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730"/>
  <workbookPr updateLinks="never" codeName="ThisWorkbook" hidePivotFieldList="1"/>
  <mc:AlternateContent xmlns:mc="http://schemas.openxmlformats.org/markup-compatibility/2006">
    <mc:Choice Requires="x15">
      <x15ac:absPath xmlns:x15ac="http://schemas.microsoft.com/office/spreadsheetml/2010/11/ac" url="S:\Projects\Live Client Projects\ZWS-SWMP Tool Update\Modelling\Models\"/>
    </mc:Choice>
  </mc:AlternateContent>
  <workbookProtection workbookPassword="DF5C" lockStructure="1"/>
  <bookViews>
    <workbookView xWindow="945" yWindow="0" windowWidth="20490" windowHeight="7455" tabRatio="806"/>
  </bookViews>
  <sheets>
    <sheet name="Introduction" sheetId="15" r:id="rId1"/>
    <sheet name="Change Log" sheetId="26" r:id="rId2"/>
    <sheet name="Project Details" sheetId="23" r:id="rId3"/>
    <sheet name="Estimated Waste" sheetId="3" r:id="rId4"/>
    <sheet name="Actual Waste" sheetId="4" r:id="rId5"/>
    <sheet name="Instructions" sheetId="16" state="hidden" r:id="rId6"/>
    <sheet name="1 Basic Details" sheetId="17" state="hidden" r:id="rId7"/>
    <sheet name="5 Actual Waste Movements" sheetId="18" state="hidden" r:id="rId8"/>
    <sheet name="Project Summary" sheetId="6" r:id="rId9"/>
    <sheet name="FAQ" sheetId="20" r:id="rId10"/>
    <sheet name="Estimated Waste Example" sheetId="21" r:id="rId11"/>
    <sheet name="Actual Waste Example" sheetId="22" r:id="rId12"/>
    <sheet name="Conversion Factors" sheetId="11" state="hidden" r:id="rId13"/>
    <sheet name="Working Sheet" sheetId="12" state="hidden" r:id="rId14"/>
    <sheet name="EWC" sheetId="24" state="hidden" r:id="rId15"/>
  </sheets>
  <externalReferences>
    <externalReference r:id="rId16"/>
  </externalReferences>
  <definedNames>
    <definedName name="_xlnm._FilterDatabase" localSheetId="4" hidden="1">'Actual Waste'!$B$3:$X$206</definedName>
    <definedName name="_xlnm._FilterDatabase" localSheetId="11" hidden="1">'Actual Waste Example'!$B$3:$R$25</definedName>
    <definedName name="_xlnm._FilterDatabase" localSheetId="3" hidden="1">'Estimated Waste'!$B$6:$P$205</definedName>
    <definedName name="_xlnm._FilterDatabase" localSheetId="10" hidden="1">'Estimated Waste Example'!$B$3:$P$24</definedName>
    <definedName name="_xlnm._FilterDatabase" localSheetId="14" hidden="1">EWC!$A$1:$E$1046</definedName>
    <definedName name="_xlnm._FilterDatabase" localSheetId="9" hidden="1">FAQ!#REF!</definedName>
    <definedName name="_xlnm._FilterDatabase" localSheetId="8" hidden="1">'Project Summary'!$D$105:$D$305</definedName>
    <definedName name="ActionsTaken" localSheetId="11">'[1]Working Sheet'!$AB$312:$AB$332</definedName>
    <definedName name="ActionsTaken" localSheetId="10">'[1]Working Sheet'!$AB$312:$AB$332</definedName>
    <definedName name="ActionStatus" localSheetId="11">'[1]Working Sheet'!$AE$312:$AE$313</definedName>
    <definedName name="ActionStatus" localSheetId="10">'[1]Working Sheet'!$AE$312:$AE$313</definedName>
    <definedName name="ActionStatus">'Working Sheet'!$AE$384:$AE$386</definedName>
    <definedName name="Aluminium_17_04_02">'Working Sheet'!$AC$424:$AW$424</definedName>
    <definedName name="Asbestos_cement_17_">'Working Sheet'!$AC$425:$AV$425</definedName>
    <definedName name="Asbestos_insulation">'Working Sheet'!$AC$426:$AV$426</definedName>
    <definedName name="Asphalt_17_03_02">'Working Sheet'!$AC$427:$AS$427</definedName>
    <definedName name="Batteries_Hazardous">'Working Sheet'!$AC$428:$AH$428</definedName>
    <definedName name="Batteries_Non_hazar">'Working Sheet'!$AC$429:$AH$429</definedName>
    <definedName name="Biodegradablegarden">'Working Sheet'!$AC$431:$AX$431</definedName>
    <definedName name="Cables_17_04_11">'Working Sheet'!$AC$431:$AW$431</definedName>
    <definedName name="Cans_20_01_40">'Working Sheet'!$AC$433:$AX$433</definedName>
    <definedName name="Carpets_20_01_11">'Working Sheet'!$AC$433:$AW$433</definedName>
    <definedName name="CDE" localSheetId="11">'[1]Working Sheet'!$AG$312:$AG$318</definedName>
    <definedName name="CDE" localSheetId="10">'[1]Working Sheet'!$AG$312:$AG$318</definedName>
    <definedName name="CDE">'Working Sheet'!$AG$384:$AG$390</definedName>
    <definedName name="Concrete_bricks_til">'Working Sheet'!$AC$434:$AS$434</definedName>
    <definedName name="ConstructionActions">'Working Sheet'!$AI$384:$AI$406</definedName>
    <definedName name="ContainerSize" localSheetId="11">'[1]Working Sheet'!$AC$312:$AC$333</definedName>
    <definedName name="ContainerSize" localSheetId="10">'[1]Working Sheet'!$AC$312:$AC$333</definedName>
    <definedName name="Copper_17_04_01">'Working Sheet'!$AC$435:$AW$435</definedName>
    <definedName name="DemolitionActions">'Working Sheet'!$AJ$384:$AJ$396</definedName>
    <definedName name="DisplaySummaryUnits" localSheetId="11">'[1]Working Sheet'!$AH$313:$AH$314</definedName>
    <definedName name="DisplaySummaryUnits" localSheetId="10">'[1]Working Sheet'!$AH$313:$AH$314</definedName>
    <definedName name="DisplaySummaryUnits">'Working Sheet'!$AH$385:$AH$386</definedName>
    <definedName name="Dredgings_Non_hazar">'Working Sheet'!$AC$436:$AV$436</definedName>
    <definedName name="Electronic_equipmen">'Working Sheet'!$AC$437:$AV$437</definedName>
    <definedName name="ExcavationActions">'Working Sheet'!$AK$384:$AK$395</definedName>
    <definedName name="Filter_ActualStream" localSheetId="11">'[1]5 Actual Waste Movements'!$BO$47:$BO$80</definedName>
    <definedName name="Filter_ActualStream" localSheetId="10">'[1]5 Actual Waste Movements'!$BO$47:$BO$80</definedName>
    <definedName name="Filter_ActualStream">'5 Actual Waste Movements'!$BO$47:$BO$80</definedName>
    <definedName name="Filter_MaterialStream" localSheetId="11">'[1]5 Actual Waste Movements'!$BO$83:$BO$177</definedName>
    <definedName name="Filter_MaterialStream" localSheetId="10">'[1]5 Actual Waste Movements'!$BO$83:$BO$177</definedName>
    <definedName name="Filter_MaterialStream">'5 Actual Waste Movements'!$BO$83:$BO$177</definedName>
    <definedName name="Fit_OutActions">'Working Sheet'!$AL$384:$AL$403</definedName>
    <definedName name="Floor_tiles_wood_03">'Working Sheet'!$AC$438:$AW$438</definedName>
    <definedName name="Fluorescent_tubes__">'Working Sheet'!$AC$439:$AU$439</definedName>
    <definedName name="Furniture_20_03_07">'Working Sheet'!$AC$440:$AQ$440</definedName>
    <definedName name="Glass_17_02_02">'Working Sheet'!$AC$441:$AW$441</definedName>
    <definedName name="Gypsum_17_08_02">'Working Sheet'!$AC$443:$AX$443</definedName>
    <definedName name="Hazardous_waste_Seg">'Working Sheet'!$AC$443:$AV$443</definedName>
    <definedName name="Lead_17_04_03">'Working Sheet'!$AC$444:$AW$444</definedName>
    <definedName name="List_ActivityType" localSheetId="11">'[1]1 Basic Details'!$Q$19:$Q$21</definedName>
    <definedName name="List_ActivityType" localSheetId="10">'[1]1 Basic Details'!$Q$19:$Q$21</definedName>
    <definedName name="List_ActivityType">'1 Basic Details'!$Q$19:$Q$21</definedName>
    <definedName name="List_ActualDisposalType" localSheetId="11">'[1]5 Actual Waste Movements'!$BL$153:$BL$157</definedName>
    <definedName name="List_ActualDisposalType" localSheetId="10">'[1]5 Actual Waste Movements'!$BL$153:$BL$157</definedName>
    <definedName name="List_ActualDisposalType">'5 Actual Waste Movements'!$BL$153:$BL$157</definedName>
    <definedName name="List_ActualMaterialStream" localSheetId="6">OFFSET(INDIRECT(ADDRESS(MATCH('5 Actual Waste Movements'!XFD1,Filter_ActualStream,0)+1,2,,,"5 Actual Waste Movements")),45,66,COUNTIF(Filter_ActualStream,'5 Actual Waste Movements'!XFD1),1)</definedName>
    <definedName name="List_ActualMaterialStream" localSheetId="7">OFFSET(INDIRECT(ADDRESS(MATCH('5 Actual Waste Movements'!XFD1,Filter_ActualStream,0)+1,2,,,"5 Actual Waste Movements")),45,66,COUNTIF(Filter_ActualStream,'5 Actual Waste Movements'!XFD1),1)</definedName>
    <definedName name="List_ActualMaterialStream" localSheetId="11">OFFSET(INDIRECT(ADDRESS(MATCH('[1]5 Actual Waste Movements'!XFD1,'Actual Waste Example'!Filter_ActualStream,0)+1,2,,,"5 Actual Waste Movements")),45,66,COUNTIF('Actual Waste Example'!Filter_ActualStream,'[1]5 Actual Waste Movements'!XFD1),1)</definedName>
    <definedName name="List_ActualMaterialStream" localSheetId="10">OFFSET(INDIRECT(ADDRESS(MATCH('[1]5 Actual Waste Movements'!XFD1,'Estimated Waste Example'!Filter_ActualStream,0)+1,2,,,"5 Actual Waste Movements")),45,66,COUNTIF('Estimated Waste Example'!Filter_ActualStream,'[1]5 Actual Waste Movements'!XFD1),1)</definedName>
    <definedName name="List_ActualMaterialStream">OFFSET(INDIRECT(ADDRESS(MATCH('5 Actual Waste Movements'!XFD1,Filter_ActualStream,0)+1,2,,,"5 Actual Waste Movements")),45,66,COUNTIF(Filter_ActualStream,'5 Actual Waste Movements'!XFD1),1)</definedName>
    <definedName name="List_ActualMaterialType" localSheetId="6">OFFSET(INDIRECT(ADDRESS(MATCH('5 Actual Waste Movements'!XFD1,Filter_MaterialStream,0)+1,2,,,"5 Actual Waste Movements")),81,66,COUNTIF(Filter_MaterialStream,'5 Actual Waste Movements'!XFD1),1)</definedName>
    <definedName name="List_ActualMaterialType" localSheetId="7">OFFSET(INDIRECT(ADDRESS(MATCH('5 Actual Waste Movements'!XFD1,Filter_MaterialStream,0)+1,2,,,"5 Actual Waste Movements")),81,66,COUNTIF(Filter_MaterialStream,'5 Actual Waste Movements'!XFD1),1)</definedName>
    <definedName name="List_ActualMaterialType" localSheetId="11">OFFSET(INDIRECT(ADDRESS(MATCH('[1]5 Actual Waste Movements'!XFD1,'Actual Waste Example'!Filter_MaterialStream,0)+1,2,,,"5 Actual Waste Movements")),81,66,COUNTIF('Actual Waste Example'!Filter_MaterialStream,'[1]5 Actual Waste Movements'!XFD1),1)</definedName>
    <definedName name="List_ActualMaterialType" localSheetId="10">OFFSET(INDIRECT(ADDRESS(MATCH('[1]5 Actual Waste Movements'!XFD1,'Estimated Waste Example'!Filter_MaterialStream,0)+1,2,,,"5 Actual Waste Movements")),81,66,COUNTIF('Estimated Waste Example'!Filter_MaterialStream,'[1]5 Actual Waste Movements'!XFD1),1)</definedName>
    <definedName name="List_ActualMaterialType">OFFSET(INDIRECT(ADDRESS(MATCH('5 Actual Waste Movements'!XFD1,Filter_MaterialStream,0)+1,2,,,"5 Actual Waste Movements")),81,66,COUNTIF(Filter_MaterialStream,'5 Actual Waste Movements'!XFD1),1)</definedName>
    <definedName name="List_CDE" localSheetId="11">'[1]5 Actual Waste Movements'!$BL$27:$BL$29</definedName>
    <definedName name="List_CDE" localSheetId="10">'[1]5 Actual Waste Movements'!$BL$27:$BL$29</definedName>
    <definedName name="List_CDE">'5 Actual Waste Movements'!$BL$27:$BL$29</definedName>
    <definedName name="List_LoWCode">'5 Actual Waste Movements'!$BM$48:$BM$138</definedName>
    <definedName name="List_materialtypes">'5 Actual Waste Movements'!$BL$48:$BL$142</definedName>
    <definedName name="List_Metrics" localSheetId="11">'[1]1 Basic Details'!$M$36:$M$42</definedName>
    <definedName name="List_Metrics" localSheetId="10">'[1]1 Basic Details'!$M$36:$M$42</definedName>
    <definedName name="List_Metrics">'1 Basic Details'!$M$36:$M$42</definedName>
    <definedName name="List_ProjectTypes" localSheetId="11">'[1]1 Basic Details'!$M$13:$M$33</definedName>
    <definedName name="List_ProjectTypes" localSheetId="10">'[1]1 Basic Details'!$M$13:$M$33</definedName>
    <definedName name="List_ProjectTypes">'1 Basic Details'!$M$13:$M$33</definedName>
    <definedName name="List_targets" localSheetId="11">'[1]1 Basic Details'!$Q$13:$Q$16</definedName>
    <definedName name="List_targets" localSheetId="10">'[1]1 Basic Details'!$Q$13:$Q$16</definedName>
    <definedName name="List_targets">'1 Basic Details'!$Q$13:$Q$16</definedName>
    <definedName name="List_waste_streams">'5 Actual Waste Movements'!$BL$32:$BL$45</definedName>
    <definedName name="List_WasteStream">Instructions!$B$49:$B$49</definedName>
    <definedName name="Lookup_ActualLOWCode" localSheetId="11">'[1]5 Actual Waste Movements'!$BP$47:$BQ$80</definedName>
    <definedName name="Lookup_ActualLOWCode" localSheetId="10">'[1]5 Actual Waste Movements'!$BP$47:$BQ$80</definedName>
    <definedName name="Lookup_ActualLOWCode">'5 Actual Waste Movements'!$BP$47:$BQ$80</definedName>
    <definedName name="Lookup_LOWCode" localSheetId="11">'[1]5 Actual Waste Movements'!$BP$83:$BQ$177</definedName>
    <definedName name="Lookup_LOWCode" localSheetId="10">'[1]5 Actual Waste Movements'!$BP$83:$BQ$177</definedName>
    <definedName name="Lookup_LOWCode">'5 Actual Waste Movements'!$BP$83:$BQ$177</definedName>
    <definedName name="Lookup_Metrics" localSheetId="11">'[1]1 Basic Details'!$M$36:$O$42</definedName>
    <definedName name="Lookup_Metrics" localSheetId="10">'[1]1 Basic Details'!$M$36:$O$42</definedName>
    <definedName name="Lookup_Metrics">'1 Basic Details'!$M$36:$O$42</definedName>
    <definedName name="Lookup_targets" localSheetId="11">'[1]1 Basic Details'!$Q$13:$R$16</definedName>
    <definedName name="Lookup_targets" localSheetId="10">'[1]1 Basic Details'!$Q$13:$R$16</definedName>
    <definedName name="Lookup_targets">'1 Basic Details'!$Q$13:$R$16</definedName>
    <definedName name="Metals_17_04_07">'Working Sheet'!$AC$445:$AW$445</definedName>
    <definedName name="Mixed_C_D_waste_17_">'Working Sheet'!$AC$447:$AX$447</definedName>
    <definedName name="Mixed_C_D_waste_Haz">'Working Sheet'!$AC$448:$AX$448</definedName>
    <definedName name="Non_hazardous_sludg">'Working Sheet'!$AC$447:$AS$447</definedName>
    <definedName name="Packaging_17_02_03">'Working Sheet'!$AC$449:$AX$449</definedName>
    <definedName name="Paint_adhesives_etc">'Working Sheet'!$AC$449:$AQ$449</definedName>
    <definedName name="Paper_20_01_01_">'Working Sheet'!$AC$451:$AX$451</definedName>
    <definedName name="Plastic_bottles_20_">'Working Sheet'!$AC$452:$AX$452</definedName>
    <definedName name="Plastic_pipes_17_02">'Working Sheet'!$AC$453:$AX$453</definedName>
    <definedName name="_xlnm.Print_Area" localSheetId="6">'1 Basic Details'!$A$1:$L$64</definedName>
    <definedName name="_xlnm.Print_Area" localSheetId="3">'Estimated Waste'!$A:$R</definedName>
    <definedName name="_xlnm.Print_Area" localSheetId="8">'Project Summary'!$B$1:$J$60</definedName>
    <definedName name="_xlnm.Print_Titles" localSheetId="4">'Actual Waste'!$2:$3</definedName>
    <definedName name="_xlnm.Print_Titles" localSheetId="11">'Actual Waste Example'!$1:$3</definedName>
    <definedName name="_xlnm.Print_Titles" localSheetId="3">'Estimated Waste'!$1:$2</definedName>
    <definedName name="_xlnm.Print_Titles" localSheetId="10">'Estimated Waste Example'!$1:$2</definedName>
    <definedName name="Proposed_Waste_Destination" localSheetId="11">'[1]Working Sheet'!$AF$312:$AF$315</definedName>
    <definedName name="Proposed_Waste_Destination" localSheetId="10">'[1]Working Sheet'!$AF$312:$AF$315</definedName>
    <definedName name="Proposed_Waste_Destination">'Working Sheet'!$AF$384:$AF$387</definedName>
    <definedName name="Refrigerant_gases_1">'Working Sheet'!$AC$453:$AD$453</definedName>
    <definedName name="Refrigeration_gases">'Working Sheet'!$AC$454:$AD$454</definedName>
    <definedName name="RefurbishmentActions">'Working Sheet'!$AM$384:$AM$404</definedName>
    <definedName name="RetrofitActions">'Working Sheet'!$AN$384:$AN$404</definedName>
    <definedName name="SelectPhase" localSheetId="11">'[1]Working Sheet'!$AG$311:$AG$318</definedName>
    <definedName name="SelectPhase" localSheetId="10">'[1]Working Sheet'!$AG$311:$AG$318</definedName>
    <definedName name="SelectPhase">'Working Sheet'!$AG$383:$AG$390</definedName>
    <definedName name="Septic_tank_waste_2">'Working Sheet'!$AC$455:$AV$455</definedName>
    <definedName name="Soils_and_stones_Ha">'Working Sheet'!$AC$456:$AS$456</definedName>
    <definedName name="Soils_and_stones_In">'Working Sheet'!$AC$457:$AS$457</definedName>
    <definedName name="Soils_and_stones_No">'Working Sheet'!$AC$458:$AX$458</definedName>
    <definedName name="Steel_17_04_05">'Working Sheet'!$AC$458:$AW$458</definedName>
    <definedName name="Strip_OutActions">'Working Sheet'!$AO$384:$AO$397</definedName>
    <definedName name="Textiles_20_01_11">'Working Sheet'!$AC$460:$AX$460</definedName>
    <definedName name="Waste_carriers_list">'Project Details'!$B$13:$B$33</definedName>
    <definedName name="WasteStream" localSheetId="11">'[1]Working Sheet'!$AD$312:$AD$339</definedName>
    <definedName name="WasteStream" localSheetId="10">'[1]Working Sheet'!$AD$312:$AD$339</definedName>
    <definedName name="WasteStream">'Working Sheet'!$AD$384:$AD$420</definedName>
    <definedName name="Wood_17_02_01">'Working Sheet'!$AC$460:$AW$460</definedName>
    <definedName name="Z_31FD6AB9_CDB3_4598_8475_CBE9B14C5342_.wvu.Cols" localSheetId="6" hidden="1">'1 Basic Details'!$K:$K</definedName>
    <definedName name="Z_31FD6AB9_CDB3_4598_8475_CBE9B14C5342_.wvu.Cols" localSheetId="7" hidden="1">'5 Actual Waste Movements'!$S:$BB</definedName>
    <definedName name="Z_31FD6AB9_CDB3_4598_8475_CBE9B14C5342_.wvu.Cols" localSheetId="4" hidden="1">'Actual Waste'!#REF!</definedName>
    <definedName name="Z_31FD6AB9_CDB3_4598_8475_CBE9B14C5342_.wvu.Cols" localSheetId="11" hidden="1">'Actual Waste Example'!#REF!</definedName>
    <definedName name="Z_31FD6AB9_CDB3_4598_8475_CBE9B14C5342_.wvu.Cols" localSheetId="3" hidden="1">'Estimated Waste'!#REF!</definedName>
    <definedName name="Z_31FD6AB9_CDB3_4598_8475_CBE9B14C5342_.wvu.Cols" localSheetId="10" hidden="1">'Estimated Waste Example'!#REF!</definedName>
    <definedName name="Z_31FD6AB9_CDB3_4598_8475_CBE9B14C5342_.wvu.FilterData" localSheetId="3" hidden="1">'Estimated Waste'!$B$6:$P$205</definedName>
    <definedName name="Z_31FD6AB9_CDB3_4598_8475_CBE9B14C5342_.wvu.FilterData" localSheetId="10" hidden="1">'Estimated Waste Example'!$B$3:$P$24</definedName>
    <definedName name="Z_31FD6AB9_CDB3_4598_8475_CBE9B14C5342_.wvu.PrintArea" localSheetId="3" hidden="1">'Estimated Waste'!$A$1:$Q$205</definedName>
    <definedName name="Z_31FD6AB9_CDB3_4598_8475_CBE9B14C5342_.wvu.PrintArea" localSheetId="10" hidden="1">'Estimated Waste Example'!$A$1:$Q$24</definedName>
    <definedName name="Z_31FD6AB9_CDB3_4598_8475_CBE9B14C5342_.wvu.PrintArea" localSheetId="9" hidden="1">FAQ!#REF!</definedName>
    <definedName name="Z_31FD6AB9_CDB3_4598_8475_CBE9B14C5342_.wvu.PrintArea" localSheetId="8" hidden="1">'Project Summary'!$A$8:$K$54</definedName>
    <definedName name="Z_31FD6AB9_CDB3_4598_8475_CBE9B14C5342_.wvu.PrintTitles" localSheetId="7" hidden="1">'5 Actual Waste Movements'!$26:$27</definedName>
    <definedName name="Z_31FD6AB9_CDB3_4598_8475_CBE9B14C5342_.wvu.PrintTitles" localSheetId="4" hidden="1">'Actual Waste'!$2:$3</definedName>
    <definedName name="Z_31FD6AB9_CDB3_4598_8475_CBE9B14C5342_.wvu.PrintTitles" localSheetId="11" hidden="1">'Actual Waste Example'!$2:$3</definedName>
  </definedNames>
  <calcPr calcId="162913"/>
  <fileRecoveryPr autoRecover="0"/>
</workbook>
</file>

<file path=xl/calcChain.xml><?xml version="1.0" encoding="utf-8"?>
<calcChain xmlns="http://schemas.openxmlformats.org/spreadsheetml/2006/main">
  <c r="I8" i="4" l="1"/>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7" i="4"/>
  <c r="B38" i="20" l="1"/>
  <c r="B41" i="20" s="1"/>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6" i="3"/>
  <c r="AB464" i="12" l="1"/>
  <c r="AB465" i="12"/>
  <c r="AF465" i="12" s="1"/>
  <c r="AB426" i="12" s="1"/>
  <c r="AB466" i="12"/>
  <c r="AF466" i="12" s="1"/>
  <c r="AB427" i="12" s="1"/>
  <c r="AB467" i="12"/>
  <c r="AF467" i="12" s="1"/>
  <c r="AB428" i="12" s="1"/>
  <c r="AB468" i="12"/>
  <c r="AF468" i="12" s="1"/>
  <c r="AB469" i="12"/>
  <c r="AF469" i="12" s="1"/>
  <c r="AB430" i="12" s="1"/>
  <c r="AB470" i="12"/>
  <c r="AF470" i="12" s="1"/>
  <c r="AB431" i="12" s="1"/>
  <c r="AB471" i="12"/>
  <c r="AF471" i="12" s="1"/>
  <c r="AB432" i="12" s="1"/>
  <c r="AB472" i="12"/>
  <c r="AB473" i="12"/>
  <c r="AF473" i="12" s="1"/>
  <c r="AB434" i="12" s="1"/>
  <c r="AB474" i="12"/>
  <c r="AF474" i="12" s="1"/>
  <c r="AB435" i="12" s="1"/>
  <c r="AB475" i="12"/>
  <c r="AF475" i="12" s="1"/>
  <c r="AB436" i="12" s="1"/>
  <c r="AB476" i="12"/>
  <c r="AF476" i="12" s="1"/>
  <c r="AB437" i="12" s="1"/>
  <c r="AB477" i="12"/>
  <c r="AB478" i="12"/>
  <c r="AF478" i="12" s="1"/>
  <c r="AB439" i="12" s="1"/>
  <c r="AB479" i="12"/>
  <c r="AF479" i="12" s="1"/>
  <c r="AB440" i="12" s="1"/>
  <c r="AB480" i="12"/>
  <c r="AB481" i="12"/>
  <c r="AB482" i="12"/>
  <c r="AF482" i="12" s="1"/>
  <c r="AB443" i="12" s="1"/>
  <c r="AB483" i="12"/>
  <c r="AF483" i="12" s="1"/>
  <c r="AB444" i="12" s="1"/>
  <c r="AB484" i="12"/>
  <c r="AF484" i="12" s="1"/>
  <c r="AB445" i="12" s="1"/>
  <c r="AB485" i="12"/>
  <c r="AF485" i="12" s="1"/>
  <c r="AB446" i="12" s="1"/>
  <c r="AB486" i="12"/>
  <c r="AF486" i="12" s="1"/>
  <c r="AB447" i="12" s="1"/>
  <c r="AB487" i="12"/>
  <c r="AF487" i="12" s="1"/>
  <c r="AB448" i="12" s="1"/>
  <c r="AB488" i="12"/>
  <c r="AF488" i="12" s="1"/>
  <c r="AB449" i="12" s="1"/>
  <c r="AB489" i="12"/>
  <c r="AF489" i="12" s="1"/>
  <c r="AB450" i="12" s="1"/>
  <c r="AB490" i="12"/>
  <c r="AF490" i="12" s="1"/>
  <c r="AB451" i="12" s="1"/>
  <c r="AB491" i="12"/>
  <c r="AF491" i="12" s="1"/>
  <c r="AB452" i="12" s="1"/>
  <c r="AB492" i="12"/>
  <c r="AF492" i="12" s="1"/>
  <c r="AB453" i="12" s="1"/>
  <c r="AB493" i="12"/>
  <c r="AF493" i="12" s="1"/>
  <c r="AB454" i="12" s="1"/>
  <c r="AB494" i="12"/>
  <c r="AF494" i="12" s="1"/>
  <c r="AB455" i="12" s="1"/>
  <c r="AB495" i="12"/>
  <c r="AF495" i="12" s="1"/>
  <c r="AB456" i="12" s="1"/>
  <c r="AB496" i="12"/>
  <c r="AF496" i="12" s="1"/>
  <c r="AB457" i="12" s="1"/>
  <c r="AB497" i="12"/>
  <c r="AF497" i="12" s="1"/>
  <c r="AB458" i="12" s="1"/>
  <c r="AB498" i="12"/>
  <c r="AF498" i="12" s="1"/>
  <c r="AB459" i="12" s="1"/>
  <c r="AB499" i="12"/>
  <c r="AF499" i="12" s="1"/>
  <c r="AB460" i="12" s="1"/>
  <c r="AB463" i="12"/>
  <c r="AF463" i="12" s="1"/>
  <c r="AB424" i="12" s="1"/>
  <c r="B66" i="6"/>
  <c r="K66" i="6"/>
  <c r="B67" i="6"/>
  <c r="K67" i="6"/>
  <c r="N9" i="3"/>
  <c r="T9" i="3" s="1"/>
  <c r="M9" i="3"/>
  <c r="B389" i="12" s="1"/>
  <c r="E389" i="12" s="1"/>
  <c r="AO399" i="12"/>
  <c r="AO398" i="12"/>
  <c r="AN406" i="12"/>
  <c r="AN405" i="12"/>
  <c r="AM408" i="12"/>
  <c r="AM407" i="12"/>
  <c r="AM406" i="12"/>
  <c r="AM405" i="12"/>
  <c r="AL404" i="12"/>
  <c r="AK400" i="12"/>
  <c r="AK399" i="12"/>
  <c r="AK398" i="12"/>
  <c r="AK397" i="12"/>
  <c r="AK396" i="12"/>
  <c r="AJ399" i="12"/>
  <c r="AJ398" i="12"/>
  <c r="AJ397" i="12"/>
  <c r="AI407" i="12"/>
  <c r="AI406" i="12"/>
  <c r="AI405" i="12"/>
  <c r="V12" i="3"/>
  <c r="B284" i="12"/>
  <c r="B238" i="12"/>
  <c r="B192" i="12"/>
  <c r="B146" i="12"/>
  <c r="B100" i="12"/>
  <c r="B54" i="12"/>
  <c r="B8" i="12"/>
  <c r="G340" i="12"/>
  <c r="AB340" i="12"/>
  <c r="E272" i="12"/>
  <c r="G499" i="12"/>
  <c r="H499" i="12" s="1"/>
  <c r="I499" i="12"/>
  <c r="K499" i="12" s="1"/>
  <c r="T499" i="12"/>
  <c r="U499" i="12" s="1"/>
  <c r="V499" i="12"/>
  <c r="G419" i="12"/>
  <c r="H419" i="12" s="1"/>
  <c r="I419" i="12"/>
  <c r="K419" i="12" s="1"/>
  <c r="T419" i="12"/>
  <c r="U419" i="12" s="1"/>
  <c r="V419" i="12"/>
  <c r="X419" i="12" s="1"/>
  <c r="G459" i="12"/>
  <c r="H459" i="12" s="1"/>
  <c r="I459" i="12"/>
  <c r="K459" i="12" s="1"/>
  <c r="T459" i="12"/>
  <c r="U459" i="12" s="1"/>
  <c r="V459" i="12"/>
  <c r="X459" i="12" s="1"/>
  <c r="Z459" i="12" s="1"/>
  <c r="Y459" i="12" s="1"/>
  <c r="R323" i="12"/>
  <c r="A1" i="24"/>
  <c r="C25" i="20"/>
  <c r="C4" i="6"/>
  <c r="C5" i="6"/>
  <c r="C6" i="6"/>
  <c r="C7" i="6"/>
  <c r="C17" i="6" s="1"/>
  <c r="C3" i="6"/>
  <c r="B61" i="6" s="1"/>
  <c r="B10" i="20"/>
  <c r="B14" i="20" s="1"/>
  <c r="B18" i="20" s="1"/>
  <c r="B22" i="20" s="1"/>
  <c r="B27" i="20" s="1"/>
  <c r="B31" i="20" s="1"/>
  <c r="B45" i="20" s="1"/>
  <c r="B49" i="20" s="1"/>
  <c r="B53" i="20" s="1"/>
  <c r="B57" i="20" s="1"/>
  <c r="B61" i="20" s="1"/>
  <c r="B65" i="20" s="1"/>
  <c r="B69" i="20" s="1"/>
  <c r="B73" i="20" s="1"/>
  <c r="B77" i="20" s="1"/>
  <c r="B81" i="20" s="1"/>
  <c r="B5" i="12"/>
  <c r="B6" i="12"/>
  <c r="B7"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AR42" i="12"/>
  <c r="AS42" i="12"/>
  <c r="AT42" i="12"/>
  <c r="AU42" i="12"/>
  <c r="AV42" i="12"/>
  <c r="AW42" i="12"/>
  <c r="B51" i="12"/>
  <c r="B52" i="12"/>
  <c r="B53"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97" i="12"/>
  <c r="B98" i="12"/>
  <c r="B99"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AG135" i="12"/>
  <c r="AR135" i="12"/>
  <c r="AS135" i="12"/>
  <c r="AT135" i="12"/>
  <c r="AU135" i="12"/>
  <c r="AV135" i="12"/>
  <c r="AW135" i="12"/>
  <c r="B143" i="12"/>
  <c r="B144" i="12"/>
  <c r="B145"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AG181" i="12"/>
  <c r="AR181" i="12"/>
  <c r="AS181" i="12"/>
  <c r="AT181" i="12"/>
  <c r="AU181" i="12"/>
  <c r="AV181" i="12"/>
  <c r="AW181" i="12"/>
  <c r="B189" i="12"/>
  <c r="B190" i="12"/>
  <c r="B191"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AG227" i="12"/>
  <c r="AR227" i="12"/>
  <c r="AS227" i="12"/>
  <c r="AT227" i="12"/>
  <c r="AU227" i="12"/>
  <c r="AV227" i="12"/>
  <c r="AW227" i="12"/>
  <c r="B235" i="12"/>
  <c r="B236" i="12"/>
  <c r="B237"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AG273" i="12"/>
  <c r="AR273" i="12"/>
  <c r="AS273" i="12"/>
  <c r="AT273" i="12"/>
  <c r="AU273" i="12"/>
  <c r="AV273" i="12"/>
  <c r="AW273" i="12"/>
  <c r="B281" i="12"/>
  <c r="B282" i="12"/>
  <c r="B283"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AG319" i="12"/>
  <c r="AR319" i="12"/>
  <c r="AS319" i="12"/>
  <c r="AT319" i="12"/>
  <c r="AU319" i="12"/>
  <c r="AV319" i="12"/>
  <c r="AW319" i="12"/>
  <c r="G337" i="12"/>
  <c r="AB337" i="12"/>
  <c r="G338" i="12"/>
  <c r="AB338" i="12"/>
  <c r="G339" i="12"/>
  <c r="AB339" i="12"/>
  <c r="G341" i="12"/>
  <c r="AB341" i="12"/>
  <c r="G342" i="12"/>
  <c r="AB342" i="12"/>
  <c r="G343" i="12"/>
  <c r="AB343" i="12"/>
  <c r="G344" i="12"/>
  <c r="AB344" i="12"/>
  <c r="G345" i="12"/>
  <c r="AB345" i="12"/>
  <c r="G346" i="12"/>
  <c r="AB346" i="12"/>
  <c r="G347" i="12"/>
  <c r="AB347" i="12"/>
  <c r="G348" i="12"/>
  <c r="AB348" i="12"/>
  <c r="G349" i="12"/>
  <c r="AB349" i="12"/>
  <c r="G350" i="12"/>
  <c r="AB350" i="12"/>
  <c r="G351" i="12"/>
  <c r="AB351" i="12"/>
  <c r="G352" i="12"/>
  <c r="AB352" i="12"/>
  <c r="G353" i="12"/>
  <c r="AB353" i="12"/>
  <c r="G354" i="12"/>
  <c r="AB354" i="12"/>
  <c r="G355" i="12"/>
  <c r="AB355" i="12"/>
  <c r="G356" i="12"/>
  <c r="AB356" i="12"/>
  <c r="G357" i="12"/>
  <c r="AB357" i="12"/>
  <c r="G358" i="12"/>
  <c r="AB358" i="12"/>
  <c r="G359" i="12"/>
  <c r="AB359" i="12"/>
  <c r="G360" i="12"/>
  <c r="AB360" i="12"/>
  <c r="G361" i="12"/>
  <c r="AB361" i="12"/>
  <c r="G362" i="12"/>
  <c r="AB362" i="12"/>
  <c r="G363" i="12"/>
  <c r="AB363" i="12"/>
  <c r="G364" i="12"/>
  <c r="AB364" i="12"/>
  <c r="G365" i="12"/>
  <c r="AB365" i="12"/>
  <c r="G366" i="12"/>
  <c r="AB366" i="12"/>
  <c r="G367" i="12"/>
  <c r="AB367" i="12"/>
  <c r="G368" i="12"/>
  <c r="AB368" i="12"/>
  <c r="G369" i="12"/>
  <c r="AB369" i="12"/>
  <c r="G370" i="12"/>
  <c r="AB370" i="12"/>
  <c r="G371" i="12"/>
  <c r="AB371" i="12"/>
  <c r="G372" i="12"/>
  <c r="AB372" i="12"/>
  <c r="G373" i="12"/>
  <c r="AB373" i="12"/>
  <c r="AI383" i="12"/>
  <c r="AJ383" i="12"/>
  <c r="AK383" i="12"/>
  <c r="AL383" i="12"/>
  <c r="AM383" i="12"/>
  <c r="AN383" i="12"/>
  <c r="AO383" i="12"/>
  <c r="AI385" i="12"/>
  <c r="AJ385" i="12"/>
  <c r="AK385" i="12"/>
  <c r="AL385" i="12"/>
  <c r="AM385" i="12"/>
  <c r="AN385" i="12"/>
  <c r="AO385" i="12"/>
  <c r="G386" i="12"/>
  <c r="I386" i="12"/>
  <c r="T386" i="12"/>
  <c r="V386" i="12"/>
  <c r="AI386" i="12"/>
  <c r="AJ386" i="12"/>
  <c r="AK386" i="12"/>
  <c r="AL386" i="12"/>
  <c r="AM386" i="12"/>
  <c r="AN386" i="12"/>
  <c r="AO386" i="12"/>
  <c r="G387" i="12"/>
  <c r="I387" i="12"/>
  <c r="T387" i="12"/>
  <c r="V387" i="12"/>
  <c r="AI387" i="12"/>
  <c r="AJ387" i="12"/>
  <c r="AK387" i="12"/>
  <c r="AL387" i="12"/>
  <c r="AM387" i="12"/>
  <c r="AN387" i="12"/>
  <c r="AO387" i="12"/>
  <c r="G388" i="12"/>
  <c r="H388" i="12" s="1"/>
  <c r="I388" i="12"/>
  <c r="K388" i="12" s="1"/>
  <c r="T388" i="12"/>
  <c r="U388" i="12" s="1"/>
  <c r="V388" i="12"/>
  <c r="X388" i="12" s="1"/>
  <c r="AI388" i="12"/>
  <c r="AJ388" i="12"/>
  <c r="AK388" i="12"/>
  <c r="AL388" i="12"/>
  <c r="AM388" i="12"/>
  <c r="AN388" i="12"/>
  <c r="AO388" i="12"/>
  <c r="G389" i="12"/>
  <c r="I389" i="12"/>
  <c r="T389" i="12"/>
  <c r="U389" i="12" s="1"/>
  <c r="V389" i="12"/>
  <c r="X389" i="12" s="1"/>
  <c r="Z389" i="12" s="1"/>
  <c r="Y389" i="12" s="1"/>
  <c r="AI389" i="12"/>
  <c r="AJ389" i="12"/>
  <c r="AK389" i="12"/>
  <c r="AL389" i="12"/>
  <c r="AM389" i="12"/>
  <c r="AN389" i="12"/>
  <c r="AO389" i="12"/>
  <c r="G390" i="12"/>
  <c r="I390" i="12"/>
  <c r="T390" i="12"/>
  <c r="U390" i="12" s="1"/>
  <c r="V390" i="12"/>
  <c r="X390" i="12" s="1"/>
  <c r="Z390" i="12" s="1"/>
  <c r="AI390" i="12"/>
  <c r="AJ390" i="12"/>
  <c r="AK390" i="12"/>
  <c r="AL390" i="12"/>
  <c r="AM390" i="12"/>
  <c r="AN390" i="12"/>
  <c r="AO390" i="12"/>
  <c r="G391" i="12"/>
  <c r="H391" i="12" s="1"/>
  <c r="I391" i="12"/>
  <c r="K391" i="12" s="1"/>
  <c r="T391" i="12"/>
  <c r="U391" i="12" s="1"/>
  <c r="V391" i="12"/>
  <c r="X391" i="12" s="1"/>
  <c r="AI391" i="12"/>
  <c r="AJ391" i="12"/>
  <c r="AK391" i="12"/>
  <c r="AL391" i="12"/>
  <c r="AM391" i="12"/>
  <c r="AN391" i="12"/>
  <c r="AO391" i="12"/>
  <c r="G392" i="12"/>
  <c r="H392" i="12" s="1"/>
  <c r="I392" i="12"/>
  <c r="K392" i="12" s="1"/>
  <c r="M392" i="12" s="1"/>
  <c r="T392" i="12"/>
  <c r="U392" i="12" s="1"/>
  <c r="V392" i="12"/>
  <c r="X392" i="12" s="1"/>
  <c r="AI392" i="12"/>
  <c r="AJ392" i="12"/>
  <c r="AK392" i="12"/>
  <c r="AL392" i="12"/>
  <c r="AM392" i="12"/>
  <c r="AN392" i="12"/>
  <c r="AO392" i="12"/>
  <c r="G393" i="12"/>
  <c r="H393" i="12" s="1"/>
  <c r="I393" i="12"/>
  <c r="K393" i="12" s="1"/>
  <c r="M393" i="12" s="1"/>
  <c r="L393" i="12" s="1"/>
  <c r="T393" i="12"/>
  <c r="U393" i="12" s="1"/>
  <c r="V393" i="12"/>
  <c r="X393" i="12" s="1"/>
  <c r="Z393" i="12" s="1"/>
  <c r="Y393" i="12" s="1"/>
  <c r="AI393" i="12"/>
  <c r="AJ393" i="12"/>
  <c r="AK393" i="12"/>
  <c r="AL393" i="12"/>
  <c r="AM393" i="12"/>
  <c r="AN393" i="12"/>
  <c r="AO393" i="12"/>
  <c r="G394" i="12"/>
  <c r="H394" i="12" s="1"/>
  <c r="I394" i="12"/>
  <c r="K394" i="12" s="1"/>
  <c r="M394" i="12" s="1"/>
  <c r="T394" i="12"/>
  <c r="U394" i="12" s="1"/>
  <c r="V394" i="12"/>
  <c r="X394" i="12" s="1"/>
  <c r="Z394" i="12" s="1"/>
  <c r="AI394" i="12"/>
  <c r="AJ394" i="12"/>
  <c r="AK394" i="12"/>
  <c r="AL394" i="12"/>
  <c r="AM394" i="12"/>
  <c r="AN394" i="12"/>
  <c r="AO394" i="12"/>
  <c r="G395" i="12"/>
  <c r="H395" i="12" s="1"/>
  <c r="I395" i="12"/>
  <c r="K395" i="12" s="1"/>
  <c r="T395" i="12"/>
  <c r="U395" i="12" s="1"/>
  <c r="V395" i="12"/>
  <c r="X395" i="12" s="1"/>
  <c r="AI395" i="12"/>
  <c r="AJ395" i="12"/>
  <c r="AK395" i="12"/>
  <c r="AL395" i="12"/>
  <c r="AM395" i="12"/>
  <c r="AN395" i="12"/>
  <c r="AO395" i="12"/>
  <c r="G396" i="12"/>
  <c r="H396" i="12" s="1"/>
  <c r="I396" i="12"/>
  <c r="K396" i="12" s="1"/>
  <c r="T396" i="12"/>
  <c r="U396" i="12" s="1"/>
  <c r="V396" i="12"/>
  <c r="X396" i="12" s="1"/>
  <c r="AI396" i="12"/>
  <c r="AJ396" i="12"/>
  <c r="AL396" i="12"/>
  <c r="AM396" i="12"/>
  <c r="AN396" i="12"/>
  <c r="AO396" i="12"/>
  <c r="G397" i="12"/>
  <c r="H397" i="12" s="1"/>
  <c r="I397" i="12"/>
  <c r="K397" i="12" s="1"/>
  <c r="M397" i="12" s="1"/>
  <c r="T397" i="12"/>
  <c r="U397" i="12" s="1"/>
  <c r="V397" i="12"/>
  <c r="X397" i="12" s="1"/>
  <c r="Z397" i="12" s="1"/>
  <c r="AI397" i="12"/>
  <c r="AL397" i="12"/>
  <c r="AM397" i="12"/>
  <c r="AN397" i="12"/>
  <c r="AO397" i="12"/>
  <c r="G398" i="12"/>
  <c r="H398" i="12" s="1"/>
  <c r="I398" i="12"/>
  <c r="K398" i="12" s="1"/>
  <c r="M398" i="12" s="1"/>
  <c r="L398" i="12" s="1"/>
  <c r="T398" i="12"/>
  <c r="U398" i="12" s="1"/>
  <c r="V398" i="12"/>
  <c r="X398" i="12" s="1"/>
  <c r="Z398" i="12" s="1"/>
  <c r="Y398" i="12" s="1"/>
  <c r="AI398" i="12"/>
  <c r="AL398" i="12"/>
  <c r="AM398" i="12"/>
  <c r="AN398" i="12"/>
  <c r="G399" i="12"/>
  <c r="H399" i="12" s="1"/>
  <c r="I399" i="12"/>
  <c r="K399" i="12" s="1"/>
  <c r="T399" i="12"/>
  <c r="U399" i="12" s="1"/>
  <c r="V399" i="12"/>
  <c r="X399" i="12" s="1"/>
  <c r="Z399" i="12" s="1"/>
  <c r="AI399" i="12"/>
  <c r="AL399" i="12"/>
  <c r="AM399" i="12"/>
  <c r="AN399" i="12"/>
  <c r="G400" i="12"/>
  <c r="H400" i="12" s="1"/>
  <c r="I400" i="12"/>
  <c r="K400" i="12" s="1"/>
  <c r="M400" i="12" s="1"/>
  <c r="T400" i="12"/>
  <c r="U400" i="12" s="1"/>
  <c r="V400" i="12"/>
  <c r="X400" i="12" s="1"/>
  <c r="AI400" i="12"/>
  <c r="AL400" i="12"/>
  <c r="AM400" i="12"/>
  <c r="AN400" i="12"/>
  <c r="G401" i="12"/>
  <c r="H401" i="12" s="1"/>
  <c r="I401" i="12"/>
  <c r="K401" i="12" s="1"/>
  <c r="T401" i="12"/>
  <c r="U401" i="12" s="1"/>
  <c r="V401" i="12"/>
  <c r="X401" i="12" s="1"/>
  <c r="AI401" i="12"/>
  <c r="AL401" i="12"/>
  <c r="AM401" i="12"/>
  <c r="AN401" i="12"/>
  <c r="G402" i="12"/>
  <c r="H402" i="12" s="1"/>
  <c r="I402" i="12"/>
  <c r="K402" i="12" s="1"/>
  <c r="M402" i="12" s="1"/>
  <c r="L402" i="12" s="1"/>
  <c r="T402" i="12"/>
  <c r="U402" i="12" s="1"/>
  <c r="V402" i="12"/>
  <c r="X402" i="12" s="1"/>
  <c r="Z402" i="12" s="1"/>
  <c r="Y402" i="12" s="1"/>
  <c r="AI402" i="12"/>
  <c r="AL402" i="12"/>
  <c r="AM402" i="12"/>
  <c r="AN402" i="12"/>
  <c r="G403" i="12"/>
  <c r="H403" i="12" s="1"/>
  <c r="I403" i="12"/>
  <c r="K403" i="12" s="1"/>
  <c r="T403" i="12"/>
  <c r="U403" i="12" s="1"/>
  <c r="V403" i="12"/>
  <c r="X403" i="12" s="1"/>
  <c r="Z403" i="12" s="1"/>
  <c r="Y403" i="12" s="1"/>
  <c r="AI403" i="12"/>
  <c r="AL403" i="12"/>
  <c r="AM403" i="12"/>
  <c r="AN403" i="12"/>
  <c r="G404" i="12"/>
  <c r="H404" i="12" s="1"/>
  <c r="I404" i="12"/>
  <c r="K404" i="12" s="1"/>
  <c r="M404" i="12" s="1"/>
  <c r="T404" i="12"/>
  <c r="U404" i="12" s="1"/>
  <c r="V404" i="12"/>
  <c r="X404" i="12" s="1"/>
  <c r="Z404" i="12" s="1"/>
  <c r="AI404" i="12"/>
  <c r="AM404" i="12"/>
  <c r="AN404" i="12"/>
  <c r="G405" i="12"/>
  <c r="H405" i="12" s="1"/>
  <c r="I405" i="12"/>
  <c r="K405" i="12" s="1"/>
  <c r="T405" i="12"/>
  <c r="U405" i="12" s="1"/>
  <c r="V405" i="12"/>
  <c r="X405" i="12" s="1"/>
  <c r="G406" i="12"/>
  <c r="H406" i="12" s="1"/>
  <c r="I406" i="12"/>
  <c r="K406" i="12" s="1"/>
  <c r="M406" i="12" s="1"/>
  <c r="T406" i="12"/>
  <c r="U406" i="12" s="1"/>
  <c r="V406" i="12"/>
  <c r="X406" i="12" s="1"/>
  <c r="Z406" i="12" s="1"/>
  <c r="Y406" i="12" s="1"/>
  <c r="G407" i="12"/>
  <c r="H407" i="12" s="1"/>
  <c r="I407" i="12"/>
  <c r="K407" i="12" s="1"/>
  <c r="T407" i="12"/>
  <c r="U407" i="12" s="1"/>
  <c r="V407" i="12"/>
  <c r="X407" i="12" s="1"/>
  <c r="G408" i="12"/>
  <c r="H408" i="12" s="1"/>
  <c r="I408" i="12"/>
  <c r="K408" i="12" s="1"/>
  <c r="T408" i="12"/>
  <c r="U408" i="12" s="1"/>
  <c r="V408" i="12"/>
  <c r="X408" i="12" s="1"/>
  <c r="Z408" i="12" s="1"/>
  <c r="Y408" i="12" s="1"/>
  <c r="G409" i="12"/>
  <c r="H409" i="12" s="1"/>
  <c r="I409" i="12"/>
  <c r="K409" i="12" s="1"/>
  <c r="T409" i="12"/>
  <c r="U409" i="12" s="1"/>
  <c r="V409" i="12"/>
  <c r="X409" i="12" s="1"/>
  <c r="Z409" i="12" s="1"/>
  <c r="G410" i="12"/>
  <c r="I410" i="12"/>
  <c r="K410" i="12" s="1"/>
  <c r="M410" i="12" s="1"/>
  <c r="T410" i="12"/>
  <c r="U410" i="12" s="1"/>
  <c r="V410" i="12"/>
  <c r="X410" i="12" s="1"/>
  <c r="Z410" i="12" s="1"/>
  <c r="G411" i="12"/>
  <c r="H411" i="12" s="1"/>
  <c r="I411" i="12"/>
  <c r="K411" i="12" s="1"/>
  <c r="T411" i="12"/>
  <c r="U411" i="12" s="1"/>
  <c r="V411" i="12"/>
  <c r="X411" i="12" s="1"/>
  <c r="G412" i="12"/>
  <c r="H412" i="12" s="1"/>
  <c r="I412" i="12"/>
  <c r="K412" i="12" s="1"/>
  <c r="M412" i="12" s="1"/>
  <c r="T412" i="12"/>
  <c r="U412" i="12" s="1"/>
  <c r="V412" i="12"/>
  <c r="X412" i="12" s="1"/>
  <c r="G413" i="12"/>
  <c r="H413" i="12" s="1"/>
  <c r="I413" i="12"/>
  <c r="K413" i="12" s="1"/>
  <c r="T413" i="12"/>
  <c r="U413" i="12" s="1"/>
  <c r="V413" i="12"/>
  <c r="X413" i="12" s="1"/>
  <c r="G414" i="12"/>
  <c r="I414" i="12"/>
  <c r="K414" i="12" s="1"/>
  <c r="M414" i="12" s="1"/>
  <c r="T414" i="12"/>
  <c r="U414" i="12" s="1"/>
  <c r="V414" i="12"/>
  <c r="X414" i="12" s="1"/>
  <c r="G415" i="12"/>
  <c r="H415" i="12" s="1"/>
  <c r="I415" i="12"/>
  <c r="K415" i="12" s="1"/>
  <c r="M415" i="12" s="1"/>
  <c r="T415" i="12"/>
  <c r="U415" i="12" s="1"/>
  <c r="V415" i="12"/>
  <c r="X415" i="12" s="1"/>
  <c r="G416" i="12"/>
  <c r="H416" i="12" s="1"/>
  <c r="I416" i="12"/>
  <c r="K416" i="12" s="1"/>
  <c r="T416" i="12"/>
  <c r="U416" i="12" s="1"/>
  <c r="V416" i="12"/>
  <c r="X416" i="12" s="1"/>
  <c r="G417" i="12"/>
  <c r="H417" i="12" s="1"/>
  <c r="I417" i="12"/>
  <c r="K417" i="12" s="1"/>
  <c r="T417" i="12"/>
  <c r="U417" i="12" s="1"/>
  <c r="V417" i="12"/>
  <c r="X417" i="12" s="1"/>
  <c r="Z417" i="12" s="1"/>
  <c r="Y417" i="12" s="1"/>
  <c r="G418" i="12"/>
  <c r="H418" i="12" s="1"/>
  <c r="I418" i="12"/>
  <c r="K418" i="12" s="1"/>
  <c r="M418" i="12" s="1"/>
  <c r="T418" i="12"/>
  <c r="U418" i="12" s="1"/>
  <c r="V418" i="12"/>
  <c r="X418" i="12" s="1"/>
  <c r="Z418" i="12" s="1"/>
  <c r="G420" i="12"/>
  <c r="H420" i="12" s="1"/>
  <c r="I420" i="12"/>
  <c r="K420" i="12" s="1"/>
  <c r="T420" i="12"/>
  <c r="U420" i="12" s="1"/>
  <c r="V420" i="12"/>
  <c r="X420" i="12" s="1"/>
  <c r="G421" i="12"/>
  <c r="H421" i="12" s="1"/>
  <c r="I421" i="12"/>
  <c r="K421" i="12" s="1"/>
  <c r="T421" i="12"/>
  <c r="U421" i="12" s="1"/>
  <c r="V421" i="12"/>
  <c r="X421" i="12" s="1"/>
  <c r="Z421" i="12" s="1"/>
  <c r="G422" i="12"/>
  <c r="H422" i="12" s="1"/>
  <c r="I422" i="12"/>
  <c r="K422" i="12" s="1"/>
  <c r="T422" i="12"/>
  <c r="U422" i="12" s="1"/>
  <c r="V422" i="12"/>
  <c r="X422" i="12" s="1"/>
  <c r="G423" i="12"/>
  <c r="H423" i="12" s="1"/>
  <c r="I423" i="12"/>
  <c r="K423" i="12" s="1"/>
  <c r="M423" i="12" s="1"/>
  <c r="T423" i="12"/>
  <c r="U423" i="12" s="1"/>
  <c r="V423" i="12"/>
  <c r="X423" i="12" s="1"/>
  <c r="G424" i="12"/>
  <c r="H424" i="12" s="1"/>
  <c r="I424" i="12"/>
  <c r="K424" i="12" s="1"/>
  <c r="M424" i="12" s="1"/>
  <c r="T424" i="12"/>
  <c r="U424" i="12" s="1"/>
  <c r="V424" i="12"/>
  <c r="X424" i="12" s="1"/>
  <c r="Z424" i="12" s="1"/>
  <c r="Y424" i="12" s="1"/>
  <c r="G425" i="12"/>
  <c r="H425" i="12" s="1"/>
  <c r="I425" i="12"/>
  <c r="K425" i="12" s="1"/>
  <c r="M425" i="12" s="1"/>
  <c r="L425" i="12" s="1"/>
  <c r="T425" i="12"/>
  <c r="U425" i="12" s="1"/>
  <c r="V425" i="12"/>
  <c r="X425" i="12" s="1"/>
  <c r="Z425" i="12" s="1"/>
  <c r="Y425" i="12" s="1"/>
  <c r="G426" i="12"/>
  <c r="H426" i="12" s="1"/>
  <c r="I426" i="12"/>
  <c r="K426" i="12" s="1"/>
  <c r="T426" i="12"/>
  <c r="U426" i="12" s="1"/>
  <c r="V426" i="12"/>
  <c r="X426" i="12" s="1"/>
  <c r="G427" i="12"/>
  <c r="H427" i="12" s="1"/>
  <c r="I427" i="12"/>
  <c r="K427" i="12" s="1"/>
  <c r="T427" i="12"/>
  <c r="U427" i="12" s="1"/>
  <c r="V427" i="12"/>
  <c r="X427" i="12" s="1"/>
  <c r="Z427" i="12" s="1"/>
  <c r="Y427" i="12" s="1"/>
  <c r="G428" i="12"/>
  <c r="H428" i="12" s="1"/>
  <c r="I428" i="12"/>
  <c r="K428" i="12" s="1"/>
  <c r="T428" i="12"/>
  <c r="V428" i="12"/>
  <c r="X428" i="12" s="1"/>
  <c r="G429" i="12"/>
  <c r="H429" i="12" s="1"/>
  <c r="I429" i="12"/>
  <c r="K429" i="12" s="1"/>
  <c r="M429" i="12" s="1"/>
  <c r="T429" i="12"/>
  <c r="U429" i="12" s="1"/>
  <c r="V429" i="12"/>
  <c r="X429" i="12" s="1"/>
  <c r="G430" i="12"/>
  <c r="H430" i="12" s="1"/>
  <c r="I430" i="12"/>
  <c r="K430" i="12" s="1"/>
  <c r="T430" i="12"/>
  <c r="U430" i="12" s="1"/>
  <c r="V430" i="12"/>
  <c r="X430" i="12" s="1"/>
  <c r="Z430" i="12" s="1"/>
  <c r="G431" i="12"/>
  <c r="H431" i="12" s="1"/>
  <c r="I431" i="12"/>
  <c r="K431" i="12" s="1"/>
  <c r="M431" i="12" s="1"/>
  <c r="T431" i="12"/>
  <c r="U431" i="12" s="1"/>
  <c r="V431" i="12"/>
  <c r="X431" i="12" s="1"/>
  <c r="G432" i="12"/>
  <c r="H432" i="12" s="1"/>
  <c r="I432" i="12"/>
  <c r="K432" i="12" s="1"/>
  <c r="M432" i="12" s="1"/>
  <c r="T432" i="12"/>
  <c r="U432" i="12" s="1"/>
  <c r="V432" i="12"/>
  <c r="X432" i="12" s="1"/>
  <c r="Z432" i="12" s="1"/>
  <c r="Y432" i="12" s="1"/>
  <c r="G433" i="12"/>
  <c r="H433" i="12" s="1"/>
  <c r="I433" i="12"/>
  <c r="K433" i="12" s="1"/>
  <c r="T433" i="12"/>
  <c r="U433" i="12" s="1"/>
  <c r="V433" i="12"/>
  <c r="X433" i="12" s="1"/>
  <c r="G434" i="12"/>
  <c r="H434" i="12" s="1"/>
  <c r="I434" i="12"/>
  <c r="K434" i="12" s="1"/>
  <c r="M434" i="12" s="1"/>
  <c r="T434" i="12"/>
  <c r="U434" i="12" s="1"/>
  <c r="V434" i="12"/>
  <c r="X434" i="12" s="1"/>
  <c r="G435" i="12"/>
  <c r="H435" i="12" s="1"/>
  <c r="I435" i="12"/>
  <c r="K435" i="12" s="1"/>
  <c r="M435" i="12" s="1"/>
  <c r="T435" i="12"/>
  <c r="U435" i="12" s="1"/>
  <c r="V435" i="12"/>
  <c r="X435" i="12" s="1"/>
  <c r="G436" i="12"/>
  <c r="H436" i="12" s="1"/>
  <c r="I436" i="12"/>
  <c r="K436" i="12" s="1"/>
  <c r="T436" i="12"/>
  <c r="U436" i="12" s="1"/>
  <c r="V436" i="12"/>
  <c r="X436" i="12" s="1"/>
  <c r="G437" i="12"/>
  <c r="H437" i="12" s="1"/>
  <c r="I437" i="12"/>
  <c r="K437" i="12" s="1"/>
  <c r="M437" i="12" s="1"/>
  <c r="L437" i="12" s="1"/>
  <c r="T437" i="12"/>
  <c r="U437" i="12" s="1"/>
  <c r="V437" i="12"/>
  <c r="X437" i="12" s="1"/>
  <c r="G438" i="12"/>
  <c r="H438" i="12" s="1"/>
  <c r="I438" i="12"/>
  <c r="K438" i="12" s="1"/>
  <c r="T438" i="12"/>
  <c r="V438" i="12"/>
  <c r="X438" i="12" s="1"/>
  <c r="G439" i="12"/>
  <c r="H439" i="12" s="1"/>
  <c r="I439" i="12"/>
  <c r="K439" i="12" s="1"/>
  <c r="T439" i="12"/>
  <c r="V439" i="12"/>
  <c r="X439" i="12" s="1"/>
  <c r="G440" i="12"/>
  <c r="H440" i="12" s="1"/>
  <c r="I440" i="12"/>
  <c r="K440" i="12" s="1"/>
  <c r="M440" i="12" s="1"/>
  <c r="T440" i="12"/>
  <c r="V440" i="12"/>
  <c r="X440" i="12" s="1"/>
  <c r="Z440" i="12" s="1"/>
  <c r="Y440" i="12" s="1"/>
  <c r="G441" i="12"/>
  <c r="H441" i="12" s="1"/>
  <c r="I441" i="12"/>
  <c r="K441" i="12" s="1"/>
  <c r="T441" i="12"/>
  <c r="U441" i="12" s="1"/>
  <c r="V441" i="12"/>
  <c r="X441" i="12" s="1"/>
  <c r="Z441" i="12" s="1"/>
  <c r="Y441" i="12" s="1"/>
  <c r="G442" i="12"/>
  <c r="H442" i="12" s="1"/>
  <c r="I442" i="12"/>
  <c r="K442" i="12" s="1"/>
  <c r="T442" i="12"/>
  <c r="U442" i="12" s="1"/>
  <c r="V442" i="12"/>
  <c r="X442" i="12" s="1"/>
  <c r="Z442" i="12" s="1"/>
  <c r="G443" i="12"/>
  <c r="H443" i="12" s="1"/>
  <c r="I443" i="12"/>
  <c r="K443" i="12" s="1"/>
  <c r="T443" i="12"/>
  <c r="U443" i="12" s="1"/>
  <c r="V443" i="12"/>
  <c r="X443" i="12" s="1"/>
  <c r="G444" i="12"/>
  <c r="H444" i="12" s="1"/>
  <c r="I444" i="12"/>
  <c r="K444" i="12" s="1"/>
  <c r="T444" i="12"/>
  <c r="V444" i="12"/>
  <c r="X444" i="12" s="1"/>
  <c r="G445" i="12"/>
  <c r="H445" i="12" s="1"/>
  <c r="I445" i="12"/>
  <c r="K445" i="12" s="1"/>
  <c r="T445" i="12"/>
  <c r="U445" i="12" s="1"/>
  <c r="V445" i="12"/>
  <c r="X445" i="12" s="1"/>
  <c r="Z445" i="12" s="1"/>
  <c r="G446" i="12"/>
  <c r="H446" i="12" s="1"/>
  <c r="I446" i="12"/>
  <c r="K446" i="12" s="1"/>
  <c r="T446" i="12"/>
  <c r="U446" i="12" s="1"/>
  <c r="V446" i="12"/>
  <c r="X446" i="12" s="1"/>
  <c r="G447" i="12"/>
  <c r="H447" i="12" s="1"/>
  <c r="I447" i="12"/>
  <c r="K447" i="12" s="1"/>
  <c r="T447" i="12"/>
  <c r="U447" i="12" s="1"/>
  <c r="V447" i="12"/>
  <c r="X447" i="12" s="1"/>
  <c r="G448" i="12"/>
  <c r="H448" i="12" s="1"/>
  <c r="I448" i="12"/>
  <c r="K448" i="12" s="1"/>
  <c r="M448" i="12" s="1"/>
  <c r="L448" i="12" s="1"/>
  <c r="T448" i="12"/>
  <c r="V448" i="12"/>
  <c r="X448" i="12" s="1"/>
  <c r="G449" i="12"/>
  <c r="I449" i="12"/>
  <c r="K449" i="12" s="1"/>
  <c r="M449" i="12" s="1"/>
  <c r="T449" i="12"/>
  <c r="U449" i="12" s="1"/>
  <c r="V449" i="12"/>
  <c r="X449" i="12" s="1"/>
  <c r="G450" i="12"/>
  <c r="H450" i="12" s="1"/>
  <c r="I450" i="12"/>
  <c r="K450" i="12" s="1"/>
  <c r="M450" i="12" s="1"/>
  <c r="T450" i="12"/>
  <c r="U450" i="12" s="1"/>
  <c r="V450" i="12"/>
  <c r="X450" i="12" s="1"/>
  <c r="G451" i="12"/>
  <c r="H451" i="12" s="1"/>
  <c r="I451" i="12"/>
  <c r="K451" i="12" s="1"/>
  <c r="T451" i="12"/>
  <c r="U451" i="12" s="1"/>
  <c r="V451" i="12"/>
  <c r="X451" i="12" s="1"/>
  <c r="G452" i="12"/>
  <c r="H452" i="12" s="1"/>
  <c r="I452" i="12"/>
  <c r="K452" i="12" s="1"/>
  <c r="T452" i="12"/>
  <c r="U452" i="12" s="1"/>
  <c r="V452" i="12"/>
  <c r="X452" i="12" s="1"/>
  <c r="Z452" i="12" s="1"/>
  <c r="G453" i="12"/>
  <c r="H453" i="12" s="1"/>
  <c r="I453" i="12"/>
  <c r="K453" i="12" s="1"/>
  <c r="T453" i="12"/>
  <c r="U453" i="12" s="1"/>
  <c r="V453" i="12"/>
  <c r="X453" i="12" s="1"/>
  <c r="Z453" i="12" s="1"/>
  <c r="G454" i="12"/>
  <c r="H454" i="12" s="1"/>
  <c r="I454" i="12"/>
  <c r="K454" i="12" s="1"/>
  <c r="T454" i="12"/>
  <c r="U454" i="12" s="1"/>
  <c r="V454" i="12"/>
  <c r="X454" i="12" s="1"/>
  <c r="Z454" i="12" s="1"/>
  <c r="G455" i="12"/>
  <c r="H455" i="12" s="1"/>
  <c r="I455" i="12"/>
  <c r="K455" i="12" s="1"/>
  <c r="T455" i="12"/>
  <c r="U455" i="12" s="1"/>
  <c r="V455" i="12"/>
  <c r="X455" i="12" s="1"/>
  <c r="G456" i="12"/>
  <c r="H456" i="12" s="1"/>
  <c r="I456" i="12"/>
  <c r="K456" i="12" s="1"/>
  <c r="T456" i="12"/>
  <c r="U456" i="12" s="1"/>
  <c r="V456" i="12"/>
  <c r="X456" i="12" s="1"/>
  <c r="G457" i="12"/>
  <c r="H457" i="12" s="1"/>
  <c r="I457" i="12"/>
  <c r="K457" i="12" s="1"/>
  <c r="T457" i="12"/>
  <c r="U457" i="12" s="1"/>
  <c r="V457" i="12"/>
  <c r="X457" i="12" s="1"/>
  <c r="Z457" i="12" s="1"/>
  <c r="G458" i="12"/>
  <c r="H458" i="12" s="1"/>
  <c r="I458" i="12"/>
  <c r="K458" i="12" s="1"/>
  <c r="T458" i="12"/>
  <c r="U458" i="12" s="1"/>
  <c r="V458" i="12"/>
  <c r="X458" i="12" s="1"/>
  <c r="Z458" i="12" s="1"/>
  <c r="G460" i="12"/>
  <c r="H460" i="12" s="1"/>
  <c r="I460" i="12"/>
  <c r="K460" i="12" s="1"/>
  <c r="T460" i="12"/>
  <c r="U460" i="12" s="1"/>
  <c r="V460" i="12"/>
  <c r="X460" i="12" s="1"/>
  <c r="Z460" i="12" s="1"/>
  <c r="Y460" i="12" s="1"/>
  <c r="G461" i="12"/>
  <c r="H461" i="12" s="1"/>
  <c r="I461" i="12"/>
  <c r="K461" i="12" s="1"/>
  <c r="M461" i="12" s="1"/>
  <c r="L461" i="12" s="1"/>
  <c r="T461" i="12"/>
  <c r="U461" i="12" s="1"/>
  <c r="V461" i="12"/>
  <c r="X461" i="12" s="1"/>
  <c r="Z461" i="12" s="1"/>
  <c r="G462" i="12"/>
  <c r="H462" i="12" s="1"/>
  <c r="I462" i="12"/>
  <c r="K462" i="12" s="1"/>
  <c r="M462" i="12" s="1"/>
  <c r="L462" i="12" s="1"/>
  <c r="T462" i="12"/>
  <c r="U462" i="12" s="1"/>
  <c r="V462" i="12"/>
  <c r="X462" i="12" s="1"/>
  <c r="G463" i="12"/>
  <c r="H463" i="12" s="1"/>
  <c r="I463" i="12"/>
  <c r="K463" i="12" s="1"/>
  <c r="T463" i="12"/>
  <c r="U463" i="12" s="1"/>
  <c r="V463" i="12"/>
  <c r="X463" i="12" s="1"/>
  <c r="G464" i="12"/>
  <c r="H464" i="12" s="1"/>
  <c r="I464" i="12"/>
  <c r="K464" i="12" s="1"/>
  <c r="M464" i="12" s="1"/>
  <c r="T464" i="12"/>
  <c r="U464" i="12" s="1"/>
  <c r="V464" i="12"/>
  <c r="X464" i="12" s="1"/>
  <c r="G465" i="12"/>
  <c r="H465" i="12" s="1"/>
  <c r="I465" i="12"/>
  <c r="K465" i="12" s="1"/>
  <c r="T465" i="12"/>
  <c r="U465" i="12" s="1"/>
  <c r="V465" i="12"/>
  <c r="X465" i="12" s="1"/>
  <c r="Z465" i="12" s="1"/>
  <c r="AF464" i="12"/>
  <c r="AB425" i="12" s="1"/>
  <c r="G466" i="12"/>
  <c r="H466" i="12" s="1"/>
  <c r="I466" i="12"/>
  <c r="K466" i="12" s="1"/>
  <c r="T466" i="12"/>
  <c r="U466" i="12" s="1"/>
  <c r="V466" i="12"/>
  <c r="X466" i="12" s="1"/>
  <c r="Z466" i="12" s="1"/>
  <c r="G467" i="12"/>
  <c r="H467" i="12" s="1"/>
  <c r="I467" i="12"/>
  <c r="K467" i="12" s="1"/>
  <c r="M467" i="12" s="1"/>
  <c r="T467" i="12"/>
  <c r="U467" i="12" s="1"/>
  <c r="V467" i="12"/>
  <c r="X467" i="12" s="1"/>
  <c r="Z467" i="12" s="1"/>
  <c r="Y467" i="12" s="1"/>
  <c r="G468" i="12"/>
  <c r="H468" i="12" s="1"/>
  <c r="I468" i="12"/>
  <c r="K468" i="12" s="1"/>
  <c r="M468" i="12" s="1"/>
  <c r="L468" i="12" s="1"/>
  <c r="T468" i="12"/>
  <c r="U468" i="12" s="1"/>
  <c r="V468" i="12"/>
  <c r="X468" i="12" s="1"/>
  <c r="Z468" i="12" s="1"/>
  <c r="AB429" i="12"/>
  <c r="G469" i="12"/>
  <c r="H469" i="12" s="1"/>
  <c r="I469" i="12"/>
  <c r="K469" i="12" s="1"/>
  <c r="T469" i="12"/>
  <c r="U469" i="12" s="1"/>
  <c r="V469" i="12"/>
  <c r="X469" i="12" s="1"/>
  <c r="G470" i="12"/>
  <c r="H470" i="12" s="1"/>
  <c r="I470" i="12"/>
  <c r="K470" i="12" s="1"/>
  <c r="T470" i="12"/>
  <c r="U470" i="12" s="1"/>
  <c r="V470" i="12"/>
  <c r="X470" i="12" s="1"/>
  <c r="G471" i="12"/>
  <c r="H471" i="12" s="1"/>
  <c r="I471" i="12"/>
  <c r="K471" i="12" s="1"/>
  <c r="M471" i="12" s="1"/>
  <c r="T471" i="12"/>
  <c r="U471" i="12" s="1"/>
  <c r="V471" i="12"/>
  <c r="X471" i="12" s="1"/>
  <c r="G472" i="12"/>
  <c r="H472" i="12" s="1"/>
  <c r="I472" i="12"/>
  <c r="K472" i="12" s="1"/>
  <c r="T472" i="12"/>
  <c r="U472" i="12" s="1"/>
  <c r="V472" i="12"/>
  <c r="X472" i="12" s="1"/>
  <c r="AF472" i="12"/>
  <c r="AB433" i="12" s="1"/>
  <c r="G473" i="12"/>
  <c r="H473" i="12" s="1"/>
  <c r="I473" i="12"/>
  <c r="K473" i="12" s="1"/>
  <c r="T473" i="12"/>
  <c r="U473" i="12" s="1"/>
  <c r="V473" i="12"/>
  <c r="X473" i="12" s="1"/>
  <c r="Z473" i="12" s="1"/>
  <c r="G474" i="12"/>
  <c r="H474" i="12" s="1"/>
  <c r="I474" i="12"/>
  <c r="K474" i="12" s="1"/>
  <c r="M474" i="12" s="1"/>
  <c r="T474" i="12"/>
  <c r="U474" i="12" s="1"/>
  <c r="V474" i="12"/>
  <c r="X474" i="12" s="1"/>
  <c r="G475" i="12"/>
  <c r="H475" i="12" s="1"/>
  <c r="I475" i="12"/>
  <c r="K475" i="12" s="1"/>
  <c r="M475" i="12" s="1"/>
  <c r="L475" i="12" s="1"/>
  <c r="T475" i="12"/>
  <c r="U475" i="12" s="1"/>
  <c r="V475" i="12"/>
  <c r="X475" i="12" s="1"/>
  <c r="Z475" i="12" s="1"/>
  <c r="G476" i="12"/>
  <c r="H476" i="12" s="1"/>
  <c r="I476" i="12"/>
  <c r="K476" i="12" s="1"/>
  <c r="T476" i="12"/>
  <c r="U476" i="12" s="1"/>
  <c r="V476" i="12"/>
  <c r="X476" i="12" s="1"/>
  <c r="Z476" i="12" s="1"/>
  <c r="Y476" i="12" s="1"/>
  <c r="G477" i="12"/>
  <c r="H477" i="12" s="1"/>
  <c r="I477" i="12"/>
  <c r="K477" i="12" s="1"/>
  <c r="T477" i="12"/>
  <c r="U477" i="12" s="1"/>
  <c r="V477" i="12"/>
  <c r="X477" i="12" s="1"/>
  <c r="AF477" i="12"/>
  <c r="AB438" i="12" s="1"/>
  <c r="G478" i="12"/>
  <c r="H478" i="12" s="1"/>
  <c r="I478" i="12"/>
  <c r="K478" i="12" s="1"/>
  <c r="T478" i="12"/>
  <c r="U478" i="12" s="1"/>
  <c r="V478" i="12"/>
  <c r="X478" i="12" s="1"/>
  <c r="G479" i="12"/>
  <c r="H479" i="12" s="1"/>
  <c r="I479" i="12"/>
  <c r="K479" i="12" s="1"/>
  <c r="T479" i="12"/>
  <c r="U479" i="12" s="1"/>
  <c r="V479" i="12"/>
  <c r="X479" i="12" s="1"/>
  <c r="G480" i="12"/>
  <c r="H480" i="12" s="1"/>
  <c r="I480" i="12"/>
  <c r="K480" i="12" s="1"/>
  <c r="T480" i="12"/>
  <c r="U480" i="12" s="1"/>
  <c r="V480" i="12"/>
  <c r="X480" i="12" s="1"/>
  <c r="AF480" i="12"/>
  <c r="AB441" i="12" s="1"/>
  <c r="G481" i="12"/>
  <c r="H481" i="12" s="1"/>
  <c r="I481" i="12"/>
  <c r="K481" i="12" s="1"/>
  <c r="T481" i="12"/>
  <c r="U481" i="12" s="1"/>
  <c r="V481" i="12"/>
  <c r="X481" i="12" s="1"/>
  <c r="AF481" i="12"/>
  <c r="AB442" i="12" s="1"/>
  <c r="G482" i="12"/>
  <c r="H482" i="12" s="1"/>
  <c r="I482" i="12"/>
  <c r="K482" i="12" s="1"/>
  <c r="T482" i="12"/>
  <c r="U482" i="12" s="1"/>
  <c r="V482" i="12"/>
  <c r="X482" i="12" s="1"/>
  <c r="G483" i="12"/>
  <c r="H483" i="12" s="1"/>
  <c r="I483" i="12"/>
  <c r="K483" i="12" s="1"/>
  <c r="T483" i="12"/>
  <c r="U483" i="12" s="1"/>
  <c r="V483" i="12"/>
  <c r="X483" i="12" s="1"/>
  <c r="Z483" i="12" s="1"/>
  <c r="G484" i="12"/>
  <c r="H484" i="12" s="1"/>
  <c r="I484" i="12"/>
  <c r="K484" i="12" s="1"/>
  <c r="M484" i="12" s="1"/>
  <c r="T484" i="12"/>
  <c r="U484" i="12" s="1"/>
  <c r="V484" i="12"/>
  <c r="X484" i="12" s="1"/>
  <c r="G485" i="12"/>
  <c r="I485" i="12"/>
  <c r="K485" i="12" s="1"/>
  <c r="T485" i="12"/>
  <c r="V485" i="12"/>
  <c r="X485" i="12" s="1"/>
  <c r="Z485" i="12" s="1"/>
  <c r="Y485" i="12" s="1"/>
  <c r="G486" i="12"/>
  <c r="H486" i="12" s="1"/>
  <c r="I486" i="12"/>
  <c r="K486" i="12" s="1"/>
  <c r="M486" i="12" s="1"/>
  <c r="L486" i="12" s="1"/>
  <c r="T486" i="12"/>
  <c r="U486" i="12" s="1"/>
  <c r="V486" i="12"/>
  <c r="X486" i="12" s="1"/>
  <c r="G487" i="12"/>
  <c r="H487" i="12" s="1"/>
  <c r="I487" i="12"/>
  <c r="K487" i="12" s="1"/>
  <c r="T487" i="12"/>
  <c r="U487" i="12" s="1"/>
  <c r="V487" i="12"/>
  <c r="X487" i="12" s="1"/>
  <c r="G488" i="12"/>
  <c r="H488" i="12" s="1"/>
  <c r="I488" i="12"/>
  <c r="K488" i="12" s="1"/>
  <c r="T488" i="12"/>
  <c r="U488" i="12" s="1"/>
  <c r="V488" i="12"/>
  <c r="X488" i="12" s="1"/>
  <c r="G489" i="12"/>
  <c r="H489" i="12" s="1"/>
  <c r="I489" i="12"/>
  <c r="K489" i="12" s="1"/>
  <c r="T489" i="12"/>
  <c r="V489" i="12"/>
  <c r="X489" i="12" s="1"/>
  <c r="Z489" i="12" s="1"/>
  <c r="G490" i="12"/>
  <c r="H490" i="12" s="1"/>
  <c r="I490" i="12"/>
  <c r="K490" i="12" s="1"/>
  <c r="M490" i="12" s="1"/>
  <c r="T490" i="12"/>
  <c r="U490" i="12" s="1"/>
  <c r="V490" i="12"/>
  <c r="X490" i="12" s="1"/>
  <c r="G491" i="12"/>
  <c r="H491" i="12" s="1"/>
  <c r="I491" i="12"/>
  <c r="K491" i="12" s="1"/>
  <c r="M491" i="12" s="1"/>
  <c r="T491" i="12"/>
  <c r="U491" i="12" s="1"/>
  <c r="V491" i="12"/>
  <c r="X491" i="12" s="1"/>
  <c r="Z491" i="12" s="1"/>
  <c r="G492" i="12"/>
  <c r="H492" i="12" s="1"/>
  <c r="I492" i="12"/>
  <c r="K492" i="12" s="1"/>
  <c r="T492" i="12"/>
  <c r="U492" i="12" s="1"/>
  <c r="V492" i="12"/>
  <c r="X492" i="12" s="1"/>
  <c r="Z492" i="12" s="1"/>
  <c r="Y492" i="12" s="1"/>
  <c r="G493" i="12"/>
  <c r="H493" i="12" s="1"/>
  <c r="I493" i="12"/>
  <c r="K493" i="12" s="1"/>
  <c r="T493" i="12"/>
  <c r="U493" i="12" s="1"/>
  <c r="V493" i="12"/>
  <c r="X493" i="12" s="1"/>
  <c r="G494" i="12"/>
  <c r="H494" i="12" s="1"/>
  <c r="I494" i="12"/>
  <c r="K494" i="12" s="1"/>
  <c r="M494" i="12" s="1"/>
  <c r="T494" i="12"/>
  <c r="U494" i="12" s="1"/>
  <c r="V494" i="12"/>
  <c r="X494" i="12" s="1"/>
  <c r="Z494" i="12" s="1"/>
  <c r="G495" i="12"/>
  <c r="H495" i="12" s="1"/>
  <c r="I495" i="12"/>
  <c r="K495" i="12" s="1"/>
  <c r="M495" i="12" s="1"/>
  <c r="T495" i="12"/>
  <c r="U495" i="12" s="1"/>
  <c r="V495" i="12"/>
  <c r="X495" i="12" s="1"/>
  <c r="Z495" i="12" s="1"/>
  <c r="G496" i="12"/>
  <c r="H496" i="12" s="1"/>
  <c r="I496" i="12"/>
  <c r="K496" i="12" s="1"/>
  <c r="M496" i="12" s="1"/>
  <c r="L496" i="12" s="1"/>
  <c r="T496" i="12"/>
  <c r="U496" i="12" s="1"/>
  <c r="V496" i="12"/>
  <c r="X496" i="12" s="1"/>
  <c r="G497" i="12"/>
  <c r="H497" i="12" s="1"/>
  <c r="I497" i="12"/>
  <c r="K497" i="12" s="1"/>
  <c r="M497" i="12" s="1"/>
  <c r="L497" i="12" s="1"/>
  <c r="T497" i="12"/>
  <c r="U497" i="12" s="1"/>
  <c r="V497" i="12"/>
  <c r="X497" i="12" s="1"/>
  <c r="Z497" i="12" s="1"/>
  <c r="Y497" i="12" s="1"/>
  <c r="G498" i="12"/>
  <c r="I498" i="12"/>
  <c r="K498" i="12" s="1"/>
  <c r="T498" i="12"/>
  <c r="V498" i="12"/>
  <c r="X498" i="12" s="1"/>
  <c r="Z498" i="12" s="1"/>
  <c r="G500" i="12"/>
  <c r="H500" i="12" s="1"/>
  <c r="I500" i="12"/>
  <c r="K500" i="12" s="1"/>
  <c r="M500" i="12" s="1"/>
  <c r="T500" i="12"/>
  <c r="U500" i="12" s="1"/>
  <c r="V500" i="12"/>
  <c r="X500" i="12" s="1"/>
  <c r="G501" i="12"/>
  <c r="H501" i="12" s="1"/>
  <c r="I501" i="12"/>
  <c r="K501" i="12" s="1"/>
  <c r="T501" i="12"/>
  <c r="U501" i="12" s="1"/>
  <c r="V501" i="12"/>
  <c r="X501" i="12" s="1"/>
  <c r="G502" i="12"/>
  <c r="H502" i="12" s="1"/>
  <c r="I502" i="12"/>
  <c r="K502" i="12" s="1"/>
  <c r="M502" i="12" s="1"/>
  <c r="T502" i="12"/>
  <c r="U502" i="12" s="1"/>
  <c r="V502" i="12"/>
  <c r="X502" i="12" s="1"/>
  <c r="G503" i="12"/>
  <c r="H503" i="12" s="1"/>
  <c r="I503" i="12"/>
  <c r="K503" i="12" s="1"/>
  <c r="M503" i="12" s="1"/>
  <c r="L503" i="12" s="1"/>
  <c r="T503" i="12"/>
  <c r="U503" i="12" s="1"/>
  <c r="V503" i="12"/>
  <c r="X503" i="12" s="1"/>
  <c r="G504" i="12"/>
  <c r="H504" i="12" s="1"/>
  <c r="I504" i="12"/>
  <c r="K504" i="12" s="1"/>
  <c r="M504" i="12" s="1"/>
  <c r="T504" i="12"/>
  <c r="V504" i="12"/>
  <c r="X504" i="12" s="1"/>
  <c r="G505" i="12"/>
  <c r="H505" i="12" s="1"/>
  <c r="I505" i="12"/>
  <c r="K505" i="12" s="1"/>
  <c r="T505" i="12"/>
  <c r="U505" i="12" s="1"/>
  <c r="V505" i="12"/>
  <c r="X505" i="12" s="1"/>
  <c r="G506" i="12"/>
  <c r="H506" i="12" s="1"/>
  <c r="I506" i="12"/>
  <c r="K506" i="12" s="1"/>
  <c r="T506" i="12"/>
  <c r="U506" i="12" s="1"/>
  <c r="V506" i="12"/>
  <c r="X506" i="12" s="1"/>
  <c r="G507" i="12"/>
  <c r="H507" i="12" s="1"/>
  <c r="I507" i="12"/>
  <c r="K507" i="12" s="1"/>
  <c r="T507" i="12"/>
  <c r="U507" i="12" s="1"/>
  <c r="V507" i="12"/>
  <c r="X507" i="12" s="1"/>
  <c r="Z507" i="12" s="1"/>
  <c r="Y507" i="12" s="1"/>
  <c r="G508" i="12"/>
  <c r="H508" i="12" s="1"/>
  <c r="I508" i="12"/>
  <c r="K508" i="12" s="1"/>
  <c r="T508" i="12"/>
  <c r="U508" i="12" s="1"/>
  <c r="V508" i="12"/>
  <c r="X508" i="12" s="1"/>
  <c r="Z508" i="12" s="1"/>
  <c r="G509" i="12"/>
  <c r="H509" i="12" s="1"/>
  <c r="I509" i="12"/>
  <c r="K509" i="12" s="1"/>
  <c r="T509" i="12"/>
  <c r="U509" i="12" s="1"/>
  <c r="V509" i="12"/>
  <c r="X509" i="12" s="1"/>
  <c r="Z509" i="12" s="1"/>
  <c r="Y509" i="12" s="1"/>
  <c r="G510" i="12"/>
  <c r="H510" i="12" s="1"/>
  <c r="I510" i="12"/>
  <c r="K510" i="12" s="1"/>
  <c r="T510" i="12"/>
  <c r="U510" i="12" s="1"/>
  <c r="V510" i="12"/>
  <c r="X510" i="12" s="1"/>
  <c r="G511" i="12"/>
  <c r="H511" i="12" s="1"/>
  <c r="I511" i="12"/>
  <c r="K511" i="12" s="1"/>
  <c r="T511" i="12"/>
  <c r="U511" i="12" s="1"/>
  <c r="V511" i="12"/>
  <c r="X511" i="12" s="1"/>
  <c r="G512" i="12"/>
  <c r="H512" i="12" s="1"/>
  <c r="I512" i="12"/>
  <c r="K512" i="12" s="1"/>
  <c r="T512" i="12"/>
  <c r="U512" i="12" s="1"/>
  <c r="V512" i="12"/>
  <c r="X512" i="12" s="1"/>
  <c r="Z512" i="12" s="1"/>
  <c r="Y512" i="12" s="1"/>
  <c r="G513" i="12"/>
  <c r="H513" i="12" s="1"/>
  <c r="I513" i="12"/>
  <c r="K513" i="12" s="1"/>
  <c r="T513" i="12"/>
  <c r="U513" i="12" s="1"/>
  <c r="V513" i="12"/>
  <c r="X513" i="12" s="1"/>
  <c r="Z513" i="12" s="1"/>
  <c r="Y513" i="12" s="1"/>
  <c r="G514" i="12"/>
  <c r="I514" i="12"/>
  <c r="K514" i="12" s="1"/>
  <c r="T514" i="12"/>
  <c r="U514" i="12" s="1"/>
  <c r="V514" i="12"/>
  <c r="X514" i="12" s="1"/>
  <c r="Z514" i="12" s="1"/>
  <c r="G515" i="12"/>
  <c r="H515" i="12" s="1"/>
  <c r="I515" i="12"/>
  <c r="K515" i="12" s="1"/>
  <c r="M515" i="12" s="1"/>
  <c r="T515" i="12"/>
  <c r="U515" i="12" s="1"/>
  <c r="V515" i="12"/>
  <c r="X515" i="12" s="1"/>
  <c r="G516" i="12"/>
  <c r="H516" i="12" s="1"/>
  <c r="I516" i="12"/>
  <c r="K516" i="12" s="1"/>
  <c r="T516" i="12"/>
  <c r="U516" i="12" s="1"/>
  <c r="V516" i="12"/>
  <c r="X516" i="12" s="1"/>
  <c r="G517" i="12"/>
  <c r="H517" i="12" s="1"/>
  <c r="I517" i="12"/>
  <c r="K517" i="12" s="1"/>
  <c r="T517" i="12"/>
  <c r="U517" i="12" s="1"/>
  <c r="V517" i="12"/>
  <c r="X517" i="12" s="1"/>
  <c r="G518" i="12"/>
  <c r="H518" i="12" s="1"/>
  <c r="I518" i="12"/>
  <c r="K518" i="12" s="1"/>
  <c r="T518" i="12"/>
  <c r="U518" i="12" s="1"/>
  <c r="V518" i="12"/>
  <c r="X518" i="12" s="1"/>
  <c r="Z518" i="12" s="1"/>
  <c r="G519" i="12"/>
  <c r="H519" i="12" s="1"/>
  <c r="I519" i="12"/>
  <c r="K519" i="12" s="1"/>
  <c r="M519" i="12" s="1"/>
  <c r="T519" i="12"/>
  <c r="U519" i="12" s="1"/>
  <c r="V519" i="12"/>
  <c r="X519" i="12" s="1"/>
  <c r="G520" i="12"/>
  <c r="H520" i="12" s="1"/>
  <c r="I520" i="12"/>
  <c r="K520" i="12" s="1"/>
  <c r="M520" i="12" s="1"/>
  <c r="L520" i="12" s="1"/>
  <c r="T520" i="12"/>
  <c r="U520" i="12" s="1"/>
  <c r="V520" i="12"/>
  <c r="X520" i="12" s="1"/>
  <c r="G521" i="12"/>
  <c r="H521" i="12" s="1"/>
  <c r="I521" i="12"/>
  <c r="K521" i="12" s="1"/>
  <c r="M521" i="12" s="1"/>
  <c r="T521" i="12"/>
  <c r="U521" i="12" s="1"/>
  <c r="V521" i="12"/>
  <c r="X521" i="12" s="1"/>
  <c r="G522" i="12"/>
  <c r="H522" i="12" s="1"/>
  <c r="I522" i="12"/>
  <c r="K522" i="12" s="1"/>
  <c r="T522" i="12"/>
  <c r="U522" i="12" s="1"/>
  <c r="V522" i="12"/>
  <c r="X522" i="12" s="1"/>
  <c r="Z522" i="12" s="1"/>
  <c r="G523" i="12"/>
  <c r="H523" i="12" s="1"/>
  <c r="I523" i="12"/>
  <c r="K523" i="12" s="1"/>
  <c r="T523" i="12"/>
  <c r="U523" i="12" s="1"/>
  <c r="V523" i="12"/>
  <c r="X523" i="12" s="1"/>
  <c r="G524" i="12"/>
  <c r="H524" i="12" s="1"/>
  <c r="I524" i="12"/>
  <c r="K524" i="12" s="1"/>
  <c r="T524" i="12"/>
  <c r="U524" i="12" s="1"/>
  <c r="V524" i="12"/>
  <c r="X524" i="12" s="1"/>
  <c r="Z524" i="12" s="1"/>
  <c r="Y524" i="12" s="1"/>
  <c r="G525" i="12"/>
  <c r="H525" i="12" s="1"/>
  <c r="I525" i="12"/>
  <c r="K525" i="12" s="1"/>
  <c r="T525" i="12"/>
  <c r="U525" i="12" s="1"/>
  <c r="V525" i="12"/>
  <c r="X525" i="12" s="1"/>
  <c r="G526" i="12"/>
  <c r="H526" i="12" s="1"/>
  <c r="I526" i="12"/>
  <c r="K526" i="12" s="1"/>
  <c r="T526" i="12"/>
  <c r="U526" i="12" s="1"/>
  <c r="V526" i="12"/>
  <c r="X526" i="12" s="1"/>
  <c r="G527" i="12"/>
  <c r="H527" i="12" s="1"/>
  <c r="I527" i="12"/>
  <c r="K527" i="12" s="1"/>
  <c r="T527" i="12"/>
  <c r="V527" i="12"/>
  <c r="X527" i="12" s="1"/>
  <c r="Z527" i="12" s="1"/>
  <c r="Y527" i="12" s="1"/>
  <c r="G528" i="12"/>
  <c r="H528" i="12" s="1"/>
  <c r="I528" i="12"/>
  <c r="K528" i="12" s="1"/>
  <c r="M528" i="12" s="1"/>
  <c r="L528" i="12" s="1"/>
  <c r="T528" i="12"/>
  <c r="U528" i="12" s="1"/>
  <c r="V528" i="12"/>
  <c r="X528" i="12" s="1"/>
  <c r="G529" i="12"/>
  <c r="I529" i="12"/>
  <c r="K529" i="12" s="1"/>
  <c r="M529" i="12" s="1"/>
  <c r="T529" i="12"/>
  <c r="U529" i="12" s="1"/>
  <c r="V529" i="12"/>
  <c r="X529" i="12" s="1"/>
  <c r="Z529" i="12" s="1"/>
  <c r="Y529" i="12" s="1"/>
  <c r="G530" i="12"/>
  <c r="H530" i="12" s="1"/>
  <c r="I530" i="12"/>
  <c r="K530" i="12" s="1"/>
  <c r="T530" i="12"/>
  <c r="U530" i="12" s="1"/>
  <c r="V530" i="12"/>
  <c r="X530" i="12" s="1"/>
  <c r="G531" i="12"/>
  <c r="H531" i="12" s="1"/>
  <c r="I531" i="12"/>
  <c r="K531" i="12" s="1"/>
  <c r="T531" i="12"/>
  <c r="U531" i="12" s="1"/>
  <c r="V531" i="12"/>
  <c r="X531" i="12" s="1"/>
  <c r="G532" i="12"/>
  <c r="H532" i="12" s="1"/>
  <c r="I532" i="12"/>
  <c r="K532" i="12" s="1"/>
  <c r="M532" i="12" s="1"/>
  <c r="L532" i="12" s="1"/>
  <c r="T532" i="12"/>
  <c r="U532" i="12" s="1"/>
  <c r="V532" i="12"/>
  <c r="X532" i="12" s="1"/>
  <c r="G533" i="12"/>
  <c r="H533" i="12" s="1"/>
  <c r="I533" i="12"/>
  <c r="K533" i="12" s="1"/>
  <c r="M533" i="12" s="1"/>
  <c r="T533" i="12"/>
  <c r="U533" i="12" s="1"/>
  <c r="V533" i="12"/>
  <c r="X533" i="12" s="1"/>
  <c r="Z533" i="12" s="1"/>
  <c r="G534" i="12"/>
  <c r="H534" i="12" s="1"/>
  <c r="I534" i="12"/>
  <c r="K534" i="12" s="1"/>
  <c r="T534" i="12"/>
  <c r="U534" i="12" s="1"/>
  <c r="V534" i="12"/>
  <c r="X534" i="12" s="1"/>
  <c r="G535" i="12"/>
  <c r="H535" i="12" s="1"/>
  <c r="I535" i="12"/>
  <c r="K535" i="12" s="1"/>
  <c r="T535" i="12"/>
  <c r="U535" i="12" s="1"/>
  <c r="V535" i="12"/>
  <c r="X535" i="12" s="1"/>
  <c r="Z535" i="12" s="1"/>
  <c r="G536" i="12"/>
  <c r="H536" i="12" s="1"/>
  <c r="I536" i="12"/>
  <c r="K536" i="12" s="1"/>
  <c r="M536" i="12" s="1"/>
  <c r="L536" i="12" s="1"/>
  <c r="T536" i="12"/>
  <c r="U536" i="12" s="1"/>
  <c r="V536" i="12"/>
  <c r="X536" i="12" s="1"/>
  <c r="G537" i="12"/>
  <c r="H537" i="12" s="1"/>
  <c r="I537" i="12"/>
  <c r="K537" i="12" s="1"/>
  <c r="M537" i="12" s="1"/>
  <c r="T537" i="12"/>
  <c r="U537" i="12" s="1"/>
  <c r="V537" i="12"/>
  <c r="X537" i="12" s="1"/>
  <c r="Z537" i="12" s="1"/>
  <c r="G538" i="12"/>
  <c r="H538" i="12" s="1"/>
  <c r="I538" i="12"/>
  <c r="K538" i="12" s="1"/>
  <c r="T538" i="12"/>
  <c r="U538" i="12" s="1"/>
  <c r="V538" i="12"/>
  <c r="X538" i="12" s="1"/>
  <c r="Z538" i="12" s="1"/>
  <c r="G539" i="12"/>
  <c r="H539" i="12" s="1"/>
  <c r="I539" i="12"/>
  <c r="K539" i="12" s="1"/>
  <c r="M539" i="12" s="1"/>
  <c r="L539" i="12" s="1"/>
  <c r="T539" i="12"/>
  <c r="U539" i="12" s="1"/>
  <c r="V539" i="12"/>
  <c r="X539" i="12" s="1"/>
  <c r="Z539" i="12" s="1"/>
  <c r="G540" i="12"/>
  <c r="H540" i="12" s="1"/>
  <c r="I540" i="12"/>
  <c r="K540" i="12" s="1"/>
  <c r="M540" i="12" s="1"/>
  <c r="L540" i="12" s="1"/>
  <c r="T540" i="12"/>
  <c r="U540" i="12" s="1"/>
  <c r="V540" i="12"/>
  <c r="X540" i="12" s="1"/>
  <c r="Z540" i="12" s="1"/>
  <c r="Y540" i="12" s="1"/>
  <c r="G541" i="12"/>
  <c r="H541" i="12" s="1"/>
  <c r="I541" i="12"/>
  <c r="K541" i="12" s="1"/>
  <c r="T541" i="12"/>
  <c r="U541" i="12" s="1"/>
  <c r="V541" i="12"/>
  <c r="X541" i="12" s="1"/>
  <c r="G542" i="12"/>
  <c r="H542" i="12" s="1"/>
  <c r="I542" i="12"/>
  <c r="K542" i="12" s="1"/>
  <c r="M542" i="12" s="1"/>
  <c r="T542" i="12"/>
  <c r="U542" i="12" s="1"/>
  <c r="V542" i="12"/>
  <c r="X542" i="12" s="1"/>
  <c r="Z542" i="12" s="1"/>
  <c r="Y542" i="12" s="1"/>
  <c r="G543" i="12"/>
  <c r="H543" i="12" s="1"/>
  <c r="I543" i="12"/>
  <c r="K543" i="12" s="1"/>
  <c r="T543" i="12"/>
  <c r="U543" i="12" s="1"/>
  <c r="V543" i="12"/>
  <c r="X543" i="12" s="1"/>
  <c r="Z543" i="12" s="1"/>
  <c r="Y543" i="12" s="1"/>
  <c r="G544" i="12"/>
  <c r="H544" i="12" s="1"/>
  <c r="I544" i="12"/>
  <c r="K544" i="12" s="1"/>
  <c r="T544" i="12"/>
  <c r="U544" i="12" s="1"/>
  <c r="V544" i="12"/>
  <c r="X544" i="12" s="1"/>
  <c r="G545" i="12"/>
  <c r="H545" i="12" s="1"/>
  <c r="I545" i="12"/>
  <c r="K545" i="12" s="1"/>
  <c r="T545" i="12"/>
  <c r="U545" i="12" s="1"/>
  <c r="V545" i="12"/>
  <c r="X545" i="12" s="1"/>
  <c r="Z545" i="12" s="1"/>
  <c r="Y545" i="12" s="1"/>
  <c r="G546" i="12"/>
  <c r="H546" i="12" s="1"/>
  <c r="I546" i="12"/>
  <c r="K546" i="12" s="1"/>
  <c r="T546" i="12"/>
  <c r="U546" i="12" s="1"/>
  <c r="V546" i="12"/>
  <c r="X546" i="12" s="1"/>
  <c r="G547" i="12"/>
  <c r="H547" i="12" s="1"/>
  <c r="I547" i="12"/>
  <c r="K547" i="12" s="1"/>
  <c r="T547" i="12"/>
  <c r="U547" i="12" s="1"/>
  <c r="V547" i="12"/>
  <c r="X547" i="12" s="1"/>
  <c r="G548" i="12"/>
  <c r="H548" i="12" s="1"/>
  <c r="I548" i="12"/>
  <c r="K548" i="12" s="1"/>
  <c r="T548" i="12"/>
  <c r="U548" i="12" s="1"/>
  <c r="V548" i="12"/>
  <c r="X548" i="12" s="1"/>
  <c r="Z548" i="12" s="1"/>
  <c r="G549" i="12"/>
  <c r="H549" i="12" s="1"/>
  <c r="I549" i="12"/>
  <c r="K549" i="12" s="1"/>
  <c r="M549" i="12" s="1"/>
  <c r="T549" i="12"/>
  <c r="U549" i="12" s="1"/>
  <c r="V549" i="12"/>
  <c r="X549" i="12" s="1"/>
  <c r="G550" i="12"/>
  <c r="H550" i="12" s="1"/>
  <c r="I550" i="12"/>
  <c r="K550" i="12" s="1"/>
  <c r="M550" i="12" s="1"/>
  <c r="T550" i="12"/>
  <c r="U550" i="12" s="1"/>
  <c r="V550" i="12"/>
  <c r="X550" i="12" s="1"/>
  <c r="Z550" i="12" s="1"/>
  <c r="Y550" i="12" s="1"/>
  <c r="G551" i="12"/>
  <c r="H551" i="12" s="1"/>
  <c r="I551" i="12"/>
  <c r="K551" i="12" s="1"/>
  <c r="T551" i="12"/>
  <c r="U551" i="12" s="1"/>
  <c r="V551" i="12"/>
  <c r="X551" i="12" s="1"/>
  <c r="Z551" i="12" s="1"/>
  <c r="G552" i="12"/>
  <c r="H552" i="12" s="1"/>
  <c r="I552" i="12"/>
  <c r="K552" i="12" s="1"/>
  <c r="T552" i="12"/>
  <c r="U552" i="12" s="1"/>
  <c r="V552" i="12"/>
  <c r="X552" i="12" s="1"/>
  <c r="G553" i="12"/>
  <c r="H553" i="12" s="1"/>
  <c r="I553" i="12"/>
  <c r="K553" i="12" s="1"/>
  <c r="M553" i="12" s="1"/>
  <c r="L553" i="12" s="1"/>
  <c r="T553" i="12"/>
  <c r="U553" i="12" s="1"/>
  <c r="V553" i="12"/>
  <c r="X553" i="12" s="1"/>
  <c r="G554" i="12"/>
  <c r="H554" i="12" s="1"/>
  <c r="I554" i="12"/>
  <c r="K554" i="12" s="1"/>
  <c r="T554" i="12"/>
  <c r="U554" i="12" s="1"/>
  <c r="V554" i="12"/>
  <c r="X554" i="12" s="1"/>
  <c r="Z554" i="12" s="1"/>
  <c r="G555" i="12"/>
  <c r="H555" i="12" s="1"/>
  <c r="I555" i="12"/>
  <c r="K555" i="12" s="1"/>
  <c r="M555" i="12" s="1"/>
  <c r="L555" i="12" s="1"/>
  <c r="T555" i="12"/>
  <c r="U555" i="12" s="1"/>
  <c r="V555" i="12"/>
  <c r="X555" i="12" s="1"/>
  <c r="Z555" i="12" s="1"/>
  <c r="Y555" i="12" s="1"/>
  <c r="G556" i="12"/>
  <c r="H556" i="12" s="1"/>
  <c r="I556" i="12"/>
  <c r="K556" i="12" s="1"/>
  <c r="T556" i="12"/>
  <c r="U556" i="12" s="1"/>
  <c r="V556" i="12"/>
  <c r="X556" i="12" s="1"/>
  <c r="G557" i="12"/>
  <c r="H557" i="12" s="1"/>
  <c r="I557" i="12"/>
  <c r="K557" i="12" s="1"/>
  <c r="T557" i="12"/>
  <c r="U557" i="12" s="1"/>
  <c r="V557" i="12"/>
  <c r="X557" i="12" s="1"/>
  <c r="Z557" i="12" s="1"/>
  <c r="G558" i="12"/>
  <c r="H558" i="12" s="1"/>
  <c r="I558" i="12"/>
  <c r="K558" i="12" s="1"/>
  <c r="M558" i="12" s="1"/>
  <c r="T558" i="12"/>
  <c r="U558" i="12" s="1"/>
  <c r="V558" i="12"/>
  <c r="X558" i="12" s="1"/>
  <c r="G559" i="12"/>
  <c r="H559" i="12" s="1"/>
  <c r="I559" i="12"/>
  <c r="K559" i="12" s="1"/>
  <c r="T559" i="12"/>
  <c r="U559" i="12" s="1"/>
  <c r="V559" i="12"/>
  <c r="X559" i="12" s="1"/>
  <c r="Z559" i="12" s="1"/>
  <c r="Y559" i="12" s="1"/>
  <c r="G560" i="12"/>
  <c r="H560" i="12" s="1"/>
  <c r="I560" i="12"/>
  <c r="K560" i="12" s="1"/>
  <c r="M560" i="12" s="1"/>
  <c r="T560" i="12"/>
  <c r="U560" i="12" s="1"/>
  <c r="V560" i="12"/>
  <c r="X560" i="12" s="1"/>
  <c r="Z560" i="12" s="1"/>
  <c r="Y560" i="12" s="1"/>
  <c r="G561" i="12"/>
  <c r="H561" i="12" s="1"/>
  <c r="I561" i="12"/>
  <c r="K561" i="12" s="1"/>
  <c r="T561" i="12"/>
  <c r="U561" i="12" s="1"/>
  <c r="V561" i="12"/>
  <c r="X561" i="12" s="1"/>
  <c r="G562" i="12"/>
  <c r="H562" i="12" s="1"/>
  <c r="I562" i="12"/>
  <c r="K562" i="12" s="1"/>
  <c r="T562" i="12"/>
  <c r="U562" i="12" s="1"/>
  <c r="V562" i="12"/>
  <c r="X562" i="12" s="1"/>
  <c r="G563" i="12"/>
  <c r="H563" i="12" s="1"/>
  <c r="I563" i="12"/>
  <c r="K563" i="12" s="1"/>
  <c r="M563" i="12" s="1"/>
  <c r="T563" i="12"/>
  <c r="U563" i="12" s="1"/>
  <c r="V563" i="12"/>
  <c r="X563" i="12" s="1"/>
  <c r="Z563" i="12" s="1"/>
  <c r="G564" i="12"/>
  <c r="H564" i="12" s="1"/>
  <c r="I564" i="12"/>
  <c r="K564" i="12" s="1"/>
  <c r="M564" i="12" s="1"/>
  <c r="T564" i="12"/>
  <c r="U564" i="12" s="1"/>
  <c r="V564" i="12"/>
  <c r="X564" i="12" s="1"/>
  <c r="Z564" i="12" s="1"/>
  <c r="Y564" i="12" s="1"/>
  <c r="G565" i="12"/>
  <c r="H565" i="12" s="1"/>
  <c r="I565" i="12"/>
  <c r="K565" i="12" s="1"/>
  <c r="T565" i="12"/>
  <c r="U565" i="12" s="1"/>
  <c r="V565" i="12"/>
  <c r="X565" i="12" s="1"/>
  <c r="Z565" i="12" s="1"/>
  <c r="G566" i="12"/>
  <c r="H566" i="12" s="1"/>
  <c r="I566" i="12"/>
  <c r="K566" i="12" s="1"/>
  <c r="M566" i="12" s="1"/>
  <c r="L566" i="12" s="1"/>
  <c r="T566" i="12"/>
  <c r="U566" i="12" s="1"/>
  <c r="V566" i="12"/>
  <c r="X566" i="12" s="1"/>
  <c r="G567" i="12"/>
  <c r="H567" i="12" s="1"/>
  <c r="I567" i="12"/>
  <c r="K567" i="12" s="1"/>
  <c r="T567" i="12"/>
  <c r="U567" i="12" s="1"/>
  <c r="V567" i="12"/>
  <c r="X567" i="12" s="1"/>
  <c r="G568" i="12"/>
  <c r="H568" i="12" s="1"/>
  <c r="I568" i="12"/>
  <c r="K568" i="12" s="1"/>
  <c r="T568" i="12"/>
  <c r="U568" i="12" s="1"/>
  <c r="V568" i="12"/>
  <c r="X568" i="12" s="1"/>
  <c r="G569" i="12"/>
  <c r="H569" i="12" s="1"/>
  <c r="I569" i="12"/>
  <c r="K569" i="12" s="1"/>
  <c r="T569" i="12"/>
  <c r="U569" i="12" s="1"/>
  <c r="V569" i="12"/>
  <c r="X569" i="12" s="1"/>
  <c r="Z569" i="12" s="1"/>
  <c r="G570" i="12"/>
  <c r="H570" i="12" s="1"/>
  <c r="I570" i="12"/>
  <c r="K570" i="12" s="1"/>
  <c r="M570" i="12" s="1"/>
  <c r="T570" i="12"/>
  <c r="U570" i="12" s="1"/>
  <c r="V570" i="12"/>
  <c r="X570" i="12" s="1"/>
  <c r="Z570" i="12" s="1"/>
  <c r="G571" i="12"/>
  <c r="H571" i="12" s="1"/>
  <c r="I571" i="12"/>
  <c r="K571" i="12" s="1"/>
  <c r="T571" i="12"/>
  <c r="U571" i="12" s="1"/>
  <c r="V571" i="12"/>
  <c r="X571" i="12" s="1"/>
  <c r="Z571" i="12" s="1"/>
  <c r="Y571" i="12" s="1"/>
  <c r="G572" i="12"/>
  <c r="H572" i="12" s="1"/>
  <c r="I572" i="12"/>
  <c r="K572" i="12" s="1"/>
  <c r="T572" i="12"/>
  <c r="U572" i="12" s="1"/>
  <c r="V572" i="12"/>
  <c r="X572" i="12" s="1"/>
  <c r="G573" i="12"/>
  <c r="H573" i="12" s="1"/>
  <c r="I573" i="12"/>
  <c r="K573" i="12" s="1"/>
  <c r="M573" i="12" s="1"/>
  <c r="L573" i="12" s="1"/>
  <c r="T573" i="12"/>
  <c r="U573" i="12" s="1"/>
  <c r="V573" i="12"/>
  <c r="X573" i="12" s="1"/>
  <c r="Z573" i="12" s="1"/>
  <c r="G574" i="12"/>
  <c r="H574" i="12" s="1"/>
  <c r="I574" i="12"/>
  <c r="K574" i="12" s="1"/>
  <c r="T574" i="12"/>
  <c r="U574" i="12" s="1"/>
  <c r="V574" i="12"/>
  <c r="X574" i="12" s="1"/>
  <c r="Z574" i="12" s="1"/>
  <c r="G575" i="12"/>
  <c r="H575" i="12" s="1"/>
  <c r="I575" i="12"/>
  <c r="K575" i="12" s="1"/>
  <c r="T575" i="12"/>
  <c r="V575" i="12"/>
  <c r="X575" i="12" s="1"/>
  <c r="Z575" i="12" s="1"/>
  <c r="Y575" i="12" s="1"/>
  <c r="G576" i="12"/>
  <c r="H576" i="12" s="1"/>
  <c r="I576" i="12"/>
  <c r="K576" i="12" s="1"/>
  <c r="T576" i="12"/>
  <c r="U576" i="12" s="1"/>
  <c r="V576" i="12"/>
  <c r="X576" i="12" s="1"/>
  <c r="G577" i="12"/>
  <c r="H577" i="12" s="1"/>
  <c r="I577" i="12"/>
  <c r="K577" i="12" s="1"/>
  <c r="T577" i="12"/>
  <c r="U577" i="12" s="1"/>
  <c r="V577" i="12"/>
  <c r="X577" i="12" s="1"/>
  <c r="Z577" i="12" s="1"/>
  <c r="G578" i="12"/>
  <c r="H578" i="12" s="1"/>
  <c r="I578" i="12"/>
  <c r="K578" i="12" s="1"/>
  <c r="M578" i="12" s="1"/>
  <c r="T578" i="12"/>
  <c r="U578" i="12" s="1"/>
  <c r="V578" i="12"/>
  <c r="X578" i="12" s="1"/>
  <c r="Z578" i="12" s="1"/>
  <c r="G579" i="12"/>
  <c r="H579" i="12" s="1"/>
  <c r="I579" i="12"/>
  <c r="K579" i="12" s="1"/>
  <c r="M579" i="12" s="1"/>
  <c r="T579" i="12"/>
  <c r="U579" i="12" s="1"/>
  <c r="V579" i="12"/>
  <c r="X579" i="12" s="1"/>
  <c r="G580" i="12"/>
  <c r="H580" i="12" s="1"/>
  <c r="I580" i="12"/>
  <c r="K580" i="12" s="1"/>
  <c r="T580" i="12"/>
  <c r="U580" i="12" s="1"/>
  <c r="V580" i="12"/>
  <c r="X580" i="12" s="1"/>
  <c r="G581" i="12"/>
  <c r="H581" i="12" s="1"/>
  <c r="I581" i="12"/>
  <c r="K581" i="12" s="1"/>
  <c r="M581" i="12" s="1"/>
  <c r="L581" i="12" s="1"/>
  <c r="T581" i="12"/>
  <c r="U581" i="12" s="1"/>
  <c r="V581" i="12"/>
  <c r="X581" i="12" s="1"/>
  <c r="Z581" i="12" s="1"/>
  <c r="Y581" i="12" s="1"/>
  <c r="G582" i="12"/>
  <c r="H582" i="12" s="1"/>
  <c r="I582" i="12"/>
  <c r="K582" i="12" s="1"/>
  <c r="T582" i="12"/>
  <c r="U582" i="12" s="1"/>
  <c r="V582" i="12"/>
  <c r="X582" i="12" s="1"/>
  <c r="G583" i="12"/>
  <c r="H583" i="12" s="1"/>
  <c r="I583" i="12"/>
  <c r="K583" i="12" s="1"/>
  <c r="T583" i="12"/>
  <c r="U583" i="12" s="1"/>
  <c r="V583" i="12"/>
  <c r="X583" i="12" s="1"/>
  <c r="G584" i="12"/>
  <c r="H584" i="12" s="1"/>
  <c r="I584" i="12"/>
  <c r="K584" i="12" s="1"/>
  <c r="T584" i="12"/>
  <c r="U584" i="12" s="1"/>
  <c r="V584" i="12"/>
  <c r="X584" i="12" s="1"/>
  <c r="Z584" i="12" s="1"/>
  <c r="Y584" i="12" s="1"/>
  <c r="G585" i="12"/>
  <c r="I585" i="12"/>
  <c r="K585" i="12" s="1"/>
  <c r="T585" i="12"/>
  <c r="U585" i="12" s="1"/>
  <c r="V585" i="12"/>
  <c r="X585" i="12" s="1"/>
  <c r="G586" i="12"/>
  <c r="I586" i="12"/>
  <c r="K586" i="12" s="1"/>
  <c r="T586" i="12"/>
  <c r="U586" i="12" s="1"/>
  <c r="V586" i="12"/>
  <c r="X586" i="12" s="1"/>
  <c r="G587" i="12"/>
  <c r="I587" i="12"/>
  <c r="K587" i="12" s="1"/>
  <c r="M587" i="12" s="1"/>
  <c r="T587" i="12"/>
  <c r="U587" i="12" s="1"/>
  <c r="V587" i="12"/>
  <c r="X587" i="12" s="1"/>
  <c r="G588" i="12"/>
  <c r="H588" i="12" s="1"/>
  <c r="I588" i="12"/>
  <c r="K588" i="12" s="1"/>
  <c r="T588" i="12"/>
  <c r="U588" i="12" s="1"/>
  <c r="V588" i="12"/>
  <c r="X588" i="12" s="1"/>
  <c r="A590" i="12"/>
  <c r="B590" i="12"/>
  <c r="C590" i="12"/>
  <c r="D590" i="12"/>
  <c r="J590" i="12"/>
  <c r="K590" i="12"/>
  <c r="L590" i="12"/>
  <c r="M590" i="12"/>
  <c r="A591" i="12"/>
  <c r="B591" i="12"/>
  <c r="C591" i="12"/>
  <c r="D591" i="12"/>
  <c r="J591" i="12"/>
  <c r="K591" i="12"/>
  <c r="L591" i="12"/>
  <c r="M591" i="12"/>
  <c r="A592" i="12"/>
  <c r="B592" i="12"/>
  <c r="C592" i="12"/>
  <c r="D592" i="12"/>
  <c r="J592" i="12"/>
  <c r="K592" i="12"/>
  <c r="L592" i="12"/>
  <c r="M592" i="12"/>
  <c r="A593" i="12"/>
  <c r="B593" i="12"/>
  <c r="C593" i="12"/>
  <c r="D593" i="12"/>
  <c r="J593" i="12"/>
  <c r="K593" i="12"/>
  <c r="L593" i="12"/>
  <c r="M593" i="12"/>
  <c r="A594" i="12"/>
  <c r="B594" i="12"/>
  <c r="C594" i="12"/>
  <c r="D594" i="12"/>
  <c r="J594" i="12"/>
  <c r="K594" i="12"/>
  <c r="L594" i="12"/>
  <c r="M594" i="12"/>
  <c r="A595" i="12"/>
  <c r="B595" i="12"/>
  <c r="C595" i="12"/>
  <c r="D595" i="12"/>
  <c r="J595" i="12"/>
  <c r="K595" i="12"/>
  <c r="L595" i="12"/>
  <c r="M595" i="12"/>
  <c r="A596" i="12"/>
  <c r="B596" i="12"/>
  <c r="C596" i="12"/>
  <c r="D596" i="12"/>
  <c r="J596" i="12"/>
  <c r="K596" i="12"/>
  <c r="L596" i="12"/>
  <c r="M596" i="12"/>
  <c r="A597" i="12"/>
  <c r="B597" i="12"/>
  <c r="C597" i="12"/>
  <c r="D597" i="12"/>
  <c r="J597" i="12"/>
  <c r="K597" i="12"/>
  <c r="L597" i="12"/>
  <c r="M597" i="12"/>
  <c r="A598" i="12"/>
  <c r="B598" i="12"/>
  <c r="C598" i="12"/>
  <c r="D598" i="12"/>
  <c r="J598" i="12"/>
  <c r="K598" i="12"/>
  <c r="L598" i="12"/>
  <c r="M598" i="12"/>
  <c r="A599" i="12"/>
  <c r="B599" i="12"/>
  <c r="C599" i="12"/>
  <c r="D599" i="12"/>
  <c r="J599" i="12"/>
  <c r="K599" i="12"/>
  <c r="L599" i="12"/>
  <c r="M599" i="12"/>
  <c r="A600" i="12"/>
  <c r="B600" i="12"/>
  <c r="C600" i="12"/>
  <c r="D600" i="12"/>
  <c r="J600" i="12"/>
  <c r="K600" i="12"/>
  <c r="L600" i="12"/>
  <c r="M600" i="12"/>
  <c r="A601" i="12"/>
  <c r="B601" i="12"/>
  <c r="C601" i="12"/>
  <c r="D601" i="12"/>
  <c r="J601" i="12"/>
  <c r="K601" i="12"/>
  <c r="L601" i="12"/>
  <c r="M601" i="12"/>
  <c r="A602" i="12"/>
  <c r="B602" i="12"/>
  <c r="C602" i="12"/>
  <c r="D602" i="12"/>
  <c r="J602" i="12"/>
  <c r="K602" i="12"/>
  <c r="L602" i="12"/>
  <c r="M602" i="12"/>
  <c r="A603" i="12"/>
  <c r="B603" i="12"/>
  <c r="C603" i="12"/>
  <c r="D603" i="12"/>
  <c r="J603" i="12"/>
  <c r="K603" i="12"/>
  <c r="L603" i="12"/>
  <c r="M603" i="12"/>
  <c r="A604" i="12"/>
  <c r="B604" i="12"/>
  <c r="C604" i="12"/>
  <c r="D604" i="12"/>
  <c r="J604" i="12"/>
  <c r="K604" i="12"/>
  <c r="L604" i="12"/>
  <c r="M604" i="12"/>
  <c r="A605" i="12"/>
  <c r="B605" i="12"/>
  <c r="C605" i="12"/>
  <c r="D605" i="12"/>
  <c r="J605" i="12"/>
  <c r="K605" i="12"/>
  <c r="L605" i="12"/>
  <c r="M605" i="12"/>
  <c r="A606" i="12"/>
  <c r="B606" i="12"/>
  <c r="C606" i="12"/>
  <c r="D606" i="12"/>
  <c r="J606" i="12"/>
  <c r="K606" i="12"/>
  <c r="L606" i="12"/>
  <c r="M606" i="12"/>
  <c r="A607" i="12"/>
  <c r="B607" i="12"/>
  <c r="C607" i="12"/>
  <c r="D607" i="12"/>
  <c r="J607" i="12"/>
  <c r="K607" i="12"/>
  <c r="L607" i="12"/>
  <c r="M607" i="12"/>
  <c r="A608" i="12"/>
  <c r="B608" i="12"/>
  <c r="C608" i="12"/>
  <c r="D608" i="12"/>
  <c r="J608" i="12"/>
  <c r="K608" i="12"/>
  <c r="L608" i="12"/>
  <c r="M608" i="12"/>
  <c r="A609" i="12"/>
  <c r="B609" i="12"/>
  <c r="C609" i="12"/>
  <c r="D609" i="12"/>
  <c r="J609" i="12"/>
  <c r="K609" i="12"/>
  <c r="L609" i="12"/>
  <c r="M609" i="12"/>
  <c r="A610" i="12"/>
  <c r="B610" i="12"/>
  <c r="C610" i="12"/>
  <c r="D610" i="12"/>
  <c r="J610" i="12"/>
  <c r="K610" i="12"/>
  <c r="L610" i="12"/>
  <c r="M610" i="12"/>
  <c r="A611" i="12"/>
  <c r="B611" i="12"/>
  <c r="C611" i="12"/>
  <c r="D611" i="12"/>
  <c r="J611" i="12"/>
  <c r="K611" i="12"/>
  <c r="L611" i="12"/>
  <c r="M611" i="12"/>
  <c r="A612" i="12"/>
  <c r="B612" i="12"/>
  <c r="C612" i="12"/>
  <c r="D612" i="12"/>
  <c r="J612" i="12"/>
  <c r="K612" i="12"/>
  <c r="L612" i="12"/>
  <c r="M612" i="12"/>
  <c r="A613" i="12"/>
  <c r="B613" i="12"/>
  <c r="C613" i="12"/>
  <c r="D613" i="12"/>
  <c r="J613" i="12"/>
  <c r="K613" i="12"/>
  <c r="L613" i="12"/>
  <c r="M613" i="12"/>
  <c r="A614" i="12"/>
  <c r="B614" i="12"/>
  <c r="C614" i="12"/>
  <c r="D614" i="12"/>
  <c r="J614" i="12"/>
  <c r="K614" i="12"/>
  <c r="L614" i="12"/>
  <c r="M614" i="12"/>
  <c r="A615" i="12"/>
  <c r="B615" i="12"/>
  <c r="C615" i="12"/>
  <c r="D615" i="12"/>
  <c r="J615" i="12"/>
  <c r="K615" i="12"/>
  <c r="L615" i="12"/>
  <c r="M615" i="12"/>
  <c r="A616" i="12"/>
  <c r="B616" i="12"/>
  <c r="C616" i="12"/>
  <c r="D616" i="12"/>
  <c r="J616" i="12"/>
  <c r="K616" i="12"/>
  <c r="L616" i="12"/>
  <c r="M616" i="12"/>
  <c r="A617" i="12"/>
  <c r="B617" i="12"/>
  <c r="C617" i="12"/>
  <c r="D617" i="12"/>
  <c r="J617" i="12"/>
  <c r="K617" i="12"/>
  <c r="L617" i="12"/>
  <c r="M617" i="12"/>
  <c r="A618" i="12"/>
  <c r="B618" i="12"/>
  <c r="C618" i="12"/>
  <c r="D618" i="12"/>
  <c r="J618" i="12"/>
  <c r="K618" i="12"/>
  <c r="L618" i="12"/>
  <c r="M618" i="12"/>
  <c r="A619" i="12"/>
  <c r="B619" i="12"/>
  <c r="C619" i="12"/>
  <c r="D619" i="12"/>
  <c r="J619" i="12"/>
  <c r="K619" i="12"/>
  <c r="L619" i="12"/>
  <c r="M619" i="12"/>
  <c r="A620" i="12"/>
  <c r="B620" i="12"/>
  <c r="C620" i="12"/>
  <c r="D620" i="12"/>
  <c r="J620" i="12"/>
  <c r="K620" i="12"/>
  <c r="L620" i="12"/>
  <c r="M620" i="12"/>
  <c r="A621" i="12"/>
  <c r="B621" i="12"/>
  <c r="C621" i="12"/>
  <c r="D621" i="12"/>
  <c r="J621" i="12"/>
  <c r="K621" i="12"/>
  <c r="L621" i="12"/>
  <c r="M621" i="12"/>
  <c r="A622" i="12"/>
  <c r="B622" i="12"/>
  <c r="C622" i="12"/>
  <c r="D622" i="12"/>
  <c r="J622" i="12"/>
  <c r="K622" i="12"/>
  <c r="L622" i="12"/>
  <c r="M622" i="12"/>
  <c r="A623" i="12"/>
  <c r="B623" i="12"/>
  <c r="C623" i="12"/>
  <c r="D623" i="12"/>
  <c r="J623" i="12"/>
  <c r="K623" i="12"/>
  <c r="L623" i="12"/>
  <c r="M623" i="12"/>
  <c r="A624" i="12"/>
  <c r="B624" i="12"/>
  <c r="C624" i="12"/>
  <c r="D624" i="12"/>
  <c r="J624" i="12"/>
  <c r="K624" i="12"/>
  <c r="L624" i="12"/>
  <c r="M624" i="12"/>
  <c r="A625" i="12"/>
  <c r="B625" i="12"/>
  <c r="C625" i="12"/>
  <c r="D625" i="12"/>
  <c r="J625" i="12"/>
  <c r="K625" i="12"/>
  <c r="L625" i="12"/>
  <c r="M625" i="12"/>
  <c r="A626" i="12"/>
  <c r="B626" i="12"/>
  <c r="C626" i="12"/>
  <c r="D626" i="12"/>
  <c r="J626" i="12"/>
  <c r="K626" i="12"/>
  <c r="L626" i="12"/>
  <c r="M626" i="12"/>
  <c r="A627" i="12"/>
  <c r="B627" i="12"/>
  <c r="C627" i="12"/>
  <c r="D627" i="12"/>
  <c r="J627" i="12"/>
  <c r="K627" i="12"/>
  <c r="L627" i="12"/>
  <c r="M627" i="12"/>
  <c r="A628" i="12"/>
  <c r="B628" i="12"/>
  <c r="C628" i="12"/>
  <c r="D628" i="12"/>
  <c r="J628" i="12"/>
  <c r="K628" i="12"/>
  <c r="L628" i="12"/>
  <c r="M628" i="12"/>
  <c r="A629" i="12"/>
  <c r="B629" i="12"/>
  <c r="C629" i="12"/>
  <c r="D629" i="12"/>
  <c r="J629" i="12"/>
  <c r="K629" i="12"/>
  <c r="L629" i="12"/>
  <c r="M629" i="12"/>
  <c r="A630" i="12"/>
  <c r="B630" i="12"/>
  <c r="C630" i="12"/>
  <c r="D630" i="12"/>
  <c r="J630" i="12"/>
  <c r="K630" i="12"/>
  <c r="L630" i="12"/>
  <c r="M630" i="12"/>
  <c r="A631" i="12"/>
  <c r="B631" i="12"/>
  <c r="C631" i="12"/>
  <c r="D631" i="12"/>
  <c r="J631" i="12"/>
  <c r="K631" i="12"/>
  <c r="L631" i="12"/>
  <c r="M631" i="12"/>
  <c r="A632" i="12"/>
  <c r="B632" i="12"/>
  <c r="C632" i="12"/>
  <c r="D632" i="12"/>
  <c r="J632" i="12"/>
  <c r="K632" i="12"/>
  <c r="L632" i="12"/>
  <c r="M632" i="12"/>
  <c r="A633" i="12"/>
  <c r="B633" i="12"/>
  <c r="C633" i="12"/>
  <c r="D633" i="12"/>
  <c r="J633" i="12"/>
  <c r="K633" i="12"/>
  <c r="L633" i="12"/>
  <c r="M633" i="12"/>
  <c r="A634" i="12"/>
  <c r="B634" i="12"/>
  <c r="C634" i="12"/>
  <c r="D634" i="12"/>
  <c r="J634" i="12"/>
  <c r="K634" i="12"/>
  <c r="L634" i="12"/>
  <c r="M634" i="12"/>
  <c r="A635" i="12"/>
  <c r="B635" i="12"/>
  <c r="C635" i="12"/>
  <c r="D635" i="12"/>
  <c r="J635" i="12"/>
  <c r="K635" i="12"/>
  <c r="L635" i="12"/>
  <c r="M635" i="12"/>
  <c r="A636" i="12"/>
  <c r="B636" i="12"/>
  <c r="C636" i="12"/>
  <c r="D636" i="12"/>
  <c r="J636" i="12"/>
  <c r="K636" i="12"/>
  <c r="L636" i="12"/>
  <c r="M636" i="12"/>
  <c r="A637" i="12"/>
  <c r="B637" i="12"/>
  <c r="C637" i="12"/>
  <c r="D637" i="12"/>
  <c r="J637" i="12"/>
  <c r="K637" i="12"/>
  <c r="L637" i="12"/>
  <c r="M637" i="12"/>
  <c r="A638" i="12"/>
  <c r="B638" i="12"/>
  <c r="C638" i="12"/>
  <c r="D638" i="12"/>
  <c r="J638" i="12"/>
  <c r="K638" i="12"/>
  <c r="L638" i="12"/>
  <c r="M638" i="12"/>
  <c r="A639" i="12"/>
  <c r="B639" i="12"/>
  <c r="C639" i="12"/>
  <c r="D639" i="12"/>
  <c r="J639" i="12"/>
  <c r="K639" i="12"/>
  <c r="L639" i="12"/>
  <c r="M639" i="12"/>
  <c r="A640" i="12"/>
  <c r="B640" i="12"/>
  <c r="C640" i="12"/>
  <c r="D640" i="12"/>
  <c r="J640" i="12"/>
  <c r="K640" i="12"/>
  <c r="L640" i="12"/>
  <c r="M640" i="12"/>
  <c r="A641" i="12"/>
  <c r="B641" i="12"/>
  <c r="C641" i="12"/>
  <c r="D641" i="12"/>
  <c r="J641" i="12"/>
  <c r="K641" i="12"/>
  <c r="L641" i="12"/>
  <c r="M641" i="12"/>
  <c r="A642" i="12"/>
  <c r="B642" i="12"/>
  <c r="C642" i="12"/>
  <c r="D642" i="12"/>
  <c r="J642" i="12"/>
  <c r="K642" i="12"/>
  <c r="L642" i="12"/>
  <c r="M642" i="12"/>
  <c r="A643" i="12"/>
  <c r="B643" i="12"/>
  <c r="C643" i="12"/>
  <c r="D643" i="12"/>
  <c r="J643" i="12"/>
  <c r="K643" i="12"/>
  <c r="L643" i="12"/>
  <c r="M643" i="12"/>
  <c r="A644" i="12"/>
  <c r="B644" i="12"/>
  <c r="C644" i="12"/>
  <c r="D644" i="12"/>
  <c r="J644" i="12"/>
  <c r="K644" i="12"/>
  <c r="L644" i="12"/>
  <c r="M644" i="12"/>
  <c r="A645" i="12"/>
  <c r="B645" i="12"/>
  <c r="C645" i="12"/>
  <c r="D645" i="12"/>
  <c r="J645" i="12"/>
  <c r="K645" i="12"/>
  <c r="L645" i="12"/>
  <c r="M645" i="12"/>
  <c r="A646" i="12"/>
  <c r="B646" i="12"/>
  <c r="C646" i="12"/>
  <c r="D646" i="12"/>
  <c r="J646" i="12"/>
  <c r="K646" i="12"/>
  <c r="L646" i="12"/>
  <c r="M646" i="12"/>
  <c r="A647" i="12"/>
  <c r="B647" i="12"/>
  <c r="C647" i="12"/>
  <c r="D647" i="12"/>
  <c r="J647" i="12"/>
  <c r="K647" i="12"/>
  <c r="L647" i="12"/>
  <c r="M647" i="12"/>
  <c r="A648" i="12"/>
  <c r="B648" i="12"/>
  <c r="C648" i="12"/>
  <c r="D648" i="12"/>
  <c r="J648" i="12"/>
  <c r="K648" i="12"/>
  <c r="L648" i="12"/>
  <c r="M648" i="12"/>
  <c r="A649" i="12"/>
  <c r="B649" i="12"/>
  <c r="C649" i="12"/>
  <c r="D649" i="12"/>
  <c r="J649" i="12"/>
  <c r="K649" i="12"/>
  <c r="L649" i="12"/>
  <c r="M649" i="12"/>
  <c r="A650" i="12"/>
  <c r="B650" i="12"/>
  <c r="C650" i="12"/>
  <c r="D650" i="12"/>
  <c r="J650" i="12"/>
  <c r="K650" i="12"/>
  <c r="L650" i="12"/>
  <c r="M650" i="12"/>
  <c r="A651" i="12"/>
  <c r="B651" i="12"/>
  <c r="C651" i="12"/>
  <c r="D651" i="12"/>
  <c r="J651" i="12"/>
  <c r="K651" i="12"/>
  <c r="L651" i="12"/>
  <c r="M651" i="12"/>
  <c r="A652" i="12"/>
  <c r="B652" i="12"/>
  <c r="C652" i="12"/>
  <c r="D652" i="12"/>
  <c r="J652" i="12"/>
  <c r="K652" i="12"/>
  <c r="L652" i="12"/>
  <c r="M652" i="12"/>
  <c r="A653" i="12"/>
  <c r="B653" i="12"/>
  <c r="C653" i="12"/>
  <c r="D653" i="12"/>
  <c r="J653" i="12"/>
  <c r="K653" i="12"/>
  <c r="L653" i="12"/>
  <c r="M653" i="12"/>
  <c r="A654" i="12"/>
  <c r="B654" i="12"/>
  <c r="C654" i="12"/>
  <c r="D654" i="12"/>
  <c r="J654" i="12"/>
  <c r="K654" i="12"/>
  <c r="L654" i="12"/>
  <c r="M654" i="12"/>
  <c r="A655" i="12"/>
  <c r="B655" i="12"/>
  <c r="C655" i="12"/>
  <c r="D655" i="12"/>
  <c r="J655" i="12"/>
  <c r="K655" i="12"/>
  <c r="L655" i="12"/>
  <c r="M655" i="12"/>
  <c r="A656" i="12"/>
  <c r="B656" i="12"/>
  <c r="C656" i="12"/>
  <c r="D656" i="12"/>
  <c r="J656" i="12"/>
  <c r="K656" i="12"/>
  <c r="L656" i="12"/>
  <c r="M656" i="12"/>
  <c r="A657" i="12"/>
  <c r="B657" i="12"/>
  <c r="C657" i="12"/>
  <c r="D657" i="12"/>
  <c r="J657" i="12"/>
  <c r="K657" i="12"/>
  <c r="L657" i="12"/>
  <c r="M657" i="12"/>
  <c r="A658" i="12"/>
  <c r="B658" i="12"/>
  <c r="C658" i="12"/>
  <c r="D658" i="12"/>
  <c r="J658" i="12"/>
  <c r="K658" i="12"/>
  <c r="L658" i="12"/>
  <c r="M658" i="12"/>
  <c r="A659" i="12"/>
  <c r="B659" i="12"/>
  <c r="C659" i="12"/>
  <c r="D659" i="12"/>
  <c r="J659" i="12"/>
  <c r="K659" i="12"/>
  <c r="L659" i="12"/>
  <c r="M659" i="12"/>
  <c r="A660" i="12"/>
  <c r="B660" i="12"/>
  <c r="C660" i="12"/>
  <c r="D660" i="12"/>
  <c r="J660" i="12"/>
  <c r="K660" i="12"/>
  <c r="L660" i="12"/>
  <c r="M660" i="12"/>
  <c r="A661" i="12"/>
  <c r="B661" i="12"/>
  <c r="C661" i="12"/>
  <c r="D661" i="12"/>
  <c r="J661" i="12"/>
  <c r="K661" i="12"/>
  <c r="L661" i="12"/>
  <c r="M661" i="12"/>
  <c r="A662" i="12"/>
  <c r="B662" i="12"/>
  <c r="C662" i="12"/>
  <c r="D662" i="12"/>
  <c r="J662" i="12"/>
  <c r="K662" i="12"/>
  <c r="L662" i="12"/>
  <c r="M662" i="12"/>
  <c r="A663" i="12"/>
  <c r="B663" i="12"/>
  <c r="C663" i="12"/>
  <c r="D663" i="12"/>
  <c r="J663" i="12"/>
  <c r="K663" i="12"/>
  <c r="L663" i="12"/>
  <c r="M663" i="12"/>
  <c r="A664" i="12"/>
  <c r="B664" i="12"/>
  <c r="C664" i="12"/>
  <c r="D664" i="12"/>
  <c r="J664" i="12"/>
  <c r="K664" i="12"/>
  <c r="L664" i="12"/>
  <c r="M664" i="12"/>
  <c r="A665" i="12"/>
  <c r="B665" i="12"/>
  <c r="C665" i="12"/>
  <c r="D665" i="12"/>
  <c r="J665" i="12"/>
  <c r="K665" i="12"/>
  <c r="L665" i="12"/>
  <c r="M665" i="12"/>
  <c r="A666" i="12"/>
  <c r="B666" i="12"/>
  <c r="C666" i="12"/>
  <c r="D666" i="12"/>
  <c r="J666" i="12"/>
  <c r="K666" i="12"/>
  <c r="L666" i="12"/>
  <c r="M666" i="12"/>
  <c r="A667" i="12"/>
  <c r="B667" i="12"/>
  <c r="C667" i="12"/>
  <c r="D667" i="12"/>
  <c r="J667" i="12"/>
  <c r="K667" i="12"/>
  <c r="L667" i="12"/>
  <c r="M667" i="12"/>
  <c r="A668" i="12"/>
  <c r="B668" i="12"/>
  <c r="C668" i="12"/>
  <c r="D668" i="12"/>
  <c r="J668" i="12"/>
  <c r="K668" i="12"/>
  <c r="L668" i="12"/>
  <c r="M668" i="12"/>
  <c r="A669" i="12"/>
  <c r="B669" i="12"/>
  <c r="C669" i="12"/>
  <c r="D669" i="12"/>
  <c r="J669" i="12"/>
  <c r="K669" i="12"/>
  <c r="L669" i="12"/>
  <c r="M669" i="12"/>
  <c r="A670" i="12"/>
  <c r="B670" i="12"/>
  <c r="C670" i="12"/>
  <c r="D670" i="12"/>
  <c r="J670" i="12"/>
  <c r="K670" i="12"/>
  <c r="L670" i="12"/>
  <c r="M670" i="12"/>
  <c r="A671" i="12"/>
  <c r="B671" i="12"/>
  <c r="C671" i="12"/>
  <c r="D671" i="12"/>
  <c r="J671" i="12"/>
  <c r="K671" i="12"/>
  <c r="L671" i="12"/>
  <c r="M671" i="12"/>
  <c r="A672" i="12"/>
  <c r="B672" i="12"/>
  <c r="C672" i="12"/>
  <c r="D672" i="12"/>
  <c r="J672" i="12"/>
  <c r="K672" i="12"/>
  <c r="L672" i="12"/>
  <c r="M672" i="12"/>
  <c r="A673" i="12"/>
  <c r="B673" i="12"/>
  <c r="C673" i="12"/>
  <c r="D673" i="12"/>
  <c r="J673" i="12"/>
  <c r="K673" i="12"/>
  <c r="L673" i="12"/>
  <c r="M673" i="12"/>
  <c r="A674" i="12"/>
  <c r="B674" i="12"/>
  <c r="C674" i="12"/>
  <c r="D674" i="12"/>
  <c r="J674" i="12"/>
  <c r="K674" i="12"/>
  <c r="L674" i="12"/>
  <c r="M674" i="12"/>
  <c r="A675" i="12"/>
  <c r="B675" i="12"/>
  <c r="C675" i="12"/>
  <c r="D675" i="12"/>
  <c r="J675" i="12"/>
  <c r="K675" i="12"/>
  <c r="L675" i="12"/>
  <c r="M675" i="12"/>
  <c r="A676" i="12"/>
  <c r="B676" i="12"/>
  <c r="C676" i="12"/>
  <c r="D676" i="12"/>
  <c r="J676" i="12"/>
  <c r="K676" i="12"/>
  <c r="L676" i="12"/>
  <c r="M676" i="12"/>
  <c r="A677" i="12"/>
  <c r="B677" i="12"/>
  <c r="C677" i="12"/>
  <c r="D677" i="12"/>
  <c r="J677" i="12"/>
  <c r="K677" i="12"/>
  <c r="L677" i="12"/>
  <c r="M677" i="12"/>
  <c r="A678" i="12"/>
  <c r="B678" i="12"/>
  <c r="C678" i="12"/>
  <c r="D678" i="12"/>
  <c r="J678" i="12"/>
  <c r="K678" i="12"/>
  <c r="L678" i="12"/>
  <c r="M678" i="12"/>
  <c r="A679" i="12"/>
  <c r="B679" i="12"/>
  <c r="C679" i="12"/>
  <c r="D679" i="12"/>
  <c r="J679" i="12"/>
  <c r="K679" i="12"/>
  <c r="L679" i="12"/>
  <c r="M679" i="12"/>
  <c r="A680" i="12"/>
  <c r="B680" i="12"/>
  <c r="C680" i="12"/>
  <c r="D680" i="12"/>
  <c r="J680" i="12"/>
  <c r="K680" i="12"/>
  <c r="L680" i="12"/>
  <c r="M680" i="12"/>
  <c r="A681" i="12"/>
  <c r="B681" i="12"/>
  <c r="C681" i="12"/>
  <c r="D681" i="12"/>
  <c r="J681" i="12"/>
  <c r="K681" i="12"/>
  <c r="L681" i="12"/>
  <c r="M681" i="12"/>
  <c r="A682" i="12"/>
  <c r="B682" i="12"/>
  <c r="C682" i="12"/>
  <c r="D682" i="12"/>
  <c r="J682" i="12"/>
  <c r="K682" i="12"/>
  <c r="L682" i="12"/>
  <c r="M682" i="12"/>
  <c r="A683" i="12"/>
  <c r="B683" i="12"/>
  <c r="C683" i="12"/>
  <c r="D683" i="12"/>
  <c r="J683" i="12"/>
  <c r="K683" i="12"/>
  <c r="L683" i="12"/>
  <c r="M683" i="12"/>
  <c r="A684" i="12"/>
  <c r="B684" i="12"/>
  <c r="C684" i="12"/>
  <c r="D684" i="12"/>
  <c r="J684" i="12"/>
  <c r="K684" i="12"/>
  <c r="L684" i="12"/>
  <c r="M684" i="12"/>
  <c r="A685" i="12"/>
  <c r="B685" i="12"/>
  <c r="C685" i="12"/>
  <c r="D685" i="12"/>
  <c r="J685" i="12"/>
  <c r="K685" i="12"/>
  <c r="L685" i="12"/>
  <c r="M685" i="12"/>
  <c r="A686" i="12"/>
  <c r="B686" i="12"/>
  <c r="C686" i="12"/>
  <c r="D686" i="12"/>
  <c r="J686" i="12"/>
  <c r="K686" i="12"/>
  <c r="L686" i="12"/>
  <c r="M686" i="12"/>
  <c r="A687" i="12"/>
  <c r="B687" i="12"/>
  <c r="C687" i="12"/>
  <c r="D687" i="12"/>
  <c r="J687" i="12"/>
  <c r="K687" i="12"/>
  <c r="L687" i="12"/>
  <c r="M687" i="12"/>
  <c r="A688" i="12"/>
  <c r="B688" i="12"/>
  <c r="C688" i="12"/>
  <c r="D688" i="12"/>
  <c r="J688" i="12"/>
  <c r="K688" i="12"/>
  <c r="L688" i="12"/>
  <c r="M688" i="12"/>
  <c r="A689" i="12"/>
  <c r="B689" i="12"/>
  <c r="C689" i="12"/>
  <c r="D689" i="12"/>
  <c r="J689" i="12"/>
  <c r="K689" i="12"/>
  <c r="L689" i="12"/>
  <c r="M689" i="12"/>
  <c r="A690" i="12"/>
  <c r="B690" i="12"/>
  <c r="C690" i="12"/>
  <c r="D690" i="12"/>
  <c r="J690" i="12"/>
  <c r="K690" i="12"/>
  <c r="L690" i="12"/>
  <c r="M690" i="12"/>
  <c r="A691" i="12"/>
  <c r="B691" i="12"/>
  <c r="C691" i="12"/>
  <c r="D691" i="12"/>
  <c r="J691" i="12"/>
  <c r="K691" i="12"/>
  <c r="L691" i="12"/>
  <c r="M691" i="12"/>
  <c r="A692" i="12"/>
  <c r="B692" i="12"/>
  <c r="C692" i="12"/>
  <c r="D692" i="12"/>
  <c r="J692" i="12"/>
  <c r="K692" i="12"/>
  <c r="L692" i="12"/>
  <c r="M692" i="12"/>
  <c r="A693" i="12"/>
  <c r="B693" i="12"/>
  <c r="C693" i="12"/>
  <c r="D693" i="12"/>
  <c r="J693" i="12"/>
  <c r="K693" i="12"/>
  <c r="L693" i="12"/>
  <c r="M693" i="12"/>
  <c r="A694" i="12"/>
  <c r="B694" i="12"/>
  <c r="C694" i="12"/>
  <c r="D694" i="12"/>
  <c r="J694" i="12"/>
  <c r="K694" i="12"/>
  <c r="L694" i="12"/>
  <c r="M694" i="12"/>
  <c r="A695" i="12"/>
  <c r="B695" i="12"/>
  <c r="C695" i="12"/>
  <c r="D695" i="12"/>
  <c r="J695" i="12"/>
  <c r="K695" i="12"/>
  <c r="L695" i="12"/>
  <c r="M695" i="12"/>
  <c r="A696" i="12"/>
  <c r="B696" i="12"/>
  <c r="C696" i="12"/>
  <c r="D696" i="12"/>
  <c r="J696" i="12"/>
  <c r="K696" i="12"/>
  <c r="L696" i="12"/>
  <c r="M696" i="12"/>
  <c r="A697" i="12"/>
  <c r="B697" i="12"/>
  <c r="C697" i="12"/>
  <c r="D697" i="12"/>
  <c r="J697" i="12"/>
  <c r="K697" i="12"/>
  <c r="L697" i="12"/>
  <c r="M697" i="12"/>
  <c r="A698" i="12"/>
  <c r="B698" i="12"/>
  <c r="C698" i="12"/>
  <c r="D698" i="12"/>
  <c r="J698" i="12"/>
  <c r="K698" i="12"/>
  <c r="L698" i="12"/>
  <c r="M698" i="12"/>
  <c r="A699" i="12"/>
  <c r="B699" i="12"/>
  <c r="C699" i="12"/>
  <c r="D699" i="12"/>
  <c r="J699" i="12"/>
  <c r="K699" i="12"/>
  <c r="L699" i="12"/>
  <c r="M699" i="12"/>
  <c r="A700" i="12"/>
  <c r="B700" i="12"/>
  <c r="C700" i="12"/>
  <c r="D700" i="12"/>
  <c r="J700" i="12"/>
  <c r="K700" i="12"/>
  <c r="L700" i="12"/>
  <c r="M700" i="12"/>
  <c r="A701" i="12"/>
  <c r="B701" i="12"/>
  <c r="C701" i="12"/>
  <c r="D701" i="12"/>
  <c r="J701" i="12"/>
  <c r="K701" i="12"/>
  <c r="L701" i="12"/>
  <c r="M701" i="12"/>
  <c r="A702" i="12"/>
  <c r="B702" i="12"/>
  <c r="C702" i="12"/>
  <c r="D702" i="12"/>
  <c r="J702" i="12"/>
  <c r="K702" i="12"/>
  <c r="L702" i="12"/>
  <c r="M702" i="12"/>
  <c r="A703" i="12"/>
  <c r="B703" i="12"/>
  <c r="C703" i="12"/>
  <c r="D703" i="12"/>
  <c r="J703" i="12"/>
  <c r="K703" i="12"/>
  <c r="L703" i="12"/>
  <c r="M703" i="12"/>
  <c r="A704" i="12"/>
  <c r="B704" i="12"/>
  <c r="C704" i="12"/>
  <c r="D704" i="12"/>
  <c r="J704" i="12"/>
  <c r="K704" i="12"/>
  <c r="L704" i="12"/>
  <c r="M704" i="12"/>
  <c r="A705" i="12"/>
  <c r="B705" i="12"/>
  <c r="C705" i="12"/>
  <c r="D705" i="12"/>
  <c r="J705" i="12"/>
  <c r="K705" i="12"/>
  <c r="L705" i="12"/>
  <c r="M705" i="12"/>
  <c r="A706" i="12"/>
  <c r="B706" i="12"/>
  <c r="C706" i="12"/>
  <c r="D706" i="12"/>
  <c r="J706" i="12"/>
  <c r="K706" i="12"/>
  <c r="L706" i="12"/>
  <c r="M706" i="12"/>
  <c r="A707" i="12"/>
  <c r="B707" i="12"/>
  <c r="C707" i="12"/>
  <c r="D707" i="12"/>
  <c r="J707" i="12"/>
  <c r="K707" i="12"/>
  <c r="L707" i="12"/>
  <c r="M707" i="12"/>
  <c r="A708" i="12"/>
  <c r="B708" i="12"/>
  <c r="C708" i="12"/>
  <c r="D708" i="12"/>
  <c r="J708" i="12"/>
  <c r="K708" i="12"/>
  <c r="L708" i="12"/>
  <c r="M708" i="12"/>
  <c r="A709" i="12"/>
  <c r="B709" i="12"/>
  <c r="C709" i="12"/>
  <c r="D709" i="12"/>
  <c r="J709" i="12"/>
  <c r="K709" i="12"/>
  <c r="L709" i="12"/>
  <c r="M709" i="12"/>
  <c r="A710" i="12"/>
  <c r="B710" i="12"/>
  <c r="C710" i="12"/>
  <c r="D710" i="12"/>
  <c r="J710" i="12"/>
  <c r="K710" i="12"/>
  <c r="L710" i="12"/>
  <c r="M710" i="12"/>
  <c r="A711" i="12"/>
  <c r="B711" i="12"/>
  <c r="C711" i="12"/>
  <c r="D711" i="12"/>
  <c r="J711" i="12"/>
  <c r="K711" i="12"/>
  <c r="L711" i="12"/>
  <c r="M711" i="12"/>
  <c r="A712" i="12"/>
  <c r="B712" i="12"/>
  <c r="C712" i="12"/>
  <c r="D712" i="12"/>
  <c r="J712" i="12"/>
  <c r="K712" i="12"/>
  <c r="L712" i="12"/>
  <c r="M712" i="12"/>
  <c r="A713" i="12"/>
  <c r="B713" i="12"/>
  <c r="C713" i="12"/>
  <c r="D713" i="12"/>
  <c r="J713" i="12"/>
  <c r="K713" i="12"/>
  <c r="L713" i="12"/>
  <c r="M713" i="12"/>
  <c r="A714" i="12"/>
  <c r="B714" i="12"/>
  <c r="C714" i="12"/>
  <c r="D714" i="12"/>
  <c r="J714" i="12"/>
  <c r="K714" i="12"/>
  <c r="L714" i="12"/>
  <c r="M714" i="12"/>
  <c r="A715" i="12"/>
  <c r="B715" i="12"/>
  <c r="C715" i="12"/>
  <c r="D715" i="12"/>
  <c r="J715" i="12"/>
  <c r="K715" i="12"/>
  <c r="L715" i="12"/>
  <c r="M715" i="12"/>
  <c r="A716" i="12"/>
  <c r="B716" i="12"/>
  <c r="C716" i="12"/>
  <c r="D716" i="12"/>
  <c r="J716" i="12"/>
  <c r="K716" i="12"/>
  <c r="L716" i="12"/>
  <c r="M716" i="12"/>
  <c r="A717" i="12"/>
  <c r="B717" i="12"/>
  <c r="C717" i="12"/>
  <c r="D717" i="12"/>
  <c r="J717" i="12"/>
  <c r="K717" i="12"/>
  <c r="L717" i="12"/>
  <c r="M717" i="12"/>
  <c r="A718" i="12"/>
  <c r="B718" i="12"/>
  <c r="C718" i="12"/>
  <c r="D718" i="12"/>
  <c r="J718" i="12"/>
  <c r="K718" i="12"/>
  <c r="L718" i="12"/>
  <c r="M718" i="12"/>
  <c r="A719" i="12"/>
  <c r="B719" i="12"/>
  <c r="C719" i="12"/>
  <c r="D719" i="12"/>
  <c r="J719" i="12"/>
  <c r="K719" i="12"/>
  <c r="L719" i="12"/>
  <c r="M719" i="12"/>
  <c r="A720" i="12"/>
  <c r="B720" i="12"/>
  <c r="C720" i="12"/>
  <c r="D720" i="12"/>
  <c r="J720" i="12"/>
  <c r="K720" i="12"/>
  <c r="L720" i="12"/>
  <c r="M720" i="12"/>
  <c r="A721" i="12"/>
  <c r="B721" i="12"/>
  <c r="C721" i="12"/>
  <c r="D721" i="12"/>
  <c r="J721" i="12"/>
  <c r="K721" i="12"/>
  <c r="L721" i="12"/>
  <c r="M721" i="12"/>
  <c r="A722" i="12"/>
  <c r="B722" i="12"/>
  <c r="C722" i="12"/>
  <c r="D722" i="12"/>
  <c r="J722" i="12"/>
  <c r="K722" i="12"/>
  <c r="L722" i="12"/>
  <c r="M722" i="12"/>
  <c r="A723" i="12"/>
  <c r="B723" i="12"/>
  <c r="C723" i="12"/>
  <c r="D723" i="12"/>
  <c r="J723" i="12"/>
  <c r="K723" i="12"/>
  <c r="L723" i="12"/>
  <c r="M723" i="12"/>
  <c r="A724" i="12"/>
  <c r="B724" i="12"/>
  <c r="C724" i="12"/>
  <c r="D724" i="12"/>
  <c r="J724" i="12"/>
  <c r="K724" i="12"/>
  <c r="L724" i="12"/>
  <c r="M724" i="12"/>
  <c r="A725" i="12"/>
  <c r="B725" i="12"/>
  <c r="C725" i="12"/>
  <c r="D725" i="12"/>
  <c r="J725" i="12"/>
  <c r="K725" i="12"/>
  <c r="L725" i="12"/>
  <c r="M725" i="12"/>
  <c r="A726" i="12"/>
  <c r="B726" i="12"/>
  <c r="C726" i="12"/>
  <c r="D726" i="12"/>
  <c r="J726" i="12"/>
  <c r="K726" i="12"/>
  <c r="L726" i="12"/>
  <c r="M726" i="12"/>
  <c r="A727" i="12"/>
  <c r="B727" i="12"/>
  <c r="C727" i="12"/>
  <c r="D727" i="12"/>
  <c r="J727" i="12"/>
  <c r="K727" i="12"/>
  <c r="L727" i="12"/>
  <c r="M727" i="12"/>
  <c r="A728" i="12"/>
  <c r="B728" i="12"/>
  <c r="C728" i="12"/>
  <c r="D728" i="12"/>
  <c r="J728" i="12"/>
  <c r="K728" i="12"/>
  <c r="L728" i="12"/>
  <c r="M728" i="12"/>
  <c r="A729" i="12"/>
  <c r="B729" i="12"/>
  <c r="C729" i="12"/>
  <c r="D729" i="12"/>
  <c r="J729" i="12"/>
  <c r="K729" i="12"/>
  <c r="L729" i="12"/>
  <c r="M729" i="12"/>
  <c r="A730" i="12"/>
  <c r="B730" i="12"/>
  <c r="C730" i="12"/>
  <c r="D730" i="12"/>
  <c r="J730" i="12"/>
  <c r="K730" i="12"/>
  <c r="L730" i="12"/>
  <c r="M730" i="12"/>
  <c r="A731" i="12"/>
  <c r="B731" i="12"/>
  <c r="C731" i="12"/>
  <c r="D731" i="12"/>
  <c r="J731" i="12"/>
  <c r="K731" i="12"/>
  <c r="L731" i="12"/>
  <c r="M731" i="12"/>
  <c r="A732" i="12"/>
  <c r="B732" i="12"/>
  <c r="C732" i="12"/>
  <c r="D732" i="12"/>
  <c r="J732" i="12"/>
  <c r="K732" i="12"/>
  <c r="L732" i="12"/>
  <c r="M732" i="12"/>
  <c r="A733" i="12"/>
  <c r="B733" i="12"/>
  <c r="C733" i="12"/>
  <c r="D733" i="12"/>
  <c r="J733" i="12"/>
  <c r="K733" i="12"/>
  <c r="L733" i="12"/>
  <c r="M733" i="12"/>
  <c r="A734" i="12"/>
  <c r="B734" i="12"/>
  <c r="C734" i="12"/>
  <c r="D734" i="12"/>
  <c r="J734" i="12"/>
  <c r="K734" i="12"/>
  <c r="L734" i="12"/>
  <c r="M734" i="12"/>
  <c r="A735" i="12"/>
  <c r="B735" i="12"/>
  <c r="C735" i="12"/>
  <c r="D735" i="12"/>
  <c r="J735" i="12"/>
  <c r="K735" i="12"/>
  <c r="L735" i="12"/>
  <c r="M735" i="12"/>
  <c r="A736" i="12"/>
  <c r="B736" i="12"/>
  <c r="C736" i="12"/>
  <c r="D736" i="12"/>
  <c r="J736" i="12"/>
  <c r="K736" i="12"/>
  <c r="L736" i="12"/>
  <c r="M736" i="12"/>
  <c r="A737" i="12"/>
  <c r="B737" i="12"/>
  <c r="C737" i="12"/>
  <c r="D737" i="12"/>
  <c r="J737" i="12"/>
  <c r="K737" i="12"/>
  <c r="L737" i="12"/>
  <c r="M737" i="12"/>
  <c r="A738" i="12"/>
  <c r="B738" i="12"/>
  <c r="C738" i="12"/>
  <c r="D738" i="12"/>
  <c r="J738" i="12"/>
  <c r="K738" i="12"/>
  <c r="L738" i="12"/>
  <c r="M738" i="12"/>
  <c r="A739" i="12"/>
  <c r="B739" i="12"/>
  <c r="C739" i="12"/>
  <c r="D739" i="12"/>
  <c r="J739" i="12"/>
  <c r="K739" i="12"/>
  <c r="L739" i="12"/>
  <c r="M739" i="12"/>
  <c r="A740" i="12"/>
  <c r="B740" i="12"/>
  <c r="C740" i="12"/>
  <c r="D740" i="12"/>
  <c r="J740" i="12"/>
  <c r="K740" i="12"/>
  <c r="L740" i="12"/>
  <c r="M740" i="12"/>
  <c r="A741" i="12"/>
  <c r="B741" i="12"/>
  <c r="C741" i="12"/>
  <c r="D741" i="12"/>
  <c r="J741" i="12"/>
  <c r="K741" i="12"/>
  <c r="L741" i="12"/>
  <c r="M741" i="12"/>
  <c r="A742" i="12"/>
  <c r="B742" i="12"/>
  <c r="C742" i="12"/>
  <c r="D742" i="12"/>
  <c r="J742" i="12"/>
  <c r="K742" i="12"/>
  <c r="L742" i="12"/>
  <c r="M742" i="12"/>
  <c r="A743" i="12"/>
  <c r="B743" i="12"/>
  <c r="C743" i="12"/>
  <c r="D743" i="12"/>
  <c r="J743" i="12"/>
  <c r="K743" i="12"/>
  <c r="L743" i="12"/>
  <c r="M743" i="12"/>
  <c r="A744" i="12"/>
  <c r="B744" i="12"/>
  <c r="C744" i="12"/>
  <c r="D744" i="12"/>
  <c r="J744" i="12"/>
  <c r="K744" i="12"/>
  <c r="L744" i="12"/>
  <c r="M744" i="12"/>
  <c r="A745" i="12"/>
  <c r="B745" i="12"/>
  <c r="C745" i="12"/>
  <c r="D745" i="12"/>
  <c r="J745" i="12"/>
  <c r="K745" i="12"/>
  <c r="L745" i="12"/>
  <c r="M745" i="12"/>
  <c r="A746" i="12"/>
  <c r="B746" i="12"/>
  <c r="C746" i="12"/>
  <c r="D746" i="12"/>
  <c r="J746" i="12"/>
  <c r="K746" i="12"/>
  <c r="L746" i="12"/>
  <c r="M746" i="12"/>
  <c r="A747" i="12"/>
  <c r="B747" i="12"/>
  <c r="C747" i="12"/>
  <c r="D747" i="12"/>
  <c r="J747" i="12"/>
  <c r="K747" i="12"/>
  <c r="L747" i="12"/>
  <c r="M747" i="12"/>
  <c r="A748" i="12"/>
  <c r="B748" i="12"/>
  <c r="C748" i="12"/>
  <c r="D748" i="12"/>
  <c r="J748" i="12"/>
  <c r="K748" i="12"/>
  <c r="L748" i="12"/>
  <c r="M748" i="12"/>
  <c r="A749" i="12"/>
  <c r="B749" i="12"/>
  <c r="C749" i="12"/>
  <c r="D749" i="12"/>
  <c r="J749" i="12"/>
  <c r="K749" i="12"/>
  <c r="L749" i="12"/>
  <c r="M749" i="12"/>
  <c r="A750" i="12"/>
  <c r="B750" i="12"/>
  <c r="C750" i="12"/>
  <c r="D750" i="12"/>
  <c r="J750" i="12"/>
  <c r="K750" i="12"/>
  <c r="L750" i="12"/>
  <c r="M750" i="12"/>
  <c r="A751" i="12"/>
  <c r="B751" i="12"/>
  <c r="C751" i="12"/>
  <c r="D751" i="12"/>
  <c r="J751" i="12"/>
  <c r="K751" i="12"/>
  <c r="L751" i="12"/>
  <c r="M751" i="12"/>
  <c r="A752" i="12"/>
  <c r="B752" i="12"/>
  <c r="C752" i="12"/>
  <c r="D752" i="12"/>
  <c r="J752" i="12"/>
  <c r="K752" i="12"/>
  <c r="L752" i="12"/>
  <c r="M752" i="12"/>
  <c r="A753" i="12"/>
  <c r="B753" i="12"/>
  <c r="C753" i="12"/>
  <c r="D753" i="12"/>
  <c r="J753" i="12"/>
  <c r="K753" i="12"/>
  <c r="L753" i="12"/>
  <c r="M753" i="12"/>
  <c r="A754" i="12"/>
  <c r="B754" i="12"/>
  <c r="C754" i="12"/>
  <c r="D754" i="12"/>
  <c r="J754" i="12"/>
  <c r="K754" i="12"/>
  <c r="L754" i="12"/>
  <c r="M754" i="12"/>
  <c r="A755" i="12"/>
  <c r="B755" i="12"/>
  <c r="C755" i="12"/>
  <c r="D755" i="12"/>
  <c r="J755" i="12"/>
  <c r="K755" i="12"/>
  <c r="L755" i="12"/>
  <c r="M755" i="12"/>
  <c r="A756" i="12"/>
  <c r="B756" i="12"/>
  <c r="C756" i="12"/>
  <c r="D756" i="12"/>
  <c r="J756" i="12"/>
  <c r="K756" i="12"/>
  <c r="L756" i="12"/>
  <c r="M756" i="12"/>
  <c r="A757" i="12"/>
  <c r="B757" i="12"/>
  <c r="C757" i="12"/>
  <c r="D757" i="12"/>
  <c r="J757" i="12"/>
  <c r="K757" i="12"/>
  <c r="L757" i="12"/>
  <c r="M757" i="12"/>
  <c r="A758" i="12"/>
  <c r="B758" i="12"/>
  <c r="C758" i="12"/>
  <c r="D758" i="12"/>
  <c r="J758" i="12"/>
  <c r="K758" i="12"/>
  <c r="L758" i="12"/>
  <c r="M758" i="12"/>
  <c r="A759" i="12"/>
  <c r="B759" i="12"/>
  <c r="C759" i="12"/>
  <c r="D759" i="12"/>
  <c r="J759" i="12"/>
  <c r="K759" i="12"/>
  <c r="L759" i="12"/>
  <c r="M759" i="12"/>
  <c r="A760" i="12"/>
  <c r="B760" i="12"/>
  <c r="C760" i="12"/>
  <c r="D760" i="12"/>
  <c r="J760" i="12"/>
  <c r="K760" i="12"/>
  <c r="L760" i="12"/>
  <c r="M760" i="12"/>
  <c r="A761" i="12"/>
  <c r="B761" i="12"/>
  <c r="C761" i="12"/>
  <c r="D761" i="12"/>
  <c r="J761" i="12"/>
  <c r="K761" i="12"/>
  <c r="L761" i="12"/>
  <c r="M761" i="12"/>
  <c r="A762" i="12"/>
  <c r="B762" i="12"/>
  <c r="C762" i="12"/>
  <c r="D762" i="12"/>
  <c r="J762" i="12"/>
  <c r="K762" i="12"/>
  <c r="L762" i="12"/>
  <c r="M762" i="12"/>
  <c r="A763" i="12"/>
  <c r="B763" i="12"/>
  <c r="C763" i="12"/>
  <c r="D763" i="12"/>
  <c r="J763" i="12"/>
  <c r="K763" i="12"/>
  <c r="L763" i="12"/>
  <c r="M763" i="12"/>
  <c r="A764" i="12"/>
  <c r="B764" i="12"/>
  <c r="C764" i="12"/>
  <c r="D764" i="12"/>
  <c r="J764" i="12"/>
  <c r="K764" i="12"/>
  <c r="L764" i="12"/>
  <c r="M764" i="12"/>
  <c r="A765" i="12"/>
  <c r="B765" i="12"/>
  <c r="C765" i="12"/>
  <c r="D765" i="12"/>
  <c r="J765" i="12"/>
  <c r="K765" i="12"/>
  <c r="L765" i="12"/>
  <c r="M765" i="12"/>
  <c r="A766" i="12"/>
  <c r="B766" i="12"/>
  <c r="C766" i="12"/>
  <c r="D766" i="12"/>
  <c r="J766" i="12"/>
  <c r="K766" i="12"/>
  <c r="L766" i="12"/>
  <c r="M766" i="12"/>
  <c r="A767" i="12"/>
  <c r="B767" i="12"/>
  <c r="C767" i="12"/>
  <c r="D767" i="12"/>
  <c r="J767" i="12"/>
  <c r="K767" i="12"/>
  <c r="L767" i="12"/>
  <c r="M767" i="12"/>
  <c r="A768" i="12"/>
  <c r="B768" i="12"/>
  <c r="C768" i="12"/>
  <c r="D768" i="12"/>
  <c r="J768" i="12"/>
  <c r="K768" i="12"/>
  <c r="L768" i="12"/>
  <c r="M768" i="12"/>
  <c r="A769" i="12"/>
  <c r="B769" i="12"/>
  <c r="C769" i="12"/>
  <c r="D769" i="12"/>
  <c r="J769" i="12"/>
  <c r="K769" i="12"/>
  <c r="L769" i="12"/>
  <c r="M769" i="12"/>
  <c r="A770" i="12"/>
  <c r="B770" i="12"/>
  <c r="C770" i="12"/>
  <c r="D770" i="12"/>
  <c r="J770" i="12"/>
  <c r="K770" i="12"/>
  <c r="L770" i="12"/>
  <c r="M770" i="12"/>
  <c r="A771" i="12"/>
  <c r="B771" i="12"/>
  <c r="C771" i="12"/>
  <c r="D771" i="12"/>
  <c r="J771" i="12"/>
  <c r="K771" i="12"/>
  <c r="L771" i="12"/>
  <c r="M771" i="12"/>
  <c r="A772" i="12"/>
  <c r="B772" i="12"/>
  <c r="C772" i="12"/>
  <c r="D772" i="12"/>
  <c r="J772" i="12"/>
  <c r="K772" i="12"/>
  <c r="L772" i="12"/>
  <c r="M772" i="12"/>
  <c r="A773" i="12"/>
  <c r="B773" i="12"/>
  <c r="C773" i="12"/>
  <c r="D773" i="12"/>
  <c r="J773" i="12"/>
  <c r="K773" i="12"/>
  <c r="L773" i="12"/>
  <c r="M773" i="12"/>
  <c r="A774" i="12"/>
  <c r="B774" i="12"/>
  <c r="C774" i="12"/>
  <c r="D774" i="12"/>
  <c r="J774" i="12"/>
  <c r="K774" i="12"/>
  <c r="L774" i="12"/>
  <c r="M774" i="12"/>
  <c r="A775" i="12"/>
  <c r="B775" i="12"/>
  <c r="C775" i="12"/>
  <c r="D775" i="12"/>
  <c r="J775" i="12"/>
  <c r="K775" i="12"/>
  <c r="L775" i="12"/>
  <c r="M775" i="12"/>
  <c r="A776" i="12"/>
  <c r="B776" i="12"/>
  <c r="C776" i="12"/>
  <c r="D776" i="12"/>
  <c r="J776" i="12"/>
  <c r="K776" i="12"/>
  <c r="L776" i="12"/>
  <c r="M776" i="12"/>
  <c r="A777" i="12"/>
  <c r="B777" i="12"/>
  <c r="C777" i="12"/>
  <c r="D777" i="12"/>
  <c r="J777" i="12"/>
  <c r="K777" i="12"/>
  <c r="L777" i="12"/>
  <c r="M777" i="12"/>
  <c r="A778" i="12"/>
  <c r="B778" i="12"/>
  <c r="C778" i="12"/>
  <c r="D778" i="12"/>
  <c r="J778" i="12"/>
  <c r="K778" i="12"/>
  <c r="L778" i="12"/>
  <c r="M778" i="12"/>
  <c r="A779" i="12"/>
  <c r="B779" i="12"/>
  <c r="C779" i="12"/>
  <c r="D779" i="12"/>
  <c r="J779" i="12"/>
  <c r="K779" i="12"/>
  <c r="L779" i="12"/>
  <c r="M779" i="12"/>
  <c r="A780" i="12"/>
  <c r="B780" i="12"/>
  <c r="C780" i="12"/>
  <c r="D780" i="12"/>
  <c r="J780" i="12"/>
  <c r="K780" i="12"/>
  <c r="L780" i="12"/>
  <c r="M780" i="12"/>
  <c r="A781" i="12"/>
  <c r="B781" i="12"/>
  <c r="C781" i="12"/>
  <c r="D781" i="12"/>
  <c r="J781" i="12"/>
  <c r="K781" i="12"/>
  <c r="L781" i="12"/>
  <c r="M781" i="12"/>
  <c r="A782" i="12"/>
  <c r="B782" i="12"/>
  <c r="C782" i="12"/>
  <c r="D782" i="12"/>
  <c r="J782" i="12"/>
  <c r="K782" i="12"/>
  <c r="L782" i="12"/>
  <c r="M782" i="12"/>
  <c r="A783" i="12"/>
  <c r="B783" i="12"/>
  <c r="C783" i="12"/>
  <c r="D783" i="12"/>
  <c r="J783" i="12"/>
  <c r="K783" i="12"/>
  <c r="L783" i="12"/>
  <c r="M783" i="12"/>
  <c r="A784" i="12"/>
  <c r="B784" i="12"/>
  <c r="C784" i="12"/>
  <c r="D784" i="12"/>
  <c r="J784" i="12"/>
  <c r="K784" i="12"/>
  <c r="L784" i="12"/>
  <c r="M784" i="12"/>
  <c r="A785" i="12"/>
  <c r="B785" i="12"/>
  <c r="C785" i="12"/>
  <c r="D785" i="12"/>
  <c r="J785" i="12"/>
  <c r="K785" i="12"/>
  <c r="L785" i="12"/>
  <c r="M785" i="12"/>
  <c r="A786" i="12"/>
  <c r="B786" i="12"/>
  <c r="C786" i="12"/>
  <c r="D786" i="12"/>
  <c r="J786" i="12"/>
  <c r="K786" i="12"/>
  <c r="L786" i="12"/>
  <c r="M786" i="12"/>
  <c r="A787" i="12"/>
  <c r="B787" i="12"/>
  <c r="C787" i="12"/>
  <c r="D787" i="12"/>
  <c r="J787" i="12"/>
  <c r="K787" i="12"/>
  <c r="L787" i="12"/>
  <c r="M787" i="12"/>
  <c r="A788" i="12"/>
  <c r="B788" i="12"/>
  <c r="C788" i="12"/>
  <c r="D788" i="12"/>
  <c r="J788" i="12"/>
  <c r="K788" i="12"/>
  <c r="L788" i="12"/>
  <c r="M788" i="12"/>
  <c r="A789" i="12"/>
  <c r="B789" i="12"/>
  <c r="C789" i="12"/>
  <c r="D789" i="12"/>
  <c r="J789" i="12"/>
  <c r="K789" i="12"/>
  <c r="L789" i="12"/>
  <c r="M789" i="12"/>
  <c r="K61" i="6"/>
  <c r="D62" i="6"/>
  <c r="E62" i="6"/>
  <c r="F62" i="6"/>
  <c r="G62" i="6"/>
  <c r="H62" i="6"/>
  <c r="M62" i="6"/>
  <c r="N62" i="6"/>
  <c r="O62" i="6"/>
  <c r="P62" i="6"/>
  <c r="Q62" i="6"/>
  <c r="B63" i="6"/>
  <c r="K63" i="6"/>
  <c r="B64" i="6"/>
  <c r="K64" i="6"/>
  <c r="B65" i="6"/>
  <c r="K65" i="6"/>
  <c r="B68" i="6"/>
  <c r="K68" i="6"/>
  <c r="B69" i="6"/>
  <c r="K69" i="6"/>
  <c r="B70" i="6"/>
  <c r="K70" i="6"/>
  <c r="B71" i="6"/>
  <c r="K71" i="6"/>
  <c r="B72" i="6"/>
  <c r="K72" i="6"/>
  <c r="B73" i="6"/>
  <c r="K73" i="6"/>
  <c r="B74" i="6"/>
  <c r="K74" i="6"/>
  <c r="B75" i="6"/>
  <c r="K75" i="6"/>
  <c r="B76" i="6"/>
  <c r="K76" i="6"/>
  <c r="B77" i="6"/>
  <c r="K77" i="6"/>
  <c r="B78" i="6"/>
  <c r="K78" i="6"/>
  <c r="B79" i="6"/>
  <c r="K79" i="6"/>
  <c r="B80" i="6"/>
  <c r="K80" i="6"/>
  <c r="B81" i="6"/>
  <c r="K81" i="6"/>
  <c r="B82" i="6"/>
  <c r="K82" i="6"/>
  <c r="B83" i="6"/>
  <c r="K83" i="6"/>
  <c r="B84" i="6"/>
  <c r="K84" i="6"/>
  <c r="B85" i="6"/>
  <c r="K85" i="6"/>
  <c r="B86" i="6"/>
  <c r="K86" i="6"/>
  <c r="B87" i="6"/>
  <c r="K87" i="6"/>
  <c r="B88" i="6"/>
  <c r="K88" i="6"/>
  <c r="B89" i="6"/>
  <c r="K89" i="6"/>
  <c r="B90" i="6"/>
  <c r="K90" i="6"/>
  <c r="B91" i="6"/>
  <c r="K91" i="6"/>
  <c r="B92" i="6"/>
  <c r="K92" i="6"/>
  <c r="B93" i="6"/>
  <c r="K93" i="6"/>
  <c r="B94" i="6"/>
  <c r="K94" i="6"/>
  <c r="B95" i="6"/>
  <c r="K95" i="6"/>
  <c r="B96" i="6"/>
  <c r="K96" i="6"/>
  <c r="B97" i="6"/>
  <c r="K97" i="6"/>
  <c r="B98" i="6"/>
  <c r="K98" i="6"/>
  <c r="B99" i="6"/>
  <c r="K99" i="6"/>
  <c r="B100" i="6"/>
  <c r="K100" i="6"/>
  <c r="C13" i="6"/>
  <c r="C15" i="6"/>
  <c r="H17" i="6"/>
  <c r="E22" i="6"/>
  <c r="G22" i="6"/>
  <c r="B30" i="6"/>
  <c r="C28" i="18"/>
  <c r="AF28" i="18" s="1"/>
  <c r="D28" i="18"/>
  <c r="G28" i="18" s="1"/>
  <c r="I28" i="18"/>
  <c r="M28" i="18"/>
  <c r="P28" i="18"/>
  <c r="AE28" i="18"/>
  <c r="AW28" i="18"/>
  <c r="AX28" i="18"/>
  <c r="AY28" i="18"/>
  <c r="AZ28" i="18"/>
  <c r="BA28" i="18"/>
  <c r="BB28" i="18"/>
  <c r="C29" i="18"/>
  <c r="AF29" i="18" s="1"/>
  <c r="D29" i="18"/>
  <c r="G29" i="18" s="1"/>
  <c r="I29" i="18"/>
  <c r="M29" i="18"/>
  <c r="P29" i="18"/>
  <c r="AE29" i="18"/>
  <c r="AI29" i="18" s="1"/>
  <c r="AW29" i="18"/>
  <c r="AX29" i="18"/>
  <c r="AY29" i="18"/>
  <c r="AZ29" i="18"/>
  <c r="BA29" i="18"/>
  <c r="BB29" i="18"/>
  <c r="C30" i="18"/>
  <c r="AF30" i="18" s="1"/>
  <c r="D30" i="18"/>
  <c r="AU30" i="18" s="1"/>
  <c r="I30" i="18"/>
  <c r="M30" i="18"/>
  <c r="P30" i="18"/>
  <c r="AE30" i="18"/>
  <c r="AI30" i="18" s="1"/>
  <c r="AW30" i="18"/>
  <c r="AX30" i="18"/>
  <c r="AY30" i="18"/>
  <c r="AZ30" i="18"/>
  <c r="BA30" i="18"/>
  <c r="BB30" i="18"/>
  <c r="C31" i="18"/>
  <c r="AF31" i="18" s="1"/>
  <c r="D31" i="18"/>
  <c r="I31" i="18"/>
  <c r="M31" i="18"/>
  <c r="P31" i="18"/>
  <c r="AE31" i="18"/>
  <c r="AI31" i="18" s="1"/>
  <c r="AW31" i="18"/>
  <c r="AX31" i="18"/>
  <c r="AY31" i="18"/>
  <c r="AZ31" i="18"/>
  <c r="BA31" i="18"/>
  <c r="BB31" i="18"/>
  <c r="C32" i="18"/>
  <c r="AF32" i="18" s="1"/>
  <c r="D32" i="18"/>
  <c r="I32" i="18"/>
  <c r="M32" i="18"/>
  <c r="P32" i="18"/>
  <c r="AE32" i="18"/>
  <c r="AH32" i="18" s="1"/>
  <c r="AW32" i="18"/>
  <c r="AX32" i="18"/>
  <c r="AY32" i="18"/>
  <c r="AZ32" i="18"/>
  <c r="BA32" i="18"/>
  <c r="BB32" i="18"/>
  <c r="C33" i="18"/>
  <c r="AF33" i="18" s="1"/>
  <c r="D33" i="18"/>
  <c r="G33" i="18" s="1"/>
  <c r="AD33" i="18" s="1"/>
  <c r="I33" i="18"/>
  <c r="M33" i="18"/>
  <c r="P33" i="18"/>
  <c r="AE33" i="18"/>
  <c r="AI33" i="18" s="1"/>
  <c r="AW33" i="18"/>
  <c r="AX33" i="18"/>
  <c r="AY33" i="18"/>
  <c r="AZ33" i="18"/>
  <c r="BA33" i="18"/>
  <c r="BB33" i="18"/>
  <c r="C34" i="18"/>
  <c r="AF34" i="18" s="1"/>
  <c r="D34" i="18"/>
  <c r="I34" i="18"/>
  <c r="M34" i="18"/>
  <c r="P34" i="18"/>
  <c r="AE34" i="18"/>
  <c r="X34" i="18" s="1"/>
  <c r="AW34" i="18"/>
  <c r="AX34" i="18"/>
  <c r="AY34" i="18"/>
  <c r="AZ34" i="18"/>
  <c r="BA34" i="18"/>
  <c r="BB34" i="18"/>
  <c r="C35" i="18"/>
  <c r="AF35" i="18" s="1"/>
  <c r="D35" i="18"/>
  <c r="I35" i="18"/>
  <c r="M35" i="18"/>
  <c r="P35" i="18"/>
  <c r="AE35" i="18"/>
  <c r="AW35" i="18"/>
  <c r="AX35" i="18"/>
  <c r="AY35" i="18"/>
  <c r="AZ35" i="18"/>
  <c r="BA35" i="18"/>
  <c r="BB35" i="18"/>
  <c r="C36" i="18"/>
  <c r="AF36" i="18" s="1"/>
  <c r="D36" i="18"/>
  <c r="I36" i="18"/>
  <c r="M36" i="18"/>
  <c r="P36" i="18"/>
  <c r="AE36" i="18"/>
  <c r="AJ36" i="18" s="1"/>
  <c r="AW36" i="18"/>
  <c r="AX36" i="18"/>
  <c r="AY36" i="18"/>
  <c r="AZ36" i="18"/>
  <c r="BA36" i="18"/>
  <c r="BB36" i="18"/>
  <c r="C37" i="18"/>
  <c r="AF37" i="18" s="1"/>
  <c r="D37" i="18"/>
  <c r="I37" i="18"/>
  <c r="M37" i="18"/>
  <c r="P37" i="18"/>
  <c r="AE37" i="18"/>
  <c r="AI37" i="18" s="1"/>
  <c r="AW37" i="18"/>
  <c r="AX37" i="18"/>
  <c r="AY37" i="18"/>
  <c r="AZ37" i="18"/>
  <c r="BA37" i="18"/>
  <c r="BB37" i="18"/>
  <c r="C38" i="18"/>
  <c r="AF38" i="18" s="1"/>
  <c r="D38" i="18"/>
  <c r="I38" i="18"/>
  <c r="M38" i="18"/>
  <c r="P38" i="18"/>
  <c r="AE38" i="18"/>
  <c r="AW38" i="18"/>
  <c r="AX38" i="18"/>
  <c r="AY38" i="18"/>
  <c r="AZ38" i="18"/>
  <c r="BA38" i="18"/>
  <c r="BB38" i="18"/>
  <c r="C39" i="18"/>
  <c r="AF39" i="18" s="1"/>
  <c r="D39" i="18"/>
  <c r="G39" i="18" s="1"/>
  <c r="AD39" i="18" s="1"/>
  <c r="I39" i="18"/>
  <c r="M39" i="18"/>
  <c r="P39" i="18"/>
  <c r="AE39" i="18"/>
  <c r="AW39" i="18"/>
  <c r="AX39" i="18"/>
  <c r="AY39" i="18"/>
  <c r="AZ39" i="18"/>
  <c r="BA39" i="18"/>
  <c r="BB39" i="18"/>
  <c r="C40" i="18"/>
  <c r="AF40" i="18" s="1"/>
  <c r="D40" i="18"/>
  <c r="I40" i="18"/>
  <c r="M40" i="18"/>
  <c r="P40" i="18"/>
  <c r="AE40" i="18"/>
  <c r="AH40" i="18" s="1"/>
  <c r="AW40" i="18"/>
  <c r="AX40" i="18"/>
  <c r="AY40" i="18"/>
  <c r="AZ40" i="18"/>
  <c r="BA40" i="18"/>
  <c r="BB40" i="18"/>
  <c r="C41" i="18"/>
  <c r="AF41" i="18" s="1"/>
  <c r="D41" i="18"/>
  <c r="G41" i="18" s="1"/>
  <c r="AD41" i="18" s="1"/>
  <c r="I41" i="18"/>
  <c r="M41" i="18"/>
  <c r="P41" i="18"/>
  <c r="AE41" i="18"/>
  <c r="AI41" i="18" s="1"/>
  <c r="AW41" i="18"/>
  <c r="AX41" i="18"/>
  <c r="AY41" i="18"/>
  <c r="AZ41" i="18"/>
  <c r="BA41" i="18"/>
  <c r="BB41" i="18"/>
  <c r="C42" i="18"/>
  <c r="AF42" i="18" s="1"/>
  <c r="D42" i="18"/>
  <c r="I42" i="18"/>
  <c r="M42" i="18"/>
  <c r="P42" i="18"/>
  <c r="AE42" i="18"/>
  <c r="AI42" i="18" s="1"/>
  <c r="AW42" i="18"/>
  <c r="AX42" i="18"/>
  <c r="AY42" i="18"/>
  <c r="AZ42" i="18"/>
  <c r="BA42" i="18"/>
  <c r="BB42" i="18"/>
  <c r="C43" i="18"/>
  <c r="AF43" i="18" s="1"/>
  <c r="D43" i="18"/>
  <c r="I43" i="18"/>
  <c r="M43" i="18"/>
  <c r="P43" i="18"/>
  <c r="AE43" i="18"/>
  <c r="AW43" i="18"/>
  <c r="AX43" i="18"/>
  <c r="AY43" i="18"/>
  <c r="AZ43" i="18"/>
  <c r="BA43" i="18"/>
  <c r="BB43" i="18"/>
  <c r="C44" i="18"/>
  <c r="AF44" i="18" s="1"/>
  <c r="D44" i="18"/>
  <c r="I44" i="18"/>
  <c r="M44" i="18"/>
  <c r="P44" i="18"/>
  <c r="AE44" i="18"/>
  <c r="X44" i="18" s="1"/>
  <c r="AW44" i="18"/>
  <c r="AX44" i="18"/>
  <c r="AY44" i="18"/>
  <c r="AZ44" i="18"/>
  <c r="BA44" i="18"/>
  <c r="BB44" i="18"/>
  <c r="C45" i="18"/>
  <c r="AF45" i="18" s="1"/>
  <c r="D45" i="18"/>
  <c r="I45" i="18"/>
  <c r="M45" i="18"/>
  <c r="P45" i="18"/>
  <c r="AE45" i="18"/>
  <c r="AI45" i="18" s="1"/>
  <c r="AW45" i="18"/>
  <c r="AX45" i="18"/>
  <c r="AY45" i="18"/>
  <c r="AZ45" i="18"/>
  <c r="BA45" i="18"/>
  <c r="BB45" i="18"/>
  <c r="C46" i="18"/>
  <c r="AF46" i="18" s="1"/>
  <c r="D46" i="18"/>
  <c r="I46" i="18"/>
  <c r="M46" i="18"/>
  <c r="P46" i="18"/>
  <c r="AE46" i="18"/>
  <c r="W46" i="18" s="1"/>
  <c r="AW46" i="18"/>
  <c r="AX46" i="18"/>
  <c r="AY46" i="18"/>
  <c r="AZ46" i="18"/>
  <c r="BA46" i="18"/>
  <c r="BB46" i="18"/>
  <c r="C47" i="18"/>
  <c r="AF47" i="18" s="1"/>
  <c r="D47" i="18"/>
  <c r="G47" i="18" s="1"/>
  <c r="AD47" i="18" s="1"/>
  <c r="I47" i="18"/>
  <c r="M47" i="18"/>
  <c r="P47" i="18"/>
  <c r="AE47" i="18"/>
  <c r="AH47" i="18" s="1"/>
  <c r="AW47" i="18"/>
  <c r="AX47" i="18"/>
  <c r="AY47" i="18"/>
  <c r="AZ47" i="18"/>
  <c r="BA47" i="18"/>
  <c r="BB47" i="18"/>
  <c r="C48" i="18"/>
  <c r="AF48" i="18" s="1"/>
  <c r="D48" i="18"/>
  <c r="I48" i="18"/>
  <c r="M48" i="18"/>
  <c r="P48" i="18"/>
  <c r="AE48" i="18"/>
  <c r="W48" i="18" s="1"/>
  <c r="AW48" i="18"/>
  <c r="AX48" i="18"/>
  <c r="AY48" i="18"/>
  <c r="AZ48" i="18"/>
  <c r="BA48" i="18"/>
  <c r="BB48" i="18"/>
  <c r="C49" i="18"/>
  <c r="AF49" i="18" s="1"/>
  <c r="D49" i="18"/>
  <c r="AU49" i="18" s="1"/>
  <c r="I49" i="18"/>
  <c r="M49" i="18"/>
  <c r="P49" i="18"/>
  <c r="AE49" i="18"/>
  <c r="AI49" i="18" s="1"/>
  <c r="AW49" i="18"/>
  <c r="AX49" i="18"/>
  <c r="AY49" i="18"/>
  <c r="AZ49" i="18"/>
  <c r="BA49" i="18"/>
  <c r="BB49" i="18"/>
  <c r="C50" i="18"/>
  <c r="AF50" i="18" s="1"/>
  <c r="D50" i="18"/>
  <c r="G50" i="18" s="1"/>
  <c r="AD50" i="18" s="1"/>
  <c r="I50" i="18"/>
  <c r="M50" i="18"/>
  <c r="P50" i="18"/>
  <c r="AE50" i="18"/>
  <c r="AI50" i="18" s="1"/>
  <c r="AW50" i="18"/>
  <c r="AX50" i="18"/>
  <c r="AY50" i="18"/>
  <c r="AZ50" i="18"/>
  <c r="BA50" i="18"/>
  <c r="BB50" i="18"/>
  <c r="C51" i="18"/>
  <c r="AF51" i="18" s="1"/>
  <c r="D51" i="18"/>
  <c r="I51" i="18"/>
  <c r="M51" i="18"/>
  <c r="P51" i="18"/>
  <c r="AE51" i="18"/>
  <c r="X51" i="18" s="1"/>
  <c r="AW51" i="18"/>
  <c r="AX51" i="18"/>
  <c r="AY51" i="18"/>
  <c r="AZ51" i="18"/>
  <c r="BA51" i="18"/>
  <c r="BB51" i="18"/>
  <c r="C52" i="18"/>
  <c r="AF52" i="18" s="1"/>
  <c r="D52" i="18"/>
  <c r="I52" i="18"/>
  <c r="M52" i="18"/>
  <c r="P52" i="18"/>
  <c r="AE52" i="18"/>
  <c r="AW52" i="18"/>
  <c r="AX52" i="18"/>
  <c r="AY52" i="18"/>
  <c r="AZ52" i="18"/>
  <c r="BA52" i="18"/>
  <c r="BB52" i="18"/>
  <c r="C53" i="18"/>
  <c r="AF53" i="18" s="1"/>
  <c r="D53" i="18"/>
  <c r="I53" i="18"/>
  <c r="M53" i="18"/>
  <c r="P53" i="18"/>
  <c r="AE53" i="18"/>
  <c r="AW53" i="18"/>
  <c r="AX53" i="18"/>
  <c r="AY53" i="18"/>
  <c r="AZ53" i="18"/>
  <c r="BA53" i="18"/>
  <c r="BB53" i="18"/>
  <c r="C54" i="18"/>
  <c r="AF54" i="18" s="1"/>
  <c r="D54" i="18"/>
  <c r="G54" i="18" s="1"/>
  <c r="AD54" i="18" s="1"/>
  <c r="I54" i="18"/>
  <c r="M54" i="18"/>
  <c r="P54" i="18"/>
  <c r="AE54" i="18"/>
  <c r="AW54" i="18"/>
  <c r="AX54" i="18"/>
  <c r="AY54" i="18"/>
  <c r="AZ54" i="18"/>
  <c r="BA54" i="18"/>
  <c r="BB54" i="18"/>
  <c r="C55" i="18"/>
  <c r="AF55" i="18"/>
  <c r="D55" i="18"/>
  <c r="I55" i="18"/>
  <c r="M55" i="18"/>
  <c r="P55" i="18"/>
  <c r="AE55" i="18"/>
  <c r="AW55" i="18"/>
  <c r="AX55" i="18"/>
  <c r="AY55" i="18"/>
  <c r="AZ55" i="18"/>
  <c r="BA55" i="18"/>
  <c r="BB55" i="18"/>
  <c r="C56" i="18"/>
  <c r="AF56" i="18" s="1"/>
  <c r="D56" i="18"/>
  <c r="AU56" i="18" s="1"/>
  <c r="I56" i="18"/>
  <c r="M56" i="18"/>
  <c r="P56" i="18"/>
  <c r="AE56" i="18"/>
  <c r="AW56" i="18"/>
  <c r="AX56" i="18"/>
  <c r="AY56" i="18"/>
  <c r="AZ56" i="18"/>
  <c r="BA56" i="18"/>
  <c r="BB56" i="18"/>
  <c r="C57" i="18"/>
  <c r="AF57" i="18" s="1"/>
  <c r="D57" i="18"/>
  <c r="I57" i="18"/>
  <c r="M57" i="18"/>
  <c r="P57" i="18"/>
  <c r="AE57" i="18"/>
  <c r="AW57" i="18"/>
  <c r="AX57" i="18"/>
  <c r="AY57" i="18"/>
  <c r="AZ57" i="18"/>
  <c r="BA57" i="18"/>
  <c r="BB57" i="18"/>
  <c r="C58" i="18"/>
  <c r="AF58" i="18" s="1"/>
  <c r="D58" i="18"/>
  <c r="AU58" i="18" s="1"/>
  <c r="I58" i="18"/>
  <c r="M58" i="18"/>
  <c r="P58" i="18"/>
  <c r="AE58" i="18"/>
  <c r="AI58" i="18" s="1"/>
  <c r="AW58" i="18"/>
  <c r="AX58" i="18"/>
  <c r="AY58" i="18"/>
  <c r="AZ58" i="18"/>
  <c r="BA58" i="18"/>
  <c r="BB58" i="18"/>
  <c r="C59" i="18"/>
  <c r="AF59" i="18" s="1"/>
  <c r="D59" i="18"/>
  <c r="AU59" i="18" s="1"/>
  <c r="I59" i="18"/>
  <c r="M59" i="18"/>
  <c r="P59" i="18"/>
  <c r="AE59" i="18"/>
  <c r="AW59" i="18"/>
  <c r="AX59" i="18"/>
  <c r="AY59" i="18"/>
  <c r="AZ59" i="18"/>
  <c r="BA59" i="18"/>
  <c r="BB59" i="18"/>
  <c r="C60" i="18"/>
  <c r="AF60" i="18" s="1"/>
  <c r="D60" i="18"/>
  <c r="I60" i="18"/>
  <c r="M60" i="18"/>
  <c r="P60" i="18"/>
  <c r="AE60" i="18"/>
  <c r="AJ60" i="18" s="1"/>
  <c r="AW60" i="18"/>
  <c r="AX60" i="18"/>
  <c r="AY60" i="18"/>
  <c r="AZ60" i="18"/>
  <c r="BA60" i="18"/>
  <c r="BB60" i="18"/>
  <c r="C61" i="18"/>
  <c r="AF61" i="18" s="1"/>
  <c r="D61" i="18"/>
  <c r="I61" i="18"/>
  <c r="M61" i="18"/>
  <c r="P61" i="18"/>
  <c r="AE61" i="18"/>
  <c r="AW61" i="18"/>
  <c r="AX61" i="18"/>
  <c r="AY61" i="18"/>
  <c r="AZ61" i="18"/>
  <c r="BA61" i="18"/>
  <c r="BB61" i="18"/>
  <c r="C62" i="18"/>
  <c r="AF62" i="18" s="1"/>
  <c r="D62" i="18"/>
  <c r="I62" i="18"/>
  <c r="M62" i="18"/>
  <c r="P62" i="18"/>
  <c r="AE62" i="18"/>
  <c r="AI62" i="18" s="1"/>
  <c r="AW62" i="18"/>
  <c r="AX62" i="18"/>
  <c r="AY62" i="18"/>
  <c r="AZ62" i="18"/>
  <c r="BA62" i="18"/>
  <c r="BB62" i="18"/>
  <c r="C63" i="18"/>
  <c r="AF63" i="18" s="1"/>
  <c r="D63" i="18"/>
  <c r="I63" i="18"/>
  <c r="M63" i="18"/>
  <c r="P63" i="18"/>
  <c r="AE63" i="18"/>
  <c r="AW63" i="18"/>
  <c r="AX63" i="18"/>
  <c r="AY63" i="18"/>
  <c r="AZ63" i="18"/>
  <c r="BA63" i="18"/>
  <c r="BB63" i="18"/>
  <c r="C64" i="18"/>
  <c r="AF64" i="18" s="1"/>
  <c r="D64" i="18"/>
  <c r="AU64" i="18" s="1"/>
  <c r="I64" i="18"/>
  <c r="M64" i="18"/>
  <c r="P64" i="18"/>
  <c r="AE64" i="18"/>
  <c r="AI64" i="18" s="1"/>
  <c r="AW64" i="18"/>
  <c r="AX64" i="18"/>
  <c r="AY64" i="18"/>
  <c r="AZ64" i="18"/>
  <c r="BA64" i="18"/>
  <c r="BB64" i="18"/>
  <c r="C65" i="18"/>
  <c r="AF65" i="18" s="1"/>
  <c r="D65" i="18"/>
  <c r="I65" i="18"/>
  <c r="M65" i="18"/>
  <c r="P65" i="18"/>
  <c r="AE65" i="18"/>
  <c r="AW65" i="18"/>
  <c r="AX65" i="18"/>
  <c r="AY65" i="18"/>
  <c r="AZ65" i="18"/>
  <c r="BA65" i="18"/>
  <c r="BB65" i="18"/>
  <c r="C66" i="18"/>
  <c r="AF66" i="18" s="1"/>
  <c r="D66" i="18"/>
  <c r="I66" i="18"/>
  <c r="M66" i="18"/>
  <c r="P66" i="18"/>
  <c r="AE66" i="18"/>
  <c r="AI66" i="18" s="1"/>
  <c r="AW66" i="18"/>
  <c r="AX66" i="18"/>
  <c r="AY66" i="18"/>
  <c r="AZ66" i="18"/>
  <c r="BA66" i="18"/>
  <c r="BB66" i="18"/>
  <c r="C67" i="18"/>
  <c r="AF67" i="18" s="1"/>
  <c r="D67" i="18"/>
  <c r="G67" i="18" s="1"/>
  <c r="AD67" i="18" s="1"/>
  <c r="I67" i="18"/>
  <c r="M67" i="18"/>
  <c r="P67" i="18"/>
  <c r="AE67" i="18"/>
  <c r="AW67" i="18"/>
  <c r="AX67" i="18"/>
  <c r="AY67" i="18"/>
  <c r="AZ67" i="18"/>
  <c r="BA67" i="18"/>
  <c r="BB67" i="18"/>
  <c r="C68" i="18"/>
  <c r="AF68" i="18" s="1"/>
  <c r="D68" i="18"/>
  <c r="I68" i="18"/>
  <c r="M68" i="18"/>
  <c r="P68" i="18"/>
  <c r="AE68" i="18"/>
  <c r="AW68" i="18"/>
  <c r="AX68" i="18"/>
  <c r="AY68" i="18"/>
  <c r="AZ68" i="18"/>
  <c r="BA68" i="18"/>
  <c r="BB68" i="18"/>
  <c r="C69" i="18"/>
  <c r="AF69" i="18" s="1"/>
  <c r="D69" i="18"/>
  <c r="I69" i="18"/>
  <c r="M69" i="18"/>
  <c r="P69" i="18"/>
  <c r="AE69" i="18"/>
  <c r="AH69" i="18" s="1"/>
  <c r="AW69" i="18"/>
  <c r="AX69" i="18"/>
  <c r="AY69" i="18"/>
  <c r="AZ69" i="18"/>
  <c r="BA69" i="18"/>
  <c r="BB69" i="18"/>
  <c r="C70" i="18"/>
  <c r="AF70" i="18" s="1"/>
  <c r="D70" i="18"/>
  <c r="I70" i="18"/>
  <c r="M70" i="18"/>
  <c r="P70" i="18"/>
  <c r="AE70" i="18"/>
  <c r="AW70" i="18"/>
  <c r="AX70" i="18"/>
  <c r="AY70" i="18"/>
  <c r="AZ70" i="18"/>
  <c r="BA70" i="18"/>
  <c r="BB70" i="18"/>
  <c r="C71" i="18"/>
  <c r="AF71" i="18" s="1"/>
  <c r="D71" i="18"/>
  <c r="G71" i="18" s="1"/>
  <c r="AD71" i="18" s="1"/>
  <c r="I71" i="18"/>
  <c r="M71" i="18"/>
  <c r="P71" i="18"/>
  <c r="AE71" i="18"/>
  <c r="AW71" i="18"/>
  <c r="AX71" i="18"/>
  <c r="AY71" i="18"/>
  <c r="AZ71" i="18"/>
  <c r="BA71" i="18"/>
  <c r="BB71" i="18"/>
  <c r="C72" i="18"/>
  <c r="AF72" i="18" s="1"/>
  <c r="D72" i="18"/>
  <c r="G72" i="18" s="1"/>
  <c r="AD72" i="18" s="1"/>
  <c r="I72" i="18"/>
  <c r="M72" i="18"/>
  <c r="P72" i="18"/>
  <c r="AE72" i="18"/>
  <c r="AI72" i="18" s="1"/>
  <c r="AW72" i="18"/>
  <c r="AX72" i="18"/>
  <c r="AY72" i="18"/>
  <c r="AZ72" i="18"/>
  <c r="BA72" i="18"/>
  <c r="BB72" i="18"/>
  <c r="C73" i="18"/>
  <c r="AF73" i="18" s="1"/>
  <c r="D73" i="18"/>
  <c r="I73" i="18"/>
  <c r="M73" i="18"/>
  <c r="P73" i="18"/>
  <c r="AE73" i="18"/>
  <c r="AH73" i="18" s="1"/>
  <c r="AW73" i="18"/>
  <c r="AX73" i="18"/>
  <c r="AY73" i="18"/>
  <c r="AZ73" i="18"/>
  <c r="BA73" i="18"/>
  <c r="BB73" i="18"/>
  <c r="C74" i="18"/>
  <c r="AF74" i="18" s="1"/>
  <c r="D74" i="18"/>
  <c r="I74" i="18"/>
  <c r="M74" i="18"/>
  <c r="P74" i="18"/>
  <c r="AE74" i="18"/>
  <c r="AW74" i="18"/>
  <c r="AX74" i="18"/>
  <c r="AY74" i="18"/>
  <c r="AZ74" i="18"/>
  <c r="BA74" i="18"/>
  <c r="BB74" i="18"/>
  <c r="C75" i="18"/>
  <c r="AF75" i="18" s="1"/>
  <c r="D75" i="18"/>
  <c r="G75" i="18" s="1"/>
  <c r="AD75" i="18" s="1"/>
  <c r="I75" i="18"/>
  <c r="M75" i="18"/>
  <c r="P75" i="18"/>
  <c r="AE75" i="18"/>
  <c r="X75" i="18" s="1"/>
  <c r="AW75" i="18"/>
  <c r="AX75" i="18"/>
  <c r="AY75" i="18"/>
  <c r="AZ75" i="18"/>
  <c r="BA75" i="18"/>
  <c r="BB75" i="18"/>
  <c r="C76" i="18"/>
  <c r="AF76" i="18" s="1"/>
  <c r="D76" i="18"/>
  <c r="G76" i="18" s="1"/>
  <c r="AD76" i="18" s="1"/>
  <c r="I76" i="18"/>
  <c r="M76" i="18"/>
  <c r="P76" i="18"/>
  <c r="AE76" i="18"/>
  <c r="AW76" i="18"/>
  <c r="AX76" i="18"/>
  <c r="AY76" i="18"/>
  <c r="AZ76" i="18"/>
  <c r="BA76" i="18"/>
  <c r="BB76" i="18"/>
  <c r="C77" i="18"/>
  <c r="AF77" i="18" s="1"/>
  <c r="D77" i="18"/>
  <c r="I77" i="18"/>
  <c r="M77" i="18"/>
  <c r="P77" i="18"/>
  <c r="AE77" i="18"/>
  <c r="AH77" i="18"/>
  <c r="AW77" i="18"/>
  <c r="AX77" i="18"/>
  <c r="AY77" i="18"/>
  <c r="AZ77" i="18"/>
  <c r="BA77" i="18"/>
  <c r="BB77" i="18"/>
  <c r="C78" i="18"/>
  <c r="AF78" i="18"/>
  <c r="D78" i="18"/>
  <c r="I78" i="18"/>
  <c r="M78" i="18"/>
  <c r="P78" i="18"/>
  <c r="AE78" i="18"/>
  <c r="AW78" i="18"/>
  <c r="AX78" i="18"/>
  <c r="AY78" i="18"/>
  <c r="AZ78" i="18"/>
  <c r="BA78" i="18"/>
  <c r="BB78" i="18"/>
  <c r="C79" i="18"/>
  <c r="AF79" i="18" s="1"/>
  <c r="D79" i="18"/>
  <c r="G79" i="18" s="1"/>
  <c r="AD79" i="18" s="1"/>
  <c r="I79" i="18"/>
  <c r="M79" i="18"/>
  <c r="P79" i="18"/>
  <c r="AE79" i="18"/>
  <c r="AJ79" i="18" s="1"/>
  <c r="AW79" i="18"/>
  <c r="AX79" i="18"/>
  <c r="AY79" i="18"/>
  <c r="AZ79" i="18"/>
  <c r="BA79" i="18"/>
  <c r="BB79" i="18"/>
  <c r="C80" i="18"/>
  <c r="AF80" i="18" s="1"/>
  <c r="D80" i="18"/>
  <c r="I80" i="18"/>
  <c r="M80" i="18"/>
  <c r="P80" i="18"/>
  <c r="AE80" i="18"/>
  <c r="AJ80" i="18" s="1"/>
  <c r="AW80" i="18"/>
  <c r="AX80" i="18"/>
  <c r="AY80" i="18"/>
  <c r="AZ80" i="18"/>
  <c r="BA80" i="18"/>
  <c r="BB80" i="18"/>
  <c r="C81" i="18"/>
  <c r="AF81" i="18" s="1"/>
  <c r="D81" i="18"/>
  <c r="I81" i="18"/>
  <c r="M81" i="18"/>
  <c r="P81" i="18"/>
  <c r="AE81" i="18"/>
  <c r="AW81" i="18"/>
  <c r="AX81" i="18"/>
  <c r="AY81" i="18"/>
  <c r="AZ81" i="18"/>
  <c r="BA81" i="18"/>
  <c r="BB81" i="18"/>
  <c r="C82" i="18"/>
  <c r="AF82" i="18" s="1"/>
  <c r="D82" i="18"/>
  <c r="I82" i="18"/>
  <c r="M82" i="18"/>
  <c r="P82" i="18"/>
  <c r="AE82" i="18"/>
  <c r="AW82" i="18"/>
  <c r="AX82" i="18"/>
  <c r="AY82" i="18"/>
  <c r="AZ82" i="18"/>
  <c r="BA82" i="18"/>
  <c r="BB82" i="18"/>
  <c r="C83" i="18"/>
  <c r="AF83" i="18" s="1"/>
  <c r="D83" i="18"/>
  <c r="I83" i="18"/>
  <c r="M83" i="18"/>
  <c r="P83" i="18"/>
  <c r="AE83" i="18"/>
  <c r="AW83" i="18"/>
  <c r="AX83" i="18"/>
  <c r="AY83" i="18"/>
  <c r="AZ83" i="18"/>
  <c r="BA83" i="18"/>
  <c r="BB83" i="18"/>
  <c r="C84" i="18"/>
  <c r="AF84" i="18" s="1"/>
  <c r="D84" i="18"/>
  <c r="G84" i="18" s="1"/>
  <c r="AD84" i="18" s="1"/>
  <c r="I84" i="18"/>
  <c r="M84" i="18"/>
  <c r="P84" i="18"/>
  <c r="AE84" i="18"/>
  <c r="AW84" i="18"/>
  <c r="AX84" i="18"/>
  <c r="AY84" i="18"/>
  <c r="AZ84" i="18"/>
  <c r="BA84" i="18"/>
  <c r="BB84" i="18"/>
  <c r="C85" i="18"/>
  <c r="AF85" i="18" s="1"/>
  <c r="D85" i="18"/>
  <c r="I85" i="18"/>
  <c r="M85" i="18"/>
  <c r="P85" i="18"/>
  <c r="AE85" i="18"/>
  <c r="AW85" i="18"/>
  <c r="AX85" i="18"/>
  <c r="AY85" i="18"/>
  <c r="AZ85" i="18"/>
  <c r="BA85" i="18"/>
  <c r="BB85" i="18"/>
  <c r="C86" i="18"/>
  <c r="AF86" i="18" s="1"/>
  <c r="D86" i="18"/>
  <c r="I86" i="18"/>
  <c r="M86" i="18"/>
  <c r="P86" i="18"/>
  <c r="AE86" i="18"/>
  <c r="AW86" i="18"/>
  <c r="AX86" i="18"/>
  <c r="AY86" i="18"/>
  <c r="AZ86" i="18"/>
  <c r="BA86" i="18"/>
  <c r="BB86" i="18"/>
  <c r="C87" i="18"/>
  <c r="AF87" i="18" s="1"/>
  <c r="D87" i="18"/>
  <c r="I87" i="18"/>
  <c r="M87" i="18"/>
  <c r="P87" i="18"/>
  <c r="AE87" i="18"/>
  <c r="AW87" i="18"/>
  <c r="AX87" i="18"/>
  <c r="AY87" i="18"/>
  <c r="AZ87" i="18"/>
  <c r="BA87" i="18"/>
  <c r="BB87" i="18"/>
  <c r="C88" i="18"/>
  <c r="AF88" i="18" s="1"/>
  <c r="D88" i="18"/>
  <c r="I88" i="18"/>
  <c r="M88" i="18"/>
  <c r="P88" i="18"/>
  <c r="AE88" i="18"/>
  <c r="AW88" i="18"/>
  <c r="AX88" i="18"/>
  <c r="AY88" i="18"/>
  <c r="AZ88" i="18"/>
  <c r="BA88" i="18"/>
  <c r="BB88" i="18"/>
  <c r="C89" i="18"/>
  <c r="AF89" i="18" s="1"/>
  <c r="D89" i="18"/>
  <c r="I89" i="18"/>
  <c r="M89" i="18"/>
  <c r="P89" i="18"/>
  <c r="AE89" i="18"/>
  <c r="AW89" i="18"/>
  <c r="AX89" i="18"/>
  <c r="AY89" i="18"/>
  <c r="AZ89" i="18"/>
  <c r="BA89" i="18"/>
  <c r="BB89" i="18"/>
  <c r="C90" i="18"/>
  <c r="AF90" i="18"/>
  <c r="D90" i="18"/>
  <c r="I90" i="18"/>
  <c r="M90" i="18"/>
  <c r="P90" i="18"/>
  <c r="AE90" i="18"/>
  <c r="AW90" i="18"/>
  <c r="AX90" i="18"/>
  <c r="AY90" i="18"/>
  <c r="AZ90" i="18"/>
  <c r="BA90" i="18"/>
  <c r="BB90" i="18"/>
  <c r="C91" i="18"/>
  <c r="AF91" i="18" s="1"/>
  <c r="D91" i="18"/>
  <c r="I91" i="18"/>
  <c r="M91" i="18"/>
  <c r="P91" i="18"/>
  <c r="AE91" i="18"/>
  <c r="AH91" i="18" s="1"/>
  <c r="AW91" i="18"/>
  <c r="AX91" i="18"/>
  <c r="AY91" i="18"/>
  <c r="AZ91" i="18"/>
  <c r="BA91" i="18"/>
  <c r="BB91" i="18"/>
  <c r="C92" i="18"/>
  <c r="AF92" i="18" s="1"/>
  <c r="D92" i="18"/>
  <c r="I92" i="18"/>
  <c r="M92" i="18"/>
  <c r="P92" i="18"/>
  <c r="AE92" i="18"/>
  <c r="AW92" i="18"/>
  <c r="AX92" i="18"/>
  <c r="AY92" i="18"/>
  <c r="AZ92" i="18"/>
  <c r="BA92" i="18"/>
  <c r="BB92" i="18"/>
  <c r="C93" i="18"/>
  <c r="AF93" i="18" s="1"/>
  <c r="D93" i="18"/>
  <c r="I93" i="18"/>
  <c r="M93" i="18"/>
  <c r="P93" i="18"/>
  <c r="AE93" i="18"/>
  <c r="X93" i="18" s="1"/>
  <c r="AW93" i="18"/>
  <c r="AX93" i="18"/>
  <c r="AY93" i="18"/>
  <c r="AZ93" i="18"/>
  <c r="BA93" i="18"/>
  <c r="BB93" i="18"/>
  <c r="C94" i="18"/>
  <c r="AF94" i="18" s="1"/>
  <c r="D94" i="18"/>
  <c r="AU94" i="18"/>
  <c r="I94" i="18"/>
  <c r="M94" i="18"/>
  <c r="P94" i="18"/>
  <c r="AE94" i="18"/>
  <c r="AW94" i="18"/>
  <c r="AX94" i="18"/>
  <c r="AY94" i="18"/>
  <c r="AZ94" i="18"/>
  <c r="BA94" i="18"/>
  <c r="BB94" i="18"/>
  <c r="C95" i="18"/>
  <c r="AF95" i="18"/>
  <c r="D95" i="18"/>
  <c r="I95" i="18"/>
  <c r="M95" i="18"/>
  <c r="P95" i="18"/>
  <c r="AE95" i="18"/>
  <c r="AW95" i="18"/>
  <c r="AX95" i="18"/>
  <c r="AY95" i="18"/>
  <c r="AZ95" i="18"/>
  <c r="BA95" i="18"/>
  <c r="BB95" i="18"/>
  <c r="C96" i="18"/>
  <c r="AF96" i="18" s="1"/>
  <c r="D96" i="18"/>
  <c r="I96" i="18"/>
  <c r="M96" i="18"/>
  <c r="P96" i="18"/>
  <c r="AE96" i="18"/>
  <c r="AI96" i="18" s="1"/>
  <c r="AW96" i="18"/>
  <c r="AX96" i="18"/>
  <c r="AY96" i="18"/>
  <c r="AZ96" i="18"/>
  <c r="BA96" i="18"/>
  <c r="BB96" i="18"/>
  <c r="C97" i="18"/>
  <c r="AF97" i="18" s="1"/>
  <c r="D97" i="18"/>
  <c r="I97" i="18"/>
  <c r="M97" i="18"/>
  <c r="P97" i="18"/>
  <c r="AE97" i="18"/>
  <c r="AH97" i="18" s="1"/>
  <c r="AW97" i="18"/>
  <c r="AX97" i="18"/>
  <c r="AY97" i="18"/>
  <c r="AZ97" i="18"/>
  <c r="BA97" i="18"/>
  <c r="BB97" i="18"/>
  <c r="C98" i="18"/>
  <c r="AF98" i="18" s="1"/>
  <c r="D98" i="18"/>
  <c r="G98" i="18"/>
  <c r="AD98" i="18" s="1"/>
  <c r="I98" i="18"/>
  <c r="M98" i="18"/>
  <c r="P98" i="18"/>
  <c r="AE98" i="18"/>
  <c r="AJ98" i="18" s="1"/>
  <c r="AW98" i="18"/>
  <c r="AX98" i="18"/>
  <c r="AY98" i="18"/>
  <c r="AZ98" i="18"/>
  <c r="BA98" i="18"/>
  <c r="BB98" i="18"/>
  <c r="C99" i="18"/>
  <c r="AF99" i="18" s="1"/>
  <c r="D99" i="18"/>
  <c r="I99" i="18"/>
  <c r="M99" i="18"/>
  <c r="P99" i="18"/>
  <c r="AE99" i="18"/>
  <c r="AJ99" i="18" s="1"/>
  <c r="AW99" i="18"/>
  <c r="AX99" i="18"/>
  <c r="AY99" i="18"/>
  <c r="AZ99" i="18"/>
  <c r="BA99" i="18"/>
  <c r="BB99" i="18"/>
  <c r="C100" i="18"/>
  <c r="AF100" i="18" s="1"/>
  <c r="D100" i="18"/>
  <c r="I100" i="18"/>
  <c r="M100" i="18"/>
  <c r="P100" i="18"/>
  <c r="AE100" i="18"/>
  <c r="AW100" i="18"/>
  <c r="AX100" i="18"/>
  <c r="AY100" i="18"/>
  <c r="AZ100" i="18"/>
  <c r="BA100" i="18"/>
  <c r="BB100" i="18"/>
  <c r="C101" i="18"/>
  <c r="AF101" i="18" s="1"/>
  <c r="D101" i="18"/>
  <c r="I101" i="18"/>
  <c r="M101" i="18"/>
  <c r="P101" i="18"/>
  <c r="AE101" i="18"/>
  <c r="AW101" i="18"/>
  <c r="AX101" i="18"/>
  <c r="AY101" i="18"/>
  <c r="AZ101" i="18"/>
  <c r="BA101" i="18"/>
  <c r="BB101" i="18"/>
  <c r="C102" i="18"/>
  <c r="AF102" i="18" s="1"/>
  <c r="D102" i="18"/>
  <c r="I102" i="18"/>
  <c r="M102" i="18"/>
  <c r="P102" i="18"/>
  <c r="AE102" i="18"/>
  <c r="AW102" i="18"/>
  <c r="AX102" i="18"/>
  <c r="AY102" i="18"/>
  <c r="AZ102" i="18"/>
  <c r="BA102" i="18"/>
  <c r="BB102" i="18"/>
  <c r="C103" i="18"/>
  <c r="AF103" i="18" s="1"/>
  <c r="D103" i="18"/>
  <c r="AU103" i="18" s="1"/>
  <c r="I103" i="18"/>
  <c r="M103" i="18"/>
  <c r="P103" i="18"/>
  <c r="AE103" i="18"/>
  <c r="AW103" i="18"/>
  <c r="AX103" i="18"/>
  <c r="AY103" i="18"/>
  <c r="AZ103" i="18"/>
  <c r="BA103" i="18"/>
  <c r="BB103" i="18"/>
  <c r="C104" i="18"/>
  <c r="AF104" i="18" s="1"/>
  <c r="D104" i="18"/>
  <c r="AU104" i="18" s="1"/>
  <c r="I104" i="18"/>
  <c r="M104" i="18"/>
  <c r="P104" i="18"/>
  <c r="AE104" i="18"/>
  <c r="AH104" i="18" s="1"/>
  <c r="AW104" i="18"/>
  <c r="AX104" i="18"/>
  <c r="AY104" i="18"/>
  <c r="AZ104" i="18"/>
  <c r="BA104" i="18"/>
  <c r="BB104" i="18"/>
  <c r="C105" i="18"/>
  <c r="AF105" i="18" s="1"/>
  <c r="D105" i="18"/>
  <c r="I105" i="18"/>
  <c r="M105" i="18"/>
  <c r="P105" i="18"/>
  <c r="AE105" i="18"/>
  <c r="AW105" i="18"/>
  <c r="AX105" i="18"/>
  <c r="AY105" i="18"/>
  <c r="AZ105" i="18"/>
  <c r="BA105" i="18"/>
  <c r="BB105" i="18"/>
  <c r="C106" i="18"/>
  <c r="AF106" i="18" s="1"/>
  <c r="D106" i="18"/>
  <c r="I106" i="18"/>
  <c r="M106" i="18"/>
  <c r="P106" i="18"/>
  <c r="AE106" i="18"/>
  <c r="W106" i="18" s="1"/>
  <c r="AW106" i="18"/>
  <c r="AX106" i="18"/>
  <c r="AY106" i="18"/>
  <c r="AZ106" i="18"/>
  <c r="BA106" i="18"/>
  <c r="BB106" i="18"/>
  <c r="C107" i="18"/>
  <c r="AF107" i="18" s="1"/>
  <c r="D107" i="18"/>
  <c r="I107" i="18"/>
  <c r="M107" i="18"/>
  <c r="P107" i="18"/>
  <c r="AE107" i="18"/>
  <c r="AW107" i="18"/>
  <c r="AX107" i="18"/>
  <c r="AY107" i="18"/>
  <c r="AZ107" i="18"/>
  <c r="BA107" i="18"/>
  <c r="BB107" i="18"/>
  <c r="C108" i="18"/>
  <c r="AF108" i="18" s="1"/>
  <c r="D108" i="18"/>
  <c r="AU108" i="18" s="1"/>
  <c r="I108" i="18"/>
  <c r="M108" i="18"/>
  <c r="P108" i="18"/>
  <c r="X108" i="18"/>
  <c r="AE108" i="18"/>
  <c r="AH108" i="18" s="1"/>
  <c r="AW108" i="18"/>
  <c r="AX108" i="18"/>
  <c r="AY108" i="18"/>
  <c r="AZ108" i="18"/>
  <c r="BA108" i="18"/>
  <c r="BB108" i="18"/>
  <c r="C109" i="18"/>
  <c r="AF109" i="18" s="1"/>
  <c r="D109" i="18"/>
  <c r="I109" i="18"/>
  <c r="M109" i="18"/>
  <c r="P109" i="18"/>
  <c r="AE109" i="18"/>
  <c r="AI109" i="18" s="1"/>
  <c r="AW109" i="18"/>
  <c r="AX109" i="18"/>
  <c r="AY109" i="18"/>
  <c r="AZ109" i="18"/>
  <c r="BA109" i="18"/>
  <c r="BB109" i="18"/>
  <c r="C110" i="18"/>
  <c r="AF110" i="18" s="1"/>
  <c r="D110" i="18"/>
  <c r="I110" i="18"/>
  <c r="M110" i="18"/>
  <c r="P110" i="18"/>
  <c r="AE110" i="18"/>
  <c r="AH110" i="18" s="1"/>
  <c r="AW110" i="18"/>
  <c r="AX110" i="18"/>
  <c r="AY110" i="18"/>
  <c r="AZ110" i="18"/>
  <c r="BA110" i="18"/>
  <c r="BB110" i="18"/>
  <c r="C111" i="18"/>
  <c r="AF111" i="18" s="1"/>
  <c r="D111" i="18"/>
  <c r="AU111" i="18" s="1"/>
  <c r="I111" i="18"/>
  <c r="M111" i="18"/>
  <c r="P111" i="18"/>
  <c r="AE111" i="18"/>
  <c r="AW111" i="18"/>
  <c r="AX111" i="18"/>
  <c r="AY111" i="18"/>
  <c r="AZ111" i="18"/>
  <c r="BA111" i="18"/>
  <c r="BB111" i="18"/>
  <c r="C112" i="18"/>
  <c r="AF112" i="18" s="1"/>
  <c r="D112" i="18"/>
  <c r="I112" i="18"/>
  <c r="M112" i="18"/>
  <c r="P112" i="18"/>
  <c r="AE112" i="18"/>
  <c r="AW112" i="18"/>
  <c r="AX112" i="18"/>
  <c r="AY112" i="18"/>
  <c r="AZ112" i="18"/>
  <c r="BA112" i="18"/>
  <c r="BB112" i="18"/>
  <c r="C113" i="18"/>
  <c r="AF113" i="18" s="1"/>
  <c r="D113" i="18"/>
  <c r="I113" i="18"/>
  <c r="M113" i="18"/>
  <c r="P113" i="18"/>
  <c r="AE113" i="18"/>
  <c r="AW113" i="18"/>
  <c r="AX113" i="18"/>
  <c r="AY113" i="18"/>
  <c r="AZ113" i="18"/>
  <c r="BA113" i="18"/>
  <c r="BB113" i="18"/>
  <c r="C114" i="18"/>
  <c r="AF114" i="18"/>
  <c r="D114" i="18"/>
  <c r="G114" i="18" s="1"/>
  <c r="AD114" i="18" s="1"/>
  <c r="I114" i="18"/>
  <c r="M114" i="18"/>
  <c r="P114" i="18"/>
  <c r="AE114" i="18"/>
  <c r="AW114" i="18"/>
  <c r="AX114" i="18"/>
  <c r="AY114" i="18"/>
  <c r="AZ114" i="18"/>
  <c r="BA114" i="18"/>
  <c r="BB114" i="18"/>
  <c r="C115" i="18"/>
  <c r="AF115" i="18" s="1"/>
  <c r="D115" i="18"/>
  <c r="I115" i="18"/>
  <c r="M115" i="18"/>
  <c r="P115" i="18"/>
  <c r="AE115" i="18"/>
  <c r="AJ115" i="18" s="1"/>
  <c r="AW115" i="18"/>
  <c r="AX115" i="18"/>
  <c r="AY115" i="18"/>
  <c r="AZ115" i="18"/>
  <c r="BA115" i="18"/>
  <c r="BB115" i="18"/>
  <c r="C116" i="18"/>
  <c r="AF116" i="18" s="1"/>
  <c r="D116" i="18"/>
  <c r="AU116" i="18" s="1"/>
  <c r="I116" i="18"/>
  <c r="M116" i="18"/>
  <c r="P116" i="18"/>
  <c r="AE116" i="18"/>
  <c r="AI116" i="18" s="1"/>
  <c r="AW116" i="18"/>
  <c r="AX116" i="18"/>
  <c r="AY116" i="18"/>
  <c r="AZ116" i="18"/>
  <c r="BA116" i="18"/>
  <c r="BB116" i="18"/>
  <c r="C117" i="18"/>
  <c r="AF117" i="18" s="1"/>
  <c r="D117" i="18"/>
  <c r="I117" i="18"/>
  <c r="M117" i="18"/>
  <c r="P117" i="18"/>
  <c r="AE117" i="18"/>
  <c r="AH117" i="18" s="1"/>
  <c r="AW117" i="18"/>
  <c r="AX117" i="18"/>
  <c r="AY117" i="18"/>
  <c r="AZ117" i="18"/>
  <c r="BA117" i="18"/>
  <c r="BB117" i="18"/>
  <c r="C118" i="18"/>
  <c r="AF118" i="18" s="1"/>
  <c r="D118" i="18"/>
  <c r="G118" i="18"/>
  <c r="AD118" i="18" s="1"/>
  <c r="I118" i="18"/>
  <c r="M118" i="18"/>
  <c r="P118" i="18"/>
  <c r="AE118" i="18"/>
  <c r="AJ118" i="18" s="1"/>
  <c r="AW118" i="18"/>
  <c r="AX118" i="18"/>
  <c r="AY118" i="18"/>
  <c r="AZ118" i="18"/>
  <c r="BA118" i="18"/>
  <c r="BB118" i="18"/>
  <c r="C119" i="18"/>
  <c r="AF119" i="18" s="1"/>
  <c r="D119" i="18"/>
  <c r="I119" i="18"/>
  <c r="M119" i="18"/>
  <c r="P119" i="18"/>
  <c r="AE119" i="18"/>
  <c r="AH119" i="18" s="1"/>
  <c r="AW119" i="18"/>
  <c r="AX119" i="18"/>
  <c r="AY119" i="18"/>
  <c r="AZ119" i="18"/>
  <c r="BA119" i="18"/>
  <c r="BB119" i="18"/>
  <c r="C120" i="18"/>
  <c r="AF120" i="18" s="1"/>
  <c r="D120" i="18"/>
  <c r="G120" i="18" s="1"/>
  <c r="AD120" i="18" s="1"/>
  <c r="I120" i="18"/>
  <c r="M120" i="18"/>
  <c r="P120" i="18"/>
  <c r="AE120" i="18"/>
  <c r="X120" i="18" s="1"/>
  <c r="AW120" i="18"/>
  <c r="AX120" i="18"/>
  <c r="AY120" i="18"/>
  <c r="AZ120" i="18"/>
  <c r="BA120" i="18"/>
  <c r="BB120" i="18"/>
  <c r="C121" i="18"/>
  <c r="AF121" i="18" s="1"/>
  <c r="D121" i="18"/>
  <c r="I121" i="18"/>
  <c r="M121" i="18"/>
  <c r="P121" i="18"/>
  <c r="AE121" i="18"/>
  <c r="AW121" i="18"/>
  <c r="AX121" i="18"/>
  <c r="AY121" i="18"/>
  <c r="AZ121" i="18"/>
  <c r="BA121" i="18"/>
  <c r="BB121" i="18"/>
  <c r="C122" i="18"/>
  <c r="AF122" i="18"/>
  <c r="D122" i="18"/>
  <c r="I122" i="18"/>
  <c r="M122" i="18"/>
  <c r="P122" i="18"/>
  <c r="AE122" i="18"/>
  <c r="AW122" i="18"/>
  <c r="AX122" i="18"/>
  <c r="AY122" i="18"/>
  <c r="AZ122" i="18"/>
  <c r="BA122" i="18"/>
  <c r="BB122" i="18"/>
  <c r="C123" i="18"/>
  <c r="AF123" i="18" s="1"/>
  <c r="D123" i="18"/>
  <c r="G123" i="18" s="1"/>
  <c r="AD123" i="18" s="1"/>
  <c r="I123" i="18"/>
  <c r="M123" i="18"/>
  <c r="P123" i="18"/>
  <c r="AE123" i="18"/>
  <c r="AH123" i="18" s="1"/>
  <c r="AW123" i="18"/>
  <c r="AX123" i="18"/>
  <c r="AY123" i="18"/>
  <c r="AZ123" i="18"/>
  <c r="BA123" i="18"/>
  <c r="BB123" i="18"/>
  <c r="C124" i="18"/>
  <c r="AF124" i="18" s="1"/>
  <c r="D124" i="18"/>
  <c r="AU124" i="18" s="1"/>
  <c r="I124" i="18"/>
  <c r="M124" i="18"/>
  <c r="P124" i="18"/>
  <c r="AE124" i="18"/>
  <c r="X124" i="18" s="1"/>
  <c r="AW124" i="18"/>
  <c r="AX124" i="18"/>
  <c r="AY124" i="18"/>
  <c r="AZ124" i="18"/>
  <c r="BA124" i="18"/>
  <c r="BB124" i="18"/>
  <c r="C125" i="18"/>
  <c r="AF125" i="18" s="1"/>
  <c r="D125" i="18"/>
  <c r="I125" i="18"/>
  <c r="M125" i="18"/>
  <c r="P125" i="18"/>
  <c r="AE125" i="18"/>
  <c r="AJ125" i="18" s="1"/>
  <c r="AW125" i="18"/>
  <c r="AX125" i="18"/>
  <c r="AY125" i="18"/>
  <c r="AZ125" i="18"/>
  <c r="BA125" i="18"/>
  <c r="BB125" i="18"/>
  <c r="C126" i="18"/>
  <c r="AF126" i="18" s="1"/>
  <c r="D126" i="18"/>
  <c r="I126" i="18"/>
  <c r="M126" i="18"/>
  <c r="P126" i="18"/>
  <c r="AE126" i="18"/>
  <c r="AW126" i="18"/>
  <c r="AX126" i="18"/>
  <c r="AY126" i="18"/>
  <c r="AZ126" i="18"/>
  <c r="BA126" i="18"/>
  <c r="BB126" i="18"/>
  <c r="C127" i="18"/>
  <c r="AF127" i="18" s="1"/>
  <c r="D127" i="18"/>
  <c r="G127" i="18" s="1"/>
  <c r="I127" i="18"/>
  <c r="M127" i="18"/>
  <c r="P127" i="18"/>
  <c r="AE127" i="18"/>
  <c r="AW127" i="18"/>
  <c r="AX127" i="18"/>
  <c r="AY127" i="18"/>
  <c r="AZ127" i="18"/>
  <c r="BA127" i="18"/>
  <c r="BB127" i="18"/>
  <c r="C128" i="18"/>
  <c r="AF128" i="18" s="1"/>
  <c r="D128" i="18"/>
  <c r="I128" i="18"/>
  <c r="M128" i="18"/>
  <c r="P128" i="18"/>
  <c r="AE128" i="18"/>
  <c r="W128" i="18" s="1"/>
  <c r="AW128" i="18"/>
  <c r="AX128" i="18"/>
  <c r="AY128" i="18"/>
  <c r="AZ128" i="18"/>
  <c r="BA128" i="18"/>
  <c r="BB128" i="18"/>
  <c r="C129" i="18"/>
  <c r="AF129" i="18" s="1"/>
  <c r="D129" i="18"/>
  <c r="G129" i="18" s="1"/>
  <c r="AD129" i="18" s="1"/>
  <c r="I129" i="18"/>
  <c r="M129" i="18"/>
  <c r="P129" i="18"/>
  <c r="AE129" i="18"/>
  <c r="AI129" i="18" s="1"/>
  <c r="AW129" i="18"/>
  <c r="AX129" i="18"/>
  <c r="AY129" i="18"/>
  <c r="AZ129" i="18"/>
  <c r="BA129" i="18"/>
  <c r="BB129" i="18"/>
  <c r="C130" i="18"/>
  <c r="AF130" i="18" s="1"/>
  <c r="D130" i="18"/>
  <c r="I130" i="18"/>
  <c r="M130" i="18"/>
  <c r="P130" i="18"/>
  <c r="AE130" i="18"/>
  <c r="AI130" i="18"/>
  <c r="AW130" i="18"/>
  <c r="AX130" i="18"/>
  <c r="AY130" i="18"/>
  <c r="AZ130" i="18"/>
  <c r="BA130" i="18"/>
  <c r="BB130" i="18"/>
  <c r="C131" i="18"/>
  <c r="AF131" i="18"/>
  <c r="D131" i="18"/>
  <c r="I131" i="18"/>
  <c r="M131" i="18"/>
  <c r="P131" i="18"/>
  <c r="AE131" i="18"/>
  <c r="AW131" i="18"/>
  <c r="AX131" i="18"/>
  <c r="AY131" i="18"/>
  <c r="AZ131" i="18"/>
  <c r="BA131" i="18"/>
  <c r="BB131" i="18"/>
  <c r="C132" i="18"/>
  <c r="AF132" i="18" s="1"/>
  <c r="D132" i="18"/>
  <c r="I132" i="18"/>
  <c r="M132" i="18"/>
  <c r="P132" i="18"/>
  <c r="AE132" i="18"/>
  <c r="AW132" i="18"/>
  <c r="AX132" i="18"/>
  <c r="AY132" i="18"/>
  <c r="AZ132" i="18"/>
  <c r="BA132" i="18"/>
  <c r="BB132" i="18"/>
  <c r="C133" i="18"/>
  <c r="AF133" i="18" s="1"/>
  <c r="D133" i="18"/>
  <c r="I133" i="18"/>
  <c r="M133" i="18"/>
  <c r="P133" i="18"/>
  <c r="AE133" i="18"/>
  <c r="AW133" i="18"/>
  <c r="AX133" i="18"/>
  <c r="AY133" i="18"/>
  <c r="AZ133" i="18"/>
  <c r="BA133" i="18"/>
  <c r="BB133" i="18"/>
  <c r="C134" i="18"/>
  <c r="AF134" i="18" s="1"/>
  <c r="D134" i="18"/>
  <c r="G134" i="18" s="1"/>
  <c r="AD134" i="18" s="1"/>
  <c r="I134" i="18"/>
  <c r="M134" i="18"/>
  <c r="P134" i="18"/>
  <c r="AE134" i="18"/>
  <c r="AW134" i="18"/>
  <c r="AX134" i="18"/>
  <c r="AY134" i="18"/>
  <c r="AZ134" i="18"/>
  <c r="BA134" i="18"/>
  <c r="BB134" i="18"/>
  <c r="C135" i="18"/>
  <c r="AF135" i="18" s="1"/>
  <c r="D135" i="18"/>
  <c r="I135" i="18"/>
  <c r="M135" i="18"/>
  <c r="P135" i="18"/>
  <c r="AE135" i="18"/>
  <c r="AW135" i="18"/>
  <c r="AX135" i="18"/>
  <c r="AY135" i="18"/>
  <c r="AZ135" i="18"/>
  <c r="BA135" i="18"/>
  <c r="BB135" i="18"/>
  <c r="C136" i="18"/>
  <c r="AF136" i="18" s="1"/>
  <c r="D136" i="18"/>
  <c r="AU136" i="18" s="1"/>
  <c r="I136" i="18"/>
  <c r="M136" i="18"/>
  <c r="P136" i="18"/>
  <c r="AE136" i="18"/>
  <c r="AI136" i="18" s="1"/>
  <c r="AW136" i="18"/>
  <c r="AX136" i="18"/>
  <c r="AY136" i="18"/>
  <c r="AZ136" i="18"/>
  <c r="BA136" i="18"/>
  <c r="BB136" i="18"/>
  <c r="C137" i="18"/>
  <c r="AF137" i="18" s="1"/>
  <c r="D137" i="18"/>
  <c r="I137" i="18"/>
  <c r="M137" i="18"/>
  <c r="P137" i="18"/>
  <c r="AE137" i="18"/>
  <c r="AW137" i="18"/>
  <c r="AX137" i="18"/>
  <c r="AY137" i="18"/>
  <c r="AZ137" i="18"/>
  <c r="BA137" i="18"/>
  <c r="BB137" i="18"/>
  <c r="C138" i="18"/>
  <c r="AF138" i="18" s="1"/>
  <c r="D138" i="18"/>
  <c r="G138" i="18" s="1"/>
  <c r="AD138" i="18" s="1"/>
  <c r="I138" i="18"/>
  <c r="M138" i="18"/>
  <c r="P138" i="18"/>
  <c r="AE138" i="18"/>
  <c r="AW138" i="18"/>
  <c r="AX138" i="18"/>
  <c r="AY138" i="18"/>
  <c r="AZ138" i="18"/>
  <c r="BA138" i="18"/>
  <c r="BB138" i="18"/>
  <c r="C139" i="18"/>
  <c r="AF139" i="18"/>
  <c r="D139" i="18"/>
  <c r="G139" i="18" s="1"/>
  <c r="AD139" i="18" s="1"/>
  <c r="I139" i="18"/>
  <c r="M139" i="18"/>
  <c r="P139" i="18"/>
  <c r="AE139" i="18"/>
  <c r="AW139" i="18"/>
  <c r="AX139" i="18"/>
  <c r="AY139" i="18"/>
  <c r="AZ139" i="18"/>
  <c r="BA139" i="18"/>
  <c r="BB139" i="18"/>
  <c r="C140" i="18"/>
  <c r="AF140" i="18" s="1"/>
  <c r="D140" i="18"/>
  <c r="I140" i="18"/>
  <c r="M140" i="18"/>
  <c r="P140" i="18"/>
  <c r="AE140" i="18"/>
  <c r="AW140" i="18"/>
  <c r="AX140" i="18"/>
  <c r="AY140" i="18"/>
  <c r="AZ140" i="18"/>
  <c r="BA140" i="18"/>
  <c r="BB140" i="18"/>
  <c r="C141" i="18"/>
  <c r="AF141" i="18" s="1"/>
  <c r="D141" i="18"/>
  <c r="G141" i="18" s="1"/>
  <c r="AD141" i="18" s="1"/>
  <c r="I141" i="18"/>
  <c r="M141" i="18"/>
  <c r="P141" i="18"/>
  <c r="AE141" i="18"/>
  <c r="AI141" i="18" s="1"/>
  <c r="AW141" i="18"/>
  <c r="AX141" i="18"/>
  <c r="AY141" i="18"/>
  <c r="AZ141" i="18"/>
  <c r="BA141" i="18"/>
  <c r="BB141" i="18"/>
  <c r="C142" i="18"/>
  <c r="AF142" i="18" s="1"/>
  <c r="D142" i="18"/>
  <c r="I142" i="18"/>
  <c r="M142" i="18"/>
  <c r="P142" i="18"/>
  <c r="AE142" i="18"/>
  <c r="AI142" i="18" s="1"/>
  <c r="AW142" i="18"/>
  <c r="AX142" i="18"/>
  <c r="AY142" i="18"/>
  <c r="AZ142" i="18"/>
  <c r="BA142" i="18"/>
  <c r="BB142" i="18"/>
  <c r="C143" i="18"/>
  <c r="AF143" i="18" s="1"/>
  <c r="D143" i="18"/>
  <c r="I143" i="18"/>
  <c r="M143" i="18"/>
  <c r="P143" i="18"/>
  <c r="AE143" i="18"/>
  <c r="AW143" i="18"/>
  <c r="AX143" i="18"/>
  <c r="AY143" i="18"/>
  <c r="AZ143" i="18"/>
  <c r="BA143" i="18"/>
  <c r="BB143" i="18"/>
  <c r="C144" i="18"/>
  <c r="AF144" i="18" s="1"/>
  <c r="D144" i="18"/>
  <c r="AU144" i="18" s="1"/>
  <c r="I144" i="18"/>
  <c r="M144" i="18"/>
  <c r="P144" i="18"/>
  <c r="AE144" i="18"/>
  <c r="AW144" i="18"/>
  <c r="AX144" i="18"/>
  <c r="AY144" i="18"/>
  <c r="AZ144" i="18"/>
  <c r="BA144" i="18"/>
  <c r="BB144" i="18"/>
  <c r="C145" i="18"/>
  <c r="AF145" i="18" s="1"/>
  <c r="D145" i="18"/>
  <c r="I145" i="18"/>
  <c r="M145" i="18"/>
  <c r="P145" i="18"/>
  <c r="AE145" i="18"/>
  <c r="X145" i="18" s="1"/>
  <c r="AW145" i="18"/>
  <c r="AX145" i="18"/>
  <c r="AY145" i="18"/>
  <c r="AZ145" i="18"/>
  <c r="BA145" i="18"/>
  <c r="BB145" i="18"/>
  <c r="C146" i="18"/>
  <c r="AF146" i="18" s="1"/>
  <c r="D146" i="18"/>
  <c r="AU146" i="18" s="1"/>
  <c r="I146" i="18"/>
  <c r="M146" i="18"/>
  <c r="P146" i="18"/>
  <c r="AE146" i="18"/>
  <c r="X146" i="18" s="1"/>
  <c r="AW146" i="18"/>
  <c r="AX146" i="18"/>
  <c r="AY146" i="18"/>
  <c r="AZ146" i="18"/>
  <c r="BA146" i="18"/>
  <c r="BB146" i="18"/>
  <c r="C147" i="18"/>
  <c r="AF147" i="18" s="1"/>
  <c r="D147" i="18"/>
  <c r="I147" i="18"/>
  <c r="M147" i="18"/>
  <c r="P147" i="18"/>
  <c r="AE147" i="18"/>
  <c r="AI147" i="18" s="1"/>
  <c r="AW147" i="18"/>
  <c r="AX147" i="18"/>
  <c r="AY147" i="18"/>
  <c r="AZ147" i="18"/>
  <c r="BA147" i="18"/>
  <c r="BB147" i="18"/>
  <c r="C148" i="18"/>
  <c r="AF148" i="18" s="1"/>
  <c r="D148" i="18"/>
  <c r="I148" i="18"/>
  <c r="M148" i="18"/>
  <c r="P148" i="18"/>
  <c r="AE148" i="18"/>
  <c r="AI148" i="18" s="1"/>
  <c r="AW148" i="18"/>
  <c r="AX148" i="18"/>
  <c r="AY148" i="18"/>
  <c r="AZ148" i="18"/>
  <c r="BA148" i="18"/>
  <c r="BB148" i="18"/>
  <c r="C149" i="18"/>
  <c r="AF149" i="18" s="1"/>
  <c r="D149" i="18"/>
  <c r="I149" i="18"/>
  <c r="M149" i="18"/>
  <c r="P149" i="18"/>
  <c r="AE149" i="18"/>
  <c r="AI149" i="18" s="1"/>
  <c r="AW149" i="18"/>
  <c r="AX149" i="18"/>
  <c r="AY149" i="18"/>
  <c r="AZ149" i="18"/>
  <c r="BA149" i="18"/>
  <c r="BB149" i="18"/>
  <c r="C150" i="18"/>
  <c r="AF150" i="18" s="1"/>
  <c r="D150" i="18"/>
  <c r="I150" i="18"/>
  <c r="M150" i="18"/>
  <c r="P150" i="18"/>
  <c r="AE150" i="18"/>
  <c r="W150" i="18" s="1"/>
  <c r="AW150" i="18"/>
  <c r="AX150" i="18"/>
  <c r="AY150" i="18"/>
  <c r="AZ150" i="18"/>
  <c r="BA150" i="18"/>
  <c r="BB150" i="18"/>
  <c r="C151" i="18"/>
  <c r="AF151" i="18" s="1"/>
  <c r="D151" i="18"/>
  <c r="I151" i="18"/>
  <c r="M151" i="18"/>
  <c r="P151" i="18"/>
  <c r="AE151" i="18"/>
  <c r="AI151" i="18" s="1"/>
  <c r="AW151" i="18"/>
  <c r="AX151" i="18"/>
  <c r="AY151" i="18"/>
  <c r="AZ151" i="18"/>
  <c r="BA151" i="18"/>
  <c r="BB151" i="18"/>
  <c r="C152" i="18"/>
  <c r="AF152" i="18" s="1"/>
  <c r="D152" i="18"/>
  <c r="I152" i="18"/>
  <c r="M152" i="18"/>
  <c r="P152" i="18"/>
  <c r="AE152" i="18"/>
  <c r="AJ152" i="18" s="1"/>
  <c r="AW152" i="18"/>
  <c r="AX152" i="18"/>
  <c r="AY152" i="18"/>
  <c r="AZ152" i="18"/>
  <c r="BA152" i="18"/>
  <c r="BB152" i="18"/>
  <c r="C153" i="18"/>
  <c r="AF153" i="18" s="1"/>
  <c r="D153" i="18"/>
  <c r="AU153" i="18" s="1"/>
  <c r="I153" i="18"/>
  <c r="M153" i="18"/>
  <c r="P153" i="18"/>
  <c r="AE153" i="18"/>
  <c r="AI153" i="18" s="1"/>
  <c r="AW153" i="18"/>
  <c r="AX153" i="18"/>
  <c r="AY153" i="18"/>
  <c r="AZ153" i="18"/>
  <c r="BA153" i="18"/>
  <c r="BB153" i="18"/>
  <c r="C154" i="18"/>
  <c r="AF154" i="18" s="1"/>
  <c r="D154" i="18"/>
  <c r="I154" i="18"/>
  <c r="M154" i="18"/>
  <c r="P154" i="18"/>
  <c r="AE154" i="18"/>
  <c r="AH154" i="18" s="1"/>
  <c r="AW154" i="18"/>
  <c r="AX154" i="18"/>
  <c r="AY154" i="18"/>
  <c r="AZ154" i="18"/>
  <c r="BA154" i="18"/>
  <c r="BB154" i="18"/>
  <c r="C155" i="18"/>
  <c r="AF155" i="18" s="1"/>
  <c r="D155" i="18"/>
  <c r="I155" i="18"/>
  <c r="M155" i="18"/>
  <c r="P155" i="18"/>
  <c r="AE155" i="18"/>
  <c r="AW155" i="18"/>
  <c r="AX155" i="18"/>
  <c r="AY155" i="18"/>
  <c r="AZ155" i="18"/>
  <c r="BA155" i="18"/>
  <c r="BB155" i="18"/>
  <c r="C156" i="18"/>
  <c r="AF156" i="18" s="1"/>
  <c r="D156" i="18"/>
  <c r="G156" i="18" s="1"/>
  <c r="AD156" i="18" s="1"/>
  <c r="I156" i="18"/>
  <c r="M156" i="18"/>
  <c r="P156" i="18"/>
  <c r="AE156" i="18"/>
  <c r="W156" i="18" s="1"/>
  <c r="AW156" i="18"/>
  <c r="AX156" i="18"/>
  <c r="AY156" i="18"/>
  <c r="AZ156" i="18"/>
  <c r="BA156" i="18"/>
  <c r="BB156" i="18"/>
  <c r="C157" i="18"/>
  <c r="AF157" i="18" s="1"/>
  <c r="D157" i="18"/>
  <c r="I157" i="18"/>
  <c r="M157" i="18"/>
  <c r="P157" i="18"/>
  <c r="AE157" i="18"/>
  <c r="X157" i="18" s="1"/>
  <c r="AW157" i="18"/>
  <c r="AX157" i="18"/>
  <c r="AY157" i="18"/>
  <c r="AZ157" i="18"/>
  <c r="BA157" i="18"/>
  <c r="BB157" i="18"/>
  <c r="C158" i="18"/>
  <c r="AF158" i="18" s="1"/>
  <c r="D158" i="18"/>
  <c r="G158" i="18" s="1"/>
  <c r="AD158" i="18" s="1"/>
  <c r="I158" i="18"/>
  <c r="M158" i="18"/>
  <c r="P158" i="18"/>
  <c r="AE158" i="18"/>
  <c r="X158" i="18" s="1"/>
  <c r="AW158" i="18"/>
  <c r="AX158" i="18"/>
  <c r="AY158" i="18"/>
  <c r="AZ158" i="18"/>
  <c r="BA158" i="18"/>
  <c r="BB158" i="18"/>
  <c r="C159" i="18"/>
  <c r="AF159" i="18" s="1"/>
  <c r="D159" i="18"/>
  <c r="I159" i="18"/>
  <c r="M159" i="18"/>
  <c r="P159" i="18"/>
  <c r="AE159" i="18"/>
  <c r="AI159" i="18" s="1"/>
  <c r="AW159" i="18"/>
  <c r="AX159" i="18"/>
  <c r="AY159" i="18"/>
  <c r="AZ159" i="18"/>
  <c r="BA159" i="18"/>
  <c r="BB159" i="18"/>
  <c r="C160" i="18"/>
  <c r="AF160" i="18" s="1"/>
  <c r="D160" i="18"/>
  <c r="I160" i="18"/>
  <c r="M160" i="18"/>
  <c r="P160" i="18"/>
  <c r="AE160" i="18"/>
  <c r="AW160" i="18"/>
  <c r="AX160" i="18"/>
  <c r="AY160" i="18"/>
  <c r="AZ160" i="18"/>
  <c r="BA160" i="18"/>
  <c r="BB160" i="18"/>
  <c r="C161" i="18"/>
  <c r="AF161" i="18" s="1"/>
  <c r="D161" i="18"/>
  <c r="I161" i="18"/>
  <c r="M161" i="18"/>
  <c r="P161" i="18"/>
  <c r="AE161" i="18"/>
  <c r="AW161" i="18"/>
  <c r="AX161" i="18"/>
  <c r="AY161" i="18"/>
  <c r="AZ161" i="18"/>
  <c r="BA161" i="18"/>
  <c r="BB161" i="18"/>
  <c r="C162" i="18"/>
  <c r="AF162" i="18" s="1"/>
  <c r="D162" i="18"/>
  <c r="I162" i="18"/>
  <c r="M162" i="18"/>
  <c r="P162" i="18"/>
  <c r="AE162" i="18"/>
  <c r="AJ162" i="18" s="1"/>
  <c r="AW162" i="18"/>
  <c r="AX162" i="18"/>
  <c r="AY162" i="18"/>
  <c r="AZ162" i="18"/>
  <c r="BA162" i="18"/>
  <c r="BB162" i="18"/>
  <c r="C163" i="18"/>
  <c r="AF163" i="18" s="1"/>
  <c r="D163" i="18"/>
  <c r="I163" i="18"/>
  <c r="M163" i="18"/>
  <c r="P163" i="18"/>
  <c r="AE163" i="18"/>
  <c r="W163" i="18" s="1"/>
  <c r="AW163" i="18"/>
  <c r="AX163" i="18"/>
  <c r="AY163" i="18"/>
  <c r="AZ163" i="18"/>
  <c r="BA163" i="18"/>
  <c r="BB163" i="18"/>
  <c r="C164" i="18"/>
  <c r="AF164" i="18" s="1"/>
  <c r="D164" i="18"/>
  <c r="G164" i="18" s="1"/>
  <c r="AD164" i="18" s="1"/>
  <c r="I164" i="18"/>
  <c r="M164" i="18"/>
  <c r="P164" i="18"/>
  <c r="AE164" i="18"/>
  <c r="AI164" i="18" s="1"/>
  <c r="AW164" i="18"/>
  <c r="AX164" i="18"/>
  <c r="AY164" i="18"/>
  <c r="AZ164" i="18"/>
  <c r="BA164" i="18"/>
  <c r="BB164" i="18"/>
  <c r="C165" i="18"/>
  <c r="AF165" i="18" s="1"/>
  <c r="D165" i="18"/>
  <c r="I165" i="18"/>
  <c r="M165" i="18"/>
  <c r="P165" i="18"/>
  <c r="AE165" i="18"/>
  <c r="AJ165" i="18" s="1"/>
  <c r="AW165" i="18"/>
  <c r="AX165" i="18"/>
  <c r="AY165" i="18"/>
  <c r="AZ165" i="18"/>
  <c r="BA165" i="18"/>
  <c r="BB165" i="18"/>
  <c r="C166" i="18"/>
  <c r="AF166" i="18" s="1"/>
  <c r="D166" i="18"/>
  <c r="G166" i="18" s="1"/>
  <c r="AD166" i="18" s="1"/>
  <c r="I166" i="18"/>
  <c r="M166" i="18"/>
  <c r="P166" i="18"/>
  <c r="AE166" i="18"/>
  <c r="AI166" i="18" s="1"/>
  <c r="AW166" i="18"/>
  <c r="AX166" i="18"/>
  <c r="AY166" i="18"/>
  <c r="AZ166" i="18"/>
  <c r="BA166" i="18"/>
  <c r="BB166" i="18"/>
  <c r="C167" i="18"/>
  <c r="AF167" i="18" s="1"/>
  <c r="D167" i="18"/>
  <c r="I167" i="18"/>
  <c r="M167" i="18"/>
  <c r="P167" i="18"/>
  <c r="AE167" i="18"/>
  <c r="AI167" i="18" s="1"/>
  <c r="AW167" i="18"/>
  <c r="AX167" i="18"/>
  <c r="AY167" i="18"/>
  <c r="AZ167" i="18"/>
  <c r="BA167" i="18"/>
  <c r="BB167" i="18"/>
  <c r="C168" i="18"/>
  <c r="AF168" i="18" s="1"/>
  <c r="D168" i="18"/>
  <c r="I168" i="18"/>
  <c r="M168" i="18"/>
  <c r="P168" i="18"/>
  <c r="AE168" i="18"/>
  <c r="AW168" i="18"/>
  <c r="AX168" i="18"/>
  <c r="AY168" i="18"/>
  <c r="AZ168" i="18"/>
  <c r="BA168" i="18"/>
  <c r="BB168" i="18"/>
  <c r="C169" i="18"/>
  <c r="AF169" i="18" s="1"/>
  <c r="D169" i="18"/>
  <c r="I169" i="18"/>
  <c r="M169" i="18"/>
  <c r="P169" i="18"/>
  <c r="AE169" i="18"/>
  <c r="AH169" i="18" s="1"/>
  <c r="AW169" i="18"/>
  <c r="AX169" i="18"/>
  <c r="AY169" i="18"/>
  <c r="AZ169" i="18"/>
  <c r="BA169" i="18"/>
  <c r="BB169" i="18"/>
  <c r="C170" i="18"/>
  <c r="AF170" i="18" s="1"/>
  <c r="D170" i="18"/>
  <c r="I170" i="18"/>
  <c r="M170" i="18"/>
  <c r="P170" i="18"/>
  <c r="AE170" i="18"/>
  <c r="AW170" i="18"/>
  <c r="AX170" i="18"/>
  <c r="AY170" i="18"/>
  <c r="AZ170" i="18"/>
  <c r="BA170" i="18"/>
  <c r="BB170" i="18"/>
  <c r="C171" i="18"/>
  <c r="AF171" i="18" s="1"/>
  <c r="D171" i="18"/>
  <c r="I171" i="18"/>
  <c r="M171" i="18"/>
  <c r="P171" i="18"/>
  <c r="AE171" i="18"/>
  <c r="AW171" i="18"/>
  <c r="AX171" i="18"/>
  <c r="AY171" i="18"/>
  <c r="AZ171" i="18"/>
  <c r="BA171" i="18"/>
  <c r="BB171" i="18"/>
  <c r="C172" i="18"/>
  <c r="AF172" i="18" s="1"/>
  <c r="D172" i="18"/>
  <c r="I172" i="18"/>
  <c r="M172" i="18"/>
  <c r="P172" i="18"/>
  <c r="AE172" i="18"/>
  <c r="X172" i="18" s="1"/>
  <c r="AW172" i="18"/>
  <c r="AX172" i="18"/>
  <c r="AY172" i="18"/>
  <c r="AZ172" i="18"/>
  <c r="BA172" i="18"/>
  <c r="BB172" i="18"/>
  <c r="C173" i="18"/>
  <c r="AF173" i="18" s="1"/>
  <c r="D173" i="18"/>
  <c r="I173" i="18"/>
  <c r="M173" i="18"/>
  <c r="P173" i="18"/>
  <c r="AE173" i="18"/>
  <c r="AI173" i="18" s="1"/>
  <c r="AW173" i="18"/>
  <c r="AX173" i="18"/>
  <c r="AY173" i="18"/>
  <c r="AZ173" i="18"/>
  <c r="BA173" i="18"/>
  <c r="BB173" i="18"/>
  <c r="C174" i="18"/>
  <c r="AF174" i="18" s="1"/>
  <c r="D174" i="18"/>
  <c r="G174" i="18" s="1"/>
  <c r="AD174" i="18" s="1"/>
  <c r="I174" i="18"/>
  <c r="M174" i="18"/>
  <c r="P174" i="18"/>
  <c r="AE174" i="18"/>
  <c r="AW174" i="18"/>
  <c r="AX174" i="18"/>
  <c r="AY174" i="18"/>
  <c r="AZ174" i="18"/>
  <c r="BA174" i="18"/>
  <c r="BB174" i="18"/>
  <c r="C175" i="18"/>
  <c r="AF175" i="18" s="1"/>
  <c r="D175" i="18"/>
  <c r="I175" i="18"/>
  <c r="M175" i="18"/>
  <c r="P175" i="18"/>
  <c r="AE175" i="18"/>
  <c r="AI175" i="18" s="1"/>
  <c r="AW175" i="18"/>
  <c r="AX175" i="18"/>
  <c r="AY175" i="18"/>
  <c r="AZ175" i="18"/>
  <c r="BA175" i="18"/>
  <c r="BB175" i="18"/>
  <c r="C176" i="18"/>
  <c r="AF176" i="18" s="1"/>
  <c r="D176" i="18"/>
  <c r="I176" i="18"/>
  <c r="M176" i="18"/>
  <c r="P176" i="18"/>
  <c r="AE176" i="18"/>
  <c r="AH176" i="18" s="1"/>
  <c r="AW176" i="18"/>
  <c r="AX176" i="18"/>
  <c r="AY176" i="18"/>
  <c r="AZ176" i="18"/>
  <c r="BA176" i="18"/>
  <c r="BB176" i="18"/>
  <c r="C177" i="18"/>
  <c r="AF177" i="18" s="1"/>
  <c r="D177" i="18"/>
  <c r="I177" i="18"/>
  <c r="M177" i="18"/>
  <c r="P177" i="18"/>
  <c r="AE177" i="18"/>
  <c r="AW177" i="18"/>
  <c r="AX177" i="18"/>
  <c r="AY177" i="18"/>
  <c r="AZ177" i="18"/>
  <c r="BA177" i="18"/>
  <c r="BB177" i="18"/>
  <c r="C178" i="18"/>
  <c r="AF178" i="18" s="1"/>
  <c r="D178" i="18"/>
  <c r="I178" i="18"/>
  <c r="M178" i="18"/>
  <c r="P178" i="18"/>
  <c r="AE178" i="18"/>
  <c r="AI178" i="18" s="1"/>
  <c r="AW178" i="18"/>
  <c r="AX178" i="18"/>
  <c r="AY178" i="18"/>
  <c r="AZ178" i="18"/>
  <c r="BA178" i="18"/>
  <c r="BB178" i="18"/>
  <c r="C179" i="18"/>
  <c r="AF179" i="18" s="1"/>
  <c r="D179" i="18"/>
  <c r="I179" i="18"/>
  <c r="M179" i="18"/>
  <c r="P179" i="18"/>
  <c r="AE179" i="18"/>
  <c r="AW179" i="18"/>
  <c r="AX179" i="18"/>
  <c r="AY179" i="18"/>
  <c r="AZ179" i="18"/>
  <c r="BA179" i="18"/>
  <c r="BB179" i="18"/>
  <c r="C180" i="18"/>
  <c r="AF180" i="18" s="1"/>
  <c r="D180" i="18"/>
  <c r="I180" i="18"/>
  <c r="M180" i="18"/>
  <c r="P180" i="18"/>
  <c r="AE180" i="18"/>
  <c r="AW180" i="18"/>
  <c r="AX180" i="18"/>
  <c r="AY180" i="18"/>
  <c r="AZ180" i="18"/>
  <c r="BA180" i="18"/>
  <c r="BB180" i="18"/>
  <c r="C181" i="18"/>
  <c r="AF181" i="18" s="1"/>
  <c r="D181" i="18"/>
  <c r="I181" i="18"/>
  <c r="M181" i="18"/>
  <c r="P181" i="18"/>
  <c r="AE181" i="18"/>
  <c r="AW181" i="18"/>
  <c r="AX181" i="18"/>
  <c r="AY181" i="18"/>
  <c r="AZ181" i="18"/>
  <c r="BA181" i="18"/>
  <c r="BB181" i="18"/>
  <c r="C182" i="18"/>
  <c r="AF182" i="18" s="1"/>
  <c r="D182" i="18"/>
  <c r="G182" i="18"/>
  <c r="AD182" i="18" s="1"/>
  <c r="I182" i="18"/>
  <c r="M182" i="18"/>
  <c r="P182" i="18"/>
  <c r="AE182" i="18"/>
  <c r="AW182" i="18"/>
  <c r="AX182" i="18"/>
  <c r="AY182" i="18"/>
  <c r="AZ182" i="18"/>
  <c r="BA182" i="18"/>
  <c r="BB182" i="18"/>
  <c r="C183" i="18"/>
  <c r="AF183" i="18" s="1"/>
  <c r="D183" i="18"/>
  <c r="AU183" i="18" s="1"/>
  <c r="I183" i="18"/>
  <c r="M183" i="18"/>
  <c r="P183" i="18"/>
  <c r="AE183" i="18"/>
  <c r="AI183" i="18" s="1"/>
  <c r="AW183" i="18"/>
  <c r="AX183" i="18"/>
  <c r="AY183" i="18"/>
  <c r="AZ183" i="18"/>
  <c r="BA183" i="18"/>
  <c r="BB183" i="18"/>
  <c r="C184" i="18"/>
  <c r="AF184" i="18" s="1"/>
  <c r="D184" i="18"/>
  <c r="AU184" i="18" s="1"/>
  <c r="I184" i="18"/>
  <c r="M184" i="18"/>
  <c r="P184" i="18"/>
  <c r="AE184" i="18"/>
  <c r="AW184" i="18"/>
  <c r="AX184" i="18"/>
  <c r="AY184" i="18"/>
  <c r="AZ184" i="18"/>
  <c r="BA184" i="18"/>
  <c r="BB184" i="18"/>
  <c r="C185" i="18"/>
  <c r="AF185" i="18" s="1"/>
  <c r="D185" i="18"/>
  <c r="I185" i="18"/>
  <c r="M185" i="18"/>
  <c r="P185" i="18"/>
  <c r="AE185" i="18"/>
  <c r="AJ185" i="18" s="1"/>
  <c r="AW185" i="18"/>
  <c r="AX185" i="18"/>
  <c r="AY185" i="18"/>
  <c r="AZ185" i="18"/>
  <c r="BA185" i="18"/>
  <c r="BB185" i="18"/>
  <c r="C186" i="18"/>
  <c r="AF186" i="18" s="1"/>
  <c r="D186" i="18"/>
  <c r="G186" i="18" s="1"/>
  <c r="I186" i="18"/>
  <c r="M186" i="18"/>
  <c r="P186" i="18"/>
  <c r="AE186" i="18"/>
  <c r="AI186" i="18" s="1"/>
  <c r="AW186" i="18"/>
  <c r="AX186" i="18"/>
  <c r="AY186" i="18"/>
  <c r="AZ186" i="18"/>
  <c r="BA186" i="18"/>
  <c r="BB186" i="18"/>
  <c r="C187" i="18"/>
  <c r="AF187" i="18" s="1"/>
  <c r="D187" i="18"/>
  <c r="I187" i="18"/>
  <c r="M187" i="18"/>
  <c r="P187" i="18"/>
  <c r="AE187" i="18"/>
  <c r="AI187" i="18" s="1"/>
  <c r="AW187" i="18"/>
  <c r="AX187" i="18"/>
  <c r="AY187" i="18"/>
  <c r="AZ187" i="18"/>
  <c r="BA187" i="18"/>
  <c r="BB187" i="18"/>
  <c r="C188" i="18"/>
  <c r="AF188" i="18" s="1"/>
  <c r="D188" i="18"/>
  <c r="G188" i="18" s="1"/>
  <c r="AD188" i="18" s="1"/>
  <c r="I188" i="18"/>
  <c r="M188" i="18"/>
  <c r="P188" i="18"/>
  <c r="AE188" i="18"/>
  <c r="W188" i="18" s="1"/>
  <c r="AW188" i="18"/>
  <c r="AX188" i="18"/>
  <c r="AY188" i="18"/>
  <c r="AZ188" i="18"/>
  <c r="BA188" i="18"/>
  <c r="BB188" i="18"/>
  <c r="C189" i="18"/>
  <c r="AF189" i="18" s="1"/>
  <c r="D189" i="18"/>
  <c r="I189" i="18"/>
  <c r="M189" i="18"/>
  <c r="P189" i="18"/>
  <c r="AE189" i="18"/>
  <c r="AW189" i="18"/>
  <c r="AX189" i="18"/>
  <c r="AY189" i="18"/>
  <c r="AZ189" i="18"/>
  <c r="BA189" i="18"/>
  <c r="BB189" i="18"/>
  <c r="C190" i="18"/>
  <c r="AF190" i="18" s="1"/>
  <c r="D190" i="18"/>
  <c r="I190" i="18"/>
  <c r="M190" i="18"/>
  <c r="P190" i="18"/>
  <c r="AE190" i="18"/>
  <c r="AI190" i="18" s="1"/>
  <c r="AW190" i="18"/>
  <c r="AX190" i="18"/>
  <c r="AY190" i="18"/>
  <c r="AZ190" i="18"/>
  <c r="BA190" i="18"/>
  <c r="BB190" i="18"/>
  <c r="C191" i="18"/>
  <c r="AF191" i="18" s="1"/>
  <c r="D191" i="18"/>
  <c r="I191" i="18"/>
  <c r="M191" i="18"/>
  <c r="P191" i="18"/>
  <c r="AE191" i="18"/>
  <c r="AI191" i="18" s="1"/>
  <c r="AW191" i="18"/>
  <c r="AX191" i="18"/>
  <c r="AY191" i="18"/>
  <c r="AZ191" i="18"/>
  <c r="BA191" i="18"/>
  <c r="BB191" i="18"/>
  <c r="C192" i="18"/>
  <c r="AF192" i="18" s="1"/>
  <c r="D192" i="18"/>
  <c r="G192" i="18" s="1"/>
  <c r="AD192" i="18" s="1"/>
  <c r="I192" i="18"/>
  <c r="M192" i="18"/>
  <c r="P192" i="18"/>
  <c r="AE192" i="18"/>
  <c r="AH192" i="18" s="1"/>
  <c r="AW192" i="18"/>
  <c r="AX192" i="18"/>
  <c r="AY192" i="18"/>
  <c r="AZ192" i="18"/>
  <c r="BA192" i="18"/>
  <c r="BB192" i="18"/>
  <c r="C193" i="18"/>
  <c r="AF193" i="18" s="1"/>
  <c r="D193" i="18"/>
  <c r="I193" i="18"/>
  <c r="M193" i="18"/>
  <c r="P193" i="18"/>
  <c r="AE193" i="18"/>
  <c r="AW193" i="18"/>
  <c r="AX193" i="18"/>
  <c r="AY193" i="18"/>
  <c r="AZ193" i="18"/>
  <c r="BA193" i="18"/>
  <c r="BB193" i="18"/>
  <c r="C194" i="18"/>
  <c r="AF194" i="18" s="1"/>
  <c r="D194" i="18"/>
  <c r="I194" i="18"/>
  <c r="M194" i="18"/>
  <c r="P194" i="18"/>
  <c r="AE194" i="18"/>
  <c r="AI194" i="18" s="1"/>
  <c r="AW194" i="18"/>
  <c r="AX194" i="18"/>
  <c r="AY194" i="18"/>
  <c r="AZ194" i="18"/>
  <c r="BA194" i="18"/>
  <c r="BB194" i="18"/>
  <c r="C195" i="18"/>
  <c r="AF195" i="18" s="1"/>
  <c r="D195" i="18"/>
  <c r="I195" i="18"/>
  <c r="M195" i="18"/>
  <c r="P195" i="18"/>
  <c r="AE195" i="18"/>
  <c r="AI195" i="18" s="1"/>
  <c r="AW195" i="18"/>
  <c r="AX195" i="18"/>
  <c r="AY195" i="18"/>
  <c r="AZ195" i="18"/>
  <c r="BA195" i="18"/>
  <c r="BB195" i="18"/>
  <c r="C196" i="18"/>
  <c r="AF196" i="18" s="1"/>
  <c r="D196" i="18"/>
  <c r="I196" i="18"/>
  <c r="M196" i="18"/>
  <c r="P196" i="18"/>
  <c r="AE196" i="18"/>
  <c r="AW196" i="18"/>
  <c r="AX196" i="18"/>
  <c r="AY196" i="18"/>
  <c r="AZ196" i="18"/>
  <c r="BA196" i="18"/>
  <c r="BB196" i="18"/>
  <c r="C197" i="18"/>
  <c r="AF197" i="18" s="1"/>
  <c r="D197" i="18"/>
  <c r="I197" i="18"/>
  <c r="M197" i="18"/>
  <c r="P197" i="18"/>
  <c r="AE197" i="18"/>
  <c r="X197" i="18" s="1"/>
  <c r="AW197" i="18"/>
  <c r="AX197" i="18"/>
  <c r="AY197" i="18"/>
  <c r="AZ197" i="18"/>
  <c r="BA197" i="18"/>
  <c r="BB197" i="18"/>
  <c r="C198" i="18"/>
  <c r="AF198" i="18" s="1"/>
  <c r="D198" i="18"/>
  <c r="AU198" i="18" s="1"/>
  <c r="I198" i="18"/>
  <c r="M198" i="18"/>
  <c r="P198" i="18"/>
  <c r="AE198" i="18"/>
  <c r="AW198" i="18"/>
  <c r="AX198" i="18"/>
  <c r="AY198" i="18"/>
  <c r="AZ198" i="18"/>
  <c r="BA198" i="18"/>
  <c r="BB198" i="18"/>
  <c r="C199" i="18"/>
  <c r="AF199" i="18" s="1"/>
  <c r="D199" i="18"/>
  <c r="G199" i="18" s="1"/>
  <c r="AD199" i="18" s="1"/>
  <c r="I199" i="18"/>
  <c r="M199" i="18"/>
  <c r="P199" i="18"/>
  <c r="AE199" i="18"/>
  <c r="AI199" i="18" s="1"/>
  <c r="AW199" i="18"/>
  <c r="AX199" i="18"/>
  <c r="AY199" i="18"/>
  <c r="AZ199" i="18"/>
  <c r="BA199" i="18"/>
  <c r="BB199" i="18"/>
  <c r="C200" i="18"/>
  <c r="AF200" i="18" s="1"/>
  <c r="D200" i="18"/>
  <c r="I200" i="18"/>
  <c r="M200" i="18"/>
  <c r="P200" i="18"/>
  <c r="AE200" i="18"/>
  <c r="AW200" i="18"/>
  <c r="AX200" i="18"/>
  <c r="AY200" i="18"/>
  <c r="AZ200" i="18"/>
  <c r="BA200" i="18"/>
  <c r="BB200" i="18"/>
  <c r="C201" i="18"/>
  <c r="AF201" i="18" s="1"/>
  <c r="D201" i="18"/>
  <c r="I201" i="18"/>
  <c r="M201" i="18"/>
  <c r="P201" i="18"/>
  <c r="AE201" i="18"/>
  <c r="AW201" i="18"/>
  <c r="AX201" i="18"/>
  <c r="AY201" i="18"/>
  <c r="AZ201" i="18"/>
  <c r="BA201" i="18"/>
  <c r="BB201" i="18"/>
  <c r="C202" i="18"/>
  <c r="AF202" i="18" s="1"/>
  <c r="D202" i="18"/>
  <c r="I202" i="18"/>
  <c r="M202" i="18"/>
  <c r="P202" i="18"/>
  <c r="AE202" i="18"/>
  <c r="AW202" i="18"/>
  <c r="AX202" i="18"/>
  <c r="AY202" i="18"/>
  <c r="AZ202" i="18"/>
  <c r="BA202" i="18"/>
  <c r="BB202" i="18"/>
  <c r="C203" i="18"/>
  <c r="AF203" i="18" s="1"/>
  <c r="D203" i="18"/>
  <c r="I203" i="18"/>
  <c r="M203" i="18"/>
  <c r="P203" i="18"/>
  <c r="AE203" i="18"/>
  <c r="AI203" i="18" s="1"/>
  <c r="AW203" i="18"/>
  <c r="AX203" i="18"/>
  <c r="AY203" i="18"/>
  <c r="AZ203" i="18"/>
  <c r="BA203" i="18"/>
  <c r="BB203" i="18"/>
  <c r="C204" i="18"/>
  <c r="AF204" i="18" s="1"/>
  <c r="D204" i="18"/>
  <c r="I204" i="18"/>
  <c r="M204" i="18"/>
  <c r="P204" i="18"/>
  <c r="AE204" i="18"/>
  <c r="AW204" i="18"/>
  <c r="AX204" i="18"/>
  <c r="AY204" i="18"/>
  <c r="AZ204" i="18"/>
  <c r="BA204" i="18"/>
  <c r="BB204" i="18"/>
  <c r="C205" i="18"/>
  <c r="AF205" i="18" s="1"/>
  <c r="D205" i="18"/>
  <c r="I205" i="18"/>
  <c r="M205" i="18"/>
  <c r="P205" i="18"/>
  <c r="AE205" i="18"/>
  <c r="X205" i="18" s="1"/>
  <c r="AW205" i="18"/>
  <c r="AX205" i="18"/>
  <c r="AY205" i="18"/>
  <c r="AZ205" i="18"/>
  <c r="BA205" i="18"/>
  <c r="BB205" i="18"/>
  <c r="C206" i="18"/>
  <c r="AF206" i="18" s="1"/>
  <c r="D206" i="18"/>
  <c r="AU206" i="18" s="1"/>
  <c r="I206" i="18"/>
  <c r="M206" i="18"/>
  <c r="P206" i="18"/>
  <c r="AE206" i="18"/>
  <c r="AW206" i="18"/>
  <c r="AX206" i="18"/>
  <c r="AY206" i="18"/>
  <c r="AZ206" i="18"/>
  <c r="BA206" i="18"/>
  <c r="BB206" i="18"/>
  <c r="C207" i="18"/>
  <c r="AF207" i="18" s="1"/>
  <c r="D207" i="18"/>
  <c r="I207" i="18"/>
  <c r="M207" i="18"/>
  <c r="P207" i="18"/>
  <c r="AE207" i="18"/>
  <c r="AW207" i="18"/>
  <c r="AX207" i="18"/>
  <c r="AY207" i="18"/>
  <c r="AZ207" i="18"/>
  <c r="BA207" i="18"/>
  <c r="BB207" i="18"/>
  <c r="C208" i="18"/>
  <c r="AF208" i="18" s="1"/>
  <c r="D208" i="18"/>
  <c r="G208" i="18" s="1"/>
  <c r="I208" i="18"/>
  <c r="M208" i="18"/>
  <c r="P208" i="18"/>
  <c r="AE208" i="18"/>
  <c r="AW208" i="18"/>
  <c r="AX208" i="18"/>
  <c r="AY208" i="18"/>
  <c r="AZ208" i="18"/>
  <c r="BA208" i="18"/>
  <c r="BB208" i="18"/>
  <c r="C209" i="18"/>
  <c r="AF209" i="18" s="1"/>
  <c r="D209" i="18"/>
  <c r="I209" i="18"/>
  <c r="M209" i="18"/>
  <c r="P209" i="18"/>
  <c r="AE209" i="18"/>
  <c r="AH209" i="18" s="1"/>
  <c r="AW209" i="18"/>
  <c r="AX209" i="18"/>
  <c r="AY209" i="18"/>
  <c r="AZ209" i="18"/>
  <c r="BA209" i="18"/>
  <c r="BB209" i="18"/>
  <c r="C210" i="18"/>
  <c r="AF210" i="18" s="1"/>
  <c r="D210" i="18"/>
  <c r="I210" i="18"/>
  <c r="M210" i="18"/>
  <c r="P210" i="18"/>
  <c r="AE210" i="18"/>
  <c r="X210" i="18" s="1"/>
  <c r="AW210" i="18"/>
  <c r="AX210" i="18"/>
  <c r="AY210" i="18"/>
  <c r="AZ210" i="18"/>
  <c r="BA210" i="18"/>
  <c r="BB210" i="18"/>
  <c r="C211" i="18"/>
  <c r="AF211" i="18" s="1"/>
  <c r="D211" i="18"/>
  <c r="I211" i="18"/>
  <c r="M211" i="18"/>
  <c r="P211" i="18"/>
  <c r="AE211" i="18"/>
  <c r="AW211" i="18"/>
  <c r="AX211" i="18"/>
  <c r="AY211" i="18"/>
  <c r="AZ211" i="18"/>
  <c r="BA211" i="18"/>
  <c r="BB211" i="18"/>
  <c r="C212" i="18"/>
  <c r="AF212" i="18" s="1"/>
  <c r="D212" i="18"/>
  <c r="I212" i="18"/>
  <c r="M212" i="18"/>
  <c r="P212" i="18"/>
  <c r="AE212" i="18"/>
  <c r="AH212" i="18" s="1"/>
  <c r="AW212" i="18"/>
  <c r="AX212" i="18"/>
  <c r="AY212" i="18"/>
  <c r="AZ212" i="18"/>
  <c r="BA212" i="18"/>
  <c r="BB212" i="18"/>
  <c r="C213" i="18"/>
  <c r="AF213" i="18" s="1"/>
  <c r="D213" i="18"/>
  <c r="G213" i="18" s="1"/>
  <c r="I213" i="18"/>
  <c r="M213" i="18"/>
  <c r="P213" i="18"/>
  <c r="AE213" i="18"/>
  <c r="AW213" i="18"/>
  <c r="AX213" i="18"/>
  <c r="AY213" i="18"/>
  <c r="AZ213" i="18"/>
  <c r="BA213" i="18"/>
  <c r="BB213" i="18"/>
  <c r="C214" i="18"/>
  <c r="AF214" i="18" s="1"/>
  <c r="D214" i="18"/>
  <c r="I214" i="18"/>
  <c r="M214" i="18"/>
  <c r="P214" i="18"/>
  <c r="AE214" i="18"/>
  <c r="AJ214" i="18" s="1"/>
  <c r="AW214" i="18"/>
  <c r="AX214" i="18"/>
  <c r="AY214" i="18"/>
  <c r="AZ214" i="18"/>
  <c r="BA214" i="18"/>
  <c r="BB214" i="18"/>
  <c r="C215" i="18"/>
  <c r="AF215" i="18" s="1"/>
  <c r="D215" i="18"/>
  <c r="I215" i="18"/>
  <c r="M215" i="18"/>
  <c r="P215" i="18"/>
  <c r="AE215" i="18"/>
  <c r="AW215" i="18"/>
  <c r="AX215" i="18"/>
  <c r="AY215" i="18"/>
  <c r="AZ215" i="18"/>
  <c r="BA215" i="18"/>
  <c r="BB215" i="18"/>
  <c r="C216" i="18"/>
  <c r="AF216" i="18" s="1"/>
  <c r="D216" i="18"/>
  <c r="G216" i="18" s="1"/>
  <c r="AD216" i="18" s="1"/>
  <c r="I216" i="18"/>
  <c r="M216" i="18"/>
  <c r="P216" i="18"/>
  <c r="AE216" i="18"/>
  <c r="AJ216" i="18" s="1"/>
  <c r="AW216" i="18"/>
  <c r="AX216" i="18"/>
  <c r="AY216" i="18"/>
  <c r="AZ216" i="18"/>
  <c r="BA216" i="18"/>
  <c r="BB216" i="18"/>
  <c r="C217" i="18"/>
  <c r="AF217" i="18" s="1"/>
  <c r="D217" i="18"/>
  <c r="I217" i="18"/>
  <c r="M217" i="18"/>
  <c r="P217" i="18"/>
  <c r="AE217" i="18"/>
  <c r="AW217" i="18"/>
  <c r="AX217" i="18"/>
  <c r="AY217" i="18"/>
  <c r="AZ217" i="18"/>
  <c r="BA217" i="18"/>
  <c r="BB217" i="18"/>
  <c r="C218" i="18"/>
  <c r="AF218" i="18" s="1"/>
  <c r="D218" i="18"/>
  <c r="I218" i="18"/>
  <c r="M218" i="18"/>
  <c r="P218" i="18"/>
  <c r="AE218" i="18"/>
  <c r="AH218" i="18" s="1"/>
  <c r="AW218" i="18"/>
  <c r="AX218" i="18"/>
  <c r="AY218" i="18"/>
  <c r="AZ218" i="18"/>
  <c r="BA218" i="18"/>
  <c r="BB218" i="18"/>
  <c r="C219" i="18"/>
  <c r="AF219" i="18" s="1"/>
  <c r="D219" i="18"/>
  <c r="I219" i="18"/>
  <c r="M219" i="18"/>
  <c r="P219" i="18"/>
  <c r="AE219" i="18"/>
  <c r="AJ219" i="18" s="1"/>
  <c r="AW219" i="18"/>
  <c r="AX219" i="18"/>
  <c r="AY219" i="18"/>
  <c r="AZ219" i="18"/>
  <c r="BA219" i="18"/>
  <c r="BB219" i="18"/>
  <c r="C220" i="18"/>
  <c r="AF220" i="18" s="1"/>
  <c r="D220" i="18"/>
  <c r="I220" i="18"/>
  <c r="M220" i="18"/>
  <c r="P220" i="18"/>
  <c r="AE220" i="18"/>
  <c r="AW220" i="18"/>
  <c r="AX220" i="18"/>
  <c r="AY220" i="18"/>
  <c r="AZ220" i="18"/>
  <c r="BA220" i="18"/>
  <c r="BB220" i="18"/>
  <c r="C221" i="18"/>
  <c r="AF221" i="18" s="1"/>
  <c r="D221" i="18"/>
  <c r="I221" i="18"/>
  <c r="M221" i="18"/>
  <c r="P221" i="18"/>
  <c r="AE221" i="18"/>
  <c r="AH221" i="18" s="1"/>
  <c r="AW221" i="18"/>
  <c r="AX221" i="18"/>
  <c r="AY221" i="18"/>
  <c r="AZ221" i="18"/>
  <c r="BA221" i="18"/>
  <c r="BB221" i="18"/>
  <c r="C222" i="18"/>
  <c r="AF222" i="18" s="1"/>
  <c r="D222" i="18"/>
  <c r="I222" i="18"/>
  <c r="M222" i="18"/>
  <c r="P222" i="18"/>
  <c r="AE222" i="18"/>
  <c r="AH222" i="18" s="1"/>
  <c r="AW222" i="18"/>
  <c r="AX222" i="18"/>
  <c r="AY222" i="18"/>
  <c r="AZ222" i="18"/>
  <c r="BA222" i="18"/>
  <c r="BB222" i="18"/>
  <c r="C223" i="18"/>
  <c r="AF223" i="18" s="1"/>
  <c r="D223" i="18"/>
  <c r="I223" i="18"/>
  <c r="M223" i="18"/>
  <c r="P223" i="18"/>
  <c r="AE223" i="18"/>
  <c r="AJ223" i="18" s="1"/>
  <c r="AW223" i="18"/>
  <c r="AX223" i="18"/>
  <c r="AY223" i="18"/>
  <c r="AZ223" i="18"/>
  <c r="BA223" i="18"/>
  <c r="BB223" i="18"/>
  <c r="C224" i="18"/>
  <c r="AF224" i="18" s="1"/>
  <c r="D224" i="18"/>
  <c r="I224" i="18"/>
  <c r="M224" i="18"/>
  <c r="P224" i="18"/>
  <c r="AE224" i="18"/>
  <c r="AH224" i="18" s="1"/>
  <c r="AW224" i="18"/>
  <c r="AX224" i="18"/>
  <c r="AY224" i="18"/>
  <c r="AZ224" i="18"/>
  <c r="BA224" i="18"/>
  <c r="BB224" i="18"/>
  <c r="C225" i="18"/>
  <c r="AF225" i="18" s="1"/>
  <c r="D225" i="18"/>
  <c r="I225" i="18"/>
  <c r="M225" i="18"/>
  <c r="P225" i="18"/>
  <c r="AE225" i="18"/>
  <c r="AW225" i="18"/>
  <c r="AX225" i="18"/>
  <c r="AY225" i="18"/>
  <c r="AZ225" i="18"/>
  <c r="BA225" i="18"/>
  <c r="BB225" i="18"/>
  <c r="C226" i="18"/>
  <c r="AF226" i="18" s="1"/>
  <c r="D226" i="18"/>
  <c r="I226" i="18"/>
  <c r="M226" i="18"/>
  <c r="P226" i="18"/>
  <c r="AE226" i="18"/>
  <c r="AJ226" i="18" s="1"/>
  <c r="AW226" i="18"/>
  <c r="AX226" i="18"/>
  <c r="AY226" i="18"/>
  <c r="AZ226" i="18"/>
  <c r="BA226" i="18"/>
  <c r="BB226" i="18"/>
  <c r="C227" i="18"/>
  <c r="AF227" i="18" s="1"/>
  <c r="D227" i="18"/>
  <c r="I227" i="18"/>
  <c r="M227" i="18"/>
  <c r="P227" i="18"/>
  <c r="AE227" i="18"/>
  <c r="AW227" i="18"/>
  <c r="AX227" i="18"/>
  <c r="AY227" i="18"/>
  <c r="AZ227" i="18"/>
  <c r="BA227" i="18"/>
  <c r="BB227" i="18"/>
  <c r="G228" i="18"/>
  <c r="AD228" i="18" s="1"/>
  <c r="Q228" i="18"/>
  <c r="R228" i="18"/>
  <c r="S228" i="18"/>
  <c r="T228" i="18"/>
  <c r="AE228" i="18"/>
  <c r="AH228" i="18"/>
  <c r="AF228" i="18"/>
  <c r="AU228" i="18"/>
  <c r="AW228" i="18"/>
  <c r="AX228" i="18"/>
  <c r="AY228" i="18"/>
  <c r="AZ228" i="18"/>
  <c r="BA228" i="18"/>
  <c r="BB228" i="18"/>
  <c r="G229" i="18"/>
  <c r="Q229" i="18"/>
  <c r="R229" i="18"/>
  <c r="S229" i="18"/>
  <c r="T229" i="18"/>
  <c r="AE229" i="18"/>
  <c r="X229" i="18" s="1"/>
  <c r="AF229" i="18"/>
  <c r="AG229" i="18" s="1"/>
  <c r="AU229" i="18"/>
  <c r="AW229" i="18"/>
  <c r="AX229" i="18"/>
  <c r="AY229" i="18"/>
  <c r="AZ229" i="18"/>
  <c r="BA229" i="18"/>
  <c r="BB229" i="18"/>
  <c r="G230" i="18"/>
  <c r="AD230" i="18"/>
  <c r="Q230" i="18"/>
  <c r="R230" i="18"/>
  <c r="S230" i="18"/>
  <c r="T230" i="18"/>
  <c r="AE230" i="18"/>
  <c r="AJ230" i="18" s="1"/>
  <c r="AF230" i="18"/>
  <c r="AG230" i="18" s="1"/>
  <c r="AU230" i="18"/>
  <c r="AW230" i="18"/>
  <c r="AX230" i="18"/>
  <c r="AY230" i="18"/>
  <c r="AZ230" i="18"/>
  <c r="BA230" i="18"/>
  <c r="BB230" i="18"/>
  <c r="G231" i="18"/>
  <c r="AD231" i="18" s="1"/>
  <c r="Q231" i="18"/>
  <c r="R231" i="18"/>
  <c r="S231" i="18"/>
  <c r="T231" i="18"/>
  <c r="AE231" i="18"/>
  <c r="AF231" i="18"/>
  <c r="AG231" i="18" s="1"/>
  <c r="AU231" i="18"/>
  <c r="AW231" i="18"/>
  <c r="AX231" i="18"/>
  <c r="AY231" i="18"/>
  <c r="AZ231" i="18"/>
  <c r="BA231" i="18"/>
  <c r="BB231" i="18"/>
  <c r="G232" i="18"/>
  <c r="AD232" i="18" s="1"/>
  <c r="Q232" i="18"/>
  <c r="R232" i="18"/>
  <c r="S232" i="18"/>
  <c r="T232" i="18"/>
  <c r="AE232" i="18"/>
  <c r="AF232" i="18"/>
  <c r="AU232" i="18"/>
  <c r="AW232" i="18"/>
  <c r="AX232" i="18"/>
  <c r="AY232" i="18"/>
  <c r="AZ232" i="18"/>
  <c r="BA232" i="18"/>
  <c r="BB232" i="18"/>
  <c r="G233" i="18"/>
  <c r="AD233" i="18" s="1"/>
  <c r="Q233" i="18"/>
  <c r="R233" i="18"/>
  <c r="S233" i="18"/>
  <c r="T233" i="18"/>
  <c r="AE233" i="18"/>
  <c r="X233" i="18" s="1"/>
  <c r="Z233" i="18" s="1"/>
  <c r="AF233" i="18"/>
  <c r="AI233" i="18"/>
  <c r="AU233" i="18"/>
  <c r="AW233" i="18"/>
  <c r="AX233" i="18"/>
  <c r="AY233" i="18"/>
  <c r="AZ233" i="18"/>
  <c r="BA233" i="18"/>
  <c r="BB233" i="18"/>
  <c r="G234" i="18"/>
  <c r="AD234" i="18" s="1"/>
  <c r="Q234" i="18"/>
  <c r="R234" i="18"/>
  <c r="S234" i="18"/>
  <c r="T234" i="18"/>
  <c r="AE234" i="18"/>
  <c r="AF234" i="18"/>
  <c r="AG234" i="18" s="1"/>
  <c r="AU234" i="18"/>
  <c r="AW234" i="18"/>
  <c r="AX234" i="18"/>
  <c r="AY234" i="18"/>
  <c r="AZ234" i="18"/>
  <c r="BA234" i="18"/>
  <c r="BB234" i="18"/>
  <c r="G235" i="18"/>
  <c r="AD235" i="18"/>
  <c r="Q235" i="18"/>
  <c r="R235" i="18"/>
  <c r="S235" i="18"/>
  <c r="T235" i="18"/>
  <c r="AE235" i="18"/>
  <c r="AF235" i="18"/>
  <c r="AG235" i="18" s="1"/>
  <c r="AU235" i="18"/>
  <c r="AW235" i="18"/>
  <c r="AX235" i="18"/>
  <c r="AY235" i="18"/>
  <c r="AZ235" i="18"/>
  <c r="BA235" i="18"/>
  <c r="BB235" i="18"/>
  <c r="G236" i="18"/>
  <c r="AD236" i="18" s="1"/>
  <c r="Q236" i="18"/>
  <c r="R236" i="18"/>
  <c r="S236" i="18"/>
  <c r="T236" i="18"/>
  <c r="AE236" i="18"/>
  <c r="AF236" i="18"/>
  <c r="AU236" i="18"/>
  <c r="AW236" i="18"/>
  <c r="AX236" i="18"/>
  <c r="AY236" i="18"/>
  <c r="AZ236" i="18"/>
  <c r="BA236" i="18"/>
  <c r="BB236" i="18"/>
  <c r="G237" i="18"/>
  <c r="AD237" i="18" s="1"/>
  <c r="Q237" i="18"/>
  <c r="R237" i="18"/>
  <c r="S237" i="18"/>
  <c r="T237" i="18"/>
  <c r="AE237" i="18"/>
  <c r="AF237" i="18"/>
  <c r="AG237" i="18" s="1"/>
  <c r="AU237" i="18"/>
  <c r="AW237" i="18"/>
  <c r="AX237" i="18"/>
  <c r="AY237" i="18"/>
  <c r="AZ237" i="18"/>
  <c r="BA237" i="18"/>
  <c r="BB237" i="18"/>
  <c r="G238" i="18"/>
  <c r="AD238" i="18" s="1"/>
  <c r="Q238" i="18"/>
  <c r="R238" i="18"/>
  <c r="S238" i="18"/>
  <c r="T238" i="18"/>
  <c r="AE238" i="18"/>
  <c r="W238" i="18" s="1"/>
  <c r="Y238" i="18" s="1"/>
  <c r="AF238" i="18"/>
  <c r="AG238" i="18" s="1"/>
  <c r="AU238" i="18"/>
  <c r="AW238" i="18"/>
  <c r="AX238" i="18"/>
  <c r="AY238" i="18"/>
  <c r="AZ238" i="18"/>
  <c r="BA238" i="18"/>
  <c r="BB238" i="18"/>
  <c r="G239" i="18"/>
  <c r="Q239" i="18"/>
  <c r="R239" i="18"/>
  <c r="S239" i="18"/>
  <c r="T239" i="18"/>
  <c r="AE239" i="18"/>
  <c r="V239" i="18" s="1"/>
  <c r="AF239" i="18"/>
  <c r="AG239" i="18" s="1"/>
  <c r="AU239" i="18"/>
  <c r="AW239" i="18"/>
  <c r="AX239" i="18"/>
  <c r="AY239" i="18"/>
  <c r="AZ239" i="18"/>
  <c r="BA239" i="18"/>
  <c r="BB239" i="18"/>
  <c r="G240" i="18"/>
  <c r="AD240" i="18" s="1"/>
  <c r="Q240" i="18"/>
  <c r="R240" i="18"/>
  <c r="S240" i="18"/>
  <c r="T240" i="18"/>
  <c r="AE240" i="18"/>
  <c r="AF240" i="18"/>
  <c r="AU240" i="18"/>
  <c r="AW240" i="18"/>
  <c r="AX240" i="18"/>
  <c r="AY240" i="18"/>
  <c r="AZ240" i="18"/>
  <c r="BA240" i="18"/>
  <c r="BB240" i="18"/>
  <c r="G241" i="18"/>
  <c r="AD241" i="18" s="1"/>
  <c r="Q241" i="18"/>
  <c r="R241" i="18"/>
  <c r="S241" i="18"/>
  <c r="T241" i="18"/>
  <c r="AE241" i="18"/>
  <c r="AH241" i="18" s="1"/>
  <c r="AF241" i="18"/>
  <c r="AU241" i="18"/>
  <c r="AW241" i="18"/>
  <c r="AX241" i="18"/>
  <c r="AY241" i="18"/>
  <c r="AZ241" i="18"/>
  <c r="BA241" i="18"/>
  <c r="BB241" i="18"/>
  <c r="G242" i="18"/>
  <c r="AD242" i="18" s="1"/>
  <c r="Q242" i="18"/>
  <c r="R242" i="18"/>
  <c r="S242" i="18"/>
  <c r="T242" i="18"/>
  <c r="AE242" i="18"/>
  <c r="AF242" i="18"/>
  <c r="AG242" i="18" s="1"/>
  <c r="AU242" i="18"/>
  <c r="AW242" i="18"/>
  <c r="AX242" i="18"/>
  <c r="AY242" i="18"/>
  <c r="AZ242" i="18"/>
  <c r="BA242" i="18"/>
  <c r="BB242" i="18"/>
  <c r="G243" i="18"/>
  <c r="AD243" i="18" s="1"/>
  <c r="Q243" i="18"/>
  <c r="R243" i="18"/>
  <c r="S243" i="18"/>
  <c r="T243" i="18"/>
  <c r="AE243" i="18"/>
  <c r="AF243" i="18"/>
  <c r="AU243" i="18"/>
  <c r="AW243" i="18"/>
  <c r="AX243" i="18"/>
  <c r="AY243" i="18"/>
  <c r="AZ243" i="18"/>
  <c r="BA243" i="18"/>
  <c r="BB243" i="18"/>
  <c r="G244" i="18"/>
  <c r="AD244" i="18" s="1"/>
  <c r="Q244" i="18"/>
  <c r="R244" i="18"/>
  <c r="S244" i="18"/>
  <c r="T244" i="18"/>
  <c r="AE244" i="18"/>
  <c r="AI244" i="18" s="1"/>
  <c r="AF244" i="18"/>
  <c r="AU244" i="18"/>
  <c r="AW244" i="18"/>
  <c r="AX244" i="18"/>
  <c r="AY244" i="18"/>
  <c r="AZ244" i="18"/>
  <c r="BA244" i="18"/>
  <c r="BB244" i="18"/>
  <c r="G245" i="18"/>
  <c r="Q245" i="18"/>
  <c r="R245" i="18"/>
  <c r="S245" i="18"/>
  <c r="T245" i="18"/>
  <c r="AE245" i="18"/>
  <c r="AF245" i="18"/>
  <c r="AG245" i="18" s="1"/>
  <c r="AU245" i="18"/>
  <c r="AW245" i="18"/>
  <c r="AX245" i="18"/>
  <c r="AY245" i="18"/>
  <c r="AZ245" i="18"/>
  <c r="BA245" i="18"/>
  <c r="BB245" i="18"/>
  <c r="G246" i="18"/>
  <c r="AD246" i="18" s="1"/>
  <c r="Q246" i="18"/>
  <c r="R246" i="18"/>
  <c r="S246" i="18"/>
  <c r="T246" i="18"/>
  <c r="AE246" i="18"/>
  <c r="AF246" i="18"/>
  <c r="AG246" i="18" s="1"/>
  <c r="AU246" i="18"/>
  <c r="AW246" i="18"/>
  <c r="AX246" i="18"/>
  <c r="AY246" i="18"/>
  <c r="AZ246" i="18"/>
  <c r="BA246" i="18"/>
  <c r="BB246" i="18"/>
  <c r="G247" i="18"/>
  <c r="Q247" i="18"/>
  <c r="R247" i="18"/>
  <c r="S247" i="18"/>
  <c r="T247" i="18"/>
  <c r="AE247" i="18"/>
  <c r="AH247" i="18" s="1"/>
  <c r="AF247" i="18"/>
  <c r="AG247" i="18" s="1"/>
  <c r="AU247" i="18"/>
  <c r="AW247" i="18"/>
  <c r="AX247" i="18"/>
  <c r="AY247" i="18"/>
  <c r="AZ247" i="18"/>
  <c r="BA247" i="18"/>
  <c r="BB247" i="18"/>
  <c r="G248" i="18"/>
  <c r="AD248" i="18" s="1"/>
  <c r="Q248" i="18"/>
  <c r="R248" i="18"/>
  <c r="S248" i="18"/>
  <c r="T248" i="18"/>
  <c r="AE248" i="18"/>
  <c r="AF248" i="18"/>
  <c r="AU248" i="18"/>
  <c r="AW248" i="18"/>
  <c r="AX248" i="18"/>
  <c r="AY248" i="18"/>
  <c r="AZ248" i="18"/>
  <c r="BA248" i="18"/>
  <c r="BB248" i="18"/>
  <c r="G249" i="18"/>
  <c r="AD249" i="18" s="1"/>
  <c r="Q249" i="18"/>
  <c r="R249" i="18"/>
  <c r="S249" i="18"/>
  <c r="T249" i="18"/>
  <c r="AE249" i="18"/>
  <c r="AF249" i="18"/>
  <c r="AU249" i="18"/>
  <c r="AW249" i="18"/>
  <c r="AX249" i="18"/>
  <c r="AY249" i="18"/>
  <c r="AZ249" i="18"/>
  <c r="BA249" i="18"/>
  <c r="BB249" i="18"/>
  <c r="G250" i="18"/>
  <c r="AD250" i="18" s="1"/>
  <c r="Q250" i="18"/>
  <c r="R250" i="18"/>
  <c r="S250" i="18"/>
  <c r="T250" i="18"/>
  <c r="AE250" i="18"/>
  <c r="AF250" i="18"/>
  <c r="AG250" i="18" s="1"/>
  <c r="AU250" i="18"/>
  <c r="AW250" i="18"/>
  <c r="AX250" i="18"/>
  <c r="AY250" i="18"/>
  <c r="AZ250" i="18"/>
  <c r="BA250" i="18"/>
  <c r="BB250" i="18"/>
  <c r="G251" i="18"/>
  <c r="AD251" i="18" s="1"/>
  <c r="Q251" i="18"/>
  <c r="R251" i="18"/>
  <c r="S251" i="18"/>
  <c r="T251" i="18"/>
  <c r="AE251" i="18"/>
  <c r="AH251" i="18" s="1"/>
  <c r="AF251" i="18"/>
  <c r="AG251" i="18" s="1"/>
  <c r="AJ251" i="18"/>
  <c r="AU251" i="18"/>
  <c r="AW251" i="18"/>
  <c r="AX251" i="18"/>
  <c r="AY251" i="18"/>
  <c r="AZ251" i="18"/>
  <c r="BA251" i="18"/>
  <c r="BB251" i="18"/>
  <c r="G252" i="18"/>
  <c r="AD252" i="18" s="1"/>
  <c r="Q252" i="18"/>
  <c r="R252" i="18"/>
  <c r="S252" i="18"/>
  <c r="T252" i="18"/>
  <c r="AE252" i="18"/>
  <c r="AF252" i="18"/>
  <c r="AU252" i="18"/>
  <c r="AW252" i="18"/>
  <c r="AX252" i="18"/>
  <c r="AY252" i="18"/>
  <c r="AZ252" i="18"/>
  <c r="BA252" i="18"/>
  <c r="BB252" i="18"/>
  <c r="G253" i="18"/>
  <c r="AD253" i="18" s="1"/>
  <c r="Q253" i="18"/>
  <c r="R253" i="18"/>
  <c r="S253" i="18"/>
  <c r="T253" i="18"/>
  <c r="AE253" i="18"/>
  <c r="AI253" i="18" s="1"/>
  <c r="AF253" i="18"/>
  <c r="AG253" i="18" s="1"/>
  <c r="AU253" i="18"/>
  <c r="AW253" i="18"/>
  <c r="AX253" i="18"/>
  <c r="AY253" i="18"/>
  <c r="AZ253" i="18"/>
  <c r="BA253" i="18"/>
  <c r="BB253" i="18"/>
  <c r="G254" i="18"/>
  <c r="AD254" i="18" s="1"/>
  <c r="Q254" i="18"/>
  <c r="R254" i="18"/>
  <c r="S254" i="18"/>
  <c r="T254" i="18"/>
  <c r="AE254" i="18"/>
  <c r="AH254" i="18" s="1"/>
  <c r="AF254" i="18"/>
  <c r="AG254" i="18" s="1"/>
  <c r="AU254" i="18"/>
  <c r="AW254" i="18"/>
  <c r="AX254" i="18"/>
  <c r="AY254" i="18"/>
  <c r="AZ254" i="18"/>
  <c r="BA254" i="18"/>
  <c r="BB254" i="18"/>
  <c r="G255" i="18"/>
  <c r="Q255" i="18"/>
  <c r="R255" i="18"/>
  <c r="S255" i="18"/>
  <c r="T255" i="18"/>
  <c r="AE255" i="18"/>
  <c r="AH255" i="18" s="1"/>
  <c r="AF255" i="18"/>
  <c r="AG255" i="18" s="1"/>
  <c r="AU255" i="18"/>
  <c r="AW255" i="18"/>
  <c r="AX255" i="18"/>
  <c r="AY255" i="18"/>
  <c r="AZ255" i="18"/>
  <c r="BA255" i="18"/>
  <c r="BB255" i="18"/>
  <c r="G256" i="18"/>
  <c r="AD256" i="18" s="1"/>
  <c r="Q256" i="18"/>
  <c r="R256" i="18"/>
  <c r="S256" i="18"/>
  <c r="T256" i="18"/>
  <c r="AE256" i="18"/>
  <c r="AF256" i="18"/>
  <c r="AI256" i="18"/>
  <c r="AU256" i="18"/>
  <c r="AW256" i="18"/>
  <c r="AX256" i="18"/>
  <c r="AY256" i="18"/>
  <c r="AZ256" i="18"/>
  <c r="BA256" i="18"/>
  <c r="BB256" i="18"/>
  <c r="G257" i="18"/>
  <c r="AD257" i="18" s="1"/>
  <c r="Q257" i="18"/>
  <c r="R257" i="18"/>
  <c r="S257" i="18"/>
  <c r="T257" i="18"/>
  <c r="AE257" i="18"/>
  <c r="AF257" i="18"/>
  <c r="AU257" i="18"/>
  <c r="AW257" i="18"/>
  <c r="AX257" i="18"/>
  <c r="AY257" i="18"/>
  <c r="AZ257" i="18"/>
  <c r="BA257" i="18"/>
  <c r="BB257" i="18"/>
  <c r="G258" i="18"/>
  <c r="AD258" i="18" s="1"/>
  <c r="Q258" i="18"/>
  <c r="R258" i="18"/>
  <c r="S258" i="18"/>
  <c r="T258" i="18"/>
  <c r="AE258" i="18"/>
  <c r="AF258" i="18"/>
  <c r="AG258" i="18" s="1"/>
  <c r="AU258" i="18"/>
  <c r="AW258" i="18"/>
  <c r="AX258" i="18"/>
  <c r="AY258" i="18"/>
  <c r="AZ258" i="18"/>
  <c r="BA258" i="18"/>
  <c r="BB258" i="18"/>
  <c r="G259" i="18"/>
  <c r="AD259" i="18" s="1"/>
  <c r="Q259" i="18"/>
  <c r="R259" i="18"/>
  <c r="S259" i="18"/>
  <c r="T259" i="18"/>
  <c r="AE259" i="18"/>
  <c r="AH259" i="18" s="1"/>
  <c r="AF259" i="18"/>
  <c r="AS259" i="18" s="1"/>
  <c r="AU259" i="18"/>
  <c r="AW259" i="18"/>
  <c r="AX259" i="18"/>
  <c r="AY259" i="18"/>
  <c r="AZ259" i="18"/>
  <c r="BA259" i="18"/>
  <c r="BB259" i="18"/>
  <c r="G260" i="18"/>
  <c r="AD260" i="18" s="1"/>
  <c r="Q260" i="18"/>
  <c r="R260" i="18"/>
  <c r="S260" i="18"/>
  <c r="T260" i="18"/>
  <c r="AE260" i="18"/>
  <c r="AI260" i="18" s="1"/>
  <c r="AF260" i="18"/>
  <c r="AU260" i="18"/>
  <c r="AW260" i="18"/>
  <c r="AX260" i="18"/>
  <c r="AY260" i="18"/>
  <c r="AZ260" i="18"/>
  <c r="BA260" i="18"/>
  <c r="BB260" i="18"/>
  <c r="G261" i="18"/>
  <c r="AD261" i="18" s="1"/>
  <c r="Q261" i="18"/>
  <c r="R261" i="18"/>
  <c r="S261" i="18"/>
  <c r="T261" i="18"/>
  <c r="AE261" i="18"/>
  <c r="AF261" i="18"/>
  <c r="AU261" i="18"/>
  <c r="AW261" i="18"/>
  <c r="AX261" i="18"/>
  <c r="AY261" i="18"/>
  <c r="AZ261" i="18"/>
  <c r="BA261" i="18"/>
  <c r="BB261" i="18"/>
  <c r="G262" i="18"/>
  <c r="AD262" i="18" s="1"/>
  <c r="Q262" i="18"/>
  <c r="R262" i="18"/>
  <c r="S262" i="18"/>
  <c r="U262" i="18" s="1"/>
  <c r="T262" i="18"/>
  <c r="AE262" i="18"/>
  <c r="AF262" i="18"/>
  <c r="AI262" i="18"/>
  <c r="AU262" i="18"/>
  <c r="AW262" i="18"/>
  <c r="AX262" i="18"/>
  <c r="AY262" i="18"/>
  <c r="AZ262" i="18"/>
  <c r="BA262" i="18"/>
  <c r="BB262" i="18"/>
  <c r="G263" i="18"/>
  <c r="AD263" i="18" s="1"/>
  <c r="Q263" i="18"/>
  <c r="R263" i="18"/>
  <c r="S263" i="18"/>
  <c r="T263" i="18"/>
  <c r="AE263" i="18"/>
  <c r="AH263" i="18" s="1"/>
  <c r="AF263" i="18"/>
  <c r="AU263" i="18"/>
  <c r="AW263" i="18"/>
  <c r="AX263" i="18"/>
  <c r="AY263" i="18"/>
  <c r="AZ263" i="18"/>
  <c r="BA263" i="18"/>
  <c r="BB263" i="18"/>
  <c r="G264" i="18"/>
  <c r="AD264" i="18" s="1"/>
  <c r="Q264" i="18"/>
  <c r="R264" i="18"/>
  <c r="S264" i="18"/>
  <c r="T264" i="18"/>
  <c r="AE264" i="18"/>
  <c r="AF264" i="18"/>
  <c r="AU264" i="18"/>
  <c r="AW264" i="18"/>
  <c r="AX264" i="18"/>
  <c r="AY264" i="18"/>
  <c r="AZ264" i="18"/>
  <c r="BA264" i="18"/>
  <c r="BB264" i="18"/>
  <c r="G265" i="18"/>
  <c r="AD265" i="18" s="1"/>
  <c r="Q265" i="18"/>
  <c r="R265" i="18"/>
  <c r="S265" i="18"/>
  <c r="T265" i="18"/>
  <c r="AE265" i="18"/>
  <c r="X265" i="18" s="1"/>
  <c r="AF265" i="18"/>
  <c r="AU265" i="18"/>
  <c r="AW265" i="18"/>
  <c r="AX265" i="18"/>
  <c r="AY265" i="18"/>
  <c r="AZ265" i="18"/>
  <c r="BA265" i="18"/>
  <c r="BB265" i="18"/>
  <c r="G266" i="18"/>
  <c r="AD266" i="18"/>
  <c r="Q266" i="18"/>
  <c r="R266" i="18"/>
  <c r="S266" i="18"/>
  <c r="T266" i="18"/>
  <c r="AE266" i="18"/>
  <c r="W266" i="18" s="1"/>
  <c r="AA266" i="18" s="1"/>
  <c r="AF266" i="18"/>
  <c r="AU266" i="18"/>
  <c r="AW266" i="18"/>
  <c r="AX266" i="18"/>
  <c r="AY266" i="18"/>
  <c r="AZ266" i="18"/>
  <c r="BA266" i="18"/>
  <c r="BB266" i="18"/>
  <c r="G267" i="18"/>
  <c r="AD267" i="18"/>
  <c r="Q267" i="18"/>
  <c r="R267" i="18"/>
  <c r="S267" i="18"/>
  <c r="T267" i="18"/>
  <c r="AE267" i="18"/>
  <c r="AF267" i="18"/>
  <c r="AU267" i="18"/>
  <c r="AW267" i="18"/>
  <c r="AX267" i="18"/>
  <c r="AY267" i="18"/>
  <c r="AZ267" i="18"/>
  <c r="BA267" i="18"/>
  <c r="BB267" i="18"/>
  <c r="G268" i="18"/>
  <c r="AD268" i="18" s="1"/>
  <c r="Q268" i="18"/>
  <c r="R268" i="18"/>
  <c r="S268" i="18"/>
  <c r="T268" i="18"/>
  <c r="AE268" i="18"/>
  <c r="AF268" i="18"/>
  <c r="AU268" i="18"/>
  <c r="AW268" i="18"/>
  <c r="AX268" i="18"/>
  <c r="AY268" i="18"/>
  <c r="AZ268" i="18"/>
  <c r="BA268" i="18"/>
  <c r="BB268" i="18"/>
  <c r="G269" i="18"/>
  <c r="AD269" i="18" s="1"/>
  <c r="Q269" i="18"/>
  <c r="R269" i="18"/>
  <c r="S269" i="18"/>
  <c r="T269" i="18"/>
  <c r="AE269" i="18"/>
  <c r="AF269" i="18"/>
  <c r="AU269" i="18"/>
  <c r="AW269" i="18"/>
  <c r="AX269" i="18"/>
  <c r="AY269" i="18"/>
  <c r="AZ269" i="18"/>
  <c r="BA269" i="18"/>
  <c r="BB269" i="18"/>
  <c r="G270" i="18"/>
  <c r="AD270" i="18" s="1"/>
  <c r="Q270" i="18"/>
  <c r="R270" i="18"/>
  <c r="S270" i="18"/>
  <c r="T270" i="18"/>
  <c r="AE270" i="18"/>
  <c r="AF270" i="18"/>
  <c r="AU270" i="18"/>
  <c r="AW270" i="18"/>
  <c r="AX270" i="18"/>
  <c r="AY270" i="18"/>
  <c r="AZ270" i="18"/>
  <c r="BA270" i="18"/>
  <c r="BB270" i="18"/>
  <c r="G271" i="18"/>
  <c r="AD271" i="18" s="1"/>
  <c r="Q271" i="18"/>
  <c r="R271" i="18"/>
  <c r="S271" i="18"/>
  <c r="T271" i="18"/>
  <c r="AE271" i="18"/>
  <c r="AF271" i="18"/>
  <c r="AU271" i="18"/>
  <c r="AW271" i="18"/>
  <c r="AX271" i="18"/>
  <c r="AY271" i="18"/>
  <c r="AZ271" i="18"/>
  <c r="BA271" i="18"/>
  <c r="BB271" i="18"/>
  <c r="G272" i="18"/>
  <c r="AD272" i="18" s="1"/>
  <c r="Q272" i="18"/>
  <c r="R272" i="18"/>
  <c r="S272" i="18"/>
  <c r="T272" i="18"/>
  <c r="AE272" i="18"/>
  <c r="AF272" i="18"/>
  <c r="AU272" i="18"/>
  <c r="AW272" i="18"/>
  <c r="AX272" i="18"/>
  <c r="AY272" i="18"/>
  <c r="AZ272" i="18"/>
  <c r="BA272" i="18"/>
  <c r="BB272" i="18"/>
  <c r="G273" i="18"/>
  <c r="AD273" i="18" s="1"/>
  <c r="Q273" i="18"/>
  <c r="R273" i="18"/>
  <c r="S273" i="18"/>
  <c r="T273" i="18"/>
  <c r="AE273" i="18"/>
  <c r="AF273" i="18"/>
  <c r="AU273" i="18"/>
  <c r="AW273" i="18"/>
  <c r="AX273" i="18"/>
  <c r="AY273" i="18"/>
  <c r="AZ273" i="18"/>
  <c r="BA273" i="18"/>
  <c r="BB273" i="18"/>
  <c r="G274" i="18"/>
  <c r="AD274" i="18" s="1"/>
  <c r="Q274" i="18"/>
  <c r="R274" i="18"/>
  <c r="S274" i="18"/>
  <c r="T274" i="18"/>
  <c r="AE274" i="18"/>
  <c r="AJ274" i="18" s="1"/>
  <c r="AF274" i="18"/>
  <c r="AU274" i="18"/>
  <c r="AW274" i="18"/>
  <c r="AX274" i="18"/>
  <c r="AY274" i="18"/>
  <c r="AZ274" i="18"/>
  <c r="BA274" i="18"/>
  <c r="BB274" i="18"/>
  <c r="G275" i="18"/>
  <c r="AD275" i="18"/>
  <c r="Q275" i="18"/>
  <c r="R275" i="18"/>
  <c r="S275" i="18"/>
  <c r="T275" i="18"/>
  <c r="AE275" i="18"/>
  <c r="AF275" i="18"/>
  <c r="AU275" i="18"/>
  <c r="AW275" i="18"/>
  <c r="AX275" i="18"/>
  <c r="AY275" i="18"/>
  <c r="AZ275" i="18"/>
  <c r="BA275" i="18"/>
  <c r="BB275" i="18"/>
  <c r="G276" i="18"/>
  <c r="AD276" i="18" s="1"/>
  <c r="Q276" i="18"/>
  <c r="R276" i="18"/>
  <c r="S276" i="18"/>
  <c r="T276" i="18"/>
  <c r="AE276" i="18"/>
  <c r="AF276" i="18"/>
  <c r="AU276" i="18"/>
  <c r="AW276" i="18"/>
  <c r="AX276" i="18"/>
  <c r="AY276" i="18"/>
  <c r="AZ276" i="18"/>
  <c r="BA276" i="18"/>
  <c r="BB276" i="18"/>
  <c r="G277" i="18"/>
  <c r="AD277" i="18" s="1"/>
  <c r="Q277" i="18"/>
  <c r="R277" i="18"/>
  <c r="S277" i="18"/>
  <c r="T277" i="18"/>
  <c r="AE277" i="18"/>
  <c r="AF277" i="18"/>
  <c r="AU277" i="18"/>
  <c r="AW277" i="18"/>
  <c r="AX277" i="18"/>
  <c r="AY277" i="18"/>
  <c r="AZ277" i="18"/>
  <c r="BA277" i="18"/>
  <c r="BB277" i="18"/>
  <c r="G278" i="18"/>
  <c r="AD278" i="18"/>
  <c r="Q278" i="18"/>
  <c r="R278" i="18"/>
  <c r="S278" i="18"/>
  <c r="T278" i="18"/>
  <c r="AE278" i="18"/>
  <c r="AH278" i="18" s="1"/>
  <c r="AF278" i="18"/>
  <c r="AU278" i="18"/>
  <c r="AW278" i="18"/>
  <c r="AX278" i="18"/>
  <c r="AY278" i="18"/>
  <c r="AZ278" i="18"/>
  <c r="BA278" i="18"/>
  <c r="BB278" i="18"/>
  <c r="G279" i="18"/>
  <c r="AD279" i="18" s="1"/>
  <c r="Q279" i="18"/>
  <c r="R279" i="18"/>
  <c r="S279" i="18"/>
  <c r="T279" i="18"/>
  <c r="AE279" i="18"/>
  <c r="AF279" i="18"/>
  <c r="AU279" i="18"/>
  <c r="AW279" i="18"/>
  <c r="AX279" i="18"/>
  <c r="AY279" i="18"/>
  <c r="AZ279" i="18"/>
  <c r="BA279" i="18"/>
  <c r="BB279" i="18"/>
  <c r="G280" i="18"/>
  <c r="AD280" i="18" s="1"/>
  <c r="Q280" i="18"/>
  <c r="R280" i="18"/>
  <c r="S280" i="18"/>
  <c r="T280" i="18"/>
  <c r="AE280" i="18"/>
  <c r="AF280" i="18"/>
  <c r="AU280" i="18"/>
  <c r="AW280" i="18"/>
  <c r="AX280" i="18"/>
  <c r="AY280" i="18"/>
  <c r="AZ280" i="18"/>
  <c r="BA280" i="18"/>
  <c r="BB280" i="18"/>
  <c r="G281" i="18"/>
  <c r="AD281" i="18" s="1"/>
  <c r="Q281" i="18"/>
  <c r="R281" i="18"/>
  <c r="S281" i="18"/>
  <c r="T281" i="18"/>
  <c r="AE281" i="18"/>
  <c r="AH281" i="18" s="1"/>
  <c r="AF281" i="18"/>
  <c r="AU281" i="18"/>
  <c r="AW281" i="18"/>
  <c r="AX281" i="18"/>
  <c r="AY281" i="18"/>
  <c r="AZ281" i="18"/>
  <c r="BA281" i="18"/>
  <c r="BB281" i="18"/>
  <c r="G282" i="18"/>
  <c r="AD282" i="18" s="1"/>
  <c r="Q282" i="18"/>
  <c r="R282" i="18"/>
  <c r="S282" i="18"/>
  <c r="T282" i="18"/>
  <c r="AE282" i="18"/>
  <c r="AF282" i="18"/>
  <c r="AU282" i="18"/>
  <c r="AW282" i="18"/>
  <c r="AX282" i="18"/>
  <c r="AY282" i="18"/>
  <c r="AZ282" i="18"/>
  <c r="BA282" i="18"/>
  <c r="BB282" i="18"/>
  <c r="G283" i="18"/>
  <c r="AD283" i="18" s="1"/>
  <c r="Q283" i="18"/>
  <c r="R283" i="18"/>
  <c r="S283" i="18"/>
  <c r="T283" i="18"/>
  <c r="AE283" i="18"/>
  <c r="AJ283" i="18" s="1"/>
  <c r="X283" i="18"/>
  <c r="AB283" i="18" s="1"/>
  <c r="AF283" i="18"/>
  <c r="AU283" i="18"/>
  <c r="AW283" i="18"/>
  <c r="AX283" i="18"/>
  <c r="AY283" i="18"/>
  <c r="AZ283" i="18"/>
  <c r="BA283" i="18"/>
  <c r="BB283" i="18"/>
  <c r="G284" i="18"/>
  <c r="AD284" i="18" s="1"/>
  <c r="Q284" i="18"/>
  <c r="R284" i="18"/>
  <c r="S284" i="18"/>
  <c r="T284" i="18"/>
  <c r="AE284" i="18"/>
  <c r="AF284" i="18"/>
  <c r="AU284" i="18"/>
  <c r="AW284" i="18"/>
  <c r="AX284" i="18"/>
  <c r="AY284" i="18"/>
  <c r="AZ284" i="18"/>
  <c r="BA284" i="18"/>
  <c r="BB284" i="18"/>
  <c r="G285" i="18"/>
  <c r="AD285" i="18" s="1"/>
  <c r="Q285" i="18"/>
  <c r="R285" i="18"/>
  <c r="S285" i="18"/>
  <c r="T285" i="18"/>
  <c r="AE285" i="18"/>
  <c r="AF285" i="18"/>
  <c r="AU285" i="18"/>
  <c r="AW285" i="18"/>
  <c r="AX285" i="18"/>
  <c r="AY285" i="18"/>
  <c r="AZ285" i="18"/>
  <c r="BA285" i="18"/>
  <c r="BB285" i="18"/>
  <c r="G286" i="18"/>
  <c r="AD286" i="18" s="1"/>
  <c r="Q286" i="18"/>
  <c r="R286" i="18"/>
  <c r="S286" i="18"/>
  <c r="T286" i="18"/>
  <c r="AE286" i="18"/>
  <c r="AF286" i="18"/>
  <c r="AU286" i="18"/>
  <c r="AW286" i="18"/>
  <c r="AX286" i="18"/>
  <c r="AY286" i="18"/>
  <c r="AZ286" i="18"/>
  <c r="BA286" i="18"/>
  <c r="BB286" i="18"/>
  <c r="G287" i="18"/>
  <c r="AD287" i="18" s="1"/>
  <c r="Q287" i="18"/>
  <c r="R287" i="18"/>
  <c r="S287" i="18"/>
  <c r="T287" i="18"/>
  <c r="AE287" i="18"/>
  <c r="AF287" i="18"/>
  <c r="AU287" i="18"/>
  <c r="AW287" i="18"/>
  <c r="AX287" i="18"/>
  <c r="AY287" i="18"/>
  <c r="AZ287" i="18"/>
  <c r="BA287" i="18"/>
  <c r="BB287" i="18"/>
  <c r="G288" i="18"/>
  <c r="AD288" i="18" s="1"/>
  <c r="Q288" i="18"/>
  <c r="R288" i="18"/>
  <c r="S288" i="18"/>
  <c r="T288" i="18"/>
  <c r="AE288" i="18"/>
  <c r="AI288" i="18" s="1"/>
  <c r="AF288" i="18"/>
  <c r="AU288" i="18"/>
  <c r="AW288" i="18"/>
  <c r="AX288" i="18"/>
  <c r="AY288" i="18"/>
  <c r="AZ288" i="18"/>
  <c r="BA288" i="18"/>
  <c r="BB288" i="18"/>
  <c r="G289" i="18"/>
  <c r="AD289" i="18"/>
  <c r="Q289" i="18"/>
  <c r="R289" i="18"/>
  <c r="S289" i="18"/>
  <c r="T289" i="18"/>
  <c r="W289" i="18"/>
  <c r="Y289" i="18" s="1"/>
  <c r="AE289" i="18"/>
  <c r="AF289" i="18"/>
  <c r="AI289" i="18"/>
  <c r="AU289" i="18"/>
  <c r="AW289" i="18"/>
  <c r="AX289" i="18"/>
  <c r="AY289" i="18"/>
  <c r="AZ289" i="18"/>
  <c r="BA289" i="18"/>
  <c r="BB289" i="18"/>
  <c r="G290" i="18"/>
  <c r="AD290" i="18" s="1"/>
  <c r="Q290" i="18"/>
  <c r="R290" i="18"/>
  <c r="S290" i="18"/>
  <c r="T290" i="18"/>
  <c r="AE290" i="18"/>
  <c r="AF290" i="18"/>
  <c r="AU290" i="18"/>
  <c r="AW290" i="18"/>
  <c r="AX290" i="18"/>
  <c r="AY290" i="18"/>
  <c r="AZ290" i="18"/>
  <c r="BA290" i="18"/>
  <c r="BB290" i="18"/>
  <c r="G291" i="18"/>
  <c r="AD291" i="18" s="1"/>
  <c r="Q291" i="18"/>
  <c r="R291" i="18"/>
  <c r="S291" i="18"/>
  <c r="T291" i="18"/>
  <c r="AE291" i="18"/>
  <c r="AF291" i="18"/>
  <c r="AU291" i="18"/>
  <c r="AW291" i="18"/>
  <c r="AX291" i="18"/>
  <c r="AY291" i="18"/>
  <c r="AZ291" i="18"/>
  <c r="BA291" i="18"/>
  <c r="BB291" i="18"/>
  <c r="G292" i="18"/>
  <c r="AD292" i="18" s="1"/>
  <c r="Q292" i="18"/>
  <c r="R292" i="18"/>
  <c r="S292" i="18"/>
  <c r="T292" i="18"/>
  <c r="AE292" i="18"/>
  <c r="AF292" i="18"/>
  <c r="AU292" i="18"/>
  <c r="AW292" i="18"/>
  <c r="AX292" i="18"/>
  <c r="AY292" i="18"/>
  <c r="AZ292" i="18"/>
  <c r="BA292" i="18"/>
  <c r="BB292" i="18"/>
  <c r="G293" i="18"/>
  <c r="AD293" i="18"/>
  <c r="Q293" i="18"/>
  <c r="R293" i="18"/>
  <c r="S293" i="18"/>
  <c r="T293" i="18"/>
  <c r="AE293" i="18"/>
  <c r="U293" i="18" s="1"/>
  <c r="AF293" i="18"/>
  <c r="AU293" i="18"/>
  <c r="AW293" i="18"/>
  <c r="AX293" i="18"/>
  <c r="AY293" i="18"/>
  <c r="AZ293" i="18"/>
  <c r="BA293" i="18"/>
  <c r="BB293" i="18"/>
  <c r="G294" i="18"/>
  <c r="AD294" i="18" s="1"/>
  <c r="Q294" i="18"/>
  <c r="R294" i="18"/>
  <c r="S294" i="18"/>
  <c r="T294" i="18"/>
  <c r="AE294" i="18"/>
  <c r="AF294" i="18"/>
  <c r="AU294" i="18"/>
  <c r="AW294" i="18"/>
  <c r="AX294" i="18"/>
  <c r="AY294" i="18"/>
  <c r="AZ294" i="18"/>
  <c r="BA294" i="18"/>
  <c r="BB294" i="18"/>
  <c r="G295" i="18"/>
  <c r="AD295" i="18" s="1"/>
  <c r="Q295" i="18"/>
  <c r="R295" i="18"/>
  <c r="S295" i="18"/>
  <c r="T295" i="18"/>
  <c r="AE295" i="18"/>
  <c r="AF295" i="18"/>
  <c r="AU295" i="18"/>
  <c r="AW295" i="18"/>
  <c r="AX295" i="18"/>
  <c r="AY295" i="18"/>
  <c r="AZ295" i="18"/>
  <c r="BA295" i="18"/>
  <c r="BB295" i="18"/>
  <c r="G296" i="18"/>
  <c r="AD296" i="18" s="1"/>
  <c r="Q296" i="18"/>
  <c r="R296" i="18"/>
  <c r="S296" i="18"/>
  <c r="T296" i="18"/>
  <c r="AE296" i="18"/>
  <c r="AH296" i="18" s="1"/>
  <c r="AF296" i="18"/>
  <c r="AU296" i="18"/>
  <c r="AW296" i="18"/>
  <c r="AX296" i="18"/>
  <c r="AY296" i="18"/>
  <c r="AZ296" i="18"/>
  <c r="BA296" i="18"/>
  <c r="BB296" i="18"/>
  <c r="G297" i="18"/>
  <c r="AD297" i="18" s="1"/>
  <c r="Q297" i="18"/>
  <c r="R297" i="18"/>
  <c r="S297" i="18"/>
  <c r="T297" i="18"/>
  <c r="AE297" i="18"/>
  <c r="AF297" i="18"/>
  <c r="AU297" i="18"/>
  <c r="AW297" i="18"/>
  <c r="AX297" i="18"/>
  <c r="AY297" i="18"/>
  <c r="AZ297" i="18"/>
  <c r="BA297" i="18"/>
  <c r="BB297" i="18"/>
  <c r="G298" i="18"/>
  <c r="AD298" i="18" s="1"/>
  <c r="Q298" i="18"/>
  <c r="R298" i="18"/>
  <c r="S298" i="18"/>
  <c r="T298" i="18"/>
  <c r="W298" i="18"/>
  <c r="AA298" i="18" s="1"/>
  <c r="AE298" i="18"/>
  <c r="AI298" i="18" s="1"/>
  <c r="AF298" i="18"/>
  <c r="AJ298" i="18"/>
  <c r="AU298" i="18"/>
  <c r="AW298" i="18"/>
  <c r="AX298" i="18"/>
  <c r="AY298" i="18"/>
  <c r="AZ298" i="18"/>
  <c r="BA298" i="18"/>
  <c r="BB298" i="18"/>
  <c r="G299" i="18"/>
  <c r="AD299" i="18" s="1"/>
  <c r="Q299" i="18"/>
  <c r="R299" i="18"/>
  <c r="S299" i="18"/>
  <c r="T299" i="18"/>
  <c r="AE299" i="18"/>
  <c r="W299" i="18" s="1"/>
  <c r="Y299" i="18" s="1"/>
  <c r="AF299" i="18"/>
  <c r="AI299" i="18"/>
  <c r="AU299" i="18"/>
  <c r="AW299" i="18"/>
  <c r="AX299" i="18"/>
  <c r="AY299" i="18"/>
  <c r="AZ299" i="18"/>
  <c r="BA299" i="18"/>
  <c r="BB299" i="18"/>
  <c r="G300" i="18"/>
  <c r="AD300" i="18" s="1"/>
  <c r="Q300" i="18"/>
  <c r="R300" i="18"/>
  <c r="S300" i="18"/>
  <c r="T300" i="18"/>
  <c r="AE300" i="18"/>
  <c r="AF300" i="18"/>
  <c r="AU300" i="18"/>
  <c r="AW300" i="18"/>
  <c r="AX300" i="18"/>
  <c r="AY300" i="18"/>
  <c r="AZ300" i="18"/>
  <c r="BA300" i="18"/>
  <c r="BB300" i="18"/>
  <c r="G301" i="18"/>
  <c r="AD301" i="18" s="1"/>
  <c r="Q301" i="18"/>
  <c r="R301" i="18"/>
  <c r="S301" i="18"/>
  <c r="T301" i="18"/>
  <c r="AE301" i="18"/>
  <c r="AF301" i="18"/>
  <c r="AU301" i="18"/>
  <c r="AW301" i="18"/>
  <c r="AX301" i="18"/>
  <c r="AY301" i="18"/>
  <c r="AZ301" i="18"/>
  <c r="BA301" i="18"/>
  <c r="BB301" i="18"/>
  <c r="G302" i="18"/>
  <c r="AD302" i="18" s="1"/>
  <c r="Q302" i="18"/>
  <c r="R302" i="18"/>
  <c r="S302" i="18"/>
  <c r="T302" i="18"/>
  <c r="AE302" i="18"/>
  <c r="AF302" i="18"/>
  <c r="AU302" i="18"/>
  <c r="AW302" i="18"/>
  <c r="AX302" i="18"/>
  <c r="AY302" i="18"/>
  <c r="AZ302" i="18"/>
  <c r="BA302" i="18"/>
  <c r="BB302" i="18"/>
  <c r="G303" i="18"/>
  <c r="AD303" i="18" s="1"/>
  <c r="Q303" i="18"/>
  <c r="R303" i="18"/>
  <c r="S303" i="18"/>
  <c r="T303" i="18"/>
  <c r="AE303" i="18"/>
  <c r="AF303" i="18"/>
  <c r="AU303" i="18"/>
  <c r="AW303" i="18"/>
  <c r="AX303" i="18"/>
  <c r="AY303" i="18"/>
  <c r="AZ303" i="18"/>
  <c r="BA303" i="18"/>
  <c r="BB303" i="18"/>
  <c r="G304" i="18"/>
  <c r="AD304" i="18" s="1"/>
  <c r="Q304" i="18"/>
  <c r="R304" i="18"/>
  <c r="S304" i="18"/>
  <c r="T304" i="18"/>
  <c r="AE304" i="18"/>
  <c r="AF304" i="18"/>
  <c r="AU304" i="18"/>
  <c r="AW304" i="18"/>
  <c r="AX304" i="18"/>
  <c r="AY304" i="18"/>
  <c r="AZ304" i="18"/>
  <c r="BA304" i="18"/>
  <c r="BB304" i="18"/>
  <c r="G305" i="18"/>
  <c r="AD305" i="18" s="1"/>
  <c r="Q305" i="18"/>
  <c r="R305" i="18"/>
  <c r="S305" i="18"/>
  <c r="T305" i="18"/>
  <c r="AE305" i="18"/>
  <c r="AF305" i="18"/>
  <c r="AU305" i="18"/>
  <c r="AW305" i="18"/>
  <c r="AX305" i="18"/>
  <c r="AY305" i="18"/>
  <c r="AZ305" i="18"/>
  <c r="BA305" i="18"/>
  <c r="BB305" i="18"/>
  <c r="G306" i="18"/>
  <c r="AD306" i="18"/>
  <c r="Q306" i="18"/>
  <c r="R306" i="18"/>
  <c r="S306" i="18"/>
  <c r="T306" i="18"/>
  <c r="AE306" i="18"/>
  <c r="AJ306" i="18" s="1"/>
  <c r="AF306" i="18"/>
  <c r="AU306" i="18"/>
  <c r="AW306" i="18"/>
  <c r="AX306" i="18"/>
  <c r="AY306" i="18"/>
  <c r="AZ306" i="18"/>
  <c r="BA306" i="18"/>
  <c r="BB306" i="18"/>
  <c r="G307" i="18"/>
  <c r="AD307" i="18"/>
  <c r="Q307" i="18"/>
  <c r="R307" i="18"/>
  <c r="S307" i="18"/>
  <c r="T307" i="18"/>
  <c r="AE307" i="18"/>
  <c r="U307" i="18" s="1"/>
  <c r="AF307" i="18"/>
  <c r="AU307" i="18"/>
  <c r="AW307" i="18"/>
  <c r="AX307" i="18"/>
  <c r="AY307" i="18"/>
  <c r="AZ307" i="18"/>
  <c r="BA307" i="18"/>
  <c r="BB307" i="18"/>
  <c r="G308" i="18"/>
  <c r="AD308" i="18" s="1"/>
  <c r="Q308" i="18"/>
  <c r="R308" i="18"/>
  <c r="S308" i="18"/>
  <c r="T308" i="18"/>
  <c r="AE308" i="18"/>
  <c r="AF308" i="18"/>
  <c r="AU308" i="18"/>
  <c r="AW308" i="18"/>
  <c r="AX308" i="18"/>
  <c r="AY308" i="18"/>
  <c r="AZ308" i="18"/>
  <c r="BA308" i="18"/>
  <c r="BB308" i="18"/>
  <c r="G309" i="18"/>
  <c r="AD309" i="18" s="1"/>
  <c r="Q309" i="18"/>
  <c r="R309" i="18"/>
  <c r="S309" i="18"/>
  <c r="T309" i="18"/>
  <c r="AE309" i="18"/>
  <c r="W309" i="18" s="1"/>
  <c r="AF309" i="18"/>
  <c r="AU309" i="18"/>
  <c r="AW309" i="18"/>
  <c r="AX309" i="18"/>
  <c r="AY309" i="18"/>
  <c r="AZ309" i="18"/>
  <c r="BA309" i="18"/>
  <c r="BB309" i="18"/>
  <c r="G310" i="18"/>
  <c r="AD310" i="18" s="1"/>
  <c r="Q310" i="18"/>
  <c r="R310" i="18"/>
  <c r="S310" i="18"/>
  <c r="T310" i="18"/>
  <c r="AE310" i="18"/>
  <c r="AF310" i="18"/>
  <c r="AU310" i="18"/>
  <c r="AW310" i="18"/>
  <c r="AX310" i="18"/>
  <c r="AY310" i="18"/>
  <c r="AZ310" i="18"/>
  <c r="BA310" i="18"/>
  <c r="BB310" i="18"/>
  <c r="G311" i="18"/>
  <c r="AD311" i="18" s="1"/>
  <c r="Q311" i="18"/>
  <c r="R311" i="18"/>
  <c r="S311" i="18"/>
  <c r="T311" i="18"/>
  <c r="AE311" i="18"/>
  <c r="AJ311" i="18"/>
  <c r="AF311" i="18"/>
  <c r="AU311" i="18"/>
  <c r="AW311" i="18"/>
  <c r="AX311" i="18"/>
  <c r="AY311" i="18"/>
  <c r="AZ311" i="18"/>
  <c r="BA311" i="18"/>
  <c r="BB311" i="18"/>
  <c r="G312" i="18"/>
  <c r="AD312" i="18" s="1"/>
  <c r="Q312" i="18"/>
  <c r="R312" i="18"/>
  <c r="S312" i="18"/>
  <c r="T312" i="18"/>
  <c r="AE312" i="18"/>
  <c r="AF312" i="18"/>
  <c r="AU312" i="18"/>
  <c r="AW312" i="18"/>
  <c r="AX312" i="18"/>
  <c r="AY312" i="18"/>
  <c r="AZ312" i="18"/>
  <c r="BA312" i="18"/>
  <c r="BB312" i="18"/>
  <c r="G313" i="18"/>
  <c r="AD313" i="18"/>
  <c r="Q313" i="18"/>
  <c r="R313" i="18"/>
  <c r="S313" i="18"/>
  <c r="T313" i="18"/>
  <c r="AE313" i="18"/>
  <c r="AJ313" i="18" s="1"/>
  <c r="AF313" i="18"/>
  <c r="AU313" i="18"/>
  <c r="AW313" i="18"/>
  <c r="AX313" i="18"/>
  <c r="AY313" i="18"/>
  <c r="AZ313" i="18"/>
  <c r="BA313" i="18"/>
  <c r="BB313" i="18"/>
  <c r="G314" i="18"/>
  <c r="AD314" i="18" s="1"/>
  <c r="Q314" i="18"/>
  <c r="R314" i="18"/>
  <c r="S314" i="18"/>
  <c r="T314" i="18"/>
  <c r="AE314" i="18"/>
  <c r="AJ314" i="18" s="1"/>
  <c r="AF314" i="18"/>
  <c r="AU314" i="18"/>
  <c r="AW314" i="18"/>
  <c r="AX314" i="18"/>
  <c r="AY314" i="18"/>
  <c r="AZ314" i="18"/>
  <c r="BA314" i="18"/>
  <c r="BB314" i="18"/>
  <c r="G315" i="18"/>
  <c r="AD315" i="18" s="1"/>
  <c r="Q315" i="18"/>
  <c r="R315" i="18"/>
  <c r="S315" i="18"/>
  <c r="T315" i="18"/>
  <c r="AE315" i="18"/>
  <c r="AF315" i="18"/>
  <c r="AU315" i="18"/>
  <c r="AW315" i="18"/>
  <c r="AX315" i="18"/>
  <c r="AY315" i="18"/>
  <c r="AZ315" i="18"/>
  <c r="BA315" i="18"/>
  <c r="BB315" i="18"/>
  <c r="G316" i="18"/>
  <c r="AD316" i="18" s="1"/>
  <c r="Q316" i="18"/>
  <c r="R316" i="18"/>
  <c r="S316" i="18"/>
  <c r="T316" i="18"/>
  <c r="AE316" i="18"/>
  <c r="AJ316" i="18"/>
  <c r="AF316" i="18"/>
  <c r="AU316" i="18"/>
  <c r="AW316" i="18"/>
  <c r="AX316" i="18"/>
  <c r="AY316" i="18"/>
  <c r="AZ316" i="18"/>
  <c r="BA316" i="18"/>
  <c r="BB316" i="18"/>
  <c r="G317" i="18"/>
  <c r="AD317" i="18" s="1"/>
  <c r="Q317" i="18"/>
  <c r="R317" i="18"/>
  <c r="S317" i="18"/>
  <c r="T317" i="18"/>
  <c r="AE317" i="18"/>
  <c r="AF317" i="18"/>
  <c r="AU317" i="18"/>
  <c r="AW317" i="18"/>
  <c r="AX317" i="18"/>
  <c r="AY317" i="18"/>
  <c r="AZ317" i="18"/>
  <c r="BA317" i="18"/>
  <c r="BB317" i="18"/>
  <c r="G318" i="18"/>
  <c r="AD318" i="18"/>
  <c r="Q318" i="18"/>
  <c r="R318" i="18"/>
  <c r="S318" i="18"/>
  <c r="T318" i="18"/>
  <c r="AE318" i="18"/>
  <c r="AH318" i="18" s="1"/>
  <c r="AF318" i="18"/>
  <c r="AU318" i="18"/>
  <c r="AW318" i="18"/>
  <c r="AX318" i="18"/>
  <c r="AY318" i="18"/>
  <c r="AZ318" i="18"/>
  <c r="BA318" i="18"/>
  <c r="BB318" i="18"/>
  <c r="G319" i="18"/>
  <c r="AD319" i="18" s="1"/>
  <c r="Q319" i="18"/>
  <c r="R319" i="18"/>
  <c r="S319" i="18"/>
  <c r="T319" i="18"/>
  <c r="AE319" i="18"/>
  <c r="AF319" i="18"/>
  <c r="AU319" i="18"/>
  <c r="AW319" i="18"/>
  <c r="AX319" i="18"/>
  <c r="AY319" i="18"/>
  <c r="AZ319" i="18"/>
  <c r="BA319" i="18"/>
  <c r="BB319" i="18"/>
  <c r="G320" i="18"/>
  <c r="AD320" i="18" s="1"/>
  <c r="Q320" i="18"/>
  <c r="R320" i="18"/>
  <c r="S320" i="18"/>
  <c r="T320" i="18"/>
  <c r="AE320" i="18"/>
  <c r="AI320" i="18" s="1"/>
  <c r="AF320" i="18"/>
  <c r="AU320" i="18"/>
  <c r="AW320" i="18"/>
  <c r="AX320" i="18"/>
  <c r="AY320" i="18"/>
  <c r="AZ320" i="18"/>
  <c r="BA320" i="18"/>
  <c r="BB320" i="18"/>
  <c r="G321" i="18"/>
  <c r="AD321" i="18"/>
  <c r="Q321" i="18"/>
  <c r="R321" i="18"/>
  <c r="S321" i="18"/>
  <c r="T321" i="18"/>
  <c r="AE321" i="18"/>
  <c r="AF321" i="18"/>
  <c r="AU321" i="18"/>
  <c r="AW321" i="18"/>
  <c r="AX321" i="18"/>
  <c r="AY321" i="18"/>
  <c r="AZ321" i="18"/>
  <c r="BA321" i="18"/>
  <c r="BB321" i="18"/>
  <c r="G322" i="18"/>
  <c r="AD322" i="18" s="1"/>
  <c r="Q322" i="18"/>
  <c r="R322" i="18"/>
  <c r="S322" i="18"/>
  <c r="T322" i="18"/>
  <c r="AE322" i="18"/>
  <c r="AF322" i="18"/>
  <c r="AU322" i="18"/>
  <c r="AW322" i="18"/>
  <c r="AX322" i="18"/>
  <c r="AY322" i="18"/>
  <c r="AZ322" i="18"/>
  <c r="BA322" i="18"/>
  <c r="BB322" i="18"/>
  <c r="G323" i="18"/>
  <c r="AD323" i="18" s="1"/>
  <c r="Q323" i="18"/>
  <c r="R323" i="18"/>
  <c r="S323" i="18"/>
  <c r="T323" i="18"/>
  <c r="AE323" i="18"/>
  <c r="AF323" i="18"/>
  <c r="AU323" i="18"/>
  <c r="AW323" i="18"/>
  <c r="AX323" i="18"/>
  <c r="AY323" i="18"/>
  <c r="AZ323" i="18"/>
  <c r="BA323" i="18"/>
  <c r="BB323" i="18"/>
  <c r="G324" i="18"/>
  <c r="AD324" i="18" s="1"/>
  <c r="Q324" i="18"/>
  <c r="R324" i="18"/>
  <c r="S324" i="18"/>
  <c r="T324" i="18"/>
  <c r="AE324" i="18"/>
  <c r="AH324" i="18"/>
  <c r="AF324" i="18"/>
  <c r="AU324" i="18"/>
  <c r="AW324" i="18"/>
  <c r="AX324" i="18"/>
  <c r="AY324" i="18"/>
  <c r="AZ324" i="18"/>
  <c r="BA324" i="18"/>
  <c r="BB324" i="18"/>
  <c r="G325" i="18"/>
  <c r="AD325" i="18" s="1"/>
  <c r="Q325" i="18"/>
  <c r="R325" i="18"/>
  <c r="S325" i="18"/>
  <c r="T325" i="18"/>
  <c r="AE325" i="18"/>
  <c r="AH325" i="18" s="1"/>
  <c r="AF325" i="18"/>
  <c r="AU325" i="18"/>
  <c r="AW325" i="18"/>
  <c r="AX325" i="18"/>
  <c r="AY325" i="18"/>
  <c r="AZ325" i="18"/>
  <c r="BA325" i="18"/>
  <c r="BB325" i="18"/>
  <c r="G326" i="18"/>
  <c r="AD326" i="18" s="1"/>
  <c r="Q326" i="18"/>
  <c r="R326" i="18"/>
  <c r="S326" i="18"/>
  <c r="T326" i="18"/>
  <c r="AE326" i="18"/>
  <c r="AF326" i="18"/>
  <c r="AU326" i="18"/>
  <c r="AW326" i="18"/>
  <c r="AX326" i="18"/>
  <c r="AY326" i="18"/>
  <c r="AZ326" i="18"/>
  <c r="BA326" i="18"/>
  <c r="BB326" i="18"/>
  <c r="G327" i="18"/>
  <c r="AD327" i="18" s="1"/>
  <c r="Q327" i="18"/>
  <c r="R327" i="18"/>
  <c r="S327" i="18"/>
  <c r="T327" i="18"/>
  <c r="V327" i="18" s="1"/>
  <c r="AE327" i="18"/>
  <c r="AF327" i="18"/>
  <c r="AU327" i="18"/>
  <c r="AW327" i="18"/>
  <c r="AX327" i="18"/>
  <c r="AY327" i="18"/>
  <c r="AZ327" i="18"/>
  <c r="BA327" i="18"/>
  <c r="BB327" i="18"/>
  <c r="G328" i="18"/>
  <c r="AD328" i="18" s="1"/>
  <c r="Q328" i="18"/>
  <c r="R328" i="18"/>
  <c r="S328" i="18"/>
  <c r="T328" i="18"/>
  <c r="AE328" i="18"/>
  <c r="W328" i="18" s="1"/>
  <c r="AF328" i="18"/>
  <c r="AU328" i="18"/>
  <c r="AW328" i="18"/>
  <c r="AX328" i="18"/>
  <c r="AY328" i="18"/>
  <c r="AZ328" i="18"/>
  <c r="BA328" i="18"/>
  <c r="BB328" i="18"/>
  <c r="G329" i="18"/>
  <c r="AD329" i="18" s="1"/>
  <c r="Q329" i="18"/>
  <c r="R329" i="18"/>
  <c r="S329" i="18"/>
  <c r="T329" i="18"/>
  <c r="AE329" i="18"/>
  <c r="AF329" i="18"/>
  <c r="AU329" i="18"/>
  <c r="AW329" i="18"/>
  <c r="AX329" i="18"/>
  <c r="AY329" i="18"/>
  <c r="AZ329" i="18"/>
  <c r="BA329" i="18"/>
  <c r="BB329" i="18"/>
  <c r="G330" i="18"/>
  <c r="AD330" i="18" s="1"/>
  <c r="Q330" i="18"/>
  <c r="R330" i="18"/>
  <c r="S330" i="18"/>
  <c r="T330" i="18"/>
  <c r="AE330" i="18"/>
  <c r="AI330" i="18"/>
  <c r="AF330" i="18"/>
  <c r="AU330" i="18"/>
  <c r="AW330" i="18"/>
  <c r="AX330" i="18"/>
  <c r="AY330" i="18"/>
  <c r="AZ330" i="18"/>
  <c r="BA330" i="18"/>
  <c r="BB330" i="18"/>
  <c r="G331" i="18"/>
  <c r="AD331" i="18" s="1"/>
  <c r="Q331" i="18"/>
  <c r="R331" i="18"/>
  <c r="S331" i="18"/>
  <c r="T331" i="18"/>
  <c r="AE331" i="18"/>
  <c r="AF331" i="18"/>
  <c r="AU331" i="18"/>
  <c r="AW331" i="18"/>
  <c r="AX331" i="18"/>
  <c r="AY331" i="18"/>
  <c r="AZ331" i="18"/>
  <c r="BA331" i="18"/>
  <c r="BB331" i="18"/>
  <c r="G332" i="18"/>
  <c r="AD332" i="18" s="1"/>
  <c r="Q332" i="18"/>
  <c r="R332" i="18"/>
  <c r="S332" i="18"/>
  <c r="T332" i="18"/>
  <c r="AE332" i="18"/>
  <c r="AI332" i="18" s="1"/>
  <c r="AF332" i="18"/>
  <c r="AU332" i="18"/>
  <c r="AW332" i="18"/>
  <c r="AX332" i="18"/>
  <c r="AY332" i="18"/>
  <c r="AZ332" i="18"/>
  <c r="BA332" i="18"/>
  <c r="BB332" i="18"/>
  <c r="G333" i="18"/>
  <c r="AD333" i="18" s="1"/>
  <c r="Q333" i="18"/>
  <c r="R333" i="18"/>
  <c r="S333" i="18"/>
  <c r="T333" i="18"/>
  <c r="AE333" i="18"/>
  <c r="AF333" i="18"/>
  <c r="AU333" i="18"/>
  <c r="AW333" i="18"/>
  <c r="AX333" i="18"/>
  <c r="AY333" i="18"/>
  <c r="AZ333" i="18"/>
  <c r="BA333" i="18"/>
  <c r="BB333" i="18"/>
  <c r="G334" i="18"/>
  <c r="AD334" i="18" s="1"/>
  <c r="Q334" i="18"/>
  <c r="R334" i="18"/>
  <c r="S334" i="18"/>
  <c r="T334" i="18"/>
  <c r="AE334" i="18"/>
  <c r="AJ334" i="18" s="1"/>
  <c r="AF334" i="18"/>
  <c r="AU334" i="18"/>
  <c r="AW334" i="18"/>
  <c r="AX334" i="18"/>
  <c r="AY334" i="18"/>
  <c r="AZ334" i="18"/>
  <c r="BA334" i="18"/>
  <c r="BB334" i="18"/>
  <c r="G335" i="18"/>
  <c r="AD335" i="18" s="1"/>
  <c r="Q335" i="18"/>
  <c r="R335" i="18"/>
  <c r="S335" i="18"/>
  <c r="T335" i="18"/>
  <c r="AE335" i="18"/>
  <c r="AF335" i="18"/>
  <c r="AU335" i="18"/>
  <c r="AW335" i="18"/>
  <c r="AX335" i="18"/>
  <c r="AY335" i="18"/>
  <c r="AZ335" i="18"/>
  <c r="BA335" i="18"/>
  <c r="BB335" i="18"/>
  <c r="G336" i="18"/>
  <c r="AD336" i="18"/>
  <c r="Q336" i="18"/>
  <c r="R336" i="18"/>
  <c r="S336" i="18"/>
  <c r="T336" i="18"/>
  <c r="AE336" i="18"/>
  <c r="AF336" i="18"/>
  <c r="AU336" i="18"/>
  <c r="AW336" i="18"/>
  <c r="AX336" i="18"/>
  <c r="AY336" i="18"/>
  <c r="AZ336" i="18"/>
  <c r="BA336" i="18"/>
  <c r="BB336" i="18"/>
  <c r="G337" i="18"/>
  <c r="AD337" i="18" s="1"/>
  <c r="Q337" i="18"/>
  <c r="R337" i="18"/>
  <c r="S337" i="18"/>
  <c r="T337" i="18"/>
  <c r="AE337" i="18"/>
  <c r="W337" i="18" s="1"/>
  <c r="Y337" i="18" s="1"/>
  <c r="AF337" i="18"/>
  <c r="AU337" i="18"/>
  <c r="AW337" i="18"/>
  <c r="AX337" i="18"/>
  <c r="AY337" i="18"/>
  <c r="AZ337" i="18"/>
  <c r="BA337" i="18"/>
  <c r="BB337" i="18"/>
  <c r="G338" i="18"/>
  <c r="AD338" i="18"/>
  <c r="Q338" i="18"/>
  <c r="R338" i="18"/>
  <c r="S338" i="18"/>
  <c r="T338" i="18"/>
  <c r="AE338" i="18"/>
  <c r="AJ338" i="18" s="1"/>
  <c r="AF338" i="18"/>
  <c r="AU338" i="18"/>
  <c r="AW338" i="18"/>
  <c r="AX338" i="18"/>
  <c r="AY338" i="18"/>
  <c r="AZ338" i="18"/>
  <c r="BA338" i="18"/>
  <c r="BB338" i="18"/>
  <c r="G339" i="18"/>
  <c r="AD339" i="18" s="1"/>
  <c r="Q339" i="18"/>
  <c r="R339" i="18"/>
  <c r="S339" i="18"/>
  <c r="T339" i="18"/>
  <c r="AE339" i="18"/>
  <c r="AJ339" i="18" s="1"/>
  <c r="AF339" i="18"/>
  <c r="AU339" i="18"/>
  <c r="AW339" i="18"/>
  <c r="AX339" i="18"/>
  <c r="AY339" i="18"/>
  <c r="AZ339" i="18"/>
  <c r="BA339" i="18"/>
  <c r="BB339" i="18"/>
  <c r="G340" i="18"/>
  <c r="AD340" i="18" s="1"/>
  <c r="Q340" i="18"/>
  <c r="R340" i="18"/>
  <c r="S340" i="18"/>
  <c r="T340" i="18"/>
  <c r="AE340" i="18"/>
  <c r="AI340" i="18" s="1"/>
  <c r="AF340" i="18"/>
  <c r="AU340" i="18"/>
  <c r="AW340" i="18"/>
  <c r="AX340" i="18"/>
  <c r="AY340" i="18"/>
  <c r="AZ340" i="18"/>
  <c r="BA340" i="18"/>
  <c r="BB340" i="18"/>
  <c r="G341" i="18"/>
  <c r="AD341" i="18" s="1"/>
  <c r="Q341" i="18"/>
  <c r="R341" i="18"/>
  <c r="S341" i="18"/>
  <c r="T341" i="18"/>
  <c r="AE341" i="18"/>
  <c r="AH341" i="18" s="1"/>
  <c r="AF341" i="18"/>
  <c r="AU341" i="18"/>
  <c r="AW341" i="18"/>
  <c r="AX341" i="18"/>
  <c r="AY341" i="18"/>
  <c r="AZ341" i="18"/>
  <c r="BA341" i="18"/>
  <c r="BB341" i="18"/>
  <c r="G342" i="18"/>
  <c r="AD342" i="18"/>
  <c r="Q342" i="18"/>
  <c r="R342" i="18"/>
  <c r="S342" i="18"/>
  <c r="T342" i="18"/>
  <c r="AE342" i="18"/>
  <c r="W342" i="18" s="1"/>
  <c r="AA342" i="18" s="1"/>
  <c r="AI342" i="18"/>
  <c r="AF342" i="18"/>
  <c r="AU342" i="18"/>
  <c r="AW342" i="18"/>
  <c r="AX342" i="18"/>
  <c r="AY342" i="18"/>
  <c r="AZ342" i="18"/>
  <c r="BA342" i="18"/>
  <c r="BB342" i="18"/>
  <c r="G343" i="18"/>
  <c r="AD343" i="18" s="1"/>
  <c r="Q343" i="18"/>
  <c r="R343" i="18"/>
  <c r="S343" i="18"/>
  <c r="T343" i="18"/>
  <c r="AE343" i="18"/>
  <c r="AF343" i="18"/>
  <c r="AU343" i="18"/>
  <c r="AW343" i="18"/>
  <c r="AX343" i="18"/>
  <c r="AY343" i="18"/>
  <c r="AZ343" i="18"/>
  <c r="BA343" i="18"/>
  <c r="BB343" i="18"/>
  <c r="G344" i="18"/>
  <c r="AD344" i="18" s="1"/>
  <c r="Q344" i="18"/>
  <c r="R344" i="18"/>
  <c r="S344" i="18"/>
  <c r="T344" i="18"/>
  <c r="AE344" i="18"/>
  <c r="AF344" i="18"/>
  <c r="AU344" i="18"/>
  <c r="AW344" i="18"/>
  <c r="AX344" i="18"/>
  <c r="AY344" i="18"/>
  <c r="AZ344" i="18"/>
  <c r="BA344" i="18"/>
  <c r="BB344" i="18"/>
  <c r="G345" i="18"/>
  <c r="AD345" i="18" s="1"/>
  <c r="Q345" i="18"/>
  <c r="R345" i="18"/>
  <c r="S345" i="18"/>
  <c r="T345" i="18"/>
  <c r="AE345" i="18"/>
  <c r="AF345" i="18"/>
  <c r="AU345" i="18"/>
  <c r="AW345" i="18"/>
  <c r="AX345" i="18"/>
  <c r="AY345" i="18"/>
  <c r="AZ345" i="18"/>
  <c r="BA345" i="18"/>
  <c r="BB345" i="18"/>
  <c r="G346" i="18"/>
  <c r="AD346" i="18" s="1"/>
  <c r="Q346" i="18"/>
  <c r="R346" i="18"/>
  <c r="S346" i="18"/>
  <c r="T346" i="18"/>
  <c r="AE346" i="18"/>
  <c r="AF346" i="18"/>
  <c r="AU346" i="18"/>
  <c r="AW346" i="18"/>
  <c r="AX346" i="18"/>
  <c r="AY346" i="18"/>
  <c r="AZ346" i="18"/>
  <c r="BA346" i="18"/>
  <c r="BB346" i="18"/>
  <c r="G347" i="18"/>
  <c r="AD347" i="18" s="1"/>
  <c r="Q347" i="18"/>
  <c r="R347" i="18"/>
  <c r="S347" i="18"/>
  <c r="T347" i="18"/>
  <c r="AE347" i="18"/>
  <c r="AH347" i="18" s="1"/>
  <c r="AF347" i="18"/>
  <c r="AU347" i="18"/>
  <c r="AW347" i="18"/>
  <c r="AX347" i="18"/>
  <c r="AY347" i="18"/>
  <c r="AZ347" i="18"/>
  <c r="BA347" i="18"/>
  <c r="BB347" i="18"/>
  <c r="G348" i="18"/>
  <c r="AD348" i="18"/>
  <c r="Q348" i="18"/>
  <c r="R348" i="18"/>
  <c r="S348" i="18"/>
  <c r="T348" i="18"/>
  <c r="AE348" i="18"/>
  <c r="AJ348" i="18" s="1"/>
  <c r="AF348" i="18"/>
  <c r="AU348" i="18"/>
  <c r="AW348" i="18"/>
  <c r="AX348" i="18"/>
  <c r="AY348" i="18"/>
  <c r="AZ348" i="18"/>
  <c r="BA348" i="18"/>
  <c r="BB348" i="18"/>
  <c r="G349" i="18"/>
  <c r="AD349" i="18" s="1"/>
  <c r="Q349" i="18"/>
  <c r="R349" i="18"/>
  <c r="S349" i="18"/>
  <c r="T349" i="18"/>
  <c r="AE349" i="18"/>
  <c r="AI349" i="18" s="1"/>
  <c r="AF349" i="18"/>
  <c r="AU349" i="18"/>
  <c r="AW349" i="18"/>
  <c r="AX349" i="18"/>
  <c r="AY349" i="18"/>
  <c r="AZ349" i="18"/>
  <c r="BA349" i="18"/>
  <c r="BB349" i="18"/>
  <c r="G350" i="18"/>
  <c r="AD350" i="18" s="1"/>
  <c r="Q350" i="18"/>
  <c r="R350" i="18"/>
  <c r="S350" i="18"/>
  <c r="T350" i="18"/>
  <c r="AE350" i="18"/>
  <c r="AH350" i="18" s="1"/>
  <c r="AF350" i="18"/>
  <c r="AU350" i="18"/>
  <c r="AW350" i="18"/>
  <c r="AX350" i="18"/>
  <c r="AY350" i="18"/>
  <c r="AZ350" i="18"/>
  <c r="BA350" i="18"/>
  <c r="BB350" i="18"/>
  <c r="G351" i="18"/>
  <c r="AD351" i="18" s="1"/>
  <c r="Q351" i="18"/>
  <c r="R351" i="18"/>
  <c r="S351" i="18"/>
  <c r="T351" i="18"/>
  <c r="AE351" i="18"/>
  <c r="AF351" i="18"/>
  <c r="AU351" i="18"/>
  <c r="AW351" i="18"/>
  <c r="AX351" i="18"/>
  <c r="AY351" i="18"/>
  <c r="AZ351" i="18"/>
  <c r="BA351" i="18"/>
  <c r="BB351" i="18"/>
  <c r="G352" i="18"/>
  <c r="AD352" i="18"/>
  <c r="Q352" i="18"/>
  <c r="R352" i="18"/>
  <c r="S352" i="18"/>
  <c r="T352" i="18"/>
  <c r="AE352" i="18"/>
  <c r="AF352" i="18"/>
  <c r="AU352" i="18"/>
  <c r="AW352" i="18"/>
  <c r="AX352" i="18"/>
  <c r="AY352" i="18"/>
  <c r="AZ352" i="18"/>
  <c r="BA352" i="18"/>
  <c r="BB352" i="18"/>
  <c r="G353" i="18"/>
  <c r="AD353" i="18" s="1"/>
  <c r="Q353" i="18"/>
  <c r="R353" i="18"/>
  <c r="S353" i="18"/>
  <c r="T353" i="18"/>
  <c r="AE353" i="18"/>
  <c r="AF353" i="18"/>
  <c r="AU353" i="18"/>
  <c r="AW353" i="18"/>
  <c r="AX353" i="18"/>
  <c r="AY353" i="18"/>
  <c r="AZ353" i="18"/>
  <c r="BA353" i="18"/>
  <c r="BB353" i="18"/>
  <c r="G354" i="18"/>
  <c r="AD354" i="18" s="1"/>
  <c r="Q354" i="18"/>
  <c r="R354" i="18"/>
  <c r="S354" i="18"/>
  <c r="T354" i="18"/>
  <c r="AE354" i="18"/>
  <c r="AF354" i="18"/>
  <c r="AU354" i="18"/>
  <c r="AW354" i="18"/>
  <c r="AX354" i="18"/>
  <c r="AY354" i="18"/>
  <c r="AZ354" i="18"/>
  <c r="BA354" i="18"/>
  <c r="BB354" i="18"/>
  <c r="G355" i="18"/>
  <c r="AD355" i="18" s="1"/>
  <c r="Q355" i="18"/>
  <c r="R355" i="18"/>
  <c r="S355" i="18"/>
  <c r="T355" i="18"/>
  <c r="AE355" i="18"/>
  <c r="AJ355" i="18" s="1"/>
  <c r="AF355" i="18"/>
  <c r="AU355" i="18"/>
  <c r="AW355" i="18"/>
  <c r="AX355" i="18"/>
  <c r="AY355" i="18"/>
  <c r="AZ355" i="18"/>
  <c r="BA355" i="18"/>
  <c r="BB355" i="18"/>
  <c r="G356" i="18"/>
  <c r="AD356" i="18" s="1"/>
  <c r="Q356" i="18"/>
  <c r="R356" i="18"/>
  <c r="S356" i="18"/>
  <c r="T356" i="18"/>
  <c r="AE356" i="18"/>
  <c r="AF356" i="18"/>
  <c r="AU356" i="18"/>
  <c r="AW356" i="18"/>
  <c r="AX356" i="18"/>
  <c r="AY356" i="18"/>
  <c r="AZ356" i="18"/>
  <c r="BA356" i="18"/>
  <c r="BB356" i="18"/>
  <c r="G357" i="18"/>
  <c r="AD357" i="18"/>
  <c r="Q357" i="18"/>
  <c r="R357" i="18"/>
  <c r="S357" i="18"/>
  <c r="T357" i="18"/>
  <c r="AE357" i="18"/>
  <c r="W357" i="18" s="1"/>
  <c r="AF357" i="18"/>
  <c r="AU357" i="18"/>
  <c r="AW357" i="18"/>
  <c r="AX357" i="18"/>
  <c r="AY357" i="18"/>
  <c r="AZ357" i="18"/>
  <c r="BA357" i="18"/>
  <c r="BB357" i="18"/>
  <c r="G358" i="18"/>
  <c r="AD358" i="18" s="1"/>
  <c r="Q358" i="18"/>
  <c r="R358" i="18"/>
  <c r="S358" i="18"/>
  <c r="T358" i="18"/>
  <c r="AE358" i="18"/>
  <c r="W358" i="18" s="1"/>
  <c r="AA358" i="18" s="1"/>
  <c r="AF358" i="18"/>
  <c r="AU358" i="18"/>
  <c r="AW358" i="18"/>
  <c r="AX358" i="18"/>
  <c r="AY358" i="18"/>
  <c r="AZ358" i="18"/>
  <c r="BA358" i="18"/>
  <c r="BB358" i="18"/>
  <c r="G359" i="18"/>
  <c r="AD359" i="18" s="1"/>
  <c r="Q359" i="18"/>
  <c r="R359" i="18"/>
  <c r="S359" i="18"/>
  <c r="T359" i="18"/>
  <c r="AE359" i="18"/>
  <c r="AF359" i="18"/>
  <c r="AU359" i="18"/>
  <c r="AW359" i="18"/>
  <c r="AX359" i="18"/>
  <c r="AY359" i="18"/>
  <c r="AZ359" i="18"/>
  <c r="BA359" i="18"/>
  <c r="BB359" i="18"/>
  <c r="G360" i="18"/>
  <c r="AD360" i="18"/>
  <c r="Q360" i="18"/>
  <c r="R360" i="18"/>
  <c r="S360" i="18"/>
  <c r="T360" i="18"/>
  <c r="AE360" i="18"/>
  <c r="AF360" i="18"/>
  <c r="AU360" i="18"/>
  <c r="AW360" i="18"/>
  <c r="AX360" i="18"/>
  <c r="AY360" i="18"/>
  <c r="AZ360" i="18"/>
  <c r="BA360" i="18"/>
  <c r="BB360" i="18"/>
  <c r="G361" i="18"/>
  <c r="AD361" i="18" s="1"/>
  <c r="Q361" i="18"/>
  <c r="R361" i="18"/>
  <c r="S361" i="18"/>
  <c r="T361" i="18"/>
  <c r="AE361" i="18"/>
  <c r="AF361" i="18"/>
  <c r="AU361" i="18"/>
  <c r="AW361" i="18"/>
  <c r="AX361" i="18"/>
  <c r="AY361" i="18"/>
  <c r="AZ361" i="18"/>
  <c r="BA361" i="18"/>
  <c r="BB361" i="18"/>
  <c r="G362" i="18"/>
  <c r="AD362" i="18" s="1"/>
  <c r="Q362" i="18"/>
  <c r="R362" i="18"/>
  <c r="S362" i="18"/>
  <c r="T362" i="18"/>
  <c r="AE362" i="18"/>
  <c r="W362" i="18" s="1"/>
  <c r="AA362" i="18" s="1"/>
  <c r="AF362" i="18"/>
  <c r="AH362" i="18"/>
  <c r="AU362" i="18"/>
  <c r="AW362" i="18"/>
  <c r="AX362" i="18"/>
  <c r="AY362" i="18"/>
  <c r="AZ362" i="18"/>
  <c r="BA362" i="18"/>
  <c r="BB362" i="18"/>
  <c r="G363" i="18"/>
  <c r="AD363" i="18"/>
  <c r="Q363" i="18"/>
  <c r="R363" i="18"/>
  <c r="S363" i="18"/>
  <c r="T363" i="18"/>
  <c r="AE363" i="18"/>
  <c r="W363" i="18" s="1"/>
  <c r="AA363" i="18" s="1"/>
  <c r="AF363" i="18"/>
  <c r="AU363" i="18"/>
  <c r="AW363" i="18"/>
  <c r="AX363" i="18"/>
  <c r="AY363" i="18"/>
  <c r="AZ363" i="18"/>
  <c r="BA363" i="18"/>
  <c r="BB363" i="18"/>
  <c r="G364" i="18"/>
  <c r="AD364" i="18" s="1"/>
  <c r="Q364" i="18"/>
  <c r="R364" i="18"/>
  <c r="S364" i="18"/>
  <c r="T364" i="18"/>
  <c r="AE364" i="18"/>
  <c r="AH364" i="18"/>
  <c r="AF364" i="18"/>
  <c r="AU364" i="18"/>
  <c r="AW364" i="18"/>
  <c r="AX364" i="18"/>
  <c r="AY364" i="18"/>
  <c r="AZ364" i="18"/>
  <c r="BA364" i="18"/>
  <c r="BB364" i="18"/>
  <c r="G365" i="18"/>
  <c r="AD365" i="18" s="1"/>
  <c r="Q365" i="18"/>
  <c r="R365" i="18"/>
  <c r="S365" i="18"/>
  <c r="T365" i="18"/>
  <c r="AE365" i="18"/>
  <c r="AF365" i="18"/>
  <c r="AU365" i="18"/>
  <c r="AW365" i="18"/>
  <c r="AX365" i="18"/>
  <c r="AY365" i="18"/>
  <c r="AZ365" i="18"/>
  <c r="BA365" i="18"/>
  <c r="BB365" i="18"/>
  <c r="G366" i="18"/>
  <c r="AD366" i="18"/>
  <c r="Q366" i="18"/>
  <c r="R366" i="18"/>
  <c r="S366" i="18"/>
  <c r="T366" i="18"/>
  <c r="AE366" i="18"/>
  <c r="AF366" i="18"/>
  <c r="AU366" i="18"/>
  <c r="AW366" i="18"/>
  <c r="AX366" i="18"/>
  <c r="AY366" i="18"/>
  <c r="AZ366" i="18"/>
  <c r="BA366" i="18"/>
  <c r="BB366" i="18"/>
  <c r="G367" i="18"/>
  <c r="AD367" i="18" s="1"/>
  <c r="Q367" i="18"/>
  <c r="R367" i="18"/>
  <c r="S367" i="18"/>
  <c r="T367" i="18"/>
  <c r="AE367" i="18"/>
  <c r="AI367" i="18" s="1"/>
  <c r="AF367" i="18"/>
  <c r="AU367" i="18"/>
  <c r="AW367" i="18"/>
  <c r="AX367" i="18"/>
  <c r="AY367" i="18"/>
  <c r="AZ367" i="18"/>
  <c r="BA367" i="18"/>
  <c r="BB367" i="18"/>
  <c r="G368" i="18"/>
  <c r="AD368" i="18"/>
  <c r="Q368" i="18"/>
  <c r="R368" i="18"/>
  <c r="S368" i="18"/>
  <c r="T368" i="18"/>
  <c r="AE368" i="18"/>
  <c r="AF368" i="18"/>
  <c r="AU368" i="18"/>
  <c r="AW368" i="18"/>
  <c r="AX368" i="18"/>
  <c r="AY368" i="18"/>
  <c r="AZ368" i="18"/>
  <c r="BA368" i="18"/>
  <c r="BB368" i="18"/>
  <c r="G369" i="18"/>
  <c r="AD369" i="18"/>
  <c r="Q369" i="18"/>
  <c r="R369" i="18"/>
  <c r="S369" i="18"/>
  <c r="T369" i="18"/>
  <c r="AE369" i="18"/>
  <c r="AF369" i="18"/>
  <c r="AU369" i="18"/>
  <c r="AW369" i="18"/>
  <c r="AX369" i="18"/>
  <c r="AY369" i="18"/>
  <c r="AZ369" i="18"/>
  <c r="BA369" i="18"/>
  <c r="BB369" i="18"/>
  <c r="G370" i="18"/>
  <c r="AD370" i="18" s="1"/>
  <c r="Q370" i="18"/>
  <c r="R370" i="18"/>
  <c r="S370" i="18"/>
  <c r="T370" i="18"/>
  <c r="AE370" i="18"/>
  <c r="AF370" i="18"/>
  <c r="AU370" i="18"/>
  <c r="AW370" i="18"/>
  <c r="AX370" i="18"/>
  <c r="AY370" i="18"/>
  <c r="AZ370" i="18"/>
  <c r="BA370" i="18"/>
  <c r="BB370" i="18"/>
  <c r="G371" i="18"/>
  <c r="AD371" i="18" s="1"/>
  <c r="Q371" i="18"/>
  <c r="R371" i="18"/>
  <c r="S371" i="18"/>
  <c r="T371" i="18"/>
  <c r="AE371" i="18"/>
  <c r="AI371" i="18" s="1"/>
  <c r="AF371" i="18"/>
  <c r="AU371" i="18"/>
  <c r="AW371" i="18"/>
  <c r="AX371" i="18"/>
  <c r="AY371" i="18"/>
  <c r="AZ371" i="18"/>
  <c r="BA371" i="18"/>
  <c r="BB371" i="18"/>
  <c r="G372" i="18"/>
  <c r="AD372" i="18" s="1"/>
  <c r="Q372" i="18"/>
  <c r="R372" i="18"/>
  <c r="S372" i="18"/>
  <c r="T372" i="18"/>
  <c r="AE372" i="18"/>
  <c r="AJ372" i="18" s="1"/>
  <c r="AF372" i="18"/>
  <c r="AU372" i="18"/>
  <c r="AW372" i="18"/>
  <c r="AX372" i="18"/>
  <c r="AY372" i="18"/>
  <c r="AZ372" i="18"/>
  <c r="BA372" i="18"/>
  <c r="BB372" i="18"/>
  <c r="G373" i="18"/>
  <c r="AD373" i="18" s="1"/>
  <c r="Q373" i="18"/>
  <c r="R373" i="18"/>
  <c r="S373" i="18"/>
  <c r="T373" i="18"/>
  <c r="AE373" i="18"/>
  <c r="AF373" i="18"/>
  <c r="AU373" i="18"/>
  <c r="AW373" i="18"/>
  <c r="AX373" i="18"/>
  <c r="AY373" i="18"/>
  <c r="AZ373" i="18"/>
  <c r="BA373" i="18"/>
  <c r="BB373" i="18"/>
  <c r="G374" i="18"/>
  <c r="AD374" i="18" s="1"/>
  <c r="Q374" i="18"/>
  <c r="R374" i="18"/>
  <c r="S374" i="18"/>
  <c r="T374" i="18"/>
  <c r="AE374" i="18"/>
  <c r="AH374" i="18" s="1"/>
  <c r="AF374" i="18"/>
  <c r="AU374" i="18"/>
  <c r="AW374" i="18"/>
  <c r="AX374" i="18"/>
  <c r="AY374" i="18"/>
  <c r="AZ374" i="18"/>
  <c r="BA374" i="18"/>
  <c r="BB374" i="18"/>
  <c r="G375" i="18"/>
  <c r="AD375" i="18"/>
  <c r="Q375" i="18"/>
  <c r="R375" i="18"/>
  <c r="S375" i="18"/>
  <c r="T375" i="18"/>
  <c r="AE375" i="18"/>
  <c r="AF375" i="18"/>
  <c r="AU375" i="18"/>
  <c r="AW375" i="18"/>
  <c r="AX375" i="18"/>
  <c r="AY375" i="18"/>
  <c r="AZ375" i="18"/>
  <c r="BA375" i="18"/>
  <c r="BB375" i="18"/>
  <c r="G376" i="18"/>
  <c r="AD376" i="18" s="1"/>
  <c r="Q376" i="18"/>
  <c r="R376" i="18"/>
  <c r="S376" i="18"/>
  <c r="T376" i="18"/>
  <c r="AE376" i="18"/>
  <c r="V376" i="18" s="1"/>
  <c r="AJ376" i="18"/>
  <c r="AF376" i="18"/>
  <c r="AU376" i="18"/>
  <c r="AW376" i="18"/>
  <c r="AX376" i="18"/>
  <c r="AY376" i="18"/>
  <c r="AZ376" i="18"/>
  <c r="BA376" i="18"/>
  <c r="BB376" i="18"/>
  <c r="G377" i="18"/>
  <c r="AD377" i="18" s="1"/>
  <c r="Q377" i="18"/>
  <c r="R377" i="18"/>
  <c r="S377" i="18"/>
  <c r="T377" i="18"/>
  <c r="AE377" i="18"/>
  <c r="AF377" i="18"/>
  <c r="AU377" i="18"/>
  <c r="AW377" i="18"/>
  <c r="AX377" i="18"/>
  <c r="AY377" i="18"/>
  <c r="AZ377" i="18"/>
  <c r="BA377" i="18"/>
  <c r="BB377" i="18"/>
  <c r="G378" i="18"/>
  <c r="AD378" i="18"/>
  <c r="Q378" i="18"/>
  <c r="R378" i="18"/>
  <c r="S378" i="18"/>
  <c r="T378" i="18"/>
  <c r="AE378" i="18"/>
  <c r="AI378" i="18" s="1"/>
  <c r="AF378" i="18"/>
  <c r="AU378" i="18"/>
  <c r="AW378" i="18"/>
  <c r="AX378" i="18"/>
  <c r="AY378" i="18"/>
  <c r="AZ378" i="18"/>
  <c r="BA378" i="18"/>
  <c r="BB378" i="18"/>
  <c r="G379" i="18"/>
  <c r="AD379" i="18"/>
  <c r="Q379" i="18"/>
  <c r="R379" i="18"/>
  <c r="S379" i="18"/>
  <c r="T379" i="18"/>
  <c r="AE379" i="18"/>
  <c r="AH379" i="18" s="1"/>
  <c r="AF379" i="18"/>
  <c r="AU379" i="18"/>
  <c r="AW379" i="18"/>
  <c r="AX379" i="18"/>
  <c r="AY379" i="18"/>
  <c r="AZ379" i="18"/>
  <c r="BA379" i="18"/>
  <c r="BB379" i="18"/>
  <c r="G380" i="18"/>
  <c r="AD380" i="18" s="1"/>
  <c r="Q380" i="18"/>
  <c r="R380" i="18"/>
  <c r="S380" i="18"/>
  <c r="T380" i="18"/>
  <c r="AE380" i="18"/>
  <c r="AF380" i="18"/>
  <c r="AU380" i="18"/>
  <c r="AW380" i="18"/>
  <c r="AX380" i="18"/>
  <c r="AY380" i="18"/>
  <c r="AZ380" i="18"/>
  <c r="BA380" i="18"/>
  <c r="BB380" i="18"/>
  <c r="G381" i="18"/>
  <c r="AD381" i="18"/>
  <c r="Q381" i="18"/>
  <c r="R381" i="18"/>
  <c r="S381" i="18"/>
  <c r="T381" i="18"/>
  <c r="AE381" i="18"/>
  <c r="AF381" i="18"/>
  <c r="AU381" i="18"/>
  <c r="AW381" i="18"/>
  <c r="AX381" i="18"/>
  <c r="AY381" i="18"/>
  <c r="AZ381" i="18"/>
  <c r="BA381" i="18"/>
  <c r="BB381" i="18"/>
  <c r="G382" i="18"/>
  <c r="AD382" i="18"/>
  <c r="Q382" i="18"/>
  <c r="R382" i="18"/>
  <c r="S382" i="18"/>
  <c r="T382" i="18"/>
  <c r="AE382" i="18"/>
  <c r="AF382" i="18"/>
  <c r="AU382" i="18"/>
  <c r="AW382" i="18"/>
  <c r="AX382" i="18"/>
  <c r="AY382" i="18"/>
  <c r="AZ382" i="18"/>
  <c r="BA382" i="18"/>
  <c r="BB382" i="18"/>
  <c r="G383" i="18"/>
  <c r="AD383" i="18" s="1"/>
  <c r="Q383" i="18"/>
  <c r="R383" i="18"/>
  <c r="S383" i="18"/>
  <c r="T383" i="18"/>
  <c r="AE383" i="18"/>
  <c r="AI383" i="18" s="1"/>
  <c r="AH383" i="18"/>
  <c r="AF383" i="18"/>
  <c r="AU383" i="18"/>
  <c r="AW383" i="18"/>
  <c r="AX383" i="18"/>
  <c r="AY383" i="18"/>
  <c r="AZ383" i="18"/>
  <c r="BA383" i="18"/>
  <c r="BB383" i="18"/>
  <c r="G384" i="18"/>
  <c r="AD384" i="18" s="1"/>
  <c r="Q384" i="18"/>
  <c r="R384" i="18"/>
  <c r="S384" i="18"/>
  <c r="T384" i="18"/>
  <c r="AE384" i="18"/>
  <c r="AF384" i="18"/>
  <c r="AU384" i="18"/>
  <c r="AW384" i="18"/>
  <c r="AX384" i="18"/>
  <c r="AY384" i="18"/>
  <c r="AZ384" i="18"/>
  <c r="BA384" i="18"/>
  <c r="BB384" i="18"/>
  <c r="G385" i="18"/>
  <c r="AD385" i="18" s="1"/>
  <c r="Q385" i="18"/>
  <c r="R385" i="18"/>
  <c r="S385" i="18"/>
  <c r="T385" i="18"/>
  <c r="AE385" i="18"/>
  <c r="AF385" i="18"/>
  <c r="AU385" i="18"/>
  <c r="AW385" i="18"/>
  <c r="AX385" i="18"/>
  <c r="AY385" i="18"/>
  <c r="AZ385" i="18"/>
  <c r="BA385" i="18"/>
  <c r="BB385" i="18"/>
  <c r="G386" i="18"/>
  <c r="AD386" i="18" s="1"/>
  <c r="Q386" i="18"/>
  <c r="R386" i="18"/>
  <c r="S386" i="18"/>
  <c r="U386" i="18" s="1"/>
  <c r="T386" i="18"/>
  <c r="AE386" i="18"/>
  <c r="AF386" i="18"/>
  <c r="AI386" i="18"/>
  <c r="AU386" i="18"/>
  <c r="AW386" i="18"/>
  <c r="AX386" i="18"/>
  <c r="AY386" i="18"/>
  <c r="AZ386" i="18"/>
  <c r="BA386" i="18"/>
  <c r="BB386" i="18"/>
  <c r="G387" i="18"/>
  <c r="AD387" i="18" s="1"/>
  <c r="Q387" i="18"/>
  <c r="R387" i="18"/>
  <c r="S387" i="18"/>
  <c r="T387" i="18"/>
  <c r="AE387" i="18"/>
  <c r="AF387" i="18"/>
  <c r="AU387" i="18"/>
  <c r="AW387" i="18"/>
  <c r="AX387" i="18"/>
  <c r="AY387" i="18"/>
  <c r="AZ387" i="18"/>
  <c r="BA387" i="18"/>
  <c r="BB387" i="18"/>
  <c r="G388" i="18"/>
  <c r="AD388" i="18" s="1"/>
  <c r="Q388" i="18"/>
  <c r="R388" i="18"/>
  <c r="S388" i="18"/>
  <c r="T388" i="18"/>
  <c r="AE388" i="18"/>
  <c r="AF388" i="18"/>
  <c r="AU388" i="18"/>
  <c r="AW388" i="18"/>
  <c r="AX388" i="18"/>
  <c r="AY388" i="18"/>
  <c r="AZ388" i="18"/>
  <c r="BA388" i="18"/>
  <c r="BB388" i="18"/>
  <c r="G389" i="18"/>
  <c r="AD389" i="18" s="1"/>
  <c r="Q389" i="18"/>
  <c r="R389" i="18"/>
  <c r="S389" i="18"/>
  <c r="T389" i="18"/>
  <c r="AE389" i="18"/>
  <c r="AF389" i="18"/>
  <c r="AU389" i="18"/>
  <c r="AW389" i="18"/>
  <c r="AX389" i="18"/>
  <c r="AY389" i="18"/>
  <c r="AZ389" i="18"/>
  <c r="BA389" i="18"/>
  <c r="BB389" i="18"/>
  <c r="G390" i="18"/>
  <c r="AD390" i="18" s="1"/>
  <c r="Q390" i="18"/>
  <c r="R390" i="18"/>
  <c r="S390" i="18"/>
  <c r="T390" i="18"/>
  <c r="AE390" i="18"/>
  <c r="AF390" i="18"/>
  <c r="AU390" i="18"/>
  <c r="AW390" i="18"/>
  <c r="AX390" i="18"/>
  <c r="AY390" i="18"/>
  <c r="AZ390" i="18"/>
  <c r="BA390" i="18"/>
  <c r="BB390" i="18"/>
  <c r="G391" i="18"/>
  <c r="AD391" i="18"/>
  <c r="Q391" i="18"/>
  <c r="R391" i="18"/>
  <c r="S391" i="18"/>
  <c r="T391" i="18"/>
  <c r="AE391" i="18"/>
  <c r="AF391" i="18"/>
  <c r="AU391" i="18"/>
  <c r="AW391" i="18"/>
  <c r="AX391" i="18"/>
  <c r="AY391" i="18"/>
  <c r="AZ391" i="18"/>
  <c r="BA391" i="18"/>
  <c r="BB391" i="18"/>
  <c r="G392" i="18"/>
  <c r="AD392" i="18" s="1"/>
  <c r="Q392" i="18"/>
  <c r="R392" i="18"/>
  <c r="S392" i="18"/>
  <c r="T392" i="18"/>
  <c r="AE392" i="18"/>
  <c r="AF392" i="18"/>
  <c r="AU392" i="18"/>
  <c r="AW392" i="18"/>
  <c r="AX392" i="18"/>
  <c r="AY392" i="18"/>
  <c r="AZ392" i="18"/>
  <c r="BA392" i="18"/>
  <c r="BB392" i="18"/>
  <c r="G393" i="18"/>
  <c r="AD393" i="18" s="1"/>
  <c r="Q393" i="18"/>
  <c r="R393" i="18"/>
  <c r="S393" i="18"/>
  <c r="T393" i="18"/>
  <c r="AE393" i="18"/>
  <c r="AF393" i="18"/>
  <c r="AU393" i="18"/>
  <c r="AW393" i="18"/>
  <c r="AX393" i="18"/>
  <c r="AY393" i="18"/>
  <c r="AZ393" i="18"/>
  <c r="BA393" i="18"/>
  <c r="BB393" i="18"/>
  <c r="G394" i="18"/>
  <c r="AD394" i="18" s="1"/>
  <c r="Q394" i="18"/>
  <c r="R394" i="18"/>
  <c r="S394" i="18"/>
  <c r="T394" i="18"/>
  <c r="AE394" i="18"/>
  <c r="U394" i="18" s="1"/>
  <c r="AF394" i="18"/>
  <c r="AU394" i="18"/>
  <c r="AW394" i="18"/>
  <c r="AX394" i="18"/>
  <c r="AY394" i="18"/>
  <c r="AZ394" i="18"/>
  <c r="BA394" i="18"/>
  <c r="BB394" i="18"/>
  <c r="G395" i="18"/>
  <c r="AD395" i="18" s="1"/>
  <c r="Q395" i="18"/>
  <c r="R395" i="18"/>
  <c r="S395" i="18"/>
  <c r="T395" i="18"/>
  <c r="AE395" i="18"/>
  <c r="AF395" i="18"/>
  <c r="AU395" i="18"/>
  <c r="AW395" i="18"/>
  <c r="AX395" i="18"/>
  <c r="AY395" i="18"/>
  <c r="AZ395" i="18"/>
  <c r="BA395" i="18"/>
  <c r="BB395" i="18"/>
  <c r="G396" i="18"/>
  <c r="AD396" i="18" s="1"/>
  <c r="Q396" i="18"/>
  <c r="R396" i="18"/>
  <c r="S396" i="18"/>
  <c r="T396" i="18"/>
  <c r="AE396" i="18"/>
  <c r="AI396" i="18"/>
  <c r="AF396" i="18"/>
  <c r="AU396" i="18"/>
  <c r="AW396" i="18"/>
  <c r="AX396" i="18"/>
  <c r="AY396" i="18"/>
  <c r="AZ396" i="18"/>
  <c r="BA396" i="18"/>
  <c r="BB396" i="18"/>
  <c r="G397" i="18"/>
  <c r="AD397" i="18" s="1"/>
  <c r="Q397" i="18"/>
  <c r="R397" i="18"/>
  <c r="S397" i="18"/>
  <c r="T397" i="18"/>
  <c r="AE397" i="18"/>
  <c r="AF397" i="18"/>
  <c r="AU397" i="18"/>
  <c r="AW397" i="18"/>
  <c r="AX397" i="18"/>
  <c r="AY397" i="18"/>
  <c r="AZ397" i="18"/>
  <c r="BA397" i="18"/>
  <c r="BB397" i="18"/>
  <c r="G398" i="18"/>
  <c r="AD398" i="18" s="1"/>
  <c r="Q398" i="18"/>
  <c r="R398" i="18"/>
  <c r="S398" i="18"/>
  <c r="T398" i="18"/>
  <c r="AE398" i="18"/>
  <c r="AF398" i="18"/>
  <c r="AU398" i="18"/>
  <c r="AW398" i="18"/>
  <c r="AX398" i="18"/>
  <c r="AY398" i="18"/>
  <c r="AZ398" i="18"/>
  <c r="BA398" i="18"/>
  <c r="BB398" i="18"/>
  <c r="G399" i="18"/>
  <c r="AD399" i="18" s="1"/>
  <c r="Q399" i="18"/>
  <c r="R399" i="18"/>
  <c r="S399" i="18"/>
  <c r="T399" i="18"/>
  <c r="AE399" i="18"/>
  <c r="W399" i="18" s="1"/>
  <c r="AF399" i="18"/>
  <c r="AU399" i="18"/>
  <c r="AW399" i="18"/>
  <c r="AX399" i="18"/>
  <c r="AY399" i="18"/>
  <c r="AZ399" i="18"/>
  <c r="BA399" i="18"/>
  <c r="BB399" i="18"/>
  <c r="G400" i="18"/>
  <c r="AD400" i="18"/>
  <c r="Q400" i="18"/>
  <c r="R400" i="18"/>
  <c r="S400" i="18"/>
  <c r="T400" i="18"/>
  <c r="AE400" i="18"/>
  <c r="AF400" i="18"/>
  <c r="AU400" i="18"/>
  <c r="AW400" i="18"/>
  <c r="AX400" i="18"/>
  <c r="AY400" i="18"/>
  <c r="AZ400" i="18"/>
  <c r="BA400" i="18"/>
  <c r="BB400" i="18"/>
  <c r="G401" i="18"/>
  <c r="AD401" i="18"/>
  <c r="Q401" i="18"/>
  <c r="R401" i="18"/>
  <c r="S401" i="18"/>
  <c r="T401" i="18"/>
  <c r="AE401" i="18"/>
  <c r="AH401" i="18" s="1"/>
  <c r="AF401" i="18"/>
  <c r="AU401" i="18"/>
  <c r="AW401" i="18"/>
  <c r="AX401" i="18"/>
  <c r="AY401" i="18"/>
  <c r="AZ401" i="18"/>
  <c r="BA401" i="18"/>
  <c r="BB401" i="18"/>
  <c r="G402" i="18"/>
  <c r="AD402" i="18"/>
  <c r="Q402" i="18"/>
  <c r="R402" i="18"/>
  <c r="S402" i="18"/>
  <c r="T402" i="18"/>
  <c r="AE402" i="18"/>
  <c r="AF402" i="18"/>
  <c r="AU402" i="18"/>
  <c r="AW402" i="18"/>
  <c r="AX402" i="18"/>
  <c r="AY402" i="18"/>
  <c r="AZ402" i="18"/>
  <c r="BA402" i="18"/>
  <c r="BB402" i="18"/>
  <c r="G403" i="18"/>
  <c r="AD403" i="18" s="1"/>
  <c r="Q403" i="18"/>
  <c r="R403" i="18"/>
  <c r="S403" i="18"/>
  <c r="T403" i="18"/>
  <c r="AE403" i="18"/>
  <c r="AJ403" i="18" s="1"/>
  <c r="AF403" i="18"/>
  <c r="AU403" i="18"/>
  <c r="AW403" i="18"/>
  <c r="AX403" i="18"/>
  <c r="AY403" i="18"/>
  <c r="AZ403" i="18"/>
  <c r="BA403" i="18"/>
  <c r="BB403" i="18"/>
  <c r="G404" i="18"/>
  <c r="AD404" i="18" s="1"/>
  <c r="Q404" i="18"/>
  <c r="R404" i="18"/>
  <c r="S404" i="18"/>
  <c r="T404" i="18"/>
  <c r="AE404" i="18"/>
  <c r="AF404" i="18"/>
  <c r="AU404" i="18"/>
  <c r="AW404" i="18"/>
  <c r="AX404" i="18"/>
  <c r="AY404" i="18"/>
  <c r="AZ404" i="18"/>
  <c r="BA404" i="18"/>
  <c r="BB404" i="18"/>
  <c r="G405" i="18"/>
  <c r="AD405" i="18" s="1"/>
  <c r="Q405" i="18"/>
  <c r="R405" i="18"/>
  <c r="S405" i="18"/>
  <c r="T405" i="18"/>
  <c r="AE405" i="18"/>
  <c r="AI405" i="18" s="1"/>
  <c r="AF405" i="18"/>
  <c r="AU405" i="18"/>
  <c r="AW405" i="18"/>
  <c r="AX405" i="18"/>
  <c r="AY405" i="18"/>
  <c r="AZ405" i="18"/>
  <c r="BA405" i="18"/>
  <c r="BB405" i="18"/>
  <c r="G406" i="18"/>
  <c r="AD406" i="18" s="1"/>
  <c r="Q406" i="18"/>
  <c r="R406" i="18"/>
  <c r="S406" i="18"/>
  <c r="T406" i="18"/>
  <c r="AE406" i="18"/>
  <c r="AF406" i="18"/>
  <c r="AU406" i="18"/>
  <c r="AW406" i="18"/>
  <c r="AX406" i="18"/>
  <c r="AY406" i="18"/>
  <c r="AZ406" i="18"/>
  <c r="BA406" i="18"/>
  <c r="BB406" i="18"/>
  <c r="G407" i="18"/>
  <c r="AD407" i="18" s="1"/>
  <c r="Q407" i="18"/>
  <c r="R407" i="18"/>
  <c r="S407" i="18"/>
  <c r="T407" i="18"/>
  <c r="AE407" i="18"/>
  <c r="AF407" i="18"/>
  <c r="AU407" i="18"/>
  <c r="AW407" i="18"/>
  <c r="AX407" i="18"/>
  <c r="AY407" i="18"/>
  <c r="AZ407" i="18"/>
  <c r="BA407" i="18"/>
  <c r="BB407" i="18"/>
  <c r="G408" i="18"/>
  <c r="AD408" i="18"/>
  <c r="Q408" i="18"/>
  <c r="R408" i="18"/>
  <c r="S408" i="18"/>
  <c r="T408" i="18"/>
  <c r="AE408" i="18"/>
  <c r="AF408" i="18"/>
  <c r="AU408" i="18"/>
  <c r="AW408" i="18"/>
  <c r="AX408" i="18"/>
  <c r="AY408" i="18"/>
  <c r="AZ408" i="18"/>
  <c r="BA408" i="18"/>
  <c r="BB408" i="18"/>
  <c r="G409" i="18"/>
  <c r="AD409" i="18" s="1"/>
  <c r="Q409" i="18"/>
  <c r="R409" i="18"/>
  <c r="S409" i="18"/>
  <c r="T409" i="18"/>
  <c r="AE409" i="18"/>
  <c r="AF409" i="18"/>
  <c r="AU409" i="18"/>
  <c r="AW409" i="18"/>
  <c r="AX409" i="18"/>
  <c r="AY409" i="18"/>
  <c r="AZ409" i="18"/>
  <c r="BA409" i="18"/>
  <c r="BB409" i="18"/>
  <c r="G410" i="18"/>
  <c r="AD410" i="18" s="1"/>
  <c r="Q410" i="18"/>
  <c r="R410" i="18"/>
  <c r="S410" i="18"/>
  <c r="T410" i="18"/>
  <c r="AE410" i="18"/>
  <c r="AJ410" i="18" s="1"/>
  <c r="AF410" i="18"/>
  <c r="AU410" i="18"/>
  <c r="AW410" i="18"/>
  <c r="AX410" i="18"/>
  <c r="AY410" i="18"/>
  <c r="AZ410" i="18"/>
  <c r="BA410" i="18"/>
  <c r="BB410" i="18"/>
  <c r="G411" i="18"/>
  <c r="AD411" i="18" s="1"/>
  <c r="Q411" i="18"/>
  <c r="R411" i="18"/>
  <c r="S411" i="18"/>
  <c r="T411" i="18"/>
  <c r="AE411" i="18"/>
  <c r="X411" i="18"/>
  <c r="AF411" i="18"/>
  <c r="AU411" i="18"/>
  <c r="AW411" i="18"/>
  <c r="AX411" i="18"/>
  <c r="AY411" i="18"/>
  <c r="AZ411" i="18"/>
  <c r="BA411" i="18"/>
  <c r="BB411" i="18"/>
  <c r="G412" i="18"/>
  <c r="AD412" i="18" s="1"/>
  <c r="Q412" i="18"/>
  <c r="R412" i="18"/>
  <c r="S412" i="18"/>
  <c r="T412" i="18"/>
  <c r="AE412" i="18"/>
  <c r="AI412" i="18" s="1"/>
  <c r="AF412" i="18"/>
  <c r="AU412" i="18"/>
  <c r="AW412" i="18"/>
  <c r="AX412" i="18"/>
  <c r="AY412" i="18"/>
  <c r="AZ412" i="18"/>
  <c r="BA412" i="18"/>
  <c r="BB412" i="18"/>
  <c r="G413" i="18"/>
  <c r="AD413" i="18" s="1"/>
  <c r="Q413" i="18"/>
  <c r="R413" i="18"/>
  <c r="S413" i="18"/>
  <c r="T413" i="18"/>
  <c r="AE413" i="18"/>
  <c r="AF413" i="18"/>
  <c r="AU413" i="18"/>
  <c r="AW413" i="18"/>
  <c r="AX413" i="18"/>
  <c r="AY413" i="18"/>
  <c r="AZ413" i="18"/>
  <c r="BA413" i="18"/>
  <c r="BB413" i="18"/>
  <c r="G414" i="18"/>
  <c r="AD414" i="18" s="1"/>
  <c r="Q414" i="18"/>
  <c r="R414" i="18"/>
  <c r="S414" i="18"/>
  <c r="T414" i="18"/>
  <c r="AE414" i="18"/>
  <c r="AI414" i="18" s="1"/>
  <c r="AF414" i="18"/>
  <c r="AU414" i="18"/>
  <c r="AW414" i="18"/>
  <c r="AX414" i="18"/>
  <c r="AY414" i="18"/>
  <c r="AZ414" i="18"/>
  <c r="BA414" i="18"/>
  <c r="BB414" i="18"/>
  <c r="G415" i="18"/>
  <c r="AD415" i="18"/>
  <c r="Q415" i="18"/>
  <c r="R415" i="18"/>
  <c r="S415" i="18"/>
  <c r="T415" i="18"/>
  <c r="AE415" i="18"/>
  <c r="AF415" i="18"/>
  <c r="AU415" i="18"/>
  <c r="AW415" i="18"/>
  <c r="AX415" i="18"/>
  <c r="AY415" i="18"/>
  <c r="AZ415" i="18"/>
  <c r="BA415" i="18"/>
  <c r="BB415" i="18"/>
  <c r="G416" i="18"/>
  <c r="AD416" i="18" s="1"/>
  <c r="Q416" i="18"/>
  <c r="R416" i="18"/>
  <c r="S416" i="18"/>
  <c r="T416" i="18"/>
  <c r="AE416" i="18"/>
  <c r="AF416" i="18"/>
  <c r="AU416" i="18"/>
  <c r="AW416" i="18"/>
  <c r="AX416" i="18"/>
  <c r="AY416" i="18"/>
  <c r="AZ416" i="18"/>
  <c r="BA416" i="18"/>
  <c r="BB416" i="18"/>
  <c r="G417" i="18"/>
  <c r="AD417" i="18" s="1"/>
  <c r="Q417" i="18"/>
  <c r="R417" i="18"/>
  <c r="S417" i="18"/>
  <c r="T417" i="18"/>
  <c r="AE417" i="18"/>
  <c r="AI417" i="18" s="1"/>
  <c r="AF417" i="18"/>
  <c r="AU417" i="18"/>
  <c r="AW417" i="18"/>
  <c r="AX417" i="18"/>
  <c r="AY417" i="18"/>
  <c r="AZ417" i="18"/>
  <c r="BA417" i="18"/>
  <c r="BB417" i="18"/>
  <c r="G418" i="18"/>
  <c r="AD418" i="18" s="1"/>
  <c r="Q418" i="18"/>
  <c r="R418" i="18"/>
  <c r="S418" i="18"/>
  <c r="T418" i="18"/>
  <c r="AE418" i="18"/>
  <c r="AF418" i="18"/>
  <c r="AU418" i="18"/>
  <c r="AW418" i="18"/>
  <c r="AX418" i="18"/>
  <c r="AY418" i="18"/>
  <c r="AZ418" i="18"/>
  <c r="BA418" i="18"/>
  <c r="BB418" i="18"/>
  <c r="G419" i="18"/>
  <c r="AD419" i="18" s="1"/>
  <c r="Q419" i="18"/>
  <c r="R419" i="18"/>
  <c r="S419" i="18"/>
  <c r="T419" i="18"/>
  <c r="AE419" i="18"/>
  <c r="AF419" i="18"/>
  <c r="AU419" i="18"/>
  <c r="AW419" i="18"/>
  <c r="AX419" i="18"/>
  <c r="AY419" i="18"/>
  <c r="AZ419" i="18"/>
  <c r="BA419" i="18"/>
  <c r="BB419" i="18"/>
  <c r="G420" i="18"/>
  <c r="AD420" i="18"/>
  <c r="Q420" i="18"/>
  <c r="R420" i="18"/>
  <c r="S420" i="18"/>
  <c r="U420" i="18"/>
  <c r="T420" i="18"/>
  <c r="AE420" i="18"/>
  <c r="AF420" i="18"/>
  <c r="AU420" i="18"/>
  <c r="AW420" i="18"/>
  <c r="AX420" i="18"/>
  <c r="AY420" i="18"/>
  <c r="AZ420" i="18"/>
  <c r="BA420" i="18"/>
  <c r="BB420" i="18"/>
  <c r="G421" i="18"/>
  <c r="AD421" i="18"/>
  <c r="Q421" i="18"/>
  <c r="R421" i="18"/>
  <c r="S421" i="18"/>
  <c r="T421" i="18"/>
  <c r="AE421" i="18"/>
  <c r="AF421" i="18"/>
  <c r="AU421" i="18"/>
  <c r="AW421" i="18"/>
  <c r="AX421" i="18"/>
  <c r="AY421" i="18"/>
  <c r="AZ421" i="18"/>
  <c r="BA421" i="18"/>
  <c r="BB421" i="18"/>
  <c r="G422" i="18"/>
  <c r="AD422" i="18" s="1"/>
  <c r="Q422" i="18"/>
  <c r="R422" i="18"/>
  <c r="S422" i="18"/>
  <c r="T422" i="18"/>
  <c r="AE422" i="18"/>
  <c r="AJ422" i="18" s="1"/>
  <c r="AF422" i="18"/>
  <c r="AU422" i="18"/>
  <c r="AW422" i="18"/>
  <c r="AX422" i="18"/>
  <c r="AY422" i="18"/>
  <c r="AZ422" i="18"/>
  <c r="BA422" i="18"/>
  <c r="BB422" i="18"/>
  <c r="G423" i="18"/>
  <c r="AD423" i="18" s="1"/>
  <c r="Q423" i="18"/>
  <c r="R423" i="18"/>
  <c r="S423" i="18"/>
  <c r="T423" i="18"/>
  <c r="AE423" i="18"/>
  <c r="AF423" i="18"/>
  <c r="AU423" i="18"/>
  <c r="AW423" i="18"/>
  <c r="AX423" i="18"/>
  <c r="AY423" i="18"/>
  <c r="AZ423" i="18"/>
  <c r="BA423" i="18"/>
  <c r="BB423" i="18"/>
  <c r="G424" i="18"/>
  <c r="AD424" i="18" s="1"/>
  <c r="Q424" i="18"/>
  <c r="R424" i="18"/>
  <c r="S424" i="18"/>
  <c r="T424" i="18"/>
  <c r="AE424" i="18"/>
  <c r="AF424" i="18"/>
  <c r="AU424" i="18"/>
  <c r="AW424" i="18"/>
  <c r="AX424" i="18"/>
  <c r="AY424" i="18"/>
  <c r="AZ424" i="18"/>
  <c r="BA424" i="18"/>
  <c r="BB424" i="18"/>
  <c r="G425" i="18"/>
  <c r="AD425" i="18" s="1"/>
  <c r="Q425" i="18"/>
  <c r="R425" i="18"/>
  <c r="S425" i="18"/>
  <c r="T425" i="18"/>
  <c r="AE425" i="18"/>
  <c r="AF425" i="18"/>
  <c r="AU425" i="18"/>
  <c r="AW425" i="18"/>
  <c r="AX425" i="18"/>
  <c r="AY425" i="18"/>
  <c r="AZ425" i="18"/>
  <c r="BA425" i="18"/>
  <c r="BB425" i="18"/>
  <c r="G426" i="18"/>
  <c r="Q426" i="18"/>
  <c r="R426" i="18"/>
  <c r="S426" i="18"/>
  <c r="T426" i="18"/>
  <c r="AD426" i="18"/>
  <c r="AE426" i="18"/>
  <c r="AF426" i="18"/>
  <c r="AU426" i="18"/>
  <c r="AW426" i="18"/>
  <c r="AX426" i="18"/>
  <c r="AY426" i="18"/>
  <c r="AZ426" i="18"/>
  <c r="BA426" i="18"/>
  <c r="BB426" i="18"/>
  <c r="G427" i="18"/>
  <c r="AD427" i="18" s="1"/>
  <c r="Q427" i="18"/>
  <c r="R427" i="18"/>
  <c r="S427" i="18"/>
  <c r="T427" i="18"/>
  <c r="AE427" i="18"/>
  <c r="AF427" i="18"/>
  <c r="AU427" i="18"/>
  <c r="AW427" i="18"/>
  <c r="AX427" i="18"/>
  <c r="AY427" i="18"/>
  <c r="AZ427" i="18"/>
  <c r="BA427" i="18"/>
  <c r="BB427" i="18"/>
  <c r="G428" i="18"/>
  <c r="AD428" i="18" s="1"/>
  <c r="Q428" i="18"/>
  <c r="R428" i="18"/>
  <c r="S428" i="18"/>
  <c r="T428" i="18"/>
  <c r="AE428" i="18"/>
  <c r="AF428" i="18"/>
  <c r="AG428" i="18" s="1"/>
  <c r="AU428" i="18"/>
  <c r="AW428" i="18"/>
  <c r="AX428" i="18"/>
  <c r="AY428" i="18"/>
  <c r="AZ428" i="18"/>
  <c r="BA428" i="18"/>
  <c r="BB428" i="18"/>
  <c r="G429" i="18"/>
  <c r="AD429" i="18" s="1"/>
  <c r="Q429" i="18"/>
  <c r="R429" i="18"/>
  <c r="S429" i="18"/>
  <c r="T429" i="18"/>
  <c r="AE429" i="18"/>
  <c r="AI429" i="18"/>
  <c r="AF429" i="18"/>
  <c r="AG429" i="18" s="1"/>
  <c r="AU429" i="18"/>
  <c r="AW429" i="18"/>
  <c r="AX429" i="18"/>
  <c r="AY429" i="18"/>
  <c r="AZ429" i="18"/>
  <c r="BA429" i="18"/>
  <c r="BB429" i="18"/>
  <c r="G430" i="18"/>
  <c r="AD430" i="18"/>
  <c r="Q430" i="18"/>
  <c r="R430" i="18"/>
  <c r="S430" i="18"/>
  <c r="T430" i="18"/>
  <c r="AE430" i="18"/>
  <c r="AF430" i="18"/>
  <c r="AG430" i="18" s="1"/>
  <c r="AU430" i="18"/>
  <c r="AW430" i="18"/>
  <c r="AX430" i="18"/>
  <c r="AY430" i="18"/>
  <c r="AZ430" i="18"/>
  <c r="BA430" i="18"/>
  <c r="BB430" i="18"/>
  <c r="G431" i="18"/>
  <c r="AD431" i="18" s="1"/>
  <c r="Q431" i="18"/>
  <c r="R431" i="18"/>
  <c r="S431" i="18"/>
  <c r="T431" i="18"/>
  <c r="AE431" i="18"/>
  <c r="AF431" i="18"/>
  <c r="AU431" i="18"/>
  <c r="AW431" i="18"/>
  <c r="AX431" i="18"/>
  <c r="AY431" i="18"/>
  <c r="AZ431" i="18"/>
  <c r="BA431" i="18"/>
  <c r="BB431" i="18"/>
  <c r="G432" i="18"/>
  <c r="Q432" i="18"/>
  <c r="R432" i="18"/>
  <c r="S432" i="18"/>
  <c r="T432" i="18"/>
  <c r="AE432" i="18"/>
  <c r="AF432" i="18"/>
  <c r="AG432" i="18" s="1"/>
  <c r="AU432" i="18"/>
  <c r="AW432" i="18"/>
  <c r="AX432" i="18"/>
  <c r="AY432" i="18"/>
  <c r="AZ432" i="18"/>
  <c r="BA432" i="18"/>
  <c r="BB432" i="18"/>
  <c r="G433" i="18"/>
  <c r="AD433" i="18" s="1"/>
  <c r="Q433" i="18"/>
  <c r="R433" i="18"/>
  <c r="S433" i="18"/>
  <c r="T433" i="18"/>
  <c r="AE433" i="18"/>
  <c r="AF433" i="18"/>
  <c r="AG433" i="18" s="1"/>
  <c r="AU433" i="18"/>
  <c r="AW433" i="18"/>
  <c r="AX433" i="18"/>
  <c r="AY433" i="18"/>
  <c r="AZ433" i="18"/>
  <c r="BA433" i="18"/>
  <c r="BB433" i="18"/>
  <c r="G434" i="18"/>
  <c r="Q434" i="18"/>
  <c r="R434" i="18"/>
  <c r="S434" i="18"/>
  <c r="T434" i="18"/>
  <c r="AE434" i="18"/>
  <c r="AJ434" i="18" s="1"/>
  <c r="AF434" i="18"/>
  <c r="AG434" i="18" s="1"/>
  <c r="AU434" i="18"/>
  <c r="AW434" i="18"/>
  <c r="AX434" i="18"/>
  <c r="AY434" i="18"/>
  <c r="AZ434" i="18"/>
  <c r="BA434" i="18"/>
  <c r="BB434" i="18"/>
  <c r="G435" i="18"/>
  <c r="AD435" i="18" s="1"/>
  <c r="Q435" i="18"/>
  <c r="R435" i="18"/>
  <c r="S435" i="18"/>
  <c r="T435" i="18"/>
  <c r="AE435" i="18"/>
  <c r="X435" i="18" s="1"/>
  <c r="W435" i="18"/>
  <c r="Y435" i="18" s="1"/>
  <c r="AF435" i="18"/>
  <c r="AU435" i="18"/>
  <c r="AW435" i="18"/>
  <c r="AX435" i="18"/>
  <c r="AY435" i="18"/>
  <c r="AZ435" i="18"/>
  <c r="BA435" i="18"/>
  <c r="BB435" i="18"/>
  <c r="G436" i="18"/>
  <c r="AD436" i="18" s="1"/>
  <c r="Q436" i="18"/>
  <c r="R436" i="18"/>
  <c r="S436" i="18"/>
  <c r="T436" i="18"/>
  <c r="AE436" i="18"/>
  <c r="AF436" i="18"/>
  <c r="AG436" i="18" s="1"/>
  <c r="AH436" i="18"/>
  <c r="AU436" i="18"/>
  <c r="AW436" i="18"/>
  <c r="AX436" i="18"/>
  <c r="AY436" i="18"/>
  <c r="AZ436" i="18"/>
  <c r="BA436" i="18"/>
  <c r="BB436" i="18"/>
  <c r="G437" i="18"/>
  <c r="AD437" i="18" s="1"/>
  <c r="Q437" i="18"/>
  <c r="R437" i="18"/>
  <c r="S437" i="18"/>
  <c r="T437" i="18"/>
  <c r="AE437" i="18"/>
  <c r="AF437" i="18"/>
  <c r="AG437" i="18" s="1"/>
  <c r="AU437" i="18"/>
  <c r="AW437" i="18"/>
  <c r="AX437" i="18"/>
  <c r="AY437" i="18"/>
  <c r="AZ437" i="18"/>
  <c r="BA437" i="18"/>
  <c r="BB437" i="18"/>
  <c r="G438" i="18"/>
  <c r="Q438" i="18"/>
  <c r="R438" i="18"/>
  <c r="S438" i="18"/>
  <c r="T438" i="18"/>
  <c r="AE438" i="18"/>
  <c r="AH438" i="18"/>
  <c r="AF438" i="18"/>
  <c r="AG438" i="18" s="1"/>
  <c r="AU438" i="18"/>
  <c r="AW438" i="18"/>
  <c r="AX438" i="18"/>
  <c r="AY438" i="18"/>
  <c r="AZ438" i="18"/>
  <c r="BA438" i="18"/>
  <c r="BB438" i="18"/>
  <c r="G439" i="18"/>
  <c r="AD439" i="18" s="1"/>
  <c r="Q439" i="18"/>
  <c r="R439" i="18"/>
  <c r="S439" i="18"/>
  <c r="T439" i="18"/>
  <c r="AE439" i="18"/>
  <c r="AF439" i="18"/>
  <c r="AU439" i="18"/>
  <c r="AW439" i="18"/>
  <c r="AX439" i="18"/>
  <c r="AY439" i="18"/>
  <c r="AZ439" i="18"/>
  <c r="BA439" i="18"/>
  <c r="BB439" i="18"/>
  <c r="G440" i="18"/>
  <c r="AD440" i="18" s="1"/>
  <c r="Q440" i="18"/>
  <c r="R440" i="18"/>
  <c r="S440" i="18"/>
  <c r="T440" i="18"/>
  <c r="AE440" i="18"/>
  <c r="W440" i="18" s="1"/>
  <c r="AF440" i="18"/>
  <c r="AG440" i="18" s="1"/>
  <c r="AU440" i="18"/>
  <c r="AW440" i="18"/>
  <c r="AX440" i="18"/>
  <c r="AY440" i="18"/>
  <c r="AZ440" i="18"/>
  <c r="BA440" i="18"/>
  <c r="BB440" i="18"/>
  <c r="G441" i="18"/>
  <c r="AD441" i="18" s="1"/>
  <c r="Q441" i="18"/>
  <c r="R441" i="18"/>
  <c r="S441" i="18"/>
  <c r="T441" i="18"/>
  <c r="AE441" i="18"/>
  <c r="AF441" i="18"/>
  <c r="AG441" i="18" s="1"/>
  <c r="AU441" i="18"/>
  <c r="AW441" i="18"/>
  <c r="AX441" i="18"/>
  <c r="AY441" i="18"/>
  <c r="AZ441" i="18"/>
  <c r="BA441" i="18"/>
  <c r="BB441" i="18"/>
  <c r="G442" i="18"/>
  <c r="AD442" i="18" s="1"/>
  <c r="Q442" i="18"/>
  <c r="R442" i="18"/>
  <c r="S442" i="18"/>
  <c r="T442" i="18"/>
  <c r="AE442" i="18"/>
  <c r="AF442" i="18"/>
  <c r="AU442" i="18"/>
  <c r="AW442" i="18"/>
  <c r="AX442" i="18"/>
  <c r="AY442" i="18"/>
  <c r="AZ442" i="18"/>
  <c r="BA442" i="18"/>
  <c r="BB442" i="18"/>
  <c r="G443" i="18"/>
  <c r="AD443" i="18" s="1"/>
  <c r="Q443" i="18"/>
  <c r="R443" i="18"/>
  <c r="S443" i="18"/>
  <c r="T443" i="18"/>
  <c r="AE443" i="18"/>
  <c r="AF443" i="18"/>
  <c r="AU443" i="18"/>
  <c r="AW443" i="18"/>
  <c r="AX443" i="18"/>
  <c r="AY443" i="18"/>
  <c r="AZ443" i="18"/>
  <c r="BA443" i="18"/>
  <c r="BB443" i="18"/>
  <c r="G444" i="18"/>
  <c r="AD444" i="18" s="1"/>
  <c r="Q444" i="18"/>
  <c r="R444" i="18"/>
  <c r="S444" i="18"/>
  <c r="T444" i="18"/>
  <c r="AE444" i="18"/>
  <c r="AF444" i="18"/>
  <c r="AU444" i="18"/>
  <c r="AW444" i="18"/>
  <c r="AX444" i="18"/>
  <c r="AY444" i="18"/>
  <c r="AZ444" i="18"/>
  <c r="BA444" i="18"/>
  <c r="BB444" i="18"/>
  <c r="G445" i="18"/>
  <c r="AD445" i="18" s="1"/>
  <c r="Q445" i="18"/>
  <c r="R445" i="18"/>
  <c r="S445" i="18"/>
  <c r="T445" i="18"/>
  <c r="AE445" i="18"/>
  <c r="AF445" i="18"/>
  <c r="AG445" i="18" s="1"/>
  <c r="AU445" i="18"/>
  <c r="AW445" i="18"/>
  <c r="AX445" i="18"/>
  <c r="AY445" i="18"/>
  <c r="AZ445" i="18"/>
  <c r="BA445" i="18"/>
  <c r="BB445" i="18"/>
  <c r="G446" i="18"/>
  <c r="AD446" i="18" s="1"/>
  <c r="Q446" i="18"/>
  <c r="R446" i="18"/>
  <c r="S446" i="18"/>
  <c r="T446" i="18"/>
  <c r="AE446" i="18"/>
  <c r="AF446" i="18"/>
  <c r="AU446" i="18"/>
  <c r="AW446" i="18"/>
  <c r="AX446" i="18"/>
  <c r="AY446" i="18"/>
  <c r="AZ446" i="18"/>
  <c r="BA446" i="18"/>
  <c r="BB446" i="18"/>
  <c r="G447" i="18"/>
  <c r="AD447" i="18" s="1"/>
  <c r="Q447" i="18"/>
  <c r="R447" i="18"/>
  <c r="S447" i="18"/>
  <c r="T447" i="18"/>
  <c r="AE447" i="18"/>
  <c r="W447" i="18" s="1"/>
  <c r="AF447" i="18"/>
  <c r="AU447" i="18"/>
  <c r="AW447" i="18"/>
  <c r="AX447" i="18"/>
  <c r="AY447" i="18"/>
  <c r="AZ447" i="18"/>
  <c r="BA447" i="18"/>
  <c r="BB447" i="18"/>
  <c r="G448" i="18"/>
  <c r="Q448" i="18"/>
  <c r="R448" i="18"/>
  <c r="S448" i="18"/>
  <c r="T448" i="18"/>
  <c r="AE448" i="18"/>
  <c r="AF448" i="18"/>
  <c r="AG448" i="18" s="1"/>
  <c r="AU448" i="18"/>
  <c r="AW448" i="18"/>
  <c r="AX448" i="18"/>
  <c r="AY448" i="18"/>
  <c r="AZ448" i="18"/>
  <c r="BA448" i="18"/>
  <c r="BB448" i="18"/>
  <c r="G449" i="18"/>
  <c r="AD449" i="18" s="1"/>
  <c r="Q449" i="18"/>
  <c r="R449" i="18"/>
  <c r="S449" i="18"/>
  <c r="T449" i="18"/>
  <c r="AE449" i="18"/>
  <c r="X449" i="18" s="1"/>
  <c r="AF449" i="18"/>
  <c r="AG449" i="18" s="1"/>
  <c r="AU449" i="18"/>
  <c r="AW449" i="18"/>
  <c r="AX449" i="18"/>
  <c r="AY449" i="18"/>
  <c r="AZ449" i="18"/>
  <c r="BA449" i="18"/>
  <c r="BB449" i="18"/>
  <c r="G450" i="18"/>
  <c r="Q450" i="18"/>
  <c r="R450" i="18"/>
  <c r="S450" i="18"/>
  <c r="T450" i="18"/>
  <c r="AE450" i="18"/>
  <c r="AJ450" i="18" s="1"/>
  <c r="AF450" i="18"/>
  <c r="AG450" i="18" s="1"/>
  <c r="AU450" i="18"/>
  <c r="AW450" i="18"/>
  <c r="AX450" i="18"/>
  <c r="AY450" i="18"/>
  <c r="AZ450" i="18"/>
  <c r="BA450" i="18"/>
  <c r="BB450" i="18"/>
  <c r="G451" i="18"/>
  <c r="AD451" i="18"/>
  <c r="Q451" i="18"/>
  <c r="R451" i="18"/>
  <c r="S451" i="18"/>
  <c r="T451" i="18"/>
  <c r="AE451" i="18"/>
  <c r="AF451" i="18"/>
  <c r="AU451" i="18"/>
  <c r="AW451" i="18"/>
  <c r="AX451" i="18"/>
  <c r="AY451" i="18"/>
  <c r="AZ451" i="18"/>
  <c r="BA451" i="18"/>
  <c r="BB451" i="18"/>
  <c r="G452" i="18"/>
  <c r="AD452" i="18" s="1"/>
  <c r="Q452" i="18"/>
  <c r="R452" i="18"/>
  <c r="S452" i="18"/>
  <c r="T452" i="18"/>
  <c r="AE452" i="18"/>
  <c r="AF452" i="18"/>
  <c r="AG452" i="18" s="1"/>
  <c r="AU452" i="18"/>
  <c r="AW452" i="18"/>
  <c r="AX452" i="18"/>
  <c r="AY452" i="18"/>
  <c r="AZ452" i="18"/>
  <c r="BA452" i="18"/>
  <c r="BB452" i="18"/>
  <c r="G453" i="18"/>
  <c r="AD453" i="18" s="1"/>
  <c r="Q453" i="18"/>
  <c r="R453" i="18"/>
  <c r="S453" i="18"/>
  <c r="T453" i="18"/>
  <c r="AE453" i="18"/>
  <c r="AF453" i="18"/>
  <c r="AG453" i="18" s="1"/>
  <c r="AU453" i="18"/>
  <c r="AW453" i="18"/>
  <c r="AX453" i="18"/>
  <c r="AY453" i="18"/>
  <c r="AZ453" i="18"/>
  <c r="BA453" i="18"/>
  <c r="BB453" i="18"/>
  <c r="G454" i="18"/>
  <c r="Q454" i="18"/>
  <c r="R454" i="18"/>
  <c r="S454" i="18"/>
  <c r="T454" i="18"/>
  <c r="AE454" i="18"/>
  <c r="AF454" i="18"/>
  <c r="AG454" i="18" s="1"/>
  <c r="AU454" i="18"/>
  <c r="AW454" i="18"/>
  <c r="AX454" i="18"/>
  <c r="AY454" i="18"/>
  <c r="AZ454" i="18"/>
  <c r="BA454" i="18"/>
  <c r="BB454" i="18"/>
  <c r="G455" i="18"/>
  <c r="AD455" i="18" s="1"/>
  <c r="Q455" i="18"/>
  <c r="R455" i="18"/>
  <c r="S455" i="18"/>
  <c r="T455" i="18"/>
  <c r="AE455" i="18"/>
  <c r="AI455" i="18" s="1"/>
  <c r="AF455" i="18"/>
  <c r="AU455" i="18"/>
  <c r="AW455" i="18"/>
  <c r="AX455" i="18"/>
  <c r="AY455" i="18"/>
  <c r="AZ455" i="18"/>
  <c r="BA455" i="18"/>
  <c r="BB455" i="18"/>
  <c r="G456" i="18"/>
  <c r="AD456" i="18" s="1"/>
  <c r="Q456" i="18"/>
  <c r="R456" i="18"/>
  <c r="S456" i="18"/>
  <c r="T456" i="18"/>
  <c r="AE456" i="18"/>
  <c r="AF456" i="18"/>
  <c r="AU456" i="18"/>
  <c r="AW456" i="18"/>
  <c r="AX456" i="18"/>
  <c r="AY456" i="18"/>
  <c r="AZ456" i="18"/>
  <c r="BA456" i="18"/>
  <c r="BB456" i="18"/>
  <c r="G457" i="18"/>
  <c r="AD457" i="18" s="1"/>
  <c r="Q457" i="18"/>
  <c r="R457" i="18"/>
  <c r="S457" i="18"/>
  <c r="T457" i="18"/>
  <c r="AE457" i="18"/>
  <c r="AF457" i="18"/>
  <c r="AU457" i="18"/>
  <c r="AW457" i="18"/>
  <c r="AX457" i="18"/>
  <c r="AY457" i="18"/>
  <c r="AZ457" i="18"/>
  <c r="BA457" i="18"/>
  <c r="BB457" i="18"/>
  <c r="G458" i="18"/>
  <c r="AD458" i="18"/>
  <c r="Q458" i="18"/>
  <c r="R458" i="18"/>
  <c r="S458" i="18"/>
  <c r="T458" i="18"/>
  <c r="AE458" i="18"/>
  <c r="X458" i="18" s="1"/>
  <c r="AF458" i="18"/>
  <c r="AU458" i="18"/>
  <c r="AW458" i="18"/>
  <c r="AX458" i="18"/>
  <c r="AY458" i="18"/>
  <c r="AZ458" i="18"/>
  <c r="BA458" i="18"/>
  <c r="BB458" i="18"/>
  <c r="G459" i="18"/>
  <c r="AD459" i="18"/>
  <c r="Q459" i="18"/>
  <c r="R459" i="18"/>
  <c r="S459" i="18"/>
  <c r="T459" i="18"/>
  <c r="AE459" i="18"/>
  <c r="AJ459" i="18" s="1"/>
  <c r="AF459" i="18"/>
  <c r="AU459" i="18"/>
  <c r="AW459" i="18"/>
  <c r="AX459" i="18"/>
  <c r="AY459" i="18"/>
  <c r="AZ459" i="18"/>
  <c r="BA459" i="18"/>
  <c r="BB459" i="18"/>
  <c r="G460" i="18"/>
  <c r="AD460" i="18" s="1"/>
  <c r="Q460" i="18"/>
  <c r="R460" i="18"/>
  <c r="S460" i="18"/>
  <c r="T460" i="18"/>
  <c r="AE460" i="18"/>
  <c r="AF460" i="18"/>
  <c r="AU460" i="18"/>
  <c r="AW460" i="18"/>
  <c r="AX460" i="18"/>
  <c r="AY460" i="18"/>
  <c r="AZ460" i="18"/>
  <c r="BA460" i="18"/>
  <c r="BB460" i="18"/>
  <c r="G461" i="18"/>
  <c r="AD461" i="18" s="1"/>
  <c r="Q461" i="18"/>
  <c r="R461" i="18"/>
  <c r="S461" i="18"/>
  <c r="T461" i="18"/>
  <c r="AE461" i="18"/>
  <c r="AH461" i="18" s="1"/>
  <c r="AF461" i="18"/>
  <c r="AU461" i="18"/>
  <c r="AW461" i="18"/>
  <c r="AX461" i="18"/>
  <c r="AY461" i="18"/>
  <c r="AZ461" i="18"/>
  <c r="BA461" i="18"/>
  <c r="BB461" i="18"/>
  <c r="G462" i="18"/>
  <c r="AD462" i="18" s="1"/>
  <c r="Q462" i="18"/>
  <c r="R462" i="18"/>
  <c r="S462" i="18"/>
  <c r="T462" i="18"/>
  <c r="AE462" i="18"/>
  <c r="AF462" i="18"/>
  <c r="AU462" i="18"/>
  <c r="AW462" i="18"/>
  <c r="AX462" i="18"/>
  <c r="AY462" i="18"/>
  <c r="AZ462" i="18"/>
  <c r="BA462" i="18"/>
  <c r="BB462" i="18"/>
  <c r="G463" i="18"/>
  <c r="AD463" i="18" s="1"/>
  <c r="Q463" i="18"/>
  <c r="R463" i="18"/>
  <c r="S463" i="18"/>
  <c r="T463" i="18"/>
  <c r="AE463" i="18"/>
  <c r="AH463" i="18"/>
  <c r="AF463" i="18"/>
  <c r="AU463" i="18"/>
  <c r="AW463" i="18"/>
  <c r="AX463" i="18"/>
  <c r="AY463" i="18"/>
  <c r="AZ463" i="18"/>
  <c r="BA463" i="18"/>
  <c r="BB463" i="18"/>
  <c r="G464" i="18"/>
  <c r="AD464" i="18" s="1"/>
  <c r="Q464" i="18"/>
  <c r="R464" i="18"/>
  <c r="S464" i="18"/>
  <c r="T464" i="18"/>
  <c r="AE464" i="18"/>
  <c r="AI464" i="18" s="1"/>
  <c r="W464" i="18"/>
  <c r="AF464" i="18"/>
  <c r="AU464" i="18"/>
  <c r="AW464" i="18"/>
  <c r="AX464" i="18"/>
  <c r="AY464" i="18"/>
  <c r="AZ464" i="18"/>
  <c r="BA464" i="18"/>
  <c r="BB464" i="18"/>
  <c r="G465" i="18"/>
  <c r="AD465" i="18" s="1"/>
  <c r="Q465" i="18"/>
  <c r="R465" i="18"/>
  <c r="S465" i="18"/>
  <c r="T465" i="18"/>
  <c r="AE465" i="18"/>
  <c r="AF465" i="18"/>
  <c r="AU465" i="18"/>
  <c r="AW465" i="18"/>
  <c r="AX465" i="18"/>
  <c r="AY465" i="18"/>
  <c r="AZ465" i="18"/>
  <c r="BA465" i="18"/>
  <c r="BB465" i="18"/>
  <c r="G466" i="18"/>
  <c r="AD466" i="18" s="1"/>
  <c r="Q466" i="18"/>
  <c r="R466" i="18"/>
  <c r="S466" i="18"/>
  <c r="T466" i="18"/>
  <c r="AE466" i="18"/>
  <c r="AF466" i="18"/>
  <c r="AU466" i="18"/>
  <c r="AW466" i="18"/>
  <c r="AX466" i="18"/>
  <c r="AY466" i="18"/>
  <c r="AZ466" i="18"/>
  <c r="BA466" i="18"/>
  <c r="BB466" i="18"/>
  <c r="G467" i="18"/>
  <c r="AD467" i="18" s="1"/>
  <c r="Q467" i="18"/>
  <c r="R467" i="18"/>
  <c r="S467" i="18"/>
  <c r="T467" i="18"/>
  <c r="AE467" i="18"/>
  <c r="W467" i="18" s="1"/>
  <c r="Y467" i="18" s="1"/>
  <c r="AF467" i="18"/>
  <c r="AU467" i="18"/>
  <c r="AW467" i="18"/>
  <c r="AX467" i="18"/>
  <c r="AY467" i="18"/>
  <c r="AZ467" i="18"/>
  <c r="BA467" i="18"/>
  <c r="BB467" i="18"/>
  <c r="G468" i="18"/>
  <c r="AD468" i="18" s="1"/>
  <c r="Q468" i="18"/>
  <c r="R468" i="18"/>
  <c r="S468" i="18"/>
  <c r="T468" i="18"/>
  <c r="AE468" i="18"/>
  <c r="X468" i="18" s="1"/>
  <c r="AF468" i="18"/>
  <c r="AU468" i="18"/>
  <c r="AW468" i="18"/>
  <c r="AX468" i="18"/>
  <c r="AY468" i="18"/>
  <c r="AZ468" i="18"/>
  <c r="BA468" i="18"/>
  <c r="BB468" i="18"/>
  <c r="G469" i="18"/>
  <c r="AD469" i="18" s="1"/>
  <c r="Q469" i="18"/>
  <c r="R469" i="18"/>
  <c r="S469" i="18"/>
  <c r="T469" i="18"/>
  <c r="AE469" i="18"/>
  <c r="AF469" i="18"/>
  <c r="AU469" i="18"/>
  <c r="AW469" i="18"/>
  <c r="AX469" i="18"/>
  <c r="AY469" i="18"/>
  <c r="AZ469" i="18"/>
  <c r="BA469" i="18"/>
  <c r="BB469" i="18"/>
  <c r="G470" i="18"/>
  <c r="AD470" i="18" s="1"/>
  <c r="Q470" i="18"/>
  <c r="R470" i="18"/>
  <c r="S470" i="18"/>
  <c r="T470" i="18"/>
  <c r="AE470" i="18"/>
  <c r="AH470" i="18" s="1"/>
  <c r="AF470" i="18"/>
  <c r="AU470" i="18"/>
  <c r="AW470" i="18"/>
  <c r="AX470" i="18"/>
  <c r="AY470" i="18"/>
  <c r="AZ470" i="18"/>
  <c r="BA470" i="18"/>
  <c r="BB470" i="18"/>
  <c r="G471" i="18"/>
  <c r="AD471" i="18" s="1"/>
  <c r="Q471" i="18"/>
  <c r="R471" i="18"/>
  <c r="S471" i="18"/>
  <c r="T471" i="18"/>
  <c r="AE471" i="18"/>
  <c r="AF471" i="18"/>
  <c r="AU471" i="18"/>
  <c r="AW471" i="18"/>
  <c r="AX471" i="18"/>
  <c r="AY471" i="18"/>
  <c r="AZ471" i="18"/>
  <c r="BA471" i="18"/>
  <c r="BB471" i="18"/>
  <c r="G472" i="18"/>
  <c r="AD472" i="18" s="1"/>
  <c r="Q472" i="18"/>
  <c r="R472" i="18"/>
  <c r="S472" i="18"/>
  <c r="T472" i="18"/>
  <c r="AE472" i="18"/>
  <c r="AF472" i="18"/>
  <c r="AU472" i="18"/>
  <c r="AW472" i="18"/>
  <c r="AX472" i="18"/>
  <c r="AY472" i="18"/>
  <c r="AZ472" i="18"/>
  <c r="BA472" i="18"/>
  <c r="BB472" i="18"/>
  <c r="G473" i="18"/>
  <c r="AD473" i="18" s="1"/>
  <c r="Q473" i="18"/>
  <c r="R473" i="18"/>
  <c r="S473" i="18"/>
  <c r="T473" i="18"/>
  <c r="AE473" i="18"/>
  <c r="AF473" i="18"/>
  <c r="AU473" i="18"/>
  <c r="AW473" i="18"/>
  <c r="AX473" i="18"/>
  <c r="AY473" i="18"/>
  <c r="AZ473" i="18"/>
  <c r="BA473" i="18"/>
  <c r="BB473" i="18"/>
  <c r="G474" i="18"/>
  <c r="AD474" i="18" s="1"/>
  <c r="Q474" i="18"/>
  <c r="R474" i="18"/>
  <c r="S474" i="18"/>
  <c r="T474" i="18"/>
  <c r="AE474" i="18"/>
  <c r="AF474" i="18"/>
  <c r="AU474" i="18"/>
  <c r="AW474" i="18"/>
  <c r="AX474" i="18"/>
  <c r="AY474" i="18"/>
  <c r="AZ474" i="18"/>
  <c r="BA474" i="18"/>
  <c r="BB474" i="18"/>
  <c r="G475" i="18"/>
  <c r="AD475" i="18" s="1"/>
  <c r="Q475" i="18"/>
  <c r="R475" i="18"/>
  <c r="S475" i="18"/>
  <c r="T475" i="18"/>
  <c r="AE475" i="18"/>
  <c r="AJ475" i="18" s="1"/>
  <c r="AF475" i="18"/>
  <c r="AU475" i="18"/>
  <c r="AW475" i="18"/>
  <c r="AX475" i="18"/>
  <c r="AY475" i="18"/>
  <c r="AZ475" i="18"/>
  <c r="BA475" i="18"/>
  <c r="BB475" i="18"/>
  <c r="G476" i="18"/>
  <c r="AD476" i="18" s="1"/>
  <c r="Q476" i="18"/>
  <c r="R476" i="18"/>
  <c r="S476" i="18"/>
  <c r="T476" i="18"/>
  <c r="AE476" i="18"/>
  <c r="AF476" i="18"/>
  <c r="AU476" i="18"/>
  <c r="AW476" i="18"/>
  <c r="AX476" i="18"/>
  <c r="AY476" i="18"/>
  <c r="AZ476" i="18"/>
  <c r="BA476" i="18"/>
  <c r="BB476" i="18"/>
  <c r="G477" i="18"/>
  <c r="AD477" i="18" s="1"/>
  <c r="Q477" i="18"/>
  <c r="R477" i="18"/>
  <c r="S477" i="18"/>
  <c r="T477" i="18"/>
  <c r="AE477" i="18"/>
  <c r="AJ477" i="18" s="1"/>
  <c r="AF477" i="18"/>
  <c r="AU477" i="18"/>
  <c r="AW477" i="18"/>
  <c r="AX477" i="18"/>
  <c r="AY477" i="18"/>
  <c r="AZ477" i="18"/>
  <c r="BA477" i="18"/>
  <c r="BB477" i="18"/>
  <c r="G478" i="18"/>
  <c r="AD478" i="18" s="1"/>
  <c r="Q478" i="18"/>
  <c r="R478" i="18"/>
  <c r="S478" i="18"/>
  <c r="T478" i="18"/>
  <c r="AE478" i="18"/>
  <c r="AF478" i="18"/>
  <c r="AU478" i="18"/>
  <c r="AW478" i="18"/>
  <c r="AX478" i="18"/>
  <c r="AY478" i="18"/>
  <c r="AZ478" i="18"/>
  <c r="BA478" i="18"/>
  <c r="BB478" i="18"/>
  <c r="G479" i="18"/>
  <c r="AD479" i="18" s="1"/>
  <c r="Q479" i="18"/>
  <c r="R479" i="18"/>
  <c r="S479" i="18"/>
  <c r="T479" i="18"/>
  <c r="AE479" i="18"/>
  <c r="AH479" i="18" s="1"/>
  <c r="AF479" i="18"/>
  <c r="AU479" i="18"/>
  <c r="AW479" i="18"/>
  <c r="AX479" i="18"/>
  <c r="AY479" i="18"/>
  <c r="AZ479" i="18"/>
  <c r="BA479" i="18"/>
  <c r="BB479" i="18"/>
  <c r="G480" i="18"/>
  <c r="AD480" i="18" s="1"/>
  <c r="Q480" i="18"/>
  <c r="R480" i="18"/>
  <c r="S480" i="18"/>
  <c r="T480" i="18"/>
  <c r="AE480" i="18"/>
  <c r="U480" i="18" s="1"/>
  <c r="AF480" i="18"/>
  <c r="AU480" i="18"/>
  <c r="AW480" i="18"/>
  <c r="AX480" i="18"/>
  <c r="AY480" i="18"/>
  <c r="AZ480" i="18"/>
  <c r="BA480" i="18"/>
  <c r="BB480" i="18"/>
  <c r="G481" i="18"/>
  <c r="AD481" i="18" s="1"/>
  <c r="Q481" i="18"/>
  <c r="R481" i="18"/>
  <c r="S481" i="18"/>
  <c r="T481" i="18"/>
  <c r="AE481" i="18"/>
  <c r="AF481" i="18"/>
  <c r="AU481" i="18"/>
  <c r="AW481" i="18"/>
  <c r="AX481" i="18"/>
  <c r="AY481" i="18"/>
  <c r="AZ481" i="18"/>
  <c r="BA481" i="18"/>
  <c r="BB481" i="18"/>
  <c r="G482" i="18"/>
  <c r="AD482" i="18" s="1"/>
  <c r="Q482" i="18"/>
  <c r="R482" i="18"/>
  <c r="S482" i="18"/>
  <c r="T482" i="18"/>
  <c r="AE482" i="18"/>
  <c r="AF482" i="18"/>
  <c r="AU482" i="18"/>
  <c r="AW482" i="18"/>
  <c r="AX482" i="18"/>
  <c r="AY482" i="18"/>
  <c r="AZ482" i="18"/>
  <c r="BA482" i="18"/>
  <c r="BB482" i="18"/>
  <c r="G483" i="18"/>
  <c r="AD483" i="18" s="1"/>
  <c r="Q483" i="18"/>
  <c r="R483" i="18"/>
  <c r="S483" i="18"/>
  <c r="T483" i="18"/>
  <c r="AE483" i="18"/>
  <c r="AF483" i="18"/>
  <c r="AU483" i="18"/>
  <c r="AW483" i="18"/>
  <c r="AX483" i="18"/>
  <c r="AY483" i="18"/>
  <c r="AZ483" i="18"/>
  <c r="BA483" i="18"/>
  <c r="BB483" i="18"/>
  <c r="G484" i="18"/>
  <c r="AD484" i="18" s="1"/>
  <c r="Q484" i="18"/>
  <c r="R484" i="18"/>
  <c r="S484" i="18"/>
  <c r="T484" i="18"/>
  <c r="AE484" i="18"/>
  <c r="AF484" i="18"/>
  <c r="AU484" i="18"/>
  <c r="AW484" i="18"/>
  <c r="AX484" i="18"/>
  <c r="AY484" i="18"/>
  <c r="AZ484" i="18"/>
  <c r="BA484" i="18"/>
  <c r="BB484" i="18"/>
  <c r="G485" i="18"/>
  <c r="AD485" i="18" s="1"/>
  <c r="Q485" i="18"/>
  <c r="R485" i="18"/>
  <c r="S485" i="18"/>
  <c r="T485" i="18"/>
  <c r="AE485" i="18"/>
  <c r="AF485" i="18"/>
  <c r="AU485" i="18"/>
  <c r="AW485" i="18"/>
  <c r="AX485" i="18"/>
  <c r="AY485" i="18"/>
  <c r="AZ485" i="18"/>
  <c r="BA485" i="18"/>
  <c r="BB485" i="18"/>
  <c r="G486" i="18"/>
  <c r="AD486" i="18" s="1"/>
  <c r="Q486" i="18"/>
  <c r="R486" i="18"/>
  <c r="S486" i="18"/>
  <c r="T486" i="18"/>
  <c r="AE486" i="18"/>
  <c r="AI486" i="18" s="1"/>
  <c r="AF486" i="18"/>
  <c r="AU486" i="18"/>
  <c r="AW486" i="18"/>
  <c r="AX486" i="18"/>
  <c r="AY486" i="18"/>
  <c r="AZ486" i="18"/>
  <c r="BA486" i="18"/>
  <c r="BB486" i="18"/>
  <c r="G487" i="18"/>
  <c r="AD487" i="18" s="1"/>
  <c r="Q487" i="18"/>
  <c r="R487" i="18"/>
  <c r="S487" i="18"/>
  <c r="T487" i="18"/>
  <c r="AE487" i="18"/>
  <c r="AI487" i="18"/>
  <c r="AF487" i="18"/>
  <c r="AU487" i="18"/>
  <c r="AW487" i="18"/>
  <c r="AX487" i="18"/>
  <c r="AY487" i="18"/>
  <c r="AZ487" i="18"/>
  <c r="BA487" i="18"/>
  <c r="BB487" i="18"/>
  <c r="G488" i="18"/>
  <c r="AD488" i="18" s="1"/>
  <c r="Q488" i="18"/>
  <c r="R488" i="18"/>
  <c r="S488" i="18"/>
  <c r="T488" i="18"/>
  <c r="AE488" i="18"/>
  <c r="AF488" i="18"/>
  <c r="AU488" i="18"/>
  <c r="AW488" i="18"/>
  <c r="AX488" i="18"/>
  <c r="AY488" i="18"/>
  <c r="AZ488" i="18"/>
  <c r="BA488" i="18"/>
  <c r="BB488" i="18"/>
  <c r="G489" i="18"/>
  <c r="AD489" i="18" s="1"/>
  <c r="Q489" i="18"/>
  <c r="R489" i="18"/>
  <c r="S489" i="18"/>
  <c r="T489" i="18"/>
  <c r="AE489" i="18"/>
  <c r="W489" i="18"/>
  <c r="AF489" i="18"/>
  <c r="AU489" i="18"/>
  <c r="AW489" i="18"/>
  <c r="AX489" i="18"/>
  <c r="AY489" i="18"/>
  <c r="AZ489" i="18"/>
  <c r="BA489" i="18"/>
  <c r="BB489" i="18"/>
  <c r="G490" i="18"/>
  <c r="AD490" i="18" s="1"/>
  <c r="Q490" i="18"/>
  <c r="R490" i="18"/>
  <c r="S490" i="18"/>
  <c r="T490" i="18"/>
  <c r="AE490" i="18"/>
  <c r="V490" i="18" s="1"/>
  <c r="AF490" i="18"/>
  <c r="AU490" i="18"/>
  <c r="AW490" i="18"/>
  <c r="AX490" i="18"/>
  <c r="AY490" i="18"/>
  <c r="AZ490" i="18"/>
  <c r="BA490" i="18"/>
  <c r="BB490" i="18"/>
  <c r="G491" i="18"/>
  <c r="AD491" i="18" s="1"/>
  <c r="Q491" i="18"/>
  <c r="R491" i="18"/>
  <c r="S491" i="18"/>
  <c r="T491" i="18"/>
  <c r="AE491" i="18"/>
  <c r="AF491" i="18"/>
  <c r="AU491" i="18"/>
  <c r="AW491" i="18"/>
  <c r="AX491" i="18"/>
  <c r="AY491" i="18"/>
  <c r="AZ491" i="18"/>
  <c r="BA491" i="18"/>
  <c r="BB491" i="18"/>
  <c r="G492" i="18"/>
  <c r="AD492" i="18" s="1"/>
  <c r="Q492" i="18"/>
  <c r="R492" i="18"/>
  <c r="S492" i="18"/>
  <c r="T492" i="18"/>
  <c r="AE492" i="18"/>
  <c r="AF492" i="18"/>
  <c r="AU492" i="18"/>
  <c r="AW492" i="18"/>
  <c r="AX492" i="18"/>
  <c r="AY492" i="18"/>
  <c r="AZ492" i="18"/>
  <c r="BA492" i="18"/>
  <c r="BB492" i="18"/>
  <c r="G493" i="18"/>
  <c r="AD493" i="18" s="1"/>
  <c r="Q493" i="18"/>
  <c r="R493" i="18"/>
  <c r="S493" i="18"/>
  <c r="T493" i="18"/>
  <c r="AE493" i="18"/>
  <c r="AF493" i="18"/>
  <c r="AU493" i="18"/>
  <c r="AW493" i="18"/>
  <c r="AX493" i="18"/>
  <c r="AY493" i="18"/>
  <c r="AZ493" i="18"/>
  <c r="BA493" i="18"/>
  <c r="BB493" i="18"/>
  <c r="G494" i="18"/>
  <c r="AD494" i="18" s="1"/>
  <c r="Q494" i="18"/>
  <c r="R494" i="18"/>
  <c r="S494" i="18"/>
  <c r="T494" i="18"/>
  <c r="AE494" i="18"/>
  <c r="AI494" i="18" s="1"/>
  <c r="AF494" i="18"/>
  <c r="AU494" i="18"/>
  <c r="AW494" i="18"/>
  <c r="AX494" i="18"/>
  <c r="AY494" i="18"/>
  <c r="AZ494" i="18"/>
  <c r="BA494" i="18"/>
  <c r="BB494" i="18"/>
  <c r="G495" i="18"/>
  <c r="AD495" i="18" s="1"/>
  <c r="Q495" i="18"/>
  <c r="R495" i="18"/>
  <c r="S495" i="18"/>
  <c r="T495" i="18"/>
  <c r="AE495" i="18"/>
  <c r="AI495" i="18" s="1"/>
  <c r="AF495" i="18"/>
  <c r="AU495" i="18"/>
  <c r="AW495" i="18"/>
  <c r="AX495" i="18"/>
  <c r="AY495" i="18"/>
  <c r="AZ495" i="18"/>
  <c r="BA495" i="18"/>
  <c r="BB495" i="18"/>
  <c r="G496" i="18"/>
  <c r="AD496" i="18" s="1"/>
  <c r="Q496" i="18"/>
  <c r="R496" i="18"/>
  <c r="S496" i="18"/>
  <c r="T496" i="18"/>
  <c r="AE496" i="18"/>
  <c r="AI496" i="18"/>
  <c r="AF496" i="18"/>
  <c r="AU496" i="18"/>
  <c r="AW496" i="18"/>
  <c r="AX496" i="18"/>
  <c r="AY496" i="18"/>
  <c r="AZ496" i="18"/>
  <c r="BA496" i="18"/>
  <c r="BB496" i="18"/>
  <c r="G497" i="18"/>
  <c r="AD497" i="18" s="1"/>
  <c r="Q497" i="18"/>
  <c r="R497" i="18"/>
  <c r="S497" i="18"/>
  <c r="T497" i="18"/>
  <c r="AE497" i="18"/>
  <c r="AI497" i="18"/>
  <c r="AF497" i="18"/>
  <c r="AU497" i="18"/>
  <c r="AW497" i="18"/>
  <c r="AX497" i="18"/>
  <c r="AY497" i="18"/>
  <c r="AZ497" i="18"/>
  <c r="BA497" i="18"/>
  <c r="BB497" i="18"/>
  <c r="G498" i="18"/>
  <c r="AD498" i="18" s="1"/>
  <c r="Q498" i="18"/>
  <c r="R498" i="18"/>
  <c r="S498" i="18"/>
  <c r="T498" i="18"/>
  <c r="AE498" i="18"/>
  <c r="AF498" i="18"/>
  <c r="AU498" i="18"/>
  <c r="AW498" i="18"/>
  <c r="AX498" i="18"/>
  <c r="AY498" i="18"/>
  <c r="AZ498" i="18"/>
  <c r="BA498" i="18"/>
  <c r="BB498" i="18"/>
  <c r="G499" i="18"/>
  <c r="AD499" i="18"/>
  <c r="Q499" i="18"/>
  <c r="R499" i="18"/>
  <c r="S499" i="18"/>
  <c r="T499" i="18"/>
  <c r="AE499" i="18"/>
  <c r="W499" i="18" s="1"/>
  <c r="Y499" i="18" s="1"/>
  <c r="AF499" i="18"/>
  <c r="AU499" i="18"/>
  <c r="AW499" i="18"/>
  <c r="AX499" i="18"/>
  <c r="AY499" i="18"/>
  <c r="AZ499" i="18"/>
  <c r="BA499" i="18"/>
  <c r="BB499" i="18"/>
  <c r="G500" i="18"/>
  <c r="AD500" i="18" s="1"/>
  <c r="Q500" i="18"/>
  <c r="R500" i="18"/>
  <c r="S500" i="18"/>
  <c r="T500" i="18"/>
  <c r="AE500" i="18"/>
  <c r="AF500" i="18"/>
  <c r="AU500" i="18"/>
  <c r="AW500" i="18"/>
  <c r="AX500" i="18"/>
  <c r="AY500" i="18"/>
  <c r="AZ500" i="18"/>
  <c r="BA500" i="18"/>
  <c r="BB500" i="18"/>
  <c r="G501" i="18"/>
  <c r="AD501" i="18" s="1"/>
  <c r="Q501" i="18"/>
  <c r="R501" i="18"/>
  <c r="S501" i="18"/>
  <c r="T501" i="18"/>
  <c r="AE501" i="18"/>
  <c r="AF501" i="18"/>
  <c r="AU501" i="18"/>
  <c r="AW501" i="18"/>
  <c r="AX501" i="18"/>
  <c r="AY501" i="18"/>
  <c r="AZ501" i="18"/>
  <c r="BA501" i="18"/>
  <c r="BB501" i="18"/>
  <c r="G502" i="18"/>
  <c r="AD502" i="18" s="1"/>
  <c r="Q502" i="18"/>
  <c r="R502" i="18"/>
  <c r="S502" i="18"/>
  <c r="T502" i="18"/>
  <c r="AE502" i="18"/>
  <c r="AF502" i="18"/>
  <c r="AU502" i="18"/>
  <c r="AW502" i="18"/>
  <c r="AX502" i="18"/>
  <c r="AY502" i="18"/>
  <c r="AZ502" i="18"/>
  <c r="BA502" i="18"/>
  <c r="BB502" i="18"/>
  <c r="G503" i="18"/>
  <c r="AD503" i="18"/>
  <c r="Q503" i="18"/>
  <c r="R503" i="18"/>
  <c r="S503" i="18"/>
  <c r="T503" i="18"/>
  <c r="AE503" i="18"/>
  <c r="AJ503" i="18" s="1"/>
  <c r="AF503" i="18"/>
  <c r="AU503" i="18"/>
  <c r="AW503" i="18"/>
  <c r="AX503" i="18"/>
  <c r="AY503" i="18"/>
  <c r="AZ503" i="18"/>
  <c r="BA503" i="18"/>
  <c r="BB503" i="18"/>
  <c r="G504" i="18"/>
  <c r="AD504" i="18"/>
  <c r="Q504" i="18"/>
  <c r="R504" i="18"/>
  <c r="S504" i="18"/>
  <c r="T504" i="18"/>
  <c r="AE504" i="18"/>
  <c r="AJ504" i="18" s="1"/>
  <c r="AF504" i="18"/>
  <c r="AU504" i="18"/>
  <c r="AW504" i="18"/>
  <c r="AX504" i="18"/>
  <c r="AY504" i="18"/>
  <c r="AZ504" i="18"/>
  <c r="BA504" i="18"/>
  <c r="BB504" i="18"/>
  <c r="G505" i="18"/>
  <c r="Q505" i="18"/>
  <c r="R505" i="18"/>
  <c r="S505" i="18"/>
  <c r="T505" i="18"/>
  <c r="AE505" i="18"/>
  <c r="AI505" i="18"/>
  <c r="AF505" i="18"/>
  <c r="AU505" i="18"/>
  <c r="AW505" i="18"/>
  <c r="AX505" i="18"/>
  <c r="AY505" i="18"/>
  <c r="AZ505" i="18"/>
  <c r="BA505" i="18"/>
  <c r="BB505" i="18"/>
  <c r="G506" i="18"/>
  <c r="AD506" i="18" s="1"/>
  <c r="Q506" i="18"/>
  <c r="R506" i="18"/>
  <c r="S506" i="18"/>
  <c r="T506" i="18"/>
  <c r="V506" i="18" s="1"/>
  <c r="AE506" i="18"/>
  <c r="AF506" i="18"/>
  <c r="AU506" i="18"/>
  <c r="AW506" i="18"/>
  <c r="AX506" i="18"/>
  <c r="AY506" i="18"/>
  <c r="AZ506" i="18"/>
  <c r="BA506" i="18"/>
  <c r="BB506" i="18"/>
  <c r="G507" i="18"/>
  <c r="AD507" i="18" s="1"/>
  <c r="Q507" i="18"/>
  <c r="R507" i="18"/>
  <c r="S507" i="18"/>
  <c r="T507" i="18"/>
  <c r="AE507" i="18"/>
  <c r="AJ507" i="18"/>
  <c r="AF507" i="18"/>
  <c r="AU507" i="18"/>
  <c r="AW507" i="18"/>
  <c r="AX507" i="18"/>
  <c r="AY507" i="18"/>
  <c r="AZ507" i="18"/>
  <c r="BA507" i="18"/>
  <c r="BB507" i="18"/>
  <c r="G508" i="18"/>
  <c r="AD508" i="18" s="1"/>
  <c r="Q508" i="18"/>
  <c r="R508" i="18"/>
  <c r="S508" i="18"/>
  <c r="T508" i="18"/>
  <c r="AE508" i="18"/>
  <c r="AF508" i="18"/>
  <c r="AU508" i="18"/>
  <c r="AW508" i="18"/>
  <c r="AX508" i="18"/>
  <c r="AY508" i="18"/>
  <c r="AZ508" i="18"/>
  <c r="BA508" i="18"/>
  <c r="BB508" i="18"/>
  <c r="G509" i="18"/>
  <c r="AD509" i="18"/>
  <c r="Q509" i="18"/>
  <c r="R509" i="18"/>
  <c r="S509" i="18"/>
  <c r="T509" i="18"/>
  <c r="AE509" i="18"/>
  <c r="AF509" i="18"/>
  <c r="AU509" i="18"/>
  <c r="AW509" i="18"/>
  <c r="AX509" i="18"/>
  <c r="AY509" i="18"/>
  <c r="AZ509" i="18"/>
  <c r="BA509" i="18"/>
  <c r="BB509" i="18"/>
  <c r="G510" i="18"/>
  <c r="AD510" i="18"/>
  <c r="Q510" i="18"/>
  <c r="R510" i="18"/>
  <c r="S510" i="18"/>
  <c r="T510" i="18"/>
  <c r="AE510" i="18"/>
  <c r="AF510" i="18"/>
  <c r="AU510" i="18"/>
  <c r="AW510" i="18"/>
  <c r="AX510" i="18"/>
  <c r="AY510" i="18"/>
  <c r="AZ510" i="18"/>
  <c r="BA510" i="18"/>
  <c r="BB510" i="18"/>
  <c r="G511" i="18"/>
  <c r="AD511" i="18" s="1"/>
  <c r="Q511" i="18"/>
  <c r="R511" i="18"/>
  <c r="S511" i="18"/>
  <c r="T511" i="18"/>
  <c r="AE511" i="18"/>
  <c r="AF511" i="18"/>
  <c r="AU511" i="18"/>
  <c r="AW511" i="18"/>
  <c r="AX511" i="18"/>
  <c r="AY511" i="18"/>
  <c r="AZ511" i="18"/>
  <c r="BA511" i="18"/>
  <c r="BB511" i="18"/>
  <c r="G512" i="18"/>
  <c r="AD512" i="18"/>
  <c r="Q512" i="18"/>
  <c r="R512" i="18"/>
  <c r="S512" i="18"/>
  <c r="T512" i="18"/>
  <c r="AE512" i="18"/>
  <c r="W512" i="18" s="1"/>
  <c r="AF512" i="18"/>
  <c r="AU512" i="18"/>
  <c r="AW512" i="18"/>
  <c r="AX512" i="18"/>
  <c r="AY512" i="18"/>
  <c r="AZ512" i="18"/>
  <c r="BA512" i="18"/>
  <c r="BB512" i="18"/>
  <c r="G513" i="18"/>
  <c r="AD513" i="18" s="1"/>
  <c r="Q513" i="18"/>
  <c r="R513" i="18"/>
  <c r="S513" i="18"/>
  <c r="T513" i="18"/>
  <c r="AE513" i="18"/>
  <c r="AF513" i="18"/>
  <c r="AU513" i="18"/>
  <c r="AW513" i="18"/>
  <c r="AX513" i="18"/>
  <c r="AY513" i="18"/>
  <c r="AZ513" i="18"/>
  <c r="BA513" i="18"/>
  <c r="BB513" i="18"/>
  <c r="G514" i="18"/>
  <c r="AD514" i="18" s="1"/>
  <c r="Q514" i="18"/>
  <c r="R514" i="18"/>
  <c r="S514" i="18"/>
  <c r="T514" i="18"/>
  <c r="AE514" i="18"/>
  <c r="AF514" i="18"/>
  <c r="AU514" i="18"/>
  <c r="AW514" i="18"/>
  <c r="AX514" i="18"/>
  <c r="AY514" i="18"/>
  <c r="AZ514" i="18"/>
  <c r="BA514" i="18"/>
  <c r="BB514" i="18"/>
  <c r="G515" i="18"/>
  <c r="AD515" i="18" s="1"/>
  <c r="Q515" i="18"/>
  <c r="R515" i="18"/>
  <c r="S515" i="18"/>
  <c r="T515" i="18"/>
  <c r="AE515" i="18"/>
  <c r="AI515" i="18" s="1"/>
  <c r="AF515" i="18"/>
  <c r="AU515" i="18"/>
  <c r="AW515" i="18"/>
  <c r="AX515" i="18"/>
  <c r="AY515" i="18"/>
  <c r="AZ515" i="18"/>
  <c r="BA515" i="18"/>
  <c r="BB515" i="18"/>
  <c r="G516" i="18"/>
  <c r="AD516" i="18" s="1"/>
  <c r="Q516" i="18"/>
  <c r="R516" i="18"/>
  <c r="S516" i="18"/>
  <c r="T516" i="18"/>
  <c r="AE516" i="18"/>
  <c r="AF516" i="18"/>
  <c r="AU516" i="18"/>
  <c r="AW516" i="18"/>
  <c r="AX516" i="18"/>
  <c r="AY516" i="18"/>
  <c r="AZ516" i="18"/>
  <c r="BA516" i="18"/>
  <c r="BB516" i="18"/>
  <c r="G517" i="18"/>
  <c r="AD517" i="18" s="1"/>
  <c r="Q517" i="18"/>
  <c r="R517" i="18"/>
  <c r="S517" i="18"/>
  <c r="T517" i="18"/>
  <c r="AE517" i="18"/>
  <c r="AI517" i="18" s="1"/>
  <c r="AF517" i="18"/>
  <c r="AU517" i="18"/>
  <c r="AW517" i="18"/>
  <c r="AX517" i="18"/>
  <c r="AY517" i="18"/>
  <c r="AZ517" i="18"/>
  <c r="BA517" i="18"/>
  <c r="BB517" i="18"/>
  <c r="G518" i="18"/>
  <c r="AD518" i="18" s="1"/>
  <c r="Q518" i="18"/>
  <c r="R518" i="18"/>
  <c r="S518" i="18"/>
  <c r="T518" i="18"/>
  <c r="AE518" i="18"/>
  <c r="AF518" i="18"/>
  <c r="AU518" i="18"/>
  <c r="AW518" i="18"/>
  <c r="AX518" i="18"/>
  <c r="AY518" i="18"/>
  <c r="AZ518" i="18"/>
  <c r="BA518" i="18"/>
  <c r="BB518" i="18"/>
  <c r="G519" i="18"/>
  <c r="AD519" i="18" s="1"/>
  <c r="Q519" i="18"/>
  <c r="R519" i="18"/>
  <c r="S519" i="18"/>
  <c r="T519" i="18"/>
  <c r="AE519" i="18"/>
  <c r="AH519" i="18" s="1"/>
  <c r="AF519" i="18"/>
  <c r="AU519" i="18"/>
  <c r="AW519" i="18"/>
  <c r="AX519" i="18"/>
  <c r="AY519" i="18"/>
  <c r="AZ519" i="18"/>
  <c r="BA519" i="18"/>
  <c r="BB519" i="18"/>
  <c r="G520" i="18"/>
  <c r="AD520" i="18" s="1"/>
  <c r="Q520" i="18"/>
  <c r="R520" i="18"/>
  <c r="S520" i="18"/>
  <c r="T520" i="18"/>
  <c r="AE520" i="18"/>
  <c r="AF520" i="18"/>
  <c r="AU520" i="18"/>
  <c r="AW520" i="18"/>
  <c r="AX520" i="18"/>
  <c r="AY520" i="18"/>
  <c r="AZ520" i="18"/>
  <c r="BA520" i="18"/>
  <c r="BB520" i="18"/>
  <c r="G521" i="18"/>
  <c r="AD521" i="18" s="1"/>
  <c r="Q521" i="18"/>
  <c r="R521" i="18"/>
  <c r="S521" i="18"/>
  <c r="T521" i="18"/>
  <c r="AE521" i="18"/>
  <c r="AF521" i="18"/>
  <c r="AU521" i="18"/>
  <c r="AW521" i="18"/>
  <c r="AX521" i="18"/>
  <c r="AY521" i="18"/>
  <c r="AZ521" i="18"/>
  <c r="BA521" i="18"/>
  <c r="BB521" i="18"/>
  <c r="G522" i="18"/>
  <c r="AD522" i="18" s="1"/>
  <c r="Q522" i="18"/>
  <c r="R522" i="18"/>
  <c r="S522" i="18"/>
  <c r="T522" i="18"/>
  <c r="AE522" i="18"/>
  <c r="AF522" i="18"/>
  <c r="AU522" i="18"/>
  <c r="AW522" i="18"/>
  <c r="AX522" i="18"/>
  <c r="AY522" i="18"/>
  <c r="AZ522" i="18"/>
  <c r="BA522" i="18"/>
  <c r="BB522" i="18"/>
  <c r="G523" i="18"/>
  <c r="AD523" i="18" s="1"/>
  <c r="Q523" i="18"/>
  <c r="R523" i="18"/>
  <c r="S523" i="18"/>
  <c r="T523" i="18"/>
  <c r="AE523" i="18"/>
  <c r="AF523" i="18"/>
  <c r="AU523" i="18"/>
  <c r="AW523" i="18"/>
  <c r="AX523" i="18"/>
  <c r="AY523" i="18"/>
  <c r="AZ523" i="18"/>
  <c r="BA523" i="18"/>
  <c r="BB523" i="18"/>
  <c r="G524" i="18"/>
  <c r="AD524" i="18"/>
  <c r="Q524" i="18"/>
  <c r="R524" i="18"/>
  <c r="S524" i="18"/>
  <c r="T524" i="18"/>
  <c r="AE524" i="18"/>
  <c r="AI524" i="18" s="1"/>
  <c r="AF524" i="18"/>
  <c r="AU524" i="18"/>
  <c r="AW524" i="18"/>
  <c r="AX524" i="18"/>
  <c r="AY524" i="18"/>
  <c r="AZ524" i="18"/>
  <c r="BA524" i="18"/>
  <c r="BB524" i="18"/>
  <c r="G525" i="18"/>
  <c r="AD525" i="18" s="1"/>
  <c r="Q525" i="18"/>
  <c r="R525" i="18"/>
  <c r="S525" i="18"/>
  <c r="T525" i="18"/>
  <c r="AE525" i="18"/>
  <c r="AF525" i="18"/>
  <c r="AU525" i="18"/>
  <c r="AW525" i="18"/>
  <c r="AX525" i="18"/>
  <c r="AY525" i="18"/>
  <c r="AZ525" i="18"/>
  <c r="BA525" i="18"/>
  <c r="BB525" i="18"/>
  <c r="G526" i="18"/>
  <c r="AD526" i="18" s="1"/>
  <c r="Q526" i="18"/>
  <c r="R526" i="18"/>
  <c r="S526" i="18"/>
  <c r="T526" i="18"/>
  <c r="AE526" i="18"/>
  <c r="AF526" i="18"/>
  <c r="AU526" i="18"/>
  <c r="AW526" i="18"/>
  <c r="AX526" i="18"/>
  <c r="AY526" i="18"/>
  <c r="AZ526" i="18"/>
  <c r="BA526" i="18"/>
  <c r="BB526" i="18"/>
  <c r="G527" i="18"/>
  <c r="AD527" i="18" s="1"/>
  <c r="Q527" i="18"/>
  <c r="R527" i="18"/>
  <c r="S527" i="18"/>
  <c r="T527" i="18"/>
  <c r="AE527" i="18"/>
  <c r="AF527" i="18"/>
  <c r="AU527" i="18"/>
  <c r="AW527" i="18"/>
  <c r="AX527" i="18"/>
  <c r="AY527" i="18"/>
  <c r="AZ527" i="18"/>
  <c r="BA527" i="18"/>
  <c r="BB527" i="18"/>
  <c r="G528" i="18"/>
  <c r="AD528" i="18" s="1"/>
  <c r="Q528" i="18"/>
  <c r="R528" i="18"/>
  <c r="S528" i="18"/>
  <c r="T528" i="18"/>
  <c r="AE528" i="18"/>
  <c r="AF528" i="18"/>
  <c r="AU528" i="18"/>
  <c r="AW528" i="18"/>
  <c r="AX528" i="18"/>
  <c r="AY528" i="18"/>
  <c r="AZ528" i="18"/>
  <c r="BA528" i="18"/>
  <c r="BB528" i="18"/>
  <c r="G529" i="18"/>
  <c r="Q529" i="18"/>
  <c r="R529" i="18"/>
  <c r="S529" i="18"/>
  <c r="T529" i="18"/>
  <c r="AE529" i="18"/>
  <c r="AH529" i="18" s="1"/>
  <c r="AF529" i="18"/>
  <c r="AU529" i="18"/>
  <c r="AW529" i="18"/>
  <c r="AX529" i="18"/>
  <c r="AY529" i="18"/>
  <c r="AZ529" i="18"/>
  <c r="BA529" i="18"/>
  <c r="BB529" i="18"/>
  <c r="G530" i="18"/>
  <c r="AD530" i="18"/>
  <c r="Q530" i="18"/>
  <c r="R530" i="18"/>
  <c r="S530" i="18"/>
  <c r="T530" i="18"/>
  <c r="AE530" i="18"/>
  <c r="AF530" i="18"/>
  <c r="AU530" i="18"/>
  <c r="AW530" i="18"/>
  <c r="AX530" i="18"/>
  <c r="AY530" i="18"/>
  <c r="AZ530" i="18"/>
  <c r="BA530" i="18"/>
  <c r="BB530" i="18"/>
  <c r="G531" i="18"/>
  <c r="AD531" i="18" s="1"/>
  <c r="Q531" i="18"/>
  <c r="R531" i="18"/>
  <c r="S531" i="18"/>
  <c r="T531" i="18"/>
  <c r="AE531" i="18"/>
  <c r="AF531" i="18"/>
  <c r="AU531" i="18"/>
  <c r="AW531" i="18"/>
  <c r="AX531" i="18"/>
  <c r="AY531" i="18"/>
  <c r="AZ531" i="18"/>
  <c r="BA531" i="18"/>
  <c r="BB531" i="18"/>
  <c r="G532" i="18"/>
  <c r="AD532" i="18" s="1"/>
  <c r="Q532" i="18"/>
  <c r="R532" i="18"/>
  <c r="S532" i="18"/>
  <c r="T532" i="18"/>
  <c r="AE532" i="18"/>
  <c r="AF532" i="18"/>
  <c r="AU532" i="18"/>
  <c r="AW532" i="18"/>
  <c r="AX532" i="18"/>
  <c r="AY532" i="18"/>
  <c r="AZ532" i="18"/>
  <c r="BA532" i="18"/>
  <c r="BB532" i="18"/>
  <c r="G533" i="18"/>
  <c r="AD533" i="18" s="1"/>
  <c r="Q533" i="18"/>
  <c r="R533" i="18"/>
  <c r="S533" i="18"/>
  <c r="T533" i="18"/>
  <c r="AE533" i="18"/>
  <c r="AF533" i="18"/>
  <c r="AU533" i="18"/>
  <c r="AW533" i="18"/>
  <c r="AX533" i="18"/>
  <c r="AY533" i="18"/>
  <c r="AZ533" i="18"/>
  <c r="BA533" i="18"/>
  <c r="BB533" i="18"/>
  <c r="G534" i="18"/>
  <c r="AD534" i="18" s="1"/>
  <c r="Q534" i="18"/>
  <c r="R534" i="18"/>
  <c r="S534" i="18"/>
  <c r="T534" i="18"/>
  <c r="AE534" i="18"/>
  <c r="W534" i="18"/>
  <c r="Y534" i="18" s="1"/>
  <c r="AF534" i="18"/>
  <c r="AH534" i="18"/>
  <c r="AU534" i="18"/>
  <c r="AW534" i="18"/>
  <c r="AX534" i="18"/>
  <c r="AY534" i="18"/>
  <c r="AZ534" i="18"/>
  <c r="BA534" i="18"/>
  <c r="BB534" i="18"/>
  <c r="G535" i="18"/>
  <c r="AD535" i="18" s="1"/>
  <c r="Q535" i="18"/>
  <c r="R535" i="18"/>
  <c r="S535" i="18"/>
  <c r="T535" i="18"/>
  <c r="AE535" i="18"/>
  <c r="AF535" i="18"/>
  <c r="AU535" i="18"/>
  <c r="AW535" i="18"/>
  <c r="AX535" i="18"/>
  <c r="AY535" i="18"/>
  <c r="AZ535" i="18"/>
  <c r="BA535" i="18"/>
  <c r="BB535" i="18"/>
  <c r="G536" i="18"/>
  <c r="AD536" i="18" s="1"/>
  <c r="Q536" i="18"/>
  <c r="R536" i="18"/>
  <c r="S536" i="18"/>
  <c r="T536" i="18"/>
  <c r="AE536" i="18"/>
  <c r="W536" i="18" s="1"/>
  <c r="AF536" i="18"/>
  <c r="AU536" i="18"/>
  <c r="AW536" i="18"/>
  <c r="AX536" i="18"/>
  <c r="AY536" i="18"/>
  <c r="AZ536" i="18"/>
  <c r="BA536" i="18"/>
  <c r="BB536" i="18"/>
  <c r="G537" i="18"/>
  <c r="AD537" i="18" s="1"/>
  <c r="Q537" i="18"/>
  <c r="R537" i="18"/>
  <c r="S537" i="18"/>
  <c r="U537" i="18" s="1"/>
  <c r="T537" i="18"/>
  <c r="AE537" i="18"/>
  <c r="AF537" i="18"/>
  <c r="AU537" i="18"/>
  <c r="AW537" i="18"/>
  <c r="AX537" i="18"/>
  <c r="AY537" i="18"/>
  <c r="AZ537" i="18"/>
  <c r="BA537" i="18"/>
  <c r="BB537" i="18"/>
  <c r="G538" i="18"/>
  <c r="AD538" i="18" s="1"/>
  <c r="Q538" i="18"/>
  <c r="R538" i="18"/>
  <c r="S538" i="18"/>
  <c r="T538" i="18"/>
  <c r="AE538" i="18"/>
  <c r="X538" i="18" s="1"/>
  <c r="AF538" i="18"/>
  <c r="AU538" i="18"/>
  <c r="AW538" i="18"/>
  <c r="AX538" i="18"/>
  <c r="AY538" i="18"/>
  <c r="AZ538" i="18"/>
  <c r="BA538" i="18"/>
  <c r="BB538" i="18"/>
  <c r="G539" i="18"/>
  <c r="AD539" i="18" s="1"/>
  <c r="Q539" i="18"/>
  <c r="R539" i="18"/>
  <c r="S539" i="18"/>
  <c r="T539" i="18"/>
  <c r="AE539" i="18"/>
  <c r="AF539" i="18"/>
  <c r="AU539" i="18"/>
  <c r="AW539" i="18"/>
  <c r="AX539" i="18"/>
  <c r="AY539" i="18"/>
  <c r="AZ539" i="18"/>
  <c r="BA539" i="18"/>
  <c r="BB539" i="18"/>
  <c r="G540" i="18"/>
  <c r="AD540" i="18" s="1"/>
  <c r="Q540" i="18"/>
  <c r="R540" i="18"/>
  <c r="S540" i="18"/>
  <c r="T540" i="18"/>
  <c r="AE540" i="18"/>
  <c r="X540" i="18" s="1"/>
  <c r="AF540" i="18"/>
  <c r="AU540" i="18"/>
  <c r="AW540" i="18"/>
  <c r="AX540" i="18"/>
  <c r="AY540" i="18"/>
  <c r="AZ540" i="18"/>
  <c r="BA540" i="18"/>
  <c r="BB540" i="18"/>
  <c r="G541" i="18"/>
  <c r="AD541" i="18" s="1"/>
  <c r="Q541" i="18"/>
  <c r="R541" i="18"/>
  <c r="S541" i="18"/>
  <c r="T541" i="18"/>
  <c r="AE541" i="18"/>
  <c r="AF541" i="18"/>
  <c r="AU541" i="18"/>
  <c r="AW541" i="18"/>
  <c r="AX541" i="18"/>
  <c r="AY541" i="18"/>
  <c r="AZ541" i="18"/>
  <c r="BA541" i="18"/>
  <c r="BB541" i="18"/>
  <c r="G542" i="18"/>
  <c r="AD542" i="18" s="1"/>
  <c r="Q542" i="18"/>
  <c r="R542" i="18"/>
  <c r="S542" i="18"/>
  <c r="T542" i="18"/>
  <c r="AE542" i="18"/>
  <c r="AF542" i="18"/>
  <c r="AU542" i="18"/>
  <c r="AW542" i="18"/>
  <c r="AX542" i="18"/>
  <c r="AY542" i="18"/>
  <c r="AZ542" i="18"/>
  <c r="BA542" i="18"/>
  <c r="BB542" i="18"/>
  <c r="G543" i="18"/>
  <c r="AD543" i="18"/>
  <c r="Q543" i="18"/>
  <c r="R543" i="18"/>
  <c r="S543" i="18"/>
  <c r="T543" i="18"/>
  <c r="AE543" i="18"/>
  <c r="AI543" i="18" s="1"/>
  <c r="AF543" i="18"/>
  <c r="AU543" i="18"/>
  <c r="AW543" i="18"/>
  <c r="AX543" i="18"/>
  <c r="AY543" i="18"/>
  <c r="AZ543" i="18"/>
  <c r="BA543" i="18"/>
  <c r="BB543" i="18"/>
  <c r="G544" i="18"/>
  <c r="AD544" i="18" s="1"/>
  <c r="Q544" i="18"/>
  <c r="R544" i="18"/>
  <c r="S544" i="18"/>
  <c r="T544" i="18"/>
  <c r="AE544" i="18"/>
  <c r="AF544" i="18"/>
  <c r="AU544" i="18"/>
  <c r="AW544" i="18"/>
  <c r="AX544" i="18"/>
  <c r="AY544" i="18"/>
  <c r="AZ544" i="18"/>
  <c r="BA544" i="18"/>
  <c r="BB544" i="18"/>
  <c r="G545" i="18"/>
  <c r="AD545" i="18" s="1"/>
  <c r="Q545" i="18"/>
  <c r="R545" i="18"/>
  <c r="S545" i="18"/>
  <c r="T545" i="18"/>
  <c r="AE545" i="18"/>
  <c r="AF545" i="18"/>
  <c r="AU545" i="18"/>
  <c r="AW545" i="18"/>
  <c r="AX545" i="18"/>
  <c r="AY545" i="18"/>
  <c r="AZ545" i="18"/>
  <c r="BA545" i="18"/>
  <c r="BB545" i="18"/>
  <c r="G546" i="18"/>
  <c r="AD546" i="18"/>
  <c r="Q546" i="18"/>
  <c r="R546" i="18"/>
  <c r="S546" i="18"/>
  <c r="T546" i="18"/>
  <c r="AE546" i="18"/>
  <c r="AF546" i="18"/>
  <c r="AU546" i="18"/>
  <c r="AW546" i="18"/>
  <c r="AX546" i="18"/>
  <c r="AY546" i="18"/>
  <c r="AZ546" i="18"/>
  <c r="BA546" i="18"/>
  <c r="BB546" i="18"/>
  <c r="G547" i="18"/>
  <c r="AD547" i="18" s="1"/>
  <c r="Q547" i="18"/>
  <c r="R547" i="18"/>
  <c r="S547" i="18"/>
  <c r="T547" i="18"/>
  <c r="AE547" i="18"/>
  <c r="AF547" i="18"/>
  <c r="AU547" i="18"/>
  <c r="AW547" i="18"/>
  <c r="AX547" i="18"/>
  <c r="AY547" i="18"/>
  <c r="AZ547" i="18"/>
  <c r="BA547" i="18"/>
  <c r="BB547" i="18"/>
  <c r="G548" i="18"/>
  <c r="AD548" i="18"/>
  <c r="Q548" i="18"/>
  <c r="R548" i="18"/>
  <c r="S548" i="18"/>
  <c r="T548" i="18"/>
  <c r="AE548" i="18"/>
  <c r="X548" i="18" s="1"/>
  <c r="AF548" i="18"/>
  <c r="AU548" i="18"/>
  <c r="AW548" i="18"/>
  <c r="AX548" i="18"/>
  <c r="AY548" i="18"/>
  <c r="AZ548" i="18"/>
  <c r="BA548" i="18"/>
  <c r="BB548" i="18"/>
  <c r="G549" i="18"/>
  <c r="AD549" i="18"/>
  <c r="Q549" i="18"/>
  <c r="R549" i="18"/>
  <c r="S549" i="18"/>
  <c r="T549" i="18"/>
  <c r="AE549" i="18"/>
  <c r="AF549" i="18"/>
  <c r="AU549" i="18"/>
  <c r="AW549" i="18"/>
  <c r="AX549" i="18"/>
  <c r="AY549" i="18"/>
  <c r="AZ549" i="18"/>
  <c r="BA549" i="18"/>
  <c r="BB549" i="18"/>
  <c r="G550" i="18"/>
  <c r="AD550" i="18" s="1"/>
  <c r="Q550" i="18"/>
  <c r="R550" i="18"/>
  <c r="S550" i="18"/>
  <c r="T550" i="18"/>
  <c r="AE550" i="18"/>
  <c r="AF550" i="18"/>
  <c r="AU550" i="18"/>
  <c r="AW550" i="18"/>
  <c r="AX550" i="18"/>
  <c r="AY550" i="18"/>
  <c r="AZ550" i="18"/>
  <c r="BA550" i="18"/>
  <c r="BB550" i="18"/>
  <c r="G551" i="18"/>
  <c r="AD551" i="18" s="1"/>
  <c r="Q551" i="18"/>
  <c r="R551" i="18"/>
  <c r="S551" i="18"/>
  <c r="T551" i="18"/>
  <c r="AE551" i="18"/>
  <c r="U551" i="18" s="1"/>
  <c r="AF551" i="18"/>
  <c r="AU551" i="18"/>
  <c r="AW551" i="18"/>
  <c r="AX551" i="18"/>
  <c r="AY551" i="18"/>
  <c r="AZ551" i="18"/>
  <c r="BA551" i="18"/>
  <c r="BB551" i="18"/>
  <c r="G552" i="18"/>
  <c r="AD552" i="18" s="1"/>
  <c r="Q552" i="18"/>
  <c r="R552" i="18"/>
  <c r="S552" i="18"/>
  <c r="U552" i="18" s="1"/>
  <c r="T552" i="18"/>
  <c r="AE552" i="18"/>
  <c r="AF552" i="18"/>
  <c r="AU552" i="18"/>
  <c r="AW552" i="18"/>
  <c r="AX552" i="18"/>
  <c r="AY552" i="18"/>
  <c r="AZ552" i="18"/>
  <c r="BA552" i="18"/>
  <c r="BB552" i="18"/>
  <c r="G553" i="18"/>
  <c r="AD553" i="18" s="1"/>
  <c r="Q553" i="18"/>
  <c r="R553" i="18"/>
  <c r="S553" i="18"/>
  <c r="T553" i="18"/>
  <c r="AE553" i="18"/>
  <c r="W553" i="18" s="1"/>
  <c r="Y553" i="18" s="1"/>
  <c r="AF553" i="18"/>
  <c r="AU553" i="18"/>
  <c r="AW553" i="18"/>
  <c r="AX553" i="18"/>
  <c r="AY553" i="18"/>
  <c r="AZ553" i="18"/>
  <c r="BA553" i="18"/>
  <c r="BB553" i="18"/>
  <c r="G554" i="18"/>
  <c r="AD554" i="18" s="1"/>
  <c r="Q554" i="18"/>
  <c r="R554" i="18"/>
  <c r="S554" i="18"/>
  <c r="T554" i="18"/>
  <c r="AE554" i="18"/>
  <c r="AF554" i="18"/>
  <c r="AU554" i="18"/>
  <c r="AW554" i="18"/>
  <c r="AX554" i="18"/>
  <c r="AY554" i="18"/>
  <c r="AZ554" i="18"/>
  <c r="BA554" i="18"/>
  <c r="BB554" i="18"/>
  <c r="G555" i="18"/>
  <c r="AD555" i="18" s="1"/>
  <c r="Q555" i="18"/>
  <c r="R555" i="18"/>
  <c r="S555" i="18"/>
  <c r="T555" i="18"/>
  <c r="AE555" i="18"/>
  <c r="AI555" i="18" s="1"/>
  <c r="AF555" i="18"/>
  <c r="AU555" i="18"/>
  <c r="AW555" i="18"/>
  <c r="AX555" i="18"/>
  <c r="AY555" i="18"/>
  <c r="AZ555" i="18"/>
  <c r="BA555" i="18"/>
  <c r="BB555" i="18"/>
  <c r="G556" i="18"/>
  <c r="AD556" i="18"/>
  <c r="Q556" i="18"/>
  <c r="R556" i="18"/>
  <c r="S556" i="18"/>
  <c r="T556" i="18"/>
  <c r="AE556" i="18"/>
  <c r="AI556" i="18" s="1"/>
  <c r="AF556" i="18"/>
  <c r="AU556" i="18"/>
  <c r="AW556" i="18"/>
  <c r="AX556" i="18"/>
  <c r="AY556" i="18"/>
  <c r="AZ556" i="18"/>
  <c r="BA556" i="18"/>
  <c r="BB556" i="18"/>
  <c r="G557" i="18"/>
  <c r="AD557" i="18" s="1"/>
  <c r="Q557" i="18"/>
  <c r="R557" i="18"/>
  <c r="S557" i="18"/>
  <c r="T557" i="18"/>
  <c r="AE557" i="18"/>
  <c r="AI557" i="18" s="1"/>
  <c r="AF557" i="18"/>
  <c r="AU557" i="18"/>
  <c r="AW557" i="18"/>
  <c r="AX557" i="18"/>
  <c r="AY557" i="18"/>
  <c r="AZ557" i="18"/>
  <c r="BA557" i="18"/>
  <c r="BB557" i="18"/>
  <c r="G558" i="18"/>
  <c r="AD558" i="18" s="1"/>
  <c r="Q558" i="18"/>
  <c r="R558" i="18"/>
  <c r="S558" i="18"/>
  <c r="T558" i="18"/>
  <c r="AE558" i="18"/>
  <c r="AF558" i="18"/>
  <c r="AU558" i="18"/>
  <c r="AW558" i="18"/>
  <c r="AX558" i="18"/>
  <c r="AY558" i="18"/>
  <c r="AZ558" i="18"/>
  <c r="BA558" i="18"/>
  <c r="BB558" i="18"/>
  <c r="G559" i="18"/>
  <c r="AD559" i="18" s="1"/>
  <c r="Q559" i="18"/>
  <c r="R559" i="18"/>
  <c r="S559" i="18"/>
  <c r="T559" i="18"/>
  <c r="AE559" i="18"/>
  <c r="AF559" i="18"/>
  <c r="AU559" i="18"/>
  <c r="AW559" i="18"/>
  <c r="AX559" i="18"/>
  <c r="AY559" i="18"/>
  <c r="AZ559" i="18"/>
  <c r="BA559" i="18"/>
  <c r="BB559" i="18"/>
  <c r="G560" i="18"/>
  <c r="AD560" i="18" s="1"/>
  <c r="Q560" i="18"/>
  <c r="R560" i="18"/>
  <c r="S560" i="18"/>
  <c r="T560" i="18"/>
  <c r="AE560" i="18"/>
  <c r="AF560" i="18"/>
  <c r="AU560" i="18"/>
  <c r="AW560" i="18"/>
  <c r="AX560" i="18"/>
  <c r="AY560" i="18"/>
  <c r="AZ560" i="18"/>
  <c r="BA560" i="18"/>
  <c r="BB560" i="18"/>
  <c r="G561" i="18"/>
  <c r="AD561" i="18" s="1"/>
  <c r="Q561" i="18"/>
  <c r="R561" i="18"/>
  <c r="S561" i="18"/>
  <c r="T561" i="18"/>
  <c r="AE561" i="18"/>
  <c r="AF561" i="18"/>
  <c r="AU561" i="18"/>
  <c r="AW561" i="18"/>
  <c r="AX561" i="18"/>
  <c r="AY561" i="18"/>
  <c r="AZ561" i="18"/>
  <c r="BA561" i="18"/>
  <c r="BB561" i="18"/>
  <c r="G562" i="18"/>
  <c r="AD562" i="18" s="1"/>
  <c r="Q562" i="18"/>
  <c r="R562" i="18"/>
  <c r="S562" i="18"/>
  <c r="T562" i="18"/>
  <c r="AE562" i="18"/>
  <c r="AF562" i="18"/>
  <c r="AU562" i="18"/>
  <c r="AW562" i="18"/>
  <c r="AX562" i="18"/>
  <c r="AY562" i="18"/>
  <c r="AZ562" i="18"/>
  <c r="BA562" i="18"/>
  <c r="BB562" i="18"/>
  <c r="G563" i="18"/>
  <c r="AD563" i="18" s="1"/>
  <c r="Q563" i="18"/>
  <c r="R563" i="18"/>
  <c r="S563" i="18"/>
  <c r="T563" i="18"/>
  <c r="AE563" i="18"/>
  <c r="AF563" i="18"/>
  <c r="AU563" i="18"/>
  <c r="AW563" i="18"/>
  <c r="AX563" i="18"/>
  <c r="AY563" i="18"/>
  <c r="AZ563" i="18"/>
  <c r="BA563" i="18"/>
  <c r="BB563" i="18"/>
  <c r="G564" i="18"/>
  <c r="AD564" i="18" s="1"/>
  <c r="Q564" i="18"/>
  <c r="R564" i="18"/>
  <c r="S564" i="18"/>
  <c r="T564" i="18"/>
  <c r="AE564" i="18"/>
  <c r="AF564" i="18"/>
  <c r="AU564" i="18"/>
  <c r="AW564" i="18"/>
  <c r="AX564" i="18"/>
  <c r="AY564" i="18"/>
  <c r="AZ564" i="18"/>
  <c r="BA564" i="18"/>
  <c r="BB564" i="18"/>
  <c r="G565" i="18"/>
  <c r="AD565" i="18" s="1"/>
  <c r="Q565" i="18"/>
  <c r="R565" i="18"/>
  <c r="S565" i="18"/>
  <c r="T565" i="18"/>
  <c r="AE565" i="18"/>
  <c r="AF565" i="18"/>
  <c r="AU565" i="18"/>
  <c r="AW565" i="18"/>
  <c r="AX565" i="18"/>
  <c r="AY565" i="18"/>
  <c r="AZ565" i="18"/>
  <c r="BA565" i="18"/>
  <c r="BB565" i="18"/>
  <c r="G566" i="18"/>
  <c r="AD566" i="18" s="1"/>
  <c r="Q566" i="18"/>
  <c r="R566" i="18"/>
  <c r="S566" i="18"/>
  <c r="T566" i="18"/>
  <c r="AE566" i="18"/>
  <c r="X566" i="18" s="1"/>
  <c r="AF566" i="18"/>
  <c r="AU566" i="18"/>
  <c r="AW566" i="18"/>
  <c r="AX566" i="18"/>
  <c r="AY566" i="18"/>
  <c r="AZ566" i="18"/>
  <c r="BA566" i="18"/>
  <c r="BB566" i="18"/>
  <c r="G567" i="18"/>
  <c r="AD567" i="18" s="1"/>
  <c r="Q567" i="18"/>
  <c r="R567" i="18"/>
  <c r="S567" i="18"/>
  <c r="T567" i="18"/>
  <c r="AE567" i="18"/>
  <c r="AF567" i="18"/>
  <c r="AU567" i="18"/>
  <c r="AW567" i="18"/>
  <c r="AX567" i="18"/>
  <c r="AY567" i="18"/>
  <c r="AZ567" i="18"/>
  <c r="BA567" i="18"/>
  <c r="BB567" i="18"/>
  <c r="G568" i="18"/>
  <c r="AD568" i="18" s="1"/>
  <c r="Q568" i="18"/>
  <c r="R568" i="18"/>
  <c r="S568" i="18"/>
  <c r="T568" i="18"/>
  <c r="AE568" i="18"/>
  <c r="AF568" i="18"/>
  <c r="AU568" i="18"/>
  <c r="AW568" i="18"/>
  <c r="AX568" i="18"/>
  <c r="AY568" i="18"/>
  <c r="AZ568" i="18"/>
  <c r="BA568" i="18"/>
  <c r="BB568" i="18"/>
  <c r="G569" i="18"/>
  <c r="AD569" i="18" s="1"/>
  <c r="Q569" i="18"/>
  <c r="R569" i="18"/>
  <c r="S569" i="18"/>
  <c r="T569" i="18"/>
  <c r="AE569" i="18"/>
  <c r="AF569" i="18"/>
  <c r="AU569" i="18"/>
  <c r="AW569" i="18"/>
  <c r="AX569" i="18"/>
  <c r="AY569" i="18"/>
  <c r="AZ569" i="18"/>
  <c r="BA569" i="18"/>
  <c r="BB569" i="18"/>
  <c r="G570" i="18"/>
  <c r="AD570" i="18" s="1"/>
  <c r="Q570" i="18"/>
  <c r="R570" i="18"/>
  <c r="S570" i="18"/>
  <c r="T570" i="18"/>
  <c r="AE570" i="18"/>
  <c r="AI570" i="18" s="1"/>
  <c r="AF570" i="18"/>
  <c r="AU570" i="18"/>
  <c r="AW570" i="18"/>
  <c r="AX570" i="18"/>
  <c r="AY570" i="18"/>
  <c r="AZ570" i="18"/>
  <c r="BA570" i="18"/>
  <c r="BB570" i="18"/>
  <c r="G571" i="18"/>
  <c r="AD571" i="18" s="1"/>
  <c r="Q571" i="18"/>
  <c r="R571" i="18"/>
  <c r="S571" i="18"/>
  <c r="T571" i="18"/>
  <c r="AE571" i="18"/>
  <c r="AH571" i="18" s="1"/>
  <c r="AF571" i="18"/>
  <c r="AU571" i="18"/>
  <c r="AW571" i="18"/>
  <c r="AX571" i="18"/>
  <c r="AY571" i="18"/>
  <c r="AZ571" i="18"/>
  <c r="BA571" i="18"/>
  <c r="BB571" i="18"/>
  <c r="G572" i="18"/>
  <c r="AD572" i="18" s="1"/>
  <c r="Q572" i="18"/>
  <c r="R572" i="18"/>
  <c r="S572" i="18"/>
  <c r="T572" i="18"/>
  <c r="AE572" i="18"/>
  <c r="AH572" i="18" s="1"/>
  <c r="AF572" i="18"/>
  <c r="AU572" i="18"/>
  <c r="AW572" i="18"/>
  <c r="AX572" i="18"/>
  <c r="AY572" i="18"/>
  <c r="AZ572" i="18"/>
  <c r="BA572" i="18"/>
  <c r="BB572" i="18"/>
  <c r="G573" i="18"/>
  <c r="AD573" i="18" s="1"/>
  <c r="Q573" i="18"/>
  <c r="R573" i="18"/>
  <c r="S573" i="18"/>
  <c r="T573" i="18"/>
  <c r="AE573" i="18"/>
  <c r="AF573" i="18"/>
  <c r="AU573" i="18"/>
  <c r="AW573" i="18"/>
  <c r="AX573" i="18"/>
  <c r="AY573" i="18"/>
  <c r="AZ573" i="18"/>
  <c r="BA573" i="18"/>
  <c r="BB573" i="18"/>
  <c r="G574" i="18"/>
  <c r="AD574" i="18" s="1"/>
  <c r="Q574" i="18"/>
  <c r="R574" i="18"/>
  <c r="S574" i="18"/>
  <c r="T574" i="18"/>
  <c r="AE574" i="18"/>
  <c r="AF574" i="18"/>
  <c r="AU574" i="18"/>
  <c r="AW574" i="18"/>
  <c r="AX574" i="18"/>
  <c r="AY574" i="18"/>
  <c r="AZ574" i="18"/>
  <c r="BA574" i="18"/>
  <c r="BB574" i="18"/>
  <c r="G575" i="18"/>
  <c r="AD575" i="18" s="1"/>
  <c r="Q575" i="18"/>
  <c r="R575" i="18"/>
  <c r="S575" i="18"/>
  <c r="T575" i="18"/>
  <c r="AE575" i="18"/>
  <c r="AI575" i="18" s="1"/>
  <c r="AF575" i="18"/>
  <c r="AU575" i="18"/>
  <c r="AW575" i="18"/>
  <c r="AX575" i="18"/>
  <c r="AY575" i="18"/>
  <c r="AZ575" i="18"/>
  <c r="BA575" i="18"/>
  <c r="BB575" i="18"/>
  <c r="G576" i="18"/>
  <c r="AD576" i="18" s="1"/>
  <c r="Q576" i="18"/>
  <c r="R576" i="18"/>
  <c r="S576" i="18"/>
  <c r="T576" i="18"/>
  <c r="AE576" i="18"/>
  <c r="AF576" i="18"/>
  <c r="AU576" i="18"/>
  <c r="AW576" i="18"/>
  <c r="AX576" i="18"/>
  <c r="AY576" i="18"/>
  <c r="AZ576" i="18"/>
  <c r="BA576" i="18"/>
  <c r="BB576" i="18"/>
  <c r="G577" i="18"/>
  <c r="AD577" i="18"/>
  <c r="Q577" i="18"/>
  <c r="R577" i="18"/>
  <c r="S577" i="18"/>
  <c r="T577" i="18"/>
  <c r="AE577" i="18"/>
  <c r="AJ577" i="18" s="1"/>
  <c r="AF577" i="18"/>
  <c r="AU577" i="18"/>
  <c r="AW577" i="18"/>
  <c r="AX577" i="18"/>
  <c r="AY577" i="18"/>
  <c r="AZ577" i="18"/>
  <c r="BA577" i="18"/>
  <c r="BB577" i="18"/>
  <c r="G578" i="18"/>
  <c r="AD578" i="18"/>
  <c r="Q578" i="18"/>
  <c r="R578" i="18"/>
  <c r="S578" i="18"/>
  <c r="T578" i="18"/>
  <c r="AE578" i="18"/>
  <c r="AJ578" i="18" s="1"/>
  <c r="AF578" i="18"/>
  <c r="AU578" i="18"/>
  <c r="AW578" i="18"/>
  <c r="AX578" i="18"/>
  <c r="AY578" i="18"/>
  <c r="AZ578" i="18"/>
  <c r="BA578" i="18"/>
  <c r="BB578" i="18"/>
  <c r="G579" i="18"/>
  <c r="AD579" i="18" s="1"/>
  <c r="Q579" i="18"/>
  <c r="R579" i="18"/>
  <c r="S579" i="18"/>
  <c r="T579" i="18"/>
  <c r="AE579" i="18"/>
  <c r="AF579" i="18"/>
  <c r="AU579" i="18"/>
  <c r="AW579" i="18"/>
  <c r="AX579" i="18"/>
  <c r="AY579" i="18"/>
  <c r="AZ579" i="18"/>
  <c r="BA579" i="18"/>
  <c r="BB579" i="18"/>
  <c r="G580" i="18"/>
  <c r="AD580" i="18" s="1"/>
  <c r="Q580" i="18"/>
  <c r="R580" i="18"/>
  <c r="S580" i="18"/>
  <c r="T580" i="18"/>
  <c r="AE580" i="18"/>
  <c r="AF580" i="18"/>
  <c r="AU580" i="18"/>
  <c r="AW580" i="18"/>
  <c r="AX580" i="18"/>
  <c r="AY580" i="18"/>
  <c r="AZ580" i="18"/>
  <c r="BA580" i="18"/>
  <c r="BB580" i="18"/>
  <c r="G581" i="18"/>
  <c r="AD581" i="18" s="1"/>
  <c r="Q581" i="18"/>
  <c r="R581" i="18"/>
  <c r="S581" i="18"/>
  <c r="T581" i="18"/>
  <c r="AE581" i="18"/>
  <c r="AF581" i="18"/>
  <c r="AU581" i="18"/>
  <c r="AW581" i="18"/>
  <c r="AX581" i="18"/>
  <c r="AY581" i="18"/>
  <c r="AZ581" i="18"/>
  <c r="BA581" i="18"/>
  <c r="BB581" i="18"/>
  <c r="G582" i="18"/>
  <c r="AD582" i="18" s="1"/>
  <c r="Q582" i="18"/>
  <c r="R582" i="18"/>
  <c r="S582" i="18"/>
  <c r="T582" i="18"/>
  <c r="AE582" i="18"/>
  <c r="AI582" i="18" s="1"/>
  <c r="AF582" i="18"/>
  <c r="AU582" i="18"/>
  <c r="AW582" i="18"/>
  <c r="AX582" i="18"/>
  <c r="AY582" i="18"/>
  <c r="AZ582" i="18"/>
  <c r="BA582" i="18"/>
  <c r="BB582" i="18"/>
  <c r="G583" i="18"/>
  <c r="AD583" i="18" s="1"/>
  <c r="Q583" i="18"/>
  <c r="R583" i="18"/>
  <c r="S583" i="18"/>
  <c r="T583" i="18"/>
  <c r="AE583" i="18"/>
  <c r="AI583" i="18" s="1"/>
  <c r="AF583" i="18"/>
  <c r="AU583" i="18"/>
  <c r="AW583" i="18"/>
  <c r="AX583" i="18"/>
  <c r="AY583" i="18"/>
  <c r="AZ583" i="18"/>
  <c r="BA583" i="18"/>
  <c r="BB583" i="18"/>
  <c r="G584" i="18"/>
  <c r="AD584" i="18" s="1"/>
  <c r="Q584" i="18"/>
  <c r="R584" i="18"/>
  <c r="S584" i="18"/>
  <c r="T584" i="18"/>
  <c r="AE584" i="18"/>
  <c r="AI584" i="18" s="1"/>
  <c r="AF584" i="18"/>
  <c r="AU584" i="18"/>
  <c r="AW584" i="18"/>
  <c r="AX584" i="18"/>
  <c r="AY584" i="18"/>
  <c r="AZ584" i="18"/>
  <c r="BA584" i="18"/>
  <c r="BB584" i="18"/>
  <c r="G585" i="18"/>
  <c r="AD585" i="18" s="1"/>
  <c r="Q585" i="18"/>
  <c r="R585" i="18"/>
  <c r="S585" i="18"/>
  <c r="T585" i="18"/>
  <c r="AE585" i="18"/>
  <c r="AF585" i="18"/>
  <c r="AU585" i="18"/>
  <c r="AW585" i="18"/>
  <c r="AX585" i="18"/>
  <c r="AY585" i="18"/>
  <c r="AZ585" i="18"/>
  <c r="BA585" i="18"/>
  <c r="BB585" i="18"/>
  <c r="G586" i="18"/>
  <c r="AD586" i="18" s="1"/>
  <c r="Q586" i="18"/>
  <c r="R586" i="18"/>
  <c r="S586" i="18"/>
  <c r="T586" i="18"/>
  <c r="AE586" i="18"/>
  <c r="AF586" i="18"/>
  <c r="AU586" i="18"/>
  <c r="AW586" i="18"/>
  <c r="AX586" i="18"/>
  <c r="AY586" i="18"/>
  <c r="AZ586" i="18"/>
  <c r="BA586" i="18"/>
  <c r="BB586" i="18"/>
  <c r="G587" i="18"/>
  <c r="Q587" i="18"/>
  <c r="R587" i="18"/>
  <c r="S587" i="18"/>
  <c r="T587" i="18"/>
  <c r="AE587" i="18"/>
  <c r="U587" i="18" s="1"/>
  <c r="AF587" i="18"/>
  <c r="AU587" i="18"/>
  <c r="AW587" i="18"/>
  <c r="AX587" i="18"/>
  <c r="AY587" i="18"/>
  <c r="AZ587" i="18"/>
  <c r="BA587" i="18"/>
  <c r="BB587" i="18"/>
  <c r="G588" i="18"/>
  <c r="AD588" i="18" s="1"/>
  <c r="Q588" i="18"/>
  <c r="R588" i="18"/>
  <c r="S588" i="18"/>
  <c r="T588" i="18"/>
  <c r="AE588" i="18"/>
  <c r="AH588" i="18" s="1"/>
  <c r="AF588" i="18"/>
  <c r="AU588" i="18"/>
  <c r="AW588" i="18"/>
  <c r="AX588" i="18"/>
  <c r="AY588" i="18"/>
  <c r="AZ588" i="18"/>
  <c r="BA588" i="18"/>
  <c r="BB588" i="18"/>
  <c r="G589" i="18"/>
  <c r="AD589" i="18" s="1"/>
  <c r="Q589" i="18"/>
  <c r="R589" i="18"/>
  <c r="S589" i="18"/>
  <c r="T589" i="18"/>
  <c r="AE589" i="18"/>
  <c r="AF589" i="18"/>
  <c r="AU589" i="18"/>
  <c r="AW589" i="18"/>
  <c r="AX589" i="18"/>
  <c r="AY589" i="18"/>
  <c r="AZ589" i="18"/>
  <c r="BA589" i="18"/>
  <c r="BB589" i="18"/>
  <c r="G590" i="18"/>
  <c r="AD590" i="18" s="1"/>
  <c r="Q590" i="18"/>
  <c r="R590" i="18"/>
  <c r="S590" i="18"/>
  <c r="T590" i="18"/>
  <c r="AE590" i="18"/>
  <c r="AH590" i="18" s="1"/>
  <c r="AF590" i="18"/>
  <c r="AU590" i="18"/>
  <c r="AW590" i="18"/>
  <c r="AX590" i="18"/>
  <c r="AY590" i="18"/>
  <c r="AZ590" i="18"/>
  <c r="BA590" i="18"/>
  <c r="BB590" i="18"/>
  <c r="G591" i="18"/>
  <c r="AD591" i="18" s="1"/>
  <c r="Q591" i="18"/>
  <c r="R591" i="18"/>
  <c r="S591" i="18"/>
  <c r="T591" i="18"/>
  <c r="AE591" i="18"/>
  <c r="AJ591" i="18" s="1"/>
  <c r="AF591" i="18"/>
  <c r="AU591" i="18"/>
  <c r="AW591" i="18"/>
  <c r="AX591" i="18"/>
  <c r="AY591" i="18"/>
  <c r="AZ591" i="18"/>
  <c r="BA591" i="18"/>
  <c r="BB591" i="18"/>
  <c r="G592" i="18"/>
  <c r="AD592" i="18" s="1"/>
  <c r="Q592" i="18"/>
  <c r="R592" i="18"/>
  <c r="S592" i="18"/>
  <c r="T592" i="18"/>
  <c r="AE592" i="18"/>
  <c r="AF592" i="18"/>
  <c r="AU592" i="18"/>
  <c r="AW592" i="18"/>
  <c r="AX592" i="18"/>
  <c r="AY592" i="18"/>
  <c r="AZ592" i="18"/>
  <c r="BA592" i="18"/>
  <c r="BB592" i="18"/>
  <c r="G593" i="18"/>
  <c r="AD593" i="18" s="1"/>
  <c r="Q593" i="18"/>
  <c r="R593" i="18"/>
  <c r="S593" i="18"/>
  <c r="T593" i="18"/>
  <c r="AE593" i="18"/>
  <c r="AF593" i="18"/>
  <c r="AU593" i="18"/>
  <c r="AW593" i="18"/>
  <c r="AX593" i="18"/>
  <c r="AY593" i="18"/>
  <c r="AZ593" i="18"/>
  <c r="BA593" i="18"/>
  <c r="BB593" i="18"/>
  <c r="G594" i="18"/>
  <c r="AD594" i="18" s="1"/>
  <c r="Q594" i="18"/>
  <c r="R594" i="18"/>
  <c r="S594" i="18"/>
  <c r="T594" i="18"/>
  <c r="AE594" i="18"/>
  <c r="AH594" i="18" s="1"/>
  <c r="AF594" i="18"/>
  <c r="AU594" i="18"/>
  <c r="AW594" i="18"/>
  <c r="AX594" i="18"/>
  <c r="AY594" i="18"/>
  <c r="AZ594" i="18"/>
  <c r="BA594" i="18"/>
  <c r="BB594" i="18"/>
  <c r="G595" i="18"/>
  <c r="AD595" i="18"/>
  <c r="Q595" i="18"/>
  <c r="R595" i="18"/>
  <c r="S595" i="18"/>
  <c r="T595" i="18"/>
  <c r="AE595" i="18"/>
  <c r="AF595" i="18"/>
  <c r="AU595" i="18"/>
  <c r="AW595" i="18"/>
  <c r="AX595" i="18"/>
  <c r="AY595" i="18"/>
  <c r="AZ595" i="18"/>
  <c r="BA595" i="18"/>
  <c r="BB595" i="18"/>
  <c r="G596" i="18"/>
  <c r="AD596" i="18" s="1"/>
  <c r="Q596" i="18"/>
  <c r="R596" i="18"/>
  <c r="S596" i="18"/>
  <c r="T596" i="18"/>
  <c r="AE596" i="18"/>
  <c r="AF596" i="18"/>
  <c r="AU596" i="18"/>
  <c r="AW596" i="18"/>
  <c r="AX596" i="18"/>
  <c r="AY596" i="18"/>
  <c r="AZ596" i="18"/>
  <c r="BA596" i="18"/>
  <c r="BB596" i="18"/>
  <c r="G597" i="18"/>
  <c r="AD597" i="18" s="1"/>
  <c r="Q597" i="18"/>
  <c r="R597" i="18"/>
  <c r="S597" i="18"/>
  <c r="T597" i="18"/>
  <c r="AE597" i="18"/>
  <c r="AF597" i="18"/>
  <c r="AU597" i="18"/>
  <c r="AW597" i="18"/>
  <c r="AX597" i="18"/>
  <c r="AY597" i="18"/>
  <c r="AZ597" i="18"/>
  <c r="BA597" i="18"/>
  <c r="BB597" i="18"/>
  <c r="G598" i="18"/>
  <c r="AD598" i="18"/>
  <c r="Q598" i="18"/>
  <c r="R598" i="18"/>
  <c r="S598" i="18"/>
  <c r="T598" i="18"/>
  <c r="AE598" i="18"/>
  <c r="AF598" i="18"/>
  <c r="AU598" i="18"/>
  <c r="AW598" i="18"/>
  <c r="AX598" i="18"/>
  <c r="AY598" i="18"/>
  <c r="AZ598" i="18"/>
  <c r="BA598" i="18"/>
  <c r="BB598" i="18"/>
  <c r="G599" i="18"/>
  <c r="AD599" i="18" s="1"/>
  <c r="Q599" i="18"/>
  <c r="R599" i="18"/>
  <c r="S599" i="18"/>
  <c r="T599" i="18"/>
  <c r="AE599" i="18"/>
  <c r="AF599" i="18"/>
  <c r="AU599" i="18"/>
  <c r="AW599" i="18"/>
  <c r="AX599" i="18"/>
  <c r="AY599" i="18"/>
  <c r="AZ599" i="18"/>
  <c r="BA599" i="18"/>
  <c r="BB599" i="18"/>
  <c r="G600" i="18"/>
  <c r="AD600" i="18" s="1"/>
  <c r="Q600" i="18"/>
  <c r="R600" i="18"/>
  <c r="S600" i="18"/>
  <c r="T600" i="18"/>
  <c r="AE600" i="18"/>
  <c r="V600" i="18" s="1"/>
  <c r="AF600" i="18"/>
  <c r="AU600" i="18"/>
  <c r="AW600" i="18"/>
  <c r="AX600" i="18"/>
  <c r="AY600" i="18"/>
  <c r="AZ600" i="18"/>
  <c r="BA600" i="18"/>
  <c r="BB600" i="18"/>
  <c r="G601" i="18"/>
  <c r="AD601" i="18" s="1"/>
  <c r="Q601" i="18"/>
  <c r="R601" i="18"/>
  <c r="S601" i="18"/>
  <c r="T601" i="18"/>
  <c r="AE601" i="18"/>
  <c r="AF601" i="18"/>
  <c r="AU601" i="18"/>
  <c r="AW601" i="18"/>
  <c r="AX601" i="18"/>
  <c r="AY601" i="18"/>
  <c r="AZ601" i="18"/>
  <c r="BA601" i="18"/>
  <c r="BB601" i="18"/>
  <c r="G602" i="18"/>
  <c r="AD602" i="18" s="1"/>
  <c r="Q602" i="18"/>
  <c r="R602" i="18"/>
  <c r="S602" i="18"/>
  <c r="T602" i="18"/>
  <c r="AE602" i="18"/>
  <c r="X602" i="18" s="1"/>
  <c r="AF602" i="18"/>
  <c r="AU602" i="18"/>
  <c r="AW602" i="18"/>
  <c r="AX602" i="18"/>
  <c r="AY602" i="18"/>
  <c r="AZ602" i="18"/>
  <c r="BA602" i="18"/>
  <c r="BB602" i="18"/>
  <c r="G603" i="18"/>
  <c r="AD603" i="18" s="1"/>
  <c r="Q603" i="18"/>
  <c r="R603" i="18"/>
  <c r="S603" i="18"/>
  <c r="T603" i="18"/>
  <c r="AE603" i="18"/>
  <c r="AH603" i="18"/>
  <c r="AF603" i="18"/>
  <c r="AU603" i="18"/>
  <c r="AW603" i="18"/>
  <c r="AX603" i="18"/>
  <c r="AY603" i="18"/>
  <c r="AZ603" i="18"/>
  <c r="BA603" i="18"/>
  <c r="BB603" i="18"/>
  <c r="G604" i="18"/>
  <c r="AD604" i="18" s="1"/>
  <c r="Q604" i="18"/>
  <c r="R604" i="18"/>
  <c r="S604" i="18"/>
  <c r="T604" i="18"/>
  <c r="AE604" i="18"/>
  <c r="AF604" i="18"/>
  <c r="AU604" i="18"/>
  <c r="AW604" i="18"/>
  <c r="AX604" i="18"/>
  <c r="AY604" i="18"/>
  <c r="AZ604" i="18"/>
  <c r="BA604" i="18"/>
  <c r="BB604" i="18"/>
  <c r="G605" i="18"/>
  <c r="AD605" i="18"/>
  <c r="Q605" i="18"/>
  <c r="R605" i="18"/>
  <c r="S605" i="18"/>
  <c r="T605" i="18"/>
  <c r="AE605" i="18"/>
  <c r="AF605" i="18"/>
  <c r="AU605" i="18"/>
  <c r="AW605" i="18"/>
  <c r="AX605" i="18"/>
  <c r="AY605" i="18"/>
  <c r="AZ605" i="18"/>
  <c r="BA605" i="18"/>
  <c r="BB605" i="18"/>
  <c r="G606" i="18"/>
  <c r="AD606" i="18"/>
  <c r="Q606" i="18"/>
  <c r="R606" i="18"/>
  <c r="S606" i="18"/>
  <c r="T606" i="18"/>
  <c r="AE606" i="18"/>
  <c r="AI606" i="18" s="1"/>
  <c r="AF606" i="18"/>
  <c r="AU606" i="18"/>
  <c r="AW606" i="18"/>
  <c r="AX606" i="18"/>
  <c r="AY606" i="18"/>
  <c r="AZ606" i="18"/>
  <c r="BA606" i="18"/>
  <c r="BB606" i="18"/>
  <c r="G607" i="18"/>
  <c r="AD607" i="18"/>
  <c r="Q607" i="18"/>
  <c r="R607" i="18"/>
  <c r="S607" i="18"/>
  <c r="T607" i="18"/>
  <c r="AE607" i="18"/>
  <c r="AF607" i="18"/>
  <c r="AU607" i="18"/>
  <c r="AW607" i="18"/>
  <c r="AX607" i="18"/>
  <c r="AY607" i="18"/>
  <c r="AZ607" i="18"/>
  <c r="BA607" i="18"/>
  <c r="BB607" i="18"/>
  <c r="G608" i="18"/>
  <c r="AD608" i="18" s="1"/>
  <c r="Q608" i="18"/>
  <c r="R608" i="18"/>
  <c r="S608" i="18"/>
  <c r="T608" i="18"/>
  <c r="AE608" i="18"/>
  <c r="AF608" i="18"/>
  <c r="AU608" i="18"/>
  <c r="AW608" i="18"/>
  <c r="AX608" i="18"/>
  <c r="AY608" i="18"/>
  <c r="AZ608" i="18"/>
  <c r="BA608" i="18"/>
  <c r="BB608" i="18"/>
  <c r="G609" i="18"/>
  <c r="AD609" i="18" s="1"/>
  <c r="Q609" i="18"/>
  <c r="R609" i="18"/>
  <c r="S609" i="18"/>
  <c r="T609" i="18"/>
  <c r="AE609" i="18"/>
  <c r="AJ609" i="18" s="1"/>
  <c r="AF609" i="18"/>
  <c r="AU609" i="18"/>
  <c r="AW609" i="18"/>
  <c r="AX609" i="18"/>
  <c r="AY609" i="18"/>
  <c r="AZ609" i="18"/>
  <c r="BA609" i="18"/>
  <c r="BB609" i="18"/>
  <c r="G610" i="18"/>
  <c r="AD610" i="18" s="1"/>
  <c r="Q610" i="18"/>
  <c r="R610" i="18"/>
  <c r="S610" i="18"/>
  <c r="T610" i="18"/>
  <c r="AE610" i="18"/>
  <c r="AF610" i="18"/>
  <c r="AU610" i="18"/>
  <c r="AW610" i="18"/>
  <c r="AX610" i="18"/>
  <c r="AY610" i="18"/>
  <c r="AZ610" i="18"/>
  <c r="BA610" i="18"/>
  <c r="BB610" i="18"/>
  <c r="G611" i="18"/>
  <c r="AD611" i="18" s="1"/>
  <c r="Q611" i="18"/>
  <c r="R611" i="18"/>
  <c r="S611" i="18"/>
  <c r="T611" i="18"/>
  <c r="AE611" i="18"/>
  <c r="AF611" i="18"/>
  <c r="AI611" i="18"/>
  <c r="AU611" i="18"/>
  <c r="AW611" i="18"/>
  <c r="AX611" i="18"/>
  <c r="AY611" i="18"/>
  <c r="AZ611" i="18"/>
  <c r="BA611" i="18"/>
  <c r="BB611" i="18"/>
  <c r="G612" i="18"/>
  <c r="AD612" i="18" s="1"/>
  <c r="Q612" i="18"/>
  <c r="R612" i="18"/>
  <c r="S612" i="18"/>
  <c r="T612" i="18"/>
  <c r="AE612" i="18"/>
  <c r="AF612" i="18"/>
  <c r="AU612" i="18"/>
  <c r="AW612" i="18"/>
  <c r="AX612" i="18"/>
  <c r="AY612" i="18"/>
  <c r="AZ612" i="18"/>
  <c r="BA612" i="18"/>
  <c r="BB612" i="18"/>
  <c r="G613" i="18"/>
  <c r="AD613" i="18"/>
  <c r="Q613" i="18"/>
  <c r="R613" i="18"/>
  <c r="S613" i="18"/>
  <c r="T613" i="18"/>
  <c r="AE613" i="18"/>
  <c r="AH613" i="18" s="1"/>
  <c r="AF613" i="18"/>
  <c r="AU613" i="18"/>
  <c r="AW613" i="18"/>
  <c r="AX613" i="18"/>
  <c r="AY613" i="18"/>
  <c r="AZ613" i="18"/>
  <c r="BA613" i="18"/>
  <c r="BB613" i="18"/>
  <c r="G614" i="18"/>
  <c r="AD614" i="18" s="1"/>
  <c r="Q614" i="18"/>
  <c r="R614" i="18"/>
  <c r="S614" i="18"/>
  <c r="T614" i="18"/>
  <c r="AE614" i="18"/>
  <c r="AF614" i="18"/>
  <c r="AU614" i="18"/>
  <c r="AW614" i="18"/>
  <c r="AX614" i="18"/>
  <c r="AY614" i="18"/>
  <c r="AZ614" i="18"/>
  <c r="BA614" i="18"/>
  <c r="BB614" i="18"/>
  <c r="G615" i="18"/>
  <c r="AD615" i="18" s="1"/>
  <c r="Q615" i="18"/>
  <c r="R615" i="18"/>
  <c r="S615" i="18"/>
  <c r="T615" i="18"/>
  <c r="AE615" i="18"/>
  <c r="AF615" i="18"/>
  <c r="AU615" i="18"/>
  <c r="AW615" i="18"/>
  <c r="AX615" i="18"/>
  <c r="AY615" i="18"/>
  <c r="AZ615" i="18"/>
  <c r="BA615" i="18"/>
  <c r="BB615" i="18"/>
  <c r="G616" i="18"/>
  <c r="AD616" i="18" s="1"/>
  <c r="Q616" i="18"/>
  <c r="R616" i="18"/>
  <c r="S616" i="18"/>
  <c r="T616" i="18"/>
  <c r="AE616" i="18"/>
  <c r="AF616" i="18"/>
  <c r="AU616" i="18"/>
  <c r="AW616" i="18"/>
  <c r="AX616" i="18"/>
  <c r="AY616" i="18"/>
  <c r="AZ616" i="18"/>
  <c r="BA616" i="18"/>
  <c r="BB616" i="18"/>
  <c r="G617" i="18"/>
  <c r="AD617" i="18" s="1"/>
  <c r="Q617" i="18"/>
  <c r="R617" i="18"/>
  <c r="S617" i="18"/>
  <c r="T617" i="18"/>
  <c r="AE617" i="18"/>
  <c r="AF617" i="18"/>
  <c r="AU617" i="18"/>
  <c r="AW617" i="18"/>
  <c r="AX617" i="18"/>
  <c r="AY617" i="18"/>
  <c r="AZ617" i="18"/>
  <c r="BA617" i="18"/>
  <c r="BB617" i="18"/>
  <c r="G618" i="18"/>
  <c r="AD618" i="18" s="1"/>
  <c r="Q618" i="18"/>
  <c r="R618" i="18"/>
  <c r="S618" i="18"/>
  <c r="T618" i="18"/>
  <c r="AE618" i="18"/>
  <c r="AF618" i="18"/>
  <c r="AU618" i="18"/>
  <c r="AW618" i="18"/>
  <c r="AX618" i="18"/>
  <c r="AY618" i="18"/>
  <c r="AZ618" i="18"/>
  <c r="BA618" i="18"/>
  <c r="BB618" i="18"/>
  <c r="G619" i="18"/>
  <c r="AD619" i="18"/>
  <c r="Q619" i="18"/>
  <c r="R619" i="18"/>
  <c r="S619" i="18"/>
  <c r="T619" i="18"/>
  <c r="AE619" i="18"/>
  <c r="AF619" i="18"/>
  <c r="AU619" i="18"/>
  <c r="AW619" i="18"/>
  <c r="AX619" i="18"/>
  <c r="AY619" i="18"/>
  <c r="AZ619" i="18"/>
  <c r="BA619" i="18"/>
  <c r="BB619" i="18"/>
  <c r="G620" i="18"/>
  <c r="AD620" i="18" s="1"/>
  <c r="Q620" i="18"/>
  <c r="R620" i="18"/>
  <c r="S620" i="18"/>
  <c r="T620" i="18"/>
  <c r="AE620" i="18"/>
  <c r="AI620" i="18" s="1"/>
  <c r="AF620" i="18"/>
  <c r="AU620" i="18"/>
  <c r="AW620" i="18"/>
  <c r="AX620" i="18"/>
  <c r="AY620" i="18"/>
  <c r="AZ620" i="18"/>
  <c r="BA620" i="18"/>
  <c r="BB620" i="18"/>
  <c r="G621" i="18"/>
  <c r="AD621" i="18" s="1"/>
  <c r="Q621" i="18"/>
  <c r="R621" i="18"/>
  <c r="S621" i="18"/>
  <c r="T621" i="18"/>
  <c r="AE621" i="18"/>
  <c r="AI621" i="18" s="1"/>
  <c r="AF621" i="18"/>
  <c r="AU621" i="18"/>
  <c r="AW621" i="18"/>
  <c r="AX621" i="18"/>
  <c r="AY621" i="18"/>
  <c r="AZ621" i="18"/>
  <c r="BA621" i="18"/>
  <c r="BB621" i="18"/>
  <c r="G622" i="18"/>
  <c r="AD622" i="18"/>
  <c r="Q622" i="18"/>
  <c r="R622" i="18"/>
  <c r="S622" i="18"/>
  <c r="T622" i="18"/>
  <c r="AE622" i="18"/>
  <c r="AF622" i="18"/>
  <c r="AU622" i="18"/>
  <c r="AW622" i="18"/>
  <c r="AX622" i="18"/>
  <c r="AY622" i="18"/>
  <c r="AZ622" i="18"/>
  <c r="BA622" i="18"/>
  <c r="BB622" i="18"/>
  <c r="G623" i="18"/>
  <c r="AD623" i="18"/>
  <c r="Q623" i="18"/>
  <c r="R623" i="18"/>
  <c r="S623" i="18"/>
  <c r="T623" i="18"/>
  <c r="AE623" i="18"/>
  <c r="AI623" i="18" s="1"/>
  <c r="AF623" i="18"/>
  <c r="AU623" i="18"/>
  <c r="AW623" i="18"/>
  <c r="AX623" i="18"/>
  <c r="AY623" i="18"/>
  <c r="AZ623" i="18"/>
  <c r="BA623" i="18"/>
  <c r="BB623" i="18"/>
  <c r="G624" i="18"/>
  <c r="AD624" i="18" s="1"/>
  <c r="Q624" i="18"/>
  <c r="R624" i="18"/>
  <c r="S624" i="18"/>
  <c r="T624" i="18"/>
  <c r="AE624" i="18"/>
  <c r="X624" i="18" s="1"/>
  <c r="AF624" i="18"/>
  <c r="AU624" i="18"/>
  <c r="AW624" i="18"/>
  <c r="AX624" i="18"/>
  <c r="AY624" i="18"/>
  <c r="AZ624" i="18"/>
  <c r="BA624" i="18"/>
  <c r="BB624" i="18"/>
  <c r="G625" i="18"/>
  <c r="AD625" i="18"/>
  <c r="Q625" i="18"/>
  <c r="R625" i="18"/>
  <c r="S625" i="18"/>
  <c r="T625" i="18"/>
  <c r="AE625" i="18"/>
  <c r="AH625" i="18" s="1"/>
  <c r="AF625" i="18"/>
  <c r="AU625" i="18"/>
  <c r="AW625" i="18"/>
  <c r="AX625" i="18"/>
  <c r="AY625" i="18"/>
  <c r="AZ625" i="18"/>
  <c r="BA625" i="18"/>
  <c r="BB625" i="18"/>
  <c r="G626" i="18"/>
  <c r="AD626" i="18"/>
  <c r="Q626" i="18"/>
  <c r="R626" i="18"/>
  <c r="S626" i="18"/>
  <c r="T626" i="18"/>
  <c r="AE626" i="18"/>
  <c r="AF626" i="18"/>
  <c r="AU626" i="18"/>
  <c r="AW626" i="18"/>
  <c r="AX626" i="18"/>
  <c r="AY626" i="18"/>
  <c r="AZ626" i="18"/>
  <c r="BA626" i="18"/>
  <c r="BB626" i="18"/>
  <c r="G627" i="18"/>
  <c r="AD627" i="18" s="1"/>
  <c r="Q627" i="18"/>
  <c r="R627" i="18"/>
  <c r="S627" i="18"/>
  <c r="T627" i="18"/>
  <c r="AE627" i="18"/>
  <c r="AF627" i="18"/>
  <c r="AU627" i="18"/>
  <c r="AW627" i="18"/>
  <c r="AX627" i="18"/>
  <c r="AY627" i="18"/>
  <c r="AZ627" i="18"/>
  <c r="BA627" i="18"/>
  <c r="BB627" i="18"/>
  <c r="G628" i="18"/>
  <c r="AD628" i="18" s="1"/>
  <c r="Q628" i="18"/>
  <c r="R628" i="18"/>
  <c r="S628" i="18"/>
  <c r="T628" i="18"/>
  <c r="AE628" i="18"/>
  <c r="AF628" i="18"/>
  <c r="AU628" i="18"/>
  <c r="AW628" i="18"/>
  <c r="AX628" i="18"/>
  <c r="AY628" i="18"/>
  <c r="AZ628" i="18"/>
  <c r="BA628" i="18"/>
  <c r="BB628" i="18"/>
  <c r="G629" i="18"/>
  <c r="AD629" i="18" s="1"/>
  <c r="Q629" i="18"/>
  <c r="R629" i="18"/>
  <c r="S629" i="18"/>
  <c r="T629" i="18"/>
  <c r="AE629" i="18"/>
  <c r="AF629" i="18"/>
  <c r="AU629" i="18"/>
  <c r="AW629" i="18"/>
  <c r="AX629" i="18"/>
  <c r="AY629" i="18"/>
  <c r="AZ629" i="18"/>
  <c r="BA629" i="18"/>
  <c r="BB629" i="18"/>
  <c r="G630" i="18"/>
  <c r="AD630" i="18"/>
  <c r="Q630" i="18"/>
  <c r="R630" i="18"/>
  <c r="S630" i="18"/>
  <c r="T630" i="18"/>
  <c r="AE630" i="18"/>
  <c r="AJ630" i="18" s="1"/>
  <c r="AF630" i="18"/>
  <c r="AU630" i="18"/>
  <c r="AW630" i="18"/>
  <c r="AX630" i="18"/>
  <c r="AY630" i="18"/>
  <c r="AZ630" i="18"/>
  <c r="BA630" i="18"/>
  <c r="BB630" i="18"/>
  <c r="G631" i="18"/>
  <c r="AD631" i="18"/>
  <c r="Q631" i="18"/>
  <c r="R631" i="18"/>
  <c r="S631" i="18"/>
  <c r="T631" i="18"/>
  <c r="AE631" i="18"/>
  <c r="AF631" i="18"/>
  <c r="AU631" i="18"/>
  <c r="AW631" i="18"/>
  <c r="AX631" i="18"/>
  <c r="AY631" i="18"/>
  <c r="AZ631" i="18"/>
  <c r="BA631" i="18"/>
  <c r="BB631" i="18"/>
  <c r="G632" i="18"/>
  <c r="AD632" i="18" s="1"/>
  <c r="Q632" i="18"/>
  <c r="R632" i="18"/>
  <c r="S632" i="18"/>
  <c r="T632" i="18"/>
  <c r="AE632" i="18"/>
  <c r="X632" i="18" s="1"/>
  <c r="AF632" i="18"/>
  <c r="AU632" i="18"/>
  <c r="AW632" i="18"/>
  <c r="AX632" i="18"/>
  <c r="AY632" i="18"/>
  <c r="AZ632" i="18"/>
  <c r="BA632" i="18"/>
  <c r="BB632" i="18"/>
  <c r="G633" i="18"/>
  <c r="AD633" i="18" s="1"/>
  <c r="Q633" i="18"/>
  <c r="R633" i="18"/>
  <c r="S633" i="18"/>
  <c r="T633" i="18"/>
  <c r="AE633" i="18"/>
  <c r="AF633" i="18"/>
  <c r="AU633" i="18"/>
  <c r="AW633" i="18"/>
  <c r="AX633" i="18"/>
  <c r="AY633" i="18"/>
  <c r="AZ633" i="18"/>
  <c r="BA633" i="18"/>
  <c r="BB633" i="18"/>
  <c r="G634" i="18"/>
  <c r="AD634" i="18" s="1"/>
  <c r="Q634" i="18"/>
  <c r="R634" i="18"/>
  <c r="S634" i="18"/>
  <c r="T634" i="18"/>
  <c r="AE634" i="18"/>
  <c r="AF634" i="18"/>
  <c r="AU634" i="18"/>
  <c r="AW634" i="18"/>
  <c r="AX634" i="18"/>
  <c r="AY634" i="18"/>
  <c r="AZ634" i="18"/>
  <c r="BA634" i="18"/>
  <c r="BB634" i="18"/>
  <c r="G635" i="18"/>
  <c r="AD635" i="18"/>
  <c r="Q635" i="18"/>
  <c r="R635" i="18"/>
  <c r="S635" i="18"/>
  <c r="T635" i="18"/>
  <c r="AE635" i="18"/>
  <c r="AI635" i="18" s="1"/>
  <c r="AF635" i="18"/>
  <c r="AU635" i="18"/>
  <c r="AW635" i="18"/>
  <c r="AX635" i="18"/>
  <c r="AY635" i="18"/>
  <c r="AZ635" i="18"/>
  <c r="BA635" i="18"/>
  <c r="BB635" i="18"/>
  <c r="G636" i="18"/>
  <c r="AD636" i="18"/>
  <c r="Q636" i="18"/>
  <c r="R636" i="18"/>
  <c r="S636" i="18"/>
  <c r="T636" i="18"/>
  <c r="AE636" i="18"/>
  <c r="AF636" i="18"/>
  <c r="AU636" i="18"/>
  <c r="AW636" i="18"/>
  <c r="AX636" i="18"/>
  <c r="AY636" i="18"/>
  <c r="AZ636" i="18"/>
  <c r="BA636" i="18"/>
  <c r="BB636" i="18"/>
  <c r="G637" i="18"/>
  <c r="AD637" i="18" s="1"/>
  <c r="Q637" i="18"/>
  <c r="R637" i="18"/>
  <c r="S637" i="18"/>
  <c r="T637" i="18"/>
  <c r="AE637" i="18"/>
  <c r="AI637" i="18"/>
  <c r="AF637" i="18"/>
  <c r="AU637" i="18"/>
  <c r="AW637" i="18"/>
  <c r="AX637" i="18"/>
  <c r="AY637" i="18"/>
  <c r="AZ637" i="18"/>
  <c r="BA637" i="18"/>
  <c r="BB637" i="18"/>
  <c r="G638" i="18"/>
  <c r="AD638" i="18" s="1"/>
  <c r="Q638" i="18"/>
  <c r="R638" i="18"/>
  <c r="S638" i="18"/>
  <c r="T638" i="18"/>
  <c r="AE638" i="18"/>
  <c r="AH638" i="18" s="1"/>
  <c r="AF638" i="18"/>
  <c r="AU638" i="18"/>
  <c r="AW638" i="18"/>
  <c r="AX638" i="18"/>
  <c r="AY638" i="18"/>
  <c r="AZ638" i="18"/>
  <c r="BA638" i="18"/>
  <c r="BB638" i="18"/>
  <c r="G639" i="18"/>
  <c r="AD639" i="18" s="1"/>
  <c r="Q639" i="18"/>
  <c r="R639" i="18"/>
  <c r="S639" i="18"/>
  <c r="T639" i="18"/>
  <c r="AE639" i="18"/>
  <c r="W639" i="18"/>
  <c r="AF639" i="18"/>
  <c r="AU639" i="18"/>
  <c r="AW639" i="18"/>
  <c r="AX639" i="18"/>
  <c r="AY639" i="18"/>
  <c r="AZ639" i="18"/>
  <c r="BA639" i="18"/>
  <c r="BB639" i="18"/>
  <c r="G640" i="18"/>
  <c r="AD640" i="18" s="1"/>
  <c r="Q640" i="18"/>
  <c r="R640" i="18"/>
  <c r="S640" i="18"/>
  <c r="T640" i="18"/>
  <c r="AE640" i="18"/>
  <c r="AF640" i="18"/>
  <c r="AU640" i="18"/>
  <c r="AW640" i="18"/>
  <c r="AX640" i="18"/>
  <c r="AY640" i="18"/>
  <c r="AZ640" i="18"/>
  <c r="BA640" i="18"/>
  <c r="BB640" i="18"/>
  <c r="G641" i="18"/>
  <c r="AD641" i="18" s="1"/>
  <c r="Q641" i="18"/>
  <c r="R641" i="18"/>
  <c r="S641" i="18"/>
  <c r="T641" i="18"/>
  <c r="AE641" i="18"/>
  <c r="W641" i="18" s="1"/>
  <c r="AF641" i="18"/>
  <c r="AU641" i="18"/>
  <c r="AW641" i="18"/>
  <c r="AX641" i="18"/>
  <c r="AY641" i="18"/>
  <c r="AZ641" i="18"/>
  <c r="BA641" i="18"/>
  <c r="BB641" i="18"/>
  <c r="G642" i="18"/>
  <c r="AD642" i="18" s="1"/>
  <c r="Q642" i="18"/>
  <c r="R642" i="18"/>
  <c r="S642" i="18"/>
  <c r="T642" i="18"/>
  <c r="AE642" i="18"/>
  <c r="AF642" i="18"/>
  <c r="AU642" i="18"/>
  <c r="AW642" i="18"/>
  <c r="AX642" i="18"/>
  <c r="AY642" i="18"/>
  <c r="AZ642" i="18"/>
  <c r="BA642" i="18"/>
  <c r="BB642" i="18"/>
  <c r="G643" i="18"/>
  <c r="AD643" i="18" s="1"/>
  <c r="Q643" i="18"/>
  <c r="R643" i="18"/>
  <c r="S643" i="18"/>
  <c r="T643" i="18"/>
  <c r="AE643" i="18"/>
  <c r="AF643" i="18"/>
  <c r="AU643" i="18"/>
  <c r="AW643" i="18"/>
  <c r="AX643" i="18"/>
  <c r="AY643" i="18"/>
  <c r="AZ643" i="18"/>
  <c r="BA643" i="18"/>
  <c r="BB643" i="18"/>
  <c r="G644" i="18"/>
  <c r="AD644" i="18" s="1"/>
  <c r="Q644" i="18"/>
  <c r="R644" i="18"/>
  <c r="S644" i="18"/>
  <c r="T644" i="18"/>
  <c r="AE644" i="18"/>
  <c r="W644" i="18" s="1"/>
  <c r="Y644" i="18" s="1"/>
  <c r="AF644" i="18"/>
  <c r="AU644" i="18"/>
  <c r="AW644" i="18"/>
  <c r="AX644" i="18"/>
  <c r="AY644" i="18"/>
  <c r="AZ644" i="18"/>
  <c r="BA644" i="18"/>
  <c r="BB644" i="18"/>
  <c r="G645" i="18"/>
  <c r="AD645" i="18" s="1"/>
  <c r="Q645" i="18"/>
  <c r="R645" i="18"/>
  <c r="S645" i="18"/>
  <c r="T645" i="18"/>
  <c r="AE645" i="18"/>
  <c r="AJ645" i="18"/>
  <c r="AF645" i="18"/>
  <c r="AU645" i="18"/>
  <c r="AW645" i="18"/>
  <c r="AX645" i="18"/>
  <c r="AY645" i="18"/>
  <c r="AZ645" i="18"/>
  <c r="BA645" i="18"/>
  <c r="BB645" i="18"/>
  <c r="G646" i="18"/>
  <c r="AD646" i="18" s="1"/>
  <c r="Q646" i="18"/>
  <c r="R646" i="18"/>
  <c r="S646" i="18"/>
  <c r="T646" i="18"/>
  <c r="AE646" i="18"/>
  <c r="AF646" i="18"/>
  <c r="AU646" i="18"/>
  <c r="AW646" i="18"/>
  <c r="AX646" i="18"/>
  <c r="AY646" i="18"/>
  <c r="AZ646" i="18"/>
  <c r="BA646" i="18"/>
  <c r="BB646" i="18"/>
  <c r="G647" i="18"/>
  <c r="AD647" i="18" s="1"/>
  <c r="Q647" i="18"/>
  <c r="R647" i="18"/>
  <c r="S647" i="18"/>
  <c r="T647" i="18"/>
  <c r="AE647" i="18"/>
  <c r="W647" i="18" s="1"/>
  <c r="Y647" i="18" s="1"/>
  <c r="AF647" i="18"/>
  <c r="AU647" i="18"/>
  <c r="AW647" i="18"/>
  <c r="AX647" i="18"/>
  <c r="AY647" i="18"/>
  <c r="AZ647" i="18"/>
  <c r="BA647" i="18"/>
  <c r="BB647" i="18"/>
  <c r="G648" i="18"/>
  <c r="AD648" i="18" s="1"/>
  <c r="Q648" i="18"/>
  <c r="R648" i="18"/>
  <c r="S648" i="18"/>
  <c r="T648" i="18"/>
  <c r="AE648" i="18"/>
  <c r="AF648" i="18"/>
  <c r="AU648" i="18"/>
  <c r="AW648" i="18"/>
  <c r="AX648" i="18"/>
  <c r="AY648" i="18"/>
  <c r="AZ648" i="18"/>
  <c r="BA648" i="18"/>
  <c r="BB648" i="18"/>
  <c r="G649" i="18"/>
  <c r="AD649" i="18" s="1"/>
  <c r="Q649" i="18"/>
  <c r="R649" i="18"/>
  <c r="S649" i="18"/>
  <c r="T649" i="18"/>
  <c r="AE649" i="18"/>
  <c r="AF649" i="18"/>
  <c r="AU649" i="18"/>
  <c r="AW649" i="18"/>
  <c r="AX649" i="18"/>
  <c r="AY649" i="18"/>
  <c r="AZ649" i="18"/>
  <c r="BA649" i="18"/>
  <c r="BB649" i="18"/>
  <c r="G650" i="18"/>
  <c r="AD650" i="18" s="1"/>
  <c r="Q650" i="18"/>
  <c r="R650" i="18"/>
  <c r="S650" i="18"/>
  <c r="T650" i="18"/>
  <c r="AE650" i="18"/>
  <c r="AF650" i="18"/>
  <c r="AU650" i="18"/>
  <c r="AW650" i="18"/>
  <c r="AX650" i="18"/>
  <c r="AY650" i="18"/>
  <c r="AZ650" i="18"/>
  <c r="BA650" i="18"/>
  <c r="BB650" i="18"/>
  <c r="G651" i="18"/>
  <c r="AD651" i="18" s="1"/>
  <c r="Q651" i="18"/>
  <c r="R651" i="18"/>
  <c r="S651" i="18"/>
  <c r="T651" i="18"/>
  <c r="AE651" i="18"/>
  <c r="AF651" i="18"/>
  <c r="AU651" i="18"/>
  <c r="AW651" i="18"/>
  <c r="AX651" i="18"/>
  <c r="AY651" i="18"/>
  <c r="AZ651" i="18"/>
  <c r="BA651" i="18"/>
  <c r="BB651" i="18"/>
  <c r="G652" i="18"/>
  <c r="AD652" i="18" s="1"/>
  <c r="Q652" i="18"/>
  <c r="R652" i="18"/>
  <c r="S652" i="18"/>
  <c r="T652" i="18"/>
  <c r="AE652" i="18"/>
  <c r="AI652" i="18" s="1"/>
  <c r="AF652" i="18"/>
  <c r="AU652" i="18"/>
  <c r="AW652" i="18"/>
  <c r="AX652" i="18"/>
  <c r="AY652" i="18"/>
  <c r="AZ652" i="18"/>
  <c r="BA652" i="18"/>
  <c r="BB652" i="18"/>
  <c r="G653" i="18"/>
  <c r="AD653" i="18" s="1"/>
  <c r="Q653" i="18"/>
  <c r="R653" i="18"/>
  <c r="S653" i="18"/>
  <c r="T653" i="18"/>
  <c r="AE653" i="18"/>
  <c r="AF653" i="18"/>
  <c r="AU653" i="18"/>
  <c r="AW653" i="18"/>
  <c r="AX653" i="18"/>
  <c r="AY653" i="18"/>
  <c r="AZ653" i="18"/>
  <c r="BA653" i="18"/>
  <c r="BB653" i="18"/>
  <c r="G654" i="18"/>
  <c r="AD654" i="18" s="1"/>
  <c r="Q654" i="18"/>
  <c r="R654" i="18"/>
  <c r="S654" i="18"/>
  <c r="T654" i="18"/>
  <c r="AE654" i="18"/>
  <c r="AH654" i="18" s="1"/>
  <c r="AF654" i="18"/>
  <c r="AU654" i="18"/>
  <c r="AW654" i="18"/>
  <c r="AX654" i="18"/>
  <c r="AY654" i="18"/>
  <c r="AZ654" i="18"/>
  <c r="BA654" i="18"/>
  <c r="BB654" i="18"/>
  <c r="G655" i="18"/>
  <c r="AD655" i="18" s="1"/>
  <c r="Q655" i="18"/>
  <c r="R655" i="18"/>
  <c r="S655" i="18"/>
  <c r="T655" i="18"/>
  <c r="AE655" i="18"/>
  <c r="AF655" i="18"/>
  <c r="AU655" i="18"/>
  <c r="AW655" i="18"/>
  <c r="AX655" i="18"/>
  <c r="AY655" i="18"/>
  <c r="AZ655" i="18"/>
  <c r="BA655" i="18"/>
  <c r="BB655" i="18"/>
  <c r="G656" i="18"/>
  <c r="AD656" i="18" s="1"/>
  <c r="Q656" i="18"/>
  <c r="R656" i="18"/>
  <c r="S656" i="18"/>
  <c r="T656" i="18"/>
  <c r="AE656" i="18"/>
  <c r="X656" i="18" s="1"/>
  <c r="Z656" i="18"/>
  <c r="AF656" i="18"/>
  <c r="AI656" i="18"/>
  <c r="AU656" i="18"/>
  <c r="AW656" i="18"/>
  <c r="AX656" i="18"/>
  <c r="AY656" i="18"/>
  <c r="AZ656" i="18"/>
  <c r="BA656" i="18"/>
  <c r="BB656" i="18"/>
  <c r="G657" i="18"/>
  <c r="AD657" i="18" s="1"/>
  <c r="Q657" i="18"/>
  <c r="R657" i="18"/>
  <c r="S657" i="18"/>
  <c r="T657" i="18"/>
  <c r="AE657" i="18"/>
  <c r="AJ657" i="18" s="1"/>
  <c r="AF657" i="18"/>
  <c r="AU657" i="18"/>
  <c r="AW657" i="18"/>
  <c r="AX657" i="18"/>
  <c r="AY657" i="18"/>
  <c r="AZ657" i="18"/>
  <c r="BA657" i="18"/>
  <c r="BB657" i="18"/>
  <c r="G658" i="18"/>
  <c r="AD658" i="18"/>
  <c r="Q658" i="18"/>
  <c r="R658" i="18"/>
  <c r="S658" i="18"/>
  <c r="T658" i="18"/>
  <c r="AE658" i="18"/>
  <c r="AF658" i="18"/>
  <c r="AU658" i="18"/>
  <c r="AW658" i="18"/>
  <c r="AX658" i="18"/>
  <c r="AY658" i="18"/>
  <c r="AZ658" i="18"/>
  <c r="BA658" i="18"/>
  <c r="BB658" i="18"/>
  <c r="G659" i="18"/>
  <c r="AD659" i="18" s="1"/>
  <c r="Q659" i="18"/>
  <c r="R659" i="18"/>
  <c r="S659" i="18"/>
  <c r="T659" i="18"/>
  <c r="AE659" i="18"/>
  <c r="AI659" i="18" s="1"/>
  <c r="AF659" i="18"/>
  <c r="AU659" i="18"/>
  <c r="AW659" i="18"/>
  <c r="AX659" i="18"/>
  <c r="AY659" i="18"/>
  <c r="AZ659" i="18"/>
  <c r="BA659" i="18"/>
  <c r="BB659" i="18"/>
  <c r="G660" i="18"/>
  <c r="AD660" i="18" s="1"/>
  <c r="Q660" i="18"/>
  <c r="R660" i="18"/>
  <c r="S660" i="18"/>
  <c r="T660" i="18"/>
  <c r="AE660" i="18"/>
  <c r="AF660" i="18"/>
  <c r="AU660" i="18"/>
  <c r="AW660" i="18"/>
  <c r="AX660" i="18"/>
  <c r="AY660" i="18"/>
  <c r="AZ660" i="18"/>
  <c r="BA660" i="18"/>
  <c r="BB660" i="18"/>
  <c r="G661" i="18"/>
  <c r="AD661" i="18" s="1"/>
  <c r="Q661" i="18"/>
  <c r="R661" i="18"/>
  <c r="S661" i="18"/>
  <c r="T661" i="18"/>
  <c r="AE661" i="18"/>
  <c r="AI661" i="18" s="1"/>
  <c r="AF661" i="18"/>
  <c r="AU661" i="18"/>
  <c r="AW661" i="18"/>
  <c r="AX661" i="18"/>
  <c r="AY661" i="18"/>
  <c r="AZ661" i="18"/>
  <c r="BA661" i="18"/>
  <c r="BB661" i="18"/>
  <c r="G662" i="18"/>
  <c r="AD662" i="18"/>
  <c r="Q662" i="18"/>
  <c r="R662" i="18"/>
  <c r="S662" i="18"/>
  <c r="T662" i="18"/>
  <c r="AE662" i="18"/>
  <c r="AF662" i="18"/>
  <c r="AU662" i="18"/>
  <c r="AW662" i="18"/>
  <c r="AX662" i="18"/>
  <c r="AY662" i="18"/>
  <c r="AZ662" i="18"/>
  <c r="BA662" i="18"/>
  <c r="BB662" i="18"/>
  <c r="G663" i="18"/>
  <c r="AD663" i="18" s="1"/>
  <c r="Q663" i="18"/>
  <c r="R663" i="18"/>
  <c r="S663" i="18"/>
  <c r="T663" i="18"/>
  <c r="AE663" i="18"/>
  <c r="AF663" i="18"/>
  <c r="AS663" i="18" s="1"/>
  <c r="AU663" i="18"/>
  <c r="AW663" i="18"/>
  <c r="AX663" i="18"/>
  <c r="AY663" i="18"/>
  <c r="AZ663" i="18"/>
  <c r="BA663" i="18"/>
  <c r="BB663" i="18"/>
  <c r="G664" i="18"/>
  <c r="AD664" i="18" s="1"/>
  <c r="Q664" i="18"/>
  <c r="R664" i="18"/>
  <c r="S664" i="18"/>
  <c r="T664" i="18"/>
  <c r="AE664" i="18"/>
  <c r="X664" i="18" s="1"/>
  <c r="AF664" i="18"/>
  <c r="AU664" i="18"/>
  <c r="AW664" i="18"/>
  <c r="AX664" i="18"/>
  <c r="AY664" i="18"/>
  <c r="AZ664" i="18"/>
  <c r="BA664" i="18"/>
  <c r="BB664" i="18"/>
  <c r="G665" i="18"/>
  <c r="AD665" i="18" s="1"/>
  <c r="Q665" i="18"/>
  <c r="R665" i="18"/>
  <c r="S665" i="18"/>
  <c r="T665" i="18"/>
  <c r="AE665" i="18"/>
  <c r="AJ665" i="18" s="1"/>
  <c r="AF665" i="18"/>
  <c r="AS665" i="18" s="1"/>
  <c r="AU665" i="18"/>
  <c r="AW665" i="18"/>
  <c r="AX665" i="18"/>
  <c r="AY665" i="18"/>
  <c r="AZ665" i="18"/>
  <c r="BA665" i="18"/>
  <c r="BB665" i="18"/>
  <c r="G666" i="18"/>
  <c r="AD666" i="18" s="1"/>
  <c r="Q666" i="18"/>
  <c r="R666" i="18"/>
  <c r="S666" i="18"/>
  <c r="T666" i="18"/>
  <c r="AE666" i="18"/>
  <c r="AJ666" i="18" s="1"/>
  <c r="AF666" i="18"/>
  <c r="AU666" i="18"/>
  <c r="AW666" i="18"/>
  <c r="AX666" i="18"/>
  <c r="AY666" i="18"/>
  <c r="AZ666" i="18"/>
  <c r="BA666" i="18"/>
  <c r="BB666" i="18"/>
  <c r="G667" i="18"/>
  <c r="AD667" i="18" s="1"/>
  <c r="Q667" i="18"/>
  <c r="R667" i="18"/>
  <c r="S667" i="18"/>
  <c r="T667" i="18"/>
  <c r="AE667" i="18"/>
  <c r="AI667" i="18" s="1"/>
  <c r="AF667" i="18"/>
  <c r="AS667" i="18" s="1"/>
  <c r="AU667" i="18"/>
  <c r="AW667" i="18"/>
  <c r="AX667" i="18"/>
  <c r="AY667" i="18"/>
  <c r="AZ667" i="18"/>
  <c r="BA667" i="18"/>
  <c r="BB667" i="18"/>
  <c r="G668" i="18"/>
  <c r="AD668" i="18" s="1"/>
  <c r="Q668" i="18"/>
  <c r="R668" i="18"/>
  <c r="S668" i="18"/>
  <c r="T668" i="18"/>
  <c r="AE668" i="18"/>
  <c r="AF668" i="18"/>
  <c r="AU668" i="18"/>
  <c r="AW668" i="18"/>
  <c r="AX668" i="18"/>
  <c r="AY668" i="18"/>
  <c r="AZ668" i="18"/>
  <c r="BA668" i="18"/>
  <c r="BB668" i="18"/>
  <c r="G669" i="18"/>
  <c r="AD669" i="18" s="1"/>
  <c r="Q669" i="18"/>
  <c r="R669" i="18"/>
  <c r="S669" i="18"/>
  <c r="T669" i="18"/>
  <c r="AE669" i="18"/>
  <c r="AF669" i="18"/>
  <c r="AS669" i="18" s="1"/>
  <c r="AU669" i="18"/>
  <c r="AW669" i="18"/>
  <c r="AX669" i="18"/>
  <c r="AY669" i="18"/>
  <c r="AZ669" i="18"/>
  <c r="BA669" i="18"/>
  <c r="BB669" i="18"/>
  <c r="G670" i="18"/>
  <c r="AD670" i="18" s="1"/>
  <c r="Q670" i="18"/>
  <c r="R670" i="18"/>
  <c r="S670" i="18"/>
  <c r="T670" i="18"/>
  <c r="AE670" i="18"/>
  <c r="W670" i="18" s="1"/>
  <c r="Y670" i="18" s="1"/>
  <c r="AF670" i="18"/>
  <c r="AU670" i="18"/>
  <c r="AW670" i="18"/>
  <c r="AX670" i="18"/>
  <c r="AY670" i="18"/>
  <c r="AZ670" i="18"/>
  <c r="BA670" i="18"/>
  <c r="BB670" i="18"/>
  <c r="G671" i="18"/>
  <c r="AD671" i="18" s="1"/>
  <c r="Q671" i="18"/>
  <c r="R671" i="18"/>
  <c r="S671" i="18"/>
  <c r="T671" i="18"/>
  <c r="AE671" i="18"/>
  <c r="AI671" i="18" s="1"/>
  <c r="AF671" i="18"/>
  <c r="AU671" i="18"/>
  <c r="AW671" i="18"/>
  <c r="AX671" i="18"/>
  <c r="AY671" i="18"/>
  <c r="AZ671" i="18"/>
  <c r="BA671" i="18"/>
  <c r="BB671" i="18"/>
  <c r="G672" i="18"/>
  <c r="AD672" i="18"/>
  <c r="Q672" i="18"/>
  <c r="R672" i="18"/>
  <c r="S672" i="18"/>
  <c r="T672" i="18"/>
  <c r="AE672" i="18"/>
  <c r="AI672" i="18" s="1"/>
  <c r="AF672" i="18"/>
  <c r="AU672" i="18"/>
  <c r="AW672" i="18"/>
  <c r="AX672" i="18"/>
  <c r="AY672" i="18"/>
  <c r="AZ672" i="18"/>
  <c r="BA672" i="18"/>
  <c r="BB672" i="18"/>
  <c r="G673" i="18"/>
  <c r="AD673" i="18"/>
  <c r="Q673" i="18"/>
  <c r="R673" i="18"/>
  <c r="S673" i="18"/>
  <c r="T673" i="18"/>
  <c r="AE673" i="18"/>
  <c r="U673" i="18" s="1"/>
  <c r="AF673" i="18"/>
  <c r="AU673" i="18"/>
  <c r="AW673" i="18"/>
  <c r="AX673" i="18"/>
  <c r="AY673" i="18"/>
  <c r="AZ673" i="18"/>
  <c r="BA673" i="18"/>
  <c r="BB673" i="18"/>
  <c r="G674" i="18"/>
  <c r="AD674" i="18" s="1"/>
  <c r="Q674" i="18"/>
  <c r="R674" i="18"/>
  <c r="S674" i="18"/>
  <c r="T674" i="18"/>
  <c r="AE674" i="18"/>
  <c r="AH674" i="18" s="1"/>
  <c r="AF674" i="18"/>
  <c r="AU674" i="18"/>
  <c r="AW674" i="18"/>
  <c r="AX674" i="18"/>
  <c r="AY674" i="18"/>
  <c r="AZ674" i="18"/>
  <c r="BA674" i="18"/>
  <c r="BB674" i="18"/>
  <c r="G675" i="18"/>
  <c r="AD675" i="18" s="1"/>
  <c r="Q675" i="18"/>
  <c r="R675" i="18"/>
  <c r="S675" i="18"/>
  <c r="T675" i="18"/>
  <c r="AE675" i="18"/>
  <c r="AI675" i="18" s="1"/>
  <c r="AF675" i="18"/>
  <c r="AU675" i="18"/>
  <c r="AW675" i="18"/>
  <c r="AX675" i="18"/>
  <c r="AY675" i="18"/>
  <c r="AZ675" i="18"/>
  <c r="BA675" i="18"/>
  <c r="BB675" i="18"/>
  <c r="G676" i="18"/>
  <c r="AD676" i="18" s="1"/>
  <c r="Q676" i="18"/>
  <c r="R676" i="18"/>
  <c r="S676" i="18"/>
  <c r="T676" i="18"/>
  <c r="AE676" i="18"/>
  <c r="AJ676" i="18"/>
  <c r="AF676" i="18"/>
  <c r="AU676" i="18"/>
  <c r="AW676" i="18"/>
  <c r="AX676" i="18"/>
  <c r="AY676" i="18"/>
  <c r="AZ676" i="18"/>
  <c r="BA676" i="18"/>
  <c r="BB676" i="18"/>
  <c r="G677" i="18"/>
  <c r="AD677" i="18" s="1"/>
  <c r="Q677" i="18"/>
  <c r="R677" i="18"/>
  <c r="S677" i="18"/>
  <c r="T677" i="18"/>
  <c r="AE677" i="18"/>
  <c r="AF677" i="18"/>
  <c r="AU677" i="18"/>
  <c r="AW677" i="18"/>
  <c r="AX677" i="18"/>
  <c r="AY677" i="18"/>
  <c r="AZ677" i="18"/>
  <c r="BA677" i="18"/>
  <c r="BB677" i="18"/>
  <c r="G678" i="18"/>
  <c r="AD678" i="18" s="1"/>
  <c r="Q678" i="18"/>
  <c r="R678" i="18"/>
  <c r="S678" i="18"/>
  <c r="T678" i="18"/>
  <c r="AE678" i="18"/>
  <c r="AF678" i="18"/>
  <c r="AU678" i="18"/>
  <c r="AW678" i="18"/>
  <c r="AX678" i="18"/>
  <c r="AY678" i="18"/>
  <c r="AZ678" i="18"/>
  <c r="BA678" i="18"/>
  <c r="BB678" i="18"/>
  <c r="G679" i="18"/>
  <c r="AD679" i="18" s="1"/>
  <c r="Q679" i="18"/>
  <c r="R679" i="18"/>
  <c r="S679" i="18"/>
  <c r="T679" i="18"/>
  <c r="AE679" i="18"/>
  <c r="AF679" i="18"/>
  <c r="AU679" i="18"/>
  <c r="AW679" i="18"/>
  <c r="AX679" i="18"/>
  <c r="AY679" i="18"/>
  <c r="AZ679" i="18"/>
  <c r="BA679" i="18"/>
  <c r="BB679" i="18"/>
  <c r="G680" i="18"/>
  <c r="AD680" i="18" s="1"/>
  <c r="Q680" i="18"/>
  <c r="R680" i="18"/>
  <c r="S680" i="18"/>
  <c r="T680" i="18"/>
  <c r="AE680" i="18"/>
  <c r="AF680" i="18"/>
  <c r="AU680" i="18"/>
  <c r="AW680" i="18"/>
  <c r="AX680" i="18"/>
  <c r="AY680" i="18"/>
  <c r="AZ680" i="18"/>
  <c r="BA680" i="18"/>
  <c r="BB680" i="18"/>
  <c r="G681" i="18"/>
  <c r="AD681" i="18" s="1"/>
  <c r="Q681" i="18"/>
  <c r="R681" i="18"/>
  <c r="S681" i="18"/>
  <c r="T681" i="18"/>
  <c r="AE681" i="18"/>
  <c r="AF681" i="18"/>
  <c r="AU681" i="18"/>
  <c r="AW681" i="18"/>
  <c r="AX681" i="18"/>
  <c r="AY681" i="18"/>
  <c r="AZ681" i="18"/>
  <c r="BA681" i="18"/>
  <c r="BB681" i="18"/>
  <c r="G682" i="18"/>
  <c r="AD682" i="18"/>
  <c r="Q682" i="18"/>
  <c r="R682" i="18"/>
  <c r="S682" i="18"/>
  <c r="T682" i="18"/>
  <c r="AE682" i="18"/>
  <c r="W682" i="18" s="1"/>
  <c r="AF682" i="18"/>
  <c r="AU682" i="18"/>
  <c r="AW682" i="18"/>
  <c r="AX682" i="18"/>
  <c r="AY682" i="18"/>
  <c r="AZ682" i="18"/>
  <c r="BA682" i="18"/>
  <c r="BB682" i="18"/>
  <c r="G683" i="18"/>
  <c r="AD683" i="18" s="1"/>
  <c r="Q683" i="18"/>
  <c r="R683" i="18"/>
  <c r="S683" i="18"/>
  <c r="U683" i="18" s="1"/>
  <c r="T683" i="18"/>
  <c r="AE683" i="18"/>
  <c r="AF683" i="18"/>
  <c r="AS683" i="18" s="1"/>
  <c r="AU683" i="18"/>
  <c r="AW683" i="18"/>
  <c r="AX683" i="18"/>
  <c r="AY683" i="18"/>
  <c r="AZ683" i="18"/>
  <c r="BA683" i="18"/>
  <c r="BB683" i="18"/>
  <c r="G684" i="18"/>
  <c r="AD684" i="18" s="1"/>
  <c r="Q684" i="18"/>
  <c r="R684" i="18"/>
  <c r="S684" i="18"/>
  <c r="T684" i="18"/>
  <c r="AE684" i="18"/>
  <c r="W684" i="18" s="1"/>
  <c r="AF684" i="18"/>
  <c r="AU684" i="18"/>
  <c r="AW684" i="18"/>
  <c r="AX684" i="18"/>
  <c r="AY684" i="18"/>
  <c r="AZ684" i="18"/>
  <c r="BA684" i="18"/>
  <c r="BB684" i="18"/>
  <c r="G685" i="18"/>
  <c r="AD685" i="18" s="1"/>
  <c r="Q685" i="18"/>
  <c r="R685" i="18"/>
  <c r="S685" i="18"/>
  <c r="T685" i="18"/>
  <c r="AE685" i="18"/>
  <c r="AF685" i="18"/>
  <c r="AU685" i="18"/>
  <c r="AW685" i="18"/>
  <c r="AX685" i="18"/>
  <c r="AY685" i="18"/>
  <c r="AZ685" i="18"/>
  <c r="BA685" i="18"/>
  <c r="BB685" i="18"/>
  <c r="G686" i="18"/>
  <c r="AD686" i="18" s="1"/>
  <c r="Q686" i="18"/>
  <c r="R686" i="18"/>
  <c r="S686" i="18"/>
  <c r="T686" i="18"/>
  <c r="AE686" i="18"/>
  <c r="W686" i="18" s="1"/>
  <c r="Y686" i="18" s="1"/>
  <c r="AF686" i="18"/>
  <c r="AU686" i="18"/>
  <c r="AW686" i="18"/>
  <c r="AX686" i="18"/>
  <c r="AY686" i="18"/>
  <c r="AZ686" i="18"/>
  <c r="BA686" i="18"/>
  <c r="BB686" i="18"/>
  <c r="G687" i="18"/>
  <c r="AD687" i="18" s="1"/>
  <c r="Q687" i="18"/>
  <c r="R687" i="18"/>
  <c r="S687" i="18"/>
  <c r="T687" i="18"/>
  <c r="AE687" i="18"/>
  <c r="AH687" i="18" s="1"/>
  <c r="AF687" i="18"/>
  <c r="AU687" i="18"/>
  <c r="AW687" i="18"/>
  <c r="AX687" i="18"/>
  <c r="AY687" i="18"/>
  <c r="AZ687" i="18"/>
  <c r="BA687" i="18"/>
  <c r="BB687" i="18"/>
  <c r="G688" i="18"/>
  <c r="AD688" i="18" s="1"/>
  <c r="Q688" i="18"/>
  <c r="R688" i="18"/>
  <c r="S688" i="18"/>
  <c r="T688" i="18"/>
  <c r="AE688" i="18"/>
  <c r="W688" i="18"/>
  <c r="AF688" i="18"/>
  <c r="AU688" i="18"/>
  <c r="AW688" i="18"/>
  <c r="AX688" i="18"/>
  <c r="AY688" i="18"/>
  <c r="AZ688" i="18"/>
  <c r="BA688" i="18"/>
  <c r="BB688" i="18"/>
  <c r="G689" i="18"/>
  <c r="AD689" i="18" s="1"/>
  <c r="Q689" i="18"/>
  <c r="R689" i="18"/>
  <c r="S689" i="18"/>
  <c r="T689" i="18"/>
  <c r="AE689" i="18"/>
  <c r="AJ689" i="18" s="1"/>
  <c r="AF689" i="18"/>
  <c r="AU689" i="18"/>
  <c r="AW689" i="18"/>
  <c r="AX689" i="18"/>
  <c r="AY689" i="18"/>
  <c r="AZ689" i="18"/>
  <c r="BA689" i="18"/>
  <c r="BB689" i="18"/>
  <c r="G690" i="18"/>
  <c r="AD690" i="18" s="1"/>
  <c r="Q690" i="18"/>
  <c r="R690" i="18"/>
  <c r="S690" i="18"/>
  <c r="T690" i="18"/>
  <c r="AE690" i="18"/>
  <c r="AF690" i="18"/>
  <c r="AU690" i="18"/>
  <c r="AW690" i="18"/>
  <c r="AX690" i="18"/>
  <c r="AY690" i="18"/>
  <c r="AZ690" i="18"/>
  <c r="BA690" i="18"/>
  <c r="BB690" i="18"/>
  <c r="G691" i="18"/>
  <c r="AD691" i="18" s="1"/>
  <c r="Q691" i="18"/>
  <c r="R691" i="18"/>
  <c r="S691" i="18"/>
  <c r="T691" i="18"/>
  <c r="AE691" i="18"/>
  <c r="AF691" i="18"/>
  <c r="AU691" i="18"/>
  <c r="AW691" i="18"/>
  <c r="AX691" i="18"/>
  <c r="AY691" i="18"/>
  <c r="AZ691" i="18"/>
  <c r="BA691" i="18"/>
  <c r="BB691" i="18"/>
  <c r="G692" i="18"/>
  <c r="AD692" i="18"/>
  <c r="Q692" i="18"/>
  <c r="R692" i="18"/>
  <c r="S692" i="18"/>
  <c r="T692" i="18"/>
  <c r="AE692" i="18"/>
  <c r="AF692" i="18"/>
  <c r="AU692" i="18"/>
  <c r="AW692" i="18"/>
  <c r="AX692" i="18"/>
  <c r="AY692" i="18"/>
  <c r="AZ692" i="18"/>
  <c r="BA692" i="18"/>
  <c r="BB692" i="18"/>
  <c r="G693" i="18"/>
  <c r="AD693" i="18" s="1"/>
  <c r="Q693" i="18"/>
  <c r="R693" i="18"/>
  <c r="S693" i="18"/>
  <c r="T693" i="18"/>
  <c r="AE693" i="18"/>
  <c r="AF693" i="18"/>
  <c r="AU693" i="18"/>
  <c r="AW693" i="18"/>
  <c r="AX693" i="18"/>
  <c r="AY693" i="18"/>
  <c r="AZ693" i="18"/>
  <c r="BA693" i="18"/>
  <c r="BB693" i="18"/>
  <c r="G694" i="18"/>
  <c r="AD694" i="18" s="1"/>
  <c r="Q694" i="18"/>
  <c r="R694" i="18"/>
  <c r="S694" i="18"/>
  <c r="T694" i="18"/>
  <c r="AE694" i="18"/>
  <c r="AF694" i="18"/>
  <c r="AU694" i="18"/>
  <c r="AW694" i="18"/>
  <c r="AX694" i="18"/>
  <c r="AY694" i="18"/>
  <c r="AZ694" i="18"/>
  <c r="BA694" i="18"/>
  <c r="BB694" i="18"/>
  <c r="G695" i="18"/>
  <c r="AD695" i="18" s="1"/>
  <c r="Q695" i="18"/>
  <c r="R695" i="18"/>
  <c r="S695" i="18"/>
  <c r="T695" i="18"/>
  <c r="AE695" i="18"/>
  <c r="AF695" i="18"/>
  <c r="AU695" i="18"/>
  <c r="AW695" i="18"/>
  <c r="AX695" i="18"/>
  <c r="AY695" i="18"/>
  <c r="AZ695" i="18"/>
  <c r="BA695" i="18"/>
  <c r="BB695" i="18"/>
  <c r="G696" i="18"/>
  <c r="AD696" i="18" s="1"/>
  <c r="Q696" i="18"/>
  <c r="R696" i="18"/>
  <c r="S696" i="18"/>
  <c r="T696" i="18"/>
  <c r="AE696" i="18"/>
  <c r="X696" i="18" s="1"/>
  <c r="AF696" i="18"/>
  <c r="AU696" i="18"/>
  <c r="AW696" i="18"/>
  <c r="AX696" i="18"/>
  <c r="AY696" i="18"/>
  <c r="AZ696" i="18"/>
  <c r="BA696" i="18"/>
  <c r="BB696" i="18"/>
  <c r="G697" i="18"/>
  <c r="AD697" i="18" s="1"/>
  <c r="Q697" i="18"/>
  <c r="R697" i="18"/>
  <c r="S697" i="18"/>
  <c r="T697" i="18"/>
  <c r="AE697" i="18"/>
  <c r="AJ697" i="18" s="1"/>
  <c r="AF697" i="18"/>
  <c r="AU697" i="18"/>
  <c r="AW697" i="18"/>
  <c r="AX697" i="18"/>
  <c r="AY697" i="18"/>
  <c r="AZ697" i="18"/>
  <c r="BA697" i="18"/>
  <c r="BB697" i="18"/>
  <c r="G698" i="18"/>
  <c r="Q698" i="18"/>
  <c r="R698" i="18"/>
  <c r="S698" i="18"/>
  <c r="T698" i="18"/>
  <c r="AE698" i="18"/>
  <c r="AF698" i="18"/>
  <c r="AU698" i="18"/>
  <c r="AW698" i="18"/>
  <c r="AX698" i="18"/>
  <c r="AY698" i="18"/>
  <c r="AZ698" i="18"/>
  <c r="BA698" i="18"/>
  <c r="BB698" i="18"/>
  <c r="G699" i="18"/>
  <c r="AD699" i="18" s="1"/>
  <c r="Q699" i="18"/>
  <c r="R699" i="18"/>
  <c r="S699" i="18"/>
  <c r="T699" i="18"/>
  <c r="AE699" i="18"/>
  <c r="AF699" i="18"/>
  <c r="AU699" i="18"/>
  <c r="AW699" i="18"/>
  <c r="AX699" i="18"/>
  <c r="AY699" i="18"/>
  <c r="AZ699" i="18"/>
  <c r="BA699" i="18"/>
  <c r="BB699" i="18"/>
  <c r="G700" i="18"/>
  <c r="AD700" i="18" s="1"/>
  <c r="Q700" i="18"/>
  <c r="R700" i="18"/>
  <c r="S700" i="18"/>
  <c r="T700" i="18"/>
  <c r="AE700" i="18"/>
  <c r="AF700" i="18"/>
  <c r="AU700" i="18"/>
  <c r="AW700" i="18"/>
  <c r="AX700" i="18"/>
  <c r="AY700" i="18"/>
  <c r="AZ700" i="18"/>
  <c r="BA700" i="18"/>
  <c r="BB700" i="18"/>
  <c r="G701" i="18"/>
  <c r="AD701" i="18" s="1"/>
  <c r="Q701" i="18"/>
  <c r="R701" i="18"/>
  <c r="S701" i="18"/>
  <c r="T701" i="18"/>
  <c r="AE701" i="18"/>
  <c r="AF701" i="18"/>
  <c r="AU701" i="18"/>
  <c r="AW701" i="18"/>
  <c r="AX701" i="18"/>
  <c r="AY701" i="18"/>
  <c r="AZ701" i="18"/>
  <c r="BA701" i="18"/>
  <c r="BB701" i="18"/>
  <c r="G702" i="18"/>
  <c r="AD702" i="18" s="1"/>
  <c r="Q702" i="18"/>
  <c r="R702" i="18"/>
  <c r="S702" i="18"/>
  <c r="T702" i="18"/>
  <c r="AE702" i="18"/>
  <c r="AH702" i="18" s="1"/>
  <c r="AF702" i="18"/>
  <c r="AU702" i="18"/>
  <c r="AW702" i="18"/>
  <c r="AX702" i="18"/>
  <c r="AY702" i="18"/>
  <c r="AZ702" i="18"/>
  <c r="BA702" i="18"/>
  <c r="BB702" i="18"/>
  <c r="G703" i="18"/>
  <c r="AD703" i="18"/>
  <c r="Q703" i="18"/>
  <c r="R703" i="18"/>
  <c r="S703" i="18"/>
  <c r="T703" i="18"/>
  <c r="AE703" i="18"/>
  <c r="AF703" i="18"/>
  <c r="AU703" i="18"/>
  <c r="AW703" i="18"/>
  <c r="AX703" i="18"/>
  <c r="AY703" i="18"/>
  <c r="AZ703" i="18"/>
  <c r="BA703" i="18"/>
  <c r="BB703" i="18"/>
  <c r="G704" i="18"/>
  <c r="AD704" i="18" s="1"/>
  <c r="Q704" i="18"/>
  <c r="R704" i="18"/>
  <c r="S704" i="18"/>
  <c r="T704" i="18"/>
  <c r="AE704" i="18"/>
  <c r="AI704" i="18" s="1"/>
  <c r="AF704" i="18"/>
  <c r="AU704" i="18"/>
  <c r="AW704" i="18"/>
  <c r="AX704" i="18"/>
  <c r="AY704" i="18"/>
  <c r="AZ704" i="18"/>
  <c r="BA704" i="18"/>
  <c r="BB704" i="18"/>
  <c r="G705" i="18"/>
  <c r="AD705" i="18" s="1"/>
  <c r="Q705" i="18"/>
  <c r="R705" i="18"/>
  <c r="S705" i="18"/>
  <c r="T705" i="18"/>
  <c r="AE705" i="18"/>
  <c r="AF705" i="18"/>
  <c r="AU705" i="18"/>
  <c r="AW705" i="18"/>
  <c r="AX705" i="18"/>
  <c r="AY705" i="18"/>
  <c r="AZ705" i="18"/>
  <c r="BA705" i="18"/>
  <c r="BB705" i="18"/>
  <c r="G706" i="18"/>
  <c r="AD706" i="18" s="1"/>
  <c r="Q706" i="18"/>
  <c r="R706" i="18"/>
  <c r="S706" i="18"/>
  <c r="T706" i="18"/>
  <c r="AE706" i="18"/>
  <c r="X706" i="18" s="1"/>
  <c r="AF706" i="18"/>
  <c r="AU706" i="18"/>
  <c r="AW706" i="18"/>
  <c r="AX706" i="18"/>
  <c r="AY706" i="18"/>
  <c r="AZ706" i="18"/>
  <c r="BA706" i="18"/>
  <c r="BB706" i="18"/>
  <c r="G707" i="18"/>
  <c r="AD707" i="18" s="1"/>
  <c r="Q707" i="18"/>
  <c r="R707" i="18"/>
  <c r="S707" i="18"/>
  <c r="T707" i="18"/>
  <c r="AE707" i="18"/>
  <c r="AF707" i="18"/>
  <c r="AU707" i="18"/>
  <c r="AW707" i="18"/>
  <c r="AX707" i="18"/>
  <c r="AY707" i="18"/>
  <c r="AZ707" i="18"/>
  <c r="BA707" i="18"/>
  <c r="BB707" i="18"/>
  <c r="G708" i="18"/>
  <c r="AD708" i="18" s="1"/>
  <c r="Q708" i="18"/>
  <c r="R708" i="18"/>
  <c r="S708" i="18"/>
  <c r="T708" i="18"/>
  <c r="AE708" i="18"/>
  <c r="AF708" i="18"/>
  <c r="AU708" i="18"/>
  <c r="AW708" i="18"/>
  <c r="AX708" i="18"/>
  <c r="AY708" i="18"/>
  <c r="AZ708" i="18"/>
  <c r="BA708" i="18"/>
  <c r="BB708" i="18"/>
  <c r="G709" i="18"/>
  <c r="AD709" i="18" s="1"/>
  <c r="Q709" i="18"/>
  <c r="R709" i="18"/>
  <c r="S709" i="18"/>
  <c r="T709" i="18"/>
  <c r="AE709" i="18"/>
  <c r="AF709" i="18"/>
  <c r="AU709" i="18"/>
  <c r="AW709" i="18"/>
  <c r="AX709" i="18"/>
  <c r="AY709" i="18"/>
  <c r="AZ709" i="18"/>
  <c r="BA709" i="18"/>
  <c r="BB709" i="18"/>
  <c r="G710" i="18"/>
  <c r="AD710" i="18"/>
  <c r="Q710" i="18"/>
  <c r="R710" i="18"/>
  <c r="S710" i="18"/>
  <c r="T710" i="18"/>
  <c r="AE710" i="18"/>
  <c r="AF710" i="18"/>
  <c r="AU710" i="18"/>
  <c r="AW710" i="18"/>
  <c r="AX710" i="18"/>
  <c r="AY710" i="18"/>
  <c r="AZ710" i="18"/>
  <c r="BA710" i="18"/>
  <c r="BB710" i="18"/>
  <c r="G711" i="18"/>
  <c r="AD711" i="18" s="1"/>
  <c r="Q711" i="18"/>
  <c r="R711" i="18"/>
  <c r="S711" i="18"/>
  <c r="T711" i="18"/>
  <c r="AE711" i="18"/>
  <c r="AF711" i="18"/>
  <c r="AU711" i="18"/>
  <c r="AW711" i="18"/>
  <c r="AX711" i="18"/>
  <c r="AY711" i="18"/>
  <c r="AZ711" i="18"/>
  <c r="BA711" i="18"/>
  <c r="BB711" i="18"/>
  <c r="G712" i="18"/>
  <c r="AD712" i="18" s="1"/>
  <c r="Q712" i="18"/>
  <c r="R712" i="18"/>
  <c r="S712" i="18"/>
  <c r="T712" i="18"/>
  <c r="AE712" i="18"/>
  <c r="AF712" i="18"/>
  <c r="AU712" i="18"/>
  <c r="AW712" i="18"/>
  <c r="AX712" i="18"/>
  <c r="AY712" i="18"/>
  <c r="AZ712" i="18"/>
  <c r="BA712" i="18"/>
  <c r="BB712" i="18"/>
  <c r="G713" i="18"/>
  <c r="AD713" i="18" s="1"/>
  <c r="Q713" i="18"/>
  <c r="R713" i="18"/>
  <c r="S713" i="18"/>
  <c r="T713" i="18"/>
  <c r="AE713" i="18"/>
  <c r="AF713" i="18"/>
  <c r="AU713" i="18"/>
  <c r="AW713" i="18"/>
  <c r="AX713" i="18"/>
  <c r="AY713" i="18"/>
  <c r="AZ713" i="18"/>
  <c r="BA713" i="18"/>
  <c r="BB713" i="18"/>
  <c r="G714" i="18"/>
  <c r="AD714" i="18" s="1"/>
  <c r="Q714" i="18"/>
  <c r="R714" i="18"/>
  <c r="S714" i="18"/>
  <c r="T714" i="18"/>
  <c r="AE714" i="18"/>
  <c r="W714" i="18"/>
  <c r="AF714" i="18"/>
  <c r="AU714" i="18"/>
  <c r="AW714" i="18"/>
  <c r="AX714" i="18"/>
  <c r="AY714" i="18"/>
  <c r="AZ714" i="18"/>
  <c r="BA714" i="18"/>
  <c r="BB714" i="18"/>
  <c r="G715" i="18"/>
  <c r="AD715" i="18" s="1"/>
  <c r="Q715" i="18"/>
  <c r="R715" i="18"/>
  <c r="S715" i="18"/>
  <c r="T715" i="18"/>
  <c r="AE715" i="18"/>
  <c r="AI715" i="18" s="1"/>
  <c r="AF715" i="18"/>
  <c r="AU715" i="18"/>
  <c r="AW715" i="18"/>
  <c r="AX715" i="18"/>
  <c r="AY715" i="18"/>
  <c r="AZ715" i="18"/>
  <c r="BA715" i="18"/>
  <c r="BB715" i="18"/>
  <c r="G716" i="18"/>
  <c r="AD716" i="18" s="1"/>
  <c r="Q716" i="18"/>
  <c r="R716" i="18"/>
  <c r="S716" i="18"/>
  <c r="T716" i="18"/>
  <c r="AE716" i="18"/>
  <c r="W716" i="18"/>
  <c r="Y716" i="18" s="1"/>
  <c r="AF716" i="18"/>
  <c r="AU716" i="18"/>
  <c r="AW716" i="18"/>
  <c r="AX716" i="18"/>
  <c r="AY716" i="18"/>
  <c r="AZ716" i="18"/>
  <c r="BA716" i="18"/>
  <c r="BB716" i="18"/>
  <c r="G717" i="18"/>
  <c r="AD717" i="18" s="1"/>
  <c r="Q717" i="18"/>
  <c r="R717" i="18"/>
  <c r="S717" i="18"/>
  <c r="T717" i="18"/>
  <c r="AE717" i="18"/>
  <c r="AF717" i="18"/>
  <c r="AU717" i="18"/>
  <c r="AW717" i="18"/>
  <c r="AX717" i="18"/>
  <c r="AY717" i="18"/>
  <c r="AZ717" i="18"/>
  <c r="BA717" i="18"/>
  <c r="BB717" i="18"/>
  <c r="G718" i="18"/>
  <c r="AD718" i="18"/>
  <c r="Q718" i="18"/>
  <c r="R718" i="18"/>
  <c r="S718" i="18"/>
  <c r="T718" i="18"/>
  <c r="AE718" i="18"/>
  <c r="AI718" i="18" s="1"/>
  <c r="AF718" i="18"/>
  <c r="AU718" i="18"/>
  <c r="AW718" i="18"/>
  <c r="AX718" i="18"/>
  <c r="AY718" i="18"/>
  <c r="AZ718" i="18"/>
  <c r="BA718" i="18"/>
  <c r="BB718" i="18"/>
  <c r="G719" i="18"/>
  <c r="AD719" i="18" s="1"/>
  <c r="Q719" i="18"/>
  <c r="R719" i="18"/>
  <c r="S719" i="18"/>
  <c r="T719" i="18"/>
  <c r="AE719" i="18"/>
  <c r="AF719" i="18"/>
  <c r="AU719" i="18"/>
  <c r="AW719" i="18"/>
  <c r="AX719" i="18"/>
  <c r="AY719" i="18"/>
  <c r="AZ719" i="18"/>
  <c r="BA719" i="18"/>
  <c r="BB719" i="18"/>
  <c r="G720" i="18"/>
  <c r="AD720" i="18" s="1"/>
  <c r="Q720" i="18"/>
  <c r="R720" i="18"/>
  <c r="S720" i="18"/>
  <c r="T720" i="18"/>
  <c r="AE720" i="18"/>
  <c r="AI720" i="18" s="1"/>
  <c r="AF720" i="18"/>
  <c r="AU720" i="18"/>
  <c r="AW720" i="18"/>
  <c r="AX720" i="18"/>
  <c r="AY720" i="18"/>
  <c r="AZ720" i="18"/>
  <c r="BA720" i="18"/>
  <c r="BB720" i="18"/>
  <c r="G721" i="18"/>
  <c r="AD721" i="18" s="1"/>
  <c r="Q721" i="18"/>
  <c r="R721" i="18"/>
  <c r="S721" i="18"/>
  <c r="T721" i="18"/>
  <c r="AE721" i="18"/>
  <c r="AF721" i="18"/>
  <c r="AU721" i="18"/>
  <c r="AW721" i="18"/>
  <c r="AX721" i="18"/>
  <c r="AY721" i="18"/>
  <c r="AZ721" i="18"/>
  <c r="BA721" i="18"/>
  <c r="BB721" i="18"/>
  <c r="G722" i="18"/>
  <c r="AD722" i="18" s="1"/>
  <c r="Q722" i="18"/>
  <c r="R722" i="18"/>
  <c r="S722" i="18"/>
  <c r="T722" i="18"/>
  <c r="AE722" i="18"/>
  <c r="AF722" i="18"/>
  <c r="AU722" i="18"/>
  <c r="AW722" i="18"/>
  <c r="AX722" i="18"/>
  <c r="AY722" i="18"/>
  <c r="AZ722" i="18"/>
  <c r="BA722" i="18"/>
  <c r="BB722" i="18"/>
  <c r="G723" i="18"/>
  <c r="AD723" i="18" s="1"/>
  <c r="Q723" i="18"/>
  <c r="R723" i="18"/>
  <c r="S723" i="18"/>
  <c r="T723" i="18"/>
  <c r="AE723" i="18"/>
  <c r="AF723" i="18"/>
  <c r="AU723" i="18"/>
  <c r="AW723" i="18"/>
  <c r="AX723" i="18"/>
  <c r="AY723" i="18"/>
  <c r="AZ723" i="18"/>
  <c r="BA723" i="18"/>
  <c r="BB723" i="18"/>
  <c r="G724" i="18"/>
  <c r="AD724" i="18" s="1"/>
  <c r="Q724" i="18"/>
  <c r="R724" i="18"/>
  <c r="S724" i="18"/>
  <c r="T724" i="18"/>
  <c r="AE724" i="18"/>
  <c r="X724" i="18" s="1"/>
  <c r="U724" i="18"/>
  <c r="AF724" i="18"/>
  <c r="AU724" i="18"/>
  <c r="AW724" i="18"/>
  <c r="AX724" i="18"/>
  <c r="AY724" i="18"/>
  <c r="AZ724" i="18"/>
  <c r="BA724" i="18"/>
  <c r="BB724" i="18"/>
  <c r="G725" i="18"/>
  <c r="AD725" i="18" s="1"/>
  <c r="Q725" i="18"/>
  <c r="R725" i="18"/>
  <c r="S725" i="18"/>
  <c r="T725" i="18"/>
  <c r="AE725" i="18"/>
  <c r="AF725" i="18"/>
  <c r="AU725" i="18"/>
  <c r="AW725" i="18"/>
  <c r="AX725" i="18"/>
  <c r="AY725" i="18"/>
  <c r="AZ725" i="18"/>
  <c r="BA725" i="18"/>
  <c r="BB725" i="18"/>
  <c r="G726" i="18"/>
  <c r="AD726" i="18" s="1"/>
  <c r="Q726" i="18"/>
  <c r="R726" i="18"/>
  <c r="S726" i="18"/>
  <c r="T726" i="18"/>
  <c r="AE726" i="18"/>
  <c r="AF726" i="18"/>
  <c r="AU726" i="18"/>
  <c r="AW726" i="18"/>
  <c r="AX726" i="18"/>
  <c r="AY726" i="18"/>
  <c r="AZ726" i="18"/>
  <c r="BA726" i="18"/>
  <c r="BB726" i="18"/>
  <c r="G727" i="18"/>
  <c r="Q727" i="18"/>
  <c r="R727" i="18"/>
  <c r="S727" i="18"/>
  <c r="T727" i="18"/>
  <c r="AE727" i="18"/>
  <c r="AF727" i="18"/>
  <c r="AU727" i="18"/>
  <c r="AW727" i="18"/>
  <c r="AX727" i="18"/>
  <c r="AY727" i="18"/>
  <c r="AZ727" i="18"/>
  <c r="BA727" i="18"/>
  <c r="BB727" i="18"/>
  <c r="G728" i="18"/>
  <c r="AD728" i="18" s="1"/>
  <c r="Q728" i="18"/>
  <c r="R728" i="18"/>
  <c r="S728" i="18"/>
  <c r="T728" i="18"/>
  <c r="AE728" i="18"/>
  <c r="AI728" i="18" s="1"/>
  <c r="AF728" i="18"/>
  <c r="AU728" i="18"/>
  <c r="AW728" i="18"/>
  <c r="AX728" i="18"/>
  <c r="AY728" i="18"/>
  <c r="AZ728" i="18"/>
  <c r="BA728" i="18"/>
  <c r="BB728" i="18"/>
  <c r="G729" i="18"/>
  <c r="AD729" i="18"/>
  <c r="Q729" i="18"/>
  <c r="R729" i="18"/>
  <c r="S729" i="18"/>
  <c r="T729" i="18"/>
  <c r="AE729" i="18"/>
  <c r="AJ729" i="18" s="1"/>
  <c r="AF729" i="18"/>
  <c r="AU729" i="18"/>
  <c r="AW729" i="18"/>
  <c r="AX729" i="18"/>
  <c r="AY729" i="18"/>
  <c r="AZ729" i="18"/>
  <c r="BA729" i="18"/>
  <c r="BB729" i="18"/>
  <c r="G730" i="18"/>
  <c r="AD730" i="18" s="1"/>
  <c r="Q730" i="18"/>
  <c r="R730" i="18"/>
  <c r="S730" i="18"/>
  <c r="T730" i="18"/>
  <c r="AE730" i="18"/>
  <c r="AF730" i="18"/>
  <c r="AU730" i="18"/>
  <c r="AW730" i="18"/>
  <c r="AX730" i="18"/>
  <c r="AY730" i="18"/>
  <c r="AZ730" i="18"/>
  <c r="BA730" i="18"/>
  <c r="BB730" i="18"/>
  <c r="G731" i="18"/>
  <c r="AD731" i="18" s="1"/>
  <c r="Q731" i="18"/>
  <c r="R731" i="18"/>
  <c r="S731" i="18"/>
  <c r="T731" i="18"/>
  <c r="AE731" i="18"/>
  <c r="AI731" i="18" s="1"/>
  <c r="AF731" i="18"/>
  <c r="AU731" i="18"/>
  <c r="AW731" i="18"/>
  <c r="AX731" i="18"/>
  <c r="AY731" i="18"/>
  <c r="AZ731" i="18"/>
  <c r="BA731" i="18"/>
  <c r="BB731" i="18"/>
  <c r="G732" i="18"/>
  <c r="AD732" i="18" s="1"/>
  <c r="Q732" i="18"/>
  <c r="R732" i="18"/>
  <c r="S732" i="18"/>
  <c r="T732" i="18"/>
  <c r="AE732" i="18"/>
  <c r="AF732" i="18"/>
  <c r="AU732" i="18"/>
  <c r="AW732" i="18"/>
  <c r="AX732" i="18"/>
  <c r="AY732" i="18"/>
  <c r="AZ732" i="18"/>
  <c r="BA732" i="18"/>
  <c r="BB732" i="18"/>
  <c r="G733" i="18"/>
  <c r="AD733" i="18" s="1"/>
  <c r="Q733" i="18"/>
  <c r="R733" i="18"/>
  <c r="S733" i="18"/>
  <c r="T733" i="18"/>
  <c r="AE733" i="18"/>
  <c r="W733" i="18" s="1"/>
  <c r="Y733" i="18" s="1"/>
  <c r="AF733" i="18"/>
  <c r="AU733" i="18"/>
  <c r="AW733" i="18"/>
  <c r="AX733" i="18"/>
  <c r="AY733" i="18"/>
  <c r="AZ733" i="18"/>
  <c r="BA733" i="18"/>
  <c r="BB733" i="18"/>
  <c r="G734" i="18"/>
  <c r="AD734" i="18" s="1"/>
  <c r="Q734" i="18"/>
  <c r="R734" i="18"/>
  <c r="S734" i="18"/>
  <c r="U734" i="18" s="1"/>
  <c r="T734" i="18"/>
  <c r="AE734" i="18"/>
  <c r="AH734" i="18" s="1"/>
  <c r="AF734" i="18"/>
  <c r="AU734" i="18"/>
  <c r="AW734" i="18"/>
  <c r="AX734" i="18"/>
  <c r="AY734" i="18"/>
  <c r="AZ734" i="18"/>
  <c r="BA734" i="18"/>
  <c r="BB734" i="18"/>
  <c r="G735" i="18"/>
  <c r="AD735" i="18"/>
  <c r="Q735" i="18"/>
  <c r="R735" i="18"/>
  <c r="S735" i="18"/>
  <c r="T735" i="18"/>
  <c r="AE735" i="18"/>
  <c r="AF735" i="18"/>
  <c r="AU735" i="18"/>
  <c r="AW735" i="18"/>
  <c r="AX735" i="18"/>
  <c r="AY735" i="18"/>
  <c r="AZ735" i="18"/>
  <c r="BA735" i="18"/>
  <c r="BB735" i="18"/>
  <c r="G736" i="18"/>
  <c r="Q736" i="18"/>
  <c r="R736" i="18"/>
  <c r="S736" i="18"/>
  <c r="T736" i="18"/>
  <c r="AE736" i="18"/>
  <c r="X736" i="18"/>
  <c r="Z736" i="18" s="1"/>
  <c r="AF736" i="18"/>
  <c r="AI736" i="18"/>
  <c r="AU736" i="18"/>
  <c r="AW736" i="18"/>
  <c r="AX736" i="18"/>
  <c r="AY736" i="18"/>
  <c r="AZ736" i="18"/>
  <c r="BA736" i="18"/>
  <c r="BB736" i="18"/>
  <c r="G737" i="18"/>
  <c r="AD737" i="18" s="1"/>
  <c r="Q737" i="18"/>
  <c r="R737" i="18"/>
  <c r="S737" i="18"/>
  <c r="T737" i="18"/>
  <c r="AE737" i="18"/>
  <c r="AJ737" i="18" s="1"/>
  <c r="AF737" i="18"/>
  <c r="AS737" i="18" s="1"/>
  <c r="AU737" i="18"/>
  <c r="AW737" i="18"/>
  <c r="AX737" i="18"/>
  <c r="AY737" i="18"/>
  <c r="AZ737" i="18"/>
  <c r="BA737" i="18"/>
  <c r="BB737" i="18"/>
  <c r="G738" i="18"/>
  <c r="AD738" i="18" s="1"/>
  <c r="Q738" i="18"/>
  <c r="R738" i="18"/>
  <c r="S738" i="18"/>
  <c r="T738" i="18"/>
  <c r="AE738" i="18"/>
  <c r="AJ738" i="18" s="1"/>
  <c r="AF738" i="18"/>
  <c r="AU738" i="18"/>
  <c r="AW738" i="18"/>
  <c r="AX738" i="18"/>
  <c r="AY738" i="18"/>
  <c r="AZ738" i="18"/>
  <c r="BA738" i="18"/>
  <c r="BB738" i="18"/>
  <c r="G739" i="18"/>
  <c r="AD739" i="18" s="1"/>
  <c r="Q739" i="18"/>
  <c r="R739" i="18"/>
  <c r="S739" i="18"/>
  <c r="T739" i="18"/>
  <c r="AE739" i="18"/>
  <c r="AI739" i="18"/>
  <c r="AF739" i="18"/>
  <c r="AU739" i="18"/>
  <c r="AW739" i="18"/>
  <c r="AX739" i="18"/>
  <c r="AY739" i="18"/>
  <c r="AZ739" i="18"/>
  <c r="BA739" i="18"/>
  <c r="BB739" i="18"/>
  <c r="G740" i="18"/>
  <c r="AD740" i="18" s="1"/>
  <c r="Q740" i="18"/>
  <c r="R740" i="18"/>
  <c r="S740" i="18"/>
  <c r="T740" i="18"/>
  <c r="AE740" i="18"/>
  <c r="W740" i="18" s="1"/>
  <c r="Y740" i="18" s="1"/>
  <c r="AF740" i="18"/>
  <c r="AU740" i="18"/>
  <c r="AW740" i="18"/>
  <c r="AX740" i="18"/>
  <c r="AY740" i="18"/>
  <c r="AZ740" i="18"/>
  <c r="BA740" i="18"/>
  <c r="BB740" i="18"/>
  <c r="G741" i="18"/>
  <c r="AD741" i="18" s="1"/>
  <c r="Q741" i="18"/>
  <c r="R741" i="18"/>
  <c r="S741" i="18"/>
  <c r="T741" i="18"/>
  <c r="AE741" i="18"/>
  <c r="AF741" i="18"/>
  <c r="AU741" i="18"/>
  <c r="AW741" i="18"/>
  <c r="AX741" i="18"/>
  <c r="AY741" i="18"/>
  <c r="AZ741" i="18"/>
  <c r="BA741" i="18"/>
  <c r="BB741" i="18"/>
  <c r="G742" i="18"/>
  <c r="AD742" i="18" s="1"/>
  <c r="Q742" i="18"/>
  <c r="R742" i="18"/>
  <c r="S742" i="18"/>
  <c r="T742" i="18"/>
  <c r="AE742" i="18"/>
  <c r="X742" i="18" s="1"/>
  <c r="AF742" i="18"/>
  <c r="AU742" i="18"/>
  <c r="AW742" i="18"/>
  <c r="AX742" i="18"/>
  <c r="AY742" i="18"/>
  <c r="AZ742" i="18"/>
  <c r="BA742" i="18"/>
  <c r="BB742" i="18"/>
  <c r="G743" i="18"/>
  <c r="AD743" i="18"/>
  <c r="Q743" i="18"/>
  <c r="R743" i="18"/>
  <c r="S743" i="18"/>
  <c r="T743" i="18"/>
  <c r="V743" i="18" s="1"/>
  <c r="AE743" i="18"/>
  <c r="AF743" i="18"/>
  <c r="AU743" i="18"/>
  <c r="AW743" i="18"/>
  <c r="AX743" i="18"/>
  <c r="AY743" i="18"/>
  <c r="AZ743" i="18"/>
  <c r="BA743" i="18"/>
  <c r="BB743" i="18"/>
  <c r="G744" i="18"/>
  <c r="AD744" i="18" s="1"/>
  <c r="Q744" i="18"/>
  <c r="R744" i="18"/>
  <c r="S744" i="18"/>
  <c r="T744" i="18"/>
  <c r="AE744" i="18"/>
  <c r="AF744" i="18"/>
  <c r="AU744" i="18"/>
  <c r="AW744" i="18"/>
  <c r="AX744" i="18"/>
  <c r="AY744" i="18"/>
  <c r="AZ744" i="18"/>
  <c r="BA744" i="18"/>
  <c r="BB744" i="18"/>
  <c r="G745" i="18"/>
  <c r="AD745" i="18" s="1"/>
  <c r="Q745" i="18"/>
  <c r="R745" i="18"/>
  <c r="S745" i="18"/>
  <c r="T745" i="18"/>
  <c r="V745" i="18" s="1"/>
  <c r="AE745" i="18"/>
  <c r="AF745" i="18"/>
  <c r="AU745" i="18"/>
  <c r="AW745" i="18"/>
  <c r="AX745" i="18"/>
  <c r="AY745" i="18"/>
  <c r="AZ745" i="18"/>
  <c r="BA745" i="18"/>
  <c r="BB745" i="18"/>
  <c r="G746" i="18"/>
  <c r="AD746" i="18" s="1"/>
  <c r="Q746" i="18"/>
  <c r="R746" i="18"/>
  <c r="S746" i="18"/>
  <c r="T746" i="18"/>
  <c r="AE746" i="18"/>
  <c r="AH746" i="18" s="1"/>
  <c r="AF746" i="18"/>
  <c r="AU746" i="18"/>
  <c r="AW746" i="18"/>
  <c r="AX746" i="18"/>
  <c r="AY746" i="18"/>
  <c r="AZ746" i="18"/>
  <c r="BA746" i="18"/>
  <c r="BB746" i="18"/>
  <c r="G747" i="18"/>
  <c r="AD747" i="18"/>
  <c r="Q747" i="18"/>
  <c r="R747" i="18"/>
  <c r="S747" i="18"/>
  <c r="T747" i="18"/>
  <c r="AE747" i="18"/>
  <c r="AI747" i="18" s="1"/>
  <c r="AF747" i="18"/>
  <c r="AU747" i="18"/>
  <c r="AW747" i="18"/>
  <c r="AX747" i="18"/>
  <c r="AY747" i="18"/>
  <c r="AZ747" i="18"/>
  <c r="BA747" i="18"/>
  <c r="BB747" i="18"/>
  <c r="G748" i="18"/>
  <c r="AD748" i="18" s="1"/>
  <c r="Q748" i="18"/>
  <c r="R748" i="18"/>
  <c r="S748" i="18"/>
  <c r="T748" i="18"/>
  <c r="AE748" i="18"/>
  <c r="W748" i="18" s="1"/>
  <c r="Y748" i="18"/>
  <c r="AF748" i="18"/>
  <c r="AU748" i="18"/>
  <c r="AW748" i="18"/>
  <c r="AX748" i="18"/>
  <c r="AY748" i="18"/>
  <c r="AZ748" i="18"/>
  <c r="BA748" i="18"/>
  <c r="BB748" i="18"/>
  <c r="G749" i="18"/>
  <c r="Q749" i="18"/>
  <c r="R749" i="18"/>
  <c r="S749" i="18"/>
  <c r="T749" i="18"/>
  <c r="AE749" i="18"/>
  <c r="AJ749" i="18" s="1"/>
  <c r="AF749" i="18"/>
  <c r="AG749" i="18" s="1"/>
  <c r="AU749" i="18"/>
  <c r="AW749" i="18"/>
  <c r="AX749" i="18"/>
  <c r="AY749" i="18"/>
  <c r="AZ749" i="18"/>
  <c r="BA749" i="18"/>
  <c r="BB749" i="18"/>
  <c r="G750" i="18"/>
  <c r="AD750" i="18" s="1"/>
  <c r="Q750" i="18"/>
  <c r="R750" i="18"/>
  <c r="S750" i="18"/>
  <c r="T750" i="18"/>
  <c r="AE750" i="18"/>
  <c r="AF750" i="18"/>
  <c r="AG750" i="18" s="1"/>
  <c r="AU750" i="18"/>
  <c r="AW750" i="18"/>
  <c r="AX750" i="18"/>
  <c r="AY750" i="18"/>
  <c r="AZ750" i="18"/>
  <c r="BA750" i="18"/>
  <c r="BB750" i="18"/>
  <c r="G751" i="18"/>
  <c r="AD751" i="18" s="1"/>
  <c r="Q751" i="18"/>
  <c r="R751" i="18"/>
  <c r="S751" i="18"/>
  <c r="T751" i="18"/>
  <c r="AE751" i="18"/>
  <c r="AF751" i="18"/>
  <c r="AG751" i="18" s="1"/>
  <c r="AU751" i="18"/>
  <c r="AW751" i="18"/>
  <c r="AX751" i="18"/>
  <c r="AY751" i="18"/>
  <c r="AZ751" i="18"/>
  <c r="BA751" i="18"/>
  <c r="BB751" i="18"/>
  <c r="G752" i="18"/>
  <c r="AD752" i="18" s="1"/>
  <c r="Q752" i="18"/>
  <c r="R752" i="18"/>
  <c r="S752" i="18"/>
  <c r="T752" i="18"/>
  <c r="AE752" i="18"/>
  <c r="X752" i="18" s="1"/>
  <c r="AF752" i="18"/>
  <c r="AU752" i="18"/>
  <c r="AW752" i="18"/>
  <c r="AX752" i="18"/>
  <c r="AY752" i="18"/>
  <c r="AZ752" i="18"/>
  <c r="BA752" i="18"/>
  <c r="BB752" i="18"/>
  <c r="G753" i="18"/>
  <c r="AD753" i="18" s="1"/>
  <c r="Q753" i="18"/>
  <c r="R753" i="18"/>
  <c r="S753" i="18"/>
  <c r="T753" i="18"/>
  <c r="AE753" i="18"/>
  <c r="AI753" i="18" s="1"/>
  <c r="AF753" i="18"/>
  <c r="AU753" i="18"/>
  <c r="AW753" i="18"/>
  <c r="AX753" i="18"/>
  <c r="AY753" i="18"/>
  <c r="AZ753" i="18"/>
  <c r="BA753" i="18"/>
  <c r="BB753" i="18"/>
  <c r="G754" i="18"/>
  <c r="AD754" i="18" s="1"/>
  <c r="Q754" i="18"/>
  <c r="R754" i="18"/>
  <c r="S754" i="18"/>
  <c r="T754" i="18"/>
  <c r="AE754" i="18"/>
  <c r="AF754" i="18"/>
  <c r="AG754" i="18" s="1"/>
  <c r="AU754" i="18"/>
  <c r="AW754" i="18"/>
  <c r="AX754" i="18"/>
  <c r="AY754" i="18"/>
  <c r="AZ754" i="18"/>
  <c r="BA754" i="18"/>
  <c r="BB754" i="18"/>
  <c r="G755" i="18"/>
  <c r="Q755" i="18"/>
  <c r="R755" i="18"/>
  <c r="S755" i="18"/>
  <c r="T755" i="18"/>
  <c r="AE755" i="18"/>
  <c r="AH755" i="18" s="1"/>
  <c r="AF755" i="18"/>
  <c r="AG755" i="18" s="1"/>
  <c r="AU755" i="18"/>
  <c r="AW755" i="18"/>
  <c r="AX755" i="18"/>
  <c r="AY755" i="18"/>
  <c r="AZ755" i="18"/>
  <c r="BA755" i="18"/>
  <c r="BB755" i="18"/>
  <c r="G756" i="18"/>
  <c r="AD756" i="18" s="1"/>
  <c r="Q756" i="18"/>
  <c r="R756" i="18"/>
  <c r="S756" i="18"/>
  <c r="T756" i="18"/>
  <c r="AE756" i="18"/>
  <c r="AI756" i="18"/>
  <c r="AF756" i="18"/>
  <c r="AU756" i="18"/>
  <c r="AW756" i="18"/>
  <c r="AX756" i="18"/>
  <c r="AY756" i="18"/>
  <c r="AZ756" i="18"/>
  <c r="BA756" i="18"/>
  <c r="BB756" i="18"/>
  <c r="G757" i="18"/>
  <c r="AD757" i="18" s="1"/>
  <c r="Q757" i="18"/>
  <c r="R757" i="18"/>
  <c r="S757" i="18"/>
  <c r="T757" i="18"/>
  <c r="AE757" i="18"/>
  <c r="AF757" i="18"/>
  <c r="AG757" i="18" s="1"/>
  <c r="AU757" i="18"/>
  <c r="AW757" i="18"/>
  <c r="AX757" i="18"/>
  <c r="AY757" i="18"/>
  <c r="AZ757" i="18"/>
  <c r="BA757" i="18"/>
  <c r="BB757" i="18"/>
  <c r="G758" i="18"/>
  <c r="AD758" i="18"/>
  <c r="Q758" i="18"/>
  <c r="R758" i="18"/>
  <c r="S758" i="18"/>
  <c r="T758" i="18"/>
  <c r="AE758" i="18"/>
  <c r="X758" i="18" s="1"/>
  <c r="AF758" i="18"/>
  <c r="AG758" i="18" s="1"/>
  <c r="AU758" i="18"/>
  <c r="AW758" i="18"/>
  <c r="AX758" i="18"/>
  <c r="AY758" i="18"/>
  <c r="AZ758" i="18"/>
  <c r="BA758" i="18"/>
  <c r="BB758" i="18"/>
  <c r="G759" i="18"/>
  <c r="AD759" i="18" s="1"/>
  <c r="Q759" i="18"/>
  <c r="R759" i="18"/>
  <c r="S759" i="18"/>
  <c r="T759" i="18"/>
  <c r="AE759" i="18"/>
  <c r="AF759" i="18"/>
  <c r="AU759" i="18"/>
  <c r="AW759" i="18"/>
  <c r="AX759" i="18"/>
  <c r="AY759" i="18"/>
  <c r="AZ759" i="18"/>
  <c r="BA759" i="18"/>
  <c r="BB759" i="18"/>
  <c r="G760" i="18"/>
  <c r="AD760" i="18" s="1"/>
  <c r="Q760" i="18"/>
  <c r="R760" i="18"/>
  <c r="S760" i="18"/>
  <c r="T760" i="18"/>
  <c r="AE760" i="18"/>
  <c r="AF760" i="18"/>
  <c r="AU760" i="18"/>
  <c r="AW760" i="18"/>
  <c r="AX760" i="18"/>
  <c r="AY760" i="18"/>
  <c r="AZ760" i="18"/>
  <c r="BA760" i="18"/>
  <c r="BB760" i="18"/>
  <c r="G761" i="18"/>
  <c r="AD761" i="18" s="1"/>
  <c r="Q761" i="18"/>
  <c r="R761" i="18"/>
  <c r="S761" i="18"/>
  <c r="T761" i="18"/>
  <c r="AE761" i="18"/>
  <c r="X761" i="18" s="1"/>
  <c r="AF761" i="18"/>
  <c r="AG761" i="18" s="1"/>
  <c r="AU761" i="18"/>
  <c r="AW761" i="18"/>
  <c r="AX761" i="18"/>
  <c r="AY761" i="18"/>
  <c r="AZ761" i="18"/>
  <c r="BA761" i="18"/>
  <c r="BB761" i="18"/>
  <c r="G762" i="18"/>
  <c r="AD762" i="18" s="1"/>
  <c r="Q762" i="18"/>
  <c r="R762" i="18"/>
  <c r="S762" i="18"/>
  <c r="T762" i="18"/>
  <c r="AE762" i="18"/>
  <c r="AI762" i="18" s="1"/>
  <c r="AF762" i="18"/>
  <c r="AG762" i="18" s="1"/>
  <c r="AU762" i="18"/>
  <c r="AW762" i="18"/>
  <c r="AX762" i="18"/>
  <c r="AY762" i="18"/>
  <c r="AZ762" i="18"/>
  <c r="BA762" i="18"/>
  <c r="BB762" i="18"/>
  <c r="G763" i="18"/>
  <c r="AD763" i="18" s="1"/>
  <c r="Q763" i="18"/>
  <c r="R763" i="18"/>
  <c r="S763" i="18"/>
  <c r="T763" i="18"/>
  <c r="V763" i="18" s="1"/>
  <c r="AE763" i="18"/>
  <c r="AF763" i="18"/>
  <c r="AG763" i="18" s="1"/>
  <c r="AU763" i="18"/>
  <c r="AW763" i="18"/>
  <c r="AX763" i="18"/>
  <c r="AY763" i="18"/>
  <c r="AZ763" i="18"/>
  <c r="BA763" i="18"/>
  <c r="BB763" i="18"/>
  <c r="G764" i="18"/>
  <c r="AD764" i="18" s="1"/>
  <c r="Q764" i="18"/>
  <c r="R764" i="18"/>
  <c r="S764" i="18"/>
  <c r="T764" i="18"/>
  <c r="AE764" i="18"/>
  <c r="AF764" i="18"/>
  <c r="AU764" i="18"/>
  <c r="AW764" i="18"/>
  <c r="AX764" i="18"/>
  <c r="AY764" i="18"/>
  <c r="AZ764" i="18"/>
  <c r="BA764" i="18"/>
  <c r="BB764" i="18"/>
  <c r="G765" i="18"/>
  <c r="AD765" i="18" s="1"/>
  <c r="Q765" i="18"/>
  <c r="R765" i="18"/>
  <c r="S765" i="18"/>
  <c r="T765" i="18"/>
  <c r="AE765" i="18"/>
  <c r="X765" i="18" s="1"/>
  <c r="AB765" i="18" s="1"/>
  <c r="AF765" i="18"/>
  <c r="AU765" i="18"/>
  <c r="AW765" i="18"/>
  <c r="AX765" i="18"/>
  <c r="AY765" i="18"/>
  <c r="AZ765" i="18"/>
  <c r="BA765" i="18"/>
  <c r="BB765" i="18"/>
  <c r="G766" i="18"/>
  <c r="AD766" i="18" s="1"/>
  <c r="Q766" i="18"/>
  <c r="R766" i="18"/>
  <c r="S766" i="18"/>
  <c r="T766" i="18"/>
  <c r="AE766" i="18"/>
  <c r="AF766" i="18"/>
  <c r="AG766" i="18" s="1"/>
  <c r="AU766" i="18"/>
  <c r="AW766" i="18"/>
  <c r="AX766" i="18"/>
  <c r="AY766" i="18"/>
  <c r="AZ766" i="18"/>
  <c r="BA766" i="18"/>
  <c r="BB766" i="18"/>
  <c r="G767" i="18"/>
  <c r="Q767" i="18"/>
  <c r="R767" i="18"/>
  <c r="S767" i="18"/>
  <c r="T767" i="18"/>
  <c r="AE767" i="18"/>
  <c r="AH767" i="18" s="1"/>
  <c r="AF767" i="18"/>
  <c r="AG767" i="18"/>
  <c r="AU767" i="18"/>
  <c r="AW767" i="18"/>
  <c r="AX767" i="18"/>
  <c r="AY767" i="18"/>
  <c r="AZ767" i="18"/>
  <c r="BA767" i="18"/>
  <c r="BB767" i="18"/>
  <c r="G768" i="18"/>
  <c r="AD768" i="18" s="1"/>
  <c r="Q768" i="18"/>
  <c r="R768" i="18"/>
  <c r="S768" i="18"/>
  <c r="T768" i="18"/>
  <c r="AE768" i="18"/>
  <c r="X768" i="18" s="1"/>
  <c r="U768" i="18"/>
  <c r="AF768" i="18"/>
  <c r="AU768" i="18"/>
  <c r="AW768" i="18"/>
  <c r="AX768" i="18"/>
  <c r="AY768" i="18"/>
  <c r="AZ768" i="18"/>
  <c r="BA768" i="18"/>
  <c r="BB768" i="18"/>
  <c r="G769" i="18"/>
  <c r="AD769" i="18" s="1"/>
  <c r="Q769" i="18"/>
  <c r="R769" i="18"/>
  <c r="S769" i="18"/>
  <c r="U769" i="18" s="1"/>
  <c r="T769" i="18"/>
  <c r="AE769" i="18"/>
  <c r="AF769" i="18"/>
  <c r="AU769" i="18"/>
  <c r="AW769" i="18"/>
  <c r="AX769" i="18"/>
  <c r="AY769" i="18"/>
  <c r="AZ769" i="18"/>
  <c r="BA769" i="18"/>
  <c r="BB769" i="18"/>
  <c r="G770" i="18"/>
  <c r="AD770" i="18" s="1"/>
  <c r="Q770" i="18"/>
  <c r="R770" i="18"/>
  <c r="S770" i="18"/>
  <c r="T770" i="18"/>
  <c r="AE770" i="18"/>
  <c r="AH770" i="18" s="1"/>
  <c r="AF770" i="18"/>
  <c r="AG770" i="18" s="1"/>
  <c r="AU770" i="18"/>
  <c r="AW770" i="18"/>
  <c r="AX770" i="18"/>
  <c r="AY770" i="18"/>
  <c r="AZ770" i="18"/>
  <c r="BA770" i="18"/>
  <c r="BB770" i="18"/>
  <c r="G771" i="18"/>
  <c r="AD771" i="18" s="1"/>
  <c r="Q771" i="18"/>
  <c r="R771" i="18"/>
  <c r="S771" i="18"/>
  <c r="T771" i="18"/>
  <c r="AE771" i="18"/>
  <c r="AH771" i="18" s="1"/>
  <c r="AF771" i="18"/>
  <c r="AG771" i="18" s="1"/>
  <c r="AU771" i="18"/>
  <c r="AW771" i="18"/>
  <c r="AX771" i="18"/>
  <c r="AY771" i="18"/>
  <c r="AZ771" i="18"/>
  <c r="BA771" i="18"/>
  <c r="BB771" i="18"/>
  <c r="G772" i="18"/>
  <c r="AD772" i="18" s="1"/>
  <c r="Q772" i="18"/>
  <c r="R772" i="18"/>
  <c r="S772" i="18"/>
  <c r="T772" i="18"/>
  <c r="V772" i="18" s="1"/>
  <c r="AE772" i="18"/>
  <c r="AF772" i="18"/>
  <c r="AU772" i="18"/>
  <c r="AW772" i="18"/>
  <c r="AX772" i="18"/>
  <c r="AY772" i="18"/>
  <c r="AZ772" i="18"/>
  <c r="BA772" i="18"/>
  <c r="BB772" i="18"/>
  <c r="G773" i="18"/>
  <c r="AD773" i="18" s="1"/>
  <c r="Q773" i="18"/>
  <c r="R773" i="18"/>
  <c r="S773" i="18"/>
  <c r="T773" i="18"/>
  <c r="AE773" i="18"/>
  <c r="AF773" i="18"/>
  <c r="AU773" i="18"/>
  <c r="AW773" i="18"/>
  <c r="AX773" i="18"/>
  <c r="AY773" i="18"/>
  <c r="AZ773" i="18"/>
  <c r="BA773" i="18"/>
  <c r="BB773" i="18"/>
  <c r="G774" i="18"/>
  <c r="AD774" i="18" s="1"/>
  <c r="Q774" i="18"/>
  <c r="R774" i="18"/>
  <c r="S774" i="18"/>
  <c r="T774" i="18"/>
  <c r="V774" i="18" s="1"/>
  <c r="AE774" i="18"/>
  <c r="U774" i="18" s="1"/>
  <c r="AF774" i="18"/>
  <c r="AG774" i="18" s="1"/>
  <c r="AU774" i="18"/>
  <c r="AW774" i="18"/>
  <c r="AX774" i="18"/>
  <c r="AY774" i="18"/>
  <c r="AZ774" i="18"/>
  <c r="BA774" i="18"/>
  <c r="BB774" i="18"/>
  <c r="G775" i="18"/>
  <c r="AD775" i="18" s="1"/>
  <c r="Q775" i="18"/>
  <c r="R775" i="18"/>
  <c r="S775" i="18"/>
  <c r="T775" i="18"/>
  <c r="AE775" i="18"/>
  <c r="AF775" i="18"/>
  <c r="AU775" i="18"/>
  <c r="AW775" i="18"/>
  <c r="AX775" i="18"/>
  <c r="AY775" i="18"/>
  <c r="AZ775" i="18"/>
  <c r="BA775" i="18"/>
  <c r="BB775" i="18"/>
  <c r="G776" i="18"/>
  <c r="AD776" i="18" s="1"/>
  <c r="Q776" i="18"/>
  <c r="R776" i="18"/>
  <c r="S776" i="18"/>
  <c r="T776" i="18"/>
  <c r="V776" i="18" s="1"/>
  <c r="AE776" i="18"/>
  <c r="AH776" i="18" s="1"/>
  <c r="AF776" i="18"/>
  <c r="AU776" i="18"/>
  <c r="AW776" i="18"/>
  <c r="AX776" i="18"/>
  <c r="AY776" i="18"/>
  <c r="AZ776" i="18"/>
  <c r="BA776" i="18"/>
  <c r="BB776" i="18"/>
  <c r="G777" i="18"/>
  <c r="AD777" i="18" s="1"/>
  <c r="Q777" i="18"/>
  <c r="R777" i="18"/>
  <c r="S777" i="18"/>
  <c r="T777" i="18"/>
  <c r="AE777" i="18"/>
  <c r="W777" i="18" s="1"/>
  <c r="AF777" i="18"/>
  <c r="AG777" i="18" s="1"/>
  <c r="AU777" i="18"/>
  <c r="AW777" i="18"/>
  <c r="AX777" i="18"/>
  <c r="AY777" i="18"/>
  <c r="AZ777" i="18"/>
  <c r="BA777" i="18"/>
  <c r="BB777" i="18"/>
  <c r="G778" i="18"/>
  <c r="AD778" i="18" s="1"/>
  <c r="Q778" i="18"/>
  <c r="R778" i="18"/>
  <c r="S778" i="18"/>
  <c r="T778" i="18"/>
  <c r="AE778" i="18"/>
  <c r="AF778" i="18"/>
  <c r="AG778" i="18" s="1"/>
  <c r="AU778" i="18"/>
  <c r="AW778" i="18"/>
  <c r="AX778" i="18"/>
  <c r="AY778" i="18"/>
  <c r="AZ778" i="18"/>
  <c r="BA778" i="18"/>
  <c r="BB778" i="18"/>
  <c r="G779" i="18"/>
  <c r="Q779" i="18"/>
  <c r="R779" i="18"/>
  <c r="S779" i="18"/>
  <c r="T779" i="18"/>
  <c r="AE779" i="18"/>
  <c r="AF779" i="18"/>
  <c r="AG779" i="18" s="1"/>
  <c r="AU779" i="18"/>
  <c r="AW779" i="18"/>
  <c r="AX779" i="18"/>
  <c r="AY779" i="18"/>
  <c r="AZ779" i="18"/>
  <c r="BA779" i="18"/>
  <c r="BB779" i="18"/>
  <c r="G780" i="18"/>
  <c r="AD780" i="18" s="1"/>
  <c r="Q780" i="18"/>
  <c r="R780" i="18"/>
  <c r="S780" i="18"/>
  <c r="T780" i="18"/>
  <c r="AE780" i="18"/>
  <c r="X780" i="18" s="1"/>
  <c r="AF780" i="18"/>
  <c r="AU780" i="18"/>
  <c r="AW780" i="18"/>
  <c r="AX780" i="18"/>
  <c r="AY780" i="18"/>
  <c r="AZ780" i="18"/>
  <c r="BA780" i="18"/>
  <c r="BB780" i="18"/>
  <c r="G781" i="18"/>
  <c r="AD781" i="18" s="1"/>
  <c r="Q781" i="18"/>
  <c r="R781" i="18"/>
  <c r="S781" i="18"/>
  <c r="T781" i="18"/>
  <c r="AE781" i="18"/>
  <c r="AF781" i="18"/>
  <c r="AU781" i="18"/>
  <c r="AW781" i="18"/>
  <c r="AX781" i="18"/>
  <c r="AY781" i="18"/>
  <c r="AZ781" i="18"/>
  <c r="BA781" i="18"/>
  <c r="BB781" i="18"/>
  <c r="G782" i="18"/>
  <c r="AD782" i="18" s="1"/>
  <c r="Q782" i="18"/>
  <c r="R782" i="18"/>
  <c r="S782" i="18"/>
  <c r="T782" i="18"/>
  <c r="AE782" i="18"/>
  <c r="W782" i="18" s="1"/>
  <c r="AF782" i="18"/>
  <c r="AG782" i="18" s="1"/>
  <c r="AI782" i="18"/>
  <c r="AU782" i="18"/>
  <c r="AW782" i="18"/>
  <c r="AX782" i="18"/>
  <c r="AY782" i="18"/>
  <c r="AZ782" i="18"/>
  <c r="BA782" i="18"/>
  <c r="BB782" i="18"/>
  <c r="G783" i="18"/>
  <c r="Q783" i="18"/>
  <c r="R783" i="18"/>
  <c r="S783" i="18"/>
  <c r="T783" i="18"/>
  <c r="AE783" i="18"/>
  <c r="AF783" i="18"/>
  <c r="AG783" i="18" s="1"/>
  <c r="AU783" i="18"/>
  <c r="AW783" i="18"/>
  <c r="AX783" i="18"/>
  <c r="AY783" i="18"/>
  <c r="AZ783" i="18"/>
  <c r="BA783" i="18"/>
  <c r="BB783" i="18"/>
  <c r="G784" i="18"/>
  <c r="AD784" i="18" s="1"/>
  <c r="Q784" i="18"/>
  <c r="R784" i="18"/>
  <c r="S784" i="18"/>
  <c r="T784" i="18"/>
  <c r="AE784" i="18"/>
  <c r="AF784" i="18"/>
  <c r="AU784" i="18"/>
  <c r="AW784" i="18"/>
  <c r="AX784" i="18"/>
  <c r="AY784" i="18"/>
  <c r="AZ784" i="18"/>
  <c r="BA784" i="18"/>
  <c r="BB784" i="18"/>
  <c r="G785" i="18"/>
  <c r="Q785" i="18"/>
  <c r="R785" i="18"/>
  <c r="S785" i="18"/>
  <c r="T785" i="18"/>
  <c r="AE785" i="18"/>
  <c r="W785" i="18"/>
  <c r="Y785" i="18" s="1"/>
  <c r="AF785" i="18"/>
  <c r="AU785" i="18"/>
  <c r="AW785" i="18"/>
  <c r="AX785" i="18"/>
  <c r="AY785" i="18"/>
  <c r="AZ785" i="18"/>
  <c r="BA785" i="18"/>
  <c r="BB785" i="18"/>
  <c r="G786" i="18"/>
  <c r="AD786" i="18" s="1"/>
  <c r="Q786" i="18"/>
  <c r="R786" i="18"/>
  <c r="S786" i="18"/>
  <c r="T786" i="18"/>
  <c r="AE786" i="18"/>
  <c r="AH786" i="18" s="1"/>
  <c r="AF786" i="18"/>
  <c r="AG786" i="18" s="1"/>
  <c r="AU786" i="18"/>
  <c r="AW786" i="18"/>
  <c r="AX786" i="18"/>
  <c r="AY786" i="18"/>
  <c r="AZ786" i="18"/>
  <c r="BA786" i="18"/>
  <c r="BB786" i="18"/>
  <c r="G787" i="18"/>
  <c r="AD787" i="18" s="1"/>
  <c r="Q787" i="18"/>
  <c r="R787" i="18"/>
  <c r="S787" i="18"/>
  <c r="T787" i="18"/>
  <c r="AE787" i="18"/>
  <c r="AH787" i="18" s="1"/>
  <c r="AF787" i="18"/>
  <c r="AS787" i="18" s="1"/>
  <c r="AU787" i="18"/>
  <c r="AW787" i="18"/>
  <c r="AX787" i="18"/>
  <c r="AY787" i="18"/>
  <c r="AZ787" i="18"/>
  <c r="BA787" i="18"/>
  <c r="BB787" i="18"/>
  <c r="G788" i="18"/>
  <c r="Q788" i="18"/>
  <c r="R788" i="18"/>
  <c r="S788" i="18"/>
  <c r="T788" i="18"/>
  <c r="AE788" i="18"/>
  <c r="AF788" i="18"/>
  <c r="AG788" i="18" s="1"/>
  <c r="AU788" i="18"/>
  <c r="AW788" i="18"/>
  <c r="AX788" i="18"/>
  <c r="AY788" i="18"/>
  <c r="AZ788" i="18"/>
  <c r="BA788" i="18"/>
  <c r="BB788" i="18"/>
  <c r="G789" i="18"/>
  <c r="AD789" i="18" s="1"/>
  <c r="Q789" i="18"/>
  <c r="R789" i="18"/>
  <c r="S789" i="18"/>
  <c r="T789" i="18"/>
  <c r="AE789" i="18"/>
  <c r="X789" i="18" s="1"/>
  <c r="AF789" i="18"/>
  <c r="AU789" i="18"/>
  <c r="AW789" i="18"/>
  <c r="AX789" i="18"/>
  <c r="AY789" i="18"/>
  <c r="AZ789" i="18"/>
  <c r="BA789" i="18"/>
  <c r="BB789" i="18"/>
  <c r="G790" i="18"/>
  <c r="AD790" i="18" s="1"/>
  <c r="Q790" i="18"/>
  <c r="R790" i="18"/>
  <c r="S790" i="18"/>
  <c r="T790" i="18"/>
  <c r="AE790" i="18"/>
  <c r="AI790" i="18" s="1"/>
  <c r="AF790" i="18"/>
  <c r="AG790" i="18" s="1"/>
  <c r="AU790" i="18"/>
  <c r="AW790" i="18"/>
  <c r="AX790" i="18"/>
  <c r="AY790" i="18"/>
  <c r="AZ790" i="18"/>
  <c r="BA790" i="18"/>
  <c r="BB790" i="18"/>
  <c r="G791" i="18"/>
  <c r="Q791" i="18"/>
  <c r="R791" i="18"/>
  <c r="S791" i="18"/>
  <c r="T791" i="18"/>
  <c r="V791" i="18" s="1"/>
  <c r="AE791" i="18"/>
  <c r="AF791" i="18"/>
  <c r="AG791" i="18" s="1"/>
  <c r="AU791" i="18"/>
  <c r="AW791" i="18"/>
  <c r="AX791" i="18"/>
  <c r="AY791" i="18"/>
  <c r="AZ791" i="18"/>
  <c r="BA791" i="18"/>
  <c r="BB791" i="18"/>
  <c r="G792" i="18"/>
  <c r="AD792" i="18" s="1"/>
  <c r="Q792" i="18"/>
  <c r="R792" i="18"/>
  <c r="S792" i="18"/>
  <c r="T792" i="18"/>
  <c r="AE792" i="18"/>
  <c r="W792" i="18" s="1"/>
  <c r="AF792" i="18"/>
  <c r="AU792" i="18"/>
  <c r="AW792" i="18"/>
  <c r="AX792" i="18"/>
  <c r="AY792" i="18"/>
  <c r="AZ792" i="18"/>
  <c r="BA792" i="18"/>
  <c r="BB792" i="18"/>
  <c r="G793" i="18"/>
  <c r="Q793" i="18"/>
  <c r="R793" i="18"/>
  <c r="S793" i="18"/>
  <c r="T793" i="18"/>
  <c r="AE793" i="18"/>
  <c r="W793" i="18" s="1"/>
  <c r="AF793" i="18"/>
  <c r="AG793" i="18" s="1"/>
  <c r="AU793" i="18"/>
  <c r="AW793" i="18"/>
  <c r="AX793" i="18"/>
  <c r="AY793" i="18"/>
  <c r="AZ793" i="18"/>
  <c r="BA793" i="18"/>
  <c r="BB793" i="18"/>
  <c r="G794" i="18"/>
  <c r="AD794" i="18" s="1"/>
  <c r="Q794" i="18"/>
  <c r="R794" i="18"/>
  <c r="S794" i="18"/>
  <c r="T794" i="18"/>
  <c r="AE794" i="18"/>
  <c r="AF794" i="18"/>
  <c r="AG794" i="18"/>
  <c r="AU794" i="18"/>
  <c r="AW794" i="18"/>
  <c r="AX794" i="18"/>
  <c r="AY794" i="18"/>
  <c r="AZ794" i="18"/>
  <c r="BA794" i="18"/>
  <c r="BB794" i="18"/>
  <c r="G795" i="18"/>
  <c r="AD795" i="18" s="1"/>
  <c r="Q795" i="18"/>
  <c r="R795" i="18"/>
  <c r="S795" i="18"/>
  <c r="U795" i="18" s="1"/>
  <c r="T795" i="18"/>
  <c r="AE795" i="18"/>
  <c r="AF795" i="18"/>
  <c r="AG795" i="18" s="1"/>
  <c r="AU795" i="18"/>
  <c r="AW795" i="18"/>
  <c r="AX795" i="18"/>
  <c r="AY795" i="18"/>
  <c r="AZ795" i="18"/>
  <c r="BA795" i="18"/>
  <c r="BB795" i="18"/>
  <c r="G796" i="18"/>
  <c r="AD796" i="18" s="1"/>
  <c r="Q796" i="18"/>
  <c r="R796" i="18"/>
  <c r="S796" i="18"/>
  <c r="T796" i="18"/>
  <c r="AE796" i="18"/>
  <c r="AF796" i="18"/>
  <c r="AU796" i="18"/>
  <c r="AW796" i="18"/>
  <c r="AX796" i="18"/>
  <c r="AY796" i="18"/>
  <c r="AZ796" i="18"/>
  <c r="BA796" i="18"/>
  <c r="BB796" i="18"/>
  <c r="G797" i="18"/>
  <c r="Q797" i="18"/>
  <c r="R797" i="18"/>
  <c r="S797" i="18"/>
  <c r="T797" i="18"/>
  <c r="AE797" i="18"/>
  <c r="W797" i="18" s="1"/>
  <c r="AF797" i="18"/>
  <c r="AU797" i="18"/>
  <c r="AW797" i="18"/>
  <c r="AX797" i="18"/>
  <c r="AY797" i="18"/>
  <c r="AZ797" i="18"/>
  <c r="BA797" i="18"/>
  <c r="BB797" i="18"/>
  <c r="G798" i="18"/>
  <c r="AD798" i="18"/>
  <c r="Q798" i="18"/>
  <c r="R798" i="18"/>
  <c r="S798" i="18"/>
  <c r="T798" i="18"/>
  <c r="AE798" i="18"/>
  <c r="AF798" i="18"/>
  <c r="AG798" i="18" s="1"/>
  <c r="AI798" i="18"/>
  <c r="AU798" i="18"/>
  <c r="AW798" i="18"/>
  <c r="AX798" i="18"/>
  <c r="AY798" i="18"/>
  <c r="AZ798" i="18"/>
  <c r="BA798" i="18"/>
  <c r="BB798" i="18"/>
  <c r="G799" i="18"/>
  <c r="Q799" i="18"/>
  <c r="R799" i="18"/>
  <c r="S799" i="18"/>
  <c r="T799" i="18"/>
  <c r="AE799" i="18"/>
  <c r="AH799" i="18" s="1"/>
  <c r="AF799" i="18"/>
  <c r="AG799" i="18" s="1"/>
  <c r="AU799" i="18"/>
  <c r="AW799" i="18"/>
  <c r="AX799" i="18"/>
  <c r="AY799" i="18"/>
  <c r="AZ799" i="18"/>
  <c r="BA799" i="18"/>
  <c r="BB799" i="18"/>
  <c r="G800" i="18"/>
  <c r="AD800" i="18" s="1"/>
  <c r="Q800" i="18"/>
  <c r="R800" i="18"/>
  <c r="S800" i="18"/>
  <c r="U800" i="18" s="1"/>
  <c r="T800" i="18"/>
  <c r="AE800" i="18"/>
  <c r="AF800" i="18"/>
  <c r="AU800" i="18"/>
  <c r="AW800" i="18"/>
  <c r="AX800" i="18"/>
  <c r="AY800" i="18"/>
  <c r="AZ800" i="18"/>
  <c r="BA800" i="18"/>
  <c r="BB800" i="18"/>
  <c r="G801" i="18"/>
  <c r="AD801" i="18"/>
  <c r="Q801" i="18"/>
  <c r="R801" i="18"/>
  <c r="S801" i="18"/>
  <c r="T801" i="18"/>
  <c r="AE801" i="18"/>
  <c r="X801" i="18" s="1"/>
  <c r="AF801" i="18"/>
  <c r="AU801" i="18"/>
  <c r="AW801" i="18"/>
  <c r="AX801" i="18"/>
  <c r="AY801" i="18"/>
  <c r="AZ801" i="18"/>
  <c r="BA801" i="18"/>
  <c r="BB801" i="18"/>
  <c r="G802" i="18"/>
  <c r="AD802" i="18" s="1"/>
  <c r="Q802" i="18"/>
  <c r="R802" i="18"/>
  <c r="S802" i="18"/>
  <c r="T802" i="18"/>
  <c r="AE802" i="18"/>
  <c r="AF802" i="18"/>
  <c r="AG802" i="18"/>
  <c r="AU802" i="18"/>
  <c r="AW802" i="18"/>
  <c r="AX802" i="18"/>
  <c r="AY802" i="18"/>
  <c r="AZ802" i="18"/>
  <c r="BA802" i="18"/>
  <c r="BB802" i="18"/>
  <c r="G803" i="18"/>
  <c r="Q803" i="18"/>
  <c r="R803" i="18"/>
  <c r="S803" i="18"/>
  <c r="T803" i="18"/>
  <c r="AE803" i="18"/>
  <c r="AH803" i="18" s="1"/>
  <c r="AF803" i="18"/>
  <c r="AG803" i="18" s="1"/>
  <c r="AU803" i="18"/>
  <c r="AW803" i="18"/>
  <c r="AX803" i="18"/>
  <c r="AY803" i="18"/>
  <c r="AZ803" i="18"/>
  <c r="BA803" i="18"/>
  <c r="BB803" i="18"/>
  <c r="G804" i="18"/>
  <c r="AD804" i="18" s="1"/>
  <c r="Q804" i="18"/>
  <c r="R804" i="18"/>
  <c r="S804" i="18"/>
  <c r="T804" i="18"/>
  <c r="AE804" i="18"/>
  <c r="AF804" i="18"/>
  <c r="AU804" i="18"/>
  <c r="AW804" i="18"/>
  <c r="AX804" i="18"/>
  <c r="AY804" i="18"/>
  <c r="AZ804" i="18"/>
  <c r="BA804" i="18"/>
  <c r="BB804" i="18"/>
  <c r="G805" i="18"/>
  <c r="AD805" i="18" s="1"/>
  <c r="Q805" i="18"/>
  <c r="R805" i="18"/>
  <c r="S805" i="18"/>
  <c r="T805" i="18"/>
  <c r="AE805" i="18"/>
  <c r="W805" i="18" s="1"/>
  <c r="AF805" i="18"/>
  <c r="AU805" i="18"/>
  <c r="AW805" i="18"/>
  <c r="AX805" i="18"/>
  <c r="AY805" i="18"/>
  <c r="AZ805" i="18"/>
  <c r="BA805" i="18"/>
  <c r="BB805" i="18"/>
  <c r="G806" i="18"/>
  <c r="AD806" i="18" s="1"/>
  <c r="Q806" i="18"/>
  <c r="R806" i="18"/>
  <c r="S806" i="18"/>
  <c r="T806" i="18"/>
  <c r="AE806" i="18"/>
  <c r="AJ806" i="18" s="1"/>
  <c r="AF806" i="18"/>
  <c r="AG806" i="18" s="1"/>
  <c r="AU806" i="18"/>
  <c r="AW806" i="18"/>
  <c r="AX806" i="18"/>
  <c r="AY806" i="18"/>
  <c r="AZ806" i="18"/>
  <c r="BA806" i="18"/>
  <c r="BB806" i="18"/>
  <c r="G807" i="18"/>
  <c r="Q807" i="18"/>
  <c r="R807" i="18"/>
  <c r="S807" i="18"/>
  <c r="T807" i="18"/>
  <c r="AE807" i="18"/>
  <c r="AF807" i="18"/>
  <c r="AG807" i="18" s="1"/>
  <c r="AU807" i="18"/>
  <c r="AW807" i="18"/>
  <c r="AX807" i="18"/>
  <c r="AY807" i="18"/>
  <c r="AZ807" i="18"/>
  <c r="BA807" i="18"/>
  <c r="BB807" i="18"/>
  <c r="G808" i="18"/>
  <c r="AD808" i="18" s="1"/>
  <c r="Q808" i="18"/>
  <c r="R808" i="18"/>
  <c r="S808" i="18"/>
  <c r="T808" i="18"/>
  <c r="AE808" i="18"/>
  <c r="AJ808" i="18" s="1"/>
  <c r="AF808" i="18"/>
  <c r="AU808" i="18"/>
  <c r="AW808" i="18"/>
  <c r="AX808" i="18"/>
  <c r="AY808" i="18"/>
  <c r="AZ808" i="18"/>
  <c r="BA808" i="18"/>
  <c r="BB808" i="18"/>
  <c r="G809" i="18"/>
  <c r="AD809" i="18" s="1"/>
  <c r="Q809" i="18"/>
  <c r="R809" i="18"/>
  <c r="S809" i="18"/>
  <c r="T809" i="18"/>
  <c r="AE809" i="18"/>
  <c r="AF809" i="18"/>
  <c r="AG809" i="18"/>
  <c r="AU809" i="18"/>
  <c r="AW809" i="18"/>
  <c r="AX809" i="18"/>
  <c r="AY809" i="18"/>
  <c r="AZ809" i="18"/>
  <c r="BA809" i="18"/>
  <c r="BB809" i="18"/>
  <c r="G810" i="18"/>
  <c r="AD810" i="18" s="1"/>
  <c r="Q810" i="18"/>
  <c r="R810" i="18"/>
  <c r="S810" i="18"/>
  <c r="T810" i="18"/>
  <c r="AE810" i="18"/>
  <c r="AF810" i="18"/>
  <c r="AG810" i="18" s="1"/>
  <c r="AU810" i="18"/>
  <c r="AW810" i="18"/>
  <c r="AX810" i="18"/>
  <c r="AY810" i="18"/>
  <c r="AZ810" i="18"/>
  <c r="BA810" i="18"/>
  <c r="BB810" i="18"/>
  <c r="G811" i="18"/>
  <c r="AD811" i="18" s="1"/>
  <c r="Q811" i="18"/>
  <c r="R811" i="18"/>
  <c r="S811" i="18"/>
  <c r="T811" i="18"/>
  <c r="AE811" i="18"/>
  <c r="AF811" i="18"/>
  <c r="AU811" i="18"/>
  <c r="AW811" i="18"/>
  <c r="AX811" i="18"/>
  <c r="AY811" i="18"/>
  <c r="AZ811" i="18"/>
  <c r="BA811" i="18"/>
  <c r="BB811" i="18"/>
  <c r="G812" i="18"/>
  <c r="AD812" i="18"/>
  <c r="Q812" i="18"/>
  <c r="R812" i="18"/>
  <c r="S812" i="18"/>
  <c r="T812" i="18"/>
  <c r="AE812" i="18"/>
  <c r="AF812" i="18"/>
  <c r="AU812" i="18"/>
  <c r="AW812" i="18"/>
  <c r="AX812" i="18"/>
  <c r="AY812" i="18"/>
  <c r="AZ812" i="18"/>
  <c r="BA812" i="18"/>
  <c r="BB812" i="18"/>
  <c r="G813" i="18"/>
  <c r="AD813" i="18" s="1"/>
  <c r="Q813" i="18"/>
  <c r="R813" i="18"/>
  <c r="S813" i="18"/>
  <c r="T813" i="18"/>
  <c r="AE813" i="18"/>
  <c r="X813" i="18" s="1"/>
  <c r="Z813" i="18" s="1"/>
  <c r="AF813" i="18"/>
  <c r="AU813" i="18"/>
  <c r="AW813" i="18"/>
  <c r="AX813" i="18"/>
  <c r="AY813" i="18"/>
  <c r="AZ813" i="18"/>
  <c r="BA813" i="18"/>
  <c r="BB813" i="18"/>
  <c r="G814" i="18"/>
  <c r="AD814" i="18" s="1"/>
  <c r="Q814" i="18"/>
  <c r="R814" i="18"/>
  <c r="S814" i="18"/>
  <c r="T814" i="18"/>
  <c r="AE814" i="18"/>
  <c r="AH814" i="18" s="1"/>
  <c r="AF814" i="18"/>
  <c r="AG814" i="18" s="1"/>
  <c r="AU814" i="18"/>
  <c r="AW814" i="18"/>
  <c r="AX814" i="18"/>
  <c r="AY814" i="18"/>
  <c r="AZ814" i="18"/>
  <c r="BA814" i="18"/>
  <c r="BB814" i="18"/>
  <c r="G815" i="18"/>
  <c r="Q815" i="18"/>
  <c r="R815" i="18"/>
  <c r="S815" i="18"/>
  <c r="T815" i="18"/>
  <c r="AE815" i="18"/>
  <c r="AH815" i="18" s="1"/>
  <c r="AF815" i="18"/>
  <c r="AG815" i="18" s="1"/>
  <c r="AU815" i="18"/>
  <c r="AW815" i="18"/>
  <c r="AX815" i="18"/>
  <c r="AY815" i="18"/>
  <c r="AZ815" i="18"/>
  <c r="BA815" i="18"/>
  <c r="BB815" i="18"/>
  <c r="G816" i="18"/>
  <c r="AD816" i="18" s="1"/>
  <c r="Q816" i="18"/>
  <c r="R816" i="18"/>
  <c r="S816" i="18"/>
  <c r="U816" i="18" s="1"/>
  <c r="T816" i="18"/>
  <c r="AE816" i="18"/>
  <c r="AF816" i="18"/>
  <c r="AU816" i="18"/>
  <c r="AW816" i="18"/>
  <c r="AX816" i="18"/>
  <c r="AY816" i="18"/>
  <c r="AZ816" i="18"/>
  <c r="BA816" i="18"/>
  <c r="BB816" i="18"/>
  <c r="G817" i="18"/>
  <c r="AD817" i="18" s="1"/>
  <c r="Q817" i="18"/>
  <c r="R817" i="18"/>
  <c r="S817" i="18"/>
  <c r="T817" i="18"/>
  <c r="AE817" i="18"/>
  <c r="X817" i="18" s="1"/>
  <c r="AF817" i="18"/>
  <c r="AU817" i="18"/>
  <c r="AW817" i="18"/>
  <c r="AX817" i="18"/>
  <c r="AY817" i="18"/>
  <c r="AZ817" i="18"/>
  <c r="BA817" i="18"/>
  <c r="BB817" i="18"/>
  <c r="G818" i="18"/>
  <c r="AD818" i="18" s="1"/>
  <c r="Q818" i="18"/>
  <c r="R818" i="18"/>
  <c r="S818" i="18"/>
  <c r="T818" i="18"/>
  <c r="AE818" i="18"/>
  <c r="AF818" i="18"/>
  <c r="AG818" i="18"/>
  <c r="AU818" i="18"/>
  <c r="AW818" i="18"/>
  <c r="AX818" i="18"/>
  <c r="AY818" i="18"/>
  <c r="AZ818" i="18"/>
  <c r="BA818" i="18"/>
  <c r="BB818" i="18"/>
  <c r="G819" i="18"/>
  <c r="Q819" i="18"/>
  <c r="R819" i="18"/>
  <c r="S819" i="18"/>
  <c r="T819" i="18"/>
  <c r="AE819" i="18"/>
  <c r="AH819" i="18" s="1"/>
  <c r="AF819" i="18"/>
  <c r="AU819" i="18"/>
  <c r="AW819" i="18"/>
  <c r="AX819" i="18"/>
  <c r="AY819" i="18"/>
  <c r="AZ819" i="18"/>
  <c r="BA819" i="18"/>
  <c r="BB819" i="18"/>
  <c r="G820" i="18"/>
  <c r="AD820" i="18" s="1"/>
  <c r="Q820" i="18"/>
  <c r="R820" i="18"/>
  <c r="S820" i="18"/>
  <c r="T820" i="18"/>
  <c r="AE820" i="18"/>
  <c r="AJ820" i="18" s="1"/>
  <c r="AF820" i="18"/>
  <c r="AU820" i="18"/>
  <c r="AW820" i="18"/>
  <c r="AX820" i="18"/>
  <c r="AY820" i="18"/>
  <c r="AZ820" i="18"/>
  <c r="BA820" i="18"/>
  <c r="BB820" i="18"/>
  <c r="G821" i="18"/>
  <c r="Q821" i="18"/>
  <c r="R821" i="18"/>
  <c r="S821" i="18"/>
  <c r="T821" i="18"/>
  <c r="AE821" i="18"/>
  <c r="AF821" i="18"/>
  <c r="AU821" i="18"/>
  <c r="AW821" i="18"/>
  <c r="AX821" i="18"/>
  <c r="AY821" i="18"/>
  <c r="AZ821" i="18"/>
  <c r="BA821" i="18"/>
  <c r="BB821" i="18"/>
  <c r="G822" i="18"/>
  <c r="AD822" i="18" s="1"/>
  <c r="Q822" i="18"/>
  <c r="R822" i="18"/>
  <c r="S822" i="18"/>
  <c r="T822" i="18"/>
  <c r="AE822" i="18"/>
  <c r="AF822" i="18"/>
  <c r="AG822" i="18" s="1"/>
  <c r="AJ822" i="18"/>
  <c r="AU822" i="18"/>
  <c r="AW822" i="18"/>
  <c r="AX822" i="18"/>
  <c r="AY822" i="18"/>
  <c r="AZ822" i="18"/>
  <c r="BA822" i="18"/>
  <c r="BB822" i="18"/>
  <c r="G823" i="18"/>
  <c r="AD823" i="18" s="1"/>
  <c r="Q823" i="18"/>
  <c r="R823" i="18"/>
  <c r="S823" i="18"/>
  <c r="T823" i="18"/>
  <c r="AE823" i="18"/>
  <c r="AF823" i="18"/>
  <c r="AU823" i="18"/>
  <c r="AW823" i="18"/>
  <c r="AX823" i="18"/>
  <c r="AY823" i="18"/>
  <c r="AZ823" i="18"/>
  <c r="BA823" i="18"/>
  <c r="BB823" i="18"/>
  <c r="G824" i="18"/>
  <c r="AD824" i="18" s="1"/>
  <c r="Q824" i="18"/>
  <c r="R824" i="18"/>
  <c r="S824" i="18"/>
  <c r="T824" i="18"/>
  <c r="AE824" i="18"/>
  <c r="AF824" i="18"/>
  <c r="AU824" i="18"/>
  <c r="AW824" i="18"/>
  <c r="AX824" i="18"/>
  <c r="AY824" i="18"/>
  <c r="AZ824" i="18"/>
  <c r="BA824" i="18"/>
  <c r="BB824" i="18"/>
  <c r="G825" i="18"/>
  <c r="Q825" i="18"/>
  <c r="R825" i="18"/>
  <c r="S825" i="18"/>
  <c r="T825" i="18"/>
  <c r="AE825" i="18"/>
  <c r="X825" i="18" s="1"/>
  <c r="AF825" i="18"/>
  <c r="AG825" i="18" s="1"/>
  <c r="AU825" i="18"/>
  <c r="AW825" i="18"/>
  <c r="AX825" i="18"/>
  <c r="AY825" i="18"/>
  <c r="AZ825" i="18"/>
  <c r="BA825" i="18"/>
  <c r="BB825" i="18"/>
  <c r="G826" i="18"/>
  <c r="AD826" i="18" s="1"/>
  <c r="Q826" i="18"/>
  <c r="R826" i="18"/>
  <c r="S826" i="18"/>
  <c r="T826" i="18"/>
  <c r="AE826" i="18"/>
  <c r="AI826" i="18" s="1"/>
  <c r="AF826" i="18"/>
  <c r="AG826" i="18" s="1"/>
  <c r="AU826" i="18"/>
  <c r="AW826" i="18"/>
  <c r="AX826" i="18"/>
  <c r="AY826" i="18"/>
  <c r="AZ826" i="18"/>
  <c r="BA826" i="18"/>
  <c r="BB826" i="18"/>
  <c r="G827" i="18"/>
  <c r="AD827" i="18" s="1"/>
  <c r="Q827" i="18"/>
  <c r="R827" i="18"/>
  <c r="S827" i="18"/>
  <c r="T827" i="18"/>
  <c r="AE827" i="18"/>
  <c r="V827" i="18" s="1"/>
  <c r="AF827" i="18"/>
  <c r="AU827" i="18"/>
  <c r="AW827" i="18"/>
  <c r="AX827" i="18"/>
  <c r="AY827" i="18"/>
  <c r="AZ827" i="18"/>
  <c r="BA827" i="18"/>
  <c r="BB827" i="18"/>
  <c r="G828" i="18"/>
  <c r="AD828" i="18" s="1"/>
  <c r="Q828" i="18"/>
  <c r="R828" i="18"/>
  <c r="S828" i="18"/>
  <c r="T828" i="18"/>
  <c r="AE828" i="18"/>
  <c r="AF828" i="18"/>
  <c r="AU828" i="18"/>
  <c r="AW828" i="18"/>
  <c r="AX828" i="18"/>
  <c r="AY828" i="18"/>
  <c r="AZ828" i="18"/>
  <c r="BA828" i="18"/>
  <c r="BB828" i="18"/>
  <c r="G829" i="18"/>
  <c r="AD829" i="18"/>
  <c r="Q829" i="18"/>
  <c r="R829" i="18"/>
  <c r="S829" i="18"/>
  <c r="T829" i="18"/>
  <c r="AE829" i="18"/>
  <c r="W829" i="18" s="1"/>
  <c r="AF829" i="18"/>
  <c r="AU829" i="18"/>
  <c r="AW829" i="18"/>
  <c r="AX829" i="18"/>
  <c r="AY829" i="18"/>
  <c r="AZ829" i="18"/>
  <c r="BA829" i="18"/>
  <c r="BB829" i="18"/>
  <c r="G830" i="18"/>
  <c r="AD830" i="18" s="1"/>
  <c r="Q830" i="18"/>
  <c r="R830" i="18"/>
  <c r="S830" i="18"/>
  <c r="T830" i="18"/>
  <c r="AE830" i="18"/>
  <c r="W830" i="18" s="1"/>
  <c r="Y830" i="18" s="1"/>
  <c r="X830" i="18"/>
  <c r="AF830" i="18"/>
  <c r="AI830" i="18"/>
  <c r="AO830" i="18"/>
  <c r="AU830" i="18"/>
  <c r="AW830" i="18"/>
  <c r="AX830" i="18"/>
  <c r="AY830" i="18"/>
  <c r="AZ830" i="18"/>
  <c r="BA830" i="18"/>
  <c r="BB830" i="18"/>
  <c r="G831" i="18"/>
  <c r="AD831" i="18" s="1"/>
  <c r="Q831" i="18"/>
  <c r="R831" i="18"/>
  <c r="S831" i="18"/>
  <c r="T831" i="18"/>
  <c r="AE831" i="18"/>
  <c r="AF831" i="18"/>
  <c r="AI831" i="18"/>
  <c r="AU831" i="18"/>
  <c r="AW831" i="18"/>
  <c r="AX831" i="18"/>
  <c r="AY831" i="18"/>
  <c r="AZ831" i="18"/>
  <c r="BA831" i="18"/>
  <c r="BB831" i="18"/>
  <c r="G832" i="18"/>
  <c r="AD832" i="18" s="1"/>
  <c r="Q832" i="18"/>
  <c r="R832" i="18"/>
  <c r="S832" i="18"/>
  <c r="T832" i="18"/>
  <c r="AE832" i="18"/>
  <c r="AF832" i="18"/>
  <c r="AU832" i="18"/>
  <c r="AW832" i="18"/>
  <c r="AX832" i="18"/>
  <c r="AY832" i="18"/>
  <c r="AZ832" i="18"/>
  <c r="BA832" i="18"/>
  <c r="BB832" i="18"/>
  <c r="G833" i="18"/>
  <c r="AD833" i="18" s="1"/>
  <c r="Q833" i="18"/>
  <c r="R833" i="18"/>
  <c r="S833" i="18"/>
  <c r="T833" i="18"/>
  <c r="AE833" i="18"/>
  <c r="AF833" i="18"/>
  <c r="AU833" i="18"/>
  <c r="AW833" i="18"/>
  <c r="AX833" i="18"/>
  <c r="AY833" i="18"/>
  <c r="AZ833" i="18"/>
  <c r="BA833" i="18"/>
  <c r="BB833" i="18"/>
  <c r="G834" i="18"/>
  <c r="AD834" i="18" s="1"/>
  <c r="Q834" i="18"/>
  <c r="R834" i="18"/>
  <c r="S834" i="18"/>
  <c r="T834" i="18"/>
  <c r="AE834" i="18"/>
  <c r="AH834" i="18" s="1"/>
  <c r="AF834" i="18"/>
  <c r="AU834" i="18"/>
  <c r="AW834" i="18"/>
  <c r="AX834" i="18"/>
  <c r="AY834" i="18"/>
  <c r="AZ834" i="18"/>
  <c r="BA834" i="18"/>
  <c r="BB834" i="18"/>
  <c r="G835" i="18"/>
  <c r="AD835" i="18" s="1"/>
  <c r="Q835" i="18"/>
  <c r="R835" i="18"/>
  <c r="S835" i="18"/>
  <c r="T835" i="18"/>
  <c r="AE835" i="18"/>
  <c r="W835" i="18" s="1"/>
  <c r="AF835" i="18"/>
  <c r="AU835" i="18"/>
  <c r="AW835" i="18"/>
  <c r="AX835" i="18"/>
  <c r="AY835" i="18"/>
  <c r="AZ835" i="18"/>
  <c r="BA835" i="18"/>
  <c r="BB835" i="18"/>
  <c r="G836" i="18"/>
  <c r="AD836" i="18" s="1"/>
  <c r="Q836" i="18"/>
  <c r="R836" i="18"/>
  <c r="S836" i="18"/>
  <c r="T836" i="18"/>
  <c r="AE836" i="18"/>
  <c r="AF836" i="18"/>
  <c r="AU836" i="18"/>
  <c r="AW836" i="18"/>
  <c r="AX836" i="18"/>
  <c r="AY836" i="18"/>
  <c r="AZ836" i="18"/>
  <c r="BA836" i="18"/>
  <c r="BB836" i="18"/>
  <c r="G837" i="18"/>
  <c r="AD837" i="18" s="1"/>
  <c r="Q837" i="18"/>
  <c r="R837" i="18"/>
  <c r="S837" i="18"/>
  <c r="T837" i="18"/>
  <c r="AE837" i="18"/>
  <c r="AF837" i="18"/>
  <c r="AU837" i="18"/>
  <c r="AW837" i="18"/>
  <c r="AX837" i="18"/>
  <c r="AY837" i="18"/>
  <c r="AZ837" i="18"/>
  <c r="BA837" i="18"/>
  <c r="BB837" i="18"/>
  <c r="G838" i="18"/>
  <c r="AD838" i="18" s="1"/>
  <c r="Q838" i="18"/>
  <c r="R838" i="18"/>
  <c r="S838" i="18"/>
  <c r="T838" i="18"/>
  <c r="AE838" i="18"/>
  <c r="AI838" i="18" s="1"/>
  <c r="W838" i="18"/>
  <c r="Y838" i="18" s="1"/>
  <c r="AF838" i="18"/>
  <c r="AU838" i="18"/>
  <c r="AW838" i="18"/>
  <c r="AX838" i="18"/>
  <c r="AY838" i="18"/>
  <c r="AZ838" i="18"/>
  <c r="BA838" i="18"/>
  <c r="BB838" i="18"/>
  <c r="G839" i="18"/>
  <c r="AD839" i="18"/>
  <c r="Q839" i="18"/>
  <c r="R839" i="18"/>
  <c r="S839" i="18"/>
  <c r="T839" i="18"/>
  <c r="AE839" i="18"/>
  <c r="AF839" i="18"/>
  <c r="AU839" i="18"/>
  <c r="AW839" i="18"/>
  <c r="AX839" i="18"/>
  <c r="AY839" i="18"/>
  <c r="AZ839" i="18"/>
  <c r="BA839" i="18"/>
  <c r="BB839" i="18"/>
  <c r="G840" i="18"/>
  <c r="AD840" i="18" s="1"/>
  <c r="Q840" i="18"/>
  <c r="R840" i="18"/>
  <c r="S840" i="18"/>
  <c r="T840" i="18"/>
  <c r="AE840" i="18"/>
  <c r="AF840" i="18"/>
  <c r="AU840" i="18"/>
  <c r="AW840" i="18"/>
  <c r="AX840" i="18"/>
  <c r="AY840" i="18"/>
  <c r="AZ840" i="18"/>
  <c r="BA840" i="18"/>
  <c r="BB840" i="18"/>
  <c r="G841" i="18"/>
  <c r="AD841" i="18" s="1"/>
  <c r="Q841" i="18"/>
  <c r="R841" i="18"/>
  <c r="S841" i="18"/>
  <c r="T841" i="18"/>
  <c r="AE841" i="18"/>
  <c r="AF841" i="18"/>
  <c r="AU841" i="18"/>
  <c r="AW841" i="18"/>
  <c r="AX841" i="18"/>
  <c r="AY841" i="18"/>
  <c r="AZ841" i="18"/>
  <c r="BA841" i="18"/>
  <c r="BB841" i="18"/>
  <c r="G842" i="18"/>
  <c r="AD842" i="18" s="1"/>
  <c r="Q842" i="18"/>
  <c r="R842" i="18"/>
  <c r="S842" i="18"/>
  <c r="T842" i="18"/>
  <c r="AE842" i="18"/>
  <c r="AF842" i="18"/>
  <c r="AU842" i="18"/>
  <c r="AW842" i="18"/>
  <c r="AX842" i="18"/>
  <c r="AY842" i="18"/>
  <c r="AZ842" i="18"/>
  <c r="BA842" i="18"/>
  <c r="BB842" i="18"/>
  <c r="G843" i="18"/>
  <c r="AD843" i="18" s="1"/>
  <c r="Q843" i="18"/>
  <c r="R843" i="18"/>
  <c r="S843" i="18"/>
  <c r="T843" i="18"/>
  <c r="AE843" i="18"/>
  <c r="X843" i="18" s="1"/>
  <c r="AF843" i="18"/>
  <c r="AU843" i="18"/>
  <c r="AW843" i="18"/>
  <c r="AX843" i="18"/>
  <c r="AY843" i="18"/>
  <c r="AZ843" i="18"/>
  <c r="BA843" i="18"/>
  <c r="BB843" i="18"/>
  <c r="G844" i="18"/>
  <c r="AD844" i="18" s="1"/>
  <c r="Q844" i="18"/>
  <c r="R844" i="18"/>
  <c r="S844" i="18"/>
  <c r="T844" i="18"/>
  <c r="AE844" i="18"/>
  <c r="AF844" i="18"/>
  <c r="AU844" i="18"/>
  <c r="AW844" i="18"/>
  <c r="AX844" i="18"/>
  <c r="AY844" i="18"/>
  <c r="AZ844" i="18"/>
  <c r="BA844" i="18"/>
  <c r="BB844" i="18"/>
  <c r="G845" i="18"/>
  <c r="AD845" i="18" s="1"/>
  <c r="Q845" i="18"/>
  <c r="R845" i="18"/>
  <c r="S845" i="18"/>
  <c r="T845" i="18"/>
  <c r="AE845" i="18"/>
  <c r="AF845" i="18"/>
  <c r="AU845" i="18"/>
  <c r="AW845" i="18"/>
  <c r="AX845" i="18"/>
  <c r="AY845" i="18"/>
  <c r="AZ845" i="18"/>
  <c r="BA845" i="18"/>
  <c r="BB845" i="18"/>
  <c r="G846" i="18"/>
  <c r="AD846" i="18" s="1"/>
  <c r="Q846" i="18"/>
  <c r="R846" i="18"/>
  <c r="S846" i="18"/>
  <c r="T846" i="18"/>
  <c r="AE846" i="18"/>
  <c r="AJ846" i="18" s="1"/>
  <c r="AF846" i="18"/>
  <c r="AU846" i="18"/>
  <c r="AW846" i="18"/>
  <c r="AX846" i="18"/>
  <c r="AY846" i="18"/>
  <c r="AZ846" i="18"/>
  <c r="BA846" i="18"/>
  <c r="BB846" i="18"/>
  <c r="G847" i="18"/>
  <c r="AD847" i="18" s="1"/>
  <c r="Q847" i="18"/>
  <c r="R847" i="18"/>
  <c r="S847" i="18"/>
  <c r="T847" i="18"/>
  <c r="AE847" i="18"/>
  <c r="AI847" i="18" s="1"/>
  <c r="AF847" i="18"/>
  <c r="AU847" i="18"/>
  <c r="AW847" i="18"/>
  <c r="AX847" i="18"/>
  <c r="AY847" i="18"/>
  <c r="AZ847" i="18"/>
  <c r="BA847" i="18"/>
  <c r="BB847" i="18"/>
  <c r="G848" i="18"/>
  <c r="AD848" i="18" s="1"/>
  <c r="Q848" i="18"/>
  <c r="R848" i="18"/>
  <c r="S848" i="18"/>
  <c r="T848" i="18"/>
  <c r="AE848" i="18"/>
  <c r="AF848" i="18"/>
  <c r="AU848" i="18"/>
  <c r="AW848" i="18"/>
  <c r="AX848" i="18"/>
  <c r="AY848" i="18"/>
  <c r="AZ848" i="18"/>
  <c r="BA848" i="18"/>
  <c r="BB848" i="18"/>
  <c r="G849" i="18"/>
  <c r="AD849" i="18"/>
  <c r="Q849" i="18"/>
  <c r="R849" i="18"/>
  <c r="S849" i="18"/>
  <c r="T849" i="18"/>
  <c r="AE849" i="18"/>
  <c r="AJ849" i="18" s="1"/>
  <c r="AF849" i="18"/>
  <c r="AU849" i="18"/>
  <c r="AW849" i="18"/>
  <c r="AX849" i="18"/>
  <c r="AY849" i="18"/>
  <c r="AZ849" i="18"/>
  <c r="BA849" i="18"/>
  <c r="BB849" i="18"/>
  <c r="G850" i="18"/>
  <c r="AD850" i="18" s="1"/>
  <c r="Q850" i="18"/>
  <c r="R850" i="18"/>
  <c r="S850" i="18"/>
  <c r="T850" i="18"/>
  <c r="AE850" i="18"/>
  <c r="AI850" i="18" s="1"/>
  <c r="AF850" i="18"/>
  <c r="AU850" i="18"/>
  <c r="AW850" i="18"/>
  <c r="AX850" i="18"/>
  <c r="AY850" i="18"/>
  <c r="AZ850" i="18"/>
  <c r="BA850" i="18"/>
  <c r="BB850" i="18"/>
  <c r="G851" i="18"/>
  <c r="AD851" i="18" s="1"/>
  <c r="Q851" i="18"/>
  <c r="R851" i="18"/>
  <c r="S851" i="18"/>
  <c r="T851" i="18"/>
  <c r="AE851" i="18"/>
  <c r="AJ851" i="18" s="1"/>
  <c r="AF851" i="18"/>
  <c r="AU851" i="18"/>
  <c r="AW851" i="18"/>
  <c r="AX851" i="18"/>
  <c r="AY851" i="18"/>
  <c r="AZ851" i="18"/>
  <c r="BA851" i="18"/>
  <c r="BB851" i="18"/>
  <c r="G852" i="18"/>
  <c r="Q852" i="18"/>
  <c r="R852" i="18"/>
  <c r="S852" i="18"/>
  <c r="T852" i="18"/>
  <c r="AE852" i="18"/>
  <c r="AF852" i="18"/>
  <c r="AU852" i="18"/>
  <c r="AW852" i="18"/>
  <c r="AX852" i="18"/>
  <c r="AY852" i="18"/>
  <c r="AZ852" i="18"/>
  <c r="BA852" i="18"/>
  <c r="BB852" i="18"/>
  <c r="G853" i="18"/>
  <c r="AD853" i="18" s="1"/>
  <c r="Q853" i="18"/>
  <c r="R853" i="18"/>
  <c r="S853" i="18"/>
  <c r="T853" i="18"/>
  <c r="AE853" i="18"/>
  <c r="AI853" i="18"/>
  <c r="AF853" i="18"/>
  <c r="AU853" i="18"/>
  <c r="AW853" i="18"/>
  <c r="AX853" i="18"/>
  <c r="AY853" i="18"/>
  <c r="AZ853" i="18"/>
  <c r="BA853" i="18"/>
  <c r="BB853" i="18"/>
  <c r="G854" i="18"/>
  <c r="AD854" i="18" s="1"/>
  <c r="Q854" i="18"/>
  <c r="R854" i="18"/>
  <c r="S854" i="18"/>
  <c r="T854" i="18"/>
  <c r="AE854" i="18"/>
  <c r="AF854" i="18"/>
  <c r="AU854" i="18"/>
  <c r="AW854" i="18"/>
  <c r="AX854" i="18"/>
  <c r="AY854" i="18"/>
  <c r="AZ854" i="18"/>
  <c r="BA854" i="18"/>
  <c r="BB854" i="18"/>
  <c r="G855" i="18"/>
  <c r="AD855" i="18"/>
  <c r="Q855" i="18"/>
  <c r="R855" i="18"/>
  <c r="S855" i="18"/>
  <c r="T855" i="18"/>
  <c r="AE855" i="18"/>
  <c r="AF855" i="18"/>
  <c r="AU855" i="18"/>
  <c r="AW855" i="18"/>
  <c r="AX855" i="18"/>
  <c r="AY855" i="18"/>
  <c r="AZ855" i="18"/>
  <c r="BA855" i="18"/>
  <c r="BB855" i="18"/>
  <c r="G856" i="18"/>
  <c r="AD856" i="18" s="1"/>
  <c r="Q856" i="18"/>
  <c r="R856" i="18"/>
  <c r="S856" i="18"/>
  <c r="T856" i="18"/>
  <c r="AE856" i="18"/>
  <c r="AF856" i="18"/>
  <c r="AU856" i="18"/>
  <c r="AW856" i="18"/>
  <c r="AX856" i="18"/>
  <c r="AY856" i="18"/>
  <c r="AZ856" i="18"/>
  <c r="BA856" i="18"/>
  <c r="BB856" i="18"/>
  <c r="G857" i="18"/>
  <c r="AD857" i="18" s="1"/>
  <c r="Q857" i="18"/>
  <c r="R857" i="18"/>
  <c r="S857" i="18"/>
  <c r="T857" i="18"/>
  <c r="AE857" i="18"/>
  <c r="AF857" i="18"/>
  <c r="AU857" i="18"/>
  <c r="AW857" i="18"/>
  <c r="AX857" i="18"/>
  <c r="AY857" i="18"/>
  <c r="AZ857" i="18"/>
  <c r="BA857" i="18"/>
  <c r="BB857" i="18"/>
  <c r="G858" i="18"/>
  <c r="AD858" i="18"/>
  <c r="Q858" i="18"/>
  <c r="R858" i="18"/>
  <c r="S858" i="18"/>
  <c r="T858" i="18"/>
  <c r="AE858" i="18"/>
  <c r="AF858" i="18"/>
  <c r="AU858" i="18"/>
  <c r="AW858" i="18"/>
  <c r="AX858" i="18"/>
  <c r="AY858" i="18"/>
  <c r="AZ858" i="18"/>
  <c r="BA858" i="18"/>
  <c r="BB858" i="18"/>
  <c r="G859" i="18"/>
  <c r="AD859" i="18" s="1"/>
  <c r="Q859" i="18"/>
  <c r="R859" i="18"/>
  <c r="S859" i="18"/>
  <c r="T859" i="18"/>
  <c r="AE859" i="18"/>
  <c r="AH859" i="18" s="1"/>
  <c r="AF859" i="18"/>
  <c r="AU859" i="18"/>
  <c r="AW859" i="18"/>
  <c r="AX859" i="18"/>
  <c r="AY859" i="18"/>
  <c r="AZ859" i="18"/>
  <c r="BA859" i="18"/>
  <c r="BB859" i="18"/>
  <c r="G860" i="18"/>
  <c r="AD860" i="18" s="1"/>
  <c r="Q860" i="18"/>
  <c r="R860" i="18"/>
  <c r="S860" i="18"/>
  <c r="T860" i="18"/>
  <c r="AE860" i="18"/>
  <c r="AF860" i="18"/>
  <c r="AU860" i="18"/>
  <c r="AW860" i="18"/>
  <c r="AX860" i="18"/>
  <c r="AY860" i="18"/>
  <c r="AZ860" i="18"/>
  <c r="BA860" i="18"/>
  <c r="BB860" i="18"/>
  <c r="G861" i="18"/>
  <c r="AD861" i="18" s="1"/>
  <c r="Q861" i="18"/>
  <c r="R861" i="18"/>
  <c r="S861" i="18"/>
  <c r="T861" i="18"/>
  <c r="AE861" i="18"/>
  <c r="W861" i="18" s="1"/>
  <c r="AA861" i="18" s="1"/>
  <c r="AF861" i="18"/>
  <c r="AU861" i="18"/>
  <c r="AW861" i="18"/>
  <c r="AX861" i="18"/>
  <c r="AY861" i="18"/>
  <c r="AZ861" i="18"/>
  <c r="BA861" i="18"/>
  <c r="BB861" i="18"/>
  <c r="G862" i="18"/>
  <c r="AD862" i="18" s="1"/>
  <c r="Q862" i="18"/>
  <c r="R862" i="18"/>
  <c r="S862" i="18"/>
  <c r="T862" i="18"/>
  <c r="AE862" i="18"/>
  <c r="AF862" i="18"/>
  <c r="AU862" i="18"/>
  <c r="AW862" i="18"/>
  <c r="AX862" i="18"/>
  <c r="AY862" i="18"/>
  <c r="AZ862" i="18"/>
  <c r="BA862" i="18"/>
  <c r="BB862" i="18"/>
  <c r="G863" i="18"/>
  <c r="AD863" i="18"/>
  <c r="Q863" i="18"/>
  <c r="R863" i="18"/>
  <c r="S863" i="18"/>
  <c r="T863" i="18"/>
  <c r="AE863" i="18"/>
  <c r="AF863" i="18"/>
  <c r="AU863" i="18"/>
  <c r="AW863" i="18"/>
  <c r="AX863" i="18"/>
  <c r="AY863" i="18"/>
  <c r="AZ863" i="18"/>
  <c r="BA863" i="18"/>
  <c r="BB863" i="18"/>
  <c r="G864" i="18"/>
  <c r="Q864" i="18"/>
  <c r="R864" i="18"/>
  <c r="S864" i="18"/>
  <c r="T864" i="18"/>
  <c r="AE864" i="18"/>
  <c r="W864" i="18"/>
  <c r="Y864" i="18" s="1"/>
  <c r="AF864" i="18"/>
  <c r="AU864" i="18"/>
  <c r="AW864" i="18"/>
  <c r="AX864" i="18"/>
  <c r="AY864" i="18"/>
  <c r="AZ864" i="18"/>
  <c r="BA864" i="18"/>
  <c r="BB864" i="18"/>
  <c r="G865" i="18"/>
  <c r="AD865" i="18" s="1"/>
  <c r="Q865" i="18"/>
  <c r="R865" i="18"/>
  <c r="S865" i="18"/>
  <c r="T865" i="18"/>
  <c r="AE865" i="18"/>
  <c r="AF865" i="18"/>
  <c r="AU865" i="18"/>
  <c r="AW865" i="18"/>
  <c r="AX865" i="18"/>
  <c r="AY865" i="18"/>
  <c r="AZ865" i="18"/>
  <c r="BA865" i="18"/>
  <c r="BB865" i="18"/>
  <c r="G866" i="18"/>
  <c r="AD866" i="18" s="1"/>
  <c r="Q866" i="18"/>
  <c r="R866" i="18"/>
  <c r="S866" i="18"/>
  <c r="T866" i="18"/>
  <c r="AE866" i="18"/>
  <c r="AF866" i="18"/>
  <c r="AU866" i="18"/>
  <c r="AW866" i="18"/>
  <c r="AX866" i="18"/>
  <c r="AY866" i="18"/>
  <c r="AZ866" i="18"/>
  <c r="BA866" i="18"/>
  <c r="BB866" i="18"/>
  <c r="G867" i="18"/>
  <c r="Q867" i="18"/>
  <c r="R867" i="18"/>
  <c r="S867" i="18"/>
  <c r="T867" i="18"/>
  <c r="AE867" i="18"/>
  <c r="W867" i="18" s="1"/>
  <c r="AF867" i="18"/>
  <c r="AU867" i="18"/>
  <c r="AW867" i="18"/>
  <c r="AX867" i="18"/>
  <c r="AY867" i="18"/>
  <c r="AZ867" i="18"/>
  <c r="BA867" i="18"/>
  <c r="BB867" i="18"/>
  <c r="G868" i="18"/>
  <c r="AD868" i="18" s="1"/>
  <c r="Q868" i="18"/>
  <c r="R868" i="18"/>
  <c r="S868" i="18"/>
  <c r="T868" i="18"/>
  <c r="AE868" i="18"/>
  <c r="AF868" i="18"/>
  <c r="AU868" i="18"/>
  <c r="AW868" i="18"/>
  <c r="AX868" i="18"/>
  <c r="AY868" i="18"/>
  <c r="AZ868" i="18"/>
  <c r="BA868" i="18"/>
  <c r="BB868" i="18"/>
  <c r="G869" i="18"/>
  <c r="Q869" i="18"/>
  <c r="R869" i="18"/>
  <c r="S869" i="18"/>
  <c r="T869" i="18"/>
  <c r="AE869" i="18"/>
  <c r="W869" i="18" s="1"/>
  <c r="AA869" i="18" s="1"/>
  <c r="AF869" i="18"/>
  <c r="AU869" i="18"/>
  <c r="AW869" i="18"/>
  <c r="AX869" i="18"/>
  <c r="AY869" i="18"/>
  <c r="AZ869" i="18"/>
  <c r="BA869" i="18"/>
  <c r="BB869" i="18"/>
  <c r="G870" i="18"/>
  <c r="AD870" i="18" s="1"/>
  <c r="Q870" i="18"/>
  <c r="R870" i="18"/>
  <c r="S870" i="18"/>
  <c r="T870" i="18"/>
  <c r="AE870" i="18"/>
  <c r="AF870" i="18"/>
  <c r="AU870" i="18"/>
  <c r="AW870" i="18"/>
  <c r="AX870" i="18"/>
  <c r="AY870" i="18"/>
  <c r="AZ870" i="18"/>
  <c r="BA870" i="18"/>
  <c r="BB870" i="18"/>
  <c r="G871" i="18"/>
  <c r="AD871" i="18" s="1"/>
  <c r="Q871" i="18"/>
  <c r="R871" i="18"/>
  <c r="S871" i="18"/>
  <c r="T871" i="18"/>
  <c r="AE871" i="18"/>
  <c r="AF871" i="18"/>
  <c r="AU871" i="18"/>
  <c r="AW871" i="18"/>
  <c r="AX871" i="18"/>
  <c r="AY871" i="18"/>
  <c r="AZ871" i="18"/>
  <c r="BA871" i="18"/>
  <c r="BB871" i="18"/>
  <c r="G872" i="18"/>
  <c r="AD872" i="18" s="1"/>
  <c r="Q872" i="18"/>
  <c r="R872" i="18"/>
  <c r="S872" i="18"/>
  <c r="T872" i="18"/>
  <c r="AE872" i="18"/>
  <c r="AH872" i="18" s="1"/>
  <c r="AF872" i="18"/>
  <c r="AU872" i="18"/>
  <c r="AW872" i="18"/>
  <c r="AX872" i="18"/>
  <c r="AY872" i="18"/>
  <c r="AZ872" i="18"/>
  <c r="BA872" i="18"/>
  <c r="BB872" i="18"/>
  <c r="G873" i="18"/>
  <c r="AD873" i="18" s="1"/>
  <c r="Q873" i="18"/>
  <c r="R873" i="18"/>
  <c r="S873" i="18"/>
  <c r="T873" i="18"/>
  <c r="AE873" i="18"/>
  <c r="AH873" i="18"/>
  <c r="AF873" i="18"/>
  <c r="AU873" i="18"/>
  <c r="AW873" i="18"/>
  <c r="AX873" i="18"/>
  <c r="AY873" i="18"/>
  <c r="AZ873" i="18"/>
  <c r="BA873" i="18"/>
  <c r="BB873" i="18"/>
  <c r="G874" i="18"/>
  <c r="AD874" i="18" s="1"/>
  <c r="Q874" i="18"/>
  <c r="R874" i="18"/>
  <c r="S874" i="18"/>
  <c r="T874" i="18"/>
  <c r="AE874" i="18"/>
  <c r="W874" i="18" s="1"/>
  <c r="Y874" i="18" s="1"/>
  <c r="AF874" i="18"/>
  <c r="AU874" i="18"/>
  <c r="AW874" i="18"/>
  <c r="AX874" i="18"/>
  <c r="AY874" i="18"/>
  <c r="AZ874" i="18"/>
  <c r="BA874" i="18"/>
  <c r="BB874" i="18"/>
  <c r="G875" i="18"/>
  <c r="Q875" i="18"/>
  <c r="R875" i="18"/>
  <c r="S875" i="18"/>
  <c r="T875" i="18"/>
  <c r="AE875" i="18"/>
  <c r="AF875" i="18"/>
  <c r="AU875" i="18"/>
  <c r="AW875" i="18"/>
  <c r="AX875" i="18"/>
  <c r="AY875" i="18"/>
  <c r="AZ875" i="18"/>
  <c r="BA875" i="18"/>
  <c r="BB875" i="18"/>
  <c r="G876" i="18"/>
  <c r="AD876" i="18"/>
  <c r="Q876" i="18"/>
  <c r="R876" i="18"/>
  <c r="S876" i="18"/>
  <c r="T876" i="18"/>
  <c r="AE876" i="18"/>
  <c r="AI876" i="18" s="1"/>
  <c r="AF876" i="18"/>
  <c r="AU876" i="18"/>
  <c r="AW876" i="18"/>
  <c r="AX876" i="18"/>
  <c r="AY876" i="18"/>
  <c r="AZ876" i="18"/>
  <c r="BA876" i="18"/>
  <c r="BB876" i="18"/>
  <c r="G877" i="18"/>
  <c r="AD877" i="18" s="1"/>
  <c r="Q877" i="18"/>
  <c r="R877" i="18"/>
  <c r="S877" i="18"/>
  <c r="T877" i="18"/>
  <c r="AE877" i="18"/>
  <c r="AH877" i="18" s="1"/>
  <c r="AF877" i="18"/>
  <c r="AU877" i="18"/>
  <c r="AW877" i="18"/>
  <c r="AX877" i="18"/>
  <c r="AY877" i="18"/>
  <c r="AZ877" i="18"/>
  <c r="BA877" i="18"/>
  <c r="BB877" i="18"/>
  <c r="G878" i="18"/>
  <c r="AD878" i="18" s="1"/>
  <c r="Q878" i="18"/>
  <c r="R878" i="18"/>
  <c r="S878" i="18"/>
  <c r="T878" i="18"/>
  <c r="AE878" i="18"/>
  <c r="AF878" i="18"/>
  <c r="AU878" i="18"/>
  <c r="AW878" i="18"/>
  <c r="AX878" i="18"/>
  <c r="AY878" i="18"/>
  <c r="AZ878" i="18"/>
  <c r="BA878" i="18"/>
  <c r="BB878" i="18"/>
  <c r="G879" i="18"/>
  <c r="AD879" i="18" s="1"/>
  <c r="Q879" i="18"/>
  <c r="R879" i="18"/>
  <c r="S879" i="18"/>
  <c r="T879" i="18"/>
  <c r="AE879" i="18"/>
  <c r="AF879" i="18"/>
  <c r="AU879" i="18"/>
  <c r="AW879" i="18"/>
  <c r="AX879" i="18"/>
  <c r="AY879" i="18"/>
  <c r="AZ879" i="18"/>
  <c r="BA879" i="18"/>
  <c r="BB879" i="18"/>
  <c r="G880" i="18"/>
  <c r="AD880" i="18" s="1"/>
  <c r="Q880" i="18"/>
  <c r="R880" i="18"/>
  <c r="S880" i="18"/>
  <c r="T880" i="18"/>
  <c r="AE880" i="18"/>
  <c r="AF880" i="18"/>
  <c r="AU880" i="18"/>
  <c r="AW880" i="18"/>
  <c r="AX880" i="18"/>
  <c r="AY880" i="18"/>
  <c r="AZ880" i="18"/>
  <c r="BA880" i="18"/>
  <c r="BB880" i="18"/>
  <c r="G881" i="18"/>
  <c r="Q881" i="18"/>
  <c r="R881" i="18"/>
  <c r="S881" i="18"/>
  <c r="T881" i="18"/>
  <c r="AE881" i="18"/>
  <c r="X881" i="18" s="1"/>
  <c r="AF881" i="18"/>
  <c r="AU881" i="18"/>
  <c r="AW881" i="18"/>
  <c r="AX881" i="18"/>
  <c r="AY881" i="18"/>
  <c r="AZ881" i="18"/>
  <c r="BA881" i="18"/>
  <c r="BB881" i="18"/>
  <c r="G882" i="18"/>
  <c r="AD882" i="18"/>
  <c r="Q882" i="18"/>
  <c r="R882" i="18"/>
  <c r="S882" i="18"/>
  <c r="T882" i="18"/>
  <c r="AE882" i="18"/>
  <c r="AF882" i="18"/>
  <c r="AU882" i="18"/>
  <c r="AW882" i="18"/>
  <c r="AX882" i="18"/>
  <c r="AY882" i="18"/>
  <c r="AZ882" i="18"/>
  <c r="BA882" i="18"/>
  <c r="BB882" i="18"/>
  <c r="G883" i="18"/>
  <c r="AD883" i="18" s="1"/>
  <c r="Q883" i="18"/>
  <c r="R883" i="18"/>
  <c r="S883" i="18"/>
  <c r="T883" i="18"/>
  <c r="AE883" i="18"/>
  <c r="AF883" i="18"/>
  <c r="AU883" i="18"/>
  <c r="AW883" i="18"/>
  <c r="AX883" i="18"/>
  <c r="AY883" i="18"/>
  <c r="AZ883" i="18"/>
  <c r="BA883" i="18"/>
  <c r="BB883" i="18"/>
  <c r="G884" i="18"/>
  <c r="AD884" i="18" s="1"/>
  <c r="Q884" i="18"/>
  <c r="R884" i="18"/>
  <c r="S884" i="18"/>
  <c r="T884" i="18"/>
  <c r="AE884" i="18"/>
  <c r="AF884" i="18"/>
  <c r="AU884" i="18"/>
  <c r="AW884" i="18"/>
  <c r="AX884" i="18"/>
  <c r="AY884" i="18"/>
  <c r="AZ884" i="18"/>
  <c r="BA884" i="18"/>
  <c r="BB884" i="18"/>
  <c r="G885" i="18"/>
  <c r="AD885" i="18" s="1"/>
  <c r="Q885" i="18"/>
  <c r="R885" i="18"/>
  <c r="S885" i="18"/>
  <c r="T885" i="18"/>
  <c r="AE885" i="18"/>
  <c r="W885" i="18" s="1"/>
  <c r="AA885" i="18" s="1"/>
  <c r="AF885" i="18"/>
  <c r="AU885" i="18"/>
  <c r="AW885" i="18"/>
  <c r="AX885" i="18"/>
  <c r="AY885" i="18"/>
  <c r="AZ885" i="18"/>
  <c r="BA885" i="18"/>
  <c r="BB885" i="18"/>
  <c r="G886" i="18"/>
  <c r="AD886" i="18" s="1"/>
  <c r="Q886" i="18"/>
  <c r="R886" i="18"/>
  <c r="S886" i="18"/>
  <c r="T886" i="18"/>
  <c r="AE886" i="18"/>
  <c r="AI886" i="18" s="1"/>
  <c r="AF886" i="18"/>
  <c r="AU886" i="18"/>
  <c r="AW886" i="18"/>
  <c r="AX886" i="18"/>
  <c r="AY886" i="18"/>
  <c r="AZ886" i="18"/>
  <c r="BA886" i="18"/>
  <c r="BB886" i="18"/>
  <c r="G887" i="18"/>
  <c r="Q887" i="18"/>
  <c r="R887" i="18"/>
  <c r="S887" i="18"/>
  <c r="T887" i="18"/>
  <c r="AE887" i="18"/>
  <c r="AH887" i="18"/>
  <c r="AF887" i="18"/>
  <c r="AU887" i="18"/>
  <c r="AW887" i="18"/>
  <c r="AX887" i="18"/>
  <c r="AY887" i="18"/>
  <c r="AZ887" i="18"/>
  <c r="BA887" i="18"/>
  <c r="BB887" i="18"/>
  <c r="G888" i="18"/>
  <c r="AD888" i="18" s="1"/>
  <c r="Q888" i="18"/>
  <c r="R888" i="18"/>
  <c r="S888" i="18"/>
  <c r="T888" i="18"/>
  <c r="AE888" i="18"/>
  <c r="AF888" i="18"/>
  <c r="AU888" i="18"/>
  <c r="AW888" i="18"/>
  <c r="AX888" i="18"/>
  <c r="AY888" i="18"/>
  <c r="AZ888" i="18"/>
  <c r="BA888" i="18"/>
  <c r="BB888" i="18"/>
  <c r="G889" i="18"/>
  <c r="AD889" i="18" s="1"/>
  <c r="Q889" i="18"/>
  <c r="R889" i="18"/>
  <c r="S889" i="18"/>
  <c r="T889" i="18"/>
  <c r="AE889" i="18"/>
  <c r="AI889" i="18" s="1"/>
  <c r="AF889" i="18"/>
  <c r="AU889" i="18"/>
  <c r="AW889" i="18"/>
  <c r="AX889" i="18"/>
  <c r="AY889" i="18"/>
  <c r="AZ889" i="18"/>
  <c r="BA889" i="18"/>
  <c r="BB889" i="18"/>
  <c r="G890" i="18"/>
  <c r="AD890" i="18" s="1"/>
  <c r="Q890" i="18"/>
  <c r="R890" i="18"/>
  <c r="S890" i="18"/>
  <c r="T890" i="18"/>
  <c r="AE890" i="18"/>
  <c r="X890" i="18" s="1"/>
  <c r="AF890" i="18"/>
  <c r="AU890" i="18"/>
  <c r="AW890" i="18"/>
  <c r="AX890" i="18"/>
  <c r="AY890" i="18"/>
  <c r="AZ890" i="18"/>
  <c r="BA890" i="18"/>
  <c r="BB890" i="18"/>
  <c r="G891" i="18"/>
  <c r="AD891" i="18" s="1"/>
  <c r="Q891" i="18"/>
  <c r="R891" i="18"/>
  <c r="S891" i="18"/>
  <c r="T891" i="18"/>
  <c r="AE891" i="18"/>
  <c r="AI891" i="18"/>
  <c r="AF891" i="18"/>
  <c r="AU891" i="18"/>
  <c r="AW891" i="18"/>
  <c r="AX891" i="18"/>
  <c r="AY891" i="18"/>
  <c r="AZ891" i="18"/>
  <c r="BA891" i="18"/>
  <c r="BB891" i="18"/>
  <c r="G892" i="18"/>
  <c r="Q892" i="18"/>
  <c r="R892" i="18"/>
  <c r="S892" i="18"/>
  <c r="T892" i="18"/>
  <c r="AE892" i="18"/>
  <c r="AJ892" i="18" s="1"/>
  <c r="AF892" i="18"/>
  <c r="AU892" i="18"/>
  <c r="AW892" i="18"/>
  <c r="AX892" i="18"/>
  <c r="AY892" i="18"/>
  <c r="AZ892" i="18"/>
  <c r="BA892" i="18"/>
  <c r="BB892" i="18"/>
  <c r="G893" i="18"/>
  <c r="AD893" i="18" s="1"/>
  <c r="Q893" i="18"/>
  <c r="R893" i="18"/>
  <c r="S893" i="18"/>
  <c r="T893" i="18"/>
  <c r="AE893" i="18"/>
  <c r="AF893" i="18"/>
  <c r="AU893" i="18"/>
  <c r="AW893" i="18"/>
  <c r="AX893" i="18"/>
  <c r="AY893" i="18"/>
  <c r="AZ893" i="18"/>
  <c r="BA893" i="18"/>
  <c r="BB893" i="18"/>
  <c r="G894" i="18"/>
  <c r="AD894" i="18" s="1"/>
  <c r="Q894" i="18"/>
  <c r="R894" i="18"/>
  <c r="S894" i="18"/>
  <c r="T894" i="18"/>
  <c r="AE894" i="18"/>
  <c r="AI894" i="18" s="1"/>
  <c r="AF894" i="18"/>
  <c r="AU894" i="18"/>
  <c r="AW894" i="18"/>
  <c r="AX894" i="18"/>
  <c r="AY894" i="18"/>
  <c r="AZ894" i="18"/>
  <c r="BA894" i="18"/>
  <c r="BB894" i="18"/>
  <c r="G895" i="18"/>
  <c r="AD895" i="18" s="1"/>
  <c r="Q895" i="18"/>
  <c r="R895" i="18"/>
  <c r="S895" i="18"/>
  <c r="T895" i="18"/>
  <c r="AE895" i="18"/>
  <c r="AI895" i="18" s="1"/>
  <c r="AF895" i="18"/>
  <c r="AU895" i="18"/>
  <c r="AW895" i="18"/>
  <c r="AX895" i="18"/>
  <c r="AY895" i="18"/>
  <c r="AZ895" i="18"/>
  <c r="BA895" i="18"/>
  <c r="BB895" i="18"/>
  <c r="G896" i="18"/>
  <c r="AD896" i="18"/>
  <c r="Q896" i="18"/>
  <c r="R896" i="18"/>
  <c r="S896" i="18"/>
  <c r="T896" i="18"/>
  <c r="AE896" i="18"/>
  <c r="X896" i="18" s="1"/>
  <c r="AF896" i="18"/>
  <c r="AU896" i="18"/>
  <c r="AW896" i="18"/>
  <c r="AX896" i="18"/>
  <c r="AY896" i="18"/>
  <c r="AZ896" i="18"/>
  <c r="BA896" i="18"/>
  <c r="BB896" i="18"/>
  <c r="G897" i="18"/>
  <c r="AD897" i="18" s="1"/>
  <c r="Q897" i="18"/>
  <c r="R897" i="18"/>
  <c r="S897" i="18"/>
  <c r="T897" i="18"/>
  <c r="AE897" i="18"/>
  <c r="AF897" i="18"/>
  <c r="AU897" i="18"/>
  <c r="AW897" i="18"/>
  <c r="AX897" i="18"/>
  <c r="AY897" i="18"/>
  <c r="AZ897" i="18"/>
  <c r="BA897" i="18"/>
  <c r="BB897" i="18"/>
  <c r="G898" i="18"/>
  <c r="AD898" i="18" s="1"/>
  <c r="Q898" i="18"/>
  <c r="R898" i="18"/>
  <c r="S898" i="18"/>
  <c r="T898" i="18"/>
  <c r="AE898" i="18"/>
  <c r="AF898" i="18"/>
  <c r="AU898" i="18"/>
  <c r="AW898" i="18"/>
  <c r="AX898" i="18"/>
  <c r="AY898" i="18"/>
  <c r="AZ898" i="18"/>
  <c r="BA898" i="18"/>
  <c r="BB898" i="18"/>
  <c r="G899" i="18"/>
  <c r="AD899" i="18" s="1"/>
  <c r="Q899" i="18"/>
  <c r="R899" i="18"/>
  <c r="S899" i="18"/>
  <c r="T899" i="18"/>
  <c r="AE899" i="18"/>
  <c r="AF899" i="18"/>
  <c r="AU899" i="18"/>
  <c r="AW899" i="18"/>
  <c r="AX899" i="18"/>
  <c r="AY899" i="18"/>
  <c r="AZ899" i="18"/>
  <c r="BA899" i="18"/>
  <c r="BB899" i="18"/>
  <c r="G900" i="18"/>
  <c r="AD900" i="18" s="1"/>
  <c r="Q900" i="18"/>
  <c r="R900" i="18"/>
  <c r="S900" i="18"/>
  <c r="T900" i="18"/>
  <c r="AE900" i="18"/>
  <c r="AI900" i="18" s="1"/>
  <c r="AF900" i="18"/>
  <c r="AU900" i="18"/>
  <c r="AW900" i="18"/>
  <c r="AX900" i="18"/>
  <c r="AY900" i="18"/>
  <c r="AZ900" i="18"/>
  <c r="BA900" i="18"/>
  <c r="BB900" i="18"/>
  <c r="G901" i="18"/>
  <c r="AD901" i="18" s="1"/>
  <c r="Q901" i="18"/>
  <c r="R901" i="18"/>
  <c r="S901" i="18"/>
  <c r="T901" i="18"/>
  <c r="AE901" i="18"/>
  <c r="AF901" i="18"/>
  <c r="AS901" i="18" s="1"/>
  <c r="AU901" i="18"/>
  <c r="AW901" i="18"/>
  <c r="AX901" i="18"/>
  <c r="AY901" i="18"/>
  <c r="AZ901" i="18"/>
  <c r="BA901" i="18"/>
  <c r="BB901" i="18"/>
  <c r="G902" i="18"/>
  <c r="AD902" i="18" s="1"/>
  <c r="Q902" i="18"/>
  <c r="R902" i="18"/>
  <c r="S902" i="18"/>
  <c r="T902" i="18"/>
  <c r="AE902" i="18"/>
  <c r="AI902" i="18" s="1"/>
  <c r="AF902" i="18"/>
  <c r="AU902" i="18"/>
  <c r="AW902" i="18"/>
  <c r="AX902" i="18"/>
  <c r="AY902" i="18"/>
  <c r="AZ902" i="18"/>
  <c r="BA902" i="18"/>
  <c r="BB902" i="18"/>
  <c r="G903" i="18"/>
  <c r="AD903" i="18" s="1"/>
  <c r="Q903" i="18"/>
  <c r="R903" i="18"/>
  <c r="S903" i="18"/>
  <c r="T903" i="18"/>
  <c r="AE903" i="18"/>
  <c r="AF903" i="18"/>
  <c r="AU903" i="18"/>
  <c r="AW903" i="18"/>
  <c r="AX903" i="18"/>
  <c r="AY903" i="18"/>
  <c r="AZ903" i="18"/>
  <c r="BA903" i="18"/>
  <c r="BB903" i="18"/>
  <c r="G904" i="18"/>
  <c r="AD904" i="18" s="1"/>
  <c r="Q904" i="18"/>
  <c r="R904" i="18"/>
  <c r="S904" i="18"/>
  <c r="T904" i="18"/>
  <c r="AE904" i="18"/>
  <c r="AF904" i="18"/>
  <c r="AU904" i="18"/>
  <c r="AW904" i="18"/>
  <c r="AX904" i="18"/>
  <c r="AY904" i="18"/>
  <c r="AZ904" i="18"/>
  <c r="BA904" i="18"/>
  <c r="BB904" i="18"/>
  <c r="G905" i="18"/>
  <c r="AD905" i="18" s="1"/>
  <c r="Q905" i="18"/>
  <c r="R905" i="18"/>
  <c r="S905" i="18"/>
  <c r="T905" i="18"/>
  <c r="AE905" i="18"/>
  <c r="W905" i="18"/>
  <c r="AA905" i="18" s="1"/>
  <c r="AF905" i="18"/>
  <c r="AU905" i="18"/>
  <c r="AW905" i="18"/>
  <c r="AX905" i="18"/>
  <c r="AY905" i="18"/>
  <c r="AZ905" i="18"/>
  <c r="BA905" i="18"/>
  <c r="BB905" i="18"/>
  <c r="G906" i="18"/>
  <c r="AD906" i="18" s="1"/>
  <c r="Q906" i="18"/>
  <c r="R906" i="18"/>
  <c r="S906" i="18"/>
  <c r="T906" i="18"/>
  <c r="AE906" i="18"/>
  <c r="AI906" i="18" s="1"/>
  <c r="AF906" i="18"/>
  <c r="AU906" i="18"/>
  <c r="AW906" i="18"/>
  <c r="AX906" i="18"/>
  <c r="AY906" i="18"/>
  <c r="AZ906" i="18"/>
  <c r="BA906" i="18"/>
  <c r="BB906" i="18"/>
  <c r="G907" i="18"/>
  <c r="AD907" i="18" s="1"/>
  <c r="Q907" i="18"/>
  <c r="R907" i="18"/>
  <c r="S907" i="18"/>
  <c r="T907" i="18"/>
  <c r="AE907" i="18"/>
  <c r="AF907" i="18"/>
  <c r="AU907" i="18"/>
  <c r="AW907" i="18"/>
  <c r="AX907" i="18"/>
  <c r="AY907" i="18"/>
  <c r="AZ907" i="18"/>
  <c r="BA907" i="18"/>
  <c r="BB907" i="18"/>
  <c r="G908" i="18"/>
  <c r="AD908" i="18" s="1"/>
  <c r="Q908" i="18"/>
  <c r="R908" i="18"/>
  <c r="S908" i="18"/>
  <c r="T908" i="18"/>
  <c r="AE908" i="18"/>
  <c r="X908" i="18" s="1"/>
  <c r="AF908" i="18"/>
  <c r="AU908" i="18"/>
  <c r="AW908" i="18"/>
  <c r="AX908" i="18"/>
  <c r="AY908" i="18"/>
  <c r="AZ908" i="18"/>
  <c r="BA908" i="18"/>
  <c r="BB908" i="18"/>
  <c r="G909" i="18"/>
  <c r="AD909" i="18" s="1"/>
  <c r="Q909" i="18"/>
  <c r="R909" i="18"/>
  <c r="S909" i="18"/>
  <c r="T909" i="18"/>
  <c r="AE909" i="18"/>
  <c r="W909" i="18"/>
  <c r="AA909" i="18" s="1"/>
  <c r="AF909" i="18"/>
  <c r="AU909" i="18"/>
  <c r="AW909" i="18"/>
  <c r="AX909" i="18"/>
  <c r="AY909" i="18"/>
  <c r="AZ909" i="18"/>
  <c r="BA909" i="18"/>
  <c r="BB909" i="18"/>
  <c r="G910" i="18"/>
  <c r="AD910" i="18" s="1"/>
  <c r="Q910" i="18"/>
  <c r="R910" i="18"/>
  <c r="S910" i="18"/>
  <c r="T910" i="18"/>
  <c r="AE910" i="18"/>
  <c r="AF910" i="18"/>
  <c r="AU910" i="18"/>
  <c r="AW910" i="18"/>
  <c r="AX910" i="18"/>
  <c r="AY910" i="18"/>
  <c r="AZ910" i="18"/>
  <c r="BA910" i="18"/>
  <c r="BB910" i="18"/>
  <c r="G911" i="18"/>
  <c r="AD911" i="18" s="1"/>
  <c r="Q911" i="18"/>
  <c r="R911" i="18"/>
  <c r="S911" i="18"/>
  <c r="T911" i="18"/>
  <c r="AE911" i="18"/>
  <c r="AF911" i="18"/>
  <c r="AU911" i="18"/>
  <c r="AW911" i="18"/>
  <c r="AX911" i="18"/>
  <c r="AY911" i="18"/>
  <c r="AZ911" i="18"/>
  <c r="BA911" i="18"/>
  <c r="BB911" i="18"/>
  <c r="G912" i="18"/>
  <c r="AD912" i="18" s="1"/>
  <c r="Q912" i="18"/>
  <c r="R912" i="18"/>
  <c r="S912" i="18"/>
  <c r="T912" i="18"/>
  <c r="AE912" i="18"/>
  <c r="AF912" i="18"/>
  <c r="AU912" i="18"/>
  <c r="AW912" i="18"/>
  <c r="AX912" i="18"/>
  <c r="AY912" i="18"/>
  <c r="AZ912" i="18"/>
  <c r="BA912" i="18"/>
  <c r="BB912" i="18"/>
  <c r="G913" i="18"/>
  <c r="AD913" i="18" s="1"/>
  <c r="Q913" i="18"/>
  <c r="R913" i="18"/>
  <c r="S913" i="18"/>
  <c r="T913" i="18"/>
  <c r="AE913" i="18"/>
  <c r="AF913" i="18"/>
  <c r="AU913" i="18"/>
  <c r="AW913" i="18"/>
  <c r="AX913" i="18"/>
  <c r="AY913" i="18"/>
  <c r="AZ913" i="18"/>
  <c r="BA913" i="18"/>
  <c r="BB913" i="18"/>
  <c r="G914" i="18"/>
  <c r="AD914" i="18" s="1"/>
  <c r="Q914" i="18"/>
  <c r="R914" i="18"/>
  <c r="S914" i="18"/>
  <c r="T914" i="18"/>
  <c r="AE914" i="18"/>
  <c r="AF914" i="18"/>
  <c r="AU914" i="18"/>
  <c r="AW914" i="18"/>
  <c r="AX914" i="18"/>
  <c r="AY914" i="18"/>
  <c r="AZ914" i="18"/>
  <c r="BA914" i="18"/>
  <c r="BB914" i="18"/>
  <c r="G915" i="18"/>
  <c r="AD915" i="18" s="1"/>
  <c r="Q915" i="18"/>
  <c r="R915" i="18"/>
  <c r="S915" i="18"/>
  <c r="T915" i="18"/>
  <c r="AE915" i="18"/>
  <c r="AF915" i="18"/>
  <c r="AU915" i="18"/>
  <c r="AW915" i="18"/>
  <c r="AX915" i="18"/>
  <c r="AY915" i="18"/>
  <c r="AZ915" i="18"/>
  <c r="BA915" i="18"/>
  <c r="BB915" i="18"/>
  <c r="G916" i="18"/>
  <c r="Q916" i="18"/>
  <c r="R916" i="18"/>
  <c r="S916" i="18"/>
  <c r="T916" i="18"/>
  <c r="AE916" i="18"/>
  <c r="AF916" i="18"/>
  <c r="AU916" i="18"/>
  <c r="AW916" i="18"/>
  <c r="AX916" i="18"/>
  <c r="AY916" i="18"/>
  <c r="AZ916" i="18"/>
  <c r="BA916" i="18"/>
  <c r="BB916" i="18"/>
  <c r="G917" i="18"/>
  <c r="AD917" i="18" s="1"/>
  <c r="Q917" i="18"/>
  <c r="R917" i="18"/>
  <c r="S917" i="18"/>
  <c r="T917" i="18"/>
  <c r="AE917" i="18"/>
  <c r="AF917" i="18"/>
  <c r="AU917" i="18"/>
  <c r="AW917" i="18"/>
  <c r="AX917" i="18"/>
  <c r="AY917" i="18"/>
  <c r="AZ917" i="18"/>
  <c r="BA917" i="18"/>
  <c r="BB917" i="18"/>
  <c r="G918" i="18"/>
  <c r="AD918" i="18" s="1"/>
  <c r="Q918" i="18"/>
  <c r="R918" i="18"/>
  <c r="S918" i="18"/>
  <c r="T918" i="18"/>
  <c r="AE918" i="18"/>
  <c r="AJ918" i="18" s="1"/>
  <c r="AF918" i="18"/>
  <c r="AU918" i="18"/>
  <c r="AW918" i="18"/>
  <c r="AX918" i="18"/>
  <c r="AY918" i="18"/>
  <c r="AZ918" i="18"/>
  <c r="BA918" i="18"/>
  <c r="BB918" i="18"/>
  <c r="G919" i="18"/>
  <c r="AD919" i="18" s="1"/>
  <c r="Q919" i="18"/>
  <c r="R919" i="18"/>
  <c r="S919" i="18"/>
  <c r="T919" i="18"/>
  <c r="AE919" i="18"/>
  <c r="AF919" i="18"/>
  <c r="AU919" i="18"/>
  <c r="AW919" i="18"/>
  <c r="AX919" i="18"/>
  <c r="AY919" i="18"/>
  <c r="AZ919" i="18"/>
  <c r="BA919" i="18"/>
  <c r="BB919" i="18"/>
  <c r="G920" i="18"/>
  <c r="Q920" i="18"/>
  <c r="R920" i="18"/>
  <c r="S920" i="18"/>
  <c r="T920" i="18"/>
  <c r="AE920" i="18"/>
  <c r="AF920" i="18"/>
  <c r="AU920" i="18"/>
  <c r="AW920" i="18"/>
  <c r="AX920" i="18"/>
  <c r="AY920" i="18"/>
  <c r="AZ920" i="18"/>
  <c r="BA920" i="18"/>
  <c r="BB920" i="18"/>
  <c r="G921" i="18"/>
  <c r="AD921" i="18" s="1"/>
  <c r="Q921" i="18"/>
  <c r="R921" i="18"/>
  <c r="S921" i="18"/>
  <c r="T921" i="18"/>
  <c r="AE921" i="18"/>
  <c r="AF921" i="18"/>
  <c r="AU921" i="18"/>
  <c r="AW921" i="18"/>
  <c r="AX921" i="18"/>
  <c r="AY921" i="18"/>
  <c r="AZ921" i="18"/>
  <c r="BA921" i="18"/>
  <c r="BB921" i="18"/>
  <c r="G922" i="18"/>
  <c r="AD922" i="18" s="1"/>
  <c r="Q922" i="18"/>
  <c r="R922" i="18"/>
  <c r="S922" i="18"/>
  <c r="T922" i="18"/>
  <c r="AE922" i="18"/>
  <c r="AH922" i="18" s="1"/>
  <c r="AF922" i="18"/>
  <c r="AU922" i="18"/>
  <c r="AW922" i="18"/>
  <c r="AX922" i="18"/>
  <c r="AY922" i="18"/>
  <c r="AZ922" i="18"/>
  <c r="BA922" i="18"/>
  <c r="BB922" i="18"/>
  <c r="G923" i="18"/>
  <c r="AD923" i="18" s="1"/>
  <c r="Q923" i="18"/>
  <c r="R923" i="18"/>
  <c r="S923" i="18"/>
  <c r="T923" i="18"/>
  <c r="AE923" i="18"/>
  <c r="X923" i="18" s="1"/>
  <c r="AF923" i="18"/>
  <c r="AU923" i="18"/>
  <c r="AW923" i="18"/>
  <c r="AX923" i="18"/>
  <c r="AY923" i="18"/>
  <c r="AZ923" i="18"/>
  <c r="BA923" i="18"/>
  <c r="BB923" i="18"/>
  <c r="G924" i="18"/>
  <c r="AD924" i="18"/>
  <c r="Q924" i="18"/>
  <c r="R924" i="18"/>
  <c r="S924" i="18"/>
  <c r="T924" i="18"/>
  <c r="AE924" i="18"/>
  <c r="AF924" i="18"/>
  <c r="AU924" i="18"/>
  <c r="AW924" i="18"/>
  <c r="AX924" i="18"/>
  <c r="AY924" i="18"/>
  <c r="AZ924" i="18"/>
  <c r="BA924" i="18"/>
  <c r="BB924" i="18"/>
  <c r="G925" i="18"/>
  <c r="AD925" i="18" s="1"/>
  <c r="Q925" i="18"/>
  <c r="R925" i="18"/>
  <c r="S925" i="18"/>
  <c r="T925" i="18"/>
  <c r="AE925" i="18"/>
  <c r="W925" i="18" s="1"/>
  <c r="AA925" i="18" s="1"/>
  <c r="AF925" i="18"/>
  <c r="AU925" i="18"/>
  <c r="AW925" i="18"/>
  <c r="AX925" i="18"/>
  <c r="AY925" i="18"/>
  <c r="AZ925" i="18"/>
  <c r="BA925" i="18"/>
  <c r="BB925" i="18"/>
  <c r="G926" i="18"/>
  <c r="Q926" i="18"/>
  <c r="R926" i="18"/>
  <c r="S926" i="18"/>
  <c r="T926" i="18"/>
  <c r="AE926" i="18"/>
  <c r="W926" i="18"/>
  <c r="Y926" i="18" s="1"/>
  <c r="AF926" i="18"/>
  <c r="AI926" i="18"/>
  <c r="AU926" i="18"/>
  <c r="AW926" i="18"/>
  <c r="AX926" i="18"/>
  <c r="AY926" i="18"/>
  <c r="AZ926" i="18"/>
  <c r="BA926" i="18"/>
  <c r="BB926" i="18"/>
  <c r="G927" i="18"/>
  <c r="AD927" i="18" s="1"/>
  <c r="Q927" i="18"/>
  <c r="R927" i="18"/>
  <c r="S927" i="18"/>
  <c r="T927" i="18"/>
  <c r="AE927" i="18"/>
  <c r="X927" i="18" s="1"/>
  <c r="AF927" i="18"/>
  <c r="AU927" i="18"/>
  <c r="AW927" i="18"/>
  <c r="AX927" i="18"/>
  <c r="AY927" i="18"/>
  <c r="AZ927" i="18"/>
  <c r="BA927" i="18"/>
  <c r="BB927" i="18"/>
  <c r="G928" i="18"/>
  <c r="AD928" i="18" s="1"/>
  <c r="Q928" i="18"/>
  <c r="R928" i="18"/>
  <c r="S928" i="18"/>
  <c r="T928" i="18"/>
  <c r="AE928" i="18"/>
  <c r="W928" i="18" s="1"/>
  <c r="Y928" i="18" s="1"/>
  <c r="AF928" i="18"/>
  <c r="AU928" i="18"/>
  <c r="AW928" i="18"/>
  <c r="AX928" i="18"/>
  <c r="AY928" i="18"/>
  <c r="AZ928" i="18"/>
  <c r="BA928" i="18"/>
  <c r="BB928" i="18"/>
  <c r="G929" i="18"/>
  <c r="AD929" i="18" s="1"/>
  <c r="Q929" i="18"/>
  <c r="R929" i="18"/>
  <c r="S929" i="18"/>
  <c r="T929" i="18"/>
  <c r="AE929" i="18"/>
  <c r="AI929" i="18" s="1"/>
  <c r="AF929" i="18"/>
  <c r="AU929" i="18"/>
  <c r="AW929" i="18"/>
  <c r="AX929" i="18"/>
  <c r="AY929" i="18"/>
  <c r="AZ929" i="18"/>
  <c r="BA929" i="18"/>
  <c r="BB929" i="18"/>
  <c r="G930" i="18"/>
  <c r="AD930" i="18" s="1"/>
  <c r="Q930" i="18"/>
  <c r="R930" i="18"/>
  <c r="S930" i="18"/>
  <c r="T930" i="18"/>
  <c r="AE930" i="18"/>
  <c r="AF930" i="18"/>
  <c r="AU930" i="18"/>
  <c r="AW930" i="18"/>
  <c r="AX930" i="18"/>
  <c r="AY930" i="18"/>
  <c r="AZ930" i="18"/>
  <c r="BA930" i="18"/>
  <c r="BB930" i="18"/>
  <c r="G931" i="18"/>
  <c r="AD931" i="18" s="1"/>
  <c r="Q931" i="18"/>
  <c r="R931" i="18"/>
  <c r="S931" i="18"/>
  <c r="T931" i="18"/>
  <c r="AE931" i="18"/>
  <c r="AF931" i="18"/>
  <c r="AU931" i="18"/>
  <c r="AW931" i="18"/>
  <c r="AX931" i="18"/>
  <c r="AY931" i="18"/>
  <c r="AZ931" i="18"/>
  <c r="BA931" i="18"/>
  <c r="BB931" i="18"/>
  <c r="G932" i="18"/>
  <c r="AD932" i="18" s="1"/>
  <c r="Q932" i="18"/>
  <c r="R932" i="18"/>
  <c r="S932" i="18"/>
  <c r="T932" i="18"/>
  <c r="AE932" i="18"/>
  <c r="AI932" i="18" s="1"/>
  <c r="AF932" i="18"/>
  <c r="AU932" i="18"/>
  <c r="AW932" i="18"/>
  <c r="AX932" i="18"/>
  <c r="AY932" i="18"/>
  <c r="AZ932" i="18"/>
  <c r="BA932" i="18"/>
  <c r="BB932" i="18"/>
  <c r="G933" i="18"/>
  <c r="AD933" i="18" s="1"/>
  <c r="Q933" i="18"/>
  <c r="R933" i="18"/>
  <c r="S933" i="18"/>
  <c r="T933" i="18"/>
  <c r="AE933" i="18"/>
  <c r="AJ933" i="18" s="1"/>
  <c r="AF933" i="18"/>
  <c r="AU933" i="18"/>
  <c r="AW933" i="18"/>
  <c r="AX933" i="18"/>
  <c r="AY933" i="18"/>
  <c r="AZ933" i="18"/>
  <c r="BA933" i="18"/>
  <c r="BB933" i="18"/>
  <c r="G934" i="18"/>
  <c r="AD934" i="18" s="1"/>
  <c r="Q934" i="18"/>
  <c r="R934" i="18"/>
  <c r="S934" i="18"/>
  <c r="T934" i="18"/>
  <c r="AE934" i="18"/>
  <c r="AI934" i="18" s="1"/>
  <c r="AF934" i="18"/>
  <c r="AU934" i="18"/>
  <c r="AW934" i="18"/>
  <c r="AX934" i="18"/>
  <c r="AY934" i="18"/>
  <c r="AZ934" i="18"/>
  <c r="BA934" i="18"/>
  <c r="BB934" i="18"/>
  <c r="G935" i="18"/>
  <c r="AD935" i="18" s="1"/>
  <c r="Q935" i="18"/>
  <c r="R935" i="18"/>
  <c r="S935" i="18"/>
  <c r="T935" i="18"/>
  <c r="AE935" i="18"/>
  <c r="AF935" i="18"/>
  <c r="AU935" i="18"/>
  <c r="AW935" i="18"/>
  <c r="AX935" i="18"/>
  <c r="AY935" i="18"/>
  <c r="AZ935" i="18"/>
  <c r="BA935" i="18"/>
  <c r="BB935" i="18"/>
  <c r="G936" i="18"/>
  <c r="AD936" i="18" s="1"/>
  <c r="Q936" i="18"/>
  <c r="R936" i="18"/>
  <c r="S936" i="18"/>
  <c r="T936" i="18"/>
  <c r="AE936" i="18"/>
  <c r="AF936" i="18"/>
  <c r="AU936" i="18"/>
  <c r="AW936" i="18"/>
  <c r="AX936" i="18"/>
  <c r="AY936" i="18"/>
  <c r="AZ936" i="18"/>
  <c r="BA936" i="18"/>
  <c r="BB936" i="18"/>
  <c r="G937" i="18"/>
  <c r="AD937" i="18" s="1"/>
  <c r="Q937" i="18"/>
  <c r="R937" i="18"/>
  <c r="S937" i="18"/>
  <c r="T937" i="18"/>
  <c r="AE937" i="18"/>
  <c r="AF937" i="18"/>
  <c r="AU937" i="18"/>
  <c r="AW937" i="18"/>
  <c r="AX937" i="18"/>
  <c r="AY937" i="18"/>
  <c r="AZ937" i="18"/>
  <c r="BA937" i="18"/>
  <c r="BB937" i="18"/>
  <c r="G938" i="18"/>
  <c r="AD938" i="18" s="1"/>
  <c r="Q938" i="18"/>
  <c r="R938" i="18"/>
  <c r="S938" i="18"/>
  <c r="T938" i="18"/>
  <c r="AE938" i="18"/>
  <c r="AH938" i="18" s="1"/>
  <c r="AF938" i="18"/>
  <c r="AU938" i="18"/>
  <c r="AW938" i="18"/>
  <c r="AX938" i="18"/>
  <c r="AY938" i="18"/>
  <c r="AZ938" i="18"/>
  <c r="BA938" i="18"/>
  <c r="BB938" i="18"/>
  <c r="G939" i="18"/>
  <c r="AD939" i="18" s="1"/>
  <c r="Q939" i="18"/>
  <c r="R939" i="18"/>
  <c r="S939" i="18"/>
  <c r="T939" i="18"/>
  <c r="AE939" i="18"/>
  <c r="AJ939" i="18" s="1"/>
  <c r="AF939" i="18"/>
  <c r="AU939" i="18"/>
  <c r="AW939" i="18"/>
  <c r="AX939" i="18"/>
  <c r="AY939" i="18"/>
  <c r="AZ939" i="18"/>
  <c r="BA939" i="18"/>
  <c r="BB939" i="18"/>
  <c r="G940" i="18"/>
  <c r="AD940" i="18"/>
  <c r="Q940" i="18"/>
  <c r="R940" i="18"/>
  <c r="S940" i="18"/>
  <c r="T940" i="18"/>
  <c r="AE940" i="18"/>
  <c r="AF940" i="18"/>
  <c r="AU940" i="18"/>
  <c r="AW940" i="18"/>
  <c r="AX940" i="18"/>
  <c r="AY940" i="18"/>
  <c r="AZ940" i="18"/>
  <c r="BA940" i="18"/>
  <c r="BB940" i="18"/>
  <c r="G941" i="18"/>
  <c r="AD941" i="18" s="1"/>
  <c r="Q941" i="18"/>
  <c r="R941" i="18"/>
  <c r="S941" i="18"/>
  <c r="T941" i="18"/>
  <c r="AE941" i="18"/>
  <c r="AJ941" i="18" s="1"/>
  <c r="U941" i="18"/>
  <c r="AF941" i="18"/>
  <c r="AU941" i="18"/>
  <c r="AW941" i="18"/>
  <c r="AX941" i="18"/>
  <c r="AY941" i="18"/>
  <c r="AZ941" i="18"/>
  <c r="BA941" i="18"/>
  <c r="BB941" i="18"/>
  <c r="G942" i="18"/>
  <c r="AD942" i="18" s="1"/>
  <c r="Q942" i="18"/>
  <c r="R942" i="18"/>
  <c r="S942" i="18"/>
  <c r="T942" i="18"/>
  <c r="AE942" i="18"/>
  <c r="AF942" i="18"/>
  <c r="AU942" i="18"/>
  <c r="AW942" i="18"/>
  <c r="AX942" i="18"/>
  <c r="AY942" i="18"/>
  <c r="AZ942" i="18"/>
  <c r="BA942" i="18"/>
  <c r="BB942" i="18"/>
  <c r="G943" i="18"/>
  <c r="AD943" i="18" s="1"/>
  <c r="Q943" i="18"/>
  <c r="R943" i="18"/>
  <c r="S943" i="18"/>
  <c r="T943" i="18"/>
  <c r="AE943" i="18"/>
  <c r="AF943" i="18"/>
  <c r="AU943" i="18"/>
  <c r="AW943" i="18"/>
  <c r="AX943" i="18"/>
  <c r="AY943" i="18"/>
  <c r="AZ943" i="18"/>
  <c r="BA943" i="18"/>
  <c r="BB943" i="18"/>
  <c r="G944" i="18"/>
  <c r="AD944" i="18"/>
  <c r="Q944" i="18"/>
  <c r="R944" i="18"/>
  <c r="S944" i="18"/>
  <c r="T944" i="18"/>
  <c r="AE944" i="18"/>
  <c r="W944" i="18" s="1"/>
  <c r="Y944" i="18" s="1"/>
  <c r="AF944" i="18"/>
  <c r="AU944" i="18"/>
  <c r="AW944" i="18"/>
  <c r="AX944" i="18"/>
  <c r="AY944" i="18"/>
  <c r="AZ944" i="18"/>
  <c r="BA944" i="18"/>
  <c r="BB944" i="18"/>
  <c r="G945" i="18"/>
  <c r="AD945" i="18" s="1"/>
  <c r="Q945" i="18"/>
  <c r="R945" i="18"/>
  <c r="S945" i="18"/>
  <c r="T945" i="18"/>
  <c r="AE945" i="18"/>
  <c r="AI945" i="18"/>
  <c r="AF945" i="18"/>
  <c r="AU945" i="18"/>
  <c r="AW945" i="18"/>
  <c r="AX945" i="18"/>
  <c r="AY945" i="18"/>
  <c r="AZ945" i="18"/>
  <c r="BA945" i="18"/>
  <c r="BB945" i="18"/>
  <c r="G946" i="18"/>
  <c r="AD946" i="18" s="1"/>
  <c r="Q946" i="18"/>
  <c r="R946" i="18"/>
  <c r="S946" i="18"/>
  <c r="T946" i="18"/>
  <c r="AE946" i="18"/>
  <c r="AF946" i="18"/>
  <c r="AU946" i="18"/>
  <c r="AW946" i="18"/>
  <c r="AX946" i="18"/>
  <c r="AY946" i="18"/>
  <c r="AZ946" i="18"/>
  <c r="BA946" i="18"/>
  <c r="BB946" i="18"/>
  <c r="G947" i="18"/>
  <c r="AD947" i="18" s="1"/>
  <c r="Q947" i="18"/>
  <c r="R947" i="18"/>
  <c r="S947" i="18"/>
  <c r="T947" i="18"/>
  <c r="AE947" i="18"/>
  <c r="AF947" i="18"/>
  <c r="AU947" i="18"/>
  <c r="AW947" i="18"/>
  <c r="AX947" i="18"/>
  <c r="AY947" i="18"/>
  <c r="AZ947" i="18"/>
  <c r="BA947" i="18"/>
  <c r="BB947" i="18"/>
  <c r="G948" i="18"/>
  <c r="AD948" i="18" s="1"/>
  <c r="Q948" i="18"/>
  <c r="R948" i="18"/>
  <c r="S948" i="18"/>
  <c r="T948" i="18"/>
  <c r="AE948" i="18"/>
  <c r="AF948" i="18"/>
  <c r="AU948" i="18"/>
  <c r="AW948" i="18"/>
  <c r="AX948" i="18"/>
  <c r="AY948" i="18"/>
  <c r="AZ948" i="18"/>
  <c r="BA948" i="18"/>
  <c r="BB948" i="18"/>
  <c r="G949" i="18"/>
  <c r="Q949" i="18"/>
  <c r="R949" i="18"/>
  <c r="S949" i="18"/>
  <c r="T949" i="18"/>
  <c r="AE949" i="18"/>
  <c r="AF949" i="18"/>
  <c r="AU949" i="18"/>
  <c r="AW949" i="18"/>
  <c r="AX949" i="18"/>
  <c r="AY949" i="18"/>
  <c r="AZ949" i="18"/>
  <c r="BA949" i="18"/>
  <c r="BB949" i="18"/>
  <c r="G950" i="18"/>
  <c r="Q950" i="18"/>
  <c r="R950" i="18"/>
  <c r="S950" i="18"/>
  <c r="T950" i="18"/>
  <c r="AE950" i="18"/>
  <c r="AJ950" i="18" s="1"/>
  <c r="AF950" i="18"/>
  <c r="AU950" i="18"/>
  <c r="AW950" i="18"/>
  <c r="AX950" i="18"/>
  <c r="AY950" i="18"/>
  <c r="AZ950" i="18"/>
  <c r="BA950" i="18"/>
  <c r="BB950" i="18"/>
  <c r="G951" i="18"/>
  <c r="AD951" i="18" s="1"/>
  <c r="Q951" i="18"/>
  <c r="R951" i="18"/>
  <c r="S951" i="18"/>
  <c r="T951" i="18"/>
  <c r="AE951" i="18"/>
  <c r="AF951" i="18"/>
  <c r="AU951" i="18"/>
  <c r="AW951" i="18"/>
  <c r="AX951" i="18"/>
  <c r="AY951" i="18"/>
  <c r="AZ951" i="18"/>
  <c r="BA951" i="18"/>
  <c r="BB951" i="18"/>
  <c r="G952" i="18"/>
  <c r="AD952" i="18" s="1"/>
  <c r="Q952" i="18"/>
  <c r="R952" i="18"/>
  <c r="S952" i="18"/>
  <c r="T952" i="18"/>
  <c r="AE952" i="18"/>
  <c r="AI952" i="18" s="1"/>
  <c r="AF952" i="18"/>
  <c r="AU952" i="18"/>
  <c r="AW952" i="18"/>
  <c r="AX952" i="18"/>
  <c r="AY952" i="18"/>
  <c r="AZ952" i="18"/>
  <c r="BA952" i="18"/>
  <c r="BB952" i="18"/>
  <c r="G953" i="18"/>
  <c r="Q953" i="18"/>
  <c r="R953" i="18"/>
  <c r="S953" i="18"/>
  <c r="T953" i="18"/>
  <c r="AE953" i="18"/>
  <c r="AF953" i="18"/>
  <c r="AU953" i="18"/>
  <c r="AW953" i="18"/>
  <c r="AX953" i="18"/>
  <c r="AY953" i="18"/>
  <c r="AZ953" i="18"/>
  <c r="BA953" i="18"/>
  <c r="BB953" i="18"/>
  <c r="G954" i="18"/>
  <c r="AD954" i="18"/>
  <c r="Q954" i="18"/>
  <c r="R954" i="18"/>
  <c r="S954" i="18"/>
  <c r="T954" i="18"/>
  <c r="AE954" i="18"/>
  <c r="W954" i="18" s="1"/>
  <c r="Y954" i="18" s="1"/>
  <c r="AF954" i="18"/>
  <c r="AU954" i="18"/>
  <c r="AW954" i="18"/>
  <c r="AX954" i="18"/>
  <c r="AY954" i="18"/>
  <c r="AZ954" i="18"/>
  <c r="BA954" i="18"/>
  <c r="BB954" i="18"/>
  <c r="G955" i="18"/>
  <c r="AD955" i="18" s="1"/>
  <c r="Q955" i="18"/>
  <c r="R955" i="18"/>
  <c r="S955" i="18"/>
  <c r="T955" i="18"/>
  <c r="V955" i="18" s="1"/>
  <c r="AE955" i="18"/>
  <c r="AF955" i="18"/>
  <c r="AU955" i="18"/>
  <c r="AW955" i="18"/>
  <c r="AX955" i="18"/>
  <c r="AY955" i="18"/>
  <c r="AZ955" i="18"/>
  <c r="BA955" i="18"/>
  <c r="BB955" i="18"/>
  <c r="G956" i="18"/>
  <c r="AD956" i="18" s="1"/>
  <c r="Q956" i="18"/>
  <c r="R956" i="18"/>
  <c r="S956" i="18"/>
  <c r="T956" i="18"/>
  <c r="AE956" i="18"/>
  <c r="AF956" i="18"/>
  <c r="AU956" i="18"/>
  <c r="AW956" i="18"/>
  <c r="AX956" i="18"/>
  <c r="AY956" i="18"/>
  <c r="AZ956" i="18"/>
  <c r="BA956" i="18"/>
  <c r="BB956" i="18"/>
  <c r="G957" i="18"/>
  <c r="AD957" i="18" s="1"/>
  <c r="Q957" i="18"/>
  <c r="R957" i="18"/>
  <c r="S957" i="18"/>
  <c r="T957" i="18"/>
  <c r="AE957" i="18"/>
  <c r="AF957" i="18"/>
  <c r="AU957" i="18"/>
  <c r="AW957" i="18"/>
  <c r="AX957" i="18"/>
  <c r="AY957" i="18"/>
  <c r="AZ957" i="18"/>
  <c r="BA957" i="18"/>
  <c r="BB957" i="18"/>
  <c r="G958" i="18"/>
  <c r="AD958" i="18" s="1"/>
  <c r="Q958" i="18"/>
  <c r="R958" i="18"/>
  <c r="S958" i="18"/>
  <c r="T958" i="18"/>
  <c r="AE958" i="18"/>
  <c r="AF958" i="18"/>
  <c r="AU958" i="18"/>
  <c r="AW958" i="18"/>
  <c r="AX958" i="18"/>
  <c r="AY958" i="18"/>
  <c r="AZ958" i="18"/>
  <c r="BA958" i="18"/>
  <c r="BB958" i="18"/>
  <c r="G959" i="18"/>
  <c r="AD959" i="18" s="1"/>
  <c r="Q959" i="18"/>
  <c r="R959" i="18"/>
  <c r="S959" i="18"/>
  <c r="T959" i="18"/>
  <c r="AE959" i="18"/>
  <c r="AF959" i="18"/>
  <c r="AU959" i="18"/>
  <c r="AW959" i="18"/>
  <c r="AX959" i="18"/>
  <c r="AY959" i="18"/>
  <c r="AZ959" i="18"/>
  <c r="BA959" i="18"/>
  <c r="BB959" i="18"/>
  <c r="G960" i="18"/>
  <c r="AD960" i="18" s="1"/>
  <c r="Q960" i="18"/>
  <c r="R960" i="18"/>
  <c r="S960" i="18"/>
  <c r="T960" i="18"/>
  <c r="AE960" i="18"/>
  <c r="U960" i="18" s="1"/>
  <c r="AF960" i="18"/>
  <c r="AU960" i="18"/>
  <c r="AW960" i="18"/>
  <c r="AX960" i="18"/>
  <c r="AY960" i="18"/>
  <c r="AZ960" i="18"/>
  <c r="BA960" i="18"/>
  <c r="BB960" i="18"/>
  <c r="G961" i="18"/>
  <c r="AD961" i="18" s="1"/>
  <c r="Q961" i="18"/>
  <c r="R961" i="18"/>
  <c r="S961" i="18"/>
  <c r="T961" i="18"/>
  <c r="AE961" i="18"/>
  <c r="AF961" i="18"/>
  <c r="AU961" i="18"/>
  <c r="AW961" i="18"/>
  <c r="AX961" i="18"/>
  <c r="AY961" i="18"/>
  <c r="AZ961" i="18"/>
  <c r="BA961" i="18"/>
  <c r="BB961" i="18"/>
  <c r="G962" i="18"/>
  <c r="AD962" i="18" s="1"/>
  <c r="Q962" i="18"/>
  <c r="R962" i="18"/>
  <c r="S962" i="18"/>
  <c r="T962" i="18"/>
  <c r="AE962" i="18"/>
  <c r="AI962" i="18" s="1"/>
  <c r="AF962" i="18"/>
  <c r="AU962" i="18"/>
  <c r="AW962" i="18"/>
  <c r="AX962" i="18"/>
  <c r="AY962" i="18"/>
  <c r="AZ962" i="18"/>
  <c r="BA962" i="18"/>
  <c r="BB962" i="18"/>
  <c r="G963" i="18"/>
  <c r="AD963" i="18" s="1"/>
  <c r="Q963" i="18"/>
  <c r="R963" i="18"/>
  <c r="S963" i="18"/>
  <c r="T963" i="18"/>
  <c r="AE963" i="18"/>
  <c r="AF963" i="18"/>
  <c r="AU963" i="18"/>
  <c r="AW963" i="18"/>
  <c r="AX963" i="18"/>
  <c r="AY963" i="18"/>
  <c r="AZ963" i="18"/>
  <c r="BA963" i="18"/>
  <c r="BB963" i="18"/>
  <c r="G964" i="18"/>
  <c r="AD964" i="18" s="1"/>
  <c r="Q964" i="18"/>
  <c r="R964" i="18"/>
  <c r="S964" i="18"/>
  <c r="T964" i="18"/>
  <c r="AE964" i="18"/>
  <c r="AH964" i="18" s="1"/>
  <c r="AF964" i="18"/>
  <c r="AU964" i="18"/>
  <c r="AW964" i="18"/>
  <c r="AX964" i="18"/>
  <c r="AY964" i="18"/>
  <c r="AZ964" i="18"/>
  <c r="BA964" i="18"/>
  <c r="BB964" i="18"/>
  <c r="G965" i="18"/>
  <c r="AD965" i="18" s="1"/>
  <c r="Q965" i="18"/>
  <c r="R965" i="18"/>
  <c r="S965" i="18"/>
  <c r="T965" i="18"/>
  <c r="AE965" i="18"/>
  <c r="V965" i="18" s="1"/>
  <c r="AF965" i="18"/>
  <c r="AU965" i="18"/>
  <c r="AW965" i="18"/>
  <c r="AX965" i="18"/>
  <c r="AY965" i="18"/>
  <c r="AZ965" i="18"/>
  <c r="BA965" i="18"/>
  <c r="BB965" i="18"/>
  <c r="G966" i="18"/>
  <c r="AD966" i="18" s="1"/>
  <c r="Q966" i="18"/>
  <c r="R966" i="18"/>
  <c r="S966" i="18"/>
  <c r="T966" i="18"/>
  <c r="AE966" i="18"/>
  <c r="AF966" i="18"/>
  <c r="AU966" i="18"/>
  <c r="AW966" i="18"/>
  <c r="AX966" i="18"/>
  <c r="AY966" i="18"/>
  <c r="AZ966" i="18"/>
  <c r="BA966" i="18"/>
  <c r="BB966" i="18"/>
  <c r="G967" i="18"/>
  <c r="AD967" i="18" s="1"/>
  <c r="Q967" i="18"/>
  <c r="R967" i="18"/>
  <c r="S967" i="18"/>
  <c r="T967" i="18"/>
  <c r="AE967" i="18"/>
  <c r="AF967" i="18"/>
  <c r="AU967" i="18"/>
  <c r="AW967" i="18"/>
  <c r="AX967" i="18"/>
  <c r="AY967" i="18"/>
  <c r="AZ967" i="18"/>
  <c r="BA967" i="18"/>
  <c r="BB967" i="18"/>
  <c r="G968" i="18"/>
  <c r="AD968" i="18" s="1"/>
  <c r="Q968" i="18"/>
  <c r="R968" i="18"/>
  <c r="S968" i="18"/>
  <c r="T968" i="18"/>
  <c r="AE968" i="18"/>
  <c r="AJ968" i="18" s="1"/>
  <c r="AF968" i="18"/>
  <c r="AU968" i="18"/>
  <c r="AW968" i="18"/>
  <c r="AX968" i="18"/>
  <c r="AY968" i="18"/>
  <c r="AZ968" i="18"/>
  <c r="BA968" i="18"/>
  <c r="BB968" i="18"/>
  <c r="G969" i="18"/>
  <c r="AD969" i="18" s="1"/>
  <c r="Q969" i="18"/>
  <c r="R969" i="18"/>
  <c r="S969" i="18"/>
  <c r="T969" i="18"/>
  <c r="AE969" i="18"/>
  <c r="W969" i="18" s="1"/>
  <c r="AF969" i="18"/>
  <c r="AU969" i="18"/>
  <c r="AW969" i="18"/>
  <c r="AX969" i="18"/>
  <c r="AY969" i="18"/>
  <c r="AZ969" i="18"/>
  <c r="BA969" i="18"/>
  <c r="BB969" i="18"/>
  <c r="G970" i="18"/>
  <c r="AD970" i="18" s="1"/>
  <c r="Q970" i="18"/>
  <c r="R970" i="18"/>
  <c r="S970" i="18"/>
  <c r="T970" i="18"/>
  <c r="AE970" i="18"/>
  <c r="AJ970" i="18" s="1"/>
  <c r="AF970" i="18"/>
  <c r="AU970" i="18"/>
  <c r="AW970" i="18"/>
  <c r="AX970" i="18"/>
  <c r="AY970" i="18"/>
  <c r="AZ970" i="18"/>
  <c r="BA970" i="18"/>
  <c r="BB970" i="18"/>
  <c r="G971" i="18"/>
  <c r="AD971" i="18" s="1"/>
  <c r="Q971" i="18"/>
  <c r="R971" i="18"/>
  <c r="S971" i="18"/>
  <c r="T971" i="18"/>
  <c r="AE971" i="18"/>
  <c r="AI971" i="18" s="1"/>
  <c r="AF971" i="18"/>
  <c r="AU971" i="18"/>
  <c r="AW971" i="18"/>
  <c r="AX971" i="18"/>
  <c r="AY971" i="18"/>
  <c r="AZ971" i="18"/>
  <c r="BA971" i="18"/>
  <c r="BB971" i="18"/>
  <c r="G972" i="18"/>
  <c r="AD972" i="18"/>
  <c r="Q972" i="18"/>
  <c r="R972" i="18"/>
  <c r="S972" i="18"/>
  <c r="T972" i="18"/>
  <c r="AE972" i="18"/>
  <c r="AF972" i="18"/>
  <c r="AU972" i="18"/>
  <c r="AW972" i="18"/>
  <c r="AX972" i="18"/>
  <c r="AY972" i="18"/>
  <c r="AZ972" i="18"/>
  <c r="BA972" i="18"/>
  <c r="BB972" i="18"/>
  <c r="G973" i="18"/>
  <c r="AD973" i="18" s="1"/>
  <c r="Q973" i="18"/>
  <c r="R973" i="18"/>
  <c r="S973" i="18"/>
  <c r="T973" i="18"/>
  <c r="AE973" i="18"/>
  <c r="AF973" i="18"/>
  <c r="AU973" i="18"/>
  <c r="AW973" i="18"/>
  <c r="AX973" i="18"/>
  <c r="AY973" i="18"/>
  <c r="AZ973" i="18"/>
  <c r="BA973" i="18"/>
  <c r="BB973" i="18"/>
  <c r="G974" i="18"/>
  <c r="AD974" i="18" s="1"/>
  <c r="Q974" i="18"/>
  <c r="R974" i="18"/>
  <c r="S974" i="18"/>
  <c r="T974" i="18"/>
  <c r="AE974" i="18"/>
  <c r="AF974" i="18"/>
  <c r="AU974" i="18"/>
  <c r="AW974" i="18"/>
  <c r="AX974" i="18"/>
  <c r="AY974" i="18"/>
  <c r="AZ974" i="18"/>
  <c r="BA974" i="18"/>
  <c r="BB974" i="18"/>
  <c r="G975" i="18"/>
  <c r="AD975" i="18" s="1"/>
  <c r="Q975" i="18"/>
  <c r="R975" i="18"/>
  <c r="S975" i="18"/>
  <c r="T975" i="18"/>
  <c r="AE975" i="18"/>
  <c r="AF975" i="18"/>
  <c r="AU975" i="18"/>
  <c r="AW975" i="18"/>
  <c r="AX975" i="18"/>
  <c r="AY975" i="18"/>
  <c r="AZ975" i="18"/>
  <c r="BA975" i="18"/>
  <c r="BB975" i="18"/>
  <c r="G976" i="18"/>
  <c r="AD976" i="18" s="1"/>
  <c r="Q976" i="18"/>
  <c r="R976" i="18"/>
  <c r="S976" i="18"/>
  <c r="T976" i="18"/>
  <c r="AE976" i="18"/>
  <c r="X976" i="18" s="1"/>
  <c r="AF976" i="18"/>
  <c r="AU976" i="18"/>
  <c r="AW976" i="18"/>
  <c r="AX976" i="18"/>
  <c r="AY976" i="18"/>
  <c r="AZ976" i="18"/>
  <c r="BA976" i="18"/>
  <c r="BB976" i="18"/>
  <c r="G977" i="18"/>
  <c r="AD977" i="18" s="1"/>
  <c r="Q977" i="18"/>
  <c r="R977" i="18"/>
  <c r="S977" i="18"/>
  <c r="T977" i="18"/>
  <c r="AE977" i="18"/>
  <c r="X977" i="18" s="1"/>
  <c r="AF977" i="18"/>
  <c r="AU977" i="18"/>
  <c r="AW977" i="18"/>
  <c r="AX977" i="18"/>
  <c r="AY977" i="18"/>
  <c r="AZ977" i="18"/>
  <c r="BA977" i="18"/>
  <c r="BB977" i="18"/>
  <c r="G978" i="18"/>
  <c r="AD978" i="18" s="1"/>
  <c r="Q978" i="18"/>
  <c r="R978" i="18"/>
  <c r="S978" i="18"/>
  <c r="T978" i="18"/>
  <c r="AE978" i="18"/>
  <c r="AH978" i="18" s="1"/>
  <c r="AF978" i="18"/>
  <c r="AU978" i="18"/>
  <c r="AW978" i="18"/>
  <c r="AX978" i="18"/>
  <c r="AY978" i="18"/>
  <c r="AZ978" i="18"/>
  <c r="BA978" i="18"/>
  <c r="BB978" i="18"/>
  <c r="G979" i="18"/>
  <c r="AD979" i="18" s="1"/>
  <c r="Q979" i="18"/>
  <c r="R979" i="18"/>
  <c r="S979" i="18"/>
  <c r="T979" i="18"/>
  <c r="AE979" i="18"/>
  <c r="AF979" i="18"/>
  <c r="AU979" i="18"/>
  <c r="AW979" i="18"/>
  <c r="AX979" i="18"/>
  <c r="AY979" i="18"/>
  <c r="AZ979" i="18"/>
  <c r="BA979" i="18"/>
  <c r="BB979" i="18"/>
  <c r="G980" i="18"/>
  <c r="AD980" i="18" s="1"/>
  <c r="Q980" i="18"/>
  <c r="R980" i="18"/>
  <c r="S980" i="18"/>
  <c r="T980" i="18"/>
  <c r="AE980" i="18"/>
  <c r="AH980" i="18" s="1"/>
  <c r="AF980" i="18"/>
  <c r="AU980" i="18"/>
  <c r="AW980" i="18"/>
  <c r="AX980" i="18"/>
  <c r="AY980" i="18"/>
  <c r="AZ980" i="18"/>
  <c r="BA980" i="18"/>
  <c r="BB980" i="18"/>
  <c r="G981" i="18"/>
  <c r="AD981" i="18" s="1"/>
  <c r="Q981" i="18"/>
  <c r="R981" i="18"/>
  <c r="S981" i="18"/>
  <c r="T981" i="18"/>
  <c r="AE981" i="18"/>
  <c r="AF981" i="18"/>
  <c r="AU981" i="18"/>
  <c r="AW981" i="18"/>
  <c r="AX981" i="18"/>
  <c r="AY981" i="18"/>
  <c r="AZ981" i="18"/>
  <c r="BA981" i="18"/>
  <c r="BB981" i="18"/>
  <c r="G982" i="18"/>
  <c r="AD982" i="18" s="1"/>
  <c r="Q982" i="18"/>
  <c r="R982" i="18"/>
  <c r="S982" i="18"/>
  <c r="T982" i="18"/>
  <c r="AE982" i="18"/>
  <c r="W982" i="18" s="1"/>
  <c r="AF982" i="18"/>
  <c r="AU982" i="18"/>
  <c r="AW982" i="18"/>
  <c r="AX982" i="18"/>
  <c r="AY982" i="18"/>
  <c r="AZ982" i="18"/>
  <c r="BA982" i="18"/>
  <c r="BB982" i="18"/>
  <c r="G983" i="18"/>
  <c r="Q983" i="18"/>
  <c r="R983" i="18"/>
  <c r="S983" i="18"/>
  <c r="T983" i="18"/>
  <c r="AE983" i="18"/>
  <c r="U983" i="18" s="1"/>
  <c r="AF983" i="18"/>
  <c r="AU983" i="18"/>
  <c r="AW983" i="18"/>
  <c r="AX983" i="18"/>
  <c r="AY983" i="18"/>
  <c r="AZ983" i="18"/>
  <c r="BA983" i="18"/>
  <c r="BB983" i="18"/>
  <c r="G984" i="18"/>
  <c r="AD984" i="18" s="1"/>
  <c r="Q984" i="18"/>
  <c r="R984" i="18"/>
  <c r="S984" i="18"/>
  <c r="T984" i="18"/>
  <c r="AE984" i="18"/>
  <c r="X984" i="18" s="1"/>
  <c r="AF984" i="18"/>
  <c r="AJ984" i="18"/>
  <c r="AU984" i="18"/>
  <c r="AW984" i="18"/>
  <c r="AX984" i="18"/>
  <c r="AY984" i="18"/>
  <c r="AZ984" i="18"/>
  <c r="BA984" i="18"/>
  <c r="BB984" i="18"/>
  <c r="G985" i="18"/>
  <c r="AD985" i="18" s="1"/>
  <c r="Q985" i="18"/>
  <c r="R985" i="18"/>
  <c r="S985" i="18"/>
  <c r="T985" i="18"/>
  <c r="AE985" i="18"/>
  <c r="AF985" i="18"/>
  <c r="AU985" i="18"/>
  <c r="AW985" i="18"/>
  <c r="AX985" i="18"/>
  <c r="AY985" i="18"/>
  <c r="AZ985" i="18"/>
  <c r="BA985" i="18"/>
  <c r="BB985" i="18"/>
  <c r="G986" i="18"/>
  <c r="AD986" i="18"/>
  <c r="Q986" i="18"/>
  <c r="R986" i="18"/>
  <c r="S986" i="18"/>
  <c r="T986" i="18"/>
  <c r="AE986" i="18"/>
  <c r="X986" i="18" s="1"/>
  <c r="AF986" i="18"/>
  <c r="AU986" i="18"/>
  <c r="AW986" i="18"/>
  <c r="AX986" i="18"/>
  <c r="AY986" i="18"/>
  <c r="AZ986" i="18"/>
  <c r="BA986" i="18"/>
  <c r="BB986" i="18"/>
  <c r="G987" i="18"/>
  <c r="AD987" i="18" s="1"/>
  <c r="Q987" i="18"/>
  <c r="R987" i="18"/>
  <c r="S987" i="18"/>
  <c r="T987" i="18"/>
  <c r="AE987" i="18"/>
  <c r="AF987" i="18"/>
  <c r="AU987" i="18"/>
  <c r="AW987" i="18"/>
  <c r="AX987" i="18"/>
  <c r="AY987" i="18"/>
  <c r="AZ987" i="18"/>
  <c r="BA987" i="18"/>
  <c r="BB987" i="18"/>
  <c r="G988" i="18"/>
  <c r="AD988" i="18" s="1"/>
  <c r="Q988" i="18"/>
  <c r="R988" i="18"/>
  <c r="S988" i="18"/>
  <c r="T988" i="18"/>
  <c r="AE988" i="18"/>
  <c r="AH988" i="18" s="1"/>
  <c r="AF988" i="18"/>
  <c r="AU988" i="18"/>
  <c r="AW988" i="18"/>
  <c r="AX988" i="18"/>
  <c r="AY988" i="18"/>
  <c r="AZ988" i="18"/>
  <c r="BA988" i="18"/>
  <c r="BB988" i="18"/>
  <c r="G989" i="18"/>
  <c r="AD989" i="18" s="1"/>
  <c r="Q989" i="18"/>
  <c r="R989" i="18"/>
  <c r="S989" i="18"/>
  <c r="T989" i="18"/>
  <c r="AE989" i="18"/>
  <c r="AF989" i="18"/>
  <c r="AU989" i="18"/>
  <c r="AW989" i="18"/>
  <c r="AX989" i="18"/>
  <c r="AY989" i="18"/>
  <c r="AZ989" i="18"/>
  <c r="BA989" i="18"/>
  <c r="BB989" i="18"/>
  <c r="G990" i="18"/>
  <c r="AD990" i="18" s="1"/>
  <c r="Q990" i="18"/>
  <c r="R990" i="18"/>
  <c r="S990" i="18"/>
  <c r="T990" i="18"/>
  <c r="AE990" i="18"/>
  <c r="AJ990" i="18" s="1"/>
  <c r="AF990" i="18"/>
  <c r="AU990" i="18"/>
  <c r="AW990" i="18"/>
  <c r="AX990" i="18"/>
  <c r="AY990" i="18"/>
  <c r="AZ990" i="18"/>
  <c r="BA990" i="18"/>
  <c r="BB990" i="18"/>
  <c r="G991" i="18"/>
  <c r="AD991" i="18" s="1"/>
  <c r="Q991" i="18"/>
  <c r="R991" i="18"/>
  <c r="S991" i="18"/>
  <c r="T991" i="18"/>
  <c r="AE991" i="18"/>
  <c r="W991" i="18" s="1"/>
  <c r="AA991" i="18" s="1"/>
  <c r="AF991" i="18"/>
  <c r="AU991" i="18"/>
  <c r="AW991" i="18"/>
  <c r="AX991" i="18"/>
  <c r="AY991" i="18"/>
  <c r="AZ991" i="18"/>
  <c r="BA991" i="18"/>
  <c r="BB991" i="18"/>
  <c r="G992" i="18"/>
  <c r="AD992" i="18" s="1"/>
  <c r="Q992" i="18"/>
  <c r="R992" i="18"/>
  <c r="S992" i="18"/>
  <c r="T992" i="18"/>
  <c r="AE992" i="18"/>
  <c r="AI992" i="18" s="1"/>
  <c r="AF992" i="18"/>
  <c r="AU992" i="18"/>
  <c r="AW992" i="18"/>
  <c r="AX992" i="18"/>
  <c r="AY992" i="18"/>
  <c r="AZ992" i="18"/>
  <c r="BA992" i="18"/>
  <c r="BB992" i="18"/>
  <c r="G993" i="18"/>
  <c r="AD993" i="18"/>
  <c r="Q993" i="18"/>
  <c r="R993" i="18"/>
  <c r="S993" i="18"/>
  <c r="T993" i="18"/>
  <c r="AE993" i="18"/>
  <c r="AF993" i="18"/>
  <c r="AU993" i="18"/>
  <c r="AW993" i="18"/>
  <c r="AX993" i="18"/>
  <c r="AY993" i="18"/>
  <c r="AZ993" i="18"/>
  <c r="BA993" i="18"/>
  <c r="BB993" i="18"/>
  <c r="G994" i="18"/>
  <c r="AD994" i="18" s="1"/>
  <c r="Q994" i="18"/>
  <c r="R994" i="18"/>
  <c r="S994" i="18"/>
  <c r="T994" i="18"/>
  <c r="AE994" i="18"/>
  <c r="AF994" i="18"/>
  <c r="AU994" i="18"/>
  <c r="AW994" i="18"/>
  <c r="AX994" i="18"/>
  <c r="AY994" i="18"/>
  <c r="AZ994" i="18"/>
  <c r="BA994" i="18"/>
  <c r="BB994" i="18"/>
  <c r="G995" i="18"/>
  <c r="AD995" i="18" s="1"/>
  <c r="Q995" i="18"/>
  <c r="R995" i="18"/>
  <c r="S995" i="18"/>
  <c r="T995" i="18"/>
  <c r="AE995" i="18"/>
  <c r="V995" i="18" s="1"/>
  <c r="AF995" i="18"/>
  <c r="AU995" i="18"/>
  <c r="AW995" i="18"/>
  <c r="AX995" i="18"/>
  <c r="AY995" i="18"/>
  <c r="AZ995" i="18"/>
  <c r="BA995" i="18"/>
  <c r="BB995" i="18"/>
  <c r="G996" i="18"/>
  <c r="AD996" i="18" s="1"/>
  <c r="Q996" i="18"/>
  <c r="R996" i="18"/>
  <c r="S996" i="18"/>
  <c r="T996" i="18"/>
  <c r="AE996" i="18"/>
  <c r="W996" i="18" s="1"/>
  <c r="Y996" i="18" s="1"/>
  <c r="AF996" i="18"/>
  <c r="AU996" i="18"/>
  <c r="AW996" i="18"/>
  <c r="AX996" i="18"/>
  <c r="AY996" i="18"/>
  <c r="AZ996" i="18"/>
  <c r="BA996" i="18"/>
  <c r="BB996" i="18"/>
  <c r="G997" i="18"/>
  <c r="AD997" i="18" s="1"/>
  <c r="Q997" i="18"/>
  <c r="R997" i="18"/>
  <c r="S997" i="18"/>
  <c r="T997" i="18"/>
  <c r="AE997" i="18"/>
  <c r="X997" i="18" s="1"/>
  <c r="AF997" i="18"/>
  <c r="AU997" i="18"/>
  <c r="AW997" i="18"/>
  <c r="AX997" i="18"/>
  <c r="AY997" i="18"/>
  <c r="AZ997" i="18"/>
  <c r="BA997" i="18"/>
  <c r="BB997" i="18"/>
  <c r="G998" i="18"/>
  <c r="AD998" i="18" s="1"/>
  <c r="Q998" i="18"/>
  <c r="R998" i="18"/>
  <c r="S998" i="18"/>
  <c r="T998" i="18"/>
  <c r="AE998" i="18"/>
  <c r="X998" i="18" s="1"/>
  <c r="AF998" i="18"/>
  <c r="AU998" i="18"/>
  <c r="AW998" i="18"/>
  <c r="AX998" i="18"/>
  <c r="AY998" i="18"/>
  <c r="AZ998" i="18"/>
  <c r="BA998" i="18"/>
  <c r="BB998" i="18"/>
  <c r="G999" i="18"/>
  <c r="AD999" i="18"/>
  <c r="Q999" i="18"/>
  <c r="R999" i="18"/>
  <c r="S999" i="18"/>
  <c r="U999" i="18"/>
  <c r="T999" i="18"/>
  <c r="AE999" i="18"/>
  <c r="AI999" i="18" s="1"/>
  <c r="AF999" i="18"/>
  <c r="AU999" i="18"/>
  <c r="AW999" i="18"/>
  <c r="AX999" i="18"/>
  <c r="AY999" i="18"/>
  <c r="AZ999" i="18"/>
  <c r="BA999" i="18"/>
  <c r="BB999" i="18"/>
  <c r="G1000" i="18"/>
  <c r="AD1000" i="18" s="1"/>
  <c r="Q1000" i="18"/>
  <c r="R1000" i="18"/>
  <c r="S1000" i="18"/>
  <c r="T1000" i="18"/>
  <c r="AE1000" i="18"/>
  <c r="AF1000" i="18"/>
  <c r="AU1000" i="18"/>
  <c r="AW1000" i="18"/>
  <c r="AX1000" i="18"/>
  <c r="AY1000" i="18"/>
  <c r="AZ1000" i="18"/>
  <c r="BA1000" i="18"/>
  <c r="BB1000" i="18"/>
  <c r="G1001" i="18"/>
  <c r="Q1001" i="18"/>
  <c r="R1001" i="18"/>
  <c r="S1001" i="18"/>
  <c r="T1001" i="18"/>
  <c r="AE1001" i="18"/>
  <c r="W1001" i="18" s="1"/>
  <c r="AF1001" i="18"/>
  <c r="AU1001" i="18"/>
  <c r="AW1001" i="18"/>
  <c r="AX1001" i="18"/>
  <c r="AY1001" i="18"/>
  <c r="AZ1001" i="18"/>
  <c r="BA1001" i="18"/>
  <c r="BB1001" i="18"/>
  <c r="G1002" i="18"/>
  <c r="Q1002" i="18"/>
  <c r="R1002" i="18"/>
  <c r="S1002" i="18"/>
  <c r="T1002" i="18"/>
  <c r="AE1002" i="18"/>
  <c r="AI1002" i="18" s="1"/>
  <c r="AF1002" i="18"/>
  <c r="AU1002" i="18"/>
  <c r="AW1002" i="18"/>
  <c r="AX1002" i="18"/>
  <c r="AY1002" i="18"/>
  <c r="AZ1002" i="18"/>
  <c r="BA1002" i="18"/>
  <c r="BB1002" i="18"/>
  <c r="G1003" i="18"/>
  <c r="Q1003" i="18"/>
  <c r="R1003" i="18"/>
  <c r="S1003" i="18"/>
  <c r="T1003" i="18"/>
  <c r="AE1003" i="18"/>
  <c r="AF1003" i="18"/>
  <c r="AU1003" i="18"/>
  <c r="AW1003" i="18"/>
  <c r="AX1003" i="18"/>
  <c r="AY1003" i="18"/>
  <c r="AZ1003" i="18"/>
  <c r="BA1003" i="18"/>
  <c r="BB1003" i="18"/>
  <c r="G1004" i="18"/>
  <c r="AD1004" i="18" s="1"/>
  <c r="Q1004" i="18"/>
  <c r="R1004" i="18"/>
  <c r="S1004" i="18"/>
  <c r="T1004" i="18"/>
  <c r="AE1004" i="18"/>
  <c r="X1004" i="18" s="1"/>
  <c r="AF1004" i="18"/>
  <c r="AU1004" i="18"/>
  <c r="AW1004" i="18"/>
  <c r="AX1004" i="18"/>
  <c r="AY1004" i="18"/>
  <c r="AZ1004" i="18"/>
  <c r="BA1004" i="18"/>
  <c r="BB1004" i="18"/>
  <c r="G1005" i="18"/>
  <c r="Q1005" i="18"/>
  <c r="R1005" i="18"/>
  <c r="S1005" i="18"/>
  <c r="T1005" i="18"/>
  <c r="AE1005" i="18"/>
  <c r="AF1005" i="18"/>
  <c r="AU1005" i="18"/>
  <c r="AW1005" i="18"/>
  <c r="AX1005" i="18"/>
  <c r="AY1005" i="18"/>
  <c r="AZ1005" i="18"/>
  <c r="BA1005" i="18"/>
  <c r="BB1005" i="18"/>
  <c r="G1006" i="18"/>
  <c r="AD1006" i="18" s="1"/>
  <c r="Q1006" i="18"/>
  <c r="R1006" i="18"/>
  <c r="S1006" i="18"/>
  <c r="T1006" i="18"/>
  <c r="AE1006" i="18"/>
  <c r="AJ1006" i="18" s="1"/>
  <c r="X1006" i="18"/>
  <c r="AF1006" i="18"/>
  <c r="AU1006" i="18"/>
  <c r="AW1006" i="18"/>
  <c r="AX1006" i="18"/>
  <c r="AY1006" i="18"/>
  <c r="AZ1006" i="18"/>
  <c r="BA1006" i="18"/>
  <c r="BB1006" i="18"/>
  <c r="G1007" i="18"/>
  <c r="AD1007" i="18" s="1"/>
  <c r="Q1007" i="18"/>
  <c r="R1007" i="18"/>
  <c r="S1007" i="18"/>
  <c r="T1007" i="18"/>
  <c r="AE1007" i="18"/>
  <c r="W1007" i="18" s="1"/>
  <c r="AA1007" i="18" s="1"/>
  <c r="AF1007" i="18"/>
  <c r="AU1007" i="18"/>
  <c r="AW1007" i="18"/>
  <c r="AX1007" i="18"/>
  <c r="AY1007" i="18"/>
  <c r="AZ1007" i="18"/>
  <c r="BA1007" i="18"/>
  <c r="BB1007" i="18"/>
  <c r="G1008" i="18"/>
  <c r="AD1008" i="18"/>
  <c r="Q1008" i="18"/>
  <c r="R1008" i="18"/>
  <c r="S1008" i="18"/>
  <c r="T1008" i="18"/>
  <c r="AE1008" i="18"/>
  <c r="X1008" i="18" s="1"/>
  <c r="AF1008" i="18"/>
  <c r="AU1008" i="18"/>
  <c r="AW1008" i="18"/>
  <c r="AX1008" i="18"/>
  <c r="AY1008" i="18"/>
  <c r="AZ1008" i="18"/>
  <c r="BA1008" i="18"/>
  <c r="BB1008" i="18"/>
  <c r="G1009" i="18"/>
  <c r="AD1009" i="18" s="1"/>
  <c r="Q1009" i="18"/>
  <c r="R1009" i="18"/>
  <c r="S1009" i="18"/>
  <c r="T1009" i="18"/>
  <c r="AE1009" i="18"/>
  <c r="AF1009" i="18"/>
  <c r="AU1009" i="18"/>
  <c r="AW1009" i="18"/>
  <c r="AX1009" i="18"/>
  <c r="AY1009" i="18"/>
  <c r="AZ1009" i="18"/>
  <c r="BA1009" i="18"/>
  <c r="BB1009" i="18"/>
  <c r="G1010" i="18"/>
  <c r="Q1010" i="18"/>
  <c r="R1010" i="18"/>
  <c r="S1010" i="18"/>
  <c r="T1010" i="18"/>
  <c r="AE1010" i="18"/>
  <c r="W1010" i="18" s="1"/>
  <c r="AF1010" i="18"/>
  <c r="AU1010" i="18"/>
  <c r="AW1010" i="18"/>
  <c r="AX1010" i="18"/>
  <c r="AY1010" i="18"/>
  <c r="AZ1010" i="18"/>
  <c r="BA1010" i="18"/>
  <c r="BB1010" i="18"/>
  <c r="G1011" i="18"/>
  <c r="AD1011" i="18" s="1"/>
  <c r="Q1011" i="18"/>
  <c r="R1011" i="18"/>
  <c r="S1011" i="18"/>
  <c r="T1011" i="18"/>
  <c r="AE1011" i="18"/>
  <c r="AI1011" i="18" s="1"/>
  <c r="AF1011" i="18"/>
  <c r="AU1011" i="18"/>
  <c r="AW1011" i="18"/>
  <c r="AX1011" i="18"/>
  <c r="AY1011" i="18"/>
  <c r="AZ1011" i="18"/>
  <c r="BA1011" i="18"/>
  <c r="BB1011" i="18"/>
  <c r="G1012" i="18"/>
  <c r="Q1012" i="18"/>
  <c r="R1012" i="18"/>
  <c r="S1012" i="18"/>
  <c r="T1012" i="18"/>
  <c r="AE1012" i="18"/>
  <c r="AI1012" i="18" s="1"/>
  <c r="AF1012" i="18"/>
  <c r="AU1012" i="18"/>
  <c r="AW1012" i="18"/>
  <c r="AX1012" i="18"/>
  <c r="AY1012" i="18"/>
  <c r="AZ1012" i="18"/>
  <c r="BA1012" i="18"/>
  <c r="BB1012" i="18"/>
  <c r="G1013" i="18"/>
  <c r="AD1013" i="18" s="1"/>
  <c r="Q1013" i="18"/>
  <c r="R1013" i="18"/>
  <c r="S1013" i="18"/>
  <c r="T1013" i="18"/>
  <c r="AE1013" i="18"/>
  <c r="W1013" i="18" s="1"/>
  <c r="AF1013" i="18"/>
  <c r="AU1013" i="18"/>
  <c r="AW1013" i="18"/>
  <c r="AX1013" i="18"/>
  <c r="AY1013" i="18"/>
  <c r="AZ1013" i="18"/>
  <c r="BA1013" i="18"/>
  <c r="BB1013" i="18"/>
  <c r="G1014" i="18"/>
  <c r="AD1014" i="18" s="1"/>
  <c r="Q1014" i="18"/>
  <c r="R1014" i="18"/>
  <c r="S1014" i="18"/>
  <c r="T1014" i="18"/>
  <c r="AE1014" i="18"/>
  <c r="W1014" i="18"/>
  <c r="Y1014" i="18" s="1"/>
  <c r="AF1014" i="18"/>
  <c r="AH1014" i="18"/>
  <c r="AU1014" i="18"/>
  <c r="AW1014" i="18"/>
  <c r="AX1014" i="18"/>
  <c r="AY1014" i="18"/>
  <c r="AZ1014" i="18"/>
  <c r="BA1014" i="18"/>
  <c r="BB1014" i="18"/>
  <c r="G1015" i="18"/>
  <c r="AD1015" i="18" s="1"/>
  <c r="Q1015" i="18"/>
  <c r="R1015" i="18"/>
  <c r="S1015" i="18"/>
  <c r="T1015" i="18"/>
  <c r="AE1015" i="18"/>
  <c r="W1015" i="18" s="1"/>
  <c r="AF1015" i="18"/>
  <c r="AU1015" i="18"/>
  <c r="AW1015" i="18"/>
  <c r="AX1015" i="18"/>
  <c r="AY1015" i="18"/>
  <c r="AZ1015" i="18"/>
  <c r="BA1015" i="18"/>
  <c r="BB1015" i="18"/>
  <c r="G1016" i="18"/>
  <c r="AD1016" i="18" s="1"/>
  <c r="Q1016" i="18"/>
  <c r="R1016" i="18"/>
  <c r="S1016" i="18"/>
  <c r="T1016" i="18"/>
  <c r="AE1016" i="18"/>
  <c r="AF1016" i="18"/>
  <c r="AU1016" i="18"/>
  <c r="AW1016" i="18"/>
  <c r="AX1016" i="18"/>
  <c r="AY1016" i="18"/>
  <c r="AZ1016" i="18"/>
  <c r="BA1016" i="18"/>
  <c r="BB1016" i="18"/>
  <c r="G1017" i="18"/>
  <c r="AD1017" i="18" s="1"/>
  <c r="Q1017" i="18"/>
  <c r="R1017" i="18"/>
  <c r="S1017" i="18"/>
  <c r="T1017" i="18"/>
  <c r="AE1017" i="18"/>
  <c r="AF1017" i="18"/>
  <c r="AU1017" i="18"/>
  <c r="AW1017" i="18"/>
  <c r="AX1017" i="18"/>
  <c r="AY1017" i="18"/>
  <c r="AZ1017" i="18"/>
  <c r="BA1017" i="18"/>
  <c r="BB1017" i="18"/>
  <c r="G1018" i="18"/>
  <c r="AD1018" i="18" s="1"/>
  <c r="Q1018" i="18"/>
  <c r="R1018" i="18"/>
  <c r="S1018" i="18"/>
  <c r="T1018" i="18"/>
  <c r="AE1018" i="18"/>
  <c r="X1018" i="18" s="1"/>
  <c r="AF1018" i="18"/>
  <c r="AU1018" i="18"/>
  <c r="AW1018" i="18"/>
  <c r="AX1018" i="18"/>
  <c r="AY1018" i="18"/>
  <c r="AZ1018" i="18"/>
  <c r="BA1018" i="18"/>
  <c r="BB1018" i="18"/>
  <c r="G1019" i="18"/>
  <c r="AD1019" i="18" s="1"/>
  <c r="Q1019" i="18"/>
  <c r="R1019" i="18"/>
  <c r="S1019" i="18"/>
  <c r="T1019" i="18"/>
  <c r="AE1019" i="18"/>
  <c r="AJ1019" i="18" s="1"/>
  <c r="AF1019" i="18"/>
  <c r="AU1019" i="18"/>
  <c r="AW1019" i="18"/>
  <c r="AX1019" i="18"/>
  <c r="AY1019" i="18"/>
  <c r="AZ1019" i="18"/>
  <c r="BA1019" i="18"/>
  <c r="BB1019" i="18"/>
  <c r="G1020" i="18"/>
  <c r="AD1020" i="18" s="1"/>
  <c r="Q1020" i="18"/>
  <c r="R1020" i="18"/>
  <c r="S1020" i="18"/>
  <c r="T1020" i="18"/>
  <c r="AE1020" i="18"/>
  <c r="AH1020" i="18" s="1"/>
  <c r="AF1020" i="18"/>
  <c r="AU1020" i="18"/>
  <c r="AW1020" i="18"/>
  <c r="AX1020" i="18"/>
  <c r="AY1020" i="18"/>
  <c r="AZ1020" i="18"/>
  <c r="BA1020" i="18"/>
  <c r="BB1020" i="18"/>
  <c r="G1021" i="18"/>
  <c r="AD1021" i="18" s="1"/>
  <c r="Q1021" i="18"/>
  <c r="R1021" i="18"/>
  <c r="S1021" i="18"/>
  <c r="T1021" i="18"/>
  <c r="AE1021" i="18"/>
  <c r="AF1021" i="18"/>
  <c r="AU1021" i="18"/>
  <c r="AW1021" i="18"/>
  <c r="AX1021" i="18"/>
  <c r="AY1021" i="18"/>
  <c r="AZ1021" i="18"/>
  <c r="BA1021" i="18"/>
  <c r="BB1021" i="18"/>
  <c r="G1022" i="18"/>
  <c r="AD1022" i="18" s="1"/>
  <c r="Q1022" i="18"/>
  <c r="R1022" i="18"/>
  <c r="S1022" i="18"/>
  <c r="T1022" i="18"/>
  <c r="AE1022" i="18"/>
  <c r="AF1022" i="18"/>
  <c r="AU1022" i="18"/>
  <c r="AW1022" i="18"/>
  <c r="AX1022" i="18"/>
  <c r="AY1022" i="18"/>
  <c r="AZ1022" i="18"/>
  <c r="BA1022" i="18"/>
  <c r="BB1022" i="18"/>
  <c r="G1023" i="18"/>
  <c r="AD1023" i="18" s="1"/>
  <c r="Q1023" i="18"/>
  <c r="R1023" i="18"/>
  <c r="S1023" i="18"/>
  <c r="U1023" i="18" s="1"/>
  <c r="T1023" i="18"/>
  <c r="AE1023" i="18"/>
  <c r="AF1023" i="18"/>
  <c r="AU1023" i="18"/>
  <c r="AW1023" i="18"/>
  <c r="AX1023" i="18"/>
  <c r="AY1023" i="18"/>
  <c r="AZ1023" i="18"/>
  <c r="BA1023" i="18"/>
  <c r="BB1023" i="18"/>
  <c r="G1024" i="18"/>
  <c r="AD1024" i="18" s="1"/>
  <c r="Q1024" i="18"/>
  <c r="R1024" i="18"/>
  <c r="S1024" i="18"/>
  <c r="T1024" i="18"/>
  <c r="AE1024" i="18"/>
  <c r="AF1024" i="18"/>
  <c r="AU1024" i="18"/>
  <c r="AW1024" i="18"/>
  <c r="AX1024" i="18"/>
  <c r="AY1024" i="18"/>
  <c r="AZ1024" i="18"/>
  <c r="BA1024" i="18"/>
  <c r="BB1024" i="18"/>
  <c r="G1025" i="18"/>
  <c r="AD1025" i="18" s="1"/>
  <c r="Q1025" i="18"/>
  <c r="R1025" i="18"/>
  <c r="S1025" i="18"/>
  <c r="T1025" i="18"/>
  <c r="AE1025" i="18"/>
  <c r="W1025" i="18" s="1"/>
  <c r="AF1025" i="18"/>
  <c r="AU1025" i="18"/>
  <c r="AW1025" i="18"/>
  <c r="AX1025" i="18"/>
  <c r="AY1025" i="18"/>
  <c r="AZ1025" i="18"/>
  <c r="BA1025" i="18"/>
  <c r="BB1025" i="18"/>
  <c r="G1026" i="18"/>
  <c r="AD1026" i="18" s="1"/>
  <c r="Q1026" i="18"/>
  <c r="R1026" i="18"/>
  <c r="S1026" i="18"/>
  <c r="T1026" i="18"/>
  <c r="AE1026" i="18"/>
  <c r="AJ1026" i="18" s="1"/>
  <c r="AF1026" i="18"/>
  <c r="AU1026" i="18"/>
  <c r="AW1026" i="18"/>
  <c r="AX1026" i="18"/>
  <c r="AY1026" i="18"/>
  <c r="AZ1026" i="18"/>
  <c r="BA1026" i="18"/>
  <c r="BB1026" i="18"/>
  <c r="G1027" i="18"/>
  <c r="AD1027" i="18" s="1"/>
  <c r="Q1027" i="18"/>
  <c r="R1027" i="18"/>
  <c r="S1027" i="18"/>
  <c r="T1027" i="18"/>
  <c r="AE1027" i="18"/>
  <c r="AI1027" i="18" s="1"/>
  <c r="AF1027" i="18"/>
  <c r="AU1027" i="18"/>
  <c r="AW1027" i="18"/>
  <c r="AX1027" i="18"/>
  <c r="AY1027" i="18"/>
  <c r="AZ1027" i="18"/>
  <c r="BA1027" i="18"/>
  <c r="BB1027" i="18"/>
  <c r="G1028" i="18"/>
  <c r="AD1028" i="18" s="1"/>
  <c r="Q1028" i="18"/>
  <c r="R1028" i="18"/>
  <c r="S1028" i="18"/>
  <c r="T1028" i="18"/>
  <c r="AE1028" i="18"/>
  <c r="V1028" i="18" s="1"/>
  <c r="AF1028" i="18"/>
  <c r="AU1028" i="18"/>
  <c r="AW1028" i="18"/>
  <c r="AX1028" i="18"/>
  <c r="AY1028" i="18"/>
  <c r="AZ1028" i="18"/>
  <c r="BA1028" i="18"/>
  <c r="BB1028" i="18"/>
  <c r="G1029" i="18"/>
  <c r="AD1029" i="18" s="1"/>
  <c r="Q1029" i="18"/>
  <c r="R1029" i="18"/>
  <c r="S1029" i="18"/>
  <c r="T1029" i="18"/>
  <c r="AE1029" i="18"/>
  <c r="V1029" i="18" s="1"/>
  <c r="AF1029" i="18"/>
  <c r="AU1029" i="18"/>
  <c r="AW1029" i="18"/>
  <c r="AX1029" i="18"/>
  <c r="AY1029" i="18"/>
  <c r="AZ1029" i="18"/>
  <c r="BA1029" i="18"/>
  <c r="BB1029" i="18"/>
  <c r="G1030" i="18"/>
  <c r="AD1030" i="18" s="1"/>
  <c r="Q1030" i="18"/>
  <c r="R1030" i="18"/>
  <c r="S1030" i="18"/>
  <c r="T1030" i="18"/>
  <c r="AE1030" i="18"/>
  <c r="AF1030" i="18"/>
  <c r="AU1030" i="18"/>
  <c r="AW1030" i="18"/>
  <c r="AX1030" i="18"/>
  <c r="AY1030" i="18"/>
  <c r="AZ1030" i="18"/>
  <c r="BA1030" i="18"/>
  <c r="BB1030" i="18"/>
  <c r="G1031" i="18"/>
  <c r="AD1031" i="18" s="1"/>
  <c r="Q1031" i="18"/>
  <c r="R1031" i="18"/>
  <c r="S1031" i="18"/>
  <c r="T1031" i="18"/>
  <c r="AE1031" i="18"/>
  <c r="AF1031" i="18"/>
  <c r="AU1031" i="18"/>
  <c r="AW1031" i="18"/>
  <c r="AX1031" i="18"/>
  <c r="AY1031" i="18"/>
  <c r="AZ1031" i="18"/>
  <c r="BA1031" i="18"/>
  <c r="BB1031" i="18"/>
  <c r="G1032" i="18"/>
  <c r="AD1032" i="18" s="1"/>
  <c r="Q1032" i="18"/>
  <c r="R1032" i="18"/>
  <c r="S1032" i="18"/>
  <c r="T1032" i="18"/>
  <c r="AE1032" i="18"/>
  <c r="AI1032" i="18" s="1"/>
  <c r="AF1032" i="18"/>
  <c r="AU1032" i="18"/>
  <c r="AW1032" i="18"/>
  <c r="AX1032" i="18"/>
  <c r="AY1032" i="18"/>
  <c r="AZ1032" i="18"/>
  <c r="BA1032" i="18"/>
  <c r="BB1032" i="18"/>
  <c r="G1033" i="18"/>
  <c r="AD1033" i="18" s="1"/>
  <c r="Q1033" i="18"/>
  <c r="R1033" i="18"/>
  <c r="S1033" i="18"/>
  <c r="T1033" i="18"/>
  <c r="AE1033" i="18"/>
  <c r="W1033" i="18" s="1"/>
  <c r="Y1033" i="18" s="1"/>
  <c r="AF1033" i="18"/>
  <c r="AU1033" i="18"/>
  <c r="AW1033" i="18"/>
  <c r="AX1033" i="18"/>
  <c r="AY1033" i="18"/>
  <c r="AZ1033" i="18"/>
  <c r="BA1033" i="18"/>
  <c r="BB1033" i="18"/>
  <c r="G1034" i="18"/>
  <c r="AD1034" i="18" s="1"/>
  <c r="Q1034" i="18"/>
  <c r="R1034" i="18"/>
  <c r="S1034" i="18"/>
  <c r="T1034" i="18"/>
  <c r="AE1034" i="18"/>
  <c r="AF1034" i="18"/>
  <c r="AU1034" i="18"/>
  <c r="AW1034" i="18"/>
  <c r="AX1034" i="18"/>
  <c r="AY1034" i="18"/>
  <c r="AZ1034" i="18"/>
  <c r="BA1034" i="18"/>
  <c r="BB1034" i="18"/>
  <c r="G1035" i="18"/>
  <c r="AD1035" i="18" s="1"/>
  <c r="Q1035" i="18"/>
  <c r="R1035" i="18"/>
  <c r="S1035" i="18"/>
  <c r="T1035" i="18"/>
  <c r="AE1035" i="18"/>
  <c r="X1035" i="18" s="1"/>
  <c r="AF1035" i="18"/>
  <c r="AU1035" i="18"/>
  <c r="AW1035" i="18"/>
  <c r="AX1035" i="18"/>
  <c r="AY1035" i="18"/>
  <c r="AZ1035" i="18"/>
  <c r="BA1035" i="18"/>
  <c r="BB1035" i="18"/>
  <c r="G1036" i="18"/>
  <c r="AD1036" i="18" s="1"/>
  <c r="Q1036" i="18"/>
  <c r="R1036" i="18"/>
  <c r="S1036" i="18"/>
  <c r="T1036" i="18"/>
  <c r="AE1036" i="18"/>
  <c r="AF1036" i="18"/>
  <c r="AU1036" i="18"/>
  <c r="AW1036" i="18"/>
  <c r="AX1036" i="18"/>
  <c r="AY1036" i="18"/>
  <c r="AZ1036" i="18"/>
  <c r="BA1036" i="18"/>
  <c r="BB1036" i="18"/>
  <c r="G1037" i="18"/>
  <c r="AD1037" i="18" s="1"/>
  <c r="Q1037" i="18"/>
  <c r="R1037" i="18"/>
  <c r="S1037" i="18"/>
  <c r="T1037" i="18"/>
  <c r="AE1037" i="18"/>
  <c r="AF1037" i="18"/>
  <c r="AU1037" i="18"/>
  <c r="AW1037" i="18"/>
  <c r="AX1037" i="18"/>
  <c r="AY1037" i="18"/>
  <c r="AZ1037" i="18"/>
  <c r="BA1037" i="18"/>
  <c r="BB1037" i="18"/>
  <c r="G1038" i="18"/>
  <c r="Q1038" i="18"/>
  <c r="R1038" i="18"/>
  <c r="S1038" i="18"/>
  <c r="T1038" i="18"/>
  <c r="AE1038" i="18"/>
  <c r="AF1038" i="18"/>
  <c r="AU1038" i="18"/>
  <c r="AW1038" i="18"/>
  <c r="AX1038" i="18"/>
  <c r="AY1038" i="18"/>
  <c r="AZ1038" i="18"/>
  <c r="BA1038" i="18"/>
  <c r="BB1038" i="18"/>
  <c r="G1039" i="18"/>
  <c r="AD1039" i="18" s="1"/>
  <c r="Q1039" i="18"/>
  <c r="R1039" i="18"/>
  <c r="S1039" i="18"/>
  <c r="T1039" i="18"/>
  <c r="AE1039" i="18"/>
  <c r="AH1039" i="18"/>
  <c r="AF1039" i="18"/>
  <c r="AU1039" i="18"/>
  <c r="AW1039" i="18"/>
  <c r="AX1039" i="18"/>
  <c r="AY1039" i="18"/>
  <c r="AZ1039" i="18"/>
  <c r="BA1039" i="18"/>
  <c r="BB1039" i="18"/>
  <c r="G1040" i="18"/>
  <c r="AD1040" i="18" s="1"/>
  <c r="Q1040" i="18"/>
  <c r="R1040" i="18"/>
  <c r="S1040" i="18"/>
  <c r="T1040" i="18"/>
  <c r="AE1040" i="18"/>
  <c r="X1040" i="18" s="1"/>
  <c r="AF1040" i="18"/>
  <c r="AU1040" i="18"/>
  <c r="AW1040" i="18"/>
  <c r="AX1040" i="18"/>
  <c r="AY1040" i="18"/>
  <c r="AZ1040" i="18"/>
  <c r="BA1040" i="18"/>
  <c r="BB1040" i="18"/>
  <c r="G1041" i="18"/>
  <c r="AD1041" i="18" s="1"/>
  <c r="Q1041" i="18"/>
  <c r="R1041" i="18"/>
  <c r="S1041" i="18"/>
  <c r="T1041" i="18"/>
  <c r="AE1041" i="18"/>
  <c r="V1041" i="18" s="1"/>
  <c r="AF1041" i="18"/>
  <c r="AU1041" i="18"/>
  <c r="AW1041" i="18"/>
  <c r="AX1041" i="18"/>
  <c r="AY1041" i="18"/>
  <c r="AZ1041" i="18"/>
  <c r="BA1041" i="18"/>
  <c r="BB1041" i="18"/>
  <c r="G1042" i="18"/>
  <c r="AD1042" i="18" s="1"/>
  <c r="Q1042" i="18"/>
  <c r="R1042" i="18"/>
  <c r="S1042" i="18"/>
  <c r="T1042" i="18"/>
  <c r="AE1042" i="18"/>
  <c r="AF1042" i="18"/>
  <c r="AU1042" i="18"/>
  <c r="AW1042" i="18"/>
  <c r="AX1042" i="18"/>
  <c r="AY1042" i="18"/>
  <c r="AZ1042" i="18"/>
  <c r="BA1042" i="18"/>
  <c r="BB1042" i="18"/>
  <c r="G1043" i="18"/>
  <c r="Q1043" i="18"/>
  <c r="R1043" i="18"/>
  <c r="S1043" i="18"/>
  <c r="T1043" i="18"/>
  <c r="AE1043" i="18"/>
  <c r="AH1043" i="18" s="1"/>
  <c r="AF1043" i="18"/>
  <c r="AU1043" i="18"/>
  <c r="AW1043" i="18"/>
  <c r="AX1043" i="18"/>
  <c r="AY1043" i="18"/>
  <c r="AZ1043" i="18"/>
  <c r="BA1043" i="18"/>
  <c r="BB1043" i="18"/>
  <c r="G1044" i="18"/>
  <c r="AD1044" i="18" s="1"/>
  <c r="Q1044" i="18"/>
  <c r="R1044" i="18"/>
  <c r="S1044" i="18"/>
  <c r="T1044" i="18"/>
  <c r="AE1044" i="18"/>
  <c r="AF1044" i="18"/>
  <c r="AU1044" i="18"/>
  <c r="AW1044" i="18"/>
  <c r="AX1044" i="18"/>
  <c r="AY1044" i="18"/>
  <c r="AZ1044" i="18"/>
  <c r="BA1044" i="18"/>
  <c r="BB1044" i="18"/>
  <c r="G1045" i="18"/>
  <c r="AD1045" i="18" s="1"/>
  <c r="Q1045" i="18"/>
  <c r="R1045" i="18"/>
  <c r="S1045" i="18"/>
  <c r="T1045" i="18"/>
  <c r="AE1045" i="18"/>
  <c r="AF1045" i="18"/>
  <c r="AU1045" i="18"/>
  <c r="AW1045" i="18"/>
  <c r="AX1045" i="18"/>
  <c r="AY1045" i="18"/>
  <c r="AZ1045" i="18"/>
  <c r="BA1045" i="18"/>
  <c r="BB1045" i="18"/>
  <c r="G1046" i="18"/>
  <c r="AD1046" i="18" s="1"/>
  <c r="Q1046" i="18"/>
  <c r="R1046" i="18"/>
  <c r="S1046" i="18"/>
  <c r="T1046" i="18"/>
  <c r="AE1046" i="18"/>
  <c r="X1046" i="18" s="1"/>
  <c r="AF1046" i="18"/>
  <c r="AU1046" i="18"/>
  <c r="AW1046" i="18"/>
  <c r="AX1046" i="18"/>
  <c r="AY1046" i="18"/>
  <c r="AZ1046" i="18"/>
  <c r="BA1046" i="18"/>
  <c r="BB1046" i="18"/>
  <c r="G1047" i="18"/>
  <c r="AD1047" i="18" s="1"/>
  <c r="Q1047" i="18"/>
  <c r="R1047" i="18"/>
  <c r="S1047" i="18"/>
  <c r="T1047" i="18"/>
  <c r="AE1047" i="18"/>
  <c r="W1047" i="18" s="1"/>
  <c r="Y1047" i="18" s="1"/>
  <c r="AF1047" i="18"/>
  <c r="AU1047" i="18"/>
  <c r="AW1047" i="18"/>
  <c r="AX1047" i="18"/>
  <c r="AY1047" i="18"/>
  <c r="AZ1047" i="18"/>
  <c r="BA1047" i="18"/>
  <c r="BB1047" i="18"/>
  <c r="G1048" i="18"/>
  <c r="AD1048" i="18" s="1"/>
  <c r="Q1048" i="18"/>
  <c r="R1048" i="18"/>
  <c r="S1048" i="18"/>
  <c r="T1048" i="18"/>
  <c r="AE1048" i="18"/>
  <c r="AF1048" i="18"/>
  <c r="AU1048" i="18"/>
  <c r="AW1048" i="18"/>
  <c r="AX1048" i="18"/>
  <c r="AY1048" i="18"/>
  <c r="AZ1048" i="18"/>
  <c r="BA1048" i="18"/>
  <c r="BB1048" i="18"/>
  <c r="G1049" i="18"/>
  <c r="AD1049" i="18" s="1"/>
  <c r="Q1049" i="18"/>
  <c r="R1049" i="18"/>
  <c r="S1049" i="18"/>
  <c r="T1049" i="18"/>
  <c r="AE1049" i="18"/>
  <c r="W1049" i="18" s="1"/>
  <c r="AF1049" i="18"/>
  <c r="AU1049" i="18"/>
  <c r="AW1049" i="18"/>
  <c r="AX1049" i="18"/>
  <c r="AY1049" i="18"/>
  <c r="AZ1049" i="18"/>
  <c r="BA1049" i="18"/>
  <c r="BB1049" i="18"/>
  <c r="G1050" i="18"/>
  <c r="AD1050" i="18" s="1"/>
  <c r="Q1050" i="18"/>
  <c r="R1050" i="18"/>
  <c r="S1050" i="18"/>
  <c r="T1050" i="18"/>
  <c r="AE1050" i="18"/>
  <c r="W1050" i="18" s="1"/>
  <c r="AF1050" i="18"/>
  <c r="AJ1050" i="18"/>
  <c r="AU1050" i="18"/>
  <c r="AW1050" i="18"/>
  <c r="AX1050" i="18"/>
  <c r="AY1050" i="18"/>
  <c r="AZ1050" i="18"/>
  <c r="BA1050" i="18"/>
  <c r="BB1050" i="18"/>
  <c r="G1051" i="18"/>
  <c r="AD1051" i="18" s="1"/>
  <c r="Q1051" i="18"/>
  <c r="R1051" i="18"/>
  <c r="S1051" i="18"/>
  <c r="T1051" i="18"/>
  <c r="AE1051" i="18"/>
  <c r="AF1051" i="18"/>
  <c r="AU1051" i="18"/>
  <c r="AW1051" i="18"/>
  <c r="AX1051" i="18"/>
  <c r="AY1051" i="18"/>
  <c r="AZ1051" i="18"/>
  <c r="BA1051" i="18"/>
  <c r="BB1051" i="18"/>
  <c r="G1052" i="18"/>
  <c r="AD1052" i="18"/>
  <c r="Q1052" i="18"/>
  <c r="R1052" i="18"/>
  <c r="S1052" i="18"/>
  <c r="T1052" i="18"/>
  <c r="AE1052" i="18"/>
  <c r="AI1052" i="18" s="1"/>
  <c r="AF1052" i="18"/>
  <c r="AU1052" i="18"/>
  <c r="AW1052" i="18"/>
  <c r="AX1052" i="18"/>
  <c r="AY1052" i="18"/>
  <c r="AZ1052" i="18"/>
  <c r="BA1052" i="18"/>
  <c r="BB1052" i="18"/>
  <c r="G1053" i="18"/>
  <c r="AD1053" i="18" s="1"/>
  <c r="Q1053" i="18"/>
  <c r="R1053" i="18"/>
  <c r="S1053" i="18"/>
  <c r="T1053" i="18"/>
  <c r="AE1053" i="18"/>
  <c r="AJ1053" i="18" s="1"/>
  <c r="AF1053" i="18"/>
  <c r="AU1053" i="18"/>
  <c r="AW1053" i="18"/>
  <c r="AX1053" i="18"/>
  <c r="AY1053" i="18"/>
  <c r="AZ1053" i="18"/>
  <c r="BA1053" i="18"/>
  <c r="BB1053" i="18"/>
  <c r="G1054" i="18"/>
  <c r="AD1054" i="18" s="1"/>
  <c r="Q1054" i="18"/>
  <c r="R1054" i="18"/>
  <c r="S1054" i="18"/>
  <c r="T1054" i="18"/>
  <c r="AE1054" i="18"/>
  <c r="AF1054" i="18"/>
  <c r="AU1054" i="18"/>
  <c r="AW1054" i="18"/>
  <c r="AX1054" i="18"/>
  <c r="AY1054" i="18"/>
  <c r="AZ1054" i="18"/>
  <c r="BA1054" i="18"/>
  <c r="BB1054" i="18"/>
  <c r="G1055" i="18"/>
  <c r="AD1055" i="18" s="1"/>
  <c r="Q1055" i="18"/>
  <c r="R1055" i="18"/>
  <c r="S1055" i="18"/>
  <c r="T1055" i="18"/>
  <c r="AE1055" i="18"/>
  <c r="AI1055" i="18" s="1"/>
  <c r="AF1055" i="18"/>
  <c r="AU1055" i="18"/>
  <c r="AW1055" i="18"/>
  <c r="AX1055" i="18"/>
  <c r="AY1055" i="18"/>
  <c r="AZ1055" i="18"/>
  <c r="BA1055" i="18"/>
  <c r="BB1055" i="18"/>
  <c r="G1056" i="18"/>
  <c r="AD1056" i="18" s="1"/>
  <c r="Q1056" i="18"/>
  <c r="R1056" i="18"/>
  <c r="S1056" i="18"/>
  <c r="T1056" i="18"/>
  <c r="AE1056" i="18"/>
  <c r="AI1056" i="18" s="1"/>
  <c r="AF1056" i="18"/>
  <c r="AU1056" i="18"/>
  <c r="AW1056" i="18"/>
  <c r="AX1056" i="18"/>
  <c r="AY1056" i="18"/>
  <c r="AZ1056" i="18"/>
  <c r="BA1056" i="18"/>
  <c r="BB1056" i="18"/>
  <c r="G1057" i="18"/>
  <c r="AD1057" i="18" s="1"/>
  <c r="Q1057" i="18"/>
  <c r="R1057" i="18"/>
  <c r="S1057" i="18"/>
  <c r="T1057" i="18"/>
  <c r="AE1057" i="18"/>
  <c r="AF1057" i="18"/>
  <c r="AU1057" i="18"/>
  <c r="AW1057" i="18"/>
  <c r="AX1057" i="18"/>
  <c r="AY1057" i="18"/>
  <c r="AZ1057" i="18"/>
  <c r="BA1057" i="18"/>
  <c r="BB1057" i="18"/>
  <c r="G1058" i="18"/>
  <c r="AD1058" i="18" s="1"/>
  <c r="Q1058" i="18"/>
  <c r="R1058" i="18"/>
  <c r="S1058" i="18"/>
  <c r="T1058" i="18"/>
  <c r="AE1058" i="18"/>
  <c r="X1058" i="18" s="1"/>
  <c r="AF1058" i="18"/>
  <c r="AU1058" i="18"/>
  <c r="AW1058" i="18"/>
  <c r="AX1058" i="18"/>
  <c r="AY1058" i="18"/>
  <c r="AZ1058" i="18"/>
  <c r="BA1058" i="18"/>
  <c r="BB1058" i="18"/>
  <c r="G1059" i="18"/>
  <c r="Q1059" i="18"/>
  <c r="R1059" i="18"/>
  <c r="S1059" i="18"/>
  <c r="T1059" i="18"/>
  <c r="AE1059" i="18"/>
  <c r="AF1059" i="18"/>
  <c r="AU1059" i="18"/>
  <c r="AW1059" i="18"/>
  <c r="AX1059" i="18"/>
  <c r="AY1059" i="18"/>
  <c r="AZ1059" i="18"/>
  <c r="BA1059" i="18"/>
  <c r="BB1059" i="18"/>
  <c r="G1060" i="18"/>
  <c r="AD1060" i="18" s="1"/>
  <c r="Q1060" i="18"/>
  <c r="R1060" i="18"/>
  <c r="S1060" i="18"/>
  <c r="T1060" i="18"/>
  <c r="AE1060" i="18"/>
  <c r="AF1060" i="18"/>
  <c r="AU1060" i="18"/>
  <c r="AW1060" i="18"/>
  <c r="AX1060" i="18"/>
  <c r="AY1060" i="18"/>
  <c r="AZ1060" i="18"/>
  <c r="BA1060" i="18"/>
  <c r="BB1060" i="18"/>
  <c r="G1061" i="18"/>
  <c r="AD1061" i="18" s="1"/>
  <c r="Q1061" i="18"/>
  <c r="R1061" i="18"/>
  <c r="S1061" i="18"/>
  <c r="T1061" i="18"/>
  <c r="AE1061" i="18"/>
  <c r="AF1061" i="18"/>
  <c r="AU1061" i="18"/>
  <c r="AW1061" i="18"/>
  <c r="AX1061" i="18"/>
  <c r="AY1061" i="18"/>
  <c r="AZ1061" i="18"/>
  <c r="BA1061" i="18"/>
  <c r="BB1061" i="18"/>
  <c r="G1062" i="18"/>
  <c r="AD1062" i="18" s="1"/>
  <c r="Q1062" i="18"/>
  <c r="R1062" i="18"/>
  <c r="S1062" i="18"/>
  <c r="T1062" i="18"/>
  <c r="AE1062" i="18"/>
  <c r="AF1062" i="18"/>
  <c r="AU1062" i="18"/>
  <c r="AW1062" i="18"/>
  <c r="AX1062" i="18"/>
  <c r="AY1062" i="18"/>
  <c r="AZ1062" i="18"/>
  <c r="BA1062" i="18"/>
  <c r="BB1062" i="18"/>
  <c r="G1063" i="18"/>
  <c r="AD1063" i="18" s="1"/>
  <c r="Q1063" i="18"/>
  <c r="R1063" i="18"/>
  <c r="S1063" i="18"/>
  <c r="T1063" i="18"/>
  <c r="AE1063" i="18"/>
  <c r="AF1063" i="18"/>
  <c r="AU1063" i="18"/>
  <c r="AW1063" i="18"/>
  <c r="AX1063" i="18"/>
  <c r="AY1063" i="18"/>
  <c r="AZ1063" i="18"/>
  <c r="BA1063" i="18"/>
  <c r="BB1063" i="18"/>
  <c r="G1064" i="18"/>
  <c r="AD1064" i="18" s="1"/>
  <c r="Q1064" i="18"/>
  <c r="R1064" i="18"/>
  <c r="S1064" i="18"/>
  <c r="T1064" i="18"/>
  <c r="AE1064" i="18"/>
  <c r="AF1064" i="18"/>
  <c r="AU1064" i="18"/>
  <c r="AW1064" i="18"/>
  <c r="AX1064" i="18"/>
  <c r="AY1064" i="18"/>
  <c r="AZ1064" i="18"/>
  <c r="BA1064" i="18"/>
  <c r="BB1064" i="18"/>
  <c r="G1065" i="18"/>
  <c r="AD1065" i="18" s="1"/>
  <c r="Q1065" i="18"/>
  <c r="R1065" i="18"/>
  <c r="S1065" i="18"/>
  <c r="T1065" i="18"/>
  <c r="AE1065" i="18"/>
  <c r="AF1065" i="18"/>
  <c r="AU1065" i="18"/>
  <c r="AW1065" i="18"/>
  <c r="AX1065" i="18"/>
  <c r="AY1065" i="18"/>
  <c r="AZ1065" i="18"/>
  <c r="BA1065" i="18"/>
  <c r="BB1065" i="18"/>
  <c r="G1066" i="18"/>
  <c r="AD1066" i="18" s="1"/>
  <c r="Q1066" i="18"/>
  <c r="R1066" i="18"/>
  <c r="S1066" i="18"/>
  <c r="T1066" i="18"/>
  <c r="AE1066" i="18"/>
  <c r="X1066" i="18" s="1"/>
  <c r="AF1066" i="18"/>
  <c r="AU1066" i="18"/>
  <c r="AW1066" i="18"/>
  <c r="AX1066" i="18"/>
  <c r="AY1066" i="18"/>
  <c r="AZ1066" i="18"/>
  <c r="BA1066" i="18"/>
  <c r="BB1066" i="18"/>
  <c r="G1067" i="18"/>
  <c r="Q1067" i="18"/>
  <c r="R1067" i="18"/>
  <c r="S1067" i="18"/>
  <c r="T1067" i="18"/>
  <c r="AE1067" i="18"/>
  <c r="V1067" i="18" s="1"/>
  <c r="AF1067" i="18"/>
  <c r="AU1067" i="18"/>
  <c r="AW1067" i="18"/>
  <c r="AX1067" i="18"/>
  <c r="AY1067" i="18"/>
  <c r="AZ1067" i="18"/>
  <c r="BA1067" i="18"/>
  <c r="BB1067" i="18"/>
  <c r="G1068" i="18"/>
  <c r="AD1068" i="18" s="1"/>
  <c r="Q1068" i="18"/>
  <c r="R1068" i="18"/>
  <c r="S1068" i="18"/>
  <c r="T1068" i="18"/>
  <c r="AE1068" i="18"/>
  <c r="AF1068" i="18"/>
  <c r="AU1068" i="18"/>
  <c r="AW1068" i="18"/>
  <c r="AX1068" i="18"/>
  <c r="AY1068" i="18"/>
  <c r="AZ1068" i="18"/>
  <c r="BA1068" i="18"/>
  <c r="BB1068" i="18"/>
  <c r="G1069" i="18"/>
  <c r="AD1069" i="18"/>
  <c r="Q1069" i="18"/>
  <c r="R1069" i="18"/>
  <c r="S1069" i="18"/>
  <c r="U1069" i="18"/>
  <c r="T1069" i="18"/>
  <c r="AE1069" i="18"/>
  <c r="AF1069" i="18"/>
  <c r="AU1069" i="18"/>
  <c r="AW1069" i="18"/>
  <c r="AX1069" i="18"/>
  <c r="AY1069" i="18"/>
  <c r="AZ1069" i="18"/>
  <c r="BA1069" i="18"/>
  <c r="BB1069" i="18"/>
  <c r="G1070" i="18"/>
  <c r="AD1070" i="18"/>
  <c r="Q1070" i="18"/>
  <c r="R1070" i="18"/>
  <c r="S1070" i="18"/>
  <c r="T1070" i="18"/>
  <c r="AE1070" i="18"/>
  <c r="AF1070" i="18"/>
  <c r="AU1070" i="18"/>
  <c r="AW1070" i="18"/>
  <c r="AX1070" i="18"/>
  <c r="AY1070" i="18"/>
  <c r="AZ1070" i="18"/>
  <c r="BA1070" i="18"/>
  <c r="BB1070" i="18"/>
  <c r="G1071" i="18"/>
  <c r="AD1071" i="18" s="1"/>
  <c r="Q1071" i="18"/>
  <c r="R1071" i="18"/>
  <c r="S1071" i="18"/>
  <c r="T1071" i="18"/>
  <c r="AE1071" i="18"/>
  <c r="V1071" i="18" s="1"/>
  <c r="AF1071" i="18"/>
  <c r="AU1071" i="18"/>
  <c r="AW1071" i="18"/>
  <c r="AX1071" i="18"/>
  <c r="AY1071" i="18"/>
  <c r="AZ1071" i="18"/>
  <c r="BA1071" i="18"/>
  <c r="BB1071" i="18"/>
  <c r="G1072" i="18"/>
  <c r="AD1072" i="18" s="1"/>
  <c r="Q1072" i="18"/>
  <c r="R1072" i="18"/>
  <c r="S1072" i="18"/>
  <c r="T1072" i="18"/>
  <c r="AE1072" i="18"/>
  <c r="AF1072" i="18"/>
  <c r="AU1072" i="18"/>
  <c r="AW1072" i="18"/>
  <c r="AX1072" i="18"/>
  <c r="AY1072" i="18"/>
  <c r="AZ1072" i="18"/>
  <c r="BA1072" i="18"/>
  <c r="BB1072" i="18"/>
  <c r="G1073" i="18"/>
  <c r="AD1073" i="18" s="1"/>
  <c r="Q1073" i="18"/>
  <c r="R1073" i="18"/>
  <c r="S1073" i="18"/>
  <c r="T1073" i="18"/>
  <c r="AE1073" i="18"/>
  <c r="U1073" i="18" s="1"/>
  <c r="AF1073" i="18"/>
  <c r="AU1073" i="18"/>
  <c r="AW1073" i="18"/>
  <c r="AX1073" i="18"/>
  <c r="AY1073" i="18"/>
  <c r="AZ1073" i="18"/>
  <c r="BA1073" i="18"/>
  <c r="BB1073" i="18"/>
  <c r="G1074" i="18"/>
  <c r="AD1074" i="18" s="1"/>
  <c r="Q1074" i="18"/>
  <c r="R1074" i="18"/>
  <c r="S1074" i="18"/>
  <c r="T1074" i="18"/>
  <c r="AE1074" i="18"/>
  <c r="AH1074" i="18" s="1"/>
  <c r="AF1074" i="18"/>
  <c r="AJ1074" i="18"/>
  <c r="AU1074" i="18"/>
  <c r="AW1074" i="18"/>
  <c r="AX1074" i="18"/>
  <c r="AY1074" i="18"/>
  <c r="AZ1074" i="18"/>
  <c r="BA1074" i="18"/>
  <c r="BB1074" i="18"/>
  <c r="G1075" i="18"/>
  <c r="AD1075" i="18" s="1"/>
  <c r="Q1075" i="18"/>
  <c r="R1075" i="18"/>
  <c r="S1075" i="18"/>
  <c r="T1075" i="18"/>
  <c r="AE1075" i="18"/>
  <c r="AI1075" i="18" s="1"/>
  <c r="AF1075" i="18"/>
  <c r="AU1075" i="18"/>
  <c r="AW1075" i="18"/>
  <c r="AX1075" i="18"/>
  <c r="AY1075" i="18"/>
  <c r="AZ1075" i="18"/>
  <c r="BA1075" i="18"/>
  <c r="BB1075" i="18"/>
  <c r="G1076" i="18"/>
  <c r="AD1076" i="18" s="1"/>
  <c r="Q1076" i="18"/>
  <c r="R1076" i="18"/>
  <c r="S1076" i="18"/>
  <c r="T1076" i="18"/>
  <c r="AE1076" i="18"/>
  <c r="AF1076" i="18"/>
  <c r="AU1076" i="18"/>
  <c r="AW1076" i="18"/>
  <c r="AX1076" i="18"/>
  <c r="AY1076" i="18"/>
  <c r="AZ1076" i="18"/>
  <c r="BA1076" i="18"/>
  <c r="BB1076" i="18"/>
  <c r="G1077" i="18"/>
  <c r="AD1077" i="18" s="1"/>
  <c r="Q1077" i="18"/>
  <c r="R1077" i="18"/>
  <c r="S1077" i="18"/>
  <c r="T1077" i="18"/>
  <c r="AE1077" i="18"/>
  <c r="W1077" i="18" s="1"/>
  <c r="AA1077" i="18" s="1"/>
  <c r="AF1077" i="18"/>
  <c r="AU1077" i="18"/>
  <c r="AW1077" i="18"/>
  <c r="AX1077" i="18"/>
  <c r="AY1077" i="18"/>
  <c r="AZ1077" i="18"/>
  <c r="BA1077" i="18"/>
  <c r="BB1077" i="18"/>
  <c r="G1078" i="18"/>
  <c r="AD1078" i="18" s="1"/>
  <c r="Q1078" i="18"/>
  <c r="R1078" i="18"/>
  <c r="S1078" i="18"/>
  <c r="T1078" i="18"/>
  <c r="AE1078" i="18"/>
  <c r="W1078" i="18" s="1"/>
  <c r="Y1078" i="18" s="1"/>
  <c r="AF1078" i="18"/>
  <c r="AU1078" i="18"/>
  <c r="AW1078" i="18"/>
  <c r="AX1078" i="18"/>
  <c r="AY1078" i="18"/>
  <c r="AZ1078" i="18"/>
  <c r="BA1078" i="18"/>
  <c r="BB1078" i="18"/>
  <c r="G1079" i="18"/>
  <c r="Q1079" i="18"/>
  <c r="R1079" i="18"/>
  <c r="S1079" i="18"/>
  <c r="T1079" i="18"/>
  <c r="AE1079" i="18"/>
  <c r="AH1079" i="18" s="1"/>
  <c r="AF1079" i="18"/>
  <c r="AU1079" i="18"/>
  <c r="AW1079" i="18"/>
  <c r="AX1079" i="18"/>
  <c r="AY1079" i="18"/>
  <c r="AZ1079" i="18"/>
  <c r="BA1079" i="18"/>
  <c r="BB1079" i="18"/>
  <c r="G1080" i="18"/>
  <c r="AD1080" i="18"/>
  <c r="Q1080" i="18"/>
  <c r="R1080" i="18"/>
  <c r="S1080" i="18"/>
  <c r="T1080" i="18"/>
  <c r="AE1080" i="18"/>
  <c r="AJ1080" i="18" s="1"/>
  <c r="AF1080" i="18"/>
  <c r="AU1080" i="18"/>
  <c r="AW1080" i="18"/>
  <c r="AX1080" i="18"/>
  <c r="AY1080" i="18"/>
  <c r="AZ1080" i="18"/>
  <c r="BA1080" i="18"/>
  <c r="BB1080" i="18"/>
  <c r="G1081" i="18"/>
  <c r="AD1081" i="18" s="1"/>
  <c r="Q1081" i="18"/>
  <c r="R1081" i="18"/>
  <c r="S1081" i="18"/>
  <c r="T1081" i="18"/>
  <c r="AE1081" i="18"/>
  <c r="AF1081" i="18"/>
  <c r="AJ1081" i="18"/>
  <c r="AU1081" i="18"/>
  <c r="AW1081" i="18"/>
  <c r="AX1081" i="18"/>
  <c r="AY1081" i="18"/>
  <c r="AZ1081" i="18"/>
  <c r="BA1081" i="18"/>
  <c r="BB1081" i="18"/>
  <c r="G1082" i="18"/>
  <c r="AD1082" i="18" s="1"/>
  <c r="Q1082" i="18"/>
  <c r="R1082" i="18"/>
  <c r="S1082" i="18"/>
  <c r="T1082" i="18"/>
  <c r="AE1082" i="18"/>
  <c r="AJ1082" i="18" s="1"/>
  <c r="AF1082" i="18"/>
  <c r="AU1082" i="18"/>
  <c r="AW1082" i="18"/>
  <c r="AX1082" i="18"/>
  <c r="AY1082" i="18"/>
  <c r="AZ1082" i="18"/>
  <c r="BA1082" i="18"/>
  <c r="BB1082" i="18"/>
  <c r="G1083" i="18"/>
  <c r="AD1083" i="18" s="1"/>
  <c r="Q1083" i="18"/>
  <c r="R1083" i="18"/>
  <c r="S1083" i="18"/>
  <c r="T1083" i="18"/>
  <c r="AE1083" i="18"/>
  <c r="AF1083" i="18"/>
  <c r="AU1083" i="18"/>
  <c r="AW1083" i="18"/>
  <c r="AX1083" i="18"/>
  <c r="AY1083" i="18"/>
  <c r="AZ1083" i="18"/>
  <c r="BA1083" i="18"/>
  <c r="BB1083" i="18"/>
  <c r="G1084" i="18"/>
  <c r="AD1084" i="18" s="1"/>
  <c r="Q1084" i="18"/>
  <c r="R1084" i="18"/>
  <c r="S1084" i="18"/>
  <c r="T1084" i="18"/>
  <c r="AE1084" i="18"/>
  <c r="W1084" i="18" s="1"/>
  <c r="Y1084" i="18" s="1"/>
  <c r="AF1084" i="18"/>
  <c r="AU1084" i="18"/>
  <c r="AW1084" i="18"/>
  <c r="AX1084" i="18"/>
  <c r="AY1084" i="18"/>
  <c r="AZ1084" i="18"/>
  <c r="BA1084" i="18"/>
  <c r="BB1084" i="18"/>
  <c r="G1085" i="18"/>
  <c r="AD1085" i="18"/>
  <c r="Q1085" i="18"/>
  <c r="R1085" i="18"/>
  <c r="S1085" i="18"/>
  <c r="T1085" i="18"/>
  <c r="AE1085" i="18"/>
  <c r="U1085" i="18" s="1"/>
  <c r="AF1085" i="18"/>
  <c r="AU1085" i="18"/>
  <c r="AW1085" i="18"/>
  <c r="AX1085" i="18"/>
  <c r="AY1085" i="18"/>
  <c r="AZ1085" i="18"/>
  <c r="BA1085" i="18"/>
  <c r="BB1085" i="18"/>
  <c r="G1086" i="18"/>
  <c r="AD1086" i="18" s="1"/>
  <c r="Q1086" i="18"/>
  <c r="R1086" i="18"/>
  <c r="S1086" i="18"/>
  <c r="T1086" i="18"/>
  <c r="AE1086" i="18"/>
  <c r="AJ1086" i="18" s="1"/>
  <c r="AF1086" i="18"/>
  <c r="AU1086" i="18"/>
  <c r="AW1086" i="18"/>
  <c r="AX1086" i="18"/>
  <c r="AY1086" i="18"/>
  <c r="AZ1086" i="18"/>
  <c r="BA1086" i="18"/>
  <c r="BB1086" i="18"/>
  <c r="G1087" i="18"/>
  <c r="AD1087" i="18" s="1"/>
  <c r="Q1087" i="18"/>
  <c r="R1087" i="18"/>
  <c r="S1087" i="18"/>
  <c r="T1087" i="18"/>
  <c r="AE1087" i="18"/>
  <c r="AF1087" i="18"/>
  <c r="AU1087" i="18"/>
  <c r="AW1087" i="18"/>
  <c r="AX1087" i="18"/>
  <c r="AY1087" i="18"/>
  <c r="AZ1087" i="18"/>
  <c r="BA1087" i="18"/>
  <c r="BB1087" i="18"/>
  <c r="G1088" i="18"/>
  <c r="Q1088" i="18"/>
  <c r="R1088" i="18"/>
  <c r="S1088" i="18"/>
  <c r="T1088" i="18"/>
  <c r="AE1088" i="18"/>
  <c r="AF1088" i="18"/>
  <c r="AU1088" i="18"/>
  <c r="AW1088" i="18"/>
  <c r="AX1088" i="18"/>
  <c r="AY1088" i="18"/>
  <c r="AZ1088" i="18"/>
  <c r="BA1088" i="18"/>
  <c r="BB1088" i="18"/>
  <c r="G1089" i="18"/>
  <c r="AD1089" i="18" s="1"/>
  <c r="Q1089" i="18"/>
  <c r="R1089" i="18"/>
  <c r="S1089" i="18"/>
  <c r="T1089" i="18"/>
  <c r="AE1089" i="18"/>
  <c r="AI1089" i="18" s="1"/>
  <c r="AF1089" i="18"/>
  <c r="AU1089" i="18"/>
  <c r="AW1089" i="18"/>
  <c r="AX1089" i="18"/>
  <c r="AY1089" i="18"/>
  <c r="AZ1089" i="18"/>
  <c r="BA1089" i="18"/>
  <c r="BB1089" i="18"/>
  <c r="G1090" i="18"/>
  <c r="AD1090" i="18" s="1"/>
  <c r="Q1090" i="18"/>
  <c r="R1090" i="18"/>
  <c r="S1090" i="18"/>
  <c r="T1090" i="18"/>
  <c r="AE1090" i="18"/>
  <c r="W1090" i="18" s="1"/>
  <c r="AF1090" i="18"/>
  <c r="AJ1090" i="18"/>
  <c r="AU1090" i="18"/>
  <c r="AW1090" i="18"/>
  <c r="AX1090" i="18"/>
  <c r="AY1090" i="18"/>
  <c r="AZ1090" i="18"/>
  <c r="BA1090" i="18"/>
  <c r="BB1090" i="18"/>
  <c r="G1091" i="18"/>
  <c r="AD1091" i="18" s="1"/>
  <c r="Q1091" i="18"/>
  <c r="R1091" i="18"/>
  <c r="S1091" i="18"/>
  <c r="T1091" i="18"/>
  <c r="AE1091" i="18"/>
  <c r="AF1091" i="18"/>
  <c r="AU1091" i="18"/>
  <c r="AW1091" i="18"/>
  <c r="AX1091" i="18"/>
  <c r="AY1091" i="18"/>
  <c r="AZ1091" i="18"/>
  <c r="BA1091" i="18"/>
  <c r="BB1091" i="18"/>
  <c r="G1092" i="18"/>
  <c r="Q1092" i="18"/>
  <c r="R1092" i="18"/>
  <c r="S1092" i="18"/>
  <c r="T1092" i="18"/>
  <c r="AE1092" i="18"/>
  <c r="AF1092" i="18"/>
  <c r="AU1092" i="18"/>
  <c r="AW1092" i="18"/>
  <c r="AX1092" i="18"/>
  <c r="AY1092" i="18"/>
  <c r="AZ1092" i="18"/>
  <c r="BA1092" i="18"/>
  <c r="BB1092" i="18"/>
  <c r="G1093" i="18"/>
  <c r="AD1093" i="18" s="1"/>
  <c r="Q1093" i="18"/>
  <c r="R1093" i="18"/>
  <c r="S1093" i="18"/>
  <c r="T1093" i="18"/>
  <c r="AE1093" i="18"/>
  <c r="AI1093" i="18"/>
  <c r="AF1093" i="18"/>
  <c r="AU1093" i="18"/>
  <c r="AW1093" i="18"/>
  <c r="AX1093" i="18"/>
  <c r="AY1093" i="18"/>
  <c r="AZ1093" i="18"/>
  <c r="BA1093" i="18"/>
  <c r="BB1093" i="18"/>
  <c r="G1094" i="18"/>
  <c r="AD1094" i="18" s="1"/>
  <c r="Q1094" i="18"/>
  <c r="R1094" i="18"/>
  <c r="S1094" i="18"/>
  <c r="T1094" i="18"/>
  <c r="AE1094" i="18"/>
  <c r="AF1094" i="18"/>
  <c r="AU1094" i="18"/>
  <c r="AW1094" i="18"/>
  <c r="AX1094" i="18"/>
  <c r="AY1094" i="18"/>
  <c r="AZ1094" i="18"/>
  <c r="BA1094" i="18"/>
  <c r="BB1094" i="18"/>
  <c r="G1095" i="18"/>
  <c r="AD1095" i="18"/>
  <c r="Q1095" i="18"/>
  <c r="R1095" i="18"/>
  <c r="S1095" i="18"/>
  <c r="T1095" i="18"/>
  <c r="AE1095" i="18"/>
  <c r="AF1095" i="18"/>
  <c r="AU1095" i="18"/>
  <c r="AW1095" i="18"/>
  <c r="AX1095" i="18"/>
  <c r="AY1095" i="18"/>
  <c r="AZ1095" i="18"/>
  <c r="BA1095" i="18"/>
  <c r="BB1095" i="18"/>
  <c r="G1096" i="18"/>
  <c r="AD1096" i="18" s="1"/>
  <c r="Q1096" i="18"/>
  <c r="R1096" i="18"/>
  <c r="S1096" i="18"/>
  <c r="T1096" i="18"/>
  <c r="AE1096" i="18"/>
  <c r="X1096" i="18" s="1"/>
  <c r="AF1096" i="18"/>
  <c r="AU1096" i="18"/>
  <c r="AW1096" i="18"/>
  <c r="AX1096" i="18"/>
  <c r="AY1096" i="18"/>
  <c r="AZ1096" i="18"/>
  <c r="BA1096" i="18"/>
  <c r="BB1096" i="18"/>
  <c r="G1097" i="18"/>
  <c r="AD1097" i="18" s="1"/>
  <c r="Q1097" i="18"/>
  <c r="R1097" i="18"/>
  <c r="S1097" i="18"/>
  <c r="T1097" i="18"/>
  <c r="AE1097" i="18"/>
  <c r="AF1097" i="18"/>
  <c r="AU1097" i="18"/>
  <c r="AW1097" i="18"/>
  <c r="AX1097" i="18"/>
  <c r="AY1097" i="18"/>
  <c r="AZ1097" i="18"/>
  <c r="BA1097" i="18"/>
  <c r="BB1097" i="18"/>
  <c r="G1098" i="18"/>
  <c r="AD1098" i="18" s="1"/>
  <c r="Q1098" i="18"/>
  <c r="R1098" i="18"/>
  <c r="S1098" i="18"/>
  <c r="T1098" i="18"/>
  <c r="AE1098" i="18"/>
  <c r="U1098" i="18" s="1"/>
  <c r="AF1098" i="18"/>
  <c r="AU1098" i="18"/>
  <c r="AW1098" i="18"/>
  <c r="AX1098" i="18"/>
  <c r="AY1098" i="18"/>
  <c r="AZ1098" i="18"/>
  <c r="BA1098" i="18"/>
  <c r="BB1098" i="18"/>
  <c r="G1099" i="18"/>
  <c r="AD1099" i="18" s="1"/>
  <c r="Q1099" i="18"/>
  <c r="R1099" i="18"/>
  <c r="S1099" i="18"/>
  <c r="T1099" i="18"/>
  <c r="AE1099" i="18"/>
  <c r="AF1099" i="18"/>
  <c r="AU1099" i="18"/>
  <c r="AW1099" i="18"/>
  <c r="AX1099" i="18"/>
  <c r="AY1099" i="18"/>
  <c r="AZ1099" i="18"/>
  <c r="BA1099" i="18"/>
  <c r="BB1099" i="18"/>
  <c r="G1100" i="18"/>
  <c r="AD1100" i="18" s="1"/>
  <c r="Q1100" i="18"/>
  <c r="R1100" i="18"/>
  <c r="S1100" i="18"/>
  <c r="T1100" i="18"/>
  <c r="AE1100" i="18"/>
  <c r="AF1100" i="18"/>
  <c r="AU1100" i="18"/>
  <c r="AW1100" i="18"/>
  <c r="AX1100" i="18"/>
  <c r="AY1100" i="18"/>
  <c r="AZ1100" i="18"/>
  <c r="BA1100" i="18"/>
  <c r="BB1100" i="18"/>
  <c r="G1101" i="18"/>
  <c r="AD1101" i="18" s="1"/>
  <c r="Q1101" i="18"/>
  <c r="R1101" i="18"/>
  <c r="S1101" i="18"/>
  <c r="T1101" i="18"/>
  <c r="AE1101" i="18"/>
  <c r="AF1101" i="18"/>
  <c r="AU1101" i="18"/>
  <c r="AW1101" i="18"/>
  <c r="AX1101" i="18"/>
  <c r="AY1101" i="18"/>
  <c r="AZ1101" i="18"/>
  <c r="BA1101" i="18"/>
  <c r="BB1101" i="18"/>
  <c r="G1102" i="18"/>
  <c r="AD1102" i="18" s="1"/>
  <c r="Q1102" i="18"/>
  <c r="R1102" i="18"/>
  <c r="S1102" i="18"/>
  <c r="T1102" i="18"/>
  <c r="AE1102" i="18"/>
  <c r="AF1102" i="18"/>
  <c r="AU1102" i="18"/>
  <c r="AW1102" i="18"/>
  <c r="AX1102" i="18"/>
  <c r="AY1102" i="18"/>
  <c r="AZ1102" i="18"/>
  <c r="BA1102" i="18"/>
  <c r="BB1102" i="18"/>
  <c r="G1103" i="18"/>
  <c r="AD1103" i="18" s="1"/>
  <c r="Q1103" i="18"/>
  <c r="R1103" i="18"/>
  <c r="S1103" i="18"/>
  <c r="T1103" i="18"/>
  <c r="AE1103" i="18"/>
  <c r="AF1103" i="18"/>
  <c r="AU1103" i="18"/>
  <c r="AW1103" i="18"/>
  <c r="AX1103" i="18"/>
  <c r="AY1103" i="18"/>
  <c r="AZ1103" i="18"/>
  <c r="BA1103" i="18"/>
  <c r="BB1103" i="18"/>
  <c r="G1104" i="18"/>
  <c r="AD1104" i="18" s="1"/>
  <c r="Q1104" i="18"/>
  <c r="R1104" i="18"/>
  <c r="S1104" i="18"/>
  <c r="T1104" i="18"/>
  <c r="AE1104" i="18"/>
  <c r="U1104" i="18" s="1"/>
  <c r="AF1104" i="18"/>
  <c r="AU1104" i="18"/>
  <c r="AW1104" i="18"/>
  <c r="AX1104" i="18"/>
  <c r="AY1104" i="18"/>
  <c r="AZ1104" i="18"/>
  <c r="BA1104" i="18"/>
  <c r="BB1104" i="18"/>
  <c r="G1105" i="18"/>
  <c r="AD1105" i="18" s="1"/>
  <c r="Q1105" i="18"/>
  <c r="R1105" i="18"/>
  <c r="S1105" i="18"/>
  <c r="T1105" i="18"/>
  <c r="AE1105" i="18"/>
  <c r="AF1105" i="18"/>
  <c r="AU1105" i="18"/>
  <c r="AW1105" i="18"/>
  <c r="AX1105" i="18"/>
  <c r="AY1105" i="18"/>
  <c r="AZ1105" i="18"/>
  <c r="BA1105" i="18"/>
  <c r="BB1105" i="18"/>
  <c r="G1106" i="18"/>
  <c r="AD1106" i="18" s="1"/>
  <c r="Q1106" i="18"/>
  <c r="R1106" i="18"/>
  <c r="S1106" i="18"/>
  <c r="T1106" i="18"/>
  <c r="AE1106" i="18"/>
  <c r="AF1106" i="18"/>
  <c r="AU1106" i="18"/>
  <c r="AW1106" i="18"/>
  <c r="AX1106" i="18"/>
  <c r="AY1106" i="18"/>
  <c r="AZ1106" i="18"/>
  <c r="BA1106" i="18"/>
  <c r="BB1106" i="18"/>
  <c r="G1107" i="18"/>
  <c r="AD1107" i="18"/>
  <c r="Q1107" i="18"/>
  <c r="R1107" i="18"/>
  <c r="S1107" i="18"/>
  <c r="T1107" i="18"/>
  <c r="AE1107" i="18"/>
  <c r="AH1107" i="18" s="1"/>
  <c r="AF1107" i="18"/>
  <c r="AU1107" i="18"/>
  <c r="AW1107" i="18"/>
  <c r="AX1107" i="18"/>
  <c r="AY1107" i="18"/>
  <c r="AZ1107" i="18"/>
  <c r="BA1107" i="18"/>
  <c r="BB1107" i="18"/>
  <c r="G1108" i="18"/>
  <c r="AD1108" i="18" s="1"/>
  <c r="Q1108" i="18"/>
  <c r="R1108" i="18"/>
  <c r="S1108" i="18"/>
  <c r="T1108" i="18"/>
  <c r="AE1108" i="18"/>
  <c r="U1108" i="18" s="1"/>
  <c r="AF1108" i="18"/>
  <c r="AU1108" i="18"/>
  <c r="AW1108" i="18"/>
  <c r="AX1108" i="18"/>
  <c r="AY1108" i="18"/>
  <c r="AZ1108" i="18"/>
  <c r="BA1108" i="18"/>
  <c r="BB1108" i="18"/>
  <c r="G1109" i="18"/>
  <c r="AD1109" i="18" s="1"/>
  <c r="Q1109" i="18"/>
  <c r="R1109" i="18"/>
  <c r="S1109" i="18"/>
  <c r="T1109" i="18"/>
  <c r="AE1109" i="18"/>
  <c r="W1109" i="18"/>
  <c r="AF1109" i="18"/>
  <c r="AU1109" i="18"/>
  <c r="AW1109" i="18"/>
  <c r="AX1109" i="18"/>
  <c r="AY1109" i="18"/>
  <c r="AZ1109" i="18"/>
  <c r="BA1109" i="18"/>
  <c r="BB1109" i="18"/>
  <c r="G1110" i="18"/>
  <c r="AD1110" i="18" s="1"/>
  <c r="Q1110" i="18"/>
  <c r="R1110" i="18"/>
  <c r="S1110" i="18"/>
  <c r="T1110" i="18"/>
  <c r="AE1110" i="18"/>
  <c r="W1110" i="18" s="1"/>
  <c r="Y1110" i="18"/>
  <c r="AF1110" i="18"/>
  <c r="AU1110" i="18"/>
  <c r="AW1110" i="18"/>
  <c r="AX1110" i="18"/>
  <c r="AY1110" i="18"/>
  <c r="AZ1110" i="18"/>
  <c r="BA1110" i="18"/>
  <c r="BB1110" i="18"/>
  <c r="G1111" i="18"/>
  <c r="AD1111" i="18" s="1"/>
  <c r="Q1111" i="18"/>
  <c r="R1111" i="18"/>
  <c r="S1111" i="18"/>
  <c r="T1111" i="18"/>
  <c r="AE1111" i="18"/>
  <c r="AI1111" i="18" s="1"/>
  <c r="AF1111" i="18"/>
  <c r="AU1111" i="18"/>
  <c r="AW1111" i="18"/>
  <c r="AX1111" i="18"/>
  <c r="AY1111" i="18"/>
  <c r="AZ1111" i="18"/>
  <c r="BA1111" i="18"/>
  <c r="BB1111" i="18"/>
  <c r="G1112" i="18"/>
  <c r="AD1112" i="18" s="1"/>
  <c r="Q1112" i="18"/>
  <c r="R1112" i="18"/>
  <c r="S1112" i="18"/>
  <c r="T1112" i="18"/>
  <c r="AE1112" i="18"/>
  <c r="W1112" i="18" s="1"/>
  <c r="Y1112" i="18" s="1"/>
  <c r="AF1112" i="18"/>
  <c r="AU1112" i="18"/>
  <c r="AW1112" i="18"/>
  <c r="AX1112" i="18"/>
  <c r="AY1112" i="18"/>
  <c r="AZ1112" i="18"/>
  <c r="BA1112" i="18"/>
  <c r="BB1112" i="18"/>
  <c r="G1113" i="18"/>
  <c r="AD1113" i="18" s="1"/>
  <c r="Q1113" i="18"/>
  <c r="R1113" i="18"/>
  <c r="S1113" i="18"/>
  <c r="T1113" i="18"/>
  <c r="AE1113" i="18"/>
  <c r="AF1113" i="18"/>
  <c r="AU1113" i="18"/>
  <c r="AW1113" i="18"/>
  <c r="AX1113" i="18"/>
  <c r="AY1113" i="18"/>
  <c r="AZ1113" i="18"/>
  <c r="BA1113" i="18"/>
  <c r="BB1113" i="18"/>
  <c r="G1114" i="18"/>
  <c r="AD1114" i="18" s="1"/>
  <c r="Q1114" i="18"/>
  <c r="R1114" i="18"/>
  <c r="S1114" i="18"/>
  <c r="T1114" i="18"/>
  <c r="AE1114" i="18"/>
  <c r="AI1114" i="18" s="1"/>
  <c r="AF1114" i="18"/>
  <c r="AU1114" i="18"/>
  <c r="AW1114" i="18"/>
  <c r="AX1114" i="18"/>
  <c r="AY1114" i="18"/>
  <c r="AZ1114" i="18"/>
  <c r="BA1114" i="18"/>
  <c r="BB1114" i="18"/>
  <c r="G1115" i="18"/>
  <c r="AD1115" i="18" s="1"/>
  <c r="Q1115" i="18"/>
  <c r="R1115" i="18"/>
  <c r="S1115" i="18"/>
  <c r="T1115" i="18"/>
  <c r="AE1115" i="18"/>
  <c r="AF1115" i="18"/>
  <c r="AU1115" i="18"/>
  <c r="AW1115" i="18"/>
  <c r="AX1115" i="18"/>
  <c r="AY1115" i="18"/>
  <c r="AZ1115" i="18"/>
  <c r="BA1115" i="18"/>
  <c r="BB1115" i="18"/>
  <c r="G1116" i="18"/>
  <c r="Q1116" i="18"/>
  <c r="R1116" i="18"/>
  <c r="S1116" i="18"/>
  <c r="T1116" i="18"/>
  <c r="AE1116" i="18"/>
  <c r="AF1116" i="18"/>
  <c r="AU1116" i="18"/>
  <c r="AW1116" i="18"/>
  <c r="AX1116" i="18"/>
  <c r="AY1116" i="18"/>
  <c r="AZ1116" i="18"/>
  <c r="BA1116" i="18"/>
  <c r="BB1116" i="18"/>
  <c r="G1117" i="18"/>
  <c r="AD1117" i="18" s="1"/>
  <c r="Q1117" i="18"/>
  <c r="R1117" i="18"/>
  <c r="S1117" i="18"/>
  <c r="T1117" i="18"/>
  <c r="AE1117" i="18"/>
  <c r="AF1117" i="18"/>
  <c r="AG1117" i="18" s="1"/>
  <c r="AU1117" i="18"/>
  <c r="AW1117" i="18"/>
  <c r="AX1117" i="18"/>
  <c r="AY1117" i="18"/>
  <c r="AZ1117" i="18"/>
  <c r="BA1117" i="18"/>
  <c r="BB1117" i="18"/>
  <c r="G1118" i="18"/>
  <c r="AD1118" i="18" s="1"/>
  <c r="Q1118" i="18"/>
  <c r="R1118" i="18"/>
  <c r="S1118" i="18"/>
  <c r="T1118" i="18"/>
  <c r="AE1118" i="18"/>
  <c r="W1118" i="18" s="1"/>
  <c r="AA1118" i="18" s="1"/>
  <c r="AF1118" i="18"/>
  <c r="AU1118" i="18"/>
  <c r="AW1118" i="18"/>
  <c r="AX1118" i="18"/>
  <c r="AY1118" i="18"/>
  <c r="AZ1118" i="18"/>
  <c r="BA1118" i="18"/>
  <c r="BB1118" i="18"/>
  <c r="G1119" i="18"/>
  <c r="AD1119" i="18" s="1"/>
  <c r="Q1119" i="18"/>
  <c r="R1119" i="18"/>
  <c r="S1119" i="18"/>
  <c r="T1119" i="18"/>
  <c r="AE1119" i="18"/>
  <c r="AJ1119" i="18" s="1"/>
  <c r="AF1119" i="18"/>
  <c r="AG1119" i="18" s="1"/>
  <c r="AU1119" i="18"/>
  <c r="AW1119" i="18"/>
  <c r="AX1119" i="18"/>
  <c r="AY1119" i="18"/>
  <c r="AZ1119" i="18"/>
  <c r="BA1119" i="18"/>
  <c r="BB1119" i="18"/>
  <c r="G1120" i="18"/>
  <c r="AD1120" i="18" s="1"/>
  <c r="Q1120" i="18"/>
  <c r="R1120" i="18"/>
  <c r="S1120" i="18"/>
  <c r="T1120" i="18"/>
  <c r="AE1120" i="18"/>
  <c r="AI1120" i="18" s="1"/>
  <c r="AF1120" i="18"/>
  <c r="AG1120" i="18"/>
  <c r="AU1120" i="18"/>
  <c r="AW1120" i="18"/>
  <c r="AX1120" i="18"/>
  <c r="AY1120" i="18"/>
  <c r="AZ1120" i="18"/>
  <c r="BA1120" i="18"/>
  <c r="BB1120" i="18"/>
  <c r="G1121" i="18"/>
  <c r="AD1121" i="18" s="1"/>
  <c r="Q1121" i="18"/>
  <c r="R1121" i="18"/>
  <c r="S1121" i="18"/>
  <c r="T1121" i="18"/>
  <c r="AE1121" i="18"/>
  <c r="AJ1121" i="18" s="1"/>
  <c r="AF1121" i="18"/>
  <c r="AU1121" i="18"/>
  <c r="AW1121" i="18"/>
  <c r="AX1121" i="18"/>
  <c r="AY1121" i="18"/>
  <c r="AZ1121" i="18"/>
  <c r="BA1121" i="18"/>
  <c r="BB1121" i="18"/>
  <c r="G1122" i="18"/>
  <c r="AD1122" i="18" s="1"/>
  <c r="Q1122" i="18"/>
  <c r="R1122" i="18"/>
  <c r="S1122" i="18"/>
  <c r="T1122" i="18"/>
  <c r="AE1122" i="18"/>
  <c r="X1122" i="18" s="1"/>
  <c r="AF1122" i="18"/>
  <c r="AU1122" i="18"/>
  <c r="AW1122" i="18"/>
  <c r="AX1122" i="18"/>
  <c r="AY1122" i="18"/>
  <c r="AZ1122" i="18"/>
  <c r="BA1122" i="18"/>
  <c r="BB1122" i="18"/>
  <c r="G1123" i="18"/>
  <c r="AD1123" i="18" s="1"/>
  <c r="Q1123" i="18"/>
  <c r="R1123" i="18"/>
  <c r="S1123" i="18"/>
  <c r="T1123" i="18"/>
  <c r="AE1123" i="18"/>
  <c r="AF1123" i="18"/>
  <c r="AG1123" i="18" s="1"/>
  <c r="AU1123" i="18"/>
  <c r="AW1123" i="18"/>
  <c r="AX1123" i="18"/>
  <c r="AY1123" i="18"/>
  <c r="AZ1123" i="18"/>
  <c r="BA1123" i="18"/>
  <c r="BB1123" i="18"/>
  <c r="G1124" i="18"/>
  <c r="AD1124" i="18" s="1"/>
  <c r="Q1124" i="18"/>
  <c r="R1124" i="18"/>
  <c r="S1124" i="18"/>
  <c r="T1124" i="18"/>
  <c r="AE1124" i="18"/>
  <c r="W1124" i="18" s="1"/>
  <c r="AF1124" i="18"/>
  <c r="AU1124" i="18"/>
  <c r="AW1124" i="18"/>
  <c r="AX1124" i="18"/>
  <c r="AY1124" i="18"/>
  <c r="AZ1124" i="18"/>
  <c r="BA1124" i="18"/>
  <c r="BB1124" i="18"/>
  <c r="G1125" i="18"/>
  <c r="AD1125" i="18" s="1"/>
  <c r="Q1125" i="18"/>
  <c r="R1125" i="18"/>
  <c r="S1125" i="18"/>
  <c r="T1125" i="18"/>
  <c r="AE1125" i="18"/>
  <c r="AJ1125" i="18" s="1"/>
  <c r="AF1125" i="18"/>
  <c r="AG1125" i="18" s="1"/>
  <c r="AH1125" i="18"/>
  <c r="AU1125" i="18"/>
  <c r="AW1125" i="18"/>
  <c r="AX1125" i="18"/>
  <c r="AY1125" i="18"/>
  <c r="AZ1125" i="18"/>
  <c r="BA1125" i="18"/>
  <c r="BB1125" i="18"/>
  <c r="G1126" i="18"/>
  <c r="AD1126" i="18" s="1"/>
  <c r="Q1126" i="18"/>
  <c r="R1126" i="18"/>
  <c r="S1126" i="18"/>
  <c r="T1126" i="18"/>
  <c r="AE1126" i="18"/>
  <c r="AI1126" i="18"/>
  <c r="AF1126" i="18"/>
  <c r="AG1126" i="18" s="1"/>
  <c r="AU1126" i="18"/>
  <c r="AW1126" i="18"/>
  <c r="AX1126" i="18"/>
  <c r="AY1126" i="18"/>
  <c r="AZ1126" i="18"/>
  <c r="BA1126" i="18"/>
  <c r="BB1126" i="18"/>
  <c r="G1127" i="18"/>
  <c r="Q1127" i="18"/>
  <c r="R1127" i="18"/>
  <c r="S1127" i="18"/>
  <c r="T1127" i="18"/>
  <c r="AE1127" i="18"/>
  <c r="AF1127" i="18"/>
  <c r="AG1127" i="18" s="1"/>
  <c r="AU1127" i="18"/>
  <c r="AW1127" i="18"/>
  <c r="AX1127" i="18"/>
  <c r="AY1127" i="18"/>
  <c r="AZ1127" i="18"/>
  <c r="BA1127" i="18"/>
  <c r="BB1127" i="18"/>
  <c r="G1128" i="18"/>
  <c r="AD1128" i="18" s="1"/>
  <c r="Q1128" i="18"/>
  <c r="R1128" i="18"/>
  <c r="S1128" i="18"/>
  <c r="T1128" i="18"/>
  <c r="AE1128" i="18"/>
  <c r="AF1128" i="18"/>
  <c r="AG1128" i="18" s="1"/>
  <c r="AU1128" i="18"/>
  <c r="AW1128" i="18"/>
  <c r="AX1128" i="18"/>
  <c r="AY1128" i="18"/>
  <c r="AZ1128" i="18"/>
  <c r="BA1128" i="18"/>
  <c r="BB1128" i="18"/>
  <c r="G1129" i="18"/>
  <c r="AD1129" i="18" s="1"/>
  <c r="Q1129" i="18"/>
  <c r="R1129" i="18"/>
  <c r="S1129" i="18"/>
  <c r="T1129" i="18"/>
  <c r="AE1129" i="18"/>
  <c r="AJ1129" i="18" s="1"/>
  <c r="AF1129" i="18"/>
  <c r="AG1129" i="18" s="1"/>
  <c r="AU1129" i="18"/>
  <c r="AW1129" i="18"/>
  <c r="AX1129" i="18"/>
  <c r="AY1129" i="18"/>
  <c r="AZ1129" i="18"/>
  <c r="BA1129" i="18"/>
  <c r="BB1129" i="18"/>
  <c r="G1130" i="18"/>
  <c r="AD1130" i="18"/>
  <c r="Q1130" i="18"/>
  <c r="R1130" i="18"/>
  <c r="S1130" i="18"/>
  <c r="T1130" i="18"/>
  <c r="AE1130" i="18"/>
  <c r="AI1130" i="18" s="1"/>
  <c r="AF1130" i="18"/>
  <c r="AU1130" i="18"/>
  <c r="AW1130" i="18"/>
  <c r="AX1130" i="18"/>
  <c r="AY1130" i="18"/>
  <c r="AZ1130" i="18"/>
  <c r="BA1130" i="18"/>
  <c r="BB1130" i="18"/>
  <c r="G1131" i="18"/>
  <c r="AD1131" i="18" s="1"/>
  <c r="Q1131" i="18"/>
  <c r="R1131" i="18"/>
  <c r="S1131" i="18"/>
  <c r="T1131" i="18"/>
  <c r="AE1131" i="18"/>
  <c r="W1131" i="18" s="1"/>
  <c r="AF1131" i="18"/>
  <c r="AG1131" i="18" s="1"/>
  <c r="AU1131" i="18"/>
  <c r="AW1131" i="18"/>
  <c r="AX1131" i="18"/>
  <c r="AY1131" i="18"/>
  <c r="AZ1131" i="18"/>
  <c r="BA1131" i="18"/>
  <c r="BB1131" i="18"/>
  <c r="G1132" i="18"/>
  <c r="AD1132" i="18" s="1"/>
  <c r="Q1132" i="18"/>
  <c r="R1132" i="18"/>
  <c r="S1132" i="18"/>
  <c r="T1132" i="18"/>
  <c r="AE1132" i="18"/>
  <c r="AF1132" i="18"/>
  <c r="AU1132" i="18"/>
  <c r="AW1132" i="18"/>
  <c r="AX1132" i="18"/>
  <c r="AY1132" i="18"/>
  <c r="AZ1132" i="18"/>
  <c r="BA1132" i="18"/>
  <c r="BB1132" i="18"/>
  <c r="G1133" i="18"/>
  <c r="Q1133" i="18"/>
  <c r="R1133" i="18"/>
  <c r="S1133" i="18"/>
  <c r="T1133" i="18"/>
  <c r="AE1133" i="18"/>
  <c r="AI1133" i="18" s="1"/>
  <c r="AF1133" i="18"/>
  <c r="AU1133" i="18"/>
  <c r="AW1133" i="18"/>
  <c r="AX1133" i="18"/>
  <c r="AY1133" i="18"/>
  <c r="AZ1133" i="18"/>
  <c r="BA1133" i="18"/>
  <c r="BB1133" i="18"/>
  <c r="G1134" i="18"/>
  <c r="AD1134" i="18" s="1"/>
  <c r="Q1134" i="18"/>
  <c r="R1134" i="18"/>
  <c r="S1134" i="18"/>
  <c r="T1134" i="18"/>
  <c r="AE1134" i="18"/>
  <c r="AH1134" i="18" s="1"/>
  <c r="AF1134" i="18"/>
  <c r="AU1134" i="18"/>
  <c r="AW1134" i="18"/>
  <c r="AX1134" i="18"/>
  <c r="AY1134" i="18"/>
  <c r="AZ1134" i="18"/>
  <c r="BA1134" i="18"/>
  <c r="BB1134" i="18"/>
  <c r="G1135" i="18"/>
  <c r="AD1135" i="18" s="1"/>
  <c r="Q1135" i="18"/>
  <c r="R1135" i="18"/>
  <c r="S1135" i="18"/>
  <c r="T1135" i="18"/>
  <c r="AE1135" i="18"/>
  <c r="AF1135" i="18"/>
  <c r="AU1135" i="18"/>
  <c r="AW1135" i="18"/>
  <c r="AX1135" i="18"/>
  <c r="AY1135" i="18"/>
  <c r="AZ1135" i="18"/>
  <c r="BA1135" i="18"/>
  <c r="BB1135" i="18"/>
  <c r="G1136" i="18"/>
  <c r="AD1136" i="18" s="1"/>
  <c r="Q1136" i="18"/>
  <c r="R1136" i="18"/>
  <c r="S1136" i="18"/>
  <c r="T1136" i="18"/>
  <c r="AE1136" i="18"/>
  <c r="AF1136" i="18"/>
  <c r="AG1136" i="18" s="1"/>
  <c r="AU1136" i="18"/>
  <c r="AW1136" i="18"/>
  <c r="AX1136" i="18"/>
  <c r="AY1136" i="18"/>
  <c r="AZ1136" i="18"/>
  <c r="BA1136" i="18"/>
  <c r="BB1136" i="18"/>
  <c r="G1137" i="18"/>
  <c r="AD1137" i="18" s="1"/>
  <c r="Q1137" i="18"/>
  <c r="R1137" i="18"/>
  <c r="S1137" i="18"/>
  <c r="T1137" i="18"/>
  <c r="AE1137" i="18"/>
  <c r="AF1137" i="18"/>
  <c r="AG1137" i="18" s="1"/>
  <c r="AU1137" i="18"/>
  <c r="AW1137" i="18"/>
  <c r="AX1137" i="18"/>
  <c r="AY1137" i="18"/>
  <c r="AZ1137" i="18"/>
  <c r="BA1137" i="18"/>
  <c r="BB1137" i="18"/>
  <c r="G1138" i="18"/>
  <c r="AD1138" i="18" s="1"/>
  <c r="Q1138" i="18"/>
  <c r="R1138" i="18"/>
  <c r="S1138" i="18"/>
  <c r="T1138" i="18"/>
  <c r="AE1138" i="18"/>
  <c r="W1138" i="18" s="1"/>
  <c r="AF1138" i="18"/>
  <c r="AU1138" i="18"/>
  <c r="AW1138" i="18"/>
  <c r="AX1138" i="18"/>
  <c r="AY1138" i="18"/>
  <c r="AZ1138" i="18"/>
  <c r="BA1138" i="18"/>
  <c r="BB1138" i="18"/>
  <c r="G1139" i="18"/>
  <c r="Q1139" i="18"/>
  <c r="R1139" i="18"/>
  <c r="S1139" i="18"/>
  <c r="T1139" i="18"/>
  <c r="AE1139" i="18"/>
  <c r="AH1139" i="18" s="1"/>
  <c r="AF1139" i="18"/>
  <c r="AU1139" i="18"/>
  <c r="AW1139" i="18"/>
  <c r="AX1139" i="18"/>
  <c r="AY1139" i="18"/>
  <c r="AZ1139" i="18"/>
  <c r="BA1139" i="18"/>
  <c r="BB1139" i="18"/>
  <c r="G1140" i="18"/>
  <c r="AD1140" i="18" s="1"/>
  <c r="Q1140" i="18"/>
  <c r="R1140" i="18"/>
  <c r="S1140" i="18"/>
  <c r="T1140" i="18"/>
  <c r="AE1140" i="18"/>
  <c r="X1140" i="18"/>
  <c r="AF1140" i="18"/>
  <c r="AU1140" i="18"/>
  <c r="AW1140" i="18"/>
  <c r="AX1140" i="18"/>
  <c r="AY1140" i="18"/>
  <c r="AZ1140" i="18"/>
  <c r="BA1140" i="18"/>
  <c r="BB1140" i="18"/>
  <c r="G1141" i="18"/>
  <c r="AD1141" i="18" s="1"/>
  <c r="Q1141" i="18"/>
  <c r="R1141" i="18"/>
  <c r="S1141" i="18"/>
  <c r="T1141" i="18"/>
  <c r="AE1141" i="18"/>
  <c r="AJ1141" i="18" s="1"/>
  <c r="AF1141" i="18"/>
  <c r="AG1141" i="18" s="1"/>
  <c r="AU1141" i="18"/>
  <c r="AW1141" i="18"/>
  <c r="AX1141" i="18"/>
  <c r="AY1141" i="18"/>
  <c r="AZ1141" i="18"/>
  <c r="BA1141" i="18"/>
  <c r="BB1141" i="18"/>
  <c r="G1142" i="18"/>
  <c r="AD1142" i="18" s="1"/>
  <c r="Q1142" i="18"/>
  <c r="R1142" i="18"/>
  <c r="S1142" i="18"/>
  <c r="T1142" i="18"/>
  <c r="AE1142" i="18"/>
  <c r="AF1142" i="18"/>
  <c r="AU1142" i="18"/>
  <c r="AW1142" i="18"/>
  <c r="AX1142" i="18"/>
  <c r="AY1142" i="18"/>
  <c r="AZ1142" i="18"/>
  <c r="BA1142" i="18"/>
  <c r="BB1142" i="18"/>
  <c r="G1143" i="18"/>
  <c r="AD1143" i="18" s="1"/>
  <c r="Q1143" i="18"/>
  <c r="R1143" i="18"/>
  <c r="S1143" i="18"/>
  <c r="T1143" i="18"/>
  <c r="AE1143" i="18"/>
  <c r="AF1143" i="18"/>
  <c r="AS1143" i="18"/>
  <c r="AU1143" i="18"/>
  <c r="AW1143" i="18"/>
  <c r="AX1143" i="18"/>
  <c r="AY1143" i="18"/>
  <c r="AZ1143" i="18"/>
  <c r="BA1143" i="18"/>
  <c r="BB1143" i="18"/>
  <c r="G1144" i="18"/>
  <c r="AD1144" i="18" s="1"/>
  <c r="Q1144" i="18"/>
  <c r="R1144" i="18"/>
  <c r="S1144" i="18"/>
  <c r="T1144" i="18"/>
  <c r="AE1144" i="18"/>
  <c r="AH1144" i="18" s="1"/>
  <c r="AF1144" i="18"/>
  <c r="AG1144" i="18" s="1"/>
  <c r="AU1144" i="18"/>
  <c r="AW1144" i="18"/>
  <c r="AX1144" i="18"/>
  <c r="AY1144" i="18"/>
  <c r="AZ1144" i="18"/>
  <c r="BA1144" i="18"/>
  <c r="BB1144" i="18"/>
  <c r="G1145" i="18"/>
  <c r="AD1145" i="18" s="1"/>
  <c r="Q1145" i="18"/>
  <c r="R1145" i="18"/>
  <c r="S1145" i="18"/>
  <c r="T1145" i="18"/>
  <c r="AE1145" i="18"/>
  <c r="AF1145" i="18"/>
  <c r="AU1145" i="18"/>
  <c r="AW1145" i="18"/>
  <c r="AX1145" i="18"/>
  <c r="AY1145" i="18"/>
  <c r="AZ1145" i="18"/>
  <c r="BA1145" i="18"/>
  <c r="BB1145" i="18"/>
  <c r="G1146" i="18"/>
  <c r="AD1146" i="18" s="1"/>
  <c r="Q1146" i="18"/>
  <c r="R1146" i="18"/>
  <c r="S1146" i="18"/>
  <c r="T1146" i="18"/>
  <c r="AE1146" i="18"/>
  <c r="AF1146" i="18"/>
  <c r="AU1146" i="18"/>
  <c r="AW1146" i="18"/>
  <c r="AX1146" i="18"/>
  <c r="AY1146" i="18"/>
  <c r="AZ1146" i="18"/>
  <c r="BA1146" i="18"/>
  <c r="BB1146" i="18"/>
  <c r="G1147" i="18"/>
  <c r="Q1147" i="18"/>
  <c r="R1147" i="18"/>
  <c r="S1147" i="18"/>
  <c r="T1147" i="18"/>
  <c r="AE1147" i="18"/>
  <c r="AF1147" i="18"/>
  <c r="AG1147" i="18"/>
  <c r="AU1147" i="18"/>
  <c r="AW1147" i="18"/>
  <c r="AX1147" i="18"/>
  <c r="AY1147" i="18"/>
  <c r="AZ1147" i="18"/>
  <c r="BA1147" i="18"/>
  <c r="BB1147" i="18"/>
  <c r="G1148" i="18"/>
  <c r="Q1148" i="18"/>
  <c r="R1148" i="18"/>
  <c r="S1148" i="18"/>
  <c r="T1148" i="18"/>
  <c r="AE1148" i="18"/>
  <c r="AJ1148" i="18" s="1"/>
  <c r="AF1148" i="18"/>
  <c r="AU1148" i="18"/>
  <c r="AW1148" i="18"/>
  <c r="AX1148" i="18"/>
  <c r="AY1148" i="18"/>
  <c r="AZ1148" i="18"/>
  <c r="BA1148" i="18"/>
  <c r="BB1148" i="18"/>
  <c r="G1149" i="18"/>
  <c r="Q1149" i="18"/>
  <c r="R1149" i="18"/>
  <c r="S1149" i="18"/>
  <c r="T1149" i="18"/>
  <c r="AE1149" i="18"/>
  <c r="AF1149" i="18"/>
  <c r="AG1149" i="18" s="1"/>
  <c r="AU1149" i="18"/>
  <c r="AW1149" i="18"/>
  <c r="AX1149" i="18"/>
  <c r="AY1149" i="18"/>
  <c r="AZ1149" i="18"/>
  <c r="BA1149" i="18"/>
  <c r="BB1149" i="18"/>
  <c r="G1150" i="18"/>
  <c r="AD1150" i="18" s="1"/>
  <c r="Q1150" i="18"/>
  <c r="R1150" i="18"/>
  <c r="S1150" i="18"/>
  <c r="T1150" i="18"/>
  <c r="AE1150" i="18"/>
  <c r="AF1150" i="18"/>
  <c r="AU1150" i="18"/>
  <c r="AW1150" i="18"/>
  <c r="AX1150" i="18"/>
  <c r="AY1150" i="18"/>
  <c r="AZ1150" i="18"/>
  <c r="BA1150" i="18"/>
  <c r="BB1150" i="18"/>
  <c r="G1151" i="18"/>
  <c r="AS1151" i="18" s="1"/>
  <c r="Q1151" i="18"/>
  <c r="R1151" i="18"/>
  <c r="S1151" i="18"/>
  <c r="T1151" i="18"/>
  <c r="AE1151" i="18"/>
  <c r="AJ1151" i="18" s="1"/>
  <c r="AF1151" i="18"/>
  <c r="AG1151" i="18" s="1"/>
  <c r="AU1151" i="18"/>
  <c r="AW1151" i="18"/>
  <c r="AX1151" i="18"/>
  <c r="AY1151" i="18"/>
  <c r="AZ1151" i="18"/>
  <c r="BA1151" i="18"/>
  <c r="BB1151" i="18"/>
  <c r="G1152" i="18"/>
  <c r="AD1152" i="18" s="1"/>
  <c r="Q1152" i="18"/>
  <c r="R1152" i="18"/>
  <c r="S1152" i="18"/>
  <c r="T1152" i="18"/>
  <c r="AE1152" i="18"/>
  <c r="AF1152" i="18"/>
  <c r="AG1152" i="18" s="1"/>
  <c r="AU1152" i="18"/>
  <c r="AW1152" i="18"/>
  <c r="AX1152" i="18"/>
  <c r="AY1152" i="18"/>
  <c r="AZ1152" i="18"/>
  <c r="BA1152" i="18"/>
  <c r="BB1152" i="18"/>
  <c r="G1153" i="18"/>
  <c r="AD1153" i="18" s="1"/>
  <c r="Q1153" i="18"/>
  <c r="R1153" i="18"/>
  <c r="S1153" i="18"/>
  <c r="T1153" i="18"/>
  <c r="AE1153" i="18"/>
  <c r="AJ1153" i="18" s="1"/>
  <c r="AF1153" i="18"/>
  <c r="AU1153" i="18"/>
  <c r="AW1153" i="18"/>
  <c r="AX1153" i="18"/>
  <c r="AY1153" i="18"/>
  <c r="AZ1153" i="18"/>
  <c r="BA1153" i="18"/>
  <c r="BB1153" i="18"/>
  <c r="G1154" i="18"/>
  <c r="AD1154" i="18" s="1"/>
  <c r="Q1154" i="18"/>
  <c r="R1154" i="18"/>
  <c r="S1154" i="18"/>
  <c r="T1154" i="18"/>
  <c r="AE1154" i="18"/>
  <c r="AF1154" i="18"/>
  <c r="AU1154" i="18"/>
  <c r="AW1154" i="18"/>
  <c r="AX1154" i="18"/>
  <c r="AY1154" i="18"/>
  <c r="AZ1154" i="18"/>
  <c r="BA1154" i="18"/>
  <c r="BB1154" i="18"/>
  <c r="G1155" i="18"/>
  <c r="AD1155" i="18" s="1"/>
  <c r="Q1155" i="18"/>
  <c r="R1155" i="18"/>
  <c r="S1155" i="18"/>
  <c r="T1155" i="18"/>
  <c r="AE1155" i="18"/>
  <c r="AI1155" i="18" s="1"/>
  <c r="AF1155" i="18"/>
  <c r="AU1155" i="18"/>
  <c r="AW1155" i="18"/>
  <c r="AX1155" i="18"/>
  <c r="AY1155" i="18"/>
  <c r="AZ1155" i="18"/>
  <c r="BA1155" i="18"/>
  <c r="BB1155" i="18"/>
  <c r="G1156" i="18"/>
  <c r="AD1156" i="18" s="1"/>
  <c r="Q1156" i="18"/>
  <c r="R1156" i="18"/>
  <c r="S1156" i="18"/>
  <c r="T1156" i="18"/>
  <c r="AE1156" i="18"/>
  <c r="AJ1156" i="18" s="1"/>
  <c r="AF1156" i="18"/>
  <c r="AG1156" i="18" s="1"/>
  <c r="AU1156" i="18"/>
  <c r="AW1156" i="18"/>
  <c r="AX1156" i="18"/>
  <c r="AY1156" i="18"/>
  <c r="AZ1156" i="18"/>
  <c r="BA1156" i="18"/>
  <c r="BB1156" i="18"/>
  <c r="G1157" i="18"/>
  <c r="AD1157" i="18" s="1"/>
  <c r="Q1157" i="18"/>
  <c r="R1157" i="18"/>
  <c r="S1157" i="18"/>
  <c r="T1157" i="18"/>
  <c r="AE1157" i="18"/>
  <c r="AI1157" i="18" s="1"/>
  <c r="AF1157" i="18"/>
  <c r="AG1157" i="18" s="1"/>
  <c r="AU1157" i="18"/>
  <c r="AW1157" i="18"/>
  <c r="AX1157" i="18"/>
  <c r="AY1157" i="18"/>
  <c r="AZ1157" i="18"/>
  <c r="BA1157" i="18"/>
  <c r="BB1157" i="18"/>
  <c r="G1158" i="18"/>
  <c r="AD1158" i="18" s="1"/>
  <c r="Q1158" i="18"/>
  <c r="R1158" i="18"/>
  <c r="S1158" i="18"/>
  <c r="T1158" i="18"/>
  <c r="AE1158" i="18"/>
  <c r="AF1158" i="18"/>
  <c r="AU1158" i="18"/>
  <c r="AW1158" i="18"/>
  <c r="AX1158" i="18"/>
  <c r="AY1158" i="18"/>
  <c r="AZ1158" i="18"/>
  <c r="BA1158" i="18"/>
  <c r="BB1158" i="18"/>
  <c r="G1159" i="18"/>
  <c r="AD1159" i="18" s="1"/>
  <c r="Q1159" i="18"/>
  <c r="R1159" i="18"/>
  <c r="S1159" i="18"/>
  <c r="T1159" i="18"/>
  <c r="AE1159" i="18"/>
  <c r="AF1159" i="18"/>
  <c r="AU1159" i="18"/>
  <c r="AW1159" i="18"/>
  <c r="AX1159" i="18"/>
  <c r="AY1159" i="18"/>
  <c r="AZ1159" i="18"/>
  <c r="BA1159" i="18"/>
  <c r="BB1159" i="18"/>
  <c r="G1160" i="18"/>
  <c r="AD1160" i="18" s="1"/>
  <c r="Q1160" i="18"/>
  <c r="R1160" i="18"/>
  <c r="S1160" i="18"/>
  <c r="T1160" i="18"/>
  <c r="AE1160" i="18"/>
  <c r="AF1160" i="18"/>
  <c r="AG1160" i="18" s="1"/>
  <c r="AU1160" i="18"/>
  <c r="AW1160" i="18"/>
  <c r="AX1160" i="18"/>
  <c r="AY1160" i="18"/>
  <c r="AZ1160" i="18"/>
  <c r="BA1160" i="18"/>
  <c r="BB1160" i="18"/>
  <c r="G1161" i="18"/>
  <c r="Q1161" i="18"/>
  <c r="R1161" i="18"/>
  <c r="S1161" i="18"/>
  <c r="T1161" i="18"/>
  <c r="AE1161" i="18"/>
  <c r="AF1161" i="18"/>
  <c r="AG1161" i="18" s="1"/>
  <c r="AU1161" i="18"/>
  <c r="AW1161" i="18"/>
  <c r="AX1161" i="18"/>
  <c r="AY1161" i="18"/>
  <c r="AZ1161" i="18"/>
  <c r="BA1161" i="18"/>
  <c r="BB1161" i="18"/>
  <c r="G1162" i="18"/>
  <c r="AD1162" i="18" s="1"/>
  <c r="Q1162" i="18"/>
  <c r="R1162" i="18"/>
  <c r="S1162" i="18"/>
  <c r="T1162" i="18"/>
  <c r="AE1162" i="18"/>
  <c r="AF1162" i="18"/>
  <c r="AU1162" i="18"/>
  <c r="AW1162" i="18"/>
  <c r="AX1162" i="18"/>
  <c r="AY1162" i="18"/>
  <c r="AZ1162" i="18"/>
  <c r="BA1162" i="18"/>
  <c r="BB1162" i="18"/>
  <c r="G1163" i="18"/>
  <c r="AD1163" i="18" s="1"/>
  <c r="Q1163" i="18"/>
  <c r="R1163" i="18"/>
  <c r="S1163" i="18"/>
  <c r="T1163" i="18"/>
  <c r="AE1163" i="18"/>
  <c r="AF1163" i="18"/>
  <c r="AU1163" i="18"/>
  <c r="AW1163" i="18"/>
  <c r="AX1163" i="18"/>
  <c r="AY1163" i="18"/>
  <c r="AZ1163" i="18"/>
  <c r="BA1163" i="18"/>
  <c r="BB1163" i="18"/>
  <c r="G1164" i="18"/>
  <c r="AD1164" i="18" s="1"/>
  <c r="Q1164" i="18"/>
  <c r="R1164" i="18"/>
  <c r="S1164" i="18"/>
  <c r="T1164" i="18"/>
  <c r="AE1164" i="18"/>
  <c r="AJ1164" i="18" s="1"/>
  <c r="AF1164" i="18"/>
  <c r="AU1164" i="18"/>
  <c r="AW1164" i="18"/>
  <c r="AX1164" i="18"/>
  <c r="AY1164" i="18"/>
  <c r="AZ1164" i="18"/>
  <c r="BA1164" i="18"/>
  <c r="BB1164" i="18"/>
  <c r="G1165" i="18"/>
  <c r="AD1165" i="18" s="1"/>
  <c r="Q1165" i="18"/>
  <c r="R1165" i="18"/>
  <c r="S1165" i="18"/>
  <c r="T1165" i="18"/>
  <c r="AE1165" i="18"/>
  <c r="AI1165" i="18" s="1"/>
  <c r="AF1165" i="18"/>
  <c r="AG1165" i="18"/>
  <c r="AU1165" i="18"/>
  <c r="AW1165" i="18"/>
  <c r="AX1165" i="18"/>
  <c r="AY1165" i="18"/>
  <c r="AZ1165" i="18"/>
  <c r="BA1165" i="18"/>
  <c r="BB1165" i="18"/>
  <c r="G1166" i="18"/>
  <c r="AD1166" i="18" s="1"/>
  <c r="Q1166" i="18"/>
  <c r="R1166" i="18"/>
  <c r="S1166" i="18"/>
  <c r="T1166" i="18"/>
  <c r="AE1166" i="18"/>
  <c r="AF1166" i="18"/>
  <c r="AU1166" i="18"/>
  <c r="AW1166" i="18"/>
  <c r="AX1166" i="18"/>
  <c r="AY1166" i="18"/>
  <c r="AZ1166" i="18"/>
  <c r="BA1166" i="18"/>
  <c r="BB1166" i="18"/>
  <c r="G1167" i="18"/>
  <c r="AD1167" i="18"/>
  <c r="Q1167" i="18"/>
  <c r="R1167" i="18"/>
  <c r="S1167" i="18"/>
  <c r="T1167" i="18"/>
  <c r="AE1167" i="18"/>
  <c r="AF1167" i="18"/>
  <c r="AU1167" i="18"/>
  <c r="AW1167" i="18"/>
  <c r="AX1167" i="18"/>
  <c r="AY1167" i="18"/>
  <c r="AZ1167" i="18"/>
  <c r="BA1167" i="18"/>
  <c r="BB1167" i="18"/>
  <c r="G1168" i="18"/>
  <c r="AD1168" i="18" s="1"/>
  <c r="Q1168" i="18"/>
  <c r="R1168" i="18"/>
  <c r="S1168" i="18"/>
  <c r="T1168" i="18"/>
  <c r="AE1168" i="18"/>
  <c r="AI1168" i="18" s="1"/>
  <c r="AF1168" i="18"/>
  <c r="AG1168" i="18" s="1"/>
  <c r="AU1168" i="18"/>
  <c r="AW1168" i="18"/>
  <c r="AX1168" i="18"/>
  <c r="AY1168" i="18"/>
  <c r="AZ1168" i="18"/>
  <c r="BA1168" i="18"/>
  <c r="BB1168" i="18"/>
  <c r="G1169" i="18"/>
  <c r="Q1169" i="18"/>
  <c r="R1169" i="18"/>
  <c r="S1169" i="18"/>
  <c r="T1169" i="18"/>
  <c r="AE1169" i="18"/>
  <c r="V1169" i="18" s="1"/>
  <c r="AF1169" i="18"/>
  <c r="AG1169" i="18" s="1"/>
  <c r="AU1169" i="18"/>
  <c r="AW1169" i="18"/>
  <c r="AX1169" i="18"/>
  <c r="AY1169" i="18"/>
  <c r="AZ1169" i="18"/>
  <c r="BA1169" i="18"/>
  <c r="BB1169" i="18"/>
  <c r="G1170" i="18"/>
  <c r="AD1170" i="18" s="1"/>
  <c r="Q1170" i="18"/>
  <c r="R1170" i="18"/>
  <c r="S1170" i="18"/>
  <c r="T1170" i="18"/>
  <c r="AE1170" i="18"/>
  <c r="AI1170" i="18" s="1"/>
  <c r="AF1170" i="18"/>
  <c r="AU1170" i="18"/>
  <c r="AW1170" i="18"/>
  <c r="AX1170" i="18"/>
  <c r="AY1170" i="18"/>
  <c r="AZ1170" i="18"/>
  <c r="BA1170" i="18"/>
  <c r="BB1170" i="18"/>
  <c r="G1171" i="18"/>
  <c r="AD1171" i="18" s="1"/>
  <c r="Q1171" i="18"/>
  <c r="R1171" i="18"/>
  <c r="S1171" i="18"/>
  <c r="T1171" i="18"/>
  <c r="AE1171" i="18"/>
  <c r="AF1171" i="18"/>
  <c r="AG1171" i="18" s="1"/>
  <c r="AU1171" i="18"/>
  <c r="AW1171" i="18"/>
  <c r="AX1171" i="18"/>
  <c r="AY1171" i="18"/>
  <c r="AZ1171" i="18"/>
  <c r="BA1171" i="18"/>
  <c r="BB1171" i="18"/>
  <c r="G1172" i="18"/>
  <c r="AD1172" i="18" s="1"/>
  <c r="Q1172" i="18"/>
  <c r="R1172" i="18"/>
  <c r="S1172" i="18"/>
  <c r="T1172" i="18"/>
  <c r="AE1172" i="18"/>
  <c r="W1172" i="18" s="1"/>
  <c r="Y1172" i="18" s="1"/>
  <c r="AF1172" i="18"/>
  <c r="AU1172" i="18"/>
  <c r="AW1172" i="18"/>
  <c r="AX1172" i="18"/>
  <c r="AY1172" i="18"/>
  <c r="AZ1172" i="18"/>
  <c r="BA1172" i="18"/>
  <c r="BB1172" i="18"/>
  <c r="G1173" i="18"/>
  <c r="Q1173" i="18"/>
  <c r="R1173" i="18"/>
  <c r="S1173" i="18"/>
  <c r="T1173" i="18"/>
  <c r="AE1173" i="18"/>
  <c r="AF1173" i="18"/>
  <c r="AG1173" i="18" s="1"/>
  <c r="AU1173" i="18"/>
  <c r="AW1173" i="18"/>
  <c r="AX1173" i="18"/>
  <c r="AY1173" i="18"/>
  <c r="AZ1173" i="18"/>
  <c r="BA1173" i="18"/>
  <c r="BB1173" i="18"/>
  <c r="G1174" i="18"/>
  <c r="AD1174" i="18" s="1"/>
  <c r="Q1174" i="18"/>
  <c r="R1174" i="18"/>
  <c r="S1174" i="18"/>
  <c r="T1174" i="18"/>
  <c r="AE1174" i="18"/>
  <c r="AI1174" i="18" s="1"/>
  <c r="X1174" i="18"/>
  <c r="AF1174" i="18"/>
  <c r="AU1174" i="18"/>
  <c r="AW1174" i="18"/>
  <c r="AX1174" i="18"/>
  <c r="AY1174" i="18"/>
  <c r="AZ1174" i="18"/>
  <c r="BA1174" i="18"/>
  <c r="BB1174" i="18"/>
  <c r="G1175" i="18"/>
  <c r="Q1175" i="18"/>
  <c r="R1175" i="18"/>
  <c r="S1175" i="18"/>
  <c r="T1175" i="18"/>
  <c r="AE1175" i="18"/>
  <c r="AJ1175" i="18" s="1"/>
  <c r="AF1175" i="18"/>
  <c r="AU1175" i="18"/>
  <c r="AW1175" i="18"/>
  <c r="AX1175" i="18"/>
  <c r="AY1175" i="18"/>
  <c r="AZ1175" i="18"/>
  <c r="BA1175" i="18"/>
  <c r="BB1175" i="18"/>
  <c r="G1176" i="18"/>
  <c r="AD1176" i="18" s="1"/>
  <c r="Q1176" i="18"/>
  <c r="R1176" i="18"/>
  <c r="S1176" i="18"/>
  <c r="T1176" i="18"/>
  <c r="AE1176" i="18"/>
  <c r="AF1176" i="18"/>
  <c r="AG1176" i="18" s="1"/>
  <c r="AH1176" i="18"/>
  <c r="AU1176" i="18"/>
  <c r="AW1176" i="18"/>
  <c r="AX1176" i="18"/>
  <c r="AY1176" i="18"/>
  <c r="AZ1176" i="18"/>
  <c r="BA1176" i="18"/>
  <c r="BB1176" i="18"/>
  <c r="G1177" i="18"/>
  <c r="Q1177" i="18"/>
  <c r="R1177" i="18"/>
  <c r="S1177" i="18"/>
  <c r="T1177" i="18"/>
  <c r="AE1177" i="18"/>
  <c r="AF1177" i="18"/>
  <c r="AU1177" i="18"/>
  <c r="AW1177" i="18"/>
  <c r="AX1177" i="18"/>
  <c r="AY1177" i="18"/>
  <c r="AZ1177" i="18"/>
  <c r="BA1177" i="18"/>
  <c r="BB1177" i="18"/>
  <c r="G1178" i="18"/>
  <c r="AD1178" i="18" s="1"/>
  <c r="Q1178" i="18"/>
  <c r="R1178" i="18"/>
  <c r="S1178" i="18"/>
  <c r="T1178" i="18"/>
  <c r="AE1178" i="18"/>
  <c r="AJ1178" i="18" s="1"/>
  <c r="V1178" i="18"/>
  <c r="AF1178" i="18"/>
  <c r="AU1178" i="18"/>
  <c r="AW1178" i="18"/>
  <c r="AX1178" i="18"/>
  <c r="AY1178" i="18"/>
  <c r="AZ1178" i="18"/>
  <c r="BA1178" i="18"/>
  <c r="BB1178" i="18"/>
  <c r="G1179" i="18"/>
  <c r="AD1179" i="18"/>
  <c r="Q1179" i="18"/>
  <c r="R1179" i="18"/>
  <c r="S1179" i="18"/>
  <c r="T1179" i="18"/>
  <c r="AE1179" i="18"/>
  <c r="AF1179" i="18"/>
  <c r="AU1179" i="18"/>
  <c r="AW1179" i="18"/>
  <c r="AX1179" i="18"/>
  <c r="AY1179" i="18"/>
  <c r="AZ1179" i="18"/>
  <c r="BA1179" i="18"/>
  <c r="BB1179" i="18"/>
  <c r="G1180" i="18"/>
  <c r="AD1180" i="18" s="1"/>
  <c r="Q1180" i="18"/>
  <c r="R1180" i="18"/>
  <c r="S1180" i="18"/>
  <c r="T1180" i="18"/>
  <c r="AE1180" i="18"/>
  <c r="W1180" i="18" s="1"/>
  <c r="Y1180" i="18" s="1"/>
  <c r="AF1180" i="18"/>
  <c r="AU1180" i="18"/>
  <c r="AW1180" i="18"/>
  <c r="AX1180" i="18"/>
  <c r="AY1180" i="18"/>
  <c r="AZ1180" i="18"/>
  <c r="BA1180" i="18"/>
  <c r="BB1180" i="18"/>
  <c r="G1181" i="18"/>
  <c r="AD1181" i="18" s="1"/>
  <c r="Q1181" i="18"/>
  <c r="R1181" i="18"/>
  <c r="S1181" i="18"/>
  <c r="T1181" i="18"/>
  <c r="AE1181" i="18"/>
  <c r="AJ1181" i="18"/>
  <c r="AF1181" i="18"/>
  <c r="AU1181" i="18"/>
  <c r="AW1181" i="18"/>
  <c r="AX1181" i="18"/>
  <c r="AY1181" i="18"/>
  <c r="AZ1181" i="18"/>
  <c r="BA1181" i="18"/>
  <c r="BB1181" i="18"/>
  <c r="G1182" i="18"/>
  <c r="AD1182" i="18" s="1"/>
  <c r="Q1182" i="18"/>
  <c r="R1182" i="18"/>
  <c r="S1182" i="18"/>
  <c r="T1182" i="18"/>
  <c r="AE1182" i="18"/>
  <c r="W1182" i="18" s="1"/>
  <c r="AA1182" i="18" s="1"/>
  <c r="AF1182" i="18"/>
  <c r="AG1182" i="18"/>
  <c r="AU1182" i="18"/>
  <c r="AW1182" i="18"/>
  <c r="AX1182" i="18"/>
  <c r="AY1182" i="18"/>
  <c r="AZ1182" i="18"/>
  <c r="BA1182" i="18"/>
  <c r="BB1182" i="18"/>
  <c r="G1183" i="18"/>
  <c r="Q1183" i="18"/>
  <c r="R1183" i="18"/>
  <c r="S1183" i="18"/>
  <c r="T1183" i="18"/>
  <c r="AE1183" i="18"/>
  <c r="AF1183" i="18"/>
  <c r="AG1183" i="18" s="1"/>
  <c r="AU1183" i="18"/>
  <c r="AW1183" i="18"/>
  <c r="AX1183" i="18"/>
  <c r="AY1183" i="18"/>
  <c r="AZ1183" i="18"/>
  <c r="BA1183" i="18"/>
  <c r="BB1183" i="18"/>
  <c r="G1184" i="18"/>
  <c r="AD1184" i="18" s="1"/>
  <c r="Q1184" i="18"/>
  <c r="R1184" i="18"/>
  <c r="S1184" i="18"/>
  <c r="T1184" i="18"/>
  <c r="AE1184" i="18"/>
  <c r="AF1184" i="18"/>
  <c r="AG1184" i="18" s="1"/>
  <c r="AU1184" i="18"/>
  <c r="AW1184" i="18"/>
  <c r="AX1184" i="18"/>
  <c r="AY1184" i="18"/>
  <c r="AZ1184" i="18"/>
  <c r="BA1184" i="18"/>
  <c r="BB1184" i="18"/>
  <c r="G1185" i="18"/>
  <c r="AD1185" i="18"/>
  <c r="Q1185" i="18"/>
  <c r="R1185" i="18"/>
  <c r="S1185" i="18"/>
  <c r="T1185" i="18"/>
  <c r="AE1185" i="18"/>
  <c r="AF1185" i="18"/>
  <c r="AU1185" i="18"/>
  <c r="AW1185" i="18"/>
  <c r="AX1185" i="18"/>
  <c r="AY1185" i="18"/>
  <c r="AZ1185" i="18"/>
  <c r="BA1185" i="18"/>
  <c r="BB1185" i="18"/>
  <c r="G1186" i="18"/>
  <c r="AD1186" i="18" s="1"/>
  <c r="Q1186" i="18"/>
  <c r="R1186" i="18"/>
  <c r="S1186" i="18"/>
  <c r="T1186" i="18"/>
  <c r="AE1186" i="18"/>
  <c r="W1186" i="18" s="1"/>
  <c r="Y1186" i="18" s="1"/>
  <c r="AF1186" i="18"/>
  <c r="AU1186" i="18"/>
  <c r="AW1186" i="18"/>
  <c r="AX1186" i="18"/>
  <c r="AY1186" i="18"/>
  <c r="AZ1186" i="18"/>
  <c r="BA1186" i="18"/>
  <c r="BB1186" i="18"/>
  <c r="G1187" i="18"/>
  <c r="AD1187" i="18" s="1"/>
  <c r="Q1187" i="18"/>
  <c r="R1187" i="18"/>
  <c r="S1187" i="18"/>
  <c r="T1187" i="18"/>
  <c r="AE1187" i="18"/>
  <c r="AF1187" i="18"/>
  <c r="AG1187" i="18" s="1"/>
  <c r="AU1187" i="18"/>
  <c r="AW1187" i="18"/>
  <c r="AX1187" i="18"/>
  <c r="AY1187" i="18"/>
  <c r="AZ1187" i="18"/>
  <c r="BA1187" i="18"/>
  <c r="BB1187" i="18"/>
  <c r="G1188" i="18"/>
  <c r="AD1188" i="18" s="1"/>
  <c r="Q1188" i="18"/>
  <c r="R1188" i="18"/>
  <c r="S1188" i="18"/>
  <c r="T1188" i="18"/>
  <c r="AE1188" i="18"/>
  <c r="AF1188" i="18"/>
  <c r="AG1188" i="18" s="1"/>
  <c r="AU1188" i="18"/>
  <c r="AW1188" i="18"/>
  <c r="AX1188" i="18"/>
  <c r="AY1188" i="18"/>
  <c r="AZ1188" i="18"/>
  <c r="BA1188" i="18"/>
  <c r="BB1188" i="18"/>
  <c r="G1189" i="18"/>
  <c r="AD1189" i="18" s="1"/>
  <c r="Q1189" i="18"/>
  <c r="R1189" i="18"/>
  <c r="S1189" i="18"/>
  <c r="T1189" i="18"/>
  <c r="AE1189" i="18"/>
  <c r="AH1189" i="18" s="1"/>
  <c r="AF1189" i="18"/>
  <c r="AG1189" i="18" s="1"/>
  <c r="AU1189" i="18"/>
  <c r="AW1189" i="18"/>
  <c r="AX1189" i="18"/>
  <c r="AY1189" i="18"/>
  <c r="AZ1189" i="18"/>
  <c r="BA1189" i="18"/>
  <c r="BB1189" i="18"/>
  <c r="G1190" i="18"/>
  <c r="Q1190" i="18"/>
  <c r="R1190" i="18"/>
  <c r="S1190" i="18"/>
  <c r="T1190" i="18"/>
  <c r="AE1190" i="18"/>
  <c r="AF1190" i="18"/>
  <c r="AG1190" i="18" s="1"/>
  <c r="AU1190" i="18"/>
  <c r="AW1190" i="18"/>
  <c r="AX1190" i="18"/>
  <c r="AY1190" i="18"/>
  <c r="AZ1190" i="18"/>
  <c r="BA1190" i="18"/>
  <c r="BB1190" i="18"/>
  <c r="G1191" i="18"/>
  <c r="AD1191" i="18" s="1"/>
  <c r="Q1191" i="18"/>
  <c r="R1191" i="18"/>
  <c r="S1191" i="18"/>
  <c r="U1191" i="18" s="1"/>
  <c r="T1191" i="18"/>
  <c r="AE1191" i="18"/>
  <c r="AF1191" i="18"/>
  <c r="AG1191" i="18" s="1"/>
  <c r="AU1191" i="18"/>
  <c r="AW1191" i="18"/>
  <c r="AX1191" i="18"/>
  <c r="AY1191" i="18"/>
  <c r="AZ1191" i="18"/>
  <c r="BA1191" i="18"/>
  <c r="BB1191" i="18"/>
  <c r="G1192" i="18"/>
  <c r="AD1192" i="18" s="1"/>
  <c r="Q1192" i="18"/>
  <c r="R1192" i="18"/>
  <c r="S1192" i="18"/>
  <c r="T1192" i="18"/>
  <c r="AE1192" i="18"/>
  <c r="X1192" i="18" s="1"/>
  <c r="AB1192" i="18" s="1"/>
  <c r="AF1192" i="18"/>
  <c r="AG1192" i="18" s="1"/>
  <c r="AU1192" i="18"/>
  <c r="AW1192" i="18"/>
  <c r="AX1192" i="18"/>
  <c r="AY1192" i="18"/>
  <c r="AZ1192" i="18"/>
  <c r="BA1192" i="18"/>
  <c r="BB1192" i="18"/>
  <c r="G1193" i="18"/>
  <c r="AD1193" i="18" s="1"/>
  <c r="Q1193" i="18"/>
  <c r="R1193" i="18"/>
  <c r="S1193" i="18"/>
  <c r="T1193" i="18"/>
  <c r="AE1193" i="18"/>
  <c r="AF1193" i="18"/>
  <c r="AU1193" i="18"/>
  <c r="AW1193" i="18"/>
  <c r="AX1193" i="18"/>
  <c r="AY1193" i="18"/>
  <c r="AZ1193" i="18"/>
  <c r="BA1193" i="18"/>
  <c r="BB1193" i="18"/>
  <c r="G1194" i="18"/>
  <c r="AD1194" i="18"/>
  <c r="Q1194" i="18"/>
  <c r="R1194" i="18"/>
  <c r="S1194" i="18"/>
  <c r="T1194" i="18"/>
  <c r="AE1194" i="18"/>
  <c r="AF1194" i="18"/>
  <c r="AU1194" i="18"/>
  <c r="AW1194" i="18"/>
  <c r="AX1194" i="18"/>
  <c r="AY1194" i="18"/>
  <c r="AZ1194" i="18"/>
  <c r="BA1194" i="18"/>
  <c r="BB1194" i="18"/>
  <c r="G1195" i="18"/>
  <c r="AD1195" i="18" s="1"/>
  <c r="Q1195" i="18"/>
  <c r="R1195" i="18"/>
  <c r="S1195" i="18"/>
  <c r="T1195" i="18"/>
  <c r="AE1195" i="18"/>
  <c r="AF1195" i="18"/>
  <c r="AG1195" i="18" s="1"/>
  <c r="AU1195" i="18"/>
  <c r="AW1195" i="18"/>
  <c r="AX1195" i="18"/>
  <c r="AY1195" i="18"/>
  <c r="AZ1195" i="18"/>
  <c r="BA1195" i="18"/>
  <c r="BB1195" i="18"/>
  <c r="G1196" i="18"/>
  <c r="AD1196" i="18" s="1"/>
  <c r="Q1196" i="18"/>
  <c r="R1196" i="18"/>
  <c r="S1196" i="18"/>
  <c r="T1196" i="18"/>
  <c r="AE1196" i="18"/>
  <c r="AF1196" i="18"/>
  <c r="AG1196" i="18" s="1"/>
  <c r="AU1196" i="18"/>
  <c r="AW1196" i="18"/>
  <c r="AX1196" i="18"/>
  <c r="AY1196" i="18"/>
  <c r="AZ1196" i="18"/>
  <c r="BA1196" i="18"/>
  <c r="BB1196" i="18"/>
  <c r="G1197" i="18"/>
  <c r="AD1197" i="18" s="1"/>
  <c r="Q1197" i="18"/>
  <c r="R1197" i="18"/>
  <c r="S1197" i="18"/>
  <c r="T1197" i="18"/>
  <c r="AE1197" i="18"/>
  <c r="AJ1197" i="18" s="1"/>
  <c r="AF1197" i="18"/>
  <c r="AG1197" i="18" s="1"/>
  <c r="AU1197" i="18"/>
  <c r="AW1197" i="18"/>
  <c r="AX1197" i="18"/>
  <c r="AY1197" i="18"/>
  <c r="AZ1197" i="18"/>
  <c r="BA1197" i="18"/>
  <c r="BB1197" i="18"/>
  <c r="G1198" i="18"/>
  <c r="Q1198" i="18"/>
  <c r="R1198" i="18"/>
  <c r="S1198" i="18"/>
  <c r="T1198" i="18"/>
  <c r="AE1198" i="18"/>
  <c r="AF1198" i="18"/>
  <c r="AU1198" i="18"/>
  <c r="AW1198" i="18"/>
  <c r="AX1198" i="18"/>
  <c r="AY1198" i="18"/>
  <c r="AZ1198" i="18"/>
  <c r="BA1198" i="18"/>
  <c r="BB1198" i="18"/>
  <c r="G1199" i="18"/>
  <c r="AD1199" i="18" s="1"/>
  <c r="Q1199" i="18"/>
  <c r="R1199" i="18"/>
  <c r="S1199" i="18"/>
  <c r="T1199" i="18"/>
  <c r="AE1199" i="18"/>
  <c r="AF1199" i="18"/>
  <c r="AU1199" i="18"/>
  <c r="AW1199" i="18"/>
  <c r="AX1199" i="18"/>
  <c r="AY1199" i="18"/>
  <c r="AZ1199" i="18"/>
  <c r="BA1199" i="18"/>
  <c r="BB1199" i="18"/>
  <c r="G1200" i="18"/>
  <c r="AD1200" i="18" s="1"/>
  <c r="Q1200" i="18"/>
  <c r="R1200" i="18"/>
  <c r="S1200" i="18"/>
  <c r="T1200" i="18"/>
  <c r="AE1200" i="18"/>
  <c r="AF1200" i="18"/>
  <c r="AG1200" i="18" s="1"/>
  <c r="AU1200" i="18"/>
  <c r="AW1200" i="18"/>
  <c r="AX1200" i="18"/>
  <c r="AY1200" i="18"/>
  <c r="AZ1200" i="18"/>
  <c r="BA1200" i="18"/>
  <c r="BB1200" i="18"/>
  <c r="G1201" i="18"/>
  <c r="Q1201" i="18"/>
  <c r="R1201" i="18"/>
  <c r="S1201" i="18"/>
  <c r="T1201" i="18"/>
  <c r="AE1201" i="18"/>
  <c r="AF1201" i="18"/>
  <c r="AG1201" i="18" s="1"/>
  <c r="AU1201" i="18"/>
  <c r="AW1201" i="18"/>
  <c r="AX1201" i="18"/>
  <c r="AY1201" i="18"/>
  <c r="AZ1201" i="18"/>
  <c r="BA1201" i="18"/>
  <c r="BB1201" i="18"/>
  <c r="G1202" i="18"/>
  <c r="Q1202" i="18"/>
  <c r="R1202" i="18"/>
  <c r="S1202" i="18"/>
  <c r="T1202" i="18"/>
  <c r="AE1202" i="18"/>
  <c r="AF1202" i="18"/>
  <c r="AU1202" i="18"/>
  <c r="AW1202" i="18"/>
  <c r="AX1202" i="18"/>
  <c r="AY1202" i="18"/>
  <c r="AZ1202" i="18"/>
  <c r="BA1202" i="18"/>
  <c r="BB1202" i="18"/>
  <c r="G1203" i="18"/>
  <c r="AD1203" i="18"/>
  <c r="Q1203" i="18"/>
  <c r="R1203" i="18"/>
  <c r="S1203" i="18"/>
  <c r="T1203" i="18"/>
  <c r="AE1203" i="18"/>
  <c r="U1203" i="18" s="1"/>
  <c r="AF1203" i="18"/>
  <c r="AU1203" i="18"/>
  <c r="AW1203" i="18"/>
  <c r="AX1203" i="18"/>
  <c r="AY1203" i="18"/>
  <c r="AZ1203" i="18"/>
  <c r="BA1203" i="18"/>
  <c r="BB1203" i="18"/>
  <c r="G1204" i="18"/>
  <c r="AD1204" i="18" s="1"/>
  <c r="Q1204" i="18"/>
  <c r="R1204" i="18"/>
  <c r="S1204" i="18"/>
  <c r="T1204" i="18"/>
  <c r="AE1204" i="18"/>
  <c r="AF1204" i="18"/>
  <c r="AU1204" i="18"/>
  <c r="AW1204" i="18"/>
  <c r="AX1204" i="18"/>
  <c r="AY1204" i="18"/>
  <c r="AZ1204" i="18"/>
  <c r="BA1204" i="18"/>
  <c r="BB1204" i="18"/>
  <c r="G1205" i="18"/>
  <c r="Q1205" i="18"/>
  <c r="R1205" i="18"/>
  <c r="S1205" i="18"/>
  <c r="T1205" i="18"/>
  <c r="V1205" i="18" s="1"/>
  <c r="AE1205" i="18"/>
  <c r="AI1205" i="18" s="1"/>
  <c r="AF1205" i="18"/>
  <c r="AG1205" i="18" s="1"/>
  <c r="AU1205" i="18"/>
  <c r="AW1205" i="18"/>
  <c r="AX1205" i="18"/>
  <c r="AY1205" i="18"/>
  <c r="AZ1205" i="18"/>
  <c r="BA1205" i="18"/>
  <c r="BB1205" i="18"/>
  <c r="G1206" i="18"/>
  <c r="AD1206" i="18" s="1"/>
  <c r="Q1206" i="18"/>
  <c r="R1206" i="18"/>
  <c r="S1206" i="18"/>
  <c r="T1206" i="18"/>
  <c r="AE1206" i="18"/>
  <c r="W1206" i="18" s="1"/>
  <c r="AA1206" i="18" s="1"/>
  <c r="AF1206" i="18"/>
  <c r="AU1206" i="18"/>
  <c r="AW1206" i="18"/>
  <c r="AX1206" i="18"/>
  <c r="AY1206" i="18"/>
  <c r="AZ1206" i="18"/>
  <c r="BA1206" i="18"/>
  <c r="BB1206" i="18"/>
  <c r="G1207" i="18"/>
  <c r="AD1207" i="18" s="1"/>
  <c r="Q1207" i="18"/>
  <c r="R1207" i="18"/>
  <c r="S1207" i="18"/>
  <c r="T1207" i="18"/>
  <c r="AE1207" i="18"/>
  <c r="AF1207" i="18"/>
  <c r="AU1207" i="18"/>
  <c r="AW1207" i="18"/>
  <c r="AX1207" i="18"/>
  <c r="AY1207" i="18"/>
  <c r="AZ1207" i="18"/>
  <c r="BA1207" i="18"/>
  <c r="BB1207" i="18"/>
  <c r="G1208" i="18"/>
  <c r="Q1208" i="18"/>
  <c r="R1208" i="18"/>
  <c r="S1208" i="18"/>
  <c r="T1208" i="18"/>
  <c r="AE1208" i="18"/>
  <c r="AH1208" i="18" s="1"/>
  <c r="AF1208" i="18"/>
  <c r="AG1208" i="18" s="1"/>
  <c r="AU1208" i="18"/>
  <c r="AW1208" i="18"/>
  <c r="AX1208" i="18"/>
  <c r="AY1208" i="18"/>
  <c r="AZ1208" i="18"/>
  <c r="BA1208" i="18"/>
  <c r="BB1208" i="18"/>
  <c r="G1209" i="18"/>
  <c r="AD1209" i="18" s="1"/>
  <c r="Q1209" i="18"/>
  <c r="R1209" i="18"/>
  <c r="S1209" i="18"/>
  <c r="U1209" i="18" s="1"/>
  <c r="T1209" i="18"/>
  <c r="AE1209" i="18"/>
  <c r="AF1209" i="18"/>
  <c r="AU1209" i="18"/>
  <c r="AW1209" i="18"/>
  <c r="AX1209" i="18"/>
  <c r="AY1209" i="18"/>
  <c r="AZ1209" i="18"/>
  <c r="BA1209" i="18"/>
  <c r="BB1209" i="18"/>
  <c r="G1210" i="18"/>
  <c r="AD1210" i="18" s="1"/>
  <c r="Q1210" i="18"/>
  <c r="R1210" i="18"/>
  <c r="S1210" i="18"/>
  <c r="T1210" i="18"/>
  <c r="AE1210" i="18"/>
  <c r="AF1210" i="18"/>
  <c r="AU1210" i="18"/>
  <c r="AW1210" i="18"/>
  <c r="AX1210" i="18"/>
  <c r="AY1210" i="18"/>
  <c r="AZ1210" i="18"/>
  <c r="BA1210" i="18"/>
  <c r="BB1210" i="18"/>
  <c r="G1211" i="18"/>
  <c r="Q1211" i="18"/>
  <c r="R1211" i="18"/>
  <c r="S1211" i="18"/>
  <c r="T1211" i="18"/>
  <c r="AE1211" i="18"/>
  <c r="X1211" i="18" s="1"/>
  <c r="AF1211" i="18"/>
  <c r="AG1211" i="18" s="1"/>
  <c r="AU1211" i="18"/>
  <c r="AW1211" i="18"/>
  <c r="AX1211" i="18"/>
  <c r="AY1211" i="18"/>
  <c r="AZ1211" i="18"/>
  <c r="BA1211" i="18"/>
  <c r="BB1211" i="18"/>
  <c r="G1212" i="18"/>
  <c r="AD1212" i="18"/>
  <c r="Q1212" i="18"/>
  <c r="R1212" i="18"/>
  <c r="S1212" i="18"/>
  <c r="T1212" i="18"/>
  <c r="V1212" i="18" s="1"/>
  <c r="AE1212" i="18"/>
  <c r="AF1212" i="18"/>
  <c r="AU1212" i="18"/>
  <c r="AW1212" i="18"/>
  <c r="AX1212" i="18"/>
  <c r="AY1212" i="18"/>
  <c r="AZ1212" i="18"/>
  <c r="BA1212" i="18"/>
  <c r="BB1212" i="18"/>
  <c r="G1213" i="18"/>
  <c r="AD1213" i="18" s="1"/>
  <c r="Q1213" i="18"/>
  <c r="R1213" i="18"/>
  <c r="S1213" i="18"/>
  <c r="T1213" i="18"/>
  <c r="AE1213" i="18"/>
  <c r="AF1213" i="18"/>
  <c r="AG1213" i="18" s="1"/>
  <c r="AU1213" i="18"/>
  <c r="AW1213" i="18"/>
  <c r="AX1213" i="18"/>
  <c r="AY1213" i="18"/>
  <c r="AZ1213" i="18"/>
  <c r="BA1213" i="18"/>
  <c r="BB1213" i="18"/>
  <c r="G1214" i="18"/>
  <c r="AD1214" i="18"/>
  <c r="Q1214" i="18"/>
  <c r="R1214" i="18"/>
  <c r="S1214" i="18"/>
  <c r="T1214" i="18"/>
  <c r="AE1214" i="18"/>
  <c r="AI1214" i="18" s="1"/>
  <c r="AF1214" i="18"/>
  <c r="AU1214" i="18"/>
  <c r="AW1214" i="18"/>
  <c r="AX1214" i="18"/>
  <c r="AY1214" i="18"/>
  <c r="AZ1214" i="18"/>
  <c r="BA1214" i="18"/>
  <c r="BB1214" i="18"/>
  <c r="G1215" i="18"/>
  <c r="AD1215" i="18" s="1"/>
  <c r="Q1215" i="18"/>
  <c r="R1215" i="18"/>
  <c r="S1215" i="18"/>
  <c r="T1215" i="18"/>
  <c r="AE1215" i="18"/>
  <c r="AF1215" i="18"/>
  <c r="AG1215" i="18" s="1"/>
  <c r="AU1215" i="18"/>
  <c r="AW1215" i="18"/>
  <c r="AX1215" i="18"/>
  <c r="AY1215" i="18"/>
  <c r="AZ1215" i="18"/>
  <c r="BA1215" i="18"/>
  <c r="BB1215" i="18"/>
  <c r="G1216" i="18"/>
  <c r="AD1216" i="18" s="1"/>
  <c r="Q1216" i="18"/>
  <c r="R1216" i="18"/>
  <c r="S1216" i="18"/>
  <c r="T1216" i="18"/>
  <c r="AE1216" i="18"/>
  <c r="AI1216" i="18" s="1"/>
  <c r="AF1216" i="18"/>
  <c r="AG1216" i="18" s="1"/>
  <c r="AU1216" i="18"/>
  <c r="AW1216" i="18"/>
  <c r="AX1216" i="18"/>
  <c r="AY1216" i="18"/>
  <c r="AZ1216" i="18"/>
  <c r="BA1216" i="18"/>
  <c r="BB1216" i="18"/>
  <c r="G1217" i="18"/>
  <c r="Q1217" i="18"/>
  <c r="R1217" i="18"/>
  <c r="S1217" i="18"/>
  <c r="T1217" i="18"/>
  <c r="AD1217" i="18"/>
  <c r="AE1217" i="18"/>
  <c r="AJ1217" i="18" s="1"/>
  <c r="AF1217" i="18"/>
  <c r="AU1217" i="18"/>
  <c r="AW1217" i="18"/>
  <c r="AX1217" i="18"/>
  <c r="AY1217" i="18"/>
  <c r="AZ1217" i="18"/>
  <c r="BA1217" i="18"/>
  <c r="BB1217" i="18"/>
  <c r="G1218" i="18"/>
  <c r="AD1218" i="18" s="1"/>
  <c r="Q1218" i="18"/>
  <c r="R1218" i="18"/>
  <c r="S1218" i="18"/>
  <c r="T1218" i="18"/>
  <c r="AE1218" i="18"/>
  <c r="AJ1218" i="18" s="1"/>
  <c r="AF1218" i="18"/>
  <c r="AU1218" i="18"/>
  <c r="AW1218" i="18"/>
  <c r="AX1218" i="18"/>
  <c r="AY1218" i="18"/>
  <c r="AZ1218" i="18"/>
  <c r="BA1218" i="18"/>
  <c r="BB1218" i="18"/>
  <c r="G1219" i="18"/>
  <c r="AD1219" i="18" s="1"/>
  <c r="Q1219" i="18"/>
  <c r="R1219" i="18"/>
  <c r="S1219" i="18"/>
  <c r="T1219" i="18"/>
  <c r="AE1219" i="18"/>
  <c r="AF1219" i="18"/>
  <c r="AG1219" i="18" s="1"/>
  <c r="AU1219" i="18"/>
  <c r="AW1219" i="18"/>
  <c r="AX1219" i="18"/>
  <c r="AY1219" i="18"/>
  <c r="AZ1219" i="18"/>
  <c r="BA1219" i="18"/>
  <c r="BB1219" i="18"/>
  <c r="G1220" i="18"/>
  <c r="AD1220" i="18"/>
  <c r="Q1220" i="18"/>
  <c r="R1220" i="18"/>
  <c r="S1220" i="18"/>
  <c r="T1220" i="18"/>
  <c r="AE1220" i="18"/>
  <c r="AF1220" i="18"/>
  <c r="AU1220" i="18"/>
  <c r="AW1220" i="18"/>
  <c r="AX1220" i="18"/>
  <c r="AY1220" i="18"/>
  <c r="AZ1220" i="18"/>
  <c r="BA1220" i="18"/>
  <c r="BB1220" i="18"/>
  <c r="G1221" i="18"/>
  <c r="Q1221" i="18"/>
  <c r="R1221" i="18"/>
  <c r="S1221" i="18"/>
  <c r="T1221" i="18"/>
  <c r="AE1221" i="18"/>
  <c r="AF1221" i="18"/>
  <c r="AU1221" i="18"/>
  <c r="AW1221" i="18"/>
  <c r="AX1221" i="18"/>
  <c r="AY1221" i="18"/>
  <c r="AZ1221" i="18"/>
  <c r="BA1221" i="18"/>
  <c r="BB1221" i="18"/>
  <c r="G1222" i="18"/>
  <c r="AD1222" i="18" s="1"/>
  <c r="Q1222" i="18"/>
  <c r="R1222" i="18"/>
  <c r="S1222" i="18"/>
  <c r="T1222" i="18"/>
  <c r="AE1222" i="18"/>
  <c r="AJ1222" i="18" s="1"/>
  <c r="AF1222" i="18"/>
  <c r="AG1222" i="18" s="1"/>
  <c r="AU1222" i="18"/>
  <c r="AW1222" i="18"/>
  <c r="AX1222" i="18"/>
  <c r="AY1222" i="18"/>
  <c r="AZ1222" i="18"/>
  <c r="BA1222" i="18"/>
  <c r="BB1222" i="18"/>
  <c r="G1223" i="18"/>
  <c r="AD1223" i="18" s="1"/>
  <c r="Q1223" i="18"/>
  <c r="R1223" i="18"/>
  <c r="S1223" i="18"/>
  <c r="T1223" i="18"/>
  <c r="AE1223" i="18"/>
  <c r="AF1223" i="18"/>
  <c r="AU1223" i="18"/>
  <c r="AW1223" i="18"/>
  <c r="AX1223" i="18"/>
  <c r="AY1223" i="18"/>
  <c r="AZ1223" i="18"/>
  <c r="BA1223" i="18"/>
  <c r="BB1223" i="18"/>
  <c r="G1224" i="18"/>
  <c r="AD1224" i="18" s="1"/>
  <c r="Q1224" i="18"/>
  <c r="R1224" i="18"/>
  <c r="S1224" i="18"/>
  <c r="T1224" i="18"/>
  <c r="AE1224" i="18"/>
  <c r="AF1224" i="18"/>
  <c r="AG1224" i="18" s="1"/>
  <c r="AU1224" i="18"/>
  <c r="AW1224" i="18"/>
  <c r="AX1224" i="18"/>
  <c r="AY1224" i="18"/>
  <c r="AZ1224" i="18"/>
  <c r="BA1224" i="18"/>
  <c r="BB1224" i="18"/>
  <c r="G1225" i="18"/>
  <c r="AD1225" i="18" s="1"/>
  <c r="Q1225" i="18"/>
  <c r="R1225" i="18"/>
  <c r="S1225" i="18"/>
  <c r="T1225" i="18"/>
  <c r="AE1225" i="18"/>
  <c r="AF1225" i="18"/>
  <c r="AU1225" i="18"/>
  <c r="AW1225" i="18"/>
  <c r="AX1225" i="18"/>
  <c r="AY1225" i="18"/>
  <c r="AZ1225" i="18"/>
  <c r="BA1225" i="18"/>
  <c r="BB1225" i="18"/>
  <c r="G1226" i="18"/>
  <c r="AD1226" i="18" s="1"/>
  <c r="Q1226" i="18"/>
  <c r="R1226" i="18"/>
  <c r="S1226" i="18"/>
  <c r="T1226" i="18"/>
  <c r="AE1226" i="18"/>
  <c r="AF1226" i="18"/>
  <c r="AU1226" i="18"/>
  <c r="AW1226" i="18"/>
  <c r="AX1226" i="18"/>
  <c r="AY1226" i="18"/>
  <c r="AZ1226" i="18"/>
  <c r="BA1226" i="18"/>
  <c r="BB1226" i="18"/>
  <c r="G1227" i="18"/>
  <c r="AD1227" i="18" s="1"/>
  <c r="Q1227" i="18"/>
  <c r="R1227" i="18"/>
  <c r="S1227" i="18"/>
  <c r="T1227" i="18"/>
  <c r="AE1227" i="18"/>
  <c r="AF1227" i="18"/>
  <c r="AG1227" i="18"/>
  <c r="AU1227" i="18"/>
  <c r="AW1227" i="18"/>
  <c r="AX1227" i="18"/>
  <c r="AY1227" i="18"/>
  <c r="AZ1227" i="18"/>
  <c r="BA1227" i="18"/>
  <c r="BB1227" i="18"/>
  <c r="G1228" i="18"/>
  <c r="Q1228" i="18"/>
  <c r="R1228" i="18"/>
  <c r="S1228" i="18"/>
  <c r="U1228" i="18"/>
  <c r="T1228" i="18"/>
  <c r="AE1228" i="18"/>
  <c r="AI1228" i="18" s="1"/>
  <c r="AF1228" i="18"/>
  <c r="AG1228" i="18"/>
  <c r="AU1228" i="18"/>
  <c r="AW1228" i="18"/>
  <c r="AX1228" i="18"/>
  <c r="AY1228" i="18"/>
  <c r="AZ1228" i="18"/>
  <c r="BA1228" i="18"/>
  <c r="BB1228" i="18"/>
  <c r="G1229" i="18"/>
  <c r="AD1229" i="18" s="1"/>
  <c r="Q1229" i="18"/>
  <c r="R1229" i="18"/>
  <c r="S1229" i="18"/>
  <c r="T1229" i="18"/>
  <c r="AE1229" i="18"/>
  <c r="AI1229" i="18" s="1"/>
  <c r="AF1229" i="18"/>
  <c r="AU1229" i="18"/>
  <c r="AW1229" i="18"/>
  <c r="AX1229" i="18"/>
  <c r="AY1229" i="18"/>
  <c r="AZ1229" i="18"/>
  <c r="BA1229" i="18"/>
  <c r="BB1229" i="18"/>
  <c r="G1230" i="18"/>
  <c r="AD1230" i="18" s="1"/>
  <c r="Q1230" i="18"/>
  <c r="R1230" i="18"/>
  <c r="S1230" i="18"/>
  <c r="T1230" i="18"/>
  <c r="AE1230" i="18"/>
  <c r="AF1230" i="18"/>
  <c r="AU1230" i="18"/>
  <c r="AW1230" i="18"/>
  <c r="AX1230" i="18"/>
  <c r="AY1230" i="18"/>
  <c r="AZ1230" i="18"/>
  <c r="BA1230" i="18"/>
  <c r="BB1230" i="18"/>
  <c r="G1231" i="18"/>
  <c r="AD1231" i="18" s="1"/>
  <c r="Q1231" i="18"/>
  <c r="R1231" i="18"/>
  <c r="S1231" i="18"/>
  <c r="T1231" i="18"/>
  <c r="AE1231" i="18"/>
  <c r="V1231" i="18" s="1"/>
  <c r="AF1231" i="18"/>
  <c r="AU1231" i="18"/>
  <c r="AW1231" i="18"/>
  <c r="AX1231" i="18"/>
  <c r="AY1231" i="18"/>
  <c r="AZ1231" i="18"/>
  <c r="BA1231" i="18"/>
  <c r="BB1231" i="18"/>
  <c r="G1232" i="18"/>
  <c r="AD1232" i="18" s="1"/>
  <c r="Q1232" i="18"/>
  <c r="R1232" i="18"/>
  <c r="S1232" i="18"/>
  <c r="T1232" i="18"/>
  <c r="AE1232" i="18"/>
  <c r="AI1232" i="18" s="1"/>
  <c r="AF1232" i="18"/>
  <c r="AG1232" i="18"/>
  <c r="AU1232" i="18"/>
  <c r="AW1232" i="18"/>
  <c r="AX1232" i="18"/>
  <c r="AY1232" i="18"/>
  <c r="AZ1232" i="18"/>
  <c r="BA1232" i="18"/>
  <c r="BB1232" i="18"/>
  <c r="G1233" i="18"/>
  <c r="AD1233" i="18" s="1"/>
  <c r="Q1233" i="18"/>
  <c r="R1233" i="18"/>
  <c r="S1233" i="18"/>
  <c r="T1233" i="18"/>
  <c r="AE1233" i="18"/>
  <c r="AF1233" i="18"/>
  <c r="AU1233" i="18"/>
  <c r="AW1233" i="18"/>
  <c r="AX1233" i="18"/>
  <c r="AY1233" i="18"/>
  <c r="AZ1233" i="18"/>
  <c r="BA1233" i="18"/>
  <c r="BB1233" i="18"/>
  <c r="G1234" i="18"/>
  <c r="AD1234" i="18" s="1"/>
  <c r="Q1234" i="18"/>
  <c r="R1234" i="18"/>
  <c r="S1234" i="18"/>
  <c r="T1234" i="18"/>
  <c r="AE1234" i="18"/>
  <c r="AI1234" i="18" s="1"/>
  <c r="X1234" i="18"/>
  <c r="AF1234" i="18"/>
  <c r="AU1234" i="18"/>
  <c r="AW1234" i="18"/>
  <c r="AX1234" i="18"/>
  <c r="AY1234" i="18"/>
  <c r="AZ1234" i="18"/>
  <c r="BA1234" i="18"/>
  <c r="BB1234" i="18"/>
  <c r="G1235" i="18"/>
  <c r="AD1235" i="18" s="1"/>
  <c r="Q1235" i="18"/>
  <c r="R1235" i="18"/>
  <c r="S1235" i="18"/>
  <c r="T1235" i="18"/>
  <c r="AE1235" i="18"/>
  <c r="AF1235" i="18"/>
  <c r="AU1235" i="18"/>
  <c r="AW1235" i="18"/>
  <c r="AX1235" i="18"/>
  <c r="AY1235" i="18"/>
  <c r="AZ1235" i="18"/>
  <c r="BA1235" i="18"/>
  <c r="BB1235" i="18"/>
  <c r="G1236" i="18"/>
  <c r="Q1236" i="18"/>
  <c r="R1236" i="18"/>
  <c r="S1236" i="18"/>
  <c r="T1236" i="18"/>
  <c r="AE1236" i="18"/>
  <c r="AF1236" i="18"/>
  <c r="AU1236" i="18"/>
  <c r="AW1236" i="18"/>
  <c r="AX1236" i="18"/>
  <c r="AY1236" i="18"/>
  <c r="AZ1236" i="18"/>
  <c r="BA1236" i="18"/>
  <c r="BB1236" i="18"/>
  <c r="G1237" i="18"/>
  <c r="AD1237" i="18" s="1"/>
  <c r="Q1237" i="18"/>
  <c r="R1237" i="18"/>
  <c r="S1237" i="18"/>
  <c r="T1237" i="18"/>
  <c r="AE1237" i="18"/>
  <c r="V1237" i="18" s="1"/>
  <c r="AF1237" i="18"/>
  <c r="AU1237" i="18"/>
  <c r="AW1237" i="18"/>
  <c r="AX1237" i="18"/>
  <c r="AY1237" i="18"/>
  <c r="AZ1237" i="18"/>
  <c r="BA1237" i="18"/>
  <c r="BB1237" i="18"/>
  <c r="G1238" i="18"/>
  <c r="AD1238" i="18" s="1"/>
  <c r="Q1238" i="18"/>
  <c r="R1238" i="18"/>
  <c r="S1238" i="18"/>
  <c r="T1238" i="18"/>
  <c r="AE1238" i="18"/>
  <c r="AI1238" i="18" s="1"/>
  <c r="AF1238" i="18"/>
  <c r="AU1238" i="18"/>
  <c r="AW1238" i="18"/>
  <c r="AX1238" i="18"/>
  <c r="AY1238" i="18"/>
  <c r="AZ1238" i="18"/>
  <c r="BA1238" i="18"/>
  <c r="BB1238" i="18"/>
  <c r="G1239" i="18"/>
  <c r="AD1239" i="18" s="1"/>
  <c r="Q1239" i="18"/>
  <c r="R1239" i="18"/>
  <c r="S1239" i="18"/>
  <c r="T1239" i="18"/>
  <c r="AE1239" i="18"/>
  <c r="AF1239" i="18"/>
  <c r="AS1239" i="18" s="1"/>
  <c r="AU1239" i="18"/>
  <c r="AW1239" i="18"/>
  <c r="AX1239" i="18"/>
  <c r="AY1239" i="18"/>
  <c r="AZ1239" i="18"/>
  <c r="BA1239" i="18"/>
  <c r="BB1239" i="18"/>
  <c r="G1240" i="18"/>
  <c r="AD1240" i="18" s="1"/>
  <c r="Q1240" i="18"/>
  <c r="R1240" i="18"/>
  <c r="S1240" i="18"/>
  <c r="T1240" i="18"/>
  <c r="AE1240" i="18"/>
  <c r="AI1240" i="18" s="1"/>
  <c r="AF1240" i="18"/>
  <c r="AG1240" i="18" s="1"/>
  <c r="AU1240" i="18"/>
  <c r="AW1240" i="18"/>
  <c r="AX1240" i="18"/>
  <c r="AY1240" i="18"/>
  <c r="AZ1240" i="18"/>
  <c r="BA1240" i="18"/>
  <c r="BB1240" i="18"/>
  <c r="G1241" i="18"/>
  <c r="AD1241" i="18" s="1"/>
  <c r="Q1241" i="18"/>
  <c r="R1241" i="18"/>
  <c r="S1241" i="18"/>
  <c r="T1241" i="18"/>
  <c r="AE1241" i="18"/>
  <c r="X1241" i="18" s="1"/>
  <c r="AF1241" i="18"/>
  <c r="AU1241" i="18"/>
  <c r="AW1241" i="18"/>
  <c r="AX1241" i="18"/>
  <c r="AY1241" i="18"/>
  <c r="AZ1241" i="18"/>
  <c r="BA1241" i="18"/>
  <c r="BB1241" i="18"/>
  <c r="G1242" i="18"/>
  <c r="Q1242" i="18"/>
  <c r="R1242" i="18"/>
  <c r="S1242" i="18"/>
  <c r="T1242" i="18"/>
  <c r="AE1242" i="18"/>
  <c r="AF1242" i="18"/>
  <c r="AU1242" i="18"/>
  <c r="AW1242" i="18"/>
  <c r="AX1242" i="18"/>
  <c r="AY1242" i="18"/>
  <c r="AZ1242" i="18"/>
  <c r="BA1242" i="18"/>
  <c r="BB1242" i="18"/>
  <c r="G1243" i="18"/>
  <c r="AD1243" i="18" s="1"/>
  <c r="Q1243" i="18"/>
  <c r="R1243" i="18"/>
  <c r="S1243" i="18"/>
  <c r="T1243" i="18"/>
  <c r="AE1243" i="18"/>
  <c r="X1243" i="18" s="1"/>
  <c r="AF1243" i="18"/>
  <c r="AU1243" i="18"/>
  <c r="AW1243" i="18"/>
  <c r="AX1243" i="18"/>
  <c r="AY1243" i="18"/>
  <c r="AZ1243" i="18"/>
  <c r="BA1243" i="18"/>
  <c r="BB1243" i="18"/>
  <c r="G1244" i="18"/>
  <c r="AD1244" i="18" s="1"/>
  <c r="Q1244" i="18"/>
  <c r="R1244" i="18"/>
  <c r="S1244" i="18"/>
  <c r="T1244" i="18"/>
  <c r="AE1244" i="18"/>
  <c r="AF1244" i="18"/>
  <c r="AU1244" i="18"/>
  <c r="AW1244" i="18"/>
  <c r="AX1244" i="18"/>
  <c r="AY1244" i="18"/>
  <c r="AZ1244" i="18"/>
  <c r="BA1244" i="18"/>
  <c r="BB1244" i="18"/>
  <c r="G1245" i="18"/>
  <c r="AD1245" i="18" s="1"/>
  <c r="Q1245" i="18"/>
  <c r="R1245" i="18"/>
  <c r="S1245" i="18"/>
  <c r="T1245" i="18"/>
  <c r="AE1245" i="18"/>
  <c r="W1245" i="18" s="1"/>
  <c r="AF1245" i="18"/>
  <c r="AU1245" i="18"/>
  <c r="AW1245" i="18"/>
  <c r="AX1245" i="18"/>
  <c r="AY1245" i="18"/>
  <c r="AZ1245" i="18"/>
  <c r="BA1245" i="18"/>
  <c r="BB1245" i="18"/>
  <c r="G1246" i="18"/>
  <c r="AD1246" i="18" s="1"/>
  <c r="Q1246" i="18"/>
  <c r="R1246" i="18"/>
  <c r="S1246" i="18"/>
  <c r="T1246" i="18"/>
  <c r="AE1246" i="18"/>
  <c r="AF1246" i="18"/>
  <c r="AU1246" i="18"/>
  <c r="AW1246" i="18"/>
  <c r="AX1246" i="18"/>
  <c r="AY1246" i="18"/>
  <c r="AZ1246" i="18"/>
  <c r="BA1246" i="18"/>
  <c r="BB1246" i="18"/>
  <c r="G1247" i="18"/>
  <c r="Q1247" i="18"/>
  <c r="R1247" i="18"/>
  <c r="S1247" i="18"/>
  <c r="U1247" i="18" s="1"/>
  <c r="T1247" i="18"/>
  <c r="AE1247" i="18"/>
  <c r="AF1247" i="18"/>
  <c r="AS1247" i="18" s="1"/>
  <c r="AJ1247" i="18"/>
  <c r="AU1247" i="18"/>
  <c r="AW1247" i="18"/>
  <c r="AX1247" i="18"/>
  <c r="AY1247" i="18"/>
  <c r="AZ1247" i="18"/>
  <c r="BA1247" i="18"/>
  <c r="BB1247" i="18"/>
  <c r="G1248" i="18"/>
  <c r="AD1248" i="18" s="1"/>
  <c r="Q1248" i="18"/>
  <c r="R1248" i="18"/>
  <c r="S1248" i="18"/>
  <c r="T1248" i="18"/>
  <c r="V1248" i="18" s="1"/>
  <c r="AE1248" i="18"/>
  <c r="AF1248" i="18"/>
  <c r="AG1248" i="18" s="1"/>
  <c r="AU1248" i="18"/>
  <c r="AW1248" i="18"/>
  <c r="AX1248" i="18"/>
  <c r="AY1248" i="18"/>
  <c r="AZ1248" i="18"/>
  <c r="BA1248" i="18"/>
  <c r="BB1248" i="18"/>
  <c r="G1249" i="18"/>
  <c r="AD1249" i="18" s="1"/>
  <c r="Q1249" i="18"/>
  <c r="R1249" i="18"/>
  <c r="S1249" i="18"/>
  <c r="T1249" i="18"/>
  <c r="AE1249" i="18"/>
  <c r="AF1249" i="18"/>
  <c r="AU1249" i="18"/>
  <c r="AW1249" i="18"/>
  <c r="AX1249" i="18"/>
  <c r="AY1249" i="18"/>
  <c r="AZ1249" i="18"/>
  <c r="BA1249" i="18"/>
  <c r="BB1249" i="18"/>
  <c r="G1250" i="18"/>
  <c r="AD1250" i="18" s="1"/>
  <c r="Q1250" i="18"/>
  <c r="R1250" i="18"/>
  <c r="S1250" i="18"/>
  <c r="T1250" i="18"/>
  <c r="AE1250" i="18"/>
  <c r="AF1250" i="18"/>
  <c r="AU1250" i="18"/>
  <c r="AW1250" i="18"/>
  <c r="AX1250" i="18"/>
  <c r="AY1250" i="18"/>
  <c r="AZ1250" i="18"/>
  <c r="BA1250" i="18"/>
  <c r="BB1250" i="18"/>
  <c r="G1251" i="18"/>
  <c r="AD1251" i="18" s="1"/>
  <c r="Q1251" i="18"/>
  <c r="R1251" i="18"/>
  <c r="S1251" i="18"/>
  <c r="T1251" i="18"/>
  <c r="AE1251" i="18"/>
  <c r="V1251" i="18" s="1"/>
  <c r="AF1251" i="18"/>
  <c r="AG1251" i="18" s="1"/>
  <c r="AU1251" i="18"/>
  <c r="AW1251" i="18"/>
  <c r="AX1251" i="18"/>
  <c r="AY1251" i="18"/>
  <c r="AZ1251" i="18"/>
  <c r="BA1251" i="18"/>
  <c r="BB1251" i="18"/>
  <c r="G1252" i="18"/>
  <c r="AD1252" i="18" s="1"/>
  <c r="Q1252" i="18"/>
  <c r="R1252" i="18"/>
  <c r="S1252" i="18"/>
  <c r="T1252" i="18"/>
  <c r="AE1252" i="18"/>
  <c r="AF1252" i="18"/>
  <c r="AU1252" i="18"/>
  <c r="AW1252" i="18"/>
  <c r="AX1252" i="18"/>
  <c r="AY1252" i="18"/>
  <c r="AZ1252" i="18"/>
  <c r="BA1252" i="18"/>
  <c r="BB1252" i="18"/>
  <c r="G1253" i="18"/>
  <c r="Q1253" i="18"/>
  <c r="R1253" i="18"/>
  <c r="S1253" i="18"/>
  <c r="T1253" i="18"/>
  <c r="AE1253" i="18"/>
  <c r="AF1253" i="18"/>
  <c r="AG1253" i="18" s="1"/>
  <c r="AU1253" i="18"/>
  <c r="AW1253" i="18"/>
  <c r="AX1253" i="18"/>
  <c r="AY1253" i="18"/>
  <c r="AZ1253" i="18"/>
  <c r="BA1253" i="18"/>
  <c r="BB1253" i="18"/>
  <c r="G1254" i="18"/>
  <c r="AD1254" i="18" s="1"/>
  <c r="Q1254" i="18"/>
  <c r="R1254" i="18"/>
  <c r="S1254" i="18"/>
  <c r="T1254" i="18"/>
  <c r="AE1254" i="18"/>
  <c r="X1254" i="18"/>
  <c r="AF1254" i="18"/>
  <c r="AU1254" i="18"/>
  <c r="AW1254" i="18"/>
  <c r="AX1254" i="18"/>
  <c r="AY1254" i="18"/>
  <c r="AZ1254" i="18"/>
  <c r="BA1254" i="18"/>
  <c r="BB1254" i="18"/>
  <c r="G1255" i="18"/>
  <c r="Q1255" i="18"/>
  <c r="R1255" i="18"/>
  <c r="S1255" i="18"/>
  <c r="T1255" i="18"/>
  <c r="AE1255" i="18"/>
  <c r="AF1255" i="18"/>
  <c r="AG1255" i="18"/>
  <c r="AU1255" i="18"/>
  <c r="AW1255" i="18"/>
  <c r="AX1255" i="18"/>
  <c r="AY1255" i="18"/>
  <c r="AZ1255" i="18"/>
  <c r="BA1255" i="18"/>
  <c r="BB1255" i="18"/>
  <c r="G1256" i="18"/>
  <c r="Q1256" i="18"/>
  <c r="R1256" i="18"/>
  <c r="S1256" i="18"/>
  <c r="T1256" i="18"/>
  <c r="AE1256" i="18"/>
  <c r="AF1256" i="18"/>
  <c r="AG1256" i="18" s="1"/>
  <c r="AU1256" i="18"/>
  <c r="AW1256" i="18"/>
  <c r="AX1256" i="18"/>
  <c r="AY1256" i="18"/>
  <c r="AZ1256" i="18"/>
  <c r="BA1256" i="18"/>
  <c r="BB1256" i="18"/>
  <c r="G1257" i="18"/>
  <c r="AD1257" i="18" s="1"/>
  <c r="Q1257" i="18"/>
  <c r="R1257" i="18"/>
  <c r="S1257" i="18"/>
  <c r="T1257" i="18"/>
  <c r="AE1257" i="18"/>
  <c r="AJ1257" i="18" s="1"/>
  <c r="AF1257" i="18"/>
  <c r="AG1257" i="18" s="1"/>
  <c r="AU1257" i="18"/>
  <c r="AW1257" i="18"/>
  <c r="AX1257" i="18"/>
  <c r="AY1257" i="18"/>
  <c r="AZ1257" i="18"/>
  <c r="BA1257" i="18"/>
  <c r="BB1257" i="18"/>
  <c r="G1258" i="18"/>
  <c r="AD1258" i="18"/>
  <c r="Q1258" i="18"/>
  <c r="R1258" i="18"/>
  <c r="S1258" i="18"/>
  <c r="T1258" i="18"/>
  <c r="AE1258" i="18"/>
  <c r="W1258" i="18" s="1"/>
  <c r="X1258" i="18"/>
  <c r="AF1258" i="18"/>
  <c r="AU1258" i="18"/>
  <c r="AW1258" i="18"/>
  <c r="AX1258" i="18"/>
  <c r="AY1258" i="18"/>
  <c r="AZ1258" i="18"/>
  <c r="BA1258" i="18"/>
  <c r="BB1258" i="18"/>
  <c r="G1259" i="18"/>
  <c r="Q1259" i="18"/>
  <c r="R1259" i="18"/>
  <c r="S1259" i="18"/>
  <c r="T1259" i="18"/>
  <c r="AE1259" i="18"/>
  <c r="AH1259" i="18" s="1"/>
  <c r="AF1259" i="18"/>
  <c r="AG1259" i="18"/>
  <c r="AU1259" i="18"/>
  <c r="AW1259" i="18"/>
  <c r="AX1259" i="18"/>
  <c r="AY1259" i="18"/>
  <c r="AZ1259" i="18"/>
  <c r="BA1259" i="18"/>
  <c r="BB1259" i="18"/>
  <c r="G1260" i="18"/>
  <c r="AD1260" i="18" s="1"/>
  <c r="Q1260" i="18"/>
  <c r="R1260" i="18"/>
  <c r="S1260" i="18"/>
  <c r="T1260" i="18"/>
  <c r="AE1260" i="18"/>
  <c r="W1260" i="18"/>
  <c r="Y1260" i="18" s="1"/>
  <c r="AF1260" i="18"/>
  <c r="AG1260" i="18" s="1"/>
  <c r="AU1260" i="18"/>
  <c r="AW1260" i="18"/>
  <c r="AX1260" i="18"/>
  <c r="AY1260" i="18"/>
  <c r="AZ1260" i="18"/>
  <c r="BA1260" i="18"/>
  <c r="BB1260" i="18"/>
  <c r="G1261" i="18"/>
  <c r="AD1261" i="18" s="1"/>
  <c r="Q1261" i="18"/>
  <c r="R1261" i="18"/>
  <c r="S1261" i="18"/>
  <c r="T1261" i="18"/>
  <c r="AE1261" i="18"/>
  <c r="AF1261" i="18"/>
  <c r="AG1261" i="18" s="1"/>
  <c r="AU1261" i="18"/>
  <c r="AW1261" i="18"/>
  <c r="AX1261" i="18"/>
  <c r="AY1261" i="18"/>
  <c r="AZ1261" i="18"/>
  <c r="BA1261" i="18"/>
  <c r="BB1261" i="18"/>
  <c r="G1262" i="18"/>
  <c r="AD1262" i="18" s="1"/>
  <c r="Q1262" i="18"/>
  <c r="R1262" i="18"/>
  <c r="S1262" i="18"/>
  <c r="T1262" i="18"/>
  <c r="AE1262" i="18"/>
  <c r="AF1262" i="18"/>
  <c r="AU1262" i="18"/>
  <c r="AW1262" i="18"/>
  <c r="AX1262" i="18"/>
  <c r="AY1262" i="18"/>
  <c r="AZ1262" i="18"/>
  <c r="BA1262" i="18"/>
  <c r="BB1262" i="18"/>
  <c r="G1263" i="18"/>
  <c r="AD1263" i="18" s="1"/>
  <c r="Q1263" i="18"/>
  <c r="R1263" i="18"/>
  <c r="S1263" i="18"/>
  <c r="T1263" i="18"/>
  <c r="AE1263" i="18"/>
  <c r="U1263" i="18" s="1"/>
  <c r="AF1263" i="18"/>
  <c r="AU1263" i="18"/>
  <c r="AW1263" i="18"/>
  <c r="AX1263" i="18"/>
  <c r="AY1263" i="18"/>
  <c r="AZ1263" i="18"/>
  <c r="BA1263" i="18"/>
  <c r="BB1263" i="18"/>
  <c r="G1264" i="18"/>
  <c r="AD1264" i="18" s="1"/>
  <c r="Q1264" i="18"/>
  <c r="R1264" i="18"/>
  <c r="S1264" i="18"/>
  <c r="T1264" i="18"/>
  <c r="AE1264" i="18"/>
  <c r="AF1264" i="18"/>
  <c r="AG1264" i="18" s="1"/>
  <c r="AU1264" i="18"/>
  <c r="AW1264" i="18"/>
  <c r="AX1264" i="18"/>
  <c r="AY1264" i="18"/>
  <c r="AZ1264" i="18"/>
  <c r="BA1264" i="18"/>
  <c r="BB1264" i="18"/>
  <c r="G1265" i="18"/>
  <c r="AD1265" i="18"/>
  <c r="Q1265" i="18"/>
  <c r="R1265" i="18"/>
  <c r="S1265" i="18"/>
  <c r="T1265" i="18"/>
  <c r="AE1265" i="18"/>
  <c r="AF1265" i="18"/>
  <c r="AG1265" i="18" s="1"/>
  <c r="AU1265" i="18"/>
  <c r="AW1265" i="18"/>
  <c r="AX1265" i="18"/>
  <c r="AY1265" i="18"/>
  <c r="AZ1265" i="18"/>
  <c r="BA1265" i="18"/>
  <c r="BB1265" i="18"/>
  <c r="G1266" i="18"/>
  <c r="AD1266" i="18" s="1"/>
  <c r="Q1266" i="18"/>
  <c r="R1266" i="18"/>
  <c r="S1266" i="18"/>
  <c r="T1266" i="18"/>
  <c r="AE1266" i="18"/>
  <c r="AF1266" i="18"/>
  <c r="AU1266" i="18"/>
  <c r="AW1266" i="18"/>
  <c r="AX1266" i="18"/>
  <c r="AY1266" i="18"/>
  <c r="AZ1266" i="18"/>
  <c r="BA1266" i="18"/>
  <c r="BB1266" i="18"/>
  <c r="G1267" i="18"/>
  <c r="AD1267" i="18" s="1"/>
  <c r="Q1267" i="18"/>
  <c r="R1267" i="18"/>
  <c r="S1267" i="18"/>
  <c r="U1267" i="18" s="1"/>
  <c r="T1267" i="18"/>
  <c r="AE1267" i="18"/>
  <c r="AF1267" i="18"/>
  <c r="AU1267" i="18"/>
  <c r="AW1267" i="18"/>
  <c r="AX1267" i="18"/>
  <c r="AY1267" i="18"/>
  <c r="AZ1267" i="18"/>
  <c r="BA1267" i="18"/>
  <c r="BB1267" i="18"/>
  <c r="G1268" i="18"/>
  <c r="Q1268" i="18"/>
  <c r="R1268" i="18"/>
  <c r="S1268" i="18"/>
  <c r="T1268" i="18"/>
  <c r="AE1268" i="18"/>
  <c r="AH1268" i="18" s="1"/>
  <c r="AF1268" i="18"/>
  <c r="AU1268" i="18"/>
  <c r="AW1268" i="18"/>
  <c r="AX1268" i="18"/>
  <c r="AY1268" i="18"/>
  <c r="AZ1268" i="18"/>
  <c r="BA1268" i="18"/>
  <c r="BB1268" i="18"/>
  <c r="G1269" i="18"/>
  <c r="AD1269" i="18" s="1"/>
  <c r="Q1269" i="18"/>
  <c r="R1269" i="18"/>
  <c r="S1269" i="18"/>
  <c r="T1269" i="18"/>
  <c r="AE1269" i="18"/>
  <c r="AJ1269" i="18" s="1"/>
  <c r="AF1269" i="18"/>
  <c r="AG1269" i="18" s="1"/>
  <c r="AU1269" i="18"/>
  <c r="AW1269" i="18"/>
  <c r="AX1269" i="18"/>
  <c r="AY1269" i="18"/>
  <c r="AZ1269" i="18"/>
  <c r="BA1269" i="18"/>
  <c r="BB1269" i="18"/>
  <c r="G1270" i="18"/>
  <c r="Q1270" i="18"/>
  <c r="R1270" i="18"/>
  <c r="S1270" i="18"/>
  <c r="T1270" i="18"/>
  <c r="AD1270" i="18"/>
  <c r="AE1270" i="18"/>
  <c r="W1270" i="18" s="1"/>
  <c r="AA1270" i="18" s="1"/>
  <c r="AF1270" i="18"/>
  <c r="AU1270" i="18"/>
  <c r="AW1270" i="18"/>
  <c r="AX1270" i="18"/>
  <c r="AY1270" i="18"/>
  <c r="AZ1270" i="18"/>
  <c r="BA1270" i="18"/>
  <c r="BB1270" i="18"/>
  <c r="G1271" i="18"/>
  <c r="AD1271" i="18" s="1"/>
  <c r="Q1271" i="18"/>
  <c r="R1271" i="18"/>
  <c r="S1271" i="18"/>
  <c r="T1271" i="18"/>
  <c r="AE1271" i="18"/>
  <c r="AF1271" i="18"/>
  <c r="AU1271" i="18"/>
  <c r="AW1271" i="18"/>
  <c r="AX1271" i="18"/>
  <c r="AY1271" i="18"/>
  <c r="AZ1271" i="18"/>
  <c r="BA1271" i="18"/>
  <c r="BB1271" i="18"/>
  <c r="G1272" i="18"/>
  <c r="AD1272" i="18" s="1"/>
  <c r="Q1272" i="18"/>
  <c r="R1272" i="18"/>
  <c r="S1272" i="18"/>
  <c r="U1272" i="18" s="1"/>
  <c r="T1272" i="18"/>
  <c r="AE1272" i="18"/>
  <c r="AF1272" i="18"/>
  <c r="AG1272" i="18" s="1"/>
  <c r="AU1272" i="18"/>
  <c r="AW1272" i="18"/>
  <c r="AX1272" i="18"/>
  <c r="AY1272" i="18"/>
  <c r="AZ1272" i="18"/>
  <c r="BA1272" i="18"/>
  <c r="BB1272" i="18"/>
  <c r="G1273" i="18"/>
  <c r="Q1273" i="18"/>
  <c r="R1273" i="18"/>
  <c r="S1273" i="18"/>
  <c r="T1273" i="18"/>
  <c r="AE1273" i="18"/>
  <c r="AI1273" i="18" s="1"/>
  <c r="AN1273" i="18" s="1"/>
  <c r="AF1273" i="18"/>
  <c r="AU1273" i="18"/>
  <c r="AW1273" i="18"/>
  <c r="AX1273" i="18"/>
  <c r="AY1273" i="18"/>
  <c r="AZ1273" i="18"/>
  <c r="BA1273" i="18"/>
  <c r="BB1273" i="18"/>
  <c r="G1274" i="18"/>
  <c r="AD1274" i="18" s="1"/>
  <c r="Q1274" i="18"/>
  <c r="R1274" i="18"/>
  <c r="S1274" i="18"/>
  <c r="T1274" i="18"/>
  <c r="AE1274" i="18"/>
  <c r="AI1274" i="18" s="1"/>
  <c r="AF1274" i="18"/>
  <c r="AU1274" i="18"/>
  <c r="AW1274" i="18"/>
  <c r="AX1274" i="18"/>
  <c r="AY1274" i="18"/>
  <c r="AZ1274" i="18"/>
  <c r="BA1274" i="18"/>
  <c r="BB1274" i="18"/>
  <c r="G1275" i="18"/>
  <c r="AD1275" i="18" s="1"/>
  <c r="Q1275" i="18"/>
  <c r="R1275" i="18"/>
  <c r="S1275" i="18"/>
  <c r="T1275" i="18"/>
  <c r="AE1275" i="18"/>
  <c r="W1275" i="18" s="1"/>
  <c r="AA1275" i="18" s="1"/>
  <c r="AF1275" i="18"/>
  <c r="AG1275" i="18" s="1"/>
  <c r="AU1275" i="18"/>
  <c r="AW1275" i="18"/>
  <c r="AX1275" i="18"/>
  <c r="AY1275" i="18"/>
  <c r="AZ1275" i="18"/>
  <c r="BA1275" i="18"/>
  <c r="BB1275" i="18"/>
  <c r="G1276" i="18"/>
  <c r="AD1276" i="18" s="1"/>
  <c r="Q1276" i="18"/>
  <c r="R1276" i="18"/>
  <c r="S1276" i="18"/>
  <c r="T1276" i="18"/>
  <c r="AE1276" i="18"/>
  <c r="AI1276" i="18" s="1"/>
  <c r="AF1276" i="18"/>
  <c r="AS1276" i="18" s="1"/>
  <c r="AU1276" i="18"/>
  <c r="AW1276" i="18"/>
  <c r="AX1276" i="18"/>
  <c r="AY1276" i="18"/>
  <c r="AZ1276" i="18"/>
  <c r="BA1276" i="18"/>
  <c r="BB1276" i="18"/>
  <c r="G1277" i="18"/>
  <c r="AD1277" i="18" s="1"/>
  <c r="Q1277" i="18"/>
  <c r="R1277" i="18"/>
  <c r="S1277" i="18"/>
  <c r="T1277" i="18"/>
  <c r="V1277" i="18" s="1"/>
  <c r="AE1277" i="18"/>
  <c r="W1277" i="18" s="1"/>
  <c r="Y1277" i="18" s="1"/>
  <c r="AF1277" i="18"/>
  <c r="AG1277" i="18" s="1"/>
  <c r="AU1277" i="18"/>
  <c r="AW1277" i="18"/>
  <c r="AX1277" i="18"/>
  <c r="AY1277" i="18"/>
  <c r="AZ1277" i="18"/>
  <c r="BA1277" i="18"/>
  <c r="BB1277" i="18"/>
  <c r="G1278" i="18"/>
  <c r="AD1278" i="18" s="1"/>
  <c r="Q1278" i="18"/>
  <c r="R1278" i="18"/>
  <c r="S1278" i="18"/>
  <c r="T1278" i="18"/>
  <c r="AE1278" i="18"/>
  <c r="AF1278" i="18"/>
  <c r="AG1278" i="18" s="1"/>
  <c r="AU1278" i="18"/>
  <c r="AW1278" i="18"/>
  <c r="AX1278" i="18"/>
  <c r="AY1278" i="18"/>
  <c r="AZ1278" i="18"/>
  <c r="BA1278" i="18"/>
  <c r="BB1278" i="18"/>
  <c r="G1279" i="18"/>
  <c r="Q1279" i="18"/>
  <c r="R1279" i="18"/>
  <c r="S1279" i="18"/>
  <c r="T1279" i="18"/>
  <c r="AE1279" i="18"/>
  <c r="AJ1279" i="18" s="1"/>
  <c r="AF1279" i="18"/>
  <c r="AG1279" i="18" s="1"/>
  <c r="AU1279" i="18"/>
  <c r="AW1279" i="18"/>
  <c r="AX1279" i="18"/>
  <c r="AY1279" i="18"/>
  <c r="AZ1279" i="18"/>
  <c r="BA1279" i="18"/>
  <c r="BB1279" i="18"/>
  <c r="G1280" i="18"/>
  <c r="AD1280" i="18" s="1"/>
  <c r="Q1280" i="18"/>
  <c r="R1280" i="18"/>
  <c r="S1280" i="18"/>
  <c r="T1280" i="18"/>
  <c r="AE1280" i="18"/>
  <c r="X1280" i="18" s="1"/>
  <c r="AF1280" i="18"/>
  <c r="AG1280" i="18" s="1"/>
  <c r="AU1280" i="18"/>
  <c r="AW1280" i="18"/>
  <c r="AX1280" i="18"/>
  <c r="AY1280" i="18"/>
  <c r="AZ1280" i="18"/>
  <c r="BA1280" i="18"/>
  <c r="BB1280" i="18"/>
  <c r="G1281" i="18"/>
  <c r="AD1281" i="18" s="1"/>
  <c r="Q1281" i="18"/>
  <c r="R1281" i="18"/>
  <c r="S1281" i="18"/>
  <c r="T1281" i="18"/>
  <c r="AE1281" i="18"/>
  <c r="AF1281" i="18"/>
  <c r="AU1281" i="18"/>
  <c r="AW1281" i="18"/>
  <c r="AX1281" i="18"/>
  <c r="AY1281" i="18"/>
  <c r="AZ1281" i="18"/>
  <c r="BA1281" i="18"/>
  <c r="BB1281" i="18"/>
  <c r="G1282" i="18"/>
  <c r="AD1282" i="18" s="1"/>
  <c r="Q1282" i="18"/>
  <c r="R1282" i="18"/>
  <c r="S1282" i="18"/>
  <c r="U1282" i="18" s="1"/>
  <c r="T1282" i="18"/>
  <c r="AE1282" i="18"/>
  <c r="AF1282" i="18"/>
  <c r="AU1282" i="18"/>
  <c r="AW1282" i="18"/>
  <c r="AX1282" i="18"/>
  <c r="AY1282" i="18"/>
  <c r="AZ1282" i="18"/>
  <c r="BA1282" i="18"/>
  <c r="BB1282" i="18"/>
  <c r="G1283" i="18"/>
  <c r="AD1283" i="18" s="1"/>
  <c r="Q1283" i="18"/>
  <c r="R1283" i="18"/>
  <c r="S1283" i="18"/>
  <c r="T1283" i="18"/>
  <c r="AE1283" i="18"/>
  <c r="AF1283" i="18"/>
  <c r="AG1283" i="18" s="1"/>
  <c r="AU1283" i="18"/>
  <c r="AW1283" i="18"/>
  <c r="AX1283" i="18"/>
  <c r="AY1283" i="18"/>
  <c r="AZ1283" i="18"/>
  <c r="BA1283" i="18"/>
  <c r="BB1283" i="18"/>
  <c r="G1284" i="18"/>
  <c r="AD1284" i="18" s="1"/>
  <c r="Q1284" i="18"/>
  <c r="R1284" i="18"/>
  <c r="S1284" i="18"/>
  <c r="T1284" i="18"/>
  <c r="AE1284" i="18"/>
  <c r="AF1284" i="18"/>
  <c r="AU1284" i="18"/>
  <c r="AW1284" i="18"/>
  <c r="AX1284" i="18"/>
  <c r="AY1284" i="18"/>
  <c r="AZ1284" i="18"/>
  <c r="BA1284" i="18"/>
  <c r="BB1284" i="18"/>
  <c r="G1285" i="18"/>
  <c r="AD1285" i="18" s="1"/>
  <c r="Q1285" i="18"/>
  <c r="R1285" i="18"/>
  <c r="S1285" i="18"/>
  <c r="T1285" i="18"/>
  <c r="AE1285" i="18"/>
  <c r="AI1285" i="18" s="1"/>
  <c r="AF1285" i="18"/>
  <c r="AU1285" i="18"/>
  <c r="AW1285" i="18"/>
  <c r="AX1285" i="18"/>
  <c r="AY1285" i="18"/>
  <c r="AZ1285" i="18"/>
  <c r="BA1285" i="18"/>
  <c r="BB1285" i="18"/>
  <c r="G1286" i="18"/>
  <c r="AD1286" i="18" s="1"/>
  <c r="Q1286" i="18"/>
  <c r="R1286" i="18"/>
  <c r="S1286" i="18"/>
  <c r="T1286" i="18"/>
  <c r="AE1286" i="18"/>
  <c r="AF1286" i="18"/>
  <c r="AS1286" i="18" s="1"/>
  <c r="AU1286" i="18"/>
  <c r="AW1286" i="18"/>
  <c r="AX1286" i="18"/>
  <c r="AY1286" i="18"/>
  <c r="AZ1286" i="18"/>
  <c r="BA1286" i="18"/>
  <c r="BB1286" i="18"/>
  <c r="G1287" i="18"/>
  <c r="Q1287" i="18"/>
  <c r="R1287" i="18"/>
  <c r="S1287" i="18"/>
  <c r="T1287" i="18"/>
  <c r="V1287" i="18" s="1"/>
  <c r="AE1287" i="18"/>
  <c r="AF1287" i="18"/>
  <c r="AG1287" i="18"/>
  <c r="AU1287" i="18"/>
  <c r="AW1287" i="18"/>
  <c r="AX1287" i="18"/>
  <c r="AY1287" i="18"/>
  <c r="AZ1287" i="18"/>
  <c r="BA1287" i="18"/>
  <c r="BB1287" i="18"/>
  <c r="G1288" i="18"/>
  <c r="AD1288" i="18" s="1"/>
  <c r="Q1288" i="18"/>
  <c r="R1288" i="18"/>
  <c r="S1288" i="18"/>
  <c r="T1288" i="18"/>
  <c r="AE1288" i="18"/>
  <c r="AI1288" i="18" s="1"/>
  <c r="AF1288" i="18"/>
  <c r="AG1288" i="18" s="1"/>
  <c r="AU1288" i="18"/>
  <c r="AW1288" i="18"/>
  <c r="AX1288" i="18"/>
  <c r="AY1288" i="18"/>
  <c r="AZ1288" i="18"/>
  <c r="BA1288" i="18"/>
  <c r="BB1288" i="18"/>
  <c r="G1289" i="18"/>
  <c r="AD1289" i="18" s="1"/>
  <c r="Q1289" i="18"/>
  <c r="R1289" i="18"/>
  <c r="S1289" i="18"/>
  <c r="T1289" i="18"/>
  <c r="AE1289" i="18"/>
  <c r="AF1289" i="18"/>
  <c r="AU1289" i="18"/>
  <c r="AW1289" i="18"/>
  <c r="AX1289" i="18"/>
  <c r="AY1289" i="18"/>
  <c r="AZ1289" i="18"/>
  <c r="BA1289" i="18"/>
  <c r="BB1289" i="18"/>
  <c r="G1290" i="18"/>
  <c r="AD1290" i="18" s="1"/>
  <c r="Q1290" i="18"/>
  <c r="R1290" i="18"/>
  <c r="S1290" i="18"/>
  <c r="T1290" i="18"/>
  <c r="AE1290" i="18"/>
  <c r="AF1290" i="18"/>
  <c r="AU1290" i="18"/>
  <c r="AW1290" i="18"/>
  <c r="AX1290" i="18"/>
  <c r="AY1290" i="18"/>
  <c r="AZ1290" i="18"/>
  <c r="BA1290" i="18"/>
  <c r="BB1290" i="18"/>
  <c r="G1291" i="18"/>
  <c r="AD1291" i="18" s="1"/>
  <c r="Q1291" i="18"/>
  <c r="R1291" i="18"/>
  <c r="S1291" i="18"/>
  <c r="T1291" i="18"/>
  <c r="AE1291" i="18"/>
  <c r="AF1291" i="18"/>
  <c r="AU1291" i="18"/>
  <c r="AW1291" i="18"/>
  <c r="AX1291" i="18"/>
  <c r="AY1291" i="18"/>
  <c r="AZ1291" i="18"/>
  <c r="BA1291" i="18"/>
  <c r="BB1291" i="18"/>
  <c r="G1292" i="18"/>
  <c r="AD1292" i="18" s="1"/>
  <c r="Q1292" i="18"/>
  <c r="R1292" i="18"/>
  <c r="S1292" i="18"/>
  <c r="T1292" i="18"/>
  <c r="AE1292" i="18"/>
  <c r="AF1292" i="18"/>
  <c r="AU1292" i="18"/>
  <c r="AW1292" i="18"/>
  <c r="AX1292" i="18"/>
  <c r="AY1292" i="18"/>
  <c r="AZ1292" i="18"/>
  <c r="BA1292" i="18"/>
  <c r="BB1292" i="18"/>
  <c r="G1293" i="18"/>
  <c r="AD1293" i="18" s="1"/>
  <c r="Q1293" i="18"/>
  <c r="R1293" i="18"/>
  <c r="S1293" i="18"/>
  <c r="T1293" i="18"/>
  <c r="AE1293" i="18"/>
  <c r="AF1293" i="18"/>
  <c r="AU1293" i="18"/>
  <c r="AW1293" i="18"/>
  <c r="AX1293" i="18"/>
  <c r="AY1293" i="18"/>
  <c r="AZ1293" i="18"/>
  <c r="BA1293" i="18"/>
  <c r="BB1293" i="18"/>
  <c r="G1294" i="18"/>
  <c r="Q1294" i="18"/>
  <c r="R1294" i="18"/>
  <c r="S1294" i="18"/>
  <c r="T1294" i="18"/>
  <c r="AE1294" i="18"/>
  <c r="W1294" i="18" s="1"/>
  <c r="AF1294" i="18"/>
  <c r="AU1294" i="18"/>
  <c r="AW1294" i="18"/>
  <c r="AX1294" i="18"/>
  <c r="AY1294" i="18"/>
  <c r="AZ1294" i="18"/>
  <c r="BA1294" i="18"/>
  <c r="BB1294" i="18"/>
  <c r="G1295" i="18"/>
  <c r="AD1295" i="18" s="1"/>
  <c r="Q1295" i="18"/>
  <c r="R1295" i="18"/>
  <c r="S1295" i="18"/>
  <c r="T1295" i="18"/>
  <c r="AE1295" i="18"/>
  <c r="AF1295" i="18"/>
  <c r="AU1295" i="18"/>
  <c r="AW1295" i="18"/>
  <c r="AX1295" i="18"/>
  <c r="AY1295" i="18"/>
  <c r="AZ1295" i="18"/>
  <c r="BA1295" i="18"/>
  <c r="BB1295" i="18"/>
  <c r="G1296" i="18"/>
  <c r="AD1296" i="18" s="1"/>
  <c r="Q1296" i="18"/>
  <c r="R1296" i="18"/>
  <c r="S1296" i="18"/>
  <c r="T1296" i="18"/>
  <c r="AE1296" i="18"/>
  <c r="AH1296" i="18" s="1"/>
  <c r="AF1296" i="18"/>
  <c r="AG1296" i="18" s="1"/>
  <c r="AU1296" i="18"/>
  <c r="AW1296" i="18"/>
  <c r="AX1296" i="18"/>
  <c r="AY1296" i="18"/>
  <c r="AZ1296" i="18"/>
  <c r="BA1296" i="18"/>
  <c r="BB1296" i="18"/>
  <c r="G1297" i="18"/>
  <c r="AD1297" i="18"/>
  <c r="Q1297" i="18"/>
  <c r="R1297" i="18"/>
  <c r="S1297" i="18"/>
  <c r="T1297" i="18"/>
  <c r="AE1297" i="18"/>
  <c r="AF1297" i="18"/>
  <c r="AU1297" i="18"/>
  <c r="AW1297" i="18"/>
  <c r="AX1297" i="18"/>
  <c r="AY1297" i="18"/>
  <c r="AZ1297" i="18"/>
  <c r="BA1297" i="18"/>
  <c r="BB1297" i="18"/>
  <c r="G1298" i="18"/>
  <c r="AD1298" i="18" s="1"/>
  <c r="Q1298" i="18"/>
  <c r="R1298" i="18"/>
  <c r="S1298" i="18"/>
  <c r="T1298" i="18"/>
  <c r="AE1298" i="18"/>
  <c r="AF1298" i="18"/>
  <c r="AU1298" i="18"/>
  <c r="AW1298" i="18"/>
  <c r="AX1298" i="18"/>
  <c r="AY1298" i="18"/>
  <c r="AZ1298" i="18"/>
  <c r="BA1298" i="18"/>
  <c r="BB1298" i="18"/>
  <c r="G1299" i="18"/>
  <c r="Q1299" i="18"/>
  <c r="R1299" i="18"/>
  <c r="S1299" i="18"/>
  <c r="T1299" i="18"/>
  <c r="AE1299" i="18"/>
  <c r="AF1299" i="18"/>
  <c r="AU1299" i="18"/>
  <c r="AW1299" i="18"/>
  <c r="AX1299" i="18"/>
  <c r="AY1299" i="18"/>
  <c r="AZ1299" i="18"/>
  <c r="BA1299" i="18"/>
  <c r="BB1299" i="18"/>
  <c r="G1300" i="18"/>
  <c r="Q1300" i="18"/>
  <c r="R1300" i="18"/>
  <c r="S1300" i="18"/>
  <c r="T1300" i="18"/>
  <c r="AE1300" i="18"/>
  <c r="W1300" i="18" s="1"/>
  <c r="AF1300" i="18"/>
  <c r="AU1300" i="18"/>
  <c r="AW1300" i="18"/>
  <c r="AX1300" i="18"/>
  <c r="AY1300" i="18"/>
  <c r="AZ1300" i="18"/>
  <c r="BA1300" i="18"/>
  <c r="BB1300" i="18"/>
  <c r="G1301" i="18"/>
  <c r="AD1301" i="18" s="1"/>
  <c r="Q1301" i="18"/>
  <c r="R1301" i="18"/>
  <c r="S1301" i="18"/>
  <c r="T1301" i="18"/>
  <c r="AE1301" i="18"/>
  <c r="AF1301" i="18"/>
  <c r="AU1301" i="18"/>
  <c r="AW1301" i="18"/>
  <c r="AX1301" i="18"/>
  <c r="AY1301" i="18"/>
  <c r="AZ1301" i="18"/>
  <c r="BA1301" i="18"/>
  <c r="BB1301" i="18"/>
  <c r="G1302" i="18"/>
  <c r="AD1302" i="18" s="1"/>
  <c r="Q1302" i="18"/>
  <c r="R1302" i="18"/>
  <c r="S1302" i="18"/>
  <c r="T1302" i="18"/>
  <c r="AE1302" i="18"/>
  <c r="AF1302" i="18"/>
  <c r="AU1302" i="18"/>
  <c r="AW1302" i="18"/>
  <c r="AX1302" i="18"/>
  <c r="AY1302" i="18"/>
  <c r="AZ1302" i="18"/>
  <c r="BA1302" i="18"/>
  <c r="BB1302" i="18"/>
  <c r="G1303" i="18"/>
  <c r="AD1303" i="18" s="1"/>
  <c r="Q1303" i="18"/>
  <c r="R1303" i="18"/>
  <c r="S1303" i="18"/>
  <c r="U1303" i="18" s="1"/>
  <c r="T1303" i="18"/>
  <c r="AE1303" i="18"/>
  <c r="AF1303" i="18"/>
  <c r="AU1303" i="18"/>
  <c r="AW1303" i="18"/>
  <c r="AX1303" i="18"/>
  <c r="AY1303" i="18"/>
  <c r="AZ1303" i="18"/>
  <c r="BA1303" i="18"/>
  <c r="BB1303" i="18"/>
  <c r="G1304" i="18"/>
  <c r="AD1304" i="18"/>
  <c r="Q1304" i="18"/>
  <c r="R1304" i="18"/>
  <c r="S1304" i="18"/>
  <c r="T1304" i="18"/>
  <c r="V1304" i="18" s="1"/>
  <c r="AE1304" i="18"/>
  <c r="AF1304" i="18"/>
  <c r="AG1304" i="18" s="1"/>
  <c r="AU1304" i="18"/>
  <c r="AW1304" i="18"/>
  <c r="AX1304" i="18"/>
  <c r="AY1304" i="18"/>
  <c r="AZ1304" i="18"/>
  <c r="BA1304" i="18"/>
  <c r="BB1304" i="18"/>
  <c r="G1305" i="18"/>
  <c r="Q1305" i="18"/>
  <c r="R1305" i="18"/>
  <c r="S1305" i="18"/>
  <c r="T1305" i="18"/>
  <c r="AE1305" i="18"/>
  <c r="AF1305" i="18"/>
  <c r="AU1305" i="18"/>
  <c r="AW1305" i="18"/>
  <c r="AX1305" i="18"/>
  <c r="AY1305" i="18"/>
  <c r="AZ1305" i="18"/>
  <c r="BA1305" i="18"/>
  <c r="BB1305" i="18"/>
  <c r="G1306" i="18"/>
  <c r="AD1306" i="18" s="1"/>
  <c r="Q1306" i="18"/>
  <c r="R1306" i="18"/>
  <c r="S1306" i="18"/>
  <c r="T1306" i="18"/>
  <c r="AE1306" i="18"/>
  <c r="AF1306" i="18"/>
  <c r="AU1306" i="18"/>
  <c r="AW1306" i="18"/>
  <c r="AX1306" i="18"/>
  <c r="AY1306" i="18"/>
  <c r="AZ1306" i="18"/>
  <c r="BA1306" i="18"/>
  <c r="BB1306" i="18"/>
  <c r="G1307" i="18"/>
  <c r="AD1307" i="18" s="1"/>
  <c r="Q1307" i="18"/>
  <c r="R1307" i="18"/>
  <c r="S1307" i="18"/>
  <c r="T1307" i="18"/>
  <c r="AE1307" i="18"/>
  <c r="W1307" i="18" s="1"/>
  <c r="Y1307" i="18" s="1"/>
  <c r="AF1307" i="18"/>
  <c r="AU1307" i="18"/>
  <c r="AW1307" i="18"/>
  <c r="AX1307" i="18"/>
  <c r="AY1307" i="18"/>
  <c r="AZ1307" i="18"/>
  <c r="BA1307" i="18"/>
  <c r="BB1307" i="18"/>
  <c r="G1308" i="18"/>
  <c r="AD1308" i="18" s="1"/>
  <c r="Q1308" i="18"/>
  <c r="R1308" i="18"/>
  <c r="S1308" i="18"/>
  <c r="T1308" i="18"/>
  <c r="AE1308" i="18"/>
  <c r="W1308" i="18" s="1"/>
  <c r="AA1308" i="18" s="1"/>
  <c r="AF1308" i="18"/>
  <c r="AU1308" i="18"/>
  <c r="AW1308" i="18"/>
  <c r="AX1308" i="18"/>
  <c r="AY1308" i="18"/>
  <c r="AZ1308" i="18"/>
  <c r="BA1308" i="18"/>
  <c r="BB1308" i="18"/>
  <c r="G1309" i="18"/>
  <c r="Q1309" i="18"/>
  <c r="R1309" i="18"/>
  <c r="S1309" i="18"/>
  <c r="T1309" i="18"/>
  <c r="AE1309" i="18"/>
  <c r="U1309" i="18" s="1"/>
  <c r="AF1309" i="18"/>
  <c r="AG1309" i="18" s="1"/>
  <c r="AU1309" i="18"/>
  <c r="AW1309" i="18"/>
  <c r="AX1309" i="18"/>
  <c r="AY1309" i="18"/>
  <c r="AZ1309" i="18"/>
  <c r="BA1309" i="18"/>
  <c r="BB1309" i="18"/>
  <c r="G1310" i="18"/>
  <c r="AD1310" i="18" s="1"/>
  <c r="Q1310" i="18"/>
  <c r="R1310" i="18"/>
  <c r="S1310" i="18"/>
  <c r="T1310" i="18"/>
  <c r="AE1310" i="18"/>
  <c r="AF1310" i="18"/>
  <c r="AU1310" i="18"/>
  <c r="AW1310" i="18"/>
  <c r="AX1310" i="18"/>
  <c r="AY1310" i="18"/>
  <c r="AZ1310" i="18"/>
  <c r="BA1310" i="18"/>
  <c r="BB1310" i="18"/>
  <c r="G1311" i="18"/>
  <c r="AD1311" i="18" s="1"/>
  <c r="Q1311" i="18"/>
  <c r="R1311" i="18"/>
  <c r="S1311" i="18"/>
  <c r="T1311" i="18"/>
  <c r="AE1311" i="18"/>
  <c r="AF1311" i="18"/>
  <c r="AU1311" i="18"/>
  <c r="AW1311" i="18"/>
  <c r="AX1311" i="18"/>
  <c r="AY1311" i="18"/>
  <c r="AZ1311" i="18"/>
  <c r="BA1311" i="18"/>
  <c r="BB1311" i="18"/>
  <c r="G1312" i="18"/>
  <c r="AD1312" i="18" s="1"/>
  <c r="Q1312" i="18"/>
  <c r="R1312" i="18"/>
  <c r="S1312" i="18"/>
  <c r="T1312" i="18"/>
  <c r="AE1312" i="18"/>
  <c r="X1312" i="18"/>
  <c r="AB1312" i="18" s="1"/>
  <c r="AF1312" i="18"/>
  <c r="AG1312" i="18" s="1"/>
  <c r="AU1312" i="18"/>
  <c r="AW1312" i="18"/>
  <c r="AX1312" i="18"/>
  <c r="AY1312" i="18"/>
  <c r="AZ1312" i="18"/>
  <c r="BA1312" i="18"/>
  <c r="BB1312" i="18"/>
  <c r="G1313" i="18"/>
  <c r="AD1313" i="18" s="1"/>
  <c r="Q1313" i="18"/>
  <c r="R1313" i="18"/>
  <c r="S1313" i="18"/>
  <c r="T1313" i="18"/>
  <c r="AE1313" i="18"/>
  <c r="AH1313" i="18" s="1"/>
  <c r="AF1313" i="18"/>
  <c r="AU1313" i="18"/>
  <c r="AW1313" i="18"/>
  <c r="AX1313" i="18"/>
  <c r="AY1313" i="18"/>
  <c r="AZ1313" i="18"/>
  <c r="BA1313" i="18"/>
  <c r="BB1313" i="18"/>
  <c r="G1314" i="18"/>
  <c r="AD1314" i="18" s="1"/>
  <c r="Q1314" i="18"/>
  <c r="R1314" i="18"/>
  <c r="S1314" i="18"/>
  <c r="T1314" i="18"/>
  <c r="AE1314" i="18"/>
  <c r="X1314" i="18" s="1"/>
  <c r="AF1314" i="18"/>
  <c r="AU1314" i="18"/>
  <c r="AW1314" i="18"/>
  <c r="AX1314" i="18"/>
  <c r="AY1314" i="18"/>
  <c r="AZ1314" i="18"/>
  <c r="BA1314" i="18"/>
  <c r="BB1314" i="18"/>
  <c r="G1315" i="18"/>
  <c r="AD1315" i="18" s="1"/>
  <c r="Q1315" i="18"/>
  <c r="R1315" i="18"/>
  <c r="S1315" i="18"/>
  <c r="T1315" i="18"/>
  <c r="AE1315" i="18"/>
  <c r="X1315" i="18" s="1"/>
  <c r="AF1315" i="18"/>
  <c r="AS1315" i="18" s="1"/>
  <c r="AU1315" i="18"/>
  <c r="AW1315" i="18"/>
  <c r="AX1315" i="18"/>
  <c r="AY1315" i="18"/>
  <c r="AZ1315" i="18"/>
  <c r="BA1315" i="18"/>
  <c r="BB1315" i="18"/>
  <c r="G1316" i="18"/>
  <c r="AD1316" i="18" s="1"/>
  <c r="Q1316" i="18"/>
  <c r="R1316" i="18"/>
  <c r="S1316" i="18"/>
  <c r="T1316" i="18"/>
  <c r="AE1316" i="18"/>
  <c r="W1316" i="18" s="1"/>
  <c r="AF1316" i="18"/>
  <c r="AH1316" i="18"/>
  <c r="AU1316" i="18"/>
  <c r="AW1316" i="18"/>
  <c r="AX1316" i="18"/>
  <c r="AY1316" i="18"/>
  <c r="AZ1316" i="18"/>
  <c r="BA1316" i="18"/>
  <c r="BB1316" i="18"/>
  <c r="G1317" i="18"/>
  <c r="AD1317" i="18" s="1"/>
  <c r="Q1317" i="18"/>
  <c r="R1317" i="18"/>
  <c r="S1317" i="18"/>
  <c r="T1317" i="18"/>
  <c r="AE1317" i="18"/>
  <c r="AF1317" i="18"/>
  <c r="AG1317" i="18" s="1"/>
  <c r="AU1317" i="18"/>
  <c r="AW1317" i="18"/>
  <c r="AX1317" i="18"/>
  <c r="AY1317" i="18"/>
  <c r="AZ1317" i="18"/>
  <c r="BA1317" i="18"/>
  <c r="BB1317" i="18"/>
  <c r="G1318" i="18"/>
  <c r="AD1318" i="18" s="1"/>
  <c r="Q1318" i="18"/>
  <c r="R1318" i="18"/>
  <c r="S1318" i="18"/>
  <c r="T1318" i="18"/>
  <c r="AE1318" i="18"/>
  <c r="AJ1318" i="18" s="1"/>
  <c r="AF1318" i="18"/>
  <c r="AU1318" i="18"/>
  <c r="AW1318" i="18"/>
  <c r="AX1318" i="18"/>
  <c r="AY1318" i="18"/>
  <c r="AZ1318" i="18"/>
  <c r="BA1318" i="18"/>
  <c r="BB1318" i="18"/>
  <c r="G1319" i="18"/>
  <c r="AD1319" i="18" s="1"/>
  <c r="Q1319" i="18"/>
  <c r="R1319" i="18"/>
  <c r="S1319" i="18"/>
  <c r="T1319" i="18"/>
  <c r="AE1319" i="18"/>
  <c r="AF1319" i="18"/>
  <c r="AG1319" i="18" s="1"/>
  <c r="AU1319" i="18"/>
  <c r="AW1319" i="18"/>
  <c r="AX1319" i="18"/>
  <c r="AY1319" i="18"/>
  <c r="AZ1319" i="18"/>
  <c r="BA1319" i="18"/>
  <c r="BB1319" i="18"/>
  <c r="G1320" i="18"/>
  <c r="AD1320" i="18" s="1"/>
  <c r="Q1320" i="18"/>
  <c r="R1320" i="18"/>
  <c r="S1320" i="18"/>
  <c r="T1320" i="18"/>
  <c r="AE1320" i="18"/>
  <c r="AI1320" i="18" s="1"/>
  <c r="AF1320" i="18"/>
  <c r="AG1320" i="18" s="1"/>
  <c r="AU1320" i="18"/>
  <c r="AW1320" i="18"/>
  <c r="AX1320" i="18"/>
  <c r="AY1320" i="18"/>
  <c r="AZ1320" i="18"/>
  <c r="BA1320" i="18"/>
  <c r="BB1320" i="18"/>
  <c r="G1321" i="18"/>
  <c r="Q1321" i="18"/>
  <c r="R1321" i="18"/>
  <c r="S1321" i="18"/>
  <c r="T1321" i="18"/>
  <c r="AE1321" i="18"/>
  <c r="AF1321" i="18"/>
  <c r="AG1321" i="18" s="1"/>
  <c r="AU1321" i="18"/>
  <c r="AW1321" i="18"/>
  <c r="AX1321" i="18"/>
  <c r="AY1321" i="18"/>
  <c r="AZ1321" i="18"/>
  <c r="BA1321" i="18"/>
  <c r="BB1321" i="18"/>
  <c r="G1322" i="18"/>
  <c r="AD1322" i="18" s="1"/>
  <c r="Q1322" i="18"/>
  <c r="R1322" i="18"/>
  <c r="S1322" i="18"/>
  <c r="T1322" i="18"/>
  <c r="AE1322" i="18"/>
  <c r="AF1322" i="18"/>
  <c r="AU1322" i="18"/>
  <c r="AW1322" i="18"/>
  <c r="AX1322" i="18"/>
  <c r="AY1322" i="18"/>
  <c r="AZ1322" i="18"/>
  <c r="BA1322" i="18"/>
  <c r="BB1322" i="18"/>
  <c r="G1323" i="18"/>
  <c r="Q1323" i="18"/>
  <c r="R1323" i="18"/>
  <c r="S1323" i="18"/>
  <c r="T1323" i="18"/>
  <c r="AE1323" i="18"/>
  <c r="X1323" i="18" s="1"/>
  <c r="AB1323" i="18" s="1"/>
  <c r="AF1323" i="18"/>
  <c r="AG1323" i="18" s="1"/>
  <c r="AU1323" i="18"/>
  <c r="AW1323" i="18"/>
  <c r="AX1323" i="18"/>
  <c r="AY1323" i="18"/>
  <c r="AZ1323" i="18"/>
  <c r="BA1323" i="18"/>
  <c r="BB1323" i="18"/>
  <c r="G1324" i="18"/>
  <c r="Q1324" i="18"/>
  <c r="R1324" i="18"/>
  <c r="S1324" i="18"/>
  <c r="T1324" i="18"/>
  <c r="AE1324" i="18"/>
  <c r="AH1324" i="18" s="1"/>
  <c r="AF1324" i="18"/>
  <c r="AG1324" i="18" s="1"/>
  <c r="AU1324" i="18"/>
  <c r="AW1324" i="18"/>
  <c r="AX1324" i="18"/>
  <c r="AY1324" i="18"/>
  <c r="AZ1324" i="18"/>
  <c r="BA1324" i="18"/>
  <c r="BB1324" i="18"/>
  <c r="G1325" i="18"/>
  <c r="Q1325" i="18"/>
  <c r="R1325" i="18"/>
  <c r="S1325" i="18"/>
  <c r="U1325" i="18" s="1"/>
  <c r="T1325" i="18"/>
  <c r="AE1325" i="18"/>
  <c r="AI1325" i="18" s="1"/>
  <c r="AF1325" i="18"/>
  <c r="AG1325" i="18"/>
  <c r="AJ1325" i="18"/>
  <c r="AU1325" i="18"/>
  <c r="AW1325" i="18"/>
  <c r="AX1325" i="18"/>
  <c r="AY1325" i="18"/>
  <c r="AZ1325" i="18"/>
  <c r="BA1325" i="18"/>
  <c r="BB1325" i="18"/>
  <c r="G1326" i="18"/>
  <c r="AD1326" i="18" s="1"/>
  <c r="Q1326" i="18"/>
  <c r="R1326" i="18"/>
  <c r="S1326" i="18"/>
  <c r="T1326" i="18"/>
  <c r="AE1326" i="18"/>
  <c r="W1326" i="18" s="1"/>
  <c r="AF1326" i="18"/>
  <c r="AU1326" i="18"/>
  <c r="AW1326" i="18"/>
  <c r="AX1326" i="18"/>
  <c r="AY1326" i="18"/>
  <c r="AZ1326" i="18"/>
  <c r="BA1326" i="18"/>
  <c r="BB1326" i="18"/>
  <c r="G1327" i="18"/>
  <c r="AD1327" i="18" s="1"/>
  <c r="Q1327" i="18"/>
  <c r="R1327" i="18"/>
  <c r="S1327" i="18"/>
  <c r="T1327" i="18"/>
  <c r="AE1327" i="18"/>
  <c r="W1327" i="18" s="1"/>
  <c r="Y1327" i="18" s="1"/>
  <c r="AF1327" i="18"/>
  <c r="AU1327" i="18"/>
  <c r="AW1327" i="18"/>
  <c r="AX1327" i="18"/>
  <c r="AY1327" i="18"/>
  <c r="AZ1327" i="18"/>
  <c r="BA1327" i="18"/>
  <c r="BB1327" i="18"/>
  <c r="G1328" i="18"/>
  <c r="AD1328" i="18" s="1"/>
  <c r="Q1328" i="18"/>
  <c r="R1328" i="18"/>
  <c r="S1328" i="18"/>
  <c r="T1328" i="18"/>
  <c r="AE1328" i="18"/>
  <c r="AF1328" i="18"/>
  <c r="AG1328" i="18" s="1"/>
  <c r="AU1328" i="18"/>
  <c r="AW1328" i="18"/>
  <c r="AX1328" i="18"/>
  <c r="AY1328" i="18"/>
  <c r="AZ1328" i="18"/>
  <c r="BA1328" i="18"/>
  <c r="BB1328" i="18"/>
  <c r="G1329" i="18"/>
  <c r="AD1329" i="18" s="1"/>
  <c r="Q1329" i="18"/>
  <c r="R1329" i="18"/>
  <c r="S1329" i="18"/>
  <c r="T1329" i="18"/>
  <c r="AE1329" i="18"/>
  <c r="AF1329" i="18"/>
  <c r="AG1329" i="18" s="1"/>
  <c r="AU1329" i="18"/>
  <c r="AW1329" i="18"/>
  <c r="AX1329" i="18"/>
  <c r="AY1329" i="18"/>
  <c r="AZ1329" i="18"/>
  <c r="BA1329" i="18"/>
  <c r="BB1329" i="18"/>
  <c r="G1330" i="18"/>
  <c r="Q1330" i="18"/>
  <c r="R1330" i="18"/>
  <c r="S1330" i="18"/>
  <c r="T1330" i="18"/>
  <c r="AE1330" i="18"/>
  <c r="AJ1330" i="18" s="1"/>
  <c r="AF1330" i="18"/>
  <c r="AU1330" i="18"/>
  <c r="AW1330" i="18"/>
  <c r="AX1330" i="18"/>
  <c r="AY1330" i="18"/>
  <c r="AZ1330" i="18"/>
  <c r="BA1330" i="18"/>
  <c r="BB1330" i="18"/>
  <c r="G1331" i="18"/>
  <c r="AD1331" i="18" s="1"/>
  <c r="Q1331" i="18"/>
  <c r="R1331" i="18"/>
  <c r="S1331" i="18"/>
  <c r="T1331" i="18"/>
  <c r="AE1331" i="18"/>
  <c r="AF1331" i="18"/>
  <c r="AG1331" i="18" s="1"/>
  <c r="AU1331" i="18"/>
  <c r="AW1331" i="18"/>
  <c r="AX1331" i="18"/>
  <c r="AY1331" i="18"/>
  <c r="AZ1331" i="18"/>
  <c r="BA1331" i="18"/>
  <c r="BB1331" i="18"/>
  <c r="G1332" i="18"/>
  <c r="AD1332" i="18" s="1"/>
  <c r="Q1332" i="18"/>
  <c r="R1332" i="18"/>
  <c r="S1332" i="18"/>
  <c r="U1332" i="18" s="1"/>
  <c r="T1332" i="18"/>
  <c r="AE1332" i="18"/>
  <c r="AF1332" i="18"/>
  <c r="AS1332" i="18" s="1"/>
  <c r="AU1332" i="18"/>
  <c r="AW1332" i="18"/>
  <c r="AX1332" i="18"/>
  <c r="AY1332" i="18"/>
  <c r="AZ1332" i="18"/>
  <c r="BA1332" i="18"/>
  <c r="BB1332" i="18"/>
  <c r="G1333" i="18"/>
  <c r="AD1333" i="18" s="1"/>
  <c r="Q1333" i="18"/>
  <c r="R1333" i="18"/>
  <c r="S1333" i="18"/>
  <c r="T1333" i="18"/>
  <c r="AE1333" i="18"/>
  <c r="AF1333" i="18"/>
  <c r="AG1333" i="18" s="1"/>
  <c r="AU1333" i="18"/>
  <c r="AW1333" i="18"/>
  <c r="AX1333" i="18"/>
  <c r="AY1333" i="18"/>
  <c r="AZ1333" i="18"/>
  <c r="BA1333" i="18"/>
  <c r="BB1333" i="18"/>
  <c r="G1334" i="18"/>
  <c r="AD1334" i="18" s="1"/>
  <c r="Q1334" i="18"/>
  <c r="R1334" i="18"/>
  <c r="S1334" i="18"/>
  <c r="T1334" i="18"/>
  <c r="AE1334" i="18"/>
  <c r="W1334" i="18"/>
  <c r="AF1334" i="18"/>
  <c r="AU1334" i="18"/>
  <c r="AW1334" i="18"/>
  <c r="AX1334" i="18"/>
  <c r="AY1334" i="18"/>
  <c r="AZ1334" i="18"/>
  <c r="BA1334" i="18"/>
  <c r="BB1334" i="18"/>
  <c r="G1335" i="18"/>
  <c r="AD1335" i="18" s="1"/>
  <c r="Q1335" i="18"/>
  <c r="R1335" i="18"/>
  <c r="S1335" i="18"/>
  <c r="T1335" i="18"/>
  <c r="AE1335" i="18"/>
  <c r="AF1335" i="18"/>
  <c r="AU1335" i="18"/>
  <c r="AW1335" i="18"/>
  <c r="AX1335" i="18"/>
  <c r="AY1335" i="18"/>
  <c r="AZ1335" i="18"/>
  <c r="BA1335" i="18"/>
  <c r="BB1335" i="18"/>
  <c r="G1336" i="18"/>
  <c r="AD1336" i="18"/>
  <c r="Q1336" i="18"/>
  <c r="R1336" i="18"/>
  <c r="S1336" i="18"/>
  <c r="U1336" i="18"/>
  <c r="T1336" i="18"/>
  <c r="AE1336" i="18"/>
  <c r="X1336" i="18" s="1"/>
  <c r="AB1336" i="18" s="1"/>
  <c r="AF1336" i="18"/>
  <c r="AG1336" i="18" s="1"/>
  <c r="AU1336" i="18"/>
  <c r="AW1336" i="18"/>
  <c r="AX1336" i="18"/>
  <c r="AY1336" i="18"/>
  <c r="AZ1336" i="18"/>
  <c r="BA1336" i="18"/>
  <c r="BB1336" i="18"/>
  <c r="G1337" i="18"/>
  <c r="AD1337" i="18" s="1"/>
  <c r="Q1337" i="18"/>
  <c r="R1337" i="18"/>
  <c r="S1337" i="18"/>
  <c r="T1337" i="18"/>
  <c r="AE1337" i="18"/>
  <c r="AF1337" i="18"/>
  <c r="AU1337" i="18"/>
  <c r="AW1337" i="18"/>
  <c r="AX1337" i="18"/>
  <c r="AY1337" i="18"/>
  <c r="AZ1337" i="18"/>
  <c r="BA1337" i="18"/>
  <c r="BB1337" i="18"/>
  <c r="G1338" i="18"/>
  <c r="AD1338" i="18" s="1"/>
  <c r="Q1338" i="18"/>
  <c r="R1338" i="18"/>
  <c r="S1338" i="18"/>
  <c r="T1338" i="18"/>
  <c r="AE1338" i="18"/>
  <c r="W1338" i="18" s="1"/>
  <c r="AF1338" i="18"/>
  <c r="AU1338" i="18"/>
  <c r="AW1338" i="18"/>
  <c r="AX1338" i="18"/>
  <c r="AY1338" i="18"/>
  <c r="AZ1338" i="18"/>
  <c r="BA1338" i="18"/>
  <c r="BB1338" i="18"/>
  <c r="G1339" i="18"/>
  <c r="AD1339" i="18" s="1"/>
  <c r="Q1339" i="18"/>
  <c r="R1339" i="18"/>
  <c r="S1339" i="18"/>
  <c r="T1339" i="18"/>
  <c r="AE1339" i="18"/>
  <c r="V1339" i="18" s="1"/>
  <c r="AF1339" i="18"/>
  <c r="AU1339" i="18"/>
  <c r="AW1339" i="18"/>
  <c r="AX1339" i="18"/>
  <c r="AY1339" i="18"/>
  <c r="AZ1339" i="18"/>
  <c r="BA1339" i="18"/>
  <c r="BB1339" i="18"/>
  <c r="G1340" i="18"/>
  <c r="AD1340" i="18" s="1"/>
  <c r="Q1340" i="18"/>
  <c r="R1340" i="18"/>
  <c r="S1340" i="18"/>
  <c r="T1340" i="18"/>
  <c r="AE1340" i="18"/>
  <c r="V1340" i="18" s="1"/>
  <c r="AF1340" i="18"/>
  <c r="AG1340" i="18" s="1"/>
  <c r="AU1340" i="18"/>
  <c r="AW1340" i="18"/>
  <c r="AX1340" i="18"/>
  <c r="AY1340" i="18"/>
  <c r="AZ1340" i="18"/>
  <c r="BA1340" i="18"/>
  <c r="BB1340" i="18"/>
  <c r="G1341" i="18"/>
  <c r="AD1341" i="18" s="1"/>
  <c r="Q1341" i="18"/>
  <c r="R1341" i="18"/>
  <c r="S1341" i="18"/>
  <c r="T1341" i="18"/>
  <c r="AE1341" i="18"/>
  <c r="W1341" i="18" s="1"/>
  <c r="AF1341" i="18"/>
  <c r="AU1341" i="18"/>
  <c r="AW1341" i="18"/>
  <c r="AX1341" i="18"/>
  <c r="AY1341" i="18"/>
  <c r="AZ1341" i="18"/>
  <c r="BA1341" i="18"/>
  <c r="BB1341" i="18"/>
  <c r="G1342" i="18"/>
  <c r="AD1342" i="18" s="1"/>
  <c r="Q1342" i="18"/>
  <c r="R1342" i="18"/>
  <c r="S1342" i="18"/>
  <c r="T1342" i="18"/>
  <c r="AE1342" i="18"/>
  <c r="AF1342" i="18"/>
  <c r="AG1342" i="18"/>
  <c r="AJ1342" i="18"/>
  <c r="AU1342" i="18"/>
  <c r="AW1342" i="18"/>
  <c r="AX1342" i="18"/>
  <c r="AY1342" i="18"/>
  <c r="AZ1342" i="18"/>
  <c r="BA1342" i="18"/>
  <c r="BB1342" i="18"/>
  <c r="G1343" i="18"/>
  <c r="Q1343" i="18"/>
  <c r="R1343" i="18"/>
  <c r="S1343" i="18"/>
  <c r="T1343" i="18"/>
  <c r="AE1343" i="18"/>
  <c r="AH1343" i="18" s="1"/>
  <c r="AF1343" i="18"/>
  <c r="AG1343" i="18" s="1"/>
  <c r="AJ1343" i="18"/>
  <c r="AU1343" i="18"/>
  <c r="AW1343" i="18"/>
  <c r="AX1343" i="18"/>
  <c r="AY1343" i="18"/>
  <c r="AZ1343" i="18"/>
  <c r="BA1343" i="18"/>
  <c r="BB1343" i="18"/>
  <c r="G1344" i="18"/>
  <c r="AD1344" i="18" s="1"/>
  <c r="Q1344" i="18"/>
  <c r="R1344" i="18"/>
  <c r="S1344" i="18"/>
  <c r="T1344" i="18"/>
  <c r="AE1344" i="18"/>
  <c r="AJ1344" i="18" s="1"/>
  <c r="AF1344" i="18"/>
  <c r="AG1344" i="18" s="1"/>
  <c r="AU1344" i="18"/>
  <c r="AW1344" i="18"/>
  <c r="AX1344" i="18"/>
  <c r="AY1344" i="18"/>
  <c r="AZ1344" i="18"/>
  <c r="BA1344" i="18"/>
  <c r="BB1344" i="18"/>
  <c r="G1345" i="18"/>
  <c r="AD1345" i="18" s="1"/>
  <c r="Q1345" i="18"/>
  <c r="R1345" i="18"/>
  <c r="S1345" i="18"/>
  <c r="T1345" i="18"/>
  <c r="AE1345" i="18"/>
  <c r="X1345" i="18" s="1"/>
  <c r="AF1345" i="18"/>
  <c r="AG1345" i="18" s="1"/>
  <c r="AU1345" i="18"/>
  <c r="AW1345" i="18"/>
  <c r="AX1345" i="18"/>
  <c r="AY1345" i="18"/>
  <c r="AZ1345" i="18"/>
  <c r="BA1345" i="18"/>
  <c r="BB1345" i="18"/>
  <c r="G1346" i="18"/>
  <c r="AD1346" i="18" s="1"/>
  <c r="Q1346" i="18"/>
  <c r="R1346" i="18"/>
  <c r="S1346" i="18"/>
  <c r="T1346" i="18"/>
  <c r="AE1346" i="18"/>
  <c r="AF1346" i="18"/>
  <c r="AU1346" i="18"/>
  <c r="AW1346" i="18"/>
  <c r="AX1346" i="18"/>
  <c r="AY1346" i="18"/>
  <c r="AZ1346" i="18"/>
  <c r="BA1346" i="18"/>
  <c r="BB1346" i="18"/>
  <c r="G1347" i="18"/>
  <c r="AD1347" i="18" s="1"/>
  <c r="Q1347" i="18"/>
  <c r="R1347" i="18"/>
  <c r="S1347" i="18"/>
  <c r="T1347" i="18"/>
  <c r="AE1347" i="18"/>
  <c r="V1347" i="18" s="1"/>
  <c r="AF1347" i="18"/>
  <c r="AI1347" i="18"/>
  <c r="AU1347" i="18"/>
  <c r="AW1347" i="18"/>
  <c r="AX1347" i="18"/>
  <c r="AY1347" i="18"/>
  <c r="AZ1347" i="18"/>
  <c r="BA1347" i="18"/>
  <c r="BB1347" i="18"/>
  <c r="G1348" i="18"/>
  <c r="Q1348" i="18"/>
  <c r="R1348" i="18"/>
  <c r="S1348" i="18"/>
  <c r="T1348" i="18"/>
  <c r="AE1348" i="18"/>
  <c r="AF1348" i="18"/>
  <c r="AG1348" i="18" s="1"/>
  <c r="AU1348" i="18"/>
  <c r="AW1348" i="18"/>
  <c r="AX1348" i="18"/>
  <c r="AY1348" i="18"/>
  <c r="AZ1348" i="18"/>
  <c r="BA1348" i="18"/>
  <c r="BB1348" i="18"/>
  <c r="G1349" i="18"/>
  <c r="Q1349" i="18"/>
  <c r="R1349" i="18"/>
  <c r="S1349" i="18"/>
  <c r="T1349" i="18"/>
  <c r="AE1349" i="18"/>
  <c r="AH1349" i="18" s="1"/>
  <c r="AF1349" i="18"/>
  <c r="AS1349" i="18" s="1"/>
  <c r="AU1349" i="18"/>
  <c r="AW1349" i="18"/>
  <c r="AX1349" i="18"/>
  <c r="AY1349" i="18"/>
  <c r="AZ1349" i="18"/>
  <c r="BA1349" i="18"/>
  <c r="BB1349" i="18"/>
  <c r="G1350" i="18"/>
  <c r="Q1350" i="18"/>
  <c r="R1350" i="18"/>
  <c r="S1350" i="18"/>
  <c r="T1350" i="18"/>
  <c r="AE1350" i="18"/>
  <c r="AF1350" i="18"/>
  <c r="AG1350" i="18" s="1"/>
  <c r="AU1350" i="18"/>
  <c r="AW1350" i="18"/>
  <c r="AX1350" i="18"/>
  <c r="AY1350" i="18"/>
  <c r="AZ1350" i="18"/>
  <c r="BA1350" i="18"/>
  <c r="BB1350" i="18"/>
  <c r="G1351" i="18"/>
  <c r="AD1351" i="18" s="1"/>
  <c r="Q1351" i="18"/>
  <c r="R1351" i="18"/>
  <c r="S1351" i="18"/>
  <c r="T1351" i="18"/>
  <c r="AE1351" i="18"/>
  <c r="W1351" i="18" s="1"/>
  <c r="AF1351" i="18"/>
  <c r="AG1351" i="18" s="1"/>
  <c r="AU1351" i="18"/>
  <c r="AW1351" i="18"/>
  <c r="AX1351" i="18"/>
  <c r="AY1351" i="18"/>
  <c r="AZ1351" i="18"/>
  <c r="BA1351" i="18"/>
  <c r="BB1351" i="18"/>
  <c r="G1352" i="18"/>
  <c r="AD1352" i="18"/>
  <c r="Q1352" i="18"/>
  <c r="R1352" i="18"/>
  <c r="S1352" i="18"/>
  <c r="U1352" i="18"/>
  <c r="T1352" i="18"/>
  <c r="AE1352" i="18"/>
  <c r="AF1352" i="18"/>
  <c r="AU1352" i="18"/>
  <c r="AW1352" i="18"/>
  <c r="AX1352" i="18"/>
  <c r="AY1352" i="18"/>
  <c r="AZ1352" i="18"/>
  <c r="BA1352" i="18"/>
  <c r="BB1352" i="18"/>
  <c r="G1353" i="18"/>
  <c r="AD1353" i="18"/>
  <c r="Q1353" i="18"/>
  <c r="R1353" i="18"/>
  <c r="S1353" i="18"/>
  <c r="T1353" i="18"/>
  <c r="AE1353" i="18"/>
  <c r="AF1353" i="18"/>
  <c r="AG1353" i="18" s="1"/>
  <c r="AU1353" i="18"/>
  <c r="AW1353" i="18"/>
  <c r="AX1353" i="18"/>
  <c r="AY1353" i="18"/>
  <c r="AZ1353" i="18"/>
  <c r="BA1353" i="18"/>
  <c r="BB1353" i="18"/>
  <c r="G1354" i="18"/>
  <c r="AD1354" i="18" s="1"/>
  <c r="Q1354" i="18"/>
  <c r="R1354" i="18"/>
  <c r="S1354" i="18"/>
  <c r="T1354" i="18"/>
  <c r="AE1354" i="18"/>
  <c r="AI1354" i="18" s="1"/>
  <c r="AF1354" i="18"/>
  <c r="AG1354" i="18" s="1"/>
  <c r="AU1354" i="18"/>
  <c r="AW1354" i="18"/>
  <c r="AX1354" i="18"/>
  <c r="AY1354" i="18"/>
  <c r="AZ1354" i="18"/>
  <c r="BA1354" i="18"/>
  <c r="BB1354" i="18"/>
  <c r="G1355" i="18"/>
  <c r="AD1355" i="18" s="1"/>
  <c r="Q1355" i="18"/>
  <c r="R1355" i="18"/>
  <c r="S1355" i="18"/>
  <c r="T1355" i="18"/>
  <c r="AE1355" i="18"/>
  <c r="W1355" i="18" s="1"/>
  <c r="AF1355" i="18"/>
  <c r="AU1355" i="18"/>
  <c r="AW1355" i="18"/>
  <c r="AX1355" i="18"/>
  <c r="AY1355" i="18"/>
  <c r="AZ1355" i="18"/>
  <c r="BA1355" i="18"/>
  <c r="BB1355" i="18"/>
  <c r="G1356" i="18"/>
  <c r="Q1356" i="18"/>
  <c r="R1356" i="18"/>
  <c r="S1356" i="18"/>
  <c r="T1356" i="18"/>
  <c r="AE1356" i="18"/>
  <c r="AF1356" i="18"/>
  <c r="AG1356" i="18" s="1"/>
  <c r="AU1356" i="18"/>
  <c r="AW1356" i="18"/>
  <c r="AX1356" i="18"/>
  <c r="AY1356" i="18"/>
  <c r="AZ1356" i="18"/>
  <c r="BA1356" i="18"/>
  <c r="BB1356" i="18"/>
  <c r="G1357" i="18"/>
  <c r="AD1357" i="18" s="1"/>
  <c r="Q1357" i="18"/>
  <c r="R1357" i="18"/>
  <c r="S1357" i="18"/>
  <c r="T1357" i="18"/>
  <c r="AE1357" i="18"/>
  <c r="AJ1357" i="18" s="1"/>
  <c r="AF1357" i="18"/>
  <c r="AG1357" i="18" s="1"/>
  <c r="AU1357" i="18"/>
  <c r="AW1357" i="18"/>
  <c r="AX1357" i="18"/>
  <c r="AY1357" i="18"/>
  <c r="AZ1357" i="18"/>
  <c r="BA1357" i="18"/>
  <c r="BB1357" i="18"/>
  <c r="G1358" i="18"/>
  <c r="Q1358" i="18"/>
  <c r="R1358" i="18"/>
  <c r="S1358" i="18"/>
  <c r="T1358" i="18"/>
  <c r="AE1358" i="18"/>
  <c r="AJ1358" i="18" s="1"/>
  <c r="AF1358" i="18"/>
  <c r="AG1358" i="18" s="1"/>
  <c r="AU1358" i="18"/>
  <c r="AW1358" i="18"/>
  <c r="AX1358" i="18"/>
  <c r="AY1358" i="18"/>
  <c r="AZ1358" i="18"/>
  <c r="BA1358" i="18"/>
  <c r="BB1358" i="18"/>
  <c r="G1359" i="18"/>
  <c r="Q1359" i="18"/>
  <c r="R1359" i="18"/>
  <c r="S1359" i="18"/>
  <c r="T1359" i="18"/>
  <c r="AE1359" i="18"/>
  <c r="X1359" i="18"/>
  <c r="AB1359" i="18" s="1"/>
  <c r="AF1359" i="18"/>
  <c r="AG1359" i="18" s="1"/>
  <c r="AU1359" i="18"/>
  <c r="AW1359" i="18"/>
  <c r="AX1359" i="18"/>
  <c r="AY1359" i="18"/>
  <c r="AZ1359" i="18"/>
  <c r="BA1359" i="18"/>
  <c r="BB1359" i="18"/>
  <c r="G1360" i="18"/>
  <c r="AD1360" i="18" s="1"/>
  <c r="Q1360" i="18"/>
  <c r="R1360" i="18"/>
  <c r="S1360" i="18"/>
  <c r="T1360" i="18"/>
  <c r="AE1360" i="18"/>
  <c r="AJ1360" i="18" s="1"/>
  <c r="AF1360" i="18"/>
  <c r="AG1360" i="18" s="1"/>
  <c r="AU1360" i="18"/>
  <c r="AW1360" i="18"/>
  <c r="AX1360" i="18"/>
  <c r="AY1360" i="18"/>
  <c r="AZ1360" i="18"/>
  <c r="BA1360" i="18"/>
  <c r="BB1360" i="18"/>
  <c r="G1361" i="18"/>
  <c r="AD1361" i="18" s="1"/>
  <c r="Q1361" i="18"/>
  <c r="R1361" i="18"/>
  <c r="S1361" i="18"/>
  <c r="T1361" i="18"/>
  <c r="AE1361" i="18"/>
  <c r="W1361" i="18" s="1"/>
  <c r="AF1361" i="18"/>
  <c r="AG1361" i="18" s="1"/>
  <c r="AU1361" i="18"/>
  <c r="AW1361" i="18"/>
  <c r="AX1361" i="18"/>
  <c r="AY1361" i="18"/>
  <c r="AZ1361" i="18"/>
  <c r="BA1361" i="18"/>
  <c r="BB1361" i="18"/>
  <c r="G1362" i="18"/>
  <c r="Q1362" i="18"/>
  <c r="R1362" i="18"/>
  <c r="S1362" i="18"/>
  <c r="T1362" i="18"/>
  <c r="AE1362" i="18"/>
  <c r="W1362" i="18" s="1"/>
  <c r="AF1362" i="18"/>
  <c r="AG1362" i="18"/>
  <c r="AH1362" i="18"/>
  <c r="AU1362" i="18"/>
  <c r="AW1362" i="18"/>
  <c r="AX1362" i="18"/>
  <c r="AY1362" i="18"/>
  <c r="AZ1362" i="18"/>
  <c r="BA1362" i="18"/>
  <c r="BB1362" i="18"/>
  <c r="G1363" i="18"/>
  <c r="AD1363" i="18" s="1"/>
  <c r="Q1363" i="18"/>
  <c r="R1363" i="18"/>
  <c r="S1363" i="18"/>
  <c r="U1363" i="18" s="1"/>
  <c r="T1363" i="18"/>
  <c r="AE1363" i="18"/>
  <c r="AF1363" i="18"/>
  <c r="AU1363" i="18"/>
  <c r="AW1363" i="18"/>
  <c r="AX1363" i="18"/>
  <c r="AY1363" i="18"/>
  <c r="AZ1363" i="18"/>
  <c r="BA1363" i="18"/>
  <c r="BB1363" i="18"/>
  <c r="G1364" i="18"/>
  <c r="AD1364" i="18" s="1"/>
  <c r="Q1364" i="18"/>
  <c r="R1364" i="18"/>
  <c r="S1364" i="18"/>
  <c r="T1364" i="18"/>
  <c r="AE1364" i="18"/>
  <c r="X1364" i="18" s="1"/>
  <c r="AF1364" i="18"/>
  <c r="AG1364" i="18" s="1"/>
  <c r="AU1364" i="18"/>
  <c r="AW1364" i="18"/>
  <c r="AX1364" i="18"/>
  <c r="AY1364" i="18"/>
  <c r="AZ1364" i="18"/>
  <c r="BA1364" i="18"/>
  <c r="BB1364" i="18"/>
  <c r="G1365" i="18"/>
  <c r="AD1365" i="18" s="1"/>
  <c r="Q1365" i="18"/>
  <c r="R1365" i="18"/>
  <c r="S1365" i="18"/>
  <c r="T1365" i="18"/>
  <c r="AE1365" i="18"/>
  <c r="X1365" i="18" s="1"/>
  <c r="AF1365" i="18"/>
  <c r="AU1365" i="18"/>
  <c r="AW1365" i="18"/>
  <c r="AX1365" i="18"/>
  <c r="AY1365" i="18"/>
  <c r="AZ1365" i="18"/>
  <c r="BA1365" i="18"/>
  <c r="BB1365" i="18"/>
  <c r="G1366" i="18"/>
  <c r="AD1366" i="18" s="1"/>
  <c r="Q1366" i="18"/>
  <c r="R1366" i="18"/>
  <c r="S1366" i="18"/>
  <c r="T1366" i="18"/>
  <c r="AE1366" i="18"/>
  <c r="AF1366" i="18"/>
  <c r="AG1366" i="18" s="1"/>
  <c r="AU1366" i="18"/>
  <c r="AW1366" i="18"/>
  <c r="AX1366" i="18"/>
  <c r="AY1366" i="18"/>
  <c r="AZ1366" i="18"/>
  <c r="BA1366" i="18"/>
  <c r="BB1366" i="18"/>
  <c r="G1367" i="18"/>
  <c r="AD1367" i="18" s="1"/>
  <c r="Q1367" i="18"/>
  <c r="R1367" i="18"/>
  <c r="S1367" i="18"/>
  <c r="T1367" i="18"/>
  <c r="AE1367" i="18"/>
  <c r="AH1367" i="18"/>
  <c r="AF1367" i="18"/>
  <c r="AG1367" i="18" s="1"/>
  <c r="AU1367" i="18"/>
  <c r="AW1367" i="18"/>
  <c r="AX1367" i="18"/>
  <c r="AY1367" i="18"/>
  <c r="AZ1367" i="18"/>
  <c r="BA1367" i="18"/>
  <c r="BB1367" i="18"/>
  <c r="G1368" i="18"/>
  <c r="AD1368" i="18" s="1"/>
  <c r="Q1368" i="18"/>
  <c r="R1368" i="18"/>
  <c r="S1368" i="18"/>
  <c r="U1368" i="18" s="1"/>
  <c r="T1368" i="18"/>
  <c r="AE1368" i="18"/>
  <c r="AF1368" i="18"/>
  <c r="AU1368" i="18"/>
  <c r="AW1368" i="18"/>
  <c r="AX1368" i="18"/>
  <c r="AY1368" i="18"/>
  <c r="AZ1368" i="18"/>
  <c r="BA1368" i="18"/>
  <c r="BB1368" i="18"/>
  <c r="G1369" i="18"/>
  <c r="AD1369" i="18" s="1"/>
  <c r="Q1369" i="18"/>
  <c r="R1369" i="18"/>
  <c r="S1369" i="18"/>
  <c r="T1369" i="18"/>
  <c r="AE1369" i="18"/>
  <c r="AI1369" i="18" s="1"/>
  <c r="AF1369" i="18"/>
  <c r="AG1369" i="18" s="1"/>
  <c r="AU1369" i="18"/>
  <c r="AW1369" i="18"/>
  <c r="AX1369" i="18"/>
  <c r="AY1369" i="18"/>
  <c r="AZ1369" i="18"/>
  <c r="BA1369" i="18"/>
  <c r="BB1369" i="18"/>
  <c r="G1370" i="18"/>
  <c r="AD1370" i="18" s="1"/>
  <c r="Q1370" i="18"/>
  <c r="R1370" i="18"/>
  <c r="S1370" i="18"/>
  <c r="T1370" i="18"/>
  <c r="AE1370" i="18"/>
  <c r="W1370" i="18" s="1"/>
  <c r="AF1370" i="18"/>
  <c r="AS1370" i="18" s="1"/>
  <c r="AH1370" i="18"/>
  <c r="AU1370" i="18"/>
  <c r="AW1370" i="18"/>
  <c r="AX1370" i="18"/>
  <c r="AY1370" i="18"/>
  <c r="AZ1370" i="18"/>
  <c r="BA1370" i="18"/>
  <c r="BB1370" i="18"/>
  <c r="G1371" i="18"/>
  <c r="AD1371" i="18" s="1"/>
  <c r="Q1371" i="18"/>
  <c r="R1371" i="18"/>
  <c r="S1371" i="18"/>
  <c r="T1371" i="18"/>
  <c r="AE1371" i="18"/>
  <c r="AF1371" i="18"/>
  <c r="AS1371" i="18" s="1"/>
  <c r="AU1371" i="18"/>
  <c r="AW1371" i="18"/>
  <c r="AX1371" i="18"/>
  <c r="AY1371" i="18"/>
  <c r="AZ1371" i="18"/>
  <c r="BA1371" i="18"/>
  <c r="BB1371" i="18"/>
  <c r="G1372" i="18"/>
  <c r="AD1372" i="18" s="1"/>
  <c r="Q1372" i="18"/>
  <c r="R1372" i="18"/>
  <c r="S1372" i="18"/>
  <c r="T1372" i="18"/>
  <c r="AE1372" i="18"/>
  <c r="W1372" i="18" s="1"/>
  <c r="AF1372" i="18"/>
  <c r="AG1372" i="18" s="1"/>
  <c r="AU1372" i="18"/>
  <c r="AW1372" i="18"/>
  <c r="AX1372" i="18"/>
  <c r="AY1372" i="18"/>
  <c r="AZ1372" i="18"/>
  <c r="BA1372" i="18"/>
  <c r="BB1372" i="18"/>
  <c r="G1373" i="18"/>
  <c r="AD1373" i="18" s="1"/>
  <c r="Q1373" i="18"/>
  <c r="R1373" i="18"/>
  <c r="S1373" i="18"/>
  <c r="T1373" i="18"/>
  <c r="AE1373" i="18"/>
  <c r="W1373" i="18" s="1"/>
  <c r="AF1373" i="18"/>
  <c r="AG1373" i="18" s="1"/>
  <c r="AU1373" i="18"/>
  <c r="AW1373" i="18"/>
  <c r="AX1373" i="18"/>
  <c r="AY1373" i="18"/>
  <c r="AZ1373" i="18"/>
  <c r="BA1373" i="18"/>
  <c r="BB1373" i="18"/>
  <c r="G1374" i="18"/>
  <c r="AD1374" i="18" s="1"/>
  <c r="Q1374" i="18"/>
  <c r="R1374" i="18"/>
  <c r="S1374" i="18"/>
  <c r="T1374" i="18"/>
  <c r="AE1374" i="18"/>
  <c r="AI1374" i="18" s="1"/>
  <c r="AF1374" i="18"/>
  <c r="AS1374" i="18" s="1"/>
  <c r="AU1374" i="18"/>
  <c r="AW1374" i="18"/>
  <c r="AX1374" i="18"/>
  <c r="AY1374" i="18"/>
  <c r="AZ1374" i="18"/>
  <c r="BA1374" i="18"/>
  <c r="BB1374" i="18"/>
  <c r="G1375" i="18"/>
  <c r="AD1375" i="18" s="1"/>
  <c r="Q1375" i="18"/>
  <c r="R1375" i="18"/>
  <c r="S1375" i="18"/>
  <c r="T1375" i="18"/>
  <c r="AE1375" i="18"/>
  <c r="AF1375" i="18"/>
  <c r="AG1375" i="18" s="1"/>
  <c r="AU1375" i="18"/>
  <c r="AW1375" i="18"/>
  <c r="AX1375" i="18"/>
  <c r="AY1375" i="18"/>
  <c r="AZ1375" i="18"/>
  <c r="BA1375" i="18"/>
  <c r="BB1375" i="18"/>
  <c r="G1376" i="18"/>
  <c r="AD1376" i="18" s="1"/>
  <c r="Q1376" i="18"/>
  <c r="R1376" i="18"/>
  <c r="S1376" i="18"/>
  <c r="T1376" i="18"/>
  <c r="AE1376" i="18"/>
  <c r="AJ1376" i="18" s="1"/>
  <c r="AF1376" i="18"/>
  <c r="AG1376" i="18" s="1"/>
  <c r="AU1376" i="18"/>
  <c r="AW1376" i="18"/>
  <c r="AX1376" i="18"/>
  <c r="AY1376" i="18"/>
  <c r="AZ1376" i="18"/>
  <c r="BA1376" i="18"/>
  <c r="BB1376" i="18"/>
  <c r="G1377" i="18"/>
  <c r="AD1377" i="18" s="1"/>
  <c r="Q1377" i="18"/>
  <c r="R1377" i="18"/>
  <c r="S1377" i="18"/>
  <c r="T1377" i="18"/>
  <c r="AE1377" i="18"/>
  <c r="W1377" i="18" s="1"/>
  <c r="Y1377" i="18" s="1"/>
  <c r="AF1377" i="18"/>
  <c r="AG1377" i="18" s="1"/>
  <c r="AH1377" i="18"/>
  <c r="AU1377" i="18"/>
  <c r="AW1377" i="18"/>
  <c r="AX1377" i="18"/>
  <c r="AY1377" i="18"/>
  <c r="AZ1377" i="18"/>
  <c r="BA1377" i="18"/>
  <c r="BB1377" i="18"/>
  <c r="G1378" i="18"/>
  <c r="AD1378" i="18" s="1"/>
  <c r="Q1378" i="18"/>
  <c r="R1378" i="18"/>
  <c r="S1378" i="18"/>
  <c r="T1378" i="18"/>
  <c r="AE1378" i="18"/>
  <c r="AF1378" i="18"/>
  <c r="AU1378" i="18"/>
  <c r="AW1378" i="18"/>
  <c r="AX1378" i="18"/>
  <c r="AY1378" i="18"/>
  <c r="AZ1378" i="18"/>
  <c r="BA1378" i="18"/>
  <c r="BB1378" i="18"/>
  <c r="G1379" i="18"/>
  <c r="Q1379" i="18"/>
  <c r="R1379" i="18"/>
  <c r="S1379" i="18"/>
  <c r="T1379" i="18"/>
  <c r="AE1379" i="18"/>
  <c r="AF1379" i="18"/>
  <c r="AG1379" i="18" s="1"/>
  <c r="AU1379" i="18"/>
  <c r="AW1379" i="18"/>
  <c r="AX1379" i="18"/>
  <c r="AY1379" i="18"/>
  <c r="AZ1379" i="18"/>
  <c r="BA1379" i="18"/>
  <c r="BB1379" i="18"/>
  <c r="G1380" i="18"/>
  <c r="Q1380" i="18"/>
  <c r="R1380" i="18"/>
  <c r="S1380" i="18"/>
  <c r="T1380" i="18"/>
  <c r="V1380" i="18" s="1"/>
  <c r="AE1380" i="18"/>
  <c r="X1380" i="18" s="1"/>
  <c r="AF1380" i="18"/>
  <c r="AU1380" i="18"/>
  <c r="AW1380" i="18"/>
  <c r="AX1380" i="18"/>
  <c r="AY1380" i="18"/>
  <c r="AZ1380" i="18"/>
  <c r="BA1380" i="18"/>
  <c r="BB1380" i="18"/>
  <c r="G1381" i="18"/>
  <c r="Q1381" i="18"/>
  <c r="R1381" i="18"/>
  <c r="S1381" i="18"/>
  <c r="T1381" i="18"/>
  <c r="AE1381" i="18"/>
  <c r="W1381" i="18" s="1"/>
  <c r="AF1381" i="18"/>
  <c r="AG1381" i="18" s="1"/>
  <c r="AU1381" i="18"/>
  <c r="AW1381" i="18"/>
  <c r="AX1381" i="18"/>
  <c r="AY1381" i="18"/>
  <c r="AZ1381" i="18"/>
  <c r="BA1381" i="18"/>
  <c r="BB1381" i="18"/>
  <c r="G1382" i="18"/>
  <c r="Q1382" i="18"/>
  <c r="R1382" i="18"/>
  <c r="S1382" i="18"/>
  <c r="T1382" i="18"/>
  <c r="AE1382" i="18"/>
  <c r="AF1382" i="18"/>
  <c r="AG1382" i="18" s="1"/>
  <c r="AU1382" i="18"/>
  <c r="AW1382" i="18"/>
  <c r="AX1382" i="18"/>
  <c r="AY1382" i="18"/>
  <c r="AZ1382" i="18"/>
  <c r="BA1382" i="18"/>
  <c r="BB1382" i="18"/>
  <c r="G1383" i="18"/>
  <c r="AD1383" i="18" s="1"/>
  <c r="Q1383" i="18"/>
  <c r="R1383" i="18"/>
  <c r="S1383" i="18"/>
  <c r="T1383" i="18"/>
  <c r="AE1383" i="18"/>
  <c r="AH1383" i="18" s="1"/>
  <c r="AF1383" i="18"/>
  <c r="AU1383" i="18"/>
  <c r="AW1383" i="18"/>
  <c r="AX1383" i="18"/>
  <c r="AY1383" i="18"/>
  <c r="AZ1383" i="18"/>
  <c r="BA1383" i="18"/>
  <c r="BB1383" i="18"/>
  <c r="G1384" i="18"/>
  <c r="Q1384" i="18"/>
  <c r="R1384" i="18"/>
  <c r="S1384" i="18"/>
  <c r="T1384" i="18"/>
  <c r="AE1384" i="18"/>
  <c r="X1384" i="18" s="1"/>
  <c r="AF1384" i="18"/>
  <c r="AU1384" i="18"/>
  <c r="AW1384" i="18"/>
  <c r="AX1384" i="18"/>
  <c r="AY1384" i="18"/>
  <c r="AZ1384" i="18"/>
  <c r="BA1384" i="18"/>
  <c r="BB1384" i="18"/>
  <c r="G1385" i="18"/>
  <c r="AD1385" i="18" s="1"/>
  <c r="Q1385" i="18"/>
  <c r="R1385" i="18"/>
  <c r="S1385" i="18"/>
  <c r="T1385" i="18"/>
  <c r="AE1385" i="18"/>
  <c r="U1385" i="18" s="1"/>
  <c r="AF1385" i="18"/>
  <c r="AG1385" i="18" s="1"/>
  <c r="AU1385" i="18"/>
  <c r="AW1385" i="18"/>
  <c r="AX1385" i="18"/>
  <c r="AY1385" i="18"/>
  <c r="AZ1385" i="18"/>
  <c r="BA1385" i="18"/>
  <c r="BB1385" i="18"/>
  <c r="G1386" i="18"/>
  <c r="Q1386" i="18"/>
  <c r="R1386" i="18"/>
  <c r="S1386" i="18"/>
  <c r="T1386" i="18"/>
  <c r="AE1386" i="18"/>
  <c r="AF1386" i="18"/>
  <c r="AU1386" i="18"/>
  <c r="AW1386" i="18"/>
  <c r="AX1386" i="18"/>
  <c r="AY1386" i="18"/>
  <c r="AZ1386" i="18"/>
  <c r="BA1386" i="18"/>
  <c r="BB1386" i="18"/>
  <c r="G1387" i="18"/>
  <c r="AD1387" i="18" s="1"/>
  <c r="Q1387" i="18"/>
  <c r="R1387" i="18"/>
  <c r="S1387" i="18"/>
  <c r="T1387" i="18"/>
  <c r="AE1387" i="18"/>
  <c r="W1387" i="18" s="1"/>
  <c r="AF1387" i="18"/>
  <c r="AU1387" i="18"/>
  <c r="AW1387" i="18"/>
  <c r="AX1387" i="18"/>
  <c r="AY1387" i="18"/>
  <c r="AZ1387" i="18"/>
  <c r="BA1387" i="18"/>
  <c r="BB1387" i="18"/>
  <c r="G1388" i="18"/>
  <c r="Q1388" i="18"/>
  <c r="R1388" i="18"/>
  <c r="S1388" i="18"/>
  <c r="T1388" i="18"/>
  <c r="AE1388" i="18"/>
  <c r="AI1388" i="18" s="1"/>
  <c r="AF1388" i="18"/>
  <c r="AU1388" i="18"/>
  <c r="AW1388" i="18"/>
  <c r="AX1388" i="18"/>
  <c r="AY1388" i="18"/>
  <c r="AZ1388" i="18"/>
  <c r="BA1388" i="18"/>
  <c r="BB1388" i="18"/>
  <c r="G1389" i="18"/>
  <c r="AD1389" i="18" s="1"/>
  <c r="Q1389" i="18"/>
  <c r="R1389" i="18"/>
  <c r="S1389" i="18"/>
  <c r="T1389" i="18"/>
  <c r="AE1389" i="18"/>
  <c r="W1389" i="18" s="1"/>
  <c r="AF1389" i="18"/>
  <c r="AG1389" i="18" s="1"/>
  <c r="AU1389" i="18"/>
  <c r="AW1389" i="18"/>
  <c r="AX1389" i="18"/>
  <c r="AY1389" i="18"/>
  <c r="AZ1389" i="18"/>
  <c r="BA1389" i="18"/>
  <c r="BB1389" i="18"/>
  <c r="G1390" i="18"/>
  <c r="AD1390" i="18"/>
  <c r="Q1390" i="18"/>
  <c r="R1390" i="18"/>
  <c r="S1390" i="18"/>
  <c r="T1390" i="18"/>
  <c r="AE1390" i="18"/>
  <c r="AI1390" i="18" s="1"/>
  <c r="AF1390" i="18"/>
  <c r="AG1390" i="18" s="1"/>
  <c r="AU1390" i="18"/>
  <c r="AW1390" i="18"/>
  <c r="AX1390" i="18"/>
  <c r="AY1390" i="18"/>
  <c r="AZ1390" i="18"/>
  <c r="BA1390" i="18"/>
  <c r="BB1390" i="18"/>
  <c r="G1391" i="18"/>
  <c r="AD1391" i="18" s="1"/>
  <c r="Q1391" i="18"/>
  <c r="R1391" i="18"/>
  <c r="S1391" i="18"/>
  <c r="T1391" i="18"/>
  <c r="AE1391" i="18"/>
  <c r="U1391" i="18" s="1"/>
  <c r="AF1391" i="18"/>
  <c r="AU1391" i="18"/>
  <c r="AW1391" i="18"/>
  <c r="AX1391" i="18"/>
  <c r="AY1391" i="18"/>
  <c r="AZ1391" i="18"/>
  <c r="BA1391" i="18"/>
  <c r="BB1391" i="18"/>
  <c r="G1392" i="18"/>
  <c r="AD1392" i="18" s="1"/>
  <c r="Q1392" i="18"/>
  <c r="R1392" i="18"/>
  <c r="S1392" i="18"/>
  <c r="T1392" i="18"/>
  <c r="AE1392" i="18"/>
  <c r="AI1392" i="18" s="1"/>
  <c r="AF1392" i="18"/>
  <c r="AU1392" i="18"/>
  <c r="AW1392" i="18"/>
  <c r="AX1392" i="18"/>
  <c r="AY1392" i="18"/>
  <c r="AZ1392" i="18"/>
  <c r="BA1392" i="18"/>
  <c r="BB1392" i="18"/>
  <c r="G1393" i="18"/>
  <c r="Q1393" i="18"/>
  <c r="R1393" i="18"/>
  <c r="S1393" i="18"/>
  <c r="T1393" i="18"/>
  <c r="V1393" i="18" s="1"/>
  <c r="AE1393" i="18"/>
  <c r="AF1393" i="18"/>
  <c r="AG1393" i="18" s="1"/>
  <c r="AU1393" i="18"/>
  <c r="AW1393" i="18"/>
  <c r="AX1393" i="18"/>
  <c r="AY1393" i="18"/>
  <c r="AZ1393" i="18"/>
  <c r="BA1393" i="18"/>
  <c r="BB1393" i="18"/>
  <c r="G1394" i="18"/>
  <c r="AD1394" i="18" s="1"/>
  <c r="Q1394" i="18"/>
  <c r="R1394" i="18"/>
  <c r="S1394" i="18"/>
  <c r="T1394" i="18"/>
  <c r="AE1394" i="18"/>
  <c r="AF1394" i="18"/>
  <c r="AS1394" i="18" s="1"/>
  <c r="AU1394" i="18"/>
  <c r="AW1394" i="18"/>
  <c r="AX1394" i="18"/>
  <c r="AY1394" i="18"/>
  <c r="AZ1394" i="18"/>
  <c r="BA1394" i="18"/>
  <c r="BB1394" i="18"/>
  <c r="G1395" i="18"/>
  <c r="AD1395" i="18" s="1"/>
  <c r="Q1395" i="18"/>
  <c r="R1395" i="18"/>
  <c r="S1395" i="18"/>
  <c r="T1395" i="18"/>
  <c r="V1395" i="18" s="1"/>
  <c r="AE1395" i="18"/>
  <c r="W1395" i="18" s="1"/>
  <c r="AF1395" i="18"/>
  <c r="AU1395" i="18"/>
  <c r="AW1395" i="18"/>
  <c r="AX1395" i="18"/>
  <c r="AY1395" i="18"/>
  <c r="AZ1395" i="18"/>
  <c r="BA1395" i="18"/>
  <c r="BB1395" i="18"/>
  <c r="G1396" i="18"/>
  <c r="AD1396" i="18"/>
  <c r="Q1396" i="18"/>
  <c r="R1396" i="18"/>
  <c r="S1396" i="18"/>
  <c r="T1396" i="18"/>
  <c r="AE1396" i="18"/>
  <c r="U1396" i="18" s="1"/>
  <c r="AF1396" i="18"/>
  <c r="AG1396" i="18" s="1"/>
  <c r="AU1396" i="18"/>
  <c r="AW1396" i="18"/>
  <c r="AX1396" i="18"/>
  <c r="AY1396" i="18"/>
  <c r="AZ1396" i="18"/>
  <c r="BA1396" i="18"/>
  <c r="BB1396" i="18"/>
  <c r="G1397" i="18"/>
  <c r="Q1397" i="18"/>
  <c r="R1397" i="18"/>
  <c r="S1397" i="18"/>
  <c r="T1397" i="18"/>
  <c r="AE1397" i="18"/>
  <c r="AF1397" i="18"/>
  <c r="AG1397" i="18" s="1"/>
  <c r="AU1397" i="18"/>
  <c r="AW1397" i="18"/>
  <c r="AX1397" i="18"/>
  <c r="AY1397" i="18"/>
  <c r="AZ1397" i="18"/>
  <c r="BA1397" i="18"/>
  <c r="BB1397" i="18"/>
  <c r="G1398" i="18"/>
  <c r="Q1398" i="18"/>
  <c r="R1398" i="18"/>
  <c r="S1398" i="18"/>
  <c r="T1398" i="18"/>
  <c r="AE1398" i="18"/>
  <c r="AF1398" i="18"/>
  <c r="AG1398" i="18" s="1"/>
  <c r="AU1398" i="18"/>
  <c r="AW1398" i="18"/>
  <c r="AX1398" i="18"/>
  <c r="AY1398" i="18"/>
  <c r="AZ1398" i="18"/>
  <c r="BA1398" i="18"/>
  <c r="BB1398" i="18"/>
  <c r="G1399" i="18"/>
  <c r="AD1399" i="18"/>
  <c r="Q1399" i="18"/>
  <c r="R1399" i="18"/>
  <c r="S1399" i="18"/>
  <c r="T1399" i="18"/>
  <c r="AE1399" i="18"/>
  <c r="AF1399" i="18"/>
  <c r="AU1399" i="18"/>
  <c r="AW1399" i="18"/>
  <c r="AX1399" i="18"/>
  <c r="AY1399" i="18"/>
  <c r="AZ1399" i="18"/>
  <c r="BA1399" i="18"/>
  <c r="BB1399" i="18"/>
  <c r="G1400" i="18"/>
  <c r="Q1400" i="18"/>
  <c r="R1400" i="18"/>
  <c r="S1400" i="18"/>
  <c r="T1400" i="18"/>
  <c r="AE1400" i="18"/>
  <c r="AF1400" i="18"/>
  <c r="AU1400" i="18"/>
  <c r="AW1400" i="18"/>
  <c r="AX1400" i="18"/>
  <c r="AY1400" i="18"/>
  <c r="AZ1400" i="18"/>
  <c r="BA1400" i="18"/>
  <c r="BB1400" i="18"/>
  <c r="G1401" i="18"/>
  <c r="Q1401" i="18"/>
  <c r="R1401" i="18"/>
  <c r="S1401" i="18"/>
  <c r="T1401" i="18"/>
  <c r="AE1401" i="18"/>
  <c r="AF1401" i="18"/>
  <c r="AG1401" i="18" s="1"/>
  <c r="AU1401" i="18"/>
  <c r="AW1401" i="18"/>
  <c r="AX1401" i="18"/>
  <c r="AY1401" i="18"/>
  <c r="AZ1401" i="18"/>
  <c r="BA1401" i="18"/>
  <c r="BB1401" i="18"/>
  <c r="G1402" i="18"/>
  <c r="AD1402" i="18" s="1"/>
  <c r="Q1402" i="18"/>
  <c r="R1402" i="18"/>
  <c r="S1402" i="18"/>
  <c r="T1402" i="18"/>
  <c r="AE1402" i="18"/>
  <c r="AH1402" i="18" s="1"/>
  <c r="AF1402" i="18"/>
  <c r="AU1402" i="18"/>
  <c r="AW1402" i="18"/>
  <c r="AX1402" i="18"/>
  <c r="AY1402" i="18"/>
  <c r="AZ1402" i="18"/>
  <c r="BA1402" i="18"/>
  <c r="BB1402" i="18"/>
  <c r="G1403" i="18"/>
  <c r="AD1403" i="18" s="1"/>
  <c r="Q1403" i="18"/>
  <c r="R1403" i="18"/>
  <c r="S1403" i="18"/>
  <c r="U1403" i="18" s="1"/>
  <c r="T1403" i="18"/>
  <c r="AE1403" i="18"/>
  <c r="W1403" i="18" s="1"/>
  <c r="AA1403" i="18" s="1"/>
  <c r="AF1403" i="18"/>
  <c r="AG1403" i="18" s="1"/>
  <c r="AU1403" i="18"/>
  <c r="AW1403" i="18"/>
  <c r="AX1403" i="18"/>
  <c r="AY1403" i="18"/>
  <c r="AZ1403" i="18"/>
  <c r="BA1403" i="18"/>
  <c r="BB1403" i="18"/>
  <c r="G1404" i="18"/>
  <c r="AD1404" i="18" s="1"/>
  <c r="Q1404" i="18"/>
  <c r="R1404" i="18"/>
  <c r="S1404" i="18"/>
  <c r="T1404" i="18"/>
  <c r="AE1404" i="18"/>
  <c r="V1404" i="18" s="1"/>
  <c r="AF1404" i="18"/>
  <c r="AG1404" i="18" s="1"/>
  <c r="AU1404" i="18"/>
  <c r="AW1404" i="18"/>
  <c r="AX1404" i="18"/>
  <c r="AY1404" i="18"/>
  <c r="AZ1404" i="18"/>
  <c r="BA1404" i="18"/>
  <c r="BB1404" i="18"/>
  <c r="G1405" i="18"/>
  <c r="AD1405" i="18" s="1"/>
  <c r="Q1405" i="18"/>
  <c r="R1405" i="18"/>
  <c r="S1405" i="18"/>
  <c r="U1405" i="18" s="1"/>
  <c r="T1405" i="18"/>
  <c r="V1405" i="18" s="1"/>
  <c r="AE1405" i="18"/>
  <c r="AF1405" i="18"/>
  <c r="AG1405" i="18" s="1"/>
  <c r="AU1405" i="18"/>
  <c r="AW1405" i="18"/>
  <c r="AX1405" i="18"/>
  <c r="AY1405" i="18"/>
  <c r="AZ1405" i="18"/>
  <c r="BA1405" i="18"/>
  <c r="BB1405" i="18"/>
  <c r="G1406" i="18"/>
  <c r="AD1406" i="18" s="1"/>
  <c r="Q1406" i="18"/>
  <c r="R1406" i="18"/>
  <c r="S1406" i="18"/>
  <c r="T1406" i="18"/>
  <c r="AE1406" i="18"/>
  <c r="AF1406" i="18"/>
  <c r="AG1406" i="18" s="1"/>
  <c r="AU1406" i="18"/>
  <c r="AW1406" i="18"/>
  <c r="AX1406" i="18"/>
  <c r="AY1406" i="18"/>
  <c r="AZ1406" i="18"/>
  <c r="BA1406" i="18"/>
  <c r="BB1406" i="18"/>
  <c r="G1407" i="18"/>
  <c r="AD1407" i="18" s="1"/>
  <c r="Q1407" i="18"/>
  <c r="R1407" i="18"/>
  <c r="S1407" i="18"/>
  <c r="T1407" i="18"/>
  <c r="AE1407" i="18"/>
  <c r="AF1407" i="18"/>
  <c r="AU1407" i="18"/>
  <c r="AW1407" i="18"/>
  <c r="AX1407" i="18"/>
  <c r="AY1407" i="18"/>
  <c r="AZ1407" i="18"/>
  <c r="BA1407" i="18"/>
  <c r="BB1407" i="18"/>
  <c r="G1408" i="18"/>
  <c r="AD1408" i="18" s="1"/>
  <c r="Q1408" i="18"/>
  <c r="R1408" i="18"/>
  <c r="S1408" i="18"/>
  <c r="T1408" i="18"/>
  <c r="AE1408" i="18"/>
  <c r="AF1408" i="18"/>
  <c r="AU1408" i="18"/>
  <c r="AW1408" i="18"/>
  <c r="AX1408" i="18"/>
  <c r="AY1408" i="18"/>
  <c r="AZ1408" i="18"/>
  <c r="BA1408" i="18"/>
  <c r="BB1408" i="18"/>
  <c r="G1409" i="18"/>
  <c r="AD1409" i="18" s="1"/>
  <c r="Q1409" i="18"/>
  <c r="R1409" i="18"/>
  <c r="S1409" i="18"/>
  <c r="T1409" i="18"/>
  <c r="AE1409" i="18"/>
  <c r="AF1409" i="18"/>
  <c r="AG1409" i="18" s="1"/>
  <c r="AU1409" i="18"/>
  <c r="AW1409" i="18"/>
  <c r="AX1409" i="18"/>
  <c r="AY1409" i="18"/>
  <c r="AZ1409" i="18"/>
  <c r="BA1409" i="18"/>
  <c r="BB1409" i="18"/>
  <c r="G1410" i="18"/>
  <c r="AD1410" i="18" s="1"/>
  <c r="Q1410" i="18"/>
  <c r="R1410" i="18"/>
  <c r="S1410" i="18"/>
  <c r="T1410" i="18"/>
  <c r="AE1410" i="18"/>
  <c r="AI1410" i="18" s="1"/>
  <c r="AF1410" i="18"/>
  <c r="AG1410" i="18" s="1"/>
  <c r="AU1410" i="18"/>
  <c r="AW1410" i="18"/>
  <c r="AX1410" i="18"/>
  <c r="AY1410" i="18"/>
  <c r="AZ1410" i="18"/>
  <c r="BA1410" i="18"/>
  <c r="BB1410" i="18"/>
  <c r="G1411" i="18"/>
  <c r="AD1411" i="18" s="1"/>
  <c r="Q1411" i="18"/>
  <c r="R1411" i="18"/>
  <c r="S1411" i="18"/>
  <c r="T1411" i="18"/>
  <c r="AE1411" i="18"/>
  <c r="W1411" i="18"/>
  <c r="AF1411" i="18"/>
  <c r="AG1411" i="18" s="1"/>
  <c r="AU1411" i="18"/>
  <c r="AW1411" i="18"/>
  <c r="AX1411" i="18"/>
  <c r="AY1411" i="18"/>
  <c r="AZ1411" i="18"/>
  <c r="BA1411" i="18"/>
  <c r="BB1411" i="18"/>
  <c r="G1412" i="18"/>
  <c r="AD1412" i="18" s="1"/>
  <c r="Q1412" i="18"/>
  <c r="R1412" i="18"/>
  <c r="S1412" i="18"/>
  <c r="T1412" i="18"/>
  <c r="AE1412" i="18"/>
  <c r="U1412" i="18" s="1"/>
  <c r="AF1412" i="18"/>
  <c r="AU1412" i="18"/>
  <c r="AW1412" i="18"/>
  <c r="AX1412" i="18"/>
  <c r="AY1412" i="18"/>
  <c r="AZ1412" i="18"/>
  <c r="BA1412" i="18"/>
  <c r="BB1412" i="18"/>
  <c r="G1413" i="18"/>
  <c r="Q1413" i="18"/>
  <c r="R1413" i="18"/>
  <c r="S1413" i="18"/>
  <c r="T1413" i="18"/>
  <c r="AE1413" i="18"/>
  <c r="V1413" i="18" s="1"/>
  <c r="AF1413" i="18"/>
  <c r="AG1413" i="18" s="1"/>
  <c r="AU1413" i="18"/>
  <c r="AW1413" i="18"/>
  <c r="AX1413" i="18"/>
  <c r="AY1413" i="18"/>
  <c r="AZ1413" i="18"/>
  <c r="BA1413" i="18"/>
  <c r="BB1413" i="18"/>
  <c r="G1414" i="18"/>
  <c r="Q1414" i="18"/>
  <c r="R1414" i="18"/>
  <c r="S1414" i="18"/>
  <c r="T1414" i="18"/>
  <c r="AE1414" i="18"/>
  <c r="AF1414" i="18"/>
  <c r="AG1414" i="18" s="1"/>
  <c r="AU1414" i="18"/>
  <c r="AW1414" i="18"/>
  <c r="AX1414" i="18"/>
  <c r="AY1414" i="18"/>
  <c r="AZ1414" i="18"/>
  <c r="BA1414" i="18"/>
  <c r="BB1414" i="18"/>
  <c r="G1415" i="18"/>
  <c r="AD1415" i="18"/>
  <c r="Q1415" i="18"/>
  <c r="R1415" i="18"/>
  <c r="S1415" i="18"/>
  <c r="T1415" i="18"/>
  <c r="AE1415" i="18"/>
  <c r="AH1415" i="18" s="1"/>
  <c r="AF1415" i="18"/>
  <c r="AU1415" i="18"/>
  <c r="AW1415" i="18"/>
  <c r="AX1415" i="18"/>
  <c r="AY1415" i="18"/>
  <c r="AZ1415" i="18"/>
  <c r="BA1415" i="18"/>
  <c r="BB1415" i="18"/>
  <c r="G1416" i="18"/>
  <c r="AD1416" i="18" s="1"/>
  <c r="Q1416" i="18"/>
  <c r="R1416" i="18"/>
  <c r="S1416" i="18"/>
  <c r="U1416" i="18" s="1"/>
  <c r="T1416" i="18"/>
  <c r="AE1416" i="18"/>
  <c r="AF1416" i="18"/>
  <c r="AG1416" i="18" s="1"/>
  <c r="AU1416" i="18"/>
  <c r="AW1416" i="18"/>
  <c r="AX1416" i="18"/>
  <c r="AY1416" i="18"/>
  <c r="AZ1416" i="18"/>
  <c r="BA1416" i="18"/>
  <c r="BB1416" i="18"/>
  <c r="G1417" i="18"/>
  <c r="AD1417" i="18" s="1"/>
  <c r="Q1417" i="18"/>
  <c r="R1417" i="18"/>
  <c r="S1417" i="18"/>
  <c r="T1417" i="18"/>
  <c r="AE1417" i="18"/>
  <c r="U1417" i="18" s="1"/>
  <c r="AF1417" i="18"/>
  <c r="AU1417" i="18"/>
  <c r="AW1417" i="18"/>
  <c r="AX1417" i="18"/>
  <c r="AY1417" i="18"/>
  <c r="AZ1417" i="18"/>
  <c r="BA1417" i="18"/>
  <c r="BB1417" i="18"/>
  <c r="G1418" i="18"/>
  <c r="AD1418" i="18" s="1"/>
  <c r="Q1418" i="18"/>
  <c r="R1418" i="18"/>
  <c r="S1418" i="18"/>
  <c r="T1418" i="18"/>
  <c r="AE1418" i="18"/>
  <c r="AF1418" i="18"/>
  <c r="AG1418" i="18"/>
  <c r="AU1418" i="18"/>
  <c r="AW1418" i="18"/>
  <c r="AX1418" i="18"/>
  <c r="AY1418" i="18"/>
  <c r="AZ1418" i="18"/>
  <c r="BA1418" i="18"/>
  <c r="BB1418" i="18"/>
  <c r="G1419" i="18"/>
  <c r="AD1419" i="18" s="1"/>
  <c r="Q1419" i="18"/>
  <c r="R1419" i="18"/>
  <c r="S1419" i="18"/>
  <c r="T1419" i="18"/>
  <c r="V1419" i="18" s="1"/>
  <c r="AE1419" i="18"/>
  <c r="AF1419" i="18"/>
  <c r="AG1419" i="18"/>
  <c r="AU1419" i="18"/>
  <c r="AW1419" i="18"/>
  <c r="AX1419" i="18"/>
  <c r="AY1419" i="18"/>
  <c r="AZ1419" i="18"/>
  <c r="BA1419" i="18"/>
  <c r="BB1419" i="18"/>
  <c r="G1420" i="18"/>
  <c r="Q1420" i="18"/>
  <c r="R1420" i="18"/>
  <c r="S1420" i="18"/>
  <c r="T1420" i="18"/>
  <c r="AE1420" i="18"/>
  <c r="AH1420" i="18" s="1"/>
  <c r="AF1420" i="18"/>
  <c r="AU1420" i="18"/>
  <c r="AW1420" i="18"/>
  <c r="AX1420" i="18"/>
  <c r="AY1420" i="18"/>
  <c r="AZ1420" i="18"/>
  <c r="BA1420" i="18"/>
  <c r="BB1420" i="18"/>
  <c r="G1421" i="18"/>
  <c r="Q1421" i="18"/>
  <c r="R1421" i="18"/>
  <c r="S1421" i="18"/>
  <c r="T1421" i="18"/>
  <c r="AE1421" i="18"/>
  <c r="AF1421" i="18"/>
  <c r="AG1421" i="18" s="1"/>
  <c r="AU1421" i="18"/>
  <c r="AW1421" i="18"/>
  <c r="AX1421" i="18"/>
  <c r="AY1421" i="18"/>
  <c r="AZ1421" i="18"/>
  <c r="BA1421" i="18"/>
  <c r="BB1421" i="18"/>
  <c r="G1422" i="18"/>
  <c r="AD1422" i="18"/>
  <c r="Q1422" i="18"/>
  <c r="R1422" i="18"/>
  <c r="S1422" i="18"/>
  <c r="T1422" i="18"/>
  <c r="AE1422" i="18"/>
  <c r="AF1422" i="18"/>
  <c r="AG1422" i="18" s="1"/>
  <c r="AU1422" i="18"/>
  <c r="AW1422" i="18"/>
  <c r="AX1422" i="18"/>
  <c r="AY1422" i="18"/>
  <c r="AZ1422" i="18"/>
  <c r="BA1422" i="18"/>
  <c r="BB1422" i="18"/>
  <c r="G1423" i="18"/>
  <c r="AD1423" i="18"/>
  <c r="Q1423" i="18"/>
  <c r="R1423" i="18"/>
  <c r="S1423" i="18"/>
  <c r="T1423" i="18"/>
  <c r="AE1423" i="18"/>
  <c r="W1423" i="18" s="1"/>
  <c r="AF1423" i="18"/>
  <c r="AU1423" i="18"/>
  <c r="AW1423" i="18"/>
  <c r="AX1423" i="18"/>
  <c r="AY1423" i="18"/>
  <c r="AZ1423" i="18"/>
  <c r="BA1423" i="18"/>
  <c r="BB1423" i="18"/>
  <c r="G1424" i="18"/>
  <c r="AD1424" i="18" s="1"/>
  <c r="Q1424" i="18"/>
  <c r="R1424" i="18"/>
  <c r="S1424" i="18"/>
  <c r="T1424" i="18"/>
  <c r="AE1424" i="18"/>
  <c r="X1424" i="18" s="1"/>
  <c r="AF1424" i="18"/>
  <c r="AU1424" i="18"/>
  <c r="AW1424" i="18"/>
  <c r="AX1424" i="18"/>
  <c r="AY1424" i="18"/>
  <c r="AZ1424" i="18"/>
  <c r="BA1424" i="18"/>
  <c r="BB1424" i="18"/>
  <c r="G1425" i="18"/>
  <c r="AD1425" i="18" s="1"/>
  <c r="Q1425" i="18"/>
  <c r="R1425" i="18"/>
  <c r="S1425" i="18"/>
  <c r="T1425" i="18"/>
  <c r="AE1425" i="18"/>
  <c r="X1425" i="18" s="1"/>
  <c r="AF1425" i="18"/>
  <c r="AG1425" i="18" s="1"/>
  <c r="AU1425" i="18"/>
  <c r="AW1425" i="18"/>
  <c r="AX1425" i="18"/>
  <c r="AY1425" i="18"/>
  <c r="AZ1425" i="18"/>
  <c r="BA1425" i="18"/>
  <c r="BB1425" i="18"/>
  <c r="G1426" i="18"/>
  <c r="Q1426" i="18"/>
  <c r="R1426" i="18"/>
  <c r="S1426" i="18"/>
  <c r="T1426" i="18"/>
  <c r="AE1426" i="18"/>
  <c r="AF1426" i="18"/>
  <c r="AU1426" i="18"/>
  <c r="AW1426" i="18"/>
  <c r="AX1426" i="18"/>
  <c r="AY1426" i="18"/>
  <c r="AZ1426" i="18"/>
  <c r="BA1426" i="18"/>
  <c r="BB1426" i="18"/>
  <c r="G1427" i="18"/>
  <c r="Q1427" i="18"/>
  <c r="R1427" i="18"/>
  <c r="S1427" i="18"/>
  <c r="T1427" i="18"/>
  <c r="AE1427" i="18"/>
  <c r="AJ1427" i="18" s="1"/>
  <c r="AF1427" i="18"/>
  <c r="AG1427" i="18" s="1"/>
  <c r="AU1427" i="18"/>
  <c r="AW1427" i="18"/>
  <c r="AX1427" i="18"/>
  <c r="AY1427" i="18"/>
  <c r="AZ1427" i="18"/>
  <c r="BA1427" i="18"/>
  <c r="BB1427" i="18"/>
  <c r="G1428" i="18"/>
  <c r="AD1428" i="18" s="1"/>
  <c r="Q1428" i="18"/>
  <c r="R1428" i="18"/>
  <c r="S1428" i="18"/>
  <c r="T1428" i="18"/>
  <c r="AE1428" i="18"/>
  <c r="X1428" i="18" s="1"/>
  <c r="AF1428" i="18"/>
  <c r="AG1428" i="18" s="1"/>
  <c r="AU1428" i="18"/>
  <c r="AW1428" i="18"/>
  <c r="AX1428" i="18"/>
  <c r="AY1428" i="18"/>
  <c r="AZ1428" i="18"/>
  <c r="BA1428" i="18"/>
  <c r="BB1428" i="18"/>
  <c r="G1429" i="18"/>
  <c r="AD1429" i="18" s="1"/>
  <c r="Q1429" i="18"/>
  <c r="R1429" i="18"/>
  <c r="S1429" i="18"/>
  <c r="T1429" i="18"/>
  <c r="AE1429" i="18"/>
  <c r="W1429" i="18" s="1"/>
  <c r="AF1429" i="18"/>
  <c r="AU1429" i="18"/>
  <c r="AW1429" i="18"/>
  <c r="AX1429" i="18"/>
  <c r="AY1429" i="18"/>
  <c r="AZ1429" i="18"/>
  <c r="BA1429" i="18"/>
  <c r="BB1429" i="18"/>
  <c r="G1430" i="18"/>
  <c r="Q1430" i="18"/>
  <c r="R1430" i="18"/>
  <c r="S1430" i="18"/>
  <c r="T1430" i="18"/>
  <c r="AE1430" i="18"/>
  <c r="U1430" i="18" s="1"/>
  <c r="AF1430" i="18"/>
  <c r="AG1430" i="18" s="1"/>
  <c r="AU1430" i="18"/>
  <c r="AW1430" i="18"/>
  <c r="AX1430" i="18"/>
  <c r="AY1430" i="18"/>
  <c r="AZ1430" i="18"/>
  <c r="BA1430" i="18"/>
  <c r="BB1430" i="18"/>
  <c r="G1431" i="18"/>
  <c r="AD1431" i="18" s="1"/>
  <c r="Q1431" i="18"/>
  <c r="R1431" i="18"/>
  <c r="S1431" i="18"/>
  <c r="T1431" i="18"/>
  <c r="AE1431" i="18"/>
  <c r="V1431" i="18"/>
  <c r="AF1431" i="18"/>
  <c r="AU1431" i="18"/>
  <c r="AW1431" i="18"/>
  <c r="AX1431" i="18"/>
  <c r="AY1431" i="18"/>
  <c r="AZ1431" i="18"/>
  <c r="BA1431" i="18"/>
  <c r="BB1431" i="18"/>
  <c r="G1432" i="18"/>
  <c r="Q1432" i="18"/>
  <c r="R1432" i="18"/>
  <c r="S1432" i="18"/>
  <c r="T1432" i="18"/>
  <c r="AE1432" i="18"/>
  <c r="AH1432" i="18" s="1"/>
  <c r="AF1432" i="18"/>
  <c r="AU1432" i="18"/>
  <c r="AW1432" i="18"/>
  <c r="AX1432" i="18"/>
  <c r="AY1432" i="18"/>
  <c r="AZ1432" i="18"/>
  <c r="BA1432" i="18"/>
  <c r="BB1432" i="18"/>
  <c r="G1433" i="18"/>
  <c r="AD1433" i="18"/>
  <c r="Q1433" i="18"/>
  <c r="R1433" i="18"/>
  <c r="S1433" i="18"/>
  <c r="T1433" i="18"/>
  <c r="AE1433" i="18"/>
  <c r="AF1433" i="18"/>
  <c r="AG1433" i="18" s="1"/>
  <c r="AU1433" i="18"/>
  <c r="AW1433" i="18"/>
  <c r="AX1433" i="18"/>
  <c r="AY1433" i="18"/>
  <c r="AZ1433" i="18"/>
  <c r="BA1433" i="18"/>
  <c r="BB1433" i="18"/>
  <c r="G1434" i="18"/>
  <c r="AD1434" i="18" s="1"/>
  <c r="Q1434" i="18"/>
  <c r="R1434" i="18"/>
  <c r="S1434" i="18"/>
  <c r="T1434" i="18"/>
  <c r="AE1434" i="18"/>
  <c r="AF1434" i="18"/>
  <c r="AG1434" i="18" s="1"/>
  <c r="AU1434" i="18"/>
  <c r="AW1434" i="18"/>
  <c r="AX1434" i="18"/>
  <c r="AY1434" i="18"/>
  <c r="AZ1434" i="18"/>
  <c r="BA1434" i="18"/>
  <c r="BB1434" i="18"/>
  <c r="G1435" i="18"/>
  <c r="AD1435" i="18" s="1"/>
  <c r="Q1435" i="18"/>
  <c r="R1435" i="18"/>
  <c r="S1435" i="18"/>
  <c r="T1435" i="18"/>
  <c r="AE1435" i="18"/>
  <c r="W1435" i="18" s="1"/>
  <c r="AF1435" i="18"/>
  <c r="AG1435" i="18" s="1"/>
  <c r="AU1435" i="18"/>
  <c r="AW1435" i="18"/>
  <c r="AX1435" i="18"/>
  <c r="AY1435" i="18"/>
  <c r="AZ1435" i="18"/>
  <c r="BA1435" i="18"/>
  <c r="BB1435" i="18"/>
  <c r="G1436" i="18"/>
  <c r="AD1436" i="18" s="1"/>
  <c r="Q1436" i="18"/>
  <c r="R1436" i="18"/>
  <c r="S1436" i="18"/>
  <c r="T1436" i="18"/>
  <c r="V1436" i="18" s="1"/>
  <c r="AE1436" i="18"/>
  <c r="AI1436" i="18" s="1"/>
  <c r="AF1436" i="18"/>
  <c r="AU1436" i="18"/>
  <c r="AW1436" i="18"/>
  <c r="AX1436" i="18"/>
  <c r="AY1436" i="18"/>
  <c r="AZ1436" i="18"/>
  <c r="BA1436" i="18"/>
  <c r="BB1436" i="18"/>
  <c r="G1437" i="18"/>
  <c r="AD1437" i="18" s="1"/>
  <c r="Q1437" i="18"/>
  <c r="R1437" i="18"/>
  <c r="S1437" i="18"/>
  <c r="T1437" i="18"/>
  <c r="AE1437" i="18"/>
  <c r="AF1437" i="18"/>
  <c r="AU1437" i="18"/>
  <c r="AW1437" i="18"/>
  <c r="AX1437" i="18"/>
  <c r="AY1437" i="18"/>
  <c r="AZ1437" i="18"/>
  <c r="BA1437" i="18"/>
  <c r="BB1437" i="18"/>
  <c r="G1438" i="18"/>
  <c r="Q1438" i="18"/>
  <c r="R1438" i="18"/>
  <c r="S1438" i="18"/>
  <c r="T1438" i="18"/>
  <c r="AE1438" i="18"/>
  <c r="AF1438" i="18"/>
  <c r="AG1438" i="18" s="1"/>
  <c r="AU1438" i="18"/>
  <c r="AW1438" i="18"/>
  <c r="AX1438" i="18"/>
  <c r="AY1438" i="18"/>
  <c r="AZ1438" i="18"/>
  <c r="BA1438" i="18"/>
  <c r="BB1438" i="18"/>
  <c r="G1439" i="18"/>
  <c r="AD1439" i="18"/>
  <c r="Q1439" i="18"/>
  <c r="R1439" i="18"/>
  <c r="S1439" i="18"/>
  <c r="T1439" i="18"/>
  <c r="V1439" i="18" s="1"/>
  <c r="AE1439" i="18"/>
  <c r="W1439" i="18" s="1"/>
  <c r="AF1439" i="18"/>
  <c r="AU1439" i="18"/>
  <c r="AW1439" i="18"/>
  <c r="AX1439" i="18"/>
  <c r="AY1439" i="18"/>
  <c r="AZ1439" i="18"/>
  <c r="BA1439" i="18"/>
  <c r="BB1439" i="18"/>
  <c r="G1440" i="18"/>
  <c r="AD1440" i="18" s="1"/>
  <c r="Q1440" i="18"/>
  <c r="R1440" i="18"/>
  <c r="S1440" i="18"/>
  <c r="T1440" i="18"/>
  <c r="AE1440" i="18"/>
  <c r="X1440" i="18" s="1"/>
  <c r="AF1440" i="18"/>
  <c r="AG1440" i="18" s="1"/>
  <c r="AU1440" i="18"/>
  <c r="AW1440" i="18"/>
  <c r="AX1440" i="18"/>
  <c r="AY1440" i="18"/>
  <c r="AZ1440" i="18"/>
  <c r="BA1440" i="18"/>
  <c r="BB1440" i="18"/>
  <c r="G1441" i="18"/>
  <c r="AD1441" i="18" s="1"/>
  <c r="Q1441" i="18"/>
  <c r="R1441" i="18"/>
  <c r="S1441" i="18"/>
  <c r="T1441" i="18"/>
  <c r="AE1441" i="18"/>
  <c r="V1441" i="18" s="1"/>
  <c r="AF1441" i="18"/>
  <c r="AU1441" i="18"/>
  <c r="AW1441" i="18"/>
  <c r="AX1441" i="18"/>
  <c r="AY1441" i="18"/>
  <c r="AZ1441" i="18"/>
  <c r="BA1441" i="18"/>
  <c r="BB1441" i="18"/>
  <c r="G1442" i="18"/>
  <c r="Q1442" i="18"/>
  <c r="R1442" i="18"/>
  <c r="S1442" i="18"/>
  <c r="T1442" i="18"/>
  <c r="AE1442" i="18"/>
  <c r="AF1442" i="18"/>
  <c r="AG1442" i="18" s="1"/>
  <c r="AU1442" i="18"/>
  <c r="AW1442" i="18"/>
  <c r="AX1442" i="18"/>
  <c r="AY1442" i="18"/>
  <c r="AZ1442" i="18"/>
  <c r="BA1442" i="18"/>
  <c r="BB1442" i="18"/>
  <c r="G1443" i="18"/>
  <c r="AD1443" i="18" s="1"/>
  <c r="Q1443" i="18"/>
  <c r="R1443" i="18"/>
  <c r="S1443" i="18"/>
  <c r="T1443" i="18"/>
  <c r="AE1443" i="18"/>
  <c r="W1443" i="18" s="1"/>
  <c r="AF1443" i="18"/>
  <c r="AU1443" i="18"/>
  <c r="AW1443" i="18"/>
  <c r="AX1443" i="18"/>
  <c r="AY1443" i="18"/>
  <c r="AZ1443" i="18"/>
  <c r="BA1443" i="18"/>
  <c r="BB1443" i="18"/>
  <c r="G1444" i="18"/>
  <c r="AD1444" i="18" s="1"/>
  <c r="Q1444" i="18"/>
  <c r="R1444" i="18"/>
  <c r="S1444" i="18"/>
  <c r="T1444" i="18"/>
  <c r="AE1444" i="18"/>
  <c r="AF1444" i="18"/>
  <c r="AG1444" i="18"/>
  <c r="AU1444" i="18"/>
  <c r="AW1444" i="18"/>
  <c r="AX1444" i="18"/>
  <c r="AY1444" i="18"/>
  <c r="AZ1444" i="18"/>
  <c r="BA1444" i="18"/>
  <c r="BB1444" i="18"/>
  <c r="G1445" i="18"/>
  <c r="Q1445" i="18"/>
  <c r="R1445" i="18"/>
  <c r="S1445" i="18"/>
  <c r="T1445" i="18"/>
  <c r="AE1445" i="18"/>
  <c r="AJ1445" i="18" s="1"/>
  <c r="AF1445" i="18"/>
  <c r="AU1445" i="18"/>
  <c r="AW1445" i="18"/>
  <c r="AX1445" i="18"/>
  <c r="AY1445" i="18"/>
  <c r="AZ1445" i="18"/>
  <c r="BA1445" i="18"/>
  <c r="BB1445" i="18"/>
  <c r="G1446" i="18"/>
  <c r="Q1446" i="18"/>
  <c r="R1446" i="18"/>
  <c r="S1446" i="18"/>
  <c r="T1446" i="18"/>
  <c r="AE1446" i="18"/>
  <c r="AF1446" i="18"/>
  <c r="AG1446" i="18" s="1"/>
  <c r="AU1446" i="18"/>
  <c r="AW1446" i="18"/>
  <c r="AX1446" i="18"/>
  <c r="AY1446" i="18"/>
  <c r="AZ1446" i="18"/>
  <c r="BA1446" i="18"/>
  <c r="BB1446" i="18"/>
  <c r="G1447" i="18"/>
  <c r="Q1447" i="18"/>
  <c r="R1447" i="18"/>
  <c r="S1447" i="18"/>
  <c r="T1447" i="18"/>
  <c r="AE1447" i="18"/>
  <c r="W1447" i="18" s="1"/>
  <c r="AF1447" i="18"/>
  <c r="AG1447" i="18" s="1"/>
  <c r="AU1447" i="18"/>
  <c r="AW1447" i="18"/>
  <c r="AX1447" i="18"/>
  <c r="AY1447" i="18"/>
  <c r="AZ1447" i="18"/>
  <c r="BA1447" i="18"/>
  <c r="BB1447" i="18"/>
  <c r="G1448" i="18"/>
  <c r="AD1448" i="18"/>
  <c r="Q1448" i="18"/>
  <c r="R1448" i="18"/>
  <c r="S1448" i="18"/>
  <c r="T1448" i="18"/>
  <c r="AE1448" i="18"/>
  <c r="V1448" i="18" s="1"/>
  <c r="AF1448" i="18"/>
  <c r="AG1448" i="18" s="1"/>
  <c r="AU1448" i="18"/>
  <c r="AW1448" i="18"/>
  <c r="AX1448" i="18"/>
  <c r="AY1448" i="18"/>
  <c r="AZ1448" i="18"/>
  <c r="BA1448" i="18"/>
  <c r="BB1448" i="18"/>
  <c r="G1449" i="18"/>
  <c r="AD1449" i="18" s="1"/>
  <c r="Q1449" i="18"/>
  <c r="R1449" i="18"/>
  <c r="S1449" i="18"/>
  <c r="T1449" i="18"/>
  <c r="AE1449" i="18"/>
  <c r="AJ1449" i="18" s="1"/>
  <c r="AF1449" i="18"/>
  <c r="AU1449" i="18"/>
  <c r="AW1449" i="18"/>
  <c r="AX1449" i="18"/>
  <c r="AY1449" i="18"/>
  <c r="AZ1449" i="18"/>
  <c r="BA1449" i="18"/>
  <c r="BB1449" i="18"/>
  <c r="G1450" i="18"/>
  <c r="Q1450" i="18"/>
  <c r="R1450" i="18"/>
  <c r="S1450" i="18"/>
  <c r="T1450" i="18"/>
  <c r="AE1450" i="18"/>
  <c r="AF1450" i="18"/>
  <c r="AG1450" i="18"/>
  <c r="AU1450" i="18"/>
  <c r="AW1450" i="18"/>
  <c r="AX1450" i="18"/>
  <c r="AY1450" i="18"/>
  <c r="AZ1450" i="18"/>
  <c r="BA1450" i="18"/>
  <c r="BB1450" i="18"/>
  <c r="G1451" i="18"/>
  <c r="AD1451" i="18" s="1"/>
  <c r="Q1451" i="18"/>
  <c r="R1451" i="18"/>
  <c r="S1451" i="18"/>
  <c r="T1451" i="18"/>
  <c r="AE1451" i="18"/>
  <c r="W1451" i="18" s="1"/>
  <c r="AF1451" i="18"/>
  <c r="AG1451" i="18" s="1"/>
  <c r="AU1451" i="18"/>
  <c r="AW1451" i="18"/>
  <c r="AX1451" i="18"/>
  <c r="AY1451" i="18"/>
  <c r="AZ1451" i="18"/>
  <c r="BA1451" i="18"/>
  <c r="BB1451" i="18"/>
  <c r="G1452" i="18"/>
  <c r="AD1452" i="18" s="1"/>
  <c r="Q1452" i="18"/>
  <c r="R1452" i="18"/>
  <c r="S1452" i="18"/>
  <c r="T1452" i="18"/>
  <c r="AE1452" i="18"/>
  <c r="AF1452" i="18"/>
  <c r="AG1452" i="18" s="1"/>
  <c r="AU1452" i="18"/>
  <c r="AW1452" i="18"/>
  <c r="AX1452" i="18"/>
  <c r="AY1452" i="18"/>
  <c r="AZ1452" i="18"/>
  <c r="BA1452" i="18"/>
  <c r="BB1452" i="18"/>
  <c r="G1453" i="18"/>
  <c r="AD1453" i="18" s="1"/>
  <c r="Q1453" i="18"/>
  <c r="R1453" i="18"/>
  <c r="S1453" i="18"/>
  <c r="U1453" i="18" s="1"/>
  <c r="T1453" i="18"/>
  <c r="AE1453" i="18"/>
  <c r="AJ1453" i="18" s="1"/>
  <c r="AF1453" i="18"/>
  <c r="AU1453" i="18"/>
  <c r="AW1453" i="18"/>
  <c r="AX1453" i="18"/>
  <c r="AY1453" i="18"/>
  <c r="AZ1453" i="18"/>
  <c r="BA1453" i="18"/>
  <c r="BB1453" i="18"/>
  <c r="G1454" i="18"/>
  <c r="Q1454" i="18"/>
  <c r="R1454" i="18"/>
  <c r="S1454" i="18"/>
  <c r="T1454" i="18"/>
  <c r="AE1454" i="18"/>
  <c r="AJ1454" i="18" s="1"/>
  <c r="AP1454" i="18" s="1"/>
  <c r="AF1454" i="18"/>
  <c r="AG1454" i="18" s="1"/>
  <c r="AU1454" i="18"/>
  <c r="AW1454" i="18"/>
  <c r="AX1454" i="18"/>
  <c r="AY1454" i="18"/>
  <c r="AZ1454" i="18"/>
  <c r="BA1454" i="18"/>
  <c r="BB1454" i="18"/>
  <c r="G1455" i="18"/>
  <c r="AD1455" i="18" s="1"/>
  <c r="Q1455" i="18"/>
  <c r="R1455" i="18"/>
  <c r="S1455" i="18"/>
  <c r="T1455" i="18"/>
  <c r="AE1455" i="18"/>
  <c r="AF1455" i="18"/>
  <c r="AU1455" i="18"/>
  <c r="AW1455" i="18"/>
  <c r="AX1455" i="18"/>
  <c r="AY1455" i="18"/>
  <c r="AZ1455" i="18"/>
  <c r="BA1455" i="18"/>
  <c r="BB1455" i="18"/>
  <c r="G1456" i="18"/>
  <c r="AD1456" i="18" s="1"/>
  <c r="Q1456" i="18"/>
  <c r="R1456" i="18"/>
  <c r="S1456" i="18"/>
  <c r="T1456" i="18"/>
  <c r="AE1456" i="18"/>
  <c r="AI1456" i="18" s="1"/>
  <c r="AF1456" i="18"/>
  <c r="AS1456" i="18" s="1"/>
  <c r="AU1456" i="18"/>
  <c r="AW1456" i="18"/>
  <c r="AX1456" i="18"/>
  <c r="AY1456" i="18"/>
  <c r="AZ1456" i="18"/>
  <c r="BA1456" i="18"/>
  <c r="BB1456" i="18"/>
  <c r="G1457" i="18"/>
  <c r="AD1457" i="18" s="1"/>
  <c r="Q1457" i="18"/>
  <c r="R1457" i="18"/>
  <c r="S1457" i="18"/>
  <c r="T1457" i="18"/>
  <c r="AE1457" i="18"/>
  <c r="AJ1457" i="18" s="1"/>
  <c r="AF1457" i="18"/>
  <c r="AG1457" i="18" s="1"/>
  <c r="AU1457" i="18"/>
  <c r="AW1457" i="18"/>
  <c r="AX1457" i="18"/>
  <c r="AY1457" i="18"/>
  <c r="AZ1457" i="18"/>
  <c r="BA1457" i="18"/>
  <c r="BB1457" i="18"/>
  <c r="G1458" i="18"/>
  <c r="AS1458" i="18" s="1"/>
  <c r="Q1458" i="18"/>
  <c r="R1458" i="18"/>
  <c r="S1458" i="18"/>
  <c r="T1458" i="18"/>
  <c r="V1458" i="18" s="1"/>
  <c r="AE1458" i="18"/>
  <c r="AF1458" i="18"/>
  <c r="AG1458" i="18" s="1"/>
  <c r="AU1458" i="18"/>
  <c r="AW1458" i="18"/>
  <c r="AX1458" i="18"/>
  <c r="AY1458" i="18"/>
  <c r="AZ1458" i="18"/>
  <c r="BA1458" i="18"/>
  <c r="BB1458" i="18"/>
  <c r="G1459" i="18"/>
  <c r="AD1459" i="18" s="1"/>
  <c r="Q1459" i="18"/>
  <c r="R1459" i="18"/>
  <c r="S1459" i="18"/>
  <c r="T1459" i="18"/>
  <c r="AE1459" i="18"/>
  <c r="W1459" i="18" s="1"/>
  <c r="AF1459" i="18"/>
  <c r="AG1459" i="18" s="1"/>
  <c r="AU1459" i="18"/>
  <c r="AW1459" i="18"/>
  <c r="AX1459" i="18"/>
  <c r="AY1459" i="18"/>
  <c r="AZ1459" i="18"/>
  <c r="BA1459" i="18"/>
  <c r="BB1459" i="18"/>
  <c r="G1460" i="18"/>
  <c r="AD1460" i="18" s="1"/>
  <c r="Q1460" i="18"/>
  <c r="R1460" i="18"/>
  <c r="S1460" i="18"/>
  <c r="T1460" i="18"/>
  <c r="V1460" i="18" s="1"/>
  <c r="AE1460" i="18"/>
  <c r="AF1460" i="18"/>
  <c r="AU1460" i="18"/>
  <c r="AW1460" i="18"/>
  <c r="AX1460" i="18"/>
  <c r="AY1460" i="18"/>
  <c r="AZ1460" i="18"/>
  <c r="BA1460" i="18"/>
  <c r="BB1460" i="18"/>
  <c r="G1461" i="18"/>
  <c r="Q1461" i="18"/>
  <c r="R1461" i="18"/>
  <c r="S1461" i="18"/>
  <c r="T1461" i="18"/>
  <c r="AE1461" i="18"/>
  <c r="X1461" i="18" s="1"/>
  <c r="AF1461" i="18"/>
  <c r="AG1461" i="18" s="1"/>
  <c r="AU1461" i="18"/>
  <c r="AW1461" i="18"/>
  <c r="AX1461" i="18"/>
  <c r="AY1461" i="18"/>
  <c r="AZ1461" i="18"/>
  <c r="BA1461" i="18"/>
  <c r="BB1461" i="18"/>
  <c r="G1462" i="18"/>
  <c r="AD1462" i="18" s="1"/>
  <c r="Q1462" i="18"/>
  <c r="R1462" i="18"/>
  <c r="S1462" i="18"/>
  <c r="T1462" i="18"/>
  <c r="AE1462" i="18"/>
  <c r="AI1462" i="18" s="1"/>
  <c r="AF1462" i="18"/>
  <c r="AU1462" i="18"/>
  <c r="AW1462" i="18"/>
  <c r="AX1462" i="18"/>
  <c r="AY1462" i="18"/>
  <c r="AZ1462" i="18"/>
  <c r="BA1462" i="18"/>
  <c r="BB1462" i="18"/>
  <c r="G1463" i="18"/>
  <c r="AD1463" i="18" s="1"/>
  <c r="Q1463" i="18"/>
  <c r="R1463" i="18"/>
  <c r="S1463" i="18"/>
  <c r="T1463" i="18"/>
  <c r="AE1463" i="18"/>
  <c r="U1463" i="18" s="1"/>
  <c r="AF1463" i="18"/>
  <c r="AU1463" i="18"/>
  <c r="AW1463" i="18"/>
  <c r="AX1463" i="18"/>
  <c r="AY1463" i="18"/>
  <c r="AZ1463" i="18"/>
  <c r="BA1463" i="18"/>
  <c r="BB1463" i="18"/>
  <c r="G1464" i="18"/>
  <c r="AD1464" i="18" s="1"/>
  <c r="Q1464" i="18"/>
  <c r="R1464" i="18"/>
  <c r="S1464" i="18"/>
  <c r="T1464" i="18"/>
  <c r="AE1464" i="18"/>
  <c r="AI1464" i="18" s="1"/>
  <c r="AF1464" i="18"/>
  <c r="AS1464" i="18"/>
  <c r="AU1464" i="18"/>
  <c r="AW1464" i="18"/>
  <c r="AX1464" i="18"/>
  <c r="AY1464" i="18"/>
  <c r="AZ1464" i="18"/>
  <c r="BA1464" i="18"/>
  <c r="BB1464" i="18"/>
  <c r="G1465" i="18"/>
  <c r="AD1465" i="18" s="1"/>
  <c r="Q1465" i="18"/>
  <c r="R1465" i="18"/>
  <c r="S1465" i="18"/>
  <c r="T1465" i="18"/>
  <c r="AE1465" i="18"/>
  <c r="W1465" i="18" s="1"/>
  <c r="AF1465" i="18"/>
  <c r="AG1465" i="18" s="1"/>
  <c r="AU1465" i="18"/>
  <c r="AW1465" i="18"/>
  <c r="AX1465" i="18"/>
  <c r="AY1465" i="18"/>
  <c r="AZ1465" i="18"/>
  <c r="BA1465" i="18"/>
  <c r="BB1465" i="18"/>
  <c r="G1466" i="18"/>
  <c r="Q1466" i="18"/>
  <c r="R1466" i="18"/>
  <c r="S1466" i="18"/>
  <c r="T1466" i="18"/>
  <c r="AE1466" i="18"/>
  <c r="AI1466" i="18" s="1"/>
  <c r="AF1466" i="18"/>
  <c r="AU1466" i="18"/>
  <c r="AW1466" i="18"/>
  <c r="AX1466" i="18"/>
  <c r="AY1466" i="18"/>
  <c r="AZ1466" i="18"/>
  <c r="BA1466" i="18"/>
  <c r="BB1466" i="18"/>
  <c r="G1467" i="18"/>
  <c r="AD1467" i="18" s="1"/>
  <c r="Q1467" i="18"/>
  <c r="R1467" i="18"/>
  <c r="S1467" i="18"/>
  <c r="T1467" i="18"/>
  <c r="AE1467" i="18"/>
  <c r="AI1467" i="18" s="1"/>
  <c r="AF1467" i="18"/>
  <c r="AU1467" i="18"/>
  <c r="AW1467" i="18"/>
  <c r="AX1467" i="18"/>
  <c r="AY1467" i="18"/>
  <c r="AZ1467" i="18"/>
  <c r="BA1467" i="18"/>
  <c r="BB1467" i="18"/>
  <c r="G1468" i="18"/>
  <c r="AD1468" i="18" s="1"/>
  <c r="Q1468" i="18"/>
  <c r="R1468" i="18"/>
  <c r="S1468" i="18"/>
  <c r="T1468" i="18"/>
  <c r="AE1468" i="18"/>
  <c r="AF1468" i="18"/>
  <c r="AG1468" i="18" s="1"/>
  <c r="AU1468" i="18"/>
  <c r="AW1468" i="18"/>
  <c r="AX1468" i="18"/>
  <c r="AY1468" i="18"/>
  <c r="AZ1468" i="18"/>
  <c r="BA1468" i="18"/>
  <c r="BB1468" i="18"/>
  <c r="G1469" i="18"/>
  <c r="Q1469" i="18"/>
  <c r="R1469" i="18"/>
  <c r="S1469" i="18"/>
  <c r="T1469" i="18"/>
  <c r="AE1469" i="18"/>
  <c r="V1469" i="18" s="1"/>
  <c r="AF1469" i="18"/>
  <c r="AG1469" i="18" s="1"/>
  <c r="AU1469" i="18"/>
  <c r="AW1469" i="18"/>
  <c r="AX1469" i="18"/>
  <c r="AY1469" i="18"/>
  <c r="AZ1469" i="18"/>
  <c r="BA1469" i="18"/>
  <c r="BB1469" i="18"/>
  <c r="G1470" i="18"/>
  <c r="Q1470" i="18"/>
  <c r="R1470" i="18"/>
  <c r="S1470" i="18"/>
  <c r="T1470" i="18"/>
  <c r="AE1470" i="18"/>
  <c r="AI1470" i="18" s="1"/>
  <c r="AF1470" i="18"/>
  <c r="AG1470" i="18" s="1"/>
  <c r="AU1470" i="18"/>
  <c r="AW1470" i="18"/>
  <c r="AX1470" i="18"/>
  <c r="AY1470" i="18"/>
  <c r="AZ1470" i="18"/>
  <c r="BA1470" i="18"/>
  <c r="BB1470" i="18"/>
  <c r="G1471" i="18"/>
  <c r="AD1471" i="18" s="1"/>
  <c r="Q1471" i="18"/>
  <c r="R1471" i="18"/>
  <c r="S1471" i="18"/>
  <c r="T1471" i="18"/>
  <c r="AE1471" i="18"/>
  <c r="AF1471" i="18"/>
  <c r="AU1471" i="18"/>
  <c r="AW1471" i="18"/>
  <c r="AX1471" i="18"/>
  <c r="AY1471" i="18"/>
  <c r="AZ1471" i="18"/>
  <c r="BA1471" i="18"/>
  <c r="BB1471" i="18"/>
  <c r="G1472" i="18"/>
  <c r="AD1472" i="18" s="1"/>
  <c r="Q1472" i="18"/>
  <c r="R1472" i="18"/>
  <c r="S1472" i="18"/>
  <c r="T1472" i="18"/>
  <c r="AE1472" i="18"/>
  <c r="AF1472" i="18"/>
  <c r="AG1472" i="18" s="1"/>
  <c r="AU1472" i="18"/>
  <c r="AW1472" i="18"/>
  <c r="AX1472" i="18"/>
  <c r="AY1472" i="18"/>
  <c r="AZ1472" i="18"/>
  <c r="BA1472" i="18"/>
  <c r="BB1472" i="18"/>
  <c r="G1473" i="18"/>
  <c r="Q1473" i="18"/>
  <c r="R1473" i="18"/>
  <c r="S1473" i="18"/>
  <c r="T1473" i="18"/>
  <c r="AE1473" i="18"/>
  <c r="W1473" i="18" s="1"/>
  <c r="AF1473" i="18"/>
  <c r="AG1473" i="18"/>
  <c r="AU1473" i="18"/>
  <c r="AW1473" i="18"/>
  <c r="AX1473" i="18"/>
  <c r="AY1473" i="18"/>
  <c r="AZ1473" i="18"/>
  <c r="BA1473" i="18"/>
  <c r="BB1473" i="18"/>
  <c r="G1474" i="18"/>
  <c r="AD1474" i="18" s="1"/>
  <c r="Q1474" i="18"/>
  <c r="R1474" i="18"/>
  <c r="S1474" i="18"/>
  <c r="T1474" i="18"/>
  <c r="AE1474" i="18"/>
  <c r="AI1474" i="18" s="1"/>
  <c r="AF1474" i="18"/>
  <c r="AU1474" i="18"/>
  <c r="AW1474" i="18"/>
  <c r="AX1474" i="18"/>
  <c r="AY1474" i="18"/>
  <c r="AZ1474" i="18"/>
  <c r="BA1474" i="18"/>
  <c r="BB1474" i="18"/>
  <c r="G1475" i="18"/>
  <c r="AD1475" i="18" s="1"/>
  <c r="Q1475" i="18"/>
  <c r="R1475" i="18"/>
  <c r="S1475" i="18"/>
  <c r="T1475" i="18"/>
  <c r="AE1475" i="18"/>
  <c r="AI1475" i="18"/>
  <c r="AF1475" i="18"/>
  <c r="AU1475" i="18"/>
  <c r="AW1475" i="18"/>
  <c r="AX1475" i="18"/>
  <c r="AY1475" i="18"/>
  <c r="AZ1475" i="18"/>
  <c r="BA1475" i="18"/>
  <c r="BB1475" i="18"/>
  <c r="G1476" i="18"/>
  <c r="AD1476" i="18" s="1"/>
  <c r="Q1476" i="18"/>
  <c r="R1476" i="18"/>
  <c r="S1476" i="18"/>
  <c r="T1476" i="18"/>
  <c r="AE1476" i="18"/>
  <c r="AF1476" i="18"/>
  <c r="AU1476" i="18"/>
  <c r="AW1476" i="18"/>
  <c r="AX1476" i="18"/>
  <c r="AY1476" i="18"/>
  <c r="AZ1476" i="18"/>
  <c r="BA1476" i="18"/>
  <c r="BB1476" i="18"/>
  <c r="G1477" i="18"/>
  <c r="AD1477" i="18"/>
  <c r="Q1477" i="18"/>
  <c r="R1477" i="18"/>
  <c r="S1477" i="18"/>
  <c r="T1477" i="18"/>
  <c r="AE1477" i="18"/>
  <c r="W1477" i="18" s="1"/>
  <c r="AF1477" i="18"/>
  <c r="AG1477" i="18" s="1"/>
  <c r="AU1477" i="18"/>
  <c r="AW1477" i="18"/>
  <c r="AX1477" i="18"/>
  <c r="AY1477" i="18"/>
  <c r="AZ1477" i="18"/>
  <c r="BA1477" i="18"/>
  <c r="BB1477" i="18"/>
  <c r="G1478" i="18"/>
  <c r="Q1478" i="18"/>
  <c r="R1478" i="18"/>
  <c r="S1478" i="18"/>
  <c r="T1478" i="18"/>
  <c r="AE1478" i="18"/>
  <c r="AI1478" i="18" s="1"/>
  <c r="AF1478" i="18"/>
  <c r="AG1478" i="18" s="1"/>
  <c r="AU1478" i="18"/>
  <c r="AW1478" i="18"/>
  <c r="AX1478" i="18"/>
  <c r="AY1478" i="18"/>
  <c r="AZ1478" i="18"/>
  <c r="BA1478" i="18"/>
  <c r="BB1478" i="18"/>
  <c r="G1479" i="18"/>
  <c r="AD1479" i="18" s="1"/>
  <c r="Q1479" i="18"/>
  <c r="R1479" i="18"/>
  <c r="S1479" i="18"/>
  <c r="T1479" i="18"/>
  <c r="AE1479" i="18"/>
  <c r="AF1479" i="18"/>
  <c r="AU1479" i="18"/>
  <c r="AW1479" i="18"/>
  <c r="AX1479" i="18"/>
  <c r="AY1479" i="18"/>
  <c r="AZ1479" i="18"/>
  <c r="BA1479" i="18"/>
  <c r="BB1479" i="18"/>
  <c r="G1480" i="18"/>
  <c r="AD1480" i="18" s="1"/>
  <c r="Q1480" i="18"/>
  <c r="R1480" i="18"/>
  <c r="S1480" i="18"/>
  <c r="T1480" i="18"/>
  <c r="AE1480" i="18"/>
  <c r="X1480" i="18" s="1"/>
  <c r="AF1480" i="18"/>
  <c r="AU1480" i="18"/>
  <c r="AW1480" i="18"/>
  <c r="AX1480" i="18"/>
  <c r="AY1480" i="18"/>
  <c r="AZ1480" i="18"/>
  <c r="BA1480" i="18"/>
  <c r="BB1480" i="18"/>
  <c r="G1481" i="18"/>
  <c r="AD1481" i="18" s="1"/>
  <c r="Q1481" i="18"/>
  <c r="R1481" i="18"/>
  <c r="S1481" i="18"/>
  <c r="U1481" i="18" s="1"/>
  <c r="T1481" i="18"/>
  <c r="AE1481" i="18"/>
  <c r="AF1481" i="18"/>
  <c r="AG1481" i="18" s="1"/>
  <c r="AU1481" i="18"/>
  <c r="AW1481" i="18"/>
  <c r="AX1481" i="18"/>
  <c r="AY1481" i="18"/>
  <c r="AZ1481" i="18"/>
  <c r="BA1481" i="18"/>
  <c r="BB1481" i="18"/>
  <c r="G1482" i="18"/>
  <c r="AD1482" i="18" s="1"/>
  <c r="Q1482" i="18"/>
  <c r="R1482" i="18"/>
  <c r="S1482" i="18"/>
  <c r="T1482" i="18"/>
  <c r="AE1482" i="18"/>
  <c r="V1482" i="18" s="1"/>
  <c r="AF1482" i="18"/>
  <c r="AU1482" i="18"/>
  <c r="AW1482" i="18"/>
  <c r="AX1482" i="18"/>
  <c r="AY1482" i="18"/>
  <c r="AZ1482" i="18"/>
  <c r="BA1482" i="18"/>
  <c r="BB1482" i="18"/>
  <c r="G1483" i="18"/>
  <c r="AD1483" i="18" s="1"/>
  <c r="Q1483" i="18"/>
  <c r="R1483" i="18"/>
  <c r="S1483" i="18"/>
  <c r="T1483" i="18"/>
  <c r="V1483" i="18" s="1"/>
  <c r="AE1483" i="18"/>
  <c r="AF1483" i="18"/>
  <c r="AS1483" i="18" s="1"/>
  <c r="AU1483" i="18"/>
  <c r="AW1483" i="18"/>
  <c r="AX1483" i="18"/>
  <c r="AY1483" i="18"/>
  <c r="AZ1483" i="18"/>
  <c r="BA1483" i="18"/>
  <c r="BB1483" i="18"/>
  <c r="G1484" i="18"/>
  <c r="AD1484" i="18" s="1"/>
  <c r="Q1484" i="18"/>
  <c r="R1484" i="18"/>
  <c r="S1484" i="18"/>
  <c r="T1484" i="18"/>
  <c r="AE1484" i="18"/>
  <c r="AF1484" i="18"/>
  <c r="AG1484" i="18"/>
  <c r="AU1484" i="18"/>
  <c r="AW1484" i="18"/>
  <c r="AX1484" i="18"/>
  <c r="AY1484" i="18"/>
  <c r="AZ1484" i="18"/>
  <c r="BA1484" i="18"/>
  <c r="BB1484" i="18"/>
  <c r="G1485" i="18"/>
  <c r="AD1485" i="18" s="1"/>
  <c r="Q1485" i="18"/>
  <c r="R1485" i="18"/>
  <c r="S1485" i="18"/>
  <c r="T1485" i="18"/>
  <c r="AE1485" i="18"/>
  <c r="X1485" i="18" s="1"/>
  <c r="AF1485" i="18"/>
  <c r="AG1485" i="18" s="1"/>
  <c r="AU1485" i="18"/>
  <c r="AW1485" i="18"/>
  <c r="AX1485" i="18"/>
  <c r="AY1485" i="18"/>
  <c r="AZ1485" i="18"/>
  <c r="BA1485" i="18"/>
  <c r="BB1485" i="18"/>
  <c r="G1486" i="18"/>
  <c r="Q1486" i="18"/>
  <c r="R1486" i="18"/>
  <c r="S1486" i="18"/>
  <c r="T1486" i="18"/>
  <c r="AE1486" i="18"/>
  <c r="AI1486" i="18" s="1"/>
  <c r="AF1486" i="18"/>
  <c r="AU1486" i="18"/>
  <c r="AW1486" i="18"/>
  <c r="AX1486" i="18"/>
  <c r="AY1486" i="18"/>
  <c r="AZ1486" i="18"/>
  <c r="BA1486" i="18"/>
  <c r="BB1486" i="18"/>
  <c r="G1487" i="18"/>
  <c r="AD1487" i="18" s="1"/>
  <c r="Q1487" i="18"/>
  <c r="R1487" i="18"/>
  <c r="S1487" i="18"/>
  <c r="T1487" i="18"/>
  <c r="AE1487" i="18"/>
  <c r="AF1487" i="18"/>
  <c r="AU1487" i="18"/>
  <c r="AW1487" i="18"/>
  <c r="AX1487" i="18"/>
  <c r="AY1487" i="18"/>
  <c r="AZ1487" i="18"/>
  <c r="BA1487" i="18"/>
  <c r="BB1487" i="18"/>
  <c r="G1488" i="18"/>
  <c r="AD1488" i="18" s="1"/>
  <c r="Q1488" i="18"/>
  <c r="R1488" i="18"/>
  <c r="S1488" i="18"/>
  <c r="T1488" i="18"/>
  <c r="AE1488" i="18"/>
  <c r="AI1488" i="18" s="1"/>
  <c r="AF1488" i="18"/>
  <c r="AG1488" i="18" s="1"/>
  <c r="AU1488" i="18"/>
  <c r="AW1488" i="18"/>
  <c r="AX1488" i="18"/>
  <c r="AY1488" i="18"/>
  <c r="AZ1488" i="18"/>
  <c r="BA1488" i="18"/>
  <c r="BB1488" i="18"/>
  <c r="G1489" i="18"/>
  <c r="AD1489" i="18" s="1"/>
  <c r="Q1489" i="18"/>
  <c r="R1489" i="18"/>
  <c r="S1489" i="18"/>
  <c r="T1489" i="18"/>
  <c r="AE1489" i="18"/>
  <c r="AF1489" i="18"/>
  <c r="AG1489" i="18" s="1"/>
  <c r="AU1489" i="18"/>
  <c r="AW1489" i="18"/>
  <c r="AX1489" i="18"/>
  <c r="AY1489" i="18"/>
  <c r="AZ1489" i="18"/>
  <c r="BA1489" i="18"/>
  <c r="BB1489" i="18"/>
  <c r="G1490" i="18"/>
  <c r="AD1490" i="18" s="1"/>
  <c r="Q1490" i="18"/>
  <c r="R1490" i="18"/>
  <c r="S1490" i="18"/>
  <c r="T1490" i="18"/>
  <c r="AE1490" i="18"/>
  <c r="AI1490" i="18" s="1"/>
  <c r="AF1490" i="18"/>
  <c r="AU1490" i="18"/>
  <c r="AW1490" i="18"/>
  <c r="AX1490" i="18"/>
  <c r="AY1490" i="18"/>
  <c r="AZ1490" i="18"/>
  <c r="BA1490" i="18"/>
  <c r="BB1490" i="18"/>
  <c r="G1491" i="18"/>
  <c r="Q1491" i="18"/>
  <c r="R1491" i="18"/>
  <c r="S1491" i="18"/>
  <c r="T1491" i="18"/>
  <c r="AE1491" i="18"/>
  <c r="AI1491" i="18" s="1"/>
  <c r="AF1491" i="18"/>
  <c r="AU1491" i="18"/>
  <c r="AW1491" i="18"/>
  <c r="AX1491" i="18"/>
  <c r="AY1491" i="18"/>
  <c r="AZ1491" i="18"/>
  <c r="BA1491" i="18"/>
  <c r="BB1491" i="18"/>
  <c r="G1492" i="18"/>
  <c r="AD1492" i="18" s="1"/>
  <c r="Q1492" i="18"/>
  <c r="R1492" i="18"/>
  <c r="S1492" i="18"/>
  <c r="T1492" i="18"/>
  <c r="AE1492" i="18"/>
  <c r="AF1492" i="18"/>
  <c r="AU1492" i="18"/>
  <c r="AW1492" i="18"/>
  <c r="AX1492" i="18"/>
  <c r="AY1492" i="18"/>
  <c r="AZ1492" i="18"/>
  <c r="BA1492" i="18"/>
  <c r="BB1492" i="18"/>
  <c r="G1493" i="18"/>
  <c r="AD1493" i="18" s="1"/>
  <c r="Q1493" i="18"/>
  <c r="R1493" i="18"/>
  <c r="S1493" i="18"/>
  <c r="T1493" i="18"/>
  <c r="AE1493" i="18"/>
  <c r="AJ1493" i="18" s="1"/>
  <c r="AF1493" i="18"/>
  <c r="AG1493" i="18" s="1"/>
  <c r="AU1493" i="18"/>
  <c r="AW1493" i="18"/>
  <c r="AX1493" i="18"/>
  <c r="AY1493" i="18"/>
  <c r="AZ1493" i="18"/>
  <c r="BA1493" i="18"/>
  <c r="BB1493" i="18"/>
  <c r="G1494" i="18"/>
  <c r="AD1494" i="18" s="1"/>
  <c r="Q1494" i="18"/>
  <c r="R1494" i="18"/>
  <c r="S1494" i="18"/>
  <c r="T1494" i="18"/>
  <c r="AE1494" i="18"/>
  <c r="AI1494" i="18" s="1"/>
  <c r="AF1494" i="18"/>
  <c r="AG1494" i="18" s="1"/>
  <c r="AU1494" i="18"/>
  <c r="AW1494" i="18"/>
  <c r="AX1494" i="18"/>
  <c r="AY1494" i="18"/>
  <c r="AZ1494" i="18"/>
  <c r="BA1494" i="18"/>
  <c r="BB1494" i="18"/>
  <c r="G1495" i="18"/>
  <c r="AD1495" i="18" s="1"/>
  <c r="Q1495" i="18"/>
  <c r="R1495" i="18"/>
  <c r="S1495" i="18"/>
  <c r="T1495" i="18"/>
  <c r="AE1495" i="18"/>
  <c r="AF1495" i="18"/>
  <c r="AU1495" i="18"/>
  <c r="AW1495" i="18"/>
  <c r="AX1495" i="18"/>
  <c r="AY1495" i="18"/>
  <c r="AZ1495" i="18"/>
  <c r="BA1495" i="18"/>
  <c r="BB1495" i="18"/>
  <c r="G1496" i="18"/>
  <c r="AD1496" i="18" s="1"/>
  <c r="Q1496" i="18"/>
  <c r="R1496" i="18"/>
  <c r="S1496" i="18"/>
  <c r="T1496" i="18"/>
  <c r="AE1496" i="18"/>
  <c r="V1496" i="18" s="1"/>
  <c r="AF1496" i="18"/>
  <c r="AG1496" i="18" s="1"/>
  <c r="AU1496" i="18"/>
  <c r="AW1496" i="18"/>
  <c r="AX1496" i="18"/>
  <c r="AY1496" i="18"/>
  <c r="AZ1496" i="18"/>
  <c r="BA1496" i="18"/>
  <c r="BB1496" i="18"/>
  <c r="G1497" i="18"/>
  <c r="Q1497" i="18"/>
  <c r="R1497" i="18"/>
  <c r="S1497" i="18"/>
  <c r="T1497" i="18"/>
  <c r="AE1497" i="18"/>
  <c r="W1497" i="18" s="1"/>
  <c r="AF1497" i="18"/>
  <c r="AG1497" i="18"/>
  <c r="AU1497" i="18"/>
  <c r="AW1497" i="18"/>
  <c r="AX1497" i="18"/>
  <c r="AY1497" i="18"/>
  <c r="AZ1497" i="18"/>
  <c r="BA1497" i="18"/>
  <c r="BB1497" i="18"/>
  <c r="G1498" i="18"/>
  <c r="AD1498" i="18" s="1"/>
  <c r="Q1498" i="18"/>
  <c r="R1498" i="18"/>
  <c r="S1498" i="18"/>
  <c r="T1498" i="18"/>
  <c r="AE1498" i="18"/>
  <c r="AI1498" i="18" s="1"/>
  <c r="AF1498" i="18"/>
  <c r="AU1498" i="18"/>
  <c r="AW1498" i="18"/>
  <c r="AX1498" i="18"/>
  <c r="AY1498" i="18"/>
  <c r="AZ1498" i="18"/>
  <c r="BA1498" i="18"/>
  <c r="BB1498" i="18"/>
  <c r="G1499" i="18"/>
  <c r="Q1499" i="18"/>
  <c r="R1499" i="18"/>
  <c r="S1499" i="18"/>
  <c r="T1499" i="18"/>
  <c r="AE1499" i="18"/>
  <c r="AF1499" i="18"/>
  <c r="AU1499" i="18"/>
  <c r="AW1499" i="18"/>
  <c r="AX1499" i="18"/>
  <c r="AY1499" i="18"/>
  <c r="AZ1499" i="18"/>
  <c r="BA1499" i="18"/>
  <c r="BB1499" i="18"/>
  <c r="G1500" i="18"/>
  <c r="AD1500" i="18" s="1"/>
  <c r="Q1500" i="18"/>
  <c r="R1500" i="18"/>
  <c r="S1500" i="18"/>
  <c r="T1500" i="18"/>
  <c r="AE1500" i="18"/>
  <c r="AF1500" i="18"/>
  <c r="AG1500" i="18" s="1"/>
  <c r="AU1500" i="18"/>
  <c r="AW1500" i="18"/>
  <c r="AX1500" i="18"/>
  <c r="AY1500" i="18"/>
  <c r="AZ1500" i="18"/>
  <c r="BA1500" i="18"/>
  <c r="BB1500" i="18"/>
  <c r="G1501" i="18"/>
  <c r="AD1501" i="18" s="1"/>
  <c r="Q1501" i="18"/>
  <c r="R1501" i="18"/>
  <c r="S1501" i="18"/>
  <c r="T1501" i="18"/>
  <c r="AE1501" i="18"/>
  <c r="AF1501" i="18"/>
  <c r="AG1501" i="18" s="1"/>
  <c r="AU1501" i="18"/>
  <c r="AW1501" i="18"/>
  <c r="AX1501" i="18"/>
  <c r="AY1501" i="18"/>
  <c r="AZ1501" i="18"/>
  <c r="BA1501" i="18"/>
  <c r="BB1501" i="18"/>
  <c r="G1502" i="18"/>
  <c r="AD1502" i="18" s="1"/>
  <c r="Q1502" i="18"/>
  <c r="R1502" i="18"/>
  <c r="S1502" i="18"/>
  <c r="T1502" i="18"/>
  <c r="AE1502" i="18"/>
  <c r="AI1502" i="18" s="1"/>
  <c r="AF1502" i="18"/>
  <c r="AG1502" i="18" s="1"/>
  <c r="AU1502" i="18"/>
  <c r="AW1502" i="18"/>
  <c r="AX1502" i="18"/>
  <c r="AY1502" i="18"/>
  <c r="AZ1502" i="18"/>
  <c r="BA1502" i="18"/>
  <c r="BB1502" i="18"/>
  <c r="G1503" i="18"/>
  <c r="AD1503" i="18" s="1"/>
  <c r="Q1503" i="18"/>
  <c r="R1503" i="18"/>
  <c r="S1503" i="18"/>
  <c r="T1503" i="18"/>
  <c r="AE1503" i="18"/>
  <c r="W1503" i="18" s="1"/>
  <c r="AF1503" i="18"/>
  <c r="AU1503" i="18"/>
  <c r="AW1503" i="18"/>
  <c r="AX1503" i="18"/>
  <c r="AY1503" i="18"/>
  <c r="AZ1503" i="18"/>
  <c r="BA1503" i="18"/>
  <c r="BB1503" i="18"/>
  <c r="G1504" i="18"/>
  <c r="AD1504" i="18" s="1"/>
  <c r="Q1504" i="18"/>
  <c r="R1504" i="18"/>
  <c r="S1504" i="18"/>
  <c r="T1504" i="18"/>
  <c r="AE1504" i="18"/>
  <c r="AI1504" i="18" s="1"/>
  <c r="AF1504" i="18"/>
  <c r="AG1504" i="18" s="1"/>
  <c r="AU1504" i="18"/>
  <c r="AW1504" i="18"/>
  <c r="AX1504" i="18"/>
  <c r="AY1504" i="18"/>
  <c r="AZ1504" i="18"/>
  <c r="BA1504" i="18"/>
  <c r="BB1504" i="18"/>
  <c r="G1505" i="18"/>
  <c r="Q1505" i="18"/>
  <c r="R1505" i="18"/>
  <c r="S1505" i="18"/>
  <c r="T1505" i="18"/>
  <c r="V1505" i="18" s="1"/>
  <c r="AE1505" i="18"/>
  <c r="W1505" i="18" s="1"/>
  <c r="AF1505" i="18"/>
  <c r="AG1505" i="18" s="1"/>
  <c r="AU1505" i="18"/>
  <c r="AW1505" i="18"/>
  <c r="AX1505" i="18"/>
  <c r="AY1505" i="18"/>
  <c r="AZ1505" i="18"/>
  <c r="BA1505" i="18"/>
  <c r="BB1505" i="18"/>
  <c r="G1506" i="18"/>
  <c r="AD1506" i="18" s="1"/>
  <c r="Q1506" i="18"/>
  <c r="R1506" i="18"/>
  <c r="S1506" i="18"/>
  <c r="T1506" i="18"/>
  <c r="AE1506" i="18"/>
  <c r="AI1506" i="18" s="1"/>
  <c r="AF1506" i="18"/>
  <c r="AG1506" i="18" s="1"/>
  <c r="AU1506" i="18"/>
  <c r="AW1506" i="18"/>
  <c r="AX1506" i="18"/>
  <c r="AY1506" i="18"/>
  <c r="AZ1506" i="18"/>
  <c r="BA1506" i="18"/>
  <c r="BB1506" i="18"/>
  <c r="G1507" i="18"/>
  <c r="AD1507" i="18" s="1"/>
  <c r="Q1507" i="18"/>
  <c r="R1507" i="18"/>
  <c r="S1507" i="18"/>
  <c r="T1507" i="18"/>
  <c r="V1507" i="18" s="1"/>
  <c r="AE1507" i="18"/>
  <c r="AI1507" i="18" s="1"/>
  <c r="AF1507" i="18"/>
  <c r="AU1507" i="18"/>
  <c r="AW1507" i="18"/>
  <c r="AX1507" i="18"/>
  <c r="AY1507" i="18"/>
  <c r="AZ1507" i="18"/>
  <c r="BA1507" i="18"/>
  <c r="BB1507" i="18"/>
  <c r="G1508" i="18"/>
  <c r="AD1508" i="18" s="1"/>
  <c r="Q1508" i="18"/>
  <c r="R1508" i="18"/>
  <c r="S1508" i="18"/>
  <c r="T1508" i="18"/>
  <c r="AE1508" i="18"/>
  <c r="V1508" i="18" s="1"/>
  <c r="AF1508" i="18"/>
  <c r="AU1508" i="18"/>
  <c r="AW1508" i="18"/>
  <c r="AX1508" i="18"/>
  <c r="AY1508" i="18"/>
  <c r="AZ1508" i="18"/>
  <c r="BA1508" i="18"/>
  <c r="BB1508" i="18"/>
  <c r="G1509" i="18"/>
  <c r="AD1509" i="18" s="1"/>
  <c r="Q1509" i="18"/>
  <c r="R1509" i="18"/>
  <c r="S1509" i="18"/>
  <c r="T1509" i="18"/>
  <c r="AE1509" i="18"/>
  <c r="W1509" i="18" s="1"/>
  <c r="Y1509" i="18" s="1"/>
  <c r="AF1509" i="18"/>
  <c r="AG1509" i="18" s="1"/>
  <c r="AU1509" i="18"/>
  <c r="AW1509" i="18"/>
  <c r="AX1509" i="18"/>
  <c r="AY1509" i="18"/>
  <c r="AZ1509" i="18"/>
  <c r="BA1509" i="18"/>
  <c r="BB1509" i="18"/>
  <c r="G1510" i="18"/>
  <c r="AD1510" i="18" s="1"/>
  <c r="Q1510" i="18"/>
  <c r="R1510" i="18"/>
  <c r="S1510" i="18"/>
  <c r="T1510" i="18"/>
  <c r="AE1510" i="18"/>
  <c r="AI1510" i="18" s="1"/>
  <c r="AF1510" i="18"/>
  <c r="AG1510" i="18" s="1"/>
  <c r="AU1510" i="18"/>
  <c r="AW1510" i="18"/>
  <c r="AX1510" i="18"/>
  <c r="AY1510" i="18"/>
  <c r="AZ1510" i="18"/>
  <c r="BA1510" i="18"/>
  <c r="BB1510" i="18"/>
  <c r="G1511" i="18"/>
  <c r="AD1511" i="18" s="1"/>
  <c r="Q1511" i="18"/>
  <c r="R1511" i="18"/>
  <c r="S1511" i="18"/>
  <c r="T1511" i="18"/>
  <c r="AE1511" i="18"/>
  <c r="U1511" i="18" s="1"/>
  <c r="AF1511" i="18"/>
  <c r="AU1511" i="18"/>
  <c r="AW1511" i="18"/>
  <c r="AX1511" i="18"/>
  <c r="AY1511" i="18"/>
  <c r="AZ1511" i="18"/>
  <c r="BA1511" i="18"/>
  <c r="BB1511" i="18"/>
  <c r="G1512" i="18"/>
  <c r="Q1512" i="18"/>
  <c r="R1512" i="18"/>
  <c r="S1512" i="18"/>
  <c r="T1512" i="18"/>
  <c r="AE1512" i="18"/>
  <c r="AF1512" i="18"/>
  <c r="AU1512" i="18"/>
  <c r="AW1512" i="18"/>
  <c r="AX1512" i="18"/>
  <c r="AY1512" i="18"/>
  <c r="AZ1512" i="18"/>
  <c r="BA1512" i="18"/>
  <c r="BB1512" i="18"/>
  <c r="G1513" i="18"/>
  <c r="AD1513" i="18" s="1"/>
  <c r="Q1513" i="18"/>
  <c r="R1513" i="18"/>
  <c r="S1513" i="18"/>
  <c r="T1513" i="18"/>
  <c r="AE1513" i="18"/>
  <c r="X1513" i="18" s="1"/>
  <c r="AF1513" i="18"/>
  <c r="AG1513" i="18"/>
  <c r="AU1513" i="18"/>
  <c r="AW1513" i="18"/>
  <c r="AX1513" i="18"/>
  <c r="AY1513" i="18"/>
  <c r="AZ1513" i="18"/>
  <c r="BA1513" i="18"/>
  <c r="BB1513" i="18"/>
  <c r="G1514" i="18"/>
  <c r="AD1514" i="18" s="1"/>
  <c r="Q1514" i="18"/>
  <c r="R1514" i="18"/>
  <c r="S1514" i="18"/>
  <c r="T1514" i="18"/>
  <c r="AE1514" i="18"/>
  <c r="AI1514" i="18" s="1"/>
  <c r="AF1514" i="18"/>
  <c r="AG1514" i="18" s="1"/>
  <c r="AU1514" i="18"/>
  <c r="AW1514" i="18"/>
  <c r="AX1514" i="18"/>
  <c r="AY1514" i="18"/>
  <c r="AZ1514" i="18"/>
  <c r="BA1514" i="18"/>
  <c r="BB1514" i="18"/>
  <c r="G1515" i="18"/>
  <c r="AD1515" i="18" s="1"/>
  <c r="Q1515" i="18"/>
  <c r="R1515" i="18"/>
  <c r="S1515" i="18"/>
  <c r="T1515" i="18"/>
  <c r="AE1515" i="18"/>
  <c r="AJ1515" i="18" s="1"/>
  <c r="AF1515" i="18"/>
  <c r="AU1515" i="18"/>
  <c r="AW1515" i="18"/>
  <c r="AX1515" i="18"/>
  <c r="AY1515" i="18"/>
  <c r="AZ1515" i="18"/>
  <c r="BA1515" i="18"/>
  <c r="BB1515" i="18"/>
  <c r="G1516" i="18"/>
  <c r="AD1516" i="18" s="1"/>
  <c r="Q1516" i="18"/>
  <c r="R1516" i="18"/>
  <c r="S1516" i="18"/>
  <c r="T1516" i="18"/>
  <c r="AE1516" i="18"/>
  <c r="AF1516" i="18"/>
  <c r="AU1516" i="18"/>
  <c r="AW1516" i="18"/>
  <c r="AX1516" i="18"/>
  <c r="AY1516" i="18"/>
  <c r="AZ1516" i="18"/>
  <c r="BA1516" i="18"/>
  <c r="BB1516" i="18"/>
  <c r="G1517" i="18"/>
  <c r="AD1517" i="18" s="1"/>
  <c r="Q1517" i="18"/>
  <c r="R1517" i="18"/>
  <c r="S1517" i="18"/>
  <c r="T1517" i="18"/>
  <c r="AE1517" i="18"/>
  <c r="X1517" i="18" s="1"/>
  <c r="AF1517" i="18"/>
  <c r="AG1517" i="18" s="1"/>
  <c r="AU1517" i="18"/>
  <c r="AW1517" i="18"/>
  <c r="AX1517" i="18"/>
  <c r="AY1517" i="18"/>
  <c r="AZ1517" i="18"/>
  <c r="BA1517" i="18"/>
  <c r="BB1517" i="18"/>
  <c r="G1518" i="18"/>
  <c r="Q1518" i="18"/>
  <c r="R1518" i="18"/>
  <c r="S1518" i="18"/>
  <c r="T1518" i="18"/>
  <c r="AE1518" i="18"/>
  <c r="AI1518" i="18"/>
  <c r="AF1518" i="18"/>
  <c r="AG1518" i="18" s="1"/>
  <c r="AU1518" i="18"/>
  <c r="AW1518" i="18"/>
  <c r="AX1518" i="18"/>
  <c r="AY1518" i="18"/>
  <c r="AZ1518" i="18"/>
  <c r="BA1518" i="18"/>
  <c r="BB1518" i="18"/>
  <c r="G1519" i="18"/>
  <c r="AD1519" i="18" s="1"/>
  <c r="Q1519" i="18"/>
  <c r="R1519" i="18"/>
  <c r="S1519" i="18"/>
  <c r="T1519" i="18"/>
  <c r="AE1519" i="18"/>
  <c r="AF1519" i="18"/>
  <c r="AS1519" i="18" s="1"/>
  <c r="AU1519" i="18"/>
  <c r="AW1519" i="18"/>
  <c r="AX1519" i="18"/>
  <c r="AY1519" i="18"/>
  <c r="AZ1519" i="18"/>
  <c r="BA1519" i="18"/>
  <c r="BB1519" i="18"/>
  <c r="G1520" i="18"/>
  <c r="AD1520" i="18" s="1"/>
  <c r="Q1520" i="18"/>
  <c r="R1520" i="18"/>
  <c r="S1520" i="18"/>
  <c r="T1520" i="18"/>
  <c r="V1520" i="18" s="1"/>
  <c r="AE1520" i="18"/>
  <c r="AI1520" i="18" s="1"/>
  <c r="AF1520" i="18"/>
  <c r="AU1520" i="18"/>
  <c r="AW1520" i="18"/>
  <c r="AX1520" i="18"/>
  <c r="AY1520" i="18"/>
  <c r="AZ1520" i="18"/>
  <c r="BA1520" i="18"/>
  <c r="BB1520" i="18"/>
  <c r="G1521" i="18"/>
  <c r="AD1521" i="18" s="1"/>
  <c r="Q1521" i="18"/>
  <c r="R1521" i="18"/>
  <c r="S1521" i="18"/>
  <c r="T1521" i="18"/>
  <c r="AE1521" i="18"/>
  <c r="X1521" i="18" s="1"/>
  <c r="W1521" i="18"/>
  <c r="Y1521" i="18" s="1"/>
  <c r="AF1521" i="18"/>
  <c r="AG1521" i="18" s="1"/>
  <c r="AU1521" i="18"/>
  <c r="AW1521" i="18"/>
  <c r="AX1521" i="18"/>
  <c r="AY1521" i="18"/>
  <c r="AZ1521" i="18"/>
  <c r="BA1521" i="18"/>
  <c r="BB1521" i="18"/>
  <c r="G1522" i="18"/>
  <c r="AD1522" i="18" s="1"/>
  <c r="Q1522" i="18"/>
  <c r="R1522" i="18"/>
  <c r="S1522" i="18"/>
  <c r="T1522" i="18"/>
  <c r="AE1522" i="18"/>
  <c r="AI1522" i="18" s="1"/>
  <c r="AF1522" i="18"/>
  <c r="AS1522" i="18" s="1"/>
  <c r="AU1522" i="18"/>
  <c r="AW1522" i="18"/>
  <c r="AX1522" i="18"/>
  <c r="AY1522" i="18"/>
  <c r="AZ1522" i="18"/>
  <c r="BA1522" i="18"/>
  <c r="BB1522" i="18"/>
  <c r="G1523" i="18"/>
  <c r="AD1523" i="18" s="1"/>
  <c r="Q1523" i="18"/>
  <c r="R1523" i="18"/>
  <c r="S1523" i="18"/>
  <c r="T1523" i="18"/>
  <c r="AE1523" i="18"/>
  <c r="X1523" i="18" s="1"/>
  <c r="AF1523" i="18"/>
  <c r="AU1523" i="18"/>
  <c r="AW1523" i="18"/>
  <c r="AX1523" i="18"/>
  <c r="AY1523" i="18"/>
  <c r="AZ1523" i="18"/>
  <c r="BA1523" i="18"/>
  <c r="BB1523" i="18"/>
  <c r="G1524" i="18"/>
  <c r="AD1524" i="18" s="1"/>
  <c r="Q1524" i="18"/>
  <c r="R1524" i="18"/>
  <c r="S1524" i="18"/>
  <c r="T1524" i="18"/>
  <c r="AE1524" i="18"/>
  <c r="AF1524" i="18"/>
  <c r="AU1524" i="18"/>
  <c r="AW1524" i="18"/>
  <c r="AX1524" i="18"/>
  <c r="AY1524" i="18"/>
  <c r="AZ1524" i="18"/>
  <c r="BA1524" i="18"/>
  <c r="BB1524" i="18"/>
  <c r="G1525" i="18"/>
  <c r="AD1525" i="18" s="1"/>
  <c r="Q1525" i="18"/>
  <c r="R1525" i="18"/>
  <c r="S1525" i="18"/>
  <c r="T1525" i="18"/>
  <c r="AE1525" i="18"/>
  <c r="W1525" i="18" s="1"/>
  <c r="AA1525" i="18" s="1"/>
  <c r="AF1525" i="18"/>
  <c r="AG1525" i="18"/>
  <c r="AU1525" i="18"/>
  <c r="AW1525" i="18"/>
  <c r="AX1525" i="18"/>
  <c r="AY1525" i="18"/>
  <c r="AZ1525" i="18"/>
  <c r="BA1525" i="18"/>
  <c r="BB1525" i="18"/>
  <c r="G1526" i="18"/>
  <c r="AD1526" i="18" s="1"/>
  <c r="Q1526" i="18"/>
  <c r="R1526" i="18"/>
  <c r="S1526" i="18"/>
  <c r="T1526" i="18"/>
  <c r="AE1526" i="18"/>
  <c r="AI1526" i="18" s="1"/>
  <c r="AF1526" i="18"/>
  <c r="AG1526" i="18" s="1"/>
  <c r="AU1526" i="18"/>
  <c r="AW1526" i="18"/>
  <c r="AX1526" i="18"/>
  <c r="AY1526" i="18"/>
  <c r="AZ1526" i="18"/>
  <c r="BA1526" i="18"/>
  <c r="BB1526" i="18"/>
  <c r="G1527" i="18"/>
  <c r="AD1527" i="18" s="1"/>
  <c r="Q1527" i="18"/>
  <c r="R1527" i="18"/>
  <c r="S1527" i="18"/>
  <c r="T1527" i="18"/>
  <c r="AE1527" i="18"/>
  <c r="W1527" i="18" s="1"/>
  <c r="AF1527" i="18"/>
  <c r="AU1527" i="18"/>
  <c r="AW1527" i="18"/>
  <c r="AX1527" i="18"/>
  <c r="AY1527" i="18"/>
  <c r="AZ1527" i="18"/>
  <c r="BA1527" i="18"/>
  <c r="BB1527" i="18"/>
  <c r="G1528" i="18"/>
  <c r="AD1528" i="18" s="1"/>
  <c r="Q1528" i="18"/>
  <c r="R1528" i="18"/>
  <c r="S1528" i="18"/>
  <c r="T1528" i="18"/>
  <c r="AE1528" i="18"/>
  <c r="AF1528" i="18"/>
  <c r="AU1528" i="18"/>
  <c r="AW1528" i="18"/>
  <c r="AX1528" i="18"/>
  <c r="AY1528" i="18"/>
  <c r="AZ1528" i="18"/>
  <c r="BA1528" i="18"/>
  <c r="BB1528" i="18"/>
  <c r="G1529" i="18"/>
  <c r="AD1529" i="18" s="1"/>
  <c r="Q1529" i="18"/>
  <c r="R1529" i="18"/>
  <c r="S1529" i="18"/>
  <c r="T1529" i="18"/>
  <c r="AE1529" i="18"/>
  <c r="X1529" i="18" s="1"/>
  <c r="AF1529" i="18"/>
  <c r="AG1529" i="18" s="1"/>
  <c r="AU1529" i="18"/>
  <c r="AW1529" i="18"/>
  <c r="AX1529" i="18"/>
  <c r="AY1529" i="18"/>
  <c r="AZ1529" i="18"/>
  <c r="BA1529" i="18"/>
  <c r="BB1529" i="18"/>
  <c r="G1530" i="18"/>
  <c r="AD1530" i="18" s="1"/>
  <c r="Q1530" i="18"/>
  <c r="R1530" i="18"/>
  <c r="S1530" i="18"/>
  <c r="T1530" i="18"/>
  <c r="AE1530" i="18"/>
  <c r="AI1530" i="18" s="1"/>
  <c r="AF1530" i="18"/>
  <c r="AU1530" i="18"/>
  <c r="AW1530" i="18"/>
  <c r="AX1530" i="18"/>
  <c r="AY1530" i="18"/>
  <c r="AZ1530" i="18"/>
  <c r="BA1530" i="18"/>
  <c r="BB1530" i="18"/>
  <c r="G1531" i="18"/>
  <c r="AD1531" i="18" s="1"/>
  <c r="Q1531" i="18"/>
  <c r="R1531" i="18"/>
  <c r="S1531" i="18"/>
  <c r="T1531" i="18"/>
  <c r="AE1531" i="18"/>
  <c r="AF1531" i="18"/>
  <c r="AU1531" i="18"/>
  <c r="AW1531" i="18"/>
  <c r="AX1531" i="18"/>
  <c r="AY1531" i="18"/>
  <c r="AZ1531" i="18"/>
  <c r="BA1531" i="18"/>
  <c r="BB1531" i="18"/>
  <c r="G1532" i="18"/>
  <c r="AD1532" i="18" s="1"/>
  <c r="Q1532" i="18"/>
  <c r="R1532" i="18"/>
  <c r="S1532" i="18"/>
  <c r="U1532" i="18" s="1"/>
  <c r="T1532" i="18"/>
  <c r="AE1532" i="18"/>
  <c r="AF1532" i="18"/>
  <c r="AG1532" i="18" s="1"/>
  <c r="AU1532" i="18"/>
  <c r="AW1532" i="18"/>
  <c r="AX1532" i="18"/>
  <c r="AY1532" i="18"/>
  <c r="AZ1532" i="18"/>
  <c r="BA1532" i="18"/>
  <c r="BB1532" i="18"/>
  <c r="G1533" i="18"/>
  <c r="AD1533" i="18" s="1"/>
  <c r="Q1533" i="18"/>
  <c r="R1533" i="18"/>
  <c r="S1533" i="18"/>
  <c r="T1533" i="18"/>
  <c r="AE1533" i="18"/>
  <c r="V1533" i="18" s="1"/>
  <c r="AF1533" i="18"/>
  <c r="AG1533" i="18" s="1"/>
  <c r="AU1533" i="18"/>
  <c r="AW1533" i="18"/>
  <c r="AX1533" i="18"/>
  <c r="AY1533" i="18"/>
  <c r="AZ1533" i="18"/>
  <c r="BA1533" i="18"/>
  <c r="BB1533" i="18"/>
  <c r="G1534" i="18"/>
  <c r="AD1534" i="18" s="1"/>
  <c r="Q1534" i="18"/>
  <c r="R1534" i="18"/>
  <c r="S1534" i="18"/>
  <c r="U1534" i="18" s="1"/>
  <c r="T1534" i="18"/>
  <c r="AE1534" i="18"/>
  <c r="AI1534" i="18" s="1"/>
  <c r="AF1534" i="18"/>
  <c r="AG1534" i="18"/>
  <c r="AU1534" i="18"/>
  <c r="AW1534" i="18"/>
  <c r="AX1534" i="18"/>
  <c r="AY1534" i="18"/>
  <c r="AZ1534" i="18"/>
  <c r="BA1534" i="18"/>
  <c r="BB1534" i="18"/>
  <c r="G1535" i="18"/>
  <c r="Q1535" i="18"/>
  <c r="R1535" i="18"/>
  <c r="S1535" i="18"/>
  <c r="U1535" i="18"/>
  <c r="T1535" i="18"/>
  <c r="AE1535" i="18"/>
  <c r="AF1535" i="18"/>
  <c r="AU1535" i="18"/>
  <c r="AW1535" i="18"/>
  <c r="AX1535" i="18"/>
  <c r="AY1535" i="18"/>
  <c r="AZ1535" i="18"/>
  <c r="BA1535" i="18"/>
  <c r="BB1535" i="18"/>
  <c r="G1536" i="18"/>
  <c r="AD1536" i="18"/>
  <c r="Q1536" i="18"/>
  <c r="R1536" i="18"/>
  <c r="S1536" i="18"/>
  <c r="T1536" i="18"/>
  <c r="AE1536" i="18"/>
  <c r="AI1536" i="18" s="1"/>
  <c r="AF1536" i="18"/>
  <c r="AS1536" i="18" s="1"/>
  <c r="AU1536" i="18"/>
  <c r="AW1536" i="18"/>
  <c r="AX1536" i="18"/>
  <c r="AY1536" i="18"/>
  <c r="AZ1536" i="18"/>
  <c r="BA1536" i="18"/>
  <c r="BB1536" i="18"/>
  <c r="G1537" i="18"/>
  <c r="AD1537" i="18"/>
  <c r="Q1537" i="18"/>
  <c r="R1537" i="18"/>
  <c r="S1537" i="18"/>
  <c r="T1537" i="18"/>
  <c r="AE1537" i="18"/>
  <c r="W1537" i="18" s="1"/>
  <c r="AF1537" i="18"/>
  <c r="AG1537" i="18" s="1"/>
  <c r="AU1537" i="18"/>
  <c r="AW1537" i="18"/>
  <c r="AX1537" i="18"/>
  <c r="AY1537" i="18"/>
  <c r="AZ1537" i="18"/>
  <c r="BA1537" i="18"/>
  <c r="BB1537" i="18"/>
  <c r="G1538" i="18"/>
  <c r="AD1538" i="18" s="1"/>
  <c r="Q1538" i="18"/>
  <c r="R1538" i="18"/>
  <c r="S1538" i="18"/>
  <c r="T1538" i="18"/>
  <c r="AE1538" i="18"/>
  <c r="U1538" i="18"/>
  <c r="AF1538" i="18"/>
  <c r="AG1538" i="18" s="1"/>
  <c r="AU1538" i="18"/>
  <c r="AW1538" i="18"/>
  <c r="AX1538" i="18"/>
  <c r="AY1538" i="18"/>
  <c r="AZ1538" i="18"/>
  <c r="BA1538" i="18"/>
  <c r="BB1538" i="18"/>
  <c r="G1539" i="18"/>
  <c r="AD1539" i="18" s="1"/>
  <c r="Q1539" i="18"/>
  <c r="R1539" i="18"/>
  <c r="S1539" i="18"/>
  <c r="T1539" i="18"/>
  <c r="AE1539" i="18"/>
  <c r="X1539" i="18" s="1"/>
  <c r="Z1539" i="18" s="1"/>
  <c r="AF1539" i="18"/>
  <c r="AU1539" i="18"/>
  <c r="AW1539" i="18"/>
  <c r="AX1539" i="18"/>
  <c r="AY1539" i="18"/>
  <c r="AZ1539" i="18"/>
  <c r="BA1539" i="18"/>
  <c r="BB1539" i="18"/>
  <c r="G1540" i="18"/>
  <c r="AD1540" i="18" s="1"/>
  <c r="Q1540" i="18"/>
  <c r="R1540" i="18"/>
  <c r="S1540" i="18"/>
  <c r="T1540" i="18"/>
  <c r="AE1540" i="18"/>
  <c r="AI1540" i="18" s="1"/>
  <c r="AF1540" i="18"/>
  <c r="AU1540" i="18"/>
  <c r="AW1540" i="18"/>
  <c r="AX1540" i="18"/>
  <c r="AY1540" i="18"/>
  <c r="AZ1540" i="18"/>
  <c r="BA1540" i="18"/>
  <c r="BB1540" i="18"/>
  <c r="G1541" i="18"/>
  <c r="Q1541" i="18"/>
  <c r="R1541" i="18"/>
  <c r="S1541" i="18"/>
  <c r="T1541" i="18"/>
  <c r="AE1541" i="18"/>
  <c r="AJ1541" i="18" s="1"/>
  <c r="AF1541" i="18"/>
  <c r="AG1541" i="18" s="1"/>
  <c r="AU1541" i="18"/>
  <c r="AW1541" i="18"/>
  <c r="AX1541" i="18"/>
  <c r="AY1541" i="18"/>
  <c r="AZ1541" i="18"/>
  <c r="BA1541" i="18"/>
  <c r="BB1541" i="18"/>
  <c r="G1542" i="18"/>
  <c r="AD1542" i="18" s="1"/>
  <c r="Q1542" i="18"/>
  <c r="R1542" i="18"/>
  <c r="S1542" i="18"/>
  <c r="T1542" i="18"/>
  <c r="AE1542" i="18"/>
  <c r="AI1542" i="18" s="1"/>
  <c r="AF1542" i="18"/>
  <c r="AG1542" i="18" s="1"/>
  <c r="AU1542" i="18"/>
  <c r="AW1542" i="18"/>
  <c r="AX1542" i="18"/>
  <c r="AY1542" i="18"/>
  <c r="AZ1542" i="18"/>
  <c r="BA1542" i="18"/>
  <c r="BB1542" i="18"/>
  <c r="G1543" i="18"/>
  <c r="AD1543" i="18"/>
  <c r="Q1543" i="18"/>
  <c r="R1543" i="18"/>
  <c r="S1543" i="18"/>
  <c r="T1543" i="18"/>
  <c r="AE1543" i="18"/>
  <c r="AJ1543" i="18" s="1"/>
  <c r="AF1543" i="18"/>
  <c r="AU1543" i="18"/>
  <c r="AW1543" i="18"/>
  <c r="AX1543" i="18"/>
  <c r="AY1543" i="18"/>
  <c r="AZ1543" i="18"/>
  <c r="BA1543" i="18"/>
  <c r="BB1543" i="18"/>
  <c r="G1544" i="18"/>
  <c r="AD1544" i="18" s="1"/>
  <c r="Q1544" i="18"/>
  <c r="R1544" i="18"/>
  <c r="S1544" i="18"/>
  <c r="T1544" i="18"/>
  <c r="AE1544" i="18"/>
  <c r="AI1544" i="18" s="1"/>
  <c r="AF1544" i="18"/>
  <c r="AG1544" i="18" s="1"/>
  <c r="AU1544" i="18"/>
  <c r="AW1544" i="18"/>
  <c r="AX1544" i="18"/>
  <c r="AY1544" i="18"/>
  <c r="AZ1544" i="18"/>
  <c r="BA1544" i="18"/>
  <c r="BB1544" i="18"/>
  <c r="G1545" i="18"/>
  <c r="AD1545" i="18" s="1"/>
  <c r="Q1545" i="18"/>
  <c r="R1545" i="18"/>
  <c r="S1545" i="18"/>
  <c r="T1545" i="18"/>
  <c r="AE1545" i="18"/>
  <c r="AF1545" i="18"/>
  <c r="AG1545" i="18" s="1"/>
  <c r="AU1545" i="18"/>
  <c r="AW1545" i="18"/>
  <c r="AX1545" i="18"/>
  <c r="AY1545" i="18"/>
  <c r="AZ1545" i="18"/>
  <c r="BA1545" i="18"/>
  <c r="BB1545" i="18"/>
  <c r="G1546" i="18"/>
  <c r="AD1546" i="18" s="1"/>
  <c r="Q1546" i="18"/>
  <c r="R1546" i="18"/>
  <c r="S1546" i="18"/>
  <c r="T1546" i="18"/>
  <c r="AE1546" i="18"/>
  <c r="AI1546" i="18" s="1"/>
  <c r="AF1546" i="18"/>
  <c r="AG1546" i="18" s="1"/>
  <c r="AU1546" i="18"/>
  <c r="AW1546" i="18"/>
  <c r="AX1546" i="18"/>
  <c r="AY1546" i="18"/>
  <c r="AZ1546" i="18"/>
  <c r="BA1546" i="18"/>
  <c r="BB1546" i="18"/>
  <c r="G1547" i="18"/>
  <c r="AD1547" i="18" s="1"/>
  <c r="Q1547" i="18"/>
  <c r="R1547" i="18"/>
  <c r="S1547" i="18"/>
  <c r="T1547" i="18"/>
  <c r="AE1547" i="18"/>
  <c r="AF1547" i="18"/>
  <c r="AU1547" i="18"/>
  <c r="AW1547" i="18"/>
  <c r="AX1547" i="18"/>
  <c r="AY1547" i="18"/>
  <c r="AZ1547" i="18"/>
  <c r="BA1547" i="18"/>
  <c r="BB1547" i="18"/>
  <c r="G1548" i="18"/>
  <c r="AD1548" i="18" s="1"/>
  <c r="Q1548" i="18"/>
  <c r="R1548" i="18"/>
  <c r="S1548" i="18"/>
  <c r="T1548" i="18"/>
  <c r="AE1548" i="18"/>
  <c r="AI1548" i="18" s="1"/>
  <c r="AF1548" i="18"/>
  <c r="AG1548" i="18" s="1"/>
  <c r="AU1548" i="18"/>
  <c r="AW1548" i="18"/>
  <c r="AX1548" i="18"/>
  <c r="AY1548" i="18"/>
  <c r="AZ1548" i="18"/>
  <c r="BA1548" i="18"/>
  <c r="BB1548" i="18"/>
  <c r="G1549" i="18"/>
  <c r="AD1549" i="18" s="1"/>
  <c r="Q1549" i="18"/>
  <c r="R1549" i="18"/>
  <c r="S1549" i="18"/>
  <c r="T1549" i="18"/>
  <c r="AE1549" i="18"/>
  <c r="AF1549" i="18"/>
  <c r="AG1549" i="18" s="1"/>
  <c r="AU1549" i="18"/>
  <c r="AW1549" i="18"/>
  <c r="AX1549" i="18"/>
  <c r="AY1549" i="18"/>
  <c r="AZ1549" i="18"/>
  <c r="BA1549" i="18"/>
  <c r="BB1549" i="18"/>
  <c r="G1550" i="18"/>
  <c r="AD1550" i="18" s="1"/>
  <c r="Q1550" i="18"/>
  <c r="R1550" i="18"/>
  <c r="S1550" i="18"/>
  <c r="T1550" i="18"/>
  <c r="AE1550" i="18"/>
  <c r="AI1550" i="18" s="1"/>
  <c r="AF1550" i="18"/>
  <c r="AU1550" i="18"/>
  <c r="AW1550" i="18"/>
  <c r="AX1550" i="18"/>
  <c r="AY1550" i="18"/>
  <c r="AZ1550" i="18"/>
  <c r="BA1550" i="18"/>
  <c r="BB1550" i="18"/>
  <c r="G1551" i="18"/>
  <c r="AD1551" i="18" s="1"/>
  <c r="Q1551" i="18"/>
  <c r="R1551" i="18"/>
  <c r="S1551" i="18"/>
  <c r="T1551" i="18"/>
  <c r="AE1551" i="18"/>
  <c r="V1551" i="18" s="1"/>
  <c r="AF1551" i="18"/>
  <c r="AS1551" i="18" s="1"/>
  <c r="AU1551" i="18"/>
  <c r="AW1551" i="18"/>
  <c r="AX1551" i="18"/>
  <c r="AY1551" i="18"/>
  <c r="AZ1551" i="18"/>
  <c r="BA1551" i="18"/>
  <c r="BB1551" i="18"/>
  <c r="G1552" i="18"/>
  <c r="AD1552" i="18" s="1"/>
  <c r="Q1552" i="18"/>
  <c r="R1552" i="18"/>
  <c r="S1552" i="18"/>
  <c r="T1552" i="18"/>
  <c r="AE1552" i="18"/>
  <c r="AF1552" i="18"/>
  <c r="AU1552" i="18"/>
  <c r="AW1552" i="18"/>
  <c r="AX1552" i="18"/>
  <c r="AY1552" i="18"/>
  <c r="AZ1552" i="18"/>
  <c r="BA1552" i="18"/>
  <c r="BB1552" i="18"/>
  <c r="G1553" i="18"/>
  <c r="AD1553" i="18" s="1"/>
  <c r="Q1553" i="18"/>
  <c r="R1553" i="18"/>
  <c r="S1553" i="18"/>
  <c r="T1553" i="18"/>
  <c r="AE1553" i="18"/>
  <c r="X1553" i="18" s="1"/>
  <c r="Z1553" i="18" s="1"/>
  <c r="AF1553" i="18"/>
  <c r="AG1553" i="18"/>
  <c r="AU1553" i="18"/>
  <c r="AW1553" i="18"/>
  <c r="AX1553" i="18"/>
  <c r="AY1553" i="18"/>
  <c r="AZ1553" i="18"/>
  <c r="BA1553" i="18"/>
  <c r="BB1553" i="18"/>
  <c r="G1554" i="18"/>
  <c r="AD1554" i="18" s="1"/>
  <c r="Q1554" i="18"/>
  <c r="R1554" i="18"/>
  <c r="S1554" i="18"/>
  <c r="T1554" i="18"/>
  <c r="AE1554" i="18"/>
  <c r="AF1554" i="18"/>
  <c r="AG1554" i="18" s="1"/>
  <c r="AU1554" i="18"/>
  <c r="AW1554" i="18"/>
  <c r="AX1554" i="18"/>
  <c r="AY1554" i="18"/>
  <c r="AZ1554" i="18"/>
  <c r="BA1554" i="18"/>
  <c r="BB1554" i="18"/>
  <c r="G1555" i="18"/>
  <c r="Q1555" i="18"/>
  <c r="R1555" i="18"/>
  <c r="S1555" i="18"/>
  <c r="T1555" i="18"/>
  <c r="AE1555" i="18"/>
  <c r="AF1555" i="18"/>
  <c r="AU1555" i="18"/>
  <c r="AW1555" i="18"/>
  <c r="AX1555" i="18"/>
  <c r="AY1555" i="18"/>
  <c r="AZ1555" i="18"/>
  <c r="BA1555" i="18"/>
  <c r="BB1555" i="18"/>
  <c r="G1556" i="18"/>
  <c r="Q1556" i="18"/>
  <c r="R1556" i="18"/>
  <c r="S1556" i="18"/>
  <c r="T1556" i="18"/>
  <c r="AE1556" i="18"/>
  <c r="AF1556" i="18"/>
  <c r="AG1556" i="18" s="1"/>
  <c r="AU1556" i="18"/>
  <c r="AW1556" i="18"/>
  <c r="AX1556" i="18"/>
  <c r="AY1556" i="18"/>
  <c r="AZ1556" i="18"/>
  <c r="BA1556" i="18"/>
  <c r="BB1556" i="18"/>
  <c r="G1557" i="18"/>
  <c r="AD1557" i="18"/>
  <c r="Q1557" i="18"/>
  <c r="R1557" i="18"/>
  <c r="S1557" i="18"/>
  <c r="T1557" i="18"/>
  <c r="V1557" i="18" s="1"/>
  <c r="AE1557" i="18"/>
  <c r="X1557" i="18" s="1"/>
  <c r="AF1557" i="18"/>
  <c r="AG1557" i="18" s="1"/>
  <c r="AJ1557" i="18"/>
  <c r="AU1557" i="18"/>
  <c r="AW1557" i="18"/>
  <c r="AX1557" i="18"/>
  <c r="AY1557" i="18"/>
  <c r="AZ1557" i="18"/>
  <c r="BA1557" i="18"/>
  <c r="BB1557" i="18"/>
  <c r="G1558" i="18"/>
  <c r="Q1558" i="18"/>
  <c r="R1558" i="18"/>
  <c r="S1558" i="18"/>
  <c r="T1558" i="18"/>
  <c r="AE1558" i="18"/>
  <c r="AI1558" i="18" s="1"/>
  <c r="AF1558" i="18"/>
  <c r="AU1558" i="18"/>
  <c r="AW1558" i="18"/>
  <c r="AX1558" i="18"/>
  <c r="AY1558" i="18"/>
  <c r="AZ1558" i="18"/>
  <c r="BA1558" i="18"/>
  <c r="BB1558" i="18"/>
  <c r="G1559" i="18"/>
  <c r="AD1559" i="18" s="1"/>
  <c r="Q1559" i="18"/>
  <c r="R1559" i="18"/>
  <c r="S1559" i="18"/>
  <c r="T1559" i="18"/>
  <c r="AE1559" i="18"/>
  <c r="X1559" i="18" s="1"/>
  <c r="AF1559" i="18"/>
  <c r="AS1559" i="18" s="1"/>
  <c r="AU1559" i="18"/>
  <c r="AW1559" i="18"/>
  <c r="AX1559" i="18"/>
  <c r="AY1559" i="18"/>
  <c r="AZ1559" i="18"/>
  <c r="BA1559" i="18"/>
  <c r="BB1559" i="18"/>
  <c r="G1560" i="18"/>
  <c r="Q1560" i="18"/>
  <c r="R1560" i="18"/>
  <c r="S1560" i="18"/>
  <c r="T1560" i="18"/>
  <c r="AE1560" i="18"/>
  <c r="AF1560" i="18"/>
  <c r="AU1560" i="18"/>
  <c r="AW1560" i="18"/>
  <c r="AX1560" i="18"/>
  <c r="AY1560" i="18"/>
  <c r="AZ1560" i="18"/>
  <c r="BA1560" i="18"/>
  <c r="BB1560" i="18"/>
  <c r="G1561" i="18"/>
  <c r="AD1561" i="18" s="1"/>
  <c r="Q1561" i="18"/>
  <c r="R1561" i="18"/>
  <c r="S1561" i="18"/>
  <c r="T1561" i="18"/>
  <c r="AE1561" i="18"/>
  <c r="AJ1561" i="18"/>
  <c r="AF1561" i="18"/>
  <c r="AG1561" i="18" s="1"/>
  <c r="AU1561" i="18"/>
  <c r="AW1561" i="18"/>
  <c r="AX1561" i="18"/>
  <c r="AY1561" i="18"/>
  <c r="AZ1561" i="18"/>
  <c r="BA1561" i="18"/>
  <c r="BB1561" i="18"/>
  <c r="G1562" i="18"/>
  <c r="AD1562" i="18" s="1"/>
  <c r="Q1562" i="18"/>
  <c r="R1562" i="18"/>
  <c r="S1562" i="18"/>
  <c r="T1562" i="18"/>
  <c r="AE1562" i="18"/>
  <c r="AF1562" i="18"/>
  <c r="AU1562" i="18"/>
  <c r="AW1562" i="18"/>
  <c r="AX1562" i="18"/>
  <c r="AY1562" i="18"/>
  <c r="AZ1562" i="18"/>
  <c r="BA1562" i="18"/>
  <c r="BB1562" i="18"/>
  <c r="G1563" i="18"/>
  <c r="Q1563" i="18"/>
  <c r="R1563" i="18"/>
  <c r="S1563" i="18"/>
  <c r="T1563" i="18"/>
  <c r="AE1563" i="18"/>
  <c r="V1563" i="18" s="1"/>
  <c r="AF1563" i="18"/>
  <c r="AU1563" i="18"/>
  <c r="AW1563" i="18"/>
  <c r="AX1563" i="18"/>
  <c r="AY1563" i="18"/>
  <c r="AZ1563" i="18"/>
  <c r="BA1563" i="18"/>
  <c r="BB1563" i="18"/>
  <c r="G1564" i="18"/>
  <c r="AD1564" i="18" s="1"/>
  <c r="Q1564" i="18"/>
  <c r="R1564" i="18"/>
  <c r="S1564" i="18"/>
  <c r="U1564" i="18" s="1"/>
  <c r="T1564" i="18"/>
  <c r="AE1564" i="18"/>
  <c r="AF1564" i="18"/>
  <c r="AU1564" i="18"/>
  <c r="AW1564" i="18"/>
  <c r="AX1564" i="18"/>
  <c r="AY1564" i="18"/>
  <c r="AZ1564" i="18"/>
  <c r="BA1564" i="18"/>
  <c r="BB1564" i="18"/>
  <c r="G1565" i="18"/>
  <c r="AD1565" i="18" s="1"/>
  <c r="Q1565" i="18"/>
  <c r="R1565" i="18"/>
  <c r="S1565" i="18"/>
  <c r="T1565" i="18"/>
  <c r="AE1565" i="18"/>
  <c r="X1565" i="18" s="1"/>
  <c r="AF1565" i="18"/>
  <c r="AG1565" i="18" s="1"/>
  <c r="AU1565" i="18"/>
  <c r="AW1565" i="18"/>
  <c r="AX1565" i="18"/>
  <c r="AY1565" i="18"/>
  <c r="AZ1565" i="18"/>
  <c r="BA1565" i="18"/>
  <c r="BB1565" i="18"/>
  <c r="G1566" i="18"/>
  <c r="AD1566" i="18" s="1"/>
  <c r="Q1566" i="18"/>
  <c r="R1566" i="18"/>
  <c r="S1566" i="18"/>
  <c r="T1566" i="18"/>
  <c r="AE1566" i="18"/>
  <c r="V1566" i="18" s="1"/>
  <c r="AF1566" i="18"/>
  <c r="AS1566" i="18" s="1"/>
  <c r="AU1566" i="18"/>
  <c r="AW1566" i="18"/>
  <c r="AX1566" i="18"/>
  <c r="AY1566" i="18"/>
  <c r="AZ1566" i="18"/>
  <c r="BA1566" i="18"/>
  <c r="BB1566" i="18"/>
  <c r="G1567" i="18"/>
  <c r="AD1567" i="18" s="1"/>
  <c r="Q1567" i="18"/>
  <c r="R1567" i="18"/>
  <c r="S1567" i="18"/>
  <c r="T1567" i="18"/>
  <c r="AE1567" i="18"/>
  <c r="AI1567" i="18" s="1"/>
  <c r="AF1567" i="18"/>
  <c r="AU1567" i="18"/>
  <c r="AW1567" i="18"/>
  <c r="AX1567" i="18"/>
  <c r="AY1567" i="18"/>
  <c r="AZ1567" i="18"/>
  <c r="BA1567" i="18"/>
  <c r="BB1567" i="18"/>
  <c r="G1568" i="18"/>
  <c r="AD1568" i="18" s="1"/>
  <c r="Q1568" i="18"/>
  <c r="R1568" i="18"/>
  <c r="S1568" i="18"/>
  <c r="T1568" i="18"/>
  <c r="AE1568" i="18"/>
  <c r="AF1568" i="18"/>
  <c r="AG1568" i="18" s="1"/>
  <c r="AU1568" i="18"/>
  <c r="AW1568" i="18"/>
  <c r="AX1568" i="18"/>
  <c r="AY1568" i="18"/>
  <c r="AZ1568" i="18"/>
  <c r="BA1568" i="18"/>
  <c r="BB1568" i="18"/>
  <c r="G1569" i="18"/>
  <c r="AD1569" i="18" s="1"/>
  <c r="Q1569" i="18"/>
  <c r="R1569" i="18"/>
  <c r="S1569" i="18"/>
  <c r="U1569" i="18" s="1"/>
  <c r="T1569" i="18"/>
  <c r="V1569" i="18" s="1"/>
  <c r="AE1569" i="18"/>
  <c r="W1569" i="18" s="1"/>
  <c r="AA1569" i="18"/>
  <c r="AF1569" i="18"/>
  <c r="AG1569" i="18" s="1"/>
  <c r="AJ1569" i="18"/>
  <c r="AU1569" i="18"/>
  <c r="AW1569" i="18"/>
  <c r="AX1569" i="18"/>
  <c r="AY1569" i="18"/>
  <c r="AZ1569" i="18"/>
  <c r="BA1569" i="18"/>
  <c r="BB1569" i="18"/>
  <c r="G1570" i="18"/>
  <c r="AD1570" i="18" s="1"/>
  <c r="Q1570" i="18"/>
  <c r="R1570" i="18"/>
  <c r="S1570" i="18"/>
  <c r="T1570" i="18"/>
  <c r="AE1570" i="18"/>
  <c r="U1570" i="18" s="1"/>
  <c r="AF1570" i="18"/>
  <c r="AG1570" i="18" s="1"/>
  <c r="AU1570" i="18"/>
  <c r="AW1570" i="18"/>
  <c r="AX1570" i="18"/>
  <c r="AY1570" i="18"/>
  <c r="AZ1570" i="18"/>
  <c r="BA1570" i="18"/>
  <c r="BB1570" i="18"/>
  <c r="K11" i="17"/>
  <c r="K12" i="17"/>
  <c r="D13" i="17"/>
  <c r="K13" i="17" s="1"/>
  <c r="D14" i="17"/>
  <c r="K14" i="17" s="1"/>
  <c r="K15" i="17"/>
  <c r="D16" i="17"/>
  <c r="K16" i="17" s="1"/>
  <c r="K17" i="17"/>
  <c r="D18" i="17"/>
  <c r="K18" i="17" s="1"/>
  <c r="K19" i="17"/>
  <c r="F26" i="17"/>
  <c r="F27" i="17"/>
  <c r="F28" i="17"/>
  <c r="F29" i="17"/>
  <c r="G36" i="17"/>
  <c r="G37" i="17"/>
  <c r="G38" i="17"/>
  <c r="G39" i="17"/>
  <c r="K44" i="17"/>
  <c r="K45" i="17"/>
  <c r="D53" i="17"/>
  <c r="D54" i="17"/>
  <c r="K57" i="17"/>
  <c r="K58" i="17"/>
  <c r="K59" i="17"/>
  <c r="K60" i="17"/>
  <c r="K61" i="17"/>
  <c r="L28" i="18"/>
  <c r="U7" i="4"/>
  <c r="V7" i="4"/>
  <c r="AF66" i="12" s="1" a="1"/>
  <c r="AF66" i="12" s="1"/>
  <c r="Y7" i="4"/>
  <c r="Z7" i="4"/>
  <c r="L29" i="18"/>
  <c r="U8" i="4"/>
  <c r="O387" i="12" s="1"/>
  <c r="V8" i="4"/>
  <c r="Y8" i="4"/>
  <c r="Z8" i="4"/>
  <c r="L30" i="18"/>
  <c r="U9" i="4"/>
  <c r="V9" i="4"/>
  <c r="Y9" i="4"/>
  <c r="Z9" i="4"/>
  <c r="L31" i="18"/>
  <c r="U10" i="4"/>
  <c r="V10" i="4"/>
  <c r="Y10" i="4"/>
  <c r="Z10" i="4"/>
  <c r="L32" i="18"/>
  <c r="U11" i="4"/>
  <c r="V11" i="4"/>
  <c r="Y11" i="4"/>
  <c r="Z11" i="4"/>
  <c r="L33" i="18"/>
  <c r="U12" i="4"/>
  <c r="V12" i="4"/>
  <c r="Y12" i="4"/>
  <c r="Z12" i="4"/>
  <c r="L34" i="18"/>
  <c r="U13" i="4"/>
  <c r="V13" i="4"/>
  <c r="Y13" i="4"/>
  <c r="Z13" i="4"/>
  <c r="L35" i="18"/>
  <c r="U14" i="4"/>
  <c r="V14" i="4"/>
  <c r="Y14" i="4"/>
  <c r="Z14" i="4"/>
  <c r="L36" i="18"/>
  <c r="U15" i="4"/>
  <c r="V15" i="4"/>
  <c r="Y15" i="4"/>
  <c r="Z15" i="4"/>
  <c r="L37" i="18"/>
  <c r="U16" i="4"/>
  <c r="V16" i="4"/>
  <c r="Y16" i="4"/>
  <c r="Z16" i="4"/>
  <c r="L38" i="18"/>
  <c r="U17" i="4"/>
  <c r="N38" i="18" s="1"/>
  <c r="V17" i="4"/>
  <c r="Y17" i="4"/>
  <c r="Z17" i="4"/>
  <c r="L39" i="18"/>
  <c r="U18" i="4"/>
  <c r="V18" i="4"/>
  <c r="Y18" i="4"/>
  <c r="Z18" i="4"/>
  <c r="L40" i="18"/>
  <c r="U19" i="4"/>
  <c r="V19" i="4"/>
  <c r="Y19" i="4"/>
  <c r="Z19" i="4"/>
  <c r="L41" i="18"/>
  <c r="U20" i="4"/>
  <c r="V20" i="4"/>
  <c r="O41" i="18" s="1"/>
  <c r="Y20" i="4"/>
  <c r="Z20" i="4"/>
  <c r="L42" i="18"/>
  <c r="U21" i="4"/>
  <c r="V21" i="4"/>
  <c r="Y21" i="4"/>
  <c r="Z21" i="4"/>
  <c r="L43" i="18"/>
  <c r="U22" i="4"/>
  <c r="O401" i="12" s="1"/>
  <c r="P401" i="12" s="1"/>
  <c r="V22" i="4"/>
  <c r="X22" i="4" s="1"/>
  <c r="Y22" i="4"/>
  <c r="Z22" i="4"/>
  <c r="L44" i="18"/>
  <c r="Z44" i="18" s="1"/>
  <c r="U23" i="4"/>
  <c r="V23" i="4"/>
  <c r="Y23" i="4"/>
  <c r="Z23" i="4"/>
  <c r="L45" i="18"/>
  <c r="U24" i="4"/>
  <c r="V24" i="4"/>
  <c r="O45" i="18" s="1"/>
  <c r="R45" i="18" s="1"/>
  <c r="Y24" i="4"/>
  <c r="Z24" i="4"/>
  <c r="L46" i="18"/>
  <c r="U25" i="4"/>
  <c r="V25" i="4"/>
  <c r="Y25" i="4"/>
  <c r="Z25" i="4"/>
  <c r="L47" i="18"/>
  <c r="U26" i="4"/>
  <c r="V26" i="4"/>
  <c r="Y26" i="4"/>
  <c r="Z26" i="4"/>
  <c r="L48" i="18"/>
  <c r="U27" i="4"/>
  <c r="V27" i="4"/>
  <c r="Y27" i="4"/>
  <c r="Z27" i="4"/>
  <c r="L49" i="18"/>
  <c r="U28" i="4"/>
  <c r="O407" i="12" s="1"/>
  <c r="P407" i="12" s="1"/>
  <c r="V28" i="4"/>
  <c r="Y28" i="4"/>
  <c r="Z28" i="4"/>
  <c r="L50" i="18"/>
  <c r="U29" i="4"/>
  <c r="V29" i="4"/>
  <c r="Y29" i="4"/>
  <c r="Z29" i="4"/>
  <c r="L51" i="18"/>
  <c r="U30" i="4"/>
  <c r="V30" i="4"/>
  <c r="Y30" i="4"/>
  <c r="Z30" i="4"/>
  <c r="L52" i="18"/>
  <c r="U31" i="4"/>
  <c r="V31" i="4"/>
  <c r="X31" i="4" s="1"/>
  <c r="Y31" i="4"/>
  <c r="Z31" i="4"/>
  <c r="L53" i="18"/>
  <c r="U32" i="4"/>
  <c r="V32" i="4"/>
  <c r="Y32" i="4"/>
  <c r="Z32" i="4"/>
  <c r="L54" i="18"/>
  <c r="U33" i="4"/>
  <c r="V33" i="4"/>
  <c r="X33" i="4" s="1"/>
  <c r="Y33" i="4"/>
  <c r="Z33" i="4"/>
  <c r="L55" i="18"/>
  <c r="U34" i="4"/>
  <c r="V34" i="4"/>
  <c r="Y34" i="4"/>
  <c r="Z34" i="4"/>
  <c r="L56" i="18"/>
  <c r="U35" i="4"/>
  <c r="W35" i="4" s="1"/>
  <c r="V35" i="4"/>
  <c r="O56" i="18" s="1"/>
  <c r="Y35" i="4"/>
  <c r="Z35" i="4"/>
  <c r="L57" i="18"/>
  <c r="U36" i="4"/>
  <c r="N57" i="18" s="1"/>
  <c r="Q57" i="18" s="1"/>
  <c r="V36" i="4"/>
  <c r="Y36" i="4"/>
  <c r="Z36" i="4"/>
  <c r="L58" i="18"/>
  <c r="U37" i="4"/>
  <c r="V37" i="4"/>
  <c r="Y37" i="4"/>
  <c r="Z37" i="4"/>
  <c r="L59" i="18"/>
  <c r="U38" i="4"/>
  <c r="V38" i="4"/>
  <c r="X38" i="4" s="1"/>
  <c r="Y38" i="4"/>
  <c r="Z38" i="4"/>
  <c r="L60" i="18"/>
  <c r="U39" i="4"/>
  <c r="O418" i="12" s="1"/>
  <c r="R418" i="12" s="1"/>
  <c r="Q418" i="12" s="1"/>
  <c r="V39" i="4"/>
  <c r="Y39" i="4"/>
  <c r="Z39" i="4"/>
  <c r="L61" i="18"/>
  <c r="U40" i="4"/>
  <c r="N61" i="18" s="1"/>
  <c r="V40" i="4"/>
  <c r="O61" i="18" s="1"/>
  <c r="Y40" i="4"/>
  <c r="Z40" i="4"/>
  <c r="L62" i="18"/>
  <c r="U41" i="4"/>
  <c r="W41" i="4" s="1"/>
  <c r="V41" i="4"/>
  <c r="O62" i="18" s="1"/>
  <c r="R62" i="18" s="1"/>
  <c r="Y41" i="4"/>
  <c r="Z41" i="4"/>
  <c r="L63" i="18"/>
  <c r="U42" i="4"/>
  <c r="N63" i="18" s="1"/>
  <c r="Q63" i="18" s="1"/>
  <c r="V42" i="4"/>
  <c r="Y42" i="4"/>
  <c r="Z42" i="4"/>
  <c r="L64" i="18"/>
  <c r="U43" i="4"/>
  <c r="O423" i="12" s="1"/>
  <c r="R423" i="12" s="1"/>
  <c r="V43" i="4"/>
  <c r="Y43" i="4"/>
  <c r="Z43" i="4"/>
  <c r="L65" i="18"/>
  <c r="U44" i="4"/>
  <c r="W44" i="4" s="1"/>
  <c r="V44" i="4"/>
  <c r="Y44" i="4"/>
  <c r="Z44" i="4"/>
  <c r="L66" i="18"/>
  <c r="U45" i="4"/>
  <c r="O425" i="12" s="1"/>
  <c r="R425" i="12" s="1"/>
  <c r="V45" i="4"/>
  <c r="Y45" i="4"/>
  <c r="Z45" i="4"/>
  <c r="L67" i="18"/>
  <c r="U46" i="4"/>
  <c r="V46" i="4"/>
  <c r="Y46" i="4"/>
  <c r="Z46" i="4"/>
  <c r="L68" i="18"/>
  <c r="U47" i="4"/>
  <c r="V47" i="4"/>
  <c r="X47" i="4" s="1"/>
  <c r="Y47" i="4"/>
  <c r="Z47" i="4"/>
  <c r="L69" i="18"/>
  <c r="U48" i="4"/>
  <c r="W48" i="4" s="1"/>
  <c r="V48" i="4"/>
  <c r="Y48" i="4"/>
  <c r="Z48" i="4"/>
  <c r="L70" i="18"/>
  <c r="U49" i="4"/>
  <c r="O429" i="12" s="1"/>
  <c r="V49" i="4"/>
  <c r="Y49" i="4"/>
  <c r="Z49" i="4"/>
  <c r="L71" i="18"/>
  <c r="U50" i="4"/>
  <c r="V50" i="4"/>
  <c r="Y50" i="4"/>
  <c r="Z50" i="4"/>
  <c r="L72" i="18"/>
  <c r="U51" i="4"/>
  <c r="V51" i="4"/>
  <c r="Y51" i="4"/>
  <c r="Z51" i="4"/>
  <c r="L73" i="18"/>
  <c r="U52" i="4"/>
  <c r="V52" i="4"/>
  <c r="Y52" i="4"/>
  <c r="Z52" i="4"/>
  <c r="L74" i="18"/>
  <c r="U53" i="4"/>
  <c r="V53" i="4"/>
  <c r="O74" i="18" s="1"/>
  <c r="Y53" i="4"/>
  <c r="Z53" i="4"/>
  <c r="L75" i="18"/>
  <c r="U54" i="4"/>
  <c r="O434" i="12" s="1"/>
  <c r="P434" i="12" s="1"/>
  <c r="V54" i="4"/>
  <c r="Y54" i="4"/>
  <c r="Z54" i="4"/>
  <c r="L76" i="18"/>
  <c r="U55" i="4"/>
  <c r="V55" i="4"/>
  <c r="Y55" i="4"/>
  <c r="Z55" i="4"/>
  <c r="L77" i="18"/>
  <c r="U56" i="4"/>
  <c r="V56" i="4"/>
  <c r="Y56" i="4"/>
  <c r="Z56" i="4"/>
  <c r="L78" i="18"/>
  <c r="U57" i="4"/>
  <c r="N78" i="18" s="1"/>
  <c r="V57" i="4"/>
  <c r="Y57" i="4"/>
  <c r="Z57" i="4"/>
  <c r="L79" i="18"/>
  <c r="U58" i="4"/>
  <c r="V58" i="4"/>
  <c r="Y58" i="4"/>
  <c r="Z58" i="4"/>
  <c r="L80" i="18"/>
  <c r="U59" i="4"/>
  <c r="O439" i="12" s="1"/>
  <c r="R439" i="12" s="1"/>
  <c r="V59" i="4"/>
  <c r="X59" i="4" s="1"/>
  <c r="Y59" i="4"/>
  <c r="Z59" i="4"/>
  <c r="L81" i="18"/>
  <c r="U60" i="4"/>
  <c r="V60" i="4"/>
  <c r="X60" i="4" s="1"/>
  <c r="Y60" i="4"/>
  <c r="Z60" i="4"/>
  <c r="L82" i="18"/>
  <c r="U61" i="4"/>
  <c r="V61" i="4"/>
  <c r="Y61" i="4"/>
  <c r="Z61" i="4"/>
  <c r="L83" i="18"/>
  <c r="U62" i="4"/>
  <c r="O442" i="12" s="1"/>
  <c r="V62" i="4"/>
  <c r="O83" i="18" s="1"/>
  <c r="T83" i="18" s="1"/>
  <c r="Y62" i="4"/>
  <c r="Z62" i="4"/>
  <c r="L84" i="18"/>
  <c r="U63" i="4"/>
  <c r="O443" i="12" s="1"/>
  <c r="V63" i="4"/>
  <c r="O84" i="18" s="1"/>
  <c r="Y63" i="4"/>
  <c r="Z63" i="4"/>
  <c r="L85" i="18"/>
  <c r="U64" i="4"/>
  <c r="V64" i="4"/>
  <c r="Y64" i="4"/>
  <c r="Z64" i="4"/>
  <c r="L86" i="18"/>
  <c r="U65" i="4"/>
  <c r="O445" i="12" s="1"/>
  <c r="V65" i="4"/>
  <c r="X65" i="4" s="1"/>
  <c r="Y65" i="4"/>
  <c r="Z65" i="4"/>
  <c r="L87" i="18"/>
  <c r="U66" i="4"/>
  <c r="V66" i="4"/>
  <c r="Y66" i="4"/>
  <c r="Z66" i="4"/>
  <c r="L88" i="18"/>
  <c r="U67" i="4"/>
  <c r="O447" i="12" s="1"/>
  <c r="P447" i="12" s="1"/>
  <c r="V67" i="4"/>
  <c r="O88" i="18" s="1"/>
  <c r="R88" i="18" s="1"/>
  <c r="Y67" i="4"/>
  <c r="Z67" i="4"/>
  <c r="L89" i="18"/>
  <c r="U68" i="4"/>
  <c r="V68" i="4"/>
  <c r="X68" i="4" s="1"/>
  <c r="Y68" i="4"/>
  <c r="Z68" i="4"/>
  <c r="L90" i="18"/>
  <c r="U69" i="4"/>
  <c r="V69" i="4"/>
  <c r="O90" i="18" s="1"/>
  <c r="R90" i="18" s="1"/>
  <c r="Y69" i="4"/>
  <c r="Z69" i="4"/>
  <c r="L91" i="18"/>
  <c r="U70" i="4"/>
  <c r="V70" i="4"/>
  <c r="Y70" i="4"/>
  <c r="Z70" i="4"/>
  <c r="L92" i="18"/>
  <c r="U71" i="4"/>
  <c r="W71" i="4" s="1"/>
  <c r="V71" i="4"/>
  <c r="Y71" i="4"/>
  <c r="Z71" i="4"/>
  <c r="L93" i="18"/>
  <c r="U72" i="4"/>
  <c r="V72" i="4"/>
  <c r="O93" i="18" s="1"/>
  <c r="Y72" i="4"/>
  <c r="Z72" i="4"/>
  <c r="L94" i="18"/>
  <c r="U73" i="4"/>
  <c r="V73" i="4"/>
  <c r="Y73" i="4"/>
  <c r="Z73" i="4"/>
  <c r="L95" i="18"/>
  <c r="U74" i="4"/>
  <c r="V74" i="4"/>
  <c r="Y74" i="4"/>
  <c r="Z74" i="4"/>
  <c r="L96" i="18"/>
  <c r="U75" i="4"/>
  <c r="V75" i="4"/>
  <c r="Y75" i="4"/>
  <c r="Z75" i="4"/>
  <c r="L97" i="18"/>
  <c r="U76" i="4"/>
  <c r="V76" i="4"/>
  <c r="Y76" i="4"/>
  <c r="Z76" i="4"/>
  <c r="L98" i="18"/>
  <c r="U77" i="4"/>
  <c r="V77" i="4"/>
  <c r="Y77" i="4"/>
  <c r="Z77" i="4"/>
  <c r="L99" i="18"/>
  <c r="U78" i="4"/>
  <c r="V78" i="4"/>
  <c r="Y78" i="4"/>
  <c r="Z78" i="4"/>
  <c r="L100" i="18"/>
  <c r="U79" i="4"/>
  <c r="O460" i="12" s="1"/>
  <c r="V79" i="4"/>
  <c r="Y79" i="4"/>
  <c r="Z79" i="4"/>
  <c r="L101" i="18"/>
  <c r="U80" i="4"/>
  <c r="V80" i="4"/>
  <c r="O101" i="18" s="1"/>
  <c r="Y80" i="4"/>
  <c r="Z80" i="4"/>
  <c r="L102" i="18"/>
  <c r="U81" i="4"/>
  <c r="V81" i="4"/>
  <c r="Y81" i="4"/>
  <c r="Z81" i="4"/>
  <c r="L103" i="18"/>
  <c r="U82" i="4"/>
  <c r="V82" i="4"/>
  <c r="O103" i="18" s="1"/>
  <c r="Y82" i="4"/>
  <c r="Z82" i="4"/>
  <c r="L104" i="18"/>
  <c r="U83" i="4"/>
  <c r="V83" i="4"/>
  <c r="Y83" i="4"/>
  <c r="Z83" i="4"/>
  <c r="L105" i="18"/>
  <c r="U84" i="4"/>
  <c r="V84" i="4"/>
  <c r="Y84" i="4"/>
  <c r="Z84" i="4"/>
  <c r="L106" i="18"/>
  <c r="Y106" i="18" s="1"/>
  <c r="U85" i="4"/>
  <c r="V85" i="4"/>
  <c r="Y85" i="4"/>
  <c r="Z85" i="4"/>
  <c r="L107" i="18"/>
  <c r="U86" i="4"/>
  <c r="V86" i="4"/>
  <c r="X86" i="4" s="1"/>
  <c r="Y86" i="4"/>
  <c r="Z86" i="4"/>
  <c r="L108" i="18"/>
  <c r="U87" i="4"/>
  <c r="V87" i="4"/>
  <c r="Y87" i="4"/>
  <c r="Z87" i="4"/>
  <c r="L109" i="18"/>
  <c r="U88" i="4"/>
  <c r="V88" i="4"/>
  <c r="Y88" i="4"/>
  <c r="Z88" i="4"/>
  <c r="L110" i="18"/>
  <c r="U89" i="4"/>
  <c r="V89" i="4"/>
  <c r="O110" i="18" s="1"/>
  <c r="Y89" i="4"/>
  <c r="Z89" i="4"/>
  <c r="L111" i="18"/>
  <c r="U90" i="4"/>
  <c r="W90" i="4" s="1"/>
  <c r="V90" i="4"/>
  <c r="Y90" i="4"/>
  <c r="Z90" i="4"/>
  <c r="L112" i="18"/>
  <c r="U91" i="4"/>
  <c r="O472" i="12" s="1"/>
  <c r="P472" i="12" s="1"/>
  <c r="V91" i="4"/>
  <c r="X91" i="4" s="1"/>
  <c r="Y91" i="4"/>
  <c r="Z91" i="4"/>
  <c r="L113" i="18"/>
  <c r="U92" i="4"/>
  <c r="N113" i="18" s="1"/>
  <c r="Q113" i="18" s="1"/>
  <c r="V92" i="4"/>
  <c r="Y92" i="4"/>
  <c r="Z92" i="4"/>
  <c r="L114" i="18"/>
  <c r="U93" i="4"/>
  <c r="V93" i="4"/>
  <c r="Y93" i="4"/>
  <c r="Z93" i="4"/>
  <c r="L115" i="18"/>
  <c r="U94" i="4"/>
  <c r="V94" i="4"/>
  <c r="Y94" i="4"/>
  <c r="Z94" i="4"/>
  <c r="L116" i="18"/>
  <c r="U95" i="4"/>
  <c r="O476" i="12" s="1"/>
  <c r="R476" i="12" s="1"/>
  <c r="V95" i="4"/>
  <c r="Y95" i="4"/>
  <c r="Z95" i="4"/>
  <c r="L117" i="18"/>
  <c r="U96" i="4"/>
  <c r="O477" i="12" s="1"/>
  <c r="R477" i="12" s="1"/>
  <c r="V96" i="4"/>
  <c r="O117" i="18" s="1"/>
  <c r="Y96" i="4"/>
  <c r="Z96" i="4"/>
  <c r="L118" i="18"/>
  <c r="U97" i="4"/>
  <c r="V97" i="4"/>
  <c r="Y97" i="4"/>
  <c r="Z97" i="4"/>
  <c r="L119" i="18"/>
  <c r="U98" i="4"/>
  <c r="V98" i="4"/>
  <c r="X98" i="4" s="1"/>
  <c r="Y98" i="4"/>
  <c r="Z98" i="4"/>
  <c r="L120" i="18"/>
  <c r="U99" i="4"/>
  <c r="V99" i="4"/>
  <c r="X99" i="4" s="1"/>
  <c r="Y99" i="4"/>
  <c r="Z99" i="4"/>
  <c r="L121" i="18"/>
  <c r="U100" i="4"/>
  <c r="N121" i="18" s="1"/>
  <c r="Q121" i="18" s="1"/>
  <c r="V100" i="4"/>
  <c r="X100" i="4" s="1"/>
  <c r="Y100" i="4"/>
  <c r="Z100" i="4"/>
  <c r="L122" i="18"/>
  <c r="U101" i="4"/>
  <c r="V101" i="4"/>
  <c r="Y101" i="4"/>
  <c r="Z101" i="4"/>
  <c r="L123" i="18"/>
  <c r="U102" i="4"/>
  <c r="O483" i="12" s="1"/>
  <c r="V102" i="4"/>
  <c r="Y102" i="4"/>
  <c r="Z102" i="4"/>
  <c r="L124" i="18"/>
  <c r="U103" i="4"/>
  <c r="V103" i="4"/>
  <c r="Y103" i="4"/>
  <c r="Z103" i="4"/>
  <c r="L125" i="18"/>
  <c r="U104" i="4"/>
  <c r="N125" i="18" s="1"/>
  <c r="V104" i="4"/>
  <c r="Y104" i="4"/>
  <c r="Z104" i="4"/>
  <c r="L126" i="18"/>
  <c r="U105" i="4"/>
  <c r="V105" i="4"/>
  <c r="Y105" i="4"/>
  <c r="Z105" i="4"/>
  <c r="L127" i="18"/>
  <c r="U106" i="4"/>
  <c r="V106" i="4"/>
  <c r="X106" i="4" s="1"/>
  <c r="Y106" i="4"/>
  <c r="Z106" i="4"/>
  <c r="L128" i="18"/>
  <c r="U107" i="4"/>
  <c r="V107" i="4"/>
  <c r="X107" i="4" s="1"/>
  <c r="Y107" i="4"/>
  <c r="Z107" i="4"/>
  <c r="L129" i="18"/>
  <c r="U108" i="4"/>
  <c r="V108" i="4"/>
  <c r="Y108" i="4"/>
  <c r="Z108" i="4"/>
  <c r="L130" i="18"/>
  <c r="U109" i="4"/>
  <c r="V109" i="4"/>
  <c r="Y109" i="4"/>
  <c r="Z109" i="4"/>
  <c r="L131" i="18"/>
  <c r="U110" i="4"/>
  <c r="V110" i="4"/>
  <c r="Y110" i="4"/>
  <c r="Z110" i="4"/>
  <c r="L132" i="18"/>
  <c r="U111" i="4"/>
  <c r="N132" i="18" s="1"/>
  <c r="Q132" i="18" s="1"/>
  <c r="V111" i="4"/>
  <c r="Y111" i="4"/>
  <c r="Z111" i="4"/>
  <c r="L133" i="18"/>
  <c r="U112" i="4"/>
  <c r="V112" i="4"/>
  <c r="O133" i="18" s="1"/>
  <c r="Y112" i="4"/>
  <c r="Z112" i="4"/>
  <c r="L134" i="18"/>
  <c r="U113" i="4"/>
  <c r="W113" i="4" s="1"/>
  <c r="V113" i="4"/>
  <c r="O134" i="18" s="1"/>
  <c r="T134" i="18" s="1"/>
  <c r="V134" i="18" s="1"/>
  <c r="Y113" i="4"/>
  <c r="Z113" i="4"/>
  <c r="L135" i="18"/>
  <c r="U114" i="4"/>
  <c r="W114" i="4" s="1"/>
  <c r="V114" i="4"/>
  <c r="Y114" i="4"/>
  <c r="Z114" i="4"/>
  <c r="L136" i="18"/>
  <c r="U115" i="4"/>
  <c r="W115" i="4" s="1"/>
  <c r="V115" i="4"/>
  <c r="X115" i="4" s="1"/>
  <c r="Y115" i="4"/>
  <c r="Z115" i="4"/>
  <c r="L137" i="18"/>
  <c r="U116" i="4"/>
  <c r="V116" i="4"/>
  <c r="Y116" i="4"/>
  <c r="Z116" i="4"/>
  <c r="L138" i="18"/>
  <c r="U117" i="4"/>
  <c r="V117" i="4"/>
  <c r="Y117" i="4"/>
  <c r="Z117" i="4"/>
  <c r="L139" i="18"/>
  <c r="U118" i="4"/>
  <c r="V118" i="4"/>
  <c r="O139" i="18" s="1"/>
  <c r="Y118" i="4"/>
  <c r="Z118" i="4"/>
  <c r="L140" i="18"/>
  <c r="U119" i="4"/>
  <c r="W119" i="4" s="1"/>
  <c r="V119" i="4"/>
  <c r="Y119" i="4"/>
  <c r="Z119" i="4"/>
  <c r="L141" i="18"/>
  <c r="U120" i="4"/>
  <c r="O502" i="12" s="1"/>
  <c r="P502" i="12" s="1"/>
  <c r="V120" i="4"/>
  <c r="Y120" i="4"/>
  <c r="Z120" i="4"/>
  <c r="L142" i="18"/>
  <c r="U121" i="4"/>
  <c r="N142" i="18" s="1"/>
  <c r="V121" i="4"/>
  <c r="Y121" i="4"/>
  <c r="Z121" i="4"/>
  <c r="L143" i="18"/>
  <c r="U122" i="4"/>
  <c r="V122" i="4"/>
  <c r="Y122" i="4"/>
  <c r="Z122" i="4"/>
  <c r="L144" i="18"/>
  <c r="U123" i="4"/>
  <c r="V123" i="4"/>
  <c r="Y123" i="4"/>
  <c r="Z123" i="4"/>
  <c r="L145" i="18"/>
  <c r="U124" i="4"/>
  <c r="V124" i="4"/>
  <c r="Y124" i="4"/>
  <c r="Z124" i="4"/>
  <c r="L146" i="18"/>
  <c r="U125" i="4"/>
  <c r="V125" i="4"/>
  <c r="Y125" i="4"/>
  <c r="Z125" i="4"/>
  <c r="L147" i="18"/>
  <c r="U126" i="4"/>
  <c r="V126" i="4"/>
  <c r="X126" i="4" s="1"/>
  <c r="Y126" i="4"/>
  <c r="Z126" i="4"/>
  <c r="L148" i="18"/>
  <c r="U127" i="4"/>
  <c r="V127" i="4"/>
  <c r="Y127" i="4"/>
  <c r="Z127" i="4"/>
  <c r="L149" i="18"/>
  <c r="U128" i="4"/>
  <c r="O510" i="12" s="1"/>
  <c r="P510" i="12" s="1"/>
  <c r="V128" i="4"/>
  <c r="Y128" i="4"/>
  <c r="Z128" i="4"/>
  <c r="L150" i="18"/>
  <c r="U129" i="4"/>
  <c r="V129" i="4"/>
  <c r="O150" i="18" s="1"/>
  <c r="Y129" i="4"/>
  <c r="Z129" i="4"/>
  <c r="L151" i="18"/>
  <c r="U130" i="4"/>
  <c r="V130" i="4"/>
  <c r="O151" i="18" s="1"/>
  <c r="Y130" i="4"/>
  <c r="Z130" i="4"/>
  <c r="L152" i="18"/>
  <c r="U131" i="4"/>
  <c r="W131" i="4" s="1"/>
  <c r="V131" i="4"/>
  <c r="Y131" i="4"/>
  <c r="Z131" i="4"/>
  <c r="L153" i="18"/>
  <c r="U132" i="4"/>
  <c r="V132" i="4"/>
  <c r="Y132" i="4"/>
  <c r="Z132" i="4"/>
  <c r="L154" i="18"/>
  <c r="U133" i="4"/>
  <c r="V133" i="4"/>
  <c r="Y133" i="4"/>
  <c r="Z133" i="4"/>
  <c r="L155" i="18"/>
  <c r="U134" i="4"/>
  <c r="N155" i="18" s="1"/>
  <c r="S155" i="18" s="1"/>
  <c r="U155" i="18" s="1"/>
  <c r="V134" i="4"/>
  <c r="Y134" i="4"/>
  <c r="Z134" i="4"/>
  <c r="L156" i="18"/>
  <c r="U135" i="4"/>
  <c r="V135" i="4"/>
  <c r="O156" i="18" s="1"/>
  <c r="T156" i="18" s="1"/>
  <c r="V156" i="18" s="1"/>
  <c r="Y135" i="4"/>
  <c r="Z135" i="4"/>
  <c r="L157" i="18"/>
  <c r="AB157" i="18" s="1"/>
  <c r="U136" i="4"/>
  <c r="N157" i="18" s="1"/>
  <c r="V136" i="4"/>
  <c r="Y136" i="4"/>
  <c r="Z136" i="4"/>
  <c r="L158" i="18"/>
  <c r="U137" i="4"/>
  <c r="V137" i="4"/>
  <c r="Y137" i="4"/>
  <c r="Z137" i="4"/>
  <c r="L159" i="18"/>
  <c r="U138" i="4"/>
  <c r="V138" i="4"/>
  <c r="X138" i="4" s="1"/>
  <c r="Y138" i="4"/>
  <c r="Z138" i="4"/>
  <c r="L160" i="18"/>
  <c r="U139" i="4"/>
  <c r="V139" i="4"/>
  <c r="X139" i="4" s="1"/>
  <c r="Y139" i="4"/>
  <c r="Z139" i="4"/>
  <c r="L161" i="18"/>
  <c r="U140" i="4"/>
  <c r="V140" i="4"/>
  <c r="O161" i="18" s="1"/>
  <c r="T161" i="18" s="1"/>
  <c r="V161" i="18" s="1"/>
  <c r="Y140" i="4"/>
  <c r="Z140" i="4"/>
  <c r="L162" i="18"/>
  <c r="U141" i="4"/>
  <c r="V141" i="4"/>
  <c r="X141" i="4" s="1"/>
  <c r="Y141" i="4"/>
  <c r="Z141" i="4"/>
  <c r="L163" i="18"/>
  <c r="U142" i="4"/>
  <c r="V142" i="4"/>
  <c r="Y142" i="4"/>
  <c r="Z142" i="4"/>
  <c r="L164" i="18"/>
  <c r="U143" i="4"/>
  <c r="V143" i="4"/>
  <c r="Y143" i="4"/>
  <c r="Z143" i="4"/>
  <c r="L165" i="18"/>
  <c r="U144" i="4"/>
  <c r="V144" i="4"/>
  <c r="O165" i="18" s="1"/>
  <c r="Y144" i="4"/>
  <c r="Z144" i="4"/>
  <c r="L166" i="18"/>
  <c r="U145" i="4"/>
  <c r="V145" i="4"/>
  <c r="X145" i="4" s="1"/>
  <c r="Y145" i="4"/>
  <c r="Z145" i="4"/>
  <c r="L167" i="18"/>
  <c r="U146" i="4"/>
  <c r="N167" i="18" s="1"/>
  <c r="V146" i="4"/>
  <c r="O167" i="18" s="1"/>
  <c r="Y146" i="4"/>
  <c r="Z146" i="4"/>
  <c r="L168" i="18"/>
  <c r="U147" i="4"/>
  <c r="V147" i="4"/>
  <c r="Y147" i="4"/>
  <c r="Z147" i="4"/>
  <c r="L169" i="18"/>
  <c r="U148" i="4"/>
  <c r="V148" i="4"/>
  <c r="X148" i="4" s="1"/>
  <c r="Y148" i="4"/>
  <c r="Z148" i="4"/>
  <c r="L170" i="18"/>
  <c r="U149" i="4"/>
  <c r="V149" i="4"/>
  <c r="X149" i="4" s="1"/>
  <c r="Y149" i="4"/>
  <c r="Z149" i="4"/>
  <c r="L171" i="18"/>
  <c r="U150" i="4"/>
  <c r="O532" i="12" s="1"/>
  <c r="P532" i="12" s="1"/>
  <c r="V150" i="4"/>
  <c r="Y150" i="4"/>
  <c r="Z150" i="4"/>
  <c r="L172" i="18"/>
  <c r="U151" i="4"/>
  <c r="N172" i="18" s="1"/>
  <c r="V151" i="4"/>
  <c r="O172" i="18" s="1"/>
  <c r="R172" i="18" s="1"/>
  <c r="Y151" i="4"/>
  <c r="Z151" i="4"/>
  <c r="L173" i="18"/>
  <c r="U152" i="4"/>
  <c r="V152" i="4"/>
  <c r="Y152" i="4"/>
  <c r="Z152" i="4"/>
  <c r="L174" i="18"/>
  <c r="U153" i="4"/>
  <c r="W153" i="4" s="1"/>
  <c r="V153" i="4"/>
  <c r="Y153" i="4"/>
  <c r="Z153" i="4"/>
  <c r="L175" i="18"/>
  <c r="U154" i="4"/>
  <c r="N175" i="18" s="1"/>
  <c r="V154" i="4"/>
  <c r="X154" i="4" s="1"/>
  <c r="Y154" i="4"/>
  <c r="Z154" i="4"/>
  <c r="L176" i="18"/>
  <c r="U155" i="4"/>
  <c r="N176" i="18" s="1"/>
  <c r="V155" i="4"/>
  <c r="O176" i="18" s="1"/>
  <c r="Y155" i="4"/>
  <c r="Z155" i="4"/>
  <c r="L177" i="18"/>
  <c r="U156" i="4"/>
  <c r="V156" i="4"/>
  <c r="O177" i="18"/>
  <c r="T177" i="18" s="1"/>
  <c r="V177" i="18" s="1"/>
  <c r="Y156" i="4"/>
  <c r="Z156" i="4"/>
  <c r="L178" i="18"/>
  <c r="U157" i="4"/>
  <c r="N178" i="18" s="1"/>
  <c r="Q178" i="18" s="1"/>
  <c r="V157" i="4"/>
  <c r="Y157" i="4"/>
  <c r="Z157" i="4"/>
  <c r="L179" i="18"/>
  <c r="U158" i="4"/>
  <c r="N179" i="18" s="1"/>
  <c r="Q179" i="18" s="1"/>
  <c r="V158" i="4"/>
  <c r="O179" i="18" s="1"/>
  <c r="T179" i="18" s="1"/>
  <c r="V179" i="18" s="1"/>
  <c r="Y158" i="4"/>
  <c r="Z158" i="4"/>
  <c r="L180" i="18"/>
  <c r="U159" i="4"/>
  <c r="V159" i="4"/>
  <c r="Y159" i="4"/>
  <c r="Z159" i="4"/>
  <c r="L181" i="18"/>
  <c r="U160" i="4"/>
  <c r="V160" i="4"/>
  <c r="X160" i="4" s="1"/>
  <c r="Y160" i="4"/>
  <c r="Z160" i="4"/>
  <c r="L182" i="18"/>
  <c r="U161" i="4"/>
  <c r="V161" i="4"/>
  <c r="X161" i="4" s="1"/>
  <c r="Y161" i="4"/>
  <c r="Z161" i="4"/>
  <c r="L183" i="18"/>
  <c r="U162" i="4"/>
  <c r="V162" i="4"/>
  <c r="O183" i="18" s="1"/>
  <c r="Y162" i="4"/>
  <c r="Z162" i="4"/>
  <c r="L184" i="18"/>
  <c r="U163" i="4"/>
  <c r="W163" i="4" s="1"/>
  <c r="V163" i="4"/>
  <c r="Y163" i="4"/>
  <c r="Z163" i="4"/>
  <c r="L185" i="18"/>
  <c r="U164" i="4"/>
  <c r="V164" i="4"/>
  <c r="X164" i="4" s="1"/>
  <c r="Y164" i="4"/>
  <c r="Z164" i="4"/>
  <c r="L186" i="18"/>
  <c r="U165" i="4"/>
  <c r="N186" i="18" s="1"/>
  <c r="V165" i="4"/>
  <c r="X165" i="4" s="1"/>
  <c r="Y165" i="4"/>
  <c r="Z165" i="4"/>
  <c r="L187" i="18"/>
  <c r="U166" i="4"/>
  <c r="V166" i="4"/>
  <c r="X166" i="4" s="1"/>
  <c r="Y166" i="4"/>
  <c r="Z166" i="4"/>
  <c r="L188" i="18"/>
  <c r="U167" i="4"/>
  <c r="V167" i="4"/>
  <c r="Y167" i="4"/>
  <c r="Z167" i="4"/>
  <c r="L189" i="18"/>
  <c r="U168" i="4"/>
  <c r="V168" i="4"/>
  <c r="Y168" i="4"/>
  <c r="Z168" i="4"/>
  <c r="L190" i="18"/>
  <c r="U169" i="4"/>
  <c r="N190" i="18" s="1"/>
  <c r="Q190" i="18" s="1"/>
  <c r="V169" i="4"/>
  <c r="Y169" i="4"/>
  <c r="Z169" i="4"/>
  <c r="L191" i="18"/>
  <c r="U170" i="4"/>
  <c r="W170" i="4" s="1"/>
  <c r="V170" i="4"/>
  <c r="O191" i="18" s="1"/>
  <c r="Y170" i="4"/>
  <c r="Z170" i="4"/>
  <c r="L192" i="18"/>
  <c r="U171" i="4"/>
  <c r="O553" i="12" s="1"/>
  <c r="R553" i="12" s="1"/>
  <c r="V171" i="4"/>
  <c r="Y171" i="4"/>
  <c r="Z171" i="4"/>
  <c r="L193" i="18"/>
  <c r="U172" i="4"/>
  <c r="N193" i="18" s="1"/>
  <c r="Q193" i="18" s="1"/>
  <c r="V172" i="4"/>
  <c r="X172" i="4" s="1"/>
  <c r="Y172" i="4"/>
  <c r="Z172" i="4"/>
  <c r="L194" i="18"/>
  <c r="U173" i="4"/>
  <c r="V173" i="4"/>
  <c r="X173" i="4" s="1"/>
  <c r="Y173" i="4"/>
  <c r="Z173" i="4"/>
  <c r="L195" i="18"/>
  <c r="U174" i="4"/>
  <c r="V174" i="4"/>
  <c r="O195" i="18" s="1"/>
  <c r="T195" i="18" s="1"/>
  <c r="V195" i="18" s="1"/>
  <c r="Y174" i="4"/>
  <c r="Z174" i="4"/>
  <c r="L196" i="18"/>
  <c r="U175" i="4"/>
  <c r="O557" i="12" s="1"/>
  <c r="V175" i="4"/>
  <c r="Y175" i="4"/>
  <c r="Z175" i="4"/>
  <c r="L197" i="18"/>
  <c r="U176" i="4"/>
  <c r="V176" i="4"/>
  <c r="X176" i="4" s="1"/>
  <c r="Y176" i="4"/>
  <c r="Z176" i="4"/>
  <c r="L198" i="18"/>
  <c r="U177" i="4"/>
  <c r="O559" i="12" s="1"/>
  <c r="R559" i="12" s="1"/>
  <c r="V177" i="4"/>
  <c r="Y177" i="4"/>
  <c r="Z177" i="4"/>
  <c r="L199" i="18"/>
  <c r="U178" i="4"/>
  <c r="V178" i="4"/>
  <c r="Y178" i="4"/>
  <c r="Z178" i="4"/>
  <c r="L200" i="18"/>
  <c r="U179" i="4"/>
  <c r="V179" i="4"/>
  <c r="O200" i="18" s="1"/>
  <c r="Y179" i="4"/>
  <c r="Z179" i="4"/>
  <c r="L201" i="18"/>
  <c r="U180" i="4"/>
  <c r="V180" i="4"/>
  <c r="Y180" i="4"/>
  <c r="Z180" i="4"/>
  <c r="L202" i="18"/>
  <c r="U181" i="4"/>
  <c r="V181" i="4"/>
  <c r="X181" i="4" s="1"/>
  <c r="Y181" i="4"/>
  <c r="Z181" i="4"/>
  <c r="L203" i="18"/>
  <c r="U182" i="4"/>
  <c r="V182" i="4"/>
  <c r="Y182" i="4"/>
  <c r="Z182" i="4"/>
  <c r="L204" i="18"/>
  <c r="U183" i="4"/>
  <c r="V183" i="4"/>
  <c r="Y183" i="4"/>
  <c r="Z183" i="4"/>
  <c r="L205" i="18"/>
  <c r="U184" i="4"/>
  <c r="O566" i="12" s="1"/>
  <c r="V184" i="4"/>
  <c r="Y184" i="4"/>
  <c r="Z184" i="4"/>
  <c r="L206" i="18"/>
  <c r="U185" i="4"/>
  <c r="O567" i="12" s="1"/>
  <c r="P567" i="12" s="1"/>
  <c r="V185" i="4"/>
  <c r="O206" i="18" s="1"/>
  <c r="T206" i="18" s="1"/>
  <c r="V206" i="18" s="1"/>
  <c r="Y185" i="4"/>
  <c r="Z185" i="4"/>
  <c r="L207" i="18"/>
  <c r="U186" i="4"/>
  <c r="W186" i="4" s="1"/>
  <c r="V186" i="4"/>
  <c r="O207" i="18" s="1"/>
  <c r="T207" i="18" s="1"/>
  <c r="V207" i="18" s="1"/>
  <c r="Y186" i="4"/>
  <c r="Z186" i="4"/>
  <c r="L208" i="18"/>
  <c r="U187" i="4"/>
  <c r="V187" i="4"/>
  <c r="X187" i="4" s="1"/>
  <c r="Y187" i="4"/>
  <c r="Z187" i="4"/>
  <c r="L209" i="18"/>
  <c r="U188" i="4"/>
  <c r="W188" i="4" s="1"/>
  <c r="V188" i="4"/>
  <c r="Y188" i="4"/>
  <c r="Z188" i="4"/>
  <c r="L210" i="18"/>
  <c r="U189" i="4"/>
  <c r="O571" i="12" s="1"/>
  <c r="V189" i="4"/>
  <c r="Y189" i="4"/>
  <c r="Z189" i="4"/>
  <c r="L211" i="18"/>
  <c r="U190" i="4"/>
  <c r="W190" i="4" s="1"/>
  <c r="V190" i="4"/>
  <c r="X190" i="4" s="1"/>
  <c r="Y190" i="4"/>
  <c r="Z190" i="4"/>
  <c r="L212" i="18"/>
  <c r="U191" i="4"/>
  <c r="V191" i="4"/>
  <c r="Y191" i="4"/>
  <c r="Z191" i="4"/>
  <c r="L213" i="18"/>
  <c r="U192" i="4"/>
  <c r="N213" i="18" s="1"/>
  <c r="Q213" i="18" s="1"/>
  <c r="V192" i="4"/>
  <c r="X192" i="4" s="1"/>
  <c r="Y192" i="4"/>
  <c r="Z192" i="4"/>
  <c r="L214" i="18"/>
  <c r="U193" i="4"/>
  <c r="V193" i="4"/>
  <c r="O214" i="18" s="1"/>
  <c r="R214" i="18" s="1"/>
  <c r="Y193" i="4"/>
  <c r="Z193" i="4"/>
  <c r="L215" i="18"/>
  <c r="U194" i="4"/>
  <c r="O576" i="12" s="1"/>
  <c r="V194" i="4"/>
  <c r="X194" i="4" s="1"/>
  <c r="Y194" i="4"/>
  <c r="Z194" i="4"/>
  <c r="L216" i="18"/>
  <c r="U195" i="4"/>
  <c r="V195" i="4"/>
  <c r="Y195" i="4"/>
  <c r="Z195" i="4"/>
  <c r="L217" i="18"/>
  <c r="U196" i="4"/>
  <c r="V196" i="4"/>
  <c r="Y196" i="4"/>
  <c r="Z196" i="4"/>
  <c r="L218" i="18"/>
  <c r="U197" i="4"/>
  <c r="V197" i="4"/>
  <c r="X197" i="4" s="1"/>
  <c r="Y197" i="4"/>
  <c r="Z197" i="4"/>
  <c r="L219" i="18"/>
  <c r="U198" i="4"/>
  <c r="O580" i="12" s="1"/>
  <c r="V198" i="4"/>
  <c r="Y198" i="4"/>
  <c r="Z198" i="4"/>
  <c r="L220" i="18"/>
  <c r="U199" i="4"/>
  <c r="O581" i="12" s="1"/>
  <c r="R581" i="12" s="1"/>
  <c r="V199" i="4"/>
  <c r="Y199" i="4"/>
  <c r="Z199" i="4"/>
  <c r="L221" i="18"/>
  <c r="U200" i="4"/>
  <c r="W200" i="4" s="1"/>
  <c r="V200" i="4"/>
  <c r="Y200" i="4"/>
  <c r="Z200" i="4"/>
  <c r="L222" i="18"/>
  <c r="U201" i="4"/>
  <c r="V201" i="4"/>
  <c r="X201" i="4" s="1"/>
  <c r="Y201" i="4"/>
  <c r="Z201" i="4"/>
  <c r="L223" i="18"/>
  <c r="U202" i="4"/>
  <c r="V202" i="4"/>
  <c r="O223" i="18" s="1"/>
  <c r="Y202" i="4"/>
  <c r="Z202" i="4"/>
  <c r="L224" i="18"/>
  <c r="U203" i="4"/>
  <c r="V203" i="4"/>
  <c r="O224" i="18" s="1"/>
  <c r="Y203" i="4"/>
  <c r="Z203" i="4"/>
  <c r="L225" i="18"/>
  <c r="U204" i="4"/>
  <c r="W204" i="4" s="1"/>
  <c r="V204" i="4"/>
  <c r="Y204" i="4"/>
  <c r="Z204" i="4"/>
  <c r="L226" i="18"/>
  <c r="U205" i="4"/>
  <c r="V205" i="4"/>
  <c r="O226" i="18" s="1"/>
  <c r="T226" i="18" s="1"/>
  <c r="Y205" i="4"/>
  <c r="Z205" i="4"/>
  <c r="L227" i="18"/>
  <c r="U206" i="4"/>
  <c r="V206" i="4"/>
  <c r="O227" i="18" s="1"/>
  <c r="T227" i="18" s="1"/>
  <c r="V227" i="18" s="1"/>
  <c r="Y206" i="4"/>
  <c r="Z206" i="4"/>
  <c r="M6" i="3"/>
  <c r="N6" i="3"/>
  <c r="U6" i="3"/>
  <c r="V6" i="3"/>
  <c r="M7" i="3"/>
  <c r="B387" i="12" s="1"/>
  <c r="E387" i="12" s="1"/>
  <c r="N7" i="3"/>
  <c r="U7" i="3"/>
  <c r="V7" i="3"/>
  <c r="M8" i="3"/>
  <c r="S8" i="3" s="1"/>
  <c r="N8" i="3"/>
  <c r="T8" i="3" s="1"/>
  <c r="U8" i="3"/>
  <c r="V8" i="3"/>
  <c r="U9" i="3"/>
  <c r="V9" i="3"/>
  <c r="M10" i="3"/>
  <c r="N10" i="3"/>
  <c r="T10" i="3" s="1"/>
  <c r="U10" i="3"/>
  <c r="V10" i="3"/>
  <c r="M11" i="3"/>
  <c r="S11" i="3" s="1"/>
  <c r="N11" i="3"/>
  <c r="T11" i="3" s="1"/>
  <c r="U11" i="3"/>
  <c r="V11" i="3"/>
  <c r="M12" i="3"/>
  <c r="N12" i="3"/>
  <c r="T12" i="3" s="1"/>
  <c r="U12" i="3"/>
  <c r="M13" i="3"/>
  <c r="S13" i="3" s="1"/>
  <c r="N13" i="3"/>
  <c r="T13" i="3" s="1"/>
  <c r="U13" i="3"/>
  <c r="V13" i="3"/>
  <c r="M14" i="3"/>
  <c r="N14" i="3"/>
  <c r="T14" i="3" s="1"/>
  <c r="U14" i="3"/>
  <c r="V14" i="3"/>
  <c r="M15" i="3"/>
  <c r="N15" i="3"/>
  <c r="T15" i="3" s="1"/>
  <c r="U15" i="3"/>
  <c r="V15" i="3"/>
  <c r="M16" i="3"/>
  <c r="N16" i="3"/>
  <c r="T16" i="3" s="1"/>
  <c r="U16" i="3"/>
  <c r="V16" i="3"/>
  <c r="M17" i="3"/>
  <c r="B397" i="12" s="1"/>
  <c r="N17" i="3"/>
  <c r="T17" i="3" s="1"/>
  <c r="U17" i="3"/>
  <c r="V17" i="3"/>
  <c r="M18" i="3"/>
  <c r="N18" i="3"/>
  <c r="T18" i="3" s="1"/>
  <c r="U18" i="3"/>
  <c r="V18" i="3"/>
  <c r="M19" i="3"/>
  <c r="N19" i="3"/>
  <c r="T19" i="3" s="1"/>
  <c r="U19" i="3"/>
  <c r="V19" i="3"/>
  <c r="M20" i="3"/>
  <c r="B400" i="12" s="1"/>
  <c r="N20" i="3"/>
  <c r="T20" i="3" s="1"/>
  <c r="U20" i="3"/>
  <c r="V20" i="3"/>
  <c r="M21" i="3"/>
  <c r="S21" i="3" s="1"/>
  <c r="N21" i="3"/>
  <c r="T21" i="3" s="1"/>
  <c r="U21" i="3"/>
  <c r="V21" i="3"/>
  <c r="M22" i="3"/>
  <c r="S22" i="3" s="1"/>
  <c r="N22" i="3"/>
  <c r="T22" i="3" s="1"/>
  <c r="U22" i="3"/>
  <c r="V22" i="3"/>
  <c r="M23" i="3"/>
  <c r="N23" i="3"/>
  <c r="T23" i="3" s="1"/>
  <c r="U23" i="3"/>
  <c r="V23" i="3"/>
  <c r="M24" i="3"/>
  <c r="N24" i="3"/>
  <c r="T24" i="3" s="1"/>
  <c r="U24" i="3"/>
  <c r="V24" i="3"/>
  <c r="M25" i="3"/>
  <c r="B405" i="12" s="1"/>
  <c r="N25" i="3"/>
  <c r="T25" i="3" s="1"/>
  <c r="U25" i="3"/>
  <c r="V25" i="3"/>
  <c r="M26" i="3"/>
  <c r="S26" i="3" s="1"/>
  <c r="N26" i="3"/>
  <c r="T26" i="3" s="1"/>
  <c r="U26" i="3"/>
  <c r="V26" i="3"/>
  <c r="M27" i="3"/>
  <c r="N27" i="3"/>
  <c r="T27" i="3" s="1"/>
  <c r="U27" i="3"/>
  <c r="V27" i="3"/>
  <c r="M28" i="3"/>
  <c r="N28" i="3"/>
  <c r="T28" i="3" s="1"/>
  <c r="U28" i="3"/>
  <c r="V28" i="3"/>
  <c r="M29" i="3"/>
  <c r="S29" i="3" s="1"/>
  <c r="N29" i="3"/>
  <c r="T29" i="3" s="1"/>
  <c r="U29" i="3"/>
  <c r="V29" i="3"/>
  <c r="M30" i="3"/>
  <c r="N30" i="3"/>
  <c r="T30" i="3" s="1"/>
  <c r="U30" i="3"/>
  <c r="V30" i="3"/>
  <c r="M31" i="3"/>
  <c r="B411" i="12" s="1"/>
  <c r="E411" i="12" s="1"/>
  <c r="N31" i="3"/>
  <c r="T31" i="3" s="1"/>
  <c r="U31" i="3"/>
  <c r="V31" i="3"/>
  <c r="M32" i="3"/>
  <c r="S32" i="3" s="1"/>
  <c r="N32" i="3"/>
  <c r="T32" i="3" s="1"/>
  <c r="U32" i="3"/>
  <c r="V32" i="3"/>
  <c r="M33" i="3"/>
  <c r="N33" i="3"/>
  <c r="T33" i="3" s="1"/>
  <c r="U33" i="3"/>
  <c r="V33" i="3"/>
  <c r="M34" i="3"/>
  <c r="S34" i="3" s="1"/>
  <c r="N34" i="3"/>
  <c r="T34" i="3" s="1"/>
  <c r="U34" i="3"/>
  <c r="V34" i="3"/>
  <c r="M35" i="3"/>
  <c r="S35" i="3" s="1"/>
  <c r="N35" i="3"/>
  <c r="T35" i="3" s="1"/>
  <c r="U35" i="3"/>
  <c r="V35" i="3"/>
  <c r="M36" i="3"/>
  <c r="S36" i="3" s="1"/>
  <c r="N36" i="3"/>
  <c r="T36" i="3" s="1"/>
  <c r="U36" i="3"/>
  <c r="V36" i="3"/>
  <c r="M37" i="3"/>
  <c r="N37" i="3"/>
  <c r="T37" i="3" s="1"/>
  <c r="U37" i="3"/>
  <c r="V37" i="3"/>
  <c r="M38" i="3"/>
  <c r="B418" i="12" s="1"/>
  <c r="N38" i="3"/>
  <c r="T38" i="3" s="1"/>
  <c r="U38" i="3"/>
  <c r="V38" i="3"/>
  <c r="M39" i="3"/>
  <c r="N39" i="3"/>
  <c r="T39" i="3" s="1"/>
  <c r="U39" i="3"/>
  <c r="V39" i="3"/>
  <c r="M40" i="3"/>
  <c r="S40" i="3" s="1"/>
  <c r="N40" i="3"/>
  <c r="T40" i="3" s="1"/>
  <c r="U40" i="3"/>
  <c r="V40" i="3"/>
  <c r="M41" i="3"/>
  <c r="S41" i="3" s="1"/>
  <c r="N41" i="3"/>
  <c r="T41" i="3" s="1"/>
  <c r="U41" i="3"/>
  <c r="V41" i="3"/>
  <c r="M42" i="3"/>
  <c r="N42" i="3"/>
  <c r="T42" i="3" s="1"/>
  <c r="U42" i="3"/>
  <c r="V42" i="3"/>
  <c r="M43" i="3"/>
  <c r="B424" i="12" s="1"/>
  <c r="N43" i="3"/>
  <c r="T43" i="3" s="1"/>
  <c r="U43" i="3"/>
  <c r="V43" i="3"/>
  <c r="M44" i="3"/>
  <c r="S44" i="3" s="1"/>
  <c r="N44" i="3"/>
  <c r="T44" i="3" s="1"/>
  <c r="U44" i="3"/>
  <c r="V44" i="3"/>
  <c r="M45" i="3"/>
  <c r="B426" i="12" s="1"/>
  <c r="N45" i="3"/>
  <c r="T45" i="3" s="1"/>
  <c r="U45" i="3"/>
  <c r="V45" i="3"/>
  <c r="M46" i="3"/>
  <c r="B427" i="12" s="1"/>
  <c r="E427" i="12" s="1"/>
  <c r="N46" i="3"/>
  <c r="T46" i="3" s="1"/>
  <c r="U46" i="3"/>
  <c r="V46" i="3"/>
  <c r="M47" i="3"/>
  <c r="N47" i="3"/>
  <c r="T47" i="3" s="1"/>
  <c r="U47" i="3"/>
  <c r="V47" i="3"/>
  <c r="M48" i="3"/>
  <c r="N48" i="3"/>
  <c r="T48" i="3" s="1"/>
  <c r="U48" i="3"/>
  <c r="V48" i="3"/>
  <c r="M49" i="3"/>
  <c r="B430" i="12" s="1"/>
  <c r="N49" i="3"/>
  <c r="T49" i="3" s="1"/>
  <c r="U49" i="3"/>
  <c r="V49" i="3"/>
  <c r="M50" i="3"/>
  <c r="N50" i="3"/>
  <c r="T50" i="3" s="1"/>
  <c r="U50" i="3"/>
  <c r="V50" i="3"/>
  <c r="M51" i="3"/>
  <c r="N51" i="3"/>
  <c r="T51" i="3" s="1"/>
  <c r="U51" i="3"/>
  <c r="V51" i="3"/>
  <c r="M52" i="3"/>
  <c r="N52" i="3"/>
  <c r="T52" i="3" s="1"/>
  <c r="U52" i="3"/>
  <c r="V52" i="3"/>
  <c r="M53" i="3"/>
  <c r="B434" i="12" s="1"/>
  <c r="C434" i="12" s="1"/>
  <c r="N53" i="3"/>
  <c r="T53" i="3" s="1"/>
  <c r="U53" i="3"/>
  <c r="V53" i="3"/>
  <c r="M54" i="3"/>
  <c r="S54" i="3" s="1"/>
  <c r="N54" i="3"/>
  <c r="T54" i="3" s="1"/>
  <c r="U54" i="3"/>
  <c r="V54" i="3"/>
  <c r="M55" i="3"/>
  <c r="N55" i="3"/>
  <c r="T55" i="3" s="1"/>
  <c r="U55" i="3"/>
  <c r="V55" i="3"/>
  <c r="M56" i="3"/>
  <c r="N56" i="3"/>
  <c r="T56" i="3" s="1"/>
  <c r="U56" i="3"/>
  <c r="V56" i="3"/>
  <c r="M57" i="3"/>
  <c r="S57" i="3" s="1"/>
  <c r="N57" i="3"/>
  <c r="T57" i="3" s="1"/>
  <c r="U57" i="3"/>
  <c r="V57" i="3"/>
  <c r="M58" i="3"/>
  <c r="N58" i="3"/>
  <c r="T58" i="3" s="1"/>
  <c r="U58" i="3"/>
  <c r="V58" i="3"/>
  <c r="M59" i="3"/>
  <c r="N59" i="3"/>
  <c r="T59" i="3" s="1"/>
  <c r="U59" i="3"/>
  <c r="V59" i="3"/>
  <c r="M60" i="3"/>
  <c r="N60" i="3"/>
  <c r="T60" i="3" s="1"/>
  <c r="U60" i="3"/>
  <c r="V60" i="3"/>
  <c r="M61" i="3"/>
  <c r="B442" i="12" s="1"/>
  <c r="C442" i="12" s="1"/>
  <c r="N61" i="3"/>
  <c r="T61" i="3" s="1"/>
  <c r="U61" i="3"/>
  <c r="V61" i="3"/>
  <c r="M62" i="3"/>
  <c r="S62" i="3" s="1"/>
  <c r="N62" i="3"/>
  <c r="T62" i="3" s="1"/>
  <c r="U62" i="3"/>
  <c r="V62" i="3"/>
  <c r="M63" i="3"/>
  <c r="N63" i="3"/>
  <c r="T63" i="3" s="1"/>
  <c r="U63" i="3"/>
  <c r="V63" i="3"/>
  <c r="M64" i="3"/>
  <c r="S64" i="3" s="1"/>
  <c r="N64" i="3"/>
  <c r="T64" i="3" s="1"/>
  <c r="U64" i="3"/>
  <c r="V64" i="3"/>
  <c r="M65" i="3"/>
  <c r="N65" i="3"/>
  <c r="T65" i="3" s="1"/>
  <c r="U65" i="3"/>
  <c r="V65" i="3"/>
  <c r="M66" i="3"/>
  <c r="N66" i="3"/>
  <c r="T66" i="3" s="1"/>
  <c r="U66" i="3"/>
  <c r="V66" i="3"/>
  <c r="M67" i="3"/>
  <c r="N67" i="3"/>
  <c r="T67" i="3" s="1"/>
  <c r="U67" i="3"/>
  <c r="V67" i="3"/>
  <c r="M68" i="3"/>
  <c r="B449" i="12" s="1"/>
  <c r="N68" i="3"/>
  <c r="T68" i="3" s="1"/>
  <c r="U68" i="3"/>
  <c r="V68" i="3"/>
  <c r="M69" i="3"/>
  <c r="B450" i="12" s="1"/>
  <c r="E450" i="12" s="1"/>
  <c r="N69" i="3"/>
  <c r="T69" i="3" s="1"/>
  <c r="U69" i="3"/>
  <c r="V69" i="3"/>
  <c r="M70" i="3"/>
  <c r="N70" i="3"/>
  <c r="T70" i="3" s="1"/>
  <c r="U70" i="3"/>
  <c r="V70" i="3"/>
  <c r="M71" i="3"/>
  <c r="N71" i="3"/>
  <c r="T71" i="3" s="1"/>
  <c r="U71" i="3"/>
  <c r="V71" i="3"/>
  <c r="M72" i="3"/>
  <c r="N72" i="3"/>
  <c r="T72" i="3" s="1"/>
  <c r="U72" i="3"/>
  <c r="V72" i="3"/>
  <c r="M73" i="3"/>
  <c r="N73" i="3"/>
  <c r="T73" i="3" s="1"/>
  <c r="U73" i="3"/>
  <c r="V73" i="3"/>
  <c r="M74" i="3"/>
  <c r="B455" i="12" s="1"/>
  <c r="C455" i="12" s="1"/>
  <c r="N74" i="3"/>
  <c r="T74" i="3" s="1"/>
  <c r="U74" i="3"/>
  <c r="V74" i="3"/>
  <c r="M75" i="3"/>
  <c r="B456" i="12" s="1"/>
  <c r="E456" i="12" s="1"/>
  <c r="N75" i="3"/>
  <c r="T75" i="3" s="1"/>
  <c r="U75" i="3"/>
  <c r="V75" i="3"/>
  <c r="M76" i="3"/>
  <c r="B457" i="12" s="1"/>
  <c r="N76" i="3"/>
  <c r="T76" i="3" s="1"/>
  <c r="U76" i="3"/>
  <c r="V76" i="3"/>
  <c r="M77" i="3"/>
  <c r="B458" i="12" s="1"/>
  <c r="N77" i="3"/>
  <c r="T77" i="3" s="1"/>
  <c r="U77" i="3"/>
  <c r="V77" i="3"/>
  <c r="M78" i="3"/>
  <c r="N78" i="3"/>
  <c r="T78" i="3" s="1"/>
  <c r="U78" i="3"/>
  <c r="V78" i="3"/>
  <c r="M79" i="3"/>
  <c r="N79" i="3"/>
  <c r="T79" i="3" s="1"/>
  <c r="U79" i="3"/>
  <c r="V79" i="3"/>
  <c r="M80" i="3"/>
  <c r="N80" i="3"/>
  <c r="T80" i="3" s="1"/>
  <c r="U80" i="3"/>
  <c r="V80" i="3"/>
  <c r="M81" i="3"/>
  <c r="S81" i="3" s="1"/>
  <c r="N81" i="3"/>
  <c r="T81" i="3" s="1"/>
  <c r="U81" i="3"/>
  <c r="V81" i="3"/>
  <c r="M82" i="3"/>
  <c r="N82" i="3"/>
  <c r="T82" i="3" s="1"/>
  <c r="U82" i="3"/>
  <c r="V82" i="3"/>
  <c r="M83" i="3"/>
  <c r="B465" i="12" s="1"/>
  <c r="N83" i="3"/>
  <c r="T83" i="3" s="1"/>
  <c r="U83" i="3"/>
  <c r="V83" i="3"/>
  <c r="M84" i="3"/>
  <c r="N84" i="3"/>
  <c r="T84" i="3"/>
  <c r="U84" i="3"/>
  <c r="V84" i="3"/>
  <c r="M85" i="3"/>
  <c r="N85" i="3"/>
  <c r="T85" i="3" s="1"/>
  <c r="U85" i="3"/>
  <c r="V85" i="3"/>
  <c r="M86" i="3"/>
  <c r="N86" i="3"/>
  <c r="T86" i="3" s="1"/>
  <c r="U86" i="3"/>
  <c r="V86" i="3"/>
  <c r="M87" i="3"/>
  <c r="N87" i="3"/>
  <c r="T87" i="3"/>
  <c r="U87" i="3"/>
  <c r="V87" i="3"/>
  <c r="M88" i="3"/>
  <c r="N88" i="3"/>
  <c r="T88" i="3" s="1"/>
  <c r="U88" i="3"/>
  <c r="V88" i="3"/>
  <c r="M89" i="3"/>
  <c r="N89" i="3"/>
  <c r="T89" i="3" s="1"/>
  <c r="U89" i="3"/>
  <c r="V89" i="3"/>
  <c r="M90" i="3"/>
  <c r="N90" i="3"/>
  <c r="T90" i="3" s="1"/>
  <c r="U90" i="3"/>
  <c r="V90" i="3"/>
  <c r="M91" i="3"/>
  <c r="N91" i="3"/>
  <c r="T91" i="3" s="1"/>
  <c r="U91" i="3"/>
  <c r="V91" i="3"/>
  <c r="M92" i="3"/>
  <c r="N92" i="3"/>
  <c r="T92" i="3" s="1"/>
  <c r="U92" i="3"/>
  <c r="V92" i="3"/>
  <c r="M93" i="3"/>
  <c r="N93" i="3"/>
  <c r="T93" i="3" s="1"/>
  <c r="U93" i="3"/>
  <c r="V93" i="3"/>
  <c r="M94" i="3"/>
  <c r="N94" i="3"/>
  <c r="T94" i="3" s="1"/>
  <c r="U94" i="3"/>
  <c r="V94" i="3"/>
  <c r="M95" i="3"/>
  <c r="N95" i="3"/>
  <c r="T95" i="3" s="1"/>
  <c r="U95" i="3"/>
  <c r="V95" i="3"/>
  <c r="M96" i="3"/>
  <c r="N96" i="3"/>
  <c r="T96" i="3" s="1"/>
  <c r="U96" i="3"/>
  <c r="V96" i="3"/>
  <c r="M97" i="3"/>
  <c r="S97" i="3" s="1"/>
  <c r="N97" i="3"/>
  <c r="T97" i="3" s="1"/>
  <c r="U97" i="3"/>
  <c r="V97" i="3"/>
  <c r="M98" i="3"/>
  <c r="N98" i="3"/>
  <c r="T98" i="3" s="1"/>
  <c r="U98" i="3"/>
  <c r="V98" i="3"/>
  <c r="M99" i="3"/>
  <c r="N99" i="3"/>
  <c r="T99" i="3" s="1"/>
  <c r="U99" i="3"/>
  <c r="V99" i="3"/>
  <c r="M100" i="3"/>
  <c r="N100" i="3"/>
  <c r="T100" i="3" s="1"/>
  <c r="U100" i="3"/>
  <c r="V100" i="3"/>
  <c r="M101" i="3"/>
  <c r="N101" i="3"/>
  <c r="T101" i="3" s="1"/>
  <c r="U101" i="3"/>
  <c r="V101" i="3"/>
  <c r="M102" i="3"/>
  <c r="N102" i="3"/>
  <c r="T102" i="3" s="1"/>
  <c r="U102" i="3"/>
  <c r="V102" i="3"/>
  <c r="M103" i="3"/>
  <c r="N103" i="3"/>
  <c r="T103" i="3" s="1"/>
  <c r="U103" i="3"/>
  <c r="V103" i="3"/>
  <c r="M104" i="3"/>
  <c r="B486" i="12" s="1"/>
  <c r="N104" i="3"/>
  <c r="T104" i="3" s="1"/>
  <c r="U104" i="3"/>
  <c r="V104" i="3"/>
  <c r="M105" i="3"/>
  <c r="N105" i="3"/>
  <c r="T105" i="3" s="1"/>
  <c r="U105" i="3"/>
  <c r="V105" i="3"/>
  <c r="M106" i="3"/>
  <c r="N106" i="3"/>
  <c r="T106" i="3" s="1"/>
  <c r="U106" i="3"/>
  <c r="V106" i="3"/>
  <c r="M107" i="3"/>
  <c r="S107" i="3" s="1"/>
  <c r="N107" i="3"/>
  <c r="T107" i="3" s="1"/>
  <c r="U107" i="3"/>
  <c r="V107" i="3"/>
  <c r="M108" i="3"/>
  <c r="B490" i="12" s="1"/>
  <c r="C490" i="12" s="1"/>
  <c r="N108" i="3"/>
  <c r="T108" i="3" s="1"/>
  <c r="U108" i="3"/>
  <c r="V108" i="3"/>
  <c r="M109" i="3"/>
  <c r="N109" i="3"/>
  <c r="T109" i="3" s="1"/>
  <c r="U109" i="3"/>
  <c r="V109" i="3"/>
  <c r="M110" i="3"/>
  <c r="B492" i="12" s="1"/>
  <c r="C492" i="12" s="1"/>
  <c r="N110" i="3"/>
  <c r="T110" i="3" s="1"/>
  <c r="U110" i="3"/>
  <c r="V110" i="3"/>
  <c r="L111" i="3"/>
  <c r="M111" i="3"/>
  <c r="N111" i="3"/>
  <c r="T111" i="3" s="1"/>
  <c r="U111" i="3"/>
  <c r="V111" i="3"/>
  <c r="L112" i="3"/>
  <c r="M112" i="3"/>
  <c r="B494" i="12" s="1"/>
  <c r="N112" i="3"/>
  <c r="T112" i="3" s="1"/>
  <c r="U112" i="3"/>
  <c r="V112" i="3"/>
  <c r="L113" i="3"/>
  <c r="M113" i="3"/>
  <c r="N113" i="3"/>
  <c r="T113" i="3" s="1"/>
  <c r="U113" i="3"/>
  <c r="V113" i="3"/>
  <c r="L114" i="3"/>
  <c r="M114" i="3"/>
  <c r="N114" i="3"/>
  <c r="T114" i="3" s="1"/>
  <c r="U114" i="3"/>
  <c r="V114" i="3"/>
  <c r="L115" i="3"/>
  <c r="M115" i="3"/>
  <c r="B497" i="12" s="1"/>
  <c r="N115" i="3"/>
  <c r="T115" i="3" s="1"/>
  <c r="U115" i="3"/>
  <c r="V115" i="3"/>
  <c r="L116" i="3"/>
  <c r="M116" i="3"/>
  <c r="B498" i="12" s="1"/>
  <c r="N116" i="3"/>
  <c r="T116" i="3" s="1"/>
  <c r="U116" i="3"/>
  <c r="V116" i="3"/>
  <c r="L117" i="3"/>
  <c r="M117" i="3"/>
  <c r="S117" i="3" s="1"/>
  <c r="N117" i="3"/>
  <c r="T117" i="3" s="1"/>
  <c r="U117" i="3"/>
  <c r="V117" i="3"/>
  <c r="L118" i="3"/>
  <c r="M118" i="3"/>
  <c r="N118" i="3"/>
  <c r="T118" i="3" s="1"/>
  <c r="U118" i="3"/>
  <c r="V118" i="3"/>
  <c r="L119" i="3"/>
  <c r="M119" i="3"/>
  <c r="B502" i="12" s="1"/>
  <c r="N119" i="3"/>
  <c r="T119" i="3" s="1"/>
  <c r="U119" i="3"/>
  <c r="V119" i="3"/>
  <c r="L120" i="3"/>
  <c r="M120" i="3"/>
  <c r="N120" i="3"/>
  <c r="T120" i="3" s="1"/>
  <c r="U120" i="3"/>
  <c r="V120" i="3"/>
  <c r="L121" i="3"/>
  <c r="M121" i="3"/>
  <c r="S121" i="3" s="1"/>
  <c r="N121" i="3"/>
  <c r="T121" i="3" s="1"/>
  <c r="U121" i="3"/>
  <c r="V121" i="3"/>
  <c r="L122" i="3"/>
  <c r="M122" i="3"/>
  <c r="N122" i="3"/>
  <c r="T122" i="3" s="1"/>
  <c r="U122" i="3"/>
  <c r="V122" i="3"/>
  <c r="L123" i="3"/>
  <c r="M123" i="3"/>
  <c r="B506" i="12" s="1"/>
  <c r="C506" i="12" s="1"/>
  <c r="N123" i="3"/>
  <c r="T123" i="3" s="1"/>
  <c r="U123" i="3"/>
  <c r="V123" i="3"/>
  <c r="L124" i="3"/>
  <c r="M124" i="3"/>
  <c r="N124" i="3"/>
  <c r="T124" i="3" s="1"/>
  <c r="U124" i="3"/>
  <c r="V124" i="3"/>
  <c r="L125" i="3"/>
  <c r="M125" i="3"/>
  <c r="S125" i="3" s="1"/>
  <c r="N125" i="3"/>
  <c r="T125" i="3" s="1"/>
  <c r="U125" i="3"/>
  <c r="V125" i="3"/>
  <c r="L126" i="3"/>
  <c r="M126" i="3"/>
  <c r="B509" i="12" s="1"/>
  <c r="N126" i="3"/>
  <c r="T126" i="3" s="1"/>
  <c r="U126" i="3"/>
  <c r="V126" i="3"/>
  <c r="L127" i="3"/>
  <c r="M127" i="3"/>
  <c r="N127" i="3"/>
  <c r="T127" i="3" s="1"/>
  <c r="U127" i="3"/>
  <c r="V127" i="3"/>
  <c r="L128" i="3"/>
  <c r="M128" i="3"/>
  <c r="B511" i="12" s="1"/>
  <c r="C511" i="12" s="1"/>
  <c r="N128" i="3"/>
  <c r="T128" i="3" s="1"/>
  <c r="U128" i="3"/>
  <c r="V128" i="3"/>
  <c r="L129" i="3"/>
  <c r="M129" i="3"/>
  <c r="N129" i="3"/>
  <c r="T129" i="3" s="1"/>
  <c r="U129" i="3"/>
  <c r="V129" i="3"/>
  <c r="L130" i="3"/>
  <c r="M130" i="3"/>
  <c r="S130" i="3" s="1"/>
  <c r="N130" i="3"/>
  <c r="T130" i="3" s="1"/>
  <c r="U130" i="3"/>
  <c r="V130" i="3"/>
  <c r="L131" i="3"/>
  <c r="M131" i="3"/>
  <c r="N131" i="3"/>
  <c r="T131" i="3" s="1"/>
  <c r="U131" i="3"/>
  <c r="V131" i="3"/>
  <c r="L132" i="3"/>
  <c r="M132" i="3"/>
  <c r="S132" i="3" s="1"/>
  <c r="N132" i="3"/>
  <c r="T132" i="3" s="1"/>
  <c r="U132" i="3"/>
  <c r="V132" i="3"/>
  <c r="L133" i="3"/>
  <c r="M133" i="3"/>
  <c r="N133" i="3"/>
  <c r="T133" i="3" s="1"/>
  <c r="U133" i="3"/>
  <c r="V133" i="3"/>
  <c r="L134" i="3"/>
  <c r="M134" i="3"/>
  <c r="N134" i="3"/>
  <c r="T134" i="3" s="1"/>
  <c r="U134" i="3"/>
  <c r="V134" i="3"/>
  <c r="L135" i="3"/>
  <c r="M135" i="3"/>
  <c r="N135" i="3"/>
  <c r="T135" i="3" s="1"/>
  <c r="U135" i="3"/>
  <c r="V135" i="3"/>
  <c r="L136" i="3"/>
  <c r="M136" i="3"/>
  <c r="B519" i="12" s="1"/>
  <c r="N136" i="3"/>
  <c r="T136" i="3" s="1"/>
  <c r="U136" i="3"/>
  <c r="V136" i="3"/>
  <c r="L137" i="3"/>
  <c r="M137" i="3"/>
  <c r="N137" i="3"/>
  <c r="T137" i="3" s="1"/>
  <c r="U137" i="3"/>
  <c r="V137" i="3"/>
  <c r="L138" i="3"/>
  <c r="M138" i="3"/>
  <c r="N138" i="3"/>
  <c r="T138" i="3" s="1"/>
  <c r="U138" i="3"/>
  <c r="V138" i="3"/>
  <c r="L139" i="3"/>
  <c r="M139" i="3"/>
  <c r="B522" i="12" s="1"/>
  <c r="N139" i="3"/>
  <c r="T139" i="3" s="1"/>
  <c r="U139" i="3"/>
  <c r="V139" i="3"/>
  <c r="L140" i="3"/>
  <c r="M140" i="3"/>
  <c r="N140" i="3"/>
  <c r="T140" i="3" s="1"/>
  <c r="U140" i="3"/>
  <c r="V140" i="3"/>
  <c r="L141" i="3"/>
  <c r="M141" i="3"/>
  <c r="N141" i="3"/>
  <c r="T141" i="3" s="1"/>
  <c r="U141" i="3"/>
  <c r="V141" i="3"/>
  <c r="L142" i="3"/>
  <c r="M142" i="3"/>
  <c r="N142" i="3"/>
  <c r="T142" i="3" s="1"/>
  <c r="U142" i="3"/>
  <c r="V142" i="3"/>
  <c r="L143" i="3"/>
  <c r="M143" i="3"/>
  <c r="N143" i="3"/>
  <c r="T143" i="3" s="1"/>
  <c r="U143" i="3"/>
  <c r="V143" i="3"/>
  <c r="L144" i="3"/>
  <c r="M144" i="3"/>
  <c r="N144" i="3"/>
  <c r="T144" i="3" s="1"/>
  <c r="U144" i="3"/>
  <c r="V144" i="3"/>
  <c r="L145" i="3"/>
  <c r="M145" i="3"/>
  <c r="N145" i="3"/>
  <c r="T145" i="3" s="1"/>
  <c r="U145" i="3"/>
  <c r="V145" i="3"/>
  <c r="L146" i="3"/>
  <c r="M146" i="3"/>
  <c r="N146" i="3"/>
  <c r="T146" i="3" s="1"/>
  <c r="U146" i="3"/>
  <c r="V146" i="3"/>
  <c r="L147" i="3"/>
  <c r="M147" i="3"/>
  <c r="N147" i="3"/>
  <c r="T147" i="3" s="1"/>
  <c r="U147" i="3"/>
  <c r="V147" i="3"/>
  <c r="L148" i="3"/>
  <c r="M148" i="3"/>
  <c r="N148" i="3"/>
  <c r="T148" i="3" s="1"/>
  <c r="U148" i="3"/>
  <c r="V148" i="3"/>
  <c r="L149" i="3"/>
  <c r="M149" i="3"/>
  <c r="S149" i="3" s="1"/>
  <c r="N149" i="3"/>
  <c r="T149" i="3" s="1"/>
  <c r="U149" i="3"/>
  <c r="V149" i="3"/>
  <c r="L150" i="3"/>
  <c r="M150" i="3"/>
  <c r="B533" i="12" s="1"/>
  <c r="N150" i="3"/>
  <c r="T150" i="3" s="1"/>
  <c r="U150" i="3"/>
  <c r="V150" i="3"/>
  <c r="L151" i="3"/>
  <c r="M151" i="3"/>
  <c r="N151" i="3"/>
  <c r="T151" i="3" s="1"/>
  <c r="U151" i="3"/>
  <c r="V151" i="3"/>
  <c r="L152" i="3"/>
  <c r="M152" i="3"/>
  <c r="N152" i="3"/>
  <c r="T152" i="3" s="1"/>
  <c r="U152" i="3"/>
  <c r="V152" i="3"/>
  <c r="L153" i="3"/>
  <c r="M153" i="3"/>
  <c r="S153" i="3" s="1"/>
  <c r="N153" i="3"/>
  <c r="T153" i="3" s="1"/>
  <c r="U153" i="3"/>
  <c r="V153" i="3"/>
  <c r="L154" i="3"/>
  <c r="M154" i="3"/>
  <c r="N154" i="3"/>
  <c r="T154" i="3" s="1"/>
  <c r="U154" i="3"/>
  <c r="V154" i="3"/>
  <c r="L155" i="3"/>
  <c r="M155" i="3"/>
  <c r="N155" i="3"/>
  <c r="T155" i="3" s="1"/>
  <c r="U155" i="3"/>
  <c r="V155" i="3"/>
  <c r="L156" i="3"/>
  <c r="M156" i="3"/>
  <c r="N156" i="3"/>
  <c r="T156" i="3" s="1"/>
  <c r="U156" i="3"/>
  <c r="V156" i="3"/>
  <c r="L157" i="3"/>
  <c r="M157" i="3"/>
  <c r="N157" i="3"/>
  <c r="T157" i="3" s="1"/>
  <c r="U157" i="3"/>
  <c r="V157" i="3"/>
  <c r="L158" i="3"/>
  <c r="M158" i="3"/>
  <c r="B541" i="12" s="1"/>
  <c r="C541" i="12" s="1"/>
  <c r="N158" i="3"/>
  <c r="T158" i="3" s="1"/>
  <c r="U158" i="3"/>
  <c r="V158" i="3"/>
  <c r="L159" i="3"/>
  <c r="M159" i="3"/>
  <c r="N159" i="3"/>
  <c r="T159" i="3" s="1"/>
  <c r="U159" i="3"/>
  <c r="V159" i="3"/>
  <c r="L160" i="3"/>
  <c r="M160" i="3"/>
  <c r="N160" i="3"/>
  <c r="T160" i="3" s="1"/>
  <c r="U160" i="3"/>
  <c r="V160" i="3"/>
  <c r="L161" i="3"/>
  <c r="M161" i="3"/>
  <c r="B544" i="12" s="1"/>
  <c r="E544" i="12" s="1"/>
  <c r="N161" i="3"/>
  <c r="T161" i="3" s="1"/>
  <c r="U161" i="3"/>
  <c r="V161" i="3"/>
  <c r="L162" i="3"/>
  <c r="M162" i="3"/>
  <c r="N162" i="3"/>
  <c r="T162" i="3" s="1"/>
  <c r="U162" i="3"/>
  <c r="V162" i="3"/>
  <c r="L163" i="3"/>
  <c r="M163" i="3"/>
  <c r="S163" i="3" s="1"/>
  <c r="N163" i="3"/>
  <c r="T163" i="3" s="1"/>
  <c r="U163" i="3"/>
  <c r="V163" i="3"/>
  <c r="L164" i="3"/>
  <c r="M164" i="3"/>
  <c r="N164" i="3"/>
  <c r="T164" i="3" s="1"/>
  <c r="U164" i="3"/>
  <c r="V164" i="3"/>
  <c r="L165" i="3"/>
  <c r="M165" i="3"/>
  <c r="N165" i="3"/>
  <c r="T165" i="3" s="1"/>
  <c r="U165" i="3"/>
  <c r="V165" i="3"/>
  <c r="L166" i="3"/>
  <c r="M166" i="3"/>
  <c r="N166" i="3"/>
  <c r="T166" i="3" s="1"/>
  <c r="U166" i="3"/>
  <c r="V166" i="3"/>
  <c r="L167" i="3"/>
  <c r="M167" i="3"/>
  <c r="B550" i="12" s="1"/>
  <c r="N167" i="3"/>
  <c r="T167" i="3" s="1"/>
  <c r="U167" i="3"/>
  <c r="V167" i="3"/>
  <c r="L168" i="3"/>
  <c r="M168" i="3"/>
  <c r="N168" i="3"/>
  <c r="T168" i="3" s="1"/>
  <c r="U168" i="3"/>
  <c r="V168" i="3"/>
  <c r="L169" i="3"/>
  <c r="M169" i="3"/>
  <c r="N169" i="3"/>
  <c r="T169" i="3" s="1"/>
  <c r="U169" i="3"/>
  <c r="V169" i="3"/>
  <c r="L170" i="3"/>
  <c r="M170" i="3"/>
  <c r="B553" i="12" s="1"/>
  <c r="C553" i="12" s="1"/>
  <c r="N170" i="3"/>
  <c r="T170" i="3" s="1"/>
  <c r="U170" i="3"/>
  <c r="V170" i="3"/>
  <c r="L171" i="3"/>
  <c r="M171" i="3"/>
  <c r="B554" i="12" s="1"/>
  <c r="N171" i="3"/>
  <c r="T171" i="3" s="1"/>
  <c r="U171" i="3"/>
  <c r="V171" i="3"/>
  <c r="L172" i="3"/>
  <c r="M172" i="3"/>
  <c r="N172" i="3"/>
  <c r="T172" i="3" s="1"/>
  <c r="U172" i="3"/>
  <c r="V172" i="3"/>
  <c r="L173" i="3"/>
  <c r="M173" i="3"/>
  <c r="N173" i="3"/>
  <c r="T173" i="3" s="1"/>
  <c r="U173" i="3"/>
  <c r="V173" i="3"/>
  <c r="L174" i="3"/>
  <c r="M174" i="3"/>
  <c r="N174" i="3"/>
  <c r="T174" i="3" s="1"/>
  <c r="U174" i="3"/>
  <c r="V174" i="3"/>
  <c r="L175" i="3"/>
  <c r="M175" i="3"/>
  <c r="N175" i="3"/>
  <c r="T175" i="3" s="1"/>
  <c r="U175" i="3"/>
  <c r="V175" i="3"/>
  <c r="L176" i="3"/>
  <c r="M176" i="3"/>
  <c r="N176" i="3"/>
  <c r="T176" i="3" s="1"/>
  <c r="U176" i="3"/>
  <c r="V176" i="3"/>
  <c r="L177" i="3"/>
  <c r="M177" i="3"/>
  <c r="N177" i="3"/>
  <c r="T177" i="3" s="1"/>
  <c r="U177" i="3"/>
  <c r="V177" i="3"/>
  <c r="L178" i="3"/>
  <c r="M178" i="3"/>
  <c r="N178" i="3"/>
  <c r="T178" i="3" s="1"/>
  <c r="U178" i="3"/>
  <c r="V178" i="3"/>
  <c r="L179" i="3"/>
  <c r="M179" i="3"/>
  <c r="B562" i="12" s="1"/>
  <c r="C562" i="12" s="1"/>
  <c r="N179" i="3"/>
  <c r="T179" i="3" s="1"/>
  <c r="U179" i="3"/>
  <c r="V179" i="3"/>
  <c r="L180" i="3"/>
  <c r="M180" i="3"/>
  <c r="B563" i="12" s="1"/>
  <c r="C563" i="12" s="1"/>
  <c r="N180" i="3"/>
  <c r="T180" i="3" s="1"/>
  <c r="U180" i="3"/>
  <c r="V180" i="3"/>
  <c r="L181" i="3"/>
  <c r="M181" i="3"/>
  <c r="N181" i="3"/>
  <c r="T181" i="3" s="1"/>
  <c r="U181" i="3"/>
  <c r="V181" i="3"/>
  <c r="L182" i="3"/>
  <c r="M182" i="3"/>
  <c r="N182" i="3"/>
  <c r="T182" i="3" s="1"/>
  <c r="U182" i="3"/>
  <c r="V182" i="3"/>
  <c r="L183" i="3"/>
  <c r="M183" i="3"/>
  <c r="N183" i="3"/>
  <c r="T183" i="3" s="1"/>
  <c r="U183" i="3"/>
  <c r="V183" i="3"/>
  <c r="L184" i="3"/>
  <c r="M184" i="3"/>
  <c r="N184" i="3"/>
  <c r="T184" i="3" s="1"/>
  <c r="U184" i="3"/>
  <c r="V184" i="3"/>
  <c r="L185" i="3"/>
  <c r="M185" i="3"/>
  <c r="N185" i="3"/>
  <c r="T185" i="3" s="1"/>
  <c r="U185" i="3"/>
  <c r="V185" i="3"/>
  <c r="L186" i="3"/>
  <c r="M186" i="3"/>
  <c r="N186" i="3"/>
  <c r="T186" i="3" s="1"/>
  <c r="U186" i="3"/>
  <c r="V186" i="3"/>
  <c r="L187" i="3"/>
  <c r="M187" i="3"/>
  <c r="N187" i="3"/>
  <c r="T187" i="3" s="1"/>
  <c r="U187" i="3"/>
  <c r="V187" i="3"/>
  <c r="L188" i="3"/>
  <c r="M188" i="3"/>
  <c r="N188" i="3"/>
  <c r="T188" i="3" s="1"/>
  <c r="U188" i="3"/>
  <c r="V188" i="3"/>
  <c r="L189" i="3"/>
  <c r="M189" i="3"/>
  <c r="S189" i="3" s="1"/>
  <c r="N189" i="3"/>
  <c r="T189" i="3" s="1"/>
  <c r="U189" i="3"/>
  <c r="V189" i="3"/>
  <c r="L190" i="3"/>
  <c r="M190" i="3"/>
  <c r="N190" i="3"/>
  <c r="T190" i="3" s="1"/>
  <c r="U190" i="3"/>
  <c r="V190" i="3"/>
  <c r="L191" i="3"/>
  <c r="M191" i="3"/>
  <c r="S191" i="3" s="1"/>
  <c r="N191" i="3"/>
  <c r="T191" i="3" s="1"/>
  <c r="U191" i="3"/>
  <c r="V191" i="3"/>
  <c r="L192" i="3"/>
  <c r="M192" i="3"/>
  <c r="N192" i="3"/>
  <c r="T192" i="3" s="1"/>
  <c r="U192" i="3"/>
  <c r="V192" i="3"/>
  <c r="L193" i="3"/>
  <c r="M193" i="3"/>
  <c r="N193" i="3"/>
  <c r="T193" i="3" s="1"/>
  <c r="U193" i="3"/>
  <c r="V193" i="3"/>
  <c r="L194" i="3"/>
  <c r="M194" i="3"/>
  <c r="B577" i="12" s="1"/>
  <c r="C577" i="12" s="1"/>
  <c r="N194" i="3"/>
  <c r="T194" i="3" s="1"/>
  <c r="U194" i="3"/>
  <c r="V194" i="3"/>
  <c r="L195" i="3"/>
  <c r="M195" i="3"/>
  <c r="N195" i="3"/>
  <c r="T195" i="3" s="1"/>
  <c r="U195" i="3"/>
  <c r="V195" i="3"/>
  <c r="L196" i="3"/>
  <c r="M196" i="3"/>
  <c r="N196" i="3"/>
  <c r="T196" i="3" s="1"/>
  <c r="U196" i="3"/>
  <c r="V196" i="3"/>
  <c r="L197" i="3"/>
  <c r="M197" i="3"/>
  <c r="N197" i="3"/>
  <c r="T197" i="3" s="1"/>
  <c r="U197" i="3"/>
  <c r="V197" i="3"/>
  <c r="L198" i="3"/>
  <c r="M198" i="3"/>
  <c r="B581" i="12" s="1"/>
  <c r="E581" i="12" s="1"/>
  <c r="N198" i="3"/>
  <c r="T198" i="3" s="1"/>
  <c r="U198" i="3"/>
  <c r="V198" i="3"/>
  <c r="L199" i="3"/>
  <c r="M199" i="3"/>
  <c r="N199" i="3"/>
  <c r="T199" i="3" s="1"/>
  <c r="U199" i="3"/>
  <c r="V199" i="3"/>
  <c r="L200" i="3"/>
  <c r="M200" i="3"/>
  <c r="N200" i="3"/>
  <c r="T200" i="3" s="1"/>
  <c r="U200" i="3"/>
  <c r="V200" i="3"/>
  <c r="L201" i="3"/>
  <c r="M201" i="3"/>
  <c r="B584" i="12" s="1"/>
  <c r="N201" i="3"/>
  <c r="T201" i="3" s="1"/>
  <c r="U201" i="3"/>
  <c r="V201" i="3"/>
  <c r="L202" i="3"/>
  <c r="M202" i="3"/>
  <c r="B585" i="12" s="1"/>
  <c r="C585" i="12" s="1"/>
  <c r="N202" i="3"/>
  <c r="T202" i="3" s="1"/>
  <c r="U202" i="3"/>
  <c r="V202" i="3"/>
  <c r="L203" i="3"/>
  <c r="M203" i="3"/>
  <c r="N203" i="3"/>
  <c r="T203" i="3" s="1"/>
  <c r="U203" i="3"/>
  <c r="V203" i="3"/>
  <c r="L204" i="3"/>
  <c r="M204" i="3"/>
  <c r="N204" i="3"/>
  <c r="T204" i="3" s="1"/>
  <c r="U204" i="3"/>
  <c r="V204" i="3"/>
  <c r="L205" i="3"/>
  <c r="M205" i="3"/>
  <c r="N205" i="3"/>
  <c r="T205" i="3" s="1"/>
  <c r="U205" i="3"/>
  <c r="V205" i="3"/>
  <c r="Y1049" i="18"/>
  <c r="AA1049" i="18"/>
  <c r="AS1419" i="18"/>
  <c r="V1365" i="18"/>
  <c r="AD1323" i="18"/>
  <c r="AS1323" i="18"/>
  <c r="Z1312" i="18"/>
  <c r="AS1278" i="18"/>
  <c r="AD1255" i="18"/>
  <c r="AS1255" i="18"/>
  <c r="AD1247" i="18"/>
  <c r="AD1201" i="18"/>
  <c r="AS1201" i="18"/>
  <c r="AD1147" i="18"/>
  <c r="AS1147" i="18"/>
  <c r="AA1001" i="18"/>
  <c r="Y1001" i="18"/>
  <c r="AD821" i="18"/>
  <c r="AS815" i="18"/>
  <c r="AD815" i="18"/>
  <c r="AB656" i="18"/>
  <c r="AO656" i="18"/>
  <c r="Z602" i="18"/>
  <c r="AB602" i="18"/>
  <c r="AD1518" i="18"/>
  <c r="AD1512" i="18"/>
  <c r="AD1486" i="18"/>
  <c r="U1473" i="18"/>
  <c r="U1461" i="18"/>
  <c r="AS1433" i="18"/>
  <c r="AD1432" i="18"/>
  <c r="AD1426" i="18"/>
  <c r="AS1425" i="18"/>
  <c r="AD1420" i="18"/>
  <c r="V1416" i="18"/>
  <c r="AD1400" i="18"/>
  <c r="V1394" i="18"/>
  <c r="AS1385" i="18"/>
  <c r="AD1384" i="18"/>
  <c r="AS1376" i="18"/>
  <c r="AD1356" i="18"/>
  <c r="AD1348" i="18"/>
  <c r="AS1348" i="18"/>
  <c r="AS1344" i="18"/>
  <c r="V1338" i="18"/>
  <c r="V1332" i="18"/>
  <c r="Z1323" i="18"/>
  <c r="V1306" i="18"/>
  <c r="AD1279" i="18"/>
  <c r="AS1275" i="18"/>
  <c r="V1250" i="18"/>
  <c r="AD1221" i="18"/>
  <c r="AS1215" i="18"/>
  <c r="AS1188" i="18"/>
  <c r="AA1180" i="18"/>
  <c r="AS1171" i="18"/>
  <c r="AD1133" i="18"/>
  <c r="AD1127" i="18"/>
  <c r="AS1127" i="18"/>
  <c r="AA1124" i="18"/>
  <c r="Y1124" i="18"/>
  <c r="AS1119" i="18"/>
  <c r="V1105" i="18"/>
  <c r="AD1427" i="18"/>
  <c r="AS1427" i="18"/>
  <c r="AD1381" i="18"/>
  <c r="AS1381" i="18"/>
  <c r="Z1192" i="18"/>
  <c r="AD1151" i="18"/>
  <c r="Y639" i="18"/>
  <c r="U1465" i="18"/>
  <c r="AS1451" i="18"/>
  <c r="AS1373" i="18"/>
  <c r="AS1366" i="18"/>
  <c r="AS1365" i="18"/>
  <c r="AS1329" i="18"/>
  <c r="V1314" i="18"/>
  <c r="Y1308" i="18"/>
  <c r="Z1280" i="18"/>
  <c r="AB1280" i="18"/>
  <c r="V1236" i="18"/>
  <c r="V1232" i="18"/>
  <c r="AA1186" i="18"/>
  <c r="V1166" i="18"/>
  <c r="V1154" i="18"/>
  <c r="V1087" i="18"/>
  <c r="Z997" i="18"/>
  <c r="AB997" i="18"/>
  <c r="AD755" i="18"/>
  <c r="AS755" i="18"/>
  <c r="Y641" i="18"/>
  <c r="AA1033" i="18"/>
  <c r="Y1007" i="18"/>
  <c r="V989" i="18"/>
  <c r="V963" i="18"/>
  <c r="V931" i="18"/>
  <c r="V891" i="18"/>
  <c r="V875" i="18"/>
  <c r="V859" i="18"/>
  <c r="Z843" i="18"/>
  <c r="AB843" i="18"/>
  <c r="AD799" i="18"/>
  <c r="AS799" i="18"/>
  <c r="AB789" i="18"/>
  <c r="AD749" i="18"/>
  <c r="AS749" i="18"/>
  <c r="AN299" i="18"/>
  <c r="AA299" i="18"/>
  <c r="V1417" i="18"/>
  <c r="V1385" i="18"/>
  <c r="V1375" i="18"/>
  <c r="V1343" i="18"/>
  <c r="V1341" i="18"/>
  <c r="V1334" i="18"/>
  <c r="AS1326" i="18"/>
  <c r="V1270" i="18"/>
  <c r="V1268" i="18"/>
  <c r="V1228" i="18"/>
  <c r="V1218" i="18"/>
  <c r="V1196" i="18"/>
  <c r="AS1182" i="18"/>
  <c r="V1174" i="18"/>
  <c r="V1122" i="18"/>
  <c r="V1103" i="18"/>
  <c r="V1091" i="18"/>
  <c r="V1089" i="18"/>
  <c r="V1059" i="18"/>
  <c r="V1057" i="18"/>
  <c r="AA1047" i="18"/>
  <c r="Y991" i="18"/>
  <c r="V899" i="18"/>
  <c r="V883" i="18"/>
  <c r="Z881" i="18"/>
  <c r="AB881" i="18"/>
  <c r="AB813" i="18"/>
  <c r="AS1196" i="18"/>
  <c r="V1186" i="18"/>
  <c r="V1173" i="18"/>
  <c r="V1172" i="18"/>
  <c r="AS1166" i="18"/>
  <c r="V1101" i="18"/>
  <c r="V1085" i="18"/>
  <c r="V1069" i="18"/>
  <c r="V1053" i="18"/>
  <c r="V907" i="18"/>
  <c r="V867" i="18"/>
  <c r="V851" i="18"/>
  <c r="AB825" i="18"/>
  <c r="Z825" i="18"/>
  <c r="AD783" i="18"/>
  <c r="AS783" i="18"/>
  <c r="V717" i="18"/>
  <c r="V701" i="18"/>
  <c r="V621" i="18"/>
  <c r="AS229" i="18"/>
  <c r="AD229" i="18"/>
  <c r="AS120" i="18"/>
  <c r="V843" i="18"/>
  <c r="V828" i="18"/>
  <c r="AD825" i="18"/>
  <c r="AS825" i="18"/>
  <c r="AD819" i="18"/>
  <c r="Z817" i="18"/>
  <c r="AO736" i="18"/>
  <c r="V669" i="18"/>
  <c r="V653" i="18"/>
  <c r="Z624" i="18"/>
  <c r="AB624" i="18"/>
  <c r="Z538" i="18"/>
  <c r="AB538" i="18"/>
  <c r="V933" i="18"/>
  <c r="V869" i="18"/>
  <c r="V837" i="18"/>
  <c r="V782" i="18"/>
  <c r="AD779" i="18"/>
  <c r="AS779" i="18"/>
  <c r="Z765" i="18"/>
  <c r="V734" i="18"/>
  <c r="Z706" i="18"/>
  <c r="AB706" i="18"/>
  <c r="V702" i="18"/>
  <c r="V670" i="18"/>
  <c r="V638" i="18"/>
  <c r="V606" i="18"/>
  <c r="AD454" i="18"/>
  <c r="AS454" i="18"/>
  <c r="AA447" i="18"/>
  <c r="V420" i="18"/>
  <c r="V388" i="18"/>
  <c r="AD247" i="18"/>
  <c r="AS247" i="18"/>
  <c r="AB229" i="18"/>
  <c r="Z229" i="18"/>
  <c r="V925" i="18"/>
  <c r="V909" i="18"/>
  <c r="V893" i="18"/>
  <c r="V861" i="18"/>
  <c r="V845" i="18"/>
  <c r="V829" i="18"/>
  <c r="AD793" i="18"/>
  <c r="AS793" i="18"/>
  <c r="V792" i="18"/>
  <c r="V718" i="18"/>
  <c r="Z696" i="18"/>
  <c r="AB696" i="18"/>
  <c r="V686" i="18"/>
  <c r="Z664" i="18"/>
  <c r="AB664" i="18"/>
  <c r="V654" i="18"/>
  <c r="Z632" i="18"/>
  <c r="AB632" i="18"/>
  <c r="V622" i="18"/>
  <c r="V590" i="18"/>
  <c r="Y489" i="18"/>
  <c r="V474" i="18"/>
  <c r="V443" i="18"/>
  <c r="AD434" i="18"/>
  <c r="AS434" i="18"/>
  <c r="AS245" i="18"/>
  <c r="AD245" i="18"/>
  <c r="Z548" i="18"/>
  <c r="AB548" i="18"/>
  <c r="V482" i="18"/>
  <c r="V453" i="18"/>
  <c r="Z411" i="18"/>
  <c r="AB411" i="18"/>
  <c r="V409" i="18"/>
  <c r="V407" i="18"/>
  <c r="V397" i="18"/>
  <c r="V345" i="18"/>
  <c r="V343" i="18"/>
  <c r="V316" i="18"/>
  <c r="V267" i="18"/>
  <c r="AD186" i="18"/>
  <c r="AS186" i="18"/>
  <c r="V1035" i="18"/>
  <c r="V1019" i="18"/>
  <c r="V1003" i="18"/>
  <c r="V987" i="18"/>
  <c r="V820" i="18"/>
  <c r="AD803" i="18"/>
  <c r="AS803" i="18"/>
  <c r="V802" i="18"/>
  <c r="V752" i="18"/>
  <c r="Z742" i="18"/>
  <c r="AB742" i="18"/>
  <c r="Z566" i="18"/>
  <c r="AB566" i="18"/>
  <c r="V522" i="18"/>
  <c r="V514" i="18"/>
  <c r="V458" i="18"/>
  <c r="AD450" i="18"/>
  <c r="AS450" i="18"/>
  <c r="V401" i="18"/>
  <c r="V391" i="18"/>
  <c r="V377" i="18"/>
  <c r="V367" i="18"/>
  <c r="V365" i="18"/>
  <c r="V337" i="18"/>
  <c r="AA337" i="18"/>
  <c r="V808" i="18"/>
  <c r="V800" i="18"/>
  <c r="V788" i="18"/>
  <c r="V784" i="18"/>
  <c r="V770" i="18"/>
  <c r="V737" i="18"/>
  <c r="V735" i="18"/>
  <c r="V729" i="18"/>
  <c r="V727" i="18"/>
  <c r="V721" i="18"/>
  <c r="V713" i="18"/>
  <c r="V711" i="18"/>
  <c r="V705" i="18"/>
  <c r="V703" i="18"/>
  <c r="V697" i="18"/>
  <c r="V695" i="18"/>
  <c r="V689" i="18"/>
  <c r="V681" i="18"/>
  <c r="V673" i="18"/>
  <c r="V671" i="18"/>
  <c r="V665" i="18"/>
  <c r="V663" i="18"/>
  <c r="V657" i="18"/>
  <c r="V649" i="18"/>
  <c r="V647" i="18"/>
  <c r="V641" i="18"/>
  <c r="V639" i="18"/>
  <c r="V633" i="18"/>
  <c r="V631" i="18"/>
  <c r="V623" i="18"/>
  <c r="V617" i="18"/>
  <c r="V615" i="18"/>
  <c r="V609" i="18"/>
  <c r="V607" i="18"/>
  <c r="V601" i="18"/>
  <c r="V599" i="18"/>
  <c r="V593" i="18"/>
  <c r="V585" i="18"/>
  <c r="V583" i="18"/>
  <c r="V575" i="18"/>
  <c r="V569" i="18"/>
  <c r="V567" i="18"/>
  <c r="V561" i="18"/>
  <c r="V559" i="18"/>
  <c r="V553" i="18"/>
  <c r="V551" i="18"/>
  <c r="V545" i="18"/>
  <c r="V543" i="18"/>
  <c r="V537" i="18"/>
  <c r="V535" i="18"/>
  <c r="V529" i="18"/>
  <c r="V527" i="18"/>
  <c r="V520" i="18"/>
  <c r="V504" i="18"/>
  <c r="V488" i="18"/>
  <c r="V472" i="18"/>
  <c r="V421" i="18"/>
  <c r="V412" i="18"/>
  <c r="V403" i="18"/>
  <c r="V389" i="18"/>
  <c r="V380" i="18"/>
  <c r="V371" i="18"/>
  <c r="Y363" i="18"/>
  <c r="V357" i="18"/>
  <c r="V348" i="18"/>
  <c r="V339" i="18"/>
  <c r="V322" i="18"/>
  <c r="V298" i="18"/>
  <c r="V289" i="18"/>
  <c r="V268" i="18"/>
  <c r="V439" i="18"/>
  <c r="V437" i="18"/>
  <c r="V435" i="18"/>
  <c r="V426" i="18"/>
  <c r="V418" i="18"/>
  <c r="V411" i="18"/>
  <c r="V394" i="18"/>
  <c r="V386" i="18"/>
  <c r="V379" i="18"/>
  <c r="V362" i="18"/>
  <c r="V354" i="18"/>
  <c r="V347" i="18"/>
  <c r="V328" i="18"/>
  <c r="V321" i="18"/>
  <c r="V301" i="18"/>
  <c r="V299" i="18"/>
  <c r="V290" i="18"/>
  <c r="AN289" i="18"/>
  <c r="AA289" i="18"/>
  <c r="V285" i="18"/>
  <c r="V276" i="18"/>
  <c r="V265" i="18"/>
  <c r="V326" i="18"/>
  <c r="V325" i="18"/>
  <c r="V319" i="18"/>
  <c r="V314" i="18"/>
  <c r="V306" i="18"/>
  <c r="V294" i="18"/>
  <c r="V293" i="18"/>
  <c r="V287" i="18"/>
  <c r="V282" i="18"/>
  <c r="V274" i="18"/>
  <c r="V262" i="18"/>
  <c r="V261" i="18"/>
  <c r="V258" i="18"/>
  <c r="V244" i="18"/>
  <c r="V242" i="18"/>
  <c r="V232" i="18"/>
  <c r="V230" i="18"/>
  <c r="AG1563" i="18"/>
  <c r="AG1551" i="18"/>
  <c r="AS1547" i="18"/>
  <c r="AG1547" i="18"/>
  <c r="AS1543" i="18"/>
  <c r="AG1543" i="18"/>
  <c r="AS1539" i="18"/>
  <c r="AG1539" i="18"/>
  <c r="AG1535" i="18"/>
  <c r="W1568" i="18"/>
  <c r="AJ1568" i="18"/>
  <c r="AP1568" i="18" s="1"/>
  <c r="X1568" i="18"/>
  <c r="U1568" i="18"/>
  <c r="AH1568" i="18"/>
  <c r="AI1568" i="18"/>
  <c r="AN1568" i="18" s="1"/>
  <c r="AG1555" i="18"/>
  <c r="AG1559" i="18"/>
  <c r="W1524" i="18"/>
  <c r="AA1524" i="18" s="1"/>
  <c r="AJ1524" i="18"/>
  <c r="X1524" i="18"/>
  <c r="U1524" i="18"/>
  <c r="AH1524" i="18"/>
  <c r="AL1524" i="18" s="1"/>
  <c r="W1508" i="18"/>
  <c r="AJ1508" i="18"/>
  <c r="AQ1508" i="18" s="1"/>
  <c r="X1508" i="18"/>
  <c r="AH1508" i="18"/>
  <c r="AG1503" i="18"/>
  <c r="W1492" i="18"/>
  <c r="AJ1492" i="18"/>
  <c r="X1492" i="18"/>
  <c r="U1492" i="18"/>
  <c r="AH1492" i="18"/>
  <c r="AS1487" i="18"/>
  <c r="AG1487" i="18"/>
  <c r="W1476" i="18"/>
  <c r="AJ1476" i="18"/>
  <c r="X1476" i="18"/>
  <c r="U1476" i="18"/>
  <c r="AH1476" i="18"/>
  <c r="AM1476" i="18" s="1"/>
  <c r="AS1471" i="18"/>
  <c r="AG1471" i="18"/>
  <c r="W1460" i="18"/>
  <c r="AJ1460" i="18"/>
  <c r="AP1460" i="18" s="1"/>
  <c r="X1460" i="18"/>
  <c r="U1460" i="18"/>
  <c r="AH1460" i="18"/>
  <c r="AG1445" i="18"/>
  <c r="AG1423" i="18"/>
  <c r="AS1423" i="18"/>
  <c r="U1383" i="18"/>
  <c r="V1383" i="18"/>
  <c r="AS1363" i="18"/>
  <c r="AG1363" i="18"/>
  <c r="AG1330" i="18"/>
  <c r="AG1307" i="18"/>
  <c r="AS1307" i="18"/>
  <c r="AA1307" i="18"/>
  <c r="AA1277" i="18"/>
  <c r="X1167" i="18"/>
  <c r="AH1167" i="18"/>
  <c r="AI1167" i="18"/>
  <c r="U1167" i="18"/>
  <c r="AJ1167" i="18"/>
  <c r="W1167" i="18"/>
  <c r="X1159" i="18"/>
  <c r="V1159" i="18"/>
  <c r="AH1159" i="18"/>
  <c r="AL1159" i="18" s="1"/>
  <c r="AI1159" i="18"/>
  <c r="U1159" i="18"/>
  <c r="W1159" i="18"/>
  <c r="AJ1159" i="18"/>
  <c r="AA1050" i="18"/>
  <c r="Y1050" i="18"/>
  <c r="AS969" i="18"/>
  <c r="AG969" i="18"/>
  <c r="AG968" i="18"/>
  <c r="AS968" i="18"/>
  <c r="AS965" i="18"/>
  <c r="AG965" i="18"/>
  <c r="AG964" i="18"/>
  <c r="AS964" i="18"/>
  <c r="AS905" i="18"/>
  <c r="AG905" i="18"/>
  <c r="AG904" i="18"/>
  <c r="AS904" i="18"/>
  <c r="AG901" i="18"/>
  <c r="AG900" i="18"/>
  <c r="AS900" i="18"/>
  <c r="AS841" i="18"/>
  <c r="AG841" i="18"/>
  <c r="AG840" i="18"/>
  <c r="AS840" i="18"/>
  <c r="AS837" i="18"/>
  <c r="AG837" i="18"/>
  <c r="AG836" i="18"/>
  <c r="AS836" i="18"/>
  <c r="AS756" i="18"/>
  <c r="AG756" i="18"/>
  <c r="W1564" i="18"/>
  <c r="AJ1564" i="18"/>
  <c r="X1564" i="18"/>
  <c r="AH1564" i="18"/>
  <c r="AL1564" i="18" s="1"/>
  <c r="W1560" i="18"/>
  <c r="AJ1560" i="18"/>
  <c r="X1560" i="18"/>
  <c r="AH1560" i="18"/>
  <c r="AL1560" i="18" s="1"/>
  <c r="W1556" i="18"/>
  <c r="AN1556" i="18" s="1"/>
  <c r="AJ1556" i="18"/>
  <c r="X1556" i="18"/>
  <c r="U1556" i="18"/>
  <c r="AH1556" i="18"/>
  <c r="W1552" i="18"/>
  <c r="AJ1552" i="18"/>
  <c r="X1552" i="18"/>
  <c r="Z1552" i="18" s="1"/>
  <c r="U1552" i="18"/>
  <c r="AH1552" i="18"/>
  <c r="AL1552" i="18" s="1"/>
  <c r="W1548" i="18"/>
  <c r="AJ1548" i="18"/>
  <c r="AQ1548" i="18" s="1"/>
  <c r="X1548" i="18"/>
  <c r="AH1548" i="18"/>
  <c r="W1544" i="18"/>
  <c r="AJ1544" i="18"/>
  <c r="X1544" i="18"/>
  <c r="AB1544" i="18" s="1"/>
  <c r="U1544" i="18"/>
  <c r="AH1544" i="18"/>
  <c r="AH1540" i="18"/>
  <c r="W1536" i="18"/>
  <c r="AJ1536" i="18"/>
  <c r="X1536" i="18"/>
  <c r="U1536" i="18"/>
  <c r="AH1536" i="18"/>
  <c r="AS1531" i="18"/>
  <c r="AG1531" i="18"/>
  <c r="AI1524" i="18"/>
  <c r="AN1524" i="18" s="1"/>
  <c r="W1520" i="18"/>
  <c r="AJ1520" i="18"/>
  <c r="X1520" i="18"/>
  <c r="AH1520" i="18"/>
  <c r="AM1520" i="18" s="1"/>
  <c r="AS1515" i="18"/>
  <c r="AG1515" i="18"/>
  <c r="AI1508" i="18"/>
  <c r="W1504" i="18"/>
  <c r="AA1504" i="18" s="1"/>
  <c r="AJ1504" i="18"/>
  <c r="X1504" i="18"/>
  <c r="U1504" i="18"/>
  <c r="AH1504" i="18"/>
  <c r="AG1499" i="18"/>
  <c r="AI1492" i="18"/>
  <c r="W1488" i="18"/>
  <c r="AJ1488" i="18"/>
  <c r="AQ1488" i="18" s="1"/>
  <c r="X1488" i="18"/>
  <c r="U1488" i="18"/>
  <c r="AH1488" i="18"/>
  <c r="AG1483" i="18"/>
  <c r="AI1476" i="18"/>
  <c r="W1472" i="18"/>
  <c r="AJ1472" i="18"/>
  <c r="X1472" i="18"/>
  <c r="U1472" i="18"/>
  <c r="AH1472" i="18"/>
  <c r="AS1467" i="18"/>
  <c r="AG1467" i="18"/>
  <c r="AI1460" i="18"/>
  <c r="AG1441" i="18"/>
  <c r="AS1441" i="18"/>
  <c r="AS1430" i="18"/>
  <c r="AD1430" i="18"/>
  <c r="X1415" i="18"/>
  <c r="U1415" i="18"/>
  <c r="AI1415" i="18"/>
  <c r="AJ1415" i="18"/>
  <c r="AS1405" i="18"/>
  <c r="AG1391" i="18"/>
  <c r="AS1391" i="18"/>
  <c r="X1199" i="18"/>
  <c r="V1199" i="18"/>
  <c r="AH1199" i="18"/>
  <c r="AI1199" i="18"/>
  <c r="U1199" i="18"/>
  <c r="AJ1199" i="18"/>
  <c r="AP1199" i="18" s="1"/>
  <c r="W1199" i="18"/>
  <c r="AS1194" i="18"/>
  <c r="AG1194" i="18"/>
  <c r="AG1121" i="18"/>
  <c r="AS1121" i="18"/>
  <c r="AG1113" i="18"/>
  <c r="AS1113" i="18"/>
  <c r="AS800" i="18"/>
  <c r="AG800" i="18"/>
  <c r="X795" i="18"/>
  <c r="W795" i="18"/>
  <c r="AI795" i="18"/>
  <c r="AO795" i="18" s="1"/>
  <c r="AH795" i="18"/>
  <c r="V795" i="18"/>
  <c r="AJ795" i="18"/>
  <c r="AI1564" i="18"/>
  <c r="AI1560" i="18"/>
  <c r="AI1556" i="18"/>
  <c r="AI1552" i="18"/>
  <c r="AN1552" i="18" s="1"/>
  <c r="W1532" i="18"/>
  <c r="AA1532" i="18" s="1"/>
  <c r="AJ1532" i="18"/>
  <c r="X1532" i="18"/>
  <c r="AH1532" i="18"/>
  <c r="AS1527" i="18"/>
  <c r="AG1527" i="18"/>
  <c r="W1516" i="18"/>
  <c r="AJ1516" i="18"/>
  <c r="AP1516" i="18" s="1"/>
  <c r="X1516" i="18"/>
  <c r="AH1516" i="18"/>
  <c r="AL1516" i="18"/>
  <c r="AS1511" i="18"/>
  <c r="AG1511" i="18"/>
  <c r="W1500" i="18"/>
  <c r="AJ1500" i="18"/>
  <c r="X1500" i="18"/>
  <c r="Z1500" i="18" s="1"/>
  <c r="U1500" i="18"/>
  <c r="AH1500" i="18"/>
  <c r="AS1495" i="18"/>
  <c r="AG1495" i="18"/>
  <c r="V1492" i="18"/>
  <c r="W1484" i="18"/>
  <c r="AJ1484" i="18"/>
  <c r="AP1484" i="18" s="1"/>
  <c r="X1484" i="18"/>
  <c r="AB1484" i="18" s="1"/>
  <c r="U1484" i="18"/>
  <c r="AH1484" i="18"/>
  <c r="AS1479" i="18"/>
  <c r="AG1479" i="18"/>
  <c r="V1476" i="18"/>
  <c r="W1468" i="18"/>
  <c r="AJ1468" i="18"/>
  <c r="AP1468" i="18"/>
  <c r="X1468" i="18"/>
  <c r="AH1468" i="18"/>
  <c r="AS1463" i="18"/>
  <c r="AG1463" i="18"/>
  <c r="AG1453" i="18"/>
  <c r="AS1453" i="18"/>
  <c r="AG1437" i="18"/>
  <c r="AS1437" i="18"/>
  <c r="U1425" i="18"/>
  <c r="AH1425" i="18"/>
  <c r="AI1425" i="18"/>
  <c r="V1425" i="18"/>
  <c r="AJ1425" i="18"/>
  <c r="AS1398" i="18"/>
  <c r="AD1398" i="18"/>
  <c r="AG1352" i="18"/>
  <c r="AS1352" i="18"/>
  <c r="X1350" i="18"/>
  <c r="U1350" i="18"/>
  <c r="V1350" i="18"/>
  <c r="AH1350" i="18"/>
  <c r="AI1350" i="18"/>
  <c r="AJ1350" i="18"/>
  <c r="AQ1350" i="18"/>
  <c r="W1350" i="18"/>
  <c r="AP1350" i="18" s="1"/>
  <c r="Z1314" i="18"/>
  <c r="AB1314" i="18"/>
  <c r="X1117" i="18"/>
  <c r="AB1117" i="18" s="1"/>
  <c r="U1117" i="18"/>
  <c r="AH1117" i="18"/>
  <c r="V1117" i="18"/>
  <c r="AI1117" i="18"/>
  <c r="AJ1117" i="18"/>
  <c r="W1117" i="18"/>
  <c r="AS1567" i="18"/>
  <c r="AG1567" i="18"/>
  <c r="V1564" i="18"/>
  <c r="V1560" i="18"/>
  <c r="V1556" i="18"/>
  <c r="V1548" i="18"/>
  <c r="V1544" i="18"/>
  <c r="V1536" i="18"/>
  <c r="AI1532" i="18"/>
  <c r="AO1532" i="18" s="1"/>
  <c r="W1528" i="18"/>
  <c r="AJ1528" i="18"/>
  <c r="X1528" i="18"/>
  <c r="Z1528" i="18"/>
  <c r="U1528" i="18"/>
  <c r="AH1528" i="18"/>
  <c r="AS1523" i="18"/>
  <c r="AG1523" i="18"/>
  <c r="AI1516" i="18"/>
  <c r="W1512" i="18"/>
  <c r="AJ1512" i="18"/>
  <c r="AP1512" i="18" s="1"/>
  <c r="X1512" i="18"/>
  <c r="U1512" i="18"/>
  <c r="AH1512" i="18"/>
  <c r="AS1507" i="18"/>
  <c r="AG1507" i="18"/>
  <c r="V1504" i="18"/>
  <c r="AI1500" i="18"/>
  <c r="W1496" i="18"/>
  <c r="AJ1496" i="18"/>
  <c r="X1496" i="18"/>
  <c r="U1496" i="18"/>
  <c r="AH1496" i="18"/>
  <c r="AG1491" i="18"/>
  <c r="V1488" i="18"/>
  <c r="AI1484" i="18"/>
  <c r="W1480" i="18"/>
  <c r="AJ1480" i="18"/>
  <c r="U1480" i="18"/>
  <c r="AH1480" i="18"/>
  <c r="AS1475" i="18"/>
  <c r="AG1475" i="18"/>
  <c r="AI1468" i="18"/>
  <c r="W1464" i="18"/>
  <c r="AJ1464" i="18"/>
  <c r="X1464" i="18"/>
  <c r="U1464" i="18"/>
  <c r="AH1464" i="18"/>
  <c r="AG1449" i="18"/>
  <c r="AS1449" i="18"/>
  <c r="X1393" i="18"/>
  <c r="U1393" i="18"/>
  <c r="AH1393" i="18"/>
  <c r="W1393" i="18"/>
  <c r="Y1393" i="18"/>
  <c r="AI1393" i="18"/>
  <c r="AJ1393" i="18"/>
  <c r="AG1368" i="18"/>
  <c r="AS1368" i="18"/>
  <c r="X1366" i="18"/>
  <c r="Z1366" i="18" s="1"/>
  <c r="U1366" i="18"/>
  <c r="V1366" i="18"/>
  <c r="AH1366" i="18"/>
  <c r="AI1366" i="18"/>
  <c r="AJ1366" i="18"/>
  <c r="W1366" i="18"/>
  <c r="AS1347" i="18"/>
  <c r="AG1347" i="18"/>
  <c r="AS1246" i="18"/>
  <c r="AG1246" i="18"/>
  <c r="AA1245" i="18"/>
  <c r="Y1245" i="18"/>
  <c r="AS1244" i="18"/>
  <c r="AG1244" i="18"/>
  <c r="X1233" i="18"/>
  <c r="W1233" i="18"/>
  <c r="AI1233" i="18"/>
  <c r="U1233" i="18"/>
  <c r="AH1233" i="18"/>
  <c r="AM1233" i="18" s="1"/>
  <c r="V1233" i="18"/>
  <c r="AJ1233" i="18"/>
  <c r="X811" i="18"/>
  <c r="U811" i="18"/>
  <c r="W811" i="18"/>
  <c r="Y811" i="18" s="1"/>
  <c r="AI811" i="18"/>
  <c r="AH811" i="18"/>
  <c r="V811" i="18"/>
  <c r="AJ811" i="18"/>
  <c r="AG753" i="18"/>
  <c r="AS753" i="18"/>
  <c r="U1531" i="18"/>
  <c r="U1523" i="18"/>
  <c r="U1519" i="18"/>
  <c r="U1515" i="18"/>
  <c r="U1503" i="18"/>
  <c r="U1499" i="18"/>
  <c r="U1491" i="18"/>
  <c r="U1487" i="18"/>
  <c r="U1475" i="18"/>
  <c r="U1467" i="18"/>
  <c r="U1459" i="18"/>
  <c r="AH1459" i="18"/>
  <c r="V1459" i="18"/>
  <c r="U1455" i="18"/>
  <c r="AH1455" i="18"/>
  <c r="V1455" i="18"/>
  <c r="U1451" i="18"/>
  <c r="AH1451" i="18"/>
  <c r="V1451" i="18"/>
  <c r="U1447" i="18"/>
  <c r="AH1447" i="18"/>
  <c r="AH1443" i="18"/>
  <c r="V1443" i="18"/>
  <c r="AS1438" i="18"/>
  <c r="AD1438" i="18"/>
  <c r="X1433" i="18"/>
  <c r="U1433" i="18"/>
  <c r="AH1433" i="18"/>
  <c r="W1433" i="18"/>
  <c r="Y1433" i="18" s="1"/>
  <c r="AI1433" i="18"/>
  <c r="AN1433" i="18" s="1"/>
  <c r="AG1431" i="18"/>
  <c r="AS1431" i="18"/>
  <c r="X1423" i="18"/>
  <c r="Z1423" i="18" s="1"/>
  <c r="U1423" i="18"/>
  <c r="AH1423" i="18"/>
  <c r="AJ1423" i="18"/>
  <c r="AJ1417" i="18"/>
  <c r="AQ1417" i="18" s="1"/>
  <c r="X1401" i="18"/>
  <c r="U1401" i="18"/>
  <c r="AH1401" i="18"/>
  <c r="W1401" i="18"/>
  <c r="AI1401" i="18"/>
  <c r="AO1401" i="18" s="1"/>
  <c r="AG1399" i="18"/>
  <c r="AS1399" i="18"/>
  <c r="X1391" i="18"/>
  <c r="AH1391" i="18"/>
  <c r="AI1391" i="18"/>
  <c r="AO1391" i="18" s="1"/>
  <c r="AJ1391" i="18"/>
  <c r="X1368" i="18"/>
  <c r="Z1368" i="18" s="1"/>
  <c r="V1368" i="18"/>
  <c r="AH1368" i="18"/>
  <c r="W1368" i="18"/>
  <c r="Y1368" i="18"/>
  <c r="AI1368" i="18"/>
  <c r="AJ1368" i="18"/>
  <c r="AG1365" i="18"/>
  <c r="X1352" i="18"/>
  <c r="V1352" i="18"/>
  <c r="AH1352" i="18"/>
  <c r="W1352" i="18"/>
  <c r="AI1352" i="18"/>
  <c r="AJ1352" i="18"/>
  <c r="AG1349" i="18"/>
  <c r="AG1335" i="18"/>
  <c r="AS1335" i="18"/>
  <c r="AG1327" i="18"/>
  <c r="AS1327" i="18"/>
  <c r="X1301" i="18"/>
  <c r="AB1301" i="18" s="1"/>
  <c r="U1301" i="18"/>
  <c r="AH1301" i="18"/>
  <c r="AM1301" i="18" s="1"/>
  <c r="W1301" i="18"/>
  <c r="AI1301" i="18"/>
  <c r="AJ1301" i="18"/>
  <c r="Y1294" i="18"/>
  <c r="AA1294" i="18"/>
  <c r="AS1270" i="18"/>
  <c r="AG1270" i="18"/>
  <c r="V1244" i="18"/>
  <c r="AG1239" i="18"/>
  <c r="X1213" i="18"/>
  <c r="U1213" i="18"/>
  <c r="AH1213" i="18"/>
  <c r="AM1213" i="18" s="1"/>
  <c r="V1213" i="18"/>
  <c r="AI1213" i="18"/>
  <c r="W1213" i="18"/>
  <c r="Y1213" i="18" s="1"/>
  <c r="AJ1213" i="18"/>
  <c r="X1209" i="18"/>
  <c r="W1209" i="18"/>
  <c r="AI1209" i="18"/>
  <c r="AH1209" i="18"/>
  <c r="V1209" i="18"/>
  <c r="AJ1209" i="18"/>
  <c r="AQ1209" i="18"/>
  <c r="X1191" i="18"/>
  <c r="V1191" i="18"/>
  <c r="AH1191" i="18"/>
  <c r="AI1191" i="18"/>
  <c r="W1191" i="18"/>
  <c r="AJ1191" i="18"/>
  <c r="AG1153" i="18"/>
  <c r="AS1153" i="18"/>
  <c r="AG1145" i="18"/>
  <c r="AS1145" i="18"/>
  <c r="X1141" i="18"/>
  <c r="U1141" i="18"/>
  <c r="AH1141" i="18"/>
  <c r="V1141" i="18"/>
  <c r="W1141" i="18"/>
  <c r="AI1141" i="18"/>
  <c r="AN1141" i="18" s="1"/>
  <c r="X1137" i="18"/>
  <c r="W1137" i="18"/>
  <c r="AA1137" i="18" s="1"/>
  <c r="AI1137" i="18"/>
  <c r="U1137" i="18"/>
  <c r="AH1137" i="18"/>
  <c r="AL1137" i="18" s="1"/>
  <c r="AJ1137" i="18"/>
  <c r="AG1118" i="18"/>
  <c r="X1113" i="18"/>
  <c r="W1113" i="18"/>
  <c r="AI1113" i="18"/>
  <c r="U1113" i="18"/>
  <c r="AH1113" i="18"/>
  <c r="V1113" i="18"/>
  <c r="AJ1113" i="18"/>
  <c r="AS1103" i="18"/>
  <c r="AG1103" i="18"/>
  <c r="AS1087" i="18"/>
  <c r="AG1087" i="18"/>
  <c r="AS1071" i="18"/>
  <c r="AG1071" i="18"/>
  <c r="AS1055" i="18"/>
  <c r="AG1055" i="18"/>
  <c r="AS1039" i="18"/>
  <c r="AG1039" i="18"/>
  <c r="AS1023" i="18"/>
  <c r="AG1023" i="18"/>
  <c r="AS1007" i="18"/>
  <c r="AG1007" i="18"/>
  <c r="AS991" i="18"/>
  <c r="AG991" i="18"/>
  <c r="AS975" i="18"/>
  <c r="AG975" i="18"/>
  <c r="AG953" i="18"/>
  <c r="AG952" i="18"/>
  <c r="AS952" i="18"/>
  <c r="AG949" i="18"/>
  <c r="AG948" i="18"/>
  <c r="AS948" i="18"/>
  <c r="AB890" i="18"/>
  <c r="Z890" i="18"/>
  <c r="AS889" i="18"/>
  <c r="AG889" i="18"/>
  <c r="AG888" i="18"/>
  <c r="AS888" i="18"/>
  <c r="AS885" i="18"/>
  <c r="AG885" i="18"/>
  <c r="AG884" i="18"/>
  <c r="AS884" i="18"/>
  <c r="Y867" i="18"/>
  <c r="AA867" i="18"/>
  <c r="X823" i="18"/>
  <c r="W823" i="18"/>
  <c r="Y823" i="18" s="1"/>
  <c r="AI823" i="18"/>
  <c r="AH823" i="18"/>
  <c r="AJ823" i="18"/>
  <c r="V823" i="18"/>
  <c r="AS804" i="18"/>
  <c r="AG804" i="18"/>
  <c r="AN782" i="18"/>
  <c r="AA782" i="18"/>
  <c r="Y782" i="18"/>
  <c r="AG371" i="18"/>
  <c r="AS371" i="18"/>
  <c r="AG339" i="18"/>
  <c r="AS339" i="18"/>
  <c r="G48" i="18"/>
  <c r="AU48" i="18"/>
  <c r="AG47" i="18"/>
  <c r="AS47" i="18"/>
  <c r="AG45" i="18"/>
  <c r="G40" i="18"/>
  <c r="AD40" i="18" s="1"/>
  <c r="AU40" i="18"/>
  <c r="AG39" i="18"/>
  <c r="AS39" i="18"/>
  <c r="AG37" i="18"/>
  <c r="G32" i="18"/>
  <c r="AD32" i="18" s="1"/>
  <c r="AU32" i="18"/>
  <c r="AG31" i="18"/>
  <c r="W1570" i="18"/>
  <c r="AA1570" i="18" s="1"/>
  <c r="AJ1570" i="18"/>
  <c r="X1570" i="18"/>
  <c r="AS1569" i="18"/>
  <c r="W1566" i="18"/>
  <c r="AP1566" i="18" s="1"/>
  <c r="AJ1566" i="18"/>
  <c r="X1566" i="18"/>
  <c r="AS1565" i="18"/>
  <c r="W1562" i="18"/>
  <c r="AJ1562" i="18"/>
  <c r="X1562" i="18"/>
  <c r="AS1561" i="18"/>
  <c r="W1558" i="18"/>
  <c r="AJ1558" i="18"/>
  <c r="X1558" i="18"/>
  <c r="V1558" i="18"/>
  <c r="AS1557" i="18"/>
  <c r="W1554" i="18"/>
  <c r="AJ1554" i="18"/>
  <c r="X1554" i="18"/>
  <c r="AB1554" i="18" s="1"/>
  <c r="AS1553" i="18"/>
  <c r="W1550" i="18"/>
  <c r="AJ1550" i="18"/>
  <c r="X1550" i="18"/>
  <c r="AO1550" i="18" s="1"/>
  <c r="V1550" i="18"/>
  <c r="AJ1546" i="18"/>
  <c r="X1546" i="18"/>
  <c r="AB1546" i="18" s="1"/>
  <c r="AS1545" i="18"/>
  <c r="W1542" i="18"/>
  <c r="AJ1542" i="18"/>
  <c r="X1542" i="18"/>
  <c r="AB1542" i="18" s="1"/>
  <c r="V1542" i="18"/>
  <c r="W1538" i="18"/>
  <c r="AJ1538" i="18"/>
  <c r="X1538" i="18"/>
  <c r="V1538" i="18"/>
  <c r="AS1537" i="18"/>
  <c r="W1534" i="18"/>
  <c r="AJ1534" i="18"/>
  <c r="X1534" i="18"/>
  <c r="AB1534" i="18" s="1"/>
  <c r="V1534" i="18"/>
  <c r="AS1533" i="18"/>
  <c r="W1530" i="18"/>
  <c r="AJ1530" i="18"/>
  <c r="X1530" i="18"/>
  <c r="V1530" i="18"/>
  <c r="AS1529" i="18"/>
  <c r="W1526" i="18"/>
  <c r="AJ1526" i="18"/>
  <c r="X1526" i="18"/>
  <c r="V1526" i="18"/>
  <c r="AS1525" i="18"/>
  <c r="W1522" i="18"/>
  <c r="AJ1522" i="18"/>
  <c r="X1522" i="18"/>
  <c r="V1522" i="18"/>
  <c r="AS1521" i="18"/>
  <c r="W1518" i="18"/>
  <c r="AJ1518" i="18"/>
  <c r="X1518" i="18"/>
  <c r="V1518" i="18"/>
  <c r="AS1517" i="18"/>
  <c r="W1514" i="18"/>
  <c r="AJ1514" i="18"/>
  <c r="X1514" i="18"/>
  <c r="V1514" i="18"/>
  <c r="W1510" i="18"/>
  <c r="AJ1510" i="18"/>
  <c r="X1510" i="18"/>
  <c r="AB1510" i="18" s="1"/>
  <c r="V1510" i="18"/>
  <c r="AS1509" i="18"/>
  <c r="W1506" i="18"/>
  <c r="AJ1506" i="18"/>
  <c r="X1506" i="18"/>
  <c r="V1506" i="18"/>
  <c r="W1502" i="18"/>
  <c r="AJ1502" i="18"/>
  <c r="X1502" i="18"/>
  <c r="V1502" i="18"/>
  <c r="AS1501" i="18"/>
  <c r="W1498" i="18"/>
  <c r="AJ1498" i="18"/>
  <c r="X1498" i="18"/>
  <c r="V1498" i="18"/>
  <c r="W1494" i="18"/>
  <c r="AJ1494" i="18"/>
  <c r="X1494" i="18"/>
  <c r="V1494" i="18"/>
  <c r="AS1493" i="18"/>
  <c r="W1490" i="18"/>
  <c r="AJ1490" i="18"/>
  <c r="X1490" i="18"/>
  <c r="Z1490" i="18" s="1"/>
  <c r="V1490" i="18"/>
  <c r="AS1489" i="18"/>
  <c r="W1486" i="18"/>
  <c r="AJ1486" i="18"/>
  <c r="X1486" i="18"/>
  <c r="AO1486" i="18" s="1"/>
  <c r="V1486" i="18"/>
  <c r="AS1485" i="18"/>
  <c r="W1482" i="18"/>
  <c r="X1482" i="18"/>
  <c r="AS1481" i="18"/>
  <c r="W1478" i="18"/>
  <c r="X1478" i="18"/>
  <c r="AO1478" i="18"/>
  <c r="V1478" i="18"/>
  <c r="AS1477" i="18"/>
  <c r="W1474" i="18"/>
  <c r="AJ1474" i="18"/>
  <c r="AP1474" i="18" s="1"/>
  <c r="X1474" i="18"/>
  <c r="AO1474" i="18" s="1"/>
  <c r="V1474" i="18"/>
  <c r="W1470" i="18"/>
  <c r="Y1470" i="18" s="1"/>
  <c r="AJ1470" i="18"/>
  <c r="X1470" i="18"/>
  <c r="V1470" i="18"/>
  <c r="W1466" i="18"/>
  <c r="AN1466" i="18" s="1"/>
  <c r="AJ1466" i="18"/>
  <c r="X1466" i="18"/>
  <c r="V1466" i="18"/>
  <c r="AS1465" i="18"/>
  <c r="W1462" i="18"/>
  <c r="AJ1462" i="18"/>
  <c r="X1462" i="18"/>
  <c r="V1462" i="18"/>
  <c r="AG1439" i="18"/>
  <c r="AS1439" i="18"/>
  <c r="X1431" i="18"/>
  <c r="AB1431" i="18" s="1"/>
  <c r="U1431" i="18"/>
  <c r="AH1431" i="18"/>
  <c r="AI1431" i="18"/>
  <c r="AJ1431" i="18"/>
  <c r="X1409" i="18"/>
  <c r="U1409" i="18"/>
  <c r="AH1409" i="18"/>
  <c r="W1409" i="18"/>
  <c r="AI1409" i="18"/>
  <c r="AG1407" i="18"/>
  <c r="AS1407" i="18"/>
  <c r="X1399" i="18"/>
  <c r="U1399" i="18"/>
  <c r="AH1399" i="18"/>
  <c r="AI1399" i="18"/>
  <c r="AO1399" i="18" s="1"/>
  <c r="AJ1399" i="18"/>
  <c r="AS1382" i="18"/>
  <c r="AD1382" i="18"/>
  <c r="Y1341" i="18"/>
  <c r="AA1341" i="18"/>
  <c r="X1327" i="18"/>
  <c r="V1327" i="18"/>
  <c r="AH1327" i="18"/>
  <c r="AL1327" i="18" s="1"/>
  <c r="AI1327" i="18"/>
  <c r="U1327" i="18"/>
  <c r="AJ1327" i="18"/>
  <c r="AS1322" i="18"/>
  <c r="AG1322" i="18"/>
  <c r="X1295" i="18"/>
  <c r="V1295" i="18"/>
  <c r="AH1295" i="18"/>
  <c r="AM1295" i="18" s="1"/>
  <c r="AI1295" i="18"/>
  <c r="U1295" i="18"/>
  <c r="AJ1295" i="18"/>
  <c r="AQ1295" i="18" s="1"/>
  <c r="W1295" i="18"/>
  <c r="X1287" i="18"/>
  <c r="AH1287" i="18"/>
  <c r="AI1287" i="18"/>
  <c r="U1287" i="18"/>
  <c r="W1287" i="18"/>
  <c r="AA1287" i="18" s="1"/>
  <c r="AJ1287" i="18"/>
  <c r="AG1249" i="18"/>
  <c r="AS1249" i="18"/>
  <c r="X1245" i="18"/>
  <c r="AB1245" i="18" s="1"/>
  <c r="U1245" i="18"/>
  <c r="AH1245" i="18"/>
  <c r="AL1245" i="18" s="1"/>
  <c r="V1245" i="18"/>
  <c r="AI1245" i="18"/>
  <c r="AJ1245" i="18"/>
  <c r="AG1241" i="18"/>
  <c r="AS1241" i="18"/>
  <c r="AG1238" i="18"/>
  <c r="AS1234" i="18"/>
  <c r="AG1234" i="18"/>
  <c r="AG1231" i="18"/>
  <c r="AS1231" i="18"/>
  <c r="AS1226" i="18"/>
  <c r="AG1226" i="18"/>
  <c r="AS1214" i="18"/>
  <c r="AG1214" i="18"/>
  <c r="AG1202" i="18"/>
  <c r="AG1179" i="18"/>
  <c r="AS1179" i="18"/>
  <c r="AG1148" i="18"/>
  <c r="AG1116" i="18"/>
  <c r="Y1109" i="18"/>
  <c r="AA1109" i="18"/>
  <c r="AA1090" i="18"/>
  <c r="Y1090" i="18"/>
  <c r="Y1077" i="18"/>
  <c r="Y1013" i="18"/>
  <c r="AA1013" i="18"/>
  <c r="AA1010" i="18"/>
  <c r="Y1010" i="18"/>
  <c r="AS937" i="18"/>
  <c r="AG937" i="18"/>
  <c r="AG936" i="18"/>
  <c r="AS936" i="18"/>
  <c r="AS933" i="18"/>
  <c r="AG933" i="18"/>
  <c r="AG932" i="18"/>
  <c r="AS932" i="18"/>
  <c r="AS873" i="18"/>
  <c r="AG873" i="18"/>
  <c r="AG872" i="18"/>
  <c r="AS872" i="18"/>
  <c r="AG869" i="18"/>
  <c r="AG868" i="18"/>
  <c r="AS868" i="18"/>
  <c r="AG813" i="18"/>
  <c r="AS813" i="18"/>
  <c r="AG52" i="18"/>
  <c r="AH1570" i="18"/>
  <c r="Y1569" i="18"/>
  <c r="AH1566" i="18"/>
  <c r="U1566" i="18"/>
  <c r="U1565" i="18"/>
  <c r="AH1562" i="18"/>
  <c r="U1562" i="18"/>
  <c r="U1561" i="18"/>
  <c r="AH1558" i="18"/>
  <c r="U1558" i="18"/>
  <c r="U1557" i="18"/>
  <c r="AH1554" i="18"/>
  <c r="AL1554" i="18" s="1"/>
  <c r="U1554" i="18"/>
  <c r="U1553" i="18"/>
  <c r="AH1550" i="18"/>
  <c r="U1550" i="18"/>
  <c r="AH1546" i="18"/>
  <c r="U1546" i="18"/>
  <c r="U1545" i="18"/>
  <c r="AH1542" i="18"/>
  <c r="AL1542" i="18" s="1"/>
  <c r="AH1538" i="18"/>
  <c r="AL1538" i="18" s="1"/>
  <c r="U1537" i="18"/>
  <c r="AH1534" i="18"/>
  <c r="U1533" i="18"/>
  <c r="AH1530" i="18"/>
  <c r="U1530" i="18"/>
  <c r="AH1526" i="18"/>
  <c r="AL1526" i="18" s="1"/>
  <c r="U1526" i="18"/>
  <c r="U1525" i="18"/>
  <c r="Y1525" i="18"/>
  <c r="AH1522" i="18"/>
  <c r="U1522" i="18"/>
  <c r="U1521" i="18"/>
  <c r="AH1518" i="18"/>
  <c r="AH1514" i="18"/>
  <c r="AM1514" i="18" s="1"/>
  <c r="U1514" i="18"/>
  <c r="U1513" i="18"/>
  <c r="AH1510" i="18"/>
  <c r="U1510" i="18"/>
  <c r="AH1506" i="18"/>
  <c r="U1506" i="18"/>
  <c r="AH1502" i="18"/>
  <c r="AM1502" i="18" s="1"/>
  <c r="U1502" i="18"/>
  <c r="U1501" i="18"/>
  <c r="AH1498" i="18"/>
  <c r="U1498" i="18"/>
  <c r="U1497" i="18"/>
  <c r="AH1494" i="18"/>
  <c r="AM1494" i="18" s="1"/>
  <c r="U1494" i="18"/>
  <c r="U1493" i="18"/>
  <c r="AH1490" i="18"/>
  <c r="AH1486" i="18"/>
  <c r="U1486" i="18"/>
  <c r="AH1482" i="18"/>
  <c r="U1482" i="18"/>
  <c r="AH1478" i="18"/>
  <c r="U1477" i="18"/>
  <c r="AH1474" i="18"/>
  <c r="U1474" i="18"/>
  <c r="AH1470" i="18"/>
  <c r="U1470" i="18"/>
  <c r="AH1466" i="18"/>
  <c r="U1466" i="18"/>
  <c r="AH1462" i="18"/>
  <c r="AL1462" i="18" s="1"/>
  <c r="U1462" i="18"/>
  <c r="W1458" i="18"/>
  <c r="AJ1458" i="18"/>
  <c r="X1458" i="18"/>
  <c r="AH1458" i="18"/>
  <c r="AD1458" i="18"/>
  <c r="W1454" i="18"/>
  <c r="V1454" i="18"/>
  <c r="X1454" i="18"/>
  <c r="AH1454" i="18"/>
  <c r="AL1454" i="18" s="1"/>
  <c r="AS1454" i="18"/>
  <c r="AD1454" i="18"/>
  <c r="W1450" i="18"/>
  <c r="Y1450" i="18" s="1"/>
  <c r="AJ1450" i="18"/>
  <c r="V1450" i="18"/>
  <c r="X1450" i="18"/>
  <c r="AH1450" i="18"/>
  <c r="AL1450" i="18" s="1"/>
  <c r="AS1450" i="18"/>
  <c r="AD1450" i="18"/>
  <c r="W1446" i="18"/>
  <c r="AJ1446" i="18"/>
  <c r="V1446" i="18"/>
  <c r="X1446" i="18"/>
  <c r="Z1446" i="18" s="1"/>
  <c r="AH1446" i="18"/>
  <c r="AD1446" i="18"/>
  <c r="W1442" i="18"/>
  <c r="Y1442" i="18"/>
  <c r="AJ1442" i="18"/>
  <c r="V1442" i="18"/>
  <c r="X1442" i="18"/>
  <c r="AH1442" i="18"/>
  <c r="AS1442" i="18"/>
  <c r="AD1442" i="18"/>
  <c r="X1439" i="18"/>
  <c r="U1439" i="18"/>
  <c r="AH1439" i="18"/>
  <c r="AM1439" i="18" s="1"/>
  <c r="AI1439" i="18"/>
  <c r="AJ1439" i="18"/>
  <c r="AQ1439" i="18" s="1"/>
  <c r="AJ1433" i="18"/>
  <c r="V1433" i="18"/>
  <c r="W1431" i="18"/>
  <c r="V1423" i="18"/>
  <c r="AS1422" i="18"/>
  <c r="X1417" i="18"/>
  <c r="W1417" i="18"/>
  <c r="AI1417" i="18"/>
  <c r="AO1417" i="18" s="1"/>
  <c r="AG1415" i="18"/>
  <c r="AS1415" i="18"/>
  <c r="X1407" i="18"/>
  <c r="U1407" i="18"/>
  <c r="AH1407" i="18"/>
  <c r="AI1407" i="18"/>
  <c r="AJ1407" i="18"/>
  <c r="W1399" i="18"/>
  <c r="AA1399" i="18" s="1"/>
  <c r="AS1390" i="18"/>
  <c r="AS1389" i="18"/>
  <c r="AH1385" i="18"/>
  <c r="AG1383" i="18"/>
  <c r="AS1383" i="18"/>
  <c r="X1337" i="18"/>
  <c r="AB1337" i="18" s="1"/>
  <c r="W1337" i="18"/>
  <c r="AA1337" i="18" s="1"/>
  <c r="AI1337" i="18"/>
  <c r="U1337" i="18"/>
  <c r="AH1337" i="18"/>
  <c r="V1337" i="18"/>
  <c r="AJ1337" i="18"/>
  <c r="X1319" i="18"/>
  <c r="V1319" i="18"/>
  <c r="AH1319" i="18"/>
  <c r="AI1319" i="18"/>
  <c r="W1319" i="18"/>
  <c r="AJ1319" i="18"/>
  <c r="V1301" i="18"/>
  <c r="AG1281" i="18"/>
  <c r="AS1281" i="18"/>
  <c r="Y1275" i="18"/>
  <c r="AG1273" i="18"/>
  <c r="X1269" i="18"/>
  <c r="U1269" i="18"/>
  <c r="AH1269" i="18"/>
  <c r="V1269" i="18"/>
  <c r="W1269" i="18"/>
  <c r="AA1269" i="18" s="1"/>
  <c r="AI1269" i="18"/>
  <c r="X1265" i="18"/>
  <c r="W1265" i="18"/>
  <c r="AA1265" i="18" s="1"/>
  <c r="AI1265" i="18"/>
  <c r="U1265" i="18"/>
  <c r="AH1265" i="18"/>
  <c r="AJ1265" i="18"/>
  <c r="AA1260" i="18"/>
  <c r="U1241" i="18"/>
  <c r="AS1220" i="18"/>
  <c r="AG1220" i="18"/>
  <c r="AG1207" i="18"/>
  <c r="AS1207" i="18"/>
  <c r="AG1199" i="18"/>
  <c r="AS1199" i="18"/>
  <c r="X1173" i="18"/>
  <c r="U1173" i="18"/>
  <c r="AH1173" i="18"/>
  <c r="W1173" i="18"/>
  <c r="AI1173" i="18"/>
  <c r="AO1173" i="18" s="1"/>
  <c r="AJ1173" i="18"/>
  <c r="AS1142" i="18"/>
  <c r="AG1142" i="18"/>
  <c r="V1116" i="18"/>
  <c r="AS1111" i="18"/>
  <c r="AG1111" i="18"/>
  <c r="AS1095" i="18"/>
  <c r="AG1095" i="18"/>
  <c r="AG1079" i="18"/>
  <c r="AS1063" i="18"/>
  <c r="AG1063" i="18"/>
  <c r="AS1047" i="18"/>
  <c r="AG1047" i="18"/>
  <c r="AS1031" i="18"/>
  <c r="AG1031" i="18"/>
  <c r="AS1015" i="18"/>
  <c r="AG1015" i="18"/>
  <c r="AS999" i="18"/>
  <c r="AG999" i="18"/>
  <c r="AG983" i="18"/>
  <c r="AS921" i="18"/>
  <c r="AG921" i="18"/>
  <c r="AG920" i="18"/>
  <c r="AS917" i="18"/>
  <c r="AG917" i="18"/>
  <c r="AG916" i="18"/>
  <c r="AS857" i="18"/>
  <c r="AG857" i="18"/>
  <c r="AG856" i="18"/>
  <c r="AS856" i="18"/>
  <c r="AS853" i="18"/>
  <c r="AG853" i="18"/>
  <c r="AG852" i="18"/>
  <c r="Y835" i="18"/>
  <c r="AA835" i="18"/>
  <c r="AG769" i="18"/>
  <c r="AS769" i="18"/>
  <c r="AS752" i="18"/>
  <c r="AG752" i="18"/>
  <c r="V1567" i="18"/>
  <c r="V1565" i="18"/>
  <c r="V1559" i="18"/>
  <c r="V1555" i="18"/>
  <c r="V1553" i="18"/>
  <c r="V1545" i="18"/>
  <c r="V1543" i="18"/>
  <c r="V1541" i="18"/>
  <c r="V1539" i="18"/>
  <c r="V1537" i="18"/>
  <c r="V1535" i="18"/>
  <c r="V1531" i="18"/>
  <c r="V1529" i="18"/>
  <c r="V1527" i="18"/>
  <c r="V1525" i="18"/>
  <c r="V1521" i="18"/>
  <c r="V1519" i="18"/>
  <c r="V1517" i="18"/>
  <c r="V1513" i="18"/>
  <c r="V1511" i="18"/>
  <c r="V1509" i="18"/>
  <c r="V1503" i="18"/>
  <c r="V1501" i="18"/>
  <c r="V1499" i="18"/>
  <c r="V1497" i="18"/>
  <c r="V1493" i="18"/>
  <c r="V1491" i="18"/>
  <c r="V1489" i="18"/>
  <c r="V1487" i="18"/>
  <c r="V1485" i="18"/>
  <c r="V1479" i="18"/>
  <c r="V1477" i="18"/>
  <c r="V1475" i="18"/>
  <c r="V1473" i="18"/>
  <c r="V1471" i="18"/>
  <c r="V1467" i="18"/>
  <c r="V1465" i="18"/>
  <c r="V1463" i="18"/>
  <c r="V1461" i="18"/>
  <c r="U1457" i="18"/>
  <c r="AH1457" i="18"/>
  <c r="X1457" i="18"/>
  <c r="AH1453" i="18"/>
  <c r="X1453" i="18"/>
  <c r="Z1453" i="18" s="1"/>
  <c r="U1449" i="18"/>
  <c r="AH1449" i="18"/>
  <c r="X1449" i="18"/>
  <c r="U1445" i="18"/>
  <c r="AH1445" i="18"/>
  <c r="X1445" i="18"/>
  <c r="U1441" i="18"/>
  <c r="AH1441" i="18"/>
  <c r="X1441" i="18"/>
  <c r="V1438" i="18"/>
  <c r="X1437" i="18"/>
  <c r="U1437" i="18"/>
  <c r="AH1437" i="18"/>
  <c r="V1437" i="18"/>
  <c r="V1430" i="18"/>
  <c r="X1429" i="18"/>
  <c r="AQ1429" i="18" s="1"/>
  <c r="U1429" i="18"/>
  <c r="AH1429" i="18"/>
  <c r="V1429" i="18"/>
  <c r="V1422" i="18"/>
  <c r="X1421" i="18"/>
  <c r="U1421" i="18"/>
  <c r="AH1421" i="18"/>
  <c r="V1421" i="18"/>
  <c r="X1413" i="18"/>
  <c r="U1413" i="18"/>
  <c r="AH1413" i="18"/>
  <c r="AM1413" i="18" s="1"/>
  <c r="X1405" i="18"/>
  <c r="AH1405" i="18"/>
  <c r="V1398" i="18"/>
  <c r="X1397" i="18"/>
  <c r="U1397" i="18"/>
  <c r="AH1397" i="18"/>
  <c r="V1397" i="18"/>
  <c r="V1390" i="18"/>
  <c r="AH1389" i="18"/>
  <c r="V1382" i="18"/>
  <c r="AH1381" i="18"/>
  <c r="V1379" i="18"/>
  <c r="V1369" i="18"/>
  <c r="V1353" i="18"/>
  <c r="Y1351" i="18"/>
  <c r="AA1351" i="18"/>
  <c r="AS1339" i="18"/>
  <c r="AG1339" i="18"/>
  <c r="Z1336" i="18"/>
  <c r="X1333" i="18"/>
  <c r="U1333" i="18"/>
  <c r="AH1333" i="18"/>
  <c r="AM1333" i="18" s="1"/>
  <c r="Y1326" i="18"/>
  <c r="AA1326" i="18"/>
  <c r="AG1313" i="18"/>
  <c r="AS1313" i="18"/>
  <c r="AS1308" i="18"/>
  <c r="AG1308" i="18"/>
  <c r="AG1305" i="18"/>
  <c r="AS1302" i="18"/>
  <c r="AG1302" i="18"/>
  <c r="Y1300" i="18"/>
  <c r="AA1300" i="18"/>
  <c r="X1297" i="18"/>
  <c r="W1297" i="18"/>
  <c r="AA1297" i="18" s="1"/>
  <c r="AI1297" i="18"/>
  <c r="U1297" i="18"/>
  <c r="AH1297" i="18"/>
  <c r="AM1297" i="18" s="1"/>
  <c r="X1277" i="18"/>
  <c r="U1277" i="18"/>
  <c r="AH1277" i="18"/>
  <c r="AI1277" i="18"/>
  <c r="V1276" i="18"/>
  <c r="X1273" i="18"/>
  <c r="AB1273" i="18" s="1"/>
  <c r="W1273" i="18"/>
  <c r="U1273" i="18"/>
  <c r="AH1273" i="18"/>
  <c r="V1273" i="18"/>
  <c r="AG1271" i="18"/>
  <c r="AS1271" i="18"/>
  <c r="AS1266" i="18"/>
  <c r="AG1266" i="18"/>
  <c r="AG1263" i="18"/>
  <c r="AS1263" i="18"/>
  <c r="AS1258" i="18"/>
  <c r="AG1258" i="18"/>
  <c r="X1231" i="18"/>
  <c r="AH1231" i="18"/>
  <c r="AI1231" i="18"/>
  <c r="U1231" i="18"/>
  <c r="AJ1231" i="18"/>
  <c r="X1223" i="18"/>
  <c r="V1223" i="18"/>
  <c r="AH1223" i="18"/>
  <c r="AI1223" i="18"/>
  <c r="AO1223" i="18"/>
  <c r="X1205" i="18"/>
  <c r="U1205" i="18"/>
  <c r="AH1205" i="18"/>
  <c r="AG1185" i="18"/>
  <c r="AS1185" i="18"/>
  <c r="AS1180" i="18"/>
  <c r="AG1180" i="18"/>
  <c r="AG1177" i="18"/>
  <c r="AS1174" i="18"/>
  <c r="AG1174" i="18"/>
  <c r="Z1174" i="18"/>
  <c r="AB1174" i="18"/>
  <c r="AA1172" i="18"/>
  <c r="X1169" i="18"/>
  <c r="W1169" i="18"/>
  <c r="AI1169" i="18"/>
  <c r="U1169" i="18"/>
  <c r="AH1169" i="18"/>
  <c r="X1149" i="18"/>
  <c r="AB1149" i="18"/>
  <c r="U1149" i="18"/>
  <c r="AH1149" i="18"/>
  <c r="V1149" i="18"/>
  <c r="AI1149" i="18"/>
  <c r="AO1149" i="18" s="1"/>
  <c r="V1148" i="18"/>
  <c r="X1145" i="18"/>
  <c r="Z1145" i="18"/>
  <c r="W1145" i="18"/>
  <c r="AI1145" i="18"/>
  <c r="U1145" i="18"/>
  <c r="AH1145" i="18"/>
  <c r="AJ1145" i="18"/>
  <c r="AG1143" i="18"/>
  <c r="AS1138" i="18"/>
  <c r="AG1138" i="18"/>
  <c r="AG1135" i="18"/>
  <c r="AS1135" i="18"/>
  <c r="AS1130" i="18"/>
  <c r="AG1130" i="18"/>
  <c r="Z1122" i="18"/>
  <c r="AB1122" i="18"/>
  <c r="AG1112" i="18"/>
  <c r="AS1112" i="18"/>
  <c r="AA1112" i="18"/>
  <c r="AG1106" i="18"/>
  <c r="AS1106" i="18"/>
  <c r="AG1104" i="18"/>
  <c r="AS1104" i="18"/>
  <c r="AG1098" i="18"/>
  <c r="AS1098" i="18"/>
  <c r="AG1096" i="18"/>
  <c r="AS1096" i="18"/>
  <c r="AG1090" i="18"/>
  <c r="AS1090" i="18"/>
  <c r="AG1088" i="18"/>
  <c r="AG1082" i="18"/>
  <c r="AS1082" i="18"/>
  <c r="AG1080" i="18"/>
  <c r="AS1080" i="18"/>
  <c r="AG1074" i="18"/>
  <c r="AS1074" i="18"/>
  <c r="AG1072" i="18"/>
  <c r="AG1066" i="18"/>
  <c r="AS1066" i="18"/>
  <c r="AG1064" i="18"/>
  <c r="AS1064" i="18"/>
  <c r="AG1058" i="18"/>
  <c r="AS1058" i="18"/>
  <c r="AG1056" i="18"/>
  <c r="AS1056" i="18"/>
  <c r="AG1050" i="18"/>
  <c r="AS1050" i="18"/>
  <c r="AG1048" i="18"/>
  <c r="AS1048" i="18"/>
  <c r="AG1042" i="18"/>
  <c r="AS1042" i="18"/>
  <c r="AG1040" i="18"/>
  <c r="AS1040" i="18"/>
  <c r="AG1034" i="18"/>
  <c r="AS1034" i="18"/>
  <c r="AG1032" i="18"/>
  <c r="AS1032" i="18"/>
  <c r="AG1026" i="18"/>
  <c r="AS1026" i="18"/>
  <c r="AG1024" i="18"/>
  <c r="AS1024" i="18"/>
  <c r="AG1018" i="18"/>
  <c r="AS1018" i="18"/>
  <c r="AG1016" i="18"/>
  <c r="AS1016" i="18"/>
  <c r="AG1010" i="18"/>
  <c r="AG1008" i="18"/>
  <c r="AS1008" i="18"/>
  <c r="AG1002" i="18"/>
  <c r="AG1000" i="18"/>
  <c r="AS1000" i="18"/>
  <c r="AG994" i="18"/>
  <c r="AS994" i="18"/>
  <c r="AG992" i="18"/>
  <c r="AS992" i="18"/>
  <c r="AG986" i="18"/>
  <c r="AS986" i="18"/>
  <c r="AG984" i="18"/>
  <c r="AS984" i="18"/>
  <c r="AG978" i="18"/>
  <c r="AS978" i="18"/>
  <c r="AG976" i="18"/>
  <c r="AS976" i="18"/>
  <c r="AS961" i="18"/>
  <c r="AG961" i="18"/>
  <c r="AG960" i="18"/>
  <c r="AS960" i="18"/>
  <c r="AS945" i="18"/>
  <c r="AG945" i="18"/>
  <c r="AG944" i="18"/>
  <c r="AS944" i="18"/>
  <c r="AA944" i="18"/>
  <c r="AS929" i="18"/>
  <c r="AG929" i="18"/>
  <c r="AG928" i="18"/>
  <c r="AS928" i="18"/>
  <c r="AA928" i="18"/>
  <c r="AS913" i="18"/>
  <c r="AG913" i="18"/>
  <c r="AG912" i="18"/>
  <c r="AS912" i="18"/>
  <c r="AS897" i="18"/>
  <c r="AG897" i="18"/>
  <c r="AG896" i="18"/>
  <c r="AS896" i="18"/>
  <c r="AG881" i="18"/>
  <c r="AG880" i="18"/>
  <c r="AS880" i="18"/>
  <c r="AS865" i="18"/>
  <c r="AG865" i="18"/>
  <c r="AG864" i="18"/>
  <c r="AA864" i="18"/>
  <c r="AS849" i="18"/>
  <c r="AG849" i="18"/>
  <c r="AG848" i="18"/>
  <c r="AS848" i="18"/>
  <c r="AS833" i="18"/>
  <c r="AG833" i="18"/>
  <c r="AG832" i="18"/>
  <c r="AS832" i="18"/>
  <c r="AS816" i="18"/>
  <c r="AG816" i="18"/>
  <c r="X807" i="18"/>
  <c r="W807" i="18"/>
  <c r="AI807" i="18"/>
  <c r="U807" i="18"/>
  <c r="AH807" i="18"/>
  <c r="AJ807" i="18"/>
  <c r="AG797" i="18"/>
  <c r="AA714" i="18"/>
  <c r="Y714" i="18"/>
  <c r="AA682" i="18"/>
  <c r="Y682" i="18"/>
  <c r="AL534" i="18"/>
  <c r="X430" i="18"/>
  <c r="W430" i="18"/>
  <c r="AI430" i="18"/>
  <c r="AN430" i="18" s="1"/>
  <c r="U430" i="18"/>
  <c r="AJ430" i="18"/>
  <c r="AH430" i="18"/>
  <c r="V430" i="18"/>
  <c r="AG307" i="18"/>
  <c r="AS307" i="18"/>
  <c r="AG209" i="18"/>
  <c r="AH1569" i="18"/>
  <c r="AH1567" i="18"/>
  <c r="AH1565" i="18"/>
  <c r="AH1563" i="18"/>
  <c r="AH1561" i="18"/>
  <c r="AH1559" i="18"/>
  <c r="AH1557" i="18"/>
  <c r="AH1555" i="18"/>
  <c r="AH1553" i="18"/>
  <c r="AM1553" i="18" s="1"/>
  <c r="AH1551" i="18"/>
  <c r="AH1549" i="18"/>
  <c r="AH1547" i="18"/>
  <c r="AH1545" i="18"/>
  <c r="AH1543" i="18"/>
  <c r="AH1541" i="18"/>
  <c r="AH1539" i="18"/>
  <c r="AH1537" i="18"/>
  <c r="AL1537" i="18" s="1"/>
  <c r="AH1535" i="18"/>
  <c r="AH1533" i="18"/>
  <c r="AH1531" i="18"/>
  <c r="AM1531" i="18" s="1"/>
  <c r="AH1529" i="18"/>
  <c r="AM1529" i="18" s="1"/>
  <c r="AH1525" i="18"/>
  <c r="AH1523" i="18"/>
  <c r="AH1521" i="18"/>
  <c r="AH1519" i="18"/>
  <c r="AH1517" i="18"/>
  <c r="AH1515" i="18"/>
  <c r="AH1513" i="18"/>
  <c r="AM1513" i="18" s="1"/>
  <c r="AH1509" i="18"/>
  <c r="AL1509" i="18"/>
  <c r="AH1507" i="18"/>
  <c r="AH1505" i="18"/>
  <c r="AH1503" i="18"/>
  <c r="AL1503" i="18" s="1"/>
  <c r="AH1501" i="18"/>
  <c r="AH1499" i="18"/>
  <c r="AH1497" i="18"/>
  <c r="AH1495" i="18"/>
  <c r="AH1493" i="18"/>
  <c r="AH1491" i="18"/>
  <c r="AH1489" i="18"/>
  <c r="AH1487" i="18"/>
  <c r="AH1485" i="18"/>
  <c r="AM1485" i="18" s="1"/>
  <c r="AH1483" i="18"/>
  <c r="AH1481" i="18"/>
  <c r="AH1479" i="18"/>
  <c r="AH1477" i="18"/>
  <c r="AL1477" i="18" s="1"/>
  <c r="AH1475" i="18"/>
  <c r="AH1473" i="18"/>
  <c r="AL1473" i="18" s="1"/>
  <c r="AH1471" i="18"/>
  <c r="AH1469" i="18"/>
  <c r="AH1467" i="18"/>
  <c r="AH1465" i="18"/>
  <c r="AL1465" i="18" s="1"/>
  <c r="AH1463" i="18"/>
  <c r="AH1461" i="18"/>
  <c r="AM1461" i="18" s="1"/>
  <c r="AI1457" i="18"/>
  <c r="W1457" i="18"/>
  <c r="W1456" i="18"/>
  <c r="AJ1456" i="18"/>
  <c r="AP1456" i="18" s="1"/>
  <c r="AI1453" i="18"/>
  <c r="W1453" i="18"/>
  <c r="W1452" i="18"/>
  <c r="AJ1452" i="18"/>
  <c r="AI1449" i="18"/>
  <c r="W1449" i="18"/>
  <c r="AJ1448" i="18"/>
  <c r="AI1445" i="18"/>
  <c r="AN1445" i="18" s="1"/>
  <c r="W1445" i="18"/>
  <c r="W1444" i="18"/>
  <c r="Y1444" i="18"/>
  <c r="AJ1444" i="18"/>
  <c r="AI1441" i="18"/>
  <c r="W1441" i="18"/>
  <c r="AJ1437" i="18"/>
  <c r="X1435" i="18"/>
  <c r="AB1435" i="18"/>
  <c r="U1435" i="18"/>
  <c r="AH1435" i="18"/>
  <c r="V1435" i="18"/>
  <c r="AJ1429" i="18"/>
  <c r="V1428" i="18"/>
  <c r="X1427" i="18"/>
  <c r="AQ1427" i="18" s="1"/>
  <c r="U1427" i="18"/>
  <c r="AH1427" i="18"/>
  <c r="V1427" i="18"/>
  <c r="AJ1421" i="18"/>
  <c r="X1419" i="18"/>
  <c r="AB1419" i="18" s="1"/>
  <c r="U1419" i="18"/>
  <c r="AH1419" i="18"/>
  <c r="AJ1413" i="18"/>
  <c r="AQ1413" i="18" s="1"/>
  <c r="V1412" i="18"/>
  <c r="X1411" i="18"/>
  <c r="AH1411" i="18"/>
  <c r="V1411" i="18"/>
  <c r="AJ1405" i="18"/>
  <c r="X1403" i="18"/>
  <c r="AH1403" i="18"/>
  <c r="V1403" i="18"/>
  <c r="AJ1397" i="18"/>
  <c r="X1395" i="18"/>
  <c r="U1395" i="18"/>
  <c r="AH1395" i="18"/>
  <c r="V1388" i="18"/>
  <c r="V1387" i="18"/>
  <c r="X1376" i="18"/>
  <c r="V1376" i="18"/>
  <c r="AH1376" i="18"/>
  <c r="W1376" i="18"/>
  <c r="AI1376" i="18"/>
  <c r="U1376" i="18"/>
  <c r="X1374" i="18"/>
  <c r="Z1374" i="18" s="1"/>
  <c r="U1374" i="18"/>
  <c r="V1374" i="18"/>
  <c r="AH1374" i="18"/>
  <c r="X1360" i="18"/>
  <c r="Z1360" i="18" s="1"/>
  <c r="V1360" i="18"/>
  <c r="AH1360" i="18"/>
  <c r="W1360" i="18"/>
  <c r="AP1360" i="18"/>
  <c r="AI1360" i="18"/>
  <c r="U1360" i="18"/>
  <c r="Z1359" i="18"/>
  <c r="X1358" i="18"/>
  <c r="U1358" i="18"/>
  <c r="V1358" i="18"/>
  <c r="AH1358" i="18"/>
  <c r="AS1355" i="18"/>
  <c r="AG1355" i="18"/>
  <c r="X1344" i="18"/>
  <c r="V1344" i="18"/>
  <c r="AH1344" i="18"/>
  <c r="AM1344" i="18" s="1"/>
  <c r="W1344" i="18"/>
  <c r="AI1344" i="18"/>
  <c r="U1344" i="18"/>
  <c r="X1342" i="18"/>
  <c r="U1342" i="18"/>
  <c r="AH1342" i="18"/>
  <c r="AG1337" i="18"/>
  <c r="AS1337" i="18"/>
  <c r="AS1334" i="18"/>
  <c r="AG1334" i="18"/>
  <c r="AJ1333" i="18"/>
  <c r="X1329" i="18"/>
  <c r="Z1329" i="18" s="1"/>
  <c r="X1309" i="18"/>
  <c r="AH1309" i="18"/>
  <c r="V1309" i="18"/>
  <c r="AI1309" i="18"/>
  <c r="X1305" i="18"/>
  <c r="AB1305" i="18" s="1"/>
  <c r="W1305" i="18"/>
  <c r="AI1305" i="18"/>
  <c r="U1305" i="18"/>
  <c r="AH1305" i="18"/>
  <c r="V1305" i="18"/>
  <c r="AJ1305" i="18"/>
  <c r="AG1303" i="18"/>
  <c r="AS1303" i="18"/>
  <c r="AS1298" i="18"/>
  <c r="AG1298" i="18"/>
  <c r="AG1295" i="18"/>
  <c r="AS1295" i="18"/>
  <c r="AS1290" i="18"/>
  <c r="AG1290" i="18"/>
  <c r="X1263" i="18"/>
  <c r="V1263" i="18"/>
  <c r="AH1263" i="18"/>
  <c r="AI1263" i="18"/>
  <c r="AJ1263" i="18"/>
  <c r="V1258" i="18"/>
  <c r="X1255" i="18"/>
  <c r="V1255" i="18"/>
  <c r="AH1255" i="18"/>
  <c r="AI1255" i="18"/>
  <c r="X1237" i="18"/>
  <c r="U1237" i="18"/>
  <c r="AH1237" i="18"/>
  <c r="AG1217" i="18"/>
  <c r="AS1217" i="18"/>
  <c r="AS1212" i="18"/>
  <c r="AG1212" i="18"/>
  <c r="AG1209" i="18"/>
  <c r="AS1209" i="18"/>
  <c r="AS1206" i="18"/>
  <c r="AG1206" i="18"/>
  <c r="AJ1205" i="18"/>
  <c r="X1201" i="18"/>
  <c r="W1201" i="18"/>
  <c r="AI1201" i="18"/>
  <c r="U1201" i="18"/>
  <c r="AH1201" i="18"/>
  <c r="X1181" i="18"/>
  <c r="U1181" i="18"/>
  <c r="AH1181" i="18"/>
  <c r="V1181" i="18"/>
  <c r="AI1181" i="18"/>
  <c r="V1180" i="18"/>
  <c r="X1177" i="18"/>
  <c r="AB1177" i="18" s="1"/>
  <c r="W1177" i="18"/>
  <c r="AI1177" i="18"/>
  <c r="U1177" i="18"/>
  <c r="AH1177" i="18"/>
  <c r="V1177" i="18"/>
  <c r="AJ1177" i="18"/>
  <c r="AG1175" i="18"/>
  <c r="AS1170" i="18"/>
  <c r="AG1170" i="18"/>
  <c r="AG1167" i="18"/>
  <c r="AS1167" i="18"/>
  <c r="AS1162" i="18"/>
  <c r="AG1162" i="18"/>
  <c r="X1135" i="18"/>
  <c r="AH1135" i="18"/>
  <c r="AI1135" i="18"/>
  <c r="U1135" i="18"/>
  <c r="AJ1135" i="18"/>
  <c r="AQ1135" i="18"/>
  <c r="V1130" i="18"/>
  <c r="X1127" i="18"/>
  <c r="AB1127" i="18" s="1"/>
  <c r="V1127" i="18"/>
  <c r="AH1127" i="18"/>
  <c r="AI1127" i="18"/>
  <c r="AS1109" i="18"/>
  <c r="AG1109" i="18"/>
  <c r="AS1101" i="18"/>
  <c r="AG1101" i="18"/>
  <c r="AS1093" i="18"/>
  <c r="AG1093" i="18"/>
  <c r="AP1090" i="18"/>
  <c r="AS1085" i="18"/>
  <c r="AG1085" i="18"/>
  <c r="AS1077" i="18"/>
  <c r="AG1077" i="18"/>
  <c r="AS1069" i="18"/>
  <c r="AG1069" i="18"/>
  <c r="AB1066" i="18"/>
  <c r="Z1066" i="18"/>
  <c r="AS1061" i="18"/>
  <c r="AG1061" i="18"/>
  <c r="AB1058" i="18"/>
  <c r="Z1058" i="18"/>
  <c r="AS1053" i="18"/>
  <c r="AG1053" i="18"/>
  <c r="AS1045" i="18"/>
  <c r="AG1045" i="18"/>
  <c r="AS1037" i="18"/>
  <c r="AG1037" i="18"/>
  <c r="AS1029" i="18"/>
  <c r="AG1029" i="18"/>
  <c r="AS1021" i="18"/>
  <c r="AG1021" i="18"/>
  <c r="AB1018" i="18"/>
  <c r="Z1018" i="18"/>
  <c r="AS1013" i="18"/>
  <c r="AG1013" i="18"/>
  <c r="AG1005" i="18"/>
  <c r="AB1004" i="18"/>
  <c r="Z1004" i="18"/>
  <c r="AS997" i="18"/>
  <c r="AG997" i="18"/>
  <c r="AS989" i="18"/>
  <c r="AG989" i="18"/>
  <c r="AB986" i="18"/>
  <c r="Z986" i="18"/>
  <c r="AS981" i="18"/>
  <c r="AG981" i="18"/>
  <c r="AS973" i="18"/>
  <c r="AG973" i="18"/>
  <c r="AG972" i="18"/>
  <c r="AS972" i="18"/>
  <c r="AS957" i="18"/>
  <c r="AG957" i="18"/>
  <c r="AG956" i="18"/>
  <c r="AS956" i="18"/>
  <c r="AS941" i="18"/>
  <c r="AG941" i="18"/>
  <c r="AG940" i="18"/>
  <c r="AS940" i="18"/>
  <c r="AS925" i="18"/>
  <c r="AG925" i="18"/>
  <c r="AG924" i="18"/>
  <c r="AS924" i="18"/>
  <c r="AS909" i="18"/>
  <c r="AG909" i="18"/>
  <c r="AG908" i="18"/>
  <c r="AS908" i="18"/>
  <c r="AS893" i="18"/>
  <c r="AG893" i="18"/>
  <c r="AG892" i="18"/>
  <c r="AS877" i="18"/>
  <c r="AG877" i="18"/>
  <c r="AG876" i="18"/>
  <c r="AS876" i="18"/>
  <c r="AS861" i="18"/>
  <c r="AG861" i="18"/>
  <c r="AG860" i="18"/>
  <c r="AS860" i="18"/>
  <c r="AS845" i="18"/>
  <c r="AG845" i="18"/>
  <c r="AG844" i="18"/>
  <c r="AS844" i="18"/>
  <c r="AB830" i="18"/>
  <c r="Z830" i="18"/>
  <c r="AS829" i="18"/>
  <c r="AG829" i="18"/>
  <c r="AS820" i="18"/>
  <c r="AG820" i="18"/>
  <c r="AG817" i="18"/>
  <c r="AS817" i="18"/>
  <c r="X759" i="18"/>
  <c r="AB759" i="18" s="1"/>
  <c r="W759" i="18"/>
  <c r="AI759" i="18"/>
  <c r="U759" i="18"/>
  <c r="AH759" i="18"/>
  <c r="AJ759" i="18"/>
  <c r="AQ759" i="18" s="1"/>
  <c r="X446" i="18"/>
  <c r="W446" i="18"/>
  <c r="AI446" i="18"/>
  <c r="U446" i="18"/>
  <c r="AJ446" i="18"/>
  <c r="AQ446" i="18" s="1"/>
  <c r="AH446" i="18"/>
  <c r="Z435" i="18"/>
  <c r="AB435" i="18"/>
  <c r="AG403" i="18"/>
  <c r="AS403" i="18"/>
  <c r="AG275" i="18"/>
  <c r="AS275" i="18"/>
  <c r="AG207" i="18"/>
  <c r="AJ107" i="18"/>
  <c r="X107" i="18"/>
  <c r="W107" i="18"/>
  <c r="AI107" i="18"/>
  <c r="AH107" i="18"/>
  <c r="AJ1440" i="18"/>
  <c r="W1440" i="18"/>
  <c r="AJ1438" i="18"/>
  <c r="W1438" i="18"/>
  <c r="AJ1436" i="18"/>
  <c r="W1436" i="18"/>
  <c r="AN1436" i="18" s="1"/>
  <c r="AJ1434" i="18"/>
  <c r="W1434" i="18"/>
  <c r="AJ1432" i="18"/>
  <c r="W1432" i="18"/>
  <c r="Y1432" i="18" s="1"/>
  <c r="AJ1430" i="18"/>
  <c r="W1430" i="18"/>
  <c r="AJ1428" i="18"/>
  <c r="W1428" i="18"/>
  <c r="AJ1426" i="18"/>
  <c r="W1426" i="18"/>
  <c r="AJ1424" i="18"/>
  <c r="AQ1424" i="18" s="1"/>
  <c r="W1424" i="18"/>
  <c r="AJ1422" i="18"/>
  <c r="W1422" i="18"/>
  <c r="Y1422" i="18" s="1"/>
  <c r="AJ1420" i="18"/>
  <c r="W1420" i="18"/>
  <c r="AJ1418" i="18"/>
  <c r="W1418" i="18"/>
  <c r="AJ1416" i="18"/>
  <c r="AP1416" i="18" s="1"/>
  <c r="W1416" i="18"/>
  <c r="AJ1414" i="18"/>
  <c r="W1414" i="18"/>
  <c r="AJ1412" i="18"/>
  <c r="W1412" i="18"/>
  <c r="AJ1410" i="18"/>
  <c r="W1410" i="18"/>
  <c r="AJ1408" i="18"/>
  <c r="W1408" i="18"/>
  <c r="AJ1406" i="18"/>
  <c r="W1406" i="18"/>
  <c r="AJ1404" i="18"/>
  <c r="W1404" i="18"/>
  <c r="AJ1402" i="18"/>
  <c r="W1402" i="18"/>
  <c r="AL1402" i="18" s="1"/>
  <c r="AJ1400" i="18"/>
  <c r="W1400" i="18"/>
  <c r="Y1400" i="18" s="1"/>
  <c r="AJ1398" i="18"/>
  <c r="W1398" i="18"/>
  <c r="AJ1396" i="18"/>
  <c r="AJ1394" i="18"/>
  <c r="W1394" i="18"/>
  <c r="AJ1392" i="18"/>
  <c r="W1392" i="18"/>
  <c r="AA1392" i="18" s="1"/>
  <c r="AJ1390" i="18"/>
  <c r="W1390" i="18"/>
  <c r="AA1390" i="18" s="1"/>
  <c r="AJ1388" i="18"/>
  <c r="W1388" i="18"/>
  <c r="AJ1386" i="18"/>
  <c r="W1386" i="18"/>
  <c r="AA1386" i="18" s="1"/>
  <c r="AJ1384" i="18"/>
  <c r="W1384" i="18"/>
  <c r="AJ1382" i="18"/>
  <c r="W1382" i="18"/>
  <c r="AJ1380" i="18"/>
  <c r="W1380" i="18"/>
  <c r="AS1375" i="18"/>
  <c r="U1372" i="18"/>
  <c r="AS1367" i="18"/>
  <c r="U1364" i="18"/>
  <c r="U1356" i="18"/>
  <c r="AS1351" i="18"/>
  <c r="U1340" i="18"/>
  <c r="AS1338" i="18"/>
  <c r="AG1338" i="18"/>
  <c r="X1335" i="18"/>
  <c r="V1335" i="18"/>
  <c r="AH1335" i="18"/>
  <c r="W1335" i="18"/>
  <c r="Y1334" i="18"/>
  <c r="AG1332" i="18"/>
  <c r="V1330" i="18"/>
  <c r="AG1326" i="18"/>
  <c r="X1317" i="18"/>
  <c r="Z1317" i="18" s="1"/>
  <c r="U1317" i="18"/>
  <c r="W1317" i="18"/>
  <c r="V1316" i="18"/>
  <c r="X1313" i="18"/>
  <c r="Z1313" i="18" s="1"/>
  <c r="W1313" i="18"/>
  <c r="AI1313" i="18"/>
  <c r="V1312" i="18"/>
  <c r="AS1306" i="18"/>
  <c r="AG1306" i="18"/>
  <c r="X1303" i="18"/>
  <c r="AB1303" i="18" s="1"/>
  <c r="V1303" i="18"/>
  <c r="AH1303" i="18"/>
  <c r="W1303" i="18"/>
  <c r="AG1300" i="18"/>
  <c r="V1298" i="18"/>
  <c r="AG1294" i="18"/>
  <c r="X1285" i="18"/>
  <c r="U1285" i="18"/>
  <c r="W1285" i="18"/>
  <c r="V1284" i="18"/>
  <c r="X1281" i="18"/>
  <c r="W1281" i="18"/>
  <c r="AI1281" i="18"/>
  <c r="V1280" i="18"/>
  <c r="AS1274" i="18"/>
  <c r="AG1274" i="18"/>
  <c r="X1271" i="18"/>
  <c r="AB1271" i="18"/>
  <c r="AH1271" i="18"/>
  <c r="AM1271" i="18" s="1"/>
  <c r="W1271" i="18"/>
  <c r="Y1270" i="18"/>
  <c r="AG1268" i="18"/>
  <c r="V1266" i="18"/>
  <c r="AG1262" i="18"/>
  <c r="X1253" i="18"/>
  <c r="U1253" i="18"/>
  <c r="W1253" i="18"/>
  <c r="AA1253" i="18" s="1"/>
  <c r="X1249" i="18"/>
  <c r="W1249" i="18"/>
  <c r="AI1249" i="18"/>
  <c r="AG1242" i="18"/>
  <c r="X1239" i="18"/>
  <c r="AB1239" i="18" s="1"/>
  <c r="V1239" i="18"/>
  <c r="AH1239" i="18"/>
  <c r="W1239" i="18"/>
  <c r="AG1236" i="18"/>
  <c r="V1234" i="18"/>
  <c r="AG1230" i="18"/>
  <c r="X1221" i="18"/>
  <c r="U1221" i="18"/>
  <c r="W1221" i="18"/>
  <c r="V1220" i="18"/>
  <c r="X1217" i="18"/>
  <c r="Z1217" i="18" s="1"/>
  <c r="W1217" i="18"/>
  <c r="AP1217" i="18" s="1"/>
  <c r="AI1217" i="18"/>
  <c r="V1216" i="18"/>
  <c r="AS1210" i="18"/>
  <c r="AG1210" i="18"/>
  <c r="X1207" i="18"/>
  <c r="V1207" i="18"/>
  <c r="AH1207" i="18"/>
  <c r="W1207" i="18"/>
  <c r="AA1207" i="18" s="1"/>
  <c r="Y1206" i="18"/>
  <c r="AG1204" i="18"/>
  <c r="V1202" i="18"/>
  <c r="AG1198" i="18"/>
  <c r="X1189" i="18"/>
  <c r="U1189" i="18"/>
  <c r="W1189" i="18"/>
  <c r="Y1189" i="18" s="1"/>
  <c r="V1188" i="18"/>
  <c r="X1185" i="18"/>
  <c r="W1185" i="18"/>
  <c r="AI1185" i="18"/>
  <c r="AO1185" i="18" s="1"/>
  <c r="V1184" i="18"/>
  <c r="AS1178" i="18"/>
  <c r="AG1178" i="18"/>
  <c r="X1175" i="18"/>
  <c r="AH1175" i="18"/>
  <c r="W1175" i="18"/>
  <c r="AG1172" i="18"/>
  <c r="V1170" i="18"/>
  <c r="AG1166" i="18"/>
  <c r="X1157" i="18"/>
  <c r="U1157" i="18"/>
  <c r="W1157" i="18"/>
  <c r="AA1157" i="18" s="1"/>
  <c r="X1153" i="18"/>
  <c r="W1153" i="18"/>
  <c r="AI1153" i="18"/>
  <c r="AS1146" i="18"/>
  <c r="AG1146" i="18"/>
  <c r="X1143" i="18"/>
  <c r="AB1143" i="18" s="1"/>
  <c r="AH1143" i="18"/>
  <c r="W1143" i="18"/>
  <c r="AG1140" i="18"/>
  <c r="V1138" i="18"/>
  <c r="AG1134" i="18"/>
  <c r="X1125" i="18"/>
  <c r="U1125" i="18"/>
  <c r="W1125" i="18"/>
  <c r="AL1125" i="18" s="1"/>
  <c r="V1124" i="18"/>
  <c r="X1121" i="18"/>
  <c r="W1121" i="18"/>
  <c r="AI1121" i="18"/>
  <c r="V1120" i="18"/>
  <c r="AS1114" i="18"/>
  <c r="AG1114" i="18"/>
  <c r="AG1110" i="18"/>
  <c r="AS1110" i="18"/>
  <c r="AA1110" i="18"/>
  <c r="AS1107" i="18"/>
  <c r="AG1107" i="18"/>
  <c r="AG1102" i="18"/>
  <c r="AS1102" i="18"/>
  <c r="AS1099" i="18"/>
  <c r="AG1099" i="18"/>
  <c r="AB1096" i="18"/>
  <c r="Z1096" i="18"/>
  <c r="AG1094" i="18"/>
  <c r="AS1094" i="18"/>
  <c r="AS1091" i="18"/>
  <c r="AG1091" i="18"/>
  <c r="AG1086" i="18"/>
  <c r="AS1086" i="18"/>
  <c r="AS1083" i="18"/>
  <c r="AG1083" i="18"/>
  <c r="AG1078" i="18"/>
  <c r="AS1078" i="18"/>
  <c r="AA1078" i="18"/>
  <c r="AS1075" i="18"/>
  <c r="AG1075" i="18"/>
  <c r="AG1070" i="18"/>
  <c r="AS1070" i="18"/>
  <c r="AG1067" i="18"/>
  <c r="AG1062" i="18"/>
  <c r="AS1062" i="18"/>
  <c r="AG1059" i="18"/>
  <c r="AG1054" i="18"/>
  <c r="AS1054" i="18"/>
  <c r="AS1051" i="18"/>
  <c r="AG1051" i="18"/>
  <c r="AG1046" i="18"/>
  <c r="AS1046" i="18"/>
  <c r="AG1043" i="18"/>
  <c r="AB1040" i="18"/>
  <c r="Z1040" i="18"/>
  <c r="AG1038" i="18"/>
  <c r="AS1035" i="18"/>
  <c r="AG1035" i="18"/>
  <c r="AG1030" i="18"/>
  <c r="AS1030" i="18"/>
  <c r="AS1027" i="18"/>
  <c r="AG1027" i="18"/>
  <c r="AG1022" i="18"/>
  <c r="AS1022" i="18"/>
  <c r="AS1019" i="18"/>
  <c r="AG1019" i="18"/>
  <c r="AG1014" i="18"/>
  <c r="AS1014" i="18"/>
  <c r="AA1014" i="18"/>
  <c r="AS1011" i="18"/>
  <c r="AG1011" i="18"/>
  <c r="AB1008" i="18"/>
  <c r="Z1008" i="18"/>
  <c r="AG1006" i="18"/>
  <c r="AS1006" i="18"/>
  <c r="AG1003" i="18"/>
  <c r="AG998" i="18"/>
  <c r="AS998" i="18"/>
  <c r="AS995" i="18"/>
  <c r="AG995" i="18"/>
  <c r="AG990" i="18"/>
  <c r="AS990" i="18"/>
  <c r="AS987" i="18"/>
  <c r="AG987" i="18"/>
  <c r="AB984" i="18"/>
  <c r="Z984" i="18"/>
  <c r="AG982" i="18"/>
  <c r="AS982" i="18"/>
  <c r="AA982" i="18"/>
  <c r="AS979" i="18"/>
  <c r="AG979" i="18"/>
  <c r="AB976" i="18"/>
  <c r="Z976" i="18"/>
  <c r="AG974" i="18"/>
  <c r="AS974" i="18"/>
  <c r="AB908" i="18"/>
  <c r="Z908" i="18"/>
  <c r="AB896" i="18"/>
  <c r="Z896" i="18"/>
  <c r="AG801" i="18"/>
  <c r="AS801" i="18"/>
  <c r="X791" i="18"/>
  <c r="W791" i="18"/>
  <c r="AI791" i="18"/>
  <c r="U791" i="18"/>
  <c r="AH791" i="18"/>
  <c r="AL791" i="18" s="1"/>
  <c r="AJ791" i="18"/>
  <c r="AP791" i="18" s="1"/>
  <c r="AS784" i="18"/>
  <c r="AG784" i="18"/>
  <c r="AG781" i="18"/>
  <c r="AS781" i="18"/>
  <c r="X779" i="18"/>
  <c r="AB779" i="18" s="1"/>
  <c r="U779" i="18"/>
  <c r="W779" i="18"/>
  <c r="AI779" i="18"/>
  <c r="AH779" i="18"/>
  <c r="AA688" i="18"/>
  <c r="Y688" i="18"/>
  <c r="AA536" i="18"/>
  <c r="Y536" i="18"/>
  <c r="AA512" i="18"/>
  <c r="Y512" i="18"/>
  <c r="AN464" i="18"/>
  <c r="AA464" i="18"/>
  <c r="Y464" i="18"/>
  <c r="AG423" i="18"/>
  <c r="AS423" i="18"/>
  <c r="AG395" i="18"/>
  <c r="AS395" i="18"/>
  <c r="AG391" i="18"/>
  <c r="AS391" i="18"/>
  <c r="AG363" i="18"/>
  <c r="AS363" i="18"/>
  <c r="AG359" i="18"/>
  <c r="AS359" i="18"/>
  <c r="AG331" i="18"/>
  <c r="AS331" i="18"/>
  <c r="Y328" i="18"/>
  <c r="AA328" i="18"/>
  <c r="AG327" i="18"/>
  <c r="AS327" i="18"/>
  <c r="AG299" i="18"/>
  <c r="AS299" i="18"/>
  <c r="AG295" i="18"/>
  <c r="AS295" i="18"/>
  <c r="AG267" i="18"/>
  <c r="AS267" i="18"/>
  <c r="AG263" i="18"/>
  <c r="AS263" i="18"/>
  <c r="AS252" i="18"/>
  <c r="AG252" i="18"/>
  <c r="AG249" i="18"/>
  <c r="AS249" i="18"/>
  <c r="W198" i="18"/>
  <c r="AJ198" i="18"/>
  <c r="AH198" i="18"/>
  <c r="X198" i="18"/>
  <c r="AI198" i="18"/>
  <c r="AN198" i="18" s="1"/>
  <c r="AJ181" i="18"/>
  <c r="AH181" i="18"/>
  <c r="AI181" i="18"/>
  <c r="W181" i="18"/>
  <c r="X181" i="18"/>
  <c r="AG170" i="18"/>
  <c r="AG118" i="18"/>
  <c r="AS118" i="18"/>
  <c r="G91" i="18"/>
  <c r="AD91" i="18" s="1"/>
  <c r="AU91" i="18"/>
  <c r="AS1377" i="18"/>
  <c r="AS1369" i="18"/>
  <c r="AS1353" i="18"/>
  <c r="AS1345" i="18"/>
  <c r="X1325" i="18"/>
  <c r="W1325" i="18"/>
  <c r="X1321" i="18"/>
  <c r="W1321" i="18"/>
  <c r="AA1321" i="18" s="1"/>
  <c r="AI1321" i="18"/>
  <c r="V1320" i="18"/>
  <c r="AS1314" i="18"/>
  <c r="AG1314" i="18"/>
  <c r="X1311" i="18"/>
  <c r="V1311" i="18"/>
  <c r="AH1311" i="18"/>
  <c r="W1311" i="18"/>
  <c r="X1293" i="18"/>
  <c r="Z1293" i="18" s="1"/>
  <c r="W1293" i="18"/>
  <c r="AA1293" i="18" s="1"/>
  <c r="X1289" i="18"/>
  <c r="W1289" i="18"/>
  <c r="AI1289" i="18"/>
  <c r="V1288" i="18"/>
  <c r="AS1282" i="18"/>
  <c r="AG1282" i="18"/>
  <c r="X1279" i="18"/>
  <c r="V1279" i="18"/>
  <c r="AH1279" i="18"/>
  <c r="W1279" i="18"/>
  <c r="X1261" i="18"/>
  <c r="U1261" i="18"/>
  <c r="W1261" i="18"/>
  <c r="X1257" i="18"/>
  <c r="W1257" i="18"/>
  <c r="AI1257" i="18"/>
  <c r="V1256" i="18"/>
  <c r="Z1254" i="18"/>
  <c r="AS1250" i="18"/>
  <c r="AG1250" i="18"/>
  <c r="X1247" i="18"/>
  <c r="V1247" i="18"/>
  <c r="AH1247" i="18"/>
  <c r="W1247" i="18"/>
  <c r="X1229" i="18"/>
  <c r="Z1229" i="18" s="1"/>
  <c r="U1229" i="18"/>
  <c r="W1229" i="18"/>
  <c r="Y1229" i="18" s="1"/>
  <c r="X1225" i="18"/>
  <c r="AB1225" i="18" s="1"/>
  <c r="W1225" i="18"/>
  <c r="AI1225" i="18"/>
  <c r="AO1225" i="18" s="1"/>
  <c r="V1224" i="18"/>
  <c r="AS1218" i="18"/>
  <c r="AG1218" i="18"/>
  <c r="X1215" i="18"/>
  <c r="V1215" i="18"/>
  <c r="AH1215" i="18"/>
  <c r="W1215" i="18"/>
  <c r="X1197" i="18"/>
  <c r="U1197" i="18"/>
  <c r="W1197" i="18"/>
  <c r="Y1197" i="18" s="1"/>
  <c r="X1193" i="18"/>
  <c r="W1193" i="18"/>
  <c r="Y1193" i="18"/>
  <c r="AI1193" i="18"/>
  <c r="V1192" i="18"/>
  <c r="AS1186" i="18"/>
  <c r="AG1186" i="18"/>
  <c r="X1183" i="18"/>
  <c r="V1183" i="18"/>
  <c r="AH1183" i="18"/>
  <c r="W1183" i="18"/>
  <c r="AA1183" i="18" s="1"/>
  <c r="Y1182" i="18"/>
  <c r="X1165" i="18"/>
  <c r="U1165" i="18"/>
  <c r="W1165" i="18"/>
  <c r="X1161" i="18"/>
  <c r="W1161" i="18"/>
  <c r="AI1161" i="18"/>
  <c r="V1160" i="18"/>
  <c r="AS1154" i="18"/>
  <c r="AG1154" i="18"/>
  <c r="X1151" i="18"/>
  <c r="AB1151" i="18" s="1"/>
  <c r="V1151" i="18"/>
  <c r="AH1151" i="18"/>
  <c r="AM1151" i="18" s="1"/>
  <c r="W1151" i="18"/>
  <c r="AA1151" i="18" s="1"/>
  <c r="X1133" i="18"/>
  <c r="Z1133" i="18" s="1"/>
  <c r="U1133" i="18"/>
  <c r="W1133" i="18"/>
  <c r="AA1133" i="18" s="1"/>
  <c r="X1129" i="18"/>
  <c r="W1129" i="18"/>
  <c r="AI1129" i="18"/>
  <c r="V1128" i="18"/>
  <c r="AS1122" i="18"/>
  <c r="AG1122" i="18"/>
  <c r="X1119" i="18"/>
  <c r="AB1119" i="18" s="1"/>
  <c r="V1119" i="18"/>
  <c r="AH1119" i="18"/>
  <c r="W1119" i="18"/>
  <c r="AA1119" i="18" s="1"/>
  <c r="Y1118" i="18"/>
  <c r="AG1108" i="18"/>
  <c r="AS1108" i="18"/>
  <c r="AS1105" i="18"/>
  <c r="AG1105" i="18"/>
  <c r="AG1100" i="18"/>
  <c r="AS1100" i="18"/>
  <c r="AS1097" i="18"/>
  <c r="AG1097" i="18"/>
  <c r="AG1092" i="18"/>
  <c r="AS1089" i="18"/>
  <c r="AG1089" i="18"/>
  <c r="AG1084" i="18"/>
  <c r="AS1084" i="18"/>
  <c r="AA1084" i="18"/>
  <c r="AS1081" i="18"/>
  <c r="AG1081" i="18"/>
  <c r="AG1076" i="18"/>
  <c r="AS1076" i="18"/>
  <c r="AS1073" i="18"/>
  <c r="AG1073" i="18"/>
  <c r="AG1068" i="18"/>
  <c r="AS1068" i="18"/>
  <c r="AS1065" i="18"/>
  <c r="AG1065" i="18"/>
  <c r="AG1060" i="18"/>
  <c r="AS1060" i="18"/>
  <c r="AS1057" i="18"/>
  <c r="AG1057" i="18"/>
  <c r="AG1052" i="18"/>
  <c r="AS1052" i="18"/>
  <c r="AS1049" i="18"/>
  <c r="AG1049" i="18"/>
  <c r="AB1046" i="18"/>
  <c r="Z1046" i="18"/>
  <c r="AG1044" i="18"/>
  <c r="AS1044" i="18"/>
  <c r="AS1041" i="18"/>
  <c r="AG1041" i="18"/>
  <c r="AG1036" i="18"/>
  <c r="AS1036" i="18"/>
  <c r="AS1033" i="18"/>
  <c r="AG1033" i="18"/>
  <c r="AG1028" i="18"/>
  <c r="AS1028" i="18"/>
  <c r="AS1025" i="18"/>
  <c r="AG1025" i="18"/>
  <c r="AG1020" i="18"/>
  <c r="AS1020" i="18"/>
  <c r="AS1017" i="18"/>
  <c r="AG1017" i="18"/>
  <c r="AG1012" i="18"/>
  <c r="AS1009" i="18"/>
  <c r="AG1009" i="18"/>
  <c r="AB1006" i="18"/>
  <c r="Z1006" i="18"/>
  <c r="AG1004" i="18"/>
  <c r="AS1004" i="18"/>
  <c r="AG1001" i="18"/>
  <c r="AG996" i="18"/>
  <c r="AS996" i="18"/>
  <c r="AA996" i="18"/>
  <c r="AS993" i="18"/>
  <c r="AG993" i="18"/>
  <c r="AG988" i="18"/>
  <c r="AS988" i="18"/>
  <c r="AS985" i="18"/>
  <c r="AG985" i="18"/>
  <c r="AG980" i="18"/>
  <c r="AS980" i="18"/>
  <c r="AS977" i="18"/>
  <c r="AG977" i="18"/>
  <c r="AS971" i="18"/>
  <c r="AG971" i="18"/>
  <c r="AG970" i="18"/>
  <c r="AS970" i="18"/>
  <c r="AS967" i="18"/>
  <c r="AG967" i="18"/>
  <c r="AG966" i="18"/>
  <c r="AS966" i="18"/>
  <c r="AS963" i="18"/>
  <c r="AG963" i="18"/>
  <c r="AG962" i="18"/>
  <c r="AS962" i="18"/>
  <c r="AS959" i="18"/>
  <c r="AG959" i="18"/>
  <c r="AG958" i="18"/>
  <c r="AS958" i="18"/>
  <c r="AS955" i="18"/>
  <c r="AG955" i="18"/>
  <c r="AG954" i="18"/>
  <c r="AS954" i="18"/>
  <c r="AA954" i="18"/>
  <c r="AS951" i="18"/>
  <c r="AG951" i="18"/>
  <c r="AG950" i="18"/>
  <c r="AS947" i="18"/>
  <c r="AG947" i="18"/>
  <c r="AG946" i="18"/>
  <c r="AS946" i="18"/>
  <c r="AS943" i="18"/>
  <c r="AG943" i="18"/>
  <c r="AG942" i="18"/>
  <c r="AS942" i="18"/>
  <c r="AS939" i="18"/>
  <c r="AG939" i="18"/>
  <c r="AG938" i="18"/>
  <c r="AS938" i="18"/>
  <c r="AS935" i="18"/>
  <c r="AG935" i="18"/>
  <c r="AG934" i="18"/>
  <c r="AS934" i="18"/>
  <c r="AS931" i="18"/>
  <c r="AG931" i="18"/>
  <c r="AG930" i="18"/>
  <c r="AS930" i="18"/>
  <c r="AS927" i="18"/>
  <c r="AG927" i="18"/>
  <c r="AG926" i="18"/>
  <c r="AN926" i="18"/>
  <c r="AA926" i="18"/>
  <c r="Y925" i="18"/>
  <c r="AS923" i="18"/>
  <c r="AG923" i="18"/>
  <c r="AG922" i="18"/>
  <c r="AS922" i="18"/>
  <c r="AS919" i="18"/>
  <c r="AG919" i="18"/>
  <c r="AG918" i="18"/>
  <c r="AS918" i="18"/>
  <c r="AS915" i="18"/>
  <c r="AG915" i="18"/>
  <c r="AG914" i="18"/>
  <c r="AS914" i="18"/>
  <c r="AS911" i="18"/>
  <c r="AG911" i="18"/>
  <c r="AG910" i="18"/>
  <c r="AS910" i="18"/>
  <c r="Y909" i="18"/>
  <c r="AS907" i="18"/>
  <c r="AG907" i="18"/>
  <c r="AG906" i="18"/>
  <c r="AS906" i="18"/>
  <c r="Y905" i="18"/>
  <c r="AS903" i="18"/>
  <c r="AG903" i="18"/>
  <c r="AG902" i="18"/>
  <c r="AS902" i="18"/>
  <c r="AS899" i="18"/>
  <c r="AG899" i="18"/>
  <c r="AG898" i="18"/>
  <c r="AS898" i="18"/>
  <c r="AS895" i="18"/>
  <c r="AG895" i="18"/>
  <c r="AG894" i="18"/>
  <c r="AS894" i="18"/>
  <c r="AS891" i="18"/>
  <c r="AG891" i="18"/>
  <c r="AG890" i="18"/>
  <c r="AS890" i="18"/>
  <c r="AG887" i="18"/>
  <c r="AG886" i="18"/>
  <c r="AS886" i="18"/>
  <c r="Y885" i="18"/>
  <c r="AS883" i="18"/>
  <c r="AG883" i="18"/>
  <c r="AG882" i="18"/>
  <c r="AS882" i="18"/>
  <c r="AS879" i="18"/>
  <c r="AG879" i="18"/>
  <c r="AG878" i="18"/>
  <c r="AS878" i="18"/>
  <c r="AG875" i="18"/>
  <c r="AG874" i="18"/>
  <c r="AS874" i="18"/>
  <c r="AA874" i="18"/>
  <c r="AS871" i="18"/>
  <c r="AG871" i="18"/>
  <c r="AG870" i="18"/>
  <c r="AS870" i="18"/>
  <c r="Y869" i="18"/>
  <c r="AG867" i="18"/>
  <c r="AG866" i="18"/>
  <c r="AS866" i="18"/>
  <c r="AS863" i="18"/>
  <c r="AG863" i="18"/>
  <c r="AG862" i="18"/>
  <c r="AS862" i="18"/>
  <c r="Y861" i="18"/>
  <c r="AS859" i="18"/>
  <c r="AG859" i="18"/>
  <c r="AG858" i="18"/>
  <c r="AS858" i="18"/>
  <c r="AS855" i="18"/>
  <c r="AG855" i="18"/>
  <c r="AG854" i="18"/>
  <c r="AS854" i="18"/>
  <c r="AS851" i="18"/>
  <c r="AG851" i="18"/>
  <c r="AG850" i="18"/>
  <c r="AS850" i="18"/>
  <c r="AS847" i="18"/>
  <c r="AG847" i="18"/>
  <c r="AG846" i="18"/>
  <c r="AS846" i="18"/>
  <c r="AS843" i="18"/>
  <c r="AG843" i="18"/>
  <c r="AG842" i="18"/>
  <c r="AS842" i="18"/>
  <c r="AS839" i="18"/>
  <c r="AG839" i="18"/>
  <c r="AG838" i="18"/>
  <c r="AS838" i="18"/>
  <c r="AN838" i="18"/>
  <c r="AA838" i="18"/>
  <c r="AS835" i="18"/>
  <c r="AG835" i="18"/>
  <c r="AG834" i="18"/>
  <c r="AS834" i="18"/>
  <c r="AS831" i="18"/>
  <c r="AG831" i="18"/>
  <c r="AG830" i="18"/>
  <c r="AS830" i="18"/>
  <c r="AN830" i="18"/>
  <c r="AA830" i="18"/>
  <c r="X827" i="18"/>
  <c r="U827" i="18"/>
  <c r="W827" i="18"/>
  <c r="AI827" i="18"/>
  <c r="AH827" i="18"/>
  <c r="AG785" i="18"/>
  <c r="AA785" i="18"/>
  <c r="X775" i="18"/>
  <c r="AB775" i="18" s="1"/>
  <c r="W775" i="18"/>
  <c r="AI775" i="18"/>
  <c r="U775" i="18"/>
  <c r="AH775" i="18"/>
  <c r="AJ775" i="18"/>
  <c r="AS772" i="18"/>
  <c r="AG772" i="18"/>
  <c r="AS768" i="18"/>
  <c r="AG768" i="18"/>
  <c r="AG765" i="18"/>
  <c r="AS765" i="18"/>
  <c r="X763" i="18"/>
  <c r="U763" i="18"/>
  <c r="W763" i="18"/>
  <c r="Y763" i="18" s="1"/>
  <c r="AI763" i="18"/>
  <c r="AH763" i="18"/>
  <c r="AS747" i="18"/>
  <c r="AG747" i="18"/>
  <c r="AG745" i="18"/>
  <c r="AS739" i="18"/>
  <c r="AG739" i="18"/>
  <c r="AS731" i="18"/>
  <c r="AG731" i="18"/>
  <c r="AS729" i="18"/>
  <c r="AG729" i="18"/>
  <c r="AS723" i="18"/>
  <c r="AG723" i="18"/>
  <c r="AS721" i="18"/>
  <c r="AG721" i="18"/>
  <c r="AS715" i="18"/>
  <c r="AG715" i="18"/>
  <c r="AS713" i="18"/>
  <c r="AG713" i="18"/>
  <c r="AS707" i="18"/>
  <c r="AG707" i="18"/>
  <c r="AS705" i="18"/>
  <c r="AG705" i="18"/>
  <c r="AS699" i="18"/>
  <c r="AG699" i="18"/>
  <c r="AS697" i="18"/>
  <c r="AG697" i="18"/>
  <c r="AS691" i="18"/>
  <c r="AG691" i="18"/>
  <c r="AS689" i="18"/>
  <c r="AG689" i="18"/>
  <c r="AG683" i="18"/>
  <c r="AS681" i="18"/>
  <c r="AG681" i="18"/>
  <c r="AS675" i="18"/>
  <c r="AG675" i="18"/>
  <c r="AS673" i="18"/>
  <c r="AG673" i="18"/>
  <c r="AG667" i="18"/>
  <c r="AS659" i="18"/>
  <c r="AG659" i="18"/>
  <c r="AS657" i="18"/>
  <c r="AG657" i="18"/>
  <c r="AS651" i="18"/>
  <c r="AG651" i="18"/>
  <c r="AS649" i="18"/>
  <c r="AG649" i="18"/>
  <c r="AS643" i="18"/>
  <c r="AG643" i="18"/>
  <c r="AS641" i="18"/>
  <c r="AG641" i="18"/>
  <c r="AS635" i="18"/>
  <c r="AG635" i="18"/>
  <c r="AS633" i="18"/>
  <c r="AG633" i="18"/>
  <c r="AS627" i="18"/>
  <c r="AG627" i="18"/>
  <c r="AS625" i="18"/>
  <c r="AG625" i="18"/>
  <c r="AS619" i="18"/>
  <c r="AG619" i="18"/>
  <c r="AS617" i="18"/>
  <c r="AG617" i="18"/>
  <c r="AS611" i="18"/>
  <c r="AG611" i="18"/>
  <c r="AS609" i="18"/>
  <c r="AG609" i="18"/>
  <c r="AS603" i="18"/>
  <c r="AG603" i="18"/>
  <c r="AS601" i="18"/>
  <c r="AG601" i="18"/>
  <c r="AS595" i="18"/>
  <c r="AG595" i="18"/>
  <c r="AS593" i="18"/>
  <c r="AG593" i="18"/>
  <c r="AG587" i="18"/>
  <c r="AS585" i="18"/>
  <c r="AG585" i="18"/>
  <c r="AS579" i="18"/>
  <c r="AG579" i="18"/>
  <c r="AS577" i="18"/>
  <c r="AG577" i="18"/>
  <c r="AS571" i="18"/>
  <c r="AG571" i="18"/>
  <c r="AS569" i="18"/>
  <c r="AG569" i="18"/>
  <c r="AS563" i="18"/>
  <c r="AG563" i="18"/>
  <c r="AS561" i="18"/>
  <c r="AG561" i="18"/>
  <c r="AS555" i="18"/>
  <c r="AG555" i="18"/>
  <c r="AS553" i="18"/>
  <c r="AG553" i="18"/>
  <c r="AS547" i="18"/>
  <c r="AG547" i="18"/>
  <c r="AS545" i="18"/>
  <c r="AG545" i="18"/>
  <c r="AS539" i="18"/>
  <c r="AG539" i="18"/>
  <c r="AS537" i="18"/>
  <c r="AG537" i="18"/>
  <c r="AS531" i="18"/>
  <c r="AG531" i="18"/>
  <c r="AG529" i="18"/>
  <c r="AS523" i="18"/>
  <c r="AG523" i="18"/>
  <c r="AS521" i="18"/>
  <c r="AG521" i="18"/>
  <c r="AS515" i="18"/>
  <c r="AG515" i="18"/>
  <c r="AS513" i="18"/>
  <c r="AG513" i="18"/>
  <c r="AS507" i="18"/>
  <c r="AG507" i="18"/>
  <c r="AG505" i="18"/>
  <c r="AS499" i="18"/>
  <c r="AG499" i="18"/>
  <c r="AS497" i="18"/>
  <c r="AG497" i="18"/>
  <c r="AS491" i="18"/>
  <c r="AG491" i="18"/>
  <c r="AS489" i="18"/>
  <c r="AG489" i="18"/>
  <c r="AS483" i="18"/>
  <c r="AG483" i="18"/>
  <c r="AS481" i="18"/>
  <c r="AG481" i="18"/>
  <c r="AS475" i="18"/>
  <c r="AG475" i="18"/>
  <c r="AS473" i="18"/>
  <c r="AG473" i="18"/>
  <c r="AS467" i="18"/>
  <c r="AG467" i="18"/>
  <c r="AS465" i="18"/>
  <c r="AG465" i="18"/>
  <c r="AS459" i="18"/>
  <c r="AG459" i="18"/>
  <c r="AS457" i="18"/>
  <c r="AG457" i="18"/>
  <c r="AG399" i="18"/>
  <c r="AS399" i="18"/>
  <c r="AG367" i="18"/>
  <c r="AS367" i="18"/>
  <c r="AG335" i="18"/>
  <c r="AS335" i="18"/>
  <c r="AG303" i="18"/>
  <c r="AS303" i="18"/>
  <c r="AP298" i="18"/>
  <c r="AG271" i="18"/>
  <c r="AS271" i="18"/>
  <c r="AS232" i="18"/>
  <c r="AG232" i="18"/>
  <c r="AG200" i="18"/>
  <c r="AS164" i="18"/>
  <c r="AG164" i="18"/>
  <c r="W84" i="18"/>
  <c r="AJ84" i="18"/>
  <c r="AI84" i="18"/>
  <c r="AH84" i="18"/>
  <c r="X84" i="18"/>
  <c r="V826" i="18"/>
  <c r="X819" i="18"/>
  <c r="Z819" i="18"/>
  <c r="U819" i="18"/>
  <c r="W819" i="18"/>
  <c r="AI819" i="18"/>
  <c r="V819" i="18"/>
  <c r="V810" i="18"/>
  <c r="AA805" i="18"/>
  <c r="Y805" i="18"/>
  <c r="X803" i="18"/>
  <c r="U803" i="18"/>
  <c r="W803" i="18"/>
  <c r="AI803" i="18"/>
  <c r="AN803" i="18"/>
  <c r="V803" i="18"/>
  <c r="X787" i="18"/>
  <c r="U787" i="18"/>
  <c r="W787" i="18"/>
  <c r="AI787" i="18"/>
  <c r="AO787" i="18" s="1"/>
  <c r="V787" i="18"/>
  <c r="V778" i="18"/>
  <c r="X771" i="18"/>
  <c r="U771" i="18"/>
  <c r="W771" i="18"/>
  <c r="AI771" i="18"/>
  <c r="AO771" i="18" s="1"/>
  <c r="V771" i="18"/>
  <c r="Z768" i="18"/>
  <c r="AB768" i="18"/>
  <c r="V762" i="18"/>
  <c r="X755" i="18"/>
  <c r="U755" i="18"/>
  <c r="W755" i="18"/>
  <c r="AI755" i="18"/>
  <c r="V755" i="18"/>
  <c r="Z752" i="18"/>
  <c r="AB752" i="18"/>
  <c r="AA748" i="18"/>
  <c r="AS741" i="18"/>
  <c r="AG741" i="18"/>
  <c r="AA740" i="18"/>
  <c r="AS733" i="18"/>
  <c r="AG733" i="18"/>
  <c r="AS725" i="18"/>
  <c r="AG725" i="18"/>
  <c r="AS717" i="18"/>
  <c r="AG717" i="18"/>
  <c r="AA716" i="18"/>
  <c r="AS709" i="18"/>
  <c r="AG709" i="18"/>
  <c r="AS701" i="18"/>
  <c r="AG701" i="18"/>
  <c r="AS693" i="18"/>
  <c r="AG693" i="18"/>
  <c r="AS685" i="18"/>
  <c r="AG685" i="18"/>
  <c r="AA684" i="18"/>
  <c r="AS677" i="18"/>
  <c r="AG677" i="18"/>
  <c r="AG669" i="18"/>
  <c r="AS661" i="18"/>
  <c r="AG661" i="18"/>
  <c r="AS653" i="18"/>
  <c r="AG653" i="18"/>
  <c r="AS645" i="18"/>
  <c r="AG645" i="18"/>
  <c r="AS637" i="18"/>
  <c r="AG637" i="18"/>
  <c r="AS629" i="18"/>
  <c r="AG629" i="18"/>
  <c r="AS621" i="18"/>
  <c r="AG621" i="18"/>
  <c r="AS613" i="18"/>
  <c r="AG613" i="18"/>
  <c r="AS605" i="18"/>
  <c r="AG605" i="18"/>
  <c r="AS597" i="18"/>
  <c r="AG597" i="18"/>
  <c r="AS589" i="18"/>
  <c r="AG589" i="18"/>
  <c r="AS581" i="18"/>
  <c r="AG581" i="18"/>
  <c r="AS573" i="18"/>
  <c r="AG573" i="18"/>
  <c r="AS565" i="18"/>
  <c r="AG565" i="18"/>
  <c r="AS557" i="18"/>
  <c r="AG557" i="18"/>
  <c r="AS549" i="18"/>
  <c r="AG549" i="18"/>
  <c r="AS541" i="18"/>
  <c r="AG541" i="18"/>
  <c r="AS533" i="18"/>
  <c r="AG533" i="18"/>
  <c r="AS525" i="18"/>
  <c r="AG525" i="18"/>
  <c r="AS517" i="18"/>
  <c r="AG517" i="18"/>
  <c r="AS509" i="18"/>
  <c r="AG509" i="18"/>
  <c r="AS501" i="18"/>
  <c r="AG501" i="18"/>
  <c r="AS493" i="18"/>
  <c r="AG493" i="18"/>
  <c r="AS485" i="18"/>
  <c r="AG485" i="18"/>
  <c r="AS477" i="18"/>
  <c r="AG477" i="18"/>
  <c r="AS469" i="18"/>
  <c r="AG469" i="18"/>
  <c r="AS461" i="18"/>
  <c r="AG461" i="18"/>
  <c r="AG456" i="18"/>
  <c r="AS456" i="18"/>
  <c r="V445" i="18"/>
  <c r="Y440" i="18"/>
  <c r="AA440" i="18"/>
  <c r="V429" i="18"/>
  <c r="AG411" i="18"/>
  <c r="AS411" i="18"/>
  <c r="AG407" i="18"/>
  <c r="AS407" i="18"/>
  <c r="AG379" i="18"/>
  <c r="AS379" i="18"/>
  <c r="AG375" i="18"/>
  <c r="AS375" i="18"/>
  <c r="AG347" i="18"/>
  <c r="AS347" i="18"/>
  <c r="AG343" i="18"/>
  <c r="AS343" i="18"/>
  <c r="AG315" i="18"/>
  <c r="AS315" i="18"/>
  <c r="AG311" i="18"/>
  <c r="AS311" i="18"/>
  <c r="AG283" i="18"/>
  <c r="AS283" i="18"/>
  <c r="AG279" i="18"/>
  <c r="AS279" i="18"/>
  <c r="X255" i="18"/>
  <c r="Z255" i="18" s="1"/>
  <c r="U255" i="18"/>
  <c r="W255" i="18"/>
  <c r="AI255" i="18"/>
  <c r="AJ255" i="18"/>
  <c r="V255" i="18"/>
  <c r="X247" i="18"/>
  <c r="U247" i="18"/>
  <c r="W247" i="18"/>
  <c r="AI247" i="18"/>
  <c r="AJ247" i="18"/>
  <c r="AQ247" i="18" s="1"/>
  <c r="V247" i="18"/>
  <c r="AA238" i="18"/>
  <c r="G220" i="18"/>
  <c r="AS220" i="18" s="1"/>
  <c r="AU220" i="18"/>
  <c r="AG219" i="18"/>
  <c r="G211" i="18"/>
  <c r="AD211" i="18" s="1"/>
  <c r="AU211" i="18"/>
  <c r="AG211" i="18"/>
  <c r="AG162" i="18"/>
  <c r="AG145" i="18"/>
  <c r="X113" i="18"/>
  <c r="AI113" i="18"/>
  <c r="W113" i="18"/>
  <c r="AH113" i="18"/>
  <c r="AJ113" i="18"/>
  <c r="AJ111" i="18"/>
  <c r="W111" i="18"/>
  <c r="AI111" i="18"/>
  <c r="AH111" i="18"/>
  <c r="X111" i="18"/>
  <c r="AG90" i="18"/>
  <c r="AG88" i="18"/>
  <c r="AJ74" i="18"/>
  <c r="X74" i="18"/>
  <c r="AH74" i="18"/>
  <c r="W74" i="18"/>
  <c r="AI74" i="18"/>
  <c r="AS1336" i="18"/>
  <c r="AS1328" i="18"/>
  <c r="AS1320" i="18"/>
  <c r="AS1312" i="18"/>
  <c r="AS1304" i="18"/>
  <c r="AS1296" i="18"/>
  <c r="AS1288" i="18"/>
  <c r="AS1280" i="18"/>
  <c r="AS1272" i="18"/>
  <c r="AS1264" i="18"/>
  <c r="AS1248" i="18"/>
  <c r="AS1240" i="18"/>
  <c r="AS1232" i="18"/>
  <c r="AS1224" i="18"/>
  <c r="AS1216" i="18"/>
  <c r="AS1200" i="18"/>
  <c r="AS1192" i="18"/>
  <c r="AS1184" i="18"/>
  <c r="AS1176" i="18"/>
  <c r="AS1168" i="18"/>
  <c r="AS1160" i="18"/>
  <c r="AS1152" i="18"/>
  <c r="AS1144" i="18"/>
  <c r="AS1136" i="18"/>
  <c r="AS1128" i="18"/>
  <c r="AS1120" i="18"/>
  <c r="AL1014" i="18"/>
  <c r="AS828" i="18"/>
  <c r="AG828" i="18"/>
  <c r="AS824" i="18"/>
  <c r="AG824" i="18"/>
  <c r="V822" i="18"/>
  <c r="AJ819" i="18"/>
  <c r="X815" i="18"/>
  <c r="Z815" i="18" s="1"/>
  <c r="W815" i="18"/>
  <c r="AI815" i="18"/>
  <c r="U815" i="18"/>
  <c r="V815" i="18"/>
  <c r="AS812" i="18"/>
  <c r="AG812" i="18"/>
  <c r="AS808" i="18"/>
  <c r="AG808" i="18"/>
  <c r="V806" i="18"/>
  <c r="AJ803" i="18"/>
  <c r="AP803" i="18" s="1"/>
  <c r="X799" i="18"/>
  <c r="AM799" i="18" s="1"/>
  <c r="W799" i="18"/>
  <c r="AI799" i="18"/>
  <c r="U799" i="18"/>
  <c r="V799" i="18"/>
  <c r="AS796" i="18"/>
  <c r="AG796" i="18"/>
  <c r="Y793" i="18"/>
  <c r="AA793" i="18"/>
  <c r="AS792" i="18"/>
  <c r="AG792" i="18"/>
  <c r="V790" i="18"/>
  <c r="AJ787" i="18"/>
  <c r="X783" i="18"/>
  <c r="W783" i="18"/>
  <c r="Y783" i="18" s="1"/>
  <c r="AI783" i="18"/>
  <c r="U783" i="18"/>
  <c r="V783" i="18"/>
  <c r="AS780" i="18"/>
  <c r="AG780" i="18"/>
  <c r="Z780" i="18"/>
  <c r="AB780" i="18"/>
  <c r="Y777" i="18"/>
  <c r="AA777" i="18"/>
  <c r="AG776" i="18"/>
  <c r="AJ771" i="18"/>
  <c r="X767" i="18"/>
  <c r="W767" i="18"/>
  <c r="Y767" i="18" s="1"/>
  <c r="AI767" i="18"/>
  <c r="U767" i="18"/>
  <c r="V767" i="18"/>
  <c r="AS764" i="18"/>
  <c r="AG764" i="18"/>
  <c r="AS760" i="18"/>
  <c r="AG760" i="18"/>
  <c r="V758" i="18"/>
  <c r="AJ755" i="18"/>
  <c r="AP755" i="18" s="1"/>
  <c r="X751" i="18"/>
  <c r="AB751" i="18" s="1"/>
  <c r="W751" i="18"/>
  <c r="AI751" i="18"/>
  <c r="U751" i="18"/>
  <c r="V751" i="18"/>
  <c r="AS743" i="18"/>
  <c r="AG743" i="18"/>
  <c r="AS735" i="18"/>
  <c r="AG735" i="18"/>
  <c r="AG727" i="18"/>
  <c r="AS719" i="18"/>
  <c r="AG719" i="18"/>
  <c r="AS711" i="18"/>
  <c r="AG711" i="18"/>
  <c r="AS703" i="18"/>
  <c r="AG703" i="18"/>
  <c r="AS695" i="18"/>
  <c r="AG695" i="18"/>
  <c r="AS687" i="18"/>
  <c r="AG687" i="18"/>
  <c r="AA686" i="18"/>
  <c r="AS679" i="18"/>
  <c r="AG679" i="18"/>
  <c r="AS671" i="18"/>
  <c r="AG671" i="18"/>
  <c r="AA670" i="18"/>
  <c r="AG663" i="18"/>
  <c r="AS655" i="18"/>
  <c r="AG655" i="18"/>
  <c r="AS647" i="18"/>
  <c r="AG647" i="18"/>
  <c r="AS639" i="18"/>
  <c r="AG639" i="18"/>
  <c r="AS631" i="18"/>
  <c r="AG631" i="18"/>
  <c r="AS623" i="18"/>
  <c r="AG623" i="18"/>
  <c r="AS615" i="18"/>
  <c r="AG615" i="18"/>
  <c r="AS607" i="18"/>
  <c r="AG607" i="18"/>
  <c r="AS599" i="18"/>
  <c r="AG599" i="18"/>
  <c r="AS591" i="18"/>
  <c r="AG591" i="18"/>
  <c r="AS583" i="18"/>
  <c r="AG583" i="18"/>
  <c r="AS575" i="18"/>
  <c r="AG575" i="18"/>
  <c r="AS567" i="18"/>
  <c r="AG567" i="18"/>
  <c r="AS559" i="18"/>
  <c r="AG559" i="18"/>
  <c r="AS551" i="18"/>
  <c r="AG551" i="18"/>
  <c r="AS543" i="18"/>
  <c r="AG543" i="18"/>
  <c r="AS535" i="18"/>
  <c r="AG535" i="18"/>
  <c r="AA534" i="18"/>
  <c r="AS527" i="18"/>
  <c r="AG527" i="18"/>
  <c r="AS519" i="18"/>
  <c r="AG519" i="18"/>
  <c r="AS511" i="18"/>
  <c r="AG511" i="18"/>
  <c r="AS503" i="18"/>
  <c r="AG503" i="18"/>
  <c r="AS495" i="18"/>
  <c r="AG495" i="18"/>
  <c r="AS487" i="18"/>
  <c r="AG487" i="18"/>
  <c r="AS479" i="18"/>
  <c r="AG479" i="18"/>
  <c r="AS471" i="18"/>
  <c r="AG471" i="18"/>
  <c r="AS463" i="18"/>
  <c r="AG463" i="18"/>
  <c r="X454" i="18"/>
  <c r="W454" i="18"/>
  <c r="Y454" i="18" s="1"/>
  <c r="AI454" i="18"/>
  <c r="AN454" i="18" s="1"/>
  <c r="U454" i="18"/>
  <c r="AJ454" i="18"/>
  <c r="AP454" i="18" s="1"/>
  <c r="X438" i="18"/>
  <c r="Z438" i="18" s="1"/>
  <c r="W438" i="18"/>
  <c r="Y438" i="18" s="1"/>
  <c r="AI438" i="18"/>
  <c r="U438" i="18"/>
  <c r="AJ438" i="18"/>
  <c r="AQ438" i="18"/>
  <c r="AG419" i="18"/>
  <c r="AS419" i="18"/>
  <c r="AG415" i="18"/>
  <c r="AS415" i="18"/>
  <c r="AG387" i="18"/>
  <c r="AS387" i="18"/>
  <c r="AG383" i="18"/>
  <c r="AS383" i="18"/>
  <c r="AL362" i="18"/>
  <c r="AG355" i="18"/>
  <c r="AS355" i="18"/>
  <c r="AG351" i="18"/>
  <c r="AS351" i="18"/>
  <c r="AG323" i="18"/>
  <c r="AS323" i="18"/>
  <c r="AG319" i="18"/>
  <c r="AS319" i="18"/>
  <c r="AG291" i="18"/>
  <c r="AS291" i="18"/>
  <c r="AG287" i="18"/>
  <c r="AS287" i="18"/>
  <c r="AG257" i="18"/>
  <c r="AS257" i="18"/>
  <c r="AS256" i="18"/>
  <c r="AG256" i="18"/>
  <c r="AS244" i="18"/>
  <c r="AG244" i="18"/>
  <c r="AG227" i="18"/>
  <c r="G224" i="18"/>
  <c r="AS224" i="18"/>
  <c r="AU224" i="18"/>
  <c r="AG223" i="18"/>
  <c r="G180" i="18"/>
  <c r="AU180" i="18"/>
  <c r="AG179" i="18"/>
  <c r="AG154" i="18"/>
  <c r="AG130" i="18"/>
  <c r="AH122" i="18"/>
  <c r="AI122" i="18"/>
  <c r="W122" i="18"/>
  <c r="AJ122" i="18"/>
  <c r="X122" i="18"/>
  <c r="AG119" i="18"/>
  <c r="AG116" i="18"/>
  <c r="AG97" i="18"/>
  <c r="AS79" i="18"/>
  <c r="AG79" i="18"/>
  <c r="AG73" i="18"/>
  <c r="AG49" i="18"/>
  <c r="G44" i="18"/>
  <c r="AD44" i="18" s="1"/>
  <c r="AU44" i="18"/>
  <c r="AG43" i="18"/>
  <c r="AS41" i="18"/>
  <c r="AG41" i="18"/>
  <c r="G36" i="18"/>
  <c r="AD36" i="18" s="1"/>
  <c r="AU36" i="18"/>
  <c r="AG35" i="18"/>
  <c r="AS33" i="18"/>
  <c r="AG33" i="18"/>
  <c r="V1112" i="18"/>
  <c r="V1110" i="18"/>
  <c r="V1108" i="18"/>
  <c r="V1106" i="18"/>
  <c r="V1104" i="18"/>
  <c r="V1102" i="18"/>
  <c r="V1100" i="18"/>
  <c r="V1098" i="18"/>
  <c r="V1096" i="18"/>
  <c r="V1094" i="18"/>
  <c r="V1092" i="18"/>
  <c r="V1090" i="18"/>
  <c r="V1088" i="18"/>
  <c r="V1086" i="18"/>
  <c r="V1084" i="18"/>
  <c r="V1082" i="18"/>
  <c r="V1080" i="18"/>
  <c r="V1078" i="18"/>
  <c r="V1076" i="18"/>
  <c r="V1074" i="18"/>
  <c r="V1072" i="18"/>
  <c r="V1070" i="18"/>
  <c r="V1068" i="18"/>
  <c r="V1066" i="18"/>
  <c r="V1064" i="18"/>
  <c r="V1062" i="18"/>
  <c r="V1060" i="18"/>
  <c r="V1058" i="18"/>
  <c r="V1056" i="18"/>
  <c r="V1054" i="18"/>
  <c r="V1052" i="18"/>
  <c r="V1050" i="18"/>
  <c r="V1048" i="18"/>
  <c r="V1046" i="18"/>
  <c r="V1044" i="18"/>
  <c r="V1040" i="18"/>
  <c r="V1034" i="18"/>
  <c r="V1032" i="18"/>
  <c r="V1030" i="18"/>
  <c r="V1026" i="18"/>
  <c r="V1022" i="18"/>
  <c r="V1020" i="18"/>
  <c r="V1018" i="18"/>
  <c r="V1016" i="18"/>
  <c r="V1014" i="18"/>
  <c r="V1012" i="18"/>
  <c r="V1010" i="18"/>
  <c r="V1008" i="18"/>
  <c r="V1006" i="18"/>
  <c r="V1004" i="18"/>
  <c r="V1002" i="18"/>
  <c r="V998" i="18"/>
  <c r="V996" i="18"/>
  <c r="V994" i="18"/>
  <c r="V990" i="18"/>
  <c r="V988" i="18"/>
  <c r="V986" i="18"/>
  <c r="V984" i="18"/>
  <c r="V982" i="18"/>
  <c r="V980" i="18"/>
  <c r="V978" i="18"/>
  <c r="V976" i="18"/>
  <c r="V974" i="18"/>
  <c r="V972" i="18"/>
  <c r="V970" i="18"/>
  <c r="V968" i="18"/>
  <c r="V966" i="18"/>
  <c r="V964" i="18"/>
  <c r="V962" i="18"/>
  <c r="V960" i="18"/>
  <c r="V958" i="18"/>
  <c r="V956" i="18"/>
  <c r="V954" i="18"/>
  <c r="V952" i="18"/>
  <c r="V950" i="18"/>
  <c r="V948" i="18"/>
  <c r="V946" i="18"/>
  <c r="V944" i="18"/>
  <c r="V942" i="18"/>
  <c r="V940" i="18"/>
  <c r="V938" i="18"/>
  <c r="V936" i="18"/>
  <c r="V934" i="18"/>
  <c r="V932" i="18"/>
  <c r="V930" i="18"/>
  <c r="V928" i="18"/>
  <c r="V926" i="18"/>
  <c r="V924" i="18"/>
  <c r="V922" i="18"/>
  <c r="V920" i="18"/>
  <c r="V918" i="18"/>
  <c r="V916" i="18"/>
  <c r="V914" i="18"/>
  <c r="V912" i="18"/>
  <c r="V910" i="18"/>
  <c r="V908" i="18"/>
  <c r="V906" i="18"/>
  <c r="V904" i="18"/>
  <c r="V902" i="18"/>
  <c r="V900" i="18"/>
  <c r="V898" i="18"/>
  <c r="V896" i="18"/>
  <c r="V894" i="18"/>
  <c r="V892" i="18"/>
  <c r="V890" i="18"/>
  <c r="V888" i="18"/>
  <c r="V886" i="18"/>
  <c r="V884" i="18"/>
  <c r="V882" i="18"/>
  <c r="V880" i="18"/>
  <c r="V878" i="18"/>
  <c r="V876" i="18"/>
  <c r="V874" i="18"/>
  <c r="V872" i="18"/>
  <c r="V870" i="18"/>
  <c r="V868" i="18"/>
  <c r="V866" i="18"/>
  <c r="V864" i="18"/>
  <c r="V862" i="18"/>
  <c r="V860" i="18"/>
  <c r="V858" i="18"/>
  <c r="V856" i="18"/>
  <c r="V854" i="18"/>
  <c r="V852" i="18"/>
  <c r="V850" i="18"/>
  <c r="V848" i="18"/>
  <c r="V846" i="18"/>
  <c r="V844" i="18"/>
  <c r="V842" i="18"/>
  <c r="V840" i="18"/>
  <c r="V838" i="18"/>
  <c r="V836" i="18"/>
  <c r="V834" i="18"/>
  <c r="V832" i="18"/>
  <c r="V830" i="18"/>
  <c r="AS826" i="18"/>
  <c r="AS818" i="18"/>
  <c r="AS810" i="18"/>
  <c r="AS802" i="18"/>
  <c r="AS794" i="18"/>
  <c r="AS786" i="18"/>
  <c r="AS778" i="18"/>
  <c r="AS770" i="18"/>
  <c r="AS754" i="18"/>
  <c r="V749" i="18"/>
  <c r="X749" i="18"/>
  <c r="AB749" i="18" s="1"/>
  <c r="W749" i="18"/>
  <c r="AG748" i="18"/>
  <c r="AS748" i="18"/>
  <c r="AG746" i="18"/>
  <c r="AS746" i="18"/>
  <c r="AG744" i="18"/>
  <c r="AS744" i="18"/>
  <c r="AG742" i="18"/>
  <c r="AS742" i="18"/>
  <c r="AG740" i="18"/>
  <c r="AS740" i="18"/>
  <c r="AG738" i="18"/>
  <c r="AG736" i="18"/>
  <c r="AG734" i="18"/>
  <c r="AS734" i="18"/>
  <c r="AG732" i="18"/>
  <c r="AS732" i="18"/>
  <c r="AG730" i="18"/>
  <c r="AS730" i="18"/>
  <c r="AG728" i="18"/>
  <c r="AS728" i="18"/>
  <c r="AG726" i="18"/>
  <c r="AS726" i="18"/>
  <c r="AG724" i="18"/>
  <c r="AS724" i="18"/>
  <c r="AG722" i="18"/>
  <c r="AS722" i="18"/>
  <c r="AG720" i="18"/>
  <c r="AS720" i="18"/>
  <c r="AG718" i="18"/>
  <c r="AS718" i="18"/>
  <c r="AG716" i="18"/>
  <c r="AS716" i="18"/>
  <c r="AG714" i="18"/>
  <c r="AS714" i="18"/>
  <c r="AG712" i="18"/>
  <c r="AS712" i="18"/>
  <c r="AG710" i="18"/>
  <c r="AS710" i="18"/>
  <c r="AG708" i="18"/>
  <c r="AS708" i="18"/>
  <c r="AG706" i="18"/>
  <c r="AS706" i="18"/>
  <c r="AG704" i="18"/>
  <c r="AS704" i="18"/>
  <c r="AG702" i="18"/>
  <c r="AS702" i="18"/>
  <c r="AG700" i="18"/>
  <c r="AS700" i="18"/>
  <c r="AG698" i="18"/>
  <c r="AG696" i="18"/>
  <c r="AS696" i="18"/>
  <c r="AG694" i="18"/>
  <c r="AS694" i="18"/>
  <c r="AG692" i="18"/>
  <c r="AS692" i="18"/>
  <c r="AG690" i="18"/>
  <c r="AS690" i="18"/>
  <c r="AG688" i="18"/>
  <c r="AS688" i="18"/>
  <c r="AG686" i="18"/>
  <c r="AS686" i="18"/>
  <c r="AG684" i="18"/>
  <c r="AG682" i="18"/>
  <c r="AS682" i="18"/>
  <c r="AG680" i="18"/>
  <c r="AS680" i="18"/>
  <c r="AG678" i="18"/>
  <c r="AS678" i="18"/>
  <c r="AG676" i="18"/>
  <c r="AS676" i="18"/>
  <c r="AG674" i="18"/>
  <c r="AS674" i="18"/>
  <c r="AG672" i="18"/>
  <c r="AS672" i="18"/>
  <c r="AG670" i="18"/>
  <c r="AS670" i="18"/>
  <c r="AG668" i="18"/>
  <c r="AG666" i="18"/>
  <c r="AS666" i="18"/>
  <c r="AG664" i="18"/>
  <c r="AG662" i="18"/>
  <c r="AS662" i="18"/>
  <c r="AG660" i="18"/>
  <c r="AS660" i="18"/>
  <c r="AG658" i="18"/>
  <c r="AS658" i="18"/>
  <c r="AG656" i="18"/>
  <c r="AS656" i="18"/>
  <c r="AG654" i="18"/>
  <c r="AS654" i="18"/>
  <c r="AG652" i="18"/>
  <c r="AS652" i="18"/>
  <c r="AG650" i="18"/>
  <c r="AS650" i="18"/>
  <c r="AG648" i="18"/>
  <c r="AS648" i="18"/>
  <c r="AG646" i="18"/>
  <c r="AS646" i="18"/>
  <c r="AG644" i="18"/>
  <c r="AS644" i="18"/>
  <c r="AG642" i="18"/>
  <c r="AS642" i="18"/>
  <c r="AG640" i="18"/>
  <c r="AS640" i="18"/>
  <c r="AG638" i="18"/>
  <c r="AS638" i="18"/>
  <c r="AG636" i="18"/>
  <c r="AS636" i="18"/>
  <c r="AG634" i="18"/>
  <c r="AS634" i="18"/>
  <c r="AG632" i="18"/>
  <c r="AS632" i="18"/>
  <c r="AG630" i="18"/>
  <c r="AS630" i="18"/>
  <c r="AG628" i="18"/>
  <c r="AS628" i="18"/>
  <c r="AG626" i="18"/>
  <c r="AS626" i="18"/>
  <c r="AG624" i="18"/>
  <c r="AS624" i="18"/>
  <c r="AG622" i="18"/>
  <c r="AS622" i="18"/>
  <c r="AG620" i="18"/>
  <c r="AS620" i="18"/>
  <c r="AG618" i="18"/>
  <c r="AS618" i="18"/>
  <c r="AG616" i="18"/>
  <c r="AS616" i="18"/>
  <c r="AG614" i="18"/>
  <c r="AS614" i="18"/>
  <c r="AG612" i="18"/>
  <c r="AS612" i="18"/>
  <c r="AG610" i="18"/>
  <c r="AS610" i="18"/>
  <c r="AG608" i="18"/>
  <c r="AS608" i="18"/>
  <c r="AG606" i="18"/>
  <c r="AS606" i="18"/>
  <c r="AG604" i="18"/>
  <c r="AS604" i="18"/>
  <c r="AG602" i="18"/>
  <c r="AS602" i="18"/>
  <c r="AG600" i="18"/>
  <c r="AS600" i="18"/>
  <c r="AG598" i="18"/>
  <c r="AS598" i="18"/>
  <c r="AG596" i="18"/>
  <c r="AS596" i="18"/>
  <c r="AG594" i="18"/>
  <c r="AS594" i="18"/>
  <c r="AG592" i="18"/>
  <c r="AS592" i="18"/>
  <c r="AG590" i="18"/>
  <c r="AS590" i="18"/>
  <c r="AG588" i="18"/>
  <c r="AS588" i="18"/>
  <c r="AG586" i="18"/>
  <c r="AS586" i="18"/>
  <c r="AG584" i="18"/>
  <c r="AS584" i="18"/>
  <c r="AG582" i="18"/>
  <c r="AS582" i="18"/>
  <c r="AG580" i="18"/>
  <c r="AS580" i="18"/>
  <c r="AG578" i="18"/>
  <c r="AS578" i="18"/>
  <c r="AG576" i="18"/>
  <c r="AS576" i="18"/>
  <c r="AG574" i="18"/>
  <c r="AS574" i="18"/>
  <c r="AG572" i="18"/>
  <c r="AS572" i="18"/>
  <c r="AG570" i="18"/>
  <c r="AS570" i="18"/>
  <c r="AG568" i="18"/>
  <c r="AS568" i="18"/>
  <c r="AG566" i="18"/>
  <c r="AS566" i="18"/>
  <c r="AG564" i="18"/>
  <c r="AS564" i="18"/>
  <c r="AG562" i="18"/>
  <c r="AS562" i="18"/>
  <c r="AG560" i="18"/>
  <c r="AS560" i="18"/>
  <c r="AG558" i="18"/>
  <c r="AS558" i="18"/>
  <c r="AG556" i="18"/>
  <c r="AS556" i="18"/>
  <c r="AG554" i="18"/>
  <c r="AS554" i="18"/>
  <c r="AG552" i="18"/>
  <c r="AS552" i="18"/>
  <c r="AG550" i="18"/>
  <c r="AS550" i="18"/>
  <c r="AG548" i="18"/>
  <c r="AS548" i="18"/>
  <c r="AG546" i="18"/>
  <c r="AS546" i="18"/>
  <c r="AG544" i="18"/>
  <c r="AS544" i="18"/>
  <c r="AG542" i="18"/>
  <c r="AS542" i="18"/>
  <c r="AG540" i="18"/>
  <c r="AS540" i="18"/>
  <c r="AG538" i="18"/>
  <c r="AS538" i="18"/>
  <c r="AG536" i="18"/>
  <c r="AS536" i="18"/>
  <c r="AG534" i="18"/>
  <c r="AS534" i="18"/>
  <c r="AG532" i="18"/>
  <c r="AS532" i="18"/>
  <c r="AG530" i="18"/>
  <c r="AS530" i="18"/>
  <c r="AG528" i="18"/>
  <c r="AS528" i="18"/>
  <c r="AG526" i="18"/>
  <c r="AS526" i="18"/>
  <c r="AG524" i="18"/>
  <c r="AS524" i="18"/>
  <c r="AG522" i="18"/>
  <c r="AS522" i="18"/>
  <c r="AG520" i="18"/>
  <c r="AS520" i="18"/>
  <c r="AG518" i="18"/>
  <c r="AS518" i="18"/>
  <c r="AG516" i="18"/>
  <c r="AS516" i="18"/>
  <c r="AG514" i="18"/>
  <c r="AS514" i="18"/>
  <c r="AG512" i="18"/>
  <c r="AS512" i="18"/>
  <c r="AG510" i="18"/>
  <c r="AS510" i="18"/>
  <c r="AG508" i="18"/>
  <c r="AS508" i="18"/>
  <c r="AG506" i="18"/>
  <c r="AS506" i="18"/>
  <c r="AG504" i="18"/>
  <c r="AS504" i="18"/>
  <c r="AG502" i="18"/>
  <c r="AS502" i="18"/>
  <c r="AG500" i="18"/>
  <c r="AS500" i="18"/>
  <c r="AG498" i="18"/>
  <c r="AS498" i="18"/>
  <c r="AG496" i="18"/>
  <c r="AS496" i="18"/>
  <c r="AG494" i="18"/>
  <c r="AS494" i="18"/>
  <c r="AG492" i="18"/>
  <c r="AS492" i="18"/>
  <c r="AG490" i="18"/>
  <c r="AS490" i="18"/>
  <c r="AG488" i="18"/>
  <c r="AS488" i="18"/>
  <c r="AG486" i="18"/>
  <c r="AS486" i="18"/>
  <c r="AG484" i="18"/>
  <c r="AS484" i="18"/>
  <c r="AG482" i="18"/>
  <c r="AS482" i="18"/>
  <c r="AG480" i="18"/>
  <c r="AS480" i="18"/>
  <c r="AG478" i="18"/>
  <c r="AS478" i="18"/>
  <c r="AG476" i="18"/>
  <c r="AS476" i="18"/>
  <c r="AG474" i="18"/>
  <c r="AS474" i="18"/>
  <c r="AG472" i="18"/>
  <c r="AS472" i="18"/>
  <c r="AG470" i="18"/>
  <c r="AS470" i="18"/>
  <c r="AG468" i="18"/>
  <c r="AS468" i="18"/>
  <c r="AG466" i="18"/>
  <c r="AS466" i="18"/>
  <c r="AG464" i="18"/>
  <c r="AS464" i="18"/>
  <c r="AG462" i="18"/>
  <c r="AS462" i="18"/>
  <c r="AG460" i="18"/>
  <c r="AS460" i="18"/>
  <c r="AG458" i="18"/>
  <c r="AS458" i="18"/>
  <c r="X450" i="18"/>
  <c r="U450" i="18"/>
  <c r="W450" i="18"/>
  <c r="Y450" i="18" s="1"/>
  <c r="AI450" i="18"/>
  <c r="AN450" i="18" s="1"/>
  <c r="V450" i="18"/>
  <c r="AS447" i="18"/>
  <c r="AG447" i="18"/>
  <c r="AS443" i="18"/>
  <c r="AG443" i="18"/>
  <c r="V441" i="18"/>
  <c r="X434" i="18"/>
  <c r="AB434" i="18" s="1"/>
  <c r="U434" i="18"/>
  <c r="W434" i="18"/>
  <c r="AP434" i="18" s="1"/>
  <c r="AI434" i="18"/>
  <c r="V434" i="18"/>
  <c r="AS431" i="18"/>
  <c r="AG431" i="18"/>
  <c r="AS427" i="18"/>
  <c r="AG427" i="18"/>
  <c r="AG425" i="18"/>
  <c r="AS425" i="18"/>
  <c r="AG417" i="18"/>
  <c r="AS417" i="18"/>
  <c r="AG409" i="18"/>
  <c r="AS409" i="18"/>
  <c r="AG401" i="18"/>
  <c r="AS401" i="18"/>
  <c r="AG393" i="18"/>
  <c r="AS393" i="18"/>
  <c r="AG385" i="18"/>
  <c r="AS385" i="18"/>
  <c r="AG377" i="18"/>
  <c r="AS377" i="18"/>
  <c r="AG369" i="18"/>
  <c r="AS369" i="18"/>
  <c r="Y362" i="18"/>
  <c r="AG361" i="18"/>
  <c r="AS361" i="18"/>
  <c r="AG353" i="18"/>
  <c r="AS353" i="18"/>
  <c r="AG345" i="18"/>
  <c r="AS345" i="18"/>
  <c r="AG337" i="18"/>
  <c r="AS337" i="18"/>
  <c r="AG329" i="18"/>
  <c r="AS329" i="18"/>
  <c r="AG321" i="18"/>
  <c r="AS321" i="18"/>
  <c r="AG313" i="18"/>
  <c r="AS313" i="18"/>
  <c r="AG305" i="18"/>
  <c r="AS305" i="18"/>
  <c r="AN298" i="18"/>
  <c r="Y298" i="18"/>
  <c r="AG297" i="18"/>
  <c r="AS297" i="18"/>
  <c r="AG289" i="18"/>
  <c r="AS289" i="18"/>
  <c r="AG281" i="18"/>
  <c r="AS281" i="18"/>
  <c r="AG273" i="18"/>
  <c r="AS273" i="18"/>
  <c r="Y266" i="18"/>
  <c r="AG265" i="18"/>
  <c r="AS265" i="18"/>
  <c r="AS260" i="18"/>
  <c r="AG260" i="18"/>
  <c r="AG241" i="18"/>
  <c r="AS241" i="18"/>
  <c r="AS240" i="18"/>
  <c r="AG240" i="18"/>
  <c r="X239" i="18"/>
  <c r="U239" i="18"/>
  <c r="W239" i="18"/>
  <c r="Y239" i="18" s="1"/>
  <c r="AI239" i="18"/>
  <c r="AN239" i="18"/>
  <c r="AJ239" i="18"/>
  <c r="AS236" i="18"/>
  <c r="AG236" i="18"/>
  <c r="AO233" i="18"/>
  <c r="X231" i="18"/>
  <c r="U231" i="18"/>
  <c r="W231" i="18"/>
  <c r="AI231" i="18"/>
  <c r="AJ231" i="18"/>
  <c r="G221" i="18"/>
  <c r="AG221" i="18"/>
  <c r="AU221" i="18"/>
  <c r="X220" i="18"/>
  <c r="W220" i="18"/>
  <c r="AI220" i="18"/>
  <c r="AJ220" i="18"/>
  <c r="AG218" i="18"/>
  <c r="G177" i="18"/>
  <c r="AU177" i="18"/>
  <c r="AG177" i="18"/>
  <c r="X103" i="18"/>
  <c r="AH103" i="18"/>
  <c r="W103" i="18"/>
  <c r="AL103" i="18"/>
  <c r="AI103" i="18"/>
  <c r="G68" i="18"/>
  <c r="AU68" i="18"/>
  <c r="W54" i="18"/>
  <c r="AH54" i="18"/>
  <c r="X54" i="18"/>
  <c r="AJ54" i="18"/>
  <c r="AS822" i="18"/>
  <c r="AH821" i="18"/>
  <c r="V821" i="18"/>
  <c r="AS814" i="18"/>
  <c r="AH813" i="18"/>
  <c r="AM813" i="18" s="1"/>
  <c r="V813" i="18"/>
  <c r="AS806" i="18"/>
  <c r="AH805" i="18"/>
  <c r="V805" i="18"/>
  <c r="AS798" i="18"/>
  <c r="AH797" i="18"/>
  <c r="V797" i="18"/>
  <c r="AS790" i="18"/>
  <c r="AH789" i="18"/>
  <c r="AM789" i="18" s="1"/>
  <c r="V789" i="18"/>
  <c r="AS782" i="18"/>
  <c r="AH781" i="18"/>
  <c r="V781" i="18"/>
  <c r="AS774" i="18"/>
  <c r="AH773" i="18"/>
  <c r="V773" i="18"/>
  <c r="AS766" i="18"/>
  <c r="AH765" i="18"/>
  <c r="AM765" i="18" s="1"/>
  <c r="V765" i="18"/>
  <c r="AS758" i="18"/>
  <c r="AH757" i="18"/>
  <c r="V757" i="18"/>
  <c r="AS750" i="18"/>
  <c r="AH749" i="18"/>
  <c r="AA733" i="18"/>
  <c r="AA647" i="18"/>
  <c r="AA641" i="18"/>
  <c r="AA639" i="18"/>
  <c r="AA553" i="18"/>
  <c r="AA499" i="18"/>
  <c r="AA489" i="18"/>
  <c r="AA467" i="18"/>
  <c r="AS455" i="18"/>
  <c r="AG455" i="18"/>
  <c r="AS451" i="18"/>
  <c r="AG451" i="18"/>
  <c r="AH450" i="18"/>
  <c r="V449" i="18"/>
  <c r="X442" i="18"/>
  <c r="AB442" i="18" s="1"/>
  <c r="U442" i="18"/>
  <c r="W442" i="18"/>
  <c r="AA442" i="18" s="1"/>
  <c r="AI442" i="18"/>
  <c r="V442" i="18"/>
  <c r="AS439" i="18"/>
  <c r="AG439" i="18"/>
  <c r="AS435" i="18"/>
  <c r="AG435" i="18"/>
  <c r="AH434" i="18"/>
  <c r="V433" i="18"/>
  <c r="AG421" i="18"/>
  <c r="AS421" i="18"/>
  <c r="AG413" i="18"/>
  <c r="AS413" i="18"/>
  <c r="AG405" i="18"/>
  <c r="AS405" i="18"/>
  <c r="AG397" i="18"/>
  <c r="AS397" i="18"/>
  <c r="AG389" i="18"/>
  <c r="AS389" i="18"/>
  <c r="AG381" i="18"/>
  <c r="AS381" i="18"/>
  <c r="AG373" i="18"/>
  <c r="AS373" i="18"/>
  <c r="AG365" i="18"/>
  <c r="AS365" i="18"/>
  <c r="Y358" i="18"/>
  <c r="AG357" i="18"/>
  <c r="AS357" i="18"/>
  <c r="AG349" i="18"/>
  <c r="AS349" i="18"/>
  <c r="AN342" i="18"/>
  <c r="Y342" i="18"/>
  <c r="AG341" i="18"/>
  <c r="AS341" i="18"/>
  <c r="AG333" i="18"/>
  <c r="AS333" i="18"/>
  <c r="AG325" i="18"/>
  <c r="AS325" i="18"/>
  <c r="AG317" i="18"/>
  <c r="AS317" i="18"/>
  <c r="AG309" i="18"/>
  <c r="AS309" i="18"/>
  <c r="AG301" i="18"/>
  <c r="AS301" i="18"/>
  <c r="AG293" i="18"/>
  <c r="AS293" i="18"/>
  <c r="AG285" i="18"/>
  <c r="AS285" i="18"/>
  <c r="AG277" i="18"/>
  <c r="AS277" i="18"/>
  <c r="AG269" i="18"/>
  <c r="AS269" i="18"/>
  <c r="AG261" i="18"/>
  <c r="AS261" i="18"/>
  <c r="AS248" i="18"/>
  <c r="AG248" i="18"/>
  <c r="AH239" i="18"/>
  <c r="AG233" i="18"/>
  <c r="AS233" i="18"/>
  <c r="AH231" i="18"/>
  <c r="AS228" i="18"/>
  <c r="AG228" i="18"/>
  <c r="G225" i="18"/>
  <c r="AU225" i="18"/>
  <c r="X224" i="18"/>
  <c r="W224" i="18"/>
  <c r="AI224" i="18"/>
  <c r="AJ224" i="18"/>
  <c r="AG222" i="18"/>
  <c r="AH220" i="18"/>
  <c r="AH214" i="18"/>
  <c r="W214" i="18"/>
  <c r="AI214" i="18"/>
  <c r="W207" i="18"/>
  <c r="X207" i="18"/>
  <c r="AH207" i="18"/>
  <c r="AJ207" i="18"/>
  <c r="AI207" i="18"/>
  <c r="AG198" i="18"/>
  <c r="AS188" i="18"/>
  <c r="AG188" i="18"/>
  <c r="X179" i="18"/>
  <c r="AQ179" i="18" s="1"/>
  <c r="AH179" i="18"/>
  <c r="W179" i="18"/>
  <c r="AJ179" i="18"/>
  <c r="AI179" i="18"/>
  <c r="AJ137" i="18"/>
  <c r="AH137" i="18"/>
  <c r="X137" i="18"/>
  <c r="AI137" i="18"/>
  <c r="W137" i="18"/>
  <c r="AG135" i="18"/>
  <c r="AG133" i="18"/>
  <c r="AG131" i="18"/>
  <c r="AG115" i="18"/>
  <c r="AG114" i="18"/>
  <c r="AS114" i="18"/>
  <c r="AG108" i="18"/>
  <c r="AJ103" i="18"/>
  <c r="AG100" i="18"/>
  <c r="AG94" i="18"/>
  <c r="AS71" i="18"/>
  <c r="AG71" i="18"/>
  <c r="AH61" i="18"/>
  <c r="AJ61" i="18"/>
  <c r="W61" i="18"/>
  <c r="AI61" i="18"/>
  <c r="X61" i="18"/>
  <c r="G60" i="18"/>
  <c r="AD60" i="18" s="1"/>
  <c r="AU60" i="18"/>
  <c r="G57" i="18"/>
  <c r="AS57" i="18" s="1"/>
  <c r="AU57" i="18"/>
  <c r="AG57" i="18"/>
  <c r="AI54" i="18"/>
  <c r="X747" i="18"/>
  <c r="AB747" i="18" s="1"/>
  <c r="X745" i="18"/>
  <c r="X743" i="18"/>
  <c r="Z743" i="18" s="1"/>
  <c r="X741" i="18"/>
  <c r="X739" i="18"/>
  <c r="X737" i="18"/>
  <c r="AB737" i="18" s="1"/>
  <c r="X735" i="18"/>
  <c r="X733" i="18"/>
  <c r="AB733" i="18" s="1"/>
  <c r="X731" i="18"/>
  <c r="X729" i="18"/>
  <c r="X727" i="18"/>
  <c r="AB727" i="18"/>
  <c r="X725" i="18"/>
  <c r="X723" i="18"/>
  <c r="X721" i="18"/>
  <c r="Z721" i="18"/>
  <c r="X719" i="18"/>
  <c r="X717" i="18"/>
  <c r="X715" i="18"/>
  <c r="AO715" i="18"/>
  <c r="X713" i="18"/>
  <c r="X711" i="18"/>
  <c r="AB711" i="18" s="1"/>
  <c r="X709" i="18"/>
  <c r="X707" i="18"/>
  <c r="X705" i="18"/>
  <c r="AB705" i="18" s="1"/>
  <c r="X703" i="18"/>
  <c r="X701" i="18"/>
  <c r="X699" i="18"/>
  <c r="Z699" i="18" s="1"/>
  <c r="X697" i="18"/>
  <c r="AQ697" i="18" s="1"/>
  <c r="X695" i="18"/>
  <c r="AB695" i="18" s="1"/>
  <c r="X693" i="18"/>
  <c r="X691" i="18"/>
  <c r="X689" i="18"/>
  <c r="AB689" i="18" s="1"/>
  <c r="Z689" i="18"/>
  <c r="X687" i="18"/>
  <c r="X685" i="18"/>
  <c r="X683" i="18"/>
  <c r="X681" i="18"/>
  <c r="X679" i="18"/>
  <c r="AB679" i="18" s="1"/>
  <c r="X677" i="18"/>
  <c r="X675" i="18"/>
  <c r="AO675" i="18" s="1"/>
  <c r="X673" i="18"/>
  <c r="X671" i="18"/>
  <c r="AB671" i="18" s="1"/>
  <c r="X669" i="18"/>
  <c r="X667" i="18"/>
  <c r="AB667" i="18" s="1"/>
  <c r="X665" i="18"/>
  <c r="Z665" i="18" s="1"/>
  <c r="X663" i="18"/>
  <c r="X661" i="18"/>
  <c r="X659" i="18"/>
  <c r="X657" i="18"/>
  <c r="X655" i="18"/>
  <c r="Z655" i="18"/>
  <c r="X653" i="18"/>
  <c r="X651" i="18"/>
  <c r="X649" i="18"/>
  <c r="X647" i="18"/>
  <c r="X645" i="18"/>
  <c r="X643" i="18"/>
  <c r="X641" i="18"/>
  <c r="X639" i="18"/>
  <c r="X637" i="18"/>
  <c r="AO637" i="18" s="1"/>
  <c r="X635" i="18"/>
  <c r="AB635" i="18" s="1"/>
  <c r="X633" i="18"/>
  <c r="X631" i="18"/>
  <c r="X629" i="18"/>
  <c r="Z629" i="18" s="1"/>
  <c r="AB629" i="18"/>
  <c r="X627" i="18"/>
  <c r="AB627" i="18" s="1"/>
  <c r="X625" i="18"/>
  <c r="X623" i="18"/>
  <c r="AB623" i="18" s="1"/>
  <c r="X621" i="18"/>
  <c r="X619" i="18"/>
  <c r="AB619" i="18"/>
  <c r="X617" i="18"/>
  <c r="X615" i="18"/>
  <c r="X613" i="18"/>
  <c r="X611" i="18"/>
  <c r="X609" i="18"/>
  <c r="X607" i="18"/>
  <c r="X605" i="18"/>
  <c r="AB605" i="18" s="1"/>
  <c r="X603" i="18"/>
  <c r="X601" i="18"/>
  <c r="X599" i="18"/>
  <c r="AB599" i="18" s="1"/>
  <c r="X597" i="18"/>
  <c r="AB597" i="18" s="1"/>
  <c r="X595" i="18"/>
  <c r="X593" i="18"/>
  <c r="X591" i="18"/>
  <c r="Z591" i="18" s="1"/>
  <c r="X589" i="18"/>
  <c r="AB589" i="18" s="1"/>
  <c r="X587" i="18"/>
  <c r="AB587" i="18" s="1"/>
  <c r="X585" i="18"/>
  <c r="X583" i="18"/>
  <c r="AB583" i="18" s="1"/>
  <c r="X581" i="18"/>
  <c r="X579" i="18"/>
  <c r="X577" i="18"/>
  <c r="X575" i="18"/>
  <c r="AB575" i="18" s="1"/>
  <c r="X573" i="18"/>
  <c r="X571" i="18"/>
  <c r="X569" i="18"/>
  <c r="X567" i="18"/>
  <c r="AB567" i="18" s="1"/>
  <c r="X565" i="18"/>
  <c r="X563" i="18"/>
  <c r="AB563" i="18" s="1"/>
  <c r="X561" i="18"/>
  <c r="X559" i="18"/>
  <c r="AB559" i="18"/>
  <c r="X557" i="18"/>
  <c r="X555" i="18"/>
  <c r="X553" i="18"/>
  <c r="X551" i="18"/>
  <c r="X549" i="18"/>
  <c r="Z549" i="18" s="1"/>
  <c r="X547" i="18"/>
  <c r="AB547" i="18" s="1"/>
  <c r="X545" i="18"/>
  <c r="X543" i="18"/>
  <c r="AB543" i="18" s="1"/>
  <c r="X541" i="18"/>
  <c r="AB541" i="18"/>
  <c r="X539" i="18"/>
  <c r="Z539" i="18" s="1"/>
  <c r="X537" i="18"/>
  <c r="X535" i="18"/>
  <c r="Z535" i="18" s="1"/>
  <c r="X533" i="18"/>
  <c r="AB533" i="18" s="1"/>
  <c r="X531" i="18"/>
  <c r="X529" i="18"/>
  <c r="AM529" i="18" s="1"/>
  <c r="X527" i="18"/>
  <c r="AB527" i="18" s="1"/>
  <c r="X525" i="18"/>
  <c r="X523" i="18"/>
  <c r="X521" i="18"/>
  <c r="X519" i="18"/>
  <c r="AB519" i="18"/>
  <c r="X517" i="18"/>
  <c r="X515" i="18"/>
  <c r="AB515" i="18" s="1"/>
  <c r="X513" i="18"/>
  <c r="X511" i="18"/>
  <c r="X509" i="18"/>
  <c r="X507" i="18"/>
  <c r="AQ507" i="18" s="1"/>
  <c r="X505" i="18"/>
  <c r="X503" i="18"/>
  <c r="AB503" i="18" s="1"/>
  <c r="X501" i="18"/>
  <c r="X499" i="18"/>
  <c r="X497" i="18"/>
  <c r="AB497" i="18"/>
  <c r="X495" i="18"/>
  <c r="AB495" i="18" s="1"/>
  <c r="X493" i="18"/>
  <c r="X491" i="18"/>
  <c r="X489" i="18"/>
  <c r="AB489" i="18" s="1"/>
  <c r="X487" i="18"/>
  <c r="AB487" i="18" s="1"/>
  <c r="X485" i="18"/>
  <c r="X483" i="18"/>
  <c r="Z483" i="18" s="1"/>
  <c r="X481" i="18"/>
  <c r="X479" i="18"/>
  <c r="X477" i="18"/>
  <c r="X475" i="18"/>
  <c r="X473" i="18"/>
  <c r="X471" i="18"/>
  <c r="AB471" i="18" s="1"/>
  <c r="X469" i="18"/>
  <c r="X467" i="18"/>
  <c r="X465" i="18"/>
  <c r="X463" i="18"/>
  <c r="X461" i="18"/>
  <c r="X459" i="18"/>
  <c r="Z459" i="18" s="1"/>
  <c r="X457" i="18"/>
  <c r="Z457" i="18" s="1"/>
  <c r="AH456" i="18"/>
  <c r="V456" i="18"/>
  <c r="AS449" i="18"/>
  <c r="AH448" i="18"/>
  <c r="V448" i="18"/>
  <c r="Y447" i="18"/>
  <c r="AS441" i="18"/>
  <c r="AH440" i="18"/>
  <c r="AL440" i="18" s="1"/>
  <c r="V440" i="18"/>
  <c r="AS433" i="18"/>
  <c r="AH432" i="18"/>
  <c r="V432" i="18"/>
  <c r="AS426" i="18"/>
  <c r="AG426" i="18"/>
  <c r="AS424" i="18"/>
  <c r="AG424" i="18"/>
  <c r="AS422" i="18"/>
  <c r="AG422" i="18"/>
  <c r="AS420" i="18"/>
  <c r="AG420" i="18"/>
  <c r="AS418" i="18"/>
  <c r="AG418" i="18"/>
  <c r="AS416" i="18"/>
  <c r="AG416" i="18"/>
  <c r="AS414" i="18"/>
  <c r="AG414" i="18"/>
  <c r="AS412" i="18"/>
  <c r="AG412" i="18"/>
  <c r="AS410" i="18"/>
  <c r="AG410" i="18"/>
  <c r="AS408" i="18"/>
  <c r="AG408" i="18"/>
  <c r="AS406" i="18"/>
  <c r="AG406" i="18"/>
  <c r="AS404" i="18"/>
  <c r="AG404" i="18"/>
  <c r="AS402" i="18"/>
  <c r="AG402" i="18"/>
  <c r="AS400" i="18"/>
  <c r="AG400" i="18"/>
  <c r="AS398" i="18"/>
  <c r="AG398" i="18"/>
  <c r="AS396" i="18"/>
  <c r="AG396" i="18"/>
  <c r="AS394" i="18"/>
  <c r="AG394" i="18"/>
  <c r="AS392" i="18"/>
  <c r="AG392" i="18"/>
  <c r="AS390" i="18"/>
  <c r="AG390" i="18"/>
  <c r="AS388" i="18"/>
  <c r="AG388" i="18"/>
  <c r="AS386" i="18"/>
  <c r="AG386" i="18"/>
  <c r="AS384" i="18"/>
  <c r="AG384" i="18"/>
  <c r="AS382" i="18"/>
  <c r="AG382" i="18"/>
  <c r="AS380" i="18"/>
  <c r="AG380" i="18"/>
  <c r="AS378" i="18"/>
  <c r="AG378" i="18"/>
  <c r="AS376" i="18"/>
  <c r="AG376" i="18"/>
  <c r="AS374" i="18"/>
  <c r="AG374" i="18"/>
  <c r="AS372" i="18"/>
  <c r="AG372" i="18"/>
  <c r="AS370" i="18"/>
  <c r="AG370" i="18"/>
  <c r="AS368" i="18"/>
  <c r="AG368" i="18"/>
  <c r="AS366" i="18"/>
  <c r="AG366" i="18"/>
  <c r="AS364" i="18"/>
  <c r="AG364" i="18"/>
  <c r="AS362" i="18"/>
  <c r="AG362" i="18"/>
  <c r="AS360" i="18"/>
  <c r="AG360" i="18"/>
  <c r="AS358" i="18"/>
  <c r="AG358" i="18"/>
  <c r="AS356" i="18"/>
  <c r="AG356" i="18"/>
  <c r="AS354" i="18"/>
  <c r="AG354" i="18"/>
  <c r="AS352" i="18"/>
  <c r="AG352" i="18"/>
  <c r="AS350" i="18"/>
  <c r="AG350" i="18"/>
  <c r="AS348" i="18"/>
  <c r="AG348" i="18"/>
  <c r="AS346" i="18"/>
  <c r="AG346" i="18"/>
  <c r="AS344" i="18"/>
  <c r="AG344" i="18"/>
  <c r="AS342" i="18"/>
  <c r="AG342" i="18"/>
  <c r="AS340" i="18"/>
  <c r="AG340" i="18"/>
  <c r="AS338" i="18"/>
  <c r="AG338" i="18"/>
  <c r="AS336" i="18"/>
  <c r="AG336" i="18"/>
  <c r="AS334" i="18"/>
  <c r="AG334" i="18"/>
  <c r="AS332" i="18"/>
  <c r="AG332" i="18"/>
  <c r="AS330" i="18"/>
  <c r="AG330" i="18"/>
  <c r="AS328" i="18"/>
  <c r="AG328" i="18"/>
  <c r="AS326" i="18"/>
  <c r="AG326" i="18"/>
  <c r="AS324" i="18"/>
  <c r="AG324" i="18"/>
  <c r="AS322" i="18"/>
  <c r="AG322" i="18"/>
  <c r="AS320" i="18"/>
  <c r="AG320" i="18"/>
  <c r="AS318" i="18"/>
  <c r="AG318" i="18"/>
  <c r="AS316" i="18"/>
  <c r="AG316" i="18"/>
  <c r="AS314" i="18"/>
  <c r="AG314" i="18"/>
  <c r="AS312" i="18"/>
  <c r="AG312" i="18"/>
  <c r="AS310" i="18"/>
  <c r="AG310" i="18"/>
  <c r="AS308" i="18"/>
  <c r="AG308" i="18"/>
  <c r="AS306" i="18"/>
  <c r="AG306" i="18"/>
  <c r="AS304" i="18"/>
  <c r="AG304" i="18"/>
  <c r="AS302" i="18"/>
  <c r="AG302" i="18"/>
  <c r="AS300" i="18"/>
  <c r="AG300" i="18"/>
  <c r="AS298" i="18"/>
  <c r="AG298" i="18"/>
  <c r="AS296" i="18"/>
  <c r="AG296" i="18"/>
  <c r="AS294" i="18"/>
  <c r="AG294" i="18"/>
  <c r="AS292" i="18"/>
  <c r="AG292" i="18"/>
  <c r="AS290" i="18"/>
  <c r="AG290" i="18"/>
  <c r="AS288" i="18"/>
  <c r="AG288" i="18"/>
  <c r="AS286" i="18"/>
  <c r="AG286" i="18"/>
  <c r="AS284" i="18"/>
  <c r="AG284" i="18"/>
  <c r="AS282" i="18"/>
  <c r="AG282" i="18"/>
  <c r="AS280" i="18"/>
  <c r="AG280" i="18"/>
  <c r="AS278" i="18"/>
  <c r="AG278" i="18"/>
  <c r="AS276" i="18"/>
  <c r="AG276" i="18"/>
  <c r="AS274" i="18"/>
  <c r="AG274" i="18"/>
  <c r="AS272" i="18"/>
  <c r="AG272" i="18"/>
  <c r="AS270" i="18"/>
  <c r="AG270" i="18"/>
  <c r="AS268" i="18"/>
  <c r="AG268" i="18"/>
  <c r="AS266" i="18"/>
  <c r="AG266" i="18"/>
  <c r="AS264" i="18"/>
  <c r="AG264" i="18"/>
  <c r="AS262" i="18"/>
  <c r="AG262" i="18"/>
  <c r="X259" i="18"/>
  <c r="W259" i="18"/>
  <c r="AI259" i="18"/>
  <c r="U259" i="18"/>
  <c r="V259" i="18"/>
  <c r="AS253" i="18"/>
  <c r="V250" i="18"/>
  <c r="X243" i="18"/>
  <c r="Z243" i="18" s="1"/>
  <c r="W243" i="18"/>
  <c r="AI243" i="18"/>
  <c r="U243" i="18"/>
  <c r="V243" i="18"/>
  <c r="AS237" i="18"/>
  <c r="V234" i="18"/>
  <c r="W227" i="18"/>
  <c r="AJ227" i="18"/>
  <c r="AI227" i="18"/>
  <c r="AG225" i="18"/>
  <c r="AJ221" i="18"/>
  <c r="W221" i="18"/>
  <c r="AI221" i="18"/>
  <c r="X221" i="18"/>
  <c r="AD213" i="18"/>
  <c r="AS213" i="18"/>
  <c r="AJ210" i="18"/>
  <c r="W203" i="18"/>
  <c r="AA203" i="18" s="1"/>
  <c r="AJ203" i="18"/>
  <c r="X203" i="18"/>
  <c r="AH203" i="18"/>
  <c r="AG203" i="18"/>
  <c r="G200" i="18"/>
  <c r="AU200" i="18"/>
  <c r="G197" i="18"/>
  <c r="AU197" i="18"/>
  <c r="AG197" i="18"/>
  <c r="AH190" i="18"/>
  <c r="W190" i="18"/>
  <c r="AJ190" i="18"/>
  <c r="X190" i="18"/>
  <c r="AH189" i="18"/>
  <c r="AJ189" i="18"/>
  <c r="W189" i="18"/>
  <c r="AH186" i="18"/>
  <c r="W186" i="18"/>
  <c r="AJ186" i="18"/>
  <c r="X186" i="18"/>
  <c r="AO186" i="18" s="1"/>
  <c r="W178" i="18"/>
  <c r="AJ178" i="18"/>
  <c r="AH178" i="18"/>
  <c r="X178" i="18"/>
  <c r="G170" i="18"/>
  <c r="AU170" i="18"/>
  <c r="AG169" i="18"/>
  <c r="G162" i="18"/>
  <c r="AD162" i="18" s="1"/>
  <c r="AU162" i="18"/>
  <c r="AG161" i="18"/>
  <c r="AG156" i="18"/>
  <c r="AS156" i="18"/>
  <c r="G150" i="18"/>
  <c r="AU150" i="18"/>
  <c r="X136" i="18"/>
  <c r="AH136" i="18"/>
  <c r="W136" i="18"/>
  <c r="AJ136" i="18"/>
  <c r="AG136" i="18"/>
  <c r="W129" i="18"/>
  <c r="AH129" i="18"/>
  <c r="X129" i="18"/>
  <c r="AJ129" i="18"/>
  <c r="G128" i="18"/>
  <c r="AU128" i="18"/>
  <c r="W124" i="18"/>
  <c r="AJ124" i="18"/>
  <c r="AI124" i="18"/>
  <c r="AH124" i="18"/>
  <c r="AG113" i="18"/>
  <c r="G110" i="18"/>
  <c r="AU110" i="18"/>
  <c r="G105" i="18"/>
  <c r="AU105" i="18"/>
  <c r="AG102" i="18"/>
  <c r="W91" i="18"/>
  <c r="AI91" i="18"/>
  <c r="X91" i="18"/>
  <c r="AJ91" i="18"/>
  <c r="AG87" i="18"/>
  <c r="AJ83" i="18"/>
  <c r="W83" i="18"/>
  <c r="AI83" i="18"/>
  <c r="X83" i="18"/>
  <c r="AB83" i="18" s="1"/>
  <c r="AH83" i="18"/>
  <c r="AS67" i="18"/>
  <c r="AG67" i="18"/>
  <c r="AG63" i="18"/>
  <c r="AG59" i="18"/>
  <c r="AG55" i="18"/>
  <c r="X50" i="18"/>
  <c r="AB50" i="18" s="1"/>
  <c r="AJ50" i="18"/>
  <c r="W50" i="18"/>
  <c r="AN50" i="18" s="1"/>
  <c r="AH50" i="18"/>
  <c r="AS453" i="18"/>
  <c r="AS445" i="18"/>
  <c r="AS437" i="18"/>
  <c r="AS429" i="18"/>
  <c r="X251" i="18"/>
  <c r="AM251" i="18" s="1"/>
  <c r="W251" i="18"/>
  <c r="AI251" i="18"/>
  <c r="U251" i="18"/>
  <c r="V251" i="18"/>
  <c r="X235" i="18"/>
  <c r="W235" i="18"/>
  <c r="AI235" i="18"/>
  <c r="U235" i="18"/>
  <c r="V235" i="18"/>
  <c r="X223" i="18"/>
  <c r="AQ223" i="18" s="1"/>
  <c r="AH223" i="18"/>
  <c r="W223" i="18"/>
  <c r="AI223" i="18"/>
  <c r="W222" i="18"/>
  <c r="AJ222" i="18"/>
  <c r="X222" i="18"/>
  <c r="Z222" i="18" s="1"/>
  <c r="AI222" i="18"/>
  <c r="X219" i="18"/>
  <c r="AH219" i="18"/>
  <c r="W219" i="18"/>
  <c r="AP219" i="18" s="1"/>
  <c r="AI219" i="18"/>
  <c r="W218" i="18"/>
  <c r="AJ218" i="18"/>
  <c r="X218" i="18"/>
  <c r="AI218" i="18"/>
  <c r="G215" i="18"/>
  <c r="AU215" i="18"/>
  <c r="AH213" i="18"/>
  <c r="AI213" i="18"/>
  <c r="X213" i="18"/>
  <c r="AH210" i="18"/>
  <c r="W210" i="18"/>
  <c r="Y210" i="18" s="1"/>
  <c r="AI210" i="18"/>
  <c r="AU205" i="18"/>
  <c r="G205" i="18"/>
  <c r="X199" i="18"/>
  <c r="AH199" i="18"/>
  <c r="W199" i="18"/>
  <c r="AJ199" i="18"/>
  <c r="AS199" i="18"/>
  <c r="AG199" i="18"/>
  <c r="AS192" i="18"/>
  <c r="AG192" i="18"/>
  <c r="AG189" i="18"/>
  <c r="G185" i="18"/>
  <c r="AU185" i="18"/>
  <c r="AG180" i="18"/>
  <c r="G155" i="18"/>
  <c r="AU155" i="18"/>
  <c r="X153" i="18"/>
  <c r="AJ153" i="18"/>
  <c r="W153" i="18"/>
  <c r="AH153" i="18"/>
  <c r="AJ150" i="18"/>
  <c r="AH150" i="18"/>
  <c r="AI150" i="18"/>
  <c r="X150" i="18"/>
  <c r="X149" i="18"/>
  <c r="AH149" i="18"/>
  <c r="W149" i="18"/>
  <c r="AJ149" i="18"/>
  <c r="AG149" i="18"/>
  <c r="X147" i="18"/>
  <c r="AO147" i="18" s="1"/>
  <c r="AH147" i="18"/>
  <c r="W147" i="18"/>
  <c r="AJ147" i="18"/>
  <c r="AG147" i="18"/>
  <c r="AH143" i="18"/>
  <c r="AJ143" i="18"/>
  <c r="W143" i="18"/>
  <c r="G140" i="18"/>
  <c r="AS140" i="18" s="1"/>
  <c r="AU140" i="18"/>
  <c r="AS138" i="18"/>
  <c r="AG138" i="18"/>
  <c r="G137" i="18"/>
  <c r="AU137" i="18"/>
  <c r="G131" i="18"/>
  <c r="AD131" i="18" s="1"/>
  <c r="AU131" i="18"/>
  <c r="AJ128" i="18"/>
  <c r="AH128" i="18"/>
  <c r="AI128" i="18"/>
  <c r="X128" i="18"/>
  <c r="AQ128" i="18" s="1"/>
  <c r="G126" i="18"/>
  <c r="AD126" i="18" s="1"/>
  <c r="AG126" i="18"/>
  <c r="AU126" i="18"/>
  <c r="AG125" i="18"/>
  <c r="X123" i="18"/>
  <c r="AM123" i="18" s="1"/>
  <c r="AJ123" i="18"/>
  <c r="AI123" i="18"/>
  <c r="W123" i="18"/>
  <c r="AG98" i="18"/>
  <c r="AS98" i="18"/>
  <c r="AG96" i="18"/>
  <c r="AG92" i="18"/>
  <c r="G80" i="18"/>
  <c r="AD80" i="18"/>
  <c r="AG80" i="18"/>
  <c r="AU80" i="18"/>
  <c r="W75" i="18"/>
  <c r="AJ75" i="18"/>
  <c r="AI75" i="18"/>
  <c r="AH75" i="18"/>
  <c r="X426" i="18"/>
  <c r="Z426" i="18" s="1"/>
  <c r="AB426" i="18"/>
  <c r="X424" i="18"/>
  <c r="X422" i="18"/>
  <c r="X420" i="18"/>
  <c r="Z420" i="18" s="1"/>
  <c r="X418" i="18"/>
  <c r="Z418" i="18" s="1"/>
  <c r="X416" i="18"/>
  <c r="AB416" i="18" s="1"/>
  <c r="X414" i="18"/>
  <c r="AO414" i="18" s="1"/>
  <c r="X412" i="18"/>
  <c r="X410" i="18"/>
  <c r="X408" i="18"/>
  <c r="X406" i="18"/>
  <c r="X404" i="18"/>
  <c r="X402" i="18"/>
  <c r="AB402" i="18" s="1"/>
  <c r="X400" i="18"/>
  <c r="Z400" i="18" s="1"/>
  <c r="X398" i="18"/>
  <c r="X396" i="18"/>
  <c r="AO396" i="18" s="1"/>
  <c r="X394" i="18"/>
  <c r="X392" i="18"/>
  <c r="X390" i="18"/>
  <c r="X388" i="18"/>
  <c r="X386" i="18"/>
  <c r="AB386" i="18" s="1"/>
  <c r="X384" i="18"/>
  <c r="X382" i="18"/>
  <c r="Z382" i="18" s="1"/>
  <c r="X380" i="18"/>
  <c r="X378" i="18"/>
  <c r="AO378" i="18" s="1"/>
  <c r="X376" i="18"/>
  <c r="Z376" i="18" s="1"/>
  <c r="X374" i="18"/>
  <c r="X372" i="18"/>
  <c r="AB372" i="18" s="1"/>
  <c r="X370" i="18"/>
  <c r="X368" i="18"/>
  <c r="X366" i="18"/>
  <c r="Z366" i="18" s="1"/>
  <c r="X364" i="18"/>
  <c r="Z364" i="18" s="1"/>
  <c r="X362" i="18"/>
  <c r="X360" i="18"/>
  <c r="AB360" i="18" s="1"/>
  <c r="X358" i="18"/>
  <c r="X356" i="18"/>
  <c r="X354" i="18"/>
  <c r="X352" i="18"/>
  <c r="X350" i="18"/>
  <c r="Z350" i="18" s="1"/>
  <c r="X348" i="18"/>
  <c r="X346" i="18"/>
  <c r="X344" i="18"/>
  <c r="X342" i="18"/>
  <c r="Z342" i="18" s="1"/>
  <c r="X340" i="18"/>
  <c r="X338" i="18"/>
  <c r="Z338" i="18" s="1"/>
  <c r="X336" i="18"/>
  <c r="AB336" i="18" s="1"/>
  <c r="X334" i="18"/>
  <c r="X332" i="18"/>
  <c r="X330" i="18"/>
  <c r="AO330" i="18" s="1"/>
  <c r="X328" i="18"/>
  <c r="X326" i="18"/>
  <c r="AB326" i="18"/>
  <c r="X324" i="18"/>
  <c r="AB324" i="18" s="1"/>
  <c r="X322" i="18"/>
  <c r="X320" i="18"/>
  <c r="AB320" i="18"/>
  <c r="X318" i="18"/>
  <c r="AB318" i="18" s="1"/>
  <c r="X316" i="18"/>
  <c r="X314" i="18"/>
  <c r="AB314" i="18" s="1"/>
  <c r="X312" i="18"/>
  <c r="X310" i="18"/>
  <c r="AB310" i="18" s="1"/>
  <c r="X308" i="18"/>
  <c r="X306" i="18"/>
  <c r="X304" i="18"/>
  <c r="AB304" i="18" s="1"/>
  <c r="X302" i="18"/>
  <c r="X300" i="18"/>
  <c r="AB300" i="18" s="1"/>
  <c r="Z300" i="18"/>
  <c r="X298" i="18"/>
  <c r="AO298" i="18" s="1"/>
  <c r="X296" i="18"/>
  <c r="Z296" i="18" s="1"/>
  <c r="X294" i="18"/>
  <c r="AB294" i="18" s="1"/>
  <c r="X292" i="18"/>
  <c r="X290" i="18"/>
  <c r="Z290" i="18" s="1"/>
  <c r="X288" i="18"/>
  <c r="X286" i="18"/>
  <c r="X284" i="18"/>
  <c r="X282" i="18"/>
  <c r="X280" i="18"/>
  <c r="AB280" i="18" s="1"/>
  <c r="X278" i="18"/>
  <c r="Z278" i="18" s="1"/>
  <c r="X276" i="18"/>
  <c r="Z276" i="18" s="1"/>
  <c r="X274" i="18"/>
  <c r="AB274" i="18" s="1"/>
  <c r="X272" i="18"/>
  <c r="X270" i="18"/>
  <c r="X268" i="18"/>
  <c r="AB268" i="18" s="1"/>
  <c r="X266" i="18"/>
  <c r="X264" i="18"/>
  <c r="Z264" i="18"/>
  <c r="X262" i="18"/>
  <c r="AB262" i="18" s="1"/>
  <c r="AS254" i="18"/>
  <c r="AH253" i="18"/>
  <c r="V253" i="18"/>
  <c r="AS246" i="18"/>
  <c r="AH245" i="18"/>
  <c r="V245" i="18"/>
  <c r="AS238" i="18"/>
  <c r="AH237" i="18"/>
  <c r="V237" i="18"/>
  <c r="AS230" i="18"/>
  <c r="AH229" i="18"/>
  <c r="AM229" i="18" s="1"/>
  <c r="V229" i="18"/>
  <c r="AG224" i="18"/>
  <c r="AG220" i="18"/>
  <c r="AH217" i="18"/>
  <c r="AU216" i="18"/>
  <c r="W215" i="18"/>
  <c r="AJ215" i="18"/>
  <c r="X215" i="18"/>
  <c r="G209" i="18"/>
  <c r="AU209" i="18"/>
  <c r="AH208" i="18"/>
  <c r="AH206" i="18"/>
  <c r="W206" i="18"/>
  <c r="AJ206" i="18"/>
  <c r="AH205" i="18"/>
  <c r="AJ205" i="18"/>
  <c r="AQ205" i="18" s="1"/>
  <c r="G201" i="18"/>
  <c r="AU201" i="18"/>
  <c r="AG196" i="18"/>
  <c r="G193" i="18"/>
  <c r="AU193" i="18"/>
  <c r="W191" i="18"/>
  <c r="AJ191" i="18"/>
  <c r="X191" i="18"/>
  <c r="AH191" i="18"/>
  <c r="X183" i="18"/>
  <c r="AO183" i="18" s="1"/>
  <c r="AH183" i="18"/>
  <c r="W183" i="18"/>
  <c r="AJ183" i="18"/>
  <c r="W182" i="18"/>
  <c r="AJ182" i="18"/>
  <c r="AH182" i="18"/>
  <c r="G181" i="18"/>
  <c r="AD181" i="18"/>
  <c r="AU181" i="18"/>
  <c r="AG176" i="18"/>
  <c r="AS174" i="18"/>
  <c r="G173" i="18"/>
  <c r="AU173" i="18"/>
  <c r="G171" i="18"/>
  <c r="AS171" i="18" s="1"/>
  <c r="AU171" i="18"/>
  <c r="AG168" i="18"/>
  <c r="AS166" i="18"/>
  <c r="G165" i="18"/>
  <c r="AD165" i="18" s="1"/>
  <c r="AU165" i="18"/>
  <c r="X159" i="18"/>
  <c r="AH159" i="18"/>
  <c r="W159" i="18"/>
  <c r="AJ159" i="18"/>
  <c r="W158" i="18"/>
  <c r="AJ158" i="18"/>
  <c r="AH158" i="18"/>
  <c r="AG155" i="18"/>
  <c r="AH148" i="18"/>
  <c r="AJ148" i="18"/>
  <c r="W148" i="18"/>
  <c r="AA148" i="18" s="1"/>
  <c r="G148" i="18"/>
  <c r="AU148" i="18"/>
  <c r="AH146" i="18"/>
  <c r="AM146" i="18" s="1"/>
  <c r="W146" i="18"/>
  <c r="AL146" i="18" s="1"/>
  <c r="AJ146" i="18"/>
  <c r="W144" i="18"/>
  <c r="AJ144" i="18"/>
  <c r="AH144" i="18"/>
  <c r="G143" i="18"/>
  <c r="AU143" i="18"/>
  <c r="W141" i="18"/>
  <c r="AH141" i="18"/>
  <c r="X141" i="18"/>
  <c r="AJ141" i="18"/>
  <c r="X140" i="18"/>
  <c r="AH140" i="18"/>
  <c r="AJ140" i="18"/>
  <c r="AS139" i="18"/>
  <c r="AG139" i="18"/>
  <c r="AU138" i="18"/>
  <c r="AH132" i="18"/>
  <c r="AJ132" i="18"/>
  <c r="W132" i="18"/>
  <c r="G132" i="18"/>
  <c r="AU132" i="18"/>
  <c r="AD127" i="18"/>
  <c r="AS127" i="18"/>
  <c r="AH115" i="18"/>
  <c r="X115" i="18"/>
  <c r="AI115" i="18"/>
  <c r="W115" i="18"/>
  <c r="G112" i="18"/>
  <c r="AU112" i="18"/>
  <c r="AJ106" i="18"/>
  <c r="G104" i="18"/>
  <c r="AG104" i="18"/>
  <c r="G102" i="18"/>
  <c r="AD102" i="18" s="1"/>
  <c r="AU102" i="18"/>
  <c r="AG101" i="18"/>
  <c r="X85" i="18"/>
  <c r="AJ85" i="18"/>
  <c r="AI85" i="18"/>
  <c r="AS84" i="18"/>
  <c r="G83" i="18"/>
  <c r="AS83" i="18" s="1"/>
  <c r="AG83" i="18"/>
  <c r="AU83" i="18"/>
  <c r="AH82" i="18"/>
  <c r="AI82" i="18"/>
  <c r="X79" i="18"/>
  <c r="AH79" i="18"/>
  <c r="W79" i="18"/>
  <c r="AP79" i="18" s="1"/>
  <c r="AI79" i="18"/>
  <c r="AG78" i="18"/>
  <c r="AJ72" i="18"/>
  <c r="X72" i="18"/>
  <c r="AH72" i="18"/>
  <c r="AJ69" i="18"/>
  <c r="X69" i="18"/>
  <c r="W69" i="18"/>
  <c r="AP69" i="18" s="1"/>
  <c r="AI69" i="18"/>
  <c r="AG60" i="18"/>
  <c r="X58" i="18"/>
  <c r="AO58" i="18" s="1"/>
  <c r="AJ58" i="18"/>
  <c r="W58" i="18"/>
  <c r="AH58" i="18"/>
  <c r="G52" i="18"/>
  <c r="AU52" i="18"/>
  <c r="AG51" i="18"/>
  <c r="AS258" i="18"/>
  <c r="AS250" i="18"/>
  <c r="AS242" i="18"/>
  <c r="AS234" i="18"/>
  <c r="X226" i="18"/>
  <c r="AQ226" i="18" s="1"/>
  <c r="W211" i="18"/>
  <c r="AJ211" i="18"/>
  <c r="X211" i="18"/>
  <c r="AG204" i="18"/>
  <c r="AH202" i="18"/>
  <c r="W202" i="18"/>
  <c r="AJ202" i="18"/>
  <c r="AJ197" i="18"/>
  <c r="AH197" i="18"/>
  <c r="X195" i="18"/>
  <c r="AH195" i="18"/>
  <c r="W195" i="18"/>
  <c r="AJ195" i="18"/>
  <c r="W194" i="18"/>
  <c r="AJ194" i="18"/>
  <c r="AH194" i="18"/>
  <c r="AU189" i="18"/>
  <c r="G189" i="18"/>
  <c r="AD189" i="18" s="1"/>
  <c r="W187" i="18"/>
  <c r="AN187" i="18" s="1"/>
  <c r="AJ187" i="18"/>
  <c r="X187" i="18"/>
  <c r="AO187" i="18" s="1"/>
  <c r="AH187" i="18"/>
  <c r="AG185" i="18"/>
  <c r="AG184" i="18"/>
  <c r="AJ177" i="18"/>
  <c r="AH177" i="18"/>
  <c r="X175" i="18"/>
  <c r="AH175" i="18"/>
  <c r="W175" i="18"/>
  <c r="AP175" i="18" s="1"/>
  <c r="AJ175" i="18"/>
  <c r="W174" i="18"/>
  <c r="AJ174" i="18"/>
  <c r="AH174" i="18"/>
  <c r="AH172" i="18"/>
  <c r="W172" i="18"/>
  <c r="AJ172" i="18"/>
  <c r="X167" i="18"/>
  <c r="AM167" i="18" s="1"/>
  <c r="AH167" i="18"/>
  <c r="W167" i="18"/>
  <c r="AJ167" i="18"/>
  <c r="W166" i="18"/>
  <c r="AJ166" i="18"/>
  <c r="AH166" i="18"/>
  <c r="G163" i="18"/>
  <c r="AS163" i="18"/>
  <c r="AU163" i="18"/>
  <c r="AG160" i="18"/>
  <c r="G157" i="18"/>
  <c r="AS157" i="18"/>
  <c r="AU157" i="18"/>
  <c r="G152" i="18"/>
  <c r="AS152" i="18" s="1"/>
  <c r="AU152" i="18"/>
  <c r="W151" i="18"/>
  <c r="AJ151" i="18"/>
  <c r="X151" i="18"/>
  <c r="AH151" i="18"/>
  <c r="AG142" i="18"/>
  <c r="AH127" i="18"/>
  <c r="X127" i="18"/>
  <c r="AB127" i="18" s="1"/>
  <c r="AJ127" i="18"/>
  <c r="G115" i="18"/>
  <c r="AU115" i="18"/>
  <c r="G111" i="18"/>
  <c r="AG111" i="18"/>
  <c r="G107" i="18"/>
  <c r="AS107" i="18" s="1"/>
  <c r="AG107" i="18"/>
  <c r="AU107" i="18"/>
  <c r="AH106" i="18"/>
  <c r="AI106" i="18"/>
  <c r="W93" i="18"/>
  <c r="AH93" i="18"/>
  <c r="AI93" i="18"/>
  <c r="G81" i="18"/>
  <c r="AU81" i="18"/>
  <c r="G78" i="18"/>
  <c r="AU78" i="18"/>
  <c r="AG77" i="18"/>
  <c r="AH76" i="18"/>
  <c r="AI76" i="18"/>
  <c r="X76" i="18"/>
  <c r="AS75" i="18"/>
  <c r="AG75" i="18"/>
  <c r="W73" i="18"/>
  <c r="AJ73" i="18"/>
  <c r="AI73" i="18"/>
  <c r="AG68" i="18"/>
  <c r="X66" i="18"/>
  <c r="AB66" i="18" s="1"/>
  <c r="AJ66" i="18"/>
  <c r="W66" i="18"/>
  <c r="AH66" i="18"/>
  <c r="G65" i="18"/>
  <c r="AD65" i="18" s="1"/>
  <c r="AU65" i="18"/>
  <c r="AG65" i="18"/>
  <c r="W62" i="18"/>
  <c r="Y62" i="18" s="1"/>
  <c r="AH62" i="18"/>
  <c r="X62" i="18"/>
  <c r="AJ62" i="18"/>
  <c r="AH53" i="18"/>
  <c r="AJ53" i="18"/>
  <c r="W53" i="18"/>
  <c r="X154" i="18"/>
  <c r="X130" i="18"/>
  <c r="AO130" i="18" s="1"/>
  <c r="G122" i="18"/>
  <c r="AU122" i="18"/>
  <c r="AH121" i="18"/>
  <c r="X119" i="18"/>
  <c r="X117" i="18"/>
  <c r="AJ117" i="18"/>
  <c r="X112" i="18"/>
  <c r="AH109" i="18"/>
  <c r="W104" i="18"/>
  <c r="W102" i="18"/>
  <c r="AH98" i="18"/>
  <c r="W98" i="18"/>
  <c r="G97" i="18"/>
  <c r="AU97" i="18"/>
  <c r="AH94" i="18"/>
  <c r="W94" i="18"/>
  <c r="AH92" i="18"/>
  <c r="AG91" i="18"/>
  <c r="AH89" i="18"/>
  <c r="W81" i="18"/>
  <c r="AJ81" i="18"/>
  <c r="X81" i="18"/>
  <c r="X78" i="18"/>
  <c r="AS76" i="18"/>
  <c r="X70" i="18"/>
  <c r="AJ70" i="18"/>
  <c r="G69" i="18"/>
  <c r="AS69" i="18" s="1"/>
  <c r="AU69" i="18"/>
  <c r="AJ57" i="18"/>
  <c r="AH57" i="18"/>
  <c r="AG56" i="18"/>
  <c r="G53" i="18"/>
  <c r="AD53" i="18" s="1"/>
  <c r="AU53" i="18"/>
  <c r="X121" i="18"/>
  <c r="W109" i="18"/>
  <c r="AJ109" i="18"/>
  <c r="W105" i="18"/>
  <c r="AJ105" i="18"/>
  <c r="X105" i="18"/>
  <c r="X102" i="18"/>
  <c r="G87" i="18"/>
  <c r="AU87" i="18"/>
  <c r="AJ65" i="18"/>
  <c r="AH65" i="18"/>
  <c r="AG64" i="18"/>
  <c r="G61" i="18"/>
  <c r="AU61" i="18"/>
  <c r="X49" i="18"/>
  <c r="AJ49" i="18"/>
  <c r="W49" i="18"/>
  <c r="AH49" i="18"/>
  <c r="AG48" i="18"/>
  <c r="G46" i="18"/>
  <c r="AU46" i="18"/>
  <c r="X45" i="18"/>
  <c r="AJ45" i="18"/>
  <c r="W45" i="18"/>
  <c r="AH45" i="18"/>
  <c r="AG44" i="18"/>
  <c r="G42" i="18"/>
  <c r="AS42" i="18" s="1"/>
  <c r="AU42" i="18"/>
  <c r="X41" i="18"/>
  <c r="AJ41" i="18"/>
  <c r="W41" i="18"/>
  <c r="AN41" i="18" s="1"/>
  <c r="AH41" i="18"/>
  <c r="AG40" i="18"/>
  <c r="G38" i="18"/>
  <c r="AU38" i="18"/>
  <c r="X37" i="18"/>
  <c r="AJ37" i="18"/>
  <c r="W37" i="18"/>
  <c r="AH37" i="18"/>
  <c r="AG36" i="18"/>
  <c r="G34" i="18"/>
  <c r="AS34" i="18" s="1"/>
  <c r="AU34" i="18"/>
  <c r="X33" i="18"/>
  <c r="AO33" i="18" s="1"/>
  <c r="AJ33" i="18"/>
  <c r="W33" i="18"/>
  <c r="AH33" i="18"/>
  <c r="AG32" i="18"/>
  <c r="X29" i="18"/>
  <c r="AO29" i="18" s="1"/>
  <c r="AJ29" i="18"/>
  <c r="W29" i="18"/>
  <c r="AN29" i="18" s="1"/>
  <c r="AH29" i="18"/>
  <c r="W67" i="18"/>
  <c r="W59" i="18"/>
  <c r="W47" i="18"/>
  <c r="W43" i="18"/>
  <c r="AA43" i="18" s="1"/>
  <c r="W39" i="18"/>
  <c r="Y39" i="18" s="1"/>
  <c r="W35" i="18"/>
  <c r="W31" i="18"/>
  <c r="Z497" i="18"/>
  <c r="AO497" i="18"/>
  <c r="AQ689" i="18"/>
  <c r="Y749" i="18"/>
  <c r="Z751" i="18"/>
  <c r="Y799" i="18"/>
  <c r="Y803" i="18"/>
  <c r="AA803" i="18"/>
  <c r="Y1119" i="18"/>
  <c r="AO1165" i="18"/>
  <c r="Y1247" i="18"/>
  <c r="AB1293" i="18"/>
  <c r="Y1325" i="18"/>
  <c r="Z779" i="18"/>
  <c r="AA1153" i="18"/>
  <c r="AA1189" i="18"/>
  <c r="AB1207" i="18"/>
  <c r="Z1207" i="18"/>
  <c r="AB1253" i="18"/>
  <c r="Z1253" i="18"/>
  <c r="Y1281" i="18"/>
  <c r="AA1281" i="18"/>
  <c r="AQ1384" i="18"/>
  <c r="AP1424" i="18"/>
  <c r="AP1119" i="18"/>
  <c r="AM1135" i="18"/>
  <c r="AM1263" i="18"/>
  <c r="AN1325" i="18"/>
  <c r="AM1376" i="18"/>
  <c r="AA1441" i="18"/>
  <c r="AL1497" i="18"/>
  <c r="AL1505" i="18"/>
  <c r="AL1569" i="18"/>
  <c r="AM1205" i="18"/>
  <c r="AB1333" i="18"/>
  <c r="AB1413" i="18"/>
  <c r="Z1413" i="18"/>
  <c r="Y1173" i="18"/>
  <c r="AA1173" i="18"/>
  <c r="Y1269" i="18"/>
  <c r="AQ1269" i="18"/>
  <c r="Z1319" i="18"/>
  <c r="Y1431" i="18"/>
  <c r="AA1431" i="18"/>
  <c r="AP1439" i="18"/>
  <c r="Z1439" i="18"/>
  <c r="AA1442" i="18"/>
  <c r="AB1446" i="18"/>
  <c r="AM1542" i="18"/>
  <c r="AL1570" i="18"/>
  <c r="AB1287" i="18"/>
  <c r="Z1287" i="18"/>
  <c r="AQ1494" i="18"/>
  <c r="AQ1518" i="18"/>
  <c r="AQ1550" i="18"/>
  <c r="AQ1558" i="18"/>
  <c r="AL803" i="18"/>
  <c r="AB1352" i="18"/>
  <c r="AM1368" i="18"/>
  <c r="AL1459" i="18"/>
  <c r="AA811" i="18"/>
  <c r="AM1366" i="18"/>
  <c r="AB1393" i="18"/>
  <c r="Z1393" i="18"/>
  <c r="AL1512" i="18"/>
  <c r="AM1512" i="18"/>
  <c r="AA1512" i="18"/>
  <c r="Y1512" i="18"/>
  <c r="AM1528" i="18"/>
  <c r="Y1528" i="18"/>
  <c r="AL1484" i="18"/>
  <c r="AM1484" i="18"/>
  <c r="AA1484" i="18"/>
  <c r="Y1484" i="18"/>
  <c r="AO1556" i="18"/>
  <c r="AO1560" i="18"/>
  <c r="AQ1199" i="18"/>
  <c r="AM1415" i="18"/>
  <c r="AN1460" i="18"/>
  <c r="AP1488" i="18"/>
  <c r="AB1536" i="18"/>
  <c r="Z1536" i="18"/>
  <c r="AP1548" i="18"/>
  <c r="AA1560" i="18"/>
  <c r="Y1560" i="18"/>
  <c r="AQ1564" i="18"/>
  <c r="AN1159" i="18"/>
  <c r="AO1159" i="18"/>
  <c r="AL1460" i="18"/>
  <c r="AM1460" i="18"/>
  <c r="AA1460" i="18"/>
  <c r="Y1460" i="18"/>
  <c r="AL1476" i="18"/>
  <c r="AL1492" i="18"/>
  <c r="AM1492" i="18"/>
  <c r="AL1508" i="18"/>
  <c r="AM1508" i="18"/>
  <c r="AA1508" i="18"/>
  <c r="Y1508" i="18"/>
  <c r="Y1524" i="18"/>
  <c r="Z310" i="18"/>
  <c r="AB521" i="18"/>
  <c r="Z697" i="18"/>
  <c r="AB721" i="18"/>
  <c r="AB264" i="18"/>
  <c r="Z280" i="18"/>
  <c r="AB296" i="18"/>
  <c r="Z392" i="18"/>
  <c r="AB400" i="18"/>
  <c r="Z475" i="18"/>
  <c r="AB539" i="18"/>
  <c r="AO555" i="18"/>
  <c r="Z715" i="18"/>
  <c r="AA239" i="18"/>
  <c r="AA454" i="18"/>
  <c r="AB247" i="18"/>
  <c r="Z247" i="18"/>
  <c r="AA255" i="18"/>
  <c r="AB819" i="18"/>
  <c r="AO1129" i="18"/>
  <c r="Z1151" i="18"/>
  <c r="Z1225" i="18"/>
  <c r="AL255" i="18"/>
  <c r="AQ1153" i="18"/>
  <c r="AM1175" i="18"/>
  <c r="AN1217" i="18"/>
  <c r="AA1335" i="18"/>
  <c r="Y1335" i="18"/>
  <c r="AA1382" i="18"/>
  <c r="AA1398" i="18"/>
  <c r="Y1398" i="18"/>
  <c r="AA1402" i="18"/>
  <c r="Y1402" i="18"/>
  <c r="AN1410" i="18"/>
  <c r="AA1410" i="18"/>
  <c r="Y1410" i="18"/>
  <c r="AA1422" i="18"/>
  <c r="AA1430" i="18"/>
  <c r="Y1430" i="18"/>
  <c r="AA1434" i="18"/>
  <c r="Y1434" i="18"/>
  <c r="AA1438" i="18"/>
  <c r="Y1438" i="18"/>
  <c r="AO759" i="18"/>
  <c r="Y1201" i="18"/>
  <c r="AB1237" i="18"/>
  <c r="AQ1263" i="18"/>
  <c r="Z1419" i="18"/>
  <c r="AM1427" i="18"/>
  <c r="Z1435" i="18"/>
  <c r="Y1445" i="18"/>
  <c r="AP1445" i="18"/>
  <c r="AA1445" i="18"/>
  <c r="Y1452" i="18"/>
  <c r="AQ430" i="18"/>
  <c r="AB430" i="18"/>
  <c r="AB1145" i="18"/>
  <c r="Z1149" i="18"/>
  <c r="AM1223" i="18"/>
  <c r="AB1231" i="18"/>
  <c r="Z1297" i="18"/>
  <c r="AB1421" i="18"/>
  <c r="Z1421" i="18"/>
  <c r="Z1441" i="18"/>
  <c r="Z1445" i="18"/>
  <c r="Z1457" i="18"/>
  <c r="Y1265" i="18"/>
  <c r="AO1319" i="18"/>
  <c r="AQ1337" i="18"/>
  <c r="AN1439" i="18"/>
  <c r="AB1442" i="18"/>
  <c r="Z1442" i="18"/>
  <c r="AQ1450" i="18"/>
  <c r="AA1454" i="18"/>
  <c r="Y1454" i="18"/>
  <c r="AL1474" i="18"/>
  <c r="AM1474" i="18"/>
  <c r="AM1486" i="18"/>
  <c r="AL1522" i="18"/>
  <c r="AM1522" i="18"/>
  <c r="AP1245" i="18"/>
  <c r="AA1462" i="18"/>
  <c r="Y1462" i="18"/>
  <c r="AN1462" i="18"/>
  <c r="AB1466" i="18"/>
  <c r="Z1466" i="18"/>
  <c r="AB1474" i="18"/>
  <c r="Z1474" i="18"/>
  <c r="AB1482" i="18"/>
  <c r="Z1482" i="18"/>
  <c r="AA1486" i="18"/>
  <c r="AB1498" i="18"/>
  <c r="Z1498" i="18"/>
  <c r="AB1506" i="18"/>
  <c r="Z1506" i="18"/>
  <c r="AA1510" i="18"/>
  <c r="Y1510" i="18"/>
  <c r="AN1510" i="18"/>
  <c r="Y1518" i="18"/>
  <c r="AA1526" i="18"/>
  <c r="Y1526" i="18"/>
  <c r="AN1526" i="18"/>
  <c r="Z1530" i="18"/>
  <c r="AA1542" i="18"/>
  <c r="Y1542" i="18"/>
  <c r="AA1550" i="18"/>
  <c r="Z1554" i="18"/>
  <c r="AB1562" i="18"/>
  <c r="Z1562" i="18"/>
  <c r="AA1566" i="18"/>
  <c r="Y1566" i="18"/>
  <c r="AB1570" i="18"/>
  <c r="AN1137" i="18"/>
  <c r="AQ1301" i="18"/>
  <c r="AB1391" i="18"/>
  <c r="Z1391" i="18"/>
  <c r="AP1423" i="18"/>
  <c r="AL1447" i="18"/>
  <c r="AA1393" i="18"/>
  <c r="AN1468" i="18"/>
  <c r="AN1484" i="18"/>
  <c r="AN1516" i="18"/>
  <c r="AN1532" i="18"/>
  <c r="AN1350" i="18"/>
  <c r="AO1350" i="18"/>
  <c r="AB1350" i="18"/>
  <c r="Z1350" i="18"/>
  <c r="AB1532" i="18"/>
  <c r="Z1532" i="18"/>
  <c r="AL795" i="18"/>
  <c r="AM795" i="18"/>
  <c r="AB795" i="18"/>
  <c r="Z795" i="18"/>
  <c r="AB1199" i="18"/>
  <c r="Z1199" i="18"/>
  <c r="AL1488" i="18"/>
  <c r="AM1488" i="18"/>
  <c r="AA1488" i="18"/>
  <c r="Y1488" i="18"/>
  <c r="AO1508" i="18"/>
  <c r="AN1508" i="18"/>
  <c r="AB1520" i="18"/>
  <c r="Z1520" i="18"/>
  <c r="AQ1536" i="18"/>
  <c r="AA1548" i="18"/>
  <c r="Y1548" i="18"/>
  <c r="AB1556" i="18"/>
  <c r="Z1556" i="18"/>
  <c r="AM1564" i="18"/>
  <c r="AA1564" i="18"/>
  <c r="Y1564" i="18"/>
  <c r="AQ1167" i="18"/>
  <c r="AL1568" i="18"/>
  <c r="AA1568" i="18"/>
  <c r="Y1568" i="18"/>
  <c r="Z513" i="18"/>
  <c r="AB513" i="18"/>
  <c r="Z569" i="18"/>
  <c r="AB569" i="18"/>
  <c r="Z705" i="18"/>
  <c r="Z322" i="18"/>
  <c r="Z394" i="18"/>
  <c r="Z410" i="18"/>
  <c r="AB418" i="18"/>
  <c r="Z251" i="18"/>
  <c r="Z477" i="18"/>
  <c r="Z533" i="18"/>
  <c r="AB549" i="18"/>
  <c r="Z589" i="18"/>
  <c r="Z605" i="18"/>
  <c r="AB645" i="18"/>
  <c r="Z685" i="18"/>
  <c r="AB685" i="18"/>
  <c r="AL805" i="18"/>
  <c r="AM296" i="18"/>
  <c r="AO751" i="18"/>
  <c r="AB783" i="18"/>
  <c r="Z783" i="18"/>
  <c r="AQ819" i="18"/>
  <c r="AO819" i="18"/>
  <c r="AM827" i="18"/>
  <c r="Y1129" i="18"/>
  <c r="AB1133" i="18"/>
  <c r="AA1193" i="18"/>
  <c r="AB1197" i="18"/>
  <c r="Z1197" i="18"/>
  <c r="AQ1197" i="18"/>
  <c r="Y1215" i="18"/>
  <c r="AA1229" i="18"/>
  <c r="AA1257" i="18"/>
  <c r="AA1279" i="18"/>
  <c r="Y1293" i="18"/>
  <c r="AB1325" i="18"/>
  <c r="AO1325" i="18"/>
  <c r="Y779" i="18"/>
  <c r="AA779" i="18"/>
  <c r="AA1125" i="18"/>
  <c r="Z1143" i="18"/>
  <c r="AB1185" i="18"/>
  <c r="Z1185" i="18"/>
  <c r="Z1189" i="18"/>
  <c r="AM1207" i="18"/>
  <c r="Y1217" i="18"/>
  <c r="AA1217" i="18"/>
  <c r="Y1253" i="18"/>
  <c r="Z1271" i="18"/>
  <c r="AM1335" i="18"/>
  <c r="AP1398" i="18"/>
  <c r="AP1430" i="18"/>
  <c r="AN446" i="18"/>
  <c r="AB1135" i="18"/>
  <c r="Z1135" i="18"/>
  <c r="AA1177" i="18"/>
  <c r="AL1189" i="18"/>
  <c r="Z1201" i="18"/>
  <c r="AB1263" i="18"/>
  <c r="Z1263" i="18"/>
  <c r="Y1305" i="18"/>
  <c r="AB1329" i="18"/>
  <c r="AO1344" i="18"/>
  <c r="Z1344" i="18"/>
  <c r="AO1376" i="18"/>
  <c r="Z1376" i="18"/>
  <c r="AO1445" i="18"/>
  <c r="Y1449" i="18"/>
  <c r="AP1449" i="18"/>
  <c r="AA1449" i="18"/>
  <c r="AA1456" i="18"/>
  <c r="Y1456" i="18"/>
  <c r="AN1456" i="18"/>
  <c r="AM1517" i="18"/>
  <c r="AL1525" i="18"/>
  <c r="AM1557" i="18"/>
  <c r="AM1565" i="18"/>
  <c r="AA807" i="18"/>
  <c r="Y807" i="18"/>
  <c r="AM819" i="18"/>
  <c r="Y1169" i="18"/>
  <c r="AB1205" i="18"/>
  <c r="Z1205" i="18"/>
  <c r="AA1273" i="18"/>
  <c r="Y1273" i="18"/>
  <c r="AM247" i="18"/>
  <c r="AP1173" i="18"/>
  <c r="AL1265" i="18"/>
  <c r="AM1265" i="18"/>
  <c r="AL1269" i="18"/>
  <c r="Y1337" i="18"/>
  <c r="AQ1407" i="18"/>
  <c r="AB1407" i="18"/>
  <c r="Z1407" i="18"/>
  <c r="AB1417" i="18"/>
  <c r="Z1417" i="18"/>
  <c r="AL1439" i="18"/>
  <c r="Z1454" i="18"/>
  <c r="AM1550" i="18"/>
  <c r="AL1287" i="18"/>
  <c r="AQ1399" i="18"/>
  <c r="Y1409" i="18"/>
  <c r="AA1409" i="18"/>
  <c r="AN1431" i="18"/>
  <c r="AQ1466" i="18"/>
  <c r="AQ1530" i="18"/>
  <c r="AQ1554" i="18"/>
  <c r="Y1137" i="18"/>
  <c r="AN1209" i="18"/>
  <c r="AO1301" i="18"/>
  <c r="Z1301" i="18"/>
  <c r="AB1368" i="18"/>
  <c r="Z1401" i="18"/>
  <c r="AB1433" i="18"/>
  <c r="AQ1366" i="18"/>
  <c r="AO1374" i="18"/>
  <c r="AP1393" i="18"/>
  <c r="AQ1393" i="18"/>
  <c r="AB1464" i="18"/>
  <c r="AB1512" i="18"/>
  <c r="Z1512" i="18"/>
  <c r="AB1528" i="18"/>
  <c r="AA1516" i="18"/>
  <c r="Y1516" i="18"/>
  <c r="AP1532" i="18"/>
  <c r="AQ1532" i="18"/>
  <c r="AN795" i="18"/>
  <c r="AN1199" i="18"/>
  <c r="AO1199" i="18"/>
  <c r="AL1472" i="18"/>
  <c r="AB1504" i="18"/>
  <c r="AL1536" i="18"/>
  <c r="AM1536" i="18"/>
  <c r="AA1536" i="18"/>
  <c r="Y1536" i="18"/>
  <c r="Z1544" i="18"/>
  <c r="Y1552" i="18"/>
  <c r="AB1560" i="18"/>
  <c r="Z1560" i="18"/>
  <c r="AA1159" i="18"/>
  <c r="Y1159" i="18"/>
  <c r="AB1476" i="18"/>
  <c r="Z1476" i="18"/>
  <c r="AB1492" i="18"/>
  <c r="Z1492" i="18"/>
  <c r="AB1508" i="18"/>
  <c r="Z1508" i="18"/>
  <c r="AO505" i="18"/>
  <c r="Z577" i="18"/>
  <c r="Z609" i="18"/>
  <c r="AQ609" i="18"/>
  <c r="Z649" i="18"/>
  <c r="AB649" i="18"/>
  <c r="AS91" i="18"/>
  <c r="Z268" i="18"/>
  <c r="Z324" i="18"/>
  <c r="Z340" i="18"/>
  <c r="AB340" i="18"/>
  <c r="AB396" i="18"/>
  <c r="AB420" i="18"/>
  <c r="Z463" i="18"/>
  <c r="AO487" i="18"/>
  <c r="AQ503" i="18"/>
  <c r="Z575" i="18"/>
  <c r="AO575" i="18"/>
  <c r="AB655" i="18"/>
  <c r="AN442" i="18"/>
  <c r="AB231" i="18"/>
  <c r="Z231" i="18"/>
  <c r="Z767" i="18"/>
  <c r="AA247" i="18"/>
  <c r="AB787" i="18"/>
  <c r="Z787" i="18"/>
  <c r="AA763" i="18"/>
  <c r="AQ1119" i="18"/>
  <c r="Z1119" i="18"/>
  <c r="AQ1129" i="18"/>
  <c r="AB1257" i="18"/>
  <c r="Z1257" i="18"/>
  <c r="AQ1257" i="18"/>
  <c r="AB1321" i="18"/>
  <c r="Z1321" i="18"/>
  <c r="AM787" i="18"/>
  <c r="AL815" i="18"/>
  <c r="AO1153" i="18"/>
  <c r="Y1157" i="18"/>
  <c r="AN1157" i="18"/>
  <c r="AB1175" i="18"/>
  <c r="AQ1175" i="18"/>
  <c r="Z1175" i="18"/>
  <c r="AA1271" i="18"/>
  <c r="Y1271" i="18"/>
  <c r="AN1281" i="18"/>
  <c r="Y1285" i="18"/>
  <c r="AN1285" i="18"/>
  <c r="AA1285" i="18"/>
  <c r="Z1303" i="18"/>
  <c r="AA1380" i="18"/>
  <c r="Y1380" i="18"/>
  <c r="Y1384" i="18"/>
  <c r="AA1412" i="18"/>
  <c r="Y1412" i="18"/>
  <c r="AA1416" i="18"/>
  <c r="Y1416" i="18"/>
  <c r="AA1424" i="18"/>
  <c r="Y1424" i="18"/>
  <c r="AA1428" i="18"/>
  <c r="Y1428" i="18"/>
  <c r="AA1440" i="18"/>
  <c r="Y1440" i="18"/>
  <c r="AL446" i="18"/>
  <c r="Z759" i="18"/>
  <c r="Z1177" i="18"/>
  <c r="AM1237" i="18"/>
  <c r="AM1342" i="18"/>
  <c r="AA1344" i="18"/>
  <c r="AA1360" i="18"/>
  <c r="Y1360" i="18"/>
  <c r="AM1374" i="18"/>
  <c r="AA1376" i="18"/>
  <c r="AB1395" i="18"/>
  <c r="AL1403" i="18"/>
  <c r="AB1411" i="18"/>
  <c r="Z1411" i="18"/>
  <c r="AM1419" i="18"/>
  <c r="AB1427" i="18"/>
  <c r="AL1435" i="18"/>
  <c r="Y1453" i="18"/>
  <c r="AA1453" i="18"/>
  <c r="AL807" i="18"/>
  <c r="AO1145" i="18"/>
  <c r="AM1149" i="18"/>
  <c r="AM1169" i="18"/>
  <c r="AB1169" i="18"/>
  <c r="Z1169" i="18"/>
  <c r="AL1273" i="18"/>
  <c r="AB1277" i="18"/>
  <c r="AN1297" i="18"/>
  <c r="AB1173" i="18"/>
  <c r="Z1337" i="18"/>
  <c r="AA1446" i="18"/>
  <c r="Y1446" i="18"/>
  <c r="AB1450" i="18"/>
  <c r="Z1450" i="18"/>
  <c r="AM1478" i="18"/>
  <c r="AL1510" i="18"/>
  <c r="AM1510" i="18"/>
  <c r="AM1518" i="18"/>
  <c r="AL1534" i="18"/>
  <c r="AM1534" i="18"/>
  <c r="AL1562" i="18"/>
  <c r="AM1562" i="18"/>
  <c r="Y1287" i="18"/>
  <c r="AB1295" i="18"/>
  <c r="Z1295" i="18"/>
  <c r="AM1327" i="18"/>
  <c r="AM1431" i="18"/>
  <c r="AA1474" i="18"/>
  <c r="Y1474" i="18"/>
  <c r="AN1474" i="18"/>
  <c r="AB1478" i="18"/>
  <c r="Z1478" i="18"/>
  <c r="AB1486" i="18"/>
  <c r="Z1486" i="18"/>
  <c r="AA1490" i="18"/>
  <c r="Y1490" i="18"/>
  <c r="AN1490" i="18"/>
  <c r="AB1494" i="18"/>
  <c r="Z1494" i="18"/>
  <c r="AB1502" i="18"/>
  <c r="Z1502" i="18"/>
  <c r="Z1510" i="18"/>
  <c r="AB1518" i="18"/>
  <c r="Z1518" i="18"/>
  <c r="AA1522" i="18"/>
  <c r="Y1522" i="18"/>
  <c r="AN1522" i="18"/>
  <c r="Z1526" i="18"/>
  <c r="Z1534" i="18"/>
  <c r="AA1538" i="18"/>
  <c r="Y1538" i="18"/>
  <c r="Z1542" i="18"/>
  <c r="AB1550" i="18"/>
  <c r="Z1550" i="18"/>
  <c r="AA1562" i="18"/>
  <c r="Y1562" i="18"/>
  <c r="Y1570" i="18"/>
  <c r="AA823" i="18"/>
  <c r="AA1209" i="18"/>
  <c r="Y1209" i="18"/>
  <c r="AO1213" i="18"/>
  <c r="AB1213" i="18"/>
  <c r="Z1213" i="18"/>
  <c r="AP1269" i="18"/>
  <c r="AA1368" i="18"/>
  <c r="AM1391" i="18"/>
  <c r="AL1423" i="18"/>
  <c r="AA1433" i="18"/>
  <c r="AO811" i="18"/>
  <c r="AB1366" i="18"/>
  <c r="AP1528" i="18"/>
  <c r="AM767" i="18"/>
  <c r="AA1350" i="18"/>
  <c r="Y1350" i="18"/>
  <c r="AL1468" i="18"/>
  <c r="AA1468" i="18"/>
  <c r="Y1468" i="18"/>
  <c r="AB1500" i="18"/>
  <c r="Y1532" i="18"/>
  <c r="AP795" i="18"/>
  <c r="AQ795" i="18"/>
  <c r="Y795" i="18"/>
  <c r="AA795" i="18"/>
  <c r="AA1199" i="18"/>
  <c r="Y1199" i="18"/>
  <c r="AM1199" i="18"/>
  <c r="AO1476" i="18"/>
  <c r="AB1488" i="18"/>
  <c r="Z1488" i="18"/>
  <c r="AL1520" i="18"/>
  <c r="AA1520" i="18"/>
  <c r="Y1520" i="18"/>
  <c r="AB1548" i="18"/>
  <c r="Z1548" i="18"/>
  <c r="AL1556" i="18"/>
  <c r="AM1556" i="18"/>
  <c r="AA1556" i="18"/>
  <c r="Y1556" i="18"/>
  <c r="AQ1560" i="18"/>
  <c r="AB1564" i="18"/>
  <c r="Z1564" i="18"/>
  <c r="AB1159" i="18"/>
  <c r="Z1159" i="18"/>
  <c r="AQ1460" i="18"/>
  <c r="AP1492" i="18"/>
  <c r="AQ1492" i="18"/>
  <c r="AP1508" i="18"/>
  <c r="AP1524" i="18"/>
  <c r="U1555" i="18"/>
  <c r="W1555" i="18"/>
  <c r="U1551" i="18"/>
  <c r="W1551" i="18"/>
  <c r="X1533" i="18"/>
  <c r="AI1533" i="18"/>
  <c r="X1501" i="18"/>
  <c r="AI1501" i="18"/>
  <c r="X1489" i="18"/>
  <c r="U1489" i="18"/>
  <c r="AJ1489" i="18"/>
  <c r="AP1489" i="18" s="1"/>
  <c r="X1487" i="18"/>
  <c r="AI1487" i="18"/>
  <c r="AO1487" i="18" s="1"/>
  <c r="AJ1487" i="18"/>
  <c r="X1483" i="18"/>
  <c r="AI1483" i="18"/>
  <c r="AJ1483" i="18"/>
  <c r="V1480" i="18"/>
  <c r="AI1480" i="18"/>
  <c r="AO1480" i="18" s="1"/>
  <c r="W1471" i="18"/>
  <c r="AI1471" i="18"/>
  <c r="X1471" i="18"/>
  <c r="AJ1471" i="18"/>
  <c r="AG1460" i="18"/>
  <c r="AS1460" i="18"/>
  <c r="X1456" i="18"/>
  <c r="U1456" i="18"/>
  <c r="AI1437" i="18"/>
  <c r="W1437" i="18"/>
  <c r="AA1437" i="18" s="1"/>
  <c r="AI1419" i="18"/>
  <c r="W1419" i="18"/>
  <c r="AJ1419" i="18"/>
  <c r="X1418" i="18"/>
  <c r="Z1418" i="18" s="1"/>
  <c r="V1418" i="18"/>
  <c r="U1418" i="18"/>
  <c r="X1408" i="18"/>
  <c r="AI1408" i="18"/>
  <c r="V1408" i="18"/>
  <c r="U1408" i="18"/>
  <c r="AD1393" i="18"/>
  <c r="AS1393" i="18"/>
  <c r="W1378" i="18"/>
  <c r="X1378" i="18"/>
  <c r="AI1378" i="18"/>
  <c r="U1378" i="18"/>
  <c r="AH1378" i="18"/>
  <c r="W1369" i="18"/>
  <c r="X1369" i="18"/>
  <c r="AJ1369" i="18"/>
  <c r="U1369" i="18"/>
  <c r="U1367" i="18"/>
  <c r="AI1367" i="18"/>
  <c r="AJ1367" i="18"/>
  <c r="X1367" i="18"/>
  <c r="V1356" i="18"/>
  <c r="AI1356" i="18"/>
  <c r="W1356" i="18"/>
  <c r="AJ1356" i="18"/>
  <c r="X1356" i="18"/>
  <c r="W1346" i="18"/>
  <c r="X1346" i="18"/>
  <c r="AI1346" i="18"/>
  <c r="U1346" i="18"/>
  <c r="AH1346" i="18"/>
  <c r="U1335" i="18"/>
  <c r="AI1335" i="18"/>
  <c r="AJ1335" i="18"/>
  <c r="V1302" i="18"/>
  <c r="AJ1302" i="18"/>
  <c r="U1302" i="18"/>
  <c r="X1302" i="18"/>
  <c r="W1302" i="18"/>
  <c r="AH1302" i="18"/>
  <c r="AI1302" i="18"/>
  <c r="U1252" i="18"/>
  <c r="X1252" i="18"/>
  <c r="AI1252" i="18"/>
  <c r="AJ1252" i="18"/>
  <c r="W1252" i="18"/>
  <c r="AH1252" i="18"/>
  <c r="U1248" i="18"/>
  <c r="X1248" i="18"/>
  <c r="AJ1248" i="18"/>
  <c r="W1248" i="18"/>
  <c r="Y1248" i="18" s="1"/>
  <c r="AH1248" i="18"/>
  <c r="W1222" i="18"/>
  <c r="V1222" i="18"/>
  <c r="AH1222" i="18"/>
  <c r="X1222" i="18"/>
  <c r="AQ1222" i="18" s="1"/>
  <c r="AI1222" i="18"/>
  <c r="U1222" i="18"/>
  <c r="AB1211" i="18"/>
  <c r="Z1211" i="18"/>
  <c r="X1200" i="18"/>
  <c r="AJ1200" i="18"/>
  <c r="U1200" i="18"/>
  <c r="V1200" i="18"/>
  <c r="AI1200" i="18"/>
  <c r="W1200" i="18"/>
  <c r="Y1138" i="18"/>
  <c r="AA1138" i="18"/>
  <c r="W1126" i="18"/>
  <c r="V1126" i="18"/>
  <c r="AH1126" i="18"/>
  <c r="X1126" i="18"/>
  <c r="AB1126" i="18" s="1"/>
  <c r="AJ1126" i="18"/>
  <c r="U1126" i="18"/>
  <c r="X1097" i="18"/>
  <c r="V1097" i="18"/>
  <c r="U1097" i="18"/>
  <c r="AJ1097" i="18"/>
  <c r="W1097" i="18"/>
  <c r="AH1097" i="18"/>
  <c r="AI1097" i="18"/>
  <c r="D55" i="17"/>
  <c r="U1559" i="18"/>
  <c r="W1559" i="18"/>
  <c r="AJ1555" i="18"/>
  <c r="X1555" i="18"/>
  <c r="AJ1551" i="18"/>
  <c r="X1551" i="18"/>
  <c r="W1547" i="18"/>
  <c r="X1547" i="18"/>
  <c r="Z1547" i="18" s="1"/>
  <c r="AI1547" i="18"/>
  <c r="AS1538" i="18"/>
  <c r="AS1532" i="18"/>
  <c r="AS1530" i="18"/>
  <c r="AG1530" i="18"/>
  <c r="AG1524" i="18"/>
  <c r="AS1524" i="18"/>
  <c r="AA1521" i="18"/>
  <c r="W1519" i="18"/>
  <c r="X1519" i="18"/>
  <c r="AI1519" i="18"/>
  <c r="AS1506" i="18"/>
  <c r="AS1500" i="18"/>
  <c r="AS1498" i="18"/>
  <c r="AG1498" i="18"/>
  <c r="AG1492" i="18"/>
  <c r="AS1492" i="18"/>
  <c r="AI1489" i="18"/>
  <c r="W1487" i="18"/>
  <c r="AJ1485" i="18"/>
  <c r="U1485" i="18"/>
  <c r="W1483" i="18"/>
  <c r="AI1463" i="18"/>
  <c r="W1463" i="18"/>
  <c r="AA1463" i="18" s="1"/>
  <c r="AJ1463" i="18"/>
  <c r="X1463" i="18"/>
  <c r="AI1461" i="18"/>
  <c r="AJ1461" i="18"/>
  <c r="U1458" i="18"/>
  <c r="AI1458" i="18"/>
  <c r="AH1456" i="18"/>
  <c r="U1452" i="18"/>
  <c r="V1452" i="18"/>
  <c r="X1452" i="18"/>
  <c r="AH1452" i="18"/>
  <c r="U1446" i="18"/>
  <c r="AI1446" i="18"/>
  <c r="AJ1441" i="18"/>
  <c r="AP1441" i="18" s="1"/>
  <c r="AH1438" i="18"/>
  <c r="U1438" i="18"/>
  <c r="X1438" i="18"/>
  <c r="AH1436" i="18"/>
  <c r="U1436" i="18"/>
  <c r="X1436" i="18"/>
  <c r="AI1418" i="18"/>
  <c r="AG1417" i="18"/>
  <c r="AS1417" i="18"/>
  <c r="X1414" i="18"/>
  <c r="AH1414" i="18"/>
  <c r="AH1408" i="18"/>
  <c r="X1406" i="18"/>
  <c r="AH1406" i="18"/>
  <c r="V1391" i="18"/>
  <c r="W1391" i="18"/>
  <c r="AP1391" i="18" s="1"/>
  <c r="Z1380" i="18"/>
  <c r="AB1380" i="18"/>
  <c r="AJ1378" i="18"/>
  <c r="V1378" i="18"/>
  <c r="AH1369" i="18"/>
  <c r="AH1356" i="18"/>
  <c r="X1353" i="18"/>
  <c r="AI1353" i="18"/>
  <c r="AN1353" i="18"/>
  <c r="U1353" i="18"/>
  <c r="AJ1353" i="18"/>
  <c r="W1353" i="18"/>
  <c r="U1349" i="18"/>
  <c r="V1349" i="18"/>
  <c r="AI1349" i="18"/>
  <c r="W1349" i="18"/>
  <c r="AJ1349" i="18"/>
  <c r="X1349" i="18"/>
  <c r="AJ1346" i="18"/>
  <c r="V1346" i="18"/>
  <c r="AG1311" i="18"/>
  <c r="AS1311" i="18"/>
  <c r="W1309" i="18"/>
  <c r="AJ1309" i="18"/>
  <c r="AG1289" i="18"/>
  <c r="AS1289" i="18"/>
  <c r="U1284" i="18"/>
  <c r="AJ1284" i="18"/>
  <c r="W1284" i="18"/>
  <c r="AH1284" i="18"/>
  <c r="X1284" i="18"/>
  <c r="AI1284" i="18"/>
  <c r="AS1279" i="18"/>
  <c r="AG1254" i="18"/>
  <c r="AS1254" i="18"/>
  <c r="AI1248" i="18"/>
  <c r="V1235" i="18"/>
  <c r="X1235" i="18"/>
  <c r="AB1235" i="18"/>
  <c r="AH1235" i="18"/>
  <c r="W1235" i="18"/>
  <c r="AA1235" i="18" s="1"/>
  <c r="AI1235" i="18"/>
  <c r="U1235" i="18"/>
  <c r="AJ1235" i="18"/>
  <c r="AJ1224" i="18"/>
  <c r="W1224" i="18"/>
  <c r="AH1224" i="18"/>
  <c r="AL1224" i="18" s="1"/>
  <c r="X1224" i="18"/>
  <c r="AI1224" i="18"/>
  <c r="W1219" i="18"/>
  <c r="AA1219" i="18"/>
  <c r="X1219" i="18"/>
  <c r="AI1219" i="18"/>
  <c r="U1219" i="18"/>
  <c r="V1219" i="18"/>
  <c r="AH1219" i="18"/>
  <c r="AH1200" i="18"/>
  <c r="AG1193" i="18"/>
  <c r="AS1193" i="18"/>
  <c r="W1166" i="18"/>
  <c r="AH1166" i="18"/>
  <c r="X1166" i="18"/>
  <c r="AI1166" i="18"/>
  <c r="AJ1166" i="18"/>
  <c r="V1161" i="18"/>
  <c r="U1161" i="18"/>
  <c r="AH1161" i="18"/>
  <c r="AJ1161" i="18"/>
  <c r="AP1161" i="18" s="1"/>
  <c r="AG1155" i="18"/>
  <c r="AS1155" i="18"/>
  <c r="AB1140" i="18"/>
  <c r="Z1140" i="18"/>
  <c r="AS1131" i="18"/>
  <c r="W1120" i="18"/>
  <c r="AJ1120" i="18"/>
  <c r="U1120" i="18"/>
  <c r="X1120" i="18"/>
  <c r="AB1120" i="18" s="1"/>
  <c r="AH1120" i="18"/>
  <c r="AG1564" i="18"/>
  <c r="AS1564" i="18"/>
  <c r="AI1555" i="18"/>
  <c r="AG1552" i="18"/>
  <c r="AS1552" i="18"/>
  <c r="AI1551" i="18"/>
  <c r="AO1551" i="18" s="1"/>
  <c r="W1541" i="18"/>
  <c r="AP1541" i="18" s="1"/>
  <c r="AI1541" i="18"/>
  <c r="AJ1533" i="18"/>
  <c r="W1533" i="18"/>
  <c r="X1531" i="18"/>
  <c r="AI1531" i="18"/>
  <c r="AJ1531" i="18"/>
  <c r="AG1508" i="18"/>
  <c r="AS1508" i="18"/>
  <c r="AJ1501" i="18"/>
  <c r="W1501" i="18"/>
  <c r="X1499" i="18"/>
  <c r="AI1499" i="18"/>
  <c r="AJ1499" i="18"/>
  <c r="AG1476" i="18"/>
  <c r="AS1476" i="18"/>
  <c r="AG1474" i="18"/>
  <c r="AS1474" i="18"/>
  <c r="Z1461" i="18"/>
  <c r="AB1461" i="18"/>
  <c r="V1456" i="18"/>
  <c r="AG1455" i="18"/>
  <c r="AS1455" i="18"/>
  <c r="AI1438" i="18"/>
  <c r="AH1418" i="18"/>
  <c r="AL1418" i="18" s="1"/>
  <c r="AI1414" i="18"/>
  <c r="U1414" i="18"/>
  <c r="AI1406" i="18"/>
  <c r="AN1406" i="18" s="1"/>
  <c r="U1406" i="18"/>
  <c r="U1388" i="18"/>
  <c r="X1388" i="18"/>
  <c r="AO1388" i="18" s="1"/>
  <c r="Y1372" i="18"/>
  <c r="AA1372" i="18"/>
  <c r="W1367" i="18"/>
  <c r="AL1367" i="18" s="1"/>
  <c r="Y1355" i="18"/>
  <c r="AA1355" i="18"/>
  <c r="AH1353" i="18"/>
  <c r="AD1350" i="18"/>
  <c r="AS1350" i="18"/>
  <c r="AD1349" i="18"/>
  <c r="AA1334" i="18"/>
  <c r="X1296" i="18"/>
  <c r="U1296" i="18"/>
  <c r="AJ1296" i="18"/>
  <c r="AQ1296" i="18" s="1"/>
  <c r="V1296" i="18"/>
  <c r="AI1296" i="18"/>
  <c r="W1296" i="18"/>
  <c r="X1288" i="18"/>
  <c r="AJ1288" i="18"/>
  <c r="U1288" i="18"/>
  <c r="W1288" i="18"/>
  <c r="AH1288" i="18"/>
  <c r="U1283" i="18"/>
  <c r="X1283" i="18"/>
  <c r="Z1283" i="18" s="1"/>
  <c r="AI1283" i="18"/>
  <c r="AJ1283" i="18"/>
  <c r="V1283" i="18"/>
  <c r="W1283" i="18"/>
  <c r="Y1283" i="18" s="1"/>
  <c r="AH1283" i="18"/>
  <c r="AS1267" i="18"/>
  <c r="AG1267" i="18"/>
  <c r="AD1253" i="18"/>
  <c r="AS1253" i="18"/>
  <c r="W1223" i="18"/>
  <c r="U1223" i="18"/>
  <c r="AJ1223" i="18"/>
  <c r="AJ1219" i="18"/>
  <c r="U1183" i="18"/>
  <c r="AI1183" i="18"/>
  <c r="AJ1183" i="18"/>
  <c r="X1158" i="18"/>
  <c r="AI1158" i="18"/>
  <c r="AJ1158" i="18"/>
  <c r="U1158" i="18"/>
  <c r="V1158" i="18"/>
  <c r="AH1158" i="18"/>
  <c r="W1158" i="18"/>
  <c r="W1149" i="18"/>
  <c r="AA1149" i="18" s="1"/>
  <c r="AJ1149" i="18"/>
  <c r="X1136" i="18"/>
  <c r="U1136" i="18"/>
  <c r="AJ1136" i="18"/>
  <c r="AI1136" i="18"/>
  <c r="AO1136" i="18" s="1"/>
  <c r="W1136" i="18"/>
  <c r="AG1124" i="18"/>
  <c r="AS1124" i="18"/>
  <c r="AG1560" i="18"/>
  <c r="AS1548" i="18"/>
  <c r="AS1546" i="18"/>
  <c r="X1541" i="18"/>
  <c r="W1531" i="18"/>
  <c r="AG1520" i="18"/>
  <c r="AJ1519" i="18"/>
  <c r="AS1510" i="18"/>
  <c r="AS1502" i="18"/>
  <c r="W1499" i="18"/>
  <c r="W1489" i="18"/>
  <c r="AS1488" i="18"/>
  <c r="AG1486" i="18"/>
  <c r="AS1486" i="18"/>
  <c r="AS1484" i="18"/>
  <c r="AG1482" i="18"/>
  <c r="AI1481" i="18"/>
  <c r="AI1479" i="18"/>
  <c r="W1479" i="18"/>
  <c r="Y1479" i="18" s="1"/>
  <c r="AJ1479" i="18"/>
  <c r="X1479" i="18"/>
  <c r="X1477" i="18"/>
  <c r="AI1477" i="18"/>
  <c r="AN1477" i="18" s="1"/>
  <c r="AJ1477" i="18"/>
  <c r="AP1477" i="18" s="1"/>
  <c r="W1461" i="18"/>
  <c r="U1454" i="18"/>
  <c r="AI1454" i="18"/>
  <c r="AI1452" i="18"/>
  <c r="AO1452" i="18" s="1"/>
  <c r="U1442" i="18"/>
  <c r="AI1442" i="18"/>
  <c r="AN1442" i="18" s="1"/>
  <c r="AI1413" i="18"/>
  <c r="AJ1409" i="18"/>
  <c r="AS1404" i="18"/>
  <c r="AG1402" i="18"/>
  <c r="AS1402" i="18"/>
  <c r="V1367" i="18"/>
  <c r="W1357" i="18"/>
  <c r="V1357" i="18"/>
  <c r="AH1357" i="18"/>
  <c r="X1357" i="18"/>
  <c r="AI1357" i="18"/>
  <c r="U1357" i="18"/>
  <c r="V1348" i="18"/>
  <c r="X1348" i="18"/>
  <c r="AH1348" i="18"/>
  <c r="W1348" i="18"/>
  <c r="AI1348" i="18"/>
  <c r="X1286" i="18"/>
  <c r="AI1286" i="18"/>
  <c r="AJ1286" i="18"/>
  <c r="U1286" i="18"/>
  <c r="V1286" i="18"/>
  <c r="AH1286" i="18"/>
  <c r="W1286" i="18"/>
  <c r="Y1286" i="18" s="1"/>
  <c r="V1281" i="18"/>
  <c r="AH1281" i="18"/>
  <c r="U1281" i="18"/>
  <c r="AJ1281" i="18"/>
  <c r="W1232" i="18"/>
  <c r="AN1232" i="18" s="1"/>
  <c r="AJ1232" i="18"/>
  <c r="X1232" i="18"/>
  <c r="AH1232" i="18"/>
  <c r="V1171" i="18"/>
  <c r="X1171" i="18"/>
  <c r="AH1171" i="18"/>
  <c r="W1171" i="18"/>
  <c r="AI1171" i="18"/>
  <c r="U1171" i="18"/>
  <c r="AJ1171" i="18"/>
  <c r="AJ1165" i="18"/>
  <c r="V1165" i="18"/>
  <c r="AH1165" i="18"/>
  <c r="U1154" i="18"/>
  <c r="X1154" i="18"/>
  <c r="Z1154" i="18" s="1"/>
  <c r="AH1154" i="18"/>
  <c r="AI1154" i="18"/>
  <c r="W1154" i="18"/>
  <c r="AJ1154" i="18"/>
  <c r="AJ1146" i="18"/>
  <c r="U1146" i="18"/>
  <c r="AH1146" i="18"/>
  <c r="W1146" i="18"/>
  <c r="AA1146" i="18" s="1"/>
  <c r="V1146" i="18"/>
  <c r="X1146" i="18"/>
  <c r="AI1146" i="18"/>
  <c r="X1144" i="18"/>
  <c r="AJ1144" i="18"/>
  <c r="U1144" i="18"/>
  <c r="V1144" i="18"/>
  <c r="AI1144" i="18"/>
  <c r="W1144" i="18"/>
  <c r="AL1144" i="18" s="1"/>
  <c r="W1139" i="18"/>
  <c r="AI1139" i="18"/>
  <c r="U1139" i="18"/>
  <c r="AJ1139" i="18"/>
  <c r="X1139" i="18"/>
  <c r="AM1139" i="18" s="1"/>
  <c r="V1139" i="18"/>
  <c r="AH1136" i="18"/>
  <c r="W1134" i="18"/>
  <c r="AJ1134" i="18"/>
  <c r="X1134" i="18"/>
  <c r="AM1134" i="18" s="1"/>
  <c r="V1134" i="18"/>
  <c r="AI1134" i="18"/>
  <c r="AN1134" i="18" s="1"/>
  <c r="U1134" i="18"/>
  <c r="W1132" i="18"/>
  <c r="Y1132" i="18" s="1"/>
  <c r="AI1132" i="18"/>
  <c r="X1132" i="18"/>
  <c r="AJ1132" i="18"/>
  <c r="AP1132" i="18" s="1"/>
  <c r="V1132" i="18"/>
  <c r="AH1132" i="18"/>
  <c r="U1132" i="18"/>
  <c r="U1094" i="18"/>
  <c r="X1083" i="18"/>
  <c r="V1083" i="18"/>
  <c r="AJ1083" i="18"/>
  <c r="U1083" i="18"/>
  <c r="U1082" i="18"/>
  <c r="W1082" i="18"/>
  <c r="AH1082" i="18"/>
  <c r="U1080" i="18"/>
  <c r="AH1080" i="18"/>
  <c r="W1072" i="18"/>
  <c r="X1072" i="18"/>
  <c r="AB1072" i="18" s="1"/>
  <c r="AJ1072" i="18"/>
  <c r="U1063" i="18"/>
  <c r="V1063" i="18"/>
  <c r="AI1063" i="18"/>
  <c r="W1063" i="18"/>
  <c r="AJ1063" i="18"/>
  <c r="W1061" i="18"/>
  <c r="Y1061" i="18" s="1"/>
  <c r="V1061" i="18"/>
  <c r="AJ1061" i="18"/>
  <c r="AP1061" i="18" s="1"/>
  <c r="X1061" i="18"/>
  <c r="U1057" i="18"/>
  <c r="AH1057" i="18"/>
  <c r="AJ1057" i="18"/>
  <c r="X1054" i="18"/>
  <c r="AI1054" i="18"/>
  <c r="W1054" i="18"/>
  <c r="AJ1054" i="18"/>
  <c r="AQ1054" i="18" s="1"/>
  <c r="AI1051" i="18"/>
  <c r="AO1051" i="18"/>
  <c r="X1051" i="18"/>
  <c r="AH1049" i="18"/>
  <c r="AL1049" i="18" s="1"/>
  <c r="X1049" i="18"/>
  <c r="X1047" i="18"/>
  <c r="W1046" i="18"/>
  <c r="U1044" i="18"/>
  <c r="AI1043" i="18"/>
  <c r="AJ1041" i="18"/>
  <c r="X1041" i="18"/>
  <c r="Z1041" i="18" s="1"/>
  <c r="AH1041" i="18"/>
  <c r="AM1041" i="18" s="1"/>
  <c r="U1041" i="18"/>
  <c r="U1040" i="18"/>
  <c r="X1039" i="18"/>
  <c r="Z1039" i="18" s="1"/>
  <c r="V1039" i="18"/>
  <c r="AJ1039" i="18"/>
  <c r="AI1033" i="18"/>
  <c r="U1032" i="18"/>
  <c r="W1031" i="18"/>
  <c r="V1031" i="18"/>
  <c r="X1031" i="18"/>
  <c r="AJ1031" i="18"/>
  <c r="W1028" i="18"/>
  <c r="X1028" i="18"/>
  <c r="AJ1028" i="18"/>
  <c r="AJ1025" i="18"/>
  <c r="X1025" i="18"/>
  <c r="AH1025" i="18"/>
  <c r="U1025" i="18"/>
  <c r="U1024" i="18"/>
  <c r="X1023" i="18"/>
  <c r="V1023" i="18"/>
  <c r="AJ1023" i="18"/>
  <c r="W1011" i="18"/>
  <c r="AA1011" i="18" s="1"/>
  <c r="Y1011" i="18"/>
  <c r="V1011" i="18"/>
  <c r="X1011" i="18"/>
  <c r="AJ1011" i="18"/>
  <c r="U1011" i="18"/>
  <c r="AH1011" i="18"/>
  <c r="W1004" i="18"/>
  <c r="AA1004" i="18" s="1"/>
  <c r="AH1004" i="18"/>
  <c r="U1004" i="18"/>
  <c r="AI1004" i="18"/>
  <c r="U995" i="18"/>
  <c r="W992" i="18"/>
  <c r="AJ992" i="18"/>
  <c r="AH992" i="18"/>
  <c r="X992" i="18"/>
  <c r="U992" i="18"/>
  <c r="W960" i="18"/>
  <c r="AA960" i="18" s="1"/>
  <c r="X960" i="18"/>
  <c r="AI960" i="18"/>
  <c r="AJ960" i="18"/>
  <c r="AH960" i="18"/>
  <c r="AL960" i="18" s="1"/>
  <c r="W946" i="18"/>
  <c r="X946" i="18"/>
  <c r="AJ946" i="18"/>
  <c r="AH946" i="18"/>
  <c r="AI946" i="18"/>
  <c r="AJ932" i="18"/>
  <c r="V923" i="18"/>
  <c r="AI923" i="18"/>
  <c r="W923" i="18"/>
  <c r="AJ923" i="18"/>
  <c r="U923" i="18"/>
  <c r="AH923" i="18"/>
  <c r="U917" i="18"/>
  <c r="X903" i="18"/>
  <c r="V903" i="18"/>
  <c r="AJ903" i="18"/>
  <c r="U903" i="18"/>
  <c r="W903" i="18"/>
  <c r="AH903" i="18"/>
  <c r="AI903" i="18"/>
  <c r="W902" i="18"/>
  <c r="AA902" i="18" s="1"/>
  <c r="X902" i="18"/>
  <c r="AJ902" i="18"/>
  <c r="U902" i="18"/>
  <c r="AH902" i="18"/>
  <c r="W899" i="18"/>
  <c r="AH899" i="18"/>
  <c r="X899" i="18"/>
  <c r="U899" i="18"/>
  <c r="AI899" i="18"/>
  <c r="AJ899" i="18"/>
  <c r="U890" i="18"/>
  <c r="AH890" i="18"/>
  <c r="W890" i="18"/>
  <c r="AI890" i="18"/>
  <c r="W878" i="18"/>
  <c r="Y878" i="18" s="1"/>
  <c r="X878" i="18"/>
  <c r="AQ878" i="18" s="1"/>
  <c r="AJ878" i="18"/>
  <c r="U878" i="18"/>
  <c r="AH878" i="18"/>
  <c r="AI878" i="18"/>
  <c r="W854" i="18"/>
  <c r="X854" i="18"/>
  <c r="AB854" i="18" s="1"/>
  <c r="AJ854" i="18"/>
  <c r="U854" i="18"/>
  <c r="AH854" i="18"/>
  <c r="AI854" i="18"/>
  <c r="W842" i="18"/>
  <c r="Y842" i="18" s="1"/>
  <c r="X842" i="18"/>
  <c r="AQ842" i="18" s="1"/>
  <c r="AJ842" i="18"/>
  <c r="U842" i="18"/>
  <c r="AH842" i="18"/>
  <c r="AI842" i="18"/>
  <c r="AG775" i="18"/>
  <c r="AS775" i="18"/>
  <c r="W690" i="18"/>
  <c r="Y690" i="18" s="1"/>
  <c r="V690" i="18"/>
  <c r="X690" i="18"/>
  <c r="AH690" i="18"/>
  <c r="AI690" i="18"/>
  <c r="U690" i="18"/>
  <c r="AJ690" i="18"/>
  <c r="AG210" i="18"/>
  <c r="AU210" i="18"/>
  <c r="G210" i="18"/>
  <c r="AD210" i="18" s="1"/>
  <c r="AU51" i="18"/>
  <c r="G51" i="18"/>
  <c r="G37" i="18"/>
  <c r="AU37" i="18"/>
  <c r="X1332" i="18"/>
  <c r="AJ1332" i="18"/>
  <c r="AH1332" i="18"/>
  <c r="AD1324" i="18"/>
  <c r="AS1324" i="18"/>
  <c r="W1322" i="18"/>
  <c r="Y1322" i="18" s="1"/>
  <c r="V1322" i="18"/>
  <c r="AJ1322" i="18"/>
  <c r="X1322" i="18"/>
  <c r="X1320" i="18"/>
  <c r="AJ1320" i="18"/>
  <c r="AQ1320" i="18" s="1"/>
  <c r="U1320" i="18"/>
  <c r="AS1319" i="18"/>
  <c r="W1318" i="18"/>
  <c r="AA1318" i="18" s="1"/>
  <c r="V1318" i="18"/>
  <c r="AH1318" i="18"/>
  <c r="X1318" i="18"/>
  <c r="AQ1318" i="18" s="1"/>
  <c r="AI1318" i="18"/>
  <c r="AN1318" i="18" s="1"/>
  <c r="U1311" i="18"/>
  <c r="AI1311" i="18"/>
  <c r="X1304" i="18"/>
  <c r="AB1304" i="18" s="1"/>
  <c r="AI1304" i="18"/>
  <c r="U1304" i="18"/>
  <c r="AJ1304" i="18"/>
  <c r="AQ1304" i="18" s="1"/>
  <c r="X1298" i="18"/>
  <c r="AJ1298" i="18"/>
  <c r="U1298" i="18"/>
  <c r="AH1298" i="18"/>
  <c r="AS1292" i="18"/>
  <c r="AG1292" i="18"/>
  <c r="V1289" i="18"/>
  <c r="AH1289" i="18"/>
  <c r="AM1289" i="18" s="1"/>
  <c r="AJ1285" i="18"/>
  <c r="V1285" i="18"/>
  <c r="U1278" i="18"/>
  <c r="AI1278" i="18"/>
  <c r="AJ1278" i="18"/>
  <c r="V1267" i="18"/>
  <c r="X1267" i="18"/>
  <c r="AH1267" i="18"/>
  <c r="W1267" i="18"/>
  <c r="AI1267" i="18"/>
  <c r="W1259" i="18"/>
  <c r="AI1259" i="18"/>
  <c r="U1259" i="18"/>
  <c r="AJ1256" i="18"/>
  <c r="W1256" i="18"/>
  <c r="AH1256" i="18"/>
  <c r="U1256" i="18"/>
  <c r="X1250" i="18"/>
  <c r="AJ1250" i="18"/>
  <c r="U1250" i="18"/>
  <c r="AH1250" i="18"/>
  <c r="U1249" i="18"/>
  <c r="AH1249" i="18"/>
  <c r="AL1249" i="18" s="1"/>
  <c r="AJ1249" i="18"/>
  <c r="X1244" i="18"/>
  <c r="AJ1244" i="18"/>
  <c r="U1244" i="18"/>
  <c r="AH1244" i="18"/>
  <c r="X1230" i="18"/>
  <c r="Z1230" i="18" s="1"/>
  <c r="AJ1230" i="18"/>
  <c r="U1230" i="18"/>
  <c r="AJ1229" i="18"/>
  <c r="AP1229" i="18" s="1"/>
  <c r="V1229" i="18"/>
  <c r="W1211" i="18"/>
  <c r="U1211" i="18"/>
  <c r="AI1211" i="18"/>
  <c r="AO1211" i="18" s="1"/>
  <c r="U1208" i="18"/>
  <c r="AJ1208" i="18"/>
  <c r="U1206" i="18"/>
  <c r="AH1206" i="18"/>
  <c r="AL1206" i="18" s="1"/>
  <c r="X1204" i="18"/>
  <c r="V1204" i="18"/>
  <c r="AI1204" i="18"/>
  <c r="V1193" i="18"/>
  <c r="U1193" i="18"/>
  <c r="AH1193" i="18"/>
  <c r="AM1193" i="18" s="1"/>
  <c r="X1188" i="18"/>
  <c r="AJ1188" i="18"/>
  <c r="U1188" i="18"/>
  <c r="AH1188" i="18"/>
  <c r="AS1187" i="18"/>
  <c r="AJ1157" i="18"/>
  <c r="V1157" i="18"/>
  <c r="W1156" i="18"/>
  <c r="AA1156" i="18" s="1"/>
  <c r="AI1156" i="18"/>
  <c r="AS1141" i="18"/>
  <c r="AS1123" i="18"/>
  <c r="X1111" i="18"/>
  <c r="U1111" i="18"/>
  <c r="AH1111" i="18"/>
  <c r="V1095" i="18"/>
  <c r="U1084" i="18"/>
  <c r="AI1083" i="18"/>
  <c r="AI1082" i="18"/>
  <c r="AI1080" i="18"/>
  <c r="U1078" i="18"/>
  <c r="X1077" i="18"/>
  <c r="Z1077" i="18" s="1"/>
  <c r="AJ1077" i="18"/>
  <c r="AH1077" i="18"/>
  <c r="AI1072" i="18"/>
  <c r="AI1061" i="18"/>
  <c r="AI1057" i="18"/>
  <c r="V1047" i="18"/>
  <c r="U1038" i="18"/>
  <c r="AH1038" i="18"/>
  <c r="U1035" i="18"/>
  <c r="AH1035" i="18"/>
  <c r="AI1035" i="18"/>
  <c r="AH1033" i="18"/>
  <c r="W1026" i="18"/>
  <c r="AH1026" i="18"/>
  <c r="U1022" i="18"/>
  <c r="AH1022" i="18"/>
  <c r="U1018" i="18"/>
  <c r="W1018" i="18"/>
  <c r="Y1018" i="18" s="1"/>
  <c r="AH1018" i="18"/>
  <c r="U1014" i="18"/>
  <c r="V1007" i="18"/>
  <c r="AJ1007" i="18"/>
  <c r="AP1007" i="18" s="1"/>
  <c r="U1007" i="18"/>
  <c r="X1007" i="18"/>
  <c r="AH1007" i="18"/>
  <c r="AI1007" i="18"/>
  <c r="AN1007" i="18" s="1"/>
  <c r="V997" i="18"/>
  <c r="AJ997" i="18"/>
  <c r="W997" i="18"/>
  <c r="U997" i="18"/>
  <c r="AH997" i="18"/>
  <c r="U965" i="18"/>
  <c r="AH965" i="18"/>
  <c r="AI965" i="18"/>
  <c r="AN965" i="18" s="1"/>
  <c r="W965" i="18"/>
  <c r="X965" i="18"/>
  <c r="X959" i="18"/>
  <c r="V959" i="18"/>
  <c r="AJ959" i="18"/>
  <c r="AP959" i="18" s="1"/>
  <c r="U959" i="18"/>
  <c r="W959" i="18"/>
  <c r="AH959" i="18"/>
  <c r="AL959" i="18" s="1"/>
  <c r="AJ953" i="18"/>
  <c r="AQ953" i="18" s="1"/>
  <c r="U953" i="18"/>
  <c r="X953" i="18"/>
  <c r="AH953" i="18"/>
  <c r="AM953" i="18" s="1"/>
  <c r="W953" i="18"/>
  <c r="AI953" i="18"/>
  <c r="V929" i="18"/>
  <c r="U929" i="18"/>
  <c r="X929" i="18"/>
  <c r="AJ929" i="18"/>
  <c r="W929" i="18"/>
  <c r="AH929" i="18"/>
  <c r="AJ890" i="18"/>
  <c r="U889" i="18"/>
  <c r="X889" i="18"/>
  <c r="AB889" i="18" s="1"/>
  <c r="AJ889" i="18"/>
  <c r="AH889" i="18"/>
  <c r="W889" i="18"/>
  <c r="V889" i="18"/>
  <c r="AJ883" i="18"/>
  <c r="AQ883" i="18" s="1"/>
  <c r="W883" i="18"/>
  <c r="AH883" i="18"/>
  <c r="X883" i="18"/>
  <c r="U883" i="18"/>
  <c r="AI883" i="18"/>
  <c r="X860" i="18"/>
  <c r="AJ860" i="18"/>
  <c r="W860" i="18"/>
  <c r="AH860" i="18"/>
  <c r="U860" i="18"/>
  <c r="AI860" i="18"/>
  <c r="AH783" i="18"/>
  <c r="AL783" i="18" s="1"/>
  <c r="AJ783" i="18"/>
  <c r="V779" i="18"/>
  <c r="AJ779" i="18"/>
  <c r="Z758" i="18"/>
  <c r="AB758" i="18"/>
  <c r="X1569" i="18"/>
  <c r="X1537" i="18"/>
  <c r="W1513" i="18"/>
  <c r="X1505" i="18"/>
  <c r="X1465" i="18"/>
  <c r="AI1465" i="18"/>
  <c r="AS1440" i="18"/>
  <c r="W1421" i="18"/>
  <c r="AI1421" i="18"/>
  <c r="AS1418" i="18"/>
  <c r="U1410" i="18"/>
  <c r="U1404" i="18"/>
  <c r="AI1404" i="18"/>
  <c r="X1404" i="18"/>
  <c r="AO1404" i="18" s="1"/>
  <c r="W1397" i="18"/>
  <c r="AI1397" i="18"/>
  <c r="AG1392" i="18"/>
  <c r="AS1392" i="18"/>
  <c r="X1382" i="18"/>
  <c r="AH1382" i="18"/>
  <c r="AL1382" i="18" s="1"/>
  <c r="U1373" i="18"/>
  <c r="AH1373" i="18"/>
  <c r="AL1373" i="18" s="1"/>
  <c r="AS1360" i="18"/>
  <c r="U1355" i="18"/>
  <c r="V1355" i="18"/>
  <c r="AJ1355" i="18"/>
  <c r="AP1355" i="18" s="1"/>
  <c r="U1341" i="18"/>
  <c r="AH1341" i="18"/>
  <c r="AH1338" i="18"/>
  <c r="U1338" i="18"/>
  <c r="AI1338" i="18"/>
  <c r="U1324" i="18"/>
  <c r="X1324" i="18"/>
  <c r="AI1324" i="18"/>
  <c r="AI1322" i="18"/>
  <c r="AO1322" i="18" s="1"/>
  <c r="AH1320" i="18"/>
  <c r="U1319" i="18"/>
  <c r="W1315" i="18"/>
  <c r="AI1315" i="18"/>
  <c r="U1315" i="18"/>
  <c r="AS1310" i="18"/>
  <c r="AG1310" i="18"/>
  <c r="X1306" i="18"/>
  <c r="AB1306" i="18" s="1"/>
  <c r="AH1306" i="18"/>
  <c r="U1306" i="18"/>
  <c r="AI1306" i="18"/>
  <c r="AN1306" i="18" s="1"/>
  <c r="W1304" i="18"/>
  <c r="Y1304" i="18" s="1"/>
  <c r="AI1298" i="18"/>
  <c r="U1291" i="18"/>
  <c r="X1291" i="18"/>
  <c r="AH1291" i="18"/>
  <c r="AI1291" i="18"/>
  <c r="U1289" i="18"/>
  <c r="AH1285" i="18"/>
  <c r="AL1285" i="18" s="1"/>
  <c r="U1279" i="18"/>
  <c r="AH1278" i="18"/>
  <c r="X1276" i="18"/>
  <c r="U1276" i="18"/>
  <c r="AH1276" i="18"/>
  <c r="X1270" i="18"/>
  <c r="U1270" i="18"/>
  <c r="AH1270" i="18"/>
  <c r="AL1270" i="18" s="1"/>
  <c r="AS1269" i="18"/>
  <c r="X1256" i="18"/>
  <c r="U1251" i="18"/>
  <c r="AJ1251" i="18"/>
  <c r="AI1250" i="18"/>
  <c r="AO1250" i="18"/>
  <c r="V1249" i="18"/>
  <c r="U1246" i="18"/>
  <c r="X1246" i="18"/>
  <c r="V1246" i="18"/>
  <c r="AJ1246" i="18"/>
  <c r="AI1244" i="18"/>
  <c r="AN1244" i="18" s="1"/>
  <c r="Z1243" i="18"/>
  <c r="AB1243" i="18"/>
  <c r="AH1229" i="18"/>
  <c r="X1228" i="18"/>
  <c r="AH1228" i="18"/>
  <c r="W1227" i="18"/>
  <c r="X1227" i="18"/>
  <c r="Z1227" i="18" s="1"/>
  <c r="AI1227" i="18"/>
  <c r="V1211" i="18"/>
  <c r="X1208" i="18"/>
  <c r="AJ1206" i="18"/>
  <c r="AH1204" i="18"/>
  <c r="AM1204" i="18" s="1"/>
  <c r="AJ1201" i="18"/>
  <c r="W1198" i="18"/>
  <c r="V1198" i="18"/>
  <c r="AI1198" i="18"/>
  <c r="X1198" i="18"/>
  <c r="AJ1198" i="18"/>
  <c r="AP1198" i="18" s="1"/>
  <c r="U1195" i="18"/>
  <c r="X1195" i="18"/>
  <c r="AH1195" i="18"/>
  <c r="AI1195" i="18"/>
  <c r="W1190" i="18"/>
  <c r="V1190" i="18"/>
  <c r="AH1190" i="18"/>
  <c r="X1190" i="18"/>
  <c r="Z1190" i="18" s="1"/>
  <c r="AI1190" i="18"/>
  <c r="W1188" i="18"/>
  <c r="AA1188" i="18" s="1"/>
  <c r="U1174" i="18"/>
  <c r="AH1174" i="18"/>
  <c r="V1162" i="18"/>
  <c r="AJ1162" i="18"/>
  <c r="W1162" i="18"/>
  <c r="AH1157" i="18"/>
  <c r="X1156" i="18"/>
  <c r="V1155" i="18"/>
  <c r="AH1138" i="18"/>
  <c r="AI1138" i="18"/>
  <c r="U1127" i="18"/>
  <c r="W1127" i="18"/>
  <c r="AJ1127" i="18"/>
  <c r="X1115" i="18"/>
  <c r="Z1115" i="18" s="1"/>
  <c r="W1115" i="18"/>
  <c r="AI1115" i="18"/>
  <c r="AO1115" i="18" s="1"/>
  <c r="W1108" i="18"/>
  <c r="X1108" i="18"/>
  <c r="AJ1108" i="18"/>
  <c r="AQ1108" i="18" s="1"/>
  <c r="X1106" i="18"/>
  <c r="AB1106" i="18" s="1"/>
  <c r="AI1106" i="18"/>
  <c r="W1106" i="18"/>
  <c r="AJ1106" i="18"/>
  <c r="U1103" i="18"/>
  <c r="AH1103" i="18"/>
  <c r="AJ1103" i="18"/>
  <c r="W1102" i="18"/>
  <c r="AA1102" i="18" s="1"/>
  <c r="AH1102" i="18"/>
  <c r="W1098" i="18"/>
  <c r="AH1098" i="18"/>
  <c r="W1095" i="18"/>
  <c r="AJ1095" i="18"/>
  <c r="X1095" i="18"/>
  <c r="AH1095" i="18"/>
  <c r="W1085" i="18"/>
  <c r="AA1085" i="18" s="1"/>
  <c r="X1085" i="18"/>
  <c r="AH1085" i="18"/>
  <c r="AH1083" i="18"/>
  <c r="W1083" i="18"/>
  <c r="W1080" i="18"/>
  <c r="W1079" i="18"/>
  <c r="V1079" i="18"/>
  <c r="X1079" i="18"/>
  <c r="AJ1079" i="18"/>
  <c r="AH1072" i="18"/>
  <c r="AH1063" i="18"/>
  <c r="AH1061" i="18"/>
  <c r="AL1061" i="18" s="1"/>
  <c r="AJ1059" i="18"/>
  <c r="U1059" i="18"/>
  <c r="AH1059" i="18"/>
  <c r="W1058" i="18"/>
  <c r="AJ1058" i="18"/>
  <c r="AH1058" i="18"/>
  <c r="AM1058" i="18" s="1"/>
  <c r="X1057" i="18"/>
  <c r="AH1054" i="18"/>
  <c r="AM1054" i="18" s="1"/>
  <c r="X1053" i="18"/>
  <c r="AB1053" i="18" s="1"/>
  <c r="AH1053" i="18"/>
  <c r="U1053" i="18"/>
  <c r="AI1053" i="18"/>
  <c r="V1049" i="18"/>
  <c r="U1049" i="18"/>
  <c r="AJ1049" i="18"/>
  <c r="AQ1049" i="18" s="1"/>
  <c r="U1047" i="18"/>
  <c r="AJ1047" i="18"/>
  <c r="AQ1047" i="18" s="1"/>
  <c r="AH1047" i="18"/>
  <c r="AJ1046" i="18"/>
  <c r="U1046" i="18"/>
  <c r="W1040" i="18"/>
  <c r="AH1040" i="18"/>
  <c r="W1032" i="18"/>
  <c r="AJ1032" i="18"/>
  <c r="AP1032" i="18" s="1"/>
  <c r="X1029" i="18"/>
  <c r="U1029" i="18"/>
  <c r="AH1029" i="18"/>
  <c r="W1024" i="18"/>
  <c r="AH1024" i="18"/>
  <c r="U1020" i="18"/>
  <c r="X1020" i="18"/>
  <c r="AJ1020" i="18"/>
  <c r="W1020" i="18"/>
  <c r="W1009" i="18"/>
  <c r="Y1009" i="18" s="1"/>
  <c r="AJ1009" i="18"/>
  <c r="AH1009" i="18"/>
  <c r="AI1009" i="18"/>
  <c r="X995" i="18"/>
  <c r="AB995" i="18" s="1"/>
  <c r="AJ995" i="18"/>
  <c r="AH995" i="18"/>
  <c r="W995" i="18"/>
  <c r="AI995" i="18"/>
  <c r="AJ964" i="18"/>
  <c r="W964" i="18"/>
  <c r="X964" i="18"/>
  <c r="AM964" i="18" s="1"/>
  <c r="U964" i="18"/>
  <c r="U962" i="18"/>
  <c r="AH962" i="18"/>
  <c r="X962" i="18"/>
  <c r="Z962" i="18" s="1"/>
  <c r="W962" i="18"/>
  <c r="W952" i="18"/>
  <c r="AH952" i="18"/>
  <c r="AM952" i="18" s="1"/>
  <c r="X952" i="18"/>
  <c r="U952" i="18"/>
  <c r="U933" i="18"/>
  <c r="AH933" i="18"/>
  <c r="AI933" i="18"/>
  <c r="W933" i="18"/>
  <c r="X933" i="18"/>
  <c r="AQ933" i="18" s="1"/>
  <c r="W917" i="18"/>
  <c r="AH917" i="18"/>
  <c r="AJ917" i="18"/>
  <c r="X917" i="18"/>
  <c r="AB917" i="18" s="1"/>
  <c r="U906" i="18"/>
  <c r="AH906" i="18"/>
  <c r="X906" i="18"/>
  <c r="W906" i="18"/>
  <c r="Y906" i="18" s="1"/>
  <c r="W888" i="18"/>
  <c r="AJ888" i="18"/>
  <c r="AQ888" i="18" s="1"/>
  <c r="X888" i="18"/>
  <c r="U888" i="18"/>
  <c r="X879" i="18"/>
  <c r="V879" i="18"/>
  <c r="AJ879" i="18"/>
  <c r="U879" i="18"/>
  <c r="AH879" i="18"/>
  <c r="AI879" i="18"/>
  <c r="W879" i="18"/>
  <c r="X855" i="18"/>
  <c r="V855" i="18"/>
  <c r="AJ855" i="18"/>
  <c r="U855" i="18"/>
  <c r="AH855" i="18"/>
  <c r="AI855" i="18"/>
  <c r="W855" i="18"/>
  <c r="X824" i="18"/>
  <c r="AB824" i="18" s="1"/>
  <c r="V824" i="18"/>
  <c r="AI824" i="18"/>
  <c r="AO824" i="18" s="1"/>
  <c r="U824" i="18"/>
  <c r="AJ824" i="18"/>
  <c r="AH824" i="18"/>
  <c r="W824" i="18"/>
  <c r="X810" i="18"/>
  <c r="AJ810" i="18"/>
  <c r="U810" i="18"/>
  <c r="W810" i="18"/>
  <c r="Y810" i="18" s="1"/>
  <c r="AH810" i="18"/>
  <c r="AI810" i="18"/>
  <c r="V691" i="18"/>
  <c r="AJ691" i="18"/>
  <c r="W691" i="18"/>
  <c r="AH691" i="18"/>
  <c r="U691" i="18"/>
  <c r="AI691" i="18"/>
  <c r="W680" i="18"/>
  <c r="V680" i="18"/>
  <c r="AJ680" i="18"/>
  <c r="X680" i="18"/>
  <c r="AH680" i="18"/>
  <c r="AI680" i="18"/>
  <c r="U680" i="18"/>
  <c r="AI1569" i="18"/>
  <c r="AI1543" i="18"/>
  <c r="AI1537" i="18"/>
  <c r="AJ1535" i="18"/>
  <c r="AJ1511" i="18"/>
  <c r="AJ1507" i="18"/>
  <c r="AI1505" i="18"/>
  <c r="AN1505" i="18"/>
  <c r="AJ1503" i="18"/>
  <c r="AP1503" i="18" s="1"/>
  <c r="AJ1475" i="18"/>
  <c r="X1475" i="18"/>
  <c r="AO1475" i="18" s="1"/>
  <c r="AS1472" i="18"/>
  <c r="AJ1465" i="18"/>
  <c r="AJ1459" i="18"/>
  <c r="V1457" i="18"/>
  <c r="V1453" i="18"/>
  <c r="AH1448" i="18"/>
  <c r="V1445" i="18"/>
  <c r="AI1435" i="18"/>
  <c r="U1420" i="18"/>
  <c r="AH1410" i="18"/>
  <c r="X1410" i="18"/>
  <c r="AQ1410" i="18" s="1"/>
  <c r="AH1404" i="18"/>
  <c r="AI1382" i="18"/>
  <c r="AJ1373" i="18"/>
  <c r="X1373" i="18"/>
  <c r="AB1373" i="18" s="1"/>
  <c r="AI1372" i="18"/>
  <c r="AN1372" i="18"/>
  <c r="AJ1372" i="18"/>
  <c r="AL1370" i="18"/>
  <c r="V1370" i="18"/>
  <c r="U1370" i="18"/>
  <c r="AI1370" i="18"/>
  <c r="X1363" i="18"/>
  <c r="AH1363" i="18"/>
  <c r="AJ1362" i="18"/>
  <c r="AP1362" i="18" s="1"/>
  <c r="V1362" i="18"/>
  <c r="U1362" i="18"/>
  <c r="AS1362" i="18"/>
  <c r="AD1362" i="18"/>
  <c r="U1359" i="18"/>
  <c r="AI1359" i="18"/>
  <c r="AO1359" i="18" s="1"/>
  <c r="AJ1359" i="18"/>
  <c r="AQ1359" i="18" s="1"/>
  <c r="AI1355" i="18"/>
  <c r="AJ1341" i="18"/>
  <c r="X1341" i="18"/>
  <c r="Z1341" i="18" s="1"/>
  <c r="AI1340" i="18"/>
  <c r="AJ1340" i="18"/>
  <c r="U1339" i="18"/>
  <c r="X1339" i="18"/>
  <c r="AB1339" i="18" s="1"/>
  <c r="AI1339" i="18"/>
  <c r="AO1339" i="18"/>
  <c r="X1338" i="18"/>
  <c r="W1333" i="18"/>
  <c r="AA1333" i="18" s="1"/>
  <c r="AI1333" i="18"/>
  <c r="AN1333" i="18"/>
  <c r="AI1332" i="18"/>
  <c r="W1332" i="18"/>
  <c r="AS1331" i="18"/>
  <c r="AH1330" i="18"/>
  <c r="U1330" i="18"/>
  <c r="AI1330" i="18"/>
  <c r="W1328" i="18"/>
  <c r="V1328" i="18"/>
  <c r="X1328" i="18"/>
  <c r="AI1328" i="18"/>
  <c r="V1325" i="18"/>
  <c r="AH1325" i="18"/>
  <c r="W1323" i="18"/>
  <c r="AI1323" i="18"/>
  <c r="AJ1323" i="18"/>
  <c r="AH1322" i="18"/>
  <c r="AL1322" i="18" s="1"/>
  <c r="W1320" i="18"/>
  <c r="X1316" i="18"/>
  <c r="AI1316" i="18"/>
  <c r="AN1316" i="18" s="1"/>
  <c r="AJ1316" i="18"/>
  <c r="AQ1316" i="18" s="1"/>
  <c r="AJ1311" i="18"/>
  <c r="AJ1308" i="18"/>
  <c r="U1308" i="18"/>
  <c r="X1308" i="18"/>
  <c r="AH1308" i="18"/>
  <c r="AJ1306" i="18"/>
  <c r="W1306" i="18"/>
  <c r="AL1306" i="18"/>
  <c r="AG1301" i="18"/>
  <c r="AS1301" i="18"/>
  <c r="U1300" i="18"/>
  <c r="W1298" i="18"/>
  <c r="AJ1291" i="18"/>
  <c r="AJ1289" i="18"/>
  <c r="AS1284" i="18"/>
  <c r="AG1284" i="18"/>
  <c r="W1282" i="18"/>
  <c r="V1282" i="18"/>
  <c r="AJ1282" i="18"/>
  <c r="X1282" i="18"/>
  <c r="Z1282" i="18" s="1"/>
  <c r="X1278" i="18"/>
  <c r="AJ1276" i="18"/>
  <c r="AJ1270" i="18"/>
  <c r="AP1270" i="18" s="1"/>
  <c r="V1259" i="18"/>
  <c r="AI1256" i="18"/>
  <c r="AS1252" i="18"/>
  <c r="AG1252" i="18"/>
  <c r="W1250" i="18"/>
  <c r="AI1246" i="18"/>
  <c r="W1244" i="18"/>
  <c r="Y1244" i="18" s="1"/>
  <c r="U1243" i="18"/>
  <c r="AI1243" i="18"/>
  <c r="AO1243" i="18" s="1"/>
  <c r="X1238" i="18"/>
  <c r="V1238" i="18"/>
  <c r="AJ1238" i="18"/>
  <c r="U1238" i="18"/>
  <c r="W1230" i="18"/>
  <c r="AJ1228" i="18"/>
  <c r="W1228" i="18"/>
  <c r="AH1227" i="18"/>
  <c r="AJ1211" i="18"/>
  <c r="W1208" i="18"/>
  <c r="AI1206" i="18"/>
  <c r="X1206" i="18"/>
  <c r="W1204" i="18"/>
  <c r="AA1204" i="18" s="1"/>
  <c r="AH1198" i="18"/>
  <c r="AJ1193" i="18"/>
  <c r="AS1191" i="18"/>
  <c r="AI1188" i="18"/>
  <c r="AN1188" i="18" s="1"/>
  <c r="U1186" i="18"/>
  <c r="X1186" i="18"/>
  <c r="AH1186" i="18"/>
  <c r="AL1186" i="18" s="1"/>
  <c r="V1185" i="18"/>
  <c r="AH1185" i="18"/>
  <c r="AL1185" i="18" s="1"/>
  <c r="AJ1185" i="18"/>
  <c r="AJ1174" i="18"/>
  <c r="AQ1174" i="18" s="1"/>
  <c r="X1170" i="18"/>
  <c r="AJ1170" i="18"/>
  <c r="U1170" i="18"/>
  <c r="AH1170" i="18"/>
  <c r="X1164" i="18"/>
  <c r="V1164" i="18"/>
  <c r="AH1164" i="18"/>
  <c r="U1164" i="18"/>
  <c r="AI1164" i="18"/>
  <c r="V1163" i="18"/>
  <c r="X1163" i="18"/>
  <c r="AH1163" i="18"/>
  <c r="W1163" i="18"/>
  <c r="AI1163" i="18"/>
  <c r="AI1162" i="18"/>
  <c r="X1162" i="18"/>
  <c r="W1160" i="18"/>
  <c r="AJ1160" i="18"/>
  <c r="X1160" i="18"/>
  <c r="U1152" i="18"/>
  <c r="X1152" i="18"/>
  <c r="AH1152" i="18"/>
  <c r="AI1151" i="18"/>
  <c r="AJ1138" i="18"/>
  <c r="X1138" i="18"/>
  <c r="V1129" i="18"/>
  <c r="U1129" i="18"/>
  <c r="AH1129" i="18"/>
  <c r="U1122" i="18"/>
  <c r="AH1122" i="18"/>
  <c r="U1119" i="18"/>
  <c r="AS1118" i="18"/>
  <c r="AH1115" i="18"/>
  <c r="W1111" i="18"/>
  <c r="AI1108" i="18"/>
  <c r="W1104" i="18"/>
  <c r="Y1104" i="18" s="1"/>
  <c r="X1104" i="18"/>
  <c r="AB1104" i="18" s="1"/>
  <c r="AI1104" i="18"/>
  <c r="AJ1104" i="18"/>
  <c r="AQ1104" i="18" s="1"/>
  <c r="AI1103" i="18"/>
  <c r="AI1102" i="18"/>
  <c r="X1099" i="18"/>
  <c r="U1099" i="18"/>
  <c r="AH1099" i="18"/>
  <c r="AM1099" i="18" s="1"/>
  <c r="AI1098" i="18"/>
  <c r="W1096" i="18"/>
  <c r="AJ1096" i="18"/>
  <c r="W1092" i="18"/>
  <c r="X1092" i="18"/>
  <c r="AB1092" i="18" s="1"/>
  <c r="AJ1092" i="18"/>
  <c r="W1088" i="18"/>
  <c r="X1088" i="18"/>
  <c r="AI1088" i="18"/>
  <c r="AJ1088" i="18"/>
  <c r="AQ1088" i="18"/>
  <c r="AJ1085" i="18"/>
  <c r="X1082" i="18"/>
  <c r="Z1082" i="18" s="1"/>
  <c r="X1080" i="18"/>
  <c r="AQ1080" i="18" s="1"/>
  <c r="AI1079" i="18"/>
  <c r="U1072" i="18"/>
  <c r="U1071" i="18"/>
  <c r="AH1071" i="18"/>
  <c r="AJ1071" i="18"/>
  <c r="W1070" i="18"/>
  <c r="AH1070" i="18"/>
  <c r="W1066" i="18"/>
  <c r="AH1066" i="18"/>
  <c r="X1063" i="18"/>
  <c r="Z1063" i="18" s="1"/>
  <c r="U1061" i="18"/>
  <c r="U1060" i="18"/>
  <c r="U1058" i="18"/>
  <c r="W1057" i="18"/>
  <c r="U1054" i="18"/>
  <c r="U1051" i="18"/>
  <c r="AH1051" i="18"/>
  <c r="AI1049" i="18"/>
  <c r="AI1047" i="18"/>
  <c r="AH1046" i="18"/>
  <c r="AM1046" i="18" s="1"/>
  <c r="W1043" i="18"/>
  <c r="V1043" i="18"/>
  <c r="AJ1043" i="18"/>
  <c r="X1043" i="18"/>
  <c r="AO1043" i="18" s="1"/>
  <c r="AI1040" i="18"/>
  <c r="AO1040" i="18" s="1"/>
  <c r="X1033" i="18"/>
  <c r="V1033" i="18"/>
  <c r="AJ1033" i="18"/>
  <c r="AP1033" i="18" s="1"/>
  <c r="U1033" i="18"/>
  <c r="AH1032" i="18"/>
  <c r="AL1032" i="18" s="1"/>
  <c r="AI1029" i="18"/>
  <c r="W1029" i="18"/>
  <c r="AI1024" i="18"/>
  <c r="W1022" i="18"/>
  <c r="V1021" i="18"/>
  <c r="U1021" i="18"/>
  <c r="AJ1021" i="18"/>
  <c r="AI1020" i="18"/>
  <c r="X1019" i="18"/>
  <c r="Z1019" i="18"/>
  <c r="AH1019" i="18"/>
  <c r="U1019" i="18"/>
  <c r="AI1019" i="18"/>
  <c r="X1016" i="18"/>
  <c r="AB1016" i="18" s="1"/>
  <c r="AJ1016" i="18"/>
  <c r="W1016" i="18"/>
  <c r="X1009" i="18"/>
  <c r="AI997" i="18"/>
  <c r="W981" i="18"/>
  <c r="V981" i="18"/>
  <c r="AJ981" i="18"/>
  <c r="X981" i="18"/>
  <c r="AM981" i="18" s="1"/>
  <c r="AH981" i="18"/>
  <c r="AI981" i="18"/>
  <c r="U971" i="18"/>
  <c r="AJ971" i="18"/>
  <c r="AQ971" i="18" s="1"/>
  <c r="AH971" i="18"/>
  <c r="W971" i="18"/>
  <c r="AA971" i="18" s="1"/>
  <c r="X971" i="18"/>
  <c r="U970" i="18"/>
  <c r="AH970" i="18"/>
  <c r="X970" i="18"/>
  <c r="AQ970" i="18" s="1"/>
  <c r="W970" i="18"/>
  <c r="AJ965" i="18"/>
  <c r="AI964" i="18"/>
  <c r="AJ962" i="18"/>
  <c r="AI959" i="18"/>
  <c r="AJ952" i="18"/>
  <c r="U950" i="18"/>
  <c r="AH950" i="18"/>
  <c r="X950" i="18"/>
  <c r="W950" i="18"/>
  <c r="W932" i="18"/>
  <c r="AH932" i="18"/>
  <c r="X932" i="18"/>
  <c r="U932" i="18"/>
  <c r="AJ906" i="18"/>
  <c r="W880" i="18"/>
  <c r="X880" i="18"/>
  <c r="AJ880" i="18"/>
  <c r="AP880" i="18" s="1"/>
  <c r="U880" i="18"/>
  <c r="AH880" i="18"/>
  <c r="AI880" i="18"/>
  <c r="W868" i="18"/>
  <c r="X868" i="18"/>
  <c r="AJ868" i="18"/>
  <c r="U868" i="18"/>
  <c r="AH868" i="18"/>
  <c r="AL868" i="18" s="1"/>
  <c r="AI868" i="18"/>
  <c r="V841" i="18"/>
  <c r="U841" i="18"/>
  <c r="X841" i="18"/>
  <c r="AJ841" i="18"/>
  <c r="AH841" i="18"/>
  <c r="W841" i="18"/>
  <c r="AA841" i="18" s="1"/>
  <c r="AI841" i="18"/>
  <c r="X592" i="18"/>
  <c r="AH592" i="18"/>
  <c r="U592" i="18"/>
  <c r="V592" i="18"/>
  <c r="AI592" i="18"/>
  <c r="W592" i="18"/>
  <c r="AJ592" i="18"/>
  <c r="X852" i="18"/>
  <c r="AJ852" i="18"/>
  <c r="AQ852" i="18" s="1"/>
  <c r="W852" i="18"/>
  <c r="AH852" i="18"/>
  <c r="W845" i="18"/>
  <c r="AH845" i="18"/>
  <c r="AL845" i="18" s="1"/>
  <c r="U845" i="18"/>
  <c r="X845" i="18"/>
  <c r="AI845" i="18"/>
  <c r="X844" i="18"/>
  <c r="AJ844" i="18"/>
  <c r="W844" i="18"/>
  <c r="AH844" i="18"/>
  <c r="X840" i="18"/>
  <c r="AI840" i="18"/>
  <c r="W840" i="18"/>
  <c r="AJ840" i="18"/>
  <c r="U814" i="18"/>
  <c r="X788" i="18"/>
  <c r="U788" i="18"/>
  <c r="AH788" i="18"/>
  <c r="AI788" i="18"/>
  <c r="AN788" i="18" s="1"/>
  <c r="AD767" i="18"/>
  <c r="AS767" i="18"/>
  <c r="X766" i="18"/>
  <c r="V766" i="18"/>
  <c r="U766" i="18"/>
  <c r="AI766" i="18"/>
  <c r="AO766" i="18" s="1"/>
  <c r="AJ766" i="18"/>
  <c r="W727" i="18"/>
  <c r="AH727" i="18"/>
  <c r="U727" i="18"/>
  <c r="AI727" i="18"/>
  <c r="V709" i="18"/>
  <c r="AJ709" i="18"/>
  <c r="W709" i="18"/>
  <c r="AH709" i="18"/>
  <c r="X708" i="18"/>
  <c r="V708" i="18"/>
  <c r="AJ708" i="18"/>
  <c r="W708" i="18"/>
  <c r="AH708" i="18"/>
  <c r="AM708" i="18" s="1"/>
  <c r="U708" i="18"/>
  <c r="AI708" i="18"/>
  <c r="AH615" i="18"/>
  <c r="U615" i="18"/>
  <c r="AI615" i="18"/>
  <c r="W615" i="18"/>
  <c r="AJ615" i="18"/>
  <c r="W608" i="18"/>
  <c r="V608" i="18"/>
  <c r="AJ608" i="18"/>
  <c r="X608" i="18"/>
  <c r="AI608" i="18"/>
  <c r="AN608" i="18" s="1"/>
  <c r="U608" i="18"/>
  <c r="AH608" i="18"/>
  <c r="X576" i="18"/>
  <c r="AH576" i="18"/>
  <c r="AI576" i="18"/>
  <c r="U576" i="18"/>
  <c r="V576" i="18"/>
  <c r="W576" i="18"/>
  <c r="AJ576" i="18"/>
  <c r="W528" i="18"/>
  <c r="V528" i="18"/>
  <c r="AJ528" i="18"/>
  <c r="AP528" i="18" s="1"/>
  <c r="X528" i="18"/>
  <c r="U528" i="18"/>
  <c r="AI528" i="18"/>
  <c r="AH528" i="18"/>
  <c r="X1396" i="18"/>
  <c r="W1375" i="18"/>
  <c r="AA1375" i="18" s="1"/>
  <c r="V1354" i="18"/>
  <c r="W1343" i="18"/>
  <c r="W1314" i="18"/>
  <c r="W1310" i="18"/>
  <c r="Y1310" i="18" s="1"/>
  <c r="V1299" i="18"/>
  <c r="U1275" i="18"/>
  <c r="W1274" i="18"/>
  <c r="AA1274" i="18" s="1"/>
  <c r="U1262" i="18"/>
  <c r="W1226" i="18"/>
  <c r="X1220" i="18"/>
  <c r="W1218" i="18"/>
  <c r="Y1218" i="18" s="1"/>
  <c r="X1212" i="18"/>
  <c r="AB1212" i="18" s="1"/>
  <c r="U1192" i="18"/>
  <c r="W1184" i="18"/>
  <c r="W1181" i="18"/>
  <c r="AA1181" i="18" s="1"/>
  <c r="U1179" i="18"/>
  <c r="W1178" i="18"/>
  <c r="W1155" i="18"/>
  <c r="U1153" i="18"/>
  <c r="W1140" i="18"/>
  <c r="U1124" i="18"/>
  <c r="U1109" i="18"/>
  <c r="W1091" i="18"/>
  <c r="X1089" i="18"/>
  <c r="Z1089" i="18" s="1"/>
  <c r="X1075" i="18"/>
  <c r="W1073" i="18"/>
  <c r="W1065" i="18"/>
  <c r="W1055" i="18"/>
  <c r="AA1055" i="18" s="1"/>
  <c r="U1048" i="18"/>
  <c r="U1042" i="18"/>
  <c r="V1017" i="18"/>
  <c r="X1017" i="18"/>
  <c r="AJ1015" i="18"/>
  <c r="V1015" i="18"/>
  <c r="U1012" i="18"/>
  <c r="AH1012" i="18"/>
  <c r="U1006" i="18"/>
  <c r="AJ1005" i="18"/>
  <c r="AP1005" i="18" s="1"/>
  <c r="W1005" i="18"/>
  <c r="AA1005" i="18" s="1"/>
  <c r="AH1005" i="18"/>
  <c r="U1002" i="18"/>
  <c r="AJ1002" i="18"/>
  <c r="AP1002" i="18" s="1"/>
  <c r="W1002" i="18"/>
  <c r="AN1002" i="18" s="1"/>
  <c r="W993" i="18"/>
  <c r="Y993" i="18" s="1"/>
  <c r="AH993" i="18"/>
  <c r="AL993" i="18" s="1"/>
  <c r="U993" i="18"/>
  <c r="V991" i="18"/>
  <c r="AJ991" i="18"/>
  <c r="AP991" i="18" s="1"/>
  <c r="U991" i="18"/>
  <c r="X989" i="18"/>
  <c r="AJ989" i="18"/>
  <c r="AH989" i="18"/>
  <c r="AM989" i="18"/>
  <c r="U988" i="18"/>
  <c r="X988" i="18"/>
  <c r="AM988" i="18" s="1"/>
  <c r="AJ988" i="18"/>
  <c r="W988" i="18"/>
  <c r="U982" i="18"/>
  <c r="AB977" i="18"/>
  <c r="Z977" i="18"/>
  <c r="W972" i="18"/>
  <c r="AH972" i="18"/>
  <c r="V969" i="18"/>
  <c r="V961" i="18"/>
  <c r="X961" i="18"/>
  <c r="AJ961" i="18"/>
  <c r="U954" i="18"/>
  <c r="AH954" i="18"/>
  <c r="AL954" i="18" s="1"/>
  <c r="W939" i="18"/>
  <c r="AP939" i="18" s="1"/>
  <c r="X939" i="18"/>
  <c r="AH939" i="18"/>
  <c r="U930" i="18"/>
  <c r="AH930" i="18"/>
  <c r="U925" i="18"/>
  <c r="AH925" i="18"/>
  <c r="AL925" i="18" s="1"/>
  <c r="AI925" i="18"/>
  <c r="AN925" i="18" s="1"/>
  <c r="U924" i="18"/>
  <c r="AH924" i="18"/>
  <c r="U918" i="18"/>
  <c r="AH918" i="18"/>
  <c r="U909" i="18"/>
  <c r="AH909" i="18"/>
  <c r="AL909" i="18" s="1"/>
  <c r="AI909" i="18"/>
  <c r="AN909" i="18" s="1"/>
  <c r="W908" i="18"/>
  <c r="AH908" i="18"/>
  <c r="V905" i="18"/>
  <c r="X887" i="18"/>
  <c r="AB887" i="18" s="1"/>
  <c r="V887" i="18"/>
  <c r="AJ887" i="18"/>
  <c r="U887" i="18"/>
  <c r="AJ829" i="18"/>
  <c r="U829" i="18"/>
  <c r="X829" i="18"/>
  <c r="AH829" i="18"/>
  <c r="AI829" i="18"/>
  <c r="AN829" i="18" s="1"/>
  <c r="V809" i="18"/>
  <c r="X809" i="18"/>
  <c r="AI809" i="18"/>
  <c r="W809" i="18"/>
  <c r="AJ809" i="18"/>
  <c r="U806" i="18"/>
  <c r="U790" i="18"/>
  <c r="AJ790" i="18"/>
  <c r="W790" i="18"/>
  <c r="AH790" i="18"/>
  <c r="W773" i="18"/>
  <c r="AA773" i="18" s="1"/>
  <c r="X773" i="18"/>
  <c r="AI773" i="18"/>
  <c r="AN773" i="18" s="1"/>
  <c r="AJ773" i="18"/>
  <c r="U773" i="18"/>
  <c r="AH766" i="18"/>
  <c r="W766" i="18"/>
  <c r="Z761" i="18"/>
  <c r="AB761" i="18"/>
  <c r="AG759" i="18"/>
  <c r="AS759" i="18"/>
  <c r="V753" i="18"/>
  <c r="X753" i="18"/>
  <c r="AJ753" i="18"/>
  <c r="AP753" i="18" s="1"/>
  <c r="W753" i="18"/>
  <c r="Y753" i="18" s="1"/>
  <c r="U753" i="18"/>
  <c r="AH753" i="18"/>
  <c r="X748" i="18"/>
  <c r="V748" i="18"/>
  <c r="AJ748" i="18"/>
  <c r="U748" i="18"/>
  <c r="AH748" i="18"/>
  <c r="AM748" i="18" s="1"/>
  <c r="X740" i="18"/>
  <c r="V740" i="18"/>
  <c r="AJ740" i="18"/>
  <c r="U740" i="18"/>
  <c r="AH740" i="18"/>
  <c r="U737" i="18"/>
  <c r="AH737" i="18"/>
  <c r="AL737" i="18" s="1"/>
  <c r="W737" i="18"/>
  <c r="AI737" i="18"/>
  <c r="W677" i="18"/>
  <c r="AA677" i="18" s="1"/>
  <c r="V677" i="18"/>
  <c r="AJ677" i="18"/>
  <c r="AP677" i="18" s="1"/>
  <c r="AH677" i="18"/>
  <c r="AI677" i="18"/>
  <c r="AN677" i="18" s="1"/>
  <c r="AH631" i="18"/>
  <c r="AJ631" i="18"/>
  <c r="U631" i="18"/>
  <c r="AI631" i="18"/>
  <c r="AO631" i="18" s="1"/>
  <c r="W631" i="18"/>
  <c r="U501" i="18"/>
  <c r="AH501" i="18"/>
  <c r="V501" i="18"/>
  <c r="W501" i="18"/>
  <c r="AI501" i="18"/>
  <c r="AJ501" i="18"/>
  <c r="AQ501" i="18"/>
  <c r="W444" i="18"/>
  <c r="AI444" i="18"/>
  <c r="U444" i="18"/>
  <c r="AJ444" i="18"/>
  <c r="X444" i="18"/>
  <c r="V444" i="18"/>
  <c r="AH444" i="18"/>
  <c r="AS440" i="18"/>
  <c r="X427" i="18"/>
  <c r="V427" i="18"/>
  <c r="AJ427" i="18"/>
  <c r="W427" i="18"/>
  <c r="AH427" i="18"/>
  <c r="AM427" i="18" s="1"/>
  <c r="U427" i="18"/>
  <c r="AI427" i="18"/>
  <c r="AN427" i="18" s="1"/>
  <c r="AI1403" i="18"/>
  <c r="AN1403" i="18" s="1"/>
  <c r="AJ1401" i="18"/>
  <c r="AQ1401" i="18" s="1"/>
  <c r="AH1398" i="18"/>
  <c r="AH1390" i="18"/>
  <c r="AI1387" i="18"/>
  <c r="AN1387" i="18" s="1"/>
  <c r="AJ1364" i="18"/>
  <c r="AH1293" i="18"/>
  <c r="AJ1292" i="18"/>
  <c r="X1292" i="18"/>
  <c r="Z1292" i="18" s="1"/>
  <c r="AH1290" i="18"/>
  <c r="X1290" i="18"/>
  <c r="AB1290" i="18" s="1"/>
  <c r="AI1279" i="18"/>
  <c r="AH1274" i="18"/>
  <c r="AH1262" i="18"/>
  <c r="AJ1240" i="18"/>
  <c r="AH1225" i="18"/>
  <c r="AH1214" i="18"/>
  <c r="AH1194" i="18"/>
  <c r="X1194" i="18"/>
  <c r="Z1194" i="18" s="1"/>
  <c r="AH1192" i="18"/>
  <c r="AM1192" i="18" s="1"/>
  <c r="AH1179" i="18"/>
  <c r="AH1178" i="18"/>
  <c r="AJ1176" i="18"/>
  <c r="AH1172" i="18"/>
  <c r="AJ1169" i="18"/>
  <c r="AQ1169" i="18" s="1"/>
  <c r="AJ1124" i="18"/>
  <c r="AI1119" i="18"/>
  <c r="AI1116" i="18"/>
  <c r="AH1093" i="18"/>
  <c r="AL1093" i="18" s="1"/>
  <c r="AI1091" i="18"/>
  <c r="AH1084" i="18"/>
  <c r="AH1078" i="18"/>
  <c r="AL1078" i="18" s="1"/>
  <c r="AH1075" i="18"/>
  <c r="AM1075" i="18" s="1"/>
  <c r="AH1067" i="18"/>
  <c r="AH1060" i="18"/>
  <c r="AH1056" i="18"/>
  <c r="AH1044" i="18"/>
  <c r="AH1034" i="18"/>
  <c r="U1013" i="18"/>
  <c r="AH1013" i="18"/>
  <c r="W1008" i="18"/>
  <c r="AJ1008" i="18"/>
  <c r="AH1008" i="18"/>
  <c r="AJ993" i="18"/>
  <c r="AI991" i="18"/>
  <c r="AN991" i="18" s="1"/>
  <c r="AI988" i="18"/>
  <c r="U987" i="18"/>
  <c r="AH987" i="18"/>
  <c r="AI987" i="18"/>
  <c r="X979" i="18"/>
  <c r="U979" i="18"/>
  <c r="AH979" i="18"/>
  <c r="U975" i="18"/>
  <c r="AH975" i="18"/>
  <c r="U974" i="18"/>
  <c r="AJ973" i="18"/>
  <c r="U973" i="18"/>
  <c r="X973" i="18"/>
  <c r="AH973" i="18"/>
  <c r="AI972" i="18"/>
  <c r="U969" i="18"/>
  <c r="X969" i="18"/>
  <c r="AJ969" i="18"/>
  <c r="AP969" i="18" s="1"/>
  <c r="AH969" i="18"/>
  <c r="AL969" i="18" s="1"/>
  <c r="W968" i="18"/>
  <c r="AH968" i="18"/>
  <c r="W958" i="18"/>
  <c r="X958" i="18"/>
  <c r="AJ958" i="18"/>
  <c r="U956" i="18"/>
  <c r="U955" i="18"/>
  <c r="AJ955" i="18"/>
  <c r="AH955" i="18"/>
  <c r="AI954" i="18"/>
  <c r="AN954" i="18" s="1"/>
  <c r="U919" i="18"/>
  <c r="AH919" i="18"/>
  <c r="AI918" i="18"/>
  <c r="W914" i="18"/>
  <c r="AA914" i="18" s="1"/>
  <c r="X914" i="18"/>
  <c r="AB914" i="18" s="1"/>
  <c r="AJ914" i="18"/>
  <c r="U910" i="18"/>
  <c r="AJ909" i="18"/>
  <c r="AP909" i="18" s="1"/>
  <c r="U905" i="18"/>
  <c r="X905" i="18"/>
  <c r="AJ905" i="18"/>
  <c r="AH905" i="18"/>
  <c r="AL905" i="18" s="1"/>
  <c r="W904" i="18"/>
  <c r="Y904" i="18" s="1"/>
  <c r="AJ904" i="18"/>
  <c r="U893" i="18"/>
  <c r="AH893" i="18"/>
  <c r="AI893" i="18"/>
  <c r="W892" i="18"/>
  <c r="AH892" i="18"/>
  <c r="AI887" i="18"/>
  <c r="AO887" i="18" s="1"/>
  <c r="W886" i="18"/>
  <c r="X886" i="18"/>
  <c r="AB886" i="18" s="1"/>
  <c r="AJ886" i="18"/>
  <c r="U886" i="18"/>
  <c r="AH886" i="18"/>
  <c r="U882" i="18"/>
  <c r="X869" i="18"/>
  <c r="U869" i="18"/>
  <c r="AH869" i="18"/>
  <c r="AI869" i="18"/>
  <c r="X861" i="18"/>
  <c r="Z861" i="18" s="1"/>
  <c r="AJ861" i="18"/>
  <c r="U861" i="18"/>
  <c r="AH861" i="18"/>
  <c r="AL861" i="18" s="1"/>
  <c r="AI861" i="18"/>
  <c r="U853" i="18"/>
  <c r="AI852" i="18"/>
  <c r="AO852" i="18" s="1"/>
  <c r="U852" i="18"/>
  <c r="W850" i="18"/>
  <c r="X850" i="18"/>
  <c r="AO850" i="18" s="1"/>
  <c r="AJ850" i="18"/>
  <c r="AQ850" i="18" s="1"/>
  <c r="U850" i="18"/>
  <c r="AH850" i="18"/>
  <c r="AJ845" i="18"/>
  <c r="AI844" i="18"/>
  <c r="U844" i="18"/>
  <c r="AH840" i="18"/>
  <c r="U840" i="18"/>
  <c r="AG827" i="18"/>
  <c r="AS827" i="18"/>
  <c r="AG823" i="18"/>
  <c r="AS823" i="18"/>
  <c r="AH809" i="18"/>
  <c r="X794" i="18"/>
  <c r="Z794" i="18" s="1"/>
  <c r="U794" i="18"/>
  <c r="AJ794" i="18"/>
  <c r="W794" i="18"/>
  <c r="Y794" i="18" s="1"/>
  <c r="AH794" i="18"/>
  <c r="X790" i="18"/>
  <c r="AO790" i="18" s="1"/>
  <c r="AJ788" i="18"/>
  <c r="W788" i="18"/>
  <c r="V760" i="18"/>
  <c r="AJ760" i="18"/>
  <c r="U760" i="18"/>
  <c r="X760" i="18"/>
  <c r="AB760" i="18" s="1"/>
  <c r="AH760" i="18"/>
  <c r="U758" i="18"/>
  <c r="AI758" i="18"/>
  <c r="AJ758" i="18"/>
  <c r="AQ758" i="18" s="1"/>
  <c r="W758" i="18"/>
  <c r="AH758" i="18"/>
  <c r="AS751" i="18"/>
  <c r="U749" i="18"/>
  <c r="AI749" i="18"/>
  <c r="W747" i="18"/>
  <c r="V747" i="18"/>
  <c r="AJ747" i="18"/>
  <c r="AQ747" i="18" s="1"/>
  <c r="U747" i="18"/>
  <c r="AH747" i="18"/>
  <c r="W739" i="18"/>
  <c r="AA739" i="18" s="1"/>
  <c r="V739" i="18"/>
  <c r="AJ739" i="18"/>
  <c r="U739" i="18"/>
  <c r="AH739" i="18"/>
  <c r="W730" i="18"/>
  <c r="Y730" i="18" s="1"/>
  <c r="V730" i="18"/>
  <c r="AJ730" i="18"/>
  <c r="AQ730" i="18" s="1"/>
  <c r="X730" i="18"/>
  <c r="AH730" i="18"/>
  <c r="AL730" i="18" s="1"/>
  <c r="AJ727" i="18"/>
  <c r="AH722" i="18"/>
  <c r="AL722" i="18" s="1"/>
  <c r="W722" i="18"/>
  <c r="V722" i="18"/>
  <c r="AJ722" i="18"/>
  <c r="AP722" i="18" s="1"/>
  <c r="X722" i="18"/>
  <c r="AI722" i="18"/>
  <c r="AI709" i="18"/>
  <c r="U709" i="18"/>
  <c r="AH694" i="18"/>
  <c r="W694" i="18"/>
  <c r="V694" i="18"/>
  <c r="AJ694" i="18"/>
  <c r="AQ694" i="18" s="1"/>
  <c r="U694" i="18"/>
  <c r="X694" i="18"/>
  <c r="AI694" i="18"/>
  <c r="AO694" i="18" s="1"/>
  <c r="W579" i="18"/>
  <c r="V579" i="18"/>
  <c r="AJ579" i="18"/>
  <c r="AI579" i="18"/>
  <c r="AN579" i="18" s="1"/>
  <c r="U579" i="18"/>
  <c r="AH579" i="18"/>
  <c r="V574" i="18"/>
  <c r="U574" i="18"/>
  <c r="X574" i="18"/>
  <c r="AB574" i="18" s="1"/>
  <c r="AJ574" i="18"/>
  <c r="AI574" i="18"/>
  <c r="AN574" i="18" s="1"/>
  <c r="W574" i="18"/>
  <c r="AL574" i="18" s="1"/>
  <c r="AH574" i="18"/>
  <c r="V508" i="18"/>
  <c r="AJ508" i="18"/>
  <c r="U508" i="18"/>
  <c r="X508" i="18"/>
  <c r="W508" i="18"/>
  <c r="AH508" i="18"/>
  <c r="AM508" i="18" s="1"/>
  <c r="AI508" i="18"/>
  <c r="AH506" i="18"/>
  <c r="AI506" i="18"/>
  <c r="W506" i="18"/>
  <c r="AA506" i="18" s="1"/>
  <c r="X506" i="18"/>
  <c r="AJ506" i="18"/>
  <c r="X452" i="18"/>
  <c r="V452" i="18"/>
  <c r="AI452" i="18"/>
  <c r="U452" i="18"/>
  <c r="W452" i="18"/>
  <c r="AA452" i="18" s="1"/>
  <c r="AH452" i="18"/>
  <c r="AJ452" i="18"/>
  <c r="U884" i="18"/>
  <c r="W881" i="18"/>
  <c r="U875" i="18"/>
  <c r="U867" i="18"/>
  <c r="W863" i="18"/>
  <c r="W857" i="18"/>
  <c r="Y857" i="18" s="1"/>
  <c r="U856" i="18"/>
  <c r="U835" i="18"/>
  <c r="W833" i="18"/>
  <c r="W831" i="18"/>
  <c r="AN831" i="18" s="1"/>
  <c r="W818" i="18"/>
  <c r="W816" i="18"/>
  <c r="AA816" i="18"/>
  <c r="W814" i="18"/>
  <c r="AA814" i="18" s="1"/>
  <c r="W806" i="18"/>
  <c r="W786" i="18"/>
  <c r="W784" i="18"/>
  <c r="U777" i="18"/>
  <c r="V769" i="18"/>
  <c r="U761" i="18"/>
  <c r="W742" i="18"/>
  <c r="AA742" i="18" s="1"/>
  <c r="U736" i="18"/>
  <c r="W707" i="18"/>
  <c r="V707" i="18"/>
  <c r="AJ707" i="18"/>
  <c r="AQ707" i="18" s="1"/>
  <c r="U707" i="18"/>
  <c r="X686" i="18"/>
  <c r="AB686" i="18" s="1"/>
  <c r="AJ686" i="18"/>
  <c r="AQ686" i="18" s="1"/>
  <c r="W681" i="18"/>
  <c r="AI681" i="18"/>
  <c r="W669" i="18"/>
  <c r="AH669" i="18"/>
  <c r="AM669" i="18" s="1"/>
  <c r="U669" i="18"/>
  <c r="AJ669" i="18"/>
  <c r="X668" i="18"/>
  <c r="Z668" i="18" s="1"/>
  <c r="V668" i="18"/>
  <c r="AJ668" i="18"/>
  <c r="AQ668" i="18" s="1"/>
  <c r="W668" i="18"/>
  <c r="AA668" i="18" s="1"/>
  <c r="U668" i="18"/>
  <c r="AI668" i="18"/>
  <c r="U663" i="18"/>
  <c r="AI663" i="18"/>
  <c r="AJ663" i="18"/>
  <c r="W663" i="18"/>
  <c r="V660" i="18"/>
  <c r="AJ660" i="18"/>
  <c r="AP660" i="18" s="1"/>
  <c r="W660" i="18"/>
  <c r="Y660" i="18" s="1"/>
  <c r="U660" i="18"/>
  <c r="AI660" i="18"/>
  <c r="AN660" i="18" s="1"/>
  <c r="AI655" i="18"/>
  <c r="AO655" i="18" s="1"/>
  <c r="W655" i="18"/>
  <c r="Y655" i="18" s="1"/>
  <c r="AJ655" i="18"/>
  <c r="U655" i="18"/>
  <c r="AI653" i="18"/>
  <c r="AO653" i="18" s="1"/>
  <c r="W653" i="18"/>
  <c r="Y653" i="18" s="1"/>
  <c r="AJ653" i="18"/>
  <c r="AQ653" i="18" s="1"/>
  <c r="U653" i="18"/>
  <c r="U648" i="18"/>
  <c r="AH648" i="18"/>
  <c r="W648" i="18"/>
  <c r="V648" i="18"/>
  <c r="AI648" i="18"/>
  <c r="W642" i="18"/>
  <c r="Y642" i="18" s="1"/>
  <c r="V642" i="18"/>
  <c r="AI642" i="18"/>
  <c r="U642" i="18"/>
  <c r="W633" i="18"/>
  <c r="AI633" i="18"/>
  <c r="AO633" i="18" s="1"/>
  <c r="AJ633" i="18"/>
  <c r="X626" i="18"/>
  <c r="Z626" i="18" s="1"/>
  <c r="AJ626" i="18"/>
  <c r="AH626" i="18"/>
  <c r="U626" i="18"/>
  <c r="V626" i="18"/>
  <c r="AI626" i="18"/>
  <c r="X614" i="18"/>
  <c r="V614" i="18"/>
  <c r="U614" i="18"/>
  <c r="AJ614" i="18"/>
  <c r="AI614" i="18"/>
  <c r="V604" i="18"/>
  <c r="AJ604" i="18"/>
  <c r="U604" i="18"/>
  <c r="X604" i="18"/>
  <c r="AB604" i="18" s="1"/>
  <c r="AI604" i="18"/>
  <c r="U598" i="18"/>
  <c r="AJ598" i="18"/>
  <c r="AQ598" i="18" s="1"/>
  <c r="AH598" i="18"/>
  <c r="X598" i="18"/>
  <c r="Z598" i="18"/>
  <c r="AI598" i="18"/>
  <c r="AO598" i="18" s="1"/>
  <c r="V598" i="18"/>
  <c r="U593" i="18"/>
  <c r="AH593" i="18"/>
  <c r="W593" i="18"/>
  <c r="Y593" i="18" s="1"/>
  <c r="AJ593" i="18"/>
  <c r="W586" i="18"/>
  <c r="V586" i="18"/>
  <c r="AJ586" i="18"/>
  <c r="AQ586" i="18" s="1"/>
  <c r="X586" i="18"/>
  <c r="AI586" i="18"/>
  <c r="W573" i="18"/>
  <c r="V573" i="18"/>
  <c r="AJ573" i="18"/>
  <c r="AI573" i="18"/>
  <c r="U573" i="18"/>
  <c r="U564" i="18"/>
  <c r="X564" i="18"/>
  <c r="AH564" i="18"/>
  <c r="V564" i="18"/>
  <c r="AI564" i="18"/>
  <c r="W561" i="18"/>
  <c r="AH561" i="18"/>
  <c r="AI561" i="18"/>
  <c r="U558" i="18"/>
  <c r="X558" i="18"/>
  <c r="AB558" i="18" s="1"/>
  <c r="AJ558" i="18"/>
  <c r="AH558" i="18"/>
  <c r="AM558" i="18" s="1"/>
  <c r="V558" i="18"/>
  <c r="AI558" i="18"/>
  <c r="AO558" i="18" s="1"/>
  <c r="X546" i="18"/>
  <c r="AJ546" i="18"/>
  <c r="AP546" i="18" s="1"/>
  <c r="AH546" i="18"/>
  <c r="U546" i="18"/>
  <c r="V546" i="18"/>
  <c r="AI546" i="18"/>
  <c r="AO546" i="18" s="1"/>
  <c r="U539" i="18"/>
  <c r="AH539" i="18"/>
  <c r="AI539" i="18"/>
  <c r="AO539" i="18" s="1"/>
  <c r="V539" i="18"/>
  <c r="X520" i="18"/>
  <c r="AJ520" i="18"/>
  <c r="AH520" i="18"/>
  <c r="U520" i="18"/>
  <c r="W518" i="18"/>
  <c r="AH518" i="18"/>
  <c r="V518" i="18"/>
  <c r="X518" i="18"/>
  <c r="AI518" i="18"/>
  <c r="W516" i="18"/>
  <c r="AJ516" i="18"/>
  <c r="AQ516" i="18" s="1"/>
  <c r="AH516" i="18"/>
  <c r="AM516" i="18" s="1"/>
  <c r="U516" i="18"/>
  <c r="V516" i="18"/>
  <c r="X516" i="18"/>
  <c r="AI516" i="18"/>
  <c r="V511" i="18"/>
  <c r="AJ511" i="18"/>
  <c r="AQ511" i="18" s="1"/>
  <c r="W511" i="18"/>
  <c r="U511" i="18"/>
  <c r="AH511" i="18"/>
  <c r="AM511" i="18" s="1"/>
  <c r="AI511" i="18"/>
  <c r="U485" i="18"/>
  <c r="AH485" i="18"/>
  <c r="V485" i="18"/>
  <c r="W485" i="18"/>
  <c r="AA485" i="18" s="1"/>
  <c r="AI485" i="18"/>
  <c r="U473" i="18"/>
  <c r="AH473" i="18"/>
  <c r="W473" i="18"/>
  <c r="AN473" i="18" s="1"/>
  <c r="V473" i="18"/>
  <c r="AI473" i="18"/>
  <c r="AB458" i="18"/>
  <c r="Z458" i="18"/>
  <c r="AD438" i="18"/>
  <c r="AS438" i="18"/>
  <c r="AH409" i="18"/>
  <c r="X409" i="18"/>
  <c r="Z409" i="18" s="1"/>
  <c r="W409" i="18"/>
  <c r="Y409" i="18" s="1"/>
  <c r="AI409" i="18"/>
  <c r="AJ409" i="18"/>
  <c r="U409" i="18"/>
  <c r="W121" i="18"/>
  <c r="AI121" i="18"/>
  <c r="AJ121" i="18"/>
  <c r="G121" i="18"/>
  <c r="AU121" i="18"/>
  <c r="U1003" i="18"/>
  <c r="AJ1000" i="18"/>
  <c r="X1000" i="18"/>
  <c r="W999" i="18"/>
  <c r="AN999" i="18" s="1"/>
  <c r="AJ994" i="18"/>
  <c r="X994" i="18"/>
  <c r="W983" i="18"/>
  <c r="U977" i="18"/>
  <c r="U976" i="18"/>
  <c r="W957" i="18"/>
  <c r="AA957" i="18" s="1"/>
  <c r="U947" i="18"/>
  <c r="W945" i="18"/>
  <c r="AA945" i="18" s="1"/>
  <c r="W943" i="18"/>
  <c r="U940" i="18"/>
  <c r="W935" i="18"/>
  <c r="W921" i="18"/>
  <c r="U915" i="18"/>
  <c r="W913" i="18"/>
  <c r="AA913" i="18" s="1"/>
  <c r="W911" i="18"/>
  <c r="X901" i="18"/>
  <c r="W897" i="18"/>
  <c r="W895" i="18"/>
  <c r="V885" i="18"/>
  <c r="AH884" i="18"/>
  <c r="AH881" i="18"/>
  <c r="U881" i="18"/>
  <c r="AJ877" i="18"/>
  <c r="AJ876" i="18"/>
  <c r="X876" i="18"/>
  <c r="AI875" i="18"/>
  <c r="X875" i="18"/>
  <c r="Z875" i="18" s="1"/>
  <c r="AJ874" i="18"/>
  <c r="AP874" i="18" s="1"/>
  <c r="X874" i="18"/>
  <c r="AB874" i="18" s="1"/>
  <c r="W871" i="18"/>
  <c r="AA871" i="18" s="1"/>
  <c r="AI867" i="18"/>
  <c r="X867" i="18"/>
  <c r="W865" i="18"/>
  <c r="AH864" i="18"/>
  <c r="AH863" i="18"/>
  <c r="AH862" i="18"/>
  <c r="AH858" i="18"/>
  <c r="AH857" i="18"/>
  <c r="U851" i="18"/>
  <c r="V849" i="18"/>
  <c r="AI848" i="18"/>
  <c r="X848" i="18"/>
  <c r="Z848" i="18" s="1"/>
  <c r="X847" i="18"/>
  <c r="X846" i="18"/>
  <c r="Z846" i="18" s="1"/>
  <c r="U843" i="18"/>
  <c r="AJ839" i="18"/>
  <c r="V839" i="18"/>
  <c r="X839" i="18"/>
  <c r="AJ838" i="18"/>
  <c r="X838" i="18"/>
  <c r="AH835" i="18"/>
  <c r="X835" i="18"/>
  <c r="AJ834" i="18"/>
  <c r="X834" i="18"/>
  <c r="AB834" i="18" s="1"/>
  <c r="AH833" i="18"/>
  <c r="U833" i="18"/>
  <c r="AH832" i="18"/>
  <c r="U832" i="18"/>
  <c r="AH831" i="18"/>
  <c r="AH830" i="18"/>
  <c r="AM830" i="18" s="1"/>
  <c r="AL830" i="18"/>
  <c r="W828" i="18"/>
  <c r="AA828" i="18" s="1"/>
  <c r="AJ827" i="18"/>
  <c r="AQ827" i="18" s="1"/>
  <c r="U825" i="18"/>
  <c r="AI822" i="18"/>
  <c r="AN822" i="18" s="1"/>
  <c r="AJ821" i="18"/>
  <c r="X821" i="18"/>
  <c r="AB821" i="18" s="1"/>
  <c r="X820" i="18"/>
  <c r="Z820" i="18"/>
  <c r="AJ818" i="18"/>
  <c r="AH818" i="18"/>
  <c r="U817" i="18"/>
  <c r="AH816" i="18"/>
  <c r="AL816" i="18" s="1"/>
  <c r="AI813" i="18"/>
  <c r="AO813" i="18" s="1"/>
  <c r="AJ812" i="18"/>
  <c r="V812" i="18"/>
  <c r="AH806" i="18"/>
  <c r="AL806" i="18" s="1"/>
  <c r="AH804" i="18"/>
  <c r="V801" i="18"/>
  <c r="W800" i="18"/>
  <c r="AA800" i="18" s="1"/>
  <c r="W798" i="18"/>
  <c r="AN798" i="18" s="1"/>
  <c r="AJ796" i="18"/>
  <c r="U786" i="18"/>
  <c r="U785" i="18"/>
  <c r="AI784" i="18"/>
  <c r="U784" i="18"/>
  <c r="U782" i="18"/>
  <c r="AI781" i="18"/>
  <c r="W780" i="18"/>
  <c r="AA780" i="18" s="1"/>
  <c r="W778" i="18"/>
  <c r="AA778" i="18" s="1"/>
  <c r="AJ769" i="18"/>
  <c r="W768" i="18"/>
  <c r="AA768" i="18" s="1"/>
  <c r="AJ764" i="18"/>
  <c r="V764" i="18"/>
  <c r="W764" i="18"/>
  <c r="AH762" i="18"/>
  <c r="X762" i="18"/>
  <c r="U762" i="18"/>
  <c r="AJ761" i="18"/>
  <c r="V761" i="18"/>
  <c r="AH756" i="18"/>
  <c r="U756" i="18"/>
  <c r="X754" i="18"/>
  <c r="W752" i="18"/>
  <c r="AH744" i="18"/>
  <c r="U744" i="18"/>
  <c r="AH742" i="18"/>
  <c r="AM742" i="18" s="1"/>
  <c r="AH741" i="18"/>
  <c r="V738" i="18"/>
  <c r="W738" i="18"/>
  <c r="AA738" i="18" s="1"/>
  <c r="AH736" i="18"/>
  <c r="AM736" i="18" s="1"/>
  <c r="AJ734" i="18"/>
  <c r="AQ734" i="18" s="1"/>
  <c r="X734" i="18"/>
  <c r="AB734" i="18" s="1"/>
  <c r="AJ733" i="18"/>
  <c r="V733" i="18"/>
  <c r="AI729" i="18"/>
  <c r="AN729" i="18" s="1"/>
  <c r="W729" i="18"/>
  <c r="AA729" i="18" s="1"/>
  <c r="AJ728" i="18"/>
  <c r="V728" i="18"/>
  <c r="V726" i="18"/>
  <c r="AJ725" i="18"/>
  <c r="AQ725" i="18" s="1"/>
  <c r="V725" i="18"/>
  <c r="W719" i="18"/>
  <c r="AH719" i="18"/>
  <c r="AM719" i="18" s="1"/>
  <c r="X718" i="18"/>
  <c r="AO718" i="18" s="1"/>
  <c r="W717" i="18"/>
  <c r="AH717" i="18"/>
  <c r="X716" i="18"/>
  <c r="V716" i="18"/>
  <c r="AJ716" i="18"/>
  <c r="V714" i="18"/>
  <c r="AJ712" i="18"/>
  <c r="V712" i="18"/>
  <c r="U711" i="18"/>
  <c r="AI711" i="18"/>
  <c r="V710" i="18"/>
  <c r="AI707" i="18"/>
  <c r="AO707" i="18" s="1"/>
  <c r="U704" i="18"/>
  <c r="AJ703" i="18"/>
  <c r="W703" i="18"/>
  <c r="AJ701" i="18"/>
  <c r="W701" i="18"/>
  <c r="AA701" i="18" s="1"/>
  <c r="AI697" i="18"/>
  <c r="AH696" i="18"/>
  <c r="AM696" i="18" s="1"/>
  <c r="U693" i="18"/>
  <c r="AH693" i="18"/>
  <c r="AM693" i="18" s="1"/>
  <c r="U688" i="18"/>
  <c r="AH688" i="18"/>
  <c r="AL688" i="18" s="1"/>
  <c r="AI686" i="18"/>
  <c r="AN686" i="18" s="1"/>
  <c r="U686" i="18"/>
  <c r="V685" i="18"/>
  <c r="AJ685" i="18"/>
  <c r="U685" i="18"/>
  <c r="AJ681" i="18"/>
  <c r="AP681" i="18" s="1"/>
  <c r="W678" i="18"/>
  <c r="U657" i="18"/>
  <c r="W657" i="18"/>
  <c r="AP657" i="18" s="1"/>
  <c r="AI657" i="18"/>
  <c r="AN657" i="18" s="1"/>
  <c r="V651" i="18"/>
  <c r="AJ651" i="18"/>
  <c r="AH651" i="18"/>
  <c r="AH646" i="18"/>
  <c r="AM646" i="18" s="1"/>
  <c r="U646" i="18"/>
  <c r="X646" i="18"/>
  <c r="Z646" i="18" s="1"/>
  <c r="AI646" i="18"/>
  <c r="AO646" i="18" s="1"/>
  <c r="W646" i="18"/>
  <c r="V646" i="18"/>
  <c r="AJ646" i="18"/>
  <c r="U645" i="18"/>
  <c r="AH645" i="18"/>
  <c r="W645" i="18"/>
  <c r="V645" i="18"/>
  <c r="AI645" i="18"/>
  <c r="AJ642" i="18"/>
  <c r="X642" i="18"/>
  <c r="X638" i="18"/>
  <c r="AJ638" i="18"/>
  <c r="AP638" i="18" s="1"/>
  <c r="W638" i="18"/>
  <c r="U638" i="18"/>
  <c r="AI638" i="18"/>
  <c r="AN638" i="18" s="1"/>
  <c r="X630" i="18"/>
  <c r="V630" i="18"/>
  <c r="U630" i="18"/>
  <c r="AI630" i="18"/>
  <c r="W630" i="18"/>
  <c r="AA630" i="18" s="1"/>
  <c r="U624" i="18"/>
  <c r="W623" i="18"/>
  <c r="AH623" i="18"/>
  <c r="AM623" i="18" s="1"/>
  <c r="U623" i="18"/>
  <c r="AJ623" i="18"/>
  <c r="U622" i="18"/>
  <c r="X622" i="18"/>
  <c r="AH622" i="18"/>
  <c r="AI622" i="18"/>
  <c r="AJ622" i="18"/>
  <c r="W621" i="18"/>
  <c r="AH621" i="18"/>
  <c r="U621" i="18"/>
  <c r="AJ621" i="18"/>
  <c r="W613" i="18"/>
  <c r="V613" i="18"/>
  <c r="AJ613" i="18"/>
  <c r="AI613" i="18"/>
  <c r="U613" i="18"/>
  <c r="W603" i="18"/>
  <c r="AA603" i="18" s="1"/>
  <c r="V603" i="18"/>
  <c r="AJ603" i="18"/>
  <c r="AQ603" i="18" s="1"/>
  <c r="U603" i="18"/>
  <c r="AI603" i="18"/>
  <c r="AN603" i="18" s="1"/>
  <c r="W598" i="18"/>
  <c r="AA598" i="18" s="1"/>
  <c r="U581" i="18"/>
  <c r="AH581" i="18"/>
  <c r="AI581" i="18"/>
  <c r="V581" i="18"/>
  <c r="W564" i="18"/>
  <c r="AA564" i="18" s="1"/>
  <c r="W558" i="18"/>
  <c r="Y558" i="18" s="1"/>
  <c r="U544" i="18"/>
  <c r="W543" i="18"/>
  <c r="AH543" i="18"/>
  <c r="U543" i="18"/>
  <c r="AJ543" i="18"/>
  <c r="X536" i="18"/>
  <c r="U536" i="18"/>
  <c r="AH536" i="18"/>
  <c r="AL536" i="18" s="1"/>
  <c r="AI536" i="18"/>
  <c r="AN536" i="18" s="1"/>
  <c r="V536" i="18"/>
  <c r="W520" i="18"/>
  <c r="AH1010" i="18"/>
  <c r="AH1006" i="18"/>
  <c r="AI1003" i="18"/>
  <c r="AH990" i="18"/>
  <c r="AH977" i="18"/>
  <c r="AM977" i="18" s="1"/>
  <c r="AH974" i="18"/>
  <c r="AH966" i="18"/>
  <c r="AH956" i="18"/>
  <c r="AH947" i="18"/>
  <c r="AH944" i="18"/>
  <c r="AH942" i="18"/>
  <c r="AH941" i="18"/>
  <c r="X941" i="18"/>
  <c r="AH934" i="18"/>
  <c r="AH915" i="18"/>
  <c r="AH913" i="18"/>
  <c r="AL913" i="18" s="1"/>
  <c r="AH912" i="18"/>
  <c r="AH910" i="18"/>
  <c r="AH897" i="18"/>
  <c r="AL897" i="18" s="1"/>
  <c r="AH896" i="18"/>
  <c r="AM896" i="18" s="1"/>
  <c r="AH894" i="18"/>
  <c r="X885" i="18"/>
  <c r="AB885" i="18" s="1"/>
  <c r="AJ884" i="18"/>
  <c r="AH882" i="18"/>
  <c r="AJ881" i="18"/>
  <c r="AH875" i="18"/>
  <c r="AH870" i="18"/>
  <c r="AH867" i="18"/>
  <c r="AH865" i="18"/>
  <c r="AJ857" i="18"/>
  <c r="AP857" i="18" s="1"/>
  <c r="X857" i="18"/>
  <c r="AB857" i="18" s="1"/>
  <c r="AJ856" i="18"/>
  <c r="X853" i="18"/>
  <c r="Z853" i="18" s="1"/>
  <c r="AI851" i="18"/>
  <c r="AI843" i="18"/>
  <c r="AO843" i="18" s="1"/>
  <c r="AJ835" i="18"/>
  <c r="AQ835" i="18" s="1"/>
  <c r="AI828" i="18"/>
  <c r="AH817" i="18"/>
  <c r="AM817" i="18" s="1"/>
  <c r="AI814" i="18"/>
  <c r="AI800" i="18"/>
  <c r="AI797" i="18"/>
  <c r="AH785" i="18"/>
  <c r="AL785" i="18" s="1"/>
  <c r="AH782" i="18"/>
  <c r="AH778" i="18"/>
  <c r="AL778" i="18" s="1"/>
  <c r="AJ777" i="18"/>
  <c r="AP777" i="18" s="1"/>
  <c r="AH774" i="18"/>
  <c r="X774" i="18"/>
  <c r="Z774" i="18" s="1"/>
  <c r="AI772" i="18"/>
  <c r="AJ754" i="18"/>
  <c r="AI743" i="18"/>
  <c r="AO743" i="18" s="1"/>
  <c r="AJ742" i="18"/>
  <c r="W720" i="18"/>
  <c r="AP720" i="18" s="1"/>
  <c r="V720" i="18"/>
  <c r="AJ720" i="18"/>
  <c r="AJ719" i="18"/>
  <c r="AH718" i="18"/>
  <c r="AJ717" i="18"/>
  <c r="AI716" i="18"/>
  <c r="U716" i="18"/>
  <c r="W715" i="18"/>
  <c r="Y715" i="18" s="1"/>
  <c r="V715" i="18"/>
  <c r="AJ715" i="18"/>
  <c r="AQ715" i="18" s="1"/>
  <c r="U715" i="18"/>
  <c r="U714" i="18"/>
  <c r="AH714" i="18"/>
  <c r="U712" i="18"/>
  <c r="U710" i="18"/>
  <c r="AJ710" i="18"/>
  <c r="AH707" i="18"/>
  <c r="U706" i="18"/>
  <c r="AH704" i="18"/>
  <c r="AH703" i="18"/>
  <c r="AM703" i="18" s="1"/>
  <c r="AH701" i="18"/>
  <c r="AH697" i="18"/>
  <c r="AM697" i="18" s="1"/>
  <c r="AI696" i="18"/>
  <c r="U692" i="18"/>
  <c r="W689" i="18"/>
  <c r="AP689" i="18" s="1"/>
  <c r="AH689" i="18"/>
  <c r="AI688" i="18"/>
  <c r="AN688" i="18" s="1"/>
  <c r="AH686" i="18"/>
  <c r="AI685" i="18"/>
  <c r="AO685" i="18" s="1"/>
  <c r="AH681" i="18"/>
  <c r="U681" i="18"/>
  <c r="U679" i="18"/>
  <c r="W671" i="18"/>
  <c r="AL671" i="18" s="1"/>
  <c r="AH671" i="18"/>
  <c r="U671" i="18"/>
  <c r="AJ671" i="18"/>
  <c r="AI669" i="18"/>
  <c r="AH668" i="18"/>
  <c r="AH663" i="18"/>
  <c r="AM663" i="18" s="1"/>
  <c r="V661" i="18"/>
  <c r="AJ661" i="18"/>
  <c r="AH661" i="18"/>
  <c r="AH660" i="18"/>
  <c r="X660" i="18"/>
  <c r="Z660" i="18" s="1"/>
  <c r="AH655" i="18"/>
  <c r="AM655" i="18" s="1"/>
  <c r="AH653" i="18"/>
  <c r="AL653" i="18" s="1"/>
  <c r="AJ648" i="18"/>
  <c r="AQ648" i="18" s="1"/>
  <c r="X648" i="18"/>
  <c r="Z648" i="18" s="1"/>
  <c r="AH643" i="18"/>
  <c r="V643" i="18"/>
  <c r="AJ643" i="18"/>
  <c r="AH642" i="18"/>
  <c r="AH633" i="18"/>
  <c r="AM633" i="18" s="1"/>
  <c r="U633" i="18"/>
  <c r="W626" i="18"/>
  <c r="Y626" i="18" s="1"/>
  <c r="W622" i="18"/>
  <c r="AA622" i="18"/>
  <c r="X618" i="18"/>
  <c r="U618" i="18"/>
  <c r="AH618" i="18"/>
  <c r="V618" i="18"/>
  <c r="AI618" i="18"/>
  <c r="AH614" i="18"/>
  <c r="W614" i="18"/>
  <c r="Y614" i="18" s="1"/>
  <c r="AH604" i="18"/>
  <c r="W604" i="18"/>
  <c r="AN604" i="18" s="1"/>
  <c r="AI593" i="18"/>
  <c r="AH586" i="18"/>
  <c r="AL586" i="18" s="1"/>
  <c r="U586" i="18"/>
  <c r="X580" i="18"/>
  <c r="AB580" i="18" s="1"/>
  <c r="V580" i="18"/>
  <c r="AJ580" i="18"/>
  <c r="U580" i="18"/>
  <c r="AI580" i="18"/>
  <c r="AO580" i="18" s="1"/>
  <c r="AH573" i="18"/>
  <c r="AJ564" i="18"/>
  <c r="AP564" i="18" s="1"/>
  <c r="AJ561" i="18"/>
  <c r="AP561" i="18" s="1"/>
  <c r="U561" i="18"/>
  <c r="W551" i="18"/>
  <c r="AH551" i="18"/>
  <c r="AL551" i="18" s="1"/>
  <c r="AI551" i="18"/>
  <c r="W546" i="18"/>
  <c r="AA546" i="18" s="1"/>
  <c r="AJ539" i="18"/>
  <c r="W539" i="18"/>
  <c r="Y539" i="18" s="1"/>
  <c r="AI520" i="18"/>
  <c r="AJ518" i="18"/>
  <c r="U518" i="18"/>
  <c r="AJ485" i="18"/>
  <c r="AJ473" i="18"/>
  <c r="X375" i="18"/>
  <c r="AJ375" i="18"/>
  <c r="U375" i="18"/>
  <c r="AH375" i="18"/>
  <c r="AM375" i="18" s="1"/>
  <c r="W375" i="18"/>
  <c r="Y375" i="18" s="1"/>
  <c r="AI375" i="18"/>
  <c r="W305" i="18"/>
  <c r="AH305" i="18"/>
  <c r="AI305" i="18"/>
  <c r="V305" i="18"/>
  <c r="U305" i="18"/>
  <c r="X305" i="18"/>
  <c r="AB305" i="18" s="1"/>
  <c r="AJ305" i="18"/>
  <c r="U674" i="18"/>
  <c r="W672" i="18"/>
  <c r="AA672" i="18" s="1"/>
  <c r="V672" i="18"/>
  <c r="AJ672" i="18"/>
  <c r="U672" i="18"/>
  <c r="W667" i="18"/>
  <c r="V667" i="18"/>
  <c r="AJ667" i="18"/>
  <c r="AP667" i="18" s="1"/>
  <c r="U667" i="18"/>
  <c r="U666" i="18"/>
  <c r="W659" i="18"/>
  <c r="V659" i="18"/>
  <c r="AJ659" i="18"/>
  <c r="U659" i="18"/>
  <c r="U650" i="18"/>
  <c r="U649" i="18"/>
  <c r="U644" i="18"/>
  <c r="U640" i="18"/>
  <c r="AH640" i="18"/>
  <c r="V637" i="18"/>
  <c r="AJ637" i="18"/>
  <c r="AQ637" i="18" s="1"/>
  <c r="U637" i="18"/>
  <c r="W616" i="18"/>
  <c r="V616" i="18"/>
  <c r="AJ616" i="18"/>
  <c r="X616" i="18"/>
  <c r="W607" i="18"/>
  <c r="AH607" i="18"/>
  <c r="AI607" i="18"/>
  <c r="U597" i="18"/>
  <c r="AH597" i="18"/>
  <c r="AL597" i="18" s="1"/>
  <c r="W595" i="18"/>
  <c r="V595" i="18"/>
  <c r="AJ595" i="18"/>
  <c r="W585" i="18"/>
  <c r="Y585" i="18" s="1"/>
  <c r="AH585" i="18"/>
  <c r="AM585" i="18" s="1"/>
  <c r="AI585" i="18"/>
  <c r="AO585" i="18" s="1"/>
  <c r="X570" i="18"/>
  <c r="U570" i="18"/>
  <c r="AH570" i="18"/>
  <c r="W567" i="18"/>
  <c r="Y567" i="18" s="1"/>
  <c r="AH567" i="18"/>
  <c r="AM567" i="18" s="1"/>
  <c r="W562" i="18"/>
  <c r="Y562" i="18" s="1"/>
  <c r="V562" i="18"/>
  <c r="X562" i="18"/>
  <c r="Z562" i="18" s="1"/>
  <c r="AJ562" i="18"/>
  <c r="AQ562" i="18" s="1"/>
  <c r="U560" i="18"/>
  <c r="X556" i="18"/>
  <c r="V556" i="18"/>
  <c r="AJ556" i="18"/>
  <c r="AP556" i="18" s="1"/>
  <c r="U556" i="18"/>
  <c r="W552" i="18"/>
  <c r="AA552" i="18" s="1"/>
  <c r="V552" i="18"/>
  <c r="AJ552" i="18"/>
  <c r="X552" i="18"/>
  <c r="AB552" i="18" s="1"/>
  <c r="W533" i="18"/>
  <c r="AA533" i="18" s="1"/>
  <c r="V533" i="18"/>
  <c r="AJ533" i="18"/>
  <c r="AQ533" i="18" s="1"/>
  <c r="W527" i="18"/>
  <c r="AH527" i="18"/>
  <c r="AM527" i="18" s="1"/>
  <c r="AI527" i="18"/>
  <c r="AO527" i="18" s="1"/>
  <c r="V512" i="18"/>
  <c r="U512" i="18"/>
  <c r="AJ512" i="18"/>
  <c r="V499" i="18"/>
  <c r="U469" i="18"/>
  <c r="AH469" i="18"/>
  <c r="AM469" i="18" s="1"/>
  <c r="Z468" i="18"/>
  <c r="AB468" i="18"/>
  <c r="W457" i="18"/>
  <c r="Y457" i="18" s="1"/>
  <c r="AH457" i="18"/>
  <c r="AG446" i="18"/>
  <c r="AS446" i="18"/>
  <c r="X441" i="18"/>
  <c r="AB441" i="18" s="1"/>
  <c r="AI441" i="18"/>
  <c r="U441" i="18"/>
  <c r="AJ441" i="18"/>
  <c r="AH418" i="18"/>
  <c r="AM418" i="18" s="1"/>
  <c r="W418" i="18"/>
  <c r="AI418" i="18"/>
  <c r="AJ418" i="18"/>
  <c r="AP418" i="18" s="1"/>
  <c r="U406" i="18"/>
  <c r="AA357" i="18"/>
  <c r="Y357" i="18"/>
  <c r="Z265" i="18"/>
  <c r="AB265" i="18"/>
  <c r="G226" i="18"/>
  <c r="AS226" i="18" s="1"/>
  <c r="AU226" i="18"/>
  <c r="U519" i="18"/>
  <c r="V519" i="18"/>
  <c r="AJ519" i="18"/>
  <c r="AQ519" i="18" s="1"/>
  <c r="W519" i="18"/>
  <c r="AA519" i="18" s="1"/>
  <c r="W503" i="18"/>
  <c r="Y503" i="18" s="1"/>
  <c r="AH503" i="18"/>
  <c r="U500" i="18"/>
  <c r="V500" i="18"/>
  <c r="W500" i="18"/>
  <c r="AJ500" i="18"/>
  <c r="U499" i="18"/>
  <c r="AH499" i="18"/>
  <c r="AJ498" i="18"/>
  <c r="U498" i="18"/>
  <c r="AH498" i="18"/>
  <c r="U484" i="18"/>
  <c r="V484" i="18"/>
  <c r="W484" i="18"/>
  <c r="AA484" i="18" s="1"/>
  <c r="AJ484" i="18"/>
  <c r="W483" i="18"/>
  <c r="AH483" i="18"/>
  <c r="W478" i="18"/>
  <c r="AJ478" i="18"/>
  <c r="AH478" i="18"/>
  <c r="AL478" i="18" s="1"/>
  <c r="AI469" i="18"/>
  <c r="U458" i="18"/>
  <c r="AH458" i="18"/>
  <c r="W458" i="18"/>
  <c r="AI458" i="18"/>
  <c r="AI457" i="18"/>
  <c r="U457" i="18"/>
  <c r="W456" i="18"/>
  <c r="AA456" i="18" s="1"/>
  <c r="X456" i="18"/>
  <c r="AJ456" i="18"/>
  <c r="X453" i="18"/>
  <c r="Z453" i="18" s="1"/>
  <c r="AI453" i="18"/>
  <c r="AO453" i="18" s="1"/>
  <c r="V447" i="18"/>
  <c r="AJ447" i="18"/>
  <c r="AP447" i="18" s="1"/>
  <c r="U447" i="18"/>
  <c r="X447" i="18"/>
  <c r="AH441" i="18"/>
  <c r="AM441" i="18" s="1"/>
  <c r="W436" i="18"/>
  <c r="Y436" i="18" s="1"/>
  <c r="AJ436" i="18"/>
  <c r="V436" i="18"/>
  <c r="W269" i="18"/>
  <c r="V269" i="18"/>
  <c r="AI269" i="18"/>
  <c r="AN269" i="18" s="1"/>
  <c r="AJ269" i="18"/>
  <c r="AH269" i="18"/>
  <c r="AL269" i="18" s="1"/>
  <c r="U269" i="18"/>
  <c r="X269" i="18"/>
  <c r="AH235" i="18"/>
  <c r="AJ235" i="18"/>
  <c r="AQ235" i="18" s="1"/>
  <c r="AU166" i="18"/>
  <c r="W127" i="18"/>
  <c r="AI127" i="18"/>
  <c r="X674" i="18"/>
  <c r="AH672" i="18"/>
  <c r="AL672" i="18" s="1"/>
  <c r="X672" i="18"/>
  <c r="AH667" i="18"/>
  <c r="X666" i="18"/>
  <c r="Z666" i="18" s="1"/>
  <c r="U664" i="18"/>
  <c r="U662" i="18"/>
  <c r="AJ662" i="18"/>
  <c r="AH659" i="18"/>
  <c r="AM659" i="18" s="1"/>
  <c r="U656" i="18"/>
  <c r="U652" i="18"/>
  <c r="AH649" i="18"/>
  <c r="AM649" i="18" s="1"/>
  <c r="X644" i="18"/>
  <c r="AI641" i="18"/>
  <c r="AO641" i="18" s="1"/>
  <c r="X640" i="18"/>
  <c r="Z640" i="18" s="1"/>
  <c r="AH637" i="18"/>
  <c r="W637" i="18"/>
  <c r="W634" i="18"/>
  <c r="Y634" i="18" s="1"/>
  <c r="W632" i="18"/>
  <c r="V632" i="18"/>
  <c r="AJ632" i="18"/>
  <c r="U632" i="18"/>
  <c r="W629" i="18"/>
  <c r="V629" i="18"/>
  <c r="AJ629" i="18"/>
  <c r="U629" i="18"/>
  <c r="AH616" i="18"/>
  <c r="U610" i="18"/>
  <c r="AJ607" i="18"/>
  <c r="U607" i="18"/>
  <c r="X600" i="18"/>
  <c r="U600" i="18"/>
  <c r="AH600" i="18"/>
  <c r="W597" i="18"/>
  <c r="Y597" i="18" s="1"/>
  <c r="X596" i="18"/>
  <c r="Z596" i="18" s="1"/>
  <c r="V596" i="18"/>
  <c r="AJ596" i="18"/>
  <c r="U596" i="18"/>
  <c r="AH595" i="18"/>
  <c r="AJ585" i="18"/>
  <c r="AQ585" i="18" s="1"/>
  <c r="U585" i="18"/>
  <c r="U582" i="18"/>
  <c r="X582" i="18"/>
  <c r="AJ582" i="18"/>
  <c r="AH582" i="18"/>
  <c r="W577" i="18"/>
  <c r="AH577" i="18"/>
  <c r="W570" i="18"/>
  <c r="Y570" i="18" s="1"/>
  <c r="AI567" i="18"/>
  <c r="U563" i="18"/>
  <c r="AH563" i="18"/>
  <c r="AH562" i="18"/>
  <c r="U557" i="18"/>
  <c r="AH557" i="18"/>
  <c r="AH556" i="18"/>
  <c r="W556" i="18"/>
  <c r="W555" i="18"/>
  <c r="Y555" i="18" s="1"/>
  <c r="V555" i="18"/>
  <c r="AJ555" i="18"/>
  <c r="AQ555" i="18" s="1"/>
  <c r="AH552" i="18"/>
  <c r="U540" i="18"/>
  <c r="AH540" i="18"/>
  <c r="AM540" i="18" s="1"/>
  <c r="W537" i="18"/>
  <c r="Y537" i="18" s="1"/>
  <c r="AH537" i="18"/>
  <c r="AM537" i="18" s="1"/>
  <c r="X534" i="18"/>
  <c r="V534" i="18"/>
  <c r="U534" i="18"/>
  <c r="AJ534" i="18"/>
  <c r="AQ534" i="18" s="1"/>
  <c r="AH533" i="18"/>
  <c r="AJ527" i="18"/>
  <c r="U527" i="18"/>
  <c r="U523" i="18"/>
  <c r="AH523" i="18"/>
  <c r="AI519" i="18"/>
  <c r="V513" i="18"/>
  <c r="AJ513" i="18"/>
  <c r="U513" i="18"/>
  <c r="AH512" i="18"/>
  <c r="AL512" i="18" s="1"/>
  <c r="X512" i="18"/>
  <c r="U504" i="18"/>
  <c r="AH504" i="18"/>
  <c r="W504" i="18"/>
  <c r="AA504" i="18" s="1"/>
  <c r="AI504" i="18"/>
  <c r="AN504" i="18" s="1"/>
  <c r="AI503" i="18"/>
  <c r="U503" i="18"/>
  <c r="AI500" i="18"/>
  <c r="AN500" i="18" s="1"/>
  <c r="AI499" i="18"/>
  <c r="AI498" i="18"/>
  <c r="X498" i="18"/>
  <c r="Z498" i="18" s="1"/>
  <c r="V486" i="18"/>
  <c r="AJ486" i="18"/>
  <c r="AP486" i="18" s="1"/>
  <c r="W486" i="18"/>
  <c r="Y486" i="18" s="1"/>
  <c r="AI484" i="18"/>
  <c r="AI483" i="18"/>
  <c r="AO483" i="18" s="1"/>
  <c r="AI478" i="18"/>
  <c r="X474" i="18"/>
  <c r="AJ474" i="18"/>
  <c r="AH474" i="18"/>
  <c r="AJ472" i="18"/>
  <c r="U472" i="18"/>
  <c r="AH472" i="18"/>
  <c r="W471" i="18"/>
  <c r="AH471" i="18"/>
  <c r="AM471" i="18" s="1"/>
  <c r="W469" i="18"/>
  <c r="Y469" i="18" s="1"/>
  <c r="U468" i="18"/>
  <c r="V468" i="18"/>
  <c r="W468" i="18"/>
  <c r="AA468" i="18" s="1"/>
  <c r="AJ468" i="18"/>
  <c r="AQ468" i="18" s="1"/>
  <c r="U467" i="18"/>
  <c r="AH467" i="18"/>
  <c r="AL467" i="18" s="1"/>
  <c r="AJ466" i="18"/>
  <c r="U466" i="18"/>
  <c r="AH466" i="18"/>
  <c r="AJ458" i="18"/>
  <c r="AQ458" i="18" s="1"/>
  <c r="V454" i="18"/>
  <c r="AH453" i="18"/>
  <c r="AS452" i="18"/>
  <c r="AI447" i="18"/>
  <c r="U445" i="18"/>
  <c r="X445" i="18"/>
  <c r="AH445" i="18"/>
  <c r="W441" i="18"/>
  <c r="AD432" i="18"/>
  <c r="AS432" i="18"/>
  <c r="AS430" i="18"/>
  <c r="U426" i="18"/>
  <c r="AI426" i="18"/>
  <c r="W426" i="18"/>
  <c r="AH426" i="18"/>
  <c r="AJ426" i="18"/>
  <c r="U418" i="18"/>
  <c r="V408" i="18"/>
  <c r="AJ408" i="18"/>
  <c r="U408" i="18"/>
  <c r="AH408" i="18"/>
  <c r="W408" i="18"/>
  <c r="AA408" i="18" s="1"/>
  <c r="AI408" i="18"/>
  <c r="AO408" i="18" s="1"/>
  <c r="U404" i="18"/>
  <c r="V404" i="18"/>
  <c r="AJ404" i="18"/>
  <c r="W404" i="18"/>
  <c r="AH404" i="18"/>
  <c r="AI404" i="18"/>
  <c r="AO404" i="18" s="1"/>
  <c r="U356" i="18"/>
  <c r="V356" i="18"/>
  <c r="AJ356" i="18"/>
  <c r="AQ356" i="18" s="1"/>
  <c r="AH356" i="18"/>
  <c r="AM356" i="18" s="1"/>
  <c r="W356" i="18"/>
  <c r="AI356" i="18"/>
  <c r="AN356" i="18" s="1"/>
  <c r="AU172" i="18"/>
  <c r="G172" i="18"/>
  <c r="AS172" i="18" s="1"/>
  <c r="AI168" i="18"/>
  <c r="W168" i="18"/>
  <c r="AH168" i="18"/>
  <c r="AJ168" i="18"/>
  <c r="X168" i="18"/>
  <c r="W431" i="18"/>
  <c r="U428" i="18"/>
  <c r="AJ428" i="18"/>
  <c r="X425" i="18"/>
  <c r="Z425" i="18" s="1"/>
  <c r="AJ425" i="18"/>
  <c r="U425" i="18"/>
  <c r="X415" i="18"/>
  <c r="AB415" i="18" s="1"/>
  <c r="V415" i="18"/>
  <c r="AJ415" i="18"/>
  <c r="U415" i="18"/>
  <c r="X393" i="18"/>
  <c r="AB393" i="18" s="1"/>
  <c r="AJ393" i="18"/>
  <c r="U393" i="18"/>
  <c r="AH393" i="18"/>
  <c r="U391" i="18"/>
  <c r="AH391" i="18"/>
  <c r="AL391" i="18" s="1"/>
  <c r="W391" i="18"/>
  <c r="AA391" i="18" s="1"/>
  <c r="AI391" i="18"/>
  <c r="W389" i="18"/>
  <c r="AH389" i="18"/>
  <c r="U388" i="18"/>
  <c r="AH388" i="18"/>
  <c r="W388" i="18"/>
  <c r="AA388" i="18" s="1"/>
  <c r="AI388" i="18"/>
  <c r="U380" i="18"/>
  <c r="AH380" i="18"/>
  <c r="V373" i="18"/>
  <c r="W373" i="18"/>
  <c r="AA373" i="18" s="1"/>
  <c r="AJ373" i="18"/>
  <c r="AH357" i="18"/>
  <c r="U357" i="18"/>
  <c r="X357" i="18"/>
  <c r="Z357" i="18" s="1"/>
  <c r="AI357" i="18"/>
  <c r="AN357" i="18" s="1"/>
  <c r="W344" i="18"/>
  <c r="AH344" i="18"/>
  <c r="U344" i="18"/>
  <c r="AI344" i="18"/>
  <c r="AN344" i="18"/>
  <c r="U343" i="18"/>
  <c r="AH343" i="18"/>
  <c r="X343" i="18"/>
  <c r="AB343" i="18"/>
  <c r="AI343" i="18"/>
  <c r="W338" i="18"/>
  <c r="AH338" i="18"/>
  <c r="AM338" i="18"/>
  <c r="AH310" i="18"/>
  <c r="W310" i="18"/>
  <c r="V310" i="18"/>
  <c r="X307" i="18"/>
  <c r="V307" i="18"/>
  <c r="AJ307" i="18"/>
  <c r="W307" i="18"/>
  <c r="AH307" i="18"/>
  <c r="AM307" i="18" s="1"/>
  <c r="W302" i="18"/>
  <c r="AA302" i="18" s="1"/>
  <c r="AH302" i="18"/>
  <c r="U274" i="18"/>
  <c r="AS255" i="18"/>
  <c r="AD255" i="18"/>
  <c r="AG243" i="18"/>
  <c r="AS243" i="18"/>
  <c r="X227" i="18"/>
  <c r="AH227" i="18"/>
  <c r="AG226" i="18"/>
  <c r="G219" i="18"/>
  <c r="AU219" i="18"/>
  <c r="G212" i="18"/>
  <c r="AS212" i="18" s="1"/>
  <c r="AU212" i="18"/>
  <c r="AU203" i="18"/>
  <c r="G203" i="18"/>
  <c r="G191" i="18"/>
  <c r="AD191" i="18" s="1"/>
  <c r="AU191" i="18"/>
  <c r="AI189" i="18"/>
  <c r="X189" i="18"/>
  <c r="W180" i="18"/>
  <c r="AL180" i="18" s="1"/>
  <c r="AH180" i="18"/>
  <c r="X180" i="18"/>
  <c r="AI180" i="18"/>
  <c r="AJ180" i="18"/>
  <c r="AU179" i="18"/>
  <c r="G179" i="18"/>
  <c r="G175" i="18"/>
  <c r="AD175" i="18" s="1"/>
  <c r="AU175" i="18"/>
  <c r="AG175" i="18"/>
  <c r="AG172" i="18"/>
  <c r="G168" i="18"/>
  <c r="AS168" i="18" s="1"/>
  <c r="AU168" i="18"/>
  <c r="AU161" i="18"/>
  <c r="G161" i="18"/>
  <c r="AG159" i="18"/>
  <c r="AG157" i="18"/>
  <c r="AU149" i="18"/>
  <c r="G149" i="18"/>
  <c r="AS129" i="18"/>
  <c r="AG129" i="18"/>
  <c r="AU127" i="18"/>
  <c r="AG127" i="18"/>
  <c r="G117" i="18"/>
  <c r="AD117" i="18" s="1"/>
  <c r="AU117" i="18"/>
  <c r="G113" i="18"/>
  <c r="AD113" i="18" s="1"/>
  <c r="AU113" i="18"/>
  <c r="G106" i="18"/>
  <c r="AD106" i="18" s="1"/>
  <c r="AU106" i="18"/>
  <c r="G93" i="18"/>
  <c r="AU93" i="18"/>
  <c r="G89" i="18"/>
  <c r="AS89" i="18" s="1"/>
  <c r="AU89" i="18"/>
  <c r="AG82" i="18"/>
  <c r="X80" i="18"/>
  <c r="W80" i="18"/>
  <c r="AH80" i="18"/>
  <c r="AI80" i="18"/>
  <c r="G77" i="18"/>
  <c r="AD77" i="18" s="1"/>
  <c r="AU77" i="18"/>
  <c r="AJ624" i="18"/>
  <c r="V624" i="18"/>
  <c r="W624" i="18"/>
  <c r="Y624" i="18" s="1"/>
  <c r="AJ620" i="18"/>
  <c r="V620" i="18"/>
  <c r="X620" i="18"/>
  <c r="Z620" i="18" s="1"/>
  <c r="AJ619" i="18"/>
  <c r="AQ619" i="18" s="1"/>
  <c r="V619" i="18"/>
  <c r="AJ612" i="18"/>
  <c r="V612" i="18"/>
  <c r="X612" i="18"/>
  <c r="Z612" i="18" s="1"/>
  <c r="AJ611" i="18"/>
  <c r="V611" i="18"/>
  <c r="V594" i="18"/>
  <c r="W594" i="18"/>
  <c r="Y594" i="18"/>
  <c r="AJ590" i="18"/>
  <c r="X590" i="18"/>
  <c r="AJ589" i="18"/>
  <c r="V589" i="18"/>
  <c r="V578" i="18"/>
  <c r="W578" i="18"/>
  <c r="AJ572" i="18"/>
  <c r="V572" i="18"/>
  <c r="X572" i="18"/>
  <c r="Z572" i="18" s="1"/>
  <c r="AJ571" i="18"/>
  <c r="AQ571" i="18" s="1"/>
  <c r="V571" i="18"/>
  <c r="AJ568" i="18"/>
  <c r="V568" i="18"/>
  <c r="V550" i="18"/>
  <c r="X550" i="18"/>
  <c r="AJ549" i="18"/>
  <c r="V549" i="18"/>
  <c r="AJ544" i="18"/>
  <c r="V544" i="18"/>
  <c r="W544" i="18"/>
  <c r="Y544" i="18" s="1"/>
  <c r="AJ538" i="18"/>
  <c r="V538" i="18"/>
  <c r="W524" i="18"/>
  <c r="U515" i="18"/>
  <c r="X510" i="18"/>
  <c r="Z510" i="18" s="1"/>
  <c r="W505" i="18"/>
  <c r="W502" i="18"/>
  <c r="W497" i="18"/>
  <c r="X496" i="18"/>
  <c r="AO496" i="18" s="1"/>
  <c r="W495" i="18"/>
  <c r="X494" i="18"/>
  <c r="X492" i="18"/>
  <c r="U492" i="18"/>
  <c r="X490" i="18"/>
  <c r="U489" i="18"/>
  <c r="W482" i="18"/>
  <c r="AA482" i="18" s="1"/>
  <c r="U477" i="18"/>
  <c r="W470" i="18"/>
  <c r="W465" i="18"/>
  <c r="X464" i="18"/>
  <c r="AO464" i="18" s="1"/>
  <c r="W463" i="18"/>
  <c r="AL463" i="18" s="1"/>
  <c r="X462" i="18"/>
  <c r="AB462" i="18"/>
  <c r="X460" i="18"/>
  <c r="Z460" i="18" s="1"/>
  <c r="U460" i="18"/>
  <c r="U455" i="18"/>
  <c r="U448" i="18"/>
  <c r="W443" i="18"/>
  <c r="Y443" i="18" s="1"/>
  <c r="U435" i="18"/>
  <c r="AH435" i="18"/>
  <c r="AM435" i="18" s="1"/>
  <c r="AH431" i="18"/>
  <c r="AL431" i="18" s="1"/>
  <c r="X429" i="18"/>
  <c r="Z429" i="18" s="1"/>
  <c r="AJ429" i="18"/>
  <c r="W429" i="18"/>
  <c r="AN429" i="18" s="1"/>
  <c r="AH425" i="18"/>
  <c r="AL425" i="18" s="1"/>
  <c r="U423" i="18"/>
  <c r="AH423" i="18"/>
  <c r="W420" i="18"/>
  <c r="AA420" i="18" s="1"/>
  <c r="AI420" i="18"/>
  <c r="AI415" i="18"/>
  <c r="U412" i="18"/>
  <c r="AH412" i="18"/>
  <c r="AM412" i="18" s="1"/>
  <c r="U410" i="18"/>
  <c r="AH410" i="18"/>
  <c r="AM410" i="18" s="1"/>
  <c r="AI393" i="18"/>
  <c r="AO393" i="18" s="1"/>
  <c r="AJ389" i="18"/>
  <c r="U389" i="18"/>
  <c r="W382" i="18"/>
  <c r="AJ382" i="18"/>
  <c r="W381" i="18"/>
  <c r="Y381" i="18" s="1"/>
  <c r="AH381" i="18"/>
  <c r="AL381" i="18" s="1"/>
  <c r="AJ381" i="18"/>
  <c r="AJ380" i="18"/>
  <c r="AQ380" i="18" s="1"/>
  <c r="W380" i="18"/>
  <c r="U376" i="18"/>
  <c r="W376" i="18"/>
  <c r="AH376" i="18"/>
  <c r="W374" i="18"/>
  <c r="AJ374" i="18"/>
  <c r="AP374" i="18" s="1"/>
  <c r="AI373" i="18"/>
  <c r="W372" i="18"/>
  <c r="AH372" i="18"/>
  <c r="AM372" i="18" s="1"/>
  <c r="U363" i="18"/>
  <c r="AJ363" i="18"/>
  <c r="AP363" i="18" s="1"/>
  <c r="AH363" i="18"/>
  <c r="AL363" i="18" s="1"/>
  <c r="V360" i="18"/>
  <c r="AJ360" i="18"/>
  <c r="AQ360" i="18" s="1"/>
  <c r="W360" i="18"/>
  <c r="AJ344" i="18"/>
  <c r="AQ344" i="18" s="1"/>
  <c r="W343" i="18"/>
  <c r="AI338" i="18"/>
  <c r="AO338" i="18"/>
  <c r="U338" i="18"/>
  <c r="AH326" i="18"/>
  <c r="W326" i="18"/>
  <c r="AA326" i="18"/>
  <c r="AI326" i="18"/>
  <c r="AO326" i="18" s="1"/>
  <c r="AJ326" i="18"/>
  <c r="AQ326" i="18" s="1"/>
  <c r="U318" i="18"/>
  <c r="V318" i="18"/>
  <c r="AJ318" i="18"/>
  <c r="AP318" i="18" s="1"/>
  <c r="W318" i="18"/>
  <c r="AJ310" i="18"/>
  <c r="U306" i="18"/>
  <c r="AI306" i="18"/>
  <c r="W306" i="18"/>
  <c r="AH306" i="18"/>
  <c r="AI302" i="18"/>
  <c r="W300" i="18"/>
  <c r="Y300" i="18" s="1"/>
  <c r="U300" i="18"/>
  <c r="V300" i="18"/>
  <c r="AJ300" i="18"/>
  <c r="AP300" i="18" s="1"/>
  <c r="U296" i="18"/>
  <c r="V296" i="18"/>
  <c r="AJ296" i="18"/>
  <c r="AQ296" i="18" s="1"/>
  <c r="W287" i="18"/>
  <c r="X287" i="18"/>
  <c r="AB287" i="18" s="1"/>
  <c r="AH287" i="18"/>
  <c r="AM287" i="18" s="1"/>
  <c r="U273" i="18"/>
  <c r="V273" i="18"/>
  <c r="W273" i="18"/>
  <c r="Y273" i="18" s="1"/>
  <c r="AJ273" i="18"/>
  <c r="AH273" i="18"/>
  <c r="AI273" i="18"/>
  <c r="AH243" i="18"/>
  <c r="AJ243" i="18"/>
  <c r="AQ243" i="18" s="1"/>
  <c r="AS208" i="18"/>
  <c r="AD208" i="18"/>
  <c r="X196" i="18"/>
  <c r="AI196" i="18"/>
  <c r="W196" i="18"/>
  <c r="AH196" i="18"/>
  <c r="AJ196" i="18"/>
  <c r="X144" i="18"/>
  <c r="AI144" i="18"/>
  <c r="X133" i="18"/>
  <c r="W133" i="18"/>
  <c r="AI133" i="18"/>
  <c r="AJ133" i="18"/>
  <c r="AH133" i="18"/>
  <c r="G133" i="18"/>
  <c r="AD133" i="18" s="1"/>
  <c r="AU133" i="18"/>
  <c r="AG117" i="18"/>
  <c r="AG106" i="18"/>
  <c r="X95" i="18"/>
  <c r="AI95" i="18"/>
  <c r="W95" i="18"/>
  <c r="AH95" i="18"/>
  <c r="AJ95" i="18"/>
  <c r="X73" i="18"/>
  <c r="AH530" i="18"/>
  <c r="AH517" i="18"/>
  <c r="AM517" i="18" s="1"/>
  <c r="AH496" i="18"/>
  <c r="AM496" i="18" s="1"/>
  <c r="AH490" i="18"/>
  <c r="AM490" i="18" s="1"/>
  <c r="AI482" i="18"/>
  <c r="AN482" i="18" s="1"/>
  <c r="AH475" i="18"/>
  <c r="AM475" i="18" s="1"/>
  <c r="AH465" i="18"/>
  <c r="AH464" i="18"/>
  <c r="AH454" i="18"/>
  <c r="AM454" i="18" s="1"/>
  <c r="AH451" i="18"/>
  <c r="AH449" i="18"/>
  <c r="AI443" i="18"/>
  <c r="V438" i="18"/>
  <c r="AJ435" i="18"/>
  <c r="AP435" i="18" s="1"/>
  <c r="AA435" i="18"/>
  <c r="U433" i="18"/>
  <c r="AH433" i="18"/>
  <c r="X431" i="18"/>
  <c r="AH429" i="18"/>
  <c r="U429" i="18"/>
  <c r="AI428" i="18"/>
  <c r="W428" i="18"/>
  <c r="Y428" i="18" s="1"/>
  <c r="W425" i="18"/>
  <c r="AI423" i="18"/>
  <c r="U422" i="18"/>
  <c r="AH422" i="18"/>
  <c r="X421" i="18"/>
  <c r="Z421" i="18" s="1"/>
  <c r="AJ420" i="18"/>
  <c r="X419" i="18"/>
  <c r="W416" i="18"/>
  <c r="Y416" i="18" s="1"/>
  <c r="AH416" i="18"/>
  <c r="AH415" i="18"/>
  <c r="W415" i="18"/>
  <c r="AA415" i="18" s="1"/>
  <c r="W414" i="18"/>
  <c r="V414" i="18"/>
  <c r="AJ414" i="18"/>
  <c r="W413" i="18"/>
  <c r="AH413" i="18"/>
  <c r="AJ413" i="18"/>
  <c r="U413" i="18"/>
  <c r="AJ412" i="18"/>
  <c r="W412" i="18"/>
  <c r="AI410" i="18"/>
  <c r="AO410" i="18" s="1"/>
  <c r="W393" i="18"/>
  <c r="AJ391" i="18"/>
  <c r="X391" i="18"/>
  <c r="AB391" i="18" s="1"/>
  <c r="AI389" i="18"/>
  <c r="X389" i="18"/>
  <c r="AJ388" i="18"/>
  <c r="AQ388" i="18" s="1"/>
  <c r="U387" i="18"/>
  <c r="V387" i="18"/>
  <c r="AJ387" i="18"/>
  <c r="V384" i="18"/>
  <c r="AJ384" i="18"/>
  <c r="W384" i="18"/>
  <c r="AA384" i="18" s="1"/>
  <c r="AI382" i="18"/>
  <c r="AI380" i="18"/>
  <c r="AO380" i="18" s="1"/>
  <c r="AI376" i="18"/>
  <c r="AI374" i="18"/>
  <c r="AO374" i="18" s="1"/>
  <c r="AH373" i="18"/>
  <c r="X373" i="18"/>
  <c r="AI372" i="18"/>
  <c r="AO372" i="18"/>
  <c r="U372" i="18"/>
  <c r="X363" i="18"/>
  <c r="AI360" i="18"/>
  <c r="AO360" i="18" s="1"/>
  <c r="AJ357" i="18"/>
  <c r="AP357" i="18" s="1"/>
  <c r="X355" i="18"/>
  <c r="Z355" i="18" s="1"/>
  <c r="AH355" i="18"/>
  <c r="U355" i="18"/>
  <c r="AI355" i="18"/>
  <c r="AO355" i="18" s="1"/>
  <c r="AH351" i="18"/>
  <c r="X351" i="18"/>
  <c r="AB351" i="18" s="1"/>
  <c r="U351" i="18"/>
  <c r="AI351" i="18"/>
  <c r="AJ343" i="18"/>
  <c r="W341" i="18"/>
  <c r="Y341" i="18" s="1"/>
  <c r="AJ341" i="18"/>
  <c r="X341" i="18"/>
  <c r="V341" i="18"/>
  <c r="U341" i="18"/>
  <c r="U336" i="18"/>
  <c r="W336" i="18"/>
  <c r="AH336" i="18"/>
  <c r="AM336" i="18" s="1"/>
  <c r="U328" i="18"/>
  <c r="AH328" i="18"/>
  <c r="AM328" i="18" s="1"/>
  <c r="U324" i="18"/>
  <c r="V324" i="18"/>
  <c r="AJ324" i="18"/>
  <c r="AQ324" i="18" s="1"/>
  <c r="AI318" i="18"/>
  <c r="X317" i="18"/>
  <c r="Z317" i="18" s="1"/>
  <c r="V317" i="18"/>
  <c r="AJ317" i="18"/>
  <c r="AP317" i="18" s="1"/>
  <c r="W317" i="18"/>
  <c r="AA317" i="18" s="1"/>
  <c r="AH317" i="18"/>
  <c r="X313" i="18"/>
  <c r="V313" i="18"/>
  <c r="W313" i="18"/>
  <c r="AH313" i="18"/>
  <c r="AI310" i="18"/>
  <c r="U310" i="18"/>
  <c r="AI307" i="18"/>
  <c r="U302" i="18"/>
  <c r="AI296" i="18"/>
  <c r="AO296" i="18" s="1"/>
  <c r="W296" i="18"/>
  <c r="U295" i="18"/>
  <c r="AH295" i="18"/>
  <c r="W295" i="18"/>
  <c r="Y295" i="18" s="1"/>
  <c r="V295" i="18"/>
  <c r="X295" i="18"/>
  <c r="Z295" i="18" s="1"/>
  <c r="X293" i="18"/>
  <c r="AH293" i="18"/>
  <c r="AL293" i="18" s="1"/>
  <c r="W293" i="18"/>
  <c r="AA293" i="18" s="1"/>
  <c r="AI293" i="18"/>
  <c r="AN293" i="18" s="1"/>
  <c r="AJ293" i="18"/>
  <c r="V292" i="18"/>
  <c r="AJ292" i="18"/>
  <c r="U292" i="18"/>
  <c r="AH292" i="18"/>
  <c r="AM292" i="18" s="1"/>
  <c r="W292" i="18"/>
  <c r="AI292" i="18"/>
  <c r="AO292" i="18" s="1"/>
  <c r="X273" i="18"/>
  <c r="W272" i="18"/>
  <c r="AL272" i="18" s="1"/>
  <c r="AH272" i="18"/>
  <c r="U272" i="18"/>
  <c r="AI272" i="18"/>
  <c r="U264" i="18"/>
  <c r="V264" i="18"/>
  <c r="AJ264" i="18"/>
  <c r="AQ264" i="18" s="1"/>
  <c r="AH264" i="18"/>
  <c r="W264" i="18"/>
  <c r="AI264" i="18"/>
  <c r="X257" i="18"/>
  <c r="AJ257" i="18"/>
  <c r="V257" i="18"/>
  <c r="AH257" i="18"/>
  <c r="AL257" i="18" s="1"/>
  <c r="W257" i="18"/>
  <c r="Y257" i="18" s="1"/>
  <c r="AI257" i="18"/>
  <c r="U257" i="18"/>
  <c r="U252" i="18"/>
  <c r="W252" i="18"/>
  <c r="V252" i="18"/>
  <c r="AJ252" i="18"/>
  <c r="X252" i="18"/>
  <c r="AB252" i="18" s="1"/>
  <c r="AH252" i="18"/>
  <c r="AI252" i="18"/>
  <c r="X240" i="18"/>
  <c r="AB240" i="18" s="1"/>
  <c r="V240" i="18"/>
  <c r="AJ240" i="18"/>
  <c r="W240" i="18"/>
  <c r="AH240" i="18"/>
  <c r="AI240" i="18"/>
  <c r="G218" i="18"/>
  <c r="AD218" i="18" s="1"/>
  <c r="AU218" i="18"/>
  <c r="AS216" i="18"/>
  <c r="AG216" i="18"/>
  <c r="AG208" i="18"/>
  <c r="W200" i="18"/>
  <c r="AJ200" i="18"/>
  <c r="X200" i="18"/>
  <c r="AB200" i="18" s="1"/>
  <c r="AI200" i="18"/>
  <c r="AH200" i="18"/>
  <c r="AG183" i="18"/>
  <c r="W173" i="18"/>
  <c r="AH173" i="18"/>
  <c r="AJ173" i="18"/>
  <c r="X173" i="18"/>
  <c r="W170" i="18"/>
  <c r="AH170" i="18"/>
  <c r="AI170" i="18"/>
  <c r="X170" i="18"/>
  <c r="AJ170" i="18"/>
  <c r="G147" i="18"/>
  <c r="AD147" i="18" s="1"/>
  <c r="AU147" i="18"/>
  <c r="AU109" i="18"/>
  <c r="G109" i="18"/>
  <c r="AS109" i="18" s="1"/>
  <c r="X100" i="18"/>
  <c r="AJ100" i="18"/>
  <c r="AI100" i="18"/>
  <c r="W100" i="18"/>
  <c r="AA100" i="18" s="1"/>
  <c r="AH100" i="18"/>
  <c r="G100" i="18"/>
  <c r="AU100" i="18"/>
  <c r="X59" i="18"/>
  <c r="AH59" i="18"/>
  <c r="AI59" i="18"/>
  <c r="AJ59" i="18"/>
  <c r="V417" i="18"/>
  <c r="W417" i="18"/>
  <c r="AJ407" i="18"/>
  <c r="X407" i="18"/>
  <c r="AB407" i="18" s="1"/>
  <c r="AJ406" i="18"/>
  <c r="V406" i="18"/>
  <c r="W406" i="18"/>
  <c r="V405" i="18"/>
  <c r="AJ402" i="18"/>
  <c r="AQ402" i="18" s="1"/>
  <c r="V402" i="18"/>
  <c r="AJ400" i="18"/>
  <c r="AQ400" i="18" s="1"/>
  <c r="AI399" i="18"/>
  <c r="AN399" i="18" s="1"/>
  <c r="V399" i="18"/>
  <c r="U399" i="18"/>
  <c r="AJ398" i="18"/>
  <c r="V398" i="18"/>
  <c r="W398" i="18"/>
  <c r="Y398" i="18" s="1"/>
  <c r="AJ397" i="18"/>
  <c r="AQ397" i="18" s="1"/>
  <c r="X397" i="18"/>
  <c r="AB397" i="18" s="1"/>
  <c r="AJ396" i="18"/>
  <c r="AQ396" i="18" s="1"/>
  <c r="V396" i="18"/>
  <c r="AI395" i="18"/>
  <c r="V395" i="18"/>
  <c r="AJ392" i="18"/>
  <c r="AQ392" i="18" s="1"/>
  <c r="V392" i="18"/>
  <c r="AJ383" i="18"/>
  <c r="U383" i="18"/>
  <c r="AJ379" i="18"/>
  <c r="X379" i="18"/>
  <c r="X371" i="18"/>
  <c r="AJ370" i="18"/>
  <c r="V370" i="18"/>
  <c r="AJ369" i="18"/>
  <c r="V369" i="18"/>
  <c r="X369" i="18"/>
  <c r="AJ368" i="18"/>
  <c r="AQ368" i="18" s="1"/>
  <c r="AJ359" i="18"/>
  <c r="AQ359" i="18" s="1"/>
  <c r="V359" i="18"/>
  <c r="X359" i="18"/>
  <c r="AB359" i="18" s="1"/>
  <c r="AJ358" i="18"/>
  <c r="AQ358" i="18" s="1"/>
  <c r="V358" i="18"/>
  <c r="U354" i="18"/>
  <c r="AI354" i="18"/>
  <c r="AO354" i="18" s="1"/>
  <c r="V350" i="18"/>
  <c r="W350" i="18"/>
  <c r="W347" i="18"/>
  <c r="Y347" i="18" s="1"/>
  <c r="AI335" i="18"/>
  <c r="AO335" i="18"/>
  <c r="V335" i="18"/>
  <c r="X335" i="18"/>
  <c r="Z335" i="18" s="1"/>
  <c r="X333" i="18"/>
  <c r="V333" i="18"/>
  <c r="AJ333" i="18"/>
  <c r="AJ331" i="18"/>
  <c r="V331" i="18"/>
  <c r="X331" i="18"/>
  <c r="U325" i="18"/>
  <c r="W325" i="18"/>
  <c r="U323" i="18"/>
  <c r="AJ323" i="18"/>
  <c r="U319" i="18"/>
  <c r="AJ319" i="18"/>
  <c r="W319" i="18"/>
  <c r="V315" i="18"/>
  <c r="AJ303" i="18"/>
  <c r="AP303" i="18" s="1"/>
  <c r="V303" i="18"/>
  <c r="W303" i="18"/>
  <c r="Y303" i="18"/>
  <c r="U301" i="18"/>
  <c r="W301" i="18"/>
  <c r="U291" i="18"/>
  <c r="V291" i="18"/>
  <c r="AI291" i="18"/>
  <c r="W291" i="18"/>
  <c r="Y291" i="18" s="1"/>
  <c r="U286" i="18"/>
  <c r="AH286" i="18"/>
  <c r="AM286" i="18" s="1"/>
  <c r="U285" i="18"/>
  <c r="AH285" i="18"/>
  <c r="AJ284" i="18"/>
  <c r="V284" i="18"/>
  <c r="W279" i="18"/>
  <c r="Y279" i="18" s="1"/>
  <c r="AH279" i="18"/>
  <c r="V266" i="18"/>
  <c r="U266" i="18"/>
  <c r="U265" i="18"/>
  <c r="AJ265" i="18"/>
  <c r="AH265" i="18"/>
  <c r="AM265" i="18" s="1"/>
  <c r="W258" i="18"/>
  <c r="AA258" i="18" s="1"/>
  <c r="AJ258" i="18"/>
  <c r="AI232" i="18"/>
  <c r="W232" i="18"/>
  <c r="Y232" i="18"/>
  <c r="X232" i="18"/>
  <c r="AB232" i="18" s="1"/>
  <c r="AH232" i="18"/>
  <c r="U230" i="18"/>
  <c r="AH230" i="18"/>
  <c r="W230" i="18"/>
  <c r="AP230" i="18" s="1"/>
  <c r="X230" i="18"/>
  <c r="AB230" i="18" s="1"/>
  <c r="AI230" i="18"/>
  <c r="AI225" i="18"/>
  <c r="W225" i="18"/>
  <c r="AH225" i="18"/>
  <c r="AU222" i="18"/>
  <c r="G222" i="18"/>
  <c r="G214" i="18"/>
  <c r="AH211" i="18"/>
  <c r="AI211" i="18"/>
  <c r="AG205" i="18"/>
  <c r="AG191" i="18"/>
  <c r="AG190" i="18"/>
  <c r="W169" i="18"/>
  <c r="AL169" i="18" s="1"/>
  <c r="X169" i="18"/>
  <c r="AI169" i="18"/>
  <c r="AJ169" i="18"/>
  <c r="AU169" i="18"/>
  <c r="G169" i="18"/>
  <c r="AU145" i="18"/>
  <c r="G145" i="18"/>
  <c r="AJ142" i="18"/>
  <c r="W142" i="18"/>
  <c r="AH142" i="18"/>
  <c r="G136" i="18"/>
  <c r="AD136" i="18" s="1"/>
  <c r="W134" i="18"/>
  <c r="AI134" i="18"/>
  <c r="AH134" i="18"/>
  <c r="AG123" i="18"/>
  <c r="AG121" i="18"/>
  <c r="W110" i="18"/>
  <c r="AI110" i="18"/>
  <c r="X110" i="18"/>
  <c r="AJ110" i="18"/>
  <c r="W96" i="18"/>
  <c r="X96" i="18"/>
  <c r="AH96" i="18"/>
  <c r="AH85" i="18"/>
  <c r="W85" i="18"/>
  <c r="W60" i="18"/>
  <c r="AA60" i="18" s="1"/>
  <c r="AH60" i="18"/>
  <c r="AI60" i="18"/>
  <c r="AH55" i="18"/>
  <c r="W55" i="18"/>
  <c r="Y55" i="18" s="1"/>
  <c r="AI55" i="18"/>
  <c r="AJ52" i="18"/>
  <c r="W52" i="18"/>
  <c r="AH52" i="18"/>
  <c r="X52" i="18"/>
  <c r="AI52" i="18"/>
  <c r="X405" i="18"/>
  <c r="X353" i="18"/>
  <c r="AJ353" i="18"/>
  <c r="U353" i="18"/>
  <c r="U350" i="18"/>
  <c r="W348" i="18"/>
  <c r="Y348" i="18" s="1"/>
  <c r="AI348" i="18"/>
  <c r="V332" i="18"/>
  <c r="AJ332" i="18"/>
  <c r="V320" i="18"/>
  <c r="AJ320" i="18"/>
  <c r="U320" i="18"/>
  <c r="U315" i="18"/>
  <c r="AH315" i="18"/>
  <c r="V288" i="18"/>
  <c r="AJ288" i="18"/>
  <c r="AQ288" i="18" s="1"/>
  <c r="U288" i="18"/>
  <c r="U283" i="18"/>
  <c r="V283" i="18"/>
  <c r="W283" i="18"/>
  <c r="W276" i="18"/>
  <c r="AH276" i="18"/>
  <c r="AI276" i="18"/>
  <c r="U267" i="18"/>
  <c r="AH267" i="18"/>
  <c r="V249" i="18"/>
  <c r="X249" i="18"/>
  <c r="AI249" i="18"/>
  <c r="W249" i="18"/>
  <c r="AH249" i="18"/>
  <c r="W241" i="18"/>
  <c r="X241" i="18"/>
  <c r="AJ241" i="18"/>
  <c r="V241" i="18"/>
  <c r="W229" i="18"/>
  <c r="U229" i="18"/>
  <c r="AI229" i="18"/>
  <c r="AN229" i="18" s="1"/>
  <c r="G217" i="18"/>
  <c r="AS217" i="18" s="1"/>
  <c r="AU217" i="18"/>
  <c r="G195" i="18"/>
  <c r="AU195" i="18"/>
  <c r="W184" i="18"/>
  <c r="AA184" i="18" s="1"/>
  <c r="AH184" i="18"/>
  <c r="AI184" i="18"/>
  <c r="X156" i="18"/>
  <c r="AI156" i="18"/>
  <c r="AH156" i="18"/>
  <c r="AJ156" i="18"/>
  <c r="X148" i="18"/>
  <c r="X142" i="18"/>
  <c r="X138" i="18"/>
  <c r="AI138" i="18"/>
  <c r="W138" i="18"/>
  <c r="AH138" i="18"/>
  <c r="AJ138" i="18"/>
  <c r="AJ126" i="18"/>
  <c r="AI126" i="18"/>
  <c r="W126" i="18"/>
  <c r="AH126" i="18"/>
  <c r="X126" i="18"/>
  <c r="X118" i="18"/>
  <c r="Z118" i="18" s="1"/>
  <c r="AI118" i="18"/>
  <c r="W118" i="18"/>
  <c r="AH118" i="18"/>
  <c r="AH114" i="18"/>
  <c r="W114" i="18"/>
  <c r="AI114" i="18"/>
  <c r="G92" i="18"/>
  <c r="AD92" i="18" s="1"/>
  <c r="AU92" i="18"/>
  <c r="X88" i="18"/>
  <c r="AH88" i="18"/>
  <c r="AI88" i="18"/>
  <c r="G86" i="18"/>
  <c r="AG86" i="18"/>
  <c r="AU86" i="18"/>
  <c r="X82" i="18"/>
  <c r="AJ82" i="18"/>
  <c r="W82" i="18"/>
  <c r="G82" i="18"/>
  <c r="AS82" i="18"/>
  <c r="AU82" i="18"/>
  <c r="X60" i="18"/>
  <c r="W57" i="18"/>
  <c r="AI57" i="18"/>
  <c r="X57" i="18"/>
  <c r="AQ57" i="18" s="1"/>
  <c r="AS50" i="18"/>
  <c r="AG50" i="18"/>
  <c r="X277" i="18"/>
  <c r="U268" i="18"/>
  <c r="W263" i="18"/>
  <c r="AS251" i="18"/>
  <c r="U250" i="18"/>
  <c r="W250" i="18"/>
  <c r="Y250" i="18" s="1"/>
  <c r="U242" i="18"/>
  <c r="X217" i="18"/>
  <c r="AJ217" i="18"/>
  <c r="AG202" i="18"/>
  <c r="AG166" i="18"/>
  <c r="X165" i="18"/>
  <c r="AH165" i="18"/>
  <c r="W154" i="18"/>
  <c r="AJ154" i="18"/>
  <c r="X152" i="18"/>
  <c r="AH152" i="18"/>
  <c r="W135" i="18"/>
  <c r="AJ135" i="18"/>
  <c r="AG93" i="18"/>
  <c r="X89" i="18"/>
  <c r="AJ89" i="18"/>
  <c r="X40" i="18"/>
  <c r="AM40" i="18" s="1"/>
  <c r="AI40" i="18"/>
  <c r="X32" i="18"/>
  <c r="AI32" i="18"/>
  <c r="AH31" i="18"/>
  <c r="X31" i="18"/>
  <c r="AJ31" i="18"/>
  <c r="X30" i="18"/>
  <c r="AQ30" i="18" s="1"/>
  <c r="AH30" i="18"/>
  <c r="AH277" i="18"/>
  <c r="AH275" i="18"/>
  <c r="AI263" i="18"/>
  <c r="U263" i="18"/>
  <c r="U260" i="18"/>
  <c r="U254" i="18"/>
  <c r="X254" i="18"/>
  <c r="AI250" i="18"/>
  <c r="AI242" i="18"/>
  <c r="X237" i="18"/>
  <c r="AI237" i="18"/>
  <c r="U237" i="18"/>
  <c r="U233" i="18"/>
  <c r="G227" i="18"/>
  <c r="AU227" i="18"/>
  <c r="AI217" i="18"/>
  <c r="W217" i="18"/>
  <c r="X216" i="18"/>
  <c r="AQ216" i="18" s="1"/>
  <c r="AI216" i="18"/>
  <c r="AG212" i="18"/>
  <c r="X209" i="18"/>
  <c r="AJ209" i="18"/>
  <c r="X192" i="18"/>
  <c r="AB192" i="18" s="1"/>
  <c r="AI192" i="18"/>
  <c r="W185" i="18"/>
  <c r="AH185" i="18"/>
  <c r="G178" i="18"/>
  <c r="AD178" i="18" s="1"/>
  <c r="AU178" i="18"/>
  <c r="AH171" i="18"/>
  <c r="AI165" i="18"/>
  <c r="W165" i="18"/>
  <c r="AH163" i="18"/>
  <c r="AJ161" i="18"/>
  <c r="X161" i="18"/>
  <c r="AI157" i="18"/>
  <c r="AI154" i="18"/>
  <c r="AI152" i="18"/>
  <c r="W152" i="18"/>
  <c r="AG148" i="18"/>
  <c r="W145" i="18"/>
  <c r="AH145" i="18"/>
  <c r="AG144" i="18"/>
  <c r="AG134" i="18"/>
  <c r="X131" i="18"/>
  <c r="AJ131" i="18"/>
  <c r="AJ119" i="18"/>
  <c r="AI117" i="18"/>
  <c r="X101" i="18"/>
  <c r="AI101" i="18"/>
  <c r="X99" i="18"/>
  <c r="AI99" i="18"/>
  <c r="AJ92" i="18"/>
  <c r="X90" i="18"/>
  <c r="AH90" i="18"/>
  <c r="AI89" i="18"/>
  <c r="W89" i="18"/>
  <c r="AU79" i="18"/>
  <c r="AJ78" i="18"/>
  <c r="AJ77" i="18"/>
  <c r="AS72" i="18"/>
  <c r="X71" i="18"/>
  <c r="AJ71" i="18"/>
  <c r="AJ67" i="18"/>
  <c r="AG62" i="18"/>
  <c r="W51" i="18"/>
  <c r="AH51" i="18"/>
  <c r="G43" i="18"/>
  <c r="AU43" i="18"/>
  <c r="AJ40" i="18"/>
  <c r="W40" i="18"/>
  <c r="AN40" i="18" s="1"/>
  <c r="AJ32" i="18"/>
  <c r="W32" i="18"/>
  <c r="AL32" i="18" s="1"/>
  <c r="AJ30" i="18"/>
  <c r="W30" i="18"/>
  <c r="AP30" i="18" s="1"/>
  <c r="X46" i="18"/>
  <c r="AH46" i="18"/>
  <c r="AJ46" i="18"/>
  <c r="AJ38" i="18"/>
  <c r="X38" i="18"/>
  <c r="AH38" i="18"/>
  <c r="G35" i="18"/>
  <c r="AD35" i="18"/>
  <c r="AU35" i="18"/>
  <c r="AH48" i="18"/>
  <c r="AH44" i="18"/>
  <c r="AH28" i="18"/>
  <c r="AA303" i="18"/>
  <c r="Y389" i="18"/>
  <c r="AA570" i="18"/>
  <c r="AA595" i="18"/>
  <c r="AA626" i="18"/>
  <c r="AB660" i="18"/>
  <c r="AQ651" i="18"/>
  <c r="Z586" i="18"/>
  <c r="AB586" i="18"/>
  <c r="Z686" i="18"/>
  <c r="AL786" i="18"/>
  <c r="AB850" i="18"/>
  <c r="Z850" i="18"/>
  <c r="AM1225" i="18"/>
  <c r="AN790" i="18"/>
  <c r="Y293" i="18"/>
  <c r="Y384" i="18"/>
  <c r="AQ382" i="18"/>
  <c r="AP389" i="18"/>
  <c r="Y420" i="18"/>
  <c r="AA463" i="18"/>
  <c r="AB496" i="18"/>
  <c r="AO344" i="18"/>
  <c r="AA436" i="18"/>
  <c r="AL436" i="18"/>
  <c r="AB453" i="18"/>
  <c r="AA457" i="18"/>
  <c r="AP512" i="18"/>
  <c r="AB562" i="18"/>
  <c r="Z305" i="18"/>
  <c r="Y604" i="18"/>
  <c r="AA604" i="18"/>
  <c r="AM671" i="18"/>
  <c r="AA543" i="18"/>
  <c r="Y638" i="18"/>
  <c r="AL638" i="18"/>
  <c r="AA638" i="18"/>
  <c r="AA646" i="18"/>
  <c r="AO697" i="18"/>
  <c r="Y999" i="18"/>
  <c r="Z722" i="18"/>
  <c r="Z730" i="18"/>
  <c r="AB730" i="18"/>
  <c r="AM739" i="18"/>
  <c r="AO758" i="18"/>
  <c r="Z790" i="18"/>
  <c r="Z886" i="18"/>
  <c r="AO886" i="18"/>
  <c r="AP892" i="18"/>
  <c r="AQ1008" i="18"/>
  <c r="AP1124" i="18"/>
  <c r="AP1401" i="18"/>
  <c r="AL427" i="18"/>
  <c r="Y444" i="18"/>
  <c r="Y677" i="18"/>
  <c r="AP748" i="18"/>
  <c r="AA1310" i="18"/>
  <c r="Y1375" i="18"/>
  <c r="AA709" i="18"/>
  <c r="Y841" i="18"/>
  <c r="AN971" i="18"/>
  <c r="AB1063" i="18"/>
  <c r="Z1092" i="18"/>
  <c r="AA1111" i="18"/>
  <c r="AQ1170" i="18"/>
  <c r="AM1185" i="18"/>
  <c r="AN1206" i="18"/>
  <c r="AA1228" i="18"/>
  <c r="AQ1238" i="18"/>
  <c r="Y1320" i="18"/>
  <c r="Y1323" i="18"/>
  <c r="AA1323" i="18"/>
  <c r="AB1328" i="18"/>
  <c r="Z1328" i="18"/>
  <c r="AN1370" i="18"/>
  <c r="AP1372" i="18"/>
  <c r="AO1410" i="18"/>
  <c r="AA810" i="18"/>
  <c r="AM1009" i="18"/>
  <c r="AP1047" i="18"/>
  <c r="AQ1053" i="18"/>
  <c r="AQ1058" i="18"/>
  <c r="AA1106" i="18"/>
  <c r="Y1106" i="18"/>
  <c r="AQ1127" i="18"/>
  <c r="Y1188" i="18"/>
  <c r="AB1195" i="18"/>
  <c r="AM1324" i="18"/>
  <c r="AO1421" i="18"/>
  <c r="AM1465" i="18"/>
  <c r="Z1537" i="18"/>
  <c r="AM1537" i="18"/>
  <c r="AM783" i="18"/>
  <c r="AO953" i="18"/>
  <c r="AB1077" i="18"/>
  <c r="AO1083" i="18"/>
  <c r="AP1188" i="18"/>
  <c r="AB1230" i="18"/>
  <c r="Z1244" i="18"/>
  <c r="AM1250" i="18"/>
  <c r="AA842" i="18"/>
  <c r="AM923" i="18"/>
  <c r="AL923" i="18"/>
  <c r="Y960" i="18"/>
  <c r="Z992" i="18"/>
  <c r="Y1004" i="18"/>
  <c r="AN1011" i="18"/>
  <c r="Y1046" i="18"/>
  <c r="AA1046" i="18"/>
  <c r="Z1051" i="18"/>
  <c r="AB1051" i="18"/>
  <c r="AQ1057" i="18"/>
  <c r="AL1479" i="18"/>
  <c r="Y1149" i="18"/>
  <c r="AA1223" i="18"/>
  <c r="Y1223" i="18"/>
  <c r="AA1283" i="18"/>
  <c r="AB1283" i="18"/>
  <c r="Z1296" i="18"/>
  <c r="Y1367" i="18"/>
  <c r="AA1367" i="18"/>
  <c r="Z1120" i="18"/>
  <c r="AO1120" i="18"/>
  <c r="Z1235" i="18"/>
  <c r="AQ1284" i="18"/>
  <c r="AQ1309" i="18"/>
  <c r="AQ1346" i="18"/>
  <c r="AP1353" i="18"/>
  <c r="AQ1353" i="18"/>
  <c r="AQ1441" i="18"/>
  <c r="AQ1126" i="18"/>
  <c r="AP1126" i="18"/>
  <c r="AA1126" i="18"/>
  <c r="AN1126" i="18"/>
  <c r="Y1126" i="18"/>
  <c r="AO1200" i="18"/>
  <c r="AB1200" i="18"/>
  <c r="Z1200" i="18"/>
  <c r="AO1222" i="18"/>
  <c r="AN1222" i="18"/>
  <c r="AP1222" i="18"/>
  <c r="Y1222" i="18"/>
  <c r="AA1222" i="18"/>
  <c r="AQ1302" i="18"/>
  <c r="AP1302" i="18"/>
  <c r="AA1369" i="18"/>
  <c r="AB1418" i="18"/>
  <c r="AQ1418" i="18"/>
  <c r="Y1437" i="18"/>
  <c r="AP1437" i="18"/>
  <c r="AO1471" i="18"/>
  <c r="AN1487" i="18"/>
  <c r="Z1533" i="18"/>
  <c r="AM1533" i="18"/>
  <c r="AM449" i="18"/>
  <c r="Y326" i="18"/>
  <c r="Y302" i="18"/>
  <c r="AQ629" i="18"/>
  <c r="AQ498" i="18"/>
  <c r="AN667" i="18"/>
  <c r="AO716" i="18"/>
  <c r="AN716" i="18"/>
  <c r="AM317" i="18"/>
  <c r="AL464" i="18"/>
  <c r="Z287" i="18"/>
  <c r="Z464" i="18"/>
  <c r="AB464" i="18"/>
  <c r="AQ549" i="18"/>
  <c r="Z415" i="18"/>
  <c r="AP356" i="18"/>
  <c r="AQ408" i="18"/>
  <c r="Y468" i="18"/>
  <c r="AA537" i="18"/>
  <c r="AA597" i="18"/>
  <c r="AM235" i="18"/>
  <c r="AQ456" i="18"/>
  <c r="Y484" i="18"/>
  <c r="AM503" i="18"/>
  <c r="AB556" i="18"/>
  <c r="Y622" i="18"/>
  <c r="AB648" i="18"/>
  <c r="AM689" i="18"/>
  <c r="AQ719" i="18"/>
  <c r="AQ742" i="18"/>
  <c r="AL782" i="18"/>
  <c r="Y564" i="18"/>
  <c r="Y613" i="18"/>
  <c r="Y657" i="18"/>
  <c r="AA657" i="18"/>
  <c r="AO686" i="18"/>
  <c r="Y729" i="18"/>
  <c r="AP729" i="18"/>
  <c r="Z734" i="18"/>
  <c r="AM734" i="18"/>
  <c r="AL835" i="18"/>
  <c r="Z847" i="18"/>
  <c r="AB409" i="18"/>
  <c r="AM485" i="18"/>
  <c r="AB516" i="18"/>
  <c r="Z516" i="18"/>
  <c r="AO573" i="18"/>
  <c r="AB598" i="18"/>
  <c r="AA653" i="18"/>
  <c r="AA655" i="18"/>
  <c r="AA660" i="18"/>
  <c r="AQ663" i="18"/>
  <c r="Y816" i="18"/>
  <c r="Z574" i="18"/>
  <c r="Y579" i="18"/>
  <c r="AA579" i="18"/>
  <c r="AM747" i="18"/>
  <c r="AA747" i="18"/>
  <c r="AM758" i="18"/>
  <c r="AB794" i="18"/>
  <c r="AN844" i="18"/>
  <c r="Z969" i="18"/>
  <c r="AA427" i="18"/>
  <c r="Y427" i="18"/>
  <c r="AM501" i="18"/>
  <c r="AL677" i="18"/>
  <c r="AA753" i="18"/>
  <c r="AN753" i="18"/>
  <c r="AP773" i="18"/>
  <c r="Z887" i="18"/>
  <c r="AQ988" i="18"/>
  <c r="AQ989" i="18"/>
  <c r="Y1002" i="18"/>
  <c r="Y1005" i="18"/>
  <c r="Z1017" i="18"/>
  <c r="AB1017" i="18"/>
  <c r="Y1055" i="18"/>
  <c r="AN1055" i="18"/>
  <c r="AO1075" i="18"/>
  <c r="Z1075" i="18"/>
  <c r="AB1075" i="18"/>
  <c r="AP1181" i="18"/>
  <c r="AL1181" i="18"/>
  <c r="AA1218" i="18"/>
  <c r="AP1218" i="18"/>
  <c r="AN1274" i="18"/>
  <c r="Y1274" i="18"/>
  <c r="AA1314" i="18"/>
  <c r="Y1314" i="18"/>
  <c r="Z1396" i="18"/>
  <c r="AB1396" i="18"/>
  <c r="AQ1396" i="18"/>
  <c r="AL576" i="18"/>
  <c r="AQ709" i="18"/>
  <c r="AN880" i="18"/>
  <c r="AP906" i="18"/>
  <c r="Y932" i="18"/>
  <c r="AL981" i="18"/>
  <c r="AA981" i="18"/>
  <c r="Y981" i="18"/>
  <c r="AM1019" i="18"/>
  <c r="AM1051" i="18"/>
  <c r="AA1070" i="18"/>
  <c r="AQ1082" i="18"/>
  <c r="AB1082" i="18"/>
  <c r="Z1088" i="18"/>
  <c r="AA1104" i="18"/>
  <c r="AP1138" i="18"/>
  <c r="AO1164" i="18"/>
  <c r="AQ1228" i="18"/>
  <c r="AA1282" i="18"/>
  <c r="Y1282" i="18"/>
  <c r="AP1316" i="18"/>
  <c r="AO1333" i="18"/>
  <c r="Z1339" i="18"/>
  <c r="AB1341" i="18"/>
  <c r="Z1363" i="18"/>
  <c r="AB1363" i="18"/>
  <c r="AM1410" i="18"/>
  <c r="AL1410" i="18"/>
  <c r="AN1537" i="18"/>
  <c r="AN680" i="18"/>
  <c r="AM855" i="18"/>
  <c r="AN906" i="18"/>
  <c r="AA906" i="18"/>
  <c r="Z917" i="18"/>
  <c r="AB933" i="18"/>
  <c r="Z933" i="18"/>
  <c r="AA952" i="18"/>
  <c r="Y952" i="18"/>
  <c r="AN952" i="18"/>
  <c r="AB962" i="18"/>
  <c r="AB964" i="18"/>
  <c r="Z964" i="18"/>
  <c r="AQ1020" i="18"/>
  <c r="AB1029" i="18"/>
  <c r="AL1054" i="18"/>
  <c r="AL1102" i="18"/>
  <c r="AL1138" i="18"/>
  <c r="Y1162" i="18"/>
  <c r="AA1162" i="18"/>
  <c r="AM1174" i="18"/>
  <c r="AB1198" i="18"/>
  <c r="AM1320" i="18"/>
  <c r="AM1338" i="18"/>
  <c r="AP1421" i="18"/>
  <c r="AQ779" i="18"/>
  <c r="AP779" i="18"/>
  <c r="Z883" i="18"/>
  <c r="AB883" i="18"/>
  <c r="Z929" i="18"/>
  <c r="AQ959" i="18"/>
  <c r="AA965" i="18"/>
  <c r="AM1018" i="18"/>
  <c r="AL1018" i="18"/>
  <c r="AL1033" i="18"/>
  <c r="AM1033" i="18"/>
  <c r="AM1111" i="18"/>
  <c r="Z1188" i="18"/>
  <c r="AB1188" i="18"/>
  <c r="AO1204" i="18"/>
  <c r="AQ1229" i="18"/>
  <c r="AM1244" i="18"/>
  <c r="AP1285" i="18"/>
  <c r="Z1298" i="18"/>
  <c r="Z1304" i="18"/>
  <c r="AO1318" i="18"/>
  <c r="Y1318" i="18"/>
  <c r="AP1318" i="18"/>
  <c r="Z1320" i="18"/>
  <c r="AB1320" i="18"/>
  <c r="AO1320" i="18"/>
  <c r="AA1322" i="18"/>
  <c r="AO690" i="18"/>
  <c r="AN690" i="18"/>
  <c r="AA690" i="18"/>
  <c r="AN854" i="18"/>
  <c r="AO890" i="18"/>
  <c r="Z899" i="18"/>
  <c r="AB899" i="18"/>
  <c r="AO903" i="18"/>
  <c r="AQ903" i="18"/>
  <c r="AP946" i="18"/>
  <c r="AP960" i="18"/>
  <c r="AL992" i="18"/>
  <c r="AN1004" i="18"/>
  <c r="AO1004" i="18"/>
  <c r="AP1025" i="18"/>
  <c r="Y1031" i="18"/>
  <c r="AB1054" i="18"/>
  <c r="Z1054" i="18"/>
  <c r="AQ1063" i="18"/>
  <c r="Y1072" i="18"/>
  <c r="AA1072" i="18"/>
  <c r="AO1134" i="18"/>
  <c r="AL1134" i="18"/>
  <c r="Y1134" i="18"/>
  <c r="AA1134" i="18"/>
  <c r="AP1139" i="18"/>
  <c r="Y1144" i="18"/>
  <c r="AA1144" i="18"/>
  <c r="AP1144" i="18"/>
  <c r="AL1154" i="18"/>
  <c r="AM1154" i="18"/>
  <c r="Z1171" i="18"/>
  <c r="Y1232" i="18"/>
  <c r="AA1232" i="18"/>
  <c r="AP1281" i="18"/>
  <c r="AA1286" i="18"/>
  <c r="AP1409" i="18"/>
  <c r="AO1479" i="18"/>
  <c r="AA1136" i="18"/>
  <c r="Y1136" i="18"/>
  <c r="AP1288" i="18"/>
  <c r="AL1353" i="18"/>
  <c r="AM1353" i="18"/>
  <c r="AO1438" i="18"/>
  <c r="AN1438" i="18"/>
  <c r="AO1499" i="18"/>
  <c r="AO1531" i="18"/>
  <c r="AO1541" i="18"/>
  <c r="AL1161" i="18"/>
  <c r="AL1166" i="18"/>
  <c r="Y1219" i="18"/>
  <c r="AA1224" i="18"/>
  <c r="Y1224" i="18"/>
  <c r="AO1235" i="18"/>
  <c r="AN1235" i="18"/>
  <c r="Z1284" i="18"/>
  <c r="AB1284" i="18"/>
  <c r="AA1309" i="18"/>
  <c r="Y1309" i="18"/>
  <c r="AL1309" i="18"/>
  <c r="AN1309" i="18"/>
  <c r="AM1349" i="18"/>
  <c r="AP1378" i="18"/>
  <c r="AA1391" i="18"/>
  <c r="AL1391" i="18"/>
  <c r="AB1436" i="18"/>
  <c r="AQ1436" i="18"/>
  <c r="AB1438" i="18"/>
  <c r="Z1438" i="18"/>
  <c r="AQ1438" i="18"/>
  <c r="AQ1461" i="18"/>
  <c r="Y1463" i="18"/>
  <c r="AL1463" i="18"/>
  <c r="AQ1485" i="18"/>
  <c r="AN1547" i="18"/>
  <c r="AO1097" i="18"/>
  <c r="AN1097" i="18"/>
  <c r="Z1126" i="18"/>
  <c r="AO1126" i="18"/>
  <c r="AB1222" i="18"/>
  <c r="Z1222" i="18"/>
  <c r="AB1248" i="18"/>
  <c r="Z1248" i="18"/>
  <c r="AA1302" i="18"/>
  <c r="Y1302" i="18"/>
  <c r="AN1335" i="18"/>
  <c r="AO1335" i="18"/>
  <c r="AN1346" i="18"/>
  <c r="AO1346" i="18"/>
  <c r="AB1367" i="18"/>
  <c r="Z1367" i="18"/>
  <c r="AM1367" i="18"/>
  <c r="AB1408" i="18"/>
  <c r="AQ1419" i="18"/>
  <c r="AA1471" i="18"/>
  <c r="AB1487" i="18"/>
  <c r="AO1501" i="18"/>
  <c r="AA230" i="18"/>
  <c r="AA257" i="18"/>
  <c r="AP388" i="18"/>
  <c r="AA416" i="18"/>
  <c r="AA443" i="18"/>
  <c r="AD212" i="18"/>
  <c r="AQ404" i="18"/>
  <c r="AA486" i="18"/>
  <c r="AO469" i="18"/>
  <c r="Y689" i="18"/>
  <c r="AM1006" i="18"/>
  <c r="AQ646" i="18"/>
  <c r="AL864" i="18"/>
  <c r="AM539" i="18"/>
  <c r="Z558" i="18"/>
  <c r="AQ593" i="18"/>
  <c r="AO648" i="18"/>
  <c r="AN655" i="18"/>
  <c r="AA818" i="18"/>
  <c r="AO709" i="18"/>
  <c r="AQ727" i="18"/>
  <c r="AB979" i="18"/>
  <c r="Z979" i="18"/>
  <c r="AL1172" i="18"/>
  <c r="AN1279" i="18"/>
  <c r="AO501" i="18"/>
  <c r="AB988" i="18"/>
  <c r="Z988" i="18"/>
  <c r="Z989" i="18"/>
  <c r="AB989" i="18"/>
  <c r="AO1089" i="18"/>
  <c r="AM727" i="18"/>
  <c r="AP841" i="18"/>
  <c r="AB868" i="18"/>
  <c r="Z868" i="18"/>
  <c r="Y880" i="18"/>
  <c r="AA880" i="18"/>
  <c r="AB1019" i="18"/>
  <c r="AQ1019" i="18"/>
  <c r="AA1066" i="18"/>
  <c r="Y1066" i="18"/>
  <c r="AB1080" i="18"/>
  <c r="Z1080" i="18"/>
  <c r="AM1122" i="18"/>
  <c r="AB1282" i="18"/>
  <c r="Y1306" i="18"/>
  <c r="AA1306" i="18"/>
  <c r="AQ1323" i="18"/>
  <c r="Z1373" i="18"/>
  <c r="AP1459" i="18"/>
  <c r="Z1475" i="18"/>
  <c r="AM1475" i="18"/>
  <c r="Y680" i="18"/>
  <c r="AA680" i="18"/>
  <c r="AN810" i="18"/>
  <c r="AQ824" i="18"/>
  <c r="AB888" i="18"/>
  <c r="Z888" i="18"/>
  <c r="Y933" i="18"/>
  <c r="AM1020" i="18"/>
  <c r="AB1020" i="18"/>
  <c r="Z1020" i="18"/>
  <c r="AP1049" i="18"/>
  <c r="Z1057" i="18"/>
  <c r="AB1057" i="18"/>
  <c r="AM1063" i="18"/>
  <c r="Y1080" i="18"/>
  <c r="AP1080" i="18"/>
  <c r="AA1080" i="18"/>
  <c r="AB1085" i="18"/>
  <c r="Y1102" i="18"/>
  <c r="AB1115" i="18"/>
  <c r="AP1162" i="18"/>
  <c r="AQ1162" i="18"/>
  <c r="AB1190" i="18"/>
  <c r="Z1306" i="18"/>
  <c r="AM1341" i="18"/>
  <c r="AL1341" i="18"/>
  <c r="AM959" i="18"/>
  <c r="Z1332" i="18"/>
  <c r="Y1166" i="18"/>
  <c r="AA1166" i="18"/>
  <c r="AM1369" i="18"/>
  <c r="AM1414" i="18"/>
  <c r="AO1418" i="18"/>
  <c r="AN1418" i="18"/>
  <c r="AM1452" i="18"/>
  <c r="AL1452" i="18"/>
  <c r="AM1456" i="18"/>
  <c r="AL1456" i="18"/>
  <c r="AN1463" i="18"/>
  <c r="AO1463" i="18"/>
  <c r="AA1487" i="18"/>
  <c r="Y1487" i="18"/>
  <c r="AL1487" i="18"/>
  <c r="AB1547" i="18"/>
  <c r="AM1547" i="18"/>
  <c r="AB1555" i="18"/>
  <c r="Z1555" i="18"/>
  <c r="AL1126" i="18"/>
  <c r="AM1126" i="18"/>
  <c r="AL1248" i="18"/>
  <c r="AO1252" i="18"/>
  <c r="Z1346" i="18"/>
  <c r="AB1346" i="18"/>
  <c r="Y1356" i="18"/>
  <c r="AQ1367" i="18"/>
  <c r="AP1367" i="18"/>
  <c r="AL1378" i="18"/>
  <c r="Y1378" i="18"/>
  <c r="AA1378" i="18"/>
  <c r="AA1419" i="18"/>
  <c r="Z1483" i="18"/>
  <c r="AB1501" i="18"/>
  <c r="AA287" i="18"/>
  <c r="AL310" i="18"/>
  <c r="AM310" i="18"/>
  <c r="AM467" i="18"/>
  <c r="AQ632" i="18"/>
  <c r="Z456" i="18"/>
  <c r="AB456" i="18"/>
  <c r="Z552" i="18"/>
  <c r="AN672" i="18"/>
  <c r="Y672" i="18"/>
  <c r="AQ671" i="18"/>
  <c r="AB638" i="18"/>
  <c r="AB646" i="18"/>
  <c r="AQ685" i="18"/>
  <c r="AP827" i="18"/>
  <c r="AB848" i="18"/>
  <c r="Z564" i="18"/>
  <c r="AO663" i="18"/>
  <c r="AN694" i="18"/>
  <c r="AL1390" i="18"/>
  <c r="Z748" i="18"/>
  <c r="AA1065" i="18"/>
  <c r="Y1065" i="18"/>
  <c r="Y1140" i="18"/>
  <c r="AA1140" i="18"/>
  <c r="AO528" i="18"/>
  <c r="AL615" i="18"/>
  <c r="AQ766" i="18"/>
  <c r="Z766" i="18"/>
  <c r="AB766" i="18"/>
  <c r="AB840" i="18"/>
  <c r="AO868" i="18"/>
  <c r="AN1047" i="18"/>
  <c r="AP1104" i="18"/>
  <c r="AA1230" i="18"/>
  <c r="AA1244" i="18"/>
  <c r="Y1328" i="18"/>
  <c r="AA1328" i="18"/>
  <c r="Y1333" i="18"/>
  <c r="AL1333" i="18"/>
  <c r="AP1333" i="18"/>
  <c r="AQ1341" i="18"/>
  <c r="AP1341" i="18"/>
  <c r="AL680" i="18"/>
  <c r="AQ810" i="18"/>
  <c r="AP810" i="18"/>
  <c r="AO906" i="18"/>
  <c r="AB906" i="18"/>
  <c r="Z906" i="18"/>
  <c r="AP1046" i="18"/>
  <c r="AQ1046" i="18"/>
  <c r="Z1108" i="18"/>
  <c r="AB1108" i="18"/>
  <c r="AO1198" i="18"/>
  <c r="AA1304" i="18"/>
  <c r="AN1322" i="18"/>
  <c r="AB1382" i="18"/>
  <c r="AA1018" i="18"/>
  <c r="Y1211" i="18"/>
  <c r="AL1259" i="18"/>
  <c r="AO1278" i="18"/>
  <c r="AL1289" i="18"/>
  <c r="AP1304" i="18"/>
  <c r="AB1318" i="18"/>
  <c r="Z1318" i="18"/>
  <c r="Z1322" i="18"/>
  <c r="AB1322" i="18"/>
  <c r="AL690" i="18"/>
  <c r="AM690" i="18"/>
  <c r="AP842" i="18"/>
  <c r="AL854" i="18"/>
  <c r="Y854" i="18"/>
  <c r="AA854" i="18"/>
  <c r="AP878" i="18"/>
  <c r="AA890" i="18"/>
  <c r="AQ899" i="18"/>
  <c r="AM899" i="18"/>
  <c r="AP902" i="18"/>
  <c r="AM903" i="18"/>
  <c r="AQ923" i="18"/>
  <c r="AP923" i="18"/>
  <c r="AB946" i="18"/>
  <c r="AP992" i="18"/>
  <c r="Z1011" i="18"/>
  <c r="AB1011" i="18"/>
  <c r="AQ1031" i="18"/>
  <c r="AB1039" i="18"/>
  <c r="AM1039" i="18"/>
  <c r="AB1041" i="18"/>
  <c r="Z1049" i="18"/>
  <c r="AB1049" i="18"/>
  <c r="AP1054" i="18"/>
  <c r="AL1080" i="18"/>
  <c r="AA1082" i="18"/>
  <c r="Y1082" i="18"/>
  <c r="AP1082" i="18"/>
  <c r="AN1132" i="18"/>
  <c r="AL1136" i="18"/>
  <c r="AM1136" i="18"/>
  <c r="Y1146" i="18"/>
  <c r="AQ1154" i="18"/>
  <c r="AP1154" i="18"/>
  <c r="AB1154" i="18"/>
  <c r="AN1171" i="18"/>
  <c r="AO1171" i="18"/>
  <c r="AB1232" i="18"/>
  <c r="AL1286" i="18"/>
  <c r="AN1286" i="18"/>
  <c r="AN1348" i="18"/>
  <c r="AL1357" i="18"/>
  <c r="AO1413" i="18"/>
  <c r="AB1479" i="18"/>
  <c r="Z1479" i="18"/>
  <c r="AM1479" i="18"/>
  <c r="AA1531" i="18"/>
  <c r="Y1531" i="18"/>
  <c r="AL1531" i="18"/>
  <c r="AN1136" i="18"/>
  <c r="Z1136" i="18"/>
  <c r="AB1136" i="18"/>
  <c r="AA1158" i="18"/>
  <c r="Y1158" i="18"/>
  <c r="AQ1158" i="18"/>
  <c r="AP1158" i="18"/>
  <c r="AP1223" i="18"/>
  <c r="AQ1223" i="18"/>
  <c r="AM1288" i="18"/>
  <c r="AP1296" i="18"/>
  <c r="AB1499" i="18"/>
  <c r="Z1499" i="18"/>
  <c r="AM1499" i="18"/>
  <c r="AB1531" i="18"/>
  <c r="Z1531" i="18"/>
  <c r="AA1541" i="18"/>
  <c r="Y1541" i="18"/>
  <c r="AL1541" i="18"/>
  <c r="AN1555" i="18"/>
  <c r="AQ1120" i="18"/>
  <c r="AP1120" i="18"/>
  <c r="AN1166" i="18"/>
  <c r="AM1200" i="18"/>
  <c r="AN1224" i="18"/>
  <c r="AM1284" i="18"/>
  <c r="AP1349" i="18"/>
  <c r="AO1353" i="18"/>
  <c r="AO1446" i="18"/>
  <c r="AN1446" i="18"/>
  <c r="AO1461" i="18"/>
  <c r="AQ320" i="18"/>
  <c r="AQ284" i="18"/>
  <c r="AL325" i="18"/>
  <c r="Z252" i="18"/>
  <c r="AB295" i="18"/>
  <c r="AQ317" i="18"/>
  <c r="Y415" i="18"/>
  <c r="AQ435" i="18"/>
  <c r="AP243" i="18"/>
  <c r="AN273" i="18"/>
  <c r="AL326" i="18"/>
  <c r="AM326" i="18"/>
  <c r="AA360" i="18"/>
  <c r="Y372" i="18"/>
  <c r="AM425" i="18"/>
  <c r="Z490" i="18"/>
  <c r="AN495" i="18"/>
  <c r="Y495" i="18"/>
  <c r="AA495" i="18"/>
  <c r="AN505" i="18"/>
  <c r="Y505" i="18"/>
  <c r="AA505" i="18"/>
  <c r="AP578" i="18"/>
  <c r="Y578" i="18"/>
  <c r="AB590" i="18"/>
  <c r="AM590" i="18"/>
  <c r="AD168" i="18"/>
  <c r="AA338" i="18"/>
  <c r="AP338" i="18"/>
  <c r="Y338" i="18"/>
  <c r="AQ415" i="18"/>
  <c r="AA431" i="18"/>
  <c r="Y431" i="18"/>
  <c r="Y356" i="18"/>
  <c r="AA356" i="18"/>
  <c r="AM408" i="18"/>
  <c r="AQ513" i="18"/>
  <c r="AM533" i="18"/>
  <c r="Z534" i="18"/>
  <c r="AB534" i="18"/>
  <c r="AM534" i="18"/>
  <c r="AA555" i="18"/>
  <c r="AM577" i="18"/>
  <c r="AM637" i="18"/>
  <c r="AP436" i="18"/>
  <c r="AO418" i="18"/>
  <c r="AO441" i="18"/>
  <c r="AL567" i="18"/>
  <c r="AB570" i="18"/>
  <c r="AP305" i="18"/>
  <c r="AA375" i="18"/>
  <c r="Z375" i="18"/>
  <c r="AB375" i="18"/>
  <c r="AQ539" i="18"/>
  <c r="Y551" i="18"/>
  <c r="AA551" i="18"/>
  <c r="AM573" i="18"/>
  <c r="AL614" i="18"/>
  <c r="AM614" i="18"/>
  <c r="AM701" i="18"/>
  <c r="AL714" i="18"/>
  <c r="AN797" i="18"/>
  <c r="AB853" i="18"/>
  <c r="AQ881" i="18"/>
  <c r="Y520" i="18"/>
  <c r="AA520" i="18"/>
  <c r="AM543" i="18"/>
  <c r="AP623" i="18"/>
  <c r="AQ623" i="18"/>
  <c r="Y645" i="18"/>
  <c r="AA645" i="18"/>
  <c r="AA678" i="18"/>
  <c r="Y701" i="18"/>
  <c r="Y717" i="18"/>
  <c r="Y719" i="18"/>
  <c r="AA719" i="18"/>
  <c r="AQ821" i="18"/>
  <c r="AP838" i="18"/>
  <c r="AO848" i="18"/>
  <c r="Z874" i="18"/>
  <c r="AO876" i="18"/>
  <c r="AB876" i="18"/>
  <c r="Z876" i="18"/>
  <c r="AM881" i="18"/>
  <c r="AA897" i="18"/>
  <c r="Y897" i="18"/>
  <c r="AN518" i="18"/>
  <c r="Y518" i="18"/>
  <c r="AA518" i="18"/>
  <c r="Z520" i="18"/>
  <c r="AB520" i="18"/>
  <c r="AA593" i="18"/>
  <c r="Z604" i="18"/>
  <c r="AO614" i="18"/>
  <c r="Z614" i="18"/>
  <c r="AB614" i="18"/>
  <c r="AQ633" i="18"/>
  <c r="AP668" i="18"/>
  <c r="AA707" i="18"/>
  <c r="Y806" i="18"/>
  <c r="AA806" i="18"/>
  <c r="AP806" i="18"/>
  <c r="Y831" i="18"/>
  <c r="AA857" i="18"/>
  <c r="AO574" i="18"/>
  <c r="AP579" i="18"/>
  <c r="Z694" i="18"/>
  <c r="AB694" i="18"/>
  <c r="Y694" i="18"/>
  <c r="AA694" i="18"/>
  <c r="AO722" i="18"/>
  <c r="AN722" i="18"/>
  <c r="AA722" i="18"/>
  <c r="Y722" i="18"/>
  <c r="AM730" i="18"/>
  <c r="Z760" i="18"/>
  <c r="AQ788" i="18"/>
  <c r="AQ794" i="18"/>
  <c r="AL840" i="18"/>
  <c r="AM850" i="18"/>
  <c r="Z869" i="18"/>
  <c r="AB869" i="18"/>
  <c r="AQ886" i="18"/>
  <c r="AL892" i="18"/>
  <c r="AP905" i="18"/>
  <c r="AM1008" i="18"/>
  <c r="AL1084" i="18"/>
  <c r="AN1119" i="18"/>
  <c r="AO1119" i="18"/>
  <c r="AB1194" i="18"/>
  <c r="Z1290" i="18"/>
  <c r="AM1293" i="18"/>
  <c r="AL1293" i="18"/>
  <c r="AN444" i="18"/>
  <c r="AM737" i="18"/>
  <c r="AB753" i="18"/>
  <c r="Z753" i="18"/>
  <c r="AO753" i="18"/>
  <c r="Z773" i="18"/>
  <c r="AB773" i="18"/>
  <c r="AM773" i="18"/>
  <c r="AB809" i="18"/>
  <c r="Z809" i="18"/>
  <c r="Z829" i="18"/>
  <c r="AB829" i="18"/>
  <c r="AQ887" i="18"/>
  <c r="AM908" i="18"/>
  <c r="AL908" i="18"/>
  <c r="AB939" i="18"/>
  <c r="Z939" i="18"/>
  <c r="AQ939" i="18"/>
  <c r="Y1091" i="18"/>
  <c r="AA1091" i="18"/>
  <c r="AP1178" i="18"/>
  <c r="Y1178" i="18"/>
  <c r="AA1178" i="18"/>
  <c r="AA1226" i="18"/>
  <c r="AA528" i="18"/>
  <c r="Y528" i="18"/>
  <c r="AQ608" i="18"/>
  <c r="Y615" i="18"/>
  <c r="AA615" i="18"/>
  <c r="AP645" i="18"/>
  <c r="AM709" i="18"/>
  <c r="AO788" i="18"/>
  <c r="AP840" i="18"/>
  <c r="AL844" i="18"/>
  <c r="AO845" i="18"/>
  <c r="AN845" i="18"/>
  <c r="AB852" i="18"/>
  <c r="Z852" i="18"/>
  <c r="Z841" i="18"/>
  <c r="AB841" i="18"/>
  <c r="AM868" i="18"/>
  <c r="Y868" i="18"/>
  <c r="AA868" i="18"/>
  <c r="AM887" i="18"/>
  <c r="Z932" i="18"/>
  <c r="AO959" i="18"/>
  <c r="AN959" i="18"/>
  <c r="Y970" i="18"/>
  <c r="AP970" i="18"/>
  <c r="AA970" i="18"/>
  <c r="AP981" i="18"/>
  <c r="Z1009" i="18"/>
  <c r="AB1009" i="18"/>
  <c r="AO1019" i="18"/>
  <c r="AN1020" i="18"/>
  <c r="AO1020" i="18"/>
  <c r="Y1022" i="18"/>
  <c r="AA1022" i="18"/>
  <c r="AB1033" i="18"/>
  <c r="Z1033" i="18"/>
  <c r="Y1096" i="18"/>
  <c r="AA1096" i="18"/>
  <c r="AB1099" i="18"/>
  <c r="Z1099" i="18"/>
  <c r="AO1104" i="18"/>
  <c r="AO1151" i="18"/>
  <c r="AN1151" i="18"/>
  <c r="Z1160" i="18"/>
  <c r="AB1160" i="18"/>
  <c r="AN1162" i="18"/>
  <c r="AB1163" i="18"/>
  <c r="Z1163" i="18"/>
  <c r="AQ1185" i="18"/>
  <c r="AP1185" i="18"/>
  <c r="Z1186" i="18"/>
  <c r="AB1186" i="18"/>
  <c r="AQ1193" i="18"/>
  <c r="AP1193" i="18"/>
  <c r="AM1227" i="18"/>
  <c r="AO1246" i="18"/>
  <c r="AP1282" i="18"/>
  <c r="AQ1306" i="18"/>
  <c r="AP1306" i="18"/>
  <c r="AP1308" i="18"/>
  <c r="AQ1308" i="18"/>
  <c r="Z1316" i="18"/>
  <c r="AB1316" i="18"/>
  <c r="AM1316" i="18"/>
  <c r="AN1323" i="18"/>
  <c r="AO1323" i="18"/>
  <c r="AN1328" i="18"/>
  <c r="AO1328" i="18"/>
  <c r="Y1332" i="18"/>
  <c r="AA1332" i="18"/>
  <c r="AB1338" i="18"/>
  <c r="Z1338" i="18"/>
  <c r="AN1355" i="18"/>
  <c r="AQ1373" i="18"/>
  <c r="AP1373" i="18"/>
  <c r="AP1465" i="18"/>
  <c r="Z810" i="18"/>
  <c r="AB810" i="18"/>
  <c r="Y855" i="18"/>
  <c r="AA855" i="18"/>
  <c r="AP855" i="18"/>
  <c r="AN879" i="18"/>
  <c r="AM906" i="18"/>
  <c r="AM917" i="18"/>
  <c r="AO933" i="18"/>
  <c r="AB952" i="18"/>
  <c r="Z952" i="18"/>
  <c r="AO952" i="18"/>
  <c r="AA995" i="18"/>
  <c r="AO1009" i="18"/>
  <c r="AO1011" i="18"/>
  <c r="AM1029" i="18"/>
  <c r="Y1032" i="18"/>
  <c r="AN1032" i="18"/>
  <c r="AA1032" i="18"/>
  <c r="Y1040" i="18"/>
  <c r="AA1040" i="18"/>
  <c r="AM1053" i="18"/>
  <c r="AM1079" i="18"/>
  <c r="Y1085" i="18"/>
  <c r="AL1098" i="18"/>
  <c r="AA1108" i="18"/>
  <c r="AN1138" i="18"/>
  <c r="AM1190" i="18"/>
  <c r="AB1227" i="18"/>
  <c r="Z1228" i="18"/>
  <c r="AO1228" i="18"/>
  <c r="AB1228" i="18"/>
  <c r="AB1246" i="18"/>
  <c r="Z1246" i="18"/>
  <c r="AB1270" i="18"/>
  <c r="AO1324" i="18"/>
  <c r="AO1338" i="18"/>
  <c r="Z1404" i="18"/>
  <c r="AB1404" i="18"/>
  <c r="AQ1404" i="18"/>
  <c r="AN1465" i="18"/>
  <c r="Y1513" i="18"/>
  <c r="AQ783" i="18"/>
  <c r="AP783" i="18"/>
  <c r="AO883" i="18"/>
  <c r="AN883" i="18"/>
  <c r="Y883" i="18"/>
  <c r="AA883" i="18"/>
  <c r="AM889" i="18"/>
  <c r="AQ890" i="18"/>
  <c r="AB953" i="18"/>
  <c r="Z953" i="18"/>
  <c r="Y959" i="18"/>
  <c r="AA959" i="18"/>
  <c r="Z959" i="18"/>
  <c r="AB959" i="18"/>
  <c r="AM965" i="18"/>
  <c r="AL965" i="18"/>
  <c r="AA997" i="18"/>
  <c r="Y997" i="18"/>
  <c r="AL1007" i="18"/>
  <c r="AN1057" i="18"/>
  <c r="AP1077" i="18"/>
  <c r="AQ1077" i="18"/>
  <c r="AN1082" i="18"/>
  <c r="AO1082" i="18"/>
  <c r="AP1157" i="18"/>
  <c r="AQ1157" i="18"/>
  <c r="Z1204" i="18"/>
  <c r="AB1204" i="18"/>
  <c r="AQ1230" i="18"/>
  <c r="AQ1244" i="18"/>
  <c r="AP1244" i="18"/>
  <c r="Z1250" i="18"/>
  <c r="AB1250" i="18"/>
  <c r="AO1311" i="18"/>
  <c r="AN1311" i="18"/>
  <c r="AM1318" i="18"/>
  <c r="AQ1322" i="18"/>
  <c r="AP1322" i="18"/>
  <c r="AP690" i="18"/>
  <c r="AQ690" i="18"/>
  <c r="Z690" i="18"/>
  <c r="AB690" i="18"/>
  <c r="AO842" i="18"/>
  <c r="AB842" i="18"/>
  <c r="Z842" i="18"/>
  <c r="AO878" i="18"/>
  <c r="AN878" i="18"/>
  <c r="AB878" i="18"/>
  <c r="Z878" i="18"/>
  <c r="AM890" i="18"/>
  <c r="AA899" i="18"/>
  <c r="AA903" i="18"/>
  <c r="Y903" i="18"/>
  <c r="Z903" i="18"/>
  <c r="AB903" i="18"/>
  <c r="Y923" i="18"/>
  <c r="AA923" i="18"/>
  <c r="AN946" i="18"/>
  <c r="Y946" i="18"/>
  <c r="AA946" i="18"/>
  <c r="AB960" i="18"/>
  <c r="Z960" i="18"/>
  <c r="Y992" i="18"/>
  <c r="AA992" i="18"/>
  <c r="AN992" i="18"/>
  <c r="AM1004" i="18"/>
  <c r="AL1004" i="18"/>
  <c r="AM1011" i="18"/>
  <c r="AL1011" i="18"/>
  <c r="AL1025" i="18"/>
  <c r="AP1028" i="18"/>
  <c r="Z1031" i="18"/>
  <c r="AO1033" i="18"/>
  <c r="AN1033" i="18"/>
  <c r="AM1049" i="18"/>
  <c r="Y1054" i="18"/>
  <c r="AA1054" i="18"/>
  <c r="AO1063" i="18"/>
  <c r="Z1083" i="18"/>
  <c r="AB1083" i="18"/>
  <c r="AA1132" i="18"/>
  <c r="AB1134" i="18"/>
  <c r="Z1134" i="18"/>
  <c r="AO1146" i="18"/>
  <c r="AN1146" i="18"/>
  <c r="AL1146" i="18"/>
  <c r="AA1154" i="18"/>
  <c r="Y1154" i="18"/>
  <c r="AP1165" i="18"/>
  <c r="AQ1165" i="18"/>
  <c r="AL1281" i="18"/>
  <c r="Y1348" i="18"/>
  <c r="AA1348" i="18"/>
  <c r="AN1452" i="18"/>
  <c r="Z1541" i="18"/>
  <c r="AB1541" i="18"/>
  <c r="AQ1541" i="18"/>
  <c r="AM1541" i="18"/>
  <c r="AP1149" i="18"/>
  <c r="AQ1149" i="18"/>
  <c r="AL1158" i="18"/>
  <c r="AP1183" i="18"/>
  <c r="AL1283" i="18"/>
  <c r="AM1283" i="18"/>
  <c r="AO1283" i="18"/>
  <c r="AN1283" i="18"/>
  <c r="AA1288" i="18"/>
  <c r="Y1288" i="18"/>
  <c r="AN1288" i="18"/>
  <c r="Y1296" i="18"/>
  <c r="AL1296" i="18"/>
  <c r="AA1296" i="18"/>
  <c r="Z1388" i="18"/>
  <c r="AB1388" i="18"/>
  <c r="AQ1388" i="18"/>
  <c r="AO1414" i="18"/>
  <c r="AN1414" i="18"/>
  <c r="AA1501" i="18"/>
  <c r="AL1120" i="18"/>
  <c r="AM1120" i="18"/>
  <c r="Y1120" i="18"/>
  <c r="AN1120" i="18"/>
  <c r="AA1120" i="18"/>
  <c r="AO1219" i="18"/>
  <c r="AN1219" i="18"/>
  <c r="AQ1235" i="18"/>
  <c r="AO1248" i="18"/>
  <c r="Y1284" i="18"/>
  <c r="AA1284" i="18"/>
  <c r="AA1349" i="18"/>
  <c r="AL1349" i="18"/>
  <c r="Y1349" i="18"/>
  <c r="Y1353" i="18"/>
  <c r="AA1353" i="18"/>
  <c r="AB1353" i="18"/>
  <c r="Z1353" i="18"/>
  <c r="AL1406" i="18"/>
  <c r="Z1414" i="18"/>
  <c r="AB1414" i="18"/>
  <c r="AQ1414" i="18"/>
  <c r="AM1436" i="18"/>
  <c r="AM1438" i="18"/>
  <c r="AL1438" i="18"/>
  <c r="Z1452" i="18"/>
  <c r="AB1452" i="18"/>
  <c r="AQ1452" i="18"/>
  <c r="AN1458" i="18"/>
  <c r="Z1463" i="18"/>
  <c r="AB1463" i="18"/>
  <c r="AM1463" i="18"/>
  <c r="Y1483" i="18"/>
  <c r="AA1519" i="18"/>
  <c r="Y1519" i="18"/>
  <c r="AL1519" i="18"/>
  <c r="AA1547" i="18"/>
  <c r="Y1547" i="18"/>
  <c r="AL1547" i="18"/>
  <c r="AP1555" i="18"/>
  <c r="AQ1555" i="18"/>
  <c r="Y1097" i="18"/>
  <c r="Z1097" i="18"/>
  <c r="AP1200" i="18"/>
  <c r="AA1248" i="18"/>
  <c r="AM1252" i="18"/>
  <c r="Z1252" i="18"/>
  <c r="AB1252" i="18"/>
  <c r="AN1302" i="18"/>
  <c r="AL1346" i="18"/>
  <c r="AM1346" i="18"/>
  <c r="Y1346" i="18"/>
  <c r="AA1346" i="18"/>
  <c r="AN1356" i="18"/>
  <c r="AN1367" i="18"/>
  <c r="AO1367" i="18"/>
  <c r="Z1369" i="18"/>
  <c r="AO1419" i="18"/>
  <c r="Z1456" i="18"/>
  <c r="AB1456" i="18"/>
  <c r="AO1456" i="18"/>
  <c r="AQ1456" i="18"/>
  <c r="AB1471" i="18"/>
  <c r="Z1471" i="18"/>
  <c r="AM1471" i="18"/>
  <c r="AP1487" i="18"/>
  <c r="AO1533" i="18"/>
  <c r="Y1551" i="18"/>
  <c r="AL1551" i="18"/>
  <c r="Y1555" i="18"/>
  <c r="AD107" i="18"/>
  <c r="AD157" i="18"/>
  <c r="AS53" i="18"/>
  <c r="AS97" i="18"/>
  <c r="AD97" i="18"/>
  <c r="AS104" i="18"/>
  <c r="AD104" i="18"/>
  <c r="AD193" i="18"/>
  <c r="AS193" i="18"/>
  <c r="AD137" i="18"/>
  <c r="AS137" i="18"/>
  <c r="AS65" i="18"/>
  <c r="AS221" i="18"/>
  <c r="AD221" i="18"/>
  <c r="AD51" i="18"/>
  <c r="AS51" i="18"/>
  <c r="AD115" i="18"/>
  <c r="AS115" i="18"/>
  <c r="AS80" i="18"/>
  <c r="AS131" i="18"/>
  <c r="AS36" i="18"/>
  <c r="AU62" i="18"/>
  <c r="G62" i="18"/>
  <c r="AU39" i="18"/>
  <c r="AS165" i="18"/>
  <c r="AG215" i="18"/>
  <c r="G198" i="18"/>
  <c r="AD198" i="18" s="1"/>
  <c r="AU188" i="18"/>
  <c r="AU139" i="18"/>
  <c r="G96" i="18"/>
  <c r="AU96" i="18"/>
  <c r="AG187" i="18"/>
  <c r="AD78" i="18"/>
  <c r="AS78" i="18"/>
  <c r="AD143" i="18"/>
  <c r="AS143" i="18"/>
  <c r="AD173" i="18"/>
  <c r="AS173" i="18"/>
  <c r="AD201" i="18"/>
  <c r="AS201" i="18"/>
  <c r="AD155" i="18"/>
  <c r="AS155" i="18"/>
  <c r="AD197" i="18"/>
  <c r="AS197" i="18"/>
  <c r="AD225" i="18"/>
  <c r="AS225" i="18"/>
  <c r="AD217" i="18"/>
  <c r="AD109" i="18"/>
  <c r="AS113" i="18"/>
  <c r="AS32" i="18"/>
  <c r="AD89" i="18"/>
  <c r="AS117" i="18"/>
  <c r="AD83" i="18"/>
  <c r="AD152" i="18"/>
  <c r="AS181" i="18"/>
  <c r="AD69" i="18"/>
  <c r="AD224" i="18"/>
  <c r="AD140" i="18"/>
  <c r="AS126" i="18"/>
  <c r="AU186" i="18"/>
  <c r="AU98" i="18"/>
  <c r="AG72" i="18"/>
  <c r="G183" i="18"/>
  <c r="AU120" i="18"/>
  <c r="AD226" i="18"/>
  <c r="AD68" i="18"/>
  <c r="AS68" i="18"/>
  <c r="AS211" i="18"/>
  <c r="AS134" i="18"/>
  <c r="AU208" i="18"/>
  <c r="AG165" i="18"/>
  <c r="AG137" i="18"/>
  <c r="G108" i="18"/>
  <c r="AD108" i="18" s="1"/>
  <c r="AU158" i="18"/>
  <c r="AU123" i="18"/>
  <c r="G116" i="18"/>
  <c r="AD116" i="18" s="1"/>
  <c r="AS40" i="18"/>
  <c r="AD34" i="18"/>
  <c r="AD171" i="18"/>
  <c r="AD209" i="18"/>
  <c r="AS209" i="18"/>
  <c r="AS92" i="18"/>
  <c r="AS77" i="18"/>
  <c r="AD220" i="18"/>
  <c r="AS44" i="18"/>
  <c r="AS60" i="18"/>
  <c r="AD112" i="18"/>
  <c r="AS112" i="18"/>
  <c r="AG217" i="18"/>
  <c r="AU141" i="18"/>
  <c r="AG141" i="18"/>
  <c r="AG110" i="18"/>
  <c r="AU76" i="18"/>
  <c r="AG76" i="18"/>
  <c r="AU28" i="18"/>
  <c r="AU213" i="18"/>
  <c r="AG158" i="18"/>
  <c r="AU134" i="18"/>
  <c r="AU84" i="18"/>
  <c r="AU199" i="18"/>
  <c r="AU156" i="18"/>
  <c r="G124" i="18"/>
  <c r="AG122" i="18"/>
  <c r="AG120" i="18"/>
  <c r="G56" i="18"/>
  <c r="AU54" i="18"/>
  <c r="AU47" i="18"/>
  <c r="AU41" i="18"/>
  <c r="AS133" i="18"/>
  <c r="AS178" i="18"/>
  <c r="AS102" i="18"/>
  <c r="AS162" i="18"/>
  <c r="AG171" i="18"/>
  <c r="AG152" i="18"/>
  <c r="AG151" i="18"/>
  <c r="AG143" i="18"/>
  <c r="AG128" i="18"/>
  <c r="AG99" i="18"/>
  <c r="AG194" i="18"/>
  <c r="AG186" i="18"/>
  <c r="G184" i="18"/>
  <c r="AG181" i="18"/>
  <c r="AU129" i="18"/>
  <c r="AG84" i="18"/>
  <c r="AU75" i="18"/>
  <c r="AG61" i="18"/>
  <c r="G59" i="18"/>
  <c r="AU50" i="18"/>
  <c r="AG38" i="18"/>
  <c r="AG206" i="18"/>
  <c r="AG195" i="18"/>
  <c r="G144" i="18"/>
  <c r="G94" i="18"/>
  <c r="AG70" i="18"/>
  <c r="AG66" i="18"/>
  <c r="AG53" i="18"/>
  <c r="AS175" i="18"/>
  <c r="AS147" i="18"/>
  <c r="AD110" i="18"/>
  <c r="AS110" i="18"/>
  <c r="AS106" i="18"/>
  <c r="G223" i="18"/>
  <c r="AU223" i="18"/>
  <c r="G204" i="18"/>
  <c r="AD204" i="18" s="1"/>
  <c r="AU204" i="18"/>
  <c r="G207" i="18"/>
  <c r="AU207" i="18"/>
  <c r="G130" i="18"/>
  <c r="AS130" i="18" s="1"/>
  <c r="AU130" i="18"/>
  <c r="G103" i="18"/>
  <c r="AD103" i="18" s="1"/>
  <c r="G66" i="18"/>
  <c r="AS66" i="18"/>
  <c r="AU66" i="18"/>
  <c r="G159" i="18"/>
  <c r="AU159" i="18"/>
  <c r="AG146" i="18"/>
  <c r="G74" i="18"/>
  <c r="AU74" i="18"/>
  <c r="G196" i="18"/>
  <c r="AD196" i="18"/>
  <c r="AU196" i="18"/>
  <c r="AU174" i="18"/>
  <c r="AG105" i="18"/>
  <c r="AG74" i="18"/>
  <c r="G73" i="18"/>
  <c r="AD73" i="18" s="1"/>
  <c r="AU73" i="18"/>
  <c r="AU63" i="18"/>
  <c r="G63" i="18"/>
  <c r="AD63" i="18" s="1"/>
  <c r="AG201" i="18"/>
  <c r="AG193" i="18"/>
  <c r="AG163" i="18"/>
  <c r="G154" i="18"/>
  <c r="AU154" i="18"/>
  <c r="AG150" i="18"/>
  <c r="G146" i="18"/>
  <c r="AG132" i="18"/>
  <c r="G125" i="18"/>
  <c r="AU125" i="18"/>
  <c r="AG95" i="18"/>
  <c r="AG174" i="18"/>
  <c r="AG173" i="18"/>
  <c r="AG124" i="18"/>
  <c r="AG109" i="18"/>
  <c r="AG103" i="18"/>
  <c r="AG89" i="18"/>
  <c r="AG81" i="18"/>
  <c r="AU72" i="18"/>
  <c r="AG58" i="18"/>
  <c r="AG34" i="18"/>
  <c r="AU71" i="18"/>
  <c r="AU70" i="18"/>
  <c r="G70" i="18"/>
  <c r="AS70" i="18" s="1"/>
  <c r="G58" i="18"/>
  <c r="G49" i="18"/>
  <c r="AU45" i="18"/>
  <c r="G45" i="18"/>
  <c r="AL1559" i="18"/>
  <c r="AP1463" i="18"/>
  <c r="Z1166" i="18"/>
  <c r="AP1501" i="18"/>
  <c r="AM1418" i="18"/>
  <c r="AN1183" i="18"/>
  <c r="AL1149" i="18"/>
  <c r="AP1136" i="18"/>
  <c r="Y1489" i="18"/>
  <c r="AA1479" i="18"/>
  <c r="AL1139" i="18"/>
  <c r="AA1061" i="18"/>
  <c r="AN902" i="18"/>
  <c r="AA878" i="18"/>
  <c r="AP854" i="18"/>
  <c r="AL842" i="18"/>
  <c r="AL1332" i="18"/>
  <c r="AN855" i="18"/>
  <c r="Z1104" i="18"/>
  <c r="Y1057" i="18"/>
  <c r="AM852" i="18"/>
  <c r="Z1212" i="18"/>
  <c r="AA993" i="18"/>
  <c r="AP506" i="18"/>
  <c r="AB518" i="18"/>
  <c r="Y921" i="18"/>
  <c r="AA921" i="18"/>
  <c r="AB867" i="18"/>
  <c r="AB846" i="18"/>
  <c r="AB835" i="18"/>
  <c r="Y556" i="18"/>
  <c r="AN499" i="18"/>
  <c r="AL374" i="18"/>
  <c r="AP360" i="18"/>
  <c r="AN374" i="18"/>
  <c r="AS136" i="18"/>
  <c r="Y506" i="18"/>
  <c r="Y786" i="18"/>
  <c r="AP669" i="18"/>
  <c r="AN653" i="18"/>
  <c r="AA273" i="18"/>
  <c r="Y425" i="18"/>
  <c r="AD82" i="18"/>
  <c r="AA1559" i="18"/>
  <c r="AN1149" i="18"/>
  <c r="AA1489" i="18"/>
  <c r="Y902" i="18"/>
  <c r="AN1061" i="18"/>
  <c r="Y917" i="18"/>
  <c r="AA999" i="18"/>
  <c r="AN945" i="18"/>
  <c r="Z867" i="18"/>
  <c r="AQ846" i="18"/>
  <c r="Z835" i="18"/>
  <c r="Y778" i="18"/>
  <c r="AA786" i="18"/>
  <c r="AA347" i="18"/>
  <c r="Y945" i="18"/>
  <c r="AD180" i="18"/>
  <c r="AS180" i="18"/>
  <c r="AB1565" i="18"/>
  <c r="AI1561" i="18"/>
  <c r="X1561" i="18"/>
  <c r="AB1561" i="18" s="1"/>
  <c r="W1561" i="18"/>
  <c r="AA1561" i="18" s="1"/>
  <c r="AB1553" i="18"/>
  <c r="AG1550" i="18"/>
  <c r="X1549" i="18"/>
  <c r="AS1542" i="18"/>
  <c r="AS1534" i="18"/>
  <c r="AS1526" i="18"/>
  <c r="AB1521" i="18"/>
  <c r="AG1516" i="18"/>
  <c r="W1515" i="18"/>
  <c r="AG1512" i="18"/>
  <c r="X1503" i="18"/>
  <c r="AM1503" i="18" s="1"/>
  <c r="AS1496" i="18"/>
  <c r="AI1493" i="18"/>
  <c r="AN1493" i="18"/>
  <c r="X1493" i="18"/>
  <c r="W1493" i="18"/>
  <c r="W1491" i="18"/>
  <c r="AL1491" i="18"/>
  <c r="AG1490" i="18"/>
  <c r="X1481" i="18"/>
  <c r="W1467" i="18"/>
  <c r="AG1462" i="18"/>
  <c r="V1424" i="18"/>
  <c r="AH1424" i="18"/>
  <c r="AM1424" i="18" s="1"/>
  <c r="U1424" i="18"/>
  <c r="AI1424" i="18"/>
  <c r="AN1424" i="18" s="1"/>
  <c r="U1422" i="18"/>
  <c r="AI1422" i="18"/>
  <c r="X1422" i="18"/>
  <c r="AA1411" i="18"/>
  <c r="Y1411" i="18"/>
  <c r="V1409" i="18"/>
  <c r="AG1558" i="18"/>
  <c r="W1557" i="18"/>
  <c r="X1545" i="18"/>
  <c r="AJ1529" i="18"/>
  <c r="W1529" i="18"/>
  <c r="Y1529" i="18" s="1"/>
  <c r="AI1528" i="18"/>
  <c r="AO1528" i="18" s="1"/>
  <c r="AA1370" i="18"/>
  <c r="Y1370" i="18"/>
  <c r="W1511" i="18"/>
  <c r="Y1511" i="18" s="1"/>
  <c r="AI1503" i="18"/>
  <c r="AI1495" i="18"/>
  <c r="AJ1491" i="18"/>
  <c r="X1491" i="18"/>
  <c r="Z1491" i="18" s="1"/>
  <c r="W1485" i="18"/>
  <c r="AJ1467" i="18"/>
  <c r="AP1467" i="18" s="1"/>
  <c r="X1467" i="18"/>
  <c r="AM1467" i="18" s="1"/>
  <c r="AJ1455" i="18"/>
  <c r="AI1450" i="18"/>
  <c r="AO1450" i="18" s="1"/>
  <c r="V1449" i="18"/>
  <c r="U1444" i="18"/>
  <c r="AH1422" i="18"/>
  <c r="AA1395" i="18"/>
  <c r="Y1395" i="18"/>
  <c r="AI1557" i="18"/>
  <c r="AI1545" i="18"/>
  <c r="U1539" i="18"/>
  <c r="AJ1537" i="18"/>
  <c r="AQ1537" i="18" s="1"/>
  <c r="AI1525" i="18"/>
  <c r="X1525" i="18"/>
  <c r="AB1525" i="18" s="1"/>
  <c r="AI1515" i="18"/>
  <c r="AI1512" i="18"/>
  <c r="AO1512" i="18" s="1"/>
  <c r="AI1485" i="18"/>
  <c r="AG1466" i="18"/>
  <c r="X1447" i="18"/>
  <c r="AI1444" i="18"/>
  <c r="X1444" i="18"/>
  <c r="AQ1444" i="18" s="1"/>
  <c r="AJ1435" i="18"/>
  <c r="AQ1435" i="18" s="1"/>
  <c r="U1434" i="18"/>
  <c r="X1434" i="18"/>
  <c r="AI1434" i="18"/>
  <c r="AN1434" i="18" s="1"/>
  <c r="AS1412" i="18"/>
  <c r="AG1412" i="18"/>
  <c r="AS1410" i="18"/>
  <c r="AS1409" i="18"/>
  <c r="AS1403" i="18"/>
  <c r="V1401" i="18"/>
  <c r="AA1362" i="18"/>
  <c r="Y1362" i="18"/>
  <c r="W1359" i="18"/>
  <c r="AA1359" i="18" s="1"/>
  <c r="V1345" i="18"/>
  <c r="W1342" i="18"/>
  <c r="U1334" i="18"/>
  <c r="W1312" i="18"/>
  <c r="Y1312" i="18" s="1"/>
  <c r="AS1261" i="18"/>
  <c r="U1236" i="18"/>
  <c r="AJ1234" i="18"/>
  <c r="W1234" i="18"/>
  <c r="Y1234" i="18" s="1"/>
  <c r="AG1233" i="18"/>
  <c r="AJ1225" i="18"/>
  <c r="AQ1225" i="18" s="1"/>
  <c r="U1225" i="18"/>
  <c r="AS1222" i="18"/>
  <c r="AJ1221" i="18"/>
  <c r="X1216" i="18"/>
  <c r="AO1216" i="18" s="1"/>
  <c r="U1216" i="18"/>
  <c r="AS1213" i="18"/>
  <c r="AI1210" i="18"/>
  <c r="W1210" i="18"/>
  <c r="AA1210" i="18" s="1"/>
  <c r="AS1197" i="18"/>
  <c r="X1196" i="18"/>
  <c r="U1196" i="18"/>
  <c r="AS1195" i="18"/>
  <c r="V1182" i="18"/>
  <c r="AJ1172" i="18"/>
  <c r="X1172" i="18"/>
  <c r="AM1172" i="18" s="1"/>
  <c r="U1162" i="18"/>
  <c r="AH1162" i="18"/>
  <c r="AG1159" i="18"/>
  <c r="AS1159" i="18"/>
  <c r="W1152" i="18"/>
  <c r="Y1152" i="18" s="1"/>
  <c r="AI1152" i="18"/>
  <c r="AJ1143" i="18"/>
  <c r="AQ1143" i="18" s="1"/>
  <c r="U1143" i="18"/>
  <c r="AI1143" i="18"/>
  <c r="Z927" i="18"/>
  <c r="AB927" i="18"/>
  <c r="AH1392" i="18"/>
  <c r="AL1392" i="18" s="1"/>
  <c r="AD1380" i="18"/>
  <c r="AJ1379" i="18"/>
  <c r="X1379" i="18"/>
  <c r="Z1379" i="18" s="1"/>
  <c r="V1377" i="18"/>
  <c r="U1365" i="18"/>
  <c r="AJ1363" i="18"/>
  <c r="AP1363" i="18" s="1"/>
  <c r="W1363" i="18"/>
  <c r="AH1354" i="18"/>
  <c r="W1354" i="18"/>
  <c r="AN1354" i="18" s="1"/>
  <c r="AI1351" i="18"/>
  <c r="AJ1345" i="18"/>
  <c r="AQ1345" i="18" s="1"/>
  <c r="AI1341" i="18"/>
  <c r="AO1341" i="18" s="1"/>
  <c r="AJ1339" i="18"/>
  <c r="AH1334" i="18"/>
  <c r="AH1326" i="18"/>
  <c r="U1326" i="18"/>
  <c r="U1323" i="18"/>
  <c r="AH1312" i="18"/>
  <c r="AM1312" i="18" s="1"/>
  <c r="W1292" i="18"/>
  <c r="AI1282" i="18"/>
  <c r="U1280" i="18"/>
  <c r="AJ1275" i="18"/>
  <c r="AP1275" i="18" s="1"/>
  <c r="V1275" i="18"/>
  <c r="AJ1268" i="18"/>
  <c r="U1268" i="18"/>
  <c r="U1258" i="18"/>
  <c r="U1242" i="18"/>
  <c r="X1168" i="18"/>
  <c r="AO1168" i="18" s="1"/>
  <c r="AJ1168" i="18"/>
  <c r="U1168" i="18"/>
  <c r="AS1164" i="18"/>
  <c r="AG1164" i="18"/>
  <c r="AS1163" i="18"/>
  <c r="AG1163" i="18"/>
  <c r="W1147" i="18"/>
  <c r="AH1147" i="18"/>
  <c r="X1147" i="18"/>
  <c r="AB1147" i="18" s="1"/>
  <c r="AI1147" i="18"/>
  <c r="V1147" i="18"/>
  <c r="AJ1147" i="18"/>
  <c r="AA1025" i="18"/>
  <c r="Y1025" i="18"/>
  <c r="AG1436" i="18"/>
  <c r="AI1430" i="18"/>
  <c r="AN1430" i="18" s="1"/>
  <c r="AH1428" i="18"/>
  <c r="U1428" i="18"/>
  <c r="AG1420" i="18"/>
  <c r="AH1416" i="18"/>
  <c r="AI1400" i="18"/>
  <c r="AN1400" i="18" s="1"/>
  <c r="V1400" i="18"/>
  <c r="AI1396" i="18"/>
  <c r="AI1395" i="18"/>
  <c r="AN1395" i="18" s="1"/>
  <c r="AG1394" i="18"/>
  <c r="X1392" i="18"/>
  <c r="AG1386" i="18"/>
  <c r="AI1384" i="18"/>
  <c r="AO1384" i="18" s="1"/>
  <c r="V1384" i="18"/>
  <c r="U1384" i="18"/>
  <c r="AI1381" i="18"/>
  <c r="U1380" i="18"/>
  <c r="AJ1377" i="18"/>
  <c r="AP1377" i="18" s="1"/>
  <c r="AA1377" i="18"/>
  <c r="AJ1375" i="18"/>
  <c r="AH1375" i="18"/>
  <c r="AL1375" i="18" s="1"/>
  <c r="AI1373" i="18"/>
  <c r="AJ1370" i="18"/>
  <c r="X1370" i="18"/>
  <c r="AO1370" i="18" s="1"/>
  <c r="AI1363" i="18"/>
  <c r="AO1363" i="18" s="1"/>
  <c r="AI1362" i="18"/>
  <c r="X1362" i="18"/>
  <c r="AS1354" i="18"/>
  <c r="X1354" i="18"/>
  <c r="Z1354" i="18"/>
  <c r="V1351" i="18"/>
  <c r="X1351" i="18"/>
  <c r="Z1351" i="18" s="1"/>
  <c r="AJ1347" i="18"/>
  <c r="W1347" i="18"/>
  <c r="AA1347" i="18" s="1"/>
  <c r="AI1345" i="18"/>
  <c r="U1345" i="18"/>
  <c r="W1340" i="18"/>
  <c r="AP1340" i="18" s="1"/>
  <c r="AH1339" i="18"/>
  <c r="W1339" i="18"/>
  <c r="X1334" i="18"/>
  <c r="AB1334" i="18"/>
  <c r="Z1334" i="18"/>
  <c r="X1330" i="18"/>
  <c r="AJ1329" i="18"/>
  <c r="X1326" i="18"/>
  <c r="Z1326" i="18"/>
  <c r="W1324" i="18"/>
  <c r="V1323" i="18"/>
  <c r="AD1321" i="18"/>
  <c r="AG1318" i="18"/>
  <c r="AH1317" i="18"/>
  <c r="AG1316" i="18"/>
  <c r="AA1316" i="18"/>
  <c r="AG1315" i="18"/>
  <c r="AJ1313" i="18"/>
  <c r="AQ1313" i="18" s="1"/>
  <c r="V1313" i="18"/>
  <c r="AJ1312" i="18"/>
  <c r="AQ1312" i="18" s="1"/>
  <c r="U1312" i="18"/>
  <c r="AI1310" i="18"/>
  <c r="AN1310" i="18" s="1"/>
  <c r="AJ1310" i="18"/>
  <c r="AP1310" i="18" s="1"/>
  <c r="AJ1307" i="18"/>
  <c r="U1307" i="18"/>
  <c r="AI1303" i="18"/>
  <c r="AJ1300" i="18"/>
  <c r="X1300" i="18"/>
  <c r="AG1299" i="18"/>
  <c r="AI1299" i="18"/>
  <c r="AJ1293" i="18"/>
  <c r="AQ1293" i="18" s="1"/>
  <c r="AI1292" i="18"/>
  <c r="V1292" i="18"/>
  <c r="W1291" i="18"/>
  <c r="AP1291" i="18" s="1"/>
  <c r="AG1286" i="18"/>
  <c r="AH1282" i="18"/>
  <c r="AJ1280" i="18"/>
  <c r="AQ1280" i="18" s="1"/>
  <c r="W1276" i="18"/>
  <c r="AL1276" i="18" s="1"/>
  <c r="AI1275" i="18"/>
  <c r="X1275" i="18"/>
  <c r="V1274" i="18"/>
  <c r="X1274" i="18"/>
  <c r="AJ1267" i="18"/>
  <c r="AI1266" i="18"/>
  <c r="X1264" i="18"/>
  <c r="AI1260" i="18"/>
  <c r="X1260" i="18"/>
  <c r="AB1260" i="18"/>
  <c r="AJ1259" i="18"/>
  <c r="AS1257" i="18"/>
  <c r="AI1254" i="18"/>
  <c r="AO1254" i="18"/>
  <c r="U1254" i="18"/>
  <c r="W1254" i="18"/>
  <c r="AN1254" i="18" s="1"/>
  <c r="AI1247" i="18"/>
  <c r="AG1245" i="18"/>
  <c r="AH1243" i="18"/>
  <c r="AM1243" i="18" s="1"/>
  <c r="AH1242" i="18"/>
  <c r="X1242" i="18"/>
  <c r="AH1240" i="18"/>
  <c r="U1240" i="18"/>
  <c r="AI1236" i="18"/>
  <c r="AG1235" i="18"/>
  <c r="U1234" i="18"/>
  <c r="AI1230" i="18"/>
  <c r="V1227" i="18"/>
  <c r="AH1221" i="18"/>
  <c r="AL1221" i="18" s="1"/>
  <c r="AI1220" i="18"/>
  <c r="AS1219" i="18"/>
  <c r="AI1218" i="18"/>
  <c r="AH1216" i="18"/>
  <c r="W1216" i="18"/>
  <c r="Y1216" i="18" s="1"/>
  <c r="AI1215" i="18"/>
  <c r="U1210" i="18"/>
  <c r="AI1208" i="18"/>
  <c r="AO1208" i="18" s="1"/>
  <c r="AI1207" i="18"/>
  <c r="AO1207" i="18" s="1"/>
  <c r="W1205" i="18"/>
  <c r="AG1203" i="18"/>
  <c r="AJ1194" i="18"/>
  <c r="AJ1192" i="18"/>
  <c r="AS1189" i="18"/>
  <c r="V1189" i="18"/>
  <c r="AJ1184" i="18"/>
  <c r="AH1184" i="18"/>
  <c r="AI1182" i="18"/>
  <c r="AN1182" i="18" s="1"/>
  <c r="U1182" i="18"/>
  <c r="AG1181" i="18"/>
  <c r="AI1175" i="18"/>
  <c r="AO1175" i="18" s="1"/>
  <c r="U1175" i="18"/>
  <c r="AS1172" i="18"/>
  <c r="AS1165" i="18"/>
  <c r="AJ1152" i="18"/>
  <c r="AP1152" i="18" s="1"/>
  <c r="U1130" i="18"/>
  <c r="AJ1130" i="18"/>
  <c r="W1130" i="18"/>
  <c r="AN1130" i="18" s="1"/>
  <c r="X1130" i="18"/>
  <c r="AH1130" i="18"/>
  <c r="V1392" i="18"/>
  <c r="AG1388" i="18"/>
  <c r="AH1384" i="18"/>
  <c r="AL1384" i="18" s="1"/>
  <c r="AI1380" i="18"/>
  <c r="AI1379" i="18"/>
  <c r="AN1379" i="18" s="1"/>
  <c r="W1379" i="18"/>
  <c r="AI1377" i="18"/>
  <c r="AJ1365" i="18"/>
  <c r="V1359" i="18"/>
  <c r="AJ1354" i="18"/>
  <c r="AH1351" i="18"/>
  <c r="AL1351" i="18" s="1"/>
  <c r="U1351" i="18"/>
  <c r="AH1345" i="18"/>
  <c r="AM1345" i="18" s="1"/>
  <c r="W1345" i="18"/>
  <c r="Y1345" i="18"/>
  <c r="AJ1334" i="18"/>
  <c r="AJ1326" i="18"/>
  <c r="V1326" i="18"/>
  <c r="AJ1324" i="18"/>
  <c r="AQ1324" i="18" s="1"/>
  <c r="AH1323" i="18"/>
  <c r="AM1323" i="18" s="1"/>
  <c r="AI1312" i="18"/>
  <c r="AO1312" i="18" s="1"/>
  <c r="AI1308" i="18"/>
  <c r="AN1308" i="18"/>
  <c r="AI1307" i="18"/>
  <c r="AI1280" i="18"/>
  <c r="AH1275" i="18"/>
  <c r="AM1275" i="18" s="1"/>
  <c r="AJ1274" i="18"/>
  <c r="AI1268" i="18"/>
  <c r="W1268" i="18"/>
  <c r="AI1264" i="18"/>
  <c r="V1264" i="18"/>
  <c r="AH1260" i="18"/>
  <c r="V1260" i="18"/>
  <c r="AJ1258" i="18"/>
  <c r="AP1258" i="18" s="1"/>
  <c r="AS1251" i="18"/>
  <c r="AG1247" i="18"/>
  <c r="W1236" i="18"/>
  <c r="AH1234" i="18"/>
  <c r="AI1226" i="18"/>
  <c r="AG1221" i="18"/>
  <c r="AJ1210" i="18"/>
  <c r="AI1196" i="18"/>
  <c r="AH1182" i="18"/>
  <c r="X1182" i="18"/>
  <c r="W1168" i="18"/>
  <c r="X1155" i="18"/>
  <c r="AJ1155" i="18"/>
  <c r="U1155" i="18"/>
  <c r="AH1155" i="18"/>
  <c r="W1142" i="18"/>
  <c r="AJ1142" i="18"/>
  <c r="X1142" i="18"/>
  <c r="AH1142" i="18"/>
  <c r="AJ1133" i="18"/>
  <c r="AQ1133" i="18" s="1"/>
  <c r="V1133" i="18"/>
  <c r="AH1133" i="18"/>
  <c r="AM1133" i="18" s="1"/>
  <c r="W1122" i="18"/>
  <c r="U1118" i="18"/>
  <c r="V1114" i="18"/>
  <c r="U1101" i="18"/>
  <c r="W1093" i="18"/>
  <c r="W1027" i="18"/>
  <c r="AA1027" i="18"/>
  <c r="V927" i="18"/>
  <c r="AI911" i="18"/>
  <c r="X911" i="18"/>
  <c r="AI910" i="18"/>
  <c r="W898" i="18"/>
  <c r="AA898" i="18" s="1"/>
  <c r="X898" i="18"/>
  <c r="AJ898" i="18"/>
  <c r="AQ898" i="18"/>
  <c r="U898" i="18"/>
  <c r="AH898" i="18"/>
  <c r="AM898" i="18" s="1"/>
  <c r="AI881" i="18"/>
  <c r="V873" i="18"/>
  <c r="U1156" i="18"/>
  <c r="AG1150" i="18"/>
  <c r="AI1148" i="18"/>
  <c r="W1148" i="18"/>
  <c r="Y1148" i="18" s="1"/>
  <c r="X1148" i="18"/>
  <c r="AJ1140" i="18"/>
  <c r="AP1140" i="18" s="1"/>
  <c r="AH1140" i="18"/>
  <c r="AM1140" i="18" s="1"/>
  <c r="AJ1131" i="18"/>
  <c r="V1131" i="18"/>
  <c r="U1123" i="18"/>
  <c r="AJ1122" i="18"/>
  <c r="AH1121" i="18"/>
  <c r="AL1121" i="18" s="1"/>
  <c r="U1121" i="18"/>
  <c r="AJ1118" i="18"/>
  <c r="V1118" i="18"/>
  <c r="AS1117" i="18"/>
  <c r="AH1114" i="18"/>
  <c r="AH1112" i="18"/>
  <c r="U1112" i="18"/>
  <c r="AH1110" i="18"/>
  <c r="AM1110" i="18" s="1"/>
  <c r="U1110" i="18"/>
  <c r="AJ1109" i="18"/>
  <c r="AP1109" i="18" s="1"/>
  <c r="AH1109" i="18"/>
  <c r="AL1109" i="18" s="1"/>
  <c r="X1109" i="18"/>
  <c r="AB1109" i="18" s="1"/>
  <c r="AI1107" i="18"/>
  <c r="X1107" i="18"/>
  <c r="AB1107" i="18" s="1"/>
  <c r="W1107" i="18"/>
  <c r="AL1107" i="18" s="1"/>
  <c r="AI1105" i="18"/>
  <c r="W1105" i="18"/>
  <c r="U1102" i="18"/>
  <c r="AH1101" i="18"/>
  <c r="W1100" i="18"/>
  <c r="AI1099" i="18"/>
  <c r="W1099" i="18"/>
  <c r="AJ1094" i="18"/>
  <c r="W1094" i="18"/>
  <c r="AI1092" i="18"/>
  <c r="AI1090" i="18"/>
  <c r="X1090" i="18"/>
  <c r="AH1087" i="18"/>
  <c r="AM1087" i="18" s="1"/>
  <c r="X1087" i="18"/>
  <c r="AI1086" i="18"/>
  <c r="X1086" i="18"/>
  <c r="Z1086" i="18" s="1"/>
  <c r="W1086" i="18"/>
  <c r="AN1086" i="18" s="1"/>
  <c r="AI1084" i="18"/>
  <c r="AN1084" i="18" s="1"/>
  <c r="AH1081" i="18"/>
  <c r="X1081" i="18"/>
  <c r="V1077" i="18"/>
  <c r="AI1074" i="18"/>
  <c r="X1074" i="18"/>
  <c r="AM1074" i="18" s="1"/>
  <c r="W1074" i="18"/>
  <c r="V1073" i="18"/>
  <c r="W1068" i="18"/>
  <c r="AJ1066" i="18"/>
  <c r="AI1062" i="18"/>
  <c r="X1062" i="18"/>
  <c r="W1062" i="18"/>
  <c r="X1060" i="18"/>
  <c r="AI1058" i="18"/>
  <c r="AO1058" i="18"/>
  <c r="X1056" i="18"/>
  <c r="X1055" i="18"/>
  <c r="AI1050" i="18"/>
  <c r="AN1050" i="18"/>
  <c r="X1050" i="18"/>
  <c r="AI1046" i="18"/>
  <c r="AN1046" i="18" s="1"/>
  <c r="X1045" i="18"/>
  <c r="U1043" i="18"/>
  <c r="X1042" i="18"/>
  <c r="Z1042" i="18"/>
  <c r="AJ1040" i="18"/>
  <c r="AJ1037" i="18"/>
  <c r="AJ1036" i="18"/>
  <c r="X1036" i="18"/>
  <c r="AB1036" i="18" s="1"/>
  <c r="AJ1034" i="18"/>
  <c r="AJ1030" i="18"/>
  <c r="AI1028" i="18"/>
  <c r="AH1027" i="18"/>
  <c r="AL1027" i="18" s="1"/>
  <c r="AI1025" i="18"/>
  <c r="AJ1024" i="18"/>
  <c r="X1021" i="18"/>
  <c r="AI1018" i="18"/>
  <c r="AO1018" i="18" s="1"/>
  <c r="AI1013" i="18"/>
  <c r="AN1013" i="18" s="1"/>
  <c r="AJ1010" i="18"/>
  <c r="AI1008" i="18"/>
  <c r="AH1002" i="18"/>
  <c r="AL1002" i="18" s="1"/>
  <c r="U1001" i="18"/>
  <c r="AJ999" i="18"/>
  <c r="AP999" i="18" s="1"/>
  <c r="AH999" i="18"/>
  <c r="AL999" i="18" s="1"/>
  <c r="AH998" i="18"/>
  <c r="AM998" i="18" s="1"/>
  <c r="U998" i="18"/>
  <c r="AH994" i="18"/>
  <c r="W994" i="18"/>
  <c r="Y994" i="18" s="1"/>
  <c r="X991" i="18"/>
  <c r="X990" i="18"/>
  <c r="AM990" i="18" s="1"/>
  <c r="W989" i="18"/>
  <c r="AL989" i="18" s="1"/>
  <c r="AI984" i="18"/>
  <c r="AO984" i="18" s="1"/>
  <c r="X983" i="18"/>
  <c r="AI982" i="18"/>
  <c r="X982" i="18"/>
  <c r="AI979" i="18"/>
  <c r="AJ975" i="18"/>
  <c r="V971" i="18"/>
  <c r="AI970" i="18"/>
  <c r="AO970" i="18" s="1"/>
  <c r="AI968" i="18"/>
  <c r="AN968" i="18" s="1"/>
  <c r="AI963" i="18"/>
  <c r="AI958" i="18"/>
  <c r="X957" i="18"/>
  <c r="AB957" i="18" s="1"/>
  <c r="AI956" i="18"/>
  <c r="W955" i="18"/>
  <c r="X954" i="18"/>
  <c r="AI950" i="18"/>
  <c r="U949" i="18"/>
  <c r="AJ948" i="18"/>
  <c r="AI947" i="18"/>
  <c r="W947" i="18"/>
  <c r="Y947" i="18" s="1"/>
  <c r="AJ944" i="18"/>
  <c r="AP944" i="18"/>
  <c r="U944" i="18"/>
  <c r="AJ940" i="18"/>
  <c r="W940" i="18"/>
  <c r="AA940" i="18"/>
  <c r="U939" i="18"/>
  <c r="AJ937" i="18"/>
  <c r="U937" i="18"/>
  <c r="AJ936" i="18"/>
  <c r="AQ936" i="18" s="1"/>
  <c r="AI935" i="18"/>
  <c r="AH935" i="18"/>
  <c r="AJ931" i="18"/>
  <c r="W931" i="18"/>
  <c r="AH928" i="18"/>
  <c r="U928" i="18"/>
  <c r="AH927" i="18"/>
  <c r="AH926" i="18"/>
  <c r="AL926" i="18" s="1"/>
  <c r="U926" i="18"/>
  <c r="AJ925" i="18"/>
  <c r="AP925" i="18" s="1"/>
  <c r="X925" i="18"/>
  <c r="AO925" i="18" s="1"/>
  <c r="AI924" i="18"/>
  <c r="AI922" i="18"/>
  <c r="U922" i="18"/>
  <c r="AH921" i="18"/>
  <c r="W916" i="18"/>
  <c r="X915" i="18"/>
  <c r="AM915" i="18" s="1"/>
  <c r="W910" i="18"/>
  <c r="AL910" i="18" s="1"/>
  <c r="X909" i="18"/>
  <c r="AH907" i="18"/>
  <c r="W907" i="18"/>
  <c r="AI905" i="18"/>
  <c r="U892" i="18"/>
  <c r="X891" i="18"/>
  <c r="AB891" i="18" s="1"/>
  <c r="AH891" i="18"/>
  <c r="U891" i="18"/>
  <c r="X884" i="18"/>
  <c r="AB884" i="18" s="1"/>
  <c r="W884" i="18"/>
  <c r="AA884" i="18" s="1"/>
  <c r="AI884" i="18"/>
  <c r="AH876" i="18"/>
  <c r="AM876" i="18" s="1"/>
  <c r="U876" i="18"/>
  <c r="W876" i="18"/>
  <c r="Z801" i="18"/>
  <c r="AB801" i="18"/>
  <c r="AG1133" i="18"/>
  <c r="AJ1123" i="18"/>
  <c r="W1123" i="18"/>
  <c r="AA1123" i="18" s="1"/>
  <c r="AI1122" i="18"/>
  <c r="AN1122" i="18" s="1"/>
  <c r="V1121" i="18"/>
  <c r="AI1118" i="18"/>
  <c r="AN1118" i="18" s="1"/>
  <c r="X1118" i="18"/>
  <c r="U1114" i="18"/>
  <c r="AH1104" i="18"/>
  <c r="AJ1101" i="18"/>
  <c r="AJ1100" i="18"/>
  <c r="X1100" i="18"/>
  <c r="AI1094" i="18"/>
  <c r="V1093" i="18"/>
  <c r="AH1092" i="18"/>
  <c r="AM1092" i="18" s="1"/>
  <c r="U1091" i="18"/>
  <c r="AJ1089" i="18"/>
  <c r="W1089" i="18"/>
  <c r="AN1089" i="18"/>
  <c r="AJ1087" i="18"/>
  <c r="AH1086" i="18"/>
  <c r="X1078" i="18"/>
  <c r="AM1078" i="18"/>
  <c r="AJ1076" i="18"/>
  <c r="AQ1076" i="18" s="1"/>
  <c r="X1076" i="18"/>
  <c r="W1076" i="18"/>
  <c r="Y1076" i="18" s="1"/>
  <c r="AA1076" i="18"/>
  <c r="AJ1073" i="18"/>
  <c r="AH1073" i="18"/>
  <c r="AJ1068" i="18"/>
  <c r="X1068" i="18"/>
  <c r="Z1068" i="18" s="1"/>
  <c r="AH1062" i="18"/>
  <c r="AL1062" i="18" s="1"/>
  <c r="AJ1056" i="18"/>
  <c r="U1056" i="18"/>
  <c r="V1055" i="18"/>
  <c r="AH1050" i="18"/>
  <c r="AL1050" i="18" s="1"/>
  <c r="X1048" i="18"/>
  <c r="AB1048" i="18" s="1"/>
  <c r="W1048" i="18"/>
  <c r="AJ1045" i="18"/>
  <c r="AQ1045" i="18" s="1"/>
  <c r="V1045" i="18"/>
  <c r="AJ1042" i="18"/>
  <c r="AQ1042" i="18" s="1"/>
  <c r="W1037" i="18"/>
  <c r="X1037" i="18"/>
  <c r="AI1030" i="18"/>
  <c r="X1030" i="18"/>
  <c r="AH1028" i="18"/>
  <c r="AL1028" i="18" s="1"/>
  <c r="U1027" i="18"/>
  <c r="AI1021" i="18"/>
  <c r="AJ1017" i="18"/>
  <c r="AQ1017" i="18" s="1"/>
  <c r="W1017" i="18"/>
  <c r="AJ1014" i="18"/>
  <c r="X1013" i="18"/>
  <c r="U1008" i="18"/>
  <c r="AJ1001" i="18"/>
  <c r="X1001" i="18"/>
  <c r="AJ996" i="18"/>
  <c r="X996" i="18"/>
  <c r="AH991" i="18"/>
  <c r="AL991" i="18"/>
  <c r="AI989" i="18"/>
  <c r="AO989" i="18" s="1"/>
  <c r="AJ983" i="18"/>
  <c r="V983" i="18"/>
  <c r="AJ980" i="18"/>
  <c r="X980" i="18"/>
  <c r="W979" i="18"/>
  <c r="X974" i="18"/>
  <c r="Z974" i="18"/>
  <c r="U968" i="18"/>
  <c r="X966" i="18"/>
  <c r="AH958" i="18"/>
  <c r="V957" i="18"/>
  <c r="AJ949" i="18"/>
  <c r="X949" i="18"/>
  <c r="AI948" i="18"/>
  <c r="X948" i="18"/>
  <c r="W948" i="18"/>
  <c r="Y948" i="18" s="1"/>
  <c r="V947" i="18"/>
  <c r="X942" i="18"/>
  <c r="AI940" i="18"/>
  <c r="AJ938" i="18"/>
  <c r="X938" i="18"/>
  <c r="AB938" i="18" s="1"/>
  <c r="X937" i="18"/>
  <c r="AI936" i="18"/>
  <c r="X936" i="18"/>
  <c r="X930" i="18"/>
  <c r="Z930" i="18" s="1"/>
  <c r="AJ927" i="18"/>
  <c r="U927" i="18"/>
  <c r="X921" i="18"/>
  <c r="V921" i="18"/>
  <c r="AJ920" i="18"/>
  <c r="W918" i="18"/>
  <c r="AA918" i="18" s="1"/>
  <c r="X918" i="18"/>
  <c r="Z918" i="18" s="1"/>
  <c r="AJ916" i="18"/>
  <c r="X916" i="18"/>
  <c r="AH911" i="18"/>
  <c r="U911" i="18"/>
  <c r="U900" i="18"/>
  <c r="X900" i="18"/>
  <c r="AO900" i="18" s="1"/>
  <c r="AJ900" i="18"/>
  <c r="W900" i="18"/>
  <c r="AH900" i="18"/>
  <c r="AI898" i="18"/>
  <c r="U897" i="18"/>
  <c r="AJ897" i="18"/>
  <c r="AP897" i="18" s="1"/>
  <c r="W894" i="18"/>
  <c r="U894" i="18"/>
  <c r="AJ894" i="18"/>
  <c r="X877" i="18"/>
  <c r="U877" i="18"/>
  <c r="W877" i="18"/>
  <c r="AI877" i="18"/>
  <c r="AN877" i="18" s="1"/>
  <c r="AI1123" i="18"/>
  <c r="X1123" i="18"/>
  <c r="Z1123" i="18" s="1"/>
  <c r="AH1118" i="18"/>
  <c r="AJ1115" i="18"/>
  <c r="AJ1114" i="18"/>
  <c r="W1114" i="18"/>
  <c r="AA1114" i="18" s="1"/>
  <c r="AJ1112" i="18"/>
  <c r="AP1112" i="18" s="1"/>
  <c r="X1112" i="18"/>
  <c r="AJ1110" i="18"/>
  <c r="X1110" i="18"/>
  <c r="AB1110" i="18" s="1"/>
  <c r="W1101" i="18"/>
  <c r="Y1101" i="18" s="1"/>
  <c r="AJ1093" i="18"/>
  <c r="AP1093" i="18" s="1"/>
  <c r="U1093" i="18"/>
  <c r="AI1087" i="18"/>
  <c r="AO1087" i="18" s="1"/>
  <c r="W1087" i="18"/>
  <c r="X1084" i="18"/>
  <c r="AB1084" i="18" s="1"/>
  <c r="AI1076" i="18"/>
  <c r="AN1076" i="18"/>
  <c r="AJ1055" i="18"/>
  <c r="AP1055" i="18" s="1"/>
  <c r="AH1055" i="18"/>
  <c r="AJ1048" i="18"/>
  <c r="AP1048" i="18" s="1"/>
  <c r="AJ1027" i="18"/>
  <c r="AP1027" i="18" s="1"/>
  <c r="V1027" i="18"/>
  <c r="AI1014" i="18"/>
  <c r="AN1014" i="18" s="1"/>
  <c r="X1014" i="18"/>
  <c r="V1013" i="18"/>
  <c r="AI996" i="18"/>
  <c r="AN996" i="18" s="1"/>
  <c r="U996" i="18"/>
  <c r="AH983" i="18"/>
  <c r="AJ966" i="18"/>
  <c r="U966" i="18"/>
  <c r="AJ957" i="18"/>
  <c r="AP957" i="18"/>
  <c r="AH957" i="18"/>
  <c r="AL957" i="18" s="1"/>
  <c r="X956" i="18"/>
  <c r="AB956" i="18" s="1"/>
  <c r="AI949" i="18"/>
  <c r="AO949" i="18" s="1"/>
  <c r="W949" i="18"/>
  <c r="AJ942" i="18"/>
  <c r="U942" i="18"/>
  <c r="AI937" i="18"/>
  <c r="W937" i="18"/>
  <c r="AJ928" i="18"/>
  <c r="AP928" i="18" s="1"/>
  <c r="X928" i="18"/>
  <c r="Z928" i="18" s="1"/>
  <c r="AI927" i="18"/>
  <c r="W927" i="18"/>
  <c r="AP927" i="18" s="1"/>
  <c r="AJ926" i="18"/>
  <c r="AP926" i="18" s="1"/>
  <c r="X926" i="18"/>
  <c r="AO926" i="18" s="1"/>
  <c r="X924" i="18"/>
  <c r="U920" i="18"/>
  <c r="X920" i="18"/>
  <c r="AB920" i="18" s="1"/>
  <c r="AI920" i="18"/>
  <c r="AI897" i="18"/>
  <c r="X897" i="18"/>
  <c r="AH895" i="18"/>
  <c r="AL895" i="18" s="1"/>
  <c r="AJ895" i="18"/>
  <c r="X873" i="18"/>
  <c r="AB873" i="18" s="1"/>
  <c r="W873" i="18"/>
  <c r="AI873" i="18"/>
  <c r="U873" i="18"/>
  <c r="AJ873" i="18"/>
  <c r="W872" i="18"/>
  <c r="Y872" i="18" s="1"/>
  <c r="U872" i="18"/>
  <c r="X872" i="18"/>
  <c r="AB872" i="18" s="1"/>
  <c r="AI872" i="18"/>
  <c r="AJ872" i="18"/>
  <c r="AJ869" i="18"/>
  <c r="X864" i="18"/>
  <c r="AJ859" i="18"/>
  <c r="X859" i="18"/>
  <c r="AB859" i="18" s="1"/>
  <c r="X806" i="18"/>
  <c r="AJ805" i="18"/>
  <c r="AP805" i="18" s="1"/>
  <c r="X805" i="18"/>
  <c r="Z805" i="18" s="1"/>
  <c r="AH801" i="18"/>
  <c r="AM801" i="18" s="1"/>
  <c r="W801" i="18"/>
  <c r="Y801" i="18" s="1"/>
  <c r="AH798" i="18"/>
  <c r="AL798" i="18" s="1"/>
  <c r="AS795" i="18"/>
  <c r="AI793" i="18"/>
  <c r="AN793" i="18" s="1"/>
  <c r="X793" i="18"/>
  <c r="V793" i="18"/>
  <c r="AG787" i="18"/>
  <c r="X781" i="18"/>
  <c r="V780" i="18"/>
  <c r="AI777" i="18"/>
  <c r="X777" i="18"/>
  <c r="V777" i="18"/>
  <c r="U776" i="18"/>
  <c r="W774" i="18"/>
  <c r="AS771" i="18"/>
  <c r="V756" i="18"/>
  <c r="W756" i="18"/>
  <c r="AJ746" i="18"/>
  <c r="V746" i="18"/>
  <c r="X746" i="18"/>
  <c r="V742" i="18"/>
  <c r="AI740" i="18"/>
  <c r="AJ732" i="18"/>
  <c r="V732" i="18"/>
  <c r="X732" i="18"/>
  <c r="AB732" i="18" s="1"/>
  <c r="U729" i="18"/>
  <c r="X728" i="18"/>
  <c r="Z728" i="18" s="1"/>
  <c r="U726" i="18"/>
  <c r="AH721" i="18"/>
  <c r="AM721" i="18" s="1"/>
  <c r="X720" i="18"/>
  <c r="AO720" i="18" s="1"/>
  <c r="AJ700" i="18"/>
  <c r="V700" i="18"/>
  <c r="X700" i="18"/>
  <c r="X698" i="18"/>
  <c r="AB698" i="18" s="1"/>
  <c r="W687" i="18"/>
  <c r="X662" i="18"/>
  <c r="Z662" i="18" s="1"/>
  <c r="W661" i="18"/>
  <c r="W656" i="18"/>
  <c r="AA656" i="18" s="1"/>
  <c r="U654" i="18"/>
  <c r="W654" i="18"/>
  <c r="Y654" i="18"/>
  <c r="AI654" i="18"/>
  <c r="V652" i="18"/>
  <c r="AJ652" i="18"/>
  <c r="W650" i="18"/>
  <c r="AH639" i="18"/>
  <c r="AM639" i="18" s="1"/>
  <c r="U635" i="18"/>
  <c r="AH635" i="18"/>
  <c r="AM635" i="18" s="1"/>
  <c r="W635" i="18"/>
  <c r="V635" i="18"/>
  <c r="AJ635" i="18"/>
  <c r="AQ635" i="18" s="1"/>
  <c r="AJ867" i="18"/>
  <c r="AP867" i="18"/>
  <c r="AI865" i="18"/>
  <c r="AJ864" i="18"/>
  <c r="U864" i="18"/>
  <c r="X863" i="18"/>
  <c r="AB863" i="18" s="1"/>
  <c r="AI859" i="18"/>
  <c r="U859" i="18"/>
  <c r="W859" i="18"/>
  <c r="Y859" i="18"/>
  <c r="AH853" i="18"/>
  <c r="U849" i="18"/>
  <c r="AJ848" i="18"/>
  <c r="AQ848" i="18" s="1"/>
  <c r="W848" i="18"/>
  <c r="AJ847" i="18"/>
  <c r="AQ847" i="18" s="1"/>
  <c r="W847" i="18"/>
  <c r="U847" i="18"/>
  <c r="X837" i="18"/>
  <c r="AB837" i="18" s="1"/>
  <c r="AJ836" i="18"/>
  <c r="X836" i="18"/>
  <c r="AB836" i="18"/>
  <c r="U836" i="18"/>
  <c r="U828" i="18"/>
  <c r="AH826" i="18"/>
  <c r="W826" i="18"/>
  <c r="Y826" i="18" s="1"/>
  <c r="AJ825" i="18"/>
  <c r="AQ825" i="18" s="1"/>
  <c r="V825" i="18"/>
  <c r="V817" i="18"/>
  <c r="W812" i="18"/>
  <c r="U812" i="18"/>
  <c r="AI805" i="18"/>
  <c r="AN805" i="18" s="1"/>
  <c r="U805" i="18"/>
  <c r="V804" i="18"/>
  <c r="X804" i="18"/>
  <c r="AJ801" i="18"/>
  <c r="AH800" i="18"/>
  <c r="AL800" i="18" s="1"/>
  <c r="AJ798" i="18"/>
  <c r="X798" i="18"/>
  <c r="U797" i="18"/>
  <c r="AH796" i="18"/>
  <c r="X796" i="18"/>
  <c r="AH793" i="18"/>
  <c r="U793" i="18"/>
  <c r="V785" i="18"/>
  <c r="AJ782" i="18"/>
  <c r="X782" i="18"/>
  <c r="AB782" i="18" s="1"/>
  <c r="W781" i="18"/>
  <c r="AJ780" i="18"/>
  <c r="AQ780" i="18" s="1"/>
  <c r="AH780" i="18"/>
  <c r="U780" i="18"/>
  <c r="AH777" i="18"/>
  <c r="AJ776" i="18"/>
  <c r="AJ774" i="18"/>
  <c r="AH772" i="18"/>
  <c r="X772" i="18"/>
  <c r="AB772" i="18" s="1"/>
  <c r="X770" i="18"/>
  <c r="W761" i="18"/>
  <c r="AS757" i="18"/>
  <c r="W757" i="18"/>
  <c r="AJ756" i="18"/>
  <c r="AI746" i="18"/>
  <c r="U746" i="18"/>
  <c r="U743" i="18"/>
  <c r="W743" i="18"/>
  <c r="U742" i="18"/>
  <c r="AH738" i="18"/>
  <c r="X738" i="18"/>
  <c r="AQ738" i="18" s="1"/>
  <c r="AH735" i="18"/>
  <c r="AM735" i="18" s="1"/>
  <c r="AI732" i="18"/>
  <c r="W732" i="18"/>
  <c r="AH729" i="18"/>
  <c r="W728" i="18"/>
  <c r="AJ726" i="18"/>
  <c r="AJ723" i="18"/>
  <c r="AQ723" i="18" s="1"/>
  <c r="W723" i="18"/>
  <c r="U721" i="18"/>
  <c r="U720" i="18"/>
  <c r="W706" i="18"/>
  <c r="Y706" i="18" s="1"/>
  <c r="AH705" i="18"/>
  <c r="AM705" i="18" s="1"/>
  <c r="W705" i="18"/>
  <c r="AA705" i="18"/>
  <c r="W704" i="18"/>
  <c r="AI700" i="18"/>
  <c r="U700" i="18"/>
  <c r="AJ698" i="18"/>
  <c r="V698" i="18"/>
  <c r="W698" i="18"/>
  <c r="W697" i="18"/>
  <c r="AN697" i="18" s="1"/>
  <c r="AI693" i="18"/>
  <c r="W692" i="18"/>
  <c r="AJ687" i="18"/>
  <c r="U687" i="18"/>
  <c r="AJ683" i="18"/>
  <c r="V683" i="18"/>
  <c r="W683" i="18"/>
  <c r="U676" i="18"/>
  <c r="AJ675" i="18"/>
  <c r="AQ675" i="18" s="1"/>
  <c r="V675" i="18"/>
  <c r="W675" i="18"/>
  <c r="Y675" i="18" s="1"/>
  <c r="AH670" i="18"/>
  <c r="X670" i="18"/>
  <c r="U670" i="18"/>
  <c r="AI665" i="18"/>
  <c r="W665" i="18"/>
  <c r="V662" i="18"/>
  <c r="U661" i="18"/>
  <c r="AJ656" i="18"/>
  <c r="V656" i="18"/>
  <c r="AJ650" i="18"/>
  <c r="V650" i="18"/>
  <c r="U647" i="18"/>
  <c r="AI647" i="18"/>
  <c r="AN647" i="18" s="1"/>
  <c r="U628" i="18"/>
  <c r="W628" i="18"/>
  <c r="AI628" i="18"/>
  <c r="X628" i="18"/>
  <c r="AO628" i="18" s="1"/>
  <c r="V628" i="18"/>
  <c r="AJ628" i="18"/>
  <c r="AP628" i="18"/>
  <c r="U801" i="18"/>
  <c r="U728" i="18"/>
  <c r="W662" i="18"/>
  <c r="W643" i="18"/>
  <c r="AA643" i="18" s="1"/>
  <c r="AI643" i="18"/>
  <c r="AO643" i="18" s="1"/>
  <c r="U639" i="18"/>
  <c r="AJ639" i="18"/>
  <c r="AI874" i="18"/>
  <c r="AJ870" i="18"/>
  <c r="U870" i="18"/>
  <c r="U865" i="18"/>
  <c r="AJ862" i="18"/>
  <c r="U862" i="18"/>
  <c r="AJ858" i="18"/>
  <c r="U858" i="18"/>
  <c r="AJ853" i="18"/>
  <c r="V853" i="18"/>
  <c r="AH847" i="18"/>
  <c r="AI846" i="18"/>
  <c r="AO846" i="18" s="1"/>
  <c r="W846" i="18"/>
  <c r="AP846" i="18" s="1"/>
  <c r="W837" i="18"/>
  <c r="AH836" i="18"/>
  <c r="AJ831" i="18"/>
  <c r="AH828" i="18"/>
  <c r="AJ826" i="18"/>
  <c r="AH825" i="18"/>
  <c r="AI820" i="18"/>
  <c r="AO820" i="18" s="1"/>
  <c r="W820" i="18"/>
  <c r="AJ817" i="18"/>
  <c r="AQ817" i="18" s="1"/>
  <c r="AJ816" i="18"/>
  <c r="AP816" i="18" s="1"/>
  <c r="AH812" i="18"/>
  <c r="AI804" i="18"/>
  <c r="W804" i="18"/>
  <c r="AJ800" i="18"/>
  <c r="AP800" i="18" s="1"/>
  <c r="V798" i="18"/>
  <c r="AI796" i="18"/>
  <c r="AJ793" i="18"/>
  <c r="AP793" i="18" s="1"/>
  <c r="AJ785" i="18"/>
  <c r="AP785" i="18" s="1"/>
  <c r="AS777" i="18"/>
  <c r="AI770" i="18"/>
  <c r="X769" i="18"/>
  <c r="AJ765" i="18"/>
  <c r="AH761" i="18"/>
  <c r="AJ757" i="18"/>
  <c r="AQ757" i="18" s="1"/>
  <c r="AP757" i="18"/>
  <c r="X757" i="18"/>
  <c r="Z757" i="18" s="1"/>
  <c r="AI750" i="18"/>
  <c r="V750" i="18"/>
  <c r="AJ741" i="18"/>
  <c r="AQ741" i="18" s="1"/>
  <c r="U741" i="18"/>
  <c r="AJ736" i="18"/>
  <c r="AQ736" i="18" s="1"/>
  <c r="AJ735" i="18"/>
  <c r="AI734" i="18"/>
  <c r="AN734" i="18" s="1"/>
  <c r="W734" i="18"/>
  <c r="AL734" i="18" s="1"/>
  <c r="AI726" i="18"/>
  <c r="AH723" i="18"/>
  <c r="AM723" i="18" s="1"/>
  <c r="AI721" i="18"/>
  <c r="AJ705" i="18"/>
  <c r="AQ705" i="18" s="1"/>
  <c r="AJ704" i="18"/>
  <c r="AJ699" i="18"/>
  <c r="AQ699" i="18" s="1"/>
  <c r="AH698" i="18"/>
  <c r="AM698" i="18" s="1"/>
  <c r="V693" i="18"/>
  <c r="AH683" i="18"/>
  <c r="AJ682" i="18"/>
  <c r="V682" i="18"/>
  <c r="AI676" i="18"/>
  <c r="AH675" i="18"/>
  <c r="AM675" i="18" s="1"/>
  <c r="AJ674" i="18"/>
  <c r="AQ674" i="18" s="1"/>
  <c r="AJ670" i="18"/>
  <c r="AP670" i="18" s="1"/>
  <c r="AI670" i="18"/>
  <c r="V666" i="18"/>
  <c r="AH656" i="18"/>
  <c r="AM656" i="18" s="1"/>
  <c r="W652" i="18"/>
  <c r="AH650" i="18"/>
  <c r="AH647" i="18"/>
  <c r="AL647" i="18" s="1"/>
  <c r="U641" i="18"/>
  <c r="AH641" i="18"/>
  <c r="AI639" i="18"/>
  <c r="AO639" i="18" s="1"/>
  <c r="AH628" i="18"/>
  <c r="AL628" i="18" s="1"/>
  <c r="AH636" i="18"/>
  <c r="AI632" i="18"/>
  <c r="AO632" i="18" s="1"/>
  <c r="W625" i="18"/>
  <c r="AL625" i="18" s="1"/>
  <c r="U606" i="18"/>
  <c r="W601" i="18"/>
  <c r="W582" i="18"/>
  <c r="AA582" i="18"/>
  <c r="AI577" i="18"/>
  <c r="AJ567" i="18"/>
  <c r="AQ567" i="18" s="1"/>
  <c r="U566" i="18"/>
  <c r="AH555" i="18"/>
  <c r="AM555" i="18" s="1"/>
  <c r="U555" i="18"/>
  <c r="X554" i="18"/>
  <c r="AJ551" i="18"/>
  <c r="AP551" i="18" s="1"/>
  <c r="AI548" i="18"/>
  <c r="AI542" i="18"/>
  <c r="AJ536" i="18"/>
  <c r="AP536" i="18" s="1"/>
  <c r="W535" i="18"/>
  <c r="AI533" i="18"/>
  <c r="U532" i="18"/>
  <c r="AJ526" i="18"/>
  <c r="U526" i="18"/>
  <c r="AI512" i="18"/>
  <c r="U510" i="18"/>
  <c r="W509" i="18"/>
  <c r="Y399" i="18"/>
  <c r="AA399" i="18"/>
  <c r="U636" i="18"/>
  <c r="AH632" i="18"/>
  <c r="AM632" i="18" s="1"/>
  <c r="AJ625" i="18"/>
  <c r="U625" i="18"/>
  <c r="AI624" i="18"/>
  <c r="W620" i="18"/>
  <c r="AP620" i="18"/>
  <c r="U620" i="18"/>
  <c r="AH617" i="18"/>
  <c r="AH610" i="18"/>
  <c r="AH606" i="18"/>
  <c r="AH602" i="18"/>
  <c r="AM602" i="18" s="1"/>
  <c r="U602" i="18"/>
  <c r="AJ601" i="18"/>
  <c r="U601" i="18"/>
  <c r="AI599" i="18"/>
  <c r="U599" i="18"/>
  <c r="AI597" i="18"/>
  <c r="AI595" i="18"/>
  <c r="AN595" i="18"/>
  <c r="AH589" i="18"/>
  <c r="AM589" i="18" s="1"/>
  <c r="AJ588" i="18"/>
  <c r="V588" i="18"/>
  <c r="X588" i="18"/>
  <c r="AJ587" i="18"/>
  <c r="AQ587" i="18" s="1"/>
  <c r="V587" i="18"/>
  <c r="W587" i="18"/>
  <c r="AJ584" i="18"/>
  <c r="V584" i="18"/>
  <c r="AH583" i="18"/>
  <c r="AM583" i="18" s="1"/>
  <c r="V582" i="18"/>
  <c r="AH578" i="18"/>
  <c r="AL578" i="18" s="1"/>
  <c r="X578" i="18"/>
  <c r="Z578" i="18" s="1"/>
  <c r="U577" i="18"/>
  <c r="V570" i="18"/>
  <c r="AH568" i="18"/>
  <c r="X568" i="18"/>
  <c r="AQ568" i="18" s="1"/>
  <c r="AJ566" i="18"/>
  <c r="V566" i="18"/>
  <c r="AH560" i="18"/>
  <c r="AJ554" i="18"/>
  <c r="V554" i="18"/>
  <c r="W554" i="18"/>
  <c r="AH553" i="18"/>
  <c r="AL553" i="18" s="1"/>
  <c r="AJ550" i="18"/>
  <c r="AH548" i="18"/>
  <c r="AM548" i="18" s="1"/>
  <c r="W548" i="18"/>
  <c r="U548" i="18"/>
  <c r="AH547" i="18"/>
  <c r="AM547" i="18" s="1"/>
  <c r="U547" i="18"/>
  <c r="AH542" i="18"/>
  <c r="W542" i="18"/>
  <c r="AA542" i="18" s="1"/>
  <c r="U542" i="18"/>
  <c r="AH541" i="18"/>
  <c r="U541" i="18"/>
  <c r="AJ540" i="18"/>
  <c r="AQ540" i="18" s="1"/>
  <c r="V540" i="18"/>
  <c r="W540" i="18"/>
  <c r="W538" i="18"/>
  <c r="U538" i="18"/>
  <c r="AJ535" i="18"/>
  <c r="U535" i="18"/>
  <c r="AI534" i="18"/>
  <c r="AN534" i="18"/>
  <c r="X532" i="18"/>
  <c r="Z532" i="18" s="1"/>
  <c r="AI526" i="18"/>
  <c r="W526" i="18"/>
  <c r="AA526" i="18"/>
  <c r="X526" i="18"/>
  <c r="AJ525" i="18"/>
  <c r="V525" i="18"/>
  <c r="W525" i="18"/>
  <c r="AA525" i="18" s="1"/>
  <c r="W522" i="18"/>
  <c r="AA522" i="18" s="1"/>
  <c r="X522" i="18"/>
  <c r="AI522" i="18"/>
  <c r="V517" i="18"/>
  <c r="AH500" i="18"/>
  <c r="X500" i="18"/>
  <c r="AB500" i="18" s="1"/>
  <c r="AH492" i="18"/>
  <c r="AM492" i="18" s="1"/>
  <c r="AJ492" i="18"/>
  <c r="W492" i="18"/>
  <c r="AA492" i="18" s="1"/>
  <c r="V492" i="18"/>
  <c r="AB449" i="18"/>
  <c r="Z449" i="18"/>
  <c r="W510" i="18"/>
  <c r="V510" i="18"/>
  <c r="U509" i="18"/>
  <c r="AI509" i="18"/>
  <c r="AJ499" i="18"/>
  <c r="AJ617" i="18"/>
  <c r="AQ617" i="18" s="1"/>
  <c r="V610" i="18"/>
  <c r="AI605" i="18"/>
  <c r="AO605" i="18" s="1"/>
  <c r="AJ602" i="18"/>
  <c r="AQ602" i="18" s="1"/>
  <c r="V602" i="18"/>
  <c r="AH587" i="18"/>
  <c r="AM587" i="18" s="1"/>
  <c r="AJ583" i="18"/>
  <c r="AQ583" i="18" s="1"/>
  <c r="W568" i="18"/>
  <c r="AH566" i="18"/>
  <c r="AJ560" i="18"/>
  <c r="V560" i="18"/>
  <c r="AH554" i="18"/>
  <c r="AJ553" i="18"/>
  <c r="AJ548" i="18"/>
  <c r="AQ548" i="18" s="1"/>
  <c r="V548" i="18"/>
  <c r="AJ547" i="18"/>
  <c r="V547" i="18"/>
  <c r="V542" i="18"/>
  <c r="AJ541" i="18"/>
  <c r="V541" i="18"/>
  <c r="AI540" i="18"/>
  <c r="AO540" i="18"/>
  <c r="AH538" i="18"/>
  <c r="AI532" i="18"/>
  <c r="AH525" i="18"/>
  <c r="AM525" i="18" s="1"/>
  <c r="AI510" i="18"/>
  <c r="AN510" i="18" s="1"/>
  <c r="AH509" i="18"/>
  <c r="AL509" i="18" s="1"/>
  <c r="AH505" i="18"/>
  <c r="AL505" i="18" s="1"/>
  <c r="AJ505" i="18"/>
  <c r="AP505" i="18" s="1"/>
  <c r="U505" i="18"/>
  <c r="V505" i="18"/>
  <c r="X504" i="18"/>
  <c r="AQ504" i="18" s="1"/>
  <c r="U502" i="18"/>
  <c r="AH502" i="18"/>
  <c r="AJ502" i="18"/>
  <c r="AP502" i="18" s="1"/>
  <c r="V502" i="18"/>
  <c r="V498" i="18"/>
  <c r="W498" i="18"/>
  <c r="Y498" i="18" s="1"/>
  <c r="AH497" i="18"/>
  <c r="AM497" i="18" s="1"/>
  <c r="AJ497" i="18"/>
  <c r="AQ497" i="18" s="1"/>
  <c r="U497" i="18"/>
  <c r="V497" i="18"/>
  <c r="W496" i="18"/>
  <c r="AA496" i="18" s="1"/>
  <c r="AJ496" i="18"/>
  <c r="V496" i="18"/>
  <c r="U496" i="18"/>
  <c r="AH495" i="18"/>
  <c r="AL495" i="18" s="1"/>
  <c r="AJ495" i="18"/>
  <c r="AP495" i="18" s="1"/>
  <c r="U495" i="18"/>
  <c r="V495" i="18"/>
  <c r="U494" i="18"/>
  <c r="AH494" i="18"/>
  <c r="AJ494" i="18"/>
  <c r="W494" i="18"/>
  <c r="V494" i="18"/>
  <c r="AI492" i="18"/>
  <c r="AO492" i="18"/>
  <c r="AH488" i="18"/>
  <c r="AH482" i="18"/>
  <c r="AL482" i="18" s="1"/>
  <c r="U476" i="18"/>
  <c r="AI468" i="18"/>
  <c r="AN468" i="18" s="1"/>
  <c r="AI467" i="18"/>
  <c r="AN467" i="18" s="1"/>
  <c r="AI466" i="18"/>
  <c r="X466" i="18"/>
  <c r="AM466" i="18" s="1"/>
  <c r="U464" i="18"/>
  <c r="AJ449" i="18"/>
  <c r="AQ449" i="18"/>
  <c r="U449" i="18"/>
  <c r="U440" i="18"/>
  <c r="AI433" i="18"/>
  <c r="W432" i="18"/>
  <c r="U421" i="18"/>
  <c r="AH419" i="18"/>
  <c r="U419" i="18"/>
  <c r="AJ416" i="18"/>
  <c r="U416" i="18"/>
  <c r="AI413" i="18"/>
  <c r="X413" i="18"/>
  <c r="Z413" i="18" s="1"/>
  <c r="AH407" i="18"/>
  <c r="AM407" i="18" s="1"/>
  <c r="AH400" i="18"/>
  <c r="W400" i="18"/>
  <c r="AP400" i="18" s="1"/>
  <c r="AH399" i="18"/>
  <c r="AL399" i="18" s="1"/>
  <c r="AH397" i="18"/>
  <c r="AM397" i="18" s="1"/>
  <c r="AH395" i="18"/>
  <c r="U395" i="18"/>
  <c r="AI384" i="18"/>
  <c r="AO384" i="18" s="1"/>
  <c r="AH369" i="18"/>
  <c r="U369" i="18"/>
  <c r="X365" i="18"/>
  <c r="AI363" i="18"/>
  <c r="AO363" i="18"/>
  <c r="AH358" i="18"/>
  <c r="AJ350" i="18"/>
  <c r="AI334" i="18"/>
  <c r="AO334" i="18" s="1"/>
  <c r="AH333" i="18"/>
  <c r="W333" i="18"/>
  <c r="Y333" i="18" s="1"/>
  <c r="AI333" i="18"/>
  <c r="V330" i="18"/>
  <c r="AJ330" i="18"/>
  <c r="AQ330" i="18" s="1"/>
  <c r="AI322" i="18"/>
  <c r="AI314" i="18"/>
  <c r="AO314" i="18" s="1"/>
  <c r="U311" i="18"/>
  <c r="Y309" i="18"/>
  <c r="AA309" i="18"/>
  <c r="AI303" i="18"/>
  <c r="AN303" i="18" s="1"/>
  <c r="AJ294" i="18"/>
  <c r="AQ294" i="18" s="1"/>
  <c r="X291" i="18"/>
  <c r="AH291" i="18"/>
  <c r="AQ283" i="18"/>
  <c r="AJ279" i="18"/>
  <c r="U278" i="18"/>
  <c r="AI278" i="18"/>
  <c r="AO278" i="18" s="1"/>
  <c r="W278" i="18"/>
  <c r="Y278" i="18" s="1"/>
  <c r="V278" i="18"/>
  <c r="AJ278" i="18"/>
  <c r="AQ278" i="18" s="1"/>
  <c r="X271" i="18"/>
  <c r="Z271" i="18"/>
  <c r="W271" i="18"/>
  <c r="Y271" i="18" s="1"/>
  <c r="AJ271" i="18"/>
  <c r="AP271" i="18" s="1"/>
  <c r="W270" i="18"/>
  <c r="V270" i="18"/>
  <c r="AJ270" i="18"/>
  <c r="AQ270" i="18" s="1"/>
  <c r="AJ259" i="18"/>
  <c r="AQ259" i="18" s="1"/>
  <c r="X250" i="18"/>
  <c r="Z250" i="18" s="1"/>
  <c r="AH250" i="18"/>
  <c r="AJ250" i="18"/>
  <c r="AP250" i="18"/>
  <c r="AI206" i="18"/>
  <c r="AN206" i="18" s="1"/>
  <c r="X206" i="18"/>
  <c r="AH491" i="18"/>
  <c r="AM491" i="18"/>
  <c r="AJ488" i="18"/>
  <c r="AQ488" i="18" s="1"/>
  <c r="U486" i="18"/>
  <c r="AJ483" i="18"/>
  <c r="AQ483" i="18"/>
  <c r="AJ480" i="18"/>
  <c r="V480" i="18"/>
  <c r="W480" i="18"/>
  <c r="X476" i="18"/>
  <c r="Z476" i="18"/>
  <c r="W474" i="18"/>
  <c r="AH468" i="18"/>
  <c r="AL468" i="18" s="1"/>
  <c r="W466" i="18"/>
  <c r="AL466" i="18" s="1"/>
  <c r="V464" i="18"/>
  <c r="V463" i="18"/>
  <c r="U463" i="18"/>
  <c r="V462" i="18"/>
  <c r="W462" i="18"/>
  <c r="AA462" i="18" s="1"/>
  <c r="V460" i="18"/>
  <c r="W460" i="18"/>
  <c r="AH459" i="18"/>
  <c r="V451" i="18"/>
  <c r="X451" i="18"/>
  <c r="AH447" i="18"/>
  <c r="AG444" i="18"/>
  <c r="AJ440" i="18"/>
  <c r="AP440" i="18" s="1"/>
  <c r="X440" i="18"/>
  <c r="AM440" i="18" s="1"/>
  <c r="AH439" i="18"/>
  <c r="X433" i="18"/>
  <c r="AB433" i="18" s="1"/>
  <c r="AJ432" i="18"/>
  <c r="X432" i="18"/>
  <c r="AB432" i="18" s="1"/>
  <c r="AS428" i="18"/>
  <c r="AH420" i="18"/>
  <c r="AL420" i="18" s="1"/>
  <c r="AI416" i="18"/>
  <c r="AO416" i="18" s="1"/>
  <c r="U407" i="18"/>
  <c r="U401" i="18"/>
  <c r="U400" i="18"/>
  <c r="AH396" i="18"/>
  <c r="AI387" i="18"/>
  <c r="AH384" i="18"/>
  <c r="AM384" i="18" s="1"/>
  <c r="U382" i="18"/>
  <c r="X377" i="18"/>
  <c r="AB377" i="18" s="1"/>
  <c r="U374" i="18"/>
  <c r="V372" i="18"/>
  <c r="AH371" i="18"/>
  <c r="AM371" i="18" s="1"/>
  <c r="AH367" i="18"/>
  <c r="U367" i="18"/>
  <c r="AJ365" i="18"/>
  <c r="AQ365" i="18" s="1"/>
  <c r="U359" i="18"/>
  <c r="AH359" i="18"/>
  <c r="U358" i="18"/>
  <c r="AI350" i="18"/>
  <c r="AN350" i="18" s="1"/>
  <c r="V349" i="18"/>
  <c r="U349" i="18"/>
  <c r="AJ349" i="18"/>
  <c r="X347" i="18"/>
  <c r="AI347" i="18"/>
  <c r="U347" i="18"/>
  <c r="AJ347" i="18"/>
  <c r="V344" i="18"/>
  <c r="U340" i="18"/>
  <c r="V340" i="18"/>
  <c r="W340" i="18"/>
  <c r="AA340" i="18" s="1"/>
  <c r="W334" i="18"/>
  <c r="U332" i="18"/>
  <c r="AH332" i="18"/>
  <c r="AH330" i="18"/>
  <c r="AM330" i="18" s="1"/>
  <c r="W330" i="18"/>
  <c r="X327" i="18"/>
  <c r="W327" i="18"/>
  <c r="AH327" i="18"/>
  <c r="AI327" i="18"/>
  <c r="W324" i="18"/>
  <c r="AA324" i="18" s="1"/>
  <c r="U316" i="18"/>
  <c r="AH316" i="18"/>
  <c r="AM316" i="18" s="1"/>
  <c r="W316" i="18"/>
  <c r="AA316" i="18" s="1"/>
  <c r="AI316" i="18"/>
  <c r="AO316" i="18" s="1"/>
  <c r="W312" i="18"/>
  <c r="Y312" i="18" s="1"/>
  <c r="V312" i="18"/>
  <c r="AJ312" i="18"/>
  <c r="AP312" i="18" s="1"/>
  <c r="U309" i="18"/>
  <c r="AH309" i="18"/>
  <c r="AL309" i="18" s="1"/>
  <c r="U290" i="18"/>
  <c r="AJ290" i="18"/>
  <c r="AQ290" i="18" s="1"/>
  <c r="W290" i="18"/>
  <c r="U287" i="18"/>
  <c r="AI287" i="18"/>
  <c r="AN287" i="18" s="1"/>
  <c r="U277" i="18"/>
  <c r="W277" i="18"/>
  <c r="AA277" i="18" s="1"/>
  <c r="X258" i="18"/>
  <c r="AM258" i="18" s="1"/>
  <c r="AH258" i="18"/>
  <c r="U258" i="18"/>
  <c r="AI258" i="18"/>
  <c r="W237" i="18"/>
  <c r="AA237" i="18" s="1"/>
  <c r="AJ237" i="18"/>
  <c r="AQ237" i="18" s="1"/>
  <c r="X236" i="18"/>
  <c r="Z236" i="18" s="1"/>
  <c r="W236" i="18"/>
  <c r="AA236" i="18"/>
  <c r="AH236" i="18"/>
  <c r="V236" i="18"/>
  <c r="AJ236" i="18"/>
  <c r="AJ234" i="18"/>
  <c r="W234" i="18"/>
  <c r="AA234" i="18" s="1"/>
  <c r="AH234" i="18"/>
  <c r="X234" i="18"/>
  <c r="AB234" i="18" s="1"/>
  <c r="U234" i="18"/>
  <c r="AJ213" i="18"/>
  <c r="W213" i="18"/>
  <c r="AG182" i="18"/>
  <c r="AS182" i="18"/>
  <c r="AI174" i="18"/>
  <c r="X174" i="18"/>
  <c r="AM174" i="18" s="1"/>
  <c r="AU160" i="18"/>
  <c r="G160" i="18"/>
  <c r="AS160" i="18" s="1"/>
  <c r="AG153" i="18"/>
  <c r="AI490" i="18"/>
  <c r="AI489" i="18"/>
  <c r="AO489" i="18" s="1"/>
  <c r="W488" i="18"/>
  <c r="X488" i="18"/>
  <c r="Z488" i="18"/>
  <c r="U482" i="18"/>
  <c r="AH481" i="18"/>
  <c r="AM481" i="18" s="1"/>
  <c r="AI480" i="18"/>
  <c r="X480" i="18"/>
  <c r="AJ476" i="18"/>
  <c r="AI474" i="18"/>
  <c r="AJ471" i="18"/>
  <c r="AP471" i="18" s="1"/>
  <c r="AQ471" i="18"/>
  <c r="AJ467" i="18"/>
  <c r="V467" i="18"/>
  <c r="AJ464" i="18"/>
  <c r="AQ464" i="18" s="1"/>
  <c r="AP464" i="18"/>
  <c r="AJ463" i="18"/>
  <c r="AP463" i="18" s="1"/>
  <c r="AJ462" i="18"/>
  <c r="AQ462" i="18"/>
  <c r="AH462" i="18"/>
  <c r="AJ460" i="18"/>
  <c r="AQ460" i="18" s="1"/>
  <c r="AI456" i="18"/>
  <c r="V455" i="18"/>
  <c r="AJ451" i="18"/>
  <c r="U451" i="18"/>
  <c r="AI449" i="18"/>
  <c r="AO449" i="18" s="1"/>
  <c r="W449" i="18"/>
  <c r="AP449" i="18" s="1"/>
  <c r="AI440" i="18"/>
  <c r="AN440" i="18" s="1"/>
  <c r="AJ437" i="18"/>
  <c r="AI432" i="18"/>
  <c r="AJ424" i="18"/>
  <c r="V424" i="18"/>
  <c r="AJ419" i="18"/>
  <c r="W419" i="18"/>
  <c r="X399" i="18"/>
  <c r="AB399" i="18" s="1"/>
  <c r="AI397" i="18"/>
  <c r="W397" i="18"/>
  <c r="X395" i="18"/>
  <c r="AB395" i="18" s="1"/>
  <c r="AH387" i="18"/>
  <c r="AH378" i="18"/>
  <c r="AM378" i="18" s="1"/>
  <c r="AJ366" i="18"/>
  <c r="AI365" i="18"/>
  <c r="AO365" i="18" s="1"/>
  <c r="W365" i="18"/>
  <c r="V363" i="18"/>
  <c r="W349" i="18"/>
  <c r="AA349" i="18" s="1"/>
  <c r="AN349" i="18"/>
  <c r="W346" i="18"/>
  <c r="Y346" i="18" s="1"/>
  <c r="V346" i="18"/>
  <c r="AJ346" i="18"/>
  <c r="AP346" i="18"/>
  <c r="U335" i="18"/>
  <c r="AH335" i="18"/>
  <c r="AM335" i="18"/>
  <c r="V334" i="18"/>
  <c r="U334" i="18"/>
  <c r="U333" i="18"/>
  <c r="W332" i="18"/>
  <c r="AP332" i="18" s="1"/>
  <c r="Y332" i="18"/>
  <c r="W331" i="18"/>
  <c r="U331" i="18"/>
  <c r="U329" i="18"/>
  <c r="AJ327" i="18"/>
  <c r="AQ327" i="18" s="1"/>
  <c r="AI324" i="18"/>
  <c r="AH319" i="18"/>
  <c r="AL319" i="18"/>
  <c r="X319" i="18"/>
  <c r="AI319" i="18"/>
  <c r="AN319" i="18" s="1"/>
  <c r="X315" i="18"/>
  <c r="AI315" i="18"/>
  <c r="AH312" i="18"/>
  <c r="AI309" i="18"/>
  <c r="AN309" i="18" s="1"/>
  <c r="X309" i="18"/>
  <c r="U304" i="18"/>
  <c r="V304" i="18"/>
  <c r="W304" i="18"/>
  <c r="AH300" i="18"/>
  <c r="AL300" i="18" s="1"/>
  <c r="AM300" i="18"/>
  <c r="AI300" i="18"/>
  <c r="AN300" i="18" s="1"/>
  <c r="X299" i="18"/>
  <c r="U297" i="18"/>
  <c r="AH297" i="18"/>
  <c r="AJ291" i="18"/>
  <c r="AP291" i="18" s="1"/>
  <c r="AI290" i="18"/>
  <c r="AO290" i="18" s="1"/>
  <c r="W280" i="18"/>
  <c r="AH280" i="18"/>
  <c r="AJ277" i="18"/>
  <c r="V277" i="18"/>
  <c r="U253" i="18"/>
  <c r="W253" i="18"/>
  <c r="AL253" i="18" s="1"/>
  <c r="X253" i="18"/>
  <c r="AB253" i="18"/>
  <c r="AJ253" i="18"/>
  <c r="X204" i="18"/>
  <c r="AJ204" i="18"/>
  <c r="AH204" i="18"/>
  <c r="W204" i="18"/>
  <c r="AI204" i="18"/>
  <c r="AJ201" i="18"/>
  <c r="W201" i="18"/>
  <c r="X201" i="18"/>
  <c r="AH201" i="18"/>
  <c r="X193" i="18"/>
  <c r="AI193" i="18"/>
  <c r="AH193" i="18"/>
  <c r="AJ193" i="18"/>
  <c r="W193" i="18"/>
  <c r="X171" i="18"/>
  <c r="AO171" i="18" s="1"/>
  <c r="AJ171" i="18"/>
  <c r="W171" i="18"/>
  <c r="AI171" i="18"/>
  <c r="AU167" i="18"/>
  <c r="G167" i="18"/>
  <c r="AD167" i="18" s="1"/>
  <c r="W161" i="18"/>
  <c r="AH161" i="18"/>
  <c r="AI161" i="18"/>
  <c r="W139" i="18"/>
  <c r="AH139" i="18"/>
  <c r="X139" i="18"/>
  <c r="AJ139" i="18"/>
  <c r="AI139" i="18"/>
  <c r="W351" i="18"/>
  <c r="Y351" i="18" s="1"/>
  <c r="AJ351" i="18"/>
  <c r="W322" i="18"/>
  <c r="AH322" i="18"/>
  <c r="AM322" i="18" s="1"/>
  <c r="W314" i="18"/>
  <c r="AN314" i="18" s="1"/>
  <c r="AH314" i="18"/>
  <c r="AM314" i="18" s="1"/>
  <c r="U313" i="18"/>
  <c r="AI313" i="18"/>
  <c r="AN313" i="18" s="1"/>
  <c r="X303" i="18"/>
  <c r="Z303" i="18" s="1"/>
  <c r="AH303" i="18"/>
  <c r="AL303" i="18" s="1"/>
  <c r="W294" i="18"/>
  <c r="AH294" i="18"/>
  <c r="AH290" i="18"/>
  <c r="AM290" i="18" s="1"/>
  <c r="AJ287" i="18"/>
  <c r="AP287" i="18" s="1"/>
  <c r="X279" i="18"/>
  <c r="AI279" i="18"/>
  <c r="AI277" i="18"/>
  <c r="AN277" i="18" s="1"/>
  <c r="AI254" i="18"/>
  <c r="AJ254" i="18"/>
  <c r="W254" i="18"/>
  <c r="AA254" i="18" s="1"/>
  <c r="V254" i="18"/>
  <c r="V248" i="18"/>
  <c r="AJ248" i="18"/>
  <c r="X248" i="18"/>
  <c r="AQ248" i="18"/>
  <c r="AH248" i="18"/>
  <c r="AL248" i="18" s="1"/>
  <c r="W248" i="18"/>
  <c r="X242" i="18"/>
  <c r="AO242" i="18" s="1"/>
  <c r="AB242" i="18"/>
  <c r="AJ242" i="18"/>
  <c r="W242" i="18"/>
  <c r="AH242" i="18"/>
  <c r="AM242" i="18" s="1"/>
  <c r="AI236" i="18"/>
  <c r="U236" i="18"/>
  <c r="AI234" i="18"/>
  <c r="AN234" i="18" s="1"/>
  <c r="X225" i="18"/>
  <c r="AJ225" i="18"/>
  <c r="AG214" i="18"/>
  <c r="AU214" i="18"/>
  <c r="AU202" i="18"/>
  <c r="G202" i="18"/>
  <c r="AS202" i="18" s="1"/>
  <c r="AI201" i="18"/>
  <c r="G190" i="18"/>
  <c r="AD190" i="18" s="1"/>
  <c r="AU190" i="18"/>
  <c r="AU187" i="18"/>
  <c r="G187" i="18"/>
  <c r="X182" i="18"/>
  <c r="AI182" i="18"/>
  <c r="AG178" i="18"/>
  <c r="AG167" i="18"/>
  <c r="G142" i="18"/>
  <c r="AD142" i="18" s="1"/>
  <c r="AU142" i="18"/>
  <c r="W140" i="18"/>
  <c r="AI140" i="18"/>
  <c r="U244" i="18"/>
  <c r="W244" i="18"/>
  <c r="Y244" i="18"/>
  <c r="AJ244" i="18"/>
  <c r="AQ244" i="18" s="1"/>
  <c r="U228" i="18"/>
  <c r="AI228" i="18"/>
  <c r="G194" i="18"/>
  <c r="AS194" i="18" s="1"/>
  <c r="AU194" i="18"/>
  <c r="W177" i="18"/>
  <c r="AN177" i="18" s="1"/>
  <c r="AI177" i="18"/>
  <c r="W164" i="18"/>
  <c r="AJ164" i="18"/>
  <c r="X134" i="18"/>
  <c r="AJ134" i="18"/>
  <c r="AP134" i="18" s="1"/>
  <c r="AH102" i="18"/>
  <c r="AI102" i="18"/>
  <c r="AJ102" i="18"/>
  <c r="AQ102" i="18" s="1"/>
  <c r="AH101" i="18"/>
  <c r="W101" i="18"/>
  <c r="AJ101" i="18"/>
  <c r="AU101" i="18"/>
  <c r="G101" i="18"/>
  <c r="AS101" i="18" s="1"/>
  <c r="X94" i="18"/>
  <c r="AI94" i="18"/>
  <c r="AJ94" i="18"/>
  <c r="AH86" i="18"/>
  <c r="AJ86" i="18"/>
  <c r="W86" i="18"/>
  <c r="X86" i="18"/>
  <c r="AI86" i="18"/>
  <c r="AU55" i="18"/>
  <c r="G55" i="18"/>
  <c r="AD55" i="18" s="1"/>
  <c r="AG54" i="18"/>
  <c r="AS54" i="18"/>
  <c r="X39" i="18"/>
  <c r="AQ39" i="18" s="1"/>
  <c r="AH39" i="18"/>
  <c r="AI39" i="18"/>
  <c r="AJ39" i="18"/>
  <c r="X116" i="18"/>
  <c r="AJ116" i="18"/>
  <c r="W116" i="18"/>
  <c r="AH116" i="18"/>
  <c r="AU90" i="18"/>
  <c r="G90" i="18"/>
  <c r="AS90" i="18" s="1"/>
  <c r="G85" i="18"/>
  <c r="AD85" i="18" s="1"/>
  <c r="AU85" i="18"/>
  <c r="W56" i="18"/>
  <c r="AI56" i="18"/>
  <c r="X56" i="18"/>
  <c r="AJ56" i="18"/>
  <c r="AH56" i="18"/>
  <c r="U352" i="18"/>
  <c r="U342" i="18"/>
  <c r="U321" i="18"/>
  <c r="U298" i="18"/>
  <c r="U289" i="18"/>
  <c r="U281" i="18"/>
  <c r="X263" i="18"/>
  <c r="AB263" i="18"/>
  <c r="W262" i="18"/>
  <c r="X245" i="18"/>
  <c r="AB245" i="18"/>
  <c r="Z245" i="18"/>
  <c r="AJ245" i="18"/>
  <c r="AH244" i="18"/>
  <c r="AL244" i="18"/>
  <c r="X244" i="18"/>
  <c r="W228" i="18"/>
  <c r="AI209" i="18"/>
  <c r="AO209" i="18" s="1"/>
  <c r="AJ188" i="18"/>
  <c r="AU182" i="18"/>
  <c r="G176" i="18"/>
  <c r="AU176" i="18"/>
  <c r="AH164" i="18"/>
  <c r="X164" i="18"/>
  <c r="AH162" i="18"/>
  <c r="W162" i="18"/>
  <c r="W160" i="18"/>
  <c r="AI158" i="18"/>
  <c r="W157" i="18"/>
  <c r="Y157" i="18" s="1"/>
  <c r="AJ157" i="18"/>
  <c r="G153" i="18"/>
  <c r="G151" i="18"/>
  <c r="AS151" i="18" s="1"/>
  <c r="AU151" i="18"/>
  <c r="X143" i="18"/>
  <c r="AI143" i="18"/>
  <c r="X132" i="18"/>
  <c r="AI132" i="18"/>
  <c r="W130" i="18"/>
  <c r="AJ130" i="18"/>
  <c r="AH130" i="18"/>
  <c r="X114" i="18"/>
  <c r="AJ114" i="18"/>
  <c r="G99" i="18"/>
  <c r="AU99" i="18"/>
  <c r="AG85" i="18"/>
  <c r="AG69" i="18"/>
  <c r="AU67" i="18"/>
  <c r="AH329" i="18"/>
  <c r="AJ328" i="18"/>
  <c r="AQ328" i="18" s="1"/>
  <c r="AI325" i="18"/>
  <c r="AJ262" i="18"/>
  <c r="AQ262" i="18" s="1"/>
  <c r="AG259" i="18"/>
  <c r="AI245" i="18"/>
  <c r="W245" i="18"/>
  <c r="AB233" i="18"/>
  <c r="AJ229" i="18"/>
  <c r="AQ229" i="18" s="1"/>
  <c r="V228" i="18"/>
  <c r="W216" i="18"/>
  <c r="AG213" i="18"/>
  <c r="AI212" i="18"/>
  <c r="X212" i="18"/>
  <c r="G206" i="18"/>
  <c r="AS206" i="18" s="1"/>
  <c r="AU192" i="18"/>
  <c r="AI188" i="18"/>
  <c r="X188" i="18"/>
  <c r="X177" i="18"/>
  <c r="AU164" i="18"/>
  <c r="X163" i="18"/>
  <c r="AS158" i="18"/>
  <c r="X155" i="18"/>
  <c r="Z155" i="18" s="1"/>
  <c r="AI155" i="18"/>
  <c r="G135" i="18"/>
  <c r="AD135" i="18" s="1"/>
  <c r="AU135" i="18"/>
  <c r="AH131" i="18"/>
  <c r="AI131" i="18"/>
  <c r="W131" i="18"/>
  <c r="AU118" i="18"/>
  <c r="G95" i="18"/>
  <c r="AS95" i="18" s="1"/>
  <c r="AD95" i="18"/>
  <c r="AU95" i="18"/>
  <c r="G88" i="18"/>
  <c r="AS88" i="18"/>
  <c r="AU88" i="18"/>
  <c r="AH87" i="18"/>
  <c r="W87" i="18"/>
  <c r="AI87" i="18"/>
  <c r="X87" i="18"/>
  <c r="AJ87" i="18"/>
  <c r="AH71" i="18"/>
  <c r="AI71" i="18"/>
  <c r="W71" i="18"/>
  <c r="AA71" i="18" s="1"/>
  <c r="AH125" i="18"/>
  <c r="W125" i="18"/>
  <c r="AJ120" i="18"/>
  <c r="W120" i="18"/>
  <c r="AU114" i="18"/>
  <c r="X106" i="18"/>
  <c r="AI104" i="18"/>
  <c r="AJ104" i="18"/>
  <c r="W92" i="18"/>
  <c r="AL92" i="18" s="1"/>
  <c r="AI48" i="18"/>
  <c r="X48" i="18"/>
  <c r="AJ48" i="18"/>
  <c r="W42" i="18"/>
  <c r="AH42" i="18"/>
  <c r="X35" i="18"/>
  <c r="AM35" i="18" s="1"/>
  <c r="AJ35" i="18"/>
  <c r="G31" i="18"/>
  <c r="AD31" i="18" s="1"/>
  <c r="AU31" i="18"/>
  <c r="W77" i="18"/>
  <c r="AI77" i="18"/>
  <c r="X42" i="18"/>
  <c r="W36" i="18"/>
  <c r="AP36" i="18" s="1"/>
  <c r="AH36" i="18"/>
  <c r="X36" i="18"/>
  <c r="AI36" i="18"/>
  <c r="AI35" i="18"/>
  <c r="AI97" i="18"/>
  <c r="AH68" i="18"/>
  <c r="W68" i="18"/>
  <c r="W65" i="18"/>
  <c r="AP65" i="18" s="1"/>
  <c r="W64" i="18"/>
  <c r="AH64" i="18"/>
  <c r="AJ42" i="18"/>
  <c r="AG42" i="18"/>
  <c r="AI38" i="18"/>
  <c r="W38" i="18"/>
  <c r="AL38" i="18" s="1"/>
  <c r="AH35" i="18"/>
  <c r="AU33" i="18"/>
  <c r="AI63" i="18"/>
  <c r="AI44" i="18"/>
  <c r="AH34" i="18"/>
  <c r="AS198" i="18"/>
  <c r="AS108" i="18"/>
  <c r="AD59" i="18"/>
  <c r="AS59" i="18"/>
  <c r="AD184" i="18"/>
  <c r="AS184" i="18"/>
  <c r="AS103" i="18"/>
  <c r="AS204" i="18"/>
  <c r="AD70" i="18"/>
  <c r="AD154" i="18"/>
  <c r="AS154" i="18"/>
  <c r="AS63" i="18"/>
  <c r="AS196" i="18"/>
  <c r="AD66" i="18"/>
  <c r="AD90" i="18"/>
  <c r="AM359" i="18"/>
  <c r="AB522" i="18"/>
  <c r="AL873" i="18"/>
  <c r="Y873" i="18"/>
  <c r="Z1110" i="18"/>
  <c r="AB925" i="18"/>
  <c r="AA1122" i="18"/>
  <c r="AP1354" i="18"/>
  <c r="Y253" i="18"/>
  <c r="Y316" i="18"/>
  <c r="Y400" i="18"/>
  <c r="AA400" i="18"/>
  <c r="Z836" i="18"/>
  <c r="AB793" i="18"/>
  <c r="AB900" i="18"/>
  <c r="AL1184" i="18"/>
  <c r="AA1276" i="18"/>
  <c r="AN1341" i="18"/>
  <c r="AA1342" i="18"/>
  <c r="AN1503" i="18"/>
  <c r="AN325" i="18"/>
  <c r="AN244" i="18"/>
  <c r="AB476" i="18"/>
  <c r="AD88" i="18"/>
  <c r="AQ495" i="18"/>
  <c r="AQ496" i="18"/>
  <c r="Y734" i="18"/>
  <c r="AP734" i="18"/>
  <c r="AB757" i="18"/>
  <c r="AM757" i="18"/>
  <c r="AL804" i="18"/>
  <c r="AO665" i="18"/>
  <c r="Z738" i="18"/>
  <c r="Z772" i="18"/>
  <c r="AA781" i="18"/>
  <c r="AA859" i="18"/>
  <c r="AL859" i="18"/>
  <c r="Z956" i="18"/>
  <c r="AQ918" i="18"/>
  <c r="AB966" i="18"/>
  <c r="Z966" i="18"/>
  <c r="AM966" i="18"/>
  <c r="AP996" i="18"/>
  <c r="AN876" i="18"/>
  <c r="AA876" i="18"/>
  <c r="Y940" i="18"/>
  <c r="AA947" i="18"/>
  <c r="Z957" i="18"/>
  <c r="AO1055" i="18"/>
  <c r="AA1068" i="18"/>
  <c r="AB1087" i="18"/>
  <c r="Z1087" i="18"/>
  <c r="AO1099" i="18"/>
  <c r="AL1114" i="18"/>
  <c r="Z911" i="18"/>
  <c r="AO1280" i="18"/>
  <c r="AL1323" i="18"/>
  <c r="AM1384" i="18"/>
  <c r="AN1218" i="18"/>
  <c r="Z1275" i="18"/>
  <c r="Z1300" i="18"/>
  <c r="AB1300" i="18"/>
  <c r="AP1307" i="18"/>
  <c r="AQ1329" i="18"/>
  <c r="AM1339" i="18"/>
  <c r="Y1347" i="18"/>
  <c r="AB1354" i="18"/>
  <c r="AO1354" i="18"/>
  <c r="AN1362" i="18"/>
  <c r="Z1147" i="18"/>
  <c r="AQ1363" i="18"/>
  <c r="AQ1379" i="18"/>
  <c r="AO1434" i="18"/>
  <c r="AP1491" i="18"/>
  <c r="AM918" i="18"/>
  <c r="AS31" i="18"/>
  <c r="AM263" i="18"/>
  <c r="Y419" i="18"/>
  <c r="Z500" i="18"/>
  <c r="AO595" i="18"/>
  <c r="AL632" i="18"/>
  <c r="AQ720" i="18"/>
  <c r="AA948" i="18"/>
  <c r="AL1104" i="18"/>
  <c r="AM1104" i="18"/>
  <c r="AL921" i="18"/>
  <c r="AN982" i="18"/>
  <c r="AA1148" i="18"/>
  <c r="AN1205" i="18"/>
  <c r="Y1205" i="18"/>
  <c r="Z1260" i="18"/>
  <c r="AP1293" i="18"/>
  <c r="Y1340" i="18"/>
  <c r="AO1395" i="18"/>
  <c r="AA1354" i="18"/>
  <c r="Y1354" i="18"/>
  <c r="AQ1434" i="18"/>
  <c r="AN1512" i="18"/>
  <c r="AL1557" i="18"/>
  <c r="AL1424" i="18"/>
  <c r="AB1481" i="18"/>
  <c r="Z1481" i="18"/>
  <c r="AM1481" i="18"/>
  <c r="Z1493" i="18"/>
  <c r="AQ1493" i="18"/>
  <c r="AM1493" i="18"/>
  <c r="AB1493" i="18"/>
  <c r="AB1549" i="18"/>
  <c r="Y704" i="18"/>
  <c r="AM798" i="18"/>
  <c r="Z1078" i="18"/>
  <c r="AD202" i="18"/>
  <c r="Y397" i="18"/>
  <c r="AA397" i="18"/>
  <c r="AP397" i="18"/>
  <c r="Y522" i="18"/>
  <c r="AQ735" i="18"/>
  <c r="AL639" i="18"/>
  <c r="Z732" i="18"/>
  <c r="AP1114" i="18"/>
  <c r="AB916" i="18"/>
  <c r="Z916" i="18"/>
  <c r="AQ927" i="18"/>
  <c r="AB1068" i="18"/>
  <c r="AB1042" i="18"/>
  <c r="AN1058" i="18"/>
  <c r="AO1379" i="18"/>
  <c r="AN1175" i="18"/>
  <c r="AA1291" i="18"/>
  <c r="AP1313" i="18"/>
  <c r="AM1354" i="18"/>
  <c r="Z1196" i="18"/>
  <c r="AB1196" i="18"/>
  <c r="AN1450" i="18"/>
  <c r="Y254" i="18"/>
  <c r="AM509" i="18"/>
  <c r="AM588" i="18"/>
  <c r="AN874" i="18"/>
  <c r="Y628" i="18"/>
  <c r="AA628" i="18"/>
  <c r="Y656" i="18"/>
  <c r="AQ1089" i="18"/>
  <c r="AP940" i="18"/>
  <c r="AD101" i="18"/>
  <c r="AP248" i="18"/>
  <c r="Z377" i="18"/>
  <c r="AM432" i="18"/>
  <c r="Z432" i="18"/>
  <c r="AB451" i="18"/>
  <c r="AO534" i="18"/>
  <c r="AA662" i="18"/>
  <c r="Y705" i="18"/>
  <c r="AN756" i="18"/>
  <c r="Y756" i="18"/>
  <c r="Y937" i="18"/>
  <c r="AQ957" i="18"/>
  <c r="AN898" i="18"/>
  <c r="Z983" i="18"/>
  <c r="AL1140" i="18"/>
  <c r="Y248" i="18"/>
  <c r="AA248" i="18"/>
  <c r="Z315" i="18"/>
  <c r="AB315" i="18"/>
  <c r="AO490" i="18"/>
  <c r="AQ505" i="18"/>
  <c r="Y526" i="18"/>
  <c r="AM617" i="18"/>
  <c r="Y582" i="18"/>
  <c r="AN582" i="18"/>
  <c r="AP582" i="18"/>
  <c r="AL582" i="18"/>
  <c r="AP665" i="18"/>
  <c r="AA697" i="18"/>
  <c r="Y728" i="18"/>
  <c r="AM770" i="18"/>
  <c r="AQ836" i="18"/>
  <c r="AL654" i="18"/>
  <c r="AB662" i="18"/>
  <c r="AQ662" i="18"/>
  <c r="Z859" i="18"/>
  <c r="AM1084" i="18"/>
  <c r="Z996" i="18"/>
  <c r="AP1001" i="18"/>
  <c r="AB1076" i="18"/>
  <c r="Z1076" i="18"/>
  <c r="AN935" i="18"/>
  <c r="AO956" i="18"/>
  <c r="AO979" i="18"/>
  <c r="AN1028" i="18"/>
  <c r="Z1060" i="18"/>
  <c r="AQ1066" i="18"/>
  <c r="AP1066" i="18"/>
  <c r="AN1090" i="18"/>
  <c r="AA1099" i="18"/>
  <c r="AL1099" i="18"/>
  <c r="AL1112" i="18"/>
  <c r="Z1155" i="18"/>
  <c r="AQ1365" i="18"/>
  <c r="AO1380" i="18"/>
  <c r="AN1380" i="18"/>
  <c r="AM1221" i="18"/>
  <c r="AB1264" i="18"/>
  <c r="AB1326" i="18"/>
  <c r="AP1370" i="18"/>
  <c r="Y1292" i="18"/>
  <c r="AB1379" i="18"/>
  <c r="AO1143" i="18"/>
  <c r="AO1152" i="18"/>
  <c r="AP1435" i="18"/>
  <c r="Z1525" i="18"/>
  <c r="AM1525" i="18"/>
  <c r="AM1422" i="18"/>
  <c r="AL1422" i="18"/>
  <c r="AQ1529" i="18"/>
  <c r="AA1491" i="18"/>
  <c r="AN1491" i="18"/>
  <c r="Y1515" i="18"/>
  <c r="H10" i="12"/>
  <c r="AB728" i="18"/>
  <c r="AO728" i="18"/>
  <c r="AQ990" i="18"/>
  <c r="AB990" i="18"/>
  <c r="AP1131" i="18"/>
  <c r="AA1493" i="18"/>
  <c r="AP1493" i="18"/>
  <c r="AO1056" i="18"/>
  <c r="AQ242" i="18"/>
  <c r="AL1561" i="18"/>
  <c r="AN1467" i="18"/>
  <c r="AQ732" i="18"/>
  <c r="AL397" i="18"/>
  <c r="AP466" i="18"/>
  <c r="Z242" i="18"/>
  <c r="AD130" i="18"/>
  <c r="Y349" i="18"/>
  <c r="AO432" i="18"/>
  <c r="Z796" i="18"/>
  <c r="Y1089" i="18"/>
  <c r="AP1342" i="18"/>
  <c r="Y1342" i="18"/>
  <c r="AL1342" i="18"/>
  <c r="AL1493" i="18"/>
  <c r="Y1467" i="18"/>
  <c r="AQ728" i="18"/>
  <c r="Y480" i="18"/>
  <c r="Y466" i="18"/>
  <c r="AN262" i="18"/>
  <c r="Z1109" i="18"/>
  <c r="Z990" i="18"/>
  <c r="AQ419" i="18"/>
  <c r="AP236" i="18"/>
  <c r="AP496" i="18"/>
  <c r="AQ1048" i="18"/>
  <c r="AA1511" i="18"/>
  <c r="Z1264" i="18"/>
  <c r="Z1242" i="18"/>
  <c r="AM859" i="18"/>
  <c r="AN905" i="18"/>
  <c r="AQ942" i="18"/>
  <c r="AM294" i="18"/>
  <c r="Y1493" i="18"/>
  <c r="AP1379" i="18"/>
  <c r="AL1334" i="18"/>
  <c r="AM488" i="18"/>
  <c r="AP259" i="18"/>
  <c r="AA480" i="18"/>
  <c r="AB526" i="18"/>
  <c r="Z248" i="18"/>
  <c r="AL254" i="18"/>
  <c r="AN253" i="18"/>
  <c r="AL494" i="18"/>
  <c r="AP498" i="18"/>
  <c r="AM974" i="18"/>
  <c r="AB974" i="18"/>
  <c r="AN1093" i="18"/>
  <c r="AL350" i="18"/>
  <c r="Z494" i="18"/>
  <c r="AQ391" i="18"/>
  <c r="AL229" i="18"/>
  <c r="AB620" i="18"/>
  <c r="AM506" i="18"/>
  <c r="AL623" i="18"/>
  <c r="AQ561" i="18"/>
  <c r="AO520" i="18"/>
  <c r="AA404" i="18"/>
  <c r="AA343" i="18"/>
  <c r="AP273" i="18"/>
  <c r="AN412" i="18"/>
  <c r="AO376" i="18"/>
  <c r="AL317" i="18"/>
  <c r="AP257" i="18"/>
  <c r="AB498" i="18"/>
  <c r="AL343" i="18"/>
  <c r="AQ589" i="18"/>
  <c r="AM1194" i="18"/>
  <c r="AN1091" i="18"/>
  <c r="AN739" i="18"/>
  <c r="AM305" i="18"/>
  <c r="AO230" i="18"/>
  <c r="AQ631" i="18"/>
  <c r="Y871" i="18"/>
  <c r="AA524" i="18"/>
  <c r="AL263" i="18"/>
  <c r="AA425" i="18"/>
  <c r="Y374" i="18"/>
  <c r="AA374" i="18"/>
  <c r="AN393" i="18"/>
  <c r="AQ620" i="18"/>
  <c r="AL739" i="18"/>
  <c r="AO1244" i="18"/>
  <c r="AB1244" i="18"/>
  <c r="AO923" i="18"/>
  <c r="AN923" i="18"/>
  <c r="AQ1136" i="18"/>
  <c r="AP1219" i="18"/>
  <c r="AM956" i="18"/>
  <c r="Y1142" i="18"/>
  <c r="Y1099" i="18"/>
  <c r="AM1060" i="18"/>
  <c r="AA1017" i="18"/>
  <c r="AM900" i="18"/>
  <c r="AL1354" i="18"/>
  <c r="AL884" i="18"/>
  <c r="AO772" i="18"/>
  <c r="Z674" i="18"/>
  <c r="AA470" i="18"/>
  <c r="AA306" i="18"/>
  <c r="Y623" i="18"/>
  <c r="AB293" i="18"/>
  <c r="AQ753" i="18"/>
  <c r="Z821" i="18"/>
  <c r="AN486" i="18"/>
  <c r="AP404" i="18"/>
  <c r="AO620" i="18"/>
  <c r="AL1421" i="18"/>
  <c r="AQ1246" i="18"/>
  <c r="AN840" i="18"/>
  <c r="AL655" i="18"/>
  <c r="AN641" i="18"/>
  <c r="AA634" i="18"/>
  <c r="Y404" i="18"/>
  <c r="AM391" i="18"/>
  <c r="AO357" i="18"/>
  <c r="Y343" i="18"/>
  <c r="Z391" i="18"/>
  <c r="Z331" i="18"/>
  <c r="AQ418" i="18"/>
  <c r="AL328" i="18"/>
  <c r="AL879" i="18"/>
  <c r="AQ809" i="18"/>
  <c r="Y739" i="18"/>
  <c r="AQ642" i="18"/>
  <c r="AN306" i="18"/>
  <c r="Y301" i="18"/>
  <c r="AQ357" i="18"/>
  <c r="AP240" i="18"/>
  <c r="AN373" i="18"/>
  <c r="AP373" i="18"/>
  <c r="AL404" i="18"/>
  <c r="AQ409" i="18"/>
  <c r="AL1005" i="18"/>
  <c r="AN1040" i="18"/>
  <c r="AO855" i="18"/>
  <c r="Z1053" i="18"/>
  <c r="AO1053" i="18"/>
  <c r="AL1083" i="18"/>
  <c r="AQ1039" i="18"/>
  <c r="Z1072" i="18"/>
  <c r="AO1357" i="18"/>
  <c r="AM1224" i="18"/>
  <c r="AL1437" i="18"/>
  <c r="AQ293" i="18"/>
  <c r="AP293" i="18"/>
  <c r="AL412" i="18"/>
  <c r="AA412" i="18"/>
  <c r="AQ474" i="18"/>
  <c r="AB474" i="18"/>
  <c r="Y577" i="18"/>
  <c r="AM626" i="18"/>
  <c r="AL626" i="18"/>
  <c r="AA1029" i="18"/>
  <c r="AO1054" i="18"/>
  <c r="AN1054" i="18"/>
  <c r="AQ1531" i="18"/>
  <c r="AP1531" i="18"/>
  <c r="Y1391" i="18"/>
  <c r="AN1391" i="18"/>
  <c r="AO508" i="18"/>
  <c r="Y258" i="18"/>
  <c r="AO773" i="18"/>
  <c r="AM821" i="18"/>
  <c r="AN240" i="18"/>
  <c r="AA1421" i="18"/>
  <c r="AA1002" i="18"/>
  <c r="AB508" i="18"/>
  <c r="Z857" i="18"/>
  <c r="AL604" i="18"/>
  <c r="Z474" i="18"/>
  <c r="Y412" i="18"/>
  <c r="AQ374" i="18"/>
  <c r="Y296" i="18"/>
  <c r="AA398" i="18"/>
  <c r="AA301" i="18"/>
  <c r="AO229" i="18"/>
  <c r="AP264" i="18"/>
  <c r="AL273" i="18"/>
  <c r="AM363" i="18"/>
  <c r="AQ269" i="18"/>
  <c r="AM498" i="18"/>
  <c r="AQ614" i="18"/>
  <c r="AL668" i="18"/>
  <c r="AM722" i="18"/>
  <c r="AM973" i="18"/>
  <c r="AM950" i="18"/>
  <c r="Y971" i="18"/>
  <c r="AM1157" i="18"/>
  <c r="AL1157" i="18"/>
  <c r="AO1477" i="18"/>
  <c r="AM1399" i="18"/>
  <c r="AM1143" i="18"/>
  <c r="AB1229" i="18"/>
  <c r="AQ316" i="18"/>
  <c r="AD81" i="18"/>
  <c r="AS81" i="18"/>
  <c r="AS111" i="18"/>
  <c r="AD111" i="18"/>
  <c r="AQ274" i="18"/>
  <c r="Z274" i="18"/>
  <c r="Z294" i="18"/>
  <c r="Z320" i="18"/>
  <c r="AO320" i="18"/>
  <c r="AM362" i="18"/>
  <c r="AB362" i="18"/>
  <c r="AO386" i="18"/>
  <c r="Z386" i="18"/>
  <c r="AB392" i="18"/>
  <c r="AA251" i="18"/>
  <c r="AP251" i="18"/>
  <c r="AO442" i="18"/>
  <c r="Z442" i="18"/>
  <c r="AA450" i="18"/>
  <c r="AP450" i="18"/>
  <c r="Z749" i="18"/>
  <c r="AQ749" i="18"/>
  <c r="AP438" i="18"/>
  <c r="AB767" i="18"/>
  <c r="AM255" i="18"/>
  <c r="AB255" i="18"/>
  <c r="AN775" i="18"/>
  <c r="Y775" i="18"/>
  <c r="AP1129" i="18"/>
  <c r="AN1129" i="18"/>
  <c r="AA1129" i="18"/>
  <c r="Y1151" i="18"/>
  <c r="Y1183" i="18"/>
  <c r="AL1183" i="18"/>
  <c r="AQ1125" i="18"/>
  <c r="AO1217" i="18"/>
  <c r="AB1217" i="18"/>
  <c r="AQ1217" i="18"/>
  <c r="AM1303" i="18"/>
  <c r="AM1313" i="18"/>
  <c r="AB1313" i="18"/>
  <c r="AB1317" i="18"/>
  <c r="AO1201" i="18"/>
  <c r="AB1201" i="18"/>
  <c r="AB1358" i="18"/>
  <c r="AB1360" i="18"/>
  <c r="AQ1360" i="18"/>
  <c r="AB1297" i="18"/>
  <c r="AO1297" i="18"/>
  <c r="AQ1453" i="18"/>
  <c r="AB1453" i="18"/>
  <c r="AM1453" i="18"/>
  <c r="Y1399" i="18"/>
  <c r="AN1399" i="18"/>
  <c r="AQ1454" i="18"/>
  <c r="AM1409" i="18"/>
  <c r="AO1431" i="18"/>
  <c r="Z1431" i="18"/>
  <c r="AP1301" i="18"/>
  <c r="AP1417" i="18"/>
  <c r="AA478" i="18"/>
  <c r="AN869" i="18"/>
  <c r="Y814" i="18"/>
  <c r="AP653" i="18"/>
  <c r="AA409" i="18"/>
  <c r="AP738" i="18"/>
  <c r="AM404" i="18"/>
  <c r="AN389" i="18"/>
  <c r="AA574" i="18"/>
  <c r="AQ660" i="18"/>
  <c r="AN1332" i="18"/>
  <c r="AL952" i="18"/>
  <c r="Z727" i="18"/>
  <c r="Z679" i="18"/>
  <c r="Z567" i="18"/>
  <c r="AO543" i="18"/>
  <c r="Z527" i="18"/>
  <c r="Z503" i="18"/>
  <c r="Z487" i="18"/>
  <c r="Z471" i="18"/>
  <c r="AB243" i="18"/>
  <c r="Z412" i="18"/>
  <c r="AN247" i="18"/>
  <c r="AO815" i="18"/>
  <c r="AB290" i="18"/>
  <c r="Y1386" i="18"/>
  <c r="AA1185" i="18"/>
  <c r="AB1157" i="18"/>
  <c r="Z384" i="18"/>
  <c r="AB276" i="18"/>
  <c r="AB322" i="18"/>
  <c r="Z336" i="18"/>
  <c r="AM364" i="18"/>
  <c r="AB364" i="18"/>
  <c r="Z372" i="18"/>
  <c r="AQ372" i="18"/>
  <c r="Z402" i="18"/>
  <c r="AO235" i="18"/>
  <c r="AO243" i="18"/>
  <c r="AB459" i="18"/>
  <c r="AQ459" i="18"/>
  <c r="AQ475" i="18"/>
  <c r="AB475" i="18"/>
  <c r="AO515" i="18"/>
  <c r="Z515" i="18"/>
  <c r="AB523" i="18"/>
  <c r="AB531" i="18"/>
  <c r="Z547" i="18"/>
  <c r="Z563" i="18"/>
  <c r="Z571" i="18"/>
  <c r="Z587" i="18"/>
  <c r="AO611" i="18"/>
  <c r="Z611" i="18"/>
  <c r="Z627" i="18"/>
  <c r="AO667" i="18"/>
  <c r="Z667" i="18"/>
  <c r="AB699" i="18"/>
  <c r="AB715" i="18"/>
  <c r="AO747" i="18"/>
  <c r="Z747" i="18"/>
  <c r="AP239" i="18"/>
  <c r="AO239" i="18"/>
  <c r="AB239" i="18"/>
  <c r="AO255" i="18"/>
  <c r="Z755" i="18"/>
  <c r="AO755" i="18"/>
  <c r="AA819" i="18"/>
  <c r="AL819" i="18"/>
  <c r="AA1388" i="18"/>
  <c r="AN1392" i="18"/>
  <c r="AP1392" i="18"/>
  <c r="Y1392" i="18"/>
  <c r="AQ1376" i="18"/>
  <c r="AB1376" i="18"/>
  <c r="AO1453" i="18"/>
  <c r="AA1169" i="18"/>
  <c r="AL1169" i="18"/>
  <c r="Z1273" i="18"/>
  <c r="AO1273" i="18"/>
  <c r="Z1333" i="18"/>
  <c r="AQ1333" i="18"/>
  <c r="AM1405" i="18"/>
  <c r="AB1405" i="18"/>
  <c r="AL1399" i="18"/>
  <c r="AP1233" i="18"/>
  <c r="AA1233" i="18"/>
  <c r="AL1233" i="18"/>
  <c r="AL1356" i="18"/>
  <c r="Z543" i="18"/>
  <c r="AS189" i="18"/>
  <c r="Z326" i="18"/>
  <c r="AS87" i="18"/>
  <c r="AD87" i="18"/>
  <c r="AM278" i="18"/>
  <c r="AB278" i="18"/>
  <c r="Z304" i="18"/>
  <c r="Y442" i="18"/>
  <c r="AB450" i="18"/>
  <c r="AO450" i="18"/>
  <c r="AQ450" i="18"/>
  <c r="AN438" i="18"/>
  <c r="Y1321" i="18"/>
  <c r="AN1321" i="18"/>
  <c r="AA1221" i="18"/>
  <c r="Y1221" i="18"/>
  <c r="AA1317" i="18"/>
  <c r="Y1317" i="18"/>
  <c r="Y1177" i="18"/>
  <c r="Z1237" i="18"/>
  <c r="AQ1344" i="18"/>
  <c r="AB1344" i="18"/>
  <c r="AP1376" i="18"/>
  <c r="AL1376" i="18"/>
  <c r="AN1376" i="18"/>
  <c r="Y1376" i="18"/>
  <c r="Z1395" i="18"/>
  <c r="AQ1445" i="18"/>
  <c r="AB1445" i="18"/>
  <c r="AM1445" i="18"/>
  <c r="AQ1173" i="18"/>
  <c r="Z1173" i="18"/>
  <c r="AP1450" i="18"/>
  <c r="AA1450" i="18"/>
  <c r="AB1454" i="18"/>
  <c r="AM1454" i="18"/>
  <c r="AM1245" i="18"/>
  <c r="Z1245" i="18"/>
  <c r="AQ1245" i="18"/>
  <c r="AS38" i="18"/>
  <c r="AD38" i="18"/>
  <c r="Z360" i="18"/>
  <c r="Z368" i="18"/>
  <c r="AB376" i="18"/>
  <c r="AQ376" i="18"/>
  <c r="AB463" i="18"/>
  <c r="AM463" i="18"/>
  <c r="Z479" i="18"/>
  <c r="Z495" i="18"/>
  <c r="AO495" i="18"/>
  <c r="Z519" i="18"/>
  <c r="AM519" i="18"/>
  <c r="AB535" i="18"/>
  <c r="Z559" i="18"/>
  <c r="AO583" i="18"/>
  <c r="Z583" i="18"/>
  <c r="AB591" i="18"/>
  <c r="Z599" i="18"/>
  <c r="AO623" i="18"/>
  <c r="Z623" i="18"/>
  <c r="Z671" i="18"/>
  <c r="AO671" i="18"/>
  <c r="Z687" i="18"/>
  <c r="Z695" i="18"/>
  <c r="Z711" i="18"/>
  <c r="AL438" i="18"/>
  <c r="AA438" i="18"/>
  <c r="AL767" i="18"/>
  <c r="AA767" i="18"/>
  <c r="AA1215" i="18"/>
  <c r="Y1279" i="18"/>
  <c r="AL1279" i="18"/>
  <c r="AP1279" i="18"/>
  <c r="AB1153" i="18"/>
  <c r="Z1153" i="18"/>
  <c r="Y1382" i="18"/>
  <c r="AP1382" i="18"/>
  <c r="AN1390" i="18"/>
  <c r="Y1390" i="18"/>
  <c r="AN759" i="18"/>
  <c r="Y759" i="18"/>
  <c r="AL759" i="18"/>
  <c r="AB1255" i="18"/>
  <c r="AM1255" i="18"/>
  <c r="AL1344" i="18"/>
  <c r="AN1344" i="18"/>
  <c r="Y1344" i="18"/>
  <c r="AP1344" i="18"/>
  <c r="Z1427" i="18"/>
  <c r="AP1444" i="18"/>
  <c r="AA1444" i="18"/>
  <c r="Z1277" i="18"/>
  <c r="Y1297" i="18"/>
  <c r="AL1297" i="18"/>
  <c r="AA1213" i="18"/>
  <c r="AL1213" i="18"/>
  <c r="AN1213" i="18"/>
  <c r="AL1366" i="18"/>
  <c r="AA1366" i="18"/>
  <c r="AP1366" i="18"/>
  <c r="Z1496" i="18"/>
  <c r="AQ1496" i="18"/>
  <c r="AQ1528" i="18"/>
  <c r="AQ1464" i="18"/>
  <c r="AN811" i="18"/>
  <c r="Z1464" i="18"/>
  <c r="AL1113" i="18"/>
  <c r="AA1113" i="18"/>
  <c r="Z1117" i="18"/>
  <c r="W1469" i="18"/>
  <c r="AI1469" i="18"/>
  <c r="X1469" i="18"/>
  <c r="AJ1469" i="18"/>
  <c r="Y1316" i="18"/>
  <c r="AL1316" i="18"/>
  <c r="W1563" i="18"/>
  <c r="AI1563" i="18"/>
  <c r="U1563" i="18"/>
  <c r="X1563" i="18"/>
  <c r="AJ1563" i="18"/>
  <c r="AG1540" i="18"/>
  <c r="AS1540" i="18"/>
  <c r="X1535" i="18"/>
  <c r="W1535" i="18"/>
  <c r="AI1535" i="18"/>
  <c r="AS1570" i="18"/>
  <c r="U1547" i="18"/>
  <c r="AJ1547" i="18"/>
  <c r="AP1547" i="18"/>
  <c r="AS1544" i="18"/>
  <c r="AI1529" i="18"/>
  <c r="AS1520" i="18"/>
  <c r="AS1490" i="18"/>
  <c r="AG1562" i="18"/>
  <c r="AS1562" i="18"/>
  <c r="W1545" i="18"/>
  <c r="AN1545" i="18" s="1"/>
  <c r="AJ1545" i="18"/>
  <c r="AQ1545" i="18" s="1"/>
  <c r="X1543" i="18"/>
  <c r="W1543" i="18"/>
  <c r="Y1543" i="18" s="1"/>
  <c r="U1543" i="18"/>
  <c r="AS1528" i="18"/>
  <c r="AG1528" i="18"/>
  <c r="AS1434" i="18"/>
  <c r="U1371" i="18"/>
  <c r="AS1342" i="18"/>
  <c r="U1128" i="18"/>
  <c r="W985" i="18"/>
  <c r="V985" i="18"/>
  <c r="AJ985" i="18"/>
  <c r="AP985" i="18" s="1"/>
  <c r="U985" i="18"/>
  <c r="AH940" i="18"/>
  <c r="AL940" i="18"/>
  <c r="X940" i="18"/>
  <c r="AB940" i="18" s="1"/>
  <c r="V915" i="18"/>
  <c r="W915" i="18"/>
  <c r="Y915" i="18"/>
  <c r="AI915" i="18"/>
  <c r="AO915" i="18" s="1"/>
  <c r="AI914" i="18"/>
  <c r="AO914" i="18" s="1"/>
  <c r="U914" i="18"/>
  <c r="X913" i="18"/>
  <c r="AO913" i="18" s="1"/>
  <c r="U913" i="18"/>
  <c r="AJ913" i="18"/>
  <c r="AJ910" i="18"/>
  <c r="X910" i="18"/>
  <c r="AH904" i="18"/>
  <c r="AM904" i="18" s="1"/>
  <c r="X904" i="18"/>
  <c r="AI904" i="18"/>
  <c r="W901" i="18"/>
  <c r="Y901" i="18" s="1"/>
  <c r="AI901" i="18"/>
  <c r="AO901" i="18" s="1"/>
  <c r="U871" i="18"/>
  <c r="V871" i="18"/>
  <c r="AJ871" i="18"/>
  <c r="AP871" i="18" s="1"/>
  <c r="X871" i="18"/>
  <c r="AB871" i="18" s="1"/>
  <c r="AH871" i="18"/>
  <c r="AI871" i="18"/>
  <c r="AO871" i="18" s="1"/>
  <c r="W866" i="18"/>
  <c r="X866" i="18"/>
  <c r="Z866" i="18"/>
  <c r="AJ866" i="18"/>
  <c r="AQ866" i="18" s="1"/>
  <c r="U866" i="18"/>
  <c r="AH866" i="18"/>
  <c r="V865" i="18"/>
  <c r="X865" i="18"/>
  <c r="AJ865" i="18"/>
  <c r="AI836" i="18"/>
  <c r="AO836" i="18"/>
  <c r="W836" i="18"/>
  <c r="W821" i="18"/>
  <c r="U821" i="18"/>
  <c r="U804" i="18"/>
  <c r="AJ804" i="18"/>
  <c r="AP804" i="18" s="1"/>
  <c r="U778" i="18"/>
  <c r="AJ778" i="18"/>
  <c r="X764" i="18"/>
  <c r="Z764" i="18" s="1"/>
  <c r="AI764" i="18"/>
  <c r="W760" i="18"/>
  <c r="AA760" i="18" s="1"/>
  <c r="AI760" i="18"/>
  <c r="AN760" i="18" s="1"/>
  <c r="AO760" i="18"/>
  <c r="U750" i="18"/>
  <c r="X750" i="18"/>
  <c r="AB750" i="18" s="1"/>
  <c r="AJ750" i="18"/>
  <c r="W750" i="18"/>
  <c r="AA750" i="18" s="1"/>
  <c r="W712" i="18"/>
  <c r="AP712" i="18" s="1"/>
  <c r="AI712" i="18"/>
  <c r="W700" i="18"/>
  <c r="AH700" i="18"/>
  <c r="AM700" i="18" s="1"/>
  <c r="W679" i="18"/>
  <c r="Y679" i="18"/>
  <c r="AH679" i="18"/>
  <c r="AJ679" i="18"/>
  <c r="AQ679" i="18" s="1"/>
  <c r="X650" i="18"/>
  <c r="AI650" i="18"/>
  <c r="AO650" i="18" s="1"/>
  <c r="W649" i="18"/>
  <c r="AJ649" i="18"/>
  <c r="AQ649" i="18" s="1"/>
  <c r="U612" i="18"/>
  <c r="AH612" i="18"/>
  <c r="AM612" i="18" s="1"/>
  <c r="W612" i="18"/>
  <c r="X610" i="18"/>
  <c r="AM610" i="18" s="1"/>
  <c r="AI610" i="18"/>
  <c r="W610" i="18"/>
  <c r="W596" i="18"/>
  <c r="AA596" i="18"/>
  <c r="AH596" i="18"/>
  <c r="AM596" i="18" s="1"/>
  <c r="AI554" i="18"/>
  <c r="U554" i="18"/>
  <c r="U549" i="18"/>
  <c r="AH549" i="18"/>
  <c r="W549" i="18"/>
  <c r="AI549" i="18"/>
  <c r="AO549" i="18" s="1"/>
  <c r="U525" i="18"/>
  <c r="AI525" i="18"/>
  <c r="U346" i="18"/>
  <c r="AH346" i="18"/>
  <c r="AL346" i="18" s="1"/>
  <c r="AI346" i="18"/>
  <c r="AN346" i="18" s="1"/>
  <c r="V1464" i="18"/>
  <c r="X1451" i="18"/>
  <c r="AS1448" i="18"/>
  <c r="X1448" i="18"/>
  <c r="AM1448" i="18"/>
  <c r="AS1444" i="18"/>
  <c r="U1440" i="18"/>
  <c r="AS1428" i="18"/>
  <c r="W1427" i="18"/>
  <c r="AS1411" i="18"/>
  <c r="X1400" i="18"/>
  <c r="Z1400" i="18" s="1"/>
  <c r="AS1396" i="18"/>
  <c r="X1394" i="18"/>
  <c r="AI1371" i="18"/>
  <c r="AI1365" i="18"/>
  <c r="W1365" i="18"/>
  <c r="AI1334" i="18"/>
  <c r="AJ1331" i="18"/>
  <c r="W1331" i="18"/>
  <c r="AI1326" i="18"/>
  <c r="AN1326" i="18"/>
  <c r="X1310" i="18"/>
  <c r="AH1300" i="18"/>
  <c r="AL1300" i="18" s="1"/>
  <c r="V1300" i="18"/>
  <c r="AH1257" i="18"/>
  <c r="AL1257" i="18" s="1"/>
  <c r="U1257" i="18"/>
  <c r="AH1217" i="18"/>
  <c r="AL1217" i="18" s="1"/>
  <c r="AH1212" i="18"/>
  <c r="AM1212" i="18" s="1"/>
  <c r="AJ1204" i="18"/>
  <c r="AP1204" i="18" s="1"/>
  <c r="AJ1195" i="18"/>
  <c r="AQ1195" i="18" s="1"/>
  <c r="W1195" i="18"/>
  <c r="AL1195" i="18"/>
  <c r="U1187" i="18"/>
  <c r="AJ1186" i="18"/>
  <c r="AQ1186" i="18"/>
  <c r="AI1178" i="18"/>
  <c r="AI1172" i="18"/>
  <c r="AN1172" i="18" s="1"/>
  <c r="AH1105" i="18"/>
  <c r="X1105" i="18"/>
  <c r="Z1105" i="18" s="1"/>
  <c r="AJ1099" i="18"/>
  <c r="AH1096" i="18"/>
  <c r="AM1096" i="18" s="1"/>
  <c r="AH1089" i="18"/>
  <c r="AL1089" i="18" s="1"/>
  <c r="AJ1069" i="18"/>
  <c r="AH1045" i="18"/>
  <c r="AM1045" i="18" s="1"/>
  <c r="AI1041" i="18"/>
  <c r="AJ1029" i="18"/>
  <c r="AJ1018" i="18"/>
  <c r="AQ1018" i="18" s="1"/>
  <c r="AJ1013" i="18"/>
  <c r="AI1001" i="18"/>
  <c r="AN1001" i="18" s="1"/>
  <c r="X999" i="18"/>
  <c r="AI990" i="18"/>
  <c r="AO990" i="18" s="1"/>
  <c r="AI985" i="18"/>
  <c r="U984" i="18"/>
  <c r="AH984" i="18"/>
  <c r="AM984" i="18" s="1"/>
  <c r="AH976" i="18"/>
  <c r="AM976" i="18" s="1"/>
  <c r="AJ976" i="18"/>
  <c r="AQ976" i="18" s="1"/>
  <c r="W973" i="18"/>
  <c r="AI973" i="18"/>
  <c r="AJ972" i="18"/>
  <c r="AQ972" i="18" s="1"/>
  <c r="AH943" i="18"/>
  <c r="AI943" i="18"/>
  <c r="AN943" i="18" s="1"/>
  <c r="V943" i="18"/>
  <c r="AJ943" i="18"/>
  <c r="AP943" i="18" s="1"/>
  <c r="U936" i="18"/>
  <c r="W936" i="18"/>
  <c r="AA936" i="18" s="1"/>
  <c r="AH936" i="18"/>
  <c r="AM936" i="18" s="1"/>
  <c r="U931" i="18"/>
  <c r="X931" i="18"/>
  <c r="Z931" i="18" s="1"/>
  <c r="AH931" i="18"/>
  <c r="AH916" i="18"/>
  <c r="AM916" i="18"/>
  <c r="U916" i="18"/>
  <c r="AI913" i="18"/>
  <c r="AN913" i="18"/>
  <c r="AH901" i="18"/>
  <c r="AL901" i="18" s="1"/>
  <c r="W858" i="18"/>
  <c r="AA858" i="18" s="1"/>
  <c r="AI858" i="18"/>
  <c r="X858" i="18"/>
  <c r="AH848" i="18"/>
  <c r="AM848" i="18" s="1"/>
  <c r="U848" i="18"/>
  <c r="AJ828" i="18"/>
  <c r="X828" i="18"/>
  <c r="X822" i="18"/>
  <c r="Z822" i="18" s="1"/>
  <c r="U822" i="18"/>
  <c r="W822" i="18"/>
  <c r="AH822" i="18"/>
  <c r="X812" i="18"/>
  <c r="AI812" i="18"/>
  <c r="AJ781" i="18"/>
  <c r="AP781" i="18" s="1"/>
  <c r="U781" i="18"/>
  <c r="X778" i="18"/>
  <c r="AM778" i="18" s="1"/>
  <c r="AH764" i="18"/>
  <c r="U745" i="18"/>
  <c r="AJ745" i="18"/>
  <c r="AQ745" i="18" s="1"/>
  <c r="W745" i="18"/>
  <c r="AH745" i="18"/>
  <c r="AH712" i="18"/>
  <c r="AM712" i="18" s="1"/>
  <c r="X710" i="18"/>
  <c r="AQ710" i="18" s="1"/>
  <c r="AH710" i="18"/>
  <c r="X702" i="18"/>
  <c r="W702" i="18"/>
  <c r="Y702" i="18" s="1"/>
  <c r="AI702" i="18"/>
  <c r="U702" i="18"/>
  <c r="W693" i="18"/>
  <c r="Y693" i="18" s="1"/>
  <c r="AJ693" i="18"/>
  <c r="AQ693" i="18" s="1"/>
  <c r="AI651" i="18"/>
  <c r="AO651" i="18" s="1"/>
  <c r="W651" i="18"/>
  <c r="U651" i="18"/>
  <c r="X634" i="18"/>
  <c r="AI634" i="18"/>
  <c r="V634" i="18"/>
  <c r="AH634" i="18"/>
  <c r="AL634" i="18" s="1"/>
  <c r="W589" i="18"/>
  <c r="AL589" i="18" s="1"/>
  <c r="AI589" i="18"/>
  <c r="U589" i="18"/>
  <c r="U550" i="18"/>
  <c r="AH550" i="18"/>
  <c r="AL550" i="18" s="1"/>
  <c r="W550" i="18"/>
  <c r="AI550" i="18"/>
  <c r="AO550" i="18" s="1"/>
  <c r="U545" i="18"/>
  <c r="AJ545" i="18"/>
  <c r="W545" i="18"/>
  <c r="AH545" i="18"/>
  <c r="AM545" i="18"/>
  <c r="AI545" i="18"/>
  <c r="W424" i="18"/>
  <c r="AI424" i="18"/>
  <c r="U424" i="18"/>
  <c r="AH424" i="18"/>
  <c r="AM424" i="18" s="1"/>
  <c r="AJ421" i="18"/>
  <c r="AH421" i="18"/>
  <c r="W421" i="18"/>
  <c r="AI421" i="18"/>
  <c r="AO421" i="18" s="1"/>
  <c r="W395" i="18"/>
  <c r="AN395" i="18" s="1"/>
  <c r="AJ395" i="18"/>
  <c r="AJ1567" i="18"/>
  <c r="AQ1567" i="18" s="1"/>
  <c r="X1567" i="18"/>
  <c r="AO1567" i="18" s="1"/>
  <c r="U1567" i="18"/>
  <c r="AJ1509" i="18"/>
  <c r="U1509" i="18"/>
  <c r="U1448" i="18"/>
  <c r="X1443" i="18"/>
  <c r="Z1443" i="18" s="1"/>
  <c r="AH1434" i="18"/>
  <c r="AM1434" i="18" s="1"/>
  <c r="AI1429" i="18"/>
  <c r="AO1429" i="18" s="1"/>
  <c r="AG1424" i="18"/>
  <c r="X1402" i="18"/>
  <c r="AI1389" i="18"/>
  <c r="AI1386" i="18"/>
  <c r="V1386" i="18"/>
  <c r="X1386" i="18"/>
  <c r="AQ1386" i="18" s="1"/>
  <c r="W1371" i="18"/>
  <c r="Y1371" i="18" s="1"/>
  <c r="X1371" i="18"/>
  <c r="AB1371" i="18"/>
  <c r="AG1370" i="18"/>
  <c r="AH1365" i="18"/>
  <c r="AI1364" i="18"/>
  <c r="V1364" i="18"/>
  <c r="AJ1361" i="18"/>
  <c r="AP1361" i="18" s="1"/>
  <c r="AS1357" i="18"/>
  <c r="X1355" i="18"/>
  <c r="AH1347" i="18"/>
  <c r="AL1347" i="18" s="1"/>
  <c r="AH1340" i="18"/>
  <c r="X1340" i="18"/>
  <c r="AS1340" i="18"/>
  <c r="AS1333" i="18"/>
  <c r="AI1331" i="18"/>
  <c r="AN1331" i="18" s="1"/>
  <c r="X1331" i="18"/>
  <c r="V1331" i="18"/>
  <c r="AJ1321" i="18"/>
  <c r="AP1321" i="18" s="1"/>
  <c r="U1321" i="18"/>
  <c r="AJ1315" i="18"/>
  <c r="V1315" i="18"/>
  <c r="V1310" i="18"/>
  <c r="AJ1303" i="18"/>
  <c r="AQ1303" i="18" s="1"/>
  <c r="AH1299" i="18"/>
  <c r="X1299" i="18"/>
  <c r="AM1299" i="18" s="1"/>
  <c r="W1299" i="18"/>
  <c r="AA1299" i="18" s="1"/>
  <c r="X1294" i="18"/>
  <c r="AB1294" i="18" s="1"/>
  <c r="AG1293" i="18"/>
  <c r="AJ1272" i="18"/>
  <c r="X1272" i="18"/>
  <c r="AJ1271" i="18"/>
  <c r="AQ1271" i="18" s="1"/>
  <c r="AS1265" i="18"/>
  <c r="AS1262" i="18"/>
  <c r="W1243" i="18"/>
  <c r="AA1243" i="18" s="1"/>
  <c r="V1240" i="18"/>
  <c r="X1240" i="18"/>
  <c r="Z1240" i="18" s="1"/>
  <c r="W1237" i="18"/>
  <c r="AA1237" i="18"/>
  <c r="AG1225" i="18"/>
  <c r="AH1218" i="18"/>
  <c r="V1217" i="18"/>
  <c r="W1212" i="18"/>
  <c r="AA1212" i="18"/>
  <c r="AH1197" i="18"/>
  <c r="V1194" i="18"/>
  <c r="W1194" i="18"/>
  <c r="Y1194" i="18" s="1"/>
  <c r="AJ1187" i="18"/>
  <c r="AP1187" i="18" s="1"/>
  <c r="W1187" i="18"/>
  <c r="AI1186" i="18"/>
  <c r="AO1186" i="18" s="1"/>
  <c r="X1184" i="18"/>
  <c r="Z1184" i="18" s="1"/>
  <c r="AH1180" i="18"/>
  <c r="AL1180" i="18" s="1"/>
  <c r="V1179" i="18"/>
  <c r="X1178" i="18"/>
  <c r="X1176" i="18"/>
  <c r="AM1176" i="18" s="1"/>
  <c r="W1170" i="18"/>
  <c r="AP1170" i="18" s="1"/>
  <c r="AS1157" i="18"/>
  <c r="AH1153" i="18"/>
  <c r="AG1139" i="18"/>
  <c r="AG1132" i="18"/>
  <c r="AS1129" i="18"/>
  <c r="AI1128" i="18"/>
  <c r="X1128" i="18"/>
  <c r="AO1128" i="18" s="1"/>
  <c r="V1125" i="18"/>
  <c r="AJ1098" i="18"/>
  <c r="U1096" i="18"/>
  <c r="AH1090" i="18"/>
  <c r="AL1090" i="18" s="1"/>
  <c r="AI1077" i="18"/>
  <c r="AI1069" i="18"/>
  <c r="X1069" i="18"/>
  <c r="AB1069" i="18"/>
  <c r="W1069" i="18"/>
  <c r="Y1069" i="18" s="1"/>
  <c r="X1065" i="18"/>
  <c r="Z1065" i="18" s="1"/>
  <c r="AJ1064" i="18"/>
  <c r="W1053" i="18"/>
  <c r="AN1053" i="18" s="1"/>
  <c r="AH1052" i="18"/>
  <c r="U1045" i="18"/>
  <c r="W1041" i="18"/>
  <c r="AN1041" i="18" s="1"/>
  <c r="AH1036" i="18"/>
  <c r="AM1036" i="18" s="1"/>
  <c r="AI1023" i="18"/>
  <c r="W1023" i="18"/>
  <c r="AP1023" i="18"/>
  <c r="AH1001" i="18"/>
  <c r="AI1000" i="18"/>
  <c r="W1000" i="18"/>
  <c r="AA1000" i="18" s="1"/>
  <c r="V999" i="18"/>
  <c r="W987" i="18"/>
  <c r="AJ987" i="18"/>
  <c r="AH985" i="18"/>
  <c r="X985" i="18"/>
  <c r="AB985" i="18" s="1"/>
  <c r="AI976" i="18"/>
  <c r="AO976" i="18" s="1"/>
  <c r="X967" i="18"/>
  <c r="AJ967" i="18"/>
  <c r="U967" i="18"/>
  <c r="X955" i="18"/>
  <c r="AI955" i="18"/>
  <c r="AH948" i="18"/>
  <c r="AL948" i="18" s="1"/>
  <c r="U948" i="18"/>
  <c r="X943" i="18"/>
  <c r="Z943" i="18" s="1"/>
  <c r="W930" i="18"/>
  <c r="AA930" i="18"/>
  <c r="AJ930" i="18"/>
  <c r="AI928" i="18"/>
  <c r="AH920" i="18"/>
  <c r="W920" i="18"/>
  <c r="V917" i="18"/>
  <c r="AI917" i="18"/>
  <c r="AN917" i="18"/>
  <c r="AJ915" i="18"/>
  <c r="AH914" i="18"/>
  <c r="U904" i="18"/>
  <c r="U901" i="18"/>
  <c r="AJ875" i="18"/>
  <c r="AP875" i="18" s="1"/>
  <c r="W875" i="18"/>
  <c r="AI866" i="18"/>
  <c r="AO866" i="18" s="1"/>
  <c r="U863" i="18"/>
  <c r="AJ863" i="18"/>
  <c r="AP863" i="18" s="1"/>
  <c r="AI857" i="18"/>
  <c r="AO857" i="18" s="1"/>
  <c r="W851" i="18"/>
  <c r="AA851" i="18" s="1"/>
  <c r="AH851" i="18"/>
  <c r="X851" i="18"/>
  <c r="AQ851" i="18" s="1"/>
  <c r="X826" i="18"/>
  <c r="AB826" i="18" s="1"/>
  <c r="U826" i="18"/>
  <c r="AI821" i="18"/>
  <c r="AO821" i="18" s="1"/>
  <c r="X818" i="18"/>
  <c r="AQ818" i="18" s="1"/>
  <c r="U818" i="18"/>
  <c r="X814" i="18"/>
  <c r="Z814" i="18" s="1"/>
  <c r="V814" i="18"/>
  <c r="W813" i="18"/>
  <c r="U813" i="18"/>
  <c r="AJ813" i="18"/>
  <c r="AQ813" i="18" s="1"/>
  <c r="AJ799" i="18"/>
  <c r="AQ799" i="18" s="1"/>
  <c r="AI778" i="18"/>
  <c r="AN778" i="18" s="1"/>
  <c r="W770" i="18"/>
  <c r="U770" i="18"/>
  <c r="AJ770" i="18"/>
  <c r="AP770" i="18" s="1"/>
  <c r="AH750" i="18"/>
  <c r="AL750" i="18" s="1"/>
  <c r="U732" i="18"/>
  <c r="AH732" i="18"/>
  <c r="AM732" i="18" s="1"/>
  <c r="W731" i="18"/>
  <c r="Y731" i="18" s="1"/>
  <c r="V731" i="18"/>
  <c r="AJ731" i="18"/>
  <c r="U731" i="18"/>
  <c r="AH731" i="18"/>
  <c r="X726" i="18"/>
  <c r="Z726" i="18" s="1"/>
  <c r="W726" i="18"/>
  <c r="Y726" i="18" s="1"/>
  <c r="V724" i="18"/>
  <c r="U723" i="18"/>
  <c r="AI723" i="18"/>
  <c r="AO723" i="18" s="1"/>
  <c r="U719" i="18"/>
  <c r="U717" i="18"/>
  <c r="X714" i="18"/>
  <c r="Z714" i="18" s="1"/>
  <c r="AJ714" i="18"/>
  <c r="AI683" i="18"/>
  <c r="AN683" i="18"/>
  <c r="AI679" i="18"/>
  <c r="AO679" i="18" s="1"/>
  <c r="AI649" i="18"/>
  <c r="U643" i="18"/>
  <c r="AI612" i="18"/>
  <c r="AN612" i="18" s="1"/>
  <c r="AJ610" i="18"/>
  <c r="W606" i="18"/>
  <c r="AJ606" i="18"/>
  <c r="AP606" i="18" s="1"/>
  <c r="X606" i="18"/>
  <c r="AO606" i="18" s="1"/>
  <c r="AI601" i="18"/>
  <c r="AO601" i="18" s="1"/>
  <c r="AH601" i="18"/>
  <c r="AI596" i="18"/>
  <c r="AN596" i="18" s="1"/>
  <c r="W584" i="18"/>
  <c r="Y584" i="18" s="1"/>
  <c r="U584" i="18"/>
  <c r="AH584" i="18"/>
  <c r="X584" i="18"/>
  <c r="Z584" i="18" s="1"/>
  <c r="X542" i="18"/>
  <c r="AJ542" i="18"/>
  <c r="AP542" i="18" s="1"/>
  <c r="AI1509" i="18"/>
  <c r="AN1509" i="18" s="1"/>
  <c r="AI1459" i="18"/>
  <c r="AG1456" i="18"/>
  <c r="AJ1451" i="18"/>
  <c r="AP1451" i="18" s="1"/>
  <c r="AI1448" i="18"/>
  <c r="AI1443" i="18"/>
  <c r="AN1443" i="18"/>
  <c r="AI1440" i="18"/>
  <c r="AO1440" i="18" s="1"/>
  <c r="V1440" i="18"/>
  <c r="AI1394" i="18"/>
  <c r="AN1394" i="18" s="1"/>
  <c r="AH1386" i="18"/>
  <c r="AJ1371" i="18"/>
  <c r="AQ1371" i="18" s="1"/>
  <c r="AH1371" i="18"/>
  <c r="AH1364" i="18"/>
  <c r="AI1361" i="18"/>
  <c r="V1361" i="18"/>
  <c r="AH1355" i="18"/>
  <c r="AL1355" i="18"/>
  <c r="AI1336" i="18"/>
  <c r="AO1336" i="18" s="1"/>
  <c r="AH1331" i="18"/>
  <c r="AH1321" i="18"/>
  <c r="AM1321" i="18"/>
  <c r="AH1315" i="18"/>
  <c r="AL1315" i="18" s="1"/>
  <c r="AJ1297" i="18"/>
  <c r="AQ1297" i="18" s="1"/>
  <c r="AJ1294" i="18"/>
  <c r="AP1294" i="18" s="1"/>
  <c r="V1294" i="18"/>
  <c r="AI1272" i="18"/>
  <c r="AI1271" i="18"/>
  <c r="AN1271" i="18" s="1"/>
  <c r="AJ1260" i="18"/>
  <c r="AQ1260" i="18"/>
  <c r="AH1254" i="18"/>
  <c r="AJ1243" i="18"/>
  <c r="AQ1243" i="18" s="1"/>
  <c r="AJ1237" i="18"/>
  <c r="AQ1237" i="18" s="1"/>
  <c r="AJ1212" i="18"/>
  <c r="X1202" i="18"/>
  <c r="Z1202" i="18" s="1"/>
  <c r="AI1187" i="18"/>
  <c r="AN1187" i="18" s="1"/>
  <c r="X1187" i="18"/>
  <c r="AB1187" i="18" s="1"/>
  <c r="AJ1182" i="18"/>
  <c r="AJ1180" i="18"/>
  <c r="AP1180" i="18" s="1"/>
  <c r="AJ1179" i="18"/>
  <c r="U1178" i="18"/>
  <c r="AI1160" i="18"/>
  <c r="AI1125" i="18"/>
  <c r="AO1125" i="18" s="1"/>
  <c r="AJ1116" i="18"/>
  <c r="X1116" i="18"/>
  <c r="AB1116" i="18" s="1"/>
  <c r="AH1108" i="18"/>
  <c r="AM1108" i="18" s="1"/>
  <c r="AI1096" i="18"/>
  <c r="AO1096" i="18"/>
  <c r="AJ1078" i="18"/>
  <c r="AP1078" i="18" s="1"/>
  <c r="AI1073" i="18"/>
  <c r="AN1073" i="18" s="1"/>
  <c r="AH1069" i="18"/>
  <c r="AM1069" i="18" s="1"/>
  <c r="AI1064" i="18"/>
  <c r="X1064" i="18"/>
  <c r="AI1042" i="18"/>
  <c r="AH1023" i="18"/>
  <c r="AL1023" i="18" s="1"/>
  <c r="X1002" i="18"/>
  <c r="W998" i="18"/>
  <c r="AI998" i="18"/>
  <c r="AO998" i="18" s="1"/>
  <c r="X987" i="18"/>
  <c r="AH986" i="18"/>
  <c r="AM986" i="18" s="1"/>
  <c r="W984" i="18"/>
  <c r="AP984" i="18"/>
  <c r="W977" i="18"/>
  <c r="AI977" i="18"/>
  <c r="W976" i="18"/>
  <c r="AA976" i="18" s="1"/>
  <c r="V973" i="18"/>
  <c r="X972" i="18"/>
  <c r="AI969" i="18"/>
  <c r="AN969" i="18" s="1"/>
  <c r="AH967" i="18"/>
  <c r="AM967" i="18" s="1"/>
  <c r="AH951" i="18"/>
  <c r="X951" i="18"/>
  <c r="X945" i="18"/>
  <c r="AB945" i="18" s="1"/>
  <c r="U945" i="18"/>
  <c r="AH945" i="18"/>
  <c r="AL945" i="18"/>
  <c r="AJ945" i="18"/>
  <c r="AP945" i="18" s="1"/>
  <c r="AI939" i="18"/>
  <c r="V939" i="18"/>
  <c r="AI931" i="18"/>
  <c r="AO931" i="18" s="1"/>
  <c r="AI930" i="18"/>
  <c r="AN930" i="18" s="1"/>
  <c r="X919" i="18"/>
  <c r="AB919" i="18" s="1"/>
  <c r="W919" i="18"/>
  <c r="AI916" i="18"/>
  <c r="V913" i="18"/>
  <c r="W896" i="18"/>
  <c r="U896" i="18"/>
  <c r="AJ896" i="18"/>
  <c r="AQ896" i="18" s="1"/>
  <c r="X892" i="18"/>
  <c r="AQ892" i="18"/>
  <c r="AI892" i="18"/>
  <c r="AH874" i="18"/>
  <c r="AM874" i="18" s="1"/>
  <c r="AI863" i="18"/>
  <c r="AN863" i="18" s="1"/>
  <c r="U839" i="18"/>
  <c r="AI839" i="18"/>
  <c r="AO839" i="18" s="1"/>
  <c r="U838" i="18"/>
  <c r="AH838" i="18"/>
  <c r="AM838" i="18" s="1"/>
  <c r="W825" i="18"/>
  <c r="AI825" i="18"/>
  <c r="U820" i="18"/>
  <c r="AH820" i="18"/>
  <c r="AL820" i="18" s="1"/>
  <c r="AJ815" i="18"/>
  <c r="AP815" i="18" s="1"/>
  <c r="AJ814" i="18"/>
  <c r="AP814" i="18" s="1"/>
  <c r="X786" i="18"/>
  <c r="V786" i="18"/>
  <c r="AI786" i="18"/>
  <c r="AN786" i="18" s="1"/>
  <c r="AI774" i="18"/>
  <c r="AO774" i="18" s="1"/>
  <c r="W769" i="18"/>
  <c r="Y769" i="18" s="1"/>
  <c r="AI769" i="18"/>
  <c r="U765" i="18"/>
  <c r="AI765" i="18"/>
  <c r="W765" i="18"/>
  <c r="U764" i="18"/>
  <c r="AI757" i="18"/>
  <c r="AO757" i="18" s="1"/>
  <c r="AI745" i="18"/>
  <c r="AO745" i="18" s="1"/>
  <c r="AJ743" i="18"/>
  <c r="AH743" i="18"/>
  <c r="AM743" i="18" s="1"/>
  <c r="V741" i="18"/>
  <c r="W741" i="18"/>
  <c r="AI741" i="18"/>
  <c r="AH726" i="18"/>
  <c r="AL726" i="18" s="1"/>
  <c r="W721" i="18"/>
  <c r="AJ721" i="18"/>
  <c r="AH716" i="18"/>
  <c r="AM716" i="18"/>
  <c r="AI714" i="18"/>
  <c r="W713" i="18"/>
  <c r="AA713" i="18"/>
  <c r="AI713" i="18"/>
  <c r="AO713" i="18" s="1"/>
  <c r="X712" i="18"/>
  <c r="AQ712" i="18"/>
  <c r="AI705" i="18"/>
  <c r="W696" i="18"/>
  <c r="Y696" i="18" s="1"/>
  <c r="V696" i="18"/>
  <c r="W685" i="18"/>
  <c r="AH685" i="18"/>
  <c r="AM685" i="18" s="1"/>
  <c r="U677" i="18"/>
  <c r="U665" i="18"/>
  <c r="AH665" i="18"/>
  <c r="AM665" i="18" s="1"/>
  <c r="AH644" i="18"/>
  <c r="V644" i="18"/>
  <c r="AI644" i="18"/>
  <c r="AO644" i="18" s="1"/>
  <c r="AJ634" i="18"/>
  <c r="U634" i="18"/>
  <c r="AH630" i="18"/>
  <c r="AJ618" i="18"/>
  <c r="W618" i="18"/>
  <c r="AN618" i="18" s="1"/>
  <c r="AA618" i="18"/>
  <c r="AI488" i="18"/>
  <c r="U488" i="18"/>
  <c r="U695" i="18"/>
  <c r="X678" i="18"/>
  <c r="V678" i="18"/>
  <c r="W676" i="18"/>
  <c r="AH676" i="18"/>
  <c r="AH629" i="18"/>
  <c r="AL629" i="18" s="1"/>
  <c r="AI629" i="18"/>
  <c r="W627" i="18"/>
  <c r="V627" i="18"/>
  <c r="AJ627" i="18"/>
  <c r="AQ627" i="18" s="1"/>
  <c r="W609" i="18"/>
  <c r="AH609" i="18"/>
  <c r="AM609" i="18" s="1"/>
  <c r="W605" i="18"/>
  <c r="AA605" i="18" s="1"/>
  <c r="V605" i="18"/>
  <c r="U575" i="18"/>
  <c r="AJ575" i="18"/>
  <c r="W575" i="18"/>
  <c r="AN575" i="18" s="1"/>
  <c r="AJ570" i="18"/>
  <c r="AQ570" i="18" s="1"/>
  <c r="AI566" i="18"/>
  <c r="AO566" i="18" s="1"/>
  <c r="AI560" i="18"/>
  <c r="U559" i="18"/>
  <c r="AJ559" i="18"/>
  <c r="W559" i="18"/>
  <c r="W523" i="18"/>
  <c r="AL523" i="18"/>
  <c r="V523" i="18"/>
  <c r="U517" i="18"/>
  <c r="V515" i="18"/>
  <c r="AH515" i="18"/>
  <c r="AM515" i="18" s="1"/>
  <c r="U493" i="18"/>
  <c r="W493" i="18"/>
  <c r="AA493" i="18" s="1"/>
  <c r="AI493" i="18"/>
  <c r="AO493" i="18" s="1"/>
  <c r="AJ493" i="18"/>
  <c r="AQ493" i="18" s="1"/>
  <c r="AH493" i="18"/>
  <c r="AL493" i="18" s="1"/>
  <c r="V493" i="18"/>
  <c r="U490" i="18"/>
  <c r="W490" i="18"/>
  <c r="AJ490" i="18"/>
  <c r="AQ490" i="18" s="1"/>
  <c r="AG442" i="18"/>
  <c r="AS442" i="18"/>
  <c r="U431" i="18"/>
  <c r="AJ431" i="18"/>
  <c r="V431" i="18"/>
  <c r="AI431" i="18"/>
  <c r="AN431" i="18" s="1"/>
  <c r="AH398" i="18"/>
  <c r="AM398" i="18" s="1"/>
  <c r="U398" i="18"/>
  <c r="AI398" i="18"/>
  <c r="AN398" i="18" s="1"/>
  <c r="U565" i="18"/>
  <c r="AH565" i="18"/>
  <c r="AI502" i="18"/>
  <c r="X502" i="18"/>
  <c r="AQ502" i="18" s="1"/>
  <c r="W491" i="18"/>
  <c r="AL491" i="18" s="1"/>
  <c r="U491" i="18"/>
  <c r="AJ491" i="18"/>
  <c r="AQ491" i="18" s="1"/>
  <c r="V491" i="18"/>
  <c r="AI491" i="18"/>
  <c r="AO491" i="18" s="1"/>
  <c r="AS436" i="18"/>
  <c r="AH352" i="18"/>
  <c r="AM352" i="18" s="1"/>
  <c r="V352" i="18"/>
  <c r="W352" i="18"/>
  <c r="Y352" i="18" s="1"/>
  <c r="AI352" i="18"/>
  <c r="AN352" i="18" s="1"/>
  <c r="AJ352" i="18"/>
  <c r="AI849" i="18"/>
  <c r="U831" i="18"/>
  <c r="AI754" i="18"/>
  <c r="V754" i="18"/>
  <c r="AI724" i="18"/>
  <c r="W724" i="18"/>
  <c r="Y724" i="18" s="1"/>
  <c r="AI719" i="18"/>
  <c r="AI717" i="18"/>
  <c r="AN717" i="18" s="1"/>
  <c r="AH695" i="18"/>
  <c r="AM695" i="18" s="1"/>
  <c r="X684" i="18"/>
  <c r="AI684" i="18"/>
  <c r="W674" i="18"/>
  <c r="V664" i="18"/>
  <c r="AJ664" i="18"/>
  <c r="AQ664" i="18" s="1"/>
  <c r="U658" i="18"/>
  <c r="AH658" i="18"/>
  <c r="AH657" i="18"/>
  <c r="AH652" i="18"/>
  <c r="AL652" i="18" s="1"/>
  <c r="AH627" i="18"/>
  <c r="AM627" i="18" s="1"/>
  <c r="AH624" i="18"/>
  <c r="AM624" i="18" s="1"/>
  <c r="U619" i="18"/>
  <c r="AH619" i="18"/>
  <c r="AM619" i="18" s="1"/>
  <c r="W619" i="18"/>
  <c r="AI619" i="18"/>
  <c r="AO619" i="18"/>
  <c r="U611" i="18"/>
  <c r="AH575" i="18"/>
  <c r="AI565" i="18"/>
  <c r="W529" i="18"/>
  <c r="AI529" i="18"/>
  <c r="U529" i="18"/>
  <c r="AJ529" i="18"/>
  <c r="AQ529" i="18" s="1"/>
  <c r="AJ517" i="18"/>
  <c r="W517" i="18"/>
  <c r="AL517" i="18" s="1"/>
  <c r="W407" i="18"/>
  <c r="AA407" i="18" s="1"/>
  <c r="AI407" i="18"/>
  <c r="AN407" i="18" s="1"/>
  <c r="W335" i="18"/>
  <c r="AJ335" i="18"/>
  <c r="W487" i="18"/>
  <c r="AA487" i="18" s="1"/>
  <c r="V487" i="18"/>
  <c r="AJ487" i="18"/>
  <c r="AQ487" i="18" s="1"/>
  <c r="AH477" i="18"/>
  <c r="AM477" i="18" s="1"/>
  <c r="V477" i="18"/>
  <c r="W477" i="18"/>
  <c r="AL477" i="18" s="1"/>
  <c r="AI477" i="18"/>
  <c r="AJ469" i="18"/>
  <c r="AQ469" i="18" s="1"/>
  <c r="V469" i="18"/>
  <c r="U462" i="18"/>
  <c r="AI462" i="18"/>
  <c r="AO462" i="18" s="1"/>
  <c r="U461" i="18"/>
  <c r="W461" i="18"/>
  <c r="AP461" i="18" s="1"/>
  <c r="AI461" i="18"/>
  <c r="AO461" i="18" s="1"/>
  <c r="AJ461" i="18"/>
  <c r="V461" i="18"/>
  <c r="X455" i="18"/>
  <c r="Z455" i="18" s="1"/>
  <c r="AJ455" i="18"/>
  <c r="AH455" i="18"/>
  <c r="W455" i="18"/>
  <c r="AN455" i="18" s="1"/>
  <c r="W451" i="18"/>
  <c r="AI451" i="18"/>
  <c r="AJ448" i="18"/>
  <c r="X448" i="18"/>
  <c r="Z448" i="18" s="1"/>
  <c r="W448" i="18"/>
  <c r="AI448" i="18"/>
  <c r="U414" i="18"/>
  <c r="V381" i="18"/>
  <c r="AI381" i="18"/>
  <c r="AN381" i="18" s="1"/>
  <c r="X381" i="18"/>
  <c r="AQ381" i="18"/>
  <c r="W378" i="18"/>
  <c r="Y378" i="18" s="1"/>
  <c r="U378" i="18"/>
  <c r="AJ378" i="18"/>
  <c r="V378" i="18"/>
  <c r="U370" i="18"/>
  <c r="AH370" i="18"/>
  <c r="AM370" i="18" s="1"/>
  <c r="W370" i="18"/>
  <c r="AI370" i="18"/>
  <c r="AO370" i="18" s="1"/>
  <c r="AH353" i="18"/>
  <c r="V353" i="18"/>
  <c r="W353" i="18"/>
  <c r="AP353" i="18" s="1"/>
  <c r="AI353" i="18"/>
  <c r="X349" i="18"/>
  <c r="AO349" i="18" s="1"/>
  <c r="AH349" i="18"/>
  <c r="AL349" i="18" s="1"/>
  <c r="U348" i="18"/>
  <c r="AI617" i="18"/>
  <c r="AI553" i="18"/>
  <c r="AO553" i="18" s="1"/>
  <c r="AI544" i="18"/>
  <c r="U507" i="18"/>
  <c r="AH487" i="18"/>
  <c r="AM487" i="18" s="1"/>
  <c r="V478" i="18"/>
  <c r="U478" i="18"/>
  <c r="X478" i="18"/>
  <c r="W475" i="18"/>
  <c r="AA475" i="18" s="1"/>
  <c r="V475" i="18"/>
  <c r="U475" i="18"/>
  <c r="AI475" i="18"/>
  <c r="V471" i="18"/>
  <c r="U439" i="18"/>
  <c r="AI439" i="18"/>
  <c r="X439" i="18"/>
  <c r="W439" i="18"/>
  <c r="AA439" i="18" s="1"/>
  <c r="AJ439" i="18"/>
  <c r="AH405" i="18"/>
  <c r="AJ405" i="18"/>
  <c r="W405" i="18"/>
  <c r="Y405" i="18" s="1"/>
  <c r="U405" i="18"/>
  <c r="X385" i="18"/>
  <c r="Z385" i="18" s="1"/>
  <c r="W385" i="18"/>
  <c r="AA385" i="18" s="1"/>
  <c r="AJ385" i="18"/>
  <c r="AQ385" i="18" s="1"/>
  <c r="U385" i="18"/>
  <c r="AH385" i="18"/>
  <c r="AL385" i="18" s="1"/>
  <c r="W379" i="18"/>
  <c r="Y379" i="18" s="1"/>
  <c r="AL379" i="18"/>
  <c r="AI379" i="18"/>
  <c r="AO379" i="18" s="1"/>
  <c r="U379" i="18"/>
  <c r="U371" i="18"/>
  <c r="AJ371" i="18"/>
  <c r="AQ371" i="18" s="1"/>
  <c r="W371" i="18"/>
  <c r="AL371" i="18" s="1"/>
  <c r="AJ367" i="18"/>
  <c r="W367" i="18"/>
  <c r="AN367" i="18" s="1"/>
  <c r="Y367" i="18"/>
  <c r="X367" i="18"/>
  <c r="AM367" i="18" s="1"/>
  <c r="U365" i="18"/>
  <c r="AH365" i="18"/>
  <c r="AM365" i="18"/>
  <c r="U364" i="18"/>
  <c r="AI364" i="18"/>
  <c r="V364" i="18"/>
  <c r="AJ364" i="18"/>
  <c r="AQ364" i="18" s="1"/>
  <c r="W364" i="18"/>
  <c r="W359" i="18"/>
  <c r="AL359" i="18" s="1"/>
  <c r="AI359" i="18"/>
  <c r="W345" i="18"/>
  <c r="X329" i="18"/>
  <c r="AI329" i="18"/>
  <c r="W321" i="18"/>
  <c r="AA321" i="18" s="1"/>
  <c r="X321" i="18"/>
  <c r="AB321" i="18"/>
  <c r="U308" i="18"/>
  <c r="AI308" i="18"/>
  <c r="AO308" i="18" s="1"/>
  <c r="V308" i="18"/>
  <c r="AJ308" i="18"/>
  <c r="AQ308" i="18" s="1"/>
  <c r="AJ453" i="18"/>
  <c r="W453" i="18"/>
  <c r="Y453" i="18" s="1"/>
  <c r="AH437" i="18"/>
  <c r="U437" i="18"/>
  <c r="AJ423" i="18"/>
  <c r="X423" i="18"/>
  <c r="AJ417" i="18"/>
  <c r="AP417" i="18" s="1"/>
  <c r="AH414" i="18"/>
  <c r="AM414" i="18" s="1"/>
  <c r="AI411" i="18"/>
  <c r="AO411" i="18" s="1"/>
  <c r="W411" i="18"/>
  <c r="AA411" i="18" s="1"/>
  <c r="W403" i="18"/>
  <c r="X403" i="18"/>
  <c r="AI401" i="18"/>
  <c r="AJ394" i="18"/>
  <c r="AQ394" i="18" s="1"/>
  <c r="AJ386" i="18"/>
  <c r="AQ386" i="18" s="1"/>
  <c r="AI377" i="18"/>
  <c r="AH377" i="18"/>
  <c r="AM377" i="18" s="1"/>
  <c r="AH354" i="18"/>
  <c r="AH348" i="18"/>
  <c r="AL348" i="18" s="1"/>
  <c r="AJ345" i="18"/>
  <c r="AI339" i="18"/>
  <c r="W339" i="18"/>
  <c r="Y339" i="18" s="1"/>
  <c r="AJ329" i="18"/>
  <c r="W329" i="18"/>
  <c r="AA329" i="18" s="1"/>
  <c r="AI321" i="18"/>
  <c r="AN321" i="18" s="1"/>
  <c r="W320" i="18"/>
  <c r="AP320" i="18" s="1"/>
  <c r="U317" i="18"/>
  <c r="AI317" i="18"/>
  <c r="AN317" i="18" s="1"/>
  <c r="W308" i="18"/>
  <c r="AH507" i="18"/>
  <c r="AM507" i="18" s="1"/>
  <c r="W481" i="18"/>
  <c r="Y481" i="18" s="1"/>
  <c r="AI471" i="18"/>
  <c r="U366" i="18"/>
  <c r="AI328" i="18"/>
  <c r="AO328" i="18" s="1"/>
  <c r="AH320" i="18"/>
  <c r="AM320" i="18" s="1"/>
  <c r="U314" i="18"/>
  <c r="AH308" i="18"/>
  <c r="AM308" i="18"/>
  <c r="AJ295" i="18"/>
  <c r="AQ295" i="18"/>
  <c r="AI295" i="18"/>
  <c r="W261" i="18"/>
  <c r="Y261" i="18" s="1"/>
  <c r="X194" i="18"/>
  <c r="Z194" i="18" s="1"/>
  <c r="X166" i="18"/>
  <c r="Z166" i="18" s="1"/>
  <c r="X162" i="18"/>
  <c r="AM162" i="18" s="1"/>
  <c r="W112" i="18"/>
  <c r="X109" i="18"/>
  <c r="AM109" i="18" s="1"/>
  <c r="W97" i="18"/>
  <c r="X97" i="18"/>
  <c r="AM97" i="18" s="1"/>
  <c r="AJ97" i="18"/>
  <c r="AI70" i="18"/>
  <c r="W70" i="18"/>
  <c r="AH70" i="18"/>
  <c r="AM70" i="18" s="1"/>
  <c r="AI323" i="18"/>
  <c r="AJ297" i="18"/>
  <c r="AJ289" i="18"/>
  <c r="AI285" i="18"/>
  <c r="U284" i="18"/>
  <c r="V281" i="18"/>
  <c r="AJ275" i="18"/>
  <c r="AJ272" i="18"/>
  <c r="AQ272" i="18" s="1"/>
  <c r="AP272" i="18"/>
  <c r="AI270" i="18"/>
  <c r="AN270" i="18" s="1"/>
  <c r="AI266" i="18"/>
  <c r="AN266" i="18" s="1"/>
  <c r="AI265" i="18"/>
  <c r="AH262" i="18"/>
  <c r="V260" i="18"/>
  <c r="AJ249" i="18"/>
  <c r="AP249" i="18" s="1"/>
  <c r="U246" i="18"/>
  <c r="X238" i="18"/>
  <c r="AO238" i="18" s="1"/>
  <c r="U238" i="18"/>
  <c r="AS235" i="18"/>
  <c r="AH233" i="18"/>
  <c r="AM233" i="18" s="1"/>
  <c r="AJ232" i="18"/>
  <c r="AP232" i="18" s="1"/>
  <c r="AJ228" i="18"/>
  <c r="AP228" i="18" s="1"/>
  <c r="X228" i="18"/>
  <c r="X214" i="18"/>
  <c r="W192" i="18"/>
  <c r="AH188" i="18"/>
  <c r="AJ163" i="18"/>
  <c r="AI162" i="18"/>
  <c r="AH157" i="18"/>
  <c r="AJ145" i="18"/>
  <c r="X135" i="18"/>
  <c r="AJ96" i="18"/>
  <c r="AJ93" i="18"/>
  <c r="V286" i="18"/>
  <c r="Z283" i="18"/>
  <c r="AH270" i="18"/>
  <c r="AL270" i="18" s="1"/>
  <c r="AJ267" i="18"/>
  <c r="W267" i="18"/>
  <c r="AA267" i="18" s="1"/>
  <c r="AJ261" i="18"/>
  <c r="AH261" i="18"/>
  <c r="U261" i="18"/>
  <c r="AJ260" i="18"/>
  <c r="AI248" i="18"/>
  <c r="AO248" i="18" s="1"/>
  <c r="AI246" i="18"/>
  <c r="X246" i="18"/>
  <c r="Z246" i="18" s="1"/>
  <c r="AJ238" i="18"/>
  <c r="AS231" i="18"/>
  <c r="W212" i="18"/>
  <c r="AA212" i="18" s="1"/>
  <c r="AJ192" i="18"/>
  <c r="AI145" i="18"/>
  <c r="AJ112" i="18"/>
  <c r="AI98" i="18"/>
  <c r="X98" i="18"/>
  <c r="W88" i="18"/>
  <c r="AL88" i="18" s="1"/>
  <c r="AJ88" i="18"/>
  <c r="AH266" i="18"/>
  <c r="AH246" i="18"/>
  <c r="W246" i="18"/>
  <c r="Y246" i="18" s="1"/>
  <c r="AI238" i="18"/>
  <c r="V238" i="18"/>
  <c r="AH81" i="18"/>
  <c r="AI81" i="18"/>
  <c r="AJ51" i="18"/>
  <c r="W72" i="18"/>
  <c r="X64" i="18"/>
  <c r="AO64" i="18" s="1"/>
  <c r="X63" i="18"/>
  <c r="AI51" i="18"/>
  <c r="AJ47" i="18"/>
  <c r="X47" i="18"/>
  <c r="AI46" i="18"/>
  <c r="AI28" i="18"/>
  <c r="AA359" i="18"/>
  <c r="AN462" i="18"/>
  <c r="Y407" i="18"/>
  <c r="AP407" i="18"/>
  <c r="Y713" i="18"/>
  <c r="Z919" i="18"/>
  <c r="AM987" i="18"/>
  <c r="AL1386" i="18"/>
  <c r="Y770" i="18"/>
  <c r="AL770" i="18"/>
  <c r="AA770" i="18"/>
  <c r="Y851" i="18"/>
  <c r="AB1184" i="18"/>
  <c r="AB1331" i="18"/>
  <c r="AB1340" i="18"/>
  <c r="Z1386" i="18"/>
  <c r="AA395" i="18"/>
  <c r="Y395" i="18"/>
  <c r="AL973" i="18"/>
  <c r="AO1041" i="18"/>
  <c r="AL1096" i="18"/>
  <c r="AA612" i="18"/>
  <c r="Z750" i="18"/>
  <c r="AO750" i="18"/>
  <c r="AL370" i="18"/>
  <c r="AQ721" i="18"/>
  <c r="AN1096" i="18"/>
  <c r="AN1440" i="18"/>
  <c r="AB542" i="18"/>
  <c r="AB606" i="18"/>
  <c r="AO917" i="18"/>
  <c r="Y1023" i="18"/>
  <c r="AA1023" i="18"/>
  <c r="AB1065" i="18"/>
  <c r="AO1077" i="18"/>
  <c r="AN1077" i="18"/>
  <c r="Y1237" i="18"/>
  <c r="AL1434" i="18"/>
  <c r="AA545" i="18"/>
  <c r="AO589" i="18"/>
  <c r="AN634" i="18"/>
  <c r="AQ812" i="18"/>
  <c r="Y858" i="18"/>
  <c r="AL858" i="18"/>
  <c r="AA1331" i="18"/>
  <c r="AM346" i="18"/>
  <c r="Y596" i="18"/>
  <c r="AP596" i="18"/>
  <c r="AP679" i="18"/>
  <c r="Y700" i="18"/>
  <c r="AA866" i="18"/>
  <c r="AM913" i="18"/>
  <c r="AA985" i="18"/>
  <c r="Y385" i="18"/>
  <c r="AP289" i="18"/>
  <c r="AQ405" i="18"/>
  <c r="AM439" i="18"/>
  <c r="Z381" i="18"/>
  <c r="AB381" i="18"/>
  <c r="AM381" i="18"/>
  <c r="AO565" i="18"/>
  <c r="AO719" i="18"/>
  <c r="AN719" i="18"/>
  <c r="AP431" i="18"/>
  <c r="AQ431" i="18"/>
  <c r="AM493" i="18"/>
  <c r="AN769" i="18"/>
  <c r="Z951" i="18"/>
  <c r="AB951" i="18"/>
  <c r="Z972" i="18"/>
  <c r="AM972" i="18"/>
  <c r="AA977" i="18"/>
  <c r="AO1042" i="18"/>
  <c r="AO1271" i="18"/>
  <c r="AM601" i="18"/>
  <c r="AO649" i="18"/>
  <c r="AN723" i="18"/>
  <c r="AO778" i="18"/>
  <c r="Y875" i="18"/>
  <c r="AM914" i="18"/>
  <c r="AB967" i="18"/>
  <c r="AO1000" i="18"/>
  <c r="AM1153" i="18"/>
  <c r="AL1153" i="18"/>
  <c r="AB1178" i="18"/>
  <c r="AQ1178" i="18"/>
  <c r="AN1186" i="18"/>
  <c r="AL1340" i="18"/>
  <c r="AA693" i="18"/>
  <c r="AL693" i="18"/>
  <c r="AM702" i="18"/>
  <c r="AL745" i="18"/>
  <c r="AM745" i="18"/>
  <c r="AL764" i="18"/>
  <c r="AM828" i="18"/>
  <c r="Z858" i="18"/>
  <c r="AQ858" i="18"/>
  <c r="Z1310" i="18"/>
  <c r="AO1310" i="18"/>
  <c r="AQ1448" i="18"/>
  <c r="AN554" i="18"/>
  <c r="AA679" i="18"/>
  <c r="AA712" i="18"/>
  <c r="AQ764" i="18"/>
  <c r="AL821" i="18"/>
  <c r="AP821" i="18"/>
  <c r="AB904" i="18"/>
  <c r="AN1543" i="18"/>
  <c r="AA1535" i="18"/>
  <c r="AL1535" i="18"/>
  <c r="Y1535" i="18"/>
  <c r="AP1535" i="18"/>
  <c r="AQ904" i="18"/>
  <c r="AM354" i="18"/>
  <c r="AO359" i="18"/>
  <c r="AA353" i="18"/>
  <c r="Y353" i="18"/>
  <c r="AA370" i="18"/>
  <c r="Y370" i="18"/>
  <c r="AQ378" i="18"/>
  <c r="AM575" i="18"/>
  <c r="AA352" i="18"/>
  <c r="AM629" i="18"/>
  <c r="Z712" i="18"/>
  <c r="AL716" i="18"/>
  <c r="AO741" i="18"/>
  <c r="AQ743" i="18"/>
  <c r="AA765" i="18"/>
  <c r="Y765" i="18"/>
  <c r="AL765" i="18"/>
  <c r="AA769" i="18"/>
  <c r="AP769" i="18"/>
  <c r="AM820" i="18"/>
  <c r="AL838" i="18"/>
  <c r="AO863" i="18"/>
  <c r="Y984" i="18"/>
  <c r="AA984" i="18"/>
  <c r="Y998" i="18"/>
  <c r="AB1064" i="18"/>
  <c r="AN679" i="18"/>
  <c r="AB714" i="18"/>
  <c r="Z818" i="18"/>
  <c r="Z851" i="18"/>
  <c r="Y987" i="18"/>
  <c r="AN987" i="18"/>
  <c r="AP1098" i="18"/>
  <c r="Y1187" i="18"/>
  <c r="AA1187" i="18"/>
  <c r="AL1197" i="18"/>
  <c r="AM1197" i="18"/>
  <c r="Y1243" i="18"/>
  <c r="AN1243" i="18"/>
  <c r="AB1272" i="18"/>
  <c r="AQ1321" i="18"/>
  <c r="Y421" i="18"/>
  <c r="Y651" i="18"/>
  <c r="AA651" i="18"/>
  <c r="AP651" i="18"/>
  <c r="AL651" i="18"/>
  <c r="AA745" i="18"/>
  <c r="AQ1069" i="18"/>
  <c r="AP1186" i="18"/>
  <c r="AO1326" i="18"/>
  <c r="AA1365" i="18"/>
  <c r="AO346" i="18"/>
  <c r="AO525" i="18"/>
  <c r="AL596" i="18"/>
  <c r="AM650" i="18"/>
  <c r="AN750" i="18"/>
  <c r="Z871" i="18"/>
  <c r="AQ1543" i="18"/>
  <c r="AB1543" i="18"/>
  <c r="AO1543" i="18"/>
  <c r="AA1563" i="18"/>
  <c r="AP370" i="18"/>
  <c r="AP1469" i="18"/>
  <c r="AA821" i="18"/>
  <c r="Y821" i="18"/>
  <c r="AQ1547" i="18"/>
  <c r="AA261" i="18"/>
  <c r="AA308" i="18"/>
  <c r="AA367" i="18"/>
  <c r="AL367" i="18"/>
  <c r="AL696" i="18"/>
  <c r="AA696" i="18"/>
  <c r="AN774" i="18"/>
  <c r="Z826" i="18"/>
  <c r="Y930" i="18"/>
  <c r="AQ967" i="18"/>
  <c r="Z967" i="18"/>
  <c r="AP1000" i="18"/>
  <c r="AL1237" i="18"/>
  <c r="AB1299" i="18"/>
  <c r="AQ395" i="18"/>
  <c r="AP395" i="18"/>
  <c r="AO424" i="18"/>
  <c r="AP550" i="18"/>
  <c r="AN1195" i="18"/>
  <c r="AA1195" i="18"/>
  <c r="AM1300" i="18"/>
  <c r="AP549" i="18"/>
  <c r="Y985" i="18"/>
  <c r="AA523" i="18"/>
  <c r="AP913" i="18"/>
  <c r="AN238" i="18"/>
  <c r="AB238" i="18"/>
  <c r="AP367" i="18"/>
  <c r="AL1469" i="18"/>
  <c r="Z1178" i="18"/>
  <c r="AQ1402" i="18"/>
  <c r="AM866" i="18"/>
  <c r="AQ796" i="18"/>
  <c r="AO796" i="18"/>
  <c r="AM804" i="18"/>
  <c r="AP847" i="18"/>
  <c r="AB700" i="18"/>
  <c r="AQ700" i="18"/>
  <c r="Z700" i="18"/>
  <c r="AQ777" i="18"/>
  <c r="Z777" i="18"/>
  <c r="AB777" i="18"/>
  <c r="AB864" i="18"/>
  <c r="AA872" i="18"/>
  <c r="AL872" i="18"/>
  <c r="AQ928" i="18"/>
  <c r="AB928" i="18"/>
  <c r="Z1090" i="18"/>
  <c r="AB1090" i="18"/>
  <c r="AQ1109" i="18"/>
  <c r="AM1109" i="18"/>
  <c r="AL1122" i="18"/>
  <c r="Y1122" i="18"/>
  <c r="AP1142" i="18"/>
  <c r="AQ1142" i="18"/>
  <c r="Z1182" i="18"/>
  <c r="AB1182" i="18"/>
  <c r="AN308" i="18"/>
  <c r="AQ1064" i="18"/>
  <c r="AA245" i="18"/>
  <c r="AL245" i="18"/>
  <c r="Y245" i="18"/>
  <c r="AS99" i="18"/>
  <c r="AD99" i="18"/>
  <c r="AQ245" i="18"/>
  <c r="AN670" i="18"/>
  <c r="AP704" i="18"/>
  <c r="AO770" i="18"/>
  <c r="AN770" i="18"/>
  <c r="AA846" i="18"/>
  <c r="AQ853" i="18"/>
  <c r="AN628" i="18"/>
  <c r="AL670" i="18"/>
  <c r="AM670" i="18"/>
  <c r="Z1030" i="18"/>
  <c r="AB1030" i="18"/>
  <c r="AA1048" i="18"/>
  <c r="Y1048" i="18"/>
  <c r="AP1101" i="18"/>
  <c r="Z909" i="18"/>
  <c r="AM909" i="18"/>
  <c r="Z954" i="18"/>
  <c r="AB954" i="18"/>
  <c r="AN979" i="18"/>
  <c r="AP1010" i="18"/>
  <c r="AB1056" i="18"/>
  <c r="Z1056" i="18"/>
  <c r="AQ1056" i="18"/>
  <c r="AM1056" i="18"/>
  <c r="AA1062" i="18"/>
  <c r="Y1062" i="18"/>
  <c r="Y1068" i="18"/>
  <c r="AP1068" i="18"/>
  <c r="AO1086" i="18"/>
  <c r="AO1424" i="18"/>
  <c r="AO1561" i="18"/>
  <c r="AQ860" i="18"/>
  <c r="AM860" i="18"/>
  <c r="AL883" i="18"/>
  <c r="AN889" i="18"/>
  <c r="AP889" i="18"/>
  <c r="Z1139" i="18"/>
  <c r="AQ1139" i="18"/>
  <c r="AO1139" i="18"/>
  <c r="AB1139" i="18"/>
  <c r="AO1144" i="18"/>
  <c r="AN1144" i="18"/>
  <c r="AM1144" i="18"/>
  <c r="AQ1144" i="18"/>
  <c r="Z1144" i="18"/>
  <c r="AB1144" i="18"/>
  <c r="AQ1146" i="18"/>
  <c r="AP1146" i="18"/>
  <c r="AP1519" i="18"/>
  <c r="AO1337" i="18"/>
  <c r="AN1337" i="18"/>
  <c r="AA1117" i="18"/>
  <c r="AP1117" i="18"/>
  <c r="Y1117" i="18"/>
  <c r="AL1117" i="18"/>
  <c r="AL1500" i="18"/>
  <c r="AM1500" i="18"/>
  <c r="AP1500" i="18"/>
  <c r="Y1500" i="18"/>
  <c r="AN1500" i="18"/>
  <c r="AA1500" i="18"/>
  <c r="Z1516" i="18"/>
  <c r="AM1516" i="18"/>
  <c r="AQ1516" i="18"/>
  <c r="AO1516" i="18"/>
  <c r="AB1516" i="18"/>
  <c r="AM1532" i="18"/>
  <c r="AL1532" i="18"/>
  <c r="AP277" i="18"/>
  <c r="Y304" i="18"/>
  <c r="AA304" i="18"/>
  <c r="AQ366" i="18"/>
  <c r="AO234" i="18"/>
  <c r="Z234" i="18"/>
  <c r="AP327" i="18"/>
  <c r="Y327" i="18"/>
  <c r="AA327" i="18"/>
  <c r="AN340" i="18"/>
  <c r="AQ347" i="18"/>
  <c r="AP347" i="18"/>
  <c r="AM459" i="18"/>
  <c r="AL554" i="18"/>
  <c r="AM554" i="18"/>
  <c r="AM566" i="18"/>
  <c r="Y510" i="18"/>
  <c r="Y540" i="18"/>
  <c r="AA540" i="18"/>
  <c r="AN624" i="18"/>
  <c r="AO624" i="18"/>
  <c r="AQ536" i="18"/>
  <c r="AA1130" i="18"/>
  <c r="AL1130" i="18"/>
  <c r="AP1130" i="18"/>
  <c r="Y1130" i="18"/>
  <c r="AN1207" i="18"/>
  <c r="Z1274" i="18"/>
  <c r="AB1274" i="18"/>
  <c r="AN1345" i="18"/>
  <c r="AO1345" i="18"/>
  <c r="AB1362" i="18"/>
  <c r="AB1370" i="18"/>
  <c r="AL1428" i="18"/>
  <c r="AM1428" i="18"/>
  <c r="AO1351" i="18"/>
  <c r="AN1351" i="18"/>
  <c r="AA1152" i="18"/>
  <c r="AL1152" i="18"/>
  <c r="AN1152" i="18"/>
  <c r="AQ1234" i="18"/>
  <c r="AP1537" i="18"/>
  <c r="AO1274" i="18"/>
  <c r="Z1467" i="18"/>
  <c r="AB1467" i="18"/>
  <c r="AO1467" i="18"/>
  <c r="AQ1467" i="18"/>
  <c r="AM911" i="18"/>
  <c r="AL911" i="18"/>
  <c r="AB921" i="18"/>
  <c r="Z921" i="18"/>
  <c r="AM921" i="18"/>
  <c r="AO936" i="18"/>
  <c r="AB936" i="18"/>
  <c r="Z936" i="18"/>
  <c r="Z949" i="18"/>
  <c r="AQ949" i="18"/>
  <c r="AB949" i="18"/>
  <c r="Y979" i="18"/>
  <c r="AA979" i="18"/>
  <c r="Y1236" i="18"/>
  <c r="AL1275" i="18"/>
  <c r="AA1345" i="18"/>
  <c r="AN1377" i="18"/>
  <c r="Z309" i="18"/>
  <c r="AB309" i="18"/>
  <c r="AL327" i="18"/>
  <c r="AQ432" i="18"/>
  <c r="AP432" i="18"/>
  <c r="Y538" i="18"/>
  <c r="Y692" i="18"/>
  <c r="AA692" i="18"/>
  <c r="Z926" i="18"/>
  <c r="AB926" i="18"/>
  <c r="AM926" i="18"/>
  <c r="AB1014" i="18"/>
  <c r="AM1014" i="18"/>
  <c r="Y877" i="18"/>
  <c r="AL877" i="18"/>
  <c r="AP1076" i="18"/>
  <c r="AM928" i="18"/>
  <c r="AP989" i="18"/>
  <c r="Y989" i="18"/>
  <c r="AO1074" i="18"/>
  <c r="AP1122" i="18"/>
  <c r="Y1359" i="18"/>
  <c r="AO348" i="18"/>
  <c r="AN348" i="18"/>
  <c r="Z371" i="18"/>
  <c r="AB371" i="18"/>
  <c r="AL252" i="18"/>
  <c r="AP252" i="18"/>
  <c r="AN252" i="18"/>
  <c r="Y252" i="18"/>
  <c r="AM293" i="18"/>
  <c r="Z293" i="18"/>
  <c r="AO293" i="18"/>
  <c r="AP420" i="18"/>
  <c r="AQ420" i="18"/>
  <c r="Z492" i="18"/>
  <c r="AB492" i="18"/>
  <c r="Y307" i="18"/>
  <c r="AA307" i="18"/>
  <c r="AL307" i="18"/>
  <c r="AN469" i="18"/>
  <c r="AM562" i="18"/>
  <c r="AL562" i="18"/>
  <c r="AN567" i="18"/>
  <c r="AO567" i="18"/>
  <c r="Y607" i="18"/>
  <c r="AA607" i="18"/>
  <c r="AL607" i="18"/>
  <c r="AB536" i="18"/>
  <c r="AM536" i="18"/>
  <c r="Z536" i="18"/>
  <c r="AO536" i="18"/>
  <c r="AN598" i="18"/>
  <c r="AL598" i="18"/>
  <c r="Y598" i="18"/>
  <c r="AP598" i="18"/>
  <c r="AQ622" i="18"/>
  <c r="AP622" i="18"/>
  <c r="AA752" i="18"/>
  <c r="Z839" i="18"/>
  <c r="AB839" i="18"/>
  <c r="AA911" i="18"/>
  <c r="Y911" i="18"/>
  <c r="AB994" i="18"/>
  <c r="Z994" i="18"/>
  <c r="AQ994" i="18"/>
  <c r="AM994" i="18"/>
  <c r="Y511" i="18"/>
  <c r="AA511" i="18"/>
  <c r="AP511" i="18"/>
  <c r="AL511" i="18"/>
  <c r="AA681" i="18"/>
  <c r="AL681" i="18"/>
  <c r="Y681" i="18"/>
  <c r="AN681" i="18"/>
  <c r="AL850" i="18"/>
  <c r="AN850" i="18"/>
  <c r="AN964" i="18"/>
  <c r="AO964" i="18"/>
  <c r="AM971" i="18"/>
  <c r="AL971" i="18"/>
  <c r="AL1208" i="18"/>
  <c r="AA1208" i="18"/>
  <c r="AP1208" i="18"/>
  <c r="Y1208" i="18"/>
  <c r="Y1228" i="18"/>
  <c r="AP1228" i="18"/>
  <c r="AN1228" i="18"/>
  <c r="AL1228" i="18"/>
  <c r="Y879" i="18"/>
  <c r="AP879" i="18"/>
  <c r="AA879" i="18"/>
  <c r="AL933" i="18"/>
  <c r="AP933" i="18"/>
  <c r="AA933" i="18"/>
  <c r="Y1198" i="18"/>
  <c r="AA1198" i="18"/>
  <c r="AN1198" i="18"/>
  <c r="AL1198" i="18"/>
  <c r="AM1208" i="18"/>
  <c r="Z1208" i="18"/>
  <c r="AQ1208" i="18"/>
  <c r="AB1208" i="18"/>
  <c r="Y1227" i="18"/>
  <c r="AA1227" i="18"/>
  <c r="AN1227" i="18"/>
  <c r="AL1227" i="18"/>
  <c r="Z1256" i="18"/>
  <c r="AB1256" i="18"/>
  <c r="AM1256" i="18"/>
  <c r="AO1256" i="18"/>
  <c r="AQ1256" i="18"/>
  <c r="AQ1276" i="18"/>
  <c r="Z1276" i="18"/>
  <c r="AD1560" i="18"/>
  <c r="AS1560" i="18"/>
  <c r="Z1559" i="18"/>
  <c r="AB1559" i="18"/>
  <c r="AM1559" i="18"/>
  <c r="AD1555" i="18"/>
  <c r="AS1555" i="18"/>
  <c r="AS1469" i="18"/>
  <c r="AD1469" i="18"/>
  <c r="AA1429" i="18"/>
  <c r="Y1429" i="18"/>
  <c r="AP1429" i="18"/>
  <c r="AL1429" i="18"/>
  <c r="AD1421" i="18"/>
  <c r="AS1421" i="18"/>
  <c r="AS1414" i="18"/>
  <c r="AD1414" i="18"/>
  <c r="AD1413" i="18"/>
  <c r="AS1413" i="18"/>
  <c r="AD1259" i="18"/>
  <c r="AS1259" i="18"/>
  <c r="Z1258" i="18"/>
  <c r="AB1258" i="18"/>
  <c r="AB1234" i="18"/>
  <c r="Z1234" i="18"/>
  <c r="AO1229" i="18"/>
  <c r="AN1229" i="18"/>
  <c r="AD1211" i="18"/>
  <c r="AS1211" i="18"/>
  <c r="AD1208" i="18"/>
  <c r="AS1208" i="18"/>
  <c r="AS1175" i="18"/>
  <c r="AD1175" i="18"/>
  <c r="AO1174" i="18"/>
  <c r="AD1173" i="18"/>
  <c r="AS1173" i="18"/>
  <c r="AD1169" i="18"/>
  <c r="AS1169" i="18"/>
  <c r="AD1148" i="18"/>
  <c r="AS1148" i="18"/>
  <c r="AP1141" i="18"/>
  <c r="AQ1141" i="18"/>
  <c r="AD1139" i="18"/>
  <c r="AS1139" i="18"/>
  <c r="AO1133" i="18"/>
  <c r="AN1133" i="18"/>
  <c r="AD1043" i="18"/>
  <c r="AS1043" i="18"/>
  <c r="AD1038" i="18"/>
  <c r="AS1038" i="18"/>
  <c r="AB1035" i="18"/>
  <c r="Z1035" i="18"/>
  <c r="AO1035" i="18"/>
  <c r="AM1035" i="18"/>
  <c r="Y1015" i="18"/>
  <c r="AA1015" i="18"/>
  <c r="AD1012" i="18"/>
  <c r="AS1012" i="18"/>
  <c r="AD1010" i="18"/>
  <c r="AS1010" i="18"/>
  <c r="AS1001" i="18"/>
  <c r="AD1001" i="18"/>
  <c r="Z998" i="18"/>
  <c r="AB998" i="18"/>
  <c r="AS785" i="18"/>
  <c r="AD785" i="18"/>
  <c r="AD736" i="18"/>
  <c r="AS736" i="18"/>
  <c r="AD727" i="18"/>
  <c r="AS727" i="18"/>
  <c r="Z724" i="18"/>
  <c r="AB724" i="18"/>
  <c r="AD698" i="18"/>
  <c r="AS698" i="18"/>
  <c r="AN1234" i="18"/>
  <c r="AL1363" i="18"/>
  <c r="AQ1258" i="18"/>
  <c r="AB1074" i="18"/>
  <c r="AA723" i="18"/>
  <c r="Z628" i="18"/>
  <c r="AL277" i="18"/>
  <c r="Z942" i="18"/>
  <c r="AA761" i="18"/>
  <c r="AO782" i="18"/>
  <c r="AP526" i="18"/>
  <c r="AO1076" i="18"/>
  <c r="AA949" i="18"/>
  <c r="AP270" i="18"/>
  <c r="AQ312" i="18"/>
  <c r="AN620" i="18"/>
  <c r="AN1275" i="18"/>
  <c r="AL983" i="18"/>
  <c r="AQ500" i="18"/>
  <c r="AM468" i="18"/>
  <c r="AN1027" i="18"/>
  <c r="AP898" i="18"/>
  <c r="AN1107" i="18"/>
  <c r="Z769" i="18"/>
  <c r="AN639" i="18"/>
  <c r="AN522" i="18"/>
  <c r="AN365" i="18"/>
  <c r="Y1147" i="18"/>
  <c r="AP877" i="18"/>
  <c r="AQ601" i="18"/>
  <c r="AN334" i="18"/>
  <c r="AD151" i="18"/>
  <c r="Z1014" i="18"/>
  <c r="AN245" i="18"/>
  <c r="AO245" i="18"/>
  <c r="AA332" i="18"/>
  <c r="AN332" i="18"/>
  <c r="AN449" i="18"/>
  <c r="AL237" i="18"/>
  <c r="AN237" i="18"/>
  <c r="Z327" i="18"/>
  <c r="AB327" i="18"/>
  <c r="AO804" i="18"/>
  <c r="AQ628" i="18"/>
  <c r="AA675" i="18"/>
  <c r="AN675" i="18"/>
  <c r="AQ698" i="18"/>
  <c r="AA848" i="18"/>
  <c r="AQ873" i="18"/>
  <c r="AP873" i="18"/>
  <c r="Z980" i="18"/>
  <c r="AN989" i="18"/>
  <c r="AO1030" i="18"/>
  <c r="Z1048" i="18"/>
  <c r="AM1086" i="18"/>
  <c r="Y910" i="18"/>
  <c r="AA910" i="18"/>
  <c r="AM925" i="18"/>
  <c r="Z925" i="18"/>
  <c r="Z982" i="18"/>
  <c r="AO982" i="18"/>
  <c r="AM1050" i="18"/>
  <c r="AB1050" i="18"/>
  <c r="Z1148" i="18"/>
  <c r="AQ1148" i="18"/>
  <c r="AN911" i="18"/>
  <c r="AL1260" i="18"/>
  <c r="AL1268" i="18"/>
  <c r="AA1268" i="18"/>
  <c r="AM1130" i="18"/>
  <c r="Y1254" i="18"/>
  <c r="AA1254" i="18"/>
  <c r="AP1147" i="18"/>
  <c r="AP1168" i="18"/>
  <c r="AA1467" i="18"/>
  <c r="AL1467" i="18"/>
  <c r="AS141" i="18"/>
  <c r="AB1276" i="18"/>
  <c r="AM631" i="18"/>
  <c r="AA850" i="18"/>
  <c r="AA252" i="18"/>
  <c r="AM1276" i="18"/>
  <c r="AQ1198" i="18"/>
  <c r="Y752" i="18"/>
  <c r="AO371" i="18"/>
  <c r="Y263" i="18"/>
  <c r="AA263" i="18"/>
  <c r="AB241" i="18"/>
  <c r="Z241" i="18"/>
  <c r="AM241" i="18"/>
  <c r="AS123" i="18"/>
  <c r="Z240" i="18"/>
  <c r="AM240" i="18"/>
  <c r="AN292" i="18"/>
  <c r="AA292" i="18"/>
  <c r="AL292" i="18"/>
  <c r="Y292" i="18"/>
  <c r="AL376" i="18"/>
  <c r="AM376" i="18"/>
  <c r="AD93" i="18"/>
  <c r="AS93" i="18"/>
  <c r="AD161" i="18"/>
  <c r="AS161" i="18"/>
  <c r="AB512" i="18"/>
  <c r="Z512" i="18"/>
  <c r="AA418" i="18"/>
  <c r="Y418" i="18"/>
  <c r="AL418" i="18"/>
  <c r="AN418" i="18"/>
  <c r="AL527" i="18"/>
  <c r="Y527" i="18"/>
  <c r="AA527" i="18"/>
  <c r="AN527" i="18"/>
  <c r="AN669" i="18"/>
  <c r="AO669" i="18"/>
  <c r="AL703" i="18"/>
  <c r="AA703" i="18"/>
  <c r="Y703" i="18"/>
  <c r="AB716" i="18"/>
  <c r="Z716" i="18"/>
  <c r="AL409" i="18"/>
  <c r="AM409" i="18"/>
  <c r="Y648" i="18"/>
  <c r="AP648" i="18"/>
  <c r="AN648" i="18"/>
  <c r="AL648" i="18"/>
  <c r="AA648" i="18"/>
  <c r="AP707" i="18"/>
  <c r="Y707" i="18"/>
  <c r="AL707" i="18"/>
  <c r="AL579" i="18"/>
  <c r="AM694" i="18"/>
  <c r="AL694" i="18"/>
  <c r="AB722" i="18"/>
  <c r="AQ722" i="18"/>
  <c r="AP730" i="18"/>
  <c r="AA730" i="18"/>
  <c r="AA844" i="18"/>
  <c r="AP844" i="18"/>
  <c r="Y844" i="18"/>
  <c r="AO997" i="18"/>
  <c r="AN997" i="18"/>
  <c r="Z1016" i="18"/>
  <c r="AM1040" i="18"/>
  <c r="AL1040" i="18"/>
  <c r="AP1365" i="18"/>
  <c r="AA1041" i="18"/>
  <c r="AB712" i="18"/>
  <c r="AA1339" i="18"/>
  <c r="AB1242" i="18"/>
  <c r="AQ1130" i="18"/>
  <c r="AM1234" i="18"/>
  <c r="AP1118" i="18"/>
  <c r="AL928" i="18"/>
  <c r="AO884" i="18"/>
  <c r="AL548" i="18"/>
  <c r="AP568" i="18"/>
  <c r="AM327" i="18"/>
  <c r="Y277" i="18"/>
  <c r="AB942" i="18"/>
  <c r="AN872" i="18"/>
  <c r="Y761" i="18"/>
  <c r="AO509" i="18"/>
  <c r="AL1147" i="18"/>
  <c r="AO874" i="18"/>
  <c r="AL568" i="18"/>
  <c r="AL898" i="18"/>
  <c r="AA538" i="18"/>
  <c r="Z698" i="18"/>
  <c r="Y620" i="18"/>
  <c r="AA460" i="18"/>
  <c r="AQ1147" i="18"/>
  <c r="Y1168" i="18"/>
  <c r="Y1027" i="18"/>
  <c r="AB1148" i="18"/>
  <c r="AP1024" i="18"/>
  <c r="AA989" i="18"/>
  <c r="AA1089" i="18"/>
  <c r="AQ1055" i="18"/>
  <c r="AO873" i="18"/>
  <c r="AP497" i="18"/>
  <c r="AA449" i="18"/>
  <c r="AQ1122" i="18"/>
  <c r="AA877" i="18"/>
  <c r="Y334" i="18"/>
  <c r="Y237" i="18"/>
  <c r="AO456" i="18"/>
  <c r="AN456" i="18"/>
  <c r="AP540" i="18"/>
  <c r="Z793" i="18"/>
  <c r="AQ793" i="18"/>
  <c r="AM1118" i="18"/>
  <c r="AL1118" i="18"/>
  <c r="AA900" i="18"/>
  <c r="Y900" i="18"/>
  <c r="AB948" i="18"/>
  <c r="Z948" i="18"/>
  <c r="AL935" i="18"/>
  <c r="AN1062" i="18"/>
  <c r="AL1087" i="18"/>
  <c r="AN1099" i="18"/>
  <c r="AN1268" i="18"/>
  <c r="AB1168" i="18"/>
  <c r="AB1434" i="18"/>
  <c r="Z1434" i="18"/>
  <c r="AA1485" i="18"/>
  <c r="AL1485" i="18"/>
  <c r="AO1234" i="18"/>
  <c r="AS146" i="18"/>
  <c r="AD146" i="18"/>
  <c r="Y850" i="18"/>
  <c r="AN307" i="18"/>
  <c r="AP607" i="18"/>
  <c r="Z333" i="18"/>
  <c r="AM970" i="18"/>
  <c r="AQ240" i="18"/>
  <c r="AO1369" i="18"/>
  <c r="AQ1369" i="18"/>
  <c r="AB1369" i="18"/>
  <c r="AO1378" i="18"/>
  <c r="AN1378" i="18"/>
  <c r="AO1408" i="18"/>
  <c r="Z1408" i="18"/>
  <c r="AM1408" i="18"/>
  <c r="AQ1408" i="18"/>
  <c r="Z1489" i="18"/>
  <c r="AM1489" i="18"/>
  <c r="AB1489" i="18"/>
  <c r="AQ1489" i="18"/>
  <c r="AP1551" i="18"/>
  <c r="AN1551" i="18"/>
  <c r="AA1551" i="18"/>
  <c r="AA1555" i="18"/>
  <c r="AL1555" i="18"/>
  <c r="AB254" i="18"/>
  <c r="AM254" i="18"/>
  <c r="Z254" i="18"/>
  <c r="AN263" i="18"/>
  <c r="AL279" i="18"/>
  <c r="AA279" i="18"/>
  <c r="AO252" i="18"/>
  <c r="AQ252" i="18"/>
  <c r="AM252" i="18"/>
  <c r="AP292" i="18"/>
  <c r="AQ292" i="18"/>
  <c r="AQ426" i="18"/>
  <c r="AL667" i="18"/>
  <c r="AM667" i="18"/>
  <c r="Y269" i="18"/>
  <c r="AA269" i="18"/>
  <c r="AP269" i="18"/>
  <c r="AN458" i="18"/>
  <c r="AO458" i="18"/>
  <c r="AP533" i="18"/>
  <c r="Y533" i="18"/>
  <c r="AP595" i="18"/>
  <c r="AQ595" i="18"/>
  <c r="Z618" i="18"/>
  <c r="AM618" i="18"/>
  <c r="AB618" i="18"/>
  <c r="Z718" i="18"/>
  <c r="AB718" i="18"/>
  <c r="AB820" i="18"/>
  <c r="AQ820" i="18"/>
  <c r="AM834" i="18"/>
  <c r="Z834" i="18"/>
  <c r="AA473" i="18"/>
  <c r="Y473" i="18"/>
  <c r="AL473" i="18"/>
  <c r="AL485" i="18"/>
  <c r="AP485" i="18"/>
  <c r="AO511" i="18"/>
  <c r="AN511" i="18"/>
  <c r="AM668" i="18"/>
  <c r="AB668" i="18"/>
  <c r="AP818" i="18"/>
  <c r="AQ739" i="18"/>
  <c r="AP739" i="18"/>
  <c r="AA794" i="18"/>
  <c r="AL528" i="18"/>
  <c r="AM528" i="18"/>
  <c r="AQ708" i="18"/>
  <c r="AP708" i="18"/>
  <c r="AO727" i="18"/>
  <c r="AN727" i="18"/>
  <c r="AO981" i="18"/>
  <c r="AN981" i="18"/>
  <c r="AO1079" i="18"/>
  <c r="AN1079" i="18"/>
  <c r="AA1250" i="18"/>
  <c r="AN1250" i="18"/>
  <c r="Z1278" i="18"/>
  <c r="AM1278" i="18"/>
  <c r="AQ1278" i="18"/>
  <c r="AB1278" i="18"/>
  <c r="AP1289" i="18"/>
  <c r="AQ1289" i="18"/>
  <c r="AQ1311" i="18"/>
  <c r="AP1311" i="18"/>
  <c r="AN1320" i="18"/>
  <c r="AA1320" i="18"/>
  <c r="AL1020" i="18"/>
  <c r="AA1020" i="18"/>
  <c r="Y1020" i="18"/>
  <c r="AP1020" i="18"/>
  <c r="AO1029" i="18"/>
  <c r="Z1029" i="18"/>
  <c r="AL1320" i="18"/>
  <c r="Z1324" i="18"/>
  <c r="AB1324" i="18"/>
  <c r="AM1505" i="18"/>
  <c r="Z1505" i="18"/>
  <c r="AB499" i="18"/>
  <c r="Z499" i="18"/>
  <c r="AO499" i="18"/>
  <c r="AB595" i="18"/>
  <c r="Z595" i="18"/>
  <c r="AM595" i="18"/>
  <c r="AB601" i="18"/>
  <c r="Z601" i="18"/>
  <c r="AB613" i="18"/>
  <c r="Z613" i="18"/>
  <c r="AM613" i="18"/>
  <c r="AO613" i="18"/>
  <c r="AM625" i="18"/>
  <c r="AB625" i="18"/>
  <c r="Z625" i="18"/>
  <c r="AB651" i="18"/>
  <c r="Z651" i="18"/>
  <c r="AM651" i="18"/>
  <c r="AQ657" i="18"/>
  <c r="Z657" i="18"/>
  <c r="AB657" i="18"/>
  <c r="AO657" i="18"/>
  <c r="AB669" i="18"/>
  <c r="Z669" i="18"/>
  <c r="AQ669" i="18"/>
  <c r="Z677" i="18"/>
  <c r="AB677" i="18"/>
  <c r="AO677" i="18"/>
  <c r="AQ677" i="18"/>
  <c r="Y485" i="18"/>
  <c r="Y1235" i="18"/>
  <c r="AM1373" i="18"/>
  <c r="AP473" i="18"/>
  <c r="AM1306" i="18"/>
  <c r="Y1250" i="18"/>
  <c r="AL435" i="18"/>
  <c r="AA250" i="18"/>
  <c r="AN250" i="18"/>
  <c r="AO232" i="18"/>
  <c r="AN232" i="18"/>
  <c r="Y406" i="18"/>
  <c r="AA406" i="18"/>
  <c r="AO257" i="18"/>
  <c r="AN257" i="18"/>
  <c r="Y272" i="18"/>
  <c r="AA272" i="18"/>
  <c r="AN272" i="18"/>
  <c r="AP296" i="18"/>
  <c r="AN296" i="18"/>
  <c r="AA296" i="18"/>
  <c r="AL296" i="18"/>
  <c r="AA594" i="18"/>
  <c r="AL594" i="18"/>
  <c r="AL344" i="18"/>
  <c r="AM344" i="18"/>
  <c r="AP519" i="18"/>
  <c r="AL519" i="18"/>
  <c r="Y305" i="18"/>
  <c r="AA305" i="18"/>
  <c r="Y630" i="18"/>
  <c r="AP630" i="18"/>
  <c r="AN630" i="18"/>
  <c r="AM645" i="18"/>
  <c r="AL645" i="18"/>
  <c r="AL646" i="18"/>
  <c r="Y646" i="18"/>
  <c r="AP646" i="18"/>
  <c r="Z762" i="18"/>
  <c r="AM762" i="18"/>
  <c r="AB762" i="18"/>
  <c r="AO762" i="18"/>
  <c r="AB1000" i="18"/>
  <c r="Z1000" i="18"/>
  <c r="Z546" i="18"/>
  <c r="AB546" i="18"/>
  <c r="AL642" i="18"/>
  <c r="AA642" i="18"/>
  <c r="AQ861" i="18"/>
  <c r="AP861" i="18"/>
  <c r="Y886" i="18"/>
  <c r="AN886" i="18"/>
  <c r="AL740" i="18"/>
  <c r="Y1070" i="18"/>
  <c r="AQ889" i="18"/>
  <c r="Z889" i="18"/>
  <c r="AO889" i="18"/>
  <c r="Y953" i="18"/>
  <c r="AN953" i="18"/>
  <c r="AA953" i="18"/>
  <c r="AL953" i="18"/>
  <c r="AB965" i="18"/>
  <c r="Z965" i="18"/>
  <c r="AQ965" i="18"/>
  <c r="AQ1298" i="18"/>
  <c r="AB1298" i="18"/>
  <c r="AM1298" i="18"/>
  <c r="AM1332" i="18"/>
  <c r="AO1332" i="18"/>
  <c r="AB1332" i="18"/>
  <c r="AQ1332" i="18"/>
  <c r="AO854" i="18"/>
  <c r="Z854" i="18"/>
  <c r="AM902" i="18"/>
  <c r="AL902" i="18"/>
  <c r="AN903" i="18"/>
  <c r="AP903" i="18"/>
  <c r="AL903" i="18"/>
  <c r="AM946" i="18"/>
  <c r="AQ946" i="18"/>
  <c r="AM687" i="18"/>
  <c r="AB687" i="18"/>
  <c r="AL454" i="18"/>
  <c r="AQ241" i="18"/>
  <c r="AQ355" i="18"/>
  <c r="AB355" i="18"/>
  <c r="AQ414" i="18"/>
  <c r="AP414" i="18"/>
  <c r="AL415" i="18"/>
  <c r="AN428" i="18"/>
  <c r="AM431" i="18"/>
  <c r="AB640" i="18"/>
  <c r="AM640" i="18"/>
  <c r="AQ512" i="18"/>
  <c r="AN607" i="18"/>
  <c r="AL305" i="18"/>
  <c r="AL375" i="18"/>
  <c r="AO618" i="18"/>
  <c r="Z901" i="18"/>
  <c r="AB901" i="18"/>
  <c r="AN485" i="18"/>
  <c r="AQ546" i="18"/>
  <c r="AO668" i="18"/>
  <c r="AP452" i="18"/>
  <c r="AQ506" i="18"/>
  <c r="AP850" i="18"/>
  <c r="AA892" i="18"/>
  <c r="Y892" i="18"/>
  <c r="AA840" i="18"/>
  <c r="Y840" i="18"/>
  <c r="AQ1016" i="18"/>
  <c r="AL1070" i="18"/>
  <c r="AO1298" i="18"/>
  <c r="AN1298" i="18"/>
  <c r="Y1267" i="18"/>
  <c r="AA1267" i="18"/>
  <c r="AO1304" i="18"/>
  <c r="AQ854" i="18"/>
  <c r="AQ1463" i="18"/>
  <c r="AQ1551" i="18"/>
  <c r="AB266" i="18"/>
  <c r="Z266" i="18"/>
  <c r="AB272" i="18"/>
  <c r="Z272" i="18"/>
  <c r="Z298" i="18"/>
  <c r="AQ298" i="18"/>
  <c r="AB298" i="18"/>
  <c r="Z235" i="18"/>
  <c r="AB235" i="18"/>
  <c r="Z631" i="18"/>
  <c r="AB631" i="18"/>
  <c r="Z675" i="18"/>
  <c r="AB675" i="18"/>
  <c r="Z681" i="18"/>
  <c r="AQ681" i="18"/>
  <c r="Z693" i="18"/>
  <c r="AB693" i="18"/>
  <c r="AB701" i="18"/>
  <c r="Z701" i="18"/>
  <c r="AQ701" i="18"/>
  <c r="AB713" i="18"/>
  <c r="Z713" i="18"/>
  <c r="Z735" i="18"/>
  <c r="AB735" i="18"/>
  <c r="AB741" i="18"/>
  <c r="Z741" i="18"/>
  <c r="AL231" i="18"/>
  <c r="AM231" i="18"/>
  <c r="AB341" i="18"/>
  <c r="AA283" i="18"/>
  <c r="AQ265" i="18"/>
  <c r="AP307" i="18"/>
  <c r="AO343" i="18"/>
  <c r="AL356" i="18"/>
  <c r="AM512" i="18"/>
  <c r="AM483" i="18"/>
  <c r="AL483" i="18"/>
  <c r="AP375" i="18"/>
  <c r="AQ638" i="18"/>
  <c r="AN646" i="18"/>
  <c r="AQ874" i="18"/>
  <c r="AL814" i="18"/>
  <c r="AO988" i="18"/>
  <c r="AN988" i="18"/>
  <c r="AP1015" i="18"/>
  <c r="AN615" i="18"/>
  <c r="AO615" i="18"/>
  <c r="AO1088" i="18"/>
  <c r="AQ1160" i="18"/>
  <c r="AP1160" i="18"/>
  <c r="AM1363" i="18"/>
  <c r="Z1410" i="18"/>
  <c r="AB1410" i="18"/>
  <c r="AP1058" i="18"/>
  <c r="AP1063" i="18"/>
  <c r="AM1356" i="18"/>
  <c r="AB1356" i="18"/>
  <c r="AB352" i="18"/>
  <c r="Z352" i="18"/>
  <c r="AB358" i="18"/>
  <c r="Z358" i="18"/>
  <c r="AB366" i="18"/>
  <c r="AN259" i="18"/>
  <c r="AO259" i="18"/>
  <c r="Z465" i="18"/>
  <c r="AB465" i="18"/>
  <c r="AQ477" i="18"/>
  <c r="AB477" i="18"/>
  <c r="AB483" i="18"/>
  <c r="Z489" i="18"/>
  <c r="Z541" i="18"/>
  <c r="AB565" i="18"/>
  <c r="Z565" i="18"/>
  <c r="AM571" i="18"/>
  <c r="AB571" i="18"/>
  <c r="AQ577" i="18"/>
  <c r="AB577" i="18"/>
  <c r="Z597" i="18"/>
  <c r="AP749" i="18"/>
  <c r="AA749" i="18"/>
  <c r="Y1165" i="18"/>
  <c r="AN1165" i="18"/>
  <c r="AA1165" i="18"/>
  <c r="Y1289" i="18"/>
  <c r="AN1289" i="18"/>
  <c r="AA1289" i="18"/>
  <c r="AB1311" i="18"/>
  <c r="Z1311" i="18"/>
  <c r="AN791" i="18"/>
  <c r="Y791" i="18"/>
  <c r="AA791" i="18"/>
  <c r="AB811" i="18"/>
  <c r="AQ811" i="18"/>
  <c r="Z811" i="18"/>
  <c r="AM811" i="18"/>
  <c r="AP406" i="18"/>
  <c r="AO240" i="18"/>
  <c r="AM572" i="18"/>
  <c r="AO391" i="18"/>
  <c r="AN404" i="18"/>
  <c r="AN715" i="18"/>
  <c r="AA715" i="18"/>
  <c r="AM905" i="18"/>
  <c r="AM677" i="18"/>
  <c r="AO1206" i="18"/>
  <c r="AM1206" i="18"/>
  <c r="AB1158" i="18"/>
  <c r="Z1158" i="18"/>
  <c r="AQ1097" i="18"/>
  <c r="AP1097" i="18"/>
  <c r="AQ314" i="18"/>
  <c r="Z314" i="18"/>
  <c r="AB346" i="18"/>
  <c r="Z346" i="18"/>
  <c r="AB408" i="18"/>
  <c r="Z408" i="18"/>
  <c r="Y259" i="18"/>
  <c r="AL259" i="18"/>
  <c r="AA259" i="18"/>
  <c r="AB719" i="18"/>
  <c r="Z719" i="18"/>
  <c r="AN434" i="18"/>
  <c r="Y434" i="18"/>
  <c r="AL434" i="18"/>
  <c r="AA434" i="18"/>
  <c r="AM450" i="18"/>
  <c r="Z450" i="18"/>
  <c r="AN783" i="18"/>
  <c r="AO783" i="18"/>
  <c r="AP787" i="18"/>
  <c r="AQ787" i="18"/>
  <c r="AA799" i="18"/>
  <c r="AL799" i="18"/>
  <c r="AM775" i="18"/>
  <c r="AL775" i="18"/>
  <c r="AQ775" i="18"/>
  <c r="AO775" i="18"/>
  <c r="Z775" i="18"/>
  <c r="AP1320" i="18"/>
  <c r="AL1348" i="18"/>
  <c r="AM1137" i="18"/>
  <c r="AM438" i="18"/>
  <c r="AO438" i="18"/>
  <c r="AQ1423" i="18"/>
  <c r="AA783" i="18"/>
  <c r="AB438" i="18"/>
  <c r="AO262" i="18"/>
  <c r="Z262" i="18"/>
  <c r="Z288" i="18"/>
  <c r="Z318" i="18"/>
  <c r="AM318" i="18"/>
  <c r="AB332" i="18"/>
  <c r="Z332" i="18"/>
  <c r="AQ338" i="18"/>
  <c r="AB338" i="18"/>
  <c r="AB378" i="18"/>
  <c r="Z378" i="18"/>
  <c r="AB382" i="18"/>
  <c r="AB493" i="18"/>
  <c r="Z493" i="18"/>
  <c r="AO517" i="18"/>
  <c r="AB517" i="18"/>
  <c r="Z523" i="18"/>
  <c r="AB637" i="18"/>
  <c r="Z637" i="18"/>
  <c r="AL797" i="18"/>
  <c r="AP247" i="18"/>
  <c r="AN787" i="18"/>
  <c r="AA787" i="18"/>
  <c r="Z1183" i="18"/>
  <c r="AB1183" i="18"/>
  <c r="AN1193" i="18"/>
  <c r="AO1193" i="18"/>
  <c r="AA1197" i="18"/>
  <c r="AP1197" i="18"/>
  <c r="AA1121" i="18"/>
  <c r="Y1121" i="18"/>
  <c r="AM1189" i="18"/>
  <c r="AB1189" i="18"/>
  <c r="AA1400" i="18"/>
  <c r="AN1305" i="18"/>
  <c r="AA1305" i="18"/>
  <c r="AL1411" i="18"/>
  <c r="AM1411" i="18"/>
  <c r="AO1327" i="18"/>
  <c r="AN1327" i="18"/>
  <c r="AM1548" i="18"/>
  <c r="AL1548" i="18"/>
  <c r="AO1552" i="18"/>
  <c r="AB1552" i="18"/>
  <c r="AQ1552" i="18"/>
  <c r="AM1552" i="18"/>
  <c r="AO1460" i="18"/>
  <c r="Z1460" i="18"/>
  <c r="AB1460" i="18"/>
  <c r="Y1492" i="18"/>
  <c r="AA1492" i="18"/>
  <c r="AN751" i="18"/>
  <c r="AA751" i="18"/>
  <c r="Y751" i="18"/>
  <c r="AO1449" i="18"/>
  <c r="AN1449" i="18"/>
  <c r="AN1277" i="18"/>
  <c r="AO1277" i="18"/>
  <c r="AQ1431" i="18"/>
  <c r="AP1431" i="18"/>
  <c r="AO1546" i="18"/>
  <c r="AQ1546" i="18"/>
  <c r="Z1546" i="18"/>
  <c r="AO1113" i="18"/>
  <c r="AM1113" i="18"/>
  <c r="AQ1113" i="18"/>
  <c r="Z1209" i="18"/>
  <c r="AO1209" i="18"/>
  <c r="AB1209" i="18"/>
  <c r="AA1352" i="18"/>
  <c r="AN1352" i="18"/>
  <c r="Y1352" i="18"/>
  <c r="Z1468" i="18"/>
  <c r="AO1468" i="18"/>
  <c r="AB1468" i="18"/>
  <c r="AQ1468" i="18"/>
  <c r="AA556" i="18"/>
  <c r="AN570" i="18"/>
  <c r="AP680" i="18"/>
  <c r="AQ680" i="18"/>
  <c r="AL855" i="18"/>
  <c r="AQ1188" i="18"/>
  <c r="AM1423" i="18"/>
  <c r="Z1405" i="18"/>
  <c r="AB1423" i="18"/>
  <c r="AB286" i="18"/>
  <c r="Z286" i="18"/>
  <c r="AB292" i="18"/>
  <c r="Z292" i="18"/>
  <c r="Z330" i="18"/>
  <c r="AB330" i="18"/>
  <c r="AB404" i="18"/>
  <c r="Z404" i="18"/>
  <c r="AQ410" i="18"/>
  <c r="AB410" i="18"/>
  <c r="Y243" i="18"/>
  <c r="AA243" i="18"/>
  <c r="AB509" i="18"/>
  <c r="Z509" i="18"/>
  <c r="Z521" i="18"/>
  <c r="AB529" i="18"/>
  <c r="Z529" i="18"/>
  <c r="AB537" i="18"/>
  <c r="AQ591" i="18"/>
  <c r="AB641" i="18"/>
  <c r="Z641" i="18"/>
  <c r="AM239" i="18"/>
  <c r="Z239" i="18"/>
  <c r="AQ255" i="18"/>
  <c r="AP255" i="18"/>
  <c r="AM755" i="18"/>
  <c r="AB755" i="18"/>
  <c r="AP1418" i="18"/>
  <c r="Y1418" i="18"/>
  <c r="AA1418" i="18"/>
  <c r="AO1135" i="18"/>
  <c r="AM430" i="18"/>
  <c r="AL430" i="18"/>
  <c r="AL1389" i="18"/>
  <c r="AL1494" i="18"/>
  <c r="AN1494" i="18"/>
  <c r="AP1502" i="18"/>
  <c r="AQ1502" i="18"/>
  <c r="AO1530" i="18"/>
  <c r="AB1530" i="18"/>
  <c r="AM1530" i="18"/>
  <c r="AM1209" i="18"/>
  <c r="AL1209" i="18"/>
  <c r="AP1352" i="18"/>
  <c r="AQ755" i="18"/>
  <c r="AM1435" i="18"/>
  <c r="AP1554" i="18"/>
  <c r="AL1528" i="18"/>
  <c r="AA1528" i="18"/>
  <c r="Z1565" i="18"/>
  <c r="AS1541" i="18"/>
  <c r="AD1541" i="18"/>
  <c r="AD1505" i="18"/>
  <c r="AS1505" i="18"/>
  <c r="AD1497" i="18"/>
  <c r="AS1497" i="18"/>
  <c r="AD1491" i="18"/>
  <c r="AS1491" i="18"/>
  <c r="AD1256" i="18"/>
  <c r="AS1256" i="18"/>
  <c r="AB1254" i="18"/>
  <c r="AD1092" i="18"/>
  <c r="AS1092" i="18"/>
  <c r="AD1088" i="18"/>
  <c r="AS1088" i="18"/>
  <c r="AD1005" i="18"/>
  <c r="AS1005" i="18"/>
  <c r="AD949" i="18"/>
  <c r="AS949" i="18"/>
  <c r="AD869" i="18"/>
  <c r="AS869" i="18"/>
  <c r="AD864" i="18"/>
  <c r="AS864" i="18"/>
  <c r="Y792" i="18"/>
  <c r="AA792" i="18"/>
  <c r="AD1470" i="18"/>
  <c r="AS1470" i="18"/>
  <c r="AD1386" i="18"/>
  <c r="AS1386" i="18"/>
  <c r="Z1365" i="18"/>
  <c r="AB1365" i="18"/>
  <c r="AD1358" i="18"/>
  <c r="AS1358" i="18"/>
  <c r="Z1345" i="18"/>
  <c r="AB1345" i="18"/>
  <c r="AS1300" i="18"/>
  <c r="AD1300" i="18"/>
  <c r="AS1002" i="18"/>
  <c r="AD1002" i="18"/>
  <c r="Y982" i="18"/>
  <c r="AS788" i="18"/>
  <c r="AD788" i="18"/>
  <c r="AD587" i="18"/>
  <c r="AS587" i="18"/>
  <c r="AB540" i="18"/>
  <c r="Z540" i="18"/>
  <c r="AD529" i="18"/>
  <c r="AS529" i="18"/>
  <c r="AM1546" i="18"/>
  <c r="AN1117" i="18"/>
  <c r="AS1563" i="18"/>
  <c r="AD1563" i="18"/>
  <c r="AB1539" i="18"/>
  <c r="AS1478" i="18"/>
  <c r="AD1478" i="18"/>
  <c r="AD1473" i="18"/>
  <c r="AS1473" i="18"/>
  <c r="Y1403" i="18"/>
  <c r="AD1305" i="18"/>
  <c r="AS1305" i="18"/>
  <c r="AD1177" i="18"/>
  <c r="AS1177" i="18"/>
  <c r="AD1003" i="18"/>
  <c r="AS1003" i="18"/>
  <c r="AS983" i="18"/>
  <c r="AD983" i="18"/>
  <c r="AA797" i="18"/>
  <c r="Y797" i="18"/>
  <c r="Z789" i="18"/>
  <c r="Y684" i="18"/>
  <c r="AS505" i="18"/>
  <c r="AD505" i="18"/>
  <c r="AN1145" i="18"/>
  <c r="AP1319" i="18"/>
  <c r="AP1494" i="18"/>
  <c r="AP1526" i="18"/>
  <c r="AP1137" i="18"/>
  <c r="AD1535" i="18"/>
  <c r="AS1535" i="18"/>
  <c r="AA1503" i="18"/>
  <c r="Y1503" i="18"/>
  <c r="AO1502" i="18"/>
  <c r="AO1470" i="18"/>
  <c r="AD1461" i="18"/>
  <c r="AS1461" i="18"/>
  <c r="AD1401" i="18"/>
  <c r="AS1401" i="18"/>
  <c r="AD1343" i="18"/>
  <c r="AS1343" i="18"/>
  <c r="AQ1342" i="18"/>
  <c r="AD1299" i="18"/>
  <c r="AS1299" i="18"/>
  <c r="Y1258" i="18"/>
  <c r="AA1258" i="18"/>
  <c r="AD1242" i="18"/>
  <c r="AS1242" i="18"/>
  <c r="AD1228" i="18"/>
  <c r="AS1228" i="18"/>
  <c r="AD1202" i="18"/>
  <c r="AS1202" i="18"/>
  <c r="AA1131" i="18"/>
  <c r="Y1131" i="18"/>
  <c r="AD1116" i="18"/>
  <c r="AS1116" i="18"/>
  <c r="AD1067" i="18"/>
  <c r="AS1067" i="18"/>
  <c r="AD1059" i="18"/>
  <c r="AS1059" i="18"/>
  <c r="AD852" i="18"/>
  <c r="AS852" i="18"/>
  <c r="AB817" i="18"/>
  <c r="AD797" i="18"/>
  <c r="AS797" i="18"/>
  <c r="AM1311" i="18"/>
  <c r="AP1400" i="18"/>
  <c r="AP1265" i="18"/>
  <c r="AD1558" i="18"/>
  <c r="AS1558" i="18"/>
  <c r="AO1518" i="18"/>
  <c r="AD1445" i="18"/>
  <c r="AS1445" i="18"/>
  <c r="Y1361" i="18"/>
  <c r="AA1361" i="18"/>
  <c r="AD1359" i="18"/>
  <c r="AS1359" i="18"/>
  <c r="Z1315" i="18"/>
  <c r="AS1309" i="18"/>
  <c r="AD1309" i="18"/>
  <c r="AD1294" i="18"/>
  <c r="AS1294" i="18"/>
  <c r="AD1161" i="18"/>
  <c r="AS1161" i="18"/>
  <c r="AD1079" i="18"/>
  <c r="AS1079" i="18"/>
  <c r="AD953" i="18"/>
  <c r="AS953" i="18"/>
  <c r="AD950" i="18"/>
  <c r="AS950" i="18"/>
  <c r="AB923" i="18"/>
  <c r="Z923" i="18"/>
  <c r="AD916" i="18"/>
  <c r="AS916" i="18"/>
  <c r="AD887" i="18"/>
  <c r="AS887" i="18"/>
  <c r="AD875" i="18"/>
  <c r="AS875" i="18"/>
  <c r="AD867" i="18"/>
  <c r="AS867" i="18"/>
  <c r="AA829" i="18"/>
  <c r="Y829" i="18"/>
  <c r="AM1407" i="18"/>
  <c r="AM1450" i="18"/>
  <c r="AO1141" i="18"/>
  <c r="AN1560" i="18"/>
  <c r="AS1556" i="18"/>
  <c r="AD1556" i="18"/>
  <c r="AA1509" i="18"/>
  <c r="AD1499" i="18"/>
  <c r="AS1499" i="18"/>
  <c r="AQ1449" i="18"/>
  <c r="AD1379" i="18"/>
  <c r="AS1379" i="18"/>
  <c r="AD1330" i="18"/>
  <c r="AS1330" i="18"/>
  <c r="AD1273" i="18"/>
  <c r="AS1273" i="18"/>
  <c r="AD1268" i="18"/>
  <c r="AS1268" i="18"/>
  <c r="AD1205" i="18"/>
  <c r="AS1205" i="18"/>
  <c r="AS1204" i="18"/>
  <c r="AD926" i="18"/>
  <c r="AS926" i="18"/>
  <c r="AD920" i="18"/>
  <c r="AS920" i="18"/>
  <c r="AD892" i="18"/>
  <c r="AS892" i="18"/>
  <c r="AD881" i="18"/>
  <c r="AS881" i="18"/>
  <c r="AS1503" i="18"/>
  <c r="AD1236" i="18"/>
  <c r="AS1236" i="18"/>
  <c r="AS1235" i="18"/>
  <c r="AD1198" i="18"/>
  <c r="AS1198" i="18"/>
  <c r="AS1126" i="18"/>
  <c r="AS444" i="18"/>
  <c r="AD1466" i="18"/>
  <c r="AS1466" i="18"/>
  <c r="AD1397" i="18"/>
  <c r="AS1397" i="18"/>
  <c r="AD1388" i="18"/>
  <c r="AS1388" i="18"/>
  <c r="AD1190" i="18"/>
  <c r="AS1190" i="18"/>
  <c r="AS239" i="18"/>
  <c r="AD239" i="18"/>
  <c r="AO266" i="18"/>
  <c r="AO471" i="18"/>
  <c r="AN471" i="18"/>
  <c r="Y308" i="18"/>
  <c r="AO377" i="18"/>
  <c r="AN364" i="18"/>
  <c r="AO364" i="18"/>
  <c r="AQ335" i="18"/>
  <c r="AN619" i="18"/>
  <c r="Y619" i="18"/>
  <c r="AA619" i="18"/>
  <c r="AO431" i="18"/>
  <c r="AA609" i="18"/>
  <c r="AL609" i="18"/>
  <c r="AP609" i="18"/>
  <c r="AL627" i="18"/>
  <c r="AA627" i="18"/>
  <c r="AA676" i="18"/>
  <c r="Y685" i="18"/>
  <c r="AP685" i="18"/>
  <c r="AL685" i="18"/>
  <c r="AN685" i="18"/>
  <c r="AM786" i="18"/>
  <c r="AO1448" i="18"/>
  <c r="Y606" i="18"/>
  <c r="AL606" i="18"/>
  <c r="AN606" i="18"/>
  <c r="AP714" i="18"/>
  <c r="AQ714" i="18"/>
  <c r="AM851" i="18"/>
  <c r="Z1355" i="18"/>
  <c r="AB1355" i="18"/>
  <c r="AM1355" i="18"/>
  <c r="AQ1355" i="18"/>
  <c r="AP1509" i="18"/>
  <c r="AP1029" i="18"/>
  <c r="AQ1029" i="18"/>
  <c r="AO1334" i="18"/>
  <c r="AN1334" i="18"/>
  <c r="Y549" i="18"/>
  <c r="AN549" i="18"/>
  <c r="AA549" i="18"/>
  <c r="AM865" i="18"/>
  <c r="AB865" i="18"/>
  <c r="AN901" i="18"/>
  <c r="AB1563" i="18"/>
  <c r="AM1563" i="18"/>
  <c r="AD153" i="18"/>
  <c r="AS153" i="18"/>
  <c r="AS187" i="18"/>
  <c r="AD187" i="18"/>
  <c r="AO254" i="18"/>
  <c r="AN254" i="18"/>
  <c r="AO299" i="18"/>
  <c r="AB299" i="18"/>
  <c r="AO324" i="18"/>
  <c r="AN324" i="18"/>
  <c r="AO397" i="18"/>
  <c r="AN397" i="18"/>
  <c r="AQ463" i="18"/>
  <c r="AA698" i="18"/>
  <c r="AM729" i="18"/>
  <c r="AL729" i="18"/>
  <c r="AM777" i="18"/>
  <c r="AL777" i="18"/>
  <c r="AN635" i="18"/>
  <c r="Y635" i="18"/>
  <c r="AP635" i="18"/>
  <c r="Z991" i="18"/>
  <c r="AQ991" i="18"/>
  <c r="AM991" i="18"/>
  <c r="AB991" i="18"/>
  <c r="AO991" i="18"/>
  <c r="Y1094" i="18"/>
  <c r="AP1094" i="18"/>
  <c r="AA1094" i="18"/>
  <c r="AA1100" i="18"/>
  <c r="Y1100" i="18"/>
  <c r="AO1105" i="18"/>
  <c r="AB277" i="18"/>
  <c r="AM277" i="18"/>
  <c r="AO277" i="18"/>
  <c r="Z277" i="18"/>
  <c r="Y241" i="18"/>
  <c r="AP241" i="18"/>
  <c r="AL241" i="18"/>
  <c r="AA241" i="18"/>
  <c r="AB249" i="18"/>
  <c r="Z249" i="18"/>
  <c r="AO249" i="18"/>
  <c r="AP319" i="18"/>
  <c r="AQ379" i="18"/>
  <c r="AP379" i="18"/>
  <c r="AA1016" i="18"/>
  <c r="AP1016" i="18"/>
  <c r="Y1016" i="18"/>
  <c r="AM1066" i="18"/>
  <c r="AL1066" i="18"/>
  <c r="AA1088" i="18"/>
  <c r="AN1088" i="18"/>
  <c r="Y1088" i="18"/>
  <c r="AP1088" i="18"/>
  <c r="AP1092" i="18"/>
  <c r="Y1092" i="18"/>
  <c r="AA1092" i="18"/>
  <c r="AL1092" i="18"/>
  <c r="AD132" i="18"/>
  <c r="AS132" i="18"/>
  <c r="Z473" i="18"/>
  <c r="AM473" i="18"/>
  <c r="AQ473" i="18"/>
  <c r="AB473" i="18"/>
  <c r="AO557" i="18"/>
  <c r="Z557" i="18"/>
  <c r="AB557" i="18"/>
  <c r="Z579" i="18"/>
  <c r="AB579" i="18"/>
  <c r="AO579" i="18"/>
  <c r="AQ579" i="18"/>
  <c r="AB647" i="18"/>
  <c r="Z647" i="18"/>
  <c r="AM647" i="18"/>
  <c r="Z683" i="18"/>
  <c r="AB683" i="18"/>
  <c r="AM691" i="18"/>
  <c r="AQ691" i="18"/>
  <c r="Z691" i="18"/>
  <c r="AB731" i="18"/>
  <c r="Z731" i="18"/>
  <c r="Z1523" i="18"/>
  <c r="AM1523" i="18"/>
  <c r="AN1498" i="18"/>
  <c r="AO1498" i="18"/>
  <c r="AO1464" i="18"/>
  <c r="AN1464" i="18"/>
  <c r="AB1364" i="18"/>
  <c r="Z1364" i="18"/>
  <c r="AQ1357" i="18"/>
  <c r="AP1357" i="18"/>
  <c r="Y1338" i="18"/>
  <c r="AA1338" i="18"/>
  <c r="AL1338" i="18"/>
  <c r="AN1338" i="18"/>
  <c r="AO1315" i="18"/>
  <c r="AB1315" i="18"/>
  <c r="AN1276" i="18"/>
  <c r="AO1276" i="18"/>
  <c r="AQ1151" i="18"/>
  <c r="AP1151" i="18"/>
  <c r="AM579" i="18"/>
  <c r="AQ277" i="18"/>
  <c r="AQ232" i="18"/>
  <c r="AO1355" i="18"/>
  <c r="AQ1187" i="18"/>
  <c r="AA998" i="18"/>
  <c r="AN411" i="18"/>
  <c r="AL618" i="18"/>
  <c r="AN487" i="18"/>
  <c r="AM1364" i="18"/>
  <c r="AO352" i="18"/>
  <c r="AN684" i="18"/>
  <c r="AA1371" i="18"/>
  <c r="AQ1315" i="18"/>
  <c r="AM985" i="18"/>
  <c r="Z1563" i="18"/>
  <c r="Y371" i="18"/>
  <c r="AN371" i="18"/>
  <c r="Y475" i="18"/>
  <c r="AL455" i="18"/>
  <c r="AL619" i="18"/>
  <c r="AP352" i="18"/>
  <c r="AQ352" i="18"/>
  <c r="AP491" i="18"/>
  <c r="AN493" i="18"/>
  <c r="AP627" i="18"/>
  <c r="AO629" i="18"/>
  <c r="AN629" i="18"/>
  <c r="AN765" i="18"/>
  <c r="AO765" i="18"/>
  <c r="Y896" i="18"/>
  <c r="Y919" i="18"/>
  <c r="AA919" i="18"/>
  <c r="AB972" i="18"/>
  <c r="Y977" i="18"/>
  <c r="AO1187" i="18"/>
  <c r="AN1361" i="18"/>
  <c r="AQ542" i="18"/>
  <c r="AL584" i="18"/>
  <c r="AM584" i="18"/>
  <c r="AO928" i="18"/>
  <c r="AN928" i="18"/>
  <c r="Z1128" i="18"/>
  <c r="AB1128" i="18"/>
  <c r="Z1176" i="18"/>
  <c r="AB1176" i="18"/>
  <c r="AQ1176" i="18"/>
  <c r="AM1365" i="18"/>
  <c r="AM1443" i="18"/>
  <c r="AB1443" i="18"/>
  <c r="AB822" i="18"/>
  <c r="AQ822" i="18"/>
  <c r="AA649" i="18"/>
  <c r="Y649" i="18"/>
  <c r="Y836" i="18"/>
  <c r="AA1545" i="18"/>
  <c r="AQ303" i="18"/>
  <c r="AP682" i="18"/>
  <c r="AO721" i="18"/>
  <c r="AN721" i="18"/>
  <c r="AQ639" i="18"/>
  <c r="AP639" i="18"/>
  <c r="AQ650" i="18"/>
  <c r="Y1017" i="18"/>
  <c r="AP1017" i="18"/>
  <c r="AA1037" i="18"/>
  <c r="Y1037" i="18"/>
  <c r="Y907" i="18"/>
  <c r="AA907" i="18"/>
  <c r="AB915" i="18"/>
  <c r="Z915" i="18"/>
  <c r="AB1444" i="18"/>
  <c r="Z1444" i="18"/>
  <c r="AN1525" i="18"/>
  <c r="AO1525" i="18"/>
  <c r="AO1557" i="18"/>
  <c r="AN1557" i="18"/>
  <c r="AO1491" i="18"/>
  <c r="AB1491" i="18"/>
  <c r="AQ1491" i="18"/>
  <c r="AS49" i="18"/>
  <c r="AD49" i="18"/>
  <c r="AS74" i="18"/>
  <c r="AD74" i="18"/>
  <c r="AQ1085" i="18"/>
  <c r="AN443" i="18"/>
  <c r="AL243" i="18"/>
  <c r="AM243" i="18"/>
  <c r="AO696" i="18"/>
  <c r="AN696" i="18"/>
  <c r="AL704" i="18"/>
  <c r="AP884" i="18"/>
  <c r="AQ884" i="18"/>
  <c r="AM581" i="18"/>
  <c r="AP613" i="18"/>
  <c r="AQ613" i="18"/>
  <c r="Z754" i="18"/>
  <c r="AB754" i="18"/>
  <c r="AQ761" i="18"/>
  <c r="AP764" i="18"/>
  <c r="AA764" i="18"/>
  <c r="Y764" i="18"/>
  <c r="AO822" i="18"/>
  <c r="AQ839" i="18"/>
  <c r="AO847" i="18"/>
  <c r="AB847" i="18"/>
  <c r="AM847" i="18"/>
  <c r="Y865" i="18"/>
  <c r="AL865" i="18"/>
  <c r="AA865" i="18"/>
  <c r="AP865" i="18"/>
  <c r="AO561" i="18"/>
  <c r="AN561" i="18"/>
  <c r="AB564" i="18"/>
  <c r="AM564" i="18"/>
  <c r="AP573" i="18"/>
  <c r="AQ573" i="18"/>
  <c r="AO626" i="18"/>
  <c r="AN626" i="18"/>
  <c r="AQ626" i="18"/>
  <c r="AP626" i="18"/>
  <c r="Y633" i="18"/>
  <c r="AA633" i="18"/>
  <c r="AN633" i="18"/>
  <c r="AL633" i="18"/>
  <c r="AP633" i="18"/>
  <c r="AN749" i="18"/>
  <c r="AO749" i="18"/>
  <c r="AL758" i="18"/>
  <c r="AA758" i="18"/>
  <c r="AN758" i="18"/>
  <c r="Y758" i="18"/>
  <c r="AM760" i="18"/>
  <c r="AM869" i="18"/>
  <c r="AL869" i="18"/>
  <c r="AM886" i="18"/>
  <c r="AL886" i="18"/>
  <c r="AP886" i="18"/>
  <c r="AA886" i="18"/>
  <c r="AB905" i="18"/>
  <c r="AQ905" i="18"/>
  <c r="Z905" i="18"/>
  <c r="AQ914" i="18"/>
  <c r="AP914" i="18"/>
  <c r="AL919" i="18"/>
  <c r="AM919" i="18"/>
  <c r="AP955" i="18"/>
  <c r="AQ955" i="18"/>
  <c r="AB958" i="18"/>
  <c r="AQ958" i="18"/>
  <c r="AM958" i="18"/>
  <c r="Z958" i="18"/>
  <c r="AL1178" i="18"/>
  <c r="AM1178" i="18"/>
  <c r="AM1290" i="18"/>
  <c r="AQ1364" i="18"/>
  <c r="AL1398" i="18"/>
  <c r="AN737" i="18"/>
  <c r="AO737" i="18"/>
  <c r="AB740" i="18"/>
  <c r="Z740" i="18"/>
  <c r="AM740" i="18"/>
  <c r="AM753" i="18"/>
  <c r="AL753" i="18"/>
  <c r="Y766" i="18"/>
  <c r="AP766" i="18"/>
  <c r="AN766" i="18"/>
  <c r="AA766" i="18"/>
  <c r="AL766" i="18"/>
  <c r="AM790" i="18"/>
  <c r="AL790" i="18"/>
  <c r="AM844" i="18"/>
  <c r="AB844" i="18"/>
  <c r="Z844" i="18"/>
  <c r="Y852" i="18"/>
  <c r="AA852" i="18"/>
  <c r="AN852" i="18"/>
  <c r="AP852" i="18"/>
  <c r="AL852" i="18"/>
  <c r="AP592" i="18"/>
  <c r="AA592" i="18"/>
  <c r="Y592" i="18"/>
  <c r="AL592" i="18"/>
  <c r="AM592" i="18"/>
  <c r="AA1127" i="18"/>
  <c r="Y1127" i="18"/>
  <c r="AN1127" i="18"/>
  <c r="AL1127" i="18"/>
  <c r="Z1569" i="18"/>
  <c r="AB1569" i="18"/>
  <c r="AQ1569" i="18"/>
  <c r="AM1569" i="18"/>
  <c r="AB860" i="18"/>
  <c r="Z860" i="18"/>
  <c r="AO860" i="18"/>
  <c r="AA889" i="18"/>
  <c r="AL889" i="18"/>
  <c r="Y889" i="18"/>
  <c r="AN929" i="18"/>
  <c r="Y929" i="18"/>
  <c r="AL929" i="18"/>
  <c r="AA929" i="18"/>
  <c r="AL997" i="18"/>
  <c r="AM997" i="18"/>
  <c r="AO1454" i="18"/>
  <c r="AN1454" i="18"/>
  <c r="AP1479" i="18"/>
  <c r="AQ1479" i="18"/>
  <c r="AO1481" i="18"/>
  <c r="AO313" i="18"/>
  <c r="AQ1030" i="18"/>
  <c r="AQ333" i="18"/>
  <c r="AO700" i="18"/>
  <c r="Z299" i="18"/>
  <c r="AP1195" i="18"/>
  <c r="Z865" i="18"/>
  <c r="AA685" i="18"/>
  <c r="AN544" i="18"/>
  <c r="AP1237" i="18"/>
  <c r="AQ815" i="18"/>
  <c r="Y676" i="18"/>
  <c r="AO1364" i="18"/>
  <c r="AO939" i="18"/>
  <c r="Y627" i="18"/>
  <c r="Y329" i="18"/>
  <c r="AL329" i="18"/>
  <c r="AQ453" i="18"/>
  <c r="AM405" i="18"/>
  <c r="AA461" i="18"/>
  <c r="AO529" i="18"/>
  <c r="Y493" i="18"/>
  <c r="AP493" i="18"/>
  <c r="AM892" i="18"/>
  <c r="AB892" i="18"/>
  <c r="Z1116" i="18"/>
  <c r="AQ1116" i="18"/>
  <c r="AO1116" i="18"/>
  <c r="AM1315" i="18"/>
  <c r="AM731" i="18"/>
  <c r="AN731" i="18"/>
  <c r="AA731" i="18"/>
  <c r="AP813" i="18"/>
  <c r="AA813" i="18"/>
  <c r="AL813" i="18"/>
  <c r="AM826" i="18"/>
  <c r="AO826" i="18"/>
  <c r="AL984" i="18"/>
  <c r="AM1451" i="18"/>
  <c r="AQ1451" i="18"/>
  <c r="AN1535" i="18"/>
  <c r="AO1535" i="18"/>
  <c r="AB271" i="18"/>
  <c r="AP278" i="18"/>
  <c r="AM333" i="18"/>
  <c r="AM400" i="18"/>
  <c r="AL400" i="18"/>
  <c r="AM504" i="18"/>
  <c r="AB504" i="18"/>
  <c r="AO504" i="18"/>
  <c r="Z504" i="18"/>
  <c r="AP553" i="18"/>
  <c r="AQ553" i="18"/>
  <c r="AP535" i="18"/>
  <c r="AQ535" i="18"/>
  <c r="AN548" i="18"/>
  <c r="AO548" i="18"/>
  <c r="AO577" i="18"/>
  <c r="AN577" i="18"/>
  <c r="AO1230" i="18"/>
  <c r="AQ1267" i="18"/>
  <c r="AP1267" i="18"/>
  <c r="AP1300" i="18"/>
  <c r="AQ1300" i="18"/>
  <c r="Z1330" i="18"/>
  <c r="AO1330" i="18"/>
  <c r="AQ1330" i="18"/>
  <c r="AB1330" i="18"/>
  <c r="AM1330" i="18"/>
  <c r="AN1373" i="18"/>
  <c r="AO1373" i="18"/>
  <c r="AN1292" i="18"/>
  <c r="AA1292" i="18"/>
  <c r="AP1292" i="18"/>
  <c r="AM1162" i="18"/>
  <c r="AL1162" i="18"/>
  <c r="AO473" i="18"/>
  <c r="AO351" i="18"/>
  <c r="AO551" i="18"/>
  <c r="AN551" i="18"/>
  <c r="AO1569" i="18"/>
  <c r="AN1569" i="18"/>
  <c r="AM680" i="18"/>
  <c r="Z680" i="18"/>
  <c r="AB680" i="18"/>
  <c r="AO680" i="18"/>
  <c r="AN691" i="18"/>
  <c r="AO691" i="18"/>
  <c r="Z879" i="18"/>
  <c r="AO879" i="18"/>
  <c r="AB879" i="18"/>
  <c r="AQ879" i="18"/>
  <c r="AN962" i="18"/>
  <c r="Y962" i="18"/>
  <c r="AA962" i="18"/>
  <c r="AL962" i="18"/>
  <c r="AP964" i="18"/>
  <c r="AQ964" i="18"/>
  <c r="AP995" i="18"/>
  <c r="Y995" i="18"/>
  <c r="AN995" i="18"/>
  <c r="AB691" i="18"/>
  <c r="AA606" i="18"/>
  <c r="AL308" i="18"/>
  <c r="AQ865" i="18"/>
  <c r="Y411" i="18"/>
  <c r="Y609" i="18"/>
  <c r="AP619" i="18"/>
  <c r="AM565" i="18"/>
  <c r="AP589" i="18"/>
  <c r="AQ731" i="18"/>
  <c r="AA320" i="18"/>
  <c r="Y320" i="18"/>
  <c r="AN320" i="18"/>
  <c r="AA379" i="18"/>
  <c r="AA405" i="18"/>
  <c r="AQ439" i="18"/>
  <c r="AL378" i="18"/>
  <c r="AN378" i="18"/>
  <c r="AQ461" i="18"/>
  <c r="AL674" i="18"/>
  <c r="Y674" i="18"/>
  <c r="AA674" i="18"/>
  <c r="AA724" i="18"/>
  <c r="AP490" i="18"/>
  <c r="AL490" i="18"/>
  <c r="AP618" i="18"/>
  <c r="AQ618" i="18"/>
  <c r="AP721" i="18"/>
  <c r="Y741" i="18"/>
  <c r="AO825" i="18"/>
  <c r="AN1459" i="18"/>
  <c r="AM542" i="18"/>
  <c r="Z542" i="18"/>
  <c r="AO612" i="18"/>
  <c r="AO683" i="18"/>
  <c r="AA875" i="18"/>
  <c r="AL875" i="18"/>
  <c r="AN875" i="18"/>
  <c r="AL1218" i="18"/>
  <c r="AN589" i="18"/>
  <c r="AP973" i="18"/>
  <c r="AA973" i="18"/>
  <c r="Y973" i="18"/>
  <c r="AQ1099" i="18"/>
  <c r="AP1099" i="18"/>
  <c r="AB650" i="18"/>
  <c r="Z650" i="18"/>
  <c r="AL866" i="18"/>
  <c r="Y866" i="18"/>
  <c r="AO731" i="18"/>
  <c r="AO647" i="18"/>
  <c r="AA635" i="18"/>
  <c r="AN327" i="18"/>
  <c r="AO327" i="18"/>
  <c r="AN330" i="18"/>
  <c r="Y330" i="18"/>
  <c r="AL330" i="18"/>
  <c r="AA330" i="18"/>
  <c r="AP330" i="18"/>
  <c r="Y460" i="18"/>
  <c r="AP460" i="18"/>
  <c r="AN740" i="18"/>
  <c r="AO740" i="18"/>
  <c r="AM781" i="18"/>
  <c r="AB781" i="18"/>
  <c r="AO781" i="18"/>
  <c r="AP869" i="18"/>
  <c r="AQ869" i="18"/>
  <c r="AN949" i="18"/>
  <c r="AB257" i="18"/>
  <c r="AQ257" i="18"/>
  <c r="AM257" i="18"/>
  <c r="Z257" i="18"/>
  <c r="AA380" i="18"/>
  <c r="AL380" i="18"/>
  <c r="Y380" i="18"/>
  <c r="AN380" i="18"/>
  <c r="AA497" i="18"/>
  <c r="Y497" i="18"/>
  <c r="AL497" i="18"/>
  <c r="AN497" i="18"/>
  <c r="AB510" i="18"/>
  <c r="AQ538" i="18"/>
  <c r="AP538" i="18"/>
  <c r="AM388" i="18"/>
  <c r="AL388" i="18"/>
  <c r="AO426" i="18"/>
  <c r="AN426" i="18"/>
  <c r="AM453" i="18"/>
  <c r="AL577" i="18"/>
  <c r="AP577" i="18"/>
  <c r="AA577" i="18"/>
  <c r="AP478" i="18"/>
  <c r="AP484" i="18"/>
  <c r="Y1225" i="18"/>
  <c r="AL1225" i="18"/>
  <c r="AA1225" i="18"/>
  <c r="AN1225" i="18"/>
  <c r="AB1279" i="18"/>
  <c r="AQ1279" i="18"/>
  <c r="AM1279" i="18"/>
  <c r="Z1279" i="18"/>
  <c r="AO1279" i="18"/>
  <c r="AP1177" i="18"/>
  <c r="AQ1177" i="18"/>
  <c r="AO1177" i="18"/>
  <c r="AN1177" i="18"/>
  <c r="AN1181" i="18"/>
  <c r="AO1181" i="18"/>
  <c r="AM1181" i="18"/>
  <c r="Z1181" i="18"/>
  <c r="AQ1181" i="18"/>
  <c r="AB1181" i="18"/>
  <c r="AM1358" i="18"/>
  <c r="AL1395" i="18"/>
  <c r="AM1395" i="18"/>
  <c r="AQ1397" i="18"/>
  <c r="AP1397" i="18"/>
  <c r="Z1403" i="18"/>
  <c r="AO1403" i="18"/>
  <c r="AB1403" i="18"/>
  <c r="AM1403" i="18"/>
  <c r="AN1457" i="18"/>
  <c r="Y1457" i="18"/>
  <c r="AL1457" i="18"/>
  <c r="AP1457" i="18"/>
  <c r="AA1457" i="18"/>
  <c r="Z807" i="18"/>
  <c r="AO807" i="18"/>
  <c r="AQ807" i="18"/>
  <c r="AM807" i="18"/>
  <c r="AB807" i="18"/>
  <c r="AB1523" i="18"/>
  <c r="AQ1535" i="18"/>
  <c r="Y1195" i="18"/>
  <c r="AP930" i="18"/>
  <c r="AB726" i="18"/>
  <c r="AL439" i="18"/>
  <c r="AB866" i="18"/>
  <c r="AP778" i="18"/>
  <c r="Y750" i="18"/>
  <c r="Z778" i="18"/>
  <c r="Y1041" i="18"/>
  <c r="AM714" i="18"/>
  <c r="AP1243" i="18"/>
  <c r="Z1064" i="18"/>
  <c r="AP700" i="18"/>
  <c r="AO1563" i="18"/>
  <c r="AL1543" i="18"/>
  <c r="AB764" i="18"/>
  <c r="Z1448" i="18"/>
  <c r="AB1310" i="18"/>
  <c r="AB702" i="18"/>
  <c r="AB1567" i="18"/>
  <c r="Z1069" i="18"/>
  <c r="Y1053" i="18"/>
  <c r="AM750" i="18"/>
  <c r="AM726" i="18"/>
  <c r="AL335" i="18"/>
  <c r="AO617" i="18"/>
  <c r="AO1400" i="18"/>
  <c r="AO1365" i="18"/>
  <c r="AL936" i="18"/>
  <c r="Z985" i="18"/>
  <c r="AL1321" i="18"/>
  <c r="AB634" i="18"/>
  <c r="AB1386" i="18"/>
  <c r="AN866" i="18"/>
  <c r="AQ1294" i="18"/>
  <c r="AN644" i="18"/>
  <c r="AP371" i="18"/>
  <c r="Z244" i="18"/>
  <c r="AO244" i="18"/>
  <c r="AM462" i="18"/>
  <c r="AL462" i="18"/>
  <c r="AP365" i="18"/>
  <c r="AN322" i="18"/>
  <c r="AO322" i="18"/>
  <c r="AQ547" i="18"/>
  <c r="AQ566" i="18"/>
  <c r="AA620" i="18"/>
  <c r="AM628" i="18"/>
  <c r="AB628" i="18"/>
  <c r="AM805" i="18"/>
  <c r="AB805" i="18"/>
  <c r="AO918" i="18"/>
  <c r="AB918" i="18"/>
  <c r="AN1094" i="18"/>
  <c r="Y1123" i="18"/>
  <c r="AP1123" i="18"/>
  <c r="AL907" i="18"/>
  <c r="AA1216" i="18"/>
  <c r="AO1220" i="18"/>
  <c r="AP1259" i="18"/>
  <c r="AQ1275" i="18"/>
  <c r="AM249" i="18"/>
  <c r="Z363" i="18"/>
  <c r="AQ363" i="18"/>
  <c r="AB363" i="18"/>
  <c r="Z431" i="18"/>
  <c r="AB431" i="18"/>
  <c r="Y306" i="18"/>
  <c r="AP306" i="18"/>
  <c r="Y470" i="18"/>
  <c r="AL470" i="18"/>
  <c r="AO307" i="18"/>
  <c r="AB307" i="18"/>
  <c r="Z307" i="18"/>
  <c r="AQ307" i="18"/>
  <c r="Y344" i="18"/>
  <c r="AA344" i="18"/>
  <c r="AM563" i="18"/>
  <c r="AQ616" i="18"/>
  <c r="AB616" i="18"/>
  <c r="Z616" i="18"/>
  <c r="AQ672" i="18"/>
  <c r="AP672" i="18"/>
  <c r="AN375" i="18"/>
  <c r="AO375" i="18"/>
  <c r="AA539" i="18"/>
  <c r="AL539" i="18"/>
  <c r="AN539" i="18"/>
  <c r="AN800" i="18"/>
  <c r="AL1010" i="18"/>
  <c r="AP758" i="18"/>
  <c r="AO861" i="18"/>
  <c r="AN861" i="18"/>
  <c r="Z961" i="18"/>
  <c r="AQ961" i="18"/>
  <c r="AB961" i="18"/>
  <c r="Z576" i="18"/>
  <c r="AM576" i="18"/>
  <c r="AB576" i="18"/>
  <c r="AO576" i="18"/>
  <c r="AQ576" i="18"/>
  <c r="Z608" i="18"/>
  <c r="AM608" i="18"/>
  <c r="AO608" i="18"/>
  <c r="AB608" i="18"/>
  <c r="AL708" i="18"/>
  <c r="Y708" i="18"/>
  <c r="AN708" i="18"/>
  <c r="AA708" i="18"/>
  <c r="AQ962" i="18"/>
  <c r="AP962" i="18"/>
  <c r="AB970" i="18"/>
  <c r="Z970" i="18"/>
  <c r="AO971" i="18"/>
  <c r="Z971" i="18"/>
  <c r="AB971" i="18"/>
  <c r="AQ981" i="18"/>
  <c r="AB981" i="18"/>
  <c r="AN1049" i="18"/>
  <c r="AO1049" i="18"/>
  <c r="AN1339" i="18"/>
  <c r="AM1404" i="18"/>
  <c r="AL1404" i="18"/>
  <c r="AB855" i="18"/>
  <c r="Z855" i="18"/>
  <c r="AQ855" i="18"/>
  <c r="AM1085" i="18"/>
  <c r="Z1085" i="18"/>
  <c r="Y1421" i="18"/>
  <c r="AN1421" i="18"/>
  <c r="AB1505" i="18"/>
  <c r="AL1267" i="18"/>
  <c r="AN1267" i="18"/>
  <c r="AS37" i="18"/>
  <c r="AD37" i="18"/>
  <c r="AN960" i="18"/>
  <c r="AO960" i="18"/>
  <c r="AO1061" i="18"/>
  <c r="AM1061" i="18"/>
  <c r="AB1061" i="18"/>
  <c r="Z1061" i="18"/>
  <c r="AQ1061" i="18"/>
  <c r="Z1132" i="18"/>
  <c r="AO1132" i="18"/>
  <c r="AB1132" i="18"/>
  <c r="AQ1132" i="18"/>
  <c r="AM1132" i="18"/>
  <c r="AS122" i="18"/>
  <c r="AD122" i="18"/>
  <c r="AA231" i="18"/>
  <c r="AN231" i="18"/>
  <c r="Y231" i="18"/>
  <c r="AP1404" i="18"/>
  <c r="AA1404" i="18"/>
  <c r="Y1404" i="18"/>
  <c r="AN1404" i="18"/>
  <c r="AA1426" i="18"/>
  <c r="Y1426" i="18"/>
  <c r="AP1426" i="18"/>
  <c r="AQ1117" i="18"/>
  <c r="AO1117" i="18"/>
  <c r="AM1117" i="18"/>
  <c r="AB1105" i="18"/>
  <c r="AP828" i="18"/>
  <c r="AP1543" i="18"/>
  <c r="Z904" i="18"/>
  <c r="AQ1310" i="18"/>
  <c r="Z702" i="18"/>
  <c r="AM634" i="18"/>
  <c r="Z1567" i="18"/>
  <c r="AQ1400" i="18"/>
  <c r="AL1194" i="18"/>
  <c r="AB778" i="18"/>
  <c r="AO319" i="18"/>
  <c r="AN258" i="18"/>
  <c r="AO258" i="18"/>
  <c r="Y474" i="18"/>
  <c r="AP474" i="18"/>
  <c r="Z365" i="18"/>
  <c r="AB365" i="18"/>
  <c r="AQ541" i="18"/>
  <c r="AL738" i="18"/>
  <c r="AM738" i="18"/>
  <c r="AM853" i="18"/>
  <c r="Z720" i="18"/>
  <c r="AB720" i="18"/>
  <c r="AM1055" i="18"/>
  <c r="AL1055" i="18"/>
  <c r="AN948" i="18"/>
  <c r="AO948" i="18"/>
  <c r="AP1037" i="18"/>
  <c r="AN1148" i="18"/>
  <c r="AP1148" i="18"/>
  <c r="AN1168" i="18"/>
  <c r="AA1168" i="18"/>
  <c r="AP1326" i="18"/>
  <c r="AQ1326" i="18"/>
  <c r="AB1351" i="18"/>
  <c r="AS125" i="18"/>
  <c r="AD125" i="18"/>
  <c r="AS43" i="18"/>
  <c r="AD43" i="18"/>
  <c r="AM230" i="18"/>
  <c r="AQ230" i="18"/>
  <c r="AL232" i="18"/>
  <c r="AM232" i="18"/>
  <c r="AP258" i="18"/>
  <c r="AQ258" i="18"/>
  <c r="AD100" i="18"/>
  <c r="AS100" i="18"/>
  <c r="AL341" i="18"/>
  <c r="AA341" i="18"/>
  <c r="AQ412" i="18"/>
  <c r="AP412" i="18"/>
  <c r="AM413" i="18"/>
  <c r="Y287" i="18"/>
  <c r="AL287" i="18"/>
  <c r="AN302" i="18"/>
  <c r="AO302" i="18"/>
  <c r="Y382" i="18"/>
  <c r="AA382" i="18"/>
  <c r="AP429" i="18"/>
  <c r="AQ429" i="18"/>
  <c r="AQ624" i="18"/>
  <c r="AP624" i="18"/>
  <c r="AD203" i="18"/>
  <c r="AS203" i="18"/>
  <c r="AL302" i="18"/>
  <c r="AM302" i="18"/>
  <c r="Y408" i="18"/>
  <c r="AN408" i="18"/>
  <c r="AL408" i="18"/>
  <c r="AN498" i="18"/>
  <c r="AO498" i="18"/>
  <c r="AN503" i="18"/>
  <c r="AO503" i="18"/>
  <c r="AN519" i="18"/>
  <c r="AO519" i="18"/>
  <c r="AM557" i="18"/>
  <c r="AM674" i="18"/>
  <c r="AB674" i="18"/>
  <c r="AL944" i="18"/>
  <c r="AA621" i="18"/>
  <c r="Y621" i="18"/>
  <c r="AP621" i="18"/>
  <c r="AN621" i="18"/>
  <c r="AL621" i="18"/>
  <c r="AO622" i="18"/>
  <c r="Z622" i="18"/>
  <c r="Z642" i="18"/>
  <c r="AB642" i="18"/>
  <c r="AO642" i="18"/>
  <c r="AL546" i="18"/>
  <c r="AM546" i="18"/>
  <c r="AM593" i="18"/>
  <c r="AL593" i="18"/>
  <c r="AQ574" i="18"/>
  <c r="AP574" i="18"/>
  <c r="AM809" i="18"/>
  <c r="AL809" i="18"/>
  <c r="AO844" i="18"/>
  <c r="AM861" i="18"/>
  <c r="AM924" i="18"/>
  <c r="AM939" i="18"/>
  <c r="AL939" i="18"/>
  <c r="AB528" i="18"/>
  <c r="Z528" i="18"/>
  <c r="AB880" i="18"/>
  <c r="Z880" i="18"/>
  <c r="AQ880" i="18"/>
  <c r="AL932" i="18"/>
  <c r="AN932" i="18"/>
  <c r="AA932" i="18"/>
  <c r="AP932" i="18"/>
  <c r="AL1043" i="18"/>
  <c r="AN1043" i="18"/>
  <c r="AA1043" i="18"/>
  <c r="Y1043" i="18"/>
  <c r="AO1108" i="18"/>
  <c r="AN1108" i="18"/>
  <c r="AM1138" i="18"/>
  <c r="Z1138" i="18"/>
  <c r="AM1152" i="18"/>
  <c r="Z1152" i="18"/>
  <c r="AB1152" i="18"/>
  <c r="Y1204" i="18"/>
  <c r="AN1204" i="18"/>
  <c r="AQ1211" i="18"/>
  <c r="AP1211" i="18"/>
  <c r="AM1198" i="18"/>
  <c r="Z1198" i="18"/>
  <c r="AQ1201" i="18"/>
  <c r="AP1201" i="18"/>
  <c r="AQ1270" i="18"/>
  <c r="AM1270" i="18"/>
  <c r="Z1270" i="18"/>
  <c r="AO1080" i="18"/>
  <c r="AQ1250" i="18"/>
  <c r="AP1250" i="18"/>
  <c r="AD205" i="18"/>
  <c r="AS205" i="18"/>
  <c r="AS200" i="18"/>
  <c r="AD200" i="18"/>
  <c r="AO799" i="18"/>
  <c r="AN799" i="18"/>
  <c r="AM1397" i="18"/>
  <c r="AL1397" i="18"/>
  <c r="AM1506" i="18"/>
  <c r="AL1506" i="18"/>
  <c r="AQ1287" i="18"/>
  <c r="AP1287" i="18"/>
  <c r="Y1295" i="18"/>
  <c r="AP1295" i="18"/>
  <c r="AL1295" i="18"/>
  <c r="AA1295" i="18"/>
  <c r="AM1470" i="18"/>
  <c r="AQ1470" i="18"/>
  <c r="AB1470" i="18"/>
  <c r="Z1470" i="18"/>
  <c r="AA1494" i="18"/>
  <c r="Y1494" i="18"/>
  <c r="AP1506" i="18"/>
  <c r="AQ1506" i="18"/>
  <c r="AL1514" i="18"/>
  <c r="AA1514" i="18"/>
  <c r="Y1514" i="18"/>
  <c r="AN1514" i="18"/>
  <c r="AM1538" i="18"/>
  <c r="AB1538" i="18"/>
  <c r="AQ1538" i="18"/>
  <c r="Z1538" i="18"/>
  <c r="AO1558" i="18"/>
  <c r="Z1558" i="18"/>
  <c r="AB1558" i="18"/>
  <c r="AN1366" i="18"/>
  <c r="Y1366" i="18"/>
  <c r="AA1464" i="18"/>
  <c r="Y1464" i="18"/>
  <c r="AA1480" i="18"/>
  <c r="Y1480" i="18"/>
  <c r="AP1480" i="18"/>
  <c r="AM332" i="18"/>
  <c r="AL332" i="18"/>
  <c r="AB413" i="18"/>
  <c r="AQ413" i="18"/>
  <c r="AO510" i="18"/>
  <c r="AP499" i="18"/>
  <c r="AQ499" i="18"/>
  <c r="AO599" i="18"/>
  <c r="AP643" i="18"/>
  <c r="Y643" i="18"/>
  <c r="AL705" i="18"/>
  <c r="AA826" i="18"/>
  <c r="AA801" i="18"/>
  <c r="AM872" i="18"/>
  <c r="Z872" i="18"/>
  <c r="AO872" i="18"/>
  <c r="AO924" i="18"/>
  <c r="AB924" i="18"/>
  <c r="AQ1112" i="18"/>
  <c r="Z1112" i="18"/>
  <c r="AO905" i="18"/>
  <c r="AN1092" i="18"/>
  <c r="AB1275" i="18"/>
  <c r="AO1275" i="18"/>
  <c r="AQ1172" i="18"/>
  <c r="AP1172" i="18"/>
  <c r="AS223" i="18"/>
  <c r="AD223" i="18"/>
  <c r="AS62" i="18"/>
  <c r="AD62" i="18"/>
  <c r="AD145" i="18"/>
  <c r="AS145" i="18"/>
  <c r="AD222" i="18"/>
  <c r="AS222" i="18"/>
  <c r="AL264" i="18"/>
  <c r="AM264" i="18"/>
  <c r="AN310" i="18"/>
  <c r="AO310" i="18"/>
  <c r="AO420" i="18"/>
  <c r="AN420" i="18"/>
  <c r="AA389" i="18"/>
  <c r="AL389" i="18"/>
  <c r="AN484" i="18"/>
  <c r="AB596" i="18"/>
  <c r="AQ596" i="18"/>
  <c r="AB600" i="18"/>
  <c r="Z600" i="18"/>
  <c r="AM600" i="18"/>
  <c r="AM616" i="18"/>
  <c r="AL616" i="18"/>
  <c r="AA503" i="18"/>
  <c r="AP503" i="18"/>
  <c r="AL503" i="18"/>
  <c r="AO556" i="18"/>
  <c r="AM556" i="18"/>
  <c r="Z556" i="18"/>
  <c r="AQ556" i="18"/>
  <c r="AL570" i="18"/>
  <c r="AM570" i="18"/>
  <c r="Y595" i="18"/>
  <c r="AL595" i="18"/>
  <c r="AM586" i="18"/>
  <c r="AQ754" i="18"/>
  <c r="AA943" i="18"/>
  <c r="Y943" i="18"/>
  <c r="AN409" i="18"/>
  <c r="AO409" i="18"/>
  <c r="AN516" i="18"/>
  <c r="AO516" i="18"/>
  <c r="AO586" i="18"/>
  <c r="AN586" i="18"/>
  <c r="AP586" i="18"/>
  <c r="AA586" i="18"/>
  <c r="Y586" i="18"/>
  <c r="AP655" i="18"/>
  <c r="AQ655" i="18"/>
  <c r="AL669" i="18"/>
  <c r="AL742" i="18"/>
  <c r="AP742" i="18"/>
  <c r="Y742" i="18"/>
  <c r="AL818" i="18"/>
  <c r="Y818" i="18"/>
  <c r="AO506" i="18"/>
  <c r="AN506" i="18"/>
  <c r="AA968" i="18"/>
  <c r="Y968" i="18"/>
  <c r="AP968" i="18"/>
  <c r="AL968" i="18"/>
  <c r="AB969" i="18"/>
  <c r="AM969" i="18"/>
  <c r="AQ969" i="18"/>
  <c r="AP993" i="18"/>
  <c r="AL1013" i="18"/>
  <c r="AM1013" i="18"/>
  <c r="Y809" i="18"/>
  <c r="AA809" i="18"/>
  <c r="AP829" i="18"/>
  <c r="AQ829" i="18"/>
  <c r="Y1226" i="18"/>
  <c r="AN1226" i="18"/>
  <c r="AL1343" i="18"/>
  <c r="AP1343" i="18"/>
  <c r="Y1343" i="18"/>
  <c r="AA1343" i="18"/>
  <c r="Z1043" i="18"/>
  <c r="AB1043" i="18"/>
  <c r="AN1098" i="18"/>
  <c r="AN1102" i="18"/>
  <c r="AL691" i="18"/>
  <c r="Y691" i="18"/>
  <c r="AA691" i="18"/>
  <c r="AP691" i="18"/>
  <c r="AM810" i="18"/>
  <c r="AL810" i="18"/>
  <c r="AQ995" i="18"/>
  <c r="AO995" i="18"/>
  <c r="AM995" i="18"/>
  <c r="Z995" i="18"/>
  <c r="AA1009" i="18"/>
  <c r="AN1009" i="18"/>
  <c r="AP1009" i="18"/>
  <c r="AB1007" i="18"/>
  <c r="AQ1007" i="18"/>
  <c r="Z1007" i="18"/>
  <c r="AM1007" i="18"/>
  <c r="AO1007" i="18"/>
  <c r="Y1026" i="18"/>
  <c r="AP1026" i="18"/>
  <c r="AL1026" i="18"/>
  <c r="AA1026" i="18"/>
  <c r="AO1296" i="18"/>
  <c r="AN1296" i="18"/>
  <c r="AA1533" i="18"/>
  <c r="Y1533" i="18"/>
  <c r="AN1533" i="18"/>
  <c r="AL1533" i="18"/>
  <c r="AP1533" i="18"/>
  <c r="AP1224" i="18"/>
  <c r="AQ1224" i="18"/>
  <c r="AO1349" i="18"/>
  <c r="AQ1349" i="18"/>
  <c r="Z1349" i="18"/>
  <c r="AB1349" i="18"/>
  <c r="AO1406" i="18"/>
  <c r="AB1406" i="18"/>
  <c r="Z1406" i="18"/>
  <c r="AM1406" i="18"/>
  <c r="AM272" i="18"/>
  <c r="AO272" i="18"/>
  <c r="Z308" i="18"/>
  <c r="AB308" i="18"/>
  <c r="AO332" i="18"/>
  <c r="AQ332" i="18"/>
  <c r="AB356" i="18"/>
  <c r="AO356" i="18"/>
  <c r="Z356" i="18"/>
  <c r="AB388" i="18"/>
  <c r="Z388" i="18"/>
  <c r="AO388" i="18"/>
  <c r="AL787" i="18"/>
  <c r="Y787" i="18"/>
  <c r="AB823" i="18"/>
  <c r="Z823" i="18"/>
  <c r="AO823" i="18"/>
  <c r="AB1191" i="18"/>
  <c r="AM1191" i="18"/>
  <c r="Z1191" i="18"/>
  <c r="AO1191" i="18"/>
  <c r="AO1524" i="18"/>
  <c r="AB1524" i="18"/>
  <c r="AM1524" i="18"/>
  <c r="Z1524" i="18"/>
  <c r="AQ1524" i="18"/>
  <c r="AB1568" i="18"/>
  <c r="AM1568" i="18"/>
  <c r="Z1568" i="18"/>
  <c r="AQ1568" i="18"/>
  <c r="AO1568" i="18"/>
  <c r="AM1081" i="18"/>
  <c r="AN884" i="18"/>
  <c r="AB996" i="18"/>
  <c r="AN897" i="18"/>
  <c r="AA654" i="18"/>
  <c r="AQ867" i="18"/>
  <c r="AA743" i="18"/>
  <c r="AQ440" i="18"/>
  <c r="AL1101" i="18"/>
  <c r="AN661" i="18"/>
  <c r="AA271" i="18"/>
  <c r="AL322" i="18"/>
  <c r="Y1114" i="18"/>
  <c r="AM782" i="18"/>
  <c r="AP324" i="18"/>
  <c r="AL236" i="18"/>
  <c r="AO253" i="18"/>
  <c r="AL1324" i="18"/>
  <c r="AL1291" i="18"/>
  <c r="Y1291" i="18"/>
  <c r="AN1018" i="18"/>
  <c r="Y847" i="18"/>
  <c r="AM396" i="18"/>
  <c r="AB1078" i="18"/>
  <c r="AB1123" i="18"/>
  <c r="AN496" i="18"/>
  <c r="AN384" i="18"/>
  <c r="Y234" i="18"/>
  <c r="AL351" i="18"/>
  <c r="Z1172" i="18"/>
  <c r="AN1384" i="18"/>
  <c r="AL1110" i="18"/>
  <c r="Z798" i="18"/>
  <c r="Z263" i="18"/>
  <c r="AO1092" i="18"/>
  <c r="AQ1037" i="18"/>
  <c r="AB982" i="18"/>
  <c r="AO1122" i="18"/>
  <c r="AQ966" i="18"/>
  <c r="AA837" i="18"/>
  <c r="AA734" i="18"/>
  <c r="AN526" i="18"/>
  <c r="AB488" i="18"/>
  <c r="AS190" i="18"/>
  <c r="AS167" i="18"/>
  <c r="AM245" i="18"/>
  <c r="Y1276" i="18"/>
  <c r="Y898" i="18"/>
  <c r="Z1036" i="18"/>
  <c r="AN654" i="18"/>
  <c r="AA494" i="18"/>
  <c r="AN416" i="18"/>
  <c r="AA873" i="18"/>
  <c r="AL294" i="18"/>
  <c r="AL723" i="18"/>
  <c r="AQ1123" i="18"/>
  <c r="AP1324" i="18"/>
  <c r="AP642" i="18"/>
  <c r="AP929" i="18"/>
  <c r="AB1533" i="18"/>
  <c r="AQ1533" i="18"/>
  <c r="AB467" i="18"/>
  <c r="Z467" i="18"/>
  <c r="AB603" i="18"/>
  <c r="Z603" i="18"/>
  <c r="AM603" i="18"/>
  <c r="AB663" i="18"/>
  <c r="Z663" i="18"/>
  <c r="Z454" i="18"/>
  <c r="AO454" i="18"/>
  <c r="AB454" i="18"/>
  <c r="AN819" i="18"/>
  <c r="AP819" i="18"/>
  <c r="Y819" i="18"/>
  <c r="AA827" i="18"/>
  <c r="AL827" i="18"/>
  <c r="AN827" i="18"/>
  <c r="AM1247" i="18"/>
  <c r="Z1247" i="18"/>
  <c r="AB1247" i="18"/>
  <c r="Y1261" i="18"/>
  <c r="AA1261" i="18"/>
  <c r="AN779" i="18"/>
  <c r="AO779" i="18"/>
  <c r="Y1249" i="18"/>
  <c r="AN1249" i="18"/>
  <c r="AA1249" i="18"/>
  <c r="AB1309" i="18"/>
  <c r="AM1309" i="18"/>
  <c r="AL1337" i="18"/>
  <c r="AM1337" i="18"/>
  <c r="AP1433" i="18"/>
  <c r="AQ1433" i="18"/>
  <c r="AP1442" i="18"/>
  <c r="AQ1442" i="18"/>
  <c r="AL1466" i="18"/>
  <c r="AM1466" i="18"/>
  <c r="AL1558" i="18"/>
  <c r="AM1558" i="18"/>
  <c r="AL1566" i="18"/>
  <c r="AM1566" i="18"/>
  <c r="AO1490" i="18"/>
  <c r="AQ1490" i="18"/>
  <c r="AB1490" i="18"/>
  <c r="AM1490" i="18"/>
  <c r="AP1510" i="18"/>
  <c r="AQ1510" i="18"/>
  <c r="Y1534" i="18"/>
  <c r="AN1534" i="18"/>
  <c r="AP1542" i="18"/>
  <c r="AQ1542" i="18"/>
  <c r="AA1554" i="18"/>
  <c r="Y1554" i="18"/>
  <c r="AQ1566" i="18"/>
  <c r="AB1566" i="18"/>
  <c r="Z1566" i="18"/>
  <c r="AL1141" i="18"/>
  <c r="Y1141" i="18"/>
  <c r="AB1141" i="18"/>
  <c r="Z1141" i="18"/>
  <c r="AM1141" i="18"/>
  <c r="AA1301" i="18"/>
  <c r="AL1301" i="18"/>
  <c r="AN1301" i="18"/>
  <c r="Y1233" i="18"/>
  <c r="AN1233" i="18"/>
  <c r="AP1544" i="18"/>
  <c r="AQ1544" i="18"/>
  <c r="AO1167" i="18"/>
  <c r="AN1167" i="18"/>
  <c r="Z1392" i="18"/>
  <c r="Z1107" i="18"/>
  <c r="AL900" i="18"/>
  <c r="AN632" i="18"/>
  <c r="AB236" i="18"/>
  <c r="AB806" i="18"/>
  <c r="AL661" i="18"/>
  <c r="Z782" i="18"/>
  <c r="Y324" i="18"/>
  <c r="Z253" i="18"/>
  <c r="AN351" i="18"/>
  <c r="AA419" i="18"/>
  <c r="AL947" i="18"/>
  <c r="Y884" i="18"/>
  <c r="AA1101" i="18"/>
  <c r="AP895" i="18"/>
  <c r="Y837" i="18"/>
  <c r="AQ287" i="18"/>
  <c r="AS35" i="18"/>
  <c r="AQ790" i="18"/>
  <c r="AN622" i="18"/>
  <c r="AB941" i="18"/>
  <c r="AO593" i="18"/>
  <c r="AN305" i="18"/>
  <c r="AQ659" i="18"/>
  <c r="Z590" i="18"/>
  <c r="AA578" i="18"/>
  <c r="AQ300" i="18"/>
  <c r="AN417" i="18"/>
  <c r="Z824" i="18"/>
  <c r="AL880" i="18"/>
  <c r="AN592" i="18"/>
  <c r="AM845" i="18"/>
  <c r="Y737" i="18"/>
  <c r="AQ845" i="18"/>
  <c r="AM598" i="18"/>
  <c r="AP380" i="18"/>
  <c r="AM429" i="18"/>
  <c r="AL249" i="18"/>
  <c r="AL1204" i="18"/>
  <c r="AP1043" i="18"/>
  <c r="AB592" i="18"/>
  <c r="AL829" i="18"/>
  <c r="Z914" i="18"/>
  <c r="AB626" i="18"/>
  <c r="AA689" i="18"/>
  <c r="AA376" i="18"/>
  <c r="AO962" i="18"/>
  <c r="AL1046" i="18"/>
  <c r="AQ868" i="18"/>
  <c r="Y1181" i="18"/>
  <c r="AB1292" i="18"/>
  <c r="AA904" i="18"/>
  <c r="AQ604" i="18"/>
  <c r="AM835" i="18"/>
  <c r="Y780" i="18"/>
  <c r="AA671" i="18"/>
  <c r="Y478" i="18"/>
  <c r="AO672" i="18"/>
  <c r="Y441" i="18"/>
  <c r="AB612" i="18"/>
  <c r="AA544" i="18"/>
  <c r="AB317" i="18"/>
  <c r="AA614" i="18"/>
  <c r="AO429" i="18"/>
  <c r="AB421" i="18"/>
  <c r="AP1499" i="18"/>
  <c r="AB1146" i="18"/>
  <c r="AL950" i="18"/>
  <c r="AL603" i="18"/>
  <c r="AM941" i="18"/>
  <c r="AM269" i="18"/>
  <c r="AL552" i="18"/>
  <c r="AP381" i="18"/>
  <c r="Y895" i="18"/>
  <c r="AL230" i="18"/>
  <c r="AM273" i="18"/>
  <c r="AP382" i="18"/>
  <c r="AM672" i="18"/>
  <c r="AL441" i="18"/>
  <c r="AM642" i="18"/>
  <c r="AQ1292" i="18"/>
  <c r="AP988" i="18"/>
  <c r="AO1505" i="18"/>
  <c r="AN824" i="18"/>
  <c r="AL1009" i="18"/>
  <c r="Y1301" i="18"/>
  <c r="AN1173" i="18"/>
  <c r="AQ1247" i="18"/>
  <c r="AQ1474" i="18"/>
  <c r="AA1534" i="18"/>
  <c r="AM1554" i="18"/>
  <c r="AM823" i="18"/>
  <c r="Z284" i="18"/>
  <c r="AB284" i="18"/>
  <c r="AM374" i="18"/>
  <c r="Z374" i="18"/>
  <c r="AB374" i="18"/>
  <c r="Z537" i="18"/>
  <c r="Z561" i="18"/>
  <c r="AB561" i="18"/>
  <c r="AB707" i="18"/>
  <c r="Z707" i="18"/>
  <c r="AQ231" i="18"/>
  <c r="AP231" i="18"/>
  <c r="AM815" i="18"/>
  <c r="AB815" i="18"/>
  <c r="AQ771" i="18"/>
  <c r="AB771" i="18"/>
  <c r="AM771" i="18"/>
  <c r="Z771" i="18"/>
  <c r="AL763" i="18"/>
  <c r="AM763" i="18"/>
  <c r="AB1193" i="18"/>
  <c r="Z1193" i="18"/>
  <c r="AP1247" i="18"/>
  <c r="AA1247" i="18"/>
  <c r="AL1247" i="18"/>
  <c r="AO1289" i="18"/>
  <c r="Z1289" i="18"/>
  <c r="AA1311" i="18"/>
  <c r="AL1311" i="18"/>
  <c r="Y1311" i="18"/>
  <c r="AN1313" i="18"/>
  <c r="Y1313" i="18"/>
  <c r="AP1388" i="18"/>
  <c r="AN1388" i="18"/>
  <c r="Y1388" i="18"/>
  <c r="AL1420" i="18"/>
  <c r="AP1420" i="18"/>
  <c r="AA1420" i="18"/>
  <c r="Y1420" i="18"/>
  <c r="AO1127" i="18"/>
  <c r="Z1255" i="18"/>
  <c r="AO1255" i="18"/>
  <c r="AO1309" i="18"/>
  <c r="AL1277" i="18"/>
  <c r="AM1277" i="18"/>
  <c r="AB1429" i="18"/>
  <c r="Z1429" i="18"/>
  <c r="AM1429" i="18"/>
  <c r="AA1417" i="18"/>
  <c r="Y1417" i="18"/>
  <c r="AN1417" i="18"/>
  <c r="AP1458" i="18"/>
  <c r="AQ1458" i="18"/>
  <c r="Y1486" i="18"/>
  <c r="AN1486" i="18"/>
  <c r="AL1486" i="18"/>
  <c r="AP1522" i="18"/>
  <c r="AQ1522" i="18"/>
  <c r="AS48" i="18"/>
  <c r="AD48" i="18"/>
  <c r="AQ1191" i="18"/>
  <c r="Z1433" i="18"/>
  <c r="AO1433" i="18"/>
  <c r="AL1393" i="18"/>
  <c r="AM1393" i="18"/>
  <c r="AB1496" i="18"/>
  <c r="AM1496" i="18"/>
  <c r="AL1544" i="18"/>
  <c r="AM1544" i="18"/>
  <c r="AA1167" i="18"/>
  <c r="Y1167" i="18"/>
  <c r="AP1167" i="18"/>
  <c r="AL1167" i="18"/>
  <c r="AN614" i="18"/>
  <c r="AB490" i="18"/>
  <c r="AM962" i="18"/>
  <c r="AN508" i="18"/>
  <c r="AP671" i="18"/>
  <c r="AP824" i="18"/>
  <c r="Z592" i="18"/>
  <c r="AO1442" i="18"/>
  <c r="AB429" i="18"/>
  <c r="AL1219" i="18"/>
  <c r="AL878" i="18"/>
  <c r="AN720" i="18"/>
  <c r="AP544" i="18"/>
  <c r="AN343" i="18"/>
  <c r="AO603" i="18"/>
  <c r="AQ876" i="18"/>
  <c r="AM574" i="18"/>
  <c r="AM979" i="18"/>
  <c r="AP631" i="18"/>
  <c r="AP809" i="18"/>
  <c r="AQ844" i="18"/>
  <c r="AQ906" i="18"/>
  <c r="AL1115" i="18"/>
  <c r="AM879" i="18"/>
  <c r="AQ1009" i="18"/>
  <c r="AP1127" i="18"/>
  <c r="AQ1156" i="18"/>
  <c r="AM1195" i="18"/>
  <c r="AP1249" i="18"/>
  <c r="AP1057" i="18"/>
  <c r="AQ1484" i="18"/>
  <c r="Z1309" i="18"/>
  <c r="AL1449" i="18"/>
  <c r="AB485" i="18"/>
  <c r="AA1141" i="18"/>
  <c r="Y1207" i="18"/>
  <c r="AB1289" i="18"/>
  <c r="Y827" i="18"/>
  <c r="AL251" i="18"/>
  <c r="Y251" i="18"/>
  <c r="AN251" i="18"/>
  <c r="AM479" i="18"/>
  <c r="AB479" i="18"/>
  <c r="Z511" i="18"/>
  <c r="AB511" i="18"/>
  <c r="Z525" i="18"/>
  <c r="AB525" i="18"/>
  <c r="Z531" i="18"/>
  <c r="Z585" i="18"/>
  <c r="AB585" i="18"/>
  <c r="AB607" i="18"/>
  <c r="Z607" i="18"/>
  <c r="AB659" i="18"/>
  <c r="Z659" i="18"/>
  <c r="AO659" i="18"/>
  <c r="AB703" i="18"/>
  <c r="Z703" i="18"/>
  <c r="Z737" i="18"/>
  <c r="AQ737" i="18"/>
  <c r="AQ454" i="18"/>
  <c r="Y1161" i="18"/>
  <c r="AA1161" i="18"/>
  <c r="AN1161" i="18"/>
  <c r="AB1165" i="18"/>
  <c r="Z1165" i="18"/>
  <c r="Y1153" i="18"/>
  <c r="AP1153" i="18"/>
  <c r="AN1153" i="18"/>
  <c r="AQ1380" i="18"/>
  <c r="AP1380" i="18"/>
  <c r="AP1406" i="18"/>
  <c r="AQ1406" i="18"/>
  <c r="AA1436" i="18"/>
  <c r="Y1436" i="18"/>
  <c r="AB446" i="18"/>
  <c r="Z446" i="18"/>
  <c r="AO446" i="18"/>
  <c r="AM446" i="18"/>
  <c r="AP759" i="18"/>
  <c r="AA759" i="18"/>
  <c r="AM1127" i="18"/>
  <c r="AN1441" i="18"/>
  <c r="AL1441" i="18"/>
  <c r="Y1441" i="18"/>
  <c r="AM1539" i="18"/>
  <c r="AN1295" i="18"/>
  <c r="AO1295" i="18"/>
  <c r="AP1498" i="18"/>
  <c r="AQ1498" i="18"/>
  <c r="AP1514" i="18"/>
  <c r="AP1368" i="18"/>
  <c r="AQ1368" i="18"/>
  <c r="Y1401" i="18"/>
  <c r="AL1401" i="18"/>
  <c r="AA1401" i="18"/>
  <c r="AN1401" i="18"/>
  <c r="AL811" i="18"/>
  <c r="AP1464" i="18"/>
  <c r="AM1350" i="18"/>
  <c r="AL1350" i="18"/>
  <c r="AQ1425" i="18"/>
  <c r="AB1415" i="18"/>
  <c r="AO1415" i="18"/>
  <c r="Z1415" i="18"/>
  <c r="AA1472" i="18"/>
  <c r="AP1472" i="18"/>
  <c r="Y1472" i="18"/>
  <c r="AL1504" i="18"/>
  <c r="AM1504" i="18"/>
  <c r="Y1504" i="18"/>
  <c r="AN1504" i="18"/>
  <c r="AP1504" i="18"/>
  <c r="AQ1159" i="18"/>
  <c r="AP1159" i="18"/>
  <c r="W97" i="4"/>
  <c r="AB414" i="18"/>
  <c r="AM324" i="18"/>
  <c r="AA1327" i="18"/>
  <c r="AL1496" i="18"/>
  <c r="AN1488" i="18"/>
  <c r="AO1488" i="18"/>
  <c r="AO340" i="18"/>
  <c r="Z461" i="18"/>
  <c r="AB729" i="18"/>
  <c r="Z635" i="18"/>
  <c r="Z414" i="18"/>
  <c r="AO1366" i="18"/>
  <c r="AM1468" i="18"/>
  <c r="AN1544" i="18"/>
  <c r="Y1387" i="18"/>
  <c r="AA1387" i="18"/>
  <c r="AO1494" i="18"/>
  <c r="AS1554" i="18"/>
  <c r="V1242" i="18"/>
  <c r="AJ1242" i="18"/>
  <c r="W1242" i="18"/>
  <c r="AS1158" i="18"/>
  <c r="AG1158" i="18"/>
  <c r="W1128" i="18"/>
  <c r="AJ1128" i="18"/>
  <c r="W1103" i="18"/>
  <c r="Y1103" i="18" s="1"/>
  <c r="X1103" i="18"/>
  <c r="U1100" i="18"/>
  <c r="AH1100" i="18"/>
  <c r="AM1100" i="18" s="1"/>
  <c r="AI1100" i="18"/>
  <c r="AO1100" i="18"/>
  <c r="X1094" i="18"/>
  <c r="Z1094" i="18" s="1"/>
  <c r="AH1094" i="18"/>
  <c r="U1076" i="18"/>
  <c r="AH1076" i="18"/>
  <c r="AM1076" i="18" s="1"/>
  <c r="AI1048" i="18"/>
  <c r="AO1048" i="18" s="1"/>
  <c r="AH1048" i="18"/>
  <c r="AM1048" i="18" s="1"/>
  <c r="AI1017" i="18"/>
  <c r="AN1017" i="18" s="1"/>
  <c r="AH1017" i="18"/>
  <c r="AM1017" i="18" s="1"/>
  <c r="U1017" i="18"/>
  <c r="V993" i="18"/>
  <c r="AI993" i="18"/>
  <c r="AN993" i="18" s="1"/>
  <c r="AJ956" i="18"/>
  <c r="AQ956" i="18"/>
  <c r="W956" i="18"/>
  <c r="Y956" i="18" s="1"/>
  <c r="X893" i="18"/>
  <c r="AM893" i="18" s="1"/>
  <c r="W893" i="18"/>
  <c r="AN893" i="18" s="1"/>
  <c r="AJ893" i="18"/>
  <c r="X285" i="18"/>
  <c r="AB285" i="18" s="1"/>
  <c r="AJ285" i="18"/>
  <c r="W285" i="18"/>
  <c r="U279" i="18"/>
  <c r="V279" i="18"/>
  <c r="X65" i="18"/>
  <c r="AM65" i="18" s="1"/>
  <c r="AI65" i="18"/>
  <c r="V1561" i="18"/>
  <c r="V1523" i="18"/>
  <c r="AJ1517" i="18"/>
  <c r="AQ1517" i="18" s="1"/>
  <c r="W1517" i="18"/>
  <c r="AL1517" i="18" s="1"/>
  <c r="V1515" i="18"/>
  <c r="W1475" i="18"/>
  <c r="AA1475" i="18" s="1"/>
  <c r="X1473" i="18"/>
  <c r="W1407" i="18"/>
  <c r="AN1407" i="18" s="1"/>
  <c r="AH1379" i="18"/>
  <c r="AM1379" i="18" s="1"/>
  <c r="AS1372" i="18"/>
  <c r="V1372" i="18"/>
  <c r="W1364" i="18"/>
  <c r="AL1364" i="18" s="1"/>
  <c r="AS1364" i="18"/>
  <c r="V1363" i="18"/>
  <c r="AJ1338" i="18"/>
  <c r="V1308" i="18"/>
  <c r="AH1304" i="18"/>
  <c r="AI1293" i="18"/>
  <c r="AN1293" i="18"/>
  <c r="V1293" i="18"/>
  <c r="V1271" i="18"/>
  <c r="V1254" i="18"/>
  <c r="AH1160" i="18"/>
  <c r="U1142" i="18"/>
  <c r="AI1142" i="18"/>
  <c r="AN1142" i="18" s="1"/>
  <c r="AH1128" i="18"/>
  <c r="AL1128" i="18"/>
  <c r="AH1106" i="18"/>
  <c r="AM1106" i="18" s="1"/>
  <c r="U1106" i="18"/>
  <c r="AI1101" i="18"/>
  <c r="AN1101" i="18"/>
  <c r="X1101" i="18"/>
  <c r="X1070" i="18"/>
  <c r="Z1070" i="18" s="1"/>
  <c r="U1070" i="18"/>
  <c r="AI1070" i="18"/>
  <c r="AJ1070" i="18"/>
  <c r="AP1070" i="18" s="1"/>
  <c r="V1065" i="18"/>
  <c r="U1065" i="18"/>
  <c r="AH1065" i="18"/>
  <c r="AL1065" i="18" s="1"/>
  <c r="AJ1065" i="18"/>
  <c r="AP1065" i="18" s="1"/>
  <c r="AH1042" i="18"/>
  <c r="AM1042" i="18" s="1"/>
  <c r="W1042" i="18"/>
  <c r="AN1042" i="18" s="1"/>
  <c r="U1030" i="18"/>
  <c r="W1030" i="18"/>
  <c r="U1005" i="18"/>
  <c r="X993" i="18"/>
  <c r="W986" i="18"/>
  <c r="AL986" i="18" s="1"/>
  <c r="AJ986" i="18"/>
  <c r="AQ986" i="18" s="1"/>
  <c r="U986" i="18"/>
  <c r="AI986" i="18"/>
  <c r="AJ979" i="18"/>
  <c r="AP979" i="18" s="1"/>
  <c r="V979" i="18"/>
  <c r="U963" i="18"/>
  <c r="W963" i="18"/>
  <c r="AA963" i="18" s="1"/>
  <c r="AJ963" i="18"/>
  <c r="AH963" i="18"/>
  <c r="W882" i="18"/>
  <c r="X882" i="18"/>
  <c r="Z882" i="18" s="1"/>
  <c r="AI882" i="18"/>
  <c r="AJ882" i="18"/>
  <c r="U725" i="18"/>
  <c r="AH725" i="18"/>
  <c r="W725" i="18"/>
  <c r="AI725" i="18"/>
  <c r="AO725" i="18"/>
  <c r="V699" i="18"/>
  <c r="W699" i="18"/>
  <c r="Y699" i="18" s="1"/>
  <c r="U699" i="18"/>
  <c r="AH699" i="18"/>
  <c r="AI699" i="18"/>
  <c r="AI662" i="18"/>
  <c r="AH662" i="18"/>
  <c r="AI535" i="18"/>
  <c r="AN535" i="18"/>
  <c r="AH535" i="18"/>
  <c r="AH526" i="18"/>
  <c r="AL526" i="18" s="1"/>
  <c r="V526" i="18"/>
  <c r="AI481" i="18"/>
  <c r="AN481" i="18" s="1"/>
  <c r="V481" i="18"/>
  <c r="AJ481" i="18"/>
  <c r="AQ481" i="18" s="1"/>
  <c r="U481" i="18"/>
  <c r="V423" i="18"/>
  <c r="W423" i="18"/>
  <c r="Y423" i="18" s="1"/>
  <c r="AI1570" i="18"/>
  <c r="AO1570" i="18" s="1"/>
  <c r="AS1568" i="18"/>
  <c r="AG1566" i="18"/>
  <c r="U1541" i="18"/>
  <c r="U1540" i="18"/>
  <c r="W1539" i="18"/>
  <c r="Y1539" i="18" s="1"/>
  <c r="AI1538" i="18"/>
  <c r="AN1538" i="18" s="1"/>
  <c r="AG1536" i="18"/>
  <c r="AJ1523" i="18"/>
  <c r="AQ1523" i="18" s="1"/>
  <c r="W1523" i="18"/>
  <c r="AA1523" i="18" s="1"/>
  <c r="AI1517" i="18"/>
  <c r="AO1517" i="18" s="1"/>
  <c r="U1517" i="18"/>
  <c r="X1515" i="18"/>
  <c r="AS1482" i="18"/>
  <c r="U1478" i="18"/>
  <c r="AJ1473" i="18"/>
  <c r="AI1472" i="18"/>
  <c r="AN1472" i="18" s="1"/>
  <c r="AS1435" i="18"/>
  <c r="X1430" i="18"/>
  <c r="X1426" i="18"/>
  <c r="Z1426" i="18" s="1"/>
  <c r="AI1405" i="18"/>
  <c r="W1405" i="18"/>
  <c r="AA1405" i="18" s="1"/>
  <c r="AH1400" i="18"/>
  <c r="AL1400" i="18" s="1"/>
  <c r="X1390" i="18"/>
  <c r="AQ1390" i="18" s="1"/>
  <c r="AJ1387" i="18"/>
  <c r="AG1378" i="18"/>
  <c r="U1375" i="18"/>
  <c r="AH1372" i="18"/>
  <c r="X1372" i="18"/>
  <c r="AI1358" i="18"/>
  <c r="AO1358" i="18" s="1"/>
  <c r="AJ1348" i="18"/>
  <c r="AQ1348" i="18" s="1"/>
  <c r="AG1346" i="18"/>
  <c r="V1307" i="18"/>
  <c r="AJ1299" i="18"/>
  <c r="AP1299" i="18" s="1"/>
  <c r="U1294" i="18"/>
  <c r="AS1293" i="18"/>
  <c r="AS1260" i="18"/>
  <c r="U1260" i="18"/>
  <c r="AJ1254" i="18"/>
  <c r="AQ1254" i="18" s="1"/>
  <c r="AI1242" i="18"/>
  <c r="AS1225" i="18"/>
  <c r="AI1212" i="18"/>
  <c r="AN1212" i="18" s="1"/>
  <c r="V1203" i="18"/>
  <c r="X1203" i="18"/>
  <c r="Z1203" i="18"/>
  <c r="AI1203" i="18"/>
  <c r="W1203" i="18"/>
  <c r="AA1203" i="18" s="1"/>
  <c r="AJ1203" i="18"/>
  <c r="AQ1203" i="18" s="1"/>
  <c r="W1202" i="18"/>
  <c r="AA1202" i="18" s="1"/>
  <c r="AH1202" i="18"/>
  <c r="AI1202" i="18"/>
  <c r="AO1202" i="18" s="1"/>
  <c r="AI1184" i="18"/>
  <c r="AN1184" i="18" s="1"/>
  <c r="V1175" i="18"/>
  <c r="AH1148" i="18"/>
  <c r="AL1148" i="18" s="1"/>
  <c r="U1148" i="18"/>
  <c r="V1142" i="18"/>
  <c r="AS1125" i="18"/>
  <c r="V1107" i="18"/>
  <c r="U1107" i="18"/>
  <c r="AI1095" i="18"/>
  <c r="AO1095" i="18" s="1"/>
  <c r="U1095" i="18"/>
  <c r="U1066" i="18"/>
  <c r="AI1066" i="18"/>
  <c r="AO1066" i="18" s="1"/>
  <c r="U1062" i="18"/>
  <c r="AJ1062" i="18"/>
  <c r="AP1062" i="18" s="1"/>
  <c r="W1045" i="18"/>
  <c r="AA1045" i="18" s="1"/>
  <c r="AI1045" i="18"/>
  <c r="AO1045" i="18" s="1"/>
  <c r="V1042" i="18"/>
  <c r="AI1026" i="18"/>
  <c r="AN1026" i="18" s="1"/>
  <c r="X1026" i="18"/>
  <c r="U1026" i="18"/>
  <c r="AI1016" i="18"/>
  <c r="U1016" i="18"/>
  <c r="AH1016" i="18"/>
  <c r="AM1016" i="18" s="1"/>
  <c r="AH1000" i="18"/>
  <c r="AM1000" i="18" s="1"/>
  <c r="V1000" i="18"/>
  <c r="U994" i="18"/>
  <c r="AI994" i="18"/>
  <c r="AN994" i="18" s="1"/>
  <c r="U990" i="18"/>
  <c r="W990" i="18"/>
  <c r="AA990" i="18" s="1"/>
  <c r="X978" i="18"/>
  <c r="AJ978" i="18"/>
  <c r="W978" i="18"/>
  <c r="AA978" i="18" s="1"/>
  <c r="U978" i="18"/>
  <c r="X963" i="18"/>
  <c r="AB963" i="18" s="1"/>
  <c r="U957" i="18"/>
  <c r="AI957" i="18"/>
  <c r="AO957" i="18"/>
  <c r="AH949" i="18"/>
  <c r="V949" i="18"/>
  <c r="AJ911" i="18"/>
  <c r="AP911" i="18"/>
  <c r="V911" i="18"/>
  <c r="AD807" i="18"/>
  <c r="AS807" i="18"/>
  <c r="AS773" i="18"/>
  <c r="AG773" i="18"/>
  <c r="AJ1559" i="18"/>
  <c r="AQ1559" i="18" s="1"/>
  <c r="AJ1539" i="18"/>
  <c r="AP1539" i="18"/>
  <c r="AJ1525" i="18"/>
  <c r="AP1525" i="18" s="1"/>
  <c r="AI1523" i="18"/>
  <c r="AO1523" i="18" s="1"/>
  <c r="AI1497" i="18"/>
  <c r="AN1497" i="18" s="1"/>
  <c r="AI1496" i="18"/>
  <c r="AO1496" i="18"/>
  <c r="AI1473" i="18"/>
  <c r="AH1444" i="18"/>
  <c r="AI1411" i="18"/>
  <c r="AN1411" i="18"/>
  <c r="AG1400" i="18"/>
  <c r="AJ1374" i="18"/>
  <c r="AH1336" i="18"/>
  <c r="W1336" i="18"/>
  <c r="Y1336" i="18" s="1"/>
  <c r="AI1317" i="18"/>
  <c r="AI1294" i="18"/>
  <c r="AN1294" i="18" s="1"/>
  <c r="AG1285" i="18"/>
  <c r="W1280" i="18"/>
  <c r="AJ1277" i="18"/>
  <c r="AQ1277" i="18" s="1"/>
  <c r="V1257" i="18"/>
  <c r="AH1253" i="18"/>
  <c r="AL1253" i="18"/>
  <c r="AJ1253" i="18"/>
  <c r="AQ1253" i="18" s="1"/>
  <c r="V1243" i="18"/>
  <c r="W1238" i="18"/>
  <c r="AP1238" i="18"/>
  <c r="AH1238" i="18"/>
  <c r="AM1238" i="18" s="1"/>
  <c r="V1230" i="18"/>
  <c r="AJ1227" i="18"/>
  <c r="AQ1227" i="18" s="1"/>
  <c r="X1218" i="18"/>
  <c r="AQ1218" i="18" s="1"/>
  <c r="U1218" i="18"/>
  <c r="U1214" i="18"/>
  <c r="V1214" i="18"/>
  <c r="AJ1214" i="18"/>
  <c r="X1214" i="18"/>
  <c r="W1214" i="18"/>
  <c r="Y1214" i="18" s="1"/>
  <c r="AS1203" i="18"/>
  <c r="U1198" i="18"/>
  <c r="U1194" i="18"/>
  <c r="AI1194" i="18"/>
  <c r="AO1194" i="18" s="1"/>
  <c r="U1190" i="18"/>
  <c r="AJ1190" i="18"/>
  <c r="AJ1189" i="18"/>
  <c r="AQ1189" i="18" s="1"/>
  <c r="AI1189" i="18"/>
  <c r="AN1189" i="18" s="1"/>
  <c r="U1180" i="18"/>
  <c r="U1163" i="18"/>
  <c r="AJ1163" i="18"/>
  <c r="AQ1163" i="18" s="1"/>
  <c r="AS1156" i="18"/>
  <c r="U1150" i="18"/>
  <c r="X1150" i="18"/>
  <c r="AI1150" i="18"/>
  <c r="W1150" i="18"/>
  <c r="Y1150" i="18" s="1"/>
  <c r="AJ1150" i="18"/>
  <c r="AG1115" i="18"/>
  <c r="AI1110" i="18"/>
  <c r="AJ1107" i="18"/>
  <c r="U1105" i="18"/>
  <c r="AJ1105" i="18"/>
  <c r="AQ1105" i="18" s="1"/>
  <c r="AJ1102" i="18"/>
  <c r="AP1102" i="18" s="1"/>
  <c r="X1102" i="18"/>
  <c r="V1075" i="18"/>
  <c r="W1075" i="18"/>
  <c r="AN1075" i="18" s="1"/>
  <c r="AJ1075" i="18"/>
  <c r="U1075" i="18"/>
  <c r="W1071" i="18"/>
  <c r="Y1071" i="18" s="1"/>
  <c r="AI1065" i="18"/>
  <c r="AN1065" i="18" s="1"/>
  <c r="W1052" i="18"/>
  <c r="AN1052" i="18" s="1"/>
  <c r="U1052" i="18"/>
  <c r="AJ1052" i="18"/>
  <c r="X1052" i="18"/>
  <c r="U1037" i="18"/>
  <c r="AH1037" i="18"/>
  <c r="V1037" i="18"/>
  <c r="AI1037" i="18"/>
  <c r="AN1037" i="18" s="1"/>
  <c r="AH1030" i="18"/>
  <c r="AL1030" i="18" s="1"/>
  <c r="X1024" i="18"/>
  <c r="AB1024" i="18" s="1"/>
  <c r="V1024" i="18"/>
  <c r="AH1021" i="18"/>
  <c r="W1021" i="18"/>
  <c r="AI978" i="18"/>
  <c r="AI974" i="18"/>
  <c r="AJ974" i="18"/>
  <c r="AQ974" i="18" s="1"/>
  <c r="W974" i="18"/>
  <c r="AA974" i="18" s="1"/>
  <c r="X947" i="18"/>
  <c r="AB947" i="18" s="1"/>
  <c r="AJ947" i="18"/>
  <c r="AQ947" i="18" s="1"/>
  <c r="AI944" i="18"/>
  <c r="X944" i="18"/>
  <c r="AB944" i="18" s="1"/>
  <c r="X1114" i="18"/>
  <c r="U1081" i="18"/>
  <c r="V1038" i="18"/>
  <c r="X1038" i="18"/>
  <c r="AJ1038" i="18"/>
  <c r="U1034" i="18"/>
  <c r="X1027" i="18"/>
  <c r="Z1027" i="18" s="1"/>
  <c r="X1010" i="18"/>
  <c r="AM1010" i="18" s="1"/>
  <c r="X968" i="18"/>
  <c r="Z968" i="18" s="1"/>
  <c r="W967" i="18"/>
  <c r="AI967" i="18"/>
  <c r="AN967" i="18"/>
  <c r="AH937" i="18"/>
  <c r="V937" i="18"/>
  <c r="X922" i="18"/>
  <c r="AB922" i="18" s="1"/>
  <c r="AJ922" i="18"/>
  <c r="X912" i="18"/>
  <c r="V897" i="18"/>
  <c r="AH885" i="18"/>
  <c r="AL885" i="18" s="1"/>
  <c r="U885" i="18"/>
  <c r="AI885" i="18"/>
  <c r="AN885" i="18" s="1"/>
  <c r="U857" i="18"/>
  <c r="W853" i="18"/>
  <c r="AA853" i="18" s="1"/>
  <c r="V818" i="18"/>
  <c r="AI818" i="18"/>
  <c r="AN818" i="18" s="1"/>
  <c r="W817" i="18"/>
  <c r="AN817" i="18" s="1"/>
  <c r="AI817" i="18"/>
  <c r="AO817" i="18" s="1"/>
  <c r="AI816" i="18"/>
  <c r="AO816" i="18" s="1"/>
  <c r="V816" i="18"/>
  <c r="X816" i="18"/>
  <c r="AB816" i="18" s="1"/>
  <c r="AS811" i="18"/>
  <c r="AG811" i="18"/>
  <c r="W789" i="18"/>
  <c r="Y789" i="18" s="1"/>
  <c r="U789" i="18"/>
  <c r="AI789" i="18"/>
  <c r="U754" i="18"/>
  <c r="AH754" i="18"/>
  <c r="W754" i="18"/>
  <c r="AN754" i="18" s="1"/>
  <c r="AH751" i="18"/>
  <c r="AL751" i="18"/>
  <c r="AJ751" i="18"/>
  <c r="AQ751" i="18" s="1"/>
  <c r="W710" i="18"/>
  <c r="AL710" i="18" s="1"/>
  <c r="AI710" i="18"/>
  <c r="AO710" i="18" s="1"/>
  <c r="V476" i="18"/>
  <c r="AH476" i="18"/>
  <c r="AM476" i="18" s="1"/>
  <c r="W476" i="18"/>
  <c r="AI476" i="18"/>
  <c r="W366" i="18"/>
  <c r="AI366" i="18"/>
  <c r="AO366" i="18" s="1"/>
  <c r="V366" i="18"/>
  <c r="AH366" i="18"/>
  <c r="AM366" i="18" s="1"/>
  <c r="AI286" i="18"/>
  <c r="AO286" i="18" s="1"/>
  <c r="W286" i="18"/>
  <c r="AL286" i="18" s="1"/>
  <c r="AJ286" i="18"/>
  <c r="AH1230" i="18"/>
  <c r="AI1221" i="18"/>
  <c r="AN1221" i="18" s="1"/>
  <c r="X1180" i="18"/>
  <c r="V1115" i="18"/>
  <c r="V1111" i="18"/>
  <c r="AJ1111" i="18"/>
  <c r="AP1111" i="18" s="1"/>
  <c r="U1015" i="18"/>
  <c r="AI1015" i="18"/>
  <c r="W1012" i="18"/>
  <c r="AA1012" i="18" s="1"/>
  <c r="X1012" i="18"/>
  <c r="U938" i="18"/>
  <c r="W938" i="18"/>
  <c r="AA938" i="18" s="1"/>
  <c r="AI938" i="18"/>
  <c r="W843" i="18"/>
  <c r="AN843" i="18"/>
  <c r="AH843" i="18"/>
  <c r="AM843" i="18" s="1"/>
  <c r="X744" i="18"/>
  <c r="V744" i="18"/>
  <c r="AI744" i="18"/>
  <c r="AO744" i="18" s="1"/>
  <c r="W744" i="18"/>
  <c r="Y744" i="18" s="1"/>
  <c r="AJ744" i="18"/>
  <c r="AP744" i="18" s="1"/>
  <c r="AI730" i="18"/>
  <c r="U730" i="18"/>
  <c r="W711" i="18"/>
  <c r="Y711" i="18" s="1"/>
  <c r="AH711" i="18"/>
  <c r="AM711" i="18" s="1"/>
  <c r="AJ711" i="18"/>
  <c r="X692" i="18"/>
  <c r="AB692" i="18" s="1"/>
  <c r="AJ692" i="18"/>
  <c r="V692" i="18"/>
  <c r="AH692" i="18"/>
  <c r="AM692" i="18"/>
  <c r="AI692" i="18"/>
  <c r="AJ597" i="18"/>
  <c r="AP597" i="18" s="1"/>
  <c r="V597" i="18"/>
  <c r="W547" i="18"/>
  <c r="AA547" i="18" s="1"/>
  <c r="AL547" i="18"/>
  <c r="AI547" i="18"/>
  <c r="U522" i="18"/>
  <c r="AH522" i="18"/>
  <c r="AM522" i="18" s="1"/>
  <c r="AJ522" i="18"/>
  <c r="AP522" i="18" s="1"/>
  <c r="AD448" i="18"/>
  <c r="AS448" i="18"/>
  <c r="AI406" i="18"/>
  <c r="AO406" i="18" s="1"/>
  <c r="AH406" i="18"/>
  <c r="AL406" i="18" s="1"/>
  <c r="X160" i="18"/>
  <c r="AM160" i="18" s="1"/>
  <c r="AI160" i="18"/>
  <c r="AH160" i="18"/>
  <c r="AJ160" i="18"/>
  <c r="AJ843" i="18"/>
  <c r="W834" i="18"/>
  <c r="AI834" i="18"/>
  <c r="AO834" i="18" s="1"/>
  <c r="U834" i="18"/>
  <c r="U772" i="18"/>
  <c r="AJ772" i="18"/>
  <c r="AP772" i="18" s="1"/>
  <c r="W772" i="18"/>
  <c r="AN772" i="18"/>
  <c r="U735" i="18"/>
  <c r="W735" i="18"/>
  <c r="AI735" i="18"/>
  <c r="U617" i="18"/>
  <c r="W617" i="18"/>
  <c r="AL617" i="18" s="1"/>
  <c r="AH460" i="18"/>
  <c r="AI460" i="18"/>
  <c r="U443" i="18"/>
  <c r="AH443" i="18"/>
  <c r="X443" i="18"/>
  <c r="AJ443" i="18"/>
  <c r="X345" i="18"/>
  <c r="U345" i="18"/>
  <c r="AH345" i="18"/>
  <c r="AI345" i="18"/>
  <c r="AJ321" i="18"/>
  <c r="AQ321" i="18" s="1"/>
  <c r="AH321" i="18"/>
  <c r="AM321" i="18" s="1"/>
  <c r="U276" i="18"/>
  <c r="AJ276" i="18"/>
  <c r="AQ276" i="18" s="1"/>
  <c r="X202" i="18"/>
  <c r="AQ202" i="18" s="1"/>
  <c r="AI202" i="18"/>
  <c r="AN202" i="18" s="1"/>
  <c r="X184" i="18"/>
  <c r="AM184" i="18" s="1"/>
  <c r="AJ184" i="18"/>
  <c r="V706" i="18"/>
  <c r="AH706" i="18"/>
  <c r="AL706" i="18"/>
  <c r="AJ706" i="18"/>
  <c r="AQ706" i="18" s="1"/>
  <c r="AH580" i="18"/>
  <c r="AM580" i="18" s="1"/>
  <c r="W580" i="18"/>
  <c r="AA580" i="18" s="1"/>
  <c r="U569" i="18"/>
  <c r="AJ569" i="18"/>
  <c r="AQ569" i="18" s="1"/>
  <c r="W569" i="18"/>
  <c r="Y569" i="18" s="1"/>
  <c r="W565" i="18"/>
  <c r="AL565" i="18"/>
  <c r="AJ565" i="18"/>
  <c r="AJ482" i="18"/>
  <c r="AP482" i="18" s="1"/>
  <c r="X482" i="18"/>
  <c r="Z482" i="18" s="1"/>
  <c r="V309" i="18"/>
  <c r="AJ309" i="18"/>
  <c r="AQ309" i="18" s="1"/>
  <c r="W197" i="18"/>
  <c r="AA197" i="18" s="1"/>
  <c r="AI197" i="18"/>
  <c r="AH112" i="18"/>
  <c r="AI112" i="18"/>
  <c r="AH78" i="18"/>
  <c r="W78" i="18"/>
  <c r="AI78" i="18"/>
  <c r="U895" i="18"/>
  <c r="U808" i="18"/>
  <c r="W808" i="18"/>
  <c r="Y808" i="18" s="1"/>
  <c r="AI808" i="18"/>
  <c r="AO808" i="18" s="1"/>
  <c r="U802" i="18"/>
  <c r="X802" i="18"/>
  <c r="AH802" i="18"/>
  <c r="V796" i="18"/>
  <c r="U792" i="18"/>
  <c r="U733" i="18"/>
  <c r="AI706" i="18"/>
  <c r="AO706" i="18" s="1"/>
  <c r="AI703" i="18"/>
  <c r="AO703" i="18" s="1"/>
  <c r="U703" i="18"/>
  <c r="U689" i="18"/>
  <c r="AI689" i="18"/>
  <c r="AO689" i="18" s="1"/>
  <c r="U684" i="18"/>
  <c r="V684" i="18"/>
  <c r="U682" i="18"/>
  <c r="X682" i="18"/>
  <c r="AI664" i="18"/>
  <c r="AO664" i="18" s="1"/>
  <c r="W664" i="18"/>
  <c r="U616" i="18"/>
  <c r="AI616" i="18"/>
  <c r="AN616" i="18" s="1"/>
  <c r="W600" i="18"/>
  <c r="AI600" i="18"/>
  <c r="W590" i="18"/>
  <c r="Y590" i="18" s="1"/>
  <c r="AI590" i="18"/>
  <c r="U590" i="18"/>
  <c r="U583" i="18"/>
  <c r="W583" i="18"/>
  <c r="AP583" i="18" s="1"/>
  <c r="W571" i="18"/>
  <c r="Y571" i="18" s="1"/>
  <c r="AI571" i="18"/>
  <c r="AO571" i="18" s="1"/>
  <c r="U571" i="18"/>
  <c r="AI569" i="18"/>
  <c r="AN569" i="18" s="1"/>
  <c r="V530" i="18"/>
  <c r="W530" i="18"/>
  <c r="AJ530" i="18"/>
  <c r="X530" i="18"/>
  <c r="AM530" i="18" s="1"/>
  <c r="W515" i="18"/>
  <c r="AA515" i="18" s="1"/>
  <c r="U479" i="18"/>
  <c r="AI479" i="18"/>
  <c r="AO479" i="18" s="1"/>
  <c r="V479" i="18"/>
  <c r="AJ479" i="18"/>
  <c r="AP479" i="18" s="1"/>
  <c r="W472" i="18"/>
  <c r="AA472" i="18" s="1"/>
  <c r="AI472" i="18"/>
  <c r="U465" i="18"/>
  <c r="AI465" i="18"/>
  <c r="AN465" i="18" s="1"/>
  <c r="AJ445" i="18"/>
  <c r="AQ445" i="18" s="1"/>
  <c r="W410" i="18"/>
  <c r="AP410" i="18" s="1"/>
  <c r="V410" i="18"/>
  <c r="AH382" i="18"/>
  <c r="V382" i="18"/>
  <c r="V374" i="18"/>
  <c r="V355" i="18"/>
  <c r="W355" i="18"/>
  <c r="AI331" i="18"/>
  <c r="AO331" i="18" s="1"/>
  <c r="AH331" i="18"/>
  <c r="U312" i="18"/>
  <c r="AI312" i="18"/>
  <c r="AN312" i="18" s="1"/>
  <c r="W288" i="18"/>
  <c r="AH288" i="18"/>
  <c r="AM288" i="18" s="1"/>
  <c r="U280" i="18"/>
  <c r="AI280" i="18"/>
  <c r="AO280" i="18" s="1"/>
  <c r="V280" i="18"/>
  <c r="AJ280" i="18"/>
  <c r="AP280" i="18" s="1"/>
  <c r="AQ280" i="18"/>
  <c r="W274" i="18"/>
  <c r="AH274" i="18"/>
  <c r="AM274" i="18" s="1"/>
  <c r="U256" i="18"/>
  <c r="W256" i="18"/>
  <c r="AN256" i="18" s="1"/>
  <c r="AH256" i="18"/>
  <c r="V256" i="18"/>
  <c r="AI975" i="18"/>
  <c r="AJ935" i="18"/>
  <c r="AP935" i="18" s="1"/>
  <c r="AJ919" i="18"/>
  <c r="AQ919" i="18"/>
  <c r="V835" i="18"/>
  <c r="AH808" i="18"/>
  <c r="AM808" i="18" s="1"/>
  <c r="X808" i="18"/>
  <c r="V807" i="18"/>
  <c r="W802" i="18"/>
  <c r="Y802" i="18" s="1"/>
  <c r="W796" i="18"/>
  <c r="AN796" i="18" s="1"/>
  <c r="AJ792" i="18"/>
  <c r="AP792" i="18" s="1"/>
  <c r="X792" i="18"/>
  <c r="AJ786" i="18"/>
  <c r="W776" i="18"/>
  <c r="AI776" i="18"/>
  <c r="V775" i="18"/>
  <c r="AS761" i="18"/>
  <c r="AH733" i="18"/>
  <c r="AL733" i="18" s="1"/>
  <c r="W718" i="18"/>
  <c r="AJ718" i="18"/>
  <c r="U718" i="18"/>
  <c r="X704" i="18"/>
  <c r="AB704" i="18" s="1"/>
  <c r="V704" i="18"/>
  <c r="V687" i="18"/>
  <c r="AI687" i="18"/>
  <c r="AN687" i="18" s="1"/>
  <c r="AH684" i="18"/>
  <c r="AL684" i="18" s="1"/>
  <c r="AH682" i="18"/>
  <c r="AL682" i="18" s="1"/>
  <c r="X676" i="18"/>
  <c r="AO676" i="18" s="1"/>
  <c r="V676" i="18"/>
  <c r="AH673" i="18"/>
  <c r="AM673" i="18" s="1"/>
  <c r="W673" i="18"/>
  <c r="AN673" i="18" s="1"/>
  <c r="AI673" i="18"/>
  <c r="AH664" i="18"/>
  <c r="AM664" i="18" s="1"/>
  <c r="AJ600" i="18"/>
  <c r="X594" i="18"/>
  <c r="AM594" i="18" s="1"/>
  <c r="AI594" i="18"/>
  <c r="AN594" i="18" s="1"/>
  <c r="U594" i="18"/>
  <c r="AJ594" i="18"/>
  <c r="AP594" i="18" s="1"/>
  <c r="W572" i="18"/>
  <c r="AP572" i="18" s="1"/>
  <c r="AI572" i="18"/>
  <c r="U572" i="18"/>
  <c r="AH569" i="18"/>
  <c r="W557" i="18"/>
  <c r="Y557" i="18" s="1"/>
  <c r="V557" i="18"/>
  <c r="AI530" i="18"/>
  <c r="U524" i="18"/>
  <c r="V524" i="18"/>
  <c r="AH524" i="18"/>
  <c r="AL524" i="18" s="1"/>
  <c r="AJ524" i="18"/>
  <c r="AP524" i="18" s="1"/>
  <c r="U521" i="18"/>
  <c r="AH521" i="18"/>
  <c r="AJ521" i="18"/>
  <c r="AQ521" i="18" s="1"/>
  <c r="V521" i="18"/>
  <c r="AJ515" i="18"/>
  <c r="AQ515" i="18" s="1"/>
  <c r="W514" i="18"/>
  <c r="Y514" i="18" s="1"/>
  <c r="AJ514" i="18"/>
  <c r="X514" i="18"/>
  <c r="AB514" i="18" s="1"/>
  <c r="W507" i="18"/>
  <c r="AA507" i="18" s="1"/>
  <c r="AI507" i="18"/>
  <c r="U506" i="18"/>
  <c r="X486" i="18"/>
  <c r="AO486" i="18" s="1"/>
  <c r="AH486" i="18"/>
  <c r="AL486" i="18" s="1"/>
  <c r="AH484" i="18"/>
  <c r="AL484" i="18" s="1"/>
  <c r="X484" i="18"/>
  <c r="AO484" i="18"/>
  <c r="W479" i="18"/>
  <c r="Y479" i="18" s="1"/>
  <c r="AL479" i="18"/>
  <c r="X472" i="18"/>
  <c r="AM472" i="18" s="1"/>
  <c r="AJ465" i="18"/>
  <c r="AQ465" i="18" s="1"/>
  <c r="AI463" i="18"/>
  <c r="U456" i="18"/>
  <c r="U453" i="18"/>
  <c r="V416" i="18"/>
  <c r="W396" i="18"/>
  <c r="Y396" i="18"/>
  <c r="U396" i="18"/>
  <c r="W394" i="18"/>
  <c r="AH394" i="18"/>
  <c r="U384" i="18"/>
  <c r="W383" i="18"/>
  <c r="X383" i="18"/>
  <c r="V383" i="18"/>
  <c r="AI336" i="18"/>
  <c r="AO336" i="18" s="1"/>
  <c r="AJ336" i="18"/>
  <c r="W281" i="18"/>
  <c r="AL281" i="18" s="1"/>
  <c r="AJ281" i="18"/>
  <c r="AI281" i="18"/>
  <c r="X281" i="18"/>
  <c r="Z281" i="18"/>
  <c r="AJ266" i="18"/>
  <c r="AP266" i="18" s="1"/>
  <c r="X208" i="18"/>
  <c r="W208" i="18"/>
  <c r="AJ208" i="18"/>
  <c r="AI208" i="18"/>
  <c r="AI205" i="18"/>
  <c r="W205" i="18"/>
  <c r="AJ768" i="18"/>
  <c r="AP768" i="18" s="1"/>
  <c r="AH768" i="18"/>
  <c r="AJ752" i="18"/>
  <c r="AQ752" i="18" s="1"/>
  <c r="AI752" i="18"/>
  <c r="AO752" i="18" s="1"/>
  <c r="AJ724" i="18"/>
  <c r="AI588" i="18"/>
  <c r="AO588" i="18"/>
  <c r="AI563" i="18"/>
  <c r="AO563" i="18" s="1"/>
  <c r="AI436" i="18"/>
  <c r="AI402" i="18"/>
  <c r="AO402" i="18" s="1"/>
  <c r="X337" i="18"/>
  <c r="Z337" i="18" s="1"/>
  <c r="AJ337" i="18"/>
  <c r="AP337" i="18" s="1"/>
  <c r="AH334" i="18"/>
  <c r="AM334" i="18" s="1"/>
  <c r="U282" i="18"/>
  <c r="W275" i="18"/>
  <c r="V275" i="18"/>
  <c r="W268" i="18"/>
  <c r="AA268" i="18" s="1"/>
  <c r="AH268" i="18"/>
  <c r="W265" i="18"/>
  <c r="AL265" i="18" s="1"/>
  <c r="W176" i="18"/>
  <c r="Y176" i="18" s="1"/>
  <c r="AI176" i="18"/>
  <c r="AJ176" i="18"/>
  <c r="X176" i="18"/>
  <c r="AQ176" i="18" s="1"/>
  <c r="W368" i="18"/>
  <c r="AA368" i="18" s="1"/>
  <c r="AI368" i="18"/>
  <c r="U362" i="18"/>
  <c r="AJ362" i="18"/>
  <c r="AQ362" i="18" s="1"/>
  <c r="U360" i="18"/>
  <c r="AH360" i="18"/>
  <c r="AL360" i="18" s="1"/>
  <c r="U241" i="18"/>
  <c r="W233" i="18"/>
  <c r="Y233" i="18" s="1"/>
  <c r="V233" i="18"/>
  <c r="AJ233" i="18"/>
  <c r="AP233" i="18" s="1"/>
  <c r="AI185" i="18"/>
  <c r="X185" i="18"/>
  <c r="AG140" i="18"/>
  <c r="AG112" i="18"/>
  <c r="AJ55" i="18"/>
  <c r="X55" i="18"/>
  <c r="V246" i="18"/>
  <c r="AJ246" i="18"/>
  <c r="AQ246" i="18" s="1"/>
  <c r="U245" i="18"/>
  <c r="U240" i="18"/>
  <c r="AH155" i="18"/>
  <c r="AI146" i="18"/>
  <c r="AH120" i="18"/>
  <c r="W99" i="18"/>
  <c r="X77" i="18"/>
  <c r="AQ77" i="18" s="1"/>
  <c r="AJ64" i="18"/>
  <c r="W63" i="18"/>
  <c r="AH43" i="18"/>
  <c r="AH99" i="18"/>
  <c r="Y776" i="18"/>
  <c r="AA776" i="18"/>
  <c r="AL802" i="18"/>
  <c r="AL345" i="18"/>
  <c r="AB1038" i="18"/>
  <c r="Z1038" i="18"/>
  <c r="Y974" i="18"/>
  <c r="AB1102" i="18"/>
  <c r="Z1102" i="18"/>
  <c r="AM1102" i="18"/>
  <c r="AN1194" i="18"/>
  <c r="AA1280" i="18"/>
  <c r="AL1372" i="18"/>
  <c r="AB1426" i="18"/>
  <c r="AM1070" i="18"/>
  <c r="AP1338" i="18"/>
  <c r="AQ1338" i="18"/>
  <c r="Y1242" i="18"/>
  <c r="AA1242" i="18"/>
  <c r="AL1242" i="18"/>
  <c r="AP336" i="18"/>
  <c r="AQ336" i="18"/>
  <c r="Z514" i="18"/>
  <c r="AQ530" i="18"/>
  <c r="AM482" i="18"/>
  <c r="AP580" i="18"/>
  <c r="AM706" i="18"/>
  <c r="AL321" i="18"/>
  <c r="Y772" i="18"/>
  <c r="AL772" i="18"/>
  <c r="AL692" i="18"/>
  <c r="AM1012" i="18"/>
  <c r="AM751" i="18"/>
  <c r="AO789" i="18"/>
  <c r="AP853" i="18"/>
  <c r="AO967" i="18"/>
  <c r="AP974" i="18"/>
  <c r="AO1037" i="18"/>
  <c r="AP1189" i="18"/>
  <c r="AN957" i="18"/>
  <c r="AN1066" i="18"/>
  <c r="AP1254" i="18"/>
  <c r="AM1400" i="18"/>
  <c r="AO1538" i="18"/>
  <c r="AO535" i="18"/>
  <c r="AN725" i="18"/>
  <c r="AM963" i="18"/>
  <c r="Y1030" i="18"/>
  <c r="AA1030" i="18"/>
  <c r="AN1030" i="18"/>
  <c r="AO1293" i="18"/>
  <c r="AP1475" i="18"/>
  <c r="AL1475" i="18"/>
  <c r="AL1048" i="18"/>
  <c r="AL1094" i="18"/>
  <c r="Y1128" i="18"/>
  <c r="AP1030" i="18"/>
  <c r="AP246" i="18"/>
  <c r="AM569" i="18"/>
  <c r="Y410" i="18"/>
  <c r="AP706" i="18"/>
  <c r="Z692" i="18"/>
  <c r="AB1180" i="18"/>
  <c r="AB1010" i="18"/>
  <c r="Z1010" i="18"/>
  <c r="AQ1010" i="18"/>
  <c r="AQ944" i="18"/>
  <c r="AN1021" i="18"/>
  <c r="AQ1075" i="18"/>
  <c r="AO1189" i="18"/>
  <c r="AP1253" i="18"/>
  <c r="AA1336" i="18"/>
  <c r="AO1411" i="18"/>
  <c r="AP990" i="18"/>
  <c r="AM1390" i="18"/>
  <c r="AA423" i="18"/>
  <c r="AN423" i="18"/>
  <c r="AP423" i="18"/>
  <c r="AL1106" i="18"/>
  <c r="AP1517" i="18"/>
  <c r="AQ1128" i="18"/>
  <c r="AM281" i="18"/>
  <c r="AN331" i="18"/>
  <c r="AO600" i="18"/>
  <c r="AN565" i="18"/>
  <c r="AO1102" i="18"/>
  <c r="AL1214" i="18"/>
  <c r="AP368" i="18"/>
  <c r="AN436" i="18"/>
  <c r="AN396" i="18"/>
  <c r="AA396" i="18"/>
  <c r="AB484" i="18"/>
  <c r="AO572" i="18"/>
  <c r="AQ676" i="18"/>
  <c r="AO312" i="18"/>
  <c r="AQ479" i="18"/>
  <c r="AA569" i="18"/>
  <c r="AO735" i="18"/>
  <c r="AQ772" i="18"/>
  <c r="AN406" i="18"/>
  <c r="AO938" i="18"/>
  <c r="AM1230" i="18"/>
  <c r="AL1230" i="18"/>
  <c r="AO476" i="18"/>
  <c r="AP754" i="18"/>
  <c r="Z816" i="18"/>
  <c r="AL817" i="18"/>
  <c r="Z922" i="18"/>
  <c r="AP1071" i="18"/>
  <c r="AL1071" i="18"/>
  <c r="AQ1190" i="18"/>
  <c r="AP1190" i="18"/>
  <c r="AO1218" i="18"/>
  <c r="Z1218" i="18"/>
  <c r="AN1238" i="18"/>
  <c r="AQ1374" i="18"/>
  <c r="AQ911" i="18"/>
  <c r="AL1016" i="18"/>
  <c r="Y1203" i="18"/>
  <c r="AO1212" i="18"/>
  <c r="AL1539" i="18"/>
  <c r="AA1539" i="18"/>
  <c r="AL662" i="18"/>
  <c r="AM662" i="18"/>
  <c r="Y725" i="18"/>
  <c r="AA725" i="18"/>
  <c r="AP725" i="18"/>
  <c r="AQ963" i="18"/>
  <c r="AA986" i="18"/>
  <c r="AM1065" i="18"/>
  <c r="AO1070" i="18"/>
  <c r="AN1070" i="18"/>
  <c r="AO1142" i="18"/>
  <c r="AL1379" i="18"/>
  <c r="AN956" i="18"/>
  <c r="AB1094" i="18"/>
  <c r="AQ1094" i="18"/>
  <c r="AO1094" i="18"/>
  <c r="AB1103" i="18"/>
  <c r="AO1103" i="18"/>
  <c r="Z1103" i="18"/>
  <c r="AM1218" i="18"/>
  <c r="AA265" i="18"/>
  <c r="AP752" i="18"/>
  <c r="AM394" i="18"/>
  <c r="AA514" i="18"/>
  <c r="AL718" i="18"/>
  <c r="Y515" i="18"/>
  <c r="AN515" i="18"/>
  <c r="AA571" i="18"/>
  <c r="AO616" i="18"/>
  <c r="AN689" i="18"/>
  <c r="AO460" i="18"/>
  <c r="AN460" i="18"/>
  <c r="AA735" i="18"/>
  <c r="AQ843" i="18"/>
  <c r="AL744" i="18"/>
  <c r="Y710" i="18"/>
  <c r="AA710" i="18"/>
  <c r="AM754" i="18"/>
  <c r="AA789" i="18"/>
  <c r="AL789" i="18"/>
  <c r="AO885" i="18"/>
  <c r="AB968" i="18"/>
  <c r="Z947" i="18"/>
  <c r="AM947" i="18"/>
  <c r="AO947" i="18"/>
  <c r="AN978" i="18"/>
  <c r="Z1024" i="18"/>
  <c r="AP1277" i="18"/>
  <c r="AN1317" i="18"/>
  <c r="AO1317" i="18"/>
  <c r="AN1496" i="18"/>
  <c r="Z963" i="18"/>
  <c r="AO1026" i="18"/>
  <c r="AQ1062" i="18"/>
  <c r="AB1372" i="18"/>
  <c r="AQ1372" i="18"/>
  <c r="Z1372" i="18"/>
  <c r="AO1472" i="18"/>
  <c r="AP699" i="18"/>
  <c r="AB882" i="18"/>
  <c r="Y1364" i="18"/>
  <c r="AP1364" i="18"/>
  <c r="AA1364" i="18"/>
  <c r="Y1407" i="18"/>
  <c r="AP1407" i="18"/>
  <c r="AL1407" i="18"/>
  <c r="AA1407" i="18"/>
  <c r="AA893" i="18"/>
  <c r="Y893" i="18"/>
  <c r="AL893" i="18"/>
  <c r="AP956" i="18"/>
  <c r="AL1076" i="18"/>
  <c r="AM944" i="18"/>
  <c r="AP617" i="18"/>
  <c r="AO1372" i="18"/>
  <c r="AQ682" i="18"/>
  <c r="AN106" i="18"/>
  <c r="AP106" i="18"/>
  <c r="M472" i="12"/>
  <c r="L472" i="12" s="1"/>
  <c r="O182" i="18"/>
  <c r="T182" i="18" s="1"/>
  <c r="V182" i="18" s="1"/>
  <c r="AM179" i="18"/>
  <c r="AO150" i="18"/>
  <c r="O548" i="12"/>
  <c r="U504" i="12"/>
  <c r="AO95" i="18"/>
  <c r="AP634" i="18"/>
  <c r="AQ634" i="18"/>
  <c r="AL242" i="18"/>
  <c r="AN242" i="18"/>
  <c r="AP242" i="18"/>
  <c r="AP314" i="18"/>
  <c r="AL314" i="18"/>
  <c r="AO474" i="18"/>
  <c r="AN474" i="18"/>
  <c r="Y290" i="18"/>
  <c r="AA290" i="18"/>
  <c r="AP290" i="18"/>
  <c r="AL447" i="18"/>
  <c r="AM447" i="18"/>
  <c r="AM500" i="18"/>
  <c r="AL500" i="18"/>
  <c r="AM553" i="18"/>
  <c r="AQ765" i="18"/>
  <c r="AP765" i="18"/>
  <c r="Y732" i="18"/>
  <c r="AA732" i="18"/>
  <c r="AL732" i="18"/>
  <c r="AA812" i="18"/>
  <c r="AL812" i="18"/>
  <c r="AP732" i="18"/>
  <c r="AO746" i="18"/>
  <c r="AB746" i="18"/>
  <c r="AN894" i="18"/>
  <c r="AL894" i="18"/>
  <c r="AB980" i="18"/>
  <c r="AQ983" i="18"/>
  <c r="AP983" i="18"/>
  <c r="AQ1001" i="18"/>
  <c r="AB1001" i="18"/>
  <c r="AB1021" i="18"/>
  <c r="AO1021" i="18"/>
  <c r="Y1105" i="18"/>
  <c r="AA1105" i="18"/>
  <c r="AL1326" i="18"/>
  <c r="AM1326" i="18"/>
  <c r="AB1545" i="18"/>
  <c r="AM1545" i="18"/>
  <c r="AP1515" i="18"/>
  <c r="AA1515" i="18"/>
  <c r="AA699" i="18"/>
  <c r="AO968" i="18"/>
  <c r="AQ968" i="18"/>
  <c r="AQ808" i="18"/>
  <c r="AL233" i="18"/>
  <c r="AL396" i="18"/>
  <c r="AP1105" i="18"/>
  <c r="AM816" i="18"/>
  <c r="Y754" i="18"/>
  <c r="Z484" i="18"/>
  <c r="AP396" i="18"/>
  <c r="AL990" i="18"/>
  <c r="AP1075" i="18"/>
  <c r="AB383" i="18"/>
  <c r="AQ266" i="18"/>
  <c r="AM1336" i="18"/>
  <c r="AB1052" i="18"/>
  <c r="AM1021" i="18"/>
  <c r="AQ1111" i="18"/>
  <c r="AB1012" i="18"/>
  <c r="AB482" i="18"/>
  <c r="AL472" i="18"/>
  <c r="AA802" i="18"/>
  <c r="AN1095" i="18"/>
  <c r="Z530" i="18"/>
  <c r="AN826" i="18"/>
  <c r="AO399" i="18"/>
  <c r="AN643" i="18"/>
  <c r="AQ421" i="18"/>
  <c r="AP339" i="18"/>
  <c r="Y487" i="18"/>
  <c r="AL333" i="18"/>
  <c r="AA278" i="18"/>
  <c r="Y605" i="18"/>
  <c r="Y461" i="18"/>
  <c r="AM385" i="18"/>
  <c r="AO958" i="18"/>
  <c r="AN865" i="18"/>
  <c r="AN339" i="18"/>
  <c r="AL698" i="18"/>
  <c r="AA901" i="18"/>
  <c r="AO945" i="18"/>
  <c r="AP1359" i="18"/>
  <c r="AN1444" i="18"/>
  <c r="AN1208" i="18"/>
  <c r="AL612" i="18"/>
  <c r="AB1216" i="18"/>
  <c r="Y1379" i="18"/>
  <c r="AM1260" i="18"/>
  <c r="AN1087" i="18"/>
  <c r="AQ291" i="18"/>
  <c r="AN1359" i="18"/>
  <c r="AO309" i="18"/>
  <c r="AA1236" i="18"/>
  <c r="AQ1370" i="18"/>
  <c r="Z568" i="18"/>
  <c r="AQ250" i="18"/>
  <c r="AN290" i="18"/>
  <c r="AP831" i="18"/>
  <c r="AO1182" i="18"/>
  <c r="Z864" i="18"/>
  <c r="AQ804" i="18"/>
  <c r="AN651" i="18"/>
  <c r="AN713" i="18"/>
  <c r="Y1563" i="18"/>
  <c r="Z1272" i="18"/>
  <c r="AP1041" i="18"/>
  <c r="AQ875" i="18"/>
  <c r="AN984" i="18"/>
  <c r="AN931" i="18"/>
  <c r="Z684" i="18"/>
  <c r="AB423" i="18"/>
  <c r="AA339" i="18"/>
  <c r="AO545" i="18"/>
  <c r="AP1303" i="18"/>
  <c r="AO726" i="18"/>
  <c r="AL977" i="18"/>
  <c r="AO488" i="18"/>
  <c r="AM502" i="18"/>
  <c r="AB385" i="18"/>
  <c r="Z321" i="18"/>
  <c r="AO717" i="18"/>
  <c r="AA915" i="18"/>
  <c r="AB999" i="18"/>
  <c r="AL874" i="18"/>
  <c r="AN329" i="18"/>
  <c r="AM448" i="18"/>
  <c r="AO1443" i="18"/>
  <c r="AP1260" i="18"/>
  <c r="AL1108" i="18"/>
  <c r="AQ349" i="18"/>
  <c r="AL246" i="18"/>
  <c r="AO423" i="18"/>
  <c r="AL451" i="18"/>
  <c r="AM1386" i="18"/>
  <c r="AM814" i="18"/>
  <c r="Y1299" i="18"/>
  <c r="AL1299" i="18"/>
  <c r="AO1001" i="18"/>
  <c r="AO1371" i="18"/>
  <c r="AO712" i="18"/>
  <c r="AN985" i="18"/>
  <c r="AL985" i="18"/>
  <c r="Y314" i="18"/>
  <c r="AP351" i="18"/>
  <c r="AL1216" i="18"/>
  <c r="AA894" i="18"/>
  <c r="AM746" i="18"/>
  <c r="AQ492" i="18"/>
  <c r="AN333" i="18"/>
  <c r="AO287" i="18"/>
  <c r="AM280" i="18"/>
  <c r="AM1561" i="18"/>
  <c r="AO877" i="18"/>
  <c r="AN1347" i="18"/>
  <c r="Y242" i="18"/>
  <c r="AD206" i="18"/>
  <c r="AO236" i="18"/>
  <c r="AQ467" i="18"/>
  <c r="AP467" i="18"/>
  <c r="AN480" i="18"/>
  <c r="AQ236" i="18"/>
  <c r="AB258" i="18"/>
  <c r="Z258" i="18"/>
  <c r="Z433" i="18"/>
  <c r="AP483" i="18"/>
  <c r="Z466" i="18"/>
  <c r="AQ466" i="18"/>
  <c r="AO468" i="18"/>
  <c r="Y568" i="18"/>
  <c r="AA568" i="18"/>
  <c r="AN605" i="18"/>
  <c r="AA510" i="18"/>
  <c r="AB578" i="18"/>
  <c r="AQ578" i="18"/>
  <c r="Y509" i="18"/>
  <c r="AA509" i="18"/>
  <c r="AO533" i="18"/>
  <c r="AM641" i="18"/>
  <c r="AL641" i="18"/>
  <c r="AA652" i="18"/>
  <c r="AM825" i="18"/>
  <c r="AQ656" i="18"/>
  <c r="AP656" i="18"/>
  <c r="AQ726" i="18"/>
  <c r="AP780" i="18"/>
  <c r="AM863" i="18"/>
  <c r="Z863" i="18"/>
  <c r="AQ863" i="18"/>
  <c r="Z873" i="18"/>
  <c r="AM873" i="18"/>
  <c r="Y927" i="18"/>
  <c r="AA927" i="18"/>
  <c r="AM942" i="18"/>
  <c r="AQ1087" i="18"/>
  <c r="AP948" i="18"/>
  <c r="AQ948" i="18"/>
  <c r="AA994" i="18"/>
  <c r="AL994" i="18"/>
  <c r="AP994" i="18"/>
  <c r="Z1055" i="18"/>
  <c r="AB1055" i="18"/>
  <c r="Z1062" i="18"/>
  <c r="AQ1074" i="18"/>
  <c r="Z1074" i="18"/>
  <c r="AQ1081" i="18"/>
  <c r="AO1084" i="18"/>
  <c r="AO1107" i="18"/>
  <c r="AM1107" i="18"/>
  <c r="AQ1140" i="18"/>
  <c r="AA1142" i="18"/>
  <c r="AL1142" i="18"/>
  <c r="AP1334" i="18"/>
  <c r="AQ1334" i="18"/>
  <c r="AM1184" i="18"/>
  <c r="AQ1192" i="18"/>
  <c r="Z1168" i="18"/>
  <c r="AM1334" i="18"/>
  <c r="AN1210" i="18"/>
  <c r="AP1511" i="18"/>
  <c r="AA1529" i="18"/>
  <c r="AP1529" i="18"/>
  <c r="AL1529" i="18"/>
  <c r="AB1503" i="18"/>
  <c r="AO1503" i="18"/>
  <c r="Z1503" i="18"/>
  <c r="AQ1503" i="18"/>
  <c r="AD159" i="18"/>
  <c r="AS159" i="18"/>
  <c r="AD94" i="18"/>
  <c r="AS94" i="18"/>
  <c r="AS116" i="18"/>
  <c r="AL1103" i="18"/>
  <c r="AO986" i="18"/>
  <c r="AM882" i="18"/>
  <c r="AP481" i="18"/>
  <c r="AP1523" i="18"/>
  <c r="AM968" i="18"/>
  <c r="AP443" i="18"/>
  <c r="AB808" i="18"/>
  <c r="Y572" i="18"/>
  <c r="AQ472" i="18"/>
  <c r="AP893" i="18"/>
  <c r="AP947" i="18"/>
  <c r="AN703" i="18"/>
  <c r="AM360" i="18"/>
  <c r="AO1390" i="18"/>
  <c r="AB472" i="18"/>
  <c r="AM383" i="18"/>
  <c r="AQ1070" i="18"/>
  <c r="AO482" i="18"/>
  <c r="AO368" i="18"/>
  <c r="AQ1426" i="18"/>
  <c r="AQ350" i="18"/>
  <c r="AL1312" i="18"/>
  <c r="AP1347" i="18"/>
  <c r="AP675" i="18"/>
  <c r="AL801" i="18"/>
  <c r="AL826" i="18"/>
  <c r="AP1210" i="18"/>
  <c r="AB319" i="18"/>
  <c r="AN1216" i="18"/>
  <c r="AP760" i="18"/>
  <c r="AQ484" i="18"/>
  <c r="AN920" i="18"/>
  <c r="AL1563" i="18"/>
  <c r="AN379" i="18"/>
  <c r="AL267" i="18"/>
  <c r="AN278" i="18"/>
  <c r="AB502" i="18"/>
  <c r="AQ683" i="18"/>
  <c r="AN1105" i="18"/>
  <c r="AL943" i="18"/>
  <c r="AM945" i="18"/>
  <c r="AQ920" i="18"/>
  <c r="AP705" i="18"/>
  <c r="AN316" i="18"/>
  <c r="AM980" i="18"/>
  <c r="AQ551" i="18"/>
  <c r="AL1345" i="18"/>
  <c r="AL290" i="18"/>
  <c r="Z1370" i="18"/>
  <c r="AB568" i="18"/>
  <c r="AB250" i="18"/>
  <c r="AN970" i="18"/>
  <c r="AP1133" i="18"/>
  <c r="AL915" i="18"/>
  <c r="AN915" i="18"/>
  <c r="AQ1204" i="18"/>
  <c r="AL1243" i="18"/>
  <c r="AL1041" i="18"/>
  <c r="AL1427" i="18"/>
  <c r="AL1053" i="18"/>
  <c r="Z502" i="18"/>
  <c r="AL365" i="18"/>
  <c r="AP295" i="18"/>
  <c r="AM1217" i="18"/>
  <c r="AQ1240" i="18"/>
  <c r="AQ367" i="18"/>
  <c r="AL1105" i="18"/>
  <c r="AA1363" i="18"/>
  <c r="AO300" i="18"/>
  <c r="Z746" i="18"/>
  <c r="AN732" i="18"/>
  <c r="Z1561" i="18"/>
  <c r="AS73" i="18"/>
  <c r="Y294" i="18"/>
  <c r="AA294" i="18"/>
  <c r="AB303" i="18"/>
  <c r="AM303" i="18"/>
  <c r="AO303" i="18"/>
  <c r="AM253" i="18"/>
  <c r="AQ253" i="18"/>
  <c r="AA331" i="18"/>
  <c r="Y331" i="18"/>
  <c r="AA488" i="18"/>
  <c r="Y488" i="18"/>
  <c r="AM234" i="18"/>
  <c r="AL234" i="18"/>
  <c r="AO466" i="18"/>
  <c r="AN466" i="18"/>
  <c r="AL498" i="18"/>
  <c r="AA498" i="18"/>
  <c r="Y525" i="18"/>
  <c r="AN542" i="18"/>
  <c r="Y542" i="18"/>
  <c r="AP567" i="18"/>
  <c r="AP820" i="18"/>
  <c r="AA820" i="18"/>
  <c r="Y820" i="18"/>
  <c r="AN820" i="18"/>
  <c r="AP826" i="18"/>
  <c r="AQ687" i="18"/>
  <c r="AP687" i="18"/>
  <c r="AN847" i="18"/>
  <c r="AA847" i="18"/>
  <c r="AL847" i="18"/>
  <c r="AA687" i="18"/>
  <c r="AP872" i="18"/>
  <c r="AQ872" i="18"/>
  <c r="Z924" i="18"/>
  <c r="Z1084" i="18"/>
  <c r="AN1025" i="18"/>
  <c r="AO1025" i="18"/>
  <c r="Z1050" i="18"/>
  <c r="AQ1050" i="18"/>
  <c r="AB1086" i="18"/>
  <c r="AQ1086" i="18"/>
  <c r="AQ1090" i="18"/>
  <c r="AO1090" i="18"/>
  <c r="Y1093" i="18"/>
  <c r="AA1093" i="18"/>
  <c r="AB1155" i="18"/>
  <c r="AO1155" i="18"/>
  <c r="AN1307" i="18"/>
  <c r="AN1247" i="18"/>
  <c r="AO1247" i="18"/>
  <c r="AN1515" i="18"/>
  <c r="AD56" i="18"/>
  <c r="AS56" i="18"/>
  <c r="AA744" i="18"/>
  <c r="Z808" i="18"/>
  <c r="AM1473" i="18"/>
  <c r="Z1390" i="18"/>
  <c r="AN990" i="18"/>
  <c r="Z472" i="18"/>
  <c r="AQ1027" i="18"/>
  <c r="AS55" i="18"/>
  <c r="AN363" i="18"/>
  <c r="AP1053" i="18"/>
  <c r="Z999" i="18"/>
  <c r="AB684" i="18"/>
  <c r="AO1023" i="18"/>
  <c r="AP1563" i="18"/>
  <c r="AL278" i="18"/>
  <c r="AQ271" i="18"/>
  <c r="AN910" i="18"/>
  <c r="AL760" i="18"/>
  <c r="Z945" i="18"/>
  <c r="AP364" i="18"/>
  <c r="AM1216" i="18"/>
  <c r="AL316" i="18"/>
  <c r="AP1312" i="18"/>
  <c r="AL587" i="18"/>
  <c r="Y812" i="18"/>
  <c r="Y587" i="18"/>
  <c r="AQ980" i="18"/>
  <c r="AN1363" i="18"/>
  <c r="AM1370" i="18"/>
  <c r="AO250" i="18"/>
  <c r="AM864" i="18"/>
  <c r="AO724" i="18"/>
  <c r="AL871" i="18"/>
  <c r="AL904" i="18"/>
  <c r="AL976" i="18"/>
  <c r="AN812" i="18"/>
  <c r="AN1429" i="18"/>
  <c r="AN976" i="18"/>
  <c r="AO1272" i="18"/>
  <c r="AL461" i="18"/>
  <c r="AA451" i="18"/>
  <c r="AO439" i="18"/>
  <c r="AA1053" i="18"/>
  <c r="AA335" i="18"/>
  <c r="Y760" i="18"/>
  <c r="AM349" i="18"/>
  <c r="AO321" i="18"/>
  <c r="AO1172" i="18"/>
  <c r="AP936" i="18"/>
  <c r="AP674" i="18"/>
  <c r="Z349" i="18"/>
  <c r="AQ228" i="18"/>
  <c r="AL320" i="18"/>
  <c r="Y523" i="18"/>
  <c r="AA987" i="18"/>
  <c r="AL987" i="18"/>
  <c r="Z837" i="18"/>
  <c r="AL291" i="18"/>
  <c r="AL1515" i="18"/>
  <c r="AP331" i="18"/>
  <c r="AN1528" i="18"/>
  <c r="Z1216" i="18"/>
  <c r="Z898" i="18"/>
  <c r="Z399" i="18"/>
  <c r="AM495" i="18"/>
  <c r="AA242" i="18"/>
  <c r="AA322" i="18"/>
  <c r="Y322" i="18"/>
  <c r="AM236" i="18"/>
  <c r="Y462" i="18"/>
  <c r="AP462" i="18"/>
  <c r="Y270" i="18"/>
  <c r="AA270" i="18"/>
  <c r="AP294" i="18"/>
  <c r="AA333" i="18"/>
  <c r="AM399" i="18"/>
  <c r="Y496" i="18"/>
  <c r="AL496" i="18"/>
  <c r="Z522" i="18"/>
  <c r="AO522" i="18"/>
  <c r="Y535" i="18"/>
  <c r="AO734" i="18"/>
  <c r="Y662" i="18"/>
  <c r="AP662" i="18"/>
  <c r="AQ801" i="18"/>
  <c r="AP812" i="18"/>
  <c r="Y661" i="18"/>
  <c r="AA661" i="18"/>
  <c r="AP661" i="18"/>
  <c r="AA756" i="18"/>
  <c r="AL756" i="18"/>
  <c r="AQ806" i="18"/>
  <c r="Z806" i="18"/>
  <c r="AN1123" i="18"/>
  <c r="Z877" i="18"/>
  <c r="AQ877" i="18"/>
  <c r="Y894" i="18"/>
  <c r="AO898" i="18"/>
  <c r="Y918" i="18"/>
  <c r="AP918" i="18"/>
  <c r="AN918" i="18"/>
  <c r="AL918" i="18"/>
  <c r="Z1001" i="18"/>
  <c r="AP876" i="18"/>
  <c r="Y876" i="18"/>
  <c r="AL876" i="18"/>
  <c r="AN947" i="18"/>
  <c r="Z1021" i="18"/>
  <c r="AB898" i="18"/>
  <c r="AO1264" i="18"/>
  <c r="AN1312" i="18"/>
  <c r="AA1379" i="18"/>
  <c r="AN1236" i="18"/>
  <c r="AL1416" i="18"/>
  <c r="AM1147" i="18"/>
  <c r="AO1147" i="18"/>
  <c r="AQ1339" i="18"/>
  <c r="AP1339" i="18"/>
  <c r="Y1363" i="18"/>
  <c r="AB1172" i="18"/>
  <c r="Y1210" i="18"/>
  <c r="AA1234" i="18"/>
  <c r="AL1234" i="18"/>
  <c r="AO1485" i="18"/>
  <c r="AN1485" i="18"/>
  <c r="AO1545" i="18"/>
  <c r="Z1545" i="18"/>
  <c r="AQ1561" i="18"/>
  <c r="AO263" i="18"/>
  <c r="Y319" i="18"/>
  <c r="AA319" i="18"/>
  <c r="AQ398" i="18"/>
  <c r="AP398" i="18"/>
  <c r="AB419" i="18"/>
  <c r="Z419" i="18"/>
  <c r="AQ1021" i="18"/>
  <c r="AN376" i="18"/>
  <c r="AP376" i="18"/>
  <c r="Y629" i="18"/>
  <c r="AA629" i="18"/>
  <c r="AP629" i="18"/>
  <c r="AL719" i="18"/>
  <c r="AP719" i="18"/>
  <c r="AN895" i="18"/>
  <c r="AA895" i="18"/>
  <c r="Y709" i="18"/>
  <c r="AN709" i="18"/>
  <c r="AN1340" i="18"/>
  <c r="AO1435" i="18"/>
  <c r="AN1435" i="18"/>
  <c r="AB1465" i="18"/>
  <c r="Z1465" i="18"/>
  <c r="AP1156" i="18"/>
  <c r="Y1156" i="18"/>
  <c r="AQ334" i="18"/>
  <c r="Z334" i="18"/>
  <c r="AB334" i="18"/>
  <c r="AB370" i="18"/>
  <c r="Z370" i="18"/>
  <c r="AQ370" i="18"/>
  <c r="Z481" i="18"/>
  <c r="AB481" i="18"/>
  <c r="AB611" i="18"/>
  <c r="AQ611" i="18"/>
  <c r="AB739" i="18"/>
  <c r="Z739" i="18"/>
  <c r="AO739" i="18"/>
  <c r="AL373" i="18"/>
  <c r="AP428" i="18"/>
  <c r="AQ572" i="18"/>
  <c r="AO1028" i="18"/>
  <c r="AM1028" i="18"/>
  <c r="AN1291" i="18"/>
  <c r="AN413" i="18"/>
  <c r="AO500" i="18"/>
  <c r="AL828" i="18"/>
  <c r="AQ929" i="18"/>
  <c r="Y738" i="18"/>
  <c r="Y888" i="18"/>
  <c r="AP326" i="18"/>
  <c r="AM933" i="18"/>
  <c r="AD172" i="18"/>
  <c r="AD163" i="18"/>
  <c r="AS191" i="18"/>
  <c r="AQ1487" i="18"/>
  <c r="AA1097" i="18"/>
  <c r="AL1501" i="18"/>
  <c r="AA1171" i="18"/>
  <c r="AB1111" i="18"/>
  <c r="AO1465" i="18"/>
  <c r="AL1058" i="18"/>
  <c r="AP888" i="18"/>
  <c r="AQ1475" i="18"/>
  <c r="AQ1282" i="18"/>
  <c r="AQ1092" i="18"/>
  <c r="AN841" i="18"/>
  <c r="Y845" i="18"/>
  <c r="AA631" i="18"/>
  <c r="Y828" i="18"/>
  <c r="AO581" i="18"/>
  <c r="AM597" i="18"/>
  <c r="AP372" i="18"/>
  <c r="AL1132" i="18"/>
  <c r="AM854" i="18"/>
  <c r="AL1193" i="18"/>
  <c r="AO1047" i="18"/>
  <c r="AN809" i="18"/>
  <c r="AQ703" i="18"/>
  <c r="AN1480" i="18"/>
  <c r="AL1222" i="18"/>
  <c r="Z1106" i="18"/>
  <c r="AQ917" i="18"/>
  <c r="AB1475" i="18"/>
  <c r="AB1089" i="18"/>
  <c r="AO729" i="18"/>
  <c r="AM1487" i="18"/>
  <c r="AP1286" i="18"/>
  <c r="AB1047" i="18"/>
  <c r="AO1106" i="18"/>
  <c r="AA1095" i="18"/>
  <c r="Y1079" i="18"/>
  <c r="AO1188" i="18"/>
  <c r="AM1115" i="18"/>
  <c r="AB1088" i="18"/>
  <c r="AM1043" i="18"/>
  <c r="AP709" i="18"/>
  <c r="Y747" i="18"/>
  <c r="AP516" i="18"/>
  <c r="AL831" i="18"/>
  <c r="AA624" i="18"/>
  <c r="AL413" i="18"/>
  <c r="AQ1171" i="18"/>
  <c r="AO373" i="18"/>
  <c r="AB373" i="18"/>
  <c r="AN338" i="18"/>
  <c r="AL338" i="18"/>
  <c r="AN556" i="18"/>
  <c r="AL556" i="18"/>
  <c r="AM661" i="18"/>
  <c r="AQ543" i="18"/>
  <c r="AP543" i="18"/>
  <c r="Y663" i="18"/>
  <c r="AA663" i="18"/>
  <c r="AP845" i="18"/>
  <c r="AQ748" i="18"/>
  <c r="Z845" i="18"/>
  <c r="AB845" i="18"/>
  <c r="AP868" i="18"/>
  <c r="AQ1043" i="18"/>
  <c r="AN1154" i="18"/>
  <c r="AO1154" i="18"/>
  <c r="AQ1232" i="18"/>
  <c r="AP1232" i="18"/>
  <c r="AA1357" i="18"/>
  <c r="Y1357" i="18"/>
  <c r="AN1357" i="18"/>
  <c r="AB1296" i="18"/>
  <c r="AM1296" i="18"/>
  <c r="Z328" i="18"/>
  <c r="AB328" i="18"/>
  <c r="Z390" i="18"/>
  <c r="AB390" i="18"/>
  <c r="AQ251" i="18"/>
  <c r="AB251" i="18"/>
  <c r="AO251" i="18"/>
  <c r="AB621" i="18"/>
  <c r="AO621" i="18"/>
  <c r="AM621" i="18"/>
  <c r="Z733" i="18"/>
  <c r="AL475" i="18"/>
  <c r="Y376" i="18"/>
  <c r="AQ528" i="18"/>
  <c r="AL537" i="18"/>
  <c r="AM788" i="18"/>
  <c r="AS210" i="18"/>
  <c r="AB1097" i="18"/>
  <c r="AO1170" i="18"/>
  <c r="Y1171" i="18"/>
  <c r="AB1031" i="18"/>
  <c r="AN1156" i="18"/>
  <c r="AQ1465" i="18"/>
  <c r="AA845" i="18"/>
  <c r="Y631" i="18"/>
  <c r="AB861" i="18"/>
  <c r="AA831" i="18"/>
  <c r="AA558" i="18"/>
  <c r="AM707" i="18"/>
  <c r="AQ666" i="18"/>
  <c r="AL533" i="18"/>
  <c r="Z462" i="18"/>
  <c r="AA372" i="18"/>
  <c r="AQ1023" i="18"/>
  <c r="AL1022" i="18"/>
  <c r="AB748" i="18"/>
  <c r="AQ318" i="18"/>
  <c r="Z1487" i="18"/>
  <c r="Z1047" i="18"/>
  <c r="AO829" i="18"/>
  <c r="AP686" i="18"/>
  <c r="AO457" i="18"/>
  <c r="Z1028" i="18"/>
  <c r="AL558" i="18"/>
  <c r="AP468" i="18"/>
  <c r="AB572" i="18"/>
  <c r="AN558" i="18"/>
  <c r="AP333" i="18"/>
  <c r="AA313" i="18"/>
  <c r="AP313" i="18"/>
  <c r="AM373" i="18"/>
  <c r="AL372" i="18"/>
  <c r="AL426" i="18"/>
  <c r="AM426" i="18"/>
  <c r="Y471" i="18"/>
  <c r="AA471" i="18"/>
  <c r="AL471" i="18"/>
  <c r="AM523" i="18"/>
  <c r="AQ661" i="18"/>
  <c r="Y671" i="18"/>
  <c r="AN671" i="18"/>
  <c r="AN828" i="18"/>
  <c r="AP520" i="18"/>
  <c r="AN520" i="18"/>
  <c r="AP701" i="18"/>
  <c r="AO485" i="18"/>
  <c r="AN631" i="18"/>
  <c r="AL1308" i="18"/>
  <c r="AM1308" i="18"/>
  <c r="AN1223" i="18"/>
  <c r="AL1223" i="18"/>
  <c r="Z517" i="18"/>
  <c r="Z282" i="18"/>
  <c r="AB282" i="18"/>
  <c r="AO342" i="18"/>
  <c r="AB342" i="18"/>
  <c r="AB384" i="18"/>
  <c r="AQ384" i="18"/>
  <c r="AB412" i="18"/>
  <c r="AO412" i="18"/>
  <c r="Z573" i="18"/>
  <c r="AB573" i="18"/>
  <c r="AB723" i="18"/>
  <c r="Z723" i="18"/>
  <c r="AM551" i="18"/>
  <c r="Y373" i="18"/>
  <c r="AO276" i="18"/>
  <c r="AN276" i="18"/>
  <c r="AA429" i="18"/>
  <c r="Y429" i="18"/>
  <c r="AO494" i="18"/>
  <c r="AB494" i="18"/>
  <c r="Z343" i="18"/>
  <c r="AM343" i="18"/>
  <c r="AQ343" i="18"/>
  <c r="AL458" i="18"/>
  <c r="AM458" i="18"/>
  <c r="AM867" i="18"/>
  <c r="AL867" i="18"/>
  <c r="AA798" i="18"/>
  <c r="Y798" i="18"/>
  <c r="Y561" i="18"/>
  <c r="AA561" i="18"/>
  <c r="AO604" i="18"/>
  <c r="AM604" i="18"/>
  <c r="Z506" i="18"/>
  <c r="AB506" i="18"/>
  <c r="Z508" i="18"/>
  <c r="AQ508" i="18"/>
  <c r="AN747" i="18"/>
  <c r="AL747" i="18"/>
  <c r="AL709" i="18"/>
  <c r="AD52" i="18"/>
  <c r="AS52" i="18"/>
  <c r="Z270" i="18"/>
  <c r="AB270" i="18"/>
  <c r="Z380" i="18"/>
  <c r="AB380" i="18"/>
  <c r="AM380" i="18"/>
  <c r="Z398" i="18"/>
  <c r="AB398" i="18"/>
  <c r="AM259" i="18"/>
  <c r="AB259" i="18"/>
  <c r="Z259" i="18"/>
  <c r="Z485" i="18"/>
  <c r="AQ485" i="18"/>
  <c r="Z617" i="18"/>
  <c r="AB617" i="18"/>
  <c r="Z661" i="18"/>
  <c r="AB661" i="18"/>
  <c r="AO661" i="18"/>
  <c r="Z745" i="18"/>
  <c r="AB745" i="18"/>
  <c r="AP1394" i="18"/>
  <c r="AL1489" i="18"/>
  <c r="AO1548" i="18"/>
  <c r="AN1548" i="18"/>
  <c r="Y1477" i="18"/>
  <c r="AA1477" i="18"/>
  <c r="Y1473" i="18"/>
  <c r="AA1473" i="18"/>
  <c r="AA1465" i="18"/>
  <c r="Y1465" i="18"/>
  <c r="Y1447" i="18"/>
  <c r="AA1447" i="18"/>
  <c r="Y1435" i="18"/>
  <c r="AA1435" i="18"/>
  <c r="AB1428" i="18"/>
  <c r="Z1428" i="18"/>
  <c r="Y1381" i="18"/>
  <c r="AA1381" i="18"/>
  <c r="AL347" i="18"/>
  <c r="AM276" i="18"/>
  <c r="AP1248" i="18"/>
  <c r="AQ434" i="18"/>
  <c r="Z619" i="18"/>
  <c r="AL1271" i="18"/>
  <c r="AP1422" i="18"/>
  <c r="AB1513" i="18"/>
  <c r="Z1513" i="18"/>
  <c r="Z1485" i="18"/>
  <c r="AB1485" i="18"/>
  <c r="Y1439" i="18"/>
  <c r="AA1439" i="18"/>
  <c r="Z1424" i="18"/>
  <c r="AB1424" i="18"/>
  <c r="Y1373" i="18"/>
  <c r="AA1373" i="18"/>
  <c r="Z434" i="18"/>
  <c r="AM749" i="18"/>
  <c r="AP1436" i="18"/>
  <c r="AA1527" i="18"/>
  <c r="Y1527" i="18"/>
  <c r="AL1451" i="18"/>
  <c r="AA1451" i="18"/>
  <c r="Y1451" i="18"/>
  <c r="AA1443" i="18"/>
  <c r="Y1443" i="18"/>
  <c r="Y1389" i="18"/>
  <c r="AA1389" i="18"/>
  <c r="Z1384" i="18"/>
  <c r="AB1384" i="18"/>
  <c r="AM1322" i="18"/>
  <c r="Z1529" i="18"/>
  <c r="AB1529" i="18"/>
  <c r="AA1497" i="18"/>
  <c r="Y1497" i="18"/>
  <c r="AA1459" i="18"/>
  <c r="Y1459" i="18"/>
  <c r="Z1440" i="18"/>
  <c r="AB1440" i="18"/>
  <c r="Y1423" i="18"/>
  <c r="AA1423" i="18"/>
  <c r="V1549" i="18"/>
  <c r="V1546" i="18"/>
  <c r="U1542" i="18"/>
  <c r="U1518" i="18"/>
  <c r="AS1514" i="18"/>
  <c r="X1509" i="18"/>
  <c r="Z1509" i="18"/>
  <c r="AJ1495" i="18"/>
  <c r="W1495" i="18"/>
  <c r="AS1452" i="18"/>
  <c r="U1443" i="18"/>
  <c r="AG1432" i="18"/>
  <c r="AI1420" i="18"/>
  <c r="X1416" i="18"/>
  <c r="W1413" i="18"/>
  <c r="AN1413" i="18" s="1"/>
  <c r="AI1412" i="18"/>
  <c r="AN1412" i="18" s="1"/>
  <c r="X1412" i="18"/>
  <c r="AJ1411" i="18"/>
  <c r="AI1398" i="18"/>
  <c r="AN1398" i="18" s="1"/>
  <c r="X1398" i="18"/>
  <c r="Z1398" i="18" s="1"/>
  <c r="AH1396" i="18"/>
  <c r="AM1396" i="18" s="1"/>
  <c r="AJ1395" i="18"/>
  <c r="AP1395" i="18" s="1"/>
  <c r="AG1387" i="18"/>
  <c r="AG1380" i="18"/>
  <c r="AG1374" i="18"/>
  <c r="U1361" i="18"/>
  <c r="AH1361" i="18"/>
  <c r="AL1361" i="18" s="1"/>
  <c r="W1567" i="18"/>
  <c r="AA1567" i="18" s="1"/>
  <c r="AI1566" i="18"/>
  <c r="AN1566" i="18" s="1"/>
  <c r="AJ1565" i="18"/>
  <c r="AQ1565" i="18" s="1"/>
  <c r="W1565" i="18"/>
  <c r="AI1562" i="18"/>
  <c r="AO1562" i="18" s="1"/>
  <c r="X1527" i="18"/>
  <c r="AB1527" i="18" s="1"/>
  <c r="AI1513" i="18"/>
  <c r="AN1513" i="18" s="1"/>
  <c r="X1495" i="18"/>
  <c r="AO1495" i="18" s="1"/>
  <c r="AI1482" i="18"/>
  <c r="AN1482" i="18" s="1"/>
  <c r="AJ1481" i="18"/>
  <c r="W1481" i="18"/>
  <c r="AG1480" i="18"/>
  <c r="AS1468" i="18"/>
  <c r="AG1464" i="18"/>
  <c r="AJ1443" i="18"/>
  <c r="AI1428" i="18"/>
  <c r="AI1426" i="18"/>
  <c r="AN1426" i="18" s="1"/>
  <c r="V1426" i="18"/>
  <c r="AH1412" i="18"/>
  <c r="AL1412" i="18" s="1"/>
  <c r="AG1408" i="18"/>
  <c r="V1402" i="18"/>
  <c r="AG1395" i="18"/>
  <c r="U1392" i="18"/>
  <c r="AH1388" i="18"/>
  <c r="AL1388" i="18" s="1"/>
  <c r="AI1565" i="18"/>
  <c r="AO1565" i="18" s="1"/>
  <c r="AJ1553" i="18"/>
  <c r="W1553" i="18"/>
  <c r="Y1553" i="18" s="1"/>
  <c r="AJ1549" i="18"/>
  <c r="AQ1549" i="18" s="1"/>
  <c r="W1549" i="18"/>
  <c r="AJ1527" i="18"/>
  <c r="AJ1513" i="18"/>
  <c r="AQ1513" i="18" s="1"/>
  <c r="AI1451" i="18"/>
  <c r="AO1451" i="18" s="1"/>
  <c r="AH1426" i="18"/>
  <c r="AM1426" i="18" s="1"/>
  <c r="AI1416" i="18"/>
  <c r="AI1402" i="18"/>
  <c r="AG1384" i="18"/>
  <c r="AS1346" i="18"/>
  <c r="AI1342" i="18"/>
  <c r="AO1342" i="18" s="1"/>
  <c r="AS1317" i="18"/>
  <c r="U1313" i="18"/>
  <c r="AS1283" i="18"/>
  <c r="AH1264" i="18"/>
  <c r="W1264" i="18"/>
  <c r="Y1264" i="18" s="1"/>
  <c r="W1263" i="18"/>
  <c r="AP1263" i="18"/>
  <c r="AG1243" i="18"/>
  <c r="AG1223" i="18"/>
  <c r="AJ1207" i="18"/>
  <c r="AP1207" i="18"/>
  <c r="AI1192" i="18"/>
  <c r="W1192" i="18"/>
  <c r="AH1156" i="18"/>
  <c r="AL1156" i="18" s="1"/>
  <c r="V1156" i="18"/>
  <c r="V1153" i="18"/>
  <c r="AS1137" i="18"/>
  <c r="X1098" i="18"/>
  <c r="X1091" i="18"/>
  <c r="AH1088" i="18"/>
  <c r="AL1088" i="18" s="1"/>
  <c r="V919" i="18"/>
  <c r="AI919" i="18"/>
  <c r="AI1044" i="18"/>
  <c r="AJ1035" i="18"/>
  <c r="W1035" i="18"/>
  <c r="AN1035" i="18" s="1"/>
  <c r="AH1015" i="18"/>
  <c r="X1015" i="18"/>
  <c r="Z1015" i="18" s="1"/>
  <c r="AJ1012" i="18"/>
  <c r="AP1012" i="18" s="1"/>
  <c r="AI1010" i="18"/>
  <c r="AO1010" i="18" s="1"/>
  <c r="AI1006" i="18"/>
  <c r="AJ998" i="18"/>
  <c r="AP998" i="18" s="1"/>
  <c r="V992" i="18"/>
  <c r="AH982" i="18"/>
  <c r="AL982" i="18" s="1"/>
  <c r="AI941" i="18"/>
  <c r="AO941" i="18" s="1"/>
  <c r="W941" i="18"/>
  <c r="AS1316" i="18"/>
  <c r="AG1297" i="18"/>
  <c r="V1272" i="18"/>
  <c r="W1272" i="18"/>
  <c r="AA1272" i="18" s="1"/>
  <c r="X1251" i="18"/>
  <c r="Z1251" i="18"/>
  <c r="W1251" i="18"/>
  <c r="U1239" i="18"/>
  <c r="U1232" i="18"/>
  <c r="W1231" i="18"/>
  <c r="U1217" i="18"/>
  <c r="AJ1202" i="18"/>
  <c r="AP1202" i="18" s="1"/>
  <c r="AJ1196" i="18"/>
  <c r="W1174" i="18"/>
  <c r="AL1174" i="18" s="1"/>
  <c r="U1172" i="18"/>
  <c r="U1151" i="18"/>
  <c r="U1140" i="18"/>
  <c r="U1138" i="18"/>
  <c r="X1093" i="18"/>
  <c r="U1086" i="18"/>
  <c r="U1079" i="18"/>
  <c r="U1055" i="18"/>
  <c r="W1044" i="18"/>
  <c r="AI1039" i="18"/>
  <c r="W1039" i="18"/>
  <c r="AA1039" i="18" s="1"/>
  <c r="U1010" i="18"/>
  <c r="W1006" i="18"/>
  <c r="AH961" i="18"/>
  <c r="AM961" i="18" s="1"/>
  <c r="W961" i="18"/>
  <c r="Y961" i="18" s="1"/>
  <c r="V941" i="18"/>
  <c r="X935" i="18"/>
  <c r="U935" i="18"/>
  <c r="AJ921" i="18"/>
  <c r="AI921" i="18"/>
  <c r="AN921" i="18" s="1"/>
  <c r="AH1314" i="18"/>
  <c r="AM1314" i="18" s="1"/>
  <c r="AH1310" i="18"/>
  <c r="AL1310" i="18" s="1"/>
  <c r="AH1272" i="18"/>
  <c r="AJ1266" i="18"/>
  <c r="AJ1264" i="18"/>
  <c r="AH1251" i="18"/>
  <c r="AI1251" i="18"/>
  <c r="AN1251" i="18" s="1"/>
  <c r="AJ1236" i="18"/>
  <c r="AH1226" i="18"/>
  <c r="AI1140" i="18"/>
  <c r="AN1140" i="18" s="1"/>
  <c r="AI1109" i="18"/>
  <c r="AN1109" i="18" s="1"/>
  <c r="AI1085" i="18"/>
  <c r="AO1085" i="18" s="1"/>
  <c r="U1036" i="18"/>
  <c r="AI951" i="18"/>
  <c r="AO951" i="18" s="1"/>
  <c r="AJ934" i="18"/>
  <c r="X934" i="18"/>
  <c r="AB934" i="18" s="1"/>
  <c r="AJ644" i="18"/>
  <c r="AJ641" i="18"/>
  <c r="AQ641" i="18" s="1"/>
  <c r="AI627" i="18"/>
  <c r="AO627" i="18" s="1"/>
  <c r="W588" i="18"/>
  <c r="AN588" i="18" s="1"/>
  <c r="U588" i="18"/>
  <c r="AJ912" i="18"/>
  <c r="AI908" i="18"/>
  <c r="AI907" i="18"/>
  <c r="AO907" i="18" s="1"/>
  <c r="AJ901" i="18"/>
  <c r="AQ901" i="18" s="1"/>
  <c r="X894" i="18"/>
  <c r="V877" i="18"/>
  <c r="V847" i="18"/>
  <c r="AH837" i="18"/>
  <c r="AL837" i="18" s="1"/>
  <c r="AI835" i="18"/>
  <c r="AN835" i="18" s="1"/>
  <c r="X833" i="18"/>
  <c r="AM833" i="18" s="1"/>
  <c r="AG819" i="18"/>
  <c r="AI801" i="18"/>
  <c r="AN801" i="18" s="1"/>
  <c r="AG789" i="18"/>
  <c r="AH784" i="18"/>
  <c r="AI780" i="18"/>
  <c r="AN780" i="18" s="1"/>
  <c r="X776" i="18"/>
  <c r="AQ776" i="18" s="1"/>
  <c r="AI761" i="18"/>
  <c r="U752" i="18"/>
  <c r="W746" i="18"/>
  <c r="Y746" i="18" s="1"/>
  <c r="AI742" i="18"/>
  <c r="W736" i="18"/>
  <c r="Y736" i="18" s="1"/>
  <c r="AH728" i="18"/>
  <c r="AM728" i="18" s="1"/>
  <c r="U696" i="18"/>
  <c r="AJ684" i="18"/>
  <c r="AQ684" i="18" s="1"/>
  <c r="V658" i="18"/>
  <c r="W658" i="18"/>
  <c r="Y658" i="18" s="1"/>
  <c r="AJ654" i="18"/>
  <c r="X654" i="18"/>
  <c r="U908" i="18"/>
  <c r="X907" i="18"/>
  <c r="Z907" i="18" s="1"/>
  <c r="AJ885" i="18"/>
  <c r="U874" i="18"/>
  <c r="AS809" i="18"/>
  <c r="X800" i="18"/>
  <c r="Z800" i="18" s="1"/>
  <c r="AI794" i="18"/>
  <c r="AO794" i="18" s="1"/>
  <c r="X785" i="18"/>
  <c r="AQ785" i="18" s="1"/>
  <c r="X756" i="18"/>
  <c r="AO756" i="18" s="1"/>
  <c r="V736" i="18"/>
  <c r="AH720" i="18"/>
  <c r="AL720" i="18" s="1"/>
  <c r="AI698" i="18"/>
  <c r="AO698" i="18" s="1"/>
  <c r="U697" i="18"/>
  <c r="AJ673" i="18"/>
  <c r="AQ673" i="18" s="1"/>
  <c r="AJ907" i="18"/>
  <c r="AQ907" i="18" s="1"/>
  <c r="AI833" i="18"/>
  <c r="AO833" i="18" s="1"/>
  <c r="AJ830" i="18"/>
  <c r="AI785" i="18"/>
  <c r="AN785" i="18" s="1"/>
  <c r="AH769" i="18"/>
  <c r="AM769" i="18" s="1"/>
  <c r="AH752" i="18"/>
  <c r="AI738" i="18"/>
  <c r="AJ696" i="18"/>
  <c r="AQ696" i="18" s="1"/>
  <c r="AI658" i="18"/>
  <c r="AH591" i="18"/>
  <c r="AL591" i="18" s="1"/>
  <c r="W591" i="18"/>
  <c r="U578" i="18"/>
  <c r="AJ563" i="18"/>
  <c r="AQ563" i="18" s="1"/>
  <c r="U553" i="18"/>
  <c r="AI538" i="18"/>
  <c r="AJ537" i="18"/>
  <c r="AQ537" i="18" s="1"/>
  <c r="AH532" i="18"/>
  <c r="AJ531" i="18"/>
  <c r="V531" i="18"/>
  <c r="X524" i="18"/>
  <c r="Z524" i="18" s="1"/>
  <c r="AI514" i="18"/>
  <c r="AN514" i="18" s="1"/>
  <c r="U487" i="18"/>
  <c r="AH480" i="18"/>
  <c r="AI578" i="18"/>
  <c r="W566" i="18"/>
  <c r="AI552" i="18"/>
  <c r="AN552" i="18" s="1"/>
  <c r="AI537" i="18"/>
  <c r="U483" i="18"/>
  <c r="W437" i="18"/>
  <c r="AL437" i="18" s="1"/>
  <c r="X437" i="18"/>
  <c r="AQ437" i="18" s="1"/>
  <c r="AI437" i="18"/>
  <c r="AN437" i="18" s="1"/>
  <c r="W392" i="18"/>
  <c r="AL392" i="18" s="1"/>
  <c r="AH392" i="18"/>
  <c r="AI392" i="18"/>
  <c r="U392" i="18"/>
  <c r="W387" i="18"/>
  <c r="AL387" i="18" s="1"/>
  <c r="X387" i="18"/>
  <c r="AM387" i="18" s="1"/>
  <c r="X470" i="18"/>
  <c r="AB470" i="18" s="1"/>
  <c r="AI470" i="18"/>
  <c r="V470" i="18"/>
  <c r="V466" i="18"/>
  <c r="V457" i="18"/>
  <c r="AJ457" i="18"/>
  <c r="AP457" i="18" s="1"/>
  <c r="AJ470" i="18"/>
  <c r="AI459" i="18"/>
  <c r="V459" i="18"/>
  <c r="U459" i="18"/>
  <c r="W459" i="18"/>
  <c r="Y459" i="18" s="1"/>
  <c r="AI445" i="18"/>
  <c r="AO445" i="18" s="1"/>
  <c r="W445" i="18"/>
  <c r="AL445" i="18" s="1"/>
  <c r="V419" i="18"/>
  <c r="AI419" i="18"/>
  <c r="AO419" i="18" s="1"/>
  <c r="W401" i="18"/>
  <c r="AA401" i="18" s="1"/>
  <c r="AJ401" i="18"/>
  <c r="X401" i="18"/>
  <c r="U432" i="18"/>
  <c r="AI341" i="18"/>
  <c r="AN341" i="18"/>
  <c r="AI119" i="18"/>
  <c r="W119" i="18"/>
  <c r="X428" i="18"/>
  <c r="AQ428" i="18" s="1"/>
  <c r="AH428" i="18"/>
  <c r="AL428" i="18" s="1"/>
  <c r="V413" i="18"/>
  <c r="AJ399" i="18"/>
  <c r="AQ399" i="18" s="1"/>
  <c r="V393" i="18"/>
  <c r="AJ377" i="18"/>
  <c r="AI358" i="18"/>
  <c r="AN358" i="18" s="1"/>
  <c r="V342" i="18"/>
  <c r="AH340" i="18"/>
  <c r="AM340" i="18" s="1"/>
  <c r="X325" i="18"/>
  <c r="Z325" i="18" s="1"/>
  <c r="U322" i="18"/>
  <c r="AJ322" i="18"/>
  <c r="AQ322" i="18" s="1"/>
  <c r="X275" i="18"/>
  <c r="AH105" i="18"/>
  <c r="AI105" i="18"/>
  <c r="AI68" i="18"/>
  <c r="AJ68" i="18"/>
  <c r="X68" i="18"/>
  <c r="W311" i="18"/>
  <c r="AH311" i="18"/>
  <c r="AL311" i="18" s="1"/>
  <c r="X311" i="18"/>
  <c r="AI311" i="18"/>
  <c r="AN311" i="18" s="1"/>
  <c r="W422" i="18"/>
  <c r="Y422" i="18" s="1"/>
  <c r="U403" i="18"/>
  <c r="W386" i="18"/>
  <c r="AN386" i="18" s="1"/>
  <c r="AH386" i="18"/>
  <c r="AM386" i="18" s="1"/>
  <c r="V368" i="18"/>
  <c r="V351" i="18"/>
  <c r="AJ340" i="18"/>
  <c r="AQ340" i="18" s="1"/>
  <c r="X339" i="18"/>
  <c r="AH339" i="18"/>
  <c r="AL339" i="18" s="1"/>
  <c r="U327" i="18"/>
  <c r="AJ325" i="18"/>
  <c r="V311" i="18"/>
  <c r="W282" i="18"/>
  <c r="AI282" i="18"/>
  <c r="X260" i="18"/>
  <c r="W260" i="18"/>
  <c r="AN260" i="18" s="1"/>
  <c r="AH260" i="18"/>
  <c r="AH226" i="18"/>
  <c r="W226" i="18"/>
  <c r="AI226" i="18"/>
  <c r="AH283" i="18"/>
  <c r="AL283" i="18" s="1"/>
  <c r="AI241" i="18"/>
  <c r="AO241" i="18" s="1"/>
  <c r="AH238" i="18"/>
  <c r="AL238" i="18" s="1"/>
  <c r="X67" i="18"/>
  <c r="AJ43" i="18"/>
  <c r="AA311" i="18"/>
  <c r="Y311" i="18"/>
  <c r="AP311" i="18"/>
  <c r="Y401" i="18"/>
  <c r="AA437" i="18"/>
  <c r="Y437" i="18"/>
  <c r="AN698" i="18"/>
  <c r="AO801" i="18"/>
  <c r="AN1174" i="18"/>
  <c r="AQ1035" i="18"/>
  <c r="AO1192" i="18"/>
  <c r="AO1482" i="18"/>
  <c r="AA1413" i="18"/>
  <c r="AP1413" i="18"/>
  <c r="AL386" i="18"/>
  <c r="AP399" i="18"/>
  <c r="AA459" i="18"/>
  <c r="AP392" i="18"/>
  <c r="AB524" i="18"/>
  <c r="AP696" i="18"/>
  <c r="AM720" i="18"/>
  <c r="AP654" i="18"/>
  <c r="AP746" i="18"/>
  <c r="AO780" i="18"/>
  <c r="AN907" i="18"/>
  <c r="AL1039" i="18"/>
  <c r="AB1015" i="18"/>
  <c r="AB1091" i="18"/>
  <c r="AA1264" i="18"/>
  <c r="AM1495" i="18"/>
  <c r="AQ1395" i="18"/>
  <c r="AP1411" i="18"/>
  <c r="AQ1411" i="18"/>
  <c r="AB1416" i="18"/>
  <c r="AQ1416" i="18"/>
  <c r="AL1413" i="18"/>
  <c r="Z260" i="18"/>
  <c r="AP325" i="18"/>
  <c r="AO358" i="18"/>
  <c r="AO401" i="18"/>
  <c r="AN470" i="18"/>
  <c r="AM480" i="18"/>
  <c r="AL480" i="18"/>
  <c r="AO538" i="18"/>
  <c r="AN538" i="18"/>
  <c r="Y591" i="18"/>
  <c r="AN738" i="18"/>
  <c r="AO738" i="18"/>
  <c r="AP830" i="18"/>
  <c r="AQ830" i="18"/>
  <c r="AB800" i="18"/>
  <c r="AQ800" i="18"/>
  <c r="AO800" i="18"/>
  <c r="AB907" i="18"/>
  <c r="AA658" i="18"/>
  <c r="AL658" i="18"/>
  <c r="AL728" i="18"/>
  <c r="Z833" i="18"/>
  <c r="AO908" i="18"/>
  <c r="AN908" i="18"/>
  <c r="AP588" i="18"/>
  <c r="AO934" i="18"/>
  <c r="Z934" i="18"/>
  <c r="AM934" i="18"/>
  <c r="AN1085" i="18"/>
  <c r="AO1039" i="18"/>
  <c r="AO1006" i="18"/>
  <c r="AL1015" i="18"/>
  <c r="AN919" i="18"/>
  <c r="AO919" i="18"/>
  <c r="AB1098" i="18"/>
  <c r="AM1098" i="18"/>
  <c r="AN1342" i="18"/>
  <c r="AN1402" i="18"/>
  <c r="AP1513" i="18"/>
  <c r="AM1412" i="18"/>
  <c r="AP1443" i="18"/>
  <c r="AQ1443" i="18"/>
  <c r="AA1481" i="18"/>
  <c r="Y1481" i="18"/>
  <c r="AN1481" i="18"/>
  <c r="AO1513" i="18"/>
  <c r="Z1412" i="18"/>
  <c r="AQ1412" i="18"/>
  <c r="AB1412" i="18"/>
  <c r="AN1420" i="18"/>
  <c r="AL1495" i="18"/>
  <c r="AN1495" i="18"/>
  <c r="AQ260" i="18"/>
  <c r="AA445" i="18"/>
  <c r="Z470" i="18"/>
  <c r="AM470" i="18"/>
  <c r="Z756" i="18"/>
  <c r="Z935" i="18"/>
  <c r="AB935" i="18"/>
  <c r="AO935" i="18"/>
  <c r="AM935" i="18"/>
  <c r="Y1006" i="18"/>
  <c r="AP1006" i="18"/>
  <c r="AA1006" i="18"/>
  <c r="AL1006" i="18"/>
  <c r="Y1044" i="18"/>
  <c r="AB1093" i="18"/>
  <c r="AM1093" i="18"/>
  <c r="Y1251" i="18"/>
  <c r="AA1251" i="18"/>
  <c r="AP1251" i="18"/>
  <c r="AM982" i="18"/>
  <c r="AN1010" i="18"/>
  <c r="AA1035" i="18"/>
  <c r="Y1192" i="18"/>
  <c r="AL1192" i="18"/>
  <c r="AQ1527" i="18"/>
  <c r="AP1527" i="18"/>
  <c r="AP1481" i="18"/>
  <c r="AQ1481" i="18"/>
  <c r="Z1527" i="18"/>
  <c r="AO1566" i="18"/>
  <c r="AO1412" i="18"/>
  <c r="AL1567" i="18"/>
  <c r="AL1481" i="18"/>
  <c r="AP437" i="18"/>
  <c r="AM907" i="18"/>
  <c r="AN1264" i="18"/>
  <c r="AQ935" i="18"/>
  <c r="X206" i="4"/>
  <c r="B425" i="12"/>
  <c r="E425" i="12" s="1"/>
  <c r="S171" i="3"/>
  <c r="O119" i="18"/>
  <c r="R119" i="18" s="1"/>
  <c r="Y430" i="12"/>
  <c r="O186" i="18"/>
  <c r="T186" i="18" s="1"/>
  <c r="V186" i="18" s="1"/>
  <c r="O194" i="18"/>
  <c r="W29" i="4"/>
  <c r="O482" i="12"/>
  <c r="AP93" i="18"/>
  <c r="AO137" i="18"/>
  <c r="L418" i="12"/>
  <c r="S167" i="3"/>
  <c r="AO66" i="18"/>
  <c r="AO179" i="18"/>
  <c r="S128" i="3"/>
  <c r="W43" i="4"/>
  <c r="S126" i="3"/>
  <c r="N64" i="18"/>
  <c r="B435" i="12"/>
  <c r="C435" i="12" s="1"/>
  <c r="S103" i="3"/>
  <c r="B485" i="12"/>
  <c r="S75" i="3"/>
  <c r="X136" i="4"/>
  <c r="O157" i="18"/>
  <c r="T157" i="18" s="1"/>
  <c r="S99" i="3"/>
  <c r="B481" i="12"/>
  <c r="C481" i="12" s="1"/>
  <c r="X151" i="4"/>
  <c r="AP135" i="18"/>
  <c r="AA200" i="18"/>
  <c r="O175" i="18"/>
  <c r="T175" i="18" s="1"/>
  <c r="V175" i="18" s="1"/>
  <c r="O575" i="12"/>
  <c r="AN147" i="18"/>
  <c r="AM203" i="18"/>
  <c r="AL61" i="18"/>
  <c r="Y54" i="18"/>
  <c r="AQ181" i="18"/>
  <c r="N36" i="18"/>
  <c r="Q36" i="18" s="1"/>
  <c r="S17" i="3"/>
  <c r="O107" i="18"/>
  <c r="T107" i="18" s="1"/>
  <c r="V107" i="18" s="1"/>
  <c r="W73" i="4"/>
  <c r="Y163" i="18"/>
  <c r="AL212" i="18"/>
  <c r="AM220" i="18"/>
  <c r="S139" i="3"/>
  <c r="B462" i="12"/>
  <c r="C462" i="12" s="1"/>
  <c r="S80" i="3"/>
  <c r="B412" i="12"/>
  <c r="E412" i="12" s="1"/>
  <c r="O538" i="12"/>
  <c r="P538" i="12" s="1"/>
  <c r="O527" i="12"/>
  <c r="R103" i="18"/>
  <c r="X82" i="4"/>
  <c r="X118" i="4"/>
  <c r="B416" i="12"/>
  <c r="O456" i="12"/>
  <c r="P456" i="12" s="1"/>
  <c r="AL151" i="18"/>
  <c r="X130" i="4"/>
  <c r="X49" i="4"/>
  <c r="O70" i="18"/>
  <c r="T70" i="18" s="1"/>
  <c r="V70" i="18" s="1"/>
  <c r="AP190" i="18"/>
  <c r="AN111" i="18"/>
  <c r="N226" i="18"/>
  <c r="Q226" i="18" s="1"/>
  <c r="X140" i="4"/>
  <c r="N116" i="18"/>
  <c r="W95" i="4"/>
  <c r="W11" i="4"/>
  <c r="O215" i="18"/>
  <c r="T215" i="18" s="1"/>
  <c r="V215" i="18" s="1"/>
  <c r="O208" i="18"/>
  <c r="O162" i="18"/>
  <c r="R162" i="18" s="1"/>
  <c r="X40" i="4"/>
  <c r="AB208" i="18"/>
  <c r="AO71" i="18"/>
  <c r="AP102" i="18"/>
  <c r="Y211" i="18"/>
  <c r="AQ58" i="18"/>
  <c r="AP146" i="18"/>
  <c r="AM186" i="18"/>
  <c r="AO54" i="18"/>
  <c r="S198" i="3"/>
  <c r="S170" i="3"/>
  <c r="AM194" i="18"/>
  <c r="N90" i="18"/>
  <c r="S90" i="18" s="1"/>
  <c r="U90" i="18" s="1"/>
  <c r="M419" i="12"/>
  <c r="S194" i="3"/>
  <c r="Z41" i="18"/>
  <c r="AM128" i="18"/>
  <c r="AO178" i="18"/>
  <c r="Z178" i="18"/>
  <c r="S202" i="3"/>
  <c r="B479" i="12"/>
  <c r="B401" i="12"/>
  <c r="E401" i="12" s="1"/>
  <c r="X202" i="4"/>
  <c r="AO128" i="18"/>
  <c r="S25" i="3"/>
  <c r="O89" i="18"/>
  <c r="T89" i="18" s="1"/>
  <c r="V89" i="18" s="1"/>
  <c r="W53" i="4"/>
  <c r="AB59" i="18"/>
  <c r="AB147" i="18"/>
  <c r="AN146" i="18"/>
  <c r="W78" i="4"/>
  <c r="B535" i="12"/>
  <c r="S152" i="3"/>
  <c r="S150" i="3"/>
  <c r="B513" i="12"/>
  <c r="C513" i="12" s="1"/>
  <c r="B406" i="12"/>
  <c r="C406" i="12" s="1"/>
  <c r="W132" i="4"/>
  <c r="AN224" i="18"/>
  <c r="AL224" i="18"/>
  <c r="X203" i="4"/>
  <c r="X129" i="4"/>
  <c r="AB117" i="18"/>
  <c r="AP168" i="18"/>
  <c r="Y80" i="18"/>
  <c r="O494" i="12"/>
  <c r="R494" i="12" s="1"/>
  <c r="X96" i="4"/>
  <c r="Y33" i="18"/>
  <c r="O556" i="12"/>
  <c r="R556" i="12" s="1"/>
  <c r="O181" i="18"/>
  <c r="T181" i="18" s="1"/>
  <c r="V181" i="18" s="1"/>
  <c r="N108" i="18"/>
  <c r="Q108" i="18" s="1"/>
  <c r="AO157" i="18"/>
  <c r="N111" i="18"/>
  <c r="S111" i="18" s="1"/>
  <c r="U111" i="18" s="1"/>
  <c r="O471" i="12"/>
  <c r="P471" i="12" s="1"/>
  <c r="N65" i="18"/>
  <c r="S65" i="18" s="1"/>
  <c r="U65" i="18" s="1"/>
  <c r="O424" i="12"/>
  <c r="AA54" i="18"/>
  <c r="B445" i="12"/>
  <c r="C445" i="12" s="1"/>
  <c r="V226" i="18"/>
  <c r="X205" i="4"/>
  <c r="Z211" i="18"/>
  <c r="W189" i="4"/>
  <c r="N210" i="18"/>
  <c r="Q210" i="18" s="1"/>
  <c r="Z128" i="18"/>
  <c r="L450" i="12"/>
  <c r="AP47" i="18"/>
  <c r="AL37" i="18"/>
  <c r="AQ159" i="18"/>
  <c r="AM224" i="18"/>
  <c r="X144" i="4"/>
  <c r="AN144" i="18"/>
  <c r="AL147" i="18"/>
  <c r="AP147" i="18"/>
  <c r="AN61" i="18"/>
  <c r="N144" i="18"/>
  <c r="X110" i="4"/>
  <c r="O131" i="18"/>
  <c r="T131" i="18" s="1"/>
  <c r="V131" i="18" s="1"/>
  <c r="AO80" i="18"/>
  <c r="AQ80" i="18"/>
  <c r="S158" i="3"/>
  <c r="S45" i="3"/>
  <c r="B414" i="12"/>
  <c r="E414" i="12" s="1"/>
  <c r="N71" i="18"/>
  <c r="O430" i="12"/>
  <c r="P430" i="12" s="1"/>
  <c r="W50" i="4"/>
  <c r="N55" i="18"/>
  <c r="S55" i="18" s="1"/>
  <c r="U55" i="18" s="1"/>
  <c r="O413" i="12"/>
  <c r="R413" i="12" s="1"/>
  <c r="Q413" i="12" s="1"/>
  <c r="W34" i="4"/>
  <c r="O35" i="18"/>
  <c r="T35" i="18" s="1"/>
  <c r="V35" i="18" s="1"/>
  <c r="X14" i="4"/>
  <c r="AM75" i="18"/>
  <c r="B546" i="12"/>
  <c r="S69" i="3"/>
  <c r="S38" i="3"/>
  <c r="AB133" i="18"/>
  <c r="X24" i="4"/>
  <c r="X18" i="4"/>
  <c r="O39" i="18"/>
  <c r="AM37" i="18"/>
  <c r="AO220" i="18"/>
  <c r="AM175" i="18"/>
  <c r="AO175" i="18"/>
  <c r="AN211" i="18"/>
  <c r="O212" i="18"/>
  <c r="T212" i="18" s="1"/>
  <c r="V212" i="18" s="1"/>
  <c r="X191" i="4"/>
  <c r="X185" i="4"/>
  <c r="Y458" i="12"/>
  <c r="Z172" i="18"/>
  <c r="B574" i="12"/>
  <c r="C574" i="12" s="1"/>
  <c r="Y200" i="18"/>
  <c r="AA69" i="18"/>
  <c r="AP119" i="18"/>
  <c r="AL39" i="18"/>
  <c r="AA39" i="18"/>
  <c r="AP39" i="18"/>
  <c r="AN39" i="18"/>
  <c r="AB33" i="18"/>
  <c r="AQ33" i="18"/>
  <c r="AP83" i="18"/>
  <c r="AL181" i="18"/>
  <c r="B422" i="12"/>
  <c r="N220" i="18"/>
  <c r="S220" i="18" s="1"/>
  <c r="U220" i="18" s="1"/>
  <c r="W199" i="4"/>
  <c r="N218" i="18"/>
  <c r="Q218" i="18" s="1"/>
  <c r="O561" i="12"/>
  <c r="R561" i="12" s="1"/>
  <c r="Q561" i="12" s="1"/>
  <c r="S179" i="4" s="1"/>
  <c r="N196" i="18"/>
  <c r="Q196" i="18" s="1"/>
  <c r="W175" i="4"/>
  <c r="N192" i="18"/>
  <c r="S192" i="18" s="1"/>
  <c r="U192" i="18" s="1"/>
  <c r="N188" i="18"/>
  <c r="N184" i="18"/>
  <c r="O545" i="12"/>
  <c r="P545" i="12" s="1"/>
  <c r="O537" i="12"/>
  <c r="W155" i="4"/>
  <c r="N170" i="18"/>
  <c r="O525" i="12"/>
  <c r="P525" i="12" s="1"/>
  <c r="O521" i="12"/>
  <c r="O519" i="12"/>
  <c r="P519" i="12" s="1"/>
  <c r="W137" i="4"/>
  <c r="N158" i="18"/>
  <c r="Q158" i="18" s="1"/>
  <c r="W135" i="4"/>
  <c r="O136" i="18"/>
  <c r="R136" i="18" s="1"/>
  <c r="O132" i="18"/>
  <c r="T132" i="18" s="1"/>
  <c r="V132" i="18" s="1"/>
  <c r="X111" i="4"/>
  <c r="O120" i="18"/>
  <c r="R120" i="18" s="1"/>
  <c r="X37" i="4"/>
  <c r="O58" i="18"/>
  <c r="AO44" i="18"/>
  <c r="AM44" i="18"/>
  <c r="AM34" i="18"/>
  <c r="AP67" i="18"/>
  <c r="AQ91" i="18"/>
  <c r="AQ224" i="18"/>
  <c r="AB224" i="18"/>
  <c r="AL83" i="18"/>
  <c r="AM33" i="18"/>
  <c r="S77" i="3"/>
  <c r="S74" i="3"/>
  <c r="AO48" i="18"/>
  <c r="Z90" i="18"/>
  <c r="AM90" i="18"/>
  <c r="AL94" i="18"/>
  <c r="AQ79" i="18"/>
  <c r="AP159" i="18"/>
  <c r="AQ123" i="18"/>
  <c r="B532" i="12"/>
  <c r="C532" i="12" s="1"/>
  <c r="S137" i="3"/>
  <c r="B520" i="12"/>
  <c r="AP37" i="18"/>
  <c r="AQ154" i="18"/>
  <c r="B393" i="12"/>
  <c r="C393" i="12" s="1"/>
  <c r="O582" i="12"/>
  <c r="N221" i="18"/>
  <c r="Q221" i="18" s="1"/>
  <c r="AO212" i="18"/>
  <c r="AL35" i="18"/>
  <c r="S60" i="3"/>
  <c r="B441" i="12"/>
  <c r="X153" i="4"/>
  <c r="O174" i="18"/>
  <c r="O170" i="18"/>
  <c r="R170" i="18" s="1"/>
  <c r="N143" i="18"/>
  <c r="S143" i="18" s="1"/>
  <c r="U143" i="18" s="1"/>
  <c r="O466" i="12"/>
  <c r="M408" i="12"/>
  <c r="L408" i="12" s="1"/>
  <c r="S159" i="3"/>
  <c r="B542" i="12"/>
  <c r="B524" i="12"/>
  <c r="S141" i="3"/>
  <c r="S133" i="3"/>
  <c r="B516" i="12"/>
  <c r="E516" i="12" s="1"/>
  <c r="B508" i="12"/>
  <c r="C508" i="12" s="1"/>
  <c r="AM131" i="18"/>
  <c r="Z131" i="18"/>
  <c r="AL217" i="18"/>
  <c r="AQ95" i="18"/>
  <c r="B549" i="12"/>
  <c r="S166" i="3"/>
  <c r="S161" i="3"/>
  <c r="B528" i="12"/>
  <c r="C528" i="12" s="1"/>
  <c r="S145" i="3"/>
  <c r="S143" i="3"/>
  <c r="B526" i="12"/>
  <c r="S123" i="3"/>
  <c r="S112" i="3"/>
  <c r="AM202" i="18"/>
  <c r="T172" i="18"/>
  <c r="V172" i="18" s="1"/>
  <c r="AN30" i="18"/>
  <c r="Z561" i="12"/>
  <c r="Y561" i="12" s="1"/>
  <c r="M561" i="12"/>
  <c r="L561" i="12" s="1"/>
  <c r="S46" i="3"/>
  <c r="AL30" i="18"/>
  <c r="S76" i="3"/>
  <c r="B409" i="12"/>
  <c r="Z80" i="18"/>
  <c r="AB168" i="18"/>
  <c r="AO168" i="18"/>
  <c r="AM168" i="18"/>
  <c r="S181" i="3"/>
  <c r="B564" i="12"/>
  <c r="B463" i="12"/>
  <c r="C463" i="12" s="1"/>
  <c r="B460" i="12"/>
  <c r="E460" i="12" s="1"/>
  <c r="O570" i="12"/>
  <c r="R570" i="12" s="1"/>
  <c r="N209" i="18"/>
  <c r="Q209" i="18" s="1"/>
  <c r="N203" i="18"/>
  <c r="O564" i="12"/>
  <c r="W182" i="4"/>
  <c r="O542" i="12"/>
  <c r="R542" i="12" s="1"/>
  <c r="O159" i="18"/>
  <c r="R159" i="18" s="1"/>
  <c r="AN89" i="18"/>
  <c r="AP109" i="18"/>
  <c r="AN109" i="18"/>
  <c r="S50" i="3"/>
  <c r="B431" i="12"/>
  <c r="E431" i="12" s="1"/>
  <c r="O507" i="12"/>
  <c r="P507" i="12" s="1"/>
  <c r="W125" i="4"/>
  <c r="B388" i="12"/>
  <c r="C388" i="12" s="1"/>
  <c r="X159" i="4"/>
  <c r="O180" i="18"/>
  <c r="AP100" i="18"/>
  <c r="AO72" i="18"/>
  <c r="AO216" i="18"/>
  <c r="W129" i="4"/>
  <c r="N146" i="18"/>
  <c r="S146" i="18" s="1"/>
  <c r="U146" i="18" s="1"/>
  <c r="AM62" i="18"/>
  <c r="O513" i="12"/>
  <c r="S180" i="3"/>
  <c r="X72" i="4"/>
  <c r="O80" i="18"/>
  <c r="R80" i="18" s="1"/>
  <c r="N75" i="18"/>
  <c r="W54" i="4"/>
  <c r="S57" i="18"/>
  <c r="U57" i="18" s="1"/>
  <c r="S83" i="3"/>
  <c r="X184" i="4"/>
  <c r="O205" i="18"/>
  <c r="T205" i="18" s="1"/>
  <c r="V205" i="18" s="1"/>
  <c r="R227" i="18"/>
  <c r="AN119" i="18"/>
  <c r="AL65" i="18"/>
  <c r="AA65" i="18"/>
  <c r="AM45" i="18"/>
  <c r="AM102" i="18"/>
  <c r="AN166" i="18"/>
  <c r="AA166" i="18"/>
  <c r="AL166" i="18"/>
  <c r="AP166" i="18"/>
  <c r="AQ167" i="18"/>
  <c r="AO167" i="18"/>
  <c r="AA175" i="18"/>
  <c r="AL175" i="18"/>
  <c r="AN175" i="18"/>
  <c r="Y175" i="18"/>
  <c r="AQ211" i="18"/>
  <c r="AM211" i="18"/>
  <c r="AO211" i="18"/>
  <c r="AP50" i="18"/>
  <c r="AL50" i="18"/>
  <c r="AN189" i="18"/>
  <c r="AN203" i="18"/>
  <c r="AP203" i="18"/>
  <c r="AM221" i="18"/>
  <c r="AO221" i="18"/>
  <c r="AP220" i="18"/>
  <c r="AL122" i="18"/>
  <c r="AP74" i="18"/>
  <c r="Y74" i="18"/>
  <c r="AL74" i="18"/>
  <c r="AN74" i="18"/>
  <c r="AA107" i="18"/>
  <c r="Y107" i="18"/>
  <c r="AL107" i="18"/>
  <c r="AP107" i="18"/>
  <c r="W185" i="4"/>
  <c r="N206" i="18"/>
  <c r="X93" i="4"/>
  <c r="O114" i="18"/>
  <c r="O112" i="18"/>
  <c r="R112" i="18" s="1"/>
  <c r="O446" i="12"/>
  <c r="X62" i="4"/>
  <c r="O81" i="18"/>
  <c r="R81" i="18" s="1"/>
  <c r="R61" i="18"/>
  <c r="T61" i="18"/>
  <c r="V61" i="18" s="1"/>
  <c r="P418" i="12"/>
  <c r="X35" i="4"/>
  <c r="O409" i="12"/>
  <c r="P409" i="12" s="1"/>
  <c r="W30" i="4"/>
  <c r="N51" i="18"/>
  <c r="Q51" i="18" s="1"/>
  <c r="N49" i="18"/>
  <c r="W28" i="4"/>
  <c r="N47" i="18"/>
  <c r="Q47" i="18" s="1"/>
  <c r="W22" i="4"/>
  <c r="N43" i="18"/>
  <c r="S43" i="18" s="1"/>
  <c r="U43" i="18" s="1"/>
  <c r="W18" i="4"/>
  <c r="O31" i="18"/>
  <c r="X10" i="4"/>
  <c r="AM120" i="18"/>
  <c r="AQ120" i="18"/>
  <c r="Z120" i="18"/>
  <c r="AM108" i="18"/>
  <c r="AB51" i="18"/>
  <c r="Z51" i="18"/>
  <c r="AQ51" i="18"/>
  <c r="AM51" i="18"/>
  <c r="AO51" i="18"/>
  <c r="AN46" i="18"/>
  <c r="AP46" i="18"/>
  <c r="AM86" i="18"/>
  <c r="AO86" i="18"/>
  <c r="AQ86" i="18"/>
  <c r="AA104" i="18"/>
  <c r="AL104" i="18"/>
  <c r="Y104" i="18"/>
  <c r="AQ115" i="18"/>
  <c r="AM141" i="18"/>
  <c r="AM183" i="18"/>
  <c r="AM213" i="18"/>
  <c r="AQ213" i="18"/>
  <c r="AO213" i="18"/>
  <c r="AP91" i="18"/>
  <c r="S184" i="3"/>
  <c r="B567" i="12"/>
  <c r="C567" i="12" s="1"/>
  <c r="B477" i="12"/>
  <c r="S95" i="3"/>
  <c r="S19" i="3"/>
  <c r="B399" i="12"/>
  <c r="C399" i="12" s="1"/>
  <c r="N135" i="18"/>
  <c r="O495" i="12"/>
  <c r="P495" i="12" s="1"/>
  <c r="N129" i="18"/>
  <c r="W108" i="4"/>
  <c r="O489" i="12"/>
  <c r="P489" i="12" s="1"/>
  <c r="X104" i="4"/>
  <c r="O125" i="18"/>
  <c r="T125" i="18" s="1"/>
  <c r="V125" i="18" s="1"/>
  <c r="N118" i="18"/>
  <c r="Q118" i="18" s="1"/>
  <c r="O478" i="12"/>
  <c r="P478" i="12" s="1"/>
  <c r="O105" i="18"/>
  <c r="R105" i="18" s="1"/>
  <c r="X84" i="4"/>
  <c r="N104" i="18"/>
  <c r="S104" i="18" s="1"/>
  <c r="U104" i="18" s="1"/>
  <c r="O464" i="12"/>
  <c r="O454" i="12"/>
  <c r="X69" i="4"/>
  <c r="W47" i="4"/>
  <c r="O427" i="12"/>
  <c r="R427" i="12" s="1"/>
  <c r="Q427" i="12" s="1"/>
  <c r="N68" i="18"/>
  <c r="O59" i="18"/>
  <c r="R59" i="18" s="1"/>
  <c r="N56" i="18"/>
  <c r="Q56" i="18" s="1"/>
  <c r="O414" i="12"/>
  <c r="R414" i="12" s="1"/>
  <c r="Q414" i="12" s="1"/>
  <c r="S35" i="4" s="1"/>
  <c r="O412" i="12"/>
  <c r="W33" i="4"/>
  <c r="N54" i="18"/>
  <c r="S54" i="18" s="1"/>
  <c r="U54" i="18" s="1"/>
  <c r="X27" i="4"/>
  <c r="O48" i="18"/>
  <c r="T48" i="18" s="1"/>
  <c r="V48" i="18" s="1"/>
  <c r="X21" i="4"/>
  <c r="O42" i="18"/>
  <c r="R42" i="18" s="1"/>
  <c r="O38" i="18"/>
  <c r="X17" i="4"/>
  <c r="O391" i="12"/>
  <c r="R391" i="12" s="1"/>
  <c r="AM172" i="18"/>
  <c r="AB172" i="18"/>
  <c r="AP163" i="18"/>
  <c r="AL163" i="18"/>
  <c r="AA163" i="18"/>
  <c r="Z75" i="18"/>
  <c r="AQ75" i="18"/>
  <c r="M438" i="12"/>
  <c r="L438" i="12" s="1"/>
  <c r="X89" i="4"/>
  <c r="AQ172" i="18"/>
  <c r="W60" i="4"/>
  <c r="W83" i="4"/>
  <c r="S68" i="3"/>
  <c r="B536" i="12"/>
  <c r="E536" i="12" s="1"/>
  <c r="L429" i="12"/>
  <c r="O211" i="18"/>
  <c r="T211" i="18" s="1"/>
  <c r="V211" i="18" s="1"/>
  <c r="AA88" i="18"/>
  <c r="AQ135" i="18"/>
  <c r="B572" i="12"/>
  <c r="E572" i="12" s="1"/>
  <c r="B565" i="12"/>
  <c r="C565" i="12" s="1"/>
  <c r="S182" i="3"/>
  <c r="S119" i="3"/>
  <c r="AO115" i="18"/>
  <c r="O213" i="18"/>
  <c r="S179" i="3"/>
  <c r="AQ141" i="18"/>
  <c r="O86" i="18"/>
  <c r="AQ35" i="18"/>
  <c r="AM48" i="18"/>
  <c r="AP216" i="18"/>
  <c r="AO114" i="18"/>
  <c r="AB114" i="18"/>
  <c r="AL52" i="18"/>
  <c r="Y98" i="18"/>
  <c r="AO162" i="18"/>
  <c r="S93" i="3"/>
  <c r="B475" i="12"/>
  <c r="C475" i="12" s="1"/>
  <c r="W177" i="4"/>
  <c r="AQ69" i="18"/>
  <c r="AB69" i="18"/>
  <c r="AQ50" i="18"/>
  <c r="S109" i="3"/>
  <c r="B491" i="12"/>
  <c r="E491" i="12" s="1"/>
  <c r="B437" i="12"/>
  <c r="E437" i="12" s="1"/>
  <c r="S56" i="3"/>
  <c r="X162" i="4"/>
  <c r="N171" i="18"/>
  <c r="W150" i="4"/>
  <c r="X113" i="4"/>
  <c r="S178" i="3"/>
  <c r="B561" i="12"/>
  <c r="O185" i="18"/>
  <c r="W196" i="4"/>
  <c r="N152" i="18"/>
  <c r="Q152" i="18" s="1"/>
  <c r="N134" i="18"/>
  <c r="S134" i="18" s="1"/>
  <c r="U134" i="18" s="1"/>
  <c r="L490" i="12"/>
  <c r="AQ67" i="18"/>
  <c r="S116" i="3"/>
  <c r="Z422" i="12"/>
  <c r="Y422" i="12" s="1"/>
  <c r="Y133" i="18"/>
  <c r="AN57" i="18"/>
  <c r="O193" i="18"/>
  <c r="X170" i="4"/>
  <c r="X156" i="4"/>
  <c r="X147" i="4"/>
  <c r="O168" i="18"/>
  <c r="T168" i="18" s="1"/>
  <c r="V168" i="18" s="1"/>
  <c r="O526" i="12"/>
  <c r="P526" i="12" s="1"/>
  <c r="N163" i="18"/>
  <c r="Q163" i="18" s="1"/>
  <c r="O524" i="12"/>
  <c r="W142" i="4"/>
  <c r="O520" i="12"/>
  <c r="AA77" i="18"/>
  <c r="AL140" i="18"/>
  <c r="AL134" i="18"/>
  <c r="AM137" i="18"/>
  <c r="AQ137" i="18"/>
  <c r="B557" i="12"/>
  <c r="E557" i="12" s="1"/>
  <c r="S174" i="3"/>
  <c r="B515" i="12"/>
  <c r="B504" i="12"/>
  <c r="B500" i="12"/>
  <c r="M459" i="12"/>
  <c r="L459" i="12" s="1"/>
  <c r="AO214" i="18"/>
  <c r="AM106" i="18"/>
  <c r="AN162" i="18"/>
  <c r="AA51" i="18"/>
  <c r="AQ82" i="18"/>
  <c r="AN31" i="18"/>
  <c r="AL47" i="18"/>
  <c r="AP33" i="18"/>
  <c r="AN33" i="18"/>
  <c r="AA33" i="18"/>
  <c r="AQ117" i="18"/>
  <c r="AM117" i="18"/>
  <c r="Z117" i="18"/>
  <c r="Y58" i="18"/>
  <c r="AP58" i="18"/>
  <c r="AP189" i="18"/>
  <c r="AL189" i="18"/>
  <c r="AL203" i="18"/>
  <c r="Z221" i="18"/>
  <c r="B578" i="12"/>
  <c r="C578" i="12" s="1"/>
  <c r="S195" i="3"/>
  <c r="S122" i="3"/>
  <c r="B505" i="12"/>
  <c r="C505" i="12" s="1"/>
  <c r="O147" i="18"/>
  <c r="O121" i="18"/>
  <c r="T121" i="18" s="1"/>
  <c r="V121" i="18" s="1"/>
  <c r="AQ59" i="18"/>
  <c r="AM59" i="18"/>
  <c r="AN222" i="18"/>
  <c r="AB111" i="18"/>
  <c r="AM111" i="18"/>
  <c r="AQ111" i="18"/>
  <c r="B539" i="12"/>
  <c r="C539" i="12" s="1"/>
  <c r="S156" i="3"/>
  <c r="S115" i="3"/>
  <c r="B395" i="12"/>
  <c r="S15" i="3"/>
  <c r="O586" i="12"/>
  <c r="P586" i="12" s="1"/>
  <c r="N225" i="18"/>
  <c r="S225" i="18" s="1"/>
  <c r="U225" i="18" s="1"/>
  <c r="O99" i="18"/>
  <c r="T99" i="18" s="1"/>
  <c r="V99" i="18" s="1"/>
  <c r="X78" i="4"/>
  <c r="X63" i="4"/>
  <c r="O406" i="12"/>
  <c r="P406" i="12" s="1"/>
  <c r="Y193" i="18"/>
  <c r="AN169" i="18"/>
  <c r="AL41" i="18"/>
  <c r="AO70" i="18"/>
  <c r="AQ70" i="18"/>
  <c r="AB70" i="18"/>
  <c r="Z119" i="18"/>
  <c r="AO195" i="18"/>
  <c r="AL84" i="18"/>
  <c r="AN84" i="18"/>
  <c r="AA84" i="18"/>
  <c r="AP84" i="18"/>
  <c r="B451" i="12"/>
  <c r="E451" i="12" s="1"/>
  <c r="S70" i="3"/>
  <c r="B443" i="12"/>
  <c r="C443" i="12" s="1"/>
  <c r="B421" i="12"/>
  <c r="S12" i="3"/>
  <c r="B392" i="12"/>
  <c r="C392" i="12" s="1"/>
  <c r="X41" i="4"/>
  <c r="AA46" i="18"/>
  <c r="AL46" i="18"/>
  <c r="AL66" i="18"/>
  <c r="S186" i="3"/>
  <c r="B569" i="12"/>
  <c r="E569" i="12" s="1"/>
  <c r="X119" i="4"/>
  <c r="O140" i="18"/>
  <c r="N60" i="18"/>
  <c r="Q60" i="18" s="1"/>
  <c r="W39" i="4"/>
  <c r="B466" i="12"/>
  <c r="C466" i="12" s="1"/>
  <c r="S84" i="3"/>
  <c r="O217" i="18"/>
  <c r="X196" i="4"/>
  <c r="O415" i="12"/>
  <c r="R415" i="12" s="1"/>
  <c r="Q415" i="12" s="1"/>
  <c r="S36" i="4" s="1"/>
  <c r="W36" i="4"/>
  <c r="M526" i="12"/>
  <c r="L526" i="12" s="1"/>
  <c r="L491" i="12"/>
  <c r="Z472" i="12"/>
  <c r="Z444" i="12"/>
  <c r="Y444" i="12" s="1"/>
  <c r="M556" i="12"/>
  <c r="L556" i="12" s="1"/>
  <c r="L424" i="12"/>
  <c r="R226" i="18"/>
  <c r="S179" i="18"/>
  <c r="U179" i="18"/>
  <c r="R175" i="18"/>
  <c r="Q155" i="18"/>
  <c r="T103" i="18"/>
  <c r="V103" i="18" s="1"/>
  <c r="Q111" i="18"/>
  <c r="S118" i="18"/>
  <c r="U118" i="18" s="1"/>
  <c r="R161" i="18"/>
  <c r="V157" i="18"/>
  <c r="T151" i="18"/>
  <c r="V151" i="18" s="1"/>
  <c r="R151" i="18"/>
  <c r="R502" i="12"/>
  <c r="S121" i="18"/>
  <c r="U121" i="18"/>
  <c r="R150" i="18"/>
  <c r="T150" i="18"/>
  <c r="V150" i="18" s="1"/>
  <c r="T224" i="18"/>
  <c r="V224" i="18"/>
  <c r="R224" i="18"/>
  <c r="R89" i="18"/>
  <c r="Q146" i="18"/>
  <c r="E585" i="12"/>
  <c r="R223" i="18"/>
  <c r="T223" i="18"/>
  <c r="V223" i="18" s="1"/>
  <c r="S132" i="18"/>
  <c r="U132" i="18" s="1"/>
  <c r="R131" i="18"/>
  <c r="R41" i="18"/>
  <c r="T41" i="18"/>
  <c r="V41" i="18" s="1"/>
  <c r="E442" i="12"/>
  <c r="T136" i="18"/>
  <c r="V136" i="18" s="1"/>
  <c r="E455" i="12"/>
  <c r="S221" i="18"/>
  <c r="U221" i="18" s="1"/>
  <c r="R132" i="18"/>
  <c r="V83" i="18"/>
  <c r="R83" i="18"/>
  <c r="Q54" i="18"/>
  <c r="T90" i="18"/>
  <c r="V90" i="18" s="1"/>
  <c r="T105" i="18"/>
  <c r="V105" i="18" s="1"/>
  <c r="T112" i="18"/>
  <c r="V112" i="18" s="1"/>
  <c r="R207" i="18"/>
  <c r="R121" i="18"/>
  <c r="N590" i="12" a="1"/>
  <c r="N590" i="12" s="1"/>
  <c r="P590" i="12" s="1"/>
  <c r="M513" i="12"/>
  <c r="L513" i="12" s="1"/>
  <c r="Z449" i="12"/>
  <c r="Y449" i="12" s="1"/>
  <c r="Z415" i="12"/>
  <c r="Y415" i="12" s="1"/>
  <c r="Z558" i="12"/>
  <c r="Y558" i="12" s="1"/>
  <c r="R532" i="12"/>
  <c r="Z505" i="12"/>
  <c r="Y505" i="12" s="1"/>
  <c r="U428" i="12"/>
  <c r="H410" i="12"/>
  <c r="M409" i="12"/>
  <c r="L409" i="12" s="1"/>
  <c r="E590" i="12" a="1"/>
  <c r="E590" i="12" s="1"/>
  <c r="D106" i="6" s="1"/>
  <c r="L431" i="12"/>
  <c r="M492" i="12"/>
  <c r="L492" i="12" s="1"/>
  <c r="Z455" i="12"/>
  <c r="Y455" i="12" s="1"/>
  <c r="M445" i="12"/>
  <c r="L445" i="12" s="1"/>
  <c r="Z411" i="12"/>
  <c r="Y411" i="12" s="1"/>
  <c r="M499" i="12"/>
  <c r="L499" i="12" s="1"/>
  <c r="Z585" i="12"/>
  <c r="Y585" i="12" s="1"/>
  <c r="L449" i="12"/>
  <c r="M420" i="12"/>
  <c r="L420" i="12" s="1"/>
  <c r="Y454" i="12"/>
  <c r="Y453" i="12"/>
  <c r="C456" i="12"/>
  <c r="L406" i="12"/>
  <c r="Z412" i="12"/>
  <c r="Y412" i="12" s="1"/>
  <c r="S9" i="3"/>
  <c r="AB73" i="18"/>
  <c r="AB105" i="18"/>
  <c r="AA67" i="18"/>
  <c r="AA114" i="18"/>
  <c r="Z102" i="18"/>
  <c r="AB91" i="18"/>
  <c r="Z85" i="18"/>
  <c r="AB60" i="18"/>
  <c r="Y109" i="18"/>
  <c r="AA105" i="18"/>
  <c r="AA81" i="18"/>
  <c r="Z105" i="18"/>
  <c r="Z159" i="18"/>
  <c r="AA162" i="18"/>
  <c r="AB135" i="18"/>
  <c r="Z135" i="18"/>
  <c r="AA113" i="18"/>
  <c r="Y162" i="18"/>
  <c r="AA49" i="18"/>
  <c r="AA194" i="18"/>
  <c r="Z82" i="18"/>
  <c r="Y216" i="18"/>
  <c r="AB186" i="18"/>
  <c r="AA57" i="18"/>
  <c r="Z67" i="18"/>
  <c r="Z79" i="18"/>
  <c r="Y49" i="18"/>
  <c r="AB213" i="18"/>
  <c r="AB113" i="18"/>
  <c r="Y203" i="18"/>
  <c r="Z127" i="18"/>
  <c r="AB67" i="18"/>
  <c r="Z76" i="18"/>
  <c r="Y198" i="18"/>
  <c r="AB179" i="18"/>
  <c r="Y57" i="18"/>
  <c r="AA53" i="18"/>
  <c r="Y190" i="18"/>
  <c r="AB167" i="18"/>
  <c r="AA79" i="18"/>
  <c r="Z162" i="18"/>
  <c r="AA186" i="18"/>
  <c r="AB82" i="18"/>
  <c r="AA143" i="18"/>
  <c r="AB76" i="18"/>
  <c r="Z216" i="18"/>
  <c r="AA37" i="18"/>
  <c r="AB198" i="18"/>
  <c r="AA179" i="18"/>
  <c r="Z49" i="18"/>
  <c r="Y167" i="18"/>
  <c r="AA145" i="18"/>
  <c r="AB203" i="18"/>
  <c r="Z167" i="18"/>
  <c r="Z213" i="18"/>
  <c r="Y218" i="18"/>
  <c r="AA218" i="18"/>
  <c r="AB45" i="18"/>
  <c r="Z45" i="18"/>
  <c r="AB140" i="18"/>
  <c r="Z140" i="18"/>
  <c r="Y152" i="18"/>
  <c r="AB152" i="18"/>
  <c r="AB164" i="18"/>
  <c r="AA30" i="18"/>
  <c r="Y154" i="18"/>
  <c r="Z134" i="18"/>
  <c r="AB202" i="18"/>
  <c r="AB122" i="18"/>
  <c r="AA122" i="18"/>
  <c r="Z130" i="18"/>
  <c r="AB118" i="18"/>
  <c r="Z164" i="18"/>
  <c r="Z219" i="18"/>
  <c r="AA221" i="18"/>
  <c r="Y221" i="18"/>
  <c r="Y207" i="18"/>
  <c r="AA207" i="18"/>
  <c r="AB184" i="18"/>
  <c r="Z157" i="18"/>
  <c r="Z137" i="18"/>
  <c r="Z123" i="18"/>
  <c r="AA123" i="18"/>
  <c r="Y73" i="18"/>
  <c r="Y61" i="18"/>
  <c r="AA61" i="18"/>
  <c r="Z61" i="18"/>
  <c r="Y217" i="18"/>
  <c r="AB191" i="18"/>
  <c r="AB85" i="18"/>
  <c r="Z72" i="18"/>
  <c r="AB72" i="18"/>
  <c r="Z70" i="18"/>
  <c r="Z62" i="18"/>
  <c r="Z138" i="18"/>
  <c r="Z179" i="18"/>
  <c r="Z122" i="18"/>
  <c r="AA181" i="18"/>
  <c r="AA147" i="18"/>
  <c r="AP967" i="18"/>
  <c r="AP64" i="18"/>
  <c r="AQ1495" i="18"/>
  <c r="AM1398" i="18"/>
  <c r="AM1272" i="18"/>
  <c r="AO1109" i="18"/>
  <c r="AN627" i="18"/>
  <c r="AQ894" i="18"/>
  <c r="AO835" i="18"/>
  <c r="AP736" i="18"/>
  <c r="AN736" i="18"/>
  <c r="AB756" i="18"/>
  <c r="AB437" i="18"/>
  <c r="AQ377" i="18"/>
  <c r="AM311" i="18"/>
  <c r="AO437" i="18"/>
  <c r="AQ311" i="18"/>
  <c r="AP340" i="18"/>
  <c r="AP1549" i="18"/>
  <c r="AN1562" i="18"/>
  <c r="AO1426" i="18"/>
  <c r="AL1426" i="18"/>
  <c r="AN1263" i="18"/>
  <c r="AB1251" i="18"/>
  <c r="Y1174" i="18"/>
  <c r="AO387" i="18"/>
  <c r="AO459" i="18"/>
  <c r="AN401" i="18"/>
  <c r="AO341" i="18"/>
  <c r="AQ1398" i="18"/>
  <c r="AN530" i="18"/>
  <c r="AP1163" i="18"/>
  <c r="AN1523" i="18"/>
  <c r="AL834" i="18"/>
  <c r="AP569" i="18"/>
  <c r="Y285" i="18"/>
  <c r="AM1202" i="18"/>
  <c r="AM978" i="18"/>
  <c r="AN711" i="18"/>
  <c r="AM521" i="18"/>
  <c r="AL1405" i="18"/>
  <c r="Y1405" i="18"/>
  <c r="Y1238" i="18"/>
  <c r="AP1052" i="18"/>
  <c r="AN1012" i="18"/>
  <c r="AB345" i="18"/>
  <c r="AO673" i="18"/>
  <c r="AN752" i="18"/>
  <c r="AL334" i="18"/>
  <c r="AN383" i="18"/>
  <c r="Y383" i="18"/>
  <c r="AM912" i="18"/>
  <c r="Z1180" i="18"/>
  <c r="AN479" i="18"/>
  <c r="AQ1242" i="18"/>
  <c r="AP1203" i="18"/>
  <c r="AN944" i="18"/>
  <c r="Y853" i="18"/>
  <c r="AP664" i="18"/>
  <c r="AP472" i="18"/>
  <c r="AA479" i="18"/>
  <c r="AN1214" i="18"/>
  <c r="AM1030" i="18"/>
  <c r="Y394" i="18"/>
  <c r="AO281" i="18"/>
  <c r="AQ443" i="18"/>
  <c r="AL956" i="18"/>
  <c r="AP1174" i="18"/>
  <c r="AB1398" i="18"/>
  <c r="AM894" i="18"/>
  <c r="AL736" i="18"/>
  <c r="AM756" i="18"/>
  <c r="AN833" i="18"/>
  <c r="AM591" i="18"/>
  <c r="AO552" i="18"/>
  <c r="AO282" i="18"/>
  <c r="AP1565" i="18"/>
  <c r="AN1039" i="18"/>
  <c r="Y386" i="18"/>
  <c r="AL459" i="18"/>
  <c r="AL1565" i="18"/>
  <c r="AB1495" i="18"/>
  <c r="AM1388" i="18"/>
  <c r="AQ1207" i="18"/>
  <c r="AO1091" i="18"/>
  <c r="AQ1015" i="18"/>
  <c r="AP1272" i="18"/>
  <c r="Y1039" i="18"/>
  <c r="AA961" i="18"/>
  <c r="AN387" i="18"/>
  <c r="AO311" i="18"/>
  <c r="AQ1509" i="18"/>
  <c r="Y1413" i="18"/>
  <c r="AL1263" i="18"/>
  <c r="AA1174" i="18"/>
  <c r="AM1310" i="18"/>
  <c r="AO1140" i="18"/>
  <c r="AP641" i="18"/>
  <c r="AM776" i="18"/>
  <c r="AB785" i="18"/>
  <c r="AP907" i="18"/>
  <c r="AM532" i="18"/>
  <c r="AM392" i="18"/>
  <c r="AB387" i="18"/>
  <c r="AL401" i="18"/>
  <c r="AA282" i="18"/>
  <c r="AP275" i="18"/>
  <c r="Y817" i="18"/>
  <c r="AN706" i="18"/>
  <c r="Z1515" i="18"/>
  <c r="AQ756" i="18"/>
  <c r="AA1075" i="18"/>
  <c r="AL1045" i="18"/>
  <c r="Z594" i="18"/>
  <c r="AA583" i="18"/>
  <c r="Z893" i="18"/>
  <c r="AQ522" i="18"/>
  <c r="AO1027" i="18"/>
  <c r="AO1065" i="18"/>
  <c r="AN1045" i="18"/>
  <c r="Y530" i="18"/>
  <c r="AL711" i="18"/>
  <c r="AB594" i="18"/>
  <c r="AA711" i="18"/>
  <c r="AO1515" i="18"/>
  <c r="AL1017" i="18"/>
  <c r="AN410" i="18"/>
  <c r="AA285" i="18"/>
  <c r="AM993" i="18"/>
  <c r="Z978" i="18"/>
  <c r="AQ1539" i="18"/>
  <c r="AP1227" i="18"/>
  <c r="Z1114" i="18"/>
  <c r="AP476" i="18"/>
  <c r="AL843" i="18"/>
  <c r="AO590" i="18"/>
  <c r="AO507" i="18"/>
  <c r="AA956" i="18"/>
  <c r="AL1523" i="18"/>
  <c r="AP1405" i="18"/>
  <c r="Y1045" i="18"/>
  <c r="AQ1525" i="18"/>
  <c r="AA1238" i="18"/>
  <c r="AP1214" i="18"/>
  <c r="AA1071" i="18"/>
  <c r="AO974" i="18"/>
  <c r="AN710" i="18"/>
  <c r="Y1012" i="18"/>
  <c r="AB744" i="18"/>
  <c r="AL522" i="18"/>
  <c r="AP834" i="18"/>
  <c r="AP919" i="18"/>
  <c r="AB676" i="18"/>
  <c r="Y368" i="18"/>
  <c r="AN280" i="18"/>
  <c r="AP383" i="18"/>
  <c r="AB281" i="18"/>
  <c r="AQ285" i="18"/>
  <c r="AM535" i="18"/>
  <c r="AL423" i="18"/>
  <c r="AO1242" i="18"/>
  <c r="Z912" i="18"/>
  <c r="AM1180" i="18"/>
  <c r="AQ565" i="18"/>
  <c r="AL410" i="18"/>
  <c r="AL796" i="18"/>
  <c r="AA796" i="18"/>
  <c r="AO1430" i="18"/>
  <c r="AO1184" i="18"/>
  <c r="AL978" i="18"/>
  <c r="AM1253" i="18"/>
  <c r="AM1027" i="18"/>
  <c r="AM885" i="18"/>
  <c r="AN853" i="18"/>
  <c r="AN286" i="18"/>
  <c r="Y547" i="18"/>
  <c r="AA772" i="18"/>
  <c r="AA664" i="18"/>
  <c r="Y472" i="18"/>
  <c r="AQ233" i="18"/>
  <c r="AB1070" i="18"/>
  <c r="AA1214" i="18"/>
  <c r="AM1038" i="18"/>
  <c r="AM345" i="18"/>
  <c r="AB530" i="18"/>
  <c r="AO704" i="18"/>
  <c r="AL664" i="18"/>
  <c r="AO785" i="18"/>
  <c r="AP387" i="18"/>
  <c r="AP1567" i="18"/>
  <c r="Y834" i="18"/>
  <c r="AP547" i="18"/>
  <c r="AM676" i="18"/>
  <c r="AB1515" i="18"/>
  <c r="AL1075" i="18"/>
  <c r="AL938" i="18"/>
  <c r="AN1100" i="18"/>
  <c r="AL853" i="18"/>
  <c r="AQ597" i="18"/>
  <c r="AL394" i="18"/>
  <c r="AB1026" i="18"/>
  <c r="Z744" i="18"/>
  <c r="AA834" i="18"/>
  <c r="AO594" i="18"/>
  <c r="AN336" i="18"/>
  <c r="AB912" i="18"/>
  <c r="AO481" i="18"/>
  <c r="AM704" i="18"/>
  <c r="AN472" i="18"/>
  <c r="AP745" i="18"/>
  <c r="AL930" i="18"/>
  <c r="AM920" i="18"/>
  <c r="AL665" i="18"/>
  <c r="AN359" i="18"/>
  <c r="AN248" i="18"/>
  <c r="Y712" i="18"/>
  <c r="AB1448" i="18"/>
  <c r="AN246" i="18"/>
  <c r="AQ517" i="18"/>
  <c r="AM353" i="18"/>
  <c r="AQ750" i="18"/>
  <c r="AO973" i="18"/>
  <c r="Z367" i="18"/>
  <c r="AN904" i="18"/>
  <c r="AN936" i="18"/>
  <c r="AL848" i="18"/>
  <c r="AP693" i="18"/>
  <c r="AA1194" i="18"/>
  <c r="AM1090" i="18"/>
  <c r="AN851" i="18"/>
  <c r="AO814" i="18"/>
  <c r="AO1160" i="18"/>
  <c r="AL352" i="18"/>
  <c r="AA364" i="18"/>
  <c r="Z892" i="18"/>
  <c r="AM951" i="18"/>
  <c r="AM1023" i="18"/>
  <c r="AN1125" i="18"/>
  <c r="AQ1184" i="18"/>
  <c r="AO764" i="18"/>
  <c r="AO395" i="18"/>
  <c r="AO413" i="18"/>
  <c r="AB347" i="18"/>
  <c r="AQ625" i="18"/>
  <c r="AN492" i="18"/>
  <c r="AA312" i="18"/>
  <c r="AB248" i="18"/>
  <c r="Z279" i="18"/>
  <c r="AQ480" i="18"/>
  <c r="AO1444" i="18"/>
  <c r="Z1371" i="18"/>
  <c r="AN1299" i="18"/>
  <c r="AO916" i="18"/>
  <c r="AL575" i="18"/>
  <c r="Y321" i="18"/>
  <c r="AM1567" i="18"/>
  <c r="AP1297" i="18"/>
  <c r="AO930" i="18"/>
  <c r="Y575" i="18"/>
  <c r="AL414" i="18"/>
  <c r="AM1105" i="18"/>
  <c r="AA1170" i="18"/>
  <c r="AB1202" i="18"/>
  <c r="AM1002" i="18"/>
  <c r="AA559" i="18"/>
  <c r="AM679" i="18"/>
  <c r="Y936" i="18"/>
  <c r="AM948" i="18"/>
  <c r="AP851" i="18"/>
  <c r="AL624" i="18"/>
  <c r="AA246" i="18"/>
  <c r="AA575" i="18"/>
  <c r="AN714" i="18"/>
  <c r="AN741" i="18"/>
  <c r="AO596" i="18"/>
  <c r="AB818" i="18"/>
  <c r="AS85" i="18"/>
  <c r="AP328" i="18"/>
  <c r="AP244" i="18"/>
  <c r="AD160" i="18"/>
  <c r="Z395" i="18"/>
  <c r="Z440" i="18"/>
  <c r="Y236" i="18"/>
  <c r="AO467" i="18"/>
  <c r="AA244" i="18"/>
  <c r="AQ346" i="18"/>
  <c r="AL407" i="18"/>
  <c r="AP554" i="18"/>
  <c r="AM836" i="18"/>
  <c r="AO732" i="18"/>
  <c r="AN940" i="18"/>
  <c r="AO1046" i="18"/>
  <c r="AL697" i="18"/>
  <c r="Y359" i="18"/>
  <c r="AQ826" i="18"/>
  <c r="AP448" i="18"/>
  <c r="AN1469" i="18"/>
  <c r="AL1001" i="18"/>
  <c r="AM955" i="18"/>
  <c r="AM818" i="18"/>
  <c r="AA371" i="18"/>
  <c r="AQ1002" i="18"/>
  <c r="AA1543" i="18"/>
  <c r="AN491" i="18"/>
  <c r="AB1400" i="18"/>
  <c r="AM1089" i="18"/>
  <c r="AL916" i="18"/>
  <c r="AN1170" i="18"/>
  <c r="AM606" i="18"/>
  <c r="AO1002" i="18"/>
  <c r="Y559" i="18"/>
  <c r="AM822" i="18"/>
  <c r="AA589" i="18"/>
  <c r="AP359" i="18"/>
  <c r="AN489" i="18"/>
  <c r="AM541" i="18"/>
  <c r="AO440" i="18"/>
  <c r="AB440" i="18"/>
  <c r="AM420" i="18"/>
  <c r="Y492" i="18"/>
  <c r="AP316" i="18"/>
  <c r="AP279" i="18"/>
  <c r="AM761" i="18"/>
  <c r="AQ798" i="18"/>
  <c r="AM1242" i="18"/>
  <c r="Y1491" i="18"/>
  <c r="AN102" i="18"/>
  <c r="AO102" i="18"/>
  <c r="AL276" i="18"/>
  <c r="AQ369" i="18"/>
  <c r="AN391" i="18"/>
  <c r="Y603" i="18"/>
  <c r="AL857" i="18"/>
  <c r="Y957" i="18"/>
  <c r="AM518" i="18"/>
  <c r="AN1163" i="18"/>
  <c r="AL906" i="18"/>
  <c r="AP953" i="18"/>
  <c r="AM960" i="18"/>
  <c r="Z799" i="18"/>
  <c r="AB799" i="18"/>
  <c r="AO1520" i="18"/>
  <c r="AN1520" i="18"/>
  <c r="Y414" i="18"/>
  <c r="Y230" i="18"/>
  <c r="AL585" i="18"/>
  <c r="AN326" i="18"/>
  <c r="AB273" i="18"/>
  <c r="Z359" i="18"/>
  <c r="AP348" i="18"/>
  <c r="AP585" i="18"/>
  <c r="Y616" i="18"/>
  <c r="AA291" i="18"/>
  <c r="AB357" i="18"/>
  <c r="AA229" i="18"/>
  <c r="AO405" i="18"/>
  <c r="Z273" i="18"/>
  <c r="AN318" i="18"/>
  <c r="AM416" i="18"/>
  <c r="AA428" i="18"/>
  <c r="AL306" i="18"/>
  <c r="AB460" i="18"/>
  <c r="Y552" i="18"/>
  <c r="AP603" i="18"/>
  <c r="AN1115" i="18"/>
  <c r="AM350" i="18"/>
  <c r="Z306" i="18"/>
  <c r="AP45" i="18"/>
  <c r="AP105" i="18"/>
  <c r="AB344" i="18"/>
  <c r="Z344" i="18"/>
  <c r="AB350" i="18"/>
  <c r="Z416" i="18"/>
  <c r="AD57" i="18"/>
  <c r="AM434" i="18"/>
  <c r="AL54" i="18"/>
  <c r="AB1557" i="18"/>
  <c r="Z1557" i="18"/>
  <c r="AQ1557" i="18"/>
  <c r="AN1536" i="18"/>
  <c r="AO1536" i="18"/>
  <c r="Z1521" i="18"/>
  <c r="AM1521" i="18"/>
  <c r="AQ273" i="18"/>
  <c r="AQ195" i="18"/>
  <c r="AB394" i="18"/>
  <c r="AN235" i="18"/>
  <c r="AO434" i="18"/>
  <c r="AO1313" i="18"/>
  <c r="AA430" i="18"/>
  <c r="Y430" i="18"/>
  <c r="AP1145" i="18"/>
  <c r="AQ1145" i="18"/>
  <c r="AA232" i="18"/>
  <c r="Z397" i="18"/>
  <c r="AQ667" i="18"/>
  <c r="AA567" i="18"/>
  <c r="AA381" i="18"/>
  <c r="AA235" i="18"/>
  <c r="AO85" i="18"/>
  <c r="AB507" i="18"/>
  <c r="Z507" i="18"/>
  <c r="AN255" i="18"/>
  <c r="Y255" i="18"/>
  <c r="AO1321" i="18"/>
  <c r="AM181" i="18"/>
  <c r="Z1305" i="18"/>
  <c r="AQ1305" i="18"/>
  <c r="AA1505" i="18"/>
  <c r="Y1505" i="18"/>
  <c r="AP1209" i="18"/>
  <c r="V1434" i="18"/>
  <c r="V1415" i="18"/>
  <c r="AI1554" i="18"/>
  <c r="V1532" i="18"/>
  <c r="AJ1505" i="18"/>
  <c r="V1495" i="18"/>
  <c r="AJ1497" i="18"/>
  <c r="X1497" i="18"/>
  <c r="AO1497" i="18" s="1"/>
  <c r="AI1447" i="18"/>
  <c r="V1447" i="18"/>
  <c r="AJ1447" i="18"/>
  <c r="U1471" i="18"/>
  <c r="V1468" i="18"/>
  <c r="U1468" i="18"/>
  <c r="X1455" i="18"/>
  <c r="W1455" i="18"/>
  <c r="AP1455" i="18" s="1"/>
  <c r="AI1455" i="18"/>
  <c r="U1432" i="18"/>
  <c r="X1377" i="18"/>
  <c r="AQ1377" i="18" s="1"/>
  <c r="V1373" i="18"/>
  <c r="AI1300" i="18"/>
  <c r="AO1300" i="18" s="1"/>
  <c r="X1259" i="18"/>
  <c r="AM1259" i="18" s="1"/>
  <c r="W1240" i="18"/>
  <c r="AL1240" i="18" s="1"/>
  <c r="AI1237" i="18"/>
  <c r="AN1237" i="18" s="1"/>
  <c r="AI1176" i="18"/>
  <c r="W1176" i="18"/>
  <c r="AP1176" i="18" s="1"/>
  <c r="U1176" i="18"/>
  <c r="V1150" i="18"/>
  <c r="AH1150" i="18"/>
  <c r="AM1150" i="18" s="1"/>
  <c r="U1402" i="18"/>
  <c r="W1135" i="18"/>
  <c r="AA1135" i="18" s="1"/>
  <c r="V1135" i="18"/>
  <c r="AJ1317" i="18"/>
  <c r="AQ1317" i="18" s="1"/>
  <c r="U1266" i="18"/>
  <c r="W1262" i="18"/>
  <c r="AL1262" i="18" s="1"/>
  <c r="AI1261" i="18"/>
  <c r="AN1261" i="18" s="1"/>
  <c r="AJ1261" i="18"/>
  <c r="AP1261" i="18" s="1"/>
  <c r="AI1258" i="18"/>
  <c r="AN1258" i="18" s="1"/>
  <c r="AI1253" i="18"/>
  <c r="AO1253" i="18" s="1"/>
  <c r="U1220" i="18"/>
  <c r="AH1168" i="18"/>
  <c r="AM1168" i="18" s="1"/>
  <c r="W1164" i="18"/>
  <c r="Y1164" i="18" s="1"/>
  <c r="AS1134" i="18"/>
  <c r="AI1432" i="18"/>
  <c r="AN1432" i="18" s="1"/>
  <c r="AH1380" i="18"/>
  <c r="AM1380" i="18" s="1"/>
  <c r="AH1359" i="18"/>
  <c r="AM1359" i="18" s="1"/>
  <c r="AJ1290" i="18"/>
  <c r="AI1290" i="18"/>
  <c r="AH1266" i="18"/>
  <c r="AI1262" i="18"/>
  <c r="AH1261" i="18"/>
  <c r="AL1261" i="18" s="1"/>
  <c r="AH1258" i="18"/>
  <c r="AL1258" i="18" s="1"/>
  <c r="AJ1255" i="18"/>
  <c r="AQ1255" i="18" s="1"/>
  <c r="AI1197" i="18"/>
  <c r="AO1197" i="18" s="1"/>
  <c r="AS1150" i="18"/>
  <c r="V1123" i="18"/>
  <c r="AH1123" i="18"/>
  <c r="AM1123" i="18" s="1"/>
  <c r="AI1112" i="18"/>
  <c r="AN1112" i="18" s="1"/>
  <c r="AQ984" i="18"/>
  <c r="AH1131" i="18"/>
  <c r="AL1131" i="18" s="1"/>
  <c r="X1131" i="18"/>
  <c r="Z1131" i="18" s="1"/>
  <c r="U1131" i="18"/>
  <c r="AI1124" i="18"/>
  <c r="X1124" i="18"/>
  <c r="AB1124" i="18" s="1"/>
  <c r="U1089" i="18"/>
  <c r="V1081" i="18"/>
  <c r="U1074" i="18"/>
  <c r="AJ1067" i="18"/>
  <c r="X1067" i="18"/>
  <c r="AB1067" i="18" s="1"/>
  <c r="AI983" i="18"/>
  <c r="AN983" i="18" s="1"/>
  <c r="AJ982" i="18"/>
  <c r="AQ982" i="18" s="1"/>
  <c r="W980" i="18"/>
  <c r="AP980" i="18" s="1"/>
  <c r="U980" i="18"/>
  <c r="AJ977" i="18"/>
  <c r="AQ977" i="18" s="1"/>
  <c r="V977" i="18"/>
  <c r="X975" i="18"/>
  <c r="AO975" i="18" s="1"/>
  <c r="U912" i="18"/>
  <c r="AJ908" i="18"/>
  <c r="AP908" i="18" s="1"/>
  <c r="V895" i="18"/>
  <c r="X895" i="18"/>
  <c r="AM895" i="18" s="1"/>
  <c r="W891" i="18"/>
  <c r="Y891" i="18" s="1"/>
  <c r="W887" i="18"/>
  <c r="Y887" i="18" s="1"/>
  <c r="V881" i="18"/>
  <c r="AI864" i="18"/>
  <c r="AO864" i="18" s="1"/>
  <c r="X856" i="18"/>
  <c r="AQ856" i="18" s="1"/>
  <c r="AI856" i="18"/>
  <c r="X849" i="18"/>
  <c r="AB849" i="18" s="1"/>
  <c r="AJ833" i="18"/>
  <c r="AQ833" i="18" s="1"/>
  <c r="W832" i="18"/>
  <c r="AA832" i="18" s="1"/>
  <c r="AI806" i="18"/>
  <c r="AO806" i="18" s="1"/>
  <c r="AJ797" i="18"/>
  <c r="AP797" i="18" s="1"/>
  <c r="AS789" i="18"/>
  <c r="AI768" i="18"/>
  <c r="AO768" i="18" s="1"/>
  <c r="V768" i="18"/>
  <c r="AJ763" i="18"/>
  <c r="AP763" i="18" s="1"/>
  <c r="U738" i="18"/>
  <c r="AI733" i="18"/>
  <c r="AN733" i="18" s="1"/>
  <c r="AJ702" i="18"/>
  <c r="AP702" i="18" s="1"/>
  <c r="W695" i="18"/>
  <c r="AA695" i="18" s="1"/>
  <c r="U678" i="18"/>
  <c r="AH666" i="18"/>
  <c r="X652" i="18"/>
  <c r="Z652" i="18" s="1"/>
  <c r="X636" i="18"/>
  <c r="V625" i="18"/>
  <c r="AH442" i="18"/>
  <c r="AM442" i="18" s="1"/>
  <c r="AJ442" i="18"/>
  <c r="AP442" i="18" s="1"/>
  <c r="AH304" i="18"/>
  <c r="AM304" i="18" s="1"/>
  <c r="AI304" i="18"/>
  <c r="AN304" i="18" s="1"/>
  <c r="AH1124" i="18"/>
  <c r="AI1067" i="18"/>
  <c r="W1067" i="18"/>
  <c r="AL1067" i="18" s="1"/>
  <c r="U1039" i="18"/>
  <c r="W1036" i="18"/>
  <c r="AP1036" i="18" s="1"/>
  <c r="X1032" i="18"/>
  <c r="AQ1032" i="18" s="1"/>
  <c r="AI1022" i="18"/>
  <c r="AN1022" i="18" s="1"/>
  <c r="W1019" i="18"/>
  <c r="AN1019" i="18" s="1"/>
  <c r="AJ1004" i="18"/>
  <c r="AP1004" i="18" s="1"/>
  <c r="AI980" i="18"/>
  <c r="AN980" i="18" s="1"/>
  <c r="AJ891" i="18"/>
  <c r="AQ891" i="18" s="1"/>
  <c r="V863" i="18"/>
  <c r="W862" i="18"/>
  <c r="AL862" i="18" s="1"/>
  <c r="U796" i="18"/>
  <c r="AI682" i="18"/>
  <c r="AO682" i="18" s="1"/>
  <c r="AI625" i="18"/>
  <c r="AN625" i="18" s="1"/>
  <c r="AI425" i="18"/>
  <c r="AO425" i="18" s="1"/>
  <c r="V425" i="18"/>
  <c r="AI400" i="18"/>
  <c r="AN400" i="18" s="1"/>
  <c r="V400" i="18"/>
  <c r="W390" i="18"/>
  <c r="Y390" i="18" s="1"/>
  <c r="U390" i="18"/>
  <c r="AI390" i="18"/>
  <c r="AO390" i="18" s="1"/>
  <c r="V390" i="18"/>
  <c r="AJ390" i="18"/>
  <c r="AQ390" i="18" s="1"/>
  <c r="W377" i="18"/>
  <c r="AP377" i="18" s="1"/>
  <c r="U377" i="18"/>
  <c r="W284" i="18"/>
  <c r="AP284" i="18" s="1"/>
  <c r="AH284" i="18"/>
  <c r="V271" i="18"/>
  <c r="V263" i="18"/>
  <c r="AI1036" i="18"/>
  <c r="AH849" i="18"/>
  <c r="W849" i="18"/>
  <c r="AA849" i="18" s="1"/>
  <c r="U846" i="18"/>
  <c r="AH846" i="18"/>
  <c r="AM846" i="18" s="1"/>
  <c r="X797" i="18"/>
  <c r="Z797" i="18" s="1"/>
  <c r="AH724" i="18"/>
  <c r="AL724" i="18" s="1"/>
  <c r="X688" i="18"/>
  <c r="AB688" i="18" s="1"/>
  <c r="AH678" i="18"/>
  <c r="AM678" i="18" s="1"/>
  <c r="U675" i="18"/>
  <c r="AI666" i="18"/>
  <c r="U595" i="18"/>
  <c r="AJ581" i="18"/>
  <c r="AQ581" i="18" s="1"/>
  <c r="W581" i="18"/>
  <c r="AN581" i="18" s="1"/>
  <c r="U567" i="18"/>
  <c r="AI523" i="18"/>
  <c r="AN523" i="18" s="1"/>
  <c r="AJ523" i="18"/>
  <c r="AQ523" i="18" s="1"/>
  <c r="AI422" i="18"/>
  <c r="AN422" i="18" s="1"/>
  <c r="V422" i="18"/>
  <c r="AJ354" i="18"/>
  <c r="W354" i="18"/>
  <c r="Y354" i="18" s="1"/>
  <c r="AJ304" i="18"/>
  <c r="AP304" i="18" s="1"/>
  <c r="V674" i="18"/>
  <c r="AI674" i="18"/>
  <c r="AO674" i="18" s="1"/>
  <c r="V636" i="18"/>
  <c r="AI636" i="18"/>
  <c r="AO636" i="18" s="1"/>
  <c r="X544" i="18"/>
  <c r="AQ544" i="18" s="1"/>
  <c r="AH544" i="18"/>
  <c r="V532" i="18"/>
  <c r="AJ532" i="18"/>
  <c r="W532" i="18"/>
  <c r="AN532" i="18" s="1"/>
  <c r="AI403" i="18"/>
  <c r="AO403" i="18" s="1"/>
  <c r="AH403" i="18"/>
  <c r="AL403" i="18" s="1"/>
  <c r="AH390" i="18"/>
  <c r="AM390" i="18" s="1"/>
  <c r="V338" i="18"/>
  <c r="AJ302" i="18"/>
  <c r="AP302" i="18" s="1"/>
  <c r="V302" i="18"/>
  <c r="AJ301" i="18"/>
  <c r="AP301" i="18" s="1"/>
  <c r="AI301" i="18"/>
  <c r="X301" i="18"/>
  <c r="AH301" i="18"/>
  <c r="AL301" i="18" s="1"/>
  <c r="AI284" i="18"/>
  <c r="AH282" i="18"/>
  <c r="AL282" i="18" s="1"/>
  <c r="AJ282" i="18"/>
  <c r="AQ282" i="18" s="1"/>
  <c r="AI268" i="18"/>
  <c r="AN268" i="18" s="1"/>
  <c r="AJ268" i="18"/>
  <c r="AP268" i="18" s="1"/>
  <c r="M527" i="12"/>
  <c r="L527" i="12" s="1"/>
  <c r="U609" i="18"/>
  <c r="U605" i="18"/>
  <c r="W602" i="18"/>
  <c r="Y602" i="18" s="1"/>
  <c r="AH67" i="18"/>
  <c r="AM67" i="18" s="1"/>
  <c r="AI67" i="18"/>
  <c r="AN67" i="18" s="1"/>
  <c r="AI43" i="18"/>
  <c r="AN43" i="18" s="1"/>
  <c r="X43" i="18"/>
  <c r="Z43" i="18" s="1"/>
  <c r="AI602" i="18"/>
  <c r="AO602" i="18" s="1"/>
  <c r="AH411" i="18"/>
  <c r="AM411" i="18" s="1"/>
  <c r="AI271" i="18"/>
  <c r="AO271" i="18" s="1"/>
  <c r="AJ263" i="18"/>
  <c r="AQ263" i="18" s="1"/>
  <c r="W209" i="18"/>
  <c r="Z552" i="12"/>
  <c r="Y552" i="12" s="1"/>
  <c r="X125" i="18"/>
  <c r="Z125" i="18" s="1"/>
  <c r="W108" i="18"/>
  <c r="Y108" i="18" s="1"/>
  <c r="M511" i="12"/>
  <c r="L511" i="12" s="1"/>
  <c r="Z502" i="12"/>
  <c r="Z479" i="12"/>
  <c r="Y479" i="12" s="1"/>
  <c r="L542" i="12"/>
  <c r="M487" i="12"/>
  <c r="L487" i="12" s="1"/>
  <c r="M485" i="12"/>
  <c r="L485" i="12" s="1"/>
  <c r="Z553" i="12"/>
  <c r="Y553" i="12" s="1"/>
  <c r="Z451" i="12"/>
  <c r="Y451" i="12" s="1"/>
  <c r="L495" i="12"/>
  <c r="M470" i="12"/>
  <c r="L470" i="12" s="1"/>
  <c r="Z464" i="12"/>
  <c r="L464" i="12"/>
  <c r="M463" i="12"/>
  <c r="L463" i="12" s="1"/>
  <c r="M447" i="12"/>
  <c r="L447" i="12" s="1"/>
  <c r="Z405" i="12"/>
  <c r="Y405" i="12" s="1"/>
  <c r="L471" i="12"/>
  <c r="Y457" i="12"/>
  <c r="Z450" i="12"/>
  <c r="Y450" i="12" s="1"/>
  <c r="Z447" i="12"/>
  <c r="Y447" i="12" s="1"/>
  <c r="Z471" i="12"/>
  <c r="Y471" i="12" s="1"/>
  <c r="M465" i="12"/>
  <c r="L465" i="12" s="1"/>
  <c r="M451" i="12"/>
  <c r="L451" i="12" s="1"/>
  <c r="M444" i="12"/>
  <c r="L444" i="12" s="1"/>
  <c r="Z428" i="12"/>
  <c r="Y428" i="12" s="1"/>
  <c r="Z396" i="12"/>
  <c r="Y396" i="12" s="1"/>
  <c r="M427" i="12"/>
  <c r="L427" i="12" s="1"/>
  <c r="Z469" i="12"/>
  <c r="Y465" i="12"/>
  <c r="L440" i="12"/>
  <c r="M428" i="12"/>
  <c r="L428" i="12" s="1"/>
  <c r="Z416" i="12"/>
  <c r="Y416" i="12" s="1"/>
  <c r="Z395" i="12"/>
  <c r="Y395" i="12" s="1"/>
  <c r="L423" i="12"/>
  <c r="M411" i="12"/>
  <c r="L411" i="12" s="1"/>
  <c r="Y394" i="12"/>
  <c r="Y390" i="12"/>
  <c r="AL67" i="18"/>
  <c r="AO422" i="18"/>
  <c r="AB797" i="18"/>
  <c r="AM797" i="18"/>
  <c r="Y862" i="18"/>
  <c r="AL1124" i="18"/>
  <c r="AO652" i="18"/>
  <c r="AQ652" i="18"/>
  <c r="AA887" i="18"/>
  <c r="AP887" i="18"/>
  <c r="AO983" i="18"/>
  <c r="AO1112" i="18"/>
  <c r="AL1359" i="18"/>
  <c r="Y1262" i="18"/>
  <c r="Y1240" i="18"/>
  <c r="AA1240" i="18"/>
  <c r="AN602" i="18"/>
  <c r="AO284" i="18"/>
  <c r="AQ532" i="18"/>
  <c r="AL581" i="18"/>
  <c r="AA390" i="18"/>
  <c r="AQ1004" i="18"/>
  <c r="AQ442" i="18"/>
  <c r="AP977" i="18"/>
  <c r="Y1135" i="18"/>
  <c r="AP1135" i="18"/>
  <c r="AL1455" i="18"/>
  <c r="AP263" i="18"/>
  <c r="AP581" i="18"/>
  <c r="Z1067" i="18"/>
  <c r="AO1258" i="18"/>
  <c r="AB1259" i="18"/>
  <c r="Z1259" i="18"/>
  <c r="AQ1259" i="18"/>
  <c r="Z1455" i="18"/>
  <c r="AB1455" i="18"/>
  <c r="AM1455" i="18"/>
  <c r="AP1505" i="18"/>
  <c r="AQ1505" i="18"/>
  <c r="AP1240" i="18"/>
  <c r="AO1377" i="18"/>
  <c r="AB1377" i="18"/>
  <c r="AP862" i="18"/>
  <c r="AM403" i="18"/>
  <c r="AP523" i="18"/>
  <c r="AP1019" i="18"/>
  <c r="AM666" i="18"/>
  <c r="AL1123" i="18"/>
  <c r="AN1164" i="18"/>
  <c r="AA1164" i="18"/>
  <c r="AA1176" i="18"/>
  <c r="Y1176" i="18"/>
  <c r="AO1447" i="18"/>
  <c r="AN1447" i="18"/>
  <c r="AN271" i="18"/>
  <c r="AB301" i="18"/>
  <c r="AN674" i="18"/>
  <c r="Z688" i="18"/>
  <c r="AM688" i="18"/>
  <c r="AN390" i="18"/>
  <c r="AO400" i="18"/>
  <c r="AN682" i="18"/>
  <c r="AP891" i="18"/>
  <c r="Y1067" i="18"/>
  <c r="AA1067" i="18"/>
  <c r="AO304" i="18"/>
  <c r="AP833" i="18"/>
  <c r="AN864" i="18"/>
  <c r="Z895" i="18"/>
  <c r="AO895" i="18"/>
  <c r="AB975" i="18"/>
  <c r="Z975" i="18"/>
  <c r="AQ975" i="18"/>
  <c r="AA980" i="18"/>
  <c r="Z1124" i="18"/>
  <c r="AQ1124" i="18"/>
  <c r="AM1258" i="18"/>
  <c r="AO1290" i="18"/>
  <c r="AL1150" i="18"/>
  <c r="AQ895" i="18"/>
  <c r="AQ268" i="18"/>
  <c r="AL390" i="18"/>
  <c r="AQ304" i="18"/>
  <c r="AM284" i="18"/>
  <c r="AN425" i="18"/>
  <c r="AQ702" i="18"/>
  <c r="AN806" i="18"/>
  <c r="AQ908" i="18"/>
  <c r="AN1197" i="18"/>
  <c r="AN1262" i="18"/>
  <c r="AN1253" i="18"/>
  <c r="AA602" i="18"/>
  <c r="AP602" i="18"/>
  <c r="AO268" i="18"/>
  <c r="AA354" i="18"/>
  <c r="AN354" i="18"/>
  <c r="AL678" i="18"/>
  <c r="AN891" i="18"/>
  <c r="AO67" i="18"/>
  <c r="AM282" i="18"/>
  <c r="AN301" i="18"/>
  <c r="AA532" i="18"/>
  <c r="Z544" i="18"/>
  <c r="AO544" i="18"/>
  <c r="AO666" i="18"/>
  <c r="AM724" i="18"/>
  <c r="Y849" i="18"/>
  <c r="AN849" i="18"/>
  <c r="AA377" i="18"/>
  <c r="AL377" i="18"/>
  <c r="AO980" i="18"/>
  <c r="AB1032" i="18"/>
  <c r="AM1032" i="18"/>
  <c r="AN1067" i="18"/>
  <c r="AL304" i="18"/>
  <c r="AB636" i="18"/>
  <c r="AM636" i="18"/>
  <c r="Y695" i="18"/>
  <c r="AQ763" i="18"/>
  <c r="AQ797" i="18"/>
  <c r="Z849" i="18"/>
  <c r="AQ849" i="18"/>
  <c r="AP982" i="18"/>
  <c r="AN1124" i="18"/>
  <c r="AM1261" i="18"/>
  <c r="AQ1290" i="18"/>
  <c r="AO1261" i="18"/>
  <c r="AO1237" i="18"/>
  <c r="AO1455" i="18"/>
  <c r="AQ1447" i="18"/>
  <c r="AP1447" i="18"/>
  <c r="AP1497" i="18"/>
  <c r="AO1554" i="18"/>
  <c r="AN1554" i="18"/>
  <c r="AQ1455" i="18"/>
  <c r="AB30" i="18"/>
  <c r="AM29" i="18"/>
  <c r="AG28" i="18"/>
  <c r="AD29" i="18"/>
  <c r="AG30" i="18"/>
  <c r="G30" i="18"/>
  <c r="Z30" i="18"/>
  <c r="AU29" i="18"/>
  <c r="Y30" i="18"/>
  <c r="AL99" i="18"/>
  <c r="AN99" i="18"/>
  <c r="AP78" i="18"/>
  <c r="AL78" i="18"/>
  <c r="AB214" i="18"/>
  <c r="Z214" i="18"/>
  <c r="AM214" i="18"/>
  <c r="AQ214" i="18"/>
  <c r="Y160" i="18"/>
  <c r="AA116" i="18"/>
  <c r="AM201" i="18"/>
  <c r="AO201" i="18"/>
  <c r="Z201" i="18"/>
  <c r="AQ201" i="18"/>
  <c r="AB201" i="18"/>
  <c r="AN204" i="18"/>
  <c r="Y204" i="18"/>
  <c r="AA204" i="18"/>
  <c r="AP204" i="18"/>
  <c r="AL204" i="18"/>
  <c r="AA165" i="18"/>
  <c r="Y165" i="18"/>
  <c r="AM32" i="18"/>
  <c r="Z32" i="18"/>
  <c r="AO32" i="18"/>
  <c r="AQ32" i="18"/>
  <c r="AM89" i="18"/>
  <c r="Z89" i="18"/>
  <c r="AO89" i="18"/>
  <c r="Z88" i="18"/>
  <c r="AL118" i="18"/>
  <c r="AN118" i="18"/>
  <c r="AP118" i="18"/>
  <c r="AQ138" i="18"/>
  <c r="AM138" i="18"/>
  <c r="AO138" i="18"/>
  <c r="Z52" i="18"/>
  <c r="AM52" i="18"/>
  <c r="AO52" i="18"/>
  <c r="AB52" i="18"/>
  <c r="AM110" i="18"/>
  <c r="AQ110" i="18"/>
  <c r="AO110" i="18"/>
  <c r="AM169" i="18"/>
  <c r="Y225" i="18"/>
  <c r="S67" i="3"/>
  <c r="B448" i="12"/>
  <c r="S59" i="3"/>
  <c r="B440" i="12"/>
  <c r="S55" i="3"/>
  <c r="B436" i="12"/>
  <c r="B428" i="12"/>
  <c r="C428" i="12" s="1"/>
  <c r="S47" i="3"/>
  <c r="S43" i="3"/>
  <c r="S39" i="3"/>
  <c r="B419" i="12"/>
  <c r="B396" i="12"/>
  <c r="C396" i="12" s="1"/>
  <c r="S16" i="3"/>
  <c r="O588" i="12"/>
  <c r="W206" i="4"/>
  <c r="N224" i="18"/>
  <c r="W203" i="4"/>
  <c r="X200" i="4"/>
  <c r="O221" i="18"/>
  <c r="O219" i="18"/>
  <c r="T219" i="18" s="1"/>
  <c r="V219" i="18" s="1"/>
  <c r="X198" i="4"/>
  <c r="W195" i="4"/>
  <c r="O577" i="12"/>
  <c r="X183" i="4"/>
  <c r="O204" i="18"/>
  <c r="O189" i="18"/>
  <c r="R189" i="18" s="1"/>
  <c r="X168" i="4"/>
  <c r="N185" i="18"/>
  <c r="W164" i="4"/>
  <c r="O546" i="12"/>
  <c r="P546" i="12" s="1"/>
  <c r="X163" i="4"/>
  <c r="O184" i="18"/>
  <c r="O543" i="12"/>
  <c r="N182" i="18"/>
  <c r="W161" i="4"/>
  <c r="O541" i="12"/>
  <c r="N180" i="18"/>
  <c r="W159" i="4"/>
  <c r="X158" i="4"/>
  <c r="X155" i="4"/>
  <c r="O533" i="12"/>
  <c r="W151" i="4"/>
  <c r="W148" i="4"/>
  <c r="O530" i="12"/>
  <c r="P530" i="12" s="1"/>
  <c r="N169" i="18"/>
  <c r="W140" i="4"/>
  <c r="N161" i="18"/>
  <c r="S161" i="18" s="1"/>
  <c r="U161" i="18" s="1"/>
  <c r="O522" i="12"/>
  <c r="O160" i="18"/>
  <c r="X135" i="4"/>
  <c r="O515" i="12"/>
  <c r="W133" i="4"/>
  <c r="N154" i="18"/>
  <c r="S154" i="18" s="1"/>
  <c r="U154" i="18" s="1"/>
  <c r="O153" i="18"/>
  <c r="X132" i="4"/>
  <c r="W130" i="4"/>
  <c r="N151" i="18"/>
  <c r="O512" i="12"/>
  <c r="P512" i="12" s="1"/>
  <c r="N148" i="18"/>
  <c r="W127" i="4"/>
  <c r="O509" i="12"/>
  <c r="P509" i="12" s="1"/>
  <c r="O500" i="12"/>
  <c r="O499" i="12"/>
  <c r="R499" i="12" s="1"/>
  <c r="N139" i="18"/>
  <c r="W118" i="4"/>
  <c r="X117" i="4"/>
  <c r="O138" i="18"/>
  <c r="W112" i="4"/>
  <c r="O493" i="12"/>
  <c r="P493" i="12" s="1"/>
  <c r="O467" i="12"/>
  <c r="P467" i="12" s="1"/>
  <c r="N107" i="18"/>
  <c r="Q107" i="18" s="1"/>
  <c r="N95" i="18"/>
  <c r="W74" i="4"/>
  <c r="O82" i="18"/>
  <c r="X61" i="4"/>
  <c r="S78" i="18"/>
  <c r="U78" i="18" s="1"/>
  <c r="Q78" i="18"/>
  <c r="W45" i="4"/>
  <c r="N66" i="18"/>
  <c r="O65" i="18"/>
  <c r="X44" i="4"/>
  <c r="S61" i="18"/>
  <c r="U61" i="18" s="1"/>
  <c r="Q61" i="18"/>
  <c r="O60" i="18"/>
  <c r="X39" i="4"/>
  <c r="W37" i="4"/>
  <c r="N58" i="18"/>
  <c r="O416" i="12"/>
  <c r="O57" i="18"/>
  <c r="X36" i="4"/>
  <c r="O50" i="18"/>
  <c r="X29" i="4"/>
  <c r="W27" i="4"/>
  <c r="N48" i="18"/>
  <c r="O403" i="12"/>
  <c r="N45" i="18"/>
  <c r="W24" i="4"/>
  <c r="W21" i="4"/>
  <c r="N42" i="18"/>
  <c r="W19" i="4"/>
  <c r="N40" i="18"/>
  <c r="Q38" i="18"/>
  <c r="S38" i="18"/>
  <c r="U38" i="18" s="1"/>
  <c r="X16" i="4"/>
  <c r="O37" i="18"/>
  <c r="N35" i="18"/>
  <c r="O393" i="12"/>
  <c r="P393" i="12" s="1"/>
  <c r="W14" i="4"/>
  <c r="X13" i="4"/>
  <c r="O34" i="18"/>
  <c r="O398" i="12"/>
  <c r="R398" i="12" s="1"/>
  <c r="AB64" i="18"/>
  <c r="S218" i="18"/>
  <c r="U218" i="18" s="1"/>
  <c r="AB138" i="18"/>
  <c r="X9" i="4"/>
  <c r="AQ52" i="18"/>
  <c r="AP165" i="18"/>
  <c r="AB32" i="18"/>
  <c r="O202" i="18"/>
  <c r="T202" i="18" s="1"/>
  <c r="V202" i="18" s="1"/>
  <c r="R58" i="18"/>
  <c r="T58" i="18"/>
  <c r="V58" i="18" s="1"/>
  <c r="S158" i="18"/>
  <c r="U158" i="18" s="1"/>
  <c r="B446" i="12"/>
  <c r="S65" i="3"/>
  <c r="S33" i="3"/>
  <c r="B413" i="12"/>
  <c r="C413" i="12" s="1"/>
  <c r="B402" i="12"/>
  <c r="O587" i="12"/>
  <c r="W205" i="4"/>
  <c r="X204" i="4"/>
  <c r="O225" i="18"/>
  <c r="O579" i="12"/>
  <c r="W197" i="4"/>
  <c r="O573" i="12"/>
  <c r="P573" i="12" s="1"/>
  <c r="N212" i="18"/>
  <c r="P559" i="12"/>
  <c r="X174" i="4"/>
  <c r="O188" i="18"/>
  <c r="T188" i="18" s="1"/>
  <c r="V188" i="18" s="1"/>
  <c r="X167" i="4"/>
  <c r="W165" i="4"/>
  <c r="N181" i="18"/>
  <c r="W160" i="4"/>
  <c r="W157" i="4"/>
  <c r="O539" i="12"/>
  <c r="W144" i="4"/>
  <c r="N165" i="18"/>
  <c r="X143" i="4"/>
  <c r="O164" i="18"/>
  <c r="W141" i="4"/>
  <c r="O523" i="12"/>
  <c r="N162" i="18"/>
  <c r="N159" i="18"/>
  <c r="W138" i="4"/>
  <c r="O158" i="18"/>
  <c r="X137" i="4"/>
  <c r="N150" i="18"/>
  <c r="O511" i="12"/>
  <c r="X128" i="4"/>
  <c r="O149" i="18"/>
  <c r="X125" i="4"/>
  <c r="O146" i="18"/>
  <c r="R146" i="18" s="1"/>
  <c r="O504" i="12"/>
  <c r="W122" i="4"/>
  <c r="W116" i="4"/>
  <c r="O487" i="12"/>
  <c r="R110" i="18"/>
  <c r="T110" i="18"/>
  <c r="V110" i="18" s="1"/>
  <c r="N106" i="18"/>
  <c r="W85" i="4"/>
  <c r="O461" i="12"/>
  <c r="N99" i="18"/>
  <c r="O458" i="12"/>
  <c r="P458" i="12" s="1"/>
  <c r="O453" i="12"/>
  <c r="N94" i="18"/>
  <c r="S94" i="18" s="1"/>
  <c r="U94" i="18" s="1"/>
  <c r="O449" i="12"/>
  <c r="P449" i="12" s="1"/>
  <c r="W69" i="4"/>
  <c r="W66" i="4"/>
  <c r="N87" i="18"/>
  <c r="O438" i="12"/>
  <c r="N79" i="18"/>
  <c r="W58" i="4"/>
  <c r="X53" i="4"/>
  <c r="X28" i="4"/>
  <c r="O49" i="18"/>
  <c r="T49" i="18" s="1"/>
  <c r="V49" i="18" s="1"/>
  <c r="W26" i="4"/>
  <c r="O405" i="12"/>
  <c r="N39" i="18"/>
  <c r="O397" i="12"/>
  <c r="N33" i="18"/>
  <c r="W12" i="4"/>
  <c r="O32" i="18"/>
  <c r="T32" i="18" s="1"/>
  <c r="V32" i="18" s="1"/>
  <c r="X11" i="4"/>
  <c r="AO158" i="18"/>
  <c r="AQ157" i="18"/>
  <c r="AM157" i="18"/>
  <c r="AB108" i="18"/>
  <c r="Z108" i="18"/>
  <c r="AO93" i="18"/>
  <c r="AO75" i="18"/>
  <c r="AB75" i="18"/>
  <c r="Z414" i="12"/>
  <c r="Y414" i="12" s="1"/>
  <c r="AQ68" i="18"/>
  <c r="Z109" i="18"/>
  <c r="B468" i="12"/>
  <c r="S86" i="3"/>
  <c r="AL145" i="18"/>
  <c r="AP145" i="18"/>
  <c r="AO119" i="18"/>
  <c r="AB119" i="18"/>
  <c r="AN182" i="18"/>
  <c r="AP182" i="18"/>
  <c r="AN123" i="18"/>
  <c r="AL123" i="18"/>
  <c r="Q125" i="18"/>
  <c r="S125" i="18"/>
  <c r="U125" i="18" s="1"/>
  <c r="R472" i="12"/>
  <c r="R191" i="18"/>
  <c r="T191" i="18"/>
  <c r="V191" i="18" s="1"/>
  <c r="R56" i="18"/>
  <c r="T56" i="18"/>
  <c r="V56" i="18" s="1"/>
  <c r="B415" i="12"/>
  <c r="S28" i="3"/>
  <c r="B408" i="12"/>
  <c r="O491" i="12"/>
  <c r="X90" i="4"/>
  <c r="O111" i="18"/>
  <c r="R111" i="18" s="1"/>
  <c r="W84" i="4"/>
  <c r="W70" i="4"/>
  <c r="N91" i="18"/>
  <c r="Y123" i="18"/>
  <c r="AB226" i="18"/>
  <c r="Y145" i="18"/>
  <c r="E490" i="12"/>
  <c r="D490" i="12" s="1"/>
  <c r="K108" i="3" s="1"/>
  <c r="S63" i="18"/>
  <c r="U63" i="18" s="1"/>
  <c r="Q90" i="18"/>
  <c r="N227" i="18"/>
  <c r="S227" i="18" s="1"/>
  <c r="U227" i="18" s="1"/>
  <c r="AQ119" i="18"/>
  <c r="B499" i="12"/>
  <c r="C499" i="12" s="1"/>
  <c r="AP187" i="18"/>
  <c r="S104" i="3"/>
  <c r="AB183" i="18"/>
  <c r="AP217" i="18"/>
  <c r="AN145" i="18"/>
  <c r="AN195" i="18"/>
  <c r="AM119" i="18"/>
  <c r="R186" i="18"/>
  <c r="O54" i="18"/>
  <c r="AA83" i="18"/>
  <c r="AP123" i="18"/>
  <c r="O43" i="18"/>
  <c r="S61" i="3"/>
  <c r="W191" i="4"/>
  <c r="AQ140" i="18"/>
  <c r="X193" i="4"/>
  <c r="AP98" i="18"/>
  <c r="B420" i="12"/>
  <c r="C420" i="12" s="1"/>
  <c r="AP218" i="18"/>
  <c r="S108" i="3"/>
  <c r="AN129" i="18"/>
  <c r="AL129" i="18"/>
  <c r="AP129" i="18"/>
  <c r="AB181" i="18"/>
  <c r="AO181" i="18"/>
  <c r="Z181" i="18"/>
  <c r="O173" i="18"/>
  <c r="X152" i="4"/>
  <c r="X76" i="4"/>
  <c r="O97" i="18"/>
  <c r="T97" i="18" s="1"/>
  <c r="V97" i="18" s="1"/>
  <c r="S175" i="18"/>
  <c r="U175" i="18" s="1"/>
  <c r="Q175" i="18"/>
  <c r="AP70" i="18"/>
  <c r="AL70" i="18"/>
  <c r="AN70" i="18"/>
  <c r="AB131" i="18"/>
  <c r="AQ131" i="18"/>
  <c r="AM30" i="18"/>
  <c r="AO30" i="18"/>
  <c r="AA196" i="18"/>
  <c r="AN196" i="18"/>
  <c r="AO227" i="18"/>
  <c r="AQ227" i="18"/>
  <c r="AL168" i="18"/>
  <c r="AA168" i="18"/>
  <c r="AP121" i="18"/>
  <c r="AN121" i="18"/>
  <c r="AA41" i="18"/>
  <c r="AP41" i="18"/>
  <c r="AN94" i="18"/>
  <c r="AP62" i="18"/>
  <c r="AN62" i="18"/>
  <c r="AM66" i="18"/>
  <c r="AQ66" i="18"/>
  <c r="AN151" i="18"/>
  <c r="AP151" i="18"/>
  <c r="Y148" i="18"/>
  <c r="AN148" i="18"/>
  <c r="AN159" i="18"/>
  <c r="AL159" i="18"/>
  <c r="Y182" i="18"/>
  <c r="AA182" i="18"/>
  <c r="AQ219" i="18"/>
  <c r="AO219" i="18"/>
  <c r="Z91" i="18"/>
  <c r="AM91" i="18"/>
  <c r="AN124" i="18"/>
  <c r="S129" i="3"/>
  <c r="B512" i="12"/>
  <c r="E512" i="12" s="1"/>
  <c r="B493" i="12"/>
  <c r="S111" i="3"/>
  <c r="B478" i="12"/>
  <c r="S96" i="3"/>
  <c r="S49" i="3"/>
  <c r="X182" i="4"/>
  <c r="O203" i="18"/>
  <c r="W162" i="4"/>
  <c r="N183" i="18"/>
  <c r="O544" i="12"/>
  <c r="N70" i="18"/>
  <c r="O46" i="18"/>
  <c r="X25" i="4"/>
  <c r="O402" i="12"/>
  <c r="W23" i="4"/>
  <c r="N44" i="18"/>
  <c r="Q44" i="18" s="1"/>
  <c r="AM219" i="18"/>
  <c r="R134" i="18"/>
  <c r="AA62" i="18"/>
  <c r="AA70" i="18"/>
  <c r="AB130" i="18"/>
  <c r="Y222" i="18"/>
  <c r="Z227" i="18"/>
  <c r="R211" i="18"/>
  <c r="R181" i="18"/>
  <c r="O585" i="12"/>
  <c r="P585" i="12" s="1"/>
  <c r="AL218" i="18"/>
  <c r="Y41" i="18"/>
  <c r="AL222" i="18"/>
  <c r="O128" i="18"/>
  <c r="T128" i="18" s="1"/>
  <c r="V128" i="18" s="1"/>
  <c r="AN134" i="18"/>
  <c r="AM209" i="18"/>
  <c r="N198" i="18"/>
  <c r="AA98" i="18"/>
  <c r="N133" i="18"/>
  <c r="W49" i="4"/>
  <c r="AQ183" i="18"/>
  <c r="S31" i="3"/>
  <c r="T214" i="18"/>
  <c r="V214" i="18" s="1"/>
  <c r="AA217" i="18"/>
  <c r="AO131" i="18"/>
  <c r="AL182" i="18"/>
  <c r="AL62" i="18"/>
  <c r="AP94" i="18"/>
  <c r="S20" i="3"/>
  <c r="AO91" i="18"/>
  <c r="W171" i="4"/>
  <c r="AL124" i="18"/>
  <c r="Y83" i="18"/>
  <c r="B391" i="12"/>
  <c r="E391" i="12" s="1"/>
  <c r="AL191" i="18"/>
  <c r="S53" i="3"/>
  <c r="B438" i="12"/>
  <c r="W86" i="4"/>
  <c r="O450" i="12"/>
  <c r="AN212" i="18"/>
  <c r="S190" i="3"/>
  <c r="B573" i="12"/>
  <c r="S188" i="3"/>
  <c r="B571" i="12"/>
  <c r="E571" i="12" s="1"/>
  <c r="N217" i="18"/>
  <c r="O578" i="12"/>
  <c r="R578" i="12" s="1"/>
  <c r="X195" i="4"/>
  <c r="O216" i="18"/>
  <c r="N74" i="18"/>
  <c r="O433" i="12"/>
  <c r="AN190" i="18"/>
  <c r="AL190" i="18"/>
  <c r="AA103" i="18"/>
  <c r="AA111" i="18"/>
  <c r="AP111" i="18"/>
  <c r="Y111" i="18"/>
  <c r="AP113" i="18"/>
  <c r="AL113" i="18"/>
  <c r="B579" i="12"/>
  <c r="S196" i="3"/>
  <c r="N177" i="18"/>
  <c r="W156" i="4"/>
  <c r="X133" i="4"/>
  <c r="O154" i="18"/>
  <c r="O102" i="18"/>
  <c r="X81" i="4"/>
  <c r="N77" i="18"/>
  <c r="Q77" i="18" s="1"/>
  <c r="O436" i="12"/>
  <c r="W56" i="4"/>
  <c r="O76" i="18"/>
  <c r="X55" i="4"/>
  <c r="N50" i="18"/>
  <c r="O408" i="12"/>
  <c r="AB212" i="18"/>
  <c r="Y59" i="18"/>
  <c r="AN59" i="18"/>
  <c r="S187" i="3"/>
  <c r="B570" i="12"/>
  <c r="B545" i="12"/>
  <c r="S162" i="3"/>
  <c r="S136" i="3"/>
  <c r="S91" i="3"/>
  <c r="B473" i="12"/>
  <c r="B410" i="12"/>
  <c r="S30" i="3"/>
  <c r="O218" i="18"/>
  <c r="R218" i="18" s="1"/>
  <c r="N216" i="18"/>
  <c r="O197" i="18"/>
  <c r="X169" i="4"/>
  <c r="O190" i="18"/>
  <c r="W154" i="4"/>
  <c r="O536" i="12"/>
  <c r="N168" i="18"/>
  <c r="S168" i="18" s="1"/>
  <c r="U168" i="18" s="1"/>
  <c r="X146" i="4"/>
  <c r="O492" i="12"/>
  <c r="W111" i="4"/>
  <c r="N130" i="18"/>
  <c r="S130" i="18" s="1"/>
  <c r="U130" i="18" s="1"/>
  <c r="O490" i="12"/>
  <c r="W109" i="4"/>
  <c r="X108" i="4"/>
  <c r="O129" i="18"/>
  <c r="W100" i="4"/>
  <c r="O481" i="12"/>
  <c r="O479" i="12"/>
  <c r="R479" i="12" s="1"/>
  <c r="W98" i="4"/>
  <c r="N119" i="18"/>
  <c r="O468" i="12"/>
  <c r="W87" i="4"/>
  <c r="O463" i="12"/>
  <c r="W82" i="4"/>
  <c r="N103" i="18"/>
  <c r="W76" i="4"/>
  <c r="N97" i="18"/>
  <c r="O400" i="12"/>
  <c r="W15" i="4"/>
  <c r="O394" i="12"/>
  <c r="P394" i="12" s="1"/>
  <c r="N32" i="18"/>
  <c r="O390" i="12"/>
  <c r="R390" i="12" s="1"/>
  <c r="Q390" i="12" s="1"/>
  <c r="AB49" i="18"/>
  <c r="AO49" i="18"/>
  <c r="AL144" i="18"/>
  <c r="AP144" i="18"/>
  <c r="S105" i="3"/>
  <c r="B487" i="12"/>
  <c r="C487" i="12" s="1"/>
  <c r="O73" i="18"/>
  <c r="T73" i="18" s="1"/>
  <c r="V73" i="18" s="1"/>
  <c r="X52" i="4"/>
  <c r="X42" i="4"/>
  <c r="O63" i="18"/>
  <c r="R63" i="18" s="1"/>
  <c r="AP188" i="18"/>
  <c r="AB120" i="18"/>
  <c r="Y92" i="18"/>
  <c r="Z143" i="18"/>
  <c r="S178" i="18"/>
  <c r="U178" i="18" s="1"/>
  <c r="Z68" i="18"/>
  <c r="C411" i="12"/>
  <c r="E513" i="12"/>
  <c r="AP42" i="18"/>
  <c r="AL40" i="18"/>
  <c r="Y40" i="18"/>
  <c r="AP40" i="18"/>
  <c r="AO82" i="18"/>
  <c r="AM82" i="18"/>
  <c r="Y114" i="18"/>
  <c r="Y126" i="18"/>
  <c r="AM142" i="18"/>
  <c r="AB100" i="18"/>
  <c r="AL133" i="18"/>
  <c r="AN133" i="18"/>
  <c r="AA133" i="18"/>
  <c r="AB196" i="18"/>
  <c r="AQ196" i="18"/>
  <c r="AO196" i="18"/>
  <c r="AM80" i="18"/>
  <c r="AB80" i="18"/>
  <c r="AM180" i="18"/>
  <c r="AO180" i="18"/>
  <c r="Z180" i="18"/>
  <c r="AN35" i="18"/>
  <c r="AP35" i="18"/>
  <c r="AP59" i="18"/>
  <c r="AA59" i="18"/>
  <c r="AQ41" i="18"/>
  <c r="AM41" i="18"/>
  <c r="AB41" i="18"/>
  <c r="AO41" i="18"/>
  <c r="AO45" i="18"/>
  <c r="AQ45" i="18"/>
  <c r="AM81" i="18"/>
  <c r="AO81" i="18"/>
  <c r="AP66" i="18"/>
  <c r="AL93" i="18"/>
  <c r="AN93" i="18"/>
  <c r="AO127" i="18"/>
  <c r="AM127" i="18"/>
  <c r="AM151" i="18"/>
  <c r="AB151" i="18"/>
  <c r="Y194" i="18"/>
  <c r="AN194" i="18"/>
  <c r="AN69" i="18"/>
  <c r="AL69" i="18"/>
  <c r="AM72" i="18"/>
  <c r="AQ72" i="18"/>
  <c r="AO141" i="18"/>
  <c r="Z141" i="18"/>
  <c r="AL158" i="18"/>
  <c r="AP158" i="18"/>
  <c r="AN158" i="18"/>
  <c r="AL183" i="18"/>
  <c r="Y183" i="18"/>
  <c r="Z215" i="18"/>
  <c r="AQ215" i="18"/>
  <c r="AM136" i="18"/>
  <c r="AO136" i="18"/>
  <c r="AQ136" i="18"/>
  <c r="AB136" i="18"/>
  <c r="Z54" i="18"/>
  <c r="AQ54" i="18"/>
  <c r="AN220" i="18"/>
  <c r="AM113" i="18"/>
  <c r="AO113" i="18"/>
  <c r="AQ113" i="18"/>
  <c r="Y181" i="18"/>
  <c r="AN181" i="18"/>
  <c r="AP181" i="18"/>
  <c r="S203" i="3"/>
  <c r="B586" i="12"/>
  <c r="B575" i="12"/>
  <c r="S192" i="3"/>
  <c r="B552" i="12"/>
  <c r="S169" i="3"/>
  <c r="B482" i="12"/>
  <c r="S100" i="3"/>
  <c r="N223" i="18"/>
  <c r="W192" i="4"/>
  <c r="O574" i="12"/>
  <c r="P574" i="12" s="1"/>
  <c r="X189" i="4"/>
  <c r="O210" i="18"/>
  <c r="W187" i="4"/>
  <c r="N208" i="18"/>
  <c r="S208" i="18" s="1"/>
  <c r="U208" i="18" s="1"/>
  <c r="W184" i="4"/>
  <c r="N205" i="18"/>
  <c r="S205" i="18" s="1"/>
  <c r="U205" i="18" s="1"/>
  <c r="X178" i="4"/>
  <c r="O199" i="18"/>
  <c r="N197" i="18"/>
  <c r="W176" i="4"/>
  <c r="O196" i="18"/>
  <c r="X175" i="4"/>
  <c r="W172" i="4"/>
  <c r="O554" i="12"/>
  <c r="W169" i="4"/>
  <c r="O551" i="12"/>
  <c r="O531" i="12"/>
  <c r="W149" i="4"/>
  <c r="O485" i="12"/>
  <c r="W104" i="4"/>
  <c r="N123" i="18"/>
  <c r="O480" i="12"/>
  <c r="T117" i="18"/>
  <c r="V117" i="18" s="1"/>
  <c r="R117" i="18"/>
  <c r="W91" i="4"/>
  <c r="N112" i="18"/>
  <c r="W65" i="4"/>
  <c r="N86" i="18"/>
  <c r="Q86" i="18" s="1"/>
  <c r="W62" i="4"/>
  <c r="N83" i="18"/>
  <c r="N80" i="18"/>
  <c r="S80" i="18" s="1"/>
  <c r="U80" i="18" s="1"/>
  <c r="O437" i="12"/>
  <c r="W57" i="4"/>
  <c r="X50" i="4"/>
  <c r="O71" i="18"/>
  <c r="O428" i="12"/>
  <c r="P428" i="12" s="1"/>
  <c r="N69" i="18"/>
  <c r="O426" i="12"/>
  <c r="M454" i="12"/>
  <c r="L454" i="12" s="1"/>
  <c r="AA66" i="18"/>
  <c r="Z191" i="18"/>
  <c r="Z100" i="18"/>
  <c r="Y202" i="18"/>
  <c r="Z113" i="18"/>
  <c r="Y79" i="18"/>
  <c r="AA198" i="18"/>
  <c r="AA127" i="18"/>
  <c r="AB115" i="18"/>
  <c r="R125" i="18"/>
  <c r="Q192" i="18"/>
  <c r="S108" i="18"/>
  <c r="U108" i="18" s="1"/>
  <c r="S193" i="18"/>
  <c r="U193" i="18" s="1"/>
  <c r="R70" i="18"/>
  <c r="T162" i="18"/>
  <c r="V162" i="18" s="1"/>
  <c r="O569" i="12"/>
  <c r="X186" i="4"/>
  <c r="W102" i="4"/>
  <c r="AM31" i="18"/>
  <c r="AM196" i="18"/>
  <c r="T59" i="18"/>
  <c r="V59" i="18" s="1"/>
  <c r="AL128" i="18"/>
  <c r="AQ127" i="18"/>
  <c r="AQ81" i="18"/>
  <c r="Y69" i="18"/>
  <c r="O169" i="18"/>
  <c r="O166" i="18"/>
  <c r="AM190" i="18"/>
  <c r="W59" i="4"/>
  <c r="T120" i="18"/>
  <c r="V120" i="18" s="1"/>
  <c r="O222" i="18"/>
  <c r="AM85" i="18"/>
  <c r="AM103" i="18"/>
  <c r="AL59" i="18"/>
  <c r="O558" i="12"/>
  <c r="S201" i="3"/>
  <c r="AL127" i="18"/>
  <c r="O187" i="18"/>
  <c r="AB215" i="18"/>
  <c r="R86" i="18"/>
  <c r="T86" i="18"/>
  <c r="V86" i="18" s="1"/>
  <c r="S170" i="18"/>
  <c r="U170" i="18" s="1"/>
  <c r="Q170" i="18"/>
  <c r="AP226" i="18"/>
  <c r="AN226" i="18"/>
  <c r="AO55" i="18"/>
  <c r="AM55" i="18"/>
  <c r="AQ185" i="18"/>
  <c r="AB185" i="18"/>
  <c r="AP88" i="18"/>
  <c r="AN88" i="18"/>
  <c r="AP38" i="18"/>
  <c r="AN38" i="18"/>
  <c r="AQ36" i="18"/>
  <c r="AB36" i="18"/>
  <c r="AO36" i="18"/>
  <c r="AL42" i="18"/>
  <c r="AN42" i="18"/>
  <c r="AB155" i="18"/>
  <c r="AO155" i="18"/>
  <c r="AB94" i="18"/>
  <c r="AL139" i="18"/>
  <c r="Y139" i="18"/>
  <c r="AQ204" i="18"/>
  <c r="AP32" i="18"/>
  <c r="AN32" i="18"/>
  <c r="AA32" i="18"/>
  <c r="S213" i="18"/>
  <c r="U213" i="18" s="1"/>
  <c r="AA92" i="18"/>
  <c r="Y88" i="18"/>
  <c r="Z177" i="18"/>
  <c r="Z36" i="18"/>
  <c r="S190" i="18"/>
  <c r="U190" i="18" s="1"/>
  <c r="R206" i="18"/>
  <c r="Y32" i="18"/>
  <c r="AM155" i="18"/>
  <c r="Q220" i="18"/>
  <c r="AA139" i="18"/>
  <c r="S210" i="18"/>
  <c r="U210" i="18" s="1"/>
  <c r="P580" i="12"/>
  <c r="R580" i="12"/>
  <c r="Q580" i="12" s="1"/>
  <c r="AA85" i="18"/>
  <c r="AQ133" i="18"/>
  <c r="Z133" i="18"/>
  <c r="AQ29" i="18"/>
  <c r="Z29" i="18"/>
  <c r="AM76" i="18"/>
  <c r="AO76" i="18"/>
  <c r="AA167" i="18"/>
  <c r="AN167" i="18"/>
  <c r="AP211" i="18"/>
  <c r="AA211" i="18"/>
  <c r="AB58" i="18"/>
  <c r="AM58" i="18"/>
  <c r="AM50" i="18"/>
  <c r="AO50" i="18"/>
  <c r="Z186" i="18"/>
  <c r="AQ186" i="18"/>
  <c r="AP224" i="18"/>
  <c r="Y224" i="18"/>
  <c r="S92" i="3"/>
  <c r="B474" i="12"/>
  <c r="W201" i="4"/>
  <c r="N222" i="18"/>
  <c r="O583" i="12"/>
  <c r="O535" i="12"/>
  <c r="N174" i="18"/>
  <c r="N166" i="18"/>
  <c r="W145" i="4"/>
  <c r="W136" i="4"/>
  <c r="O518" i="12"/>
  <c r="N109" i="18"/>
  <c r="O459" i="12"/>
  <c r="N100" i="18"/>
  <c r="W79" i="4"/>
  <c r="O55" i="18"/>
  <c r="X34" i="4"/>
  <c r="AN192" i="18"/>
  <c r="Y168" i="18"/>
  <c r="AN168" i="18"/>
  <c r="AL81" i="18"/>
  <c r="AM130" i="18"/>
  <c r="AQ130" i="18"/>
  <c r="AA151" i="18"/>
  <c r="Y151" i="18"/>
  <c r="Y215" i="18"/>
  <c r="AN103" i="18"/>
  <c r="AP103" i="18"/>
  <c r="N141" i="18"/>
  <c r="Q141" i="18" s="1"/>
  <c r="W120" i="4"/>
  <c r="O496" i="12"/>
  <c r="N136" i="18"/>
  <c r="AB34" i="18"/>
  <c r="AA94" i="18"/>
  <c r="Z69" i="18"/>
  <c r="AH107" i="12" a="1"/>
  <c r="AH107" i="12" s="1"/>
  <c r="AJ71" i="12" a="1"/>
  <c r="AJ71" i="12" s="1"/>
  <c r="N29" i="18"/>
  <c r="O29" i="18"/>
  <c r="T29" i="18" s="1"/>
  <c r="V29" i="18" s="1"/>
  <c r="AL29" i="18"/>
  <c r="AK174" i="12" a="1"/>
  <c r="AK174" i="12" s="1"/>
  <c r="AE63" i="12" a="1"/>
  <c r="AE63" i="12" s="1"/>
  <c r="AH70" i="12" a="1"/>
  <c r="AH70" i="12" s="1"/>
  <c r="T63" i="18"/>
  <c r="V63" i="18" s="1"/>
  <c r="AM171" i="18"/>
  <c r="AB206" i="18"/>
  <c r="AO46" i="18"/>
  <c r="AB46" i="18"/>
  <c r="AM46" i="18"/>
  <c r="AO126" i="18"/>
  <c r="AQ126" i="18"/>
  <c r="Z126" i="18"/>
  <c r="AB126" i="18"/>
  <c r="AM126" i="18"/>
  <c r="AJ67" i="12" a="1"/>
  <c r="AJ67" i="12" s="1"/>
  <c r="AJ53" i="12" a="1"/>
  <c r="AJ53" i="12" s="1"/>
  <c r="AE123" i="12" a="1"/>
  <c r="AE123" i="12" s="1"/>
  <c r="AJ35" i="12" a="1"/>
  <c r="AJ35" i="12" s="1"/>
  <c r="AJ267" i="12" a="1"/>
  <c r="AJ267" i="12" s="1"/>
  <c r="AH117" i="12" a="1"/>
  <c r="AH117" i="12" s="1"/>
  <c r="AE281" i="12" a="1"/>
  <c r="AE281" i="12" s="1"/>
  <c r="AJ165" i="12" a="1"/>
  <c r="AJ165" i="12" s="1"/>
  <c r="AJ111" i="12" a="1"/>
  <c r="AJ111" i="12" s="1"/>
  <c r="AE116" i="12" a="1"/>
  <c r="AE116" i="12" s="1"/>
  <c r="AJ17" i="12" a="1"/>
  <c r="AJ17" i="12" s="1"/>
  <c r="AE101" i="12" a="1"/>
  <c r="AE101" i="12" s="1"/>
  <c r="AE65" i="12" a="1"/>
  <c r="AE65" i="12" s="1"/>
  <c r="AE100" i="12" a="1"/>
  <c r="AE100" i="12" s="1"/>
  <c r="AJ294" i="12" a="1"/>
  <c r="AJ294" i="12" s="1"/>
  <c r="AE146" i="12" a="1"/>
  <c r="AE146" i="12" s="1"/>
  <c r="AJ103" i="12" a="1"/>
  <c r="AJ103" i="12" s="1"/>
  <c r="AJ283" i="12" a="1"/>
  <c r="AJ283" i="12" s="1"/>
  <c r="AE176" i="12" a="1"/>
  <c r="AE176" i="12" s="1"/>
  <c r="AJ215" i="12" a="1"/>
  <c r="AJ215" i="12" s="1"/>
  <c r="AJ312" i="12" a="1"/>
  <c r="AJ312" i="12" s="1"/>
  <c r="AH73" i="12" a="1"/>
  <c r="AH73" i="12" s="1"/>
  <c r="AE213" i="12" a="1"/>
  <c r="AE213" i="12" s="1"/>
  <c r="AE207" i="12" a="1"/>
  <c r="AE207" i="12" s="1"/>
  <c r="AJ20" i="12" a="1"/>
  <c r="AJ20" i="12" s="1"/>
  <c r="AJ292" i="12" a="1"/>
  <c r="AJ292" i="12" s="1"/>
  <c r="AE295" i="12" a="1"/>
  <c r="AE295" i="12" s="1"/>
  <c r="AJ61" i="12" a="1"/>
  <c r="AJ61" i="12" s="1"/>
  <c r="AJ127" i="12" a="1"/>
  <c r="AJ127" i="12" s="1"/>
  <c r="AH105" i="12" a="1"/>
  <c r="AH105" i="12" s="1"/>
  <c r="AJ119" i="12" a="1"/>
  <c r="AJ119" i="12" s="1"/>
  <c r="AH200" i="12" a="1"/>
  <c r="AH200" i="12" s="1"/>
  <c r="AJ132" i="12" a="1"/>
  <c r="AJ132" i="12" s="1"/>
  <c r="AJ213" i="12" a="1"/>
  <c r="AJ213" i="12" s="1"/>
  <c r="AJ173" i="12" a="1"/>
  <c r="AJ173" i="12" s="1"/>
  <c r="AH295" i="12" a="1"/>
  <c r="AH295" i="12" s="1"/>
  <c r="AH63" i="12" a="1"/>
  <c r="AH63" i="12" s="1"/>
  <c r="AE30" i="12" a="1"/>
  <c r="AE30" i="12" s="1"/>
  <c r="AH174" i="12" a="1"/>
  <c r="AH174" i="12" s="1"/>
  <c r="AJ15" i="12" a="1"/>
  <c r="AJ15" i="12" s="1"/>
  <c r="AE195" i="12" a="1"/>
  <c r="AE195" i="12" s="1"/>
  <c r="AJ282" i="12" a="1"/>
  <c r="AJ282" i="12" s="1"/>
  <c r="AE216" i="12" a="1"/>
  <c r="AE216" i="12" s="1"/>
  <c r="AH241" i="12" a="1"/>
  <c r="AH241" i="12" s="1"/>
  <c r="AH267" i="12" a="1"/>
  <c r="AH267" i="12" s="1"/>
  <c r="AJ251" i="12" a="1"/>
  <c r="AJ251" i="12" s="1"/>
  <c r="AJ209" i="12" a="1"/>
  <c r="AJ209" i="12" s="1"/>
  <c r="AE154" i="12" a="1"/>
  <c r="AE154" i="12" s="1"/>
  <c r="AH201" i="12" a="1"/>
  <c r="AH201" i="12" s="1"/>
  <c r="AJ77" i="12" a="1"/>
  <c r="AJ77" i="12" s="1"/>
  <c r="AE238" i="12" a="1"/>
  <c r="AE238" i="12" s="1"/>
  <c r="AH192" i="12" a="1"/>
  <c r="AH192" i="12" s="1"/>
  <c r="AE315" i="12" a="1"/>
  <c r="AE315" i="12" s="1"/>
  <c r="AH128" i="12" a="1"/>
  <c r="AH128" i="12" s="1"/>
  <c r="AE157" i="12" a="1"/>
  <c r="AE157" i="12" s="1"/>
  <c r="AE251" i="12" a="1"/>
  <c r="AE251" i="12" s="1"/>
  <c r="AJ163" i="12" a="1"/>
  <c r="AJ163" i="12" s="1"/>
  <c r="AH6" i="12" a="1"/>
  <c r="AH6" i="12" s="1"/>
  <c r="AH212" i="12" a="1"/>
  <c r="AH212" i="12" s="1"/>
  <c r="AJ52" i="12" a="1"/>
  <c r="AJ52" i="12" s="1"/>
  <c r="AH305" i="12" a="1"/>
  <c r="AH305" i="12" s="1"/>
  <c r="AE223" i="12" a="1"/>
  <c r="AE223" i="12" s="1"/>
  <c r="AE237" i="12" a="1"/>
  <c r="AE237" i="12" s="1"/>
  <c r="AH39" i="12" a="1"/>
  <c r="AH39" i="12" s="1"/>
  <c r="AE240" i="12" a="1"/>
  <c r="AE240" i="12" s="1"/>
  <c r="AJ195" i="12" a="1"/>
  <c r="AJ195" i="12" s="1"/>
  <c r="AE285" i="12" a="1"/>
  <c r="AE285" i="12" s="1"/>
  <c r="AE151" i="12" a="1"/>
  <c r="AE151" i="12" s="1"/>
  <c r="AH196" i="12" a="1"/>
  <c r="AH196" i="12" s="1"/>
  <c r="AJ262" i="12" a="1"/>
  <c r="AJ262" i="12" s="1"/>
  <c r="AJ86" i="12" a="1"/>
  <c r="AJ86" i="12" s="1"/>
  <c r="AH162" i="12" a="1"/>
  <c r="AH162" i="12" s="1"/>
  <c r="AE27" i="12" a="1"/>
  <c r="AE27" i="12" s="1"/>
  <c r="AH194" i="12" a="1"/>
  <c r="AH194" i="12" s="1"/>
  <c r="AE242" i="12" a="1"/>
  <c r="AE242" i="12" s="1"/>
  <c r="AE190" i="12" a="1"/>
  <c r="AE190" i="12" s="1"/>
  <c r="AE54" i="12" a="1"/>
  <c r="AE54" i="12" s="1"/>
  <c r="AJ308" i="12" a="1"/>
  <c r="AJ308" i="12" s="1"/>
  <c r="AE78" i="12" a="1"/>
  <c r="AE78" i="12" s="1"/>
  <c r="AE129" i="12" a="1"/>
  <c r="AE129" i="12" s="1"/>
  <c r="AH193" i="12" a="1"/>
  <c r="AH193" i="12" s="1"/>
  <c r="AJ211" i="12" a="1"/>
  <c r="AJ211" i="12" s="1"/>
  <c r="AE299" i="12" a="1"/>
  <c r="AE299" i="12" s="1"/>
  <c r="AJ147" i="12" a="1"/>
  <c r="AJ147" i="12" s="1"/>
  <c r="AH125" i="12" a="1"/>
  <c r="AH125" i="12" s="1"/>
  <c r="AE115" i="12" a="1"/>
  <c r="AE115" i="12" s="1"/>
  <c r="AE163" i="12" a="1"/>
  <c r="AE163" i="12" s="1"/>
  <c r="AH308" i="12" a="1"/>
  <c r="AH308" i="12" s="1"/>
  <c r="AH35" i="12" a="1"/>
  <c r="AH35" i="12" s="1"/>
  <c r="AJ197" i="12" a="1"/>
  <c r="AJ197" i="12" s="1"/>
  <c r="AH86" i="12" a="1"/>
  <c r="AH86" i="12" s="1"/>
  <c r="AE177" i="12" a="1"/>
  <c r="AE177" i="12" s="1"/>
  <c r="AJ118" i="12" a="1"/>
  <c r="AJ118" i="12" s="1"/>
  <c r="AE261" i="12" a="1"/>
  <c r="AE261" i="12" s="1"/>
  <c r="AH75" i="12" a="1"/>
  <c r="AH75" i="12" s="1"/>
  <c r="AJ148" i="12" a="1"/>
  <c r="AJ148" i="12" s="1"/>
  <c r="AE267" i="12" a="1"/>
  <c r="AE267" i="12" s="1"/>
  <c r="AJ98" i="12" a="1"/>
  <c r="AJ98" i="12" s="1"/>
  <c r="AJ23" i="12" a="1"/>
  <c r="AJ23" i="12" s="1"/>
  <c r="AH65" i="12" a="1"/>
  <c r="AH65" i="12" s="1"/>
  <c r="AJ216" i="12" a="1"/>
  <c r="AJ216" i="12" s="1"/>
  <c r="AH129" i="12" a="1"/>
  <c r="AH129" i="12" s="1"/>
  <c r="AJ247" i="12" a="1"/>
  <c r="AJ247" i="12" s="1"/>
  <c r="AJ155" i="12" a="1"/>
  <c r="AJ155" i="12" s="1"/>
  <c r="AE62" i="12" a="1"/>
  <c r="AE62" i="12" s="1"/>
  <c r="AE247" i="12" a="1"/>
  <c r="AE247" i="12" s="1"/>
  <c r="AH299" i="12" a="1"/>
  <c r="AH299" i="12" s="1"/>
  <c r="AH167" i="12" a="1"/>
  <c r="AH167" i="12" s="1"/>
  <c r="AH210" i="12" a="1"/>
  <c r="AH210" i="12" s="1"/>
  <c r="AH34" i="12" a="1"/>
  <c r="AH34" i="12" s="1"/>
  <c r="AH171" i="12" a="1"/>
  <c r="AH171" i="12" s="1"/>
  <c r="AJ290" i="12" a="1"/>
  <c r="AJ290" i="12" s="1"/>
  <c r="AH312" i="12" a="1"/>
  <c r="AH312" i="12" s="1"/>
  <c r="AJ129" i="12" a="1"/>
  <c r="AJ129" i="12" s="1"/>
  <c r="AE167" i="12" a="1"/>
  <c r="AE167" i="12" s="1"/>
  <c r="AJ246" i="12" a="1"/>
  <c r="AJ246" i="12" s="1"/>
  <c r="AH223" i="12" a="1"/>
  <c r="AH223" i="12" s="1"/>
  <c r="AJ236" i="12" a="1"/>
  <c r="AJ236" i="12" s="1"/>
  <c r="AH217" i="12" a="1"/>
  <c r="AH217" i="12" s="1"/>
  <c r="AE255" i="12" a="1"/>
  <c r="AE255" i="12" s="1"/>
  <c r="AH151" i="12" a="1"/>
  <c r="AH151" i="12" s="1"/>
  <c r="AE41" i="12" a="1"/>
  <c r="AE41" i="12" s="1"/>
  <c r="AE286" i="12" a="1"/>
  <c r="AE286" i="12" s="1"/>
  <c r="AJ243" i="12" a="1"/>
  <c r="AJ243" i="12" s="1"/>
  <c r="AJ174" i="12" a="1"/>
  <c r="AJ174" i="12" s="1"/>
  <c r="AE144" i="12" a="1"/>
  <c r="AE144" i="12" s="1"/>
  <c r="AE259" i="12" a="1"/>
  <c r="AE259" i="12" s="1"/>
  <c r="AE58" i="12" a="1"/>
  <c r="AE58" i="12" s="1"/>
  <c r="AE174" i="12" a="1"/>
  <c r="AE174" i="12" s="1"/>
  <c r="AH262" i="12" a="1"/>
  <c r="AH262" i="12" s="1"/>
  <c r="AJ265" i="12" a="1"/>
  <c r="AJ265" i="12" s="1"/>
  <c r="AE312" i="12" a="1"/>
  <c r="AE312" i="12" s="1"/>
  <c r="AE13" i="12" a="1"/>
  <c r="AE13" i="12" s="1"/>
  <c r="AH190" i="12" a="1"/>
  <c r="AH190" i="12" s="1"/>
  <c r="AE175" i="12" a="1"/>
  <c r="AE175" i="12" s="1"/>
  <c r="AJ105" i="12" a="1"/>
  <c r="AJ105" i="12" s="1"/>
  <c r="AH179" i="12" a="1"/>
  <c r="AH179" i="12" s="1"/>
  <c r="AE19" i="12" a="1"/>
  <c r="AE19" i="12" s="1"/>
  <c r="AP156" i="18"/>
  <c r="AL156" i="18"/>
  <c r="AN156" i="18"/>
  <c r="M407" i="12"/>
  <c r="L407" i="12" s="1"/>
  <c r="AK251" i="12" a="1"/>
  <c r="AK251" i="12" s="1"/>
  <c r="AI71" i="12" a="1"/>
  <c r="AI71" i="12" s="1"/>
  <c r="AI149" i="12" a="1"/>
  <c r="AI149" i="12" s="1"/>
  <c r="AF158" i="12" a="1"/>
  <c r="AF158" i="12" s="1"/>
  <c r="AF203" i="12" a="1"/>
  <c r="AF203" i="12" s="1"/>
  <c r="AJ121" i="12" a="1"/>
  <c r="AJ121" i="12" s="1"/>
  <c r="AH170" i="12" a="1"/>
  <c r="AH170" i="12" s="1"/>
  <c r="AH112" i="12" a="1"/>
  <c r="AH112" i="12" s="1"/>
  <c r="AJ99" i="12" a="1"/>
  <c r="AJ99" i="12" s="1"/>
  <c r="AE11" i="12" a="1"/>
  <c r="AE11" i="12" s="1"/>
  <c r="AH301" i="12" a="1"/>
  <c r="AH301" i="12" s="1"/>
  <c r="AH69" i="12" a="1"/>
  <c r="AH69" i="12" s="1"/>
  <c r="AE70" i="12" a="1"/>
  <c r="AE70" i="12" s="1"/>
  <c r="AE300" i="12" a="1"/>
  <c r="AE300" i="12" s="1"/>
  <c r="AE246" i="12" a="1"/>
  <c r="AE246" i="12" s="1"/>
  <c r="AH197" i="12" a="1"/>
  <c r="AH197" i="12" s="1"/>
  <c r="AJ152" i="12" a="1"/>
  <c r="AJ152" i="12" s="1"/>
  <c r="AJ204" i="12" a="1"/>
  <c r="AJ204" i="12" s="1"/>
  <c r="AH266" i="12" a="1"/>
  <c r="AH266" i="12" s="1"/>
  <c r="AE282" i="12" a="1"/>
  <c r="AE282" i="12" s="1"/>
  <c r="AH8" i="12" a="1"/>
  <c r="AH8" i="12" s="1"/>
  <c r="AJ13" i="12" a="1"/>
  <c r="AJ13" i="12" s="1"/>
  <c r="AH109" i="12" a="1"/>
  <c r="AH109" i="12" s="1"/>
  <c r="AH315" i="12" a="1"/>
  <c r="AH315" i="12" s="1"/>
  <c r="AH77" i="12" a="1"/>
  <c r="AH77" i="12" s="1"/>
  <c r="AE107" i="12" a="1"/>
  <c r="AE107" i="12" s="1"/>
  <c r="Q227" i="18"/>
  <c r="AJ224" i="12" a="1"/>
  <c r="AJ224" i="12" s="1"/>
  <c r="AJ169" i="12" a="1"/>
  <c r="AJ169" i="12" s="1"/>
  <c r="C497" i="12"/>
  <c r="E497" i="12"/>
  <c r="AQ56" i="18"/>
  <c r="AB56" i="18"/>
  <c r="Z56" i="18"/>
  <c r="Y201" i="18"/>
  <c r="AP201" i="18"/>
  <c r="AL201" i="18"/>
  <c r="AO38" i="18"/>
  <c r="AQ38" i="18"/>
  <c r="AB38" i="18"/>
  <c r="Z38" i="18"/>
  <c r="AM38" i="18"/>
  <c r="Y82" i="18"/>
  <c r="AP82" i="18"/>
  <c r="AL82" i="18"/>
  <c r="AN82" i="18"/>
  <c r="AK104" i="12" a="1"/>
  <c r="AK104" i="12" s="1"/>
  <c r="AK101" i="12" a="1"/>
  <c r="AK101" i="12" s="1"/>
  <c r="AK74" i="12" a="1"/>
  <c r="AK74" i="12" s="1"/>
  <c r="AI27" i="12" a="1"/>
  <c r="AI27" i="12" s="1"/>
  <c r="AF254" i="12" a="1"/>
  <c r="AF254" i="12" s="1"/>
  <c r="AF101" i="12" a="1"/>
  <c r="AF101" i="12" s="1"/>
  <c r="AF131" i="12" a="1"/>
  <c r="AF131" i="12" s="1"/>
  <c r="AK285" i="12" a="1"/>
  <c r="AK285" i="12" s="1"/>
  <c r="AI78" i="12" a="1"/>
  <c r="AI78" i="12" s="1"/>
  <c r="AK301" i="12" a="1"/>
  <c r="AK301" i="12" s="1"/>
  <c r="AK247" i="12" a="1"/>
  <c r="AK247" i="12" s="1"/>
  <c r="AI287" i="12" a="1"/>
  <c r="AI287" i="12" s="1"/>
  <c r="AK144" i="12" a="1"/>
  <c r="AK144" i="12" s="1"/>
  <c r="O30" i="18"/>
  <c r="AK12" i="12" a="1"/>
  <c r="AK12" i="12" s="1"/>
  <c r="AF15" i="12" a="1"/>
  <c r="AF15" i="12" s="1"/>
  <c r="AI258" i="12" a="1"/>
  <c r="AI258" i="12" s="1"/>
  <c r="AI179" i="12" a="1"/>
  <c r="AI179" i="12" s="1"/>
  <c r="AI295" i="12" a="1"/>
  <c r="AI295" i="12" s="1"/>
  <c r="AF161" i="12" a="1"/>
  <c r="AF161" i="12" s="1"/>
  <c r="AK310" i="12" a="1"/>
  <c r="AK310" i="12" s="1"/>
  <c r="AF29" i="12" a="1"/>
  <c r="AF29" i="12" s="1"/>
  <c r="AK57" i="12" a="1"/>
  <c r="AK57" i="12" s="1"/>
  <c r="AI154" i="12" a="1"/>
  <c r="AI154" i="12" s="1"/>
  <c r="AK217" i="12" a="1"/>
  <c r="AK217" i="12" s="1"/>
  <c r="AK61" i="12" a="1"/>
  <c r="AK61" i="12" s="1"/>
  <c r="AI133" i="12" a="1"/>
  <c r="AI133" i="12" s="1"/>
  <c r="AI292" i="12" a="1"/>
  <c r="AI292" i="12" s="1"/>
  <c r="AF124" i="12" a="1"/>
  <c r="AF124" i="12" s="1"/>
  <c r="AK281" i="12" a="1"/>
  <c r="AK281" i="12" s="1"/>
  <c r="AK34" i="12" a="1"/>
  <c r="AK34" i="12" s="1"/>
  <c r="AF297" i="12" a="1"/>
  <c r="AF297" i="12" s="1"/>
  <c r="AI63" i="12" a="1"/>
  <c r="AI63" i="12" s="1"/>
  <c r="AF222" i="12" a="1"/>
  <c r="AF222" i="12" s="1"/>
  <c r="AI201" i="12" a="1"/>
  <c r="AI201" i="12" s="1"/>
  <c r="AK75" i="12" a="1"/>
  <c r="AK75" i="12" s="1"/>
  <c r="AI159" i="12" a="1"/>
  <c r="AI159" i="12" s="1"/>
  <c r="AK80" i="12" a="1"/>
  <c r="AK80" i="12" s="1"/>
  <c r="AK146" i="12" a="1"/>
  <c r="AK146" i="12" s="1"/>
  <c r="AK41" i="12" a="1"/>
  <c r="AK41" i="12" s="1"/>
  <c r="AK192" i="12" a="1"/>
  <c r="AK192" i="12" s="1"/>
  <c r="AO146" i="18"/>
  <c r="AB146" i="18"/>
  <c r="Z146" i="18"/>
  <c r="AQ146" i="18"/>
  <c r="M582" i="12"/>
  <c r="L582" i="12" s="1"/>
  <c r="M552" i="12"/>
  <c r="L552" i="12" s="1"/>
  <c r="M525" i="12"/>
  <c r="L525" i="12" s="1"/>
  <c r="Z481" i="12"/>
  <c r="Y481" i="12" s="1"/>
  <c r="AF177" i="12" a="1"/>
  <c r="AF177" i="12" s="1"/>
  <c r="AF317" i="12" a="1"/>
  <c r="AF317" i="12" s="1"/>
  <c r="AI66" i="12" a="1"/>
  <c r="AI66" i="12" s="1"/>
  <c r="AF11" i="12" a="1"/>
  <c r="AF11" i="12" s="1"/>
  <c r="Z562" i="12"/>
  <c r="Y562" i="12" s="1"/>
  <c r="AA201" i="18"/>
  <c r="Y150" i="18"/>
  <c r="AB171" i="18"/>
  <c r="AK294" i="12" a="1"/>
  <c r="AK294" i="12" s="1"/>
  <c r="AF83" i="12" a="1"/>
  <c r="AF83" i="12" s="1"/>
  <c r="AF145" i="12" a="1"/>
  <c r="AF145" i="12" s="1"/>
  <c r="AK11" i="12" a="1"/>
  <c r="AK11" i="12" s="1"/>
  <c r="AF266" i="12" a="1"/>
  <c r="AF266" i="12" s="1"/>
  <c r="AK157" i="12" a="1"/>
  <c r="AK157" i="12" s="1"/>
  <c r="AI161" i="12" a="1"/>
  <c r="AI161" i="12" s="1"/>
  <c r="AF259" i="12" a="1"/>
  <c r="AF259" i="12" s="1"/>
  <c r="AE84" i="12" a="1"/>
  <c r="AE84" i="12" s="1"/>
  <c r="AE86" i="12" a="1"/>
  <c r="AE86" i="12" s="1"/>
  <c r="AH29" i="12" a="1"/>
  <c r="AH29" i="12" s="1"/>
  <c r="AJ125" i="12" a="1"/>
  <c r="AJ125" i="12" s="1"/>
  <c r="AJ309" i="12" a="1"/>
  <c r="AJ309" i="12" s="1"/>
  <c r="AE159" i="12" a="1"/>
  <c r="AE159" i="12" s="1"/>
  <c r="AE106" i="12" a="1"/>
  <c r="AE106" i="12" s="1"/>
  <c r="AJ193" i="12" a="1"/>
  <c r="AJ193" i="12" s="1"/>
  <c r="AH169" i="12" a="1"/>
  <c r="AH169" i="12" s="1"/>
  <c r="AJ68" i="12" a="1"/>
  <c r="AJ68" i="12" s="1"/>
  <c r="AJ73" i="12" a="1"/>
  <c r="AJ73" i="12" s="1"/>
  <c r="AJ116" i="12" a="1"/>
  <c r="AJ116" i="12" s="1"/>
  <c r="AJ310" i="12" a="1"/>
  <c r="AJ310" i="12" s="1"/>
  <c r="AH263" i="12" a="1"/>
  <c r="AH263" i="12" s="1"/>
  <c r="AJ115" i="12" a="1"/>
  <c r="AJ115" i="12" s="1"/>
  <c r="AJ305" i="12" a="1"/>
  <c r="AJ305" i="12" s="1"/>
  <c r="AH99" i="12" a="1"/>
  <c r="AH99" i="12" s="1"/>
  <c r="AH204" i="12" a="1"/>
  <c r="AH204" i="12" s="1"/>
  <c r="AE308" i="12" a="1"/>
  <c r="AE308" i="12" s="1"/>
  <c r="AH300" i="12" a="1"/>
  <c r="AH300" i="12" s="1"/>
  <c r="AE20" i="12" a="1"/>
  <c r="AE20" i="12" s="1"/>
  <c r="AE249" i="12" a="1"/>
  <c r="AE249" i="12" s="1"/>
  <c r="AJ242" i="12" a="1"/>
  <c r="AJ242" i="12" s="1"/>
  <c r="AH119" i="12" a="1"/>
  <c r="AH119" i="12" s="1"/>
  <c r="AQ206" i="18"/>
  <c r="S129" i="18"/>
  <c r="U129" i="18" s="1"/>
  <c r="Q129" i="18"/>
  <c r="AM182" i="18"/>
  <c r="AQ182" i="18"/>
  <c r="Z182" i="18"/>
  <c r="AB182" i="18"/>
  <c r="AO182" i="18"/>
  <c r="AQ139" i="18"/>
  <c r="AB139" i="18"/>
  <c r="Z139" i="18"/>
  <c r="AQ60" i="18"/>
  <c r="AO60" i="18"/>
  <c r="AM60" i="18"/>
  <c r="O470" i="12"/>
  <c r="N110" i="18"/>
  <c r="W89" i="4"/>
  <c r="O109" i="18"/>
  <c r="X88" i="4"/>
  <c r="O91" i="18"/>
  <c r="X70" i="4"/>
  <c r="O392" i="12"/>
  <c r="R392" i="12" s="1"/>
  <c r="W13" i="4"/>
  <c r="N34" i="18"/>
  <c r="S34" i="18" s="1"/>
  <c r="U34" i="18" s="1"/>
  <c r="O33" i="18"/>
  <c r="X12" i="4"/>
  <c r="N31" i="18"/>
  <c r="W10" i="4"/>
  <c r="O389" i="12"/>
  <c r="Z205" i="18"/>
  <c r="AO205" i="18"/>
  <c r="AB205" i="18"/>
  <c r="AM205" i="18"/>
  <c r="AP150" i="18"/>
  <c r="AL150" i="18"/>
  <c r="AN150" i="18"/>
  <c r="AP128" i="18"/>
  <c r="AA128" i="18"/>
  <c r="AN128" i="18"/>
  <c r="AQ124" i="18"/>
  <c r="AM124" i="18"/>
  <c r="AO124" i="18"/>
  <c r="Z124" i="18"/>
  <c r="AL48" i="18"/>
  <c r="AP48" i="18"/>
  <c r="AN48" i="18"/>
  <c r="Y48" i="18"/>
  <c r="AA48" i="18"/>
  <c r="Y565" i="12"/>
  <c r="M554" i="12"/>
  <c r="L554" i="12" s="1"/>
  <c r="Z531" i="12"/>
  <c r="Y531" i="12" s="1"/>
  <c r="M493" i="12"/>
  <c r="L493" i="12" s="1"/>
  <c r="M433" i="12"/>
  <c r="L433" i="12" s="1"/>
  <c r="Y445" i="12"/>
  <c r="Z544" i="12"/>
  <c r="Y544" i="12" s="1"/>
  <c r="Q477" i="12"/>
  <c r="E505" i="12"/>
  <c r="AA156" i="18"/>
  <c r="Z132" i="18"/>
  <c r="AA86" i="18"/>
  <c r="AA82" i="18"/>
  <c r="L484" i="12"/>
  <c r="AI99" i="12" a="1"/>
  <c r="AI99" i="12" s="1"/>
  <c r="AK69" i="12" a="1"/>
  <c r="AK69" i="12" s="1"/>
  <c r="AF8" i="12" a="1"/>
  <c r="AF8" i="12" s="1"/>
  <c r="AK169" i="12" a="1"/>
  <c r="AK169" i="12" s="1"/>
  <c r="AI165" i="12" a="1"/>
  <c r="AI165" i="12" s="1"/>
  <c r="AI225" i="12" a="1"/>
  <c r="AI225" i="12" s="1"/>
  <c r="AK19" i="12" a="1"/>
  <c r="AK19" i="12" s="1"/>
  <c r="AI301" i="12" a="1"/>
  <c r="AI301" i="12" s="1"/>
  <c r="AB125" i="18"/>
  <c r="Y409" i="12"/>
  <c r="L521" i="12"/>
  <c r="Q134" i="18"/>
  <c r="Y418" i="12"/>
  <c r="AF213" i="12" a="1"/>
  <c r="AF213" i="12" s="1"/>
  <c r="AI153" i="12" a="1"/>
  <c r="AI153" i="12" s="1"/>
  <c r="AK208" i="12" a="1"/>
  <c r="AK208" i="12" s="1"/>
  <c r="AF128" i="12" a="1"/>
  <c r="AF128" i="12" s="1"/>
  <c r="AK53" i="12" a="1"/>
  <c r="AK53" i="12" s="1"/>
  <c r="AF36" i="12" a="1"/>
  <c r="AF36" i="12" s="1"/>
  <c r="AF307" i="12" a="1"/>
  <c r="AF307" i="12" s="1"/>
  <c r="AI308" i="12" a="1"/>
  <c r="AI308" i="12" s="1"/>
  <c r="AI217" i="12" a="1"/>
  <c r="AI217" i="12" s="1"/>
  <c r="AF166" i="12" a="1"/>
  <c r="AF166" i="12" s="1"/>
  <c r="AK26" i="12" a="1"/>
  <c r="AK26" i="12" s="1"/>
  <c r="AI303" i="12" a="1"/>
  <c r="AI303" i="12" s="1"/>
  <c r="L412" i="12"/>
  <c r="L394" i="12"/>
  <c r="M416" i="12"/>
  <c r="L416" i="12" s="1"/>
  <c r="Y156" i="18"/>
  <c r="AF316" i="12" a="1"/>
  <c r="AF316" i="12" s="1"/>
  <c r="L434" i="12"/>
  <c r="AF24" i="12" a="1"/>
  <c r="AF24" i="12" s="1"/>
  <c r="AF217" i="12" a="1"/>
  <c r="AF217" i="12" s="1"/>
  <c r="AF99" i="12" a="1"/>
  <c r="AF99" i="12" s="1"/>
  <c r="AI304" i="12" a="1"/>
  <c r="AI304" i="12" s="1"/>
  <c r="AK117" i="12" a="1"/>
  <c r="AK117" i="12" s="1"/>
  <c r="AK303" i="12" a="1"/>
  <c r="AK303" i="12" s="1"/>
  <c r="AF41" i="12" a="1"/>
  <c r="AF41" i="12" s="1"/>
  <c r="AI238" i="12" a="1"/>
  <c r="AI238" i="12" s="1"/>
  <c r="AI216" i="12" a="1"/>
  <c r="AI216" i="12" s="1"/>
  <c r="AK35" i="12" a="1"/>
  <c r="AK35" i="12" s="1"/>
  <c r="W7" i="4"/>
  <c r="AF292" i="12" a="1"/>
  <c r="AF292" i="12" s="1"/>
  <c r="AF179" i="12" a="1"/>
  <c r="AF179" i="12" s="1"/>
  <c r="AI128" i="12" a="1"/>
  <c r="AI128" i="12" s="1"/>
  <c r="AK252" i="12" a="1"/>
  <c r="AK252" i="12" s="1"/>
  <c r="AF53" i="12" a="1"/>
  <c r="AF53" i="12" s="1"/>
  <c r="AH177" i="12" a="1"/>
  <c r="AH177" i="12" s="1"/>
  <c r="AH124" i="12" a="1"/>
  <c r="AH124" i="12" s="1"/>
  <c r="AH313" i="12" a="1"/>
  <c r="AH313" i="12" s="1"/>
  <c r="AH269" i="12" a="1"/>
  <c r="AH269" i="12" s="1"/>
  <c r="AH118" i="12" a="1"/>
  <c r="AH118" i="12" s="1"/>
  <c r="AH207" i="12" a="1"/>
  <c r="AH207" i="12" s="1"/>
  <c r="AH249" i="12" a="1"/>
  <c r="AH249" i="12" s="1"/>
  <c r="AE32" i="12" a="1"/>
  <c r="AE32" i="12" s="1"/>
  <c r="AJ237" i="12" a="1"/>
  <c r="AJ237" i="12" s="1"/>
  <c r="AE23" i="12" a="1"/>
  <c r="AE23" i="12" s="1"/>
  <c r="AJ288" i="12" a="1"/>
  <c r="AJ288" i="12" s="1"/>
  <c r="AJ253" i="12" a="1"/>
  <c r="AJ253" i="12" s="1"/>
  <c r="AE289" i="12" a="1"/>
  <c r="AE289" i="12" s="1"/>
  <c r="AH108" i="12" a="1"/>
  <c r="AH108" i="12" s="1"/>
  <c r="AE239" i="12" a="1"/>
  <c r="AE239" i="12" s="1"/>
  <c r="AE173" i="12" a="1"/>
  <c r="AE173" i="12" s="1"/>
  <c r="AJ170" i="12" a="1"/>
  <c r="AJ170" i="12" s="1"/>
  <c r="AJ258" i="12" a="1"/>
  <c r="AJ258" i="12" s="1"/>
  <c r="AH245" i="12" a="1"/>
  <c r="AH245" i="12" s="1"/>
  <c r="AJ311" i="12" a="1"/>
  <c r="AJ311" i="12" s="1"/>
  <c r="AJ223" i="12" a="1"/>
  <c r="AJ223" i="12" s="1"/>
  <c r="C561" i="12"/>
  <c r="E561" i="12"/>
  <c r="D561" i="12" s="1"/>
  <c r="K178" i="3" s="1"/>
  <c r="E487" i="12"/>
  <c r="D487" i="12" s="1"/>
  <c r="K105" i="3" s="1"/>
  <c r="E406" i="12"/>
  <c r="Q205" i="18"/>
  <c r="Q116" i="18"/>
  <c r="S116" i="18"/>
  <c r="U116" i="18" s="1"/>
  <c r="AQ129" i="18"/>
  <c r="AM129" i="18"/>
  <c r="Z129" i="18"/>
  <c r="AN186" i="18"/>
  <c r="AP186" i="18"/>
  <c r="Y186" i="18"/>
  <c r="AL186" i="18"/>
  <c r="AB61" i="18"/>
  <c r="AM61" i="18"/>
  <c r="AO61" i="18"/>
  <c r="AQ61" i="18"/>
  <c r="AL179" i="18"/>
  <c r="AN179" i="18"/>
  <c r="AP214" i="18"/>
  <c r="AN214" i="18"/>
  <c r="AL214" i="18"/>
  <c r="AM122" i="18"/>
  <c r="AQ122" i="18"/>
  <c r="AO122" i="18"/>
  <c r="S204" i="3"/>
  <c r="B587" i="12"/>
  <c r="C587" i="12" s="1"/>
  <c r="S197" i="3"/>
  <c r="B580" i="12"/>
  <c r="B530" i="12"/>
  <c r="S147" i="3"/>
  <c r="B503" i="12"/>
  <c r="S120" i="3"/>
  <c r="S101" i="3"/>
  <c r="B483" i="12"/>
  <c r="S63" i="3"/>
  <c r="B444" i="12"/>
  <c r="S24" i="3"/>
  <c r="B404" i="12"/>
  <c r="W183" i="4"/>
  <c r="O565" i="12"/>
  <c r="N204" i="18"/>
  <c r="O563" i="12"/>
  <c r="W181" i="4"/>
  <c r="N202" i="18"/>
  <c r="O501" i="12"/>
  <c r="N140" i="18"/>
  <c r="O498" i="12"/>
  <c r="N138" i="18"/>
  <c r="W117" i="4"/>
  <c r="X116" i="4"/>
  <c r="O137" i="18"/>
  <c r="P442" i="12"/>
  <c r="R442" i="12"/>
  <c r="Q442" i="12" s="1"/>
  <c r="AA176" i="18"/>
  <c r="AL176" i="18"/>
  <c r="Y208" i="18"/>
  <c r="AA208" i="18"/>
  <c r="AN208" i="18"/>
  <c r="AO184" i="18"/>
  <c r="AQ184" i="18"/>
  <c r="AO65" i="18"/>
  <c r="AB65" i="18"/>
  <c r="AN143" i="18"/>
  <c r="AP143" i="18"/>
  <c r="AL143" i="18"/>
  <c r="Z149" i="18"/>
  <c r="AQ149" i="18"/>
  <c r="Z153" i="18"/>
  <c r="AO153" i="18"/>
  <c r="AB153" i="18"/>
  <c r="AQ153" i="18"/>
  <c r="AO218" i="18"/>
  <c r="AQ218" i="18"/>
  <c r="AA219" i="18"/>
  <c r="AN219" i="18"/>
  <c r="AL219" i="18"/>
  <c r="AQ222" i="18"/>
  <c r="AM222" i="18"/>
  <c r="AP223" i="18"/>
  <c r="AA223" i="18"/>
  <c r="AL223" i="18"/>
  <c r="AM83" i="18"/>
  <c r="AO83" i="18"/>
  <c r="AQ83" i="18"/>
  <c r="Z83" i="18"/>
  <c r="Y91" i="18"/>
  <c r="AN91" i="18"/>
  <c r="AL91" i="18"/>
  <c r="AA91" i="18"/>
  <c r="AQ105" i="18"/>
  <c r="AM105" i="18"/>
  <c r="AO105" i="18"/>
  <c r="AP193" i="18"/>
  <c r="AL193" i="18"/>
  <c r="AQ174" i="18"/>
  <c r="AO174" i="18"/>
  <c r="AQ89" i="18"/>
  <c r="AB89" i="18"/>
  <c r="AP148" i="18"/>
  <c r="AL148" i="18"/>
  <c r="AA75" i="18"/>
  <c r="AN75" i="18"/>
  <c r="AQ103" i="18"/>
  <c r="AO103" i="18"/>
  <c r="Y113" i="18"/>
  <c r="AN113" i="18"/>
  <c r="S94" i="3"/>
  <c r="B476" i="12"/>
  <c r="B472" i="12"/>
  <c r="S90" i="3"/>
  <c r="N219" i="18"/>
  <c r="W198" i="4"/>
  <c r="X188" i="4"/>
  <c r="O209" i="18"/>
  <c r="X134" i="4"/>
  <c r="O155" i="18"/>
  <c r="AM99" i="18"/>
  <c r="AQ99" i="18"/>
  <c r="AO99" i="18"/>
  <c r="AB142" i="18"/>
  <c r="AO142" i="18"/>
  <c r="AL206" i="18"/>
  <c r="AA206" i="18"/>
  <c r="AP206" i="18"/>
  <c r="Y206" i="18"/>
  <c r="B576" i="12"/>
  <c r="S193" i="3"/>
  <c r="O178" i="18"/>
  <c r="X157" i="4"/>
  <c r="O106" i="18"/>
  <c r="X85" i="4"/>
  <c r="AQ47" i="18"/>
  <c r="Z47" i="18"/>
  <c r="AM188" i="18"/>
  <c r="Z188" i="18"/>
  <c r="AQ188" i="18"/>
  <c r="AL51" i="18"/>
  <c r="AN51" i="18"/>
  <c r="Y102" i="18"/>
  <c r="AA102" i="18"/>
  <c r="AQ187" i="18"/>
  <c r="AM187" i="18"/>
  <c r="Z195" i="18"/>
  <c r="AB195" i="18"/>
  <c r="AN79" i="18"/>
  <c r="AL79" i="18"/>
  <c r="S146" i="3"/>
  <c r="B529" i="12"/>
  <c r="O135" i="18"/>
  <c r="X114" i="4"/>
  <c r="AA225" i="18"/>
  <c r="Y223" i="18"/>
  <c r="AA93" i="18"/>
  <c r="AM49" i="18"/>
  <c r="AB209" i="18"/>
  <c r="AB124" i="18"/>
  <c r="AB77" i="18"/>
  <c r="X80" i="4"/>
  <c r="AN126" i="18"/>
  <c r="AM125" i="18"/>
  <c r="E475" i="12"/>
  <c r="D475" i="12" s="1"/>
  <c r="K93" i="3" s="1"/>
  <c r="R177" i="18"/>
  <c r="R213" i="18"/>
  <c r="T213" i="18"/>
  <c r="V213" i="18" s="1"/>
  <c r="AP68" i="18"/>
  <c r="AA68" i="18"/>
  <c r="AN68" i="18"/>
  <c r="Y68" i="18"/>
  <c r="AL68" i="18"/>
  <c r="AO42" i="18"/>
  <c r="AQ42" i="18"/>
  <c r="Z42" i="18"/>
  <c r="Z35" i="18"/>
  <c r="AO35" i="18"/>
  <c r="AB35" i="18"/>
  <c r="AP120" i="18"/>
  <c r="Y120" i="18"/>
  <c r="AL131" i="18"/>
  <c r="AP131" i="18"/>
  <c r="Y131" i="18"/>
  <c r="AA131" i="18"/>
  <c r="AN131" i="18"/>
  <c r="AM132" i="18"/>
  <c r="AO132" i="18"/>
  <c r="AQ132" i="18"/>
  <c r="AA157" i="18"/>
  <c r="AL157" i="18"/>
  <c r="AP157" i="18"/>
  <c r="AN157" i="18"/>
  <c r="O506" i="12"/>
  <c r="N145" i="18"/>
  <c r="W124" i="4"/>
  <c r="O144" i="18"/>
  <c r="X123" i="4"/>
  <c r="N128" i="18"/>
  <c r="O488" i="12"/>
  <c r="W107" i="4"/>
  <c r="O124" i="18"/>
  <c r="X103" i="4"/>
  <c r="W101" i="4"/>
  <c r="N122" i="18"/>
  <c r="O118" i="18"/>
  <c r="X97" i="4"/>
  <c r="N117" i="18"/>
  <c r="W96" i="4"/>
  <c r="O116" i="18"/>
  <c r="X95" i="4"/>
  <c r="O475" i="12"/>
  <c r="N115" i="18"/>
  <c r="W94" i="4"/>
  <c r="N98" i="18"/>
  <c r="O457" i="12"/>
  <c r="R457" i="12" s="1"/>
  <c r="Q457" i="12" s="1"/>
  <c r="S77" i="4" s="1"/>
  <c r="W77" i="4"/>
  <c r="O85" i="18"/>
  <c r="X64" i="4"/>
  <c r="N82" i="18"/>
  <c r="O441" i="12"/>
  <c r="W61" i="4"/>
  <c r="O79" i="18"/>
  <c r="X58" i="4"/>
  <c r="X56" i="4"/>
  <c r="O77" i="18"/>
  <c r="N73" i="18"/>
  <c r="W52" i="4"/>
  <c r="O432" i="12"/>
  <c r="X43" i="4"/>
  <c r="O64" i="18"/>
  <c r="O421" i="12"/>
  <c r="P421" i="12" s="1"/>
  <c r="N62" i="18"/>
  <c r="W31" i="4"/>
  <c r="O410" i="12"/>
  <c r="AE196" i="12" a="1"/>
  <c r="AE196" i="12" s="1"/>
  <c r="AJ76" i="12" a="1"/>
  <c r="AJ76" i="12" s="1"/>
  <c r="AH258" i="12" a="1"/>
  <c r="AH258" i="12" s="1"/>
  <c r="AJ19" i="12" a="1"/>
  <c r="AJ19" i="12" s="1"/>
  <c r="AE172" i="12" a="1"/>
  <c r="AE172" i="12" s="1"/>
  <c r="AJ70" i="12" a="1"/>
  <c r="AJ70" i="12" s="1"/>
  <c r="AJ239" i="12" a="1"/>
  <c r="AJ239" i="12" s="1"/>
  <c r="AE31" i="12" a="1"/>
  <c r="AE31" i="12" s="1"/>
  <c r="AJ249" i="12" a="1"/>
  <c r="AJ249" i="12" s="1"/>
  <c r="AH132" i="12" a="1"/>
  <c r="AH132" i="12" s="1"/>
  <c r="AE119" i="12" a="1"/>
  <c r="AE119" i="12" s="1"/>
  <c r="AH243" i="12" a="1"/>
  <c r="AH243" i="12" s="1"/>
  <c r="AH285" i="12" a="1"/>
  <c r="AH285" i="12" s="1"/>
  <c r="AJ254" i="12" a="1"/>
  <c r="AJ254" i="12" s="1"/>
  <c r="AH216" i="12" a="1"/>
  <c r="AH216" i="12" s="1"/>
  <c r="AJ207" i="12" a="1"/>
  <c r="AJ207" i="12" s="1"/>
  <c r="AE52" i="12" a="1"/>
  <c r="AE52" i="12" s="1"/>
  <c r="AJ131" i="12" a="1"/>
  <c r="AJ131" i="12" s="1"/>
  <c r="AJ192" i="12" a="1"/>
  <c r="AJ192" i="12" s="1"/>
  <c r="AH304" i="12" a="1"/>
  <c r="AH304" i="12" s="1"/>
  <c r="AE112" i="12" a="1"/>
  <c r="AE112" i="12" s="1"/>
  <c r="AE283" i="12" a="1"/>
  <c r="AE283" i="12" s="1"/>
  <c r="AJ281" i="12" a="1"/>
  <c r="AJ281" i="12" s="1"/>
  <c r="AH11" i="12" a="1"/>
  <c r="AH11" i="12" s="1"/>
  <c r="AE206" i="12" a="1"/>
  <c r="AE206" i="12" s="1"/>
  <c r="AH255" i="12" a="1"/>
  <c r="AH255" i="12" s="1"/>
  <c r="AH13" i="12" a="1"/>
  <c r="AH13" i="12" s="1"/>
  <c r="AJ302" i="12" a="1"/>
  <c r="AJ302" i="12" s="1"/>
  <c r="AJ144" i="12" a="1"/>
  <c r="AJ144" i="12" s="1"/>
  <c r="AE132" i="12" a="1"/>
  <c r="AE132" i="12" s="1"/>
  <c r="AH121" i="12" a="1"/>
  <c r="AH121" i="12" s="1"/>
  <c r="AH248" i="12" a="1"/>
  <c r="AH248" i="12" s="1"/>
  <c r="AH213" i="12" a="1"/>
  <c r="AH213" i="12" s="1"/>
  <c r="AH208" i="12" a="1"/>
  <c r="AH208" i="12" s="1"/>
  <c r="AJ108" i="12" a="1"/>
  <c r="AJ108" i="12" s="1"/>
  <c r="AJ81" i="12" a="1"/>
  <c r="AJ81" i="12" s="1"/>
  <c r="AH84" i="12" a="1"/>
  <c r="AH84" i="12" s="1"/>
  <c r="N52" i="18"/>
  <c r="AE303" i="12" a="1"/>
  <c r="AE303" i="12" s="1"/>
  <c r="AJ74" i="12" a="1"/>
  <c r="AJ74" i="12" s="1"/>
  <c r="AE122" i="12" a="1"/>
  <c r="AE122" i="12" s="1"/>
  <c r="AJ159" i="12" a="1"/>
  <c r="AJ159" i="12" s="1"/>
  <c r="AH58" i="12" a="1"/>
  <c r="AH58" i="12" s="1"/>
  <c r="AE179" i="12" a="1"/>
  <c r="AE179" i="12" s="1"/>
  <c r="AH191" i="12" a="1"/>
  <c r="AH191" i="12" s="1"/>
  <c r="AJ287" i="12" a="1"/>
  <c r="AJ287" i="12" s="1"/>
  <c r="AJ255" i="12" a="1"/>
  <c r="AJ255" i="12" s="1"/>
  <c r="AJ112" i="12" a="1"/>
  <c r="AJ112" i="12" s="1"/>
  <c r="AH288" i="12" a="1"/>
  <c r="AH288" i="12" s="1"/>
  <c r="AH164" i="12" a="1"/>
  <c r="AH164" i="12" s="1"/>
  <c r="AE155" i="12" a="1"/>
  <c r="AE155" i="12" s="1"/>
  <c r="AH38" i="12" a="1"/>
  <c r="AH38" i="12" s="1"/>
  <c r="AE215" i="12" a="1"/>
  <c r="AE215" i="12" s="1"/>
  <c r="AJ177" i="12" a="1"/>
  <c r="AJ177" i="12" s="1"/>
  <c r="AE269" i="12" a="1"/>
  <c r="AE269" i="12" s="1"/>
  <c r="AJ120" i="12" a="1"/>
  <c r="AJ120" i="12" s="1"/>
  <c r="AH282" i="12" a="1"/>
  <c r="AH282" i="12" s="1"/>
  <c r="AE21" i="12" a="1"/>
  <c r="AE21" i="12" s="1"/>
  <c r="AE197" i="12" a="1"/>
  <c r="AE197" i="12" s="1"/>
  <c r="AJ203" i="12" a="1"/>
  <c r="AJ203" i="12" s="1"/>
  <c r="AJ293" i="12" a="1"/>
  <c r="AJ293" i="12" s="1"/>
  <c r="AE220" i="12" a="1"/>
  <c r="AE220" i="12" s="1"/>
  <c r="AJ261" i="12" a="1"/>
  <c r="AJ261" i="12" s="1"/>
  <c r="AE305" i="12" a="1"/>
  <c r="AE305" i="12" s="1"/>
  <c r="AE199" i="12" a="1"/>
  <c r="AE199" i="12" s="1"/>
  <c r="AJ106" i="12" a="1"/>
  <c r="AJ106" i="12" s="1"/>
  <c r="AJ59" i="12" a="1"/>
  <c r="AJ59" i="12" s="1"/>
  <c r="AJ178" i="12" a="1"/>
  <c r="AJ178" i="12" s="1"/>
  <c r="AJ263" i="12" a="1"/>
  <c r="AJ263" i="12" s="1"/>
  <c r="AJ158" i="12" a="1"/>
  <c r="AJ158" i="12" s="1"/>
  <c r="AJ100" i="12" a="1"/>
  <c r="AJ100" i="12" s="1"/>
  <c r="AJ83" i="12" a="1"/>
  <c r="AJ83" i="12" s="1"/>
  <c r="AH292" i="12" a="1"/>
  <c r="AH292" i="12" s="1"/>
  <c r="AJ41" i="12" a="1"/>
  <c r="AJ41" i="12" s="1"/>
  <c r="AE236" i="12" a="1"/>
  <c r="AE236" i="12" s="1"/>
  <c r="AE241" i="12" a="1"/>
  <c r="AE241" i="12" s="1"/>
  <c r="AH253" i="12" a="1"/>
  <c r="AH253" i="12" s="1"/>
  <c r="AH294" i="12" a="1"/>
  <c r="AH294" i="12" s="1"/>
  <c r="AH239" i="12" a="1"/>
  <c r="AH239" i="12" s="1"/>
  <c r="AJ157" i="12" a="1"/>
  <c r="AJ157" i="12" s="1"/>
  <c r="AH242" i="12" a="1"/>
  <c r="AH242" i="12" s="1"/>
  <c r="AJ117" i="12" a="1"/>
  <c r="AJ117" i="12" s="1"/>
  <c r="AH115" i="12" a="1"/>
  <c r="AH115" i="12" s="1"/>
  <c r="AE71" i="12" a="1"/>
  <c r="AE71" i="12" s="1"/>
  <c r="AH123" i="12" a="1"/>
  <c r="AH123" i="12" s="1"/>
  <c r="AJ101" i="12" a="1"/>
  <c r="AJ101" i="12" s="1"/>
  <c r="AE15" i="12" a="1"/>
  <c r="AE15" i="12" s="1"/>
  <c r="AH287" i="12" a="1"/>
  <c r="AH287" i="12" s="1"/>
  <c r="AJ36" i="12" a="1"/>
  <c r="AJ36" i="12" s="1"/>
  <c r="AE250" i="12" a="1"/>
  <c r="AE250" i="12" s="1"/>
  <c r="AJ87" i="12" a="1"/>
  <c r="AJ87" i="12" s="1"/>
  <c r="AE118" i="12" a="1"/>
  <c r="AE118" i="12" s="1"/>
  <c r="AE145" i="12" a="1"/>
  <c r="AE145" i="12" s="1"/>
  <c r="AH199" i="12" a="1"/>
  <c r="AH199" i="12" s="1"/>
  <c r="AH296" i="12" a="1"/>
  <c r="AH296" i="12" s="1"/>
  <c r="AE265" i="12" a="1"/>
  <c r="AE265" i="12" s="1"/>
  <c r="AH211" i="12" a="1"/>
  <c r="AH211" i="12" s="1"/>
  <c r="AH81" i="12" a="1"/>
  <c r="AH81" i="12" s="1"/>
  <c r="AH126" i="12" a="1"/>
  <c r="AH126" i="12" s="1"/>
  <c r="AJ143" i="12" a="1"/>
  <c r="AJ143" i="12" s="1"/>
  <c r="AE59" i="12" a="1"/>
  <c r="AE59" i="12" s="1"/>
  <c r="AJ300" i="12" a="1"/>
  <c r="AJ300" i="12" s="1"/>
  <c r="AE105" i="12" a="1"/>
  <c r="AE105" i="12" s="1"/>
  <c r="AH149" i="12" a="1"/>
  <c r="AH149" i="12" s="1"/>
  <c r="AH152" i="12" a="1"/>
  <c r="AH152" i="12" s="1"/>
  <c r="AE61" i="12" a="1"/>
  <c r="AE61" i="12" s="1"/>
  <c r="AE290" i="12" a="1"/>
  <c r="AE290" i="12" s="1"/>
  <c r="AE121" i="12" a="1"/>
  <c r="AE121" i="12" s="1"/>
  <c r="AE7" i="12" a="1"/>
  <c r="AE7" i="12" s="1"/>
  <c r="AJ107" i="12" a="1"/>
  <c r="AJ107" i="12" s="1"/>
  <c r="AH17" i="12" a="1"/>
  <c r="AH17" i="12" s="1"/>
  <c r="AJ146" i="12" a="1"/>
  <c r="AJ146" i="12" s="1"/>
  <c r="AE257" i="12" a="1"/>
  <c r="AE257" i="12" s="1"/>
  <c r="AE287" i="12" a="1"/>
  <c r="AE287" i="12" s="1"/>
  <c r="AH163" i="12" a="1"/>
  <c r="AH163" i="12" s="1"/>
  <c r="AJ66" i="12" a="1"/>
  <c r="AJ66" i="12" s="1"/>
  <c r="AE166" i="12" a="1"/>
  <c r="AE166" i="12" s="1"/>
  <c r="AJ166" i="12" a="1"/>
  <c r="AJ166" i="12" s="1"/>
  <c r="AE28" i="12" a="1"/>
  <c r="AE28" i="12" s="1"/>
  <c r="AJ196" i="12" a="1"/>
  <c r="AJ196" i="12" s="1"/>
  <c r="AH260" i="12" a="1"/>
  <c r="AH260" i="12" s="1"/>
  <c r="AH78" i="12" a="1"/>
  <c r="AH78" i="12" s="1"/>
  <c r="AJ153" i="12" a="1"/>
  <c r="AJ153" i="12" s="1"/>
  <c r="AE74" i="12" a="1"/>
  <c r="AE74" i="12" s="1"/>
  <c r="AE124" i="12" a="1"/>
  <c r="AE124" i="12" s="1"/>
  <c r="AH100" i="12" a="1"/>
  <c r="AH100" i="12" s="1"/>
  <c r="AH256" i="12" a="1"/>
  <c r="AH256" i="12" s="1"/>
  <c r="AH158" i="12" a="1"/>
  <c r="AH158" i="12" s="1"/>
  <c r="AE147" i="12" a="1"/>
  <c r="AE147" i="12" s="1"/>
  <c r="AH32" i="12" a="1"/>
  <c r="AH32" i="12" s="1"/>
  <c r="AJ295" i="12" a="1"/>
  <c r="AJ295" i="12" s="1"/>
  <c r="AH150" i="12" a="1"/>
  <c r="AH150" i="12" s="1"/>
  <c r="AH61" i="12" a="1"/>
  <c r="AH61" i="12" s="1"/>
  <c r="AE205" i="12" a="1"/>
  <c r="AE205" i="12" s="1"/>
  <c r="AH161" i="12" a="1"/>
  <c r="AH161" i="12" s="1"/>
  <c r="AJ109" i="12" a="1"/>
  <c r="AJ109" i="12" s="1"/>
  <c r="AE270" i="12" a="1"/>
  <c r="AE270" i="12" s="1"/>
  <c r="AE191" i="12" a="1"/>
  <c r="AE191" i="12" s="1"/>
  <c r="AE104" i="12" a="1"/>
  <c r="AE104" i="12" s="1"/>
  <c r="AE296" i="12" a="1"/>
  <c r="AE296" i="12" s="1"/>
  <c r="AH303" i="12" a="1"/>
  <c r="AH303" i="12" s="1"/>
  <c r="AH19" i="12" a="1"/>
  <c r="AH19" i="12" s="1"/>
  <c r="AE34" i="12" a="1"/>
  <c r="AE34" i="12" s="1"/>
  <c r="AJ221" i="12" a="1"/>
  <c r="AJ221" i="12" s="1"/>
  <c r="AE17" i="12" a="1"/>
  <c r="AE17" i="12" s="1"/>
  <c r="AE297" i="12" a="1"/>
  <c r="AE297" i="12" s="1"/>
  <c r="AH131" i="12" a="1"/>
  <c r="AH131" i="12" s="1"/>
  <c r="AH25" i="12" a="1"/>
  <c r="AH25" i="12" s="1"/>
  <c r="AH113" i="12" a="1"/>
  <c r="AH113" i="12" s="1"/>
  <c r="AE55" i="12" a="1"/>
  <c r="AE55" i="12" s="1"/>
  <c r="AE193" i="12" a="1"/>
  <c r="AE193" i="12" s="1"/>
  <c r="AH59" i="12" a="1"/>
  <c r="AH59" i="12" s="1"/>
  <c r="AJ9" i="12" a="1"/>
  <c r="AJ9" i="12" s="1"/>
  <c r="AH127" i="12" a="1"/>
  <c r="AH127" i="12" s="1"/>
  <c r="AJ128" i="12" a="1"/>
  <c r="AJ128" i="12" s="1"/>
  <c r="AJ303" i="12" a="1"/>
  <c r="AJ303" i="12" s="1"/>
  <c r="AE150" i="12" a="1"/>
  <c r="AE150" i="12" s="1"/>
  <c r="AE83" i="12" a="1"/>
  <c r="AE83" i="12" s="1"/>
  <c r="AH289" i="12" a="1"/>
  <c r="AH289" i="12" s="1"/>
  <c r="AE110" i="12" a="1"/>
  <c r="AE110" i="12" s="1"/>
  <c r="AJ250" i="12" a="1"/>
  <c r="AJ250" i="12" s="1"/>
  <c r="AJ154" i="12" a="1"/>
  <c r="AJ154" i="12" s="1"/>
  <c r="AJ289" i="12" a="1"/>
  <c r="AJ289" i="12" s="1"/>
  <c r="AJ167" i="12" a="1"/>
  <c r="AJ167" i="12" s="1"/>
  <c r="AH66" i="12" a="1"/>
  <c r="AH66" i="12" s="1"/>
  <c r="AH176" i="12" a="1"/>
  <c r="AH176" i="12" s="1"/>
  <c r="AJ238" i="12" a="1"/>
  <c r="AJ238" i="12" s="1"/>
  <c r="AE6" i="12" a="1"/>
  <c r="AE6" i="12" s="1"/>
  <c r="AE9" i="12" a="1"/>
  <c r="AE9" i="12" s="1"/>
  <c r="AE165" i="12" a="1"/>
  <c r="AE165" i="12" s="1"/>
  <c r="AE81" i="12" a="1"/>
  <c r="AE81" i="12" s="1"/>
  <c r="AE75" i="12" a="1"/>
  <c r="AE75" i="12" s="1"/>
  <c r="AE127" i="12" a="1"/>
  <c r="AE127" i="12" s="1"/>
  <c r="AJ285" i="12" a="1"/>
  <c r="AJ285" i="12" s="1"/>
  <c r="AJ123" i="12" a="1"/>
  <c r="AJ123" i="12" s="1"/>
  <c r="AH104" i="12" a="1"/>
  <c r="AH104" i="12" s="1"/>
  <c r="AJ212" i="12" a="1"/>
  <c r="AJ212" i="12" s="1"/>
  <c r="AE217" i="12" a="1"/>
  <c r="AE217" i="12" s="1"/>
  <c r="AJ150" i="12" a="1"/>
  <c r="AJ150" i="12" s="1"/>
  <c r="AE170" i="12" a="1"/>
  <c r="AE170" i="12" s="1"/>
  <c r="AJ6" i="12" a="1"/>
  <c r="AJ6" i="12" s="1"/>
  <c r="AH145" i="12" a="1"/>
  <c r="AH145" i="12" s="1"/>
  <c r="AH76" i="12" a="1"/>
  <c r="AH76" i="12" s="1"/>
  <c r="AE128" i="12" a="1"/>
  <c r="AE128" i="12" s="1"/>
  <c r="AH83" i="12" a="1"/>
  <c r="AH83" i="12" s="1"/>
  <c r="AE262" i="12" a="1"/>
  <c r="AE262" i="12" s="1"/>
  <c r="AE53" i="12" a="1"/>
  <c r="AE53" i="12" s="1"/>
  <c r="AE171" i="12" a="1"/>
  <c r="AE171" i="12" s="1"/>
  <c r="AE225" i="12" a="1"/>
  <c r="AE225" i="12" s="1"/>
  <c r="AJ315" i="12" a="1"/>
  <c r="AJ315" i="12" s="1"/>
  <c r="AJ220" i="12" a="1"/>
  <c r="AJ220" i="12" s="1"/>
  <c r="AJ245" i="12" a="1"/>
  <c r="AJ245" i="12" s="1"/>
  <c r="AJ124" i="12" a="1"/>
  <c r="AJ124" i="12" s="1"/>
  <c r="AE103" i="12" a="1"/>
  <c r="AE103" i="12" s="1"/>
  <c r="AH250" i="12" a="1"/>
  <c r="AH250" i="12" s="1"/>
  <c r="AJ301" i="12" a="1"/>
  <c r="AJ301" i="12" s="1"/>
  <c r="AJ191" i="12" a="1"/>
  <c r="AJ191" i="12" s="1"/>
  <c r="AE204" i="12" a="1"/>
  <c r="AE204" i="12" s="1"/>
  <c r="AE131" i="12" a="1"/>
  <c r="AE131" i="12" s="1"/>
  <c r="AJ218" i="12" a="1"/>
  <c r="AJ218" i="12" s="1"/>
  <c r="AE301" i="12" a="1"/>
  <c r="AE301" i="12" s="1"/>
  <c r="AJ270" i="12" a="1"/>
  <c r="AJ270" i="12" s="1"/>
  <c r="AH209" i="12" a="1"/>
  <c r="AH209" i="12" s="1"/>
  <c r="AH306" i="12" a="1"/>
  <c r="AH306" i="12" s="1"/>
  <c r="O51" i="18"/>
  <c r="X30" i="4"/>
  <c r="O47" i="18"/>
  <c r="X26" i="4"/>
  <c r="X23" i="4"/>
  <c r="O44" i="18"/>
  <c r="AK268" i="12" a="1"/>
  <c r="AK268" i="12" s="1"/>
  <c r="AF123" i="12" a="1"/>
  <c r="AF123" i="12" s="1"/>
  <c r="AI300" i="12" a="1"/>
  <c r="AI300" i="12" s="1"/>
  <c r="AF258" i="12" a="1"/>
  <c r="AF258" i="12" s="1"/>
  <c r="AI59" i="12" a="1"/>
  <c r="AI59" i="12" s="1"/>
  <c r="AF285" i="12" a="1"/>
  <c r="AF285" i="12" s="1"/>
  <c r="AI171" i="12" a="1"/>
  <c r="AI171" i="12" s="1"/>
  <c r="AI237" i="12" a="1"/>
  <c r="AI237" i="12" s="1"/>
  <c r="AF170" i="12" a="1"/>
  <c r="AF170" i="12" s="1"/>
  <c r="AI289" i="12" a="1"/>
  <c r="AI289" i="12" s="1"/>
  <c r="AI115" i="12" a="1"/>
  <c r="AI115" i="12" s="1"/>
  <c r="AF267" i="12" a="1"/>
  <c r="AF267" i="12" s="1"/>
  <c r="AK86" i="12" a="1"/>
  <c r="AK86" i="12" s="1"/>
  <c r="AI83" i="12" a="1"/>
  <c r="AI83" i="12" s="1"/>
  <c r="AI53" i="12" a="1"/>
  <c r="AI53" i="12" s="1"/>
  <c r="AI311" i="12" a="1"/>
  <c r="AI311" i="12" s="1"/>
  <c r="AF152" i="12" a="1"/>
  <c r="AF152" i="12" s="1"/>
  <c r="AK199" i="12" a="1"/>
  <c r="AK199" i="12" s="1"/>
  <c r="AI52" i="12" a="1"/>
  <c r="AI52" i="12" s="1"/>
  <c r="AI125" i="12" a="1"/>
  <c r="AI125" i="12" s="1"/>
  <c r="AI160" i="12" a="1"/>
  <c r="AI160" i="12" s="1"/>
  <c r="AF305" i="12" a="1"/>
  <c r="AF305" i="12" s="1"/>
  <c r="AI112" i="12" a="1"/>
  <c r="AI112" i="12" s="1"/>
  <c r="AF111" i="12" a="1"/>
  <c r="AF111" i="12" s="1"/>
  <c r="AK168" i="12" a="1"/>
  <c r="AK168" i="12" s="1"/>
  <c r="AK21" i="12" a="1"/>
  <c r="AK21" i="12" s="1"/>
  <c r="AF239" i="12" a="1"/>
  <c r="AF239" i="12" s="1"/>
  <c r="AI150" i="12" a="1"/>
  <c r="AI150" i="12" s="1"/>
  <c r="AK118" i="12" a="1"/>
  <c r="AK118" i="12" s="1"/>
  <c r="AF178" i="12" a="1"/>
  <c r="AF178" i="12" s="1"/>
  <c r="AK295" i="12" a="1"/>
  <c r="AK295" i="12" s="1"/>
  <c r="AF78" i="12" a="1"/>
  <c r="AF78" i="12" s="1"/>
  <c r="AK239" i="12" a="1"/>
  <c r="AK239" i="12" s="1"/>
  <c r="AK241" i="12" a="1"/>
  <c r="AK241" i="12" s="1"/>
  <c r="AI130" i="12" a="1"/>
  <c r="AI130" i="12" s="1"/>
  <c r="AI118" i="12" a="1"/>
  <c r="AI118" i="12" s="1"/>
  <c r="AF69" i="12" a="1"/>
  <c r="AF69" i="12" s="1"/>
  <c r="AF117" i="12" a="1"/>
  <c r="AF117" i="12" s="1"/>
  <c r="AK197" i="12" a="1"/>
  <c r="AK197" i="12" s="1"/>
  <c r="AK245" i="12" a="1"/>
  <c r="AK245" i="12" s="1"/>
  <c r="AF175" i="12" a="1"/>
  <c r="AF175" i="12" s="1"/>
  <c r="AI55" i="12" a="1"/>
  <c r="AI55" i="12" s="1"/>
  <c r="AF162" i="12" a="1"/>
  <c r="AF162" i="12" s="1"/>
  <c r="AK68" i="12" a="1"/>
  <c r="AK68" i="12" s="1"/>
  <c r="AF208" i="12" a="1"/>
  <c r="AF208" i="12" s="1"/>
  <c r="AI114" i="12" a="1"/>
  <c r="AI114" i="12" s="1"/>
  <c r="AK108" i="12" a="1"/>
  <c r="AK108" i="12" s="1"/>
  <c r="AF168" i="12" a="1"/>
  <c r="AF168" i="12" s="1"/>
  <c r="AK311" i="12" a="1"/>
  <c r="AK311" i="12" s="1"/>
  <c r="AF160" i="12" a="1"/>
  <c r="AF160" i="12" s="1"/>
  <c r="AK25" i="12" a="1"/>
  <c r="AK25" i="12" s="1"/>
  <c r="AK29" i="12" a="1"/>
  <c r="AK29" i="12" s="1"/>
  <c r="AI168" i="12" a="1"/>
  <c r="AI168" i="12" s="1"/>
  <c r="AI299" i="12" a="1"/>
  <c r="AI299" i="12" s="1"/>
  <c r="AK52" i="12" a="1"/>
  <c r="AK52" i="12" s="1"/>
  <c r="AK266" i="12" a="1"/>
  <c r="AK266" i="12" s="1"/>
  <c r="AK200" i="12" a="1"/>
  <c r="AK200" i="12" s="1"/>
  <c r="AI209" i="12" a="1"/>
  <c r="AI209" i="12" s="1"/>
  <c r="AK111" i="12" a="1"/>
  <c r="AK111" i="12" s="1"/>
  <c r="AK225" i="12" a="1"/>
  <c r="AK225" i="12" s="1"/>
  <c r="AK78" i="12" a="1"/>
  <c r="AK78" i="12" s="1"/>
  <c r="AF81" i="12" a="1"/>
  <c r="AF81" i="12" s="1"/>
  <c r="AF218" i="12" a="1"/>
  <c r="AF218" i="12" s="1"/>
  <c r="AK255" i="12" a="1"/>
  <c r="AK255" i="12" s="1"/>
  <c r="AF112" i="12" a="1"/>
  <c r="AF112" i="12" s="1"/>
  <c r="AI175" i="12" a="1"/>
  <c r="AI175" i="12" s="1"/>
  <c r="AF172" i="12" a="1"/>
  <c r="AF172" i="12" s="1"/>
  <c r="AK223" i="12" a="1"/>
  <c r="AK223" i="12" s="1"/>
  <c r="AF189" i="12" a="1"/>
  <c r="AF189" i="12" s="1"/>
  <c r="AI251" i="12" a="1"/>
  <c r="AI251" i="12" s="1"/>
  <c r="AI17" i="12" a="1"/>
  <c r="AI17" i="12" s="1"/>
  <c r="AF151" i="12" a="1"/>
  <c r="AF151" i="12" s="1"/>
  <c r="AF250" i="12" a="1"/>
  <c r="AF250" i="12" s="1"/>
  <c r="AK155" i="12" a="1"/>
  <c r="AK155" i="12" s="1"/>
  <c r="AI122" i="12" a="1"/>
  <c r="AI122" i="12" s="1"/>
  <c r="AK224" i="12" a="1"/>
  <c r="AK224" i="12" s="1"/>
  <c r="AI109" i="12" a="1"/>
  <c r="AI109" i="12" s="1"/>
  <c r="AI282" i="12" a="1"/>
  <c r="AI282" i="12" s="1"/>
  <c r="AK23" i="12" a="1"/>
  <c r="AK23" i="12" s="1"/>
  <c r="AF291" i="12" a="1"/>
  <c r="AF291" i="12" s="1"/>
  <c r="AK30" i="12" a="1"/>
  <c r="AK30" i="12" s="1"/>
  <c r="AI102" i="12" a="1"/>
  <c r="AI102" i="12" s="1"/>
  <c r="AK172" i="12" a="1"/>
  <c r="AK172" i="12" s="1"/>
  <c r="AF207" i="12" a="1"/>
  <c r="AF207" i="12" s="1"/>
  <c r="AF7" i="12" a="1"/>
  <c r="AF7" i="12" s="1"/>
  <c r="AK291" i="12" a="1"/>
  <c r="AK291" i="12" s="1"/>
  <c r="AF194" i="12" a="1"/>
  <c r="AF194" i="12" s="1"/>
  <c r="AK152" i="12" a="1"/>
  <c r="AK152" i="12" s="1"/>
  <c r="AI247" i="12" a="1"/>
  <c r="AI247" i="12" s="1"/>
  <c r="AF113" i="12" a="1"/>
  <c r="AF113" i="12" s="1"/>
  <c r="AF224" i="12" a="1"/>
  <c r="AF224" i="12" s="1"/>
  <c r="AK39" i="12" a="1"/>
  <c r="AK39" i="12" s="1"/>
  <c r="AK253" i="12" a="1"/>
  <c r="AK253" i="12" s="1"/>
  <c r="AI116" i="12" a="1"/>
  <c r="AI116" i="12" s="1"/>
  <c r="AK261" i="12" a="1"/>
  <c r="AK261" i="12" s="1"/>
  <c r="AI223" i="12" a="1"/>
  <c r="AI223" i="12" s="1"/>
  <c r="AK248" i="12" a="1"/>
  <c r="AK248" i="12" s="1"/>
  <c r="AK126" i="12" a="1"/>
  <c r="AK126" i="12" s="1"/>
  <c r="AF70" i="12" a="1"/>
  <c r="AF70" i="12" s="1"/>
  <c r="AI293" i="12" a="1"/>
  <c r="AI293" i="12" s="1"/>
  <c r="AF106" i="12" a="1"/>
  <c r="AF106" i="12" s="1"/>
  <c r="AF165" i="12" a="1"/>
  <c r="AF165" i="12" s="1"/>
  <c r="AF61" i="12" a="1"/>
  <c r="AF61" i="12" s="1"/>
  <c r="AI250" i="12" a="1"/>
  <c r="AI250" i="12" s="1"/>
  <c r="AF173" i="12" a="1"/>
  <c r="AF173" i="12" s="1"/>
  <c r="AI213" i="12" a="1"/>
  <c r="AI213" i="12" s="1"/>
  <c r="AI69" i="12" a="1"/>
  <c r="AI69" i="12" s="1"/>
  <c r="AK297" i="12" a="1"/>
  <c r="AK297" i="12" s="1"/>
  <c r="AK102" i="12" a="1"/>
  <c r="AK102" i="12" s="1"/>
  <c r="AK59" i="12" a="1"/>
  <c r="AK59" i="12" s="1"/>
  <c r="AI239" i="12" a="1"/>
  <c r="AI239" i="12" s="1"/>
  <c r="AK293" i="12" a="1"/>
  <c r="AK293" i="12" s="1"/>
  <c r="AI291" i="12" a="1"/>
  <c r="AI291" i="12" s="1"/>
  <c r="AF190" i="12" a="1"/>
  <c r="AF190" i="12" s="1"/>
  <c r="AF20" i="12" a="1"/>
  <c r="AF20" i="12" s="1"/>
  <c r="AK154" i="12" a="1"/>
  <c r="AK154" i="12" s="1"/>
  <c r="AK214" i="12" a="1"/>
  <c r="AK214" i="12" s="1"/>
  <c r="AK165" i="12" a="1"/>
  <c r="AK165" i="12" s="1"/>
  <c r="AK166" i="12" a="1"/>
  <c r="AK166" i="12" s="1"/>
  <c r="AK269" i="12" a="1"/>
  <c r="AK269" i="12" s="1"/>
  <c r="AK164" i="12" a="1"/>
  <c r="AK164" i="12" s="1"/>
  <c r="AI97" i="12" a="1"/>
  <c r="AI97" i="12" s="1"/>
  <c r="AF143" i="12" a="1"/>
  <c r="AF143" i="12" s="1"/>
  <c r="AF223" i="12" a="1"/>
  <c r="AF223" i="12" s="1"/>
  <c r="AK222" i="12" a="1"/>
  <c r="AK222" i="12" s="1"/>
  <c r="AF304" i="12" a="1"/>
  <c r="AF304" i="12" s="1"/>
  <c r="AI117" i="12" a="1"/>
  <c r="AI117" i="12" s="1"/>
  <c r="AF108" i="12" a="1"/>
  <c r="AF108" i="12" s="1"/>
  <c r="AF146" i="12" a="1"/>
  <c r="AF146" i="12" s="1"/>
  <c r="AI54" i="12" a="1"/>
  <c r="AI54" i="12" s="1"/>
  <c r="AI101" i="12" a="1"/>
  <c r="AI101" i="12" s="1"/>
  <c r="AK287" i="12" a="1"/>
  <c r="AK287" i="12" s="1"/>
  <c r="AK160" i="12" a="1"/>
  <c r="AK160" i="12" s="1"/>
  <c r="AF107" i="12" a="1"/>
  <c r="AF107" i="12" s="1"/>
  <c r="AF86" i="12" a="1"/>
  <c r="AF86" i="12" s="1"/>
  <c r="AI173" i="12" a="1"/>
  <c r="AI173" i="12" s="1"/>
  <c r="AF270" i="12" a="1"/>
  <c r="AF270" i="12" s="1"/>
  <c r="AF38" i="12" a="1"/>
  <c r="AF38" i="12" s="1"/>
  <c r="AF17" i="12" a="1"/>
  <c r="AF17" i="12" s="1"/>
  <c r="AF27" i="12" a="1"/>
  <c r="AF27" i="12" s="1"/>
  <c r="AK270" i="12" a="1"/>
  <c r="AK270" i="12" s="1"/>
  <c r="AF314" i="12" a="1"/>
  <c r="AF314" i="12" s="1"/>
  <c r="AI148" i="12" a="1"/>
  <c r="AI148" i="12" s="1"/>
  <c r="AK116" i="12" a="1"/>
  <c r="AK116" i="12" s="1"/>
  <c r="AI265" i="12" a="1"/>
  <c r="AI265" i="12" s="1"/>
  <c r="AK129" i="12" a="1"/>
  <c r="AK129" i="12" s="1"/>
  <c r="AK207" i="12" a="1"/>
  <c r="AK207" i="12" s="1"/>
  <c r="AF6" i="12" a="1"/>
  <c r="AF6" i="12" s="1"/>
  <c r="AF212" i="12" a="1"/>
  <c r="AF212" i="12" s="1"/>
  <c r="AK267" i="12" a="1"/>
  <c r="AK267" i="12" s="1"/>
  <c r="AK167" i="12" a="1"/>
  <c r="AK167" i="12" s="1"/>
  <c r="AK259" i="12" a="1"/>
  <c r="AK259" i="12" s="1"/>
  <c r="AF286" i="12" a="1"/>
  <c r="AF286" i="12" s="1"/>
  <c r="AF240" i="12" a="1"/>
  <c r="AF240" i="12" s="1"/>
  <c r="AF171" i="12" a="1"/>
  <c r="AF171" i="12" s="1"/>
  <c r="AF39" i="12" a="1"/>
  <c r="AF39" i="12" s="1"/>
  <c r="AI305" i="12" a="1"/>
  <c r="AI305" i="12" s="1"/>
  <c r="AK17" i="12" a="1"/>
  <c r="AK17" i="12" s="1"/>
  <c r="AF127" i="12" a="1"/>
  <c r="AF127" i="12" s="1"/>
  <c r="AF293" i="12" a="1"/>
  <c r="AF293" i="12" s="1"/>
  <c r="AK194" i="12" a="1"/>
  <c r="AK194" i="12" s="1"/>
  <c r="AI307" i="12" a="1"/>
  <c r="AI307" i="12" s="1"/>
  <c r="AK195" i="12" a="1"/>
  <c r="AK195" i="12" s="1"/>
  <c r="AK256" i="12" a="1"/>
  <c r="AK256" i="12" s="1"/>
  <c r="AI144" i="12" a="1"/>
  <c r="AI144" i="12" s="1"/>
  <c r="AI13" i="12" a="1"/>
  <c r="AI13" i="12" s="1"/>
  <c r="AF301" i="12" a="1"/>
  <c r="AF301" i="12" s="1"/>
  <c r="AF156" i="12" a="1"/>
  <c r="AF156" i="12" s="1"/>
  <c r="AK175" i="12" a="1"/>
  <c r="AK175" i="12" s="1"/>
  <c r="AK238" i="12" a="1"/>
  <c r="AK238" i="12" s="1"/>
  <c r="AF269" i="12" a="1"/>
  <c r="AF269" i="12" s="1"/>
  <c r="AI211" i="12" a="1"/>
  <c r="AI211" i="12" s="1"/>
  <c r="AF311" i="12" a="1"/>
  <c r="AF311" i="12" s="1"/>
  <c r="AI177" i="12" a="1"/>
  <c r="AI177" i="12" s="1"/>
  <c r="AF216" i="12" a="1"/>
  <c r="AF216" i="12" s="1"/>
  <c r="AI11" i="12" a="1"/>
  <c r="AI11" i="12" s="1"/>
  <c r="AK143" i="12" a="1"/>
  <c r="AK143" i="12" s="1"/>
  <c r="AF251" i="12" a="1"/>
  <c r="AF251" i="12" s="1"/>
  <c r="AK8" i="12" a="1"/>
  <c r="AK8" i="12" s="1"/>
  <c r="AK65" i="12" a="1"/>
  <c r="AK65" i="12" s="1"/>
  <c r="AF295" i="12" a="1"/>
  <c r="AF295" i="12" s="1"/>
  <c r="AK67" i="12" a="1"/>
  <c r="AK67" i="12" s="1"/>
  <c r="AI255" i="12" a="1"/>
  <c r="AI255" i="12" s="1"/>
  <c r="AK32" i="12" a="1"/>
  <c r="AK32" i="12" s="1"/>
  <c r="AI244" i="12" a="1"/>
  <c r="AI244" i="12" s="1"/>
  <c r="AF9" i="12" a="1"/>
  <c r="AF9" i="12" s="1"/>
  <c r="AI146" i="12" a="1"/>
  <c r="AI146" i="12" s="1"/>
  <c r="AF244" i="12" a="1"/>
  <c r="AF244" i="12" s="1"/>
  <c r="AI86" i="12" a="1"/>
  <c r="AI86" i="12" s="1"/>
  <c r="AF282" i="12" a="1"/>
  <c r="AF282" i="12" s="1"/>
  <c r="AI155" i="12" a="1"/>
  <c r="AI155" i="12" s="1"/>
  <c r="AI203" i="12" a="1"/>
  <c r="AI203" i="12" s="1"/>
  <c r="AK148" i="12" a="1"/>
  <c r="AK148" i="12" s="1"/>
  <c r="AF300" i="12" a="1"/>
  <c r="AF300" i="12" s="1"/>
  <c r="AF122" i="12" a="1"/>
  <c r="AF122" i="12" s="1"/>
  <c r="AF98" i="12" a="1"/>
  <c r="AF98" i="12" s="1"/>
  <c r="AI105" i="12" a="1"/>
  <c r="AI105" i="12" s="1"/>
  <c r="AF32" i="12" a="1"/>
  <c r="AF32" i="12" s="1"/>
  <c r="AF31" i="12" a="1"/>
  <c r="AF31" i="12" s="1"/>
  <c r="AF125" i="12" a="1"/>
  <c r="AF125" i="12" s="1"/>
  <c r="AI193" i="12" a="1"/>
  <c r="AI193" i="12" s="1"/>
  <c r="AK106" i="12" a="1"/>
  <c r="AK106" i="12" s="1"/>
  <c r="AI267" i="12" a="1"/>
  <c r="AI267" i="12" s="1"/>
  <c r="AI39" i="12" a="1"/>
  <c r="AI39" i="12" s="1"/>
  <c r="AF200" i="12" a="1"/>
  <c r="AF200" i="12" s="1"/>
  <c r="AF157" i="12" a="1"/>
  <c r="AF157" i="12" s="1"/>
  <c r="AI283" i="12" a="1"/>
  <c r="AI283" i="12" s="1"/>
  <c r="AI120" i="12" a="1"/>
  <c r="AI120" i="12" s="1"/>
  <c r="AK36" i="12" a="1"/>
  <c r="AK36" i="12" s="1"/>
  <c r="AK161" i="12" a="1"/>
  <c r="AK161" i="12" s="1"/>
  <c r="AF21" i="12" a="1"/>
  <c r="AF21" i="12" s="1"/>
  <c r="AF236" i="12" a="1"/>
  <c r="AF236" i="12" s="1"/>
  <c r="Z530" i="12"/>
  <c r="Y530" i="12" s="1"/>
  <c r="Z510" i="12"/>
  <c r="Y510" i="12" s="1"/>
  <c r="M479" i="12"/>
  <c r="L479" i="12" s="1"/>
  <c r="M458" i="12"/>
  <c r="L458" i="12" s="1"/>
  <c r="M456" i="12"/>
  <c r="L456" i="12" s="1"/>
  <c r="Z438" i="12"/>
  <c r="Y438" i="12" s="1"/>
  <c r="M395" i="12"/>
  <c r="L395" i="12" s="1"/>
  <c r="M388" i="12"/>
  <c r="L388" i="12" s="1"/>
  <c r="P482" i="12"/>
  <c r="R482" i="12"/>
  <c r="Q482" i="12" s="1"/>
  <c r="T194" i="18"/>
  <c r="V194" i="18" s="1"/>
  <c r="R194" i="18"/>
  <c r="AL108" i="18"/>
  <c r="R168" i="18"/>
  <c r="S209" i="18"/>
  <c r="U209" i="18" s="1"/>
  <c r="S48" i="18"/>
  <c r="U48" i="18" s="1"/>
  <c r="Q48" i="18"/>
  <c r="Q198" i="18"/>
  <c r="S198" i="18"/>
  <c r="U198" i="18" s="1"/>
  <c r="S77" i="18"/>
  <c r="U77" i="18" s="1"/>
  <c r="AA108" i="18"/>
  <c r="R99" i="18"/>
  <c r="T62" i="18"/>
  <c r="V62" i="18" s="1"/>
  <c r="D571" i="12"/>
  <c r="K188" i="3" s="1"/>
  <c r="R147" i="18"/>
  <c r="T147" i="18"/>
  <c r="V147" i="18" s="1"/>
  <c r="R185" i="18"/>
  <c r="T185" i="18"/>
  <c r="V185" i="18" s="1"/>
  <c r="P412" i="12"/>
  <c r="R412" i="12"/>
  <c r="Q412" i="12" s="1"/>
  <c r="R165" i="18"/>
  <c r="T165" i="18"/>
  <c r="V165" i="18"/>
  <c r="AA99" i="18"/>
  <c r="AP99" i="18"/>
  <c r="AO176" i="18"/>
  <c r="AB176" i="18"/>
  <c r="Z160" i="18"/>
  <c r="AO160" i="18"/>
  <c r="AB160" i="18"/>
  <c r="AP152" i="18"/>
  <c r="AN152" i="18"/>
  <c r="AL152" i="18"/>
  <c r="AQ161" i="18"/>
  <c r="AM161" i="18"/>
  <c r="AO161" i="18"/>
  <c r="AB165" i="18"/>
  <c r="AO165" i="18"/>
  <c r="AQ217" i="18"/>
  <c r="AM217" i="18"/>
  <c r="AO217" i="18"/>
  <c r="Z217" i="18"/>
  <c r="AO88" i="18"/>
  <c r="AM88" i="18"/>
  <c r="AP184" i="18"/>
  <c r="AN184" i="18"/>
  <c r="AQ96" i="18"/>
  <c r="Z96" i="18"/>
  <c r="AM96" i="18"/>
  <c r="AO96" i="18"/>
  <c r="AO173" i="18"/>
  <c r="AM173" i="18"/>
  <c r="Z173" i="18"/>
  <c r="AQ173" i="18"/>
  <c r="AB173" i="18"/>
  <c r="Q494" i="12"/>
  <c r="AN64" i="18"/>
  <c r="AL64" i="18"/>
  <c r="AA64" i="18"/>
  <c r="Y64" i="18"/>
  <c r="AL125" i="18"/>
  <c r="AP125" i="18"/>
  <c r="Y125" i="18"/>
  <c r="AA125" i="18"/>
  <c r="AP87" i="18"/>
  <c r="AN87" i="18"/>
  <c r="N149" i="18"/>
  <c r="W128" i="4"/>
  <c r="O143" i="18"/>
  <c r="T143" i="18" s="1"/>
  <c r="V143" i="18" s="1"/>
  <c r="X122" i="4"/>
  <c r="O486" i="12"/>
  <c r="W105" i="4"/>
  <c r="N126" i="18"/>
  <c r="X102" i="4"/>
  <c r="O123" i="18"/>
  <c r="O474" i="12"/>
  <c r="N114" i="18"/>
  <c r="S114" i="18" s="1"/>
  <c r="U114" i="18" s="1"/>
  <c r="W93" i="4"/>
  <c r="AB96" i="18"/>
  <c r="N84" i="18"/>
  <c r="W63" i="4"/>
  <c r="N81" i="18"/>
  <c r="O440" i="12"/>
  <c r="O78" i="18"/>
  <c r="X57" i="4"/>
  <c r="O422" i="12"/>
  <c r="W42" i="4"/>
  <c r="W40" i="4"/>
  <c r="O419" i="12"/>
  <c r="O420" i="12"/>
  <c r="X32" i="4"/>
  <c r="O53" i="18"/>
  <c r="O404" i="12"/>
  <c r="P404" i="12" s="1"/>
  <c r="AE291" i="12" a="1"/>
  <c r="AE291" i="12" s="1"/>
  <c r="AE178" i="12" a="1"/>
  <c r="AE178" i="12" s="1"/>
  <c r="AH57" i="12" a="1"/>
  <c r="AH57" i="12" s="1"/>
  <c r="AJ75" i="12" a="1"/>
  <c r="AJ75" i="12" s="1"/>
  <c r="AH146" i="12" a="1"/>
  <c r="AH146" i="12" s="1"/>
  <c r="AJ194" i="12" a="1"/>
  <c r="AJ194" i="12" s="1"/>
  <c r="AH298" i="12" a="1"/>
  <c r="AH298" i="12" s="1"/>
  <c r="AE214" i="12" a="1"/>
  <c r="AE214" i="12" s="1"/>
  <c r="AH116" i="12" a="1"/>
  <c r="AH116" i="12" s="1"/>
  <c r="AH147" i="12" a="1"/>
  <c r="AH147" i="12" s="1"/>
  <c r="AE38" i="12" a="1"/>
  <c r="AE38" i="12" s="1"/>
  <c r="AH156" i="12" a="1"/>
  <c r="AH156" i="12" s="1"/>
  <c r="AJ151" i="12" a="1"/>
  <c r="AJ151" i="12" s="1"/>
  <c r="AH309" i="12" a="1"/>
  <c r="AH309" i="12" s="1"/>
  <c r="AH310" i="12" a="1"/>
  <c r="AH310" i="12" s="1"/>
  <c r="AJ58" i="12" a="1"/>
  <c r="AJ58" i="12" s="1"/>
  <c r="AH154" i="12" a="1"/>
  <c r="AH154" i="12" s="1"/>
  <c r="AE224" i="12" a="1"/>
  <c r="AE224" i="12" s="1"/>
  <c r="AJ201" i="12" a="1"/>
  <c r="AJ201" i="12" s="1"/>
  <c r="AE125" i="12" a="1"/>
  <c r="AE125" i="12" s="1"/>
  <c r="AH52" i="12" a="1"/>
  <c r="AH52" i="12" s="1"/>
  <c r="AH106" i="12" a="1"/>
  <c r="AH106" i="12" s="1"/>
  <c r="AH237" i="12" a="1"/>
  <c r="AH237" i="12" s="1"/>
  <c r="AE317" i="12" a="1"/>
  <c r="AE317" i="12" s="1"/>
  <c r="AJ113" i="12" a="1"/>
  <c r="AJ113" i="12" s="1"/>
  <c r="AE260" i="12" a="1"/>
  <c r="AE260" i="12" s="1"/>
  <c r="AH252" i="12" a="1"/>
  <c r="AH252" i="12" s="1"/>
  <c r="AE168" i="12" a="1"/>
  <c r="AE168" i="12" s="1"/>
  <c r="AE143" i="12" a="1"/>
  <c r="AE143" i="12" s="1"/>
  <c r="AJ199" i="12" a="1"/>
  <c r="AJ199" i="12" s="1"/>
  <c r="AH218" i="12" a="1"/>
  <c r="AH218" i="12" s="1"/>
  <c r="AE202" i="12" a="1"/>
  <c r="AE202" i="12" s="1"/>
  <c r="AE316" i="12" a="1"/>
  <c r="AE316" i="12" s="1"/>
  <c r="AJ63" i="12" a="1"/>
  <c r="AJ63" i="12" s="1"/>
  <c r="AE294" i="12" a="1"/>
  <c r="AE294" i="12" s="1"/>
  <c r="AH12" i="12" a="1"/>
  <c r="AH12" i="12" s="1"/>
  <c r="AE169" i="12" a="1"/>
  <c r="AE169" i="12" s="1"/>
  <c r="AJ161" i="12" a="1"/>
  <c r="AJ161" i="12" s="1"/>
  <c r="AH62" i="12" a="1"/>
  <c r="AH62" i="12" s="1"/>
  <c r="AE39" i="12" a="1"/>
  <c r="AE39" i="12" s="1"/>
  <c r="AE73" i="12" a="1"/>
  <c r="AE73" i="12" s="1"/>
  <c r="AJ104" i="12" a="1"/>
  <c r="AJ104" i="12" s="1"/>
  <c r="AJ252" i="12" a="1"/>
  <c r="AJ252" i="12" s="1"/>
  <c r="AJ175" i="12" a="1"/>
  <c r="AJ175" i="12" s="1"/>
  <c r="AJ110" i="12" a="1"/>
  <c r="AJ110" i="12" s="1"/>
  <c r="AE298" i="12" a="1"/>
  <c r="AE298" i="12" s="1"/>
  <c r="AE66" i="12" a="1"/>
  <c r="AE66" i="12" s="1"/>
  <c r="AE288" i="12" a="1"/>
  <c r="AE288" i="12" s="1"/>
  <c r="AE212" i="12" a="1"/>
  <c r="AE212" i="12" s="1"/>
  <c r="AJ296" i="12" a="1"/>
  <c r="AJ296" i="12" s="1"/>
  <c r="AE158" i="12" a="1"/>
  <c r="AE158" i="12" s="1"/>
  <c r="AH270" i="12" a="1"/>
  <c r="AH270" i="12" s="1"/>
  <c r="AH168" i="12" a="1"/>
  <c r="AH168" i="12" s="1"/>
  <c r="AJ269" i="12" a="1"/>
  <c r="AJ269" i="12" s="1"/>
  <c r="AE201" i="12" a="1"/>
  <c r="AE201" i="12" s="1"/>
  <c r="AE57" i="12" a="1"/>
  <c r="AE57" i="12" s="1"/>
  <c r="AJ34" i="12" a="1"/>
  <c r="AJ34" i="12" s="1"/>
  <c r="AJ27" i="12" a="1"/>
  <c r="AJ27" i="12" s="1"/>
  <c r="AE200" i="12" a="1"/>
  <c r="AE200" i="12" s="1"/>
  <c r="AH175" i="12" a="1"/>
  <c r="AH175" i="12" s="1"/>
  <c r="AH144" i="12" a="1"/>
  <c r="AH144" i="12" s="1"/>
  <c r="AJ114" i="12" a="1"/>
  <c r="AJ114" i="12" s="1"/>
  <c r="AE252" i="12" a="1"/>
  <c r="AE252" i="12" s="1"/>
  <c r="AE117" i="12" a="1"/>
  <c r="AE117" i="12" s="1"/>
  <c r="AJ65" i="12" a="1"/>
  <c r="AJ65" i="12" s="1"/>
  <c r="AE109" i="12" a="1"/>
  <c r="AE109" i="12" s="1"/>
  <c r="AH9" i="12" a="1"/>
  <c r="AH9" i="12" s="1"/>
  <c r="AJ259" i="12" a="1"/>
  <c r="AJ259" i="12" s="1"/>
  <c r="AH122" i="12" a="1"/>
  <c r="AH122" i="12" s="1"/>
  <c r="AH251" i="12" a="1"/>
  <c r="AH251" i="12" s="1"/>
  <c r="AH71" i="12" a="1"/>
  <c r="AH71" i="12" s="1"/>
  <c r="AJ21" i="12" a="1"/>
  <c r="AJ21" i="12" s="1"/>
  <c r="AH311" i="12" a="1"/>
  <c r="AH311" i="12" s="1"/>
  <c r="AJ29" i="12" a="1"/>
  <c r="AJ29" i="12" s="1"/>
  <c r="AE194" i="12" a="1"/>
  <c r="AE194" i="12" s="1"/>
  <c r="AE149" i="12" a="1"/>
  <c r="AE149" i="12" s="1"/>
  <c r="AH68" i="12" a="1"/>
  <c r="AH68" i="12" s="1"/>
  <c r="AE271" i="12" a="1"/>
  <c r="AE271" i="12" s="1"/>
  <c r="AE203" i="12" a="1"/>
  <c r="AE203" i="12" s="1"/>
  <c r="AE268" i="12" a="1"/>
  <c r="AE268" i="12" s="1"/>
  <c r="AH195" i="12" a="1"/>
  <c r="AH195" i="12" s="1"/>
  <c r="AJ219" i="12" a="1"/>
  <c r="AJ219" i="12" s="1"/>
  <c r="AE153" i="12" a="1"/>
  <c r="AE153" i="12" s="1"/>
  <c r="AJ25" i="12" a="1"/>
  <c r="AJ25" i="12" s="1"/>
  <c r="AH205" i="12" a="1"/>
  <c r="AH205" i="12" s="1"/>
  <c r="AH297" i="12" a="1"/>
  <c r="AH297" i="12" s="1"/>
  <c r="M510" i="12"/>
  <c r="L510" i="12" s="1"/>
  <c r="Z456" i="12"/>
  <c r="Y456" i="12" s="1"/>
  <c r="Z434" i="12"/>
  <c r="Y434" i="12" s="1"/>
  <c r="Z413" i="12"/>
  <c r="Y413" i="12" s="1"/>
  <c r="S64" i="18"/>
  <c r="U64" i="18" s="1"/>
  <c r="Q64" i="18"/>
  <c r="AL154" i="18"/>
  <c r="AP154" i="18"/>
  <c r="AP112" i="18"/>
  <c r="AA112" i="18"/>
  <c r="AP116" i="18"/>
  <c r="AN116" i="18"/>
  <c r="AN139" i="18"/>
  <c r="AP139" i="18"/>
  <c r="AA213" i="18"/>
  <c r="AL213" i="18"/>
  <c r="AN95" i="18"/>
  <c r="Y95" i="18"/>
  <c r="AP95" i="18"/>
  <c r="AO133" i="18"/>
  <c r="AM133" i="18"/>
  <c r="AM227" i="18"/>
  <c r="AL202" i="18"/>
  <c r="AP202" i="18"/>
  <c r="B517" i="12"/>
  <c r="S134" i="3"/>
  <c r="B432" i="12"/>
  <c r="S51" i="3"/>
  <c r="W134" i="4"/>
  <c r="O516" i="12"/>
  <c r="S106" i="18"/>
  <c r="U106" i="18" s="1"/>
  <c r="Q106" i="18"/>
  <c r="AM164" i="18"/>
  <c r="AO164" i="18"/>
  <c r="AQ164" i="18"/>
  <c r="AO56" i="18"/>
  <c r="AM56" i="18"/>
  <c r="AO116" i="18"/>
  <c r="Z116" i="18"/>
  <c r="AP80" i="18"/>
  <c r="AN80" i="18"/>
  <c r="AA80" i="18"/>
  <c r="AM189" i="18"/>
  <c r="AO189" i="18"/>
  <c r="AP73" i="18"/>
  <c r="AL73" i="18"/>
  <c r="AP115" i="18"/>
  <c r="AN115" i="18"/>
  <c r="AN141" i="18"/>
  <c r="AP141" i="18"/>
  <c r="AA210" i="18"/>
  <c r="AN210" i="18"/>
  <c r="B540" i="12"/>
  <c r="C540" i="12" s="1"/>
  <c r="S157" i="3"/>
  <c r="N207" i="18"/>
  <c r="Q207" i="18" s="1"/>
  <c r="O568" i="12"/>
  <c r="P568" i="12" s="1"/>
  <c r="N191" i="18"/>
  <c r="O552" i="12"/>
  <c r="P552" i="12" s="1"/>
  <c r="O528" i="12"/>
  <c r="W146" i="4"/>
  <c r="S140" i="3"/>
  <c r="B523" i="12"/>
  <c r="S88" i="3"/>
  <c r="B470" i="12"/>
  <c r="X120" i="4"/>
  <c r="O141" i="18"/>
  <c r="AB90" i="18"/>
  <c r="B568" i="12"/>
  <c r="S185" i="3"/>
  <c r="B566" i="12"/>
  <c r="S183" i="3"/>
  <c r="Z566" i="12"/>
  <c r="Y566" i="12" s="1"/>
  <c r="Z145" i="18"/>
  <c r="AA106" i="18"/>
  <c r="AB211" i="18"/>
  <c r="Y46" i="18"/>
  <c r="AQ125" i="18"/>
  <c r="T180" i="18"/>
  <c r="V180" i="18" s="1"/>
  <c r="R180" i="18"/>
  <c r="T138" i="18"/>
  <c r="V138" i="18" s="1"/>
  <c r="R138" i="18"/>
  <c r="C524" i="12"/>
  <c r="E524" i="12"/>
  <c r="D524" i="12" s="1"/>
  <c r="K141" i="3" s="1"/>
  <c r="R466" i="12"/>
  <c r="Q466" i="12" s="1"/>
  <c r="S85" i="4" s="1"/>
  <c r="P466" i="12"/>
  <c r="R174" i="18"/>
  <c r="T174" i="18"/>
  <c r="V174" i="18" s="1"/>
  <c r="E458" i="12"/>
  <c r="D458" i="12" s="1"/>
  <c r="K77" i="3" s="1"/>
  <c r="C458" i="12"/>
  <c r="S68" i="18"/>
  <c r="U68" i="18" s="1"/>
  <c r="Q68" i="18"/>
  <c r="P454" i="12"/>
  <c r="R454" i="12"/>
  <c r="Q454" i="12" s="1"/>
  <c r="S74" i="4" s="1"/>
  <c r="Q206" i="18"/>
  <c r="S206" i="18"/>
  <c r="U206" i="18" s="1"/>
  <c r="R82" i="18"/>
  <c r="T82" i="18"/>
  <c r="V82" i="18" s="1"/>
  <c r="S182" i="18"/>
  <c r="U182" i="18" s="1"/>
  <c r="Q182" i="18"/>
  <c r="R464" i="12"/>
  <c r="P464" i="12"/>
  <c r="R31" i="18"/>
  <c r="T31" i="18"/>
  <c r="V31" i="18" s="1"/>
  <c r="R405" i="12"/>
  <c r="Q405" i="12" s="1"/>
  <c r="P405" i="12"/>
  <c r="S87" i="18"/>
  <c r="U87" i="18" s="1"/>
  <c r="Q87" i="18"/>
  <c r="T114" i="18"/>
  <c r="V114" i="18" s="1"/>
  <c r="R114" i="18"/>
  <c r="T217" i="18"/>
  <c r="V217" i="18" s="1"/>
  <c r="R217" i="18"/>
  <c r="S171" i="18"/>
  <c r="U171" i="18" s="1"/>
  <c r="Q171" i="18"/>
  <c r="Q29" i="18"/>
  <c r="S29" i="18"/>
  <c r="U29" i="18" s="1"/>
  <c r="R38" i="18"/>
  <c r="T38" i="18"/>
  <c r="V38" i="18" s="1"/>
  <c r="E477" i="12"/>
  <c r="D477" i="12" s="1"/>
  <c r="K95" i="3" s="1"/>
  <c r="C477" i="12"/>
  <c r="E526" i="12"/>
  <c r="D526" i="12" s="1"/>
  <c r="K143" i="3" s="1"/>
  <c r="C526" i="12"/>
  <c r="R221" i="18"/>
  <c r="T221" i="18"/>
  <c r="V221" i="18" s="1"/>
  <c r="E520" i="12"/>
  <c r="D520" i="12" s="1"/>
  <c r="K137" i="3" s="1"/>
  <c r="C520" i="12"/>
  <c r="C422" i="12"/>
  <c r="E422" i="12"/>
  <c r="D422" i="12" s="1"/>
  <c r="K41" i="3" s="1"/>
  <c r="S165" i="18"/>
  <c r="U165" i="18" s="1"/>
  <c r="Q165" i="18"/>
  <c r="S49" i="18"/>
  <c r="U49" i="18" s="1"/>
  <c r="Q49" i="18"/>
  <c r="R200" i="18"/>
  <c r="T200" i="18"/>
  <c r="V200" i="18" s="1"/>
  <c r="E441" i="12"/>
  <c r="D441" i="12" s="1"/>
  <c r="C441" i="12"/>
  <c r="P387" i="12"/>
  <c r="X387" i="12" s="1"/>
  <c r="R387" i="12"/>
  <c r="S162" i="18"/>
  <c r="U162" i="18" s="1"/>
  <c r="Q162" i="18"/>
  <c r="S184" i="18"/>
  <c r="U184" i="18"/>
  <c r="Q184" i="18"/>
  <c r="R575" i="12"/>
  <c r="Q575" i="12" s="1"/>
  <c r="P575" i="12"/>
  <c r="R84" i="18"/>
  <c r="T84" i="18"/>
  <c r="V84" i="18" s="1"/>
  <c r="R513" i="12"/>
  <c r="Q513" i="12" s="1"/>
  <c r="P513" i="12"/>
  <c r="C446" i="12"/>
  <c r="E446" i="12"/>
  <c r="D446" i="12" s="1"/>
  <c r="Y89" i="18"/>
  <c r="AL89" i="18"/>
  <c r="AQ101" i="18"/>
  <c r="AM101" i="18"/>
  <c r="AO101" i="18"/>
  <c r="Z192" i="18"/>
  <c r="AQ192" i="18"/>
  <c r="AO192" i="18"/>
  <c r="AM192" i="18"/>
  <c r="AB31" i="18"/>
  <c r="AO31" i="18"/>
  <c r="AM152" i="18"/>
  <c r="AQ152" i="18"/>
  <c r="AO152" i="18"/>
  <c r="Y169" i="18"/>
  <c r="AP169" i="18"/>
  <c r="AA169" i="18"/>
  <c r="Z170" i="18"/>
  <c r="AO170" i="18"/>
  <c r="AM170" i="18"/>
  <c r="AL58" i="18"/>
  <c r="AN58" i="18"/>
  <c r="Y179" i="18"/>
  <c r="AP179" i="18"/>
  <c r="AL198" i="18"/>
  <c r="AP198" i="18"/>
  <c r="AQ107" i="18"/>
  <c r="Z107" i="18"/>
  <c r="AM107" i="18"/>
  <c r="AB107" i="18"/>
  <c r="AO107" i="18"/>
  <c r="S205" i="3"/>
  <c r="B588" i="12"/>
  <c r="S200" i="3"/>
  <c r="B583" i="12"/>
  <c r="C583" i="12" s="1"/>
  <c r="S176" i="3"/>
  <c r="B559" i="12"/>
  <c r="S165" i="3"/>
  <c r="B548" i="12"/>
  <c r="C548" i="12" s="1"/>
  <c r="B543" i="12"/>
  <c r="S160" i="3"/>
  <c r="S155" i="3"/>
  <c r="B538" i="12"/>
  <c r="B531" i="12"/>
  <c r="C531" i="12" s="1"/>
  <c r="S148" i="3"/>
  <c r="S127" i="3"/>
  <c r="B510" i="12"/>
  <c r="S113" i="3"/>
  <c r="B495" i="12"/>
  <c r="B488" i="12"/>
  <c r="E488" i="12" s="1"/>
  <c r="D488" i="12" s="1"/>
  <c r="K106" i="3" s="1"/>
  <c r="S106" i="3"/>
  <c r="S79" i="3"/>
  <c r="B461" i="12"/>
  <c r="E392" i="12"/>
  <c r="D392" i="12" s="1"/>
  <c r="R406" i="12"/>
  <c r="Q406" i="12" s="1"/>
  <c r="S27" i="4" s="1"/>
  <c r="E539" i="12"/>
  <c r="D539" i="12" s="1"/>
  <c r="S60" i="18"/>
  <c r="U60" i="18" s="1"/>
  <c r="AM68" i="18"/>
  <c r="AB68" i="18"/>
  <c r="AB162" i="18"/>
  <c r="AQ162" i="18"/>
  <c r="Y36" i="18"/>
  <c r="AL36" i="18"/>
  <c r="AA36" i="18"/>
  <c r="AP92" i="18"/>
  <c r="W178" i="4"/>
  <c r="N199" i="18"/>
  <c r="O560" i="12"/>
  <c r="P560" i="12" s="1"/>
  <c r="X177" i="4"/>
  <c r="O198" i="18"/>
  <c r="O192" i="18"/>
  <c r="X171" i="4"/>
  <c r="AA159" i="18"/>
  <c r="Y159" i="18"/>
  <c r="N147" i="18"/>
  <c r="O508" i="12"/>
  <c r="W126" i="4"/>
  <c r="Y146" i="18"/>
  <c r="AA146" i="18"/>
  <c r="W92" i="4"/>
  <c r="O473" i="12"/>
  <c r="R473" i="12" s="1"/>
  <c r="Q473" i="12" s="1"/>
  <c r="AI254" i="12" a="1"/>
  <c r="AI254" i="12" s="1"/>
  <c r="AF246" i="12" a="1"/>
  <c r="AF246" i="12" s="1"/>
  <c r="AF309" i="12" a="1"/>
  <c r="AF309" i="12" s="1"/>
  <c r="AI222" i="12" a="1"/>
  <c r="AI222" i="12" s="1"/>
  <c r="AI58" i="12" a="1"/>
  <c r="AI58" i="12" s="1"/>
  <c r="AF58" i="12" a="1"/>
  <c r="AF58" i="12" s="1"/>
  <c r="AI62" i="12" a="1"/>
  <c r="AI62" i="12" s="1"/>
  <c r="AK103" i="12" a="1"/>
  <c r="AK103" i="12" s="1"/>
  <c r="AI174" i="12" a="1"/>
  <c r="AI174" i="12" s="1"/>
  <c r="AI269" i="12" a="1"/>
  <c r="AI269" i="12" s="1"/>
  <c r="AK258" i="12" a="1"/>
  <c r="AK258" i="12" s="1"/>
  <c r="AI158" i="12" a="1"/>
  <c r="AI158" i="12" s="1"/>
  <c r="AI132" i="12" a="1"/>
  <c r="AI132" i="12" s="1"/>
  <c r="AF72" i="12" a="1"/>
  <c r="AF72" i="12" s="1"/>
  <c r="AI197" i="12" a="1"/>
  <c r="AI197" i="12" s="1"/>
  <c r="AK176" i="12" a="1"/>
  <c r="AK176" i="12" s="1"/>
  <c r="AF299" i="12" a="1"/>
  <c r="AF299" i="12" s="1"/>
  <c r="AF149" i="12" a="1"/>
  <c r="AF149" i="12" s="1"/>
  <c r="AF221" i="12" a="1"/>
  <c r="AF221" i="12" s="1"/>
  <c r="AI30" i="12" a="1"/>
  <c r="AI30" i="12" s="1"/>
  <c r="AI221" i="12" a="1"/>
  <c r="AI221" i="12" s="1"/>
  <c r="AI207" i="12" a="1"/>
  <c r="AI207" i="12" s="1"/>
  <c r="AK145" i="12" a="1"/>
  <c r="AK145" i="12" s="1"/>
  <c r="AF65" i="12" a="1"/>
  <c r="AF65" i="12" s="1"/>
  <c r="AK83" i="12" a="1"/>
  <c r="AK83" i="12" s="1"/>
  <c r="AF34" i="12" a="1"/>
  <c r="AF34" i="12" s="1"/>
  <c r="AF289" i="12" a="1"/>
  <c r="AF289" i="12" s="1"/>
  <c r="AK218" i="12" a="1"/>
  <c r="AK218" i="12" s="1"/>
  <c r="AI162" i="12" a="1"/>
  <c r="AI162" i="12" s="1"/>
  <c r="AI103" i="12" a="1"/>
  <c r="AI103" i="12" s="1"/>
  <c r="AI210" i="12" a="1"/>
  <c r="AI210" i="12" s="1"/>
  <c r="AI297" i="12" a="1"/>
  <c r="AI297" i="12" s="1"/>
  <c r="AI219" i="12" a="1"/>
  <c r="AI219" i="12" s="1"/>
  <c r="AI285" i="12" a="1"/>
  <c r="AI285" i="12" s="1"/>
  <c r="AI61" i="12" a="1"/>
  <c r="AI61" i="12" s="1"/>
  <c r="AF105" i="12" a="1"/>
  <c r="AF105" i="12" s="1"/>
  <c r="AI242" i="12" a="1"/>
  <c r="AI242" i="12" s="1"/>
  <c r="AK127" i="12" a="1"/>
  <c r="AK127" i="12" s="1"/>
  <c r="AI312" i="12" a="1"/>
  <c r="AI312" i="12" s="1"/>
  <c r="AK119" i="12" a="1"/>
  <c r="AK119" i="12" s="1"/>
  <c r="AF192" i="12" a="1"/>
  <c r="AF192" i="12" s="1"/>
  <c r="AK55" i="12" a="1"/>
  <c r="AK55" i="12" s="1"/>
  <c r="AF57" i="12" a="1"/>
  <c r="AF57" i="12" s="1"/>
  <c r="AK191" i="12" a="1"/>
  <c r="AK191" i="12" s="1"/>
  <c r="AF215" i="12" a="1"/>
  <c r="AF215" i="12" s="1"/>
  <c r="AK149" i="12" a="1"/>
  <c r="AK149" i="12" s="1"/>
  <c r="AF308" i="12" a="1"/>
  <c r="AF308" i="12" s="1"/>
  <c r="AK99" i="12" a="1"/>
  <c r="AK99" i="12" s="1"/>
  <c r="AK150" i="12" a="1"/>
  <c r="AK150" i="12" s="1"/>
  <c r="AI257" i="12" a="1"/>
  <c r="AI257" i="12" s="1"/>
  <c r="AK189" i="12" a="1"/>
  <c r="AK189" i="12" s="1"/>
  <c r="AK313" i="12" a="1"/>
  <c r="AK313" i="12" s="1"/>
  <c r="AK81" i="12" a="1"/>
  <c r="AK81" i="12" s="1"/>
  <c r="AF68" i="12" a="1"/>
  <c r="AF68" i="12" s="1"/>
  <c r="AI60" i="12" a="1"/>
  <c r="AI60" i="12" s="1"/>
  <c r="AI252" i="12" a="1"/>
  <c r="AI252" i="12" s="1"/>
  <c r="AF59" i="12" a="1"/>
  <c r="AF59" i="12" s="1"/>
  <c r="X20" i="4"/>
  <c r="AF147" i="12" a="1"/>
  <c r="AF147" i="12" s="1"/>
  <c r="AI65" i="12" a="1"/>
  <c r="AI65" i="12" s="1"/>
  <c r="AI21" i="12" a="1"/>
  <c r="AI21" i="12" s="1"/>
  <c r="AI131" i="12" a="1"/>
  <c r="AI131" i="12" s="1"/>
  <c r="AK242" i="12" a="1"/>
  <c r="AK242" i="12" s="1"/>
  <c r="AK289" i="12" a="1"/>
  <c r="AK289" i="12" s="1"/>
  <c r="AK312" i="12" a="1"/>
  <c r="AK312" i="12" s="1"/>
  <c r="AF204" i="12" a="1"/>
  <c r="AF204" i="12" s="1"/>
  <c r="AF19" i="12" a="1"/>
  <c r="AF19" i="12" s="1"/>
  <c r="AI29" i="12" a="1"/>
  <c r="AI29" i="12" s="1"/>
  <c r="AF130" i="12" a="1"/>
  <c r="AF130" i="12" s="1"/>
  <c r="AK292" i="12" a="1"/>
  <c r="AK292" i="12" s="1"/>
  <c r="AK308" i="12" a="1"/>
  <c r="AK308" i="12" s="1"/>
  <c r="AI224" i="12" a="1"/>
  <c r="AI224" i="12" s="1"/>
  <c r="AI57" i="12" a="1"/>
  <c r="AI57" i="12" s="1"/>
  <c r="AK243" i="12" a="1"/>
  <c r="AK243" i="12" s="1"/>
  <c r="AF193" i="12" a="1"/>
  <c r="AF193" i="12" s="1"/>
  <c r="AF148" i="12" a="1"/>
  <c r="AF148" i="12" s="1"/>
  <c r="AF268" i="12" a="1"/>
  <c r="AF268" i="12" s="1"/>
  <c r="AK120" i="12" a="1"/>
  <c r="AK120" i="12" s="1"/>
  <c r="AF25" i="12" a="1"/>
  <c r="AF25" i="12" s="1"/>
  <c r="AF144" i="12" a="1"/>
  <c r="AF144" i="12" s="1"/>
  <c r="AF255" i="12" a="1"/>
  <c r="AF255" i="12" s="1"/>
  <c r="AK151" i="12" a="1"/>
  <c r="AK151" i="12" s="1"/>
  <c r="AI104" i="12" a="1"/>
  <c r="AI104" i="12" s="1"/>
  <c r="AI107" i="12" a="1"/>
  <c r="AI107" i="12" s="1"/>
  <c r="AI235" i="12" a="1"/>
  <c r="AI235" i="12" s="1"/>
  <c r="AK9" i="12" a="1"/>
  <c r="AK9" i="12" s="1"/>
  <c r="AI314" i="12" a="1"/>
  <c r="AI314" i="12" s="1"/>
  <c r="AF174" i="12" a="1"/>
  <c r="AF174" i="12" s="1"/>
  <c r="AF64" i="12" a="1"/>
  <c r="AF64" i="12" s="1"/>
  <c r="AK315" i="12" a="1"/>
  <c r="AK315" i="12" s="1"/>
  <c r="AK13" i="12" a="1"/>
  <c r="AK13" i="12" s="1"/>
  <c r="AF263" i="12" a="1"/>
  <c r="AF263" i="12" s="1"/>
  <c r="AI166" i="12" a="1"/>
  <c r="AI166" i="12" s="1"/>
  <c r="AF197" i="12" a="1"/>
  <c r="AF197" i="12" s="1"/>
  <c r="AF262" i="12" a="1"/>
  <c r="AF262" i="12" s="1"/>
  <c r="AK220" i="12" a="1"/>
  <c r="AK220" i="12" s="1"/>
  <c r="AK131" i="12" a="1"/>
  <c r="AK131" i="12" s="1"/>
  <c r="AK162" i="12" a="1"/>
  <c r="AK162" i="12" s="1"/>
  <c r="AK179" i="12" a="1"/>
  <c r="AK179" i="12" s="1"/>
  <c r="AI194" i="12" a="1"/>
  <c r="AI194" i="12" s="1"/>
  <c r="AI108" i="12" a="1"/>
  <c r="AI108" i="12" s="1"/>
  <c r="AI195" i="12" a="1"/>
  <c r="AI195" i="12" s="1"/>
  <c r="AK132" i="12" a="1"/>
  <c r="AK132" i="12" s="1"/>
  <c r="AK203" i="12" a="1"/>
  <c r="AK203" i="12" s="1"/>
  <c r="AI147" i="12" a="1"/>
  <c r="AI147" i="12" s="1"/>
  <c r="AI34" i="12" a="1"/>
  <c r="AI34" i="12" s="1"/>
  <c r="AI35" i="12" a="1"/>
  <c r="AI35" i="12" s="1"/>
  <c r="AK249" i="12" a="1"/>
  <c r="AK249" i="12" s="1"/>
  <c r="AI243" i="12" a="1"/>
  <c r="AI243" i="12" s="1"/>
  <c r="AI123" i="12" a="1"/>
  <c r="AI123" i="12" s="1"/>
  <c r="AI266" i="12" a="1"/>
  <c r="AI266" i="12" s="1"/>
  <c r="AK254" i="12" a="1"/>
  <c r="AK254" i="12" s="1"/>
  <c r="AK317" i="12" a="1"/>
  <c r="AK317" i="12" s="1"/>
  <c r="AF110" i="12" a="1"/>
  <c r="AF110" i="12" s="1"/>
  <c r="AK105" i="12" a="1"/>
  <c r="AK105" i="12" s="1"/>
  <c r="AK250" i="12" a="1"/>
  <c r="AK250" i="12" s="1"/>
  <c r="AI81" i="12" a="1"/>
  <c r="AI81" i="12" s="1"/>
  <c r="AI126" i="12" a="1"/>
  <c r="AI126" i="12" s="1"/>
  <c r="AI106" i="12" a="1"/>
  <c r="AI106" i="12" s="1"/>
  <c r="AK190" i="12" a="1"/>
  <c r="AK190" i="12" s="1"/>
  <c r="AF283" i="12" a="1"/>
  <c r="AF283" i="12" s="1"/>
  <c r="AI156" i="12" a="1"/>
  <c r="AI156" i="12" s="1"/>
  <c r="AK110" i="12" a="1"/>
  <c r="AK110" i="12" s="1"/>
  <c r="AK288" i="12" a="1"/>
  <c r="AK288" i="12" s="1"/>
  <c r="AK204" i="12" a="1"/>
  <c r="AK204" i="12" s="1"/>
  <c r="AI68" i="12" a="1"/>
  <c r="AI68" i="12" s="1"/>
  <c r="AF198" i="12" a="1"/>
  <c r="AF198" i="12" s="1"/>
  <c r="AF133" i="12" a="1"/>
  <c r="AF133" i="12" s="1"/>
  <c r="AI200" i="12" a="1"/>
  <c r="AI200" i="12" s="1"/>
  <c r="AK246" i="12" a="1"/>
  <c r="AK246" i="12" s="1"/>
  <c r="AI259" i="12" a="1"/>
  <c r="AI259" i="12" s="1"/>
  <c r="AI23" i="12" a="1"/>
  <c r="AI23" i="12" s="1"/>
  <c r="AF296" i="12" a="1"/>
  <c r="AF296" i="12" s="1"/>
  <c r="AK299" i="12" a="1"/>
  <c r="AK299" i="12" s="1"/>
  <c r="AK198" i="12" a="1"/>
  <c r="AK198" i="12" s="1"/>
  <c r="AF73" i="12" a="1"/>
  <c r="AF73" i="12" s="1"/>
  <c r="AF97" i="12" a="1"/>
  <c r="AF97" i="12" s="1"/>
  <c r="AI212" i="12" a="1"/>
  <c r="AI212" i="12" s="1"/>
  <c r="AK98" i="12" a="1"/>
  <c r="AK98" i="12" s="1"/>
  <c r="AF235" i="12" a="1"/>
  <c r="AF235" i="12" s="1"/>
  <c r="AF196" i="12" a="1"/>
  <c r="AF196" i="12" s="1"/>
  <c r="AI164" i="12" a="1"/>
  <c r="AI164" i="12" s="1"/>
  <c r="AK263" i="12" a="1"/>
  <c r="AK263" i="12" s="1"/>
  <c r="AF13" i="12" a="1"/>
  <c r="AF13" i="12" s="1"/>
  <c r="AI41" i="12" a="1"/>
  <c r="AI41" i="12" s="1"/>
  <c r="AK282" i="12" a="1"/>
  <c r="AK282" i="12" s="1"/>
  <c r="AI206" i="12" a="1"/>
  <c r="AI206" i="12" s="1"/>
  <c r="AK97" i="12" a="1"/>
  <c r="AK97" i="12" s="1"/>
  <c r="AF199" i="12" a="1"/>
  <c r="AF199" i="12" s="1"/>
  <c r="AI64" i="12" a="1"/>
  <c r="AI64" i="12" s="1"/>
  <c r="AI248" i="12" a="1"/>
  <c r="AI248" i="12" s="1"/>
  <c r="AF303" i="12" a="1"/>
  <c r="AF303" i="12" s="1"/>
  <c r="AK7" i="12" a="1"/>
  <c r="AK7" i="12" s="1"/>
  <c r="AI100" i="12" a="1"/>
  <c r="AI100" i="12" s="1"/>
  <c r="AF238" i="12" a="1"/>
  <c r="AF238" i="12" s="1"/>
  <c r="AK38" i="12" a="1"/>
  <c r="AK38" i="12" s="1"/>
  <c r="AF237" i="12" a="1"/>
  <c r="AF237" i="12" s="1"/>
  <c r="AK201" i="12" a="1"/>
  <c r="AK201" i="12" s="1"/>
  <c r="AI70" i="12" a="1"/>
  <c r="AI70" i="12" s="1"/>
  <c r="AI196" i="12" a="1"/>
  <c r="AI196" i="12" s="1"/>
  <c r="AF294" i="12" a="1"/>
  <c r="AF294" i="12" s="1"/>
  <c r="AF104" i="12" a="1"/>
  <c r="AF104" i="12" s="1"/>
  <c r="AK235" i="12" a="1"/>
  <c r="AK235" i="12" s="1"/>
  <c r="AK171" i="12" a="1"/>
  <c r="AK171" i="12" s="1"/>
  <c r="AF312" i="12" a="1"/>
  <c r="AF312" i="12" s="1"/>
  <c r="AI268" i="12" a="1"/>
  <c r="AI268" i="12" s="1"/>
  <c r="AK237" i="12" a="1"/>
  <c r="AK237" i="12" s="1"/>
  <c r="AI190" i="12" a="1"/>
  <c r="AI190" i="12" s="1"/>
  <c r="AF163" i="12" a="1"/>
  <c r="AF163" i="12" s="1"/>
  <c r="AF195" i="12" a="1"/>
  <c r="AF195" i="12" s="1"/>
  <c r="AI167" i="12" a="1"/>
  <c r="AI167" i="12" s="1"/>
  <c r="AK64" i="12" a="1"/>
  <c r="AK64" i="12" s="1"/>
  <c r="AI73" i="12" a="1"/>
  <c r="AI73" i="12" s="1"/>
  <c r="AK210" i="12" a="1"/>
  <c r="AK210" i="12" s="1"/>
  <c r="AI6" i="12" a="1"/>
  <c r="AI6" i="12" s="1"/>
  <c r="AI143" i="12" a="1"/>
  <c r="AI143" i="12" s="1"/>
  <c r="AI169" i="12" a="1"/>
  <c r="AI169" i="12" s="1"/>
  <c r="AI15" i="12" a="1"/>
  <c r="AI15" i="12" s="1"/>
  <c r="AI262" i="12" a="1"/>
  <c r="AI262" i="12" s="1"/>
  <c r="AI9" i="12" a="1"/>
  <c r="AI9" i="12" s="1"/>
  <c r="AF155" i="12" a="1"/>
  <c r="AF155" i="12" s="1"/>
  <c r="AK264" i="12" a="1"/>
  <c r="AK264" i="12" s="1"/>
  <c r="AF77" i="12" a="1"/>
  <c r="AF77" i="12" s="1"/>
  <c r="AK123" i="12" a="1"/>
  <c r="AK123" i="12" s="1"/>
  <c r="W17" i="4"/>
  <c r="O396" i="12"/>
  <c r="S33" i="18"/>
  <c r="U33" i="18" s="1"/>
  <c r="Q33" i="18"/>
  <c r="AJ291" i="12" a="1"/>
  <c r="AJ291" i="12" s="1"/>
  <c r="AJ200" i="12" a="1"/>
  <c r="AJ200" i="12" s="1"/>
  <c r="AJ214" i="12" a="1"/>
  <c r="AJ214" i="12" s="1"/>
  <c r="AH27" i="12" a="1"/>
  <c r="AH27" i="12" s="1"/>
  <c r="AH103" i="12" a="1"/>
  <c r="AH103" i="12" s="1"/>
  <c r="AJ179" i="12" a="1"/>
  <c r="AJ179" i="12" s="1"/>
  <c r="AH166" i="12" a="1"/>
  <c r="AH166" i="12" s="1"/>
  <c r="AE266" i="12" a="1"/>
  <c r="AE266" i="12" s="1"/>
  <c r="AH283" i="12" a="1"/>
  <c r="AH283" i="12" s="1"/>
  <c r="AE111" i="12" a="1"/>
  <c r="AE111" i="12" s="1"/>
  <c r="AH160" i="12" a="1"/>
  <c r="AH160" i="12" s="1"/>
  <c r="AH291" i="12" a="1"/>
  <c r="AH291" i="12" s="1"/>
  <c r="AE8" i="12" a="1"/>
  <c r="AE8" i="12" s="1"/>
  <c r="AJ307" i="12" a="1"/>
  <c r="AJ307" i="12" s="1"/>
  <c r="AJ97" i="12" a="1"/>
  <c r="AJ97" i="12" s="1"/>
  <c r="AJ205" i="12" a="1"/>
  <c r="AJ205" i="12" s="1"/>
  <c r="AE67" i="12" a="1"/>
  <c r="AE67" i="12" s="1"/>
  <c r="AE264" i="12" a="1"/>
  <c r="AE264" i="12" s="1"/>
  <c r="AH178" i="12" a="1"/>
  <c r="AH178" i="12" s="1"/>
  <c r="AJ54" i="12" a="1"/>
  <c r="AJ54" i="12" s="1"/>
  <c r="AH54" i="12" a="1"/>
  <c r="AH54" i="12" s="1"/>
  <c r="AJ190" i="12" a="1"/>
  <c r="AJ190" i="12" s="1"/>
  <c r="R586" i="12"/>
  <c r="Q586" i="12" s="1"/>
  <c r="AN130" i="18"/>
  <c r="AP130" i="18"/>
  <c r="AL130" i="18"/>
  <c r="AB143" i="18"/>
  <c r="AO143" i="18"/>
  <c r="AM143" i="18"/>
  <c r="AQ116" i="18"/>
  <c r="AM116" i="18"/>
  <c r="Z39" i="18"/>
  <c r="AO39" i="18"/>
  <c r="AB39" i="18"/>
  <c r="AM39" i="18"/>
  <c r="AP86" i="18"/>
  <c r="AN86" i="18"/>
  <c r="Y121" i="18"/>
  <c r="AL121" i="18"/>
  <c r="AL43" i="18"/>
  <c r="AP43" i="18"/>
  <c r="Y43" i="18"/>
  <c r="AL45" i="18"/>
  <c r="AN45" i="18"/>
  <c r="AN49" i="18"/>
  <c r="AL49" i="18"/>
  <c r="AN105" i="18"/>
  <c r="Y105" i="18"/>
  <c r="AL105" i="18"/>
  <c r="AQ112" i="18"/>
  <c r="Z112" i="18"/>
  <c r="AO112" i="18"/>
  <c r="AQ151" i="18"/>
  <c r="AO151" i="18"/>
  <c r="Z151" i="18"/>
  <c r="AM223" i="18"/>
  <c r="AB223" i="18"/>
  <c r="AO223" i="18"/>
  <c r="Z223" i="18"/>
  <c r="AP137" i="18"/>
  <c r="AL137" i="18"/>
  <c r="AN137" i="18"/>
  <c r="AO74" i="18"/>
  <c r="AM74" i="18"/>
  <c r="AQ74" i="18"/>
  <c r="Z74" i="18"/>
  <c r="AO84" i="18"/>
  <c r="AB84" i="18"/>
  <c r="AM84" i="18"/>
  <c r="AQ84" i="18"/>
  <c r="Z198" i="18"/>
  <c r="AQ198" i="18"/>
  <c r="N214" i="18"/>
  <c r="W193" i="4"/>
  <c r="Z199" i="18"/>
  <c r="AA199" i="18"/>
  <c r="AB175" i="18"/>
  <c r="Z175" i="18"/>
  <c r="O534" i="12"/>
  <c r="N173" i="18"/>
  <c r="W152" i="4"/>
  <c r="T93" i="18"/>
  <c r="V93" i="18" s="1"/>
  <c r="R93" i="18"/>
  <c r="Z71" i="18"/>
  <c r="Y71" i="18"/>
  <c r="AB71" i="18"/>
  <c r="Z63" i="18"/>
  <c r="AB63" i="18"/>
  <c r="N59" i="18"/>
  <c r="W38" i="4"/>
  <c r="O417" i="12"/>
  <c r="AF30" i="12" a="1"/>
  <c r="AF30" i="12" s="1"/>
  <c r="AI121" i="12" a="1"/>
  <c r="AI121" i="12" s="1"/>
  <c r="AK58" i="12" a="1"/>
  <c r="AK58" i="12" s="1"/>
  <c r="AK66" i="12" a="1"/>
  <c r="AK66" i="12" s="1"/>
  <c r="AF243" i="12" a="1"/>
  <c r="AF243" i="12" s="1"/>
  <c r="AK70" i="12" a="1"/>
  <c r="AK70" i="12" s="1"/>
  <c r="AF119" i="12" a="1"/>
  <c r="AF119" i="12" s="1"/>
  <c r="AF62" i="12" a="1"/>
  <c r="AF62" i="12" s="1"/>
  <c r="AF256" i="12" a="1"/>
  <c r="AF256" i="12" s="1"/>
  <c r="AI189" i="12" a="1"/>
  <c r="AI189" i="12" s="1"/>
  <c r="AK147" i="12" a="1"/>
  <c r="AK147" i="12" s="1"/>
  <c r="AF153" i="12" a="1"/>
  <c r="AF153" i="12" s="1"/>
  <c r="AF115" i="12" a="1"/>
  <c r="AF115" i="12" s="1"/>
  <c r="AF114" i="12" a="1"/>
  <c r="AF114" i="12" s="1"/>
  <c r="AF176" i="12" a="1"/>
  <c r="AF176" i="12" s="1"/>
  <c r="AI19" i="12" a="1"/>
  <c r="AI19" i="12" s="1"/>
  <c r="AK300" i="12" a="1"/>
  <c r="AK300" i="12" s="1"/>
  <c r="AK307" i="12" a="1"/>
  <c r="AK307" i="12" s="1"/>
  <c r="AF23" i="12" a="1"/>
  <c r="AF23" i="12" s="1"/>
  <c r="AK170" i="12" a="1"/>
  <c r="AK170" i="12" s="1"/>
  <c r="AF74" i="12" a="1"/>
  <c r="AF74" i="12" s="1"/>
  <c r="AF287" i="12" a="1"/>
  <c r="AF287" i="12" s="1"/>
  <c r="AK72" i="12" a="1"/>
  <c r="AK72" i="12" s="1"/>
  <c r="AI38" i="12" a="1"/>
  <c r="AI38" i="12" s="1"/>
  <c r="AI204" i="12" a="1"/>
  <c r="AI204" i="12" s="1"/>
  <c r="AF202" i="12" a="1"/>
  <c r="AF202" i="12" s="1"/>
  <c r="AF52" i="12" a="1"/>
  <c r="AF52" i="12" s="1"/>
  <c r="AI315" i="12" a="1"/>
  <c r="AI315" i="12" s="1"/>
  <c r="AK196" i="12" a="1"/>
  <c r="AK196" i="12" s="1"/>
  <c r="AI36" i="12" a="1"/>
  <c r="AI36" i="12" s="1"/>
  <c r="AI220" i="12" a="1"/>
  <c r="AI220" i="12" s="1"/>
  <c r="AF210" i="12" a="1"/>
  <c r="AF210" i="12" s="1"/>
  <c r="AF116" i="12" a="1"/>
  <c r="AF116" i="12" s="1"/>
  <c r="AI296" i="12" a="1"/>
  <c r="AI296" i="12" s="1"/>
  <c r="AK115" i="12" a="1"/>
  <c r="AK115" i="12" s="1"/>
  <c r="AI170" i="12" a="1"/>
  <c r="AI170" i="12" s="1"/>
  <c r="AF102" i="12" a="1"/>
  <c r="AF102" i="12" s="1"/>
  <c r="AI310" i="12" a="1"/>
  <c r="AI310" i="12" s="1"/>
  <c r="AI32" i="12" a="1"/>
  <c r="AI32" i="12" s="1"/>
  <c r="AK211" i="12" a="1"/>
  <c r="AK211" i="12" s="1"/>
  <c r="AK125" i="12" a="1"/>
  <c r="AK125" i="12" s="1"/>
  <c r="AK124" i="12" a="1"/>
  <c r="AK124" i="12" s="1"/>
  <c r="AF164" i="12" a="1"/>
  <c r="AF164" i="12" s="1"/>
  <c r="AK163" i="12" a="1"/>
  <c r="AK163" i="12" s="1"/>
  <c r="AI205" i="12" a="1"/>
  <c r="AI205" i="12" s="1"/>
  <c r="AK133" i="12" a="1"/>
  <c r="AK133" i="12" s="1"/>
  <c r="AF211" i="12" a="1"/>
  <c r="AF211" i="12" s="1"/>
  <c r="AK173" i="12" a="1"/>
  <c r="AK173" i="12" s="1"/>
  <c r="AF120" i="12" a="1"/>
  <c r="AF120" i="12" s="1"/>
  <c r="AF55" i="12" a="1"/>
  <c r="AF55" i="12" s="1"/>
  <c r="AI199" i="12" a="1"/>
  <c r="AI199" i="12" s="1"/>
  <c r="AI191" i="12" a="1"/>
  <c r="AI191" i="12" s="1"/>
  <c r="AI98" i="12" a="1"/>
  <c r="AI98" i="12" s="1"/>
  <c r="AF159" i="12" a="1"/>
  <c r="AF159" i="12" s="1"/>
  <c r="AF252" i="12" a="1"/>
  <c r="AF252" i="12" s="1"/>
  <c r="AK260" i="12" a="1"/>
  <c r="AK260" i="12" s="1"/>
  <c r="AI263" i="12" a="1"/>
  <c r="AI263" i="12" s="1"/>
  <c r="AK156" i="12" a="1"/>
  <c r="AK156" i="12" s="1"/>
  <c r="AF169" i="12" a="1"/>
  <c r="AF169" i="12" s="1"/>
  <c r="AI145" i="12" a="1"/>
  <c r="AI145" i="12" s="1"/>
  <c r="AF206" i="12" a="1"/>
  <c r="AF206" i="12" s="1"/>
  <c r="AK216" i="12" a="1"/>
  <c r="AK216" i="12" s="1"/>
  <c r="AK27" i="12" a="1"/>
  <c r="AK27" i="12" s="1"/>
  <c r="AI119" i="12" a="1"/>
  <c r="AI119" i="12" s="1"/>
  <c r="AI124" i="12" a="1"/>
  <c r="AI124" i="12" s="1"/>
  <c r="AI113" i="12" a="1"/>
  <c r="AI113" i="12" s="1"/>
  <c r="AI246" i="12" a="1"/>
  <c r="AI246" i="12" s="1"/>
  <c r="AF214" i="12" a="1"/>
  <c r="AF214" i="12" s="1"/>
  <c r="AI25" i="12" a="1"/>
  <c r="AI25" i="12" s="1"/>
  <c r="AI218" i="12" a="1"/>
  <c r="AI218" i="12" s="1"/>
  <c r="AK6" i="12" a="1"/>
  <c r="AK6" i="12" s="1"/>
  <c r="AF247" i="12" a="1"/>
  <c r="AF247" i="12" s="1"/>
  <c r="AI74" i="12" a="1"/>
  <c r="AI74" i="12" s="1"/>
  <c r="AK62" i="12" a="1"/>
  <c r="AK62" i="12" s="1"/>
  <c r="AK15" i="12" a="1"/>
  <c r="AK15" i="12" s="1"/>
  <c r="AK177" i="12" a="1"/>
  <c r="AK177" i="12" s="1"/>
  <c r="AI240" i="12" a="1"/>
  <c r="AI240" i="12" s="1"/>
  <c r="AF260" i="12" a="1"/>
  <c r="AF260" i="12" s="1"/>
  <c r="AI172" i="12" a="1"/>
  <c r="AI172" i="12" s="1"/>
  <c r="AK212" i="12" a="1"/>
  <c r="AK212" i="12" s="1"/>
  <c r="AK304" i="12" a="1"/>
  <c r="AK304" i="12" s="1"/>
  <c r="AK113" i="12" a="1"/>
  <c r="AK113" i="12" s="1"/>
  <c r="AI306" i="12" a="1"/>
  <c r="AI306" i="12" s="1"/>
  <c r="AF253" i="12" a="1"/>
  <c r="AF253" i="12" s="1"/>
  <c r="AK107" i="12" a="1"/>
  <c r="AK107" i="12" s="1"/>
  <c r="AK158" i="12" a="1"/>
  <c r="AK158" i="12" s="1"/>
  <c r="AF242" i="12" a="1"/>
  <c r="AF242" i="12" s="1"/>
  <c r="AK244" i="12" a="1"/>
  <c r="AK244" i="12" s="1"/>
  <c r="AK240" i="12" a="1"/>
  <c r="AK240" i="12" s="1"/>
  <c r="AF225" i="12" a="1"/>
  <c r="AF225" i="12" s="1"/>
  <c r="S142" i="18"/>
  <c r="U142" i="18" s="1"/>
  <c r="Q142" i="18"/>
  <c r="AN63" i="18"/>
  <c r="Y63" i="18"/>
  <c r="AB57" i="18"/>
  <c r="AM57" i="18"/>
  <c r="AO57" i="18"/>
  <c r="AO148" i="18"/>
  <c r="Z148" i="18"/>
  <c r="AQ148" i="18"/>
  <c r="AM148" i="18"/>
  <c r="AN55" i="18"/>
  <c r="AL55" i="18"/>
  <c r="AA55" i="18"/>
  <c r="AP55" i="18"/>
  <c r="AN60" i="18"/>
  <c r="AP60" i="18"/>
  <c r="AA195" i="18"/>
  <c r="AP195" i="18"/>
  <c r="Y195" i="18"/>
  <c r="AM226" i="18"/>
  <c r="AO226" i="18"/>
  <c r="AB79" i="18"/>
  <c r="AM79" i="18"/>
  <c r="AP132" i="18"/>
  <c r="AN132" i="18"/>
  <c r="AO159" i="18"/>
  <c r="AB159" i="18"/>
  <c r="AP183" i="18"/>
  <c r="AN183" i="18"/>
  <c r="AO191" i="18"/>
  <c r="AM191" i="18"/>
  <c r="AN199" i="18"/>
  <c r="AP199" i="18"/>
  <c r="AL199" i="18"/>
  <c r="Y199" i="18"/>
  <c r="B518" i="12"/>
  <c r="S135" i="3"/>
  <c r="B507" i="12"/>
  <c r="S124" i="3"/>
  <c r="B480" i="12"/>
  <c r="S98" i="3"/>
  <c r="B469" i="12"/>
  <c r="S87" i="3"/>
  <c r="B454" i="12"/>
  <c r="E454" i="12" s="1"/>
  <c r="S73" i="3"/>
  <c r="Z226" i="18"/>
  <c r="W194" i="4"/>
  <c r="N215" i="18"/>
  <c r="Y187" i="18"/>
  <c r="Z187" i="18"/>
  <c r="AB187" i="18"/>
  <c r="W121" i="4"/>
  <c r="O503" i="12"/>
  <c r="O386" i="12"/>
  <c r="P386" i="12" s="1"/>
  <c r="N28" i="18"/>
  <c r="Q28" i="18" s="1"/>
  <c r="AE99" i="12" a="1"/>
  <c r="AE99" i="12" s="1"/>
  <c r="AH111" i="12" a="1"/>
  <c r="AH111" i="12" s="1"/>
  <c r="AJ304" i="12" a="1"/>
  <c r="AJ304" i="12" s="1"/>
  <c r="AH55" i="12" a="1"/>
  <c r="AH55" i="12" s="1"/>
  <c r="AH30" i="12" a="1"/>
  <c r="AH30" i="12" s="1"/>
  <c r="AE97" i="12" a="1"/>
  <c r="AE97" i="12" s="1"/>
  <c r="AJ317" i="12" a="1"/>
  <c r="AJ317" i="12" s="1"/>
  <c r="AJ314" i="12" a="1"/>
  <c r="AJ314" i="12" s="1"/>
  <c r="AH214" i="12" a="1"/>
  <c r="AH214" i="12" s="1"/>
  <c r="AE314" i="12" a="1"/>
  <c r="AE314" i="12" s="1"/>
  <c r="AH202" i="12" a="1"/>
  <c r="AH202" i="12" s="1"/>
  <c r="AJ217" i="12" a="1"/>
  <c r="AJ217" i="12" s="1"/>
  <c r="AH203" i="12" a="1"/>
  <c r="AH203" i="12" s="1"/>
  <c r="AE161" i="12" a="1"/>
  <c r="AE161" i="12" s="1"/>
  <c r="AJ171" i="12" a="1"/>
  <c r="AJ171" i="12" s="1"/>
  <c r="AH87" i="12" a="1"/>
  <c r="AH87" i="12" s="1"/>
  <c r="AH220" i="12" a="1"/>
  <c r="AH220" i="12" s="1"/>
  <c r="AE113" i="12" a="1"/>
  <c r="AE113" i="12" s="1"/>
  <c r="AF109" i="12" a="1"/>
  <c r="AF109" i="12" s="1"/>
  <c r="AI80" i="12" a="1"/>
  <c r="AI80" i="12" s="1"/>
  <c r="AI76" i="12" a="1"/>
  <c r="AI76" i="12" s="1"/>
  <c r="AI72" i="12" a="1"/>
  <c r="AI72" i="12" s="1"/>
  <c r="AE29" i="12" a="1"/>
  <c r="AE29" i="12" s="1"/>
  <c r="AE361" i="12" s="1"/>
  <c r="AR361" i="12" s="1"/>
  <c r="AE22" i="12" a="1"/>
  <c r="AE22" i="12" s="1"/>
  <c r="AB148" i="18"/>
  <c r="AL60" i="18"/>
  <c r="Z64" i="18"/>
  <c r="AQ64" i="18"/>
  <c r="AM64" i="18"/>
  <c r="AB166" i="18"/>
  <c r="AM166" i="18"/>
  <c r="AO166" i="18"/>
  <c r="AQ166" i="18"/>
  <c r="AM42" i="18"/>
  <c r="AB42" i="18"/>
  <c r="AL120" i="18"/>
  <c r="AA120" i="18"/>
  <c r="AL162" i="18"/>
  <c r="AP162" i="18"/>
  <c r="AM134" i="18"/>
  <c r="AO134" i="18"/>
  <c r="AO139" i="18"/>
  <c r="AM139" i="18"/>
  <c r="Y185" i="18"/>
  <c r="AP200" i="18"/>
  <c r="AL200" i="18"/>
  <c r="AN200" i="18"/>
  <c r="AP180" i="18"/>
  <c r="Y180" i="18"/>
  <c r="AN180" i="18"/>
  <c r="AA180" i="18"/>
  <c r="Y127" i="18"/>
  <c r="AP53" i="18"/>
  <c r="Y53" i="18"/>
  <c r="AB62" i="18"/>
  <c r="AO62" i="18"/>
  <c r="S23" i="3"/>
  <c r="B403" i="12"/>
  <c r="N189" i="18"/>
  <c r="W168" i="4"/>
  <c r="O550" i="12"/>
  <c r="N187" i="18"/>
  <c r="W166" i="4"/>
  <c r="W158" i="4"/>
  <c r="O540" i="12"/>
  <c r="Q176" i="18"/>
  <c r="S176" i="18"/>
  <c r="U176" i="18"/>
  <c r="AL185" i="18"/>
  <c r="AP205" i="18"/>
  <c r="AL205" i="18"/>
  <c r="AA78" i="18"/>
  <c r="AN78" i="18"/>
  <c r="AB47" i="18"/>
  <c r="AM47" i="18"/>
  <c r="AB194" i="18"/>
  <c r="AQ194" i="18"/>
  <c r="AB193" i="18"/>
  <c r="AA40" i="18"/>
  <c r="AM165" i="18"/>
  <c r="AQ165" i="18"/>
  <c r="Z165" i="18"/>
  <c r="AO118" i="18"/>
  <c r="AQ118" i="18"/>
  <c r="Z189" i="18"/>
  <c r="AQ189" i="18"/>
  <c r="AA109" i="18"/>
  <c r="AL109" i="18"/>
  <c r="Z115" i="18"/>
  <c r="Z183" i="18"/>
  <c r="AB149" i="18"/>
  <c r="AO149" i="18"/>
  <c r="AB129" i="18"/>
  <c r="AO129" i="18"/>
  <c r="Z203" i="18"/>
  <c r="AQ203" i="18"/>
  <c r="AO203" i="18"/>
  <c r="AP207" i="18"/>
  <c r="AN207" i="18"/>
  <c r="B447" i="12"/>
  <c r="C447" i="12" s="1"/>
  <c r="S66" i="3"/>
  <c r="Z66" i="18"/>
  <c r="AB29" i="18"/>
  <c r="Z197" i="18"/>
  <c r="AM197" i="18"/>
  <c r="AP176" i="18"/>
  <c r="AN176" i="18"/>
  <c r="Y112" i="18"/>
  <c r="AA171" i="18"/>
  <c r="AA185" i="18"/>
  <c r="AP185" i="18"/>
  <c r="Z209" i="18"/>
  <c r="Y135" i="18"/>
  <c r="AA135" i="18"/>
  <c r="Z150" i="18"/>
  <c r="AQ150" i="18"/>
  <c r="Z190" i="18"/>
  <c r="AQ190" i="18"/>
  <c r="AN221" i="18"/>
  <c r="AL221" i="18"/>
  <c r="B537" i="12"/>
  <c r="S154" i="3"/>
  <c r="S82" i="3"/>
  <c r="B464" i="12"/>
  <c r="C464" i="12" s="1"/>
  <c r="O201" i="18"/>
  <c r="X180" i="4"/>
  <c r="W67" i="4"/>
  <c r="N88" i="18"/>
  <c r="X66" i="4"/>
  <c r="O87" i="18"/>
  <c r="Q50" i="18"/>
  <c r="S50" i="18"/>
  <c r="U50" i="18" s="1"/>
  <c r="AA97" i="18"/>
  <c r="AA87" i="18"/>
  <c r="AB174" i="18"/>
  <c r="Y70" i="18"/>
  <c r="AA216" i="18"/>
  <c r="Z114" i="18"/>
  <c r="AQ209" i="18"/>
  <c r="Z60" i="18"/>
  <c r="AA138" i="18"/>
  <c r="Z33" i="18"/>
  <c r="AB178" i="18"/>
  <c r="AK121" i="12" a="1"/>
  <c r="AK121" i="12" s="1"/>
  <c r="AI151" i="12" a="1"/>
  <c r="AI151" i="12" s="1"/>
  <c r="AK305" i="12" a="1"/>
  <c r="AK305" i="12" s="1"/>
  <c r="AH53" i="12" a="1"/>
  <c r="AH53" i="12" s="1"/>
  <c r="AF35" i="12" a="1"/>
  <c r="AF35" i="12" s="1"/>
  <c r="AF12" i="12" a="1"/>
  <c r="AF12" i="12" s="1"/>
  <c r="AI7" i="12" a="1"/>
  <c r="AI7" i="12" s="1"/>
  <c r="AJ297" i="12" a="1"/>
  <c r="AJ297" i="12" s="1"/>
  <c r="AH293" i="12" a="1"/>
  <c r="AH293" i="12" s="1"/>
  <c r="AI270" i="12" a="1"/>
  <c r="AI270" i="12" s="1"/>
  <c r="AJ156" i="12" a="1"/>
  <c r="AJ156" i="12" s="1"/>
  <c r="AI152" i="12" a="1"/>
  <c r="AI152" i="12" s="1"/>
  <c r="AB44" i="18"/>
  <c r="AE302" i="12" a="1"/>
  <c r="AE302" i="12" s="1"/>
  <c r="AI294" i="12" a="1"/>
  <c r="AI294" i="12" s="1"/>
  <c r="AF290" i="12" a="1"/>
  <c r="AF290" i="12" s="1"/>
  <c r="AK236" i="12" a="1"/>
  <c r="AK236" i="12" s="1"/>
  <c r="AI215" i="12" a="1"/>
  <c r="AI215" i="12" s="1"/>
  <c r="AI157" i="12" a="1"/>
  <c r="AI157" i="12" s="1"/>
  <c r="AK112" i="12" a="1"/>
  <c r="AK112" i="12" s="1"/>
  <c r="AK296" i="12" a="1"/>
  <c r="AK296" i="12" s="1"/>
  <c r="AK283" i="12" a="1"/>
  <c r="AK283" i="12" s="1"/>
  <c r="AH259" i="12" a="1"/>
  <c r="AH259" i="12" s="1"/>
  <c r="AH361" i="12" s="1"/>
  <c r="AK213" i="12" a="1"/>
  <c r="AK213" i="12" s="1"/>
  <c r="AF201" i="12" a="1"/>
  <c r="AF201" i="12" s="1"/>
  <c r="AK193" i="12" a="1"/>
  <c r="AK193" i="12" s="1"/>
  <c r="AF167" i="12" a="1"/>
  <c r="AF167" i="12" s="1"/>
  <c r="AI163" i="12" a="1"/>
  <c r="AI163" i="12" s="1"/>
  <c r="AK159" i="12" a="1"/>
  <c r="AK159" i="12" s="1"/>
  <c r="AH155" i="12" a="1"/>
  <c r="AH155" i="12" s="1"/>
  <c r="AF126" i="12" a="1"/>
  <c r="AF126" i="12" s="1"/>
  <c r="AK122" i="12" a="1"/>
  <c r="AK122" i="12" s="1"/>
  <c r="AF154" i="12" a="1"/>
  <c r="AF154" i="12" s="1"/>
  <c r="AF132" i="12" a="1"/>
  <c r="AF132" i="12" s="1"/>
  <c r="AF129" i="12" a="1"/>
  <c r="AF129" i="12" s="1"/>
  <c r="AI110" i="12" a="1"/>
  <c r="AI110" i="12" s="1"/>
  <c r="AK73" i="12" a="1"/>
  <c r="AK73" i="12" s="1"/>
  <c r="AJ8" i="12" a="1"/>
  <c r="AJ8" i="12" s="1"/>
  <c r="AE192" i="12" a="1"/>
  <c r="AE192" i="12" s="1"/>
  <c r="F590" i="12"/>
  <c r="R400" i="12"/>
  <c r="Q400" i="12" s="1"/>
  <c r="P400" i="12"/>
  <c r="P392" i="12"/>
  <c r="Z407" i="12"/>
  <c r="Y407" i="12" s="1"/>
  <c r="AI316" i="12" a="1"/>
  <c r="AI316" i="12" s="1"/>
  <c r="AJ316" i="12" a="1"/>
  <c r="AJ316" i="12" s="1"/>
  <c r="AK316" i="12" a="1"/>
  <c r="AK316" i="12" s="1"/>
  <c r="AI313" i="12" a="1"/>
  <c r="AI313" i="12" s="1"/>
  <c r="AF313" i="12" a="1"/>
  <c r="AF313" i="12" s="1"/>
  <c r="AJ313" i="12" a="1"/>
  <c r="AJ313" i="12" s="1"/>
  <c r="AK309" i="12" a="1"/>
  <c r="AK309" i="12" s="1"/>
  <c r="AE309" i="12" a="1"/>
  <c r="AE309" i="12" s="1"/>
  <c r="AI309" i="12" a="1"/>
  <c r="AI309" i="12" s="1"/>
  <c r="AK298" i="12" a="1"/>
  <c r="AK298" i="12" s="1"/>
  <c r="AI298" i="12" a="1"/>
  <c r="AI298" i="12" s="1"/>
  <c r="AI286" i="12" a="1"/>
  <c r="AI286" i="12" s="1"/>
  <c r="AK286" i="12" a="1"/>
  <c r="AK286" i="12" s="1"/>
  <c r="AI281" i="12" a="1"/>
  <c r="AI281" i="12" s="1"/>
  <c r="AF281" i="12" a="1"/>
  <c r="AF281" i="12" s="1"/>
  <c r="AJ271" i="12" a="1"/>
  <c r="AJ271" i="12" s="1"/>
  <c r="AF271" i="12" a="1"/>
  <c r="AF271" i="12" s="1"/>
  <c r="AK271" i="12" a="1"/>
  <c r="AK271" i="12" s="1"/>
  <c r="AH265" i="12" a="1"/>
  <c r="AH265" i="12" s="1"/>
  <c r="AF265" i="12" a="1"/>
  <c r="AF265" i="12" s="1"/>
  <c r="AI261" i="12" a="1"/>
  <c r="AI261" i="12" s="1"/>
  <c r="AH261" i="12" a="1"/>
  <c r="AH261" i="12" s="1"/>
  <c r="AF261" i="12" a="1"/>
  <c r="AF261" i="12" s="1"/>
  <c r="AH257" i="12" a="1"/>
  <c r="AH257" i="12" s="1"/>
  <c r="AK257" i="12" a="1"/>
  <c r="AK257" i="12" s="1"/>
  <c r="AJ257" i="12" a="1"/>
  <c r="AJ257" i="12" s="1"/>
  <c r="AE253" i="12" a="1"/>
  <c r="AE253" i="12" s="1"/>
  <c r="AI253" i="12" a="1"/>
  <c r="AI253" i="12" s="1"/>
  <c r="AI355" i="12" s="1"/>
  <c r="N81" i="6" s="1"/>
  <c r="AI249" i="12" a="1"/>
  <c r="AI249" i="12" s="1"/>
  <c r="AF249" i="12" a="1"/>
  <c r="AF249" i="12" s="1"/>
  <c r="AE245" i="12" a="1"/>
  <c r="AE245" i="12" s="1"/>
  <c r="AE347" i="12" s="1"/>
  <c r="AR347" i="12" s="1"/>
  <c r="AI245" i="12" a="1"/>
  <c r="AI245" i="12" s="1"/>
  <c r="AF245" i="12" a="1"/>
  <c r="AF245" i="12" s="1"/>
  <c r="AI241" i="12" a="1"/>
  <c r="AI241" i="12" s="1"/>
  <c r="AJ241" i="12" a="1"/>
  <c r="AJ241" i="12" s="1"/>
  <c r="AH219" i="12" a="1"/>
  <c r="AH219" i="12" s="1"/>
  <c r="AF219" i="12" a="1"/>
  <c r="AF219" i="12" s="1"/>
  <c r="AK219" i="12" a="1"/>
  <c r="AK219" i="12" s="1"/>
  <c r="AF60" i="12" a="1"/>
  <c r="AF60" i="12" s="1"/>
  <c r="AJ60" i="12" a="1"/>
  <c r="AJ60" i="12" s="1"/>
  <c r="AE60" i="12" a="1"/>
  <c r="AE60" i="12" s="1"/>
  <c r="AK54" i="12" a="1"/>
  <c r="AK54" i="12" s="1"/>
  <c r="AF54" i="12" a="1"/>
  <c r="AF54" i="12" s="1"/>
  <c r="R548" i="12"/>
  <c r="Q548" i="12" s="1"/>
  <c r="P548" i="12"/>
  <c r="P531" i="12"/>
  <c r="R531" i="12"/>
  <c r="Q531" i="12" s="1"/>
  <c r="S149" i="4" s="1"/>
  <c r="P506" i="12"/>
  <c r="D572" i="12"/>
  <c r="K189" i="3" s="1"/>
  <c r="R512" i="12"/>
  <c r="C491" i="12"/>
  <c r="C572" i="12"/>
  <c r="AK215" i="12" a="1"/>
  <c r="AK215" i="12" s="1"/>
  <c r="AI236" i="12" a="1"/>
  <c r="AI236" i="12" s="1"/>
  <c r="AF257" i="12" a="1"/>
  <c r="AF257" i="12" s="1"/>
  <c r="R576" i="12"/>
  <c r="Q576" i="12" s="1"/>
  <c r="P576" i="12"/>
  <c r="M506" i="12"/>
  <c r="L506" i="12" s="1"/>
  <c r="Q502" i="12"/>
  <c r="S120" i="4" s="1"/>
  <c r="G590" i="12"/>
  <c r="L560" i="12"/>
  <c r="F490" i="12"/>
  <c r="E395" i="12"/>
  <c r="D395" i="12" s="1"/>
  <c r="C395" i="12"/>
  <c r="P436" i="12"/>
  <c r="R436" i="12"/>
  <c r="Q436" i="12" s="1"/>
  <c r="R552" i="12"/>
  <c r="R408" i="12"/>
  <c r="Q408" i="12" s="1"/>
  <c r="P408" i="12"/>
  <c r="C509" i="12"/>
  <c r="E509" i="12"/>
  <c r="D509" i="12" s="1"/>
  <c r="E405" i="12"/>
  <c r="D405" i="12" s="1"/>
  <c r="K25" i="3" s="1"/>
  <c r="C405" i="12"/>
  <c r="E400" i="12"/>
  <c r="D400" i="12" s="1"/>
  <c r="K20" i="3" s="1"/>
  <c r="C400" i="12"/>
  <c r="R461" i="12"/>
  <c r="Q461" i="12" s="1"/>
  <c r="S80" i="4" s="1"/>
  <c r="P461" i="12"/>
  <c r="R438" i="12"/>
  <c r="Q438" i="12" s="1"/>
  <c r="P438" i="12"/>
  <c r="P437" i="12"/>
  <c r="R437" i="12"/>
  <c r="Q437" i="12" s="1"/>
  <c r="R421" i="12"/>
  <c r="Q421" i="12" s="1"/>
  <c r="Z587" i="12"/>
  <c r="Y587" i="12" s="1"/>
  <c r="H587" i="12"/>
  <c r="H586" i="12"/>
  <c r="H585" i="12"/>
  <c r="D585" i="12"/>
  <c r="Z547" i="12"/>
  <c r="Y547" i="12" s="1"/>
  <c r="Z546" i="12"/>
  <c r="Y546" i="12" s="1"/>
  <c r="M544" i="12"/>
  <c r="L544" i="12" s="1"/>
  <c r="D544" i="12"/>
  <c r="M501" i="12"/>
  <c r="L501" i="12" s="1"/>
  <c r="U498" i="12"/>
  <c r="Y495" i="12"/>
  <c r="Z493" i="12"/>
  <c r="Y493" i="12" s="1"/>
  <c r="U489" i="12"/>
  <c r="Z486" i="12"/>
  <c r="Y486" i="12" s="1"/>
  <c r="H485" i="12"/>
  <c r="M473" i="12"/>
  <c r="L473" i="12" s="1"/>
  <c r="Y472" i="12"/>
  <c r="Q472" i="12"/>
  <c r="Y468" i="12"/>
  <c r="Z448" i="12"/>
  <c r="Y448" i="12" s="1"/>
  <c r="M446" i="12"/>
  <c r="L446" i="12" s="1"/>
  <c r="U444" i="12"/>
  <c r="U439" i="12"/>
  <c r="U438" i="12"/>
  <c r="Z437" i="12"/>
  <c r="Y437" i="12" s="1"/>
  <c r="AK85" i="12" a="1"/>
  <c r="AK85" i="12" s="1"/>
  <c r="AJ85" i="12" a="1"/>
  <c r="AJ85" i="12" s="1"/>
  <c r="AI85" i="12" a="1"/>
  <c r="AI85" i="12" s="1"/>
  <c r="AF85" i="12" a="1"/>
  <c r="AF85" i="12" s="1"/>
  <c r="AH85" i="12" a="1"/>
  <c r="AH85" i="12" s="1"/>
  <c r="AH371" i="12" s="1"/>
  <c r="AE85" i="12" a="1"/>
  <c r="AE85" i="12" s="1"/>
  <c r="AE82" i="12" a="1"/>
  <c r="AE82" i="12" s="1"/>
  <c r="AI82" i="12" a="1"/>
  <c r="AI82" i="12" s="1"/>
  <c r="AH82" i="12" a="1"/>
  <c r="AH82" i="12" s="1"/>
  <c r="AK82" i="12" a="1"/>
  <c r="AK82" i="12" s="1"/>
  <c r="AF82" i="12" a="1"/>
  <c r="AF82" i="12" s="1"/>
  <c r="AJ82" i="12" a="1"/>
  <c r="AJ82" i="12" s="1"/>
  <c r="AI79" i="12" a="1"/>
  <c r="AI79" i="12" s="1"/>
  <c r="AE79" i="12" a="1"/>
  <c r="AE79" i="12" s="1"/>
  <c r="AK79" i="12" a="1"/>
  <c r="AK79" i="12" s="1"/>
  <c r="AJ79" i="12" a="1"/>
  <c r="AJ79" i="12" s="1"/>
  <c r="AK56" i="12" a="1"/>
  <c r="AK56" i="12" s="1"/>
  <c r="AE56" i="12" a="1"/>
  <c r="AE56" i="12" s="1"/>
  <c r="AH56" i="12" a="1"/>
  <c r="AH56" i="12" s="1"/>
  <c r="AJ56" i="12" a="1"/>
  <c r="AJ56" i="12" s="1"/>
  <c r="AF56" i="12" a="1"/>
  <c r="AF56" i="12" s="1"/>
  <c r="AI56" i="12" a="1"/>
  <c r="AI56" i="12" s="1"/>
  <c r="AI51" i="12" a="1"/>
  <c r="AI51" i="12" s="1"/>
  <c r="AF51" i="12" a="1"/>
  <c r="AF51" i="12" s="1"/>
  <c r="AK51" i="12" a="1"/>
  <c r="AK51" i="12" s="1"/>
  <c r="AE51" i="12" a="1"/>
  <c r="AE51" i="12" s="1"/>
  <c r="AJ51" i="12" a="1"/>
  <c r="AJ51" i="12" s="1"/>
  <c r="AH51" i="12" a="1"/>
  <c r="AH51" i="12" s="1"/>
  <c r="AK40" i="12" a="1"/>
  <c r="AK40" i="12" s="1"/>
  <c r="AF40" i="12" a="1"/>
  <c r="AF40" i="12" s="1"/>
  <c r="AF372" i="12" s="1"/>
  <c r="M99" i="6" s="1"/>
  <c r="R99" i="6" s="1"/>
  <c r="AJ40" i="12" a="1"/>
  <c r="AJ40" i="12" s="1"/>
  <c r="AE40" i="12" a="1"/>
  <c r="AE40" i="12" s="1"/>
  <c r="AE372" i="12" s="1"/>
  <c r="AR372" i="12" s="1"/>
  <c r="AH40" i="12" a="1"/>
  <c r="AH40" i="12" s="1"/>
  <c r="AK37" i="12" a="1"/>
  <c r="AK37" i="12" s="1"/>
  <c r="AF37" i="12" a="1"/>
  <c r="AF37" i="12" s="1"/>
  <c r="AH37" i="12" a="1"/>
  <c r="AH37" i="12" s="1"/>
  <c r="AI37" i="12" a="1"/>
  <c r="AI37" i="12" s="1"/>
  <c r="AJ37" i="12" a="1"/>
  <c r="AJ37" i="12" s="1"/>
  <c r="AI33" i="12" a="1"/>
  <c r="AI33" i="12" s="1"/>
  <c r="AJ33" i="12" a="1"/>
  <c r="AJ33" i="12" s="1"/>
  <c r="AE33" i="12" a="1"/>
  <c r="AE33" i="12" s="1"/>
  <c r="AH33" i="12" a="1"/>
  <c r="AH33" i="12" s="1"/>
  <c r="AF33" i="12" a="1"/>
  <c r="AF33" i="12" s="1"/>
  <c r="AE26" i="12" a="1"/>
  <c r="AE26" i="12" s="1"/>
  <c r="AF26" i="12" a="1"/>
  <c r="AF26" i="12" s="1"/>
  <c r="AJ26" i="12" a="1"/>
  <c r="AJ26" i="12" s="1"/>
  <c r="AH26" i="12" a="1"/>
  <c r="AH26" i="12" s="1"/>
  <c r="AK22" i="12" a="1"/>
  <c r="AK22" i="12" s="1"/>
  <c r="AF22" i="12" a="1"/>
  <c r="AF22" i="12" s="1"/>
  <c r="AJ22" i="12" a="1"/>
  <c r="AJ22" i="12" s="1"/>
  <c r="AI22" i="12" a="1"/>
  <c r="AI22" i="12" s="1"/>
  <c r="AH22" i="12" a="1"/>
  <c r="AH22" i="12" s="1"/>
  <c r="AI18" i="12" a="1"/>
  <c r="AI18" i="12" s="1"/>
  <c r="AK18" i="12" a="1"/>
  <c r="AK18" i="12" s="1"/>
  <c r="AH18" i="12" a="1"/>
  <c r="AH18" i="12" s="1"/>
  <c r="AE18" i="12" a="1"/>
  <c r="AE18" i="12" s="1"/>
  <c r="AJ18" i="12" a="1"/>
  <c r="AJ18" i="12" s="1"/>
  <c r="AK14" i="12" a="1"/>
  <c r="AK14" i="12" s="1"/>
  <c r="AI14" i="12" a="1"/>
  <c r="AI14" i="12" s="1"/>
  <c r="AF14" i="12" a="1"/>
  <c r="AF14" i="12" s="1"/>
  <c r="AH14" i="12" a="1"/>
  <c r="AH14" i="12" s="1"/>
  <c r="AJ14" i="12" a="1"/>
  <c r="AJ14" i="12" s="1"/>
  <c r="AF10" i="12" a="1"/>
  <c r="AF10" i="12" s="1"/>
  <c r="AH10" i="12" a="1"/>
  <c r="AH10" i="12" s="1"/>
  <c r="AE10" i="12" a="1"/>
  <c r="AE10" i="12" s="1"/>
  <c r="AI10" i="12" a="1"/>
  <c r="AI10" i="12" s="1"/>
  <c r="AJ10" i="12" a="1"/>
  <c r="AJ10" i="12" s="1"/>
  <c r="AK10" i="12" a="1"/>
  <c r="AK10" i="12" s="1"/>
  <c r="AH5" i="12" a="1"/>
  <c r="AH5" i="12" s="1"/>
  <c r="AI5" i="12" a="1"/>
  <c r="AI5" i="12" s="1"/>
  <c r="AJ5" i="12" a="1"/>
  <c r="AJ5" i="12" s="1"/>
  <c r="AE5" i="12" a="1"/>
  <c r="AE5" i="12" s="1"/>
  <c r="L504" i="12"/>
  <c r="AI40" i="12" a="1"/>
  <c r="AI40" i="12" s="1"/>
  <c r="Q542" i="12"/>
  <c r="P398" i="12"/>
  <c r="Q398" i="12"/>
  <c r="S19" i="4" s="1"/>
  <c r="R524" i="12"/>
  <c r="Q524" i="12" s="1"/>
  <c r="S142" i="4" s="1"/>
  <c r="AE37" i="12" a="1"/>
  <c r="AE37" i="12" s="1"/>
  <c r="AH79" i="12" a="1"/>
  <c r="AH79" i="12" s="1"/>
  <c r="AK33" i="12" a="1"/>
  <c r="AK33" i="12" s="1"/>
  <c r="R426" i="12"/>
  <c r="Q426" i="12" s="1"/>
  <c r="P426" i="12"/>
  <c r="Z482" i="12"/>
  <c r="Y482" i="12" s="1"/>
  <c r="D491" i="12"/>
  <c r="AI26" i="12" a="1"/>
  <c r="AI26" i="12" s="1"/>
  <c r="AK5" i="12" a="1"/>
  <c r="AK5" i="12" s="1"/>
  <c r="D437" i="12"/>
  <c r="Y442" i="12"/>
  <c r="Y502" i="12"/>
  <c r="Z478" i="12"/>
  <c r="Y478" i="12" s="1"/>
  <c r="AF79" i="12" a="1"/>
  <c r="AF79" i="12" s="1"/>
  <c r="AF18" i="12" a="1"/>
  <c r="AF18" i="12" s="1"/>
  <c r="AF5" i="12" a="1"/>
  <c r="AF5" i="12" s="1"/>
  <c r="P524" i="12"/>
  <c r="AE14" i="12" a="1"/>
  <c r="AE14" i="12" s="1"/>
  <c r="E413" i="12"/>
  <c r="D413" i="12" s="1"/>
  <c r="F413" i="12" s="1"/>
  <c r="L33" i="3" s="1"/>
  <c r="C391" i="12"/>
  <c r="D391" i="12"/>
  <c r="K11" i="3" s="1"/>
  <c r="E500" i="12"/>
  <c r="D500" i="12" s="1"/>
  <c r="K117" i="3" s="1"/>
  <c r="C500" i="12"/>
  <c r="C397" i="12"/>
  <c r="E397" i="12"/>
  <c r="D397" i="12" s="1"/>
  <c r="K17" i="3" s="1"/>
  <c r="E499" i="12"/>
  <c r="D499" i="12" s="1"/>
  <c r="F499" i="12" s="1"/>
  <c r="C512" i="12"/>
  <c r="P440" i="12"/>
  <c r="E393" i="12"/>
  <c r="D393" i="12" s="1"/>
  <c r="Z579" i="12"/>
  <c r="Y579" i="12" s="1"/>
  <c r="U575" i="12"/>
  <c r="M557" i="12"/>
  <c r="L557" i="12" s="1"/>
  <c r="R571" i="12"/>
  <c r="Q571" i="12" s="1"/>
  <c r="P571" i="12"/>
  <c r="M546" i="12"/>
  <c r="L546" i="12" s="1"/>
  <c r="Z504" i="12"/>
  <c r="Y504" i="12" s="1"/>
  <c r="U485" i="12"/>
  <c r="M483" i="12"/>
  <c r="L483" i="12" s="1"/>
  <c r="M480" i="12"/>
  <c r="L480" i="12" s="1"/>
  <c r="M478" i="12"/>
  <c r="L478" i="12" s="1"/>
  <c r="AK87" i="12" a="1"/>
  <c r="AK87" i="12" s="1"/>
  <c r="AI87" i="12" a="1"/>
  <c r="AI87" i="12" s="1"/>
  <c r="AF87" i="12" a="1"/>
  <c r="AF87" i="12" s="1"/>
  <c r="AK84" i="12" a="1"/>
  <c r="AK84" i="12" s="1"/>
  <c r="AF84" i="12" a="1"/>
  <c r="AF84" i="12" s="1"/>
  <c r="AI77" i="12" a="1"/>
  <c r="AI77" i="12" s="1"/>
  <c r="AK77" i="12" a="1"/>
  <c r="AK77" i="12" s="1"/>
  <c r="AE77" i="12" a="1"/>
  <c r="AE77" i="12" s="1"/>
  <c r="AI31" i="12" a="1"/>
  <c r="AI31" i="12" s="1"/>
  <c r="AK31" i="12" a="1"/>
  <c r="AK31" i="12" s="1"/>
  <c r="AI28" i="12" a="1"/>
  <c r="AI28" i="12" s="1"/>
  <c r="AF28" i="12" a="1"/>
  <c r="AF28" i="12" s="1"/>
  <c r="AF360" i="12" s="1"/>
  <c r="M86" i="6" s="1"/>
  <c r="R86" i="6" s="1"/>
  <c r="AJ28" i="12" a="1"/>
  <c r="AJ28" i="12" s="1"/>
  <c r="AH28" i="12" a="1"/>
  <c r="AH28" i="12" s="1"/>
  <c r="AK24" i="12" a="1"/>
  <c r="AK24" i="12" s="1"/>
  <c r="AI24" i="12" a="1"/>
  <c r="AI24" i="12" s="1"/>
  <c r="AI20" i="12" a="1"/>
  <c r="AI20" i="12" s="1"/>
  <c r="AK20" i="12" a="1"/>
  <c r="AK20" i="12" s="1"/>
  <c r="AF16" i="12" a="1"/>
  <c r="AF16" i="12" s="1"/>
  <c r="AI16" i="12" a="1"/>
  <c r="AI16" i="12" s="1"/>
  <c r="AI348" i="12" s="1"/>
  <c r="N74" i="6" s="1"/>
  <c r="AJ16" i="12" a="1"/>
  <c r="AJ16" i="12" s="1"/>
  <c r="R401" i="12"/>
  <c r="Q401" i="12" s="1"/>
  <c r="R433" i="12"/>
  <c r="Q433" i="12" s="1"/>
  <c r="P433" i="12"/>
  <c r="Z556" i="12"/>
  <c r="Y556" i="12" s="1"/>
  <c r="Z523" i="12"/>
  <c r="Y523" i="12" s="1"/>
  <c r="P490" i="12"/>
  <c r="R490" i="12"/>
  <c r="M586" i="12"/>
  <c r="L586" i="12" s="1"/>
  <c r="M585" i="12"/>
  <c r="L585" i="12" s="1"/>
  <c r="M568" i="12"/>
  <c r="L568" i="12" s="1"/>
  <c r="M508" i="12"/>
  <c r="L508" i="12" s="1"/>
  <c r="M498" i="12"/>
  <c r="L498" i="12" s="1"/>
  <c r="Z488" i="12"/>
  <c r="Y488" i="12" s="1"/>
  <c r="M430" i="12"/>
  <c r="L430" i="12" s="1"/>
  <c r="L419" i="12"/>
  <c r="R394" i="12"/>
  <c r="Q394" i="12" s="1"/>
  <c r="Y577" i="12"/>
  <c r="M565" i="12"/>
  <c r="L565" i="12" s="1"/>
  <c r="Y518" i="12"/>
  <c r="Z423" i="12"/>
  <c r="Y423" i="12" s="1"/>
  <c r="L410" i="12"/>
  <c r="S11" i="4"/>
  <c r="P520" i="12"/>
  <c r="R520" i="12"/>
  <c r="Q520" i="12" s="1"/>
  <c r="S138" i="4" s="1"/>
  <c r="C498" i="12"/>
  <c r="E498" i="12"/>
  <c r="D498" i="12" s="1"/>
  <c r="E440" i="12"/>
  <c r="D440" i="12" s="1"/>
  <c r="C440" i="12"/>
  <c r="E502" i="12"/>
  <c r="D502" i="12" s="1"/>
  <c r="K119" i="3" s="1"/>
  <c r="C502" i="12"/>
  <c r="R521" i="12"/>
  <c r="Q521" i="12" s="1"/>
  <c r="S139" i="4" s="1"/>
  <c r="P521" i="12"/>
  <c r="P539" i="12"/>
  <c r="R539" i="12"/>
  <c r="Q539" i="12" s="1"/>
  <c r="R541" i="12"/>
  <c r="Q541" i="12" s="1"/>
  <c r="S159" i="4" s="1"/>
  <c r="P541" i="12"/>
  <c r="P557" i="12"/>
  <c r="R557" i="12"/>
  <c r="Q557" i="12" s="1"/>
  <c r="C438" i="12"/>
  <c r="E438" i="12"/>
  <c r="D438" i="12" s="1"/>
  <c r="P500" i="12"/>
  <c r="R500" i="12"/>
  <c r="Q500" i="12" s="1"/>
  <c r="P577" i="12"/>
  <c r="R577" i="12"/>
  <c r="Q577" i="12" s="1"/>
  <c r="P424" i="12"/>
  <c r="R424" i="12"/>
  <c r="Q424" i="12" s="1"/>
  <c r="S44" i="4" s="1"/>
  <c r="C535" i="12"/>
  <c r="E535" i="12"/>
  <c r="D535" i="12" s="1"/>
  <c r="K152" i="3" s="1"/>
  <c r="R568" i="12"/>
  <c r="Q568" i="12" s="1"/>
  <c r="S186" i="4" s="1"/>
  <c r="H590" i="12"/>
  <c r="B106" i="6" s="1"/>
  <c r="G106" i="6"/>
  <c r="E591" i="12" a="1"/>
  <c r="E591" i="12" s="1"/>
  <c r="S34" i="4"/>
  <c r="M106" i="6"/>
  <c r="Q106" i="6"/>
  <c r="E421" i="12"/>
  <c r="D421" i="12" s="1"/>
  <c r="K40" i="3" s="1"/>
  <c r="C421" i="12"/>
  <c r="E494" i="12"/>
  <c r="D494" i="12" s="1"/>
  <c r="K112" i="3" s="1"/>
  <c r="C494" i="12"/>
  <c r="Z534" i="12"/>
  <c r="Y534" i="12" s="1"/>
  <c r="H529" i="12"/>
  <c r="U527" i="12"/>
  <c r="Z525" i="12"/>
  <c r="Y525" i="12" s="1"/>
  <c r="M524" i="12"/>
  <c r="L524" i="12" s="1"/>
  <c r="Z515" i="12"/>
  <c r="Y515" i="12" s="1"/>
  <c r="H514" i="12"/>
  <c r="M509" i="12"/>
  <c r="L509" i="12" s="1"/>
  <c r="M507" i="12"/>
  <c r="L507" i="12" s="1"/>
  <c r="Z501" i="12"/>
  <c r="Y501" i="12" s="1"/>
  <c r="H498" i="12"/>
  <c r="Z474" i="12"/>
  <c r="Y474" i="12" s="1"/>
  <c r="Z470" i="12"/>
  <c r="Y470" i="12" s="1"/>
  <c r="Y469" i="12"/>
  <c r="M469" i="12"/>
  <c r="L469" i="12" s="1"/>
  <c r="M466" i="12"/>
  <c r="L466" i="12" s="1"/>
  <c r="Y464" i="12"/>
  <c r="Q464" i="12"/>
  <c r="S83" i="4" s="1"/>
  <c r="M441" i="12"/>
  <c r="L441" i="12" s="1"/>
  <c r="U440" i="12"/>
  <c r="Z433" i="12"/>
  <c r="Y433" i="12" s="1"/>
  <c r="L432" i="12"/>
  <c r="AH284" i="12" a="1"/>
  <c r="AH284" i="12" s="1"/>
  <c r="AF284" i="12" a="1"/>
  <c r="AF284" i="12" s="1"/>
  <c r="AK284" i="12" a="1"/>
  <c r="AK284" i="12" s="1"/>
  <c r="AJ284" i="12" a="1"/>
  <c r="AJ284" i="12" s="1"/>
  <c r="AI284" i="12" a="1"/>
  <c r="AI284" i="12" s="1"/>
  <c r="S198" i="4"/>
  <c r="C460" i="12"/>
  <c r="E564" i="12"/>
  <c r="D564" i="12" s="1"/>
  <c r="K181" i="3" s="1"/>
  <c r="C564" i="12"/>
  <c r="C504" i="12"/>
  <c r="E504" i="12"/>
  <c r="D504" i="12" s="1"/>
  <c r="K121" i="3" s="1"/>
  <c r="P429" i="12"/>
  <c r="R429" i="12"/>
  <c r="Q429" i="12" s="1"/>
  <c r="S49" i="4" s="1"/>
  <c r="R393" i="12"/>
  <c r="Q393" i="12" s="1"/>
  <c r="R526" i="12"/>
  <c r="Q526" i="12" s="1"/>
  <c r="D451" i="12"/>
  <c r="K70" i="3" s="1"/>
  <c r="D557" i="12"/>
  <c r="K174" i="3" s="1"/>
  <c r="R564" i="12"/>
  <c r="Q564" i="12" s="1"/>
  <c r="S182" i="4" s="1"/>
  <c r="P564" i="12"/>
  <c r="Q553" i="12"/>
  <c r="S171" i="4" s="1"/>
  <c r="C557" i="12"/>
  <c r="R478" i="12"/>
  <c r="Q478" i="12" s="1"/>
  <c r="P427" i="12"/>
  <c r="E506" i="12"/>
  <c r="D506" i="12" s="1"/>
  <c r="R546" i="12"/>
  <c r="Q546" i="12" s="1"/>
  <c r="P553" i="12"/>
  <c r="C542" i="12"/>
  <c r="E542" i="12"/>
  <c r="D542" i="12" s="1"/>
  <c r="K159" i="3" s="1"/>
  <c r="P473" i="12"/>
  <c r="Z536" i="12"/>
  <c r="Y536" i="12" s="1"/>
  <c r="M538" i="12"/>
  <c r="L538" i="12" s="1"/>
  <c r="E476" i="12"/>
  <c r="D476" i="12" s="1"/>
  <c r="K94" i="3" s="1"/>
  <c r="C476" i="12"/>
  <c r="C554" i="12"/>
  <c r="E554" i="12"/>
  <c r="D554" i="12" s="1"/>
  <c r="P479" i="12"/>
  <c r="Q479" i="12"/>
  <c r="S98" i="4" s="1"/>
  <c r="Z586" i="12"/>
  <c r="Y586" i="12" s="1"/>
  <c r="Z582" i="12"/>
  <c r="Y582" i="12" s="1"/>
  <c r="R428" i="12"/>
  <c r="Q428" i="12" s="1"/>
  <c r="S48" i="4" s="1"/>
  <c r="L549" i="12"/>
  <c r="P453" i="12"/>
  <c r="R453" i="12"/>
  <c r="Q453" i="12" s="1"/>
  <c r="Z588" i="12"/>
  <c r="Y588" i="12" s="1"/>
  <c r="L587" i="12"/>
  <c r="Y578" i="12"/>
  <c r="Y563" i="12"/>
  <c r="L563" i="12"/>
  <c r="L537" i="12"/>
  <c r="Y533" i="12"/>
  <c r="M516" i="12"/>
  <c r="L516" i="12" s="1"/>
  <c r="M455" i="12"/>
  <c r="L455" i="12" s="1"/>
  <c r="M452" i="12"/>
  <c r="L452" i="12" s="1"/>
  <c r="H449" i="12"/>
  <c r="M443" i="12"/>
  <c r="L443" i="12" s="1"/>
  <c r="AF288" i="12" a="1"/>
  <c r="AF288" i="12" s="1"/>
  <c r="AI288" i="12" a="1"/>
  <c r="AI288" i="12" s="1"/>
  <c r="E550" i="12"/>
  <c r="D550" i="12" s="1"/>
  <c r="K167" i="3" s="1"/>
  <c r="C550" i="12"/>
  <c r="Y573" i="12"/>
  <c r="M572" i="12"/>
  <c r="L572" i="12" s="1"/>
  <c r="L558" i="12"/>
  <c r="Y535" i="12"/>
  <c r="M523" i="12"/>
  <c r="L523" i="12" s="1"/>
  <c r="M518" i="12"/>
  <c r="L518" i="12" s="1"/>
  <c r="Z516" i="12"/>
  <c r="Y516" i="12" s="1"/>
  <c r="Z500" i="12"/>
  <c r="Y500" i="12" s="1"/>
  <c r="M476" i="12"/>
  <c r="L476" i="12" s="1"/>
  <c r="E449" i="12"/>
  <c r="D449" i="12" s="1"/>
  <c r="K68" i="3" s="1"/>
  <c r="C449" i="12"/>
  <c r="R449" i="12"/>
  <c r="Q449" i="12" s="1"/>
  <c r="M548" i="12"/>
  <c r="L548" i="12" s="1"/>
  <c r="Z541" i="12"/>
  <c r="Y541" i="12" s="1"/>
  <c r="Y538" i="12"/>
  <c r="Z526" i="12"/>
  <c r="Y526" i="12" s="1"/>
  <c r="Z503" i="12"/>
  <c r="Y503" i="12" s="1"/>
  <c r="Z463" i="12"/>
  <c r="Y463" i="12" s="1"/>
  <c r="U448" i="12"/>
  <c r="M417" i="12"/>
  <c r="L417" i="12" s="1"/>
  <c r="M401" i="12"/>
  <c r="L401" i="12" s="1"/>
  <c r="D401" i="12"/>
  <c r="L400" i="12"/>
  <c r="M399" i="12"/>
  <c r="L399" i="12" s="1"/>
  <c r="AE209" i="12" a="1"/>
  <c r="AE209" i="12" s="1"/>
  <c r="AF209" i="12" a="1"/>
  <c r="AF209" i="12" s="1"/>
  <c r="AK209" i="12" a="1"/>
  <c r="AK209" i="12" s="1"/>
  <c r="AK205" i="12" a="1"/>
  <c r="AK205" i="12" s="1"/>
  <c r="AF205" i="12" a="1"/>
  <c r="AF205" i="12" s="1"/>
  <c r="AI178" i="12" a="1"/>
  <c r="AI178" i="12" s="1"/>
  <c r="AK178" i="12" a="1"/>
  <c r="AK178" i="12" s="1"/>
  <c r="AI75" i="12" a="1"/>
  <c r="AI75" i="12" s="1"/>
  <c r="AI361" i="12" s="1"/>
  <c r="N87" i="6" s="1"/>
  <c r="AF75" i="12" a="1"/>
  <c r="AF75" i="12" s="1"/>
  <c r="AF71" i="12" a="1"/>
  <c r="AF71" i="12" s="1"/>
  <c r="AK71" i="12" a="1"/>
  <c r="AK71" i="12" s="1"/>
  <c r="AI67" i="12" a="1"/>
  <c r="AI67" i="12" s="1"/>
  <c r="AF67" i="12" a="1"/>
  <c r="AF67" i="12" s="1"/>
  <c r="AF353" i="12" s="1"/>
  <c r="M79" i="6" s="1"/>
  <c r="R79" i="6" s="1"/>
  <c r="AF63" i="12" a="1"/>
  <c r="AF63" i="12" s="1"/>
  <c r="AF349" i="12" s="1"/>
  <c r="M75" i="6" s="1"/>
  <c r="R75" i="6" s="1"/>
  <c r="AK63" i="12" a="1"/>
  <c r="AK63" i="12" s="1"/>
  <c r="L515" i="12"/>
  <c r="L502" i="12"/>
  <c r="M421" i="12"/>
  <c r="L421" i="12" s="1"/>
  <c r="Y410" i="12"/>
  <c r="S7" i="3"/>
  <c r="C389" i="12"/>
  <c r="S10" i="3"/>
  <c r="B390" i="12"/>
  <c r="E33" i="12" a="1"/>
  <c r="E33" i="12" s="1"/>
  <c r="H33" i="12" s="1"/>
  <c r="E98" i="12" a="1"/>
  <c r="E98" i="12" s="1"/>
  <c r="H98" i="12" s="1"/>
  <c r="M215" i="12" a="1"/>
  <c r="M215" i="12" s="1"/>
  <c r="M120" i="12" a="1"/>
  <c r="M120" i="12" s="1"/>
  <c r="AB120" i="12" s="1"/>
  <c r="E193" i="12" a="1"/>
  <c r="E193" i="12" s="1"/>
  <c r="H193" i="12" s="1"/>
  <c r="K68" i="12" a="1"/>
  <c r="K68" i="12" s="1"/>
  <c r="M56" i="12" a="1"/>
  <c r="M56" i="12" s="1"/>
  <c r="M239" i="12" a="1"/>
  <c r="M239" i="12" s="1"/>
  <c r="E291" i="12" a="1"/>
  <c r="E291" i="12" s="1"/>
  <c r="H291" i="12" s="1"/>
  <c r="K115" i="12" a="1"/>
  <c r="K115" i="12" s="1"/>
  <c r="E196" i="12" a="1"/>
  <c r="E196" i="12" s="1"/>
  <c r="H196" i="12" s="1"/>
  <c r="K123" i="12" a="1"/>
  <c r="K123" i="12" s="1"/>
  <c r="K5" i="12" a="1"/>
  <c r="K5" i="12" s="1"/>
  <c r="E296" i="12" a="1"/>
  <c r="E296" i="12" s="1"/>
  <c r="H296" i="12" s="1"/>
  <c r="E160" i="12" a="1"/>
  <c r="E160" i="12" s="1"/>
  <c r="H160" i="12" s="1"/>
  <c r="K289" i="12" a="1"/>
  <c r="K289" i="12" s="1"/>
  <c r="K288" i="12" a="1"/>
  <c r="K288" i="12" s="1"/>
  <c r="M220" i="12" a="1"/>
  <c r="M220" i="12" s="1"/>
  <c r="K179" i="12" a="1"/>
  <c r="K179" i="12" s="1"/>
  <c r="K169" i="12" a="1"/>
  <c r="K169" i="12" s="1"/>
  <c r="E237" i="12" a="1"/>
  <c r="E237" i="12" s="1"/>
  <c r="H237" i="12" s="1"/>
  <c r="M121" i="12" a="1"/>
  <c r="M121" i="12" s="1"/>
  <c r="M304" i="12" a="1"/>
  <c r="M304" i="12" s="1"/>
  <c r="E306" i="12" a="1"/>
  <c r="E306" i="12" s="1"/>
  <c r="H306" i="12" s="1"/>
  <c r="M7" i="12" a="1"/>
  <c r="M7" i="12" s="1"/>
  <c r="K7" i="12" a="1"/>
  <c r="K7" i="12" s="1"/>
  <c r="M110" i="12" a="1"/>
  <c r="M110" i="12" s="1"/>
  <c r="Z110" i="12" s="1"/>
  <c r="M32" i="12" a="1"/>
  <c r="M32" i="12" s="1"/>
  <c r="E310" i="12" a="1"/>
  <c r="E310" i="12" s="1"/>
  <c r="H310" i="12" s="1"/>
  <c r="E301" i="12" a="1"/>
  <c r="E301" i="12" s="1"/>
  <c r="H301" i="12" s="1"/>
  <c r="M246" i="12" a="1"/>
  <c r="M246" i="12" s="1"/>
  <c r="K70" i="12" a="1"/>
  <c r="K70" i="12" s="1"/>
  <c r="K155" i="12" a="1"/>
  <c r="K155" i="12" s="1"/>
  <c r="M129" i="12" a="1"/>
  <c r="M129" i="12" s="1"/>
  <c r="E257" i="12" a="1"/>
  <c r="E257" i="12" s="1"/>
  <c r="H257" i="12" s="1"/>
  <c r="E149" i="12" a="1"/>
  <c r="E149" i="12" s="1"/>
  <c r="H149" i="12" s="1"/>
  <c r="M241" i="12" a="1"/>
  <c r="M241" i="12" s="1"/>
  <c r="K242" i="12" a="1"/>
  <c r="K242" i="12" s="1"/>
  <c r="K177" i="12" a="1"/>
  <c r="K177" i="12" s="1"/>
  <c r="K171" i="12" a="1"/>
  <c r="K171" i="12" s="1"/>
  <c r="K315" i="12" a="1"/>
  <c r="K315" i="12" s="1"/>
  <c r="M15" i="12" a="1"/>
  <c r="M15" i="12" s="1"/>
  <c r="X15" i="12" s="1"/>
  <c r="K257" i="12" a="1"/>
  <c r="K257" i="12" s="1"/>
  <c r="K87" i="12" a="1"/>
  <c r="K87" i="12" s="1"/>
  <c r="M259" i="12" a="1"/>
  <c r="M259" i="12" s="1"/>
  <c r="E37" i="12" a="1"/>
  <c r="E37" i="12" s="1"/>
  <c r="M69" i="12" a="1"/>
  <c r="M69" i="12" s="1"/>
  <c r="M118" i="12" a="1"/>
  <c r="M118" i="12" s="1"/>
  <c r="E53" i="12" a="1"/>
  <c r="E53" i="12" s="1"/>
  <c r="H53" i="12" s="1"/>
  <c r="M37" i="12" a="1"/>
  <c r="M37" i="12" s="1"/>
  <c r="E15" i="12" a="1"/>
  <c r="E15" i="12" s="1"/>
  <c r="H15" i="12" s="1"/>
  <c r="K31" i="12" a="1"/>
  <c r="K31" i="12" s="1"/>
  <c r="E267" i="12" a="1"/>
  <c r="E267" i="12" s="1"/>
  <c r="H267" i="12" s="1"/>
  <c r="M197" i="12" a="1"/>
  <c r="M197" i="12" s="1"/>
  <c r="E136" i="12" a="1"/>
  <c r="E136" i="12" s="1"/>
  <c r="M25" i="12" a="1"/>
  <c r="M25" i="12" s="1"/>
  <c r="K267" i="12" a="1"/>
  <c r="K267" i="12" s="1"/>
  <c r="E246" i="12" a="1"/>
  <c r="E246" i="12" s="1"/>
  <c r="H246" i="12" s="1"/>
  <c r="K239" i="12" a="1"/>
  <c r="K239" i="12" s="1"/>
  <c r="K121" i="12" a="1"/>
  <c r="K121" i="12" s="1"/>
  <c r="K178" i="12" a="1"/>
  <c r="K178" i="12" s="1"/>
  <c r="M249" i="12" a="1"/>
  <c r="M249" i="12" s="1"/>
  <c r="M52" i="12" a="1"/>
  <c r="M52" i="12" s="1"/>
  <c r="Z52" i="12" s="1"/>
  <c r="E112" i="12" a="1"/>
  <c r="E112" i="12" s="1"/>
  <c r="H112" i="12" s="1"/>
  <c r="M11" i="12" a="1"/>
  <c r="M11" i="12" s="1"/>
  <c r="X11" i="12" s="1"/>
  <c r="K98" i="12" a="1"/>
  <c r="K98" i="12" s="1"/>
  <c r="K35" i="12" a="1"/>
  <c r="K35" i="12" s="1"/>
  <c r="E274" i="12" a="1"/>
  <c r="E274" i="12" s="1"/>
  <c r="K150" i="12" a="1"/>
  <c r="K150" i="12" s="1"/>
  <c r="K243" i="12" a="1"/>
  <c r="K243" i="12" s="1"/>
  <c r="M162" i="12" a="1"/>
  <c r="M162" i="12" s="1"/>
  <c r="K6" i="12" a="1"/>
  <c r="K6" i="12" s="1"/>
  <c r="K25" i="12" a="1"/>
  <c r="K25" i="12" s="1"/>
  <c r="M264" i="12" a="1"/>
  <c r="M264" i="12" s="1"/>
  <c r="K119" i="12" a="1"/>
  <c r="K119" i="12" s="1"/>
  <c r="K105" i="12" a="1"/>
  <c r="K105" i="12" s="1"/>
  <c r="K211" i="12" a="1"/>
  <c r="K211" i="12" s="1"/>
  <c r="M157" i="12" a="1"/>
  <c r="M157" i="12" s="1"/>
  <c r="M268" i="12" a="1"/>
  <c r="M268" i="12" s="1"/>
  <c r="E250" i="12" a="1"/>
  <c r="E250" i="12" s="1"/>
  <c r="E218" i="12" a="1"/>
  <c r="E218" i="12" s="1"/>
  <c r="H218" i="12" s="1"/>
  <c r="K148" i="12" a="1"/>
  <c r="K148" i="12" s="1"/>
  <c r="M10" i="12" a="1"/>
  <c r="M10" i="12" s="1"/>
  <c r="M161" i="12" a="1"/>
  <c r="M161" i="12" s="1"/>
  <c r="M281" i="12" a="1"/>
  <c r="M281" i="12" s="1"/>
  <c r="M117" i="12" a="1"/>
  <c r="M117" i="12" s="1"/>
  <c r="K10" i="12" a="1"/>
  <c r="K10" i="12" s="1"/>
  <c r="E290" i="12" a="1"/>
  <c r="E290" i="12" s="1"/>
  <c r="H290" i="12" s="1"/>
  <c r="K297" i="12" a="1"/>
  <c r="K297" i="12" s="1"/>
  <c r="E121" i="12" a="1"/>
  <c r="E121" i="12" s="1"/>
  <c r="H121" i="12" s="1"/>
  <c r="M55" i="12" a="1"/>
  <c r="M55" i="12" s="1"/>
  <c r="N58" i="12" a="1"/>
  <c r="N58" i="12" s="1"/>
  <c r="F118" i="12" a="1"/>
  <c r="F118" i="12" s="1"/>
  <c r="I118" i="12" s="1"/>
  <c r="L78" i="12" a="1"/>
  <c r="L78" i="12" s="1"/>
  <c r="N303" i="12" a="1"/>
  <c r="N303" i="12" s="1"/>
  <c r="F261" i="12" a="1"/>
  <c r="F261" i="12" s="1"/>
  <c r="I261" i="12" s="1"/>
  <c r="F193" i="12" a="1"/>
  <c r="F193" i="12" s="1"/>
  <c r="I193" i="12" s="1"/>
  <c r="L24" i="12" a="1"/>
  <c r="L24" i="12" s="1"/>
  <c r="N87" i="12" a="1"/>
  <c r="N87" i="12" s="1"/>
  <c r="F221" i="12" a="1"/>
  <c r="F221" i="12" s="1"/>
  <c r="I221" i="12" s="1"/>
  <c r="N97" i="12" a="1"/>
  <c r="N97" i="12" s="1"/>
  <c r="Y97" i="12" s="1"/>
  <c r="N51" i="12" a="1"/>
  <c r="N51" i="12" s="1"/>
  <c r="L109" i="12" a="1"/>
  <c r="L109" i="12" s="1"/>
  <c r="F23" i="12" a="1"/>
  <c r="F23" i="12" s="1"/>
  <c r="N244" i="12" a="1"/>
  <c r="N244" i="12" s="1"/>
  <c r="F189" i="12" a="1"/>
  <c r="F189" i="12" s="1"/>
  <c r="I189" i="12" s="1"/>
  <c r="L248" i="12" a="1"/>
  <c r="L248" i="12" s="1"/>
  <c r="F75" i="12" a="1"/>
  <c r="F75" i="12" s="1"/>
  <c r="I75" i="12" s="1"/>
  <c r="L240" i="12" a="1"/>
  <c r="L240" i="12" s="1"/>
  <c r="F53" i="12" a="1"/>
  <c r="F53" i="12" s="1"/>
  <c r="I53" i="12" s="1"/>
  <c r="N31" i="12" a="1"/>
  <c r="N31" i="12" s="1"/>
  <c r="AA31" i="12" s="1"/>
  <c r="N41" i="12" a="1"/>
  <c r="N41" i="12" s="1"/>
  <c r="L112" i="12" a="1"/>
  <c r="L112" i="12" s="1"/>
  <c r="N76" i="12" a="1"/>
  <c r="N76" i="12" s="1"/>
  <c r="F120" i="12" a="1"/>
  <c r="F120" i="12" s="1"/>
  <c r="I120" i="12" s="1"/>
  <c r="L164" i="12" a="1"/>
  <c r="L164" i="12" s="1"/>
  <c r="F41" i="12" a="1"/>
  <c r="F41" i="12" s="1"/>
  <c r="L158" i="12" a="1"/>
  <c r="L158" i="12" s="1"/>
  <c r="N209" i="12" a="1"/>
  <c r="N209" i="12" s="1"/>
  <c r="N55" i="12" a="1"/>
  <c r="N55" i="12" s="1"/>
  <c r="F259" i="12" a="1"/>
  <c r="F259" i="12" s="1"/>
  <c r="I259" i="12" s="1"/>
  <c r="F25" i="12" a="1"/>
  <c r="F25" i="12" s="1"/>
  <c r="I25" i="12" s="1"/>
  <c r="F291" i="12" a="1"/>
  <c r="F291" i="12" s="1"/>
  <c r="I291" i="12" s="1"/>
  <c r="F206" i="12" a="1"/>
  <c r="F206" i="12" s="1"/>
  <c r="I206" i="12" s="1"/>
  <c r="N309" i="12" a="1"/>
  <c r="N309" i="12" s="1"/>
  <c r="F122" i="12" a="1"/>
  <c r="F122" i="12" s="1"/>
  <c r="I122" i="12" s="1"/>
  <c r="N158" i="12" a="1"/>
  <c r="N158" i="12" s="1"/>
  <c r="L122" i="12" a="1"/>
  <c r="L122" i="12" s="1"/>
  <c r="L216" i="12" a="1"/>
  <c r="L216" i="12" s="1"/>
  <c r="F151" i="12" a="1"/>
  <c r="F151" i="12" s="1"/>
  <c r="I151" i="12" s="1"/>
  <c r="L115" i="12" a="1"/>
  <c r="L115" i="12" s="1"/>
  <c r="N316" i="12" a="1"/>
  <c r="N316" i="12" s="1"/>
  <c r="L207" i="12" a="1"/>
  <c r="L207" i="12" s="1"/>
  <c r="L167" i="12" a="1"/>
  <c r="L167" i="12" s="1"/>
  <c r="L270" i="12" a="1"/>
  <c r="L270" i="12" s="1"/>
  <c r="L145" i="12" a="1"/>
  <c r="L145" i="12" s="1"/>
  <c r="L30" i="12" a="1"/>
  <c r="L30" i="12" s="1"/>
  <c r="N111" i="12" a="1"/>
  <c r="N111" i="12" s="1"/>
  <c r="F52" i="12" a="1"/>
  <c r="F52" i="12" s="1"/>
  <c r="I52" i="12" s="1"/>
  <c r="F176" i="12" a="1"/>
  <c r="F176" i="12" s="1"/>
  <c r="I176" i="12" s="1"/>
  <c r="F117" i="12" a="1"/>
  <c r="F117" i="12" s="1"/>
  <c r="I117" i="12" s="1"/>
  <c r="N74" i="12" a="1"/>
  <c r="N74" i="12" s="1"/>
  <c r="L213" i="12" a="1"/>
  <c r="L213" i="12" s="1"/>
  <c r="F252" i="12" a="1"/>
  <c r="F252" i="12" s="1"/>
  <c r="I252" i="12" s="1"/>
  <c r="L212" i="12" a="1"/>
  <c r="L212" i="12" s="1"/>
  <c r="F27" i="12" a="1"/>
  <c r="F27" i="12" s="1"/>
  <c r="L162" i="12" a="1"/>
  <c r="L162" i="12" s="1"/>
  <c r="L201" i="12" a="1"/>
  <c r="L201" i="12" s="1"/>
  <c r="F106" i="12" a="1"/>
  <c r="F106" i="12" s="1"/>
  <c r="I106" i="12" s="1"/>
  <c r="F216" i="12" a="1"/>
  <c r="F216" i="12" s="1"/>
  <c r="I216" i="12" s="1"/>
  <c r="N212" i="12" a="1"/>
  <c r="N212" i="12" s="1"/>
  <c r="N119" i="12" a="1"/>
  <c r="N119" i="12" s="1"/>
  <c r="Y119" i="12" s="1"/>
  <c r="L123" i="12" a="1"/>
  <c r="L123" i="12" s="1"/>
  <c r="L53" i="12" a="1"/>
  <c r="L53" i="12" s="1"/>
  <c r="N155" i="12" a="1"/>
  <c r="N155" i="12" s="1"/>
  <c r="F256" i="12" a="1"/>
  <c r="F256" i="12" s="1"/>
  <c r="I256" i="12" s="1"/>
  <c r="N317" i="12" a="1"/>
  <c r="N317" i="12" s="1"/>
  <c r="L114" i="12" a="1"/>
  <c r="L114" i="12" s="1"/>
  <c r="L100" i="12" a="1"/>
  <c r="L100" i="12" s="1"/>
  <c r="N288" i="12" a="1"/>
  <c r="N288" i="12" s="1"/>
  <c r="N251" i="12" a="1"/>
  <c r="N251" i="12" s="1"/>
  <c r="N143" i="12" a="1"/>
  <c r="N143" i="12" s="1"/>
  <c r="F113" i="12" a="1"/>
  <c r="F113" i="12" s="1"/>
  <c r="I113" i="12" s="1"/>
  <c r="F136" i="12" a="1"/>
  <c r="F136" i="12" s="1"/>
  <c r="L58" i="12" a="1"/>
  <c r="L58" i="12" s="1"/>
  <c r="F16" i="12" a="1"/>
  <c r="F16" i="12" s="1"/>
  <c r="I16" i="12" s="1"/>
  <c r="L225" i="12" a="1"/>
  <c r="L225" i="12" s="1"/>
  <c r="N122" i="12" a="1"/>
  <c r="N122" i="12" s="1"/>
  <c r="N24" i="12" a="1"/>
  <c r="N24" i="12" s="1"/>
  <c r="F26" i="12" a="1"/>
  <c r="F26" i="12" s="1"/>
  <c r="F251" i="12" a="1"/>
  <c r="F251" i="12" s="1"/>
  <c r="I251" i="12" s="1"/>
  <c r="L317" i="12" a="1"/>
  <c r="L317" i="12" s="1"/>
  <c r="F89" i="12" a="1"/>
  <c r="F89" i="12" s="1"/>
  <c r="L18" i="12" a="1"/>
  <c r="L18" i="12" s="1"/>
  <c r="N270" i="12" a="1"/>
  <c r="N270" i="12" s="1"/>
  <c r="L288" i="12" a="1"/>
  <c r="L288" i="12" s="1"/>
  <c r="L144" i="12" a="1"/>
  <c r="L144" i="12" s="1"/>
  <c r="N12" i="12" a="1"/>
  <c r="N12" i="12" s="1"/>
  <c r="L251" i="12" a="1"/>
  <c r="L251" i="12" s="1"/>
  <c r="L290" i="12" a="1"/>
  <c r="L290" i="12" s="1"/>
  <c r="N146" i="12" a="1"/>
  <c r="N146" i="12" s="1"/>
  <c r="N133" i="12" a="1"/>
  <c r="N133" i="12" s="1"/>
  <c r="AA133" i="12" s="1"/>
  <c r="N192" i="12" a="1"/>
  <c r="N192" i="12" s="1"/>
  <c r="N57" i="12" a="1"/>
  <c r="N57" i="12" s="1"/>
  <c r="F85" i="12" a="1"/>
  <c r="F85" i="12" s="1"/>
  <c r="I85" i="12" s="1"/>
  <c r="N306" i="12" a="1"/>
  <c r="N306" i="12" s="1"/>
  <c r="F284" i="12" a="1"/>
  <c r="F284" i="12" s="1"/>
  <c r="I284" i="12" s="1"/>
  <c r="N196" i="12" a="1"/>
  <c r="N196" i="12" s="1"/>
  <c r="L26" i="12" a="1"/>
  <c r="L26" i="12" s="1"/>
  <c r="N304" i="12" a="1"/>
  <c r="N304" i="12" s="1"/>
  <c r="N294" i="12" a="1"/>
  <c r="N294" i="12" s="1"/>
  <c r="F219" i="12" a="1"/>
  <c r="F219" i="12" s="1"/>
  <c r="I219" i="12" s="1"/>
  <c r="L192" i="12" a="1"/>
  <c r="L192" i="12" s="1"/>
  <c r="F31" i="12" a="1"/>
  <c r="F31" i="12" s="1"/>
  <c r="F303" i="12" a="1"/>
  <c r="F303" i="12" s="1"/>
  <c r="I303" i="12" s="1"/>
  <c r="L302" i="12" a="1"/>
  <c r="L302" i="12" s="1"/>
  <c r="L174" i="12" a="1"/>
  <c r="L174" i="12" s="1"/>
  <c r="N283" i="12" a="1"/>
  <c r="N283" i="12" s="1"/>
  <c r="L15" i="12" a="1"/>
  <c r="L15" i="12" s="1"/>
  <c r="L118" i="12" a="1"/>
  <c r="L118" i="12" s="1"/>
  <c r="L255" i="12" a="1"/>
  <c r="L255" i="12" s="1"/>
  <c r="N54" i="12" a="1"/>
  <c r="N54" i="12" s="1"/>
  <c r="N6" i="12" a="1"/>
  <c r="N6" i="12" s="1"/>
  <c r="F97" i="12" a="1"/>
  <c r="F97" i="12" s="1"/>
  <c r="I97" i="12" s="1"/>
  <c r="L70" i="12" a="1"/>
  <c r="L70" i="12" s="1"/>
  <c r="F311" i="12" a="1"/>
  <c r="F311" i="12" s="1"/>
  <c r="I311" i="12" s="1"/>
  <c r="N34" i="12" a="1"/>
  <c r="N34" i="12" s="1"/>
  <c r="L303" i="12" a="1"/>
  <c r="L303" i="12" s="1"/>
  <c r="N202" i="12" a="1"/>
  <c r="N202" i="12" s="1"/>
  <c r="L170" i="12" a="1"/>
  <c r="L170" i="12" s="1"/>
  <c r="F225" i="12" a="1"/>
  <c r="F225" i="12" s="1"/>
  <c r="I225" i="12" s="1"/>
  <c r="N168" i="12" a="1"/>
  <c r="N168" i="12" s="1"/>
  <c r="L155" i="12" a="1"/>
  <c r="L155" i="12" s="1"/>
  <c r="N171" i="12" a="1"/>
  <c r="N171" i="12" s="1"/>
  <c r="N243" i="12" a="1"/>
  <c r="N243" i="12" s="1"/>
  <c r="N153" i="12" a="1"/>
  <c r="N153" i="12" s="1"/>
  <c r="N5" i="12" a="1"/>
  <c r="N5" i="12" s="1"/>
  <c r="L282" i="12" a="1"/>
  <c r="L282" i="12" s="1"/>
  <c r="F205" i="12" a="1"/>
  <c r="F205" i="12" s="1"/>
  <c r="I205" i="12" s="1"/>
  <c r="F63" i="12" a="1"/>
  <c r="F63" i="12" s="1"/>
  <c r="I63" i="12" s="1"/>
  <c r="L256" i="12" a="1"/>
  <c r="L256" i="12" s="1"/>
  <c r="F210" i="12" a="1"/>
  <c r="F210" i="12" s="1"/>
  <c r="I210" i="12" s="1"/>
  <c r="L8" i="12" a="1"/>
  <c r="L8" i="12" s="1"/>
  <c r="F288" i="12" a="1"/>
  <c r="F288" i="12" s="1"/>
  <c r="I288" i="12" s="1"/>
  <c r="F74" i="12" a="1"/>
  <c r="F74" i="12" s="1"/>
  <c r="I74" i="12" s="1"/>
  <c r="N56" i="12" a="1"/>
  <c r="N56" i="12" s="1"/>
  <c r="L87" i="12" a="1"/>
  <c r="L87" i="12" s="1"/>
  <c r="F289" i="12" a="1"/>
  <c r="F289" i="12" s="1"/>
  <c r="I289" i="12" s="1"/>
  <c r="N235" i="12" a="1"/>
  <c r="N235" i="12" s="1"/>
  <c r="N189" i="12" a="1"/>
  <c r="N189" i="12" s="1"/>
  <c r="N39" i="12" a="1"/>
  <c r="N39" i="12" s="1"/>
  <c r="N28" i="12" a="1"/>
  <c r="N28" i="12" s="1"/>
  <c r="N126" i="12" a="1"/>
  <c r="N126" i="12" s="1"/>
  <c r="AA126" i="12" s="1"/>
  <c r="F76" i="12" a="1"/>
  <c r="F76" i="12" s="1"/>
  <c r="I76" i="12" s="1"/>
  <c r="L222" i="12" a="1"/>
  <c r="L222" i="12" s="1"/>
  <c r="L261" i="12" a="1"/>
  <c r="L261" i="12" s="1"/>
  <c r="F64" i="12" a="1"/>
  <c r="F64" i="12" s="1"/>
  <c r="I64" i="12" s="1"/>
  <c r="L269" i="12" a="1"/>
  <c r="L269" i="12" s="1"/>
  <c r="L56" i="12" a="1"/>
  <c r="L56" i="12" s="1"/>
  <c r="F190" i="12" a="1"/>
  <c r="F190" i="12" s="1"/>
  <c r="I190" i="12" s="1"/>
  <c r="F305" i="12" a="1"/>
  <c r="F305" i="12" s="1"/>
  <c r="I305" i="12" s="1"/>
  <c r="N225" i="12" a="1"/>
  <c r="N225" i="12" s="1"/>
  <c r="L292" i="12" a="1"/>
  <c r="L292" i="12" s="1"/>
  <c r="N112" i="12" a="1"/>
  <c r="N112" i="12" s="1"/>
  <c r="Y112" i="12" s="1"/>
  <c r="N238" i="12" a="1"/>
  <c r="N238" i="12" s="1"/>
  <c r="F21" i="12" a="1"/>
  <c r="F21" i="12" s="1"/>
  <c r="N11" i="12" a="1"/>
  <c r="N11" i="12" s="1"/>
  <c r="N224" i="12" a="1"/>
  <c r="N224" i="12" s="1"/>
  <c r="L305" i="12" a="1"/>
  <c r="L305" i="12" s="1"/>
  <c r="L165" i="12" a="1"/>
  <c r="L165" i="12" s="1"/>
  <c r="F78" i="12" a="1"/>
  <c r="F78" i="12" s="1"/>
  <c r="I78" i="12" s="1"/>
  <c r="N245" i="12" a="1"/>
  <c r="N245" i="12" s="1"/>
  <c r="F169" i="12" a="1"/>
  <c r="F169" i="12" s="1"/>
  <c r="I169" i="12" s="1"/>
  <c r="L13" i="12" a="1"/>
  <c r="L13" i="12" s="1"/>
  <c r="F168" i="12" a="1"/>
  <c r="F168" i="12" s="1"/>
  <c r="F134" i="12" a="1"/>
  <c r="F134" i="12" s="1"/>
  <c r="F57" i="12" a="1"/>
  <c r="F57" i="12" s="1"/>
  <c r="I57" i="12" s="1"/>
  <c r="L200" i="12" a="1"/>
  <c r="L200" i="12" s="1"/>
  <c r="N205" i="12" a="1"/>
  <c r="N205" i="12" s="1"/>
  <c r="F218" i="12" a="1"/>
  <c r="F218" i="12" s="1"/>
  <c r="I218" i="12" s="1"/>
  <c r="F123" i="12" a="1"/>
  <c r="F123" i="12" s="1"/>
  <c r="I123" i="12" s="1"/>
  <c r="F51" i="12" a="1"/>
  <c r="F51" i="12" s="1"/>
  <c r="I51" i="12" s="1"/>
  <c r="N32" i="12" a="1"/>
  <c r="N32" i="12" s="1"/>
  <c r="AC32" i="12" s="1"/>
  <c r="T7" i="3"/>
  <c r="F240" i="12" a="1"/>
  <c r="F240" i="12" s="1"/>
  <c r="I240" i="12" s="1"/>
  <c r="L209" i="12" a="1"/>
  <c r="L209" i="12" s="1"/>
  <c r="L110" i="12" a="1"/>
  <c r="L110" i="12" s="1"/>
  <c r="F137" i="12" a="1"/>
  <c r="F137" i="12" s="1"/>
  <c r="N37" i="12" a="1"/>
  <c r="N37" i="12" s="1"/>
  <c r="N313" i="12" a="1"/>
  <c r="N313" i="12" s="1"/>
  <c r="F133" i="12" a="1"/>
  <c r="F133" i="12" s="1"/>
  <c r="I133" i="12" s="1"/>
  <c r="L205" i="12" a="1"/>
  <c r="L205" i="12" s="1"/>
  <c r="F275" i="12" a="1"/>
  <c r="F275" i="12" s="1"/>
  <c r="L120" i="12" a="1"/>
  <c r="L120" i="12" s="1"/>
  <c r="F247" i="12" a="1"/>
  <c r="F247" i="12" s="1"/>
  <c r="I247" i="12" s="1"/>
  <c r="F294" i="12" a="1"/>
  <c r="F294" i="12" s="1"/>
  <c r="I294" i="12" s="1"/>
  <c r="F43" i="12" a="1"/>
  <c r="F43" i="12" s="1"/>
  <c r="N259" i="12" a="1"/>
  <c r="N259" i="12" s="1"/>
  <c r="N219" i="12" a="1"/>
  <c r="N219" i="12" s="1"/>
  <c r="N18" i="12" a="1"/>
  <c r="N18" i="12" s="1"/>
  <c r="L6" i="12" a="1"/>
  <c r="L6" i="12" s="1"/>
  <c r="N29" i="12" a="1"/>
  <c r="N29" i="12" s="1"/>
  <c r="L316" i="12" a="1"/>
  <c r="L316" i="12" s="1"/>
  <c r="L178" i="12" a="1"/>
  <c r="L178" i="12" s="1"/>
  <c r="N312" i="12" a="1"/>
  <c r="N312" i="12" s="1"/>
  <c r="F178" i="12" a="1"/>
  <c r="F178" i="12" s="1"/>
  <c r="I178" i="12" s="1"/>
  <c r="N116" i="12" a="1"/>
  <c r="N116" i="12" s="1"/>
  <c r="AA116" i="12" s="1"/>
  <c r="N260" i="12" a="1"/>
  <c r="N260" i="12" s="1"/>
  <c r="L191" i="12" a="1"/>
  <c r="L191" i="12" s="1"/>
  <c r="N252" i="12" a="1"/>
  <c r="N252" i="12" s="1"/>
  <c r="F237" i="12" a="1"/>
  <c r="F237" i="12" s="1"/>
  <c r="I237" i="12" s="1"/>
  <c r="F269" i="12" a="1"/>
  <c r="F269" i="12" s="1"/>
  <c r="I269" i="12" s="1"/>
  <c r="L76" i="12" a="1"/>
  <c r="L76" i="12" s="1"/>
  <c r="N100" i="12" a="1"/>
  <c r="N100" i="12" s="1"/>
  <c r="N199" i="12" a="1"/>
  <c r="N199" i="12" s="1"/>
  <c r="F153" i="12" a="1"/>
  <c r="F153" i="12" s="1"/>
  <c r="I153" i="12" s="1"/>
  <c r="L79" i="12" a="1"/>
  <c r="L79" i="12" s="1"/>
  <c r="L146" i="12" a="1"/>
  <c r="L146" i="12" s="1"/>
  <c r="L242" i="12" a="1"/>
  <c r="L242" i="12" s="1"/>
  <c r="F241" i="12" a="1"/>
  <c r="F241" i="12" s="1"/>
  <c r="I241" i="12" s="1"/>
  <c r="L193" i="12" a="1"/>
  <c r="L193" i="12" s="1"/>
  <c r="N267" i="12" a="1"/>
  <c r="N267" i="12" s="1"/>
  <c r="L214" i="12" a="1"/>
  <c r="L214" i="12" s="1"/>
  <c r="N107" i="12" a="1"/>
  <c r="N107" i="12" s="1"/>
  <c r="N16" i="12" a="1"/>
  <c r="N16" i="12" s="1"/>
  <c r="N286" i="12" a="1"/>
  <c r="N286" i="12" s="1"/>
  <c r="L72" i="12" a="1"/>
  <c r="L72" i="12" s="1"/>
  <c r="F149" i="12" a="1"/>
  <c r="F149" i="12" s="1"/>
  <c r="I149" i="12" s="1"/>
  <c r="F204" i="12" a="1"/>
  <c r="F204" i="12" s="1"/>
  <c r="I204" i="12" s="1"/>
  <c r="N125" i="12" a="1"/>
  <c r="N125" i="12" s="1"/>
  <c r="L291" i="12" a="1"/>
  <c r="L291" i="12" s="1"/>
  <c r="F11" i="12" a="1"/>
  <c r="F11" i="12" s="1"/>
  <c r="F267" i="12" a="1"/>
  <c r="F267" i="12" s="1"/>
  <c r="I267" i="12" s="1"/>
  <c r="L107" i="12" a="1"/>
  <c r="L107" i="12" s="1"/>
  <c r="L169" i="12" a="1"/>
  <c r="L169" i="12" s="1"/>
  <c r="F12" i="12" a="1"/>
  <c r="F12" i="12" s="1"/>
  <c r="F6" i="12" a="1"/>
  <c r="F6" i="12" s="1"/>
  <c r="L151" i="12" a="1"/>
  <c r="L151" i="12" s="1"/>
  <c r="L195" i="12" a="1"/>
  <c r="L195" i="12" s="1"/>
  <c r="F30" i="12" a="1"/>
  <c r="F30" i="12" s="1"/>
  <c r="F100" i="12" a="1"/>
  <c r="F100" i="12" s="1"/>
  <c r="I100" i="12" s="1"/>
  <c r="F18" i="12" a="1"/>
  <c r="F18" i="12" s="1"/>
  <c r="F253" i="12" a="1"/>
  <c r="F253" i="12" s="1"/>
  <c r="I253" i="12" s="1"/>
  <c r="F263" i="12" a="1"/>
  <c r="F263" i="12" s="1"/>
  <c r="I263" i="12" s="1"/>
  <c r="N284" i="12" a="1"/>
  <c r="N284" i="12" s="1"/>
  <c r="AC284" i="12" s="1"/>
  <c r="N113" i="12" a="1"/>
  <c r="N113" i="12" s="1"/>
  <c r="F10" i="12" a="1"/>
  <c r="F10" i="12" s="1"/>
  <c r="I10" i="12" s="1"/>
  <c r="L16" i="12" a="1"/>
  <c r="L16" i="12" s="1"/>
  <c r="L218" i="12" a="1"/>
  <c r="L218" i="12" s="1"/>
  <c r="F115" i="12" a="1"/>
  <c r="F115" i="12" s="1"/>
  <c r="I115" i="12" s="1"/>
  <c r="L99" i="12" a="1"/>
  <c r="L99" i="12" s="1"/>
  <c r="N239" i="12" a="1"/>
  <c r="N239" i="12" s="1"/>
  <c r="F84" i="12" a="1"/>
  <c r="F84" i="12" s="1"/>
  <c r="L304" i="12" a="1"/>
  <c r="L304" i="12" s="1"/>
  <c r="N263" i="12" a="1"/>
  <c r="N263" i="12" s="1"/>
  <c r="AC263" i="12" s="1"/>
  <c r="N68" i="12" a="1"/>
  <c r="N68" i="12" s="1"/>
  <c r="L111" i="12" a="1"/>
  <c r="L111" i="12" s="1"/>
  <c r="F87" i="12" a="1"/>
  <c r="F87" i="12" s="1"/>
  <c r="I87" i="12" s="1"/>
  <c r="F110" i="12" a="1"/>
  <c r="F110" i="12" s="1"/>
  <c r="I110" i="12" s="1"/>
  <c r="N147" i="12" a="1"/>
  <c r="N147" i="12" s="1"/>
  <c r="L116" i="12" a="1"/>
  <c r="L116" i="12" s="1"/>
  <c r="N302" i="12" a="1"/>
  <c r="N302" i="12" s="1"/>
  <c r="L253" i="12" a="1"/>
  <c r="L253" i="12" s="1"/>
  <c r="N177" i="12" a="1"/>
  <c r="N177" i="12" s="1"/>
  <c r="L308" i="12" a="1"/>
  <c r="L308" i="12" s="1"/>
  <c r="F69" i="12" a="1"/>
  <c r="F69" i="12" s="1"/>
  <c r="I69" i="12" s="1"/>
  <c r="N30" i="12" a="1"/>
  <c r="N30" i="12" s="1"/>
  <c r="F62" i="12" a="1"/>
  <c r="F62" i="12" s="1"/>
  <c r="I62" i="12" s="1"/>
  <c r="L175" i="12" a="1"/>
  <c r="L175" i="12" s="1"/>
  <c r="L258" i="12" a="1"/>
  <c r="L258" i="12" s="1"/>
  <c r="L266" i="12" a="1"/>
  <c r="L266" i="12" s="1"/>
  <c r="F8" i="12" a="1"/>
  <c r="F8" i="12" s="1"/>
  <c r="I8" i="12" s="1"/>
  <c r="L241" i="12" a="1"/>
  <c r="L241" i="12" s="1"/>
  <c r="N299" i="12" a="1"/>
  <c r="N299" i="12" s="1"/>
  <c r="L238" i="12" a="1"/>
  <c r="L238" i="12" s="1"/>
  <c r="F321" i="12" a="1"/>
  <c r="F321" i="12" s="1"/>
  <c r="F60" i="12" a="1"/>
  <c r="F60" i="12" s="1"/>
  <c r="I60" i="12" s="1"/>
  <c r="F145" i="12" a="1"/>
  <c r="F145" i="12" s="1"/>
  <c r="I145" i="12" s="1"/>
  <c r="N200" i="12" a="1"/>
  <c r="N200" i="12" s="1"/>
  <c r="N169" i="12" a="1"/>
  <c r="N169" i="12" s="1"/>
  <c r="L300" i="12" a="1"/>
  <c r="L300" i="12" s="1"/>
  <c r="N64" i="12" a="1"/>
  <c r="N64" i="12" s="1"/>
  <c r="F9" i="12" a="1"/>
  <c r="F9" i="12" s="1"/>
  <c r="F215" i="12" a="1"/>
  <c r="F215" i="12" s="1"/>
  <c r="I215" i="12" s="1"/>
  <c r="N128" i="12" a="1"/>
  <c r="N128" i="12" s="1"/>
  <c r="AC128" i="12" s="1"/>
  <c r="N305" i="12" a="1"/>
  <c r="N305" i="12" s="1"/>
  <c r="N289" i="12" a="1"/>
  <c r="N289" i="12" s="1"/>
  <c r="AC289" i="12" s="1"/>
  <c r="N10" i="12" a="1"/>
  <c r="N10" i="12" s="1"/>
  <c r="F165" i="12" a="1"/>
  <c r="F165" i="12" s="1"/>
  <c r="I165" i="12" s="1"/>
  <c r="L127" i="12" a="1"/>
  <c r="L127" i="12" s="1"/>
  <c r="F287" i="12" a="1"/>
  <c r="F287" i="12" s="1"/>
  <c r="I287" i="12" s="1"/>
  <c r="N201" i="12" a="1"/>
  <c r="N201" i="12" s="1"/>
  <c r="L172" i="12" a="1"/>
  <c r="L172" i="12" s="1"/>
  <c r="F36" i="12" a="1"/>
  <c r="F36" i="12" s="1"/>
  <c r="I36" i="12" s="1"/>
  <c r="F203" i="12" a="1"/>
  <c r="F203" i="12" s="1"/>
  <c r="I203" i="12" s="1"/>
  <c r="L59" i="12" a="1"/>
  <c r="L59" i="12" s="1"/>
  <c r="L143" i="12" a="1"/>
  <c r="L143" i="12" s="1"/>
  <c r="L294" i="12" a="1"/>
  <c r="L294" i="12" s="1"/>
  <c r="F5" i="12" a="1"/>
  <c r="F5" i="12" s="1"/>
  <c r="I5" i="12" s="1"/>
  <c r="F29" i="12" a="1"/>
  <c r="F29" i="12" s="1"/>
  <c r="I29" i="12" s="1"/>
  <c r="N19" i="12" a="1"/>
  <c r="N19" i="12" s="1"/>
  <c r="AA19" i="12" s="1"/>
  <c r="N109" i="12" a="1"/>
  <c r="N109" i="12" s="1"/>
  <c r="L313" i="12" a="1"/>
  <c r="L313" i="12" s="1"/>
  <c r="F88" i="12" a="1"/>
  <c r="F88" i="12" s="1"/>
  <c r="F172" i="12" a="1"/>
  <c r="F172" i="12" s="1"/>
  <c r="I172" i="12" s="1"/>
  <c r="F83" i="12" a="1"/>
  <c r="F83" i="12" s="1"/>
  <c r="I83" i="12" s="1"/>
  <c r="L220" i="12" a="1"/>
  <c r="L220" i="12" s="1"/>
  <c r="N59" i="12" a="1"/>
  <c r="N59" i="12" s="1"/>
  <c r="N265" i="12" a="1"/>
  <c r="N265" i="12" s="1"/>
  <c r="Y265" i="12" s="1"/>
  <c r="N261" i="12" a="1"/>
  <c r="N261" i="12" s="1"/>
  <c r="F135" i="12" a="1"/>
  <c r="F135" i="12" s="1"/>
  <c r="F129" i="12" a="1"/>
  <c r="F129" i="12" s="1"/>
  <c r="I129" i="12" s="1"/>
  <c r="N179" i="12" a="1"/>
  <c r="N179" i="12" s="1"/>
  <c r="AC179" i="12" s="1"/>
  <c r="F281" i="12" a="1"/>
  <c r="F281" i="12" s="1"/>
  <c r="I281" i="12" s="1"/>
  <c r="N290" i="12" a="1"/>
  <c r="N290" i="12" s="1"/>
  <c r="Y290" i="12" s="1"/>
  <c r="N282" i="12" a="1"/>
  <c r="N282" i="12" s="1"/>
  <c r="L210" i="12" a="1"/>
  <c r="L210" i="12" s="1"/>
  <c r="L85" i="12" a="1"/>
  <c r="L85" i="12" s="1"/>
  <c r="L128" i="12" a="1"/>
  <c r="L128" i="12" s="1"/>
  <c r="N285" i="12" a="1"/>
  <c r="N285" i="12" s="1"/>
  <c r="L20" i="12" a="1"/>
  <c r="L20" i="12" s="1"/>
  <c r="N242" i="12" a="1"/>
  <c r="N242" i="12" s="1"/>
  <c r="F195" i="12" a="1"/>
  <c r="F195" i="12" s="1"/>
  <c r="I195" i="12" s="1"/>
  <c r="N166" i="12" a="1"/>
  <c r="N166" i="12" s="1"/>
  <c r="AA166" i="12" s="1"/>
  <c r="N249" i="12" a="1"/>
  <c r="N249" i="12" s="1"/>
  <c r="AC249" i="12" s="1"/>
  <c r="F257" i="12" a="1"/>
  <c r="F257" i="12" s="1"/>
  <c r="I257" i="12" s="1"/>
  <c r="L84" i="12" a="1"/>
  <c r="L84" i="12" s="1"/>
  <c r="N69" i="12" a="1"/>
  <c r="N69" i="12" s="1"/>
  <c r="F130" i="12" a="1"/>
  <c r="F130" i="12" s="1"/>
  <c r="I130" i="12" s="1"/>
  <c r="L108" i="12" a="1"/>
  <c r="L108" i="12" s="1"/>
  <c r="L268" i="12" a="1"/>
  <c r="L268" i="12" s="1"/>
  <c r="L286" i="12" a="1"/>
  <c r="L286" i="12" s="1"/>
  <c r="F313" i="12" a="1"/>
  <c r="F313" i="12" s="1"/>
  <c r="I313" i="12" s="1"/>
  <c r="F80" i="12" a="1"/>
  <c r="F80" i="12" s="1"/>
  <c r="I80" i="12" s="1"/>
  <c r="L126" i="12" a="1"/>
  <c r="L126" i="12" s="1"/>
  <c r="F161" i="12" a="1"/>
  <c r="F161" i="12" s="1"/>
  <c r="I161" i="12" s="1"/>
  <c r="N256" i="12" a="1"/>
  <c r="N256" i="12" s="1"/>
  <c r="Y256" i="12" s="1"/>
  <c r="L223" i="12" a="1"/>
  <c r="L223" i="12" s="1"/>
  <c r="F79" i="12" a="1"/>
  <c r="F79" i="12" s="1"/>
  <c r="I79" i="12" s="1"/>
  <c r="N170" i="12" a="1"/>
  <c r="N170" i="12" s="1"/>
  <c r="F34" i="12" a="1"/>
  <c r="F34" i="12" s="1"/>
  <c r="I34" i="12" s="1"/>
  <c r="F171" i="12" a="1"/>
  <c r="F171" i="12" s="1"/>
  <c r="I171" i="12" s="1"/>
  <c r="F266" i="12" a="1"/>
  <c r="F266" i="12" s="1"/>
  <c r="I266" i="12" s="1"/>
  <c r="N218" i="12" a="1"/>
  <c r="N218" i="12" s="1"/>
  <c r="F147" i="12" a="1"/>
  <c r="F147" i="12" s="1"/>
  <c r="I147" i="12" s="1"/>
  <c r="F223" i="12" a="1"/>
  <c r="F223" i="12" s="1"/>
  <c r="I223" i="12" s="1"/>
  <c r="N82" i="12" a="1"/>
  <c r="N82" i="12" s="1"/>
  <c r="AA82" i="12" s="1"/>
  <c r="F250" i="12" a="1"/>
  <c r="F250" i="12" s="1"/>
  <c r="I250" i="12" s="1"/>
  <c r="L80" i="12" a="1"/>
  <c r="L80" i="12" s="1"/>
  <c r="N167" i="12" a="1"/>
  <c r="N167" i="12" s="1"/>
  <c r="N241" i="12" a="1"/>
  <c r="N241" i="12" s="1"/>
  <c r="AC241" i="12" s="1"/>
  <c r="F166" i="12" a="1"/>
  <c r="F166" i="12" s="1"/>
  <c r="I166" i="12" s="1"/>
  <c r="N161" i="12" a="1"/>
  <c r="N161" i="12" s="1"/>
  <c r="Y161" i="12" s="1"/>
  <c r="F268" i="12" a="1"/>
  <c r="F268" i="12" s="1"/>
  <c r="I268" i="12" s="1"/>
  <c r="N71" i="12" a="1"/>
  <c r="N71" i="12" s="1"/>
  <c r="AC71" i="12" s="1"/>
  <c r="L254" i="12" a="1"/>
  <c r="L254" i="12" s="1"/>
  <c r="N105" i="12" a="1"/>
  <c r="N105" i="12" s="1"/>
  <c r="AA105" i="12" s="1"/>
  <c r="F314" i="12" a="1"/>
  <c r="F314" i="12" s="1"/>
  <c r="I314" i="12" s="1"/>
  <c r="L262" i="12" a="1"/>
  <c r="L262" i="12" s="1"/>
  <c r="L7" i="12" a="1"/>
  <c r="L7" i="12" s="1"/>
  <c r="N269" i="12" a="1"/>
  <c r="N269" i="12" s="1"/>
  <c r="AC269" i="12" s="1"/>
  <c r="F179" i="12" a="1"/>
  <c r="F179" i="12" s="1"/>
  <c r="I179" i="12" s="1"/>
  <c r="L55" i="12" a="1"/>
  <c r="L55" i="12" s="1"/>
  <c r="L29" i="12" a="1"/>
  <c r="L29" i="12" s="1"/>
  <c r="F157" i="12" a="1"/>
  <c r="F157" i="12" s="1"/>
  <c r="I157" i="12" s="1"/>
  <c r="L236" i="12" a="1"/>
  <c r="L236" i="12" s="1"/>
  <c r="L177" i="12" a="1"/>
  <c r="L177" i="12" s="1"/>
  <c r="N151" i="12" a="1"/>
  <c r="N151" i="12" s="1"/>
  <c r="AA151" i="12" s="1"/>
  <c r="F67" i="12" a="1"/>
  <c r="F67" i="12" s="1"/>
  <c r="I67" i="12" s="1"/>
  <c r="N52" i="12" a="1"/>
  <c r="N52" i="12" s="1"/>
  <c r="F55" i="12" a="1"/>
  <c r="F55" i="12" s="1"/>
  <c r="I55" i="12" s="1"/>
  <c r="F307" i="12" a="1"/>
  <c r="F307" i="12" s="1"/>
  <c r="I307" i="12" s="1"/>
  <c r="N253" i="12" a="1"/>
  <c r="N253" i="12" s="1"/>
  <c r="AA253" i="12" s="1"/>
  <c r="F296" i="12" a="1"/>
  <c r="F296" i="12" s="1"/>
  <c r="I296" i="12" s="1"/>
  <c r="L250" i="12" a="1"/>
  <c r="L250" i="12" s="1"/>
  <c r="N130" i="12" a="1"/>
  <c r="N130" i="12" s="1"/>
  <c r="F183" i="12" a="1"/>
  <c r="F183" i="12" s="1"/>
  <c r="L296" i="12" a="1"/>
  <c r="L296" i="12" s="1"/>
  <c r="F44" i="12" a="1"/>
  <c r="F44" i="12" s="1"/>
  <c r="F197" i="12" a="1"/>
  <c r="F197" i="12" s="1"/>
  <c r="I197" i="12" s="1"/>
  <c r="N298" i="12" a="1"/>
  <c r="N298" i="12" s="1"/>
  <c r="AA298" i="12" s="1"/>
  <c r="N99" i="12" a="1"/>
  <c r="N99" i="12" s="1"/>
  <c r="L249" i="12" a="1"/>
  <c r="L249" i="12" s="1"/>
  <c r="L133" i="12" a="1"/>
  <c r="L133" i="12" s="1"/>
  <c r="F175" i="12" a="1"/>
  <c r="F175" i="12" s="1"/>
  <c r="I175" i="12" s="1"/>
  <c r="F158" i="12" a="1"/>
  <c r="F158" i="12" s="1"/>
  <c r="I158" i="12" s="1"/>
  <c r="N165" i="12" a="1"/>
  <c r="N165" i="12" s="1"/>
  <c r="AC165" i="12" s="1"/>
  <c r="L312" i="12" a="1"/>
  <c r="L312" i="12" s="1"/>
  <c r="L204" i="12" a="1"/>
  <c r="L204" i="12" s="1"/>
  <c r="F306" i="12" a="1"/>
  <c r="F306" i="12" s="1"/>
  <c r="I306" i="12" s="1"/>
  <c r="L82" i="12" a="1"/>
  <c r="L82" i="12" s="1"/>
  <c r="F320" i="12" a="1"/>
  <c r="F320" i="12" s="1"/>
  <c r="L86" i="12" a="1"/>
  <c r="L86" i="12" s="1"/>
  <c r="L130" i="12" a="1"/>
  <c r="L130" i="12" s="1"/>
  <c r="N193" i="12" a="1"/>
  <c r="N193" i="12" s="1"/>
  <c r="AC193" i="12" s="1"/>
  <c r="L104" i="12" a="1"/>
  <c r="L104" i="12" s="1"/>
  <c r="L60" i="12" a="1"/>
  <c r="L60" i="12" s="1"/>
  <c r="N213" i="12" a="1"/>
  <c r="N213" i="12" s="1"/>
  <c r="Y213" i="12" s="1"/>
  <c r="F167" i="12" a="1"/>
  <c r="F167" i="12" s="1"/>
  <c r="I167" i="12" s="1"/>
  <c r="N210" i="12" a="1"/>
  <c r="N210" i="12" s="1"/>
  <c r="Y210" i="12" s="1"/>
  <c r="N300" i="12" a="1"/>
  <c r="N300" i="12" s="1"/>
  <c r="F317" i="12" a="1"/>
  <c r="F317" i="12" s="1"/>
  <c r="I317" i="12" s="1"/>
  <c r="L289" i="12" a="1"/>
  <c r="L289" i="12" s="1"/>
  <c r="F37" i="12" a="1"/>
  <c r="F37" i="12" s="1"/>
  <c r="L106" i="12" a="1"/>
  <c r="L106" i="12" s="1"/>
  <c r="L244" i="12" a="1"/>
  <c r="L244" i="12" s="1"/>
  <c r="L239" i="12" a="1"/>
  <c r="L239" i="12" s="1"/>
  <c r="F228" i="12" a="1"/>
  <c r="F228" i="12" s="1"/>
  <c r="L14" i="12" a="1"/>
  <c r="L14" i="12" s="1"/>
  <c r="F56" i="12" a="1"/>
  <c r="F56" i="12" s="1"/>
  <c r="I56" i="12" s="1"/>
  <c r="L171" i="12" a="1"/>
  <c r="L171" i="12" s="1"/>
  <c r="L64" i="12" a="1"/>
  <c r="L64" i="12" s="1"/>
  <c r="L35" i="12" a="1"/>
  <c r="L35" i="12" s="1"/>
  <c r="N21" i="12" a="1"/>
  <c r="N21" i="12" s="1"/>
  <c r="AC21" i="12" s="1"/>
  <c r="F32" i="12" a="1"/>
  <c r="F32" i="12" s="1"/>
  <c r="I32" i="12" s="1"/>
  <c r="F131" i="12" a="1"/>
  <c r="F131" i="12" s="1"/>
  <c r="I131" i="12" s="1"/>
  <c r="L71" i="12" a="1"/>
  <c r="L71" i="12" s="1"/>
  <c r="N198" i="12" a="1"/>
  <c r="N198" i="12" s="1"/>
  <c r="Y198" i="12" s="1"/>
  <c r="F163" i="12" a="1"/>
  <c r="F163" i="12" s="1"/>
  <c r="I163" i="12" s="1"/>
  <c r="F81" i="12" a="1"/>
  <c r="F81" i="12" s="1"/>
  <c r="I81" i="12" s="1"/>
  <c r="L31" i="12" a="1"/>
  <c r="L31" i="12" s="1"/>
  <c r="F91" i="12" a="1"/>
  <c r="F91" i="12" s="1"/>
  <c r="N297" i="12" a="1"/>
  <c r="N297" i="12" s="1"/>
  <c r="AC297" i="12" s="1"/>
  <c r="N314" i="12" a="1"/>
  <c r="N314" i="12" s="1"/>
  <c r="AC314" i="12" s="1"/>
  <c r="N22" i="12" a="1"/>
  <c r="N22" i="12" s="1"/>
  <c r="AC22" i="12" s="1"/>
  <c r="L166" i="12" a="1"/>
  <c r="L166" i="12" s="1"/>
  <c r="F217" i="12" a="1"/>
  <c r="F217" i="12" s="1"/>
  <c r="I217" i="12" s="1"/>
  <c r="F211" i="12" a="1"/>
  <c r="F211" i="12" s="1"/>
  <c r="I211" i="12" s="1"/>
  <c r="F148" i="12" a="1"/>
  <c r="F148" i="12" s="1"/>
  <c r="I148" i="12" s="1"/>
  <c r="F70" i="12" a="1"/>
  <c r="F70" i="12" s="1"/>
  <c r="N9" i="12" a="1"/>
  <c r="N9" i="12" s="1"/>
  <c r="AA9" i="12" s="1"/>
  <c r="L252" i="12" a="1"/>
  <c r="L252" i="12" s="1"/>
  <c r="F59" i="12" a="1"/>
  <c r="F59" i="12" s="1"/>
  <c r="I59" i="12" s="1"/>
  <c r="N204" i="12" a="1"/>
  <c r="N204" i="12" s="1"/>
  <c r="AA204" i="12" s="1"/>
  <c r="N35" i="12" a="1"/>
  <c r="N35" i="12" s="1"/>
  <c r="Y35" i="12" s="1"/>
  <c r="L9" i="12" a="1"/>
  <c r="L9" i="12" s="1"/>
  <c r="F159" i="12" a="1"/>
  <c r="F159" i="12" s="1"/>
  <c r="I159" i="12" s="1"/>
  <c r="N222" i="12" a="1"/>
  <c r="N222" i="12" s="1"/>
  <c r="Y222" i="12" s="1"/>
  <c r="L83" i="12" a="1"/>
  <c r="L83" i="12" s="1"/>
  <c r="F24" i="12" a="1"/>
  <c r="F24" i="12" s="1"/>
  <c r="I24" i="12" s="1"/>
  <c r="N117" i="12" a="1"/>
  <c r="N117" i="12" s="1"/>
  <c r="AC117" i="12" s="1"/>
  <c r="N15" i="12" a="1"/>
  <c r="N15" i="12" s="1"/>
  <c r="Y15" i="12" s="1"/>
  <c r="L69" i="12" a="1"/>
  <c r="L69" i="12" s="1"/>
  <c r="N66" i="12" a="1"/>
  <c r="N66" i="12" s="1"/>
  <c r="F299" i="12" a="1"/>
  <c r="F299" i="12" s="1"/>
  <c r="I299" i="12" s="1"/>
  <c r="F292" i="12" a="1"/>
  <c r="F292" i="12" s="1"/>
  <c r="I292" i="12" s="1"/>
  <c r="L211" i="12" a="1"/>
  <c r="L211" i="12" s="1"/>
  <c r="L163" i="12" a="1"/>
  <c r="L163" i="12" s="1"/>
  <c r="L5" i="12" a="1"/>
  <c r="L5" i="12" s="1"/>
  <c r="F154" i="12" a="1"/>
  <c r="F154" i="12" s="1"/>
  <c r="I154" i="12" s="1"/>
  <c r="L208" i="12" a="1"/>
  <c r="L208" i="12" s="1"/>
  <c r="F33" i="12" a="1"/>
  <c r="F33" i="12" s="1"/>
  <c r="N315" i="12" a="1"/>
  <c r="N315" i="12" s="1"/>
  <c r="Y315" i="12" s="1"/>
  <c r="F227" i="12" a="1"/>
  <c r="F227" i="12" s="1"/>
  <c r="L159" i="12" a="1"/>
  <c r="L159" i="12" s="1"/>
  <c r="N81" i="12" a="1"/>
  <c r="N81" i="12" s="1"/>
  <c r="AC81" i="12" s="1"/>
  <c r="L160" i="12" a="1"/>
  <c r="L160" i="12" s="1"/>
  <c r="F66" i="12" a="1"/>
  <c r="F66" i="12" s="1"/>
  <c r="I66" i="12" s="1"/>
  <c r="F265" i="12" a="1"/>
  <c r="F265" i="12" s="1"/>
  <c r="I265" i="12" s="1"/>
  <c r="N207" i="12" a="1"/>
  <c r="N207" i="12" s="1"/>
  <c r="Y207" i="12" s="1"/>
  <c r="L39" i="12" a="1"/>
  <c r="L39" i="12" s="1"/>
  <c r="L121" i="12" a="1"/>
  <c r="L121" i="12" s="1"/>
  <c r="N80" i="12" a="1"/>
  <c r="N80" i="12" s="1"/>
  <c r="AA80" i="12" s="1"/>
  <c r="L197" i="12" a="1"/>
  <c r="L197" i="12" s="1"/>
  <c r="F301" i="12" a="1"/>
  <c r="F301" i="12" s="1"/>
  <c r="I301" i="12" s="1"/>
  <c r="F170" i="12" a="1"/>
  <c r="F170" i="12" s="1"/>
  <c r="I170" i="12" s="1"/>
  <c r="F119" i="12" a="1"/>
  <c r="F119" i="12" s="1"/>
  <c r="I119" i="12" s="1"/>
  <c r="F249" i="12" a="1"/>
  <c r="F249" i="12" s="1"/>
  <c r="I249" i="12" s="1"/>
  <c r="L265" i="12" a="1"/>
  <c r="L265" i="12" s="1"/>
  <c r="N145" i="12" a="1"/>
  <c r="N145" i="12" s="1"/>
  <c r="N26" i="12" a="1"/>
  <c r="N26" i="12" s="1"/>
  <c r="AA26" i="12" s="1"/>
  <c r="L32" i="12" a="1"/>
  <c r="L32" i="12" s="1"/>
  <c r="L61" i="12" a="1"/>
  <c r="L61" i="12" s="1"/>
  <c r="N248" i="12" a="1"/>
  <c r="N248" i="12" s="1"/>
  <c r="AC248" i="12" s="1"/>
  <c r="F121" i="12" a="1"/>
  <c r="F121" i="12" s="1"/>
  <c r="I121" i="12" s="1"/>
  <c r="N162" i="12" a="1"/>
  <c r="N162" i="12" s="1"/>
  <c r="L33" i="12" a="1"/>
  <c r="L33" i="12" s="1"/>
  <c r="L54" i="12" a="1"/>
  <c r="L54" i="12" s="1"/>
  <c r="N190" i="12" a="1"/>
  <c r="N190" i="12" s="1"/>
  <c r="AC190" i="12" s="1"/>
  <c r="L314" i="12" a="1"/>
  <c r="L314" i="12" s="1"/>
  <c r="L315" i="12" a="1"/>
  <c r="L315" i="12" s="1"/>
  <c r="L154" i="12" a="1"/>
  <c r="L154" i="12" s="1"/>
  <c r="L298" i="12" a="1"/>
  <c r="L298" i="12" s="1"/>
  <c r="L67" i="12" a="1"/>
  <c r="L67" i="12" s="1"/>
  <c r="L65" i="12" a="1"/>
  <c r="L65" i="12" s="1"/>
  <c r="F114" i="12" a="1"/>
  <c r="F114" i="12" s="1"/>
  <c r="I114" i="12" s="1"/>
  <c r="F104" i="12" a="1"/>
  <c r="F104" i="12" s="1"/>
  <c r="I104" i="12" s="1"/>
  <c r="F127" i="12" a="1"/>
  <c r="F127" i="12" s="1"/>
  <c r="I127" i="12" s="1"/>
  <c r="N208" i="12" a="1"/>
  <c r="N208" i="12" s="1"/>
  <c r="Y208" i="12" s="1"/>
  <c r="F254" i="12" a="1"/>
  <c r="F254" i="12" s="1"/>
  <c r="I254" i="12" s="1"/>
  <c r="L179" i="12" a="1"/>
  <c r="L179" i="12" s="1"/>
  <c r="N131" i="12" a="1"/>
  <c r="N131" i="12" s="1"/>
  <c r="Y131" i="12" s="1"/>
  <c r="N120" i="12" a="1"/>
  <c r="N120" i="12" s="1"/>
  <c r="AA120" i="12" s="1"/>
  <c r="F220" i="12" a="1"/>
  <c r="F220" i="12" s="1"/>
  <c r="I220" i="12" s="1"/>
  <c r="N25" i="12" a="1"/>
  <c r="N25" i="12" s="1"/>
  <c r="Y25" i="12" s="1"/>
  <c r="F209" i="12" a="1"/>
  <c r="F209" i="12" s="1"/>
  <c r="I209" i="12" s="1"/>
  <c r="L173" i="12" a="1"/>
  <c r="L173" i="12" s="1"/>
  <c r="N215" i="12" a="1"/>
  <c r="N215" i="12" s="1"/>
  <c r="Y215" i="12" s="1"/>
  <c r="L75" i="12" a="1"/>
  <c r="L75" i="12" s="1"/>
  <c r="F272" i="12" a="1"/>
  <c r="F272" i="12" s="1"/>
  <c r="F239" i="12" a="1"/>
  <c r="F239" i="12" s="1"/>
  <c r="I239" i="12" s="1"/>
  <c r="L196" i="12" a="1"/>
  <c r="L196" i="12" s="1"/>
  <c r="F200" i="12" a="1"/>
  <c r="F200" i="12" s="1"/>
  <c r="I200" i="12" s="1"/>
  <c r="F132" i="12" a="1"/>
  <c r="F132" i="12" s="1"/>
  <c r="I132" i="12" s="1"/>
  <c r="L257" i="12" a="1"/>
  <c r="L257" i="12" s="1"/>
  <c r="L199" i="12" a="1"/>
  <c r="L199" i="12" s="1"/>
  <c r="N132" i="12" a="1"/>
  <c r="N132" i="12" s="1"/>
  <c r="Y132" i="12" s="1"/>
  <c r="N110" i="12" a="1"/>
  <c r="N110" i="12" s="1"/>
  <c r="N84" i="12" a="1"/>
  <c r="N84" i="12" s="1"/>
  <c r="AA84" i="12" s="1"/>
  <c r="L113" i="12" a="1"/>
  <c r="L113" i="12" s="1"/>
  <c r="L98" i="12" a="1"/>
  <c r="L98" i="12" s="1"/>
  <c r="F58" i="12" a="1"/>
  <c r="F58" i="12" s="1"/>
  <c r="I58" i="12" s="1"/>
  <c r="F273" i="12" a="1"/>
  <c r="F273" i="12" s="1"/>
  <c r="N154" i="12" a="1"/>
  <c r="N154" i="12" s="1"/>
  <c r="AC154" i="12" s="1"/>
  <c r="N124" i="12" a="1"/>
  <c r="N124" i="12" s="1"/>
  <c r="AC124" i="12" s="1"/>
  <c r="N103" i="12" a="1"/>
  <c r="N103" i="12" s="1"/>
  <c r="F125" i="12" a="1"/>
  <c r="F125" i="12" s="1"/>
  <c r="I125" i="12" s="1"/>
  <c r="L281" i="12" a="1"/>
  <c r="L281" i="12" s="1"/>
  <c r="F146" i="12" a="1"/>
  <c r="F146" i="12" s="1"/>
  <c r="I146" i="12" s="1"/>
  <c r="N106" i="12" a="1"/>
  <c r="N106" i="12" s="1"/>
  <c r="Y106" i="12" s="1"/>
  <c r="N98" i="12" a="1"/>
  <c r="N98" i="12" s="1"/>
  <c r="AC98" i="12" s="1"/>
  <c r="F304" i="12" a="1"/>
  <c r="F304" i="12" s="1"/>
  <c r="I304" i="12" s="1"/>
  <c r="L147" i="12" a="1"/>
  <c r="L147" i="12" s="1"/>
  <c r="F308" i="12" a="1"/>
  <c r="F308" i="12" s="1"/>
  <c r="I308" i="12" s="1"/>
  <c r="N268" i="12" a="1"/>
  <c r="N268" i="12" s="1"/>
  <c r="Y268" i="12" s="1"/>
  <c r="N159" i="12" a="1"/>
  <c r="N159" i="12" s="1"/>
  <c r="AC159" i="12" s="1"/>
  <c r="L27" i="12" a="1"/>
  <c r="L27" i="12" s="1"/>
  <c r="L73" i="12" a="1"/>
  <c r="L73" i="12" s="1"/>
  <c r="L267" i="12" a="1"/>
  <c r="L267" i="12" s="1"/>
  <c r="F15" i="12" a="1"/>
  <c r="F15" i="12" s="1"/>
  <c r="I15" i="12" s="1"/>
  <c r="F39" i="12" a="1"/>
  <c r="F39" i="12" s="1"/>
  <c r="X371" i="12" s="1"/>
  <c r="F248" i="12" a="1"/>
  <c r="F248" i="12" s="1"/>
  <c r="I248" i="12" s="1"/>
  <c r="F243" i="12" a="1"/>
  <c r="F243" i="12" s="1"/>
  <c r="I243" i="12" s="1"/>
  <c r="N254" i="12" a="1"/>
  <c r="N254" i="12" s="1"/>
  <c r="Y254" i="12" s="1"/>
  <c r="L306" i="12" a="1"/>
  <c r="L306" i="12" s="1"/>
  <c r="F107" i="12" a="1"/>
  <c r="F107" i="12" s="1"/>
  <c r="I107" i="12" s="1"/>
  <c r="N174" i="12" a="1"/>
  <c r="N174" i="12" s="1"/>
  <c r="Y174" i="12" s="1"/>
  <c r="F150" i="12" a="1"/>
  <c r="F150" i="12" s="1"/>
  <c r="I150" i="12" s="1"/>
  <c r="L161" i="12" a="1"/>
  <c r="L161" i="12" s="1"/>
  <c r="L246" i="12" a="1"/>
  <c r="L246" i="12" s="1"/>
  <c r="F14" i="12" a="1"/>
  <c r="F14" i="12" s="1"/>
  <c r="N61" i="12" a="1"/>
  <c r="N61" i="12" s="1"/>
  <c r="AA61" i="12" s="1"/>
  <c r="F318" i="12" a="1"/>
  <c r="F318" i="12" s="1"/>
  <c r="F105" i="12" a="1"/>
  <c r="F105" i="12" s="1"/>
  <c r="I105" i="12" s="1"/>
  <c r="N255" i="12" a="1"/>
  <c r="N255" i="12" s="1"/>
  <c r="AC255" i="12" s="1"/>
  <c r="L28" i="12" a="1"/>
  <c r="L28" i="12" s="1"/>
  <c r="L264" i="12" a="1"/>
  <c r="L264" i="12" s="1"/>
  <c r="F65" i="12" a="1"/>
  <c r="F65" i="12" s="1"/>
  <c r="I65" i="12" s="1"/>
  <c r="N266" i="12" a="1"/>
  <c r="N266" i="12" s="1"/>
  <c r="AC266" i="12" s="1"/>
  <c r="N152" i="12" a="1"/>
  <c r="N152" i="12" s="1"/>
  <c r="AC152" i="12" s="1"/>
  <c r="F245" i="12" a="1"/>
  <c r="F245" i="12" s="1"/>
  <c r="I245" i="12" s="1"/>
  <c r="N38" i="12" a="1"/>
  <c r="N38" i="12" s="1"/>
  <c r="Y38" i="12" s="1"/>
  <c r="L131" i="12" a="1"/>
  <c r="L131" i="12" s="1"/>
  <c r="F196" i="12" a="1"/>
  <c r="F196" i="12" s="1"/>
  <c r="I196" i="12" s="1"/>
  <c r="L311" i="12" a="1"/>
  <c r="L311" i="12" s="1"/>
  <c r="F214" i="12" a="1"/>
  <c r="F214" i="12" s="1"/>
  <c r="I214" i="12" s="1"/>
  <c r="F282" i="12" a="1"/>
  <c r="F282" i="12" s="1"/>
  <c r="I282" i="12" s="1"/>
  <c r="F315" i="12" a="1"/>
  <c r="F315" i="12" s="1"/>
  <c r="I315" i="12" s="1"/>
  <c r="L271" i="12" a="1"/>
  <c r="L271" i="12" s="1"/>
  <c r="F180" i="12" a="1"/>
  <c r="F180" i="12" s="1"/>
  <c r="L119" i="12" a="1"/>
  <c r="L119" i="12" s="1"/>
  <c r="N295" i="12" a="1"/>
  <c r="N295" i="12" s="1"/>
  <c r="Y295" i="12" s="1"/>
  <c r="L125" i="12" a="1"/>
  <c r="L125" i="12" s="1"/>
  <c r="N271" i="12" a="1"/>
  <c r="N271" i="12" s="1"/>
  <c r="AC271" i="12" s="1"/>
  <c r="F244" i="12" a="1"/>
  <c r="F244" i="12" s="1"/>
  <c r="I244" i="12" s="1"/>
  <c r="N191" i="12" a="1"/>
  <c r="N191" i="12" s="1"/>
  <c r="Y191" i="12" s="1"/>
  <c r="L202" i="12" a="1"/>
  <c r="L202" i="12" s="1"/>
  <c r="F174" i="12" a="1"/>
  <c r="F174" i="12" s="1"/>
  <c r="I174" i="12" s="1"/>
  <c r="L22" i="12" a="1"/>
  <c r="L22" i="12" s="1"/>
  <c r="L157" i="12" a="1"/>
  <c r="L157" i="12" s="1"/>
  <c r="F98" i="12" a="1"/>
  <c r="F98" i="12" s="1"/>
  <c r="I98" i="12" s="1"/>
  <c r="L38" i="12" a="1"/>
  <c r="L38" i="12" s="1"/>
  <c r="L10" i="12" a="1"/>
  <c r="L10" i="12" s="1"/>
  <c r="F103" i="12" a="1"/>
  <c r="F103" i="12" s="1"/>
  <c r="I103" i="12" s="1"/>
  <c r="L23" i="12" a="1"/>
  <c r="L23" i="12" s="1"/>
  <c r="L307" i="12" a="1"/>
  <c r="L307" i="12" s="1"/>
  <c r="N262" i="12" a="1"/>
  <c r="N262" i="12" s="1"/>
  <c r="AC262" i="12" s="1"/>
  <c r="F181" i="12" a="1"/>
  <c r="F181" i="12" s="1"/>
  <c r="L203" i="12" a="1"/>
  <c r="L203" i="12" s="1"/>
  <c r="N148" i="12" a="1"/>
  <c r="N148" i="12" s="1"/>
  <c r="Y148" i="12" s="1"/>
  <c r="L105" i="12" a="1"/>
  <c r="L105" i="12" s="1"/>
  <c r="F111" i="12" a="1"/>
  <c r="F111" i="12" s="1"/>
  <c r="I111" i="12" s="1"/>
  <c r="F316" i="12" a="1"/>
  <c r="F316" i="12" s="1"/>
  <c r="I316" i="12" s="1"/>
  <c r="N172" i="12" a="1"/>
  <c r="N172" i="12" s="1"/>
  <c r="AA172" i="12" s="1"/>
  <c r="L63" i="12" a="1"/>
  <c r="L63" i="12" s="1"/>
  <c r="N291" i="12" a="1"/>
  <c r="N291" i="12" s="1"/>
  <c r="AC291" i="12" s="1"/>
  <c r="N301" i="12" a="1"/>
  <c r="N301" i="12" s="1"/>
  <c r="Y301" i="12" s="1"/>
  <c r="F124" i="12" a="1"/>
  <c r="F124" i="12" s="1"/>
  <c r="I124" i="12" s="1"/>
  <c r="N211" i="12" a="1"/>
  <c r="N211" i="12" s="1"/>
  <c r="Y211" i="12" s="1"/>
  <c r="F202" i="12" a="1"/>
  <c r="F202" i="12" s="1"/>
  <c r="I202" i="12" s="1"/>
  <c r="N311" i="12" a="1"/>
  <c r="N311" i="12" s="1"/>
  <c r="Y311" i="12" s="1"/>
  <c r="L237" i="12" a="1"/>
  <c r="L237" i="12" s="1"/>
  <c r="N257" i="12" a="1"/>
  <c r="N257" i="12" s="1"/>
  <c r="AA257" i="12" s="1"/>
  <c r="L168" i="12" a="1"/>
  <c r="L168" i="12" s="1"/>
  <c r="F182" i="12" a="1"/>
  <c r="F182" i="12" s="1"/>
  <c r="N78" i="12" a="1"/>
  <c r="N78" i="12" s="1"/>
  <c r="Y78" i="12" s="1"/>
  <c r="N163" i="12" a="1"/>
  <c r="N163" i="12" s="1"/>
  <c r="AC163" i="12" s="1"/>
  <c r="N214" i="12" a="1"/>
  <c r="N214" i="12" s="1"/>
  <c r="AC214" i="12" s="1"/>
  <c r="F258" i="12" a="1"/>
  <c r="F258" i="12" s="1"/>
  <c r="I258" i="12" s="1"/>
  <c r="N308" i="12" a="1"/>
  <c r="N308" i="12" s="1"/>
  <c r="AC308" i="12" s="1"/>
  <c r="L103" i="12" a="1"/>
  <c r="L103" i="12" s="1"/>
  <c r="L194" i="12" a="1"/>
  <c r="L194" i="12" s="1"/>
  <c r="N144" i="12" a="1"/>
  <c r="N144" i="12" s="1"/>
  <c r="AA144" i="12" s="1"/>
  <c r="L217" i="12" a="1"/>
  <c r="L217" i="12" s="1"/>
  <c r="N23" i="12" a="1"/>
  <c r="N23" i="12" s="1"/>
  <c r="AA23" i="12" s="1"/>
  <c r="F42" i="12" a="1"/>
  <c r="F42" i="12" s="1"/>
  <c r="F101" i="12" a="1"/>
  <c r="F101" i="12" s="1"/>
  <c r="I101" i="12" s="1"/>
  <c r="L156" i="12" a="1"/>
  <c r="L156" i="12" s="1"/>
  <c r="N123" i="12" a="1"/>
  <c r="N123" i="12" s="1"/>
  <c r="Y123" i="12" s="1"/>
  <c r="N65" i="12" a="1"/>
  <c r="N65" i="12" s="1"/>
  <c r="AA65" i="12" s="1"/>
  <c r="L12" i="12" a="1"/>
  <c r="L12" i="12" s="1"/>
  <c r="F295" i="12" a="1"/>
  <c r="F295" i="12" s="1"/>
  <c r="I295" i="12" s="1"/>
  <c r="N118" i="12" a="1"/>
  <c r="N118" i="12" s="1"/>
  <c r="F112" i="12" a="1"/>
  <c r="F112" i="12" s="1"/>
  <c r="I112" i="12" s="1"/>
  <c r="N75" i="12" a="1"/>
  <c r="N75" i="12" s="1"/>
  <c r="AA75" i="12" s="1"/>
  <c r="L34" i="12" a="1"/>
  <c r="L34" i="12" s="1"/>
  <c r="F155" i="12" a="1"/>
  <c r="F155" i="12" s="1"/>
  <c r="I155" i="12" s="1"/>
  <c r="L25" i="12" a="1"/>
  <c r="L25" i="12" s="1"/>
  <c r="N70" i="12" a="1"/>
  <c r="N70" i="12" s="1"/>
  <c r="AC70" i="12" s="1"/>
  <c r="F270" i="12" a="1"/>
  <c r="F270" i="12" s="1"/>
  <c r="I270" i="12" s="1"/>
  <c r="N149" i="12" a="1"/>
  <c r="N149" i="12" s="1"/>
  <c r="AA149" i="12" s="1"/>
  <c r="N20" i="12" a="1"/>
  <c r="N20" i="12" s="1"/>
  <c r="Y20" i="12" s="1"/>
  <c r="L117" i="12" a="1"/>
  <c r="L117" i="12" s="1"/>
  <c r="F144" i="12" a="1"/>
  <c r="F144" i="12" s="1"/>
  <c r="I144" i="12" s="1"/>
  <c r="F262" i="12" a="1"/>
  <c r="F262" i="12" s="1"/>
  <c r="I262" i="12" s="1"/>
  <c r="F298" i="12" a="1"/>
  <c r="F298" i="12" s="1"/>
  <c r="I298" i="12" s="1"/>
  <c r="L259" i="12" a="1"/>
  <c r="L259" i="12" s="1"/>
  <c r="E288" i="12" a="1"/>
  <c r="E288" i="12" s="1"/>
  <c r="H288" i="12" s="1"/>
  <c r="L152" i="12" a="1"/>
  <c r="L152" i="12" s="1"/>
  <c r="F72" i="12" a="1"/>
  <c r="F72" i="12" s="1"/>
  <c r="I72" i="12" s="1"/>
  <c r="N264" i="12" a="1"/>
  <c r="N264" i="12" s="1"/>
  <c r="AA264" i="12" s="1"/>
  <c r="M316" i="12" a="1"/>
  <c r="M316" i="12" s="1"/>
  <c r="E240" i="12" a="1"/>
  <c r="E240" i="12" s="1"/>
  <c r="H240" i="12" s="1"/>
  <c r="E30" i="12" a="1"/>
  <c r="E30" i="12" s="1"/>
  <c r="H30" i="12" s="1"/>
  <c r="L62" i="12" a="1"/>
  <c r="L62" i="12" s="1"/>
  <c r="N293" i="12" a="1"/>
  <c r="N293" i="12" s="1"/>
  <c r="L150" i="12" a="1"/>
  <c r="L150" i="12" s="1"/>
  <c r="L132" i="12" a="1"/>
  <c r="L132" i="12" s="1"/>
  <c r="N156" i="12" a="1"/>
  <c r="N156" i="12" s="1"/>
  <c r="L153" i="12" a="1"/>
  <c r="L153" i="12" s="1"/>
  <c r="K111" i="12" a="1"/>
  <c r="K111" i="12" s="1"/>
  <c r="E133" i="12" a="1"/>
  <c r="E133" i="12" s="1"/>
  <c r="K12" i="12" a="1"/>
  <c r="K12" i="12" s="1"/>
  <c r="K220" i="12" a="1"/>
  <c r="K220" i="12" s="1"/>
  <c r="F224" i="12" a="1"/>
  <c r="F224" i="12" s="1"/>
  <c r="I224" i="12" s="1"/>
  <c r="L301" i="12" a="1"/>
  <c r="L301" i="12" s="1"/>
  <c r="N150" i="12" a="1"/>
  <c r="N150" i="12" s="1"/>
  <c r="AC150" i="12" s="1"/>
  <c r="L81" i="12" a="1"/>
  <c r="L81" i="12" s="1"/>
  <c r="F17" i="12" a="1"/>
  <c r="F17" i="12" s="1"/>
  <c r="I17" i="12" s="1"/>
  <c r="N40" i="12" a="1"/>
  <c r="N40" i="12" s="1"/>
  <c r="AC40" i="12" s="1"/>
  <c r="M310" i="12" a="1"/>
  <c r="M310" i="12" s="1"/>
  <c r="K108" i="12" a="1"/>
  <c r="K108" i="12" s="1"/>
  <c r="F264" i="12" a="1"/>
  <c r="F264" i="12" s="1"/>
  <c r="I264" i="12" s="1"/>
  <c r="M192" i="12" a="1"/>
  <c r="M192" i="12" s="1"/>
  <c r="X192" i="12" s="1"/>
  <c r="E175" i="12" a="1"/>
  <c r="E175" i="12" s="1"/>
  <c r="H175" i="12" s="1"/>
  <c r="M291" i="12" a="1"/>
  <c r="M291" i="12" s="1"/>
  <c r="Z291" i="12" s="1"/>
  <c r="K245" i="12" a="1"/>
  <c r="K245" i="12" s="1"/>
  <c r="K238" i="12" a="1"/>
  <c r="K238" i="12" s="1"/>
  <c r="M257" i="12" a="1"/>
  <c r="M257" i="12" s="1"/>
  <c r="E73" i="12" a="1"/>
  <c r="E73" i="12" s="1"/>
  <c r="H73" i="12" s="1"/>
  <c r="E321" i="12" a="1"/>
  <c r="E321" i="12" s="1"/>
  <c r="K285" i="12" a="1"/>
  <c r="K285" i="12" s="1"/>
  <c r="E51" i="12" a="1"/>
  <c r="E51" i="12" s="1"/>
  <c r="H51" i="12" s="1"/>
  <c r="K40" i="12" a="1"/>
  <c r="K40" i="12" s="1"/>
  <c r="E42" i="12" a="1"/>
  <c r="E42" i="12" s="1"/>
  <c r="M294" i="12" a="1"/>
  <c r="M294" i="12" s="1"/>
  <c r="Z294" i="12" s="1"/>
  <c r="N85" i="12" a="1"/>
  <c r="N85" i="12" s="1"/>
  <c r="Y85" i="12" s="1"/>
  <c r="M292" i="12" a="1"/>
  <c r="M292" i="12" s="1"/>
  <c r="X292" i="12" s="1"/>
  <c r="E71" i="12" a="1"/>
  <c r="E71" i="12" s="1"/>
  <c r="H71" i="12" s="1"/>
  <c r="M61" i="12" a="1"/>
  <c r="M61" i="12" s="1"/>
  <c r="Z61" i="12" s="1"/>
  <c r="K317" i="12" a="1"/>
  <c r="K317" i="12" s="1"/>
  <c r="E108" i="12" a="1"/>
  <c r="E108" i="12" s="1"/>
  <c r="H108" i="12" s="1"/>
  <c r="E205" i="12" a="1"/>
  <c r="E205" i="12" s="1"/>
  <c r="H205" i="12" s="1"/>
  <c r="E39" i="12" a="1"/>
  <c r="E39" i="12" s="1"/>
  <c r="H39" i="12" s="1"/>
  <c r="K199" i="12" a="1"/>
  <c r="K199" i="12" s="1"/>
  <c r="M290" i="12" a="1"/>
  <c r="M290" i="12" s="1"/>
  <c r="AB290" i="12" s="1"/>
  <c r="E152" i="12" a="1"/>
  <c r="E152" i="12" s="1"/>
  <c r="H152" i="12" s="1"/>
  <c r="E154" i="12" a="1"/>
  <c r="E154" i="12" s="1"/>
  <c r="H154" i="12" s="1"/>
  <c r="E80" i="12" a="1"/>
  <c r="E80" i="12" s="1"/>
  <c r="H80" i="12" s="1"/>
  <c r="K284" i="12" a="1"/>
  <c r="K284" i="12" s="1"/>
  <c r="M26" i="12" a="1"/>
  <c r="M26" i="12" s="1"/>
  <c r="Z26" i="12" s="1"/>
  <c r="E43" i="12" a="1"/>
  <c r="E43" i="12" s="1"/>
  <c r="K268" i="12" a="1"/>
  <c r="K268" i="12" s="1"/>
  <c r="E316" i="12" a="1"/>
  <c r="E316" i="12" s="1"/>
  <c r="H316" i="12" s="1"/>
  <c r="E89" i="12" a="1"/>
  <c r="E89" i="12" s="1"/>
  <c r="K261" i="12" a="1"/>
  <c r="K261" i="12" s="1"/>
  <c r="M309" i="12" a="1"/>
  <c r="M309" i="12" s="1"/>
  <c r="AB309" i="12" s="1"/>
  <c r="K117" i="12" a="1"/>
  <c r="K117" i="12" s="1"/>
  <c r="M152" i="12" a="1"/>
  <c r="M152" i="12" s="1"/>
  <c r="E228" i="12" a="1"/>
  <c r="E228" i="12" s="1"/>
  <c r="M113" i="12" a="1"/>
  <c r="M113" i="12" s="1"/>
  <c r="AB113" i="12" s="1"/>
  <c r="E107" i="12" a="1"/>
  <c r="E107" i="12" s="1"/>
  <c r="H107" i="12" s="1"/>
  <c r="M243" i="12" a="1"/>
  <c r="M243" i="12" s="1"/>
  <c r="X243" i="12" s="1"/>
  <c r="M79" i="12" a="1"/>
  <c r="M79" i="12" s="1"/>
  <c r="Z79" i="12" s="1"/>
  <c r="M171" i="12" a="1"/>
  <c r="M171" i="12" s="1"/>
  <c r="X171" i="12" s="1"/>
  <c r="K308" i="12" a="1"/>
  <c r="K308" i="12" s="1"/>
  <c r="M33" i="12" a="1"/>
  <c r="M33" i="12" s="1"/>
  <c r="X33" i="12" s="1"/>
  <c r="E293" i="12" a="1"/>
  <c r="E293" i="12" s="1"/>
  <c r="H293" i="12" s="1"/>
  <c r="E178" i="12" a="1"/>
  <c r="E178" i="12" s="1"/>
  <c r="H178" i="12" s="1"/>
  <c r="E106" i="12" a="1"/>
  <c r="E106" i="12" s="1"/>
  <c r="H106" i="12" s="1"/>
  <c r="K112" i="12" a="1"/>
  <c r="K112" i="12" s="1"/>
  <c r="K175" i="12" a="1"/>
  <c r="K175" i="12" s="1"/>
  <c r="M199" i="12" a="1"/>
  <c r="M199" i="12" s="1"/>
  <c r="AB199" i="12" s="1"/>
  <c r="M287" i="12" a="1"/>
  <c r="M287" i="12" s="1"/>
  <c r="X287" i="12" s="1"/>
  <c r="E18" i="12" a="1"/>
  <c r="E18" i="12" s="1"/>
  <c r="H18" i="12" s="1"/>
  <c r="K78" i="12" a="1"/>
  <c r="K78" i="12" s="1"/>
  <c r="E264" i="12" a="1"/>
  <c r="E264" i="12" s="1"/>
  <c r="H264" i="12" s="1"/>
  <c r="K206" i="12" a="1"/>
  <c r="K206" i="12" s="1"/>
  <c r="F61" i="12" a="1"/>
  <c r="F61" i="12" s="1"/>
  <c r="I61" i="12" s="1"/>
  <c r="L129" i="12" a="1"/>
  <c r="L129" i="12" s="1"/>
  <c r="F201" i="12" a="1"/>
  <c r="F201" i="12" s="1"/>
  <c r="I201" i="12" s="1"/>
  <c r="F302" i="12" a="1"/>
  <c r="F302" i="12" s="1"/>
  <c r="I302" i="12" s="1"/>
  <c r="F235" i="12" a="1"/>
  <c r="F235" i="12" s="1"/>
  <c r="I235" i="12" s="1"/>
  <c r="F198" i="12" a="1"/>
  <c r="F198" i="12" s="1"/>
  <c r="I198" i="12" s="1"/>
  <c r="F213" i="12" a="1"/>
  <c r="F213" i="12" s="1"/>
  <c r="L17" i="12" a="1"/>
  <c r="L17" i="12" s="1"/>
  <c r="F242" i="12" a="1"/>
  <c r="F242" i="12" s="1"/>
  <c r="I242" i="12" s="1"/>
  <c r="N175" i="12" a="1"/>
  <c r="N175" i="12" s="1"/>
  <c r="Y175" i="12" s="1"/>
  <c r="F86" i="12" a="1"/>
  <c r="F86" i="12" s="1"/>
  <c r="I86" i="12" s="1"/>
  <c r="L190" i="12" a="1"/>
  <c r="L190" i="12" s="1"/>
  <c r="F293" i="12" a="1"/>
  <c r="F293" i="12" s="1"/>
  <c r="I293" i="12" s="1"/>
  <c r="N281" i="12" a="1"/>
  <c r="N281" i="12" s="1"/>
  <c r="Y281" i="12" s="1"/>
  <c r="L299" i="12" a="1"/>
  <c r="L299" i="12" s="1"/>
  <c r="L52" i="12" a="1"/>
  <c r="L52" i="12" s="1"/>
  <c r="F7" i="12" a="1"/>
  <c r="F7" i="12" s="1"/>
  <c r="I7" i="12" s="1"/>
  <c r="L283" i="12" a="1"/>
  <c r="L283" i="12" s="1"/>
  <c r="L66" i="12" a="1"/>
  <c r="L66" i="12" s="1"/>
  <c r="L176" i="12" a="1"/>
  <c r="L176" i="12" s="1"/>
  <c r="N108" i="12" a="1"/>
  <c r="N108" i="12" s="1"/>
  <c r="AA108" i="12" s="1"/>
  <c r="F13" i="12" a="1"/>
  <c r="F13" i="12" s="1"/>
  <c r="I13" i="12" s="1"/>
  <c r="L11" i="12" a="1"/>
  <c r="L11" i="12" s="1"/>
  <c r="N250" i="12" a="1"/>
  <c r="N250" i="12" s="1"/>
  <c r="AA250" i="12" s="1"/>
  <c r="L57" i="12" a="1"/>
  <c r="L57" i="12" s="1"/>
  <c r="L97" i="12" a="1"/>
  <c r="L97" i="12" s="1"/>
  <c r="F191" i="12" a="1"/>
  <c r="F191" i="12" s="1"/>
  <c r="I191" i="12" s="1"/>
  <c r="N240" i="12" a="1"/>
  <c r="N240" i="12" s="1"/>
  <c r="Y240" i="12" s="1"/>
  <c r="F156" i="12" a="1"/>
  <c r="F156" i="12" s="1"/>
  <c r="I156" i="12" s="1"/>
  <c r="F255" i="12" a="1"/>
  <c r="F255" i="12" s="1"/>
  <c r="I255" i="12" s="1"/>
  <c r="F283" i="12" a="1"/>
  <c r="F283" i="12" s="1"/>
  <c r="I283" i="12" s="1"/>
  <c r="L297" i="12" a="1"/>
  <c r="L297" i="12" s="1"/>
  <c r="L309" i="12" a="1"/>
  <c r="L309" i="12" s="1"/>
  <c r="N72" i="12" a="1"/>
  <c r="N72" i="12" s="1"/>
  <c r="Y72" i="12" s="1"/>
  <c r="F73" i="12" a="1"/>
  <c r="F73" i="12" s="1"/>
  <c r="I73" i="12" s="1"/>
  <c r="F309" i="12" a="1"/>
  <c r="F309" i="12" s="1"/>
  <c r="I309" i="12" s="1"/>
  <c r="N236" i="12" a="1"/>
  <c r="N236" i="12" s="1"/>
  <c r="AC236" i="12" s="1"/>
  <c r="L101" i="12" a="1"/>
  <c r="L101" i="12" s="1"/>
  <c r="F312" i="12" a="1"/>
  <c r="F312" i="12" s="1"/>
  <c r="I312" i="12" s="1"/>
  <c r="N8" i="12" a="1"/>
  <c r="N8" i="12" s="1"/>
  <c r="Y8" i="12" s="1"/>
  <c r="K28" i="12" a="1"/>
  <c r="K28" i="12" s="1"/>
  <c r="E253" i="12" a="1"/>
  <c r="E253" i="12" s="1"/>
  <c r="H253" i="12" s="1"/>
  <c r="E317" i="12" a="1"/>
  <c r="E317" i="12" s="1"/>
  <c r="H317" i="12" s="1"/>
  <c r="E150" i="12" a="1"/>
  <c r="E150" i="12" s="1"/>
  <c r="H150" i="12" s="1"/>
  <c r="E271" i="12" a="1"/>
  <c r="E271" i="12" s="1"/>
  <c r="H271" i="12" s="1"/>
  <c r="B386" i="12"/>
  <c r="E386" i="12" s="1"/>
  <c r="E221" i="12" a="1"/>
  <c r="E221" i="12" s="1"/>
  <c r="H221" i="12" s="1"/>
  <c r="K192" i="12" a="1"/>
  <c r="K192" i="12" s="1"/>
  <c r="E120" i="12" a="1"/>
  <c r="E120" i="12" s="1"/>
  <c r="H120" i="12" s="1"/>
  <c r="K16" i="12" a="1"/>
  <c r="K16" i="12" s="1"/>
  <c r="E91" i="12" a="1"/>
  <c r="E91" i="12" s="1"/>
  <c r="E27" i="12" a="1"/>
  <c r="E27" i="12" s="1"/>
  <c r="H27" i="12" s="1"/>
  <c r="E68" i="12" a="1"/>
  <c r="E68" i="12" s="1"/>
  <c r="H68" i="12" s="1"/>
  <c r="K306" i="12" a="1"/>
  <c r="K306" i="12" s="1"/>
  <c r="E238" i="12" a="1"/>
  <c r="E238" i="12" s="1"/>
  <c r="H238" i="12" s="1"/>
  <c r="E165" i="12" a="1"/>
  <c r="E165" i="12" s="1"/>
  <c r="H165" i="12" s="1"/>
  <c r="E256" i="12" a="1"/>
  <c r="E256" i="12" s="1"/>
  <c r="H256" i="12" s="1"/>
  <c r="M265" i="12" a="1"/>
  <c r="M265" i="12" s="1"/>
  <c r="X265" i="12" s="1"/>
  <c r="E213" i="12" a="1"/>
  <c r="E213" i="12" s="1"/>
  <c r="H213" i="12" s="1"/>
  <c r="K196" i="12" a="1"/>
  <c r="K196" i="12" s="1"/>
  <c r="K66" i="12" a="1"/>
  <c r="K66" i="12" s="1"/>
  <c r="M218" i="12" a="1"/>
  <c r="M218" i="12" s="1"/>
  <c r="Z218" i="12" s="1"/>
  <c r="M18" i="12" a="1"/>
  <c r="M18" i="12" s="1"/>
  <c r="AB18" i="12" s="1"/>
  <c r="K79" i="12" a="1"/>
  <c r="K79" i="12" s="1"/>
  <c r="M78" i="12" a="1"/>
  <c r="M78" i="12" s="1"/>
  <c r="AB78" i="12" s="1"/>
  <c r="E220" i="12" a="1"/>
  <c r="E220" i="12" s="1"/>
  <c r="H220" i="12" s="1"/>
  <c r="K258" i="12" a="1"/>
  <c r="K258" i="12" s="1"/>
  <c r="K246" i="12" a="1"/>
  <c r="K246" i="12" s="1"/>
  <c r="M145" i="12" a="1"/>
  <c r="M145" i="12" s="1"/>
  <c r="X145" i="12" s="1"/>
  <c r="M252" i="12" a="1"/>
  <c r="M252" i="12" s="1"/>
  <c r="Z252" i="12" s="1"/>
  <c r="M59" i="12" a="1"/>
  <c r="M59" i="12" s="1"/>
  <c r="X59" i="12" s="1"/>
  <c r="M116" i="12" a="1"/>
  <c r="M116" i="12" s="1"/>
  <c r="Z116" i="12" s="1"/>
  <c r="M296" i="12" a="1"/>
  <c r="M296" i="12" s="1"/>
  <c r="Z296" i="12" s="1"/>
  <c r="K73" i="12" a="1"/>
  <c r="K73" i="12" s="1"/>
  <c r="M19" i="12" a="1"/>
  <c r="M19" i="12" s="1"/>
  <c r="Z19" i="12" s="1"/>
  <c r="K72" i="12" a="1"/>
  <c r="K72" i="12" s="1"/>
  <c r="K269" i="12" a="1"/>
  <c r="K269" i="12" s="1"/>
  <c r="E90" i="12" a="1"/>
  <c r="E90" i="12" s="1"/>
  <c r="E284" i="12" a="1"/>
  <c r="E284" i="12" s="1"/>
  <c r="H284" i="12" s="1"/>
  <c r="K189" i="12" a="1"/>
  <c r="K189" i="12" s="1"/>
  <c r="E56" i="12" a="1"/>
  <c r="E56" i="12" s="1"/>
  <c r="H56" i="12" s="1"/>
  <c r="E244" i="12" a="1"/>
  <c r="E244" i="12" s="1"/>
  <c r="H244" i="12" s="1"/>
  <c r="M289" i="12" a="1"/>
  <c r="M289" i="12" s="1"/>
  <c r="Z289" i="12" s="1"/>
  <c r="K283" i="12" a="1"/>
  <c r="K283" i="12" s="1"/>
  <c r="E320" i="12" a="1"/>
  <c r="E320" i="12" s="1"/>
  <c r="M260" i="12" a="1"/>
  <c r="M260" i="12" s="1"/>
  <c r="X260" i="12" s="1"/>
  <c r="M261" i="12" a="1"/>
  <c r="M261" i="12" s="1"/>
  <c r="Z261" i="12" s="1"/>
  <c r="E130" i="12" a="1"/>
  <c r="E130" i="12" s="1"/>
  <c r="H130" i="12" s="1"/>
  <c r="E61" i="12" a="1"/>
  <c r="E61" i="12" s="1"/>
  <c r="H61" i="12" s="1"/>
  <c r="M209" i="12" a="1"/>
  <c r="M209" i="12" s="1"/>
  <c r="AB209" i="12" s="1"/>
  <c r="K215" i="12" a="1"/>
  <c r="K215" i="12" s="1"/>
  <c r="K146" i="12" a="1"/>
  <c r="K146" i="12" s="1"/>
  <c r="E252" i="12" a="1"/>
  <c r="E252" i="12" s="1"/>
  <c r="H252" i="12" s="1"/>
  <c r="M155" i="12" a="1"/>
  <c r="M155" i="12" s="1"/>
  <c r="Z155" i="12" s="1"/>
  <c r="K147" i="12" a="1"/>
  <c r="K147" i="12" s="1"/>
  <c r="M8" i="12" a="1"/>
  <c r="M8" i="12" s="1"/>
  <c r="AB8" i="12" s="1"/>
  <c r="K11" i="12" a="1"/>
  <c r="K11" i="12" s="1"/>
  <c r="E224" i="12" a="1"/>
  <c r="E224" i="12" s="1"/>
  <c r="H224" i="12" s="1"/>
  <c r="M172" i="12" a="1"/>
  <c r="M172" i="12" s="1"/>
  <c r="AB172" i="12" s="1"/>
  <c r="K151" i="12" a="1"/>
  <c r="K151" i="12" s="1"/>
  <c r="K193" i="12" a="1"/>
  <c r="K193" i="12" s="1"/>
  <c r="M247" i="12" a="1"/>
  <c r="M247" i="12" s="1"/>
  <c r="AB247" i="12" s="1"/>
  <c r="M305" i="12" a="1"/>
  <c r="M305" i="12" s="1"/>
  <c r="X305" i="12" s="1"/>
  <c r="K126" i="12" a="1"/>
  <c r="K126" i="12" s="1"/>
  <c r="K300" i="12" a="1"/>
  <c r="K300" i="12" s="1"/>
  <c r="K222" i="12" a="1"/>
  <c r="K222" i="12" s="1"/>
  <c r="K293" i="12" a="1"/>
  <c r="K293" i="12" s="1"/>
  <c r="E85" i="12" a="1"/>
  <c r="E85" i="12" s="1"/>
  <c r="H85" i="12" s="1"/>
  <c r="E126" i="12" a="1"/>
  <c r="E126" i="12" s="1"/>
  <c r="H126" i="12" s="1"/>
  <c r="K14" i="12" a="1"/>
  <c r="K14" i="12" s="1"/>
  <c r="K174" i="12" a="1"/>
  <c r="K174" i="12" s="1"/>
  <c r="K307" i="12" a="1"/>
  <c r="K307" i="12" s="1"/>
  <c r="M193" i="12" a="1"/>
  <c r="M193" i="12" s="1"/>
  <c r="AB193" i="12" s="1"/>
  <c r="E282" i="12" a="1"/>
  <c r="E282" i="12" s="1"/>
  <c r="H282" i="12" s="1"/>
  <c r="E12" i="12" a="1"/>
  <c r="E12" i="12" s="1"/>
  <c r="M298" i="12" a="1"/>
  <c r="M298" i="12" s="1"/>
  <c r="Z298" i="12" s="1"/>
  <c r="K104" i="12" a="1"/>
  <c r="K104" i="12" s="1"/>
  <c r="M101" i="12" a="1"/>
  <c r="M101" i="12" s="1"/>
  <c r="AB101" i="12" s="1"/>
  <c r="E100" i="12" a="1"/>
  <c r="E100" i="12" s="1"/>
  <c r="H100" i="12" s="1"/>
  <c r="E14" i="12" a="1"/>
  <c r="E14" i="12" s="1"/>
  <c r="H14" i="12" s="1"/>
  <c r="K109" i="12" a="1"/>
  <c r="K109" i="12" s="1"/>
  <c r="M150" i="12" a="1"/>
  <c r="M150" i="12" s="1"/>
  <c r="AB150" i="12" s="1"/>
  <c r="E5" i="12" a="1"/>
  <c r="E5" i="12" s="1"/>
  <c r="H5" i="12" s="1"/>
  <c r="F222" i="12" a="1"/>
  <c r="F222" i="12" s="1"/>
  <c r="I222" i="12" s="1"/>
  <c r="F143" i="12" a="1"/>
  <c r="F143" i="12" s="1"/>
  <c r="N114" i="12" a="1"/>
  <c r="N114" i="12" s="1"/>
  <c r="AA114" i="12" s="1"/>
  <c r="L293" i="12" a="1"/>
  <c r="L293" i="12" s="1"/>
  <c r="L149" i="12" a="1"/>
  <c r="L149" i="12" s="1"/>
  <c r="L243" i="12" a="1"/>
  <c r="L243" i="12" s="1"/>
  <c r="F102" i="12" a="1"/>
  <c r="F102" i="12" s="1"/>
  <c r="F20" i="12" a="1"/>
  <c r="F20" i="12" s="1"/>
  <c r="N102" i="12" a="1"/>
  <c r="N102" i="12" s="1"/>
  <c r="AA102" i="12" s="1"/>
  <c r="F38" i="12" a="1"/>
  <c r="F38" i="12" s="1"/>
  <c r="I38" i="12" s="1"/>
  <c r="N101" i="12" a="1"/>
  <c r="N101" i="12" s="1"/>
  <c r="AC101" i="12" s="1"/>
  <c r="N83" i="12" a="1"/>
  <c r="N83" i="12" s="1"/>
  <c r="AC83" i="12" s="1"/>
  <c r="F68" i="12" a="1"/>
  <c r="F68" i="12" s="1"/>
  <c r="F35" i="12" a="1"/>
  <c r="F35" i="12" s="1"/>
  <c r="L219" i="12" a="1"/>
  <c r="L219" i="12" s="1"/>
  <c r="N246" i="12" a="1"/>
  <c r="N246" i="12" s="1"/>
  <c r="AC246" i="12" s="1"/>
  <c r="N287" i="12" a="1"/>
  <c r="N287" i="12" s="1"/>
  <c r="AC287" i="12" s="1"/>
  <c r="L206" i="12" a="1"/>
  <c r="L206" i="12" s="1"/>
  <c r="F82" i="12" a="1"/>
  <c r="F82" i="12" s="1"/>
  <c r="I82" i="12" s="1"/>
  <c r="L124" i="12" a="1"/>
  <c r="L124" i="12" s="1"/>
  <c r="L189" i="12" a="1"/>
  <c r="L189" i="12" s="1"/>
  <c r="N221" i="12" a="1"/>
  <c r="N221" i="12" s="1"/>
  <c r="AA221" i="12" s="1"/>
  <c r="L40" i="12" a="1"/>
  <c r="L40" i="12" s="1"/>
  <c r="N206" i="12" a="1"/>
  <c r="N206" i="12" s="1"/>
  <c r="AA206" i="12" s="1"/>
  <c r="F45" i="12" a="1"/>
  <c r="F45" i="12" s="1"/>
  <c r="L245" i="12" a="1"/>
  <c r="L245" i="12" s="1"/>
  <c r="F310" i="12" a="1"/>
  <c r="F310" i="12" s="1"/>
  <c r="I310" i="12" s="1"/>
  <c r="N173" i="12" a="1"/>
  <c r="N173" i="12" s="1"/>
  <c r="AA173" i="12" s="1"/>
  <c r="F271" i="12" a="1"/>
  <c r="F271" i="12" s="1"/>
  <c r="I271" i="12" s="1"/>
  <c r="N310" i="12" a="1"/>
  <c r="N310" i="12" s="1"/>
  <c r="Y310" i="12" s="1"/>
  <c r="N157" i="12" a="1"/>
  <c r="N157" i="12" s="1"/>
  <c r="Y157" i="12" s="1"/>
  <c r="F236" i="12" a="1"/>
  <c r="F236" i="12" s="1"/>
  <c r="I236" i="12" s="1"/>
  <c r="F199" i="12" a="1"/>
  <c r="F199" i="12" s="1"/>
  <c r="I199" i="12" s="1"/>
  <c r="L287" i="12" a="1"/>
  <c r="L287" i="12" s="1"/>
  <c r="N195" i="12" a="1"/>
  <c r="N195" i="12" s="1"/>
  <c r="Y195" i="12" s="1"/>
  <c r="N194" i="12" a="1"/>
  <c r="N194" i="12" s="1"/>
  <c r="AA194" i="12" s="1"/>
  <c r="L235" i="12" a="1"/>
  <c r="L235" i="12" s="1"/>
  <c r="L284" i="12" a="1"/>
  <c r="L284" i="12" s="1"/>
  <c r="F28" i="12" a="1"/>
  <c r="F28" i="12" s="1"/>
  <c r="I28" i="12" s="1"/>
  <c r="N104" i="12" a="1"/>
  <c r="N104" i="12" s="1"/>
  <c r="AA104" i="12" s="1"/>
  <c r="F238" i="12" a="1"/>
  <c r="F238" i="12" s="1"/>
  <c r="I238" i="12" s="1"/>
  <c r="L295" i="12" a="1"/>
  <c r="L295" i="12" s="1"/>
  <c r="L21" i="12" a="1"/>
  <c r="L21" i="12" s="1"/>
  <c r="N258" i="12" a="1"/>
  <c r="N258" i="12" s="1"/>
  <c r="Y258" i="12" s="1"/>
  <c r="F22" i="12" a="1"/>
  <c r="F22" i="12" s="1"/>
  <c r="I22" i="12" s="1"/>
  <c r="N36" i="12" a="1"/>
  <c r="N36" i="12" s="1"/>
  <c r="Y36" i="12" s="1"/>
  <c r="F19" i="12" a="1"/>
  <c r="F19" i="12" s="1"/>
  <c r="F108" i="12" a="1"/>
  <c r="F108" i="12" s="1"/>
  <c r="I108" i="12" s="1"/>
  <c r="L36" i="12" a="1"/>
  <c r="L36" i="12" s="1"/>
  <c r="L51" i="12" a="1"/>
  <c r="L51" i="12" s="1"/>
  <c r="N73" i="12" a="1"/>
  <c r="N73" i="12" s="1"/>
  <c r="AC73" i="12" s="1"/>
  <c r="L37" i="12" a="1"/>
  <c r="L37" i="12" s="1"/>
  <c r="L260" i="12" a="1"/>
  <c r="L260" i="12" s="1"/>
  <c r="N129" i="12" a="1"/>
  <c r="N129" i="12" s="1"/>
  <c r="Y129" i="12" s="1"/>
  <c r="N77" i="12" a="1"/>
  <c r="N77" i="12" s="1"/>
  <c r="Y77" i="12" s="1"/>
  <c r="F40" i="12" a="1"/>
  <c r="F40" i="12" s="1"/>
  <c r="F128" i="12" a="1"/>
  <c r="F128" i="12" s="1"/>
  <c r="I128" i="12" s="1"/>
  <c r="N203" i="12" a="1"/>
  <c r="N203" i="12" s="1"/>
  <c r="Y203" i="12" s="1"/>
  <c r="L68" i="12" a="1"/>
  <c r="L68" i="12" s="1"/>
  <c r="N247" i="12" a="1"/>
  <c r="N247" i="12" s="1"/>
  <c r="AA247" i="12" s="1"/>
  <c r="L102" i="12" a="1"/>
  <c r="L102" i="12" s="1"/>
  <c r="F208" i="12" a="1"/>
  <c r="F208" i="12" s="1"/>
  <c r="I208" i="12" s="1"/>
  <c r="N13" i="12" a="1"/>
  <c r="N13" i="12" s="1"/>
  <c r="AC13" i="12" s="1"/>
  <c r="F297" i="12" a="1"/>
  <c r="F297" i="12" s="1"/>
  <c r="I297" i="12" s="1"/>
  <c r="N197" i="12" a="1"/>
  <c r="N197" i="12" s="1"/>
  <c r="AC197" i="12" s="1"/>
  <c r="F290" i="12" a="1"/>
  <c r="F290" i="12" s="1"/>
  <c r="I290" i="12" s="1"/>
  <c r="L41" i="12" a="1"/>
  <c r="L41" i="12" s="1"/>
  <c r="N86" i="12" a="1"/>
  <c r="N86" i="12" s="1"/>
  <c r="Y86" i="12" s="1"/>
  <c r="L247" i="12" a="1"/>
  <c r="L247" i="12" s="1"/>
  <c r="N121" i="12" a="1"/>
  <c r="N121" i="12" s="1"/>
  <c r="AC121" i="12" s="1"/>
  <c r="L77" i="12" a="1"/>
  <c r="L77" i="12" s="1"/>
  <c r="N292" i="12" a="1"/>
  <c r="N292" i="12" s="1"/>
  <c r="Y292" i="12" s="1"/>
  <c r="F126" i="12" a="1"/>
  <c r="F126" i="12" s="1"/>
  <c r="I126" i="12" s="1"/>
  <c r="N307" i="12" a="1"/>
  <c r="N307" i="12" s="1"/>
  <c r="AA307" i="12" s="1"/>
  <c r="N115" i="12" a="1"/>
  <c r="N115" i="12" s="1"/>
  <c r="AC115" i="12" s="1"/>
  <c r="F285" i="12" a="1"/>
  <c r="F285" i="12" s="1"/>
  <c r="I285" i="12" s="1"/>
  <c r="F192" i="12" a="1"/>
  <c r="F192" i="12" s="1"/>
  <c r="F194" i="12" a="1"/>
  <c r="F194" i="12" s="1"/>
  <c r="I194" i="12" s="1"/>
  <c r="L215" i="12" a="1"/>
  <c r="L215" i="12" s="1"/>
  <c r="F207" i="12" a="1"/>
  <c r="F207" i="12" s="1"/>
  <c r="I207" i="12" s="1"/>
  <c r="L263" i="12" a="1"/>
  <c r="L263" i="12" s="1"/>
  <c r="F226" i="12" a="1"/>
  <c r="F226" i="12" s="1"/>
  <c r="F71" i="12" a="1"/>
  <c r="F71" i="12" s="1"/>
  <c r="X357" i="12" s="1"/>
  <c r="N296" i="12" a="1"/>
  <c r="N296" i="12" s="1"/>
  <c r="Y296" i="12" s="1"/>
  <c r="F260" i="12" a="1"/>
  <c r="F260" i="12" s="1"/>
  <c r="I260" i="12" s="1"/>
  <c r="N33" i="12" a="1"/>
  <c r="N33" i="12" s="1"/>
  <c r="AA33" i="12" s="1"/>
  <c r="N17" i="12" a="1"/>
  <c r="N17" i="12" s="1"/>
  <c r="AC17" i="12" s="1"/>
  <c r="N176" i="12" a="1"/>
  <c r="N176" i="12" s="1"/>
  <c r="L74" i="12" a="1"/>
  <c r="L74" i="12" s="1"/>
  <c r="N164" i="12" a="1"/>
  <c r="N164" i="12" s="1"/>
  <c r="AA164" i="12" s="1"/>
  <c r="L285" i="12" a="1"/>
  <c r="L285" i="12" s="1"/>
  <c r="N63" i="12" a="1"/>
  <c r="N63" i="12" s="1"/>
  <c r="AC63" i="12" s="1"/>
  <c r="L221" i="12" a="1"/>
  <c r="L221" i="12" s="1"/>
  <c r="F274" i="12" a="1"/>
  <c r="F274" i="12" s="1"/>
  <c r="F99" i="12" a="1"/>
  <c r="F99" i="12" s="1"/>
  <c r="I99" i="12" s="1"/>
  <c r="N62" i="12" a="1"/>
  <c r="N62" i="12" s="1"/>
  <c r="Y62" i="12" s="1"/>
  <c r="F300" i="12" a="1"/>
  <c r="F300" i="12" s="1"/>
  <c r="I300" i="12" s="1"/>
  <c r="N14" i="12" a="1"/>
  <c r="N14" i="12" s="1"/>
  <c r="AC14" i="12" s="1"/>
  <c r="N220" i="12" a="1"/>
  <c r="N220" i="12" s="1"/>
  <c r="AC220" i="12" s="1"/>
  <c r="F164" i="12" a="1"/>
  <c r="F164" i="12" s="1"/>
  <c r="I164" i="12" s="1"/>
  <c r="L148" i="12" a="1"/>
  <c r="L148" i="12" s="1"/>
  <c r="N127" i="12" a="1"/>
  <c r="N127" i="12" s="1"/>
  <c r="Y127" i="12" s="1"/>
  <c r="L19" i="12" a="1"/>
  <c r="L19" i="12" s="1"/>
  <c r="N217" i="12" a="1"/>
  <c r="N217" i="12" s="1"/>
  <c r="AA217" i="12" s="1"/>
  <c r="N178" i="12" a="1"/>
  <c r="N178" i="12" s="1"/>
  <c r="AA178" i="12" s="1"/>
  <c r="N7" i="12" a="1"/>
  <c r="N7" i="12" s="1"/>
  <c r="AC7" i="12" s="1"/>
  <c r="F177" i="12" a="1"/>
  <c r="F177" i="12" s="1"/>
  <c r="I177" i="12" s="1"/>
  <c r="F319" i="12" a="1"/>
  <c r="F319" i="12" s="1"/>
  <c r="N223" i="12" a="1"/>
  <c r="N223" i="12" s="1"/>
  <c r="Y223" i="12" s="1"/>
  <c r="F109" i="12" a="1"/>
  <c r="F109" i="12" s="1"/>
  <c r="F286" i="12" a="1"/>
  <c r="F286" i="12" s="1"/>
  <c r="I286" i="12" s="1"/>
  <c r="AD30" i="18"/>
  <c r="AS30" i="18"/>
  <c r="U387" i="12"/>
  <c r="P397" i="12"/>
  <c r="R397" i="12"/>
  <c r="Q397" i="12" s="1"/>
  <c r="S18" i="4" s="1"/>
  <c r="Q79" i="18"/>
  <c r="S79" i="18"/>
  <c r="U79" i="18" s="1"/>
  <c r="P511" i="12"/>
  <c r="R511" i="12"/>
  <c r="Q511" i="12" s="1"/>
  <c r="Q181" i="18"/>
  <c r="S181" i="18"/>
  <c r="U181" i="18" s="1"/>
  <c r="R587" i="12"/>
  <c r="Q587" i="12" s="1"/>
  <c r="P587" i="12"/>
  <c r="S587" i="12" s="1"/>
  <c r="T205" i="4" s="1"/>
  <c r="S42" i="18"/>
  <c r="U42" i="18" s="1"/>
  <c r="Q42" i="18"/>
  <c r="R403" i="12"/>
  <c r="Q403" i="12" s="1"/>
  <c r="S24" i="4" s="1"/>
  <c r="P403" i="12"/>
  <c r="R50" i="18"/>
  <c r="T50" i="18"/>
  <c r="V50" i="18" s="1"/>
  <c r="Q58" i="18"/>
  <c r="S58" i="18"/>
  <c r="U58" i="18" s="1"/>
  <c r="Q95" i="18"/>
  <c r="S95" i="18"/>
  <c r="U95" i="18" s="1"/>
  <c r="S169" i="18"/>
  <c r="U169" i="18" s="1"/>
  <c r="Q169" i="18"/>
  <c r="T184" i="18"/>
  <c r="V184" i="18" s="1"/>
  <c r="R184" i="18"/>
  <c r="Q185" i="18"/>
  <c r="S185" i="18"/>
  <c r="U185" i="18" s="1"/>
  <c r="Q224" i="18"/>
  <c r="S224" i="18"/>
  <c r="U224" i="18" s="1"/>
  <c r="C424" i="12"/>
  <c r="E424" i="12"/>
  <c r="D424" i="12" s="1"/>
  <c r="K43" i="3" s="1"/>
  <c r="S502" i="12"/>
  <c r="T120" i="4" s="1"/>
  <c r="P439" i="12"/>
  <c r="R574" i="12"/>
  <c r="Q574" i="12" s="1"/>
  <c r="Q114" i="18"/>
  <c r="R202" i="18"/>
  <c r="Q154" i="18"/>
  <c r="R458" i="12"/>
  <c r="Q458" i="12" s="1"/>
  <c r="S78" i="4" s="1"/>
  <c r="E396" i="12"/>
  <c r="D396" i="12" s="1"/>
  <c r="F396" i="12" s="1"/>
  <c r="L16" i="3" s="1"/>
  <c r="R188" i="18"/>
  <c r="Q39" i="18"/>
  <c r="S39" i="18"/>
  <c r="U39" i="18" s="1"/>
  <c r="Q99" i="18"/>
  <c r="S99" i="18"/>
  <c r="U99" i="18" s="1"/>
  <c r="Q150" i="18"/>
  <c r="S150" i="18"/>
  <c r="U150" i="18" s="1"/>
  <c r="Q159" i="18"/>
  <c r="S159" i="18"/>
  <c r="U159" i="18" s="1"/>
  <c r="R164" i="18"/>
  <c r="T164" i="18"/>
  <c r="V164" i="18" s="1"/>
  <c r="S186" i="18"/>
  <c r="U186" i="18" s="1"/>
  <c r="Q186" i="18"/>
  <c r="R195" i="18"/>
  <c r="T225" i="18"/>
  <c r="V225" i="18" s="1"/>
  <c r="R225" i="18"/>
  <c r="E402" i="12"/>
  <c r="D402" i="12" s="1"/>
  <c r="K22" i="3" s="1"/>
  <c r="C402" i="12"/>
  <c r="T34" i="18"/>
  <c r="V34" i="18" s="1"/>
  <c r="R34" i="18"/>
  <c r="Q35" i="18"/>
  <c r="S35" i="18"/>
  <c r="U35" i="18" s="1"/>
  <c r="S66" i="18"/>
  <c r="U66" i="18" s="1"/>
  <c r="Q66" i="18"/>
  <c r="S139" i="18"/>
  <c r="U139" i="18" s="1"/>
  <c r="Q139" i="18"/>
  <c r="R160" i="18"/>
  <c r="T160" i="18"/>
  <c r="V160" i="18" s="1"/>
  <c r="R533" i="12"/>
  <c r="Q533" i="12" s="1"/>
  <c r="P533" i="12"/>
  <c r="E419" i="12"/>
  <c r="D419" i="12" s="1"/>
  <c r="C419" i="12"/>
  <c r="E583" i="12"/>
  <c r="D583" i="12" s="1"/>
  <c r="K200" i="3" s="1"/>
  <c r="E540" i="12"/>
  <c r="D540" i="12" s="1"/>
  <c r="K157" i="3" s="1"/>
  <c r="C488" i="12"/>
  <c r="F488" i="12" s="1"/>
  <c r="Q208" i="18"/>
  <c r="T218" i="18"/>
  <c r="V218" i="18" s="1"/>
  <c r="R73" i="18"/>
  <c r="S141" i="18"/>
  <c r="U141" i="18" s="1"/>
  <c r="Q130" i="18"/>
  <c r="C571" i="12"/>
  <c r="F571" i="12" s="1"/>
  <c r="R509" i="12"/>
  <c r="Q509" i="12" s="1"/>
  <c r="S509" i="12" s="1"/>
  <c r="T127" i="4" s="1"/>
  <c r="P425" i="12"/>
  <c r="T146" i="18"/>
  <c r="V146" i="18" s="1"/>
  <c r="R219" i="18"/>
  <c r="C468" i="12"/>
  <c r="E468" i="12"/>
  <c r="D468" i="12" s="1"/>
  <c r="T74" i="18"/>
  <c r="V74" i="18" s="1"/>
  <c r="R74" i="18"/>
  <c r="R487" i="12"/>
  <c r="Q487" i="12" s="1"/>
  <c r="P487" i="12"/>
  <c r="R149" i="18"/>
  <c r="T149" i="18"/>
  <c r="V149" i="18" s="1"/>
  <c r="R37" i="18"/>
  <c r="T37" i="18"/>
  <c r="V37" i="18" s="1"/>
  <c r="Q40" i="18"/>
  <c r="S40" i="18"/>
  <c r="U40" i="18" s="1"/>
  <c r="T57" i="18"/>
  <c r="V57" i="18" s="1"/>
  <c r="R57" i="18"/>
  <c r="Q148" i="18"/>
  <c r="S148" i="18"/>
  <c r="U148" i="18" s="1"/>
  <c r="R515" i="12"/>
  <c r="Q515" i="12" s="1"/>
  <c r="P515" i="12"/>
  <c r="S515" i="12" s="1"/>
  <c r="T133" i="4" s="1"/>
  <c r="R588" i="12"/>
  <c r="Q588" i="12" s="1"/>
  <c r="P588" i="12"/>
  <c r="Q439" i="12"/>
  <c r="T111" i="18"/>
  <c r="V111" i="18" s="1"/>
  <c r="R179" i="18"/>
  <c r="R32" i="18"/>
  <c r="R504" i="12"/>
  <c r="Q504" i="12" s="1"/>
  <c r="P504" i="12"/>
  <c r="R158" i="18"/>
  <c r="T158" i="18"/>
  <c r="V158" i="18" s="1"/>
  <c r="P523" i="12"/>
  <c r="R523" i="12"/>
  <c r="Q523" i="12" s="1"/>
  <c r="S141" i="4" s="1"/>
  <c r="S45" i="18"/>
  <c r="U45" i="18" s="1"/>
  <c r="Q45" i="18"/>
  <c r="R416" i="12"/>
  <c r="Q416" i="12" s="1"/>
  <c r="S37" i="4" s="1"/>
  <c r="P416" i="12"/>
  <c r="R60" i="18"/>
  <c r="T60" i="18"/>
  <c r="V60" i="18" s="1"/>
  <c r="T65" i="18"/>
  <c r="V65" i="18" s="1"/>
  <c r="R65" i="18"/>
  <c r="R153" i="18"/>
  <c r="T153" i="18"/>
  <c r="V153" i="18" s="1"/>
  <c r="R522" i="12"/>
  <c r="Q522" i="12" s="1"/>
  <c r="P522" i="12"/>
  <c r="Q172" i="18"/>
  <c r="S172" i="18"/>
  <c r="U172" i="18" s="1"/>
  <c r="S180" i="18"/>
  <c r="U180" i="18" s="1"/>
  <c r="Q180" i="18"/>
  <c r="R543" i="12"/>
  <c r="Q543" i="12" s="1"/>
  <c r="S161" i="4" s="1"/>
  <c r="P543" i="12"/>
  <c r="C436" i="12"/>
  <c r="E436" i="12"/>
  <c r="D436" i="12" s="1"/>
  <c r="K55" i="3" s="1"/>
  <c r="E448" i="12"/>
  <c r="D448" i="12" s="1"/>
  <c r="K67" i="3" s="1"/>
  <c r="C448" i="12"/>
  <c r="T190" i="18"/>
  <c r="V190" i="18"/>
  <c r="R190" i="18"/>
  <c r="R197" i="18"/>
  <c r="T197" i="18"/>
  <c r="V197" i="18"/>
  <c r="R102" i="18"/>
  <c r="T102" i="18"/>
  <c r="V102" i="18" s="1"/>
  <c r="S177" i="18"/>
  <c r="U177" i="18"/>
  <c r="Q177" i="18"/>
  <c r="C579" i="12"/>
  <c r="E579" i="12"/>
  <c r="D579" i="12"/>
  <c r="K196" i="3" s="1"/>
  <c r="T216" i="18"/>
  <c r="V216" i="18" s="1"/>
  <c r="R216" i="18"/>
  <c r="R450" i="12"/>
  <c r="Q450" i="12" s="1"/>
  <c r="P450" i="12"/>
  <c r="Q133" i="18"/>
  <c r="S133" i="18"/>
  <c r="U133" i="18" s="1"/>
  <c r="R402" i="12"/>
  <c r="Q402" i="12" s="1"/>
  <c r="S23" i="4" s="1"/>
  <c r="P402" i="12"/>
  <c r="S402" i="12" s="1"/>
  <c r="T23" i="4" s="1"/>
  <c r="T203" i="18"/>
  <c r="V203" i="18" s="1"/>
  <c r="R203" i="18"/>
  <c r="Q103" i="18"/>
  <c r="S103" i="18"/>
  <c r="U103" i="18" s="1"/>
  <c r="R468" i="12"/>
  <c r="Q468" i="12" s="1"/>
  <c r="S87" i="4" s="1"/>
  <c r="P468" i="12"/>
  <c r="R481" i="12"/>
  <c r="Q481" i="12" s="1"/>
  <c r="S100" i="4" s="1"/>
  <c r="P481" i="12"/>
  <c r="P492" i="12"/>
  <c r="R492" i="12"/>
  <c r="Q492" i="12" s="1"/>
  <c r="S111" i="4" s="1"/>
  <c r="E410" i="12"/>
  <c r="D410" i="12" s="1"/>
  <c r="K30" i="3" s="1"/>
  <c r="C410" i="12"/>
  <c r="E519" i="12"/>
  <c r="D519" i="12" s="1"/>
  <c r="K136" i="3" s="1"/>
  <c r="C519" i="12"/>
  <c r="C545" i="12"/>
  <c r="E545" i="12"/>
  <c r="D545" i="12" s="1"/>
  <c r="T76" i="18"/>
  <c r="V76" i="18" s="1"/>
  <c r="R76" i="18"/>
  <c r="T154" i="18"/>
  <c r="V154" i="18" s="1"/>
  <c r="R154" i="18"/>
  <c r="R544" i="12"/>
  <c r="Q544" i="12" s="1"/>
  <c r="S162" i="4" s="1"/>
  <c r="P544" i="12"/>
  <c r="E478" i="12"/>
  <c r="D478" i="12" s="1"/>
  <c r="K96" i="3" s="1"/>
  <c r="C478" i="12"/>
  <c r="R43" i="18"/>
  <c r="T43" i="18"/>
  <c r="V43" i="18" s="1"/>
  <c r="R54" i="18"/>
  <c r="T54" i="18"/>
  <c r="V54" i="18"/>
  <c r="C415" i="12"/>
  <c r="E415" i="12"/>
  <c r="D415" i="12" s="1"/>
  <c r="K35" i="3" s="1"/>
  <c r="Q552" i="12"/>
  <c r="S552" i="12" s="1"/>
  <c r="T170" i="4" s="1"/>
  <c r="P563" i="12"/>
  <c r="R560" i="12"/>
  <c r="Q560" i="12" s="1"/>
  <c r="Q80" i="18"/>
  <c r="R128" i="18"/>
  <c r="R585" i="12"/>
  <c r="Q585" i="12" s="1"/>
  <c r="S580" i="12"/>
  <c r="T198" i="4" s="1"/>
  <c r="Q119" i="18"/>
  <c r="S119" i="18"/>
  <c r="U119" i="18" s="1"/>
  <c r="R167" i="18"/>
  <c r="T167" i="18"/>
  <c r="V167" i="18" s="1"/>
  <c r="P536" i="12"/>
  <c r="R536" i="12"/>
  <c r="Q536" i="12" s="1"/>
  <c r="S154" i="4" s="1"/>
  <c r="Q216" i="18"/>
  <c r="S216" i="18"/>
  <c r="U216" i="18" s="1"/>
  <c r="E570" i="12"/>
  <c r="D570" i="12" s="1"/>
  <c r="K187" i="3" s="1"/>
  <c r="C570" i="12"/>
  <c r="E573" i="12"/>
  <c r="D573" i="12" s="1"/>
  <c r="K190" i="3" s="1"/>
  <c r="C573" i="12"/>
  <c r="T46" i="18"/>
  <c r="V46" i="18" s="1"/>
  <c r="R46" i="18"/>
  <c r="S183" i="18"/>
  <c r="U183" i="18" s="1"/>
  <c r="Q183" i="18"/>
  <c r="C430" i="12"/>
  <c r="E430" i="12"/>
  <c r="D430" i="12" s="1"/>
  <c r="K49" i="3" s="1"/>
  <c r="S91" i="18"/>
  <c r="U91" i="18" s="1"/>
  <c r="Q91" i="18"/>
  <c r="F458" i="12"/>
  <c r="L77" i="3" s="1"/>
  <c r="F487" i="12"/>
  <c r="Q32" i="18"/>
  <c r="S32" i="18"/>
  <c r="U32" i="18" s="1"/>
  <c r="Q97" i="18"/>
  <c r="S97" i="18"/>
  <c r="U97" i="18" s="1"/>
  <c r="P463" i="12"/>
  <c r="R463" i="12"/>
  <c r="Q463" i="12" s="1"/>
  <c r="R129" i="18"/>
  <c r="T129" i="18"/>
  <c r="V129" i="18" s="1"/>
  <c r="Q74" i="18"/>
  <c r="S74" i="18"/>
  <c r="U74" i="18" s="1"/>
  <c r="Q217" i="18"/>
  <c r="S217" i="18"/>
  <c r="U217" i="18" s="1"/>
  <c r="Q70" i="18"/>
  <c r="S70" i="18"/>
  <c r="U70" i="18" s="1"/>
  <c r="E493" i="12"/>
  <c r="D493" i="12" s="1"/>
  <c r="C493" i="12"/>
  <c r="R173" i="18"/>
  <c r="T173" i="18"/>
  <c r="V173" i="18" s="1"/>
  <c r="P491" i="12"/>
  <c r="R491" i="12"/>
  <c r="Q491" i="12" s="1"/>
  <c r="C408" i="12"/>
  <c r="E408" i="12"/>
  <c r="D408" i="12" s="1"/>
  <c r="K28" i="3" s="1"/>
  <c r="S136" i="18"/>
  <c r="U136" i="18" s="1"/>
  <c r="Q136" i="18"/>
  <c r="Q166" i="18"/>
  <c r="S166" i="18"/>
  <c r="U166" i="18" s="1"/>
  <c r="S222" i="18"/>
  <c r="U222" i="18" s="1"/>
  <c r="Q222" i="18"/>
  <c r="R187" i="18"/>
  <c r="T187" i="18"/>
  <c r="V187" i="18" s="1"/>
  <c r="R166" i="18"/>
  <c r="T166" i="18"/>
  <c r="V166" i="18" s="1"/>
  <c r="R71" i="18"/>
  <c r="T71" i="18"/>
  <c r="V71" i="18" s="1"/>
  <c r="P480" i="12"/>
  <c r="R480" i="12"/>
  <c r="Q480" i="12" s="1"/>
  <c r="R485" i="12"/>
  <c r="Q485" i="12" s="1"/>
  <c r="S104" i="4" s="1"/>
  <c r="P485" i="12"/>
  <c r="Q197" i="18"/>
  <c r="S197" i="18"/>
  <c r="U197" i="18" s="1"/>
  <c r="Q223" i="18"/>
  <c r="S223" i="18"/>
  <c r="U223" i="18" s="1"/>
  <c r="AC112" i="12"/>
  <c r="R404" i="12"/>
  <c r="Q404" i="12" s="1"/>
  <c r="C537" i="12"/>
  <c r="S86" i="18"/>
  <c r="U86" i="18" s="1"/>
  <c r="AJ357" i="12"/>
  <c r="P496" i="12"/>
  <c r="R496" i="12"/>
  <c r="Q496" i="12" s="1"/>
  <c r="Q100" i="18"/>
  <c r="S100" i="18"/>
  <c r="U100" i="18" s="1"/>
  <c r="P518" i="12"/>
  <c r="R518" i="12"/>
  <c r="Q518" i="12" s="1"/>
  <c r="S136" i="4" s="1"/>
  <c r="Q174" i="18"/>
  <c r="S174" i="18"/>
  <c r="U174" i="18" s="1"/>
  <c r="R169" i="18"/>
  <c r="T169" i="18"/>
  <c r="V169" i="18" s="1"/>
  <c r="S69" i="18"/>
  <c r="U69" i="18" s="1"/>
  <c r="Q69" i="18"/>
  <c r="S123" i="18"/>
  <c r="U123" i="18" s="1"/>
  <c r="Q123" i="18"/>
  <c r="P551" i="12"/>
  <c r="R551" i="12"/>
  <c r="Q551" i="12" s="1"/>
  <c r="S169" i="4" s="1"/>
  <c r="T199" i="18"/>
  <c r="V199" i="18" s="1"/>
  <c r="R199" i="18"/>
  <c r="E482" i="12"/>
  <c r="D482" i="12" s="1"/>
  <c r="K100" i="3" s="1"/>
  <c r="C482" i="12"/>
  <c r="F482" i="12" s="1"/>
  <c r="C575" i="12"/>
  <c r="E575" i="12"/>
  <c r="D575" i="12" s="1"/>
  <c r="K192" i="3" s="1"/>
  <c r="F526" i="12"/>
  <c r="F572" i="12"/>
  <c r="L94" i="3" s="1"/>
  <c r="R29" i="18"/>
  <c r="Q34" i="18"/>
  <c r="P459" i="12"/>
  <c r="R459" i="12"/>
  <c r="Q459" i="12" s="1"/>
  <c r="P535" i="12"/>
  <c r="R535" i="12"/>
  <c r="Q535" i="12" s="1"/>
  <c r="S153" i="4" s="1"/>
  <c r="E474" i="12"/>
  <c r="D474" i="12" s="1"/>
  <c r="K92" i="3" s="1"/>
  <c r="C474" i="12"/>
  <c r="F474" i="12" s="1"/>
  <c r="L92" i="3" s="1"/>
  <c r="P569" i="12"/>
  <c r="R569" i="12"/>
  <c r="Q569" i="12" s="1"/>
  <c r="Q83" i="18"/>
  <c r="S83" i="18"/>
  <c r="U83" i="18" s="1"/>
  <c r="P483" i="12"/>
  <c r="R483" i="12"/>
  <c r="Q483" i="12" s="1"/>
  <c r="S102" i="4" s="1"/>
  <c r="T196" i="18"/>
  <c r="V196" i="18" s="1"/>
  <c r="R196" i="18"/>
  <c r="C586" i="12"/>
  <c r="E586" i="12"/>
  <c r="D586" i="12" s="1"/>
  <c r="K203" i="3" s="1"/>
  <c r="E548" i="12"/>
  <c r="D548" i="12" s="1"/>
  <c r="K165" i="3" s="1"/>
  <c r="F561" i="12"/>
  <c r="T55" i="18"/>
  <c r="V55" i="18" s="1"/>
  <c r="R55" i="18"/>
  <c r="Q109" i="18"/>
  <c r="S109" i="18"/>
  <c r="U109" i="18" s="1"/>
  <c r="P583" i="12"/>
  <c r="R583" i="12"/>
  <c r="Q583" i="12" s="1"/>
  <c r="S201" i="4" s="1"/>
  <c r="R558" i="12"/>
  <c r="Q558" i="12" s="1"/>
  <c r="S176" i="4" s="1"/>
  <c r="P558" i="12"/>
  <c r="S558" i="12" s="1"/>
  <c r="T176" i="4" s="1"/>
  <c r="T222" i="18"/>
  <c r="V222" i="18" s="1"/>
  <c r="R222" i="18"/>
  <c r="Q112" i="18"/>
  <c r="S112" i="18"/>
  <c r="U112" i="18" s="1"/>
  <c r="R554" i="12"/>
  <c r="Q554" i="12" s="1"/>
  <c r="S172" i="4" s="1"/>
  <c r="P554" i="12"/>
  <c r="R210" i="18"/>
  <c r="T210" i="18"/>
  <c r="V210" i="18" s="1"/>
  <c r="E552" i="12"/>
  <c r="D552" i="12" s="1"/>
  <c r="K169" i="3" s="1"/>
  <c r="C552" i="12"/>
  <c r="AF338" i="12"/>
  <c r="M64" i="6" s="1"/>
  <c r="R64" i="6" s="1"/>
  <c r="AE343" i="12"/>
  <c r="AR343" i="12" s="1"/>
  <c r="AA97" i="12"/>
  <c r="AF347" i="12"/>
  <c r="M73" i="6" s="1"/>
  <c r="R73" i="6" s="1"/>
  <c r="Q219" i="18"/>
  <c r="S219" i="18"/>
  <c r="U219" i="18" s="1"/>
  <c r="Q140" i="18"/>
  <c r="S140" i="18"/>
  <c r="U140" i="18" s="1"/>
  <c r="E404" i="12"/>
  <c r="D404" i="12" s="1"/>
  <c r="K24" i="3" s="1"/>
  <c r="C404" i="12"/>
  <c r="E483" i="12"/>
  <c r="D483" i="12" s="1"/>
  <c r="K101" i="3" s="1"/>
  <c r="C483" i="12"/>
  <c r="S96" i="4"/>
  <c r="R109" i="18"/>
  <c r="T109" i="18"/>
  <c r="V109" i="18" s="1"/>
  <c r="T30" i="18"/>
  <c r="V30" i="18" s="1"/>
  <c r="R30" i="18"/>
  <c r="E531" i="12"/>
  <c r="D531" i="12" s="1"/>
  <c r="K148" i="3" s="1"/>
  <c r="E447" i="12"/>
  <c r="D447" i="12" s="1"/>
  <c r="K66" i="3" s="1"/>
  <c r="S207" i="18"/>
  <c r="U207" i="18" s="1"/>
  <c r="E587" i="12"/>
  <c r="D587" i="12" s="1"/>
  <c r="K204" i="3" s="1"/>
  <c r="AJ347" i="12"/>
  <c r="T135" i="18"/>
  <c r="V135" i="18" s="1"/>
  <c r="R135" i="18"/>
  <c r="T106" i="18"/>
  <c r="V106" i="18" s="1"/>
  <c r="R106" i="18"/>
  <c r="C576" i="12"/>
  <c r="E576" i="12"/>
  <c r="D576" i="12" s="1"/>
  <c r="K193" i="3" s="1"/>
  <c r="T209" i="18"/>
  <c r="V209" i="18" s="1"/>
  <c r="R209" i="18"/>
  <c r="R501" i="12"/>
  <c r="Q501" i="12" s="1"/>
  <c r="S119" i="4" s="1"/>
  <c r="P501" i="12"/>
  <c r="Q204" i="18"/>
  <c r="S204" i="18"/>
  <c r="U204" i="18" s="1"/>
  <c r="E530" i="12"/>
  <c r="D530" i="12" s="1"/>
  <c r="K147" i="3" s="1"/>
  <c r="C530" i="12"/>
  <c r="P389" i="12"/>
  <c r="R389" i="12"/>
  <c r="T33" i="18"/>
  <c r="V33" i="18" s="1"/>
  <c r="R33" i="18"/>
  <c r="AI341" i="12"/>
  <c r="N67" i="6" s="1"/>
  <c r="N97" i="6"/>
  <c r="AH345" i="12"/>
  <c r="AE339" i="12"/>
  <c r="AR339" i="12" s="1"/>
  <c r="C529" i="12"/>
  <c r="E529" i="12"/>
  <c r="D529" i="12" s="1"/>
  <c r="E472" i="12"/>
  <c r="D472" i="12" s="1"/>
  <c r="K90" i="3" s="1"/>
  <c r="C472" i="12"/>
  <c r="Q138" i="18"/>
  <c r="S138" i="18"/>
  <c r="U138" i="18" s="1"/>
  <c r="S202" i="18"/>
  <c r="U202" i="18" s="1"/>
  <c r="Q202" i="18"/>
  <c r="P565" i="12"/>
  <c r="R565" i="12"/>
  <c r="Q565" i="12" s="1"/>
  <c r="S183" i="4" s="1"/>
  <c r="E444" i="12"/>
  <c r="D444" i="12" s="1"/>
  <c r="K63" i="3" s="1"/>
  <c r="C444" i="12"/>
  <c r="C580" i="12"/>
  <c r="E580" i="12"/>
  <c r="D580" i="12" s="1"/>
  <c r="T91" i="18"/>
  <c r="V91" i="18" s="1"/>
  <c r="R91" i="18"/>
  <c r="S110" i="18"/>
  <c r="U110" i="18" s="1"/>
  <c r="Q110" i="18"/>
  <c r="K33" i="3"/>
  <c r="T178" i="18"/>
  <c r="V178" i="18" s="1"/>
  <c r="R178" i="18"/>
  <c r="T155" i="18"/>
  <c r="V155" i="18" s="1"/>
  <c r="R155" i="18"/>
  <c r="T137" i="18"/>
  <c r="V137" i="18" s="1"/>
  <c r="R137" i="18"/>
  <c r="P498" i="12"/>
  <c r="R498" i="12"/>
  <c r="Q498" i="12" s="1"/>
  <c r="E503" i="12"/>
  <c r="D503" i="12" s="1"/>
  <c r="K120" i="3" s="1"/>
  <c r="C503" i="12"/>
  <c r="S31" i="18"/>
  <c r="U31" i="18" s="1"/>
  <c r="Q31" i="18"/>
  <c r="P470" i="12"/>
  <c r="R470" i="12"/>
  <c r="Q470" i="12" s="1"/>
  <c r="S89" i="4" s="1"/>
  <c r="S131" i="4"/>
  <c r="S513" i="12"/>
  <c r="T131" i="4" s="1"/>
  <c r="K65" i="3"/>
  <c r="F446" i="12"/>
  <c r="L65" i="3" s="1"/>
  <c r="P516" i="12"/>
  <c r="S516" i="12" s="1"/>
  <c r="T134" i="4" s="1"/>
  <c r="R516" i="12"/>
  <c r="Q516" i="12" s="1"/>
  <c r="S134" i="4" s="1"/>
  <c r="R78" i="18"/>
  <c r="T78" i="18"/>
  <c r="V78" i="18" s="1"/>
  <c r="R475" i="12"/>
  <c r="Q475" i="12" s="1"/>
  <c r="S94" i="4" s="1"/>
  <c r="P475" i="12"/>
  <c r="M97" i="6"/>
  <c r="R97" i="6" s="1"/>
  <c r="C566" i="12"/>
  <c r="E566" i="12"/>
  <c r="D566" i="12" s="1"/>
  <c r="K183" i="3" s="1"/>
  <c r="T141" i="18"/>
  <c r="V141" i="18" s="1"/>
  <c r="R141" i="18"/>
  <c r="E523" i="12"/>
  <c r="D523" i="12" s="1"/>
  <c r="K140" i="3" s="1"/>
  <c r="C523" i="12"/>
  <c r="E432" i="12"/>
  <c r="D432" i="12" s="1"/>
  <c r="C432" i="12"/>
  <c r="R419" i="12"/>
  <c r="Q419" i="12" s="1"/>
  <c r="P419" i="12"/>
  <c r="R123" i="18"/>
  <c r="T123" i="18"/>
  <c r="V123" i="18" s="1"/>
  <c r="P486" i="12"/>
  <c r="R486" i="12"/>
  <c r="Q486" i="12" s="1"/>
  <c r="S105" i="4" s="1"/>
  <c r="S149" i="18"/>
  <c r="U149" i="18" s="1"/>
  <c r="Q149" i="18"/>
  <c r="T51" i="18"/>
  <c r="V51" i="18" s="1"/>
  <c r="R51" i="18"/>
  <c r="S62" i="18"/>
  <c r="U62" i="18" s="1"/>
  <c r="Q62" i="18"/>
  <c r="R432" i="12"/>
  <c r="Q432" i="12" s="1"/>
  <c r="S52" i="4" s="1"/>
  <c r="P432" i="12"/>
  <c r="S432" i="12" s="1"/>
  <c r="T52" i="4" s="1"/>
  <c r="R441" i="12"/>
  <c r="P441" i="12"/>
  <c r="S98" i="18"/>
  <c r="U98" i="18" s="1"/>
  <c r="Q98" i="18"/>
  <c r="S128" i="18"/>
  <c r="U128" i="18" s="1"/>
  <c r="Q128" i="18"/>
  <c r="R144" i="18"/>
  <c r="T144" i="18"/>
  <c r="V144" i="18" s="1"/>
  <c r="T77" i="18"/>
  <c r="V77" i="18" s="1"/>
  <c r="R77" i="18"/>
  <c r="E464" i="12"/>
  <c r="D464" i="12" s="1"/>
  <c r="K82" i="3" s="1"/>
  <c r="P457" i="12"/>
  <c r="S457" i="12" s="1"/>
  <c r="T77" i="4" s="1"/>
  <c r="P528" i="12"/>
  <c r="R528" i="12"/>
  <c r="Q528" i="12" s="1"/>
  <c r="S146" i="4" s="1"/>
  <c r="T53" i="18"/>
  <c r="V53" i="18" s="1"/>
  <c r="R53" i="18"/>
  <c r="Q81" i="18"/>
  <c r="S81" i="18"/>
  <c r="U81" i="18" s="1"/>
  <c r="S113" i="4"/>
  <c r="Q82" i="18"/>
  <c r="S82" i="18"/>
  <c r="U82" i="18" s="1"/>
  <c r="T116" i="18"/>
  <c r="V116" i="18" s="1"/>
  <c r="R116" i="18"/>
  <c r="T118" i="18"/>
  <c r="V118" i="18" s="1"/>
  <c r="R118" i="18"/>
  <c r="T124" i="18"/>
  <c r="V124" i="18" s="1"/>
  <c r="R124" i="18"/>
  <c r="Q191" i="18"/>
  <c r="S191" i="18"/>
  <c r="U191" i="18" s="1"/>
  <c r="R420" i="12"/>
  <c r="Q420" i="12" s="1"/>
  <c r="P420" i="12"/>
  <c r="R422" i="12"/>
  <c r="Q422" i="12" s="1"/>
  <c r="S42" i="4" s="1"/>
  <c r="P422" i="12"/>
  <c r="S84" i="18"/>
  <c r="U84" i="18" s="1"/>
  <c r="Q84" i="18"/>
  <c r="P474" i="12"/>
  <c r="R474" i="12"/>
  <c r="Q474" i="12" s="1"/>
  <c r="S93" i="4" s="1"/>
  <c r="R44" i="18"/>
  <c r="T44" i="18"/>
  <c r="V44" i="18" s="1"/>
  <c r="R85" i="18"/>
  <c r="T85" i="18"/>
  <c r="V85" i="18" s="1"/>
  <c r="S117" i="18"/>
  <c r="U117" i="18" s="1"/>
  <c r="Q117" i="18"/>
  <c r="P488" i="12"/>
  <c r="R488" i="12"/>
  <c r="Q488" i="12" s="1"/>
  <c r="S107" i="4" s="1"/>
  <c r="AC97" i="12"/>
  <c r="AE353" i="12"/>
  <c r="AR353" i="12" s="1"/>
  <c r="AI364" i="12"/>
  <c r="N90" i="6" s="1"/>
  <c r="AF345" i="12"/>
  <c r="M71" i="6" s="1"/>
  <c r="R71" i="6" s="1"/>
  <c r="AJ338" i="12"/>
  <c r="AE351" i="12"/>
  <c r="AR351" i="12" s="1"/>
  <c r="AK345" i="12"/>
  <c r="O71" i="6" s="1"/>
  <c r="C568" i="12"/>
  <c r="E568" i="12"/>
  <c r="D568" i="12" s="1"/>
  <c r="C470" i="12"/>
  <c r="E470" i="12"/>
  <c r="D470" i="12" s="1"/>
  <c r="C517" i="12"/>
  <c r="E517" i="12"/>
  <c r="D517" i="12" s="1"/>
  <c r="S126" i="18"/>
  <c r="U126" i="18" s="1"/>
  <c r="Q126" i="18"/>
  <c r="T47" i="18"/>
  <c r="V47" i="18" s="1"/>
  <c r="R47" i="18"/>
  <c r="S52" i="18"/>
  <c r="U52" i="18"/>
  <c r="Q52" i="18"/>
  <c r="P410" i="12"/>
  <c r="R410" i="12"/>
  <c r="Q410" i="12" s="1"/>
  <c r="S31" i="4" s="1"/>
  <c r="R64" i="18"/>
  <c r="T64" i="18"/>
  <c r="V64" i="18" s="1"/>
  <c r="Q73" i="18"/>
  <c r="S73" i="18"/>
  <c r="U73" i="18" s="1"/>
  <c r="T79" i="18"/>
  <c r="V79" i="18" s="1"/>
  <c r="R79" i="18"/>
  <c r="Q115" i="18"/>
  <c r="S115" i="18"/>
  <c r="U115" i="18" s="1"/>
  <c r="Q122" i="18"/>
  <c r="S122" i="18"/>
  <c r="U122" i="18"/>
  <c r="S145" i="18"/>
  <c r="U145" i="18" s="1"/>
  <c r="Q145" i="18"/>
  <c r="AC166" i="12"/>
  <c r="Y32" i="12"/>
  <c r="AA112" i="12"/>
  <c r="Y21" i="12"/>
  <c r="AA32" i="12"/>
  <c r="S524" i="12"/>
  <c r="T142" i="4" s="1"/>
  <c r="S88" i="18"/>
  <c r="U88" i="18" s="1"/>
  <c r="Q88" i="18"/>
  <c r="P540" i="12"/>
  <c r="R540" i="12"/>
  <c r="Q540" i="12" s="1"/>
  <c r="S158" i="4" s="1"/>
  <c r="P550" i="12"/>
  <c r="R550" i="12"/>
  <c r="Q550" i="12" s="1"/>
  <c r="S168" i="4" s="1"/>
  <c r="E469" i="12"/>
  <c r="D469" i="12" s="1"/>
  <c r="C469" i="12"/>
  <c r="C507" i="12"/>
  <c r="E507" i="12"/>
  <c r="D507" i="12" s="1"/>
  <c r="K124" i="3" s="1"/>
  <c r="R396" i="12"/>
  <c r="Q396" i="12" s="1"/>
  <c r="P396" i="12"/>
  <c r="E543" i="12"/>
  <c r="D543" i="12" s="1"/>
  <c r="C543" i="12"/>
  <c r="Y166" i="12"/>
  <c r="S454" i="12"/>
  <c r="T74" i="4" s="1"/>
  <c r="F391" i="12"/>
  <c r="L11" i="3" s="1"/>
  <c r="R386" i="12"/>
  <c r="P503" i="12"/>
  <c r="R503" i="12"/>
  <c r="Q503" i="12" s="1"/>
  <c r="S121" i="4" s="1"/>
  <c r="R417" i="12"/>
  <c r="Q417" i="12" s="1"/>
  <c r="S38" i="4" s="1"/>
  <c r="P417" i="12"/>
  <c r="S214" i="18"/>
  <c r="U214" i="18" s="1"/>
  <c r="Q214" i="18"/>
  <c r="P508" i="12"/>
  <c r="R508" i="12"/>
  <c r="C510" i="12"/>
  <c r="E510" i="12"/>
  <c r="D510" i="12" s="1"/>
  <c r="K127" i="3" s="1"/>
  <c r="C538" i="12"/>
  <c r="E538" i="12"/>
  <c r="D538" i="12" s="1"/>
  <c r="F520" i="12"/>
  <c r="S553" i="12"/>
  <c r="T171" i="4" s="1"/>
  <c r="S466" i="12"/>
  <c r="T85" i="4" s="1"/>
  <c r="R87" i="18"/>
  <c r="T87" i="18"/>
  <c r="V87" i="18" s="1"/>
  <c r="S189" i="18"/>
  <c r="U189" i="18" s="1"/>
  <c r="Q189" i="18"/>
  <c r="S215" i="18"/>
  <c r="U215" i="18" s="1"/>
  <c r="Q215" i="18"/>
  <c r="C480" i="12"/>
  <c r="F480" i="12" s="1"/>
  <c r="E480" i="12"/>
  <c r="D480" i="12" s="1"/>
  <c r="K98" i="3" s="1"/>
  <c r="E518" i="12"/>
  <c r="D518" i="12" s="1"/>
  <c r="K135" i="3" s="1"/>
  <c r="C518" i="12"/>
  <c r="F518" i="12" s="1"/>
  <c r="S173" i="18"/>
  <c r="U173" i="18" s="1"/>
  <c r="Q173" i="18"/>
  <c r="Q147" i="18"/>
  <c r="S147" i="18"/>
  <c r="U147" i="18" s="1"/>
  <c r="R192" i="18"/>
  <c r="T192" i="18"/>
  <c r="V192" i="18" s="1"/>
  <c r="Q199" i="18"/>
  <c r="S199" i="18"/>
  <c r="U199" i="18" s="1"/>
  <c r="K12" i="3"/>
  <c r="F392" i="12"/>
  <c r="L12" i="3" s="1"/>
  <c r="R201" i="18"/>
  <c r="T201" i="18"/>
  <c r="V201" i="18" s="1"/>
  <c r="Q187" i="18"/>
  <c r="S187" i="18"/>
  <c r="U187" i="18" s="1"/>
  <c r="E403" i="12"/>
  <c r="D403" i="12" s="1"/>
  <c r="K23" i="3" s="1"/>
  <c r="C403" i="12"/>
  <c r="S28" i="18"/>
  <c r="U28" i="18" s="1"/>
  <c r="S59" i="18"/>
  <c r="U59" i="18" s="1"/>
  <c r="Q59" i="18"/>
  <c r="R534" i="12"/>
  <c r="Q534" i="12" s="1"/>
  <c r="S152" i="4" s="1"/>
  <c r="P534" i="12"/>
  <c r="S204" i="4"/>
  <c r="S586" i="12"/>
  <c r="T204" i="4" s="1"/>
  <c r="R198" i="18"/>
  <c r="T198" i="18"/>
  <c r="V198" i="18" s="1"/>
  <c r="E461" i="12"/>
  <c r="D461" i="12" s="1"/>
  <c r="K79" i="3" s="1"/>
  <c r="C461" i="12"/>
  <c r="C495" i="12"/>
  <c r="E495" i="12"/>
  <c r="D495" i="12" s="1"/>
  <c r="K113" i="3" s="1"/>
  <c r="C559" i="12"/>
  <c r="E559" i="12"/>
  <c r="D559" i="12" s="1"/>
  <c r="K176" i="3" s="1"/>
  <c r="C588" i="12"/>
  <c r="E588" i="12"/>
  <c r="D588" i="12" s="1"/>
  <c r="F422" i="12"/>
  <c r="L41" i="3" s="1"/>
  <c r="S406" i="12"/>
  <c r="T27" i="4" s="1"/>
  <c r="AA119" i="12"/>
  <c r="AC119" i="12"/>
  <c r="X129" i="12"/>
  <c r="AB129" i="12"/>
  <c r="Y39" i="12"/>
  <c r="I70" i="12"/>
  <c r="Z129" i="12"/>
  <c r="AC31" i="12"/>
  <c r="Y31" i="12"/>
  <c r="Y103" i="12"/>
  <c r="S398" i="12"/>
  <c r="T19" i="4" s="1"/>
  <c r="S531" i="12"/>
  <c r="T149" i="4" s="1"/>
  <c r="S564" i="12"/>
  <c r="T182" i="4" s="1"/>
  <c r="F500" i="12"/>
  <c r="S521" i="12"/>
  <c r="T139" i="4" s="1"/>
  <c r="F540" i="12"/>
  <c r="S436" i="12"/>
  <c r="T56" i="4" s="1"/>
  <c r="S56" i="4"/>
  <c r="S41" i="4"/>
  <c r="S421" i="12"/>
  <c r="T41" i="4" s="1"/>
  <c r="S122" i="4"/>
  <c r="S91" i="4"/>
  <c r="S472" i="12"/>
  <c r="T91" i="4" s="1"/>
  <c r="F586" i="12"/>
  <c r="L108" i="3" s="1"/>
  <c r="S205" i="4"/>
  <c r="F405" i="12"/>
  <c r="L25" i="3" s="1"/>
  <c r="S464" i="12"/>
  <c r="T83" i="4" s="1"/>
  <c r="S15" i="4"/>
  <c r="S394" i="12"/>
  <c r="T15" i="4" s="1"/>
  <c r="F570" i="12"/>
  <c r="S22" i="4"/>
  <c r="S401" i="12"/>
  <c r="T22" i="4" s="1"/>
  <c r="S62" i="4"/>
  <c r="S442" i="12"/>
  <c r="T62" i="4" s="1"/>
  <c r="K13" i="3"/>
  <c r="F393" i="12"/>
  <c r="L13" i="3" s="1"/>
  <c r="K56" i="3"/>
  <c r="S166" i="4"/>
  <c r="S548" i="12"/>
  <c r="T166" i="4" s="1"/>
  <c r="S482" i="12"/>
  <c r="T101" i="4" s="1"/>
  <c r="S101" i="4"/>
  <c r="F400" i="12"/>
  <c r="L20" i="3" s="1"/>
  <c r="S193" i="4"/>
  <c r="S575" i="12"/>
  <c r="T193" i="4" s="1"/>
  <c r="F397" i="12"/>
  <c r="L17" i="3" s="1"/>
  <c r="S160" i="4"/>
  <c r="K202" i="3"/>
  <c r="F585" i="12"/>
  <c r="L107" i="3" s="1"/>
  <c r="S479" i="12"/>
  <c r="T98" i="4" s="1"/>
  <c r="F504" i="12"/>
  <c r="F535" i="12"/>
  <c r="S576" i="12"/>
  <c r="T194" i="4" s="1"/>
  <c r="S194" i="4"/>
  <c r="K109" i="3"/>
  <c r="F491" i="12"/>
  <c r="S59" i="4"/>
  <c r="S439" i="12"/>
  <c r="T59" i="4" s="1"/>
  <c r="K161" i="3"/>
  <c r="S449" i="12"/>
  <c r="T69" i="4" s="1"/>
  <c r="S69" i="4"/>
  <c r="S97" i="4"/>
  <c r="S478" i="12"/>
  <c r="T97" i="4" s="1"/>
  <c r="S14" i="4"/>
  <c r="S393" i="12"/>
  <c r="T14" i="4" s="1"/>
  <c r="K123" i="3"/>
  <c r="F506" i="12"/>
  <c r="S429" i="12"/>
  <c r="T49" i="4" s="1"/>
  <c r="S433" i="12"/>
  <c r="T53" i="4" s="1"/>
  <c r="S53" i="4"/>
  <c r="F421" i="12"/>
  <c r="L40" i="3" s="1"/>
  <c r="F502" i="12"/>
  <c r="F449" i="12"/>
  <c r="L68" i="3" s="1"/>
  <c r="F542" i="12"/>
  <c r="F557" i="12"/>
  <c r="F477" i="12"/>
  <c r="F441" i="12"/>
  <c r="L60" i="3" s="1"/>
  <c r="K60" i="3"/>
  <c r="S501" i="12"/>
  <c r="T119" i="4" s="1"/>
  <c r="S568" i="12"/>
  <c r="T186" i="4" s="1"/>
  <c r="S520" i="12"/>
  <c r="T138" i="4" s="1"/>
  <c r="S400" i="12"/>
  <c r="T21" i="4" s="1"/>
  <c r="S21" i="4"/>
  <c r="S546" i="12"/>
  <c r="T164" i="4" s="1"/>
  <c r="S164" i="4"/>
  <c r="K126" i="3"/>
  <c r="F509" i="12"/>
  <c r="S133" i="4"/>
  <c r="S541" i="12"/>
  <c r="T159" i="4" s="1"/>
  <c r="K21" i="3"/>
  <c r="F550" i="12"/>
  <c r="S428" i="12"/>
  <c r="T48" i="4" s="1"/>
  <c r="F476" i="12"/>
  <c r="S127" i="4"/>
  <c r="S426" i="12"/>
  <c r="T46" i="4" s="1"/>
  <c r="S46" i="4"/>
  <c r="S144" i="4"/>
  <c r="S526" i="12"/>
  <c r="T144" i="4" s="1"/>
  <c r="F564" i="12"/>
  <c r="F494" i="12"/>
  <c r="F524" i="12"/>
  <c r="F591" i="12"/>
  <c r="D107" i="6"/>
  <c r="H591" i="12"/>
  <c r="B107" i="6" s="1"/>
  <c r="G107" i="6"/>
  <c r="AA263" i="12"/>
  <c r="Y263" i="12"/>
  <c r="AC133" i="12"/>
  <c r="Y133" i="12"/>
  <c r="H389" i="12"/>
  <c r="K389" i="12"/>
  <c r="D389" i="12" s="1"/>
  <c r="F389" i="12" s="1"/>
  <c r="L9" i="3" s="1"/>
  <c r="AA308" i="12"/>
  <c r="AA78" i="12"/>
  <c r="AC172" i="12"/>
  <c r="Y172" i="12"/>
  <c r="AA148" i="12"/>
  <c r="Y271" i="12"/>
  <c r="AC38" i="12"/>
  <c r="AA38" i="12"/>
  <c r="AA131" i="12"/>
  <c r="AC131" i="12"/>
  <c r="Y162" i="12"/>
  <c r="AC162" i="12"/>
  <c r="AA162" i="12"/>
  <c r="AC315" i="12"/>
  <c r="AA315" i="12"/>
  <c r="Y300" i="12"/>
  <c r="Y99" i="12"/>
  <c r="AA99" i="12"/>
  <c r="AC99" i="12"/>
  <c r="Y52" i="12"/>
  <c r="AC52" i="12"/>
  <c r="AA52" i="12"/>
  <c r="Y241" i="12"/>
  <c r="AC218" i="12"/>
  <c r="AA218" i="12"/>
  <c r="Y218" i="12"/>
  <c r="AC170" i="12"/>
  <c r="AA170" i="12"/>
  <c r="Y170" i="12"/>
  <c r="AA69" i="12"/>
  <c r="Y69" i="12"/>
  <c r="AC69" i="12"/>
  <c r="Y285" i="12"/>
  <c r="AA285" i="12"/>
  <c r="AC285" i="12"/>
  <c r="AA282" i="12"/>
  <c r="AC282" i="12"/>
  <c r="Y282" i="12"/>
  <c r="AC265" i="12"/>
  <c r="AA265" i="12"/>
  <c r="AA109" i="12"/>
  <c r="AC109" i="12"/>
  <c r="Y109" i="12"/>
  <c r="Y289" i="12"/>
  <c r="AA289" i="12"/>
  <c r="I9" i="12"/>
  <c r="AC200" i="12"/>
  <c r="Y200" i="12"/>
  <c r="AA200" i="12"/>
  <c r="AA30" i="12"/>
  <c r="AC30" i="12"/>
  <c r="Y30" i="12"/>
  <c r="I12" i="12"/>
  <c r="I11" i="12"/>
  <c r="Y107" i="12"/>
  <c r="AA107" i="12"/>
  <c r="AC107" i="12"/>
  <c r="AC312" i="12"/>
  <c r="Y312" i="12"/>
  <c r="AA312" i="12"/>
  <c r="AC37" i="12"/>
  <c r="Y37" i="12"/>
  <c r="AA37" i="12"/>
  <c r="I21" i="12"/>
  <c r="AA225" i="12"/>
  <c r="Y225" i="12"/>
  <c r="AC225" i="12"/>
  <c r="AA189" i="12"/>
  <c r="AC189" i="12"/>
  <c r="Y189" i="12"/>
  <c r="AA56" i="12"/>
  <c r="Y56" i="12"/>
  <c r="AC56" i="12"/>
  <c r="AA171" i="12"/>
  <c r="Y171" i="12"/>
  <c r="AC171" i="12"/>
  <c r="Y54" i="12"/>
  <c r="AA54" i="12"/>
  <c r="AC54" i="12"/>
  <c r="AA283" i="12"/>
  <c r="Y283" i="12"/>
  <c r="AC283" i="12"/>
  <c r="I31" i="12"/>
  <c r="Y304" i="12"/>
  <c r="AA304" i="12"/>
  <c r="AC304" i="12"/>
  <c r="AA306" i="12"/>
  <c r="Y306" i="12"/>
  <c r="AC306" i="12"/>
  <c r="AA270" i="12"/>
  <c r="AC270" i="12"/>
  <c r="Y270" i="12"/>
  <c r="AC288" i="12"/>
  <c r="AA288" i="12"/>
  <c r="Y288" i="12"/>
  <c r="I27" i="12"/>
  <c r="AC74" i="12"/>
  <c r="Y74" i="12"/>
  <c r="AA74" i="12"/>
  <c r="AC111" i="12"/>
  <c r="Y111" i="12"/>
  <c r="AA111" i="12"/>
  <c r="AC76" i="12"/>
  <c r="AA76" i="12"/>
  <c r="Y76" i="12"/>
  <c r="I23" i="12"/>
  <c r="X355" i="12"/>
  <c r="Y51" i="12"/>
  <c r="AC51" i="12"/>
  <c r="AA51" i="12"/>
  <c r="AA58" i="12"/>
  <c r="AC58" i="12"/>
  <c r="Y58" i="12"/>
  <c r="AB55" i="12"/>
  <c r="X55" i="12"/>
  <c r="Z55" i="12"/>
  <c r="X52" i="12"/>
  <c r="AB52" i="12"/>
  <c r="Z25" i="12"/>
  <c r="X25" i="12"/>
  <c r="AB25" i="12"/>
  <c r="X197" i="12"/>
  <c r="AB197" i="12"/>
  <c r="Z197" i="12"/>
  <c r="X69" i="12"/>
  <c r="Z69" i="12"/>
  <c r="AB69" i="12"/>
  <c r="AB259" i="12"/>
  <c r="Z259" i="12"/>
  <c r="X259" i="12"/>
  <c r="AB239" i="12"/>
  <c r="Z239" i="12"/>
  <c r="X239" i="12"/>
  <c r="X56" i="12"/>
  <c r="Z56" i="12"/>
  <c r="AB56" i="12"/>
  <c r="AA106" i="12"/>
  <c r="AC106" i="12"/>
  <c r="AA215" i="12"/>
  <c r="AC207" i="12"/>
  <c r="Y81" i="12"/>
  <c r="AA81" i="12"/>
  <c r="I33" i="12"/>
  <c r="AA66" i="12"/>
  <c r="Y66" i="12"/>
  <c r="AA314" i="12"/>
  <c r="Y314" i="12"/>
  <c r="I37" i="12"/>
  <c r="X369" i="12"/>
  <c r="I369" i="12"/>
  <c r="D95" i="6" s="1"/>
  <c r="AA210" i="12"/>
  <c r="AC210" i="12"/>
  <c r="AC298" i="12"/>
  <c r="Y298" i="12"/>
  <c r="AC253" i="12"/>
  <c r="AC167" i="12"/>
  <c r="Y167" i="12"/>
  <c r="AA167" i="12"/>
  <c r="AC82" i="12"/>
  <c r="AC290" i="12"/>
  <c r="AC59" i="12"/>
  <c r="AA59" i="12"/>
  <c r="AC19" i="12"/>
  <c r="AA305" i="12"/>
  <c r="AC305" i="12"/>
  <c r="Y305" i="12"/>
  <c r="Y64" i="12"/>
  <c r="AA64" i="12"/>
  <c r="AC299" i="12"/>
  <c r="Y299" i="12"/>
  <c r="AA299" i="12"/>
  <c r="AA302" i="12"/>
  <c r="Y302" i="12"/>
  <c r="AC302" i="12"/>
  <c r="AC113" i="12"/>
  <c r="AA113" i="12"/>
  <c r="Y113" i="12"/>
  <c r="I18" i="12"/>
  <c r="X350" i="12"/>
  <c r="AA199" i="12"/>
  <c r="Y199" i="12"/>
  <c r="AC199" i="12"/>
  <c r="Y260" i="12"/>
  <c r="AA260" i="12"/>
  <c r="AC260" i="12"/>
  <c r="Y18" i="12"/>
  <c r="AC18" i="12"/>
  <c r="AA18" i="12"/>
  <c r="AC245" i="12"/>
  <c r="Y245" i="12"/>
  <c r="AA245" i="12"/>
  <c r="AA224" i="12"/>
  <c r="AC224" i="12"/>
  <c r="Y224" i="12"/>
  <c r="AA238" i="12"/>
  <c r="AC238" i="12"/>
  <c r="Y238" i="12"/>
  <c r="AC126" i="12"/>
  <c r="Y126" i="12"/>
  <c r="Y235" i="12"/>
  <c r="AC235" i="12"/>
  <c r="AA235" i="12"/>
  <c r="AC5" i="12"/>
  <c r="Y5" i="12"/>
  <c r="AA5" i="12"/>
  <c r="Y202" i="12"/>
  <c r="AC202" i="12"/>
  <c r="AA202" i="12"/>
  <c r="Y146" i="12"/>
  <c r="AA146" i="12"/>
  <c r="AC146" i="12"/>
  <c r="AC12" i="12"/>
  <c r="AA12" i="12"/>
  <c r="Y12" i="12"/>
  <c r="I26" i="12"/>
  <c r="Y155" i="12"/>
  <c r="AC155" i="12"/>
  <c r="AA155" i="12"/>
  <c r="AC309" i="12"/>
  <c r="AA309" i="12"/>
  <c r="Y309" i="12"/>
  <c r="X373" i="12"/>
  <c r="I41" i="12"/>
  <c r="Y244" i="12"/>
  <c r="AC244" i="12"/>
  <c r="AA244" i="12"/>
  <c r="AA87" i="12"/>
  <c r="AC87" i="12"/>
  <c r="Y87" i="12"/>
  <c r="Y303" i="12"/>
  <c r="AA303" i="12"/>
  <c r="AC303" i="12"/>
  <c r="X268" i="12"/>
  <c r="AB268" i="12"/>
  <c r="Z268" i="12"/>
  <c r="Z264" i="12"/>
  <c r="X264" i="12"/>
  <c r="AB264" i="12"/>
  <c r="X162" i="12"/>
  <c r="AB162" i="12"/>
  <c r="Z162" i="12"/>
  <c r="Z11" i="12"/>
  <c r="AB11" i="12"/>
  <c r="AB249" i="12"/>
  <c r="Z249" i="12"/>
  <c r="X249" i="12"/>
  <c r="Z15" i="12"/>
  <c r="AB15" i="12"/>
  <c r="Z32" i="12"/>
  <c r="AB32" i="12"/>
  <c r="X32" i="12"/>
  <c r="Z121" i="12"/>
  <c r="X121" i="12"/>
  <c r="AB121" i="12"/>
  <c r="AB220" i="12"/>
  <c r="X220" i="12"/>
  <c r="Z220" i="12"/>
  <c r="X120" i="12"/>
  <c r="Z120" i="12"/>
  <c r="X215" i="12"/>
  <c r="AB215" i="12"/>
  <c r="Z215" i="12"/>
  <c r="E390" i="12"/>
  <c r="C390" i="12"/>
  <c r="AA254" i="12"/>
  <c r="Y159" i="12"/>
  <c r="AC110" i="12"/>
  <c r="AA110" i="12"/>
  <c r="Y110" i="12"/>
  <c r="Y145" i="12"/>
  <c r="AA145" i="12"/>
  <c r="AA35" i="12"/>
  <c r="AC130" i="12"/>
  <c r="Y130" i="12"/>
  <c r="AA130" i="12"/>
  <c r="Y151" i="12"/>
  <c r="AC151" i="12"/>
  <c r="AA269" i="12"/>
  <c r="AC105" i="12"/>
  <c r="AC161" i="12"/>
  <c r="AA161" i="12"/>
  <c r="AC242" i="12"/>
  <c r="Y242" i="12"/>
  <c r="AA242" i="12"/>
  <c r="D97" i="6"/>
  <c r="I97" i="6" s="1"/>
  <c r="AA128" i="12"/>
  <c r="AA284" i="12"/>
  <c r="I6" i="12"/>
  <c r="AA125" i="12"/>
  <c r="Y125" i="12"/>
  <c r="AC125" i="12"/>
  <c r="AA286" i="12"/>
  <c r="Y286" i="12"/>
  <c r="AC286" i="12"/>
  <c r="AA267" i="12"/>
  <c r="Y267" i="12"/>
  <c r="AC267" i="12"/>
  <c r="AA100" i="12"/>
  <c r="AC100" i="12"/>
  <c r="Y100" i="12"/>
  <c r="Y116" i="12"/>
  <c r="AC116" i="12"/>
  <c r="AA219" i="12"/>
  <c r="AC219" i="12"/>
  <c r="Y219" i="12"/>
  <c r="Y205" i="12"/>
  <c r="AA205" i="12"/>
  <c r="AC205" i="12"/>
  <c r="Y11" i="12"/>
  <c r="AA11" i="12"/>
  <c r="AC11" i="12"/>
  <c r="AC28" i="12"/>
  <c r="Y28" i="12"/>
  <c r="AA28" i="12"/>
  <c r="Y153" i="12"/>
  <c r="AC153" i="12"/>
  <c r="AA153" i="12"/>
  <c r="AC168" i="12"/>
  <c r="AA168" i="12"/>
  <c r="Y168" i="12"/>
  <c r="AC196" i="12"/>
  <c r="AA196" i="12"/>
  <c r="Y196" i="12"/>
  <c r="AC57" i="12"/>
  <c r="Y57" i="12"/>
  <c r="AA57" i="12"/>
  <c r="AC24" i="12"/>
  <c r="AA24" i="12"/>
  <c r="Y24" i="12"/>
  <c r="AC143" i="12"/>
  <c r="Y143" i="12"/>
  <c r="AA143" i="12"/>
  <c r="Y212" i="12"/>
  <c r="AC212" i="12"/>
  <c r="AA212" i="12"/>
  <c r="AA316" i="12"/>
  <c r="Y316" i="12"/>
  <c r="AC316" i="12"/>
  <c r="Y55" i="12"/>
  <c r="AA55" i="12"/>
  <c r="AC55" i="12"/>
  <c r="AC41" i="12"/>
  <c r="AA41" i="12"/>
  <c r="Y41" i="12"/>
  <c r="X281" i="12"/>
  <c r="AB281" i="12"/>
  <c r="Z281" i="12"/>
  <c r="AB161" i="12"/>
  <c r="Z161" i="12"/>
  <c r="X161" i="12"/>
  <c r="Z157" i="12"/>
  <c r="X157" i="12"/>
  <c r="AB157" i="12"/>
  <c r="AB241" i="12"/>
  <c r="Z241" i="12"/>
  <c r="X241" i="12"/>
  <c r="AB246" i="12"/>
  <c r="X246" i="12"/>
  <c r="Z246" i="12"/>
  <c r="X110" i="12"/>
  <c r="AB110" i="12"/>
  <c r="AB7" i="12"/>
  <c r="Z7" i="12"/>
  <c r="X7" i="12"/>
  <c r="Z304" i="12"/>
  <c r="AB304" i="12"/>
  <c r="X304" i="12"/>
  <c r="AC174" i="12"/>
  <c r="AA154" i="12"/>
  <c r="Y154" i="12"/>
  <c r="AC208" i="12"/>
  <c r="AC222" i="12"/>
  <c r="AA222" i="12"/>
  <c r="Y204" i="12"/>
  <c r="AC198" i="12"/>
  <c r="AA21" i="12"/>
  <c r="AC213" i="12"/>
  <c r="AA213" i="12"/>
  <c r="AA193" i="12"/>
  <c r="AC256" i="12"/>
  <c r="AA256" i="12"/>
  <c r="Y261" i="12"/>
  <c r="AA261" i="12"/>
  <c r="AC261" i="12"/>
  <c r="X337" i="12"/>
  <c r="AC201" i="12"/>
  <c r="AA201" i="12"/>
  <c r="Y201" i="12"/>
  <c r="AA10" i="12"/>
  <c r="AC10" i="12"/>
  <c r="Y10" i="12"/>
  <c r="AC169" i="12"/>
  <c r="AA169" i="12"/>
  <c r="Y169" i="12"/>
  <c r="AA177" i="12"/>
  <c r="AC177" i="12"/>
  <c r="Y177" i="12"/>
  <c r="AC147" i="12"/>
  <c r="Y147" i="12"/>
  <c r="AA147" i="12"/>
  <c r="AA68" i="12"/>
  <c r="AC68" i="12"/>
  <c r="Y68" i="12"/>
  <c r="AC239" i="12"/>
  <c r="Y239" i="12"/>
  <c r="AA239" i="12"/>
  <c r="I30" i="12"/>
  <c r="X362" i="12"/>
  <c r="AC16" i="12"/>
  <c r="AA16" i="12"/>
  <c r="Y16" i="12"/>
  <c r="Y252" i="12"/>
  <c r="AA252" i="12"/>
  <c r="AC252" i="12"/>
  <c r="AA29" i="12"/>
  <c r="Y29" i="12"/>
  <c r="AC29" i="12"/>
  <c r="Y259" i="12"/>
  <c r="AA259" i="12"/>
  <c r="AC259" i="12"/>
  <c r="Y313" i="12"/>
  <c r="AA313" i="12"/>
  <c r="AC313" i="12"/>
  <c r="AC243" i="12"/>
  <c r="Y243" i="12"/>
  <c r="AA243" i="12"/>
  <c r="AC34" i="12"/>
  <c r="Y34" i="12"/>
  <c r="AA34" i="12"/>
  <c r="Y6" i="12"/>
  <c r="AC6" i="12"/>
  <c r="AA6" i="12"/>
  <c r="AA294" i="12"/>
  <c r="AC294" i="12"/>
  <c r="Y294" i="12"/>
  <c r="AC192" i="12"/>
  <c r="AA192" i="12"/>
  <c r="Y192" i="12"/>
  <c r="AC122" i="12"/>
  <c r="Y122" i="12"/>
  <c r="AA122" i="12"/>
  <c r="Y251" i="12"/>
  <c r="AC251" i="12"/>
  <c r="AA251" i="12"/>
  <c r="AC317" i="12"/>
  <c r="Y317" i="12"/>
  <c r="AA317" i="12"/>
  <c r="AC158" i="12"/>
  <c r="AA158" i="12"/>
  <c r="Y158" i="12"/>
  <c r="AC209" i="12"/>
  <c r="AA209" i="12"/>
  <c r="Y209" i="12"/>
  <c r="AB117" i="12"/>
  <c r="X117" i="12"/>
  <c r="Z117" i="12"/>
  <c r="Z10" i="12"/>
  <c r="X10" i="12"/>
  <c r="AB10" i="12"/>
  <c r="H250" i="12"/>
  <c r="X37" i="12"/>
  <c r="Z37" i="12"/>
  <c r="AB37" i="12"/>
  <c r="Z118" i="12"/>
  <c r="AB118" i="12"/>
  <c r="X118" i="12"/>
  <c r="H37" i="12"/>
  <c r="F430" i="12"/>
  <c r="L49" i="3" s="1"/>
  <c r="S403" i="12"/>
  <c r="T24" i="4" s="1"/>
  <c r="S203" i="4"/>
  <c r="S554" i="12"/>
  <c r="T172" i="4" s="1"/>
  <c r="S419" i="12"/>
  <c r="F587" i="12"/>
  <c r="L109" i="3" s="1"/>
  <c r="K390" i="12"/>
  <c r="H390" i="12"/>
  <c r="AI347" i="12" l="1"/>
  <c r="N73" i="6" s="1"/>
  <c r="AK265" i="12" a="1"/>
  <c r="AK265" i="12" s="1"/>
  <c r="X7" i="4"/>
  <c r="AK262" i="12" a="1"/>
  <c r="AK262" i="12" s="1"/>
  <c r="AK364" i="12" s="1"/>
  <c r="O90" i="6" s="1"/>
  <c r="O28" i="18"/>
  <c r="AI208" i="12" a="1"/>
  <c r="AI208" i="12" s="1"/>
  <c r="AB403" i="18"/>
  <c r="Z403" i="18"/>
  <c r="AQ403" i="18"/>
  <c r="Z329" i="18"/>
  <c r="AB329" i="18"/>
  <c r="AL364" i="18"/>
  <c r="Y364" i="18"/>
  <c r="AQ1182" i="18"/>
  <c r="AP1182" i="18"/>
  <c r="AQ545" i="18"/>
  <c r="AP545" i="18"/>
  <c r="Z1394" i="18"/>
  <c r="AB1394" i="18"/>
  <c r="AQ1394" i="18"/>
  <c r="AN836" i="18"/>
  <c r="AP836" i="18"/>
  <c r="AM358" i="18"/>
  <c r="AL358" i="18"/>
  <c r="AL395" i="18"/>
  <c r="AM395" i="18"/>
  <c r="AB798" i="18"/>
  <c r="AO798" i="18"/>
  <c r="AB804" i="18"/>
  <c r="Z804" i="18"/>
  <c r="AN848" i="18"/>
  <c r="Y848" i="18"/>
  <c r="AP848" i="18"/>
  <c r="Y650" i="18"/>
  <c r="AA650" i="18"/>
  <c r="AQ916" i="18"/>
  <c r="AP916" i="18"/>
  <c r="AO909" i="18"/>
  <c r="AQ909" i="18"/>
  <c r="AB909" i="18"/>
  <c r="Z1032" i="18"/>
  <c r="AO1032" i="18"/>
  <c r="AN377" i="18"/>
  <c r="AP849" i="18"/>
  <c r="AB544" i="18"/>
  <c r="Y532" i="18"/>
  <c r="AL354" i="18"/>
  <c r="AM1497" i="18"/>
  <c r="Y980" i="18"/>
  <c r="AM975" i="18"/>
  <c r="AB895" i="18"/>
  <c r="AL1176" i="18"/>
  <c r="AL1164" i="18"/>
  <c r="AO1259" i="18"/>
  <c r="AB652" i="18"/>
  <c r="AP532" i="18"/>
  <c r="AL849" i="18"/>
  <c r="AM1124" i="18"/>
  <c r="AN1176" i="18"/>
  <c r="AA736" i="18"/>
  <c r="Y445" i="18"/>
  <c r="AL961" i="18"/>
  <c r="Y588" i="18"/>
  <c r="AP673" i="18"/>
  <c r="AL1314" i="18"/>
  <c r="AN746" i="18"/>
  <c r="AN794" i="18"/>
  <c r="AP537" i="18"/>
  <c r="Y387" i="18"/>
  <c r="AP322" i="18"/>
  <c r="Z776" i="18"/>
  <c r="AN282" i="18"/>
  <c r="AO470" i="18"/>
  <c r="AB776" i="18"/>
  <c r="Z1495" i="18"/>
  <c r="AN557" i="18"/>
  <c r="AP265" i="18"/>
  <c r="AA410" i="18"/>
  <c r="AQ768" i="18"/>
  <c r="AO465" i="18"/>
  <c r="AN744" i="18"/>
  <c r="AP710" i="18"/>
  <c r="AB1027" i="18"/>
  <c r="AN1242" i="18"/>
  <c r="AM1372" i="18"/>
  <c r="AN1364" i="18"/>
  <c r="AQ893" i="18"/>
  <c r="AO1017" i="18"/>
  <c r="AN1048" i="18"/>
  <c r="AO1394" i="18"/>
  <c r="AM630" i="18"/>
  <c r="AL630" i="18"/>
  <c r="Y813" i="18"/>
  <c r="AN813" i="18"/>
  <c r="AQ915" i="18"/>
  <c r="AP915" i="18"/>
  <c r="AP920" i="18"/>
  <c r="Y920" i="18"/>
  <c r="AN1178" i="18"/>
  <c r="AO1178" i="18"/>
  <c r="Y1469" i="18"/>
  <c r="AA1469" i="18"/>
  <c r="AB244" i="18"/>
  <c r="AM244" i="18"/>
  <c r="Z291" i="18"/>
  <c r="AB291" i="18"/>
  <c r="AO291" i="18"/>
  <c r="AB588" i="18"/>
  <c r="AQ588" i="18"/>
  <c r="Z588" i="18"/>
  <c r="AO693" i="18"/>
  <c r="AN693" i="18"/>
  <c r="AQ782" i="18"/>
  <c r="AP782" i="18"/>
  <c r="AM796" i="18"/>
  <c r="AB796" i="18"/>
  <c r="AP937" i="18"/>
  <c r="AN937" i="18"/>
  <c r="AA937" i="18"/>
  <c r="Y949" i="18"/>
  <c r="AP949" i="18"/>
  <c r="AQ1110" i="18"/>
  <c r="AP1110" i="18"/>
  <c r="AB877" i="18"/>
  <c r="AM877" i="18"/>
  <c r="AN900" i="18"/>
  <c r="AP900" i="18"/>
  <c r="AB1100" i="18"/>
  <c r="Z1100" i="18"/>
  <c r="AQ1155" i="18"/>
  <c r="AP1155" i="18"/>
  <c r="AM1182" i="18"/>
  <c r="AL1182" i="18"/>
  <c r="AP1274" i="18"/>
  <c r="AQ1274" i="18"/>
  <c r="AB1130" i="18"/>
  <c r="Z1130" i="18"/>
  <c r="AO1130" i="18"/>
  <c r="AN1266" i="18"/>
  <c r="AO1282" i="18"/>
  <c r="AN1282" i="18"/>
  <c r="AP1221" i="18"/>
  <c r="AQ1221" i="18"/>
  <c r="Y1485" i="18"/>
  <c r="AP1485" i="18"/>
  <c r="AA1557" i="18"/>
  <c r="AP1557" i="18"/>
  <c r="Y1557" i="18"/>
  <c r="R143" i="18"/>
  <c r="AO530" i="18"/>
  <c r="AN882" i="18"/>
  <c r="AQ985" i="18"/>
  <c r="AN977" i="18"/>
  <c r="AO977" i="18"/>
  <c r="AO1064" i="18"/>
  <c r="Z1340" i="18"/>
  <c r="AO1340" i="18"/>
  <c r="AQ1340" i="18"/>
  <c r="AN1389" i="18"/>
  <c r="AB812" i="18"/>
  <c r="AM812" i="18"/>
  <c r="Z812" i="18"/>
  <c r="AA700" i="18"/>
  <c r="AL700" i="18"/>
  <c r="Z480" i="18"/>
  <c r="AB480" i="18"/>
  <c r="AP334" i="18"/>
  <c r="AA334" i="18"/>
  <c r="AM347" i="18"/>
  <c r="Z347" i="18"/>
  <c r="AA587" i="18"/>
  <c r="AP587" i="18"/>
  <c r="AO769" i="18"/>
  <c r="AB769" i="18"/>
  <c r="AA804" i="18"/>
  <c r="Y804" i="18"/>
  <c r="AN665" i="18"/>
  <c r="Y665" i="18"/>
  <c r="AQ859" i="18"/>
  <c r="AP859" i="18"/>
  <c r="AO927" i="18"/>
  <c r="AN927" i="18"/>
  <c r="AP1014" i="18"/>
  <c r="AQ1014" i="18"/>
  <c r="AB1037" i="18"/>
  <c r="Z1037" i="18"/>
  <c r="AP1040" i="18"/>
  <c r="AQ1040" i="18"/>
  <c r="AP1074" i="18"/>
  <c r="Y1074" i="18"/>
  <c r="AA1074" i="18"/>
  <c r="AL1074" i="18"/>
  <c r="AB1081" i="18"/>
  <c r="Z1081" i="18"/>
  <c r="AP1375" i="18"/>
  <c r="AN1381" i="18"/>
  <c r="S170" i="4"/>
  <c r="F472" i="12"/>
  <c r="L90" i="3" s="1"/>
  <c r="F552" i="12"/>
  <c r="F519" i="12"/>
  <c r="AL887" i="18"/>
  <c r="Y377" i="18"/>
  <c r="AL980" i="18"/>
  <c r="AP1164" i="18"/>
  <c r="AO625" i="18"/>
  <c r="AA1455" i="18"/>
  <c r="AN887" i="18"/>
  <c r="AM652" i="18"/>
  <c r="AM301" i="18"/>
  <c r="AM544" i="18"/>
  <c r="AP354" i="18"/>
  <c r="AO1124" i="18"/>
  <c r="AQ1202" i="18"/>
  <c r="AQ325" i="18"/>
  <c r="Y1272" i="18"/>
  <c r="Y392" i="18"/>
  <c r="AP459" i="18"/>
  <c r="AP260" i="18"/>
  <c r="AN1565" i="18"/>
  <c r="AO921" i="18"/>
  <c r="AL226" i="18"/>
  <c r="AN459" i="18"/>
  <c r="AQ654" i="18"/>
  <c r="AP684" i="18"/>
  <c r="AN1006" i="18"/>
  <c r="AM1015" i="18"/>
  <c r="AA233" i="18"/>
  <c r="AB337" i="18"/>
  <c r="Y268" i="18"/>
  <c r="AL580" i="18"/>
  <c r="AN476" i="18"/>
  <c r="Y1202" i="18"/>
  <c r="AN1203" i="18"/>
  <c r="AA836" i="18"/>
  <c r="AM266" i="18"/>
  <c r="AL266" i="18"/>
  <c r="Y448" i="18"/>
  <c r="AL448" i="18"/>
  <c r="AA448" i="18"/>
  <c r="AB1451" i="18"/>
  <c r="Z1451" i="18"/>
  <c r="AO910" i="18"/>
  <c r="AB910" i="18"/>
  <c r="AM910" i="18"/>
  <c r="AA365" i="18"/>
  <c r="Y365" i="18"/>
  <c r="AL757" i="18"/>
  <c r="Y757" i="18"/>
  <c r="AN757" i="18"/>
  <c r="AA757" i="18"/>
  <c r="Y774" i="18"/>
  <c r="AA774" i="18"/>
  <c r="AL774" i="18"/>
  <c r="Y1087" i="18"/>
  <c r="AA1087" i="18"/>
  <c r="AL931" i="18"/>
  <c r="AA931" i="18"/>
  <c r="AL955" i="18"/>
  <c r="AN955" i="18"/>
  <c r="AM983" i="18"/>
  <c r="AB983" i="18"/>
  <c r="Z1362" i="18"/>
  <c r="AM1362" i="18"/>
  <c r="AQ1362" i="18"/>
  <c r="AB379" i="18"/>
  <c r="AM379" i="18"/>
  <c r="Z379" i="18"/>
  <c r="AQ313" i="18"/>
  <c r="Z313" i="18"/>
  <c r="AB313" i="18"/>
  <c r="AM313" i="18"/>
  <c r="AB389" i="18"/>
  <c r="Z389" i="18"/>
  <c r="Z447" i="18"/>
  <c r="AQ447" i="18"/>
  <c r="AB447" i="18"/>
  <c r="AL499" i="18"/>
  <c r="AM499" i="18"/>
  <c r="Z518" i="18"/>
  <c r="AQ518" i="18"/>
  <c r="AA881" i="18"/>
  <c r="AP881" i="18"/>
  <c r="Y881" i="18"/>
  <c r="AB452" i="18"/>
  <c r="Z452" i="18"/>
  <c r="AA508" i="18"/>
  <c r="Y508" i="18"/>
  <c r="AP508" i="18"/>
  <c r="AP1008" i="18"/>
  <c r="Y1008" i="18"/>
  <c r="AA1008" i="18"/>
  <c r="AL1274" i="18"/>
  <c r="AM1274" i="18"/>
  <c r="AQ952" i="18"/>
  <c r="AP952" i="18"/>
  <c r="Y1029" i="18"/>
  <c r="AL1029" i="18"/>
  <c r="AQ1291" i="18"/>
  <c r="Z1291" i="18"/>
  <c r="AB1291" i="18"/>
  <c r="AN1315" i="18"/>
  <c r="AA1315" i="18"/>
  <c r="Y1315" i="18"/>
  <c r="Z1161" i="18"/>
  <c r="AM1161" i="18"/>
  <c r="AM1183" i="18"/>
  <c r="AQ1183" i="18"/>
  <c r="Z1437" i="18"/>
  <c r="AB1437" i="18"/>
  <c r="AM1446" i="18"/>
  <c r="AL1446" i="18"/>
  <c r="AM1458" i="18"/>
  <c r="Z1458" i="18"/>
  <c r="AO1458" i="18"/>
  <c r="AN1409" i="18"/>
  <c r="AO1409" i="18"/>
  <c r="Z1409" i="18"/>
  <c r="AB1409" i="18"/>
  <c r="AP1486" i="18"/>
  <c r="AQ1486" i="18"/>
  <c r="AA1502" i="18"/>
  <c r="Y1502" i="18"/>
  <c r="AL1502" i="18"/>
  <c r="AN1502" i="18"/>
  <c r="AA1506" i="18"/>
  <c r="Y1506" i="18"/>
  <c r="AN1506" i="18"/>
  <c r="AA1496" i="18"/>
  <c r="AP1496" i="18"/>
  <c r="Y1496" i="18"/>
  <c r="AA1544" i="18"/>
  <c r="Y1544" i="18"/>
  <c r="AB1241" i="18"/>
  <c r="Z1241" i="18"/>
  <c r="AN295" i="18"/>
  <c r="AP575" i="18"/>
  <c r="AM1340" i="18"/>
  <c r="AL421" i="18"/>
  <c r="AN525" i="18"/>
  <c r="AP750" i="18"/>
  <c r="AN546" i="18"/>
  <c r="AN201" i="18"/>
  <c r="AM309" i="18"/>
  <c r="AP349" i="18"/>
  <c r="AP798" i="18"/>
  <c r="AO937" i="18"/>
  <c r="Y519" i="18"/>
  <c r="AO1306" i="18"/>
  <c r="Y456" i="18"/>
  <c r="Z885" i="18"/>
  <c r="AO452" i="18"/>
  <c r="Y249" i="18"/>
  <c r="AA249" i="18"/>
  <c r="Z405" i="18"/>
  <c r="AB405" i="18"/>
  <c r="AD169" i="18"/>
  <c r="AS169" i="18"/>
  <c r="Y264" i="18"/>
  <c r="AA264" i="18"/>
  <c r="AM341" i="18"/>
  <c r="Z341" i="18"/>
  <c r="AO389" i="18"/>
  <c r="AO582" i="18"/>
  <c r="Z582" i="18"/>
  <c r="AB582" i="18"/>
  <c r="Y632" i="18"/>
  <c r="AA632" i="18"/>
  <c r="AP632" i="18"/>
  <c r="AB672" i="18"/>
  <c r="Z672" i="18"/>
  <c r="AA616" i="18"/>
  <c r="AP616" i="18"/>
  <c r="AN659" i="18"/>
  <c r="Y659" i="18"/>
  <c r="Z941" i="18"/>
  <c r="AQ941" i="18"/>
  <c r="AL613" i="18"/>
  <c r="AA613" i="18"/>
  <c r="AN613" i="18"/>
  <c r="AB622" i="18"/>
  <c r="AM622" i="18"/>
  <c r="AM638" i="18"/>
  <c r="Z638" i="18"/>
  <c r="AA833" i="18"/>
  <c r="Y833" i="18"/>
  <c r="Y790" i="18"/>
  <c r="AA790" i="18"/>
  <c r="AP790" i="18"/>
  <c r="AA908" i="18"/>
  <c r="Y908" i="18"/>
  <c r="AQ932" i="18"/>
  <c r="AO932" i="18"/>
  <c r="AB932" i="18"/>
  <c r="AB950" i="18"/>
  <c r="AQ950" i="18"/>
  <c r="Z950" i="18"/>
  <c r="AA888" i="18"/>
  <c r="AA917" i="18"/>
  <c r="AL917" i="18"/>
  <c r="Y964" i="18"/>
  <c r="AA964" i="18"/>
  <c r="AL964" i="18"/>
  <c r="AA1024" i="18"/>
  <c r="Y1024" i="18"/>
  <c r="AA1058" i="18"/>
  <c r="Y1058" i="18"/>
  <c r="Z1079" i="18"/>
  <c r="AQ1079" i="18"/>
  <c r="AB1079" i="18"/>
  <c r="Y1083" i="18"/>
  <c r="AA1083" i="18"/>
  <c r="AP1083" i="18"/>
  <c r="AL1095" i="18"/>
  <c r="Y1095" i="18"/>
  <c r="AQ1106" i="18"/>
  <c r="AP1106" i="18"/>
  <c r="AA1115" i="18"/>
  <c r="Y1115" i="18"/>
  <c r="Z1156" i="18"/>
  <c r="AB1156" i="18"/>
  <c r="AO1156" i="18"/>
  <c r="AL1190" i="18"/>
  <c r="Y1190" i="18"/>
  <c r="AQ1206" i="18"/>
  <c r="AP1206" i="18"/>
  <c r="AL1229" i="18"/>
  <c r="AM1229" i="18"/>
  <c r="AP1246" i="18"/>
  <c r="AA1256" i="18"/>
  <c r="Y1256" i="18"/>
  <c r="AP1256" i="18"/>
  <c r="AN1256" i="18"/>
  <c r="AA1259" i="18"/>
  <c r="Y1259" i="18"/>
  <c r="AB1267" i="18"/>
  <c r="Z1267" i="18"/>
  <c r="AM1267" i="18"/>
  <c r="AO1267" i="18"/>
  <c r="Z1023" i="18"/>
  <c r="AB1023" i="18"/>
  <c r="Z1025" i="18"/>
  <c r="AB1025" i="18"/>
  <c r="AQ1025" i="18"/>
  <c r="Y1028" i="18"/>
  <c r="AA1028" i="18"/>
  <c r="AP1031" i="18"/>
  <c r="AA1031" i="18"/>
  <c r="AN1063" i="18"/>
  <c r="AL1063" i="18"/>
  <c r="AA1063" i="18"/>
  <c r="Y1063" i="18"/>
  <c r="AQ1072" i="18"/>
  <c r="AP1072" i="18"/>
  <c r="AQ1483" i="18"/>
  <c r="AB1483" i="18"/>
  <c r="AM1483" i="18"/>
  <c r="AM1501" i="18"/>
  <c r="Z1501" i="18"/>
  <c r="AO295" i="18"/>
  <c r="AO63" i="18"/>
  <c r="AP308" i="18"/>
  <c r="AQ1272" i="18"/>
  <c r="AM764" i="18"/>
  <c r="AO812" i="18"/>
  <c r="AN973" i="18"/>
  <c r="AQ913" i="18"/>
  <c r="AQ1563" i="18"/>
  <c r="AO1469" i="18"/>
  <c r="AL1151" i="18"/>
  <c r="AP971" i="18"/>
  <c r="AQ1161" i="18"/>
  <c r="AL452" i="18"/>
  <c r="AN236" i="18"/>
  <c r="AA351" i="18"/>
  <c r="AP213" i="18"/>
  <c r="AL324" i="18"/>
  <c r="AN509" i="18"/>
  <c r="AO670" i="18"/>
  <c r="AN700" i="18"/>
  <c r="AP756" i="18"/>
  <c r="AQ746" i="18"/>
  <c r="AM806" i="18"/>
  <c r="AN873" i="18"/>
  <c r="AQ900" i="18"/>
  <c r="AQ1068" i="18"/>
  <c r="Y939" i="18"/>
  <c r="AM653" i="18"/>
  <c r="AB237" i="18"/>
  <c r="Z237" i="18"/>
  <c r="AM237" i="18"/>
  <c r="AN360" i="18"/>
  <c r="Y360" i="18"/>
  <c r="AP552" i="18"/>
  <c r="AQ552" i="18"/>
  <c r="AO570" i="18"/>
  <c r="Z570" i="18"/>
  <c r="AL686" i="18"/>
  <c r="AM686" i="18"/>
  <c r="AN867" i="18"/>
  <c r="AO867" i="18"/>
  <c r="Y935" i="18"/>
  <c r="AA935" i="18"/>
  <c r="Y983" i="18"/>
  <c r="AA983" i="18"/>
  <c r="AD121" i="18"/>
  <c r="AS121" i="18"/>
  <c r="AA788" i="18"/>
  <c r="Y788" i="18"/>
  <c r="AP788" i="18"/>
  <c r="AL1129" i="18"/>
  <c r="AM1129" i="18"/>
  <c r="AO1162" i="18"/>
  <c r="AB1162" i="18"/>
  <c r="Z1162" i="18"/>
  <c r="Z1206" i="18"/>
  <c r="AB1206" i="18"/>
  <c r="AA1298" i="18"/>
  <c r="AP1298" i="18"/>
  <c r="Y1298" i="18"/>
  <c r="AL1298" i="18"/>
  <c r="AB1308" i="18"/>
  <c r="Z1308" i="18"/>
  <c r="AM1325" i="18"/>
  <c r="AL1325" i="18"/>
  <c r="AN1382" i="18"/>
  <c r="AO1382" i="18"/>
  <c r="AN1072" i="18"/>
  <c r="AO1072" i="18"/>
  <c r="Z1111" i="18"/>
  <c r="AO1111" i="18"/>
  <c r="AL1188" i="18"/>
  <c r="AM1188" i="18"/>
  <c r="AN1211" i="18"/>
  <c r="AA1211" i="18"/>
  <c r="AB1458" i="18"/>
  <c r="AN328" i="18"/>
  <c r="AP475" i="18"/>
  <c r="AP559" i="18"/>
  <c r="Y618" i="18"/>
  <c r="AO714" i="18"/>
  <c r="AM1064" i="18"/>
  <c r="AQ930" i="18"/>
  <c r="AM1001" i="18"/>
  <c r="AP1315" i="18"/>
  <c r="AO1331" i="18"/>
  <c r="AO702" i="18"/>
  <c r="AM943" i="18"/>
  <c r="AP649" i="18"/>
  <c r="AL679" i="18"/>
  <c r="AQ857" i="18"/>
  <c r="AN1029" i="18"/>
  <c r="AM36" i="18"/>
  <c r="AO163" i="18"/>
  <c r="AP245" i="18"/>
  <c r="AL312" i="18"/>
  <c r="AQ476" i="18"/>
  <c r="AO347" i="18"/>
  <c r="AO206" i="18"/>
  <c r="AO542" i="18"/>
  <c r="AL836" i="18"/>
  <c r="AP858" i="18"/>
  <c r="AP650" i="18"/>
  <c r="AQ1168" i="18"/>
  <c r="Y452" i="18"/>
  <c r="Z981" i="18"/>
  <c r="AP1169" i="18"/>
  <c r="AA295" i="18"/>
  <c r="AA465" i="18"/>
  <c r="Y465" i="18"/>
  <c r="AM494" i="18"/>
  <c r="AD149" i="18"/>
  <c r="AS149" i="18"/>
  <c r="AS179" i="18"/>
  <c r="AD179" i="18"/>
  <c r="AP716" i="18"/>
  <c r="AQ716" i="18"/>
  <c r="AL717" i="18"/>
  <c r="AA717" i="18"/>
  <c r="AO838" i="18"/>
  <c r="AB838" i="18"/>
  <c r="Z838" i="18"/>
  <c r="AO564" i="18"/>
  <c r="AN564" i="18"/>
  <c r="Z427" i="18"/>
  <c r="AB427" i="18"/>
  <c r="AO427" i="18"/>
  <c r="AQ427" i="18"/>
  <c r="AB444" i="18"/>
  <c r="AM444" i="18"/>
  <c r="Z444" i="18"/>
  <c r="AO444" i="18"/>
  <c r="AA444" i="18"/>
  <c r="AP444" i="18"/>
  <c r="AL444" i="18"/>
  <c r="AL501" i="18"/>
  <c r="Y501" i="18"/>
  <c r="AA501" i="18"/>
  <c r="AQ740" i="18"/>
  <c r="AP740" i="18"/>
  <c r="Y1184" i="18"/>
  <c r="AA1184" i="18"/>
  <c r="AA576" i="18"/>
  <c r="Y576" i="18"/>
  <c r="AA608" i="18"/>
  <c r="AL608" i="18"/>
  <c r="Y608" i="18"/>
  <c r="Z840" i="18"/>
  <c r="AM840" i="18"/>
  <c r="AQ840" i="18"/>
  <c r="AP1096" i="18"/>
  <c r="AQ1096" i="18"/>
  <c r="AM1382" i="18"/>
  <c r="AQ1382" i="18"/>
  <c r="Z1382" i="18"/>
  <c r="Y1397" i="18"/>
  <c r="AA1397" i="18"/>
  <c r="AA1513" i="18"/>
  <c r="AL1513" i="18"/>
  <c r="Y860" i="18"/>
  <c r="AP860" i="18"/>
  <c r="AA860" i="18"/>
  <c r="AL860" i="18"/>
  <c r="AD61" i="18"/>
  <c r="AS61" i="18"/>
  <c r="AQ306" i="18"/>
  <c r="AB306" i="18"/>
  <c r="Z422" i="18"/>
  <c r="AM422" i="18"/>
  <c r="AS215" i="18"/>
  <c r="AD215" i="18"/>
  <c r="Y235" i="18"/>
  <c r="AL235" i="18"/>
  <c r="AS105" i="18"/>
  <c r="AD105" i="18"/>
  <c r="AS150" i="18"/>
  <c r="AD150" i="18"/>
  <c r="AD170" i="18"/>
  <c r="AS170" i="18"/>
  <c r="AM456" i="18"/>
  <c r="AL456" i="18"/>
  <c r="AQ607" i="18"/>
  <c r="AM607" i="18"/>
  <c r="Z621" i="18"/>
  <c r="AQ621" i="18"/>
  <c r="Z643" i="18"/>
  <c r="AQ643" i="18"/>
  <c r="AB643" i="18"/>
  <c r="AB681" i="18"/>
  <c r="AO681" i="18"/>
  <c r="Z717" i="18"/>
  <c r="AB717" i="18"/>
  <c r="AM717" i="18"/>
  <c r="AO1050" i="18"/>
  <c r="AN1074" i="18"/>
  <c r="AO1308" i="18"/>
  <c r="AQ1354" i="18"/>
  <c r="AP1184" i="18"/>
  <c r="AO1493" i="18"/>
  <c r="AA348" i="18"/>
  <c r="AN249" i="18"/>
  <c r="AN230" i="18"/>
  <c r="AS218" i="18"/>
  <c r="AM415" i="18"/>
  <c r="AM464" i="18"/>
  <c r="AM306" i="18"/>
  <c r="AP415" i="18"/>
  <c r="AL504" i="18"/>
  <c r="AO607" i="18"/>
  <c r="AQ580" i="18"/>
  <c r="AL622" i="18"/>
  <c r="AM681" i="18"/>
  <c r="AQ769" i="18"/>
  <c r="AQ834" i="18"/>
  <c r="AP604" i="18"/>
  <c r="AM648" i="18"/>
  <c r="AP663" i="18"/>
  <c r="AN668" i="18"/>
  <c r="AL506" i="18"/>
  <c r="AN972" i="18"/>
  <c r="AQ973" i="18"/>
  <c r="AL979" i="18"/>
  <c r="AQ444" i="18"/>
  <c r="AQ615" i="18"/>
  <c r="AM615" i="18"/>
  <c r="AM1186" i="18"/>
  <c r="AM1083" i="18"/>
  <c r="AN860" i="18"/>
  <c r="AO1057" i="18"/>
  <c r="AM1077" i="18"/>
  <c r="AN1080" i="18"/>
  <c r="AQ960" i="18"/>
  <c r="AQ1083" i="18"/>
  <c r="AO1183" i="18"/>
  <c r="AQ1252" i="18"/>
  <c r="AB593" i="18"/>
  <c r="Z593" i="18"/>
  <c r="AA1325" i="18"/>
  <c r="AP1325" i="18"/>
  <c r="AA1239" i="18"/>
  <c r="Y1239" i="18"/>
  <c r="AL1177" i="18"/>
  <c r="AM1177" i="18"/>
  <c r="AM1305" i="18"/>
  <c r="AL1305" i="18"/>
  <c r="AM1273" i="18"/>
  <c r="AL1381" i="18"/>
  <c r="AQ1457" i="18"/>
  <c r="AB1457" i="18"/>
  <c r="AA1319" i="18"/>
  <c r="Y1319" i="18"/>
  <c r="AM1319" i="18"/>
  <c r="AB1319" i="18"/>
  <c r="AL1442" i="18"/>
  <c r="AM1442" i="18"/>
  <c r="AB1399" i="18"/>
  <c r="Z1399" i="18"/>
  <c r="AA1530" i="18"/>
  <c r="Y1530" i="18"/>
  <c r="AN1530" i="18"/>
  <c r="AP1534" i="18"/>
  <c r="AQ1534" i="18"/>
  <c r="AP1550" i="18"/>
  <c r="AO1393" i="18"/>
  <c r="AN1393" i="18"/>
  <c r="AL1464" i="18"/>
  <c r="AM1464" i="18"/>
  <c r="AN1564" i="18"/>
  <c r="AO1564" i="18"/>
  <c r="AO1292" i="18"/>
  <c r="AQ406" i="18"/>
  <c r="Y317" i="18"/>
  <c r="AM355" i="18"/>
  <c r="AP133" i="18"/>
  <c r="AA300" i="18"/>
  <c r="AP343" i="18"/>
  <c r="AN388" i="18"/>
  <c r="AM389" i="18"/>
  <c r="AM474" i="18"/>
  <c r="AM582" i="18"/>
  <c r="AP456" i="18"/>
  <c r="AN457" i="18"/>
  <c r="AQ375" i="18"/>
  <c r="AN814" i="18"/>
  <c r="AL881" i="18"/>
  <c r="AO518" i="18"/>
  <c r="AQ452" i="18"/>
  <c r="AN452" i="18"/>
  <c r="Y574" i="18"/>
  <c r="AL1008" i="18"/>
  <c r="AP608" i="18"/>
  <c r="AN868" i="18"/>
  <c r="AO1316" i="18"/>
  <c r="AO810" i="18"/>
  <c r="AN933" i="18"/>
  <c r="AL1085" i="18"/>
  <c r="AN1106" i="18"/>
  <c r="AO1291" i="18"/>
  <c r="AM1097" i="18"/>
  <c r="AL1097" i="18"/>
  <c r="AB354" i="18"/>
  <c r="Z354" i="18"/>
  <c r="AP1257" i="18"/>
  <c r="Y1257" i="18"/>
  <c r="AB1261" i="18"/>
  <c r="Z1261" i="18"/>
  <c r="AB1342" i="18"/>
  <c r="Z1342" i="18"/>
  <c r="AQ1358" i="18"/>
  <c r="Z1358" i="18"/>
  <c r="AA1145" i="18"/>
  <c r="Y1145" i="18"/>
  <c r="AB1223" i="18"/>
  <c r="Z1223" i="18"/>
  <c r="AO1265" i="18"/>
  <c r="AN1265" i="18"/>
  <c r="AB1269" i="18"/>
  <c r="Z1269" i="18"/>
  <c r="Y1458" i="18"/>
  <c r="AA1458" i="18"/>
  <c r="AP1518" i="18"/>
  <c r="AN1518" i="18"/>
  <c r="AL1518" i="18"/>
  <c r="AA1518" i="18"/>
  <c r="AO1526" i="18"/>
  <c r="AQ1526" i="18"/>
  <c r="AM1526" i="18"/>
  <c r="AB1526" i="18"/>
  <c r="Y1550" i="18"/>
  <c r="AL1550" i="18"/>
  <c r="AN1550" i="18"/>
  <c r="AQ1562" i="18"/>
  <c r="AP1562" i="18"/>
  <c r="Z1113" i="18"/>
  <c r="AB1113" i="18"/>
  <c r="AB1233" i="18"/>
  <c r="AO1233" i="18"/>
  <c r="Z1233" i="18"/>
  <c r="AQ1415" i="18"/>
  <c r="AM1167" i="18"/>
  <c r="AB1167" i="18"/>
  <c r="Z1167" i="18"/>
  <c r="AA1476" i="18"/>
  <c r="Y1476" i="18"/>
  <c r="AP1476" i="18"/>
  <c r="AO237" i="18"/>
  <c r="AB170" i="18"/>
  <c r="AO306" i="18"/>
  <c r="AQ582" i="18"/>
  <c r="AO305" i="18"/>
  <c r="AQ717" i="18"/>
  <c r="AO711" i="18"/>
  <c r="AL833" i="18"/>
  <c r="AP593" i="18"/>
  <c r="AP904" i="18"/>
  <c r="AN501" i="18"/>
  <c r="AP576" i="18"/>
  <c r="AN576" i="18"/>
  <c r="AO840" i="18"/>
  <c r="AN1024" i="18"/>
  <c r="AQ1152" i="18"/>
  <c r="AO1227" i="18"/>
  <c r="AM1291" i="18"/>
  <c r="AP883" i="18"/>
  <c r="Y166" i="18"/>
  <c r="Z312" i="18"/>
  <c r="AB312" i="18"/>
  <c r="Z551" i="18"/>
  <c r="AB551" i="18"/>
  <c r="AL779" i="18"/>
  <c r="AM779" i="18"/>
  <c r="AB1335" i="18"/>
  <c r="Z1335" i="18"/>
  <c r="AQ1437" i="18"/>
  <c r="AP1446" i="18"/>
  <c r="AQ1446" i="18"/>
  <c r="AL1458" i="18"/>
  <c r="AL1530" i="18"/>
  <c r="AN1287" i="18"/>
  <c r="AO1287" i="18"/>
  <c r="AO1514" i="18"/>
  <c r="AB1514" i="18"/>
  <c r="Z1514" i="18"/>
  <c r="AQ1514" i="18"/>
  <c r="AQ823" i="18"/>
  <c r="AP823" i="18"/>
  <c r="AB1472" i="18"/>
  <c r="Z1472" i="18"/>
  <c r="AQ1472" i="18"/>
  <c r="AB1480" i="18"/>
  <c r="Z1480" i="18"/>
  <c r="AO1425" i="18"/>
  <c r="AB1425" i="18"/>
  <c r="Z1425" i="18"/>
  <c r="AD1447" i="18"/>
  <c r="AS1447" i="18"/>
  <c r="AG1426" i="18"/>
  <c r="AS1426" i="18"/>
  <c r="AG1341" i="18"/>
  <c r="AS1341" i="18"/>
  <c r="V1329" i="18"/>
  <c r="U1329" i="18"/>
  <c r="U1292" i="18"/>
  <c r="AH1292" i="18"/>
  <c r="AM1292" i="18" s="1"/>
  <c r="AD1287" i="18"/>
  <c r="AS1287" i="18"/>
  <c r="AD791" i="18"/>
  <c r="AS791" i="18"/>
  <c r="AM842" i="18"/>
  <c r="AL946" i="18"/>
  <c r="AL1171" i="18"/>
  <c r="AM1232" i="18"/>
  <c r="AQ1501" i="18"/>
  <c r="AN1531" i="18"/>
  <c r="AN1541" i="18"/>
  <c r="AM1248" i="18"/>
  <c r="AQ1471" i="18"/>
  <c r="AL31" i="18"/>
  <c r="AM150" i="18"/>
  <c r="AQ178" i="18"/>
  <c r="AB457" i="18"/>
  <c r="AS664" i="18"/>
  <c r="AS668" i="18"/>
  <c r="AS684" i="18"/>
  <c r="AS738" i="18"/>
  <c r="AS762" i="18"/>
  <c r="AA644" i="18"/>
  <c r="AS1361" i="18"/>
  <c r="AP1386" i="18"/>
  <c r="AP1390" i="18"/>
  <c r="AM759" i="18"/>
  <c r="AH1329" i="18"/>
  <c r="AG1371" i="18"/>
  <c r="AH1387" i="18"/>
  <c r="AJ1389" i="18"/>
  <c r="W1448" i="18"/>
  <c r="U1381" i="18"/>
  <c r="U1389" i="18"/>
  <c r="AM1457" i="18"/>
  <c r="AJ1241" i="18"/>
  <c r="AI1241" i="18"/>
  <c r="X1385" i="18"/>
  <c r="AM1385" i="18" s="1"/>
  <c r="AP1327" i="18"/>
  <c r="AM1570" i="18"/>
  <c r="AL823" i="18"/>
  <c r="AS1457" i="18"/>
  <c r="X1540" i="18"/>
  <c r="AG1276" i="18"/>
  <c r="AJ1383" i="18"/>
  <c r="X1383" i="18"/>
  <c r="AB736" i="18"/>
  <c r="AH159" i="12" a="1"/>
  <c r="AH159" i="12" s="1"/>
  <c r="X1375" i="18"/>
  <c r="AI1375" i="18"/>
  <c r="AG1291" i="18"/>
  <c r="AS1291" i="18"/>
  <c r="W1278" i="18"/>
  <c r="V1278" i="18"/>
  <c r="AD1183" i="18"/>
  <c r="AS1183" i="18"/>
  <c r="AD1149" i="18"/>
  <c r="AS1149" i="18"/>
  <c r="U1009" i="18"/>
  <c r="V1009" i="18"/>
  <c r="AL207" i="18"/>
  <c r="AG665" i="18"/>
  <c r="AG737" i="18"/>
  <c r="AL1335" i="18"/>
  <c r="AP1402" i="18"/>
  <c r="AP1410" i="18"/>
  <c r="AP1434" i="18"/>
  <c r="AP1438" i="18"/>
  <c r="AO1263" i="18"/>
  <c r="AP1305" i="18"/>
  <c r="AO1305" i="18"/>
  <c r="AI1329" i="18"/>
  <c r="U1387" i="18"/>
  <c r="V1396" i="18"/>
  <c r="V1420" i="18"/>
  <c r="AH1511" i="18"/>
  <c r="AM1511" i="18" s="1"/>
  <c r="AH1527" i="18"/>
  <c r="AP430" i="18"/>
  <c r="AJ1273" i="18"/>
  <c r="X1381" i="18"/>
  <c r="X1389" i="18"/>
  <c r="AL1445" i="18"/>
  <c r="V1241" i="18"/>
  <c r="W1241" i="18"/>
  <c r="AA1241" i="18" s="1"/>
  <c r="AM1269" i="18"/>
  <c r="AL1319" i="18"/>
  <c r="AI1385" i="18"/>
  <c r="AH1417" i="18"/>
  <c r="AL1431" i="18"/>
  <c r="AM1498" i="18"/>
  <c r="U1529" i="18"/>
  <c r="AS1238" i="18"/>
  <c r="AL1409" i="18"/>
  <c r="AP1462" i="18"/>
  <c r="AJ1478" i="18"/>
  <c r="AJ1482" i="18"/>
  <c r="AS1513" i="18"/>
  <c r="W1546" i="18"/>
  <c r="AP1570" i="18"/>
  <c r="AN823" i="18"/>
  <c r="AL1352" i="18"/>
  <c r="AJ1385" i="18"/>
  <c r="AI1423" i="18"/>
  <c r="U1527" i="18"/>
  <c r="AP811" i="18"/>
  <c r="AQ1233" i="18"/>
  <c r="V1540" i="18"/>
  <c r="W1425" i="18"/>
  <c r="W1415" i="18"/>
  <c r="AP1520" i="18"/>
  <c r="AP1536" i="18"/>
  <c r="AJ1540" i="18"/>
  <c r="U1548" i="18"/>
  <c r="AP1560" i="18"/>
  <c r="AP1564" i="18"/>
  <c r="AM1159" i="18"/>
  <c r="AI1383" i="18"/>
  <c r="U1508" i="18"/>
  <c r="AG1519" i="18"/>
  <c r="AS763" i="18"/>
  <c r="V1206" i="18"/>
  <c r="AP1569" i="18"/>
  <c r="Z1517" i="18"/>
  <c r="AB1517" i="18"/>
  <c r="AG1429" i="18"/>
  <c r="AS1429" i="18"/>
  <c r="W1266" i="18"/>
  <c r="X1266" i="18"/>
  <c r="AH1246" i="18"/>
  <c r="AL1246" i="18" s="1"/>
  <c r="W1246" i="18"/>
  <c r="AM1025" i="18"/>
  <c r="AM1080" i="18"/>
  <c r="AQ1409" i="18"/>
  <c r="AN1479" i="18"/>
  <c r="AM1158" i="18"/>
  <c r="AL1288" i="18"/>
  <c r="AP1235" i="18"/>
  <c r="AN1248" i="18"/>
  <c r="AP1309" i="18"/>
  <c r="AQ1200" i="18"/>
  <c r="AL33" i="18"/>
  <c r="AQ175" i="18"/>
  <c r="AL187" i="18"/>
  <c r="AN83" i="18"/>
  <c r="AP124" i="18"/>
  <c r="AL450" i="18"/>
  <c r="AQ220" i="18"/>
  <c r="AQ239" i="18"/>
  <c r="AS776" i="18"/>
  <c r="AS745" i="18"/>
  <c r="W1396" i="18"/>
  <c r="AP1396" i="18" s="1"/>
  <c r="W1329" i="18"/>
  <c r="AJ1381" i="18"/>
  <c r="X1387" i="18"/>
  <c r="AO1457" i="18"/>
  <c r="AL1521" i="18"/>
  <c r="V1381" i="18"/>
  <c r="AH1241" i="18"/>
  <c r="AQ1319" i="18"/>
  <c r="W1385" i="18"/>
  <c r="AS1446" i="18"/>
  <c r="AS1549" i="18"/>
  <c r="AS1406" i="18"/>
  <c r="AQ1480" i="18"/>
  <c r="AM1425" i="18"/>
  <c r="AN1476" i="18"/>
  <c r="W1540" i="18"/>
  <c r="W1383" i="18"/>
  <c r="AL1383" i="18" s="1"/>
  <c r="AS1459" i="18"/>
  <c r="AI1511" i="18"/>
  <c r="AN1511" i="18" s="1"/>
  <c r="X1511" i="18"/>
  <c r="AG1443" i="18"/>
  <c r="AS1443" i="18"/>
  <c r="V1406" i="18"/>
  <c r="AD1325" i="18"/>
  <c r="AS1325" i="18"/>
  <c r="AH1210" i="18"/>
  <c r="X1210" i="18"/>
  <c r="AS1550" i="18"/>
  <c r="U1549" i="18"/>
  <c r="AS1516" i="18"/>
  <c r="AS1462" i="18"/>
  <c r="AS1436" i="18"/>
  <c r="AS1432" i="18"/>
  <c r="AS1424" i="18"/>
  <c r="AS1420" i="18"/>
  <c r="AS1400" i="18"/>
  <c r="AS1380" i="18"/>
  <c r="U1379" i="18"/>
  <c r="U1354" i="18"/>
  <c r="V1317" i="18"/>
  <c r="U1316" i="18"/>
  <c r="AI1270" i="18"/>
  <c r="X1268" i="18"/>
  <c r="AO1268" i="18" s="1"/>
  <c r="AS1233" i="18"/>
  <c r="AS1221" i="18"/>
  <c r="AH1203" i="18"/>
  <c r="U1184" i="18"/>
  <c r="AS1115" i="18"/>
  <c r="U1077" i="18"/>
  <c r="W1064" i="18"/>
  <c r="U1064" i="18"/>
  <c r="AH1064" i="18"/>
  <c r="AI1060" i="18"/>
  <c r="AN1060" i="18" s="1"/>
  <c r="AJ1060" i="18"/>
  <c r="W1060" i="18"/>
  <c r="AG821" i="18"/>
  <c r="AS821" i="18"/>
  <c r="AJ713" i="18"/>
  <c r="AP713" i="18" s="1"/>
  <c r="AH713" i="18"/>
  <c r="V1562" i="18"/>
  <c r="V1547" i="18"/>
  <c r="AN1542" i="18"/>
  <c r="V1528" i="18"/>
  <c r="U1516" i="18"/>
  <c r="AS1512" i="18"/>
  <c r="U1495" i="18"/>
  <c r="V1481" i="18"/>
  <c r="AP1453" i="18"/>
  <c r="U1400" i="18"/>
  <c r="U1382" i="18"/>
  <c r="U1348" i="18"/>
  <c r="U1347" i="18"/>
  <c r="V1342" i="18"/>
  <c r="AS1318" i="18"/>
  <c r="AS1297" i="18"/>
  <c r="AS1285" i="18"/>
  <c r="V1265" i="18"/>
  <c r="U1227" i="18"/>
  <c r="V1225" i="18"/>
  <c r="AI1081" i="18"/>
  <c r="W1081" i="18"/>
  <c r="AI966" i="18"/>
  <c r="W966" i="18"/>
  <c r="AP966" i="18" s="1"/>
  <c r="W912" i="18"/>
  <c r="AI912" i="18"/>
  <c r="AN912" i="18" s="1"/>
  <c r="AI888" i="18"/>
  <c r="AO888" i="18" s="1"/>
  <c r="AH888" i="18"/>
  <c r="AJ784" i="18"/>
  <c r="X784" i="18"/>
  <c r="V1554" i="18"/>
  <c r="V1500" i="18"/>
  <c r="V1414" i="18"/>
  <c r="V1333" i="18"/>
  <c r="AJ1091" i="18"/>
  <c r="AP1091" i="18" s="1"/>
  <c r="AH1091" i="18"/>
  <c r="AL1091" i="18" s="1"/>
  <c r="V1261" i="18"/>
  <c r="V1253" i="18"/>
  <c r="AS1245" i="18"/>
  <c r="AS1243" i="18"/>
  <c r="AS1230" i="18"/>
  <c r="U1224" i="18"/>
  <c r="AH1211" i="18"/>
  <c r="AM1211" i="18" s="1"/>
  <c r="V1187" i="18"/>
  <c r="U1185" i="18"/>
  <c r="U1160" i="18"/>
  <c r="V1152" i="18"/>
  <c r="AS1133" i="18"/>
  <c r="U1092" i="18"/>
  <c r="U1088" i="18"/>
  <c r="AJ1084" i="18"/>
  <c r="AQ1084" i="18" s="1"/>
  <c r="AI1078" i="18"/>
  <c r="AN1078" i="18" s="1"/>
  <c r="AS1072" i="18"/>
  <c r="AH996" i="18"/>
  <c r="AL996" i="18" s="1"/>
  <c r="U981" i="18"/>
  <c r="W922" i="18"/>
  <c r="AN922" i="18" s="1"/>
  <c r="V901" i="18"/>
  <c r="U830" i="18"/>
  <c r="U798" i="18"/>
  <c r="AH715" i="18"/>
  <c r="AM715" i="18" s="1"/>
  <c r="AJ678" i="18"/>
  <c r="AI678" i="18"/>
  <c r="W636" i="18"/>
  <c r="AJ636" i="18"/>
  <c r="AQ636" i="18" s="1"/>
  <c r="V1210" i="18"/>
  <c r="V1208" i="18"/>
  <c r="V1201" i="18"/>
  <c r="V1195" i="18"/>
  <c r="V1176" i="18"/>
  <c r="V1036" i="18"/>
  <c r="V1001" i="18"/>
  <c r="V935" i="18"/>
  <c r="U722" i="18"/>
  <c r="U705" i="18"/>
  <c r="AJ212" i="18"/>
  <c r="AI172" i="18"/>
  <c r="AO172" i="18" s="1"/>
  <c r="AI163" i="18"/>
  <c r="AN163" i="18" s="1"/>
  <c r="G64" i="18"/>
  <c r="W44" i="18"/>
  <c r="V565" i="18"/>
  <c r="W34" i="18"/>
  <c r="V591" i="18"/>
  <c r="U568" i="18"/>
  <c r="U411" i="18"/>
  <c r="U373" i="18"/>
  <c r="AJ342" i="18"/>
  <c r="U299" i="18"/>
  <c r="AH298" i="18"/>
  <c r="U294" i="18"/>
  <c r="U248" i="18"/>
  <c r="AH216" i="18"/>
  <c r="AL216" i="18" s="1"/>
  <c r="AI125" i="18"/>
  <c r="AO125" i="18" s="1"/>
  <c r="AI34" i="18"/>
  <c r="AN34" i="18" s="1"/>
  <c r="AI609" i="18"/>
  <c r="AN609" i="18" s="1"/>
  <c r="AI587" i="18"/>
  <c r="U530" i="18"/>
  <c r="U471" i="18"/>
  <c r="V465" i="18"/>
  <c r="AJ411" i="18"/>
  <c r="AI362" i="18"/>
  <c r="AN362" i="18" s="1"/>
  <c r="U339" i="18"/>
  <c r="AH337" i="18"/>
  <c r="U337" i="18"/>
  <c r="U326" i="18"/>
  <c r="U303" i="18"/>
  <c r="AJ299" i="18"/>
  <c r="AH299" i="18"/>
  <c r="V272" i="18"/>
  <c r="AJ34" i="18"/>
  <c r="AP34" i="18" s="1"/>
  <c r="AF365" i="12"/>
  <c r="M91" i="6" s="1"/>
  <c r="R91" i="6" s="1"/>
  <c r="O590" i="12"/>
  <c r="P106" i="6" s="1"/>
  <c r="N591" i="12" a="1"/>
  <c r="N591" i="12" s="1"/>
  <c r="Q590" i="12"/>
  <c r="K106" i="6" s="1"/>
  <c r="AA29" i="18"/>
  <c r="AI353" i="12"/>
  <c r="N79" i="6" s="1"/>
  <c r="AI337" i="12"/>
  <c r="N63" i="6" s="1"/>
  <c r="AH365" i="12"/>
  <c r="AI338" i="12"/>
  <c r="N64" i="6" s="1"/>
  <c r="AJ340" i="12"/>
  <c r="AH316" i="12" a="1"/>
  <c r="AH316" i="12" s="1"/>
  <c r="AJ39" i="12" a="1"/>
  <c r="AJ39" i="12" s="1"/>
  <c r="AJ371" i="12" s="1"/>
  <c r="AJ55" i="12" a="1"/>
  <c r="AJ55" i="12" s="1"/>
  <c r="AJ341" i="12" s="1"/>
  <c r="AH31" i="12" a="1"/>
  <c r="AH31" i="12" s="1"/>
  <c r="AE221" i="12" a="1"/>
  <c r="AE221" i="12" s="1"/>
  <c r="AE162" i="12" a="1"/>
  <c r="AE162" i="12" s="1"/>
  <c r="AH74" i="12" a="1"/>
  <c r="AH74" i="12" s="1"/>
  <c r="AE69" i="12" a="1"/>
  <c r="AE69" i="12" s="1"/>
  <c r="AH224" i="12" a="1"/>
  <c r="AH224" i="12" s="1"/>
  <c r="AH165" i="12" a="1"/>
  <c r="AH165" i="12" s="1"/>
  <c r="AE304" i="12" a="1"/>
  <c r="AE304" i="12" s="1"/>
  <c r="AE313" i="12" a="1"/>
  <c r="AE313" i="12" s="1"/>
  <c r="AH372" i="12"/>
  <c r="AH254" i="12" a="1"/>
  <c r="AH254" i="12" s="1"/>
  <c r="AH21" i="12" a="1"/>
  <c r="AH21" i="12" s="1"/>
  <c r="AJ299" i="12" a="1"/>
  <c r="AJ299" i="12" s="1"/>
  <c r="AE263" i="12" a="1"/>
  <c r="AE263" i="12" s="1"/>
  <c r="AE108" i="12" a="1"/>
  <c r="AE108" i="12" s="1"/>
  <c r="AJ162" i="12" a="1"/>
  <c r="AJ162" i="12" s="1"/>
  <c r="AE311" i="12" a="1"/>
  <c r="AE311" i="12" s="1"/>
  <c r="AE293" i="12" a="1"/>
  <c r="AE293" i="12" s="1"/>
  <c r="AJ208" i="12" a="1"/>
  <c r="AJ208" i="12" s="1"/>
  <c r="AH67" i="12" a="1"/>
  <c r="AH67" i="12" s="1"/>
  <c r="T28" i="18"/>
  <c r="V28" i="18" s="1"/>
  <c r="AP29" i="18"/>
  <c r="Y29" i="18"/>
  <c r="AH23" i="12" a="1"/>
  <c r="AH23" i="12" s="1"/>
  <c r="W8" i="4"/>
  <c r="K101" i="12" a="1"/>
  <c r="K101" i="12" s="1"/>
  <c r="M213" i="12" a="1"/>
  <c r="M213" i="12" s="1"/>
  <c r="L340" i="12"/>
  <c r="E66" i="6" s="1"/>
  <c r="E297" i="12" a="1"/>
  <c r="E297" i="12" s="1"/>
  <c r="H297" i="12" s="1"/>
  <c r="Y193" i="12"/>
  <c r="X364" i="12"/>
  <c r="AC35" i="12"/>
  <c r="Y82" i="12"/>
  <c r="Y80" i="12"/>
  <c r="AA71" i="12"/>
  <c r="AA165" i="12"/>
  <c r="AA132" i="12"/>
  <c r="AA290" i="12"/>
  <c r="Y26" i="12"/>
  <c r="AA241" i="12"/>
  <c r="Y71" i="12"/>
  <c r="Y165" i="12"/>
  <c r="AC9" i="12"/>
  <c r="AC25" i="12"/>
  <c r="I39" i="12"/>
  <c r="Y9" i="12"/>
  <c r="AC80" i="12"/>
  <c r="AA190" i="12"/>
  <c r="C387" i="12"/>
  <c r="E146" i="12" a="1"/>
  <c r="E146" i="12" s="1"/>
  <c r="H146" i="12" s="1"/>
  <c r="L371" i="12"/>
  <c r="E98" i="6" s="1"/>
  <c r="X365" i="12"/>
  <c r="Y22" i="12"/>
  <c r="AA117" i="12"/>
  <c r="F583" i="12"/>
  <c r="L105" i="3" s="1"/>
  <c r="S492" i="12"/>
  <c r="T111" i="4" s="1"/>
  <c r="S483" i="12"/>
  <c r="T102" i="4" s="1"/>
  <c r="S583" i="12"/>
  <c r="T201" i="4" s="1"/>
  <c r="AA271" i="12"/>
  <c r="AC148" i="12"/>
  <c r="AC78" i="12"/>
  <c r="S528" i="12"/>
  <c r="T146" i="4" s="1"/>
  <c r="AO383" i="18"/>
  <c r="Z383" i="18"/>
  <c r="AO345" i="18"/>
  <c r="AN345" i="18"/>
  <c r="AN547" i="18"/>
  <c r="AO547" i="18"/>
  <c r="AN1016" i="18"/>
  <c r="AO1016" i="18"/>
  <c r="AM1103" i="18"/>
  <c r="AQ1103" i="18"/>
  <c r="AA345" i="18"/>
  <c r="Y345" i="18"/>
  <c r="AN353" i="18"/>
  <c r="AO353" i="18"/>
  <c r="AA477" i="18"/>
  <c r="Y477" i="18"/>
  <c r="AP477" i="18"/>
  <c r="AA529" i="18"/>
  <c r="AL529" i="18"/>
  <c r="AM657" i="18"/>
  <c r="AL657" i="18"/>
  <c r="Z987" i="18"/>
  <c r="AB987" i="18"/>
  <c r="AO987" i="18"/>
  <c r="AB554" i="18"/>
  <c r="Z554" i="18"/>
  <c r="AQ554" i="18"/>
  <c r="AA601" i="18"/>
  <c r="Y601" i="18"/>
  <c r="AP601" i="18"/>
  <c r="AL601" i="18"/>
  <c r="Y652" i="18"/>
  <c r="AN652" i="18"/>
  <c r="AP652" i="18"/>
  <c r="AM683" i="18"/>
  <c r="AL683" i="18"/>
  <c r="AA683" i="18"/>
  <c r="Y683" i="18"/>
  <c r="Y698" i="18"/>
  <c r="AP698" i="18"/>
  <c r="Y723" i="18"/>
  <c r="AP723" i="18"/>
  <c r="AN728" i="18"/>
  <c r="AP728" i="18"/>
  <c r="AA728" i="18"/>
  <c r="Y743" i="18"/>
  <c r="AP743" i="18"/>
  <c r="AN743" i="18"/>
  <c r="AP774" i="18"/>
  <c r="AQ774" i="18"/>
  <c r="AQ864" i="18"/>
  <c r="AP864" i="18"/>
  <c r="Y687" i="18"/>
  <c r="AL687" i="18"/>
  <c r="Z781" i="18"/>
  <c r="AQ781" i="18"/>
  <c r="R97" i="18"/>
  <c r="AB43" i="18"/>
  <c r="AO849" i="18"/>
  <c r="AL695" i="18"/>
  <c r="Z636" i="18"/>
  <c r="AL602" i="18"/>
  <c r="AA1036" i="18"/>
  <c r="AN1300" i="18"/>
  <c r="AP1067" i="18"/>
  <c r="AO688" i="18"/>
  <c r="AO523" i="18"/>
  <c r="Z1377" i="18"/>
  <c r="Y1455" i="18"/>
  <c r="AL1135" i="18"/>
  <c r="AA581" i="18"/>
  <c r="AN1240" i="18"/>
  <c r="AA1262" i="18"/>
  <c r="AA862" i="18"/>
  <c r="AO797" i="18"/>
  <c r="AL1553" i="18"/>
  <c r="AM800" i="18"/>
  <c r="AA386" i="18"/>
  <c r="Z1091" i="18"/>
  <c r="AN1272" i="18"/>
  <c r="AA387" i="18"/>
  <c r="AL769" i="18"/>
  <c r="AL340" i="18"/>
  <c r="AN392" i="18"/>
  <c r="AL1272" i="18"/>
  <c r="AQ594" i="18"/>
  <c r="AN816" i="18"/>
  <c r="AO1024" i="18"/>
  <c r="AO818" i="18"/>
  <c r="AP465" i="18"/>
  <c r="Y265" i="18"/>
  <c r="AN580" i="18"/>
  <c r="AB1218" i="18"/>
  <c r="AP321" i="18"/>
  <c r="AM1024" i="18"/>
  <c r="AO569" i="18"/>
  <c r="AM733" i="18"/>
  <c r="Y1475" i="18"/>
  <c r="Y580" i="18"/>
  <c r="AO687" i="18"/>
  <c r="AL583" i="18"/>
  <c r="AP362" i="18"/>
  <c r="AQ337" i="18"/>
  <c r="AO208" i="18"/>
  <c r="AM684" i="18"/>
  <c r="AO776" i="18"/>
  <c r="AN776" i="18"/>
  <c r="AN664" i="18"/>
  <c r="AL460" i="18"/>
  <c r="AM460" i="18"/>
  <c r="AL937" i="18"/>
  <c r="AM937" i="18"/>
  <c r="Z944" i="18"/>
  <c r="AL1037" i="18"/>
  <c r="AM1037" i="18"/>
  <c r="AO994" i="18"/>
  <c r="AN1202" i="18"/>
  <c r="AQ882" i="18"/>
  <c r="AM1094" i="18"/>
  <c r="AL1100" i="18"/>
  <c r="AQ1078" i="18"/>
  <c r="AM348" i="18"/>
  <c r="AQ559" i="18"/>
  <c r="AP261" i="18"/>
  <c r="Z238" i="18"/>
  <c r="Z423" i="18"/>
  <c r="AM423" i="18"/>
  <c r="AB439" i="18"/>
  <c r="Z439" i="18"/>
  <c r="AO475" i="18"/>
  <c r="AN475" i="18"/>
  <c r="AB478" i="18"/>
  <c r="AO478" i="18"/>
  <c r="AB786" i="18"/>
  <c r="AO786" i="18"/>
  <c r="AL896" i="18"/>
  <c r="AA896" i="18"/>
  <c r="AN494" i="18"/>
  <c r="Y494" i="18"/>
  <c r="Z526" i="18"/>
  <c r="AQ526" i="18"/>
  <c r="AM1062" i="18"/>
  <c r="AO1062" i="18"/>
  <c r="AB1062" i="18"/>
  <c r="AA1553" i="18"/>
  <c r="AQ457" i="18"/>
  <c r="AM1091" i="18"/>
  <c r="AM238" i="18"/>
  <c r="AO1398" i="18"/>
  <c r="Y282" i="18"/>
  <c r="AL532" i="18"/>
  <c r="AP1039" i="18"/>
  <c r="AM1088" i="18"/>
  <c r="AA1565" i="18"/>
  <c r="Y1565" i="18"/>
  <c r="AA557" i="18"/>
  <c r="Z486" i="18"/>
  <c r="AL808" i="18"/>
  <c r="AP515" i="18"/>
  <c r="Z704" i="18"/>
  <c r="AQ704" i="18"/>
  <c r="AL776" i="18"/>
  <c r="AP776" i="18"/>
  <c r="AP309" i="18"/>
  <c r="AP276" i="18"/>
  <c r="AL443" i="18"/>
  <c r="AM443" i="18"/>
  <c r="AO730" i="18"/>
  <c r="AN730" i="18"/>
  <c r="AL1012" i="18"/>
  <c r="AQ286" i="18"/>
  <c r="AP286" i="18"/>
  <c r="AN974" i="18"/>
  <c r="Y990" i="18"/>
  <c r="AB1390" i="18"/>
  <c r="AO699" i="18"/>
  <c r="AN699" i="18"/>
  <c r="AL963" i="18"/>
  <c r="AP986" i="18"/>
  <c r="AQ238" i="18"/>
  <c r="AP238" i="18"/>
  <c r="AM228" i="18"/>
  <c r="AB228" i="18"/>
  <c r="AL262" i="18"/>
  <c r="AM262" i="18"/>
  <c r="AQ678" i="18"/>
  <c r="AB678" i="18"/>
  <c r="Z678" i="18"/>
  <c r="AO678" i="18"/>
  <c r="Y721" i="18"/>
  <c r="AA721" i="18"/>
  <c r="AP799" i="18"/>
  <c r="AN857" i="18"/>
  <c r="AM1402" i="18"/>
  <c r="Z1402" i="18"/>
  <c r="AB1402" i="18"/>
  <c r="AB858" i="18"/>
  <c r="AM858" i="18"/>
  <c r="Y1365" i="18"/>
  <c r="AL1365" i="18"/>
  <c r="AP1427" i="18"/>
  <c r="Y1427" i="18"/>
  <c r="AA1427" i="18"/>
  <c r="AM549" i="18"/>
  <c r="AL549" i="18"/>
  <c r="AP910" i="18"/>
  <c r="AQ910" i="18"/>
  <c r="AM1469" i="18"/>
  <c r="AB1469" i="18"/>
  <c r="Z1469" i="18"/>
  <c r="AO97" i="18"/>
  <c r="AA280" i="18"/>
  <c r="Y280" i="18"/>
  <c r="Z319" i="18"/>
  <c r="AQ319" i="18"/>
  <c r="AM319" i="18"/>
  <c r="AP424" i="18"/>
  <c r="AP761" i="18"/>
  <c r="S486" i="12"/>
  <c r="T105" i="4" s="1"/>
  <c r="S503" i="12"/>
  <c r="T121" i="4" s="1"/>
  <c r="F444" i="12"/>
  <c r="L63" i="3" s="1"/>
  <c r="Y308" i="12"/>
  <c r="F548" i="12"/>
  <c r="F510" i="12"/>
  <c r="F469" i="12"/>
  <c r="L87" i="3" s="1"/>
  <c r="S540" i="12"/>
  <c r="T158" i="4" s="1"/>
  <c r="S410" i="12"/>
  <c r="T31" i="4" s="1"/>
  <c r="S470" i="12"/>
  <c r="T89" i="4" s="1"/>
  <c r="S565" i="12"/>
  <c r="T183" i="4" s="1"/>
  <c r="F576" i="12"/>
  <c r="L98" i="3" s="1"/>
  <c r="S44" i="18"/>
  <c r="U44" i="18" s="1"/>
  <c r="AN1455" i="18"/>
  <c r="AQ1261" i="18"/>
  <c r="AN403" i="18"/>
  <c r="Z856" i="18"/>
  <c r="AM1377" i="18"/>
  <c r="AL442" i="18"/>
  <c r="AN1135" i="18"/>
  <c r="AM849" i="18"/>
  <c r="AP390" i="18"/>
  <c r="AN1036" i="18"/>
  <c r="AN284" i="18"/>
  <c r="AQ383" i="18"/>
  <c r="AM406" i="18"/>
  <c r="AL557" i="18"/>
  <c r="AP786" i="18"/>
  <c r="AQ786" i="18"/>
  <c r="Y796" i="18"/>
  <c r="AP796" i="18"/>
  <c r="AN583" i="18"/>
  <c r="Y583" i="18"/>
  <c r="Z345" i="18"/>
  <c r="AQ345" i="18"/>
  <c r="AP692" i="18"/>
  <c r="AQ692" i="18"/>
  <c r="AO1221" i="18"/>
  <c r="AA817" i="18"/>
  <c r="AP817" i="18"/>
  <c r="AL974" i="18"/>
  <c r="AQ1024" i="18"/>
  <c r="AQ1102" i="18"/>
  <c r="AQ1107" i="18"/>
  <c r="AP1107" i="18"/>
  <c r="AO963" i="18"/>
  <c r="AP978" i="18"/>
  <c r="AM699" i="18"/>
  <c r="AL699" i="18"/>
  <c r="AM725" i="18"/>
  <c r="AL725" i="18"/>
  <c r="AN1475" i="18"/>
  <c r="AN265" i="18"/>
  <c r="AP451" i="18"/>
  <c r="Y451" i="18"/>
  <c r="AO477" i="18"/>
  <c r="AN477" i="18"/>
  <c r="Y335" i="18"/>
  <c r="AN335" i="18"/>
  <c r="AP335" i="18"/>
  <c r="AN529" i="18"/>
  <c r="Y490" i="18"/>
  <c r="AN490" i="18"/>
  <c r="AA490" i="18"/>
  <c r="AB1002" i="18"/>
  <c r="Z1002" i="18"/>
  <c r="AM1331" i="18"/>
  <c r="AL1331" i="18"/>
  <c r="AN726" i="18"/>
  <c r="AP726" i="18"/>
  <c r="AA726" i="18"/>
  <c r="AB851" i="18"/>
  <c r="AO851" i="18"/>
  <c r="AA424" i="18"/>
  <c r="Y424" i="18"/>
  <c r="AL424" i="18"/>
  <c r="Y545" i="18"/>
  <c r="AL545" i="18"/>
  <c r="AA822" i="18"/>
  <c r="AP822" i="18"/>
  <c r="AO999" i="18"/>
  <c r="AQ999" i="18"/>
  <c r="AM999" i="18"/>
  <c r="Y1331" i="18"/>
  <c r="AP1331" i="18"/>
  <c r="AN1365" i="18"/>
  <c r="AN1529" i="18"/>
  <c r="AO1529" i="18"/>
  <c r="Z1535" i="18"/>
  <c r="AB1535" i="18"/>
  <c r="AM1535" i="18"/>
  <c r="AQ1100" i="18"/>
  <c r="AP1100" i="18"/>
  <c r="AQ1118" i="18"/>
  <c r="AO1118" i="18"/>
  <c r="AB1118" i="18"/>
  <c r="Z1118" i="18"/>
  <c r="AB670" i="18"/>
  <c r="AQ670" i="18"/>
  <c r="AO859" i="18"/>
  <c r="AN859" i="18"/>
  <c r="AB1013" i="18"/>
  <c r="Z1013" i="18"/>
  <c r="AM1282" i="18"/>
  <c r="AL1282" i="18"/>
  <c r="AM1392" i="18"/>
  <c r="AO1392" i="18"/>
  <c r="AQ1392" i="18"/>
  <c r="AN1396" i="18"/>
  <c r="AO1396" i="18"/>
  <c r="AA1147" i="18"/>
  <c r="AN1147" i="18"/>
  <c r="AM1447" i="18"/>
  <c r="AB1447" i="18"/>
  <c r="AS144" i="18"/>
  <c r="AD144" i="18"/>
  <c r="AB369" i="18"/>
  <c r="Z369" i="18"/>
  <c r="Y426" i="18"/>
  <c r="AA426" i="18"/>
  <c r="Z445" i="18"/>
  <c r="AM445" i="18"/>
  <c r="AB445" i="18"/>
  <c r="Y637" i="18"/>
  <c r="AN637" i="18"/>
  <c r="AL637" i="18"/>
  <c r="AA637" i="18"/>
  <c r="Z644" i="18"/>
  <c r="AB644" i="18"/>
  <c r="AP733" i="18"/>
  <c r="AQ733" i="18"/>
  <c r="Y516" i="18"/>
  <c r="AA516" i="18"/>
  <c r="AL520" i="18"/>
  <c r="AM520" i="18"/>
  <c r="AQ558" i="18"/>
  <c r="AP558" i="18"/>
  <c r="AL561" i="18"/>
  <c r="AM561" i="18"/>
  <c r="AA573" i="18"/>
  <c r="Y573" i="18"/>
  <c r="AL573" i="18"/>
  <c r="AA863" i="18"/>
  <c r="Y863" i="18"/>
  <c r="AP958" i="18"/>
  <c r="Y958" i="18"/>
  <c r="AA958" i="18"/>
  <c r="AQ791" i="18"/>
  <c r="AO791" i="18"/>
  <c r="AB791" i="18"/>
  <c r="Z791" i="18"/>
  <c r="AO1121" i="18"/>
  <c r="AB1121" i="18"/>
  <c r="AQ1121" i="18"/>
  <c r="Z1121" i="18"/>
  <c r="AB1125" i="18"/>
  <c r="Z1125" i="18"/>
  <c r="Y1143" i="18"/>
  <c r="AP1143" i="18"/>
  <c r="AA1143" i="18"/>
  <c r="AB1249" i="18"/>
  <c r="AO1249" i="18"/>
  <c r="Z1249" i="18"/>
  <c r="AM1249" i="18"/>
  <c r="AQ1281" i="18"/>
  <c r="AB1281" i="18"/>
  <c r="Z1281" i="18"/>
  <c r="AB1285" i="18"/>
  <c r="Z1285" i="18"/>
  <c r="AO1285" i="18"/>
  <c r="AQ1285" i="18"/>
  <c r="AM1285" i="18"/>
  <c r="AL1303" i="18"/>
  <c r="Y1303" i="18"/>
  <c r="AA1303" i="18"/>
  <c r="AA1408" i="18"/>
  <c r="AP1408" i="18"/>
  <c r="Y1408" i="18"/>
  <c r="AL1408" i="18"/>
  <c r="AL1201" i="18"/>
  <c r="AM1201" i="18"/>
  <c r="AB1137" i="18"/>
  <c r="Z1137" i="18"/>
  <c r="Y1191" i="18"/>
  <c r="AP1191" i="18"/>
  <c r="AA1191" i="18"/>
  <c r="AL1191" i="18"/>
  <c r="AQ1213" i="18"/>
  <c r="AP1213" i="18"/>
  <c r="AQ470" i="18"/>
  <c r="AQ912" i="18"/>
  <c r="AL1251" i="18"/>
  <c r="AO1402" i="18"/>
  <c r="AO1013" i="18"/>
  <c r="AA314" i="18"/>
  <c r="AA1312" i="18"/>
  <c r="AQ816" i="18"/>
  <c r="AL1511" i="18"/>
  <c r="AB466" i="18"/>
  <c r="AO185" i="18"/>
  <c r="AQ514" i="18"/>
  <c r="AL569" i="18"/>
  <c r="AP445" i="18"/>
  <c r="AO472" i="18"/>
  <c r="AQ744" i="18"/>
  <c r="AN789" i="18"/>
  <c r="AQ1038" i="18"/>
  <c r="AO944" i="18"/>
  <c r="AL1238" i="18"/>
  <c r="AL1202" i="18"/>
  <c r="AP1242" i="18"/>
  <c r="AM1351" i="18"/>
  <c r="AP539" i="18"/>
  <c r="AN914" i="18"/>
  <c r="AM351" i="18"/>
  <c r="AQ564" i="18"/>
  <c r="AM1491" i="18"/>
  <c r="AO972" i="18"/>
  <c r="AN707" i="18"/>
  <c r="AP637" i="18"/>
  <c r="AM718" i="18"/>
  <c r="AP426" i="18"/>
  <c r="AL469" i="18"/>
  <c r="AA469" i="18"/>
  <c r="AP1345" i="18"/>
  <c r="Y340" i="18"/>
  <c r="AA403" i="18"/>
  <c r="Y403" i="18"/>
  <c r="AQ423" i="18"/>
  <c r="AN451" i="18"/>
  <c r="AN705" i="18"/>
  <c r="AO705" i="18"/>
  <c r="AL743" i="18"/>
  <c r="AQ1212" i="18"/>
  <c r="AP1212" i="18"/>
  <c r="AL1254" i="18"/>
  <c r="AM1254" i="18"/>
  <c r="AL914" i="18"/>
  <c r="AB955" i="18"/>
  <c r="AO955" i="18"/>
  <c r="Z955" i="18"/>
  <c r="AN1069" i="18"/>
  <c r="AP1271" i="18"/>
  <c r="AN545" i="18"/>
  <c r="Y550" i="18"/>
  <c r="AA550" i="18"/>
  <c r="Y612" i="18"/>
  <c r="AP612" i="18"/>
  <c r="AM1543" i="18"/>
  <c r="Z1543" i="18"/>
  <c r="AM1125" i="18"/>
  <c r="AL384" i="18"/>
  <c r="Z670" i="18"/>
  <c r="AB1392" i="18"/>
  <c r="Z1447" i="18"/>
  <c r="AB279" i="18"/>
  <c r="AM279" i="18"/>
  <c r="AQ279" i="18"/>
  <c r="AP416" i="18"/>
  <c r="AQ416" i="18"/>
  <c r="AA432" i="18"/>
  <c r="AL432" i="18"/>
  <c r="Y432" i="18"/>
  <c r="AN432" i="18"/>
  <c r="AO512" i="18"/>
  <c r="AN512" i="18"/>
  <c r="AM930" i="18"/>
  <c r="AB930" i="18"/>
  <c r="Z937" i="18"/>
  <c r="AQ937" i="18"/>
  <c r="AB937" i="18"/>
  <c r="AL958" i="18"/>
  <c r="AO1008" i="18"/>
  <c r="AN1008" i="18"/>
  <c r="Y1268" i="18"/>
  <c r="AP1268" i="18"/>
  <c r="AN1260" i="18"/>
  <c r="AO1260" i="18"/>
  <c r="AL1317" i="18"/>
  <c r="AM1317" i="18"/>
  <c r="AA1324" i="18"/>
  <c r="Y1324" i="18"/>
  <c r="AN1324" i="18"/>
  <c r="Y1339" i="18"/>
  <c r="AL1339" i="18"/>
  <c r="AS207" i="18"/>
  <c r="AD207" i="18"/>
  <c r="AM1281" i="18"/>
  <c r="AL516" i="18"/>
  <c r="Y350" i="18"/>
  <c r="AA350" i="18"/>
  <c r="AM1047" i="18"/>
  <c r="AL1047" i="18"/>
  <c r="AL1072" i="18"/>
  <c r="AM1072" i="18"/>
  <c r="AL1079" i="18"/>
  <c r="AA1079" i="18"/>
  <c r="AM1095" i="18"/>
  <c r="AB1095" i="18"/>
  <c r="AQ1095" i="18"/>
  <c r="Z1095" i="18"/>
  <c r="AA1098" i="18"/>
  <c r="Y1098" i="18"/>
  <c r="AP1108" i="18"/>
  <c r="Y1108" i="18"/>
  <c r="AQ997" i="18"/>
  <c r="AP997" i="18"/>
  <c r="AO1281" i="18"/>
  <c r="AO767" i="18"/>
  <c r="AN767" i="18"/>
  <c r="Y755" i="18"/>
  <c r="AL755" i="18"/>
  <c r="AA755" i="18"/>
  <c r="AN755" i="18"/>
  <c r="Y1133" i="18"/>
  <c r="AL1133" i="18"/>
  <c r="Z1215" i="18"/>
  <c r="AB1215" i="18"/>
  <c r="AO329" i="18"/>
  <c r="AM329" i="18"/>
  <c r="AP469" i="18"/>
  <c r="AO684" i="18"/>
  <c r="AO754" i="18"/>
  <c r="Y825" i="18"/>
  <c r="AP825" i="18"/>
  <c r="AN892" i="18"/>
  <c r="AO892" i="18"/>
  <c r="Y1212" i="18"/>
  <c r="AL1212" i="18"/>
  <c r="AA421" i="18"/>
  <c r="AP421" i="18"/>
  <c r="Z634" i="18"/>
  <c r="AO634" i="18"/>
  <c r="AN745" i="18"/>
  <c r="AL822" i="18"/>
  <c r="AQ828" i="18"/>
  <c r="AP1013" i="18"/>
  <c r="AQ1013" i="18"/>
  <c r="AO554" i="18"/>
  <c r="AL610" i="18"/>
  <c r="Y610" i="18"/>
  <c r="AN764" i="18"/>
  <c r="Z913" i="18"/>
  <c r="AB913" i="18"/>
  <c r="AQ940" i="18"/>
  <c r="AM940" i="18"/>
  <c r="AM1121" i="18"/>
  <c r="AP262" i="18"/>
  <c r="AS176" i="18"/>
  <c r="AD176" i="18"/>
  <c r="AN228" i="18"/>
  <c r="AA228" i="18"/>
  <c r="AL228" i="18"/>
  <c r="Z451" i="18"/>
  <c r="AM451" i="18"/>
  <c r="AQ451" i="18"/>
  <c r="AL474" i="18"/>
  <c r="AA474" i="18"/>
  <c r="AL250" i="18"/>
  <c r="AM250" i="18"/>
  <c r="Y554" i="18"/>
  <c r="AA554" i="18"/>
  <c r="AN597" i="18"/>
  <c r="AO597" i="18"/>
  <c r="AB1112" i="18"/>
  <c r="AM1112" i="18"/>
  <c r="AQ1115" i="18"/>
  <c r="AP1115" i="18"/>
  <c r="Y916" i="18"/>
  <c r="AA916" i="18"/>
  <c r="AO954" i="18"/>
  <c r="AM954" i="18"/>
  <c r="AN958" i="18"/>
  <c r="Y1086" i="18"/>
  <c r="AP1086" i="18"/>
  <c r="AA1086" i="18"/>
  <c r="AL1086" i="18"/>
  <c r="AS58" i="18"/>
  <c r="AD58" i="18"/>
  <c r="AL1436" i="18"/>
  <c r="AN663" i="18"/>
  <c r="AQ1249" i="18"/>
  <c r="AB331" i="18"/>
  <c r="AQ331" i="18"/>
  <c r="AO415" i="18"/>
  <c r="AN415" i="18"/>
  <c r="Y502" i="18"/>
  <c r="AA502" i="18"/>
  <c r="AN524" i="18"/>
  <c r="Y524" i="18"/>
  <c r="AB550" i="18"/>
  <c r="Z550" i="18"/>
  <c r="AD219" i="18"/>
  <c r="AS219" i="18"/>
  <c r="AL357" i="18"/>
  <c r="AM357" i="18"/>
  <c r="AL393" i="18"/>
  <c r="AM393" i="18"/>
  <c r="AP527" i="18"/>
  <c r="AQ527" i="18"/>
  <c r="AP127" i="18"/>
  <c r="AN127" i="18"/>
  <c r="AB269" i="18"/>
  <c r="Z269" i="18"/>
  <c r="AO269" i="18"/>
  <c r="AA500" i="18"/>
  <c r="Y500" i="18"/>
  <c r="AP500" i="18"/>
  <c r="Z630" i="18"/>
  <c r="AB630" i="18"/>
  <c r="AO630" i="18"/>
  <c r="AQ630" i="18"/>
  <c r="AO645" i="18"/>
  <c r="AN645" i="18"/>
  <c r="AP678" i="18"/>
  <c r="AN678" i="18"/>
  <c r="Y678" i="18"/>
  <c r="AP703" i="18"/>
  <c r="AA950" i="18"/>
  <c r="Y950" i="18"/>
  <c r="AP950" i="18"/>
  <c r="AO1138" i="18"/>
  <c r="AB1138" i="18"/>
  <c r="AA1160" i="18"/>
  <c r="Y1160" i="18"/>
  <c r="Y1163" i="18"/>
  <c r="AL1163" i="18"/>
  <c r="AA1163" i="18"/>
  <c r="AQ1164" i="18"/>
  <c r="Z1164" i="18"/>
  <c r="AM1164" i="18"/>
  <c r="AB1164" i="18"/>
  <c r="AB1170" i="18"/>
  <c r="Z1170" i="18"/>
  <c r="Y1230" i="18"/>
  <c r="AP1230" i="18"/>
  <c r="AB1238" i="18"/>
  <c r="Z1238" i="18"/>
  <c r="AO1238" i="18"/>
  <c r="AA824" i="18"/>
  <c r="Y824" i="18"/>
  <c r="AL824" i="18"/>
  <c r="AD46" i="18"/>
  <c r="AS46" i="18"/>
  <c r="AD148" i="18"/>
  <c r="AS148" i="18"/>
  <c r="Z348" i="18"/>
  <c r="AQ348" i="18"/>
  <c r="AB348" i="18"/>
  <c r="AB424" i="18"/>
  <c r="Z424" i="18"/>
  <c r="AQ424" i="18"/>
  <c r="AB1422" i="18"/>
  <c r="AQ1422" i="18"/>
  <c r="Z1422" i="18"/>
  <c r="AD183" i="18"/>
  <c r="AS183" i="18"/>
  <c r="Y914" i="18"/>
  <c r="AB666" i="18"/>
  <c r="AL1077" i="18"/>
  <c r="AP283" i="18"/>
  <c r="Y283" i="18"/>
  <c r="AM100" i="18"/>
  <c r="AA240" i="18"/>
  <c r="Y240" i="18"/>
  <c r="Y393" i="18"/>
  <c r="AA393" i="18"/>
  <c r="AP310" i="18"/>
  <c r="AQ310" i="18"/>
  <c r="Y483" i="18"/>
  <c r="AN483" i="18"/>
  <c r="AA483" i="18"/>
  <c r="AM643" i="18"/>
  <c r="AL643" i="18"/>
  <c r="AL660" i="18"/>
  <c r="AM660" i="18"/>
  <c r="AA720" i="18"/>
  <c r="Y720" i="18"/>
  <c r="AL631" i="18"/>
  <c r="AA939" i="18"/>
  <c r="AN939" i="18"/>
  <c r="Y972" i="18"/>
  <c r="AL972" i="18"/>
  <c r="AA972" i="18"/>
  <c r="AA988" i="18"/>
  <c r="Y988" i="18"/>
  <c r="AL988" i="18"/>
  <c r="AA1073" i="18"/>
  <c r="Y1073" i="18"/>
  <c r="AL1073" i="18"/>
  <c r="AP1073" i="18"/>
  <c r="AN1155" i="18"/>
  <c r="AA1155" i="18"/>
  <c r="Y1155" i="18"/>
  <c r="AB1220" i="18"/>
  <c r="Z1220" i="18"/>
  <c r="AB708" i="18"/>
  <c r="Z708" i="18"/>
  <c r="Y727" i="18"/>
  <c r="AA727" i="18"/>
  <c r="AL727" i="18"/>
  <c r="AO592" i="18"/>
  <c r="AN890" i="18"/>
  <c r="AP890" i="18"/>
  <c r="Y890" i="18"/>
  <c r="AL890" i="18"/>
  <c r="AO899" i="18"/>
  <c r="AN899" i="18"/>
  <c r="AP899" i="18"/>
  <c r="AL899" i="18"/>
  <c r="Y899" i="18"/>
  <c r="AQ902" i="18"/>
  <c r="AB902" i="18"/>
  <c r="Z902" i="18"/>
  <c r="AO902" i="18"/>
  <c r="Z946" i="18"/>
  <c r="AO946" i="18"/>
  <c r="AB992" i="18"/>
  <c r="AO992" i="18"/>
  <c r="AM992" i="18"/>
  <c r="AQ992" i="18"/>
  <c r="AP1011" i="18"/>
  <c r="AQ1011" i="18"/>
  <c r="AB1028" i="18"/>
  <c r="AQ1028" i="18"/>
  <c r="AP1134" i="18"/>
  <c r="AQ1134" i="18"/>
  <c r="AA1139" i="18"/>
  <c r="AN1139" i="18"/>
  <c r="Y1139" i="18"/>
  <c r="Z1146" i="18"/>
  <c r="AM1146" i="18"/>
  <c r="AL1165" i="18"/>
  <c r="AM1165" i="18"/>
  <c r="AB1171" i="18"/>
  <c r="AM1171" i="18"/>
  <c r="AO1286" i="18"/>
  <c r="AB1286" i="18"/>
  <c r="AM1286" i="18"/>
  <c r="Z1286" i="18"/>
  <c r="AB1348" i="18"/>
  <c r="Z1348" i="18"/>
  <c r="AO1348" i="18"/>
  <c r="AM1348" i="18"/>
  <c r="AB1357" i="18"/>
  <c r="AM1357" i="18"/>
  <c r="Z1357" i="18"/>
  <c r="Y1461" i="18"/>
  <c r="AA1461" i="18"/>
  <c r="AL1461" i="18"/>
  <c r="AN1461" i="18"/>
  <c r="AP1461" i="18"/>
  <c r="AB1477" i="18"/>
  <c r="Z1477" i="18"/>
  <c r="AQ1477" i="18"/>
  <c r="AM1477" i="18"/>
  <c r="AA1499" i="18"/>
  <c r="Y1499" i="18"/>
  <c r="AL1499" i="18"/>
  <c r="AN1499" i="18"/>
  <c r="AO1158" i="18"/>
  <c r="AN1158" i="18"/>
  <c r="AQ1283" i="18"/>
  <c r="AP1283" i="18"/>
  <c r="AO1288" i="18"/>
  <c r="AB1288" i="18"/>
  <c r="Z1288" i="18"/>
  <c r="AQ1288" i="18"/>
  <c r="AP1166" i="18"/>
  <c r="AQ1166" i="18"/>
  <c r="AB1219" i="18"/>
  <c r="AQ1219" i="18"/>
  <c r="Z1219" i="18"/>
  <c r="AB1224" i="18"/>
  <c r="AO1224" i="18"/>
  <c r="Z1224" i="18"/>
  <c r="AM1235" i="18"/>
  <c r="AL1235" i="18"/>
  <c r="AO1284" i="18"/>
  <c r="AN1284" i="18"/>
  <c r="AP1483" i="18"/>
  <c r="AL1483" i="18"/>
  <c r="AA1483" i="18"/>
  <c r="AO1489" i="18"/>
  <c r="AN1489" i="18"/>
  <c r="AO1519" i="18"/>
  <c r="AB1519" i="18"/>
  <c r="AQ1519" i="18"/>
  <c r="Z1519" i="18"/>
  <c r="AM1519" i="18"/>
  <c r="Z1551" i="18"/>
  <c r="AM1551" i="18"/>
  <c r="AB1551" i="18"/>
  <c r="Y1559" i="18"/>
  <c r="AN1200" i="18"/>
  <c r="Y1200" i="18"/>
  <c r="AA1200" i="18"/>
  <c r="AA1252" i="18"/>
  <c r="AP1252" i="18"/>
  <c r="Y1252" i="18"/>
  <c r="AN1252" i="18"/>
  <c r="AL1252" i="18"/>
  <c r="Z1302" i="18"/>
  <c r="AB1302" i="18"/>
  <c r="AM1302" i="18"/>
  <c r="AO1302" i="18"/>
  <c r="AP1335" i="18"/>
  <c r="AQ1335" i="18"/>
  <c r="AO1356" i="18"/>
  <c r="Z1356" i="18"/>
  <c r="AQ1356" i="18"/>
  <c r="AN1369" i="18"/>
  <c r="Y1369" i="18"/>
  <c r="AL1369" i="18"/>
  <c r="AP1369" i="18"/>
  <c r="AB1378" i="18"/>
  <c r="AQ1378" i="18"/>
  <c r="AM1378" i="18"/>
  <c r="Z1378" i="18"/>
  <c r="Y1419" i="18"/>
  <c r="AP1419" i="18"/>
  <c r="AL1419" i="18"/>
  <c r="AN1419" i="18"/>
  <c r="AN1437" i="18"/>
  <c r="AO1437" i="18"/>
  <c r="AL1471" i="18"/>
  <c r="Y1471" i="18"/>
  <c r="AP1471" i="18"/>
  <c r="AN1471" i="18"/>
  <c r="AO1483" i="18"/>
  <c r="AN1483" i="18"/>
  <c r="AM791" i="18"/>
  <c r="Z1239" i="18"/>
  <c r="AM87" i="18"/>
  <c r="AQ143" i="18"/>
  <c r="AL258" i="18"/>
  <c r="AP494" i="18"/>
  <c r="AP492" i="18"/>
  <c r="AN533" i="18"/>
  <c r="AQ770" i="18"/>
  <c r="AM793" i="18"/>
  <c r="AO1215" i="18"/>
  <c r="AN1230" i="18"/>
  <c r="AP1234" i="18"/>
  <c r="AP384" i="18"/>
  <c r="AL416" i="18"/>
  <c r="AL429" i="18"/>
  <c r="AA318" i="18"/>
  <c r="AL318" i="18"/>
  <c r="AQ425" i="18"/>
  <c r="AL457" i="18"/>
  <c r="AA669" i="18"/>
  <c r="Y669" i="18"/>
  <c r="AN528" i="18"/>
  <c r="AM841" i="18"/>
  <c r="AL841" i="18"/>
  <c r="AM880" i="18"/>
  <c r="AO1195" i="18"/>
  <c r="Z1195" i="18"/>
  <c r="AO929" i="18"/>
  <c r="AB929" i="18"/>
  <c r="AM929" i="18"/>
  <c r="Y965" i="18"/>
  <c r="AP965" i="18"/>
  <c r="AL1250" i="18"/>
  <c r="AN1304" i="18"/>
  <c r="Y1501" i="18"/>
  <c r="AN1501" i="18"/>
  <c r="AL1173" i="18"/>
  <c r="AM1173" i="18"/>
  <c r="AA1466" i="18"/>
  <c r="Y1466" i="18"/>
  <c r="AL1480" i="18"/>
  <c r="AM1480" i="18"/>
  <c r="AN502" i="18"/>
  <c r="AL676" i="18"/>
  <c r="AN998" i="18"/>
  <c r="AN1160" i="18"/>
  <c r="AN649" i="18"/>
  <c r="AP731" i="18"/>
  <c r="AO1386" i="18"/>
  <c r="AN424" i="18"/>
  <c r="AM550" i="18"/>
  <c r="AN858" i="18"/>
  <c r="AO985" i="18"/>
  <c r="AQ778" i="18"/>
  <c r="AQ1469" i="18"/>
  <c r="AQ114" i="18"/>
  <c r="AN161" i="18"/>
  <c r="AM204" i="18"/>
  <c r="AL280" i="18"/>
  <c r="AO480" i="18"/>
  <c r="AP234" i="18"/>
  <c r="AP350" i="18"/>
  <c r="AL419" i="18"/>
  <c r="AL502" i="18"/>
  <c r="AQ550" i="18"/>
  <c r="AL535" i="18"/>
  <c r="AL761" i="18"/>
  <c r="AN804" i="18"/>
  <c r="AP683" i="18"/>
  <c r="AP894" i="18"/>
  <c r="AP1089" i="18"/>
  <c r="AQ1036" i="18"/>
  <c r="AO1148" i="18"/>
  <c r="AM295" i="18"/>
  <c r="AA310" i="18"/>
  <c r="Y310" i="18"/>
  <c r="AP393" i="18"/>
  <c r="AO447" i="18"/>
  <c r="AN447" i="18"/>
  <c r="Y504" i="18"/>
  <c r="AP504" i="18"/>
  <c r="Y543" i="18"/>
  <c r="AN543" i="18"/>
  <c r="AA623" i="18"/>
  <c r="AN623" i="18"/>
  <c r="AN642" i="18"/>
  <c r="AB973" i="18"/>
  <c r="Z973" i="18"/>
  <c r="AO708" i="18"/>
  <c r="AQ592" i="18"/>
  <c r="AN1104" i="18"/>
  <c r="Y1111" i="18"/>
  <c r="AN1111" i="18"/>
  <c r="AL1111" i="18"/>
  <c r="AN1190" i="18"/>
  <c r="AA1190" i="18"/>
  <c r="AN1083" i="18"/>
  <c r="AM1082" i="18"/>
  <c r="AL1082" i="18"/>
  <c r="AQ1286" i="18"/>
  <c r="AM1166" i="18"/>
  <c r="AO1166" i="18"/>
  <c r="AB1166" i="18"/>
  <c r="Z1436" i="18"/>
  <c r="AO1436" i="18"/>
  <c r="AM1555" i="18"/>
  <c r="AO1555" i="18"/>
  <c r="AP1356" i="18"/>
  <c r="AA1356" i="18"/>
  <c r="AN1408" i="18"/>
  <c r="Z763" i="18"/>
  <c r="AB763" i="18"/>
  <c r="AQ1325" i="18"/>
  <c r="Z1325" i="18"/>
  <c r="Z1157" i="18"/>
  <c r="AO1157" i="18"/>
  <c r="AP1175" i="18"/>
  <c r="Y1175" i="18"/>
  <c r="AL1175" i="18"/>
  <c r="Y1394" i="18"/>
  <c r="AA1394" i="18"/>
  <c r="AA1414" i="18"/>
  <c r="AL1414" i="18"/>
  <c r="Y1414" i="18"/>
  <c r="AO1352" i="18"/>
  <c r="Z1352" i="18"/>
  <c r="AM1352" i="18"/>
  <c r="AQ1352" i="18"/>
  <c r="AA969" i="18"/>
  <c r="Y969" i="18"/>
  <c r="AN112" i="18"/>
  <c r="AQ329" i="18"/>
  <c r="AP345" i="18"/>
  <c r="AP439" i="18"/>
  <c r="AN439" i="18"/>
  <c r="AN448" i="18"/>
  <c r="AN724" i="18"/>
  <c r="AL398" i="18"/>
  <c r="AN488" i="18"/>
  <c r="AM644" i="18"/>
  <c r="AP741" i="18"/>
  <c r="AP896" i="18"/>
  <c r="AN916" i="18"/>
  <c r="AM1371" i="18"/>
  <c r="AQ610" i="18"/>
  <c r="AQ987" i="18"/>
  <c r="AN1023" i="18"/>
  <c r="AO904" i="18"/>
  <c r="AN1563" i="18"/>
  <c r="AA253" i="18"/>
  <c r="AS135" i="18"/>
  <c r="AM938" i="18"/>
  <c r="AA665" i="18"/>
  <c r="AM315" i="18"/>
  <c r="AL793" i="18"/>
  <c r="AN1215" i="18"/>
  <c r="AB738" i="18"/>
  <c r="AP254" i="18"/>
  <c r="AP253" i="18"/>
  <c r="AP419" i="18"/>
  <c r="AP480" i="18"/>
  <c r="AP525" i="18"/>
  <c r="AO526" i="18"/>
  <c r="AL542" i="18"/>
  <c r="AM568" i="18"/>
  <c r="AM772" i="18"/>
  <c r="AO793" i="18"/>
  <c r="AO1123" i="18"/>
  <c r="AP1087" i="18"/>
  <c r="AP1194" i="18"/>
  <c r="AO1362" i="18"/>
  <c r="AN1143" i="18"/>
  <c r="AB335" i="18"/>
  <c r="Z407" i="18"/>
  <c r="AB425" i="18"/>
  <c r="Y463" i="18"/>
  <c r="AP51" i="18"/>
  <c r="Y276" i="18"/>
  <c r="AA276" i="18"/>
  <c r="AN291" i="18"/>
  <c r="AQ407" i="18"/>
  <c r="AQ341" i="18"/>
  <c r="AQ590" i="18"/>
  <c r="AQ612" i="18"/>
  <c r="AQ180" i="18"/>
  <c r="AM552" i="18"/>
  <c r="AA667" i="18"/>
  <c r="Y667" i="18"/>
  <c r="AL701" i="18"/>
  <c r="AM774" i="18"/>
  <c r="AL863" i="18"/>
  <c r="AP614" i="18"/>
  <c r="AP747" i="18"/>
  <c r="AQ760" i="18"/>
  <c r="AA737" i="18"/>
  <c r="AP737" i="18"/>
  <c r="AB788" i="18"/>
  <c r="Z788" i="18"/>
  <c r="AA1057" i="18"/>
  <c r="AL1057" i="18"/>
  <c r="AP917" i="18"/>
  <c r="AB1537" i="18"/>
  <c r="AO1537" i="18"/>
  <c r="AL1318" i="18"/>
  <c r="AQ1041" i="18"/>
  <c r="Z1232" i="18"/>
  <c r="AO1232" i="18"/>
  <c r="AA1175" i="18"/>
  <c r="Z469" i="18"/>
  <c r="AB469" i="18"/>
  <c r="AB1397" i="18"/>
  <c r="Z1397" i="18"/>
  <c r="AO1397" i="18"/>
  <c r="AB1265" i="18"/>
  <c r="Z1265" i="18"/>
  <c r="Z1327" i="18"/>
  <c r="AQ1327" i="18"/>
  <c r="AB1327" i="18"/>
  <c r="AP1546" i="18"/>
  <c r="AN1546" i="18"/>
  <c r="Y1546" i="18"/>
  <c r="AL1433" i="18"/>
  <c r="AM1433" i="18"/>
  <c r="AN1492" i="18"/>
  <c r="AO1492" i="18"/>
  <c r="AQ1504" i="18"/>
  <c r="Z1504" i="18"/>
  <c r="AP1552" i="18"/>
  <c r="AA1552" i="18"/>
  <c r="AQ1556" i="18"/>
  <c r="AP1556" i="18"/>
  <c r="AL518" i="18"/>
  <c r="AQ520" i="18"/>
  <c r="AP727" i="18"/>
  <c r="AL794" i="18"/>
  <c r="AO869" i="18"/>
  <c r="AQ773" i="18"/>
  <c r="AO809" i="18"/>
  <c r="AM829" i="18"/>
  <c r="AP615" i="18"/>
  <c r="AL788" i="18"/>
  <c r="AO841" i="18"/>
  <c r="AQ841" i="18"/>
  <c r="AL970" i="18"/>
  <c r="AQ1138" i="18"/>
  <c r="AM1163" i="18"/>
  <c r="AM1170" i="18"/>
  <c r="AL995" i="18"/>
  <c r="AL1024" i="18"/>
  <c r="AO1190" i="18"/>
  <c r="AM1228" i="18"/>
  <c r="AM878" i="18"/>
  <c r="AP1171" i="18"/>
  <c r="AM1219" i="18"/>
  <c r="AO1547" i="18"/>
  <c r="AQ1248" i="18"/>
  <c r="AQ49" i="18"/>
  <c r="AN104" i="18"/>
  <c r="Z501" i="18"/>
  <c r="AB501" i="18"/>
  <c r="AA1201" i="18"/>
  <c r="AN1201" i="18"/>
  <c r="AQ1405" i="18"/>
  <c r="AL1199" i="18"/>
  <c r="AP694" i="18"/>
  <c r="Y773" i="18"/>
  <c r="AP409" i="18"/>
  <c r="AP89" i="18"/>
  <c r="AN217" i="18"/>
  <c r="AQ31" i="18"/>
  <c r="AO333" i="18"/>
  <c r="AL240" i="18"/>
  <c r="AL313" i="18"/>
  <c r="AO318" i="18"/>
  <c r="AN372" i="18"/>
  <c r="AP391" i="18"/>
  <c r="AO273" i="18"/>
  <c r="AP408" i="18"/>
  <c r="AN441" i="18"/>
  <c r="AN478" i="18"/>
  <c r="AP555" i="18"/>
  <c r="AP458" i="18"/>
  <c r="AP441" i="18"/>
  <c r="AP518" i="18"/>
  <c r="AN593" i="18"/>
  <c r="AM875" i="18"/>
  <c r="AM741" i="18"/>
  <c r="AQ838" i="18"/>
  <c r="AM857" i="18"/>
  <c r="AO875" i="18"/>
  <c r="AQ1000" i="18"/>
  <c r="AL564" i="18"/>
  <c r="AN573" i="18"/>
  <c r="AO660" i="18"/>
  <c r="AM452" i="18"/>
  <c r="AP794" i="18"/>
  <c r="AP427" i="18"/>
  <c r="AM766" i="18"/>
  <c r="AO880" i="18"/>
  <c r="AQ1033" i="18"/>
  <c r="AP1085" i="18"/>
  <c r="AO1163" i="18"/>
  <c r="AP1323" i="18"/>
  <c r="AM824" i="18"/>
  <c r="AP1079" i="18"/>
  <c r="AP1095" i="18"/>
  <c r="AN1397" i="18"/>
  <c r="AM883" i="18"/>
  <c r="AO965" i="18"/>
  <c r="AL1256" i="18"/>
  <c r="AQ1499" i="18"/>
  <c r="AN1519" i="18"/>
  <c r="AM112" i="18"/>
  <c r="AM115" i="18"/>
  <c r="AO362" i="18"/>
  <c r="Z362" i="18"/>
  <c r="AB633" i="18"/>
  <c r="Z633" i="18"/>
  <c r="AP1384" i="18"/>
  <c r="AA1384" i="18"/>
  <c r="AP1414" i="18"/>
  <c r="AO1241" i="18"/>
  <c r="AQ1241" i="18"/>
  <c r="AP1466" i="18"/>
  <c r="Y1482" i="18"/>
  <c r="AA1482" i="18"/>
  <c r="AN1349" i="18"/>
  <c r="AP1346" i="18"/>
  <c r="AB743" i="18"/>
  <c r="Z396" i="18"/>
  <c r="AO635" i="18"/>
  <c r="AB697" i="18"/>
  <c r="AP81" i="18"/>
  <c r="AL98" i="18"/>
  <c r="AL211" i="18"/>
  <c r="AL115" i="18"/>
  <c r="AM140" i="18"/>
  <c r="AL141" i="18"/>
  <c r="AN243" i="18"/>
  <c r="AL239" i="18"/>
  <c r="AN815" i="18"/>
  <c r="AL111" i="18"/>
  <c r="AO247" i="18"/>
  <c r="AO198" i="18"/>
  <c r="AP1412" i="18"/>
  <c r="AP807" i="18"/>
  <c r="AQ1231" i="18"/>
  <c r="AQ1265" i="18"/>
  <c r="AN1319" i="18"/>
  <c r="AO1407" i="18"/>
  <c r="AL1490" i="18"/>
  <c r="AP1490" i="18"/>
  <c r="AP1538" i="18"/>
  <c r="AM1560" i="18"/>
  <c r="AQ1476" i="18"/>
  <c r="AB137" i="18"/>
  <c r="AL195" i="18"/>
  <c r="AQ191" i="18"/>
  <c r="AP221" i="18"/>
  <c r="AM54" i="18"/>
  <c r="AL749" i="18"/>
  <c r="AN122" i="18"/>
  <c r="AN1453" i="18"/>
  <c r="AM1437" i="18"/>
  <c r="AL1453" i="18"/>
  <c r="AP1337" i="18"/>
  <c r="AP1530" i="18"/>
  <c r="AM1472" i="18"/>
  <c r="AQ1520" i="18"/>
  <c r="AB128" i="18"/>
  <c r="AM199" i="18"/>
  <c r="AN223" i="18"/>
  <c r="AQ221" i="18"/>
  <c r="AO231" i="18"/>
  <c r="AO763" i="18"/>
  <c r="AL1143" i="18"/>
  <c r="AP1399" i="18"/>
  <c r="AO1542" i="18"/>
  <c r="AQ1137" i="18"/>
  <c r="AO1137" i="18"/>
  <c r="AN1191" i="18"/>
  <c r="AB102" i="18"/>
  <c r="Y94" i="18"/>
  <c r="Z86" i="18"/>
  <c r="AA74" i="18"/>
  <c r="AL1362" i="18"/>
  <c r="V1262" i="18"/>
  <c r="AJ1262" i="18"/>
  <c r="V1226" i="18"/>
  <c r="U1226" i="18"/>
  <c r="AI1038" i="18"/>
  <c r="W1038" i="18"/>
  <c r="X1003" i="18"/>
  <c r="AH1003" i="18"/>
  <c r="W975" i="18"/>
  <c r="V975" i="18"/>
  <c r="AI802" i="18"/>
  <c r="AN802" i="18" s="1"/>
  <c r="AJ802" i="18"/>
  <c r="AP802" i="18" s="1"/>
  <c r="AH605" i="18"/>
  <c r="AM605" i="18" s="1"/>
  <c r="AJ605" i="18"/>
  <c r="W541" i="18"/>
  <c r="AI541" i="18"/>
  <c r="W369" i="18"/>
  <c r="AL369" i="18" s="1"/>
  <c r="AI369" i="18"/>
  <c r="AJ28" i="18"/>
  <c r="W28" i="18"/>
  <c r="AB180" i="18"/>
  <c r="AA154" i="18"/>
  <c r="AB150" i="18"/>
  <c r="AA42" i="18"/>
  <c r="AA38" i="18"/>
  <c r="V1570" i="18"/>
  <c r="AO1544" i="18"/>
  <c r="V1516" i="18"/>
  <c r="AS1480" i="18"/>
  <c r="AI1427" i="18"/>
  <c r="AO1427" i="18" s="1"/>
  <c r="V1410" i="18"/>
  <c r="AJ1403" i="18"/>
  <c r="AS1384" i="18"/>
  <c r="AS1378" i="18"/>
  <c r="U1343" i="18"/>
  <c r="V1324" i="18"/>
  <c r="V1297" i="18"/>
  <c r="AJ1226" i="18"/>
  <c r="AP1084" i="18"/>
  <c r="W1034" i="18"/>
  <c r="AI1034" i="18"/>
  <c r="AN1034" i="18" s="1"/>
  <c r="AH1031" i="18"/>
  <c r="AI1031" i="18"/>
  <c r="AN1031" i="18" s="1"/>
  <c r="W1003" i="18"/>
  <c r="AN1003" i="18" s="1"/>
  <c r="W839" i="18"/>
  <c r="AH839" i="18"/>
  <c r="AJ767" i="18"/>
  <c r="V640" i="18"/>
  <c r="W640" i="18"/>
  <c r="AJ640" i="18"/>
  <c r="AI640" i="18"/>
  <c r="V489" i="18"/>
  <c r="AJ489" i="18"/>
  <c r="AH489" i="18"/>
  <c r="W402" i="18"/>
  <c r="U402" i="18"/>
  <c r="AH402" i="18"/>
  <c r="V385" i="18"/>
  <c r="AI385" i="18"/>
  <c r="V1568" i="18"/>
  <c r="U1560" i="18"/>
  <c r="AI1559" i="18"/>
  <c r="AO1559" i="18" s="1"/>
  <c r="V1552" i="18"/>
  <c r="AI1549" i="18"/>
  <c r="AO1549" i="18" s="1"/>
  <c r="V1524" i="18"/>
  <c r="AJ1521" i="18"/>
  <c r="U1520" i="18"/>
  <c r="AS1518" i="18"/>
  <c r="AO1511" i="18"/>
  <c r="V1484" i="18"/>
  <c r="U1483" i="18"/>
  <c r="V1472" i="18"/>
  <c r="U1450" i="18"/>
  <c r="AH1440" i="18"/>
  <c r="X1432" i="18"/>
  <c r="AH1430" i="18"/>
  <c r="AS1408" i="18"/>
  <c r="V1407" i="18"/>
  <c r="U1398" i="18"/>
  <c r="AS1395" i="18"/>
  <c r="U1394" i="18"/>
  <c r="V1371" i="18"/>
  <c r="AS1356" i="18"/>
  <c r="X1343" i="18"/>
  <c r="V1336" i="18"/>
  <c r="U1328" i="18"/>
  <c r="AS1321" i="18"/>
  <c r="U1318" i="18"/>
  <c r="AJ1314" i="18"/>
  <c r="U1310" i="18"/>
  <c r="U1271" i="18"/>
  <c r="U1255" i="18"/>
  <c r="W1255" i="18"/>
  <c r="AP1255" i="18" s="1"/>
  <c r="V1252" i="18"/>
  <c r="U1202" i="18"/>
  <c r="V1197" i="18"/>
  <c r="W1196" i="18"/>
  <c r="AN1196" i="18" s="1"/>
  <c r="AH1196" i="18"/>
  <c r="AI1180" i="18"/>
  <c r="V1137" i="18"/>
  <c r="V1099" i="18"/>
  <c r="W1056" i="18"/>
  <c r="AP1050" i="18"/>
  <c r="X1022" i="18"/>
  <c r="AM1022" i="18" s="1"/>
  <c r="AJ1022" i="18"/>
  <c r="AJ1003" i="18"/>
  <c r="AL1368" i="18"/>
  <c r="AQ1391" i="18"/>
  <c r="AL1443" i="18"/>
  <c r="AQ1512" i="18"/>
  <c r="AA202" i="18"/>
  <c r="AA190" i="18"/>
  <c r="Y93" i="18"/>
  <c r="AA89" i="18"/>
  <c r="AI1539" i="18"/>
  <c r="V1512" i="18"/>
  <c r="U1507" i="18"/>
  <c r="U1479" i="18"/>
  <c r="U1469" i="18"/>
  <c r="V1444" i="18"/>
  <c r="V1432" i="18"/>
  <c r="U1426" i="18"/>
  <c r="AS1416" i="18"/>
  <c r="U1411" i="18"/>
  <c r="V1399" i="18"/>
  <c r="U1386" i="18"/>
  <c r="U1377" i="18"/>
  <c r="X1347" i="18"/>
  <c r="U1322" i="18"/>
  <c r="X1307" i="18"/>
  <c r="AH1294" i="18"/>
  <c r="U1293" i="18"/>
  <c r="V1291" i="18"/>
  <c r="AS1277" i="18"/>
  <c r="U1264" i="18"/>
  <c r="X1262" i="18"/>
  <c r="X1226" i="18"/>
  <c r="AJ1216" i="18"/>
  <c r="U1215" i="18"/>
  <c r="AJ1215" i="18"/>
  <c r="V1145" i="18"/>
  <c r="X1044" i="18"/>
  <c r="AJ1044" i="18"/>
  <c r="AP1044" i="18" s="1"/>
  <c r="U837" i="18"/>
  <c r="AJ837" i="18"/>
  <c r="AI837" i="18"/>
  <c r="AO837" i="18" s="1"/>
  <c r="V794" i="18"/>
  <c r="AH599" i="18"/>
  <c r="AJ599" i="18"/>
  <c r="W599" i="18"/>
  <c r="AI568" i="18"/>
  <c r="V563" i="18"/>
  <c r="W563" i="18"/>
  <c r="AH559" i="18"/>
  <c r="AM559" i="18" s="1"/>
  <c r="AI559" i="18"/>
  <c r="U1274" i="18"/>
  <c r="AS1227" i="18"/>
  <c r="AS1223" i="18"/>
  <c r="U1212" i="18"/>
  <c r="U1207" i="18"/>
  <c r="V1140" i="18"/>
  <c r="V1136" i="18"/>
  <c r="U1115" i="18"/>
  <c r="V1109" i="18"/>
  <c r="U1087" i="18"/>
  <c r="U1067" i="18"/>
  <c r="U1050" i="18"/>
  <c r="U1031" i="18"/>
  <c r="U1028" i="18"/>
  <c r="V1025" i="18"/>
  <c r="U1000" i="18"/>
  <c r="V967" i="18"/>
  <c r="U958" i="18"/>
  <c r="V945" i="18"/>
  <c r="W924" i="18"/>
  <c r="AJ924" i="18"/>
  <c r="V833" i="18"/>
  <c r="X831" i="18"/>
  <c r="V831" i="18"/>
  <c r="AS819" i="18"/>
  <c r="V723" i="18"/>
  <c r="AI701" i="18"/>
  <c r="U701" i="18"/>
  <c r="V679" i="18"/>
  <c r="W666" i="18"/>
  <c r="AJ658" i="18"/>
  <c r="X658" i="18"/>
  <c r="W521" i="18"/>
  <c r="AL521" i="18" s="1"/>
  <c r="AI521" i="18"/>
  <c r="V503" i="18"/>
  <c r="W433" i="18"/>
  <c r="AJ433" i="18"/>
  <c r="V428" i="18"/>
  <c r="U1166" i="18"/>
  <c r="U1147" i="18"/>
  <c r="V1143" i="18"/>
  <c r="U989" i="18"/>
  <c r="U972" i="18"/>
  <c r="V953" i="18"/>
  <c r="U946" i="18"/>
  <c r="U943" i="18"/>
  <c r="U907" i="18"/>
  <c r="V719" i="18"/>
  <c r="AI695" i="18"/>
  <c r="AJ695" i="18"/>
  <c r="V509" i="18"/>
  <c r="X53" i="18"/>
  <c r="AI53" i="18"/>
  <c r="U921" i="18"/>
  <c r="AH792" i="18"/>
  <c r="AL792" i="18" s="1"/>
  <c r="V688" i="18"/>
  <c r="AH611" i="18"/>
  <c r="W611" i="18"/>
  <c r="U591" i="18"/>
  <c r="AI591" i="18"/>
  <c r="U562" i="18"/>
  <c r="AI562" i="18"/>
  <c r="AO562" i="18" s="1"/>
  <c r="X560" i="18"/>
  <c r="W560" i="18"/>
  <c r="U474" i="18"/>
  <c r="U809" i="18"/>
  <c r="U757" i="18"/>
  <c r="U713" i="18"/>
  <c r="V577" i="18"/>
  <c r="U368" i="18"/>
  <c r="AH368" i="18"/>
  <c r="AL368" i="18" s="1"/>
  <c r="V297" i="18"/>
  <c r="AI294" i="18"/>
  <c r="AI267" i="18"/>
  <c r="X267" i="18"/>
  <c r="W90" i="18"/>
  <c r="AL90" i="18" s="1"/>
  <c r="AI90" i="18"/>
  <c r="U627" i="18"/>
  <c r="U533" i="18"/>
  <c r="V507" i="18"/>
  <c r="V483" i="18"/>
  <c r="X436" i="18"/>
  <c r="AO436" i="18" s="1"/>
  <c r="U436" i="18"/>
  <c r="AH289" i="18"/>
  <c r="X289" i="18"/>
  <c r="AQ289" i="18" s="1"/>
  <c r="AI275" i="18"/>
  <c r="U275" i="18"/>
  <c r="AI261" i="18"/>
  <c r="X261" i="18"/>
  <c r="AM261" i="18" s="1"/>
  <c r="AH215" i="18"/>
  <c r="AM215" i="18" s="1"/>
  <c r="AI215" i="18"/>
  <c r="AO215" i="18" s="1"/>
  <c r="AI135" i="18"/>
  <c r="AN135" i="18" s="1"/>
  <c r="AH135" i="18"/>
  <c r="AL135" i="18" s="1"/>
  <c r="X104" i="18"/>
  <c r="V336" i="18"/>
  <c r="AJ315" i="18"/>
  <c r="AP315" i="18" s="1"/>
  <c r="W315" i="18"/>
  <c r="AN315" i="18" s="1"/>
  <c r="X297" i="18"/>
  <c r="W297" i="18"/>
  <c r="AI297" i="18"/>
  <c r="X256" i="18"/>
  <c r="AJ256" i="18"/>
  <c r="X92" i="18"/>
  <c r="AI92" i="18"/>
  <c r="V446" i="18"/>
  <c r="U381" i="18"/>
  <c r="U330" i="18"/>
  <c r="V329" i="18"/>
  <c r="U271" i="18"/>
  <c r="AH271" i="18"/>
  <c r="AI47" i="18"/>
  <c r="AI108" i="18"/>
  <c r="AO108" i="18" s="1"/>
  <c r="AJ108" i="18"/>
  <c r="U249" i="18"/>
  <c r="U232" i="18"/>
  <c r="Z210" i="18"/>
  <c r="AB197" i="18"/>
  <c r="F408" i="12"/>
  <c r="L28" i="3" s="1"/>
  <c r="S458" i="12"/>
  <c r="T78" i="4" s="1"/>
  <c r="Q151" i="18"/>
  <c r="S151" i="18"/>
  <c r="U151" i="18" s="1"/>
  <c r="R208" i="18"/>
  <c r="T208" i="18"/>
  <c r="V208" i="18" s="1"/>
  <c r="AO98" i="18"/>
  <c r="Z98" i="18"/>
  <c r="AM135" i="18"/>
  <c r="AO135" i="18"/>
  <c r="AN97" i="18"/>
  <c r="AL97" i="18"/>
  <c r="AL77" i="18"/>
  <c r="AP77" i="18"/>
  <c r="Y77" i="18"/>
  <c r="AN77" i="18"/>
  <c r="AM212" i="18"/>
  <c r="Z212" i="18"/>
  <c r="Y130" i="18"/>
  <c r="AA130" i="18"/>
  <c r="AN56" i="18"/>
  <c r="AL56" i="18"/>
  <c r="AA193" i="18"/>
  <c r="AN193" i="18"/>
  <c r="AM193" i="18"/>
  <c r="AO193" i="18"/>
  <c r="AQ193" i="18"/>
  <c r="Z46" i="18"/>
  <c r="AQ46" i="18"/>
  <c r="AL165" i="18"/>
  <c r="AN165" i="18"/>
  <c r="AQ88" i="18"/>
  <c r="AB88" i="18"/>
  <c r="AN114" i="18"/>
  <c r="AL114" i="18"/>
  <c r="AP114" i="18"/>
  <c r="AA126" i="18"/>
  <c r="AL126" i="18"/>
  <c r="AP126" i="18"/>
  <c r="Z142" i="18"/>
  <c r="AQ142" i="18"/>
  <c r="AP225" i="18"/>
  <c r="AN225" i="18"/>
  <c r="AL225" i="18"/>
  <c r="AL95" i="18"/>
  <c r="AA95" i="18"/>
  <c r="AL196" i="18"/>
  <c r="AP196" i="18"/>
  <c r="AQ37" i="18"/>
  <c r="AO37" i="18"/>
  <c r="AB37" i="18"/>
  <c r="Z37" i="18"/>
  <c r="AA45" i="18"/>
  <c r="Y45" i="18"/>
  <c r="AQ121" i="18"/>
  <c r="AO121" i="18"/>
  <c r="AM121" i="18"/>
  <c r="AQ78" i="18"/>
  <c r="AM78" i="18"/>
  <c r="AM154" i="18"/>
  <c r="AB154" i="18"/>
  <c r="AO154" i="18"/>
  <c r="Z154" i="18"/>
  <c r="AN66" i="18"/>
  <c r="Y66" i="18"/>
  <c r="AL167" i="18"/>
  <c r="AP167" i="18"/>
  <c r="AL172" i="18"/>
  <c r="AA172" i="18"/>
  <c r="AN172" i="18"/>
  <c r="Y172" i="18"/>
  <c r="AP172" i="18"/>
  <c r="AN174" i="18"/>
  <c r="Y174" i="18"/>
  <c r="AP174" i="18"/>
  <c r="AA174" i="18"/>
  <c r="N131" i="18"/>
  <c r="W110" i="4"/>
  <c r="X109" i="4"/>
  <c r="O130" i="18"/>
  <c r="N127" i="18"/>
  <c r="W106" i="4"/>
  <c r="X105" i="4"/>
  <c r="O126" i="18"/>
  <c r="AA124" i="18"/>
  <c r="Y124" i="18"/>
  <c r="O122" i="18"/>
  <c r="X101" i="4"/>
  <c r="X77" i="4"/>
  <c r="O98" i="18"/>
  <c r="N67" i="18"/>
  <c r="S67" i="18" s="1"/>
  <c r="U67" i="18" s="1"/>
  <c r="W46" i="4"/>
  <c r="X45" i="4"/>
  <c r="O66" i="18"/>
  <c r="T66" i="18" s="1"/>
  <c r="V66" i="18" s="1"/>
  <c r="AE211" i="12" a="1"/>
  <c r="AE211" i="12" s="1"/>
  <c r="AE359" i="12" s="1"/>
  <c r="AR359" i="12" s="1"/>
  <c r="AJ57" i="12" a="1"/>
  <c r="AJ57" i="12" s="1"/>
  <c r="AJ31" i="12" a="1"/>
  <c r="AJ31" i="12" s="1"/>
  <c r="AH98" i="12" a="1"/>
  <c r="AH98" i="12" s="1"/>
  <c r="AF121" i="12" a="1"/>
  <c r="AF121" i="12" s="1"/>
  <c r="S551" i="12"/>
  <c r="T169" i="4" s="1"/>
  <c r="F436" i="12"/>
  <c r="L55" i="3" s="1"/>
  <c r="F575" i="12"/>
  <c r="L97" i="3" s="1"/>
  <c r="S536" i="12"/>
  <c r="T154" i="4" s="1"/>
  <c r="F410" i="12"/>
  <c r="L30" i="3" s="1"/>
  <c r="S481" i="12"/>
  <c r="T100" i="4" s="1"/>
  <c r="R140" i="18"/>
  <c r="T140" i="18"/>
  <c r="V140" i="18" s="1"/>
  <c r="AQ55" i="18"/>
  <c r="Z55" i="18"/>
  <c r="AB55" i="18"/>
  <c r="AN205" i="18"/>
  <c r="AA205" i="18"/>
  <c r="AP208" i="18"/>
  <c r="AL208" i="18"/>
  <c r="AB220" i="18"/>
  <c r="Z220" i="18"/>
  <c r="O171" i="18"/>
  <c r="X150" i="4"/>
  <c r="O529" i="12"/>
  <c r="W147" i="4"/>
  <c r="W143" i="4"/>
  <c r="N164" i="18"/>
  <c r="O163" i="18"/>
  <c r="X142" i="4"/>
  <c r="AA158" i="18"/>
  <c r="Y158" i="18"/>
  <c r="Q157" i="18"/>
  <c r="S157" i="18"/>
  <c r="U157" i="18" s="1"/>
  <c r="O514" i="12"/>
  <c r="N153" i="18"/>
  <c r="O152" i="18"/>
  <c r="X131" i="4"/>
  <c r="O148" i="18"/>
  <c r="X127" i="4"/>
  <c r="O497" i="12"/>
  <c r="R497" i="12" s="1"/>
  <c r="N137" i="18"/>
  <c r="R133" i="18"/>
  <c r="T133" i="18"/>
  <c r="V133" i="18" s="1"/>
  <c r="Y99" i="18"/>
  <c r="X48" i="4"/>
  <c r="O69" i="18"/>
  <c r="AJ363" i="12"/>
  <c r="S212" i="18"/>
  <c r="U212" i="18" s="1"/>
  <c r="Q212" i="18"/>
  <c r="R193" i="18"/>
  <c r="T193" i="18"/>
  <c r="V193" i="18" s="1"/>
  <c r="O555" i="12"/>
  <c r="R555" i="12" s="1"/>
  <c r="W173" i="4"/>
  <c r="N194" i="18"/>
  <c r="AB110" i="18"/>
  <c r="Z110" i="18"/>
  <c r="O469" i="12"/>
  <c r="W88" i="4"/>
  <c r="O108" i="18"/>
  <c r="X87" i="4"/>
  <c r="O465" i="12"/>
  <c r="N105" i="18"/>
  <c r="O104" i="18"/>
  <c r="X83" i="4"/>
  <c r="W80" i="4"/>
  <c r="N101" i="18"/>
  <c r="Q101" i="18" s="1"/>
  <c r="O100" i="18"/>
  <c r="X79" i="4"/>
  <c r="X51" i="4"/>
  <c r="O72" i="18"/>
  <c r="S488" i="12"/>
  <c r="T107" i="4" s="1"/>
  <c r="S474" i="12"/>
  <c r="T93" i="4" s="1"/>
  <c r="F523" i="12"/>
  <c r="F566" i="12"/>
  <c r="S475" i="12"/>
  <c r="T94" i="4" s="1"/>
  <c r="F404" i="12"/>
  <c r="L24" i="3" s="1"/>
  <c r="S459" i="12"/>
  <c r="F478" i="12"/>
  <c r="Q75" i="18"/>
  <c r="S75" i="18"/>
  <c r="U75" i="18" s="1"/>
  <c r="S177" i="3"/>
  <c r="B560" i="12"/>
  <c r="C560" i="12" s="1"/>
  <c r="B558" i="12"/>
  <c r="S175" i="3"/>
  <c r="B521" i="12"/>
  <c r="S138" i="3"/>
  <c r="S118" i="3"/>
  <c r="B501" i="12"/>
  <c r="S114" i="3"/>
  <c r="B496" i="12"/>
  <c r="S42" i="3"/>
  <c r="B423" i="12"/>
  <c r="E423" i="12" s="1"/>
  <c r="B398" i="12"/>
  <c r="S18" i="3"/>
  <c r="S14" i="3"/>
  <c r="B394" i="12"/>
  <c r="N120" i="18"/>
  <c r="W99" i="4"/>
  <c r="W75" i="4"/>
  <c r="N96" i="18"/>
  <c r="O455" i="12"/>
  <c r="O95" i="18"/>
  <c r="X74" i="4"/>
  <c r="AB81" i="18"/>
  <c r="Y81" i="18"/>
  <c r="W55" i="4"/>
  <c r="N76" i="18"/>
  <c r="O435" i="12"/>
  <c r="X54" i="4"/>
  <c r="O75" i="18"/>
  <c r="AF150" i="12" a="1"/>
  <c r="AF150" i="12" s="1"/>
  <c r="AF103" i="12" a="1"/>
  <c r="AF103" i="12" s="1"/>
  <c r="AL119" i="18"/>
  <c r="AA119" i="18"/>
  <c r="AP97" i="18"/>
  <c r="AQ48" i="18"/>
  <c r="Z48" i="18"/>
  <c r="Z81" i="18"/>
  <c r="B556" i="12"/>
  <c r="C556" i="12" s="1"/>
  <c r="S173" i="3"/>
  <c r="N160" i="18"/>
  <c r="W139" i="4"/>
  <c r="O517" i="12"/>
  <c r="N156" i="18"/>
  <c r="S156" i="18" s="1"/>
  <c r="U156" i="18" s="1"/>
  <c r="O505" i="12"/>
  <c r="P505" i="12" s="1"/>
  <c r="W123" i="4"/>
  <c r="M439" i="12"/>
  <c r="L439" i="12" s="1"/>
  <c r="AH215" i="12" a="1"/>
  <c r="AH215" i="12" s="1"/>
  <c r="AH235" i="12" a="1"/>
  <c r="AH235" i="12" s="1"/>
  <c r="AH221" i="12" a="1"/>
  <c r="AH221" i="12" s="1"/>
  <c r="AI111" i="12" a="1"/>
  <c r="AI111" i="12" s="1"/>
  <c r="AK109" i="12" a="1"/>
  <c r="AK109" i="12" s="1"/>
  <c r="AF241" i="12" a="1"/>
  <c r="AF241" i="12" s="1"/>
  <c r="AQ109" i="18"/>
  <c r="L570" i="12"/>
  <c r="AM178" i="18"/>
  <c r="Q225" i="18"/>
  <c r="Y212" i="18"/>
  <c r="Q104" i="18"/>
  <c r="R519" i="12"/>
  <c r="AB221" i="18"/>
  <c r="Z50" i="18"/>
  <c r="AN98" i="18"/>
  <c r="AM114" i="18"/>
  <c r="AB48" i="18"/>
  <c r="T42" i="18"/>
  <c r="V42" i="18" s="1"/>
  <c r="AN36" i="18"/>
  <c r="AO78" i="18"/>
  <c r="Z95" i="18"/>
  <c r="AM95" i="18"/>
  <c r="Z168" i="18"/>
  <c r="AP194" i="18"/>
  <c r="AL194" i="18"/>
  <c r="B471" i="12"/>
  <c r="C471" i="12" s="1"/>
  <c r="S89" i="3"/>
  <c r="B429" i="12"/>
  <c r="C429" i="12" s="1"/>
  <c r="S48" i="3"/>
  <c r="W179" i="4"/>
  <c r="N200" i="18"/>
  <c r="O549" i="12"/>
  <c r="P549" i="12" s="1"/>
  <c r="W167" i="4"/>
  <c r="AM69" i="18"/>
  <c r="AO69" i="18"/>
  <c r="Y75" i="18"/>
  <c r="AL75" i="18"/>
  <c r="AB123" i="18"/>
  <c r="AO123" i="18"/>
  <c r="AN54" i="18"/>
  <c r="AP54" i="18"/>
  <c r="B551" i="12"/>
  <c r="S168" i="3"/>
  <c r="S164" i="3"/>
  <c r="B547" i="12"/>
  <c r="E547" i="12" s="1"/>
  <c r="B459" i="12"/>
  <c r="C459" i="12" s="1"/>
  <c r="S78" i="3"/>
  <c r="S71" i="3"/>
  <c r="B452" i="12"/>
  <c r="E452" i="12" s="1"/>
  <c r="B407" i="12"/>
  <c r="S27" i="3"/>
  <c r="Z196" i="18"/>
  <c r="N195" i="18"/>
  <c r="W174" i="4"/>
  <c r="Y129" i="18"/>
  <c r="AI127" i="12" a="1"/>
  <c r="AI127" i="12" s="1"/>
  <c r="AI367" i="12" s="1"/>
  <c r="N93" i="6" s="1"/>
  <c r="Y115" i="18"/>
  <c r="O67" i="18"/>
  <c r="X46" i="4"/>
  <c r="AB188" i="18"/>
  <c r="Z59" i="18"/>
  <c r="AA183" i="18"/>
  <c r="AA187" i="18"/>
  <c r="Y144" i="18"/>
  <c r="AA73" i="18"/>
  <c r="AA220" i="18"/>
  <c r="AB74" i="18"/>
  <c r="Z111" i="18"/>
  <c r="Z387" i="12"/>
  <c r="Y387" i="12"/>
  <c r="Q387" i="12" s="1"/>
  <c r="S396" i="12"/>
  <c r="T17" i="4" s="1"/>
  <c r="S17" i="4"/>
  <c r="T39" i="18"/>
  <c r="V39" i="18" s="1"/>
  <c r="R39" i="18"/>
  <c r="P527" i="12"/>
  <c r="R527" i="12"/>
  <c r="Q527" i="12" s="1"/>
  <c r="S145" i="4" s="1"/>
  <c r="AQ94" i="18"/>
  <c r="AM94" i="18"/>
  <c r="AP101" i="18"/>
  <c r="Y101" i="18"/>
  <c r="AN101" i="18"/>
  <c r="AA101" i="18"/>
  <c r="AA164" i="18"/>
  <c r="AN164" i="18"/>
  <c r="AP164" i="18"/>
  <c r="Y164" i="18"/>
  <c r="AN140" i="18"/>
  <c r="AP140" i="18"/>
  <c r="Y140" i="18"/>
  <c r="AP161" i="18"/>
  <c r="AA161" i="18"/>
  <c r="Y161" i="18"/>
  <c r="AL161" i="18"/>
  <c r="AN171" i="18"/>
  <c r="AL171" i="18"/>
  <c r="AN138" i="18"/>
  <c r="AL138" i="18"/>
  <c r="Y138" i="18"/>
  <c r="AO156" i="18"/>
  <c r="Z156" i="18"/>
  <c r="AP52" i="18"/>
  <c r="AA52" i="18"/>
  <c r="AN52" i="18"/>
  <c r="AP85" i="18"/>
  <c r="Y85" i="18"/>
  <c r="AA96" i="18"/>
  <c r="Y96" i="18"/>
  <c r="AN110" i="18"/>
  <c r="AL110" i="18"/>
  <c r="AP110" i="18"/>
  <c r="AN142" i="18"/>
  <c r="AA142" i="18"/>
  <c r="AL142" i="18"/>
  <c r="Y142" i="18"/>
  <c r="AB169" i="18"/>
  <c r="AQ169" i="18"/>
  <c r="AO169" i="18"/>
  <c r="AL170" i="18"/>
  <c r="AN170" i="18"/>
  <c r="AP170" i="18"/>
  <c r="AA170" i="18"/>
  <c r="AN173" i="18"/>
  <c r="Y173" i="18"/>
  <c r="AL173" i="18"/>
  <c r="AA173" i="18"/>
  <c r="AP173" i="18"/>
  <c r="Z73" i="18"/>
  <c r="AM73" i="18"/>
  <c r="AB144" i="18"/>
  <c r="AM144" i="18"/>
  <c r="AP191" i="18"/>
  <c r="AN191" i="18"/>
  <c r="AA191" i="18"/>
  <c r="AL215" i="18"/>
  <c r="AA215" i="18"/>
  <c r="Y149" i="18"/>
  <c r="AP149" i="18"/>
  <c r="AN149" i="18"/>
  <c r="AL149" i="18"/>
  <c r="AN153" i="18"/>
  <c r="Y153" i="18"/>
  <c r="AA153" i="18"/>
  <c r="AM218" i="18"/>
  <c r="Z218" i="18"/>
  <c r="AB218" i="18"/>
  <c r="AN136" i="18"/>
  <c r="AP136" i="18"/>
  <c r="AL136" i="18"/>
  <c r="AA136" i="18"/>
  <c r="AN178" i="18"/>
  <c r="AA178" i="18"/>
  <c r="AL178" i="18"/>
  <c r="AP178" i="18"/>
  <c r="AO190" i="18"/>
  <c r="AB190" i="18"/>
  <c r="Y227" i="18"/>
  <c r="AP227" i="18"/>
  <c r="Y137" i="18"/>
  <c r="AA137" i="18"/>
  <c r="AO207" i="18"/>
  <c r="AQ207" i="18"/>
  <c r="S151" i="3"/>
  <c r="B534" i="12"/>
  <c r="B527" i="12"/>
  <c r="S144" i="3"/>
  <c r="B525" i="12"/>
  <c r="S142" i="3"/>
  <c r="S131" i="3"/>
  <c r="B514" i="12"/>
  <c r="B453" i="12"/>
  <c r="S72" i="3"/>
  <c r="S52" i="3"/>
  <c r="B433" i="12"/>
  <c r="C433" i="12" s="1"/>
  <c r="Z224" i="18"/>
  <c r="AA224" i="18"/>
  <c r="W202" i="4"/>
  <c r="O584" i="12"/>
  <c r="N201" i="18"/>
  <c r="O562" i="12"/>
  <c r="Y189" i="18"/>
  <c r="AA189" i="18"/>
  <c r="AA134" i="18"/>
  <c r="Y134" i="18"/>
  <c r="AA132" i="18"/>
  <c r="Y132" i="18"/>
  <c r="Q131" i="18"/>
  <c r="S131" i="18"/>
  <c r="U131" i="18" s="1"/>
  <c r="O484" i="12"/>
  <c r="N124" i="18"/>
  <c r="W103" i="4"/>
  <c r="AB121" i="18"/>
  <c r="Z121" i="18"/>
  <c r="AA121" i="18"/>
  <c r="Y118" i="18"/>
  <c r="AA118" i="18"/>
  <c r="X92" i="4"/>
  <c r="O113" i="18"/>
  <c r="AB103" i="18"/>
  <c r="Y103" i="18"/>
  <c r="N102" i="18"/>
  <c r="O462" i="12"/>
  <c r="R101" i="18"/>
  <c r="T101" i="18"/>
  <c r="V101" i="18" s="1"/>
  <c r="AB97" i="18"/>
  <c r="Z97" i="18"/>
  <c r="Y97" i="18"/>
  <c r="O96" i="18"/>
  <c r="X75" i="4"/>
  <c r="N93" i="18"/>
  <c r="O452" i="12"/>
  <c r="W72" i="4"/>
  <c r="O92" i="18"/>
  <c r="X71" i="4"/>
  <c r="W68" i="4"/>
  <c r="O448" i="12"/>
  <c r="N89" i="18"/>
  <c r="N85" i="18"/>
  <c r="O444" i="12"/>
  <c r="W64" i="4"/>
  <c r="AB78" i="18"/>
  <c r="Z78" i="18"/>
  <c r="Y78" i="18"/>
  <c r="Y47" i="18"/>
  <c r="AA47" i="18"/>
  <c r="W25" i="4"/>
  <c r="N46" i="18"/>
  <c r="N41" i="18"/>
  <c r="W20" i="4"/>
  <c r="O399" i="12"/>
  <c r="X19" i="4"/>
  <c r="O40" i="18"/>
  <c r="N37" i="18"/>
  <c r="W16" i="4"/>
  <c r="O395" i="12"/>
  <c r="O36" i="18"/>
  <c r="X15" i="4"/>
  <c r="Y35" i="18"/>
  <c r="AA35" i="18"/>
  <c r="AA31" i="18"/>
  <c r="Y31" i="18"/>
  <c r="N30" i="18"/>
  <c r="O388" i="12"/>
  <c r="AH41" i="12" a="1"/>
  <c r="AH41" i="12" s="1"/>
  <c r="AE35" i="12" a="1"/>
  <c r="AE35" i="12" s="1"/>
  <c r="AH173" i="12" a="1"/>
  <c r="AH173" i="12" s="1"/>
  <c r="AJ84" i="12" a="1"/>
  <c r="AJ84" i="12" s="1"/>
  <c r="AJ69" i="12" a="1"/>
  <c r="AJ69" i="12" s="1"/>
  <c r="AE87" i="12" a="1"/>
  <c r="AE87" i="12" s="1"/>
  <c r="AJ30" i="12" a="1"/>
  <c r="AJ30" i="12" s="1"/>
  <c r="AI192" i="12" a="1"/>
  <c r="AI192" i="12" s="1"/>
  <c r="AO210" i="18"/>
  <c r="AM210" i="18"/>
  <c r="AB210" i="18"/>
  <c r="AO197" i="18"/>
  <c r="AQ197" i="18"/>
  <c r="AA188" i="18"/>
  <c r="AN188" i="18"/>
  <c r="Z158" i="18"/>
  <c r="AM158" i="18"/>
  <c r="AQ158" i="18"/>
  <c r="AM145" i="18"/>
  <c r="AB145" i="18"/>
  <c r="AB93" i="18"/>
  <c r="AM93" i="18"/>
  <c r="Z93" i="18"/>
  <c r="AQ93" i="18"/>
  <c r="AO34" i="18"/>
  <c r="AQ34" i="18"/>
  <c r="Z34" i="18"/>
  <c r="M569" i="12"/>
  <c r="L569" i="12" s="1"/>
  <c r="M562" i="12"/>
  <c r="L562" i="12" s="1"/>
  <c r="M547" i="12"/>
  <c r="L547" i="12"/>
  <c r="M522" i="12"/>
  <c r="L522" i="12" s="1"/>
  <c r="M512" i="12"/>
  <c r="L512" i="12" s="1"/>
  <c r="F483" i="12"/>
  <c r="S544" i="12"/>
  <c r="T162" i="4" s="1"/>
  <c r="AP171" i="18"/>
  <c r="AO94" i="18"/>
  <c r="AP153" i="18"/>
  <c r="Z200" i="18"/>
  <c r="AN96" i="18"/>
  <c r="AP138" i="18"/>
  <c r="AO200" i="18"/>
  <c r="R582" i="12"/>
  <c r="P582" i="12"/>
  <c r="AL101" i="18"/>
  <c r="AP192" i="18"/>
  <c r="AA192" i="18"/>
  <c r="AO106" i="18"/>
  <c r="AB106" i="18"/>
  <c r="Y87" i="18"/>
  <c r="AL87" i="18"/>
  <c r="AB177" i="18"/>
  <c r="AQ177" i="18"/>
  <c r="AB132" i="18"/>
  <c r="AL116" i="18"/>
  <c r="Y116" i="18"/>
  <c r="S422" i="12"/>
  <c r="T42" i="4" s="1"/>
  <c r="F503" i="12"/>
  <c r="S518" i="12"/>
  <c r="T136" i="4" s="1"/>
  <c r="S485" i="12"/>
  <c r="T104" i="4" s="1"/>
  <c r="S550" i="12"/>
  <c r="T168" i="4" s="1"/>
  <c r="S523" i="12"/>
  <c r="T141" i="4" s="1"/>
  <c r="F424" i="12"/>
  <c r="L43" i="3" s="1"/>
  <c r="F464" i="12"/>
  <c r="L82" i="3" s="1"/>
  <c r="AK153" i="12" a="1"/>
  <c r="AK153" i="12" s="1"/>
  <c r="AN215" i="18"/>
  <c r="AL85" i="18"/>
  <c r="Z94" i="18"/>
  <c r="Z204" i="18"/>
  <c r="AN227" i="18"/>
  <c r="AB204" i="18"/>
  <c r="T88" i="18"/>
  <c r="V88" i="18" s="1"/>
  <c r="AJ168" i="12" a="1"/>
  <c r="AJ168" i="12" s="1"/>
  <c r="AP209" i="18"/>
  <c r="AA209" i="18"/>
  <c r="AL209" i="18"/>
  <c r="AN209" i="18"/>
  <c r="Y209" i="18"/>
  <c r="AQ156" i="18"/>
  <c r="AP210" i="18"/>
  <c r="Z65" i="18"/>
  <c r="AQ65" i="18"/>
  <c r="Z31" i="18"/>
  <c r="AB156" i="18"/>
  <c r="AB222" i="18"/>
  <c r="AA140" i="18"/>
  <c r="AA110" i="18"/>
  <c r="AM156" i="18"/>
  <c r="S135" i="18"/>
  <c r="U135" i="18" s="1"/>
  <c r="Q135" i="18"/>
  <c r="AL153" i="18"/>
  <c r="Y170" i="18"/>
  <c r="AO199" i="18"/>
  <c r="S417" i="12"/>
  <c r="T38" i="4" s="1"/>
  <c r="F507" i="12"/>
  <c r="F530" i="12"/>
  <c r="F579" i="12"/>
  <c r="L101" i="3" s="1"/>
  <c r="F415" i="12"/>
  <c r="L35" i="3" s="1"/>
  <c r="F402" i="12"/>
  <c r="L22" i="3" s="1"/>
  <c r="F531" i="12"/>
  <c r="AN85" i="18"/>
  <c r="AO204" i="18"/>
  <c r="Y38" i="18"/>
  <c r="AL227" i="18"/>
  <c r="X67" i="4"/>
  <c r="Z103" i="18"/>
  <c r="AA115" i="18"/>
  <c r="Y191" i="18"/>
  <c r="AF315" i="12" a="1"/>
  <c r="AF315" i="12" s="1"/>
  <c r="W81" i="4"/>
  <c r="R204" i="18"/>
  <c r="T204" i="18"/>
  <c r="V204" i="18" s="1"/>
  <c r="Z169" i="18"/>
  <c r="AL164" i="18"/>
  <c r="X8" i="4"/>
  <c r="T45" i="18"/>
  <c r="V45" i="18" s="1"/>
  <c r="Q203" i="18"/>
  <c r="S203" i="18"/>
  <c r="U203" i="18" s="1"/>
  <c r="AQ199" i="18"/>
  <c r="AL210" i="18"/>
  <c r="AO145" i="18"/>
  <c r="Q391" i="12"/>
  <c r="S12" i="4" s="1"/>
  <c r="AP96" i="18"/>
  <c r="AB86" i="18"/>
  <c r="S85" i="3"/>
  <c r="B467" i="12"/>
  <c r="C467" i="12" s="1"/>
  <c r="N211" i="18"/>
  <c r="O572" i="12"/>
  <c r="Y50" i="18"/>
  <c r="AA50" i="18"/>
  <c r="AM185" i="18"/>
  <c r="Z185" i="18"/>
  <c r="B439" i="12"/>
  <c r="S58" i="3"/>
  <c r="B417" i="12"/>
  <c r="S37" i="3"/>
  <c r="O220" i="18"/>
  <c r="X199" i="4"/>
  <c r="N72" i="18"/>
  <c r="O431" i="12"/>
  <c r="Z57" i="18"/>
  <c r="AQ43" i="18"/>
  <c r="AQ97" i="18"/>
  <c r="AQ145" i="18"/>
  <c r="AL188" i="18"/>
  <c r="Y65" i="18"/>
  <c r="AN65" i="18"/>
  <c r="AO140" i="18"/>
  <c r="Y214" i="18"/>
  <c r="AA214" i="18"/>
  <c r="AB199" i="18"/>
  <c r="Z193" i="18"/>
  <c r="AP104" i="18"/>
  <c r="AB163" i="18"/>
  <c r="AA160" i="18"/>
  <c r="Y86" i="18"/>
  <c r="AB134" i="18"/>
  <c r="Z152" i="18"/>
  <c r="AM118" i="18"/>
  <c r="AP142" i="18"/>
  <c r="AB189" i="18"/>
  <c r="AA144" i="18"/>
  <c r="AM159" i="18"/>
  <c r="AM149" i="18"/>
  <c r="AP222" i="18"/>
  <c r="AL96" i="18"/>
  <c r="AN73" i="18"/>
  <c r="AB158" i="18"/>
  <c r="Z101" i="18"/>
  <c r="Z84" i="18"/>
  <c r="Z99" i="18"/>
  <c r="AA152" i="18"/>
  <c r="Y297" i="12"/>
  <c r="Y214" i="12"/>
  <c r="Y190" i="12"/>
  <c r="AC311" i="12"/>
  <c r="X361" i="12"/>
  <c r="AA297" i="12"/>
  <c r="AC26" i="12"/>
  <c r="AA25" i="12"/>
  <c r="X344" i="12"/>
  <c r="L361" i="12"/>
  <c r="E87" i="6" s="1"/>
  <c r="AA98" i="12"/>
  <c r="AA208" i="12"/>
  <c r="AA174" i="12"/>
  <c r="AA266" i="12"/>
  <c r="M244" i="12" a="1"/>
  <c r="M244" i="12" s="1"/>
  <c r="AK349" i="12"/>
  <c r="O75" i="6" s="1"/>
  <c r="Y144" i="12"/>
  <c r="X309" i="12"/>
  <c r="AG29" i="18"/>
  <c r="AS29" i="18"/>
  <c r="M258" i="12" a="1"/>
  <c r="M258" i="12" s="1"/>
  <c r="K301" i="12" a="1"/>
  <c r="K301" i="12" s="1"/>
  <c r="M35" i="12" a="1"/>
  <c r="M35" i="12" s="1"/>
  <c r="E216" i="12" a="1"/>
  <c r="E216" i="12" s="1"/>
  <c r="H216" i="12" s="1"/>
  <c r="M126" i="12" a="1"/>
  <c r="M126" i="12" s="1"/>
  <c r="E239" i="12" a="1"/>
  <c r="E239" i="12" s="1"/>
  <c r="H239" i="12" s="1"/>
  <c r="K82" i="12" a="1"/>
  <c r="K82" i="12" s="1"/>
  <c r="E63" i="12" a="1"/>
  <c r="E63" i="12" s="1"/>
  <c r="H63" i="12" s="1"/>
  <c r="K236" i="12" a="1"/>
  <c r="K236" i="12" s="1"/>
  <c r="K9" i="12" a="1"/>
  <c r="K9" i="12" s="1"/>
  <c r="E203" i="12" a="1"/>
  <c r="E203" i="12" s="1"/>
  <c r="H203" i="12" s="1"/>
  <c r="M17" i="12" a="1"/>
  <c r="M17" i="12" s="1"/>
  <c r="K302" i="12" a="1"/>
  <c r="K302" i="12" s="1"/>
  <c r="E177" i="12" a="1"/>
  <c r="E177" i="12" s="1"/>
  <c r="H177" i="12" s="1"/>
  <c r="K85" i="12" a="1"/>
  <c r="K85" i="12" s="1"/>
  <c r="K55" i="12" a="1"/>
  <c r="K55" i="12" s="1"/>
  <c r="K58" i="12" a="1"/>
  <c r="K58" i="12" s="1"/>
  <c r="M178" i="12" a="1"/>
  <c r="M178" i="12" s="1"/>
  <c r="K62" i="12" a="1"/>
  <c r="K62" i="12" s="1"/>
  <c r="E318" i="12" a="1"/>
  <c r="E318" i="12" s="1"/>
  <c r="E206" i="12" a="1"/>
  <c r="E206" i="12" s="1"/>
  <c r="H206" i="12" s="1"/>
  <c r="M30" i="12" a="1"/>
  <c r="M30" i="12" s="1"/>
  <c r="M263" i="12" a="1"/>
  <c r="M263" i="12" s="1"/>
  <c r="M270" i="12" a="1"/>
  <c r="M270" i="12" s="1"/>
  <c r="E74" i="12" a="1"/>
  <c r="E74" i="12" s="1"/>
  <c r="H74" i="12" s="1"/>
  <c r="M301" i="12" a="1"/>
  <c r="M301" i="12" s="1"/>
  <c r="E84" i="12" a="1"/>
  <c r="E84" i="12" s="1"/>
  <c r="H84" i="12" s="1"/>
  <c r="M71" i="12" a="1"/>
  <c r="M71" i="12" s="1"/>
  <c r="K36" i="12" a="1"/>
  <c r="K36" i="12" s="1"/>
  <c r="E161" i="12" a="1"/>
  <c r="E161" i="12" s="1"/>
  <c r="H161" i="12" s="1"/>
  <c r="K77" i="12" a="1"/>
  <c r="K77" i="12" s="1"/>
  <c r="M60" i="12" a="1"/>
  <c r="M60" i="12" s="1"/>
  <c r="M221" i="12" a="1"/>
  <c r="M221" i="12" s="1"/>
  <c r="E59" i="12" a="1"/>
  <c r="E59" i="12" s="1"/>
  <c r="H59" i="12" s="1"/>
  <c r="E128" i="12" a="1"/>
  <c r="E128" i="12" s="1"/>
  <c r="H128" i="12" s="1"/>
  <c r="K316" i="12" a="1"/>
  <c r="K316" i="12" s="1"/>
  <c r="E266" i="12" a="1"/>
  <c r="E266" i="12" s="1"/>
  <c r="H266" i="12" s="1"/>
  <c r="M22" i="12" a="1"/>
  <c r="M22" i="12" s="1"/>
  <c r="K71" i="12" a="1"/>
  <c r="K71" i="12" s="1"/>
  <c r="M87" i="12" a="1"/>
  <c r="M87" i="12" s="1"/>
  <c r="K305" i="12" a="1"/>
  <c r="K305" i="12" s="1"/>
  <c r="K37" i="12" a="1"/>
  <c r="K37" i="12" s="1"/>
  <c r="E181" i="12" a="1"/>
  <c r="E181" i="12" s="1"/>
  <c r="M148" i="12" a="1"/>
  <c r="M148" i="12" s="1"/>
  <c r="E57" i="12" a="1"/>
  <c r="E57" i="12" s="1"/>
  <c r="H57" i="12" s="1"/>
  <c r="E55" i="12" a="1"/>
  <c r="E55" i="12" s="1"/>
  <c r="H55" i="12" s="1"/>
  <c r="E258" i="12" a="1"/>
  <c r="E258" i="12" s="1"/>
  <c r="H258" i="12" s="1"/>
  <c r="M214" i="12" a="1"/>
  <c r="M214" i="12" s="1"/>
  <c r="K207" i="12" a="1"/>
  <c r="K207" i="12" s="1"/>
  <c r="M12" i="12" a="1"/>
  <c r="M12" i="12" s="1"/>
  <c r="E262" i="12" a="1"/>
  <c r="E262" i="12" s="1"/>
  <c r="H262" i="12" s="1"/>
  <c r="E270" i="12" a="1"/>
  <c r="E270" i="12" s="1"/>
  <c r="H270" i="12" s="1"/>
  <c r="K170" i="12" a="1"/>
  <c r="K170" i="12" s="1"/>
  <c r="M266" i="12" a="1"/>
  <c r="M266" i="12" s="1"/>
  <c r="K248" i="12" a="1"/>
  <c r="K248" i="12" s="1"/>
  <c r="E21" i="12" a="1"/>
  <c r="E21" i="12" s="1"/>
  <c r="H21" i="12" s="1"/>
  <c r="K124" i="12" a="1"/>
  <c r="K124" i="12" s="1"/>
  <c r="K118" i="12" a="1"/>
  <c r="K118" i="12" s="1"/>
  <c r="M99" i="12" a="1"/>
  <c r="M99" i="12" s="1"/>
  <c r="K213" i="12" a="1"/>
  <c r="K213" i="12" s="1"/>
  <c r="E200" i="12" a="1"/>
  <c r="E200" i="12" s="1"/>
  <c r="H200" i="12" s="1"/>
  <c r="K102" i="12" a="1"/>
  <c r="K102" i="12" s="1"/>
  <c r="E131" i="12" a="1"/>
  <c r="E131" i="12" s="1"/>
  <c r="H131" i="12" s="1"/>
  <c r="M262" i="12" a="1"/>
  <c r="M262" i="12" s="1"/>
  <c r="M237" i="12" a="1"/>
  <c r="M237" i="12" s="1"/>
  <c r="E223" i="12" a="1"/>
  <c r="E223" i="12" s="1"/>
  <c r="H223" i="12" s="1"/>
  <c r="K287" i="12" a="1"/>
  <c r="K287" i="12" s="1"/>
  <c r="K197" i="12" a="1"/>
  <c r="K197" i="12" s="1"/>
  <c r="E31" i="12" a="1"/>
  <c r="E31" i="12" s="1"/>
  <c r="H31" i="12" s="1"/>
  <c r="M236" i="12" a="1"/>
  <c r="M236" i="12" s="1"/>
  <c r="K290" i="12" a="1"/>
  <c r="K290" i="12" s="1"/>
  <c r="M133" i="12" a="1"/>
  <c r="M133" i="12" s="1"/>
  <c r="K271" i="12" a="1"/>
  <c r="K271" i="12" s="1"/>
  <c r="E105" i="12" a="1"/>
  <c r="E105" i="12" s="1"/>
  <c r="H105" i="12" s="1"/>
  <c r="K295" i="12" a="1"/>
  <c r="K295" i="12" s="1"/>
  <c r="K299" i="12" a="1"/>
  <c r="K299" i="12" s="1"/>
  <c r="K41" i="12" a="1"/>
  <c r="K41" i="12" s="1"/>
  <c r="E9" i="12" a="1"/>
  <c r="E9" i="12" s="1"/>
  <c r="H9" i="12" s="1"/>
  <c r="M27" i="12" a="1"/>
  <c r="M27" i="12" s="1"/>
  <c r="M66" i="12" a="1"/>
  <c r="M66" i="12" s="1"/>
  <c r="K265" i="12" a="1"/>
  <c r="K265" i="12" s="1"/>
  <c r="M109" i="12" a="1"/>
  <c r="M109" i="12" s="1"/>
  <c r="K224" i="12" a="1"/>
  <c r="K224" i="12" s="1"/>
  <c r="K18" i="12" a="1"/>
  <c r="K18" i="12" s="1"/>
  <c r="K29" i="12" a="1"/>
  <c r="K29" i="12" s="1"/>
  <c r="E147" i="12" a="1"/>
  <c r="E147" i="12" s="1"/>
  <c r="H147" i="12" s="1"/>
  <c r="E173" i="12" a="1"/>
  <c r="E173" i="12" s="1"/>
  <c r="H173" i="12" s="1"/>
  <c r="E11" i="12" a="1"/>
  <c r="E11" i="12" s="1"/>
  <c r="H11" i="12" s="1"/>
  <c r="E148" i="12" a="1"/>
  <c r="E148" i="12" s="1"/>
  <c r="H148" i="12" s="1"/>
  <c r="M23" i="12" a="1"/>
  <c r="M23" i="12" s="1"/>
  <c r="K163" i="12" a="1"/>
  <c r="K163" i="12" s="1"/>
  <c r="K282" i="12" a="1"/>
  <c r="K282" i="12" s="1"/>
  <c r="M210" i="12" a="1"/>
  <c r="M210" i="12" s="1"/>
  <c r="K103" i="12" a="1"/>
  <c r="K103" i="12" s="1"/>
  <c r="K156" i="12" a="1"/>
  <c r="K156" i="12" s="1"/>
  <c r="X310" i="12"/>
  <c r="AB310" i="12"/>
  <c r="Y150" i="12"/>
  <c r="Z310" i="12"/>
  <c r="AA156" i="12"/>
  <c r="AC156" i="12"/>
  <c r="AC301" i="12"/>
  <c r="AA301" i="12"/>
  <c r="AA150" i="12"/>
  <c r="K218" i="12" a="1"/>
  <c r="K218" i="12" s="1"/>
  <c r="M242" i="12" a="1"/>
  <c r="M242" i="12" s="1"/>
  <c r="M174" i="12" a="1"/>
  <c r="M174" i="12" s="1"/>
  <c r="K294" i="12" a="1"/>
  <c r="K294" i="12" s="1"/>
  <c r="M179" i="12" a="1"/>
  <c r="M179" i="12" s="1"/>
  <c r="M219" i="12" a="1"/>
  <c r="M219" i="12" s="1"/>
  <c r="E13" i="12" a="1"/>
  <c r="E13" i="12" s="1"/>
  <c r="M97" i="12" a="1"/>
  <c r="M97" i="12" s="1"/>
  <c r="K168" i="12" a="1"/>
  <c r="K168" i="12" s="1"/>
  <c r="K303" i="12" a="1"/>
  <c r="K303" i="12" s="1"/>
  <c r="M288" i="12" a="1"/>
  <c r="M288" i="12" s="1"/>
  <c r="K281" i="12" a="1"/>
  <c r="K281" i="12" s="1"/>
  <c r="E189" i="12" a="1"/>
  <c r="E189" i="12" s="1"/>
  <c r="H189" i="12" s="1"/>
  <c r="M24" i="12" a="1"/>
  <c r="M24" i="12" s="1"/>
  <c r="E287" i="12" a="1"/>
  <c r="E287" i="12" s="1"/>
  <c r="H287" i="12" s="1"/>
  <c r="E109" i="12" a="1"/>
  <c r="E109" i="12" s="1"/>
  <c r="H109" i="12" s="1"/>
  <c r="M223" i="12" a="1"/>
  <c r="M223" i="12" s="1"/>
  <c r="E251" i="12" a="1"/>
  <c r="E251" i="12" s="1"/>
  <c r="H251" i="12" s="1"/>
  <c r="E77" i="12" a="1"/>
  <c r="E77" i="12" s="1"/>
  <c r="H77" i="12" s="1"/>
  <c r="K251" i="12" a="1"/>
  <c r="K251" i="12" s="1"/>
  <c r="M212" i="12" a="1"/>
  <c r="M212" i="12" s="1"/>
  <c r="K256" i="12" a="1"/>
  <c r="K256" i="12" s="1"/>
  <c r="E58" i="12" a="1"/>
  <c r="E58" i="12" s="1"/>
  <c r="H58" i="12" s="1"/>
  <c r="M160" i="12" a="1"/>
  <c r="M160" i="12" s="1"/>
  <c r="E81" i="12" a="1"/>
  <c r="E81" i="12" s="1"/>
  <c r="H81" i="12" s="1"/>
  <c r="M196" i="12" a="1"/>
  <c r="M196" i="12" s="1"/>
  <c r="E25" i="12" a="1"/>
  <c r="E25" i="12" s="1"/>
  <c r="H25" i="12" s="1"/>
  <c r="M72" i="12" a="1"/>
  <c r="M72" i="12" s="1"/>
  <c r="E168" i="12" a="1"/>
  <c r="E168" i="12" s="1"/>
  <c r="H168" i="12" s="1"/>
  <c r="E261" i="12" a="1"/>
  <c r="E261" i="12" s="1"/>
  <c r="H261" i="12" s="1"/>
  <c r="K173" i="12" a="1"/>
  <c r="K173" i="12" s="1"/>
  <c r="E236" i="12" a="1"/>
  <c r="E236" i="12" s="1"/>
  <c r="H236" i="12" s="1"/>
  <c r="E311" i="12" a="1"/>
  <c r="E311" i="12" s="1"/>
  <c r="H311" i="12" s="1"/>
  <c r="K131" i="12" a="1"/>
  <c r="K131" i="12" s="1"/>
  <c r="M39" i="12" a="1"/>
  <c r="M39" i="12" s="1"/>
  <c r="K74" i="12" a="1"/>
  <c r="K74" i="12" s="1"/>
  <c r="K34" i="12" a="1"/>
  <c r="K34" i="12" s="1"/>
  <c r="M76" i="12" a="1"/>
  <c r="M76" i="12" s="1"/>
  <c r="K53" i="12" a="1"/>
  <c r="K53" i="12" s="1"/>
  <c r="M86" i="12" a="1"/>
  <c r="M86" i="12" s="1"/>
  <c r="M143" i="12" a="1"/>
  <c r="M143" i="12" s="1"/>
  <c r="K167" i="12" a="1"/>
  <c r="K167" i="12" s="1"/>
  <c r="M16" i="12" a="1"/>
  <c r="M16" i="12" s="1"/>
  <c r="E299" i="12" a="1"/>
  <c r="E299" i="12" s="1"/>
  <c r="H299" i="12" s="1"/>
  <c r="M53" i="12" a="1"/>
  <c r="M53" i="12" s="1"/>
  <c r="M123" i="12" a="1"/>
  <c r="M123" i="12" s="1"/>
  <c r="M166" i="12" a="1"/>
  <c r="M166" i="12" s="1"/>
  <c r="K225" i="12" a="1"/>
  <c r="K225" i="12" s="1"/>
  <c r="K106" i="12" a="1"/>
  <c r="K106" i="12" s="1"/>
  <c r="E312" i="12" a="1"/>
  <c r="E312" i="12" s="1"/>
  <c r="H312" i="12" s="1"/>
  <c r="K247" i="12" a="1"/>
  <c r="K247" i="12" s="1"/>
  <c r="K252" i="12" a="1"/>
  <c r="K252" i="12" s="1"/>
  <c r="E208" i="12" a="1"/>
  <c r="E208" i="12" s="1"/>
  <c r="H208" i="12" s="1"/>
  <c r="E35" i="12" a="1"/>
  <c r="E35" i="12" s="1"/>
  <c r="H35" i="12" s="1"/>
  <c r="E99" i="12" a="1"/>
  <c r="E99" i="12" s="1"/>
  <c r="H99" i="12" s="1"/>
  <c r="K259" i="12" a="1"/>
  <c r="K259" i="12" s="1"/>
  <c r="M36" i="12" a="1"/>
  <c r="M36" i="12" s="1"/>
  <c r="M235" i="12" a="1"/>
  <c r="M235" i="12" s="1"/>
  <c r="K26" i="12" a="1"/>
  <c r="K26" i="12" s="1"/>
  <c r="E135" i="12" a="1"/>
  <c r="E135" i="12" s="1"/>
  <c r="E40" i="12" a="1"/>
  <c r="E40" i="12" s="1"/>
  <c r="H40" i="12" s="1"/>
  <c r="E67" i="12" a="1"/>
  <c r="E67" i="12" s="1"/>
  <c r="M217" i="12" a="1"/>
  <c r="M217" i="12" s="1"/>
  <c r="K312" i="12" a="1"/>
  <c r="K312" i="12" s="1"/>
  <c r="E263" i="12" a="1"/>
  <c r="E263" i="12" s="1"/>
  <c r="H263" i="12" s="1"/>
  <c r="M207" i="12" a="1"/>
  <c r="M207" i="12" s="1"/>
  <c r="K172" i="12" a="1"/>
  <c r="K172" i="12" s="1"/>
  <c r="K204" i="12" a="1"/>
  <c r="K204" i="12" s="1"/>
  <c r="K143" i="12" a="1"/>
  <c r="K143" i="12" s="1"/>
  <c r="K154" i="12" a="1"/>
  <c r="K154" i="12" s="1"/>
  <c r="M70" i="12" a="1"/>
  <c r="M70" i="12" s="1"/>
  <c r="M204" i="12" a="1"/>
  <c r="M204" i="12" s="1"/>
  <c r="K291" i="12" a="1"/>
  <c r="K291" i="12" s="1"/>
  <c r="E163" i="12" a="1"/>
  <c r="E163" i="12" s="1"/>
  <c r="H163" i="12" s="1"/>
  <c r="K21" i="12" a="1"/>
  <c r="K21" i="12" s="1"/>
  <c r="E195" i="12" a="1"/>
  <c r="E195" i="12" s="1"/>
  <c r="H195" i="12" s="1"/>
  <c r="E143" i="12" a="1"/>
  <c r="E143" i="12" s="1"/>
  <c r="H143" i="12" s="1"/>
  <c r="E113" i="12" a="1"/>
  <c r="E113" i="12" s="1"/>
  <c r="H113" i="12" s="1"/>
  <c r="E182" i="12" a="1"/>
  <c r="E182" i="12" s="1"/>
  <c r="K310" i="12" a="1"/>
  <c r="K310" i="12" s="1"/>
  <c r="M75" i="12" a="1"/>
  <c r="M75" i="12" s="1"/>
  <c r="M250" i="12" a="1"/>
  <c r="M250" i="12" s="1"/>
  <c r="M284" i="12" a="1"/>
  <c r="M284" i="12" s="1"/>
  <c r="M286" i="12" a="1"/>
  <c r="M286" i="12" s="1"/>
  <c r="M238" i="12" a="1"/>
  <c r="M238" i="12" s="1"/>
  <c r="K116" i="12" a="1"/>
  <c r="K116" i="12" s="1"/>
  <c r="E17" i="12" a="1"/>
  <c r="E17" i="12" s="1"/>
  <c r="M169" i="12" a="1"/>
  <c r="M169" i="12" s="1"/>
  <c r="M293" i="12" a="1"/>
  <c r="M293" i="12" s="1"/>
  <c r="M211" i="12" a="1"/>
  <c r="M211" i="12" s="1"/>
  <c r="E273" i="12" a="1"/>
  <c r="E273" i="12" s="1"/>
  <c r="K270" i="12" a="1"/>
  <c r="K270" i="12" s="1"/>
  <c r="E164" i="12" a="1"/>
  <c r="E164" i="12" s="1"/>
  <c r="H164" i="12" s="1"/>
  <c r="K114" i="12" a="1"/>
  <c r="K114" i="12" s="1"/>
  <c r="E115" i="12" a="1"/>
  <c r="E115" i="12" s="1"/>
  <c r="H115" i="12" s="1"/>
  <c r="K221" i="12" a="1"/>
  <c r="K221" i="12" s="1"/>
  <c r="E199" i="12" a="1"/>
  <c r="E199" i="12" s="1"/>
  <c r="H199" i="12" s="1"/>
  <c r="M225" i="12" a="1"/>
  <c r="M225" i="12" s="1"/>
  <c r="E302" i="12" a="1"/>
  <c r="E302" i="12" s="1"/>
  <c r="H302" i="12" s="1"/>
  <c r="K132" i="12" a="1"/>
  <c r="K132" i="12" s="1"/>
  <c r="K176" i="12" a="1"/>
  <c r="K176" i="12" s="1"/>
  <c r="M84" i="12" a="1"/>
  <c r="M84" i="12" s="1"/>
  <c r="E103" i="12" a="1"/>
  <c r="E103" i="12" s="1"/>
  <c r="M63" i="12" a="1"/>
  <c r="M63" i="12" s="1"/>
  <c r="M163" i="12" a="1"/>
  <c r="M163" i="12" s="1"/>
  <c r="K262" i="12" a="1"/>
  <c r="K262" i="12" s="1"/>
  <c r="E283" i="12" a="1"/>
  <c r="E283" i="12" s="1"/>
  <c r="H283" i="12" s="1"/>
  <c r="M158" i="12" a="1"/>
  <c r="M158" i="12" s="1"/>
  <c r="K200" i="12" a="1"/>
  <c r="K200" i="12" s="1"/>
  <c r="K125" i="12" a="1"/>
  <c r="K125" i="12" s="1"/>
  <c r="M283" i="12" a="1"/>
  <c r="M283" i="12" s="1"/>
  <c r="E227" i="12" a="1"/>
  <c r="E227" i="12" s="1"/>
  <c r="E69" i="12" a="1"/>
  <c r="E69" i="12" s="1"/>
  <c r="H69" i="12" s="1"/>
  <c r="E265" i="12" a="1"/>
  <c r="E265" i="12" s="1"/>
  <c r="H265" i="12" s="1"/>
  <c r="K249" i="12" a="1"/>
  <c r="K249" i="12" s="1"/>
  <c r="K22" i="12" a="1"/>
  <c r="K22" i="12" s="1"/>
  <c r="E166" i="12" a="1"/>
  <c r="E166" i="12" s="1"/>
  <c r="H166" i="12" s="1"/>
  <c r="M313" i="12" a="1"/>
  <c r="M313" i="12" s="1"/>
  <c r="K128" i="12" a="1"/>
  <c r="K128" i="12" s="1"/>
  <c r="E8" i="12" a="1"/>
  <c r="E8" i="12" s="1"/>
  <c r="H8" i="12" s="1"/>
  <c r="M115" i="12" a="1"/>
  <c r="M115" i="12" s="1"/>
  <c r="AB115" i="12" s="1"/>
  <c r="K216" i="12" a="1"/>
  <c r="K216" i="12" s="1"/>
  <c r="K59" i="12" a="1"/>
  <c r="K59" i="12" s="1"/>
  <c r="K208" i="12" a="1"/>
  <c r="K208" i="12" s="1"/>
  <c r="M38" i="12" a="1"/>
  <c r="M38" i="12" s="1"/>
  <c r="M51" i="12" a="1"/>
  <c r="M51" i="12" s="1"/>
  <c r="K203" i="12" a="1"/>
  <c r="K203" i="12" s="1"/>
  <c r="K32" i="12" a="1"/>
  <c r="K32" i="12" s="1"/>
  <c r="E309" i="12" a="1"/>
  <c r="E309" i="12" s="1"/>
  <c r="H309" i="12" s="1"/>
  <c r="M255" i="12" a="1"/>
  <c r="M255" i="12" s="1"/>
  <c r="E97" i="12" a="1"/>
  <c r="E97" i="12" s="1"/>
  <c r="H97" i="12" s="1"/>
  <c r="M105" i="12" a="1"/>
  <c r="M105" i="12" s="1"/>
  <c r="M267" i="12" a="1"/>
  <c r="M267" i="12" s="1"/>
  <c r="M312" i="12" a="1"/>
  <c r="M312" i="12" s="1"/>
  <c r="K166" i="12" a="1"/>
  <c r="K166" i="12" s="1"/>
  <c r="M132" i="12" a="1"/>
  <c r="M132" i="12" s="1"/>
  <c r="E194" i="12" a="1"/>
  <c r="E194" i="12" s="1"/>
  <c r="H194" i="12" s="1"/>
  <c r="AA123" i="12"/>
  <c r="M271" i="12" a="1"/>
  <c r="M271" i="12" s="1"/>
  <c r="Z271" i="12" s="1"/>
  <c r="K260" i="12" a="1"/>
  <c r="K260" i="12" s="1"/>
  <c r="M224" i="12" a="1"/>
  <c r="M224" i="12" s="1"/>
  <c r="K75" i="12" a="1"/>
  <c r="K75" i="12" s="1"/>
  <c r="K235" i="12" a="1"/>
  <c r="K235" i="12" s="1"/>
  <c r="M164" i="12" a="1"/>
  <c r="M164" i="12" s="1"/>
  <c r="E314" i="12" a="1"/>
  <c r="E314" i="12" s="1"/>
  <c r="H314" i="12" s="1"/>
  <c r="E215" i="12" a="1"/>
  <c r="E215" i="12" s="1"/>
  <c r="H215" i="12" s="1"/>
  <c r="M253" i="12" a="1"/>
  <c r="M253" i="12" s="1"/>
  <c r="M194" i="12" a="1"/>
  <c r="M194" i="12" s="1"/>
  <c r="E183" i="12" a="1"/>
  <c r="E183" i="12" s="1"/>
  <c r="E157" i="12" a="1"/>
  <c r="E157" i="12" s="1"/>
  <c r="H157" i="12" s="1"/>
  <c r="K160" i="12" a="1"/>
  <c r="K160" i="12" s="1"/>
  <c r="K107" i="12" a="1"/>
  <c r="K107" i="12" s="1"/>
  <c r="M202" i="12" a="1"/>
  <c r="M202" i="12" s="1"/>
  <c r="M307" i="12" a="1"/>
  <c r="M307" i="12" s="1"/>
  <c r="M65" i="12" a="1"/>
  <c r="M65" i="12" s="1"/>
  <c r="M306" i="12" a="1"/>
  <c r="M306" i="12" s="1"/>
  <c r="M295" i="12" a="1"/>
  <c r="M295" i="12" s="1"/>
  <c r="E19" i="12" a="1"/>
  <c r="E19" i="12" s="1"/>
  <c r="H19" i="12" s="1"/>
  <c r="E197" i="12" a="1"/>
  <c r="E197" i="12" s="1"/>
  <c r="H197" i="12" s="1"/>
  <c r="M28" i="12" a="1"/>
  <c r="M28" i="12" s="1"/>
  <c r="AB28" i="12" s="1"/>
  <c r="M102" i="12" a="1"/>
  <c r="M102" i="12" s="1"/>
  <c r="E269" i="12" a="1"/>
  <c r="E269" i="12" s="1"/>
  <c r="H269" i="12" s="1"/>
  <c r="M20" i="12" a="1"/>
  <c r="M20" i="12" s="1"/>
  <c r="M285" i="12" a="1"/>
  <c r="M285" i="12" s="1"/>
  <c r="M13" i="12" a="1"/>
  <c r="M13" i="12" s="1"/>
  <c r="Z13" i="12" s="1"/>
  <c r="E169" i="12" a="1"/>
  <c r="E169" i="12" s="1"/>
  <c r="H169" i="12" s="1"/>
  <c r="E191" i="12" a="1"/>
  <c r="E191" i="12" s="1"/>
  <c r="H191" i="12" s="1"/>
  <c r="E72" i="12" a="1"/>
  <c r="E72" i="12" s="1"/>
  <c r="H72" i="12" s="1"/>
  <c r="K19" i="12" a="1"/>
  <c r="K19" i="12" s="1"/>
  <c r="M103" i="12" a="1"/>
  <c r="M103" i="12" s="1"/>
  <c r="K286" i="12" a="1"/>
  <c r="K286" i="12" s="1"/>
  <c r="M195" i="12" a="1"/>
  <c r="M195" i="12" s="1"/>
  <c r="K311" i="12" a="1"/>
  <c r="K311" i="12" s="1"/>
  <c r="M114" i="12" a="1"/>
  <c r="M114" i="12" s="1"/>
  <c r="E75" i="12" a="1"/>
  <c r="E75" i="12" s="1"/>
  <c r="H75" i="12" s="1"/>
  <c r="M81" i="12" a="1"/>
  <c r="M81" i="12" s="1"/>
  <c r="E305" i="12" a="1"/>
  <c r="E305" i="12" s="1"/>
  <c r="H305" i="12" s="1"/>
  <c r="E119" i="12" a="1"/>
  <c r="E119" i="12" s="1"/>
  <c r="H119" i="12" s="1"/>
  <c r="K255" i="12" a="1"/>
  <c r="K255" i="12" s="1"/>
  <c r="K133" i="12" a="1"/>
  <c r="K133" i="12" s="1"/>
  <c r="K373" i="12" s="1"/>
  <c r="M74" i="12" a="1"/>
  <c r="M74" i="12" s="1"/>
  <c r="M98" i="12" a="1"/>
  <c r="M98" i="12" s="1"/>
  <c r="E313" i="12" a="1"/>
  <c r="E313" i="12" s="1"/>
  <c r="H313" i="12" s="1"/>
  <c r="M216" i="12" a="1"/>
  <c r="M216" i="12" s="1"/>
  <c r="E102" i="12" a="1"/>
  <c r="E102" i="12" s="1"/>
  <c r="H102" i="12" s="1"/>
  <c r="E36" i="12" a="1"/>
  <c r="E36" i="12" s="1"/>
  <c r="H36" i="12" s="1"/>
  <c r="K67" i="12" a="1"/>
  <c r="K67" i="12" s="1"/>
  <c r="K165" i="12" a="1"/>
  <c r="K165" i="12" s="1"/>
  <c r="K201" i="12" a="1"/>
  <c r="K201" i="12" s="1"/>
  <c r="E190" i="12" a="1"/>
  <c r="E190" i="12" s="1"/>
  <c r="H190" i="12" s="1"/>
  <c r="E167" i="12" a="1"/>
  <c r="E167" i="12" s="1"/>
  <c r="H167" i="12" s="1"/>
  <c r="K195" i="12" a="1"/>
  <c r="K195" i="12" s="1"/>
  <c r="K84" i="12" a="1"/>
  <c r="K84" i="12" s="1"/>
  <c r="M251" i="12" a="1"/>
  <c r="M251" i="12" s="1"/>
  <c r="E207" i="12" a="1"/>
  <c r="E207" i="12" s="1"/>
  <c r="H207" i="12" s="1"/>
  <c r="AA163" i="12"/>
  <c r="Y149" i="12"/>
  <c r="Y257" i="12"/>
  <c r="AA249" i="12"/>
  <c r="Y120" i="12"/>
  <c r="AC211" i="12"/>
  <c r="Y284" i="12"/>
  <c r="Y269" i="12"/>
  <c r="Y19" i="12"/>
  <c r="Y253" i="12"/>
  <c r="AC84" i="12"/>
  <c r="AA22" i="12"/>
  <c r="AB33" i="12"/>
  <c r="Y262" i="12"/>
  <c r="Y117" i="12"/>
  <c r="AJ351" i="12"/>
  <c r="X386" i="12"/>
  <c r="U386" i="12"/>
  <c r="AI8" i="12" a="1"/>
  <c r="AI8" i="12" s="1"/>
  <c r="M303" i="12" a="1"/>
  <c r="M303" i="12" s="1"/>
  <c r="AB303" i="12" s="1"/>
  <c r="L348" i="12"/>
  <c r="E74" i="6" s="1"/>
  <c r="AC15" i="12"/>
  <c r="Y248" i="12"/>
  <c r="Y61" i="12"/>
  <c r="AA15" i="12"/>
  <c r="AA248" i="12"/>
  <c r="AC61" i="12"/>
  <c r="AC215" i="12"/>
  <c r="I364" i="12"/>
  <c r="D90" i="6" s="1"/>
  <c r="I90" i="6" s="1"/>
  <c r="E151" i="12" a="1"/>
  <c r="E151" i="12" s="1"/>
  <c r="H151" i="12" s="1"/>
  <c r="K266" i="12" a="1"/>
  <c r="K266" i="12" s="1"/>
  <c r="E87" i="12" a="1"/>
  <c r="E87" i="12" s="1"/>
  <c r="H87" i="12" s="1"/>
  <c r="E20" i="12" a="1"/>
  <c r="E20" i="12" s="1"/>
  <c r="H20" i="12" s="1"/>
  <c r="E62" i="12" a="1"/>
  <c r="E62" i="12" s="1"/>
  <c r="H62" i="12" s="1"/>
  <c r="E300" i="12" a="1"/>
  <c r="E300" i="12" s="1"/>
  <c r="H300" i="12" s="1"/>
  <c r="E88" i="12" a="1"/>
  <c r="E88" i="12" s="1"/>
  <c r="K13" i="12" a="1"/>
  <c r="K13" i="12" s="1"/>
  <c r="M173" i="12" a="1"/>
  <c r="M173" i="12" s="1"/>
  <c r="K27" i="12" a="1"/>
  <c r="K27" i="12" s="1"/>
  <c r="M40" i="12" a="1"/>
  <c r="M40" i="12" s="1"/>
  <c r="K254" i="12" a="1"/>
  <c r="K254" i="12" s="1"/>
  <c r="M107" i="12" a="1"/>
  <c r="M107" i="12" s="1"/>
  <c r="M125" i="12" a="1"/>
  <c r="M125" i="12" s="1"/>
  <c r="K253" i="12" a="1"/>
  <c r="K253" i="12" s="1"/>
  <c r="E179" i="12" a="1"/>
  <c r="E179" i="12" s="1"/>
  <c r="H179" i="12" s="1"/>
  <c r="E34" i="12" a="1"/>
  <c r="E34" i="12" s="1"/>
  <c r="H34" i="12" s="1"/>
  <c r="E249" i="12" a="1"/>
  <c r="E249" i="12" s="1"/>
  <c r="H249" i="12" s="1"/>
  <c r="M167" i="12" a="1"/>
  <c r="M167" i="12" s="1"/>
  <c r="K120" i="12" a="1"/>
  <c r="K120" i="12" s="1"/>
  <c r="E198" i="12" a="1"/>
  <c r="E198" i="12" s="1"/>
  <c r="H198" i="12" s="1"/>
  <c r="K129" i="12" a="1"/>
  <c r="K129" i="12" s="1"/>
  <c r="M201" i="12" a="1"/>
  <c r="M201" i="12" s="1"/>
  <c r="E28" i="12" a="1"/>
  <c r="E28" i="12" s="1"/>
  <c r="H28" i="12" s="1"/>
  <c r="K63" i="12" a="1"/>
  <c r="K63" i="12" s="1"/>
  <c r="E125" i="12" a="1"/>
  <c r="E125" i="12" s="1"/>
  <c r="H125" i="12" s="1"/>
  <c r="M122" i="12" a="1"/>
  <c r="M122" i="12" s="1"/>
  <c r="K38" i="12" a="1"/>
  <c r="K38" i="12" s="1"/>
  <c r="E241" i="12" a="1"/>
  <c r="E241" i="12" s="1"/>
  <c r="E315" i="12" a="1"/>
  <c r="E315" i="12" s="1"/>
  <c r="H315" i="12" s="1"/>
  <c r="M205" i="12" a="1"/>
  <c r="M205" i="12" s="1"/>
  <c r="K210" i="12" a="1"/>
  <c r="K210" i="12" s="1"/>
  <c r="K217" i="12" a="1"/>
  <c r="K217" i="12" s="1"/>
  <c r="K214" i="12" a="1"/>
  <c r="K214" i="12" s="1"/>
  <c r="E180" i="12" a="1"/>
  <c r="E180" i="12" s="1"/>
  <c r="E116" i="12" a="1"/>
  <c r="E116" i="12" s="1"/>
  <c r="H116" i="12" s="1"/>
  <c r="E156" i="12" a="1"/>
  <c r="E156" i="12" s="1"/>
  <c r="H156" i="12" s="1"/>
  <c r="M5" i="12" a="1"/>
  <c r="M5" i="12" s="1"/>
  <c r="K110" i="12" a="1"/>
  <c r="K110" i="12" s="1"/>
  <c r="M198" i="12" a="1"/>
  <c r="M198" i="12" s="1"/>
  <c r="K298" i="12" a="1"/>
  <c r="K298" i="12" s="1"/>
  <c r="E123" i="12" a="1"/>
  <c r="E123" i="12" s="1"/>
  <c r="K127" i="12" a="1"/>
  <c r="K127" i="12" s="1"/>
  <c r="K250" i="12" a="1"/>
  <c r="K250" i="12" s="1"/>
  <c r="M190" i="12" a="1"/>
  <c r="M190" i="12" s="1"/>
  <c r="M317" i="12" a="1"/>
  <c r="M317" i="12" s="1"/>
  <c r="K159" i="12" a="1"/>
  <c r="K159" i="12" s="1"/>
  <c r="K100" i="12" a="1"/>
  <c r="K100" i="12" s="1"/>
  <c r="M200" i="12" a="1"/>
  <c r="M200" i="12" s="1"/>
  <c r="M144" i="12" a="1"/>
  <c r="M144" i="12" s="1"/>
  <c r="K56" i="12" a="1"/>
  <c r="K56" i="12" s="1"/>
  <c r="E52" i="12" a="1"/>
  <c r="E52" i="12" s="1"/>
  <c r="H52" i="12" s="1"/>
  <c r="M85" i="12" a="1"/>
  <c r="M85" i="12" s="1"/>
  <c r="K113" i="12" a="1"/>
  <c r="K113" i="12" s="1"/>
  <c r="K191" i="12" a="1"/>
  <c r="K191" i="12" s="1"/>
  <c r="E204" i="12" a="1"/>
  <c r="E204" i="12" s="1"/>
  <c r="H204" i="12" s="1"/>
  <c r="M297" i="12" a="1"/>
  <c r="M297" i="12" s="1"/>
  <c r="E298" i="12" a="1"/>
  <c r="E298" i="12" s="1"/>
  <c r="H298" i="12" s="1"/>
  <c r="E292" i="12" a="1"/>
  <c r="E292" i="12" s="1"/>
  <c r="H292" i="12" s="1"/>
  <c r="M176" i="12" a="1"/>
  <c r="M176" i="12" s="1"/>
  <c r="AB176" i="12" s="1"/>
  <c r="E145" i="12" a="1"/>
  <c r="E145" i="12" s="1"/>
  <c r="H145" i="12" s="1"/>
  <c r="E16" i="12" a="1"/>
  <c r="E16" i="12" s="1"/>
  <c r="H16" i="12" s="1"/>
  <c r="K219" i="12" a="1"/>
  <c r="K219" i="12" s="1"/>
  <c r="E144" i="12" a="1"/>
  <c r="E144" i="12" s="1"/>
  <c r="H144" i="12" s="1"/>
  <c r="E38" i="12" a="1"/>
  <c r="E38" i="12" s="1"/>
  <c r="H38" i="12" s="1"/>
  <c r="E170" i="12" a="1"/>
  <c r="E170" i="12" s="1"/>
  <c r="H170" i="12" s="1"/>
  <c r="K99" i="12" a="1"/>
  <c r="K99" i="12" s="1"/>
  <c r="E225" i="12" a="1"/>
  <c r="E225" i="12" s="1"/>
  <c r="H225" i="12" s="1"/>
  <c r="K149" i="12" a="1"/>
  <c r="K149" i="12" s="1"/>
  <c r="M300" i="12" a="1"/>
  <c r="M300" i="12" s="1"/>
  <c r="E65" i="12" a="1"/>
  <c r="E65" i="12" s="1"/>
  <c r="H65" i="12" s="1"/>
  <c r="M14" i="12" a="1"/>
  <c r="M14" i="12" s="1"/>
  <c r="K60" i="12" a="1"/>
  <c r="K60" i="12" s="1"/>
  <c r="E29" i="12" a="1"/>
  <c r="E29" i="12" s="1"/>
  <c r="M269" i="12" a="1"/>
  <c r="M269" i="12" s="1"/>
  <c r="E209" i="12" a="1"/>
  <c r="E209" i="12" s="1"/>
  <c r="H209" i="12" s="1"/>
  <c r="M21" i="12" a="1"/>
  <c r="M21" i="12" s="1"/>
  <c r="E6" i="12" a="1"/>
  <c r="E6" i="12" s="1"/>
  <c r="H6" i="12" s="1"/>
  <c r="K264" i="12" a="1"/>
  <c r="K264" i="12" s="1"/>
  <c r="M106" i="12" a="1"/>
  <c r="M106" i="12" s="1"/>
  <c r="M256" i="12" a="1"/>
  <c r="M256" i="12" s="1"/>
  <c r="E210" i="12" a="1"/>
  <c r="E210" i="12" s="1"/>
  <c r="H210" i="12" s="1"/>
  <c r="M248" i="12" a="1"/>
  <c r="M248" i="12" s="1"/>
  <c r="K130" i="12" a="1"/>
  <c r="K130" i="12" s="1"/>
  <c r="M9" i="12" a="1"/>
  <c r="M9" i="12" s="1"/>
  <c r="M159" i="12" a="1"/>
  <c r="M159" i="12" s="1"/>
  <c r="M64" i="12" a="1"/>
  <c r="M64" i="12" s="1"/>
  <c r="K20" i="12" a="1"/>
  <c r="K20" i="12" s="1"/>
  <c r="M67" i="12" a="1"/>
  <c r="M67" i="12" s="1"/>
  <c r="K162" i="12" a="1"/>
  <c r="K162" i="12" s="1"/>
  <c r="E304" i="12" a="1"/>
  <c r="E304" i="12" s="1"/>
  <c r="H304" i="12" s="1"/>
  <c r="K61" i="12" a="1"/>
  <c r="K61" i="12" s="1"/>
  <c r="K198" i="12" a="1"/>
  <c r="K198" i="12" s="1"/>
  <c r="M222" i="12" a="1"/>
  <c r="M222" i="12" s="1"/>
  <c r="K65" i="12" a="1"/>
  <c r="K65" i="12" s="1"/>
  <c r="K158" i="12" a="1"/>
  <c r="K158" i="12" s="1"/>
  <c r="M80" i="12" a="1"/>
  <c r="M80" i="12" s="1"/>
  <c r="E248" i="12" a="1"/>
  <c r="E248" i="12" s="1"/>
  <c r="H248" i="12" s="1"/>
  <c r="E104" i="12" a="1"/>
  <c r="E104" i="12" s="1"/>
  <c r="H104" i="12" s="1"/>
  <c r="E319" i="12" a="1"/>
  <c r="E319" i="12" s="1"/>
  <c r="K24" i="12" a="1"/>
  <c r="K24" i="12" s="1"/>
  <c r="E217" i="12" a="1"/>
  <c r="E217" i="12" s="1"/>
  <c r="H217" i="12" s="1"/>
  <c r="E70" i="12" a="1"/>
  <c r="E70" i="12" s="1"/>
  <c r="H70" i="12" s="1"/>
  <c r="M131" i="12" a="1"/>
  <c r="M131" i="12" s="1"/>
  <c r="Z131" i="12" s="1"/>
  <c r="K223" i="12" a="1"/>
  <c r="K223" i="12" s="1"/>
  <c r="M311" i="12" a="1"/>
  <c r="M311" i="12" s="1"/>
  <c r="E201" i="12" a="1"/>
  <c r="E201" i="12" s="1"/>
  <c r="H201" i="12" s="1"/>
  <c r="M112" i="12" a="1"/>
  <c r="M112" i="12" s="1"/>
  <c r="E23" i="12" a="1"/>
  <c r="E23" i="12" s="1"/>
  <c r="M111" i="12" a="1"/>
  <c r="M111" i="12" s="1"/>
  <c r="M308" i="12" a="1"/>
  <c r="M308" i="12" s="1"/>
  <c r="M314" i="12" a="1"/>
  <c r="M314" i="12" s="1"/>
  <c r="E162" i="12" a="1"/>
  <c r="E162" i="12" s="1"/>
  <c r="H162" i="12" s="1"/>
  <c r="K97" i="12" a="1"/>
  <c r="K97" i="12" s="1"/>
  <c r="M119" i="12" a="1"/>
  <c r="M119" i="12" s="1"/>
  <c r="E45" i="12" a="1"/>
  <c r="E45" i="12" s="1"/>
  <c r="M302" i="12" a="1"/>
  <c r="M302" i="12" s="1"/>
  <c r="E214" i="12" a="1"/>
  <c r="E214" i="12" s="1"/>
  <c r="H214" i="12" s="1"/>
  <c r="AD28" i="18"/>
  <c r="AS28" i="18"/>
  <c r="Z199" i="12"/>
  <c r="AB287" i="12"/>
  <c r="AB26" i="12"/>
  <c r="K309" i="12" a="1"/>
  <c r="K309" i="12" s="1"/>
  <c r="E54" i="12" a="1"/>
  <c r="E54" i="12" s="1"/>
  <c r="H54" i="12" s="1"/>
  <c r="E159" i="12" a="1"/>
  <c r="E159" i="12" s="1"/>
  <c r="E176" i="12" a="1"/>
  <c r="E176" i="12" s="1"/>
  <c r="H176" i="12" s="1"/>
  <c r="E114" i="12" a="1"/>
  <c r="E114" i="12" s="1"/>
  <c r="H114" i="12" s="1"/>
  <c r="AC65" i="12"/>
  <c r="I343" i="12"/>
  <c r="D69" i="6" s="1"/>
  <c r="I69" i="6" s="1"/>
  <c r="E243" i="12" a="1"/>
  <c r="E243" i="12" s="1"/>
  <c r="H243" i="12" s="1"/>
  <c r="M6" i="12" a="1"/>
  <c r="M6" i="12" s="1"/>
  <c r="K86" i="12" a="1"/>
  <c r="K86" i="12" s="1"/>
  <c r="E245" i="12" a="1"/>
  <c r="E245" i="12" s="1"/>
  <c r="H245" i="12" s="1"/>
  <c r="M100" i="12" a="1"/>
  <c r="M100" i="12" s="1"/>
  <c r="N362" i="12"/>
  <c r="F88" i="6" s="1"/>
  <c r="AA159" i="12"/>
  <c r="AC254" i="12"/>
  <c r="AC295" i="12"/>
  <c r="AA211" i="12"/>
  <c r="E79" i="12" a="1"/>
  <c r="E79" i="12" s="1"/>
  <c r="H79" i="12" s="1"/>
  <c r="E41" i="12" a="1"/>
  <c r="E41" i="12" s="1"/>
  <c r="H41" i="12" s="1"/>
  <c r="M83" i="12" a="1"/>
  <c r="M83" i="12" s="1"/>
  <c r="E64" i="12" a="1"/>
  <c r="E64" i="12" s="1"/>
  <c r="H64" i="12" s="1"/>
  <c r="E172" i="12" a="1"/>
  <c r="E172" i="12" s="1"/>
  <c r="H172" i="12" s="1"/>
  <c r="Z309" i="12"/>
  <c r="M104" i="12" a="1"/>
  <c r="M104" i="12" s="1"/>
  <c r="M206" i="12" a="1"/>
  <c r="M206" i="12" s="1"/>
  <c r="M127" i="12" a="1"/>
  <c r="M127" i="12" s="1"/>
  <c r="K292" i="12" a="1"/>
  <c r="K292" i="12" s="1"/>
  <c r="K348" i="12" s="1"/>
  <c r="E219" i="12" a="1"/>
  <c r="E219" i="12" s="1"/>
  <c r="H219" i="12" s="1"/>
  <c r="E268" i="12" a="1"/>
  <c r="E268" i="12" s="1"/>
  <c r="H268" i="12" s="1"/>
  <c r="E303" i="12" a="1"/>
  <c r="E303" i="12" s="1"/>
  <c r="H303" i="12" s="1"/>
  <c r="AB218" i="12"/>
  <c r="L358" i="12"/>
  <c r="E84" i="6" s="1"/>
  <c r="Y249" i="12"/>
  <c r="AC120" i="12"/>
  <c r="AC268" i="12"/>
  <c r="Y266" i="12"/>
  <c r="Y65" i="12"/>
  <c r="X358" i="12"/>
  <c r="Y84" i="12"/>
  <c r="X353" i="12"/>
  <c r="X26" i="12"/>
  <c r="Y179" i="12"/>
  <c r="Y128" i="12"/>
  <c r="L359" i="12"/>
  <c r="E85" i="6" s="1"/>
  <c r="AB79" i="12"/>
  <c r="AA291" i="12"/>
  <c r="I350" i="12"/>
  <c r="D76" i="6" s="1"/>
  <c r="I76" i="6" s="1"/>
  <c r="I344" i="12"/>
  <c r="D70" i="6" s="1"/>
  <c r="I70" i="6" s="1"/>
  <c r="L350" i="12"/>
  <c r="E76" i="6" s="1"/>
  <c r="X61" i="12"/>
  <c r="X218" i="12"/>
  <c r="X338" i="12"/>
  <c r="Y156" i="12"/>
  <c r="Z113" i="12"/>
  <c r="Y75" i="12"/>
  <c r="E457" i="12"/>
  <c r="D457" i="12" s="1"/>
  <c r="K76" i="3" s="1"/>
  <c r="C457" i="12"/>
  <c r="P445" i="12"/>
  <c r="R445" i="12"/>
  <c r="Q445" i="12" s="1"/>
  <c r="S65" i="4" s="1"/>
  <c r="E525" i="12"/>
  <c r="D525" i="12" s="1"/>
  <c r="K142" i="3" s="1"/>
  <c r="C525" i="12"/>
  <c r="Q201" i="18"/>
  <c r="S201" i="18"/>
  <c r="U201" i="18" s="1"/>
  <c r="T176" i="18"/>
  <c r="V176" i="18" s="1"/>
  <c r="R176" i="18"/>
  <c r="X349" i="12"/>
  <c r="Z206" i="18"/>
  <c r="Z171" i="18"/>
  <c r="T119" i="18"/>
  <c r="V119" i="18" s="1"/>
  <c r="Q168" i="18"/>
  <c r="AA56" i="18"/>
  <c r="R66" i="18"/>
  <c r="AQ170" i="18"/>
  <c r="Y197" i="18"/>
  <c r="Y213" i="18"/>
  <c r="R35" i="18"/>
  <c r="AO100" i="18"/>
  <c r="AQ134" i="18"/>
  <c r="S102" i="3"/>
  <c r="B484" i="12"/>
  <c r="C484" i="12" s="1"/>
  <c r="AM206" i="18"/>
  <c r="AQ171" i="18"/>
  <c r="Y56" i="18"/>
  <c r="R156" i="18"/>
  <c r="AQ100" i="18"/>
  <c r="T80" i="18"/>
  <c r="V80" i="18" s="1"/>
  <c r="AM43" i="18"/>
  <c r="S36" i="18"/>
  <c r="U36" i="18" s="1"/>
  <c r="AO43" i="18"/>
  <c r="Z106" i="18"/>
  <c r="Q43" i="18"/>
  <c r="T170" i="18"/>
  <c r="V170" i="18" s="1"/>
  <c r="Z77" i="18"/>
  <c r="S101" i="18"/>
  <c r="U101" i="18" s="1"/>
  <c r="AM200" i="18"/>
  <c r="AQ200" i="18"/>
  <c r="Z144" i="18"/>
  <c r="AQ144" i="18"/>
  <c r="Y141" i="18"/>
  <c r="AA141" i="18"/>
  <c r="AB54" i="18"/>
  <c r="W32" i="4"/>
  <c r="O411" i="12"/>
  <c r="P411" i="12" s="1"/>
  <c r="N53" i="18"/>
  <c r="AM208" i="18"/>
  <c r="Z208" i="18"/>
  <c r="Z147" i="18"/>
  <c r="AQ147" i="18"/>
  <c r="AM147" i="18"/>
  <c r="X124" i="4"/>
  <c r="O145" i="18"/>
  <c r="O142" i="18"/>
  <c r="X121" i="4"/>
  <c r="O451" i="12"/>
  <c r="N92" i="18"/>
  <c r="AE208" i="12" a="1"/>
  <c r="AE208" i="12" s="1"/>
  <c r="AJ149" i="12" a="1"/>
  <c r="AJ149" i="12" s="1"/>
  <c r="AE98" i="12" a="1"/>
  <c r="AE98" i="12" s="1"/>
  <c r="AH247" i="12" a="1"/>
  <c r="AH247" i="12" s="1"/>
  <c r="AH349" i="12" s="1"/>
  <c r="AH120" i="12" a="1"/>
  <c r="AH120" i="12" s="1"/>
  <c r="AH360" i="12" s="1"/>
  <c r="AJ78" i="12" a="1"/>
  <c r="AJ78" i="12" s="1"/>
  <c r="AE219" i="12" a="1"/>
  <c r="AE219" i="12" s="1"/>
  <c r="AE258" i="12" a="1"/>
  <c r="AE258" i="12" s="1"/>
  <c r="AE254" i="12" a="1"/>
  <c r="AE254" i="12" s="1"/>
  <c r="AE243" i="12" a="1"/>
  <c r="AE243" i="12" s="1"/>
  <c r="AE345" i="12" s="1"/>
  <c r="AR345" i="12" s="1"/>
  <c r="AE25" i="12" a="1"/>
  <c r="AE25" i="12" s="1"/>
  <c r="AE357" i="12" s="1"/>
  <c r="AR357" i="12" s="1"/>
  <c r="AH236" i="12" a="1"/>
  <c r="AH236" i="12" s="1"/>
  <c r="AH153" i="12" a="1"/>
  <c r="AH153" i="12" s="1"/>
  <c r="AE292" i="12" a="1"/>
  <c r="AE292" i="12" s="1"/>
  <c r="AH317" i="12" a="1"/>
  <c r="AH317" i="12" s="1"/>
  <c r="AJ145" i="12" a="1"/>
  <c r="AJ145" i="12" s="1"/>
  <c r="AJ11" i="12" a="1"/>
  <c r="AJ11" i="12" s="1"/>
  <c r="AH307" i="12" a="1"/>
  <c r="AH307" i="12" s="1"/>
  <c r="AH363" i="12" s="1"/>
  <c r="AH101" i="12" a="1"/>
  <c r="AH101" i="12" s="1"/>
  <c r="AH341" i="12" s="1"/>
  <c r="AH246" i="12" a="1"/>
  <c r="AH246" i="12" s="1"/>
  <c r="AE120" i="12" a="1"/>
  <c r="AE120" i="12" s="1"/>
  <c r="AJ62" i="12" a="1"/>
  <c r="AJ62" i="12" s="1"/>
  <c r="AJ348" i="12" s="1"/>
  <c r="AJ38" i="12" a="1"/>
  <c r="AJ38" i="12" s="1"/>
  <c r="AK128" i="12" a="1"/>
  <c r="AK128" i="12" s="1"/>
  <c r="AK368" i="12" s="1"/>
  <c r="O94" i="6" s="1"/>
  <c r="AI129" i="12" a="1"/>
  <c r="AI129" i="12" s="1"/>
  <c r="AI369" i="12" s="1"/>
  <c r="N95" i="6" s="1"/>
  <c r="AK221" i="12" a="1"/>
  <c r="AK221" i="12" s="1"/>
  <c r="AK369" i="12" s="1"/>
  <c r="O95" i="6" s="1"/>
  <c r="AJ32" i="12" a="1"/>
  <c r="AJ32" i="12" s="1"/>
  <c r="AJ266" i="12" a="1"/>
  <c r="AJ266" i="12" s="1"/>
  <c r="AJ368" i="12" s="1"/>
  <c r="AH238" i="12" a="1"/>
  <c r="AH238" i="12" s="1"/>
  <c r="AH340" i="12" s="1"/>
  <c r="AF191" i="12" a="1"/>
  <c r="AF191" i="12" s="1"/>
  <c r="AF339" i="12" s="1"/>
  <c r="M65" i="6" s="1"/>
  <c r="R65" i="6" s="1"/>
  <c r="AM177" i="18"/>
  <c r="AP56" i="18"/>
  <c r="AO177" i="18"/>
  <c r="AH15" i="12" a="1"/>
  <c r="AH15" i="12" s="1"/>
  <c r="Y219" i="18"/>
  <c r="Y220" i="18"/>
  <c r="AE307" i="12" a="1"/>
  <c r="AE307" i="12" s="1"/>
  <c r="AE363" i="12" s="1"/>
  <c r="AR363" i="12" s="1"/>
  <c r="AF220" i="12" a="1"/>
  <c r="AF220" i="12" s="1"/>
  <c r="AF227" i="12" s="1"/>
  <c r="AL220" i="18"/>
  <c r="AB207" i="18"/>
  <c r="Y178" i="18"/>
  <c r="AB141" i="18"/>
  <c r="W180" i="4"/>
  <c r="AH157" i="12" a="1"/>
  <c r="AH157" i="12" s="1"/>
  <c r="R182" i="18"/>
  <c r="AQ73" i="18"/>
  <c r="O547" i="12"/>
  <c r="P547" i="12" s="1"/>
  <c r="S196" i="18"/>
  <c r="U196" i="18" s="1"/>
  <c r="Y90" i="18"/>
  <c r="P556" i="12"/>
  <c r="S113" i="18"/>
  <c r="U113" i="18" s="1"/>
  <c r="O68" i="18"/>
  <c r="W9" i="4"/>
  <c r="Z207" i="18"/>
  <c r="Y122" i="18"/>
  <c r="AB216" i="18"/>
  <c r="AA129" i="18"/>
  <c r="C427" i="12"/>
  <c r="AM207" i="18"/>
  <c r="AO111" i="18"/>
  <c r="AP31" i="18"/>
  <c r="Y51" i="18"/>
  <c r="AQ106" i="18"/>
  <c r="Y136" i="18"/>
  <c r="W51" i="4"/>
  <c r="AN213" i="18"/>
  <c r="O127" i="18"/>
  <c r="AO144" i="18"/>
  <c r="X179" i="4"/>
  <c r="S110" i="3"/>
  <c r="O52" i="18"/>
  <c r="AO73" i="18"/>
  <c r="AM216" i="18"/>
  <c r="B489" i="12"/>
  <c r="X112" i="4"/>
  <c r="AP57" i="18"/>
  <c r="AL57" i="18"/>
  <c r="Y37" i="18"/>
  <c r="AN37" i="18"/>
  <c r="B582" i="12"/>
  <c r="S199" i="3"/>
  <c r="S172" i="3"/>
  <c r="B555" i="12"/>
  <c r="C555" i="12" s="1"/>
  <c r="R183" i="18"/>
  <c r="T183" i="18"/>
  <c r="V183" i="18" s="1"/>
  <c r="X94" i="4"/>
  <c r="O115" i="18"/>
  <c r="X73" i="4"/>
  <c r="O94" i="18"/>
  <c r="T94" i="18" s="1"/>
  <c r="V94" i="18" s="1"/>
  <c r="AN154" i="18"/>
  <c r="Y184" i="18"/>
  <c r="Y60" i="18"/>
  <c r="Y143" i="18"/>
  <c r="AM198" i="18"/>
  <c r="AA150" i="18"/>
  <c r="AB112" i="18"/>
  <c r="AB53" i="18"/>
  <c r="Y119" i="18"/>
  <c r="AQ208" i="18"/>
  <c r="AL112" i="18"/>
  <c r="Y42" i="18"/>
  <c r="Y171" i="18"/>
  <c r="AB217" i="18"/>
  <c r="Y110" i="18"/>
  <c r="Y147" i="18"/>
  <c r="AM153" i="18"/>
  <c r="AB219" i="18"/>
  <c r="Z136" i="18"/>
  <c r="AQ210" i="18"/>
  <c r="Y84" i="18"/>
  <c r="AB95" i="18"/>
  <c r="AA63" i="18"/>
  <c r="AN185" i="18"/>
  <c r="Y205" i="18"/>
  <c r="Z161" i="18"/>
  <c r="Y196" i="18"/>
  <c r="Y67" i="18"/>
  <c r="AP75" i="18"/>
  <c r="AP122" i="18"/>
  <c r="AA222" i="18"/>
  <c r="Y188" i="18"/>
  <c r="AP160" i="18"/>
  <c r="T189" i="18"/>
  <c r="V189" i="18" s="1"/>
  <c r="T81" i="18"/>
  <c r="V81" i="18" s="1"/>
  <c r="AB161" i="18"/>
  <c r="S71" i="18"/>
  <c r="U71" i="18" s="1"/>
  <c r="Q71" i="18"/>
  <c r="AL197" i="18"/>
  <c r="AP197" i="18"/>
  <c r="AO109" i="18"/>
  <c r="AB109" i="18"/>
  <c r="AL177" i="18"/>
  <c r="AA177" i="18"/>
  <c r="AP177" i="18"/>
  <c r="AB225" i="18"/>
  <c r="Z225" i="18"/>
  <c r="AO225" i="18"/>
  <c r="AQ225" i="18"/>
  <c r="AQ71" i="18"/>
  <c r="AM71" i="18"/>
  <c r="R139" i="18"/>
  <c r="T139" i="18"/>
  <c r="V139" i="18" s="1"/>
  <c r="AL160" i="18"/>
  <c r="Z184" i="18"/>
  <c r="Q156" i="18"/>
  <c r="AN160" i="18"/>
  <c r="AN108" i="18"/>
  <c r="AB99" i="18"/>
  <c r="Z163" i="18"/>
  <c r="S47" i="18"/>
  <c r="U47" i="18" s="1"/>
  <c r="Z40" i="18"/>
  <c r="AP71" i="18"/>
  <c r="AM225" i="18"/>
  <c r="AL192" i="18"/>
  <c r="Y192" i="18"/>
  <c r="Q167" i="18"/>
  <c r="S167" i="18"/>
  <c r="U167" i="18" s="1"/>
  <c r="R49" i="18"/>
  <c r="Q143" i="18"/>
  <c r="Y177" i="18"/>
  <c r="Z174" i="18"/>
  <c r="S56" i="18"/>
  <c r="U56" i="18" s="1"/>
  <c r="T159" i="18"/>
  <c r="V159" i="18" s="1"/>
  <c r="R205" i="18"/>
  <c r="Q55" i="18"/>
  <c r="R157" i="18"/>
  <c r="AL71" i="18"/>
  <c r="R48" i="18"/>
  <c r="AN72" i="18"/>
  <c r="AL72" i="18"/>
  <c r="AB98" i="18"/>
  <c r="AQ98" i="18"/>
  <c r="AM98" i="18"/>
  <c r="AB227" i="18"/>
  <c r="AA227" i="18"/>
  <c r="S144" i="18"/>
  <c r="U144" i="18" s="1"/>
  <c r="Q144" i="18"/>
  <c r="Z87" i="18"/>
  <c r="AB87" i="18"/>
  <c r="AO87" i="18"/>
  <c r="AQ163" i="18"/>
  <c r="AM163" i="18"/>
  <c r="AQ40" i="18"/>
  <c r="AB40" i="18"/>
  <c r="AO40" i="18"/>
  <c r="Z58" i="18"/>
  <c r="AA58" i="18"/>
  <c r="AQ87" i="18"/>
  <c r="AO117" i="18"/>
  <c r="AL80" i="18"/>
  <c r="AQ168" i="18"/>
  <c r="AQ62" i="18"/>
  <c r="AP215" i="18"/>
  <c r="AE284" i="12" a="1"/>
  <c r="AE284" i="12" s="1"/>
  <c r="AE340" i="12" s="1"/>
  <c r="N237" i="12" a="1"/>
  <c r="N237" i="12" s="1"/>
  <c r="Y237" i="12" s="1"/>
  <c r="AH281" i="12" a="1"/>
  <c r="AH281" i="12" s="1"/>
  <c r="AJ122" i="12" a="1"/>
  <c r="AJ122" i="12" s="1"/>
  <c r="AF118" i="12" a="1"/>
  <c r="AF118" i="12" s="1"/>
  <c r="AH110" i="12" a="1"/>
  <c r="AH110" i="12" s="1"/>
  <c r="AL184" i="18"/>
  <c r="AL100" i="18"/>
  <c r="AN71" i="18"/>
  <c r="AO188" i="18"/>
  <c r="AB116" i="18"/>
  <c r="AL102" i="18"/>
  <c r="Y52" i="18"/>
  <c r="AL106" i="18"/>
  <c r="AO79" i="18"/>
  <c r="AQ85" i="18"/>
  <c r="AA149" i="18"/>
  <c r="AN218" i="18"/>
  <c r="D450" i="12"/>
  <c r="K69" i="3" s="1"/>
  <c r="Y100" i="18"/>
  <c r="S152" i="18"/>
  <c r="U152" i="18" s="1"/>
  <c r="R212" i="18"/>
  <c r="AN100" i="18"/>
  <c r="AO68" i="18"/>
  <c r="AN197" i="18"/>
  <c r="AN81" i="18"/>
  <c r="AB101" i="18"/>
  <c r="AO59" i="18"/>
  <c r="AL53" i="18"/>
  <c r="AL174" i="18"/>
  <c r="AO224" i="18"/>
  <c r="AH97" i="12" a="1"/>
  <c r="AH97" i="12" s="1"/>
  <c r="AI84" i="12" a="1"/>
  <c r="AI84" i="12" s="1"/>
  <c r="AI327" i="12" s="1"/>
  <c r="AE68" i="12" a="1"/>
  <c r="AE68" i="12" s="1"/>
  <c r="AK28" i="12" a="1"/>
  <c r="AK28" i="12" s="1"/>
  <c r="AK360" i="12" s="1"/>
  <c r="O86" i="6" s="1"/>
  <c r="AH20" i="12" a="1"/>
  <c r="AH20" i="12" s="1"/>
  <c r="AH352" i="12" s="1"/>
  <c r="AI317" i="12" a="1"/>
  <c r="AI317" i="12" s="1"/>
  <c r="AE156" i="12" a="1"/>
  <c r="AE156" i="12" s="1"/>
  <c r="AE152" i="12" a="1"/>
  <c r="AE152" i="12" s="1"/>
  <c r="AH143" i="12" a="1"/>
  <c r="AH143" i="12" s="1"/>
  <c r="AN107" i="18"/>
  <c r="AE218" i="12" a="1"/>
  <c r="AE218" i="12" s="1"/>
  <c r="AI214" i="12" a="1"/>
  <c r="AI214" i="12" s="1"/>
  <c r="AB260" i="12"/>
  <c r="C386" i="12"/>
  <c r="H386" i="12" s="1"/>
  <c r="Z209" i="12"/>
  <c r="AA214" i="12"/>
  <c r="AC20" i="12"/>
  <c r="X199" i="12"/>
  <c r="X252" i="12"/>
  <c r="X113" i="12"/>
  <c r="S92" i="4"/>
  <c r="S473" i="12"/>
  <c r="T92" i="4" s="1"/>
  <c r="S26" i="4"/>
  <c r="S405" i="12"/>
  <c r="T26" i="4" s="1"/>
  <c r="S39" i="4"/>
  <c r="S418" i="12"/>
  <c r="T39" i="4" s="1"/>
  <c r="Y475" i="12"/>
  <c r="Y574" i="12"/>
  <c r="E429" i="12"/>
  <c r="D429" i="12" s="1"/>
  <c r="Y569" i="12"/>
  <c r="Y539" i="12"/>
  <c r="Y548" i="12"/>
  <c r="Y554" i="12"/>
  <c r="Q582" i="12"/>
  <c r="S200" i="4" s="1"/>
  <c r="Q556" i="12"/>
  <c r="S174" i="4" s="1"/>
  <c r="S47" i="4"/>
  <c r="S427" i="12"/>
  <c r="T47" i="4" s="1"/>
  <c r="L360" i="12"/>
  <c r="E86" i="6" s="1"/>
  <c r="E565" i="12"/>
  <c r="D565" i="12" s="1"/>
  <c r="K182" i="3" s="1"/>
  <c r="P570" i="12"/>
  <c r="E528" i="12"/>
  <c r="D528" i="12" s="1"/>
  <c r="K145" i="3" s="1"/>
  <c r="E466" i="12"/>
  <c r="P477" i="12"/>
  <c r="S477" i="12" s="1"/>
  <c r="T96" i="4" s="1"/>
  <c r="E459" i="12"/>
  <c r="Q555" i="12"/>
  <c r="S173" i="4" s="1"/>
  <c r="X352" i="12"/>
  <c r="L338" i="12"/>
  <c r="E64" i="6" s="1"/>
  <c r="AI342" i="12"/>
  <c r="N68" i="6" s="1"/>
  <c r="R489" i="12"/>
  <c r="Q489" i="12" s="1"/>
  <c r="C516" i="12"/>
  <c r="E577" i="12"/>
  <c r="K185" i="3"/>
  <c r="F568" i="12"/>
  <c r="X346" i="12"/>
  <c r="AK347" i="12"/>
  <c r="O73" i="6" s="1"/>
  <c r="E428" i="12"/>
  <c r="D428" i="12" s="1"/>
  <c r="K47" i="3" s="1"/>
  <c r="C451" i="12"/>
  <c r="F451" i="12" s="1"/>
  <c r="L70" i="3" s="1"/>
  <c r="D427" i="12"/>
  <c r="Q476" i="12"/>
  <c r="S95" i="4" s="1"/>
  <c r="I337" i="12"/>
  <c r="D63" i="6" s="1"/>
  <c r="I63" i="6" s="1"/>
  <c r="AK343" i="12"/>
  <c r="O69" i="6" s="1"/>
  <c r="C423" i="12"/>
  <c r="P555" i="12"/>
  <c r="C450" i="12"/>
  <c r="E574" i="12"/>
  <c r="D574" i="12" s="1"/>
  <c r="R434" i="12"/>
  <c r="D581" i="12"/>
  <c r="K160" i="3"/>
  <c r="F543" i="12"/>
  <c r="S463" i="12"/>
  <c r="T82" i="4" s="1"/>
  <c r="S82" i="4"/>
  <c r="D455" i="12"/>
  <c r="M389" i="12"/>
  <c r="X372" i="12"/>
  <c r="AJ353" i="12"/>
  <c r="E467" i="12"/>
  <c r="D467" i="12" s="1"/>
  <c r="AK366" i="12"/>
  <c r="O92" i="6" s="1"/>
  <c r="AF370" i="12"/>
  <c r="M96" i="6" s="1"/>
  <c r="R96" i="6" s="1"/>
  <c r="AI359" i="12"/>
  <c r="N85" i="6" s="1"/>
  <c r="C431" i="12"/>
  <c r="E563" i="12"/>
  <c r="D563" i="12" s="1"/>
  <c r="K180" i="3" s="1"/>
  <c r="S187" i="4"/>
  <c r="S569" i="12"/>
  <c r="T187" i="4" s="1"/>
  <c r="D390" i="12"/>
  <c r="Y255" i="12"/>
  <c r="AJ369" i="12"/>
  <c r="AH362" i="12"/>
  <c r="AF356" i="12"/>
  <c r="M82" i="6" s="1"/>
  <c r="R82" i="6" s="1"/>
  <c r="AK344" i="12"/>
  <c r="O70" i="6" s="1"/>
  <c r="E433" i="12"/>
  <c r="D433" i="12" s="1"/>
  <c r="E584" i="12"/>
  <c r="C584" i="12"/>
  <c r="C551" i="12"/>
  <c r="E551" i="12"/>
  <c r="E533" i="12"/>
  <c r="D533" i="12" s="1"/>
  <c r="K150" i="3" s="1"/>
  <c r="C533" i="12"/>
  <c r="C522" i="12"/>
  <c r="E522" i="12"/>
  <c r="C486" i="12"/>
  <c r="E486" i="12"/>
  <c r="D486" i="12" s="1"/>
  <c r="K104" i="3" s="1"/>
  <c r="E439" i="12"/>
  <c r="D439" i="12" s="1"/>
  <c r="K58" i="3" s="1"/>
  <c r="C439" i="12"/>
  <c r="C426" i="12"/>
  <c r="E426" i="12"/>
  <c r="P566" i="12"/>
  <c r="R566" i="12"/>
  <c r="P514" i="12"/>
  <c r="R514" i="12"/>
  <c r="Q514" i="12" s="1"/>
  <c r="S132" i="4" s="1"/>
  <c r="R505" i="12"/>
  <c r="Q505" i="12" s="1"/>
  <c r="P460" i="12"/>
  <c r="R460" i="12"/>
  <c r="Q460" i="12" s="1"/>
  <c r="S79" i="4" s="1"/>
  <c r="Z480" i="12"/>
  <c r="Y480" i="12" s="1"/>
  <c r="AK100" i="12" a="1"/>
  <c r="AK100" i="12" s="1"/>
  <c r="AK340" i="12" s="1"/>
  <c r="O66" i="6" s="1"/>
  <c r="AF100" i="12" a="1"/>
  <c r="AF100" i="12" s="1"/>
  <c r="L353" i="12"/>
  <c r="E79" i="6" s="1"/>
  <c r="AI365" i="12"/>
  <c r="N91" i="6" s="1"/>
  <c r="AJ352" i="12"/>
  <c r="R537" i="12"/>
  <c r="Q537" i="12" s="1"/>
  <c r="S155" i="4" s="1"/>
  <c r="D577" i="12"/>
  <c r="M577" i="12"/>
  <c r="L577" i="12" s="1"/>
  <c r="M576" i="12"/>
  <c r="L576" i="12" s="1"/>
  <c r="M574" i="12"/>
  <c r="L574" i="12" s="1"/>
  <c r="H414" i="12"/>
  <c r="D414" i="12"/>
  <c r="K34" i="3" s="1"/>
  <c r="Z400" i="12"/>
  <c r="Y400" i="12" s="1"/>
  <c r="M391" i="12"/>
  <c r="L391" i="12" s="1"/>
  <c r="AK314" i="12" a="1"/>
  <c r="AK314" i="12" s="1"/>
  <c r="AH314" i="12" a="1"/>
  <c r="AH314" i="12" s="1"/>
  <c r="AE310" i="12" a="1"/>
  <c r="AE310" i="12" s="1"/>
  <c r="AF310" i="12" a="1"/>
  <c r="AF310" i="12" s="1"/>
  <c r="AJ306" i="12" a="1"/>
  <c r="AJ306" i="12" s="1"/>
  <c r="AF306" i="12" a="1"/>
  <c r="AF306" i="12" s="1"/>
  <c r="AE306" i="12" a="1"/>
  <c r="AE306" i="12" s="1"/>
  <c r="AK306" i="12" a="1"/>
  <c r="AK306" i="12" s="1"/>
  <c r="AH302" i="12" a="1"/>
  <c r="AH302" i="12" s="1"/>
  <c r="AI302" i="12" a="1"/>
  <c r="AI302" i="12" s="1"/>
  <c r="AF302" i="12" a="1"/>
  <c r="AF302" i="12" s="1"/>
  <c r="AK302" i="12" a="1"/>
  <c r="AK302" i="12" s="1"/>
  <c r="AK358" i="12" s="1"/>
  <c r="O84" i="6" s="1"/>
  <c r="AF298" i="12" a="1"/>
  <c r="AF298" i="12" s="1"/>
  <c r="AF354" i="12" s="1"/>
  <c r="M80" i="6" s="1"/>
  <c r="R80" i="6" s="1"/>
  <c r="AJ298" i="12" a="1"/>
  <c r="AJ298" i="12" s="1"/>
  <c r="AI290" i="12" a="1"/>
  <c r="AI290" i="12" s="1"/>
  <c r="AH290" i="12" a="1"/>
  <c r="AH290" i="12" s="1"/>
  <c r="AK290" i="12" a="1"/>
  <c r="AK290" i="12" s="1"/>
  <c r="AH286" i="12" a="1"/>
  <c r="AH286" i="12" s="1"/>
  <c r="AJ286" i="12" a="1"/>
  <c r="AJ286" i="12" s="1"/>
  <c r="AH271" i="12" a="1"/>
  <c r="AH271" i="12" s="1"/>
  <c r="AI271" i="12" a="1"/>
  <c r="AI271" i="12" s="1"/>
  <c r="AI373" i="12" s="1"/>
  <c r="N100" i="6" s="1"/>
  <c r="AJ268" i="12" a="1"/>
  <c r="AJ268" i="12" s="1"/>
  <c r="AH268" i="12" a="1"/>
  <c r="AH268" i="12" s="1"/>
  <c r="AJ264" i="12" a="1"/>
  <c r="AJ264" i="12" s="1"/>
  <c r="AI264" i="12" a="1"/>
  <c r="AI264" i="12" s="1"/>
  <c r="AI366" i="12" s="1"/>
  <c r="N92" i="6" s="1"/>
  <c r="AF264" i="12" a="1"/>
  <c r="AF264" i="12" s="1"/>
  <c r="AH264" i="12" a="1"/>
  <c r="AH264" i="12" s="1"/>
  <c r="AI260" i="12" a="1"/>
  <c r="AI260" i="12" s="1"/>
  <c r="AJ260" i="12" a="1"/>
  <c r="AJ260" i="12" s="1"/>
  <c r="AJ362" i="12" s="1"/>
  <c r="AI256" i="12" a="1"/>
  <c r="AI256" i="12" s="1"/>
  <c r="AJ256" i="12" a="1"/>
  <c r="AJ256" i="12" s="1"/>
  <c r="AE256" i="12" a="1"/>
  <c r="AE256" i="12" s="1"/>
  <c r="AJ248" i="12" a="1"/>
  <c r="AJ248" i="12" s="1"/>
  <c r="AF248" i="12" a="1"/>
  <c r="AF248" i="12" s="1"/>
  <c r="AF350" i="12" s="1"/>
  <c r="M76" i="6" s="1"/>
  <c r="R76" i="6" s="1"/>
  <c r="AE248" i="12" a="1"/>
  <c r="AE248" i="12" s="1"/>
  <c r="AE244" i="12" a="1"/>
  <c r="AE244" i="12" s="1"/>
  <c r="AH244" i="12" a="1"/>
  <c r="AH244" i="12" s="1"/>
  <c r="AJ244" i="12" a="1"/>
  <c r="AJ244" i="12" s="1"/>
  <c r="AJ240" i="12" a="1"/>
  <c r="AJ240" i="12" s="1"/>
  <c r="AH240" i="12" a="1"/>
  <c r="AH240" i="12" s="1"/>
  <c r="AE235" i="12" a="1"/>
  <c r="AE235" i="12" s="1"/>
  <c r="AE331" i="12" s="1"/>
  <c r="AJ235" i="12" a="1"/>
  <c r="AJ235" i="12" s="1"/>
  <c r="AJ225" i="12" a="1"/>
  <c r="AJ225" i="12" s="1"/>
  <c r="AH225" i="12" a="1"/>
  <c r="AH225" i="12" s="1"/>
  <c r="AH222" i="12" a="1"/>
  <c r="AH222" i="12" s="1"/>
  <c r="AE222" i="12" a="1"/>
  <c r="AE222" i="12" s="1"/>
  <c r="AJ222" i="12" a="1"/>
  <c r="AJ222" i="12" s="1"/>
  <c r="AE210" i="12" a="1"/>
  <c r="AE210" i="12" s="1"/>
  <c r="AJ210" i="12" a="1"/>
  <c r="AJ210" i="12" s="1"/>
  <c r="AK206" i="12" a="1"/>
  <c r="AK206" i="12" s="1"/>
  <c r="AH206" i="12" a="1"/>
  <c r="AH206" i="12" s="1"/>
  <c r="AJ206" i="12" a="1"/>
  <c r="AJ206" i="12" s="1"/>
  <c r="AK202" i="12" a="1"/>
  <c r="AK202" i="12" s="1"/>
  <c r="AJ202" i="12" a="1"/>
  <c r="AJ202" i="12" s="1"/>
  <c r="AI202" i="12" a="1"/>
  <c r="AI202" i="12" s="1"/>
  <c r="AI350" i="12" s="1"/>
  <c r="N76" i="6" s="1"/>
  <c r="AJ198" i="12" a="1"/>
  <c r="AJ198" i="12" s="1"/>
  <c r="AI198" i="12" a="1"/>
  <c r="AI198" i="12" s="1"/>
  <c r="AE198" i="12" a="1"/>
  <c r="AE198" i="12" s="1"/>
  <c r="AH198" i="12" a="1"/>
  <c r="AH198" i="12" s="1"/>
  <c r="AJ189" i="12" a="1"/>
  <c r="AJ189" i="12" s="1"/>
  <c r="AE189" i="12" a="1"/>
  <c r="AE189" i="12" s="1"/>
  <c r="AE337" i="12" s="1"/>
  <c r="AR337" i="12" s="1"/>
  <c r="AH189" i="12" a="1"/>
  <c r="AH189" i="12" s="1"/>
  <c r="AJ176" i="12" a="1"/>
  <c r="AJ176" i="12" s="1"/>
  <c r="AI176" i="12" a="1"/>
  <c r="AI176" i="12" s="1"/>
  <c r="AI329" i="12" s="1"/>
  <c r="AH172" i="12" a="1"/>
  <c r="AH172" i="12" s="1"/>
  <c r="AJ172" i="12" a="1"/>
  <c r="AJ172" i="12" s="1"/>
  <c r="AE164" i="12" a="1"/>
  <c r="AE164" i="12" s="1"/>
  <c r="AJ164" i="12" a="1"/>
  <c r="AJ164" i="12" s="1"/>
  <c r="AJ160" i="12" a="1"/>
  <c r="AJ160" i="12" s="1"/>
  <c r="AE160" i="12" a="1"/>
  <c r="AE160" i="12" s="1"/>
  <c r="AE148" i="12" a="1"/>
  <c r="AE148" i="12" s="1"/>
  <c r="AH148" i="12" a="1"/>
  <c r="AH148" i="12" s="1"/>
  <c r="AJ133" i="12" a="1"/>
  <c r="AJ133" i="12" s="1"/>
  <c r="AE133" i="12" a="1"/>
  <c r="AE133" i="12" s="1"/>
  <c r="AE373" i="12" s="1"/>
  <c r="AR373" i="12" s="1"/>
  <c r="AH133" i="12" a="1"/>
  <c r="AH133" i="12" s="1"/>
  <c r="AK130" i="12" a="1"/>
  <c r="AK130" i="12" s="1"/>
  <c r="AE130" i="12" a="1"/>
  <c r="AE130" i="12" s="1"/>
  <c r="AH130" i="12" a="1"/>
  <c r="AH130" i="12" s="1"/>
  <c r="AJ130" i="12" a="1"/>
  <c r="AJ130" i="12" s="1"/>
  <c r="AJ126" i="12" a="1"/>
  <c r="AJ126" i="12" s="1"/>
  <c r="AE126" i="12" a="1"/>
  <c r="AE126" i="12" s="1"/>
  <c r="AE114" i="12" a="1"/>
  <c r="AE114" i="12" s="1"/>
  <c r="AH114" i="12" a="1"/>
  <c r="AH114" i="12" s="1"/>
  <c r="AH354" i="12" s="1"/>
  <c r="AK114" i="12" a="1"/>
  <c r="AK114" i="12" s="1"/>
  <c r="AE102" i="12" a="1"/>
  <c r="AE102" i="12" s="1"/>
  <c r="AJ102" i="12" a="1"/>
  <c r="AJ102" i="12" s="1"/>
  <c r="AH102" i="12" a="1"/>
  <c r="AH102" i="12" s="1"/>
  <c r="AE80" i="12" a="1"/>
  <c r="AE80" i="12" s="1"/>
  <c r="AH80" i="12" a="1"/>
  <c r="AH80" i="12" s="1"/>
  <c r="AF80" i="12" a="1"/>
  <c r="AF80" i="12" s="1"/>
  <c r="AJ80" i="12" a="1"/>
  <c r="AJ80" i="12" s="1"/>
  <c r="AE76" i="12" a="1"/>
  <c r="AE76" i="12" s="1"/>
  <c r="AF76" i="12" a="1"/>
  <c r="AF76" i="12" s="1"/>
  <c r="AK76" i="12" a="1"/>
  <c r="AK76" i="12" s="1"/>
  <c r="AH72" i="12" a="1"/>
  <c r="AH72" i="12" s="1"/>
  <c r="AJ72" i="12" a="1"/>
  <c r="AJ72" i="12" s="1"/>
  <c r="AE72" i="12" a="1"/>
  <c r="AE72" i="12" s="1"/>
  <c r="AJ64" i="12" a="1"/>
  <c r="AJ64" i="12" s="1"/>
  <c r="AH64" i="12" a="1"/>
  <c r="AH64" i="12" s="1"/>
  <c r="AE64" i="12" a="1"/>
  <c r="AE64" i="12" s="1"/>
  <c r="AH60" i="12" a="1"/>
  <c r="AH60" i="12" s="1"/>
  <c r="AK60" i="12" a="1"/>
  <c r="AK60" i="12" s="1"/>
  <c r="AK327" i="12" s="1"/>
  <c r="AH36" i="12" a="1"/>
  <c r="AH36" i="12" s="1"/>
  <c r="AH368" i="12" s="1"/>
  <c r="AE36" i="12" a="1"/>
  <c r="AE36" i="12" s="1"/>
  <c r="AE368" i="12" s="1"/>
  <c r="AR368" i="12" s="1"/>
  <c r="AH24" i="12" a="1"/>
  <c r="AH24" i="12" s="1"/>
  <c r="AH356" i="12" s="1"/>
  <c r="AE24" i="12" a="1"/>
  <c r="AE24" i="12" s="1"/>
  <c r="AJ24" i="12" a="1"/>
  <c r="AJ24" i="12" s="1"/>
  <c r="AJ356" i="12" s="1"/>
  <c r="AE16" i="12" a="1"/>
  <c r="AE16" i="12" s="1"/>
  <c r="AH16" i="12" a="1"/>
  <c r="AH16" i="12" s="1"/>
  <c r="AK16" i="12" a="1"/>
  <c r="AK16" i="12" s="1"/>
  <c r="AI12" i="12" a="1"/>
  <c r="AI12" i="12" s="1"/>
  <c r="AI344" i="12" s="1"/>
  <c r="N70" i="6" s="1"/>
  <c r="AJ12" i="12" a="1"/>
  <c r="AJ12" i="12" s="1"/>
  <c r="AJ344" i="12" s="1"/>
  <c r="AE12" i="12" a="1"/>
  <c r="AE12" i="12" s="1"/>
  <c r="AE344" i="12" s="1"/>
  <c r="AR344" i="12" s="1"/>
  <c r="AH7" i="12" a="1"/>
  <c r="AH7" i="12" s="1"/>
  <c r="AH339" i="12" s="1"/>
  <c r="AJ7" i="12" a="1"/>
  <c r="AJ7" i="12" s="1"/>
  <c r="AJ339" i="12" s="1"/>
  <c r="AF344" i="12"/>
  <c r="M70" i="6" s="1"/>
  <c r="R70" i="6" s="1"/>
  <c r="R395" i="12"/>
  <c r="Q395" i="12" s="1"/>
  <c r="S16" i="4" s="1"/>
  <c r="P395" i="12"/>
  <c r="Z431" i="12"/>
  <c r="Y431" i="12" s="1"/>
  <c r="Z429" i="12"/>
  <c r="Y429" i="12" s="1"/>
  <c r="AK351" i="12"/>
  <c r="O77" i="6" s="1"/>
  <c r="E473" i="12"/>
  <c r="D473" i="12" s="1"/>
  <c r="K91" i="3" s="1"/>
  <c r="C473" i="12"/>
  <c r="S585" i="12"/>
  <c r="T203" i="4" s="1"/>
  <c r="Y399" i="12"/>
  <c r="Z419" i="12"/>
  <c r="Y419" i="12" s="1"/>
  <c r="D505" i="12"/>
  <c r="K122" i="3" s="1"/>
  <c r="D516" i="12"/>
  <c r="Q434" i="12"/>
  <c r="Q499" i="12"/>
  <c r="C536" i="12"/>
  <c r="D459" i="12"/>
  <c r="F459" i="12" s="1"/>
  <c r="D406" i="12"/>
  <c r="Q392" i="12"/>
  <c r="D513" i="12"/>
  <c r="D411" i="12"/>
  <c r="D536" i="12"/>
  <c r="K153" i="3" s="1"/>
  <c r="D412" i="12"/>
  <c r="K32" i="3" s="1"/>
  <c r="E260" i="12" a="1"/>
  <c r="E260" i="12" s="1"/>
  <c r="H260" i="12" s="1"/>
  <c r="N357" i="12"/>
  <c r="F83" i="6" s="1"/>
  <c r="Z260" i="12"/>
  <c r="X209" i="12"/>
  <c r="AC123" i="12"/>
  <c r="AA207" i="12"/>
  <c r="AA311" i="12"/>
  <c r="X291" i="12"/>
  <c r="AC257" i="12"/>
  <c r="N370" i="12"/>
  <c r="F96" i="6" s="1"/>
  <c r="L356" i="12"/>
  <c r="E82" i="6" s="1"/>
  <c r="AB19" i="12"/>
  <c r="AA198" i="12"/>
  <c r="AC132" i="12"/>
  <c r="AA268" i="12"/>
  <c r="I14" i="12"/>
  <c r="AC23" i="12"/>
  <c r="F97" i="6"/>
  <c r="AB292" i="12"/>
  <c r="Z292" i="12"/>
  <c r="Z287" i="12"/>
  <c r="AB289" i="12"/>
  <c r="AC204" i="12"/>
  <c r="Y163" i="12"/>
  <c r="Y23" i="12"/>
  <c r="AC149" i="12"/>
  <c r="X316" i="12"/>
  <c r="Z290" i="12"/>
  <c r="N340" i="12"/>
  <c r="F66" i="6" s="1"/>
  <c r="I365" i="12"/>
  <c r="D91" i="6" s="1"/>
  <c r="I91" i="6" s="1"/>
  <c r="AA179" i="12"/>
  <c r="X18" i="12"/>
  <c r="X261" i="12"/>
  <c r="AB59" i="12"/>
  <c r="AC75" i="12"/>
  <c r="AB291" i="12"/>
  <c r="X290" i="12"/>
  <c r="AC240" i="12"/>
  <c r="AA262" i="12"/>
  <c r="AA255" i="12"/>
  <c r="X342" i="12"/>
  <c r="Z33" i="12"/>
  <c r="Y307" i="12"/>
  <c r="N341" i="12"/>
  <c r="F67" i="6" s="1"/>
  <c r="AA157" i="12"/>
  <c r="AA72" i="12"/>
  <c r="AA295" i="12"/>
  <c r="AA20" i="12"/>
  <c r="AC85" i="12"/>
  <c r="X359" i="12"/>
  <c r="X343" i="12"/>
  <c r="X351" i="12"/>
  <c r="I352" i="12"/>
  <c r="D78" i="6" s="1"/>
  <c r="I78" i="6" s="1"/>
  <c r="L370" i="12"/>
  <c r="E96" i="6" s="1"/>
  <c r="Y102" i="12"/>
  <c r="Z305" i="12"/>
  <c r="AC175" i="12"/>
  <c r="F173" i="12" a="1"/>
  <c r="F173" i="12" s="1"/>
  <c r="I173" i="12" s="1"/>
  <c r="N216" i="12" a="1"/>
  <c r="N216" i="12" s="1"/>
  <c r="N364" i="12" s="1"/>
  <c r="F90" i="6" s="1"/>
  <c r="F116" i="12" a="1"/>
  <c r="F116" i="12" s="1"/>
  <c r="X328" i="12" s="1"/>
  <c r="N60" i="12" a="1"/>
  <c r="N60" i="12" s="1"/>
  <c r="F246" i="12" a="1"/>
  <c r="F246" i="12" s="1"/>
  <c r="I246" i="12" s="1"/>
  <c r="I331" i="12" s="1"/>
  <c r="F212" i="12" a="1"/>
  <c r="F212" i="12" s="1"/>
  <c r="I212" i="12" s="1"/>
  <c r="L224" i="12" a="1"/>
  <c r="L224" i="12" s="1"/>
  <c r="L372" i="12" s="1"/>
  <c r="E99" i="6" s="1"/>
  <c r="F90" i="12" a="1"/>
  <c r="F90" i="12" s="1"/>
  <c r="L198" i="12" a="1"/>
  <c r="L198" i="12" s="1"/>
  <c r="L346" i="12" s="1"/>
  <c r="E72" i="6" s="1"/>
  <c r="AC264" i="12"/>
  <c r="Z192" i="12"/>
  <c r="X345" i="12"/>
  <c r="N356" i="12"/>
  <c r="F82" i="6" s="1"/>
  <c r="AC144" i="12"/>
  <c r="Y70" i="12"/>
  <c r="N160" i="12" a="1"/>
  <c r="N160" i="12" s="1"/>
  <c r="N329" i="12" s="1"/>
  <c r="F54" i="12" a="1"/>
  <c r="F54" i="12" s="1"/>
  <c r="N53" i="12" a="1"/>
  <c r="N53" i="12" s="1"/>
  <c r="F229" i="12" a="1"/>
  <c r="F229" i="12" s="1"/>
  <c r="N67" i="12" a="1"/>
  <c r="N67" i="12" s="1"/>
  <c r="F77" i="12" a="1"/>
  <c r="F77" i="12" s="1"/>
  <c r="N27" i="12" a="1"/>
  <c r="N27" i="12" s="1"/>
  <c r="N359" i="12" s="1"/>
  <c r="F85" i="6" s="1"/>
  <c r="L310" i="12" a="1"/>
  <c r="L310" i="12" s="1"/>
  <c r="L366" i="12" s="1"/>
  <c r="E92" i="6" s="1"/>
  <c r="N79" i="12" a="1"/>
  <c r="N79" i="12" s="1"/>
  <c r="AA17" i="12"/>
  <c r="H12" i="12"/>
  <c r="AA101" i="12"/>
  <c r="M124" i="12" a="1"/>
  <c r="M124" i="12" s="1"/>
  <c r="K240" i="12" a="1"/>
  <c r="K240" i="12" s="1"/>
  <c r="E212" i="12" a="1"/>
  <c r="E212" i="12" s="1"/>
  <c r="H212" i="12" s="1"/>
  <c r="E24" i="12" a="1"/>
  <c r="E24" i="12" s="1"/>
  <c r="E229" i="12" a="1"/>
  <c r="E229" i="12" s="1"/>
  <c r="AB116" i="12"/>
  <c r="Z150" i="12"/>
  <c r="X354" i="12"/>
  <c r="N344" i="12"/>
  <c r="F70" i="6" s="1"/>
  <c r="I35" i="12"/>
  <c r="Y206" i="12"/>
  <c r="Z172" i="12"/>
  <c r="AC296" i="12"/>
  <c r="X296" i="12"/>
  <c r="X347" i="12"/>
  <c r="AC108" i="12"/>
  <c r="I339" i="12"/>
  <c r="D65" i="6" s="1"/>
  <c r="I65" i="6" s="1"/>
  <c r="X172" i="12"/>
  <c r="AC102" i="12"/>
  <c r="AA258" i="12"/>
  <c r="Y176" i="12"/>
  <c r="AA236" i="12"/>
  <c r="W359" i="12"/>
  <c r="X193" i="12"/>
  <c r="Y287" i="12"/>
  <c r="Y247" i="12"/>
  <c r="AC217" i="12"/>
  <c r="Y108" i="12"/>
  <c r="Y236" i="12"/>
  <c r="X8" i="12"/>
  <c r="I143" i="12"/>
  <c r="I347" i="12"/>
  <c r="D73" i="6" s="1"/>
  <c r="I73" i="6" s="1"/>
  <c r="AA86" i="12"/>
  <c r="N332" i="12"/>
  <c r="X19" i="12"/>
  <c r="X360" i="12"/>
  <c r="AA292" i="12"/>
  <c r="Y63" i="12"/>
  <c r="AC8" i="12"/>
  <c r="M29" i="12" a="1"/>
  <c r="M29" i="12" s="1"/>
  <c r="Z18" i="12"/>
  <c r="X289" i="12"/>
  <c r="X247" i="12"/>
  <c r="I19" i="12"/>
  <c r="AA287" i="12"/>
  <c r="AC194" i="12"/>
  <c r="I40" i="12"/>
  <c r="AA296" i="12"/>
  <c r="AA62" i="12"/>
  <c r="Y14" i="12"/>
  <c r="AC250" i="12"/>
  <c r="E275" i="12" a="1"/>
  <c r="E275" i="12" s="1"/>
  <c r="M41" i="12" a="1"/>
  <c r="M41" i="12" s="1"/>
  <c r="E134" i="12" a="1"/>
  <c r="E134" i="12" s="1"/>
  <c r="E235" i="12" a="1"/>
  <c r="E235" i="12" s="1"/>
  <c r="H235" i="12" s="1"/>
  <c r="K205" i="12" a="1"/>
  <c r="K205" i="12" s="1"/>
  <c r="M168" i="12" a="1"/>
  <c r="M168" i="12" s="1"/>
  <c r="E255" i="12" a="1"/>
  <c r="E255" i="12" s="1"/>
  <c r="H255" i="12" s="1"/>
  <c r="E129" i="12" a="1"/>
  <c r="E129" i="12" s="1"/>
  <c r="H129" i="12" s="1"/>
  <c r="K209" i="12" a="1"/>
  <c r="K209" i="12" s="1"/>
  <c r="M156" i="12" a="1"/>
  <c r="M156" i="12" s="1"/>
  <c r="E78" i="12" a="1"/>
  <c r="E78" i="12" s="1"/>
  <c r="H78" i="12" s="1"/>
  <c r="K304" i="12" a="1"/>
  <c r="K304" i="12" s="1"/>
  <c r="K81" i="12" a="1"/>
  <c r="K81" i="12" s="1"/>
  <c r="AC173" i="12"/>
  <c r="AA13" i="12"/>
  <c r="I371" i="12"/>
  <c r="D98" i="6" s="1"/>
  <c r="I98" i="6" s="1"/>
  <c r="I68" i="12"/>
  <c r="I373" i="12"/>
  <c r="D100" i="6" s="1"/>
  <c r="I100" i="6" s="1"/>
  <c r="Y194" i="12"/>
  <c r="AC104" i="12"/>
  <c r="X348" i="12"/>
  <c r="I353" i="12"/>
  <c r="D79" i="6" s="1"/>
  <c r="I79" i="6" s="1"/>
  <c r="I341" i="12"/>
  <c r="D67" i="6" s="1"/>
  <c r="I67" i="6" s="1"/>
  <c r="AC62" i="12"/>
  <c r="Y217" i="12"/>
  <c r="AB298" i="12"/>
  <c r="N343" i="12"/>
  <c r="F69" i="6" s="1"/>
  <c r="N355" i="12"/>
  <c r="F81" i="6" s="1"/>
  <c r="X116" i="12"/>
  <c r="Z8" i="12"/>
  <c r="Z193" i="12"/>
  <c r="N342" i="12"/>
  <c r="F68" i="6" s="1"/>
  <c r="N360" i="12"/>
  <c r="F86" i="6" s="1"/>
  <c r="AA176" i="12"/>
  <c r="AA36" i="12"/>
  <c r="X155" i="12"/>
  <c r="AB252" i="12"/>
  <c r="Y114" i="12"/>
  <c r="L339" i="12"/>
  <c r="E65" i="6" s="1"/>
  <c r="N369" i="12"/>
  <c r="F95" i="6" s="1"/>
  <c r="I357" i="12"/>
  <c r="D83" i="6" s="1"/>
  <c r="I83" i="6" s="1"/>
  <c r="I368" i="12"/>
  <c r="D94" i="6" s="1"/>
  <c r="I94" i="6" s="1"/>
  <c r="X78" i="12"/>
  <c r="W342" i="12"/>
  <c r="AB305" i="12"/>
  <c r="X150" i="12"/>
  <c r="Y221" i="12"/>
  <c r="X366" i="12"/>
  <c r="N371" i="12"/>
  <c r="F98" i="6" s="1"/>
  <c r="Y264" i="12"/>
  <c r="AB294" i="12"/>
  <c r="AB61" i="12"/>
  <c r="X79" i="12"/>
  <c r="AA281" i="12"/>
  <c r="I345" i="12"/>
  <c r="D71" i="6" s="1"/>
  <c r="I71" i="6" s="1"/>
  <c r="AC72" i="12"/>
  <c r="N337" i="12"/>
  <c r="F63" i="6" s="1"/>
  <c r="AA70" i="12"/>
  <c r="X341" i="12"/>
  <c r="AA40" i="12"/>
  <c r="AB145" i="12"/>
  <c r="X370" i="12"/>
  <c r="AC310" i="12"/>
  <c r="I366" i="12"/>
  <c r="D92" i="6" s="1"/>
  <c r="AA223" i="12"/>
  <c r="AB192" i="12"/>
  <c r="X294" i="12"/>
  <c r="AA175" i="12"/>
  <c r="AC281" i="12"/>
  <c r="L363" i="12"/>
  <c r="E89" i="6" s="1"/>
  <c r="L328" i="12"/>
  <c r="K363" i="12"/>
  <c r="W371" i="12"/>
  <c r="AB296" i="12"/>
  <c r="X101" i="12"/>
  <c r="AA310" i="12"/>
  <c r="I192" i="12"/>
  <c r="Y40" i="12"/>
  <c r="K344" i="12"/>
  <c r="H371" i="12"/>
  <c r="Z371" i="12" s="1"/>
  <c r="X298" i="12"/>
  <c r="I20" i="12"/>
  <c r="AA83" i="12"/>
  <c r="AC206" i="12"/>
  <c r="AA195" i="12"/>
  <c r="Y13" i="12"/>
  <c r="AA115" i="12"/>
  <c r="I71" i="12"/>
  <c r="N349" i="12"/>
  <c r="F75" i="6" s="1"/>
  <c r="AA220" i="12"/>
  <c r="K341" i="12"/>
  <c r="Z59" i="12"/>
  <c r="AB261" i="12"/>
  <c r="Z247" i="12"/>
  <c r="Y83" i="12"/>
  <c r="Y246" i="12"/>
  <c r="I338" i="12"/>
  <c r="D64" i="6" s="1"/>
  <c r="I64" i="6" s="1"/>
  <c r="AC195" i="12"/>
  <c r="AA73" i="12"/>
  <c r="Y115" i="12"/>
  <c r="Y17" i="12"/>
  <c r="X339" i="12"/>
  <c r="Y220" i="12"/>
  <c r="W366" i="12"/>
  <c r="AC258" i="12"/>
  <c r="AC247" i="12"/>
  <c r="AC86" i="12"/>
  <c r="I355" i="12"/>
  <c r="D81" i="6" s="1"/>
  <c r="I81" i="6" s="1"/>
  <c r="AC176" i="12"/>
  <c r="AA63" i="12"/>
  <c r="I349" i="12"/>
  <c r="D75" i="6" s="1"/>
  <c r="I75" i="6" s="1"/>
  <c r="AB265" i="12"/>
  <c r="AB155" i="12"/>
  <c r="Y121" i="12"/>
  <c r="AC157" i="12"/>
  <c r="AA85" i="12"/>
  <c r="AB171" i="12"/>
  <c r="Y250" i="12"/>
  <c r="AA240" i="12"/>
  <c r="AA8" i="12"/>
  <c r="I359" i="12"/>
  <c r="D85" i="6" s="1"/>
  <c r="I85" i="6" s="1"/>
  <c r="E97" i="6"/>
  <c r="W347" i="12"/>
  <c r="AA246" i="12"/>
  <c r="Y173" i="12"/>
  <c r="I102" i="12"/>
  <c r="AC203" i="12"/>
  <c r="Y101" i="12"/>
  <c r="Y7" i="12"/>
  <c r="AC114" i="12"/>
  <c r="AA129" i="12"/>
  <c r="I358" i="12"/>
  <c r="D84" i="6" s="1"/>
  <c r="I84" i="6" s="1"/>
  <c r="N348" i="12"/>
  <c r="F74" i="6" s="1"/>
  <c r="I372" i="12"/>
  <c r="D99" i="6" s="1"/>
  <c r="I99" i="6" s="1"/>
  <c r="N367" i="12"/>
  <c r="F93" i="6" s="1"/>
  <c r="N368" i="12"/>
  <c r="F94" i="6" s="1"/>
  <c r="X115" i="12"/>
  <c r="Z115" i="12"/>
  <c r="Y33" i="12"/>
  <c r="N366" i="12"/>
  <c r="F92" i="6" s="1"/>
  <c r="I342" i="12"/>
  <c r="D68" i="6" s="1"/>
  <c r="I68" i="6" s="1"/>
  <c r="X368" i="12"/>
  <c r="AC36" i="12"/>
  <c r="AC164" i="12"/>
  <c r="I109" i="12"/>
  <c r="Z101" i="12"/>
  <c r="X367" i="12"/>
  <c r="AC221" i="12"/>
  <c r="AA197" i="12"/>
  <c r="AC178" i="12"/>
  <c r="X326" i="12"/>
  <c r="AC292" i="12"/>
  <c r="AA203" i="12"/>
  <c r="AA127" i="12"/>
  <c r="Y197" i="12"/>
  <c r="Y178" i="12"/>
  <c r="AA121" i="12"/>
  <c r="AC129" i="12"/>
  <c r="AA14" i="12"/>
  <c r="L337" i="12"/>
  <c r="E63" i="6" s="1"/>
  <c r="N351" i="12"/>
  <c r="F77" i="6" s="1"/>
  <c r="L326" i="12"/>
  <c r="F152" i="12" a="1"/>
  <c r="F152" i="12" s="1"/>
  <c r="AC307" i="12"/>
  <c r="Y164" i="12"/>
  <c r="AC127" i="12"/>
  <c r="AC223" i="12"/>
  <c r="AA7" i="12"/>
  <c r="AC33" i="12"/>
  <c r="N372" i="12"/>
  <c r="F99" i="6" s="1"/>
  <c r="AI372" i="12"/>
  <c r="N99" i="6" s="1"/>
  <c r="AI339" i="12"/>
  <c r="N65" i="6" s="1"/>
  <c r="Y28" i="18"/>
  <c r="AK337" i="12"/>
  <c r="O63" i="6" s="1"/>
  <c r="AI354" i="12"/>
  <c r="N80" i="6" s="1"/>
  <c r="AI371" i="12"/>
  <c r="N98" i="6" s="1"/>
  <c r="AI345" i="12"/>
  <c r="N71" i="6" s="1"/>
  <c r="AJ367" i="12"/>
  <c r="AF359" i="12"/>
  <c r="M85" i="6" s="1"/>
  <c r="R85" i="6" s="1"/>
  <c r="AH355" i="12"/>
  <c r="AE364" i="12"/>
  <c r="AR364" i="12" s="1"/>
  <c r="AJ365" i="12"/>
  <c r="AH367" i="12"/>
  <c r="AH353" i="12"/>
  <c r="R28" i="18"/>
  <c r="AK353" i="12"/>
  <c r="O79" i="6" s="1"/>
  <c r="AK329" i="12"/>
  <c r="AK181" i="12"/>
  <c r="AF364" i="12"/>
  <c r="M90" i="6" s="1"/>
  <c r="R90" i="6" s="1"/>
  <c r="AI349" i="12"/>
  <c r="N75" i="6" s="1"/>
  <c r="AH344" i="12"/>
  <c r="AH359" i="12"/>
  <c r="AK339" i="12"/>
  <c r="O65" i="6" s="1"/>
  <c r="AK372" i="12"/>
  <c r="O99" i="6" s="1"/>
  <c r="S40" i="4"/>
  <c r="S420" i="12"/>
  <c r="T40" i="4" s="1"/>
  <c r="K59" i="3"/>
  <c r="F440" i="12"/>
  <c r="L59" i="3" s="1"/>
  <c r="AJ345" i="12"/>
  <c r="M426" i="12"/>
  <c r="L426" i="12" s="1"/>
  <c r="L327" i="12"/>
  <c r="L357" i="12"/>
  <c r="E83" i="6" s="1"/>
  <c r="S118" i="4"/>
  <c r="S500" i="12"/>
  <c r="T118" i="4" s="1"/>
  <c r="AF337" i="12"/>
  <c r="M63" i="6" s="1"/>
  <c r="R63" i="6" s="1"/>
  <c r="AE355" i="12"/>
  <c r="AR355" i="12" s="1"/>
  <c r="AI368" i="12"/>
  <c r="N94" i="6" s="1"/>
  <c r="M460" i="12"/>
  <c r="L460" i="12" s="1"/>
  <c r="D460" i="12"/>
  <c r="K171" i="3"/>
  <c r="F554" i="12"/>
  <c r="K15" i="3"/>
  <c r="F395" i="12"/>
  <c r="L15" i="3" s="1"/>
  <c r="AF326" i="12"/>
  <c r="K87" i="3"/>
  <c r="AK338" i="12"/>
  <c r="O64" i="6" s="1"/>
  <c r="AJ361" i="12"/>
  <c r="AJ355" i="12"/>
  <c r="F475" i="12"/>
  <c r="L93" i="3" s="1"/>
  <c r="P97" i="6"/>
  <c r="F573" i="12"/>
  <c r="L95" i="3" s="1"/>
  <c r="AH369" i="12"/>
  <c r="AJ372" i="12"/>
  <c r="AE341" i="12"/>
  <c r="AR341" i="12" s="1"/>
  <c r="AK357" i="12"/>
  <c r="O83" i="6" s="1"/>
  <c r="Q508" i="12"/>
  <c r="S508" i="12" s="1"/>
  <c r="T126" i="4" s="1"/>
  <c r="Q389" i="12"/>
  <c r="AK341" i="12"/>
  <c r="O67" i="6" s="1"/>
  <c r="AK356" i="12"/>
  <c r="O82" i="6" s="1"/>
  <c r="AE349" i="12"/>
  <c r="AR349" i="12" s="1"/>
  <c r="AI356" i="12"/>
  <c r="N82" i="6" s="1"/>
  <c r="AE338" i="12"/>
  <c r="AR338" i="12" s="1"/>
  <c r="AF341" i="12"/>
  <c r="M67" i="6" s="1"/>
  <c r="R67" i="6" s="1"/>
  <c r="AK355" i="12"/>
  <c r="O81" i="6" s="1"/>
  <c r="AE371" i="12"/>
  <c r="AR371" i="12" s="1"/>
  <c r="C425" i="12"/>
  <c r="S33" i="4"/>
  <c r="S412" i="12"/>
  <c r="T33" i="4" s="1"/>
  <c r="D551" i="12"/>
  <c r="M551" i="12"/>
  <c r="L551" i="12" s="1"/>
  <c r="AE369" i="12"/>
  <c r="K46" i="3"/>
  <c r="Z490" i="12"/>
  <c r="Y490" i="12" s="1"/>
  <c r="Q441" i="12"/>
  <c r="S61" i="4" s="1"/>
  <c r="S522" i="12"/>
  <c r="T140" i="4" s="1"/>
  <c r="N361" i="12"/>
  <c r="F87" i="6" s="1"/>
  <c r="L352" i="12"/>
  <c r="E78" i="6" s="1"/>
  <c r="AF371" i="12"/>
  <c r="M98" i="6" s="1"/>
  <c r="R98" i="6" s="1"/>
  <c r="Q512" i="12"/>
  <c r="AF361" i="12"/>
  <c r="M87" i="6" s="1"/>
  <c r="R87" i="6" s="1"/>
  <c r="AI351" i="12"/>
  <c r="N77" i="6" s="1"/>
  <c r="AK359" i="12"/>
  <c r="O85" i="6" s="1"/>
  <c r="AK371" i="12"/>
  <c r="O98" i="6" s="1"/>
  <c r="AE360" i="12"/>
  <c r="AR360" i="12" s="1"/>
  <c r="E388" i="12"/>
  <c r="D388" i="12" s="1"/>
  <c r="C581" i="12"/>
  <c r="F581" i="12" s="1"/>
  <c r="L103" i="3" s="1"/>
  <c r="D584" i="12"/>
  <c r="Q97" i="6"/>
  <c r="Q490" i="12"/>
  <c r="AJ360" i="12"/>
  <c r="AJ359" i="12"/>
  <c r="P561" i="12"/>
  <c r="S561" i="12" s="1"/>
  <c r="T179" i="4" s="1"/>
  <c r="R510" i="12"/>
  <c r="Q510" i="12" s="1"/>
  <c r="S128" i="4" s="1"/>
  <c r="E471" i="12"/>
  <c r="D471" i="12" s="1"/>
  <c r="P476" i="12"/>
  <c r="S476" i="12" s="1"/>
  <c r="T95" i="4" s="1"/>
  <c r="P423" i="12"/>
  <c r="K16" i="3"/>
  <c r="AK373" i="12"/>
  <c r="O100" i="6" s="1"/>
  <c r="AF351" i="12"/>
  <c r="M77" i="6" s="1"/>
  <c r="R77" i="6" s="1"/>
  <c r="E556" i="12"/>
  <c r="D556" i="12" s="1"/>
  <c r="E578" i="12"/>
  <c r="D578" i="12" s="1"/>
  <c r="E567" i="12"/>
  <c r="D567" i="12" s="1"/>
  <c r="R407" i="12"/>
  <c r="Q407" i="12" s="1"/>
  <c r="C412" i="12"/>
  <c r="C489" i="12"/>
  <c r="R549" i="12"/>
  <c r="Q549" i="12" s="1"/>
  <c r="L354" i="12"/>
  <c r="E80" i="6" s="1"/>
  <c r="AK361" i="12"/>
  <c r="O87" i="6" s="1"/>
  <c r="AH357" i="12"/>
  <c r="AF363" i="12"/>
  <c r="M89" i="6" s="1"/>
  <c r="R89" i="6" s="1"/>
  <c r="AE367" i="12"/>
  <c r="AR367" i="12" s="1"/>
  <c r="D497" i="12"/>
  <c r="AE365" i="12"/>
  <c r="AR365" i="12" s="1"/>
  <c r="AJ349" i="12"/>
  <c r="AH364" i="12"/>
  <c r="F495" i="12"/>
  <c r="AK352" i="12"/>
  <c r="O78" i="6" s="1"/>
  <c r="AF329" i="12"/>
  <c r="AF181" i="12"/>
  <c r="AH351" i="12"/>
  <c r="AH343" i="12"/>
  <c r="AF355" i="12"/>
  <c r="M81" i="6" s="1"/>
  <c r="R81" i="6" s="1"/>
  <c r="AF348" i="12"/>
  <c r="M74" i="6" s="1"/>
  <c r="R74" i="6" s="1"/>
  <c r="AI343" i="12"/>
  <c r="N69" i="6" s="1"/>
  <c r="Z462" i="12"/>
  <c r="Y462" i="12" s="1"/>
  <c r="I351" i="12"/>
  <c r="D77" i="6" s="1"/>
  <c r="I77" i="6" s="1"/>
  <c r="AF357" i="12"/>
  <c r="M83" i="6" s="1"/>
  <c r="R83" i="6" s="1"/>
  <c r="AF342" i="12"/>
  <c r="M68" i="6" s="1"/>
  <c r="R68" i="6" s="1"/>
  <c r="AF367" i="12"/>
  <c r="M93" i="6" s="1"/>
  <c r="R93" i="6" s="1"/>
  <c r="AK365" i="12"/>
  <c r="O91" i="6" s="1"/>
  <c r="Z568" i="12"/>
  <c r="Y568" i="12" s="1"/>
  <c r="M559" i="12"/>
  <c r="L559" i="12" s="1"/>
  <c r="Z521" i="12"/>
  <c r="Y521" i="12" s="1"/>
  <c r="Z520" i="12"/>
  <c r="Y520" i="12" s="1"/>
  <c r="AI363" i="12"/>
  <c r="N89" i="6" s="1"/>
  <c r="M545" i="12"/>
  <c r="L545" i="12" s="1"/>
  <c r="Z517" i="12"/>
  <c r="Y517" i="12" s="1"/>
  <c r="F559" i="12"/>
  <c r="F461" i="12"/>
  <c r="L79" i="3" s="1"/>
  <c r="S534" i="12"/>
  <c r="T152" i="4" s="1"/>
  <c r="F403" i="12"/>
  <c r="L23" i="3" s="1"/>
  <c r="F448" i="12"/>
  <c r="L67" i="3" s="1"/>
  <c r="L368" i="12"/>
  <c r="E94" i="6" s="1"/>
  <c r="L345" i="12"/>
  <c r="E71" i="6" s="1"/>
  <c r="AF369" i="12"/>
  <c r="M95" i="6" s="1"/>
  <c r="Z576" i="12"/>
  <c r="Y576" i="12" s="1"/>
  <c r="Z532" i="12"/>
  <c r="Y532" i="12" s="1"/>
  <c r="Q532" i="12"/>
  <c r="Q559" i="12"/>
  <c r="F505" i="12"/>
  <c r="E420" i="12"/>
  <c r="D420" i="12" s="1"/>
  <c r="R493" i="12"/>
  <c r="Q493" i="12" s="1"/>
  <c r="P499" i="12"/>
  <c r="E463" i="12"/>
  <c r="D463" i="12" s="1"/>
  <c r="E560" i="12"/>
  <c r="D560" i="12" s="1"/>
  <c r="P391" i="12"/>
  <c r="S391" i="12" s="1"/>
  <c r="T12" i="4" s="1"/>
  <c r="P415" i="12"/>
  <c r="S415" i="12" s="1"/>
  <c r="T36" i="4" s="1"/>
  <c r="E399" i="12"/>
  <c r="D399" i="12" s="1"/>
  <c r="R409" i="12"/>
  <c r="Q409" i="12" s="1"/>
  <c r="K145" i="12" a="1"/>
  <c r="K145" i="12" s="1"/>
  <c r="D442" i="12"/>
  <c r="R547" i="12"/>
  <c r="Q547" i="12" s="1"/>
  <c r="R467" i="12"/>
  <c r="Q467" i="12" s="1"/>
  <c r="R456" i="12"/>
  <c r="Q456" i="12" s="1"/>
  <c r="E562" i="12"/>
  <c r="D562" i="12" s="1"/>
  <c r="D569" i="12"/>
  <c r="K186" i="3" s="1"/>
  <c r="C544" i="12"/>
  <c r="F544" i="12" s="1"/>
  <c r="R545" i="12"/>
  <c r="Q545" i="12" s="1"/>
  <c r="P581" i="12"/>
  <c r="C453" i="12"/>
  <c r="E481" i="12"/>
  <c r="D481" i="12" s="1"/>
  <c r="C569" i="12"/>
  <c r="E434" i="12"/>
  <c r="D434" i="12" s="1"/>
  <c r="R447" i="12"/>
  <c r="Q447" i="12" s="1"/>
  <c r="S67" i="4" s="1"/>
  <c r="P413" i="12"/>
  <c r="S413" i="12" s="1"/>
  <c r="T34" i="4" s="1"/>
  <c r="R538" i="12"/>
  <c r="Y397" i="12"/>
  <c r="K205" i="3"/>
  <c r="F588" i="12"/>
  <c r="L110" i="3" s="1"/>
  <c r="F545" i="12"/>
  <c r="K162" i="3"/>
  <c r="I332" i="12"/>
  <c r="X332" i="12"/>
  <c r="S73" i="4"/>
  <c r="S453" i="12"/>
  <c r="T73" i="4" s="1"/>
  <c r="S175" i="4"/>
  <c r="S557" i="12"/>
  <c r="T175" i="4" s="1"/>
  <c r="S157" i="4"/>
  <c r="S539" i="12"/>
  <c r="T157" i="4" s="1"/>
  <c r="AI358" i="12"/>
  <c r="N84" i="6" s="1"/>
  <c r="S29" i="4"/>
  <c r="S408" i="12"/>
  <c r="T29" i="4" s="1"/>
  <c r="AF340" i="12"/>
  <c r="M66" i="6" s="1"/>
  <c r="AK332" i="12"/>
  <c r="AK342" i="12"/>
  <c r="O68" i="6" s="1"/>
  <c r="F447" i="12"/>
  <c r="L66" i="3" s="1"/>
  <c r="I168" i="12"/>
  <c r="I362" i="12"/>
  <c r="D88" i="6" s="1"/>
  <c r="I88" i="6" s="1"/>
  <c r="E592" i="12" a="1"/>
  <c r="E592" i="12" s="1"/>
  <c r="F592" i="12" s="1"/>
  <c r="G591" i="12"/>
  <c r="S195" i="4"/>
  <c r="S577" i="12"/>
  <c r="T195" i="4" s="1"/>
  <c r="K116" i="3"/>
  <c r="F498" i="12"/>
  <c r="S189" i="4"/>
  <c r="S571" i="12"/>
  <c r="T189" i="4" s="1"/>
  <c r="S58" i="4"/>
  <c r="S438" i="12"/>
  <c r="T58" i="4" s="1"/>
  <c r="O97" i="6"/>
  <c r="AK273" i="12"/>
  <c r="AK331" i="12"/>
  <c r="S424" i="12"/>
  <c r="T44" i="4" s="1"/>
  <c r="S461" i="12"/>
  <c r="T80" i="4" s="1"/>
  <c r="S151" i="4"/>
  <c r="S533" i="12"/>
  <c r="T151" i="4" s="1"/>
  <c r="Y105" i="12"/>
  <c r="N345" i="12"/>
  <c r="F71" i="6" s="1"/>
  <c r="I84" i="12"/>
  <c r="I370" i="12"/>
  <c r="D96" i="6" s="1"/>
  <c r="I96" i="6" s="1"/>
  <c r="K57" i="3"/>
  <c r="F438" i="12"/>
  <c r="L57" i="3" s="1"/>
  <c r="S437" i="12"/>
  <c r="T57" i="4" s="1"/>
  <c r="S57" i="4"/>
  <c r="K134" i="3"/>
  <c r="F517" i="12"/>
  <c r="X166" i="12"/>
  <c r="AI352" i="12"/>
  <c r="N78" i="6" s="1"/>
  <c r="AI357" i="12"/>
  <c r="N83" i="6" s="1"/>
  <c r="S504" i="12"/>
  <c r="T122" i="4" s="1"/>
  <c r="N363" i="12"/>
  <c r="F89" i="6" s="1"/>
  <c r="AK363" i="12"/>
  <c r="O89" i="6" s="1"/>
  <c r="S468" i="12"/>
  <c r="T87" i="4" s="1"/>
  <c r="L369" i="12"/>
  <c r="E95" i="6" s="1"/>
  <c r="L342" i="12"/>
  <c r="E68" i="6" s="1"/>
  <c r="Z583" i="12"/>
  <c r="Y583" i="12" s="1"/>
  <c r="L578" i="12"/>
  <c r="M482" i="12"/>
  <c r="L482" i="12" s="1"/>
  <c r="AF346" i="12"/>
  <c r="M72" i="6" s="1"/>
  <c r="R72" i="6" s="1"/>
  <c r="P542" i="12"/>
  <c r="S542" i="12" s="1"/>
  <c r="T160" i="4" s="1"/>
  <c r="R507" i="12"/>
  <c r="Q507" i="12" s="1"/>
  <c r="P414" i="12"/>
  <c r="S414" i="12" s="1"/>
  <c r="T35" i="4" s="1"/>
  <c r="R525" i="12"/>
  <c r="Q525" i="12" s="1"/>
  <c r="D426" i="12"/>
  <c r="E445" i="12"/>
  <c r="D445" i="12" s="1"/>
  <c r="K64" i="3" s="1"/>
  <c r="R530" i="12"/>
  <c r="Q530" i="12" s="1"/>
  <c r="E532" i="12"/>
  <c r="D532" i="12" s="1"/>
  <c r="D456" i="12"/>
  <c r="D512" i="12"/>
  <c r="E492" i="12"/>
  <c r="D492" i="12" s="1"/>
  <c r="D431" i="12"/>
  <c r="K50" i="3" s="1"/>
  <c r="Y483" i="12"/>
  <c r="Y508" i="12"/>
  <c r="L579" i="12"/>
  <c r="Y570" i="12"/>
  <c r="Q519" i="12"/>
  <c r="S137" i="4" s="1"/>
  <c r="Y498" i="12"/>
  <c r="E409" i="12"/>
  <c r="D409" i="12" s="1"/>
  <c r="K29" i="3" s="1"/>
  <c r="F428" i="12"/>
  <c r="L47" i="3" s="1"/>
  <c r="C401" i="12"/>
  <c r="F401" i="12" s="1"/>
  <c r="L21" i="3" s="1"/>
  <c r="L392" i="12"/>
  <c r="D522" i="12"/>
  <c r="Q570" i="12"/>
  <c r="M541" i="12"/>
  <c r="L541" i="12" s="1"/>
  <c r="Y494" i="12"/>
  <c r="Q566" i="12"/>
  <c r="S117" i="4"/>
  <c r="S498" i="12"/>
  <c r="T117" i="4" s="1"/>
  <c r="F538" i="12"/>
  <c r="K155" i="3"/>
  <c r="S25" i="4"/>
  <c r="S404" i="12"/>
  <c r="T25" i="4" s="1"/>
  <c r="S70" i="4"/>
  <c r="S450" i="12"/>
  <c r="T70" i="4" s="1"/>
  <c r="S588" i="12"/>
  <c r="T206" i="4" s="1"/>
  <c r="S206" i="4"/>
  <c r="K51" i="3"/>
  <c r="F432" i="12"/>
  <c r="L51" i="3" s="1"/>
  <c r="K146" i="3"/>
  <c r="F529" i="12"/>
  <c r="S115" i="4"/>
  <c r="S496" i="12"/>
  <c r="T115" i="4" s="1"/>
  <c r="S178" i="4"/>
  <c r="S560" i="12"/>
  <c r="T178" i="4" s="1"/>
  <c r="S192" i="4"/>
  <c r="S574" i="12"/>
  <c r="T192" i="4" s="1"/>
  <c r="F390" i="12"/>
  <c r="L10" i="3" s="1"/>
  <c r="K10" i="3"/>
  <c r="K88" i="3"/>
  <c r="F470" i="12"/>
  <c r="L88" i="3" s="1"/>
  <c r="K197" i="3"/>
  <c r="F580" i="12"/>
  <c r="L102" i="3" s="1"/>
  <c r="S110" i="4"/>
  <c r="S491" i="12"/>
  <c r="T110" i="4" s="1"/>
  <c r="S487" i="12"/>
  <c r="T106" i="4" s="1"/>
  <c r="S106" i="4"/>
  <c r="S543" i="12"/>
  <c r="T161" i="4" s="1"/>
  <c r="M390" i="12"/>
  <c r="L390" i="12" s="1"/>
  <c r="S535" i="12"/>
  <c r="T153" i="4" s="1"/>
  <c r="S416" i="12"/>
  <c r="T37" i="4" s="1"/>
  <c r="F419" i="12"/>
  <c r="L362" i="12"/>
  <c r="E88" i="6" s="1"/>
  <c r="L344" i="12"/>
  <c r="E70" i="6" s="1"/>
  <c r="L365" i="12"/>
  <c r="E91" i="6" s="1"/>
  <c r="D454" i="12"/>
  <c r="K73" i="3" s="1"/>
  <c r="L343" i="12"/>
  <c r="E69" i="6" s="1"/>
  <c r="S397" i="12"/>
  <c r="T18" i="4" s="1"/>
  <c r="E537" i="12"/>
  <c r="D537" i="12" s="1"/>
  <c r="AF373" i="12"/>
  <c r="M100" i="6" s="1"/>
  <c r="R100" i="6" s="1"/>
  <c r="AE352" i="12"/>
  <c r="AR352" i="12" s="1"/>
  <c r="R506" i="12"/>
  <c r="Q506" i="12" s="1"/>
  <c r="P444" i="12"/>
  <c r="R444" i="12"/>
  <c r="Q444" i="12" s="1"/>
  <c r="S64" i="4" s="1"/>
  <c r="E555" i="12"/>
  <c r="D555" i="12" s="1"/>
  <c r="M567" i="12"/>
  <c r="L567" i="12" s="1"/>
  <c r="Q578" i="12"/>
  <c r="S196" i="4" s="1"/>
  <c r="E515" i="12"/>
  <c r="D515" i="12" s="1"/>
  <c r="K132" i="3" s="1"/>
  <c r="C515" i="12"/>
  <c r="P446" i="12"/>
  <c r="R446" i="12"/>
  <c r="Q446" i="12" s="1"/>
  <c r="S66" i="4" s="1"/>
  <c r="E549" i="12"/>
  <c r="D549" i="12" s="1"/>
  <c r="K166" i="3" s="1"/>
  <c r="C549" i="12"/>
  <c r="P443" i="12"/>
  <c r="R443" i="12"/>
  <c r="Q443" i="12" s="1"/>
  <c r="S63" i="4" s="1"/>
  <c r="Q581" i="12"/>
  <c r="S199" i="4" s="1"/>
  <c r="M580" i="12"/>
  <c r="L580" i="12" s="1"/>
  <c r="Z567" i="12"/>
  <c r="Y567" i="12" s="1"/>
  <c r="M530" i="12"/>
  <c r="L530" i="12" s="1"/>
  <c r="Z506" i="12"/>
  <c r="Y506" i="12" s="1"/>
  <c r="M505" i="12"/>
  <c r="L505" i="12" s="1"/>
  <c r="M489" i="12"/>
  <c r="L489" i="12" s="1"/>
  <c r="R579" i="12"/>
  <c r="Q579" i="12" s="1"/>
  <c r="S197" i="4" s="1"/>
  <c r="P579" i="12"/>
  <c r="E479" i="12"/>
  <c r="D479" i="12" s="1"/>
  <c r="K97" i="3" s="1"/>
  <c r="C479" i="12"/>
  <c r="M543" i="12"/>
  <c r="L543" i="12" s="1"/>
  <c r="Z487" i="12"/>
  <c r="Y487" i="12" s="1"/>
  <c r="C418" i="12"/>
  <c r="E418" i="12"/>
  <c r="D418" i="12" s="1"/>
  <c r="K38" i="3" s="1"/>
  <c r="Z580" i="12"/>
  <c r="Y580" i="12" s="1"/>
  <c r="Z572" i="12"/>
  <c r="Y572" i="12" s="1"/>
  <c r="Z549" i="12"/>
  <c r="Y549" i="12" s="1"/>
  <c r="Z528" i="12"/>
  <c r="Y528" i="12" s="1"/>
  <c r="Z519" i="12"/>
  <c r="Y519" i="12" s="1"/>
  <c r="Z496" i="12"/>
  <c r="Y496" i="12" s="1"/>
  <c r="Z484" i="12"/>
  <c r="Y484" i="12" s="1"/>
  <c r="L519" i="12"/>
  <c r="L500" i="12"/>
  <c r="Y466" i="12"/>
  <c r="Y461" i="12"/>
  <c r="Y452" i="12"/>
  <c r="Z388" i="12"/>
  <c r="Y388" i="12" s="1"/>
  <c r="L474" i="12"/>
  <c r="Y473" i="12"/>
  <c r="L414" i="12"/>
  <c r="R495" i="12"/>
  <c r="Q495" i="12" s="1"/>
  <c r="D547" i="12"/>
  <c r="K164" i="3" s="1"/>
  <c r="R411" i="12"/>
  <c r="Q411" i="12" s="1"/>
  <c r="D425" i="12"/>
  <c r="Q423" i="12"/>
  <c r="C409" i="12"/>
  <c r="E553" i="12"/>
  <c r="D553" i="12" s="1"/>
  <c r="R567" i="12"/>
  <c r="Q567" i="12" s="1"/>
  <c r="E511" i="12"/>
  <c r="D511" i="12" s="1"/>
  <c r="Y489" i="12"/>
  <c r="Z420" i="12"/>
  <c r="Y420" i="12" s="1"/>
  <c r="Y421" i="12"/>
  <c r="AA77" i="12"/>
  <c r="Z78" i="12"/>
  <c r="AC66" i="12"/>
  <c r="N352" i="12"/>
  <c r="F78" i="6" s="1"/>
  <c r="AC300" i="12"/>
  <c r="AA300" i="12"/>
  <c r="L349" i="12"/>
  <c r="E75" i="6" s="1"/>
  <c r="L331" i="12"/>
  <c r="Z243" i="12"/>
  <c r="AB243" i="12"/>
  <c r="Z152" i="12"/>
  <c r="AB152" i="12"/>
  <c r="AA191" i="12"/>
  <c r="AC191" i="12"/>
  <c r="AA152" i="12"/>
  <c r="L341" i="12"/>
  <c r="E67" i="6" s="1"/>
  <c r="L329" i="12"/>
  <c r="N338" i="12"/>
  <c r="F64" i="6" s="1"/>
  <c r="N328" i="12"/>
  <c r="Y98" i="12"/>
  <c r="Y124" i="12"/>
  <c r="AA124" i="12"/>
  <c r="L347" i="12"/>
  <c r="E73" i="6" s="1"/>
  <c r="AC145" i="12"/>
  <c r="Z167" i="12"/>
  <c r="Y73" i="12"/>
  <c r="AC77" i="12"/>
  <c r="Y104" i="12"/>
  <c r="Z145" i="12"/>
  <c r="Z265" i="12"/>
  <c r="Y152" i="12"/>
  <c r="Y291" i="12"/>
  <c r="X152" i="12"/>
  <c r="L351" i="12"/>
  <c r="E77" i="6" s="1"/>
  <c r="AA293" i="12"/>
  <c r="AC293" i="12"/>
  <c r="Y293" i="12"/>
  <c r="Z316" i="12"/>
  <c r="AB316" i="12"/>
  <c r="AA118" i="12"/>
  <c r="N358" i="12"/>
  <c r="F84" i="6" s="1"/>
  <c r="AC64" i="12"/>
  <c r="N350" i="12"/>
  <c r="F76" i="6" s="1"/>
  <c r="X67" i="12"/>
  <c r="Z171" i="12"/>
  <c r="X257" i="12"/>
  <c r="AB257" i="12"/>
  <c r="Z257" i="12"/>
  <c r="Y59" i="12"/>
  <c r="X13" i="12"/>
  <c r="N373" i="12"/>
  <c r="F100" i="6" s="1"/>
  <c r="N347" i="12"/>
  <c r="F73" i="6" s="1"/>
  <c r="T6" i="3"/>
  <c r="F162" i="12" a="1"/>
  <c r="F162" i="12" s="1"/>
  <c r="F160" i="12" a="1"/>
  <c r="F160" i="12" s="1"/>
  <c r="K161" i="12" a="1"/>
  <c r="K161" i="12" s="1"/>
  <c r="E111" i="12" a="1"/>
  <c r="E111" i="12" s="1"/>
  <c r="E110" i="12" a="1"/>
  <c r="E110" i="12" s="1"/>
  <c r="K194" i="12" a="1"/>
  <c r="K194" i="12" s="1"/>
  <c r="E132" i="12" a="1"/>
  <c r="E132" i="12" s="1"/>
  <c r="H132" i="12" s="1"/>
  <c r="E60" i="12" a="1"/>
  <c r="E60" i="12" s="1"/>
  <c r="M177" i="12" a="1"/>
  <c r="M177" i="12" s="1"/>
  <c r="K80" i="12" a="1"/>
  <c r="K80" i="12" s="1"/>
  <c r="K57" i="12" a="1"/>
  <c r="K57" i="12" s="1"/>
  <c r="M82" i="12" a="1"/>
  <c r="M82" i="12" s="1"/>
  <c r="E83" i="12" a="1"/>
  <c r="E83" i="12" s="1"/>
  <c r="K83" i="12" a="1"/>
  <c r="K83" i="12" s="1"/>
  <c r="E137" i="12" a="1"/>
  <c r="E137" i="12" s="1"/>
  <c r="E285" i="12" a="1"/>
  <c r="E285" i="12" s="1"/>
  <c r="H285" i="12" s="1"/>
  <c r="E174" i="12" a="1"/>
  <c r="E174" i="12" s="1"/>
  <c r="H174" i="12" s="1"/>
  <c r="M147" i="12" a="1"/>
  <c r="M147" i="12" s="1"/>
  <c r="E153" i="12" a="1"/>
  <c r="E153" i="12" s="1"/>
  <c r="M254" i="12" a="1"/>
  <c r="M254" i="12" s="1"/>
  <c r="E254" i="12" a="1"/>
  <c r="E254" i="12" s="1"/>
  <c r="E122" i="12" a="1"/>
  <c r="E122" i="12" s="1"/>
  <c r="H122" i="12" s="1"/>
  <c r="M245" i="12" a="1"/>
  <c r="M245" i="12" s="1"/>
  <c r="K314" i="12" a="1"/>
  <c r="K314" i="12" s="1"/>
  <c r="K51" i="12" a="1"/>
  <c r="K51" i="12" s="1"/>
  <c r="M170" i="12" a="1"/>
  <c r="M170" i="12" s="1"/>
  <c r="K76" i="12" a="1"/>
  <c r="K76" i="12" s="1"/>
  <c r="M175" i="12" a="1"/>
  <c r="M175" i="12" s="1"/>
  <c r="M299" i="12" a="1"/>
  <c r="M299" i="12" s="1"/>
  <c r="E222" i="12" a="1"/>
  <c r="E222" i="12" s="1"/>
  <c r="M54" i="12" a="1"/>
  <c r="M54" i="12" s="1"/>
  <c r="M58" i="12" a="1"/>
  <c r="M58" i="12" s="1"/>
  <c r="K17" i="12" a="1"/>
  <c r="K17" i="12" s="1"/>
  <c r="M203" i="12" a="1"/>
  <c r="M203" i="12" s="1"/>
  <c r="E247" i="12" a="1"/>
  <c r="E247" i="12" s="1"/>
  <c r="H247" i="12" s="1"/>
  <c r="E158" i="12" a="1"/>
  <c r="E158" i="12" s="1"/>
  <c r="H158" i="12" s="1"/>
  <c r="E281" i="12" a="1"/>
  <c r="E281" i="12" s="1"/>
  <c r="E22" i="12" a="1"/>
  <c r="E22" i="12" s="1"/>
  <c r="K164" i="12" a="1"/>
  <c r="K164" i="12" s="1"/>
  <c r="E286" i="12" a="1"/>
  <c r="E286" i="12" s="1"/>
  <c r="M108" i="12" a="1"/>
  <c r="M108" i="12" s="1"/>
  <c r="M77" i="12" a="1"/>
  <c r="M77" i="12" s="1"/>
  <c r="M165" i="12" a="1"/>
  <c r="M165" i="12" s="1"/>
  <c r="E7" i="12" a="1"/>
  <c r="E7" i="12" s="1"/>
  <c r="M153" i="12" a="1"/>
  <c r="M153" i="12" s="1"/>
  <c r="K241" i="12" a="1"/>
  <c r="K241" i="12" s="1"/>
  <c r="K190" i="12" a="1"/>
  <c r="K190" i="12" s="1"/>
  <c r="K64" i="12" a="1"/>
  <c r="K64" i="12" s="1"/>
  <c r="E32" i="12" a="1"/>
  <c r="E32" i="12" s="1"/>
  <c r="K153" i="12" a="1"/>
  <c r="K153" i="12" s="1"/>
  <c r="E226" i="12" a="1"/>
  <c r="E226" i="12" s="1"/>
  <c r="K296" i="12" a="1"/>
  <c r="K296" i="12" s="1"/>
  <c r="M208" i="12" a="1"/>
  <c r="M208" i="12" s="1"/>
  <c r="E242" i="12" a="1"/>
  <c r="E242" i="12" s="1"/>
  <c r="M189" i="12" a="1"/>
  <c r="M189" i="12" s="1"/>
  <c r="K8" i="12" a="1"/>
  <c r="K8" i="12" s="1"/>
  <c r="M73" i="12" a="1"/>
  <c r="M73" i="12" s="1"/>
  <c r="K30" i="12" a="1"/>
  <c r="K30" i="12" s="1"/>
  <c r="E192" i="12" a="1"/>
  <c r="E192" i="12" s="1"/>
  <c r="K39" i="12" a="1"/>
  <c r="K39" i="12" s="1"/>
  <c r="K52" i="12" a="1"/>
  <c r="K52" i="12" s="1"/>
  <c r="E295" i="12" a="1"/>
  <c r="E295" i="12" s="1"/>
  <c r="H295" i="12" s="1"/>
  <c r="M240" i="12" a="1"/>
  <c r="M240" i="12" s="1"/>
  <c r="E289" i="12" a="1"/>
  <c r="E289" i="12" s="1"/>
  <c r="K144" i="12" a="1"/>
  <c r="K144" i="12" s="1"/>
  <c r="K313" i="12" a="1"/>
  <c r="K313" i="12" s="1"/>
  <c r="K23" i="12" a="1"/>
  <c r="K23" i="12" s="1"/>
  <c r="E211" i="12" a="1"/>
  <c r="E211" i="12" s="1"/>
  <c r="E44" i="12" a="1"/>
  <c r="E44" i="12" s="1"/>
  <c r="S6" i="3"/>
  <c r="E82" i="12" a="1"/>
  <c r="E82" i="12" s="1"/>
  <c r="K122" i="12" a="1"/>
  <c r="K122" i="12" s="1"/>
  <c r="M128" i="12" a="1"/>
  <c r="M128" i="12" s="1"/>
  <c r="K263" i="12" a="1"/>
  <c r="K263" i="12" s="1"/>
  <c r="K237" i="12" a="1"/>
  <c r="K237" i="12" s="1"/>
  <c r="E124" i="12" a="1"/>
  <c r="E124" i="12" s="1"/>
  <c r="H124" i="12" s="1"/>
  <c r="E101" i="12" a="1"/>
  <c r="E101" i="12" s="1"/>
  <c r="K152" i="12" a="1"/>
  <c r="K152" i="12" s="1"/>
  <c r="M62" i="12" a="1"/>
  <c r="M62" i="12" s="1"/>
  <c r="M315" i="12" a="1"/>
  <c r="M315" i="12" s="1"/>
  <c r="E307" i="12" a="1"/>
  <c r="E307" i="12" s="1"/>
  <c r="E308" i="12" a="1"/>
  <c r="E308" i="12" s="1"/>
  <c r="H308" i="12" s="1"/>
  <c r="M151" i="12" a="1"/>
  <c r="M151" i="12" s="1"/>
  <c r="K33" i="12" a="1"/>
  <c r="K33" i="12" s="1"/>
  <c r="K69" i="12" a="1"/>
  <c r="K69" i="12" s="1"/>
  <c r="M57" i="12" a="1"/>
  <c r="M57" i="12" s="1"/>
  <c r="E171" i="12" a="1"/>
  <c r="E171" i="12" s="1"/>
  <c r="E294" i="12" a="1"/>
  <c r="E294" i="12" s="1"/>
  <c r="H294" i="12" s="1"/>
  <c r="M282" i="12" a="1"/>
  <c r="M282" i="12" s="1"/>
  <c r="K54" i="12" a="1"/>
  <c r="K54" i="12" s="1"/>
  <c r="E26" i="12" a="1"/>
  <c r="E26" i="12" s="1"/>
  <c r="K15" i="12" a="1"/>
  <c r="K15" i="12" s="1"/>
  <c r="E76" i="12" a="1"/>
  <c r="E76" i="12" s="1"/>
  <c r="M31" i="12" a="1"/>
  <c r="M31" i="12" s="1"/>
  <c r="K244" i="12" a="1"/>
  <c r="K244" i="12" s="1"/>
  <c r="M146" i="12" a="1"/>
  <c r="M146" i="12" s="1"/>
  <c r="M34" i="12" a="1"/>
  <c r="M34" i="12" s="1"/>
  <c r="E127" i="12" a="1"/>
  <c r="E127" i="12" s="1"/>
  <c r="M191" i="12" a="1"/>
  <c r="M191" i="12" s="1"/>
  <c r="E66" i="12" a="1"/>
  <c r="E66" i="12" s="1"/>
  <c r="K212" i="12" a="1"/>
  <c r="K212" i="12" s="1"/>
  <c r="E118" i="12" a="1"/>
  <c r="E118" i="12" s="1"/>
  <c r="H118" i="12" s="1"/>
  <c r="E155" i="12" a="1"/>
  <c r="E155" i="12" s="1"/>
  <c r="E202" i="12" a="1"/>
  <c r="E202" i="12" s="1"/>
  <c r="H202" i="12" s="1"/>
  <c r="E259" i="12" a="1"/>
  <c r="E259" i="12" s="1"/>
  <c r="M149" i="12" a="1"/>
  <c r="M149" i="12" s="1"/>
  <c r="M130" i="12" a="1"/>
  <c r="M130" i="12" s="1"/>
  <c r="E117" i="12" a="1"/>
  <c r="E117" i="12" s="1"/>
  <c r="K157" i="12" a="1"/>
  <c r="K157" i="12" s="1"/>
  <c r="M154" i="12" a="1"/>
  <c r="M154" i="12" s="1"/>
  <c r="M68" i="12" a="1"/>
  <c r="M68" i="12" s="1"/>
  <c r="K202" i="12" a="1"/>
  <c r="K202" i="12" s="1"/>
  <c r="E86" i="12" a="1"/>
  <c r="E86" i="12" s="1"/>
  <c r="H133" i="12"/>
  <c r="L367" i="12"/>
  <c r="E93" i="6" s="1"/>
  <c r="L373" i="12"/>
  <c r="E100" i="6" s="1"/>
  <c r="L355" i="12"/>
  <c r="E81" i="6" s="1"/>
  <c r="L364" i="12"/>
  <c r="E90" i="6" s="1"/>
  <c r="K9" i="3"/>
  <c r="L389" i="12"/>
  <c r="AC103" i="12"/>
  <c r="AA103" i="12"/>
  <c r="S129" i="4"/>
  <c r="S511" i="12"/>
  <c r="T129" i="4" s="1"/>
  <c r="I213" i="12"/>
  <c r="I361" i="12"/>
  <c r="D87" i="6" s="1"/>
  <c r="I87" i="6" s="1"/>
  <c r="Y118" i="12"/>
  <c r="AC118" i="12"/>
  <c r="K111" i="3"/>
  <c r="F493" i="12"/>
  <c r="S140" i="4"/>
  <c r="K156" i="3"/>
  <c r="F539" i="12"/>
  <c r="AI360" i="12"/>
  <c r="N86" i="6" s="1"/>
  <c r="AK367" i="12"/>
  <c r="O93" i="6" s="1"/>
  <c r="AK354" i="12"/>
  <c r="O80" i="6" s="1"/>
  <c r="AF352" i="12"/>
  <c r="M78" i="6" s="1"/>
  <c r="S480" i="12"/>
  <c r="T99" i="4" s="1"/>
  <c r="S99" i="4"/>
  <c r="F468" i="12"/>
  <c r="L86" i="3" s="1"/>
  <c r="K86" i="3"/>
  <c r="AC39" i="12"/>
  <c r="AA39" i="12"/>
  <c r="AF273" i="12"/>
  <c r="S556" i="12"/>
  <c r="T174" i="4" s="1"/>
  <c r="R563" i="12"/>
  <c r="Q563" i="12" s="1"/>
  <c r="K198" i="3"/>
  <c r="C454" i="12"/>
  <c r="R440" i="12"/>
  <c r="Q440" i="12" s="1"/>
  <c r="R572" i="12"/>
  <c r="Q572" i="12" s="1"/>
  <c r="S190" i="4" s="1"/>
  <c r="E485" i="12"/>
  <c r="D485" i="12" s="1"/>
  <c r="K103" i="3" s="1"/>
  <c r="C485" i="12"/>
  <c r="AO339" i="18"/>
  <c r="Z339" i="18"/>
  <c r="AB339" i="18"/>
  <c r="Z275" i="18"/>
  <c r="AO275" i="18"/>
  <c r="AM275" i="18"/>
  <c r="AQ275" i="18"/>
  <c r="AQ401" i="18"/>
  <c r="AP401" i="18"/>
  <c r="AL566" i="18"/>
  <c r="AN566" i="18"/>
  <c r="AM752" i="18"/>
  <c r="AL752" i="18"/>
  <c r="AP885" i="18"/>
  <c r="AQ885" i="18"/>
  <c r="AA1231" i="18"/>
  <c r="AN1231" i="18"/>
  <c r="AP1231" i="18"/>
  <c r="AO1416" i="18"/>
  <c r="AN1416" i="18"/>
  <c r="AA1549" i="18"/>
  <c r="Y1549" i="18"/>
  <c r="AM77" i="18"/>
  <c r="AO77" i="18"/>
  <c r="AL268" i="18"/>
  <c r="AM268" i="18"/>
  <c r="AA275" i="18"/>
  <c r="AN275" i="18"/>
  <c r="AL275" i="18"/>
  <c r="AQ724" i="18"/>
  <c r="AP724" i="18"/>
  <c r="AM768" i="18"/>
  <c r="AL768" i="18"/>
  <c r="AP281" i="18"/>
  <c r="AQ281" i="18"/>
  <c r="AL383" i="18"/>
  <c r="AA383" i="18"/>
  <c r="AQ600" i="18"/>
  <c r="AP600" i="18"/>
  <c r="AA718" i="18"/>
  <c r="Y718" i="18"/>
  <c r="AN718" i="18"/>
  <c r="AM792" i="18"/>
  <c r="AQ792" i="18"/>
  <c r="Z792" i="18"/>
  <c r="AL274" i="18"/>
  <c r="Y274" i="18"/>
  <c r="AL355" i="18"/>
  <c r="Y355" i="18"/>
  <c r="AA355" i="18"/>
  <c r="AL382" i="18"/>
  <c r="AM382" i="18"/>
  <c r="AA530" i="18"/>
  <c r="AL530" i="18"/>
  <c r="AL600" i="18"/>
  <c r="Y600" i="18"/>
  <c r="AA808" i="18"/>
  <c r="AN808" i="18"/>
  <c r="AP711" i="18"/>
  <c r="AQ711" i="18"/>
  <c r="AP366" i="18"/>
  <c r="Y366" i="18"/>
  <c r="Y1021" i="18"/>
  <c r="AL1021" i="18"/>
  <c r="AA1021" i="18"/>
  <c r="AM1052" i="18"/>
  <c r="AO1052" i="18"/>
  <c r="AL1052" i="18"/>
  <c r="Y1052" i="18"/>
  <c r="AO1150" i="18"/>
  <c r="AB1150" i="18"/>
  <c r="AO1214" i="18"/>
  <c r="Z1214" i="18"/>
  <c r="AQ1214" i="18"/>
  <c r="AL1444" i="18"/>
  <c r="AM1444" i="18"/>
  <c r="AQ978" i="18"/>
  <c r="AO978" i="18"/>
  <c r="AQ1026" i="18"/>
  <c r="Z1026" i="18"/>
  <c r="AM1026" i="18"/>
  <c r="AQ1473" i="18"/>
  <c r="AP1473" i="18"/>
  <c r="AO882" i="18"/>
  <c r="AN963" i="18"/>
  <c r="Y963" i="18"/>
  <c r="Z993" i="18"/>
  <c r="AO993" i="18"/>
  <c r="AQ993" i="18"/>
  <c r="AB1473" i="18"/>
  <c r="Z1473" i="18"/>
  <c r="P578" i="12"/>
  <c r="E443" i="12"/>
  <c r="D443" i="12" s="1"/>
  <c r="R215" i="18"/>
  <c r="S51" i="18"/>
  <c r="U51" i="18" s="1"/>
  <c r="S107" i="18"/>
  <c r="U107" i="18" s="1"/>
  <c r="R107" i="18"/>
  <c r="Q425" i="12"/>
  <c r="E462" i="12"/>
  <c r="D462" i="12" s="1"/>
  <c r="AO1067" i="18"/>
  <c r="AO301" i="18"/>
  <c r="AL891" i="18"/>
  <c r="Y284" i="18"/>
  <c r="Y1036" i="18"/>
  <c r="AL284" i="18"/>
  <c r="Z1497" i="18"/>
  <c r="AO1176" i="18"/>
  <c r="AP1317" i="18"/>
  <c r="AL1168" i="18"/>
  <c r="AM1131" i="18"/>
  <c r="Z301" i="18"/>
  <c r="AB856" i="18"/>
  <c r="AA1019" i="18"/>
  <c r="AL846" i="18"/>
  <c r="AB1131" i="18"/>
  <c r="AL832" i="18"/>
  <c r="Y832" i="18"/>
  <c r="AQ301" i="18"/>
  <c r="AL1231" i="18"/>
  <c r="AO654" i="18"/>
  <c r="AM837" i="18"/>
  <c r="AL1549" i="18"/>
  <c r="AP470" i="18"/>
  <c r="AM1251" i="18"/>
  <c r="S163" i="18"/>
  <c r="U163" i="18" s="1"/>
  <c r="P572" i="12"/>
  <c r="Q538" i="12"/>
  <c r="AQ934" i="18"/>
  <c r="AM428" i="18"/>
  <c r="AQ339" i="18"/>
  <c r="AM654" i="18"/>
  <c r="AP563" i="18"/>
  <c r="Z428" i="18"/>
  <c r="AM437" i="18"/>
  <c r="Z437" i="18"/>
  <c r="AN537" i="18"/>
  <c r="AO537" i="18"/>
  <c r="AN578" i="18"/>
  <c r="AO578" i="18"/>
  <c r="AO524" i="18"/>
  <c r="AQ524" i="18"/>
  <c r="AN658" i="18"/>
  <c r="AO658" i="18"/>
  <c r="AN761" i="18"/>
  <c r="AO761" i="18"/>
  <c r="AM784" i="18"/>
  <c r="AL784" i="18"/>
  <c r="AP1264" i="18"/>
  <c r="AQ1264" i="18"/>
  <c r="AQ1196" i="18"/>
  <c r="AP1196" i="18"/>
  <c r="AO1251" i="18"/>
  <c r="AQ1251" i="18"/>
  <c r="AQ1098" i="18"/>
  <c r="Z1098" i="18"/>
  <c r="AO1098" i="18"/>
  <c r="Y1263" i="18"/>
  <c r="AA1263" i="18"/>
  <c r="Z1416" i="18"/>
  <c r="AM1416" i="18"/>
  <c r="AB1509" i="18"/>
  <c r="AM1509" i="18"/>
  <c r="AQ1150" i="18"/>
  <c r="AN938" i="18"/>
  <c r="AP1559" i="18"/>
  <c r="Y286" i="18"/>
  <c r="AL673" i="18"/>
  <c r="Y281" i="18"/>
  <c r="AA281" i="18"/>
  <c r="AB486" i="18"/>
  <c r="AQ486" i="18"/>
  <c r="AP507" i="18"/>
  <c r="Y507" i="18"/>
  <c r="AN507" i="18"/>
  <c r="AN572" i="18"/>
  <c r="AA572" i="18"/>
  <c r="AL572" i="18"/>
  <c r="AA256" i="18"/>
  <c r="AL256" i="18"/>
  <c r="AL331" i="18"/>
  <c r="AM331" i="18"/>
  <c r="AL571" i="18"/>
  <c r="AN571" i="18"/>
  <c r="AP571" i="18"/>
  <c r="AL590" i="18"/>
  <c r="AN590" i="18"/>
  <c r="AP590" i="18"/>
  <c r="AB802" i="18"/>
  <c r="AM802" i="18"/>
  <c r="Z802" i="18"/>
  <c r="AO202" i="18"/>
  <c r="Z202" i="18"/>
  <c r="Y735" i="18"/>
  <c r="AN735" i="18"/>
  <c r="AP735" i="18"/>
  <c r="AQ160" i="18"/>
  <c r="AO692" i="18"/>
  <c r="AN692" i="18"/>
  <c r="Y843" i="18"/>
  <c r="AA843" i="18"/>
  <c r="AN1015" i="18"/>
  <c r="AO1015" i="18"/>
  <c r="AP922" i="18"/>
  <c r="AQ922" i="18"/>
  <c r="AO1114" i="18"/>
  <c r="AB1114" i="18"/>
  <c r="AM1114" i="18"/>
  <c r="AQ1114" i="18"/>
  <c r="AQ1052" i="18"/>
  <c r="AN1110" i="18"/>
  <c r="AO1110" i="18"/>
  <c r="AN1150" i="18"/>
  <c r="AP1150" i="18"/>
  <c r="AA1150" i="18"/>
  <c r="AP1280" i="18"/>
  <c r="AN1280" i="18"/>
  <c r="AO1473" i="18"/>
  <c r="AN1473" i="18"/>
  <c r="AL949" i="18"/>
  <c r="AM949" i="18"/>
  <c r="AO1203" i="18"/>
  <c r="AB1203" i="18"/>
  <c r="AQ1430" i="18"/>
  <c r="Z1430" i="18"/>
  <c r="AO662" i="18"/>
  <c r="AN662" i="18"/>
  <c r="Y1042" i="18"/>
  <c r="AL1042" i="18"/>
  <c r="AA1042" i="18"/>
  <c r="AM1304" i="18"/>
  <c r="AL1304" i="18"/>
  <c r="AN1517" i="18"/>
  <c r="Y1517" i="18"/>
  <c r="AA1517" i="18"/>
  <c r="AM285" i="18"/>
  <c r="Z285" i="18"/>
  <c r="AA1103" i="18"/>
  <c r="AP1103" i="18"/>
  <c r="AN1103" i="18"/>
  <c r="Q161" i="18"/>
  <c r="R573" i="12"/>
  <c r="Q573" i="12" s="1"/>
  <c r="Q94" i="18"/>
  <c r="P390" i="12"/>
  <c r="S390" i="12" s="1"/>
  <c r="T11" i="4" s="1"/>
  <c r="D452" i="12"/>
  <c r="K71" i="3" s="1"/>
  <c r="C452" i="12"/>
  <c r="AQ1497" i="18"/>
  <c r="AL411" i="18"/>
  <c r="AA891" i="18"/>
  <c r="AA284" i="18"/>
  <c r="AL1019" i="18"/>
  <c r="AB1497" i="18"/>
  <c r="AQ354" i="18"/>
  <c r="AL544" i="18"/>
  <c r="AQ302" i="18"/>
  <c r="AP282" i="18"/>
  <c r="AL1266" i="18"/>
  <c r="AN768" i="18"/>
  <c r="Y1019" i="18"/>
  <c r="AL1380" i="18"/>
  <c r="AQ1131" i="18"/>
  <c r="AM1067" i="18"/>
  <c r="AO733" i="18"/>
  <c r="AO1036" i="18"/>
  <c r="AO856" i="18"/>
  <c r="Y581" i="18"/>
  <c r="AB428" i="18"/>
  <c r="Y566" i="18"/>
  <c r="Y1231" i="18"/>
  <c r="AM325" i="18"/>
  <c r="C414" i="12"/>
  <c r="F414" i="12" s="1"/>
  <c r="L34" i="3" s="1"/>
  <c r="Q65" i="18"/>
  <c r="E435" i="12"/>
  <c r="D435" i="12" s="1"/>
  <c r="Q67" i="18"/>
  <c r="D466" i="12"/>
  <c r="E508" i="12"/>
  <c r="D508" i="12" s="1"/>
  <c r="P435" i="12"/>
  <c r="R435" i="12"/>
  <c r="Q435" i="12" s="1"/>
  <c r="S55" i="4" s="1"/>
  <c r="Q188" i="18"/>
  <c r="S188" i="18"/>
  <c r="U188" i="18" s="1"/>
  <c r="E546" i="12"/>
  <c r="D546" i="12" s="1"/>
  <c r="K163" i="3" s="1"/>
  <c r="C546" i="12"/>
  <c r="D423" i="12"/>
  <c r="P497" i="12"/>
  <c r="Q497" i="12"/>
  <c r="S116" i="4" s="1"/>
  <c r="E416" i="12"/>
  <c r="D416" i="12" s="1"/>
  <c r="K36" i="3" s="1"/>
  <c r="C416" i="12"/>
  <c r="AP912" i="18"/>
  <c r="AO392" i="18"/>
  <c r="AB325" i="18"/>
  <c r="AM1156" i="18"/>
  <c r="AP1236" i="18"/>
  <c r="AN241" i="18"/>
  <c r="AL1226" i="18"/>
  <c r="AL422" i="18"/>
  <c r="AP901" i="18"/>
  <c r="AO514" i="18"/>
  <c r="Z387" i="18"/>
  <c r="AP422" i="18"/>
  <c r="AL260" i="18"/>
  <c r="AA260" i="18"/>
  <c r="Y260" i="18"/>
  <c r="AM339" i="18"/>
  <c r="AA392" i="18"/>
  <c r="AP591" i="18"/>
  <c r="AA591" i="18"/>
  <c r="AO742" i="18"/>
  <c r="AN742" i="18"/>
  <c r="AL588" i="18"/>
  <c r="AA588" i="18"/>
  <c r="AP644" i="18"/>
  <c r="AQ644" i="18"/>
  <c r="AQ921" i="18"/>
  <c r="AP921" i="18"/>
  <c r="AP961" i="18"/>
  <c r="AA1044" i="18"/>
  <c r="AL1044" i="18"/>
  <c r="AQ1093" i="18"/>
  <c r="Z1093" i="18"/>
  <c r="AO1093" i="18"/>
  <c r="AN1044" i="18"/>
  <c r="AP1192" i="18"/>
  <c r="AN1192" i="18"/>
  <c r="AA1192" i="18"/>
  <c r="AO1428" i="18"/>
  <c r="AN1428" i="18"/>
  <c r="Y1567" i="18"/>
  <c r="AN1567" i="18"/>
  <c r="AA1495" i="18"/>
  <c r="AP1495" i="18"/>
  <c r="Y1495" i="18"/>
  <c r="AM484" i="18"/>
  <c r="AP938" i="18"/>
  <c r="AB1214" i="18"/>
  <c r="Y673" i="18"/>
  <c r="AL288" i="18"/>
  <c r="AL735" i="18"/>
  <c r="AP1042" i="18"/>
  <c r="AP1387" i="18"/>
  <c r="AP843" i="18"/>
  <c r="AQ1299" i="18"/>
  <c r="AM744" i="18"/>
  <c r="AN355" i="18"/>
  <c r="AP274" i="18"/>
  <c r="AB792" i="18"/>
  <c r="AN281" i="18"/>
  <c r="AO802" i="18"/>
  <c r="AP808" i="18"/>
  <c r="AB1430" i="18"/>
  <c r="Z1052" i="18"/>
  <c r="Y1280" i="18"/>
  <c r="AA286" i="18"/>
  <c r="AM176" i="18"/>
  <c r="Z176" i="18"/>
  <c r="AN402" i="18"/>
  <c r="AO463" i="18"/>
  <c r="AN463" i="18"/>
  <c r="AM486" i="18"/>
  <c r="AN288" i="18"/>
  <c r="AA288" i="18"/>
  <c r="Y288" i="18"/>
  <c r="AP288" i="18"/>
  <c r="AN600" i="18"/>
  <c r="AN617" i="18"/>
  <c r="Y617" i="18"/>
  <c r="AA617" i="18"/>
  <c r="AN834" i="18"/>
  <c r="AO1012" i="18"/>
  <c r="Z1012" i="18"/>
  <c r="Y476" i="18"/>
  <c r="AL476" i="18"/>
  <c r="AA476" i="18"/>
  <c r="AP751" i="18"/>
  <c r="AO922" i="18"/>
  <c r="AM922" i="18"/>
  <c r="Y1075" i="18"/>
  <c r="AL1336" i="18"/>
  <c r="AN1405" i="18"/>
  <c r="AO1405" i="18"/>
  <c r="AQ1101" i="18"/>
  <c r="AM1101" i="18"/>
  <c r="AO1101" i="18"/>
  <c r="AB1101" i="18"/>
  <c r="Z1101" i="18"/>
  <c r="AN285" i="18"/>
  <c r="AL285" i="18"/>
  <c r="AB893" i="18"/>
  <c r="AO893" i="18"/>
  <c r="C437" i="12"/>
  <c r="F437" i="12" s="1"/>
  <c r="L56" i="3" s="1"/>
  <c r="E541" i="12"/>
  <c r="D541" i="12" s="1"/>
  <c r="AL1036" i="18"/>
  <c r="AQ1067" i="18"/>
  <c r="AP566" i="18"/>
  <c r="AB654" i="18"/>
  <c r="AQ1012" i="18"/>
  <c r="AN941" i="18"/>
  <c r="C547" i="12"/>
  <c r="F547" i="12" s="1"/>
  <c r="E465" i="12"/>
  <c r="D465" i="12" s="1"/>
  <c r="K83" i="3" s="1"/>
  <c r="P494" i="12"/>
  <c r="S494" i="12" s="1"/>
  <c r="T113" i="4" s="1"/>
  <c r="C465" i="12"/>
  <c r="P537" i="12"/>
  <c r="R430" i="12"/>
  <c r="Q430" i="12" s="1"/>
  <c r="Q53" i="18"/>
  <c r="S53" i="18"/>
  <c r="U53" i="18" s="1"/>
  <c r="R471" i="12"/>
  <c r="Q471" i="12" s="1"/>
  <c r="S226" i="18"/>
  <c r="U226" i="18" s="1"/>
  <c r="AM283" i="18"/>
  <c r="AB833" i="18"/>
  <c r="AQ998" i="18"/>
  <c r="AM524" i="18"/>
  <c r="AO1509" i="18"/>
  <c r="AA566" i="18"/>
  <c r="AN445" i="18"/>
  <c r="AA422" i="18"/>
  <c r="Y226" i="18"/>
  <c r="AA226" i="18"/>
  <c r="AB260" i="18"/>
  <c r="AM260" i="18"/>
  <c r="AO260" i="18"/>
  <c r="Z311" i="18"/>
  <c r="AB311" i="18"/>
  <c r="AB275" i="18"/>
  <c r="AO325" i="18"/>
  <c r="AO428" i="18"/>
  <c r="Z401" i="18"/>
  <c r="AM401" i="18"/>
  <c r="AB401" i="18"/>
  <c r="AN419" i="18"/>
  <c r="AQ387" i="18"/>
  <c r="AQ531" i="18"/>
  <c r="Z785" i="18"/>
  <c r="AM785" i="18"/>
  <c r="Z654" i="18"/>
  <c r="AA746" i="18"/>
  <c r="AL746" i="18"/>
  <c r="Z894" i="18"/>
  <c r="AB894" i="18"/>
  <c r="AO894" i="18"/>
  <c r="AL941" i="18"/>
  <c r="AP941" i="18"/>
  <c r="AA941" i="18"/>
  <c r="Y941" i="18"/>
  <c r="AL1035" i="18"/>
  <c r="AP1035" i="18"/>
  <c r="Y1035" i="18"/>
  <c r="AM1264" i="18"/>
  <c r="AL1264" i="18"/>
  <c r="AN1451" i="18"/>
  <c r="AN1549" i="18"/>
  <c r="AQ1553" i="18"/>
  <c r="AP1553" i="18"/>
  <c r="AQ482" i="18"/>
  <c r="AL507" i="18"/>
  <c r="AA590" i="18"/>
  <c r="Y256" i="18"/>
  <c r="AO285" i="18"/>
  <c r="AB993" i="18"/>
  <c r="AM526" i="18"/>
  <c r="AM1148" i="18"/>
  <c r="AN233" i="18"/>
  <c r="AP355" i="18"/>
  <c r="AA274" i="18"/>
  <c r="Z676" i="18"/>
  <c r="AQ802" i="18"/>
  <c r="AN366" i="18"/>
  <c r="Y978" i="18"/>
  <c r="AA1052" i="18"/>
  <c r="AN368" i="18"/>
  <c r="Y275" i="18"/>
  <c r="AP394" i="18"/>
  <c r="AA394" i="18"/>
  <c r="AP514" i="18"/>
  <c r="AA673" i="18"/>
  <c r="AQ718" i="18"/>
  <c r="AP718" i="18"/>
  <c r="AP530" i="18"/>
  <c r="AA600" i="18"/>
  <c r="Y664" i="18"/>
  <c r="Z682" i="18"/>
  <c r="AM682" i="18"/>
  <c r="AB682" i="18"/>
  <c r="Y565" i="18"/>
  <c r="AP565" i="18"/>
  <c r="AA565" i="18"/>
  <c r="Z443" i="18"/>
  <c r="AB443" i="18"/>
  <c r="AO443" i="18"/>
  <c r="Y938" i="18"/>
  <c r="AL366" i="18"/>
  <c r="AA366" i="18"/>
  <c r="AL754" i="18"/>
  <c r="AA754" i="18"/>
  <c r="AL967" i="18"/>
  <c r="AA967" i="18"/>
  <c r="Y967" i="18"/>
  <c r="AP1021" i="18"/>
  <c r="Z1150" i="18"/>
  <c r="AM1214" i="18"/>
  <c r="AB978" i="18"/>
  <c r="AP1348" i="18"/>
  <c r="AM1515" i="18"/>
  <c r="AQ1515" i="18"/>
  <c r="Y1523" i="18"/>
  <c r="AN1570" i="18"/>
  <c r="AL882" i="18"/>
  <c r="AP882" i="18"/>
  <c r="AA882" i="18"/>
  <c r="Y882" i="18"/>
  <c r="AP963" i="18"/>
  <c r="AQ979" i="18"/>
  <c r="AN986" i="18"/>
  <c r="Y986" i="18"/>
  <c r="AQ1065" i="18"/>
  <c r="AM1160" i="18"/>
  <c r="AL1160" i="18"/>
  <c r="AP285" i="18"/>
  <c r="AA1128" i="18"/>
  <c r="AN1128" i="18"/>
  <c r="AP1128" i="18"/>
  <c r="Y548" i="18"/>
  <c r="AA548" i="18"/>
  <c r="AM897" i="18"/>
  <c r="AQ897" i="18"/>
  <c r="AO950" i="18"/>
  <c r="AN950" i="18"/>
  <c r="AD45" i="18"/>
  <c r="AS45" i="18"/>
  <c r="AS227" i="18"/>
  <c r="AD227" i="18"/>
  <c r="AS86" i="18"/>
  <c r="AD86" i="18"/>
  <c r="AN264" i="18"/>
  <c r="AO264" i="18"/>
  <c r="AO382" i="18"/>
  <c r="AN382" i="18"/>
  <c r="AL525" i="18"/>
  <c r="AB333" i="18"/>
  <c r="AQ926" i="18"/>
  <c r="AL492" i="18"/>
  <c r="AO350" i="18"/>
  <c r="AQ1194" i="18"/>
  <c r="AM369" i="18"/>
  <c r="Y846" i="18"/>
  <c r="Z920" i="18"/>
  <c r="AQ871" i="18"/>
  <c r="AL1545" i="18"/>
  <c r="AN712" i="18"/>
  <c r="Z1299" i="18"/>
  <c r="AM478" i="18"/>
  <c r="AN821" i="18"/>
  <c r="AO940" i="18"/>
  <c r="AP972" i="18"/>
  <c r="Y745" i="18"/>
  <c r="AN1386" i="18"/>
  <c r="AL731" i="18"/>
  <c r="AN601" i="18"/>
  <c r="AO828" i="18"/>
  <c r="Y822" i="18"/>
  <c r="AN421" i="18"/>
  <c r="Z1294" i="18"/>
  <c r="AA825" i="18"/>
  <c r="AO451" i="18"/>
  <c r="AP329" i="18"/>
  <c r="AO265" i="18"/>
  <c r="AN584" i="18"/>
  <c r="Y976" i="18"/>
  <c r="Y529" i="18"/>
  <c r="AM455" i="18"/>
  <c r="AB448" i="18"/>
  <c r="AO270" i="18"/>
  <c r="AM246" i="18"/>
  <c r="AO246" i="18"/>
  <c r="AP453" i="18"/>
  <c r="AP405" i="18"/>
  <c r="Y439" i="18"/>
  <c r="AB349" i="18"/>
  <c r="AL353" i="18"/>
  <c r="AQ448" i="18"/>
  <c r="AN461" i="18"/>
  <c r="AP487" i="18"/>
  <c r="AP517" i="18"/>
  <c r="Z606" i="18"/>
  <c r="AL920" i="18"/>
  <c r="AL712" i="18"/>
  <c r="AN610" i="18"/>
  <c r="AN650" i="18"/>
  <c r="AM871" i="18"/>
  <c r="AA625" i="18"/>
  <c r="AP1561" i="18"/>
  <c r="AQ433" i="18"/>
  <c r="AO1196" i="18"/>
  <c r="AO996" i="18"/>
  <c r="AB770" i="18"/>
  <c r="Y697" i="18"/>
  <c r="AQ925" i="18"/>
  <c r="AM419" i="18"/>
  <c r="AB897" i="18"/>
  <c r="AO433" i="18"/>
  <c r="AM505" i="18"/>
  <c r="AO315" i="18"/>
  <c r="AN347" i="18"/>
  <c r="AM291" i="18"/>
  <c r="AP625" i="18"/>
  <c r="AL650" i="18"/>
  <c r="AP801" i="18"/>
  <c r="AO897" i="18"/>
  <c r="AQ996" i="18"/>
  <c r="AM996" i="18"/>
  <c r="AM884" i="18"/>
  <c r="Z884" i="18"/>
  <c r="AM1155" i="18"/>
  <c r="AL1155" i="18"/>
  <c r="AM1549" i="18"/>
  <c r="Z1549" i="18"/>
  <c r="AS195" i="18"/>
  <c r="AD195" i="18"/>
  <c r="AS214" i="18"/>
  <c r="AD214" i="18"/>
  <c r="Y325" i="18"/>
  <c r="AA325" i="18"/>
  <c r="AL336" i="18"/>
  <c r="Y336" i="18"/>
  <c r="AA336" i="18"/>
  <c r="AA414" i="18"/>
  <c r="AN414" i="18"/>
  <c r="AM465" i="18"/>
  <c r="AL465" i="18"/>
  <c r="AP72" i="18"/>
  <c r="AA535" i="18"/>
  <c r="AQ494" i="18"/>
  <c r="Z1331" i="18"/>
  <c r="AO448" i="18"/>
  <c r="AM901" i="18"/>
  <c r="AB367" i="18"/>
  <c r="AB710" i="18"/>
  <c r="AN267" i="18"/>
  <c r="AP267" i="18"/>
  <c r="AL825" i="18"/>
  <c r="AM433" i="18"/>
  <c r="AM248" i="18"/>
  <c r="AA481" i="18"/>
  <c r="AP1069" i="18"/>
  <c r="AL605" i="18"/>
  <c r="AL261" i="18"/>
  <c r="AQ234" i="18"/>
  <c r="AN1336" i="18"/>
  <c r="AO1294" i="18"/>
  <c r="AL515" i="18"/>
  <c r="AQ1180" i="18"/>
  <c r="AL1000" i="18"/>
  <c r="AP1045" i="18"/>
  <c r="AL675" i="18"/>
  <c r="AP341" i="18"/>
  <c r="Z230" i="18"/>
  <c r="Y1170" i="18"/>
  <c r="AP610" i="18"/>
  <c r="AP1018" i="18"/>
  <c r="Y1000" i="18"/>
  <c r="AP1225" i="18"/>
  <c r="AQ478" i="18"/>
  <c r="AO920" i="18"/>
  <c r="AO943" i="18"/>
  <c r="AN825" i="18"/>
  <c r="AP455" i="18"/>
  <c r="AA378" i="18"/>
  <c r="AA455" i="18"/>
  <c r="AQ945" i="18"/>
  <c r="AB943" i="18"/>
  <c r="Z351" i="18"/>
  <c r="AP584" i="18"/>
  <c r="AO532" i="18"/>
  <c r="AO407" i="18"/>
  <c r="AL405" i="18"/>
  <c r="AO228" i="18"/>
  <c r="Y455" i="18"/>
  <c r="Z786" i="18"/>
  <c r="AN370" i="18"/>
  <c r="AP1545" i="18"/>
  <c r="AL649" i="18"/>
  <c r="AQ943" i="18"/>
  <c r="AQ575" i="18"/>
  <c r="AP378" i="18"/>
  <c r="AB246" i="18"/>
  <c r="AL644" i="18"/>
  <c r="AL635" i="18"/>
  <c r="AL851" i="18"/>
  <c r="AL998" i="18"/>
  <c r="AL721" i="18"/>
  <c r="Y267" i="18"/>
  <c r="Z891" i="18"/>
  <c r="AQ805" i="18"/>
  <c r="AP237" i="18"/>
  <c r="Y449" i="18"/>
  <c r="AN1561" i="18"/>
  <c r="AN846" i="18"/>
  <c r="AN405" i="18"/>
  <c r="Y1545" i="18"/>
  <c r="AO1299" i="18"/>
  <c r="AA1069" i="18"/>
  <c r="Z940" i="18"/>
  <c r="AM1347" i="18"/>
  <c r="AB455" i="18"/>
  <c r="AQ931" i="18"/>
  <c r="AB828" i="18"/>
  <c r="Z478" i="18"/>
  <c r="AP403" i="18"/>
  <c r="AB610" i="18"/>
  <c r="AA584" i="18"/>
  <c r="AN871" i="18"/>
  <c r="AA702" i="18"/>
  <c r="AQ606" i="18"/>
  <c r="AL487" i="18"/>
  <c r="AA517" i="18"/>
  <c r="AN553" i="18"/>
  <c r="AL481" i="18"/>
  <c r="AN453" i="18"/>
  <c r="AA491" i="18"/>
  <c r="AB584" i="18"/>
  <c r="Z910" i="18"/>
  <c r="AP358" i="18"/>
  <c r="AL295" i="18"/>
  <c r="Y625" i="18"/>
  <c r="Y1561" i="18"/>
  <c r="Z938" i="18"/>
  <c r="Z770" i="18"/>
  <c r="AP697" i="18"/>
  <c r="AL555" i="18"/>
  <c r="AL656" i="18"/>
  <c r="Z897" i="18"/>
  <c r="AS142" i="18"/>
  <c r="Y262" i="18"/>
  <c r="AA262" i="18"/>
  <c r="AL86" i="18"/>
  <c r="AA346" i="18"/>
  <c r="AA466" i="18"/>
  <c r="AL488" i="18"/>
  <c r="AL538" i="18"/>
  <c r="AM538" i="18"/>
  <c r="AQ525" i="18"/>
  <c r="AN704" i="18"/>
  <c r="AA704" i="18"/>
  <c r="AA706" i="18"/>
  <c r="Y781" i="18"/>
  <c r="AL781" i="18"/>
  <c r="AN781" i="18"/>
  <c r="AO805" i="18"/>
  <c r="AO865" i="18"/>
  <c r="AO777" i="18"/>
  <c r="AN777" i="18"/>
  <c r="Y931" i="18"/>
  <c r="AP931" i="18"/>
  <c r="AA955" i="18"/>
  <c r="Y955" i="18"/>
  <c r="Z1045" i="18"/>
  <c r="AB1045" i="18"/>
  <c r="Y1107" i="18"/>
  <c r="AA1107" i="18"/>
  <c r="AB1142" i="18"/>
  <c r="AM1142" i="18"/>
  <c r="Z1142" i="18"/>
  <c r="AL1205" i="18"/>
  <c r="AA1205" i="18"/>
  <c r="AP1205" i="18"/>
  <c r="AN1303" i="18"/>
  <c r="AO1303" i="18"/>
  <c r="AD96" i="18"/>
  <c r="AS96" i="18"/>
  <c r="Z353" i="18"/>
  <c r="AB353" i="18"/>
  <c r="AQ353" i="18"/>
  <c r="Z373" i="18"/>
  <c r="AQ373" i="18"/>
  <c r="Y413" i="18"/>
  <c r="AA413" i="18"/>
  <c r="AP386" i="18"/>
  <c r="AA72" i="18"/>
  <c r="Y72" i="18"/>
  <c r="AO194" i="18"/>
  <c r="AP488" i="18"/>
  <c r="AO1240" i="18"/>
  <c r="AN550" i="18"/>
  <c r="AO367" i="18"/>
  <c r="AQ254" i="18"/>
  <c r="AQ814" i="18"/>
  <c r="AL1069" i="18"/>
  <c r="AM710" i="18"/>
  <c r="AQ249" i="18"/>
  <c r="AB1240" i="18"/>
  <c r="AM578" i="18"/>
  <c r="AB814" i="18"/>
  <c r="AQ1331" i="18"/>
  <c r="Z1187" i="18"/>
  <c r="AP976" i="18"/>
  <c r="AO381" i="18"/>
  <c r="AO610" i="18"/>
  <c r="AM1240" i="18"/>
  <c r="AO502" i="18"/>
  <c r="AP1371" i="18"/>
  <c r="Z710" i="18"/>
  <c r="AM1128" i="18"/>
  <c r="AQ938" i="18"/>
  <c r="AN702" i="18"/>
  <c r="AL1170" i="18"/>
  <c r="AP987" i="18"/>
  <c r="AM1257" i="18"/>
  <c r="AL453" i="18"/>
  <c r="AA741" i="18"/>
  <c r="AO398" i="18"/>
  <c r="AQ455" i="18"/>
  <c r="AQ584" i="18"/>
  <c r="AB532" i="18"/>
  <c r="Z228" i="18"/>
  <c r="AL1371" i="18"/>
  <c r="Y589" i="18"/>
  <c r="AN676" i="18"/>
  <c r="AN1371" i="18"/>
  <c r="AP676" i="18"/>
  <c r="AO891" i="18"/>
  <c r="AN1114" i="18"/>
  <c r="AL449" i="18"/>
  <c r="AN1427" i="18"/>
  <c r="AN1000" i="18"/>
  <c r="Y517" i="18"/>
  <c r="AP385" i="18"/>
  <c r="AO858" i="18"/>
  <c r="AO1069" i="18"/>
  <c r="AO455" i="18"/>
  <c r="AA453" i="18"/>
  <c r="AP866" i="18"/>
  <c r="AA610" i="18"/>
  <c r="AB931" i="18"/>
  <c r="Z828" i="18"/>
  <c r="AA920" i="18"/>
  <c r="AP529" i="18"/>
  <c r="AM270" i="18"/>
  <c r="AP570" i="18"/>
  <c r="AO317" i="18"/>
  <c r="Z610" i="18"/>
  <c r="AM421" i="18"/>
  <c r="AL741" i="18"/>
  <c r="AM931" i="18"/>
  <c r="AL702" i="18"/>
  <c r="AO584" i="18"/>
  <c r="AO969" i="18"/>
  <c r="Y491" i="18"/>
  <c r="AN517" i="18"/>
  <c r="AP344" i="18"/>
  <c r="AM891" i="18"/>
  <c r="AD194" i="18"/>
  <c r="AN656" i="18"/>
  <c r="AO279" i="18"/>
  <c r="AN279" i="18"/>
  <c r="AQ351" i="18"/>
  <c r="AM312" i="18"/>
  <c r="AP548" i="18"/>
  <c r="AL540" i="18"/>
  <c r="AN540" i="18"/>
  <c r="AM780" i="18"/>
  <c r="AL780" i="18"/>
  <c r="AO1014" i="18"/>
  <c r="AL927" i="18"/>
  <c r="AM927" i="18"/>
  <c r="AO1060" i="18"/>
  <c r="AB1060" i="18"/>
  <c r="AO881" i="18"/>
  <c r="AN881" i="18"/>
  <c r="AB911" i="18"/>
  <c r="AO911" i="18"/>
  <c r="AO1422" i="18"/>
  <c r="AN1422" i="18"/>
  <c r="AD124" i="18"/>
  <c r="AS124" i="18"/>
  <c r="AN216" i="18"/>
  <c r="Y229" i="18"/>
  <c r="AP229" i="18"/>
  <c r="AA417" i="18"/>
  <c r="Y417" i="18"/>
  <c r="AP413" i="18"/>
  <c r="AB302" i="18"/>
  <c r="Z302" i="18"/>
  <c r="AD128" i="18"/>
  <c r="AS128" i="18"/>
  <c r="Z491" i="18"/>
  <c r="AB491" i="18"/>
  <c r="AB553" i="18"/>
  <c r="Z553" i="18"/>
  <c r="Z581" i="18"/>
  <c r="AB581" i="18"/>
  <c r="AL771" i="18"/>
  <c r="AA771" i="18"/>
  <c r="AN771" i="18"/>
  <c r="Y771" i="18"/>
  <c r="AO803" i="18"/>
  <c r="AM803" i="18"/>
  <c r="Z803" i="18"/>
  <c r="Y1185" i="18"/>
  <c r="AN1185" i="18"/>
  <c r="AO1169" i="18"/>
  <c r="AN1169" i="18"/>
  <c r="AO1462" i="18"/>
  <c r="AB1462" i="18"/>
  <c r="AM1462" i="18"/>
  <c r="AQ1462" i="18"/>
  <c r="Z1462" i="18"/>
  <c r="AL1470" i="18"/>
  <c r="AN1470" i="18"/>
  <c r="AA1470" i="18"/>
  <c r="Y1478" i="18"/>
  <c r="AN1478" i="18"/>
  <c r="AA1478" i="18"/>
  <c r="AL1478" i="18"/>
  <c r="Y1498" i="18"/>
  <c r="AA1498" i="18"/>
  <c r="AL1498" i="18"/>
  <c r="AB1522" i="18"/>
  <c r="Z1522" i="18"/>
  <c r="Y1558" i="18"/>
  <c r="AN1558" i="18"/>
  <c r="AA1558" i="18"/>
  <c r="AQ1570" i="18"/>
  <c r="Z1570" i="18"/>
  <c r="Z900" i="18"/>
  <c r="Y228" i="18"/>
  <c r="AM957" i="18"/>
  <c r="AP1276" i="18"/>
  <c r="AA1340" i="18"/>
  <c r="AO853" i="18"/>
  <c r="AP717" i="18"/>
  <c r="AM457" i="18"/>
  <c r="Y458" i="18"/>
  <c r="AL659" i="18"/>
  <c r="AN555" i="18"/>
  <c r="AP425" i="18"/>
  <c r="AP715" i="18"/>
  <c r="AA562" i="18"/>
  <c r="Y668" i="18"/>
  <c r="AA585" i="18"/>
  <c r="Y388" i="18"/>
  <c r="AM794" i="18"/>
  <c r="AA784" i="18"/>
  <c r="AB875" i="18"/>
  <c r="AN784" i="18"/>
  <c r="AO1003" i="18"/>
  <c r="AB774" i="18"/>
  <c r="AA659" i="18"/>
  <c r="AQ441" i="18"/>
  <c r="AA441" i="18"/>
  <c r="AQ393" i="18"/>
  <c r="Y482" i="18"/>
  <c r="Y318" i="18"/>
  <c r="Y313" i="18"/>
  <c r="AL773" i="18"/>
  <c r="AP835" i="18"/>
  <c r="Z580" i="18"/>
  <c r="Y391" i="18"/>
  <c r="Z496" i="18"/>
  <c r="Y913" i="18"/>
  <c r="Y768" i="18"/>
  <c r="Z393" i="18"/>
  <c r="AQ389" i="18"/>
  <c r="AP659" i="18"/>
  <c r="AQ305" i="18"/>
  <c r="AL689" i="18"/>
  <c r="AL543" i="18"/>
  <c r="AB790" i="18"/>
  <c r="AL748" i="18"/>
  <c r="AM932" i="18"/>
  <c r="AL1244" i="18"/>
  <c r="AN1259" i="18"/>
  <c r="AN842" i="18"/>
  <c r="AM1057" i="18"/>
  <c r="AP1284" i="18"/>
  <c r="AD42" i="18"/>
  <c r="AB316" i="18"/>
  <c r="Z316" i="18"/>
  <c r="Z505" i="18"/>
  <c r="AB505" i="18"/>
  <c r="Z615" i="18"/>
  <c r="AB615" i="18"/>
  <c r="AQ729" i="18"/>
  <c r="Z729" i="18"/>
  <c r="AP771" i="18"/>
  <c r="AL663" i="18"/>
  <c r="AP562" i="18"/>
  <c r="AA458" i="18"/>
  <c r="Y800" i="18"/>
  <c r="AN562" i="18"/>
  <c r="AO638" i="18"/>
  <c r="AP501" i="18"/>
  <c r="Z232" i="18"/>
  <c r="Y546" i="18"/>
  <c r="AN585" i="18"/>
  <c r="Z441" i="18"/>
  <c r="AP235" i="18"/>
  <c r="Y784" i="18"/>
  <c r="AL508" i="18"/>
  <c r="AP1332" i="18"/>
  <c r="AL1232" i="18"/>
  <c r="AL1200" i="18"/>
  <c r="AQ803" i="18"/>
  <c r="AO288" i="18"/>
  <c r="AB288" i="18"/>
  <c r="AB368" i="18"/>
  <c r="AM368" i="18"/>
  <c r="AB725" i="18"/>
  <c r="Z725" i="18"/>
  <c r="AL247" i="18"/>
  <c r="Y247" i="18"/>
  <c r="AL1119" i="18"/>
  <c r="AM1119" i="18"/>
  <c r="AB1129" i="18"/>
  <c r="Z1129" i="18"/>
  <c r="AO1161" i="18"/>
  <c r="AB1161" i="18"/>
  <c r="AA1406" i="18"/>
  <c r="Y1406" i="18"/>
  <c r="AQ1440" i="18"/>
  <c r="AP1440" i="18"/>
  <c r="AL715" i="18"/>
  <c r="AP534" i="18"/>
  <c r="AL1284" i="18"/>
  <c r="AB803" i="18"/>
  <c r="AB461" i="18"/>
  <c r="AM461" i="18"/>
  <c r="Z545" i="18"/>
  <c r="AB545" i="18"/>
  <c r="AB639" i="18"/>
  <c r="Z639" i="18"/>
  <c r="Z645" i="18"/>
  <c r="AQ645" i="18"/>
  <c r="Z653" i="18"/>
  <c r="AB653" i="18"/>
  <c r="AA775" i="18"/>
  <c r="AP775" i="18"/>
  <c r="AB827" i="18"/>
  <c r="Z827" i="18"/>
  <c r="AO827" i="18"/>
  <c r="AN1241" i="18"/>
  <c r="Y1241" i="18"/>
  <c r="AM1482" i="18"/>
  <c r="AL1482" i="18"/>
  <c r="AN1368" i="18"/>
  <c r="AO1368" i="18"/>
  <c r="AL1302" i="18"/>
  <c r="AB1374" i="18"/>
  <c r="AL1207" i="18"/>
  <c r="AN763" i="18"/>
  <c r="AP49" i="18"/>
  <c r="AL132" i="18"/>
  <c r="AB422" i="18"/>
  <c r="AQ422" i="18"/>
  <c r="AD185" i="18"/>
  <c r="AS185" i="18"/>
  <c r="AO222" i="18"/>
  <c r="AB609" i="18"/>
  <c r="AO609" i="18"/>
  <c r="AQ665" i="18"/>
  <c r="AB665" i="18"/>
  <c r="Z673" i="18"/>
  <c r="AB673" i="18"/>
  <c r="AS177" i="18"/>
  <c r="AD177" i="18"/>
  <c r="AM1215" i="18"/>
  <c r="AL1215" i="18"/>
  <c r="AO1257" i="18"/>
  <c r="AN1257" i="18"/>
  <c r="AN1121" i="18"/>
  <c r="AP1121" i="18"/>
  <c r="AL1239" i="18"/>
  <c r="AM1239" i="18"/>
  <c r="AN1360" i="18"/>
  <c r="AO1360" i="18"/>
  <c r="Z430" i="18"/>
  <c r="AO430" i="18"/>
  <c r="AO1205" i="18"/>
  <c r="AQ1205" i="18"/>
  <c r="AQ1421" i="18"/>
  <c r="AM1421" i="18"/>
  <c r="AO1441" i="18"/>
  <c r="AB1441" i="18"/>
  <c r="AM1441" i="18"/>
  <c r="AO1439" i="18"/>
  <c r="AB1439" i="18"/>
  <c r="AP1558" i="18"/>
  <c r="AM1401" i="18"/>
  <c r="AB1401" i="18"/>
  <c r="AM1222" i="18"/>
  <c r="Z1127" i="18"/>
  <c r="AM195" i="18"/>
  <c r="AB406" i="18"/>
  <c r="Z406" i="18"/>
  <c r="Z555" i="18"/>
  <c r="AB555" i="18"/>
  <c r="Z709" i="18"/>
  <c r="AB709" i="18"/>
  <c r="AP61" i="18"/>
  <c r="Y815" i="18"/>
  <c r="AA815" i="18"/>
  <c r="Z1221" i="18"/>
  <c r="AB1221" i="18"/>
  <c r="AN807" i="18"/>
  <c r="AM1145" i="18"/>
  <c r="AL1145" i="18"/>
  <c r="Y1113" i="18"/>
  <c r="AN1113" i="18"/>
  <c r="AP1113" i="18"/>
  <c r="AP1125" i="18"/>
  <c r="Y1125" i="18"/>
  <c r="AA1313" i="18"/>
  <c r="AL1313" i="18"/>
  <c r="AQ1428" i="18"/>
  <c r="AP1428" i="18"/>
  <c r="AA1432" i="18"/>
  <c r="AL1432" i="18"/>
  <c r="AP1432" i="18"/>
  <c r="AP446" i="18"/>
  <c r="Y446" i="18"/>
  <c r="AA446" i="18"/>
  <c r="AL1360" i="18"/>
  <c r="AM1360" i="18"/>
  <c r="AP1452" i="18"/>
  <c r="AA1452" i="18"/>
  <c r="Z1231" i="18"/>
  <c r="AO1231" i="18"/>
  <c r="AM1231" i="18"/>
  <c r="AB1449" i="18"/>
  <c r="Z1449" i="18"/>
  <c r="AM1449" i="18"/>
  <c r="AN1269" i="18"/>
  <c r="AO1269" i="18"/>
  <c r="AN1245" i="18"/>
  <c r="AO1245" i="18"/>
  <c r="Z1484" i="18"/>
  <c r="AO1484" i="18"/>
  <c r="AO1500" i="18"/>
  <c r="AQ1500" i="18"/>
  <c r="AA1537" i="18"/>
  <c r="Y1537" i="18"/>
  <c r="AO1504" i="18"/>
  <c r="AO1466" i="18"/>
  <c r="AO1522" i="18"/>
  <c r="AO1510" i="18"/>
  <c r="AM1287" i="18"/>
  <c r="AP1470" i="18"/>
  <c r="AO1506" i="18"/>
  <c r="AO1534" i="18"/>
  <c r="AL1377" i="18"/>
  <c r="W1290" i="18"/>
  <c r="U1290" i="18"/>
  <c r="AS1237" i="18"/>
  <c r="AG1237" i="18"/>
  <c r="X862" i="18"/>
  <c r="AI862" i="18"/>
  <c r="AG805" i="18"/>
  <c r="AS805" i="18"/>
  <c r="AI1527" i="18"/>
  <c r="X1507" i="18"/>
  <c r="W1507" i="18"/>
  <c r="AL1507" i="18" s="1"/>
  <c r="AS1494" i="18"/>
  <c r="V1389" i="18"/>
  <c r="AS1387" i="18"/>
  <c r="AJ1351" i="18"/>
  <c r="AQ1343" i="18"/>
  <c r="AJ1328" i="18"/>
  <c r="AH1280" i="18"/>
  <c r="X1236" i="18"/>
  <c r="AH1236" i="18"/>
  <c r="W1220" i="18"/>
  <c r="AH1220" i="18"/>
  <c r="AI1131" i="18"/>
  <c r="W1116" i="18"/>
  <c r="AN1116" i="18" s="1"/>
  <c r="U1116" i="18"/>
  <c r="AI1071" i="18"/>
  <c r="X1071" i="18"/>
  <c r="V1005" i="18"/>
  <c r="AI1005" i="18"/>
  <c r="X1005" i="18"/>
  <c r="U951" i="18"/>
  <c r="W951" i="18"/>
  <c r="AL951" i="18" s="1"/>
  <c r="V951" i="18"/>
  <c r="AJ951" i="18"/>
  <c r="U823" i="18"/>
  <c r="AG1522" i="18"/>
  <c r="AI1521" i="18"/>
  <c r="U1505" i="18"/>
  <c r="AS1504" i="18"/>
  <c r="U1490" i="18"/>
  <c r="X1459" i="18"/>
  <c r="X1420" i="18"/>
  <c r="AH1394" i="18"/>
  <c r="AI1343" i="18"/>
  <c r="AJ1336" i="18"/>
  <c r="U1331" i="18"/>
  <c r="W1330" i="18"/>
  <c r="AL1330" i="18" s="1"/>
  <c r="AH1328" i="18"/>
  <c r="AH1307" i="18"/>
  <c r="U1299" i="18"/>
  <c r="V1221" i="18"/>
  <c r="U1204" i="18"/>
  <c r="AS1181" i="18"/>
  <c r="X1179" i="18"/>
  <c r="AI1179" i="18"/>
  <c r="W1179" i="18"/>
  <c r="V1167" i="18"/>
  <c r="AS1140" i="18"/>
  <c r="AS1132" i="18"/>
  <c r="W1059" i="18"/>
  <c r="X1059" i="18"/>
  <c r="AI1059" i="18"/>
  <c r="AQ1006" i="18"/>
  <c r="W934" i="18"/>
  <c r="AP934" i="18" s="1"/>
  <c r="U934" i="18"/>
  <c r="X870" i="18"/>
  <c r="AI870" i="18"/>
  <c r="W870" i="18"/>
  <c r="AL870" i="18" s="1"/>
  <c r="W856" i="18"/>
  <c r="AH856" i="18"/>
  <c r="AI1553" i="18"/>
  <c r="U1390" i="18"/>
  <c r="W1374" i="18"/>
  <c r="X1361" i="18"/>
  <c r="AQ1361" i="18" s="1"/>
  <c r="W1358" i="18"/>
  <c r="AP1358" i="18" s="1"/>
  <c r="V1321" i="18"/>
  <c r="U1314" i="18"/>
  <c r="AI1314" i="18"/>
  <c r="V1290" i="18"/>
  <c r="AI1239" i="18"/>
  <c r="AJ1239" i="18"/>
  <c r="AG1229" i="18"/>
  <c r="AS1229" i="18"/>
  <c r="AJ1220" i="18"/>
  <c r="V1168" i="18"/>
  <c r="AH1116" i="18"/>
  <c r="AH1068" i="18"/>
  <c r="U1068" i="18"/>
  <c r="AI1068" i="18"/>
  <c r="V1051" i="18"/>
  <c r="AQ1044" i="18"/>
  <c r="U961" i="18"/>
  <c r="AI961" i="18"/>
  <c r="AJ954" i="18"/>
  <c r="AI942" i="18"/>
  <c r="W942" i="18"/>
  <c r="V857" i="18"/>
  <c r="AI832" i="18"/>
  <c r="X832" i="18"/>
  <c r="AJ832" i="18"/>
  <c r="U531" i="18"/>
  <c r="W531" i="18"/>
  <c r="AP531" i="18" s="1"/>
  <c r="AI531" i="18"/>
  <c r="AH510" i="18"/>
  <c r="AJ510" i="18"/>
  <c r="V375" i="18"/>
  <c r="U361" i="18"/>
  <c r="AH361" i="18"/>
  <c r="X361" i="18"/>
  <c r="W361" i="18"/>
  <c r="AI361" i="18"/>
  <c r="V361" i="18"/>
  <c r="AJ76" i="18"/>
  <c r="W76" i="18"/>
  <c r="M588" i="12"/>
  <c r="L588" i="12" s="1"/>
  <c r="M583" i="12"/>
  <c r="L583" i="12" s="1"/>
  <c r="M534" i="12"/>
  <c r="L534" i="12" s="1"/>
  <c r="M514" i="12"/>
  <c r="L514" i="12" s="1"/>
  <c r="M403" i="12"/>
  <c r="L403" i="12" s="1"/>
  <c r="U1090" i="18"/>
  <c r="X1073" i="18"/>
  <c r="AQ1073" i="18" s="1"/>
  <c r="W1051" i="18"/>
  <c r="X1034" i="18"/>
  <c r="AM1034" i="18" s="1"/>
  <c r="AI896" i="18"/>
  <c r="AJ789" i="18"/>
  <c r="AJ762" i="18"/>
  <c r="AJ647" i="18"/>
  <c r="W323" i="18"/>
  <c r="V323" i="18"/>
  <c r="X323" i="18"/>
  <c r="AH323" i="18"/>
  <c r="AJ155" i="18"/>
  <c r="W155" i="18"/>
  <c r="AJ63" i="18"/>
  <c r="AH63" i="18"/>
  <c r="M575" i="12"/>
  <c r="L575" i="12" s="1"/>
  <c r="M571" i="12"/>
  <c r="L571" i="12" s="1"/>
  <c r="AH1187" i="18"/>
  <c r="AJ1051" i="18"/>
  <c r="AJ688" i="18"/>
  <c r="AH531" i="18"/>
  <c r="U397" i="18"/>
  <c r="AJ361" i="18"/>
  <c r="AI792" i="18"/>
  <c r="W762" i="18"/>
  <c r="V759" i="18"/>
  <c r="AI748" i="18"/>
  <c r="U698" i="18"/>
  <c r="V655" i="18"/>
  <c r="AH620" i="18"/>
  <c r="AJ557" i="18"/>
  <c r="AH514" i="18"/>
  <c r="U514" i="18"/>
  <c r="AH513" i="18"/>
  <c r="AI513" i="18"/>
  <c r="W513" i="18"/>
  <c r="AJ509" i="18"/>
  <c r="U470" i="18"/>
  <c r="AH417" i="18"/>
  <c r="X417" i="18"/>
  <c r="AO417" i="18" s="1"/>
  <c r="U417" i="18"/>
  <c r="Y128" i="18"/>
  <c r="G119" i="18"/>
  <c r="AU119" i="18"/>
  <c r="AG46" i="18"/>
  <c r="L564" i="12"/>
  <c r="M457" i="12"/>
  <c r="L457" i="12" s="1"/>
  <c r="Z426" i="12"/>
  <c r="Y426" i="12" s="1"/>
  <c r="M422" i="12"/>
  <c r="L422" i="12" s="1"/>
  <c r="M413" i="12"/>
  <c r="L413" i="12" s="1"/>
  <c r="AI435" i="18"/>
  <c r="AI337" i="18"/>
  <c r="AI283" i="18"/>
  <c r="AI274" i="18"/>
  <c r="U270" i="18"/>
  <c r="V231" i="18"/>
  <c r="AI120" i="18"/>
  <c r="W117" i="18"/>
  <c r="X28" i="18"/>
  <c r="M584" i="12"/>
  <c r="L584" i="12" s="1"/>
  <c r="M535" i="12"/>
  <c r="L535" i="12" s="1"/>
  <c r="M517" i="12"/>
  <c r="L517" i="12" s="1"/>
  <c r="Y514" i="12"/>
  <c r="M488" i="12"/>
  <c r="L488" i="12" s="1"/>
  <c r="M477" i="12"/>
  <c r="L477" i="12" s="1"/>
  <c r="AI394" i="18"/>
  <c r="AH342" i="18"/>
  <c r="AJ90" i="18"/>
  <c r="AJ44" i="18"/>
  <c r="Y557" i="12"/>
  <c r="Y551" i="12"/>
  <c r="M531" i="12"/>
  <c r="L531" i="12" s="1"/>
  <c r="Z511" i="12"/>
  <c r="Y511" i="12" s="1"/>
  <c r="Z477" i="12"/>
  <c r="Y477" i="12" s="1"/>
  <c r="Z446" i="12"/>
  <c r="Y446" i="12" s="1"/>
  <c r="L533" i="12"/>
  <c r="L529" i="12"/>
  <c r="M453" i="12"/>
  <c r="L453" i="12" s="1"/>
  <c r="M442" i="12"/>
  <c r="L442" i="12" s="1"/>
  <c r="Z439" i="12"/>
  <c r="Y439" i="12" s="1"/>
  <c r="Z391" i="12"/>
  <c r="Y391" i="12" s="1"/>
  <c r="L550" i="12"/>
  <c r="Y537" i="12"/>
  <c r="Y522" i="12"/>
  <c r="M481" i="12"/>
  <c r="L481" i="12" s="1"/>
  <c r="Z436" i="12"/>
  <c r="Y436" i="12" s="1"/>
  <c r="L467" i="12"/>
  <c r="Z443" i="12"/>
  <c r="Y443" i="12" s="1"/>
  <c r="Z401" i="12"/>
  <c r="Y401" i="12" s="1"/>
  <c r="L494" i="12"/>
  <c r="Y491" i="12"/>
  <c r="Z435" i="12"/>
  <c r="Y435" i="12" s="1"/>
  <c r="L435" i="12"/>
  <c r="L415" i="12"/>
  <c r="M405" i="12"/>
  <c r="L405" i="12" s="1"/>
  <c r="Y404" i="12"/>
  <c r="L404" i="12"/>
  <c r="Z392" i="12"/>
  <c r="Y392" i="12" s="1"/>
  <c r="M436" i="12"/>
  <c r="L436" i="12" s="1"/>
  <c r="M396" i="12"/>
  <c r="L396" i="12" s="1"/>
  <c r="Z386" i="12"/>
  <c r="Y386" i="12" s="1"/>
  <c r="L397" i="12"/>
  <c r="AH338" i="12" l="1"/>
  <c r="AJ273" i="12"/>
  <c r="AH273" i="12"/>
  <c r="F427" i="12"/>
  <c r="L46" i="3" s="1"/>
  <c r="AL299" i="18"/>
  <c r="AM299" i="18"/>
  <c r="AQ411" i="18"/>
  <c r="AP411" i="18"/>
  <c r="AO587" i="18"/>
  <c r="AN587" i="18"/>
  <c r="AN44" i="18"/>
  <c r="Y44" i="18"/>
  <c r="AA44" i="18"/>
  <c r="AL44" i="18"/>
  <c r="AP212" i="18"/>
  <c r="AQ212" i="18"/>
  <c r="Y636" i="18"/>
  <c r="AA636" i="18"/>
  <c r="AL636" i="18"/>
  <c r="AN636" i="18"/>
  <c r="AO966" i="18"/>
  <c r="AN966" i="18"/>
  <c r="AP1060" i="18"/>
  <c r="AQ1060" i="18"/>
  <c r="Y1064" i="18"/>
  <c r="AA1064" i="18"/>
  <c r="AP1064" i="18"/>
  <c r="AM1203" i="18"/>
  <c r="AL1203" i="18"/>
  <c r="AN1270" i="18"/>
  <c r="AO1270" i="18"/>
  <c r="AM1210" i="18"/>
  <c r="AL1210" i="18"/>
  <c r="AP1381" i="18"/>
  <c r="AQ1381" i="18"/>
  <c r="AN1383" i="18"/>
  <c r="AO1383" i="18"/>
  <c r="Y1415" i="18"/>
  <c r="AA1415" i="18"/>
  <c r="AN1415" i="18"/>
  <c r="AB1389" i="18"/>
  <c r="Z1389" i="18"/>
  <c r="AM1389" i="18"/>
  <c r="AL1527" i="18"/>
  <c r="AM1527" i="18"/>
  <c r="AA1278" i="18"/>
  <c r="Y1278" i="18"/>
  <c r="AN1278" i="18"/>
  <c r="AB1375" i="18"/>
  <c r="Z1375" i="18"/>
  <c r="AM1375" i="18"/>
  <c r="AP1383" i="18"/>
  <c r="AQ1383" i="18"/>
  <c r="AQ713" i="18"/>
  <c r="AL1415" i="18"/>
  <c r="AP1278" i="18"/>
  <c r="AN888" i="18"/>
  <c r="AQ1375" i="18"/>
  <c r="AO1389" i="18"/>
  <c r="AQ1091" i="18"/>
  <c r="AP299" i="18"/>
  <c r="AQ299" i="18"/>
  <c r="AL337" i="18"/>
  <c r="AM337" i="18"/>
  <c r="AP342" i="18"/>
  <c r="AQ342" i="18"/>
  <c r="AD64" i="18"/>
  <c r="AS64" i="18"/>
  <c r="Z784" i="18"/>
  <c r="AB784" i="18"/>
  <c r="Y1081" i="18"/>
  <c r="AP1081" i="18"/>
  <c r="AL1081" i="18"/>
  <c r="AA1081" i="18"/>
  <c r="Y1383" i="18"/>
  <c r="AA1383" i="18"/>
  <c r="AA1385" i="18"/>
  <c r="Y1385" i="18"/>
  <c r="Y1329" i="18"/>
  <c r="AP1329" i="18"/>
  <c r="AA1329" i="18"/>
  <c r="Z1266" i="18"/>
  <c r="AB1266" i="18"/>
  <c r="AO1266" i="18"/>
  <c r="AQ1266" i="18"/>
  <c r="AP1540" i="18"/>
  <c r="AQ1540" i="18"/>
  <c r="AN1425" i="18"/>
  <c r="AA1425" i="18"/>
  <c r="AL1425" i="18"/>
  <c r="AP1425" i="18"/>
  <c r="Y1425" i="18"/>
  <c r="AP1482" i="18"/>
  <c r="AQ1482" i="18"/>
  <c r="AM1417" i="18"/>
  <c r="AL1417" i="18"/>
  <c r="Z1381" i="18"/>
  <c r="AB1381" i="18"/>
  <c r="AO1329" i="18"/>
  <c r="AN1329" i="18"/>
  <c r="AP1241" i="18"/>
  <c r="Y1448" i="18"/>
  <c r="AL1448" i="18"/>
  <c r="AP1448" i="18"/>
  <c r="AN1448" i="18"/>
  <c r="AA1448" i="18"/>
  <c r="AM1329" i="18"/>
  <c r="AL1329" i="18"/>
  <c r="AL1292" i="18"/>
  <c r="AL1211" i="18"/>
  <c r="AO1078" i="18"/>
  <c r="AN125" i="18"/>
  <c r="AN1064" i="18"/>
  <c r="AM1266" i="18"/>
  <c r="AA34" i="18"/>
  <c r="AL34" i="18"/>
  <c r="Y34" i="18"/>
  <c r="AQ784" i="18"/>
  <c r="Y912" i="18"/>
  <c r="AA912" i="18"/>
  <c r="AL912" i="18"/>
  <c r="AN1081" i="18"/>
  <c r="AO1081" i="18"/>
  <c r="AL1064" i="18"/>
  <c r="AQ1511" i="18"/>
  <c r="Z1511" i="18"/>
  <c r="AB1511" i="18"/>
  <c r="Y1540" i="18"/>
  <c r="AA1540" i="18"/>
  <c r="AN1540" i="18"/>
  <c r="AL1540" i="18"/>
  <c r="Y1396" i="18"/>
  <c r="AA1396" i="18"/>
  <c r="AL1396" i="18"/>
  <c r="Y1266" i="18"/>
  <c r="AA1266" i="18"/>
  <c r="AO1423" i="18"/>
  <c r="AN1423" i="18"/>
  <c r="AQ1478" i="18"/>
  <c r="AP1478" i="18"/>
  <c r="AO1385" i="18"/>
  <c r="AN1385" i="18"/>
  <c r="AP1273" i="18"/>
  <c r="AQ1273" i="18"/>
  <c r="AB1540" i="18"/>
  <c r="Z1540" i="18"/>
  <c r="AO1540" i="18"/>
  <c r="AM1540" i="18"/>
  <c r="AP1389" i="18"/>
  <c r="AQ1389" i="18"/>
  <c r="AL1385" i="18"/>
  <c r="AP1415" i="18"/>
  <c r="AL1278" i="18"/>
  <c r="AM1381" i="18"/>
  <c r="AP784" i="18"/>
  <c r="AO1381" i="18"/>
  <c r="AP1116" i="18"/>
  <c r="AL298" i="18"/>
  <c r="AM298" i="18"/>
  <c r="AP636" i="18"/>
  <c r="Y922" i="18"/>
  <c r="AL922" i="18"/>
  <c r="AA922" i="18"/>
  <c r="AL888" i="18"/>
  <c r="AM888" i="18"/>
  <c r="AL966" i="18"/>
  <c r="AA966" i="18"/>
  <c r="Y966" i="18"/>
  <c r="AL713" i="18"/>
  <c r="AM713" i="18"/>
  <c r="Y1060" i="18"/>
  <c r="AA1060" i="18"/>
  <c r="AL1060" i="18"/>
  <c r="AM1268" i="18"/>
  <c r="Z1268" i="18"/>
  <c r="AB1268" i="18"/>
  <c r="AB1210" i="18"/>
  <c r="Z1210" i="18"/>
  <c r="AO1210" i="18"/>
  <c r="AQ1210" i="18"/>
  <c r="AM1241" i="18"/>
  <c r="AL1241" i="18"/>
  <c r="Z1387" i="18"/>
  <c r="AB1387" i="18"/>
  <c r="AO1387" i="18"/>
  <c r="AA1246" i="18"/>
  <c r="Y1246" i="18"/>
  <c r="AN1246" i="18"/>
  <c r="AQ1385" i="18"/>
  <c r="AP1385" i="18"/>
  <c r="AA1546" i="18"/>
  <c r="AL1546" i="18"/>
  <c r="AO1375" i="18"/>
  <c r="AN1375" i="18"/>
  <c r="AB1383" i="18"/>
  <c r="Z1383" i="18"/>
  <c r="AB1385" i="18"/>
  <c r="Z1385" i="18"/>
  <c r="AL1387" i="18"/>
  <c r="AM1387" i="18"/>
  <c r="AM1246" i="18"/>
  <c r="AM1383" i="18"/>
  <c r="AO784" i="18"/>
  <c r="AO912" i="18"/>
  <c r="AP1266" i="18"/>
  <c r="AQ1268" i="18"/>
  <c r="AQ1387" i="18"/>
  <c r="M360" i="12"/>
  <c r="AF343" i="12"/>
  <c r="M69" i="6" s="1"/>
  <c r="R69" i="6" s="1"/>
  <c r="N592" i="12" a="1"/>
  <c r="N592" i="12" s="1"/>
  <c r="Q591" i="12"/>
  <c r="K107" i="6" s="1"/>
  <c r="O591" i="12"/>
  <c r="P107" i="6" s="1"/>
  <c r="M107" i="6"/>
  <c r="P591" i="12"/>
  <c r="Q107" i="6" s="1"/>
  <c r="AI340" i="12"/>
  <c r="N66" i="6" s="1"/>
  <c r="AJ337" i="12"/>
  <c r="AI331" i="12"/>
  <c r="AF358" i="12"/>
  <c r="M84" i="6" s="1"/>
  <c r="R84" i="6" s="1"/>
  <c r="AJ364" i="12"/>
  <c r="AP28" i="18"/>
  <c r="X213" i="12"/>
  <c r="AB213" i="12"/>
  <c r="Z213" i="12"/>
  <c r="AA237" i="12"/>
  <c r="K387" i="12"/>
  <c r="M387" i="12" s="1"/>
  <c r="L387" i="12" s="1"/>
  <c r="D387" i="12" s="1"/>
  <c r="H387" i="12"/>
  <c r="K356" i="12"/>
  <c r="K357" i="12"/>
  <c r="M361" i="12"/>
  <c r="W337" i="12"/>
  <c r="M365" i="12"/>
  <c r="K349" i="12"/>
  <c r="K371" i="12"/>
  <c r="AE332" i="12"/>
  <c r="AF331" i="12"/>
  <c r="S527" i="12"/>
  <c r="T145" i="4" s="1"/>
  <c r="AN92" i="18"/>
  <c r="AO92" i="18"/>
  <c r="AN297" i="18"/>
  <c r="AO297" i="18"/>
  <c r="AO261" i="18"/>
  <c r="AN261" i="18"/>
  <c r="AM289" i="18"/>
  <c r="AL289" i="18"/>
  <c r="Y560" i="18"/>
  <c r="AA560" i="18"/>
  <c r="AP560" i="18"/>
  <c r="AN560" i="18"/>
  <c r="AN591" i="18"/>
  <c r="AO591" i="18"/>
  <c r="AQ53" i="18"/>
  <c r="AM53" i="18"/>
  <c r="Z53" i="18"/>
  <c r="Y433" i="18"/>
  <c r="AA433" i="18"/>
  <c r="AN433" i="18"/>
  <c r="Z658" i="18"/>
  <c r="AM658" i="18"/>
  <c r="AB658" i="18"/>
  <c r="Y924" i="18"/>
  <c r="AA924" i="18"/>
  <c r="AL924" i="18"/>
  <c r="AN924" i="18"/>
  <c r="AO559" i="18"/>
  <c r="AN559" i="18"/>
  <c r="AO568" i="18"/>
  <c r="AN568" i="18"/>
  <c r="AL1294" i="18"/>
  <c r="AM1294" i="18"/>
  <c r="AN1539" i="18"/>
  <c r="AO1539" i="18"/>
  <c r="AN1180" i="18"/>
  <c r="AO1180" i="18"/>
  <c r="Z1432" i="18"/>
  <c r="AQ1432" i="18"/>
  <c r="AB1432" i="18"/>
  <c r="AO1432" i="18"/>
  <c r="AN385" i="18"/>
  <c r="AO385" i="18"/>
  <c r="AA402" i="18"/>
  <c r="Y402" i="18"/>
  <c r="AP402" i="18"/>
  <c r="AN640" i="18"/>
  <c r="AO640" i="18"/>
  <c r="AQ767" i="18"/>
  <c r="AP767" i="18"/>
  <c r="Y541" i="18"/>
  <c r="AA541" i="18"/>
  <c r="AP541" i="18"/>
  <c r="AB1003" i="18"/>
  <c r="Z1003" i="18"/>
  <c r="AL560" i="18"/>
  <c r="AL559" i="18"/>
  <c r="AL541" i="18"/>
  <c r="S126" i="4"/>
  <c r="AO47" i="18"/>
  <c r="AN47" i="18"/>
  <c r="AM92" i="18"/>
  <c r="AB92" i="18"/>
  <c r="Z92" i="18"/>
  <c r="AQ92" i="18"/>
  <c r="Y297" i="18"/>
  <c r="AA297" i="18"/>
  <c r="AP297" i="18"/>
  <c r="AB267" i="18"/>
  <c r="AQ267" i="18"/>
  <c r="Z267" i="18"/>
  <c r="AB560" i="18"/>
  <c r="Z560" i="18"/>
  <c r="AM560" i="18"/>
  <c r="AQ560" i="18"/>
  <c r="AQ658" i="18"/>
  <c r="AP658" i="18"/>
  <c r="AN701" i="18"/>
  <c r="AO701" i="18"/>
  <c r="AB831" i="18"/>
  <c r="Z831" i="18"/>
  <c r="AO831" i="18"/>
  <c r="Y599" i="18"/>
  <c r="AA599" i="18"/>
  <c r="AN599" i="18"/>
  <c r="AB1044" i="18"/>
  <c r="Z1044" i="18"/>
  <c r="AM1044" i="18"/>
  <c r="AP1216" i="18"/>
  <c r="AQ1216" i="18"/>
  <c r="Z1307" i="18"/>
  <c r="AB1307" i="18"/>
  <c r="AO1307" i="18"/>
  <c r="AP1003" i="18"/>
  <c r="AQ1003" i="18"/>
  <c r="Y1056" i="18"/>
  <c r="AN1056" i="18"/>
  <c r="AA1056" i="18"/>
  <c r="AL1056" i="18"/>
  <c r="AP1056" i="18"/>
  <c r="AM1196" i="18"/>
  <c r="AL1196" i="18"/>
  <c r="AL1440" i="18"/>
  <c r="AM1440" i="18"/>
  <c r="AP1521" i="18"/>
  <c r="AQ1521" i="18"/>
  <c r="AL489" i="18"/>
  <c r="AM489" i="18"/>
  <c r="AP640" i="18"/>
  <c r="AQ640" i="18"/>
  <c r="AL839" i="18"/>
  <c r="AM839" i="18"/>
  <c r="AL1031" i="18"/>
  <c r="AM1031" i="18"/>
  <c r="AQ1226" i="18"/>
  <c r="AP1226" i="18"/>
  <c r="AN369" i="18"/>
  <c r="AO369" i="18"/>
  <c r="AQ605" i="18"/>
  <c r="AP605" i="18"/>
  <c r="Y1038" i="18"/>
  <c r="AA1038" i="18"/>
  <c r="AL1038" i="18"/>
  <c r="AP1038" i="18"/>
  <c r="AQ1262" i="18"/>
  <c r="AP1262" i="18"/>
  <c r="AN1255" i="18"/>
  <c r="AO1031" i="18"/>
  <c r="AQ1307" i="18"/>
  <c r="AN837" i="18"/>
  <c r="AN1559" i="18"/>
  <c r="S582" i="12"/>
  <c r="T200" i="4" s="1"/>
  <c r="F563" i="12"/>
  <c r="AF328" i="12"/>
  <c r="AK135" i="12"/>
  <c r="AM271" i="18"/>
  <c r="AL271" i="18"/>
  <c r="AQ256" i="18"/>
  <c r="AP256" i="18"/>
  <c r="AB297" i="18"/>
  <c r="Z297" i="18"/>
  <c r="Z104" i="18"/>
  <c r="AB104" i="18"/>
  <c r="AQ104" i="18"/>
  <c r="AO104" i="18"/>
  <c r="AM104" i="18"/>
  <c r="AQ436" i="18"/>
  <c r="Z436" i="18"/>
  <c r="AB436" i="18"/>
  <c r="AM436" i="18"/>
  <c r="AO267" i="18"/>
  <c r="Y611" i="18"/>
  <c r="AA611" i="18"/>
  <c r="AN611" i="18"/>
  <c r="AQ695" i="18"/>
  <c r="AP695" i="18"/>
  <c r="AN521" i="18"/>
  <c r="AO521" i="18"/>
  <c r="AP666" i="18"/>
  <c r="Y666" i="18"/>
  <c r="AA666" i="18"/>
  <c r="AN666" i="18"/>
  <c r="Y563" i="18"/>
  <c r="AA563" i="18"/>
  <c r="AL563" i="18"/>
  <c r="AN563" i="18"/>
  <c r="AP599" i="18"/>
  <c r="AQ599" i="18"/>
  <c r="AP837" i="18"/>
  <c r="AQ837" i="18"/>
  <c r="AB1226" i="18"/>
  <c r="Z1226" i="18"/>
  <c r="AQ1022" i="18"/>
  <c r="AP1022" i="18"/>
  <c r="AA1196" i="18"/>
  <c r="Y1196" i="18"/>
  <c r="AA1255" i="18"/>
  <c r="Y1255" i="18"/>
  <c r="AL1255" i="18"/>
  <c r="AQ1314" i="18"/>
  <c r="AP1314" i="18"/>
  <c r="AL402" i="18"/>
  <c r="AM402" i="18"/>
  <c r="AP489" i="18"/>
  <c r="AQ489" i="18"/>
  <c r="Y640" i="18"/>
  <c r="AL640" i="18"/>
  <c r="AA640" i="18"/>
  <c r="AA839" i="18"/>
  <c r="Y839" i="18"/>
  <c r="AN839" i="18"/>
  <c r="AP839" i="18"/>
  <c r="AA369" i="18"/>
  <c r="Y369" i="18"/>
  <c r="AP369" i="18"/>
  <c r="Y975" i="18"/>
  <c r="AA975" i="18"/>
  <c r="AL975" i="18"/>
  <c r="AP975" i="18"/>
  <c r="AN975" i="18"/>
  <c r="AN1038" i="18"/>
  <c r="AO1038" i="18"/>
  <c r="AA90" i="18"/>
  <c r="AM267" i="18"/>
  <c r="AQ831" i="18"/>
  <c r="AO1226" i="18"/>
  <c r="AQ315" i="18"/>
  <c r="AM1226" i="18"/>
  <c r="AM297" i="18"/>
  <c r="AL666" i="18"/>
  <c r="AQ297" i="18"/>
  <c r="AP108" i="18"/>
  <c r="AQ108" i="18"/>
  <c r="Z256" i="18"/>
  <c r="AB256" i="18"/>
  <c r="AO256" i="18"/>
  <c r="AM256" i="18"/>
  <c r="AA315" i="18"/>
  <c r="Y315" i="18"/>
  <c r="AL315" i="18"/>
  <c r="Z261" i="18"/>
  <c r="AB261" i="18"/>
  <c r="AQ261" i="18"/>
  <c r="AO289" i="18"/>
  <c r="Z289" i="18"/>
  <c r="AB289" i="18"/>
  <c r="AN90" i="18"/>
  <c r="AO90" i="18"/>
  <c r="AO294" i="18"/>
  <c r="AN294" i="18"/>
  <c r="AL611" i="18"/>
  <c r="AM611" i="18"/>
  <c r="AN53" i="18"/>
  <c r="AO53" i="18"/>
  <c r="AO695" i="18"/>
  <c r="AN695" i="18"/>
  <c r="AP433" i="18"/>
  <c r="Y521" i="18"/>
  <c r="AA521" i="18"/>
  <c r="AP924" i="18"/>
  <c r="AQ924" i="18"/>
  <c r="AL599" i="18"/>
  <c r="AM599" i="18"/>
  <c r="AQ1215" i="18"/>
  <c r="AP1215" i="18"/>
  <c r="Z1262" i="18"/>
  <c r="AB1262" i="18"/>
  <c r="AO1262" i="18"/>
  <c r="AM1262" i="18"/>
  <c r="AB1347" i="18"/>
  <c r="AO1347" i="18"/>
  <c r="Z1347" i="18"/>
  <c r="AQ1347" i="18"/>
  <c r="AB1022" i="18"/>
  <c r="Z1022" i="18"/>
  <c r="AO1022" i="18"/>
  <c r="AB1343" i="18"/>
  <c r="AM1343" i="18"/>
  <c r="Z1343" i="18"/>
  <c r="AL1430" i="18"/>
  <c r="AM1430" i="18"/>
  <c r="AA1003" i="18"/>
  <c r="Y1003" i="18"/>
  <c r="Y1034" i="18"/>
  <c r="AA1034" i="18"/>
  <c r="AL1034" i="18"/>
  <c r="AQ1403" i="18"/>
  <c r="AP1403" i="18"/>
  <c r="AN28" i="18"/>
  <c r="AL28" i="18"/>
  <c r="AN541" i="18"/>
  <c r="AO541" i="18"/>
  <c r="AL1003" i="18"/>
  <c r="AM1003" i="18"/>
  <c r="AL433" i="18"/>
  <c r="AO560" i="18"/>
  <c r="AM1432" i="18"/>
  <c r="AM831" i="18"/>
  <c r="AP611" i="18"/>
  <c r="AP1034" i="18"/>
  <c r="AL297" i="18"/>
  <c r="AP521" i="18"/>
  <c r="AA28" i="18"/>
  <c r="AO1044" i="18"/>
  <c r="AK370" i="12"/>
  <c r="O96" i="6" s="1"/>
  <c r="Q160" i="18"/>
  <c r="S160" i="18"/>
  <c r="U160" i="18" s="1"/>
  <c r="P455" i="12"/>
  <c r="R455" i="12"/>
  <c r="Q455" i="12" s="1"/>
  <c r="S75" i="4" s="1"/>
  <c r="S120" i="18"/>
  <c r="U120" i="18" s="1"/>
  <c r="Q120" i="18"/>
  <c r="E398" i="12"/>
  <c r="D398" i="12" s="1"/>
  <c r="K18" i="3" s="1"/>
  <c r="C398" i="12"/>
  <c r="F398" i="12" s="1"/>
  <c r="L18" i="3" s="1"/>
  <c r="C521" i="12"/>
  <c r="E521" i="12"/>
  <c r="D521" i="12" s="1"/>
  <c r="K138" i="3" s="1"/>
  <c r="P465" i="12"/>
  <c r="R465" i="12"/>
  <c r="Q465" i="12" s="1"/>
  <c r="S84" i="4" s="1"/>
  <c r="P469" i="12"/>
  <c r="R469" i="12"/>
  <c r="Q469" i="12" s="1"/>
  <c r="S88" i="4" s="1"/>
  <c r="Q137" i="18"/>
  <c r="S137" i="18"/>
  <c r="U137" i="18" s="1"/>
  <c r="R126" i="18"/>
  <c r="T126" i="18"/>
  <c r="V126" i="18" s="1"/>
  <c r="T130" i="18"/>
  <c r="V130" i="18" s="1"/>
  <c r="R130" i="18"/>
  <c r="AF135" i="12"/>
  <c r="Q200" i="18"/>
  <c r="S200" i="18"/>
  <c r="U200" i="18" s="1"/>
  <c r="Q96" i="18"/>
  <c r="S96" i="18"/>
  <c r="U96" i="18" s="1"/>
  <c r="E394" i="12"/>
  <c r="D394" i="12" s="1"/>
  <c r="K14" i="3" s="1"/>
  <c r="C394" i="12"/>
  <c r="C501" i="12"/>
  <c r="E501" i="12"/>
  <c r="D501" i="12" s="1"/>
  <c r="K118" i="3" s="1"/>
  <c r="T152" i="18"/>
  <c r="V152" i="18" s="1"/>
  <c r="R152" i="18"/>
  <c r="R163" i="18"/>
  <c r="T163" i="18"/>
  <c r="V163" i="18" s="1"/>
  <c r="P529" i="12"/>
  <c r="R529" i="12"/>
  <c r="Q529" i="12" s="1"/>
  <c r="S147" i="4" s="1"/>
  <c r="T122" i="18"/>
  <c r="V122" i="18" s="1"/>
  <c r="R122" i="18"/>
  <c r="T67" i="18"/>
  <c r="V67" i="18" s="1"/>
  <c r="R67" i="18"/>
  <c r="C407" i="12"/>
  <c r="E407" i="12"/>
  <c r="D407" i="12" s="1"/>
  <c r="K27" i="3" s="1"/>
  <c r="R517" i="12"/>
  <c r="Q517" i="12" s="1"/>
  <c r="S135" i="4" s="1"/>
  <c r="P517" i="12"/>
  <c r="Q76" i="18"/>
  <c r="S76" i="18"/>
  <c r="U76" i="18" s="1"/>
  <c r="E558" i="12"/>
  <c r="D558" i="12" s="1"/>
  <c r="K175" i="3" s="1"/>
  <c r="C558" i="12"/>
  <c r="R100" i="18"/>
  <c r="T100" i="18"/>
  <c r="V100" i="18" s="1"/>
  <c r="T104" i="18"/>
  <c r="V104" i="18" s="1"/>
  <c r="R104" i="18"/>
  <c r="R108" i="18"/>
  <c r="T108" i="18"/>
  <c r="V108" i="18" s="1"/>
  <c r="Q153" i="18"/>
  <c r="S153" i="18"/>
  <c r="U153" i="18" s="1"/>
  <c r="Q164" i="18"/>
  <c r="S164" i="18"/>
  <c r="U164" i="18" s="1"/>
  <c r="T98" i="18"/>
  <c r="V98" i="18" s="1"/>
  <c r="R98" i="18"/>
  <c r="AF325" i="12"/>
  <c r="AF335" i="12" s="1"/>
  <c r="Q195" i="18"/>
  <c r="S195" i="18"/>
  <c r="U195" i="18" s="1"/>
  <c r="R75" i="18"/>
  <c r="T75" i="18"/>
  <c r="V75" i="18" s="1"/>
  <c r="T95" i="18"/>
  <c r="V95" i="18" s="1"/>
  <c r="R95" i="18"/>
  <c r="C496" i="12"/>
  <c r="E496" i="12"/>
  <c r="D496" i="12" s="1"/>
  <c r="K114" i="3" s="1"/>
  <c r="R72" i="18"/>
  <c r="T72" i="18"/>
  <c r="V72" i="18" s="1"/>
  <c r="Q105" i="18"/>
  <c r="S105" i="18"/>
  <c r="U105" i="18" s="1"/>
  <c r="S194" i="18"/>
  <c r="U194" i="18" s="1"/>
  <c r="Q194" i="18"/>
  <c r="R69" i="18"/>
  <c r="T69" i="18"/>
  <c r="V69" i="18" s="1"/>
  <c r="R148" i="18"/>
  <c r="T148" i="18"/>
  <c r="V148" i="18" s="1"/>
  <c r="T171" i="18"/>
  <c r="V171" i="18" s="1"/>
  <c r="R171" i="18"/>
  <c r="Q127" i="18"/>
  <c r="S127" i="18"/>
  <c r="U127" i="18" s="1"/>
  <c r="S8" i="4"/>
  <c r="S387" i="12"/>
  <c r="T8" i="4" s="1"/>
  <c r="P431" i="12"/>
  <c r="R431" i="12"/>
  <c r="Q431" i="12" s="1"/>
  <c r="S51" i="4" s="1"/>
  <c r="T36" i="18"/>
  <c r="V36" i="18" s="1"/>
  <c r="R36" i="18"/>
  <c r="T40" i="18"/>
  <c r="V40" i="18" s="1"/>
  <c r="R40" i="18"/>
  <c r="S41" i="18"/>
  <c r="U41" i="18" s="1"/>
  <c r="Q41" i="18"/>
  <c r="R448" i="12"/>
  <c r="Q448" i="12" s="1"/>
  <c r="S68" i="4" s="1"/>
  <c r="P448" i="12"/>
  <c r="R96" i="18"/>
  <c r="T96" i="18"/>
  <c r="V96" i="18" s="1"/>
  <c r="R562" i="12"/>
  <c r="Q562" i="12" s="1"/>
  <c r="S180" i="4" s="1"/>
  <c r="P562" i="12"/>
  <c r="C534" i="12"/>
  <c r="E534" i="12"/>
  <c r="D534" i="12" s="1"/>
  <c r="K151" i="3" s="1"/>
  <c r="F454" i="12"/>
  <c r="L73" i="3" s="1"/>
  <c r="S519" i="12"/>
  <c r="T137" i="4" s="1"/>
  <c r="AE181" i="12"/>
  <c r="AI319" i="12"/>
  <c r="E484" i="12"/>
  <c r="D484" i="12" s="1"/>
  <c r="K102" i="3" s="1"/>
  <c r="Q72" i="18"/>
  <c r="S72" i="18"/>
  <c r="U72" i="18" s="1"/>
  <c r="E417" i="12"/>
  <c r="D417" i="12" s="1"/>
  <c r="K37" i="3" s="1"/>
  <c r="C417" i="12"/>
  <c r="P388" i="12"/>
  <c r="R388" i="12"/>
  <c r="Q388" i="12" s="1"/>
  <c r="S9" i="4" s="1"/>
  <c r="Q46" i="18"/>
  <c r="S46" i="18"/>
  <c r="U46" i="18" s="1"/>
  <c r="R452" i="12"/>
  <c r="Q452" i="12" s="1"/>
  <c r="S72" i="4" s="1"/>
  <c r="P452" i="12"/>
  <c r="E453" i="12"/>
  <c r="D453" i="12" s="1"/>
  <c r="K72" i="3" s="1"/>
  <c r="S211" i="18"/>
  <c r="U211" i="18" s="1"/>
  <c r="Q211" i="18"/>
  <c r="Q30" i="18"/>
  <c r="S30" i="18"/>
  <c r="U30" i="18" s="1"/>
  <c r="R399" i="12"/>
  <c r="Q399" i="12" s="1"/>
  <c r="S20" i="4" s="1"/>
  <c r="P399" i="12"/>
  <c r="S85" i="18"/>
  <c r="U85" i="18" s="1"/>
  <c r="Q85" i="18"/>
  <c r="Q93" i="18"/>
  <c r="S93" i="18"/>
  <c r="U93" i="18" s="1"/>
  <c r="R462" i="12"/>
  <c r="Q462" i="12" s="1"/>
  <c r="S81" i="4" s="1"/>
  <c r="P462" i="12"/>
  <c r="T113" i="18"/>
  <c r="V113" i="18" s="1"/>
  <c r="R113" i="18"/>
  <c r="S124" i="18"/>
  <c r="U124" i="18" s="1"/>
  <c r="Q124" i="18"/>
  <c r="P584" i="12"/>
  <c r="R584" i="12"/>
  <c r="Q584" i="12" s="1"/>
  <c r="S202" i="4" s="1"/>
  <c r="E514" i="12"/>
  <c r="D514" i="12" s="1"/>
  <c r="K131" i="3" s="1"/>
  <c r="C514" i="12"/>
  <c r="R94" i="18"/>
  <c r="AE319" i="12"/>
  <c r="Q386" i="12"/>
  <c r="T220" i="18"/>
  <c r="V220" i="18" s="1"/>
  <c r="R220" i="18"/>
  <c r="S37" i="18"/>
  <c r="U37" i="18" s="1"/>
  <c r="Q37" i="18"/>
  <c r="Q89" i="18"/>
  <c r="S89" i="18"/>
  <c r="U89" i="18" s="1"/>
  <c r="T92" i="18"/>
  <c r="V92" i="18" s="1"/>
  <c r="R92" i="18"/>
  <c r="Q102" i="18"/>
  <c r="S102" i="18"/>
  <c r="U102" i="18" s="1"/>
  <c r="P484" i="12"/>
  <c r="R484" i="12"/>
  <c r="Q484" i="12" s="1"/>
  <c r="S103" i="4" s="1"/>
  <c r="C527" i="12"/>
  <c r="E527" i="12"/>
  <c r="D527" i="12" s="1"/>
  <c r="K144" i="3" s="1"/>
  <c r="AC237" i="12"/>
  <c r="X303" i="12"/>
  <c r="AB13" i="12"/>
  <c r="AF332" i="12"/>
  <c r="AE348" i="12"/>
  <c r="AR348" i="12" s="1"/>
  <c r="AE362" i="12"/>
  <c r="AR362" i="12" s="1"/>
  <c r="AK328" i="12"/>
  <c r="AE135" i="12"/>
  <c r="Z303" i="12"/>
  <c r="AH370" i="12"/>
  <c r="AJ319" i="12"/>
  <c r="AH227" i="12"/>
  <c r="AJ227" i="12"/>
  <c r="AJ331" i="12"/>
  <c r="AE350" i="12"/>
  <c r="AR350" i="12" s="1"/>
  <c r="AI362" i="12"/>
  <c r="N88" i="6" s="1"/>
  <c r="AH332" i="12"/>
  <c r="AJ343" i="12"/>
  <c r="AH347" i="12"/>
  <c r="M353" i="12"/>
  <c r="AE356" i="12"/>
  <c r="AR356" i="12" s="1"/>
  <c r="AE370" i="12"/>
  <c r="AR370" i="12" s="1"/>
  <c r="AK319" i="12"/>
  <c r="AF368" i="12"/>
  <c r="M94" i="6" s="1"/>
  <c r="R94" i="6" s="1"/>
  <c r="W348" i="12"/>
  <c r="AH319" i="12"/>
  <c r="AK326" i="12"/>
  <c r="AI135" i="12"/>
  <c r="AH329" i="12"/>
  <c r="AI328" i="12"/>
  <c r="AI273" i="12"/>
  <c r="AB244" i="12"/>
  <c r="X244" i="12"/>
  <c r="Z244" i="12"/>
  <c r="H348" i="12"/>
  <c r="Z348" i="12" s="1"/>
  <c r="AI326" i="12"/>
  <c r="AH366" i="12"/>
  <c r="AE273" i="12"/>
  <c r="AH330" i="12"/>
  <c r="AJ330" i="12"/>
  <c r="AE346" i="12"/>
  <c r="AR346" i="12" s="1"/>
  <c r="AI332" i="12"/>
  <c r="AE329" i="12"/>
  <c r="AH331" i="12"/>
  <c r="AF319" i="12"/>
  <c r="W370" i="12"/>
  <c r="AK362" i="12"/>
  <c r="O88" i="6" s="1"/>
  <c r="AF366" i="12"/>
  <c r="M92" i="6" s="1"/>
  <c r="R92" i="6" s="1"/>
  <c r="AJ342" i="12"/>
  <c r="AE354" i="12"/>
  <c r="AR354" i="12" s="1"/>
  <c r="AH337" i="12"/>
  <c r="K345" i="12"/>
  <c r="K359" i="12"/>
  <c r="K364" i="12"/>
  <c r="M349" i="12"/>
  <c r="K368" i="12"/>
  <c r="X66" i="12"/>
  <c r="Z66" i="12"/>
  <c r="AB66" i="12"/>
  <c r="X133" i="12"/>
  <c r="Z133" i="12"/>
  <c r="AB133" i="12"/>
  <c r="AB262" i="12"/>
  <c r="Z262" i="12"/>
  <c r="X262" i="12"/>
  <c r="Z214" i="12"/>
  <c r="X214" i="12"/>
  <c r="AB214" i="12"/>
  <c r="Z148" i="12"/>
  <c r="X148" i="12"/>
  <c r="AB148" i="12"/>
  <c r="AB87" i="12"/>
  <c r="Z87" i="12"/>
  <c r="X87" i="12"/>
  <c r="Z60" i="12"/>
  <c r="X60" i="12"/>
  <c r="AB60" i="12"/>
  <c r="Z71" i="12"/>
  <c r="AB71" i="12"/>
  <c r="X71" i="12"/>
  <c r="Z270" i="12"/>
  <c r="X270" i="12"/>
  <c r="AB270" i="12"/>
  <c r="AB17" i="12"/>
  <c r="X17" i="12"/>
  <c r="Z17" i="12"/>
  <c r="K358" i="12"/>
  <c r="Z28" i="12"/>
  <c r="W360" i="12"/>
  <c r="M357" i="12"/>
  <c r="Z27" i="12"/>
  <c r="X27" i="12"/>
  <c r="AB27" i="12"/>
  <c r="AB99" i="12"/>
  <c r="Z99" i="12"/>
  <c r="X99" i="12"/>
  <c r="Z263" i="12"/>
  <c r="X263" i="12"/>
  <c r="AB263" i="12"/>
  <c r="Z35" i="12"/>
  <c r="X35" i="12"/>
  <c r="AB35" i="12"/>
  <c r="K366" i="12"/>
  <c r="X28" i="12"/>
  <c r="K361" i="12"/>
  <c r="AB23" i="12"/>
  <c r="Z23" i="12"/>
  <c r="X23" i="12"/>
  <c r="AB109" i="12"/>
  <c r="Z109" i="12"/>
  <c r="X109" i="12"/>
  <c r="X236" i="12"/>
  <c r="AB236" i="12"/>
  <c r="Z236" i="12"/>
  <c r="Z266" i="12"/>
  <c r="X266" i="12"/>
  <c r="AB266" i="12"/>
  <c r="Z12" i="12"/>
  <c r="AB12" i="12"/>
  <c r="X12" i="12"/>
  <c r="Z22" i="12"/>
  <c r="AB22" i="12"/>
  <c r="X22" i="12"/>
  <c r="X301" i="12"/>
  <c r="AB301" i="12"/>
  <c r="Z301" i="12"/>
  <c r="X30" i="12"/>
  <c r="Z30" i="12"/>
  <c r="AB30" i="12"/>
  <c r="X178" i="12"/>
  <c r="Z178" i="12"/>
  <c r="AB178" i="12"/>
  <c r="K372" i="12"/>
  <c r="H355" i="12"/>
  <c r="Z355" i="12" s="1"/>
  <c r="Z210" i="12"/>
  <c r="X210" i="12"/>
  <c r="AB210" i="12"/>
  <c r="X237" i="12"/>
  <c r="Z237" i="12"/>
  <c r="AB237" i="12"/>
  <c r="Z221" i="12"/>
  <c r="AB221" i="12"/>
  <c r="X221" i="12"/>
  <c r="X126" i="12"/>
  <c r="AB126" i="12"/>
  <c r="Z126" i="12"/>
  <c r="Z258" i="12"/>
  <c r="AB258" i="12"/>
  <c r="X258" i="12"/>
  <c r="M372" i="12"/>
  <c r="K354" i="12"/>
  <c r="K328" i="12"/>
  <c r="K370" i="12"/>
  <c r="L332" i="12"/>
  <c r="W365" i="12"/>
  <c r="X131" i="12"/>
  <c r="AB283" i="12"/>
  <c r="X283" i="12"/>
  <c r="Z283" i="12"/>
  <c r="H103" i="12"/>
  <c r="W343" i="12"/>
  <c r="H17" i="12"/>
  <c r="W349" i="12"/>
  <c r="AB284" i="12"/>
  <c r="Z284" i="12"/>
  <c r="X284" i="12"/>
  <c r="Z70" i="12"/>
  <c r="AB70" i="12"/>
  <c r="X70" i="12"/>
  <c r="X217" i="12"/>
  <c r="Z217" i="12"/>
  <c r="AB217" i="12"/>
  <c r="AB166" i="12"/>
  <c r="Z166" i="12"/>
  <c r="AB16" i="12"/>
  <c r="Z16" i="12"/>
  <c r="X16" i="12"/>
  <c r="X39" i="12"/>
  <c r="Z39" i="12"/>
  <c r="AB39" i="12"/>
  <c r="AB288" i="12"/>
  <c r="X288" i="12"/>
  <c r="Z288" i="12"/>
  <c r="H13" i="12"/>
  <c r="W345" i="12"/>
  <c r="X174" i="12"/>
  <c r="AB174" i="12"/>
  <c r="Z174" i="12"/>
  <c r="Z312" i="12"/>
  <c r="X312" i="12"/>
  <c r="AB312" i="12"/>
  <c r="X255" i="12"/>
  <c r="Z255" i="12"/>
  <c r="AB255" i="12"/>
  <c r="AB51" i="12"/>
  <c r="Z51" i="12"/>
  <c r="X51" i="12"/>
  <c r="Z313" i="12"/>
  <c r="X313" i="12"/>
  <c r="AB313" i="12"/>
  <c r="Z84" i="12"/>
  <c r="X84" i="12"/>
  <c r="AB84" i="12"/>
  <c r="Z225" i="12"/>
  <c r="X225" i="12"/>
  <c r="AB225" i="12"/>
  <c r="Z211" i="12"/>
  <c r="X211" i="12"/>
  <c r="AB211" i="12"/>
  <c r="Z250" i="12"/>
  <c r="X250" i="12"/>
  <c r="AB250" i="12"/>
  <c r="Z207" i="12"/>
  <c r="X207" i="12"/>
  <c r="AB207" i="12"/>
  <c r="H67" i="12"/>
  <c r="W353" i="12"/>
  <c r="Z235" i="12"/>
  <c r="X235" i="12"/>
  <c r="AB235" i="12"/>
  <c r="X123" i="12"/>
  <c r="Z123" i="12"/>
  <c r="AB123" i="12"/>
  <c r="AB76" i="12"/>
  <c r="X76" i="12"/>
  <c r="Z76" i="12"/>
  <c r="Z196" i="12"/>
  <c r="AB196" i="12"/>
  <c r="X196" i="12"/>
  <c r="X24" i="12"/>
  <c r="Z24" i="12"/>
  <c r="AB24" i="12"/>
  <c r="X219" i="12"/>
  <c r="AB219" i="12"/>
  <c r="Z219" i="12"/>
  <c r="Z242" i="12"/>
  <c r="X242" i="12"/>
  <c r="AB242" i="12"/>
  <c r="AB267" i="12"/>
  <c r="X267" i="12"/>
  <c r="Z267" i="12"/>
  <c r="AB38" i="12"/>
  <c r="X38" i="12"/>
  <c r="Z38" i="12"/>
  <c r="X163" i="12"/>
  <c r="AB163" i="12"/>
  <c r="Z163" i="12"/>
  <c r="X293" i="12"/>
  <c r="AB293" i="12"/>
  <c r="Z293" i="12"/>
  <c r="AB238" i="12"/>
  <c r="Z238" i="12"/>
  <c r="X238" i="12"/>
  <c r="X75" i="12"/>
  <c r="Z75" i="12"/>
  <c r="AB75" i="12"/>
  <c r="X36" i="12"/>
  <c r="AB36" i="12"/>
  <c r="Z36" i="12"/>
  <c r="Z53" i="12"/>
  <c r="X53" i="12"/>
  <c r="AB53" i="12"/>
  <c r="X143" i="12"/>
  <c r="Z143" i="12"/>
  <c r="AB143" i="12"/>
  <c r="Z212" i="12"/>
  <c r="AB212" i="12"/>
  <c r="X212" i="12"/>
  <c r="X223" i="12"/>
  <c r="Z223" i="12"/>
  <c r="AB223" i="12"/>
  <c r="X179" i="12"/>
  <c r="Z179" i="12"/>
  <c r="AB179" i="12"/>
  <c r="Z132" i="12"/>
  <c r="X132" i="12"/>
  <c r="AB132" i="12"/>
  <c r="X105" i="12"/>
  <c r="Z105" i="12"/>
  <c r="AB105" i="12"/>
  <c r="X158" i="12"/>
  <c r="AB158" i="12"/>
  <c r="Z158" i="12"/>
  <c r="Z63" i="12"/>
  <c r="AB63" i="12"/>
  <c r="X63" i="12"/>
  <c r="X169" i="12"/>
  <c r="Z169" i="12"/>
  <c r="AB169" i="12"/>
  <c r="AB286" i="12"/>
  <c r="X286" i="12"/>
  <c r="Z286" i="12"/>
  <c r="X204" i="12"/>
  <c r="Z204" i="12"/>
  <c r="AB204" i="12"/>
  <c r="Z86" i="12"/>
  <c r="AB86" i="12"/>
  <c r="X86" i="12"/>
  <c r="AB72" i="12"/>
  <c r="Z72" i="12"/>
  <c r="X72" i="12"/>
  <c r="Z160" i="12"/>
  <c r="X160" i="12"/>
  <c r="AB160" i="12"/>
  <c r="Z97" i="12"/>
  <c r="X97" i="12"/>
  <c r="AB97" i="12"/>
  <c r="AB271" i="12"/>
  <c r="X271" i="12"/>
  <c r="K367" i="12"/>
  <c r="K353" i="12"/>
  <c r="K351" i="12"/>
  <c r="N330" i="12"/>
  <c r="AB285" i="12"/>
  <c r="X285" i="12"/>
  <c r="Z285" i="12"/>
  <c r="X306" i="12"/>
  <c r="AB306" i="12"/>
  <c r="Z306" i="12"/>
  <c r="AB194" i="12"/>
  <c r="Z194" i="12"/>
  <c r="X194" i="12"/>
  <c r="Z164" i="12"/>
  <c r="AB164" i="12"/>
  <c r="X164" i="12"/>
  <c r="Z251" i="12"/>
  <c r="X251" i="12"/>
  <c r="AB251" i="12"/>
  <c r="AB98" i="12"/>
  <c r="Z98" i="12"/>
  <c r="X98" i="12"/>
  <c r="X114" i="12"/>
  <c r="AB114" i="12"/>
  <c r="Z114" i="12"/>
  <c r="AB103" i="12"/>
  <c r="Z103" i="12"/>
  <c r="X103" i="12"/>
  <c r="X20" i="12"/>
  <c r="Z20" i="12"/>
  <c r="AB20" i="12"/>
  <c r="AB65" i="12"/>
  <c r="X65" i="12"/>
  <c r="Z65" i="12"/>
  <c r="X253" i="12"/>
  <c r="AB253" i="12"/>
  <c r="Z253" i="12"/>
  <c r="AB74" i="12"/>
  <c r="X74" i="12"/>
  <c r="Z74" i="12"/>
  <c r="AB307" i="12"/>
  <c r="Z307" i="12"/>
  <c r="X307" i="12"/>
  <c r="X216" i="12"/>
  <c r="Z216" i="12"/>
  <c r="AB216" i="12"/>
  <c r="X81" i="12"/>
  <c r="AB81" i="12"/>
  <c r="Z81" i="12"/>
  <c r="AB195" i="12"/>
  <c r="X195" i="12"/>
  <c r="Z195" i="12"/>
  <c r="AB102" i="12"/>
  <c r="X102" i="12"/>
  <c r="Z102" i="12"/>
  <c r="AB295" i="12"/>
  <c r="X295" i="12"/>
  <c r="Z295" i="12"/>
  <c r="Z202" i="12"/>
  <c r="AB202" i="12"/>
  <c r="X202" i="12"/>
  <c r="X224" i="12"/>
  <c r="Z224" i="12"/>
  <c r="AB224" i="12"/>
  <c r="W373" i="12"/>
  <c r="N331" i="12"/>
  <c r="N339" i="12"/>
  <c r="F65" i="6" s="1"/>
  <c r="W340" i="12"/>
  <c r="S7" i="4"/>
  <c r="S386" i="12"/>
  <c r="T7" i="4" s="1"/>
  <c r="AJ327" i="12"/>
  <c r="AH350" i="12"/>
  <c r="AH358" i="12"/>
  <c r="AJ370" i="12"/>
  <c r="M367" i="12"/>
  <c r="X330" i="12"/>
  <c r="H366" i="12"/>
  <c r="I360" i="12"/>
  <c r="D86" i="6" s="1"/>
  <c r="AB198" i="12"/>
  <c r="Z198" i="12"/>
  <c r="X198" i="12"/>
  <c r="Z205" i="12"/>
  <c r="X205" i="12"/>
  <c r="AB205" i="12"/>
  <c r="AB122" i="12"/>
  <c r="Z122" i="12"/>
  <c r="X122" i="12"/>
  <c r="Z201" i="12"/>
  <c r="AB201" i="12"/>
  <c r="X201" i="12"/>
  <c r="X167" i="12"/>
  <c r="AB167" i="12"/>
  <c r="AB40" i="12"/>
  <c r="Z40" i="12"/>
  <c r="X40" i="12"/>
  <c r="Z112" i="12"/>
  <c r="AB112" i="12"/>
  <c r="X112" i="12"/>
  <c r="X176" i="12"/>
  <c r="AB131" i="12"/>
  <c r="H338" i="12"/>
  <c r="Z338" i="12" s="1"/>
  <c r="AB119" i="12"/>
  <c r="X119" i="12"/>
  <c r="Z119" i="12"/>
  <c r="AB308" i="12"/>
  <c r="Z308" i="12"/>
  <c r="X308" i="12"/>
  <c r="Z64" i="12"/>
  <c r="X64" i="12"/>
  <c r="AB64" i="12"/>
  <c r="X248" i="12"/>
  <c r="AB248" i="12"/>
  <c r="Z248" i="12"/>
  <c r="Z269" i="12"/>
  <c r="AB269" i="12"/>
  <c r="X269" i="12"/>
  <c r="X125" i="12"/>
  <c r="AB125" i="12"/>
  <c r="Z125" i="12"/>
  <c r="X106" i="12"/>
  <c r="AB106" i="12"/>
  <c r="Z106" i="12"/>
  <c r="AB14" i="12"/>
  <c r="Z14" i="12"/>
  <c r="X14" i="12"/>
  <c r="Z176" i="12"/>
  <c r="W338" i="12"/>
  <c r="M346" i="12"/>
  <c r="Z111" i="12"/>
  <c r="AB111" i="12"/>
  <c r="X111" i="12"/>
  <c r="AB311" i="12"/>
  <c r="Z311" i="12"/>
  <c r="X311" i="12"/>
  <c r="Z222" i="12"/>
  <c r="AB222" i="12"/>
  <c r="X222" i="12"/>
  <c r="AB159" i="12"/>
  <c r="X159" i="12"/>
  <c r="Z159" i="12"/>
  <c r="W361" i="12"/>
  <c r="H29" i="12"/>
  <c r="Z300" i="12"/>
  <c r="AB300" i="12"/>
  <c r="X300" i="12"/>
  <c r="Z144" i="12"/>
  <c r="X144" i="12"/>
  <c r="AB144" i="12"/>
  <c r="X317" i="12"/>
  <c r="AB317" i="12"/>
  <c r="Z317" i="12"/>
  <c r="H123" i="12"/>
  <c r="W363" i="12"/>
  <c r="AB5" i="12"/>
  <c r="Z5" i="12"/>
  <c r="X5" i="12"/>
  <c r="H241" i="12"/>
  <c r="H343" i="12"/>
  <c r="Z343" i="12" s="1"/>
  <c r="X107" i="12"/>
  <c r="Z107" i="12"/>
  <c r="AB107" i="12"/>
  <c r="AB173" i="12"/>
  <c r="X173" i="12"/>
  <c r="Z173" i="12"/>
  <c r="Z314" i="12"/>
  <c r="X314" i="12"/>
  <c r="AB314" i="12"/>
  <c r="H373" i="12"/>
  <c r="Z373" i="12" s="1"/>
  <c r="M352" i="12"/>
  <c r="Z302" i="12"/>
  <c r="AB302" i="12"/>
  <c r="X302" i="12"/>
  <c r="H23" i="12"/>
  <c r="W355" i="12"/>
  <c r="Z80" i="12"/>
  <c r="X80" i="12"/>
  <c r="AB80" i="12"/>
  <c r="AB67" i="12"/>
  <c r="Z67" i="12"/>
  <c r="AB9" i="12"/>
  <c r="X9" i="12"/>
  <c r="Z9" i="12"/>
  <c r="Z256" i="12"/>
  <c r="X256" i="12"/>
  <c r="AB256" i="12"/>
  <c r="Z21" i="12"/>
  <c r="X21" i="12"/>
  <c r="AB21" i="12"/>
  <c r="Z297" i="12"/>
  <c r="X297" i="12"/>
  <c r="AB297" i="12"/>
  <c r="Z85" i="12"/>
  <c r="AB85" i="12"/>
  <c r="X85" i="12"/>
  <c r="AB200" i="12"/>
  <c r="X200" i="12"/>
  <c r="Z200" i="12"/>
  <c r="Z190" i="12"/>
  <c r="X190" i="12"/>
  <c r="AB190" i="12"/>
  <c r="W344" i="12"/>
  <c r="M358" i="12"/>
  <c r="AK346" i="12"/>
  <c r="O72" i="6" s="1"/>
  <c r="AJ325" i="12"/>
  <c r="AJ335" i="12" s="1"/>
  <c r="AK348" i="12"/>
  <c r="O74" i="6" s="1"/>
  <c r="AJ346" i="12"/>
  <c r="AK325" i="12"/>
  <c r="AK335" i="12" s="1"/>
  <c r="AF330" i="12"/>
  <c r="H159" i="12"/>
  <c r="H353" i="12"/>
  <c r="Z353" i="12" s="1"/>
  <c r="K342" i="12"/>
  <c r="N326" i="12"/>
  <c r="X6" i="12"/>
  <c r="AB6" i="12"/>
  <c r="Z6" i="12"/>
  <c r="X100" i="12"/>
  <c r="Z100" i="12"/>
  <c r="AB100" i="12"/>
  <c r="K360" i="12"/>
  <c r="AB127" i="12"/>
  <c r="X127" i="12"/>
  <c r="Z127" i="12"/>
  <c r="K386" i="12"/>
  <c r="M386" i="12" s="1"/>
  <c r="L386" i="12" s="1"/>
  <c r="D386" i="12" s="1"/>
  <c r="F386" i="12" s="1"/>
  <c r="L6" i="3" s="1"/>
  <c r="Z206" i="12"/>
  <c r="AB206" i="12"/>
  <c r="X206" i="12"/>
  <c r="Z104" i="12"/>
  <c r="X104" i="12"/>
  <c r="AB104" i="12"/>
  <c r="X83" i="12"/>
  <c r="Z83" i="12"/>
  <c r="AB83" i="12"/>
  <c r="I326" i="12"/>
  <c r="E489" i="12"/>
  <c r="D489" i="12" s="1"/>
  <c r="R451" i="12"/>
  <c r="Q451" i="12" s="1"/>
  <c r="S71" i="4" s="1"/>
  <c r="P451" i="12"/>
  <c r="S578" i="12"/>
  <c r="T196" i="4" s="1"/>
  <c r="AI325" i="12"/>
  <c r="AI335" i="12" s="1"/>
  <c r="G26" i="6" s="1"/>
  <c r="AH135" i="12"/>
  <c r="AM37" i="12" a="1"/>
  <c r="AM37" i="12" s="1"/>
  <c r="AM249" i="12" a="1"/>
  <c r="AM249" i="12" s="1"/>
  <c r="AM238" i="12" a="1"/>
  <c r="AM238" i="12" s="1"/>
  <c r="AM64" i="12" a="1"/>
  <c r="AM64" i="12" s="1"/>
  <c r="AM220" i="12" a="1"/>
  <c r="AM220" i="12" s="1"/>
  <c r="AO126" i="12" a="1"/>
  <c r="AO126" i="12" s="1"/>
  <c r="AO26" i="12" a="1"/>
  <c r="AO26" i="12" s="1"/>
  <c r="AM143" i="12" a="1"/>
  <c r="AM143" i="12" s="1"/>
  <c r="AM29" i="12" a="1"/>
  <c r="AM29" i="12" s="1"/>
  <c r="AM252" i="12" a="1"/>
  <c r="AM252" i="12" s="1"/>
  <c r="AM216" i="12" a="1"/>
  <c r="AM216" i="12" s="1"/>
  <c r="AM16" i="12" a="1"/>
  <c r="AM16" i="12" s="1"/>
  <c r="AO39" i="12" a="1"/>
  <c r="AO39" i="12" s="1"/>
  <c r="AM263" i="12" a="1"/>
  <c r="AM263" i="12" s="1"/>
  <c r="AO65" i="12" a="1"/>
  <c r="AO65" i="12" s="1"/>
  <c r="AM81" i="12" a="1"/>
  <c r="AM81" i="12" s="1"/>
  <c r="AO149" i="12" a="1"/>
  <c r="AO149" i="12" s="1"/>
  <c r="AM287" i="12" a="1"/>
  <c r="AM287" i="12" s="1"/>
  <c r="AO201" i="12" a="1"/>
  <c r="AO201" i="12" s="1"/>
  <c r="AM129" i="12" a="1"/>
  <c r="AM129" i="12" s="1"/>
  <c r="AO173" i="12" a="1"/>
  <c r="AO173" i="12" s="1"/>
  <c r="AM25" i="12" a="1"/>
  <c r="AM25" i="12" s="1"/>
  <c r="AM312" i="12" a="1"/>
  <c r="AM312" i="12" s="1"/>
  <c r="AM300" i="12" a="1"/>
  <c r="AM300" i="12" s="1"/>
  <c r="AO54" i="12" a="1"/>
  <c r="AO54" i="12" s="1"/>
  <c r="AM268" i="12" a="1"/>
  <c r="AM268" i="12" s="1"/>
  <c r="AM8" i="12" a="1"/>
  <c r="AM8" i="12" s="1"/>
  <c r="AO17" i="12" a="1"/>
  <c r="AO17" i="12" s="1"/>
  <c r="AM240" i="12" a="1"/>
  <c r="AM240" i="12" s="1"/>
  <c r="AO132" i="12" a="1"/>
  <c r="AO132" i="12" s="1"/>
  <c r="AM20" i="12" a="1"/>
  <c r="AM20" i="12" s="1"/>
  <c r="AO112" i="12" a="1"/>
  <c r="AO112" i="12" s="1"/>
  <c r="AO27" i="12" a="1"/>
  <c r="AO27" i="12" s="1"/>
  <c r="AM127" i="12" a="1"/>
  <c r="AM127" i="12" s="1"/>
  <c r="AO159" i="12" a="1"/>
  <c r="AO159" i="12" s="1"/>
  <c r="AO245" i="12" a="1"/>
  <c r="AO245" i="12" s="1"/>
  <c r="AO40" i="12" a="1"/>
  <c r="AO40" i="12" s="1"/>
  <c r="AO297" i="12" a="1"/>
  <c r="AO297" i="12" s="1"/>
  <c r="AO53" i="12" a="1"/>
  <c r="AO53" i="12" s="1"/>
  <c r="AM132" i="12" a="1"/>
  <c r="AM132" i="12" s="1"/>
  <c r="AO271" i="12" a="1"/>
  <c r="AO271" i="12" s="1"/>
  <c r="AO129" i="12" a="1"/>
  <c r="AO129" i="12" s="1"/>
  <c r="AM131" i="12" a="1"/>
  <c r="AM131" i="12" s="1"/>
  <c r="AM174" i="12" a="1"/>
  <c r="AM174" i="12" s="1"/>
  <c r="AM33" i="12" a="1"/>
  <c r="AM33" i="12" s="1"/>
  <c r="AO243" i="12" a="1"/>
  <c r="AO243" i="12" s="1"/>
  <c r="AO211" i="12" a="1"/>
  <c r="AO211" i="12" s="1"/>
  <c r="AO260" i="12" a="1"/>
  <c r="AO260" i="12" s="1"/>
  <c r="AM160" i="12" a="1"/>
  <c r="AM160" i="12" s="1"/>
  <c r="AO97" i="12" a="1"/>
  <c r="AO97" i="12" s="1"/>
  <c r="AO109" i="12" a="1"/>
  <c r="AO109" i="12" s="1"/>
  <c r="AO264" i="12" a="1"/>
  <c r="AO264" i="12" s="1"/>
  <c r="AM85" i="12" a="1"/>
  <c r="AM85" i="12" s="1"/>
  <c r="AM14" i="12" a="1"/>
  <c r="AM14" i="12" s="1"/>
  <c r="AM169" i="12" a="1"/>
  <c r="AM169" i="12" s="1"/>
  <c r="AM109" i="12" a="1"/>
  <c r="AM109" i="12" s="1"/>
  <c r="AM104" i="12" a="1"/>
  <c r="AM104" i="12" s="1"/>
  <c r="AM254" i="12" a="1"/>
  <c r="AM254" i="12" s="1"/>
  <c r="AM118" i="12" a="1"/>
  <c r="AM118" i="12" s="1"/>
  <c r="AM266" i="12" a="1"/>
  <c r="AM266" i="12" s="1"/>
  <c r="AO37" i="12" a="1"/>
  <c r="AO37" i="12" s="1"/>
  <c r="AO258" i="12" a="1"/>
  <c r="AO258" i="12" s="1"/>
  <c r="AM175" i="12" a="1"/>
  <c r="AM175" i="12" s="1"/>
  <c r="AO29" i="12" a="1"/>
  <c r="AO29" i="12" s="1"/>
  <c r="AO162" i="12" a="1"/>
  <c r="AO162" i="12" s="1"/>
  <c r="AM53" i="12" a="1"/>
  <c r="AM53" i="12" s="1"/>
  <c r="AM7" i="12" a="1"/>
  <c r="AM7" i="12" s="1"/>
  <c r="AO60" i="12" a="1"/>
  <c r="AO60" i="12" s="1"/>
  <c r="AO41" i="12" a="1"/>
  <c r="AO41" i="12" s="1"/>
  <c r="AM69" i="12" a="1"/>
  <c r="AM69" i="12" s="1"/>
  <c r="AM82" i="12" a="1"/>
  <c r="AM82" i="12" s="1"/>
  <c r="AO261" i="12" a="1"/>
  <c r="AO261" i="12" s="1"/>
  <c r="AM217" i="12" a="1"/>
  <c r="AM217" i="12" s="1"/>
  <c r="AO293" i="12" a="1"/>
  <c r="AO293" i="12" s="1"/>
  <c r="AO152" i="12" a="1"/>
  <c r="AO152" i="12" s="1"/>
  <c r="AO225" i="12" a="1"/>
  <c r="AO225" i="12" s="1"/>
  <c r="AO221" i="12" a="1"/>
  <c r="AO221" i="12" s="1"/>
  <c r="AM204" i="12" a="1"/>
  <c r="AM204" i="12" s="1"/>
  <c r="AM223" i="12" a="1"/>
  <c r="AM223" i="12" s="1"/>
  <c r="AO108" i="12" a="1"/>
  <c r="AO108" i="12" s="1"/>
  <c r="AM189" i="12" a="1"/>
  <c r="AM189" i="12" s="1"/>
  <c r="AO59" i="12" a="1"/>
  <c r="AO59" i="12" s="1"/>
  <c r="AM310" i="12" a="1"/>
  <c r="AM310" i="12" s="1"/>
  <c r="AO83" i="12" a="1"/>
  <c r="AO83" i="12" s="1"/>
  <c r="AM257" i="12" a="1"/>
  <c r="AM257" i="12" s="1"/>
  <c r="AM314" i="12" a="1"/>
  <c r="AM314" i="12" s="1"/>
  <c r="AM207" i="12" a="1"/>
  <c r="AM207" i="12" s="1"/>
  <c r="AO168" i="12" a="1"/>
  <c r="AO168" i="12" s="1"/>
  <c r="AM60" i="12" a="1"/>
  <c r="AM60" i="12" s="1"/>
  <c r="AO145" i="12" a="1"/>
  <c r="AO145" i="12" s="1"/>
  <c r="AM317" i="12" a="1"/>
  <c r="AM317" i="12" s="1"/>
  <c r="AO246" i="12" a="1"/>
  <c r="AO246" i="12" s="1"/>
  <c r="AO209" i="12" a="1"/>
  <c r="AO209" i="12" s="1"/>
  <c r="AO52" i="12" a="1"/>
  <c r="AO52" i="12" s="1"/>
  <c r="AO133" i="12" a="1"/>
  <c r="AO133" i="12" s="1"/>
  <c r="AO288" i="12" a="1"/>
  <c r="AO288" i="12" s="1"/>
  <c r="AM24" i="12" a="1"/>
  <c r="AM24" i="12" s="1"/>
  <c r="AM221" i="12" a="1"/>
  <c r="AM221" i="12" s="1"/>
  <c r="AO214" i="12" a="1"/>
  <c r="AO214" i="12" s="1"/>
  <c r="AM245" i="12" a="1"/>
  <c r="AM245" i="12" s="1"/>
  <c r="AM39" i="12" a="1"/>
  <c r="AM39" i="12" s="1"/>
  <c r="AM309" i="12" a="1"/>
  <c r="AM309" i="12" s="1"/>
  <c r="AO270" i="12" a="1"/>
  <c r="AO270" i="12" s="1"/>
  <c r="AM68" i="12" a="1"/>
  <c r="AM68" i="12" s="1"/>
  <c r="AO198" i="12" a="1"/>
  <c r="AO198" i="12" s="1"/>
  <c r="AM282" i="12" a="1"/>
  <c r="AM282" i="12" s="1"/>
  <c r="AM161" i="12" a="1"/>
  <c r="AM161" i="12" s="1"/>
  <c r="AM224" i="12" a="1"/>
  <c r="AM224" i="12" s="1"/>
  <c r="AO113" i="12" a="1"/>
  <c r="AO113" i="12" s="1"/>
  <c r="AO268" i="12" a="1"/>
  <c r="AO268" i="12" s="1"/>
  <c r="AO191" i="12" a="1"/>
  <c r="AO191" i="12" s="1"/>
  <c r="AO238" i="12" a="1"/>
  <c r="AO238" i="12" s="1"/>
  <c r="AM128" i="12" a="1"/>
  <c r="AM128" i="12" s="1"/>
  <c r="AM255" i="12" a="1"/>
  <c r="AM255" i="12" s="1"/>
  <c r="AM57" i="12" a="1"/>
  <c r="AM57" i="12" s="1"/>
  <c r="AO262" i="12" a="1"/>
  <c r="AO262" i="12" s="1"/>
  <c r="AO281" i="12" a="1"/>
  <c r="AO281" i="12" s="1"/>
  <c r="AM86" i="12" a="1"/>
  <c r="AM86" i="12" s="1"/>
  <c r="AO147" i="12" a="1"/>
  <c r="AO147" i="12" s="1"/>
  <c r="AM76" i="12" a="1"/>
  <c r="AM76" i="12" s="1"/>
  <c r="AO197" i="12" a="1"/>
  <c r="AO197" i="12" s="1"/>
  <c r="AO20" i="12" a="1"/>
  <c r="AO20" i="12" s="1"/>
  <c r="AO224" i="12" a="1"/>
  <c r="AO224" i="12" s="1"/>
  <c r="AM168" i="12" a="1"/>
  <c r="AM168" i="12" s="1"/>
  <c r="AM19" i="12" a="1"/>
  <c r="AM19" i="12" s="1"/>
  <c r="AO247" i="12" a="1"/>
  <c r="AO247" i="12" s="1"/>
  <c r="AO18" i="12" a="1"/>
  <c r="AO18" i="12" s="1"/>
  <c r="AO176" i="12" a="1"/>
  <c r="AO176" i="12" s="1"/>
  <c r="AM152" i="12" a="1"/>
  <c r="AM152" i="12" s="1"/>
  <c r="AO58" i="12" a="1"/>
  <c r="AO58" i="12" s="1"/>
  <c r="AO190" i="12" a="1"/>
  <c r="AO190" i="12" s="1"/>
  <c r="AM206" i="12" a="1"/>
  <c r="AM206" i="12" s="1"/>
  <c r="AO28" i="12" a="1"/>
  <c r="AO28" i="12" s="1"/>
  <c r="AM79" i="12" a="1"/>
  <c r="AM79" i="12" s="1"/>
  <c r="AM284" i="12" a="1"/>
  <c r="AM284" i="12" s="1"/>
  <c r="AO151" i="12" a="1"/>
  <c r="AO151" i="12" s="1"/>
  <c r="AO66" i="12" a="1"/>
  <c r="AO66" i="12" s="1"/>
  <c r="AO199" i="12" a="1"/>
  <c r="AO199" i="12" s="1"/>
  <c r="AM177" i="12" a="1"/>
  <c r="AM177" i="12" s="1"/>
  <c r="AO86" i="12" a="1"/>
  <c r="AO86" i="12" s="1"/>
  <c r="AM78" i="12" a="1"/>
  <c r="AM78" i="12" s="1"/>
  <c r="AO287" i="12" a="1"/>
  <c r="AO287" i="12" s="1"/>
  <c r="AO172" i="12" a="1"/>
  <c r="AO172" i="12" s="1"/>
  <c r="AO71" i="12" a="1"/>
  <c r="AO71" i="12" s="1"/>
  <c r="AO256" i="12" a="1"/>
  <c r="AO256" i="12" s="1"/>
  <c r="AM306" i="12" a="1"/>
  <c r="AM306" i="12" s="1"/>
  <c r="AM195" i="12" a="1"/>
  <c r="AM195" i="12" s="1"/>
  <c r="AO57" i="12" a="1"/>
  <c r="AO57" i="12" s="1"/>
  <c r="AO310" i="12" a="1"/>
  <c r="AO310" i="12" s="1"/>
  <c r="AM289" i="12" a="1"/>
  <c r="AM289" i="12" s="1"/>
  <c r="AO12" i="12" a="1"/>
  <c r="AO12" i="12" s="1"/>
  <c r="AO241" i="12" a="1"/>
  <c r="AO241" i="12" s="1"/>
  <c r="AM203" i="12" a="1"/>
  <c r="AM203" i="12" s="1"/>
  <c r="AO304" i="12" a="1"/>
  <c r="AO304" i="12" s="1"/>
  <c r="AM17" i="12" a="1"/>
  <c r="AM17" i="12" s="1"/>
  <c r="AM270" i="12" a="1"/>
  <c r="AM270" i="12" s="1"/>
  <c r="AM73" i="12" a="1"/>
  <c r="AM73" i="12" s="1"/>
  <c r="AM71" i="12" a="1"/>
  <c r="AM71" i="12" s="1"/>
  <c r="AM200" i="12" a="1"/>
  <c r="AM200" i="12" s="1"/>
  <c r="AM149" i="12" a="1"/>
  <c r="AM149" i="12" s="1"/>
  <c r="AM101" i="12" a="1"/>
  <c r="AM101" i="12" s="1"/>
  <c r="AM256" i="12" a="1"/>
  <c r="AM256" i="12" s="1"/>
  <c r="AM148" i="12" a="1"/>
  <c r="AM148" i="12" s="1"/>
  <c r="AM242" i="12" a="1"/>
  <c r="AM242" i="12" s="1"/>
  <c r="AM151" i="12" a="1"/>
  <c r="AM151" i="12" s="1"/>
  <c r="AM269" i="12" a="1"/>
  <c r="AM269" i="12" s="1"/>
  <c r="AM192" i="12" a="1"/>
  <c r="AM192" i="12" s="1"/>
  <c r="AO6" i="12" a="1"/>
  <c r="AO6" i="12" s="1"/>
  <c r="AM267" i="12" a="1"/>
  <c r="AM267" i="12" s="1"/>
  <c r="AO165" i="12" a="1"/>
  <c r="AO165" i="12" s="1"/>
  <c r="AM6" i="12" a="1"/>
  <c r="AM6" i="12" s="1"/>
  <c r="AO121" i="12" a="1"/>
  <c r="AO121" i="12" s="1"/>
  <c r="AO72" i="12" a="1"/>
  <c r="AO72" i="12" s="1"/>
  <c r="AO236" i="12" a="1"/>
  <c r="AO236" i="12" s="1"/>
  <c r="AM28" i="12" a="1"/>
  <c r="AM28" i="12" s="1"/>
  <c r="AM153" i="12" a="1"/>
  <c r="AM153" i="12" s="1"/>
  <c r="AM218" i="12" a="1"/>
  <c r="AM218" i="12" s="1"/>
  <c r="AO160" i="12" a="1"/>
  <c r="AO160" i="12" s="1"/>
  <c r="AM164" i="12" a="1"/>
  <c r="AM164" i="12" s="1"/>
  <c r="AM58" i="12" a="1"/>
  <c r="AM58" i="12" s="1"/>
  <c r="AO22" i="12" a="1"/>
  <c r="AO22" i="12" s="1"/>
  <c r="AM253" i="12" a="1"/>
  <c r="AM253" i="12" s="1"/>
  <c r="AM155" i="12" a="1"/>
  <c r="AM155" i="12" s="1"/>
  <c r="AO104" i="12" a="1"/>
  <c r="AO104" i="12" s="1"/>
  <c r="AM34" i="12" a="1"/>
  <c r="AM34" i="12" s="1"/>
  <c r="AO269" i="12" a="1"/>
  <c r="AO269" i="12" s="1"/>
  <c r="AM214" i="12" a="1"/>
  <c r="AM214" i="12" s="1"/>
  <c r="AO122" i="12" a="1"/>
  <c r="AO122" i="12" s="1"/>
  <c r="AM271" i="12" a="1"/>
  <c r="AM271" i="12" s="1"/>
  <c r="AO206" i="12" a="1"/>
  <c r="AO206" i="12" s="1"/>
  <c r="AO244" i="12" a="1"/>
  <c r="AO244" i="12" s="1"/>
  <c r="AO80" i="12" a="1"/>
  <c r="AO80" i="12" s="1"/>
  <c r="AO8" i="12" a="1"/>
  <c r="AO8" i="12" s="1"/>
  <c r="AO68" i="12" a="1"/>
  <c r="AO68" i="12" s="1"/>
  <c r="AO179" i="12" a="1"/>
  <c r="AO179" i="12" s="1"/>
  <c r="AO156" i="12" a="1"/>
  <c r="AO156" i="12" s="1"/>
  <c r="AO212" i="12" a="1"/>
  <c r="AO212" i="12" s="1"/>
  <c r="AM35" i="12" a="1"/>
  <c r="AM35" i="12" s="1"/>
  <c r="AO254" i="12" a="1"/>
  <c r="AO254" i="12" s="1"/>
  <c r="AO193" i="12" a="1"/>
  <c r="AO193" i="12" s="1"/>
  <c r="AM176" i="12" a="1"/>
  <c r="AM176" i="12" s="1"/>
  <c r="AM194" i="12" a="1"/>
  <c r="AM194" i="12" s="1"/>
  <c r="AM299" i="12" a="1"/>
  <c r="AM299" i="12" s="1"/>
  <c r="AM70" i="12" a="1"/>
  <c r="AM70" i="12" s="1"/>
  <c r="AO128" i="12" a="1"/>
  <c r="AO128" i="12" s="1"/>
  <c r="AM308" i="12" a="1"/>
  <c r="AM308" i="12" s="1"/>
  <c r="AO301" i="12" a="1"/>
  <c r="AO301" i="12" s="1"/>
  <c r="AM251" i="12" a="1"/>
  <c r="AM251" i="12" s="1"/>
  <c r="AO178" i="12" a="1"/>
  <c r="AO178" i="12" s="1"/>
  <c r="AM205" i="12" a="1"/>
  <c r="AM205" i="12" s="1"/>
  <c r="AM5" i="12" a="1"/>
  <c r="AM5" i="12" s="1"/>
  <c r="AO82" i="12" a="1"/>
  <c r="AO82" i="12" s="1"/>
  <c r="AM311" i="12" a="1"/>
  <c r="AM311" i="12" s="1"/>
  <c r="AO7" i="12" a="1"/>
  <c r="AO7" i="12" s="1"/>
  <c r="AM80" i="12" a="1"/>
  <c r="AM80" i="12" s="1"/>
  <c r="AM55" i="12" a="1"/>
  <c r="AM55" i="12" s="1"/>
  <c r="AO16" i="12" a="1"/>
  <c r="AO16" i="12" s="1"/>
  <c r="AM113" i="12" a="1"/>
  <c r="AM113" i="12" s="1"/>
  <c r="AO252" i="12" a="1"/>
  <c r="AO252" i="12" s="1"/>
  <c r="AM262" i="12" a="1"/>
  <c r="AM262" i="12" s="1"/>
  <c r="AO81" i="12" a="1"/>
  <c r="AO81" i="12" s="1"/>
  <c r="AO189" i="12" a="1"/>
  <c r="AO189" i="12" s="1"/>
  <c r="AM243" i="12" a="1"/>
  <c r="AM243" i="12" s="1"/>
  <c r="AO307" i="12" a="1"/>
  <c r="AO307" i="12" s="1"/>
  <c r="AM281" i="12" a="1"/>
  <c r="AM281" i="12" s="1"/>
  <c r="AO222" i="12" a="1"/>
  <c r="AO222" i="12" s="1"/>
  <c r="AM103" i="12" a="1"/>
  <c r="AM103" i="12" s="1"/>
  <c r="AM304" i="12" a="1"/>
  <c r="AM304" i="12" s="1"/>
  <c r="AM294" i="12" a="1"/>
  <c r="AM294" i="12" s="1"/>
  <c r="AO239" i="12" a="1"/>
  <c r="AO239" i="12" s="1"/>
  <c r="AM305" i="12" a="1"/>
  <c r="AM305" i="12" s="1"/>
  <c r="AM202" i="12" a="1"/>
  <c r="AM202" i="12" s="1"/>
  <c r="AO300" i="12" a="1"/>
  <c r="AO300" i="12" s="1"/>
  <c r="AO203" i="12" a="1"/>
  <c r="AO203" i="12" s="1"/>
  <c r="AO266" i="12" a="1"/>
  <c r="AO266" i="12" s="1"/>
  <c r="AO240" i="12" a="1"/>
  <c r="AO240" i="12" s="1"/>
  <c r="AM171" i="12" a="1"/>
  <c r="AM171" i="12" s="1"/>
  <c r="AO171" i="12" a="1"/>
  <c r="AO171" i="12" s="1"/>
  <c r="AO195" i="12" a="1"/>
  <c r="AO195" i="12" s="1"/>
  <c r="AM208" i="12" a="1"/>
  <c r="AM208" i="12" s="1"/>
  <c r="AM301" i="12" a="1"/>
  <c r="AM301" i="12" s="1"/>
  <c r="AO242" i="12" a="1"/>
  <c r="AO242" i="12" s="1"/>
  <c r="AM100" i="12" a="1"/>
  <c r="AM100" i="12" s="1"/>
  <c r="AO157" i="12" a="1"/>
  <c r="AO157" i="12" s="1"/>
  <c r="AM111" i="12" a="1"/>
  <c r="AM111" i="12" s="1"/>
  <c r="AO285" i="12" a="1"/>
  <c r="AO285" i="12" s="1"/>
  <c r="AO316" i="12" a="1"/>
  <c r="AO316" i="12" s="1"/>
  <c r="AM247" i="12" a="1"/>
  <c r="AM247" i="12" s="1"/>
  <c r="AO110" i="12" a="1"/>
  <c r="AO110" i="12" s="1"/>
  <c r="AO291" i="12" a="1"/>
  <c r="AO291" i="12" s="1"/>
  <c r="AO55" i="12" a="1"/>
  <c r="AO55" i="12" s="1"/>
  <c r="AM296" i="12" a="1"/>
  <c r="AM296" i="12" s="1"/>
  <c r="AO158" i="12" a="1"/>
  <c r="AO158" i="12" s="1"/>
  <c r="AM31" i="12" a="1"/>
  <c r="AM31" i="12" s="1"/>
  <c r="AM75" i="12" a="1"/>
  <c r="AM75" i="12" s="1"/>
  <c r="AM107" i="12" a="1"/>
  <c r="AM107" i="12" s="1"/>
  <c r="AM292" i="12" a="1"/>
  <c r="AM292" i="12" s="1"/>
  <c r="AO118" i="12" a="1"/>
  <c r="AO118" i="12" s="1"/>
  <c r="AM248" i="12" a="1"/>
  <c r="AM248" i="12" s="1"/>
  <c r="AM119" i="12" a="1"/>
  <c r="AM119" i="12" s="1"/>
  <c r="AO24" i="12" a="1"/>
  <c r="AO24" i="12" s="1"/>
  <c r="AM102" i="12" a="1"/>
  <c r="AM102" i="12" s="1"/>
  <c r="AM65" i="12" a="1"/>
  <c r="AM65" i="12" s="1"/>
  <c r="AO32" i="12" a="1"/>
  <c r="AO32" i="12" s="1"/>
  <c r="AO150" i="12" a="1"/>
  <c r="AO150" i="12" s="1"/>
  <c r="AO76" i="12" a="1"/>
  <c r="AO76" i="12" s="1"/>
  <c r="AO259" i="12" a="1"/>
  <c r="AO259" i="12" s="1"/>
  <c r="AM87" i="12" a="1"/>
  <c r="AM87" i="12" s="1"/>
  <c r="AM265" i="12" a="1"/>
  <c r="AM265" i="12" s="1"/>
  <c r="AM259" i="12" a="1"/>
  <c r="AM259" i="12" s="1"/>
  <c r="AM215" i="12" a="1"/>
  <c r="AM215" i="12" s="1"/>
  <c r="AO282" i="12" a="1"/>
  <c r="AO282" i="12" s="1"/>
  <c r="AO170" i="12" a="1"/>
  <c r="AO170" i="12" s="1"/>
  <c r="AM59" i="12" a="1"/>
  <c r="AM59" i="12" s="1"/>
  <c r="AO257" i="12" a="1"/>
  <c r="AO257" i="12" s="1"/>
  <c r="AM144" i="12" a="1"/>
  <c r="AM144" i="12" s="1"/>
  <c r="AM106" i="12" a="1"/>
  <c r="AM106" i="12" s="1"/>
  <c r="AM125" i="12" a="1"/>
  <c r="AM125" i="12" s="1"/>
  <c r="AM235" i="12" a="1"/>
  <c r="AM235" i="12" s="1"/>
  <c r="AM67" i="12" a="1"/>
  <c r="AM67" i="12" s="1"/>
  <c r="AO61" i="12" a="1"/>
  <c r="AO61" i="12" s="1"/>
  <c r="AO311" i="12" a="1"/>
  <c r="AO311" i="12" s="1"/>
  <c r="AO164" i="12" a="1"/>
  <c r="AO164" i="12" s="1"/>
  <c r="AM105" i="12" a="1"/>
  <c r="AM105" i="12" s="1"/>
  <c r="AO305" i="12" a="1"/>
  <c r="AO305" i="12" s="1"/>
  <c r="AM170" i="12" a="1"/>
  <c r="AM170" i="12" s="1"/>
  <c r="AO114" i="12" a="1"/>
  <c r="AO114" i="12" s="1"/>
  <c r="AM163" i="12" a="1"/>
  <c r="AM163" i="12" s="1"/>
  <c r="AM166" i="12" a="1"/>
  <c r="AM166" i="12" s="1"/>
  <c r="AO67" i="12" a="1"/>
  <c r="AO67" i="12" s="1"/>
  <c r="AO87" i="12" a="1"/>
  <c r="AO87" i="12" s="1"/>
  <c r="AO207" i="12" a="1"/>
  <c r="AO207" i="12" s="1"/>
  <c r="AM178" i="12" a="1"/>
  <c r="AM178" i="12" s="1"/>
  <c r="AM157" i="12" a="1"/>
  <c r="AM157" i="12" s="1"/>
  <c r="AM99" i="12" a="1"/>
  <c r="AM99" i="12" s="1"/>
  <c r="AM225" i="12" a="1"/>
  <c r="AM225" i="12" s="1"/>
  <c r="AM222" i="12" a="1"/>
  <c r="AM222" i="12" s="1"/>
  <c r="AM56" i="12" a="1"/>
  <c r="AM56" i="12" s="1"/>
  <c r="AM66" i="12" a="1"/>
  <c r="AM66" i="12" s="1"/>
  <c r="AM36" i="12" a="1"/>
  <c r="AM36" i="12" s="1"/>
  <c r="AM154" i="12" a="1"/>
  <c r="AM154" i="12" s="1"/>
  <c r="AO69" i="12" a="1"/>
  <c r="AO69" i="12" s="1"/>
  <c r="AO250" i="12" a="1"/>
  <c r="AO250" i="12" s="1"/>
  <c r="AO77" i="12" a="1"/>
  <c r="AO77" i="12" s="1"/>
  <c r="AO235" i="12" a="1"/>
  <c r="AO235" i="12" s="1"/>
  <c r="AO120" i="12" a="1"/>
  <c r="AO120" i="12" s="1"/>
  <c r="AO62" i="12" a="1"/>
  <c r="AO62" i="12" s="1"/>
  <c r="AM133" i="12" a="1"/>
  <c r="AM133" i="12" s="1"/>
  <c r="AM172" i="12" a="1"/>
  <c r="AM172" i="12" s="1"/>
  <c r="AO11" i="12" a="1"/>
  <c r="AO11" i="12" s="1"/>
  <c r="AO220" i="12" a="1"/>
  <c r="AO220" i="12" s="1"/>
  <c r="AO208" i="12" a="1"/>
  <c r="AO208" i="12" s="1"/>
  <c r="AO294" i="12" a="1"/>
  <c r="AO294" i="12" s="1"/>
  <c r="AO303" i="12" a="1"/>
  <c r="AO303" i="12" s="1"/>
  <c r="AO103" i="12" a="1"/>
  <c r="AO103" i="12" s="1"/>
  <c r="AM283" i="12" a="1"/>
  <c r="AM283" i="12" s="1"/>
  <c r="AM12" i="12" a="1"/>
  <c r="AM12" i="12" s="1"/>
  <c r="AO143" i="12" a="1"/>
  <c r="AO143" i="12" s="1"/>
  <c r="AM239" i="12" a="1"/>
  <c r="AM239" i="12" s="1"/>
  <c r="AO155" i="12" a="1"/>
  <c r="AO155" i="12" s="1"/>
  <c r="AO219" i="12" a="1"/>
  <c r="AO219" i="12" s="1"/>
  <c r="AO308" i="12" a="1"/>
  <c r="AO308" i="12" s="1"/>
  <c r="AO105" i="12" a="1"/>
  <c r="AO105" i="12" s="1"/>
  <c r="AM13" i="12" a="1"/>
  <c r="AM13" i="12" s="1"/>
  <c r="AO166" i="12" a="1"/>
  <c r="AO166" i="12" s="1"/>
  <c r="AO314" i="12" a="1"/>
  <c r="AO314" i="12" s="1"/>
  <c r="AO131" i="12" a="1"/>
  <c r="AO131" i="12" s="1"/>
  <c r="AM74" i="12" a="1"/>
  <c r="AM74" i="12" s="1"/>
  <c r="AO202" i="12" a="1"/>
  <c r="AO202" i="12" s="1"/>
  <c r="AM315" i="12" a="1"/>
  <c r="AM315" i="12" s="1"/>
  <c r="AM197" i="12" a="1"/>
  <c r="AM197" i="12" s="1"/>
  <c r="AO290" i="12" a="1"/>
  <c r="AO290" i="12" s="1"/>
  <c r="AO302" i="12" a="1"/>
  <c r="AO302" i="12" s="1"/>
  <c r="AM167" i="12" a="1"/>
  <c r="AM167" i="12" s="1"/>
  <c r="AO102" i="12" a="1"/>
  <c r="AO102" i="12" s="1"/>
  <c r="AO119" i="12" a="1"/>
  <c r="AO119" i="12" s="1"/>
  <c r="AO101" i="12" a="1"/>
  <c r="AO101" i="12" s="1"/>
  <c r="AM316" i="12" a="1"/>
  <c r="AM316" i="12" s="1"/>
  <c r="AM209" i="12" a="1"/>
  <c r="AM209" i="12" s="1"/>
  <c r="AO267" i="12" a="1"/>
  <c r="AO267" i="12" s="1"/>
  <c r="AO64" i="12" a="1"/>
  <c r="AO64" i="12" s="1"/>
  <c r="AO194" i="12" a="1"/>
  <c r="AO194" i="12" s="1"/>
  <c r="AM191" i="12" a="1"/>
  <c r="AM191" i="12" s="1"/>
  <c r="AO78" i="12" a="1"/>
  <c r="AO78" i="12" s="1"/>
  <c r="AO153" i="12" a="1"/>
  <c r="AO153" i="12" s="1"/>
  <c r="AM258" i="12" a="1"/>
  <c r="AM258" i="12" s="1"/>
  <c r="AO25" i="12" a="1"/>
  <c r="AO25" i="12" s="1"/>
  <c r="AM54" i="12" a="1"/>
  <c r="AM54" i="12" s="1"/>
  <c r="AM23" i="12" a="1"/>
  <c r="AM23" i="12" s="1"/>
  <c r="AO217" i="12" a="1"/>
  <c r="AO217" i="12" s="1"/>
  <c r="AO249" i="12" a="1"/>
  <c r="AO249" i="12" s="1"/>
  <c r="AM52" i="12" a="1"/>
  <c r="AM52" i="12" s="1"/>
  <c r="AO31" i="12" a="1"/>
  <c r="AO31" i="12" s="1"/>
  <c r="AM130" i="12" a="1"/>
  <c r="AM130" i="12" s="1"/>
  <c r="AM210" i="12" a="1"/>
  <c r="AM210" i="12" s="1"/>
  <c r="AM236" i="12" a="1"/>
  <c r="AM236" i="12" s="1"/>
  <c r="AM211" i="12" a="1"/>
  <c r="AM211" i="12" s="1"/>
  <c r="AO123" i="12" a="1"/>
  <c r="AO123" i="12" s="1"/>
  <c r="AO213" i="12" a="1"/>
  <c r="AO213" i="12" s="1"/>
  <c r="AM145" i="12" a="1"/>
  <c r="AM145" i="12" s="1"/>
  <c r="AO237" i="12" a="1"/>
  <c r="AO237" i="12" s="1"/>
  <c r="AM307" i="12" a="1"/>
  <c r="AM307" i="12" s="1"/>
  <c r="AO111" i="12" a="1"/>
  <c r="AO111" i="12" s="1"/>
  <c r="AM51" i="12" a="1"/>
  <c r="AM51" i="12" s="1"/>
  <c r="AM10" i="12" a="1"/>
  <c r="AM10" i="12" s="1"/>
  <c r="AM199" i="12" a="1"/>
  <c r="AM199" i="12" s="1"/>
  <c r="AO10" i="12" a="1"/>
  <c r="AO10" i="12" s="1"/>
  <c r="AO223" i="12" a="1"/>
  <c r="AO223" i="12" s="1"/>
  <c r="AM298" i="12" a="1"/>
  <c r="AM298" i="12" s="1"/>
  <c r="AO174" i="12" a="1"/>
  <c r="AO174" i="12" s="1"/>
  <c r="AO99" i="12" a="1"/>
  <c r="AO99" i="12" s="1"/>
  <c r="AM97" i="12" a="1"/>
  <c r="AM97" i="12" s="1"/>
  <c r="AO218" i="12" a="1"/>
  <c r="AO218" i="12" s="1"/>
  <c r="AM190" i="12" a="1"/>
  <c r="AM190" i="12" s="1"/>
  <c r="AO175" i="12" a="1"/>
  <c r="AO175" i="12" s="1"/>
  <c r="AM288" i="12" a="1"/>
  <c r="AM288" i="12" s="1"/>
  <c r="AO295" i="12" a="1"/>
  <c r="AO295" i="12" s="1"/>
  <c r="AM21" i="12" a="1"/>
  <c r="AM21" i="12" s="1"/>
  <c r="AM293" i="12" a="1"/>
  <c r="AM293" i="12" s="1"/>
  <c r="AO200" i="12" a="1"/>
  <c r="AO200" i="12" s="1"/>
  <c r="AM260" i="12" a="1"/>
  <c r="AM260" i="12" s="1"/>
  <c r="AM126" i="12" a="1"/>
  <c r="AM126" i="12" s="1"/>
  <c r="AM116" i="12" a="1"/>
  <c r="AM116" i="12" s="1"/>
  <c r="AO312" i="12" a="1"/>
  <c r="AO312" i="12" s="1"/>
  <c r="AM77" i="12" a="1"/>
  <c r="AM77" i="12" s="1"/>
  <c r="AO167" i="12" a="1"/>
  <c r="AO167" i="12" s="1"/>
  <c r="AM237" i="12" a="1"/>
  <c r="AM237" i="12" s="1"/>
  <c r="AM62" i="12" a="1"/>
  <c r="AM62" i="12" s="1"/>
  <c r="AM250" i="12" a="1"/>
  <c r="AM250" i="12" s="1"/>
  <c r="AO263" i="12" a="1"/>
  <c r="AO263" i="12" s="1"/>
  <c r="AO253" i="12" a="1"/>
  <c r="AO253" i="12" s="1"/>
  <c r="AM11" i="12" a="1"/>
  <c r="AM11" i="12" s="1"/>
  <c r="AO215" i="12" a="1"/>
  <c r="AO215" i="12" s="1"/>
  <c r="AO36" i="12" a="1"/>
  <c r="AO36" i="12" s="1"/>
  <c r="AM313" i="12" a="1"/>
  <c r="AM313" i="12" s="1"/>
  <c r="AO13" i="12" a="1"/>
  <c r="AO13" i="12" s="1"/>
  <c r="AO292" i="12" a="1"/>
  <c r="AO292" i="12" s="1"/>
  <c r="AO75" i="12" a="1"/>
  <c r="AO75" i="12" s="1"/>
  <c r="AM212" i="12" a="1"/>
  <c r="AM212" i="12" s="1"/>
  <c r="AM61" i="12" a="1"/>
  <c r="AM61" i="12" s="1"/>
  <c r="AM246" i="12" a="1"/>
  <c r="AM246" i="12" s="1"/>
  <c r="AO148" i="12" a="1"/>
  <c r="AO148" i="12" s="1"/>
  <c r="AM98" i="12" a="1"/>
  <c r="AM98" i="12" s="1"/>
  <c r="AM261" i="12" a="1"/>
  <c r="AM261" i="12" s="1"/>
  <c r="AM159" i="12" a="1"/>
  <c r="AM159" i="12" s="1"/>
  <c r="AO100" i="12" a="1"/>
  <c r="AO100" i="12" s="1"/>
  <c r="AM201" i="12" a="1"/>
  <c r="AM201" i="12" s="1"/>
  <c r="AM9" i="12" a="1"/>
  <c r="AM9" i="12" s="1"/>
  <c r="AO161" i="12" a="1"/>
  <c r="AO161" i="12" s="1"/>
  <c r="AM173" i="12" a="1"/>
  <c r="AM173" i="12" s="1"/>
  <c r="AM121" i="12" a="1"/>
  <c r="AM121" i="12" s="1"/>
  <c r="AO309" i="12" a="1"/>
  <c r="AO309" i="12" s="1"/>
  <c r="AO210" i="12" a="1"/>
  <c r="AO210" i="12" s="1"/>
  <c r="AM27" i="12" a="1"/>
  <c r="AM27" i="12" s="1"/>
  <c r="AO30" i="12" a="1"/>
  <c r="AO30" i="12" s="1"/>
  <c r="AM83" i="12" a="1"/>
  <c r="AM83" i="12" s="1"/>
  <c r="AM84" i="12" a="1"/>
  <c r="AM84" i="12" s="1"/>
  <c r="AO251" i="12" a="1"/>
  <c r="AO251" i="12" s="1"/>
  <c r="AM72" i="12" a="1"/>
  <c r="AM72" i="12" s="1"/>
  <c r="AM295" i="12" a="1"/>
  <c r="AM295" i="12" s="1"/>
  <c r="AO306" i="12" a="1"/>
  <c r="AO306" i="12" s="1"/>
  <c r="AO146" i="12" a="1"/>
  <c r="AO146" i="12" s="1"/>
  <c r="AM219" i="12" a="1"/>
  <c r="AM219" i="12" s="1"/>
  <c r="AM117" i="12" a="1"/>
  <c r="AM117" i="12" s="1"/>
  <c r="AO21" i="12" a="1"/>
  <c r="AO21" i="12" s="1"/>
  <c r="AO296" i="12" a="1"/>
  <c r="AO296" i="12" s="1"/>
  <c r="AM158" i="12" a="1"/>
  <c r="AM158" i="12" s="1"/>
  <c r="AM302" i="12" a="1"/>
  <c r="AM302" i="12" s="1"/>
  <c r="AO205" i="12" a="1"/>
  <c r="AO205" i="12" s="1"/>
  <c r="AO84" i="12" a="1"/>
  <c r="AO84" i="12" s="1"/>
  <c r="AO117" i="12" a="1"/>
  <c r="AO117" i="12" s="1"/>
  <c r="AO74" i="12" a="1"/>
  <c r="AO74" i="12" s="1"/>
  <c r="AM290" i="12" a="1"/>
  <c r="AM290" i="12" s="1"/>
  <c r="AO154" i="12" a="1"/>
  <c r="AO154" i="12" s="1"/>
  <c r="AO107" i="12" a="1"/>
  <c r="AO107" i="12" s="1"/>
  <c r="AM156" i="12" a="1"/>
  <c r="AM156" i="12" s="1"/>
  <c r="AO23" i="12" a="1"/>
  <c r="AO23" i="12" s="1"/>
  <c r="AO124" i="12" a="1"/>
  <c r="AO124" i="12" s="1"/>
  <c r="AM32" i="12" a="1"/>
  <c r="AM32" i="12" s="1"/>
  <c r="AO63" i="12" a="1"/>
  <c r="AO63" i="12" s="1"/>
  <c r="AM303" i="12" a="1"/>
  <c r="AM303" i="12" s="1"/>
  <c r="AO127" i="12" a="1"/>
  <c r="AO127" i="12" s="1"/>
  <c r="AO204" i="12" a="1"/>
  <c r="AO204" i="12" s="1"/>
  <c r="AO289" i="12" a="1"/>
  <c r="AO289" i="12" s="1"/>
  <c r="AM38" i="12" a="1"/>
  <c r="AM38" i="12" s="1"/>
  <c r="AO106" i="12" a="1"/>
  <c r="AO106" i="12" s="1"/>
  <c r="AM63" i="12" a="1"/>
  <c r="AM63" i="12" s="1"/>
  <c r="AO9" i="12" a="1"/>
  <c r="AO9" i="12" s="1"/>
  <c r="AO34" i="12" a="1"/>
  <c r="AO34" i="12" s="1"/>
  <c r="AO366" i="12" s="1"/>
  <c r="AO169" i="12" a="1"/>
  <c r="AO169" i="12" s="1"/>
  <c r="AM18" i="12" a="1"/>
  <c r="AM18" i="12" s="1"/>
  <c r="AM15" i="12" a="1"/>
  <c r="AM15" i="12" s="1"/>
  <c r="AM150" i="12" a="1"/>
  <c r="AM150" i="12" s="1"/>
  <c r="AM196" i="12" a="1"/>
  <c r="AM196" i="12" s="1"/>
  <c r="AM297" i="12" a="1"/>
  <c r="AM297" i="12" s="1"/>
  <c r="AM112" i="12" a="1"/>
  <c r="AM112" i="12" s="1"/>
  <c r="AO116" i="12" a="1"/>
  <c r="AO116" i="12" s="1"/>
  <c r="AO299" i="12" a="1"/>
  <c r="AO299" i="12" s="1"/>
  <c r="AO144" i="12" a="1"/>
  <c r="AO144" i="12" s="1"/>
  <c r="AO5" i="12" a="1"/>
  <c r="AO5" i="12" s="1"/>
  <c r="AO317" i="12" a="1"/>
  <c r="AO317" i="12" s="1"/>
  <c r="AM264" i="12" a="1"/>
  <c r="AM264" i="12" s="1"/>
  <c r="AM286" i="12" a="1"/>
  <c r="AM286" i="12" s="1"/>
  <c r="AM291" i="12" a="1"/>
  <c r="AM291" i="12" s="1"/>
  <c r="AM122" i="12" a="1"/>
  <c r="AM122" i="12" s="1"/>
  <c r="AM26" i="12" a="1"/>
  <c r="AM26" i="12" s="1"/>
  <c r="AM146" i="12" a="1"/>
  <c r="AM146" i="12" s="1"/>
  <c r="AM110" i="12" a="1"/>
  <c r="AM110" i="12" s="1"/>
  <c r="AO192" i="12" a="1"/>
  <c r="AO192" i="12" s="1"/>
  <c r="AM193" i="12" a="1"/>
  <c r="AM193" i="12" s="1"/>
  <c r="AM40" i="12" a="1"/>
  <c r="AM40" i="12" s="1"/>
  <c r="AO14" i="12" a="1"/>
  <c r="AO14" i="12" s="1"/>
  <c r="AO70" i="12" a="1"/>
  <c r="AO70" i="12" s="1"/>
  <c r="AO216" i="12" a="1"/>
  <c r="AO216" i="12" s="1"/>
  <c r="AO364" i="12" s="1"/>
  <c r="AM147" i="12" a="1"/>
  <c r="AM147" i="12" s="1"/>
  <c r="AO115" i="12" a="1"/>
  <c r="AO115" i="12" s="1"/>
  <c r="AM162" i="12" a="1"/>
  <c r="AM162" i="12" s="1"/>
  <c r="AO56" i="12" a="1"/>
  <c r="AO56" i="12" s="1"/>
  <c r="AO255" i="12" a="1"/>
  <c r="AO255" i="12" s="1"/>
  <c r="AO286" i="12" a="1"/>
  <c r="AO286" i="12" s="1"/>
  <c r="AO130" i="12" a="1"/>
  <c r="AO130" i="12" s="1"/>
  <c r="AO265" i="12" a="1"/>
  <c r="AO265" i="12" s="1"/>
  <c r="AM108" i="12" a="1"/>
  <c r="AM108" i="12" s="1"/>
  <c r="AM213" i="12" a="1"/>
  <c r="AM213" i="12" s="1"/>
  <c r="AM123" i="12" a="1"/>
  <c r="AM123" i="12" s="1"/>
  <c r="AO73" i="12" a="1"/>
  <c r="AO73" i="12" s="1"/>
  <c r="AO19" i="12" a="1"/>
  <c r="AO19" i="12" s="1"/>
  <c r="AM30" i="12" a="1"/>
  <c r="AM30" i="12" s="1"/>
  <c r="AO79" i="12" a="1"/>
  <c r="AO79" i="12" s="1"/>
  <c r="AO125" i="12" a="1"/>
  <c r="AO125" i="12" s="1"/>
  <c r="AO85" i="12" a="1"/>
  <c r="AO85" i="12" s="1"/>
  <c r="AO33" i="12" a="1"/>
  <c r="AO33" i="12" s="1"/>
  <c r="AO315" i="12" a="1"/>
  <c r="AO315" i="12" s="1"/>
  <c r="AO196" i="12" a="1"/>
  <c r="AO196" i="12" s="1"/>
  <c r="AM120" i="12" a="1"/>
  <c r="AM120" i="12" s="1"/>
  <c r="AM124" i="12" a="1"/>
  <c r="AM124" i="12" s="1"/>
  <c r="AM244" i="12" a="1"/>
  <c r="AM244" i="12" s="1"/>
  <c r="AM115" i="12" a="1"/>
  <c r="AM115" i="12" s="1"/>
  <c r="AM355" i="12" s="1"/>
  <c r="AO313" i="12" a="1"/>
  <c r="AO313" i="12" s="1"/>
  <c r="AO98" i="12" a="1"/>
  <c r="AO98" i="12" s="1"/>
  <c r="AO248" i="12" a="1"/>
  <c r="AO248" i="12" s="1"/>
  <c r="AO350" i="12" s="1"/>
  <c r="AO177" i="12" a="1"/>
  <c r="AO177" i="12" s="1"/>
  <c r="AM165" i="12" a="1"/>
  <c r="AM165" i="12" s="1"/>
  <c r="AO298" i="12" a="1"/>
  <c r="AO298" i="12" s="1"/>
  <c r="AO354" i="12" s="1"/>
  <c r="AM285" i="12" a="1"/>
  <c r="AM285" i="12" s="1"/>
  <c r="AM198" i="12" a="1"/>
  <c r="AM198" i="12" s="1"/>
  <c r="AO35" i="12" a="1"/>
  <c r="AO35" i="12" s="1"/>
  <c r="AM41" i="12" a="1"/>
  <c r="AM41" i="12" s="1"/>
  <c r="AO284" i="12" a="1"/>
  <c r="AO284" i="12" s="1"/>
  <c r="AO163" i="12" a="1"/>
  <c r="AO163" i="12" s="1"/>
  <c r="AO51" i="12" a="1"/>
  <c r="AO51" i="12" s="1"/>
  <c r="AO15" i="12" a="1"/>
  <c r="AO15" i="12" s="1"/>
  <c r="AO283" i="12" a="1"/>
  <c r="AO283" i="12" s="1"/>
  <c r="AM241" i="12" a="1"/>
  <c r="AM241" i="12" s="1"/>
  <c r="AO38" i="12" a="1"/>
  <c r="AO38" i="12" s="1"/>
  <c r="AM179" i="12" a="1"/>
  <c r="AM179" i="12" s="1"/>
  <c r="AM22" i="12" a="1"/>
  <c r="AM22" i="12" s="1"/>
  <c r="AM114" i="12" a="1"/>
  <c r="AM114" i="12" s="1"/>
  <c r="S445" i="12"/>
  <c r="T65" i="4" s="1"/>
  <c r="AN10" i="12" a="1"/>
  <c r="AN10" i="12" s="1"/>
  <c r="AP18" i="12" a="1"/>
  <c r="AP18" i="12" s="1"/>
  <c r="AN56" i="12" a="1"/>
  <c r="AN56" i="12" s="1"/>
  <c r="AP79" i="12" a="1"/>
  <c r="AP79" i="12" s="1"/>
  <c r="AP33" i="12" a="1"/>
  <c r="AP33" i="12" s="1"/>
  <c r="AP37" i="12" a="1"/>
  <c r="AP37" i="12" s="1"/>
  <c r="AP51" i="12" a="1"/>
  <c r="AP51" i="12" s="1"/>
  <c r="AN51" i="12" a="1"/>
  <c r="AN51" i="12" s="1"/>
  <c r="AN298" i="12" a="1"/>
  <c r="AN298" i="12" s="1"/>
  <c r="AN206" i="12" a="1"/>
  <c r="AN206" i="12" s="1"/>
  <c r="AN27" i="12" a="1"/>
  <c r="AN27" i="12" s="1"/>
  <c r="AP82" i="12" a="1"/>
  <c r="AP82" i="12" s="1"/>
  <c r="AN290" i="12" a="1"/>
  <c r="AN290" i="12" s="1"/>
  <c r="AP302" i="12" a="1"/>
  <c r="AP302" i="12" s="1"/>
  <c r="AN194" i="12" a="1"/>
  <c r="AN194" i="12" s="1"/>
  <c r="AN191" i="12" a="1"/>
  <c r="AN191" i="12" s="1"/>
  <c r="AN195" i="12" a="1"/>
  <c r="AN195" i="12" s="1"/>
  <c r="AN69" i="12" a="1"/>
  <c r="AN69" i="12" s="1"/>
  <c r="AP67" i="12" a="1"/>
  <c r="AP67" i="12" s="1"/>
  <c r="AP128" i="12" a="1"/>
  <c r="AP128" i="12" s="1"/>
  <c r="AP291" i="12" a="1"/>
  <c r="AP291" i="12" s="1"/>
  <c r="AP286" i="12" a="1"/>
  <c r="AP286" i="12" s="1"/>
  <c r="AP238" i="12" a="1"/>
  <c r="AP238" i="12" s="1"/>
  <c r="AN307" i="12" a="1"/>
  <c r="AN307" i="12" s="1"/>
  <c r="AP56" i="12" a="1"/>
  <c r="AP56" i="12" s="1"/>
  <c r="AN37" i="12" a="1"/>
  <c r="AN37" i="12" s="1"/>
  <c r="AN164" i="12" a="1"/>
  <c r="AN164" i="12" s="1"/>
  <c r="AP23" i="12" a="1"/>
  <c r="AP23" i="12" s="1"/>
  <c r="AP162" i="12" a="1"/>
  <c r="AP162" i="12" s="1"/>
  <c r="AN258" i="12" a="1"/>
  <c r="AN258" i="12" s="1"/>
  <c r="AP125" i="12" a="1"/>
  <c r="AP125" i="12" s="1"/>
  <c r="AN283" i="12" a="1"/>
  <c r="AN283" i="12" s="1"/>
  <c r="AN193" i="12" a="1"/>
  <c r="AN193" i="12" s="1"/>
  <c r="AN295" i="12" a="1"/>
  <c r="AN295" i="12" s="1"/>
  <c r="AN224" i="12" a="1"/>
  <c r="AN224" i="12" s="1"/>
  <c r="AN22" i="12" a="1"/>
  <c r="AN22" i="12" s="1"/>
  <c r="AN305" i="12" a="1"/>
  <c r="AN305" i="12" s="1"/>
  <c r="AP130" i="12" a="1"/>
  <c r="AP130" i="12" s="1"/>
  <c r="AN24" i="12" a="1"/>
  <c r="AN24" i="12" s="1"/>
  <c r="AN171" i="12" a="1"/>
  <c r="AN171" i="12" s="1"/>
  <c r="AN105" i="12" a="1"/>
  <c r="AN105" i="12" s="1"/>
  <c r="AP315" i="12" a="1"/>
  <c r="AP315" i="12" s="1"/>
  <c r="AN162" i="12" a="1"/>
  <c r="AN162" i="12" s="1"/>
  <c r="AN172" i="12" a="1"/>
  <c r="AN172" i="12" s="1"/>
  <c r="AP281" i="12" a="1"/>
  <c r="AP281" i="12" s="1"/>
  <c r="AN159" i="12" a="1"/>
  <c r="AN159" i="12" s="1"/>
  <c r="AN156" i="12" a="1"/>
  <c r="AN156" i="12" s="1"/>
  <c r="AP29" i="12" a="1"/>
  <c r="AP29" i="12" s="1"/>
  <c r="AP259" i="12" a="1"/>
  <c r="AP259" i="12" s="1"/>
  <c r="AN32" i="12" a="1"/>
  <c r="AN32" i="12" s="1"/>
  <c r="AN38" i="12" a="1"/>
  <c r="AN38" i="12" s="1"/>
  <c r="AP255" i="12" a="1"/>
  <c r="AP255" i="12" s="1"/>
  <c r="AP121" i="12" a="1"/>
  <c r="AP121" i="12" s="1"/>
  <c r="AN269" i="12" a="1"/>
  <c r="AN269" i="12" s="1"/>
  <c r="AN151" i="12" a="1"/>
  <c r="AN151" i="12" s="1"/>
  <c r="AN65" i="12" a="1"/>
  <c r="AN65" i="12" s="1"/>
  <c r="AP297" i="12" a="1"/>
  <c r="AP297" i="12" s="1"/>
  <c r="AP301" i="12" a="1"/>
  <c r="AP301" i="12" s="1"/>
  <c r="AN270" i="12" a="1"/>
  <c r="AN270" i="12" s="1"/>
  <c r="AN261" i="12" a="1"/>
  <c r="AN261" i="12" s="1"/>
  <c r="AP168" i="12" a="1"/>
  <c r="AP168" i="12" s="1"/>
  <c r="AP75" i="12" a="1"/>
  <c r="AP75" i="12" s="1"/>
  <c r="AN102" i="12" a="1"/>
  <c r="AN102" i="12" s="1"/>
  <c r="AP144" i="12" a="1"/>
  <c r="AP144" i="12" s="1"/>
  <c r="AP284" i="12" a="1"/>
  <c r="AP284" i="12" s="1"/>
  <c r="AN271" i="12" a="1"/>
  <c r="AN271" i="12" s="1"/>
  <c r="AP287" i="12" a="1"/>
  <c r="AP287" i="12" s="1"/>
  <c r="AP71" i="12" a="1"/>
  <c r="AP71" i="12" s="1"/>
  <c r="AP262" i="12" a="1"/>
  <c r="AP262" i="12" s="1"/>
  <c r="AN252" i="12" a="1"/>
  <c r="AN252" i="12" s="1"/>
  <c r="AN155" i="12" a="1"/>
  <c r="AN155" i="12" s="1"/>
  <c r="AN143" i="12" a="1"/>
  <c r="AN143" i="12" s="1"/>
  <c r="AN287" i="12" a="1"/>
  <c r="AN287" i="12" s="1"/>
  <c r="AP192" i="12" a="1"/>
  <c r="AP192" i="12" s="1"/>
  <c r="AP205" i="12" a="1"/>
  <c r="AP205" i="12" s="1"/>
  <c r="AP316" i="12" a="1"/>
  <c r="AP316" i="12" s="1"/>
  <c r="AN103" i="12" a="1"/>
  <c r="AN103" i="12" s="1"/>
  <c r="AN173" i="12" a="1"/>
  <c r="AN173" i="12" s="1"/>
  <c r="AP62" i="12" a="1"/>
  <c r="AP62" i="12" s="1"/>
  <c r="AP68" i="12" a="1"/>
  <c r="AP68" i="12" s="1"/>
  <c r="AN73" i="12" a="1"/>
  <c r="AN73" i="12" s="1"/>
  <c r="AN54" i="12" a="1"/>
  <c r="AN54" i="12" s="1"/>
  <c r="AP173" i="12" a="1"/>
  <c r="AP173" i="12" s="1"/>
  <c r="AP289" i="12" a="1"/>
  <c r="AP289" i="12" s="1"/>
  <c r="AN169" i="12" a="1"/>
  <c r="AN169" i="12" s="1"/>
  <c r="AP78" i="12" a="1"/>
  <c r="AP78" i="12" s="1"/>
  <c r="AN129" i="12" a="1"/>
  <c r="AN129" i="12" s="1"/>
  <c r="AN306" i="12" a="1"/>
  <c r="AN306" i="12" s="1"/>
  <c r="AP104" i="12" a="1"/>
  <c r="AP104" i="12" s="1"/>
  <c r="AP165" i="12" a="1"/>
  <c r="AP165" i="12" s="1"/>
  <c r="AN165" i="12" a="1"/>
  <c r="AN165" i="12" s="1"/>
  <c r="AP41" i="12" a="1"/>
  <c r="AP41" i="12" s="1"/>
  <c r="AN198" i="12" a="1"/>
  <c r="AN198" i="12" s="1"/>
  <c r="AP69" i="12" a="1"/>
  <c r="AP69" i="12" s="1"/>
  <c r="AP240" i="12" a="1"/>
  <c r="AP240" i="12" s="1"/>
  <c r="AP52" i="12" a="1"/>
  <c r="AP52" i="12" s="1"/>
  <c r="AP72" i="12" a="1"/>
  <c r="AP72" i="12" s="1"/>
  <c r="AP123" i="12" a="1"/>
  <c r="AP123" i="12" s="1"/>
  <c r="AP16" i="12" a="1"/>
  <c r="AP16" i="12" s="1"/>
  <c r="AN21" i="12" a="1"/>
  <c r="AN21" i="12" s="1"/>
  <c r="AP60" i="12" a="1"/>
  <c r="AP60" i="12" s="1"/>
  <c r="AP159" i="12" a="1"/>
  <c r="AP159" i="12" s="1"/>
  <c r="AN84" i="12" a="1"/>
  <c r="AN84" i="12" s="1"/>
  <c r="AP306" i="12" a="1"/>
  <c r="AP306" i="12" s="1"/>
  <c r="AN208" i="12" a="1"/>
  <c r="AN208" i="12" s="1"/>
  <c r="AP203" i="12" a="1"/>
  <c r="AP203" i="12" s="1"/>
  <c r="AN116" i="12" a="1"/>
  <c r="AN116" i="12" s="1"/>
  <c r="AN67" i="12" a="1"/>
  <c r="AN67" i="12" s="1"/>
  <c r="AN16" i="12" a="1"/>
  <c r="AN16" i="12" s="1"/>
  <c r="AN62" i="12" a="1"/>
  <c r="AN62" i="12" s="1"/>
  <c r="AN124" i="12" a="1"/>
  <c r="AN124" i="12" s="1"/>
  <c r="AP5" i="12" a="1"/>
  <c r="AP5" i="12" s="1"/>
  <c r="AP111" i="12" a="1"/>
  <c r="AP111" i="12" s="1"/>
  <c r="AN197" i="12" a="1"/>
  <c r="AN197" i="12" s="1"/>
  <c r="AP174" i="12" a="1"/>
  <c r="AP174" i="12" s="1"/>
  <c r="AN212" i="12" a="1"/>
  <c r="AN212" i="12" s="1"/>
  <c r="AP206" i="12" a="1"/>
  <c r="AP206" i="12" s="1"/>
  <c r="AP197" i="12" a="1"/>
  <c r="AP197" i="12" s="1"/>
  <c r="AP126" i="12" a="1"/>
  <c r="AP126" i="12" s="1"/>
  <c r="AP167" i="12" a="1"/>
  <c r="AP167" i="12" s="1"/>
  <c r="AN207" i="12" a="1"/>
  <c r="AN207" i="12" s="1"/>
  <c r="AP310" i="12" a="1"/>
  <c r="AP310" i="12" s="1"/>
  <c r="AN145" i="12" a="1"/>
  <c r="AN145" i="12" s="1"/>
  <c r="AN163" i="12" a="1"/>
  <c r="AN163" i="12" s="1"/>
  <c r="AN204" i="12" a="1"/>
  <c r="AN204" i="12" s="1"/>
  <c r="AN144" i="12" a="1"/>
  <c r="AN144" i="12" s="1"/>
  <c r="AN31" i="12" a="1"/>
  <c r="AN31" i="12" s="1"/>
  <c r="AN98" i="12" a="1"/>
  <c r="AN98" i="12" s="1"/>
  <c r="AP26" i="12" a="1"/>
  <c r="AP26" i="12" s="1"/>
  <c r="AN128" i="12" a="1"/>
  <c r="AN128" i="12" s="1"/>
  <c r="AN109" i="12" a="1"/>
  <c r="AN109" i="12" s="1"/>
  <c r="AN127" i="12" a="1"/>
  <c r="AN127" i="12" s="1"/>
  <c r="AP296" i="12" a="1"/>
  <c r="AP296" i="12" s="1"/>
  <c r="AP122" i="12" a="1"/>
  <c r="AP122" i="12" s="1"/>
  <c r="AN147" i="12" a="1"/>
  <c r="AN147" i="12" s="1"/>
  <c r="AN215" i="12" a="1"/>
  <c r="AN215" i="12" s="1"/>
  <c r="AP215" i="12" a="1"/>
  <c r="AP215" i="12" s="1"/>
  <c r="AN72" i="12" a="1"/>
  <c r="AN72" i="12" s="1"/>
  <c r="AN39" i="12" a="1"/>
  <c r="AN39" i="12" s="1"/>
  <c r="AP39" i="12" a="1"/>
  <c r="AP39" i="12" s="1"/>
  <c r="AP178" i="12" a="1"/>
  <c r="AP178" i="12" s="1"/>
  <c r="AP76" i="12" a="1"/>
  <c r="AP76" i="12" s="1"/>
  <c r="AN132" i="12" a="1"/>
  <c r="AN132" i="12" s="1"/>
  <c r="AN179" i="12" a="1"/>
  <c r="AN179" i="12" s="1"/>
  <c r="AN52" i="12" a="1"/>
  <c r="AN52" i="12" s="1"/>
  <c r="AP80" i="12" a="1"/>
  <c r="AP80" i="12" s="1"/>
  <c r="AP282" i="12" a="1"/>
  <c r="AP282" i="12" s="1"/>
  <c r="AP87" i="12" a="1"/>
  <c r="AP87" i="12" s="1"/>
  <c r="AN240" i="12" a="1"/>
  <c r="AN240" i="12" s="1"/>
  <c r="AN78" i="12" a="1"/>
  <c r="AN78" i="12" s="1"/>
  <c r="AP237" i="12" a="1"/>
  <c r="AP237" i="12" s="1"/>
  <c r="AN64" i="12" a="1"/>
  <c r="AN64" i="12" s="1"/>
  <c r="AP108" i="12" a="1"/>
  <c r="AP108" i="12" s="1"/>
  <c r="AN196" i="12" a="1"/>
  <c r="AN196" i="12" s="1"/>
  <c r="AP198" i="12" a="1"/>
  <c r="AP198" i="12" s="1"/>
  <c r="AN223" i="12" a="1"/>
  <c r="AN223" i="12" s="1"/>
  <c r="AP35" i="12" a="1"/>
  <c r="AP35" i="12" s="1"/>
  <c r="AN68" i="12" a="1"/>
  <c r="AN68" i="12" s="1"/>
  <c r="AN28" i="12" a="1"/>
  <c r="AN28" i="12" s="1"/>
  <c r="AN247" i="12" a="1"/>
  <c r="AN247" i="12" s="1"/>
  <c r="AN263" i="12" a="1"/>
  <c r="AN263" i="12" s="1"/>
  <c r="AN266" i="12" a="1"/>
  <c r="AN266" i="12" s="1"/>
  <c r="AN303" i="12" a="1"/>
  <c r="AN303" i="12" s="1"/>
  <c r="AN211" i="12" a="1"/>
  <c r="AN211" i="12" s="1"/>
  <c r="AP59" i="12" a="1"/>
  <c r="AP59" i="12" s="1"/>
  <c r="AP294" i="12" a="1"/>
  <c r="AP294" i="12" s="1"/>
  <c r="AP171" i="12" a="1"/>
  <c r="AP171" i="12" s="1"/>
  <c r="AN310" i="12" a="1"/>
  <c r="AN310" i="12" s="1"/>
  <c r="AN100" i="12" a="1"/>
  <c r="AN100" i="12" s="1"/>
  <c r="AN289" i="12" a="1"/>
  <c r="AN289" i="12" s="1"/>
  <c r="AN13" i="12" a="1"/>
  <c r="AN13" i="12" s="1"/>
  <c r="AN170" i="12" a="1"/>
  <c r="AN170" i="12" s="1"/>
  <c r="AN160" i="12" a="1"/>
  <c r="AN160" i="12" s="1"/>
  <c r="AP24" i="12" a="1"/>
  <c r="AP24" i="12" s="1"/>
  <c r="AN26" i="12" a="1"/>
  <c r="AN26" i="12" s="1"/>
  <c r="AP73" i="12" a="1"/>
  <c r="AP73" i="12" s="1"/>
  <c r="AN239" i="12" a="1"/>
  <c r="AN239" i="12" s="1"/>
  <c r="AN154" i="12" a="1"/>
  <c r="AN154" i="12" s="1"/>
  <c r="AP157" i="12" a="1"/>
  <c r="AP157" i="12" s="1"/>
  <c r="AP14" i="12" a="1"/>
  <c r="AP14" i="12" s="1"/>
  <c r="AN175" i="12" a="1"/>
  <c r="AN175" i="12" s="1"/>
  <c r="AP54" i="12" a="1"/>
  <c r="AP54" i="12" s="1"/>
  <c r="AN112" i="12" a="1"/>
  <c r="AN112" i="12" s="1"/>
  <c r="AP28" i="12" a="1"/>
  <c r="AP28" i="12" s="1"/>
  <c r="AN30" i="12" a="1"/>
  <c r="AN30" i="12" s="1"/>
  <c r="AN60" i="12" a="1"/>
  <c r="AN60" i="12" s="1"/>
  <c r="AN101" i="12" a="1"/>
  <c r="AN101" i="12" s="1"/>
  <c r="AN299" i="12" a="1"/>
  <c r="AN299" i="12" s="1"/>
  <c r="AN7" i="12" a="1"/>
  <c r="AN7" i="12" s="1"/>
  <c r="AP196" i="12" a="1"/>
  <c r="AP196" i="12" s="1"/>
  <c r="AP20" i="12" a="1"/>
  <c r="AP20" i="12" s="1"/>
  <c r="AP148" i="12" a="1"/>
  <c r="AP148" i="12" s="1"/>
  <c r="AP85" i="12" a="1"/>
  <c r="AP85" i="12" s="1"/>
  <c r="AP101" i="12" a="1"/>
  <c r="AP101" i="12" s="1"/>
  <c r="AP158" i="12" a="1"/>
  <c r="AP158" i="12" s="1"/>
  <c r="AN34" i="12" a="1"/>
  <c r="AN34" i="12" s="1"/>
  <c r="AN225" i="12" a="1"/>
  <c r="AN225" i="12" s="1"/>
  <c r="AP156" i="12" a="1"/>
  <c r="AP156" i="12" s="1"/>
  <c r="AN77" i="12" a="1"/>
  <c r="AN77" i="12" s="1"/>
  <c r="AP267" i="12" a="1"/>
  <c r="AP267" i="12" s="1"/>
  <c r="AN192" i="12" a="1"/>
  <c r="AN192" i="12" s="1"/>
  <c r="AN99" i="12" a="1"/>
  <c r="AN99" i="12" s="1"/>
  <c r="AN265" i="12" a="1"/>
  <c r="AN265" i="12" s="1"/>
  <c r="AP244" i="12" a="1"/>
  <c r="AP244" i="12" s="1"/>
  <c r="AP102" i="12" a="1"/>
  <c r="AP102" i="12" s="1"/>
  <c r="AN158" i="12" a="1"/>
  <c r="AN158" i="12" s="1"/>
  <c r="AP208" i="12" a="1"/>
  <c r="AP208" i="12" s="1"/>
  <c r="AP32" i="12" a="1"/>
  <c r="AP32" i="12" s="1"/>
  <c r="AP313" i="12" a="1"/>
  <c r="AP313" i="12" s="1"/>
  <c r="AN15" i="12" a="1"/>
  <c r="AN15" i="12" s="1"/>
  <c r="AP308" i="12" a="1"/>
  <c r="AP308" i="12" s="1"/>
  <c r="AN286" i="12" a="1"/>
  <c r="AN286" i="12" s="1"/>
  <c r="AP263" i="12" a="1"/>
  <c r="AP263" i="12" s="1"/>
  <c r="AP160" i="12" a="1"/>
  <c r="AP160" i="12" s="1"/>
  <c r="AN148" i="12" a="1"/>
  <c r="AN148" i="12" s="1"/>
  <c r="AP243" i="12" a="1"/>
  <c r="AP243" i="12" s="1"/>
  <c r="AP219" i="12" a="1"/>
  <c r="AP219" i="12" s="1"/>
  <c r="AN125" i="12" a="1"/>
  <c r="AN125" i="12" s="1"/>
  <c r="AN241" i="12" a="1"/>
  <c r="AN241" i="12" s="1"/>
  <c r="AP270" i="12" a="1"/>
  <c r="AP270" i="12" s="1"/>
  <c r="AN70" i="12" a="1"/>
  <c r="AN70" i="12" s="1"/>
  <c r="AN153" i="12" a="1"/>
  <c r="AN153" i="12" s="1"/>
  <c r="AN115" i="12" a="1"/>
  <c r="AN115" i="12" s="1"/>
  <c r="AP207" i="12" a="1"/>
  <c r="AP207" i="12" s="1"/>
  <c r="AN41" i="12" a="1"/>
  <c r="AN41" i="12" s="1"/>
  <c r="AN255" i="12" a="1"/>
  <c r="AN255" i="12" s="1"/>
  <c r="AP212" i="12" a="1"/>
  <c r="AP212" i="12" s="1"/>
  <c r="AP154" i="12" a="1"/>
  <c r="AP154" i="12" s="1"/>
  <c r="AP290" i="12" a="1"/>
  <c r="AP290" i="12" s="1"/>
  <c r="AP177" i="12" a="1"/>
  <c r="AP177" i="12" s="1"/>
  <c r="AN123" i="12" a="1"/>
  <c r="AN123" i="12" s="1"/>
  <c r="AN55" i="12" a="1"/>
  <c r="AN55" i="12" s="1"/>
  <c r="AN33" i="12" a="1"/>
  <c r="AN33" i="12" s="1"/>
  <c r="AP17" i="12" a="1"/>
  <c r="AP17" i="12" s="1"/>
  <c r="AP99" i="12" a="1"/>
  <c r="AP99" i="12" s="1"/>
  <c r="AN20" i="12" a="1"/>
  <c r="AN20" i="12" s="1"/>
  <c r="AN244" i="12" a="1"/>
  <c r="AN244" i="12" s="1"/>
  <c r="AP309" i="12" a="1"/>
  <c r="AP309" i="12" s="1"/>
  <c r="AN301" i="12" a="1"/>
  <c r="AN301" i="12" s="1"/>
  <c r="AN264" i="12" a="1"/>
  <c r="AN264" i="12" s="1"/>
  <c r="AN150" i="12" a="1"/>
  <c r="AN150" i="12" s="1"/>
  <c r="AN177" i="12" a="1"/>
  <c r="AN177" i="12" s="1"/>
  <c r="AN23" i="12" a="1"/>
  <c r="AN23" i="12" s="1"/>
  <c r="AP106" i="12" a="1"/>
  <c r="AP106" i="12" s="1"/>
  <c r="AP256" i="12" a="1"/>
  <c r="AP256" i="12" s="1"/>
  <c r="AN133" i="12" a="1"/>
  <c r="AN133" i="12" s="1"/>
  <c r="AN213" i="12" a="1"/>
  <c r="AN213" i="12" s="1"/>
  <c r="AP220" i="12" a="1"/>
  <c r="AP220" i="12" s="1"/>
  <c r="AN302" i="12" a="1"/>
  <c r="AN302" i="12" s="1"/>
  <c r="AN17" i="12" a="1"/>
  <c r="AN17" i="12" s="1"/>
  <c r="AP107" i="12" a="1"/>
  <c r="AP107" i="12" s="1"/>
  <c r="AP116" i="12" a="1"/>
  <c r="AP116" i="12" s="1"/>
  <c r="AP8" i="12" a="1"/>
  <c r="AP8" i="12" s="1"/>
  <c r="AP213" i="12" a="1"/>
  <c r="AP213" i="12" s="1"/>
  <c r="AP164" i="12" a="1"/>
  <c r="AP164" i="12" s="1"/>
  <c r="AP260" i="12" a="1"/>
  <c r="AP260" i="12" s="1"/>
  <c r="AP161" i="12" a="1"/>
  <c r="AP161" i="12" s="1"/>
  <c r="AP163" i="12" a="1"/>
  <c r="AP163" i="12" s="1"/>
  <c r="AP146" i="12" a="1"/>
  <c r="AP146" i="12" s="1"/>
  <c r="AP153" i="12" a="1"/>
  <c r="AP153" i="12" s="1"/>
  <c r="AP288" i="12" a="1"/>
  <c r="AP288" i="12" s="1"/>
  <c r="AN262" i="12" a="1"/>
  <c r="AN262" i="12" s="1"/>
  <c r="AN29" i="12" a="1"/>
  <c r="AN29" i="12" s="1"/>
  <c r="AP38" i="12" a="1"/>
  <c r="AP38" i="12" s="1"/>
  <c r="AP211" i="12" a="1"/>
  <c r="AP211" i="12" s="1"/>
  <c r="AP189" i="12" a="1"/>
  <c r="AP189" i="12" s="1"/>
  <c r="AN110" i="12" a="1"/>
  <c r="AN110" i="12" s="1"/>
  <c r="AP100" i="12" a="1"/>
  <c r="AP100" i="12" s="1"/>
  <c r="AP175" i="12" a="1"/>
  <c r="AP175" i="12" s="1"/>
  <c r="AP304" i="12" a="1"/>
  <c r="AP304" i="12" s="1"/>
  <c r="AN292" i="12" a="1"/>
  <c r="AN292" i="12" s="1"/>
  <c r="AN250" i="12" a="1"/>
  <c r="AN250" i="12" s="1"/>
  <c r="AN174" i="12" a="1"/>
  <c r="AN174" i="12" s="1"/>
  <c r="AP27" i="12" a="1"/>
  <c r="AP27" i="12" s="1"/>
  <c r="AN285" i="12" a="1"/>
  <c r="AN285" i="12" s="1"/>
  <c r="AN152" i="12" a="1"/>
  <c r="AN152" i="12" s="1"/>
  <c r="AN253" i="12" a="1"/>
  <c r="AN253" i="12" s="1"/>
  <c r="AN83" i="12" a="1"/>
  <c r="AN83" i="12" s="1"/>
  <c r="AN176" i="12" a="1"/>
  <c r="AN176" i="12" s="1"/>
  <c r="AP264" i="12" a="1"/>
  <c r="AP264" i="12" s="1"/>
  <c r="AN251" i="12" a="1"/>
  <c r="AN251" i="12" s="1"/>
  <c r="AN312" i="12" a="1"/>
  <c r="AN312" i="12" s="1"/>
  <c r="AP200" i="12" a="1"/>
  <c r="AP200" i="12" s="1"/>
  <c r="AN18" i="12" a="1"/>
  <c r="AN18" i="12" s="1"/>
  <c r="AP97" i="12" a="1"/>
  <c r="AP97" i="12" s="1"/>
  <c r="AN238" i="12" a="1"/>
  <c r="AN238" i="12" s="1"/>
  <c r="AP250" i="12" a="1"/>
  <c r="AP250" i="12" s="1"/>
  <c r="AP217" i="12" a="1"/>
  <c r="AP217" i="12" s="1"/>
  <c r="AP149" i="12" a="1"/>
  <c r="AP149" i="12" s="1"/>
  <c r="AP223" i="12" a="1"/>
  <c r="AP223" i="12" s="1"/>
  <c r="AN217" i="12" a="1"/>
  <c r="AN217" i="12" s="1"/>
  <c r="AP98" i="12" a="1"/>
  <c r="AP98" i="12" s="1"/>
  <c r="AP172" i="12" a="1"/>
  <c r="AP172" i="12" s="1"/>
  <c r="AP314" i="12" a="1"/>
  <c r="AP314" i="12" s="1"/>
  <c r="AN11" i="12" a="1"/>
  <c r="AN11" i="12" s="1"/>
  <c r="AN87" i="12" a="1"/>
  <c r="AN87" i="12" s="1"/>
  <c r="AN297" i="12" a="1"/>
  <c r="AN297" i="12" s="1"/>
  <c r="AP247" i="12" a="1"/>
  <c r="AP247" i="12" s="1"/>
  <c r="AP251" i="12" a="1"/>
  <c r="AP251" i="12" s="1"/>
  <c r="AP285" i="12" a="1"/>
  <c r="AP285" i="12" s="1"/>
  <c r="AP242" i="12" a="1"/>
  <c r="AP242" i="12" s="1"/>
  <c r="AP170" i="12" a="1"/>
  <c r="AP170" i="12" s="1"/>
  <c r="AP283" i="12" a="1"/>
  <c r="AP283" i="12" s="1"/>
  <c r="AP209" i="12" a="1"/>
  <c r="AP209" i="12" s="1"/>
  <c r="AP292" i="12" a="1"/>
  <c r="AP292" i="12" s="1"/>
  <c r="AP83" i="12" a="1"/>
  <c r="AP83" i="12" s="1"/>
  <c r="AP245" i="12" a="1"/>
  <c r="AP245" i="12" s="1"/>
  <c r="AP218" i="12" a="1"/>
  <c r="AP218" i="12" s="1"/>
  <c r="AP127" i="12" a="1"/>
  <c r="AP127" i="12" s="1"/>
  <c r="AP199" i="12" a="1"/>
  <c r="AP199" i="12" s="1"/>
  <c r="AN113" i="12" a="1"/>
  <c r="AN113" i="12" s="1"/>
  <c r="AP225" i="12" a="1"/>
  <c r="AP225" i="12" s="1"/>
  <c r="AP117" i="12" a="1"/>
  <c r="AP117" i="12" s="1"/>
  <c r="AP204" i="12" a="1"/>
  <c r="AP204" i="12" s="1"/>
  <c r="AN296" i="12" a="1"/>
  <c r="AN296" i="12" s="1"/>
  <c r="AN200" i="12" a="1"/>
  <c r="AN200" i="12" s="1"/>
  <c r="AN157" i="12" a="1"/>
  <c r="AN157" i="12" s="1"/>
  <c r="AN9" i="12" a="1"/>
  <c r="AN9" i="12" s="1"/>
  <c r="AN58" i="12" a="1"/>
  <c r="AN58" i="12" s="1"/>
  <c r="AN218" i="12" a="1"/>
  <c r="AN218" i="12" s="1"/>
  <c r="AP166" i="12" a="1"/>
  <c r="AP166" i="12" s="1"/>
  <c r="AP30" i="12" a="1"/>
  <c r="AP30" i="12" s="1"/>
  <c r="AP266" i="12" a="1"/>
  <c r="AP266" i="12" s="1"/>
  <c r="AP303" i="12" a="1"/>
  <c r="AP303" i="12" s="1"/>
  <c r="AN121" i="12" a="1"/>
  <c r="AN121" i="12" s="1"/>
  <c r="AN104" i="12" a="1"/>
  <c r="AN104" i="12" s="1"/>
  <c r="AN19" i="12" a="1"/>
  <c r="AN19" i="12" s="1"/>
  <c r="AN268" i="12" a="1"/>
  <c r="AN268" i="12" s="1"/>
  <c r="AN203" i="12" a="1"/>
  <c r="AN203" i="12" s="1"/>
  <c r="AN235" i="12" a="1"/>
  <c r="AN235" i="12" s="1"/>
  <c r="AP269" i="12" a="1"/>
  <c r="AP269" i="12" s="1"/>
  <c r="AN294" i="12" a="1"/>
  <c r="AN294" i="12" s="1"/>
  <c r="AN82" i="12" a="1"/>
  <c r="AN82" i="12" s="1"/>
  <c r="AN85" i="12" a="1"/>
  <c r="AN85" i="12" s="1"/>
  <c r="AP193" i="12" a="1"/>
  <c r="AP193" i="12" s="1"/>
  <c r="AP258" i="12" a="1"/>
  <c r="AP258" i="12" s="1"/>
  <c r="AP11" i="12" a="1"/>
  <c r="AP11" i="12" s="1"/>
  <c r="AP190" i="12" a="1"/>
  <c r="AP190" i="12" s="1"/>
  <c r="AN237" i="12" a="1"/>
  <c r="AN237" i="12" s="1"/>
  <c r="AN5" i="12" a="1"/>
  <c r="AN5" i="12" s="1"/>
  <c r="AP31" i="12" a="1"/>
  <c r="AP31" i="12" s="1"/>
  <c r="AN311" i="12" a="1"/>
  <c r="AN311" i="12" s="1"/>
  <c r="AP152" i="12" a="1"/>
  <c r="AP152" i="12" s="1"/>
  <c r="AN63" i="12" a="1"/>
  <c r="AN63" i="12" s="1"/>
  <c r="AN61" i="12" a="1"/>
  <c r="AN61" i="12" s="1"/>
  <c r="AP221" i="12" a="1"/>
  <c r="AP221" i="12" s="1"/>
  <c r="AP201" i="12" a="1"/>
  <c r="AP201" i="12" s="1"/>
  <c r="AN259" i="12" a="1"/>
  <c r="AN259" i="12" s="1"/>
  <c r="AN35" i="12" a="1"/>
  <c r="AN35" i="12" s="1"/>
  <c r="AN209" i="12" a="1"/>
  <c r="AN209" i="12" s="1"/>
  <c r="AP311" i="12" a="1"/>
  <c r="AP311" i="12" s="1"/>
  <c r="AN130" i="12" a="1"/>
  <c r="AN130" i="12" s="1"/>
  <c r="AN282" i="12" a="1"/>
  <c r="AN282" i="12" s="1"/>
  <c r="AP6" i="12" a="1"/>
  <c r="AP6" i="12" s="1"/>
  <c r="AP13" i="12" a="1"/>
  <c r="AP13" i="12" s="1"/>
  <c r="AN205" i="12" a="1"/>
  <c r="AN205" i="12" s="1"/>
  <c r="AN314" i="12" a="1"/>
  <c r="AN314" i="12" s="1"/>
  <c r="AN309" i="12" a="1"/>
  <c r="AN309" i="12" s="1"/>
  <c r="AN111" i="12" a="1"/>
  <c r="AN111" i="12" s="1"/>
  <c r="AN149" i="12" a="1"/>
  <c r="AN149" i="12" s="1"/>
  <c r="AN59" i="12" a="1"/>
  <c r="AN59" i="12" s="1"/>
  <c r="AN53" i="12" a="1"/>
  <c r="AN53" i="12" s="1"/>
  <c r="AN201" i="12" a="1"/>
  <c r="AN201" i="12" s="1"/>
  <c r="AP179" i="12" a="1"/>
  <c r="AP179" i="12" s="1"/>
  <c r="AP84" i="12" a="1"/>
  <c r="AP84" i="12" s="1"/>
  <c r="AN108" i="12" a="1"/>
  <c r="AN108" i="12" s="1"/>
  <c r="AP86" i="12" a="1"/>
  <c r="AP86" i="12" s="1"/>
  <c r="AP265" i="12" a="1"/>
  <c r="AP265" i="12" s="1"/>
  <c r="AN79" i="12" a="1"/>
  <c r="AN79" i="12" s="1"/>
  <c r="AP236" i="12" a="1"/>
  <c r="AP236" i="12" s="1"/>
  <c r="AN210" i="12" a="1"/>
  <c r="AN210" i="12" s="1"/>
  <c r="AN12" i="12" a="1"/>
  <c r="AN12" i="12" s="1"/>
  <c r="AP113" i="12" a="1"/>
  <c r="AP113" i="12" s="1"/>
  <c r="AP202" i="12" a="1"/>
  <c r="AP202" i="12" s="1"/>
  <c r="AN222" i="12" a="1"/>
  <c r="AN222" i="12" s="1"/>
  <c r="AN168" i="12" a="1"/>
  <c r="AN168" i="12" s="1"/>
  <c r="AP253" i="12" a="1"/>
  <c r="AP253" i="12" s="1"/>
  <c r="AN260" i="12" a="1"/>
  <c r="AN260" i="12" s="1"/>
  <c r="AP132" i="12" a="1"/>
  <c r="AP132" i="12" s="1"/>
  <c r="AN202" i="12" a="1"/>
  <c r="AN202" i="12" s="1"/>
  <c r="AP222" i="12" a="1"/>
  <c r="AP222" i="12" s="1"/>
  <c r="AP15" i="12" a="1"/>
  <c r="AP15" i="12" s="1"/>
  <c r="AN75" i="12" a="1"/>
  <c r="AN75" i="12" s="1"/>
  <c r="AN6" i="12" a="1"/>
  <c r="AN6" i="12" s="1"/>
  <c r="AN146" i="12" a="1"/>
  <c r="AN146" i="12" s="1"/>
  <c r="AN74" i="12" a="1"/>
  <c r="AN74" i="12" s="1"/>
  <c r="AN300" i="12" a="1"/>
  <c r="AN300" i="12" s="1"/>
  <c r="AP214" i="12" a="1"/>
  <c r="AP214" i="12" s="1"/>
  <c r="AN36" i="12" a="1"/>
  <c r="AN36" i="12" s="1"/>
  <c r="AP307" i="12" a="1"/>
  <c r="AP307" i="12" s="1"/>
  <c r="AN71" i="12" a="1"/>
  <c r="AN71" i="12" s="1"/>
  <c r="AN291" i="12" a="1"/>
  <c r="AN291" i="12" s="1"/>
  <c r="AN107" i="12" a="1"/>
  <c r="AN107" i="12" s="1"/>
  <c r="AN236" i="12" a="1"/>
  <c r="AN236" i="12" s="1"/>
  <c r="AP64" i="12" a="1"/>
  <c r="AP64" i="12" s="1"/>
  <c r="AN216" i="12" a="1"/>
  <c r="AN216" i="12" s="1"/>
  <c r="AN254" i="12" a="1"/>
  <c r="AN254" i="12" s="1"/>
  <c r="AP239" i="12" a="1"/>
  <c r="AP239" i="12" s="1"/>
  <c r="AP109" i="12" a="1"/>
  <c r="AP109" i="12" s="1"/>
  <c r="AP143" i="12" a="1"/>
  <c r="AP143" i="12" s="1"/>
  <c r="AP248" i="12" a="1"/>
  <c r="AP248" i="12" s="1"/>
  <c r="AN117" i="12" a="1"/>
  <c r="AN117" i="12" s="1"/>
  <c r="AN80" i="12" a="1"/>
  <c r="AN80" i="12" s="1"/>
  <c r="AP169" i="12" a="1"/>
  <c r="AP169" i="12" s="1"/>
  <c r="AP317" i="12" a="1"/>
  <c r="AP317" i="12" s="1"/>
  <c r="AP235" i="12" a="1"/>
  <c r="AP235" i="12" s="1"/>
  <c r="AN308" i="12" a="1"/>
  <c r="AN308" i="12" s="1"/>
  <c r="AN86" i="12" a="1"/>
  <c r="AN86" i="12" s="1"/>
  <c r="AP57" i="12" a="1"/>
  <c r="AP57" i="12" s="1"/>
  <c r="AP103" i="12" a="1"/>
  <c r="AP103" i="12" s="1"/>
  <c r="AN81" i="12" a="1"/>
  <c r="AN81" i="12" s="1"/>
  <c r="AP155" i="12" a="1"/>
  <c r="AP155" i="12" s="1"/>
  <c r="AN284" i="12" a="1"/>
  <c r="AN284" i="12" s="1"/>
  <c r="AN106" i="12" a="1"/>
  <c r="AN106" i="12" s="1"/>
  <c r="AN190" i="12" a="1"/>
  <c r="AN190" i="12" s="1"/>
  <c r="AP224" i="12" a="1"/>
  <c r="AP224" i="12" s="1"/>
  <c r="AN120" i="12" a="1"/>
  <c r="AN120" i="12" s="1"/>
  <c r="AN249" i="12" a="1"/>
  <c r="AN249" i="12" s="1"/>
  <c r="AN119" i="12" a="1"/>
  <c r="AN119" i="12" s="1"/>
  <c r="AN126" i="12" a="1"/>
  <c r="AN126" i="12" s="1"/>
  <c r="AP7" i="12" a="1"/>
  <c r="AP7" i="12" s="1"/>
  <c r="AN25" i="12" a="1"/>
  <c r="AN25" i="12" s="1"/>
  <c r="AN40" i="12" a="1"/>
  <c r="AN40" i="12" s="1"/>
  <c r="AN315" i="12" a="1"/>
  <c r="AN315" i="12" s="1"/>
  <c r="AP36" i="12" a="1"/>
  <c r="AP36" i="12" s="1"/>
  <c r="AP210" i="12" a="1"/>
  <c r="AP210" i="12" s="1"/>
  <c r="AP151" i="12" a="1"/>
  <c r="AP151" i="12" s="1"/>
  <c r="AN167" i="12" a="1"/>
  <c r="AN167" i="12" s="1"/>
  <c r="AP249" i="12" a="1"/>
  <c r="AP249" i="12" s="1"/>
  <c r="AN243" i="12" a="1"/>
  <c r="AN243" i="12" s="1"/>
  <c r="AP12" i="12" a="1"/>
  <c r="AP12" i="12" s="1"/>
  <c r="AP216" i="12" a="1"/>
  <c r="AP216" i="12" s="1"/>
  <c r="AP25" i="12" a="1"/>
  <c r="AP25" i="12" s="1"/>
  <c r="AP9" i="12" a="1"/>
  <c r="AP9" i="12" s="1"/>
  <c r="AP194" i="12" a="1"/>
  <c r="AP194" i="12" s="1"/>
  <c r="AP110" i="12" a="1"/>
  <c r="AP110" i="12" s="1"/>
  <c r="AN97" i="12" a="1"/>
  <c r="AN97" i="12" s="1"/>
  <c r="AP191" i="12" a="1"/>
  <c r="AP191" i="12" s="1"/>
  <c r="AP10" i="12" a="1"/>
  <c r="AP10" i="12" s="1"/>
  <c r="AP342" i="12" s="1"/>
  <c r="Q68" i="6" s="1"/>
  <c r="AN214" i="12" a="1"/>
  <c r="AN214" i="12" s="1"/>
  <c r="AP295" i="12" a="1"/>
  <c r="AP295" i="12" s="1"/>
  <c r="AN166" i="12" a="1"/>
  <c r="AN166" i="12" s="1"/>
  <c r="AP66" i="12" a="1"/>
  <c r="AP66" i="12" s="1"/>
  <c r="AP261" i="12" a="1"/>
  <c r="AP261" i="12" s="1"/>
  <c r="AN242" i="12" a="1"/>
  <c r="AN242" i="12" s="1"/>
  <c r="AP124" i="12" a="1"/>
  <c r="AP124" i="12" s="1"/>
  <c r="AP268" i="12" a="1"/>
  <c r="AP268" i="12" s="1"/>
  <c r="AP293" i="12" a="1"/>
  <c r="AP293" i="12" s="1"/>
  <c r="AP298" i="12" a="1"/>
  <c r="AP298" i="12" s="1"/>
  <c r="AP271" i="12" a="1"/>
  <c r="AP271" i="12" s="1"/>
  <c r="AP19" i="12" a="1"/>
  <c r="AP19" i="12" s="1"/>
  <c r="AP131" i="12" a="1"/>
  <c r="AP131" i="12" s="1"/>
  <c r="AP195" i="12" a="1"/>
  <c r="AP195" i="12" s="1"/>
  <c r="AP129" i="12" a="1"/>
  <c r="AP129" i="12" s="1"/>
  <c r="AP118" i="12" a="1"/>
  <c r="AP118" i="12" s="1"/>
  <c r="AP65" i="12" a="1"/>
  <c r="AP65" i="12" s="1"/>
  <c r="AN199" i="12" a="1"/>
  <c r="AN199" i="12" s="1"/>
  <c r="AP120" i="12" a="1"/>
  <c r="AP120" i="12" s="1"/>
  <c r="AN66" i="12" a="1"/>
  <c r="AN66" i="12" s="1"/>
  <c r="AN57" i="12" a="1"/>
  <c r="AN57" i="12" s="1"/>
  <c r="AP147" i="12" a="1"/>
  <c r="AP147" i="12" s="1"/>
  <c r="AP63" i="12" a="1"/>
  <c r="AP63" i="12" s="1"/>
  <c r="AP21" i="12" a="1"/>
  <c r="AP21" i="12" s="1"/>
  <c r="AN245" i="12" a="1"/>
  <c r="AN245" i="12" s="1"/>
  <c r="AP61" i="12" a="1"/>
  <c r="AP61" i="12" s="1"/>
  <c r="AP53" i="12" a="1"/>
  <c r="AP53" i="12" s="1"/>
  <c r="AN256" i="12" a="1"/>
  <c r="AN256" i="12" s="1"/>
  <c r="AP34" i="12" a="1"/>
  <c r="AP34" i="12" s="1"/>
  <c r="AP366" i="12" s="1"/>
  <c r="Q92" i="6" s="1"/>
  <c r="AP133" i="12" a="1"/>
  <c r="AP133" i="12" s="1"/>
  <c r="AP40" i="12" a="1"/>
  <c r="AP40" i="12" s="1"/>
  <c r="AP115" i="12" a="1"/>
  <c r="AP115" i="12" s="1"/>
  <c r="AN122" i="12" a="1"/>
  <c r="AN122" i="12" s="1"/>
  <c r="AP77" i="12" a="1"/>
  <c r="AP77" i="12" s="1"/>
  <c r="AN76" i="12" a="1"/>
  <c r="AN76" i="12" s="1"/>
  <c r="AN281" i="12" a="1"/>
  <c r="AN281" i="12" s="1"/>
  <c r="AN313" i="12" a="1"/>
  <c r="AN313" i="12" s="1"/>
  <c r="AP81" i="12" a="1"/>
  <c r="AP81" i="12" s="1"/>
  <c r="AN220" i="12" a="1"/>
  <c r="AN220" i="12" s="1"/>
  <c r="AP300" i="12" a="1"/>
  <c r="AP300" i="12" s="1"/>
  <c r="AP254" i="12" a="1"/>
  <c r="AP254" i="12" s="1"/>
  <c r="AN267" i="12" a="1"/>
  <c r="AN267" i="12" s="1"/>
  <c r="AN161" i="12" a="1"/>
  <c r="AN161" i="12" s="1"/>
  <c r="AP105" i="12" a="1"/>
  <c r="AP105" i="12" s="1"/>
  <c r="AN257" i="12" a="1"/>
  <c r="AN257" i="12" s="1"/>
  <c r="AN118" i="12" a="1"/>
  <c r="AN118" i="12" s="1"/>
  <c r="AP299" i="12" a="1"/>
  <c r="AP299" i="12" s="1"/>
  <c r="AP241" i="12" a="1"/>
  <c r="AP241" i="12" s="1"/>
  <c r="AP305" i="12" a="1"/>
  <c r="AP305" i="12" s="1"/>
  <c r="AN221" i="12" a="1"/>
  <c r="AN221" i="12" s="1"/>
  <c r="AN288" i="12" a="1"/>
  <c r="AN288" i="12" s="1"/>
  <c r="AN219" i="12" a="1"/>
  <c r="AN219" i="12" s="1"/>
  <c r="AN317" i="12" a="1"/>
  <c r="AN317" i="12" s="1"/>
  <c r="AP112" i="12" a="1"/>
  <c r="AP112" i="12" s="1"/>
  <c r="AP150" i="12" a="1"/>
  <c r="AP150" i="12" s="1"/>
  <c r="AP257" i="12" a="1"/>
  <c r="AP257" i="12" s="1"/>
  <c r="AN8" i="12" a="1"/>
  <c r="AN8" i="12" s="1"/>
  <c r="AP252" i="12" a="1"/>
  <c r="AP252" i="12" s="1"/>
  <c r="AN246" i="12" a="1"/>
  <c r="AN246" i="12" s="1"/>
  <c r="AP74" i="12" a="1"/>
  <c r="AP74" i="12" s="1"/>
  <c r="AP176" i="12" a="1"/>
  <c r="AP176" i="12" s="1"/>
  <c r="AN131" i="12" a="1"/>
  <c r="AN131" i="12" s="1"/>
  <c r="AN178" i="12" a="1"/>
  <c r="AN178" i="12" s="1"/>
  <c r="AN304" i="12" a="1"/>
  <c r="AN304" i="12" s="1"/>
  <c r="AP114" i="12" a="1"/>
  <c r="AP114" i="12" s="1"/>
  <c r="AN189" i="12" a="1"/>
  <c r="AN189" i="12" s="1"/>
  <c r="AP70" i="12" a="1"/>
  <c r="AP70" i="12" s="1"/>
  <c r="AP119" i="12" a="1"/>
  <c r="AP119" i="12" s="1"/>
  <c r="AP55" i="12" a="1"/>
  <c r="AP55" i="12" s="1"/>
  <c r="AP312" i="12" a="1"/>
  <c r="AP312" i="12" s="1"/>
  <c r="AP145" i="12" a="1"/>
  <c r="AP145" i="12" s="1"/>
  <c r="AN14" i="12" a="1"/>
  <c r="AN14" i="12" s="1"/>
  <c r="AN114" i="12" a="1"/>
  <c r="AN114" i="12" s="1"/>
  <c r="AP246" i="12" a="1"/>
  <c r="AP246" i="12" s="1"/>
  <c r="AN316" i="12" a="1"/>
  <c r="AN316" i="12" s="1"/>
  <c r="AP58" i="12" a="1"/>
  <c r="AP58" i="12" s="1"/>
  <c r="AP22" i="12" a="1"/>
  <c r="AP22" i="12" s="1"/>
  <c r="AN293" i="12" a="1"/>
  <c r="AN293" i="12" s="1"/>
  <c r="AN248" i="12" a="1"/>
  <c r="AN248" i="12" s="1"/>
  <c r="C582" i="12"/>
  <c r="E582" i="12"/>
  <c r="D582" i="12" s="1"/>
  <c r="K199" i="3" s="1"/>
  <c r="R68" i="18"/>
  <c r="T68" i="18"/>
  <c r="V68" i="18" s="1"/>
  <c r="T142" i="18"/>
  <c r="V142" i="18" s="1"/>
  <c r="R142" i="18"/>
  <c r="F525" i="12"/>
  <c r="F457" i="12"/>
  <c r="L76" i="3" s="1"/>
  <c r="R115" i="18"/>
  <c r="T115" i="18"/>
  <c r="V115" i="18" s="1"/>
  <c r="R52" i="18"/>
  <c r="T52" i="18"/>
  <c r="V52" i="18" s="1"/>
  <c r="R127" i="18"/>
  <c r="T127" i="18"/>
  <c r="V127" i="18" s="1"/>
  <c r="S92" i="18"/>
  <c r="U92" i="18" s="1"/>
  <c r="Q92" i="18"/>
  <c r="R145" i="18"/>
  <c r="T145" i="18"/>
  <c r="V145" i="18" s="1"/>
  <c r="AH328" i="12"/>
  <c r="AH346" i="12"/>
  <c r="AE342" i="12"/>
  <c r="AR342" i="12" s="1"/>
  <c r="AJ373" i="12"/>
  <c r="AI227" i="12"/>
  <c r="F450" i="12"/>
  <c r="L69" i="3" s="1"/>
  <c r="AJ326" i="12"/>
  <c r="S555" i="12"/>
  <c r="T173" i="4" s="1"/>
  <c r="L330" i="12"/>
  <c r="X327" i="12"/>
  <c r="AH342" i="12"/>
  <c r="AH373" i="12"/>
  <c r="K48" i="3"/>
  <c r="F429" i="12"/>
  <c r="L48" i="3" s="1"/>
  <c r="AH325" i="12"/>
  <c r="AH335" i="12" s="1"/>
  <c r="AE358" i="12"/>
  <c r="AR358" i="12" s="1"/>
  <c r="AF327" i="12"/>
  <c r="AJ354" i="12"/>
  <c r="AH181" i="12"/>
  <c r="S108" i="4"/>
  <c r="S489" i="12"/>
  <c r="T108" i="4" s="1"/>
  <c r="F528" i="12"/>
  <c r="F565" i="12"/>
  <c r="N327" i="12"/>
  <c r="G27" i="6"/>
  <c r="AI330" i="12"/>
  <c r="AF362" i="12"/>
  <c r="M88" i="6" s="1"/>
  <c r="R88" i="6" s="1"/>
  <c r="AI346" i="12"/>
  <c r="N72" i="6" s="1"/>
  <c r="AE326" i="12"/>
  <c r="AJ135" i="12"/>
  <c r="AE227" i="12"/>
  <c r="Y319" i="12"/>
  <c r="AJ358" i="12"/>
  <c r="G23" i="6"/>
  <c r="AE327" i="12"/>
  <c r="S499" i="12"/>
  <c r="AJ329" i="12"/>
  <c r="AJ328" i="12"/>
  <c r="AE330" i="12"/>
  <c r="AJ366" i="12"/>
  <c r="S447" i="12"/>
  <c r="T67" i="4" s="1"/>
  <c r="AJ181" i="12"/>
  <c r="AJ350" i="12"/>
  <c r="S537" i="12"/>
  <c r="T155" i="4" s="1"/>
  <c r="N325" i="12"/>
  <c r="N335" i="12" s="1"/>
  <c r="N354" i="12"/>
  <c r="F80" i="6" s="1"/>
  <c r="F533" i="12"/>
  <c r="S441" i="12"/>
  <c r="T61" i="4" s="1"/>
  <c r="L325" i="12"/>
  <c r="L335" i="12" s="1"/>
  <c r="N346" i="12"/>
  <c r="F72" i="6" s="1"/>
  <c r="F412" i="12"/>
  <c r="L32" i="3" s="1"/>
  <c r="AH327" i="12"/>
  <c r="AH326" i="12"/>
  <c r="AH348" i="12"/>
  <c r="AE328" i="12"/>
  <c r="AE325" i="12"/>
  <c r="AE335" i="12" s="1"/>
  <c r="H360" i="12"/>
  <c r="F439" i="12"/>
  <c r="L58" i="3" s="1"/>
  <c r="K85" i="3"/>
  <c r="F467" i="12"/>
  <c r="L85" i="3" s="1"/>
  <c r="K74" i="3"/>
  <c r="F455" i="12"/>
  <c r="L74" i="3" s="1"/>
  <c r="K31" i="3"/>
  <c r="F411" i="12"/>
  <c r="L31" i="3" s="1"/>
  <c r="K133" i="3"/>
  <c r="F516" i="12"/>
  <c r="K191" i="3"/>
  <c r="F574" i="12"/>
  <c r="L96" i="3" s="1"/>
  <c r="S123" i="4"/>
  <c r="S505" i="12"/>
  <c r="T123" i="4" s="1"/>
  <c r="F409" i="12"/>
  <c r="L29" i="3" s="1"/>
  <c r="K130" i="3"/>
  <c r="F513" i="12"/>
  <c r="F536" i="12"/>
  <c r="AK330" i="12"/>
  <c r="AK350" i="12"/>
  <c r="O76" i="6" s="1"/>
  <c r="O101" i="6" s="1"/>
  <c r="AK227" i="12"/>
  <c r="F577" i="12"/>
  <c r="L99" i="3" s="1"/>
  <c r="K194" i="3"/>
  <c r="F484" i="12"/>
  <c r="X331" i="12"/>
  <c r="S13" i="4"/>
  <c r="S392" i="12"/>
  <c r="T13" i="4" s="1"/>
  <c r="F473" i="12"/>
  <c r="L91" i="3" s="1"/>
  <c r="S395" i="12"/>
  <c r="T16" i="4" s="1"/>
  <c r="AE366" i="12"/>
  <c r="AR366" i="12" s="1"/>
  <c r="AI370" i="12"/>
  <c r="N96" i="6" s="1"/>
  <c r="AI181" i="12"/>
  <c r="K52" i="3"/>
  <c r="F433" i="12"/>
  <c r="L52" i="3" s="1"/>
  <c r="K26" i="3"/>
  <c r="F406" i="12"/>
  <c r="L26" i="3" s="1"/>
  <c r="S54" i="4"/>
  <c r="S434" i="12"/>
  <c r="T54" i="4" s="1"/>
  <c r="AJ332" i="12"/>
  <c r="S460" i="12"/>
  <c r="T79" i="4" s="1"/>
  <c r="S514" i="12"/>
  <c r="T132" i="4" s="1"/>
  <c r="F486" i="12"/>
  <c r="K347" i="12"/>
  <c r="I348" i="12"/>
  <c r="D74" i="6" s="1"/>
  <c r="I74" i="6" s="1"/>
  <c r="AA273" i="12"/>
  <c r="AC79" i="12"/>
  <c r="Y79" i="12"/>
  <c r="AA79" i="12"/>
  <c r="AC67" i="12"/>
  <c r="AA67" i="12"/>
  <c r="N353" i="12"/>
  <c r="F79" i="6" s="1"/>
  <c r="Y67" i="12"/>
  <c r="Y160" i="12"/>
  <c r="Y181" i="12" s="1"/>
  <c r="AC160" i="12"/>
  <c r="AC181" i="12" s="1"/>
  <c r="AA160" i="12"/>
  <c r="AA181" i="12" s="1"/>
  <c r="N365" i="12"/>
  <c r="F91" i="6" s="1"/>
  <c r="AA60" i="12"/>
  <c r="Y60" i="12"/>
  <c r="AC60" i="12"/>
  <c r="AA319" i="12"/>
  <c r="AA27" i="12"/>
  <c r="Y27" i="12"/>
  <c r="AC27" i="12"/>
  <c r="AA53" i="12"/>
  <c r="AC53" i="12"/>
  <c r="Y53" i="12"/>
  <c r="I116" i="12"/>
  <c r="I328" i="12" s="1"/>
  <c r="X356" i="12"/>
  <c r="I77" i="12"/>
  <c r="X363" i="12"/>
  <c r="I363" i="12"/>
  <c r="D89" i="6" s="1"/>
  <c r="I89" i="6" s="1"/>
  <c r="I54" i="12"/>
  <c r="X340" i="12"/>
  <c r="I340" i="12"/>
  <c r="D66" i="6" s="1"/>
  <c r="AC216" i="12"/>
  <c r="AC227" i="12" s="1"/>
  <c r="Y216" i="12"/>
  <c r="Y227" i="12" s="1"/>
  <c r="AA216" i="12"/>
  <c r="AA227" i="12" s="1"/>
  <c r="I367" i="12"/>
  <c r="D93" i="6" s="1"/>
  <c r="Y135" i="12"/>
  <c r="X124" i="12"/>
  <c r="Z124" i="12"/>
  <c r="AB124" i="12"/>
  <c r="H24" i="12"/>
  <c r="W356" i="12"/>
  <c r="AC273" i="12"/>
  <c r="Y273" i="12"/>
  <c r="AA135" i="12"/>
  <c r="X156" i="12"/>
  <c r="AB156" i="12"/>
  <c r="Z156" i="12"/>
  <c r="Z29" i="12"/>
  <c r="X29" i="12"/>
  <c r="AB29" i="12"/>
  <c r="M350" i="12"/>
  <c r="Z168" i="12"/>
  <c r="AB168" i="12"/>
  <c r="X168" i="12"/>
  <c r="M362" i="12"/>
  <c r="M373" i="12"/>
  <c r="AB41" i="12"/>
  <c r="X41" i="12"/>
  <c r="Z41" i="12"/>
  <c r="I152" i="12"/>
  <c r="I346" i="12"/>
  <c r="D72" i="6" s="1"/>
  <c r="I72" i="6" s="1"/>
  <c r="K365" i="12"/>
  <c r="S10" i="4"/>
  <c r="S389" i="12"/>
  <c r="T10" i="4" s="1"/>
  <c r="F549" i="12"/>
  <c r="F515" i="12"/>
  <c r="K78" i="3"/>
  <c r="F460" i="12"/>
  <c r="L78" i="3" s="1"/>
  <c r="G108" i="6"/>
  <c r="K89" i="3"/>
  <c r="F471" i="12"/>
  <c r="L89" i="3" s="1"/>
  <c r="K8" i="3"/>
  <c r="F388" i="12"/>
  <c r="L8" i="3" s="1"/>
  <c r="K115" i="3"/>
  <c r="F497" i="12"/>
  <c r="K173" i="3"/>
  <c r="F556" i="12"/>
  <c r="S490" i="12"/>
  <c r="T109" i="4" s="1"/>
  <c r="S109" i="4"/>
  <c r="S510" i="12"/>
  <c r="T128" i="4" s="1"/>
  <c r="F551" i="12"/>
  <c r="K168" i="3"/>
  <c r="G592" i="12"/>
  <c r="K201" i="3"/>
  <c r="F584" i="12"/>
  <c r="L106" i="3" s="1"/>
  <c r="S512" i="12"/>
  <c r="T130" i="4" s="1"/>
  <c r="S130" i="4"/>
  <c r="S579" i="12"/>
  <c r="T197" i="4" s="1"/>
  <c r="F431" i="12"/>
  <c r="L50" i="3" s="1"/>
  <c r="H592" i="12"/>
  <c r="B108" i="6" s="1"/>
  <c r="S86" i="4"/>
  <c r="S467" i="12"/>
  <c r="T86" i="4" s="1"/>
  <c r="S150" i="4"/>
  <c r="S532" i="12"/>
  <c r="T150" i="4" s="1"/>
  <c r="S165" i="4"/>
  <c r="S547" i="12"/>
  <c r="T165" i="4" s="1"/>
  <c r="S30" i="4"/>
  <c r="S409" i="12"/>
  <c r="T30" i="4" s="1"/>
  <c r="F560" i="12"/>
  <c r="K177" i="3"/>
  <c r="K39" i="3"/>
  <c r="F420" i="12"/>
  <c r="L39" i="3" s="1"/>
  <c r="F479" i="12"/>
  <c r="K53" i="3"/>
  <c r="F434" i="12"/>
  <c r="L53" i="3" s="1"/>
  <c r="K61" i="3"/>
  <c r="F442" i="12"/>
  <c r="L61" i="3" s="1"/>
  <c r="K19" i="3"/>
  <c r="F399" i="12"/>
  <c r="L19" i="3" s="1"/>
  <c r="F463" i="12"/>
  <c r="L81" i="3" s="1"/>
  <c r="K81" i="3"/>
  <c r="F569" i="12"/>
  <c r="S559" i="12"/>
  <c r="T177" i="4" s="1"/>
  <c r="S177" i="4"/>
  <c r="K139" i="3"/>
  <c r="F522" i="12"/>
  <c r="K99" i="3"/>
  <c r="F481" i="12"/>
  <c r="F456" i="12"/>
  <c r="L75" i="3" s="1"/>
  <c r="K75" i="3"/>
  <c r="K45" i="3"/>
  <c r="F426" i="12"/>
  <c r="L45" i="3" s="1"/>
  <c r="E593" i="12" a="1"/>
  <c r="E593" i="12" s="1"/>
  <c r="D108" i="6"/>
  <c r="AC319" i="12"/>
  <c r="F562" i="12"/>
  <c r="K179" i="3"/>
  <c r="K149" i="3"/>
  <c r="F532" i="12"/>
  <c r="S525" i="12"/>
  <c r="T143" i="4" s="1"/>
  <c r="S143" i="4"/>
  <c r="S493" i="12"/>
  <c r="T112" i="4" s="1"/>
  <c r="S112" i="4"/>
  <c r="K110" i="3"/>
  <c r="F492" i="12"/>
  <c r="S148" i="4"/>
  <c r="S530" i="12"/>
  <c r="T148" i="4" s="1"/>
  <c r="F445" i="12"/>
  <c r="L64" i="3" s="1"/>
  <c r="S566" i="12"/>
  <c r="T184" i="4" s="1"/>
  <c r="S184" i="4"/>
  <c r="S188" i="4"/>
  <c r="S570" i="12"/>
  <c r="T188" i="4" s="1"/>
  <c r="K129" i="3"/>
  <c r="F512" i="12"/>
  <c r="S125" i="4"/>
  <c r="S507" i="12"/>
  <c r="T125" i="4" s="1"/>
  <c r="F553" i="12"/>
  <c r="K170" i="3"/>
  <c r="S185" i="4"/>
  <c r="S567" i="12"/>
  <c r="T185" i="4" s="1"/>
  <c r="K172" i="3"/>
  <c r="F555" i="12"/>
  <c r="K154" i="3"/>
  <c r="F537" i="12"/>
  <c r="K128" i="3"/>
  <c r="F511" i="12"/>
  <c r="S456" i="12"/>
  <c r="T76" i="4" s="1"/>
  <c r="S76" i="4"/>
  <c r="S32" i="4"/>
  <c r="S411" i="12"/>
  <c r="T32" i="4" s="1"/>
  <c r="S124" i="4"/>
  <c r="S506" i="12"/>
  <c r="T124" i="4" s="1"/>
  <c r="S43" i="4"/>
  <c r="S423" i="12"/>
  <c r="T43" i="4" s="1"/>
  <c r="K184" i="3"/>
  <c r="F567" i="12"/>
  <c r="F416" i="12"/>
  <c r="L36" i="3" s="1"/>
  <c r="K44" i="3"/>
  <c r="F425" i="12"/>
  <c r="L44" i="3" s="1"/>
  <c r="S114" i="4"/>
  <c r="S495" i="12"/>
  <c r="T114" i="4" s="1"/>
  <c r="F418" i="12"/>
  <c r="L38" i="3" s="1"/>
  <c r="S444" i="12"/>
  <c r="T64" i="4" s="1"/>
  <c r="K6" i="3"/>
  <c r="S549" i="12"/>
  <c r="T167" i="4" s="1"/>
  <c r="S167" i="4"/>
  <c r="K195" i="3"/>
  <c r="F578" i="12"/>
  <c r="L100" i="3" s="1"/>
  <c r="S443" i="12"/>
  <c r="T63" i="4" s="1"/>
  <c r="S446" i="12"/>
  <c r="T66" i="4" s="1"/>
  <c r="S581" i="12"/>
  <c r="T199" i="4" s="1"/>
  <c r="E101" i="6"/>
  <c r="K362" i="12"/>
  <c r="X54" i="12"/>
  <c r="Z54" i="12"/>
  <c r="M327" i="12"/>
  <c r="M340" i="12"/>
  <c r="AB54" i="12"/>
  <c r="X245" i="12"/>
  <c r="Z245" i="12"/>
  <c r="AB245" i="12"/>
  <c r="H153" i="12"/>
  <c r="W329" i="12"/>
  <c r="H347" i="12"/>
  <c r="Z347" i="12" s="1"/>
  <c r="K343" i="12"/>
  <c r="H117" i="12"/>
  <c r="H357" i="12"/>
  <c r="Z357" i="12" s="1"/>
  <c r="W357" i="12"/>
  <c r="H66" i="12"/>
  <c r="H352" i="12"/>
  <c r="Z352" i="12" s="1"/>
  <c r="W352" i="12"/>
  <c r="M338" i="12"/>
  <c r="AB282" i="12"/>
  <c r="X282" i="12"/>
  <c r="Z282" i="12"/>
  <c r="M332" i="12"/>
  <c r="X128" i="12"/>
  <c r="AB128" i="12"/>
  <c r="Z128" i="12"/>
  <c r="R33" i="12" a="1"/>
  <c r="R33" i="12" s="1"/>
  <c r="P84" i="12" a="1"/>
  <c r="P84" i="12" s="1"/>
  <c r="R235" i="12" a="1"/>
  <c r="R235" i="12" s="1"/>
  <c r="P17" i="12" a="1"/>
  <c r="P17" i="12" s="1"/>
  <c r="P99" i="12" a="1"/>
  <c r="P99" i="12" s="1"/>
  <c r="R83" i="12" a="1"/>
  <c r="R83" i="12" s="1"/>
  <c r="R98" i="12" a="1"/>
  <c r="R98" i="12" s="1"/>
  <c r="R196" i="12" a="1"/>
  <c r="R196" i="12" s="1"/>
  <c r="R155" i="12" a="1"/>
  <c r="R155" i="12" s="1"/>
  <c r="P197" i="12" a="1"/>
  <c r="P197" i="12" s="1"/>
  <c r="R55" i="12" a="1"/>
  <c r="R55" i="12" s="1"/>
  <c r="R289" i="12" a="1"/>
  <c r="R289" i="12" s="1"/>
  <c r="R239" i="12" a="1"/>
  <c r="R239" i="12" s="1"/>
  <c r="R302" i="12" a="1"/>
  <c r="R302" i="12" s="1"/>
  <c r="R106" i="12" a="1"/>
  <c r="R106" i="12" s="1"/>
  <c r="P214" i="12" a="1"/>
  <c r="P214" i="12" s="1"/>
  <c r="P126" i="12" a="1"/>
  <c r="P126" i="12" s="1"/>
  <c r="R21" i="12" a="1"/>
  <c r="R21" i="12" s="1"/>
  <c r="R290" i="12" a="1"/>
  <c r="R290" i="12" s="1"/>
  <c r="P129" i="12" a="1"/>
  <c r="P129" i="12" s="1"/>
  <c r="P248" i="12" a="1"/>
  <c r="P248" i="12" s="1"/>
  <c r="P170" i="12" a="1"/>
  <c r="P170" i="12" s="1"/>
  <c r="R168" i="12" a="1"/>
  <c r="R168" i="12" s="1"/>
  <c r="R58" i="12" a="1"/>
  <c r="R58" i="12" s="1"/>
  <c r="R81" i="12" a="1"/>
  <c r="R81" i="12" s="1"/>
  <c r="P16" i="12" a="1"/>
  <c r="P16" i="12" s="1"/>
  <c r="P65" i="12" a="1"/>
  <c r="P65" i="12" s="1"/>
  <c r="P168" i="12" a="1"/>
  <c r="P168" i="12" s="1"/>
  <c r="P310" i="12" a="1"/>
  <c r="P310" i="12" s="1"/>
  <c r="P104" i="12" a="1"/>
  <c r="P104" i="12" s="1"/>
  <c r="P153" i="12" a="1"/>
  <c r="P153" i="12" s="1"/>
  <c r="R257" i="12" a="1"/>
  <c r="R257" i="12" s="1"/>
  <c r="R174" i="12" a="1"/>
  <c r="R174" i="12" s="1"/>
  <c r="P57" i="12" a="1"/>
  <c r="P57" i="12" s="1"/>
  <c r="P75" i="12" a="1"/>
  <c r="P75" i="12" s="1"/>
  <c r="R173" i="12" a="1"/>
  <c r="R173" i="12" s="1"/>
  <c r="R175" i="12" a="1"/>
  <c r="R175" i="12" s="1"/>
  <c r="P200" i="12" a="1"/>
  <c r="P200" i="12" s="1"/>
  <c r="R25" i="12" a="1"/>
  <c r="R25" i="12" s="1"/>
  <c r="P156" i="12" a="1"/>
  <c r="P156" i="12" s="1"/>
  <c r="R258" i="12" a="1"/>
  <c r="R258" i="12" s="1"/>
  <c r="R117" i="12" a="1"/>
  <c r="R117" i="12" s="1"/>
  <c r="R64" i="12" a="1"/>
  <c r="R64" i="12" s="1"/>
  <c r="R201" i="12" a="1"/>
  <c r="R201" i="12" s="1"/>
  <c r="R164" i="12" a="1"/>
  <c r="R164" i="12" s="1"/>
  <c r="R299" i="12" a="1"/>
  <c r="R299" i="12" s="1"/>
  <c r="R38" i="12" a="1"/>
  <c r="R38" i="12" s="1"/>
  <c r="R145" i="12" a="1"/>
  <c r="R145" i="12" s="1"/>
  <c r="P206" i="12" a="1"/>
  <c r="P206" i="12" s="1"/>
  <c r="R269" i="12" a="1"/>
  <c r="R269" i="12" s="1"/>
  <c r="P6" i="12" a="1"/>
  <c r="P6" i="12" s="1"/>
  <c r="P167" i="12" a="1"/>
  <c r="P167" i="12" s="1"/>
  <c r="R270" i="12" a="1"/>
  <c r="R270" i="12" s="1"/>
  <c r="R268" i="12" a="1"/>
  <c r="R268" i="12" s="1"/>
  <c r="R110" i="12" a="1"/>
  <c r="R110" i="12" s="1"/>
  <c r="P30" i="12" a="1"/>
  <c r="P30" i="12" s="1"/>
  <c r="P291" i="12" a="1"/>
  <c r="P291" i="12" s="1"/>
  <c r="P108" i="12" a="1"/>
  <c r="P108" i="12" s="1"/>
  <c r="R179" i="12" a="1"/>
  <c r="R179" i="12" s="1"/>
  <c r="R80" i="12" a="1"/>
  <c r="R80" i="12" s="1"/>
  <c r="R14" i="12" a="1"/>
  <c r="R14" i="12" s="1"/>
  <c r="R8" i="12" a="1"/>
  <c r="R8" i="12" s="1"/>
  <c r="R157" i="12" a="1"/>
  <c r="R157" i="12" s="1"/>
  <c r="P38" i="12" a="1"/>
  <c r="P38" i="12" s="1"/>
  <c r="R197" i="12" a="1"/>
  <c r="R197" i="12" s="1"/>
  <c r="P12" i="12" a="1"/>
  <c r="P12" i="12" s="1"/>
  <c r="R112" i="12" a="1"/>
  <c r="R112" i="12" s="1"/>
  <c r="P26" i="12" a="1"/>
  <c r="P26" i="12" s="1"/>
  <c r="R31" i="12" a="1"/>
  <c r="R31" i="12" s="1"/>
  <c r="P58" i="12" a="1"/>
  <c r="P58" i="12" s="1"/>
  <c r="P74" i="12" a="1"/>
  <c r="P74" i="12" s="1"/>
  <c r="R205" i="12" a="1"/>
  <c r="R205" i="12" s="1"/>
  <c r="R121" i="12" a="1"/>
  <c r="R121" i="12" s="1"/>
  <c r="R10" i="12" a="1"/>
  <c r="R10" i="12" s="1"/>
  <c r="P109" i="12" a="1"/>
  <c r="P109" i="12" s="1"/>
  <c r="P72" i="12" a="1"/>
  <c r="P72" i="12" s="1"/>
  <c r="R29" i="12" a="1"/>
  <c r="R29" i="12" s="1"/>
  <c r="R252" i="12" a="1"/>
  <c r="R252" i="12" s="1"/>
  <c r="R17" i="12" a="1"/>
  <c r="R17" i="12" s="1"/>
  <c r="P5" i="12" a="1"/>
  <c r="P5" i="12" s="1"/>
  <c r="P80" i="12" a="1"/>
  <c r="P80" i="12" s="1"/>
  <c r="R304" i="12" a="1"/>
  <c r="R304" i="12" s="1"/>
  <c r="R18" i="12" a="1"/>
  <c r="R18" i="12" s="1"/>
  <c r="P270" i="12" a="1"/>
  <c r="P270" i="12" s="1"/>
  <c r="P11" i="12" a="1"/>
  <c r="P11" i="12" s="1"/>
  <c r="R60" i="12" a="1"/>
  <c r="R60" i="12" s="1"/>
  <c r="P317" i="12" a="1"/>
  <c r="P317" i="12" s="1"/>
  <c r="R133" i="12" a="1"/>
  <c r="R133" i="12" s="1"/>
  <c r="R125" i="12" a="1"/>
  <c r="R125" i="12" s="1"/>
  <c r="R172" i="12" a="1"/>
  <c r="R172" i="12" s="1"/>
  <c r="P267" i="12" a="1"/>
  <c r="P267" i="12" s="1"/>
  <c r="P116" i="12" a="1"/>
  <c r="P116" i="12" s="1"/>
  <c r="R309" i="12" a="1"/>
  <c r="R309" i="12" s="1"/>
  <c r="R59" i="12" a="1"/>
  <c r="R59" i="12" s="1"/>
  <c r="P87" i="12" a="1"/>
  <c r="P87" i="12" s="1"/>
  <c r="P114" i="12" a="1"/>
  <c r="P114" i="12" s="1"/>
  <c r="P175" i="12" a="1"/>
  <c r="P175" i="12" s="1"/>
  <c r="P193" i="12" a="1"/>
  <c r="P193" i="12" s="1"/>
  <c r="P221" i="12" a="1"/>
  <c r="P221" i="12" s="1"/>
  <c r="P303" i="12" a="1"/>
  <c r="P303" i="12" s="1"/>
  <c r="P28" i="12" a="1"/>
  <c r="P28" i="12" s="1"/>
  <c r="R306" i="12" a="1"/>
  <c r="R306" i="12" s="1"/>
  <c r="R30" i="12" a="1"/>
  <c r="R30" i="12" s="1"/>
  <c r="R242" i="12" a="1"/>
  <c r="R242" i="12" s="1"/>
  <c r="P18" i="12" a="1"/>
  <c r="P18" i="12" s="1"/>
  <c r="R158" i="12" a="1"/>
  <c r="R158" i="12" s="1"/>
  <c r="P243" i="12" a="1"/>
  <c r="P243" i="12" s="1"/>
  <c r="R206" i="12" a="1"/>
  <c r="R206" i="12" s="1"/>
  <c r="R20" i="12" a="1"/>
  <c r="R20" i="12" s="1"/>
  <c r="P130" i="12" a="1"/>
  <c r="P130" i="12" s="1"/>
  <c r="R218" i="12" a="1"/>
  <c r="R218" i="12" s="1"/>
  <c r="R224" i="12" a="1"/>
  <c r="R224" i="12" s="1"/>
  <c r="R225" i="12" a="1"/>
  <c r="R225" i="12" s="1"/>
  <c r="P250" i="12" a="1"/>
  <c r="P250" i="12" s="1"/>
  <c r="R166" i="12" a="1"/>
  <c r="R166" i="12" s="1"/>
  <c r="R129" i="12" a="1"/>
  <c r="R129" i="12" s="1"/>
  <c r="R71" i="12" a="1"/>
  <c r="R71" i="12" s="1"/>
  <c r="P86" i="12" a="1"/>
  <c r="P86" i="12" s="1"/>
  <c r="P171" i="12" a="1"/>
  <c r="P171" i="12" s="1"/>
  <c r="P162" i="12" a="1"/>
  <c r="P162" i="12" s="1"/>
  <c r="P189" i="12" a="1"/>
  <c r="P189" i="12" s="1"/>
  <c r="P71" i="12" a="1"/>
  <c r="P71" i="12" s="1"/>
  <c r="P261" i="12" a="1"/>
  <c r="P261" i="12" s="1"/>
  <c r="P253" i="12" a="1"/>
  <c r="P253" i="12" s="1"/>
  <c r="R297" i="12" a="1"/>
  <c r="R297" i="12" s="1"/>
  <c r="R100" i="12" a="1"/>
  <c r="R100" i="12" s="1"/>
  <c r="P194" i="12" a="1"/>
  <c r="P194" i="12" s="1"/>
  <c r="P312" i="12" a="1"/>
  <c r="P312" i="12" s="1"/>
  <c r="P247" i="12" a="1"/>
  <c r="P247" i="12" s="1"/>
  <c r="P223" i="12" a="1"/>
  <c r="P223" i="12" s="1"/>
  <c r="R222" i="12" a="1"/>
  <c r="R222" i="12" s="1"/>
  <c r="P106" i="12" a="1"/>
  <c r="P106" i="12" s="1"/>
  <c r="R37" i="12" a="1"/>
  <c r="R37" i="12" s="1"/>
  <c r="P239" i="12" a="1"/>
  <c r="P239" i="12" s="1"/>
  <c r="R128" i="12" a="1"/>
  <c r="R128" i="12" s="1"/>
  <c r="R192" i="12" a="1"/>
  <c r="R192" i="12" s="1"/>
  <c r="P173" i="12" a="1"/>
  <c r="P173" i="12" s="1"/>
  <c r="R294" i="12" a="1"/>
  <c r="R294" i="12" s="1"/>
  <c r="R240" i="12" a="1"/>
  <c r="R240" i="12" s="1"/>
  <c r="R264" i="12" a="1"/>
  <c r="R264" i="12" s="1"/>
  <c r="P63" i="12" a="1"/>
  <c r="P63" i="12" s="1"/>
  <c r="P294" i="12" a="1"/>
  <c r="P294" i="12" s="1"/>
  <c r="P73" i="12" a="1"/>
  <c r="P73" i="12" s="1"/>
  <c r="R271" i="12" a="1"/>
  <c r="R271" i="12" s="1"/>
  <c r="R9" i="12" a="1"/>
  <c r="R9" i="12" s="1"/>
  <c r="P313" i="12" a="1"/>
  <c r="P313" i="12" s="1"/>
  <c r="P237" i="12" a="1"/>
  <c r="P237" i="12" s="1"/>
  <c r="R62" i="12" a="1"/>
  <c r="R62" i="12" s="1"/>
  <c r="R113" i="12" a="1"/>
  <c r="R113" i="12" s="1"/>
  <c r="R36" i="12" a="1"/>
  <c r="R36" i="12" s="1"/>
  <c r="R123" i="12" a="1"/>
  <c r="R123" i="12" s="1"/>
  <c r="R99" i="12" a="1"/>
  <c r="R99" i="12" s="1"/>
  <c r="R118" i="12" a="1"/>
  <c r="R118" i="12" s="1"/>
  <c r="R163" i="12" a="1"/>
  <c r="R163" i="12" s="1"/>
  <c r="P299" i="12" a="1"/>
  <c r="P299" i="12" s="1"/>
  <c r="P314" i="12" a="1"/>
  <c r="P314" i="12" s="1"/>
  <c r="R84" i="12" a="1"/>
  <c r="R84" i="12" s="1"/>
  <c r="P24" i="12" a="1"/>
  <c r="P24" i="12" s="1"/>
  <c r="P133" i="12" a="1"/>
  <c r="P133" i="12" s="1"/>
  <c r="R5" i="12" a="1"/>
  <c r="R5" i="12" s="1"/>
  <c r="P199" i="12" a="1"/>
  <c r="P199" i="12" s="1"/>
  <c r="P68" i="12" a="1"/>
  <c r="P68" i="12" s="1"/>
  <c r="P281" i="12" a="1"/>
  <c r="P281" i="12" s="1"/>
  <c r="R16" i="12" a="1"/>
  <c r="R16" i="12" s="1"/>
  <c r="P62" i="12" a="1"/>
  <c r="P62" i="12" s="1"/>
  <c r="P20" i="12" a="1"/>
  <c r="P20" i="12" s="1"/>
  <c r="P306" i="12" a="1"/>
  <c r="P306" i="12" s="1"/>
  <c r="P283" i="12" a="1"/>
  <c r="P283" i="12" s="1"/>
  <c r="P158" i="12" a="1"/>
  <c r="P158" i="12" s="1"/>
  <c r="R108" i="12" a="1"/>
  <c r="R108" i="12" s="1"/>
  <c r="R52" i="12" a="1"/>
  <c r="R52" i="12" s="1"/>
  <c r="R109" i="12" a="1"/>
  <c r="R109" i="12" s="1"/>
  <c r="R79" i="12" a="1"/>
  <c r="R79" i="12" s="1"/>
  <c r="P208" i="12" a="1"/>
  <c r="P208" i="12" s="1"/>
  <c r="R69" i="12" a="1"/>
  <c r="R69" i="12" s="1"/>
  <c r="P27" i="12" a="1"/>
  <c r="P27" i="12" s="1"/>
  <c r="R198" i="12" a="1"/>
  <c r="R198" i="12" s="1"/>
  <c r="R103" i="12" a="1"/>
  <c r="R103" i="12" s="1"/>
  <c r="R85" i="12" a="1"/>
  <c r="R85" i="12" s="1"/>
  <c r="R213" i="12" a="1"/>
  <c r="R213" i="12" s="1"/>
  <c r="R316" i="12" a="1"/>
  <c r="R316" i="12" s="1"/>
  <c r="R202" i="12" a="1"/>
  <c r="R202" i="12" s="1"/>
  <c r="P316" i="12" a="1"/>
  <c r="P316" i="12" s="1"/>
  <c r="P219" i="12" a="1"/>
  <c r="P219" i="12" s="1"/>
  <c r="R102" i="12" a="1"/>
  <c r="R102" i="12" s="1"/>
  <c r="R19" i="12" a="1"/>
  <c r="R19" i="12" s="1"/>
  <c r="R285" i="12" a="1"/>
  <c r="R285" i="12" s="1"/>
  <c r="R308" i="12" a="1"/>
  <c r="R308" i="12" s="1"/>
  <c r="P240" i="12" a="1"/>
  <c r="P240" i="12" s="1"/>
  <c r="P82" i="12" a="1"/>
  <c r="P82" i="12" s="1"/>
  <c r="R263" i="12" a="1"/>
  <c r="R263" i="12" s="1"/>
  <c r="P305" i="12" a="1"/>
  <c r="P305" i="12" s="1"/>
  <c r="R24" i="12" a="1"/>
  <c r="R24" i="12" s="1"/>
  <c r="P161" i="12" a="1"/>
  <c r="P161" i="12" s="1"/>
  <c r="R165" i="12" a="1"/>
  <c r="R165" i="12" s="1"/>
  <c r="P260" i="12" a="1"/>
  <c r="P260" i="12" s="1"/>
  <c r="P297" i="12" a="1"/>
  <c r="P297" i="12" s="1"/>
  <c r="P83" i="12" a="1"/>
  <c r="P83" i="12" s="1"/>
  <c r="P292" i="12" a="1"/>
  <c r="P292" i="12" s="1"/>
  <c r="R260" i="12" a="1"/>
  <c r="R260" i="12" s="1"/>
  <c r="P269" i="12" a="1"/>
  <c r="P269" i="12" s="1"/>
  <c r="P13" i="12" a="1"/>
  <c r="P13" i="12" s="1"/>
  <c r="R296" i="12" a="1"/>
  <c r="R296" i="12" s="1"/>
  <c r="P209" i="12" a="1"/>
  <c r="P209" i="12" s="1"/>
  <c r="P307" i="12" a="1"/>
  <c r="P307" i="12" s="1"/>
  <c r="R216" i="12" a="1"/>
  <c r="R216" i="12" s="1"/>
  <c r="P56" i="12" a="1"/>
  <c r="P56" i="12" s="1"/>
  <c r="P304" i="12" a="1"/>
  <c r="P304" i="12" s="1"/>
  <c r="P287" i="12" a="1"/>
  <c r="P287" i="12" s="1"/>
  <c r="P174" i="12" a="1"/>
  <c r="P174" i="12" s="1"/>
  <c r="R221" i="12" a="1"/>
  <c r="R221" i="12" s="1"/>
  <c r="P204" i="12" a="1"/>
  <c r="P204" i="12" s="1"/>
  <c r="R293" i="12" a="1"/>
  <c r="R293" i="12" s="1"/>
  <c r="P76" i="12" a="1"/>
  <c r="P76" i="12" s="1"/>
  <c r="P123" i="12" a="1"/>
  <c r="P123" i="12" s="1"/>
  <c r="R261" i="12" a="1"/>
  <c r="R261" i="12" s="1"/>
  <c r="R54" i="12" a="1"/>
  <c r="R54" i="12" s="1"/>
  <c r="R170" i="12" a="1"/>
  <c r="R170" i="12" s="1"/>
  <c r="R241" i="12" a="1"/>
  <c r="R241" i="12" s="1"/>
  <c r="R7" i="12" a="1"/>
  <c r="R7" i="12" s="1"/>
  <c r="R267" i="12" a="1"/>
  <c r="R267" i="12" s="1"/>
  <c r="P222" i="12" a="1"/>
  <c r="P222" i="12" s="1"/>
  <c r="P150" i="12" a="1"/>
  <c r="P150" i="12" s="1"/>
  <c r="P249" i="12" a="1"/>
  <c r="P249" i="12" s="1"/>
  <c r="P166" i="12" a="1"/>
  <c r="P166" i="12" s="1"/>
  <c r="P164" i="12" a="1"/>
  <c r="P164" i="12" s="1"/>
  <c r="R40" i="12" a="1"/>
  <c r="R40" i="12" s="1"/>
  <c r="R26" i="12" a="1"/>
  <c r="R26" i="12" s="1"/>
  <c r="R70" i="12" a="1"/>
  <c r="R70" i="12" s="1"/>
  <c r="P235" i="12" a="1"/>
  <c r="P235" i="12" s="1"/>
  <c r="R11" i="12" a="1"/>
  <c r="R11" i="12" s="1"/>
  <c r="R254" i="12" a="1"/>
  <c r="R254" i="12" s="1"/>
  <c r="P154" i="12" a="1"/>
  <c r="P154" i="12" s="1"/>
  <c r="R251" i="12" a="1"/>
  <c r="R251" i="12" s="1"/>
  <c r="P113" i="12" a="1"/>
  <c r="P113" i="12" s="1"/>
  <c r="P241" i="12" a="1"/>
  <c r="P241" i="12" s="1"/>
  <c r="P289" i="12" a="1"/>
  <c r="P289" i="12" s="1"/>
  <c r="P78" i="12" a="1"/>
  <c r="P78" i="12" s="1"/>
  <c r="R317" i="12" a="1"/>
  <c r="R317" i="12" s="1"/>
  <c r="P242" i="12" a="1"/>
  <c r="P242" i="12" s="1"/>
  <c r="R313" i="12" a="1"/>
  <c r="R313" i="12" s="1"/>
  <c r="P196" i="12" a="1"/>
  <c r="P196" i="12" s="1"/>
  <c r="P97" i="12" a="1"/>
  <c r="P97" i="12" s="1"/>
  <c r="R200" i="12" a="1"/>
  <c r="R200" i="12" s="1"/>
  <c r="R35" i="12" a="1"/>
  <c r="R35" i="12" s="1"/>
  <c r="R78" i="12" a="1"/>
  <c r="R78" i="12" s="1"/>
  <c r="P40" i="12" a="1"/>
  <c r="P40" i="12" s="1"/>
  <c r="P259" i="12" a="1"/>
  <c r="P259" i="12" s="1"/>
  <c r="R214" i="12" a="1"/>
  <c r="R214" i="12" s="1"/>
  <c r="R65" i="12" a="1"/>
  <c r="R65" i="12" s="1"/>
  <c r="P202" i="12" a="1"/>
  <c r="P202" i="12" s="1"/>
  <c r="P143" i="12" a="1"/>
  <c r="P143" i="12" s="1"/>
  <c r="R154" i="12" a="1"/>
  <c r="R154" i="12" s="1"/>
  <c r="R244" i="12" a="1"/>
  <c r="R244" i="12" s="1"/>
  <c r="R41" i="12" a="1"/>
  <c r="R41" i="12" s="1"/>
  <c r="R210" i="12" a="1"/>
  <c r="R210" i="12" s="1"/>
  <c r="P8" i="12" a="1"/>
  <c r="P8" i="12" s="1"/>
  <c r="P211" i="12" a="1"/>
  <c r="P211" i="12" s="1"/>
  <c r="R115" i="12" a="1"/>
  <c r="R115" i="12" s="1"/>
  <c r="P238" i="12" a="1"/>
  <c r="P238" i="12" s="1"/>
  <c r="P284" i="12" a="1"/>
  <c r="P284" i="12" s="1"/>
  <c r="P131" i="12" a="1"/>
  <c r="P131" i="12" s="1"/>
  <c r="P119" i="12" a="1"/>
  <c r="P119" i="12" s="1"/>
  <c r="R262" i="12" a="1"/>
  <c r="R262" i="12" s="1"/>
  <c r="P69" i="12" a="1"/>
  <c r="P69" i="12" s="1"/>
  <c r="P107" i="12" a="1"/>
  <c r="P107" i="12" s="1"/>
  <c r="R204" i="12" a="1"/>
  <c r="R204" i="12" s="1"/>
  <c r="P293" i="12" a="1"/>
  <c r="P293" i="12" s="1"/>
  <c r="P225" i="12" a="1"/>
  <c r="P225" i="12" s="1"/>
  <c r="R147" i="12" a="1"/>
  <c r="R147" i="12" s="1"/>
  <c r="R39" i="12" a="1"/>
  <c r="R39" i="12" s="1"/>
  <c r="R111" i="12" a="1"/>
  <c r="R111" i="12" s="1"/>
  <c r="P146" i="12" a="1"/>
  <c r="P146" i="12" s="1"/>
  <c r="P159" i="12" a="1"/>
  <c r="P159" i="12" s="1"/>
  <c r="R177" i="12" a="1"/>
  <c r="R177" i="12" s="1"/>
  <c r="R124" i="12" a="1"/>
  <c r="R124" i="12" s="1"/>
  <c r="P216" i="12" a="1"/>
  <c r="P216" i="12" s="1"/>
  <c r="P122" i="12" a="1"/>
  <c r="P122" i="12" s="1"/>
  <c r="P300" i="12" a="1"/>
  <c r="P300" i="12" s="1"/>
  <c r="R255" i="12" a="1"/>
  <c r="R255" i="12" s="1"/>
  <c r="R215" i="12" a="1"/>
  <c r="R215" i="12" s="1"/>
  <c r="P311" i="12" a="1"/>
  <c r="P311" i="12" s="1"/>
  <c r="P246" i="12" a="1"/>
  <c r="P246" i="12" s="1"/>
  <c r="P264" i="12" a="1"/>
  <c r="P264" i="12" s="1"/>
  <c r="R171" i="12" a="1"/>
  <c r="R171" i="12" s="1"/>
  <c r="P132" i="12" a="1"/>
  <c r="P132" i="12" s="1"/>
  <c r="P201" i="12" a="1"/>
  <c r="P201" i="12" s="1"/>
  <c r="P263" i="12" a="1"/>
  <c r="P263" i="12" s="1"/>
  <c r="P70" i="12" a="1"/>
  <c r="P70" i="12" s="1"/>
  <c r="R300" i="12" a="1"/>
  <c r="R300" i="12" s="1"/>
  <c r="P149" i="12" a="1"/>
  <c r="P149" i="12" s="1"/>
  <c r="P205" i="12" a="1"/>
  <c r="P205" i="12" s="1"/>
  <c r="R298" i="12" a="1"/>
  <c r="R298" i="12" s="1"/>
  <c r="P179" i="12" a="1"/>
  <c r="P179" i="12" s="1"/>
  <c r="R119" i="12" a="1"/>
  <c r="R119" i="12" s="1"/>
  <c r="R189" i="12" a="1"/>
  <c r="R189" i="12" s="1"/>
  <c r="R282" i="12" a="1"/>
  <c r="R282" i="12" s="1"/>
  <c r="R130" i="12" a="1"/>
  <c r="R130" i="12" s="1"/>
  <c r="R238" i="12" a="1"/>
  <c r="R238" i="12" s="1"/>
  <c r="R207" i="12" a="1"/>
  <c r="R207" i="12" s="1"/>
  <c r="R265" i="12" a="1"/>
  <c r="R265" i="12" s="1"/>
  <c r="R120" i="12" a="1"/>
  <c r="R120" i="12" s="1"/>
  <c r="R56" i="12" a="1"/>
  <c r="R56" i="12" s="1"/>
  <c r="R266" i="12" a="1"/>
  <c r="R266" i="12" s="1"/>
  <c r="R223" i="12" a="1"/>
  <c r="R223" i="12" s="1"/>
  <c r="P176" i="12" a="1"/>
  <c r="P176" i="12" s="1"/>
  <c r="R107" i="12" a="1"/>
  <c r="R107" i="12" s="1"/>
  <c r="R105" i="12" a="1"/>
  <c r="R105" i="12" s="1"/>
  <c r="P36" i="12" a="1"/>
  <c r="P36" i="12" s="1"/>
  <c r="R256" i="12" a="1"/>
  <c r="R256" i="12" s="1"/>
  <c r="R104" i="12" a="1"/>
  <c r="R104" i="12" s="1"/>
  <c r="R246" i="12" a="1"/>
  <c r="R246" i="12" s="1"/>
  <c r="P7" i="12" a="1"/>
  <c r="P7" i="12" s="1"/>
  <c r="R86" i="12" a="1"/>
  <c r="R86" i="12" s="1"/>
  <c r="R143" i="12" a="1"/>
  <c r="R143" i="12" s="1"/>
  <c r="R159" i="12" a="1"/>
  <c r="R159" i="12" s="1"/>
  <c r="P41" i="12" a="1"/>
  <c r="P41" i="12" s="1"/>
  <c r="P165" i="12" a="1"/>
  <c r="P165" i="12" s="1"/>
  <c r="R281" i="12" a="1"/>
  <c r="R281" i="12" s="1"/>
  <c r="P295" i="12" a="1"/>
  <c r="P295" i="12" s="1"/>
  <c r="R151" i="12" a="1"/>
  <c r="R151" i="12" s="1"/>
  <c r="P81" i="12" a="1"/>
  <c r="P81" i="12" s="1"/>
  <c r="P103" i="12" a="1"/>
  <c r="P103" i="12" s="1"/>
  <c r="R259" i="12" a="1"/>
  <c r="R259" i="12" s="1"/>
  <c r="R161" i="12" a="1"/>
  <c r="R161" i="12" s="1"/>
  <c r="R193" i="12" a="1"/>
  <c r="R193" i="12" s="1"/>
  <c r="R6" i="12" a="1"/>
  <c r="R6" i="12" s="1"/>
  <c r="P10" i="12" a="1"/>
  <c r="P10" i="12" s="1"/>
  <c r="R283" i="12" a="1"/>
  <c r="R283" i="12" s="1"/>
  <c r="P102" i="12" a="1"/>
  <c r="P102" i="12" s="1"/>
  <c r="P257" i="12" a="1"/>
  <c r="P257" i="12" s="1"/>
  <c r="R126" i="12" a="1"/>
  <c r="R126" i="12" s="1"/>
  <c r="R195" i="12" a="1"/>
  <c r="R195" i="12" s="1"/>
  <c r="P203" i="12" a="1"/>
  <c r="P203" i="12" s="1"/>
  <c r="R22" i="12" a="1"/>
  <c r="R22" i="12" s="1"/>
  <c r="P111" i="12" a="1"/>
  <c r="P111" i="12" s="1"/>
  <c r="P14" i="12" a="1"/>
  <c r="P14" i="12" s="1"/>
  <c r="R311" i="12" a="1"/>
  <c r="R311" i="12" s="1"/>
  <c r="R148" i="12" a="1"/>
  <c r="R148" i="12" s="1"/>
  <c r="R67" i="12" a="1"/>
  <c r="R67" i="12" s="1"/>
  <c r="P64" i="12" a="1"/>
  <c r="P64" i="12" s="1"/>
  <c r="P55" i="12" a="1"/>
  <c r="P55" i="12" s="1"/>
  <c r="R152" i="12" a="1"/>
  <c r="R152" i="12" s="1"/>
  <c r="P77" i="12" a="1"/>
  <c r="P77" i="12" s="1"/>
  <c r="P298" i="12" a="1"/>
  <c r="P298" i="12" s="1"/>
  <c r="P31" i="12" a="1"/>
  <c r="P31" i="12" s="1"/>
  <c r="R314" i="12" a="1"/>
  <c r="R314" i="12" s="1"/>
  <c r="P100" i="12" a="1"/>
  <c r="P100" i="12" s="1"/>
  <c r="P105" i="12" a="1"/>
  <c r="P105" i="12" s="1"/>
  <c r="R250" i="12" a="1"/>
  <c r="R250" i="12" s="1"/>
  <c r="P282" i="12" a="1"/>
  <c r="P282" i="12" s="1"/>
  <c r="R53" i="12" a="1"/>
  <c r="R53" i="12" s="1"/>
  <c r="R12" i="12" a="1"/>
  <c r="R12" i="12" s="1"/>
  <c r="P51" i="12" a="1"/>
  <c r="P51" i="12" s="1"/>
  <c r="P59" i="12" a="1"/>
  <c r="P59" i="12" s="1"/>
  <c r="P271" i="12" a="1"/>
  <c r="P271" i="12" s="1"/>
  <c r="R61" i="12" a="1"/>
  <c r="R61" i="12" s="1"/>
  <c r="P144" i="12" a="1"/>
  <c r="P144" i="12" s="1"/>
  <c r="R34" i="12" a="1"/>
  <c r="R34" i="12" s="1"/>
  <c r="R295" i="12" a="1"/>
  <c r="R295" i="12" s="1"/>
  <c r="P67" i="12" a="1"/>
  <c r="P67" i="12" s="1"/>
  <c r="P302" i="12" a="1"/>
  <c r="P302" i="12" s="1"/>
  <c r="P125" i="12" a="1"/>
  <c r="P125" i="12" s="1"/>
  <c r="P23" i="12" a="1"/>
  <c r="P23" i="12" s="1"/>
  <c r="R74" i="12" a="1"/>
  <c r="R74" i="12" s="1"/>
  <c r="P290" i="12" a="1"/>
  <c r="P290" i="12" s="1"/>
  <c r="P110" i="12" a="1"/>
  <c r="P110" i="12" s="1"/>
  <c r="R114" i="12" a="1"/>
  <c r="R114" i="12" s="1"/>
  <c r="P218" i="12" a="1"/>
  <c r="P218" i="12" s="1"/>
  <c r="R303" i="12" a="1"/>
  <c r="R303" i="12" s="1"/>
  <c r="P121" i="12" a="1"/>
  <c r="P121" i="12" s="1"/>
  <c r="P85" i="12" a="1"/>
  <c r="P85" i="12" s="1"/>
  <c r="P35" i="12" a="1"/>
  <c r="P35" i="12" s="1"/>
  <c r="P296" i="12" a="1"/>
  <c r="P296" i="12" s="1"/>
  <c r="R178" i="12" a="1"/>
  <c r="R178" i="12" s="1"/>
  <c r="R243" i="12" a="1"/>
  <c r="R243" i="12" s="1"/>
  <c r="R144" i="12" a="1"/>
  <c r="R144" i="12" s="1"/>
  <c r="R245" i="12" a="1"/>
  <c r="R245" i="12" s="1"/>
  <c r="R236" i="12" a="1"/>
  <c r="R236" i="12" s="1"/>
  <c r="R220" i="12" a="1"/>
  <c r="R220" i="12" s="1"/>
  <c r="P252" i="12" a="1"/>
  <c r="P252" i="12" s="1"/>
  <c r="P39" i="12" a="1"/>
  <c r="P39" i="12" s="1"/>
  <c r="R13" i="12" a="1"/>
  <c r="R13" i="12" s="1"/>
  <c r="P19" i="12" a="1"/>
  <c r="P19" i="12" s="1"/>
  <c r="R97" i="12" a="1"/>
  <c r="R97" i="12" s="1"/>
  <c r="P98" i="12" a="1"/>
  <c r="P98" i="12" s="1"/>
  <c r="R127" i="12" a="1"/>
  <c r="R127" i="12" s="1"/>
  <c r="R23" i="12" a="1"/>
  <c r="R23" i="12" s="1"/>
  <c r="R28" i="12" a="1"/>
  <c r="R28" i="12" s="1"/>
  <c r="R66" i="12" a="1"/>
  <c r="R66" i="12" s="1"/>
  <c r="R101" i="12" a="1"/>
  <c r="R101" i="12" s="1"/>
  <c r="P15" i="12" a="1"/>
  <c r="P15" i="12" s="1"/>
  <c r="P21" i="12" a="1"/>
  <c r="P21" i="12" s="1"/>
  <c r="R116" i="12" a="1"/>
  <c r="R116" i="12" s="1"/>
  <c r="P22" i="12" a="1"/>
  <c r="P22" i="12" s="1"/>
  <c r="R72" i="12" a="1"/>
  <c r="R72" i="12" s="1"/>
  <c r="P308" i="12" a="1"/>
  <c r="P308" i="12" s="1"/>
  <c r="P112" i="12" a="1"/>
  <c r="P112" i="12" s="1"/>
  <c r="R15" i="12" a="1"/>
  <c r="R15" i="12" s="1"/>
  <c r="P157" i="12" a="1"/>
  <c r="P157" i="12" s="1"/>
  <c r="P33" i="12" a="1"/>
  <c r="P33" i="12" s="1"/>
  <c r="P32" i="12" a="1"/>
  <c r="P32" i="12" s="1"/>
  <c r="R150" i="12" a="1"/>
  <c r="R150" i="12" s="1"/>
  <c r="R284" i="12" a="1"/>
  <c r="R284" i="12" s="1"/>
  <c r="P301" i="12" a="1"/>
  <c r="P301" i="12" s="1"/>
  <c r="R247" i="12" a="1"/>
  <c r="R247" i="12" s="1"/>
  <c r="P262" i="12" a="1"/>
  <c r="P262" i="12" s="1"/>
  <c r="R149" i="12" a="1"/>
  <c r="R149" i="12" s="1"/>
  <c r="R75" i="12" a="1"/>
  <c r="R75" i="12" s="1"/>
  <c r="P268" i="12" a="1"/>
  <c r="P268" i="12" s="1"/>
  <c r="P37" i="12" a="1"/>
  <c r="P37" i="12" s="1"/>
  <c r="R292" i="12" a="1"/>
  <c r="R292" i="12" s="1"/>
  <c r="R194" i="12" a="1"/>
  <c r="R194" i="12" s="1"/>
  <c r="P195" i="12" a="1"/>
  <c r="P195" i="12" s="1"/>
  <c r="P120" i="12" a="1"/>
  <c r="P120" i="12" s="1"/>
  <c r="R209" i="12" a="1"/>
  <c r="R209" i="12" s="1"/>
  <c r="P177" i="12" a="1"/>
  <c r="P177" i="12" s="1"/>
  <c r="R63" i="12" a="1"/>
  <c r="R63" i="12" s="1"/>
  <c r="P210" i="12" a="1"/>
  <c r="P210" i="12" s="1"/>
  <c r="P198" i="12" a="1"/>
  <c r="P198" i="12" s="1"/>
  <c r="P212" i="12" a="1"/>
  <c r="P212" i="12" s="1"/>
  <c r="R169" i="12" a="1"/>
  <c r="R169" i="12" s="1"/>
  <c r="P61" i="12" a="1"/>
  <c r="P61" i="12" s="1"/>
  <c r="P60" i="12" a="1"/>
  <c r="P60" i="12" s="1"/>
  <c r="P192" i="12" a="1"/>
  <c r="P192" i="12" s="1"/>
  <c r="P163" i="12" a="1"/>
  <c r="P163" i="12" s="1"/>
  <c r="R248" i="12" a="1"/>
  <c r="R248" i="12" s="1"/>
  <c r="R191" i="12" a="1"/>
  <c r="R191" i="12" s="1"/>
  <c r="P215" i="12" a="1"/>
  <c r="P215" i="12" s="1"/>
  <c r="P151" i="12" a="1"/>
  <c r="P151" i="12" s="1"/>
  <c r="P155" i="12" a="1"/>
  <c r="P155" i="12" s="1"/>
  <c r="R301" i="12" a="1"/>
  <c r="R301" i="12" s="1"/>
  <c r="R212" i="12" a="1"/>
  <c r="R212" i="12" s="1"/>
  <c r="P54" i="12" a="1"/>
  <c r="P54" i="12" s="1"/>
  <c r="R310" i="12" a="1"/>
  <c r="R310" i="12" s="1"/>
  <c r="P258" i="12" a="1"/>
  <c r="P258" i="12" s="1"/>
  <c r="P254" i="12" a="1"/>
  <c r="P254" i="12" s="1"/>
  <c r="R132" i="12" a="1"/>
  <c r="R132" i="12" s="1"/>
  <c r="P128" i="12" a="1"/>
  <c r="P128" i="12" s="1"/>
  <c r="R76" i="12" a="1"/>
  <c r="R76" i="12" s="1"/>
  <c r="R286" i="12" a="1"/>
  <c r="R286" i="12" s="1"/>
  <c r="P190" i="12" a="1"/>
  <c r="P190" i="12" s="1"/>
  <c r="P309" i="12" a="1"/>
  <c r="P309" i="12" s="1"/>
  <c r="R32" i="12" a="1"/>
  <c r="R32" i="12" s="1"/>
  <c r="R87" i="12" a="1"/>
  <c r="R87" i="12" s="1"/>
  <c r="P101" i="12" a="1"/>
  <c r="P101" i="12" s="1"/>
  <c r="R287" i="12" a="1"/>
  <c r="R287" i="12" s="1"/>
  <c r="P34" i="12" a="1"/>
  <c r="P34" i="12" s="1"/>
  <c r="P152" i="12" a="1"/>
  <c r="P152" i="12" s="1"/>
  <c r="R208" i="12" a="1"/>
  <c r="R208" i="12" s="1"/>
  <c r="P172" i="12" a="1"/>
  <c r="P172" i="12" s="1"/>
  <c r="R77" i="12" a="1"/>
  <c r="R77" i="12" s="1"/>
  <c r="R51" i="12" a="1"/>
  <c r="R51" i="12" s="1"/>
  <c r="R146" i="12" a="1"/>
  <c r="R146" i="12" s="1"/>
  <c r="P265" i="12" a="1"/>
  <c r="P265" i="12" s="1"/>
  <c r="P145" i="12" a="1"/>
  <c r="P145" i="12" s="1"/>
  <c r="P66" i="12" a="1"/>
  <c r="P66" i="12" s="1"/>
  <c r="P286" i="12" a="1"/>
  <c r="P286" i="12" s="1"/>
  <c r="R217" i="12" a="1"/>
  <c r="R217" i="12" s="1"/>
  <c r="R249" i="12" a="1"/>
  <c r="R249" i="12" s="1"/>
  <c r="P245" i="12" a="1"/>
  <c r="P245" i="12" s="1"/>
  <c r="R131" i="12" a="1"/>
  <c r="R131" i="12" s="1"/>
  <c r="P115" i="12" a="1"/>
  <c r="P115" i="12" s="1"/>
  <c r="P224" i="12" a="1"/>
  <c r="P224" i="12" s="1"/>
  <c r="R203" i="12" a="1"/>
  <c r="R203" i="12" s="1"/>
  <c r="R211" i="12" a="1"/>
  <c r="R211" i="12" s="1"/>
  <c r="P118" i="12" a="1"/>
  <c r="P118" i="12" s="1"/>
  <c r="P79" i="12" a="1"/>
  <c r="P79" i="12" s="1"/>
  <c r="R291" i="12" a="1"/>
  <c r="R291" i="12" s="1"/>
  <c r="R167" i="12" a="1"/>
  <c r="R167" i="12" s="1"/>
  <c r="R190" i="12" a="1"/>
  <c r="R190" i="12" s="1"/>
  <c r="P169" i="12" a="1"/>
  <c r="P169" i="12" s="1"/>
  <c r="R68" i="12" a="1"/>
  <c r="R68" i="12" s="1"/>
  <c r="P29" i="12" a="1"/>
  <c r="P29" i="12" s="1"/>
  <c r="R73" i="12" a="1"/>
  <c r="R73" i="12" s="1"/>
  <c r="R176" i="12" a="1"/>
  <c r="R176" i="12" s="1"/>
  <c r="P285" i="12" a="1"/>
  <c r="P285" i="12" s="1"/>
  <c r="P178" i="12" a="1"/>
  <c r="P178" i="12" s="1"/>
  <c r="P288" i="12" a="1"/>
  <c r="P288" i="12" s="1"/>
  <c r="P25" i="12" a="1"/>
  <c r="P25" i="12" s="1"/>
  <c r="R153" i="12" a="1"/>
  <c r="R153" i="12" s="1"/>
  <c r="R122" i="12" a="1"/>
  <c r="R122" i="12" s="1"/>
  <c r="R219" i="12" a="1"/>
  <c r="R219" i="12" s="1"/>
  <c r="P217" i="12" a="1"/>
  <c r="P217" i="12" s="1"/>
  <c r="P220" i="12" a="1"/>
  <c r="P220" i="12" s="1"/>
  <c r="R82" i="12" a="1"/>
  <c r="R82" i="12" s="1"/>
  <c r="P53" i="12" a="1"/>
  <c r="P53" i="12" s="1"/>
  <c r="R315" i="12" a="1"/>
  <c r="R315" i="12" s="1"/>
  <c r="P160" i="12" a="1"/>
  <c r="P160" i="12" s="1"/>
  <c r="R162" i="12" a="1"/>
  <c r="R162" i="12" s="1"/>
  <c r="P52" i="12" a="1"/>
  <c r="P52" i="12" s="1"/>
  <c r="P213" i="12" a="1"/>
  <c r="P213" i="12" s="1"/>
  <c r="R305" i="12" a="1"/>
  <c r="R305" i="12" s="1"/>
  <c r="R288" i="12" a="1"/>
  <c r="R288" i="12" s="1"/>
  <c r="P207" i="12" a="1"/>
  <c r="P207" i="12" s="1"/>
  <c r="P315" i="12" a="1"/>
  <c r="P315" i="12" s="1"/>
  <c r="R27" i="12" a="1"/>
  <c r="R27" i="12" s="1"/>
  <c r="P191" i="12" a="1"/>
  <c r="P191" i="12" s="1"/>
  <c r="P251" i="12" a="1"/>
  <c r="P251" i="12" s="1"/>
  <c r="R253" i="12" a="1"/>
  <c r="R253" i="12" s="1"/>
  <c r="P236" i="12" a="1"/>
  <c r="P236" i="12" s="1"/>
  <c r="P127" i="12" a="1"/>
  <c r="P127" i="12" s="1"/>
  <c r="P124" i="12" a="1"/>
  <c r="P124" i="12" s="1"/>
  <c r="P9" i="12" a="1"/>
  <c r="P9" i="12" s="1"/>
  <c r="R312" i="12" a="1"/>
  <c r="R312" i="12" s="1"/>
  <c r="P117" i="12" a="1"/>
  <c r="P117" i="12" s="1"/>
  <c r="P266" i="12" a="1"/>
  <c r="P266" i="12" s="1"/>
  <c r="R156" i="12" a="1"/>
  <c r="R156" i="12" s="1"/>
  <c r="P256" i="12" a="1"/>
  <c r="P256" i="12" s="1"/>
  <c r="R237" i="12" a="1"/>
  <c r="R237" i="12" s="1"/>
  <c r="R57" i="12" a="1"/>
  <c r="R57" i="12" s="1"/>
  <c r="P244" i="12" a="1"/>
  <c r="P244" i="12" s="1"/>
  <c r="P148" i="12" a="1"/>
  <c r="P148" i="12" s="1"/>
  <c r="R307" i="12" a="1"/>
  <c r="R307" i="12" s="1"/>
  <c r="P147" i="12" a="1"/>
  <c r="P147" i="12" s="1"/>
  <c r="R160" i="12" a="1"/>
  <c r="R160" i="12" s="1"/>
  <c r="R199" i="12" a="1"/>
  <c r="R199" i="12" s="1"/>
  <c r="P255" i="12" a="1"/>
  <c r="P255" i="12" s="1"/>
  <c r="K330" i="12"/>
  <c r="Z68" i="12"/>
  <c r="AB68" i="12"/>
  <c r="X68" i="12"/>
  <c r="M354" i="12"/>
  <c r="X130" i="12"/>
  <c r="M370" i="12"/>
  <c r="Z130" i="12"/>
  <c r="AB130" i="12"/>
  <c r="H155" i="12"/>
  <c r="H349" i="12"/>
  <c r="Z349" i="12" s="1"/>
  <c r="Z191" i="12"/>
  <c r="AB191" i="12"/>
  <c r="M339" i="12"/>
  <c r="X191" i="12"/>
  <c r="X315" i="12"/>
  <c r="Z315" i="12"/>
  <c r="AB315" i="12"/>
  <c r="K329" i="12"/>
  <c r="K338" i="12"/>
  <c r="M359" i="12"/>
  <c r="X73" i="12"/>
  <c r="AB73" i="12"/>
  <c r="Z73" i="12"/>
  <c r="X208" i="12"/>
  <c r="Z208" i="12"/>
  <c r="AB208" i="12"/>
  <c r="M356" i="12"/>
  <c r="X77" i="12"/>
  <c r="Z77" i="12"/>
  <c r="AB77" i="12"/>
  <c r="H22" i="12"/>
  <c r="W354" i="12"/>
  <c r="H354" i="12"/>
  <c r="Z354" i="12" s="1"/>
  <c r="AB203" i="12"/>
  <c r="M351" i="12"/>
  <c r="Z203" i="12"/>
  <c r="X203" i="12"/>
  <c r="H222" i="12"/>
  <c r="H370" i="12"/>
  <c r="Z370" i="12" s="1"/>
  <c r="X170" i="12"/>
  <c r="AB170" i="12"/>
  <c r="M364" i="12"/>
  <c r="Z170" i="12"/>
  <c r="X147" i="12"/>
  <c r="Z147" i="12"/>
  <c r="M341" i="12"/>
  <c r="AB147" i="12"/>
  <c r="K369" i="12"/>
  <c r="I160" i="12"/>
  <c r="I354" i="12"/>
  <c r="D80" i="6" s="1"/>
  <c r="I80" i="6" s="1"/>
  <c r="X325" i="12"/>
  <c r="X329" i="12"/>
  <c r="Z146" i="12"/>
  <c r="X146" i="12"/>
  <c r="AB146" i="12"/>
  <c r="M329" i="12"/>
  <c r="H101" i="12"/>
  <c r="H341" i="12"/>
  <c r="Z341" i="12" s="1"/>
  <c r="W341" i="12"/>
  <c r="W328" i="12"/>
  <c r="X165" i="12"/>
  <c r="Z165" i="12"/>
  <c r="AB165" i="12"/>
  <c r="Z154" i="12"/>
  <c r="AB154" i="12"/>
  <c r="X154" i="12"/>
  <c r="X149" i="12"/>
  <c r="AB149" i="12"/>
  <c r="Z149" i="12"/>
  <c r="H127" i="12"/>
  <c r="W367" i="12"/>
  <c r="H367" i="12"/>
  <c r="H26" i="12"/>
  <c r="W358" i="12"/>
  <c r="H358" i="12"/>
  <c r="Z358" i="12" s="1"/>
  <c r="H171" i="12"/>
  <c r="H365" i="12"/>
  <c r="Z365" i="12" s="1"/>
  <c r="X151" i="12"/>
  <c r="M345" i="12"/>
  <c r="AB151" i="12"/>
  <c r="Z151" i="12"/>
  <c r="Z62" i="12"/>
  <c r="M348" i="12"/>
  <c r="X62" i="12"/>
  <c r="AB62" i="12"/>
  <c r="K331" i="12"/>
  <c r="K339" i="12"/>
  <c r="H211" i="12"/>
  <c r="H359" i="12"/>
  <c r="Z359" i="12" s="1"/>
  <c r="H289" i="12"/>
  <c r="H345" i="12"/>
  <c r="Z345" i="12" s="1"/>
  <c r="K326" i="12"/>
  <c r="K340" i="12"/>
  <c r="K325" i="12"/>
  <c r="K335" i="12" s="1"/>
  <c r="K332" i="12"/>
  <c r="K352" i="12"/>
  <c r="H364" i="12"/>
  <c r="Z364" i="12" s="1"/>
  <c r="H32" i="12"/>
  <c r="W364" i="12"/>
  <c r="X153" i="12"/>
  <c r="Z153" i="12"/>
  <c r="AB153" i="12"/>
  <c r="M347" i="12"/>
  <c r="Z108" i="12"/>
  <c r="M328" i="12"/>
  <c r="X108" i="12"/>
  <c r="AB108" i="12"/>
  <c r="H281" i="12"/>
  <c r="H337" i="12"/>
  <c r="Z337" i="12" s="1"/>
  <c r="W332" i="12"/>
  <c r="M355" i="12"/>
  <c r="AB299" i="12"/>
  <c r="Z299" i="12"/>
  <c r="X299" i="12"/>
  <c r="K337" i="12"/>
  <c r="K327" i="12"/>
  <c r="H254" i="12"/>
  <c r="H356" i="12"/>
  <c r="Z356" i="12" s="1"/>
  <c r="H83" i="12"/>
  <c r="H369" i="12"/>
  <c r="W369" i="12"/>
  <c r="M371" i="12"/>
  <c r="X177" i="12"/>
  <c r="AB177" i="12"/>
  <c r="Z177" i="12"/>
  <c r="H110" i="12"/>
  <c r="H350" i="12"/>
  <c r="Z350" i="12" s="1"/>
  <c r="W350" i="12"/>
  <c r="I162" i="12"/>
  <c r="I356" i="12"/>
  <c r="D82" i="6" s="1"/>
  <c r="I82" i="6" s="1"/>
  <c r="H76" i="12"/>
  <c r="H362" i="12"/>
  <c r="Z362" i="12" s="1"/>
  <c r="W362" i="12"/>
  <c r="H307" i="12"/>
  <c r="H363" i="12"/>
  <c r="Z363" i="12" s="1"/>
  <c r="H242" i="12"/>
  <c r="H344" i="12"/>
  <c r="Z344" i="12" s="1"/>
  <c r="W331" i="12"/>
  <c r="W372" i="12"/>
  <c r="H86" i="12"/>
  <c r="H372" i="12"/>
  <c r="Z372" i="12" s="1"/>
  <c r="H259" i="12"/>
  <c r="H361" i="12"/>
  <c r="Z361" i="12" s="1"/>
  <c r="X34" i="12"/>
  <c r="M366" i="12"/>
  <c r="Z34" i="12"/>
  <c r="AB34" i="12"/>
  <c r="X31" i="12"/>
  <c r="M326" i="12"/>
  <c r="M363" i="12"/>
  <c r="M325" i="12"/>
  <c r="M335" i="12" s="1"/>
  <c r="Z31" i="12"/>
  <c r="AB31" i="12"/>
  <c r="M343" i="12"/>
  <c r="AB57" i="12"/>
  <c r="X57" i="12"/>
  <c r="Z57" i="12"/>
  <c r="K346" i="12"/>
  <c r="H82" i="12"/>
  <c r="H368" i="12"/>
  <c r="Z368" i="12" s="1"/>
  <c r="W368" i="12"/>
  <c r="K355" i="12"/>
  <c r="Z240" i="12"/>
  <c r="M331" i="12"/>
  <c r="AB240" i="12"/>
  <c r="M342" i="12"/>
  <c r="X240" i="12"/>
  <c r="H192" i="12"/>
  <c r="H340" i="12"/>
  <c r="W330" i="12"/>
  <c r="X189" i="12"/>
  <c r="M337" i="12"/>
  <c r="Z189" i="12"/>
  <c r="M330" i="12"/>
  <c r="AB189" i="12"/>
  <c r="K350" i="12"/>
  <c r="H339" i="12"/>
  <c r="Z339" i="12" s="1"/>
  <c r="W339" i="12"/>
  <c r="H7" i="12"/>
  <c r="W325" i="12"/>
  <c r="W326" i="12"/>
  <c r="H286" i="12"/>
  <c r="H342" i="12"/>
  <c r="AB58" i="12"/>
  <c r="M344" i="12"/>
  <c r="X58" i="12"/>
  <c r="Z58" i="12"/>
  <c r="Z175" i="12"/>
  <c r="AB175" i="12"/>
  <c r="M369" i="12"/>
  <c r="X175" i="12"/>
  <c r="X254" i="12"/>
  <c r="AB254" i="12"/>
  <c r="Z254" i="12"/>
  <c r="AB82" i="12"/>
  <c r="Z82" i="12"/>
  <c r="X82" i="12"/>
  <c r="M368" i="12"/>
  <c r="H60" i="12"/>
  <c r="W327" i="12"/>
  <c r="W346" i="12"/>
  <c r="H346" i="12"/>
  <c r="Z346" i="12" s="1"/>
  <c r="H111" i="12"/>
  <c r="W351" i="12"/>
  <c r="H351" i="12"/>
  <c r="Z351" i="12" s="1"/>
  <c r="S10" i="12" a="1"/>
  <c r="S10" i="12" s="1"/>
  <c r="S132" i="12" a="1"/>
  <c r="S132" i="12" s="1"/>
  <c r="Q200" i="12" a="1"/>
  <c r="Q200" i="12" s="1"/>
  <c r="S84" i="12" a="1"/>
  <c r="S84" i="12" s="1"/>
  <c r="S305" i="12" a="1"/>
  <c r="S305" i="12" s="1"/>
  <c r="Q71" i="12" a="1"/>
  <c r="Q71" i="12" s="1"/>
  <c r="S299" i="12" a="1"/>
  <c r="S299" i="12" s="1"/>
  <c r="S119" i="12" a="1"/>
  <c r="S119" i="12" s="1"/>
  <c r="S222" i="12" a="1"/>
  <c r="S222" i="12" s="1"/>
  <c r="S173" i="12" a="1"/>
  <c r="S173" i="12" s="1"/>
  <c r="Q28" i="12" a="1"/>
  <c r="Q28" i="12" s="1"/>
  <c r="S194" i="12" a="1"/>
  <c r="S194" i="12" s="1"/>
  <c r="Q261" i="12" a="1"/>
  <c r="Q261" i="12" s="1"/>
  <c r="S133" i="12" a="1"/>
  <c r="S133" i="12" s="1"/>
  <c r="Q159" i="12" a="1"/>
  <c r="Q159" i="12" s="1"/>
  <c r="Q251" i="12" a="1"/>
  <c r="Q251" i="12" s="1"/>
  <c r="S105" i="12" a="1"/>
  <c r="S105" i="12" s="1"/>
  <c r="Q222" i="12" a="1"/>
  <c r="Q222" i="12" s="1"/>
  <c r="S31" i="12" a="1"/>
  <c r="S31" i="12" s="1"/>
  <c r="S120" i="12" a="1"/>
  <c r="S120" i="12" s="1"/>
  <c r="Q16" i="12" a="1"/>
  <c r="Q16" i="12" s="1"/>
  <c r="Q116" i="12" a="1"/>
  <c r="Q116" i="12" s="1"/>
  <c r="Q56" i="12" a="1"/>
  <c r="Q56" i="12" s="1"/>
  <c r="S247" i="12" a="1"/>
  <c r="S247" i="12" s="1"/>
  <c r="Q253" i="12" a="1"/>
  <c r="Q253" i="12" s="1"/>
  <c r="S207" i="12" a="1"/>
  <c r="S207" i="12" s="1"/>
  <c r="S238" i="12" a="1"/>
  <c r="S238" i="12" s="1"/>
  <c r="Q239" i="12" a="1"/>
  <c r="Q239" i="12" s="1"/>
  <c r="Q254" i="12" a="1"/>
  <c r="Q254" i="12" s="1"/>
  <c r="S99" i="12" a="1"/>
  <c r="S99" i="12" s="1"/>
  <c r="Q198" i="12" a="1"/>
  <c r="Q198" i="12" s="1"/>
  <c r="S290" i="12" a="1"/>
  <c r="S290" i="12" s="1"/>
  <c r="S300" i="12" a="1"/>
  <c r="S300" i="12" s="1"/>
  <c r="Q52" i="12" a="1"/>
  <c r="Q52" i="12" s="1"/>
  <c r="S83" i="12" a="1"/>
  <c r="S83" i="12" s="1"/>
  <c r="S308" i="12" a="1"/>
  <c r="S308" i="12" s="1"/>
  <c r="Q258" i="12" a="1"/>
  <c r="Q258" i="12" s="1"/>
  <c r="S61" i="12" a="1"/>
  <c r="S61" i="12" s="1"/>
  <c r="S128" i="12" a="1"/>
  <c r="S128" i="12" s="1"/>
  <c r="S24" i="12" a="1"/>
  <c r="S24" i="12" s="1"/>
  <c r="S126" i="12" a="1"/>
  <c r="S126" i="12" s="1"/>
  <c r="Q144" i="12" a="1"/>
  <c r="Q144" i="12" s="1"/>
  <c r="Q74" i="12" a="1"/>
  <c r="Q74" i="12" s="1"/>
  <c r="Q59" i="12" a="1"/>
  <c r="Q59" i="12" s="1"/>
  <c r="S80" i="12" a="1"/>
  <c r="S80" i="12" s="1"/>
  <c r="Q23" i="12" a="1"/>
  <c r="Q23" i="12" s="1"/>
  <c r="Q209" i="12" a="1"/>
  <c r="Q209" i="12" s="1"/>
  <c r="S312" i="12" a="1"/>
  <c r="S312" i="12" s="1"/>
  <c r="S64" i="12" a="1"/>
  <c r="S64" i="12" s="1"/>
  <c r="S250" i="12" a="1"/>
  <c r="S250" i="12" s="1"/>
  <c r="S258" i="12" a="1"/>
  <c r="S258" i="12" s="1"/>
  <c r="Q268" i="12" a="1"/>
  <c r="Q268" i="12" s="1"/>
  <c r="Q215" i="12" a="1"/>
  <c r="Q215" i="12" s="1"/>
  <c r="S303" i="12" a="1"/>
  <c r="S303" i="12" s="1"/>
  <c r="S286" i="12" a="1"/>
  <c r="S286" i="12" s="1"/>
  <c r="S101" i="12" a="1"/>
  <c r="S101" i="12" s="1"/>
  <c r="Q178" i="12" a="1"/>
  <c r="Q178" i="12" s="1"/>
  <c r="Q108" i="12" a="1"/>
  <c r="Q108" i="12" s="1"/>
  <c r="S304" i="12" a="1"/>
  <c r="S304" i="12" s="1"/>
  <c r="S197" i="12" a="1"/>
  <c r="S197" i="12" s="1"/>
  <c r="S87" i="12" a="1"/>
  <c r="S87" i="12" s="1"/>
  <c r="Q176" i="12" a="1"/>
  <c r="Q176" i="12" s="1"/>
  <c r="Q196" i="12" a="1"/>
  <c r="Q196" i="12" s="1"/>
  <c r="Q20" i="12" a="1"/>
  <c r="Q20" i="12" s="1"/>
  <c r="S264" i="12" a="1"/>
  <c r="S264" i="12" s="1"/>
  <c r="S106" i="12" a="1"/>
  <c r="S106" i="12" s="1"/>
  <c r="Q296" i="12" a="1"/>
  <c r="Q296" i="12" s="1"/>
  <c r="Q19" i="12" a="1"/>
  <c r="Q19" i="12" s="1"/>
  <c r="S30" i="12" a="1"/>
  <c r="S30" i="12" s="1"/>
  <c r="S239" i="12" a="1"/>
  <c r="S239" i="12" s="1"/>
  <c r="Q29" i="12" a="1"/>
  <c r="Q29" i="12" s="1"/>
  <c r="Q145" i="12" a="1"/>
  <c r="Q145" i="12" s="1"/>
  <c r="Q213" i="12" a="1"/>
  <c r="Q213" i="12" s="1"/>
  <c r="Q83" i="12" a="1"/>
  <c r="Q83" i="12" s="1"/>
  <c r="Q14" i="12" a="1"/>
  <c r="Q14" i="12" s="1"/>
  <c r="S297" i="12" a="1"/>
  <c r="S297" i="12" s="1"/>
  <c r="S71" i="12" a="1"/>
  <c r="S71" i="12" s="1"/>
  <c r="Q291" i="12" a="1"/>
  <c r="Q291" i="12" s="1"/>
  <c r="Q167" i="12" a="1"/>
  <c r="Q167" i="12" s="1"/>
  <c r="S150" i="12" a="1"/>
  <c r="S150" i="12" s="1"/>
  <c r="Q315" i="12" a="1"/>
  <c r="Q315" i="12" s="1"/>
  <c r="Q189" i="12" a="1"/>
  <c r="Q189" i="12" s="1"/>
  <c r="Q65" i="12" a="1"/>
  <c r="Q65" i="12" s="1"/>
  <c r="Q40" i="12" a="1"/>
  <c r="Q40" i="12" s="1"/>
  <c r="S257" i="12" a="1"/>
  <c r="S257" i="12" s="1"/>
  <c r="Q236" i="12" a="1"/>
  <c r="Q236" i="12" s="1"/>
  <c r="S38" i="12" a="1"/>
  <c r="S38" i="12" s="1"/>
  <c r="Q214" i="12" a="1"/>
  <c r="Q214" i="12" s="1"/>
  <c r="S235" i="12" a="1"/>
  <c r="S235" i="12" s="1"/>
  <c r="S73" i="12" a="1"/>
  <c r="S73" i="12" s="1"/>
  <c r="S146" i="12" a="1"/>
  <c r="S146" i="12" s="1"/>
  <c r="S118" i="12" a="1"/>
  <c r="S118" i="12" s="1"/>
  <c r="Q281" i="12" a="1"/>
  <c r="Q281" i="12" s="1"/>
  <c r="Q6" i="12" a="1"/>
  <c r="Q6" i="12" s="1"/>
  <c r="S244" i="12" a="1"/>
  <c r="S244" i="12" s="1"/>
  <c r="S56" i="12" a="1"/>
  <c r="S56" i="12" s="1"/>
  <c r="S114" i="12" a="1"/>
  <c r="S114" i="12" s="1"/>
  <c r="S67" i="12" a="1"/>
  <c r="S67" i="12" s="1"/>
  <c r="Q266" i="12" a="1"/>
  <c r="Q266" i="12" s="1"/>
  <c r="S178" i="12" a="1"/>
  <c r="S178" i="12" s="1"/>
  <c r="S155" i="12" a="1"/>
  <c r="S155" i="12" s="1"/>
  <c r="S241" i="12" a="1"/>
  <c r="S241" i="12" s="1"/>
  <c r="Q119" i="12" a="1"/>
  <c r="Q119" i="12" s="1"/>
  <c r="Q153" i="12" a="1"/>
  <c r="Q153" i="12" s="1"/>
  <c r="Q76" i="12" a="1"/>
  <c r="Q76" i="12" s="1"/>
  <c r="Q199" i="12" a="1"/>
  <c r="Q199" i="12" s="1"/>
  <c r="S51" i="12" a="1"/>
  <c r="S51" i="12" s="1"/>
  <c r="Q67" i="12" a="1"/>
  <c r="Q67" i="12" s="1"/>
  <c r="S313" i="12" a="1"/>
  <c r="S313" i="12" s="1"/>
  <c r="Q246" i="12" a="1"/>
  <c r="Q246" i="12" s="1"/>
  <c r="Q235" i="12" a="1"/>
  <c r="Q235" i="12" s="1"/>
  <c r="S284" i="12" a="1"/>
  <c r="S284" i="12" s="1"/>
  <c r="S291" i="12" a="1"/>
  <c r="S291" i="12" s="1"/>
  <c r="Q287" i="12" a="1"/>
  <c r="Q287" i="12" s="1"/>
  <c r="Q143" i="12" a="1"/>
  <c r="Q143" i="12" s="1"/>
  <c r="Q265" i="12" a="1"/>
  <c r="Q265" i="12" s="1"/>
  <c r="Q269" i="12" a="1"/>
  <c r="Q269" i="12" s="1"/>
  <c r="S192" i="12" a="1"/>
  <c r="S192" i="12" s="1"/>
  <c r="S240" i="12" a="1"/>
  <c r="S240" i="12" s="1"/>
  <c r="S77" i="12" a="1"/>
  <c r="S77" i="12" s="1"/>
  <c r="S217" i="12" a="1"/>
  <c r="S217" i="12" s="1"/>
  <c r="Q161" i="12" a="1"/>
  <c r="Q161" i="12" s="1"/>
  <c r="Q191" i="12" a="1"/>
  <c r="Q191" i="12" s="1"/>
  <c r="S314" i="12" a="1"/>
  <c r="S314" i="12" s="1"/>
  <c r="S261" i="12" a="1"/>
  <c r="S261" i="12" s="1"/>
  <c r="Q170" i="12" a="1"/>
  <c r="Q170" i="12" s="1"/>
  <c r="Q58" i="12" a="1"/>
  <c r="Q58" i="12" s="1"/>
  <c r="S78" i="12" a="1"/>
  <c r="S78" i="12" s="1"/>
  <c r="Q81" i="12" a="1"/>
  <c r="Q81" i="12" s="1"/>
  <c r="S281" i="12" a="1"/>
  <c r="S281" i="12" s="1"/>
  <c r="Q115" i="12" a="1"/>
  <c r="Q115" i="12" s="1"/>
  <c r="S52" i="12" a="1"/>
  <c r="S52" i="12" s="1"/>
  <c r="S159" i="12" a="1"/>
  <c r="S159" i="12" s="1"/>
  <c r="S121" i="12" a="1"/>
  <c r="S121" i="12" s="1"/>
  <c r="Q86" i="12" a="1"/>
  <c r="Q86" i="12" s="1"/>
  <c r="S79" i="12" a="1"/>
  <c r="S79" i="12" s="1"/>
  <c r="Q237" i="12" a="1"/>
  <c r="Q237" i="12" s="1"/>
  <c r="Q177" i="12" a="1"/>
  <c r="Q177" i="12" s="1"/>
  <c r="Q192" i="12" a="1"/>
  <c r="Q192" i="12" s="1"/>
  <c r="S130" i="12" a="1"/>
  <c r="S130" i="12" s="1"/>
  <c r="Q174" i="12" a="1"/>
  <c r="Q174" i="12" s="1"/>
  <c r="Q197" i="12" a="1"/>
  <c r="Q197" i="12" s="1"/>
  <c r="S309" i="12" a="1"/>
  <c r="S309" i="12" s="1"/>
  <c r="Q168" i="12" a="1"/>
  <c r="Q168" i="12" s="1"/>
  <c r="S36" i="12" a="1"/>
  <c r="S36" i="12" s="1"/>
  <c r="Q285" i="12" a="1"/>
  <c r="Q285" i="12" s="1"/>
  <c r="S169" i="12" a="1"/>
  <c r="S169" i="12" s="1"/>
  <c r="Q78" i="12" a="1"/>
  <c r="Q78" i="12" s="1"/>
  <c r="Q122" i="12" a="1"/>
  <c r="Q122" i="12" s="1"/>
  <c r="Q313" i="12" a="1"/>
  <c r="Q313" i="12" s="1"/>
  <c r="Q317" i="12" a="1"/>
  <c r="Q317" i="12" s="1"/>
  <c r="Q299" i="12" a="1"/>
  <c r="Q299" i="12" s="1"/>
  <c r="S195" i="12" a="1"/>
  <c r="S195" i="12" s="1"/>
  <c r="S174" i="12" a="1"/>
  <c r="S174" i="12" s="1"/>
  <c r="S58" i="12" a="1"/>
  <c r="S58" i="12" s="1"/>
  <c r="Q308" i="12" a="1"/>
  <c r="Q308" i="12" s="1"/>
  <c r="Q257" i="12" a="1"/>
  <c r="Q257" i="12" s="1"/>
  <c r="S108" i="12" a="1"/>
  <c r="S108" i="12" s="1"/>
  <c r="Q173" i="12" a="1"/>
  <c r="Q173" i="12" s="1"/>
  <c r="Q99" i="12" a="1"/>
  <c r="Q99" i="12" s="1"/>
  <c r="Q54" i="12" a="1"/>
  <c r="Q54" i="12" s="1"/>
  <c r="Q126" i="12" a="1"/>
  <c r="Q126" i="12" s="1"/>
  <c r="Q100" i="12" a="1"/>
  <c r="Q100" i="12" s="1"/>
  <c r="S7" i="12" a="1"/>
  <c r="S7" i="12" s="1"/>
  <c r="S82" i="12" a="1"/>
  <c r="S82" i="12" s="1"/>
  <c r="S5" i="12" a="1"/>
  <c r="S5" i="12" s="1"/>
  <c r="Q105" i="12" a="1"/>
  <c r="Q105" i="12" s="1"/>
  <c r="Q87" i="12" a="1"/>
  <c r="Q87" i="12" s="1"/>
  <c r="S104" i="12" a="1"/>
  <c r="S104" i="12" s="1"/>
  <c r="S81" i="12" a="1"/>
  <c r="S81" i="12" s="1"/>
  <c r="S306" i="12" a="1"/>
  <c r="S306" i="12" s="1"/>
  <c r="Q207" i="12" a="1"/>
  <c r="Q207" i="12" s="1"/>
  <c r="S266" i="12" a="1"/>
  <c r="S266" i="12" s="1"/>
  <c r="Q125" i="12" a="1"/>
  <c r="Q125" i="12" s="1"/>
  <c r="S72" i="12" a="1"/>
  <c r="S72" i="12" s="1"/>
  <c r="S208" i="12" a="1"/>
  <c r="S208" i="12" s="1"/>
  <c r="Q224" i="12" a="1"/>
  <c r="Q224" i="12" s="1"/>
  <c r="Q217" i="12" a="1"/>
  <c r="Q217" i="12" s="1"/>
  <c r="Q162" i="12" a="1"/>
  <c r="Q162" i="12" s="1"/>
  <c r="S172" i="12" a="1"/>
  <c r="S172" i="12" s="1"/>
  <c r="Q252" i="12" a="1"/>
  <c r="Q252" i="12" s="1"/>
  <c r="S288" i="12" a="1"/>
  <c r="S288" i="12" s="1"/>
  <c r="S260" i="12" a="1"/>
  <c r="S260" i="12" s="1"/>
  <c r="S269" i="12" a="1"/>
  <c r="S269" i="12" s="1"/>
  <c r="S298" i="12" a="1"/>
  <c r="S298" i="12" s="1"/>
  <c r="Q205" i="12" a="1"/>
  <c r="Q205" i="12" s="1"/>
  <c r="S20" i="12" a="1"/>
  <c r="S20" i="12" s="1"/>
  <c r="Q307" i="12" a="1"/>
  <c r="Q307" i="12" s="1"/>
  <c r="S15" i="12" a="1"/>
  <c r="S15" i="12" s="1"/>
  <c r="S144" i="12" a="1"/>
  <c r="S144" i="12" s="1"/>
  <c r="Q190" i="12" a="1"/>
  <c r="Q190" i="12" s="1"/>
  <c r="Q77" i="12" a="1"/>
  <c r="Q77" i="12" s="1"/>
  <c r="S166" i="12" a="1"/>
  <c r="S166" i="12" s="1"/>
  <c r="S293" i="12" a="1"/>
  <c r="S293" i="12" s="1"/>
  <c r="Q314" i="12" a="1"/>
  <c r="Q314" i="12" s="1"/>
  <c r="S295" i="12" a="1"/>
  <c r="S295" i="12" s="1"/>
  <c r="S271" i="12" a="1"/>
  <c r="S271" i="12" s="1"/>
  <c r="Q169" i="12" a="1"/>
  <c r="Q169" i="12" s="1"/>
  <c r="Q300" i="12" a="1"/>
  <c r="Q300" i="12" s="1"/>
  <c r="Q282" i="12" a="1"/>
  <c r="Q282" i="12" s="1"/>
  <c r="S158" i="12" a="1"/>
  <c r="S158" i="12" s="1"/>
  <c r="S224" i="12" a="1"/>
  <c r="S224" i="12" s="1"/>
  <c r="Q172" i="12" a="1"/>
  <c r="Q172" i="12" s="1"/>
  <c r="Q13" i="12" a="1"/>
  <c r="Q13" i="12" s="1"/>
  <c r="Q262" i="12" a="1"/>
  <c r="Q262" i="12" s="1"/>
  <c r="S210" i="12" a="1"/>
  <c r="S210" i="12" s="1"/>
  <c r="S23" i="12" a="1"/>
  <c r="S23" i="12" s="1"/>
  <c r="Q164" i="12" a="1"/>
  <c r="Q164" i="12" s="1"/>
  <c r="Q98" i="12" a="1"/>
  <c r="Q98" i="12" s="1"/>
  <c r="S76" i="12" a="1"/>
  <c r="S76" i="12" s="1"/>
  <c r="S198" i="12" a="1"/>
  <c r="S198" i="12" s="1"/>
  <c r="Q160" i="12" a="1"/>
  <c r="Q160" i="12" s="1"/>
  <c r="Q127" i="12" a="1"/>
  <c r="Q127" i="12" s="1"/>
  <c r="S11" i="12" a="1"/>
  <c r="S11" i="12" s="1"/>
  <c r="S129" i="12" a="1"/>
  <c r="S129" i="12" s="1"/>
  <c r="Q129" i="12" a="1"/>
  <c r="Q129" i="12" s="1"/>
  <c r="Q225" i="12" a="1"/>
  <c r="Q225" i="12" s="1"/>
  <c r="Q109" i="12" a="1"/>
  <c r="Q109" i="12" s="1"/>
  <c r="Q15" i="12" a="1"/>
  <c r="Q15" i="12" s="1"/>
  <c r="S65" i="12" a="1"/>
  <c r="S65" i="12" s="1"/>
  <c r="Q33" i="12" a="1"/>
  <c r="Q33" i="12" s="1"/>
  <c r="S282" i="12" a="1"/>
  <c r="S282" i="12" s="1"/>
  <c r="S26" i="12" a="1"/>
  <c r="S26" i="12" s="1"/>
  <c r="Q64" i="12" a="1"/>
  <c r="Q64" i="12" s="1"/>
  <c r="Q110" i="12" a="1"/>
  <c r="Q110" i="12" s="1"/>
  <c r="S248" i="12" a="1"/>
  <c r="S248" i="12" s="1"/>
  <c r="Q103" i="12" a="1"/>
  <c r="Q103" i="12" s="1"/>
  <c r="Q284" i="12" a="1"/>
  <c r="Q284" i="12" s="1"/>
  <c r="Q259" i="12" a="1"/>
  <c r="Q259" i="12" s="1"/>
  <c r="Q9" i="12" a="1"/>
  <c r="Q9" i="12" s="1"/>
  <c r="Q223" i="12" a="1"/>
  <c r="Q223" i="12" s="1"/>
  <c r="S70" i="12" a="1"/>
  <c r="S70" i="12" s="1"/>
  <c r="S211" i="12" a="1"/>
  <c r="S211" i="12" s="1"/>
  <c r="S21" i="12" a="1"/>
  <c r="S21" i="12" s="1"/>
  <c r="Q212" i="12" a="1"/>
  <c r="Q212" i="12" s="1"/>
  <c r="S270" i="12" a="1"/>
  <c r="S270" i="12" s="1"/>
  <c r="Q241" i="12" a="1"/>
  <c r="Q241" i="12" s="1"/>
  <c r="S245" i="12" a="1"/>
  <c r="S245" i="12" s="1"/>
  <c r="Q17" i="12" a="1"/>
  <c r="Q17" i="12" s="1"/>
  <c r="S189" i="12" a="1"/>
  <c r="S189" i="12" s="1"/>
  <c r="Q111" i="12" a="1"/>
  <c r="Q111" i="12" s="1"/>
  <c r="S148" i="12" a="1"/>
  <c r="S148" i="12" s="1"/>
  <c r="Q85" i="12" a="1"/>
  <c r="Q85" i="12" s="1"/>
  <c r="Q293" i="12" a="1"/>
  <c r="Q293" i="12" s="1"/>
  <c r="S164" i="12" a="1"/>
  <c r="S164" i="12" s="1"/>
  <c r="Q245" i="12" a="1"/>
  <c r="Q245" i="12" s="1"/>
  <c r="Q302" i="12" a="1"/>
  <c r="Q302" i="12" s="1"/>
  <c r="Q133" i="12" a="1"/>
  <c r="Q133" i="12" s="1"/>
  <c r="S100" i="12" a="1"/>
  <c r="S100" i="12" s="1"/>
  <c r="Q72" i="12" a="1"/>
  <c r="Q72" i="12" s="1"/>
  <c r="Q203" i="12" a="1"/>
  <c r="Q203" i="12" s="1"/>
  <c r="S112" i="12" a="1"/>
  <c r="S112" i="12" s="1"/>
  <c r="S13" i="12" a="1"/>
  <c r="S13" i="12" s="1"/>
  <c r="S69" i="12" a="1"/>
  <c r="S69" i="12" s="1"/>
  <c r="Q290" i="12" a="1"/>
  <c r="Q290" i="12" s="1"/>
  <c r="S35" i="12" a="1"/>
  <c r="S35" i="12" s="1"/>
  <c r="Q151" i="12" a="1"/>
  <c r="Q151" i="12" s="1"/>
  <c r="S117" i="12" a="1"/>
  <c r="S117" i="12" s="1"/>
  <c r="S167" i="12" a="1"/>
  <c r="S167" i="12" s="1"/>
  <c r="S249" i="12" a="1"/>
  <c r="S249" i="12" s="1"/>
  <c r="Q10" i="12" a="1"/>
  <c r="Q10" i="12" s="1"/>
  <c r="S168" i="12" a="1"/>
  <c r="S168" i="12" s="1"/>
  <c r="Q84" i="12" a="1"/>
  <c r="Q84" i="12" s="1"/>
  <c r="S9" i="12" a="1"/>
  <c r="S9" i="12" s="1"/>
  <c r="Q104" i="12" a="1"/>
  <c r="Q104" i="12" s="1"/>
  <c r="S301" i="12" a="1"/>
  <c r="S301" i="12" s="1"/>
  <c r="S205" i="12" a="1"/>
  <c r="S205" i="12" s="1"/>
  <c r="S177" i="12" a="1"/>
  <c r="S177" i="12" s="1"/>
  <c r="Q101" i="12" a="1"/>
  <c r="Q101" i="12" s="1"/>
  <c r="Q5" i="12" a="1"/>
  <c r="Q5" i="12" s="1"/>
  <c r="Q264" i="12" a="1"/>
  <c r="Q264" i="12" s="1"/>
  <c r="Q121" i="12" a="1"/>
  <c r="Q121" i="12" s="1"/>
  <c r="S161" i="12" a="1"/>
  <c r="S161" i="12" s="1"/>
  <c r="Q289" i="12" a="1"/>
  <c r="Q289" i="12" s="1"/>
  <c r="Q294" i="12" a="1"/>
  <c r="Q294" i="12" s="1"/>
  <c r="Q36" i="12" a="1"/>
  <c r="Q36" i="12" s="1"/>
  <c r="Q114" i="12" a="1"/>
  <c r="Q114" i="12" s="1"/>
  <c r="Q263" i="12" a="1"/>
  <c r="Q263" i="12" s="1"/>
  <c r="S268" i="12" a="1"/>
  <c r="S268" i="12" s="1"/>
  <c r="Q271" i="12" a="1"/>
  <c r="Q271" i="12" s="1"/>
  <c r="Q216" i="12" a="1"/>
  <c r="Q216" i="12" s="1"/>
  <c r="Q201" i="12" a="1"/>
  <c r="Q201" i="12" s="1"/>
  <c r="S68" i="12" a="1"/>
  <c r="S68" i="12" s="1"/>
  <c r="S190" i="12" a="1"/>
  <c r="S190" i="12" s="1"/>
  <c r="Q79" i="12" a="1"/>
  <c r="Q79" i="12" s="1"/>
  <c r="Q41" i="12" a="1"/>
  <c r="Q41" i="12" s="1"/>
  <c r="Q63" i="12" a="1"/>
  <c r="Q63" i="12" s="1"/>
  <c r="Q66" i="12" a="1"/>
  <c r="Q66" i="12" s="1"/>
  <c r="Q25" i="12" a="1"/>
  <c r="Q25" i="12" s="1"/>
  <c r="S29" i="12" a="1"/>
  <c r="S29" i="12" s="1"/>
  <c r="S310" i="12" a="1"/>
  <c r="S310" i="12" s="1"/>
  <c r="S214" i="12" a="1"/>
  <c r="S214" i="12" s="1"/>
  <c r="Q152" i="12" a="1"/>
  <c r="Q152" i="12" s="1"/>
  <c r="Q11" i="12" a="1"/>
  <c r="Q11" i="12" s="1"/>
  <c r="S62" i="12" a="1"/>
  <c r="S62" i="12" s="1"/>
  <c r="Q158" i="12" a="1"/>
  <c r="Q158" i="12" s="1"/>
  <c r="Q51" i="12" a="1"/>
  <c r="Q51" i="12" s="1"/>
  <c r="Q288" i="12" a="1"/>
  <c r="Q288" i="12" s="1"/>
  <c r="Q107" i="12" a="1"/>
  <c r="Q107" i="12" s="1"/>
  <c r="Q148" i="12" a="1"/>
  <c r="Q148" i="12" s="1"/>
  <c r="S22" i="12" a="1"/>
  <c r="S22" i="12" s="1"/>
  <c r="S25" i="12" a="1"/>
  <c r="S25" i="12" s="1"/>
  <c r="Q128" i="12" a="1"/>
  <c r="Q128" i="12" s="1"/>
  <c r="S147" i="12" a="1"/>
  <c r="S147" i="12" s="1"/>
  <c r="Q156" i="12" a="1"/>
  <c r="Q156" i="12" s="1"/>
  <c r="Q26" i="12" a="1"/>
  <c r="Q26" i="12" s="1"/>
  <c r="S57" i="12" a="1"/>
  <c r="S57" i="12" s="1"/>
  <c r="S262" i="12" a="1"/>
  <c r="S262" i="12" s="1"/>
  <c r="S225" i="12" a="1"/>
  <c r="S225" i="12" s="1"/>
  <c r="Q219" i="12" a="1"/>
  <c r="Q219" i="12" s="1"/>
  <c r="Q68" i="12" a="1"/>
  <c r="Q68" i="12" s="1"/>
  <c r="Q255" i="12" a="1"/>
  <c r="Q255" i="12" s="1"/>
  <c r="S107" i="12" a="1"/>
  <c r="S107" i="12" s="1"/>
  <c r="Q194" i="12" a="1"/>
  <c r="Q194" i="12" s="1"/>
  <c r="Q124" i="12" a="1"/>
  <c r="Q124" i="12" s="1"/>
  <c r="Q309" i="12" a="1"/>
  <c r="Q309" i="12" s="1"/>
  <c r="S153" i="12" a="1"/>
  <c r="S153" i="12" s="1"/>
  <c r="Q298" i="12" a="1"/>
  <c r="Q298" i="12" s="1"/>
  <c r="Q304" i="12" a="1"/>
  <c r="Q304" i="12" s="1"/>
  <c r="Q24" i="12" a="1"/>
  <c r="Q24" i="12" s="1"/>
  <c r="Q171" i="12" a="1"/>
  <c r="Q171" i="12" s="1"/>
  <c r="Q292" i="12" a="1"/>
  <c r="Q292" i="12" s="1"/>
  <c r="S152" i="12" a="1"/>
  <c r="S152" i="12" s="1"/>
  <c r="S294" i="12" a="1"/>
  <c r="S294" i="12" s="1"/>
  <c r="Q303" i="12" a="1"/>
  <c r="Q303" i="12" s="1"/>
  <c r="S54" i="12" a="1"/>
  <c r="S54" i="12" s="1"/>
  <c r="Q211" i="12" a="1"/>
  <c r="Q211" i="12" s="1"/>
  <c r="Q130" i="12" a="1"/>
  <c r="Q130" i="12" s="1"/>
  <c r="Q316" i="12" a="1"/>
  <c r="Q316" i="12" s="1"/>
  <c r="Q154" i="12" a="1"/>
  <c r="Q154" i="12" s="1"/>
  <c r="S37" i="12" a="1"/>
  <c r="S37" i="12" s="1"/>
  <c r="Q57" i="12" a="1"/>
  <c r="Q57" i="12" s="1"/>
  <c r="S259" i="12" a="1"/>
  <c r="S259" i="12" s="1"/>
  <c r="Q97" i="12" a="1"/>
  <c r="Q97" i="12" s="1"/>
  <c r="Q53" i="12" a="1"/>
  <c r="Q53" i="12" s="1"/>
  <c r="S223" i="12" a="1"/>
  <c r="S223" i="12" s="1"/>
  <c r="S34" i="12" a="1"/>
  <c r="S34" i="12" s="1"/>
  <c r="S176" i="12" a="1"/>
  <c r="S176" i="12" s="1"/>
  <c r="Q283" i="12" a="1"/>
  <c r="Q283" i="12" s="1"/>
  <c r="S196" i="12" a="1"/>
  <c r="S196" i="12" s="1"/>
  <c r="S200" i="12" a="1"/>
  <c r="S200" i="12" s="1"/>
  <c r="Q27" i="12" a="1"/>
  <c r="Q27" i="12" s="1"/>
  <c r="Q147" i="12" a="1"/>
  <c r="Q147" i="12" s="1"/>
  <c r="Q193" i="12" a="1"/>
  <c r="Q193" i="12" s="1"/>
  <c r="Q7" i="12" a="1"/>
  <c r="Q7" i="12" s="1"/>
  <c r="Q113" i="12" a="1"/>
  <c r="Q113" i="12" s="1"/>
  <c r="Q305" i="12" a="1"/>
  <c r="Q305" i="12" s="1"/>
  <c r="Q118" i="12" a="1"/>
  <c r="Q118" i="12" s="1"/>
  <c r="S122" i="12" a="1"/>
  <c r="S122" i="12" s="1"/>
  <c r="S143" i="12" a="1"/>
  <c r="S143" i="12" s="1"/>
  <c r="Q102" i="12" a="1"/>
  <c r="Q102" i="12" s="1"/>
  <c r="S193" i="12" a="1"/>
  <c r="S193" i="12" s="1"/>
  <c r="S17" i="12" a="1"/>
  <c r="S17" i="12" s="1"/>
  <c r="Q117" i="12" a="1"/>
  <c r="Q117" i="12" s="1"/>
  <c r="Q12" i="12" a="1"/>
  <c r="Q12" i="12" s="1"/>
  <c r="S151" i="12" a="1"/>
  <c r="S151" i="12" s="1"/>
  <c r="Q221" i="12" a="1"/>
  <c r="Q221" i="12" s="1"/>
  <c r="S19" i="12" a="1"/>
  <c r="S19" i="12" s="1"/>
  <c r="S289" i="12" a="1"/>
  <c r="S289" i="12" s="1"/>
  <c r="S265" i="12" a="1"/>
  <c r="S265" i="12" s="1"/>
  <c r="Q243" i="12" a="1"/>
  <c r="Q243" i="12" s="1"/>
  <c r="S55" i="12" a="1"/>
  <c r="S55" i="12" s="1"/>
  <c r="S111" i="12" a="1"/>
  <c r="S111" i="12" s="1"/>
  <c r="Q62" i="12" a="1"/>
  <c r="Q62" i="12" s="1"/>
  <c r="S263" i="12" a="1"/>
  <c r="S263" i="12" s="1"/>
  <c r="Q150" i="12" a="1"/>
  <c r="Q150" i="12" s="1"/>
  <c r="S59" i="12" a="1"/>
  <c r="S59" i="12" s="1"/>
  <c r="S201" i="12" a="1"/>
  <c r="S201" i="12" s="1"/>
  <c r="Q35" i="12" a="1"/>
  <c r="Q35" i="12" s="1"/>
  <c r="S242" i="12" a="1"/>
  <c r="S242" i="12" s="1"/>
  <c r="S113" i="12" a="1"/>
  <c r="S113" i="12" s="1"/>
  <c r="S41" i="12" a="1"/>
  <c r="S41" i="12" s="1"/>
  <c r="S220" i="12" a="1"/>
  <c r="S220" i="12" s="1"/>
  <c r="Q250" i="12" a="1"/>
  <c r="Q250" i="12" s="1"/>
  <c r="Q311" i="12" a="1"/>
  <c r="Q311" i="12" s="1"/>
  <c r="Q242" i="12" a="1"/>
  <c r="Q242" i="12" s="1"/>
  <c r="Q247" i="12" a="1"/>
  <c r="Q247" i="12" s="1"/>
  <c r="Q163" i="12" a="1"/>
  <c r="Q163" i="12" s="1"/>
  <c r="S179" i="12" a="1"/>
  <c r="S179" i="12" s="1"/>
  <c r="Q30" i="12" a="1"/>
  <c r="Q30" i="12" s="1"/>
  <c r="S285" i="12" a="1"/>
  <c r="S285" i="12" s="1"/>
  <c r="S204" i="12" a="1"/>
  <c r="S204" i="12" s="1"/>
  <c r="S14" i="12" a="1"/>
  <c r="S14" i="12" s="1"/>
  <c r="Q166" i="12" a="1"/>
  <c r="Q166" i="12" s="1"/>
  <c r="Q165" i="12" a="1"/>
  <c r="Q165" i="12" s="1"/>
  <c r="S237" i="12" a="1"/>
  <c r="S237" i="12" s="1"/>
  <c r="Q55" i="12" a="1"/>
  <c r="Q55" i="12" s="1"/>
  <c r="S39" i="12" a="1"/>
  <c r="S39" i="12" s="1"/>
  <c r="S102" i="12" a="1"/>
  <c r="S102" i="12" s="1"/>
  <c r="Q73" i="12" a="1"/>
  <c r="Q73" i="12" s="1"/>
  <c r="S16" i="12" a="1"/>
  <c r="S16" i="12" s="1"/>
  <c r="S123" i="12" a="1"/>
  <c r="S123" i="12" s="1"/>
  <c r="S316" i="12" a="1"/>
  <c r="S316" i="12" s="1"/>
  <c r="S60" i="12" a="1"/>
  <c r="S60" i="12" s="1"/>
  <c r="S165" i="12" a="1"/>
  <c r="S165" i="12" s="1"/>
  <c r="Q157" i="12" a="1"/>
  <c r="Q157" i="12" s="1"/>
  <c r="S287" i="12" a="1"/>
  <c r="S287" i="12" s="1"/>
  <c r="Q75" i="12" a="1"/>
  <c r="Q75" i="12" s="1"/>
  <c r="Q295" i="12" a="1"/>
  <c r="Q295" i="12" s="1"/>
  <c r="S236" i="12" a="1"/>
  <c r="S236" i="12" s="1"/>
  <c r="Q38" i="12" a="1"/>
  <c r="Q38" i="12" s="1"/>
  <c r="Q69" i="12" a="1"/>
  <c r="Q69" i="12" s="1"/>
  <c r="Q132" i="12" a="1"/>
  <c r="Q132" i="12" s="1"/>
  <c r="S86" i="12" a="1"/>
  <c r="S86" i="12" s="1"/>
  <c r="S292" i="12" a="1"/>
  <c r="S292" i="12" s="1"/>
  <c r="S296" i="12" a="1"/>
  <c r="S296" i="12" s="1"/>
  <c r="S149" i="12" a="1"/>
  <c r="S149" i="12" s="1"/>
  <c r="Q210" i="12" a="1"/>
  <c r="Q210" i="12" s="1"/>
  <c r="S127" i="12" a="1"/>
  <c r="S127" i="12" s="1"/>
  <c r="Q70" i="12" a="1"/>
  <c r="Q70" i="12" s="1"/>
  <c r="Q267" i="12" a="1"/>
  <c r="Q267" i="12" s="1"/>
  <c r="S267" i="12" a="1"/>
  <c r="S267" i="12" s="1"/>
  <c r="S32" i="12" a="1"/>
  <c r="S32" i="12" s="1"/>
  <c r="S175" i="12" a="1"/>
  <c r="S175" i="12" s="1"/>
  <c r="Q240" i="12" a="1"/>
  <c r="Q240" i="12" s="1"/>
  <c r="S131" i="12" a="1"/>
  <c r="S131" i="12" s="1"/>
  <c r="S85" i="12" a="1"/>
  <c r="S85" i="12" s="1"/>
  <c r="Q37" i="12" a="1"/>
  <c r="Q37" i="12" s="1"/>
  <c r="Q21" i="12" a="1"/>
  <c r="Q21" i="12" s="1"/>
  <c r="S221" i="12" a="1"/>
  <c r="S221" i="12" s="1"/>
  <c r="S252" i="12" a="1"/>
  <c r="S252" i="12" s="1"/>
  <c r="S206" i="12" a="1"/>
  <c r="S206" i="12" s="1"/>
  <c r="Q131" i="12" a="1"/>
  <c r="Q131" i="12" s="1"/>
  <c r="Q175" i="12" a="1"/>
  <c r="Q175" i="12" s="1"/>
  <c r="S218" i="12" a="1"/>
  <c r="S218" i="12" s="1"/>
  <c r="S66" i="12" a="1"/>
  <c r="S66" i="12" s="1"/>
  <c r="Q206" i="12" a="1"/>
  <c r="Q206" i="12" s="1"/>
  <c r="Q123" i="12" a="1"/>
  <c r="Q123" i="12" s="1"/>
  <c r="S315" i="12" a="1"/>
  <c r="S315" i="12" s="1"/>
  <c r="S219" i="12" a="1"/>
  <c r="S219" i="12" s="1"/>
  <c r="Q106" i="12" a="1"/>
  <c r="Q106" i="12" s="1"/>
  <c r="S40" i="12" a="1"/>
  <c r="S40" i="12" s="1"/>
  <c r="S307" i="12" a="1"/>
  <c r="S307" i="12" s="1"/>
  <c r="S203" i="12" a="1"/>
  <c r="S203" i="12" s="1"/>
  <c r="Q82" i="12" a="1"/>
  <c r="Q82" i="12" s="1"/>
  <c r="Q22" i="12" a="1"/>
  <c r="Q22" i="12" s="1"/>
  <c r="Q112" i="12" a="1"/>
  <c r="Q112" i="12" s="1"/>
  <c r="S253" i="12" a="1"/>
  <c r="S253" i="12" s="1"/>
  <c r="Q34" i="12" a="1"/>
  <c r="Q34" i="12" s="1"/>
  <c r="Q249" i="12" a="1"/>
  <c r="Q249" i="12" s="1"/>
  <c r="S145" i="12" a="1"/>
  <c r="S145" i="12" s="1"/>
  <c r="S28" i="12" a="1"/>
  <c r="S28" i="12" s="1"/>
  <c r="S212" i="12" a="1"/>
  <c r="S212" i="12" s="1"/>
  <c r="S202" i="12" a="1"/>
  <c r="S202" i="12" s="1"/>
  <c r="S302" i="12" a="1"/>
  <c r="S302" i="12" s="1"/>
  <c r="S6" i="12" a="1"/>
  <c r="S6" i="12" s="1"/>
  <c r="S191" i="12" a="1"/>
  <c r="S191" i="12" s="1"/>
  <c r="Q286" i="12" a="1"/>
  <c r="Q286" i="12" s="1"/>
  <c r="Q179" i="12" a="1"/>
  <c r="Q179" i="12" s="1"/>
  <c r="S53" i="12" a="1"/>
  <c r="S53" i="12" s="1"/>
  <c r="Q312" i="12" a="1"/>
  <c r="Q312" i="12" s="1"/>
  <c r="Q218" i="12" a="1"/>
  <c r="Q218" i="12" s="1"/>
  <c r="Q120" i="12" a="1"/>
  <c r="Q120" i="12" s="1"/>
  <c r="S283" i="12" a="1"/>
  <c r="S283" i="12" s="1"/>
  <c r="S215" i="12" a="1"/>
  <c r="S215" i="12" s="1"/>
  <c r="S254" i="12" a="1"/>
  <c r="S254" i="12" s="1"/>
  <c r="S154" i="12" a="1"/>
  <c r="S154" i="12" s="1"/>
  <c r="Q80" i="12" a="1"/>
  <c r="Q80" i="12" s="1"/>
  <c r="Q32" i="12" a="1"/>
  <c r="Q32" i="12" s="1"/>
  <c r="Q61" i="12" a="1"/>
  <c r="Q61" i="12" s="1"/>
  <c r="Q149" i="12" a="1"/>
  <c r="Q149" i="12" s="1"/>
  <c r="S160" i="12" a="1"/>
  <c r="S160" i="12" s="1"/>
  <c r="Q301" i="12" a="1"/>
  <c r="Q301" i="12" s="1"/>
  <c r="S170" i="12" a="1"/>
  <c r="S170" i="12" s="1"/>
  <c r="Q39" i="12" a="1"/>
  <c r="Q39" i="12" s="1"/>
  <c r="S74" i="12" a="1"/>
  <c r="S74" i="12" s="1"/>
  <c r="Q310" i="12" a="1"/>
  <c r="Q310" i="12" s="1"/>
  <c r="Q155" i="12" a="1"/>
  <c r="Q155" i="12" s="1"/>
  <c r="S256" i="12" a="1"/>
  <c r="S256" i="12" s="1"/>
  <c r="S27" i="12" a="1"/>
  <c r="S27" i="12" s="1"/>
  <c r="S157" i="12" a="1"/>
  <c r="S157" i="12" s="1"/>
  <c r="Q297" i="12" a="1"/>
  <c r="Q297" i="12" s="1"/>
  <c r="S115" i="12" a="1"/>
  <c r="S115" i="12" s="1"/>
  <c r="Q248" i="12" a="1"/>
  <c r="Q248" i="12" s="1"/>
  <c r="Q31" i="12" a="1"/>
  <c r="Q31" i="12" s="1"/>
  <c r="S317" i="12" a="1"/>
  <c r="S317" i="12" s="1"/>
  <c r="Q306" i="12" a="1"/>
  <c r="Q306" i="12" s="1"/>
  <c r="S163" i="12" a="1"/>
  <c r="S163" i="12" s="1"/>
  <c r="S98" i="12" a="1"/>
  <c r="S98" i="12" s="1"/>
  <c r="Q270" i="12" a="1"/>
  <c r="Q270" i="12" s="1"/>
  <c r="S103" i="12" a="1"/>
  <c r="S103" i="12" s="1"/>
  <c r="Q238" i="12" a="1"/>
  <c r="Q238" i="12" s="1"/>
  <c r="S125" i="12" a="1"/>
  <c r="S125" i="12" s="1"/>
  <c r="S255" i="12" a="1"/>
  <c r="S255" i="12" s="1"/>
  <c r="Q8" i="12" a="1"/>
  <c r="Q8" i="12" s="1"/>
  <c r="S251" i="12" a="1"/>
  <c r="S251" i="12" s="1"/>
  <c r="Q146" i="12" a="1"/>
  <c r="Q146" i="12" s="1"/>
  <c r="S110" i="12" a="1"/>
  <c r="S110" i="12" s="1"/>
  <c r="S171" i="12" a="1"/>
  <c r="S171" i="12" s="1"/>
  <c r="S8" i="12" a="1"/>
  <c r="S8" i="12" s="1"/>
  <c r="Q204" i="12" a="1"/>
  <c r="Q204" i="12" s="1"/>
  <c r="S63" i="12" a="1"/>
  <c r="S63" i="12" s="1"/>
  <c r="S124" i="12" a="1"/>
  <c r="S124" i="12" s="1"/>
  <c r="S97" i="12" a="1"/>
  <c r="S97" i="12" s="1"/>
  <c r="Q202" i="12" a="1"/>
  <c r="Q202" i="12" s="1"/>
  <c r="Q220" i="12" a="1"/>
  <c r="Q220" i="12" s="1"/>
  <c r="Q18" i="12" a="1"/>
  <c r="Q18" i="12" s="1"/>
  <c r="Q195" i="12" a="1"/>
  <c r="Q195" i="12" s="1"/>
  <c r="S216" i="12" a="1"/>
  <c r="S216" i="12" s="1"/>
  <c r="S156" i="12" a="1"/>
  <c r="S156" i="12" s="1"/>
  <c r="S18" i="12" a="1"/>
  <c r="S18" i="12" s="1"/>
  <c r="Q244" i="12" a="1"/>
  <c r="Q244" i="12" s="1"/>
  <c r="S33" i="12" a="1"/>
  <c r="S33" i="12" s="1"/>
  <c r="Q208" i="12" a="1"/>
  <c r="Q208" i="12" s="1"/>
  <c r="Q60" i="12" a="1"/>
  <c r="Q60" i="12" s="1"/>
  <c r="S311" i="12" a="1"/>
  <c r="S311" i="12" s="1"/>
  <c r="Q256" i="12" a="1"/>
  <c r="Q256" i="12" s="1"/>
  <c r="S12" i="12" a="1"/>
  <c r="S12" i="12" s="1"/>
  <c r="S75" i="12" a="1"/>
  <c r="S75" i="12" s="1"/>
  <c r="S116" i="12" a="1"/>
  <c r="S116" i="12" s="1"/>
  <c r="S213" i="12" a="1"/>
  <c r="S213" i="12" s="1"/>
  <c r="S109" i="12" a="1"/>
  <c r="S109" i="12" s="1"/>
  <c r="S209" i="12" a="1"/>
  <c r="S209" i="12" s="1"/>
  <c r="S162" i="12" a="1"/>
  <c r="S162" i="12" s="1"/>
  <c r="S243" i="12" a="1"/>
  <c r="S243" i="12" s="1"/>
  <c r="S199" i="12" a="1"/>
  <c r="S199" i="12" s="1"/>
  <c r="S246" i="12" a="1"/>
  <c r="S246" i="12" s="1"/>
  <c r="Q260" i="12" a="1"/>
  <c r="Q260" i="12" s="1"/>
  <c r="D101" i="6"/>
  <c r="S90" i="4"/>
  <c r="S471" i="12"/>
  <c r="T90" i="4" s="1"/>
  <c r="S50" i="4"/>
  <c r="S430" i="12"/>
  <c r="T50" i="4" s="1"/>
  <c r="S60" i="4"/>
  <c r="S440" i="12"/>
  <c r="T60" i="4" s="1"/>
  <c r="AQ510" i="18"/>
  <c r="AP510" i="18"/>
  <c r="AA1374" i="18"/>
  <c r="Y1374" i="18"/>
  <c r="AN1374" i="18"/>
  <c r="AP1374" i="18"/>
  <c r="AL1374" i="18"/>
  <c r="AB1459" i="18"/>
  <c r="Z1459" i="18"/>
  <c r="AM1459" i="18"/>
  <c r="AQ1459" i="18"/>
  <c r="AO1459" i="18"/>
  <c r="AL1220" i="18"/>
  <c r="AM1220" i="18"/>
  <c r="Z1507" i="18"/>
  <c r="AB1507" i="18"/>
  <c r="AM1507" i="18"/>
  <c r="AO1507" i="18"/>
  <c r="AQ1507" i="18"/>
  <c r="S163" i="4"/>
  <c r="S545" i="12"/>
  <c r="T163" i="4" s="1"/>
  <c r="AP90" i="18"/>
  <c r="AQ90" i="18"/>
  <c r="AO120" i="18"/>
  <c r="AN120" i="18"/>
  <c r="AN283" i="18"/>
  <c r="AO283" i="18"/>
  <c r="AQ509" i="18"/>
  <c r="AP509" i="18"/>
  <c r="Y762" i="18"/>
  <c r="AA762" i="18"/>
  <c r="AN762" i="18"/>
  <c r="AL762" i="18"/>
  <c r="AL531" i="18"/>
  <c r="AM531" i="18"/>
  <c r="AL63" i="18"/>
  <c r="AM63" i="18"/>
  <c r="AM323" i="18"/>
  <c r="AL323" i="18"/>
  <c r="AP647" i="18"/>
  <c r="AQ647" i="18"/>
  <c r="AB1034" i="18"/>
  <c r="Z1034" i="18"/>
  <c r="AO1034" i="18"/>
  <c r="AQ1034" i="18"/>
  <c r="AL361" i="18"/>
  <c r="AM361" i="18"/>
  <c r="AL510" i="18"/>
  <c r="AM510" i="18"/>
  <c r="AQ832" i="18"/>
  <c r="AP832" i="18"/>
  <c r="AL942" i="18"/>
  <c r="AP942" i="18"/>
  <c r="AA942" i="18"/>
  <c r="Y942" i="18"/>
  <c r="AQ1220" i="18"/>
  <c r="AP1220" i="18"/>
  <c r="AO1239" i="18"/>
  <c r="AN1239" i="18"/>
  <c r="Y870" i="18"/>
  <c r="AA870" i="18"/>
  <c r="AP870" i="18"/>
  <c r="AN934" i="18"/>
  <c r="Y934" i="18"/>
  <c r="AL934" i="18"/>
  <c r="AA934" i="18"/>
  <c r="AA1059" i="18"/>
  <c r="Y1059" i="18"/>
  <c r="AP1059" i="18"/>
  <c r="AL1059" i="18"/>
  <c r="AA1179" i="18"/>
  <c r="Y1179" i="18"/>
  <c r="AP1179" i="18"/>
  <c r="AM1328" i="18"/>
  <c r="AL1328" i="18"/>
  <c r="AO1343" i="18"/>
  <c r="AN1343" i="18"/>
  <c r="AO1005" i="18"/>
  <c r="AN1005" i="18"/>
  <c r="AN1220" i="18"/>
  <c r="AA1220" i="18"/>
  <c r="Y1220" i="18"/>
  <c r="AP1328" i="18"/>
  <c r="AQ1328" i="18"/>
  <c r="AO1527" i="18"/>
  <c r="AN1527" i="18"/>
  <c r="AB862" i="18"/>
  <c r="Z862" i="18"/>
  <c r="AQ862" i="18"/>
  <c r="AM862" i="18"/>
  <c r="Y1290" i="18"/>
  <c r="AA1290" i="18"/>
  <c r="AL1290" i="18"/>
  <c r="AN1290" i="18"/>
  <c r="AP1290" i="18"/>
  <c r="AL1179" i="18"/>
  <c r="S28" i="4"/>
  <c r="S407" i="12"/>
  <c r="T28" i="4" s="1"/>
  <c r="S156" i="4"/>
  <c r="S538" i="12"/>
  <c r="T156" i="4" s="1"/>
  <c r="K80" i="3"/>
  <c r="F462" i="12"/>
  <c r="L80" i="3" s="1"/>
  <c r="AC135" i="12"/>
  <c r="AQ44" i="18"/>
  <c r="AP44" i="18"/>
  <c r="AL117" i="18"/>
  <c r="AN117" i="18"/>
  <c r="AP117" i="18"/>
  <c r="Y117" i="18"/>
  <c r="AA117" i="18"/>
  <c r="AN274" i="18"/>
  <c r="AO274" i="18"/>
  <c r="AL620" i="18"/>
  <c r="AM620" i="18"/>
  <c r="AP155" i="18"/>
  <c r="AQ155" i="18"/>
  <c r="AA323" i="18"/>
  <c r="Y323" i="18"/>
  <c r="AN323" i="18"/>
  <c r="AP323" i="18"/>
  <c r="AO896" i="18"/>
  <c r="AN896" i="18"/>
  <c r="AQ76" i="18"/>
  <c r="AP76" i="18"/>
  <c r="AO961" i="18"/>
  <c r="AN961" i="18"/>
  <c r="Y856" i="18"/>
  <c r="AA856" i="18"/>
  <c r="AN856" i="18"/>
  <c r="AL1307" i="18"/>
  <c r="AM1307" i="18"/>
  <c r="AN1521" i="18"/>
  <c r="AO1521" i="18"/>
  <c r="AB1005" i="18"/>
  <c r="Z1005" i="18"/>
  <c r="AQ1005" i="18"/>
  <c r="AM1005" i="18"/>
  <c r="AO862" i="18"/>
  <c r="AN862" i="18"/>
  <c r="K158" i="3"/>
  <c r="F541" i="12"/>
  <c r="K125" i="3"/>
  <c r="F508" i="12"/>
  <c r="S191" i="4"/>
  <c r="S573" i="12"/>
  <c r="T191" i="4" s="1"/>
  <c r="AL342" i="18"/>
  <c r="AM342" i="18"/>
  <c r="AA1051" i="18"/>
  <c r="Y1051" i="18"/>
  <c r="AL1051" i="18"/>
  <c r="AN1051" i="18"/>
  <c r="Z832" i="18"/>
  <c r="AB832" i="18"/>
  <c r="AM832" i="18"/>
  <c r="AA1358" i="18"/>
  <c r="Y1358" i="18"/>
  <c r="AL1358" i="18"/>
  <c r="AN1358" i="18"/>
  <c r="AN870" i="18"/>
  <c r="AO870" i="18"/>
  <c r="AP1330" i="18"/>
  <c r="AA1330" i="18"/>
  <c r="Y1330" i="18"/>
  <c r="AN1330" i="18"/>
  <c r="AM1236" i="18"/>
  <c r="AL1236" i="18"/>
  <c r="AP856" i="18"/>
  <c r="K84" i="3"/>
  <c r="F466" i="12"/>
  <c r="L84" i="3" s="1"/>
  <c r="I330" i="12"/>
  <c r="AL513" i="18"/>
  <c r="AM513" i="18"/>
  <c r="AM1187" i="18"/>
  <c r="AL1187" i="18"/>
  <c r="Z361" i="18"/>
  <c r="AB361" i="18"/>
  <c r="AO1068" i="18"/>
  <c r="AN1068" i="18"/>
  <c r="AP1239" i="18"/>
  <c r="AQ1239" i="18"/>
  <c r="Z1059" i="18"/>
  <c r="AB1059" i="18"/>
  <c r="AM1059" i="18"/>
  <c r="AQ1059" i="18"/>
  <c r="AQ1336" i="18"/>
  <c r="AP1336" i="18"/>
  <c r="AP951" i="18"/>
  <c r="AQ951" i="18"/>
  <c r="AO1071" i="18"/>
  <c r="AN1071" i="18"/>
  <c r="AM1280" i="18"/>
  <c r="AL1280" i="18"/>
  <c r="F465" i="12"/>
  <c r="L83" i="3" s="1"/>
  <c r="K42" i="3"/>
  <c r="F423" i="12"/>
  <c r="L42" i="3" s="1"/>
  <c r="K54" i="3"/>
  <c r="F435" i="12"/>
  <c r="L54" i="3" s="1"/>
  <c r="AN337" i="18"/>
  <c r="AO337" i="18"/>
  <c r="Z417" i="18"/>
  <c r="AB417" i="18"/>
  <c r="AQ417" i="18"/>
  <c r="Y513" i="18"/>
  <c r="AA513" i="18"/>
  <c r="AP513" i="18"/>
  <c r="AM514" i="18"/>
  <c r="AL514" i="18"/>
  <c r="AN792" i="18"/>
  <c r="AO792" i="18"/>
  <c r="AP688" i="18"/>
  <c r="AQ688" i="18"/>
  <c r="AP63" i="18"/>
  <c r="AQ63" i="18"/>
  <c r="Z323" i="18"/>
  <c r="AB323" i="18"/>
  <c r="AQ323" i="18"/>
  <c r="AP762" i="18"/>
  <c r="AQ762" i="18"/>
  <c r="AO361" i="18"/>
  <c r="AN361" i="18"/>
  <c r="AN531" i="18"/>
  <c r="AO531" i="18"/>
  <c r="AN942" i="18"/>
  <c r="AO942" i="18"/>
  <c r="AM1068" i="18"/>
  <c r="AL1068" i="18"/>
  <c r="AN1553" i="18"/>
  <c r="AO1553" i="18"/>
  <c r="AO1179" i="18"/>
  <c r="AN1179" i="18"/>
  <c r="AL1394" i="18"/>
  <c r="AM1394" i="18"/>
  <c r="Y951" i="18"/>
  <c r="AA951" i="18"/>
  <c r="AN951" i="18"/>
  <c r="Y1116" i="18"/>
  <c r="AA1116" i="18"/>
  <c r="F546" i="12"/>
  <c r="S572" i="12"/>
  <c r="T190" i="4" s="1"/>
  <c r="S45" i="4"/>
  <c r="S425" i="12"/>
  <c r="T45" i="4" s="1"/>
  <c r="AO323" i="18"/>
  <c r="S181" i="4"/>
  <c r="S563" i="12"/>
  <c r="T181" i="4" s="1"/>
  <c r="J23" i="6"/>
  <c r="AO394" i="18"/>
  <c r="AN394" i="18"/>
  <c r="AM28" i="18"/>
  <c r="Z28" i="18"/>
  <c r="AO28" i="18"/>
  <c r="AB28" i="18"/>
  <c r="AQ28" i="18"/>
  <c r="AN435" i="18"/>
  <c r="AO435" i="18"/>
  <c r="AD119" i="18"/>
  <c r="AS119" i="18"/>
  <c r="AM417" i="18"/>
  <c r="AL417" i="18"/>
  <c r="AO513" i="18"/>
  <c r="AN513" i="18"/>
  <c r="AQ557" i="18"/>
  <c r="AP557" i="18"/>
  <c r="AN748" i="18"/>
  <c r="AO748" i="18"/>
  <c r="AQ361" i="18"/>
  <c r="AP361" i="18"/>
  <c r="AP1051" i="18"/>
  <c r="AQ1051" i="18"/>
  <c r="AN155" i="18"/>
  <c r="AL155" i="18"/>
  <c r="Y155" i="18"/>
  <c r="AA155" i="18"/>
  <c r="AQ789" i="18"/>
  <c r="AP789" i="18"/>
  <c r="Z1073" i="18"/>
  <c r="AB1073" i="18"/>
  <c r="AM1073" i="18"/>
  <c r="AO1073" i="18"/>
  <c r="AL76" i="18"/>
  <c r="AA76" i="18"/>
  <c r="AN76" i="18"/>
  <c r="Y76" i="18"/>
  <c r="Y361" i="18"/>
  <c r="AA361" i="18"/>
  <c r="Y531" i="18"/>
  <c r="AA531" i="18"/>
  <c r="AO832" i="18"/>
  <c r="AN832" i="18"/>
  <c r="AP954" i="18"/>
  <c r="AQ954" i="18"/>
  <c r="AL1116" i="18"/>
  <c r="AM1116" i="18"/>
  <c r="AO1314" i="18"/>
  <c r="AN1314" i="18"/>
  <c r="Z1361" i="18"/>
  <c r="AB1361" i="18"/>
  <c r="AM1361" i="18"/>
  <c r="AO1361" i="18"/>
  <c r="AL856" i="18"/>
  <c r="AM856" i="18"/>
  <c r="Z870" i="18"/>
  <c r="AB870" i="18"/>
  <c r="AQ870" i="18"/>
  <c r="AM870" i="18"/>
  <c r="AO1059" i="18"/>
  <c r="AN1059" i="18"/>
  <c r="AB1179" i="18"/>
  <c r="Z1179" i="18"/>
  <c r="AM1179" i="18"/>
  <c r="AQ1179" i="18"/>
  <c r="AQ1420" i="18"/>
  <c r="AB1420" i="18"/>
  <c r="Z1420" i="18"/>
  <c r="AM1420" i="18"/>
  <c r="AO1420" i="18"/>
  <c r="Z1071" i="18"/>
  <c r="AB1071" i="18"/>
  <c r="AQ1071" i="18"/>
  <c r="AM1071" i="18"/>
  <c r="AN1131" i="18"/>
  <c r="AO1131" i="18"/>
  <c r="Z1236" i="18"/>
  <c r="AB1236" i="18"/>
  <c r="AO1236" i="18"/>
  <c r="AP1351" i="18"/>
  <c r="AQ1351" i="18"/>
  <c r="AA1507" i="18"/>
  <c r="AN1507" i="18"/>
  <c r="Y1507" i="18"/>
  <c r="AP1507" i="18"/>
  <c r="S497" i="12"/>
  <c r="T116" i="4" s="1"/>
  <c r="S435" i="12"/>
  <c r="T55" i="4" s="1"/>
  <c r="F452" i="12"/>
  <c r="L71" i="3" s="1"/>
  <c r="K62" i="3"/>
  <c r="F443" i="12"/>
  <c r="L62" i="3" s="1"/>
  <c r="F485" i="12"/>
  <c r="AQ1236" i="18"/>
  <c r="R78" i="6"/>
  <c r="AM360" i="12" l="1"/>
  <c r="AM372" i="12"/>
  <c r="F417" i="12"/>
  <c r="L37" i="3" s="1"/>
  <c r="O592" i="12"/>
  <c r="P108" i="6"/>
  <c r="P592" i="12"/>
  <c r="M108" i="6"/>
  <c r="Q592" i="12"/>
  <c r="K108" i="6" s="1"/>
  <c r="Q108" i="6"/>
  <c r="N593" i="12" a="1"/>
  <c r="N593" i="12" s="1"/>
  <c r="M101" i="6"/>
  <c r="F387" i="12"/>
  <c r="L7" i="3" s="1"/>
  <c r="K7" i="3"/>
  <c r="S529" i="12"/>
  <c r="T147" i="4" s="1"/>
  <c r="F582" i="12"/>
  <c r="L104" i="3" s="1"/>
  <c r="F394" i="12"/>
  <c r="L14" i="3" s="1"/>
  <c r="S465" i="12"/>
  <c r="T84" i="4" s="1"/>
  <c r="S455" i="12"/>
  <c r="T75" i="4" s="1"/>
  <c r="S484" i="12"/>
  <c r="T103" i="4" s="1"/>
  <c r="F407" i="12"/>
  <c r="L27" i="3" s="1"/>
  <c r="F501" i="12"/>
  <c r="F496" i="12"/>
  <c r="F558" i="12"/>
  <c r="S517" i="12"/>
  <c r="T135" i="4" s="1"/>
  <c r="S469" i="12"/>
  <c r="T88" i="4" s="1"/>
  <c r="F521" i="12"/>
  <c r="S451" i="12"/>
  <c r="T71" i="4" s="1"/>
  <c r="S462" i="12"/>
  <c r="T81" i="4" s="1"/>
  <c r="S431" i="12"/>
  <c r="T51" i="4" s="1"/>
  <c r="AN340" i="12"/>
  <c r="P66" i="6" s="1"/>
  <c r="F527" i="12"/>
  <c r="F453" i="12"/>
  <c r="L72" i="3" s="1"/>
  <c r="S584" i="12"/>
  <c r="T202" i="4" s="1"/>
  <c r="S399" i="12"/>
  <c r="T20" i="4" s="1"/>
  <c r="S452" i="12"/>
  <c r="T72" i="4" s="1"/>
  <c r="F534" i="12"/>
  <c r="AN367" i="12"/>
  <c r="P93" i="6" s="1"/>
  <c r="AP353" i="12"/>
  <c r="Q79" i="6" s="1"/>
  <c r="F514" i="12"/>
  <c r="S388" i="12"/>
  <c r="T9" i="4" s="1"/>
  <c r="S562" i="12"/>
  <c r="T180" i="4" s="1"/>
  <c r="S448" i="12"/>
  <c r="T68" i="4" s="1"/>
  <c r="AO341" i="12"/>
  <c r="AO347" i="12"/>
  <c r="AM361" i="12"/>
  <c r="AM368" i="12"/>
  <c r="AO356" i="12"/>
  <c r="AO346" i="12"/>
  <c r="AO370" i="12"/>
  <c r="AO367" i="12"/>
  <c r="AO351" i="12"/>
  <c r="N101" i="6"/>
  <c r="AP357" i="12"/>
  <c r="Q83" i="6" s="1"/>
  <c r="AP354" i="12"/>
  <c r="Q80" i="6" s="1"/>
  <c r="AM350" i="12"/>
  <c r="AO368" i="12"/>
  <c r="AP339" i="12"/>
  <c r="Q65" i="6" s="1"/>
  <c r="AN368" i="12"/>
  <c r="P94" i="6" s="1"/>
  <c r="AM362" i="12"/>
  <c r="AO355" i="12"/>
  <c r="AM364" i="12"/>
  <c r="AO362" i="12"/>
  <c r="AN346" i="12"/>
  <c r="P72" i="6" s="1"/>
  <c r="AP351" i="12"/>
  <c r="Q77" i="6" s="1"/>
  <c r="AN372" i="12"/>
  <c r="P99" i="6" s="1"/>
  <c r="R364" i="12"/>
  <c r="K107" i="3"/>
  <c r="F489" i="12"/>
  <c r="AN330" i="12"/>
  <c r="AN227" i="12"/>
  <c r="AN135" i="12"/>
  <c r="AN328" i="12"/>
  <c r="AP368" i="12"/>
  <c r="Q94" i="6" s="1"/>
  <c r="AP363" i="12"/>
  <c r="Q89" i="6" s="1"/>
  <c r="AP343" i="12"/>
  <c r="Q69" i="6" s="1"/>
  <c r="AP135" i="12"/>
  <c r="AP328" i="12"/>
  <c r="AP340" i="12"/>
  <c r="Q66" i="6" s="1"/>
  <c r="AN365" i="12"/>
  <c r="P91" i="6" s="1"/>
  <c r="AN373" i="12"/>
  <c r="P100" i="6" s="1"/>
  <c r="AN362" i="12"/>
  <c r="P88" i="6" s="1"/>
  <c r="AP367" i="12"/>
  <c r="Q93" i="6" s="1"/>
  <c r="AP358" i="12"/>
  <c r="Q84" i="6" s="1"/>
  <c r="AN348" i="12"/>
  <c r="P74" i="6" s="1"/>
  <c r="AP319" i="12"/>
  <c r="AP332" i="12"/>
  <c r="AP365" i="12"/>
  <c r="Q91" i="6" s="1"/>
  <c r="AN342" i="12"/>
  <c r="P68" i="6" s="1"/>
  <c r="AM373" i="12"/>
  <c r="AO365" i="12"/>
  <c r="AO325" i="12"/>
  <c r="AO335" i="12" s="1"/>
  <c r="AO42" i="12"/>
  <c r="AO326" i="12"/>
  <c r="AM347" i="12"/>
  <c r="AM341" i="12"/>
  <c r="AO345" i="12"/>
  <c r="AM343" i="12"/>
  <c r="AM135" i="12"/>
  <c r="AM328" i="12"/>
  <c r="AM327" i="12"/>
  <c r="AM345" i="12"/>
  <c r="AO338" i="12"/>
  <c r="AO361" i="12"/>
  <c r="AO349" i="12"/>
  <c r="AM348" i="12"/>
  <c r="AM181" i="12"/>
  <c r="AM329" i="12"/>
  <c r="AP329" i="12"/>
  <c r="AP181" i="12"/>
  <c r="AN338" i="12"/>
  <c r="P64" i="6" s="1"/>
  <c r="AN344" i="12"/>
  <c r="P70" i="6" s="1"/>
  <c r="AN42" i="12"/>
  <c r="AN337" i="12"/>
  <c r="P63" i="6" s="1"/>
  <c r="AN326" i="12"/>
  <c r="AN325" i="12"/>
  <c r="AN335" i="12" s="1"/>
  <c r="G24" i="6" s="1"/>
  <c r="AN350" i="12"/>
  <c r="P76" i="6" s="1"/>
  <c r="AP370" i="12"/>
  <c r="Q96" i="6" s="1"/>
  <c r="AN352" i="12"/>
  <c r="P78" i="6" s="1"/>
  <c r="AP364" i="12"/>
  <c r="Q90" i="6" s="1"/>
  <c r="AN366" i="12"/>
  <c r="P92" i="6" s="1"/>
  <c r="AP360" i="12"/>
  <c r="Q86" i="6" s="1"/>
  <c r="AP346" i="12"/>
  <c r="Q72" i="6" s="1"/>
  <c r="AP371" i="12"/>
  <c r="Q98" i="6" s="1"/>
  <c r="AP337" i="12"/>
  <c r="Q63" i="6" s="1"/>
  <c r="AP325" i="12"/>
  <c r="AP335" i="12" s="1"/>
  <c r="G28" i="6" s="1"/>
  <c r="AP42" i="12"/>
  <c r="AP326" i="12"/>
  <c r="AN353" i="12"/>
  <c r="P79" i="6" s="1"/>
  <c r="AP373" i="12"/>
  <c r="Q100" i="6" s="1"/>
  <c r="AN181" i="12"/>
  <c r="AN329" i="12"/>
  <c r="AP361" i="12"/>
  <c r="Q87" i="6" s="1"/>
  <c r="AN354" i="12"/>
  <c r="P80" i="6" s="1"/>
  <c r="AP355" i="12"/>
  <c r="Q81" i="6" s="1"/>
  <c r="AN327" i="12"/>
  <c r="AO337" i="12"/>
  <c r="AO327" i="12"/>
  <c r="AO342" i="12"/>
  <c r="AO357" i="12"/>
  <c r="AM331" i="12"/>
  <c r="AM273" i="12"/>
  <c r="AM337" i="12"/>
  <c r="AM325" i="12"/>
  <c r="AM335" i="12" s="1"/>
  <c r="AM42" i="12"/>
  <c r="AM326" i="12"/>
  <c r="AM338" i="12"/>
  <c r="AM349" i="12"/>
  <c r="AO344" i="12"/>
  <c r="AM339" i="12"/>
  <c r="AM352" i="12"/>
  <c r="AM340" i="12"/>
  <c r="AR340" i="12" s="1"/>
  <c r="R66" i="6" s="1"/>
  <c r="AO358" i="12"/>
  <c r="AN332" i="12"/>
  <c r="AN319" i="12"/>
  <c r="AP344" i="12"/>
  <c r="Q70" i="6" s="1"/>
  <c r="AP345" i="12"/>
  <c r="Q71" i="6" s="1"/>
  <c r="AN339" i="12"/>
  <c r="P65" i="6" s="1"/>
  <c r="AN351" i="12"/>
  <c r="P77" i="6" s="1"/>
  <c r="AN343" i="12"/>
  <c r="P69" i="6" s="1"/>
  <c r="AN361" i="12"/>
  <c r="P87" i="6" s="1"/>
  <c r="AN355" i="12"/>
  <c r="P81" i="6" s="1"/>
  <c r="AP352" i="12"/>
  <c r="Q78" i="6" s="1"/>
  <c r="AN358" i="12"/>
  <c r="P84" i="6" s="1"/>
  <c r="AN345" i="12"/>
  <c r="P71" i="6" s="1"/>
  <c r="AN360" i="12"/>
  <c r="P86" i="6" s="1"/>
  <c r="AN371" i="12"/>
  <c r="P98" i="6" s="1"/>
  <c r="AN363" i="12"/>
  <c r="P89" i="6" s="1"/>
  <c r="AP348" i="12"/>
  <c r="Q74" i="6" s="1"/>
  <c r="AN370" i="12"/>
  <c r="P96" i="6" s="1"/>
  <c r="AN356" i="12"/>
  <c r="P82" i="6" s="1"/>
  <c r="AN359" i="12"/>
  <c r="P85" i="6" s="1"/>
  <c r="AP327" i="12"/>
  <c r="AM358" i="12"/>
  <c r="AM359" i="12"/>
  <c r="AM353" i="12"/>
  <c r="AO329" i="12"/>
  <c r="AO181" i="12"/>
  <c r="AO343" i="12"/>
  <c r="AO227" i="12"/>
  <c r="AO330" i="12"/>
  <c r="AO339" i="12"/>
  <c r="AM367" i="12"/>
  <c r="AO352" i="12"/>
  <c r="AM346" i="12"/>
  <c r="AO328" i="12"/>
  <c r="AO135" i="12"/>
  <c r="AM357" i="12"/>
  <c r="AP372" i="12"/>
  <c r="Q99" i="6" s="1"/>
  <c r="AP341" i="12"/>
  <c r="Q67" i="6" s="1"/>
  <c r="AN357" i="12"/>
  <c r="P83" i="6" s="1"/>
  <c r="AP331" i="12"/>
  <c r="AP273" i="12"/>
  <c r="AP347" i="12"/>
  <c r="Q73" i="6" s="1"/>
  <c r="AP338" i="12"/>
  <c r="Q64" i="6" s="1"/>
  <c r="AN273" i="12"/>
  <c r="AN331" i="12"/>
  <c r="AP362" i="12"/>
  <c r="Q88" i="6" s="1"/>
  <c r="AN341" i="12"/>
  <c r="P67" i="6" s="1"/>
  <c r="AP359" i="12"/>
  <c r="Q85" i="6" s="1"/>
  <c r="AP227" i="12"/>
  <c r="AP330" i="12"/>
  <c r="AN349" i="12"/>
  <c r="P75" i="6" s="1"/>
  <c r="AP349" i="12"/>
  <c r="Q75" i="6" s="1"/>
  <c r="AN347" i="12"/>
  <c r="P73" i="6" s="1"/>
  <c r="AP356" i="12"/>
  <c r="Q82" i="6" s="1"/>
  <c r="AN364" i="12"/>
  <c r="P90" i="6" s="1"/>
  <c r="AN369" i="12"/>
  <c r="P95" i="6" s="1"/>
  <c r="AP369" i="12"/>
  <c r="Q95" i="6" s="1"/>
  <c r="AP350" i="12"/>
  <c r="Q76" i="6" s="1"/>
  <c r="AM354" i="12"/>
  <c r="AO340" i="12"/>
  <c r="AM363" i="12"/>
  <c r="AM356" i="12"/>
  <c r="AM370" i="12"/>
  <c r="AO353" i="12"/>
  <c r="AM342" i="12"/>
  <c r="AO363" i="12"/>
  <c r="AM344" i="12"/>
  <c r="AO273" i="12"/>
  <c r="AO331" i="12"/>
  <c r="AM332" i="12"/>
  <c r="AM319" i="12"/>
  <c r="AO348" i="12"/>
  <c r="AM366" i="12"/>
  <c r="AO360" i="12"/>
  <c r="AM351" i="12"/>
  <c r="AO319" i="12"/>
  <c r="AO332" i="12"/>
  <c r="AM371" i="12"/>
  <c r="AM330" i="12"/>
  <c r="AM227" i="12"/>
  <c r="AO373" i="12"/>
  <c r="AO369" i="12"/>
  <c r="AM365" i="12"/>
  <c r="AO372" i="12"/>
  <c r="AO359" i="12"/>
  <c r="AO371" i="12"/>
  <c r="AM369" i="12"/>
  <c r="AR369" i="12" s="1"/>
  <c r="R95" i="6" s="1"/>
  <c r="I325" i="12"/>
  <c r="I335" i="12" s="1"/>
  <c r="E27" i="6" s="1"/>
  <c r="R353" i="12"/>
  <c r="Q357" i="12"/>
  <c r="G83" i="6" s="1"/>
  <c r="S358" i="12"/>
  <c r="H84" i="6" s="1"/>
  <c r="I327" i="12"/>
  <c r="F101" i="6"/>
  <c r="P369" i="12"/>
  <c r="Z369" i="12" s="1"/>
  <c r="I95" i="6" s="1"/>
  <c r="R368" i="12"/>
  <c r="Q358" i="12"/>
  <c r="G84" i="6" s="1"/>
  <c r="S351" i="12"/>
  <c r="H77" i="6" s="1"/>
  <c r="Q364" i="12"/>
  <c r="G90" i="6" s="1"/>
  <c r="AB135" i="12"/>
  <c r="S369" i="12"/>
  <c r="H95" i="6" s="1"/>
  <c r="H330" i="12"/>
  <c r="Q346" i="12"/>
  <c r="G72" i="6" s="1"/>
  <c r="S347" i="12"/>
  <c r="H73" i="6" s="1"/>
  <c r="S344" i="12"/>
  <c r="H70" i="6" s="1"/>
  <c r="Q360" i="12"/>
  <c r="G86" i="6" s="1"/>
  <c r="Q373" i="12"/>
  <c r="G100" i="6" s="1"/>
  <c r="Q339" i="12"/>
  <c r="G65" i="6" s="1"/>
  <c r="H327" i="12"/>
  <c r="G593" i="12"/>
  <c r="D109" i="6"/>
  <c r="F593" i="12"/>
  <c r="E594" i="12" a="1"/>
  <c r="E594" i="12" s="1"/>
  <c r="G109" i="6"/>
  <c r="H593" i="12"/>
  <c r="B109" i="6" s="1"/>
  <c r="H328" i="12"/>
  <c r="P371" i="12"/>
  <c r="S359" i="12"/>
  <c r="H85" i="6" s="1"/>
  <c r="X135" i="12"/>
  <c r="X227" i="12"/>
  <c r="P361" i="12"/>
  <c r="P352" i="12"/>
  <c r="Q350" i="12"/>
  <c r="G76" i="6" s="1"/>
  <c r="Q340" i="12"/>
  <c r="G66" i="6" s="1"/>
  <c r="Q371" i="12"/>
  <c r="G98" i="6" s="1"/>
  <c r="Q343" i="12"/>
  <c r="G69" i="6" s="1"/>
  <c r="S367" i="12"/>
  <c r="H93" i="6" s="1"/>
  <c r="Q370" i="12"/>
  <c r="G96" i="6" s="1"/>
  <c r="Q367" i="12"/>
  <c r="G93" i="6" s="1"/>
  <c r="Z227" i="12"/>
  <c r="AB273" i="12"/>
  <c r="Q368" i="12"/>
  <c r="G94" i="6" s="1"/>
  <c r="S373" i="12"/>
  <c r="H100" i="6" s="1"/>
  <c r="Q366" i="12"/>
  <c r="G92" i="6" s="1"/>
  <c r="S364" i="12"/>
  <c r="H90" i="6" s="1"/>
  <c r="S365" i="12"/>
  <c r="H91" i="6" s="1"/>
  <c r="S349" i="12"/>
  <c r="H75" i="6" s="1"/>
  <c r="Q363" i="12"/>
  <c r="G89" i="6" s="1"/>
  <c r="S363" i="12"/>
  <c r="H89" i="6" s="1"/>
  <c r="Q353" i="12"/>
  <c r="G79" i="6" s="1"/>
  <c r="S348" i="12"/>
  <c r="H74" i="6" s="1"/>
  <c r="S346" i="12"/>
  <c r="H72" i="6" s="1"/>
  <c r="Q344" i="12"/>
  <c r="G70" i="6" s="1"/>
  <c r="Q356" i="12"/>
  <c r="G82" i="6" s="1"/>
  <c r="S330" i="12"/>
  <c r="Q365" i="12"/>
  <c r="G91" i="6" s="1"/>
  <c r="Q332" i="12"/>
  <c r="S331" i="12"/>
  <c r="Q330" i="12"/>
  <c r="S356" i="12"/>
  <c r="H82" i="6" s="1"/>
  <c r="AB227" i="12"/>
  <c r="X273" i="12"/>
  <c r="Z273" i="12"/>
  <c r="H331" i="12"/>
  <c r="H332" i="12"/>
  <c r="Z135" i="12"/>
  <c r="Z181" i="12"/>
  <c r="I329" i="12"/>
  <c r="R350" i="12"/>
  <c r="P341" i="12"/>
  <c r="R327" i="12"/>
  <c r="R347" i="12"/>
  <c r="P347" i="12"/>
  <c r="R355" i="12"/>
  <c r="P367" i="12"/>
  <c r="Z367" i="12" s="1"/>
  <c r="I93" i="6" s="1"/>
  <c r="R360" i="12"/>
  <c r="R344" i="12"/>
  <c r="P363" i="12"/>
  <c r="R367" i="12"/>
  <c r="P345" i="12"/>
  <c r="R351" i="12"/>
  <c r="P332" i="12"/>
  <c r="P343" i="12"/>
  <c r="R361" i="12"/>
  <c r="R363" i="12"/>
  <c r="R346" i="12"/>
  <c r="P348" i="12"/>
  <c r="AB319" i="12"/>
  <c r="Q359" i="12"/>
  <c r="G85" i="6" s="1"/>
  <c r="Q328" i="12"/>
  <c r="Q362" i="12"/>
  <c r="G88" i="6" s="1"/>
  <c r="S357" i="12"/>
  <c r="H83" i="6" s="1"/>
  <c r="S361" i="12"/>
  <c r="H87" i="6" s="1"/>
  <c r="S350" i="12"/>
  <c r="H76" i="6" s="1"/>
  <c r="G97" i="6"/>
  <c r="S328" i="12"/>
  <c r="S340" i="12"/>
  <c r="H66" i="6" s="1"/>
  <c r="S353" i="12"/>
  <c r="H79" i="6" s="1"/>
  <c r="S354" i="12"/>
  <c r="H80" i="6" s="1"/>
  <c r="S338" i="12"/>
  <c r="H64" i="6" s="1"/>
  <c r="S360" i="12"/>
  <c r="H86" i="6" s="1"/>
  <c r="S355" i="12"/>
  <c r="H81" i="6" s="1"/>
  <c r="Q369" i="12"/>
  <c r="G95" i="6" s="1"/>
  <c r="S352" i="12"/>
  <c r="H78" i="6" s="1"/>
  <c r="S329" i="12"/>
  <c r="S341" i="12"/>
  <c r="H67" i="6" s="1"/>
  <c r="Q342" i="12"/>
  <c r="G68" i="6" s="1"/>
  <c r="Q349" i="12"/>
  <c r="G75" i="6" s="1"/>
  <c r="S337" i="12"/>
  <c r="H63" i="6" s="1"/>
  <c r="S326" i="12"/>
  <c r="S325" i="12"/>
  <c r="S335" i="12" s="1"/>
  <c r="S332" i="12"/>
  <c r="H97" i="6"/>
  <c r="S362" i="12"/>
  <c r="H88" i="6" s="1"/>
  <c r="P364" i="12"/>
  <c r="P357" i="12"/>
  <c r="P366" i="12"/>
  <c r="Z366" i="12" s="1"/>
  <c r="I92" i="6" s="1"/>
  <c r="P365" i="12"/>
  <c r="P354" i="12"/>
  <c r="R345" i="12"/>
  <c r="P355" i="12"/>
  <c r="P346" i="12"/>
  <c r="P373" i="12"/>
  <c r="P339" i="12"/>
  <c r="P368" i="12"/>
  <c r="R371" i="12"/>
  <c r="R373" i="12"/>
  <c r="P329" i="12"/>
  <c r="R358" i="12"/>
  <c r="R339" i="12"/>
  <c r="R356" i="12"/>
  <c r="P356" i="12"/>
  <c r="R362" i="12"/>
  <c r="P325" i="12"/>
  <c r="P335" i="12" s="1"/>
  <c r="P326" i="12"/>
  <c r="P358" i="12"/>
  <c r="P370" i="12"/>
  <c r="P362" i="12"/>
  <c r="R365" i="12"/>
  <c r="S345" i="12"/>
  <c r="H71" i="6" s="1"/>
  <c r="Q341" i="12"/>
  <c r="G67" i="6" s="1"/>
  <c r="Q347" i="12"/>
  <c r="G73" i="6" s="1"/>
  <c r="S368" i="12"/>
  <c r="H94" i="6" s="1"/>
  <c r="Q329" i="12"/>
  <c r="Q331" i="12"/>
  <c r="S327" i="12"/>
  <c r="S370" i="12"/>
  <c r="H96" i="6" s="1"/>
  <c r="Q372" i="12"/>
  <c r="G99" i="6" s="1"/>
  <c r="Q351" i="12"/>
  <c r="G77" i="6" s="1"/>
  <c r="Q355" i="12"/>
  <c r="G81" i="6" s="1"/>
  <c r="H325" i="12"/>
  <c r="H335" i="12" s="1"/>
  <c r="H326" i="12"/>
  <c r="AB181" i="12"/>
  <c r="R366" i="12"/>
  <c r="P351" i="12"/>
  <c r="P342" i="12"/>
  <c r="Z342" i="12" s="1"/>
  <c r="P372" i="12"/>
  <c r="P328" i="12"/>
  <c r="R343" i="12"/>
  <c r="R372" i="12"/>
  <c r="R341" i="12"/>
  <c r="R369" i="12"/>
  <c r="R349" i="12"/>
  <c r="P338" i="12"/>
  <c r="R370" i="12"/>
  <c r="R357" i="12"/>
  <c r="P349" i="12"/>
  <c r="Z319" i="12"/>
  <c r="S371" i="12"/>
  <c r="H98" i="6" s="1"/>
  <c r="Q354" i="12"/>
  <c r="G80" i="6" s="1"/>
  <c r="S372" i="12"/>
  <c r="H99" i="6" s="1"/>
  <c r="S366" i="12"/>
  <c r="H92" i="6" s="1"/>
  <c r="Q327" i="12"/>
  <c r="Q337" i="12"/>
  <c r="G63" i="6" s="1"/>
  <c r="Q325" i="12"/>
  <c r="Q335" i="12" s="1"/>
  <c r="E24" i="6" s="1"/>
  <c r="I24" i="6" s="1"/>
  <c r="Q326" i="12"/>
  <c r="S343" i="12"/>
  <c r="H69" i="6" s="1"/>
  <c r="Q345" i="12"/>
  <c r="G71" i="6" s="1"/>
  <c r="S339" i="12"/>
  <c r="H65" i="6" s="1"/>
  <c r="Q338" i="12"/>
  <c r="G64" i="6" s="1"/>
  <c r="Q361" i="12"/>
  <c r="G87" i="6" s="1"/>
  <c r="Q352" i="12"/>
  <c r="G78" i="6" s="1"/>
  <c r="Q348" i="12"/>
  <c r="G74" i="6" s="1"/>
  <c r="S342" i="12"/>
  <c r="H68" i="6" s="1"/>
  <c r="X181" i="12"/>
  <c r="R359" i="12"/>
  <c r="P353" i="12"/>
  <c r="R328" i="12"/>
  <c r="P337" i="12"/>
  <c r="P327" i="12"/>
  <c r="R354" i="12"/>
  <c r="R338" i="12"/>
  <c r="R332" i="12"/>
  <c r="R329" i="12"/>
  <c r="R330" i="12"/>
  <c r="P340" i="12"/>
  <c r="Z340" i="12" s="1"/>
  <c r="I66" i="6" s="1"/>
  <c r="P331" i="12"/>
  <c r="P359" i="12"/>
  <c r="R348" i="12"/>
  <c r="R325" i="12"/>
  <c r="R335" i="12" s="1"/>
  <c r="R326" i="12"/>
  <c r="R337" i="12"/>
  <c r="P330" i="12"/>
  <c r="R352" i="12"/>
  <c r="P350" i="12"/>
  <c r="P360" i="12"/>
  <c r="Z360" i="12" s="1"/>
  <c r="I86" i="6" s="1"/>
  <c r="R342" i="12"/>
  <c r="P344" i="12"/>
  <c r="R340" i="12"/>
  <c r="R331" i="12"/>
  <c r="X319" i="12"/>
  <c r="H329" i="12"/>
  <c r="H13" i="6"/>
  <c r="N594" i="12" l="1" a="1"/>
  <c r="N594" i="12" s="1"/>
  <c r="N595" i="12" s="1" a="1"/>
  <c r="N595" i="12" s="1"/>
  <c r="Q593" i="12"/>
  <c r="K109" i="6" s="1"/>
  <c r="P109" i="6"/>
  <c r="O593" i="12"/>
  <c r="P593" i="12"/>
  <c r="M109" i="6"/>
  <c r="Q109" i="6"/>
  <c r="E26" i="6"/>
  <c r="E28" i="6"/>
  <c r="E23" i="6"/>
  <c r="I23" i="6" s="1"/>
  <c r="J24" i="6"/>
  <c r="G25" i="6"/>
  <c r="P101" i="6"/>
  <c r="Q101" i="6"/>
  <c r="D110" i="6"/>
  <c r="G110" i="6"/>
  <c r="F594" i="12"/>
  <c r="G594" i="12"/>
  <c r="H594" i="12"/>
  <c r="B110" i="6" s="1"/>
  <c r="E595" i="12" a="1"/>
  <c r="E595" i="12" s="1"/>
  <c r="G101" i="6"/>
  <c r="I101" i="6" s="1"/>
  <c r="H101" i="6"/>
  <c r="P111" i="6" l="1"/>
  <c r="Q111" i="6"/>
  <c r="O595" i="12"/>
  <c r="P595" i="12"/>
  <c r="Q595" i="12"/>
  <c r="K111" i="6" s="1"/>
  <c r="M111" i="6"/>
  <c r="N596" i="12" a="1"/>
  <c r="N596" i="12" s="1"/>
  <c r="P594" i="12"/>
  <c r="P110" i="6"/>
  <c r="M110" i="6"/>
  <c r="Q110" i="6"/>
  <c r="O594" i="12"/>
  <c r="Q594" i="12"/>
  <c r="K110" i="6" s="1"/>
  <c r="E25" i="6"/>
  <c r="H15" i="6"/>
  <c r="R101" i="6"/>
  <c r="E596" i="12" a="1"/>
  <c r="E596" i="12" s="1"/>
  <c r="H595" i="12"/>
  <c r="B111" i="6" s="1"/>
  <c r="F595" i="12"/>
  <c r="D111" i="6"/>
  <c r="G595" i="12"/>
  <c r="G111" i="6"/>
  <c r="N597" i="12" l="1" a="1"/>
  <c r="N597" i="12" s="1"/>
  <c r="O596" i="12"/>
  <c r="P596" i="12"/>
  <c r="M112" i="6"/>
  <c r="P112" i="6"/>
  <c r="Q596" i="12"/>
  <c r="K112" i="6" s="1"/>
  <c r="Q112" i="6"/>
  <c r="E597" i="12" a="1"/>
  <c r="E597" i="12" s="1"/>
  <c r="G596" i="12"/>
  <c r="F596" i="12"/>
  <c r="H596" i="12"/>
  <c r="B112" i="6" s="1"/>
  <c r="G112" i="6"/>
  <c r="D112" i="6"/>
  <c r="N598" i="12" l="1" a="1"/>
  <c r="N598" i="12" s="1"/>
  <c r="Q597" i="12"/>
  <c r="K113" i="6" s="1"/>
  <c r="O597" i="12"/>
  <c r="P597" i="12"/>
  <c r="Q113" i="6"/>
  <c r="P113" i="6"/>
  <c r="M113" i="6"/>
  <c r="G597" i="12"/>
  <c r="H597" i="12"/>
  <c r="B113" i="6" s="1"/>
  <c r="D113" i="6"/>
  <c r="G113" i="6"/>
  <c r="F597" i="12"/>
  <c r="E598" i="12" a="1"/>
  <c r="E598" i="12" s="1"/>
  <c r="M114" i="6" l="1"/>
  <c r="P114" i="6"/>
  <c r="P598" i="12"/>
  <c r="O598" i="12"/>
  <c r="Q598" i="12"/>
  <c r="K114" i="6" s="1"/>
  <c r="Q114" i="6"/>
  <c r="N599" i="12" a="1"/>
  <c r="N599" i="12" s="1"/>
  <c r="E599" i="12" a="1"/>
  <c r="E599" i="12" s="1"/>
  <c r="D114" i="6"/>
  <c r="H598" i="12"/>
  <c r="B114" i="6" s="1"/>
  <c r="G598" i="12"/>
  <c r="G114" i="6"/>
  <c r="F598" i="12"/>
  <c r="N600" i="12" l="1" a="1"/>
  <c r="N600" i="12" s="1"/>
  <c r="P115" i="6"/>
  <c r="M115" i="6"/>
  <c r="O599" i="12"/>
  <c r="P599" i="12"/>
  <c r="Q599" i="12"/>
  <c r="K115" i="6" s="1"/>
  <c r="Q115" i="6"/>
  <c r="G115" i="6"/>
  <c r="D115" i="6"/>
  <c r="H599" i="12"/>
  <c r="B115" i="6" s="1"/>
  <c r="G599" i="12"/>
  <c r="F599" i="12"/>
  <c r="E600" i="12" a="1"/>
  <c r="E600" i="12" s="1"/>
  <c r="Q600" i="12" l="1"/>
  <c r="K116" i="6" s="1"/>
  <c r="Q116" i="6"/>
  <c r="P116" i="6"/>
  <c r="P600" i="12"/>
  <c r="M116" i="6"/>
  <c r="O600" i="12"/>
  <c r="N601" i="12" a="1"/>
  <c r="N601" i="12" s="1"/>
  <c r="E601" i="12" a="1"/>
  <c r="E601" i="12" s="1"/>
  <c r="E602" i="12" s="1" a="1"/>
  <c r="E602" i="12" s="1"/>
  <c r="F600" i="12"/>
  <c r="G116" i="6"/>
  <c r="D116" i="6"/>
  <c r="G600" i="12"/>
  <c r="H600" i="12"/>
  <c r="B116" i="6" s="1"/>
  <c r="N602" i="12" l="1" a="1"/>
  <c r="N602" i="12" s="1"/>
  <c r="Q117" i="6"/>
  <c r="M117" i="6"/>
  <c r="Q601" i="12"/>
  <c r="K117" i="6" s="1"/>
  <c r="P117" i="6"/>
  <c r="O601" i="12"/>
  <c r="P601" i="12"/>
  <c r="E603" i="12" a="1"/>
  <c r="E603" i="12" s="1"/>
  <c r="D118" i="6"/>
  <c r="H602" i="12"/>
  <c r="B118" i="6" s="1"/>
  <c r="G118" i="6"/>
  <c r="F602" i="12"/>
  <c r="G602" i="12"/>
  <c r="G601" i="12"/>
  <c r="H601" i="12"/>
  <c r="B117" i="6" s="1"/>
  <c r="D117" i="6"/>
  <c r="F601" i="12"/>
  <c r="G117" i="6"/>
  <c r="P602" i="12" l="1"/>
  <c r="O602" i="12"/>
  <c r="M118" i="6"/>
  <c r="P118" i="6"/>
  <c r="Q602" i="12"/>
  <c r="K118" i="6" s="1"/>
  <c r="Q118" i="6"/>
  <c r="N603" i="12" a="1"/>
  <c r="N603" i="12" s="1"/>
  <c r="E604" i="12" a="1"/>
  <c r="E604" i="12" s="1"/>
  <c r="G603" i="12"/>
  <c r="D119" i="6"/>
  <c r="F603" i="12"/>
  <c r="H603" i="12"/>
  <c r="B119" i="6" s="1"/>
  <c r="G119" i="6"/>
  <c r="P119" i="6" l="1"/>
  <c r="Q603" i="12"/>
  <c r="K119" i="6" s="1"/>
  <c r="O603" i="12"/>
  <c r="Q119" i="6"/>
  <c r="M119" i="6"/>
  <c r="P603" i="12"/>
  <c r="N604" i="12" a="1"/>
  <c r="N604" i="12" s="1"/>
  <c r="H604" i="12"/>
  <c r="B120" i="6" s="1"/>
  <c r="G120" i="6"/>
  <c r="D120" i="6"/>
  <c r="F604" i="12"/>
  <c r="G604" i="12"/>
  <c r="E605" i="12" a="1"/>
  <c r="E605" i="12" s="1"/>
  <c r="N605" i="12" l="1" a="1"/>
  <c r="N605" i="12" s="1"/>
  <c r="M120" i="6"/>
  <c r="Q120" i="6"/>
  <c r="P604" i="12"/>
  <c r="Q604" i="12"/>
  <c r="K120" i="6" s="1"/>
  <c r="O604" i="12"/>
  <c r="P120" i="6"/>
  <c r="E606" i="12" a="1"/>
  <c r="E606" i="12" s="1"/>
  <c r="E607" i="12" s="1" a="1"/>
  <c r="E607" i="12" s="1"/>
  <c r="E608" i="12" s="1" a="1"/>
  <c r="E608" i="12" s="1"/>
  <c r="G605" i="12"/>
  <c r="H605" i="12"/>
  <c r="B121" i="6" s="1"/>
  <c r="G121" i="6"/>
  <c r="F605" i="12"/>
  <c r="D121" i="6"/>
  <c r="P605" i="12" l="1"/>
  <c r="Q121" i="6"/>
  <c r="Q605" i="12"/>
  <c r="K121" i="6" s="1"/>
  <c r="M121" i="6"/>
  <c r="O605" i="12"/>
  <c r="P121" i="6"/>
  <c r="N606" i="12" a="1"/>
  <c r="N606" i="12" s="1"/>
  <c r="F608" i="12"/>
  <c r="H608" i="12"/>
  <c r="B124" i="6" s="1"/>
  <c r="G124" i="6"/>
  <c r="D124" i="6"/>
  <c r="G608" i="12"/>
  <c r="F607" i="12"/>
  <c r="G607" i="12"/>
  <c r="D123" i="6"/>
  <c r="H607" i="12"/>
  <c r="B123" i="6" s="1"/>
  <c r="G123" i="6"/>
  <c r="G606" i="12"/>
  <c r="F606" i="12"/>
  <c r="H606" i="12"/>
  <c r="B122" i="6" s="1"/>
  <c r="D122" i="6"/>
  <c r="G122" i="6"/>
  <c r="E609" i="12" a="1"/>
  <c r="E609" i="12" s="1"/>
  <c r="P122" i="6" l="1"/>
  <c r="Q122" i="6"/>
  <c r="Q606" i="12"/>
  <c r="K122" i="6" s="1"/>
  <c r="O606" i="12"/>
  <c r="P606" i="12"/>
  <c r="M122" i="6"/>
  <c r="N607" i="12" a="1"/>
  <c r="N607" i="12" s="1"/>
  <c r="F609" i="12"/>
  <c r="H609" i="12"/>
  <c r="B125" i="6" s="1"/>
  <c r="D125" i="6"/>
  <c r="G609" i="12"/>
  <c r="G125" i="6"/>
  <c r="E610" i="12" a="1"/>
  <c r="E610" i="12" s="1"/>
  <c r="Q607" i="12" l="1"/>
  <c r="K123" i="6" s="1"/>
  <c r="M123" i="6"/>
  <c r="P123" i="6"/>
  <c r="P607" i="12"/>
  <c r="Q123" i="6"/>
  <c r="O607" i="12"/>
  <c r="N608" i="12" a="1"/>
  <c r="N608" i="12" s="1"/>
  <c r="G126" i="6"/>
  <c r="G610" i="12"/>
  <c r="H610" i="12"/>
  <c r="B126" i="6" s="1"/>
  <c r="F610" i="12"/>
  <c r="D126" i="6"/>
  <c r="E611" i="12" a="1"/>
  <c r="E611" i="12" s="1"/>
  <c r="Q608" i="12" l="1"/>
  <c r="K124" i="6" s="1"/>
  <c r="Q124" i="6"/>
  <c r="P608" i="12"/>
  <c r="M124" i="6"/>
  <c r="P124" i="6"/>
  <c r="O608" i="12"/>
  <c r="N609" i="12" a="1"/>
  <c r="N609" i="12" s="1"/>
  <c r="G611" i="12"/>
  <c r="H611" i="12"/>
  <c r="B127" i="6" s="1"/>
  <c r="G127" i="6"/>
  <c r="D127" i="6"/>
  <c r="F611" i="12"/>
  <c r="E612" i="12" a="1"/>
  <c r="E612" i="12" s="1"/>
  <c r="M125" i="6" l="1"/>
  <c r="Q125" i="6"/>
  <c r="Q609" i="12"/>
  <c r="K125" i="6" s="1"/>
  <c r="P609" i="12"/>
  <c r="P125" i="6"/>
  <c r="O609" i="12"/>
  <c r="N610" i="12" a="1"/>
  <c r="N610" i="12" s="1"/>
  <c r="E613" i="12" a="1"/>
  <c r="E613" i="12" s="1"/>
  <c r="D128" i="6"/>
  <c r="H612" i="12"/>
  <c r="B128" i="6" s="1"/>
  <c r="G128" i="6"/>
  <c r="G612" i="12"/>
  <c r="F612" i="12"/>
  <c r="Q126" i="6" l="1"/>
  <c r="Q610" i="12"/>
  <c r="K126" i="6" s="1"/>
  <c r="M126" i="6"/>
  <c r="P610" i="12"/>
  <c r="O610" i="12"/>
  <c r="P126" i="6"/>
  <c r="N611" i="12" a="1"/>
  <c r="N611" i="12" s="1"/>
  <c r="G613" i="12"/>
  <c r="F613" i="12"/>
  <c r="G129" i="6"/>
  <c r="H613" i="12"/>
  <c r="B129" i="6" s="1"/>
  <c r="D129" i="6"/>
  <c r="E614" i="12" a="1"/>
  <c r="E614" i="12" s="1"/>
  <c r="E615" i="12" s="1" a="1"/>
  <c r="E615" i="12" s="1"/>
  <c r="N612" i="12" l="1" a="1"/>
  <c r="N612" i="12" s="1"/>
  <c r="O611" i="12"/>
  <c r="Q611" i="12"/>
  <c r="K127" i="6" s="1"/>
  <c r="P611" i="12"/>
  <c r="P127" i="6"/>
  <c r="Q127" i="6"/>
  <c r="M127" i="6"/>
  <c r="D131" i="6"/>
  <c r="G615" i="12"/>
  <c r="G131" i="6"/>
  <c r="F615" i="12"/>
  <c r="H615" i="12"/>
  <c r="B131" i="6" s="1"/>
  <c r="F614" i="12"/>
  <c r="H614" i="12"/>
  <c r="B130" i="6" s="1"/>
  <c r="G614" i="12"/>
  <c r="G130" i="6"/>
  <c r="D130" i="6"/>
  <c r="E616" i="12" a="1"/>
  <c r="E616" i="12" s="1"/>
  <c r="E617" i="12" s="1" a="1"/>
  <c r="E617" i="12" s="1"/>
  <c r="Q612" i="12" l="1"/>
  <c r="K128" i="6" s="1"/>
  <c r="Q128" i="6"/>
  <c r="P128" i="6"/>
  <c r="O612" i="12"/>
  <c r="P612" i="12"/>
  <c r="M128" i="6"/>
  <c r="N613" i="12" a="1"/>
  <c r="N613" i="12" s="1"/>
  <c r="G617" i="12"/>
  <c r="F617" i="12"/>
  <c r="D133" i="6"/>
  <c r="H617" i="12"/>
  <c r="B133" i="6" s="1"/>
  <c r="G133" i="6"/>
  <c r="G132" i="6"/>
  <c r="G616" i="12"/>
  <c r="D132" i="6"/>
  <c r="H616" i="12"/>
  <c r="B132" i="6" s="1"/>
  <c r="F616" i="12"/>
  <c r="E618" i="12" a="1"/>
  <c r="E618" i="12" s="1"/>
  <c r="D134" i="6" s="1"/>
  <c r="O613" i="12" l="1"/>
  <c r="Q129" i="6"/>
  <c r="M129" i="6"/>
  <c r="Q613" i="12"/>
  <c r="K129" i="6" s="1"/>
  <c r="P613" i="12"/>
  <c r="P129" i="6"/>
  <c r="N614" i="12" a="1"/>
  <c r="N614" i="12" s="1"/>
  <c r="G618" i="12"/>
  <c r="H618" i="12"/>
  <c r="B134" i="6" s="1"/>
  <c r="G134" i="6"/>
  <c r="F618" i="12"/>
  <c r="E619" i="12" a="1"/>
  <c r="E619" i="12" s="1"/>
  <c r="F619" i="12" s="1"/>
  <c r="P130" i="6" l="1"/>
  <c r="Q614" i="12"/>
  <c r="K130" i="6" s="1"/>
  <c r="M130" i="6"/>
  <c r="O614" i="12"/>
  <c r="Q130" i="6"/>
  <c r="P614" i="12"/>
  <c r="N615" i="12" a="1"/>
  <c r="N615" i="12" s="1"/>
  <c r="D135" i="6"/>
  <c r="G619" i="12"/>
  <c r="E620" i="12" a="1"/>
  <c r="E620" i="12" s="1"/>
  <c r="G136" i="6" s="1"/>
  <c r="H619" i="12"/>
  <c r="B135" i="6" s="1"/>
  <c r="G135" i="6"/>
  <c r="P615" i="12" l="1"/>
  <c r="Q131" i="6"/>
  <c r="O615" i="12"/>
  <c r="Q615" i="12"/>
  <c r="K131" i="6" s="1"/>
  <c r="P131" i="6"/>
  <c r="M131" i="6"/>
  <c r="N616" i="12" a="1"/>
  <c r="N616" i="12" s="1"/>
  <c r="E621" i="12" a="1"/>
  <c r="E621" i="12" s="1"/>
  <c r="G621" i="12" s="1"/>
  <c r="D136" i="6"/>
  <c r="G620" i="12"/>
  <c r="H620" i="12"/>
  <c r="B136" i="6" s="1"/>
  <c r="F620" i="12"/>
  <c r="Q616" i="12" l="1"/>
  <c r="K132" i="6" s="1"/>
  <c r="P616" i="12"/>
  <c r="O616" i="12"/>
  <c r="M132" i="6"/>
  <c r="Q132" i="6"/>
  <c r="P132" i="6"/>
  <c r="N617" i="12" a="1"/>
  <c r="N617" i="12" s="1"/>
  <c r="H621" i="12"/>
  <c r="B137" i="6" s="1"/>
  <c r="E622" i="12" a="1"/>
  <c r="E622" i="12" s="1"/>
  <c r="H622" i="12" s="1"/>
  <c r="B138" i="6" s="1"/>
  <c r="D137" i="6"/>
  <c r="G137" i="6"/>
  <c r="F621" i="12"/>
  <c r="P617" i="12" l="1"/>
  <c r="P133" i="6"/>
  <c r="O617" i="12"/>
  <c r="Q617" i="12"/>
  <c r="K133" i="6" s="1"/>
  <c r="Q133" i="6"/>
  <c r="M133" i="6"/>
  <c r="N618" i="12" a="1"/>
  <c r="N618" i="12" s="1"/>
  <c r="G138" i="6"/>
  <c r="E623" i="12" a="1"/>
  <c r="E623" i="12" s="1"/>
  <c r="F623" i="12" s="1"/>
  <c r="D138" i="6"/>
  <c r="F622" i="12"/>
  <c r="G622" i="12"/>
  <c r="Q134" i="6" l="1"/>
  <c r="Q618" i="12"/>
  <c r="K134" i="6" s="1"/>
  <c r="O618" i="12"/>
  <c r="P134" i="6"/>
  <c r="M134" i="6"/>
  <c r="P618" i="12"/>
  <c r="N619" i="12" a="1"/>
  <c r="N619" i="12" s="1"/>
  <c r="G139" i="6"/>
  <c r="E624" i="12" a="1"/>
  <c r="E624" i="12" s="1"/>
  <c r="G624" i="12" s="1"/>
  <c r="G623" i="12"/>
  <c r="D139" i="6"/>
  <c r="H623" i="12"/>
  <c r="B139" i="6" s="1"/>
  <c r="O619" i="12" l="1"/>
  <c r="M135" i="6"/>
  <c r="P135" i="6"/>
  <c r="Q619" i="12"/>
  <c r="K135" i="6" s="1"/>
  <c r="Q135" i="6"/>
  <c r="P619" i="12"/>
  <c r="N620" i="12" a="1"/>
  <c r="N620" i="12" s="1"/>
  <c r="D140" i="6"/>
  <c r="E625" i="12" a="1"/>
  <c r="E625" i="12" s="1"/>
  <c r="G625" i="12" s="1"/>
  <c r="H624" i="12"/>
  <c r="B140" i="6" s="1"/>
  <c r="G140" i="6"/>
  <c r="F624" i="12"/>
  <c r="N621" i="12" l="1" a="1"/>
  <c r="N621" i="12" s="1"/>
  <c r="P136" i="6"/>
  <c r="Q136" i="6"/>
  <c r="Q620" i="12"/>
  <c r="K136" i="6" s="1"/>
  <c r="P620" i="12"/>
  <c r="O620" i="12"/>
  <c r="M136" i="6"/>
  <c r="F625" i="12"/>
  <c r="E626" i="12" a="1"/>
  <c r="E626" i="12" s="1"/>
  <c r="H626" i="12" s="1"/>
  <c r="B142" i="6" s="1"/>
  <c r="D141" i="6"/>
  <c r="G141" i="6"/>
  <c r="H625" i="12"/>
  <c r="B141" i="6" s="1"/>
  <c r="O621" i="12" l="1"/>
  <c r="M137" i="6"/>
  <c r="P137" i="6"/>
  <c r="P621" i="12"/>
  <c r="Q621" i="12"/>
  <c r="K137" i="6" s="1"/>
  <c r="Q137" i="6"/>
  <c r="N622" i="12" a="1"/>
  <c r="N622" i="12" s="1"/>
  <c r="D142" i="6"/>
  <c r="E627" i="12" a="1"/>
  <c r="E627" i="12" s="1"/>
  <c r="G627" i="12" s="1"/>
  <c r="G626" i="12"/>
  <c r="F626" i="12"/>
  <c r="G142" i="6"/>
  <c r="P138" i="6" l="1"/>
  <c r="Q138" i="6"/>
  <c r="M138" i="6"/>
  <c r="P622" i="12"/>
  <c r="O622" i="12"/>
  <c r="Q622" i="12"/>
  <c r="K138" i="6" s="1"/>
  <c r="N623" i="12" a="1"/>
  <c r="N623" i="12" s="1"/>
  <c r="F627" i="12"/>
  <c r="E628" i="12" a="1"/>
  <c r="E628" i="12" s="1"/>
  <c r="D144" i="6" s="1"/>
  <c r="H627" i="12"/>
  <c r="B143" i="6" s="1"/>
  <c r="G143" i="6"/>
  <c r="D143" i="6"/>
  <c r="Q139" i="6" l="1"/>
  <c r="P623" i="12"/>
  <c r="Q623" i="12"/>
  <c r="K139" i="6" s="1"/>
  <c r="P139" i="6"/>
  <c r="M139" i="6"/>
  <c r="O623" i="12"/>
  <c r="N624" i="12" a="1"/>
  <c r="N624" i="12" s="1"/>
  <c r="G628" i="12"/>
  <c r="E629" i="12" a="1"/>
  <c r="E629" i="12" s="1"/>
  <c r="E630" i="12" s="1" a="1"/>
  <c r="E630" i="12" s="1"/>
  <c r="H628" i="12"/>
  <c r="B144" i="6" s="1"/>
  <c r="F628" i="12"/>
  <c r="G144" i="6"/>
  <c r="Q624" i="12" l="1"/>
  <c r="K140" i="6" s="1"/>
  <c r="M140" i="6"/>
  <c r="P624" i="12"/>
  <c r="Q140" i="6"/>
  <c r="O624" i="12"/>
  <c r="P140" i="6"/>
  <c r="N625" i="12" a="1"/>
  <c r="N625" i="12" s="1"/>
  <c r="G145" i="6"/>
  <c r="F629" i="12"/>
  <c r="G629" i="12"/>
  <c r="D145" i="6"/>
  <c r="H629" i="12"/>
  <c r="B145" i="6" s="1"/>
  <c r="H630" i="12"/>
  <c r="B146" i="6" s="1"/>
  <c r="D146" i="6"/>
  <c r="G630" i="12"/>
  <c r="F630" i="12"/>
  <c r="G146" i="6"/>
  <c r="E631" i="12" a="1"/>
  <c r="E631" i="12" s="1"/>
  <c r="E632" i="12" s="1" a="1"/>
  <c r="E632" i="12" s="1"/>
  <c r="O625" i="12" l="1"/>
  <c r="Q141" i="6"/>
  <c r="M141" i="6"/>
  <c r="Q625" i="12"/>
  <c r="K141" i="6" s="1"/>
  <c r="P141" i="6"/>
  <c r="P625" i="12"/>
  <c r="N626" i="12" a="1"/>
  <c r="N626" i="12" s="1"/>
  <c r="D148" i="6"/>
  <c r="H632" i="12"/>
  <c r="B148" i="6" s="1"/>
  <c r="G148" i="6"/>
  <c r="F632" i="12"/>
  <c r="G632" i="12"/>
  <c r="E633" i="12" a="1"/>
  <c r="E633" i="12" s="1"/>
  <c r="G633" i="12" s="1"/>
  <c r="G631" i="12"/>
  <c r="H631" i="12"/>
  <c r="B147" i="6" s="1"/>
  <c r="F631" i="12"/>
  <c r="D147" i="6"/>
  <c r="G147" i="6"/>
  <c r="P142" i="6" l="1"/>
  <c r="P626" i="12"/>
  <c r="O626" i="12"/>
  <c r="Q626" i="12"/>
  <c r="K142" i="6" s="1"/>
  <c r="Q142" i="6"/>
  <c r="M142" i="6"/>
  <c r="N627" i="12" a="1"/>
  <c r="N627" i="12" s="1"/>
  <c r="F633" i="12"/>
  <c r="G149" i="6"/>
  <c r="H633" i="12"/>
  <c r="B149" i="6" s="1"/>
  <c r="D149" i="6"/>
  <c r="E634" i="12" a="1"/>
  <c r="E634" i="12" s="1"/>
  <c r="F634" i="12" s="1"/>
  <c r="O627" i="12" l="1"/>
  <c r="M143" i="6"/>
  <c r="P143" i="6"/>
  <c r="Q627" i="12"/>
  <c r="K143" i="6" s="1"/>
  <c r="P627" i="12"/>
  <c r="Q143" i="6"/>
  <c r="N628" i="12" a="1"/>
  <c r="N628" i="12" s="1"/>
  <c r="G150" i="6"/>
  <c r="D150" i="6"/>
  <c r="H634" i="12"/>
  <c r="B150" i="6" s="1"/>
  <c r="G634" i="12"/>
  <c r="E635" i="12" a="1"/>
  <c r="E635" i="12" s="1"/>
  <c r="G635" i="12" s="1"/>
  <c r="P144" i="6" l="1"/>
  <c r="M144" i="6"/>
  <c r="Q628" i="12"/>
  <c r="K144" i="6" s="1"/>
  <c r="O628" i="12"/>
  <c r="P628" i="12"/>
  <c r="Q144" i="6"/>
  <c r="N629" i="12" a="1"/>
  <c r="N629" i="12" s="1"/>
  <c r="G151" i="6"/>
  <c r="F635" i="12"/>
  <c r="E636" i="12" a="1"/>
  <c r="E636" i="12" s="1"/>
  <c r="H636" i="12" s="1"/>
  <c r="B152" i="6" s="1"/>
  <c r="D151" i="6"/>
  <c r="H635" i="12"/>
  <c r="B151" i="6" s="1"/>
  <c r="P145" i="6" l="1"/>
  <c r="Q629" i="12"/>
  <c r="K145" i="6" s="1"/>
  <c r="P629" i="12"/>
  <c r="M145" i="6"/>
  <c r="O629" i="12"/>
  <c r="Q145" i="6"/>
  <c r="N630" i="12" a="1"/>
  <c r="N630" i="12" s="1"/>
  <c r="G636" i="12"/>
  <c r="E637" i="12" a="1"/>
  <c r="E637" i="12" s="1"/>
  <c r="G153" i="6" s="1"/>
  <c r="G152" i="6"/>
  <c r="D152" i="6"/>
  <c r="F636" i="12"/>
  <c r="Q146" i="6" l="1"/>
  <c r="Q630" i="12"/>
  <c r="K146" i="6" s="1"/>
  <c r="M146" i="6"/>
  <c r="P630" i="12"/>
  <c r="P146" i="6"/>
  <c r="O630" i="12"/>
  <c r="N631" i="12" a="1"/>
  <c r="N631" i="12" s="1"/>
  <c r="G637" i="12"/>
  <c r="F637" i="12"/>
  <c r="H637" i="12"/>
  <c r="B153" i="6" s="1"/>
  <c r="D153" i="6"/>
  <c r="E638" i="12" a="1"/>
  <c r="E638" i="12" s="1"/>
  <c r="D154" i="6" s="1"/>
  <c r="Q631" i="12" l="1"/>
  <c r="K147" i="6" s="1"/>
  <c r="M147" i="6"/>
  <c r="P631" i="12"/>
  <c r="O631" i="12"/>
  <c r="Q147" i="6"/>
  <c r="P147" i="6"/>
  <c r="N632" i="12" a="1"/>
  <c r="N632" i="12" s="1"/>
  <c r="H638" i="12"/>
  <c r="B154" i="6" s="1"/>
  <c r="G638" i="12"/>
  <c r="E639" i="12" a="1"/>
  <c r="E639" i="12" s="1"/>
  <c r="G639" i="12" s="1"/>
  <c r="F638" i="12"/>
  <c r="G154" i="6"/>
  <c r="M148" i="6" l="1"/>
  <c r="Q148" i="6"/>
  <c r="P632" i="12"/>
  <c r="Q632" i="12"/>
  <c r="K148" i="6" s="1"/>
  <c r="P148" i="6"/>
  <c r="O632" i="12"/>
  <c r="N633" i="12" a="1"/>
  <c r="N633" i="12" s="1"/>
  <c r="H639" i="12"/>
  <c r="B155" i="6" s="1"/>
  <c r="D155" i="6"/>
  <c r="E640" i="12" a="1"/>
  <c r="E640" i="12" s="1"/>
  <c r="D156" i="6" s="1"/>
  <c r="F639" i="12"/>
  <c r="G155" i="6"/>
  <c r="Q149" i="6" l="1"/>
  <c r="O633" i="12"/>
  <c r="Q633" i="12"/>
  <c r="K149" i="6" s="1"/>
  <c r="P149" i="6"/>
  <c r="P633" i="12"/>
  <c r="M149" i="6"/>
  <c r="N634" i="12" a="1"/>
  <c r="N634" i="12" s="1"/>
  <c r="F640" i="12"/>
  <c r="H640" i="12"/>
  <c r="B156" i="6" s="1"/>
  <c r="G640" i="12"/>
  <c r="E641" i="12" a="1"/>
  <c r="E641" i="12" s="1"/>
  <c r="G641" i="12" s="1"/>
  <c r="G156" i="6"/>
  <c r="Q634" i="12" l="1"/>
  <c r="K150" i="6" s="1"/>
  <c r="M150" i="6"/>
  <c r="O634" i="12"/>
  <c r="P150" i="6"/>
  <c r="Q150" i="6"/>
  <c r="P634" i="12"/>
  <c r="N635" i="12" a="1"/>
  <c r="N635" i="12" s="1"/>
  <c r="E642" i="12" a="1"/>
  <c r="E642" i="12" s="1"/>
  <c r="G158" i="6" s="1"/>
  <c r="D157" i="6"/>
  <c r="H641" i="12"/>
  <c r="B157" i="6" s="1"/>
  <c r="F641" i="12"/>
  <c r="G157" i="6"/>
  <c r="Q635" i="12" l="1"/>
  <c r="K151" i="6" s="1"/>
  <c r="M151" i="6"/>
  <c r="P151" i="6"/>
  <c r="O635" i="12"/>
  <c r="P635" i="12"/>
  <c r="Q151" i="6"/>
  <c r="N636" i="12" a="1"/>
  <c r="N636" i="12" s="1"/>
  <c r="F642" i="12"/>
  <c r="H642" i="12"/>
  <c r="B158" i="6" s="1"/>
  <c r="E643" i="12" a="1"/>
  <c r="E643" i="12" s="1"/>
  <c r="D159" i="6" s="1"/>
  <c r="G642" i="12"/>
  <c r="D158" i="6"/>
  <c r="P636" i="12" l="1"/>
  <c r="O636" i="12"/>
  <c r="Q636" i="12"/>
  <c r="K152" i="6" s="1"/>
  <c r="Q152" i="6"/>
  <c r="M152" i="6"/>
  <c r="P152" i="6"/>
  <c r="N637" i="12" a="1"/>
  <c r="N637" i="12" s="1"/>
  <c r="G159" i="6"/>
  <c r="H643" i="12"/>
  <c r="B159" i="6" s="1"/>
  <c r="F643" i="12"/>
  <c r="E644" i="12" a="1"/>
  <c r="E644" i="12" s="1"/>
  <c r="G160" i="6" s="1"/>
  <c r="G643" i="12"/>
  <c r="Q637" i="12" l="1"/>
  <c r="K153" i="6" s="1"/>
  <c r="O637" i="12"/>
  <c r="Q153" i="6"/>
  <c r="P637" i="12"/>
  <c r="P153" i="6"/>
  <c r="M153" i="6"/>
  <c r="N638" i="12" a="1"/>
  <c r="N638" i="12" s="1"/>
  <c r="H644" i="12"/>
  <c r="B160" i="6" s="1"/>
  <c r="E645" i="12" a="1"/>
  <c r="E645" i="12" s="1"/>
  <c r="D161" i="6" s="1"/>
  <c r="D160" i="6"/>
  <c r="G644" i="12"/>
  <c r="F644" i="12"/>
  <c r="O638" i="12" l="1"/>
  <c r="Q154" i="6"/>
  <c r="Q638" i="12"/>
  <c r="K154" i="6" s="1"/>
  <c r="P154" i="6"/>
  <c r="M154" i="6"/>
  <c r="P638" i="12"/>
  <c r="N639" i="12" a="1"/>
  <c r="N639" i="12" s="1"/>
  <c r="F645" i="12"/>
  <c r="E646" i="12" a="1"/>
  <c r="E646" i="12" s="1"/>
  <c r="F646" i="12" s="1"/>
  <c r="G645" i="12"/>
  <c r="G161" i="6"/>
  <c r="H645" i="12"/>
  <c r="B161" i="6" s="1"/>
  <c r="O639" i="12" l="1"/>
  <c r="M155" i="6"/>
  <c r="Q155" i="6"/>
  <c r="Q639" i="12"/>
  <c r="K155" i="6" s="1"/>
  <c r="P639" i="12"/>
  <c r="P155" i="6"/>
  <c r="N640" i="12" a="1"/>
  <c r="N640" i="12" s="1"/>
  <c r="G646" i="12"/>
  <c r="E647" i="12" a="1"/>
  <c r="E647" i="12" s="1"/>
  <c r="H647" i="12" s="1"/>
  <c r="B163" i="6" s="1"/>
  <c r="D162" i="6"/>
  <c r="H646" i="12"/>
  <c r="B162" i="6" s="1"/>
  <c r="G162" i="6"/>
  <c r="Q156" i="6" l="1"/>
  <c r="P156" i="6"/>
  <c r="M156" i="6"/>
  <c r="P640" i="12"/>
  <c r="O640" i="12"/>
  <c r="Q640" i="12"/>
  <c r="K156" i="6" s="1"/>
  <c r="N641" i="12" a="1"/>
  <c r="N641" i="12" s="1"/>
  <c r="D163" i="6"/>
  <c r="E648" i="12" a="1"/>
  <c r="E648" i="12" s="1"/>
  <c r="F648" i="12" s="1"/>
  <c r="G163" i="6"/>
  <c r="G647" i="12"/>
  <c r="F647" i="12"/>
  <c r="M157" i="6" l="1"/>
  <c r="Q157" i="6"/>
  <c r="P157" i="6"/>
  <c r="Q641" i="12"/>
  <c r="K157" i="6" s="1"/>
  <c r="P641" i="12"/>
  <c r="O641" i="12"/>
  <c r="N642" i="12" a="1"/>
  <c r="N642" i="12" s="1"/>
  <c r="H648" i="12"/>
  <c r="B164" i="6" s="1"/>
  <c r="D164" i="6"/>
  <c r="E649" i="12" a="1"/>
  <c r="E649" i="12" s="1"/>
  <c r="H649" i="12" s="1"/>
  <c r="B165" i="6" s="1"/>
  <c r="G648" i="12"/>
  <c r="G164" i="6"/>
  <c r="Q642" i="12" l="1"/>
  <c r="K158" i="6" s="1"/>
  <c r="M158" i="6"/>
  <c r="P642" i="12"/>
  <c r="P158" i="6"/>
  <c r="O642" i="12"/>
  <c r="Q158" i="6"/>
  <c r="N643" i="12" a="1"/>
  <c r="N643" i="12" s="1"/>
  <c r="E650" i="12" a="1"/>
  <c r="E650" i="12" s="1"/>
  <c r="D166" i="6" s="1"/>
  <c r="G649" i="12"/>
  <c r="G165" i="6"/>
  <c r="F649" i="12"/>
  <c r="D165" i="6"/>
  <c r="Q643" i="12" l="1"/>
  <c r="K159" i="6" s="1"/>
  <c r="O643" i="12"/>
  <c r="M159" i="6"/>
  <c r="Q159" i="6"/>
  <c r="P159" i="6"/>
  <c r="P643" i="12"/>
  <c r="N644" i="12" a="1"/>
  <c r="N644" i="12" s="1"/>
  <c r="G650" i="12"/>
  <c r="G166" i="6"/>
  <c r="F650" i="12"/>
  <c r="H650" i="12"/>
  <c r="B166" i="6" s="1"/>
  <c r="E651" i="12" a="1"/>
  <c r="E651" i="12" s="1"/>
  <c r="F651" i="12" s="1"/>
  <c r="O644" i="12" l="1"/>
  <c r="P644" i="12"/>
  <c r="Q644" i="12"/>
  <c r="K160" i="6" s="1"/>
  <c r="Q160" i="6"/>
  <c r="M160" i="6"/>
  <c r="P160" i="6"/>
  <c r="N645" i="12" a="1"/>
  <c r="N645" i="12" s="1"/>
  <c r="H651" i="12"/>
  <c r="B167" i="6" s="1"/>
  <c r="G167" i="6"/>
  <c r="D167" i="6"/>
  <c r="G651" i="12"/>
  <c r="E652" i="12" a="1"/>
  <c r="E652" i="12" s="1"/>
  <c r="H652" i="12" s="1"/>
  <c r="B168" i="6" s="1"/>
  <c r="M161" i="6" l="1"/>
  <c r="Q161" i="6"/>
  <c r="P161" i="6"/>
  <c r="Q645" i="12"/>
  <c r="K161" i="6" s="1"/>
  <c r="P645" i="12"/>
  <c r="O645" i="12"/>
  <c r="N646" i="12" a="1"/>
  <c r="N646" i="12" s="1"/>
  <c r="D168" i="6"/>
  <c r="F652" i="12"/>
  <c r="G168" i="6"/>
  <c r="G652" i="12"/>
  <c r="E653" i="12" a="1"/>
  <c r="E653" i="12" s="1"/>
  <c r="H653" i="12" s="1"/>
  <c r="B169" i="6" s="1"/>
  <c r="O646" i="12" l="1"/>
  <c r="P162" i="6"/>
  <c r="Q162" i="6"/>
  <c r="Q646" i="12"/>
  <c r="K162" i="6" s="1"/>
  <c r="M162" i="6"/>
  <c r="P646" i="12"/>
  <c r="N647" i="12" a="1"/>
  <c r="N647" i="12" s="1"/>
  <c r="F653" i="12"/>
  <c r="G169" i="6"/>
  <c r="G653" i="12"/>
  <c r="D169" i="6"/>
  <c r="E654" i="12" a="1"/>
  <c r="E654" i="12" s="1"/>
  <c r="G654" i="12" s="1"/>
  <c r="Q163" i="6" l="1"/>
  <c r="O647" i="12"/>
  <c r="P647" i="12"/>
  <c r="Q647" i="12"/>
  <c r="K163" i="6" s="1"/>
  <c r="P163" i="6"/>
  <c r="M163" i="6"/>
  <c r="N648" i="12" a="1"/>
  <c r="N648" i="12" s="1"/>
  <c r="D170" i="6"/>
  <c r="F654" i="12"/>
  <c r="H654" i="12"/>
  <c r="B170" i="6" s="1"/>
  <c r="G170" i="6"/>
  <c r="E655" i="12" a="1"/>
  <c r="E655" i="12" s="1"/>
  <c r="F655" i="12" s="1"/>
  <c r="O648" i="12" l="1"/>
  <c r="P648" i="12"/>
  <c r="Q648" i="12"/>
  <c r="K164" i="6" s="1"/>
  <c r="P164" i="6"/>
  <c r="Q164" i="6"/>
  <c r="M164" i="6"/>
  <c r="N649" i="12" a="1"/>
  <c r="N649" i="12" s="1"/>
  <c r="D171" i="6"/>
  <c r="H655" i="12"/>
  <c r="B171" i="6" s="1"/>
  <c r="G171" i="6"/>
  <c r="G655" i="12"/>
  <c r="E656" i="12" a="1"/>
  <c r="E656" i="12" s="1"/>
  <c r="G172" i="6" s="1"/>
  <c r="P165" i="6" l="1"/>
  <c r="Q649" i="12"/>
  <c r="K165" i="6" s="1"/>
  <c r="M165" i="6"/>
  <c r="P649" i="12"/>
  <c r="Q165" i="6"/>
  <c r="O649" i="12"/>
  <c r="N650" i="12" a="1"/>
  <c r="N650" i="12" s="1"/>
  <c r="F656" i="12"/>
  <c r="H656" i="12"/>
  <c r="B172" i="6" s="1"/>
  <c r="D172" i="6"/>
  <c r="G656" i="12"/>
  <c r="E657" i="12" a="1"/>
  <c r="E657" i="12" s="1"/>
  <c r="D173" i="6" s="1"/>
  <c r="Q166" i="6" l="1"/>
  <c r="O650" i="12"/>
  <c r="P166" i="6"/>
  <c r="M166" i="6"/>
  <c r="P650" i="12"/>
  <c r="Q650" i="12"/>
  <c r="K166" i="6" s="1"/>
  <c r="N651" i="12" a="1"/>
  <c r="N651" i="12" s="1"/>
  <c r="G657" i="12"/>
  <c r="G173" i="6"/>
  <c r="E658" i="12" a="1"/>
  <c r="E658" i="12" s="1"/>
  <c r="D174" i="6" s="1"/>
  <c r="F657" i="12"/>
  <c r="H657" i="12"/>
  <c r="B173" i="6" s="1"/>
  <c r="Q651" i="12" l="1"/>
  <c r="K167" i="6" s="1"/>
  <c r="P167" i="6"/>
  <c r="Q167" i="6"/>
  <c r="P651" i="12"/>
  <c r="O651" i="12"/>
  <c r="M167" i="6"/>
  <c r="N652" i="12" a="1"/>
  <c r="N652" i="12" s="1"/>
  <c r="F658" i="12"/>
  <c r="G658" i="12"/>
  <c r="E659" i="12" a="1"/>
  <c r="E659" i="12" s="1"/>
  <c r="D175" i="6" s="1"/>
  <c r="H658" i="12"/>
  <c r="B174" i="6" s="1"/>
  <c r="G174" i="6"/>
  <c r="P168" i="6" l="1"/>
  <c r="O652" i="12"/>
  <c r="Q168" i="6"/>
  <c r="M168" i="6"/>
  <c r="P652" i="12"/>
  <c r="Q652" i="12"/>
  <c r="K168" i="6" s="1"/>
  <c r="N653" i="12" a="1"/>
  <c r="N653" i="12" s="1"/>
  <c r="F659" i="12"/>
  <c r="G175" i="6"/>
  <c r="G659" i="12"/>
  <c r="E660" i="12" a="1"/>
  <c r="E660" i="12" s="1"/>
  <c r="G176" i="6" s="1"/>
  <c r="H659" i="12"/>
  <c r="B175" i="6" s="1"/>
  <c r="P653" i="12" l="1"/>
  <c r="M169" i="6"/>
  <c r="Q653" i="12"/>
  <c r="K169" i="6" s="1"/>
  <c r="O653" i="12"/>
  <c r="P169" i="6"/>
  <c r="Q169" i="6"/>
  <c r="N654" i="12" a="1"/>
  <c r="N654" i="12" s="1"/>
  <c r="E661" i="12" a="1"/>
  <c r="E661" i="12" s="1"/>
  <c r="G177" i="6" s="1"/>
  <c r="G660" i="12"/>
  <c r="F660" i="12"/>
  <c r="D176" i="6"/>
  <c r="H660" i="12"/>
  <c r="B176" i="6" s="1"/>
  <c r="Q654" i="12" l="1"/>
  <c r="K170" i="6" s="1"/>
  <c r="O654" i="12"/>
  <c r="P170" i="6"/>
  <c r="M170" i="6"/>
  <c r="Q170" i="6"/>
  <c r="P654" i="12"/>
  <c r="N655" i="12" a="1"/>
  <c r="N655" i="12" s="1"/>
  <c r="D177" i="6"/>
  <c r="H661" i="12"/>
  <c r="B177" i="6" s="1"/>
  <c r="E662" i="12" a="1"/>
  <c r="E662" i="12" s="1"/>
  <c r="F662" i="12" s="1"/>
  <c r="G661" i="12"/>
  <c r="F661" i="12"/>
  <c r="M171" i="6" l="1"/>
  <c r="O655" i="12"/>
  <c r="P655" i="12"/>
  <c r="Q655" i="12"/>
  <c r="K171" i="6" s="1"/>
  <c r="P171" i="6"/>
  <c r="Q171" i="6"/>
  <c r="N656" i="12" a="1"/>
  <c r="N656" i="12" s="1"/>
  <c r="G178" i="6"/>
  <c r="G662" i="12"/>
  <c r="H662" i="12"/>
  <c r="B178" i="6" s="1"/>
  <c r="E663" i="12" a="1"/>
  <c r="E663" i="12" s="1"/>
  <c r="F663" i="12" s="1"/>
  <c r="D178" i="6"/>
  <c r="Q656" i="12" l="1"/>
  <c r="K172" i="6" s="1"/>
  <c r="Q172" i="6"/>
  <c r="M172" i="6"/>
  <c r="P656" i="12"/>
  <c r="O656" i="12"/>
  <c r="P172" i="6"/>
  <c r="N657" i="12" a="1"/>
  <c r="N657" i="12" s="1"/>
  <c r="G663" i="12"/>
  <c r="E664" i="12" a="1"/>
  <c r="E664" i="12" s="1"/>
  <c r="F664" i="12" s="1"/>
  <c r="H663" i="12"/>
  <c r="B179" i="6" s="1"/>
  <c r="D179" i="6"/>
  <c r="G179" i="6"/>
  <c r="Q173" i="6" l="1"/>
  <c r="M173" i="6"/>
  <c r="Q657" i="12"/>
  <c r="K173" i="6" s="1"/>
  <c r="P173" i="6"/>
  <c r="P657" i="12"/>
  <c r="O657" i="12"/>
  <c r="N658" i="12" a="1"/>
  <c r="N658" i="12" s="1"/>
  <c r="D180" i="6"/>
  <c r="E665" i="12" a="1"/>
  <c r="E665" i="12" s="1"/>
  <c r="D181" i="6" s="1"/>
  <c r="G664" i="12"/>
  <c r="G180" i="6"/>
  <c r="H664" i="12"/>
  <c r="B180" i="6" s="1"/>
  <c r="P174" i="6" l="1"/>
  <c r="M174" i="6"/>
  <c r="Q658" i="12"/>
  <c r="K174" i="6" s="1"/>
  <c r="P658" i="12"/>
  <c r="O658" i="12"/>
  <c r="Q174" i="6"/>
  <c r="N659" i="12" a="1"/>
  <c r="N659" i="12" s="1"/>
  <c r="H665" i="12"/>
  <c r="B181" i="6" s="1"/>
  <c r="G181" i="6"/>
  <c r="F665" i="12"/>
  <c r="E666" i="12" a="1"/>
  <c r="E666" i="12" s="1"/>
  <c r="H666" i="12" s="1"/>
  <c r="B182" i="6" s="1"/>
  <c r="G665" i="12"/>
  <c r="O659" i="12" l="1"/>
  <c r="Q175" i="6"/>
  <c r="P659" i="12"/>
  <c r="P175" i="6"/>
  <c r="M175" i="6"/>
  <c r="Q659" i="12"/>
  <c r="K175" i="6" s="1"/>
  <c r="N660" i="12" a="1"/>
  <c r="N660" i="12" s="1"/>
  <c r="E667" i="12" a="1"/>
  <c r="E667" i="12" s="1"/>
  <c r="G667" i="12" s="1"/>
  <c r="F666" i="12"/>
  <c r="G666" i="12"/>
  <c r="G182" i="6"/>
  <c r="D182" i="6"/>
  <c r="P176" i="6" l="1"/>
  <c r="Q176" i="6"/>
  <c r="O660" i="12"/>
  <c r="P660" i="12"/>
  <c r="Q660" i="12"/>
  <c r="K176" i="6" s="1"/>
  <c r="M176" i="6"/>
  <c r="N661" i="12" a="1"/>
  <c r="N661" i="12" s="1"/>
  <c r="H667" i="12"/>
  <c r="B183" i="6" s="1"/>
  <c r="G183" i="6"/>
  <c r="E668" i="12" a="1"/>
  <c r="E668" i="12" s="1"/>
  <c r="F668" i="12" s="1"/>
  <c r="F667" i="12"/>
  <c r="D183" i="6"/>
  <c r="Q661" i="12" l="1"/>
  <c r="K177" i="6" s="1"/>
  <c r="P177" i="6"/>
  <c r="P661" i="12"/>
  <c r="M177" i="6"/>
  <c r="Q177" i="6"/>
  <c r="O661" i="12"/>
  <c r="N662" i="12" a="1"/>
  <c r="N662" i="12" s="1"/>
  <c r="G184" i="6"/>
  <c r="D184" i="6"/>
  <c r="H668" i="12"/>
  <c r="B184" i="6" s="1"/>
  <c r="E669" i="12" a="1"/>
  <c r="E669" i="12" s="1"/>
  <c r="F669" i="12" s="1"/>
  <c r="G668" i="12"/>
  <c r="O662" i="12" l="1"/>
  <c r="M178" i="6"/>
  <c r="P178" i="6"/>
  <c r="P662" i="12"/>
  <c r="Q178" i="6"/>
  <c r="Q662" i="12"/>
  <c r="K178" i="6" s="1"/>
  <c r="N663" i="12" a="1"/>
  <c r="N663" i="12" s="1"/>
  <c r="G185" i="6"/>
  <c r="G669" i="12"/>
  <c r="D185" i="6"/>
  <c r="H669" i="12"/>
  <c r="B185" i="6" s="1"/>
  <c r="E670" i="12" a="1"/>
  <c r="E670" i="12" s="1"/>
  <c r="F670" i="12" s="1"/>
  <c r="Q663" i="12" l="1"/>
  <c r="K179" i="6" s="1"/>
  <c r="Q179" i="6"/>
  <c r="P663" i="12"/>
  <c r="O663" i="12"/>
  <c r="P179" i="6"/>
  <c r="M179" i="6"/>
  <c r="N664" i="12" a="1"/>
  <c r="N664" i="12" s="1"/>
  <c r="G186" i="6"/>
  <c r="G670" i="12"/>
  <c r="H670" i="12"/>
  <c r="B186" i="6" s="1"/>
  <c r="D186" i="6"/>
  <c r="E671" i="12" a="1"/>
  <c r="E671" i="12" s="1"/>
  <c r="H671" i="12" s="1"/>
  <c r="B187" i="6" s="1"/>
  <c r="M180" i="6" l="1"/>
  <c r="Q664" i="12"/>
  <c r="K180" i="6" s="1"/>
  <c r="O664" i="12"/>
  <c r="Q180" i="6"/>
  <c r="P180" i="6"/>
  <c r="P664" i="12"/>
  <c r="N665" i="12" a="1"/>
  <c r="N665" i="12" s="1"/>
  <c r="D187" i="6"/>
  <c r="F671" i="12"/>
  <c r="E672" i="12" a="1"/>
  <c r="E672" i="12" s="1"/>
  <c r="G672" i="12" s="1"/>
  <c r="G671" i="12"/>
  <c r="G187" i="6"/>
  <c r="M181" i="6" l="1"/>
  <c r="P665" i="12"/>
  <c r="Q665" i="12"/>
  <c r="K181" i="6" s="1"/>
  <c r="P181" i="6"/>
  <c r="Q181" i="6"/>
  <c r="O665" i="12"/>
  <c r="N666" i="12" a="1"/>
  <c r="N666" i="12" s="1"/>
  <c r="F672" i="12"/>
  <c r="H672" i="12"/>
  <c r="B188" i="6" s="1"/>
  <c r="E673" i="12" a="1"/>
  <c r="E673" i="12" s="1"/>
  <c r="G189" i="6" s="1"/>
  <c r="D188" i="6"/>
  <c r="G188" i="6"/>
  <c r="M182" i="6" l="1"/>
  <c r="O666" i="12"/>
  <c r="P182" i="6"/>
  <c r="Q666" i="12"/>
  <c r="K182" i="6" s="1"/>
  <c r="Q182" i="6"/>
  <c r="P666" i="12"/>
  <c r="N667" i="12" a="1"/>
  <c r="N667" i="12" s="1"/>
  <c r="D189" i="6"/>
  <c r="E674" i="12" a="1"/>
  <c r="E674" i="12" s="1"/>
  <c r="D190" i="6" s="1"/>
  <c r="H673" i="12"/>
  <c r="B189" i="6" s="1"/>
  <c r="F673" i="12"/>
  <c r="G673" i="12"/>
  <c r="Q183" i="6" l="1"/>
  <c r="Q667" i="12"/>
  <c r="K183" i="6" s="1"/>
  <c r="P183" i="6"/>
  <c r="P667" i="12"/>
  <c r="M183" i="6"/>
  <c r="O667" i="12"/>
  <c r="N668" i="12" a="1"/>
  <c r="N668" i="12" s="1"/>
  <c r="H674" i="12"/>
  <c r="B190" i="6" s="1"/>
  <c r="G190" i="6"/>
  <c r="E675" i="12" a="1"/>
  <c r="E675" i="12" s="1"/>
  <c r="G191" i="6" s="1"/>
  <c r="F674" i="12"/>
  <c r="G674" i="12"/>
  <c r="N669" i="12" l="1" a="1"/>
  <c r="N669" i="12" s="1"/>
  <c r="O668" i="12"/>
  <c r="Q184" i="6"/>
  <c r="M184" i="6"/>
  <c r="P668" i="12"/>
  <c r="P184" i="6"/>
  <c r="Q668" i="12"/>
  <c r="K184" i="6" s="1"/>
  <c r="F675" i="12"/>
  <c r="D191" i="6"/>
  <c r="E676" i="12" a="1"/>
  <c r="E676" i="12" s="1"/>
  <c r="F676" i="12" s="1"/>
  <c r="H675" i="12"/>
  <c r="B191" i="6" s="1"/>
  <c r="G675" i="12"/>
  <c r="O669" i="12" l="1"/>
  <c r="Q185" i="6"/>
  <c r="M185" i="6"/>
  <c r="Q669" i="12"/>
  <c r="K185" i="6" s="1"/>
  <c r="P669" i="12"/>
  <c r="P185" i="6"/>
  <c r="N670" i="12" a="1"/>
  <c r="N670" i="12" s="1"/>
  <c r="H676" i="12"/>
  <c r="B192" i="6" s="1"/>
  <c r="D192" i="6"/>
  <c r="E677" i="12" a="1"/>
  <c r="E677" i="12" s="1"/>
  <c r="F677" i="12" s="1"/>
  <c r="G192" i="6"/>
  <c r="G676" i="12"/>
  <c r="P186" i="6" l="1"/>
  <c r="P670" i="12"/>
  <c r="M186" i="6"/>
  <c r="O670" i="12"/>
  <c r="Q186" i="6"/>
  <c r="Q670" i="12"/>
  <c r="K186" i="6" s="1"/>
  <c r="N671" i="12" a="1"/>
  <c r="N671" i="12" s="1"/>
  <c r="N672" i="12" s="1" a="1"/>
  <c r="N672" i="12" s="1"/>
  <c r="D193" i="6"/>
  <c r="G193" i="6"/>
  <c r="G677" i="12"/>
  <c r="H677" i="12"/>
  <c r="B193" i="6" s="1"/>
  <c r="E678" i="12" a="1"/>
  <c r="E678" i="12" s="1"/>
  <c r="G194" i="6" s="1"/>
  <c r="P672" i="12" l="1"/>
  <c r="M188" i="6"/>
  <c r="Q672" i="12"/>
  <c r="K188" i="6" s="1"/>
  <c r="P188" i="6"/>
  <c r="Q188" i="6"/>
  <c r="O672" i="12"/>
  <c r="O671" i="12"/>
  <c r="P671" i="12"/>
  <c r="P187" i="6"/>
  <c r="Q187" i="6"/>
  <c r="Q671" i="12"/>
  <c r="K187" i="6" s="1"/>
  <c r="M187" i="6"/>
  <c r="N673" i="12" a="1"/>
  <c r="N673" i="12" s="1"/>
  <c r="D194" i="6"/>
  <c r="F678" i="12"/>
  <c r="H678" i="12"/>
  <c r="B194" i="6" s="1"/>
  <c r="G678" i="12"/>
  <c r="E679" i="12" a="1"/>
  <c r="E679" i="12" s="1"/>
  <c r="H679" i="12" s="1"/>
  <c r="B195" i="6" s="1"/>
  <c r="P189" i="6" l="1"/>
  <c r="O673" i="12"/>
  <c r="Q673" i="12"/>
  <c r="K189" i="6" s="1"/>
  <c r="M189" i="6"/>
  <c r="Q189" i="6"/>
  <c r="P673" i="12"/>
  <c r="N674" i="12" a="1"/>
  <c r="N674" i="12" s="1"/>
  <c r="N675" i="12" s="1" a="1"/>
  <c r="N675" i="12" s="1"/>
  <c r="F679" i="12"/>
  <c r="D195" i="6"/>
  <c r="G195" i="6"/>
  <c r="G679" i="12"/>
  <c r="E680" i="12" a="1"/>
  <c r="E680" i="12" s="1"/>
  <c r="H680" i="12" s="1"/>
  <c r="B196" i="6" s="1"/>
  <c r="P675" i="12" l="1"/>
  <c r="Q675" i="12"/>
  <c r="K191" i="6" s="1"/>
  <c r="P191" i="6"/>
  <c r="O675" i="12"/>
  <c r="Q191" i="6"/>
  <c r="M191" i="6"/>
  <c r="N676" i="12" a="1"/>
  <c r="N676" i="12" s="1"/>
  <c r="N677" i="12" s="1" a="1"/>
  <c r="N677" i="12" s="1"/>
  <c r="O674" i="12"/>
  <c r="P674" i="12"/>
  <c r="Q674" i="12"/>
  <c r="K190" i="6" s="1"/>
  <c r="M190" i="6"/>
  <c r="P190" i="6"/>
  <c r="Q190" i="6"/>
  <c r="F680" i="12"/>
  <c r="G680" i="12"/>
  <c r="D196" i="6"/>
  <c r="G196" i="6"/>
  <c r="E681" i="12" a="1"/>
  <c r="E681" i="12" s="1"/>
  <c r="D197" i="6" s="1"/>
  <c r="Q677" i="12" l="1"/>
  <c r="K193" i="6" s="1"/>
  <c r="O677" i="12"/>
  <c r="P677" i="12"/>
  <c r="Q193" i="6"/>
  <c r="P193" i="6"/>
  <c r="M193" i="6"/>
  <c r="P676" i="12"/>
  <c r="P192" i="6"/>
  <c r="O676" i="12"/>
  <c r="Q192" i="6"/>
  <c r="Q676" i="12"/>
  <c r="K192" i="6" s="1"/>
  <c r="M192" i="6"/>
  <c r="N678" i="12" a="1"/>
  <c r="N678" i="12" s="1"/>
  <c r="H681" i="12"/>
  <c r="B197" i="6" s="1"/>
  <c r="G681" i="12"/>
  <c r="F681" i="12"/>
  <c r="G197" i="6"/>
  <c r="E682" i="12" a="1"/>
  <c r="E682" i="12" s="1"/>
  <c r="H682" i="12" s="1"/>
  <c r="B198" i="6" s="1"/>
  <c r="P678" i="12" l="1"/>
  <c r="O678" i="12"/>
  <c r="Q194" i="6"/>
  <c r="P194" i="6"/>
  <c r="Q678" i="12"/>
  <c r="K194" i="6" s="1"/>
  <c r="M194" i="6"/>
  <c r="N679" i="12" a="1"/>
  <c r="N679" i="12" s="1"/>
  <c r="D198" i="6"/>
  <c r="G198" i="6"/>
  <c r="F682" i="12"/>
  <c r="G682" i="12"/>
  <c r="E683" i="12" a="1"/>
  <c r="E683" i="12" s="1"/>
  <c r="D199" i="6" s="1"/>
  <c r="N680" i="12" l="1" a="1"/>
  <c r="N680" i="12" s="1"/>
  <c r="M195" i="6"/>
  <c r="P195" i="6"/>
  <c r="O679" i="12"/>
  <c r="P679" i="12"/>
  <c r="Q195" i="6"/>
  <c r="Q679" i="12"/>
  <c r="K195" i="6" s="1"/>
  <c r="G683" i="12"/>
  <c r="H683" i="12"/>
  <c r="B199" i="6" s="1"/>
  <c r="G199" i="6"/>
  <c r="F683" i="12"/>
  <c r="E684" i="12" a="1"/>
  <c r="E684" i="12" s="1"/>
  <c r="D200" i="6" s="1"/>
  <c r="P680" i="12" l="1"/>
  <c r="M196" i="6"/>
  <c r="O680" i="12"/>
  <c r="Q196" i="6"/>
  <c r="P196" i="6"/>
  <c r="Q680" i="12"/>
  <c r="K196" i="6" s="1"/>
  <c r="N681" i="12" a="1"/>
  <c r="N681" i="12" s="1"/>
  <c r="F684" i="12"/>
  <c r="G200" i="6"/>
  <c r="G684" i="12"/>
  <c r="H684" i="12"/>
  <c r="B200" i="6" s="1"/>
  <c r="E685" i="12" a="1"/>
  <c r="E685" i="12" s="1"/>
  <c r="F685" i="12" s="1"/>
  <c r="P197" i="6" l="1"/>
  <c r="O681" i="12"/>
  <c r="P681" i="12"/>
  <c r="Q197" i="6"/>
  <c r="Q681" i="12"/>
  <c r="K197" i="6" s="1"/>
  <c r="M197" i="6"/>
  <c r="N682" i="12" a="1"/>
  <c r="N682" i="12" s="1"/>
  <c r="G685" i="12"/>
  <c r="G201" i="6"/>
  <c r="H685" i="12"/>
  <c r="B201" i="6" s="1"/>
  <c r="D201" i="6"/>
  <c r="E686" i="12" a="1"/>
  <c r="E686" i="12" s="1"/>
  <c r="H686" i="12" s="1"/>
  <c r="B202" i="6" s="1"/>
  <c r="M198" i="6" l="1"/>
  <c r="Q682" i="12"/>
  <c r="K198" i="6" s="1"/>
  <c r="P682" i="12"/>
  <c r="O682" i="12"/>
  <c r="P198" i="6"/>
  <c r="Q198" i="6"/>
  <c r="N683" i="12" a="1"/>
  <c r="N683" i="12" s="1"/>
  <c r="F686" i="12"/>
  <c r="D202" i="6"/>
  <c r="G202" i="6"/>
  <c r="G686" i="12"/>
  <c r="E687" i="12" a="1"/>
  <c r="E687" i="12" s="1"/>
  <c r="F687" i="12" s="1"/>
  <c r="P683" i="12" l="1"/>
  <c r="O683" i="12"/>
  <c r="P199" i="6"/>
  <c r="Q199" i="6"/>
  <c r="Q683" i="12"/>
  <c r="K199" i="6" s="1"/>
  <c r="M199" i="6"/>
  <c r="N684" i="12" a="1"/>
  <c r="N684" i="12" s="1"/>
  <c r="G687" i="12"/>
  <c r="H687" i="12"/>
  <c r="B203" i="6" s="1"/>
  <c r="G203" i="6"/>
  <c r="D203" i="6"/>
  <c r="E688" i="12" a="1"/>
  <c r="E688" i="12" s="1"/>
  <c r="F688" i="12" s="1"/>
  <c r="P684" i="12" l="1"/>
  <c r="Q684" i="12"/>
  <c r="K200" i="6" s="1"/>
  <c r="Q200" i="6"/>
  <c r="O684" i="12"/>
  <c r="M200" i="6"/>
  <c r="P200" i="6"/>
  <c r="N685" i="12" a="1"/>
  <c r="N685" i="12" s="1"/>
  <c r="G204" i="6"/>
  <c r="H688" i="12"/>
  <c r="B204" i="6" s="1"/>
  <c r="D204" i="6"/>
  <c r="G688" i="12"/>
  <c r="E689" i="12" a="1"/>
  <c r="E689" i="12" s="1"/>
  <c r="G205" i="6" s="1"/>
  <c r="N686" i="12" l="1" a="1"/>
  <c r="N686" i="12" s="1"/>
  <c r="P685" i="12"/>
  <c r="O685" i="12"/>
  <c r="Q685" i="12"/>
  <c r="K201" i="6" s="1"/>
  <c r="M201" i="6"/>
  <c r="P201" i="6"/>
  <c r="Q201" i="6"/>
  <c r="F689" i="12"/>
  <c r="H689" i="12"/>
  <c r="B205" i="6" s="1"/>
  <c r="E690" i="12" a="1"/>
  <c r="E690" i="12" s="1"/>
  <c r="H690" i="12" s="1"/>
  <c r="B206" i="6" s="1"/>
  <c r="D205" i="6"/>
  <c r="G689" i="12"/>
  <c r="Q686" i="12" l="1"/>
  <c r="K202" i="6" s="1"/>
  <c r="M202" i="6"/>
  <c r="O686" i="12"/>
  <c r="P202" i="6"/>
  <c r="Q202" i="6"/>
  <c r="P686" i="12"/>
  <c r="N687" i="12" a="1"/>
  <c r="N687" i="12" s="1"/>
  <c r="G206" i="6"/>
  <c r="G690" i="12"/>
  <c r="E691" i="12" a="1"/>
  <c r="E691" i="12" s="1"/>
  <c r="D207" i="6" s="1"/>
  <c r="F690" i="12"/>
  <c r="D206" i="6"/>
  <c r="Q203" i="6" l="1"/>
  <c r="P203" i="6"/>
  <c r="O687" i="12"/>
  <c r="Q687" i="12"/>
  <c r="K203" i="6" s="1"/>
  <c r="M203" i="6"/>
  <c r="P687" i="12"/>
  <c r="N688" i="12" a="1"/>
  <c r="N688" i="12" s="1"/>
  <c r="N689" i="12" s="1" a="1"/>
  <c r="N689" i="12" s="1"/>
  <c r="F691" i="12"/>
  <c r="G207" i="6"/>
  <c r="E692" i="12" a="1"/>
  <c r="E692" i="12" s="1"/>
  <c r="F692" i="12" s="1"/>
  <c r="H691" i="12"/>
  <c r="B207" i="6" s="1"/>
  <c r="G691" i="12"/>
  <c r="Q689" i="12" l="1"/>
  <c r="K205" i="6" s="1"/>
  <c r="M205" i="6"/>
  <c r="P689" i="12"/>
  <c r="O689" i="12"/>
  <c r="Q205" i="6"/>
  <c r="P205" i="6"/>
  <c r="Q688" i="12"/>
  <c r="K204" i="6" s="1"/>
  <c r="M204" i="6"/>
  <c r="O688" i="12"/>
  <c r="P688" i="12"/>
  <c r="P204" i="6"/>
  <c r="Q204" i="6"/>
  <c r="N690" i="12" a="1"/>
  <c r="N690" i="12" s="1"/>
  <c r="E693" i="12" a="1"/>
  <c r="E693" i="12" s="1"/>
  <c r="F693" i="12" s="1"/>
  <c r="G692" i="12"/>
  <c r="G208" i="6"/>
  <c r="H692" i="12"/>
  <c r="B208" i="6" s="1"/>
  <c r="D208" i="6"/>
  <c r="N691" i="12" l="1" a="1"/>
  <c r="N691" i="12" s="1"/>
  <c r="P690" i="12"/>
  <c r="P206" i="6"/>
  <c r="Q206" i="6"/>
  <c r="Q690" i="12"/>
  <c r="K206" i="6" s="1"/>
  <c r="M206" i="6"/>
  <c r="O690" i="12"/>
  <c r="D209" i="6"/>
  <c r="G209" i="6"/>
  <c r="G693" i="12"/>
  <c r="H693" i="12"/>
  <c r="B209" i="6" s="1"/>
  <c r="E694" i="12" a="1"/>
  <c r="E694" i="12" s="1"/>
  <c r="G210" i="6" s="1"/>
  <c r="N692" i="12" l="1" a="1"/>
  <c r="N692" i="12" s="1"/>
  <c r="Q207" i="6"/>
  <c r="P691" i="12"/>
  <c r="O691" i="12"/>
  <c r="P207" i="6"/>
  <c r="M207" i="6"/>
  <c r="Q691" i="12"/>
  <c r="K207" i="6" s="1"/>
  <c r="F694" i="12"/>
  <c r="G694" i="12"/>
  <c r="H694" i="12"/>
  <c r="B210" i="6" s="1"/>
  <c r="D210" i="6"/>
  <c r="E695" i="12" a="1"/>
  <c r="E695" i="12" s="1"/>
  <c r="G695" i="12" s="1"/>
  <c r="M208" i="6" l="1"/>
  <c r="Q208" i="6"/>
  <c r="O692" i="12"/>
  <c r="P692" i="12"/>
  <c r="Q692" i="12"/>
  <c r="K208" i="6" s="1"/>
  <c r="P208" i="6"/>
  <c r="N693" i="12" a="1"/>
  <c r="N693" i="12" s="1"/>
  <c r="F695" i="12"/>
  <c r="H695" i="12"/>
  <c r="B211" i="6" s="1"/>
  <c r="D211" i="6"/>
  <c r="G211" i="6"/>
  <c r="E696" i="12" a="1"/>
  <c r="E696" i="12" s="1"/>
  <c r="F696" i="12" s="1"/>
  <c r="O693" i="12" l="1"/>
  <c r="Q693" i="12"/>
  <c r="K209" i="6" s="1"/>
  <c r="P693" i="12"/>
  <c r="Q209" i="6"/>
  <c r="P209" i="6"/>
  <c r="M209" i="6"/>
  <c r="N694" i="12" a="1"/>
  <c r="N694" i="12" s="1"/>
  <c r="D212" i="6"/>
  <c r="G212" i="6"/>
  <c r="E697" i="12" a="1"/>
  <c r="E697" i="12" s="1"/>
  <c r="G213" i="6" s="1"/>
  <c r="G696" i="12"/>
  <c r="H696" i="12"/>
  <c r="B212" i="6" s="1"/>
  <c r="P210" i="6" l="1"/>
  <c r="O694" i="12"/>
  <c r="P694" i="12"/>
  <c r="Q210" i="6"/>
  <c r="M210" i="6"/>
  <c r="Q694" i="12"/>
  <c r="K210" i="6" s="1"/>
  <c r="N695" i="12" a="1"/>
  <c r="N695" i="12" s="1"/>
  <c r="H697" i="12"/>
  <c r="B213" i="6" s="1"/>
  <c r="F697" i="12"/>
  <c r="G697" i="12"/>
  <c r="E698" i="12" a="1"/>
  <c r="E698" i="12" s="1"/>
  <c r="F698" i="12" s="1"/>
  <c r="D213" i="6"/>
  <c r="Q695" i="12" l="1"/>
  <c r="K211" i="6" s="1"/>
  <c r="P211" i="6"/>
  <c r="Q211" i="6"/>
  <c r="P695" i="12"/>
  <c r="O695" i="12"/>
  <c r="M211" i="6"/>
  <c r="N696" i="12" a="1"/>
  <c r="N696" i="12" s="1"/>
  <c r="E699" i="12" a="1"/>
  <c r="E699" i="12" s="1"/>
  <c r="G215" i="6" s="1"/>
  <c r="G214" i="6"/>
  <c r="H698" i="12"/>
  <c r="B214" i="6" s="1"/>
  <c r="G698" i="12"/>
  <c r="D214" i="6"/>
  <c r="M212" i="6" l="1"/>
  <c r="P696" i="12"/>
  <c r="Q212" i="6"/>
  <c r="Q696" i="12"/>
  <c r="K212" i="6" s="1"/>
  <c r="P212" i="6"/>
  <c r="O696" i="12"/>
  <c r="N697" i="12" a="1"/>
  <c r="N697" i="12" s="1"/>
  <c r="D215" i="6"/>
  <c r="F699" i="12"/>
  <c r="E700" i="12" a="1"/>
  <c r="E700" i="12" s="1"/>
  <c r="F700" i="12" s="1"/>
  <c r="H699" i="12"/>
  <c r="B215" i="6" s="1"/>
  <c r="G699" i="12"/>
  <c r="Q697" i="12" l="1"/>
  <c r="K213" i="6" s="1"/>
  <c r="P697" i="12"/>
  <c r="P213" i="6"/>
  <c r="O697" i="12"/>
  <c r="M213" i="6"/>
  <c r="Q213" i="6"/>
  <c r="N698" i="12" a="1"/>
  <c r="N698" i="12" s="1"/>
  <c r="G216" i="6"/>
  <c r="G700" i="12"/>
  <c r="H700" i="12"/>
  <c r="B216" i="6" s="1"/>
  <c r="E701" i="12" a="1"/>
  <c r="E701" i="12" s="1"/>
  <c r="F701" i="12" s="1"/>
  <c r="D216" i="6"/>
  <c r="M214" i="6" l="1"/>
  <c r="Q214" i="6"/>
  <c r="Q698" i="12"/>
  <c r="K214" i="6" s="1"/>
  <c r="O698" i="12"/>
  <c r="P214" i="6"/>
  <c r="P698" i="12"/>
  <c r="N699" i="12" a="1"/>
  <c r="N699" i="12" s="1"/>
  <c r="E702" i="12" a="1"/>
  <c r="E702" i="12" s="1"/>
  <c r="D218" i="6" s="1"/>
  <c r="G217" i="6"/>
  <c r="D217" i="6"/>
  <c r="G701" i="12"/>
  <c r="H701" i="12"/>
  <c r="B217" i="6" s="1"/>
  <c r="N700" i="12" l="1" a="1"/>
  <c r="N700" i="12" s="1"/>
  <c r="P699" i="12"/>
  <c r="M215" i="6"/>
  <c r="O699" i="12"/>
  <c r="Q215" i="6"/>
  <c r="Q699" i="12"/>
  <c r="K215" i="6" s="1"/>
  <c r="P215" i="6"/>
  <c r="G702" i="12"/>
  <c r="G218" i="6"/>
  <c r="E703" i="12" a="1"/>
  <c r="E703" i="12" s="1"/>
  <c r="D219" i="6" s="1"/>
  <c r="F702" i="12"/>
  <c r="H702" i="12"/>
  <c r="B218" i="6" s="1"/>
  <c r="N701" i="12" l="1" a="1"/>
  <c r="N701" i="12" s="1"/>
  <c r="O700" i="12"/>
  <c r="Q700" i="12"/>
  <c r="K216" i="6" s="1"/>
  <c r="M216" i="6"/>
  <c r="P216" i="6"/>
  <c r="P700" i="12"/>
  <c r="Q216" i="6"/>
  <c r="E704" i="12" a="1"/>
  <c r="E704" i="12" s="1"/>
  <c r="G704" i="12" s="1"/>
  <c r="H703" i="12"/>
  <c r="B219" i="6" s="1"/>
  <c r="G703" i="12"/>
  <c r="G219" i="6"/>
  <c r="F703" i="12"/>
  <c r="M217" i="6" l="1"/>
  <c r="P701" i="12"/>
  <c r="Q701" i="12"/>
  <c r="K217" i="6" s="1"/>
  <c r="Q217" i="6"/>
  <c r="O701" i="12"/>
  <c r="P217" i="6"/>
  <c r="N702" i="12" a="1"/>
  <c r="N702" i="12" s="1"/>
  <c r="N703" i="12" s="1" a="1"/>
  <c r="N703" i="12" s="1"/>
  <c r="D220" i="6"/>
  <c r="F704" i="12"/>
  <c r="G220" i="6"/>
  <c r="H704" i="12"/>
  <c r="B220" i="6" s="1"/>
  <c r="E705" i="12" a="1"/>
  <c r="E705" i="12" s="1"/>
  <c r="F705" i="12" s="1"/>
  <c r="M219" i="6" l="1"/>
  <c r="P219" i="6"/>
  <c r="P703" i="12"/>
  <c r="O703" i="12"/>
  <c r="Q703" i="12"/>
  <c r="K219" i="6" s="1"/>
  <c r="Q219" i="6"/>
  <c r="N704" i="12" a="1"/>
  <c r="N704" i="12" s="1"/>
  <c r="O702" i="12"/>
  <c r="Q702" i="12"/>
  <c r="K218" i="6" s="1"/>
  <c r="M218" i="6"/>
  <c r="Q218" i="6"/>
  <c r="P702" i="12"/>
  <c r="P218" i="6"/>
  <c r="H705" i="12"/>
  <c r="B221" i="6" s="1"/>
  <c r="G221" i="6"/>
  <c r="E706" i="12" a="1"/>
  <c r="E706" i="12" s="1"/>
  <c r="F706" i="12" s="1"/>
  <c r="G705" i="12"/>
  <c r="D221" i="6"/>
  <c r="P704" i="12" l="1"/>
  <c r="M220" i="6"/>
  <c r="P220" i="6"/>
  <c r="Q704" i="12"/>
  <c r="K220" i="6" s="1"/>
  <c r="Q220" i="6"/>
  <c r="O704" i="12"/>
  <c r="N705" i="12" a="1"/>
  <c r="N705" i="12" s="1"/>
  <c r="E707" i="12" a="1"/>
  <c r="E707" i="12" s="1"/>
  <c r="H707" i="12" s="1"/>
  <c r="B223" i="6" s="1"/>
  <c r="H706" i="12"/>
  <c r="B222" i="6" s="1"/>
  <c r="D222" i="6"/>
  <c r="G706" i="12"/>
  <c r="G222" i="6"/>
  <c r="N706" i="12" l="1" a="1"/>
  <c r="N706" i="12" s="1"/>
  <c r="N707" i="12" s="1" a="1"/>
  <c r="N707" i="12" s="1"/>
  <c r="P221" i="6"/>
  <c r="O705" i="12"/>
  <c r="Q221" i="6"/>
  <c r="Q705" i="12"/>
  <c r="K221" i="6" s="1"/>
  <c r="M221" i="6"/>
  <c r="P705" i="12"/>
  <c r="G707" i="12"/>
  <c r="F707" i="12"/>
  <c r="E708" i="12" a="1"/>
  <c r="E708" i="12" s="1"/>
  <c r="G708" i="12" s="1"/>
  <c r="G223" i="6"/>
  <c r="D223" i="6"/>
  <c r="O707" i="12" l="1"/>
  <c r="M223" i="6"/>
  <c r="P707" i="12"/>
  <c r="Q223" i="6"/>
  <c r="Q707" i="12"/>
  <c r="K223" i="6" s="1"/>
  <c r="P223" i="6"/>
  <c r="M222" i="6"/>
  <c r="Q706" i="12"/>
  <c r="K222" i="6" s="1"/>
  <c r="O706" i="12"/>
  <c r="P222" i="6"/>
  <c r="Q222" i="6"/>
  <c r="P706" i="12"/>
  <c r="N708" i="12" a="1"/>
  <c r="N708" i="12" s="1"/>
  <c r="N709" i="12" s="1" a="1"/>
  <c r="N709" i="12" s="1"/>
  <c r="E709" i="12" a="1"/>
  <c r="E709" i="12" s="1"/>
  <c r="G709" i="12" s="1"/>
  <c r="F708" i="12"/>
  <c r="D224" i="6"/>
  <c r="H708" i="12"/>
  <c r="B224" i="6" s="1"/>
  <c r="G224" i="6"/>
  <c r="Q225" i="6" l="1"/>
  <c r="O709" i="12"/>
  <c r="P709" i="12"/>
  <c r="Q709" i="12"/>
  <c r="K225" i="6" s="1"/>
  <c r="M225" i="6"/>
  <c r="P225" i="6"/>
  <c r="N710" i="12" a="1"/>
  <c r="N710" i="12" s="1"/>
  <c r="O710" i="12" s="1"/>
  <c r="Q708" i="12"/>
  <c r="K224" i="6" s="1"/>
  <c r="P224" i="6"/>
  <c r="O708" i="12"/>
  <c r="Q224" i="6"/>
  <c r="M224" i="6"/>
  <c r="P708" i="12"/>
  <c r="G225" i="6"/>
  <c r="D225" i="6"/>
  <c r="E710" i="12" a="1"/>
  <c r="E710" i="12" s="1"/>
  <c r="D226" i="6" s="1"/>
  <c r="H709" i="12"/>
  <c r="B225" i="6" s="1"/>
  <c r="F709" i="12"/>
  <c r="P710" i="12" l="1"/>
  <c r="Q710" i="12"/>
  <c r="K226" i="6" s="1"/>
  <c r="Q226" i="6"/>
  <c r="P226" i="6"/>
  <c r="M226" i="6"/>
  <c r="N711" i="12" a="1"/>
  <c r="N711" i="12" s="1"/>
  <c r="M227" i="6" s="1"/>
  <c r="G226" i="6"/>
  <c r="G710" i="12"/>
  <c r="H710" i="12"/>
  <c r="B226" i="6" s="1"/>
  <c r="E711" i="12" a="1"/>
  <c r="E711" i="12" s="1"/>
  <c r="H711" i="12" s="1"/>
  <c r="B227" i="6" s="1"/>
  <c r="F710" i="12"/>
  <c r="O711" i="12" l="1"/>
  <c r="P227" i="6"/>
  <c r="Q711" i="12"/>
  <c r="K227" i="6" s="1"/>
  <c r="P711" i="12"/>
  <c r="Q227" i="6"/>
  <c r="N712" i="12" a="1"/>
  <c r="N712" i="12" s="1"/>
  <c r="O712" i="12" s="1"/>
  <c r="F711" i="12"/>
  <c r="G711" i="12"/>
  <c r="E712" i="12" a="1"/>
  <c r="E712" i="12" s="1"/>
  <c r="H712" i="12" s="1"/>
  <c r="B228" i="6" s="1"/>
  <c r="D227" i="6"/>
  <c r="G227" i="6"/>
  <c r="N713" i="12" l="1" a="1"/>
  <c r="N713" i="12" s="1"/>
  <c r="M229" i="6" s="1"/>
  <c r="P228" i="6"/>
  <c r="P712" i="12"/>
  <c r="M228" i="6"/>
  <c r="Q712" i="12"/>
  <c r="K228" i="6" s="1"/>
  <c r="Q228" i="6"/>
  <c r="E713" i="12" a="1"/>
  <c r="E713" i="12" s="1"/>
  <c r="G713" i="12" s="1"/>
  <c r="G228" i="6"/>
  <c r="F712" i="12"/>
  <c r="D228" i="6"/>
  <c r="G712" i="12"/>
  <c r="Q229" i="6" l="1"/>
  <c r="Q713" i="12"/>
  <c r="K229" i="6" s="1"/>
  <c r="P713" i="12"/>
  <c r="O713" i="12"/>
  <c r="P229" i="6"/>
  <c r="N714" i="12" a="1"/>
  <c r="N714" i="12" s="1"/>
  <c r="Q714" i="12" s="1"/>
  <c r="K230" i="6" s="1"/>
  <c r="F713" i="12"/>
  <c r="D229" i="6"/>
  <c r="G229" i="6"/>
  <c r="H713" i="12"/>
  <c r="B229" i="6" s="1"/>
  <c r="E714" i="12" a="1"/>
  <c r="E714" i="12" s="1"/>
  <c r="D230" i="6" s="1"/>
  <c r="P230" i="6" l="1"/>
  <c r="P714" i="12"/>
  <c r="M230" i="6"/>
  <c r="N715" i="12" a="1"/>
  <c r="N715" i="12" s="1"/>
  <c r="M231" i="6" s="1"/>
  <c r="Q230" i="6"/>
  <c r="O714" i="12"/>
  <c r="G230" i="6"/>
  <c r="F714" i="12"/>
  <c r="H714" i="12"/>
  <c r="B230" i="6" s="1"/>
  <c r="G714" i="12"/>
  <c r="E715" i="12" a="1"/>
  <c r="E715" i="12" s="1"/>
  <c r="G715" i="12" s="1"/>
  <c r="Q231" i="6" l="1"/>
  <c r="O715" i="12"/>
  <c r="P231" i="6"/>
  <c r="P715" i="12"/>
  <c r="N716" i="12" a="1"/>
  <c r="N716" i="12" s="1"/>
  <c r="P716" i="12" s="1"/>
  <c r="Q715" i="12"/>
  <c r="K231" i="6" s="1"/>
  <c r="D231" i="6"/>
  <c r="F715" i="12"/>
  <c r="H715" i="12"/>
  <c r="B231" i="6" s="1"/>
  <c r="G231" i="6"/>
  <c r="E716" i="12" a="1"/>
  <c r="E716" i="12" s="1"/>
  <c r="F716" i="12" s="1"/>
  <c r="P232" i="6" l="1"/>
  <c r="Q232" i="6"/>
  <c r="Q716" i="12"/>
  <c r="K232" i="6" s="1"/>
  <c r="M232" i="6"/>
  <c r="N717" i="12" a="1"/>
  <c r="N717" i="12" s="1"/>
  <c r="P717" i="12" s="1"/>
  <c r="O716" i="12"/>
  <c r="H716" i="12"/>
  <c r="B232" i="6" s="1"/>
  <c r="G716" i="12"/>
  <c r="D232" i="6"/>
  <c r="G232" i="6"/>
  <c r="E717" i="12" a="1"/>
  <c r="E717" i="12" s="1"/>
  <c r="F717" i="12" s="1"/>
  <c r="O717" i="12" l="1"/>
  <c r="M233" i="6"/>
  <c r="Q233" i="6"/>
  <c r="Q717" i="12"/>
  <c r="K233" i="6" s="1"/>
  <c r="P233" i="6"/>
  <c r="N718" i="12" a="1"/>
  <c r="N718" i="12" s="1"/>
  <c r="O718" i="12" s="1"/>
  <c r="G233" i="6"/>
  <c r="G717" i="12"/>
  <c r="H717" i="12"/>
  <c r="B233" i="6" s="1"/>
  <c r="D233" i="6"/>
  <c r="E718" i="12" a="1"/>
  <c r="E718" i="12" s="1"/>
  <c r="H718" i="12" s="1"/>
  <c r="B234" i="6" s="1"/>
  <c r="M234" i="6" l="1"/>
  <c r="P234" i="6"/>
  <c r="Q718" i="12"/>
  <c r="K234" i="6" s="1"/>
  <c r="N719" i="12" a="1"/>
  <c r="N719" i="12" s="1"/>
  <c r="Q719" i="12" s="1"/>
  <c r="K235" i="6" s="1"/>
  <c r="P718" i="12"/>
  <c r="Q234" i="6"/>
  <c r="G718" i="12"/>
  <c r="F718" i="12"/>
  <c r="G234" i="6"/>
  <c r="D234" i="6"/>
  <c r="E719" i="12" a="1"/>
  <c r="E719" i="12" s="1"/>
  <c r="G719" i="12" s="1"/>
  <c r="O719" i="12" l="1"/>
  <c r="P719" i="12"/>
  <c r="P235" i="6"/>
  <c r="N720" i="12" a="1"/>
  <c r="N720" i="12" s="1"/>
  <c r="Q236" i="6" s="1"/>
  <c r="Q235" i="6"/>
  <c r="M235" i="6"/>
  <c r="H719" i="12"/>
  <c r="B235" i="6" s="1"/>
  <c r="G235" i="6"/>
  <c r="D235" i="6"/>
  <c r="F719" i="12"/>
  <c r="E720" i="12" a="1"/>
  <c r="E720" i="12" s="1"/>
  <c r="D236" i="6" s="1"/>
  <c r="O720" i="12" l="1"/>
  <c r="M236" i="6"/>
  <c r="N721" i="12" a="1"/>
  <c r="N721" i="12" s="1"/>
  <c r="O721" i="12" s="1"/>
  <c r="P720" i="12"/>
  <c r="P236" i="6"/>
  <c r="Q720" i="12"/>
  <c r="K236" i="6" s="1"/>
  <c r="F720" i="12"/>
  <c r="G236" i="6"/>
  <c r="H720" i="12"/>
  <c r="B236" i="6" s="1"/>
  <c r="G720" i="12"/>
  <c r="E721" i="12" a="1"/>
  <c r="E721" i="12" s="1"/>
  <c r="G721" i="12" s="1"/>
  <c r="Q237" i="6" l="1"/>
  <c r="Q721" i="12"/>
  <c r="K237" i="6" s="1"/>
  <c r="P237" i="6"/>
  <c r="M237" i="6"/>
  <c r="P721" i="12"/>
  <c r="N722" i="12" a="1"/>
  <c r="N722" i="12" s="1"/>
  <c r="M238" i="6" s="1"/>
  <c r="H721" i="12"/>
  <c r="B237" i="6" s="1"/>
  <c r="D237" i="6"/>
  <c r="G237" i="6"/>
  <c r="F721" i="12"/>
  <c r="E722" i="12" a="1"/>
  <c r="E722" i="12" s="1"/>
  <c r="D238" i="6" s="1"/>
  <c r="O722" i="12" l="1"/>
  <c r="Q238" i="6"/>
  <c r="Q722" i="12"/>
  <c r="K238" i="6" s="1"/>
  <c r="N723" i="12" a="1"/>
  <c r="N723" i="12" s="1"/>
  <c r="Q723" i="12" s="1"/>
  <c r="K239" i="6" s="1"/>
  <c r="P722" i="12"/>
  <c r="P238" i="6"/>
  <c r="H722" i="12"/>
  <c r="B238" i="6" s="1"/>
  <c r="F722" i="12"/>
  <c r="G722" i="12"/>
  <c r="G238" i="6"/>
  <c r="E723" i="12" a="1"/>
  <c r="E723" i="12" s="1"/>
  <c r="G239" i="6" s="1"/>
  <c r="Q239" i="6" l="1"/>
  <c r="P239" i="6"/>
  <c r="O723" i="12"/>
  <c r="P723" i="12"/>
  <c r="N724" i="12" a="1"/>
  <c r="N724" i="12" s="1"/>
  <c r="Q724" i="12" s="1"/>
  <c r="K240" i="6" s="1"/>
  <c r="M239" i="6"/>
  <c r="D239" i="6"/>
  <c r="F723" i="12"/>
  <c r="E724" i="12" a="1"/>
  <c r="E724" i="12" s="1"/>
  <c r="D240" i="6" s="1"/>
  <c r="G723" i="12"/>
  <c r="H723" i="12"/>
  <c r="B239" i="6" s="1"/>
  <c r="M240" i="6" l="1"/>
  <c r="P240" i="6"/>
  <c r="P724" i="12"/>
  <c r="Q240" i="6"/>
  <c r="O724" i="12"/>
  <c r="N725" i="12" a="1"/>
  <c r="N725" i="12" s="1"/>
  <c r="Q725" i="12" s="1"/>
  <c r="K241" i="6" s="1"/>
  <c r="G240" i="6"/>
  <c r="F724" i="12"/>
  <c r="H724" i="12"/>
  <c r="B240" i="6" s="1"/>
  <c r="G724" i="12"/>
  <c r="E725" i="12" a="1"/>
  <c r="E725" i="12" s="1"/>
  <c r="D241" i="6" s="1"/>
  <c r="P725" i="12" l="1"/>
  <c r="O725" i="12"/>
  <c r="Q241" i="6"/>
  <c r="N726" i="12" a="1"/>
  <c r="N726" i="12" s="1"/>
  <c r="Q726" i="12" s="1"/>
  <c r="K242" i="6" s="1"/>
  <c r="M241" i="6"/>
  <c r="P241" i="6"/>
  <c r="G725" i="12"/>
  <c r="F725" i="12"/>
  <c r="E726" i="12" a="1"/>
  <c r="E726" i="12" s="1"/>
  <c r="F726" i="12" s="1"/>
  <c r="H725" i="12"/>
  <c r="B241" i="6" s="1"/>
  <c r="G241" i="6"/>
  <c r="Q242" i="6" l="1"/>
  <c r="M242" i="6"/>
  <c r="O726" i="12"/>
  <c r="N727" i="12" a="1"/>
  <c r="N727" i="12" s="1"/>
  <c r="O727" i="12" s="1"/>
  <c r="P726" i="12"/>
  <c r="P242" i="6"/>
  <c r="E727" i="12" a="1"/>
  <c r="E727" i="12" s="1"/>
  <c r="H727" i="12" s="1"/>
  <c r="B243" i="6" s="1"/>
  <c r="G726" i="12"/>
  <c r="G242" i="6"/>
  <c r="H726" i="12"/>
  <c r="B242" i="6" s="1"/>
  <c r="D242" i="6"/>
  <c r="P727" i="12" l="1"/>
  <c r="Q727" i="12"/>
  <c r="K243" i="6" s="1"/>
  <c r="M243" i="6"/>
  <c r="Q243" i="6"/>
  <c r="N728" i="12" a="1"/>
  <c r="N728" i="12" s="1"/>
  <c r="Q728" i="12" s="1"/>
  <c r="K244" i="6" s="1"/>
  <c r="P243" i="6"/>
  <c r="F727" i="12"/>
  <c r="G243" i="6"/>
  <c r="D243" i="6"/>
  <c r="G727" i="12"/>
  <c r="E728" i="12" a="1"/>
  <c r="E728" i="12" s="1"/>
  <c r="H728" i="12" s="1"/>
  <c r="B244" i="6" s="1"/>
  <c r="M244" i="6" l="1"/>
  <c r="P728" i="12"/>
  <c r="O728" i="12"/>
  <c r="Q244" i="6"/>
  <c r="N729" i="12" a="1"/>
  <c r="N729" i="12" s="1"/>
  <c r="Q245" i="6" s="1"/>
  <c r="P244" i="6"/>
  <c r="G728" i="12"/>
  <c r="F728" i="12"/>
  <c r="E729" i="12" a="1"/>
  <c r="E729" i="12" s="1"/>
  <c r="D245" i="6" s="1"/>
  <c r="D244" i="6"/>
  <c r="G244" i="6"/>
  <c r="M245" i="6" l="1"/>
  <c r="Q729" i="12"/>
  <c r="K245" i="6" s="1"/>
  <c r="O729" i="12"/>
  <c r="P729" i="12"/>
  <c r="P245" i="6"/>
  <c r="N730" i="12" a="1"/>
  <c r="N730" i="12" s="1"/>
  <c r="Q246" i="6" s="1"/>
  <c r="F729" i="12"/>
  <c r="G729" i="12"/>
  <c r="H729" i="12"/>
  <c r="B245" i="6" s="1"/>
  <c r="E730" i="12" a="1"/>
  <c r="E730" i="12" s="1"/>
  <c r="D246" i="6" s="1"/>
  <c r="G245" i="6"/>
  <c r="O730" i="12" l="1"/>
  <c r="M246" i="6"/>
  <c r="Q730" i="12"/>
  <c r="K246" i="6" s="1"/>
  <c r="N731" i="12" a="1"/>
  <c r="N731" i="12" s="1"/>
  <c r="Q247" i="6" s="1"/>
  <c r="P730" i="12"/>
  <c r="P246" i="6"/>
  <c r="G730" i="12"/>
  <c r="E731" i="12" a="1"/>
  <c r="E731" i="12" s="1"/>
  <c r="D247" i="6" s="1"/>
  <c r="F730" i="12"/>
  <c r="H730" i="12"/>
  <c r="B246" i="6" s="1"/>
  <c r="G246" i="6"/>
  <c r="N732" i="12" l="1" a="1"/>
  <c r="N732" i="12" s="1"/>
  <c r="P248" i="6" s="1"/>
  <c r="P731" i="12"/>
  <c r="O731" i="12"/>
  <c r="M247" i="6"/>
  <c r="P247" i="6"/>
  <c r="Q731" i="12"/>
  <c r="K247" i="6" s="1"/>
  <c r="G731" i="12"/>
  <c r="F731" i="12"/>
  <c r="E732" i="12" a="1"/>
  <c r="E732" i="12" s="1"/>
  <c r="F732" i="12" s="1"/>
  <c r="H731" i="12"/>
  <c r="B247" i="6" s="1"/>
  <c r="G247" i="6"/>
  <c r="O732" i="12" l="1"/>
  <c r="M248" i="6"/>
  <c r="Q732" i="12"/>
  <c r="K248" i="6" s="1"/>
  <c r="Q248" i="6"/>
  <c r="P732" i="12"/>
  <c r="N733" i="12" a="1"/>
  <c r="N733" i="12" s="1"/>
  <c r="Q249" i="6" s="1"/>
  <c r="G732" i="12"/>
  <c r="H732" i="12"/>
  <c r="B248" i="6" s="1"/>
  <c r="G248" i="6"/>
  <c r="E733" i="12" a="1"/>
  <c r="E733" i="12" s="1"/>
  <c r="F733" i="12" s="1"/>
  <c r="D248" i="6"/>
  <c r="P733" i="12" l="1"/>
  <c r="O733" i="12"/>
  <c r="M249" i="6"/>
  <c r="N734" i="12" a="1"/>
  <c r="N734" i="12" s="1"/>
  <c r="P734" i="12" s="1"/>
  <c r="Q733" i="12"/>
  <c r="K249" i="6" s="1"/>
  <c r="P249" i="6"/>
  <c r="G249" i="6"/>
  <c r="G733" i="12"/>
  <c r="E734" i="12" a="1"/>
  <c r="E734" i="12" s="1"/>
  <c r="H734" i="12" s="1"/>
  <c r="B250" i="6" s="1"/>
  <c r="D249" i="6"/>
  <c r="H733" i="12"/>
  <c r="B249" i="6" s="1"/>
  <c r="M250" i="6" l="1"/>
  <c r="Q250" i="6"/>
  <c r="P250" i="6"/>
  <c r="N735" i="12" a="1"/>
  <c r="N735" i="12" s="1"/>
  <c r="Q735" i="12" s="1"/>
  <c r="K251" i="6" s="1"/>
  <c r="Q734" i="12"/>
  <c r="K250" i="6" s="1"/>
  <c r="O734" i="12"/>
  <c r="G250" i="6"/>
  <c r="E735" i="12" a="1"/>
  <c r="E735" i="12" s="1"/>
  <c r="G735" i="12" s="1"/>
  <c r="G734" i="12"/>
  <c r="D250" i="6"/>
  <c r="F734" i="12"/>
  <c r="P251" i="6" l="1"/>
  <c r="O735" i="12"/>
  <c r="N736" i="12" a="1"/>
  <c r="N736" i="12" s="1"/>
  <c r="O736" i="12" s="1"/>
  <c r="Q251" i="6"/>
  <c r="P735" i="12"/>
  <c r="M251" i="6"/>
  <c r="F735" i="12"/>
  <c r="D251" i="6"/>
  <c r="E736" i="12" a="1"/>
  <c r="E736" i="12" s="1"/>
  <c r="D252" i="6" s="1"/>
  <c r="G251" i="6"/>
  <c r="H735" i="12"/>
  <c r="B251" i="6" s="1"/>
  <c r="P252" i="6" l="1"/>
  <c r="Q736" i="12"/>
  <c r="K252" i="6" s="1"/>
  <c r="P736" i="12"/>
  <c r="N737" i="12" a="1"/>
  <c r="N737" i="12" s="1"/>
  <c r="Q737" i="12" s="1"/>
  <c r="K253" i="6" s="1"/>
  <c r="Q252" i="6"/>
  <c r="M252" i="6"/>
  <c r="G252" i="6"/>
  <c r="F736" i="12"/>
  <c r="E737" i="12" a="1"/>
  <c r="E737" i="12" s="1"/>
  <c r="D253" i="6" s="1"/>
  <c r="G736" i="12"/>
  <c r="H736" i="12"/>
  <c r="B252" i="6" s="1"/>
  <c r="O737" i="12" l="1"/>
  <c r="P253" i="6"/>
  <c r="M253" i="6"/>
  <c r="P737" i="12"/>
  <c r="N738" i="12" a="1"/>
  <c r="N738" i="12" s="1"/>
  <c r="Q738" i="12" s="1"/>
  <c r="K254" i="6" s="1"/>
  <c r="Q253" i="6"/>
  <c r="H737" i="12"/>
  <c r="B253" i="6" s="1"/>
  <c r="G253" i="6"/>
  <c r="E738" i="12" a="1"/>
  <c r="E738" i="12" s="1"/>
  <c r="G738" i="12" s="1"/>
  <c r="G737" i="12"/>
  <c r="F737" i="12"/>
  <c r="P738" i="12" l="1"/>
  <c r="M254" i="6"/>
  <c r="Q254" i="6"/>
  <c r="P254" i="6"/>
  <c r="O738" i="12"/>
  <c r="N739" i="12" a="1"/>
  <c r="N739" i="12" s="1"/>
  <c r="Q739" i="12" s="1"/>
  <c r="K255" i="6" s="1"/>
  <c r="F738" i="12"/>
  <c r="E739" i="12" a="1"/>
  <c r="E739" i="12" s="1"/>
  <c r="D255" i="6" s="1"/>
  <c r="G254" i="6"/>
  <c r="D254" i="6"/>
  <c r="H738" i="12"/>
  <c r="B254" i="6" s="1"/>
  <c r="M255" i="6" l="1"/>
  <c r="P255" i="6"/>
  <c r="Q255" i="6"/>
  <c r="P739" i="12"/>
  <c r="N740" i="12" a="1"/>
  <c r="N740" i="12" s="1"/>
  <c r="M256" i="6" s="1"/>
  <c r="O739" i="12"/>
  <c r="F739" i="12"/>
  <c r="G255" i="6"/>
  <c r="E740" i="12" a="1"/>
  <c r="E740" i="12" s="1"/>
  <c r="G740" i="12" s="1"/>
  <c r="G739" i="12"/>
  <c r="H739" i="12"/>
  <c r="B255" i="6" s="1"/>
  <c r="P256" i="6" l="1"/>
  <c r="Q740" i="12"/>
  <c r="K256" i="6" s="1"/>
  <c r="N741" i="12" a="1"/>
  <c r="N741" i="12" s="1"/>
  <c r="P741" i="12" s="1"/>
  <c r="O740" i="12"/>
  <c r="Q256" i="6"/>
  <c r="P740" i="12"/>
  <c r="G256" i="6"/>
  <c r="E741" i="12" a="1"/>
  <c r="E741" i="12" s="1"/>
  <c r="G741" i="12" s="1"/>
  <c r="H740" i="12"/>
  <c r="B256" i="6" s="1"/>
  <c r="D256" i="6"/>
  <c r="F740" i="12"/>
  <c r="N742" i="12" l="1" a="1"/>
  <c r="N742" i="12" s="1"/>
  <c r="P742" i="12" s="1"/>
  <c r="O741" i="12"/>
  <c r="P257" i="6"/>
  <c r="Q741" i="12"/>
  <c r="K257" i="6" s="1"/>
  <c r="Q257" i="6"/>
  <c r="M257" i="6"/>
  <c r="G257" i="6"/>
  <c r="H741" i="12"/>
  <c r="B257" i="6" s="1"/>
  <c r="F741" i="12"/>
  <c r="D257" i="6"/>
  <c r="E742" i="12" a="1"/>
  <c r="E742" i="12" s="1"/>
  <c r="F742" i="12" s="1"/>
  <c r="Q258" i="6" l="1"/>
  <c r="M258" i="6"/>
  <c r="Q742" i="12"/>
  <c r="K258" i="6" s="1"/>
  <c r="O742" i="12"/>
  <c r="P258" i="6"/>
  <c r="N743" i="12" a="1"/>
  <c r="N743" i="12" s="1"/>
  <c r="M259" i="6" s="1"/>
  <c r="G258" i="6"/>
  <c r="H742" i="12"/>
  <c r="B258" i="6" s="1"/>
  <c r="G742" i="12"/>
  <c r="D258" i="6"/>
  <c r="E743" i="12" a="1"/>
  <c r="E743" i="12" s="1"/>
  <c r="G743" i="12" s="1"/>
  <c r="O743" i="12" l="1"/>
  <c r="Q743" i="12"/>
  <c r="K259" i="6" s="1"/>
  <c r="P259" i="6"/>
  <c r="N744" i="12" a="1"/>
  <c r="N744" i="12" s="1"/>
  <c r="P260" i="6" s="1"/>
  <c r="Q259" i="6"/>
  <c r="P743" i="12"/>
  <c r="H743" i="12"/>
  <c r="B259" i="6" s="1"/>
  <c r="D259" i="6"/>
  <c r="G259" i="6"/>
  <c r="F743" i="12"/>
  <c r="E744" i="12" a="1"/>
  <c r="E744" i="12" s="1"/>
  <c r="H744" i="12" s="1"/>
  <c r="B260" i="6" s="1"/>
  <c r="M260" i="6" l="1"/>
  <c r="Q260" i="6"/>
  <c r="P744" i="12"/>
  <c r="N745" i="12" a="1"/>
  <c r="N745" i="12" s="1"/>
  <c r="P745" i="12" s="1"/>
  <c r="Q744" i="12"/>
  <c r="K260" i="6" s="1"/>
  <c r="O744" i="12"/>
  <c r="G744" i="12"/>
  <c r="D260" i="6"/>
  <c r="G260" i="6"/>
  <c r="F744" i="12"/>
  <c r="E745" i="12" a="1"/>
  <c r="E745" i="12" s="1"/>
  <c r="G261" i="6" s="1"/>
  <c r="Q261" i="6" l="1"/>
  <c r="O745" i="12"/>
  <c r="Q745" i="12"/>
  <c r="K261" i="6" s="1"/>
  <c r="N746" i="12" a="1"/>
  <c r="N746" i="12" s="1"/>
  <c r="P746" i="12" s="1"/>
  <c r="M261" i="6"/>
  <c r="P261" i="6"/>
  <c r="E746" i="12" a="1"/>
  <c r="E746" i="12" s="1"/>
  <c r="G746" i="12" s="1"/>
  <c r="G745" i="12"/>
  <c r="H745" i="12"/>
  <c r="B261" i="6" s="1"/>
  <c r="F745" i="12"/>
  <c r="D261" i="6"/>
  <c r="Q262" i="6" l="1"/>
  <c r="Q746" i="12"/>
  <c r="K262" i="6" s="1"/>
  <c r="O746" i="12"/>
  <c r="N747" i="12" a="1"/>
  <c r="N747" i="12" s="1"/>
  <c r="Q747" i="12" s="1"/>
  <c r="K263" i="6" s="1"/>
  <c r="P262" i="6"/>
  <c r="M262" i="6"/>
  <c r="D262" i="6"/>
  <c r="G262" i="6"/>
  <c r="F746" i="12"/>
  <c r="H746" i="12"/>
  <c r="B262" i="6" s="1"/>
  <c r="E747" i="12" a="1"/>
  <c r="E747" i="12" s="1"/>
  <c r="F747" i="12" s="1"/>
  <c r="P263" i="6" l="1"/>
  <c r="O747" i="12"/>
  <c r="P747" i="12"/>
  <c r="N748" i="12" a="1"/>
  <c r="N748" i="12" s="1"/>
  <c r="P748" i="12" s="1"/>
  <c r="M263" i="6"/>
  <c r="Q263" i="6"/>
  <c r="G263" i="6"/>
  <c r="H747" i="12"/>
  <c r="B263" i="6" s="1"/>
  <c r="E748" i="12" a="1"/>
  <c r="E748" i="12" s="1"/>
  <c r="G748" i="12" s="1"/>
  <c r="D263" i="6"/>
  <c r="G747" i="12"/>
  <c r="Q748" i="12" l="1"/>
  <c r="K264" i="6" s="1"/>
  <c r="O748" i="12"/>
  <c r="P264" i="6"/>
  <c r="N749" i="12" a="1"/>
  <c r="N749" i="12" s="1"/>
  <c r="O749" i="12" s="1"/>
  <c r="Q264" i="6"/>
  <c r="M264" i="6"/>
  <c r="H748" i="12"/>
  <c r="B264" i="6" s="1"/>
  <c r="D264" i="6"/>
  <c r="F748" i="12"/>
  <c r="G264" i="6"/>
  <c r="E749" i="12" a="1"/>
  <c r="E749" i="12" s="1"/>
  <c r="G265" i="6" s="1"/>
  <c r="M265" i="6" l="1"/>
  <c r="P265" i="6"/>
  <c r="P749" i="12"/>
  <c r="N750" i="12" a="1"/>
  <c r="N750" i="12" s="1"/>
  <c r="O750" i="12" s="1"/>
  <c r="Q265" i="6"/>
  <c r="Q749" i="12"/>
  <c r="K265" i="6" s="1"/>
  <c r="H749" i="12"/>
  <c r="B265" i="6" s="1"/>
  <c r="D265" i="6"/>
  <c r="F749" i="12"/>
  <c r="G749" i="12"/>
  <c r="E750" i="12" a="1"/>
  <c r="E750" i="12" s="1"/>
  <c r="H750" i="12" s="1"/>
  <c r="B266" i="6" s="1"/>
  <c r="P266" i="6" l="1"/>
  <c r="N751" i="12" a="1"/>
  <c r="N751" i="12" s="1"/>
  <c r="M267" i="6" s="1"/>
  <c r="Q266" i="6"/>
  <c r="Q750" i="12"/>
  <c r="K266" i="6" s="1"/>
  <c r="M266" i="6"/>
  <c r="P750" i="12"/>
  <c r="G750" i="12"/>
  <c r="G266" i="6"/>
  <c r="D266" i="6"/>
  <c r="F750" i="12"/>
  <c r="E751" i="12" a="1"/>
  <c r="E751" i="12" s="1"/>
  <c r="G267" i="6" s="1"/>
  <c r="Q267" i="6" l="1"/>
  <c r="O751" i="12"/>
  <c r="P267" i="6"/>
  <c r="N752" i="12" a="1"/>
  <c r="N752" i="12" s="1"/>
  <c r="P268" i="6" s="1"/>
  <c r="Q751" i="12"/>
  <c r="K267" i="6" s="1"/>
  <c r="P751" i="12"/>
  <c r="D267" i="6"/>
  <c r="F751" i="12"/>
  <c r="H751" i="12"/>
  <c r="B267" i="6" s="1"/>
  <c r="G751" i="12"/>
  <c r="E752" i="12" a="1"/>
  <c r="E752" i="12" s="1"/>
  <c r="H752" i="12" s="1"/>
  <c r="B268" i="6" s="1"/>
  <c r="O752" i="12" l="1"/>
  <c r="N753" i="12" a="1"/>
  <c r="N753" i="12" s="1"/>
  <c r="O753" i="12" s="1"/>
  <c r="P752" i="12"/>
  <c r="M268" i="6"/>
  <c r="Q268" i="6"/>
  <c r="Q752" i="12"/>
  <c r="K268" i="6" s="1"/>
  <c r="G752" i="12"/>
  <c r="D268" i="6"/>
  <c r="F752" i="12"/>
  <c r="G268" i="6"/>
  <c r="E753" i="12" a="1"/>
  <c r="E753" i="12" s="1"/>
  <c r="G753" i="12" s="1"/>
  <c r="Q753" i="12" l="1"/>
  <c r="K269" i="6" s="1"/>
  <c r="P269" i="6"/>
  <c r="M269" i="6"/>
  <c r="N754" i="12" a="1"/>
  <c r="N754" i="12" s="1"/>
  <c r="Q754" i="12" s="1"/>
  <c r="K270" i="6" s="1"/>
  <c r="Q269" i="6"/>
  <c r="P753" i="12"/>
  <c r="H753" i="12"/>
  <c r="B269" i="6" s="1"/>
  <c r="F753" i="12"/>
  <c r="D269" i="6"/>
  <c r="G269" i="6"/>
  <c r="E754" i="12" a="1"/>
  <c r="E754" i="12" s="1"/>
  <c r="D270" i="6" s="1"/>
  <c r="P754" i="12" l="1"/>
  <c r="P270" i="6"/>
  <c r="N755" i="12" a="1"/>
  <c r="N755" i="12" s="1"/>
  <c r="Q755" i="12" s="1"/>
  <c r="K271" i="6" s="1"/>
  <c r="O754" i="12"/>
  <c r="M270" i="6"/>
  <c r="Q270" i="6"/>
  <c r="F754" i="12"/>
  <c r="E755" i="12" a="1"/>
  <c r="E755" i="12" s="1"/>
  <c r="D271" i="6" s="1"/>
  <c r="H754" i="12"/>
  <c r="B270" i="6" s="1"/>
  <c r="G754" i="12"/>
  <c r="G270" i="6"/>
  <c r="O755" i="12" l="1"/>
  <c r="P271" i="6"/>
  <c r="M271" i="6"/>
  <c r="N756" i="12" a="1"/>
  <c r="N756" i="12" s="1"/>
  <c r="P756" i="12" s="1"/>
  <c r="Q271" i="6"/>
  <c r="P755" i="12"/>
  <c r="H755" i="12"/>
  <c r="B271" i="6" s="1"/>
  <c r="E756" i="12" a="1"/>
  <c r="E756" i="12" s="1"/>
  <c r="G756" i="12" s="1"/>
  <c r="G755" i="12"/>
  <c r="F755" i="12"/>
  <c r="G271" i="6"/>
  <c r="O756" i="12" l="1"/>
  <c r="Q272" i="6"/>
  <c r="Q756" i="12"/>
  <c r="K272" i="6" s="1"/>
  <c r="M272" i="6"/>
  <c r="P272" i="6"/>
  <c r="N757" i="12" a="1"/>
  <c r="N757" i="12" s="1"/>
  <c r="P757" i="12" s="1"/>
  <c r="F756" i="12"/>
  <c r="E757" i="12" a="1"/>
  <c r="E757" i="12" s="1"/>
  <c r="G273" i="6" s="1"/>
  <c r="H756" i="12"/>
  <c r="B272" i="6" s="1"/>
  <c r="D272" i="6"/>
  <c r="G272" i="6"/>
  <c r="N758" i="12" l="1" a="1"/>
  <c r="N758" i="12" s="1"/>
  <c r="M274" i="6" s="1"/>
  <c r="Q757" i="12"/>
  <c r="K273" i="6" s="1"/>
  <c r="Q273" i="6"/>
  <c r="M273" i="6"/>
  <c r="P273" i="6"/>
  <c r="O757" i="12"/>
  <c r="D273" i="6"/>
  <c r="E758" i="12" a="1"/>
  <c r="E758" i="12" s="1"/>
  <c r="G274" i="6" s="1"/>
  <c r="G757" i="12"/>
  <c r="H757" i="12"/>
  <c r="B273" i="6" s="1"/>
  <c r="F757" i="12"/>
  <c r="P274" i="6" l="1"/>
  <c r="Q274" i="6"/>
  <c r="O758" i="12"/>
  <c r="P758" i="12"/>
  <c r="Q758" i="12"/>
  <c r="K274" i="6" s="1"/>
  <c r="N759" i="12" a="1"/>
  <c r="N759" i="12" s="1"/>
  <c r="Q275" i="6" s="1"/>
  <c r="G758" i="12"/>
  <c r="D274" i="6"/>
  <c r="E759" i="12" a="1"/>
  <c r="E759" i="12" s="1"/>
  <c r="G275" i="6" s="1"/>
  <c r="F758" i="12"/>
  <c r="H758" i="12"/>
  <c r="B274" i="6" s="1"/>
  <c r="P275" i="6" l="1"/>
  <c r="M275" i="6"/>
  <c r="O759" i="12"/>
  <c r="Q759" i="12"/>
  <c r="K275" i="6" s="1"/>
  <c r="P759" i="12"/>
  <c r="N760" i="12" a="1"/>
  <c r="N760" i="12" s="1"/>
  <c r="Q276" i="6" s="1"/>
  <c r="E760" i="12" a="1"/>
  <c r="E760" i="12" s="1"/>
  <c r="G760" i="12" s="1"/>
  <c r="H759" i="12"/>
  <c r="B275" i="6" s="1"/>
  <c r="F759" i="12"/>
  <c r="G759" i="12"/>
  <c r="D275" i="6"/>
  <c r="N761" i="12" l="1" a="1"/>
  <c r="N761" i="12" s="1"/>
  <c r="P277" i="6" s="1"/>
  <c r="O760" i="12"/>
  <c r="Q760" i="12"/>
  <c r="K276" i="6" s="1"/>
  <c r="P760" i="12"/>
  <c r="M276" i="6"/>
  <c r="P276" i="6"/>
  <c r="H760" i="12"/>
  <c r="B276" i="6" s="1"/>
  <c r="F760" i="12"/>
  <c r="G276" i="6"/>
  <c r="D276" i="6"/>
  <c r="E761" i="12" a="1"/>
  <c r="E761" i="12" s="1"/>
  <c r="F761" i="12" s="1"/>
  <c r="P761" i="12" l="1"/>
  <c r="O761" i="12"/>
  <c r="Q761" i="12"/>
  <c r="K277" i="6" s="1"/>
  <c r="Q277" i="6"/>
  <c r="M277" i="6"/>
  <c r="N762" i="12" a="1"/>
  <c r="N762" i="12" s="1"/>
  <c r="Q762" i="12" s="1"/>
  <c r="K278" i="6" s="1"/>
  <c r="G277" i="6"/>
  <c r="D277" i="6"/>
  <c r="G761" i="12"/>
  <c r="H761" i="12"/>
  <c r="B277" i="6" s="1"/>
  <c r="E762" i="12" a="1"/>
  <c r="E762" i="12" s="1"/>
  <c r="G278" i="6" s="1"/>
  <c r="N763" i="12" l="1" a="1"/>
  <c r="N763" i="12" s="1"/>
  <c r="M279" i="6" s="1"/>
  <c r="P278" i="6"/>
  <c r="O762" i="12"/>
  <c r="M278" i="6"/>
  <c r="P762" i="12"/>
  <c r="Q278" i="6"/>
  <c r="D278" i="6"/>
  <c r="F762" i="12"/>
  <c r="H762" i="12"/>
  <c r="B278" i="6" s="1"/>
  <c r="G762" i="12"/>
  <c r="E763" i="12" a="1"/>
  <c r="E763" i="12" s="1"/>
  <c r="H763" i="12" s="1"/>
  <c r="B279" i="6" s="1"/>
  <c r="O763" i="12" l="1"/>
  <c r="Q763" i="12"/>
  <c r="K279" i="6" s="1"/>
  <c r="P279" i="6"/>
  <c r="P763" i="12"/>
  <c r="Q279" i="6"/>
  <c r="N764" i="12" a="1"/>
  <c r="N764" i="12" s="1"/>
  <c r="P280" i="6" s="1"/>
  <c r="G279" i="6"/>
  <c r="F763" i="12"/>
  <c r="D279" i="6"/>
  <c r="G763" i="12"/>
  <c r="E764" i="12" a="1"/>
  <c r="E764" i="12" s="1"/>
  <c r="F764" i="12" s="1"/>
  <c r="N765" i="12" l="1" a="1"/>
  <c r="N765" i="12" s="1"/>
  <c r="P281" i="6" s="1"/>
  <c r="M280" i="6"/>
  <c r="P764" i="12"/>
  <c r="Q280" i="6"/>
  <c r="Q764" i="12"/>
  <c r="K280" i="6" s="1"/>
  <c r="O764" i="12"/>
  <c r="G280" i="6"/>
  <c r="H764" i="12"/>
  <c r="B280" i="6" s="1"/>
  <c r="D280" i="6"/>
  <c r="G764" i="12"/>
  <c r="E765" i="12" a="1"/>
  <c r="E765" i="12" s="1"/>
  <c r="G765" i="12" s="1"/>
  <c r="Q765" i="12" l="1"/>
  <c r="K281" i="6" s="1"/>
  <c r="O765" i="12"/>
  <c r="N766" i="12" a="1"/>
  <c r="N766" i="12" s="1"/>
  <c r="Q766" i="12" s="1"/>
  <c r="K282" i="6" s="1"/>
  <c r="Q281" i="6"/>
  <c r="P765" i="12"/>
  <c r="M281" i="6"/>
  <c r="G281" i="6"/>
  <c r="H765" i="12"/>
  <c r="B281" i="6" s="1"/>
  <c r="F765" i="12"/>
  <c r="D281" i="6"/>
  <c r="E766" i="12" a="1"/>
  <c r="E766" i="12" s="1"/>
  <c r="F766" i="12" s="1"/>
  <c r="P766" i="12" l="1"/>
  <c r="M282" i="6"/>
  <c r="P282" i="6"/>
  <c r="Q282" i="6"/>
  <c r="O766" i="12"/>
  <c r="N767" i="12" a="1"/>
  <c r="N767" i="12" s="1"/>
  <c r="P283" i="6" s="1"/>
  <c r="G766" i="12"/>
  <c r="G282" i="6"/>
  <c r="E767" i="12" a="1"/>
  <c r="E767" i="12" s="1"/>
  <c r="G767" i="12" s="1"/>
  <c r="D282" i="6"/>
  <c r="H766" i="12"/>
  <c r="B282" i="6" s="1"/>
  <c r="N768" i="12" l="1" a="1"/>
  <c r="N768" i="12" s="1"/>
  <c r="Q768" i="12" s="1"/>
  <c r="K284" i="6" s="1"/>
  <c r="Q283" i="6"/>
  <c r="M283" i="6"/>
  <c r="P767" i="12"/>
  <c r="Q767" i="12"/>
  <c r="K283" i="6" s="1"/>
  <c r="O767" i="12"/>
  <c r="D283" i="6"/>
  <c r="F767" i="12"/>
  <c r="E768" i="12" a="1"/>
  <c r="E768" i="12" s="1"/>
  <c r="F768" i="12" s="1"/>
  <c r="H767" i="12"/>
  <c r="B283" i="6" s="1"/>
  <c r="G283" i="6"/>
  <c r="P768" i="12" l="1"/>
  <c r="O768" i="12"/>
  <c r="Q284" i="6"/>
  <c r="M284" i="6"/>
  <c r="P284" i="6"/>
  <c r="N769" i="12" a="1"/>
  <c r="N769" i="12" s="1"/>
  <c r="Q285" i="6" s="1"/>
  <c r="E769" i="12" a="1"/>
  <c r="E769" i="12" s="1"/>
  <c r="H769" i="12" s="1"/>
  <c r="B285" i="6" s="1"/>
  <c r="D284" i="6"/>
  <c r="H768" i="12"/>
  <c r="B284" i="6" s="1"/>
  <c r="G768" i="12"/>
  <c r="G284" i="6"/>
  <c r="N770" i="12" l="1" a="1"/>
  <c r="N770" i="12" s="1"/>
  <c r="Q770" i="12" s="1"/>
  <c r="K286" i="6" s="1"/>
  <c r="M285" i="6"/>
  <c r="P285" i="6"/>
  <c r="P769" i="12"/>
  <c r="Q769" i="12"/>
  <c r="K285" i="6" s="1"/>
  <c r="O769" i="12"/>
  <c r="G769" i="12"/>
  <c r="F769" i="12"/>
  <c r="G285" i="6"/>
  <c r="D285" i="6"/>
  <c r="E770" i="12" a="1"/>
  <c r="E770" i="12" s="1"/>
  <c r="F770" i="12" s="1"/>
  <c r="N771" i="12" l="1" a="1"/>
  <c r="N771" i="12" s="1"/>
  <c r="Q771" i="12" s="1"/>
  <c r="K287" i="6" s="1"/>
  <c r="P770" i="12"/>
  <c r="Q286" i="6"/>
  <c r="M286" i="6"/>
  <c r="O770" i="12"/>
  <c r="P286" i="6"/>
  <c r="D286" i="6"/>
  <c r="G286" i="6"/>
  <c r="H770" i="12"/>
  <c r="B286" i="6" s="1"/>
  <c r="G770" i="12"/>
  <c r="E771" i="12" a="1"/>
  <c r="E771" i="12" s="1"/>
  <c r="G287" i="6" s="1"/>
  <c r="Q287" i="6" l="1"/>
  <c r="P287" i="6"/>
  <c r="N772" i="12" a="1"/>
  <c r="N772" i="12" s="1"/>
  <c r="Q288" i="6" s="1"/>
  <c r="M287" i="6"/>
  <c r="O771" i="12"/>
  <c r="P771" i="12"/>
  <c r="D287" i="6"/>
  <c r="G771" i="12"/>
  <c r="F771" i="12"/>
  <c r="H771" i="12"/>
  <c r="B287" i="6" s="1"/>
  <c r="E772" i="12" a="1"/>
  <c r="E772" i="12" s="1"/>
  <c r="G772" i="12" s="1"/>
  <c r="M288" i="6" l="1"/>
  <c r="O772" i="12"/>
  <c r="P288" i="6"/>
  <c r="Q772" i="12"/>
  <c r="K288" i="6" s="1"/>
  <c r="N773" i="12" a="1"/>
  <c r="N773" i="12" s="1"/>
  <c r="M289" i="6" s="1"/>
  <c r="P772" i="12"/>
  <c r="H772" i="12"/>
  <c r="B288" i="6" s="1"/>
  <c r="G288" i="6"/>
  <c r="D288" i="6"/>
  <c r="F772" i="12"/>
  <c r="E773" i="12" a="1"/>
  <c r="E773" i="12" s="1"/>
  <c r="G773" i="12" s="1"/>
  <c r="O773" i="12" l="1"/>
  <c r="P773" i="12"/>
  <c r="Q773" i="12"/>
  <c r="K289" i="6" s="1"/>
  <c r="Q289" i="6"/>
  <c r="P289" i="6"/>
  <c r="N774" i="12" a="1"/>
  <c r="N774" i="12" s="1"/>
  <c r="P290" i="6" s="1"/>
  <c r="H773" i="12"/>
  <c r="B289" i="6" s="1"/>
  <c r="D289" i="6"/>
  <c r="F773" i="12"/>
  <c r="G289" i="6"/>
  <c r="E774" i="12" a="1"/>
  <c r="E774" i="12" s="1"/>
  <c r="G290" i="6" s="1"/>
  <c r="Q774" i="12" l="1"/>
  <c r="K290" i="6" s="1"/>
  <c r="P774" i="12"/>
  <c r="Q290" i="6"/>
  <c r="N775" i="12" a="1"/>
  <c r="N775" i="12" s="1"/>
  <c r="M291" i="6" s="1"/>
  <c r="O774" i="12"/>
  <c r="M290" i="6"/>
  <c r="D290" i="6"/>
  <c r="H774" i="12"/>
  <c r="B290" i="6" s="1"/>
  <c r="F774" i="12"/>
  <c r="G774" i="12"/>
  <c r="E775" i="12" a="1"/>
  <c r="E775" i="12" s="1"/>
  <c r="F775" i="12" s="1"/>
  <c r="Q775" i="12" l="1"/>
  <c r="K291" i="6" s="1"/>
  <c r="P291" i="6"/>
  <c r="Q291" i="6"/>
  <c r="N776" i="12" a="1"/>
  <c r="N776" i="12" s="1"/>
  <c r="O776" i="12" s="1"/>
  <c r="P775" i="12"/>
  <c r="O775" i="12"/>
  <c r="G775" i="12"/>
  <c r="H775" i="12"/>
  <c r="B291" i="6" s="1"/>
  <c r="D291" i="6"/>
  <c r="G291" i="6"/>
  <c r="E776" i="12" a="1"/>
  <c r="E776" i="12" s="1"/>
  <c r="G292" i="6" s="1"/>
  <c r="Q292" i="6" l="1"/>
  <c r="N777" i="12" a="1"/>
  <c r="N777" i="12" s="1"/>
  <c r="P777" i="12" s="1"/>
  <c r="M292" i="6"/>
  <c r="Q776" i="12"/>
  <c r="K292" i="6" s="1"/>
  <c r="P292" i="6"/>
  <c r="P776" i="12"/>
  <c r="D292" i="6"/>
  <c r="F776" i="12"/>
  <c r="G776" i="12"/>
  <c r="H776" i="12"/>
  <c r="B292" i="6" s="1"/>
  <c r="E777" i="12" a="1"/>
  <c r="E777" i="12" s="1"/>
  <c r="G777" i="12" s="1"/>
  <c r="P293" i="6" l="1"/>
  <c r="M293" i="6"/>
  <c r="Q293" i="6"/>
  <c r="O777" i="12"/>
  <c r="N778" i="12" a="1"/>
  <c r="N778" i="12" s="1"/>
  <c r="Q778" i="12" s="1"/>
  <c r="K294" i="6" s="1"/>
  <c r="Q777" i="12"/>
  <c r="K293" i="6" s="1"/>
  <c r="D293" i="6"/>
  <c r="H777" i="12"/>
  <c r="B293" i="6" s="1"/>
  <c r="G293" i="6"/>
  <c r="F777" i="12"/>
  <c r="E778" i="12" a="1"/>
  <c r="E778" i="12" s="1"/>
  <c r="G294" i="6" s="1"/>
  <c r="P294" i="6" l="1"/>
  <c r="M294" i="6"/>
  <c r="P778" i="12"/>
  <c r="O778" i="12"/>
  <c r="N779" i="12" a="1"/>
  <c r="N779" i="12" s="1"/>
  <c r="P779" i="12" s="1"/>
  <c r="Q294" i="6"/>
  <c r="D294" i="6"/>
  <c r="G778" i="12"/>
  <c r="H778" i="12"/>
  <c r="B294" i="6" s="1"/>
  <c r="F778" i="12"/>
  <c r="E779" i="12" a="1"/>
  <c r="E779" i="12" s="1"/>
  <c r="G295" i="6" s="1"/>
  <c r="P295" i="6" l="1"/>
  <c r="Q779" i="12"/>
  <c r="K295" i="6" s="1"/>
  <c r="M295" i="6"/>
  <c r="O779" i="12"/>
  <c r="Q295" i="6"/>
  <c r="N780" i="12" a="1"/>
  <c r="N780" i="12" s="1"/>
  <c r="P780" i="12" s="1"/>
  <c r="F779" i="12"/>
  <c r="H779" i="12"/>
  <c r="B295" i="6" s="1"/>
  <c r="G779" i="12"/>
  <c r="D295" i="6"/>
  <c r="E780" i="12" a="1"/>
  <c r="E780" i="12" s="1"/>
  <c r="F780" i="12" s="1"/>
  <c r="N781" i="12" l="1" a="1"/>
  <c r="N781" i="12" s="1"/>
  <c r="M297" i="6" s="1"/>
  <c r="M296" i="6"/>
  <c r="Q296" i="6"/>
  <c r="O780" i="12"/>
  <c r="Q780" i="12"/>
  <c r="K296" i="6" s="1"/>
  <c r="P296" i="6"/>
  <c r="D296" i="6"/>
  <c r="G780" i="12"/>
  <c r="H780" i="12"/>
  <c r="B296" i="6" s="1"/>
  <c r="G296" i="6"/>
  <c r="E781" i="12" a="1"/>
  <c r="E781" i="12" s="1"/>
  <c r="F781" i="12" s="1"/>
  <c r="P297" i="6" l="1"/>
  <c r="P781" i="12"/>
  <c r="O781" i="12"/>
  <c r="Q781" i="12"/>
  <c r="K297" i="6" s="1"/>
  <c r="N782" i="12" a="1"/>
  <c r="N782" i="12" s="1"/>
  <c r="P298" i="6" s="1"/>
  <c r="Q297" i="6"/>
  <c r="G297" i="6"/>
  <c r="G781" i="12"/>
  <c r="D297" i="6"/>
  <c r="H781" i="12"/>
  <c r="B297" i="6" s="1"/>
  <c r="E782" i="12" a="1"/>
  <c r="E782" i="12" s="1"/>
  <c r="G298" i="6" s="1"/>
  <c r="N783" i="12" l="1" a="1"/>
  <c r="N783" i="12" s="1"/>
  <c r="O783" i="12" s="1"/>
  <c r="P782" i="12"/>
  <c r="Q782" i="12"/>
  <c r="K298" i="6" s="1"/>
  <c r="M298" i="6"/>
  <c r="O782" i="12"/>
  <c r="Q298" i="6"/>
  <c r="F782" i="12"/>
  <c r="H782" i="12"/>
  <c r="B298" i="6" s="1"/>
  <c r="D298" i="6"/>
  <c r="G782" i="12"/>
  <c r="E783" i="12" a="1"/>
  <c r="E783" i="12" s="1"/>
  <c r="G783" i="12" s="1"/>
  <c r="P299" i="6" l="1"/>
  <c r="Q783" i="12"/>
  <c r="K299" i="6" s="1"/>
  <c r="P783" i="12"/>
  <c r="M299" i="6"/>
  <c r="Q299" i="6"/>
  <c r="N784" i="12" a="1"/>
  <c r="N784" i="12" s="1"/>
  <c r="P300" i="6" s="1"/>
  <c r="E784" i="12" a="1"/>
  <c r="E784" i="12" s="1"/>
  <c r="G300" i="6" s="1"/>
  <c r="H783" i="12"/>
  <c r="B299" i="6" s="1"/>
  <c r="F783" i="12"/>
  <c r="D299" i="6"/>
  <c r="G299" i="6"/>
  <c r="N785" i="12" l="1" a="1"/>
  <c r="N785" i="12" s="1"/>
  <c r="Q785" i="12" s="1"/>
  <c r="K301" i="6" s="1"/>
  <c r="O784" i="12"/>
  <c r="Q300" i="6"/>
  <c r="M300" i="6"/>
  <c r="Q784" i="12"/>
  <c r="K300" i="6" s="1"/>
  <c r="P784" i="12"/>
  <c r="H784" i="12"/>
  <c r="B300" i="6" s="1"/>
  <c r="F784" i="12"/>
  <c r="D300" i="6"/>
  <c r="G784" i="12"/>
  <c r="E785" i="12" a="1"/>
  <c r="E785" i="12" s="1"/>
  <c r="G785" i="12" s="1"/>
  <c r="O785" i="12" l="1"/>
  <c r="P785" i="12"/>
  <c r="M301" i="6"/>
  <c r="Q301" i="6"/>
  <c r="P301" i="6"/>
  <c r="N786" i="12" a="1"/>
  <c r="N786" i="12" s="1"/>
  <c r="Q786" i="12" s="1"/>
  <c r="K302" i="6" s="1"/>
  <c r="G301" i="6"/>
  <c r="F785" i="12"/>
  <c r="D301" i="6"/>
  <c r="H785" i="12"/>
  <c r="B301" i="6" s="1"/>
  <c r="E786" i="12" a="1"/>
  <c r="E786" i="12" s="1"/>
  <c r="F786" i="12" s="1"/>
  <c r="Q302" i="6" l="1"/>
  <c r="P786" i="12"/>
  <c r="O786" i="12"/>
  <c r="N787" i="12" a="1"/>
  <c r="N787" i="12" s="1"/>
  <c r="P787" i="12" s="1"/>
  <c r="M302" i="6"/>
  <c r="P302" i="6"/>
  <c r="D302" i="6"/>
  <c r="H786" i="12"/>
  <c r="B302" i="6" s="1"/>
  <c r="G786" i="12"/>
  <c r="G302" i="6"/>
  <c r="E787" i="12" a="1"/>
  <c r="E787" i="12" s="1"/>
  <c r="G787" i="12" s="1"/>
  <c r="O787" i="12" l="1"/>
  <c r="N788" i="12" a="1"/>
  <c r="N788" i="12" s="1"/>
  <c r="Q788" i="12" s="1"/>
  <c r="K304" i="6" s="1"/>
  <c r="M303" i="6"/>
  <c r="P303" i="6"/>
  <c r="Q787" i="12"/>
  <c r="K303" i="6" s="1"/>
  <c r="Q303" i="6"/>
  <c r="D303" i="6"/>
  <c r="G303" i="6"/>
  <c r="H787" i="12"/>
  <c r="B303" i="6" s="1"/>
  <c r="F787" i="12"/>
  <c r="E788" i="12" a="1"/>
  <c r="E788" i="12" s="1"/>
  <c r="F788" i="12" s="1"/>
  <c r="M304" i="6" l="1"/>
  <c r="Q304" i="6"/>
  <c r="P788" i="12"/>
  <c r="N789" i="12" a="1"/>
  <c r="N789" i="12" s="1"/>
  <c r="M305" i="6" s="1"/>
  <c r="P304" i="6"/>
  <c r="O788" i="12"/>
  <c r="G788" i="12"/>
  <c r="G304" i="6"/>
  <c r="D304" i="6"/>
  <c r="H788" i="12"/>
  <c r="B304" i="6" s="1"/>
  <c r="E789" i="12" a="1"/>
  <c r="E789" i="12" s="1"/>
  <c r="G789" i="12" s="1"/>
  <c r="P789" i="12" l="1"/>
  <c r="Q305" i="6"/>
  <c r="P305" i="6"/>
  <c r="Q789" i="12"/>
  <c r="K305" i="6" s="1"/>
  <c r="O789" i="12"/>
  <c r="G305" i="6"/>
  <c r="D305" i="6"/>
  <c r="F789" i="12"/>
  <c r="H789" i="12"/>
  <c r="B305" i="6" s="1"/>
</calcChain>
</file>

<file path=xl/comments1.xml><?xml version="1.0" encoding="utf-8"?>
<comments xmlns="http://schemas.openxmlformats.org/spreadsheetml/2006/main">
  <authors>
    <author>Duncan Oswald</author>
  </authors>
  <commentList>
    <comment ref="B15" authorId="0" shapeId="0">
      <text>
        <r>
          <rPr>
            <sz val="9"/>
            <color indexed="81"/>
            <rFont val="Tahoma"/>
            <family val="2"/>
          </rPr>
          <t>Exactly like that, well done.</t>
        </r>
      </text>
    </comment>
  </commentList>
</comments>
</file>

<file path=xl/comments2.xml><?xml version="1.0" encoding="utf-8"?>
<comments xmlns="http://schemas.openxmlformats.org/spreadsheetml/2006/main">
  <authors>
    <author>Ben Kiff</author>
    <author>Andrew Venn</author>
    <author>Maintenance_XP</author>
  </authors>
  <commentList>
    <comment ref="B2" authorId="0" shapeId="0">
      <text>
        <r>
          <rPr>
            <b/>
            <sz val="8"/>
            <color indexed="81"/>
            <rFont val="Tahoma"/>
            <family val="2"/>
          </rPr>
          <t xml:space="preserve">Guidance: 
</t>
        </r>
        <r>
          <rPr>
            <sz val="8"/>
            <color indexed="81"/>
            <rFont val="Tahoma"/>
            <family val="2"/>
          </rPr>
          <t xml:space="preserve">Definitions - </t>
        </r>
        <r>
          <rPr>
            <b/>
            <sz val="8"/>
            <color indexed="81"/>
            <rFont val="Tahoma"/>
            <family val="2"/>
          </rPr>
          <t xml:space="preserve">
Construction</t>
        </r>
        <r>
          <rPr>
            <sz val="8"/>
            <color indexed="81"/>
            <rFont val="Tahoma"/>
            <family val="2"/>
          </rPr>
          <t>: the building of a structure.</t>
        </r>
        <r>
          <rPr>
            <b/>
            <sz val="8"/>
            <color indexed="81"/>
            <rFont val="Tahoma"/>
            <family val="2"/>
          </rPr>
          <t xml:space="preserve">
Demolition</t>
        </r>
        <r>
          <rPr>
            <sz val="8"/>
            <color indexed="81"/>
            <rFont val="Tahoma"/>
            <family val="2"/>
          </rPr>
          <t>: the demolition of a structure.</t>
        </r>
        <r>
          <rPr>
            <b/>
            <sz val="8"/>
            <color indexed="81"/>
            <rFont val="Tahoma"/>
            <family val="2"/>
          </rPr>
          <t xml:space="preserve">
Excavation</t>
        </r>
        <r>
          <rPr>
            <sz val="8"/>
            <color indexed="81"/>
            <rFont val="Tahoma"/>
            <family val="2"/>
          </rPr>
          <t>: extracting material from the ground.</t>
        </r>
        <r>
          <rPr>
            <b/>
            <sz val="8"/>
            <color indexed="81"/>
            <rFont val="Tahoma"/>
            <family val="2"/>
          </rPr>
          <t xml:space="preserve">
Fit Out</t>
        </r>
        <r>
          <rPr>
            <sz val="8"/>
            <color indexed="81"/>
            <rFont val="Tahoma"/>
            <family val="2"/>
          </rPr>
          <t>: building of interior partitioning, floor, ceiling etc.</t>
        </r>
        <r>
          <rPr>
            <b/>
            <sz val="8"/>
            <color indexed="81"/>
            <rFont val="Tahoma"/>
            <family val="2"/>
          </rPr>
          <t xml:space="preserve">
Refurbishment</t>
        </r>
        <r>
          <rPr>
            <sz val="8"/>
            <color indexed="81"/>
            <rFont val="Tahoma"/>
            <family val="2"/>
          </rPr>
          <t>:rennovation of existing structure to improve or refresh.</t>
        </r>
        <r>
          <rPr>
            <b/>
            <sz val="8"/>
            <color indexed="81"/>
            <rFont val="Tahoma"/>
            <family val="2"/>
          </rPr>
          <t xml:space="preserve">
Retrofit: </t>
        </r>
        <r>
          <rPr>
            <sz val="8"/>
            <color indexed="81"/>
            <rFont val="Tahoma"/>
            <family val="2"/>
          </rPr>
          <t xml:space="preserve">to install new components into an existing structure. </t>
        </r>
        <r>
          <rPr>
            <b/>
            <sz val="8"/>
            <color indexed="81"/>
            <rFont val="Tahoma"/>
            <family val="2"/>
          </rPr>
          <t xml:space="preserve">
Strip Out</t>
        </r>
        <r>
          <rPr>
            <sz val="8"/>
            <color indexed="81"/>
            <rFont val="Tahoma"/>
            <family val="2"/>
          </rPr>
          <t>: removal of the internal structures of a building.</t>
        </r>
      </text>
    </comment>
    <comment ref="D2" authorId="1" shapeId="0">
      <text>
        <r>
          <rPr>
            <b/>
            <sz val="8"/>
            <color indexed="81"/>
            <rFont val="Tahoma"/>
            <family val="2"/>
          </rPr>
          <t>Guidance:</t>
        </r>
        <r>
          <rPr>
            <sz val="8"/>
            <color indexed="81"/>
            <rFont val="Tahoma"/>
            <family val="2"/>
          </rPr>
          <t xml:space="preserve">
Enter what you intend to do with the waste once it has been generated.  For example if you are sending it off site to be landfilled select 'Landfilled'.  If you are sending a material to two destinations add in a second row.
</t>
        </r>
        <r>
          <rPr>
            <b/>
            <sz val="8"/>
            <color indexed="81"/>
            <rFont val="Tahoma"/>
            <family val="2"/>
          </rPr>
          <t>Definitions</t>
        </r>
        <r>
          <rPr>
            <sz val="8"/>
            <color indexed="81"/>
            <rFont val="Tahoma"/>
            <family val="2"/>
          </rPr>
          <t xml:space="preserve">:
</t>
        </r>
        <r>
          <rPr>
            <b/>
            <sz val="8"/>
            <color indexed="81"/>
            <rFont val="Tahoma"/>
            <family val="2"/>
          </rPr>
          <t>Reuse on site</t>
        </r>
        <r>
          <rPr>
            <sz val="8"/>
            <color indexed="81"/>
            <rFont val="Tahoma"/>
            <family val="2"/>
          </rPr>
          <t xml:space="preserve"> - where the waste material is retained on site and reused.  
</t>
        </r>
        <r>
          <rPr>
            <b/>
            <sz val="8"/>
            <color indexed="81"/>
            <rFont val="Tahoma"/>
            <family val="2"/>
          </rPr>
          <t>Reuse off site</t>
        </r>
        <r>
          <rPr>
            <sz val="8"/>
            <color indexed="81"/>
            <rFont val="Tahoma"/>
            <family val="2"/>
          </rPr>
          <t xml:space="preserve"> - where the maerial is sent off site for reuse at another site or by a third party.
</t>
        </r>
        <r>
          <rPr>
            <b/>
            <sz val="8"/>
            <color indexed="81"/>
            <rFont val="Tahoma"/>
            <family val="2"/>
          </rPr>
          <t>Recycled / recovered off site</t>
        </r>
        <r>
          <rPr>
            <sz val="8"/>
            <color indexed="81"/>
            <rFont val="Tahoma"/>
            <family val="2"/>
          </rPr>
          <t xml:space="preserve"> - where the waste material is taken off site for further processing or energy recovery.
</t>
        </r>
        <r>
          <rPr>
            <b/>
            <sz val="8"/>
            <color indexed="81"/>
            <rFont val="Tahoma"/>
            <family val="2"/>
          </rPr>
          <t>Landfilled</t>
        </r>
        <r>
          <rPr>
            <sz val="8"/>
            <color indexed="81"/>
            <rFont val="Tahoma"/>
            <family val="2"/>
          </rPr>
          <t xml:space="preserve"> - where the waste material is dosposed of via landfill.
</t>
        </r>
      </text>
    </comment>
    <comment ref="E2" authorId="0" shapeId="0">
      <text>
        <r>
          <rPr>
            <b/>
            <sz val="8"/>
            <color indexed="81"/>
            <rFont val="Tahoma"/>
            <family val="2"/>
          </rPr>
          <t xml:space="preserve">Guidance:
</t>
        </r>
        <r>
          <rPr>
            <sz val="8"/>
            <color indexed="81"/>
            <rFont val="Tahoma"/>
            <family val="2"/>
          </rPr>
          <t>Please enter the recovery rate of your waste contractor.
If you enter a value in here then the default recovery rate will be ignored.</t>
        </r>
      </text>
    </comment>
    <comment ref="G2" authorId="0" shapeId="0">
      <text>
        <r>
          <rPr>
            <b/>
            <sz val="8"/>
            <color indexed="81"/>
            <rFont val="Tahoma"/>
            <family val="2"/>
          </rPr>
          <t xml:space="preserve">Guidance:
</t>
        </r>
        <r>
          <rPr>
            <sz val="8"/>
            <color indexed="81"/>
            <rFont val="Tahoma"/>
            <family val="2"/>
          </rPr>
          <t>Enter in either the tonnage, or the volume, or the number of containers + container size and the tool will calculate the other totals for you (greyed out). 
You can enter in your own values for the other Waste Totals if you wish.</t>
        </r>
      </text>
    </comment>
    <comment ref="H2" authorId="0" shapeId="0">
      <text>
        <r>
          <rPr>
            <b/>
            <sz val="8"/>
            <color indexed="81"/>
            <rFont val="Tahoma"/>
            <family val="2"/>
          </rPr>
          <t xml:space="preserve">Guidance:
</t>
        </r>
        <r>
          <rPr>
            <sz val="8"/>
            <color indexed="81"/>
            <rFont val="Tahoma"/>
            <family val="2"/>
          </rPr>
          <t>Enter in either the tonnage, or the volume, or the number of containers + container size and the tool will calculate the other totals for you (greyed out). 
You can enter in your own values for the other Waste Totals if you wish.</t>
        </r>
      </text>
    </comment>
    <comment ref="I2" authorId="0" shapeId="0">
      <text>
        <r>
          <rPr>
            <b/>
            <sz val="8"/>
            <color indexed="81"/>
            <rFont val="Tahoma"/>
            <family val="2"/>
          </rPr>
          <t xml:space="preserve">Guidance:
</t>
        </r>
        <r>
          <rPr>
            <sz val="8"/>
            <color indexed="81"/>
            <rFont val="Tahoma"/>
            <family val="2"/>
          </rPr>
          <t>Enter in either the tonnage, or the volume, or the number of containers + container size and the tool will calculate the other totals for you (greyed out). 
You can enter in your own values for the other Waste Totals if you wish.</t>
        </r>
      </text>
    </comment>
    <comment ref="J2" authorId="0" shapeId="0">
      <text>
        <r>
          <rPr>
            <b/>
            <sz val="8"/>
            <color indexed="81"/>
            <rFont val="Tahoma"/>
            <family val="2"/>
          </rPr>
          <t xml:space="preserve">Guidance:
</t>
        </r>
        <r>
          <rPr>
            <sz val="8"/>
            <color indexed="81"/>
            <rFont val="Tahoma"/>
            <family val="2"/>
          </rPr>
          <t>Enter in either the tonnage, or the volume, or the number of containers + container size and the tool will calculate the other totals for you (greyed out). 
You can enter in your own values for the other Waste Totals if you wish.</t>
        </r>
      </text>
    </comment>
    <comment ref="K2" authorId="0" shapeId="0">
      <text>
        <r>
          <rPr>
            <b/>
            <sz val="8"/>
            <color indexed="81"/>
            <rFont val="Tahoma"/>
            <family val="2"/>
          </rPr>
          <t xml:space="preserve">Guidance:
</t>
        </r>
        <r>
          <rPr>
            <sz val="8"/>
            <color indexed="81"/>
            <rFont val="Tahoma"/>
            <family val="2"/>
          </rPr>
          <t>These are automatically calculated using standard industry conversion factors and based on the Waste Total values you have entered.</t>
        </r>
      </text>
    </comment>
    <comment ref="L2" authorId="0" shapeId="0">
      <text>
        <r>
          <rPr>
            <b/>
            <sz val="8"/>
            <color indexed="81"/>
            <rFont val="Tahoma"/>
            <family val="2"/>
          </rPr>
          <t xml:space="preserve">Guidance:
</t>
        </r>
        <r>
          <rPr>
            <sz val="8"/>
            <color indexed="81"/>
            <rFont val="Tahoma"/>
            <family val="2"/>
          </rPr>
          <t>These are automatically calculated using standard industry conversion factors and based on the Waste Total values you have entered.</t>
        </r>
      </text>
    </comment>
    <comment ref="M2" authorId="0" shapeId="0">
      <text>
        <r>
          <rPr>
            <b/>
            <sz val="8"/>
            <color indexed="81"/>
            <rFont val="Tahoma"/>
            <family val="2"/>
          </rPr>
          <t xml:space="preserve">Guidance:
</t>
        </r>
        <r>
          <rPr>
            <sz val="8"/>
            <color indexed="81"/>
            <rFont val="Tahoma"/>
            <family val="2"/>
          </rPr>
          <t>These are automatically calculated using standard industry conversion factors and based on the Waste Total values you have entered.</t>
        </r>
      </text>
    </comment>
    <comment ref="N2" authorId="0" shapeId="0">
      <text>
        <r>
          <rPr>
            <b/>
            <sz val="8"/>
            <color indexed="81"/>
            <rFont val="Tahoma"/>
            <family val="2"/>
          </rPr>
          <t xml:space="preserve">Guidance:
</t>
        </r>
        <r>
          <rPr>
            <sz val="8"/>
            <color indexed="81"/>
            <rFont val="Tahoma"/>
            <family val="2"/>
          </rPr>
          <t>These are automatically calculated using standard industry conversion factors and based on the Waste Total values you have entered.</t>
        </r>
      </text>
    </comment>
    <comment ref="O2" authorId="2" shapeId="0">
      <text>
        <r>
          <rPr>
            <b/>
            <sz val="8"/>
            <color indexed="81"/>
            <rFont val="Tahoma"/>
            <family val="2"/>
          </rPr>
          <t xml:space="preserve">Guidance:
</t>
        </r>
        <r>
          <rPr>
            <sz val="8"/>
            <color indexed="81"/>
            <rFont val="Tahoma"/>
            <family val="2"/>
          </rPr>
          <t xml:space="preserve">Choose from the drop down list an actions to take to reduce, reuse, recycle or recoer waste generated on site.  You can also enter your own action by selecting the blank option at the top of the list and by over-writing the cell.
</t>
        </r>
      </text>
    </comment>
    <comment ref="R2" authorId="1" shapeId="0">
      <text>
        <r>
          <rPr>
            <b/>
            <sz val="8"/>
            <color indexed="81"/>
            <rFont val="Tahoma"/>
            <family val="2"/>
          </rPr>
          <t>Guidance:</t>
        </r>
        <r>
          <rPr>
            <sz val="8"/>
            <color indexed="81"/>
            <rFont val="Tahoma"/>
            <family val="2"/>
          </rPr>
          <t xml:space="preserve">
Responsible person, eg. John Smith, Jane Smith.
</t>
        </r>
      </text>
    </comment>
  </commentList>
</comments>
</file>

<file path=xl/comments3.xml><?xml version="1.0" encoding="utf-8"?>
<comments xmlns="http://schemas.openxmlformats.org/spreadsheetml/2006/main">
  <authors>
    <author>Ben Kiff</author>
    <author>Rupert Carrick</author>
    <author>Maintenance_XP</author>
    <author>Andrew Venn</author>
  </authors>
  <commentList>
    <comment ref="C3" authorId="0" shapeId="0">
      <text>
        <r>
          <rPr>
            <b/>
            <sz val="8"/>
            <color indexed="81"/>
            <rFont val="Tahoma"/>
            <family val="2"/>
          </rPr>
          <t xml:space="preserve">Guidance: 
</t>
        </r>
        <r>
          <rPr>
            <sz val="8"/>
            <color indexed="81"/>
            <rFont val="Tahoma"/>
            <family val="2"/>
          </rPr>
          <t xml:space="preserve">Definitions - 
</t>
        </r>
        <r>
          <rPr>
            <b/>
            <sz val="8"/>
            <color indexed="81"/>
            <rFont val="Tahoma"/>
            <family val="2"/>
          </rPr>
          <t>Construction</t>
        </r>
        <r>
          <rPr>
            <sz val="8"/>
            <color indexed="81"/>
            <rFont val="Tahoma"/>
            <family val="2"/>
          </rPr>
          <t xml:space="preserve">: the building of a structure.
</t>
        </r>
        <r>
          <rPr>
            <b/>
            <sz val="8"/>
            <color indexed="81"/>
            <rFont val="Tahoma"/>
            <family val="2"/>
          </rPr>
          <t>Demolition</t>
        </r>
        <r>
          <rPr>
            <sz val="8"/>
            <color indexed="81"/>
            <rFont val="Tahoma"/>
            <family val="2"/>
          </rPr>
          <t xml:space="preserve">: the demolition of a structure.
</t>
        </r>
        <r>
          <rPr>
            <b/>
            <sz val="8"/>
            <color indexed="81"/>
            <rFont val="Tahoma"/>
            <family val="2"/>
          </rPr>
          <t>Excavation</t>
        </r>
        <r>
          <rPr>
            <sz val="8"/>
            <color indexed="81"/>
            <rFont val="Tahoma"/>
            <family val="2"/>
          </rPr>
          <t xml:space="preserve">: extracting material from the ground.
</t>
        </r>
        <r>
          <rPr>
            <b/>
            <sz val="8"/>
            <color indexed="81"/>
            <rFont val="Tahoma"/>
            <family val="2"/>
          </rPr>
          <t>Fit Out</t>
        </r>
        <r>
          <rPr>
            <sz val="8"/>
            <color indexed="81"/>
            <rFont val="Tahoma"/>
            <family val="2"/>
          </rPr>
          <t xml:space="preserve">: building of interior partitioning, floor, ceiling etc.
</t>
        </r>
        <r>
          <rPr>
            <b/>
            <sz val="8"/>
            <color indexed="81"/>
            <rFont val="Tahoma"/>
            <family val="2"/>
          </rPr>
          <t>Refurbishment</t>
        </r>
        <r>
          <rPr>
            <sz val="8"/>
            <color indexed="81"/>
            <rFont val="Tahoma"/>
            <family val="2"/>
          </rPr>
          <t xml:space="preserve">:rennovation of existing structure to improve or refresh.
</t>
        </r>
        <r>
          <rPr>
            <b/>
            <sz val="8"/>
            <color indexed="81"/>
            <rFont val="Tahoma"/>
            <family val="2"/>
          </rPr>
          <t>Retrofit</t>
        </r>
        <r>
          <rPr>
            <sz val="8"/>
            <color indexed="81"/>
            <rFont val="Tahoma"/>
            <family val="2"/>
          </rPr>
          <t xml:space="preserve">: to install new components into an existing structure. 
</t>
        </r>
        <r>
          <rPr>
            <b/>
            <sz val="8"/>
            <color indexed="81"/>
            <rFont val="Tahoma"/>
            <family val="2"/>
          </rPr>
          <t>Strip Out</t>
        </r>
        <r>
          <rPr>
            <sz val="8"/>
            <color indexed="81"/>
            <rFont val="Tahoma"/>
            <family val="2"/>
          </rPr>
          <t>: removal of the internal structures of a building.</t>
        </r>
      </text>
    </comment>
    <comment ref="H3" authorId="0" shapeId="0">
      <text>
        <r>
          <rPr>
            <b/>
            <sz val="8"/>
            <color indexed="81"/>
            <rFont val="Tahoma"/>
            <family val="2"/>
          </rPr>
          <t xml:space="preserve">Guidance:
</t>
        </r>
        <r>
          <rPr>
            <sz val="8"/>
            <color indexed="81"/>
            <rFont val="Tahoma"/>
            <family val="2"/>
          </rPr>
          <t>Please enter the recovery rate of your waste contractor.
If you enter a value in here then the default recovery rate will be ignored.</t>
        </r>
      </text>
    </comment>
    <comment ref="J3" authorId="0" shapeId="0">
      <text>
        <r>
          <rPr>
            <b/>
            <sz val="8"/>
            <color indexed="81"/>
            <rFont val="Tahoma"/>
            <family val="2"/>
          </rPr>
          <t xml:space="preserve">Guidance:
</t>
        </r>
        <r>
          <rPr>
            <sz val="8"/>
            <color indexed="81"/>
            <rFont val="Tahoma"/>
            <family val="2"/>
          </rPr>
          <t>Enter in either the number of containers + container size, or the volume, or the tonnage.</t>
        </r>
      </text>
    </comment>
    <comment ref="K3" authorId="0" shapeId="0">
      <text>
        <r>
          <rPr>
            <b/>
            <sz val="8"/>
            <color indexed="81"/>
            <rFont val="Tahoma"/>
            <family val="2"/>
          </rPr>
          <t xml:space="preserve">Guidance:
</t>
        </r>
        <r>
          <rPr>
            <sz val="8"/>
            <color indexed="81"/>
            <rFont val="Tahoma"/>
            <family val="2"/>
          </rPr>
          <t>Enter in either the number of containers + container size, or the volume, or the tonnage.</t>
        </r>
      </text>
    </comment>
    <comment ref="L3" authorId="0" shapeId="0">
      <text>
        <r>
          <rPr>
            <b/>
            <sz val="8"/>
            <color indexed="81"/>
            <rFont val="Tahoma"/>
            <family val="2"/>
          </rPr>
          <t>Guidance:</t>
        </r>
        <r>
          <rPr>
            <sz val="8"/>
            <color indexed="81"/>
            <rFont val="Tahoma"/>
            <family val="2"/>
          </rPr>
          <t xml:space="preserve">
Enter in either the number of containers + container size, or the volume, or the tonnage.</t>
        </r>
      </text>
    </comment>
    <comment ref="M3" authorId="0" shapeId="0">
      <text>
        <r>
          <rPr>
            <b/>
            <sz val="8"/>
            <color indexed="81"/>
            <rFont val="Tahoma"/>
            <family val="2"/>
          </rPr>
          <t>Guidance:</t>
        </r>
        <r>
          <rPr>
            <sz val="8"/>
            <color indexed="81"/>
            <rFont val="Tahoma"/>
            <family val="2"/>
          </rPr>
          <t xml:space="preserve">
Enter in either the number of containers + container size, or the volume, or the tonnage.</t>
        </r>
      </text>
    </comment>
    <comment ref="N3" authorId="1" shapeId="0">
      <text>
        <r>
          <rPr>
            <b/>
            <sz val="8"/>
            <color indexed="81"/>
            <rFont val="Tahoma"/>
            <family val="2"/>
          </rPr>
          <t xml:space="preserve">Guidance: </t>
        </r>
        <r>
          <rPr>
            <sz val="8"/>
            <color indexed="81"/>
            <rFont val="Tahoma"/>
            <family val="2"/>
          </rPr>
          <t xml:space="preserve">Enter the cost that was charged to you by your waste management contractor here.
</t>
        </r>
      </text>
    </comment>
    <comment ref="O3" authorId="2" shapeId="0">
      <text>
        <r>
          <rPr>
            <b/>
            <sz val="8"/>
            <color indexed="81"/>
            <rFont val="Tahoma"/>
            <family val="2"/>
          </rPr>
          <t xml:space="preserve">Guidance: </t>
        </r>
        <r>
          <rPr>
            <sz val="8"/>
            <color indexed="81"/>
            <rFont val="Tahoma"/>
            <family val="2"/>
          </rPr>
          <t xml:space="preserve">Choose from the drop down list an actions to take to reduce, reuse, recycle or recover waste generated on site.  You can also enter your own action by selecting the blank option at the top of the list and by over-writing the cell.
</t>
        </r>
      </text>
    </comment>
    <comment ref="P3" authorId="3" shapeId="0">
      <text>
        <r>
          <rPr>
            <b/>
            <sz val="8"/>
            <color indexed="81"/>
            <rFont val="Tahoma"/>
            <family val="2"/>
          </rPr>
          <t>Guidance:</t>
        </r>
        <r>
          <rPr>
            <sz val="8"/>
            <color indexed="81"/>
            <rFont val="Tahoma"/>
            <family val="2"/>
          </rPr>
          <t xml:space="preserve">
Responsible person, eg. John Smith, Jane Smith.
</t>
        </r>
      </text>
    </comment>
  </commentList>
</comments>
</file>

<file path=xl/comments4.xml><?xml version="1.0" encoding="utf-8"?>
<comments xmlns="http://schemas.openxmlformats.org/spreadsheetml/2006/main">
  <authors>
    <author>Duncan Oswald</author>
    <author>Rupert Carrick</author>
  </authors>
  <commentList>
    <comment ref="B11" authorId="0" shapeId="0">
      <text>
        <r>
          <rPr>
            <b/>
            <sz val="9"/>
            <color indexed="81"/>
            <rFont val="Tahoma"/>
            <family val="2"/>
          </rPr>
          <t xml:space="preserve">Guidance:
</t>
        </r>
        <r>
          <rPr>
            <sz val="9"/>
            <color indexed="81"/>
            <rFont val="Tahoma"/>
            <family val="2"/>
          </rPr>
          <t xml:space="preserve">'Waste Totals' shows the total  estimated waste arising versus the actual waste arising in your project,.  The actual waste arising information is also broken down by waste destination (reused onsite, reused off site, recycled / recovered off site and landfilled.)
'KPI' Report' shows a simple screen graphing the results for your project. Use the drop down menu next to the ‘Select Units’ title to select the data you wish to display. 
'My Actions' summarises the actions allocated per waste stream (chosen during recording Actual Waste Movements) and whether these are 'complete' or 'incomplete'
You can turn Full Screen view on by clicking on the ‘View’ toolbar menu and selecting ‘Full Screen’
</t>
        </r>
      </text>
    </comment>
    <comment ref="H105" authorId="1" shapeId="0">
      <text>
        <r>
          <rPr>
            <b/>
            <sz val="9"/>
            <color indexed="81"/>
            <rFont val="Tahoma"/>
            <family val="2"/>
          </rPr>
          <t xml:space="preserve">Lessons Learned:  </t>
        </r>
        <r>
          <rPr>
            <sz val="9"/>
            <color indexed="81"/>
            <rFont val="Tahoma"/>
            <family val="2"/>
          </rPr>
          <t>Use these cells to summarise your review findings.  For example - were proposed actions carried out? If so, what was key to their success? If not, why not and what can be learned to inform future projects?</t>
        </r>
      </text>
    </comment>
    <comment ref="R105" authorId="1" shapeId="0">
      <text>
        <r>
          <rPr>
            <b/>
            <sz val="9"/>
            <color indexed="81"/>
            <rFont val="Tahoma"/>
            <family val="2"/>
          </rPr>
          <t xml:space="preserve">Lesson Learned: </t>
        </r>
        <r>
          <rPr>
            <sz val="9"/>
            <color indexed="81"/>
            <rFont val="Tahoma"/>
            <family val="2"/>
          </rPr>
          <t xml:space="preserve">Use these cells to summarise your review findings.  For example - if actions were carried out, what was key to their success? If actions were not carried out, why was this and what can be learned to inform future projects?
</t>
        </r>
      </text>
    </comment>
  </commentList>
</comments>
</file>

<file path=xl/comments5.xml><?xml version="1.0" encoding="utf-8"?>
<comments xmlns="http://schemas.openxmlformats.org/spreadsheetml/2006/main">
  <authors>
    <author>Andrew Venn</author>
    <author>Ben Kiff</author>
    <author>Maintenance_XP</author>
  </authors>
  <commentList>
    <comment ref="D2" authorId="0" shapeId="0">
      <text>
        <r>
          <rPr>
            <b/>
            <sz val="8"/>
            <color indexed="81"/>
            <rFont val="Tahoma"/>
            <family val="2"/>
          </rPr>
          <t>Guidance:</t>
        </r>
        <r>
          <rPr>
            <sz val="8"/>
            <color indexed="81"/>
            <rFont val="Tahoma"/>
            <family val="2"/>
          </rPr>
          <t xml:space="preserve">
Enter what you intend to do with the waste once it has been generated.  For example if you are sending it off site to be landfilled select 'Landfilled'.  If you are sending a material to two destinations add in a second row.
</t>
        </r>
        <r>
          <rPr>
            <b/>
            <sz val="8"/>
            <color indexed="81"/>
            <rFont val="Tahoma"/>
            <family val="2"/>
          </rPr>
          <t>Definitions</t>
        </r>
        <r>
          <rPr>
            <sz val="8"/>
            <color indexed="81"/>
            <rFont val="Tahoma"/>
            <family val="2"/>
          </rPr>
          <t xml:space="preserve">:
</t>
        </r>
        <r>
          <rPr>
            <b/>
            <sz val="8"/>
            <color indexed="81"/>
            <rFont val="Tahoma"/>
            <family val="2"/>
          </rPr>
          <t>Reuse on site</t>
        </r>
        <r>
          <rPr>
            <sz val="8"/>
            <color indexed="81"/>
            <rFont val="Tahoma"/>
            <family val="2"/>
          </rPr>
          <t xml:space="preserve"> - where the waste material is retained on site and reused.  
</t>
        </r>
        <r>
          <rPr>
            <b/>
            <sz val="8"/>
            <color indexed="81"/>
            <rFont val="Tahoma"/>
            <family val="2"/>
          </rPr>
          <t>Reuse off site</t>
        </r>
        <r>
          <rPr>
            <sz val="8"/>
            <color indexed="81"/>
            <rFont val="Tahoma"/>
            <family val="2"/>
          </rPr>
          <t xml:space="preserve"> - where the maerial is sent off site for reuse at another site or by a third party.
</t>
        </r>
        <r>
          <rPr>
            <b/>
            <sz val="8"/>
            <color indexed="81"/>
            <rFont val="Tahoma"/>
            <family val="2"/>
          </rPr>
          <t>Recycled / recovered off site</t>
        </r>
        <r>
          <rPr>
            <sz val="8"/>
            <color indexed="81"/>
            <rFont val="Tahoma"/>
            <family val="2"/>
          </rPr>
          <t xml:space="preserve"> - where the waste material is taken off site for further processing or energy recovery.
</t>
        </r>
        <r>
          <rPr>
            <b/>
            <sz val="8"/>
            <color indexed="81"/>
            <rFont val="Tahoma"/>
            <family val="2"/>
          </rPr>
          <t>Landfilled</t>
        </r>
        <r>
          <rPr>
            <sz val="8"/>
            <color indexed="81"/>
            <rFont val="Tahoma"/>
            <family val="2"/>
          </rPr>
          <t xml:space="preserve"> - where the waste material is dosposed of via landfill.
</t>
        </r>
      </text>
    </comment>
    <comment ref="E2" authorId="1" shapeId="0">
      <text>
        <r>
          <rPr>
            <b/>
            <sz val="8"/>
            <color indexed="81"/>
            <rFont val="Tahoma"/>
            <family val="2"/>
          </rPr>
          <t xml:space="preserve">Guidance:
</t>
        </r>
        <r>
          <rPr>
            <sz val="8"/>
            <color indexed="81"/>
            <rFont val="Tahoma"/>
            <family val="2"/>
          </rPr>
          <t>Please enter the recovery rate of your waste contractor.
If you enter a value in here then the default recovery rate will be ignored.</t>
        </r>
      </text>
    </comment>
    <comment ref="G2" authorId="1" shapeId="0">
      <text>
        <r>
          <rPr>
            <b/>
            <sz val="8"/>
            <color indexed="81"/>
            <rFont val="Tahoma"/>
            <family val="2"/>
          </rPr>
          <t xml:space="preserve">Guidance:
</t>
        </r>
        <r>
          <rPr>
            <sz val="8"/>
            <color indexed="81"/>
            <rFont val="Tahoma"/>
            <family val="2"/>
          </rPr>
          <t>Enter in either the tonnage, or the volume, or the number of containers + container size and the tool will calculate the other totals for you (greyed out). 
You can enter in your own values for the other Waste Totals if you wish.</t>
        </r>
      </text>
    </comment>
    <comment ref="H2" authorId="1" shapeId="0">
      <text>
        <r>
          <rPr>
            <b/>
            <sz val="8"/>
            <color indexed="81"/>
            <rFont val="Tahoma"/>
            <family val="2"/>
          </rPr>
          <t xml:space="preserve">Guidance:
</t>
        </r>
        <r>
          <rPr>
            <sz val="8"/>
            <color indexed="81"/>
            <rFont val="Tahoma"/>
            <family val="2"/>
          </rPr>
          <t>Enter in either the tonnage, or the volume, or the number of containers + container size and the tool will calculate the other totals for you (greyed out). 
You can enter in your own values for the other Waste Totals if you wish.</t>
        </r>
      </text>
    </comment>
    <comment ref="I2" authorId="1" shapeId="0">
      <text>
        <r>
          <rPr>
            <b/>
            <sz val="8"/>
            <color indexed="81"/>
            <rFont val="Tahoma"/>
            <family val="2"/>
          </rPr>
          <t xml:space="preserve">Guidance:
</t>
        </r>
        <r>
          <rPr>
            <sz val="8"/>
            <color indexed="81"/>
            <rFont val="Tahoma"/>
            <family val="2"/>
          </rPr>
          <t>Enter in either the tonnage, or the volume, or the number of containers + container size and the tool will calculate the other totals for you (greyed out). 
You can enter in your own values for the other Waste Totals if you wish.</t>
        </r>
      </text>
    </comment>
    <comment ref="J2" authorId="1" shapeId="0">
      <text>
        <r>
          <rPr>
            <b/>
            <sz val="8"/>
            <color indexed="81"/>
            <rFont val="Tahoma"/>
            <family val="2"/>
          </rPr>
          <t xml:space="preserve">Guidance:
</t>
        </r>
        <r>
          <rPr>
            <sz val="8"/>
            <color indexed="81"/>
            <rFont val="Tahoma"/>
            <family val="2"/>
          </rPr>
          <t>Enter in either the tonnage, or the volume, or the number of containers + container size and the tool will calculate the other totals for you (greyed out). 
You can enter in your own values for the other Waste Totals if you wish.</t>
        </r>
      </text>
    </comment>
    <comment ref="K2" authorId="1" shapeId="0">
      <text>
        <r>
          <rPr>
            <b/>
            <sz val="8"/>
            <color indexed="81"/>
            <rFont val="Tahoma"/>
            <family val="2"/>
          </rPr>
          <t xml:space="preserve">Guidance:
</t>
        </r>
        <r>
          <rPr>
            <sz val="8"/>
            <color indexed="81"/>
            <rFont val="Tahoma"/>
            <family val="2"/>
          </rPr>
          <t>These are automatically calculated using standard industry conversion factors and based on the Waste Total values you have entered.</t>
        </r>
      </text>
    </comment>
    <comment ref="L2" authorId="1" shapeId="0">
      <text>
        <r>
          <rPr>
            <b/>
            <sz val="8"/>
            <color indexed="81"/>
            <rFont val="Tahoma"/>
            <family val="2"/>
          </rPr>
          <t xml:space="preserve">Guidance:
</t>
        </r>
        <r>
          <rPr>
            <sz val="8"/>
            <color indexed="81"/>
            <rFont val="Tahoma"/>
            <family val="2"/>
          </rPr>
          <t>These are automatically calculated using standard industry conversion factors and based on the Waste Total values you have entered.</t>
        </r>
      </text>
    </comment>
    <comment ref="M2" authorId="1" shapeId="0">
      <text>
        <r>
          <rPr>
            <b/>
            <sz val="8"/>
            <color indexed="81"/>
            <rFont val="Tahoma"/>
            <family val="2"/>
          </rPr>
          <t xml:space="preserve">Guidance:
</t>
        </r>
        <r>
          <rPr>
            <sz val="8"/>
            <color indexed="81"/>
            <rFont val="Tahoma"/>
            <family val="2"/>
          </rPr>
          <t>These are automatically calculated using standard industry conversion factors and based on the Waste Total values you have entered.</t>
        </r>
      </text>
    </comment>
    <comment ref="N2" authorId="1" shapeId="0">
      <text>
        <r>
          <rPr>
            <b/>
            <sz val="8"/>
            <color indexed="81"/>
            <rFont val="Tahoma"/>
            <family val="2"/>
          </rPr>
          <t xml:space="preserve">Guidance:
</t>
        </r>
        <r>
          <rPr>
            <sz val="8"/>
            <color indexed="81"/>
            <rFont val="Tahoma"/>
            <family val="2"/>
          </rPr>
          <t>These are automatically calculated using standard industry conversion factors and based on the Waste Total values you have entered.</t>
        </r>
      </text>
    </comment>
    <comment ref="O2" authorId="2" shapeId="0">
      <text>
        <r>
          <rPr>
            <b/>
            <sz val="8"/>
            <color indexed="81"/>
            <rFont val="Tahoma"/>
            <family val="2"/>
          </rPr>
          <t xml:space="preserve">Guidance:
</t>
        </r>
        <r>
          <rPr>
            <sz val="8"/>
            <color indexed="81"/>
            <rFont val="Tahoma"/>
            <family val="2"/>
          </rPr>
          <t xml:space="preserve">Choose from the drop down list an actions to take to reduce, reuse, recycle or recoer waste generated on site.  You can also enter your own action by selecting the blank option at the top of the list and by over-writing the cell.
</t>
        </r>
      </text>
    </comment>
    <comment ref="R2" authorId="0" shapeId="0">
      <text>
        <r>
          <rPr>
            <b/>
            <sz val="8"/>
            <color indexed="81"/>
            <rFont val="Tahoma"/>
            <family val="2"/>
          </rPr>
          <t>Guidance:</t>
        </r>
        <r>
          <rPr>
            <sz val="8"/>
            <color indexed="81"/>
            <rFont val="Tahoma"/>
            <family val="2"/>
          </rPr>
          <t xml:space="preserve">
Responsible person, eg. John Smith, Jane Smith.
</t>
        </r>
      </text>
    </comment>
  </commentList>
</comments>
</file>

<file path=xl/comments6.xml><?xml version="1.0" encoding="utf-8"?>
<comments xmlns="http://schemas.openxmlformats.org/spreadsheetml/2006/main">
  <authors>
    <author>Ben Kiff</author>
    <author>Maintenance_XP</author>
    <author>Andrew Venn</author>
  </authors>
  <commentList>
    <comment ref="C3" authorId="0" shapeId="0">
      <text>
        <r>
          <rPr>
            <b/>
            <sz val="8"/>
            <color indexed="81"/>
            <rFont val="Tahoma"/>
            <family val="2"/>
          </rPr>
          <t>Guidance:</t>
        </r>
      </text>
    </comment>
    <comment ref="H3" authorId="0" shapeId="0">
      <text>
        <r>
          <rPr>
            <b/>
            <sz val="8"/>
            <color indexed="81"/>
            <rFont val="Tahoma"/>
            <family val="2"/>
          </rPr>
          <t xml:space="preserve">Guidance:
</t>
        </r>
        <r>
          <rPr>
            <sz val="8"/>
            <color indexed="81"/>
            <rFont val="Tahoma"/>
            <family val="2"/>
          </rPr>
          <t>Please enter the recovery rate of your waste contractor.
If you enter a value in here then the default recovery rate will be ignored.</t>
        </r>
      </text>
    </comment>
    <comment ref="J3" authorId="0" shapeId="0">
      <text>
        <r>
          <rPr>
            <b/>
            <sz val="8"/>
            <color indexed="81"/>
            <rFont val="Tahoma"/>
            <family val="2"/>
          </rPr>
          <t xml:space="preserve">Guidance:
</t>
        </r>
        <r>
          <rPr>
            <sz val="8"/>
            <color indexed="81"/>
            <rFont val="Tahoma"/>
            <family val="2"/>
          </rPr>
          <t>Enter in either the number of containers + container size, or the volume, or the tonnage.</t>
        </r>
      </text>
    </comment>
    <comment ref="K3" authorId="0" shapeId="0">
      <text>
        <r>
          <rPr>
            <b/>
            <sz val="8"/>
            <color indexed="81"/>
            <rFont val="Tahoma"/>
            <family val="2"/>
          </rPr>
          <t xml:space="preserve">Guidance:
</t>
        </r>
        <r>
          <rPr>
            <sz val="8"/>
            <color indexed="81"/>
            <rFont val="Tahoma"/>
            <family val="2"/>
          </rPr>
          <t>Enter in either the number of containers + container size, or the volume, or the tonnage.</t>
        </r>
      </text>
    </comment>
    <comment ref="L3" authorId="0" shapeId="0">
      <text>
        <r>
          <rPr>
            <b/>
            <sz val="8"/>
            <color indexed="81"/>
            <rFont val="Tahoma"/>
            <family val="2"/>
          </rPr>
          <t>Guidance:</t>
        </r>
        <r>
          <rPr>
            <sz val="8"/>
            <color indexed="81"/>
            <rFont val="Tahoma"/>
            <family val="2"/>
          </rPr>
          <t xml:space="preserve">
Enter in either the number of containers + container size, or the volume, or the tonnage.</t>
        </r>
      </text>
    </comment>
    <comment ref="M3" authorId="0" shapeId="0">
      <text>
        <r>
          <rPr>
            <b/>
            <sz val="8"/>
            <color indexed="81"/>
            <rFont val="Tahoma"/>
            <family val="2"/>
          </rPr>
          <t>Guidance:</t>
        </r>
        <r>
          <rPr>
            <sz val="8"/>
            <color indexed="81"/>
            <rFont val="Tahoma"/>
            <family val="2"/>
          </rPr>
          <t xml:space="preserve">
Enter in either the number of containers + container size, or the volume, or the tonnage.</t>
        </r>
      </text>
    </comment>
    <comment ref="O3" authorId="1" shapeId="0">
      <text>
        <r>
          <rPr>
            <b/>
            <sz val="8"/>
            <color indexed="81"/>
            <rFont val="Tahoma"/>
            <family val="2"/>
          </rPr>
          <t xml:space="preserve">Guidance: </t>
        </r>
        <r>
          <rPr>
            <sz val="8"/>
            <color indexed="81"/>
            <rFont val="Tahoma"/>
            <family val="2"/>
          </rPr>
          <t xml:space="preserve">Choose from the drop down list an actions to take to reduce, reuse, recycle or recover waste generated on site.  You can also enter your own action by selecting the blank option at the top of the list and by over-writing the cell.
</t>
        </r>
      </text>
    </comment>
    <comment ref="P3" authorId="2" shapeId="0">
      <text>
        <r>
          <rPr>
            <b/>
            <sz val="8"/>
            <color indexed="81"/>
            <rFont val="Tahoma"/>
            <family val="2"/>
          </rPr>
          <t>Guidance:</t>
        </r>
        <r>
          <rPr>
            <sz val="8"/>
            <color indexed="81"/>
            <rFont val="Tahoma"/>
            <family val="2"/>
          </rPr>
          <t xml:space="preserve">
Responsible person, eg. John Smith, Jane Smith.
</t>
        </r>
      </text>
    </comment>
  </commentList>
</comments>
</file>

<file path=xl/sharedStrings.xml><?xml version="1.0" encoding="utf-8"?>
<sst xmlns="http://schemas.openxmlformats.org/spreadsheetml/2006/main" count="4743" uniqueCount="2426">
  <si>
    <t>Waste Stream</t>
  </si>
  <si>
    <t>m3</t>
  </si>
  <si>
    <t>Tonnes</t>
  </si>
  <si>
    <t>plastic packaging</t>
  </si>
  <si>
    <t>Packaging</t>
  </si>
  <si>
    <t>Excavation</t>
  </si>
  <si>
    <t>Energy Recovery</t>
  </si>
  <si>
    <t>Movement 
Number</t>
  </si>
  <si>
    <t>Waste Totals</t>
  </si>
  <si>
    <t>Actual Waste Movements</t>
  </si>
  <si>
    <t>Total</t>
  </si>
  <si>
    <t>Wood</t>
  </si>
  <si>
    <t>Metals</t>
  </si>
  <si>
    <t>% Waste reused on site</t>
  </si>
  <si>
    <t>% Waste diverted from landfill</t>
  </si>
  <si>
    <t>Actual</t>
  </si>
  <si>
    <t>All</t>
  </si>
  <si>
    <t>Select Phase :</t>
  </si>
  <si>
    <t>KPI Report</t>
  </si>
  <si>
    <t xml:space="preserve">Project Title : </t>
  </si>
  <si>
    <t xml:space="preserve">Project Location : </t>
  </si>
  <si>
    <t xml:space="preserve">Project Value : </t>
  </si>
  <si>
    <t>Proposed Waste Destination</t>
  </si>
  <si>
    <t>Estimated</t>
  </si>
  <si>
    <t>Action Owner</t>
  </si>
  <si>
    <t>Waste Carrier</t>
  </si>
  <si>
    <t>Action Status</t>
  </si>
  <si>
    <t>Overall diversion from landfill rate</t>
  </si>
  <si>
    <t>8yd3</t>
  </si>
  <si>
    <t>Action</t>
  </si>
  <si>
    <t>Reused on site</t>
  </si>
  <si>
    <t>Landfilled</t>
  </si>
  <si>
    <t>Reused off site</t>
  </si>
  <si>
    <t>Construction</t>
  </si>
  <si>
    <t>Demolition</t>
  </si>
  <si>
    <t>M3</t>
  </si>
  <si>
    <t>CU Metre</t>
  </si>
  <si>
    <t>Esitmated - Construction</t>
  </si>
  <si>
    <t>Recovery Split</t>
  </si>
  <si>
    <t>Actual - Construction</t>
  </si>
  <si>
    <t>Waste Stream Usage</t>
  </si>
  <si>
    <t>Total Waste Arisings</t>
  </si>
  <si>
    <t>Recovery</t>
  </si>
  <si>
    <t>Total To Landfill</t>
  </si>
  <si>
    <t>Total recovered offsite</t>
  </si>
  <si>
    <t>Waste Recyled</t>
  </si>
  <si>
    <t>Waste Re-Used</t>
  </si>
  <si>
    <t>Used Waste Streams</t>
  </si>
  <si>
    <t>Gross Volume (m3)</t>
  </si>
  <si>
    <t>Gross Tonnes</t>
  </si>
  <si>
    <t>Cost Forecast</t>
  </si>
  <si>
    <t>% Recovered</t>
  </si>
  <si>
    <t>Volume (m3)</t>
  </si>
  <si>
    <t>Energy Recovery Rate</t>
  </si>
  <si>
    <t>Recycled Rate</t>
  </si>
  <si>
    <t>Re-Used Rate</t>
  </si>
  <si>
    <t>Estimated - Demolition</t>
  </si>
  <si>
    <t>Actual - Demolition</t>
  </si>
  <si>
    <t>Estimated - Excavation</t>
  </si>
  <si>
    <t>Actual - Excavations</t>
  </si>
  <si>
    <t>ALL</t>
  </si>
  <si>
    <t>Performance Summary D46:E46</t>
  </si>
  <si>
    <t>Performance Summary D47:E47</t>
  </si>
  <si>
    <t>Performance Summary f46:g46</t>
  </si>
  <si>
    <t>Performance Summary f47:g47</t>
  </si>
  <si>
    <t>Destination</t>
  </si>
  <si>
    <t>Overall diversion from landfill</t>
  </si>
  <si>
    <t>To Be Hidden</t>
  </si>
  <si>
    <t xml:space="preserve">SWMP Lite Owner : </t>
  </si>
  <si>
    <t>Lessons Learned</t>
  </si>
  <si>
    <t>Actions Taken</t>
  </si>
  <si>
    <t>Activity</t>
  </si>
  <si>
    <t>skip size</t>
  </si>
  <si>
    <t>no skips</t>
  </si>
  <si>
    <t>(skip size)</t>
  </si>
  <si>
    <t>yd3</t>
  </si>
  <si>
    <t>auto</t>
  </si>
  <si>
    <t>user</t>
  </si>
  <si>
    <t>auto calc from user</t>
  </si>
  <si>
    <t>Auto calc from user</t>
  </si>
  <si>
    <t>Skip to use</t>
  </si>
  <si>
    <t>vol per skip</t>
  </si>
  <si>
    <t>Calculated Waste Totals</t>
  </si>
  <si>
    <t xml:space="preserve">Last updated : </t>
  </si>
  <si>
    <t>Incomplete</t>
  </si>
  <si>
    <t>Complete</t>
  </si>
  <si>
    <t>Estimated Waste Table</t>
  </si>
  <si>
    <t>tonnes</t>
  </si>
  <si>
    <t>Version 2.34nw</t>
  </si>
  <si>
    <t>To get the most out of the SWMP Tracker then WRAP advise you to use the WRAP SWMP Template. Using the WRAP SWMP Template will also allow you to track: waste actions, forecasts, etc.</t>
  </si>
  <si>
    <t>4) upload your SWMP to the SWMP Tracker</t>
  </si>
  <si>
    <t xml:space="preserve">3) complete your SWMP plan and record actual waste arisings as you would normally </t>
  </si>
  <si>
    <t>2) link the outputs of your current template into these sheets.  To do this go into the relevant cells on the basic details sheet, enter = and then select the corresponding cells in your own sheet.  The validation controls on these cells means that they will only accept exactly the same terms as those used within the WRAP SWMP template (see tables below).  If your definitions for a specific element of the SWMP are not the same as WRAP's do not connect these as they will not be imported into the SWMP Tracker.  The more closely your data structure corresponds to that used by WRAP the more effective the data will be, however if you are only able to determine, for example, the quantity and date of waste movements and whether this is construction, demolition or excavation in source you should still be able to upload this to the SWMP Tracker.</t>
  </si>
  <si>
    <t>1) copy the three sheets into your current excel SWMP template.  This is best done by pointing the cursor over each sheet, right clicking, selecting 'move or copy' and then selecting your current SWMP template as the destination (your current template must be open at the same time)</t>
  </si>
  <si>
    <t>To incorporate these sheets into your current SWMP plan you need to do the following:</t>
  </si>
  <si>
    <t xml:space="preserve">Provided your SWMP document uses part or all of the waste classification hierarchy used by WRAP (see CDE stages, waste streams, material types and LoW codes below) it will be possible to import information on waste quantities into the tracker so that this can be analysed along side projects using the WRAP SWMP Template.  If you use the project type, metric and target definitions listed below (or can match your definitions to these) then you will also be able filter and analyse your waste data by project type and in relation to KPI's such as tonnes of waste per £100k of construction value. </t>
  </si>
  <si>
    <t xml:space="preserve">
This spreadsheet has been designed to enable you to upload your Excel based SWMP documents into the WRAP SWMP Tracker system.  </t>
  </si>
  <si>
    <t xml:space="preserve">Instructions </t>
  </si>
  <si>
    <t>Document Controller / Secretary</t>
  </si>
  <si>
    <t>Design Coordinator</t>
  </si>
  <si>
    <t>Waste Management Coordinator/Champion</t>
  </si>
  <si>
    <t>Project Manager</t>
  </si>
  <si>
    <t>Client WM Representative (if applicable)</t>
  </si>
  <si>
    <t>Others  (not legally required)</t>
  </si>
  <si>
    <t>Site Waste Management Plan Drafter</t>
  </si>
  <si>
    <t>Principal Contractor</t>
  </si>
  <si>
    <t>Client</t>
  </si>
  <si>
    <t>Contact Details</t>
  </si>
  <si>
    <t>Name</t>
  </si>
  <si>
    <t>Position</t>
  </si>
  <si>
    <t>Persons legally required to be identified (SWMP Regulations 2008 Section 6 (1))</t>
  </si>
  <si>
    <t>dd/mm/yy</t>
  </si>
  <si>
    <t>Completion date :</t>
  </si>
  <si>
    <t>Start date :</t>
  </si>
  <si>
    <t>Schedule</t>
  </si>
  <si>
    <t>per space</t>
  </si>
  <si>
    <t>spaces</t>
  </si>
  <si>
    <t>Spaces</t>
  </si>
  <si>
    <t>per pupil</t>
  </si>
  <si>
    <t>pupils</t>
  </si>
  <si>
    <t>Pupils</t>
  </si>
  <si>
    <t>per bed</t>
  </si>
  <si>
    <t>beds</t>
  </si>
  <si>
    <t>Beds</t>
  </si>
  <si>
    <r>
      <t>per m</t>
    </r>
    <r>
      <rPr>
        <vertAlign val="superscript"/>
        <sz val="10"/>
        <rFont val="Tahoma"/>
        <family val="2"/>
      </rPr>
      <t>2</t>
    </r>
  </si>
  <si>
    <r>
      <t>m</t>
    </r>
    <r>
      <rPr>
        <vertAlign val="superscript"/>
        <sz val="10"/>
        <rFont val="Tahoma"/>
        <family val="2"/>
      </rPr>
      <t>2</t>
    </r>
  </si>
  <si>
    <t>Gross Internal Floor Area</t>
  </si>
  <si>
    <t>per m</t>
  </si>
  <si>
    <t>m</t>
  </si>
  <si>
    <t>Carriageway or pipeline length</t>
  </si>
  <si>
    <r>
      <t>Footprint (m</t>
    </r>
    <r>
      <rPr>
        <vertAlign val="superscript"/>
        <sz val="10"/>
        <rFont val="Tahoma"/>
        <family val="2"/>
      </rPr>
      <t>2</t>
    </r>
    <r>
      <rPr>
        <sz val="10"/>
        <rFont val="Tahoma"/>
        <family val="2"/>
      </rPr>
      <t>) of site</t>
    </r>
  </si>
  <si>
    <r>
      <t>Footprint (m</t>
    </r>
    <r>
      <rPr>
        <vertAlign val="superscript"/>
        <sz val="10"/>
        <rFont val="Tahoma"/>
        <family val="2"/>
      </rPr>
      <t>2</t>
    </r>
    <r>
      <rPr>
        <sz val="10"/>
        <rFont val="Tahoma"/>
        <family val="2"/>
      </rPr>
      <t>) of structure</t>
    </r>
  </si>
  <si>
    <t>Metrics</t>
  </si>
  <si>
    <t>Unit</t>
  </si>
  <si>
    <t>Target</t>
  </si>
  <si>
    <t>Phase</t>
  </si>
  <si>
    <t>KPI</t>
  </si>
  <si>
    <t>Please select project targets applicable to your project</t>
  </si>
  <si>
    <t>Utilities - Streetworks</t>
  </si>
  <si>
    <t>Project targets</t>
  </si>
  <si>
    <t>Utilities - Infrastructure</t>
  </si>
  <si>
    <t>Tunnels</t>
  </si>
  <si>
    <t>Railways</t>
  </si>
  <si>
    <t>Ports and Harbours</t>
  </si>
  <si>
    <t>Highways</t>
  </si>
  <si>
    <t>Flood Defence</t>
  </si>
  <si>
    <t>Development Site Infrastructure</t>
  </si>
  <si>
    <t>Coastal Protection</t>
  </si>
  <si>
    <t>Amount</t>
  </si>
  <si>
    <t>Metric</t>
  </si>
  <si>
    <t>Bridges and Structures</t>
  </si>
  <si>
    <t>Please select metrics applicable to your project. These metrics are then used in the KPI sheet to track your progress.</t>
  </si>
  <si>
    <t>Airports</t>
  </si>
  <si>
    <t>Mixed use developments</t>
  </si>
  <si>
    <t>Both (new build and refurb)</t>
  </si>
  <si>
    <t>Residential</t>
  </si>
  <si>
    <t>Refurbishment and Maintenance</t>
  </si>
  <si>
    <t>Public buildings</t>
  </si>
  <si>
    <t xml:space="preserve">Activity Type : </t>
  </si>
  <si>
    <t>New construction</t>
  </si>
  <si>
    <t>Leisure</t>
  </si>
  <si>
    <t xml:space="preserve">Type of construction : </t>
  </si>
  <si>
    <t>Industrial buildings</t>
  </si>
  <si>
    <t xml:space="preserve">Construction value : </t>
  </si>
  <si>
    <t>Healthcare</t>
  </si>
  <si>
    <t xml:space="preserve">Project postcode : </t>
  </si>
  <si>
    <t>t</t>
  </si>
  <si>
    <t>Waste reused on site</t>
  </si>
  <si>
    <t>Educational</t>
  </si>
  <si>
    <t xml:space="preserve">Project location : </t>
  </si>
  <si>
    <t>%</t>
  </si>
  <si>
    <t>Waste recovery</t>
  </si>
  <si>
    <t>Commercial other</t>
  </si>
  <si>
    <t xml:space="preserve">Project Reference : </t>
  </si>
  <si>
    <t>Waste arisings</t>
  </si>
  <si>
    <t>Commercial offices</t>
  </si>
  <si>
    <t xml:space="preserve">Project title : </t>
  </si>
  <si>
    <t>Waste to landfill</t>
  </si>
  <si>
    <t>Commercial retail</t>
  </si>
  <si>
    <t xml:space="preserve">Owner of document : </t>
  </si>
  <si>
    <t>Targets</t>
  </si>
  <si>
    <t>ProjectTypes</t>
  </si>
  <si>
    <t xml:space="preserve">Principal contractor : </t>
  </si>
  <si>
    <t xml:space="preserve">Client name : </t>
  </si>
  <si>
    <t>Basic Details</t>
  </si>
  <si>
    <t>Version</t>
  </si>
  <si>
    <t>17 02 01</t>
  </si>
  <si>
    <t>wood</t>
  </si>
  <si>
    <t>20 01 35*</t>
  </si>
  <si>
    <t>20 01 35* - discarded electrical and electronic equipment other than those mentioned in 20
01 21 and 20 01 23 containing hazardous components</t>
  </si>
  <si>
    <t>Segregated Haz Waste</t>
  </si>
  <si>
    <t>20 01 23*</t>
  </si>
  <si>
    <t>discarded equipment containing chlorofluorocarbons</t>
  </si>
  <si>
    <t>20 01 21*</t>
  </si>
  <si>
    <t>fluorescent tubes and other mercury-containing waste</t>
  </si>
  <si>
    <t>17 09 02*</t>
  </si>
  <si>
    <t>construction and demolition wastes containing PCB</t>
  </si>
  <si>
    <t>17 09 01*</t>
  </si>
  <si>
    <t>construction and demolition wastes containing mercury</t>
  </si>
  <si>
    <t>17 08 01*</t>
  </si>
  <si>
    <t>gypsum-based construction materials contaminated with dangerous substances</t>
  </si>
  <si>
    <t>17 06 05*</t>
  </si>
  <si>
    <t>construction materials containing asbestos</t>
  </si>
  <si>
    <t>17 06 03*</t>
  </si>
  <si>
    <t>other insulation materials consisting of or containing dangerous substances</t>
  </si>
  <si>
    <t>17 06 01*</t>
  </si>
  <si>
    <t>insulation materials containing asbestos</t>
  </si>
  <si>
    <t>17 05 07*</t>
  </si>
  <si>
    <t>track ballast containing dangerous substances</t>
  </si>
  <si>
    <t>17 04 10*</t>
  </si>
  <si>
    <t>cables containing oil, coal tar and other dangerous substances</t>
  </si>
  <si>
    <t>17 04 09*</t>
  </si>
  <si>
    <t>metal waste contaminated with dangerous substances</t>
  </si>
  <si>
    <t>17 03 03*</t>
  </si>
  <si>
    <t>coal tar and tarred products</t>
  </si>
  <si>
    <t>17 03 01*</t>
  </si>
  <si>
    <t>bituminous mixtures containing coal tar</t>
  </si>
  <si>
    <t>17 02 04*</t>
  </si>
  <si>
    <t>glass, plastic and wood containing or contaminated with dangerous substances</t>
  </si>
  <si>
    <t>17 01 06*</t>
  </si>
  <si>
    <t>mixtures of, or separate fractions of concrete, bricks, tiles and ceramics containing dangerous substances</t>
  </si>
  <si>
    <t>16 10 01*</t>
  </si>
  <si>
    <t>aqueous liquid wastes containing dangerous substances</t>
  </si>
  <si>
    <t>16 07 08*</t>
  </si>
  <si>
    <t>wastes containing oil</t>
  </si>
  <si>
    <t>16 06 03*</t>
  </si>
  <si>
    <t>mercury-containing batteries</t>
  </si>
  <si>
    <t>16 06 02*</t>
  </si>
  <si>
    <t>Ni-Cd batteries</t>
  </si>
  <si>
    <t>On-site recycled</t>
  </si>
  <si>
    <t>16 06 01*</t>
  </si>
  <si>
    <t>lead batteries</t>
  </si>
  <si>
    <t>On-site recovery</t>
  </si>
  <si>
    <t>16 02 09*</t>
  </si>
  <si>
    <t>transformers and capacitors containing PCBs</t>
  </si>
  <si>
    <t>On-site re-use</t>
  </si>
  <si>
    <t>16 01 07*</t>
  </si>
  <si>
    <t>oil filters</t>
  </si>
  <si>
    <t>Off-site mixed</t>
  </si>
  <si>
    <t>15 02 02*</t>
  </si>
  <si>
    <t>absorbents, filter materials , wiping cloths, protective clothing contaminated by dangerous substances</t>
  </si>
  <si>
    <t>Off-site segregated</t>
  </si>
  <si>
    <t>15 01 11*</t>
  </si>
  <si>
    <t>metallic packaging containing a dangerous solid porous matrix (for example asbestos), including empty
pressure containers</t>
  </si>
  <si>
    <t>On or offsite destination</t>
  </si>
  <si>
    <t>15 01 10*</t>
  </si>
  <si>
    <t>packaging containing residues of or contaminated by dangerous substances</t>
  </si>
  <si>
    <t>14 06 05*</t>
  </si>
  <si>
    <t>sludges or solid wastes containing other solvents</t>
  </si>
  <si>
    <t>14 06 04*</t>
  </si>
  <si>
    <t>sludges or solid wastes containing halogenated solvents</t>
  </si>
  <si>
    <t>14 06 03*</t>
  </si>
  <si>
    <t>other solvents and solvent mixtures</t>
  </si>
  <si>
    <t>14 06 02*</t>
  </si>
  <si>
    <t>other halogenated solvents and solvent mixtures</t>
  </si>
  <si>
    <t>14 06 01*</t>
  </si>
  <si>
    <t>chlorofluorocarbons, HCFC, HFC</t>
  </si>
  <si>
    <t>13 07 01*</t>
  </si>
  <si>
    <t>fuel oil and diesel</t>
  </si>
  <si>
    <t>13 05 06*</t>
  </si>
  <si>
    <t>oil from oil/water separators</t>
  </si>
  <si>
    <t>13 05 03*</t>
  </si>
  <si>
    <t>interceptor sludges</t>
  </si>
  <si>
    <t>13 05 01*</t>
  </si>
  <si>
    <t>solids from grit chambers and oil/water separators</t>
  </si>
  <si>
    <t>13 01 13*</t>
  </si>
  <si>
    <t>other hydraulic oils</t>
  </si>
  <si>
    <t>13 01 12*</t>
  </si>
  <si>
    <t>readily biodegradable hydraulic oils</t>
  </si>
  <si>
    <t>08 01 13*</t>
  </si>
  <si>
    <t>sludges from paint or varnish containing organic solvents or other dangerous substances</t>
  </si>
  <si>
    <t>08 01 11*</t>
  </si>
  <si>
    <t>waste paint and varnish containing organic solvents or other dangerous substances</t>
  </si>
  <si>
    <t>19 13 01*</t>
  </si>
  <si>
    <t>solid wastes from soil remediation containing dangerous substances</t>
  </si>
  <si>
    <t>Segregated Haz - Soil &amp; stones</t>
  </si>
  <si>
    <t>17 05 05*</t>
  </si>
  <si>
    <t>dredging spoil containing dangerous substances</t>
  </si>
  <si>
    <t>17 05 03*</t>
  </si>
  <si>
    <t>soil and stones containing dangerous substances</t>
  </si>
  <si>
    <t>19 13 03*</t>
  </si>
  <si>
    <t>Sludges from soil remediation containing dangerous substances</t>
  </si>
  <si>
    <t>Non Haz (Non Inert) - Soil &amp; stones</t>
  </si>
  <si>
    <t>19 13 02</t>
  </si>
  <si>
    <t>Solid wastes from soil remediation other than those mentioned in 19 13 01</t>
  </si>
  <si>
    <t>15 01 09</t>
  </si>
  <si>
    <t>textile packaging</t>
  </si>
  <si>
    <t>15 01 06</t>
  </si>
  <si>
    <t>mixed packaging</t>
  </si>
  <si>
    <t>15 01 05</t>
  </si>
  <si>
    <t>composite packaging</t>
  </si>
  <si>
    <t>15 01 04</t>
  </si>
  <si>
    <t>metallic packaging</t>
  </si>
  <si>
    <t>15 01 03</t>
  </si>
  <si>
    <t>wooden packaging</t>
  </si>
  <si>
    <t>15 01 02</t>
  </si>
  <si>
    <t>15 01 01</t>
  </si>
  <si>
    <t>paper and cardboard packaging</t>
  </si>
  <si>
    <t>20 03 07</t>
  </si>
  <si>
    <t>Furniture and bulky items</t>
  </si>
  <si>
    <t>Other C&amp;D segregated waste</t>
  </si>
  <si>
    <t>17 03 02</t>
  </si>
  <si>
    <t>bituminous mixtures other than those mentioned in 17 03 01</t>
  </si>
  <si>
    <t>16 01 03</t>
  </si>
  <si>
    <t>end-of-life tyres</t>
  </si>
  <si>
    <t>20 03 06</t>
  </si>
  <si>
    <t>waste from sewage cleaning</t>
  </si>
  <si>
    <t>20 03 04</t>
  </si>
  <si>
    <t>septic tank sludge</t>
  </si>
  <si>
    <t>20 03 03</t>
  </si>
  <si>
    <t>street-cleaning residues</t>
  </si>
  <si>
    <t>20 03 01</t>
  </si>
  <si>
    <t>mixed municipal waste</t>
  </si>
  <si>
    <t>20 02 01</t>
  </si>
  <si>
    <t>biodegradable waste</t>
  </si>
  <si>
    <t>20 01 99</t>
  </si>
  <si>
    <t>Sharps (not from health care)</t>
  </si>
  <si>
    <t>20 01 36</t>
  </si>
  <si>
    <t>discarded electrical and electronic equipment other than those mentioned in 20 01 21, 20 01 23 and 20 01 35</t>
  </si>
  <si>
    <t>20 01 25</t>
  </si>
  <si>
    <t>edible oil and fat</t>
  </si>
  <si>
    <t>20 01 11</t>
  </si>
  <si>
    <t>textiles</t>
  </si>
  <si>
    <t>20 01 08</t>
  </si>
  <si>
    <t>biodegradable kitchen and canteen waste</t>
  </si>
  <si>
    <t>20 01 01</t>
  </si>
  <si>
    <t>paper and cardboard</t>
  </si>
  <si>
    <t>17 06 04</t>
  </si>
  <si>
    <t>insulation materials other than those mentioned in 17 06 01 and 17 06 03</t>
  </si>
  <si>
    <t>17 05 08</t>
  </si>
  <si>
    <t>track ballast other than those mentioned in 17 05 07</t>
  </si>
  <si>
    <t>17 02 03</t>
  </si>
  <si>
    <t>plastic</t>
  </si>
  <si>
    <t>16 06 04</t>
  </si>
  <si>
    <t>alkaline batteries (except 16 06 03)</t>
  </si>
  <si>
    <t>15 02 03</t>
  </si>
  <si>
    <t>absorbents, filter materials, wiping cloths and protective clothing other than those mentioned in 15 02 02</t>
  </si>
  <si>
    <t>08 03 18</t>
  </si>
  <si>
    <t>waste printing toner other than those mentioned in 08 03 17</t>
  </si>
  <si>
    <t>08 01 18</t>
  </si>
  <si>
    <t>wastes from paint or varnish removal other than those mentioned in 08 01 17</t>
  </si>
  <si>
    <t>08 01 14</t>
  </si>
  <si>
    <t>sludges from paint or varnish other than those mentioned in 08 01 13</t>
  </si>
  <si>
    <t>08 01 12</t>
  </si>
  <si>
    <t>waste paint and varnish other than those mentioned in 08 01 11</t>
  </si>
  <si>
    <t>17 05 06</t>
  </si>
  <si>
    <t>dredging spoil other than those mentioned in 17 05 05</t>
  </si>
  <si>
    <t>Non Haz (Non Inert) - Dredgings</t>
  </si>
  <si>
    <t>18 01 01</t>
  </si>
  <si>
    <t>sharps (except 18 01 03)</t>
  </si>
  <si>
    <t>Mixed Hazardous - C&amp;D waste (17 09 03*)</t>
  </si>
  <si>
    <t>17 09 03*</t>
  </si>
  <si>
    <t>other construction and demolition wastes containing dangerous substances</t>
  </si>
  <si>
    <t>17 09 04</t>
  </si>
  <si>
    <t>mixed construction and demolition wastes other than those mentioned in 17 09 01, 17 09 02 and 17 09 03</t>
  </si>
  <si>
    <t>Mixed C&amp;D waste (17 09 04)</t>
  </si>
  <si>
    <t>17 04 11</t>
  </si>
  <si>
    <t>cables other than those mentioned in 17 04 10</t>
  </si>
  <si>
    <t>17 04 07</t>
  </si>
  <si>
    <t>mixed metals</t>
  </si>
  <si>
    <t>17 04 06</t>
  </si>
  <si>
    <t>tin</t>
  </si>
  <si>
    <t>17 04 05</t>
  </si>
  <si>
    <t>iron and steel</t>
  </si>
  <si>
    <t>17 04 04</t>
  </si>
  <si>
    <t>zinc</t>
  </si>
  <si>
    <t>17 04 03</t>
  </si>
  <si>
    <t>lead</t>
  </si>
  <si>
    <t>17 04 02</t>
  </si>
  <si>
    <t>aluminium</t>
  </si>
  <si>
    <t>17 04 01</t>
  </si>
  <si>
    <t>copper, bronze, brass</t>
  </si>
  <si>
    <t>17 05 04</t>
  </si>
  <si>
    <t>soil and stones other than those mentioned in 17 05 03</t>
  </si>
  <si>
    <t>Inert - Soil &amp; stones</t>
  </si>
  <si>
    <t>17 01 07</t>
  </si>
  <si>
    <t>mixtures of concrete, bricks, tiles and ceramics other than those mentioned in 17 01 06</t>
  </si>
  <si>
    <t>Inert - mixture of concrete, bricks, tiles etc.</t>
  </si>
  <si>
    <t>17 01 03</t>
  </si>
  <si>
    <t>tiles and ceramics</t>
  </si>
  <si>
    <t>17 01 02</t>
  </si>
  <si>
    <t>bricks</t>
  </si>
  <si>
    <t>17 01 01</t>
  </si>
  <si>
    <t>concrete</t>
  </si>
  <si>
    <t>17 02 02</t>
  </si>
  <si>
    <t>glass</t>
  </si>
  <si>
    <t>Inert - Glass</t>
  </si>
  <si>
    <t>15 01 07</t>
  </si>
  <si>
    <t>glass packaging</t>
  </si>
  <si>
    <t>17 08 02</t>
  </si>
  <si>
    <t>gypsum-based construction materials other than those mentioned in 17 08 01</t>
  </si>
  <si>
    <t>Gypsum (17 08 02)</t>
  </si>
  <si>
    <t>Defining Materials - Lookups</t>
  </si>
  <si>
    <t>Specify LOW code</t>
  </si>
  <si>
    <t>Hazardous - Soil &amp; stones</t>
  </si>
  <si>
    <t>LOW Code</t>
  </si>
  <si>
    <t xml:space="preserve">Material types </t>
  </si>
  <si>
    <t>Waste streams</t>
  </si>
  <si>
    <t>No Seggregation</t>
  </si>
  <si>
    <t>LOWCODE</t>
  </si>
  <si>
    <t>StreamCode</t>
  </si>
  <si>
    <t>CDE</t>
  </si>
  <si>
    <t>Onsite</t>
  </si>
  <si>
    <t>Need LOW Code</t>
  </si>
  <si>
    <r>
      <t>Volume
m</t>
    </r>
    <r>
      <rPr>
        <b/>
        <vertAlign val="superscript"/>
        <sz val="10"/>
        <rFont val="Tahoma"/>
        <family val="2"/>
      </rPr>
      <t>3</t>
    </r>
  </si>
  <si>
    <t>Calculated
Tonnes</t>
  </si>
  <si>
    <r>
      <t>Calculated Volume
m</t>
    </r>
    <r>
      <rPr>
        <b/>
        <vertAlign val="superscript"/>
        <sz val="10"/>
        <rFont val="Tahoma"/>
        <family val="2"/>
      </rPr>
      <t>3</t>
    </r>
  </si>
  <si>
    <t>£/t</t>
  </si>
  <si>
    <r>
      <t>£/m</t>
    </r>
    <r>
      <rPr>
        <b/>
        <vertAlign val="superscript"/>
        <sz val="10"/>
        <rFont val="Tahoma"/>
        <family val="2"/>
      </rPr>
      <t>3</t>
    </r>
  </si>
  <si>
    <t>Actual Cost</t>
  </si>
  <si>
    <t>(tonnes)</t>
  </si>
  <si>
    <r>
      <t>(m</t>
    </r>
    <r>
      <rPr>
        <b/>
        <vertAlign val="superscript"/>
        <sz val="10"/>
        <rFont val="Tahoma"/>
        <family val="2"/>
      </rPr>
      <t>3</t>
    </r>
    <r>
      <rPr>
        <b/>
        <sz val="10"/>
        <rFont val="Tahoma"/>
        <family val="2"/>
      </rPr>
      <t>)</t>
    </r>
  </si>
  <si>
    <r>
      <t xml:space="preserve">Date of 
Movement </t>
    </r>
    <r>
      <rPr>
        <sz val="10"/>
        <rFont val="Tahoma"/>
        <family val="2"/>
      </rPr>
      <t>(dd/mm/yyyy)</t>
    </r>
  </si>
  <si>
    <r>
      <t>Overall diversion from landfill / recovery</t>
    </r>
    <r>
      <rPr>
        <sz val="10"/>
        <rFont val="Tahoma"/>
        <family val="2"/>
      </rPr>
      <t xml:space="preserve"> </t>
    </r>
  </si>
  <si>
    <t>Off- site
destination</t>
  </si>
  <si>
    <t>Off-site carrier</t>
  </si>
  <si>
    <t>On or off-site
destination</t>
  </si>
  <si>
    <t>LOW Code used</t>
  </si>
  <si>
    <t>Further description of waste - optional</t>
  </si>
  <si>
    <t>Material Type</t>
  </si>
  <si>
    <t>C, D or E
Activity</t>
  </si>
  <si>
    <t>Movement/waste type 
Number</t>
  </si>
  <si>
    <t>CDE Stages</t>
  </si>
  <si>
    <t>Re-Used</t>
  </si>
  <si>
    <t>Recycled</t>
  </si>
  <si>
    <t>Waste recovered offsite</t>
  </si>
  <si>
    <t>Sent offsite</t>
  </si>
  <si>
    <t>Retained on site</t>
  </si>
  <si>
    <t>Waste arising</t>
  </si>
  <si>
    <t>Site Waste Management Plan 'Lite'</t>
  </si>
  <si>
    <t>Actual Waste</t>
  </si>
  <si>
    <t>2 yd3</t>
  </si>
  <si>
    <t>4 yd3</t>
  </si>
  <si>
    <t>6 yd3</t>
  </si>
  <si>
    <t>8 yd3</t>
  </si>
  <si>
    <t>10 yd3</t>
  </si>
  <si>
    <t>12 yd3</t>
  </si>
  <si>
    <t>14 yd3</t>
  </si>
  <si>
    <t>16 yd3</t>
  </si>
  <si>
    <t>20 yd3</t>
  </si>
  <si>
    <t>25 yd3</t>
  </si>
  <si>
    <t>30 yd3</t>
  </si>
  <si>
    <t>35 yd3</t>
  </si>
  <si>
    <t>40 yd3</t>
  </si>
  <si>
    <t>5 yd3</t>
  </si>
  <si>
    <t>Number of Containers</t>
  </si>
  <si>
    <t>Container Size</t>
  </si>
  <si>
    <t>1.31 yd3 (1m3)</t>
  </si>
  <si>
    <t xml:space="preserve">Estimated Waste </t>
  </si>
  <si>
    <t>Segregate waste from other waste streams that can’t be reused / recycled / recovered</t>
  </si>
  <si>
    <t>Train staff on practical ways to manage and handle material to reuse and recycle / recover waste</t>
  </si>
  <si>
    <t>Schedule deliveries to avoid storing excessive quantities of material on site</t>
  </si>
  <si>
    <t>Specify material that can be recycled / recovered</t>
  </si>
  <si>
    <t>Ensure workplan is correct to avoid creating waste through reworking etc</t>
  </si>
  <si>
    <t>Agree with suppliers to ‘take back’ packaging and surplus material</t>
  </si>
  <si>
    <t>Agree with suppliers that they will supply material with recyclable packaging, or reusable packaging where possible</t>
  </si>
  <si>
    <t>Procure correct quantity of material to avoid over-ordering</t>
  </si>
  <si>
    <t>Collect offcuts and surplus material and keep separate from other wastes in a designated storage area</t>
  </si>
  <si>
    <t>Train staff on practical ways they can prevent and reduce waste</t>
  </si>
  <si>
    <t>Select Units :</t>
  </si>
  <si>
    <t>container size</t>
  </si>
  <si>
    <t>number of containers</t>
  </si>
  <si>
    <t>landfilled m3</t>
  </si>
  <si>
    <t>landfilled tonnes</t>
  </si>
  <si>
    <t>Recycled / Recovered off site</t>
  </si>
  <si>
    <t>J.Smith</t>
  </si>
  <si>
    <t>Reused offsite</t>
  </si>
  <si>
    <t>1.31 yd3</t>
  </si>
  <si>
    <t>Total Waste produced</t>
  </si>
  <si>
    <t>Total Waste to landfill</t>
  </si>
  <si>
    <t>Cost of Waste
(£)</t>
  </si>
  <si>
    <t>Retrofit</t>
  </si>
  <si>
    <t>Refurbishment</t>
  </si>
  <si>
    <t>Fit Out</t>
  </si>
  <si>
    <t>Strip Out</t>
  </si>
  <si>
    <t>80 litre sack</t>
  </si>
  <si>
    <t>205 litre drum</t>
  </si>
  <si>
    <t>Container size</t>
  </si>
  <si>
    <t>240 litre bin</t>
  </si>
  <si>
    <t>360 litre bin</t>
  </si>
  <si>
    <t>660 litre bin</t>
  </si>
  <si>
    <t>770 litre bin</t>
  </si>
  <si>
    <t>1100 litre bin</t>
  </si>
  <si>
    <t>Comments/Notes/
Waste Transfer Notes</t>
  </si>
  <si>
    <t>My Actions Table (Actual Waste)</t>
  </si>
  <si>
    <t>My Actions (Estimated Waste)</t>
  </si>
  <si>
    <t>My Actions (Actual Waste Movements)</t>
  </si>
  <si>
    <t>Plastic bottles (20 01 39)</t>
  </si>
  <si>
    <t>Furniture (20 03 07)</t>
  </si>
  <si>
    <t>Refrigerant gasses (16 05 04*)</t>
  </si>
  <si>
    <t>Asbestos insulation (17 06 01*)</t>
  </si>
  <si>
    <t>Asbestos cement (17 06 05*)</t>
  </si>
  <si>
    <t>Electronic equipment (20 01 35*)</t>
  </si>
  <si>
    <t>Septic tank waste (20 03 04)</t>
  </si>
  <si>
    <t>Floor / carpet tiles (17 09 04)</t>
  </si>
  <si>
    <t>Cans (20 01 40)</t>
  </si>
  <si>
    <t xml:space="preserve">Paper (20 01 01) </t>
  </si>
  <si>
    <t>Recycling rate</t>
  </si>
  <si>
    <t>skip</t>
  </si>
  <si>
    <t>Wood (17 02 01)</t>
  </si>
  <si>
    <t>Metals (17 04 07)</t>
  </si>
  <si>
    <t>Glass (17 02 02)</t>
  </si>
  <si>
    <t>Concrete, bricks, tiles (17 01 07)</t>
  </si>
  <si>
    <t>Packaging (17 02 03)</t>
  </si>
  <si>
    <t>Estimated - Fit Out</t>
  </si>
  <si>
    <t>Actual - Fit Out</t>
  </si>
  <si>
    <t>Actual - Strip Out</t>
  </si>
  <si>
    <t>Estimated - Strip Out</t>
  </si>
  <si>
    <t>Estimated - Refurbishment</t>
  </si>
  <si>
    <t>Actual - Refurbishment</t>
  </si>
  <si>
    <t>Estimated - Retrofit</t>
  </si>
  <si>
    <t>Actual - Retrofit</t>
  </si>
  <si>
    <t>Paint, adhesives etc. (20 01 27*)</t>
  </si>
  <si>
    <t>Textiles (20 01 11)</t>
  </si>
  <si>
    <t>Biodegradable/garden waste (20 02 01)</t>
  </si>
  <si>
    <t>Cables (17 04 11)</t>
  </si>
  <si>
    <t>Mixed C&amp;D waste (Hazardous) (17 09 03*)</t>
  </si>
  <si>
    <t>Soils and stones (Inert) (17 05 04)</t>
  </si>
  <si>
    <t>Soils and stones (Hazardous) (17 05 03*)</t>
  </si>
  <si>
    <t>Dredgings (Non-hazardous) (17 05 06)</t>
  </si>
  <si>
    <t>Soils and stones (Non-hazardous) (17 05 03*)</t>
  </si>
  <si>
    <t>ContainerSize</t>
  </si>
  <si>
    <t>WasteStream</t>
  </si>
  <si>
    <t>CDE &amp; SelectPhase</t>
  </si>
  <si>
    <t>Proposed_Waste_Destination</t>
  </si>
  <si>
    <t>ActionsTaken</t>
  </si>
  <si>
    <t>ActionStatus</t>
  </si>
  <si>
    <t>Hazardous waste (Segregated) (17 05 03*)</t>
  </si>
  <si>
    <t>Clearly label waste bins on site to promote effective segregation</t>
  </si>
  <si>
    <t>Train staff to retain as much of existing building fabric as possible</t>
  </si>
  <si>
    <t>Design to use full size components reducing offcuts</t>
  </si>
  <si>
    <t>Use off site construction/prefabricated options</t>
  </si>
  <si>
    <t>Crush and screen to provide aggregate</t>
  </si>
  <si>
    <t>Train staff on practical ways to refurbish rather than replace</t>
  </si>
  <si>
    <t>Train staff in safe handling of hazardous waste</t>
  </si>
  <si>
    <t>Ensure materials and waste containers are stored securely to reduce chances of damage/theft and contamination respectively</t>
  </si>
  <si>
    <t>Implement good housekeeping throughout site to promote good waste segregation and reuse opportunities</t>
  </si>
  <si>
    <t>Use waste containers of appropriate size to facilitate waste segregation</t>
  </si>
  <si>
    <t>My waste stream is not included on the drop down menu, what should I do?</t>
  </si>
  <si>
    <t>How can I find out how much my waste weighs?</t>
  </si>
  <si>
    <t>What should I enter in the number of containers cell if not all my containers are full?</t>
  </si>
  <si>
    <t>I tried to print the plan off to take on site and it printed over too many pages. How can I get it to fit on one page?</t>
  </si>
  <si>
    <t>I have more than one type of container for a waste stream, how should I record this?</t>
  </si>
  <si>
    <t>My activity is not on the drop down list, why have you only included 7 activity types?</t>
  </si>
  <si>
    <t>I will be recycling my waste on-site, there is not an option for this.</t>
  </si>
  <si>
    <t>Fluorescent tubes / mercury waste (20 01 21)</t>
  </si>
  <si>
    <t>I don't know what the recovery rate is for my waste stream. How can I estimate this?</t>
  </si>
  <si>
    <t>My waste quantity has been supplied in kilograms (kg), how do I enter this into the SWMP 'Lite' worksheet?</t>
  </si>
  <si>
    <t>I don’t know what my waste contractor does with the waste, how can I complete the SWMP 'Lite' worksheet?</t>
  </si>
  <si>
    <t>SWMP 'Lite' lists seven common activity types carried out in most construction projects.  If you are unsure which activity type your activity falls under you should select ‘Construction’.</t>
  </si>
  <si>
    <t>You may insert the same waste stream over more than one line. This will allow you to have a separate line for each container size/type.  However, we would recommend consistency between container type and waste stream on site. This will avoid confusion amongst staff on-site and increase the likelihood of successful segregation.</t>
  </si>
  <si>
    <t>Waste Company Ltd</t>
  </si>
  <si>
    <t>Money back from waste contractor.  WTN#64983</t>
  </si>
  <si>
    <t>Overordering still occurred, but less waste than expected.</t>
  </si>
  <si>
    <t>Material segregated and sent off-site.  WTN#12345</t>
  </si>
  <si>
    <t>Landfill only option available.</t>
  </si>
  <si>
    <t>WTN#16495</t>
  </si>
  <si>
    <t>Contamination levels low due to improved signage on container.</t>
  </si>
  <si>
    <t>Cost saving to be quantified.</t>
  </si>
  <si>
    <t>Material taken off-site.  WTN#23445</t>
  </si>
  <si>
    <t>WTN#64973 Money back from waste contractor.</t>
  </si>
  <si>
    <t xml:space="preserve">Material damaged on-site due to ppor storage.  </t>
  </si>
  <si>
    <t xml:space="preserve">Successful'take-back'scheme with suppliers implemebnted.  </t>
  </si>
  <si>
    <t>Cost to be entered when known.</t>
  </si>
  <si>
    <t>Contractor removed from site for further recovery.  WTN#66879</t>
  </si>
  <si>
    <t>Material effectively segregated from other wastes and money back received from waste contractor..</t>
  </si>
  <si>
    <t>Furniture to be reused  on site upon instruction from client.</t>
  </si>
  <si>
    <t>WEEE kept segregated and protected from the elemtns.</t>
  </si>
  <si>
    <t>WTN#88793</t>
  </si>
  <si>
    <t>WTN#55849</t>
  </si>
  <si>
    <t>WTN#43213</t>
  </si>
  <si>
    <t>Money back from waste contractor for textiles.</t>
  </si>
  <si>
    <t>If you mean to reuse waste material on-site in any aspect of the project, you should select the option ‘Re-used on site’.  However, if you are collecting recyclable waste on-site and it is being taken off-site for recycling you should select the option ‘Recycled / Recovered off site’.</t>
  </si>
  <si>
    <t xml:space="preserve">I can’t select all actions from the drop-down list for all activity types – why is this?  </t>
  </si>
  <si>
    <t xml:space="preserve">Why are the container size options different depending on the waste stream I choose? </t>
  </si>
  <si>
    <t>ActionsList</t>
  </si>
  <si>
    <t>10kg gas cylinder</t>
  </si>
  <si>
    <t>45kg gas cylinder</t>
  </si>
  <si>
    <t>Container Sizes</t>
  </si>
  <si>
    <t>Named Ranges (in blue)</t>
  </si>
  <si>
    <t>ContainerList</t>
  </si>
  <si>
    <t>10kg ga</t>
  </si>
  <si>
    <t>45kg ga</t>
  </si>
  <si>
    <r>
      <t>m</t>
    </r>
    <r>
      <rPr>
        <vertAlign val="superscript"/>
        <sz val="10"/>
        <rFont val="Tahoma"/>
        <family val="2"/>
      </rPr>
      <t>3</t>
    </r>
  </si>
  <si>
    <t>Why are some cells in the speadsheet coloured pink?</t>
  </si>
  <si>
    <t>SWMP 'Lite' Sign-off</t>
  </si>
  <si>
    <t>Reviewed by:</t>
  </si>
  <si>
    <t>Approved by:</t>
  </si>
  <si>
    <t>Signature</t>
  </si>
  <si>
    <t>Date</t>
  </si>
  <si>
    <t>Carpets (20 01 11)</t>
  </si>
  <si>
    <t>Floor tiles (wood) (03 01 05)</t>
  </si>
  <si>
    <t>Waste Away Plc.</t>
  </si>
  <si>
    <t>Constr.Skip Plc</t>
  </si>
  <si>
    <t>Waste-to-Material Ltd</t>
  </si>
  <si>
    <t>Lead (17 04 03)</t>
  </si>
  <si>
    <t>Aluminium (17 04 02)</t>
  </si>
  <si>
    <t>Copper (17 04 01)</t>
  </si>
  <si>
    <t>Plastic pipes (17 02 03)</t>
  </si>
  <si>
    <t xml:space="preserve">Batteries (Non-hazardous) (20 01 04)    </t>
  </si>
  <si>
    <t>Batteries (Hazardous) (20 01 33*)</t>
  </si>
  <si>
    <t>Steel (17 04 05)</t>
  </si>
  <si>
    <t>Planned Actions</t>
  </si>
  <si>
    <t xml:space="preserve">My project is a roads/infrastructure project – which ‘Activity’ should I choose? </t>
  </si>
  <si>
    <t xml:space="preserve">SWMP ‘Lite’ only allows me to choose one ‘Activity’ at a time.  What if my project has multiple activities in it?  </t>
  </si>
  <si>
    <t xml:space="preserve">You can enter up to 200 rows of data in the Estimated Waste and Actual Waste Movements worksheets.  If you have multiple activities in your project this provides you with sufficient space to enter a waste stream over multiple rows, choosing any one of the seven available ‘Activity’ options.  This allows you to have multiple rows for the same waste stream, but have a different ‘Activity’ to match the activity that generated from within the project. </t>
  </si>
  <si>
    <t>Why does SWMP ‘Lite’ ask for container/number of containers, m3 and tonnes?</t>
  </si>
  <si>
    <t>I have material that is being sent off-site for landfill capping – what ‘Destination’ should I choose?</t>
  </si>
  <si>
    <t>You should either choose ‘Reused off site’ or ‘Recycled / Recovered off-site’.</t>
  </si>
  <si>
    <t>The tool uses tonnes and m3 data to carry out the calculations.  The container sizes and number of containers have been included to help you to produce a waste estimate.  If you estimate using the container size and number of containers under ‘Waste Totals’, SWMP ‘Lite’ will calculate the likely weight of the waste material (in tonnes and m3) by using standard conversion factors will display the results under ‘Calculated Waste Totals’.
We have provided an example of this in ‘Estimated Waste Example’ (cells G18 &amp; H18, I19 and J20).</t>
  </si>
  <si>
    <t>Many wastes (such as refrigerant gases) will only have their quantities reported to you in kilograms (kg). You should enter these wastes in tonnes, but you will need to first convert from kg into tonnes.  You simply do this by dividing the total kg weight by 1000 and then enter the value you calculate in the 'Tonnes' column.</t>
  </si>
  <si>
    <t>Your waste contractor should be able to provide you with this information as this forms a key part of how you are charged.   The ‘Estimated Waste’ worksheet in the SWMP 'Lite' automatically calculates the weight of the waste from the container size and number of containers.  However, you should get accurate waste weights from your waste contractor to enter these in the ‘Actual Waste Movements’ worksheet.</t>
  </si>
  <si>
    <t>Different waste streams require differently sized waste containers to ensure they are managed effectively on-site.  For example, you will only be able to decant refrigerant gases into gas cylinders and you are unlikely to dispose of paints and adhesives in an 80 litre sack.   To help make the tool as easy to use as possible, the SWMP ‘Lite’ has been set up to display the most appropriate range of container sizes based on the waste stream you select.</t>
  </si>
  <si>
    <t>The SWMP ‘Lite’ has been pre-programmed with suggested actions you could take in your projects depending on your activity type.  However, this list is not exhaustive and is included as a guide to help you identify suitable actions to take.  If you don’t see the action listed you should use the free data entry option (indicated by no text) and simply type in the action you propose to take, or have taken.</t>
  </si>
  <si>
    <t xml:space="preserve">Cells coloured pink indicate that further information is required.  Once you have entered relevant information in the cell the pink colour should disappear.  </t>
  </si>
  <si>
    <t xml:space="preserve">You could select the closest / most appropriate waste stream from those available, or contact Zero Waste Scotland for more information via the   </t>
  </si>
  <si>
    <t>or Resource Efficient Scotland Helpline (0808 808 2268).</t>
  </si>
  <si>
    <t>Date of 
Movement (dd/mm/yyyy)</t>
  </si>
  <si>
    <t>Recovery Rate
(%)</t>
  </si>
  <si>
    <t>Default Recovery Rate
(%)</t>
  </si>
  <si>
    <t>Frequently Asked Questions</t>
  </si>
  <si>
    <t>Waste Carrier Licence Check</t>
  </si>
  <si>
    <t>Waste Disposal Site Licence/Exemption Check</t>
  </si>
  <si>
    <t>Name of Waste Carrier</t>
  </si>
  <si>
    <t>Registration Number</t>
  </si>
  <si>
    <t>Name and Address of Disposal Site</t>
  </si>
  <si>
    <t>Licence/Exemption Type</t>
  </si>
  <si>
    <t>Details of Exempt Activity (if exemption applies)</t>
  </si>
  <si>
    <t>Date checked with SEPA                  (dd/mm/yyyy)</t>
  </si>
  <si>
    <t>Expiry Date (dd/mm/yyyy)</t>
  </si>
  <si>
    <t>Expiry Date (if exemption applies)  (dd/mm/yyyy)</t>
  </si>
  <si>
    <r>
      <t>m</t>
    </r>
    <r>
      <rPr>
        <vertAlign val="superscript"/>
        <sz val="9"/>
        <color indexed="9"/>
        <rFont val="Arial"/>
        <family val="2"/>
      </rPr>
      <t>3</t>
    </r>
  </si>
  <si>
    <r>
      <t xml:space="preserve">We would not encourage printing the SWMP 'Lite' worksheets unless absolutely necessary. However, if you do need to print a copy off please follow these instructions specific to the three versions of Excel that SWMP 'Lite' is compatible with.  If you do not take action the default action will be to print off the tool across a large number of pages:
- </t>
    </r>
    <r>
      <rPr>
        <b/>
        <sz val="9"/>
        <rFont val="Arial"/>
        <family val="2"/>
      </rPr>
      <t>Excel 2003 &amp; 2010</t>
    </r>
    <r>
      <rPr>
        <sz val="9"/>
        <rFont val="Arial"/>
        <family val="2"/>
      </rPr>
      <t xml:space="preserve"> - Go to the section of the plan you wish to print, then open the File Menu and select Print. You can then choose which pages to print using the standard Excel Print feature, making sure that you only print off the pages you require.
- </t>
    </r>
    <r>
      <rPr>
        <b/>
        <sz val="9"/>
        <rFont val="Arial"/>
        <family val="2"/>
      </rPr>
      <t>Excel 2007</t>
    </r>
    <r>
      <rPr>
        <sz val="9"/>
        <rFont val="Arial"/>
        <family val="2"/>
      </rPr>
      <t xml:space="preserve"> - Go to the section of the plan you wish to print, then open the Office Button and select Print. You can then choose which pages to print using the standard Excel Print feature, making sure that you only print off the pages you require.</t>
    </r>
  </si>
  <si>
    <r>
      <t>m</t>
    </r>
    <r>
      <rPr>
        <vertAlign val="superscript"/>
        <sz val="10"/>
        <color indexed="9"/>
        <rFont val="Arial"/>
        <family val="2"/>
      </rPr>
      <t>3</t>
    </r>
  </si>
  <si>
    <t>European Waste Catalogue  (2001/118/EC as amended)</t>
  </si>
  <si>
    <t>01</t>
  </si>
  <si>
    <t>WASTES RESULTING FROM EXPLORATION, MINING, QUARRYING, AND PHYSICAL AND CHEMICAL TREATMENT OF MINERALS</t>
  </si>
  <si>
    <t>02</t>
  </si>
  <si>
    <t xml:space="preserve"> WASTES FROM AGRICULTURE, HORTICULTURE, AQUACULTURE, FORESTRY, HUNTING AND FISHING, FOOD PREPARATION AND PROCESSING</t>
  </si>
  <si>
    <t>03</t>
  </si>
  <si>
    <t xml:space="preserve"> WASTES FROM WOOD PROCESSING AND THE PRODUCTION OF PANELS AND FURNITURE, PULP, PAPER AND CARDBOARD</t>
  </si>
  <si>
    <t>04</t>
  </si>
  <si>
    <t xml:space="preserve"> WASTES FROM THE LEATHER, FUR AND TEXTILE INDUSTRIES</t>
  </si>
  <si>
    <t>05</t>
  </si>
  <si>
    <t>WASTES FROM PETROLEUM REFINING, NATURAL GAS PURIFICATION AND PYROLYTIC TREATMENT OF COAL</t>
  </si>
  <si>
    <t>06</t>
  </si>
  <si>
    <t xml:space="preserve"> WASTES FROM INORGANIC CHEMICAL PROCESSES</t>
  </si>
  <si>
    <t>07</t>
  </si>
  <si>
    <t xml:space="preserve"> WASTES FROM ORGANIC CHEMICAL PROCESSES</t>
  </si>
  <si>
    <t>08</t>
  </si>
  <si>
    <t xml:space="preserve"> WASTES FROM THE MANUFACTURE, FORMULATION, SUPPLY AND USE (MFSU) OF COATINGS (PAINTS, VARNISHES AND VITREOUS ENAMELS), ADHESIVES, SEALANTS AND PRINTING INKS</t>
  </si>
  <si>
    <t>09</t>
  </si>
  <si>
    <t xml:space="preserve"> WASTES FROM THE PHOTOGRAPHIC INDUSTRY</t>
  </si>
  <si>
    <t>10</t>
  </si>
  <si>
    <t xml:space="preserve"> WASTES FROM THERMAL PROCESSES</t>
  </si>
  <si>
    <t xml:space="preserve"> WASTES FROM CHEMICAL SURFACE TREATMENT AND COATING OF METALS AND OTHER MATERIALS; NON-FERROUS HYDRO-METALLURGY</t>
  </si>
  <si>
    <t xml:space="preserve"> WASTES FROM SHAPING AND PHYSICAL AND MECHANICAL SURFACE TREATMENT OF METALS AND PLASTICS</t>
  </si>
  <si>
    <t xml:space="preserve"> OIL WASTES AND WASTES OF LIQUID FUELS (except edible oils, and those in chapters 05, 12 and 19)</t>
  </si>
  <si>
    <t xml:space="preserve"> WASTE ORGANIC SOLVENTS, REFRIGERANTS AND PROPELLANTS (except 07 and 08)</t>
  </si>
  <si>
    <t xml:space="preserve"> WASTE PACKAGING; ABSORBENTS, WIPING CLOTHS, FILTER MATERIALS AND PROTECTIVE CLOTHING NOT OTHERWISE SPECIFIED</t>
  </si>
  <si>
    <t xml:space="preserve"> WASTES NOT OTHERWISE SPECIFIED IN THE LIST</t>
  </si>
  <si>
    <t xml:space="preserve"> CONSTRUCTION AND DEMOLITION WASTES (INCLUDING EXCAVATED SOIL FROM CONTAMINATED SITES)</t>
  </si>
  <si>
    <t xml:space="preserve"> WASTES FROM HUMAN OR ANIMAL HEALTH CARE AND/OR RELATED RESEARCH (except kitchen and restaurant wastes not arising from immediate health care)</t>
  </si>
  <si>
    <t xml:space="preserve"> WASTES FROM WASTE MANAGEMENT FACILITIES, OFF-SITE WASTE WATER TREATMENT PLANTS AND THE PREPARATION OF WATER INTENDED FOR HUMAN CONSUMPTION AND WATER FOR INDUSTRIAL USE</t>
  </si>
  <si>
    <t xml:space="preserve"> MUNICIPAL WASTES (HOUSEHOLD WASTE AND SIMILAR COMMERCIAL, INDUSTRIAL AND INSTITUTIONAL WASTES) INCLUDING SEPARATELY COLLECTED FRACTIONS</t>
  </si>
  <si>
    <t xml:space="preserve">01 01  </t>
  </si>
  <si>
    <t>wastes from mineral excavation</t>
  </si>
  <si>
    <t xml:space="preserve">01 01 01 </t>
  </si>
  <si>
    <t xml:space="preserve"> wastes from mineral metalliferous excavation</t>
  </si>
  <si>
    <t xml:space="preserve">01 01 02 </t>
  </si>
  <si>
    <t>wastes from mineral non-metalliferous excavation</t>
  </si>
  <si>
    <t xml:space="preserve">01 03  </t>
  </si>
  <si>
    <t>wastes from physical and chemical processing of metalliferous minerals</t>
  </si>
  <si>
    <t xml:space="preserve">01 03 04*  </t>
  </si>
  <si>
    <t xml:space="preserve"> acid-generating tailings from processing of sulphide ore</t>
  </si>
  <si>
    <t xml:space="preserve">01 03 05*   </t>
  </si>
  <si>
    <t>other tailings containing dangerous substances</t>
  </si>
  <si>
    <t xml:space="preserve">01 03 06  </t>
  </si>
  <si>
    <t>tailings other than those mentioned in 01 03 04 and 01 03 05</t>
  </si>
  <si>
    <t xml:space="preserve">01 03 07*   </t>
  </si>
  <si>
    <t>other wastes containing dangerous substances from physical and chemical processing of metalliferous minerals</t>
  </si>
  <si>
    <t xml:space="preserve">01 03 08  </t>
  </si>
  <si>
    <t>dusty and powdery wastes other than those mentioned in 01 03 07</t>
  </si>
  <si>
    <t xml:space="preserve">01 03 09  </t>
  </si>
  <si>
    <t>red mud from alumina production other than the wastes mentioned in 01 03 07</t>
  </si>
  <si>
    <t xml:space="preserve">01 03 99  </t>
  </si>
  <si>
    <t>wastes not otherwise specified</t>
  </si>
  <si>
    <t xml:space="preserve">01 04 </t>
  </si>
  <si>
    <t>wastes from physical and chemical processing of non-metalliferous minerals</t>
  </si>
  <si>
    <t xml:space="preserve">01 04 07*   </t>
  </si>
  <si>
    <t>wastes containing dangerous substances from physical and chemical processing of non-metalliferous minerals</t>
  </si>
  <si>
    <t xml:space="preserve">01 04 08  </t>
  </si>
  <si>
    <t>waste gravel and crushed rocks other than those mentioned in 01 04 07</t>
  </si>
  <si>
    <t xml:space="preserve">01 04 09  </t>
  </si>
  <si>
    <t>waste sand and clays</t>
  </si>
  <si>
    <t xml:space="preserve">01 04 10 </t>
  </si>
  <si>
    <t xml:space="preserve"> dusty and powdery wastes other than those mentioned in 01 04 07</t>
  </si>
  <si>
    <t xml:space="preserve">01 04 11 </t>
  </si>
  <si>
    <t xml:space="preserve"> wastes from potash and rock salt processing other than those mentioned in 01 04 07</t>
  </si>
  <si>
    <t xml:space="preserve">01 04 12 </t>
  </si>
  <si>
    <t xml:space="preserve"> tailings and other wastes from washing and cleaning of minerals other than those mentioned in 01 04 07 and 01 04 11</t>
  </si>
  <si>
    <t xml:space="preserve">01 04 13 </t>
  </si>
  <si>
    <t xml:space="preserve"> wastes from stone cutting and sawing other than those mentioned in 01 04 07</t>
  </si>
  <si>
    <t xml:space="preserve">01 04 99 </t>
  </si>
  <si>
    <t xml:space="preserve"> wastes not otherwise specified</t>
  </si>
  <si>
    <t xml:space="preserve">01 05 </t>
  </si>
  <si>
    <t xml:space="preserve"> drilling muds and other drilling wastes</t>
  </si>
  <si>
    <t xml:space="preserve">01 05 04 </t>
  </si>
  <si>
    <t xml:space="preserve"> freshwater drilling muds and wastes</t>
  </si>
  <si>
    <t xml:space="preserve">01 05 05* </t>
  </si>
  <si>
    <t>oil-containing drilling muds and wastes</t>
  </si>
  <si>
    <t xml:space="preserve">01 05 06*  </t>
  </si>
  <si>
    <t xml:space="preserve"> drilling muds and other drilling wastes containing dangerous substances</t>
  </si>
  <si>
    <t xml:space="preserve">01 05 07 </t>
  </si>
  <si>
    <t xml:space="preserve"> barite-containing drilling muds and wastes other than those mentioned in 01 05 05 and 01 05 06</t>
  </si>
  <si>
    <t xml:space="preserve">01 05 08 </t>
  </si>
  <si>
    <t xml:space="preserve"> chloride-containing drilling muds and wastes other than those mentioned in 01 05 05 and 01 05 06</t>
  </si>
  <si>
    <t xml:space="preserve">01 05 99 </t>
  </si>
  <si>
    <t xml:space="preserve">02 01 </t>
  </si>
  <si>
    <t xml:space="preserve"> wastes from agriculture, horticulture, aquaculture, forestry, hunting and fishing</t>
  </si>
  <si>
    <t xml:space="preserve">02 01 01 </t>
  </si>
  <si>
    <t xml:space="preserve"> sludges from washing and cleaning</t>
  </si>
  <si>
    <t xml:space="preserve">02 01 02 </t>
  </si>
  <si>
    <t xml:space="preserve"> animal-tissue waste</t>
  </si>
  <si>
    <t xml:space="preserve">02 01 03 </t>
  </si>
  <si>
    <t xml:space="preserve"> plant-tissue waste</t>
  </si>
  <si>
    <t xml:space="preserve">02 01 04 </t>
  </si>
  <si>
    <t xml:space="preserve"> waste plastics (except packaging)</t>
  </si>
  <si>
    <t xml:space="preserve">02 01 06 </t>
  </si>
  <si>
    <t xml:space="preserve"> animal faeces, urine and manure (including spoiled straw), effluent, collected separately and treated off-site</t>
  </si>
  <si>
    <t xml:space="preserve">02 01 07 </t>
  </si>
  <si>
    <t xml:space="preserve"> wastes from forestry</t>
  </si>
  <si>
    <t xml:space="preserve">02 01 08* </t>
  </si>
  <si>
    <t xml:space="preserve"> agrochemical waste containing dangerous substances</t>
  </si>
  <si>
    <t xml:space="preserve">02 01 09 </t>
  </si>
  <si>
    <t xml:space="preserve"> agrochemical waste other than those mentioned in 02 01 08</t>
  </si>
  <si>
    <t xml:space="preserve">02 01 10 </t>
  </si>
  <si>
    <t xml:space="preserve"> waste metal</t>
  </si>
  <si>
    <t xml:space="preserve">02 01 99 </t>
  </si>
  <si>
    <t xml:space="preserve">02 02 </t>
  </si>
  <si>
    <t xml:space="preserve"> wastes from the preparation and processing of meat, fish and other foods of animal origin</t>
  </si>
  <si>
    <t xml:space="preserve">02 02 01 </t>
  </si>
  <si>
    <t xml:space="preserve">02 02 02 </t>
  </si>
  <si>
    <t xml:space="preserve">02 02 03 </t>
  </si>
  <si>
    <t xml:space="preserve"> materials unsuitable for consumption or processing</t>
  </si>
  <si>
    <t xml:space="preserve">02 02 04 </t>
  </si>
  <si>
    <t xml:space="preserve"> sludges from on-site effluent treatment</t>
  </si>
  <si>
    <t xml:space="preserve">02 02 99 </t>
  </si>
  <si>
    <t xml:space="preserve">02 03 </t>
  </si>
  <si>
    <t xml:space="preserve"> wastes from fruit, vegetables, cereals, edible oils, cocoa, coffee, tea and tobacco preparation and processing; conserve production; yeast and yeast extract production, molasses preparation and fermentation</t>
  </si>
  <si>
    <t xml:space="preserve">02 03 01 </t>
  </si>
  <si>
    <t xml:space="preserve"> sludges from washing, cleaning, peeling, centrifuging and separation</t>
  </si>
  <si>
    <t xml:space="preserve">02 03 02 </t>
  </si>
  <si>
    <t xml:space="preserve"> wastes from preserving agents</t>
  </si>
  <si>
    <t xml:space="preserve">02 03 03 </t>
  </si>
  <si>
    <t xml:space="preserve"> wastes from solvent extraction</t>
  </si>
  <si>
    <t xml:space="preserve">02 03 04 </t>
  </si>
  <si>
    <t xml:space="preserve">02 03 05 </t>
  </si>
  <si>
    <t xml:space="preserve">02 03 99 </t>
  </si>
  <si>
    <t xml:space="preserve">02 04 </t>
  </si>
  <si>
    <t xml:space="preserve"> wastes from sugar processing</t>
  </si>
  <si>
    <t xml:space="preserve">02 04 01 </t>
  </si>
  <si>
    <t xml:space="preserve"> soil from cleaning and washing beet</t>
  </si>
  <si>
    <t xml:space="preserve">02 04 02 </t>
  </si>
  <si>
    <t xml:space="preserve"> off-specification calcium carbonate</t>
  </si>
  <si>
    <t xml:space="preserve">02 04 03 </t>
  </si>
  <si>
    <t xml:space="preserve">02 04 99 </t>
  </si>
  <si>
    <t xml:space="preserve">02 05 </t>
  </si>
  <si>
    <t xml:space="preserve"> wastes from the dairy products industry</t>
  </si>
  <si>
    <t xml:space="preserve">02 05 01 </t>
  </si>
  <si>
    <t xml:space="preserve">02 05 02 </t>
  </si>
  <si>
    <t xml:space="preserve">02 05 99 </t>
  </si>
  <si>
    <t xml:space="preserve">02 06 </t>
  </si>
  <si>
    <t xml:space="preserve"> wastes from the baking and confectionery industry</t>
  </si>
  <si>
    <t xml:space="preserve">02 06 01 </t>
  </si>
  <si>
    <t xml:space="preserve">02 06 02 </t>
  </si>
  <si>
    <t xml:space="preserve">02 06 03 </t>
  </si>
  <si>
    <t xml:space="preserve">02 06 99 </t>
  </si>
  <si>
    <t xml:space="preserve">02 07 </t>
  </si>
  <si>
    <t xml:space="preserve"> wastes from the production of alcoholic and non-alcoholic beverages (except coffee, tea and cocoa)</t>
  </si>
  <si>
    <t xml:space="preserve">02 07 01 </t>
  </si>
  <si>
    <t xml:space="preserve"> wastes from washing, cleaning and mechanical reduction of raw materials</t>
  </si>
  <si>
    <t xml:space="preserve">02 07 02 </t>
  </si>
  <si>
    <t xml:space="preserve"> wastes from spirits distillation</t>
  </si>
  <si>
    <t xml:space="preserve">02 07 03 </t>
  </si>
  <si>
    <t xml:space="preserve"> wastes from chemical treatment</t>
  </si>
  <si>
    <t xml:space="preserve">02 07 04 </t>
  </si>
  <si>
    <t xml:space="preserve">02 07 05 </t>
  </si>
  <si>
    <t xml:space="preserve">02 07 99 </t>
  </si>
  <si>
    <t xml:space="preserve">03 01 </t>
  </si>
  <si>
    <t xml:space="preserve"> wastes from wood processing and the production of panels and furniture</t>
  </si>
  <si>
    <t xml:space="preserve">03 01 01 </t>
  </si>
  <si>
    <t xml:space="preserve"> waste bark and cork</t>
  </si>
  <si>
    <t xml:space="preserve">03 01 04* </t>
  </si>
  <si>
    <t xml:space="preserve"> sawdust, shavings, cuttings, wood, particle board and veneer containing dangerous substances</t>
  </si>
  <si>
    <t xml:space="preserve">03 01 05 </t>
  </si>
  <si>
    <t xml:space="preserve"> sawdust, shavings, cuttings, wood, particle board and veneer other than those mentioned in 03 01 04</t>
  </si>
  <si>
    <t xml:space="preserve">03 01 99 </t>
  </si>
  <si>
    <t xml:space="preserve">03 02 </t>
  </si>
  <si>
    <t xml:space="preserve"> wastes from wood preservation</t>
  </si>
  <si>
    <t xml:space="preserve">03 02 01* </t>
  </si>
  <si>
    <t xml:space="preserve"> non-halogenated organic wood preservatives</t>
  </si>
  <si>
    <t xml:space="preserve">03 02 02* </t>
  </si>
  <si>
    <t xml:space="preserve"> organochlorinated wood preservatives</t>
  </si>
  <si>
    <t xml:space="preserve">03 02 03* </t>
  </si>
  <si>
    <t xml:space="preserve"> organometallic wood preservatives</t>
  </si>
  <si>
    <t xml:space="preserve">03 02 04* </t>
  </si>
  <si>
    <t xml:space="preserve"> inorganic wood preservatives</t>
  </si>
  <si>
    <t xml:space="preserve">03 02 05* </t>
  </si>
  <si>
    <t xml:space="preserve"> other wood preservatives containing dangerous substances</t>
  </si>
  <si>
    <t xml:space="preserve">03 02 99 </t>
  </si>
  <si>
    <t xml:space="preserve"> wood preservatives not otherwise specified</t>
  </si>
  <si>
    <t xml:space="preserve">03 03 </t>
  </si>
  <si>
    <t xml:space="preserve"> wastes from pulp, paper and cardboard production and processing</t>
  </si>
  <si>
    <t xml:space="preserve">03 03 01 </t>
  </si>
  <si>
    <t xml:space="preserve"> waste bark and wood</t>
  </si>
  <si>
    <t xml:space="preserve">03 03 02  </t>
  </si>
  <si>
    <t>green liquor sludge (from recovery of cooking liquor)</t>
  </si>
  <si>
    <t xml:space="preserve">03 03 05 </t>
  </si>
  <si>
    <t xml:space="preserve"> de-inking sludges from paper recycling</t>
  </si>
  <si>
    <t xml:space="preserve">03 03 07 </t>
  </si>
  <si>
    <t xml:space="preserve"> mechanically separated rejects from pulping of waste paper and cardboard</t>
  </si>
  <si>
    <t xml:space="preserve">03 03 08 </t>
  </si>
  <si>
    <t xml:space="preserve"> wastes from sorting of paper and cardboard destined for recycling</t>
  </si>
  <si>
    <t xml:space="preserve">03 03 09 </t>
  </si>
  <si>
    <t xml:space="preserve"> lime mud waste</t>
  </si>
  <si>
    <t xml:space="preserve">03 03 10 </t>
  </si>
  <si>
    <t xml:space="preserve"> fibre rejects, fibre-, filler- and coating-sludges from mechanical separation</t>
  </si>
  <si>
    <t xml:space="preserve">03 03 11 </t>
  </si>
  <si>
    <t xml:space="preserve"> sludges from on-site effluent treatment other than those mentioned in 03 03 10</t>
  </si>
  <si>
    <t xml:space="preserve">03 03 99 </t>
  </si>
  <si>
    <t xml:space="preserve">04 01 </t>
  </si>
  <si>
    <t xml:space="preserve"> wastes from the leather and fur industry</t>
  </si>
  <si>
    <t xml:space="preserve">04 01 01 </t>
  </si>
  <si>
    <t xml:space="preserve"> fleshings and lime split wastes</t>
  </si>
  <si>
    <t xml:space="preserve">04 01 02 </t>
  </si>
  <si>
    <t xml:space="preserve"> liming waste</t>
  </si>
  <si>
    <t xml:space="preserve">04 01 03* </t>
  </si>
  <si>
    <t xml:space="preserve"> degreasing wastes containing solvents without a liquid phase</t>
  </si>
  <si>
    <t xml:space="preserve">04 01 04 </t>
  </si>
  <si>
    <t xml:space="preserve"> tanning liquor containing chromium</t>
  </si>
  <si>
    <t xml:space="preserve">04 01 05 </t>
  </si>
  <si>
    <t xml:space="preserve"> tanning liquor free of chromium</t>
  </si>
  <si>
    <t xml:space="preserve">04 01 06 </t>
  </si>
  <si>
    <t xml:space="preserve"> sludges, in particular from on-site effluent treatment containing chromium</t>
  </si>
  <si>
    <t xml:space="preserve">04 01 07 </t>
  </si>
  <si>
    <t xml:space="preserve"> sludges, in particular from on-site effluent treatment free of chromium</t>
  </si>
  <si>
    <t xml:space="preserve">04 01 08 </t>
  </si>
  <si>
    <t xml:space="preserve"> waste tanned leather (blue sheetings, shavings, cuttings, buffing dust) containing chromium</t>
  </si>
  <si>
    <t xml:space="preserve">04 01 09 </t>
  </si>
  <si>
    <t xml:space="preserve"> wastes from dressing and finishing</t>
  </si>
  <si>
    <t xml:space="preserve">04 01 99 </t>
  </si>
  <si>
    <t xml:space="preserve">04 02 </t>
  </si>
  <si>
    <t xml:space="preserve"> wastes from the textile industry</t>
  </si>
  <si>
    <t xml:space="preserve">04 02 09 </t>
  </si>
  <si>
    <t xml:space="preserve"> wastes from composite materials (impregnated textile, elastomer, plastomer)</t>
  </si>
  <si>
    <t xml:space="preserve">04 02 10 </t>
  </si>
  <si>
    <t xml:space="preserve"> organic matter from natural products (for example grease, wax)</t>
  </si>
  <si>
    <t xml:space="preserve">04 02 14* </t>
  </si>
  <si>
    <t xml:space="preserve"> wastes from finishing containing organic solvents</t>
  </si>
  <si>
    <t xml:space="preserve">04 02 15 </t>
  </si>
  <si>
    <t xml:space="preserve"> wastes from finishing other than those mentioned in 04 02 14</t>
  </si>
  <si>
    <t xml:space="preserve">04 02 16* </t>
  </si>
  <si>
    <t xml:space="preserve"> dyestuffs and pigments containing dangerous substances</t>
  </si>
  <si>
    <t xml:space="preserve">04 02 17 </t>
  </si>
  <si>
    <t xml:space="preserve"> dyestuffs and pigments other than those mentioned in 04 02 16</t>
  </si>
  <si>
    <t xml:space="preserve">04 02 19* </t>
  </si>
  <si>
    <t xml:space="preserve"> sludges from on-site effluent treatment containing dangerous substances</t>
  </si>
  <si>
    <t xml:space="preserve">04 02 20  </t>
  </si>
  <si>
    <t>Sludges from on-site effluent treatment other than those mentioned in 04 02 19</t>
  </si>
  <si>
    <t xml:space="preserve">04 02 21 </t>
  </si>
  <si>
    <t xml:space="preserve"> wastes from unprocessed textile fibres</t>
  </si>
  <si>
    <t xml:space="preserve">04 02 22 </t>
  </si>
  <si>
    <t xml:space="preserve"> wastes from processed textile fibres</t>
  </si>
  <si>
    <t xml:space="preserve">04 02 99 </t>
  </si>
  <si>
    <t xml:space="preserve">05 01 </t>
  </si>
  <si>
    <t xml:space="preserve"> wastes from petroleum refining</t>
  </si>
  <si>
    <t xml:space="preserve">05 01 02* </t>
  </si>
  <si>
    <t xml:space="preserve"> desalter sludges</t>
  </si>
  <si>
    <t xml:space="preserve">05 01 03* </t>
  </si>
  <si>
    <t xml:space="preserve"> tank bottom sludges</t>
  </si>
  <si>
    <t xml:space="preserve">05 01 04* </t>
  </si>
  <si>
    <t xml:space="preserve"> acid alkyl sludges</t>
  </si>
  <si>
    <t xml:space="preserve">05 01 05* </t>
  </si>
  <si>
    <t xml:space="preserve"> oil spills</t>
  </si>
  <si>
    <t xml:space="preserve">05 01 06* </t>
  </si>
  <si>
    <t xml:space="preserve"> oily sludges from maintenance operations of the plant or equipment</t>
  </si>
  <si>
    <t xml:space="preserve">05 01 07* </t>
  </si>
  <si>
    <t xml:space="preserve"> acid tars</t>
  </si>
  <si>
    <t xml:space="preserve">05 01 08* </t>
  </si>
  <si>
    <t xml:space="preserve"> other tars</t>
  </si>
  <si>
    <t xml:space="preserve">05 01 09* </t>
  </si>
  <si>
    <t xml:space="preserve">05 01 10  </t>
  </si>
  <si>
    <t>Sludges from on-site effluent treatment other than those mentioned in 05 01 09</t>
  </si>
  <si>
    <t xml:space="preserve">05 01 11* </t>
  </si>
  <si>
    <t xml:space="preserve"> wastes from cleaning of fuels with bases</t>
  </si>
  <si>
    <t xml:space="preserve">05 01 12* </t>
  </si>
  <si>
    <t xml:space="preserve"> oil containing acids</t>
  </si>
  <si>
    <t xml:space="preserve">05 01 13 </t>
  </si>
  <si>
    <t xml:space="preserve"> boiler feedwater sludges</t>
  </si>
  <si>
    <t xml:space="preserve">05 01 14 </t>
  </si>
  <si>
    <t xml:space="preserve"> wastes from cooling columns</t>
  </si>
  <si>
    <t xml:space="preserve">05 01 15* </t>
  </si>
  <si>
    <t xml:space="preserve"> spent filter clays</t>
  </si>
  <si>
    <t xml:space="preserve">05 01 16 </t>
  </si>
  <si>
    <t xml:space="preserve"> sulphur-containing wastes from petroleum desulphurisation</t>
  </si>
  <si>
    <t xml:space="preserve">05 01 17 </t>
  </si>
  <si>
    <t xml:space="preserve"> bitumen</t>
  </si>
  <si>
    <t xml:space="preserve">05 01 99 </t>
  </si>
  <si>
    <t xml:space="preserve">05 06 </t>
  </si>
  <si>
    <t xml:space="preserve"> wastes from the pyrolytic treatment of coal</t>
  </si>
  <si>
    <t xml:space="preserve">05 06 01* </t>
  </si>
  <si>
    <t xml:space="preserve">05 06 03* </t>
  </si>
  <si>
    <t xml:space="preserve">05 06 04 </t>
  </si>
  <si>
    <t xml:space="preserve"> waste from cooling columns</t>
  </si>
  <si>
    <t xml:space="preserve">05 06 99 </t>
  </si>
  <si>
    <t xml:space="preserve">05 07 </t>
  </si>
  <si>
    <t xml:space="preserve"> wastes from natural gas purification and transportation</t>
  </si>
  <si>
    <t xml:space="preserve">05 07 01* </t>
  </si>
  <si>
    <t xml:space="preserve"> wastes containing mercury</t>
  </si>
  <si>
    <t xml:space="preserve">05 07 02 </t>
  </si>
  <si>
    <t xml:space="preserve"> wastes containing sulphur</t>
  </si>
  <si>
    <t xml:space="preserve">05 07 99 </t>
  </si>
  <si>
    <t xml:space="preserve">06 01 </t>
  </si>
  <si>
    <t xml:space="preserve"> wastes from the manufacture, formulation, supply and use (MFSU) of acids</t>
  </si>
  <si>
    <t xml:space="preserve">06 01 01* </t>
  </si>
  <si>
    <t xml:space="preserve"> sulphuric acid and sulphurous acid</t>
  </si>
  <si>
    <t xml:space="preserve">06 01 02* </t>
  </si>
  <si>
    <t xml:space="preserve"> hydrochloric acid</t>
  </si>
  <si>
    <t xml:space="preserve">06 01 03* </t>
  </si>
  <si>
    <t xml:space="preserve"> hydrofluoric acid</t>
  </si>
  <si>
    <t xml:space="preserve">06 01 04* </t>
  </si>
  <si>
    <t xml:space="preserve"> phosphoric and phosphorous acid</t>
  </si>
  <si>
    <t xml:space="preserve">06 01 05* </t>
  </si>
  <si>
    <t xml:space="preserve"> nitric acid and nitrous acid</t>
  </si>
  <si>
    <t xml:space="preserve">06 01 06* </t>
  </si>
  <si>
    <t xml:space="preserve"> other acids</t>
  </si>
  <si>
    <t xml:space="preserve">06 01 99 </t>
  </si>
  <si>
    <t xml:space="preserve">06 02 </t>
  </si>
  <si>
    <t xml:space="preserve"> wastes from the MFSU of bases</t>
  </si>
  <si>
    <t xml:space="preserve">06 02 01* </t>
  </si>
  <si>
    <t xml:space="preserve"> calcium hydroxide</t>
  </si>
  <si>
    <t xml:space="preserve">06 02 03* </t>
  </si>
  <si>
    <t xml:space="preserve"> ammonium hydroxide</t>
  </si>
  <si>
    <t xml:space="preserve">06 02 04* </t>
  </si>
  <si>
    <t xml:space="preserve"> sodium and potassium hydroxide</t>
  </si>
  <si>
    <t xml:space="preserve">06 02 05* </t>
  </si>
  <si>
    <t xml:space="preserve"> other bases</t>
  </si>
  <si>
    <t xml:space="preserve">06 02 99 </t>
  </si>
  <si>
    <t xml:space="preserve">06 03 </t>
  </si>
  <si>
    <t xml:space="preserve"> wastes from the MFSU of salts and their solutions and metallic oxides</t>
  </si>
  <si>
    <t xml:space="preserve">06 03 11* </t>
  </si>
  <si>
    <t xml:space="preserve"> solid salts and solutions containing cyanides</t>
  </si>
  <si>
    <t xml:space="preserve">06 03 13* </t>
  </si>
  <si>
    <t xml:space="preserve"> solid salts and solutions containing heavy metals</t>
  </si>
  <si>
    <t xml:space="preserve">06 03 14 </t>
  </si>
  <si>
    <t xml:space="preserve"> solid salts and solutions other than those mentioned in 06 03 11 and 06 03 13</t>
  </si>
  <si>
    <t xml:space="preserve">06 03 15* </t>
  </si>
  <si>
    <t xml:space="preserve"> metallic oxides containing heavy metals</t>
  </si>
  <si>
    <t xml:space="preserve">06 03 16 </t>
  </si>
  <si>
    <t xml:space="preserve"> metallic oxides other than those mentioned in 06 03 15</t>
  </si>
  <si>
    <t xml:space="preserve">06 03 99 </t>
  </si>
  <si>
    <t xml:space="preserve">06 04 </t>
  </si>
  <si>
    <t xml:space="preserve"> metal-containing wastes other than those mentioned in 06 03</t>
  </si>
  <si>
    <t xml:space="preserve">06 04 03* </t>
  </si>
  <si>
    <t xml:space="preserve"> wastes containing arsenic</t>
  </si>
  <si>
    <t xml:space="preserve">06 04 04* </t>
  </si>
  <si>
    <t xml:space="preserve">06 04 05* </t>
  </si>
  <si>
    <t xml:space="preserve"> wastes containing other heavy metals</t>
  </si>
  <si>
    <t xml:space="preserve">06 04 99 </t>
  </si>
  <si>
    <t xml:space="preserve">06 05  </t>
  </si>
  <si>
    <t>Sludges from on-site effluent treatment</t>
  </si>
  <si>
    <t xml:space="preserve">06 05 02* </t>
  </si>
  <si>
    <t xml:space="preserve">06 05 03 </t>
  </si>
  <si>
    <t xml:space="preserve"> sludges from on-site effluent treatment other than those mentioned in 06 05 02</t>
  </si>
  <si>
    <t xml:space="preserve">06 06 </t>
  </si>
  <si>
    <t xml:space="preserve"> wastes from the MFSU of sulphur chemicals, sulphur chemical processes and desulphurisation processes</t>
  </si>
  <si>
    <t xml:space="preserve">06 06 02* </t>
  </si>
  <si>
    <t xml:space="preserve"> wastes containing dangerous sulphides</t>
  </si>
  <si>
    <t xml:space="preserve">06 06 03 </t>
  </si>
  <si>
    <t xml:space="preserve"> wastes containing sulphides other than those mentioned in 06 06 02</t>
  </si>
  <si>
    <t xml:space="preserve">06 06 99 </t>
  </si>
  <si>
    <t xml:space="preserve">06 07 </t>
  </si>
  <si>
    <t xml:space="preserve"> wastes from the MFSU of halogens and halogen chemical processes</t>
  </si>
  <si>
    <t xml:space="preserve">06 07 01* </t>
  </si>
  <si>
    <t xml:space="preserve"> wastes containing asbestos from electrolysis</t>
  </si>
  <si>
    <t xml:space="preserve">06 07 02* </t>
  </si>
  <si>
    <t xml:space="preserve"> activated carbon from chlorine production</t>
  </si>
  <si>
    <t xml:space="preserve">06 07 03* </t>
  </si>
  <si>
    <t xml:space="preserve"> barium sulphate sludge containing mercury</t>
  </si>
  <si>
    <t xml:space="preserve">06 07 04* </t>
  </si>
  <si>
    <t xml:space="preserve"> solutions and acids, for example contact acid</t>
  </si>
  <si>
    <t xml:space="preserve">06 07 99 </t>
  </si>
  <si>
    <t xml:space="preserve">06 08 </t>
  </si>
  <si>
    <t xml:space="preserve"> wastes from the MFSU of silicon and silicon derivatives</t>
  </si>
  <si>
    <t xml:space="preserve">06 08 02 </t>
  </si>
  <si>
    <t xml:space="preserve"> wastes containing chlorosilanes</t>
  </si>
  <si>
    <t xml:space="preserve">06 08 99 </t>
  </si>
  <si>
    <t xml:space="preserve">06 09 </t>
  </si>
  <si>
    <t xml:space="preserve"> wastes from the MSFU of phosphorous chemicals and phosphorous chemical processes</t>
  </si>
  <si>
    <t xml:space="preserve">06 09 02 </t>
  </si>
  <si>
    <t xml:space="preserve"> phosphorous slag</t>
  </si>
  <si>
    <t xml:space="preserve">06 09 03* </t>
  </si>
  <si>
    <t xml:space="preserve"> calcium-based reaction wastes containing or contaminated with dangerous substances</t>
  </si>
  <si>
    <t xml:space="preserve">06 09 04 </t>
  </si>
  <si>
    <t xml:space="preserve"> calcium-based reaction wastes other than those mentioned in 06 09 03</t>
  </si>
  <si>
    <t xml:space="preserve">06 09 99 </t>
  </si>
  <si>
    <t xml:space="preserve">06 10  </t>
  </si>
  <si>
    <t>wastes from the MFSU of nitrogen chemicals, nitrogen chemical processes and fertiliser manufacture</t>
  </si>
  <si>
    <t xml:space="preserve">06 10 02* </t>
  </si>
  <si>
    <t xml:space="preserve"> wastes containing dangerous substances</t>
  </si>
  <si>
    <t xml:space="preserve">06 10 99 </t>
  </si>
  <si>
    <t xml:space="preserve">06 11 </t>
  </si>
  <si>
    <t xml:space="preserve"> wastes from the manufacture of inorganic pigments and opacificiers</t>
  </si>
  <si>
    <t xml:space="preserve">06 11 01 </t>
  </si>
  <si>
    <t xml:space="preserve"> calcium-based reaction wastes from titanium dioxide production</t>
  </si>
  <si>
    <t xml:space="preserve">06 11 99 </t>
  </si>
  <si>
    <t xml:space="preserve">06 13 </t>
  </si>
  <si>
    <t xml:space="preserve"> wastes from inorganic chemical processes not otherwise specified</t>
  </si>
  <si>
    <t xml:space="preserve">06 13 01* </t>
  </si>
  <si>
    <t xml:space="preserve"> inorganic plant protection products, wood-preserving agents and other biocides.</t>
  </si>
  <si>
    <t xml:space="preserve">06 13 02* </t>
  </si>
  <si>
    <t xml:space="preserve"> spent activated carbon (except 06 07 02)</t>
  </si>
  <si>
    <t xml:space="preserve">06 13 03 </t>
  </si>
  <si>
    <t xml:space="preserve"> carbon black</t>
  </si>
  <si>
    <t xml:space="preserve">06 13 04* </t>
  </si>
  <si>
    <t xml:space="preserve"> wastes from asbestos processing</t>
  </si>
  <si>
    <t xml:space="preserve">06 13 05* </t>
  </si>
  <si>
    <t xml:space="preserve"> soot</t>
  </si>
  <si>
    <t xml:space="preserve">06 13 99 </t>
  </si>
  <si>
    <t xml:space="preserve">07 01 </t>
  </si>
  <si>
    <t xml:space="preserve"> wastes from the manufacture, formulation, supply and use (MFSU) of basic organic chemicals</t>
  </si>
  <si>
    <t xml:space="preserve">07 01 01* </t>
  </si>
  <si>
    <t xml:space="preserve"> aqueous washing liquids and mother liquors</t>
  </si>
  <si>
    <t xml:space="preserve">07 01 03* </t>
  </si>
  <si>
    <t xml:space="preserve"> organic halogenated solvents, washing liquids and mother liquors</t>
  </si>
  <si>
    <t xml:space="preserve">07 01 04* </t>
  </si>
  <si>
    <t xml:space="preserve"> other organic solvents, washing liquids and mother liquors</t>
  </si>
  <si>
    <t xml:space="preserve">07 01 07* </t>
  </si>
  <si>
    <t xml:space="preserve"> halogenated still bottoms and reaction residues</t>
  </si>
  <si>
    <t xml:space="preserve">07 01 08* </t>
  </si>
  <si>
    <t xml:space="preserve"> other still bottoms and reaction residues</t>
  </si>
  <si>
    <t xml:space="preserve">07 01 09* </t>
  </si>
  <si>
    <t xml:space="preserve"> halogenated filter cakes and spent absorbents</t>
  </si>
  <si>
    <t xml:space="preserve">07 01 10* </t>
  </si>
  <si>
    <t xml:space="preserve"> other filter cakes and spent absorbents</t>
  </si>
  <si>
    <t xml:space="preserve">07 01 11* </t>
  </si>
  <si>
    <t xml:space="preserve">07 01 12 </t>
  </si>
  <si>
    <t xml:space="preserve"> sludges from on-site effluent treatment other than those mentioned in 07 01 11</t>
  </si>
  <si>
    <t xml:space="preserve">07 01 99 </t>
  </si>
  <si>
    <t xml:space="preserve">07 02 </t>
  </si>
  <si>
    <t xml:space="preserve"> wastes from the MFSU of plastics, synthetic rubber and man-made fibres</t>
  </si>
  <si>
    <t xml:space="preserve">07 02 01* </t>
  </si>
  <si>
    <t xml:space="preserve">07 02 03* </t>
  </si>
  <si>
    <t xml:space="preserve">07 02 04* </t>
  </si>
  <si>
    <t xml:space="preserve">07 02 07* </t>
  </si>
  <si>
    <t xml:space="preserve">07 02 08* </t>
  </si>
  <si>
    <t xml:space="preserve">07 02 09* </t>
  </si>
  <si>
    <t xml:space="preserve">07 02 10* </t>
  </si>
  <si>
    <t xml:space="preserve">07 02 11* </t>
  </si>
  <si>
    <t xml:space="preserve">07 02 12 </t>
  </si>
  <si>
    <t xml:space="preserve"> sludges from on-site effluent treatment other than those mentioned in 07 02 11</t>
  </si>
  <si>
    <t xml:space="preserve">07 02 13 </t>
  </si>
  <si>
    <t xml:space="preserve"> waste plastic</t>
  </si>
  <si>
    <t xml:space="preserve">07 02 14* </t>
  </si>
  <si>
    <t xml:space="preserve"> wastes from additives containing dangerous substances</t>
  </si>
  <si>
    <t xml:space="preserve">07 02 15 </t>
  </si>
  <si>
    <t xml:space="preserve"> wastes from additives other than those mentioned in 07 02 14</t>
  </si>
  <si>
    <t xml:space="preserve">07 02 16 </t>
  </si>
  <si>
    <t xml:space="preserve"> wastes containing silicones</t>
  </si>
  <si>
    <t xml:space="preserve">07 02 99 </t>
  </si>
  <si>
    <t xml:space="preserve">07 03 </t>
  </si>
  <si>
    <t xml:space="preserve"> wastes from the MFSU of organic dyes and pigments (except 06 11)</t>
  </si>
  <si>
    <t xml:space="preserve">07 03 01* </t>
  </si>
  <si>
    <t xml:space="preserve">07 03 03* </t>
  </si>
  <si>
    <t xml:space="preserve">07 03 04* </t>
  </si>
  <si>
    <t xml:space="preserve">07 03 07* </t>
  </si>
  <si>
    <t xml:space="preserve">07 03 08* </t>
  </si>
  <si>
    <t xml:space="preserve">07 03 09* </t>
  </si>
  <si>
    <t xml:space="preserve">07 03 10* </t>
  </si>
  <si>
    <t xml:space="preserve">07 03 11* </t>
  </si>
  <si>
    <t xml:space="preserve">07 03 12 </t>
  </si>
  <si>
    <t xml:space="preserve"> sludges from on-site effluent treatment other than those mentioned in 07 03 11</t>
  </si>
  <si>
    <t xml:space="preserve">07 03 99 </t>
  </si>
  <si>
    <t xml:space="preserve">07 04 </t>
  </si>
  <si>
    <t xml:space="preserve"> wastes from the MFSU of organic plant protection products (except 02 01 08 and 02 01 09), wood preserving agents (except 03 02) and other biocides</t>
  </si>
  <si>
    <t xml:space="preserve">07 04 01* </t>
  </si>
  <si>
    <t xml:space="preserve">07 04 03* </t>
  </si>
  <si>
    <t xml:space="preserve">07 04 04* </t>
  </si>
  <si>
    <t xml:space="preserve">07 04 07* </t>
  </si>
  <si>
    <t xml:space="preserve">07 04 08* </t>
  </si>
  <si>
    <t xml:space="preserve">07 04 09* </t>
  </si>
  <si>
    <t xml:space="preserve">07 04 10* </t>
  </si>
  <si>
    <t xml:space="preserve">07 04 11* </t>
  </si>
  <si>
    <t xml:space="preserve">07 04 12 </t>
  </si>
  <si>
    <t xml:space="preserve"> sludges from on-site effluent treatment other than those mentioned in 07 04 11</t>
  </si>
  <si>
    <t xml:space="preserve">07 04 13* </t>
  </si>
  <si>
    <t xml:space="preserve"> solid wastes containing dangerous substances</t>
  </si>
  <si>
    <t xml:space="preserve">07 04 99 </t>
  </si>
  <si>
    <t xml:space="preserve">07 05 </t>
  </si>
  <si>
    <t xml:space="preserve"> wastes from the MFSU of pharmaceuticals</t>
  </si>
  <si>
    <t xml:space="preserve">07 05 01* </t>
  </si>
  <si>
    <t xml:space="preserve">07 05 03* </t>
  </si>
  <si>
    <t xml:space="preserve">07 05 04* </t>
  </si>
  <si>
    <t xml:space="preserve">07 05 07* </t>
  </si>
  <si>
    <t xml:space="preserve">07 05 08* </t>
  </si>
  <si>
    <t xml:space="preserve">07 05 09* </t>
  </si>
  <si>
    <t xml:space="preserve">07 05 10* </t>
  </si>
  <si>
    <t xml:space="preserve">07 05 11* </t>
  </si>
  <si>
    <t xml:space="preserve">07 05 12 </t>
  </si>
  <si>
    <t xml:space="preserve"> sludges from on-site effluent treatment other than those mentioned in 07 05 11</t>
  </si>
  <si>
    <t xml:space="preserve">07 05 13* </t>
  </si>
  <si>
    <t xml:space="preserve">07 05 14 </t>
  </si>
  <si>
    <t xml:space="preserve"> solid wastes other than those mentioned in 07 05 13</t>
  </si>
  <si>
    <t xml:space="preserve">07 05 99 </t>
  </si>
  <si>
    <t xml:space="preserve">07 06 </t>
  </si>
  <si>
    <t xml:space="preserve"> wastes from the MFSU of fats, grease, soaps, detergents, disinfectants and cosmetics</t>
  </si>
  <si>
    <t xml:space="preserve">07 06 01* </t>
  </si>
  <si>
    <t xml:space="preserve">07 06 03* </t>
  </si>
  <si>
    <t xml:space="preserve">07 06 04* </t>
  </si>
  <si>
    <t xml:space="preserve">07 06 07* </t>
  </si>
  <si>
    <t xml:space="preserve">07 06 08* </t>
  </si>
  <si>
    <t xml:space="preserve">07 06 09* </t>
  </si>
  <si>
    <t xml:space="preserve">07 06 10* </t>
  </si>
  <si>
    <t xml:space="preserve">07 06 11* </t>
  </si>
  <si>
    <t xml:space="preserve">07 06 12 </t>
  </si>
  <si>
    <t xml:space="preserve"> sludges from on-site effluent treatment other than those mentioned in 07 06 11</t>
  </si>
  <si>
    <t xml:space="preserve">07 06 99 </t>
  </si>
  <si>
    <t xml:space="preserve">07 07 </t>
  </si>
  <si>
    <t xml:space="preserve"> wastes from the MFSU of fine chemicals and chemical products not otherwise specified</t>
  </si>
  <si>
    <t xml:space="preserve">07 07 01* </t>
  </si>
  <si>
    <t xml:space="preserve">07 07 03* </t>
  </si>
  <si>
    <t xml:space="preserve">07 07 04* </t>
  </si>
  <si>
    <t xml:space="preserve">07 07 07* </t>
  </si>
  <si>
    <t xml:space="preserve">07 07 08* </t>
  </si>
  <si>
    <t xml:space="preserve">07 07 09* </t>
  </si>
  <si>
    <t xml:space="preserve">07 07 10* </t>
  </si>
  <si>
    <t xml:space="preserve">07 07 11* </t>
  </si>
  <si>
    <t xml:space="preserve">07 07 12 </t>
  </si>
  <si>
    <t xml:space="preserve"> sludges from on-site effluent treatment other than those mentioned in 07 07 11</t>
  </si>
  <si>
    <t xml:space="preserve">07 07 99 </t>
  </si>
  <si>
    <t xml:space="preserve">08 01 </t>
  </si>
  <si>
    <t xml:space="preserve"> wastes from MFSU and removal of paint and varnish</t>
  </si>
  <si>
    <t xml:space="preserve">08 01 11* </t>
  </si>
  <si>
    <t xml:space="preserve"> waste paint and varnish containing organic solvents or other dangerous substances</t>
  </si>
  <si>
    <t xml:space="preserve">08 01 12 </t>
  </si>
  <si>
    <t xml:space="preserve"> waste paint and varnish other than those mentioned in 08 01 11</t>
  </si>
  <si>
    <t xml:space="preserve">08 01 13* </t>
  </si>
  <si>
    <t xml:space="preserve"> sludges from paint or varnish containing organic solvents or other dangerous substances</t>
  </si>
  <si>
    <t xml:space="preserve">08 01 14 </t>
  </si>
  <si>
    <t xml:space="preserve"> sludges from paint or varnish other than those mentioned in 08 01 13</t>
  </si>
  <si>
    <t xml:space="preserve">08 01 15* </t>
  </si>
  <si>
    <t xml:space="preserve"> aqueous sludges containing paint or varnish containing organic solvents or other dangerous substances</t>
  </si>
  <si>
    <t xml:space="preserve">08 01 16 </t>
  </si>
  <si>
    <t xml:space="preserve"> aqueous sludges containing paint or varnish other than those mentioned in 08 01 15</t>
  </si>
  <si>
    <t xml:space="preserve">08 01 17* </t>
  </si>
  <si>
    <t xml:space="preserve"> wastes from paint or varnish removal containing organic solvents or other dangerous substances</t>
  </si>
  <si>
    <t xml:space="preserve">08 01 18 </t>
  </si>
  <si>
    <t xml:space="preserve"> wastes from paint or varnish removal other than those mentioned in 08 01 17</t>
  </si>
  <si>
    <t xml:space="preserve">08 01 19* </t>
  </si>
  <si>
    <t xml:space="preserve"> aqueous suspensions containing paint or varnish containing organic solvents or other dangerous substances</t>
  </si>
  <si>
    <t xml:space="preserve">08 01 20 </t>
  </si>
  <si>
    <t xml:space="preserve"> aqueous suspensions containing paint or varnish other than those mentioned in 08 01 19</t>
  </si>
  <si>
    <t xml:space="preserve">08 01 21* </t>
  </si>
  <si>
    <t xml:space="preserve"> waste paint or varnish remover</t>
  </si>
  <si>
    <t xml:space="preserve">08 01 99 </t>
  </si>
  <si>
    <t xml:space="preserve">08 02 </t>
  </si>
  <si>
    <t xml:space="preserve"> wastes from MFSU of other coatings (including ceramic materials)</t>
  </si>
  <si>
    <t xml:space="preserve">08 02 01 </t>
  </si>
  <si>
    <t xml:space="preserve"> waste coating powders</t>
  </si>
  <si>
    <t xml:space="preserve">08 02 02 </t>
  </si>
  <si>
    <t xml:space="preserve"> aqueous sludges containing ceramic materials</t>
  </si>
  <si>
    <t xml:space="preserve">08 02 03 </t>
  </si>
  <si>
    <t xml:space="preserve"> aqueous suspensions containing ceramic materials</t>
  </si>
  <si>
    <t xml:space="preserve">08 02 99 </t>
  </si>
  <si>
    <t xml:space="preserve">08 03 </t>
  </si>
  <si>
    <t xml:space="preserve"> wastes from MFSU of printing inks</t>
  </si>
  <si>
    <t xml:space="preserve">08 03 07 </t>
  </si>
  <si>
    <t xml:space="preserve"> aqueous sludges containing ink</t>
  </si>
  <si>
    <t xml:space="preserve">08 03 08 </t>
  </si>
  <si>
    <t xml:space="preserve"> aqueous liquid waste containing ink</t>
  </si>
  <si>
    <t xml:space="preserve">08 03 12* </t>
  </si>
  <si>
    <t xml:space="preserve"> waste ink containing dangerous substances</t>
  </si>
  <si>
    <t xml:space="preserve">08 03 13 </t>
  </si>
  <si>
    <t xml:space="preserve"> waste ink other than those mentioned in 08 03 12</t>
  </si>
  <si>
    <t xml:space="preserve">08 03 14* </t>
  </si>
  <si>
    <t xml:space="preserve"> ink sludges containing dangerous substances</t>
  </si>
  <si>
    <t xml:space="preserve">08 03 15 </t>
  </si>
  <si>
    <t xml:space="preserve"> ink sludges other than those mentioned in 08 03 14</t>
  </si>
  <si>
    <t xml:space="preserve">08 03 16* </t>
  </si>
  <si>
    <t xml:space="preserve"> waste etching solutions</t>
  </si>
  <si>
    <t xml:space="preserve">08 03 17* </t>
  </si>
  <si>
    <t xml:space="preserve"> waste printing toner containing dangerous substances</t>
  </si>
  <si>
    <t xml:space="preserve">08 03 18 </t>
  </si>
  <si>
    <t xml:space="preserve"> waste printing toner other than those mentioned in 08 03 17</t>
  </si>
  <si>
    <t xml:space="preserve">08 03 19* </t>
  </si>
  <si>
    <t xml:space="preserve"> disperse oil</t>
  </si>
  <si>
    <t xml:space="preserve">08 03 99 </t>
  </si>
  <si>
    <t xml:space="preserve">08 04 </t>
  </si>
  <si>
    <t xml:space="preserve"> wastes from MFSU of adhesives and sealants (including waterproofing products)</t>
  </si>
  <si>
    <t xml:space="preserve">08 04 09* </t>
  </si>
  <si>
    <t xml:space="preserve"> waste adhesives and sealants containing organic solvents or other dangerous substances</t>
  </si>
  <si>
    <t xml:space="preserve">08 04 10 </t>
  </si>
  <si>
    <t xml:space="preserve"> waste adhesives and sealants other than those mentioned in 08 04 09</t>
  </si>
  <si>
    <t xml:space="preserve">08 04 11* </t>
  </si>
  <si>
    <t xml:space="preserve"> adhesive and sealant sludges containing organic solvents or other dangerous substances</t>
  </si>
  <si>
    <t xml:space="preserve">08 04 12 </t>
  </si>
  <si>
    <t xml:space="preserve"> adhesive and sealant sludges other than those mentioned in 08 04 11</t>
  </si>
  <si>
    <t xml:space="preserve">08 04 13* </t>
  </si>
  <si>
    <t xml:space="preserve"> aqueous sludges containing adhesives or sealants containing organic solvents or other dangerous substances</t>
  </si>
  <si>
    <t xml:space="preserve">08 04 14 </t>
  </si>
  <si>
    <t xml:space="preserve"> aqueous sludges containing adhesives or sealants other than those mentioned in 08 04 13</t>
  </si>
  <si>
    <t xml:space="preserve">08 04 15* </t>
  </si>
  <si>
    <t xml:space="preserve"> aqueous liquid waste containing adhesives or sealants containing organic solvents or other dangerous substances</t>
  </si>
  <si>
    <t xml:space="preserve">08 04 16 </t>
  </si>
  <si>
    <t xml:space="preserve"> aqueous liquid waste containing adhesives or sealants other than those mentioned in 08 04 15</t>
  </si>
  <si>
    <t xml:space="preserve">08 04 17* </t>
  </si>
  <si>
    <t xml:space="preserve"> rosin oil</t>
  </si>
  <si>
    <t xml:space="preserve">08 04 99 </t>
  </si>
  <si>
    <t xml:space="preserve">08 05 </t>
  </si>
  <si>
    <t xml:space="preserve"> wastes not otherwise specified in 08</t>
  </si>
  <si>
    <t xml:space="preserve">08 05 01* </t>
  </si>
  <si>
    <t xml:space="preserve"> waste isocyanates</t>
  </si>
  <si>
    <t xml:space="preserve">09 01 </t>
  </si>
  <si>
    <t xml:space="preserve"> wastes from the photographic industry</t>
  </si>
  <si>
    <t xml:space="preserve">09 01 01* </t>
  </si>
  <si>
    <t xml:space="preserve"> water-based developer and activator solutions</t>
  </si>
  <si>
    <t xml:space="preserve">09 01 02* </t>
  </si>
  <si>
    <t xml:space="preserve"> water-based offset plate developer solutions</t>
  </si>
  <si>
    <t xml:space="preserve">09 01 03* </t>
  </si>
  <si>
    <t xml:space="preserve"> solvent-based developer solutions</t>
  </si>
  <si>
    <t xml:space="preserve">09 01 04* </t>
  </si>
  <si>
    <t xml:space="preserve"> fixer solutions</t>
  </si>
  <si>
    <t xml:space="preserve">09 01 05* </t>
  </si>
  <si>
    <t xml:space="preserve"> bleach solutions and bleach fixer solutions</t>
  </si>
  <si>
    <t xml:space="preserve">09 01 06* </t>
  </si>
  <si>
    <t xml:space="preserve"> wastes containing silver from on-site treatment of photographic wastes</t>
  </si>
  <si>
    <t xml:space="preserve">09 01 07 </t>
  </si>
  <si>
    <t xml:space="preserve"> photographic film and paper containing silver or silver compounds</t>
  </si>
  <si>
    <t xml:space="preserve">09 01 08 </t>
  </si>
  <si>
    <t xml:space="preserve"> photographic film and paper free of silver or silver compounds</t>
  </si>
  <si>
    <t xml:space="preserve">09 01 10 </t>
  </si>
  <si>
    <t xml:space="preserve"> single-use cameras without batteries</t>
  </si>
  <si>
    <t xml:space="preserve">09 01 11* </t>
  </si>
  <si>
    <t xml:space="preserve"> single-use cameras containing batteries included in 16 06 01, 16 06 02 or 16 06 03</t>
  </si>
  <si>
    <t xml:space="preserve">09 01 12 </t>
  </si>
  <si>
    <t xml:space="preserve"> single-use cameras containing batteries other than those mentioned in 09 01 11</t>
  </si>
  <si>
    <t xml:space="preserve">09 01 13* </t>
  </si>
  <si>
    <t xml:space="preserve"> aqueous liquid waste from on-site reclamation of silver other than those mentioned in 09 01 06</t>
  </si>
  <si>
    <t xml:space="preserve">09 01 99 </t>
  </si>
  <si>
    <t xml:space="preserve">10 01 </t>
  </si>
  <si>
    <t xml:space="preserve"> wastes from power stations and other combustion plants (except 19)</t>
  </si>
  <si>
    <t xml:space="preserve">10 01 01 </t>
  </si>
  <si>
    <t xml:space="preserve"> bottom ash, slag and boiler dust (excluding boiler dust mentioned in 10 01 04)</t>
  </si>
  <si>
    <t xml:space="preserve">10 01 02 </t>
  </si>
  <si>
    <t xml:space="preserve"> coal fly ash</t>
  </si>
  <si>
    <t xml:space="preserve">10 01 03 </t>
  </si>
  <si>
    <t xml:space="preserve"> fly ash from peat and untreated wood</t>
  </si>
  <si>
    <t xml:space="preserve">10 01 04* </t>
  </si>
  <si>
    <t xml:space="preserve"> oil fly ash and boiler dust</t>
  </si>
  <si>
    <t xml:space="preserve">10 01 05  </t>
  </si>
  <si>
    <t>Calcium-based reaction wastes from flue-gas desulphurisation in solid form</t>
  </si>
  <si>
    <t xml:space="preserve">10 01 07 </t>
  </si>
  <si>
    <t xml:space="preserve"> calcium-based reaction wastes from flue-gas desulphurisation in sludge form</t>
  </si>
  <si>
    <t xml:space="preserve">10 01 09* </t>
  </si>
  <si>
    <t xml:space="preserve"> sulphuric acid</t>
  </si>
  <si>
    <t xml:space="preserve">10 01 13* </t>
  </si>
  <si>
    <t xml:space="preserve"> fly ash from emulsified hydrocarbons used as fuel</t>
  </si>
  <si>
    <t xml:space="preserve">10 01 14* </t>
  </si>
  <si>
    <t xml:space="preserve"> bottom ash, slag and boiler dust from co-incineration containing dangerous substances</t>
  </si>
  <si>
    <t xml:space="preserve">10 01 15  </t>
  </si>
  <si>
    <t>Bottom ash, slag and boiler dust from co-incineration other than those mentioned in 10 01 14</t>
  </si>
  <si>
    <t xml:space="preserve">10 01 16* </t>
  </si>
  <si>
    <t xml:space="preserve"> fly ash from co-incineration containing dangerous substances</t>
  </si>
  <si>
    <t xml:space="preserve">10 01 17 </t>
  </si>
  <si>
    <t xml:space="preserve"> fly ash from co-incineration other than those mentioned in 10 01 16</t>
  </si>
  <si>
    <t xml:space="preserve">10 01 18* </t>
  </si>
  <si>
    <t xml:space="preserve"> wastes from gas cleaning containing dangerous substances</t>
  </si>
  <si>
    <t xml:space="preserve">10 01 19 </t>
  </si>
  <si>
    <t xml:space="preserve"> wastes from gas cleaning other than those mentioned in 10 01 05, 10 01 07 and 10 01 18</t>
  </si>
  <si>
    <t xml:space="preserve">10 01 20* </t>
  </si>
  <si>
    <t xml:space="preserve">10 01 21 </t>
  </si>
  <si>
    <t xml:space="preserve"> sludges from on-site effluent treatment other than those mentioned in 10 01 20</t>
  </si>
  <si>
    <t xml:space="preserve">10 01 22* </t>
  </si>
  <si>
    <t xml:space="preserve"> aqueous sludges from boiler cleansing containing dangerous substances</t>
  </si>
  <si>
    <t xml:space="preserve">10 01 23 </t>
  </si>
  <si>
    <t xml:space="preserve"> aqueous sludges from boiler cleansing other than those mentioned in 10 01 22</t>
  </si>
  <si>
    <t xml:space="preserve">10 01 24 </t>
  </si>
  <si>
    <t xml:space="preserve"> sands from fluidised beds</t>
  </si>
  <si>
    <t xml:space="preserve">10 01 25 </t>
  </si>
  <si>
    <t xml:space="preserve"> wastes from fuel storage and preparation of coal-fired power plants</t>
  </si>
  <si>
    <t xml:space="preserve">10 01 26 </t>
  </si>
  <si>
    <t xml:space="preserve"> wastes from cooling-water treatment</t>
  </si>
  <si>
    <t xml:space="preserve">10 01 99 </t>
  </si>
  <si>
    <t xml:space="preserve">10 02 </t>
  </si>
  <si>
    <t xml:space="preserve"> wastes from the iron and steel industry</t>
  </si>
  <si>
    <t xml:space="preserve">10 02 01 </t>
  </si>
  <si>
    <t xml:space="preserve"> wastes from the processing of slag</t>
  </si>
  <si>
    <t xml:space="preserve">10 02 02 </t>
  </si>
  <si>
    <t xml:space="preserve"> unprocessed slag</t>
  </si>
  <si>
    <t xml:space="preserve">10 02 07* </t>
  </si>
  <si>
    <t xml:space="preserve"> solid wastes from gas treatment containing dangerous substances</t>
  </si>
  <si>
    <t xml:space="preserve">10 02 08 </t>
  </si>
  <si>
    <t xml:space="preserve"> solid wastes from gas treatment other than those mentioned in 10 02 07</t>
  </si>
  <si>
    <t xml:space="preserve">10 02 10 </t>
  </si>
  <si>
    <t xml:space="preserve"> mill scales</t>
  </si>
  <si>
    <t xml:space="preserve">10 02 11* </t>
  </si>
  <si>
    <t xml:space="preserve"> wastes from cooling-water treatment containing oil</t>
  </si>
  <si>
    <t xml:space="preserve">10 02 12 </t>
  </si>
  <si>
    <t xml:space="preserve"> wastes from cooling-water treatment other than those mentioned in 10 02 11</t>
  </si>
  <si>
    <t xml:space="preserve">10 02 13* </t>
  </si>
  <si>
    <t xml:space="preserve"> sludges and filter cakes from gas treatment containing dangerous substances</t>
  </si>
  <si>
    <t xml:space="preserve">10 02 14 </t>
  </si>
  <si>
    <t xml:space="preserve"> sludges and filter cakes from gas treatment other than those mentioned in 10 02 13</t>
  </si>
  <si>
    <t xml:space="preserve">10 02 15 </t>
  </si>
  <si>
    <t xml:space="preserve"> other sludges and filter cakes</t>
  </si>
  <si>
    <t xml:space="preserve">10 02 99 </t>
  </si>
  <si>
    <t xml:space="preserve">10 03 </t>
  </si>
  <si>
    <t xml:space="preserve"> wastes from aluminium thermal metallurgy</t>
  </si>
  <si>
    <t xml:space="preserve">10 03 02 </t>
  </si>
  <si>
    <t xml:space="preserve"> anode scraps</t>
  </si>
  <si>
    <t xml:space="preserve">10 03 04* </t>
  </si>
  <si>
    <t xml:space="preserve"> primary production slags</t>
  </si>
  <si>
    <t xml:space="preserve">10 03 05 </t>
  </si>
  <si>
    <t xml:space="preserve"> waste alumina</t>
  </si>
  <si>
    <t xml:space="preserve">10 03 08* </t>
  </si>
  <si>
    <t xml:space="preserve"> salt slags from secondary production</t>
  </si>
  <si>
    <t xml:space="preserve">10 03 09* </t>
  </si>
  <si>
    <t xml:space="preserve"> black drosses from secondary production</t>
  </si>
  <si>
    <t xml:space="preserve">10 03 15* </t>
  </si>
  <si>
    <t xml:space="preserve"> skimmings that are flammable or emit, upon contact with water, flammable gases in dangerous quantities</t>
  </si>
  <si>
    <t xml:space="preserve">10 03 16 </t>
  </si>
  <si>
    <t xml:space="preserve"> skimmings other than those mentioned in 10 03 15</t>
  </si>
  <si>
    <t xml:space="preserve">10 03 17* </t>
  </si>
  <si>
    <t xml:space="preserve"> tar-containing wastes from anode manufacture</t>
  </si>
  <si>
    <t xml:space="preserve">10 03 18 </t>
  </si>
  <si>
    <t xml:space="preserve"> carbon-containing wastes from anode manufacture other than those mentioned in 10 03 17</t>
  </si>
  <si>
    <t xml:space="preserve">10 03 19* </t>
  </si>
  <si>
    <t xml:space="preserve"> flue-gas dust containing dangerous substances</t>
  </si>
  <si>
    <t xml:space="preserve">10 03 20 </t>
  </si>
  <si>
    <t xml:space="preserve"> flue-gas dust other than those mentioned in 10 03 19</t>
  </si>
  <si>
    <t xml:space="preserve">10 03 21* </t>
  </si>
  <si>
    <t xml:space="preserve"> other particulates and dust (including ball-mill dust) containing dangerous substances</t>
  </si>
  <si>
    <t xml:space="preserve">10 03 22 </t>
  </si>
  <si>
    <t xml:space="preserve"> other particulates and dust (including ball-mill dust) other than those mentioned in 10 03 21</t>
  </si>
  <si>
    <t xml:space="preserve">10 03 23* </t>
  </si>
  <si>
    <t xml:space="preserve">10 03 24 </t>
  </si>
  <si>
    <t xml:space="preserve"> solid wastes from gas treatment other than those mentioned in 10 03 23</t>
  </si>
  <si>
    <t xml:space="preserve">10 03 25* </t>
  </si>
  <si>
    <t xml:space="preserve">10 03 26 </t>
  </si>
  <si>
    <t xml:space="preserve"> sludges and filter cakes from gas treatment other than those mentioned in 10 03 25</t>
  </si>
  <si>
    <t xml:space="preserve">10 03 27* </t>
  </si>
  <si>
    <t xml:space="preserve">10 03 28 </t>
  </si>
  <si>
    <t xml:space="preserve"> wastes from cooling-water treatment other than those mentioned in 10 03 27</t>
  </si>
  <si>
    <t xml:space="preserve">10 03 29* </t>
  </si>
  <si>
    <t xml:space="preserve"> wastes from treatment of salt slags and black drosses containing dangerous substances</t>
  </si>
  <si>
    <t xml:space="preserve">10 03 30 </t>
  </si>
  <si>
    <t xml:space="preserve"> wastes from treatment of salt slags and black drosses other than those mentioned in 10 03 29</t>
  </si>
  <si>
    <t xml:space="preserve">10 03 99 </t>
  </si>
  <si>
    <t xml:space="preserve">10 04 </t>
  </si>
  <si>
    <t xml:space="preserve"> wastes from lead thermal metallurgy</t>
  </si>
  <si>
    <t xml:space="preserve">10 04 01* </t>
  </si>
  <si>
    <t xml:space="preserve"> slags from primary and secondary production</t>
  </si>
  <si>
    <t xml:space="preserve">10 04 02* </t>
  </si>
  <si>
    <t xml:space="preserve"> dross and skimmings from primary and secondary production</t>
  </si>
  <si>
    <t xml:space="preserve">10 04 03* </t>
  </si>
  <si>
    <t xml:space="preserve"> calcium arsenate</t>
  </si>
  <si>
    <t xml:space="preserve">10 04 04* </t>
  </si>
  <si>
    <t xml:space="preserve"> flue-gas dust</t>
  </si>
  <si>
    <t xml:space="preserve">10 04 05* </t>
  </si>
  <si>
    <t xml:space="preserve"> other particulates and dust</t>
  </si>
  <si>
    <t xml:space="preserve">10 04 06* </t>
  </si>
  <si>
    <t xml:space="preserve"> solid wastes from gas treatment</t>
  </si>
  <si>
    <t xml:space="preserve">10 04 07* </t>
  </si>
  <si>
    <t xml:space="preserve"> sludges and filter cakes from gas treatment</t>
  </si>
  <si>
    <t xml:space="preserve">10 04 09* </t>
  </si>
  <si>
    <t xml:space="preserve">10 04 10 </t>
  </si>
  <si>
    <t xml:space="preserve"> wastes from cooling-water treatment other than those mentioned in 10 04 09</t>
  </si>
  <si>
    <t xml:space="preserve">10 04 99 </t>
  </si>
  <si>
    <t xml:space="preserve">10 05 </t>
  </si>
  <si>
    <t xml:space="preserve"> wastes from zinc thermal metallurgy</t>
  </si>
  <si>
    <t xml:space="preserve">10 05 01 </t>
  </si>
  <si>
    <t xml:space="preserve">10 05 03* </t>
  </si>
  <si>
    <t xml:space="preserve">10 05 04 </t>
  </si>
  <si>
    <t xml:space="preserve">10 05 05* </t>
  </si>
  <si>
    <t xml:space="preserve"> solid waste from gas treatment</t>
  </si>
  <si>
    <t xml:space="preserve">10 05 06* </t>
  </si>
  <si>
    <t xml:space="preserve">10 05 08* </t>
  </si>
  <si>
    <t xml:space="preserve">10 05 09 </t>
  </si>
  <si>
    <t xml:space="preserve"> wastes from cooling-water treatment other than those mentioned in 10 05 08</t>
  </si>
  <si>
    <t xml:space="preserve">10 05 10* </t>
  </si>
  <si>
    <t xml:space="preserve"> dross and skimmings that are flammable or emit, upon contact with water, flammable gases in dangerous quantities</t>
  </si>
  <si>
    <t xml:space="preserve">10 05 11 </t>
  </si>
  <si>
    <t xml:space="preserve"> dross and skimmings other than those mentioned in 10 05 10</t>
  </si>
  <si>
    <t xml:space="preserve">10 05 99 </t>
  </si>
  <si>
    <t xml:space="preserve">10 06 </t>
  </si>
  <si>
    <t xml:space="preserve"> wastes from copper thermal metallurgy</t>
  </si>
  <si>
    <t xml:space="preserve">10 06 01 </t>
  </si>
  <si>
    <t xml:space="preserve">10 06 02 </t>
  </si>
  <si>
    <t xml:space="preserve">10 06 03* </t>
  </si>
  <si>
    <t xml:space="preserve">10 06 04 </t>
  </si>
  <si>
    <t xml:space="preserve">10 06 06* </t>
  </si>
  <si>
    <t xml:space="preserve">10 06 07* </t>
  </si>
  <si>
    <t xml:space="preserve">10 06 09* </t>
  </si>
  <si>
    <t xml:space="preserve">10 06 10 </t>
  </si>
  <si>
    <t xml:space="preserve"> wastes from cooling-water treatment other than those mentioned in 10 06 09</t>
  </si>
  <si>
    <t xml:space="preserve">10 06 99 </t>
  </si>
  <si>
    <t xml:space="preserve">10 07 </t>
  </si>
  <si>
    <t xml:space="preserve"> wastes from silver, gold and platinum thermal metallurgy</t>
  </si>
  <si>
    <t xml:space="preserve">10 07 01 </t>
  </si>
  <si>
    <t xml:space="preserve">10 07 02 </t>
  </si>
  <si>
    <t xml:space="preserve">10 07 03 </t>
  </si>
  <si>
    <t xml:space="preserve">10 07 04 </t>
  </si>
  <si>
    <t xml:space="preserve">10 07 05 </t>
  </si>
  <si>
    <t xml:space="preserve">10 07 07* </t>
  </si>
  <si>
    <t xml:space="preserve">10 07 08 </t>
  </si>
  <si>
    <t xml:space="preserve"> wastes from cooling-water treatment other than those mentioned in 10 07 07</t>
  </si>
  <si>
    <t xml:space="preserve">10 07 99 </t>
  </si>
  <si>
    <t xml:space="preserve">10 08 </t>
  </si>
  <si>
    <t xml:space="preserve"> wastes from other non-ferrous thermal metallurgy</t>
  </si>
  <si>
    <t xml:space="preserve">10 08 04 </t>
  </si>
  <si>
    <t xml:space="preserve"> particulates and dust</t>
  </si>
  <si>
    <t xml:space="preserve">10 08 08* </t>
  </si>
  <si>
    <t xml:space="preserve"> salt slag from primary and secondary production</t>
  </si>
  <si>
    <t xml:space="preserve">10 08 09 </t>
  </si>
  <si>
    <t xml:space="preserve"> other slags</t>
  </si>
  <si>
    <t xml:space="preserve">10 08 10* </t>
  </si>
  <si>
    <t xml:space="preserve">10 08 11 </t>
  </si>
  <si>
    <t xml:space="preserve"> dross and skimmings other than those mentioned in 10 08 10</t>
  </si>
  <si>
    <t xml:space="preserve">10 08 12* </t>
  </si>
  <si>
    <t xml:space="preserve">10 08 13 </t>
  </si>
  <si>
    <t xml:space="preserve"> carbon-containing wastes from anode manufacture other than those mentioned in 10 08 12</t>
  </si>
  <si>
    <t xml:space="preserve">10 08 14 </t>
  </si>
  <si>
    <t xml:space="preserve"> anode scrap</t>
  </si>
  <si>
    <t xml:space="preserve">10 08 15* </t>
  </si>
  <si>
    <t xml:space="preserve">10 08 16 </t>
  </si>
  <si>
    <t xml:space="preserve"> flue-gas dust other than those mentioned in 10 08 15</t>
  </si>
  <si>
    <t xml:space="preserve">10 08 17* </t>
  </si>
  <si>
    <t xml:space="preserve"> sludges and filter cakes from flue-gas treatment containing dangerous substances</t>
  </si>
  <si>
    <t xml:space="preserve">10 08 18 </t>
  </si>
  <si>
    <t xml:space="preserve"> sludges and filter cakes from flue-gas treatment other than those mentioned in 10 08 17</t>
  </si>
  <si>
    <t xml:space="preserve">10 08 19* </t>
  </si>
  <si>
    <t xml:space="preserve">10 08 20 </t>
  </si>
  <si>
    <t xml:space="preserve"> wastes from cooling-water treatment other than those mentioned in 10 08 19</t>
  </si>
  <si>
    <t xml:space="preserve">10 08 99 </t>
  </si>
  <si>
    <t xml:space="preserve">10 09 </t>
  </si>
  <si>
    <t xml:space="preserve"> wastes from casting of ferrous pieces</t>
  </si>
  <si>
    <t xml:space="preserve">10 09 03 </t>
  </si>
  <si>
    <t xml:space="preserve"> furnace slag</t>
  </si>
  <si>
    <t xml:space="preserve">10 09 05* </t>
  </si>
  <si>
    <t xml:space="preserve"> casting cores and moulds which have not undergone pouring containing dangerous substances</t>
  </si>
  <si>
    <t xml:space="preserve">10 09 06 </t>
  </si>
  <si>
    <t xml:space="preserve"> casting cores and moulds which have not undergone pouring other than those mentioned in 10 09 05</t>
  </si>
  <si>
    <t xml:space="preserve">10 09 07* </t>
  </si>
  <si>
    <t xml:space="preserve"> casting cores and moulds which have undergone pouring containing dangerous substances</t>
  </si>
  <si>
    <t xml:space="preserve">10 09 08 </t>
  </si>
  <si>
    <t xml:space="preserve"> casting cores and moulds which have undergone pouring other than those mentioned in 10 09 07</t>
  </si>
  <si>
    <t xml:space="preserve">10 09 09* </t>
  </si>
  <si>
    <t xml:space="preserve">10 09 10 </t>
  </si>
  <si>
    <t xml:space="preserve"> flue-gas dust other than those mentioned in 10 09 09</t>
  </si>
  <si>
    <t xml:space="preserve">10 09 11* </t>
  </si>
  <si>
    <t xml:space="preserve"> other particulates containing dangerous substances</t>
  </si>
  <si>
    <t xml:space="preserve">10 09 12 </t>
  </si>
  <si>
    <t xml:space="preserve"> other particulates other than those mentioned in 10 09 11</t>
  </si>
  <si>
    <t xml:space="preserve">10 09 13* </t>
  </si>
  <si>
    <t xml:space="preserve"> waste binders containing dangerous substances</t>
  </si>
  <si>
    <t xml:space="preserve">10 09 14 </t>
  </si>
  <si>
    <t xml:space="preserve"> waste binders other than those mentioned in 10 09 13</t>
  </si>
  <si>
    <t xml:space="preserve">10 09 15* </t>
  </si>
  <si>
    <t xml:space="preserve"> waste crack-indicating agent containing dangerous substances</t>
  </si>
  <si>
    <t xml:space="preserve">10 09 16 </t>
  </si>
  <si>
    <t xml:space="preserve"> waste crack-indicating agent other than those mentioned in 10 09 15</t>
  </si>
  <si>
    <t xml:space="preserve">10 09 99 </t>
  </si>
  <si>
    <t xml:space="preserve">10 10 </t>
  </si>
  <si>
    <t xml:space="preserve"> wastes from casting of non-ferrous pieces</t>
  </si>
  <si>
    <t xml:space="preserve">10 10 03 </t>
  </si>
  <si>
    <t xml:space="preserve">10 10 05* </t>
  </si>
  <si>
    <t xml:space="preserve"> casting cores and moulds which have not undergone pouring, containing dangerous substances</t>
  </si>
  <si>
    <t xml:space="preserve">10 10 06 </t>
  </si>
  <si>
    <t xml:space="preserve"> casting cores and moulds which have not undergone pouring, other than those mentioned in 10 10 05</t>
  </si>
  <si>
    <t xml:space="preserve">10 10 07* </t>
  </si>
  <si>
    <t xml:space="preserve"> casting cores and moulds which have undergone pouring, containing dangerous substances</t>
  </si>
  <si>
    <t xml:space="preserve">10 10 08 </t>
  </si>
  <si>
    <t xml:space="preserve"> casting cores and moulds which have undergone pouring, other than those mentioned in 10 10 07</t>
  </si>
  <si>
    <t xml:space="preserve">10 10 09* </t>
  </si>
  <si>
    <t xml:space="preserve">10 10 10 </t>
  </si>
  <si>
    <t xml:space="preserve"> flue-gas dust other than those mentioned in 10 10 09</t>
  </si>
  <si>
    <t xml:space="preserve">10 10 11* </t>
  </si>
  <si>
    <t xml:space="preserve">10 10 12 </t>
  </si>
  <si>
    <t xml:space="preserve"> other particulates other than those mentioned in 10 10 11</t>
  </si>
  <si>
    <t xml:space="preserve">10 10 13* </t>
  </si>
  <si>
    <t xml:space="preserve">10 10 14 </t>
  </si>
  <si>
    <t xml:space="preserve"> waste binders other than those mentioned in 10 10 13</t>
  </si>
  <si>
    <t xml:space="preserve">10 10 15* </t>
  </si>
  <si>
    <t xml:space="preserve">10 10 16 </t>
  </si>
  <si>
    <t xml:space="preserve"> waste crack-indicating agent other than those mentioned in 10 10 15</t>
  </si>
  <si>
    <t xml:space="preserve">10 10 99 </t>
  </si>
  <si>
    <t xml:space="preserve">10 11 </t>
  </si>
  <si>
    <t xml:space="preserve"> wastes from manufacture of glass and glass products</t>
  </si>
  <si>
    <t xml:space="preserve">10 11 03 </t>
  </si>
  <si>
    <t xml:space="preserve"> waste glass-based fibrous materials</t>
  </si>
  <si>
    <t xml:space="preserve">10 11 05 </t>
  </si>
  <si>
    <t xml:space="preserve">10 11 09* </t>
  </si>
  <si>
    <t xml:space="preserve"> waste preparation mixture before thermal processing, containing dangerous substances</t>
  </si>
  <si>
    <t xml:space="preserve">10 11 10 </t>
  </si>
  <si>
    <t xml:space="preserve"> waste preparation mixture before thermal processing, other than those mentioned in 10 11 09</t>
  </si>
  <si>
    <t xml:space="preserve">10 11 11* </t>
  </si>
  <si>
    <t xml:space="preserve"> waste glass in small particles and glass powder containing heavy metals (for example from cathode ray tubes)</t>
  </si>
  <si>
    <t xml:space="preserve">10 11 12 </t>
  </si>
  <si>
    <t xml:space="preserve"> waste glass other than those mentioned in 10 11 11</t>
  </si>
  <si>
    <t xml:space="preserve">10 11 13* </t>
  </si>
  <si>
    <t xml:space="preserve"> glass-polishing and -grinding sludge containing dangerous substances</t>
  </si>
  <si>
    <t xml:space="preserve">10 11 14 </t>
  </si>
  <si>
    <t xml:space="preserve"> glass-polishing and -grinding sludge other than those mentioned in 10 11 13</t>
  </si>
  <si>
    <t xml:space="preserve">10 11 15* </t>
  </si>
  <si>
    <t xml:space="preserve"> solid wastes from flue-gas treatment containing dangerous substances</t>
  </si>
  <si>
    <t xml:space="preserve">10 11 16 </t>
  </si>
  <si>
    <t xml:space="preserve"> solid wastes from flue-gas treatment other than those mentioned in 10 11 15</t>
  </si>
  <si>
    <t xml:space="preserve">10 11 17* </t>
  </si>
  <si>
    <t xml:space="preserve">10 11 18 </t>
  </si>
  <si>
    <t xml:space="preserve"> sludges and filter cakes from flue-gas treatment other than those mentioned in 10 11 17</t>
  </si>
  <si>
    <t xml:space="preserve">10 11 19* </t>
  </si>
  <si>
    <t xml:space="preserve"> solid wastes from on-site effluent treatment containing dangerous substances</t>
  </si>
  <si>
    <t xml:space="preserve">10 11 20 </t>
  </si>
  <si>
    <t xml:space="preserve"> solid wastes from on-site effluent treatment other than those mentioned in 10 11 19</t>
  </si>
  <si>
    <t xml:space="preserve">10 11 99 </t>
  </si>
  <si>
    <t xml:space="preserve">10 12 </t>
  </si>
  <si>
    <t xml:space="preserve"> wastes from manufacture of ceramic goods, bricks, tiles and construction products</t>
  </si>
  <si>
    <t xml:space="preserve">10 12 01 </t>
  </si>
  <si>
    <t xml:space="preserve"> waste preparation mixture before thermal processing</t>
  </si>
  <si>
    <t xml:space="preserve">10 12 03 </t>
  </si>
  <si>
    <t xml:space="preserve">10 12 05 </t>
  </si>
  <si>
    <t xml:space="preserve">10 12 06 </t>
  </si>
  <si>
    <t xml:space="preserve"> discarded moulds</t>
  </si>
  <si>
    <t xml:space="preserve">10 12 08 </t>
  </si>
  <si>
    <t xml:space="preserve"> waste ceramics, bricks, tiles and construction products (after thermal processing)</t>
  </si>
  <si>
    <t xml:space="preserve">10 12 09* </t>
  </si>
  <si>
    <t xml:space="preserve">10 12 10 </t>
  </si>
  <si>
    <t xml:space="preserve"> solid wastes from gas treatment other than those mentioned in 10 12 09</t>
  </si>
  <si>
    <t xml:space="preserve">10 12 11* </t>
  </si>
  <si>
    <t xml:space="preserve"> wastes from glazing containing heavy metals</t>
  </si>
  <si>
    <t xml:space="preserve">10 12 12 </t>
  </si>
  <si>
    <t xml:space="preserve"> wastes from glazing other than those mentioned in 10 12 11</t>
  </si>
  <si>
    <t xml:space="preserve">10 12 13 </t>
  </si>
  <si>
    <t xml:space="preserve"> sludge from on-site effluent treatment</t>
  </si>
  <si>
    <t xml:space="preserve">10 12 99 </t>
  </si>
  <si>
    <t xml:space="preserve">10 13 </t>
  </si>
  <si>
    <t xml:space="preserve"> wastes from manufacture of cement, lime and plaster and articles and products made from them</t>
  </si>
  <si>
    <t xml:space="preserve">10 13 01 </t>
  </si>
  <si>
    <t xml:space="preserve">10 13 04 </t>
  </si>
  <si>
    <t xml:space="preserve"> wastes from calcination and hydration of lime</t>
  </si>
  <si>
    <t xml:space="preserve">10 13 06 </t>
  </si>
  <si>
    <t xml:space="preserve"> particulates and dust (except 10 13 12 and 10 13 13)</t>
  </si>
  <si>
    <t xml:space="preserve">10 13 07 </t>
  </si>
  <si>
    <t xml:space="preserve">10 13 09* </t>
  </si>
  <si>
    <t xml:space="preserve"> wastes from asbestos-cement manufacture containing asbestos</t>
  </si>
  <si>
    <t xml:space="preserve">10 13 10 </t>
  </si>
  <si>
    <t xml:space="preserve"> wastes from asbestos-cement manufacture other than those mentioned in 10 13 09</t>
  </si>
  <si>
    <t xml:space="preserve">10 13 11 </t>
  </si>
  <si>
    <t xml:space="preserve"> wastes from cement-based composite materials other than those mentioned in 10 13 09 and 10 13 10</t>
  </si>
  <si>
    <t xml:space="preserve">10 13 12* </t>
  </si>
  <si>
    <t xml:space="preserve">10 13 13 </t>
  </si>
  <si>
    <t xml:space="preserve"> solid wastes from gas treatment other than those mentioned in 10 13 12</t>
  </si>
  <si>
    <t xml:space="preserve">10 13 14 </t>
  </si>
  <si>
    <t xml:space="preserve"> waste concrete and concrete sludge</t>
  </si>
  <si>
    <t xml:space="preserve">10 13 99 </t>
  </si>
  <si>
    <t xml:space="preserve">10 14 </t>
  </si>
  <si>
    <t xml:space="preserve"> waste from crematoria</t>
  </si>
  <si>
    <t xml:space="preserve">10 14 01* </t>
  </si>
  <si>
    <t xml:space="preserve"> waste from gas cleaning containing mercury</t>
  </si>
  <si>
    <t xml:space="preserve">11 01 </t>
  </si>
  <si>
    <t xml:space="preserve"> wastes from chemical surface treatment and coating of metals and other materials (for example galvanic processes, zinc coating processes, pickling processes, etching, phosphating, alkaline degreasing, anodising)</t>
  </si>
  <si>
    <t xml:space="preserve">11 01 05* </t>
  </si>
  <si>
    <t xml:space="preserve"> pickling acids</t>
  </si>
  <si>
    <t xml:space="preserve">11 01 06* </t>
  </si>
  <si>
    <t xml:space="preserve"> acids not otherwise specified</t>
  </si>
  <si>
    <t xml:space="preserve">11 01 07* </t>
  </si>
  <si>
    <t xml:space="preserve"> pickling bases</t>
  </si>
  <si>
    <t xml:space="preserve">11 01 08* </t>
  </si>
  <si>
    <t xml:space="preserve"> phosphatising sludges</t>
  </si>
  <si>
    <t xml:space="preserve">11 01 09* </t>
  </si>
  <si>
    <t xml:space="preserve"> sludges and filter cakes containing dangerous substances</t>
  </si>
  <si>
    <t xml:space="preserve">11 01 10 </t>
  </si>
  <si>
    <t xml:space="preserve"> sludges and filter cakes other than those mentioned in 11 01 09</t>
  </si>
  <si>
    <t xml:space="preserve">11 01 11* </t>
  </si>
  <si>
    <t xml:space="preserve"> aqueous rinsing liquids containing dangerous substances</t>
  </si>
  <si>
    <t xml:space="preserve">11 01 12 </t>
  </si>
  <si>
    <t xml:space="preserve"> aqueous rinsing liquids other than those mentioned in 11 01 11</t>
  </si>
  <si>
    <t xml:space="preserve">11 01 13* </t>
  </si>
  <si>
    <t xml:space="preserve"> degreasing wastes containing dangerous substances</t>
  </si>
  <si>
    <t xml:space="preserve">11 01 14 </t>
  </si>
  <si>
    <t xml:space="preserve"> degreasing wastes other than those mentioned in 11 01 13</t>
  </si>
  <si>
    <t xml:space="preserve">11 01 15* </t>
  </si>
  <si>
    <t xml:space="preserve"> eluate and sludges from membrane systems or ion exchange systems containing dangerous substances</t>
  </si>
  <si>
    <t xml:space="preserve">11 01 16* </t>
  </si>
  <si>
    <t xml:space="preserve"> saturated or spent ion exchange resins</t>
  </si>
  <si>
    <t xml:space="preserve">11 01 98* </t>
  </si>
  <si>
    <t xml:space="preserve"> other wastes containing dangerous substances</t>
  </si>
  <si>
    <t xml:space="preserve">11 01 99 </t>
  </si>
  <si>
    <t xml:space="preserve">11 02 </t>
  </si>
  <si>
    <t xml:space="preserve"> wastes from non-ferrous hydrometallurgical processes</t>
  </si>
  <si>
    <t xml:space="preserve">11 02 02* </t>
  </si>
  <si>
    <t xml:space="preserve"> sludges from zinc hydrometallurgy (including jarosite, goethite)</t>
  </si>
  <si>
    <t xml:space="preserve">11 02 03 </t>
  </si>
  <si>
    <t xml:space="preserve"> wastes from the production of anodes for aqueous electrolytical processes</t>
  </si>
  <si>
    <t xml:space="preserve">11 02 05* </t>
  </si>
  <si>
    <t xml:space="preserve"> wastes from copper hydrometallurgical processes containing dangerous substances</t>
  </si>
  <si>
    <t xml:space="preserve">11 02 06 </t>
  </si>
  <si>
    <t xml:space="preserve"> wastes from copper hydrometallurgical processes other than those mentioned in 11 02 05</t>
  </si>
  <si>
    <t xml:space="preserve">11 02 07* </t>
  </si>
  <si>
    <t xml:space="preserve">11 02 99 </t>
  </si>
  <si>
    <t xml:space="preserve">11 03 </t>
  </si>
  <si>
    <t xml:space="preserve"> sludges and solids from tempering processes</t>
  </si>
  <si>
    <t xml:space="preserve">11 03 01* </t>
  </si>
  <si>
    <t xml:space="preserve"> wastes containing cyanide</t>
  </si>
  <si>
    <t xml:space="preserve">11 03 02* </t>
  </si>
  <si>
    <t xml:space="preserve"> other wastes</t>
  </si>
  <si>
    <t xml:space="preserve">11 05 </t>
  </si>
  <si>
    <t xml:space="preserve"> wastes from hot galvanising processes</t>
  </si>
  <si>
    <t xml:space="preserve">11 05 01 </t>
  </si>
  <si>
    <t xml:space="preserve"> hard zinc</t>
  </si>
  <si>
    <t xml:space="preserve">11 05 02 </t>
  </si>
  <si>
    <t xml:space="preserve"> zinc ash</t>
  </si>
  <si>
    <t xml:space="preserve">11 05 03* </t>
  </si>
  <si>
    <t xml:space="preserve">11 05 04* </t>
  </si>
  <si>
    <t xml:space="preserve"> spent flux</t>
  </si>
  <si>
    <t xml:space="preserve">11 05 99 </t>
  </si>
  <si>
    <t xml:space="preserve">12 01 </t>
  </si>
  <si>
    <t xml:space="preserve"> wastes from shaping and physical and mechanical surface treatment of metals and plastics</t>
  </si>
  <si>
    <t xml:space="preserve">12 01 01 </t>
  </si>
  <si>
    <t xml:space="preserve"> ferrous metal filings and turnings</t>
  </si>
  <si>
    <t xml:space="preserve">12 01 02 </t>
  </si>
  <si>
    <t xml:space="preserve"> ferrous metal dust and particles</t>
  </si>
  <si>
    <t xml:space="preserve">12 01 03 </t>
  </si>
  <si>
    <t xml:space="preserve"> non-ferrous metal filings and turnings</t>
  </si>
  <si>
    <t xml:space="preserve">12 01 04 </t>
  </si>
  <si>
    <t xml:space="preserve"> non-ferrous metal dust and particles</t>
  </si>
  <si>
    <t xml:space="preserve">12 01 05 </t>
  </si>
  <si>
    <t xml:space="preserve"> plastics shavings and turnings</t>
  </si>
  <si>
    <t xml:space="preserve">12 01 06* </t>
  </si>
  <si>
    <t xml:space="preserve"> mineral-based machining oils containing halogens (except emulsions and solutions)</t>
  </si>
  <si>
    <t xml:space="preserve">12 01 07* </t>
  </si>
  <si>
    <t xml:space="preserve"> mineral-based machining oils free of halogens (except emulsions and solutions)</t>
  </si>
  <si>
    <t xml:space="preserve">12 01 08* </t>
  </si>
  <si>
    <t xml:space="preserve"> machining emulsions and solutions containing halogens</t>
  </si>
  <si>
    <t xml:space="preserve">12 01 09* </t>
  </si>
  <si>
    <t xml:space="preserve"> machining emulsions and solutions free of halogens</t>
  </si>
  <si>
    <t xml:space="preserve">12 01 10* </t>
  </si>
  <si>
    <t xml:space="preserve"> synthetic machining oils</t>
  </si>
  <si>
    <t xml:space="preserve">12 01 12* </t>
  </si>
  <si>
    <t xml:space="preserve"> spent waxes and fats</t>
  </si>
  <si>
    <t xml:space="preserve">12 01 13 </t>
  </si>
  <si>
    <t xml:space="preserve"> welding wastes</t>
  </si>
  <si>
    <t xml:space="preserve">12 01 14* </t>
  </si>
  <si>
    <t xml:space="preserve"> machining sludges containing dangerous substances</t>
  </si>
  <si>
    <t xml:space="preserve">12 01 15 </t>
  </si>
  <si>
    <t xml:space="preserve"> machining sludges other than those mentioned in 12 01 14</t>
  </si>
  <si>
    <t xml:space="preserve">12 01 16* </t>
  </si>
  <si>
    <t xml:space="preserve"> waste blasting material containing dangerous substances</t>
  </si>
  <si>
    <t xml:space="preserve">12 01 17 </t>
  </si>
  <si>
    <t xml:space="preserve"> waste blasting material other than those mentioned in 12 01 16</t>
  </si>
  <si>
    <t xml:space="preserve">12 01 18* </t>
  </si>
  <si>
    <t xml:space="preserve"> metal sludge (grinding, honing and lapping sludge) containing oil</t>
  </si>
  <si>
    <t xml:space="preserve">12 01 19* </t>
  </si>
  <si>
    <t xml:space="preserve"> readily biodegradable machining oil</t>
  </si>
  <si>
    <t xml:space="preserve">12 01 20* </t>
  </si>
  <si>
    <t xml:space="preserve"> spent grinding bodies and grinding materials containing dangerous substances</t>
  </si>
  <si>
    <t xml:space="preserve">12 01 21 </t>
  </si>
  <si>
    <t xml:space="preserve"> spent grinding bodies and grinding materials other than those mentioned in 12 01 20</t>
  </si>
  <si>
    <t xml:space="preserve">12 01 99 </t>
  </si>
  <si>
    <t xml:space="preserve">12 03 </t>
  </si>
  <si>
    <t xml:space="preserve"> wastes from water and steam degreasing processes (except 11)</t>
  </si>
  <si>
    <t xml:space="preserve">12 03 01* </t>
  </si>
  <si>
    <t xml:space="preserve"> aqueous washing liquids</t>
  </si>
  <si>
    <t xml:space="preserve">12 03 02* </t>
  </si>
  <si>
    <t xml:space="preserve"> steam degreasing wastes</t>
  </si>
  <si>
    <t xml:space="preserve">13 01 </t>
  </si>
  <si>
    <t xml:space="preserve"> waste hydraulic oils</t>
  </si>
  <si>
    <t xml:space="preserve">13 01 01* </t>
  </si>
  <si>
    <t xml:space="preserve"> hydraulic oils, containing PCBs (1)</t>
  </si>
  <si>
    <t xml:space="preserve">13 01 04* </t>
  </si>
  <si>
    <t xml:space="preserve"> chlorinated emulsions</t>
  </si>
  <si>
    <t xml:space="preserve">13 01 05* </t>
  </si>
  <si>
    <t xml:space="preserve"> non-chlorinated emulsions</t>
  </si>
  <si>
    <t xml:space="preserve">13 01 09* </t>
  </si>
  <si>
    <t xml:space="preserve"> mineral-based chlorinated hydraulic oils</t>
  </si>
  <si>
    <t xml:space="preserve">13 01 10* </t>
  </si>
  <si>
    <t xml:space="preserve"> mineral based non-chlorinated hydraulic oils</t>
  </si>
  <si>
    <t xml:space="preserve">13 01 11* </t>
  </si>
  <si>
    <t xml:space="preserve"> synthetic hydraulic oils</t>
  </si>
  <si>
    <t xml:space="preserve">13 01 12* </t>
  </si>
  <si>
    <t xml:space="preserve"> readily biodegradable hydraulic oils</t>
  </si>
  <si>
    <t xml:space="preserve">13 01 13* </t>
  </si>
  <si>
    <t xml:space="preserve"> other hydraulic oils</t>
  </si>
  <si>
    <t xml:space="preserve">13 02 </t>
  </si>
  <si>
    <t xml:space="preserve"> waste engine, gear and lubricating oils</t>
  </si>
  <si>
    <t xml:space="preserve">13 02 04* </t>
  </si>
  <si>
    <t xml:space="preserve"> mineral-based chlorinated engine, gear and lubricating oils</t>
  </si>
  <si>
    <t xml:space="preserve">13 02 05* </t>
  </si>
  <si>
    <t xml:space="preserve"> mineral-based non-chlorinated engine, gear and lubricating oils</t>
  </si>
  <si>
    <t xml:space="preserve">13 02 06* </t>
  </si>
  <si>
    <t xml:space="preserve"> synthetic engine, gear and lubricating oils</t>
  </si>
  <si>
    <t xml:space="preserve">13 02 07* </t>
  </si>
  <si>
    <t xml:space="preserve"> readily biodegradable engine, gear and lubricating oils</t>
  </si>
  <si>
    <t xml:space="preserve">13 02 08* </t>
  </si>
  <si>
    <t xml:space="preserve"> other engine, gear and lubricating oils</t>
  </si>
  <si>
    <t xml:space="preserve">13 03 </t>
  </si>
  <si>
    <t xml:space="preserve"> waste insulating and heat transmission oils</t>
  </si>
  <si>
    <t xml:space="preserve">13 03 01* </t>
  </si>
  <si>
    <t xml:space="preserve"> insulating or heat transmission oils containing PCBs</t>
  </si>
  <si>
    <t xml:space="preserve">13 03 06* </t>
  </si>
  <si>
    <t xml:space="preserve"> mineral-based chlorinated insulating and heat transmission oils other than those mentioned in 13 03 01</t>
  </si>
  <si>
    <t xml:space="preserve">13 03 07* </t>
  </si>
  <si>
    <t xml:space="preserve"> mineral-based non-chlorinated insulating and heat transmission oils</t>
  </si>
  <si>
    <t xml:space="preserve">13 03 08* </t>
  </si>
  <si>
    <t xml:space="preserve"> synthetic insulating and heat transmission oils</t>
  </si>
  <si>
    <t xml:space="preserve">13 03 09* </t>
  </si>
  <si>
    <t xml:space="preserve"> readily biodegradable insulating and heat transmission oils</t>
  </si>
  <si>
    <t xml:space="preserve">13 03 10* </t>
  </si>
  <si>
    <t xml:space="preserve"> other insulating and heat transmission oils</t>
  </si>
  <si>
    <t xml:space="preserve">13 04 </t>
  </si>
  <si>
    <t xml:space="preserve"> bilge oils</t>
  </si>
  <si>
    <t xml:space="preserve">13 04 01* </t>
  </si>
  <si>
    <t xml:space="preserve"> bilge oils from inland navigation</t>
  </si>
  <si>
    <t xml:space="preserve">13 04 02* </t>
  </si>
  <si>
    <t xml:space="preserve"> bilge oils from jetty sewers</t>
  </si>
  <si>
    <t xml:space="preserve">13 04 03* </t>
  </si>
  <si>
    <t xml:space="preserve"> bilge oils from other navigation</t>
  </si>
  <si>
    <t xml:space="preserve">13 05 </t>
  </si>
  <si>
    <t xml:space="preserve"> oil/water separator contents</t>
  </si>
  <si>
    <t xml:space="preserve">13 05 01* </t>
  </si>
  <si>
    <t xml:space="preserve"> solids from grit chambers and oil/water separators</t>
  </si>
  <si>
    <t xml:space="preserve">13 05 02* </t>
  </si>
  <si>
    <t xml:space="preserve"> sludges from oil/water separators</t>
  </si>
  <si>
    <t xml:space="preserve">13 05 03* </t>
  </si>
  <si>
    <t xml:space="preserve"> interceptor sludges</t>
  </si>
  <si>
    <t xml:space="preserve">13 05 06* </t>
  </si>
  <si>
    <t xml:space="preserve"> oil from oil/water separators</t>
  </si>
  <si>
    <t xml:space="preserve">13 05 07* </t>
  </si>
  <si>
    <t xml:space="preserve"> oily water from oil/water separators</t>
  </si>
  <si>
    <t xml:space="preserve">13 05 08* </t>
  </si>
  <si>
    <t xml:space="preserve"> mixtures of wastes from grit chambers and oil/water separators</t>
  </si>
  <si>
    <t xml:space="preserve">13 07 </t>
  </si>
  <si>
    <t xml:space="preserve"> wastes of liquid fuels</t>
  </si>
  <si>
    <t xml:space="preserve">13 07 01* </t>
  </si>
  <si>
    <t xml:space="preserve"> fuel oil and diesel</t>
  </si>
  <si>
    <t xml:space="preserve">13 07 02* </t>
  </si>
  <si>
    <t xml:space="preserve"> petrol</t>
  </si>
  <si>
    <t xml:space="preserve">13 07 03* </t>
  </si>
  <si>
    <t xml:space="preserve"> other fuels (including mixtures)</t>
  </si>
  <si>
    <t xml:space="preserve">13 08 </t>
  </si>
  <si>
    <t xml:space="preserve"> oil wastes not otherwise specified</t>
  </si>
  <si>
    <t xml:space="preserve">13 08 01* </t>
  </si>
  <si>
    <t xml:space="preserve"> desalter sludges or emulsions</t>
  </si>
  <si>
    <t xml:space="preserve">13 08 02* </t>
  </si>
  <si>
    <t xml:space="preserve"> other emulsions</t>
  </si>
  <si>
    <t xml:space="preserve">13 08 99* </t>
  </si>
  <si>
    <t xml:space="preserve">14 06 </t>
  </si>
  <si>
    <t xml:space="preserve"> waste organic solvents, refrigerants and foam/aerosol propellants</t>
  </si>
  <si>
    <t xml:space="preserve">14 06 01* </t>
  </si>
  <si>
    <t xml:space="preserve"> chlorofluorocarbons, HCFC, HFC</t>
  </si>
  <si>
    <t xml:space="preserve">14 06 02* </t>
  </si>
  <si>
    <t xml:space="preserve"> other halogenated solvents and solvent mixtures</t>
  </si>
  <si>
    <t xml:space="preserve">14 06 03* </t>
  </si>
  <si>
    <t xml:space="preserve"> other solvents and solvent mixtures</t>
  </si>
  <si>
    <t xml:space="preserve">14 06 04* </t>
  </si>
  <si>
    <t xml:space="preserve"> sludges or solid wastes containing halogenated solvents</t>
  </si>
  <si>
    <t xml:space="preserve">14 06 05* </t>
  </si>
  <si>
    <t xml:space="preserve"> sludges or solid wastes containing other solvents</t>
  </si>
  <si>
    <t xml:space="preserve">15 01 </t>
  </si>
  <si>
    <t xml:space="preserve"> packaging (including separately collected municipal packaging waste)</t>
  </si>
  <si>
    <t xml:space="preserve">15 01 01 </t>
  </si>
  <si>
    <t xml:space="preserve"> paper and cardboard packaging</t>
  </si>
  <si>
    <t xml:space="preserve">15 01 02 </t>
  </si>
  <si>
    <t xml:space="preserve"> plastic packaging</t>
  </si>
  <si>
    <t xml:space="preserve">15 01 03 </t>
  </si>
  <si>
    <t xml:space="preserve"> wooden packaging</t>
  </si>
  <si>
    <t xml:space="preserve">15 01 04  </t>
  </si>
  <si>
    <t xml:space="preserve">15 01 05 </t>
  </si>
  <si>
    <t xml:space="preserve"> composite packaging</t>
  </si>
  <si>
    <t xml:space="preserve">15 01 06 </t>
  </si>
  <si>
    <t xml:space="preserve"> mixed packaging</t>
  </si>
  <si>
    <t xml:space="preserve">15 01 07 </t>
  </si>
  <si>
    <t xml:space="preserve"> glass packaging</t>
  </si>
  <si>
    <t xml:space="preserve">15 01 09 </t>
  </si>
  <si>
    <t xml:space="preserve"> textile packaging</t>
  </si>
  <si>
    <t xml:space="preserve">15 01 10* </t>
  </si>
  <si>
    <t xml:space="preserve"> packaging containing residues of or contaminated by dangerous substances</t>
  </si>
  <si>
    <t xml:space="preserve">15 01 11* </t>
  </si>
  <si>
    <t xml:space="preserve"> metallic packaging containing a dangerous solid porous matrix (for example asbestos), including empty pressure containers</t>
  </si>
  <si>
    <t xml:space="preserve">15 02 </t>
  </si>
  <si>
    <t xml:space="preserve"> absorbents, filter materials, wiping cloths and protective clothing</t>
  </si>
  <si>
    <t xml:space="preserve">15 02 02* </t>
  </si>
  <si>
    <t xml:space="preserve"> absorbents, filter materials (including oil filters not otherwise specified), wiping cloths, protective clothing contaminated by dangerous substances</t>
  </si>
  <si>
    <t xml:space="preserve">15 02 03 </t>
  </si>
  <si>
    <t xml:space="preserve"> absorbents, filter materials, wiping cloths and protective clothing other than those mentioned in 15 02 02</t>
  </si>
  <si>
    <t xml:space="preserve">16 01 </t>
  </si>
  <si>
    <t xml:space="preserve"> end-of-life vehicles from different means of transport (including off-road machinery) and wastes from dismantling of end-of-life vehicles and vehicle maintenance (except 13, 14, 16 06 and 16 08)</t>
  </si>
  <si>
    <t xml:space="preserve">16 01 03 </t>
  </si>
  <si>
    <t xml:space="preserve"> end-of-life tyres</t>
  </si>
  <si>
    <t xml:space="preserve">16 01 04 </t>
  </si>
  <si>
    <t xml:space="preserve"> discarded vehicles; NB: This entry is not part of the proposal submitted for opinion to the Committee. The necessary changes to this entry will be made on the basis of the outcome of the procedure in Council on the proposal included in document COM(2000) 546</t>
  </si>
  <si>
    <t xml:space="preserve">16 01 06 </t>
  </si>
  <si>
    <t xml:space="preserve"> end-of-life vehicles, containing neither liquids nor other hazardous components</t>
  </si>
  <si>
    <t xml:space="preserve">16 01 07* </t>
  </si>
  <si>
    <t xml:space="preserve"> oil filters</t>
  </si>
  <si>
    <t xml:space="preserve">16 01 08* </t>
  </si>
  <si>
    <t xml:space="preserve"> components containing mercury</t>
  </si>
  <si>
    <t xml:space="preserve">16 01 09* </t>
  </si>
  <si>
    <t xml:space="preserve"> components containing PCBs</t>
  </si>
  <si>
    <t xml:space="preserve">16 01 10* </t>
  </si>
  <si>
    <t xml:space="preserve"> explosive components (for example air bags)</t>
  </si>
  <si>
    <t xml:space="preserve">16 01 11* </t>
  </si>
  <si>
    <t xml:space="preserve"> brake pads containing asbestos</t>
  </si>
  <si>
    <t xml:space="preserve">16 01 12 </t>
  </si>
  <si>
    <t xml:space="preserve"> brake pads other than those mentioned in 16 01 11</t>
  </si>
  <si>
    <t xml:space="preserve">16 01 13* </t>
  </si>
  <si>
    <t xml:space="preserve"> brake fluids</t>
  </si>
  <si>
    <t xml:space="preserve">16 01 14* </t>
  </si>
  <si>
    <t xml:space="preserve"> antifreeze fluids containing dangerous substances</t>
  </si>
  <si>
    <t xml:space="preserve">16 01 15 </t>
  </si>
  <si>
    <t xml:space="preserve"> antifreeze fluids other than those mentioned in 16 01 14</t>
  </si>
  <si>
    <t xml:space="preserve">16 01 16 </t>
  </si>
  <si>
    <t xml:space="preserve"> tanks for liquefied gas</t>
  </si>
  <si>
    <t xml:space="preserve">16 01 17 </t>
  </si>
  <si>
    <t xml:space="preserve"> ferrous metal</t>
  </si>
  <si>
    <t xml:space="preserve">16 01 18 </t>
  </si>
  <si>
    <t xml:space="preserve"> non-ferrous metal</t>
  </si>
  <si>
    <t xml:space="preserve">16 01 19 </t>
  </si>
  <si>
    <t xml:space="preserve"> plastic</t>
  </si>
  <si>
    <t xml:space="preserve">16 01 20 </t>
  </si>
  <si>
    <t xml:space="preserve"> glass</t>
  </si>
  <si>
    <t xml:space="preserve">16 01 21* </t>
  </si>
  <si>
    <t xml:space="preserve"> hazardous components other than those mentioned in 16 01 07 to 16 01 11 and 16 01 13 and 16 01 14</t>
  </si>
  <si>
    <t xml:space="preserve">16 01 22 </t>
  </si>
  <si>
    <t xml:space="preserve"> components not otherwise specified</t>
  </si>
  <si>
    <t xml:space="preserve">16 01 99 </t>
  </si>
  <si>
    <t xml:space="preserve">16 02 </t>
  </si>
  <si>
    <t xml:space="preserve"> wastes from electrical and electronic equipment</t>
  </si>
  <si>
    <t xml:space="preserve">16 02 09* </t>
  </si>
  <si>
    <t xml:space="preserve"> transformers and capacitors containing PCBs</t>
  </si>
  <si>
    <t xml:space="preserve">16 02 10* </t>
  </si>
  <si>
    <t xml:space="preserve"> discarded equipment containing or contaminated by PCBs other than those mentioned in 16 02 09</t>
  </si>
  <si>
    <t xml:space="preserve">16 02 11* </t>
  </si>
  <si>
    <t xml:space="preserve"> discarded equipment containing chlorofluorocarbons, HCFC, HFC</t>
  </si>
  <si>
    <t xml:space="preserve">16 02 12* </t>
  </si>
  <si>
    <t xml:space="preserve"> discarded equipment containing free asbestos</t>
  </si>
  <si>
    <t xml:space="preserve">16 02 13* </t>
  </si>
  <si>
    <t xml:space="preserve"> discarded equipment containing hazardous components (2) other than those mentioned in 16 02 09 to 16 02 12</t>
  </si>
  <si>
    <t xml:space="preserve">16 02 14 </t>
  </si>
  <si>
    <t xml:space="preserve"> discarded equipment other than those mentioned in 16 02 09 to 16 02 13</t>
  </si>
  <si>
    <t xml:space="preserve">16 02 15* </t>
  </si>
  <si>
    <t xml:space="preserve"> hazardous components removed from discarded equipment</t>
  </si>
  <si>
    <t xml:space="preserve">16 02 16 </t>
  </si>
  <si>
    <t xml:space="preserve"> components removed from discarded equipment other than those mentioned in 16 02 15</t>
  </si>
  <si>
    <t xml:space="preserve">16 03 </t>
  </si>
  <si>
    <t xml:space="preserve"> off-specification batches and unused products</t>
  </si>
  <si>
    <t xml:space="preserve">16 03 03* </t>
  </si>
  <si>
    <t xml:space="preserve"> inorganic wastes containing dangerous substances</t>
  </si>
  <si>
    <t xml:space="preserve">16 03 04 </t>
  </si>
  <si>
    <t xml:space="preserve"> inorganic wastes other than those mentioned in 16 03 03</t>
  </si>
  <si>
    <t xml:space="preserve">16 03 05* </t>
  </si>
  <si>
    <t xml:space="preserve"> organic wastes containing dangerous substances</t>
  </si>
  <si>
    <t xml:space="preserve">16 03 06 </t>
  </si>
  <si>
    <t xml:space="preserve"> organic wastes other than those mentioned in 16 03 05</t>
  </si>
  <si>
    <t xml:space="preserve">16 04 </t>
  </si>
  <si>
    <t xml:space="preserve"> waste explosives</t>
  </si>
  <si>
    <t xml:space="preserve">16 04 01* </t>
  </si>
  <si>
    <t xml:space="preserve"> waste ammunition</t>
  </si>
  <si>
    <t xml:space="preserve">16 04 02* </t>
  </si>
  <si>
    <t xml:space="preserve"> fireworks wastes</t>
  </si>
  <si>
    <t xml:space="preserve">16 04 03* </t>
  </si>
  <si>
    <t xml:space="preserve"> other waste explosives</t>
  </si>
  <si>
    <t xml:space="preserve">16 05 </t>
  </si>
  <si>
    <t xml:space="preserve"> gases in pressure containers and discarded chemicals</t>
  </si>
  <si>
    <t xml:space="preserve">16 05 04* </t>
  </si>
  <si>
    <t xml:space="preserve"> gases in pressure containers (including halons) containing dangerous substances</t>
  </si>
  <si>
    <t xml:space="preserve">16 05 05 </t>
  </si>
  <si>
    <t xml:space="preserve"> gases in pressure containers other than those mentioned in 16 05 04</t>
  </si>
  <si>
    <t xml:space="preserve">16 05 06* </t>
  </si>
  <si>
    <t xml:space="preserve"> laboratory chemicals, consisting of or containing dangerous substances, including mixtures of laboratory chemicals</t>
  </si>
  <si>
    <t xml:space="preserve">16 05 07* </t>
  </si>
  <si>
    <t xml:space="preserve"> discarded inorganic chemicals consisting of or containing dangerous substances</t>
  </si>
  <si>
    <t xml:space="preserve">16 05 08* </t>
  </si>
  <si>
    <t xml:space="preserve"> discarded organic chemicals consisting of or containing dangerous substances</t>
  </si>
  <si>
    <t xml:space="preserve">16 05 09 </t>
  </si>
  <si>
    <t xml:space="preserve"> discarded chemicals other than those mentioned in 16 05 06, 16 05 07 or 16 05 08</t>
  </si>
  <si>
    <t xml:space="preserve">16 06 </t>
  </si>
  <si>
    <t xml:space="preserve"> batteries and accumulators</t>
  </si>
  <si>
    <t xml:space="preserve">16 06 01* </t>
  </si>
  <si>
    <t xml:space="preserve"> lead batteries</t>
  </si>
  <si>
    <t xml:space="preserve">16 06 02* </t>
  </si>
  <si>
    <t xml:space="preserve"> Ni-Cd batteries</t>
  </si>
  <si>
    <t xml:space="preserve">16 06 03* </t>
  </si>
  <si>
    <t xml:space="preserve"> mercury-containing batteries</t>
  </si>
  <si>
    <t xml:space="preserve">16 06 04 </t>
  </si>
  <si>
    <t xml:space="preserve"> alkaline batteries (except 16 06 03)</t>
  </si>
  <si>
    <t xml:space="preserve">16 06 05 </t>
  </si>
  <si>
    <t xml:space="preserve"> other batteries and accumulators</t>
  </si>
  <si>
    <t xml:space="preserve">16 06 06* </t>
  </si>
  <si>
    <t xml:space="preserve"> separately collected electrolyte from batteries and accumulators</t>
  </si>
  <si>
    <t xml:space="preserve">16 07 </t>
  </si>
  <si>
    <t xml:space="preserve"> wastes from transport tank, storage tank and barrel cleaning (except 05 and 13)</t>
  </si>
  <si>
    <t xml:space="preserve">16 07 08* </t>
  </si>
  <si>
    <t xml:space="preserve"> wastes containing oil</t>
  </si>
  <si>
    <t xml:space="preserve">16 07 09* </t>
  </si>
  <si>
    <t xml:space="preserve"> wastes containing other dangerous substances</t>
  </si>
  <si>
    <t xml:space="preserve">16 07 99 </t>
  </si>
  <si>
    <t xml:space="preserve">16 08 </t>
  </si>
  <si>
    <t xml:space="preserve"> spent catalysts</t>
  </si>
  <si>
    <t xml:space="preserve">16 08 01 </t>
  </si>
  <si>
    <t xml:space="preserve"> spent catalysts containing gold, silver, rhenium, rhodium, palladium, iridium or platinum (except 16 08 07)</t>
  </si>
  <si>
    <t xml:space="preserve">16 08 02* </t>
  </si>
  <si>
    <t xml:space="preserve"> spent catalysts containing dangerous transition metals (3) or dangerous transition metal compounds</t>
  </si>
  <si>
    <t xml:space="preserve">16 08 03 </t>
  </si>
  <si>
    <t xml:space="preserve"> spent catalysts containing transition metals or transition metal compounds not otherwise specified</t>
  </si>
  <si>
    <t xml:space="preserve">16 08 04 </t>
  </si>
  <si>
    <t xml:space="preserve"> spent fluid catalytic cracking catalysts (except 16 08 07)</t>
  </si>
  <si>
    <t xml:space="preserve">16 08 05* </t>
  </si>
  <si>
    <t xml:space="preserve"> spent catalysts containing phosphoric acid</t>
  </si>
  <si>
    <t xml:space="preserve">16 08 06* </t>
  </si>
  <si>
    <t xml:space="preserve"> spent liquids used as catalysts</t>
  </si>
  <si>
    <t xml:space="preserve">16 08 07* </t>
  </si>
  <si>
    <t xml:space="preserve"> spent catalysts contaminated with dangerous substances</t>
  </si>
  <si>
    <t xml:space="preserve">16 09 </t>
  </si>
  <si>
    <t xml:space="preserve"> oxidising substances</t>
  </si>
  <si>
    <t xml:space="preserve">16 09 01* </t>
  </si>
  <si>
    <t xml:space="preserve"> permanganates, for example potassium permanganate</t>
  </si>
  <si>
    <t xml:space="preserve">16 09 02* </t>
  </si>
  <si>
    <t xml:space="preserve"> chromates, for example potassium chromate, potassium or sodium dichromate</t>
  </si>
  <si>
    <t xml:space="preserve">16 09 03* </t>
  </si>
  <si>
    <t xml:space="preserve"> peroxides, for example hydrogen peroxide</t>
  </si>
  <si>
    <t xml:space="preserve">16 09 04* </t>
  </si>
  <si>
    <t xml:space="preserve"> oxidising substances, not otherwise specified</t>
  </si>
  <si>
    <t xml:space="preserve">16 10 </t>
  </si>
  <si>
    <t xml:space="preserve"> aqueous liquid wastes destined for off-site treatment</t>
  </si>
  <si>
    <t xml:space="preserve">16 10 01* </t>
  </si>
  <si>
    <t xml:space="preserve"> aqueous liquid wastes containing dangerous substances</t>
  </si>
  <si>
    <t xml:space="preserve">16 10 02 </t>
  </si>
  <si>
    <t xml:space="preserve"> aqueous liquid wastes other than those mentioned in 16 10 01</t>
  </si>
  <si>
    <t xml:space="preserve">16 10 03* </t>
  </si>
  <si>
    <t xml:space="preserve"> aqueous concentrates containing dangerous substances</t>
  </si>
  <si>
    <t xml:space="preserve">16 10 04 </t>
  </si>
  <si>
    <t xml:space="preserve"> aqueous concentrates other than those mentioned in 16 10 03</t>
  </si>
  <si>
    <t xml:space="preserve">16 11 </t>
  </si>
  <si>
    <t xml:space="preserve"> waste linings and refractories</t>
  </si>
  <si>
    <t xml:space="preserve">16 11 01* </t>
  </si>
  <si>
    <t xml:space="preserve"> carbon-based linings and refractories from metallurgical processes containing dangerous substances</t>
  </si>
  <si>
    <t xml:space="preserve">16 11 02 </t>
  </si>
  <si>
    <t xml:space="preserve"> carbon-based linings and refractories from metallurgical processes others than those mentioned in 16 11 01,</t>
  </si>
  <si>
    <t xml:space="preserve">16 11 03* </t>
  </si>
  <si>
    <t xml:space="preserve"> other linings and refractories from metallurgical processes containing dangerous substances</t>
  </si>
  <si>
    <t xml:space="preserve">16 11 04 </t>
  </si>
  <si>
    <t xml:space="preserve"> other linings and refractories from metallurgical processes other than those mentioned in 16 11 03</t>
  </si>
  <si>
    <t xml:space="preserve">16 11 05* </t>
  </si>
  <si>
    <t xml:space="preserve"> linings and refractories from non-metallurgical processes containing dangerous substances</t>
  </si>
  <si>
    <t xml:space="preserve">16 11 06 </t>
  </si>
  <si>
    <t xml:space="preserve"> linings and refractories from non-metallurgical processes others than those mentioned in 16 11 05</t>
  </si>
  <si>
    <t xml:space="preserve">17 01 </t>
  </si>
  <si>
    <t xml:space="preserve"> concrete, bricks, tiles and ceramics</t>
  </si>
  <si>
    <t xml:space="preserve">17 01 01 </t>
  </si>
  <si>
    <t xml:space="preserve"> concrete</t>
  </si>
  <si>
    <t xml:space="preserve">17 01 02 </t>
  </si>
  <si>
    <t xml:space="preserve"> bricks</t>
  </si>
  <si>
    <t xml:space="preserve">17 01 03 </t>
  </si>
  <si>
    <t xml:space="preserve"> tiles and ceramics</t>
  </si>
  <si>
    <t xml:space="preserve">17 01 06* </t>
  </si>
  <si>
    <t xml:space="preserve"> mixtures of, or separate fractions of concrete, bricks, tiles and ceramics containing dangerous substances</t>
  </si>
  <si>
    <t xml:space="preserve">17 01 07 </t>
  </si>
  <si>
    <t xml:space="preserve"> mixtures of concrete, bricks, tiles and ceramics other than those mentioned in 17 01 06</t>
  </si>
  <si>
    <t xml:space="preserve">17 02 </t>
  </si>
  <si>
    <t xml:space="preserve"> wood, glass and plastic</t>
  </si>
  <si>
    <t xml:space="preserve">17 02 01 </t>
  </si>
  <si>
    <t xml:space="preserve"> wood</t>
  </si>
  <si>
    <t xml:space="preserve">17 02 02 </t>
  </si>
  <si>
    <t xml:space="preserve">17 02 03 </t>
  </si>
  <si>
    <t xml:space="preserve">17 02 04* </t>
  </si>
  <si>
    <t xml:space="preserve"> glass, plastic and wood containing or contaminated with dangerous substances</t>
  </si>
  <si>
    <t xml:space="preserve">17 03 </t>
  </si>
  <si>
    <t xml:space="preserve"> bituminous mixtures, coal tar and tarred products</t>
  </si>
  <si>
    <t xml:space="preserve">17 03 01* </t>
  </si>
  <si>
    <t xml:space="preserve"> bituminous mixtures containing coal tar</t>
  </si>
  <si>
    <t xml:space="preserve">17 03 02 </t>
  </si>
  <si>
    <t xml:space="preserve"> bituminous mixtures other than those mentioned in 17 03 01</t>
  </si>
  <si>
    <t xml:space="preserve">17 03 03* </t>
  </si>
  <si>
    <t xml:space="preserve"> coal tar and tarred products</t>
  </si>
  <si>
    <t xml:space="preserve">17 04 </t>
  </si>
  <si>
    <t xml:space="preserve"> metals (including their alloys)</t>
  </si>
  <si>
    <t xml:space="preserve">17 04 01 </t>
  </si>
  <si>
    <t xml:space="preserve"> copper, bronze, brass</t>
  </si>
  <si>
    <t xml:space="preserve">17 04 02 </t>
  </si>
  <si>
    <t xml:space="preserve"> aluminium</t>
  </si>
  <si>
    <t xml:space="preserve">17 04 03 </t>
  </si>
  <si>
    <t xml:space="preserve"> lead</t>
  </si>
  <si>
    <t xml:space="preserve">17 04 04 </t>
  </si>
  <si>
    <t xml:space="preserve"> zinc</t>
  </si>
  <si>
    <t xml:space="preserve">17 04 05 </t>
  </si>
  <si>
    <t xml:space="preserve"> iron and steel</t>
  </si>
  <si>
    <t xml:space="preserve">17 04 06 </t>
  </si>
  <si>
    <t xml:space="preserve"> tin</t>
  </si>
  <si>
    <t xml:space="preserve">17 04 07 </t>
  </si>
  <si>
    <t xml:space="preserve"> mixed metals</t>
  </si>
  <si>
    <t xml:space="preserve">17 04 09* </t>
  </si>
  <si>
    <t xml:space="preserve"> metal waste contaminated with dangerous substances</t>
  </si>
  <si>
    <t xml:space="preserve">17 04 10* </t>
  </si>
  <si>
    <t xml:space="preserve"> cables containing oil, coal tar and other dangerous substances</t>
  </si>
  <si>
    <t xml:space="preserve">17 04 11 </t>
  </si>
  <si>
    <t xml:space="preserve"> cables other than those mentioned in 17 04 10</t>
  </si>
  <si>
    <t xml:space="preserve">17 05 </t>
  </si>
  <si>
    <t xml:space="preserve"> soil (including excavated soil from contaminated sites), stones and dredging spoil</t>
  </si>
  <si>
    <t xml:space="preserve">17 05 03* </t>
  </si>
  <si>
    <t xml:space="preserve"> soil and stones containing dangerous substances</t>
  </si>
  <si>
    <t xml:space="preserve">17 05 04 </t>
  </si>
  <si>
    <t xml:space="preserve"> soil and stones other than those mentioned in 17 05 03</t>
  </si>
  <si>
    <t xml:space="preserve">17 05 05* </t>
  </si>
  <si>
    <t xml:space="preserve"> dredging spoil containing dangerous substances</t>
  </si>
  <si>
    <t xml:space="preserve">17 05 06 </t>
  </si>
  <si>
    <t xml:space="preserve"> dredging spoil other than those mentioned in 17 05 05</t>
  </si>
  <si>
    <t xml:space="preserve">17 05 07* </t>
  </si>
  <si>
    <t xml:space="preserve"> track ballast containing dangerous substances</t>
  </si>
  <si>
    <t xml:space="preserve">17 05 08 </t>
  </si>
  <si>
    <t xml:space="preserve"> track ballast other than those mentioned in 17 05 07</t>
  </si>
  <si>
    <t xml:space="preserve">17 06 </t>
  </si>
  <si>
    <t xml:space="preserve"> insulation materials and asbestos-containing construction materials</t>
  </si>
  <si>
    <t xml:space="preserve">17 06 01* </t>
  </si>
  <si>
    <t xml:space="preserve"> insulation materials containing asbestos</t>
  </si>
  <si>
    <t xml:space="preserve">17 06 03* </t>
  </si>
  <si>
    <t xml:space="preserve"> other insulation materials consisting of or containing dangerous substances</t>
  </si>
  <si>
    <t xml:space="preserve">17 06 04 </t>
  </si>
  <si>
    <t xml:space="preserve"> insulation materials other than those mentioned in 17 06 01 and 17 06 03</t>
  </si>
  <si>
    <t xml:space="preserve"> construction materials containing asbestos</t>
  </si>
  <si>
    <t xml:space="preserve">17 08 </t>
  </si>
  <si>
    <t xml:space="preserve"> gypsum-based construction material</t>
  </si>
  <si>
    <t xml:space="preserve">17 08 01* </t>
  </si>
  <si>
    <t xml:space="preserve"> gypsum-based construction materials contaminated with dangerous substances</t>
  </si>
  <si>
    <t xml:space="preserve">17 08 02 </t>
  </si>
  <si>
    <t xml:space="preserve"> gypsum-based construction materials other than those mentioned in 17 08 01</t>
  </si>
  <si>
    <t xml:space="preserve">17 09 </t>
  </si>
  <si>
    <t xml:space="preserve"> other construction and demolition wastes</t>
  </si>
  <si>
    <t xml:space="preserve">17 09 01* </t>
  </si>
  <si>
    <t xml:space="preserve"> construction and demolition wastes containing mercury</t>
  </si>
  <si>
    <t xml:space="preserve">17 09 02* </t>
  </si>
  <si>
    <t xml:space="preserve"> construction and demolition wastes containing PCB (for example PCB-containing sealants, PCB-containing resin-based floorings, PCB-containing sealed glazing units, PCB-containing capacitors)</t>
  </si>
  <si>
    <t xml:space="preserve">17 09 03* </t>
  </si>
  <si>
    <t xml:space="preserve"> other construction and demolition wastes (including mixed wastes) containing dangerous substances</t>
  </si>
  <si>
    <t xml:space="preserve">17 09 04 </t>
  </si>
  <si>
    <t xml:space="preserve"> mixed construction and demolition wastes other than those mentioned in 17 09 01, 17 09 02 and 17 09 03</t>
  </si>
  <si>
    <t xml:space="preserve">18 01 </t>
  </si>
  <si>
    <t xml:space="preserve"> wastes from natal care, diagnosis, treatment or prevention of disease in humans</t>
  </si>
  <si>
    <t xml:space="preserve">18 01 01 </t>
  </si>
  <si>
    <t xml:space="preserve"> sharps (except 18 01 03)</t>
  </si>
  <si>
    <t xml:space="preserve">18 01 02 </t>
  </si>
  <si>
    <t xml:space="preserve"> body parts and organs including blood bags and blood preserves (except 18 01 03)</t>
  </si>
  <si>
    <t xml:space="preserve">18 01 03* </t>
  </si>
  <si>
    <t xml:space="preserve"> wastes whose collection and disposal is subject to special requirements in order to prevent infection</t>
  </si>
  <si>
    <t xml:space="preserve">18 01 04 </t>
  </si>
  <si>
    <t xml:space="preserve"> wastes whose collection and disposal is not subject to special requirements in order to prevent infection (for example dressings, plaster casts, linen, disposable clothing, diapers)</t>
  </si>
  <si>
    <t xml:space="preserve">18 01 06* </t>
  </si>
  <si>
    <t xml:space="preserve"> chemicals consisting of or containing dangerous substances</t>
  </si>
  <si>
    <t xml:space="preserve">18 01 07 </t>
  </si>
  <si>
    <t xml:space="preserve"> chemicals other than those mentioned in 18 01 06</t>
  </si>
  <si>
    <t xml:space="preserve">18 01 08* </t>
  </si>
  <si>
    <t xml:space="preserve"> cytotoxic and cytostatic medicines</t>
  </si>
  <si>
    <t xml:space="preserve">18 01 09 </t>
  </si>
  <si>
    <t xml:space="preserve"> medicines other than those mentioned in 18 01 08</t>
  </si>
  <si>
    <t xml:space="preserve">18 01 10* </t>
  </si>
  <si>
    <t xml:space="preserve"> amalgam waste from dental care</t>
  </si>
  <si>
    <t xml:space="preserve">18 02 </t>
  </si>
  <si>
    <t xml:space="preserve"> wastes from research, diagnosis, treatment or prevention of disease involving animals</t>
  </si>
  <si>
    <t xml:space="preserve">18 02 01 </t>
  </si>
  <si>
    <t xml:space="preserve"> sharps (except 18 02 02)</t>
  </si>
  <si>
    <t xml:space="preserve">18 02 02* </t>
  </si>
  <si>
    <t xml:space="preserve">18 02 03 </t>
  </si>
  <si>
    <t xml:space="preserve"> wastes whose collection and disposal is not subject to special requirements in order to prevent infection</t>
  </si>
  <si>
    <t xml:space="preserve">18 02 05* </t>
  </si>
  <si>
    <t xml:space="preserve">18 02 06 </t>
  </si>
  <si>
    <t xml:space="preserve"> chemicals other than those mentioned in 18 02 05</t>
  </si>
  <si>
    <t xml:space="preserve">18 02 07* </t>
  </si>
  <si>
    <t xml:space="preserve">18 02 08 </t>
  </si>
  <si>
    <t xml:space="preserve"> medicines other than those mentioned in 18 02 07</t>
  </si>
  <si>
    <t xml:space="preserve">19 01 </t>
  </si>
  <si>
    <t xml:space="preserve"> wastes from incineration or pyrolysis of waste</t>
  </si>
  <si>
    <t xml:space="preserve">19 01 02 </t>
  </si>
  <si>
    <t xml:space="preserve"> ferrous materials removed from bottom ash</t>
  </si>
  <si>
    <t xml:space="preserve">19 01 05* </t>
  </si>
  <si>
    <t xml:space="preserve"> filter cake from gas treatment</t>
  </si>
  <si>
    <t xml:space="preserve">19 01 06* </t>
  </si>
  <si>
    <t xml:space="preserve"> aqueous liquid wastes from gas treatment and other aqueous liquid wastes</t>
  </si>
  <si>
    <t xml:space="preserve">19 01 07* </t>
  </si>
  <si>
    <t xml:space="preserve">19 01 10* </t>
  </si>
  <si>
    <t xml:space="preserve"> spent activated carbon from flue-gas treatment</t>
  </si>
  <si>
    <t xml:space="preserve">19 01 11* </t>
  </si>
  <si>
    <t xml:space="preserve"> bottom ash and slag containing dangerous substances</t>
  </si>
  <si>
    <t xml:space="preserve">19 01 12 </t>
  </si>
  <si>
    <t xml:space="preserve"> bottom ash and slag other than those mentioned in 19 01 11</t>
  </si>
  <si>
    <t xml:space="preserve">19 01 13* </t>
  </si>
  <si>
    <t xml:space="preserve"> fly ash containing dangerous substances</t>
  </si>
  <si>
    <t xml:space="preserve">19 01 14 </t>
  </si>
  <si>
    <t xml:space="preserve"> fly ash other than those mentioned in 19 01 13</t>
  </si>
  <si>
    <t xml:space="preserve">19 01 15* </t>
  </si>
  <si>
    <t xml:space="preserve"> boiler dust containing dangerous substances</t>
  </si>
  <si>
    <t xml:space="preserve">19 01 16 </t>
  </si>
  <si>
    <t xml:space="preserve"> boiler dust other than those mentioned in 19 01 15</t>
  </si>
  <si>
    <t xml:space="preserve">19 01 17* </t>
  </si>
  <si>
    <t xml:space="preserve"> pyrolysis wastes containing dangerous substances</t>
  </si>
  <si>
    <t xml:space="preserve">19 01 18 </t>
  </si>
  <si>
    <t xml:space="preserve"> pyrolysis wastes other than those mentioned in 19 01 17</t>
  </si>
  <si>
    <t xml:space="preserve">19 01 19 </t>
  </si>
  <si>
    <t xml:space="preserve">19 01 99 </t>
  </si>
  <si>
    <t xml:space="preserve">19 02 </t>
  </si>
  <si>
    <t xml:space="preserve"> wastes from physico/chemical treatments of waste (including dechromatation, decyanidation, neutralisation)</t>
  </si>
  <si>
    <t xml:space="preserve">19 02 03 </t>
  </si>
  <si>
    <t xml:space="preserve"> premixed wastes composed only of non-hazardous wastes</t>
  </si>
  <si>
    <t xml:space="preserve">19 02 04* </t>
  </si>
  <si>
    <t xml:space="preserve"> premixed wastes composed of at least one hazardous waste</t>
  </si>
  <si>
    <t xml:space="preserve">19 02 05* </t>
  </si>
  <si>
    <t xml:space="preserve"> sludges from physico/chemical treatment containing dangerous substances</t>
  </si>
  <si>
    <t xml:space="preserve">19 02 06 </t>
  </si>
  <si>
    <t xml:space="preserve"> sludges from physico/chemical treatment other than those mentioned in 19 02 05</t>
  </si>
  <si>
    <t xml:space="preserve">19 02 07* </t>
  </si>
  <si>
    <t xml:space="preserve"> oil and concentrates from separation</t>
  </si>
  <si>
    <t xml:space="preserve">19 02 08* </t>
  </si>
  <si>
    <t xml:space="preserve"> liquid combustible wastes containing dangerous substances</t>
  </si>
  <si>
    <t xml:space="preserve">19 02 09* </t>
  </si>
  <si>
    <t xml:space="preserve"> solid combustible wastes containing dangerous substances</t>
  </si>
  <si>
    <t xml:space="preserve">19 02 10 </t>
  </si>
  <si>
    <t xml:space="preserve"> combustible wastes other than those mentioned in 19 02 08 and 19 02 09</t>
  </si>
  <si>
    <t xml:space="preserve">19 02 11* </t>
  </si>
  <si>
    <t xml:space="preserve">19 02 99 </t>
  </si>
  <si>
    <t xml:space="preserve">19 03 </t>
  </si>
  <si>
    <t xml:space="preserve"> stabilised/solidified wastes (4)</t>
  </si>
  <si>
    <t xml:space="preserve">19 03 04* </t>
  </si>
  <si>
    <t xml:space="preserve"> wastes marked as hazardous, partly (5) stabilised</t>
  </si>
  <si>
    <t xml:space="preserve">19 03 05 </t>
  </si>
  <si>
    <t xml:space="preserve"> stabilised wastes other than those mentioned in 19 03 04</t>
  </si>
  <si>
    <t xml:space="preserve">19 03 06* </t>
  </si>
  <si>
    <t xml:space="preserve"> wastes marked as hazardous, solidified</t>
  </si>
  <si>
    <t xml:space="preserve">19 03 07 </t>
  </si>
  <si>
    <t xml:space="preserve"> solidified wastes other than those mentioned in 19 03 06</t>
  </si>
  <si>
    <t xml:space="preserve">19 04 </t>
  </si>
  <si>
    <t xml:space="preserve"> vitrified waste and wastes from vitrification</t>
  </si>
  <si>
    <t xml:space="preserve">19 04 01 </t>
  </si>
  <si>
    <t xml:space="preserve"> vitrified waste</t>
  </si>
  <si>
    <t xml:space="preserve">19 04 02* </t>
  </si>
  <si>
    <t xml:space="preserve"> fly ash and other flue-gas treatment wastes</t>
  </si>
  <si>
    <t xml:space="preserve">19 04 03* </t>
  </si>
  <si>
    <t xml:space="preserve"> non-vitrified solid phase</t>
  </si>
  <si>
    <t xml:space="preserve">19 04 04 </t>
  </si>
  <si>
    <t xml:space="preserve"> aqueous liquid wastes from vitrified waste tempering</t>
  </si>
  <si>
    <t xml:space="preserve">19 05 </t>
  </si>
  <si>
    <t xml:space="preserve"> wastes from aerobic treatment of solid wastes</t>
  </si>
  <si>
    <t xml:space="preserve">19 05 01 </t>
  </si>
  <si>
    <t xml:space="preserve"> non-composted fraction of municipal and similar wastes</t>
  </si>
  <si>
    <t xml:space="preserve">19 05 02 </t>
  </si>
  <si>
    <t xml:space="preserve"> non-composted fraction of animal and vegetable waste</t>
  </si>
  <si>
    <t xml:space="preserve">19 05 03 </t>
  </si>
  <si>
    <t xml:space="preserve"> off-specification compost</t>
  </si>
  <si>
    <t xml:space="preserve">19 05 99 </t>
  </si>
  <si>
    <t xml:space="preserve">19 06 </t>
  </si>
  <si>
    <t xml:space="preserve"> wastes from anaerobic treatment of waste</t>
  </si>
  <si>
    <t xml:space="preserve">19 06 03 </t>
  </si>
  <si>
    <t xml:space="preserve"> liquor from anaerobic treatment of municipal waste</t>
  </si>
  <si>
    <t xml:space="preserve">19 06 04 </t>
  </si>
  <si>
    <t xml:space="preserve"> digestate from anaerobic treatment of municipal waste</t>
  </si>
  <si>
    <t xml:space="preserve">19 06 05 </t>
  </si>
  <si>
    <t xml:space="preserve"> liquor from anaerobic treatment of animal and vegetable waste</t>
  </si>
  <si>
    <t xml:space="preserve">19 06 06 </t>
  </si>
  <si>
    <t xml:space="preserve"> digestate from anaerobic treatment of animal and vegetable waste</t>
  </si>
  <si>
    <t xml:space="preserve">19 06 99 </t>
  </si>
  <si>
    <t xml:space="preserve">19 07 </t>
  </si>
  <si>
    <t xml:space="preserve"> landfill leachate</t>
  </si>
  <si>
    <t xml:space="preserve">19 07 02* </t>
  </si>
  <si>
    <t xml:space="preserve"> landfill leachate containing dangerous substances</t>
  </si>
  <si>
    <t xml:space="preserve">19 07 03 </t>
  </si>
  <si>
    <t xml:space="preserve"> landfill leachate other than those mentioned in 19 07 02</t>
  </si>
  <si>
    <t xml:space="preserve">19 08 </t>
  </si>
  <si>
    <t xml:space="preserve"> wastes from waste water treatment plants not otherwise specified</t>
  </si>
  <si>
    <t xml:space="preserve">19 08 01 </t>
  </si>
  <si>
    <t xml:space="preserve"> screenings</t>
  </si>
  <si>
    <t xml:space="preserve">19 08 02 </t>
  </si>
  <si>
    <t xml:space="preserve"> waste from desanding</t>
  </si>
  <si>
    <t xml:space="preserve">19 08 05 </t>
  </si>
  <si>
    <t xml:space="preserve"> sludges from treatment of urban waste water</t>
  </si>
  <si>
    <t xml:space="preserve">19 08 06* </t>
  </si>
  <si>
    <t xml:space="preserve">19 08 07* </t>
  </si>
  <si>
    <t xml:space="preserve"> solutions and sludges from regeneration of ion exchangers</t>
  </si>
  <si>
    <t xml:space="preserve">19 08 08* </t>
  </si>
  <si>
    <t xml:space="preserve"> membrane system waste containing heavy metals</t>
  </si>
  <si>
    <t xml:space="preserve">19 08 09* </t>
  </si>
  <si>
    <t xml:space="preserve"> grease and oil mixture from oil/water separation containing edible oil and fats</t>
  </si>
  <si>
    <t xml:space="preserve">19 08 10* </t>
  </si>
  <si>
    <t xml:space="preserve"> grease and oil mixture from oil/water separation other than those mentioned in 19 08 09</t>
  </si>
  <si>
    <t xml:space="preserve">19 08 11* </t>
  </si>
  <si>
    <t xml:space="preserve"> sludges containing dangerous substances from biological treatment of industrial waste water</t>
  </si>
  <si>
    <t xml:space="preserve">19 08 12 </t>
  </si>
  <si>
    <t xml:space="preserve"> sludges from biological treatment of industrial waste water other than those mentioned in 19 08 11</t>
  </si>
  <si>
    <t xml:space="preserve">19 08 13* </t>
  </si>
  <si>
    <t xml:space="preserve"> sludges containing dangerous substances from other treatment of industrial waste water</t>
  </si>
  <si>
    <t xml:space="preserve">19 08 14 </t>
  </si>
  <si>
    <t xml:space="preserve"> sludges from other treatment of industrial waste water other than those mentioned in 19 08 13</t>
  </si>
  <si>
    <t xml:space="preserve">19 08 99 </t>
  </si>
  <si>
    <t xml:space="preserve">19 09 </t>
  </si>
  <si>
    <t xml:space="preserve"> wastes from the preparation of water intended for human consumption or water for industrial use</t>
  </si>
  <si>
    <t xml:space="preserve">19 09 01 </t>
  </si>
  <si>
    <t xml:space="preserve"> solid waste from primary filtration and screenings</t>
  </si>
  <si>
    <t xml:space="preserve">19 09 02 </t>
  </si>
  <si>
    <t xml:space="preserve"> sludges from water clarification</t>
  </si>
  <si>
    <t xml:space="preserve">19 09 03 </t>
  </si>
  <si>
    <t xml:space="preserve"> sludges from decarbonation</t>
  </si>
  <si>
    <t xml:space="preserve">19 09 04 </t>
  </si>
  <si>
    <t xml:space="preserve"> spent activated carbon</t>
  </si>
  <si>
    <t xml:space="preserve">19 09 05 </t>
  </si>
  <si>
    <t xml:space="preserve">19 09 06 </t>
  </si>
  <si>
    <t xml:space="preserve">19 09 99 </t>
  </si>
  <si>
    <t xml:space="preserve">19 10 </t>
  </si>
  <si>
    <t xml:space="preserve"> wastes from shredding of metal-containing wastes</t>
  </si>
  <si>
    <t xml:space="preserve">19 10 01 </t>
  </si>
  <si>
    <t xml:space="preserve"> iron and steel waste</t>
  </si>
  <si>
    <t xml:space="preserve">19 10 02 </t>
  </si>
  <si>
    <t xml:space="preserve"> non-ferrous waste</t>
  </si>
  <si>
    <t xml:space="preserve">19 10 03* </t>
  </si>
  <si>
    <t xml:space="preserve"> fluff-light fraction and dust containing dangerous substances</t>
  </si>
  <si>
    <t xml:space="preserve">19 10 04 </t>
  </si>
  <si>
    <t xml:space="preserve"> fluff-light fraction and dust other than those mentioned in 19 10 03</t>
  </si>
  <si>
    <t xml:space="preserve">19 10 05* </t>
  </si>
  <si>
    <t xml:space="preserve"> other fractions containing dangerous substances</t>
  </si>
  <si>
    <t xml:space="preserve">19 10 06 </t>
  </si>
  <si>
    <t xml:space="preserve"> other fractions other than those mentioned in 19 10 05</t>
  </si>
  <si>
    <t xml:space="preserve">19 11 </t>
  </si>
  <si>
    <t xml:space="preserve"> wastes from oil regeneration</t>
  </si>
  <si>
    <t xml:space="preserve">19 11 01* </t>
  </si>
  <si>
    <t xml:space="preserve">19 11 02* </t>
  </si>
  <si>
    <t xml:space="preserve">19 11 03* </t>
  </si>
  <si>
    <t xml:space="preserve"> aqueous liquid wastes</t>
  </si>
  <si>
    <t xml:space="preserve">19 11 04* </t>
  </si>
  <si>
    <t xml:space="preserve"> wastes from cleaning of fuel with bases</t>
  </si>
  <si>
    <t xml:space="preserve">19 11 05* </t>
  </si>
  <si>
    <t xml:space="preserve"> 19 11 06 </t>
  </si>
  <si>
    <t xml:space="preserve"> sludges from on-site effluent treatment other than those mentioned in 19 11 05</t>
  </si>
  <si>
    <t xml:space="preserve">19 11 07* </t>
  </si>
  <si>
    <t xml:space="preserve"> wastes from flue-gas cleaning</t>
  </si>
  <si>
    <t xml:space="preserve">19 11 99 </t>
  </si>
  <si>
    <t xml:space="preserve">19 12 </t>
  </si>
  <si>
    <t xml:space="preserve"> wastes from the mechanical treatment of waste (for example sorting, crushing, compacting, pelletising) not otherwise specified</t>
  </si>
  <si>
    <t xml:space="preserve">19 12 01 </t>
  </si>
  <si>
    <t xml:space="preserve"> paper and cardboard</t>
  </si>
  <si>
    <t xml:space="preserve">19 12 02 </t>
  </si>
  <si>
    <t xml:space="preserve">19 12 03 </t>
  </si>
  <si>
    <t xml:space="preserve">19 12 04 </t>
  </si>
  <si>
    <t xml:space="preserve"> plastic and rubber</t>
  </si>
  <si>
    <t xml:space="preserve">19 12 05 </t>
  </si>
  <si>
    <t xml:space="preserve">19 12 06* </t>
  </si>
  <si>
    <t xml:space="preserve"> wood containing dangerous substances</t>
  </si>
  <si>
    <t xml:space="preserve">19 12 07 </t>
  </si>
  <si>
    <t xml:space="preserve"> wood other than that mentioned in 19 12 06</t>
  </si>
  <si>
    <t xml:space="preserve">19 12 08 </t>
  </si>
  <si>
    <t xml:space="preserve"> textiles</t>
  </si>
  <si>
    <t xml:space="preserve">19 12 09 </t>
  </si>
  <si>
    <t xml:space="preserve"> minerals (for example sand, stones)</t>
  </si>
  <si>
    <t xml:space="preserve">19 12 10 </t>
  </si>
  <si>
    <t xml:space="preserve"> combustible waste (refuse derived fuel)</t>
  </si>
  <si>
    <t xml:space="preserve">19 12 11* </t>
  </si>
  <si>
    <t xml:space="preserve"> other wastes (including mixtures of materials) from mechanical treatment of waste containing dangerous substances</t>
  </si>
  <si>
    <t xml:space="preserve">19 12 12 </t>
  </si>
  <si>
    <t xml:space="preserve"> other wastes (including mixtures of materials) from mechanical treatment of wastes other than those mentioned in 19 12 11</t>
  </si>
  <si>
    <t xml:space="preserve">19 13 </t>
  </si>
  <si>
    <t xml:space="preserve"> wastes from soil and groundwater remediation</t>
  </si>
  <si>
    <t xml:space="preserve">19 13 01* </t>
  </si>
  <si>
    <t xml:space="preserve"> solid wastes from soil remediation containing dangerous substances</t>
  </si>
  <si>
    <t xml:space="preserve">19 13 02 </t>
  </si>
  <si>
    <t xml:space="preserve"> solid wastes from soil remediation other than those mentioned in 19 13 01</t>
  </si>
  <si>
    <t xml:space="preserve">19 13 03* </t>
  </si>
  <si>
    <t xml:space="preserve"> sludges from soil remediation containing dangerous substances</t>
  </si>
  <si>
    <t xml:space="preserve">19 13 04 </t>
  </si>
  <si>
    <t xml:space="preserve"> sludges from soil remediation other than those mentioned in 19 13 03</t>
  </si>
  <si>
    <t xml:space="preserve">19 13 05* </t>
  </si>
  <si>
    <t xml:space="preserve"> sludges from groundwater remediation containing dangerous substances</t>
  </si>
  <si>
    <t xml:space="preserve">19 13 06 </t>
  </si>
  <si>
    <t xml:space="preserve"> sludges from groundwater remediation other than those mentioned in 19 13 05</t>
  </si>
  <si>
    <t xml:space="preserve">19 13 07* </t>
  </si>
  <si>
    <t xml:space="preserve"> aqueous liquid wastes and aqueous concentrates from groundwater remediation containing dangerous substances</t>
  </si>
  <si>
    <t xml:space="preserve">19 13 08 </t>
  </si>
  <si>
    <t xml:space="preserve"> aqueous liquid wastes and aqueous concentrates from groundwater remediation other than those mentioned in 19 13 07</t>
  </si>
  <si>
    <t xml:space="preserve">20 01 </t>
  </si>
  <si>
    <t xml:space="preserve"> separately collected fractions (except 15 01)</t>
  </si>
  <si>
    <t xml:space="preserve">20 01 01 </t>
  </si>
  <si>
    <t xml:space="preserve">20 01 02 </t>
  </si>
  <si>
    <t xml:space="preserve">20 01 08 </t>
  </si>
  <si>
    <t xml:space="preserve"> biodegradable kitchen and canteen waste</t>
  </si>
  <si>
    <t xml:space="preserve">20 01 10 </t>
  </si>
  <si>
    <t xml:space="preserve"> clothes</t>
  </si>
  <si>
    <t xml:space="preserve">20 01 11 </t>
  </si>
  <si>
    <t xml:space="preserve">20 01 13* </t>
  </si>
  <si>
    <t xml:space="preserve"> solvents</t>
  </si>
  <si>
    <t xml:space="preserve">20 01 14* </t>
  </si>
  <si>
    <t xml:space="preserve"> acids</t>
  </si>
  <si>
    <t xml:space="preserve">20 01 15* </t>
  </si>
  <si>
    <t xml:space="preserve"> alkalines</t>
  </si>
  <si>
    <t xml:space="preserve">20 01 17* </t>
  </si>
  <si>
    <t xml:space="preserve"> photochemicals</t>
  </si>
  <si>
    <t xml:space="preserve">20 01 19* </t>
  </si>
  <si>
    <t xml:space="preserve"> pesticides</t>
  </si>
  <si>
    <t xml:space="preserve">20 01 21* </t>
  </si>
  <si>
    <t xml:space="preserve"> fluorescent tubes and other mercury-containing waste</t>
  </si>
  <si>
    <t xml:space="preserve">20 01 23* </t>
  </si>
  <si>
    <t xml:space="preserve"> discarded equipment containing chlorofluorocarbons</t>
  </si>
  <si>
    <t xml:space="preserve">20 01 25 </t>
  </si>
  <si>
    <t xml:space="preserve"> edible oil and fat</t>
  </si>
  <si>
    <t xml:space="preserve">20 01 26* </t>
  </si>
  <si>
    <t xml:space="preserve"> oil and fat other than those mentioned in 20 01 25</t>
  </si>
  <si>
    <t xml:space="preserve">20 01 27* </t>
  </si>
  <si>
    <t xml:space="preserve"> paint, inks, adhesives and resins containing dangerous substances</t>
  </si>
  <si>
    <t xml:space="preserve">20 01 28 </t>
  </si>
  <si>
    <t xml:space="preserve"> paint, inks, adhesives and resins other than those mentioned in 20 01 27</t>
  </si>
  <si>
    <t xml:space="preserve">20 01 29* </t>
  </si>
  <si>
    <t xml:space="preserve"> detergents containing dangerous substances</t>
  </si>
  <si>
    <t xml:space="preserve">20 01 30 </t>
  </si>
  <si>
    <t xml:space="preserve"> detergents other than those mentioned in 20 01 29</t>
  </si>
  <si>
    <t xml:space="preserve">20 01 31* </t>
  </si>
  <si>
    <t xml:space="preserve">20 01 32 </t>
  </si>
  <si>
    <t xml:space="preserve"> medicines other than those mentioned in 20 01 31</t>
  </si>
  <si>
    <t xml:space="preserve">20 01 33* </t>
  </si>
  <si>
    <t xml:space="preserve"> batteries and accumulators included in 16 06 01, 16 06 02 or 16 06 03 and unsorted batteries and accumulators containing these batteries</t>
  </si>
  <si>
    <t xml:space="preserve">20 01 34 </t>
  </si>
  <si>
    <t xml:space="preserve"> batteries and accumulators other than those mentioned in 20 01 33</t>
  </si>
  <si>
    <t xml:space="preserve">20 01 35* </t>
  </si>
  <si>
    <t xml:space="preserve"> discarded electrical and electronic equipment other than those mentioned in 20 01 21 and 20 01 23 containing hazardous components (6)</t>
  </si>
  <si>
    <t xml:space="preserve">20 01 36 </t>
  </si>
  <si>
    <t xml:space="preserve"> discarded electrical and electronic equipment other than those mentioned in 20 01 21, 20 01 23 and 20 01 35</t>
  </si>
  <si>
    <t xml:space="preserve">20 01 37* </t>
  </si>
  <si>
    <t xml:space="preserve">20 01 38 </t>
  </si>
  <si>
    <t xml:space="preserve"> wood other than that mentioned in 20 01 37</t>
  </si>
  <si>
    <t xml:space="preserve">20 01 39 </t>
  </si>
  <si>
    <t xml:space="preserve"> plastics</t>
  </si>
  <si>
    <t xml:space="preserve">20 01 40 </t>
  </si>
  <si>
    <t xml:space="preserve"> metals</t>
  </si>
  <si>
    <t xml:space="preserve">20 01 41 </t>
  </si>
  <si>
    <t xml:space="preserve"> wastes from chimney sweeping</t>
  </si>
  <si>
    <t xml:space="preserve">20 01 99 </t>
  </si>
  <si>
    <t xml:space="preserve"> other fractions not otherwise specified</t>
  </si>
  <si>
    <t xml:space="preserve">20 02 </t>
  </si>
  <si>
    <t xml:space="preserve"> garden and park wastes (including cemetery waste)</t>
  </si>
  <si>
    <t xml:space="preserve">20 02 01 </t>
  </si>
  <si>
    <t xml:space="preserve"> biodegradable waste</t>
  </si>
  <si>
    <t xml:space="preserve">20 02 02 </t>
  </si>
  <si>
    <t xml:space="preserve"> soil and stones</t>
  </si>
  <si>
    <t xml:space="preserve">20 02 03 </t>
  </si>
  <si>
    <t xml:space="preserve"> other non-biodegradable wastes</t>
  </si>
  <si>
    <t xml:space="preserve">20 03 </t>
  </si>
  <si>
    <t xml:space="preserve"> other municipal wastes</t>
  </si>
  <si>
    <t xml:space="preserve">20 03 01 </t>
  </si>
  <si>
    <t xml:space="preserve"> mixed municipal waste</t>
  </si>
  <si>
    <t xml:space="preserve">20 03 02 </t>
  </si>
  <si>
    <t xml:space="preserve"> waste from markets</t>
  </si>
  <si>
    <t xml:space="preserve">20 03 03 </t>
  </si>
  <si>
    <t xml:space="preserve"> street-cleaning residues</t>
  </si>
  <si>
    <t xml:space="preserve">20 03 04 </t>
  </si>
  <si>
    <t xml:space="preserve"> septic tank sludge</t>
  </si>
  <si>
    <t xml:space="preserve">20 03 06 </t>
  </si>
  <si>
    <t xml:space="preserve"> waste from sewage cleaning</t>
  </si>
  <si>
    <t xml:space="preserve">20 03 07 </t>
  </si>
  <si>
    <t xml:space="preserve"> bulky waste</t>
  </si>
  <si>
    <t xml:space="preserve">20 03 99 </t>
  </si>
  <si>
    <t xml:space="preserve"> municipal wastes not otherwise specified</t>
  </si>
  <si>
    <t>% Waste reused off site</t>
  </si>
  <si>
    <t>% Waste recycled/recovered off site</t>
  </si>
  <si>
    <t>The project value can be entered on the Project Details tab.</t>
  </si>
  <si>
    <t>Where can I enter the project value that is used in the calculations in the KPI report?</t>
  </si>
  <si>
    <r>
      <rPr>
        <u/>
        <sz val="10"/>
        <rFont val="Arial"/>
        <family val="2"/>
      </rPr>
      <t>Estimated Waste</t>
    </r>
    <r>
      <rPr>
        <sz val="10"/>
        <rFont val="Arial"/>
        <family val="2"/>
      </rPr>
      <t xml:space="preserve"> 
Enter the details of any estimated waste arisings in the table provided. You can choose the activity type (Construction, Demolition, Excavation, Refurbishment etc.), the waste stream (Packaging, Glass, Wood etc.) and the proposed waste destination (Reuse on site, Recycled / Recovered off site etc.) from the drop down lists provided.
You will need to enter at least one of the waste totals (either 'Container Size' and 'Number of Containers', 'Tonnes' or 'm</t>
    </r>
    <r>
      <rPr>
        <vertAlign val="superscript"/>
        <sz val="10"/>
        <rFont val="Arial"/>
        <family val="2"/>
      </rPr>
      <t>3</t>
    </r>
    <r>
      <rPr>
        <sz val="10"/>
        <rFont val="Arial"/>
        <family val="2"/>
      </rPr>
      <t>').  The tool has built-in functionality to help you estimate your likely wastes within your projects.  SWMP 'Lite' will automatically calculate tonnes/m</t>
    </r>
    <r>
      <rPr>
        <vertAlign val="superscript"/>
        <sz val="10"/>
        <rFont val="Arial"/>
        <family val="2"/>
      </rPr>
      <t>3</t>
    </r>
    <r>
      <rPr>
        <sz val="10"/>
        <rFont val="Arial"/>
        <family val="2"/>
      </rPr>
      <t xml:space="preserve"> if you enter 'Container Size' and 'Number of Containers' (using standard conversion factors).  A description of the waste and any actions needed to be taken for that waste stream can also be recorded for future reference.  
</t>
    </r>
  </si>
  <si>
    <r>
      <rPr>
        <u/>
        <sz val="10"/>
        <rFont val="Arial"/>
        <family val="2"/>
      </rPr>
      <t>Actual Waste Movements</t>
    </r>
    <r>
      <rPr>
        <sz val="10"/>
        <rFont val="Arial"/>
        <family val="2"/>
      </rPr>
      <t xml:space="preserve">
Enter the known details of any actual waste movements in the table provided. You can choose the 'Activity' (Construction, Demolition, Excavation etc.), the 'Waste stream' (Packaging, Glass, Wood etc.) and the 'Destination' (Landfill, Reuse on site etc.) from the drop down lists provided. 
Further details can be entered in the 'Waste Carrier' and 'Date of Movement' cell ranges as well as details about any other actions taken.  Waste Transfer Note numbers can be recorded in the final column which will assist with your waste audit trail and Duty of Care compliance.</t>
    </r>
  </si>
  <si>
    <r>
      <rPr>
        <u/>
        <sz val="10"/>
        <rFont val="Arial"/>
        <family val="2"/>
      </rPr>
      <t>Project Summary</t>
    </r>
    <r>
      <rPr>
        <b/>
        <sz val="10"/>
        <rFont val="Arial"/>
        <family val="2"/>
      </rPr>
      <t xml:space="preserve">
</t>
    </r>
    <r>
      <rPr>
        <sz val="10"/>
        <rFont val="Arial"/>
        <family val="2"/>
      </rPr>
      <t xml:space="preserve">
Details of all recorded waste arisings are summarised in both the 'Estimated Waste Totals' and 'Actual Waste Totals' tables.  Waste information is summarised by waste stream and destination. You can choose to display either 'Tonnes' or 'm</t>
    </r>
    <r>
      <rPr>
        <vertAlign val="superscript"/>
        <sz val="10"/>
        <rFont val="Arial"/>
        <family val="2"/>
      </rPr>
      <t>3</t>
    </r>
    <r>
      <rPr>
        <sz val="10"/>
        <rFont val="Arial"/>
        <family val="2"/>
      </rPr>
      <t>' by choosing the appropriate unit from the drop-down list.  Details for the different waste activities are shown in the table and chart found in the 'KPI Report' section.  A summary of both the Planned Actions and Actions Taken are displayed in the 'My Actions' tables ('My Actions - Estimated Waste' and 'My Actions - Actual Waste'). Details for each action recorded earlier in the tool are listed and any lessons learned or significant comments can be entered under 'Lessons Learned' cell ranges.  
SWMP 'Lite' also has the facility to allow you to record who has reviewed and approved the completed plan in the SWMP 'Lite' 'Sign-off' table.</t>
    </r>
  </si>
  <si>
    <r>
      <rPr>
        <u/>
        <sz val="10"/>
        <rFont val="Arial"/>
        <family val="2"/>
      </rPr>
      <t>Frequently Asked Questions (FAQ)</t>
    </r>
    <r>
      <rPr>
        <b/>
        <sz val="10"/>
        <rFont val="Arial"/>
        <family val="2"/>
      </rPr>
      <t xml:space="preserve">
</t>
    </r>
    <r>
      <rPr>
        <sz val="10"/>
        <rFont val="Arial"/>
        <family val="2"/>
      </rPr>
      <t xml:space="preserve">A Frequently Asked Questions (FAQ) sheet has been provided with answers to common issues that you may have when using SWMP 'Lite'.    This can be accessed by either clicking on the 'FAQ' tab at the bottom of the worksheet or the FAQ button when you are in the Estimated Waste, Actual Waste Movements or Project Summary tabs.  </t>
    </r>
  </si>
  <si>
    <r>
      <rPr>
        <u/>
        <sz val="10"/>
        <rFont val="Arial"/>
        <family val="2"/>
      </rPr>
      <t>Example sheets</t>
    </r>
    <r>
      <rPr>
        <b/>
        <i/>
        <u/>
        <sz val="10"/>
        <rFont val="Arial"/>
        <family val="2"/>
      </rPr>
      <t xml:space="preserve">
</t>
    </r>
    <r>
      <rPr>
        <sz val="10"/>
        <rFont val="Arial"/>
        <family val="2"/>
      </rPr>
      <t xml:space="preserve">
Two example worksheets have been provided to help demonstrate the type of information that you will need to populate your Estimated Waste and Actual Waste Movement worksheets.  You can access these via the 'Example Sheet' button when you are in 'Estimated Waste' and 'Actual Waste Movements' tabs.</t>
    </r>
  </si>
  <si>
    <r>
      <rPr>
        <u/>
        <sz val="10"/>
        <rFont val="Arial"/>
        <family val="2"/>
      </rPr>
      <t xml:space="preserve">Further notes and guidance
</t>
    </r>
    <r>
      <rPr>
        <sz val="10"/>
        <rFont val="Arial"/>
        <family val="2"/>
      </rPr>
      <t xml:space="preserve">
There is further guidance on how to use the SWMP 'Lite' in each sheet.
Simply hover over a box where you see a red triangle in the corner (as shown here) to access helpful user notes. </t>
    </r>
  </si>
  <si>
    <t>Project Details</t>
  </si>
  <si>
    <t>Description:</t>
  </si>
  <si>
    <t>Version Number</t>
  </si>
  <si>
    <t>Data Entered By</t>
  </si>
  <si>
    <t>J. Smith</t>
  </si>
  <si>
    <t>Details/Notes</t>
  </si>
  <si>
    <t>Keep track of what data has been entered and by whom here.</t>
  </si>
  <si>
    <t>Site Waste Management Plan 'Lite' Change Log</t>
  </si>
  <si>
    <t>Asphalt (17 03 02)</t>
  </si>
  <si>
    <t>Asphalt (17 03 03)</t>
  </si>
  <si>
    <t>Asphalt_17_03_03</t>
  </si>
  <si>
    <t>Balance cut/fill quantities</t>
  </si>
  <si>
    <t>Cold recycling of pavement materials</t>
  </si>
  <si>
    <t>Design to retain as much of existing building fabric as possible</t>
  </si>
  <si>
    <t>Design to retain existing building fabric components</t>
  </si>
  <si>
    <t>Designing site layout to use existing topography and features</t>
  </si>
  <si>
    <t>In-situ remediation or encapsulation of contaminated land</t>
  </si>
  <si>
    <t>Manufacture soils on site using PAS 100 compost</t>
  </si>
  <si>
    <t>Reduce the range of materials required to encourage reuse of offcuts</t>
  </si>
  <si>
    <t>Refurbish instead of replacing structures or components</t>
  </si>
  <si>
    <t>Reusing existing products and materials</t>
  </si>
  <si>
    <t>Simplify the design, form or layout without compromising the design concept</t>
  </si>
  <si>
    <t>Treating of soils with cementitious agents / use of hydraulically bound materials (HBM)</t>
  </si>
  <si>
    <t>Use pre-demolition audit to increase reuse and recycling of existing building components</t>
  </si>
  <si>
    <t>Use pre-refurbishment audit to increase reuse and recycling of existing building components</t>
  </si>
  <si>
    <t>Using just-in-time delivery</t>
  </si>
  <si>
    <t>20T</t>
  </si>
  <si>
    <t>truck</t>
  </si>
  <si>
    <t xml:space="preserve">Welcome to the Site Waste Management Plan (SWMP) 'Lite'  tool. It is intended for use by clients, designers and contractors on all projects, and is particularly well suited for small projects (&lt;£300k). 
Construction and demolition waste represents about 50% of all waste in Scotland, making the construction sector the country’s single largest waste producer. Reduction and better management of construction waste is therefore a significant issue for Scotland, being driven by a number of policy and legislation drivers including: 
-  Scotland’s Zero Waste Plan, incorporating Scotland’s target to recycle and recover 70% of construction and demolition waste by 2020, supporting the European Waste Framework Directive and the Waste Hierarchy 
-  Making Things Last - A Circular Economy Strategy for Scotland, which identifies construction and the built environment as one of four priority areas for action
-  Scottish Building Standards, especially Domestic and Non-Domestic Sustainability Standards
Using SWMP ‘Lite’ early in projects, and working through the tool’s stages, can help to plan, implement, monitor and review waste minimisation and management on construction sites and achieve cost savings.  This can enhance your company's reputation and increase the chance of winning work, as well as helping to comply with legislation and improving environmental performance, helping to improve resource efficiency and fight climate change.
Use the SWMP 'Lite' tool to:
1. estimate waste (and identify waste reduction actions);
2. record actual waste movements and (record if actions have been implemented); and 
3. review project performance.
</t>
  </si>
  <si>
    <t>All November returns for M Brown Waste Management Ltd added</t>
  </si>
  <si>
    <t>Once you have entered your waste type and proposed waste destination the SWMP 'Lite' spreadsheet will automatically supply a default recovery rate based on industry standard data.   Unless you have reason to believe differently you should assume the default rate is appropriate for your activity.</t>
  </si>
  <si>
    <t>You should choose the most appropriate activity from the drop-down list available.  This is likely to be: ‘Construction’ (for building new structures), ‘Demolition’ (for removing existing material from site that requires demolishing), and ‘Excavation’ (removing material through groundwork operations, such as road planning).</t>
  </si>
  <si>
    <t xml:space="preserve">You should use this as an opportunity to contact your waste contractor who will be obliged to tell you exactly what happens to your waste once removed from your site. You can then include this information and use it to investigate if this is the best option for managing your waste.  </t>
  </si>
  <si>
    <r>
      <t>m</t>
    </r>
    <r>
      <rPr>
        <b/>
        <vertAlign val="superscript"/>
        <sz val="9"/>
        <rFont val="Arial"/>
        <family val="2"/>
      </rPr>
      <t>3</t>
    </r>
  </si>
  <si>
    <r>
      <t>m</t>
    </r>
    <r>
      <rPr>
        <b/>
        <vertAlign val="superscript"/>
        <sz val="9"/>
        <color indexed="9"/>
        <rFont val="Arial"/>
        <family val="2"/>
      </rPr>
      <t>3</t>
    </r>
  </si>
  <si>
    <t>Note</t>
  </si>
  <si>
    <t>Updated December 2017 from BRE SmartWaste Data</t>
  </si>
  <si>
    <r>
      <rPr>
        <sz val="12"/>
        <rFont val="Arial"/>
        <family val="2"/>
      </rPr>
      <t>User Notes</t>
    </r>
    <r>
      <rPr>
        <sz val="10"/>
        <rFont val="Arial"/>
        <family val="2"/>
      </rPr>
      <t xml:space="preserve">
</t>
    </r>
    <r>
      <rPr>
        <b/>
        <sz val="10"/>
        <rFont val="Arial"/>
        <family val="2"/>
      </rPr>
      <t xml:space="preserve">
</t>
    </r>
    <r>
      <rPr>
        <u/>
        <sz val="10"/>
        <rFont val="Arial"/>
        <family val="2"/>
      </rPr>
      <t xml:space="preserve">Getting Started
</t>
    </r>
    <r>
      <rPr>
        <sz val="10"/>
        <rFont val="Arial"/>
        <family val="2"/>
      </rPr>
      <t xml:space="preserve">
The Project Details worksheet contains text boxes for the basic project details, together with a system for recording Waste Consignment Notes and Waste Management Licences. You can enter the Project Title, Project Location and Project Value details as well as the name of the owner of the tool and when the spreadsheet was last updated. These details will be carried through to all the other construction stages.
The spreadsheet is split into this Introduction worksheet, Change Log, Project Details, Estimated Waste, Actual Waste and Project Summary. Additional tabs are a Frequently Asked Questions (FAQ) and two completed examples: one for Estimated Waste and one for Actual Waste. To navigate between the tabs, just click on them.
Once new data has been entered, please fill in the change log.</t>
    </r>
  </si>
  <si>
    <t>Non-hazardous sludge (19 02 06)</t>
  </si>
  <si>
    <t>Refrigerant gases (16 05 04*)</t>
  </si>
  <si>
    <t>Refrigeration gases (Non-hazardous) (16 05 05)</t>
  </si>
  <si>
    <t>3-axle truck</t>
  </si>
  <si>
    <t>4-axle truck</t>
  </si>
  <si>
    <t>2-axle truck</t>
  </si>
  <si>
    <t>2-</t>
  </si>
  <si>
    <t>3-</t>
  </si>
  <si>
    <t>4-</t>
  </si>
  <si>
    <r>
      <t xml:space="preserve">The 'Number of containers' cell range will only accept whole numbers. You should select the closest whole number of containers you have.  For example, if you have two full containers and one three quarters full you should enter </t>
    </r>
    <r>
      <rPr>
        <b/>
        <sz val="9"/>
        <rFont val="Arial"/>
        <family val="2"/>
      </rPr>
      <t>three</t>
    </r>
    <r>
      <rPr>
        <sz val="9"/>
        <rFont val="Arial"/>
        <family val="2"/>
      </rPr>
      <t xml:space="preserve"> containers.  Or better still, enter the actual weight from the waste consignment note.</t>
    </r>
  </si>
  <si>
    <t>What do I do if I'm re-using some material and recycling or landfilling the rest?</t>
  </si>
  <si>
    <t xml:space="preserve">If you are not treating all of a material in the same way, split it into more than one row and describe each proportion appropriately. </t>
  </si>
  <si>
    <t>If you are re-using material, either on or off site, then the SWMP Lite assumes a recovery rate of 100% (as everything is being re-used).  If material is sent to landfill, the recovery rate is obviously 0%. For material that is sent for recycling, rates are taken from recent research but can be changed manually if you are confident that you have better information.</t>
  </si>
  <si>
    <t>Why are default recovery rates set as they 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</si>
</sst>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164" formatCode="&quot;£&quot;#,##0.00"/>
    <numFmt numFmtId="165" formatCode="###,###,###"/>
    <numFmt numFmtId="166" formatCode="0.000"/>
    <numFmt numFmtId="167" formatCode="###"/>
    <numFmt numFmtId="168" formatCode="&quot;£&quot;#,##0"/>
    <numFmt numFmtId="169" formatCode="0.00;\-0;;@"/>
    <numFmt numFmtId="170" formatCode="&quot;£&quot;#,##0;[Red]&quot;£&quot;#,##0"/>
    <numFmt numFmtId="171" formatCode="[$-F800]dddd\,\ mmmm\ dd\,\ yyyy"/>
  </numFmts>
  <fonts count="66" x14ac:knownFonts="1">
    <font>
      <sz val="10"/>
      <name val="Arial"/>
    </font>
    <font>
      <b/>
      <sz val="10"/>
      <name val="Tahoma"/>
      <family val="2"/>
    </font>
    <font>
      <sz val="10"/>
      <name val="Tahoma"/>
      <family val="2"/>
    </font>
    <font>
      <b/>
      <sz val="14"/>
      <color indexed="18"/>
      <name val="Tahoma"/>
      <family val="2"/>
    </font>
    <font>
      <u/>
      <sz val="10"/>
      <color indexed="12"/>
      <name val="Arial"/>
      <family val="2"/>
    </font>
    <font>
      <b/>
      <sz val="12"/>
      <color indexed="18"/>
      <name val="Tahoma"/>
      <family val="2"/>
    </font>
    <font>
      <b/>
      <sz val="8"/>
      <color indexed="81"/>
      <name val="Tahoma"/>
      <family val="2"/>
    </font>
    <font>
      <sz val="8"/>
      <color indexed="81"/>
      <name val="Tahoma"/>
      <family val="2"/>
    </font>
    <font>
      <b/>
      <sz val="8"/>
      <color indexed="18"/>
      <name val="Tahoma"/>
      <family val="2"/>
    </font>
    <font>
      <sz val="10"/>
      <name val="Arial"/>
      <family val="2"/>
    </font>
    <font>
      <sz val="8"/>
      <name val="Tahoma"/>
      <family val="2"/>
    </font>
    <font>
      <b/>
      <vertAlign val="superscript"/>
      <sz val="10"/>
      <name val="Tahoma"/>
      <family val="2"/>
    </font>
    <font>
      <b/>
      <sz val="10"/>
      <name val="Arial"/>
      <family val="2"/>
    </font>
    <font>
      <sz val="10"/>
      <color indexed="8"/>
      <name val="Tahoma"/>
      <family val="2"/>
    </font>
    <font>
      <sz val="10"/>
      <color indexed="8"/>
      <name val="Arial"/>
      <family val="2"/>
    </font>
    <font>
      <b/>
      <sz val="14"/>
      <name val="Arial"/>
      <family val="2"/>
    </font>
    <font>
      <sz val="10"/>
      <color indexed="8"/>
      <name val="MS Sans Serif"/>
      <family val="2"/>
    </font>
    <font>
      <sz val="10"/>
      <color indexed="10"/>
      <name val="Tahoma"/>
      <family val="2"/>
    </font>
    <font>
      <u/>
      <sz val="10"/>
      <color indexed="12"/>
      <name val="Tahoma"/>
      <family val="2"/>
    </font>
    <font>
      <sz val="10"/>
      <color indexed="18"/>
      <name val="Tahoma"/>
      <family val="2"/>
    </font>
    <font>
      <vertAlign val="superscript"/>
      <sz val="10"/>
      <name val="Tahoma"/>
      <family val="2"/>
    </font>
    <font>
      <b/>
      <sz val="10"/>
      <color indexed="9"/>
      <name val="Tahoma"/>
      <family val="2"/>
    </font>
    <font>
      <sz val="10"/>
      <name val="Arial"/>
      <family val="2"/>
    </font>
    <font>
      <sz val="11"/>
      <name val="Tahoma"/>
      <family val="2"/>
    </font>
    <font>
      <sz val="9"/>
      <color indexed="81"/>
      <name val="Tahoma"/>
      <family val="2"/>
    </font>
    <font>
      <b/>
      <sz val="9"/>
      <color indexed="81"/>
      <name val="Tahoma"/>
      <family val="2"/>
    </font>
    <font>
      <sz val="9"/>
      <name val="Verdana"/>
      <family val="2"/>
    </font>
    <font>
      <sz val="12"/>
      <name val="Arial"/>
      <family val="2"/>
    </font>
    <font>
      <vertAlign val="superscript"/>
      <sz val="10"/>
      <name val="Arial"/>
      <family val="2"/>
    </font>
    <font>
      <i/>
      <sz val="10"/>
      <name val="Arial"/>
      <family val="2"/>
    </font>
    <font>
      <b/>
      <sz val="12"/>
      <name val="Arial"/>
      <family val="2"/>
    </font>
    <font>
      <sz val="9"/>
      <name val="Arial"/>
      <family val="2"/>
    </font>
    <font>
      <vertAlign val="superscript"/>
      <sz val="9"/>
      <color indexed="9"/>
      <name val="Arial"/>
      <family val="2"/>
    </font>
    <font>
      <i/>
      <sz val="9"/>
      <name val="Arial"/>
      <family val="2"/>
    </font>
    <font>
      <sz val="9"/>
      <color indexed="18"/>
      <name val="Arial"/>
      <family val="2"/>
    </font>
    <font>
      <u/>
      <sz val="9"/>
      <name val="Arial"/>
      <family val="2"/>
    </font>
    <font>
      <b/>
      <sz val="9"/>
      <name val="Arial"/>
      <family val="2"/>
    </font>
    <font>
      <sz val="20"/>
      <name val="Arial"/>
      <family val="2"/>
    </font>
    <font>
      <vertAlign val="superscript"/>
      <sz val="10"/>
      <color indexed="9"/>
      <name val="Arial"/>
      <family val="2"/>
    </font>
    <font>
      <b/>
      <sz val="16"/>
      <name val="Arial"/>
      <family val="2"/>
    </font>
    <font>
      <b/>
      <sz val="11"/>
      <name val="Arial"/>
      <family val="2"/>
    </font>
    <font>
      <b/>
      <sz val="8"/>
      <name val="Arial"/>
      <family val="2"/>
    </font>
    <font>
      <i/>
      <sz val="8"/>
      <name val="Arial"/>
      <family val="2"/>
    </font>
    <font>
      <sz val="7"/>
      <name val="Arial"/>
      <family val="2"/>
    </font>
    <font>
      <sz val="8"/>
      <name val="Arial"/>
      <family val="2"/>
    </font>
    <font>
      <u/>
      <sz val="10"/>
      <name val="Arial"/>
      <family val="2"/>
    </font>
    <font>
      <b/>
      <i/>
      <u/>
      <sz val="10"/>
      <name val="Arial"/>
      <family val="2"/>
    </font>
    <font>
      <b/>
      <vertAlign val="superscript"/>
      <sz val="9"/>
      <name val="Arial"/>
      <family val="2"/>
    </font>
    <font>
      <b/>
      <vertAlign val="superscript"/>
      <sz val="9"/>
      <color indexed="9"/>
      <name val="Arial"/>
      <family val="2"/>
    </font>
    <font>
      <sz val="11"/>
      <color theme="1"/>
      <name val="Calibri"/>
      <family val="2"/>
      <scheme val="minor"/>
    </font>
    <font>
      <sz val="10"/>
      <color theme="1"/>
      <name val="Calibri"/>
      <family val="2"/>
      <scheme val="minor"/>
    </font>
    <font>
      <b/>
      <sz val="11"/>
      <name val="Calibri"/>
      <family val="2"/>
      <scheme val="minor"/>
    </font>
    <font>
      <sz val="9"/>
      <color theme="0"/>
      <name val="Verdana"/>
      <family val="2"/>
    </font>
    <font>
      <sz val="20"/>
      <color theme="1"/>
      <name val="Arial"/>
      <family val="2"/>
    </font>
    <font>
      <b/>
      <sz val="9"/>
      <color rgb="FF00B0D2"/>
      <name val="Arial"/>
      <family val="2"/>
    </font>
    <font>
      <sz val="9"/>
      <color theme="0"/>
      <name val="Arial"/>
      <family val="2"/>
    </font>
    <font>
      <i/>
      <sz val="9"/>
      <color theme="0"/>
      <name val="Arial"/>
      <family val="2"/>
    </font>
    <font>
      <sz val="9"/>
      <color rgb="FF0F2B5B"/>
      <name val="Arial"/>
      <family val="2"/>
    </font>
    <font>
      <sz val="9"/>
      <color theme="1"/>
      <name val="Arial"/>
      <family val="2"/>
    </font>
    <font>
      <sz val="10"/>
      <color theme="0"/>
      <name val="Arial"/>
      <family val="2"/>
    </font>
    <font>
      <b/>
      <sz val="14"/>
      <color rgb="FF0F2B5B"/>
      <name val="Arial"/>
      <family val="2"/>
    </font>
    <font>
      <b/>
      <sz val="10"/>
      <color theme="0"/>
      <name val="Arial"/>
      <family val="2"/>
    </font>
    <font>
      <b/>
      <sz val="9"/>
      <color theme="1"/>
      <name val="Arial"/>
      <family val="2"/>
    </font>
    <font>
      <b/>
      <sz val="9"/>
      <color theme="0"/>
      <name val="Arial"/>
      <family val="2"/>
    </font>
    <font>
      <b/>
      <sz val="9"/>
      <color theme="0"/>
      <name val="Verdana"/>
      <family val="2"/>
    </font>
    <font>
      <u/>
      <sz val="9"/>
      <color theme="1"/>
      <name val="Arial"/>
      <family val="2"/>
    </font>
  </fonts>
  <fills count="2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indexed="18"/>
        <bgColor indexed="64"/>
      </patternFill>
    </fill>
    <fill>
      <patternFill patternType="solid">
        <fgColor indexed="9"/>
        <bgColor indexed="8"/>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848B8C"/>
        <bgColor indexed="64"/>
      </patternFill>
    </fill>
    <fill>
      <patternFill patternType="solid">
        <fgColor rgb="FFEBE8DC"/>
        <bgColor indexed="64"/>
      </patternFill>
    </fill>
    <fill>
      <patternFill patternType="solid">
        <fgColor rgb="FFFFFFFF"/>
        <bgColor indexed="64"/>
      </patternFill>
    </fill>
    <fill>
      <patternFill patternType="solid">
        <fgColor rgb="FF0F2B5B"/>
        <bgColor indexed="64"/>
      </patternFill>
    </fill>
    <fill>
      <patternFill patternType="solid">
        <fgColor rgb="FFD1D3D4"/>
        <bgColor indexed="64"/>
      </patternFill>
    </fill>
    <fill>
      <patternFill patternType="solid">
        <fgColor rgb="FF00B0D2"/>
        <bgColor indexed="64"/>
      </patternFill>
    </fill>
    <fill>
      <patternFill patternType="solid">
        <fgColor theme="8"/>
        <bgColor indexed="64"/>
      </patternFill>
    </fill>
    <fill>
      <patternFill patternType="solid">
        <fgColor theme="9" tint="-0.249977111117893"/>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ck">
        <color indexed="56"/>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ck">
        <color indexed="18"/>
      </bottom>
      <diagonal/>
    </border>
    <border>
      <left/>
      <right style="thick">
        <color indexed="18"/>
      </right>
      <top/>
      <bottom/>
      <diagonal/>
    </border>
    <border>
      <left style="thin">
        <color indexed="64"/>
      </left>
      <right/>
      <top style="thin">
        <color indexed="64"/>
      </top>
      <bottom style="thin">
        <color indexed="64"/>
      </bottom>
      <diagonal/>
    </border>
    <border>
      <left style="thin">
        <color indexed="22"/>
      </left>
      <right style="thin">
        <color indexed="22"/>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bottom style="thin">
        <color indexed="64"/>
      </bottom>
      <diagonal/>
    </border>
    <border>
      <left/>
      <right style="medium">
        <color indexed="64"/>
      </right>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rgb="FF00B0D2"/>
      </right>
      <top/>
      <bottom/>
      <diagonal/>
    </border>
    <border>
      <left/>
      <right/>
      <top style="medium">
        <color rgb="FF00B0D2"/>
      </top>
      <bottom/>
      <diagonal/>
    </border>
    <border>
      <left/>
      <right style="medium">
        <color rgb="FF00B0D2"/>
      </right>
      <top style="medium">
        <color rgb="FF00B0D2"/>
      </top>
      <bottom/>
      <diagonal/>
    </border>
    <border>
      <left/>
      <right style="medium">
        <color rgb="FF00B0D2"/>
      </right>
      <top/>
      <bottom/>
      <diagonal/>
    </border>
    <border>
      <left/>
      <right/>
      <top/>
      <bottom style="medium">
        <color rgb="FF00B0D2"/>
      </bottom>
      <diagonal/>
    </border>
    <border>
      <left/>
      <right style="medium">
        <color rgb="FF00B0D2"/>
      </right>
      <top/>
      <bottom style="medium">
        <color rgb="FF00B0D2"/>
      </bottom>
      <diagonal/>
    </border>
    <border>
      <left style="medium">
        <color theme="1"/>
      </left>
      <right/>
      <top style="medium">
        <color theme="1"/>
      </top>
      <bottom style="medium">
        <color theme="1"/>
      </bottom>
      <diagonal/>
    </border>
    <border>
      <left/>
      <right/>
      <top style="medium">
        <color theme="1"/>
      </top>
      <bottom style="medium">
        <color theme="1"/>
      </bottom>
      <diagonal/>
    </border>
  </borders>
  <cellStyleXfs count="8">
    <xf numFmtId="0" fontId="0" fillId="0" borderId="0"/>
    <xf numFmtId="44" fontId="22" fillId="0" borderId="0" applyFont="0" applyFill="0" applyBorder="0" applyAlignment="0" applyProtection="0"/>
    <xf numFmtId="3" fontId="50" fillId="7" borderId="0">
      <alignment horizontal="left" vertical="center"/>
    </xf>
    <xf numFmtId="0" fontId="4" fillId="0" borderId="0" applyNumberFormat="0" applyFill="0" applyBorder="0" applyAlignment="0" applyProtection="0">
      <alignment vertical="top"/>
      <protection locked="0"/>
    </xf>
    <xf numFmtId="0" fontId="9" fillId="0" borderId="0"/>
    <xf numFmtId="0" fontId="49" fillId="0" borderId="0"/>
    <xf numFmtId="0" fontId="14" fillId="0" borderId="0"/>
    <xf numFmtId="0" fontId="16" fillId="0" borderId="0"/>
  </cellStyleXfs>
  <cellXfs count="778">
    <xf numFmtId="0" fontId="0" fillId="0" borderId="0" xfId="0"/>
    <xf numFmtId="0" fontId="2" fillId="0" borderId="0" xfId="0" applyFont="1"/>
    <xf numFmtId="0" fontId="2" fillId="0" borderId="0" xfId="0" applyFont="1" applyAlignment="1">
      <alignment vertical="center"/>
    </xf>
    <xf numFmtId="0" fontId="2" fillId="0" borderId="0" xfId="4" applyFont="1"/>
    <xf numFmtId="0" fontId="1" fillId="0" borderId="0" xfId="4" applyFont="1"/>
    <xf numFmtId="0" fontId="2" fillId="0" borderId="0" xfId="4" applyFont="1" applyBorder="1"/>
    <xf numFmtId="0" fontId="2" fillId="0" borderId="1" xfId="4" applyFont="1" applyBorder="1" applyAlignment="1" applyProtection="1">
      <alignment horizontal="center"/>
      <protection locked="0"/>
    </xf>
    <xf numFmtId="0" fontId="2" fillId="0" borderId="2" xfId="4" applyFont="1" applyBorder="1" applyAlignment="1" applyProtection="1">
      <alignment horizontal="center"/>
      <protection locked="0"/>
    </xf>
    <xf numFmtId="0" fontId="1" fillId="0" borderId="0" xfId="4" applyFont="1" applyBorder="1"/>
    <xf numFmtId="0" fontId="1" fillId="3" borderId="3" xfId="4" applyFont="1" applyFill="1" applyBorder="1" applyAlignment="1">
      <alignment horizontal="center" vertical="center" wrapText="1"/>
    </xf>
    <xf numFmtId="0" fontId="3" fillId="0" borderId="0" xfId="4" applyFont="1"/>
    <xf numFmtId="0" fontId="2" fillId="0" borderId="4" xfId="4" applyFont="1" applyBorder="1"/>
    <xf numFmtId="0" fontId="8" fillId="0" borderId="0" xfId="4" applyFont="1" applyFill="1" applyBorder="1" applyAlignment="1">
      <alignment vertical="center" wrapText="1"/>
    </xf>
    <xf numFmtId="0" fontId="2" fillId="0" borderId="1" xfId="4" applyFont="1" applyBorder="1" applyAlignment="1" applyProtection="1">
      <alignment horizontal="center" wrapText="1"/>
      <protection locked="0"/>
    </xf>
    <xf numFmtId="0" fontId="2" fillId="4" borderId="2" xfId="4" applyFont="1" applyFill="1" applyBorder="1" applyAlignment="1">
      <alignment horizontal="center"/>
    </xf>
    <xf numFmtId="0" fontId="1" fillId="3" borderId="3" xfId="4" applyFont="1" applyFill="1" applyBorder="1" applyAlignment="1">
      <alignment horizontal="center" vertical="center"/>
    </xf>
    <xf numFmtId="0" fontId="1" fillId="3" borderId="5" xfId="4" applyFont="1" applyFill="1" applyBorder="1" applyAlignment="1">
      <alignment horizontal="center" vertical="center" wrapText="1"/>
    </xf>
    <xf numFmtId="0" fontId="1" fillId="3" borderId="6" xfId="4" applyFont="1" applyFill="1" applyBorder="1" applyAlignment="1">
      <alignment horizontal="center" vertical="center" wrapText="1"/>
    </xf>
    <xf numFmtId="0" fontId="2" fillId="3" borderId="2" xfId="4" applyFont="1" applyFill="1" applyBorder="1"/>
    <xf numFmtId="0" fontId="5" fillId="0" borderId="0" xfId="4" applyFont="1" applyFill="1" applyBorder="1" applyAlignment="1">
      <alignment vertical="center" wrapText="1"/>
    </xf>
    <xf numFmtId="0" fontId="9" fillId="0" borderId="0" xfId="4"/>
    <xf numFmtId="0" fontId="2" fillId="0" borderId="0" xfId="4" applyFont="1" applyAlignment="1">
      <alignment vertical="center"/>
    </xf>
    <xf numFmtId="0" fontId="1" fillId="3" borderId="7" xfId="4" applyFont="1" applyFill="1" applyBorder="1" applyAlignment="1">
      <alignment horizontal="center" vertical="center" wrapText="1"/>
    </xf>
    <xf numFmtId="166" fontId="2" fillId="0" borderId="0" xfId="4" applyNumberFormat="1" applyFont="1"/>
    <xf numFmtId="0" fontId="9" fillId="0" borderId="0" xfId="4" applyFont="1"/>
    <xf numFmtId="0" fontId="2" fillId="0" borderId="0" xfId="0" applyFont="1" applyAlignment="1">
      <alignment horizontal="left"/>
    </xf>
    <xf numFmtId="0" fontId="2" fillId="0" borderId="0" xfId="0" applyFont="1" applyAlignment="1">
      <alignment horizontal="left" vertical="center"/>
    </xf>
    <xf numFmtId="0" fontId="2" fillId="0" borderId="0" xfId="4" applyFont="1" applyAlignment="1"/>
    <xf numFmtId="0" fontId="2" fillId="0" borderId="0" xfId="4" applyFont="1" applyAlignment="1">
      <alignment wrapText="1"/>
    </xf>
    <xf numFmtId="0" fontId="2" fillId="0" borderId="0" xfId="4" applyFont="1" applyAlignment="1">
      <alignment horizontal="center"/>
    </xf>
    <xf numFmtId="0" fontId="2" fillId="7" borderId="0" xfId="4" applyFont="1" applyFill="1"/>
    <xf numFmtId="0" fontId="2" fillId="3" borderId="8" xfId="4" applyFont="1" applyFill="1" applyBorder="1"/>
    <xf numFmtId="0" fontId="2" fillId="3" borderId="9" xfId="4" applyFont="1" applyFill="1" applyBorder="1"/>
    <xf numFmtId="0" fontId="2" fillId="0" borderId="0" xfId="0" applyFont="1" applyBorder="1" applyAlignment="1">
      <alignment horizontal="left"/>
    </xf>
    <xf numFmtId="0" fontId="2" fillId="3" borderId="0" xfId="4" applyFont="1" applyFill="1" applyBorder="1"/>
    <xf numFmtId="0" fontId="2" fillId="0" borderId="0" xfId="4" applyFont="1" applyFill="1" applyBorder="1"/>
    <xf numFmtId="0" fontId="2" fillId="0" borderId="0" xfId="4" applyFont="1" applyFill="1" applyBorder="1" applyAlignment="1">
      <alignment horizontal="center"/>
    </xf>
    <xf numFmtId="0" fontId="2" fillId="3" borderId="10" xfId="4" applyFont="1" applyFill="1" applyBorder="1"/>
    <xf numFmtId="0" fontId="2" fillId="3" borderId="11" xfId="4" applyFont="1" applyFill="1" applyBorder="1"/>
    <xf numFmtId="0" fontId="9" fillId="2" borderId="0" xfId="4" applyFill="1"/>
    <xf numFmtId="17" fontId="2" fillId="2" borderId="0" xfId="4" applyNumberFormat="1" applyFont="1" applyFill="1"/>
    <xf numFmtId="0" fontId="2" fillId="2" borderId="0" xfId="4" applyFont="1" applyFill="1" applyAlignment="1">
      <alignment horizontal="left" indent="8"/>
    </xf>
    <xf numFmtId="0" fontId="2" fillId="2" borderId="0" xfId="4" applyFont="1" applyFill="1" applyBorder="1"/>
    <xf numFmtId="0" fontId="12" fillId="2" borderId="0" xfId="4" applyFont="1" applyFill="1"/>
    <xf numFmtId="0" fontId="9" fillId="2" borderId="0" xfId="4" applyFill="1" applyBorder="1" applyAlignment="1">
      <alignment horizontal="right" vertical="top" wrapText="1"/>
    </xf>
    <xf numFmtId="0" fontId="9" fillId="2" borderId="0" xfId="4" applyFill="1" applyBorder="1" applyAlignment="1">
      <alignment horizontal="left" vertical="top" wrapText="1"/>
    </xf>
    <xf numFmtId="0" fontId="9" fillId="4" borderId="10" xfId="4" applyFill="1" applyBorder="1" applyAlignment="1">
      <alignment horizontal="left" vertical="top"/>
    </xf>
    <xf numFmtId="0" fontId="9" fillId="4" borderId="12" xfId="4" applyFill="1" applyBorder="1" applyAlignment="1">
      <alignment horizontal="left" vertical="top" wrapText="1"/>
    </xf>
    <xf numFmtId="0" fontId="9" fillId="4" borderId="13" xfId="4" applyFill="1" applyBorder="1" applyAlignment="1">
      <alignment horizontal="left" vertical="top"/>
    </xf>
    <xf numFmtId="0" fontId="9" fillId="4" borderId="14" xfId="4" applyFill="1" applyBorder="1" applyAlignment="1">
      <alignment horizontal="left" vertical="top"/>
    </xf>
    <xf numFmtId="0" fontId="9" fillId="4" borderId="0" xfId="4" applyFill="1" applyBorder="1" applyAlignment="1">
      <alignment horizontal="left" vertical="top" wrapText="1"/>
    </xf>
    <xf numFmtId="0" fontId="9" fillId="4" borderId="15" xfId="4" applyFill="1" applyBorder="1" applyAlignment="1">
      <alignment horizontal="left" vertical="top"/>
    </xf>
    <xf numFmtId="0" fontId="9" fillId="4" borderId="11" xfId="4" applyFill="1" applyBorder="1" applyAlignment="1">
      <alignment horizontal="left" vertical="top"/>
    </xf>
    <xf numFmtId="0" fontId="12" fillId="4" borderId="16" xfId="4" applyFont="1" applyFill="1" applyBorder="1" applyAlignment="1">
      <alignment horizontal="left" vertical="top" wrapText="1"/>
    </xf>
    <xf numFmtId="0" fontId="9" fillId="4" borderId="17" xfId="4" applyFill="1" applyBorder="1" applyAlignment="1">
      <alignment horizontal="left" vertical="top"/>
    </xf>
    <xf numFmtId="0" fontId="9" fillId="2" borderId="0" xfId="4" applyFill="1" applyAlignment="1">
      <alignment horizontal="right"/>
    </xf>
    <xf numFmtId="0" fontId="15" fillId="2" borderId="0" xfId="4" applyFont="1" applyFill="1"/>
    <xf numFmtId="0" fontId="2" fillId="0" borderId="0" xfId="4" applyFont="1" applyFill="1"/>
    <xf numFmtId="0" fontId="17" fillId="0" borderId="0" xfId="4" applyFont="1" applyFill="1" applyAlignment="1">
      <alignment horizontal="center" wrapText="1"/>
    </xf>
    <xf numFmtId="0" fontId="17" fillId="0" borderId="0" xfId="4" applyFont="1" applyFill="1" applyBorder="1" applyAlignment="1">
      <alignment horizontal="center" wrapText="1"/>
    </xf>
    <xf numFmtId="0" fontId="18" fillId="0" borderId="0" xfId="3" applyFont="1" applyFill="1" applyAlignment="1" applyProtection="1">
      <protection locked="0"/>
    </xf>
    <xf numFmtId="0" fontId="2" fillId="0" borderId="0" xfId="4" applyFont="1" applyFill="1" applyAlignment="1">
      <alignment horizontal="left"/>
    </xf>
    <xf numFmtId="0" fontId="2" fillId="3" borderId="18" xfId="4" applyFont="1" applyFill="1" applyBorder="1" applyAlignment="1" applyProtection="1">
      <alignment horizontal="centerContinuous" vertical="top" wrapText="1"/>
    </xf>
    <xf numFmtId="0" fontId="2" fillId="3" borderId="1" xfId="4" applyFont="1" applyFill="1" applyBorder="1" applyAlignment="1" applyProtection="1">
      <alignment horizontal="centerContinuous" vertical="top" wrapText="1"/>
    </xf>
    <xf numFmtId="0" fontId="1" fillId="3" borderId="2" xfId="4" applyFont="1" applyFill="1" applyBorder="1" applyAlignment="1" applyProtection="1">
      <alignment horizontal="centerContinuous" vertical="top" wrapText="1"/>
    </xf>
    <xf numFmtId="0" fontId="2" fillId="3" borderId="19" xfId="4" applyFont="1" applyFill="1" applyBorder="1" applyAlignment="1" applyProtection="1">
      <alignment horizontal="centerContinuous" vertical="center" wrapText="1"/>
    </xf>
    <xf numFmtId="0" fontId="2" fillId="3" borderId="20" xfId="4" applyFont="1" applyFill="1" applyBorder="1" applyAlignment="1" applyProtection="1">
      <alignment horizontal="centerContinuous" vertical="center" wrapText="1"/>
    </xf>
    <xf numFmtId="0" fontId="19" fillId="3" borderId="20" xfId="4" applyFont="1" applyFill="1" applyBorder="1" applyAlignment="1" applyProtection="1">
      <alignment horizontal="centerContinuous" vertical="center" wrapText="1"/>
    </xf>
    <xf numFmtId="0" fontId="5" fillId="3" borderId="21" xfId="4" applyFont="1" applyFill="1" applyBorder="1" applyAlignment="1" applyProtection="1">
      <alignment horizontal="centerContinuous" vertical="center" wrapText="1"/>
    </xf>
    <xf numFmtId="0" fontId="2" fillId="3" borderId="10" xfId="4" applyFont="1" applyFill="1" applyBorder="1" applyAlignment="1">
      <alignment vertical="center"/>
    </xf>
    <xf numFmtId="0" fontId="2" fillId="3" borderId="12" xfId="4" applyFont="1" applyFill="1" applyBorder="1" applyAlignment="1">
      <alignment vertical="center"/>
    </xf>
    <xf numFmtId="0" fontId="2" fillId="3" borderId="12" xfId="4" applyFont="1" applyFill="1" applyBorder="1" applyAlignment="1">
      <alignment horizontal="left" vertical="center"/>
    </xf>
    <xf numFmtId="0" fontId="2" fillId="3" borderId="13" xfId="4" applyFont="1" applyFill="1" applyBorder="1" applyAlignment="1">
      <alignment vertical="center"/>
    </xf>
    <xf numFmtId="0" fontId="2" fillId="3" borderId="14" xfId="4" applyFont="1" applyFill="1" applyBorder="1" applyAlignment="1">
      <alignment vertical="center"/>
    </xf>
    <xf numFmtId="0" fontId="2" fillId="3" borderId="0" xfId="4" applyFont="1" applyFill="1" applyBorder="1" applyAlignment="1">
      <alignment vertical="center"/>
    </xf>
    <xf numFmtId="0" fontId="2" fillId="3" borderId="0" xfId="4" applyFont="1" applyFill="1" applyBorder="1" applyAlignment="1">
      <alignment horizontal="left" vertical="center"/>
    </xf>
    <xf numFmtId="0" fontId="2" fillId="3" borderId="15" xfId="4" applyFont="1" applyFill="1" applyBorder="1" applyAlignment="1">
      <alignment vertical="center"/>
    </xf>
    <xf numFmtId="0" fontId="2" fillId="3" borderId="0" xfId="4" applyFont="1" applyFill="1" applyBorder="1" applyAlignment="1">
      <alignment horizontal="right" vertical="center"/>
    </xf>
    <xf numFmtId="0" fontId="5" fillId="3" borderId="0" xfId="4" applyFont="1" applyFill="1" applyBorder="1" applyAlignment="1">
      <alignment horizontal="left" vertical="center"/>
    </xf>
    <xf numFmtId="0" fontId="2" fillId="2" borderId="22" xfId="4" applyFont="1" applyFill="1" applyBorder="1"/>
    <xf numFmtId="0" fontId="2" fillId="3" borderId="11" xfId="4" applyFont="1" applyFill="1" applyBorder="1" applyAlignment="1">
      <alignment vertical="center"/>
    </xf>
    <xf numFmtId="0" fontId="2" fillId="3" borderId="16" xfId="4" applyFont="1" applyFill="1" applyBorder="1" applyAlignment="1">
      <alignment vertical="center"/>
    </xf>
    <xf numFmtId="0" fontId="2" fillId="3" borderId="16" xfId="4" applyFont="1" applyFill="1" applyBorder="1" applyAlignment="1">
      <alignment horizontal="left" vertical="center"/>
    </xf>
    <xf numFmtId="0" fontId="2" fillId="3" borderId="17" xfId="4" applyFont="1" applyFill="1" applyBorder="1" applyAlignment="1">
      <alignment vertical="center"/>
    </xf>
    <xf numFmtId="0" fontId="2" fillId="2" borderId="23" xfId="4" applyFont="1" applyFill="1" applyBorder="1"/>
    <xf numFmtId="0" fontId="2" fillId="0" borderId="0" xfId="4" applyFont="1" applyAlignment="1">
      <alignment horizontal="left" vertical="center"/>
    </xf>
    <xf numFmtId="0" fontId="2" fillId="3" borderId="12" xfId="4" applyFont="1" applyFill="1" applyBorder="1"/>
    <xf numFmtId="0" fontId="2" fillId="3" borderId="13" xfId="4" applyFont="1" applyFill="1" applyBorder="1"/>
    <xf numFmtId="0" fontId="2" fillId="3" borderId="14" xfId="4" applyFont="1" applyFill="1" applyBorder="1"/>
    <xf numFmtId="0" fontId="2" fillId="3" borderId="0" xfId="4" applyFont="1" applyFill="1" applyBorder="1" applyAlignment="1">
      <alignment vertical="top" wrapText="1"/>
    </xf>
    <xf numFmtId="3" fontId="2" fillId="4" borderId="1" xfId="4" quotePrefix="1" applyNumberFormat="1" applyFont="1" applyFill="1" applyBorder="1" applyAlignment="1">
      <alignment horizontal="center" vertical="center"/>
    </xf>
    <xf numFmtId="3" fontId="2" fillId="0" borderId="1" xfId="4" applyNumberFormat="1" applyFont="1" applyBorder="1" applyAlignment="1" applyProtection="1">
      <alignment horizontal="center" vertical="top" wrapText="1"/>
      <protection locked="0"/>
    </xf>
    <xf numFmtId="0" fontId="2" fillId="0" borderId="1" xfId="4" applyFont="1" applyBorder="1" applyAlignment="1" applyProtection="1">
      <alignment horizontal="center" vertical="top" wrapText="1"/>
      <protection locked="0"/>
    </xf>
    <xf numFmtId="0" fontId="2" fillId="3" borderId="15" xfId="4" applyFont="1" applyFill="1" applyBorder="1"/>
    <xf numFmtId="0" fontId="2" fillId="2" borderId="24" xfId="4" applyFont="1" applyFill="1" applyBorder="1"/>
    <xf numFmtId="0" fontId="1" fillId="3" borderId="9" xfId="4" applyFont="1" applyFill="1" applyBorder="1" applyAlignment="1">
      <alignment horizontal="center" vertical="center"/>
    </xf>
    <xf numFmtId="0" fontId="2" fillId="0" borderId="10" xfId="4" applyFont="1" applyBorder="1"/>
    <xf numFmtId="0" fontId="2" fillId="0" borderId="12" xfId="4" applyFont="1" applyBorder="1"/>
    <xf numFmtId="0" fontId="2" fillId="0" borderId="13" xfId="4" applyFont="1" applyBorder="1"/>
    <xf numFmtId="0" fontId="2" fillId="0" borderId="14" xfId="4" applyFont="1" applyBorder="1"/>
    <xf numFmtId="0" fontId="2" fillId="0" borderId="15" xfId="4" applyFont="1" applyBorder="1"/>
    <xf numFmtId="0" fontId="2" fillId="3" borderId="16" xfId="4" applyFont="1" applyFill="1" applyBorder="1"/>
    <xf numFmtId="0" fontId="2" fillId="3" borderId="17" xfId="4" applyFont="1" applyFill="1" applyBorder="1"/>
    <xf numFmtId="0" fontId="2" fillId="0" borderId="14" xfId="4" applyFont="1" applyBorder="1" applyAlignment="1">
      <alignment vertical="center"/>
    </xf>
    <xf numFmtId="0" fontId="2" fillId="0" borderId="0" xfId="4" applyFont="1" applyBorder="1" applyAlignment="1">
      <alignment vertical="center"/>
    </xf>
    <xf numFmtId="3" fontId="2" fillId="4" borderId="1" xfId="4" applyNumberFormat="1" applyFont="1" applyFill="1" applyBorder="1" applyAlignment="1">
      <alignment horizontal="center" vertical="center"/>
    </xf>
    <xf numFmtId="3" fontId="2" fillId="0" borderId="1" xfId="4" applyNumberFormat="1" applyFont="1" applyBorder="1" applyAlignment="1" applyProtection="1">
      <alignment horizontal="center" vertical="center"/>
      <protection locked="0"/>
    </xf>
    <xf numFmtId="0" fontId="2" fillId="0" borderId="0" xfId="4" applyFont="1" applyFill="1" applyAlignment="1">
      <alignment vertical="center"/>
    </xf>
    <xf numFmtId="0" fontId="1" fillId="3" borderId="1" xfId="4" applyFont="1" applyFill="1" applyBorder="1" applyAlignment="1">
      <alignment horizontal="center" vertical="center"/>
    </xf>
    <xf numFmtId="0" fontId="2" fillId="2" borderId="14" xfId="4" applyFont="1" applyFill="1" applyBorder="1"/>
    <xf numFmtId="0" fontId="5" fillId="3" borderId="16" xfId="4" applyFont="1" applyFill="1" applyBorder="1" applyAlignment="1">
      <alignment horizontal="left" vertical="center"/>
    </xf>
    <xf numFmtId="0" fontId="2" fillId="0" borderId="12" xfId="4" applyFont="1" applyFill="1" applyBorder="1" applyAlignment="1">
      <alignment vertical="center"/>
    </xf>
    <xf numFmtId="0" fontId="2" fillId="0" borderId="12" xfId="4" applyFont="1" applyFill="1" applyBorder="1" applyAlignment="1">
      <alignment horizontal="left" vertical="center"/>
    </xf>
    <xf numFmtId="0" fontId="1" fillId="2" borderId="14" xfId="4" applyFont="1" applyFill="1" applyBorder="1"/>
    <xf numFmtId="0" fontId="2" fillId="2" borderId="11" xfId="4" applyFont="1" applyFill="1" applyBorder="1"/>
    <xf numFmtId="0" fontId="2" fillId="2" borderId="16" xfId="4" applyFont="1" applyFill="1" applyBorder="1"/>
    <xf numFmtId="0" fontId="2" fillId="0" borderId="17" xfId="4" applyFont="1" applyBorder="1"/>
    <xf numFmtId="49" fontId="2" fillId="0" borderId="0" xfId="4" applyNumberFormat="1" applyFont="1" applyAlignment="1">
      <alignment vertical="center"/>
    </xf>
    <xf numFmtId="0" fontId="5" fillId="3" borderId="0" xfId="4" applyFont="1" applyFill="1" applyBorder="1"/>
    <xf numFmtId="0" fontId="4" fillId="0" borderId="0" xfId="3" applyFill="1" applyBorder="1" applyAlignment="1" applyProtection="1">
      <alignment vertical="center" wrapText="1"/>
    </xf>
    <xf numFmtId="0" fontId="5" fillId="0" borderId="25" xfId="4" applyFont="1" applyFill="1" applyBorder="1" applyAlignment="1">
      <alignment vertical="center" wrapText="1"/>
    </xf>
    <xf numFmtId="0" fontId="5" fillId="0" borderId="26" xfId="4" applyFont="1" applyFill="1" applyBorder="1" applyAlignment="1">
      <alignment vertical="center" wrapText="1"/>
    </xf>
    <xf numFmtId="2" fontId="10" fillId="4" borderId="18" xfId="4" applyNumberFormat="1" applyFont="1" applyFill="1" applyBorder="1" applyAlignment="1">
      <alignment horizontal="center"/>
    </xf>
    <xf numFmtId="2" fontId="10" fillId="4" borderId="2" xfId="4" applyNumberFormat="1" applyFont="1" applyFill="1" applyBorder="1" applyAlignment="1">
      <alignment horizontal="center"/>
    </xf>
    <xf numFmtId="164" fontId="2" fillId="4" borderId="18" xfId="4" applyNumberFormat="1" applyFont="1" applyFill="1" applyBorder="1" applyProtection="1"/>
    <xf numFmtId="164" fontId="2" fillId="4" borderId="1" xfId="4" applyNumberFormat="1" applyFont="1" applyFill="1" applyBorder="1" applyProtection="1"/>
    <xf numFmtId="14" fontId="2" fillId="0" borderId="27" xfId="4" applyNumberFormat="1" applyFont="1" applyBorder="1" applyAlignment="1" applyProtection="1">
      <alignment horizontal="center"/>
      <protection locked="0"/>
    </xf>
    <xf numFmtId="10" fontId="2" fillId="0" borderId="1" xfId="4" applyNumberFormat="1" applyFont="1" applyBorder="1" applyProtection="1">
      <protection locked="0"/>
    </xf>
    <xf numFmtId="0" fontId="2" fillId="0" borderId="1" xfId="4" applyFont="1" applyBorder="1" applyAlignment="1" applyProtection="1">
      <alignment wrapText="1"/>
      <protection locked="0"/>
    </xf>
    <xf numFmtId="0" fontId="9" fillId="4" borderId="1" xfId="4" applyFill="1" applyBorder="1" applyAlignment="1">
      <alignment horizontal="center"/>
    </xf>
    <xf numFmtId="49" fontId="10" fillId="0" borderId="1" xfId="4" applyNumberFormat="1" applyFont="1" applyBorder="1" applyAlignment="1" applyProtection="1">
      <alignment wrapText="1"/>
      <protection locked="0"/>
    </xf>
    <xf numFmtId="0" fontId="2" fillId="0" borderId="0" xfId="7" applyNumberFormat="1" applyFont="1" applyFill="1" applyBorder="1" applyAlignment="1" applyProtection="1">
      <alignment horizontal="left" vertical="top" wrapText="1"/>
    </xf>
    <xf numFmtId="0" fontId="2" fillId="0" borderId="0" xfId="7" applyFont="1" applyFill="1" applyBorder="1" applyAlignment="1" applyProtection="1">
      <alignment horizontal="left" vertical="top" wrapText="1"/>
    </xf>
    <xf numFmtId="0" fontId="1" fillId="0" borderId="0" xfId="4" applyFont="1" applyFill="1"/>
    <xf numFmtId="0" fontId="2" fillId="0" borderId="0" xfId="4" applyNumberFormat="1" applyFont="1" applyFill="1" applyAlignment="1"/>
    <xf numFmtId="0" fontId="2" fillId="0" borderId="0" xfId="4" applyFont="1" applyFill="1" applyAlignment="1"/>
    <xf numFmtId="0" fontId="21" fillId="5" borderId="0" xfId="4" applyFont="1" applyFill="1"/>
    <xf numFmtId="0" fontId="2" fillId="0" borderId="0" xfId="4" applyNumberFormat="1" applyFont="1" applyFill="1"/>
    <xf numFmtId="0" fontId="2" fillId="0" borderId="0" xfId="4" applyFont="1" applyFill="1" applyAlignment="1">
      <alignment wrapText="1"/>
    </xf>
    <xf numFmtId="49" fontId="2" fillId="0" borderId="0" xfId="4" applyNumberFormat="1" applyFont="1"/>
    <xf numFmtId="17" fontId="2" fillId="2" borderId="15" xfId="4" applyNumberFormat="1" applyFont="1" applyFill="1" applyBorder="1"/>
    <xf numFmtId="0" fontId="2" fillId="2" borderId="15" xfId="4" applyFont="1" applyFill="1" applyBorder="1"/>
    <xf numFmtId="0" fontId="2" fillId="2" borderId="23" xfId="4" applyFont="1" applyFill="1" applyBorder="1" applyAlignment="1">
      <alignment wrapText="1"/>
    </xf>
    <xf numFmtId="0" fontId="2" fillId="2" borderId="23" xfId="7" applyNumberFormat="1" applyFont="1" applyFill="1" applyBorder="1" applyAlignment="1" applyProtection="1">
      <alignment horizontal="left" vertical="top" wrapText="1"/>
    </xf>
    <xf numFmtId="0" fontId="2" fillId="2" borderId="23" xfId="7" applyFont="1" applyFill="1" applyBorder="1" applyAlignment="1" applyProtection="1">
      <alignment horizontal="left" vertical="top" wrapText="1"/>
    </xf>
    <xf numFmtId="0" fontId="2" fillId="2" borderId="23" xfId="4" applyNumberFormat="1" applyFont="1" applyFill="1" applyBorder="1" applyAlignment="1"/>
    <xf numFmtId="0" fontId="2" fillId="2" borderId="23" xfId="4" applyFont="1" applyFill="1" applyBorder="1" applyAlignment="1"/>
    <xf numFmtId="0" fontId="2" fillId="2" borderId="23" xfId="4" applyNumberFormat="1" applyFont="1" applyFill="1" applyBorder="1"/>
    <xf numFmtId="49" fontId="2" fillId="2" borderId="23" xfId="4" applyNumberFormat="1" applyFont="1" applyFill="1" applyBorder="1"/>
    <xf numFmtId="0" fontId="1" fillId="0" borderId="0" xfId="4" applyNumberFormat="1" applyFont="1" applyFill="1" applyAlignment="1">
      <alignment horizontal="center"/>
    </xf>
    <xf numFmtId="49" fontId="2" fillId="2" borderId="24" xfId="4" applyNumberFormat="1" applyFont="1" applyFill="1" applyBorder="1"/>
    <xf numFmtId="0" fontId="21" fillId="5" borderId="9" xfId="4" applyFont="1" applyFill="1" applyBorder="1"/>
    <xf numFmtId="0" fontId="21" fillId="5" borderId="27" xfId="4" applyFont="1" applyFill="1" applyBorder="1"/>
    <xf numFmtId="0" fontId="13" fillId="6" borderId="28" xfId="6" applyFont="1" applyFill="1" applyBorder="1" applyAlignment="1">
      <alignment wrapText="1"/>
    </xf>
    <xf numFmtId="0" fontId="9" fillId="2" borderId="22" xfId="4" applyFill="1" applyBorder="1"/>
    <xf numFmtId="0" fontId="9" fillId="2" borderId="23" xfId="4" applyFill="1" applyBorder="1"/>
    <xf numFmtId="0" fontId="9" fillId="2" borderId="23" xfId="4" applyFill="1" applyBorder="1" applyAlignment="1">
      <alignment wrapText="1"/>
    </xf>
    <xf numFmtId="0" fontId="9" fillId="2" borderId="24" xfId="4" applyFill="1" applyBorder="1"/>
    <xf numFmtId="0" fontId="21" fillId="5" borderId="24" xfId="4" applyFont="1" applyFill="1" applyBorder="1"/>
    <xf numFmtId="0" fontId="1" fillId="0" borderId="0" xfId="4" applyFont="1" applyAlignment="1">
      <alignment wrapText="1"/>
    </xf>
    <xf numFmtId="0" fontId="1" fillId="3" borderId="18" xfId="4" applyFont="1" applyFill="1" applyBorder="1"/>
    <xf numFmtId="0" fontId="1" fillId="3" borderId="2" xfId="4" applyFont="1" applyFill="1" applyBorder="1" applyAlignment="1">
      <alignment wrapText="1"/>
    </xf>
    <xf numFmtId="0" fontId="1" fillId="3" borderId="18" xfId="4" applyFont="1" applyFill="1" applyBorder="1" applyAlignment="1">
      <alignment wrapText="1"/>
    </xf>
    <xf numFmtId="0" fontId="1" fillId="3" borderId="29" xfId="4" applyFont="1" applyFill="1" applyBorder="1" applyAlignment="1">
      <alignment horizontal="center" vertical="center"/>
    </xf>
    <xf numFmtId="0" fontId="1" fillId="3" borderId="30" xfId="4" applyFont="1" applyFill="1" applyBorder="1" applyAlignment="1">
      <alignment horizontal="centerContinuous"/>
    </xf>
    <xf numFmtId="0" fontId="1" fillId="3" borderId="31" xfId="4" applyFont="1" applyFill="1" applyBorder="1" applyAlignment="1">
      <alignment horizontal="centerContinuous"/>
    </xf>
    <xf numFmtId="0" fontId="1" fillId="3" borderId="30" xfId="4" applyFont="1" applyFill="1" applyBorder="1" applyAlignment="1">
      <alignment horizontal="centerContinuous" vertical="center"/>
    </xf>
    <xf numFmtId="0" fontId="1" fillId="3" borderId="31" xfId="4" applyFont="1" applyFill="1" applyBorder="1" applyAlignment="1">
      <alignment horizontal="centerContinuous" vertical="center"/>
    </xf>
    <xf numFmtId="0" fontId="1" fillId="3" borderId="32" xfId="4" applyFont="1" applyFill="1" applyBorder="1" applyAlignment="1">
      <alignment horizontal="centerContinuous" vertical="center"/>
    </xf>
    <xf numFmtId="0" fontId="1" fillId="3" borderId="33" xfId="4" applyFont="1" applyFill="1" applyBorder="1" applyAlignment="1">
      <alignment horizontal="centerContinuous" vertical="center"/>
    </xf>
    <xf numFmtId="0" fontId="1" fillId="3" borderId="34" xfId="4" applyFont="1" applyFill="1" applyBorder="1" applyAlignment="1">
      <alignment horizontal="centerContinuous" vertical="center"/>
    </xf>
    <xf numFmtId="0" fontId="1" fillId="3" borderId="35" xfId="4" applyFont="1" applyFill="1" applyBorder="1" applyAlignment="1">
      <alignment horizontal="centerContinuous" vertical="center"/>
    </xf>
    <xf numFmtId="164" fontId="1" fillId="0" borderId="0" xfId="4" applyNumberFormat="1" applyFont="1" applyFill="1" applyBorder="1"/>
    <xf numFmtId="165" fontId="1" fillId="0" borderId="0" xfId="4" applyNumberFormat="1" applyFont="1" applyFill="1" applyBorder="1" applyAlignment="1">
      <alignment horizontal="center"/>
    </xf>
    <xf numFmtId="164" fontId="2" fillId="0" borderId="0" xfId="4" applyNumberFormat="1" applyFont="1" applyFill="1" applyBorder="1"/>
    <xf numFmtId="165" fontId="2" fillId="0" borderId="0" xfId="4" applyNumberFormat="1" applyFont="1" applyFill="1" applyBorder="1" applyAlignment="1">
      <alignment horizontal="center"/>
    </xf>
    <xf numFmtId="0" fontId="1" fillId="0" borderId="0" xfId="4" applyFont="1" applyFill="1" applyBorder="1" applyProtection="1">
      <protection locked="0"/>
    </xf>
    <xf numFmtId="164" fontId="1" fillId="0" borderId="0" xfId="4" applyNumberFormat="1"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0" xfId="4" applyFont="1" applyFill="1" applyBorder="1" applyAlignment="1">
      <alignment horizontal="center" vertical="center"/>
    </xf>
    <xf numFmtId="0" fontId="5" fillId="0" borderId="0" xfId="4" applyFont="1" applyFill="1" applyBorder="1" applyAlignment="1">
      <alignment horizontal="center"/>
    </xf>
    <xf numFmtId="0" fontId="5" fillId="0" borderId="0" xfId="4" applyFont="1" applyFill="1" applyBorder="1" applyAlignment="1">
      <alignment horizontal="left"/>
    </xf>
    <xf numFmtId="0" fontId="3" fillId="0" borderId="0" xfId="4" applyFont="1" applyFill="1" applyBorder="1" applyAlignment="1">
      <alignment horizontal="left"/>
    </xf>
    <xf numFmtId="49" fontId="2" fillId="0" borderId="0" xfId="4" applyNumberFormat="1" applyFont="1" applyFill="1" applyBorder="1" applyAlignment="1">
      <alignment horizontal="right"/>
    </xf>
    <xf numFmtId="49" fontId="2" fillId="0" borderId="27" xfId="4" applyNumberFormat="1" applyFont="1" applyBorder="1" applyAlignment="1" applyProtection="1">
      <alignment horizontal="left" vertical="center"/>
      <protection locked="0"/>
    </xf>
    <xf numFmtId="0" fontId="2" fillId="0" borderId="36" xfId="4" applyNumberFormat="1" applyFont="1" applyBorder="1" applyAlignment="1" applyProtection="1">
      <alignment horizontal="left" vertical="center"/>
      <protection locked="0"/>
    </xf>
    <xf numFmtId="0" fontId="2" fillId="0" borderId="9" xfId="4" applyNumberFormat="1" applyFont="1" applyBorder="1" applyAlignment="1" applyProtection="1">
      <alignment horizontal="left" vertical="center"/>
      <protection locked="0"/>
    </xf>
    <xf numFmtId="0" fontId="2" fillId="0" borderId="27" xfId="4" applyNumberFormat="1" applyFont="1" applyBorder="1" applyAlignment="1" applyProtection="1">
      <alignment horizontal="left" vertical="center"/>
      <protection locked="0"/>
    </xf>
    <xf numFmtId="0" fontId="1" fillId="0" borderId="0" xfId="4" applyFont="1" applyAlignment="1">
      <alignment vertical="center"/>
    </xf>
    <xf numFmtId="49" fontId="2" fillId="0" borderId="1" xfId="4" applyNumberFormat="1" applyFont="1" applyBorder="1" applyAlignment="1" applyProtection="1">
      <alignment wrapText="1"/>
      <protection locked="0"/>
    </xf>
    <xf numFmtId="2" fontId="2" fillId="3" borderId="2" xfId="4" applyNumberFormat="1" applyFont="1" applyFill="1" applyBorder="1"/>
    <xf numFmtId="0" fontId="2" fillId="8" borderId="0" xfId="4" applyFont="1" applyFill="1" applyBorder="1" applyAlignment="1">
      <alignment horizontal="left"/>
    </xf>
    <xf numFmtId="2" fontId="2" fillId="8" borderId="0" xfId="4" applyNumberFormat="1" applyFont="1" applyFill="1" applyBorder="1" applyProtection="1"/>
    <xf numFmtId="0" fontId="2" fillId="8" borderId="0" xfId="0" applyFont="1" applyFill="1" applyBorder="1" applyAlignment="1">
      <alignment vertical="center"/>
    </xf>
    <xf numFmtId="0" fontId="2" fillId="8" borderId="0" xfId="0" applyFont="1" applyFill="1" applyBorder="1" applyAlignment="1">
      <alignment horizontal="left" vertical="center"/>
    </xf>
    <xf numFmtId="0" fontId="2" fillId="8" borderId="0" xfId="4" applyFont="1" applyFill="1" applyBorder="1" applyProtection="1"/>
    <xf numFmtId="0" fontId="2" fillId="8" borderId="0" xfId="0" applyFont="1" applyFill="1" applyAlignment="1">
      <alignment vertical="center"/>
    </xf>
    <xf numFmtId="0" fontId="2" fillId="8" borderId="0" xfId="0" applyFont="1" applyFill="1" applyAlignment="1">
      <alignment horizontal="left" vertical="center"/>
    </xf>
    <xf numFmtId="2" fontId="2" fillId="9" borderId="0" xfId="4" applyNumberFormat="1" applyFont="1" applyFill="1" applyBorder="1" applyProtection="1"/>
    <xf numFmtId="0" fontId="2" fillId="9" borderId="0" xfId="0" applyFont="1" applyFill="1" applyBorder="1" applyAlignment="1">
      <alignment vertical="center"/>
    </xf>
    <xf numFmtId="0" fontId="2" fillId="9" borderId="0" xfId="0" applyFont="1" applyFill="1" applyBorder="1" applyAlignment="1">
      <alignment horizontal="left" vertical="center"/>
    </xf>
    <xf numFmtId="0" fontId="2" fillId="9" borderId="0" xfId="4" applyFont="1" applyFill="1" applyBorder="1" applyProtection="1"/>
    <xf numFmtId="0" fontId="2" fillId="9" borderId="0" xfId="0" applyFont="1" applyFill="1" applyAlignment="1">
      <alignment vertical="center"/>
    </xf>
    <xf numFmtId="0" fontId="2" fillId="9" borderId="0" xfId="0" applyFont="1" applyFill="1" applyAlignment="1">
      <alignment horizontal="left" vertical="center"/>
    </xf>
    <xf numFmtId="0" fontId="2" fillId="10" borderId="0" xfId="0" applyFont="1" applyFill="1"/>
    <xf numFmtId="0" fontId="2" fillId="10" borderId="0" xfId="0" applyFont="1" applyFill="1" applyAlignment="1">
      <alignment horizontal="left"/>
    </xf>
    <xf numFmtId="0" fontId="2" fillId="10" borderId="0" xfId="0" applyFont="1" applyFill="1" applyBorder="1"/>
    <xf numFmtId="0" fontId="2" fillId="10" borderId="0" xfId="0" applyFont="1" applyFill="1" applyAlignment="1">
      <alignment horizontal="left" vertical="center"/>
    </xf>
    <xf numFmtId="0" fontId="12" fillId="0" borderId="0" xfId="0" applyFont="1" applyFill="1" applyBorder="1"/>
    <xf numFmtId="0" fontId="51" fillId="11" borderId="0" xfId="0" applyFont="1" applyFill="1" applyBorder="1"/>
    <xf numFmtId="0" fontId="2" fillId="0" borderId="0" xfId="0" applyFont="1" applyFill="1"/>
    <xf numFmtId="0" fontId="2" fillId="0" borderId="0" xfId="0" applyFont="1" applyFill="1" applyAlignment="1">
      <alignment horizontal="left"/>
    </xf>
    <xf numFmtId="0" fontId="2" fillId="0" borderId="0" xfId="0" applyFont="1" applyFill="1" applyAlignment="1">
      <alignment horizontal="center"/>
    </xf>
    <xf numFmtId="0" fontId="2" fillId="0" borderId="0" xfId="0" applyFont="1" applyFill="1" applyAlignment="1">
      <alignment horizontal="left" vertical="center"/>
    </xf>
    <xf numFmtId="0" fontId="2" fillId="0" borderId="0" xfId="0" applyFont="1" applyFill="1" applyBorder="1" applyAlignment="1">
      <alignment horizontal="center"/>
    </xf>
    <xf numFmtId="0" fontId="2" fillId="0" borderId="0" xfId="0" applyFont="1" applyFill="1" applyBorder="1" applyAlignment="1">
      <alignment horizontal="left"/>
    </xf>
    <xf numFmtId="0" fontId="2" fillId="0" borderId="0" xfId="0" applyFont="1" applyFill="1" applyBorder="1"/>
    <xf numFmtId="0" fontId="2" fillId="0" borderId="0" xfId="0" applyFont="1" applyFill="1" applyAlignment="1">
      <alignment vertical="center"/>
    </xf>
    <xf numFmtId="0" fontId="2" fillId="0" borderId="8" xfId="4" applyFont="1" applyFill="1" applyBorder="1"/>
    <xf numFmtId="0" fontId="2" fillId="3" borderId="36" xfId="4" applyFont="1" applyFill="1" applyBorder="1"/>
    <xf numFmtId="0" fontId="2" fillId="10" borderId="0" xfId="0" applyFont="1" applyFill="1" applyAlignment="1">
      <alignment horizontal="left" wrapText="1"/>
    </xf>
    <xf numFmtId="0" fontId="10" fillId="0" borderId="0" xfId="0" applyFont="1" applyFill="1" applyBorder="1" applyAlignment="1">
      <alignment horizontal="left" vertical="center"/>
    </xf>
    <xf numFmtId="0" fontId="2" fillId="0" borderId="0" xfId="0" applyFont="1" applyBorder="1"/>
    <xf numFmtId="9" fontId="2" fillId="0" borderId="0" xfId="0" applyNumberFormat="1" applyFont="1" applyFill="1" applyBorder="1"/>
    <xf numFmtId="9" fontId="2" fillId="0" borderId="0" xfId="0" applyNumberFormat="1" applyFont="1"/>
    <xf numFmtId="0" fontId="1" fillId="9" borderId="0" xfId="4" applyFont="1" applyFill="1" applyAlignment="1">
      <alignment vertical="center"/>
    </xf>
    <xf numFmtId="0" fontId="1" fillId="8" borderId="0" xfId="4" applyFont="1" applyFill="1"/>
    <xf numFmtId="0" fontId="2" fillId="8" borderId="0" xfId="4" applyFont="1" applyFill="1"/>
    <xf numFmtId="0" fontId="1" fillId="9" borderId="0" xfId="4" applyFont="1" applyFill="1"/>
    <xf numFmtId="0" fontId="2" fillId="9" borderId="0" xfId="4" applyFont="1" applyFill="1"/>
    <xf numFmtId="0" fontId="1" fillId="8" borderId="17" xfId="4" applyFont="1" applyFill="1" applyBorder="1"/>
    <xf numFmtId="0" fontId="2" fillId="8" borderId="16" xfId="4" applyFont="1" applyFill="1" applyBorder="1"/>
    <xf numFmtId="0" fontId="2" fillId="0" borderId="11" xfId="4" applyFont="1" applyBorder="1"/>
    <xf numFmtId="0" fontId="1" fillId="0" borderId="17" xfId="4" applyFont="1" applyBorder="1"/>
    <xf numFmtId="0" fontId="1" fillId="0" borderId="24" xfId="4" applyFont="1" applyBorder="1"/>
    <xf numFmtId="0" fontId="2" fillId="8" borderId="11" xfId="4" applyFont="1" applyFill="1" applyBorder="1"/>
    <xf numFmtId="0" fontId="1" fillId="0" borderId="16" xfId="4" applyFont="1" applyBorder="1"/>
    <xf numFmtId="0" fontId="1" fillId="9" borderId="17" xfId="4" applyFont="1" applyFill="1" applyBorder="1"/>
    <xf numFmtId="0" fontId="2" fillId="9" borderId="16" xfId="4" applyFont="1" applyFill="1" applyBorder="1"/>
    <xf numFmtId="0" fontId="2" fillId="9" borderId="11" xfId="4" applyFont="1" applyFill="1" applyBorder="1"/>
    <xf numFmtId="0" fontId="1" fillId="8" borderId="15" xfId="4" applyFont="1" applyFill="1" applyBorder="1"/>
    <xf numFmtId="0" fontId="1" fillId="8" borderId="0" xfId="4" applyFont="1" applyFill="1" applyBorder="1"/>
    <xf numFmtId="0" fontId="1" fillId="0" borderId="14" xfId="4" applyFont="1" applyBorder="1"/>
    <xf numFmtId="0" fontId="1" fillId="0" borderId="15" xfId="4" applyFont="1" applyBorder="1"/>
    <xf numFmtId="0" fontId="1" fillId="0" borderId="23" xfId="4" applyFont="1" applyBorder="1"/>
    <xf numFmtId="0" fontId="1" fillId="8" borderId="14" xfId="4" applyFont="1" applyFill="1" applyBorder="1"/>
    <xf numFmtId="0" fontId="1" fillId="9" borderId="15" xfId="4" applyFont="1" applyFill="1" applyBorder="1"/>
    <xf numFmtId="0" fontId="1" fillId="9" borderId="0" xfId="4" applyFont="1" applyFill="1" applyBorder="1"/>
    <xf numFmtId="0" fontId="1" fillId="9" borderId="14" xfId="4" applyFont="1" applyFill="1" applyBorder="1"/>
    <xf numFmtId="0" fontId="2" fillId="8" borderId="15" xfId="4" applyFont="1" applyFill="1" applyBorder="1"/>
    <xf numFmtId="9" fontId="2" fillId="0" borderId="23" xfId="4" applyNumberFormat="1" applyFont="1" applyBorder="1"/>
    <xf numFmtId="2" fontId="2" fillId="8" borderId="15" xfId="4" applyNumberFormat="1" applyFont="1" applyFill="1" applyBorder="1"/>
    <xf numFmtId="0" fontId="2" fillId="9" borderId="15" xfId="4" applyFont="1" applyFill="1" applyBorder="1"/>
    <xf numFmtId="9" fontId="2" fillId="0" borderId="22" xfId="4" applyNumberFormat="1" applyFont="1" applyBorder="1"/>
    <xf numFmtId="0" fontId="2" fillId="0" borderId="15" xfId="4" applyFont="1" applyFill="1" applyBorder="1"/>
    <xf numFmtId="0" fontId="1" fillId="0" borderId="0" xfId="4" applyFont="1" applyFill="1" applyBorder="1"/>
    <xf numFmtId="0" fontId="2" fillId="8" borderId="0" xfId="4" applyFont="1" applyFill="1" applyBorder="1"/>
    <xf numFmtId="0" fontId="2" fillId="0" borderId="13" xfId="4" applyFont="1" applyFill="1" applyBorder="1"/>
    <xf numFmtId="0" fontId="2" fillId="0" borderId="12" xfId="4" applyFont="1" applyFill="1" applyBorder="1"/>
    <xf numFmtId="0" fontId="2" fillId="9" borderId="13" xfId="4" applyFont="1" applyFill="1" applyBorder="1"/>
    <xf numFmtId="0" fontId="2" fillId="9" borderId="12" xfId="4" applyFont="1" applyFill="1" applyBorder="1"/>
    <xf numFmtId="0" fontId="2" fillId="9" borderId="10" xfId="4" applyFont="1" applyFill="1" applyBorder="1"/>
    <xf numFmtId="0" fontId="2" fillId="0" borderId="10" xfId="4" applyFont="1" applyFill="1" applyBorder="1"/>
    <xf numFmtId="9" fontId="2" fillId="0" borderId="22" xfId="4" applyNumberFormat="1" applyFont="1" applyFill="1" applyBorder="1"/>
    <xf numFmtId="0" fontId="2" fillId="8" borderId="13" xfId="4" applyFont="1" applyFill="1" applyBorder="1"/>
    <xf numFmtId="0" fontId="2" fillId="8" borderId="12" xfId="4" applyFont="1" applyFill="1" applyBorder="1"/>
    <xf numFmtId="0" fontId="1" fillId="0" borderId="17" xfId="4" applyFont="1" applyFill="1" applyBorder="1"/>
    <xf numFmtId="0" fontId="2" fillId="0" borderId="16" xfId="4" applyFont="1" applyFill="1" applyBorder="1"/>
    <xf numFmtId="0" fontId="2" fillId="0" borderId="11" xfId="4" applyFont="1" applyFill="1" applyBorder="1"/>
    <xf numFmtId="0" fontId="1" fillId="0" borderId="15" xfId="4" applyFont="1" applyFill="1" applyBorder="1"/>
    <xf numFmtId="0" fontId="1" fillId="0" borderId="14" xfId="4" applyFont="1" applyFill="1" applyBorder="1"/>
    <xf numFmtId="0" fontId="2" fillId="0" borderId="0" xfId="0" applyFont="1" applyAlignment="1"/>
    <xf numFmtId="0" fontId="1" fillId="0" borderId="0" xfId="4" applyFont="1" applyAlignment="1"/>
    <xf numFmtId="0" fontId="2" fillId="10" borderId="0" xfId="4" applyFont="1" applyFill="1"/>
    <xf numFmtId="0" fontId="23" fillId="10" borderId="0" xfId="0" applyFont="1" applyFill="1" applyAlignment="1">
      <alignment horizontal="left"/>
    </xf>
    <xf numFmtId="0" fontId="23" fillId="0" borderId="0" xfId="0" applyFont="1" applyFill="1" applyAlignment="1">
      <alignment vertical="center"/>
    </xf>
    <xf numFmtId="0" fontId="2" fillId="0" borderId="0" xfId="0" applyFont="1" applyFill="1" applyAlignment="1"/>
    <xf numFmtId="0" fontId="23" fillId="0" borderId="0" xfId="0" applyFont="1" applyFill="1" applyAlignment="1"/>
    <xf numFmtId="0" fontId="23" fillId="0" borderId="0" xfId="0" applyFont="1"/>
    <xf numFmtId="0" fontId="2" fillId="9" borderId="0" xfId="4" applyFont="1" applyFill="1" applyAlignment="1">
      <alignment horizontal="left"/>
    </xf>
    <xf numFmtId="0" fontId="26" fillId="0" borderId="0" xfId="4" applyFont="1"/>
    <xf numFmtId="49" fontId="26" fillId="0" borderId="1" xfId="0" applyNumberFormat="1" applyFont="1" applyBorder="1" applyAlignment="1" applyProtection="1">
      <alignment horizontal="left" vertical="center" wrapText="1"/>
      <protection locked="0"/>
    </xf>
    <xf numFmtId="14" fontId="26" fillId="0" borderId="1" xfId="0" applyNumberFormat="1" applyFont="1" applyBorder="1" applyAlignment="1" applyProtection="1">
      <alignment horizontal="left" vertical="center" wrapText="1"/>
      <protection locked="0"/>
    </xf>
    <xf numFmtId="0" fontId="26" fillId="0" borderId="0" xfId="4" applyFont="1" applyAlignment="1">
      <alignment horizontal="left"/>
    </xf>
    <xf numFmtId="0" fontId="26" fillId="0" borderId="1" xfId="4" applyFont="1" applyBorder="1" applyAlignment="1">
      <alignment horizontal="left"/>
    </xf>
    <xf numFmtId="0" fontId="52" fillId="0" borderId="0" xfId="4" applyFont="1" applyFill="1" applyAlignment="1">
      <alignment horizontal="left" vertical="top"/>
    </xf>
    <xf numFmtId="0" fontId="53" fillId="0" borderId="0" xfId="4" applyFont="1" applyFill="1" applyBorder="1" applyAlignment="1">
      <alignment horizontal="left" vertical="top"/>
    </xf>
    <xf numFmtId="0" fontId="9" fillId="7" borderId="0" xfId="0" applyFont="1" applyFill="1"/>
    <xf numFmtId="0" fontId="9" fillId="0" borderId="0" xfId="0" applyFont="1" applyAlignment="1">
      <alignment wrapText="1"/>
    </xf>
    <xf numFmtId="0" fontId="12" fillId="7" borderId="0" xfId="0" applyFont="1" applyFill="1" applyAlignment="1">
      <alignment wrapText="1"/>
    </xf>
    <xf numFmtId="0" fontId="31" fillId="0" borderId="0" xfId="4" applyFont="1"/>
    <xf numFmtId="0" fontId="54" fillId="0" borderId="0" xfId="4" applyFont="1"/>
    <xf numFmtId="0" fontId="31" fillId="0" borderId="0" xfId="0" applyFont="1" applyBorder="1" applyAlignment="1"/>
    <xf numFmtId="0" fontId="55" fillId="0" borderId="0" xfId="4" applyFont="1"/>
    <xf numFmtId="0" fontId="55" fillId="7" borderId="0" xfId="4" applyFont="1" applyFill="1"/>
    <xf numFmtId="0" fontId="55" fillId="0" borderId="0" xfId="4" applyFont="1" applyBorder="1"/>
    <xf numFmtId="0" fontId="31" fillId="0" borderId="0" xfId="4" applyFont="1" applyBorder="1"/>
    <xf numFmtId="0" fontId="56" fillId="12" borderId="31" xfId="4" applyFont="1" applyFill="1" applyBorder="1" applyAlignment="1">
      <alignment horizontal="center"/>
    </xf>
    <xf numFmtId="0" fontId="56" fillId="12" borderId="22" xfId="4" applyFont="1" applyFill="1" applyBorder="1" applyAlignment="1">
      <alignment horizontal="center"/>
    </xf>
    <xf numFmtId="0" fontId="56" fillId="12" borderId="22" xfId="4" applyFont="1" applyFill="1" applyBorder="1" applyAlignment="1">
      <alignment horizontal="center" wrapText="1"/>
    </xf>
    <xf numFmtId="9" fontId="56" fillId="12" borderId="22" xfId="4" applyNumberFormat="1" applyFont="1" applyFill="1" applyBorder="1" applyAlignment="1">
      <alignment horizontal="center" wrapText="1"/>
    </xf>
    <xf numFmtId="9" fontId="56" fillId="12" borderId="12" xfId="4" applyNumberFormat="1" applyFont="1" applyFill="1" applyBorder="1" applyAlignment="1">
      <alignment horizontal="center" wrapText="1"/>
    </xf>
    <xf numFmtId="166" fontId="56" fillId="12" borderId="37" xfId="4" applyNumberFormat="1" applyFont="1" applyFill="1" applyBorder="1" applyAlignment="1">
      <alignment horizontal="center" wrapText="1"/>
    </xf>
    <xf numFmtId="1" fontId="56" fillId="12" borderId="10" xfId="4" applyNumberFormat="1" applyFont="1" applyFill="1" applyBorder="1" applyAlignment="1">
      <alignment horizontal="center" wrapText="1"/>
    </xf>
    <xf numFmtId="2" fontId="56" fillId="12" borderId="10" xfId="4" applyNumberFormat="1" applyFont="1" applyFill="1" applyBorder="1" applyAlignment="1">
      <alignment horizontal="center" wrapText="1"/>
    </xf>
    <xf numFmtId="2" fontId="56" fillId="12" borderId="12" xfId="4" applyNumberFormat="1" applyFont="1" applyFill="1" applyBorder="1" applyAlignment="1">
      <alignment horizontal="center" wrapText="1"/>
    </xf>
    <xf numFmtId="166" fontId="56" fillId="12" borderId="38" xfId="4" applyNumberFormat="1" applyFont="1" applyFill="1" applyBorder="1" applyAlignment="1">
      <alignment horizontal="center" wrapText="1"/>
    </xf>
    <xf numFmtId="2" fontId="56" fillId="12" borderId="39" xfId="4" applyNumberFormat="1" applyFont="1" applyFill="1" applyBorder="1" applyAlignment="1">
      <alignment horizontal="center" wrapText="1"/>
    </xf>
    <xf numFmtId="0" fontId="56" fillId="12" borderId="30" xfId="4" applyFont="1" applyFill="1" applyBorder="1" applyAlignment="1">
      <alignment horizontal="left" wrapText="1"/>
    </xf>
    <xf numFmtId="0" fontId="56" fillId="12" borderId="2" xfId="4" applyFont="1" applyFill="1" applyBorder="1" applyAlignment="1">
      <alignment horizontal="center"/>
    </xf>
    <xf numFmtId="0" fontId="56" fillId="12" borderId="1" xfId="4" applyFont="1" applyFill="1" applyBorder="1" applyAlignment="1">
      <alignment horizontal="center" wrapText="1"/>
    </xf>
    <xf numFmtId="9" fontId="56" fillId="12" borderId="1" xfId="4" applyNumberFormat="1" applyFont="1" applyFill="1" applyBorder="1" applyAlignment="1">
      <alignment horizontal="center" wrapText="1"/>
    </xf>
    <xf numFmtId="9" fontId="56" fillId="12" borderId="36" xfId="4" applyNumberFormat="1" applyFont="1" applyFill="1" applyBorder="1" applyAlignment="1">
      <alignment horizontal="center" wrapText="1"/>
    </xf>
    <xf numFmtId="0" fontId="56" fillId="12" borderId="40" xfId="4" applyFont="1" applyFill="1" applyBorder="1" applyAlignment="1">
      <alignment horizontal="center" wrapText="1"/>
    </xf>
    <xf numFmtId="1" fontId="56" fillId="12" borderId="9" xfId="4" applyNumberFormat="1" applyFont="1" applyFill="1" applyBorder="1" applyAlignment="1">
      <alignment horizontal="center" wrapText="1"/>
    </xf>
    <xf numFmtId="2" fontId="56" fillId="12" borderId="1" xfId="4" applyNumberFormat="1" applyFont="1" applyFill="1" applyBorder="1" applyAlignment="1">
      <alignment horizontal="center" wrapText="1"/>
    </xf>
    <xf numFmtId="2" fontId="56" fillId="12" borderId="18" xfId="4" applyNumberFormat="1" applyFont="1" applyFill="1" applyBorder="1" applyAlignment="1">
      <alignment horizontal="center" wrapText="1"/>
    </xf>
    <xf numFmtId="0" fontId="56" fillId="12" borderId="18" xfId="4" applyFont="1" applyFill="1" applyBorder="1" applyAlignment="1">
      <alignment horizontal="left" wrapText="1"/>
    </xf>
    <xf numFmtId="0" fontId="31" fillId="0" borderId="2" xfId="4" applyFont="1" applyFill="1" applyBorder="1" applyAlignment="1" applyProtection="1">
      <alignment horizontal="center"/>
      <protection locked="0"/>
    </xf>
    <xf numFmtId="0" fontId="31" fillId="0" borderId="1" xfId="4" applyFont="1" applyBorder="1" applyAlignment="1" applyProtection="1">
      <alignment horizontal="center" wrapText="1"/>
      <protection locked="0"/>
    </xf>
    <xf numFmtId="0" fontId="31" fillId="0" borderId="1" xfId="4" applyFont="1" applyFill="1" applyBorder="1" applyAlignment="1" applyProtection="1">
      <alignment horizontal="center" wrapText="1"/>
      <protection locked="0"/>
    </xf>
    <xf numFmtId="9" fontId="31" fillId="0" borderId="1" xfId="4" applyNumberFormat="1" applyFont="1" applyFill="1" applyBorder="1" applyAlignment="1" applyProtection="1">
      <alignment horizontal="center" wrapText="1"/>
      <protection locked="0"/>
    </xf>
    <xf numFmtId="9" fontId="33" fillId="13" borderId="30" xfId="4" applyNumberFormat="1" applyFont="1" applyFill="1" applyBorder="1" applyAlignment="1">
      <alignment horizontal="center" wrapText="1"/>
    </xf>
    <xf numFmtId="0" fontId="31" fillId="14" borderId="40" xfId="4" applyFont="1" applyFill="1" applyBorder="1" applyAlignment="1" applyProtection="1">
      <alignment horizontal="center"/>
      <protection locked="0"/>
    </xf>
    <xf numFmtId="0" fontId="31" fillId="14" borderId="9" xfId="4" applyFont="1" applyFill="1" applyBorder="1" applyAlignment="1" applyProtection="1">
      <alignment horizontal="center"/>
      <protection locked="0"/>
    </xf>
    <xf numFmtId="0" fontId="31" fillId="0" borderId="1" xfId="4" applyFont="1" applyFill="1" applyBorder="1" applyAlignment="1" applyProtection="1">
      <alignment horizontal="center"/>
      <protection locked="0"/>
    </xf>
    <xf numFmtId="0" fontId="31" fillId="14" borderId="18" xfId="4" applyFont="1" applyFill="1" applyBorder="1" applyAlignment="1" applyProtection="1">
      <alignment horizontal="center"/>
      <protection locked="0"/>
    </xf>
    <xf numFmtId="0" fontId="31" fillId="13" borderId="40" xfId="4" applyFont="1" applyFill="1" applyBorder="1" applyAlignment="1" applyProtection="1">
      <alignment horizontal="center"/>
    </xf>
    <xf numFmtId="0" fontId="31" fillId="13" borderId="9" xfId="4" applyFont="1" applyFill="1" applyBorder="1" applyAlignment="1" applyProtection="1">
      <alignment horizontal="center"/>
    </xf>
    <xf numFmtId="2" fontId="31" fillId="13" borderId="1" xfId="4" applyNumberFormat="1" applyFont="1" applyFill="1" applyBorder="1" applyAlignment="1" applyProtection="1">
      <alignment horizontal="center"/>
    </xf>
    <xf numFmtId="2" fontId="31" fillId="13" borderId="18" xfId="4" applyNumberFormat="1" applyFont="1" applyFill="1" applyBorder="1" applyAlignment="1" applyProtection="1">
      <alignment horizontal="center"/>
    </xf>
    <xf numFmtId="0" fontId="31" fillId="0" borderId="18" xfId="4" applyFont="1" applyFill="1" applyBorder="1" applyAlignment="1" applyProtection="1">
      <alignment horizontal="left" wrapText="1"/>
      <protection locked="0"/>
    </xf>
    <xf numFmtId="0" fontId="31" fillId="0" borderId="18" xfId="4" applyFont="1" applyBorder="1" applyAlignment="1" applyProtection="1">
      <alignment horizontal="left" wrapText="1"/>
      <protection locked="0"/>
    </xf>
    <xf numFmtId="0" fontId="31" fillId="0" borderId="41" xfId="4" applyFont="1" applyFill="1" applyBorder="1" applyAlignment="1" applyProtection="1">
      <alignment horizontal="center"/>
      <protection locked="0"/>
    </xf>
    <xf numFmtId="0" fontId="31" fillId="0" borderId="42" xfId="4" applyFont="1" applyBorder="1" applyAlignment="1" applyProtection="1">
      <alignment horizontal="center" wrapText="1"/>
      <protection locked="0"/>
    </xf>
    <xf numFmtId="0" fontId="31" fillId="0" borderId="42" xfId="4" applyFont="1" applyFill="1" applyBorder="1" applyAlignment="1" applyProtection="1">
      <alignment horizontal="center" wrapText="1"/>
      <protection locked="0"/>
    </xf>
    <xf numFmtId="9" fontId="31" fillId="0" borderId="42" xfId="4" applyNumberFormat="1" applyFont="1" applyFill="1" applyBorder="1" applyAlignment="1" applyProtection="1">
      <alignment horizontal="center" wrapText="1"/>
      <protection locked="0"/>
    </xf>
    <xf numFmtId="0" fontId="31" fillId="14" borderId="44" xfId="4" applyFont="1" applyFill="1" applyBorder="1" applyAlignment="1" applyProtection="1">
      <alignment horizontal="center"/>
      <protection locked="0"/>
    </xf>
    <xf numFmtId="0" fontId="31" fillId="14" borderId="45" xfId="4" applyFont="1" applyFill="1" applyBorder="1" applyAlignment="1" applyProtection="1">
      <alignment horizontal="center"/>
      <protection locked="0"/>
    </xf>
    <xf numFmtId="0" fontId="31" fillId="0" borderId="42" xfId="4" applyFont="1" applyFill="1" applyBorder="1" applyAlignment="1" applyProtection="1">
      <alignment horizontal="center"/>
      <protection locked="0"/>
    </xf>
    <xf numFmtId="0" fontId="31" fillId="14" borderId="43" xfId="4" applyFont="1" applyFill="1" applyBorder="1" applyAlignment="1" applyProtection="1">
      <alignment horizontal="center"/>
      <protection locked="0"/>
    </xf>
    <xf numFmtId="0" fontId="31" fillId="13" borderId="44" xfId="4" applyFont="1" applyFill="1" applyBorder="1" applyAlignment="1" applyProtection="1">
      <alignment horizontal="center"/>
    </xf>
    <xf numFmtId="0" fontId="31" fillId="13" borderId="45" xfId="4" applyFont="1" applyFill="1" applyBorder="1" applyAlignment="1" applyProtection="1">
      <alignment horizontal="center"/>
    </xf>
    <xf numFmtId="2" fontId="31" fillId="13" borderId="42" xfId="4" applyNumberFormat="1" applyFont="1" applyFill="1" applyBorder="1" applyAlignment="1" applyProtection="1">
      <alignment horizontal="center"/>
    </xf>
    <xf numFmtId="2" fontId="31" fillId="13" borderId="43" xfId="4" applyNumberFormat="1" applyFont="1" applyFill="1" applyBorder="1" applyAlignment="1" applyProtection="1">
      <alignment horizontal="center"/>
    </xf>
    <xf numFmtId="0" fontId="31" fillId="0" borderId="43" xfId="4" applyFont="1" applyBorder="1" applyAlignment="1" applyProtection="1">
      <alignment horizontal="left" wrapText="1"/>
      <protection locked="0"/>
    </xf>
    <xf numFmtId="0" fontId="31" fillId="0" borderId="0" xfId="4" applyFont="1" applyAlignment="1"/>
    <xf numFmtId="166" fontId="31" fillId="0" borderId="0" xfId="4" applyNumberFormat="1" applyFont="1"/>
    <xf numFmtId="2" fontId="31" fillId="0" borderId="0" xfId="4" applyNumberFormat="1" applyFont="1"/>
    <xf numFmtId="0" fontId="31" fillId="7" borderId="0" xfId="4" applyFont="1" applyFill="1"/>
    <xf numFmtId="0" fontId="31" fillId="0" borderId="0" xfId="4" applyFont="1" applyAlignment="1">
      <alignment horizontal="left"/>
    </xf>
    <xf numFmtId="0" fontId="57" fillId="0" borderId="0" xfId="4" applyFont="1"/>
    <xf numFmtId="0" fontId="55" fillId="15" borderId="21" xfId="4" applyFont="1" applyFill="1" applyBorder="1" applyAlignment="1">
      <alignment horizontal="center" vertical="center" wrapText="1"/>
    </xf>
    <xf numFmtId="0" fontId="55" fillId="15" borderId="46" xfId="4" applyFont="1" applyFill="1" applyBorder="1" applyAlignment="1">
      <alignment horizontal="center" vertical="center" wrapText="1"/>
    </xf>
    <xf numFmtId="9" fontId="56" fillId="12" borderId="39" xfId="4" applyNumberFormat="1" applyFont="1" applyFill="1" applyBorder="1" applyAlignment="1">
      <alignment horizontal="center" wrapText="1"/>
    </xf>
    <xf numFmtId="2" fontId="56" fillId="12" borderId="22" xfId="4" applyNumberFormat="1" applyFont="1" applyFill="1" applyBorder="1" applyAlignment="1">
      <alignment horizontal="center" wrapText="1"/>
    </xf>
    <xf numFmtId="2" fontId="56" fillId="12" borderId="30" xfId="4" applyNumberFormat="1" applyFont="1" applyFill="1" applyBorder="1" applyAlignment="1">
      <alignment horizontal="center" wrapText="1"/>
    </xf>
    <xf numFmtId="164" fontId="56" fillId="12" borderId="31" xfId="4" applyNumberFormat="1" applyFont="1" applyFill="1" applyBorder="1" applyAlignment="1">
      <alignment horizontal="center" wrapText="1"/>
    </xf>
    <xf numFmtId="0" fontId="56" fillId="12" borderId="12" xfId="4" applyFont="1" applyFill="1" applyBorder="1" applyAlignment="1">
      <alignment horizontal="left" wrapText="1"/>
    </xf>
    <xf numFmtId="0" fontId="56" fillId="12" borderId="22" xfId="4" applyFont="1" applyFill="1" applyBorder="1" applyAlignment="1">
      <alignment horizontal="left" wrapText="1"/>
    </xf>
    <xf numFmtId="0" fontId="56" fillId="12" borderId="30" xfId="4" applyFont="1" applyFill="1" applyBorder="1" applyAlignment="1">
      <alignment horizontal="center" vertical="center" wrapText="1"/>
    </xf>
    <xf numFmtId="166" fontId="56" fillId="12" borderId="40" xfId="4" applyNumberFormat="1" applyFont="1" applyFill="1" applyBorder="1" applyAlignment="1">
      <alignment horizontal="center" wrapText="1"/>
    </xf>
    <xf numFmtId="0" fontId="31" fillId="13" borderId="8" xfId="4" applyFont="1" applyFill="1" applyBorder="1" applyAlignment="1">
      <alignment horizontal="center"/>
    </xf>
    <xf numFmtId="49" fontId="31" fillId="0" borderId="1" xfId="4" applyNumberFormat="1" applyFont="1" applyBorder="1" applyAlignment="1" applyProtection="1">
      <alignment horizontal="center" wrapText="1"/>
      <protection locked="0"/>
    </xf>
    <xf numFmtId="14" fontId="31" fillId="0" borderId="1" xfId="4" applyNumberFormat="1" applyFont="1" applyBorder="1" applyAlignment="1" applyProtection="1">
      <alignment horizontal="center" wrapText="1"/>
      <protection locked="0"/>
    </xf>
    <xf numFmtId="9" fontId="58" fillId="0" borderId="1" xfId="4" applyNumberFormat="1" applyFont="1" applyBorder="1" applyAlignment="1" applyProtection="1">
      <alignment horizontal="center" wrapText="1"/>
      <protection locked="0"/>
    </xf>
    <xf numFmtId="0" fontId="31" fillId="0" borderId="40" xfId="4" applyFont="1" applyFill="1" applyBorder="1" applyAlignment="1" applyProtection="1">
      <alignment horizontal="center"/>
      <protection locked="0"/>
    </xf>
    <xf numFmtId="0" fontId="31" fillId="0" borderId="9" xfId="4" applyFont="1" applyFill="1" applyBorder="1" applyAlignment="1" applyProtection="1">
      <alignment horizontal="center"/>
      <protection locked="0"/>
    </xf>
    <xf numFmtId="0" fontId="31" fillId="14" borderId="1" xfId="4" applyFont="1" applyFill="1" applyBorder="1" applyAlignment="1" applyProtection="1">
      <alignment horizontal="center"/>
      <protection locked="0"/>
    </xf>
    <xf numFmtId="164" fontId="31" fillId="14" borderId="2" xfId="4" applyNumberFormat="1" applyFont="1" applyFill="1" applyBorder="1" applyAlignment="1" applyProtection="1">
      <alignment horizontal="center"/>
      <protection locked="0"/>
    </xf>
    <xf numFmtId="0" fontId="31" fillId="0" borderId="36" xfId="4" applyFont="1" applyBorder="1" applyAlignment="1" applyProtection="1">
      <alignment horizontal="left" wrapText="1"/>
      <protection locked="0"/>
    </xf>
    <xf numFmtId="0" fontId="31" fillId="0" borderId="1" xfId="4" applyFont="1" applyBorder="1" applyAlignment="1" applyProtection="1">
      <alignment wrapText="1"/>
      <protection locked="0"/>
    </xf>
    <xf numFmtId="0" fontId="31" fillId="0" borderId="18" xfId="4" applyFont="1" applyBorder="1" applyAlignment="1" applyProtection="1">
      <alignment wrapText="1"/>
      <protection locked="0"/>
    </xf>
    <xf numFmtId="9" fontId="31" fillId="0" borderId="1" xfId="4" applyNumberFormat="1" applyFont="1" applyBorder="1" applyAlignment="1" applyProtection="1">
      <alignment horizontal="center" wrapText="1"/>
      <protection locked="0"/>
    </xf>
    <xf numFmtId="0" fontId="31" fillId="0" borderId="40" xfId="4" applyFont="1" applyBorder="1" applyAlignment="1" applyProtection="1">
      <alignment horizontal="center"/>
      <protection locked="0"/>
    </xf>
    <xf numFmtId="0" fontId="31" fillId="0" borderId="9" xfId="4" applyFont="1" applyBorder="1" applyAlignment="1" applyProtection="1">
      <alignment horizontal="center"/>
      <protection locked="0"/>
    </xf>
    <xf numFmtId="0" fontId="31" fillId="0" borderId="1" xfId="4" applyFont="1" applyBorder="1" applyAlignment="1" applyProtection="1">
      <alignment horizontal="center"/>
      <protection locked="0"/>
    </xf>
    <xf numFmtId="0" fontId="31" fillId="0" borderId="18" xfId="4" applyFont="1" applyBorder="1" applyAlignment="1" applyProtection="1">
      <alignment horizontal="center"/>
      <protection locked="0"/>
    </xf>
    <xf numFmtId="164" fontId="31" fillId="0" borderId="2" xfId="4" applyNumberFormat="1" applyFont="1" applyBorder="1" applyAlignment="1" applyProtection="1">
      <alignment horizontal="center"/>
      <protection locked="0"/>
    </xf>
    <xf numFmtId="0" fontId="31" fillId="0" borderId="2" xfId="4" applyFont="1" applyBorder="1" applyAlignment="1" applyProtection="1">
      <alignment horizontal="center"/>
      <protection locked="0"/>
    </xf>
    <xf numFmtId="0" fontId="31" fillId="13" borderId="47" xfId="4" applyFont="1" applyFill="1" applyBorder="1" applyAlignment="1">
      <alignment horizontal="center"/>
    </xf>
    <xf numFmtId="0" fontId="31" fillId="0" borderId="48" xfId="4" applyFont="1" applyBorder="1" applyAlignment="1" applyProtection="1">
      <alignment horizontal="center"/>
      <protection locked="0"/>
    </xf>
    <xf numFmtId="0" fontId="31" fillId="0" borderId="49" xfId="4" applyFont="1" applyBorder="1" applyAlignment="1" applyProtection="1">
      <alignment horizontal="center" wrapText="1"/>
      <protection locked="0"/>
    </xf>
    <xf numFmtId="49" fontId="31" fillId="0" borderId="49" xfId="4" applyNumberFormat="1" applyFont="1" applyBorder="1" applyAlignment="1" applyProtection="1">
      <alignment horizontal="center" wrapText="1"/>
      <protection locked="0"/>
    </xf>
    <xf numFmtId="0" fontId="31" fillId="13" borderId="50" xfId="4" applyFont="1" applyFill="1" applyBorder="1" applyAlignment="1">
      <alignment horizontal="center"/>
    </xf>
    <xf numFmtId="0" fontId="31" fillId="0" borderId="41" xfId="4" applyFont="1" applyBorder="1" applyAlignment="1" applyProtection="1">
      <alignment horizontal="center"/>
      <protection locked="0"/>
    </xf>
    <xf numFmtId="49" fontId="31" fillId="0" borderId="42" xfId="4" applyNumberFormat="1" applyFont="1" applyBorder="1" applyAlignment="1" applyProtection="1">
      <alignment horizontal="center" wrapText="1"/>
      <protection locked="0"/>
    </xf>
    <xf numFmtId="14" fontId="31" fillId="0" borderId="42" xfId="4" applyNumberFormat="1" applyFont="1" applyBorder="1" applyAlignment="1" applyProtection="1">
      <alignment horizontal="center" wrapText="1"/>
      <protection locked="0"/>
    </xf>
    <xf numFmtId="9" fontId="31" fillId="0" borderId="42" xfId="4" applyNumberFormat="1" applyFont="1" applyBorder="1" applyAlignment="1" applyProtection="1">
      <alignment horizontal="center" wrapText="1"/>
      <protection locked="0"/>
    </xf>
    <xf numFmtId="0" fontId="31" fillId="0" borderId="44" xfId="4" applyFont="1" applyBorder="1" applyAlignment="1" applyProtection="1">
      <alignment horizontal="center"/>
      <protection locked="0"/>
    </xf>
    <xf numFmtId="0" fontId="31" fillId="0" borderId="45" xfId="4" applyFont="1" applyBorder="1" applyAlignment="1" applyProtection="1">
      <alignment horizontal="center"/>
      <protection locked="0"/>
    </xf>
    <xf numFmtId="0" fontId="31" fillId="0" borderId="42" xfId="4" applyFont="1" applyBorder="1" applyAlignment="1" applyProtection="1">
      <alignment horizontal="center"/>
      <protection locked="0"/>
    </xf>
    <xf numFmtId="0" fontId="31" fillId="0" borderId="43" xfId="4" applyFont="1" applyBorder="1" applyAlignment="1" applyProtection="1">
      <alignment horizontal="center"/>
      <protection locked="0"/>
    </xf>
    <xf numFmtId="164" fontId="31" fillId="0" borderId="41" xfId="4" applyNumberFormat="1" applyFont="1" applyBorder="1" applyAlignment="1" applyProtection="1">
      <alignment horizontal="center"/>
      <protection locked="0"/>
    </xf>
    <xf numFmtId="0" fontId="31" fillId="0" borderId="51" xfId="4" applyFont="1" applyBorder="1" applyAlignment="1" applyProtection="1">
      <alignment horizontal="left" wrapText="1"/>
      <protection locked="0"/>
    </xf>
    <xf numFmtId="0" fontId="31" fillId="0" borderId="42" xfId="4" applyFont="1" applyBorder="1" applyAlignment="1" applyProtection="1">
      <alignment wrapText="1"/>
      <protection locked="0"/>
    </xf>
    <xf numFmtId="0" fontId="31" fillId="0" borderId="43" xfId="4" applyFont="1" applyBorder="1" applyAlignment="1" applyProtection="1">
      <alignment wrapText="1"/>
      <protection locked="0"/>
    </xf>
    <xf numFmtId="0" fontId="31" fillId="0" borderId="0" xfId="4" applyFont="1" applyAlignment="1">
      <alignment horizontal="center"/>
    </xf>
    <xf numFmtId="0" fontId="55" fillId="0" borderId="0" xfId="4" applyFont="1" applyAlignment="1">
      <alignment wrapText="1"/>
    </xf>
    <xf numFmtId="49" fontId="31" fillId="0" borderId="0" xfId="4" applyNumberFormat="1" applyFont="1" applyAlignment="1">
      <alignment horizontal="right"/>
    </xf>
    <xf numFmtId="0" fontId="34" fillId="0" borderId="0" xfId="4" applyFont="1" applyFill="1" applyBorder="1" applyAlignment="1">
      <alignment vertical="center" wrapText="1"/>
    </xf>
    <xf numFmtId="0" fontId="31" fillId="0" borderId="0" xfId="4" applyFont="1" applyAlignment="1">
      <alignment vertical="center"/>
    </xf>
    <xf numFmtId="0" fontId="31" fillId="0" borderId="52" xfId="4" applyFont="1" applyBorder="1" applyAlignment="1" applyProtection="1">
      <alignment horizontal="left" vertical="center"/>
      <protection locked="0"/>
    </xf>
    <xf numFmtId="0" fontId="31" fillId="0" borderId="0" xfId="4" applyFont="1" applyAlignment="1">
      <alignment horizontal="left" vertical="center"/>
    </xf>
    <xf numFmtId="0" fontId="35" fillId="0" borderId="0" xfId="4" applyFont="1" applyAlignment="1">
      <alignment horizontal="left"/>
    </xf>
    <xf numFmtId="0" fontId="58" fillId="0" borderId="0" xfId="4" applyFont="1" applyAlignment="1"/>
    <xf numFmtId="0" fontId="31" fillId="0" borderId="75" xfId="4" applyFont="1" applyBorder="1"/>
    <xf numFmtId="0" fontId="31" fillId="0" borderId="76" xfId="4" applyFont="1" applyBorder="1"/>
    <xf numFmtId="0" fontId="31" fillId="0" borderId="76" xfId="4" applyFont="1" applyBorder="1" applyAlignment="1">
      <alignment horizontal="left"/>
    </xf>
    <xf numFmtId="0" fontId="31" fillId="0" borderId="77" xfId="4" applyFont="1" applyBorder="1"/>
    <xf numFmtId="2" fontId="55" fillId="0" borderId="0" xfId="4" applyNumberFormat="1" applyFont="1" applyFill="1" applyBorder="1" applyAlignment="1">
      <alignment horizontal="center" vertical="center" wrapText="1"/>
    </xf>
    <xf numFmtId="167" fontId="31" fillId="16" borderId="52" xfId="4" applyNumberFormat="1" applyFont="1" applyFill="1" applyBorder="1" applyAlignment="1">
      <alignment horizontal="center" vertical="center"/>
    </xf>
    <xf numFmtId="2" fontId="57" fillId="0" borderId="0" xfId="4" applyNumberFormat="1" applyFont="1" applyBorder="1" applyAlignment="1">
      <alignment horizontal="center" vertical="center" wrapText="1"/>
    </xf>
    <xf numFmtId="2" fontId="57" fillId="0" borderId="78" xfId="4" applyNumberFormat="1" applyFont="1" applyBorder="1" applyAlignment="1">
      <alignment vertical="center" wrapText="1"/>
    </xf>
    <xf numFmtId="0" fontId="31" fillId="0" borderId="0" xfId="4" applyFont="1" applyBorder="1" applyAlignment="1">
      <alignment horizontal="left"/>
    </xf>
    <xf numFmtId="0" fontId="55" fillId="0" borderId="0" xfId="4" applyFont="1" applyBorder="1" applyAlignment="1">
      <alignment horizontal="left"/>
    </xf>
    <xf numFmtId="0" fontId="31" fillId="0" borderId="78" xfId="4" applyFont="1" applyBorder="1"/>
    <xf numFmtId="168" fontId="31" fillId="16" borderId="52" xfId="4" applyNumberFormat="1" applyFont="1" applyFill="1" applyBorder="1" applyAlignment="1">
      <alignment horizontal="center" vertical="center"/>
    </xf>
    <xf numFmtId="0" fontId="55" fillId="17" borderId="52" xfId="4" applyFont="1" applyFill="1" applyBorder="1" applyAlignment="1">
      <alignment horizontal="left" wrapText="1"/>
    </xf>
    <xf numFmtId="0" fontId="31" fillId="0" borderId="52" xfId="4" applyFont="1" applyBorder="1" applyAlignment="1" applyProtection="1">
      <alignment horizontal="left"/>
      <protection locked="0"/>
    </xf>
    <xf numFmtId="0" fontId="31" fillId="0" borderId="53" xfId="4" applyFont="1" applyBorder="1"/>
    <xf numFmtId="0" fontId="31" fillId="0" borderId="54" xfId="4" applyFont="1" applyBorder="1"/>
    <xf numFmtId="2" fontId="55" fillId="7" borderId="0" xfId="4" applyNumberFormat="1" applyFont="1" applyFill="1" applyBorder="1"/>
    <xf numFmtId="2" fontId="55" fillId="7" borderId="78" xfId="4" applyNumberFormat="1" applyFont="1" applyFill="1" applyBorder="1"/>
    <xf numFmtId="0" fontId="31" fillId="0" borderId="79" xfId="4" applyFont="1" applyBorder="1"/>
    <xf numFmtId="0" fontId="31" fillId="0" borderId="80" xfId="4" applyFont="1" applyBorder="1"/>
    <xf numFmtId="0" fontId="58" fillId="0" borderId="0" xfId="4" applyFont="1"/>
    <xf numFmtId="0" fontId="31" fillId="0" borderId="29" xfId="4" applyFont="1" applyBorder="1" applyProtection="1">
      <protection locked="0"/>
    </xf>
    <xf numFmtId="0" fontId="31" fillId="0" borderId="43" xfId="4" applyFont="1" applyBorder="1" applyProtection="1">
      <protection locked="0"/>
    </xf>
    <xf numFmtId="0" fontId="31" fillId="0" borderId="0" xfId="4" applyFont="1" applyBorder="1" applyAlignment="1" applyProtection="1">
      <protection locked="0"/>
    </xf>
    <xf numFmtId="0" fontId="31" fillId="0" borderId="0" xfId="4" applyFont="1" applyBorder="1" applyProtection="1">
      <protection locked="0"/>
    </xf>
    <xf numFmtId="0" fontId="58" fillId="0" borderId="0" xfId="4" applyFont="1" applyAlignment="1">
      <alignment horizontal="left"/>
    </xf>
    <xf numFmtId="0" fontId="34" fillId="0" borderId="0" xfId="4" applyFont="1" applyAlignment="1">
      <alignment horizontal="left"/>
    </xf>
    <xf numFmtId="0" fontId="35" fillId="0" borderId="0" xfId="4" applyFont="1"/>
    <xf numFmtId="169" fontId="31" fillId="16" borderId="10" xfId="4" applyNumberFormat="1" applyFont="1" applyFill="1" applyBorder="1" applyAlignment="1">
      <alignment horizontal="center"/>
    </xf>
    <xf numFmtId="169" fontId="31" fillId="16" borderId="22" xfId="4" applyNumberFormat="1" applyFont="1" applyFill="1" applyBorder="1" applyAlignment="1">
      <alignment horizontal="center"/>
    </xf>
    <xf numFmtId="9" fontId="31" fillId="16" borderId="30" xfId="4" applyNumberFormat="1" applyFont="1" applyFill="1" applyBorder="1" applyAlignment="1">
      <alignment horizontal="center"/>
    </xf>
    <xf numFmtId="169" fontId="31" fillId="16" borderId="55" xfId="4" applyNumberFormat="1" applyFont="1" applyFill="1" applyBorder="1" applyAlignment="1">
      <alignment horizontal="center"/>
    </xf>
    <xf numFmtId="9" fontId="31" fillId="16" borderId="56" xfId="4" applyNumberFormat="1" applyFont="1" applyFill="1" applyBorder="1" applyAlignment="1">
      <alignment horizontal="center"/>
    </xf>
    <xf numFmtId="0" fontId="55" fillId="18" borderId="57" xfId="4" applyFont="1" applyFill="1" applyBorder="1" applyAlignment="1">
      <alignment horizontal="left"/>
    </xf>
    <xf numFmtId="0" fontId="31" fillId="0" borderId="0" xfId="4" applyFont="1" applyBorder="1" applyAlignment="1" applyProtection="1"/>
    <xf numFmtId="0" fontId="31" fillId="0" borderId="0" xfId="4" applyFont="1" applyBorder="1" applyAlignment="1" applyProtection="1">
      <alignment wrapText="1"/>
      <protection locked="0"/>
    </xf>
    <xf numFmtId="0" fontId="31" fillId="0" borderId="0" xfId="4" applyFont="1" applyFill="1" applyBorder="1" applyAlignment="1" applyProtection="1">
      <alignment wrapText="1"/>
      <protection locked="0"/>
    </xf>
    <xf numFmtId="0" fontId="36" fillId="0" borderId="0" xfId="4" applyFont="1" applyAlignment="1" applyProtection="1">
      <alignment horizontal="center"/>
    </xf>
    <xf numFmtId="0" fontId="31" fillId="0" borderId="0" xfId="4" applyFont="1" applyProtection="1"/>
    <xf numFmtId="0" fontId="31" fillId="17" borderId="0" xfId="0" applyFont="1" applyFill="1"/>
    <xf numFmtId="0" fontId="31" fillId="0" borderId="0" xfId="0" applyFont="1" applyFill="1"/>
    <xf numFmtId="0" fontId="37" fillId="0" borderId="0" xfId="4" applyFont="1" applyProtection="1"/>
    <xf numFmtId="49" fontId="31" fillId="0" borderId="0" xfId="4" applyNumberFormat="1" applyFont="1" applyAlignment="1" applyProtection="1">
      <alignment horizontal="right"/>
    </xf>
    <xf numFmtId="0" fontId="36" fillId="0" borderId="0" xfId="4" applyFont="1" applyProtection="1"/>
    <xf numFmtId="0" fontId="55" fillId="0" borderId="0" xfId="4" applyFont="1" applyProtection="1"/>
    <xf numFmtId="0" fontId="31" fillId="0" borderId="0" xfId="4" applyFont="1" applyAlignment="1" applyProtection="1">
      <alignment horizontal="left" wrapText="1"/>
    </xf>
    <xf numFmtId="0" fontId="36" fillId="0" borderId="0" xfId="4" applyFont="1" applyBorder="1" applyProtection="1"/>
    <xf numFmtId="0" fontId="31" fillId="0" borderId="0" xfId="4" applyFont="1" applyBorder="1" applyProtection="1"/>
    <xf numFmtId="0" fontId="55" fillId="0" borderId="0" xfId="4" applyFont="1" applyBorder="1" applyProtection="1"/>
    <xf numFmtId="0" fontId="31" fillId="0" borderId="0" xfId="4" applyFont="1" applyAlignment="1" applyProtection="1">
      <alignment wrapText="1"/>
    </xf>
    <xf numFmtId="0" fontId="31" fillId="0" borderId="0" xfId="4" applyFont="1" applyBorder="1" applyAlignment="1" applyProtection="1">
      <alignment wrapText="1"/>
    </xf>
    <xf numFmtId="0" fontId="31" fillId="0" borderId="0" xfId="0" applyFont="1" applyAlignment="1">
      <alignment wrapText="1"/>
    </xf>
    <xf numFmtId="0" fontId="31" fillId="0" borderId="0" xfId="4" applyFont="1" applyAlignment="1" applyProtection="1">
      <alignment horizontal="left"/>
    </xf>
    <xf numFmtId="0" fontId="31" fillId="0" borderId="0" xfId="4" applyFont="1" applyAlignment="1" applyProtection="1">
      <alignment horizontal="left" vertical="center"/>
    </xf>
    <xf numFmtId="0" fontId="57" fillId="0" borderId="0" xfId="4" applyFont="1" applyAlignment="1" applyProtection="1">
      <alignment horizontal="left" vertical="center"/>
    </xf>
    <xf numFmtId="0" fontId="31" fillId="0" borderId="0" xfId="4" applyFont="1" applyBorder="1" applyAlignment="1" applyProtection="1">
      <alignment horizontal="left" vertical="center"/>
    </xf>
    <xf numFmtId="0" fontId="31" fillId="0" borderId="2" xfId="4" applyFont="1" applyFill="1" applyBorder="1" applyAlignment="1" applyProtection="1">
      <alignment horizontal="left" vertical="center"/>
    </xf>
    <xf numFmtId="0" fontId="31" fillId="13" borderId="1" xfId="4" applyFont="1" applyFill="1" applyBorder="1" applyAlignment="1" applyProtection="1">
      <alignment horizontal="left" vertical="center" wrapText="1"/>
    </xf>
    <xf numFmtId="9" fontId="31" fillId="13" borderId="1" xfId="4" applyNumberFormat="1" applyFont="1" applyFill="1" applyBorder="1" applyAlignment="1" applyProtection="1">
      <alignment horizontal="left" vertical="center" wrapText="1"/>
    </xf>
    <xf numFmtId="9" fontId="33" fillId="13" borderId="30" xfId="4" applyNumberFormat="1" applyFont="1" applyFill="1" applyBorder="1" applyAlignment="1" applyProtection="1">
      <alignment horizontal="left" vertical="center" wrapText="1"/>
    </xf>
    <xf numFmtId="0" fontId="31" fillId="13" borderId="37" xfId="4" applyFont="1" applyFill="1" applyBorder="1" applyAlignment="1" applyProtection="1">
      <alignment horizontal="left" vertical="center" wrapText="1"/>
    </xf>
    <xf numFmtId="0" fontId="31" fillId="13" borderId="9" xfId="4" applyFont="1" applyFill="1" applyBorder="1" applyAlignment="1" applyProtection="1">
      <alignment horizontal="left" vertical="center" wrapText="1"/>
    </xf>
    <xf numFmtId="0" fontId="31" fillId="0" borderId="1" xfId="4" applyFont="1" applyFill="1" applyBorder="1" applyAlignment="1" applyProtection="1">
      <alignment horizontal="left" vertical="center"/>
    </xf>
    <xf numFmtId="0" fontId="31" fillId="14" borderId="18" xfId="4" applyFont="1" applyFill="1" applyBorder="1" applyAlignment="1" applyProtection="1">
      <alignment horizontal="left" vertical="center"/>
    </xf>
    <xf numFmtId="0" fontId="31" fillId="13" borderId="40" xfId="4" applyFont="1" applyFill="1" applyBorder="1" applyAlignment="1" applyProtection="1">
      <alignment horizontal="left" vertical="center"/>
    </xf>
    <xf numFmtId="0" fontId="31" fillId="13" borderId="9" xfId="4" applyFont="1" applyFill="1" applyBorder="1" applyAlignment="1" applyProtection="1">
      <alignment horizontal="left" vertical="center"/>
    </xf>
    <xf numFmtId="2" fontId="31" fillId="13" borderId="1" xfId="4" applyNumberFormat="1" applyFont="1" applyFill="1" applyBorder="1" applyAlignment="1" applyProtection="1">
      <alignment horizontal="left" vertical="center"/>
    </xf>
    <xf numFmtId="2" fontId="31" fillId="13" borderId="18" xfId="4" applyNumberFormat="1" applyFont="1" applyFill="1" applyBorder="1" applyAlignment="1" applyProtection="1">
      <alignment horizontal="left" vertical="center"/>
    </xf>
    <xf numFmtId="0" fontId="31" fillId="14" borderId="40" xfId="4" applyFont="1" applyFill="1" applyBorder="1" applyAlignment="1" applyProtection="1">
      <alignment horizontal="left" vertical="center"/>
    </xf>
    <xf numFmtId="0" fontId="31" fillId="14" borderId="9" xfId="4" applyFont="1" applyFill="1" applyBorder="1" applyAlignment="1" applyProtection="1">
      <alignment horizontal="left" vertical="center"/>
    </xf>
    <xf numFmtId="0" fontId="31" fillId="13" borderId="40" xfId="4" applyFont="1" applyFill="1" applyBorder="1" applyAlignment="1" applyProtection="1">
      <alignment horizontal="left" vertical="center" wrapText="1"/>
    </xf>
    <xf numFmtId="166" fontId="31" fillId="0" borderId="0" xfId="4" applyNumberFormat="1" applyFont="1" applyAlignment="1" applyProtection="1">
      <alignment horizontal="left" vertical="center"/>
    </xf>
    <xf numFmtId="2" fontId="31" fillId="0" borderId="0" xfId="4" applyNumberFormat="1" applyFont="1" applyAlignment="1" applyProtection="1">
      <alignment horizontal="left" vertical="center"/>
    </xf>
    <xf numFmtId="0" fontId="31" fillId="7" borderId="0" xfId="4" applyFont="1" applyFill="1" applyAlignment="1" applyProtection="1">
      <alignment horizontal="left" vertical="center"/>
    </xf>
    <xf numFmtId="0" fontId="9" fillId="0" borderId="0" xfId="4" applyFont="1" applyProtection="1"/>
    <xf numFmtId="166" fontId="9" fillId="0" borderId="0" xfId="4" applyNumberFormat="1" applyFont="1" applyProtection="1"/>
    <xf numFmtId="0" fontId="9" fillId="0" borderId="0" xfId="4" applyFont="1" applyAlignment="1" applyProtection="1">
      <alignment horizontal="left"/>
    </xf>
    <xf numFmtId="0" fontId="59" fillId="0" borderId="0" xfId="4" applyFont="1" applyProtection="1"/>
    <xf numFmtId="0" fontId="60" fillId="0" borderId="0" xfId="4" applyFont="1" applyProtection="1"/>
    <xf numFmtId="0" fontId="61" fillId="15" borderId="21" xfId="4" applyFont="1" applyFill="1" applyBorder="1" applyAlignment="1" applyProtection="1">
      <alignment horizontal="center" vertical="center" wrapText="1"/>
    </xf>
    <xf numFmtId="0" fontId="9" fillId="13" borderId="8" xfId="4" applyFont="1" applyFill="1" applyBorder="1" applyAlignment="1" applyProtection="1">
      <alignment horizontal="center"/>
    </xf>
    <xf numFmtId="0" fontId="9" fillId="0" borderId="2" xfId="4" applyFont="1" applyFill="1" applyBorder="1" applyAlignment="1" applyProtection="1">
      <alignment horizontal="center"/>
    </xf>
    <xf numFmtId="0" fontId="9" fillId="13" borderId="1" xfId="4" applyFont="1" applyFill="1" applyBorder="1" applyAlignment="1" applyProtection="1">
      <alignment horizontal="center" wrapText="1"/>
    </xf>
    <xf numFmtId="14" fontId="9" fillId="13" borderId="1" xfId="4" applyNumberFormat="1" applyFont="1" applyFill="1" applyBorder="1" applyAlignment="1" applyProtection="1">
      <alignment horizontal="center" wrapText="1"/>
    </xf>
    <xf numFmtId="9" fontId="29" fillId="13" borderId="30" xfId="4" applyNumberFormat="1" applyFont="1" applyFill="1" applyBorder="1" applyAlignment="1" applyProtection="1">
      <alignment horizontal="center" wrapText="1"/>
    </xf>
    <xf numFmtId="0" fontId="9" fillId="13" borderId="40" xfId="4" applyFont="1" applyFill="1" applyBorder="1" applyAlignment="1" applyProtection="1">
      <alignment horizontal="center" wrapText="1"/>
    </xf>
    <xf numFmtId="0" fontId="9" fillId="13" borderId="9" xfId="4" applyFont="1" applyFill="1" applyBorder="1" applyAlignment="1" applyProtection="1">
      <alignment horizontal="center" wrapText="1"/>
    </xf>
    <xf numFmtId="0" fontId="9" fillId="14" borderId="1" xfId="4" applyFont="1" applyFill="1" applyBorder="1" applyAlignment="1" applyProtection="1">
      <alignment horizontal="center"/>
    </xf>
    <xf numFmtId="0" fontId="9" fillId="14" borderId="18" xfId="4" applyFont="1" applyFill="1" applyBorder="1" applyAlignment="1" applyProtection="1">
      <alignment horizontal="center"/>
    </xf>
    <xf numFmtId="164" fontId="9" fillId="13" borderId="9" xfId="4" applyNumberFormat="1" applyFont="1" applyFill="1" applyBorder="1" applyAlignment="1" applyProtection="1">
      <alignment horizontal="center" wrapText="1"/>
    </xf>
    <xf numFmtId="0" fontId="9" fillId="13" borderId="1" xfId="4" applyFont="1" applyFill="1" applyBorder="1" applyAlignment="1" applyProtection="1">
      <alignment horizontal="left" wrapText="1"/>
    </xf>
    <xf numFmtId="0" fontId="9" fillId="0" borderId="40" xfId="4" applyFont="1" applyFill="1" applyBorder="1" applyAlignment="1" applyProtection="1">
      <alignment horizontal="center"/>
    </xf>
    <xf numFmtId="0" fontId="9" fillId="0" borderId="9" xfId="4" applyFont="1" applyFill="1" applyBorder="1" applyAlignment="1" applyProtection="1">
      <alignment horizontal="center"/>
    </xf>
    <xf numFmtId="0" fontId="9" fillId="13" borderId="18" xfId="4" applyFont="1" applyFill="1" applyBorder="1" applyAlignment="1" applyProtection="1">
      <alignment horizontal="center" wrapText="1"/>
    </xf>
    <xf numFmtId="0" fontId="9" fillId="14" borderId="40" xfId="4" applyFont="1" applyFill="1" applyBorder="1" applyAlignment="1" applyProtection="1">
      <alignment horizontal="center"/>
    </xf>
    <xf numFmtId="0" fontId="9" fillId="14" borderId="9" xfId="4" applyFont="1" applyFill="1" applyBorder="1" applyAlignment="1" applyProtection="1">
      <alignment horizontal="center"/>
    </xf>
    <xf numFmtId="0" fontId="9" fillId="0" borderId="40" xfId="4" applyFont="1" applyBorder="1" applyAlignment="1" applyProtection="1">
      <alignment horizontal="center"/>
    </xf>
    <xf numFmtId="0" fontId="9" fillId="0" borderId="9" xfId="4" applyFont="1" applyBorder="1" applyAlignment="1" applyProtection="1">
      <alignment horizontal="center"/>
    </xf>
    <xf numFmtId="0" fontId="9" fillId="0" borderId="1" xfId="4" applyFont="1" applyBorder="1" applyAlignment="1" applyProtection="1">
      <alignment horizontal="center"/>
    </xf>
    <xf numFmtId="0" fontId="9" fillId="0" borderId="18" xfId="4" applyFont="1" applyBorder="1" applyAlignment="1" applyProtection="1">
      <alignment horizontal="center"/>
    </xf>
    <xf numFmtId="0" fontId="9" fillId="0" borderId="0" xfId="4" applyFont="1" applyAlignment="1" applyProtection="1"/>
    <xf numFmtId="0" fontId="9" fillId="0" borderId="0" xfId="4" applyFont="1" applyAlignment="1" applyProtection="1">
      <alignment horizontal="center"/>
    </xf>
    <xf numFmtId="0" fontId="59" fillId="0" borderId="0" xfId="4" applyFont="1" applyAlignment="1" applyProtection="1">
      <alignment wrapText="1"/>
    </xf>
    <xf numFmtId="0" fontId="4" fillId="0" borderId="0" xfId="3" applyAlignment="1" applyProtection="1">
      <alignment horizontal="center" wrapText="1"/>
    </xf>
    <xf numFmtId="0" fontId="2" fillId="8" borderId="0" xfId="0" applyFont="1" applyFill="1" applyBorder="1" applyAlignment="1">
      <alignment horizontal="left"/>
    </xf>
    <xf numFmtId="0" fontId="2" fillId="8" borderId="0" xfId="4" applyFont="1" applyFill="1" applyAlignment="1"/>
    <xf numFmtId="0" fontId="2" fillId="8" borderId="0" xfId="0" applyFont="1" applyFill="1" applyAlignment="1">
      <alignment horizontal="left"/>
    </xf>
    <xf numFmtId="0" fontId="9" fillId="0" borderId="0" xfId="0" applyFont="1" applyFill="1" applyAlignment="1">
      <alignment wrapText="1"/>
    </xf>
    <xf numFmtId="0" fontId="40" fillId="0" borderId="0" xfId="0" applyFont="1" applyFill="1" applyAlignment="1">
      <alignment vertical="center" wrapText="1"/>
    </xf>
    <xf numFmtId="0" fontId="29" fillId="0" borderId="0" xfId="0" applyFont="1" applyFill="1" applyAlignment="1">
      <alignment vertical="center" wrapText="1"/>
    </xf>
    <xf numFmtId="49" fontId="43" fillId="0" borderId="0" xfId="0" applyNumberFormat="1" applyFont="1" applyFill="1" applyAlignment="1">
      <alignment horizontal="left" vertical="center" wrapText="1"/>
    </xf>
    <xf numFmtId="0" fontId="43" fillId="0" borderId="0" xfId="0" applyFont="1" applyFill="1" applyAlignment="1">
      <alignment vertical="center" wrapText="1"/>
    </xf>
    <xf numFmtId="49" fontId="39" fillId="0" borderId="0" xfId="0" applyNumberFormat="1" applyFont="1" applyFill="1" applyAlignment="1">
      <alignment horizontal="left"/>
    </xf>
    <xf numFmtId="49" fontId="40" fillId="0" borderId="0" xfId="0" applyNumberFormat="1" applyFont="1" applyFill="1" applyAlignment="1">
      <alignment horizontal="left" vertical="center" wrapText="1"/>
    </xf>
    <xf numFmtId="0" fontId="31" fillId="0" borderId="0" xfId="0" applyFont="1" applyFill="1" applyAlignment="1">
      <alignment vertical="center" wrapText="1"/>
    </xf>
    <xf numFmtId="49" fontId="41" fillId="0" borderId="0" xfId="0" applyNumberFormat="1" applyFont="1" applyFill="1" applyAlignment="1">
      <alignment horizontal="left" vertical="center" wrapText="1"/>
    </xf>
    <xf numFmtId="0" fontId="41" fillId="0" borderId="0" xfId="0" applyFont="1" applyFill="1" applyAlignment="1">
      <alignment vertical="center" wrapText="1"/>
    </xf>
    <xf numFmtId="49" fontId="42" fillId="0" borderId="0" xfId="0" applyNumberFormat="1" applyFont="1" applyFill="1" applyAlignment="1">
      <alignment horizontal="left" vertical="center" wrapText="1"/>
    </xf>
    <xf numFmtId="0" fontId="42" fillId="0" borderId="0" xfId="0" applyFont="1" applyFill="1" applyAlignment="1">
      <alignment vertical="center" wrapText="1"/>
    </xf>
    <xf numFmtId="49" fontId="44" fillId="0" borderId="0" xfId="0" applyNumberFormat="1" applyFont="1" applyFill="1" applyAlignment="1">
      <alignment horizontal="left" vertical="center" wrapText="1"/>
    </xf>
    <xf numFmtId="0" fontId="44" fillId="0" borderId="0" xfId="0" applyFont="1" applyFill="1" applyAlignment="1">
      <alignment vertical="center" wrapText="1"/>
    </xf>
    <xf numFmtId="0" fontId="9" fillId="0" borderId="0" xfId="0" applyFont="1" applyFill="1"/>
    <xf numFmtId="49" fontId="9" fillId="0" borderId="0" xfId="0" applyNumberFormat="1" applyFont="1" applyFill="1" applyAlignment="1">
      <alignment horizontal="left"/>
    </xf>
    <xf numFmtId="0" fontId="9" fillId="0" borderId="0" xfId="0" applyFont="1" applyFill="1" applyAlignment="1">
      <alignment vertical="center" wrapText="1"/>
    </xf>
    <xf numFmtId="49" fontId="9" fillId="0" borderId="0" xfId="0" applyNumberFormat="1" applyFont="1" applyFill="1" applyAlignment="1">
      <alignment horizontal="left" vertical="center" wrapText="1"/>
    </xf>
    <xf numFmtId="0" fontId="55" fillId="17" borderId="57" xfId="4" applyFont="1" applyFill="1" applyBorder="1" applyAlignment="1">
      <alignment horizontal="left" vertical="center"/>
    </xf>
    <xf numFmtId="0" fontId="55" fillId="17" borderId="24" xfId="0" applyFont="1" applyFill="1" applyBorder="1" applyAlignment="1">
      <alignment horizontal="right" vertical="center"/>
    </xf>
    <xf numFmtId="0" fontId="55" fillId="17" borderId="23" xfId="0" applyFont="1" applyFill="1" applyBorder="1" applyAlignment="1">
      <alignment horizontal="right" vertical="center"/>
    </xf>
    <xf numFmtId="0" fontId="55" fillId="17" borderId="22" xfId="0" applyFont="1" applyFill="1" applyBorder="1" applyAlignment="1">
      <alignment horizontal="right" vertical="center"/>
    </xf>
    <xf numFmtId="0" fontId="55" fillId="17" borderId="52" xfId="4" applyFont="1" applyFill="1" applyBorder="1" applyAlignment="1">
      <alignment horizontal="right" wrapText="1"/>
    </xf>
    <xf numFmtId="0" fontId="55" fillId="17" borderId="57" xfId="4" applyFont="1" applyFill="1" applyBorder="1" applyAlignment="1">
      <alignment horizontal="centerContinuous"/>
    </xf>
    <xf numFmtId="0" fontId="55" fillId="17" borderId="52" xfId="4" applyFont="1" applyFill="1" applyBorder="1" applyAlignment="1">
      <alignment horizontal="center" wrapText="1"/>
    </xf>
    <xf numFmtId="0" fontId="55" fillId="17" borderId="55" xfId="4" applyFont="1" applyFill="1" applyBorder="1" applyAlignment="1">
      <alignment horizontal="center" vertical="center" wrapText="1"/>
    </xf>
    <xf numFmtId="0" fontId="55" fillId="17" borderId="34" xfId="4" applyFont="1" applyFill="1" applyBorder="1" applyAlignment="1">
      <alignment horizontal="center" vertical="center" wrapText="1"/>
    </xf>
    <xf numFmtId="0" fontId="55" fillId="17" borderId="56" xfId="4" applyFont="1" applyFill="1" applyBorder="1" applyAlignment="1">
      <alignment horizontal="center" vertical="center" wrapText="1"/>
    </xf>
    <xf numFmtId="0" fontId="55" fillId="17" borderId="58" xfId="4" applyFont="1" applyFill="1" applyBorder="1" applyAlignment="1"/>
    <xf numFmtId="0" fontId="55" fillId="17" borderId="59" xfId="4" applyFont="1" applyFill="1" applyBorder="1" applyAlignment="1"/>
    <xf numFmtId="0" fontId="55" fillId="17" borderId="8" xfId="4" applyFont="1" applyFill="1" applyBorder="1" applyAlignment="1"/>
    <xf numFmtId="0" fontId="55" fillId="17" borderId="60" xfId="4" applyFont="1" applyFill="1" applyBorder="1"/>
    <xf numFmtId="0" fontId="55" fillId="17" borderId="60" xfId="4" applyFont="1" applyFill="1" applyBorder="1" applyAlignment="1"/>
    <xf numFmtId="0" fontId="55" fillId="17" borderId="21" xfId="4" applyFont="1" applyFill="1" applyBorder="1" applyAlignment="1"/>
    <xf numFmtId="0" fontId="55" fillId="17" borderId="19" xfId="4" applyFont="1" applyFill="1" applyBorder="1" applyAlignment="1"/>
    <xf numFmtId="0" fontId="55" fillId="17" borderId="39" xfId="4" applyFont="1" applyFill="1" applyBorder="1"/>
    <xf numFmtId="0" fontId="55" fillId="17" borderId="46" xfId="4" applyFont="1" applyFill="1" applyBorder="1" applyAlignment="1"/>
    <xf numFmtId="0" fontId="55" fillId="17" borderId="61" xfId="4" applyFont="1" applyFill="1" applyBorder="1" applyAlignment="1"/>
    <xf numFmtId="0" fontId="55" fillId="17" borderId="33" xfId="4" applyFont="1" applyFill="1" applyBorder="1" applyAlignment="1">
      <alignment horizontal="left"/>
    </xf>
    <xf numFmtId="0" fontId="55" fillId="17" borderId="52" xfId="4" applyFont="1" applyFill="1" applyBorder="1"/>
    <xf numFmtId="0" fontId="55" fillId="17" borderId="57" xfId="4" applyFont="1" applyFill="1" applyBorder="1" applyAlignment="1">
      <alignment horizontal="left"/>
    </xf>
    <xf numFmtId="0" fontId="55" fillId="17" borderId="35" xfId="4" applyFont="1" applyFill="1" applyBorder="1" applyAlignment="1">
      <alignment horizontal="left" vertical="center" wrapText="1"/>
    </xf>
    <xf numFmtId="0" fontId="55" fillId="17" borderId="34" xfId="4" applyFont="1" applyFill="1" applyBorder="1" applyAlignment="1">
      <alignment horizontal="left" vertical="center"/>
    </xf>
    <xf numFmtId="0" fontId="55" fillId="17" borderId="34" xfId="4" applyFont="1" applyFill="1" applyBorder="1" applyAlignment="1">
      <alignment horizontal="left" vertical="center" wrapText="1"/>
    </xf>
    <xf numFmtId="0" fontId="55" fillId="17" borderId="32" xfId="4" applyFont="1" applyFill="1" applyBorder="1" applyAlignment="1">
      <alignment horizontal="left" vertical="center" wrapText="1"/>
    </xf>
    <xf numFmtId="166" fontId="55" fillId="17" borderId="62" xfId="4" applyNumberFormat="1" applyFont="1" applyFill="1" applyBorder="1" applyAlignment="1">
      <alignment horizontal="left" vertical="center" wrapText="1"/>
    </xf>
    <xf numFmtId="166" fontId="55" fillId="17" borderId="63" xfId="4" applyNumberFormat="1" applyFont="1" applyFill="1" applyBorder="1" applyAlignment="1">
      <alignment horizontal="left" vertical="center" wrapText="1"/>
    </xf>
    <xf numFmtId="166" fontId="55" fillId="17" borderId="34" xfId="4" applyNumberFormat="1" applyFont="1" applyFill="1" applyBorder="1" applyAlignment="1">
      <alignment horizontal="left" vertical="center" wrapText="1"/>
    </xf>
    <xf numFmtId="166" fontId="55" fillId="17" borderId="64" xfId="4" applyNumberFormat="1" applyFont="1" applyFill="1" applyBorder="1" applyAlignment="1">
      <alignment horizontal="left" vertical="center" wrapText="1"/>
    </xf>
    <xf numFmtId="166" fontId="55" fillId="17" borderId="55" xfId="4" applyNumberFormat="1" applyFont="1" applyFill="1" applyBorder="1" applyAlignment="1">
      <alignment horizontal="left" vertical="center" wrapText="1"/>
    </xf>
    <xf numFmtId="166" fontId="55" fillId="17" borderId="32" xfId="4" applyNumberFormat="1" applyFont="1" applyFill="1" applyBorder="1" applyAlignment="1">
      <alignment horizontal="left" vertical="center" wrapText="1"/>
    </xf>
    <xf numFmtId="0" fontId="55" fillId="17" borderId="56" xfId="4" applyFont="1" applyFill="1" applyBorder="1" applyAlignment="1">
      <alignment horizontal="left" vertical="center" wrapText="1"/>
    </xf>
    <xf numFmtId="0" fontId="59" fillId="17" borderId="35" xfId="4" applyFont="1" applyFill="1" applyBorder="1" applyAlignment="1">
      <alignment horizontal="center" vertical="center" wrapText="1"/>
    </xf>
    <xf numFmtId="0" fontId="59" fillId="17" borderId="34" xfId="4" applyFont="1" applyFill="1" applyBorder="1" applyAlignment="1">
      <alignment horizontal="center" vertical="center" wrapText="1"/>
    </xf>
    <xf numFmtId="0" fontId="59" fillId="17" borderId="56" xfId="4" applyFont="1" applyFill="1" applyBorder="1" applyAlignment="1">
      <alignment horizontal="center" vertical="center" wrapText="1"/>
    </xf>
    <xf numFmtId="0" fontId="59" fillId="17" borderId="55" xfId="4" applyFont="1" applyFill="1" applyBorder="1" applyAlignment="1">
      <alignment horizontal="center" vertical="center" wrapText="1"/>
    </xf>
    <xf numFmtId="0" fontId="9" fillId="17" borderId="0" xfId="0" applyFont="1" applyFill="1"/>
    <xf numFmtId="0" fontId="26" fillId="17" borderId="0" xfId="4" applyFont="1" applyFill="1"/>
    <xf numFmtId="0" fontId="0" fillId="17" borderId="0" xfId="0" applyFill="1"/>
    <xf numFmtId="0" fontId="52" fillId="17" borderId="24" xfId="0" applyFont="1" applyFill="1" applyBorder="1" applyAlignment="1">
      <alignment horizontal="right" vertical="center"/>
    </xf>
    <xf numFmtId="0" fontId="52" fillId="17" borderId="23" xfId="0" applyFont="1" applyFill="1" applyBorder="1" applyAlignment="1">
      <alignment horizontal="right" vertical="center"/>
    </xf>
    <xf numFmtId="0" fontId="52" fillId="17" borderId="22" xfId="0" applyFont="1" applyFill="1" applyBorder="1" applyAlignment="1">
      <alignment horizontal="right" vertical="center"/>
    </xf>
    <xf numFmtId="0" fontId="52" fillId="17" borderId="1" xfId="4" applyFont="1" applyFill="1" applyBorder="1" applyAlignment="1">
      <alignment horizontal="left" vertical="top" wrapText="1"/>
    </xf>
    <xf numFmtId="0" fontId="55" fillId="17" borderId="65" xfId="4" applyFont="1" applyFill="1" applyBorder="1" applyAlignment="1">
      <alignment horizontal="centerContinuous"/>
    </xf>
    <xf numFmtId="0" fontId="55" fillId="17" borderId="66" xfId="4" applyFont="1" applyFill="1" applyBorder="1" applyAlignment="1">
      <alignment horizontal="centerContinuous"/>
    </xf>
    <xf numFmtId="0" fontId="55" fillId="17" borderId="66" xfId="4" applyFont="1" applyFill="1" applyBorder="1" applyAlignment="1">
      <alignment horizontal="centerContinuous" vertical="center"/>
    </xf>
    <xf numFmtId="0" fontId="55" fillId="17" borderId="67" xfId="4" applyFont="1" applyFill="1" applyBorder="1" applyAlignment="1">
      <alignment horizontal="centerContinuous" vertical="center"/>
    </xf>
    <xf numFmtId="0" fontId="26" fillId="0" borderId="1" xfId="4" applyFont="1" applyFill="1" applyBorder="1" applyAlignment="1">
      <alignment horizontal="left"/>
    </xf>
    <xf numFmtId="164" fontId="26" fillId="0" borderId="1" xfId="0" applyNumberFormat="1" applyFont="1" applyFill="1" applyBorder="1" applyAlignment="1" applyProtection="1">
      <alignment horizontal="left" vertical="center" wrapText="1"/>
      <protection locked="0"/>
    </xf>
    <xf numFmtId="0" fontId="52" fillId="0" borderId="0" xfId="4" applyFont="1" applyFill="1" applyAlignment="1">
      <alignment horizontal="left" vertical="center"/>
    </xf>
    <xf numFmtId="0" fontId="0" fillId="0" borderId="0" xfId="0" applyAlignment="1">
      <alignment vertical="center"/>
    </xf>
    <xf numFmtId="14" fontId="26" fillId="0" borderId="0" xfId="0" applyNumberFormat="1" applyFont="1" applyBorder="1" applyAlignment="1" applyProtection="1">
      <alignment horizontal="left" vertical="center" wrapText="1"/>
      <protection locked="0"/>
    </xf>
    <xf numFmtId="9" fontId="2" fillId="3" borderId="9" xfId="4" applyNumberFormat="1" applyFont="1" applyFill="1" applyBorder="1"/>
    <xf numFmtId="0" fontId="9" fillId="7" borderId="0" xfId="0" applyFont="1" applyFill="1" applyAlignment="1">
      <alignment vertical="top" wrapText="1"/>
    </xf>
    <xf numFmtId="0" fontId="30" fillId="7" borderId="0" xfId="0" applyFont="1" applyFill="1" applyAlignment="1">
      <alignment vertical="center"/>
    </xf>
    <xf numFmtId="0" fontId="27" fillId="0" borderId="0" xfId="0" applyFont="1" applyAlignment="1"/>
    <xf numFmtId="3" fontId="50" fillId="7" borderId="0" xfId="2">
      <alignment horizontal="left" vertical="center"/>
    </xf>
    <xf numFmtId="0" fontId="9" fillId="7" borderId="0" xfId="0" applyFont="1" applyFill="1" applyAlignment="1">
      <alignment horizontal="centerContinuous" vertical="top" wrapText="1"/>
    </xf>
    <xf numFmtId="0" fontId="52" fillId="17" borderId="1" xfId="4" applyFont="1" applyFill="1" applyBorder="1" applyAlignment="1">
      <alignment horizontal="center" vertical="center" wrapText="1"/>
    </xf>
    <xf numFmtId="14" fontId="26" fillId="0" borderId="1" xfId="4" applyNumberFormat="1" applyFont="1" applyFill="1" applyBorder="1" applyAlignment="1">
      <alignment horizontal="left"/>
    </xf>
    <xf numFmtId="14" fontId="56" fillId="12" borderId="31" xfId="4" applyNumberFormat="1" applyFont="1" applyFill="1" applyBorder="1" applyAlignment="1">
      <alignment horizontal="center"/>
    </xf>
    <xf numFmtId="0" fontId="55" fillId="17" borderId="8" xfId="4" applyFont="1" applyFill="1" applyBorder="1" applyAlignment="1"/>
    <xf numFmtId="0" fontId="23" fillId="0" borderId="0" xfId="0" applyFont="1" applyAlignment="1">
      <alignment vertical="center"/>
    </xf>
    <xf numFmtId="0" fontId="26" fillId="0" borderId="0" xfId="4" applyFont="1" applyFill="1" applyBorder="1" applyAlignment="1">
      <alignment horizontal="left"/>
    </xf>
    <xf numFmtId="14" fontId="26" fillId="0" borderId="0" xfId="4" applyNumberFormat="1" applyFont="1" applyFill="1" applyBorder="1" applyAlignment="1">
      <alignment horizontal="left"/>
    </xf>
    <xf numFmtId="0" fontId="2" fillId="0" borderId="0" xfId="0" applyFont="1" applyFill="1" applyBorder="1" applyAlignment="1">
      <alignment horizontal="right"/>
    </xf>
    <xf numFmtId="14" fontId="56" fillId="12" borderId="22" xfId="4" applyNumberFormat="1" applyFont="1" applyFill="1" applyBorder="1" applyAlignment="1">
      <alignment horizontal="center" wrapText="1"/>
    </xf>
    <xf numFmtId="0" fontId="62" fillId="0" borderId="0" xfId="4" applyFont="1" applyFill="1" applyAlignment="1"/>
    <xf numFmtId="0" fontId="36" fillId="9" borderId="35" xfId="4" applyFont="1" applyFill="1" applyBorder="1" applyAlignment="1">
      <alignment horizontal="center" vertical="center" wrapText="1"/>
    </xf>
    <xf numFmtId="0" fontId="36" fillId="9" borderId="34" xfId="4" applyFont="1" applyFill="1" applyBorder="1" applyAlignment="1">
      <alignment horizontal="center" vertical="center"/>
    </xf>
    <xf numFmtId="0" fontId="36" fillId="9" borderId="34" xfId="4" applyFont="1" applyFill="1" applyBorder="1" applyAlignment="1">
      <alignment horizontal="center" vertical="center" wrapText="1"/>
    </xf>
    <xf numFmtId="0" fontId="36" fillId="9" borderId="32" xfId="4" applyFont="1" applyFill="1" applyBorder="1" applyAlignment="1">
      <alignment horizontal="center" vertical="center" wrapText="1"/>
    </xf>
    <xf numFmtId="166" fontId="36" fillId="9" borderId="62" xfId="4" applyNumberFormat="1" applyFont="1" applyFill="1" applyBorder="1" applyAlignment="1">
      <alignment horizontal="center" vertical="center" wrapText="1"/>
    </xf>
    <xf numFmtId="166" fontId="36" fillId="9" borderId="63" xfId="4" applyNumberFormat="1" applyFont="1" applyFill="1" applyBorder="1" applyAlignment="1">
      <alignment horizontal="center" vertical="center" wrapText="1"/>
    </xf>
    <xf numFmtId="166" fontId="36" fillId="9" borderId="34" xfId="4" applyNumberFormat="1" applyFont="1" applyFill="1" applyBorder="1" applyAlignment="1">
      <alignment horizontal="center" vertical="center" wrapText="1"/>
    </xf>
    <xf numFmtId="166" fontId="36" fillId="9" borderId="64" xfId="4" applyNumberFormat="1" applyFont="1" applyFill="1" applyBorder="1" applyAlignment="1">
      <alignment horizontal="center" vertical="center" wrapText="1"/>
    </xf>
    <xf numFmtId="166" fontId="36" fillId="9" borderId="32" xfId="4" applyNumberFormat="1" applyFont="1" applyFill="1" applyBorder="1" applyAlignment="1">
      <alignment horizontal="center" vertical="center" wrapText="1"/>
    </xf>
    <xf numFmtId="0" fontId="36" fillId="9" borderId="56" xfId="4" applyFont="1" applyFill="1" applyBorder="1" applyAlignment="1">
      <alignment horizontal="center" vertical="center" wrapText="1"/>
    </xf>
    <xf numFmtId="0" fontId="63" fillId="19" borderId="35" xfId="4" applyFont="1" applyFill="1" applyBorder="1" applyAlignment="1">
      <alignment horizontal="center" vertical="center" wrapText="1"/>
    </xf>
    <xf numFmtId="0" fontId="63" fillId="19" borderId="34" xfId="4" applyFont="1" applyFill="1" applyBorder="1" applyAlignment="1">
      <alignment horizontal="center" vertical="center" wrapText="1"/>
    </xf>
    <xf numFmtId="0" fontId="63" fillId="19" borderId="56" xfId="4" applyFont="1" applyFill="1" applyBorder="1" applyAlignment="1">
      <alignment horizontal="center" vertical="center" wrapText="1"/>
    </xf>
    <xf numFmtId="0" fontId="63" fillId="19" borderId="55" xfId="4" applyFont="1" applyFill="1" applyBorder="1" applyAlignment="1">
      <alignment horizontal="center" vertical="center" wrapText="1"/>
    </xf>
    <xf numFmtId="0" fontId="9" fillId="0" borderId="0" xfId="0" applyFont="1"/>
    <xf numFmtId="0" fontId="2" fillId="0" borderId="0" xfId="4" applyFont="1" applyProtection="1"/>
    <xf numFmtId="0" fontId="30" fillId="7" borderId="0" xfId="0" applyFont="1" applyFill="1" applyAlignment="1">
      <alignment horizontal="center" vertical="center"/>
    </xf>
    <xf numFmtId="0" fontId="27" fillId="0" borderId="0" xfId="0" applyFont="1" applyAlignment="1">
      <alignment horizontal="center"/>
    </xf>
    <xf numFmtId="0" fontId="9" fillId="7" borderId="0" xfId="0" applyFont="1" applyFill="1" applyAlignment="1">
      <alignment wrapText="1"/>
    </xf>
    <xf numFmtId="0" fontId="9" fillId="0" borderId="0" xfId="0" applyFont="1" applyAlignment="1">
      <alignment wrapText="1"/>
    </xf>
    <xf numFmtId="0" fontId="12" fillId="7" borderId="0" xfId="0" applyFont="1" applyFill="1" applyAlignment="1">
      <alignment wrapText="1"/>
    </xf>
    <xf numFmtId="0" fontId="9" fillId="7" borderId="0" xfId="0" applyFont="1" applyFill="1" applyAlignment="1">
      <alignment horizontal="left" vertical="top" wrapText="1"/>
    </xf>
    <xf numFmtId="0" fontId="9" fillId="0" borderId="0" xfId="0" applyFont="1" applyFill="1" applyAlignment="1">
      <alignment wrapText="1"/>
    </xf>
    <xf numFmtId="0" fontId="64" fillId="17" borderId="1" xfId="4" applyFont="1" applyFill="1" applyBorder="1" applyAlignment="1">
      <alignment horizontal="left" vertical="center"/>
    </xf>
    <xf numFmtId="0" fontId="64" fillId="17" borderId="27" xfId="0" applyFont="1" applyFill="1" applyBorder="1" applyAlignment="1">
      <alignment horizontal="left" vertical="center"/>
    </xf>
    <xf numFmtId="0" fontId="64" fillId="17" borderId="9" xfId="0" applyFont="1" applyFill="1" applyBorder="1" applyAlignment="1">
      <alignment horizontal="left" vertical="center"/>
    </xf>
    <xf numFmtId="0" fontId="31" fillId="14" borderId="9" xfId="4" applyFont="1" applyFill="1" applyBorder="1" applyAlignment="1" applyProtection="1">
      <alignment horizontal="left" wrapText="1"/>
      <protection locked="0"/>
    </xf>
    <xf numFmtId="0" fontId="31" fillId="14" borderId="1" xfId="4" applyFont="1" applyFill="1" applyBorder="1" applyAlignment="1" applyProtection="1">
      <alignment horizontal="left" wrapText="1"/>
      <protection locked="0"/>
    </xf>
    <xf numFmtId="0" fontId="31" fillId="14" borderId="45" xfId="4" applyFont="1" applyFill="1" applyBorder="1" applyAlignment="1" applyProtection="1">
      <alignment horizontal="left" wrapText="1"/>
      <protection locked="0"/>
    </xf>
    <xf numFmtId="0" fontId="31" fillId="14" borderId="42" xfId="4" applyFont="1" applyFill="1" applyBorder="1" applyAlignment="1" applyProtection="1">
      <alignment horizontal="left" wrapText="1"/>
      <protection locked="0"/>
    </xf>
    <xf numFmtId="0" fontId="36" fillId="9" borderId="57" xfId="4" applyFont="1" applyFill="1" applyBorder="1" applyAlignment="1">
      <alignment horizontal="center" vertical="center" wrapText="1"/>
    </xf>
    <xf numFmtId="0" fontId="36" fillId="9" borderId="33" xfId="4" applyFont="1" applyFill="1" applyBorder="1" applyAlignment="1">
      <alignment horizontal="center" vertical="center" wrapText="1"/>
    </xf>
    <xf numFmtId="0" fontId="36" fillId="9" borderId="32" xfId="4" applyFont="1" applyFill="1" applyBorder="1" applyAlignment="1">
      <alignment horizontal="center" vertical="center" wrapText="1"/>
    </xf>
    <xf numFmtId="0" fontId="36" fillId="9" borderId="68" xfId="4" applyFont="1" applyFill="1" applyBorder="1" applyAlignment="1">
      <alignment horizontal="center" vertical="center" wrapText="1"/>
    </xf>
    <xf numFmtId="0" fontId="36" fillId="9" borderId="69" xfId="4" applyFont="1" applyFill="1" applyBorder="1" applyAlignment="1">
      <alignment horizontal="center" vertical="center" wrapText="1"/>
    </xf>
    <xf numFmtId="0" fontId="36" fillId="9" borderId="70" xfId="4" applyFont="1" applyFill="1" applyBorder="1" applyAlignment="1">
      <alignment horizontal="center" vertical="center" wrapText="1"/>
    </xf>
    <xf numFmtId="0" fontId="36" fillId="9" borderId="55" xfId="4" applyFont="1" applyFill="1" applyBorder="1" applyAlignment="1">
      <alignment horizontal="center" vertical="center" wrapText="1"/>
    </xf>
    <xf numFmtId="0" fontId="36" fillId="9" borderId="34" xfId="4" applyFont="1" applyFill="1" applyBorder="1" applyAlignment="1">
      <alignment horizontal="center" vertical="center" wrapText="1"/>
    </xf>
    <xf numFmtId="0" fontId="56" fillId="12" borderId="8" xfId="4" applyFont="1" applyFill="1" applyBorder="1" applyAlignment="1">
      <alignment horizontal="left" wrapText="1"/>
    </xf>
    <xf numFmtId="0" fontId="56" fillId="12" borderId="36" xfId="4" applyFont="1" applyFill="1" applyBorder="1" applyAlignment="1">
      <alignment horizontal="left" wrapText="1"/>
    </xf>
    <xf numFmtId="0" fontId="56" fillId="12" borderId="9" xfId="4" applyFont="1" applyFill="1" applyBorder="1" applyAlignment="1">
      <alignment horizontal="left" wrapText="1"/>
    </xf>
    <xf numFmtId="0" fontId="56" fillId="12" borderId="46" xfId="4" applyFont="1" applyFill="1" applyBorder="1" applyAlignment="1">
      <alignment horizontal="left" wrapText="1"/>
    </xf>
    <xf numFmtId="0" fontId="56" fillId="12" borderId="12" xfId="4" applyFont="1" applyFill="1" applyBorder="1" applyAlignment="1">
      <alignment horizontal="left" wrapText="1"/>
    </xf>
    <xf numFmtId="0" fontId="56" fillId="12" borderId="10" xfId="4" applyFont="1" applyFill="1" applyBorder="1" applyAlignment="1">
      <alignment horizontal="left" wrapText="1"/>
    </xf>
    <xf numFmtId="0" fontId="63" fillId="19" borderId="57" xfId="4" applyFont="1" applyFill="1" applyBorder="1" applyAlignment="1">
      <alignment horizontal="center" vertical="center" wrapText="1"/>
    </xf>
    <xf numFmtId="0" fontId="63" fillId="19" borderId="33" xfId="4" applyFont="1" applyFill="1" applyBorder="1" applyAlignment="1">
      <alignment horizontal="center" vertical="center" wrapText="1"/>
    </xf>
    <xf numFmtId="0" fontId="63" fillId="19" borderId="32" xfId="4" applyFont="1" applyFill="1" applyBorder="1" applyAlignment="1">
      <alignment horizontal="center" vertical="center" wrapText="1"/>
    </xf>
    <xf numFmtId="0" fontId="21" fillId="5" borderId="27" xfId="4" applyFont="1" applyFill="1" applyBorder="1" applyAlignment="1">
      <alignment horizontal="left"/>
    </xf>
    <xf numFmtId="0" fontId="21" fillId="5" borderId="36" xfId="4" applyFont="1" applyFill="1" applyBorder="1" applyAlignment="1">
      <alignment horizontal="left"/>
    </xf>
    <xf numFmtId="0" fontId="21" fillId="5" borderId="9" xfId="4" applyFont="1" applyFill="1" applyBorder="1" applyAlignment="1">
      <alignment horizontal="left"/>
    </xf>
    <xf numFmtId="0" fontId="21" fillId="5" borderId="17" xfId="4" applyFont="1" applyFill="1" applyBorder="1" applyAlignment="1">
      <alignment horizontal="left"/>
    </xf>
    <xf numFmtId="0" fontId="21" fillId="5" borderId="16" xfId="4" applyFont="1" applyFill="1" applyBorder="1" applyAlignment="1">
      <alignment horizontal="left"/>
    </xf>
    <xf numFmtId="0" fontId="21" fillId="5" borderId="11" xfId="4" applyFont="1" applyFill="1" applyBorder="1" applyAlignment="1">
      <alignment horizontal="left"/>
    </xf>
    <xf numFmtId="0" fontId="1" fillId="3" borderId="50" xfId="4" applyFont="1" applyFill="1" applyBorder="1" applyAlignment="1" applyProtection="1">
      <alignment vertical="center" wrapText="1"/>
    </xf>
    <xf numFmtId="0" fontId="1" fillId="3" borderId="45" xfId="4" applyFont="1" applyFill="1" applyBorder="1" applyAlignment="1">
      <alignment vertical="center" wrapText="1"/>
    </xf>
    <xf numFmtId="0" fontId="2" fillId="0" borderId="13" xfId="4" applyFont="1" applyBorder="1" applyAlignment="1" applyProtection="1">
      <alignment horizontal="left" vertical="center"/>
      <protection locked="0"/>
    </xf>
    <xf numFmtId="0" fontId="2" fillId="0" borderId="10" xfId="4" applyFont="1" applyBorder="1" applyAlignment="1" applyProtection="1">
      <alignment horizontal="left" vertical="center"/>
      <protection locked="0"/>
    </xf>
    <xf numFmtId="0" fontId="2" fillId="0" borderId="27" xfId="4" applyFont="1" applyBorder="1" applyAlignment="1" applyProtection="1">
      <alignment horizontal="left" vertical="center"/>
      <protection locked="0"/>
    </xf>
    <xf numFmtId="0" fontId="2" fillId="0" borderId="9" xfId="4" applyFont="1" applyBorder="1" applyAlignment="1" applyProtection="1">
      <alignment horizontal="left" vertical="center"/>
      <protection locked="0"/>
    </xf>
    <xf numFmtId="15" fontId="2" fillId="0" borderId="27" xfId="4" applyNumberFormat="1" applyFont="1" applyFill="1" applyBorder="1" applyAlignment="1" applyProtection="1">
      <alignment horizontal="center" vertical="center"/>
      <protection locked="0"/>
    </xf>
    <xf numFmtId="15" fontId="2" fillId="0" borderId="9" xfId="4" applyNumberFormat="1" applyFont="1" applyFill="1" applyBorder="1" applyAlignment="1" applyProtection="1">
      <alignment horizontal="center" vertical="center"/>
      <protection locked="0"/>
    </xf>
    <xf numFmtId="0" fontId="1" fillId="3" borderId="71" xfId="4" applyFont="1" applyFill="1" applyBorder="1" applyAlignment="1" applyProtection="1">
      <alignment horizontal="center" vertical="center"/>
    </xf>
    <xf numFmtId="0" fontId="1" fillId="3" borderId="51" xfId="4" applyFont="1" applyFill="1" applyBorder="1" applyAlignment="1" applyProtection="1">
      <alignment horizontal="center" vertical="center"/>
    </xf>
    <xf numFmtId="0" fontId="1" fillId="3" borderId="45" xfId="4" applyFont="1" applyFill="1" applyBorder="1" applyAlignment="1" applyProtection="1">
      <alignment horizontal="center" vertical="center"/>
    </xf>
    <xf numFmtId="0" fontId="2" fillId="3" borderId="2" xfId="4" applyFont="1" applyFill="1" applyBorder="1" applyAlignment="1" applyProtection="1">
      <alignment vertical="top" wrapText="1"/>
    </xf>
    <xf numFmtId="0" fontId="2" fillId="3" borderId="1" xfId="4" applyFont="1" applyFill="1" applyBorder="1" applyAlignment="1">
      <alignment vertical="top" wrapText="1"/>
    </xf>
    <xf numFmtId="0" fontId="2" fillId="0" borderId="1" xfId="4" applyFont="1" applyFill="1" applyBorder="1" applyAlignment="1" applyProtection="1">
      <alignment horizontal="center"/>
      <protection locked="0"/>
    </xf>
    <xf numFmtId="0" fontId="2" fillId="0" borderId="18" xfId="4" applyFont="1" applyFill="1" applyBorder="1" applyAlignment="1" applyProtection="1">
      <alignment horizontal="center"/>
      <protection locked="0"/>
    </xf>
    <xf numFmtId="0" fontId="2" fillId="0" borderId="42" xfId="4" applyFont="1" applyFill="1" applyBorder="1" applyAlignment="1" applyProtection="1">
      <alignment horizontal="center"/>
      <protection locked="0"/>
    </xf>
    <xf numFmtId="0" fontId="2" fillId="0" borderId="43" xfId="4" applyFont="1" applyFill="1" applyBorder="1" applyAlignment="1" applyProtection="1">
      <alignment horizontal="center"/>
      <protection locked="0"/>
    </xf>
    <xf numFmtId="0" fontId="2" fillId="0" borderId="71" xfId="4" applyFont="1" applyFill="1" applyBorder="1" applyAlignment="1" applyProtection="1">
      <alignment horizontal="center"/>
      <protection locked="0"/>
    </xf>
    <xf numFmtId="0" fontId="2" fillId="0" borderId="51" xfId="4" applyFont="1" applyFill="1" applyBorder="1" applyAlignment="1" applyProtection="1">
      <alignment horizontal="center"/>
      <protection locked="0"/>
    </xf>
    <xf numFmtId="0" fontId="2" fillId="0" borderId="45" xfId="4" applyFont="1" applyFill="1" applyBorder="1" applyAlignment="1" applyProtection="1">
      <alignment horizontal="center"/>
      <protection locked="0"/>
    </xf>
    <xf numFmtId="0" fontId="2" fillId="0" borderId="27" xfId="4" applyFont="1" applyFill="1" applyBorder="1" applyAlignment="1" applyProtection="1">
      <alignment horizontal="center"/>
      <protection locked="0"/>
    </xf>
    <xf numFmtId="0" fontId="2" fillId="0" borderId="36" xfId="4" applyFont="1" applyFill="1" applyBorder="1" applyAlignment="1" applyProtection="1">
      <alignment horizontal="center"/>
      <protection locked="0"/>
    </xf>
    <xf numFmtId="0" fontId="2" fillId="0" borderId="9" xfId="4" applyFont="1" applyFill="1" applyBorder="1" applyAlignment="1" applyProtection="1">
      <alignment horizontal="center"/>
      <protection locked="0"/>
    </xf>
    <xf numFmtId="0" fontId="2" fillId="3" borderId="41" xfId="4" applyFont="1" applyFill="1" applyBorder="1" applyAlignment="1" applyProtection="1">
      <alignment vertical="top" wrapText="1"/>
    </xf>
    <xf numFmtId="0" fontId="2" fillId="3" borderId="42" xfId="4" applyFont="1" applyFill="1" applyBorder="1" applyAlignment="1">
      <alignment vertical="top" wrapText="1"/>
    </xf>
    <xf numFmtId="0" fontId="2" fillId="3" borderId="6" xfId="4" applyFont="1" applyFill="1" applyBorder="1" applyAlignment="1" applyProtection="1">
      <alignment vertical="top" wrapText="1"/>
    </xf>
    <xf numFmtId="0" fontId="2" fillId="3" borderId="3" xfId="4" applyFont="1" applyFill="1" applyBorder="1" applyAlignment="1">
      <alignment vertical="top" wrapText="1"/>
    </xf>
    <xf numFmtId="0" fontId="8" fillId="0" borderId="0" xfId="4" applyFont="1" applyFill="1" applyBorder="1" applyAlignment="1">
      <alignment horizontal="center" vertical="center" wrapText="1"/>
    </xf>
    <xf numFmtId="0" fontId="1" fillId="3" borderId="27" xfId="4" applyFont="1" applyFill="1" applyBorder="1" applyAlignment="1">
      <alignment horizontal="left" vertical="center"/>
    </xf>
    <xf numFmtId="0" fontId="1" fillId="3" borderId="9" xfId="4" applyFont="1" applyFill="1" applyBorder="1" applyAlignment="1">
      <alignment horizontal="left" vertical="center"/>
    </xf>
    <xf numFmtId="0" fontId="9" fillId="4" borderId="7" xfId="4" applyFill="1" applyBorder="1" applyAlignment="1">
      <alignment horizontal="center" vertical="center"/>
    </xf>
    <xf numFmtId="0" fontId="9" fillId="4" borderId="20" xfId="4" applyFill="1" applyBorder="1" applyAlignment="1">
      <alignment horizontal="center" vertical="center"/>
    </xf>
    <xf numFmtId="0" fontId="9" fillId="4" borderId="5" xfId="4" applyFill="1" applyBorder="1" applyAlignment="1">
      <alignment horizontal="center" vertical="center"/>
    </xf>
    <xf numFmtId="0" fontId="9" fillId="4" borderId="27" xfId="4" applyFill="1" applyBorder="1" applyAlignment="1">
      <alignment horizontal="center" vertical="center"/>
    </xf>
    <xf numFmtId="0" fontId="9" fillId="4" borderId="36" xfId="4" applyFill="1" applyBorder="1" applyAlignment="1">
      <alignment horizontal="center" vertical="center"/>
    </xf>
    <xf numFmtId="0" fontId="9" fillId="4" borderId="9" xfId="4" applyFill="1" applyBorder="1" applyAlignment="1">
      <alignment horizontal="center" vertical="center"/>
    </xf>
    <xf numFmtId="0" fontId="9" fillId="4" borderId="13" xfId="4" applyFill="1" applyBorder="1" applyAlignment="1">
      <alignment horizontal="center" vertical="center"/>
    </xf>
    <xf numFmtId="0" fontId="9" fillId="4" borderId="12" xfId="4" applyFill="1" applyBorder="1" applyAlignment="1">
      <alignment horizontal="center" vertical="center"/>
    </xf>
    <xf numFmtId="0" fontId="9" fillId="4" borderId="10" xfId="4" applyFill="1" applyBorder="1" applyAlignment="1">
      <alignment horizontal="center" vertical="center"/>
    </xf>
    <xf numFmtId="49" fontId="4" fillId="0" borderId="3" xfId="3" applyNumberFormat="1" applyFill="1" applyBorder="1" applyAlignment="1" applyProtection="1">
      <alignment horizontal="center"/>
      <protection locked="0"/>
    </xf>
    <xf numFmtId="49" fontId="2" fillId="0" borderId="3" xfId="4" applyNumberFormat="1" applyFont="1" applyFill="1" applyBorder="1" applyAlignment="1" applyProtection="1">
      <alignment horizontal="center"/>
      <protection locked="0"/>
    </xf>
    <xf numFmtId="49" fontId="2" fillId="0" borderId="29" xfId="4" applyNumberFormat="1" applyFont="1" applyFill="1" applyBorder="1" applyAlignment="1" applyProtection="1">
      <alignment horizontal="center"/>
      <protection locked="0"/>
    </xf>
    <xf numFmtId="49" fontId="4" fillId="0" borderId="1" xfId="3" applyNumberFormat="1" applyFill="1" applyBorder="1" applyAlignment="1" applyProtection="1">
      <alignment horizontal="center"/>
      <protection locked="0"/>
    </xf>
    <xf numFmtId="49" fontId="2" fillId="0" borderId="1" xfId="4" applyNumberFormat="1" applyFont="1" applyFill="1" applyBorder="1" applyAlignment="1" applyProtection="1">
      <alignment horizontal="center"/>
      <protection locked="0"/>
    </xf>
    <xf numFmtId="49" fontId="2" fillId="0" borderId="18" xfId="4" applyNumberFormat="1" applyFont="1" applyFill="1" applyBorder="1" applyAlignment="1" applyProtection="1">
      <alignment horizontal="center"/>
      <protection locked="0"/>
    </xf>
    <xf numFmtId="0" fontId="1" fillId="3" borderId="61" xfId="4" applyFont="1" applyFill="1" applyBorder="1" applyAlignment="1" applyProtection="1">
      <alignment horizontal="center" vertical="center"/>
    </xf>
    <xf numFmtId="0" fontId="1" fillId="0" borderId="0" xfId="4" applyFont="1" applyFill="1" applyBorder="1" applyAlignment="1">
      <alignment wrapText="1"/>
    </xf>
    <xf numFmtId="0" fontId="1" fillId="0" borderId="0" xfId="4" applyFont="1" applyFill="1" applyBorder="1" applyAlignment="1"/>
    <xf numFmtId="0" fontId="31" fillId="0" borderId="0" xfId="4" applyFont="1"/>
    <xf numFmtId="0" fontId="31" fillId="0" borderId="0" xfId="4" applyFont="1" applyFill="1" applyBorder="1" applyAlignment="1">
      <alignment horizontal="left" wrapText="1"/>
    </xf>
    <xf numFmtId="0" fontId="31" fillId="0" borderId="0" xfId="4" applyFont="1" applyBorder="1" applyAlignment="1" applyProtection="1">
      <alignment wrapText="1"/>
      <protection locked="0"/>
    </xf>
    <xf numFmtId="0" fontId="55" fillId="17" borderId="8" xfId="4" applyFont="1" applyFill="1" applyBorder="1" applyAlignment="1"/>
    <xf numFmtId="0" fontId="55" fillId="17" borderId="60" xfId="0" applyFont="1" applyFill="1" applyBorder="1" applyAlignment="1"/>
    <xf numFmtId="9" fontId="31" fillId="16" borderId="12" xfId="4" applyNumberFormat="1" applyFont="1" applyFill="1" applyBorder="1" applyAlignment="1">
      <alignment horizontal="center"/>
    </xf>
    <xf numFmtId="9" fontId="31" fillId="16" borderId="10" xfId="4" applyNumberFormat="1" applyFont="1" applyFill="1" applyBorder="1" applyAlignment="1">
      <alignment horizontal="center"/>
    </xf>
    <xf numFmtId="9" fontId="31" fillId="16" borderId="13" xfId="4" applyNumberFormat="1" applyFont="1" applyFill="1" applyBorder="1" applyAlignment="1">
      <alignment horizontal="center"/>
    </xf>
    <xf numFmtId="9" fontId="31" fillId="16" borderId="39" xfId="4" applyNumberFormat="1" applyFont="1" applyFill="1" applyBorder="1" applyAlignment="1">
      <alignment horizontal="center"/>
    </xf>
    <xf numFmtId="9" fontId="31" fillId="16" borderId="51" xfId="4" applyNumberFormat="1" applyFont="1" applyFill="1" applyBorder="1" applyAlignment="1">
      <alignment horizontal="center"/>
    </xf>
    <xf numFmtId="9" fontId="31" fillId="16" borderId="45" xfId="4" applyNumberFormat="1" applyFont="1" applyFill="1" applyBorder="1" applyAlignment="1">
      <alignment horizontal="center"/>
    </xf>
    <xf numFmtId="9" fontId="31" fillId="16" borderId="71" xfId="4" applyNumberFormat="1" applyFont="1" applyFill="1" applyBorder="1" applyAlignment="1">
      <alignment horizontal="center"/>
    </xf>
    <xf numFmtId="9" fontId="31" fillId="16" borderId="61" xfId="4" applyNumberFormat="1" applyFont="1" applyFill="1" applyBorder="1" applyAlignment="1">
      <alignment horizontal="center"/>
    </xf>
    <xf numFmtId="2" fontId="55" fillId="17" borderId="81" xfId="4" applyNumberFormat="1" applyFont="1" applyFill="1" applyBorder="1" applyAlignment="1">
      <alignment horizontal="left" vertical="center" wrapText="1"/>
    </xf>
    <xf numFmtId="0" fontId="55" fillId="17" borderId="82" xfId="0" applyFont="1" applyFill="1" applyBorder="1" applyAlignment="1">
      <alignment horizontal="left" vertical="center" wrapText="1"/>
    </xf>
    <xf numFmtId="0" fontId="55" fillId="17" borderId="72" xfId="4" applyFont="1" applyFill="1" applyBorder="1" applyAlignment="1">
      <alignment horizontal="center"/>
    </xf>
    <xf numFmtId="0" fontId="55" fillId="17" borderId="73" xfId="4" applyFont="1" applyFill="1" applyBorder="1" applyAlignment="1">
      <alignment horizontal="center"/>
    </xf>
    <xf numFmtId="2" fontId="31" fillId="16" borderId="12" xfId="4" applyNumberFormat="1" applyFont="1" applyFill="1" applyBorder="1" applyAlignment="1">
      <alignment horizontal="center"/>
    </xf>
    <xf numFmtId="2" fontId="31" fillId="16" borderId="10" xfId="4" applyNumberFormat="1" applyFont="1" applyFill="1" applyBorder="1" applyAlignment="1">
      <alignment horizontal="center"/>
    </xf>
    <xf numFmtId="2" fontId="31" fillId="16" borderId="36" xfId="4" applyNumberFormat="1" applyFont="1" applyFill="1" applyBorder="1" applyAlignment="1">
      <alignment horizontal="center"/>
    </xf>
    <xf numFmtId="2" fontId="31" fillId="16" borderId="9" xfId="4" applyNumberFormat="1" applyFont="1" applyFill="1" applyBorder="1" applyAlignment="1">
      <alignment horizontal="center"/>
    </xf>
    <xf numFmtId="9" fontId="31" fillId="16" borderId="36" xfId="4" applyNumberFormat="1" applyFont="1" applyFill="1" applyBorder="1" applyAlignment="1">
      <alignment horizontal="center"/>
    </xf>
    <xf numFmtId="9" fontId="31" fillId="16" borderId="9" xfId="4" applyNumberFormat="1" applyFont="1" applyFill="1" applyBorder="1" applyAlignment="1">
      <alignment horizontal="center"/>
    </xf>
    <xf numFmtId="0" fontId="55" fillId="17" borderId="74" xfId="4" applyFont="1" applyFill="1" applyBorder="1" applyAlignment="1">
      <alignment horizontal="center"/>
    </xf>
    <xf numFmtId="0" fontId="55" fillId="17" borderId="54" xfId="4" applyFont="1" applyFill="1" applyBorder="1" applyAlignment="1">
      <alignment horizontal="center"/>
    </xf>
    <xf numFmtId="2" fontId="31" fillId="16" borderId="13" xfId="4" applyNumberFormat="1" applyFont="1" applyFill="1" applyBorder="1" applyAlignment="1">
      <alignment horizontal="center"/>
    </xf>
    <xf numFmtId="2" fontId="31" fillId="16" borderId="39" xfId="4" applyNumberFormat="1" applyFont="1" applyFill="1" applyBorder="1" applyAlignment="1">
      <alignment horizontal="center"/>
    </xf>
    <xf numFmtId="0" fontId="55" fillId="17" borderId="57" xfId="4" applyFont="1" applyFill="1" applyBorder="1" applyAlignment="1">
      <alignment horizontal="left"/>
    </xf>
    <xf numFmtId="0" fontId="55" fillId="17" borderId="33" xfId="4" applyFont="1" applyFill="1" applyBorder="1" applyAlignment="1">
      <alignment horizontal="left"/>
    </xf>
    <xf numFmtId="0" fontId="55" fillId="17" borderId="32" xfId="4" applyFont="1" applyFill="1" applyBorder="1" applyAlignment="1">
      <alignment horizontal="left"/>
    </xf>
    <xf numFmtId="0" fontId="31" fillId="0" borderId="0" xfId="4" applyFont="1" applyFill="1" applyBorder="1" applyAlignment="1" applyProtection="1">
      <alignment wrapText="1"/>
      <protection locked="0"/>
    </xf>
    <xf numFmtId="49" fontId="31" fillId="13" borderId="27" xfId="0" applyNumberFormat="1" applyFont="1" applyFill="1" applyBorder="1" applyAlignment="1" applyProtection="1">
      <alignment horizontal="left" vertical="center" wrapText="1"/>
    </xf>
    <xf numFmtId="0" fontId="31" fillId="13" borderId="9" xfId="0" applyNumberFormat="1" applyFont="1" applyFill="1" applyBorder="1" applyAlignment="1" applyProtection="1">
      <alignment wrapText="1"/>
    </xf>
    <xf numFmtId="170" fontId="31" fillId="13" borderId="27" xfId="1" applyNumberFormat="1" applyFont="1" applyFill="1" applyBorder="1" applyAlignment="1" applyProtection="1">
      <alignment horizontal="left" vertical="center" wrapText="1"/>
    </xf>
    <xf numFmtId="170" fontId="31" fillId="13" borderId="9" xfId="1" applyNumberFormat="1" applyFont="1" applyFill="1" applyBorder="1" applyAlignment="1" applyProtection="1">
      <alignment wrapText="1"/>
    </xf>
    <xf numFmtId="171" fontId="31" fillId="13" borderId="27" xfId="0" applyNumberFormat="1" applyFont="1" applyFill="1" applyBorder="1" applyAlignment="1" applyProtection="1">
      <alignment horizontal="left" vertical="center" wrapText="1"/>
    </xf>
    <xf numFmtId="171" fontId="31" fillId="13" borderId="9" xfId="0" applyNumberFormat="1" applyFont="1" applyFill="1" applyBorder="1" applyAlignment="1" applyProtection="1">
      <alignment wrapText="1"/>
    </xf>
    <xf numFmtId="0" fontId="55" fillId="17" borderId="57" xfId="4" applyFont="1" applyFill="1" applyBorder="1" applyAlignment="1">
      <alignment horizontal="center" vertical="center"/>
    </xf>
    <xf numFmtId="0" fontId="55" fillId="17" borderId="32" xfId="4" applyFont="1" applyFill="1" applyBorder="1" applyAlignment="1">
      <alignment horizontal="center" vertical="center"/>
    </xf>
    <xf numFmtId="0" fontId="58" fillId="0" borderId="0" xfId="4" applyFont="1" applyBorder="1" applyAlignment="1">
      <alignment horizontal="center" vertical="center" wrapText="1"/>
    </xf>
    <xf numFmtId="0" fontId="58" fillId="0" borderId="78" xfId="4" applyFont="1" applyBorder="1" applyAlignment="1">
      <alignment horizontal="center" vertical="center" wrapText="1"/>
    </xf>
    <xf numFmtId="2" fontId="31" fillId="16" borderId="27" xfId="4" applyNumberFormat="1" applyFont="1" applyFill="1" applyBorder="1" applyAlignment="1">
      <alignment horizontal="center"/>
    </xf>
    <xf numFmtId="2" fontId="31" fillId="16" borderId="60" xfId="4" applyNumberFormat="1" applyFont="1" applyFill="1" applyBorder="1" applyAlignment="1">
      <alignment horizontal="center"/>
    </xf>
    <xf numFmtId="0" fontId="55" fillId="17" borderId="21" xfId="4" applyFont="1" applyFill="1" applyBorder="1" applyAlignment="1">
      <alignment wrapText="1"/>
    </xf>
    <xf numFmtId="0" fontId="55" fillId="17" borderId="19" xfId="0" applyFont="1" applyFill="1" applyBorder="1" applyAlignment="1">
      <alignment wrapText="1"/>
    </xf>
    <xf numFmtId="0" fontId="55" fillId="17" borderId="8" xfId="4" applyFont="1" applyFill="1" applyBorder="1" applyAlignment="1">
      <alignment wrapText="1"/>
    </xf>
    <xf numFmtId="0" fontId="55" fillId="17" borderId="60" xfId="0" applyFont="1" applyFill="1" applyBorder="1" applyAlignment="1">
      <alignment wrapText="1"/>
    </xf>
    <xf numFmtId="0" fontId="55" fillId="17" borderId="57" xfId="4" applyFont="1" applyFill="1" applyBorder="1"/>
    <xf numFmtId="0" fontId="55" fillId="17" borderId="32" xfId="4" applyFont="1" applyFill="1" applyBorder="1"/>
    <xf numFmtId="0" fontId="65" fillId="0" borderId="0" xfId="4" applyFont="1" applyFill="1" applyBorder="1" applyAlignment="1">
      <alignment horizontal="left" vertical="top" wrapText="1"/>
    </xf>
    <xf numFmtId="0" fontId="58" fillId="0" borderId="0" xfId="0" applyFont="1" applyFill="1" applyAlignment="1">
      <alignment vertical="top" wrapText="1"/>
    </xf>
    <xf numFmtId="9" fontId="31" fillId="16" borderId="27" xfId="4" applyNumberFormat="1" applyFont="1" applyFill="1" applyBorder="1" applyAlignment="1">
      <alignment horizontal="center"/>
    </xf>
    <xf numFmtId="9" fontId="31" fillId="16" borderId="60" xfId="4" applyNumberFormat="1" applyFont="1" applyFill="1" applyBorder="1" applyAlignment="1">
      <alignment horizontal="center"/>
    </xf>
    <xf numFmtId="0" fontId="55" fillId="17" borderId="57" xfId="4" applyFont="1" applyFill="1" applyBorder="1" applyAlignment="1"/>
    <xf numFmtId="0" fontId="55" fillId="17" borderId="32" xfId="4" applyFont="1" applyFill="1" applyBorder="1" applyAlignment="1"/>
    <xf numFmtId="0" fontId="31" fillId="0" borderId="5" xfId="4" applyFont="1" applyBorder="1" applyAlignment="1" applyProtection="1">
      <protection locked="0"/>
    </xf>
    <xf numFmtId="0" fontId="31" fillId="0" borderId="3" xfId="4" applyFont="1" applyBorder="1" applyAlignment="1" applyProtection="1">
      <protection locked="0"/>
    </xf>
    <xf numFmtId="0" fontId="31" fillId="0" borderId="45" xfId="4" applyFont="1" applyBorder="1" applyAlignment="1" applyProtection="1">
      <protection locked="0"/>
    </xf>
    <xf numFmtId="0" fontId="31" fillId="0" borderId="42" xfId="4" applyFont="1" applyBorder="1" applyAlignment="1" applyProtection="1">
      <protection locked="0"/>
    </xf>
    <xf numFmtId="0" fontId="31" fillId="0" borderId="0" xfId="4" applyFont="1" applyAlignment="1" applyProtection="1">
      <alignment horizontal="left" wrapText="1"/>
    </xf>
    <xf numFmtId="0" fontId="31" fillId="0" borderId="0" xfId="4" applyFont="1" applyFill="1" applyAlignment="1" applyProtection="1">
      <alignment horizontal="left" wrapText="1"/>
    </xf>
    <xf numFmtId="0" fontId="31" fillId="0" borderId="0" xfId="0" applyFont="1" applyAlignment="1">
      <alignment wrapText="1"/>
    </xf>
    <xf numFmtId="0" fontId="31" fillId="0" borderId="0" xfId="4" applyFont="1" applyBorder="1" applyAlignment="1" applyProtection="1">
      <alignment wrapText="1"/>
    </xf>
    <xf numFmtId="0" fontId="55" fillId="17" borderId="57" xfId="4" applyFont="1" applyFill="1" applyBorder="1" applyAlignment="1">
      <alignment horizontal="left" vertical="center" wrapText="1"/>
    </xf>
    <xf numFmtId="0" fontId="55" fillId="17" borderId="33" xfId="4" applyFont="1" applyFill="1" applyBorder="1" applyAlignment="1">
      <alignment horizontal="left" vertical="center" wrapText="1"/>
    </xf>
    <xf numFmtId="0" fontId="55" fillId="17" borderId="32" xfId="4" applyFont="1" applyFill="1" applyBorder="1" applyAlignment="1">
      <alignment horizontal="left" vertical="center" wrapText="1"/>
    </xf>
    <xf numFmtId="0" fontId="55" fillId="17" borderId="68" xfId="4" applyFont="1" applyFill="1" applyBorder="1" applyAlignment="1">
      <alignment horizontal="left" vertical="center" wrapText="1"/>
    </xf>
    <xf numFmtId="0" fontId="55" fillId="17" borderId="69" xfId="4" applyFont="1" applyFill="1" applyBorder="1" applyAlignment="1">
      <alignment horizontal="left" vertical="center" wrapText="1"/>
    </xf>
    <xf numFmtId="0" fontId="55" fillId="17" borderId="70" xfId="4" applyFont="1" applyFill="1" applyBorder="1" applyAlignment="1">
      <alignment horizontal="left" vertical="center" wrapText="1"/>
    </xf>
    <xf numFmtId="0" fontId="55" fillId="17" borderId="55" xfId="4" applyFont="1" applyFill="1" applyBorder="1" applyAlignment="1">
      <alignment horizontal="left" vertical="center" wrapText="1"/>
    </xf>
    <xf numFmtId="0" fontId="55" fillId="17" borderId="34" xfId="4" applyFont="1" applyFill="1" applyBorder="1" applyAlignment="1">
      <alignment horizontal="left" vertical="center" wrapText="1"/>
    </xf>
    <xf numFmtId="0" fontId="31" fillId="13" borderId="8" xfId="4" applyFont="1" applyFill="1" applyBorder="1" applyAlignment="1" applyProtection="1">
      <alignment horizontal="left" vertical="center" wrapText="1"/>
    </xf>
    <xf numFmtId="0" fontId="31" fillId="13" borderId="9" xfId="4" applyFont="1" applyFill="1" applyBorder="1" applyAlignment="1" applyProtection="1">
      <alignment horizontal="left" vertical="center" wrapText="1"/>
    </xf>
    <xf numFmtId="0" fontId="59" fillId="17" borderId="57" xfId="4" applyFont="1" applyFill="1" applyBorder="1" applyAlignment="1">
      <alignment horizontal="center" vertical="center" wrapText="1"/>
    </xf>
    <xf numFmtId="0" fontId="59" fillId="17" borderId="33" xfId="4" applyFont="1" applyFill="1" applyBorder="1" applyAlignment="1">
      <alignment horizontal="center" vertical="center" wrapText="1"/>
    </xf>
    <xf numFmtId="0" fontId="59" fillId="17" borderId="32" xfId="4" applyFont="1" applyFill="1" applyBorder="1" applyAlignment="1">
      <alignment horizontal="center" vertical="center" wrapText="1"/>
    </xf>
  </cellXfs>
  <cellStyles count="8">
    <cellStyle name="Currency" xfId="1" builtinId="4"/>
    <cellStyle name="Description" xfId="2"/>
    <cellStyle name="Hyperlink" xfId="3" builtinId="8"/>
    <cellStyle name="Normal" xfId="0" builtinId="0"/>
    <cellStyle name="Normal 2" xfId="4"/>
    <cellStyle name="Normal 3" xfId="5"/>
    <cellStyle name="Normal_Sheet1" xfId="6"/>
    <cellStyle name="Normal_Sheet1_Lookups" xfId="7"/>
  </cellStyles>
  <dxfs count="88">
    <dxf>
      <font>
        <color theme="8"/>
      </font>
      <fill>
        <patternFill>
          <bgColor theme="8"/>
        </patternFill>
      </fill>
    </dxf>
    <dxf>
      <fill>
        <patternFill>
          <bgColor theme="5" tint="0.39994506668294322"/>
        </patternFill>
      </fill>
    </dxf>
    <dxf>
      <fill>
        <patternFill>
          <bgColor theme="6" tint="0.59996337778862885"/>
        </patternFill>
      </fill>
    </dxf>
    <dxf>
      <fill>
        <patternFill>
          <bgColor rgb="FFCCFF66"/>
        </patternFill>
      </fill>
    </dxf>
    <dxf>
      <fill>
        <patternFill>
          <bgColor theme="9" tint="0.79998168889431442"/>
        </patternFill>
      </fill>
    </dxf>
    <dxf>
      <fill>
        <patternFill>
          <bgColor theme="7" tint="0.79998168889431442"/>
        </patternFill>
      </fill>
    </dxf>
    <dxf>
      <fill>
        <patternFill>
          <bgColor indexed="41"/>
        </patternFill>
      </fill>
    </dxf>
    <dxf>
      <fill>
        <patternFill>
          <bgColor indexed="47"/>
        </patternFill>
      </fill>
    </dxf>
    <dxf>
      <fill>
        <patternFill>
          <bgColor indexed="26"/>
        </patternFill>
      </fill>
    </dxf>
    <dxf>
      <fill>
        <patternFill>
          <bgColor theme="0" tint="-0.499984740745262"/>
        </patternFill>
      </fill>
    </dxf>
    <dxf>
      <fill>
        <patternFill>
          <bgColor theme="0" tint="-0.499984740745262"/>
        </patternFill>
      </fill>
    </dxf>
    <dxf>
      <fill>
        <patternFill>
          <bgColor theme="5" tint="0.39994506668294322"/>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6" tint="0.59996337778862885"/>
        </patternFill>
      </fill>
    </dxf>
    <dxf>
      <fill>
        <patternFill>
          <bgColor rgb="FFCCFF66"/>
        </patternFill>
      </fill>
    </dxf>
    <dxf>
      <fill>
        <patternFill>
          <bgColor theme="9" tint="0.79998168889431442"/>
        </patternFill>
      </fill>
    </dxf>
    <dxf>
      <fill>
        <patternFill>
          <bgColor theme="7" tint="0.79998168889431442"/>
        </patternFill>
      </fill>
    </dxf>
    <dxf>
      <fill>
        <patternFill>
          <bgColor indexed="41"/>
        </patternFill>
      </fill>
    </dxf>
    <dxf>
      <fill>
        <patternFill>
          <bgColor indexed="47"/>
        </patternFill>
      </fill>
    </dxf>
    <dxf>
      <fill>
        <patternFill>
          <bgColor indexed="26"/>
        </patternFill>
      </fill>
    </dxf>
    <dxf>
      <numFmt numFmtId="2" formatCode="0.00"/>
    </dxf>
    <dxf>
      <numFmt numFmtId="2" formatCode="0.00"/>
    </dxf>
    <dxf>
      <fill>
        <patternFill>
          <bgColor rgb="FFEBE8DC"/>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2" formatCode="0.00"/>
    </dxf>
    <dxf>
      <numFmt numFmtId="2" formatCode="0.00"/>
    </dxf>
    <dxf>
      <numFmt numFmtId="2" formatCode="0.00"/>
    </dxf>
    <dxf>
      <numFmt numFmtId="2" formatCode="0.00"/>
    </dxf>
    <dxf>
      <numFmt numFmtId="2" formatCode="0.00"/>
    </dxf>
    <dxf>
      <numFmt numFmtId="2" formatCode="0.00"/>
    </dxf>
    <dxf>
      <border>
        <left style="thin">
          <color indexed="64"/>
        </left>
        <right style="thin">
          <color indexed="64"/>
        </right>
        <top style="thin">
          <color indexed="64"/>
        </top>
        <bottom style="thin">
          <color indexed="64"/>
        </bottom>
      </border>
    </dxf>
    <dxf>
      <fill>
        <patternFill>
          <bgColor rgb="FFEBE8DC"/>
        </patternFill>
      </fill>
      <border>
        <left style="thin">
          <color indexed="64"/>
        </left>
        <right style="thin">
          <color indexed="64"/>
        </right>
        <top style="thin">
          <color indexed="64"/>
        </top>
        <bottom style="thin">
          <color indexed="64"/>
        </bottom>
      </border>
    </dxf>
    <dxf>
      <font>
        <condense val="0"/>
        <extend val="0"/>
        <color indexed="22"/>
      </font>
      <fill>
        <patternFill>
          <bgColor indexed="22"/>
        </patternFill>
      </fill>
    </dxf>
    <dxf>
      <fill>
        <patternFill>
          <bgColor indexed="22"/>
        </patternFill>
      </fill>
    </dxf>
    <dxf>
      <fill>
        <patternFill>
          <bgColor indexed="10"/>
        </patternFill>
      </fill>
    </dxf>
    <dxf>
      <fill>
        <patternFill>
          <bgColor theme="5" tint="0.39994506668294322"/>
        </patternFill>
      </fill>
    </dxf>
    <dxf>
      <fill>
        <patternFill>
          <bgColor theme="6" tint="0.59996337778862885"/>
        </patternFill>
      </fill>
    </dxf>
    <dxf>
      <fill>
        <patternFill>
          <bgColor rgb="FFCCFF66"/>
        </patternFill>
      </fill>
    </dxf>
    <dxf>
      <fill>
        <patternFill>
          <bgColor theme="9" tint="0.79998168889431442"/>
        </patternFill>
      </fill>
    </dxf>
    <dxf>
      <fill>
        <patternFill>
          <bgColor theme="7" tint="0.79998168889431442"/>
        </patternFill>
      </fill>
    </dxf>
    <dxf>
      <fill>
        <patternFill>
          <bgColor indexed="41"/>
        </patternFill>
      </fill>
    </dxf>
    <dxf>
      <fill>
        <patternFill>
          <bgColor indexed="47"/>
        </patternFill>
      </fill>
    </dxf>
    <dxf>
      <fill>
        <patternFill>
          <bgColor indexed="26"/>
        </patternFill>
      </fill>
    </dxf>
    <dxf>
      <fill>
        <patternFill>
          <bgColor theme="0" tint="-0.499984740745262"/>
        </patternFill>
      </fill>
    </dxf>
    <dxf>
      <fill>
        <patternFill>
          <bgColor theme="0"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59996337778862885"/>
        </patternFill>
      </fill>
    </dxf>
    <dxf>
      <fill>
        <patternFill>
          <bgColor rgb="FFCCFF66"/>
        </patternFill>
      </fill>
    </dxf>
    <dxf>
      <fill>
        <patternFill>
          <bgColor theme="9" tint="0.79998168889431442"/>
        </patternFill>
      </fill>
    </dxf>
    <dxf>
      <fill>
        <patternFill>
          <bgColor theme="7" tint="0.79998168889431442"/>
        </patternFill>
      </fill>
    </dxf>
    <dxf>
      <fill>
        <patternFill>
          <bgColor indexed="41"/>
        </patternFill>
      </fill>
    </dxf>
    <dxf>
      <fill>
        <patternFill>
          <bgColor indexed="47"/>
        </patternFill>
      </fill>
    </dxf>
    <dxf>
      <fill>
        <patternFill>
          <bgColor indexed="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78533473884511E-2"/>
          <c:y val="4.4321389588098364E-2"/>
          <c:w val="0.88593929119600334"/>
          <c:h val="0.86980727066643038"/>
        </c:manualLayout>
      </c:layout>
      <c:barChart>
        <c:barDir val="col"/>
        <c:grouping val="clustered"/>
        <c:varyColors val="1"/>
        <c:ser>
          <c:idx val="0"/>
          <c:order val="0"/>
          <c:spPr>
            <a:solidFill>
              <a:srgbClr val="00B0D2"/>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1F63-45F9-97C6-4EC75523F51A}"/>
              </c:ext>
            </c:extLst>
          </c:dPt>
          <c:dPt>
            <c:idx val="1"/>
            <c:invertIfNegative val="0"/>
            <c:bubble3D val="0"/>
            <c:extLst>
              <c:ext xmlns:c16="http://schemas.microsoft.com/office/drawing/2014/chart" uri="{C3380CC4-5D6E-409C-BE32-E72D297353CC}">
                <c16:uniqueId val="{00000001-1F63-45F9-97C6-4EC75523F51A}"/>
              </c:ext>
            </c:extLst>
          </c:dPt>
          <c:dPt>
            <c:idx val="2"/>
            <c:invertIfNegative val="0"/>
            <c:bubble3D val="0"/>
            <c:extLst>
              <c:ext xmlns:c16="http://schemas.microsoft.com/office/drawing/2014/chart" uri="{C3380CC4-5D6E-409C-BE32-E72D297353CC}">
                <c16:uniqueId val="{00000002-1F63-45F9-97C6-4EC75523F51A}"/>
              </c:ext>
            </c:extLst>
          </c:dPt>
          <c:dPt>
            <c:idx val="3"/>
            <c:invertIfNegative val="0"/>
            <c:bubble3D val="0"/>
            <c:extLst>
              <c:ext xmlns:c16="http://schemas.microsoft.com/office/drawing/2014/chart" uri="{C3380CC4-5D6E-409C-BE32-E72D297353CC}">
                <c16:uniqueId val="{00000003-1F63-45F9-97C6-4EC75523F51A}"/>
              </c:ext>
            </c:extLst>
          </c:dPt>
          <c:cat>
            <c:strLit>
              <c:ptCount val="4"/>
              <c:pt idx="0">
                <c:v>Total Estimated</c:v>
              </c:pt>
              <c:pt idx="1">
                <c:v>Total Actual</c:v>
              </c:pt>
              <c:pt idx="2">
                <c:v>Estimated Landfill</c:v>
              </c:pt>
              <c:pt idx="3">
                <c:v>Actual Landfill</c:v>
              </c:pt>
            </c:strLit>
          </c:cat>
          <c:val>
            <c:numRef>
              <c:f>('Project Summary'!$I$23,'Project Summary'!$J$23,'Project Summary'!$I$24,'Project Summary'!$J$24)</c:f>
              <c:numCache>
                <c:formatCode>0.00</c:formatCode>
                <c:ptCount val="4"/>
                <c:pt idx="0">
                  <c:v>0</c:v>
                </c:pt>
                <c:pt idx="1">
                  <c:v>0</c:v>
                </c:pt>
                <c:pt idx="2">
                  <c:v>0</c:v>
                </c:pt>
                <c:pt idx="3">
                  <c:v>0</c:v>
                </c:pt>
              </c:numCache>
            </c:numRef>
          </c:val>
          <c:extLst>
            <c:ext xmlns:c16="http://schemas.microsoft.com/office/drawing/2014/chart" uri="{C3380CC4-5D6E-409C-BE32-E72D297353CC}">
              <c16:uniqueId val="{00000004-1F63-45F9-97C6-4EC75523F51A}"/>
            </c:ext>
          </c:extLst>
        </c:ser>
        <c:dLbls>
          <c:showLegendKey val="0"/>
          <c:showVal val="0"/>
          <c:showCatName val="0"/>
          <c:showSerName val="0"/>
          <c:showPercent val="0"/>
          <c:showBubbleSize val="0"/>
        </c:dLbls>
        <c:gapWidth val="150"/>
        <c:axId val="496503888"/>
        <c:axId val="496502320"/>
      </c:barChart>
      <c:catAx>
        <c:axId val="496503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6502320"/>
        <c:crosses val="autoZero"/>
        <c:auto val="1"/>
        <c:lblAlgn val="ctr"/>
        <c:lblOffset val="100"/>
        <c:tickLblSkip val="1"/>
        <c:tickMarkSkip val="1"/>
        <c:noMultiLvlLbl val="0"/>
      </c:catAx>
      <c:valAx>
        <c:axId val="496502320"/>
        <c:scaling>
          <c:orientation val="minMax"/>
        </c:scaling>
        <c:delete val="0"/>
        <c:axPos val="l"/>
        <c:majorGridlines>
          <c:spPr>
            <a:ln w="3175">
              <a:solidFill>
                <a:srgbClr val="000000"/>
              </a:solidFill>
              <a:prstDash val="solid"/>
            </a:ln>
          </c:spPr>
        </c:majorGridlines>
        <c:title>
          <c:tx>
            <c:strRef>
              <c:f>'Project Summary'!$D$9</c:f>
              <c:strCache>
                <c:ptCount val="1"/>
                <c:pt idx="0">
                  <c:v>Tonnes</c:v>
                </c:pt>
              </c:strCache>
            </c:strRef>
          </c:tx>
          <c:layout>
            <c:manualLayout>
              <c:xMode val="edge"/>
              <c:yMode val="edge"/>
              <c:x val="7.4651786243723104E-4"/>
              <c:y val="0.33316009128101809"/>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65038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Project Details'!A1"/><Relationship Id="rId2" Type="http://schemas.openxmlformats.org/officeDocument/2006/relationships/image" Target="../media/image1.jpeg"/><Relationship Id="rId1" Type="http://schemas.openxmlformats.org/officeDocument/2006/relationships/hyperlink" Target="https://goo.gl/z3hc6i"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hyperlink" Target="https://goo.gl/z3hc6i" TargetMode="External"/><Relationship Id="rId1" Type="http://schemas.openxmlformats.org/officeDocument/2006/relationships/hyperlink" Target="#FAQ!A1"/><Relationship Id="rId5" Type="http://schemas.openxmlformats.org/officeDocument/2006/relationships/hyperlink" Target="http://www.zerowastescotland.org.uk/content/contact-form" TargetMode="External"/><Relationship Id="rId4" Type="http://schemas.openxmlformats.org/officeDocument/2006/relationships/hyperlink" Target="#'Estimated Waste'!A1"/></Relationships>
</file>

<file path=xl/drawings/_rels/drawing11.xml.rels><?xml version="1.0" encoding="UTF-8" standalone="yes"?>
<Relationships xmlns="http://schemas.openxmlformats.org/package/2006/relationships"><Relationship Id="rId3" Type="http://schemas.openxmlformats.org/officeDocument/2006/relationships/hyperlink" Target="https://goo.gl/z3hc6i" TargetMode="External"/><Relationship Id="rId2" Type="http://schemas.openxmlformats.org/officeDocument/2006/relationships/hyperlink" Target="#'Actual Waste'!A1"/><Relationship Id="rId1" Type="http://schemas.openxmlformats.org/officeDocument/2006/relationships/hyperlink" Target="#FAQ!A1"/><Relationship Id="rId5" Type="http://schemas.openxmlformats.org/officeDocument/2006/relationships/hyperlink" Target="http://www.zerowastescotland.org.uk/content/contact-form" TargetMode="External"/><Relationship Id="rId4"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goo.gl/z3hc6i"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apps.sepa.org.uk/rocas/" TargetMode="External"/><Relationship Id="rId2" Type="http://schemas.openxmlformats.org/officeDocument/2006/relationships/image" Target="../media/image3.jpeg"/><Relationship Id="rId1" Type="http://schemas.openxmlformats.org/officeDocument/2006/relationships/hyperlink" Target="https://goo.gl/z3hc6i"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https://goo.gl/z3hc6i" TargetMode="External"/><Relationship Id="rId1" Type="http://schemas.openxmlformats.org/officeDocument/2006/relationships/hyperlink" Target="#'Estimated Waste Example'!A1"/><Relationship Id="rId5" Type="http://schemas.openxmlformats.org/officeDocument/2006/relationships/hyperlink" Target="http://www.zerowastescotland.org.uk/content/contact-form" TargetMode="External"/><Relationship Id="rId4" Type="http://schemas.openxmlformats.org/officeDocument/2006/relationships/hyperlink" Target="#FAQ!A1"/></Relationships>
</file>

<file path=xl/drawings/_rels/drawing5.xml.rels><?xml version="1.0" encoding="UTF-8" standalone="yes"?>
<Relationships xmlns="http://schemas.openxmlformats.org/package/2006/relationships"><Relationship Id="rId3" Type="http://schemas.openxmlformats.org/officeDocument/2006/relationships/hyperlink" Target="https://goo.gl/z3hc6i" TargetMode="External"/><Relationship Id="rId2" Type="http://schemas.openxmlformats.org/officeDocument/2006/relationships/hyperlink" Target="#'Actual Waste Example'!A1"/><Relationship Id="rId1" Type="http://schemas.openxmlformats.org/officeDocument/2006/relationships/hyperlink" Target="#FAQ!A1"/><Relationship Id="rId5" Type="http://schemas.openxmlformats.org/officeDocument/2006/relationships/hyperlink" Target="http://www.zerowastescotland.org.uk/content/contact-form" TargetMode="External"/><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3" Type="http://schemas.openxmlformats.org/officeDocument/2006/relationships/hyperlink" Target="https://goo.gl/z3hc6i" TargetMode="External"/><Relationship Id="rId2" Type="http://schemas.openxmlformats.org/officeDocument/2006/relationships/hyperlink" Target="#FAQ!A1"/><Relationship Id="rId1" Type="http://schemas.openxmlformats.org/officeDocument/2006/relationships/chart" Target="../charts/chart1.xml"/><Relationship Id="rId5" Type="http://schemas.openxmlformats.org/officeDocument/2006/relationships/hyperlink" Target="http://www.zerowastescotland.org.uk/content/contact-form" TargetMode="External"/><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hyperlink" Target="http://www.zerowastescotland.org.uk/content/contact-form" TargetMode="External"/><Relationship Id="rId2" Type="http://schemas.openxmlformats.org/officeDocument/2006/relationships/image" Target="../media/image7.jpeg"/><Relationship Id="rId1" Type="http://schemas.openxmlformats.org/officeDocument/2006/relationships/hyperlink" Target="https://goo.gl/z3hc6i"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71438</xdr:colOff>
      <xdr:row>1</xdr:row>
      <xdr:rowOff>19050</xdr:rowOff>
    </xdr:to>
    <xdr:pic>
      <xdr:nvPicPr>
        <xdr:cNvPr id="963685" name="Picture 2">
          <a:hlinkClick xmlns:r="http://schemas.openxmlformats.org/officeDocument/2006/relationships" r:id="rId1"/>
          <a:extLst>
            <a:ext uri="{FF2B5EF4-FFF2-40B4-BE49-F238E27FC236}">
              <a16:creationId xmlns:a16="http://schemas.microsoft.com/office/drawing/2014/main" id="{58BBBCC3-C0EE-4293-8820-9EA3603211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5" y="0"/>
          <a:ext cx="723900" cy="728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547688</xdr:colOff>
      <xdr:row>16</xdr:row>
      <xdr:rowOff>76200</xdr:rowOff>
    </xdr:from>
    <xdr:to>
      <xdr:col>6</xdr:col>
      <xdr:colOff>288762</xdr:colOff>
      <xdr:row>20</xdr:row>
      <xdr:rowOff>150792</xdr:rowOff>
    </xdr:to>
    <xdr:sp macro="" textlink="">
      <xdr:nvSpPr>
        <xdr:cNvPr id="8" name="Oval 7">
          <a:hlinkClick xmlns:r="http://schemas.openxmlformats.org/officeDocument/2006/relationships" r:id="rId3"/>
          <a:extLst>
            <a:ext uri="{FF2B5EF4-FFF2-40B4-BE49-F238E27FC236}">
              <a16:creationId xmlns:a16="http://schemas.microsoft.com/office/drawing/2014/main" id="{BCDAF97A-B99A-4A3E-8EAC-F3EB47272189}"/>
            </a:ext>
          </a:extLst>
        </xdr:cNvPr>
        <xdr:cNvSpPr/>
      </xdr:nvSpPr>
      <xdr:spPr bwMode="auto">
        <a:xfrm>
          <a:off x="3014663" y="13315950"/>
          <a:ext cx="986400" cy="985837"/>
        </a:xfrm>
        <a:prstGeom prst="ellipse">
          <a:avLst/>
        </a:prstGeom>
        <a:ln w="50800">
          <a:solidFill>
            <a:srgbClr val="00B0D2"/>
          </a:solidFill>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0" tIns="0" rIns="0" bIns="0" rtlCol="0" anchor="ctr" upright="1"/>
        <a:lstStyle/>
        <a:p>
          <a:pPr algn="ctr"/>
          <a:r>
            <a:rPr lang="en-GB" sz="1400" b="1">
              <a:solidFill>
                <a:srgbClr val="00B0D2"/>
              </a:solidFill>
              <a:latin typeface="Verdana" panose="020B0604030504040204" pitchFamily="34" charset="0"/>
              <a:ea typeface="Verdana" panose="020B0604030504040204" pitchFamily="34" charset="0"/>
              <a:cs typeface="Verdana" panose="020B0604030504040204" pitchFamily="34" charset="0"/>
            </a:rPr>
            <a:t>START</a:t>
          </a:r>
          <a:endParaRPr lang="en-GB" sz="1050" b="1">
            <a:solidFill>
              <a:srgbClr val="00B0D2"/>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1779305</xdr:colOff>
      <xdr:row>0</xdr:row>
      <xdr:rowOff>236279</xdr:rowOff>
    </xdr:from>
    <xdr:to>
      <xdr:col>3</xdr:col>
      <xdr:colOff>702981</xdr:colOff>
      <xdr:row>0</xdr:row>
      <xdr:rowOff>537910</xdr:rowOff>
    </xdr:to>
    <xdr:sp macro="" textlink="">
      <xdr:nvSpPr>
        <xdr:cNvPr id="40" name="Rounded Rectangle 39">
          <a:hlinkClick xmlns:r="http://schemas.openxmlformats.org/officeDocument/2006/relationships" r:id="rId1"/>
          <a:extLst>
            <a:ext uri="{FF2B5EF4-FFF2-40B4-BE49-F238E27FC236}">
              <a16:creationId xmlns:a16="http://schemas.microsoft.com/office/drawing/2014/main" id="{43C33072-9F73-431C-B02A-D2CAF69DB14D}"/>
            </a:ext>
          </a:extLst>
        </xdr:cNvPr>
        <xdr:cNvSpPr/>
      </xdr:nvSpPr>
      <xdr:spPr bwMode="auto">
        <a:xfrm>
          <a:off x="3016925" y="236279"/>
          <a:ext cx="757182" cy="320483"/>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FAQ</a:t>
          </a:r>
        </a:p>
      </xdr:txBody>
    </xdr:sp>
    <xdr:clientData/>
  </xdr:twoCellAnchor>
  <xdr:twoCellAnchor editAs="oneCell">
    <xdr:from>
      <xdr:col>1</xdr:col>
      <xdr:colOff>80963</xdr:colOff>
      <xdr:row>0</xdr:row>
      <xdr:rowOff>28575</xdr:rowOff>
    </xdr:from>
    <xdr:to>
      <xdr:col>1</xdr:col>
      <xdr:colOff>823913</xdr:colOff>
      <xdr:row>0</xdr:row>
      <xdr:rowOff>742950</xdr:rowOff>
    </xdr:to>
    <xdr:pic>
      <xdr:nvPicPr>
        <xdr:cNvPr id="1011769" name="Picture 31">
          <a:hlinkClick xmlns:r="http://schemas.openxmlformats.org/officeDocument/2006/relationships" r:id="rId2"/>
          <a:extLst>
            <a:ext uri="{FF2B5EF4-FFF2-40B4-BE49-F238E27FC236}">
              <a16:creationId xmlns:a16="http://schemas.microsoft.com/office/drawing/2014/main" id="{946FF2E2-3E33-436D-833D-BFFC514F1B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263" y="28575"/>
          <a:ext cx="7429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938953</xdr:colOff>
      <xdr:row>0</xdr:row>
      <xdr:rowOff>231776</xdr:rowOff>
    </xdr:from>
    <xdr:to>
      <xdr:col>2</xdr:col>
      <xdr:colOff>1540336</xdr:colOff>
      <xdr:row>0</xdr:row>
      <xdr:rowOff>539440</xdr:rowOff>
    </xdr:to>
    <xdr:sp macro="" textlink="">
      <xdr:nvSpPr>
        <xdr:cNvPr id="32" name="Rounded Rectangle 39">
          <a:hlinkClick xmlns:r="http://schemas.openxmlformats.org/officeDocument/2006/relationships" r:id="rId4"/>
          <a:extLst>
            <a:ext uri="{FF2B5EF4-FFF2-40B4-BE49-F238E27FC236}">
              <a16:creationId xmlns:a16="http://schemas.microsoft.com/office/drawing/2014/main" id="{3647A5D1-9AC5-4D88-8F85-1548636964D8}"/>
            </a:ext>
          </a:extLst>
        </xdr:cNvPr>
        <xdr:cNvSpPr/>
      </xdr:nvSpPr>
      <xdr:spPr bwMode="auto">
        <a:xfrm>
          <a:off x="1085407" y="238126"/>
          <a:ext cx="1777631" cy="320483"/>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Back to Estimated Waste</a:t>
          </a:r>
        </a:p>
      </xdr:txBody>
    </xdr:sp>
    <xdr:clientData/>
  </xdr:twoCellAnchor>
  <xdr:twoCellAnchor editAs="absolute">
    <xdr:from>
      <xdr:col>3</xdr:col>
      <xdr:colOff>926770</xdr:colOff>
      <xdr:row>0</xdr:row>
      <xdr:rowOff>236280</xdr:rowOff>
    </xdr:from>
    <xdr:to>
      <xdr:col>4</xdr:col>
      <xdr:colOff>273192</xdr:colOff>
      <xdr:row>0</xdr:row>
      <xdr:rowOff>560280</xdr:rowOff>
    </xdr:to>
    <xdr:sp macro="" textlink="">
      <xdr:nvSpPr>
        <xdr:cNvPr id="5" name="Rounded Rectangle 36">
          <a:hlinkClick xmlns:r="http://schemas.openxmlformats.org/officeDocument/2006/relationships" r:id="rId5"/>
          <a:extLst>
            <a:ext uri="{FF2B5EF4-FFF2-40B4-BE49-F238E27FC236}">
              <a16:creationId xmlns:a16="http://schemas.microsoft.com/office/drawing/2014/main" id="{25CAD22D-DDF4-4154-A130-0518E8BE0B16}"/>
            </a:ext>
          </a:extLst>
        </xdr:cNvPr>
        <xdr:cNvSpPr/>
      </xdr:nvSpPr>
      <xdr:spPr bwMode="auto">
        <a:xfrm>
          <a:off x="4009360" y="236280"/>
          <a:ext cx="752874" cy="324000"/>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Help</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4</xdr:col>
      <xdr:colOff>84138</xdr:colOff>
      <xdr:row>1</xdr:row>
      <xdr:rowOff>192555</xdr:rowOff>
    </xdr:from>
    <xdr:to>
      <xdr:col>4</xdr:col>
      <xdr:colOff>859232</xdr:colOff>
      <xdr:row>1</xdr:row>
      <xdr:rowOff>521553</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CBCF657F-ECBF-459F-B93D-826050488922}"/>
            </a:ext>
          </a:extLst>
        </xdr:cNvPr>
        <xdr:cNvSpPr/>
      </xdr:nvSpPr>
      <xdr:spPr bwMode="auto">
        <a:xfrm>
          <a:off x="3194608" y="183030"/>
          <a:ext cx="751262" cy="328998"/>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FAQ</a:t>
          </a:r>
        </a:p>
      </xdr:txBody>
    </xdr:sp>
    <xdr:clientData/>
  </xdr:twoCellAnchor>
  <xdr:twoCellAnchor editAs="oneCell">
    <xdr:from>
      <xdr:col>3</xdr:col>
      <xdr:colOff>65836</xdr:colOff>
      <xdr:row>1</xdr:row>
      <xdr:rowOff>190500</xdr:rowOff>
    </xdr:from>
    <xdr:to>
      <xdr:col>3</xdr:col>
      <xdr:colOff>1695780</xdr:colOff>
      <xdr:row>1</xdr:row>
      <xdr:rowOff>499387</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970E42A8-F809-43B6-A424-1D02E340D7D0}"/>
            </a:ext>
          </a:extLst>
        </xdr:cNvPr>
        <xdr:cNvSpPr/>
      </xdr:nvSpPr>
      <xdr:spPr bwMode="auto">
        <a:xfrm>
          <a:off x="1417544" y="190500"/>
          <a:ext cx="1607974" cy="318247"/>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Back to  Actual</a:t>
          </a:r>
          <a:r>
            <a:rPr lang="en-GB" sz="1100" b="1" baseline="0">
              <a:solidFill>
                <a:schemeClr val="bg1"/>
              </a:solidFill>
            </a:rPr>
            <a:t> Waste</a:t>
          </a:r>
          <a:endParaRPr lang="en-GB" sz="1100" b="1">
            <a:solidFill>
              <a:schemeClr val="bg1"/>
            </a:solidFill>
          </a:endParaRPr>
        </a:p>
      </xdr:txBody>
    </xdr:sp>
    <xdr:clientData/>
  </xdr:twoCellAnchor>
  <xdr:twoCellAnchor editAs="oneCell">
    <xdr:from>
      <xdr:col>2</xdr:col>
      <xdr:colOff>214313</xdr:colOff>
      <xdr:row>0</xdr:row>
      <xdr:rowOff>0</xdr:rowOff>
    </xdr:from>
    <xdr:to>
      <xdr:col>2</xdr:col>
      <xdr:colOff>947738</xdr:colOff>
      <xdr:row>1</xdr:row>
      <xdr:rowOff>714375</xdr:rowOff>
    </xdr:to>
    <xdr:pic>
      <xdr:nvPicPr>
        <xdr:cNvPr id="1012794" name="Picture 31">
          <a:hlinkClick xmlns:r="http://schemas.openxmlformats.org/officeDocument/2006/relationships" r:id="rId3"/>
          <a:extLst>
            <a:ext uri="{FF2B5EF4-FFF2-40B4-BE49-F238E27FC236}">
              <a16:creationId xmlns:a16="http://schemas.microsoft.com/office/drawing/2014/main" id="{66BA71DD-39FC-47C1-9272-54A9B75D2A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8613" y="0"/>
          <a:ext cx="7334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5</xdr:col>
      <xdr:colOff>67892</xdr:colOff>
      <xdr:row>1</xdr:row>
      <xdr:rowOff>186765</xdr:rowOff>
    </xdr:from>
    <xdr:to>
      <xdr:col>5</xdr:col>
      <xdr:colOff>844649</xdr:colOff>
      <xdr:row>1</xdr:row>
      <xdr:rowOff>510765</xdr:rowOff>
    </xdr:to>
    <xdr:sp macro="" textlink="">
      <xdr:nvSpPr>
        <xdr:cNvPr id="5" name="Rounded Rectangle 36">
          <a:hlinkClick xmlns:r="http://schemas.openxmlformats.org/officeDocument/2006/relationships" r:id="rId5"/>
          <a:extLst>
            <a:ext uri="{FF2B5EF4-FFF2-40B4-BE49-F238E27FC236}">
              <a16:creationId xmlns:a16="http://schemas.microsoft.com/office/drawing/2014/main" id="{96DEB050-1E24-46D3-AFDA-B1792CC06466}"/>
            </a:ext>
          </a:extLst>
        </xdr:cNvPr>
        <xdr:cNvSpPr/>
      </xdr:nvSpPr>
      <xdr:spPr bwMode="auto">
        <a:xfrm>
          <a:off x="4235824" y="186765"/>
          <a:ext cx="752874" cy="324000"/>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Help</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723900</xdr:colOff>
      <xdr:row>1</xdr:row>
      <xdr:rowOff>19050</xdr:rowOff>
    </xdr:to>
    <xdr:pic>
      <xdr:nvPicPr>
        <xdr:cNvPr id="994330" name="Picture 2">
          <a:hlinkClick xmlns:r="http://schemas.openxmlformats.org/officeDocument/2006/relationships" r:id="rId1"/>
          <a:extLst>
            <a:ext uri="{FF2B5EF4-FFF2-40B4-BE49-F238E27FC236}">
              <a16:creationId xmlns:a16="http://schemas.microsoft.com/office/drawing/2014/main" id="{41AA62AC-B85B-4598-BE6D-B0D1EA3E77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5" y="0"/>
          <a:ext cx="723900" cy="728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747713</xdr:colOff>
      <xdr:row>0</xdr:row>
      <xdr:rowOff>0</xdr:rowOff>
    </xdr:from>
    <xdr:to>
      <xdr:col>1</xdr:col>
      <xdr:colOff>723900</xdr:colOff>
      <xdr:row>1</xdr:row>
      <xdr:rowOff>9525</xdr:rowOff>
    </xdr:to>
    <xdr:pic>
      <xdr:nvPicPr>
        <xdr:cNvPr id="971847" name="Picture 29">
          <a:hlinkClick xmlns:r="http://schemas.openxmlformats.org/officeDocument/2006/relationships" r:id="rId1"/>
          <a:extLst>
            <a:ext uri="{FF2B5EF4-FFF2-40B4-BE49-F238E27FC236}">
              <a16:creationId xmlns:a16="http://schemas.microsoft.com/office/drawing/2014/main" id="{EED17863-3429-4330-A24C-D2AAB687D0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3" y="0"/>
          <a:ext cx="733425" cy="728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423863</xdr:colOff>
      <xdr:row>3</xdr:row>
      <xdr:rowOff>57149</xdr:rowOff>
    </xdr:from>
    <xdr:to>
      <xdr:col>4</xdr:col>
      <xdr:colOff>600116</xdr:colOff>
      <xdr:row>6</xdr:row>
      <xdr:rowOff>33338</xdr:rowOff>
    </xdr:to>
    <xdr:sp macro="" textlink="">
      <xdr:nvSpPr>
        <xdr:cNvPr id="3" name="Rounded Rectangle 41">
          <a:hlinkClick xmlns:r="http://schemas.openxmlformats.org/officeDocument/2006/relationships" r:id="rId3"/>
          <a:extLst>
            <a:ext uri="{FF2B5EF4-FFF2-40B4-BE49-F238E27FC236}">
              <a16:creationId xmlns:a16="http://schemas.microsoft.com/office/drawing/2014/main" id="{BF3799B5-951D-4998-AD95-2B15A3BC0026}"/>
            </a:ext>
          </a:extLst>
        </xdr:cNvPr>
        <xdr:cNvSpPr/>
      </xdr:nvSpPr>
      <xdr:spPr bwMode="auto">
        <a:xfrm>
          <a:off x="5181601" y="1266824"/>
          <a:ext cx="1104899" cy="461964"/>
        </a:xfrm>
        <a:prstGeom prst="roundRect">
          <a:avLst/>
        </a:prstGeom>
        <a:solidFill>
          <a:srgbClr val="00B0D2"/>
        </a:solidFill>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List</a:t>
          </a:r>
          <a:r>
            <a:rPr lang="en-GB" sz="1100" b="1" baseline="0">
              <a:solidFill>
                <a:schemeClr val="bg1"/>
              </a:solidFill>
            </a:rPr>
            <a:t> of Scottish waste carriers</a:t>
          </a:r>
          <a:endParaRPr lang="en-GB" sz="11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1062693</xdr:colOff>
      <xdr:row>0</xdr:row>
      <xdr:rowOff>170050</xdr:rowOff>
    </xdr:from>
    <xdr:to>
      <xdr:col>2</xdr:col>
      <xdr:colOff>1596990</xdr:colOff>
      <xdr:row>0</xdr:row>
      <xdr:rowOff>493900</xdr:rowOff>
    </xdr:to>
    <xdr:sp macro="" textlink="">
      <xdr:nvSpPr>
        <xdr:cNvPr id="42" name="Rounded Rectangle 41">
          <a:hlinkClick xmlns:r="http://schemas.openxmlformats.org/officeDocument/2006/relationships" r:id="rId1"/>
          <a:extLst>
            <a:ext uri="{FF2B5EF4-FFF2-40B4-BE49-F238E27FC236}">
              <a16:creationId xmlns:a16="http://schemas.microsoft.com/office/drawing/2014/main" id="{5AA4A6B3-CCFE-4567-ACBE-46DA0F013485}"/>
            </a:ext>
          </a:extLst>
        </xdr:cNvPr>
        <xdr:cNvSpPr/>
      </xdr:nvSpPr>
      <xdr:spPr bwMode="auto">
        <a:xfrm>
          <a:off x="1297641" y="170050"/>
          <a:ext cx="1601372" cy="323850"/>
        </a:xfrm>
        <a:prstGeom prst="roundRect">
          <a:avLst/>
        </a:prstGeom>
        <a:solidFill>
          <a:srgbClr val="00B0D2"/>
        </a:solidFill>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Go to example</a:t>
          </a:r>
          <a:r>
            <a:rPr lang="en-GB" sz="1100" b="1" baseline="0">
              <a:solidFill>
                <a:schemeClr val="bg1"/>
              </a:solidFill>
            </a:rPr>
            <a:t> sheet</a:t>
          </a:r>
          <a:endParaRPr lang="en-GB" sz="1100" b="1">
            <a:solidFill>
              <a:schemeClr val="bg1"/>
            </a:solidFill>
          </a:endParaRPr>
        </a:p>
      </xdr:txBody>
    </xdr:sp>
    <xdr:clientData/>
  </xdr:twoCellAnchor>
  <xdr:twoCellAnchor editAs="oneCell">
    <xdr:from>
      <xdr:col>1</xdr:col>
      <xdr:colOff>204788</xdr:colOff>
      <xdr:row>0</xdr:row>
      <xdr:rowOff>0</xdr:rowOff>
    </xdr:from>
    <xdr:to>
      <xdr:col>1</xdr:col>
      <xdr:colOff>938213</xdr:colOff>
      <xdr:row>0</xdr:row>
      <xdr:rowOff>733425</xdr:rowOff>
    </xdr:to>
    <xdr:pic>
      <xdr:nvPicPr>
        <xdr:cNvPr id="930752" name="Picture 29">
          <a:hlinkClick xmlns:r="http://schemas.openxmlformats.org/officeDocument/2006/relationships" r:id="rId2"/>
          <a:extLst>
            <a:ext uri="{FF2B5EF4-FFF2-40B4-BE49-F238E27FC236}">
              <a16:creationId xmlns:a16="http://schemas.microsoft.com/office/drawing/2014/main" id="{0392F060-5A5B-4684-AEB4-E8372299B0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9088" y="0"/>
          <a:ext cx="733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136526</xdr:colOff>
      <xdr:row>0</xdr:row>
      <xdr:rowOff>171451</xdr:rowOff>
    </xdr:from>
    <xdr:to>
      <xdr:col>3</xdr:col>
      <xdr:colOff>908222</xdr:colOff>
      <xdr:row>0</xdr:row>
      <xdr:rowOff>495451</xdr:rowOff>
    </xdr:to>
    <xdr:sp macro="" textlink="">
      <xdr:nvSpPr>
        <xdr:cNvPr id="36" name="Rounded Rectangle 36">
          <a:hlinkClick xmlns:r="http://schemas.openxmlformats.org/officeDocument/2006/relationships" r:id="rId4"/>
          <a:extLst>
            <a:ext uri="{FF2B5EF4-FFF2-40B4-BE49-F238E27FC236}">
              <a16:creationId xmlns:a16="http://schemas.microsoft.com/office/drawing/2014/main" id="{58C5A98D-63B3-49A1-8273-499367F13247}"/>
            </a:ext>
          </a:extLst>
        </xdr:cNvPr>
        <xdr:cNvSpPr/>
      </xdr:nvSpPr>
      <xdr:spPr bwMode="auto">
        <a:xfrm>
          <a:off x="3157539" y="171451"/>
          <a:ext cx="774423" cy="324000"/>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FAQ</a:t>
          </a:r>
        </a:p>
      </xdr:txBody>
    </xdr:sp>
    <xdr:clientData/>
  </xdr:twoCellAnchor>
  <xdr:twoCellAnchor editAs="absolute">
    <xdr:from>
      <xdr:col>3</xdr:col>
      <xdr:colOff>1139825</xdr:colOff>
      <xdr:row>0</xdr:row>
      <xdr:rowOff>166864</xdr:rowOff>
    </xdr:from>
    <xdr:to>
      <xdr:col>4</xdr:col>
      <xdr:colOff>653751</xdr:colOff>
      <xdr:row>0</xdr:row>
      <xdr:rowOff>500393</xdr:rowOff>
    </xdr:to>
    <xdr:sp macro="" textlink="">
      <xdr:nvSpPr>
        <xdr:cNvPr id="5" name="Rounded Rectangle 36">
          <a:hlinkClick xmlns:r="http://schemas.openxmlformats.org/officeDocument/2006/relationships" r:id="rId5"/>
          <a:extLst>
            <a:ext uri="{FF2B5EF4-FFF2-40B4-BE49-F238E27FC236}">
              <a16:creationId xmlns:a16="http://schemas.microsoft.com/office/drawing/2014/main" id="{F5C1F0CE-44D1-4D94-A8EE-87BF0ACA9A9B}"/>
            </a:ext>
          </a:extLst>
        </xdr:cNvPr>
        <xdr:cNvSpPr/>
      </xdr:nvSpPr>
      <xdr:spPr bwMode="auto">
        <a:xfrm>
          <a:off x="4083403" y="176389"/>
          <a:ext cx="752874" cy="324000"/>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Help</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1794343</xdr:colOff>
      <xdr:row>1</xdr:row>
      <xdr:rowOff>179294</xdr:rowOff>
    </xdr:from>
    <xdr:to>
      <xdr:col>4</xdr:col>
      <xdr:colOff>704468</xdr:colOff>
      <xdr:row>1</xdr:row>
      <xdr:rowOff>503294</xdr:rowOff>
    </xdr:to>
    <xdr:sp macro="" textlink="">
      <xdr:nvSpPr>
        <xdr:cNvPr id="37" name="Rounded Rectangle 36">
          <a:hlinkClick xmlns:r="http://schemas.openxmlformats.org/officeDocument/2006/relationships" r:id="rId1"/>
          <a:extLst>
            <a:ext uri="{FF2B5EF4-FFF2-40B4-BE49-F238E27FC236}">
              <a16:creationId xmlns:a16="http://schemas.microsoft.com/office/drawing/2014/main" id="{C12A7FDB-606A-4204-9668-AA0AE3850EFE}"/>
            </a:ext>
          </a:extLst>
        </xdr:cNvPr>
        <xdr:cNvSpPr/>
      </xdr:nvSpPr>
      <xdr:spPr bwMode="auto">
        <a:xfrm>
          <a:off x="3117476" y="179294"/>
          <a:ext cx="774423" cy="324000"/>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FAQ</a:t>
          </a:r>
        </a:p>
      </xdr:txBody>
    </xdr:sp>
    <xdr:clientData/>
  </xdr:twoCellAnchor>
  <xdr:twoCellAnchor editAs="oneCell">
    <xdr:from>
      <xdr:col>2</xdr:col>
      <xdr:colOff>1081463</xdr:colOff>
      <xdr:row>1</xdr:row>
      <xdr:rowOff>179294</xdr:rowOff>
    </xdr:from>
    <xdr:to>
      <xdr:col>3</xdr:col>
      <xdr:colOff>1487968</xdr:colOff>
      <xdr:row>1</xdr:row>
      <xdr:rowOff>503144</xdr:rowOff>
    </xdr:to>
    <xdr:sp macro="" textlink="">
      <xdr:nvSpPr>
        <xdr:cNvPr id="38" name="Rounded Rectangle 37">
          <a:hlinkClick xmlns:r="http://schemas.openxmlformats.org/officeDocument/2006/relationships" r:id="rId2"/>
          <a:extLst>
            <a:ext uri="{FF2B5EF4-FFF2-40B4-BE49-F238E27FC236}">
              <a16:creationId xmlns:a16="http://schemas.microsoft.com/office/drawing/2014/main" id="{81828C75-93E6-42AD-B9E2-E79D72211317}"/>
            </a:ext>
          </a:extLst>
        </xdr:cNvPr>
        <xdr:cNvSpPr/>
      </xdr:nvSpPr>
      <xdr:spPr bwMode="auto">
        <a:xfrm>
          <a:off x="1204632" y="179294"/>
          <a:ext cx="1609674" cy="323850"/>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Go</a:t>
          </a:r>
          <a:r>
            <a:rPr lang="en-GB" sz="1100" b="1" baseline="0">
              <a:solidFill>
                <a:schemeClr val="bg1"/>
              </a:solidFill>
            </a:rPr>
            <a:t> to example s</a:t>
          </a:r>
          <a:r>
            <a:rPr lang="en-GB" sz="1100" b="1">
              <a:solidFill>
                <a:schemeClr val="bg1"/>
              </a:solidFill>
            </a:rPr>
            <a:t>heet</a:t>
          </a:r>
        </a:p>
      </xdr:txBody>
    </xdr:sp>
    <xdr:clientData/>
  </xdr:twoCellAnchor>
  <xdr:twoCellAnchor editAs="oneCell">
    <xdr:from>
      <xdr:col>2</xdr:col>
      <xdr:colOff>61913</xdr:colOff>
      <xdr:row>1</xdr:row>
      <xdr:rowOff>0</xdr:rowOff>
    </xdr:from>
    <xdr:to>
      <xdr:col>2</xdr:col>
      <xdr:colOff>795338</xdr:colOff>
      <xdr:row>1</xdr:row>
      <xdr:rowOff>733425</xdr:rowOff>
    </xdr:to>
    <xdr:pic>
      <xdr:nvPicPr>
        <xdr:cNvPr id="1018912" name="Picture 29">
          <a:hlinkClick xmlns:r="http://schemas.openxmlformats.org/officeDocument/2006/relationships" r:id="rId3"/>
          <a:extLst>
            <a:ext uri="{FF2B5EF4-FFF2-40B4-BE49-F238E27FC236}">
              <a16:creationId xmlns:a16="http://schemas.microsoft.com/office/drawing/2014/main" id="{D7BFD0A4-E72C-4C8F-ACDE-F2D474F372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213" y="0"/>
          <a:ext cx="733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1031875</xdr:colOff>
      <xdr:row>1</xdr:row>
      <xdr:rowOff>168275</xdr:rowOff>
    </xdr:from>
    <xdr:to>
      <xdr:col>5</xdr:col>
      <xdr:colOff>722501</xdr:colOff>
      <xdr:row>1</xdr:row>
      <xdr:rowOff>501804</xdr:rowOff>
    </xdr:to>
    <xdr:sp macro="" textlink="">
      <xdr:nvSpPr>
        <xdr:cNvPr id="5" name="Rounded Rectangle 36">
          <a:hlinkClick xmlns:r="http://schemas.openxmlformats.org/officeDocument/2006/relationships" r:id="rId5"/>
          <a:extLst>
            <a:ext uri="{FF2B5EF4-FFF2-40B4-BE49-F238E27FC236}">
              <a16:creationId xmlns:a16="http://schemas.microsoft.com/office/drawing/2014/main" id="{2580AA41-7456-4182-A342-7DBF7FFE916F}"/>
            </a:ext>
          </a:extLst>
        </xdr:cNvPr>
        <xdr:cNvSpPr/>
      </xdr:nvSpPr>
      <xdr:spPr bwMode="auto">
        <a:xfrm>
          <a:off x="4121150" y="177800"/>
          <a:ext cx="752874" cy="324000"/>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Help</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80963</xdr:colOff>
      <xdr:row>0</xdr:row>
      <xdr:rowOff>9525</xdr:rowOff>
    </xdr:from>
    <xdr:to>
      <xdr:col>2</xdr:col>
      <xdr:colOff>1400175</xdr:colOff>
      <xdr:row>2</xdr:row>
      <xdr:rowOff>0</xdr:rowOff>
    </xdr:to>
    <xdr:pic>
      <xdr:nvPicPr>
        <xdr:cNvPr id="834701" name="Picture 2" descr="wrap_logo_rgb">
          <a:extLst>
            <a:ext uri="{FF2B5EF4-FFF2-40B4-BE49-F238E27FC236}">
              <a16:creationId xmlns:a16="http://schemas.microsoft.com/office/drawing/2014/main" id="{68EC1D3A-416B-4EEF-B467-04797E2C6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3" y="9525"/>
          <a:ext cx="1614487"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71438</xdr:colOff>
      <xdr:row>0</xdr:row>
      <xdr:rowOff>47625</xdr:rowOff>
    </xdr:from>
    <xdr:to>
      <xdr:col>2</xdr:col>
      <xdr:colOff>785813</xdr:colOff>
      <xdr:row>2</xdr:row>
      <xdr:rowOff>85725</xdr:rowOff>
    </xdr:to>
    <xdr:pic>
      <xdr:nvPicPr>
        <xdr:cNvPr id="832654" name="Picture 2" descr="wrap_logo_rgb">
          <a:extLst>
            <a:ext uri="{FF2B5EF4-FFF2-40B4-BE49-F238E27FC236}">
              <a16:creationId xmlns:a16="http://schemas.microsoft.com/office/drawing/2014/main" id="{078A790D-68AD-44BE-8831-FCD926916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8" y="47625"/>
          <a:ext cx="16097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295275</xdr:colOff>
      <xdr:row>30</xdr:row>
      <xdr:rowOff>76200</xdr:rowOff>
    </xdr:from>
    <xdr:to>
      <xdr:col>9</xdr:col>
      <xdr:colOff>180975</xdr:colOff>
      <xdr:row>52</xdr:row>
      <xdr:rowOff>371475</xdr:rowOff>
    </xdr:to>
    <xdr:graphicFrame macro="">
      <xdr:nvGraphicFramePr>
        <xdr:cNvPr id="995426" name="Chart 4">
          <a:extLst>
            <a:ext uri="{FF2B5EF4-FFF2-40B4-BE49-F238E27FC236}">
              <a16:creationId xmlns:a16="http://schemas.microsoft.com/office/drawing/2014/main" id="{C9141537-C574-489F-97DF-921859482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58557</xdr:colOff>
      <xdr:row>1</xdr:row>
      <xdr:rowOff>210111</xdr:rowOff>
    </xdr:from>
    <xdr:to>
      <xdr:col>2</xdr:col>
      <xdr:colOff>855725</xdr:colOff>
      <xdr:row>1</xdr:row>
      <xdr:rowOff>529349</xdr:rowOff>
    </xdr:to>
    <xdr:sp macro="" textlink="">
      <xdr:nvSpPr>
        <xdr:cNvPr id="37" name="Rounded Rectangle 36">
          <a:hlinkClick xmlns:r="http://schemas.openxmlformats.org/officeDocument/2006/relationships" r:id="rId2"/>
          <a:extLst>
            <a:ext uri="{FF2B5EF4-FFF2-40B4-BE49-F238E27FC236}">
              <a16:creationId xmlns:a16="http://schemas.microsoft.com/office/drawing/2014/main" id="{70E23F4D-334D-4E58-A029-41E5466C54DC}"/>
            </a:ext>
          </a:extLst>
        </xdr:cNvPr>
        <xdr:cNvSpPr/>
      </xdr:nvSpPr>
      <xdr:spPr bwMode="auto">
        <a:xfrm>
          <a:off x="1355542" y="210111"/>
          <a:ext cx="763313" cy="319238"/>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FAQ</a:t>
          </a:r>
        </a:p>
      </xdr:txBody>
    </xdr:sp>
    <xdr:clientData/>
  </xdr:twoCellAnchor>
  <xdr:twoCellAnchor editAs="oneCell">
    <xdr:from>
      <xdr:col>1</xdr:col>
      <xdr:colOff>38100</xdr:colOff>
      <xdr:row>1</xdr:row>
      <xdr:rowOff>0</xdr:rowOff>
    </xdr:from>
    <xdr:to>
      <xdr:col>1</xdr:col>
      <xdr:colOff>771525</xdr:colOff>
      <xdr:row>1</xdr:row>
      <xdr:rowOff>733425</xdr:rowOff>
    </xdr:to>
    <xdr:pic>
      <xdr:nvPicPr>
        <xdr:cNvPr id="995428" name="Picture 29">
          <a:hlinkClick xmlns:r="http://schemas.openxmlformats.org/officeDocument/2006/relationships" r:id="rId3"/>
          <a:extLst>
            <a:ext uri="{FF2B5EF4-FFF2-40B4-BE49-F238E27FC236}">
              <a16:creationId xmlns:a16="http://schemas.microsoft.com/office/drawing/2014/main" id="{762A7575-2820-461A-90C3-CD10759975E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0"/>
          <a:ext cx="733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1146175</xdr:colOff>
      <xdr:row>1</xdr:row>
      <xdr:rowOff>177800</xdr:rowOff>
    </xdr:from>
    <xdr:to>
      <xdr:col>3</xdr:col>
      <xdr:colOff>257346</xdr:colOff>
      <xdr:row>1</xdr:row>
      <xdr:rowOff>539916</xdr:rowOff>
    </xdr:to>
    <xdr:sp macro="" textlink="">
      <xdr:nvSpPr>
        <xdr:cNvPr id="5" name="Rounded Rectangle 36">
          <a:hlinkClick xmlns:r="http://schemas.openxmlformats.org/officeDocument/2006/relationships" r:id="rId5"/>
          <a:extLst>
            <a:ext uri="{FF2B5EF4-FFF2-40B4-BE49-F238E27FC236}">
              <a16:creationId xmlns:a16="http://schemas.microsoft.com/office/drawing/2014/main" id="{7909DAC9-8329-468F-9604-3FA464DEA6E1}"/>
            </a:ext>
          </a:extLst>
        </xdr:cNvPr>
        <xdr:cNvSpPr/>
      </xdr:nvSpPr>
      <xdr:spPr bwMode="auto">
        <a:xfrm>
          <a:off x="2419350" y="215900"/>
          <a:ext cx="752874" cy="324000"/>
        </a:xfrm>
        <a:prstGeom prst="roundRect">
          <a:avLst/>
        </a:prstGeom>
        <a:solidFill>
          <a:srgbClr val="00B0D2"/>
        </a:solidFill>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Help</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0</xdr:rowOff>
    </xdr:from>
    <xdr:to>
      <xdr:col>2</xdr:col>
      <xdr:colOff>733425</xdr:colOff>
      <xdr:row>2</xdr:row>
      <xdr:rowOff>19050</xdr:rowOff>
    </xdr:to>
    <xdr:pic>
      <xdr:nvPicPr>
        <xdr:cNvPr id="1010716" name="Picture 26">
          <a:hlinkClick xmlns:r="http://schemas.openxmlformats.org/officeDocument/2006/relationships" r:id="rId1"/>
          <a:extLst>
            <a:ext uri="{FF2B5EF4-FFF2-40B4-BE49-F238E27FC236}">
              <a16:creationId xmlns:a16="http://schemas.microsoft.com/office/drawing/2014/main" id="{F9D2A9B7-4577-4F9B-8CD0-10D574E0F9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5325" y="0"/>
          <a:ext cx="733425" cy="728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52390</xdr:colOff>
      <xdr:row>84</xdr:row>
      <xdr:rowOff>139699</xdr:rowOff>
    </xdr:from>
    <xdr:to>
      <xdr:col>2</xdr:col>
      <xdr:colOff>805264</xdr:colOff>
      <xdr:row>87</xdr:row>
      <xdr:rowOff>14503</xdr:rowOff>
    </xdr:to>
    <xdr:sp macro="" textlink="">
      <xdr:nvSpPr>
        <xdr:cNvPr id="3" name="Rounded Rectangle 36">
          <a:hlinkClick xmlns:r="http://schemas.openxmlformats.org/officeDocument/2006/relationships" r:id="rId3"/>
          <a:extLst>
            <a:ext uri="{FF2B5EF4-FFF2-40B4-BE49-F238E27FC236}">
              <a16:creationId xmlns:a16="http://schemas.microsoft.com/office/drawing/2014/main" id="{8E47DDED-C6FD-4FA0-83D3-23FF824A9776}"/>
            </a:ext>
          </a:extLst>
        </xdr:cNvPr>
        <xdr:cNvSpPr/>
      </xdr:nvSpPr>
      <xdr:spPr bwMode="auto">
        <a:xfrm>
          <a:off x="747715" y="17037049"/>
          <a:ext cx="752874" cy="317717"/>
        </a:xfrm>
        <a:prstGeom prst="roundRect">
          <a:avLst/>
        </a:prstGeom>
        <a:ln>
          <a:headEnd type="none" w="med" len="med"/>
          <a:tailEnd type="none" w="med" len="med"/>
        </a:ln>
      </xdr:spPr>
      <xdr:style>
        <a:lnRef idx="1">
          <a:schemeClr val="accent5"/>
        </a:lnRef>
        <a:fillRef idx="3">
          <a:schemeClr val="accent5"/>
        </a:fillRef>
        <a:effectRef idx="2">
          <a:schemeClr val="accent5"/>
        </a:effectRef>
        <a:fontRef idx="minor">
          <a:schemeClr val="lt1"/>
        </a:fontRef>
      </xdr:style>
      <xdr:txBody>
        <a:bodyPr vertOverflow="clip" horzOverflow="clip" wrap="square" lIns="18288" tIns="0" rIns="0" bIns="0" rtlCol="0" anchor="ctr" upright="1"/>
        <a:lstStyle/>
        <a:p>
          <a:pPr algn="ctr"/>
          <a:r>
            <a:rPr lang="en-GB" sz="1100" b="1">
              <a:solidFill>
                <a:schemeClr val="bg1"/>
              </a:solidFill>
            </a:rPr>
            <a:t>Help</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upert_carrick\AppData\Local\Microsoft\Windows\Temporary%20Internet%20Files\Content.Outlook\SB8VB5W3\SWMP%20'Lite'%20-%20Issue%201.19-examp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Estimated Waste"/>
      <sheetName val="Actual Waste Movements"/>
      <sheetName val="Instructions"/>
      <sheetName val="1 Basic Details"/>
      <sheetName val="5 Actual Waste Movements"/>
      <sheetName val="Project Summary"/>
      <sheetName val="FAQ"/>
      <sheetName val="Conversion Factors"/>
      <sheetName val="Working Sheet"/>
    </sheetNames>
    <sheetDataSet>
      <sheetData sheetId="0" refreshError="1"/>
      <sheetData sheetId="1"/>
      <sheetData sheetId="2"/>
      <sheetData sheetId="3" refreshError="1"/>
      <sheetData sheetId="4">
        <row r="13">
          <cell r="M13" t="str">
            <v>Commercial retail</v>
          </cell>
          <cell r="Q13" t="str">
            <v>Waste to landfill</v>
          </cell>
          <cell r="R13" t="str">
            <v>t</v>
          </cell>
        </row>
        <row r="14">
          <cell r="M14" t="str">
            <v>Commercial offices</v>
          </cell>
          <cell r="Q14" t="str">
            <v>Waste arisings</v>
          </cell>
          <cell r="R14" t="str">
            <v>t</v>
          </cell>
        </row>
        <row r="15">
          <cell r="M15" t="str">
            <v>Commercial other</v>
          </cell>
          <cell r="Q15" t="str">
            <v>Waste recovery</v>
          </cell>
          <cell r="R15" t="str">
            <v>%</v>
          </cell>
        </row>
        <row r="16">
          <cell r="M16" t="str">
            <v>Educational</v>
          </cell>
          <cell r="Q16" t="str">
            <v>Waste reused on site</v>
          </cell>
          <cell r="R16" t="str">
            <v>t</v>
          </cell>
        </row>
        <row r="17">
          <cell r="M17" t="str">
            <v>Healthcare</v>
          </cell>
        </row>
        <row r="18">
          <cell r="M18" t="str">
            <v>Industrial buildings</v>
          </cell>
        </row>
        <row r="19">
          <cell r="M19" t="str">
            <v>Leisure</v>
          </cell>
          <cell r="Q19" t="str">
            <v>New construction</v>
          </cell>
        </row>
        <row r="20">
          <cell r="M20" t="str">
            <v>Public buildings</v>
          </cell>
          <cell r="Q20" t="str">
            <v>Refurbishment and Maintenance</v>
          </cell>
        </row>
        <row r="21">
          <cell r="M21" t="str">
            <v>Residential</v>
          </cell>
          <cell r="Q21" t="str">
            <v>Both (new build and refurb)</v>
          </cell>
        </row>
        <row r="22">
          <cell r="M22" t="str">
            <v>Mixed use developments</v>
          </cell>
        </row>
        <row r="23">
          <cell r="M23" t="str">
            <v>Airports</v>
          </cell>
        </row>
        <row r="24">
          <cell r="M24" t="str">
            <v>Bridges and Structures</v>
          </cell>
        </row>
        <row r="25">
          <cell r="M25" t="str">
            <v>Coastal Protection</v>
          </cell>
        </row>
        <row r="26">
          <cell r="M26" t="str">
            <v>Development Site Infrastructure</v>
          </cell>
        </row>
        <row r="27">
          <cell r="M27" t="str">
            <v>Flood Defence</v>
          </cell>
        </row>
        <row r="28">
          <cell r="M28" t="str">
            <v>Highways</v>
          </cell>
        </row>
        <row r="29">
          <cell r="M29" t="str">
            <v>Ports and Harbours</v>
          </cell>
        </row>
        <row r="30">
          <cell r="M30" t="str">
            <v>Railways</v>
          </cell>
        </row>
        <row r="31">
          <cell r="M31" t="str">
            <v>Tunnels</v>
          </cell>
        </row>
        <row r="32">
          <cell r="M32" t="str">
            <v>Utilities - Infrastructure</v>
          </cell>
        </row>
        <row r="33">
          <cell r="M33" t="str">
            <v>Utilities - Streetworks</v>
          </cell>
        </row>
        <row r="36">
          <cell r="M36" t="str">
            <v>Footprint (m2) of structure</v>
          </cell>
          <cell r="N36" t="str">
            <v>m2</v>
          </cell>
          <cell r="O36" t="str">
            <v>per m2</v>
          </cell>
        </row>
        <row r="37">
          <cell r="M37" t="str">
            <v>Footprint (m2) of site</v>
          </cell>
          <cell r="N37" t="str">
            <v>m2</v>
          </cell>
          <cell r="O37" t="str">
            <v>per m2</v>
          </cell>
        </row>
        <row r="38">
          <cell r="M38" t="str">
            <v>Carriageway or pipeline length</v>
          </cell>
          <cell r="N38" t="str">
            <v>m</v>
          </cell>
          <cell r="O38" t="str">
            <v>per m</v>
          </cell>
        </row>
        <row r="39">
          <cell r="M39" t="str">
            <v>Gross Internal Floor Area</v>
          </cell>
          <cell r="N39" t="str">
            <v>m2</v>
          </cell>
          <cell r="O39" t="str">
            <v>per m2</v>
          </cell>
        </row>
        <row r="40">
          <cell r="M40" t="str">
            <v>Beds</v>
          </cell>
          <cell r="N40" t="str">
            <v>beds</v>
          </cell>
          <cell r="O40" t="str">
            <v>per bed</v>
          </cell>
        </row>
        <row r="41">
          <cell r="M41" t="str">
            <v>Pupils</v>
          </cell>
          <cell r="N41" t="str">
            <v>pupils</v>
          </cell>
          <cell r="O41" t="str">
            <v>per pupil</v>
          </cell>
        </row>
        <row r="42">
          <cell r="M42" t="str">
            <v>Spaces</v>
          </cell>
          <cell r="N42" t="str">
            <v>spaces</v>
          </cell>
          <cell r="O42" t="str">
            <v>per space</v>
          </cell>
        </row>
      </sheetData>
      <sheetData sheetId="5">
        <row r="27">
          <cell r="BL27" t="str">
            <v>Construction</v>
          </cell>
        </row>
        <row r="28">
          <cell r="BL28" t="str">
            <v>Demolition</v>
          </cell>
        </row>
        <row r="29">
          <cell r="BL29" t="str">
            <v>Excavation</v>
          </cell>
        </row>
        <row r="47">
          <cell r="BO47" t="str">
            <v>Construction</v>
          </cell>
          <cell r="BP47" t="str">
            <v>Gypsum (17 08 02)</v>
          </cell>
          <cell r="BQ47" t="str">
            <v>17 08 02</v>
          </cell>
        </row>
        <row r="48">
          <cell r="BO48" t="str">
            <v>Construction</v>
          </cell>
          <cell r="BP48" t="str">
            <v>Metals</v>
          </cell>
          <cell r="BQ48" t="str">
            <v>17 04 07</v>
          </cell>
        </row>
        <row r="49">
          <cell r="BO49" t="str">
            <v>Construction</v>
          </cell>
          <cell r="BP49" t="str">
            <v>Wood</v>
          </cell>
          <cell r="BQ49" t="str">
            <v>17 02 01</v>
          </cell>
        </row>
        <row r="50">
          <cell r="BO50" t="str">
            <v>Construction</v>
          </cell>
          <cell r="BP50" t="str">
            <v>Packaging</v>
          </cell>
          <cell r="BQ50" t="str">
            <v>15 01 06</v>
          </cell>
        </row>
        <row r="51">
          <cell r="BO51" t="str">
            <v>Construction</v>
          </cell>
          <cell r="BP51" t="str">
            <v>Inert - mixture of concrete, bricks, tiles etc.</v>
          </cell>
          <cell r="BQ51" t="str">
            <v>17 01 07</v>
          </cell>
        </row>
        <row r="52">
          <cell r="BO52" t="str">
            <v>Construction</v>
          </cell>
          <cell r="BP52" t="str">
            <v>Inert - Glass</v>
          </cell>
          <cell r="BQ52" t="str">
            <v>17 02 02</v>
          </cell>
        </row>
        <row r="53">
          <cell r="BO53" t="str">
            <v>Construction</v>
          </cell>
          <cell r="BP53" t="str">
            <v>Mixed Hazardous - C&amp;D waste (17 09 03*)</v>
          </cell>
          <cell r="BQ53" t="str">
            <v>17 09 03*</v>
          </cell>
        </row>
        <row r="54">
          <cell r="BO54" t="str">
            <v>Construction</v>
          </cell>
          <cell r="BP54" t="str">
            <v>Mixed C&amp;D waste (17 09 04)</v>
          </cell>
          <cell r="BQ54" t="str">
            <v>17 09 04</v>
          </cell>
        </row>
        <row r="55">
          <cell r="BO55" t="str">
            <v>Construction</v>
          </cell>
          <cell r="BP55" t="str">
            <v>Segregated Haz Waste</v>
          </cell>
          <cell r="BQ55" t="str">
            <v>Specify LOW code</v>
          </cell>
        </row>
        <row r="56">
          <cell r="BO56" t="str">
            <v>Construction</v>
          </cell>
          <cell r="BP56" t="str">
            <v>Other C&amp;D segregated waste</v>
          </cell>
          <cell r="BQ56" t="str">
            <v>Specify LOW code</v>
          </cell>
        </row>
        <row r="57">
          <cell r="BO57" t="str">
            <v>Demolition</v>
          </cell>
          <cell r="BP57" t="str">
            <v>Gypsum (17 08 02)</v>
          </cell>
          <cell r="BQ57" t="str">
            <v>17 08 02</v>
          </cell>
        </row>
        <row r="58">
          <cell r="BO58" t="str">
            <v>Demolition</v>
          </cell>
          <cell r="BP58" t="str">
            <v>Metals</v>
          </cell>
          <cell r="BQ58" t="str">
            <v>17 04 07</v>
          </cell>
        </row>
        <row r="59">
          <cell r="BO59" t="str">
            <v>Demolition</v>
          </cell>
          <cell r="BP59" t="str">
            <v>Wood</v>
          </cell>
          <cell r="BQ59" t="str">
            <v>17 02 01</v>
          </cell>
        </row>
        <row r="60">
          <cell r="BO60" t="str">
            <v>Demolition</v>
          </cell>
          <cell r="BP60" t="str">
            <v>Packaging</v>
          </cell>
          <cell r="BQ60" t="str">
            <v>15 01 06</v>
          </cell>
        </row>
        <row r="61">
          <cell r="BO61" t="str">
            <v>Demolition</v>
          </cell>
          <cell r="BP61" t="str">
            <v>Inert - mixture of concrete, bricks, tiles etc.</v>
          </cell>
          <cell r="BQ61" t="str">
            <v>17 01 07</v>
          </cell>
        </row>
        <row r="62">
          <cell r="BO62" t="str">
            <v>Demolition</v>
          </cell>
          <cell r="BP62" t="str">
            <v>Inert - Glass</v>
          </cell>
          <cell r="BQ62" t="str">
            <v>17 02 02</v>
          </cell>
        </row>
        <row r="63">
          <cell r="BO63" t="str">
            <v>Demolition</v>
          </cell>
          <cell r="BP63" t="str">
            <v>Mixed Hazardous - C&amp;D waste (17 09 03*)</v>
          </cell>
          <cell r="BQ63" t="str">
            <v>17 09 03*</v>
          </cell>
        </row>
        <row r="64">
          <cell r="BO64" t="str">
            <v>Demolition</v>
          </cell>
          <cell r="BP64" t="str">
            <v>Mixed C&amp;D waste (17 09 04)</v>
          </cell>
          <cell r="BQ64" t="str">
            <v>17 09 04</v>
          </cell>
        </row>
        <row r="65">
          <cell r="BO65" t="str">
            <v>Demolition</v>
          </cell>
          <cell r="BP65" t="str">
            <v>Segregated Haz Waste</v>
          </cell>
          <cell r="BQ65" t="str">
            <v>Specify LOW code</v>
          </cell>
        </row>
        <row r="66">
          <cell r="BO66" t="str">
            <v>Demolition</v>
          </cell>
          <cell r="BP66" t="str">
            <v>Other C&amp;D segregated waste</v>
          </cell>
          <cell r="BQ66" t="str">
            <v>Specify LOW code</v>
          </cell>
        </row>
        <row r="67">
          <cell r="BO67" t="str">
            <v>Excavation</v>
          </cell>
          <cell r="BP67" t="str">
            <v>Inert - Soil &amp; stones</v>
          </cell>
          <cell r="BQ67" t="str">
            <v>17 05 04</v>
          </cell>
        </row>
        <row r="68">
          <cell r="BO68" t="str">
            <v>Excavation</v>
          </cell>
          <cell r="BP68" t="str">
            <v>Hazardous - Soil &amp; stones</v>
          </cell>
          <cell r="BQ68" t="str">
            <v>17 05 03*</v>
          </cell>
        </row>
        <row r="69">
          <cell r="BO69" t="str">
            <v>Excavation</v>
          </cell>
          <cell r="BP69" t="str">
            <v>Non Haz (Non Inert) - Dredgings</v>
          </cell>
          <cell r="BQ69" t="str">
            <v>17 05 06</v>
          </cell>
        </row>
        <row r="70">
          <cell r="BO70" t="str">
            <v>Excavation</v>
          </cell>
          <cell r="BP70" t="str">
            <v>Segregated Haz - Soil &amp; stones</v>
          </cell>
          <cell r="BQ70" t="str">
            <v>Specify LOW code</v>
          </cell>
        </row>
        <row r="71">
          <cell r="BO71" t="str">
            <v>Excavation</v>
          </cell>
          <cell r="BP71" t="str">
            <v>Gypsum (17 08 02)</v>
          </cell>
          <cell r="BQ71" t="str">
            <v>17 08 02</v>
          </cell>
        </row>
        <row r="72">
          <cell r="BO72" t="str">
            <v>Excavation</v>
          </cell>
          <cell r="BP72" t="str">
            <v>Metals</v>
          </cell>
          <cell r="BQ72" t="str">
            <v>17 04 07</v>
          </cell>
        </row>
        <row r="73">
          <cell r="BO73" t="str">
            <v>Excavation</v>
          </cell>
          <cell r="BP73" t="str">
            <v>Wood</v>
          </cell>
          <cell r="BQ73" t="str">
            <v>17 02 01</v>
          </cell>
        </row>
        <row r="74">
          <cell r="BO74" t="str">
            <v>Excavation</v>
          </cell>
          <cell r="BP74" t="str">
            <v>Packaging</v>
          </cell>
          <cell r="BQ74" t="str">
            <v>15 01 06</v>
          </cell>
        </row>
        <row r="75">
          <cell r="BO75" t="str">
            <v>Excavation</v>
          </cell>
          <cell r="BP75" t="str">
            <v>Inert - mixture of concrete, bricks, tiles etc.</v>
          </cell>
          <cell r="BQ75" t="str">
            <v>17 01 07</v>
          </cell>
        </row>
        <row r="76">
          <cell r="BO76" t="str">
            <v>Excavation</v>
          </cell>
          <cell r="BP76" t="str">
            <v>Inert - Glass</v>
          </cell>
          <cell r="BQ76" t="str">
            <v>17 02 02</v>
          </cell>
        </row>
        <row r="77">
          <cell r="BO77" t="str">
            <v>Excavation</v>
          </cell>
          <cell r="BP77" t="str">
            <v>Mixed Hazardous - C&amp;D waste (17 09 03*)</v>
          </cell>
          <cell r="BQ77" t="str">
            <v>17 09 03*</v>
          </cell>
        </row>
        <row r="78">
          <cell r="BO78" t="str">
            <v>Excavation</v>
          </cell>
          <cell r="BP78" t="str">
            <v>Mixed C&amp;D waste (17 09 04)</v>
          </cell>
          <cell r="BQ78" t="str">
            <v>17 09 04</v>
          </cell>
        </row>
        <row r="79">
          <cell r="BO79" t="str">
            <v>Excavation</v>
          </cell>
          <cell r="BP79" t="str">
            <v>Segregated Haz Waste</v>
          </cell>
          <cell r="BQ79" t="str">
            <v>Specify LOW code</v>
          </cell>
        </row>
        <row r="80">
          <cell r="BO80" t="str">
            <v>Excavation</v>
          </cell>
          <cell r="BP80" t="str">
            <v>Other C&amp;D segregated waste</v>
          </cell>
          <cell r="BQ80" t="str">
            <v>Specify LOW code</v>
          </cell>
        </row>
        <row r="83">
          <cell r="BO83" t="str">
            <v>Gypsum (17 08 02)</v>
          </cell>
          <cell r="BP83" t="str">
            <v>gypsum-based construction materials other than those mentioned in 17 08 01</v>
          </cell>
          <cell r="BQ83" t="str">
            <v>17 08 02</v>
          </cell>
        </row>
        <row r="84">
          <cell r="BO84" t="str">
            <v>Inert - Glass</v>
          </cell>
          <cell r="BP84" t="str">
            <v>glass packaging</v>
          </cell>
          <cell r="BQ84" t="str">
            <v>15 01 07</v>
          </cell>
        </row>
        <row r="85">
          <cell r="BO85" t="str">
            <v>Inert - Glass</v>
          </cell>
          <cell r="BP85" t="str">
            <v>glass</v>
          </cell>
          <cell r="BQ85" t="str">
            <v>17 02 02</v>
          </cell>
        </row>
        <row r="86">
          <cell r="BO86" t="str">
            <v>Inert - mixture of concrete, bricks, tiles etc.</v>
          </cell>
          <cell r="BP86" t="str">
            <v>concrete</v>
          </cell>
          <cell r="BQ86" t="str">
            <v>17 01 01</v>
          </cell>
        </row>
        <row r="87">
          <cell r="BO87" t="str">
            <v>Inert - mixture of concrete, bricks, tiles etc.</v>
          </cell>
          <cell r="BP87" t="str">
            <v>bricks</v>
          </cell>
          <cell r="BQ87" t="str">
            <v>17 01 02</v>
          </cell>
        </row>
        <row r="88">
          <cell r="BO88" t="str">
            <v>Inert - mixture of concrete, bricks, tiles etc.</v>
          </cell>
          <cell r="BP88" t="str">
            <v>tiles and ceramics</v>
          </cell>
          <cell r="BQ88" t="str">
            <v>17 01 03</v>
          </cell>
        </row>
        <row r="89">
          <cell r="BO89" t="str">
            <v>Inert - mixture of concrete, bricks, tiles etc.</v>
          </cell>
          <cell r="BP89" t="str">
            <v>mixtures of concrete, bricks, tiles and ceramics other than those mentioned in 17 01 06</v>
          </cell>
          <cell r="BQ89" t="str">
            <v>17 01 07</v>
          </cell>
        </row>
        <row r="90">
          <cell r="BO90" t="str">
            <v>Inert - Soil &amp; stones</v>
          </cell>
          <cell r="BP90" t="str">
            <v>soil and stones other than those mentioned in 17 05 03</v>
          </cell>
          <cell r="BQ90" t="str">
            <v>17 05 04</v>
          </cell>
        </row>
        <row r="91">
          <cell r="BO91" t="str">
            <v>Metals</v>
          </cell>
          <cell r="BP91" t="str">
            <v>copper, bronze, brass</v>
          </cell>
          <cell r="BQ91" t="str">
            <v>17 04 01</v>
          </cell>
        </row>
        <row r="92">
          <cell r="BO92" t="str">
            <v>Metals</v>
          </cell>
          <cell r="BP92" t="str">
            <v>aluminium</v>
          </cell>
          <cell r="BQ92" t="str">
            <v>17 04 02</v>
          </cell>
        </row>
        <row r="93">
          <cell r="BO93" t="str">
            <v>Metals</v>
          </cell>
          <cell r="BP93" t="str">
            <v>lead</v>
          </cell>
          <cell r="BQ93" t="str">
            <v>17 04 03</v>
          </cell>
        </row>
        <row r="94">
          <cell r="BO94" t="str">
            <v>Metals</v>
          </cell>
          <cell r="BP94" t="str">
            <v>zinc</v>
          </cell>
          <cell r="BQ94" t="str">
            <v>17 04 04</v>
          </cell>
        </row>
        <row r="95">
          <cell r="BO95" t="str">
            <v>Metals</v>
          </cell>
          <cell r="BP95" t="str">
            <v>iron and steel</v>
          </cell>
          <cell r="BQ95" t="str">
            <v>17 04 05</v>
          </cell>
        </row>
        <row r="96">
          <cell r="BO96" t="str">
            <v>Metals</v>
          </cell>
          <cell r="BP96" t="str">
            <v>tin</v>
          </cell>
          <cell r="BQ96" t="str">
            <v>17 04 06</v>
          </cell>
        </row>
        <row r="97">
          <cell r="BO97" t="str">
            <v>Metals</v>
          </cell>
          <cell r="BP97" t="str">
            <v>mixed metals</v>
          </cell>
          <cell r="BQ97" t="str">
            <v>17 04 07</v>
          </cell>
        </row>
        <row r="98">
          <cell r="BO98" t="str">
            <v>Metals</v>
          </cell>
          <cell r="BP98" t="str">
            <v>cables other than those mentioned in 17 04 10</v>
          </cell>
          <cell r="BQ98" t="str">
            <v>17 04 11</v>
          </cell>
        </row>
        <row r="99">
          <cell r="BO99" t="str">
            <v>Mixed C&amp;D waste (17 09 04)</v>
          </cell>
          <cell r="BP99" t="str">
            <v>mixed construction and demolition wastes other than those mentioned in 17 09 01, 17 09 02 and 17 09 03</v>
          </cell>
          <cell r="BQ99" t="str">
            <v>17 09 04</v>
          </cell>
        </row>
        <row r="100">
          <cell r="BO100" t="str">
            <v>Mixed Hazardous - C&amp;D waste (17 09 03*)</v>
          </cell>
          <cell r="BP100" t="str">
            <v>other construction and demolition wastes containing dangerous substances</v>
          </cell>
          <cell r="BQ100" t="str">
            <v>17 09 03*</v>
          </cell>
        </row>
        <row r="101">
          <cell r="BO101" t="str">
            <v>Mixed Hazardous - C&amp;D waste (17 09 03*)</v>
          </cell>
          <cell r="BP101" t="str">
            <v>sharps (except 18 01 03)</v>
          </cell>
          <cell r="BQ101" t="str">
            <v>18 01 01</v>
          </cell>
        </row>
        <row r="102">
          <cell r="BO102" t="str">
            <v>Non Haz (Non Inert) - Dredgings</v>
          </cell>
          <cell r="BP102" t="str">
            <v>dredging spoil other than those mentioned in 17 05 05</v>
          </cell>
          <cell r="BQ102" t="str">
            <v>17 05 06</v>
          </cell>
        </row>
        <row r="103">
          <cell r="BO103" t="str">
            <v>Other C&amp;D segregated waste</v>
          </cell>
          <cell r="BP103" t="str">
            <v>waste paint and varnish other than those mentioned in 08 01 11</v>
          </cell>
          <cell r="BQ103" t="str">
            <v>08 01 12</v>
          </cell>
        </row>
        <row r="104">
          <cell r="BO104" t="str">
            <v>Other C&amp;D segregated waste</v>
          </cell>
          <cell r="BP104" t="str">
            <v>sludges from paint or varnish other than those mentioned in 08 01 13</v>
          </cell>
          <cell r="BQ104" t="str">
            <v>08 01 14</v>
          </cell>
        </row>
        <row r="105">
          <cell r="BO105" t="str">
            <v>Other C&amp;D segregated waste</v>
          </cell>
          <cell r="BP105" t="str">
            <v>wastes from paint or varnish removal other than those mentioned in 08 01 17</v>
          </cell>
          <cell r="BQ105" t="str">
            <v>08 01 18</v>
          </cell>
        </row>
        <row r="106">
          <cell r="BO106" t="str">
            <v>Other C&amp;D segregated waste</v>
          </cell>
          <cell r="BP106" t="str">
            <v>waste printing toner other than those mentioned in 08 03 17</v>
          </cell>
          <cell r="BQ106" t="str">
            <v>08 03 18</v>
          </cell>
        </row>
        <row r="107">
          <cell r="BO107" t="str">
            <v>Other C&amp;D segregated waste</v>
          </cell>
          <cell r="BP107" t="str">
            <v>absorbents, filter materials, wiping cloths and protective clothing other than those mentioned in 15 02 02</v>
          </cell>
          <cell r="BQ107" t="str">
            <v>15 02 03</v>
          </cell>
        </row>
        <row r="108">
          <cell r="BO108" t="str">
            <v>Other C&amp;D segregated waste</v>
          </cell>
          <cell r="BP108" t="str">
            <v>alkaline batteries (except 16 06 03)</v>
          </cell>
          <cell r="BQ108" t="str">
            <v>16 06 04</v>
          </cell>
        </row>
        <row r="109">
          <cell r="BO109" t="str">
            <v>Other C&amp;D segregated waste</v>
          </cell>
          <cell r="BP109" t="str">
            <v>plastic</v>
          </cell>
          <cell r="BQ109" t="str">
            <v>17 02 03</v>
          </cell>
        </row>
        <row r="110">
          <cell r="BO110" t="str">
            <v>Other C&amp;D segregated waste</v>
          </cell>
          <cell r="BP110" t="str">
            <v>track ballast other than those mentioned in 17 05 07</v>
          </cell>
          <cell r="BQ110" t="str">
            <v>17 05 08</v>
          </cell>
        </row>
        <row r="111">
          <cell r="BO111" t="str">
            <v>Other C&amp;D segregated waste</v>
          </cell>
          <cell r="BP111" t="str">
            <v>insulation materials other than those mentioned in 17 06 01 and 17 06 03</v>
          </cell>
          <cell r="BQ111" t="str">
            <v>17 06 04</v>
          </cell>
        </row>
        <row r="112">
          <cell r="BO112" t="str">
            <v>Other C&amp;D segregated waste</v>
          </cell>
          <cell r="BP112" t="str">
            <v>paper and cardboard</v>
          </cell>
          <cell r="BQ112" t="str">
            <v>20 01 01</v>
          </cell>
        </row>
        <row r="113">
          <cell r="BO113" t="str">
            <v>Other C&amp;D segregated waste</v>
          </cell>
          <cell r="BP113" t="str">
            <v>biodegradable kitchen and canteen waste</v>
          </cell>
          <cell r="BQ113" t="str">
            <v>20 01 08</v>
          </cell>
        </row>
        <row r="114">
          <cell r="BO114" t="str">
            <v>Other C&amp;D segregated waste</v>
          </cell>
          <cell r="BP114" t="str">
            <v>textiles</v>
          </cell>
          <cell r="BQ114" t="str">
            <v>20 01 11</v>
          </cell>
        </row>
        <row r="115">
          <cell r="BO115" t="str">
            <v>Other C&amp;D segregated waste</v>
          </cell>
          <cell r="BP115" t="str">
            <v>edible oil and fat</v>
          </cell>
          <cell r="BQ115" t="str">
            <v>20 01 25</v>
          </cell>
        </row>
        <row r="116">
          <cell r="BO116" t="str">
            <v>Other C&amp;D segregated waste</v>
          </cell>
          <cell r="BP116" t="str">
            <v>discarded electrical and electronic equipment other than those mentioned in 20 01 21, 20 01 23 and 20 01 35</v>
          </cell>
          <cell r="BQ116" t="str">
            <v>20 01 36</v>
          </cell>
        </row>
        <row r="117">
          <cell r="BO117" t="str">
            <v>Other C&amp;D segregated waste</v>
          </cell>
          <cell r="BP117" t="str">
            <v>Sharps (not from health care)</v>
          </cell>
          <cell r="BQ117" t="str">
            <v>20 01 99</v>
          </cell>
        </row>
        <row r="118">
          <cell r="BO118" t="str">
            <v>Other C&amp;D segregated waste</v>
          </cell>
          <cell r="BP118" t="str">
            <v>biodegradable waste</v>
          </cell>
          <cell r="BQ118" t="str">
            <v>20 02 01</v>
          </cell>
        </row>
        <row r="119">
          <cell r="BO119" t="str">
            <v>Other C&amp;D segregated waste</v>
          </cell>
          <cell r="BP119" t="str">
            <v>mixed municipal waste</v>
          </cell>
          <cell r="BQ119" t="str">
            <v>20 03 01</v>
          </cell>
        </row>
        <row r="120">
          <cell r="BO120" t="str">
            <v>Other C&amp;D segregated waste</v>
          </cell>
          <cell r="BP120" t="str">
            <v>street-cleaning residues</v>
          </cell>
          <cell r="BQ120" t="str">
            <v>20 03 03</v>
          </cell>
        </row>
        <row r="121">
          <cell r="BO121" t="str">
            <v>Other C&amp;D segregated waste</v>
          </cell>
          <cell r="BP121" t="str">
            <v>septic tank sludge</v>
          </cell>
          <cell r="BQ121" t="str">
            <v>20 03 04</v>
          </cell>
        </row>
        <row r="122">
          <cell r="BO122" t="str">
            <v>Other C&amp;D segregated waste</v>
          </cell>
          <cell r="BP122" t="str">
            <v>waste from sewage cleaning</v>
          </cell>
          <cell r="BQ122" t="str">
            <v>20 03 06</v>
          </cell>
        </row>
        <row r="123">
          <cell r="BO123" t="str">
            <v>Other C&amp;D segregated waste</v>
          </cell>
          <cell r="BP123" t="str">
            <v>end-of-life tyres</v>
          </cell>
          <cell r="BQ123" t="str">
            <v>16 01 03</v>
          </cell>
        </row>
        <row r="124">
          <cell r="BO124" t="str">
            <v>Other C&amp;D segregated waste</v>
          </cell>
          <cell r="BP124" t="str">
            <v>bituminous mixtures other than those mentioned in 17 03 01</v>
          </cell>
          <cell r="BQ124" t="str">
            <v>17 03 02</v>
          </cell>
        </row>
        <row r="125">
          <cell r="BO125" t="str">
            <v>Other C&amp;D segregated waste</v>
          </cell>
          <cell r="BP125" t="str">
            <v>Furniture and bulky items</v>
          </cell>
          <cell r="BQ125" t="str">
            <v>20 03 07</v>
          </cell>
        </row>
        <row r="126">
          <cell r="BO126" t="str">
            <v>Packaging</v>
          </cell>
          <cell r="BP126" t="str">
            <v>paper and cardboard packaging</v>
          </cell>
          <cell r="BQ126" t="str">
            <v>15 01 01</v>
          </cell>
        </row>
        <row r="127">
          <cell r="BO127" t="str">
            <v>Packaging</v>
          </cell>
          <cell r="BP127" t="str">
            <v>plastic packaging</v>
          </cell>
          <cell r="BQ127" t="str">
            <v>15 01 02</v>
          </cell>
        </row>
        <row r="128">
          <cell r="BO128" t="str">
            <v>Packaging</v>
          </cell>
          <cell r="BP128" t="str">
            <v>wooden packaging</v>
          </cell>
          <cell r="BQ128" t="str">
            <v>15 01 03</v>
          </cell>
        </row>
        <row r="129">
          <cell r="BO129" t="str">
            <v>Packaging</v>
          </cell>
          <cell r="BP129" t="str">
            <v>metallic packaging</v>
          </cell>
          <cell r="BQ129" t="str">
            <v>15 01 04</v>
          </cell>
        </row>
        <row r="130">
          <cell r="BO130" t="str">
            <v>Packaging</v>
          </cell>
          <cell r="BP130" t="str">
            <v>composite packaging</v>
          </cell>
          <cell r="BQ130" t="str">
            <v>15 01 05</v>
          </cell>
        </row>
        <row r="131">
          <cell r="BO131" t="str">
            <v>Packaging</v>
          </cell>
          <cell r="BP131" t="str">
            <v>mixed packaging</v>
          </cell>
          <cell r="BQ131" t="str">
            <v>15 01 06</v>
          </cell>
        </row>
        <row r="132">
          <cell r="BO132" t="str">
            <v>Packaging</v>
          </cell>
          <cell r="BP132" t="str">
            <v>textile packaging</v>
          </cell>
          <cell r="BQ132" t="str">
            <v>15 01 09</v>
          </cell>
        </row>
        <row r="133">
          <cell r="BO133" t="str">
            <v>Non Haz (Non Inert) - Soil &amp; stones</v>
          </cell>
          <cell r="BP133" t="str">
            <v>Solid wastes from soil remediation other than those mentioned in 19 13 01</v>
          </cell>
          <cell r="BQ133" t="str">
            <v>19 13 02</v>
          </cell>
        </row>
        <row r="134">
          <cell r="BO134" t="str">
            <v>Non Haz (Non Inert) - Soil &amp; stones</v>
          </cell>
          <cell r="BP134" t="str">
            <v>Sludges from soil remediation containing dangerous substances</v>
          </cell>
          <cell r="BQ134" t="str">
            <v>19 13 03*</v>
          </cell>
        </row>
        <row r="135">
          <cell r="BO135" t="str">
            <v>Segregated Haz - Soil &amp; stones</v>
          </cell>
          <cell r="BP135" t="str">
            <v>soil and stones containing dangerous substances</v>
          </cell>
          <cell r="BQ135" t="str">
            <v>17 05 03*</v>
          </cell>
        </row>
        <row r="136">
          <cell r="BO136" t="str">
            <v>Segregated Haz - Soil &amp; stones</v>
          </cell>
          <cell r="BP136" t="str">
            <v>dredging spoil containing dangerous substances</v>
          </cell>
          <cell r="BQ136" t="str">
            <v>17 05 05*</v>
          </cell>
        </row>
        <row r="137">
          <cell r="BO137" t="str">
            <v>Segregated Haz - Soil &amp; stones</v>
          </cell>
          <cell r="BP137" t="str">
            <v>solid wastes from soil remediation containing dangerous substances</v>
          </cell>
          <cell r="BQ137" t="str">
            <v>19 13 01*</v>
          </cell>
        </row>
        <row r="138">
          <cell r="BO138" t="str">
            <v>Segregated Haz Waste</v>
          </cell>
          <cell r="BP138" t="str">
            <v>waste paint and varnish containing organic solvents or other dangerous substances</v>
          </cell>
          <cell r="BQ138" t="str">
            <v>08 01 11*</v>
          </cell>
        </row>
        <row r="139">
          <cell r="BO139" t="str">
            <v>Segregated Haz Waste</v>
          </cell>
          <cell r="BP139" t="str">
            <v>sludges from paint or varnish containing organic solvents or other dangerous substances</v>
          </cell>
          <cell r="BQ139" t="str">
            <v>08 01 13*</v>
          </cell>
        </row>
        <row r="140">
          <cell r="BO140" t="str">
            <v>Segregated Haz Waste</v>
          </cell>
          <cell r="BP140" t="str">
            <v>readily biodegradable hydraulic oils</v>
          </cell>
          <cell r="BQ140" t="str">
            <v>13 01 12*</v>
          </cell>
        </row>
        <row r="141">
          <cell r="BO141" t="str">
            <v>Segregated Haz Waste</v>
          </cell>
          <cell r="BP141" t="str">
            <v>other hydraulic oils</v>
          </cell>
          <cell r="BQ141" t="str">
            <v>13 01 13*</v>
          </cell>
        </row>
        <row r="142">
          <cell r="BO142" t="str">
            <v>Segregated Haz Waste</v>
          </cell>
          <cell r="BP142" t="str">
            <v>solids from grit chambers and oil/water separators</v>
          </cell>
          <cell r="BQ142" t="str">
            <v>13 05 01*</v>
          </cell>
        </row>
        <row r="143">
          <cell r="BO143" t="str">
            <v>Segregated Haz Waste</v>
          </cell>
          <cell r="BP143" t="str">
            <v>interceptor sludges</v>
          </cell>
          <cell r="BQ143" t="str">
            <v>13 05 03*</v>
          </cell>
        </row>
        <row r="144">
          <cell r="BO144" t="str">
            <v>Segregated Haz Waste</v>
          </cell>
          <cell r="BP144" t="str">
            <v>oil from oil/water separators</v>
          </cell>
          <cell r="BQ144" t="str">
            <v>13 05 06*</v>
          </cell>
        </row>
        <row r="145">
          <cell r="BO145" t="str">
            <v>Segregated Haz Waste</v>
          </cell>
          <cell r="BP145" t="str">
            <v>fuel oil and diesel</v>
          </cell>
          <cell r="BQ145" t="str">
            <v>13 07 01*</v>
          </cell>
        </row>
        <row r="146">
          <cell r="BO146" t="str">
            <v>Segregated Haz Waste</v>
          </cell>
          <cell r="BP146" t="str">
            <v>chlorofluorocarbons, HCFC, HFC</v>
          </cell>
          <cell r="BQ146" t="str">
            <v>14 06 01*</v>
          </cell>
        </row>
        <row r="147">
          <cell r="BO147" t="str">
            <v>Segregated Haz Waste</v>
          </cell>
          <cell r="BP147" t="str">
            <v>other halogenated solvents and solvent mixtures</v>
          </cell>
          <cell r="BQ147" t="str">
            <v>14 06 02*</v>
          </cell>
        </row>
        <row r="148">
          <cell r="BO148" t="str">
            <v>Segregated Haz Waste</v>
          </cell>
          <cell r="BP148" t="str">
            <v>other solvents and solvent mixtures</v>
          </cell>
          <cell r="BQ148" t="str">
            <v>14 06 03*</v>
          </cell>
        </row>
        <row r="149">
          <cell r="BO149" t="str">
            <v>Segregated Haz Waste</v>
          </cell>
          <cell r="BP149" t="str">
            <v>sludges or solid wastes containing halogenated solvents</v>
          </cell>
          <cell r="BQ149" t="str">
            <v>14 06 04*</v>
          </cell>
        </row>
        <row r="150">
          <cell r="BO150" t="str">
            <v>Segregated Haz Waste</v>
          </cell>
          <cell r="BP150" t="str">
            <v>sludges or solid wastes containing other solvents</v>
          </cell>
          <cell r="BQ150" t="str">
            <v>14 06 05*</v>
          </cell>
        </row>
        <row r="151">
          <cell r="BO151" t="str">
            <v>Segregated Haz Waste</v>
          </cell>
          <cell r="BP151" t="str">
            <v>packaging containing residues of or contaminated by dangerous substances</v>
          </cell>
          <cell r="BQ151" t="str">
            <v>15 01 10*</v>
          </cell>
        </row>
        <row r="152">
          <cell r="BO152" t="str">
            <v>Segregated Haz Waste</v>
          </cell>
          <cell r="BP152" t="str">
            <v>metallic packaging containing a dangerous solid porous matrix (for example asbestos), including empty
pressure containers</v>
          </cell>
          <cell r="BQ152" t="str">
            <v>15 01 11*</v>
          </cell>
        </row>
        <row r="153">
          <cell r="BL153" t="str">
            <v>Off-site segregated</v>
          </cell>
          <cell r="BO153" t="str">
            <v>Segregated Haz Waste</v>
          </cell>
          <cell r="BP153" t="str">
            <v>absorbents, filter materials , wiping cloths, protective clothing contaminated by dangerous substances</v>
          </cell>
          <cell r="BQ153" t="str">
            <v>15 02 02*</v>
          </cell>
        </row>
        <row r="154">
          <cell r="BL154" t="str">
            <v>Off-site mixed</v>
          </cell>
          <cell r="BO154" t="str">
            <v>Segregated Haz Waste</v>
          </cell>
          <cell r="BP154" t="str">
            <v>oil filters</v>
          </cell>
          <cell r="BQ154" t="str">
            <v>16 01 07*</v>
          </cell>
        </row>
        <row r="155">
          <cell r="BL155" t="str">
            <v>On-site re-use</v>
          </cell>
          <cell r="BO155" t="str">
            <v>Segregated Haz Waste</v>
          </cell>
          <cell r="BP155" t="str">
            <v>transformers and capacitors containing PCBs</v>
          </cell>
          <cell r="BQ155" t="str">
            <v>16 02 09*</v>
          </cell>
        </row>
        <row r="156">
          <cell r="BL156" t="str">
            <v>On-site recovery</v>
          </cell>
          <cell r="BO156" t="str">
            <v>Segregated Haz Waste</v>
          </cell>
          <cell r="BP156" t="str">
            <v>lead batteries</v>
          </cell>
          <cell r="BQ156" t="str">
            <v>16 06 01*</v>
          </cell>
        </row>
        <row r="157">
          <cell r="BL157" t="str">
            <v>On-site recycled</v>
          </cell>
          <cell r="BO157" t="str">
            <v>Segregated Haz Waste</v>
          </cell>
          <cell r="BP157" t="str">
            <v>Ni-Cd batteries</v>
          </cell>
          <cell r="BQ157" t="str">
            <v>16 06 02*</v>
          </cell>
        </row>
        <row r="158">
          <cell r="BO158" t="str">
            <v>Segregated Haz Waste</v>
          </cell>
          <cell r="BP158" t="str">
            <v>mercury-containing batteries</v>
          </cell>
          <cell r="BQ158" t="str">
            <v>16 06 03*</v>
          </cell>
        </row>
        <row r="159">
          <cell r="BO159" t="str">
            <v>Segregated Haz Waste</v>
          </cell>
          <cell r="BP159" t="str">
            <v>wastes containing oil</v>
          </cell>
          <cell r="BQ159" t="str">
            <v>16 07 08*</v>
          </cell>
        </row>
        <row r="160">
          <cell r="BO160" t="str">
            <v>Segregated Haz Waste</v>
          </cell>
          <cell r="BP160" t="str">
            <v>aqueous liquid wastes containing dangerous substances</v>
          </cell>
          <cell r="BQ160" t="str">
            <v>16 10 01*</v>
          </cell>
        </row>
        <row r="161">
          <cell r="BO161" t="str">
            <v>Segregated Haz Waste</v>
          </cell>
          <cell r="BP161" t="str">
            <v>mixtures of, or separate fractions of concrete, bricks, tiles and ceramics containing dangerous substances</v>
          </cell>
          <cell r="BQ161" t="str">
            <v>17 01 06*</v>
          </cell>
        </row>
        <row r="162">
          <cell r="BO162" t="str">
            <v>Segregated Haz Waste</v>
          </cell>
          <cell r="BP162" t="str">
            <v>glass, plastic and wood containing or contaminated with dangerous substances</v>
          </cell>
          <cell r="BQ162" t="str">
            <v>17 02 04*</v>
          </cell>
        </row>
        <row r="163">
          <cell r="BO163" t="str">
            <v>Segregated Haz Waste</v>
          </cell>
          <cell r="BP163" t="str">
            <v>bituminous mixtures containing coal tar</v>
          </cell>
          <cell r="BQ163" t="str">
            <v>17 03 01*</v>
          </cell>
        </row>
        <row r="164">
          <cell r="BO164" t="str">
            <v>Segregated Haz Waste</v>
          </cell>
          <cell r="BP164" t="str">
            <v>coal tar and tarred products</v>
          </cell>
          <cell r="BQ164" t="str">
            <v>17 03 03*</v>
          </cell>
        </row>
        <row r="165">
          <cell r="BO165" t="str">
            <v>Segregated Haz Waste</v>
          </cell>
          <cell r="BP165" t="str">
            <v>metal waste contaminated with dangerous substances</v>
          </cell>
          <cell r="BQ165" t="str">
            <v>17 04 09*</v>
          </cell>
        </row>
        <row r="166">
          <cell r="BO166" t="str">
            <v>Segregated Haz Waste</v>
          </cell>
          <cell r="BP166" t="str">
            <v>cables containing oil, coal tar and other dangerous substances</v>
          </cell>
          <cell r="BQ166" t="str">
            <v>17 04 10*</v>
          </cell>
        </row>
        <row r="167">
          <cell r="BO167" t="str">
            <v>Segregated Haz Waste</v>
          </cell>
          <cell r="BP167" t="str">
            <v>track ballast containing dangerous substances</v>
          </cell>
          <cell r="BQ167" t="str">
            <v>17 05 07*</v>
          </cell>
        </row>
        <row r="168">
          <cell r="BO168" t="str">
            <v>Segregated Haz Waste</v>
          </cell>
          <cell r="BP168" t="str">
            <v>insulation materials containing asbestos</v>
          </cell>
          <cell r="BQ168" t="str">
            <v>17 06 01*</v>
          </cell>
        </row>
        <row r="169">
          <cell r="BO169" t="str">
            <v>Segregated Haz Waste</v>
          </cell>
          <cell r="BP169" t="str">
            <v>other insulation materials consisting of or containing dangerous substances</v>
          </cell>
          <cell r="BQ169" t="str">
            <v>17 06 03*</v>
          </cell>
        </row>
        <row r="170">
          <cell r="BO170" t="str">
            <v>Segregated Haz Waste</v>
          </cell>
          <cell r="BP170" t="str">
            <v>construction materials containing asbestos</v>
          </cell>
          <cell r="BQ170" t="str">
            <v>17 06 05*</v>
          </cell>
        </row>
        <row r="171">
          <cell r="BO171" t="str">
            <v>Segregated Haz Waste</v>
          </cell>
          <cell r="BP171" t="str">
            <v>gypsum-based construction materials contaminated with dangerous substances</v>
          </cell>
          <cell r="BQ171" t="str">
            <v>17 08 01*</v>
          </cell>
        </row>
        <row r="172">
          <cell r="BO172" t="str">
            <v>Segregated Haz Waste</v>
          </cell>
          <cell r="BP172" t="str">
            <v>construction and demolition wastes containing mercury</v>
          </cell>
          <cell r="BQ172" t="str">
            <v>17 09 01*</v>
          </cell>
        </row>
        <row r="173">
          <cell r="BO173" t="str">
            <v>Segregated Haz Waste</v>
          </cell>
          <cell r="BP173" t="str">
            <v>construction and demolition wastes containing PCB</v>
          </cell>
          <cell r="BQ173" t="str">
            <v>17 09 02*</v>
          </cell>
        </row>
        <row r="174">
          <cell r="BO174" t="str">
            <v>Segregated Haz Waste</v>
          </cell>
          <cell r="BP174" t="str">
            <v>fluorescent tubes and other mercury-containing waste</v>
          </cell>
          <cell r="BQ174" t="str">
            <v>20 01 21*</v>
          </cell>
        </row>
        <row r="175">
          <cell r="BO175" t="str">
            <v>Segregated Haz Waste</v>
          </cell>
          <cell r="BP175" t="str">
            <v>discarded equipment containing chlorofluorocarbons</v>
          </cell>
          <cell r="BQ175" t="str">
            <v>20 01 23*</v>
          </cell>
        </row>
        <row r="176">
          <cell r="BO176" t="str">
            <v>Segregated Haz Waste</v>
          </cell>
          <cell r="BP176" t="str">
            <v>20 01 35* - discarded electrical and electronic equipment other than those mentioned in 20
01 21 and 20 01 23 containing hazardous components</v>
          </cell>
          <cell r="BQ176" t="str">
            <v>20 01 35*</v>
          </cell>
        </row>
        <row r="177">
          <cell r="BO177" t="str">
            <v>Wood</v>
          </cell>
          <cell r="BP177" t="str">
            <v>wood</v>
          </cell>
          <cell r="BQ177" t="str">
            <v>17 02 01</v>
          </cell>
        </row>
      </sheetData>
      <sheetData sheetId="6"/>
      <sheetData sheetId="7" refreshError="1"/>
      <sheetData sheetId="8" refreshError="1"/>
      <sheetData sheetId="9">
        <row r="311">
          <cell r="AG311" t="str">
            <v>All</v>
          </cell>
        </row>
        <row r="312">
          <cell r="AC312" t="str">
            <v>80 litre sack</v>
          </cell>
          <cell r="AD312" t="str">
            <v>Asbestos cement (17 06 05*)</v>
          </cell>
          <cell r="AE312" t="str">
            <v>Incomplete</v>
          </cell>
          <cell r="AF312" t="str">
            <v>Reused on site</v>
          </cell>
          <cell r="AG312" t="str">
            <v>Construction</v>
          </cell>
        </row>
        <row r="313">
          <cell r="AB313" t="str">
            <v>Agree with suppliers that they will supply material with recyclable packaging, or reusable packaging where possible</v>
          </cell>
          <cell r="AC313" t="str">
            <v>205 litre drum</v>
          </cell>
          <cell r="AD313" t="str">
            <v>Asbestos insulation (17 06 01*)</v>
          </cell>
          <cell r="AE313" t="str">
            <v>Complete</v>
          </cell>
          <cell r="AF313" t="str">
            <v>Reused off site</v>
          </cell>
          <cell r="AG313" t="str">
            <v>Demolition</v>
          </cell>
          <cell r="AH313" t="str">
            <v>Tonnes</v>
          </cell>
        </row>
        <row r="314">
          <cell r="AB314" t="str">
            <v>Agree with suppliers to ‘take back’ packaging and surplus material</v>
          </cell>
          <cell r="AC314" t="str">
            <v>240 litre bin</v>
          </cell>
          <cell r="AD314" t="str">
            <v>Biodegradable/garden waste (20 02 01)</v>
          </cell>
          <cell r="AF314" t="str">
            <v>Recycled / Recovered off site</v>
          </cell>
          <cell r="AG314" t="str">
            <v>Excavation</v>
          </cell>
          <cell r="AH314" t="str">
            <v>m3</v>
          </cell>
        </row>
        <row r="315">
          <cell r="AB315" t="str">
            <v>Clearly label waste bins on site to promote effective segregation</v>
          </cell>
          <cell r="AC315" t="str">
            <v>360 litre bin</v>
          </cell>
          <cell r="AD315" t="str">
            <v>Cables (17 04 11)</v>
          </cell>
          <cell r="AF315" t="str">
            <v>Landfilled</v>
          </cell>
          <cell r="AG315" t="str">
            <v>Fit Out</v>
          </cell>
        </row>
        <row r="316">
          <cell r="AB316" t="str">
            <v>Collect offcuts and surplus material and keep separate from other wastes in a designated storage area</v>
          </cell>
          <cell r="AC316" t="str">
            <v>660 litre bin</v>
          </cell>
          <cell r="AD316" t="str">
            <v>Cans (20 01 40)</v>
          </cell>
          <cell r="AG316" t="str">
            <v>Refurbishment</v>
          </cell>
        </row>
        <row r="317">
          <cell r="AB317" t="str">
            <v>Crush and screen to provide aggregate</v>
          </cell>
          <cell r="AC317" t="str">
            <v>770 litre bin</v>
          </cell>
          <cell r="AD317" t="str">
            <v>Concrete, bricks, tiles (17 01 07)</v>
          </cell>
          <cell r="AG317" t="str">
            <v>Retrofit</v>
          </cell>
        </row>
        <row r="318">
          <cell r="AB318" t="str">
            <v>Design to use full size components reducing offcuts</v>
          </cell>
          <cell r="AC318" t="str">
            <v>1100 litre bin</v>
          </cell>
          <cell r="AD318" t="str">
            <v>Dredgings (Non-hazardous) (17 05 06)</v>
          </cell>
          <cell r="AG318" t="str">
            <v>Strip Out</v>
          </cell>
        </row>
        <row r="319">
          <cell r="AB319" t="str">
            <v>Ensure materials and waste containers are stored securely to reduce chances of damage/theft and contamination respectively</v>
          </cell>
          <cell r="AC319" t="str">
            <v>1.31 yd3 (1m3)</v>
          </cell>
          <cell r="AD319" t="str">
            <v>Electronic equipment (20 01 35*)</v>
          </cell>
        </row>
        <row r="320">
          <cell r="AB320" t="str">
            <v>Ensure workplan is correct to avoid creating waste through reworking etc</v>
          </cell>
          <cell r="AC320" t="str">
            <v>2 yd3</v>
          </cell>
          <cell r="AD320" t="str">
            <v>Floor / carpet tiles (17 09 04)</v>
          </cell>
        </row>
        <row r="321">
          <cell r="AB321" t="str">
            <v>Implement good housekeeping throughout site to promote good waste segregation and reuse opportunities</v>
          </cell>
          <cell r="AC321" t="str">
            <v>4 yd3</v>
          </cell>
          <cell r="AD321" t="str">
            <v>Fluorescent tubes / mercury waste (20 01 21)</v>
          </cell>
        </row>
        <row r="322">
          <cell r="AB322" t="str">
            <v>Procure correct quantity of material to avoid over-ordering</v>
          </cell>
          <cell r="AC322" t="str">
            <v>5 yd3</v>
          </cell>
          <cell r="AD322" t="str">
            <v>Furniture (20 03 07)</v>
          </cell>
        </row>
        <row r="323">
          <cell r="AB323" t="str">
            <v>Schedule deliveries to avoid storing excessive quantities of material on site</v>
          </cell>
          <cell r="AC323" t="str">
            <v>6 yd3</v>
          </cell>
          <cell r="AD323" t="str">
            <v>Glass (17 02 02)</v>
          </cell>
        </row>
        <row r="324">
          <cell r="AB324" t="str">
            <v>Segregate waste from other waste streams that can’t be reused / recycled / recovered</v>
          </cell>
          <cell r="AC324" t="str">
            <v>8 yd3</v>
          </cell>
          <cell r="AD324" t="str">
            <v>Gypsum (17 08 02)</v>
          </cell>
        </row>
        <row r="325">
          <cell r="AB325" t="str">
            <v>Specify material that can be recycled / recovered</v>
          </cell>
          <cell r="AC325" t="str">
            <v>10 yd3</v>
          </cell>
          <cell r="AD325" t="str">
            <v>Hazardous waste (Segregated) (17 05 03*)</v>
          </cell>
        </row>
        <row r="326">
          <cell r="AB326" t="str">
            <v>Train staff in safe handling of hazardous waste</v>
          </cell>
          <cell r="AC326" t="str">
            <v>12 yd3</v>
          </cell>
          <cell r="AD326" t="str">
            <v>Metals (17 04 07)</v>
          </cell>
        </row>
        <row r="327">
          <cell r="AB327" t="str">
            <v>Train staff on practical ways they can prevent and reduce waste</v>
          </cell>
          <cell r="AC327" t="str">
            <v>14 yd3</v>
          </cell>
          <cell r="AD327" t="str">
            <v>Mixed C&amp;D waste (17 09 04)</v>
          </cell>
        </row>
        <row r="328">
          <cell r="AB328" t="str">
            <v>Train staff on practical ways to manage and handle material to reuse and recycle / recover waste</v>
          </cell>
          <cell r="AC328" t="str">
            <v>16 yd3</v>
          </cell>
          <cell r="AD328" t="str">
            <v>Mixed C&amp;D waste (Hazardous) (17 09 03*)</v>
          </cell>
        </row>
        <row r="329">
          <cell r="AB329" t="str">
            <v>Train staff on practical ways to refurbish rather than replace</v>
          </cell>
          <cell r="AC329" t="str">
            <v>20 yd3</v>
          </cell>
          <cell r="AD329" t="str">
            <v>Packaging (17 02 03)</v>
          </cell>
        </row>
        <row r="330">
          <cell r="AB330" t="str">
            <v>Train staff to retain as much of existing building fabric as possible</v>
          </cell>
          <cell r="AC330" t="str">
            <v>25 yd3</v>
          </cell>
          <cell r="AD330" t="str">
            <v>Paint, adhesives etc. (20 01 27*)</v>
          </cell>
        </row>
        <row r="331">
          <cell r="AB331" t="str">
            <v>Use off site construction/prefabricated options</v>
          </cell>
          <cell r="AC331" t="str">
            <v>30 yd3</v>
          </cell>
          <cell r="AD331" t="str">
            <v xml:space="preserve">Paper (20 01 01) </v>
          </cell>
        </row>
        <row r="332">
          <cell r="AB332" t="str">
            <v>Use waste containers of appropriate size to facilitate waste segregation</v>
          </cell>
          <cell r="AC332" t="str">
            <v>35 yd3</v>
          </cell>
          <cell r="AD332" t="str">
            <v>Plastic bottles (20 01 39)</v>
          </cell>
        </row>
        <row r="333">
          <cell r="AC333" t="str">
            <v>40 yd3</v>
          </cell>
          <cell r="AD333" t="str">
            <v>Refrigerant gasses (16 05 04*)</v>
          </cell>
        </row>
        <row r="334">
          <cell r="AD334" t="str">
            <v>Septic tank waste (20 03 04)</v>
          </cell>
        </row>
        <row r="335">
          <cell r="AD335" t="str">
            <v>Soils and stones (Hazardous) (17 05 03*)</v>
          </cell>
        </row>
        <row r="336">
          <cell r="AD336" t="str">
            <v>Soils and stones (Inert) (17 05 04)</v>
          </cell>
        </row>
        <row r="337">
          <cell r="AD337" t="str">
            <v>Soils and stones (Non-hazardous) (17 05 03*)</v>
          </cell>
        </row>
        <row r="338">
          <cell r="AD338" t="str">
            <v>Textiles (20 01 11)</v>
          </cell>
        </row>
        <row r="339">
          <cell r="AD339" t="str">
            <v>Wood (17 02 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7" dist="17961" dir="2700000">
            <a:srgbClr xmlns:mc="http://schemas.openxmlformats.org/markup-compatibility/2006" xmlns:a14="http://schemas.microsoft.com/office/drawing/2010/main" val="000000" mc:Ignorable="a14" a14:legacySpreadsheetColorIndex="64">
              <a:gamma/>
              <a:shade val="60000"/>
              <a:invGamma/>
            </a:srgbClr>
          </a:prst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prstShdw prst="shdw17" dist="17961" dir="2700000">
            <a:srgbClr xmlns:mc="http://schemas.openxmlformats.org/markup-compatibility/2006" xmlns:a14="http://schemas.microsoft.com/office/drawing/2010/main" val="400000" mc:Ignorable="a14" a14:legacySpreadsheetColorIndex="64">
              <a:gamma/>
              <a:shade val="60000"/>
              <a:invGamma/>
            </a:srgbClr>
          </a:prst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externalLinkPath" Target="file:///C:\Documents%20and%20Settings\ben_kiff\My%20Documents\Me"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externalLinkPath" Target="file:///C:\Documents%20and%20Settings\ben_kiff\My%20Documents\M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8" tint="0.59999389629810485"/>
    <pageSetUpPr fitToPage="1"/>
  </sheetPr>
  <dimension ref="B1:M17"/>
  <sheetViews>
    <sheetView showGridLines="0" showRowColHeaders="0" tabSelected="1" zoomScaleNormal="100" workbookViewId="0">
      <selection activeCell="B1" sqref="B1"/>
    </sheetView>
  </sheetViews>
  <sheetFormatPr defaultColWidth="9.1328125" defaultRowHeight="12.75" x14ac:dyDescent="0.35"/>
  <cols>
    <col min="1" max="1" width="10" style="287" customWidth="1"/>
    <col min="2" max="16384" width="9.1328125" style="287"/>
  </cols>
  <sheetData>
    <row r="1" spans="2:13" s="569" customFormat="1" ht="55.9" customHeight="1" x14ac:dyDescent="0.35"/>
    <row r="3" spans="2:13" ht="24.75" x14ac:dyDescent="0.35">
      <c r="B3" s="286" t="s">
        <v>429</v>
      </c>
    </row>
    <row r="5" spans="2:13" ht="298.35000000000002" customHeight="1" x14ac:dyDescent="0.35">
      <c r="B5" s="622" t="s">
        <v>2402</v>
      </c>
      <c r="C5" s="622"/>
      <c r="D5" s="622"/>
      <c r="E5" s="622"/>
      <c r="F5" s="622"/>
      <c r="G5" s="622"/>
      <c r="H5" s="622"/>
      <c r="I5" s="622"/>
      <c r="J5" s="622"/>
      <c r="K5" s="622"/>
      <c r="L5" s="622"/>
      <c r="M5" s="622"/>
    </row>
    <row r="6" spans="2:13" ht="183" customHeight="1" x14ac:dyDescent="0.35">
      <c r="B6" s="619" t="s">
        <v>2411</v>
      </c>
      <c r="C6" s="620"/>
      <c r="D6" s="620"/>
      <c r="E6" s="620"/>
      <c r="F6" s="620"/>
      <c r="G6" s="620"/>
      <c r="H6" s="620"/>
      <c r="I6" s="620"/>
      <c r="J6" s="620"/>
      <c r="K6" s="620"/>
      <c r="L6" s="620"/>
      <c r="M6" s="620"/>
    </row>
    <row r="8" spans="2:13" ht="147.4" customHeight="1" x14ac:dyDescent="0.35">
      <c r="B8" s="623" t="s">
        <v>2368</v>
      </c>
      <c r="C8" s="623"/>
      <c r="D8" s="623"/>
      <c r="E8" s="623"/>
      <c r="F8" s="623"/>
      <c r="G8" s="623"/>
      <c r="H8" s="623"/>
      <c r="I8" s="623"/>
      <c r="J8" s="623"/>
      <c r="K8" s="623"/>
      <c r="L8" s="623"/>
      <c r="M8" s="623"/>
    </row>
    <row r="9" spans="2:13" ht="101.25" customHeight="1" x14ac:dyDescent="0.35">
      <c r="B9" s="619" t="s">
        <v>2369</v>
      </c>
      <c r="C9" s="620"/>
      <c r="D9" s="620"/>
      <c r="E9" s="620"/>
      <c r="F9" s="620"/>
      <c r="G9" s="620"/>
      <c r="H9" s="620"/>
      <c r="I9" s="620"/>
      <c r="J9" s="620"/>
      <c r="K9" s="620"/>
      <c r="L9" s="620"/>
      <c r="M9" s="620"/>
    </row>
    <row r="11" spans="2:13" ht="144.4" customHeight="1" x14ac:dyDescent="0.35">
      <c r="B11" s="623" t="s">
        <v>2370</v>
      </c>
      <c r="C11" s="623"/>
      <c r="D11" s="623"/>
      <c r="E11" s="623"/>
      <c r="F11" s="623"/>
      <c r="G11" s="623"/>
      <c r="H11" s="623"/>
      <c r="I11" s="623"/>
      <c r="J11" s="623"/>
      <c r="K11" s="623"/>
      <c r="L11" s="623"/>
      <c r="M11" s="623"/>
    </row>
    <row r="12" spans="2:13" ht="73.900000000000006" customHeight="1" x14ac:dyDescent="0.35">
      <c r="B12" s="619" t="s">
        <v>2371</v>
      </c>
      <c r="C12" s="620"/>
      <c r="D12" s="620"/>
      <c r="E12" s="620"/>
      <c r="F12" s="620"/>
      <c r="G12" s="620"/>
      <c r="H12" s="620"/>
      <c r="I12" s="620"/>
      <c r="J12" s="620"/>
      <c r="K12" s="620"/>
      <c r="L12" s="620"/>
      <c r="M12" s="620"/>
    </row>
    <row r="13" spans="2:13" ht="75.400000000000006" customHeight="1" x14ac:dyDescent="0.35">
      <c r="B13" s="621" t="s">
        <v>2372</v>
      </c>
      <c r="C13" s="620"/>
      <c r="D13" s="620"/>
      <c r="E13" s="620"/>
      <c r="F13" s="620"/>
      <c r="G13" s="620"/>
      <c r="H13" s="620"/>
      <c r="I13" s="620"/>
      <c r="J13" s="620"/>
      <c r="K13" s="620"/>
      <c r="L13" s="620"/>
      <c r="M13" s="620"/>
    </row>
    <row r="14" spans="2:13" ht="12.75" customHeight="1" x14ac:dyDescent="0.4">
      <c r="B14" s="289"/>
      <c r="C14" s="288"/>
      <c r="D14" s="288"/>
      <c r="E14" s="288"/>
      <c r="F14" s="288"/>
      <c r="G14" s="288"/>
      <c r="H14" s="288"/>
      <c r="I14" s="288"/>
      <c r="J14" s="288"/>
      <c r="K14" s="288"/>
      <c r="L14" s="288"/>
      <c r="M14" s="288"/>
    </row>
    <row r="15" spans="2:13" ht="56.45" customHeight="1" x14ac:dyDescent="0.35">
      <c r="B15" s="623" t="s">
        <v>2373</v>
      </c>
      <c r="C15" s="623"/>
      <c r="D15" s="623"/>
      <c r="E15" s="623"/>
      <c r="F15" s="623"/>
      <c r="G15" s="623"/>
      <c r="H15" s="623"/>
      <c r="I15" s="623"/>
      <c r="J15" s="623"/>
      <c r="K15" s="623"/>
      <c r="L15" s="623"/>
      <c r="M15" s="623"/>
    </row>
    <row r="17" spans="6:8" ht="34.5" customHeight="1" x14ac:dyDescent="0.4">
      <c r="F17" s="617"/>
      <c r="G17" s="618"/>
      <c r="H17" s="618"/>
    </row>
  </sheetData>
  <sheetProtection selectLockedCells="1" selectUnlockedCells="1"/>
  <mergeCells count="9">
    <mergeCell ref="F17:H17"/>
    <mergeCell ref="B6:M6"/>
    <mergeCell ref="B12:M12"/>
    <mergeCell ref="B13:M13"/>
    <mergeCell ref="B5:M5"/>
    <mergeCell ref="B8:M8"/>
    <mergeCell ref="B9:M9"/>
    <mergeCell ref="B11:M11"/>
    <mergeCell ref="B15:M15"/>
  </mergeCells>
  <pageMargins left="0.7" right="0.7" top="0.75" bottom="0.75" header="0.3" footer="0.3"/>
  <pageSetup paperSize="9" scale="65" orientation="portrait" horizontalDpi="200" verticalDpi="20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M83"/>
  <sheetViews>
    <sheetView showGridLines="0" topLeftCell="A33" zoomScaleNormal="100" workbookViewId="0">
      <selection activeCell="C41" sqref="C41"/>
    </sheetView>
  </sheetViews>
  <sheetFormatPr defaultColWidth="9.1328125" defaultRowHeight="11.65" x14ac:dyDescent="0.35"/>
  <cols>
    <col min="1" max="1" width="5.59765625" style="444" customWidth="1"/>
    <col min="2" max="2" width="4.1328125" style="443" customWidth="1"/>
    <col min="3" max="3" width="14" style="444" customWidth="1"/>
    <col min="4" max="4" width="12.86328125" style="444" customWidth="1"/>
    <col min="5" max="5" width="13.73046875" style="444" customWidth="1"/>
    <col min="6" max="7" width="13.73046875" style="450" customWidth="1"/>
    <col min="8" max="9" width="13.73046875" style="444" customWidth="1"/>
    <col min="10" max="10" width="7.265625" style="444" customWidth="1"/>
    <col min="11" max="11" width="13.86328125" style="444" customWidth="1"/>
    <col min="12" max="12" width="17.265625" style="444" customWidth="1"/>
    <col min="13" max="13" width="12.1328125" style="450" customWidth="1"/>
    <col min="14" max="14" width="13.73046875" style="444" customWidth="1"/>
    <col min="15" max="19" width="13.86328125" style="444" customWidth="1"/>
    <col min="20" max="16384" width="9.1328125" style="444"/>
  </cols>
  <sheetData>
    <row r="1" spans="2:13" hidden="1" x14ac:dyDescent="0.35">
      <c r="F1" s="444"/>
      <c r="G1" s="444"/>
      <c r="M1" s="444"/>
    </row>
    <row r="2" spans="2:13" s="445" customFormat="1" ht="55.9" customHeight="1" x14ac:dyDescent="0.35"/>
    <row r="3" spans="2:13" s="446" customFormat="1" ht="10.9" customHeight="1" x14ac:dyDescent="0.35"/>
    <row r="4" spans="2:13" ht="24" customHeight="1" x14ac:dyDescent="0.65">
      <c r="B4" s="444"/>
      <c r="C4" s="447" t="s">
        <v>620</v>
      </c>
      <c r="F4" s="444"/>
      <c r="G4" s="444"/>
      <c r="M4" s="448"/>
    </row>
    <row r="5" spans="2:13" ht="14.25" customHeight="1" x14ac:dyDescent="0.35">
      <c r="F5" s="444"/>
      <c r="G5" s="444"/>
      <c r="M5" s="448"/>
    </row>
    <row r="6" spans="2:13" ht="13.5" customHeight="1" x14ac:dyDescent="0.35">
      <c r="B6" s="443">
        <v>1</v>
      </c>
      <c r="C6" s="449" t="s">
        <v>543</v>
      </c>
      <c r="K6" s="450"/>
      <c r="M6" s="444"/>
    </row>
    <row r="7" spans="2:13" ht="7.5" customHeight="1" x14ac:dyDescent="0.35">
      <c r="K7" s="450"/>
      <c r="M7" s="444"/>
    </row>
    <row r="8" spans="2:13" ht="24" customHeight="1" x14ac:dyDescent="0.35">
      <c r="C8" s="761" t="s">
        <v>549</v>
      </c>
      <c r="D8" s="761"/>
      <c r="E8" s="761"/>
      <c r="F8" s="761"/>
      <c r="G8" s="761"/>
      <c r="H8" s="761"/>
      <c r="I8" s="761"/>
      <c r="J8" s="761"/>
      <c r="K8" s="761"/>
    </row>
    <row r="9" spans="2:13" ht="7.5" customHeight="1" x14ac:dyDescent="0.35"/>
    <row r="10" spans="2:13" ht="13.5" customHeight="1" x14ac:dyDescent="0.35">
      <c r="B10" s="443">
        <f>B6+1</f>
        <v>2</v>
      </c>
      <c r="C10" s="449" t="s">
        <v>604</v>
      </c>
    </row>
    <row r="11" spans="2:13" ht="6.75" customHeight="1" x14ac:dyDescent="0.35"/>
    <row r="12" spans="2:13" ht="40.5" customHeight="1" x14ac:dyDescent="0.35">
      <c r="C12" s="761" t="s">
        <v>605</v>
      </c>
      <c r="D12" s="761"/>
      <c r="E12" s="761"/>
      <c r="F12" s="761"/>
      <c r="G12" s="761"/>
      <c r="H12" s="761"/>
      <c r="I12" s="761"/>
      <c r="J12" s="761"/>
      <c r="K12" s="761"/>
    </row>
    <row r="13" spans="2:13" ht="7.5" customHeight="1" x14ac:dyDescent="0.35"/>
    <row r="14" spans="2:13" x14ac:dyDescent="0.35">
      <c r="B14" s="443">
        <f>B10+1</f>
        <v>3</v>
      </c>
      <c r="C14" s="449" t="s">
        <v>603</v>
      </c>
    </row>
    <row r="15" spans="2:13" ht="6.75" customHeight="1" x14ac:dyDescent="0.35"/>
    <row r="16" spans="2:13" ht="33.75" customHeight="1" x14ac:dyDescent="0.35">
      <c r="C16" s="761" t="s">
        <v>2405</v>
      </c>
      <c r="D16" s="761"/>
      <c r="E16" s="761"/>
      <c r="F16" s="761"/>
      <c r="G16" s="761"/>
      <c r="H16" s="761"/>
      <c r="I16" s="761"/>
      <c r="J16" s="761"/>
      <c r="K16" s="761"/>
    </row>
    <row r="17" spans="2:13" ht="8.25" customHeight="1" x14ac:dyDescent="0.35">
      <c r="C17" s="452"/>
      <c r="D17" s="453"/>
      <c r="E17" s="453"/>
      <c r="F17" s="454"/>
      <c r="G17" s="454"/>
      <c r="H17" s="453"/>
      <c r="I17" s="453"/>
      <c r="J17" s="453"/>
      <c r="K17" s="450"/>
      <c r="L17" s="455"/>
      <c r="M17" s="455"/>
    </row>
    <row r="18" spans="2:13" ht="12.75" customHeight="1" x14ac:dyDescent="0.35">
      <c r="B18" s="443">
        <f>B14+1</f>
        <v>4</v>
      </c>
      <c r="C18" s="452" t="s">
        <v>584</v>
      </c>
      <c r="D18" s="453"/>
      <c r="E18" s="453"/>
      <c r="F18" s="454"/>
      <c r="G18" s="454"/>
      <c r="H18" s="453"/>
      <c r="I18" s="453"/>
      <c r="J18" s="453"/>
      <c r="K18" s="450"/>
      <c r="M18" s="444"/>
    </row>
    <row r="19" spans="2:13" ht="6.75" customHeight="1" x14ac:dyDescent="0.35">
      <c r="C19" s="452"/>
      <c r="D19" s="453"/>
      <c r="E19" s="453"/>
      <c r="F19" s="454"/>
      <c r="G19" s="454"/>
      <c r="H19" s="453"/>
      <c r="I19" s="453"/>
      <c r="J19" s="453"/>
      <c r="K19" s="450"/>
      <c r="M19" s="444"/>
    </row>
    <row r="20" spans="2:13" ht="14.85" customHeight="1" x14ac:dyDescent="0.35">
      <c r="C20" s="764" t="s">
        <v>614</v>
      </c>
      <c r="D20" s="764"/>
      <c r="E20" s="764"/>
      <c r="F20" s="764"/>
      <c r="G20" s="764"/>
      <c r="H20" s="764"/>
      <c r="I20" s="764"/>
      <c r="J20" s="764"/>
      <c r="K20" s="764"/>
      <c r="M20" s="444"/>
    </row>
    <row r="21" spans="2:13" ht="8.25" customHeight="1" x14ac:dyDescent="0.35">
      <c r="K21" s="450"/>
      <c r="M21" s="444"/>
    </row>
    <row r="22" spans="2:13" ht="13.5" customHeight="1" x14ac:dyDescent="0.35">
      <c r="B22" s="443">
        <f>B18+1</f>
        <v>5</v>
      </c>
      <c r="C22" s="449" t="s">
        <v>538</v>
      </c>
      <c r="K22" s="450"/>
      <c r="M22" s="444"/>
    </row>
    <row r="23" spans="2:13" ht="6.75" customHeight="1" x14ac:dyDescent="0.35">
      <c r="K23" s="450"/>
      <c r="M23" s="444"/>
    </row>
    <row r="24" spans="2:13" x14ac:dyDescent="0.35">
      <c r="C24" s="761" t="s">
        <v>615</v>
      </c>
      <c r="D24" s="761"/>
      <c r="E24" s="761"/>
      <c r="F24" s="761"/>
      <c r="G24" s="761"/>
      <c r="H24" s="761"/>
      <c r="I24" s="761"/>
      <c r="J24" s="763"/>
      <c r="K24" s="763"/>
      <c r="M24" s="444"/>
    </row>
    <row r="25" spans="2:13" ht="12.75" x14ac:dyDescent="0.35">
      <c r="C25" s="509" t="str">
        <f>HYPERLINK("http://www.zerowastescotland.org.uk/content/contact-form","Contact Us form")</f>
        <v>Contact Us form</v>
      </c>
      <c r="D25" s="458" t="s">
        <v>616</v>
      </c>
      <c r="E25" s="451"/>
      <c r="F25" s="451"/>
      <c r="G25" s="451"/>
      <c r="H25" s="451"/>
      <c r="I25" s="451"/>
      <c r="J25" s="457"/>
      <c r="K25" s="457"/>
      <c r="M25" s="444"/>
    </row>
    <row r="26" spans="2:13" ht="8.25" customHeight="1" x14ac:dyDescent="0.35">
      <c r="K26" s="450"/>
      <c r="M26" s="444"/>
    </row>
    <row r="27" spans="2:13" ht="12.75" customHeight="1" x14ac:dyDescent="0.35">
      <c r="B27" s="443">
        <f>B22+1</f>
        <v>6</v>
      </c>
      <c r="C27" s="449" t="s">
        <v>548</v>
      </c>
      <c r="K27" s="450"/>
      <c r="M27" s="444"/>
    </row>
    <row r="28" spans="2:13" ht="6" customHeight="1" x14ac:dyDescent="0.35">
      <c r="K28" s="450"/>
      <c r="M28" s="444"/>
    </row>
    <row r="29" spans="2:13" ht="25.35" customHeight="1" x14ac:dyDescent="0.35">
      <c r="C29" s="761" t="s">
        <v>2406</v>
      </c>
      <c r="D29" s="761"/>
      <c r="E29" s="761"/>
      <c r="F29" s="761"/>
      <c r="G29" s="761"/>
      <c r="H29" s="761"/>
      <c r="I29" s="761"/>
      <c r="J29" s="761"/>
      <c r="K29" s="761"/>
      <c r="M29" s="444"/>
    </row>
    <row r="30" spans="2:13" ht="8.25" customHeight="1" x14ac:dyDescent="0.35">
      <c r="K30" s="450"/>
      <c r="M30" s="444"/>
    </row>
    <row r="31" spans="2:13" ht="12.75" customHeight="1" x14ac:dyDescent="0.35">
      <c r="B31" s="443">
        <f>B27+1</f>
        <v>7</v>
      </c>
      <c r="C31" s="449" t="s">
        <v>546</v>
      </c>
      <c r="K31" s="450"/>
      <c r="M31" s="444"/>
    </row>
    <row r="32" spans="2:13" ht="6" customHeight="1" x14ac:dyDescent="0.35">
      <c r="K32" s="450"/>
      <c r="M32" s="444"/>
    </row>
    <row r="33" spans="2:13" ht="27.75" customHeight="1" x14ac:dyDescent="0.35">
      <c r="C33" s="761" t="s">
        <v>2404</v>
      </c>
      <c r="D33" s="761"/>
      <c r="E33" s="761"/>
      <c r="F33" s="761"/>
      <c r="G33" s="761"/>
      <c r="H33" s="761"/>
      <c r="I33" s="761"/>
      <c r="J33" s="761"/>
      <c r="K33" s="761"/>
      <c r="M33" s="444"/>
    </row>
    <row r="34" spans="2:13" ht="8.25" customHeight="1" x14ac:dyDescent="0.35">
      <c r="K34" s="450"/>
    </row>
    <row r="35" spans="2:13" x14ac:dyDescent="0.35">
      <c r="B35" s="443">
        <v>8</v>
      </c>
      <c r="C35" s="449" t="s">
        <v>2422</v>
      </c>
      <c r="K35" s="450"/>
    </row>
    <row r="36" spans="2:13" x14ac:dyDescent="0.35">
      <c r="C36" s="444" t="s">
        <v>2423</v>
      </c>
      <c r="K36" s="450"/>
    </row>
    <row r="37" spans="2:13" ht="8.25" customHeight="1" x14ac:dyDescent="0.35">
      <c r="K37" s="450"/>
    </row>
    <row r="38" spans="2:13" x14ac:dyDescent="0.35">
      <c r="B38" s="443">
        <f>B35+1</f>
        <v>9</v>
      </c>
      <c r="C38" s="449" t="s">
        <v>2425</v>
      </c>
      <c r="K38" s="450"/>
    </row>
    <row r="39" spans="2:13" ht="36" customHeight="1" x14ac:dyDescent="0.35">
      <c r="C39" s="761" t="s">
        <v>2424</v>
      </c>
      <c r="D39" s="761"/>
      <c r="E39" s="761"/>
      <c r="F39" s="761"/>
      <c r="G39" s="761"/>
      <c r="H39" s="761"/>
      <c r="I39" s="761"/>
      <c r="J39" s="761"/>
      <c r="K39" s="761"/>
    </row>
    <row r="40" spans="2:13" ht="8.25" customHeight="1" x14ac:dyDescent="0.35">
      <c r="K40" s="450"/>
    </row>
    <row r="41" spans="2:13" ht="13.5" customHeight="1" x14ac:dyDescent="0.35">
      <c r="B41" s="443">
        <f>B38+1</f>
        <v>10</v>
      </c>
      <c r="C41" s="449" t="s">
        <v>544</v>
      </c>
      <c r="K41" s="450"/>
    </row>
    <row r="42" spans="2:13" ht="6" customHeight="1" x14ac:dyDescent="0.35">
      <c r="K42" s="450"/>
    </row>
    <row r="43" spans="2:13" ht="24" customHeight="1" x14ac:dyDescent="0.35">
      <c r="C43" s="761" t="s">
        <v>572</v>
      </c>
      <c r="D43" s="761"/>
      <c r="E43" s="761"/>
      <c r="F43" s="761"/>
      <c r="G43" s="761"/>
      <c r="H43" s="761"/>
      <c r="I43" s="761"/>
      <c r="J43" s="761"/>
      <c r="K43" s="761"/>
    </row>
    <row r="44" spans="2:13" ht="7.5" customHeight="1" x14ac:dyDescent="0.35"/>
    <row r="45" spans="2:13" ht="13.5" customHeight="1" x14ac:dyDescent="0.35">
      <c r="B45" s="443">
        <f>B41+1</f>
        <v>11</v>
      </c>
      <c r="C45" s="449" t="s">
        <v>607</v>
      </c>
    </row>
    <row r="46" spans="2:13" ht="6.75" customHeight="1" x14ac:dyDescent="0.35"/>
    <row r="47" spans="2:13" ht="15" customHeight="1" x14ac:dyDescent="0.35">
      <c r="C47" s="761" t="s">
        <v>608</v>
      </c>
      <c r="D47" s="761"/>
      <c r="E47" s="761"/>
      <c r="F47" s="761"/>
      <c r="G47" s="761"/>
      <c r="H47" s="761"/>
      <c r="I47" s="761"/>
      <c r="J47" s="761"/>
      <c r="K47" s="761"/>
    </row>
    <row r="48" spans="2:13" ht="7.5" customHeight="1" x14ac:dyDescent="0.35"/>
    <row r="49" spans="2:13" ht="13.5" customHeight="1" x14ac:dyDescent="0.35">
      <c r="B49" s="443">
        <f>B45+1</f>
        <v>12</v>
      </c>
      <c r="C49" s="449" t="s">
        <v>606</v>
      </c>
    </row>
    <row r="50" spans="2:13" ht="6.75" customHeight="1" x14ac:dyDescent="0.35"/>
    <row r="51" spans="2:13" ht="63" customHeight="1" x14ac:dyDescent="0.35">
      <c r="C51" s="761" t="s">
        <v>609</v>
      </c>
      <c r="D51" s="761"/>
      <c r="E51" s="761"/>
      <c r="F51" s="761"/>
      <c r="G51" s="761"/>
      <c r="H51" s="761"/>
      <c r="I51" s="761"/>
      <c r="J51" s="761"/>
      <c r="K51" s="761"/>
    </row>
    <row r="52" spans="2:13" ht="7.5" customHeight="1" x14ac:dyDescent="0.35">
      <c r="K52" s="450"/>
      <c r="M52" s="444"/>
    </row>
    <row r="53" spans="2:13" ht="12.75" customHeight="1" x14ac:dyDescent="0.35">
      <c r="B53" s="443">
        <f>B49+1</f>
        <v>13</v>
      </c>
      <c r="C53" s="449" t="s">
        <v>542</v>
      </c>
      <c r="K53" s="450"/>
      <c r="M53" s="444"/>
    </row>
    <row r="54" spans="2:13" ht="6" customHeight="1" x14ac:dyDescent="0.35">
      <c r="K54" s="450"/>
      <c r="M54" s="444"/>
    </row>
    <row r="55" spans="2:13" ht="37.5" customHeight="1" x14ac:dyDescent="0.35">
      <c r="C55" s="761" t="s">
        <v>550</v>
      </c>
      <c r="D55" s="761"/>
      <c r="E55" s="761"/>
      <c r="F55" s="761"/>
      <c r="G55" s="761"/>
      <c r="H55" s="761"/>
      <c r="I55" s="761"/>
      <c r="J55" s="761"/>
      <c r="K55" s="761"/>
      <c r="M55" s="444"/>
    </row>
    <row r="56" spans="2:13" ht="7.5" customHeight="1" x14ac:dyDescent="0.35">
      <c r="K56" s="450"/>
      <c r="M56" s="444"/>
    </row>
    <row r="57" spans="2:13" ht="13.5" customHeight="1" x14ac:dyDescent="0.35">
      <c r="B57" s="443">
        <f>B53+1</f>
        <v>14</v>
      </c>
      <c r="C57" s="449" t="s">
        <v>540</v>
      </c>
      <c r="K57" s="450"/>
      <c r="M57" s="444"/>
    </row>
    <row r="58" spans="2:13" ht="6" customHeight="1" x14ac:dyDescent="0.35">
      <c r="K58" s="450"/>
      <c r="M58" s="444"/>
    </row>
    <row r="59" spans="2:13" ht="25.5" customHeight="1" x14ac:dyDescent="0.35">
      <c r="C59" s="761" t="s">
        <v>2421</v>
      </c>
      <c r="D59" s="761"/>
      <c r="E59" s="761"/>
      <c r="F59" s="761"/>
      <c r="G59" s="761"/>
      <c r="H59" s="761"/>
      <c r="I59" s="761"/>
      <c r="J59" s="761"/>
      <c r="K59" s="761"/>
      <c r="M59" s="444"/>
    </row>
    <row r="60" spans="2:13" ht="7.5" customHeight="1" x14ac:dyDescent="0.35">
      <c r="C60" s="456"/>
      <c r="D60" s="456"/>
      <c r="E60" s="456"/>
      <c r="F60" s="456"/>
      <c r="G60" s="456"/>
      <c r="H60" s="456"/>
      <c r="I60" s="456"/>
      <c r="J60" s="456"/>
      <c r="K60" s="456"/>
      <c r="M60" s="444"/>
    </row>
    <row r="61" spans="2:13" ht="13.5" customHeight="1" x14ac:dyDescent="0.35">
      <c r="B61" s="443">
        <f>B57+1</f>
        <v>15</v>
      </c>
      <c r="C61" s="452" t="s">
        <v>547</v>
      </c>
      <c r="D61" s="453"/>
      <c r="E61" s="453"/>
      <c r="F61" s="454"/>
      <c r="G61" s="454"/>
      <c r="H61" s="453"/>
      <c r="I61" s="453"/>
      <c r="J61" s="453"/>
      <c r="K61" s="450"/>
      <c r="M61" s="444"/>
    </row>
    <row r="62" spans="2:13" ht="6.75" customHeight="1" x14ac:dyDescent="0.35">
      <c r="K62" s="450"/>
      <c r="M62" s="444"/>
    </row>
    <row r="63" spans="2:13" ht="36" customHeight="1" x14ac:dyDescent="0.35">
      <c r="C63" s="761" t="s">
        <v>610</v>
      </c>
      <c r="D63" s="761"/>
      <c r="E63" s="761"/>
      <c r="F63" s="761"/>
      <c r="G63" s="761"/>
      <c r="H63" s="761"/>
      <c r="I63" s="761"/>
      <c r="J63" s="761"/>
      <c r="K63" s="761"/>
      <c r="M63" s="444"/>
    </row>
    <row r="64" spans="2:13" ht="7.5" customHeight="1" x14ac:dyDescent="0.35">
      <c r="K64" s="450"/>
      <c r="M64" s="444"/>
    </row>
    <row r="65" spans="2:13" ht="13.5" customHeight="1" x14ac:dyDescent="0.35">
      <c r="B65" s="443">
        <f>B61+1</f>
        <v>16</v>
      </c>
      <c r="C65" s="449" t="s">
        <v>539</v>
      </c>
      <c r="K65" s="450"/>
      <c r="M65" s="444"/>
    </row>
    <row r="66" spans="2:13" ht="6.75" customHeight="1" x14ac:dyDescent="0.35">
      <c r="K66" s="450"/>
      <c r="M66" s="444"/>
    </row>
    <row r="67" spans="2:13" ht="36.75" customHeight="1" x14ac:dyDescent="0.35">
      <c r="C67" s="761" t="s">
        <v>611</v>
      </c>
      <c r="D67" s="761"/>
      <c r="E67" s="761"/>
      <c r="F67" s="761"/>
      <c r="G67" s="761"/>
      <c r="H67" s="761"/>
      <c r="I67" s="761"/>
      <c r="J67" s="761"/>
      <c r="K67" s="761"/>
      <c r="M67" s="444"/>
    </row>
    <row r="68" spans="2:13" ht="7.5" customHeight="1" x14ac:dyDescent="0.35"/>
    <row r="69" spans="2:13" ht="13.5" customHeight="1" x14ac:dyDescent="0.35">
      <c r="B69" s="443">
        <f>B65+1</f>
        <v>17</v>
      </c>
      <c r="C69" s="449" t="s">
        <v>574</v>
      </c>
    </row>
    <row r="70" spans="2:13" ht="6.75" customHeight="1" x14ac:dyDescent="0.35"/>
    <row r="71" spans="2:13" ht="48" customHeight="1" x14ac:dyDescent="0.35">
      <c r="C71" s="761" t="s">
        <v>612</v>
      </c>
      <c r="D71" s="761"/>
      <c r="E71" s="761"/>
      <c r="F71" s="761"/>
      <c r="G71" s="761"/>
      <c r="H71" s="761"/>
      <c r="I71" s="761"/>
      <c r="J71" s="761"/>
      <c r="K71" s="761"/>
    </row>
    <row r="72" spans="2:13" ht="7.5" customHeight="1" x14ac:dyDescent="0.35"/>
    <row r="73" spans="2:13" ht="13.5" customHeight="1" x14ac:dyDescent="0.35">
      <c r="B73" s="443">
        <f>B69+1</f>
        <v>18</v>
      </c>
      <c r="C73" s="449" t="s">
        <v>573</v>
      </c>
    </row>
    <row r="74" spans="2:13" ht="6.75" customHeight="1" x14ac:dyDescent="0.35"/>
    <row r="75" spans="2:13" ht="36" customHeight="1" x14ac:dyDescent="0.35">
      <c r="C75" s="761" t="s">
        <v>613</v>
      </c>
      <c r="D75" s="761"/>
      <c r="E75" s="761"/>
      <c r="F75" s="761"/>
      <c r="G75" s="761"/>
      <c r="H75" s="761"/>
      <c r="I75" s="761"/>
      <c r="J75" s="761"/>
      <c r="K75" s="761"/>
    </row>
    <row r="76" spans="2:13" ht="7.5" customHeight="1" x14ac:dyDescent="0.35">
      <c r="K76" s="450"/>
      <c r="M76" s="444"/>
    </row>
    <row r="77" spans="2:13" ht="13.5" customHeight="1" x14ac:dyDescent="0.35">
      <c r="B77" s="443">
        <f>B73+1</f>
        <v>19</v>
      </c>
      <c r="C77" s="449" t="s">
        <v>541</v>
      </c>
      <c r="K77" s="450"/>
      <c r="M77" s="444"/>
    </row>
    <row r="78" spans="2:13" ht="6.75" customHeight="1" x14ac:dyDescent="0.35">
      <c r="K78" s="450"/>
      <c r="M78" s="444"/>
    </row>
    <row r="79" spans="2:13" ht="112.5" customHeight="1" x14ac:dyDescent="0.35">
      <c r="C79" s="762" t="s">
        <v>632</v>
      </c>
      <c r="D79" s="762"/>
      <c r="E79" s="762"/>
      <c r="F79" s="762"/>
      <c r="G79" s="762"/>
      <c r="H79" s="762"/>
      <c r="I79" s="762"/>
      <c r="J79" s="762"/>
      <c r="K79" s="762"/>
      <c r="M79" s="444"/>
    </row>
    <row r="80" spans="2:13" ht="6.75" customHeight="1" x14ac:dyDescent="0.35"/>
    <row r="81" spans="2:11" ht="13.5" customHeight="1" x14ac:dyDescent="0.35">
      <c r="B81" s="443">
        <f>B77+1</f>
        <v>20</v>
      </c>
      <c r="C81" s="449" t="s">
        <v>2367</v>
      </c>
    </row>
    <row r="82" spans="2:11" ht="6.75" customHeight="1" x14ac:dyDescent="0.35"/>
    <row r="83" spans="2:11" ht="15" customHeight="1" x14ac:dyDescent="0.35">
      <c r="C83" s="762" t="s">
        <v>2366</v>
      </c>
      <c r="D83" s="762"/>
      <c r="E83" s="762"/>
      <c r="F83" s="762"/>
      <c r="G83" s="762"/>
      <c r="H83" s="762"/>
      <c r="I83" s="762"/>
      <c r="J83" s="762"/>
      <c r="K83" s="762"/>
    </row>
  </sheetData>
  <sheetProtection selectLockedCells="1" selectUnlockedCells="1"/>
  <dataConsolidate>
    <dataRefs count="1">
      <dataRef name="L16:O512" r:id="rId1"/>
    </dataRefs>
  </dataConsolidate>
  <mergeCells count="19">
    <mergeCell ref="C8:K8"/>
    <mergeCell ref="C24:K24"/>
    <mergeCell ref="C29:K29"/>
    <mergeCell ref="C33:K33"/>
    <mergeCell ref="C16:K16"/>
    <mergeCell ref="C12:K12"/>
    <mergeCell ref="C20:K20"/>
    <mergeCell ref="C39:K39"/>
    <mergeCell ref="C67:K67"/>
    <mergeCell ref="C59:K59"/>
    <mergeCell ref="C83:K83"/>
    <mergeCell ref="C55:K55"/>
    <mergeCell ref="C71:K71"/>
    <mergeCell ref="C51:K51"/>
    <mergeCell ref="C47:K47"/>
    <mergeCell ref="C79:K79"/>
    <mergeCell ref="C63:K63"/>
    <mergeCell ref="C43:K43"/>
    <mergeCell ref="C75:K75"/>
  </mergeCells>
  <pageMargins left="0.75" right="0.75" top="1" bottom="1" header="0.5" footer="0.5"/>
  <pageSetup paperSize="9" scale="36" orientation="portrait" horizontalDpi="4294967294" r:id="rId2"/>
  <headerFooter alignWithMargins="0">
    <oddFooter>&amp;L&amp;F&amp;R&amp;D</oddFooter>
  </headerFooter>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R203"/>
  <sheetViews>
    <sheetView showGridLines="0" showRowColHeaders="0" showOutlineSymbols="0" zoomScale="86" zoomScaleNormal="86" workbookViewId="0">
      <pane ySplit="2" topLeftCell="A3" activePane="bottomLeft" state="frozen"/>
      <selection pane="bottomLeft" activeCell="C4" sqref="C4"/>
    </sheetView>
  </sheetViews>
  <sheetFormatPr defaultColWidth="9.1328125" defaultRowHeight="11.65" x14ac:dyDescent="0.35"/>
  <cols>
    <col min="1" max="1" width="1.59765625" style="459" customWidth="1"/>
    <col min="2" max="2" width="17" style="459" customWidth="1"/>
    <col min="3" max="3" width="26" style="459" customWidth="1"/>
    <col min="4" max="4" width="19.1328125" style="459" customWidth="1"/>
    <col min="5" max="6" width="9.86328125" style="459" customWidth="1"/>
    <col min="7" max="7" width="13.73046875" style="459" customWidth="1"/>
    <col min="8" max="8" width="11.73046875" style="459" customWidth="1"/>
    <col min="9" max="9" width="8.73046875" style="459" customWidth="1"/>
    <col min="10" max="10" width="8.73046875" style="477" customWidth="1"/>
    <col min="11" max="11" width="13.73046875" style="478" customWidth="1"/>
    <col min="12" max="12" width="11.73046875" style="478" customWidth="1"/>
    <col min="13" max="14" width="8.73046875" style="477" customWidth="1"/>
    <col min="15" max="15" width="25.59765625" style="479" customWidth="1"/>
    <col min="16" max="16" width="23.86328125" style="459" customWidth="1"/>
    <col min="17" max="17" width="5.265625" style="459" hidden="1" customWidth="1"/>
    <col min="18" max="18" width="13.86328125" style="459" customWidth="1"/>
    <col min="19" max="16384" width="9.1328125" style="459"/>
  </cols>
  <sheetData>
    <row r="1" spans="1:18" ht="61.35" customHeight="1" thickBot="1" x14ac:dyDescent="0.4">
      <c r="B1" s="460"/>
      <c r="G1" s="765" t="s">
        <v>8</v>
      </c>
      <c r="H1" s="766"/>
      <c r="I1" s="766"/>
      <c r="J1" s="767"/>
      <c r="K1" s="768" t="s">
        <v>82</v>
      </c>
      <c r="L1" s="769"/>
      <c r="M1" s="769"/>
      <c r="N1" s="770"/>
      <c r="O1" s="459"/>
      <c r="P1" s="461"/>
    </row>
    <row r="2" spans="1:18" s="461" customFormat="1" ht="46.9" thickBot="1" x14ac:dyDescent="0.4">
      <c r="A2" s="459"/>
      <c r="B2" s="554" t="s">
        <v>71</v>
      </c>
      <c r="C2" s="555" t="s">
        <v>0</v>
      </c>
      <c r="D2" s="556" t="s">
        <v>22</v>
      </c>
      <c r="E2" s="556" t="s">
        <v>618</v>
      </c>
      <c r="F2" s="557" t="s">
        <v>619</v>
      </c>
      <c r="G2" s="558" t="s">
        <v>446</v>
      </c>
      <c r="H2" s="559" t="s">
        <v>445</v>
      </c>
      <c r="I2" s="560" t="s">
        <v>631</v>
      </c>
      <c r="J2" s="561" t="s">
        <v>2</v>
      </c>
      <c r="K2" s="558" t="s">
        <v>446</v>
      </c>
      <c r="L2" s="562" t="s">
        <v>445</v>
      </c>
      <c r="M2" s="560" t="s">
        <v>631</v>
      </c>
      <c r="N2" s="563" t="s">
        <v>2</v>
      </c>
      <c r="O2" s="771" t="s">
        <v>602</v>
      </c>
      <c r="P2" s="772"/>
      <c r="Q2" s="772"/>
      <c r="R2" s="564" t="s">
        <v>24</v>
      </c>
    </row>
    <row r="3" spans="1:18" ht="35.25" customHeight="1" x14ac:dyDescent="0.35">
      <c r="A3" s="616">
        <v>1</v>
      </c>
      <c r="B3" s="462" t="s">
        <v>33</v>
      </c>
      <c r="C3" s="463" t="s">
        <v>500</v>
      </c>
      <c r="D3" s="463" t="s">
        <v>464</v>
      </c>
      <c r="E3" s="464"/>
      <c r="F3" s="465">
        <v>1</v>
      </c>
      <c r="G3" s="466" t="s">
        <v>479</v>
      </c>
      <c r="H3" s="467">
        <v>1</v>
      </c>
      <c r="I3" s="468"/>
      <c r="J3" s="469"/>
      <c r="K3" s="470" t="s">
        <v>479</v>
      </c>
      <c r="L3" s="471">
        <v>1</v>
      </c>
      <c r="M3" s="472">
        <v>0.36</v>
      </c>
      <c r="N3" s="473">
        <v>0.1512</v>
      </c>
      <c r="O3" s="773" t="s">
        <v>528</v>
      </c>
      <c r="P3" s="774"/>
      <c r="Q3" s="463"/>
      <c r="R3" s="463" t="s">
        <v>465</v>
      </c>
    </row>
    <row r="4" spans="1:18" ht="35.25" customHeight="1" x14ac:dyDescent="0.35">
      <c r="A4" s="459">
        <v>2</v>
      </c>
      <c r="B4" s="462" t="s">
        <v>33</v>
      </c>
      <c r="C4" s="463" t="s">
        <v>494</v>
      </c>
      <c r="D4" s="463" t="s">
        <v>31</v>
      </c>
      <c r="E4" s="464"/>
      <c r="F4" s="465">
        <v>0</v>
      </c>
      <c r="G4" s="474"/>
      <c r="H4" s="475"/>
      <c r="I4" s="463">
        <v>0.5</v>
      </c>
      <c r="J4" s="469"/>
      <c r="K4" s="470" t="s">
        <v>467</v>
      </c>
      <c r="L4" s="471">
        <v>1</v>
      </c>
      <c r="M4" s="472">
        <v>0.5</v>
      </c>
      <c r="N4" s="473">
        <v>0.435</v>
      </c>
      <c r="O4" s="773" t="s">
        <v>530</v>
      </c>
      <c r="P4" s="774"/>
      <c r="Q4" s="463"/>
      <c r="R4" s="463" t="s">
        <v>465</v>
      </c>
    </row>
    <row r="5" spans="1:18" ht="35.25" customHeight="1" x14ac:dyDescent="0.35">
      <c r="A5" s="459">
        <v>3</v>
      </c>
      <c r="B5" s="462" t="s">
        <v>33</v>
      </c>
      <c r="C5" s="463" t="s">
        <v>517</v>
      </c>
      <c r="D5" s="463" t="s">
        <v>30</v>
      </c>
      <c r="E5" s="464">
        <v>0.85</v>
      </c>
      <c r="F5" s="465">
        <v>1</v>
      </c>
      <c r="G5" s="474"/>
      <c r="H5" s="475"/>
      <c r="I5" s="468"/>
      <c r="J5" s="463">
        <v>15</v>
      </c>
      <c r="K5" s="470" t="s">
        <v>438</v>
      </c>
      <c r="L5" s="471">
        <v>1</v>
      </c>
      <c r="M5" s="472">
        <v>12</v>
      </c>
      <c r="N5" s="473">
        <v>15</v>
      </c>
      <c r="O5" s="773" t="s">
        <v>532</v>
      </c>
      <c r="P5" s="774"/>
      <c r="Q5" s="463"/>
      <c r="R5" s="463" t="s">
        <v>465</v>
      </c>
    </row>
    <row r="6" spans="1:18" ht="35.25" customHeight="1" x14ac:dyDescent="0.35">
      <c r="A6" s="459">
        <v>4</v>
      </c>
      <c r="B6" s="462" t="s">
        <v>34</v>
      </c>
      <c r="C6" s="463" t="s">
        <v>491</v>
      </c>
      <c r="D6" s="463" t="s">
        <v>31</v>
      </c>
      <c r="E6" s="464"/>
      <c r="F6" s="465">
        <v>0</v>
      </c>
      <c r="G6" s="474"/>
      <c r="H6" s="475"/>
      <c r="I6" s="468"/>
      <c r="J6" s="463">
        <v>0.2</v>
      </c>
      <c r="K6" s="470" t="s">
        <v>467</v>
      </c>
      <c r="L6" s="471">
        <v>1</v>
      </c>
      <c r="M6" s="472">
        <v>0.64516129032258074</v>
      </c>
      <c r="N6" s="473">
        <v>0.2</v>
      </c>
      <c r="O6" s="773" t="s">
        <v>534</v>
      </c>
      <c r="P6" s="774"/>
      <c r="Q6" s="463"/>
      <c r="R6" s="463" t="s">
        <v>465</v>
      </c>
    </row>
    <row r="7" spans="1:18" ht="35.25" customHeight="1" x14ac:dyDescent="0.35">
      <c r="A7" s="459">
        <v>5</v>
      </c>
      <c r="B7" s="462" t="s">
        <v>34</v>
      </c>
      <c r="C7" s="463" t="s">
        <v>499</v>
      </c>
      <c r="D7" s="463" t="s">
        <v>32</v>
      </c>
      <c r="E7" s="464"/>
      <c r="F7" s="465">
        <v>1</v>
      </c>
      <c r="G7" s="476" t="s">
        <v>482</v>
      </c>
      <c r="H7" s="467">
        <v>3</v>
      </c>
      <c r="I7" s="468"/>
      <c r="J7" s="469"/>
      <c r="K7" s="470" t="s">
        <v>482</v>
      </c>
      <c r="L7" s="471">
        <v>3</v>
      </c>
      <c r="M7" s="472">
        <v>3.3000000000000003</v>
      </c>
      <c r="N7" s="473">
        <v>1.1220000000000001</v>
      </c>
      <c r="O7" s="773" t="s">
        <v>458</v>
      </c>
      <c r="P7" s="774"/>
      <c r="Q7" s="463"/>
      <c r="R7" s="463" t="s">
        <v>465</v>
      </c>
    </row>
    <row r="8" spans="1:18" ht="35.25" customHeight="1" x14ac:dyDescent="0.35">
      <c r="A8" s="459">
        <v>6</v>
      </c>
      <c r="B8" s="462" t="s">
        <v>34</v>
      </c>
      <c r="C8" s="463" t="s">
        <v>501</v>
      </c>
      <c r="D8" s="463" t="s">
        <v>464</v>
      </c>
      <c r="E8" s="464">
        <v>0.95</v>
      </c>
      <c r="F8" s="465">
        <v>1</v>
      </c>
      <c r="G8" s="476" t="s">
        <v>475</v>
      </c>
      <c r="H8" s="467">
        <v>1</v>
      </c>
      <c r="I8" s="468"/>
      <c r="J8" s="469"/>
      <c r="K8" s="470" t="s">
        <v>475</v>
      </c>
      <c r="L8" s="471">
        <v>1</v>
      </c>
      <c r="M8" s="472">
        <v>0.08</v>
      </c>
      <c r="N8" s="473">
        <v>4.8800000000000003E-2</v>
      </c>
      <c r="O8" s="773" t="s">
        <v>453</v>
      </c>
      <c r="P8" s="774"/>
      <c r="Q8" s="463"/>
      <c r="R8" s="463" t="s">
        <v>465</v>
      </c>
    </row>
    <row r="9" spans="1:18" ht="35.25" customHeight="1" x14ac:dyDescent="0.35">
      <c r="A9" s="459">
        <v>7</v>
      </c>
      <c r="B9" s="462" t="s">
        <v>5</v>
      </c>
      <c r="C9" s="463" t="s">
        <v>502</v>
      </c>
      <c r="D9" s="463" t="s">
        <v>30</v>
      </c>
      <c r="E9" s="464"/>
      <c r="F9" s="465">
        <v>1</v>
      </c>
      <c r="G9" s="476" t="s">
        <v>442</v>
      </c>
      <c r="H9" s="467">
        <v>10</v>
      </c>
      <c r="I9" s="468"/>
      <c r="J9" s="469"/>
      <c r="K9" s="470" t="s">
        <v>442</v>
      </c>
      <c r="L9" s="471">
        <v>10</v>
      </c>
      <c r="M9" s="472">
        <v>267.60000000000002</v>
      </c>
      <c r="N9" s="473">
        <v>331.82400000000001</v>
      </c>
      <c r="O9" s="773" t="s">
        <v>532</v>
      </c>
      <c r="P9" s="774"/>
      <c r="Q9" s="463"/>
      <c r="R9" s="463" t="s">
        <v>465</v>
      </c>
    </row>
    <row r="10" spans="1:18" ht="35.25" customHeight="1" x14ac:dyDescent="0.35">
      <c r="A10" s="459">
        <v>8</v>
      </c>
      <c r="B10" s="462" t="s">
        <v>5</v>
      </c>
      <c r="C10" s="463" t="s">
        <v>518</v>
      </c>
      <c r="D10" s="463" t="s">
        <v>31</v>
      </c>
      <c r="E10" s="464"/>
      <c r="F10" s="465">
        <v>0</v>
      </c>
      <c r="G10" s="474"/>
      <c r="H10" s="475"/>
      <c r="I10" s="468"/>
      <c r="J10" s="463">
        <v>0.3</v>
      </c>
      <c r="K10" s="470" t="s">
        <v>467</v>
      </c>
      <c r="L10" s="471">
        <v>1</v>
      </c>
      <c r="M10" s="472">
        <v>0.24</v>
      </c>
      <c r="N10" s="473">
        <v>0.3</v>
      </c>
      <c r="O10" s="773" t="s">
        <v>452</v>
      </c>
      <c r="P10" s="774"/>
      <c r="Q10" s="463"/>
      <c r="R10" s="463" t="s">
        <v>465</v>
      </c>
    </row>
    <row r="11" spans="1:18" ht="35.25" customHeight="1" x14ac:dyDescent="0.35">
      <c r="A11" s="459">
        <v>9</v>
      </c>
      <c r="B11" s="462" t="s">
        <v>5</v>
      </c>
      <c r="C11" s="463" t="s">
        <v>517</v>
      </c>
      <c r="D11" s="463" t="s">
        <v>464</v>
      </c>
      <c r="E11" s="464"/>
      <c r="F11" s="465">
        <v>1</v>
      </c>
      <c r="G11" s="474"/>
      <c r="H11" s="475"/>
      <c r="I11" s="463">
        <v>4.8</v>
      </c>
      <c r="J11" s="469"/>
      <c r="K11" s="470" t="s">
        <v>434</v>
      </c>
      <c r="L11" s="471">
        <v>1</v>
      </c>
      <c r="M11" s="472">
        <v>4.8</v>
      </c>
      <c r="N11" s="473">
        <v>6</v>
      </c>
      <c r="O11" s="773" t="s">
        <v>536</v>
      </c>
      <c r="P11" s="774"/>
      <c r="Q11" s="463"/>
      <c r="R11" s="463" t="s">
        <v>465</v>
      </c>
    </row>
    <row r="12" spans="1:18" ht="35.25" customHeight="1" x14ac:dyDescent="0.35">
      <c r="A12" s="459">
        <v>10</v>
      </c>
      <c r="B12" s="462" t="s">
        <v>473</v>
      </c>
      <c r="C12" s="463" t="s">
        <v>515</v>
      </c>
      <c r="D12" s="463" t="s">
        <v>464</v>
      </c>
      <c r="E12" s="464"/>
      <c r="F12" s="465">
        <v>1</v>
      </c>
      <c r="G12" s="474"/>
      <c r="H12" s="475"/>
      <c r="I12" s="468"/>
      <c r="J12" s="463">
        <v>0.04</v>
      </c>
      <c r="K12" s="470" t="s">
        <v>467</v>
      </c>
      <c r="L12" s="471">
        <v>1</v>
      </c>
      <c r="M12" s="472">
        <v>0.16</v>
      </c>
      <c r="N12" s="473">
        <v>0.04</v>
      </c>
      <c r="O12" s="773" t="s">
        <v>450</v>
      </c>
      <c r="P12" s="774"/>
      <c r="Q12" s="463"/>
      <c r="R12" s="463" t="s">
        <v>465</v>
      </c>
    </row>
    <row r="13" spans="1:18" ht="35.25" customHeight="1" x14ac:dyDescent="0.35">
      <c r="A13" s="459">
        <v>11</v>
      </c>
      <c r="B13" s="462" t="s">
        <v>473</v>
      </c>
      <c r="C13" s="463" t="s">
        <v>494</v>
      </c>
      <c r="D13" s="463" t="s">
        <v>32</v>
      </c>
      <c r="E13" s="464"/>
      <c r="F13" s="465">
        <v>1</v>
      </c>
      <c r="G13" s="474"/>
      <c r="H13" s="475"/>
      <c r="I13" s="463">
        <v>5</v>
      </c>
      <c r="J13" s="469"/>
      <c r="K13" s="470" t="s">
        <v>434</v>
      </c>
      <c r="L13" s="471">
        <v>1</v>
      </c>
      <c r="M13" s="472">
        <v>5</v>
      </c>
      <c r="N13" s="473">
        <v>4.3499999999999996</v>
      </c>
      <c r="O13" s="773" t="s">
        <v>529</v>
      </c>
      <c r="P13" s="774"/>
      <c r="Q13" s="463"/>
      <c r="R13" s="463" t="s">
        <v>465</v>
      </c>
    </row>
    <row r="14" spans="1:18" ht="35.25" customHeight="1" x14ac:dyDescent="0.35">
      <c r="A14" s="459">
        <v>12</v>
      </c>
      <c r="B14" s="462" t="s">
        <v>473</v>
      </c>
      <c r="C14" s="463" t="s">
        <v>503</v>
      </c>
      <c r="D14" s="463" t="s">
        <v>464</v>
      </c>
      <c r="E14" s="464"/>
      <c r="F14" s="465">
        <v>1</v>
      </c>
      <c r="G14" s="476" t="s">
        <v>434</v>
      </c>
      <c r="H14" s="467">
        <v>1</v>
      </c>
      <c r="I14" s="468"/>
      <c r="J14" s="469"/>
      <c r="K14" s="470" t="s">
        <v>434</v>
      </c>
      <c r="L14" s="471">
        <v>1</v>
      </c>
      <c r="M14" s="472">
        <v>6.12</v>
      </c>
      <c r="N14" s="473">
        <v>1.2851999999999999</v>
      </c>
      <c r="O14" s="773" t="s">
        <v>454</v>
      </c>
      <c r="P14" s="774"/>
      <c r="Q14" s="463"/>
      <c r="R14" s="463" t="s">
        <v>465</v>
      </c>
    </row>
    <row r="15" spans="1:18" ht="41.25" customHeight="1" x14ac:dyDescent="0.35">
      <c r="A15" s="459">
        <v>13</v>
      </c>
      <c r="B15" s="462" t="s">
        <v>472</v>
      </c>
      <c r="C15" s="463" t="s">
        <v>499</v>
      </c>
      <c r="D15" s="463" t="s">
        <v>464</v>
      </c>
      <c r="E15" s="464"/>
      <c r="F15" s="465">
        <v>1</v>
      </c>
      <c r="G15" s="474"/>
      <c r="H15" s="475"/>
      <c r="I15" s="463">
        <v>5</v>
      </c>
      <c r="J15" s="469"/>
      <c r="K15" s="470" t="s">
        <v>434</v>
      </c>
      <c r="L15" s="471">
        <v>1</v>
      </c>
      <c r="M15" s="472">
        <v>5</v>
      </c>
      <c r="N15" s="473">
        <v>1.7000000000000002</v>
      </c>
      <c r="O15" s="773" t="s">
        <v>535</v>
      </c>
      <c r="P15" s="774"/>
      <c r="Q15" s="463"/>
      <c r="R15" s="463" t="s">
        <v>465</v>
      </c>
    </row>
    <row r="16" spans="1:18" ht="35.25" customHeight="1" x14ac:dyDescent="0.35">
      <c r="A16" s="459">
        <v>14</v>
      </c>
      <c r="B16" s="462" t="s">
        <v>472</v>
      </c>
      <c r="C16" s="463" t="s">
        <v>502</v>
      </c>
      <c r="D16" s="463" t="s">
        <v>464</v>
      </c>
      <c r="E16" s="464"/>
      <c r="F16" s="465">
        <v>1</v>
      </c>
      <c r="G16" s="474"/>
      <c r="H16" s="475"/>
      <c r="I16" s="468"/>
      <c r="J16" s="463">
        <v>40</v>
      </c>
      <c r="K16" s="470" t="s">
        <v>439</v>
      </c>
      <c r="L16" s="471">
        <v>3</v>
      </c>
      <c r="M16" s="472">
        <v>32.258064516129032</v>
      </c>
      <c r="N16" s="473">
        <v>40</v>
      </c>
      <c r="O16" s="773" t="s">
        <v>451</v>
      </c>
      <c r="P16" s="774"/>
      <c r="Q16" s="463"/>
      <c r="R16" s="463" t="s">
        <v>465</v>
      </c>
    </row>
    <row r="17" spans="1:18" ht="42" customHeight="1" x14ac:dyDescent="0.35">
      <c r="A17" s="459">
        <v>15</v>
      </c>
      <c r="B17" s="462" t="s">
        <v>472</v>
      </c>
      <c r="C17" s="463" t="s">
        <v>489</v>
      </c>
      <c r="D17" s="463" t="s">
        <v>464</v>
      </c>
      <c r="E17" s="464"/>
      <c r="F17" s="465">
        <v>1</v>
      </c>
      <c r="G17" s="474"/>
      <c r="H17" s="475"/>
      <c r="I17" s="468"/>
      <c r="J17" s="463">
        <v>5.0000000000000001E-3</v>
      </c>
      <c r="K17" s="470" t="s">
        <v>467</v>
      </c>
      <c r="L17" s="471">
        <v>1</v>
      </c>
      <c r="M17" s="472">
        <v>5.0000000000000001E-3</v>
      </c>
      <c r="N17" s="473">
        <v>5.0000000000000001E-3</v>
      </c>
      <c r="O17" s="773" t="s">
        <v>535</v>
      </c>
      <c r="P17" s="774"/>
      <c r="Q17" s="463"/>
      <c r="R17" s="463" t="s">
        <v>465</v>
      </c>
    </row>
    <row r="18" spans="1:18" ht="35.25" customHeight="1" x14ac:dyDescent="0.35">
      <c r="A18" s="459">
        <v>16</v>
      </c>
      <c r="B18" s="462" t="s">
        <v>472</v>
      </c>
      <c r="C18" s="463" t="s">
        <v>496</v>
      </c>
      <c r="D18" s="463" t="s">
        <v>464</v>
      </c>
      <c r="E18" s="464"/>
      <c r="F18" s="465">
        <v>1</v>
      </c>
      <c r="G18" s="476" t="s">
        <v>475</v>
      </c>
      <c r="H18" s="467">
        <v>1</v>
      </c>
      <c r="I18" s="468"/>
      <c r="J18" s="469"/>
      <c r="K18" s="470" t="s">
        <v>475</v>
      </c>
      <c r="L18" s="471">
        <v>1</v>
      </c>
      <c r="M18" s="472">
        <v>0.08</v>
      </c>
      <c r="N18" s="473">
        <v>1.6799999999999999E-2</v>
      </c>
      <c r="O18" s="773" t="s">
        <v>458</v>
      </c>
      <c r="P18" s="774"/>
      <c r="Q18" s="463"/>
      <c r="R18" s="463" t="s">
        <v>465</v>
      </c>
    </row>
    <row r="19" spans="1:18" ht="35.25" customHeight="1" x14ac:dyDescent="0.35">
      <c r="A19" s="459">
        <v>17</v>
      </c>
      <c r="B19" s="462" t="s">
        <v>471</v>
      </c>
      <c r="C19" s="463" t="s">
        <v>488</v>
      </c>
      <c r="D19" s="463" t="s">
        <v>32</v>
      </c>
      <c r="E19" s="464"/>
      <c r="F19" s="465">
        <v>1</v>
      </c>
      <c r="G19" s="474"/>
      <c r="H19" s="475"/>
      <c r="I19" s="468"/>
      <c r="J19" s="463">
        <v>5</v>
      </c>
      <c r="K19" s="470" t="s">
        <v>439</v>
      </c>
      <c r="L19" s="471">
        <v>2</v>
      </c>
      <c r="M19" s="472">
        <v>27.777777777777779</v>
      </c>
      <c r="N19" s="473">
        <v>5</v>
      </c>
      <c r="O19" s="773" t="s">
        <v>533</v>
      </c>
      <c r="P19" s="774"/>
      <c r="Q19" s="463"/>
      <c r="R19" s="463" t="s">
        <v>465</v>
      </c>
    </row>
    <row r="20" spans="1:18" ht="35.25" customHeight="1" x14ac:dyDescent="0.35">
      <c r="A20" s="459">
        <v>18</v>
      </c>
      <c r="B20" s="462" t="s">
        <v>471</v>
      </c>
      <c r="C20" s="463" t="s">
        <v>492</v>
      </c>
      <c r="D20" s="463" t="s">
        <v>32</v>
      </c>
      <c r="E20" s="464"/>
      <c r="F20" s="465">
        <v>1</v>
      </c>
      <c r="G20" s="476" t="s">
        <v>482</v>
      </c>
      <c r="H20" s="467">
        <v>2</v>
      </c>
      <c r="I20" s="468"/>
      <c r="J20" s="469"/>
      <c r="K20" s="470" t="s">
        <v>482</v>
      </c>
      <c r="L20" s="471">
        <v>2</v>
      </c>
      <c r="M20" s="472">
        <v>2.2000000000000002</v>
      </c>
      <c r="N20" s="473">
        <v>0.46200000000000002</v>
      </c>
      <c r="O20" s="773" t="s">
        <v>535</v>
      </c>
      <c r="P20" s="774"/>
      <c r="Q20" s="463"/>
      <c r="R20" s="463" t="s">
        <v>465</v>
      </c>
    </row>
    <row r="21" spans="1:18" ht="35.25" customHeight="1" x14ac:dyDescent="0.35">
      <c r="A21" s="459">
        <v>19</v>
      </c>
      <c r="B21" s="462" t="s">
        <v>471</v>
      </c>
      <c r="C21" s="463" t="s">
        <v>489</v>
      </c>
      <c r="D21" s="463" t="s">
        <v>464</v>
      </c>
      <c r="E21" s="464"/>
      <c r="F21" s="465">
        <v>1</v>
      </c>
      <c r="G21" s="474"/>
      <c r="H21" s="475"/>
      <c r="I21" s="468"/>
      <c r="J21" s="463">
        <v>8.0000000000000002E-3</v>
      </c>
      <c r="K21" s="470" t="s">
        <v>467</v>
      </c>
      <c r="L21" s="471">
        <v>1</v>
      </c>
      <c r="M21" s="472">
        <v>8.0000000000000002E-3</v>
      </c>
      <c r="N21" s="473">
        <v>8.0000000000000002E-3</v>
      </c>
      <c r="O21" s="773" t="s">
        <v>533</v>
      </c>
      <c r="P21" s="774"/>
      <c r="Q21" s="463"/>
      <c r="R21" s="463" t="s">
        <v>465</v>
      </c>
    </row>
    <row r="22" spans="1:18" ht="35.25" customHeight="1" x14ac:dyDescent="0.35">
      <c r="A22" s="459">
        <v>20</v>
      </c>
      <c r="B22" s="462" t="s">
        <v>474</v>
      </c>
      <c r="C22" s="463" t="s">
        <v>512</v>
      </c>
      <c r="D22" s="463" t="s">
        <v>464</v>
      </c>
      <c r="E22" s="464"/>
      <c r="F22" s="465">
        <v>0.5</v>
      </c>
      <c r="G22" s="476" t="s">
        <v>479</v>
      </c>
      <c r="H22" s="467">
        <v>1</v>
      </c>
      <c r="I22" s="468"/>
      <c r="J22" s="469"/>
      <c r="K22" s="470" t="s">
        <v>479</v>
      </c>
      <c r="L22" s="471">
        <v>1</v>
      </c>
      <c r="M22" s="472">
        <v>0.36</v>
      </c>
      <c r="N22" s="473">
        <v>0.36</v>
      </c>
      <c r="O22" s="773" t="s">
        <v>453</v>
      </c>
      <c r="P22" s="774"/>
      <c r="Q22" s="463"/>
      <c r="R22" s="463" t="s">
        <v>465</v>
      </c>
    </row>
    <row r="23" spans="1:18" ht="35.25" customHeight="1" x14ac:dyDescent="0.35">
      <c r="A23" s="459">
        <v>21</v>
      </c>
      <c r="B23" s="462" t="s">
        <v>474</v>
      </c>
      <c r="C23" s="463" t="s">
        <v>519</v>
      </c>
      <c r="D23" s="463" t="s">
        <v>31</v>
      </c>
      <c r="E23" s="464"/>
      <c r="F23" s="465">
        <v>0</v>
      </c>
      <c r="G23" s="474"/>
      <c r="H23" s="475"/>
      <c r="I23" s="463">
        <v>25</v>
      </c>
      <c r="J23" s="469"/>
      <c r="K23" s="470" t="s">
        <v>439</v>
      </c>
      <c r="L23" s="471">
        <v>2</v>
      </c>
      <c r="M23" s="472">
        <v>25</v>
      </c>
      <c r="N23" s="473">
        <v>12.75</v>
      </c>
      <c r="O23" s="773" t="s">
        <v>537</v>
      </c>
      <c r="P23" s="774"/>
      <c r="Q23" s="463"/>
      <c r="R23" s="463" t="s">
        <v>465</v>
      </c>
    </row>
    <row r="24" spans="1:18" ht="35.25" customHeight="1" x14ac:dyDescent="0.35">
      <c r="A24" s="459">
        <v>22</v>
      </c>
      <c r="B24" s="462" t="s">
        <v>474</v>
      </c>
      <c r="C24" s="463" t="s">
        <v>513</v>
      </c>
      <c r="D24" s="463" t="s">
        <v>464</v>
      </c>
      <c r="E24" s="464"/>
      <c r="F24" s="465">
        <v>1</v>
      </c>
      <c r="G24" s="476" t="s">
        <v>475</v>
      </c>
      <c r="H24" s="467">
        <v>10</v>
      </c>
      <c r="I24" s="468"/>
      <c r="J24" s="469"/>
      <c r="K24" s="470" t="s">
        <v>475</v>
      </c>
      <c r="L24" s="471">
        <v>10</v>
      </c>
      <c r="M24" s="472">
        <v>0.8</v>
      </c>
      <c r="N24" s="473">
        <v>0.21600000000000003</v>
      </c>
      <c r="O24" s="773" t="s">
        <v>529</v>
      </c>
      <c r="P24" s="774"/>
      <c r="Q24" s="463"/>
      <c r="R24" s="463" t="s">
        <v>465</v>
      </c>
    </row>
    <row r="25" spans="1:18" x14ac:dyDescent="0.35">
      <c r="O25" s="459"/>
    </row>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hidden="1" x14ac:dyDescent="0.35"/>
    <row r="66" hidden="1" x14ac:dyDescent="0.35"/>
    <row r="67" hidden="1" x14ac:dyDescent="0.35"/>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row r="202" hidden="1" x14ac:dyDescent="0.35"/>
    <row r="203" hidden="1" x14ac:dyDescent="0.35"/>
  </sheetData>
  <sheetProtection selectLockedCells="1" selectUnlockedCells="1"/>
  <dataConsolidate/>
  <mergeCells count="25">
    <mergeCell ref="O21:P21"/>
    <mergeCell ref="O22:P22"/>
    <mergeCell ref="O23:P23"/>
    <mergeCell ref="O24:P24"/>
    <mergeCell ref="O13:P13"/>
    <mergeCell ref="O14:P14"/>
    <mergeCell ref="O15:P15"/>
    <mergeCell ref="O16:P16"/>
    <mergeCell ref="O17:P17"/>
    <mergeCell ref="O18:P18"/>
    <mergeCell ref="G1:J1"/>
    <mergeCell ref="K1:N1"/>
    <mergeCell ref="O2:Q2"/>
    <mergeCell ref="O19:P19"/>
    <mergeCell ref="O20:P20"/>
    <mergeCell ref="O9:P9"/>
    <mergeCell ref="O10:P10"/>
    <mergeCell ref="O11:P11"/>
    <mergeCell ref="O12:P12"/>
    <mergeCell ref="O3:P3"/>
    <mergeCell ref="O4:P4"/>
    <mergeCell ref="O5:P5"/>
    <mergeCell ref="O6:P6"/>
    <mergeCell ref="O7:P7"/>
    <mergeCell ref="O8:P8"/>
  </mergeCells>
  <conditionalFormatting sqref="B3:B24">
    <cfRule type="cellIs" dxfId="30" priority="2" stopIfTrue="1" operator="equal">
      <formula>"Construction"</formula>
    </cfRule>
    <cfRule type="cellIs" dxfId="29" priority="3" stopIfTrue="1" operator="equal">
      <formula>"Demolition"</formula>
    </cfRule>
    <cfRule type="cellIs" dxfId="28" priority="4" stopIfTrue="1" operator="equal">
      <formula>"Excavation"</formula>
    </cfRule>
    <cfRule type="cellIs" dxfId="27" priority="5" stopIfTrue="1" operator="equal">
      <formula>"Fit Out"</formula>
    </cfRule>
    <cfRule type="cellIs" dxfId="26" priority="11" stopIfTrue="1" operator="equal">
      <formula>"Refurbishment"</formula>
    </cfRule>
    <cfRule type="cellIs" dxfId="25" priority="12" stopIfTrue="1" operator="equal">
      <formula>"Retrofit"</formula>
    </cfRule>
    <cfRule type="cellIs" dxfId="24" priority="13" stopIfTrue="1" operator="equal">
      <formula>"Strip Out"</formula>
    </cfRule>
  </conditionalFormatting>
  <conditionalFormatting sqref="B3:B24">
    <cfRule type="expression" dxfId="23" priority="14" stopIfTrue="1">
      <formula>IF($B3="",IF($C3&lt;&gt;"",TRUE,IF($D3&lt;&gt;"",TRUE,IF($J3&lt;&gt;"",TRUE,IF($I3&lt;&gt;"",TRUE,IF($H3&lt;&gt;"",TRUE,IF($G3&lt;&gt;"",TRUE)))))))</formula>
    </cfRule>
  </conditionalFormatting>
  <conditionalFormatting sqref="J3:J4 J7:J9 J11 J13:J15 J18 J20 J22:J24">
    <cfRule type="expression" dxfId="22" priority="7" stopIfTrue="1">
      <formula>IF($I3&lt;&gt;"",TRUE,IF($G3&lt;&gt;"",TRUE,IF($H3&lt;&gt;"",TRUE,FALSE)))</formula>
    </cfRule>
    <cfRule type="expression" dxfId="21" priority="17" stopIfTrue="1">
      <formula>IF($J3="",IF($I3="",IF($H3="",IF($G3="",IF($B3&lt;&gt;"",TRUE,IF($C3&lt;&gt;"",TRUE,IF($D3&lt;&gt;"",TRUE)))))))</formula>
    </cfRule>
  </conditionalFormatting>
  <conditionalFormatting sqref="I3 I5:I10 I12 I14 I16:I22 I24">
    <cfRule type="expression" dxfId="20" priority="8" stopIfTrue="1">
      <formula>IF($J3&lt;&gt;"",TRUE,IF($G3&lt;&gt;"",TRUE,IF($H3&lt;&gt;"",TRUE,FALSE)))</formula>
    </cfRule>
    <cfRule type="expression" dxfId="19" priority="18" stopIfTrue="1">
      <formula>IF($I3="",IF($J3="",IF($H3="",IF($G3="",IF($B3&lt;&gt;"",TRUE,IF($C3&lt;&gt;"",TRUE,IF($D3&lt;&gt;"",TRUE)))))))</formula>
    </cfRule>
  </conditionalFormatting>
  <conditionalFormatting sqref="H4:H6 H10:H13 H15:H17 H19 H21 H23">
    <cfRule type="expression" dxfId="18" priority="19" stopIfTrue="1">
      <formula>IF($H4="",IF($G4&lt;&gt;"",TRUE,IF($J4="",IF($I4="",IF($B4&lt;&gt;"",TRUE,IF($C4&lt;&gt;"",TRUE,IF($D4&lt;&gt;"",TRUE)))))))</formula>
    </cfRule>
  </conditionalFormatting>
  <conditionalFormatting sqref="G4:G6 G10:G13 G15:G17 G19 G21 G23">
    <cfRule type="expression" dxfId="17" priority="20" stopIfTrue="1">
      <formula>IF($G4="",IF($H4&lt;&gt;"",TRUE,IF($J4="",IF($I4="",IF($B4&lt;&gt;"",TRUE,IF($C4&lt;&gt;"",TRUE,IF($D4&lt;&gt;"",TRUE)))))))</formula>
    </cfRule>
  </conditionalFormatting>
  <conditionalFormatting sqref="G4:H6 G10:H13 G15:H17 G19:H19 G21:H21 G23:H23">
    <cfRule type="expression" dxfId="16" priority="6" stopIfTrue="1">
      <formula>IF($I4&lt;&gt;"",TRUE,IF($J4&lt;&gt;"",TRUE,FALSE))</formula>
    </cfRule>
  </conditionalFormatting>
  <dataValidations count="3">
    <dataValidation type="decimal" allowBlank="1" showInputMessage="1" showErrorMessage="1" error="Please enter a numeric value between 0 and 100 for the Recovery Rate %" sqref="E3:E24">
      <formula1>0</formula1>
      <formula2>1</formula2>
    </dataValidation>
    <dataValidation type="decimal" allowBlank="1" showInputMessage="1" showErrorMessage="1" error="Please enter a numeric value greater than zero" sqref="I3:J24">
      <formula1>0.00000001</formula1>
      <formula2>10000000</formula2>
    </dataValidation>
    <dataValidation type="whole" allowBlank="1" showInputMessage="1" showErrorMessage="1" error="Please enter a whole number greater than zero for the number of containers" sqref="H3:H24">
      <formula1>1</formula1>
      <formula2>1000</formula2>
    </dataValidation>
  </dataValidations>
  <pageMargins left="0.23622047244094491" right="0.23622047244094491" top="0.74803149606299213" bottom="0.74803149606299213" header="0.31496062992125984" footer="0.31496062992125984"/>
  <pageSetup paperSize="9" scale="60" fitToHeight="0"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R25"/>
  <sheetViews>
    <sheetView showGridLines="0" showRowColHeaders="0" zoomScale="85" zoomScaleNormal="85" workbookViewId="0">
      <pane ySplit="3" topLeftCell="A4" activePane="bottomLeft" state="frozen"/>
      <selection activeCell="F18" sqref="F18:N18"/>
      <selection pane="bottomLeft" activeCell="H6" sqref="H6"/>
    </sheetView>
  </sheetViews>
  <sheetFormatPr defaultColWidth="9.1328125" defaultRowHeight="12.75" x14ac:dyDescent="0.35"/>
  <cols>
    <col min="1" max="1" width="1.59765625" style="480" customWidth="1"/>
    <col min="2" max="2" width="9.73046875" style="480" hidden="1" customWidth="1"/>
    <col min="3" max="3" width="17" style="506" customWidth="1"/>
    <col min="4" max="4" width="26" style="507" customWidth="1"/>
    <col min="5" max="5" width="14.86328125" style="507" customWidth="1"/>
    <col min="6" max="6" width="13" style="507" customWidth="1"/>
    <col min="7" max="7" width="19.1328125" style="507" customWidth="1"/>
    <col min="8" max="9" width="9.86328125" style="507" customWidth="1"/>
    <col min="10" max="10" width="13.73046875" style="480" bestFit="1" customWidth="1"/>
    <col min="11" max="11" width="11.86328125" style="480" customWidth="1"/>
    <col min="12" max="13" width="8.73046875" style="481" customWidth="1"/>
    <col min="14" max="14" width="15.265625" style="481" customWidth="1"/>
    <col min="15" max="15" width="40.86328125" style="482" customWidth="1"/>
    <col min="16" max="16" width="11.86328125" style="506" customWidth="1"/>
    <col min="17" max="17" width="10.73046875" style="483" customWidth="1"/>
    <col min="18" max="18" width="27" style="508" customWidth="1"/>
    <col min="19" max="16384" width="9.1328125" style="480"/>
  </cols>
  <sheetData>
    <row r="1" spans="2:18" ht="13.15" hidden="1" thickBot="1" x14ac:dyDescent="0.4">
      <c r="C1" s="480"/>
      <c r="D1" s="480"/>
      <c r="E1" s="480"/>
      <c r="F1" s="480"/>
      <c r="G1" s="480"/>
      <c r="H1" s="480"/>
      <c r="I1" s="480"/>
      <c r="P1" s="480"/>
      <c r="R1" s="483"/>
    </row>
    <row r="2" spans="2:18" ht="59.45" customHeight="1" thickBot="1" x14ac:dyDescent="0.55000000000000004">
      <c r="B2" s="484" t="s">
        <v>9</v>
      </c>
      <c r="C2" s="484"/>
      <c r="D2" s="480"/>
      <c r="E2" s="480"/>
      <c r="F2" s="480"/>
      <c r="G2" s="480"/>
      <c r="H2" s="480"/>
      <c r="I2" s="480"/>
      <c r="J2" s="775" t="s">
        <v>8</v>
      </c>
      <c r="K2" s="776"/>
      <c r="L2" s="776"/>
      <c r="M2" s="777"/>
      <c r="N2" s="482"/>
      <c r="P2" s="480"/>
      <c r="R2" s="483"/>
    </row>
    <row r="3" spans="2:18" ht="51" customHeight="1" thickBot="1" x14ac:dyDescent="0.4">
      <c r="B3" s="485" t="s">
        <v>7</v>
      </c>
      <c r="C3" s="565" t="s">
        <v>71</v>
      </c>
      <c r="D3" s="566" t="s">
        <v>0</v>
      </c>
      <c r="E3" s="566" t="s">
        <v>25</v>
      </c>
      <c r="F3" s="566" t="s">
        <v>617</v>
      </c>
      <c r="G3" s="566" t="s">
        <v>65</v>
      </c>
      <c r="H3" s="566" t="s">
        <v>618</v>
      </c>
      <c r="I3" s="567" t="s">
        <v>619</v>
      </c>
      <c r="J3" s="565" t="s">
        <v>446</v>
      </c>
      <c r="K3" s="566" t="s">
        <v>445</v>
      </c>
      <c r="L3" s="566" t="s">
        <v>633</v>
      </c>
      <c r="M3" s="567" t="s">
        <v>2</v>
      </c>
      <c r="N3" s="568" t="s">
        <v>470</v>
      </c>
      <c r="O3" s="566" t="s">
        <v>70</v>
      </c>
      <c r="P3" s="566" t="s">
        <v>24</v>
      </c>
      <c r="Q3" s="566" t="s">
        <v>26</v>
      </c>
      <c r="R3" s="567" t="s">
        <v>483</v>
      </c>
    </row>
    <row r="4" spans="2:18" ht="39" customHeight="1" x14ac:dyDescent="0.35">
      <c r="B4" s="486">
        <v>1</v>
      </c>
      <c r="C4" s="487" t="s">
        <v>33</v>
      </c>
      <c r="D4" s="488" t="s">
        <v>500</v>
      </c>
      <c r="E4" s="488" t="s">
        <v>551</v>
      </c>
      <c r="F4" s="489">
        <v>41152</v>
      </c>
      <c r="G4" s="488" t="s">
        <v>464</v>
      </c>
      <c r="H4" s="488"/>
      <c r="I4" s="490">
        <v>1</v>
      </c>
      <c r="J4" s="491" t="s">
        <v>480</v>
      </c>
      <c r="K4" s="492">
        <v>2</v>
      </c>
      <c r="L4" s="493"/>
      <c r="M4" s="494"/>
      <c r="N4" s="495">
        <v>-200</v>
      </c>
      <c r="O4" s="488" t="s">
        <v>457</v>
      </c>
      <c r="P4" s="496" t="s">
        <v>465</v>
      </c>
      <c r="Q4" s="496" t="s">
        <v>85</v>
      </c>
      <c r="R4" s="496" t="s">
        <v>552</v>
      </c>
    </row>
    <row r="5" spans="2:18" ht="25.5" x14ac:dyDescent="0.35">
      <c r="B5" s="486">
        <v>2</v>
      </c>
      <c r="C5" s="487" t="s">
        <v>33</v>
      </c>
      <c r="D5" s="488" t="s">
        <v>494</v>
      </c>
      <c r="E5" s="488" t="s">
        <v>551</v>
      </c>
      <c r="F5" s="489">
        <v>41153</v>
      </c>
      <c r="G5" s="488" t="s">
        <v>30</v>
      </c>
      <c r="H5" s="488"/>
      <c r="I5" s="490">
        <v>1</v>
      </c>
      <c r="J5" s="491" t="s">
        <v>475</v>
      </c>
      <c r="K5" s="492">
        <v>1</v>
      </c>
      <c r="L5" s="493"/>
      <c r="M5" s="494"/>
      <c r="N5" s="495">
        <v>0</v>
      </c>
      <c r="O5" s="488" t="s">
        <v>456</v>
      </c>
      <c r="P5" s="496" t="s">
        <v>465</v>
      </c>
      <c r="Q5" s="496" t="s">
        <v>85</v>
      </c>
      <c r="R5" s="496" t="s">
        <v>553</v>
      </c>
    </row>
    <row r="6" spans="2:18" ht="35.25" customHeight="1" x14ac:dyDescent="0.35">
      <c r="B6" s="486">
        <v>3</v>
      </c>
      <c r="C6" s="487" t="s">
        <v>33</v>
      </c>
      <c r="D6" s="488" t="s">
        <v>517</v>
      </c>
      <c r="E6" s="488" t="s">
        <v>551</v>
      </c>
      <c r="F6" s="489">
        <v>41171</v>
      </c>
      <c r="G6" s="488" t="s">
        <v>32</v>
      </c>
      <c r="H6" s="488"/>
      <c r="I6" s="490">
        <v>1</v>
      </c>
      <c r="J6" s="497"/>
      <c r="K6" s="498"/>
      <c r="L6" s="493"/>
      <c r="M6" s="499">
        <v>45</v>
      </c>
      <c r="N6" s="495">
        <v>5500</v>
      </c>
      <c r="O6" s="488" t="s">
        <v>537</v>
      </c>
      <c r="P6" s="496" t="s">
        <v>465</v>
      </c>
      <c r="Q6" s="496" t="s">
        <v>85</v>
      </c>
      <c r="R6" s="496" t="s">
        <v>554</v>
      </c>
    </row>
    <row r="7" spans="2:18" ht="35.25" customHeight="1" x14ac:dyDescent="0.35">
      <c r="B7" s="486">
        <v>4</v>
      </c>
      <c r="C7" s="487" t="s">
        <v>34</v>
      </c>
      <c r="D7" s="488" t="s">
        <v>491</v>
      </c>
      <c r="E7" s="488" t="s">
        <v>551</v>
      </c>
      <c r="F7" s="489">
        <v>41152</v>
      </c>
      <c r="G7" s="488" t="s">
        <v>31</v>
      </c>
      <c r="H7" s="488"/>
      <c r="I7" s="490">
        <v>0</v>
      </c>
      <c r="J7" s="497"/>
      <c r="K7" s="498"/>
      <c r="L7" s="493"/>
      <c r="M7" s="499">
        <v>0.08</v>
      </c>
      <c r="N7" s="495">
        <v>250</v>
      </c>
      <c r="O7" s="488" t="s">
        <v>534</v>
      </c>
      <c r="P7" s="496" t="s">
        <v>465</v>
      </c>
      <c r="Q7" s="496" t="s">
        <v>85</v>
      </c>
      <c r="R7" s="496" t="s">
        <v>555</v>
      </c>
    </row>
    <row r="8" spans="2:18" ht="39" customHeight="1" x14ac:dyDescent="0.35">
      <c r="B8" s="486">
        <v>5</v>
      </c>
      <c r="C8" s="487" t="s">
        <v>34</v>
      </c>
      <c r="D8" s="488" t="s">
        <v>499</v>
      </c>
      <c r="E8" s="488" t="s">
        <v>551</v>
      </c>
      <c r="F8" s="489">
        <v>41153</v>
      </c>
      <c r="G8" s="488" t="s">
        <v>32</v>
      </c>
      <c r="H8" s="488"/>
      <c r="I8" s="490">
        <v>1</v>
      </c>
      <c r="J8" s="500"/>
      <c r="K8" s="501"/>
      <c r="L8" s="488">
        <v>5</v>
      </c>
      <c r="M8" s="494"/>
      <c r="N8" s="495">
        <v>60</v>
      </c>
      <c r="O8" s="488" t="s">
        <v>535</v>
      </c>
      <c r="P8" s="496" t="s">
        <v>465</v>
      </c>
      <c r="Q8" s="496" t="s">
        <v>85</v>
      </c>
      <c r="R8" s="496" t="s">
        <v>556</v>
      </c>
    </row>
    <row r="9" spans="2:18" ht="35.25" customHeight="1" x14ac:dyDescent="0.35">
      <c r="B9" s="486">
        <v>6</v>
      </c>
      <c r="C9" s="487" t="s">
        <v>34</v>
      </c>
      <c r="D9" s="488" t="s">
        <v>501</v>
      </c>
      <c r="E9" s="488" t="s">
        <v>551</v>
      </c>
      <c r="F9" s="489">
        <v>41171</v>
      </c>
      <c r="G9" s="488" t="s">
        <v>464</v>
      </c>
      <c r="H9" s="488">
        <v>0.75</v>
      </c>
      <c r="I9" s="490">
        <v>1</v>
      </c>
      <c r="J9" s="491" t="s">
        <v>476</v>
      </c>
      <c r="K9" s="492">
        <v>2</v>
      </c>
      <c r="L9" s="493"/>
      <c r="M9" s="494"/>
      <c r="N9" s="495">
        <v>22</v>
      </c>
      <c r="O9" s="488" t="s">
        <v>528</v>
      </c>
      <c r="P9" s="496" t="s">
        <v>465</v>
      </c>
      <c r="Q9" s="496" t="s">
        <v>85</v>
      </c>
      <c r="R9" s="496" t="s">
        <v>557</v>
      </c>
    </row>
    <row r="10" spans="2:18" ht="35.25" customHeight="1" x14ac:dyDescent="0.35">
      <c r="B10" s="486">
        <v>7</v>
      </c>
      <c r="C10" s="487" t="s">
        <v>5</v>
      </c>
      <c r="D10" s="488" t="s">
        <v>502</v>
      </c>
      <c r="E10" s="488" t="s">
        <v>551</v>
      </c>
      <c r="F10" s="489">
        <v>41152</v>
      </c>
      <c r="G10" s="488" t="s">
        <v>30</v>
      </c>
      <c r="H10" s="488"/>
      <c r="I10" s="490">
        <v>1</v>
      </c>
      <c r="J10" s="491" t="s">
        <v>479</v>
      </c>
      <c r="K10" s="492">
        <v>6</v>
      </c>
      <c r="L10" s="493"/>
      <c r="M10" s="494"/>
      <c r="N10" s="495">
        <v>0</v>
      </c>
      <c r="O10" s="488" t="s">
        <v>533</v>
      </c>
      <c r="P10" s="496" t="s">
        <v>465</v>
      </c>
      <c r="Q10" s="496" t="s">
        <v>85</v>
      </c>
      <c r="R10" s="496" t="s">
        <v>558</v>
      </c>
    </row>
    <row r="11" spans="2:18" ht="35.25" customHeight="1" x14ac:dyDescent="0.35">
      <c r="B11" s="486">
        <v>8</v>
      </c>
      <c r="C11" s="487" t="s">
        <v>5</v>
      </c>
      <c r="D11" s="488" t="s">
        <v>518</v>
      </c>
      <c r="E11" s="488" t="s">
        <v>551</v>
      </c>
      <c r="F11" s="489">
        <v>41153</v>
      </c>
      <c r="G11" s="488" t="s">
        <v>30</v>
      </c>
      <c r="H11" s="488">
        <v>1</v>
      </c>
      <c r="I11" s="490">
        <v>0</v>
      </c>
      <c r="J11" s="502"/>
      <c r="K11" s="503"/>
      <c r="L11" s="504"/>
      <c r="M11" s="499">
        <v>3</v>
      </c>
      <c r="N11" s="495">
        <v>0</v>
      </c>
      <c r="O11" s="488" t="s">
        <v>534</v>
      </c>
      <c r="P11" s="496" t="s">
        <v>465</v>
      </c>
      <c r="Q11" s="496" t="s">
        <v>85</v>
      </c>
      <c r="R11" s="496" t="s">
        <v>558</v>
      </c>
    </row>
    <row r="12" spans="2:18" ht="35.25" customHeight="1" x14ac:dyDescent="0.35">
      <c r="B12" s="486">
        <v>9</v>
      </c>
      <c r="C12" s="487" t="s">
        <v>5</v>
      </c>
      <c r="D12" s="488" t="s">
        <v>517</v>
      </c>
      <c r="E12" s="488" t="s">
        <v>551</v>
      </c>
      <c r="F12" s="489">
        <v>41171</v>
      </c>
      <c r="G12" s="488" t="s">
        <v>464</v>
      </c>
      <c r="H12" s="488"/>
      <c r="I12" s="490">
        <v>1</v>
      </c>
      <c r="J12" s="502"/>
      <c r="K12" s="503"/>
      <c r="L12" s="488">
        <v>11</v>
      </c>
      <c r="M12" s="505"/>
      <c r="N12" s="495">
        <v>125</v>
      </c>
      <c r="O12" s="488" t="s">
        <v>532</v>
      </c>
      <c r="P12" s="496" t="s">
        <v>465</v>
      </c>
      <c r="Q12" s="496" t="s">
        <v>85</v>
      </c>
      <c r="R12" s="496" t="s">
        <v>559</v>
      </c>
    </row>
    <row r="13" spans="2:18" ht="35.25" customHeight="1" x14ac:dyDescent="0.35">
      <c r="B13" s="486">
        <v>10</v>
      </c>
      <c r="C13" s="487" t="s">
        <v>473</v>
      </c>
      <c r="D13" s="488" t="s">
        <v>515</v>
      </c>
      <c r="E13" s="488" t="s">
        <v>551</v>
      </c>
      <c r="F13" s="489">
        <v>41152</v>
      </c>
      <c r="G13" s="488" t="s">
        <v>32</v>
      </c>
      <c r="H13" s="488"/>
      <c r="I13" s="490">
        <v>1</v>
      </c>
      <c r="J13" s="502"/>
      <c r="K13" s="503"/>
      <c r="L13" s="504"/>
      <c r="M13" s="499">
        <v>0.2</v>
      </c>
      <c r="N13" s="495">
        <v>-30</v>
      </c>
      <c r="O13" s="488" t="s">
        <v>528</v>
      </c>
      <c r="P13" s="496" t="s">
        <v>465</v>
      </c>
      <c r="Q13" s="496" t="s">
        <v>85</v>
      </c>
      <c r="R13" s="496" t="s">
        <v>560</v>
      </c>
    </row>
    <row r="14" spans="2:18" ht="35.25" customHeight="1" x14ac:dyDescent="0.35">
      <c r="B14" s="486">
        <v>11</v>
      </c>
      <c r="C14" s="487" t="s">
        <v>473</v>
      </c>
      <c r="D14" s="488" t="s">
        <v>494</v>
      </c>
      <c r="E14" s="488" t="s">
        <v>551</v>
      </c>
      <c r="F14" s="489">
        <v>41153</v>
      </c>
      <c r="G14" s="488" t="s">
        <v>464</v>
      </c>
      <c r="H14" s="488"/>
      <c r="I14" s="490">
        <v>1</v>
      </c>
      <c r="J14" s="491" t="s">
        <v>480</v>
      </c>
      <c r="K14" s="492">
        <v>4</v>
      </c>
      <c r="L14" s="504"/>
      <c r="M14" s="505"/>
      <c r="N14" s="495">
        <v>83</v>
      </c>
      <c r="O14" s="488" t="s">
        <v>456</v>
      </c>
      <c r="P14" s="496" t="s">
        <v>465</v>
      </c>
      <c r="Q14" s="496" t="s">
        <v>85</v>
      </c>
      <c r="R14" s="496" t="s">
        <v>561</v>
      </c>
    </row>
    <row r="15" spans="2:18" ht="35.25" customHeight="1" x14ac:dyDescent="0.35">
      <c r="B15" s="486">
        <v>12</v>
      </c>
      <c r="C15" s="487" t="s">
        <v>473</v>
      </c>
      <c r="D15" s="488" t="s">
        <v>503</v>
      </c>
      <c r="E15" s="488" t="s">
        <v>551</v>
      </c>
      <c r="F15" s="489">
        <v>41171</v>
      </c>
      <c r="G15" s="488" t="s">
        <v>464</v>
      </c>
      <c r="H15" s="488"/>
      <c r="I15" s="490">
        <v>1</v>
      </c>
      <c r="J15" s="502"/>
      <c r="K15" s="503"/>
      <c r="L15" s="488">
        <v>2.2999999999999998</v>
      </c>
      <c r="M15" s="505"/>
      <c r="N15" s="495">
        <v>0</v>
      </c>
      <c r="O15" s="488" t="s">
        <v>454</v>
      </c>
      <c r="P15" s="496" t="s">
        <v>465</v>
      </c>
      <c r="Q15" s="496" t="s">
        <v>85</v>
      </c>
      <c r="R15" s="496" t="s">
        <v>562</v>
      </c>
    </row>
    <row r="16" spans="2:18" ht="35.25" customHeight="1" x14ac:dyDescent="0.35">
      <c r="B16" s="486">
        <v>13</v>
      </c>
      <c r="C16" s="487" t="s">
        <v>472</v>
      </c>
      <c r="D16" s="488" t="s">
        <v>499</v>
      </c>
      <c r="E16" s="488" t="s">
        <v>551</v>
      </c>
      <c r="F16" s="489">
        <v>41152</v>
      </c>
      <c r="G16" s="488" t="s">
        <v>30</v>
      </c>
      <c r="H16" s="488"/>
      <c r="I16" s="490">
        <v>1</v>
      </c>
      <c r="J16" s="502"/>
      <c r="K16" s="503"/>
      <c r="L16" s="504"/>
      <c r="M16" s="499">
        <v>9.1</v>
      </c>
      <c r="N16" s="495">
        <v>0</v>
      </c>
      <c r="O16" s="488" t="s">
        <v>531</v>
      </c>
      <c r="P16" s="496" t="s">
        <v>465</v>
      </c>
      <c r="Q16" s="496" t="s">
        <v>85</v>
      </c>
      <c r="R16" s="496" t="s">
        <v>563</v>
      </c>
    </row>
    <row r="17" spans="2:18" ht="42.75" customHeight="1" x14ac:dyDescent="0.35">
      <c r="B17" s="486">
        <v>14</v>
      </c>
      <c r="C17" s="487" t="s">
        <v>472</v>
      </c>
      <c r="D17" s="488" t="s">
        <v>502</v>
      </c>
      <c r="E17" s="488" t="s">
        <v>551</v>
      </c>
      <c r="F17" s="489">
        <v>41153</v>
      </c>
      <c r="G17" s="488" t="s">
        <v>32</v>
      </c>
      <c r="H17" s="488"/>
      <c r="I17" s="490">
        <v>1</v>
      </c>
      <c r="J17" s="491" t="s">
        <v>478</v>
      </c>
      <c r="K17" s="492">
        <v>13</v>
      </c>
      <c r="L17" s="504"/>
      <c r="M17" s="505"/>
      <c r="N17" s="495">
        <v>0</v>
      </c>
      <c r="O17" s="488" t="s">
        <v>449</v>
      </c>
      <c r="P17" s="496" t="s">
        <v>465</v>
      </c>
      <c r="Q17" s="496" t="s">
        <v>85</v>
      </c>
      <c r="R17" s="496" t="s">
        <v>563</v>
      </c>
    </row>
    <row r="18" spans="2:18" ht="35.25" customHeight="1" x14ac:dyDescent="0.35">
      <c r="B18" s="486">
        <v>15</v>
      </c>
      <c r="C18" s="487" t="s">
        <v>472</v>
      </c>
      <c r="D18" s="488" t="s">
        <v>489</v>
      </c>
      <c r="E18" s="488" t="s">
        <v>551</v>
      </c>
      <c r="F18" s="489">
        <v>41171</v>
      </c>
      <c r="G18" s="488" t="s">
        <v>464</v>
      </c>
      <c r="H18" s="488"/>
      <c r="I18" s="490">
        <v>1</v>
      </c>
      <c r="J18" s="502"/>
      <c r="K18" s="503"/>
      <c r="L18" s="504"/>
      <c r="M18" s="499">
        <v>7.0000000000000001E-3</v>
      </c>
      <c r="N18" s="495">
        <v>250</v>
      </c>
      <c r="O18" s="488" t="s">
        <v>452</v>
      </c>
      <c r="P18" s="496" t="s">
        <v>465</v>
      </c>
      <c r="Q18" s="496" t="s">
        <v>85</v>
      </c>
      <c r="R18" s="496" t="s">
        <v>564</v>
      </c>
    </row>
    <row r="19" spans="2:18" ht="50.25" customHeight="1" x14ac:dyDescent="0.35">
      <c r="B19" s="486">
        <v>16</v>
      </c>
      <c r="C19" s="487" t="s">
        <v>472</v>
      </c>
      <c r="D19" s="488" t="s">
        <v>496</v>
      </c>
      <c r="E19" s="488" t="s">
        <v>551</v>
      </c>
      <c r="F19" s="489">
        <v>41152</v>
      </c>
      <c r="G19" s="488" t="s">
        <v>464</v>
      </c>
      <c r="H19" s="488"/>
      <c r="I19" s="490">
        <v>1</v>
      </c>
      <c r="J19" s="502"/>
      <c r="K19" s="503"/>
      <c r="L19" s="488">
        <v>2</v>
      </c>
      <c r="M19" s="505"/>
      <c r="N19" s="495">
        <v>-25</v>
      </c>
      <c r="O19" s="488" t="s">
        <v>450</v>
      </c>
      <c r="P19" s="496" t="s">
        <v>465</v>
      </c>
      <c r="Q19" s="496" t="s">
        <v>85</v>
      </c>
      <c r="R19" s="496" t="s">
        <v>565</v>
      </c>
    </row>
    <row r="20" spans="2:18" ht="35.25" customHeight="1" x14ac:dyDescent="0.35">
      <c r="B20" s="486">
        <v>17</v>
      </c>
      <c r="C20" s="487" t="s">
        <v>471</v>
      </c>
      <c r="D20" s="488" t="s">
        <v>488</v>
      </c>
      <c r="E20" s="488" t="s">
        <v>551</v>
      </c>
      <c r="F20" s="489">
        <v>41153</v>
      </c>
      <c r="G20" s="488" t="s">
        <v>30</v>
      </c>
      <c r="H20" s="488"/>
      <c r="I20" s="490">
        <v>1</v>
      </c>
      <c r="J20" s="491" t="s">
        <v>482</v>
      </c>
      <c r="K20" s="492">
        <v>1</v>
      </c>
      <c r="L20" s="504"/>
      <c r="M20" s="505"/>
      <c r="N20" s="495">
        <v>0</v>
      </c>
      <c r="O20" s="488" t="s">
        <v>453</v>
      </c>
      <c r="P20" s="496" t="s">
        <v>465</v>
      </c>
      <c r="Q20" s="496" t="s">
        <v>85</v>
      </c>
      <c r="R20" s="496" t="s">
        <v>566</v>
      </c>
    </row>
    <row r="21" spans="2:18" ht="35.25" customHeight="1" x14ac:dyDescent="0.35">
      <c r="B21" s="486">
        <v>18</v>
      </c>
      <c r="C21" s="487" t="s">
        <v>471</v>
      </c>
      <c r="D21" s="488" t="s">
        <v>492</v>
      </c>
      <c r="E21" s="488" t="s">
        <v>551</v>
      </c>
      <c r="F21" s="489">
        <v>41171</v>
      </c>
      <c r="G21" s="488" t="s">
        <v>32</v>
      </c>
      <c r="H21" s="488"/>
      <c r="I21" s="490">
        <v>1</v>
      </c>
      <c r="J21" s="491" t="s">
        <v>444</v>
      </c>
      <c r="K21" s="492">
        <v>2</v>
      </c>
      <c r="L21" s="504"/>
      <c r="M21" s="505"/>
      <c r="N21" s="495">
        <v>600</v>
      </c>
      <c r="O21" s="488" t="s">
        <v>528</v>
      </c>
      <c r="P21" s="496" t="s">
        <v>465</v>
      </c>
      <c r="Q21" s="496" t="s">
        <v>85</v>
      </c>
      <c r="R21" s="496" t="s">
        <v>567</v>
      </c>
    </row>
    <row r="22" spans="2:18" ht="35.25" customHeight="1" x14ac:dyDescent="0.35">
      <c r="B22" s="486">
        <v>19</v>
      </c>
      <c r="C22" s="487" t="s">
        <v>471</v>
      </c>
      <c r="D22" s="488" t="s">
        <v>489</v>
      </c>
      <c r="E22" s="488" t="s">
        <v>551</v>
      </c>
      <c r="F22" s="489">
        <v>41152</v>
      </c>
      <c r="G22" s="488" t="s">
        <v>464</v>
      </c>
      <c r="H22" s="488"/>
      <c r="I22" s="490">
        <v>1</v>
      </c>
      <c r="J22" s="502"/>
      <c r="K22" s="503"/>
      <c r="L22" s="504"/>
      <c r="M22" s="499">
        <v>2E-3</v>
      </c>
      <c r="N22" s="495">
        <v>250</v>
      </c>
      <c r="O22" s="488" t="s">
        <v>452</v>
      </c>
      <c r="P22" s="496" t="s">
        <v>465</v>
      </c>
      <c r="Q22" s="496" t="s">
        <v>85</v>
      </c>
      <c r="R22" s="496" t="s">
        <v>568</v>
      </c>
    </row>
    <row r="23" spans="2:18" ht="39" customHeight="1" x14ac:dyDescent="0.35">
      <c r="B23" s="486">
        <v>20</v>
      </c>
      <c r="C23" s="487" t="s">
        <v>474</v>
      </c>
      <c r="D23" s="488" t="s">
        <v>512</v>
      </c>
      <c r="E23" s="488" t="s">
        <v>551</v>
      </c>
      <c r="F23" s="489">
        <v>41153</v>
      </c>
      <c r="G23" s="488" t="s">
        <v>32</v>
      </c>
      <c r="H23" s="488"/>
      <c r="I23" s="490">
        <v>0.5</v>
      </c>
      <c r="J23" s="491" t="s">
        <v>476</v>
      </c>
      <c r="K23" s="492">
        <v>1</v>
      </c>
      <c r="L23" s="504"/>
      <c r="M23" s="505"/>
      <c r="N23" s="495">
        <v>150</v>
      </c>
      <c r="O23" s="488" t="s">
        <v>536</v>
      </c>
      <c r="P23" s="496" t="s">
        <v>465</v>
      </c>
      <c r="Q23" s="496" t="s">
        <v>85</v>
      </c>
      <c r="R23" s="496" t="s">
        <v>569</v>
      </c>
    </row>
    <row r="24" spans="2:18" ht="39" customHeight="1" x14ac:dyDescent="0.35">
      <c r="B24" s="486">
        <v>21</v>
      </c>
      <c r="C24" s="487" t="s">
        <v>474</v>
      </c>
      <c r="D24" s="488" t="s">
        <v>391</v>
      </c>
      <c r="E24" s="488" t="s">
        <v>551</v>
      </c>
      <c r="F24" s="489">
        <v>41171</v>
      </c>
      <c r="G24" s="488" t="s">
        <v>31</v>
      </c>
      <c r="H24" s="488"/>
      <c r="I24" s="490">
        <v>0</v>
      </c>
      <c r="J24" s="491" t="s">
        <v>436</v>
      </c>
      <c r="K24" s="492">
        <v>8</v>
      </c>
      <c r="L24" s="504"/>
      <c r="M24" s="505"/>
      <c r="N24" s="495">
        <v>1200</v>
      </c>
      <c r="O24" s="488" t="s">
        <v>536</v>
      </c>
      <c r="P24" s="496" t="s">
        <v>465</v>
      </c>
      <c r="Q24" s="496" t="s">
        <v>85</v>
      </c>
      <c r="R24" s="496" t="s">
        <v>570</v>
      </c>
    </row>
    <row r="25" spans="2:18" ht="35.25" customHeight="1" x14ac:dyDescent="0.35">
      <c r="B25" s="486">
        <v>22</v>
      </c>
      <c r="C25" s="487" t="s">
        <v>474</v>
      </c>
      <c r="D25" s="488" t="s">
        <v>513</v>
      </c>
      <c r="E25" s="488" t="s">
        <v>551</v>
      </c>
      <c r="F25" s="489">
        <v>41152</v>
      </c>
      <c r="G25" s="488" t="s">
        <v>464</v>
      </c>
      <c r="H25" s="488"/>
      <c r="I25" s="490">
        <v>1</v>
      </c>
      <c r="J25" s="502"/>
      <c r="K25" s="503"/>
      <c r="L25" s="488">
        <v>14</v>
      </c>
      <c r="M25" s="505"/>
      <c r="N25" s="495">
        <v>-220</v>
      </c>
      <c r="O25" s="488" t="s">
        <v>458</v>
      </c>
      <c r="P25" s="496" t="s">
        <v>465</v>
      </c>
      <c r="Q25" s="496" t="s">
        <v>85</v>
      </c>
      <c r="R25" s="496" t="s">
        <v>571</v>
      </c>
    </row>
  </sheetData>
  <sheetProtection selectLockedCells="1" selectUnlockedCells="1"/>
  <mergeCells count="1">
    <mergeCell ref="J2:M2"/>
  </mergeCells>
  <conditionalFormatting sqref="J6:J8 J11:J13 J15:J16 J18:J19 J22 J25">
    <cfRule type="expression" dxfId="15" priority="20" stopIfTrue="1">
      <formula>IF($J6="",IF($K6&lt;&gt;"",TRUE,IF($L6="",IF($M6="",IF($C6&lt;&gt;"",TRUE,IF($D6&lt;&gt;"",TRUE,IF($E6&lt;&gt;"",TRUE,IF($G6&lt;&gt;"",TRUE))))))))</formula>
    </cfRule>
  </conditionalFormatting>
  <conditionalFormatting sqref="K6:K8 K11:K13 K15:K16 K18:K19 K22 K25">
    <cfRule type="expression" dxfId="14" priority="19" stopIfTrue="1">
      <formula>IF($K6="",IF($J6&lt;&gt;"",TRUE,IF($L6="",IF($M6="",IF($C6&lt;&gt;"",TRUE,IF($D6&lt;&gt;"",TRUE,IF($E6&lt;&gt;"",TRUE,IF($G6&lt;&gt;"",TRUE))))))))</formula>
    </cfRule>
  </conditionalFormatting>
  <conditionalFormatting sqref="L4:L7 L9:L11 L13:L14 L16:L18 L20:L24">
    <cfRule type="expression" dxfId="13" priority="10" stopIfTrue="1">
      <formula>IF($M4&lt;&gt;"",TRUE,IF($K4&lt;&gt;"",TRUE,IF($J4&lt;&gt;"",TRUE,FALSE)))</formula>
    </cfRule>
    <cfRule type="expression" dxfId="12" priority="18" stopIfTrue="1">
      <formula>IF($L4="",IF($M4="",IF($J4="",IF($K4="",IF($C4&lt;&gt;"",TRUE,IF($D4&lt;&gt;"",TRUE,IF($E4&lt;&gt;"",TRUE,IF($G4&lt;&gt;"",TRUE))))))))</formula>
    </cfRule>
  </conditionalFormatting>
  <conditionalFormatting sqref="M4:M5 M8:M10 M12 M14:M15 M17 M19:M21 M23:M25">
    <cfRule type="expression" dxfId="11" priority="17" stopIfTrue="1">
      <formula>IF($M4="",IF($L4="",IF($J4="",IF($K4="",IF($C4&lt;&gt;"",TRUE,IF($D4&lt;&gt;"",TRUE,IF($E4&lt;&gt;"",TRUE,IF($G4&lt;&gt;"",TRUE))))))))</formula>
    </cfRule>
  </conditionalFormatting>
  <conditionalFormatting sqref="M4:M5 M8:M10 M12 M14:M15 M17 M19:M21 M23:M25">
    <cfRule type="expression" dxfId="10" priority="9" stopIfTrue="1">
      <formula>IF($L4&lt;&gt;"",TRUE,IF($K4&lt;&gt;"",TRUE,IF($J4&lt;&gt;"",TRUE,FALSE)))</formula>
    </cfRule>
  </conditionalFormatting>
  <conditionalFormatting sqref="J6:K8 J11:K13 J15:K16 J18:K19 J22:K22 J25:K25">
    <cfRule type="expression" dxfId="9" priority="8" stopIfTrue="1">
      <formula>IF($L6&lt;&gt;"",TRUE,IF($M6&lt;&gt;"",TRUE,FALSE))</formula>
    </cfRule>
  </conditionalFormatting>
  <conditionalFormatting sqref="C4:C25">
    <cfRule type="cellIs" dxfId="8" priority="1" stopIfTrue="1" operator="equal">
      <formula>"Construction"</formula>
    </cfRule>
    <cfRule type="cellIs" dxfId="7" priority="2" stopIfTrue="1" operator="equal">
      <formula>"Demolition"</formula>
    </cfRule>
    <cfRule type="cellIs" dxfId="6" priority="3" stopIfTrue="1" operator="equal">
      <formula>"Excavation"</formula>
    </cfRule>
    <cfRule type="cellIs" dxfId="5" priority="4" stopIfTrue="1" operator="equal">
      <formula>"Fit Out"</formula>
    </cfRule>
    <cfRule type="cellIs" dxfId="4" priority="5" stopIfTrue="1" operator="equal">
      <formula>"Refurbishment"</formula>
    </cfRule>
    <cfRule type="cellIs" dxfId="3" priority="6" stopIfTrue="1" operator="equal">
      <formula>"Retrofit"</formula>
    </cfRule>
    <cfRule type="cellIs" dxfId="2" priority="7" stopIfTrue="1" operator="equal">
      <formula>"Strip Out"</formula>
    </cfRule>
    <cfRule type="expression" dxfId="1" priority="12" stopIfTrue="1">
      <formula>IF($C4="",IF($D4&lt;&gt;"",TRUE,IF($E4&lt;&gt;"",TRUE,IF($M4&lt;&gt;"",TRUE,IF($L4&lt;&gt;"",TRUE,IF($J4&lt;&gt;"",TRUE,IF($K4&lt;&gt;"",TRUE)))))))</formula>
    </cfRule>
  </conditionalFormatting>
  <dataValidations count="6">
    <dataValidation type="decimal" allowBlank="1" showInputMessage="1" showErrorMessage="1" error="Please enter a numeric value" sqref="N4:N25">
      <formula1>-100000000</formula1>
      <formula2>100000000</formula2>
    </dataValidation>
    <dataValidation type="date" allowBlank="1" showInputMessage="1" showErrorMessage="1" error="Please enter a date (dd/mm/yyyy) for the Date of Movement" sqref="F4:F25">
      <formula1>32874</formula1>
      <formula2>401768</formula2>
    </dataValidation>
    <dataValidation type="decimal" allowBlank="1" showInputMessage="1" showErrorMessage="1" error="Please enter a numeric value between 0 and 100 for the Recovery Rate %" sqref="H4">
      <formula1>0</formula1>
      <formula2>1</formula2>
    </dataValidation>
    <dataValidation type="decimal" allowBlank="1" showInputMessage="1" showErrorMessage="1" error="Please enter a numeric value for the Recovery Rate %" sqref="H5:H25">
      <formula1>0.01</formula1>
      <formula2>100</formula2>
    </dataValidation>
    <dataValidation type="decimal" allowBlank="1" showInputMessage="1" showErrorMessage="1" error="Please enter a numeric value greater than zero" sqref="L4:M25">
      <formula1>0.00000001</formula1>
      <formula2>100000000</formula2>
    </dataValidation>
    <dataValidation type="whole" allowBlank="1" showInputMessage="1" showErrorMessage="1" error="Please enter a whole number greater than zero for the number of containers" sqref="K4:K25">
      <formula1>1</formula1>
      <formula2>1000</formula2>
    </dataValidation>
  </dataValidations>
  <pageMargins left="0.23622047244094491" right="0.23622047244094491" top="0.74803149606299213" bottom="0.74803149606299213" header="0.31496062992125984" footer="0.31496062992125984"/>
  <pageSetup paperSize="9" scale="56" fitToHeight="0"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I42"/>
  <sheetViews>
    <sheetView workbookViewId="0">
      <selection activeCell="B14" sqref="B14"/>
    </sheetView>
  </sheetViews>
  <sheetFormatPr defaultRowHeight="12.75" x14ac:dyDescent="0.35"/>
  <cols>
    <col min="1" max="1" width="34.86328125" customWidth="1"/>
    <col min="4" max="4" width="13.3984375" bestFit="1" customWidth="1"/>
    <col min="6" max="6" width="13.73046875" bestFit="1" customWidth="1"/>
    <col min="7" max="7" width="9.59765625" bestFit="1" customWidth="1"/>
  </cols>
  <sheetData>
    <row r="1" spans="1:9" ht="14.25" x14ac:dyDescent="0.45">
      <c r="A1" s="209" t="s">
        <v>0</v>
      </c>
      <c r="B1" s="209" t="s">
        <v>35</v>
      </c>
      <c r="C1" s="209" t="s">
        <v>2</v>
      </c>
      <c r="D1" s="209" t="s">
        <v>497</v>
      </c>
      <c r="E1" s="208"/>
      <c r="F1" s="209" t="s">
        <v>477</v>
      </c>
      <c r="G1" s="209" t="s">
        <v>36</v>
      </c>
    </row>
    <row r="2" spans="1:9" x14ac:dyDescent="0.35">
      <c r="A2" s="2" t="s">
        <v>596</v>
      </c>
      <c r="B2" s="216">
        <v>1</v>
      </c>
      <c r="C2" s="216">
        <v>0.2</v>
      </c>
      <c r="D2" s="224">
        <v>0.9</v>
      </c>
      <c r="E2" s="216"/>
      <c r="F2" s="1" t="s">
        <v>581</v>
      </c>
      <c r="G2" s="216">
        <v>0.01</v>
      </c>
      <c r="H2" s="1"/>
      <c r="I2" s="1" t="s">
        <v>576</v>
      </c>
    </row>
    <row r="3" spans="1:9" x14ac:dyDescent="0.35">
      <c r="A3" s="1" t="s">
        <v>491</v>
      </c>
      <c r="B3" s="216">
        <v>1</v>
      </c>
      <c r="C3" s="216">
        <v>0.31</v>
      </c>
      <c r="D3" s="223">
        <v>0</v>
      </c>
      <c r="E3" s="216"/>
      <c r="F3" s="216" t="s">
        <v>582</v>
      </c>
      <c r="G3" s="216">
        <v>4.4999999999999998E-2</v>
      </c>
      <c r="H3" s="1"/>
      <c r="I3" s="1" t="s">
        <v>577</v>
      </c>
    </row>
    <row r="4" spans="1:9" x14ac:dyDescent="0.35">
      <c r="A4" s="1" t="s">
        <v>490</v>
      </c>
      <c r="B4" s="216">
        <v>1</v>
      </c>
      <c r="C4" s="216">
        <v>0.28000000000000003</v>
      </c>
      <c r="D4" s="224">
        <v>0</v>
      </c>
      <c r="E4" s="216"/>
      <c r="F4" s="216">
        <v>80</v>
      </c>
      <c r="G4" s="216">
        <v>0.08</v>
      </c>
      <c r="H4" s="1"/>
      <c r="I4" s="1" t="s">
        <v>475</v>
      </c>
    </row>
    <row r="5" spans="1:9" x14ac:dyDescent="0.35">
      <c r="A5" s="2" t="s">
        <v>2382</v>
      </c>
      <c r="B5" s="216">
        <v>1</v>
      </c>
      <c r="C5" s="216">
        <v>1.25</v>
      </c>
      <c r="D5" s="224">
        <v>0.75</v>
      </c>
      <c r="E5" s="216"/>
      <c r="F5" s="216">
        <v>205</v>
      </c>
      <c r="G5" s="216">
        <v>0.20499999999999999</v>
      </c>
      <c r="H5" s="1"/>
      <c r="I5" s="1" t="s">
        <v>476</v>
      </c>
    </row>
    <row r="6" spans="1:9" x14ac:dyDescent="0.35">
      <c r="A6" s="2" t="s">
        <v>600</v>
      </c>
      <c r="B6" s="216">
        <v>1</v>
      </c>
      <c r="C6" s="216">
        <v>0.9</v>
      </c>
      <c r="D6" s="224">
        <v>0.75</v>
      </c>
      <c r="E6" s="216"/>
      <c r="F6" s="216">
        <v>240</v>
      </c>
      <c r="G6" s="216">
        <v>0.24</v>
      </c>
      <c r="H6" s="1"/>
      <c r="I6" s="1" t="s">
        <v>478</v>
      </c>
    </row>
    <row r="7" spans="1:9" x14ac:dyDescent="0.35">
      <c r="A7" s="2" t="s">
        <v>599</v>
      </c>
      <c r="B7" s="216">
        <v>1</v>
      </c>
      <c r="C7" s="216">
        <v>0.9</v>
      </c>
      <c r="D7" s="224">
        <v>0.75</v>
      </c>
      <c r="E7" s="216"/>
      <c r="F7" s="216">
        <v>360</v>
      </c>
      <c r="G7" s="216">
        <v>0.36</v>
      </c>
      <c r="H7" s="1"/>
      <c r="I7" s="1" t="s">
        <v>479</v>
      </c>
    </row>
    <row r="8" spans="1:9" x14ac:dyDescent="0.35">
      <c r="A8" s="2" t="s">
        <v>514</v>
      </c>
      <c r="B8" s="216">
        <v>1</v>
      </c>
      <c r="C8" s="1">
        <v>0.38</v>
      </c>
      <c r="D8" s="224">
        <v>0.7</v>
      </c>
      <c r="E8" s="216"/>
      <c r="F8" s="216">
        <v>660</v>
      </c>
      <c r="G8" s="216">
        <v>0.66</v>
      </c>
      <c r="H8" s="1"/>
      <c r="I8" s="1" t="s">
        <v>480</v>
      </c>
    </row>
    <row r="9" spans="1:9" x14ac:dyDescent="0.35">
      <c r="A9" s="2" t="s">
        <v>515</v>
      </c>
      <c r="B9" s="216">
        <v>1</v>
      </c>
      <c r="C9" s="1">
        <v>0.25</v>
      </c>
      <c r="D9" s="224">
        <v>0.7</v>
      </c>
      <c r="E9" s="216"/>
      <c r="F9" s="216">
        <v>770</v>
      </c>
      <c r="G9" s="216">
        <v>0.77</v>
      </c>
      <c r="H9" s="1"/>
      <c r="I9" s="1" t="s">
        <v>481</v>
      </c>
    </row>
    <row r="10" spans="1:9" x14ac:dyDescent="0.35">
      <c r="A10" s="1" t="s">
        <v>495</v>
      </c>
      <c r="B10" s="216">
        <v>1</v>
      </c>
      <c r="C10" s="216">
        <v>0.22</v>
      </c>
      <c r="D10" s="224">
        <v>0.7</v>
      </c>
      <c r="E10" s="216"/>
      <c r="F10" s="216">
        <v>1100</v>
      </c>
      <c r="G10" s="216">
        <v>1.1000000000000001</v>
      </c>
      <c r="H10" s="1"/>
      <c r="I10" s="1" t="s">
        <v>482</v>
      </c>
    </row>
    <row r="11" spans="1:9" x14ac:dyDescent="0.35">
      <c r="A11" s="1" t="s">
        <v>590</v>
      </c>
      <c r="B11" s="216">
        <v>1</v>
      </c>
      <c r="C11" s="216">
        <v>0.87</v>
      </c>
      <c r="D11" s="224">
        <v>0.92</v>
      </c>
      <c r="E11" s="216"/>
      <c r="F11" s="216">
        <v>1.31</v>
      </c>
      <c r="G11" s="216">
        <v>1</v>
      </c>
      <c r="H11" s="1"/>
      <c r="I11" s="1" t="s">
        <v>498</v>
      </c>
    </row>
    <row r="12" spans="1:9" x14ac:dyDescent="0.35">
      <c r="A12" s="222" t="s">
        <v>502</v>
      </c>
      <c r="B12" s="216">
        <v>1</v>
      </c>
      <c r="C12" s="216">
        <v>1.24</v>
      </c>
      <c r="D12" s="223">
        <v>0.99</v>
      </c>
      <c r="E12" s="216"/>
      <c r="F12" s="216">
        <v>2</v>
      </c>
      <c r="G12" s="216">
        <v>1.53</v>
      </c>
      <c r="H12" s="1"/>
      <c r="I12" s="1" t="s">
        <v>498</v>
      </c>
    </row>
    <row r="13" spans="1:9" x14ac:dyDescent="0.35">
      <c r="A13" s="2" t="s">
        <v>597</v>
      </c>
      <c r="B13" s="216">
        <v>1</v>
      </c>
      <c r="C13" s="216">
        <v>0.9</v>
      </c>
      <c r="D13" s="224">
        <v>0.9</v>
      </c>
      <c r="E13" s="216"/>
      <c r="F13" s="216">
        <v>4</v>
      </c>
      <c r="G13" s="216">
        <v>3.06</v>
      </c>
      <c r="H13" s="1"/>
      <c r="I13" s="1" t="s">
        <v>498</v>
      </c>
    </row>
    <row r="14" spans="1:9" x14ac:dyDescent="0.35">
      <c r="A14" s="2" t="s">
        <v>2412</v>
      </c>
      <c r="B14" s="216">
        <v>1</v>
      </c>
      <c r="C14" s="216">
        <v>0.51</v>
      </c>
      <c r="D14" s="223">
        <v>0.7</v>
      </c>
      <c r="E14" s="216"/>
      <c r="F14" s="216">
        <v>5</v>
      </c>
      <c r="G14" s="216">
        <v>3.82</v>
      </c>
      <c r="H14" s="1"/>
      <c r="I14" s="1" t="s">
        <v>498</v>
      </c>
    </row>
    <row r="15" spans="1:9" x14ac:dyDescent="0.35">
      <c r="A15" s="1" t="s">
        <v>492</v>
      </c>
      <c r="B15" s="216">
        <v>1</v>
      </c>
      <c r="C15" s="216">
        <v>0.21</v>
      </c>
      <c r="D15" s="224">
        <v>0.99</v>
      </c>
      <c r="E15" s="216"/>
      <c r="F15" s="216">
        <v>6</v>
      </c>
      <c r="G15" s="216">
        <v>4.59</v>
      </c>
      <c r="H15" s="1"/>
      <c r="I15" s="1" t="s">
        <v>498</v>
      </c>
    </row>
    <row r="16" spans="1:9" x14ac:dyDescent="0.35">
      <c r="A16" s="1" t="s">
        <v>591</v>
      </c>
      <c r="B16" s="216">
        <v>1</v>
      </c>
      <c r="C16" s="216">
        <v>0.87</v>
      </c>
      <c r="D16" s="224">
        <v>0.95</v>
      </c>
      <c r="E16" s="1"/>
      <c r="F16" s="216">
        <v>8</v>
      </c>
      <c r="G16" s="216">
        <v>6.12</v>
      </c>
      <c r="H16" s="1"/>
      <c r="I16" s="1" t="s">
        <v>498</v>
      </c>
    </row>
    <row r="17" spans="1:9" x14ac:dyDescent="0.35">
      <c r="A17" s="1" t="s">
        <v>545</v>
      </c>
      <c r="B17" s="216">
        <v>1</v>
      </c>
      <c r="C17" s="216">
        <v>0.19</v>
      </c>
      <c r="D17" s="224">
        <v>0.7</v>
      </c>
      <c r="E17" s="1"/>
      <c r="F17" s="216">
        <v>10</v>
      </c>
      <c r="G17" s="216">
        <v>7.65</v>
      </c>
      <c r="H17" s="1"/>
      <c r="I17" s="1" t="s">
        <v>498</v>
      </c>
    </row>
    <row r="18" spans="1:9" x14ac:dyDescent="0.35">
      <c r="A18" s="1" t="s">
        <v>488</v>
      </c>
      <c r="B18" s="216">
        <v>1</v>
      </c>
      <c r="C18" s="1">
        <v>0.18</v>
      </c>
      <c r="D18" s="224">
        <v>0.65</v>
      </c>
      <c r="E18" s="1"/>
      <c r="F18" s="216">
        <v>12</v>
      </c>
      <c r="G18" s="216">
        <v>9.17</v>
      </c>
      <c r="H18" s="1"/>
      <c r="I18" s="1" t="s">
        <v>498</v>
      </c>
    </row>
    <row r="19" spans="1:9" x14ac:dyDescent="0.35">
      <c r="A19" s="222" t="s">
        <v>501</v>
      </c>
      <c r="B19" s="216">
        <v>1</v>
      </c>
      <c r="C19" s="216">
        <v>0.61</v>
      </c>
      <c r="D19" s="223">
        <v>0.7</v>
      </c>
      <c r="E19" s="1"/>
      <c r="F19" s="216">
        <v>14</v>
      </c>
      <c r="G19" s="216">
        <v>10.7</v>
      </c>
      <c r="H19" s="1"/>
      <c r="I19" s="1" t="s">
        <v>498</v>
      </c>
    </row>
    <row r="20" spans="1:9" x14ac:dyDescent="0.35">
      <c r="A20" s="222" t="s">
        <v>391</v>
      </c>
      <c r="B20" s="216">
        <v>1</v>
      </c>
      <c r="C20" s="216">
        <v>0.33</v>
      </c>
      <c r="D20" s="223">
        <v>0.94</v>
      </c>
      <c r="E20" s="1"/>
      <c r="F20" s="216">
        <v>16</v>
      </c>
      <c r="G20" s="216">
        <v>12.23</v>
      </c>
      <c r="H20" s="1"/>
      <c r="I20" s="1" t="s">
        <v>498</v>
      </c>
    </row>
    <row r="21" spans="1:9" x14ac:dyDescent="0.35">
      <c r="A21" s="33" t="s">
        <v>527</v>
      </c>
      <c r="B21" s="216">
        <v>1</v>
      </c>
      <c r="C21" s="216">
        <v>1</v>
      </c>
      <c r="D21" s="223">
        <v>0.87</v>
      </c>
      <c r="E21" s="1"/>
      <c r="F21" s="216">
        <v>20</v>
      </c>
      <c r="G21" s="216">
        <v>15.29</v>
      </c>
      <c r="H21" s="1"/>
      <c r="I21" s="1" t="s">
        <v>498</v>
      </c>
    </row>
    <row r="22" spans="1:9" x14ac:dyDescent="0.35">
      <c r="A22" s="2" t="s">
        <v>595</v>
      </c>
      <c r="B22" s="216">
        <v>1</v>
      </c>
      <c r="C22" s="216">
        <v>0.91</v>
      </c>
      <c r="D22" s="224">
        <v>0.9</v>
      </c>
      <c r="E22" s="1"/>
      <c r="F22" s="216">
        <v>25</v>
      </c>
      <c r="G22" s="216">
        <v>19.11</v>
      </c>
      <c r="H22" s="1"/>
      <c r="I22" s="1" t="s">
        <v>498</v>
      </c>
    </row>
    <row r="23" spans="1:9" x14ac:dyDescent="0.35">
      <c r="A23" s="222" t="s">
        <v>500</v>
      </c>
      <c r="B23" s="216">
        <v>1</v>
      </c>
      <c r="C23" s="216">
        <v>0.42</v>
      </c>
      <c r="D23" s="223">
        <v>0.96</v>
      </c>
      <c r="E23" s="1"/>
      <c r="F23" s="216">
        <v>30</v>
      </c>
      <c r="G23" s="216">
        <v>22.94</v>
      </c>
      <c r="H23" s="1"/>
      <c r="I23" s="1" t="s">
        <v>498</v>
      </c>
    </row>
    <row r="24" spans="1:9" x14ac:dyDescent="0.35">
      <c r="A24" s="222" t="s">
        <v>355</v>
      </c>
      <c r="B24" s="216">
        <v>1</v>
      </c>
      <c r="C24" s="216">
        <v>0.32</v>
      </c>
      <c r="D24" s="223">
        <v>0.81</v>
      </c>
      <c r="E24" s="1"/>
      <c r="F24" s="216">
        <v>35</v>
      </c>
      <c r="G24" s="216">
        <v>26.76</v>
      </c>
      <c r="H24" s="1"/>
      <c r="I24" s="1" t="s">
        <v>498</v>
      </c>
    </row>
    <row r="25" spans="1:9" x14ac:dyDescent="0.35">
      <c r="A25" s="222" t="s">
        <v>516</v>
      </c>
      <c r="B25" s="216">
        <v>1</v>
      </c>
      <c r="C25" s="216">
        <v>0.27</v>
      </c>
      <c r="D25" s="223">
        <v>0.87</v>
      </c>
      <c r="E25" s="1"/>
      <c r="F25" s="216">
        <v>40</v>
      </c>
      <c r="G25" s="216">
        <v>30.58</v>
      </c>
      <c r="H25" s="1"/>
      <c r="I25" s="1" t="s">
        <v>498</v>
      </c>
    </row>
    <row r="26" spans="1:9" x14ac:dyDescent="0.35">
      <c r="A26" s="222" t="s">
        <v>503</v>
      </c>
      <c r="B26" s="216">
        <v>1</v>
      </c>
      <c r="C26" s="216">
        <v>0.21</v>
      </c>
      <c r="D26" s="223">
        <v>0.91</v>
      </c>
      <c r="E26" s="1"/>
      <c r="F26" s="598" t="s">
        <v>2418</v>
      </c>
      <c r="G26" s="216">
        <v>8</v>
      </c>
      <c r="H26" s="1"/>
      <c r="I26" s="1" t="s">
        <v>2401</v>
      </c>
    </row>
    <row r="27" spans="1:9" x14ac:dyDescent="0.35">
      <c r="A27" s="1" t="s">
        <v>512</v>
      </c>
      <c r="B27" s="216">
        <v>1</v>
      </c>
      <c r="C27" s="210">
        <v>0.17</v>
      </c>
      <c r="D27" s="224">
        <v>0.95</v>
      </c>
      <c r="E27" s="1"/>
      <c r="F27" s="598" t="s">
        <v>2419</v>
      </c>
      <c r="G27" s="216">
        <v>10</v>
      </c>
      <c r="H27" s="1"/>
      <c r="I27" s="1" t="s">
        <v>2401</v>
      </c>
    </row>
    <row r="28" spans="1:9" x14ac:dyDescent="0.35">
      <c r="A28" s="1" t="s">
        <v>496</v>
      </c>
      <c r="B28" s="216">
        <v>1</v>
      </c>
      <c r="C28" s="210">
        <v>0.21</v>
      </c>
      <c r="D28" s="224">
        <v>0.87</v>
      </c>
      <c r="E28" s="1"/>
      <c r="F28" s="598" t="s">
        <v>2420</v>
      </c>
      <c r="G28" s="1">
        <v>14</v>
      </c>
      <c r="H28" s="1"/>
      <c r="I28" s="1" t="s">
        <v>2401</v>
      </c>
    </row>
    <row r="29" spans="1:9" x14ac:dyDescent="0.35">
      <c r="A29" s="1" t="s">
        <v>487</v>
      </c>
      <c r="B29" s="216">
        <v>1</v>
      </c>
      <c r="C29" s="210">
        <v>0.22</v>
      </c>
      <c r="D29" s="224">
        <v>0.91</v>
      </c>
      <c r="E29" s="1"/>
      <c r="F29" s="1"/>
      <c r="G29" s="1"/>
      <c r="H29" s="1"/>
      <c r="I29" s="1"/>
    </row>
    <row r="30" spans="1:9" x14ac:dyDescent="0.35">
      <c r="A30" s="2" t="s">
        <v>598</v>
      </c>
      <c r="B30" s="216">
        <v>1</v>
      </c>
      <c r="C30" s="216">
        <v>0.23</v>
      </c>
      <c r="D30" s="224">
        <v>0.91</v>
      </c>
      <c r="F30" s="1"/>
      <c r="G30" s="1"/>
      <c r="H30" s="1"/>
      <c r="I30" s="1"/>
    </row>
    <row r="31" spans="1:9" x14ac:dyDescent="0.35">
      <c r="A31" s="1" t="s">
        <v>2413</v>
      </c>
      <c r="B31" s="216">
        <v>1</v>
      </c>
      <c r="C31" s="210">
        <v>0.17</v>
      </c>
      <c r="D31" s="224">
        <v>0.9</v>
      </c>
      <c r="F31" s="1"/>
      <c r="H31" s="1"/>
      <c r="I31" s="1"/>
    </row>
    <row r="32" spans="1:9" x14ac:dyDescent="0.35">
      <c r="A32" s="26" t="s">
        <v>2414</v>
      </c>
      <c r="B32" s="216">
        <v>1</v>
      </c>
      <c r="C32" s="216">
        <v>0.17</v>
      </c>
      <c r="D32" s="224">
        <v>0.9</v>
      </c>
    </row>
    <row r="33" spans="1:7" x14ac:dyDescent="0.35">
      <c r="A33" s="1" t="s">
        <v>493</v>
      </c>
      <c r="B33" s="216">
        <v>1</v>
      </c>
      <c r="C33" s="1">
        <v>0.92</v>
      </c>
      <c r="D33" s="224">
        <v>0.5</v>
      </c>
    </row>
    <row r="34" spans="1:7" x14ac:dyDescent="0.35">
      <c r="A34" s="222" t="s">
        <v>518</v>
      </c>
      <c r="B34" s="216">
        <v>1</v>
      </c>
      <c r="C34" s="216">
        <v>1.25</v>
      </c>
      <c r="D34" s="223">
        <v>0</v>
      </c>
      <c r="G34" s="290"/>
    </row>
    <row r="35" spans="1:7" x14ac:dyDescent="0.35">
      <c r="A35" s="222" t="s">
        <v>517</v>
      </c>
      <c r="B35" s="216">
        <v>1</v>
      </c>
      <c r="C35" s="216">
        <v>1.25</v>
      </c>
      <c r="D35" s="223">
        <v>0.99</v>
      </c>
    </row>
    <row r="36" spans="1:7" x14ac:dyDescent="0.35">
      <c r="A36" s="222" t="s">
        <v>520</v>
      </c>
      <c r="B36" s="216">
        <v>1</v>
      </c>
      <c r="C36" s="216">
        <v>1.25</v>
      </c>
      <c r="D36" s="223">
        <v>0.7</v>
      </c>
    </row>
    <row r="37" spans="1:7" x14ac:dyDescent="0.35">
      <c r="A37" s="2" t="s">
        <v>601</v>
      </c>
      <c r="B37" s="216">
        <v>1</v>
      </c>
      <c r="C37" s="216">
        <v>0.41</v>
      </c>
      <c r="D37" s="224">
        <v>0.9</v>
      </c>
    </row>
    <row r="38" spans="1:7" x14ac:dyDescent="0.35">
      <c r="A38" s="2" t="s">
        <v>513</v>
      </c>
      <c r="B38" s="216">
        <v>1</v>
      </c>
      <c r="C38" s="1">
        <v>0.27</v>
      </c>
      <c r="D38" s="224">
        <v>0.5</v>
      </c>
    </row>
    <row r="39" spans="1:7" x14ac:dyDescent="0.35">
      <c r="A39" s="222" t="s">
        <v>499</v>
      </c>
      <c r="B39" s="216">
        <v>1</v>
      </c>
      <c r="C39" s="216">
        <v>0.34</v>
      </c>
      <c r="D39" s="223">
        <v>0.95</v>
      </c>
    </row>
    <row r="41" spans="1:7" x14ac:dyDescent="0.35">
      <c r="A41" s="615" t="s">
        <v>2409</v>
      </c>
    </row>
    <row r="42" spans="1:7" x14ac:dyDescent="0.35">
      <c r="A42" s="615" t="s">
        <v>2410</v>
      </c>
    </row>
  </sheetData>
  <dataValidations count="1">
    <dataValidation type="list" allowBlank="1" showInputMessage="1" showErrorMessage="1" sqref="A14">
      <formula1>WasteStream</formula1>
    </dataValidation>
  </dataValidations>
  <pageMargins left="0.7" right="0.7" top="0.75" bottom="0.75" header="0.3" footer="0.3"/>
  <pageSetup paperSize="9" orientation="portrait" horizontalDpi="200" verticalDpi="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X806"/>
  <sheetViews>
    <sheetView topLeftCell="R451" zoomScale="75" zoomScaleNormal="75" workbookViewId="0">
      <selection activeCell="AB492" sqref="AB492"/>
    </sheetView>
  </sheetViews>
  <sheetFormatPr defaultColWidth="9.1328125" defaultRowHeight="12.75" x14ac:dyDescent="0.35"/>
  <cols>
    <col min="1" max="1" width="3.3984375" style="3" customWidth="1"/>
    <col min="2" max="2" width="67" style="3" customWidth="1"/>
    <col min="3" max="3" width="10.73046875" style="3" bestFit="1" customWidth="1"/>
    <col min="4" max="4" width="10.59765625" style="3" customWidth="1"/>
    <col min="5" max="5" width="13" style="3" customWidth="1"/>
    <col min="6" max="6" width="16.3984375" style="3" customWidth="1"/>
    <col min="7" max="7" width="30.3984375" style="3" customWidth="1"/>
    <col min="8" max="8" width="13.265625" style="57" customWidth="1"/>
    <col min="9" max="9" width="13.3984375" style="57" customWidth="1"/>
    <col min="10" max="10" width="3.265625" style="3" customWidth="1"/>
    <col min="11" max="11" width="18.265625" style="3" bestFit="1" customWidth="1"/>
    <col min="12" max="12" width="15.73046875" style="3" customWidth="1"/>
    <col min="13" max="13" width="23.73046875" style="3" customWidth="1"/>
    <col min="14" max="14" width="14.3984375" style="3" customWidth="1"/>
    <col min="15" max="15" width="30.86328125" style="3" customWidth="1"/>
    <col min="16" max="17" width="15.3984375" style="57" customWidth="1"/>
    <col min="18" max="19" width="15.3984375" style="3" customWidth="1"/>
    <col min="20" max="23" width="8.73046875" style="3" customWidth="1"/>
    <col min="24" max="24" width="16.3984375" style="3" bestFit="1" customWidth="1"/>
    <col min="25" max="25" width="7.59765625" style="3" bestFit="1" customWidth="1"/>
    <col min="26" max="26" width="14.59765625" style="3" bestFit="1" customWidth="1"/>
    <col min="27" max="27" width="7.59765625" style="3" bestFit="1" customWidth="1"/>
    <col min="28" max="28" width="21" style="3" customWidth="1"/>
    <col min="29" max="29" width="17.73046875" style="3" customWidth="1"/>
    <col min="30" max="30" width="41.1328125" style="27" bestFit="1" customWidth="1"/>
    <col min="31" max="31" width="18" style="57" customWidth="1"/>
    <col min="32" max="32" width="19.3984375" style="57" customWidth="1"/>
    <col min="33" max="33" width="5.1328125" style="57" customWidth="1"/>
    <col min="34" max="34" width="20.59765625" style="57" customWidth="1"/>
    <col min="35" max="35" width="13.265625" style="3" bestFit="1" customWidth="1"/>
    <col min="36" max="36" width="20.59765625" style="3" customWidth="1"/>
    <col min="37" max="37" width="13.265625" style="3" bestFit="1" customWidth="1"/>
    <col min="38" max="38" width="20.59765625" style="3" customWidth="1"/>
    <col min="39" max="42" width="15.86328125" style="57" customWidth="1"/>
    <col min="43" max="43" width="9.1328125" style="3"/>
    <col min="44" max="44" width="16.3984375" style="3" bestFit="1" customWidth="1"/>
    <col min="45" max="45" width="7.59765625" style="3" bestFit="1" customWidth="1"/>
    <col min="46" max="46" width="14.59765625" style="3" bestFit="1" customWidth="1"/>
    <col min="47" max="47" width="7.59765625" style="3" bestFit="1" customWidth="1"/>
    <col min="48" max="48" width="14.73046875" style="3" bestFit="1" customWidth="1"/>
    <col min="49" max="49" width="11.86328125" style="3" customWidth="1"/>
    <col min="50" max="16384" width="9.1328125" style="3"/>
  </cols>
  <sheetData>
    <row r="1" spans="2:49" ht="30" customHeight="1" x14ac:dyDescent="0.35">
      <c r="B1" s="225" t="s">
        <v>67</v>
      </c>
      <c r="AG1" s="3"/>
      <c r="AH1" s="3"/>
      <c r="AO1" s="3"/>
      <c r="AP1" s="3"/>
    </row>
    <row r="2" spans="2:49" x14ac:dyDescent="0.35">
      <c r="B2" s="4" t="s">
        <v>33</v>
      </c>
      <c r="H2" s="226" t="s">
        <v>37</v>
      </c>
      <c r="I2" s="227"/>
      <c r="X2" s="4" t="s">
        <v>38</v>
      </c>
      <c r="AE2" s="228" t="s">
        <v>39</v>
      </c>
      <c r="AF2" s="229"/>
      <c r="AG2" s="3"/>
      <c r="AH2" s="3"/>
      <c r="AO2" s="3"/>
      <c r="AP2" s="3"/>
      <c r="AR2" s="4" t="s">
        <v>38</v>
      </c>
    </row>
    <row r="3" spans="2:49" x14ac:dyDescent="0.35">
      <c r="B3" s="4" t="s">
        <v>40</v>
      </c>
      <c r="E3" s="4" t="s">
        <v>23</v>
      </c>
      <c r="H3" s="230" t="s">
        <v>41</v>
      </c>
      <c r="I3" s="231"/>
      <c r="J3" s="232"/>
      <c r="K3" s="233" t="s">
        <v>30</v>
      </c>
      <c r="L3" s="232"/>
      <c r="M3" s="233" t="s">
        <v>466</v>
      </c>
      <c r="N3" s="232"/>
      <c r="O3" s="234" t="s">
        <v>42</v>
      </c>
      <c r="P3" s="230" t="s">
        <v>43</v>
      </c>
      <c r="Q3" s="235"/>
      <c r="R3" s="233" t="s">
        <v>44</v>
      </c>
      <c r="S3" s="232"/>
      <c r="X3" s="233" t="s">
        <v>6</v>
      </c>
      <c r="Y3" s="232"/>
      <c r="Z3" s="233" t="s">
        <v>45</v>
      </c>
      <c r="AA3" s="232"/>
      <c r="AB3" s="236" t="s">
        <v>46</v>
      </c>
      <c r="AC3" s="232"/>
      <c r="AE3" s="237" t="s">
        <v>41</v>
      </c>
      <c r="AF3" s="238"/>
      <c r="AG3" s="232"/>
      <c r="AH3" s="233" t="s">
        <v>30</v>
      </c>
      <c r="AI3" s="232"/>
      <c r="AJ3" s="233" t="s">
        <v>32</v>
      </c>
      <c r="AK3" s="232"/>
      <c r="AM3" s="237" t="s">
        <v>43</v>
      </c>
      <c r="AN3" s="239"/>
      <c r="AO3" s="233" t="s">
        <v>44</v>
      </c>
      <c r="AP3" s="232"/>
      <c r="AR3" s="233" t="s">
        <v>6</v>
      </c>
      <c r="AS3" s="232"/>
      <c r="AT3" s="233" t="s">
        <v>45</v>
      </c>
      <c r="AU3" s="232"/>
      <c r="AV3" s="236" t="s">
        <v>46</v>
      </c>
      <c r="AW3" s="232"/>
    </row>
    <row r="4" spans="2:49" x14ac:dyDescent="0.35">
      <c r="B4" s="4" t="s">
        <v>47</v>
      </c>
      <c r="C4" s="4"/>
      <c r="D4" s="4"/>
      <c r="E4" s="4" t="s">
        <v>48</v>
      </c>
      <c r="F4" s="4" t="s">
        <v>49</v>
      </c>
      <c r="G4" s="4"/>
      <c r="H4" s="240" t="s">
        <v>48</v>
      </c>
      <c r="I4" s="241" t="s">
        <v>49</v>
      </c>
      <c r="J4" s="242" t="s">
        <v>50</v>
      </c>
      <c r="K4" s="243" t="s">
        <v>48</v>
      </c>
      <c r="L4" s="242" t="s">
        <v>49</v>
      </c>
      <c r="M4" s="243" t="s">
        <v>48</v>
      </c>
      <c r="N4" s="242" t="s">
        <v>49</v>
      </c>
      <c r="O4" s="244" t="s">
        <v>51</v>
      </c>
      <c r="P4" s="240" t="s">
        <v>52</v>
      </c>
      <c r="Q4" s="245" t="s">
        <v>2</v>
      </c>
      <c r="R4" s="243" t="s">
        <v>52</v>
      </c>
      <c r="S4" s="242" t="s">
        <v>2</v>
      </c>
      <c r="U4" s="4" t="s">
        <v>53</v>
      </c>
      <c r="V4" s="4" t="s">
        <v>54</v>
      </c>
      <c r="W4" s="4" t="s">
        <v>55</v>
      </c>
      <c r="X4" s="243" t="s">
        <v>52</v>
      </c>
      <c r="Y4" s="242" t="s">
        <v>2</v>
      </c>
      <c r="Z4" s="243" t="s">
        <v>52</v>
      </c>
      <c r="AA4" s="242" t="s">
        <v>2</v>
      </c>
      <c r="AB4" s="8" t="s">
        <v>52</v>
      </c>
      <c r="AC4" s="242" t="s">
        <v>2</v>
      </c>
      <c r="AE4" s="246" t="s">
        <v>48</v>
      </c>
      <c r="AF4" s="247" t="s">
        <v>49</v>
      </c>
      <c r="AG4" s="242"/>
      <c r="AH4" s="243" t="s">
        <v>48</v>
      </c>
      <c r="AI4" s="242" t="s">
        <v>49</v>
      </c>
      <c r="AJ4" s="243" t="s">
        <v>48</v>
      </c>
      <c r="AK4" s="242" t="s">
        <v>49</v>
      </c>
      <c r="AM4" s="246" t="s">
        <v>52</v>
      </c>
      <c r="AN4" s="248" t="s">
        <v>2</v>
      </c>
      <c r="AO4" s="243" t="s">
        <v>52</v>
      </c>
      <c r="AP4" s="242" t="s">
        <v>2</v>
      </c>
      <c r="AR4" s="243" t="s">
        <v>52</v>
      </c>
      <c r="AS4" s="242" t="s">
        <v>2</v>
      </c>
      <c r="AT4" s="243" t="s">
        <v>52</v>
      </c>
      <c r="AU4" s="242" t="s">
        <v>2</v>
      </c>
      <c r="AV4" s="8" t="s">
        <v>52</v>
      </c>
      <c r="AW4" s="242" t="s">
        <v>2</v>
      </c>
    </row>
    <row r="5" spans="2:49" x14ac:dyDescent="0.35">
      <c r="B5" s="31" t="str">
        <f t="shared" ref="B5:B38" si="0">$AD384</f>
        <v>Aluminium (17 04 02)</v>
      </c>
      <c r="C5" s="35"/>
      <c r="D5" s="35"/>
      <c r="E5" s="32">
        <f t="array" ref="E5">SUM(IF(('Estimated Waste'!$B$6:$B$205=$B$2)*('Estimated Waste'!$C$6:$C$205=$B5),'Estimated Waste'!M$6:M$205,0))</f>
        <v>0</v>
      </c>
      <c r="F5" s="32">
        <f t="array" ref="F5">SUM(IF(('Estimated Waste'!$B$6:$B$205=$B$2)*('Estimated Waste'!$C$6:$C$205=$B5),'Estimated Waste'!N$6:N$205,0))</f>
        <v>0</v>
      </c>
      <c r="G5" s="218"/>
      <c r="H5" s="249">
        <f>E5</f>
        <v>0</v>
      </c>
      <c r="I5" s="249">
        <f>F5</f>
        <v>0</v>
      </c>
      <c r="J5" s="99"/>
      <c r="K5" s="18">
        <f t="array" ref="K5">SUM(IF(('Estimated Waste'!$B$6:$B$205=$B$2)*('Estimated Waste'!$C$6:$C$205=$B5)*('Estimated Waste'!$D$6:$D$205=$B$42),'Estimated Waste'!M$6:M$205,0))</f>
        <v>0</v>
      </c>
      <c r="L5" s="18">
        <f t="array" ref="L5">SUM(IF(('Estimated Waste'!$B$6:$B$205=$B$2)*('Estimated Waste'!$C$6:$C$205=$B5)*('Estimated Waste'!$D$6:$D$205=$B$42),'Estimated Waste'!N$6:N$205,0))</f>
        <v>0</v>
      </c>
      <c r="M5" s="18">
        <f t="array" ref="M5">SUM(IF(('Estimated Waste'!$B$6:$B$205=$B$2)*('Estimated Waste'!$C$6:$C$205=$B5)*('Estimated Waste'!$D$6:$D$205=$B$43),'Estimated Waste'!M$6:M$205,0))</f>
        <v>0</v>
      </c>
      <c r="N5" s="18">
        <f t="array" ref="N5">SUM(IF(('Estimated Waste'!$B$6:$B$205=$B$2)*('Estimated Waste'!$C$6:$C$205=$B5)*('Estimated Waste'!$D$6:$D$205=$B$43),'Estimated Waste'!N$6:N$205,0))</f>
        <v>0</v>
      </c>
      <c r="O5" s="250"/>
      <c r="P5" s="251">
        <f t="array" ref="P5">SUM(IF(('Estimated Waste'!$B$6:$B$205=$B$2)*('Estimated Waste'!$C$6:$C$205=$B5)*('Estimated Waste'!$D$6:$D$205=$B$45),'Estimated Waste'!M$6:M$205,0))+SUM(IF(('Estimated Waste'!$B$6:$B$205=$B$2)*('Estimated Waste'!$C$6:$C$205=$B5)*('Estimated Waste'!$D$6:$D$205=$B$44),'Estimated Waste'!S$6:S$205,0))</f>
        <v>0</v>
      </c>
      <c r="Q5" s="251">
        <f t="array" ref="Q5">SUM(IF(('Estimated Waste'!$B$6:$B$205=$B$2)*('Estimated Waste'!$C$6:$C$205=$B5)*('Estimated Waste'!$D$6:$D$205=$B$45),'Estimated Waste'!N$6:N$205,0))+SUM(IF(('Estimated Waste'!$B$6:$B$205=$B$2)*('Estimated Waste'!$C$6:$C$205=$B5)*('Estimated Waste'!$D$6:$D$205=$B$44),'Estimated Waste'!T$6:T$205,0))</f>
        <v>0</v>
      </c>
      <c r="R5" s="190">
        <f t="array" ref="R5">SUM(IF(('Estimated Waste'!$B$6:$B$205=$B$2)*('Estimated Waste'!$C$6:$C$205=$B5)*('Estimated Waste'!$D$6:$D$205=$B$44),'Estimated Waste'!M$6:M$205,0))-SUM(IF(('Estimated Waste'!$B$6:$B$205=$B$2)*('Estimated Waste'!$C$6:$C$205=$B5)*('Estimated Waste'!$D$6:$D$205=$B$44),'Estimated Waste'!S$6:S$205,0))</f>
        <v>0</v>
      </c>
      <c r="S5" s="190">
        <f t="array" ref="S5">SUM(IF(('Estimated Waste'!$B$6:$B$205=$B$2)*('Estimated Waste'!$C$6:$C$205=$B5)*('Estimated Waste'!$D$6:$D$205=$B$44),'Estimated Waste'!N$6:N$205,0))-SUM(IF(('Estimated Waste'!$B$6:$B$205=$B$2)*('Estimated Waste'!$C$6:$C$205=$B5)*('Estimated Waste'!$D$6:$D$205=$B$44),'Estimated Waste'!T$6:T$205,0))</f>
        <v>0</v>
      </c>
      <c r="T5" s="23"/>
      <c r="X5" s="100">
        <f>$U5*$M5</f>
        <v>0</v>
      </c>
      <c r="Y5" s="99">
        <f>$U5*$N5</f>
        <v>0</v>
      </c>
      <c r="Z5" s="100">
        <f>$V5*$M5</f>
        <v>0</v>
      </c>
      <c r="AA5" s="99">
        <f>$V5*$N5</f>
        <v>0</v>
      </c>
      <c r="AB5" s="100">
        <f>$W5*$M5</f>
        <v>0</v>
      </c>
      <c r="AC5" s="99">
        <f>$W5*$N5</f>
        <v>0</v>
      </c>
      <c r="AE5" s="252">
        <f t="array" ref="AE5">SUM(IF(('Actual Waste'!$C$7:$C$206=$B$2)*('Actual Waste'!$D$7:$D$206=$B5),'Actual Waste'!U$7:U$206,0))</f>
        <v>0</v>
      </c>
      <c r="AF5" s="252">
        <f t="array" ref="AF5">SUM(IF(('Actual Waste'!$C$7:$C$206=$B$2)*('Actual Waste'!$D$7:$D$206=$B5),'Actual Waste'!V$7:V$206,0))</f>
        <v>0</v>
      </c>
      <c r="AG5" s="99"/>
      <c r="AH5" s="252">
        <f t="array" ref="AH5">SUM(IF(('Actual Waste'!$C$7:$C$206=$B$2)*('Actual Waste'!$D$7:$D$206=$B5)*('Actual Waste'!$G$7:$G$206=$B$42),'Actual Waste'!U$7:U$206,0))</f>
        <v>0</v>
      </c>
      <c r="AI5" s="252">
        <f t="array" ref="AI5">SUM(IF(('Actual Waste'!$C$7:$C$206=$B$2)*('Actual Waste'!$D$7:$D$206=$B5)*('Actual Waste'!$G$7:$G$206=$B$42),'Actual Waste'!V$7:V$206,0))</f>
        <v>0</v>
      </c>
      <c r="AJ5" s="252">
        <f t="array" ref="AJ5">SUM(IF(('Actual Waste'!$C$7:$C$206=$B$2)*('Actual Waste'!$D$7:$D$206=$B5)*('Actual Waste'!$G$7:$G$206=$B$43),'Actual Waste'!U$7:U$206,0))</f>
        <v>0</v>
      </c>
      <c r="AK5" s="252">
        <f t="array" ref="AK5">SUM(IF(('Actual Waste'!$C$7:$C$206=$B$2)*('Actual Waste'!$D$7:$D$206=$B5)*('Actual Waste'!$G$7:$G$206=$B$43),'Actual Waste'!V$7:V$206,0))</f>
        <v>0</v>
      </c>
      <c r="AM5" s="252">
        <f t="array" ref="AM5">SUM(IF(('Actual Waste'!$C$7:$C$206=$B$2)*('Actual Waste'!$D$7:$D$206=$B5)*('Actual Waste'!$G$7:$G$206=$B$45),'Actual Waste'!U$7:U$206,0))+SUM(IF(('Actual Waste'!$C$7:$C$206=$B$2)*('Actual Waste'!$D$7:$D$206=$B5)*('Actual Waste'!$G$7:$G$206=$B$44),'Actual Waste'!W$7:W$206,0))</f>
        <v>0</v>
      </c>
      <c r="AN5" s="252">
        <f t="array" ref="AN5">SUM(IF(('Actual Waste'!$C$7:$C$206=$B$2)*('Actual Waste'!$D$7:$D$206=$B5)*('Actual Waste'!$G$7:$G$206=$B$45),'Actual Waste'!V$7:V$206,0))+SUM(IF(('Actual Waste'!$C$7:$C$206=$B$2)*('Actual Waste'!$D$7:$D$206=$B5)*('Actual Waste'!$G$7:$G$206=$B$44),'Actual Waste'!X$7:X$206,0))</f>
        <v>0</v>
      </c>
      <c r="AO5" s="252">
        <f t="array" ref="AO5">SUM(IF(('Actual Waste'!$C$7:$C$206=$B$2)*('Actual Waste'!$D$7:$D$206=$B5)*('Actual Waste'!$G$7:$G$206=$B$44),'Actual Waste'!U$7:U$206,0))-SUM(IF(('Actual Waste'!$C$7:$C$206=$B$2)*('Actual Waste'!$D$7:$D$206=$B5)*('Actual Waste'!$G$7:$G$206=$B$44),'Actual Waste'!W$7:W$206,0))</f>
        <v>0</v>
      </c>
      <c r="AP5" s="252">
        <f t="array" ref="AP5">SUM(IF(('Actual Waste'!$C$7:$C$206=$B$2)*('Actual Waste'!$D$7:$D$206=$B5)*('Actual Waste'!$G$7:$G$206=$B$44),'Actual Waste'!V$7:V$206,0))-SUM(IF(('Actual Waste'!$C$7:$C$206=$B$2)*('Actual Waste'!$D$7:$D$206=$B5)*('Actual Waste'!$G$7:$G$206=$B$44),'Actual Waste'!X$7:X$206,0))</f>
        <v>0</v>
      </c>
      <c r="AR5" s="100"/>
      <c r="AS5" s="99"/>
      <c r="AT5" s="100"/>
      <c r="AU5" s="99"/>
      <c r="AV5" s="5"/>
      <c r="AW5" s="99"/>
    </row>
    <row r="6" spans="2:49" x14ac:dyDescent="0.35">
      <c r="B6" s="31" t="str">
        <f t="shared" si="0"/>
        <v>Asbestos cement (17 06 05*)</v>
      </c>
      <c r="C6" s="35"/>
      <c r="D6" s="35"/>
      <c r="E6" s="32">
        <f t="array" ref="E6">SUM(IF(('Estimated Waste'!$B$6:$B$205=$B$2)*('Estimated Waste'!$C$6:$C$205=$B6),'Estimated Waste'!M$6:M$205,0))</f>
        <v>0</v>
      </c>
      <c r="F6" s="32">
        <f t="array" ref="F6">SUM(IF(('Estimated Waste'!$B$6:$B$205=$B$2)*('Estimated Waste'!$C$6:$C$205=$B6),'Estimated Waste'!N$6:N$205,0))</f>
        <v>0</v>
      </c>
      <c r="G6" s="218"/>
      <c r="H6" s="249">
        <f t="shared" ref="H6:H41" si="1">E6</f>
        <v>0</v>
      </c>
      <c r="I6" s="249">
        <f t="shared" ref="I6:I41" si="2">F6</f>
        <v>0</v>
      </c>
      <c r="J6" s="99"/>
      <c r="K6" s="18">
        <f t="array" ref="K6">SUM(IF(('Estimated Waste'!$B$6:$B$205=$B$2)*('Estimated Waste'!$C$6:$C$205=$B6)*('Estimated Waste'!$D$6:$D$205=$B$42),'Estimated Waste'!M$6:M$205,0))</f>
        <v>0</v>
      </c>
      <c r="L6" s="18">
        <f t="array" ref="L6">SUM(IF(('Estimated Waste'!$B$6:$B$205=$B$2)*('Estimated Waste'!$C$6:$C$205=$B6)*('Estimated Waste'!$D$6:$D$205=$B$42),'Estimated Waste'!N$6:N$205,0))</f>
        <v>0</v>
      </c>
      <c r="M6" s="18">
        <f t="array" ref="M6">SUM(IF(('Estimated Waste'!$B$6:$B$205=$B$2)*('Estimated Waste'!$C$6:$C$205=$B6)*('Estimated Waste'!$D$6:$D$205=$B$43),'Estimated Waste'!M$6:M$205,0))</f>
        <v>0</v>
      </c>
      <c r="N6" s="18">
        <f t="array" ref="N6">SUM(IF(('Estimated Waste'!$B$6:$B$205=$B$2)*('Estimated Waste'!$C$6:$C$205=$B6)*('Estimated Waste'!$D$6:$D$205=$B$43),'Estimated Waste'!N$6:N$205,0))</f>
        <v>0</v>
      </c>
      <c r="O6" s="250"/>
      <c r="P6" s="251">
        <f t="array" ref="P6">SUM(IF(('Estimated Waste'!$B$6:$B$205=$B$2)*('Estimated Waste'!$C$6:$C$205=$B6)*('Estimated Waste'!$D$6:$D$205=$B$45),'Estimated Waste'!M$6:M$205,0))+SUM(IF(('Estimated Waste'!$B$6:$B$205=$B$2)*('Estimated Waste'!$C$6:$C$205=$B6)*('Estimated Waste'!$D$6:$D$205=$B$44),'Estimated Waste'!S$6:S$205,0))</f>
        <v>0</v>
      </c>
      <c r="Q6" s="251">
        <f t="array" ref="Q6">SUM(IF(('Estimated Waste'!$B$6:$B$205=$B$2)*('Estimated Waste'!$C$6:$C$205=$B6)*('Estimated Waste'!$D$6:$D$205=$B$45),'Estimated Waste'!N$6:N$205,0))+SUM(IF(('Estimated Waste'!$B$6:$B$205=$B$2)*('Estimated Waste'!$C$6:$C$205=$B6)*('Estimated Waste'!$D$6:$D$205=$B$44),'Estimated Waste'!T$6:T$205,0))</f>
        <v>0</v>
      </c>
      <c r="R6" s="190">
        <f t="array" ref="R6">SUM(IF(('Estimated Waste'!$B$6:$B$205=$B$2)*('Estimated Waste'!$C$6:$C$205=$B6)*('Estimated Waste'!$D$6:$D$205=$B$44),'Estimated Waste'!M$6:M$205,0))-SUM(IF(('Estimated Waste'!$B$6:$B$205=$B$2)*('Estimated Waste'!$C$6:$C$205=$B6)*('Estimated Waste'!$D$6:$D$205=$B$44),'Estimated Waste'!S$6:S$205,0))</f>
        <v>0</v>
      </c>
      <c r="S6" s="190">
        <f t="array" ref="S6">SUM(IF(('Estimated Waste'!$B$6:$B$205=$B$2)*('Estimated Waste'!$C$6:$C$205=$B6)*('Estimated Waste'!$D$6:$D$205=$B$44),'Estimated Waste'!N$6:N$205,0))-SUM(IF(('Estimated Waste'!$B$6:$B$205=$B$2)*('Estimated Waste'!$C$6:$C$205=$B6)*('Estimated Waste'!$D$6:$D$205=$B$44),'Estimated Waste'!T$6:T$205,0))</f>
        <v>0</v>
      </c>
      <c r="T6" s="23"/>
      <c r="X6" s="100">
        <f t="shared" ref="X6:X41" si="3">$U6*$M6</f>
        <v>0</v>
      </c>
      <c r="Y6" s="99">
        <f t="shared" ref="Y6:Y41" si="4">$U6*$N6</f>
        <v>0</v>
      </c>
      <c r="Z6" s="100">
        <f t="shared" ref="Z6:Z41" si="5">$V6*$M6</f>
        <v>0</v>
      </c>
      <c r="AA6" s="99">
        <f t="shared" ref="AA6:AA41" si="6">$V6*$N6</f>
        <v>0</v>
      </c>
      <c r="AB6" s="100">
        <f t="shared" ref="AB6:AB41" si="7">$W6*$M6</f>
        <v>0</v>
      </c>
      <c r="AC6" s="99">
        <f t="shared" ref="AC6:AC41" si="8">$W6*$N6</f>
        <v>0</v>
      </c>
      <c r="AE6" s="252">
        <f t="array" ref="AE6">SUM(IF(('Actual Waste'!$C$7:$C$206=$B$2)*('Actual Waste'!$D$7:$D$206=$B6),'Actual Waste'!U$7:U$206,0))</f>
        <v>0</v>
      </c>
      <c r="AF6" s="252">
        <f t="array" ref="AF6">SUM(IF(('Actual Waste'!$C$7:$C$206=$B$2)*('Actual Waste'!$D$7:$D$206=$B6),'Actual Waste'!V$7:V$206,0))</f>
        <v>0</v>
      </c>
      <c r="AG6" s="99"/>
      <c r="AH6" s="252">
        <f t="array" ref="AH6">SUM(IF(('Actual Waste'!$C$7:$C$206=$B$2)*('Actual Waste'!$D$7:$D$206=$B6)*('Actual Waste'!$G$7:$G$206=$B$42),'Actual Waste'!U$7:U$206,0))</f>
        <v>0</v>
      </c>
      <c r="AI6" s="252">
        <f t="array" ref="AI6">SUM(IF(('Actual Waste'!$C$7:$C$206=$B$2)*('Actual Waste'!$D$7:$D$206=$B6)*('Actual Waste'!$G$7:$G$206=$B$42),'Actual Waste'!V$7:V$206,0))</f>
        <v>0</v>
      </c>
      <c r="AJ6" s="252">
        <f t="array" ref="AJ6">SUM(IF(('Actual Waste'!$C$7:$C$206=$B$2)*('Actual Waste'!$D$7:$D$206=$B6)*('Actual Waste'!$G$7:$G$206=$B$43),'Actual Waste'!U$7:U$206,0))</f>
        <v>0</v>
      </c>
      <c r="AK6" s="252">
        <f t="array" ref="AK6">SUM(IF(('Actual Waste'!$C$7:$C$206=$B$2)*('Actual Waste'!$D$7:$D$206=$B6)*('Actual Waste'!$G$7:$G$206=$B$43),'Actual Waste'!V$7:V$206,0))</f>
        <v>0</v>
      </c>
      <c r="AM6" s="252">
        <f t="array" ref="AM6">SUM(IF(('Actual Waste'!$C$7:$C$206=$B$2)*('Actual Waste'!$D$7:$D$206=$B6)*('Actual Waste'!$G$7:$G$206=$B$45),'Actual Waste'!U$7:U$206,0))+SUM(IF(('Actual Waste'!$C$7:$C$206=$B$2)*('Actual Waste'!$D$7:$D$206=$B6)*('Actual Waste'!$G$7:$G$206=$B$44),'Actual Waste'!W$7:W$206,0))</f>
        <v>0</v>
      </c>
      <c r="AN6" s="252">
        <f t="array" ref="AN6">SUM(IF(('Actual Waste'!$C$7:$C$206=$B$2)*('Actual Waste'!$D$7:$D$206=$B6)*('Actual Waste'!$G$7:$G$206=$B$45),'Actual Waste'!V$7:V$206,0))+SUM(IF(('Actual Waste'!$C$7:$C$206=$B$2)*('Actual Waste'!$D$7:$D$206=$B6)*('Actual Waste'!$G$7:$G$206=$B$44),'Actual Waste'!X$7:X$206,0))</f>
        <v>0</v>
      </c>
      <c r="AO6" s="252">
        <f t="array" ref="AO6">SUM(IF(('Actual Waste'!$C$7:$C$206=$B$2)*('Actual Waste'!$D$7:$D$206=$B6)*('Actual Waste'!$G$7:$G$206=$B$44),'Actual Waste'!U$7:U$206,0))-SUM(IF(('Actual Waste'!$C$7:$C$206=$B$2)*('Actual Waste'!$D$7:$D$206=$B6)*('Actual Waste'!$G$7:$G$206=$B$44),'Actual Waste'!W$7:W$206,0))</f>
        <v>0</v>
      </c>
      <c r="AP6" s="252">
        <f t="array" ref="AP6">SUM(IF(('Actual Waste'!$C$7:$C$206=$B$2)*('Actual Waste'!$D$7:$D$206=$B6)*('Actual Waste'!$G$7:$G$206=$B$44),'Actual Waste'!V$7:V$206,0))-SUM(IF(('Actual Waste'!$C$7:$C$206=$B$2)*('Actual Waste'!$D$7:$D$206=$B6)*('Actual Waste'!$G$7:$G$206=$B$44),'Actual Waste'!X$7:X$206,0))</f>
        <v>0</v>
      </c>
      <c r="AR6" s="100"/>
      <c r="AS6" s="99"/>
      <c r="AT6" s="100"/>
      <c r="AU6" s="99"/>
      <c r="AV6" s="5"/>
      <c r="AW6" s="99"/>
    </row>
    <row r="7" spans="2:49" x14ac:dyDescent="0.35">
      <c r="B7" s="31" t="str">
        <f t="shared" si="0"/>
        <v>Asbestos insulation (17 06 01*)</v>
      </c>
      <c r="C7" s="35"/>
      <c r="D7" s="35"/>
      <c r="E7" s="32">
        <f t="array" ref="E7">SUM(IF(('Estimated Waste'!$B$6:$B$205=$B$2)*('Estimated Waste'!$C$6:$C$205=$B7),'Estimated Waste'!M$6:M$205,0))</f>
        <v>0</v>
      </c>
      <c r="F7" s="32">
        <f t="array" ref="F7">SUM(IF(('Estimated Waste'!$B$6:$B$205=$B$2)*('Estimated Waste'!$C$6:$C$205=$B7),'Estimated Waste'!N$6:N$205,0))</f>
        <v>0</v>
      </c>
      <c r="G7" s="218"/>
      <c r="H7" s="249">
        <f t="shared" si="1"/>
        <v>0</v>
      </c>
      <c r="I7" s="249">
        <f t="shared" si="2"/>
        <v>0</v>
      </c>
      <c r="J7" s="99"/>
      <c r="K7" s="18">
        <f t="array" ref="K7">SUM(IF(('Estimated Waste'!$B$6:$B$205=$B$2)*('Estimated Waste'!$C$6:$C$205=$B7)*('Estimated Waste'!$D$6:$D$205=$B$42),'Estimated Waste'!M$6:M$205,0))</f>
        <v>0</v>
      </c>
      <c r="L7" s="18">
        <f t="array" ref="L7">SUM(IF(('Estimated Waste'!$B$6:$B$205=$B$2)*('Estimated Waste'!$C$6:$C$205=$B7)*('Estimated Waste'!$D$6:$D$205=$B$42),'Estimated Waste'!N$6:N$205,0))</f>
        <v>0</v>
      </c>
      <c r="M7" s="18">
        <f t="array" ref="M7">SUM(IF(('Estimated Waste'!$B$6:$B$205=$B$2)*('Estimated Waste'!$C$6:$C$205=$B7)*('Estimated Waste'!$D$6:$D$205=$B$43),'Estimated Waste'!M$6:M$205,0))</f>
        <v>0</v>
      </c>
      <c r="N7" s="18">
        <f t="array" ref="N7">SUM(IF(('Estimated Waste'!$B$6:$B$205=$B$2)*('Estimated Waste'!$C$6:$C$205=$B7)*('Estimated Waste'!$D$6:$D$205=$B$43),'Estimated Waste'!N$6:N$205,0))</f>
        <v>0</v>
      </c>
      <c r="O7" s="250"/>
      <c r="P7" s="251">
        <f t="array" ref="P7">SUM(IF(('Estimated Waste'!$B$6:$B$205=$B$2)*('Estimated Waste'!$C$6:$C$205=$B7)*('Estimated Waste'!$D$6:$D$205=$B$45),'Estimated Waste'!M$6:M$205,0))+SUM(IF(('Estimated Waste'!$B$6:$B$205=$B$2)*('Estimated Waste'!$C$6:$C$205=$B7)*('Estimated Waste'!$D$6:$D$205=$B$44),'Estimated Waste'!S$6:S$205,0))</f>
        <v>0</v>
      </c>
      <c r="Q7" s="251">
        <f t="array" ref="Q7">SUM(IF(('Estimated Waste'!$B$6:$B$205=$B$2)*('Estimated Waste'!$C$6:$C$205=$B7)*('Estimated Waste'!$D$6:$D$205=$B$45),'Estimated Waste'!N$6:N$205,0))+SUM(IF(('Estimated Waste'!$B$6:$B$205=$B$2)*('Estimated Waste'!$C$6:$C$205=$B7)*('Estimated Waste'!$D$6:$D$205=$B$44),'Estimated Waste'!T$6:T$205,0))</f>
        <v>0</v>
      </c>
      <c r="R7" s="190">
        <f t="array" ref="R7">SUM(IF(('Estimated Waste'!$B$6:$B$205=$B$2)*('Estimated Waste'!$C$6:$C$205=$B7)*('Estimated Waste'!$D$6:$D$205=$B$44),'Estimated Waste'!M$6:M$205,0))-SUM(IF(('Estimated Waste'!$B$6:$B$205=$B$2)*('Estimated Waste'!$C$6:$C$205=$B7)*('Estimated Waste'!$D$6:$D$205=$B$44),'Estimated Waste'!S$6:S$205,0))</f>
        <v>0</v>
      </c>
      <c r="S7" s="190">
        <f t="array" ref="S7">SUM(IF(('Estimated Waste'!$B$6:$B$205=$B$2)*('Estimated Waste'!$C$6:$C$205=$B7)*('Estimated Waste'!$D$6:$D$205=$B$44),'Estimated Waste'!N$6:N$205,0))-SUM(IF(('Estimated Waste'!$B$6:$B$205=$B$2)*('Estimated Waste'!$C$6:$C$205=$B7)*('Estimated Waste'!$D$6:$D$205=$B$44),'Estimated Waste'!T$6:T$205,0))</f>
        <v>0</v>
      </c>
      <c r="T7" s="23"/>
      <c r="X7" s="100">
        <f t="shared" si="3"/>
        <v>0</v>
      </c>
      <c r="Y7" s="99">
        <f t="shared" si="4"/>
        <v>0</v>
      </c>
      <c r="Z7" s="100">
        <f t="shared" si="5"/>
        <v>0</v>
      </c>
      <c r="AA7" s="99">
        <f t="shared" si="6"/>
        <v>0</v>
      </c>
      <c r="AB7" s="100">
        <f t="shared" si="7"/>
        <v>0</v>
      </c>
      <c r="AC7" s="99">
        <f t="shared" si="8"/>
        <v>0</v>
      </c>
      <c r="AE7" s="252">
        <f t="array" ref="AE7">SUM(IF(('Actual Waste'!$C$7:$C$206=$B$2)*('Actual Waste'!$D$7:$D$206=$B7),'Actual Waste'!U$7:U$206,0))</f>
        <v>0</v>
      </c>
      <c r="AF7" s="252">
        <f t="array" ref="AF7">SUM(IF(('Actual Waste'!$C$7:$C$206=$B$2)*('Actual Waste'!$D$7:$D$206=$B7),'Actual Waste'!V$7:V$206,0))</f>
        <v>0</v>
      </c>
      <c r="AG7" s="99"/>
      <c r="AH7" s="252">
        <f t="array" ref="AH7">SUM(IF(('Actual Waste'!$C$7:$C$206=$B$2)*('Actual Waste'!$D$7:$D$206=$B7)*('Actual Waste'!$G$7:$G$206=$B$42),'Actual Waste'!U$7:U$206,0))</f>
        <v>0</v>
      </c>
      <c r="AI7" s="252">
        <f t="array" ref="AI7">SUM(IF(('Actual Waste'!$C$7:$C$206=$B$2)*('Actual Waste'!$D$7:$D$206=$B7)*('Actual Waste'!$G$7:$G$206=$B$42),'Actual Waste'!V$7:V$206,0))</f>
        <v>0</v>
      </c>
      <c r="AJ7" s="252">
        <f t="array" ref="AJ7">SUM(IF(('Actual Waste'!$C$7:$C$206=$B$2)*('Actual Waste'!$D$7:$D$206=$B7)*('Actual Waste'!$G$7:$G$206=$B$43),'Actual Waste'!U$7:U$206,0))</f>
        <v>0</v>
      </c>
      <c r="AK7" s="252">
        <f t="array" ref="AK7">SUM(IF(('Actual Waste'!$C$7:$C$206=$B$2)*('Actual Waste'!$D$7:$D$206=$B7)*('Actual Waste'!$G$7:$G$206=$B$43),'Actual Waste'!V$7:V$206,0))</f>
        <v>0</v>
      </c>
      <c r="AM7" s="252">
        <f t="array" ref="AM7">SUM(IF(('Actual Waste'!$C$7:$C$206=$B$2)*('Actual Waste'!$D$7:$D$206=$B7)*('Actual Waste'!$G$7:$G$206=$B$45),'Actual Waste'!U$7:U$206,0))+SUM(IF(('Actual Waste'!$C$7:$C$206=$B$2)*('Actual Waste'!$D$7:$D$206=$B7)*('Actual Waste'!$G$7:$G$206=$B$44),'Actual Waste'!W$7:W$206,0))</f>
        <v>0</v>
      </c>
      <c r="AN7" s="252">
        <f t="array" ref="AN7">SUM(IF(('Actual Waste'!$C$7:$C$206=$B$2)*('Actual Waste'!$D$7:$D$206=$B7)*('Actual Waste'!$G$7:$G$206=$B$45),'Actual Waste'!V$7:V$206,0))+SUM(IF(('Actual Waste'!$C$7:$C$206=$B$2)*('Actual Waste'!$D$7:$D$206=$B7)*('Actual Waste'!$G$7:$G$206=$B$44),'Actual Waste'!X$7:X$206,0))</f>
        <v>0</v>
      </c>
      <c r="AO7" s="252">
        <f t="array" ref="AO7">SUM(IF(('Actual Waste'!$C$7:$C$206=$B$2)*('Actual Waste'!$D$7:$D$206=$B7)*('Actual Waste'!$G$7:$G$206=$B$44),'Actual Waste'!U$7:U$206,0))-SUM(IF(('Actual Waste'!$C$7:$C$206=$B$2)*('Actual Waste'!$D$7:$D$206=$B7)*('Actual Waste'!$G$7:$G$206=$B$44),'Actual Waste'!W$7:W$206,0))</f>
        <v>0</v>
      </c>
      <c r="AP7" s="252">
        <f t="array" ref="AP7">SUM(IF(('Actual Waste'!$C$7:$C$206=$B$2)*('Actual Waste'!$D$7:$D$206=$B7)*('Actual Waste'!$G$7:$G$206=$B$44),'Actual Waste'!V$7:V$206,0))-SUM(IF(('Actual Waste'!$C$7:$C$206=$B$2)*('Actual Waste'!$D$7:$D$206=$B7)*('Actual Waste'!$G$7:$G$206=$B$44),'Actual Waste'!X$7:X$206,0))</f>
        <v>0</v>
      </c>
      <c r="AR7" s="100"/>
      <c r="AS7" s="99"/>
      <c r="AT7" s="100"/>
      <c r="AU7" s="99"/>
      <c r="AV7" s="5"/>
      <c r="AW7" s="99"/>
    </row>
    <row r="8" spans="2:49" x14ac:dyDescent="0.35">
      <c r="B8" s="31" t="str">
        <f t="shared" si="0"/>
        <v>Asphalt (17 03 02)</v>
      </c>
      <c r="C8" s="35"/>
      <c r="D8" s="35"/>
      <c r="E8" s="32">
        <f t="array" ref="E8">SUM(IF(('Estimated Waste'!$B$6:$B$205=$B$2)*('Estimated Waste'!$C$6:$C$205=$B8),'Estimated Waste'!M$6:M$205,0))</f>
        <v>0</v>
      </c>
      <c r="F8" s="32">
        <f t="array" ref="F8">SUM(IF(('Estimated Waste'!$B$6:$B$205=$B$2)*('Estimated Waste'!$C$6:$C$205=$B8),'Estimated Waste'!N$6:N$205,0))</f>
        <v>0</v>
      </c>
      <c r="G8" s="218"/>
      <c r="H8" s="249">
        <f>E8</f>
        <v>0</v>
      </c>
      <c r="I8" s="249">
        <f>F8</f>
        <v>0</v>
      </c>
      <c r="J8" s="99"/>
      <c r="K8" s="18">
        <f t="array" ref="K8">SUM(IF(('Estimated Waste'!$B$6:$B$205=$B$2)*('Estimated Waste'!$C$6:$C$205=$B8)*('Estimated Waste'!$D$6:$D$205=$B$42),'Estimated Waste'!M$6:M$205,0))</f>
        <v>0</v>
      </c>
      <c r="L8" s="18">
        <f t="array" ref="L8">SUM(IF(('Estimated Waste'!$B$6:$B$205=$B$2)*('Estimated Waste'!$C$6:$C$205=$B8)*('Estimated Waste'!$D$6:$D$205=$B$42),'Estimated Waste'!N$6:N$205,0))</f>
        <v>0</v>
      </c>
      <c r="M8" s="18">
        <f t="array" ref="M8">SUM(IF(('Estimated Waste'!$B$6:$B$205=$B$2)*('Estimated Waste'!$C$6:$C$205=$B8)*('Estimated Waste'!$D$6:$D$205=$B$43),'Estimated Waste'!M$6:M$205,0))</f>
        <v>0</v>
      </c>
      <c r="N8" s="18">
        <f t="array" ref="N8">SUM(IF(('Estimated Waste'!$B$6:$B$205=$B$2)*('Estimated Waste'!$C$6:$C$205=$B8)*('Estimated Waste'!$D$6:$D$205=$B$43),'Estimated Waste'!N$6:N$205,0))</f>
        <v>0</v>
      </c>
      <c r="O8" s="250"/>
      <c r="P8" s="251">
        <f t="array" ref="P8">SUM(IF(('Estimated Waste'!$B$6:$B$205=$B$2)*('Estimated Waste'!$C$6:$C$205=$B8)*('Estimated Waste'!$D$6:$D$205=$B$45),'Estimated Waste'!M$6:M$205,0))+SUM(IF(('Estimated Waste'!$B$6:$B$205=$B$2)*('Estimated Waste'!$C$6:$C$205=$B8)*('Estimated Waste'!$D$6:$D$205=$B$44),'Estimated Waste'!S$6:S$205,0))</f>
        <v>0</v>
      </c>
      <c r="Q8" s="251">
        <f t="array" ref="Q8">SUM(IF(('Estimated Waste'!$B$6:$B$205=$B$2)*('Estimated Waste'!$C$6:$C$205=$B8)*('Estimated Waste'!$D$6:$D$205=$B$45),'Estimated Waste'!N$6:N$205,0))+SUM(IF(('Estimated Waste'!$B$6:$B$205=$B$2)*('Estimated Waste'!$C$6:$C$205=$B8)*('Estimated Waste'!$D$6:$D$205=$B$44),'Estimated Waste'!T$6:T$205,0))</f>
        <v>0</v>
      </c>
      <c r="R8" s="190">
        <f t="array" ref="R8">SUM(IF(('Estimated Waste'!$B$6:$B$205=$B$2)*('Estimated Waste'!$C$6:$C$205=$B8)*('Estimated Waste'!$D$6:$D$205=$B$44),'Estimated Waste'!M$6:M$205,0))-SUM(IF(('Estimated Waste'!$B$6:$B$205=$B$2)*('Estimated Waste'!$C$6:$C$205=$B8)*('Estimated Waste'!$D$6:$D$205=$B$44),'Estimated Waste'!S$6:S$205,0))</f>
        <v>0</v>
      </c>
      <c r="S8" s="190">
        <f t="array" ref="S8">SUM(IF(('Estimated Waste'!$B$6:$B$205=$B$2)*('Estimated Waste'!$C$6:$C$205=$B8)*('Estimated Waste'!$D$6:$D$205=$B$44),'Estimated Waste'!N$6:N$205,0))-SUM(IF(('Estimated Waste'!$B$6:$B$205=$B$2)*('Estimated Waste'!$C$6:$C$205=$B8)*('Estimated Waste'!$D$6:$D$205=$B$44),'Estimated Waste'!T$6:T$205,0))</f>
        <v>0</v>
      </c>
      <c r="T8" s="23"/>
      <c r="X8" s="100">
        <f t="shared" si="3"/>
        <v>0</v>
      </c>
      <c r="Y8" s="99">
        <f t="shared" si="4"/>
        <v>0</v>
      </c>
      <c r="Z8" s="100">
        <f t="shared" si="5"/>
        <v>0</v>
      </c>
      <c r="AA8" s="99">
        <f t="shared" si="6"/>
        <v>0</v>
      </c>
      <c r="AB8" s="100">
        <f t="shared" si="7"/>
        <v>0</v>
      </c>
      <c r="AC8" s="99">
        <f t="shared" si="8"/>
        <v>0</v>
      </c>
      <c r="AE8" s="252">
        <f t="array" ref="AE8">SUM(IF(('Actual Waste'!$C$7:$C$206=$B$2)*('Actual Waste'!$D$7:$D$206=$B8),'Actual Waste'!U$7:U$206,0))</f>
        <v>0</v>
      </c>
      <c r="AF8" s="252">
        <f t="array" ref="AF8">SUM(IF(('Actual Waste'!$C$7:$C$206=$B$2)*('Actual Waste'!$D$7:$D$206=$B8),'Actual Waste'!V$7:V$206,0))</f>
        <v>0</v>
      </c>
      <c r="AG8" s="99"/>
      <c r="AH8" s="252">
        <f t="array" ref="AH8">SUM(IF(('Actual Waste'!$C$7:$C$206=$B$2)*('Actual Waste'!$D$7:$D$206=$B8)*('Actual Waste'!$G$7:$G$206=$B$42),'Actual Waste'!U$7:U$206,0))</f>
        <v>0</v>
      </c>
      <c r="AI8" s="252">
        <f t="array" ref="AI8">SUM(IF(('Actual Waste'!$C$7:$C$206=$B$2)*('Actual Waste'!$D$7:$D$206=$B8)*('Actual Waste'!$G$7:$G$206=$B$42),'Actual Waste'!V$7:V$206,0))</f>
        <v>0</v>
      </c>
      <c r="AJ8" s="252">
        <f t="array" ref="AJ8">SUM(IF(('Actual Waste'!$C$7:$C$206=$B$2)*('Actual Waste'!$D$7:$D$206=$B8)*('Actual Waste'!$G$7:$G$206=$B$43),'Actual Waste'!U$7:U$206,0))</f>
        <v>0</v>
      </c>
      <c r="AK8" s="252">
        <f t="array" ref="AK8">SUM(IF(('Actual Waste'!$C$7:$C$206=$B$2)*('Actual Waste'!$D$7:$D$206=$B8)*('Actual Waste'!$G$7:$G$206=$B$43),'Actual Waste'!V$7:V$206,0))</f>
        <v>0</v>
      </c>
      <c r="AM8" s="252">
        <f t="array" ref="AM8">SUM(IF(('Actual Waste'!$C$7:$C$206=$B$2)*('Actual Waste'!$D$7:$D$206=$B8)*('Actual Waste'!$G$7:$G$206=$B$45),'Actual Waste'!U$7:U$206,0))+SUM(IF(('Actual Waste'!$C$7:$C$206=$B$2)*('Actual Waste'!$D$7:$D$206=$B8)*('Actual Waste'!$G$7:$G$206=$B$44),'Actual Waste'!W$7:W$206,0))</f>
        <v>0</v>
      </c>
      <c r="AN8" s="252">
        <f t="array" ref="AN8">SUM(IF(('Actual Waste'!$C$7:$C$206=$B$2)*('Actual Waste'!$D$7:$D$206=$B8)*('Actual Waste'!$G$7:$G$206=$B$45),'Actual Waste'!V$7:V$206,0))+SUM(IF(('Actual Waste'!$C$7:$C$206=$B$2)*('Actual Waste'!$D$7:$D$206=$B8)*('Actual Waste'!$G$7:$G$206=$B$44),'Actual Waste'!X$7:X$206,0))</f>
        <v>0</v>
      </c>
      <c r="AO8" s="252">
        <f t="array" ref="AO8">SUM(IF(('Actual Waste'!$C$7:$C$206=$B$2)*('Actual Waste'!$D$7:$D$206=$B8)*('Actual Waste'!$G$7:$G$206=$B$44),'Actual Waste'!U$7:U$206,0))-SUM(IF(('Actual Waste'!$C$7:$C$206=$B$2)*('Actual Waste'!$D$7:$D$206=$B8)*('Actual Waste'!$G$7:$G$206=$B$44),'Actual Waste'!W$7:W$206,0))</f>
        <v>0</v>
      </c>
      <c r="AP8" s="252">
        <f t="array" ref="AP8">SUM(IF(('Actual Waste'!$C$7:$C$206=$B$2)*('Actual Waste'!$D$7:$D$206=$B8)*('Actual Waste'!$G$7:$G$206=$B$44),'Actual Waste'!V$7:V$206,0))-SUM(IF(('Actual Waste'!$C$7:$C$206=$B$2)*('Actual Waste'!$D$7:$D$206=$B8)*('Actual Waste'!$G$7:$G$206=$B$44),'Actual Waste'!X$7:X$206,0))</f>
        <v>0</v>
      </c>
      <c r="AR8" s="100"/>
      <c r="AS8" s="99"/>
      <c r="AT8" s="100"/>
      <c r="AU8" s="99"/>
      <c r="AV8" s="5"/>
      <c r="AW8" s="99"/>
    </row>
    <row r="9" spans="2:49" x14ac:dyDescent="0.35">
      <c r="B9" s="31" t="str">
        <f t="shared" si="0"/>
        <v>Batteries (Hazardous) (20 01 33*)</v>
      </c>
      <c r="C9" s="35"/>
      <c r="D9" s="35"/>
      <c r="E9" s="32">
        <f t="array" ref="E9">SUM(IF(('Estimated Waste'!$B$6:$B$205=$B$2)*('Estimated Waste'!$C$6:$C$205=$B9),'Estimated Waste'!M$6:M$205,0))</f>
        <v>0</v>
      </c>
      <c r="F9" s="32">
        <f t="array" ref="F9">SUM(IF(('Estimated Waste'!$B$6:$B$205=$B$2)*('Estimated Waste'!$C$6:$C$205=$B9),'Estimated Waste'!N$6:N$205,0))</f>
        <v>0</v>
      </c>
      <c r="G9" s="218"/>
      <c r="H9" s="249">
        <f t="shared" si="1"/>
        <v>0</v>
      </c>
      <c r="I9" s="249">
        <f t="shared" si="2"/>
        <v>0</v>
      </c>
      <c r="J9" s="99"/>
      <c r="K9" s="18">
        <f t="array" ref="K9">SUM(IF(('Estimated Waste'!$B$6:$B$205=$B$2)*('Estimated Waste'!$C$6:$C$205=$B9)*('Estimated Waste'!$D$6:$D$205=$B$42),'Estimated Waste'!M$6:M$205,0))</f>
        <v>0</v>
      </c>
      <c r="L9" s="18">
        <f t="array" ref="L9">SUM(IF(('Estimated Waste'!$B$6:$B$205=$B$2)*('Estimated Waste'!$C$6:$C$205=$B9)*('Estimated Waste'!$D$6:$D$205=$B$42),'Estimated Waste'!N$6:N$205,0))</f>
        <v>0</v>
      </c>
      <c r="M9" s="18">
        <f t="array" ref="M9">SUM(IF(('Estimated Waste'!$B$6:$B$205=$B$2)*('Estimated Waste'!$C$6:$C$205=$B9)*('Estimated Waste'!$D$6:$D$205=$B$43),'Estimated Waste'!M$6:M$205,0))</f>
        <v>0</v>
      </c>
      <c r="N9" s="18">
        <f t="array" ref="N9">SUM(IF(('Estimated Waste'!$B$6:$B$205=$B$2)*('Estimated Waste'!$C$6:$C$205=$B9)*('Estimated Waste'!$D$6:$D$205=$B$43),'Estimated Waste'!N$6:N$205,0))</f>
        <v>0</v>
      </c>
      <c r="O9" s="250"/>
      <c r="P9" s="251">
        <f t="array" ref="P9">SUM(IF(('Estimated Waste'!$B$6:$B$205=$B$2)*('Estimated Waste'!$C$6:$C$205=$B9)*('Estimated Waste'!$D$6:$D$205=$B$45),'Estimated Waste'!M$6:M$205,0))+SUM(IF(('Estimated Waste'!$B$6:$B$205=$B$2)*('Estimated Waste'!$C$6:$C$205=$B9)*('Estimated Waste'!$D$6:$D$205=$B$44),'Estimated Waste'!S$6:S$205,0))</f>
        <v>0</v>
      </c>
      <c r="Q9" s="251">
        <f t="array" ref="Q9">SUM(IF(('Estimated Waste'!$B$6:$B$205=$B$2)*('Estimated Waste'!$C$6:$C$205=$B9)*('Estimated Waste'!$D$6:$D$205=$B$45),'Estimated Waste'!N$6:N$205,0))+SUM(IF(('Estimated Waste'!$B$6:$B$205=$B$2)*('Estimated Waste'!$C$6:$C$205=$B9)*('Estimated Waste'!$D$6:$D$205=$B$44),'Estimated Waste'!T$6:T$205,0))</f>
        <v>0</v>
      </c>
      <c r="R9" s="190">
        <f t="array" ref="R9">SUM(IF(('Estimated Waste'!$B$6:$B$205=$B$2)*('Estimated Waste'!$C$6:$C$205=$B9)*('Estimated Waste'!$D$6:$D$205=$B$44),'Estimated Waste'!M$6:M$205,0))-SUM(IF(('Estimated Waste'!$B$6:$B$205=$B$2)*('Estimated Waste'!$C$6:$C$205=$B9)*('Estimated Waste'!$D$6:$D$205=$B$44),'Estimated Waste'!S$6:S$205,0))</f>
        <v>0</v>
      </c>
      <c r="S9" s="190">
        <f t="array" ref="S9">SUM(IF(('Estimated Waste'!$B$6:$B$205=$B$2)*('Estimated Waste'!$C$6:$C$205=$B9)*('Estimated Waste'!$D$6:$D$205=$B$44),'Estimated Waste'!N$6:N$205,0))-SUM(IF(('Estimated Waste'!$B$6:$B$205=$B$2)*('Estimated Waste'!$C$6:$C$205=$B9)*('Estimated Waste'!$D$6:$D$205=$B$44),'Estimated Waste'!T$6:T$205,0))</f>
        <v>0</v>
      </c>
      <c r="T9" s="23"/>
      <c r="X9" s="100">
        <f t="shared" si="3"/>
        <v>0</v>
      </c>
      <c r="Y9" s="99">
        <f t="shared" si="4"/>
        <v>0</v>
      </c>
      <c r="Z9" s="100">
        <f t="shared" si="5"/>
        <v>0</v>
      </c>
      <c r="AA9" s="99">
        <f t="shared" si="6"/>
        <v>0</v>
      </c>
      <c r="AB9" s="100">
        <f t="shared" si="7"/>
        <v>0</v>
      </c>
      <c r="AC9" s="99">
        <f t="shared" si="8"/>
        <v>0</v>
      </c>
      <c r="AE9" s="252">
        <f t="array" ref="AE9">SUM(IF(('Actual Waste'!$C$7:$C$206=$B$2)*('Actual Waste'!$D$7:$D$206=$B9),'Actual Waste'!U$7:U$206,0))</f>
        <v>0</v>
      </c>
      <c r="AF9" s="252">
        <f t="array" ref="AF9">SUM(IF(('Actual Waste'!$C$7:$C$206=$B$2)*('Actual Waste'!$D$7:$D$206=$B9),'Actual Waste'!V$7:V$206,0))</f>
        <v>0</v>
      </c>
      <c r="AG9" s="99"/>
      <c r="AH9" s="252">
        <f t="array" ref="AH9">SUM(IF(('Actual Waste'!$C$7:$C$206=$B$2)*('Actual Waste'!$D$7:$D$206=$B9)*('Actual Waste'!$G$7:$G$206=$B$42),'Actual Waste'!U$7:U$206,0))</f>
        <v>0</v>
      </c>
      <c r="AI9" s="252">
        <f t="array" ref="AI9">SUM(IF(('Actual Waste'!$C$7:$C$206=$B$2)*('Actual Waste'!$D$7:$D$206=$B9)*('Actual Waste'!$G$7:$G$206=$B$42),'Actual Waste'!V$7:V$206,0))</f>
        <v>0</v>
      </c>
      <c r="AJ9" s="252">
        <f t="array" ref="AJ9">SUM(IF(('Actual Waste'!$C$7:$C$206=$B$2)*('Actual Waste'!$D$7:$D$206=$B9)*('Actual Waste'!$G$7:$G$206=$B$43),'Actual Waste'!U$7:U$206,0))</f>
        <v>0</v>
      </c>
      <c r="AK9" s="252">
        <f t="array" ref="AK9">SUM(IF(('Actual Waste'!$C$7:$C$206=$B$2)*('Actual Waste'!$D$7:$D$206=$B9)*('Actual Waste'!$G$7:$G$206=$B$43),'Actual Waste'!V$7:V$206,0))</f>
        <v>0</v>
      </c>
      <c r="AM9" s="252">
        <f t="array" ref="AM9">SUM(IF(('Actual Waste'!$C$7:$C$206=$B$2)*('Actual Waste'!$D$7:$D$206=$B9)*('Actual Waste'!$G$7:$G$206=$B$45),'Actual Waste'!U$7:U$206,0))+SUM(IF(('Actual Waste'!$C$7:$C$206=$B$2)*('Actual Waste'!$D$7:$D$206=$B9)*('Actual Waste'!$G$7:$G$206=$B$44),'Actual Waste'!W$7:W$206,0))</f>
        <v>0</v>
      </c>
      <c r="AN9" s="252">
        <f t="array" ref="AN9">SUM(IF(('Actual Waste'!$C$7:$C$206=$B$2)*('Actual Waste'!$D$7:$D$206=$B9)*('Actual Waste'!$G$7:$G$206=$B$45),'Actual Waste'!V$7:V$206,0))+SUM(IF(('Actual Waste'!$C$7:$C$206=$B$2)*('Actual Waste'!$D$7:$D$206=$B9)*('Actual Waste'!$G$7:$G$206=$B$44),'Actual Waste'!X$7:X$206,0))</f>
        <v>0</v>
      </c>
      <c r="AO9" s="252">
        <f t="array" ref="AO9">SUM(IF(('Actual Waste'!$C$7:$C$206=$B$2)*('Actual Waste'!$D$7:$D$206=$B9)*('Actual Waste'!$G$7:$G$206=$B$44),'Actual Waste'!U$7:U$206,0))-SUM(IF(('Actual Waste'!$C$7:$C$206=$B$2)*('Actual Waste'!$D$7:$D$206=$B9)*('Actual Waste'!$G$7:$G$206=$B$44),'Actual Waste'!W$7:W$206,0))</f>
        <v>0</v>
      </c>
      <c r="AP9" s="252">
        <f t="array" ref="AP9">SUM(IF(('Actual Waste'!$C$7:$C$206=$B$2)*('Actual Waste'!$D$7:$D$206=$B9)*('Actual Waste'!$G$7:$G$206=$B$44),'Actual Waste'!V$7:V$206,0))-SUM(IF(('Actual Waste'!$C$7:$C$206=$B$2)*('Actual Waste'!$D$7:$D$206=$B9)*('Actual Waste'!$G$7:$G$206=$B$44),'Actual Waste'!X$7:X$206,0))</f>
        <v>0</v>
      </c>
      <c r="AR9" s="100"/>
      <c r="AS9" s="99"/>
      <c r="AT9" s="100"/>
      <c r="AU9" s="99"/>
      <c r="AV9" s="5"/>
      <c r="AW9" s="99"/>
    </row>
    <row r="10" spans="2:49" x14ac:dyDescent="0.35">
      <c r="B10" s="31" t="str">
        <f t="shared" si="0"/>
        <v xml:space="preserve">Batteries (Non-hazardous) (20 01 04)    </v>
      </c>
      <c r="C10" s="35"/>
      <c r="D10" s="35"/>
      <c r="E10" s="585">
        <v>0.5</v>
      </c>
      <c r="F10" s="32">
        <f t="array" ref="F10">SUM(IF(('Estimated Waste'!$B$6:$B$205=$B$2)*('Estimated Waste'!$C$6:$C$205=$B10),'Estimated Waste'!N$6:N$205,0))</f>
        <v>0</v>
      </c>
      <c r="G10" s="218"/>
      <c r="H10" s="249">
        <f t="shared" si="1"/>
        <v>0.5</v>
      </c>
      <c r="I10" s="249">
        <f t="shared" si="2"/>
        <v>0</v>
      </c>
      <c r="J10" s="99"/>
      <c r="K10" s="18">
        <f t="array" ref="K10">SUM(IF(('Estimated Waste'!$B$6:$B$205=$B$2)*('Estimated Waste'!$C$6:$C$205=$B10)*('Estimated Waste'!$D$6:$D$205=$B$42),'Estimated Waste'!M$6:M$205,0))</f>
        <v>0</v>
      </c>
      <c r="L10" s="18">
        <f t="array" ref="L10">SUM(IF(('Estimated Waste'!$B$6:$B$205=$B$2)*('Estimated Waste'!$C$6:$C$205=$B10)*('Estimated Waste'!$D$6:$D$205=$B$42),'Estimated Waste'!N$6:N$205,0))</f>
        <v>0</v>
      </c>
      <c r="M10" s="18">
        <f t="array" ref="M10">SUM(IF(('Estimated Waste'!$B$6:$B$205=$B$2)*('Estimated Waste'!$C$6:$C$205=$B10)*('Estimated Waste'!$D$6:$D$205=$B$43),'Estimated Waste'!M$6:M$205,0))</f>
        <v>0</v>
      </c>
      <c r="N10" s="18">
        <f t="array" ref="N10">SUM(IF(('Estimated Waste'!$B$6:$B$205=$B$2)*('Estimated Waste'!$C$6:$C$205=$B10)*('Estimated Waste'!$D$6:$D$205=$B$43),'Estimated Waste'!N$6:N$205,0))</f>
        <v>0</v>
      </c>
      <c r="O10" s="250"/>
      <c r="P10" s="251">
        <f t="array" ref="P10">SUM(IF(('Estimated Waste'!$B$6:$B$205=$B$2)*('Estimated Waste'!$C$6:$C$205=$B10)*('Estimated Waste'!$D$6:$D$205=$B$45),'Estimated Waste'!M$6:M$205,0))+SUM(IF(('Estimated Waste'!$B$6:$B$205=$B$2)*('Estimated Waste'!$C$6:$C$205=$B10)*('Estimated Waste'!$D$6:$D$205=$B$44),'Estimated Waste'!S$6:S$205,0))</f>
        <v>0</v>
      </c>
      <c r="Q10" s="251">
        <f t="array" ref="Q10">SUM(IF(('Estimated Waste'!$B$6:$B$205=$B$2)*('Estimated Waste'!$C$6:$C$205=$B10)*('Estimated Waste'!$D$6:$D$205=$B$45),'Estimated Waste'!N$6:N$205,0))+SUM(IF(('Estimated Waste'!$B$6:$B$205=$B$2)*('Estimated Waste'!$C$6:$C$205=$B10)*('Estimated Waste'!$D$6:$D$205=$B$44),'Estimated Waste'!T$6:T$205,0))</f>
        <v>0</v>
      </c>
      <c r="R10" s="190">
        <f t="array" ref="R10">SUM(IF(('Estimated Waste'!$B$6:$B$205=$B$2)*('Estimated Waste'!$C$6:$C$205=$B10)*('Estimated Waste'!$D$6:$D$205=$B$44),'Estimated Waste'!M$6:M$205,0))-SUM(IF(('Estimated Waste'!$B$6:$B$205=$B$2)*('Estimated Waste'!$C$6:$C$205=$B10)*('Estimated Waste'!$D$6:$D$205=$B$44),'Estimated Waste'!S$6:S$205,0))</f>
        <v>0</v>
      </c>
      <c r="S10" s="190">
        <f t="array" ref="S10">SUM(IF(('Estimated Waste'!$B$6:$B$205=$B$2)*('Estimated Waste'!$C$6:$C$205=$B10)*('Estimated Waste'!$D$6:$D$205=$B$44),'Estimated Waste'!N$6:N$205,0))-SUM(IF(('Estimated Waste'!$B$6:$B$205=$B$2)*('Estimated Waste'!$C$6:$C$205=$B10)*('Estimated Waste'!$D$6:$D$205=$B$44),'Estimated Waste'!T$6:T$205,0))</f>
        <v>0</v>
      </c>
      <c r="T10" s="23"/>
      <c r="X10" s="100">
        <f t="shared" si="3"/>
        <v>0</v>
      </c>
      <c r="Y10" s="99">
        <f t="shared" si="4"/>
        <v>0</v>
      </c>
      <c r="Z10" s="100">
        <f t="shared" si="5"/>
        <v>0</v>
      </c>
      <c r="AA10" s="99">
        <f t="shared" si="6"/>
        <v>0</v>
      </c>
      <c r="AB10" s="100">
        <f t="shared" si="7"/>
        <v>0</v>
      </c>
      <c r="AC10" s="99">
        <f t="shared" si="8"/>
        <v>0</v>
      </c>
      <c r="AE10" s="252">
        <f t="array" ref="AE10">SUM(IF(('Actual Waste'!$C$7:$C$206=$B$2)*('Actual Waste'!$D$7:$D$206=$B10),'Actual Waste'!U$7:U$206,0))</f>
        <v>0</v>
      </c>
      <c r="AF10" s="252">
        <f t="array" ref="AF10">SUM(IF(('Actual Waste'!$C$7:$C$206=$B$2)*('Actual Waste'!$D$7:$D$206=$B10),'Actual Waste'!V$7:V$206,0))</f>
        <v>0</v>
      </c>
      <c r="AG10" s="99"/>
      <c r="AH10" s="252">
        <f t="array" ref="AH10">SUM(IF(('Actual Waste'!$C$7:$C$206=$B$2)*('Actual Waste'!$D$7:$D$206=$B10)*('Actual Waste'!$G$7:$G$206=$B$42),'Actual Waste'!U$7:U$206,0))</f>
        <v>0</v>
      </c>
      <c r="AI10" s="252">
        <f t="array" ref="AI10">SUM(IF(('Actual Waste'!$C$7:$C$206=$B$2)*('Actual Waste'!$D$7:$D$206=$B10)*('Actual Waste'!$G$7:$G$206=$B$42),'Actual Waste'!V$7:V$206,0))</f>
        <v>0</v>
      </c>
      <c r="AJ10" s="252">
        <f t="array" ref="AJ10">SUM(IF(('Actual Waste'!$C$7:$C$206=$B$2)*('Actual Waste'!$D$7:$D$206=$B10)*('Actual Waste'!$G$7:$G$206=$B$43),'Actual Waste'!U$7:U$206,0))</f>
        <v>0</v>
      </c>
      <c r="AK10" s="252">
        <f t="array" ref="AK10">SUM(IF(('Actual Waste'!$C$7:$C$206=$B$2)*('Actual Waste'!$D$7:$D$206=$B10)*('Actual Waste'!$G$7:$G$206=$B$43),'Actual Waste'!V$7:V$206,0))</f>
        <v>0</v>
      </c>
      <c r="AM10" s="252">
        <f t="array" ref="AM10">SUM(IF(('Actual Waste'!$C$7:$C$206=$B$2)*('Actual Waste'!$D$7:$D$206=$B10)*('Actual Waste'!$G$7:$G$206=$B$45),'Actual Waste'!U$7:U$206,0))+SUM(IF(('Actual Waste'!$C$7:$C$206=$B$2)*('Actual Waste'!$D$7:$D$206=$B10)*('Actual Waste'!$G$7:$G$206=$B$44),'Actual Waste'!W$7:W$206,0))</f>
        <v>0</v>
      </c>
      <c r="AN10" s="252">
        <f t="array" ref="AN10">SUM(IF(('Actual Waste'!$C$7:$C$206=$B$2)*('Actual Waste'!$D$7:$D$206=$B10)*('Actual Waste'!$G$7:$G$206=$B$45),'Actual Waste'!V$7:V$206,0))+SUM(IF(('Actual Waste'!$C$7:$C$206=$B$2)*('Actual Waste'!$D$7:$D$206=$B10)*('Actual Waste'!$G$7:$G$206=$B$44),'Actual Waste'!X$7:X$206,0))</f>
        <v>0</v>
      </c>
      <c r="AO10" s="252">
        <f t="array" ref="AO10">SUM(IF(('Actual Waste'!$C$7:$C$206=$B$2)*('Actual Waste'!$D$7:$D$206=$B10)*('Actual Waste'!$G$7:$G$206=$B$44),'Actual Waste'!U$7:U$206,0))-SUM(IF(('Actual Waste'!$C$7:$C$206=$B$2)*('Actual Waste'!$D$7:$D$206=$B10)*('Actual Waste'!$G$7:$G$206=$B$44),'Actual Waste'!W$7:W$206,0))</f>
        <v>0</v>
      </c>
      <c r="AP10" s="252">
        <f t="array" ref="AP10">SUM(IF(('Actual Waste'!$C$7:$C$206=$B$2)*('Actual Waste'!$D$7:$D$206=$B10)*('Actual Waste'!$G$7:$G$206=$B$44),'Actual Waste'!V$7:V$206,0))-SUM(IF(('Actual Waste'!$C$7:$C$206=$B$2)*('Actual Waste'!$D$7:$D$206=$B10)*('Actual Waste'!$G$7:$G$206=$B$44),'Actual Waste'!X$7:X$206,0))</f>
        <v>0</v>
      </c>
      <c r="AR10" s="100"/>
      <c r="AS10" s="99"/>
      <c r="AT10" s="100"/>
      <c r="AU10" s="99"/>
      <c r="AV10" s="5"/>
      <c r="AW10" s="99"/>
    </row>
    <row r="11" spans="2:49" x14ac:dyDescent="0.35">
      <c r="B11" s="31" t="str">
        <f t="shared" si="0"/>
        <v>Biodegradable/garden waste (20 02 01)</v>
      </c>
      <c r="C11" s="35"/>
      <c r="D11" s="35"/>
      <c r="E11" s="32">
        <f t="array" ref="E11">SUM(IF(('Estimated Waste'!$B$6:$B$205=$B$2)*('Estimated Waste'!$C$6:$C$205=$B11),'Estimated Waste'!M$6:M$205,0))</f>
        <v>0</v>
      </c>
      <c r="F11" s="32">
        <f t="array" ref="F11">SUM(IF(('Estimated Waste'!$B$6:$B$205=$B$2)*('Estimated Waste'!$C$6:$C$205=$B11),'Estimated Waste'!N$6:N$205,0))</f>
        <v>0</v>
      </c>
      <c r="G11" s="218"/>
      <c r="H11" s="249">
        <f t="shared" si="1"/>
        <v>0</v>
      </c>
      <c r="I11" s="249">
        <f t="shared" si="2"/>
        <v>0</v>
      </c>
      <c r="J11" s="99"/>
      <c r="K11" s="18">
        <f t="array" ref="K11">SUM(IF(('Estimated Waste'!$B$6:$B$205=$B$2)*('Estimated Waste'!$C$6:$C$205=$B11)*('Estimated Waste'!$D$6:$D$205=$B$42),'Estimated Waste'!M$6:M$205,0))</f>
        <v>0</v>
      </c>
      <c r="L11" s="18">
        <f t="array" ref="L11">SUM(IF(('Estimated Waste'!$B$6:$B$205=$B$2)*('Estimated Waste'!$C$6:$C$205=$B11)*('Estimated Waste'!$D$6:$D$205=$B$42),'Estimated Waste'!N$6:N$205,0))</f>
        <v>0</v>
      </c>
      <c r="M11" s="18">
        <f t="array" ref="M11">SUM(IF(('Estimated Waste'!$B$6:$B$205=$B$2)*('Estimated Waste'!$C$6:$C$205=$B11)*('Estimated Waste'!$D$6:$D$205=$B$43),'Estimated Waste'!M$6:M$205,0))</f>
        <v>0</v>
      </c>
      <c r="N11" s="18">
        <f t="array" ref="N11">SUM(IF(('Estimated Waste'!$B$6:$B$205=$B$2)*('Estimated Waste'!$C$6:$C$205=$B11)*('Estimated Waste'!$D$6:$D$205=$B$43),'Estimated Waste'!N$6:N$205,0))</f>
        <v>0</v>
      </c>
      <c r="O11" s="250"/>
      <c r="P11" s="251">
        <f t="array" ref="P11">SUM(IF(('Estimated Waste'!$B$6:$B$205=$B$2)*('Estimated Waste'!$C$6:$C$205=$B11)*('Estimated Waste'!$D$6:$D$205=$B$45),'Estimated Waste'!M$6:M$205,0))+SUM(IF(('Estimated Waste'!$B$6:$B$205=$B$2)*('Estimated Waste'!$C$6:$C$205=$B11)*('Estimated Waste'!$D$6:$D$205=$B$44),'Estimated Waste'!S$6:S$205,0))</f>
        <v>0</v>
      </c>
      <c r="Q11" s="251">
        <f t="array" ref="Q11">SUM(IF(('Estimated Waste'!$B$6:$B$205=$B$2)*('Estimated Waste'!$C$6:$C$205=$B11)*('Estimated Waste'!$D$6:$D$205=$B$45),'Estimated Waste'!N$6:N$205,0))+SUM(IF(('Estimated Waste'!$B$6:$B$205=$B$2)*('Estimated Waste'!$C$6:$C$205=$B11)*('Estimated Waste'!$D$6:$D$205=$B$44),'Estimated Waste'!T$6:T$205,0))</f>
        <v>0</v>
      </c>
      <c r="R11" s="190">
        <f t="array" ref="R11">SUM(IF(('Estimated Waste'!$B$6:$B$205=$B$2)*('Estimated Waste'!$C$6:$C$205=$B11)*('Estimated Waste'!$D$6:$D$205=$B$44),'Estimated Waste'!M$6:M$205,0))-SUM(IF(('Estimated Waste'!$B$6:$B$205=$B$2)*('Estimated Waste'!$C$6:$C$205=$B11)*('Estimated Waste'!$D$6:$D$205=$B$44),'Estimated Waste'!S$6:S$205,0))</f>
        <v>0</v>
      </c>
      <c r="S11" s="190">
        <f t="array" ref="S11">SUM(IF(('Estimated Waste'!$B$6:$B$205=$B$2)*('Estimated Waste'!$C$6:$C$205=$B11)*('Estimated Waste'!$D$6:$D$205=$B$44),'Estimated Waste'!N$6:N$205,0))-SUM(IF(('Estimated Waste'!$B$6:$B$205=$B$2)*('Estimated Waste'!$C$6:$C$205=$B11)*('Estimated Waste'!$D$6:$D$205=$B$44),'Estimated Waste'!T$6:T$205,0))</f>
        <v>0</v>
      </c>
      <c r="T11" s="23"/>
      <c r="X11" s="100">
        <f t="shared" si="3"/>
        <v>0</v>
      </c>
      <c r="Y11" s="99">
        <f t="shared" si="4"/>
        <v>0</v>
      </c>
      <c r="Z11" s="100">
        <f t="shared" si="5"/>
        <v>0</v>
      </c>
      <c r="AA11" s="99">
        <f t="shared" si="6"/>
        <v>0</v>
      </c>
      <c r="AB11" s="100">
        <f t="shared" si="7"/>
        <v>0</v>
      </c>
      <c r="AC11" s="99">
        <f t="shared" si="8"/>
        <v>0</v>
      </c>
      <c r="AE11" s="252">
        <f t="array" ref="AE11">SUM(IF(('Actual Waste'!$C$7:$C$206=$B$2)*('Actual Waste'!$D$7:$D$206=$B11),'Actual Waste'!U$7:U$206,0))</f>
        <v>0</v>
      </c>
      <c r="AF11" s="252">
        <f t="array" ref="AF11">SUM(IF(('Actual Waste'!$C$7:$C$206=$B$2)*('Actual Waste'!$D$7:$D$206=$B11),'Actual Waste'!V$7:V$206,0))</f>
        <v>0</v>
      </c>
      <c r="AG11" s="99"/>
      <c r="AH11" s="252">
        <f t="array" ref="AH11">SUM(IF(('Actual Waste'!$C$7:$C$206=$B$2)*('Actual Waste'!$D$7:$D$206=$B11)*('Actual Waste'!$G$7:$G$206=$B$42),'Actual Waste'!U$7:U$206,0))</f>
        <v>0</v>
      </c>
      <c r="AI11" s="252">
        <f t="array" ref="AI11">SUM(IF(('Actual Waste'!$C$7:$C$206=$B$2)*('Actual Waste'!$D$7:$D$206=$B11)*('Actual Waste'!$G$7:$G$206=$B$42),'Actual Waste'!V$7:V$206,0))</f>
        <v>0</v>
      </c>
      <c r="AJ11" s="252">
        <f t="array" ref="AJ11">SUM(IF(('Actual Waste'!$C$7:$C$206=$B$2)*('Actual Waste'!$D$7:$D$206=$B11)*('Actual Waste'!$G$7:$G$206=$B$43),'Actual Waste'!U$7:U$206,0))</f>
        <v>0</v>
      </c>
      <c r="AK11" s="252">
        <f t="array" ref="AK11">SUM(IF(('Actual Waste'!$C$7:$C$206=$B$2)*('Actual Waste'!$D$7:$D$206=$B11)*('Actual Waste'!$G$7:$G$206=$B$43),'Actual Waste'!V$7:V$206,0))</f>
        <v>0</v>
      </c>
      <c r="AM11" s="252">
        <f t="array" ref="AM11">SUM(IF(('Actual Waste'!$C$7:$C$206=$B$2)*('Actual Waste'!$D$7:$D$206=$B11)*('Actual Waste'!$G$7:$G$206=$B$45),'Actual Waste'!U$7:U$206,0))+SUM(IF(('Actual Waste'!$C$7:$C$206=$B$2)*('Actual Waste'!$D$7:$D$206=$B11)*('Actual Waste'!$G$7:$G$206=$B$44),'Actual Waste'!W$7:W$206,0))</f>
        <v>0</v>
      </c>
      <c r="AN11" s="252">
        <f t="array" ref="AN11">SUM(IF(('Actual Waste'!$C$7:$C$206=$B$2)*('Actual Waste'!$D$7:$D$206=$B11)*('Actual Waste'!$G$7:$G$206=$B$45),'Actual Waste'!V$7:V$206,0))+SUM(IF(('Actual Waste'!$C$7:$C$206=$B$2)*('Actual Waste'!$D$7:$D$206=$B11)*('Actual Waste'!$G$7:$G$206=$B$44),'Actual Waste'!X$7:X$206,0))</f>
        <v>0</v>
      </c>
      <c r="AO11" s="252">
        <f t="array" ref="AO11">SUM(IF(('Actual Waste'!$C$7:$C$206=$B$2)*('Actual Waste'!$D$7:$D$206=$B11)*('Actual Waste'!$G$7:$G$206=$B$44),'Actual Waste'!U$7:U$206,0))-SUM(IF(('Actual Waste'!$C$7:$C$206=$B$2)*('Actual Waste'!$D$7:$D$206=$B11)*('Actual Waste'!$G$7:$G$206=$B$44),'Actual Waste'!W$7:W$206,0))</f>
        <v>0</v>
      </c>
      <c r="AP11" s="252">
        <f t="array" ref="AP11">SUM(IF(('Actual Waste'!$C$7:$C$206=$B$2)*('Actual Waste'!$D$7:$D$206=$B11)*('Actual Waste'!$G$7:$G$206=$B$44),'Actual Waste'!V$7:V$206,0))-SUM(IF(('Actual Waste'!$C$7:$C$206=$B$2)*('Actual Waste'!$D$7:$D$206=$B11)*('Actual Waste'!$G$7:$G$206=$B$44),'Actual Waste'!X$7:X$206,0))</f>
        <v>0</v>
      </c>
      <c r="AR11" s="100"/>
      <c r="AS11" s="99"/>
      <c r="AT11" s="100"/>
      <c r="AU11" s="99"/>
      <c r="AV11" s="5"/>
      <c r="AW11" s="99"/>
    </row>
    <row r="12" spans="2:49" x14ac:dyDescent="0.35">
      <c r="B12" s="31" t="str">
        <f t="shared" si="0"/>
        <v>Cables (17 04 11)</v>
      </c>
      <c r="C12" s="35"/>
      <c r="D12" s="35"/>
      <c r="E12" s="32">
        <f t="array" ref="E12">SUM(IF(('Estimated Waste'!$B$6:$B$205=$B$2)*('Estimated Waste'!$C$6:$C$205=$B12),'Estimated Waste'!M$6:M$205,0))</f>
        <v>0</v>
      </c>
      <c r="F12" s="32">
        <f t="array" ref="F12">SUM(IF(('Estimated Waste'!$B$6:$B$205=$B$2)*('Estimated Waste'!$C$6:$C$205=$B12),'Estimated Waste'!N$6:N$205,0))</f>
        <v>0</v>
      </c>
      <c r="G12" s="218"/>
      <c r="H12" s="249">
        <f t="shared" si="1"/>
        <v>0</v>
      </c>
      <c r="I12" s="249">
        <f t="shared" si="2"/>
        <v>0</v>
      </c>
      <c r="J12" s="99"/>
      <c r="K12" s="18">
        <f t="array" ref="K12">SUM(IF(('Estimated Waste'!$B$6:$B$205=$B$2)*('Estimated Waste'!$C$6:$C$205=$B12)*('Estimated Waste'!$D$6:$D$205=$B$42),'Estimated Waste'!M$6:M$205,0))</f>
        <v>0</v>
      </c>
      <c r="L12" s="18">
        <f t="array" ref="L12">SUM(IF(('Estimated Waste'!$B$6:$B$205=$B$2)*('Estimated Waste'!$C$6:$C$205=$B12)*('Estimated Waste'!$D$6:$D$205=$B$42),'Estimated Waste'!N$6:N$205,0))</f>
        <v>0</v>
      </c>
      <c r="M12" s="18">
        <f t="array" ref="M12">SUM(IF(('Estimated Waste'!$B$6:$B$205=$B$2)*('Estimated Waste'!$C$6:$C$205=$B12)*('Estimated Waste'!$D$6:$D$205=$B$43),'Estimated Waste'!M$6:M$205,0))</f>
        <v>0</v>
      </c>
      <c r="N12" s="18">
        <f t="array" ref="N12">SUM(IF(('Estimated Waste'!$B$6:$B$205=$B$2)*('Estimated Waste'!$C$6:$C$205=$B12)*('Estimated Waste'!$D$6:$D$205=$B$43),'Estimated Waste'!N$6:N$205,0))</f>
        <v>0</v>
      </c>
      <c r="O12" s="250"/>
      <c r="P12" s="251">
        <f t="array" ref="P12">SUM(IF(('Estimated Waste'!$B$6:$B$205=$B$2)*('Estimated Waste'!$C$6:$C$205=$B12)*('Estimated Waste'!$D$6:$D$205=$B$45),'Estimated Waste'!M$6:M$205,0))+SUM(IF(('Estimated Waste'!$B$6:$B$205=$B$2)*('Estimated Waste'!$C$6:$C$205=$B12)*('Estimated Waste'!$D$6:$D$205=$B$44),'Estimated Waste'!S$6:S$205,0))</f>
        <v>0</v>
      </c>
      <c r="Q12" s="251">
        <f t="array" ref="Q12">SUM(IF(('Estimated Waste'!$B$6:$B$205=$B$2)*('Estimated Waste'!$C$6:$C$205=$B12)*('Estimated Waste'!$D$6:$D$205=$B$45),'Estimated Waste'!N$6:N$205,0))+SUM(IF(('Estimated Waste'!$B$6:$B$205=$B$2)*('Estimated Waste'!$C$6:$C$205=$B12)*('Estimated Waste'!$D$6:$D$205=$B$44),'Estimated Waste'!T$6:T$205,0))</f>
        <v>0</v>
      </c>
      <c r="R12" s="190">
        <f t="array" ref="R12">SUM(IF(('Estimated Waste'!$B$6:$B$205=$B$2)*('Estimated Waste'!$C$6:$C$205=$B12)*('Estimated Waste'!$D$6:$D$205=$B$44),'Estimated Waste'!M$6:M$205,0))-SUM(IF(('Estimated Waste'!$B$6:$B$205=$B$2)*('Estimated Waste'!$C$6:$C$205=$B12)*('Estimated Waste'!$D$6:$D$205=$B$44),'Estimated Waste'!S$6:S$205,0))</f>
        <v>0</v>
      </c>
      <c r="S12" s="190">
        <f t="array" ref="S12">SUM(IF(('Estimated Waste'!$B$6:$B$205=$B$2)*('Estimated Waste'!$C$6:$C$205=$B12)*('Estimated Waste'!$D$6:$D$205=$B$44),'Estimated Waste'!N$6:N$205,0))-SUM(IF(('Estimated Waste'!$B$6:$B$205=$B$2)*('Estimated Waste'!$C$6:$C$205=$B12)*('Estimated Waste'!$D$6:$D$205=$B$44),'Estimated Waste'!T$6:T$205,0))</f>
        <v>0</v>
      </c>
      <c r="T12" s="23"/>
      <c r="X12" s="100">
        <f t="shared" si="3"/>
        <v>0</v>
      </c>
      <c r="Y12" s="99">
        <f t="shared" si="4"/>
        <v>0</v>
      </c>
      <c r="Z12" s="100">
        <f t="shared" si="5"/>
        <v>0</v>
      </c>
      <c r="AA12" s="99">
        <f t="shared" si="6"/>
        <v>0</v>
      </c>
      <c r="AB12" s="100">
        <f t="shared" si="7"/>
        <v>0</v>
      </c>
      <c r="AC12" s="99">
        <f t="shared" si="8"/>
        <v>0</v>
      </c>
      <c r="AE12" s="252">
        <f t="array" ref="AE12">SUM(IF(('Actual Waste'!$C$7:$C$206=$B$2)*('Actual Waste'!$D$7:$D$206=$B12),'Actual Waste'!U$7:U$206,0))</f>
        <v>0</v>
      </c>
      <c r="AF12" s="252">
        <f t="array" ref="AF12">SUM(IF(('Actual Waste'!$C$7:$C$206=$B$2)*('Actual Waste'!$D$7:$D$206=$B12),'Actual Waste'!V$7:V$206,0))</f>
        <v>0</v>
      </c>
      <c r="AG12" s="99"/>
      <c r="AH12" s="252">
        <f t="array" ref="AH12">SUM(IF(('Actual Waste'!$C$7:$C$206=$B$2)*('Actual Waste'!$D$7:$D$206=$B12)*('Actual Waste'!$G$7:$G$206=$B$42),'Actual Waste'!U$7:U$206,0))</f>
        <v>0</v>
      </c>
      <c r="AI12" s="252">
        <f t="array" ref="AI12">SUM(IF(('Actual Waste'!$C$7:$C$206=$B$2)*('Actual Waste'!$D$7:$D$206=$B12)*('Actual Waste'!$G$7:$G$206=$B$42),'Actual Waste'!V$7:V$206,0))</f>
        <v>0</v>
      </c>
      <c r="AJ12" s="252">
        <f t="array" ref="AJ12">SUM(IF(('Actual Waste'!$C$7:$C$206=$B$2)*('Actual Waste'!$D$7:$D$206=$B12)*('Actual Waste'!$G$7:$G$206=$B$43),'Actual Waste'!U$7:U$206,0))</f>
        <v>0</v>
      </c>
      <c r="AK12" s="252">
        <f t="array" ref="AK12">SUM(IF(('Actual Waste'!$C$7:$C$206=$B$2)*('Actual Waste'!$D$7:$D$206=$B12)*('Actual Waste'!$G$7:$G$206=$B$43),'Actual Waste'!V$7:V$206,0))</f>
        <v>0</v>
      </c>
      <c r="AM12" s="252">
        <f t="array" ref="AM12">SUM(IF(('Actual Waste'!$C$7:$C$206=$B$2)*('Actual Waste'!$D$7:$D$206=$B12)*('Actual Waste'!$G$7:$G$206=$B$45),'Actual Waste'!U$7:U$206,0))+SUM(IF(('Actual Waste'!$C$7:$C$206=$B$2)*('Actual Waste'!$D$7:$D$206=$B12)*('Actual Waste'!$G$7:$G$206=$B$44),'Actual Waste'!W$7:W$206,0))</f>
        <v>0</v>
      </c>
      <c r="AN12" s="252">
        <f t="array" ref="AN12">SUM(IF(('Actual Waste'!$C$7:$C$206=$B$2)*('Actual Waste'!$D$7:$D$206=$B12)*('Actual Waste'!$G$7:$G$206=$B$45),'Actual Waste'!V$7:V$206,0))+SUM(IF(('Actual Waste'!$C$7:$C$206=$B$2)*('Actual Waste'!$D$7:$D$206=$B12)*('Actual Waste'!$G$7:$G$206=$B$44),'Actual Waste'!X$7:X$206,0))</f>
        <v>0</v>
      </c>
      <c r="AO12" s="252">
        <f t="array" ref="AO12">SUM(IF(('Actual Waste'!$C$7:$C$206=$B$2)*('Actual Waste'!$D$7:$D$206=$B12)*('Actual Waste'!$G$7:$G$206=$B$44),'Actual Waste'!U$7:U$206,0))-SUM(IF(('Actual Waste'!$C$7:$C$206=$B$2)*('Actual Waste'!$D$7:$D$206=$B12)*('Actual Waste'!$G$7:$G$206=$B$44),'Actual Waste'!W$7:W$206,0))</f>
        <v>0</v>
      </c>
      <c r="AP12" s="252">
        <f t="array" ref="AP12">SUM(IF(('Actual Waste'!$C$7:$C$206=$B$2)*('Actual Waste'!$D$7:$D$206=$B12)*('Actual Waste'!$G$7:$G$206=$B$44),'Actual Waste'!V$7:V$206,0))-SUM(IF(('Actual Waste'!$C$7:$C$206=$B$2)*('Actual Waste'!$D$7:$D$206=$B12)*('Actual Waste'!$G$7:$G$206=$B$44),'Actual Waste'!X$7:X$206,0))</f>
        <v>0</v>
      </c>
      <c r="AR12" s="100"/>
      <c r="AS12" s="99"/>
      <c r="AT12" s="100"/>
      <c r="AU12" s="99"/>
      <c r="AV12" s="5"/>
      <c r="AW12" s="99"/>
    </row>
    <row r="13" spans="2:49" x14ac:dyDescent="0.35">
      <c r="B13" s="31" t="str">
        <f t="shared" si="0"/>
        <v>Cans (20 01 40)</v>
      </c>
      <c r="C13" s="35"/>
      <c r="D13" s="35"/>
      <c r="E13" s="32">
        <f t="array" ref="E13">SUM(IF(('Estimated Waste'!$B$6:$B$205=$B$2)*('Estimated Waste'!$C$6:$C$205=$B13),'Estimated Waste'!M$6:M$205,0))</f>
        <v>0</v>
      </c>
      <c r="F13" s="32">
        <f t="array" ref="F13">SUM(IF(('Estimated Waste'!$B$6:$B$205=$B$2)*('Estimated Waste'!$C$6:$C$205=$B13),'Estimated Waste'!N$6:N$205,0))</f>
        <v>0</v>
      </c>
      <c r="G13" s="218"/>
      <c r="H13" s="249">
        <f t="shared" si="1"/>
        <v>0</v>
      </c>
      <c r="I13" s="249">
        <f t="shared" si="2"/>
        <v>0</v>
      </c>
      <c r="J13" s="99"/>
      <c r="K13" s="18">
        <f t="array" ref="K13">SUM(IF(('Estimated Waste'!$B$6:$B$205=$B$2)*('Estimated Waste'!$C$6:$C$205=$B13)*('Estimated Waste'!$D$6:$D$205=$B$42),'Estimated Waste'!M$6:M$205,0))</f>
        <v>0</v>
      </c>
      <c r="L13" s="18">
        <f t="array" ref="L13">SUM(IF(('Estimated Waste'!$B$6:$B$205=$B$2)*('Estimated Waste'!$C$6:$C$205=$B13)*('Estimated Waste'!$D$6:$D$205=$B$42),'Estimated Waste'!N$6:N$205,0))</f>
        <v>0</v>
      </c>
      <c r="M13" s="18">
        <f t="array" ref="M13">SUM(IF(('Estimated Waste'!$B$6:$B$205=$B$2)*('Estimated Waste'!$C$6:$C$205=$B13)*('Estimated Waste'!$D$6:$D$205=$B$43),'Estimated Waste'!M$6:M$205,0))</f>
        <v>0</v>
      </c>
      <c r="N13" s="18">
        <f t="array" ref="N13">SUM(IF(('Estimated Waste'!$B$6:$B$205=$B$2)*('Estimated Waste'!$C$6:$C$205=$B13)*('Estimated Waste'!$D$6:$D$205=$B$43),'Estimated Waste'!N$6:N$205,0))</f>
        <v>0</v>
      </c>
      <c r="O13" s="250"/>
      <c r="P13" s="251">
        <f t="array" ref="P13">SUM(IF(('Estimated Waste'!$B$6:$B$205=$B$2)*('Estimated Waste'!$C$6:$C$205=$B13)*('Estimated Waste'!$D$6:$D$205=$B$45),'Estimated Waste'!M$6:M$205,0))+SUM(IF(('Estimated Waste'!$B$6:$B$205=$B$2)*('Estimated Waste'!$C$6:$C$205=$B13)*('Estimated Waste'!$D$6:$D$205=$B$44),'Estimated Waste'!S$6:S$205,0))</f>
        <v>0</v>
      </c>
      <c r="Q13" s="251">
        <f t="array" ref="Q13">SUM(IF(('Estimated Waste'!$B$6:$B$205=$B$2)*('Estimated Waste'!$C$6:$C$205=$B13)*('Estimated Waste'!$D$6:$D$205=$B$45),'Estimated Waste'!N$6:N$205,0))+SUM(IF(('Estimated Waste'!$B$6:$B$205=$B$2)*('Estimated Waste'!$C$6:$C$205=$B13)*('Estimated Waste'!$D$6:$D$205=$B$44),'Estimated Waste'!T$6:T$205,0))</f>
        <v>0</v>
      </c>
      <c r="R13" s="190">
        <f t="array" ref="R13">SUM(IF(('Estimated Waste'!$B$6:$B$205=$B$2)*('Estimated Waste'!$C$6:$C$205=$B13)*('Estimated Waste'!$D$6:$D$205=$B$44),'Estimated Waste'!M$6:M$205,0))-SUM(IF(('Estimated Waste'!$B$6:$B$205=$B$2)*('Estimated Waste'!$C$6:$C$205=$B13)*('Estimated Waste'!$D$6:$D$205=$B$44),'Estimated Waste'!S$6:S$205,0))</f>
        <v>0</v>
      </c>
      <c r="S13" s="190">
        <f t="array" ref="S13">SUM(IF(('Estimated Waste'!$B$6:$B$205=$B$2)*('Estimated Waste'!$C$6:$C$205=$B13)*('Estimated Waste'!$D$6:$D$205=$B$44),'Estimated Waste'!N$6:N$205,0))-SUM(IF(('Estimated Waste'!$B$6:$B$205=$B$2)*('Estimated Waste'!$C$6:$C$205=$B13)*('Estimated Waste'!$D$6:$D$205=$B$44),'Estimated Waste'!T$6:T$205,0))</f>
        <v>0</v>
      </c>
      <c r="T13" s="23"/>
      <c r="X13" s="100">
        <f t="shared" si="3"/>
        <v>0</v>
      </c>
      <c r="Y13" s="99">
        <f t="shared" si="4"/>
        <v>0</v>
      </c>
      <c r="Z13" s="100">
        <f t="shared" si="5"/>
        <v>0</v>
      </c>
      <c r="AA13" s="99">
        <f t="shared" si="6"/>
        <v>0</v>
      </c>
      <c r="AB13" s="100">
        <f t="shared" si="7"/>
        <v>0</v>
      </c>
      <c r="AC13" s="99">
        <f t="shared" si="8"/>
        <v>0</v>
      </c>
      <c r="AE13" s="252">
        <f t="array" ref="AE13">SUM(IF(('Actual Waste'!$C$7:$C$206=$B$2)*('Actual Waste'!$D$7:$D$206=$B13),'Actual Waste'!U$7:U$206,0))</f>
        <v>0</v>
      </c>
      <c r="AF13" s="252">
        <f t="array" ref="AF13">SUM(IF(('Actual Waste'!$C$7:$C$206=$B$2)*('Actual Waste'!$D$7:$D$206=$B13),'Actual Waste'!V$7:V$206,0))</f>
        <v>0</v>
      </c>
      <c r="AG13" s="99"/>
      <c r="AH13" s="252">
        <f t="array" ref="AH13">SUM(IF(('Actual Waste'!$C$7:$C$206=$B$2)*('Actual Waste'!$D$7:$D$206=$B13)*('Actual Waste'!$G$7:$G$206=$B$42),'Actual Waste'!U$7:U$206,0))</f>
        <v>0</v>
      </c>
      <c r="AI13" s="252">
        <f t="array" ref="AI13">SUM(IF(('Actual Waste'!$C$7:$C$206=$B$2)*('Actual Waste'!$D$7:$D$206=$B13)*('Actual Waste'!$G$7:$G$206=$B$42),'Actual Waste'!V$7:V$206,0))</f>
        <v>0</v>
      </c>
      <c r="AJ13" s="252">
        <f t="array" ref="AJ13">SUM(IF(('Actual Waste'!$C$7:$C$206=$B$2)*('Actual Waste'!$D$7:$D$206=$B13)*('Actual Waste'!$G$7:$G$206=$B$43),'Actual Waste'!U$7:U$206,0))</f>
        <v>0</v>
      </c>
      <c r="AK13" s="252">
        <f t="array" ref="AK13">SUM(IF(('Actual Waste'!$C$7:$C$206=$B$2)*('Actual Waste'!$D$7:$D$206=$B13)*('Actual Waste'!$G$7:$G$206=$B$43),'Actual Waste'!V$7:V$206,0))</f>
        <v>0</v>
      </c>
      <c r="AM13" s="252">
        <f t="array" ref="AM13">SUM(IF(('Actual Waste'!$C$7:$C$206=$B$2)*('Actual Waste'!$D$7:$D$206=$B13)*('Actual Waste'!$G$7:$G$206=$B$45),'Actual Waste'!U$7:U$206,0))+SUM(IF(('Actual Waste'!$C$7:$C$206=$B$2)*('Actual Waste'!$D$7:$D$206=$B13)*('Actual Waste'!$G$7:$G$206=$B$44),'Actual Waste'!W$7:W$206,0))</f>
        <v>0</v>
      </c>
      <c r="AN13" s="252">
        <f t="array" ref="AN13">SUM(IF(('Actual Waste'!$C$7:$C$206=$B$2)*('Actual Waste'!$D$7:$D$206=$B13)*('Actual Waste'!$G$7:$G$206=$B$45),'Actual Waste'!V$7:V$206,0))+SUM(IF(('Actual Waste'!$C$7:$C$206=$B$2)*('Actual Waste'!$D$7:$D$206=$B13)*('Actual Waste'!$G$7:$G$206=$B$44),'Actual Waste'!X$7:X$206,0))</f>
        <v>0</v>
      </c>
      <c r="AO13" s="252">
        <f t="array" ref="AO13">SUM(IF(('Actual Waste'!$C$7:$C$206=$B$2)*('Actual Waste'!$D$7:$D$206=$B13)*('Actual Waste'!$G$7:$G$206=$B$44),'Actual Waste'!U$7:U$206,0))-SUM(IF(('Actual Waste'!$C$7:$C$206=$B$2)*('Actual Waste'!$D$7:$D$206=$B13)*('Actual Waste'!$G$7:$G$206=$B$44),'Actual Waste'!W$7:W$206,0))</f>
        <v>0</v>
      </c>
      <c r="AP13" s="252">
        <f t="array" ref="AP13">SUM(IF(('Actual Waste'!$C$7:$C$206=$B$2)*('Actual Waste'!$D$7:$D$206=$B13)*('Actual Waste'!$G$7:$G$206=$B$44),'Actual Waste'!V$7:V$206,0))-SUM(IF(('Actual Waste'!$C$7:$C$206=$B$2)*('Actual Waste'!$D$7:$D$206=$B13)*('Actual Waste'!$G$7:$G$206=$B$44),'Actual Waste'!X$7:X$206,0))</f>
        <v>0</v>
      </c>
      <c r="AR13" s="100"/>
      <c r="AS13" s="99"/>
      <c r="AT13" s="100"/>
      <c r="AU13" s="99"/>
      <c r="AV13" s="5"/>
      <c r="AW13" s="99"/>
    </row>
    <row r="14" spans="2:49" x14ac:dyDescent="0.35">
      <c r="B14" s="31" t="str">
        <f t="shared" si="0"/>
        <v>Carpets (20 01 11)</v>
      </c>
      <c r="C14" s="35"/>
      <c r="D14" s="35"/>
      <c r="E14" s="32">
        <f t="array" ref="E14">SUM(IF(('Estimated Waste'!$B$6:$B$205=$B$2)*('Estimated Waste'!$C$6:$C$205=$B14),'Estimated Waste'!M$6:M$205,0))</f>
        <v>0</v>
      </c>
      <c r="F14" s="32">
        <f t="array" ref="F14">SUM(IF(('Estimated Waste'!$B$6:$B$205=$B$2)*('Estimated Waste'!$C$6:$C$205=$B14),'Estimated Waste'!N$6:N$205,0))</f>
        <v>0</v>
      </c>
      <c r="G14" s="218"/>
      <c r="H14" s="249">
        <f t="shared" si="1"/>
        <v>0</v>
      </c>
      <c r="I14" s="249">
        <f t="shared" si="2"/>
        <v>0</v>
      </c>
      <c r="J14" s="99"/>
      <c r="K14" s="18">
        <f t="array" ref="K14">SUM(IF(('Estimated Waste'!$B$6:$B$205=$B$2)*('Estimated Waste'!$C$6:$C$205=$B14)*('Estimated Waste'!$D$6:$D$205=$B$42),'Estimated Waste'!M$6:M$205,0))</f>
        <v>0</v>
      </c>
      <c r="L14" s="18">
        <f t="array" ref="L14">SUM(IF(('Estimated Waste'!$B$6:$B$205=$B$2)*('Estimated Waste'!$C$6:$C$205=$B14)*('Estimated Waste'!$D$6:$D$205=$B$42),'Estimated Waste'!N$6:N$205,0))</f>
        <v>0</v>
      </c>
      <c r="M14" s="18">
        <f t="array" ref="M14">SUM(IF(('Estimated Waste'!$B$6:$B$205=$B$2)*('Estimated Waste'!$C$6:$C$205=$B14)*('Estimated Waste'!$D$6:$D$205=$B$43),'Estimated Waste'!M$6:M$205,0))</f>
        <v>0</v>
      </c>
      <c r="N14" s="18">
        <f t="array" ref="N14">SUM(IF(('Estimated Waste'!$B$6:$B$205=$B$2)*('Estimated Waste'!$C$6:$C$205=$B14)*('Estimated Waste'!$D$6:$D$205=$B$43),'Estimated Waste'!N$6:N$205,0))</f>
        <v>0</v>
      </c>
      <c r="O14" s="250"/>
      <c r="P14" s="251">
        <f t="array" ref="P14">SUM(IF(('Estimated Waste'!$B$6:$B$205=$B$2)*('Estimated Waste'!$C$6:$C$205=$B14)*('Estimated Waste'!$D$6:$D$205=$B$45),'Estimated Waste'!M$6:M$205,0))+SUM(IF(('Estimated Waste'!$B$6:$B$205=$B$2)*('Estimated Waste'!$C$6:$C$205=$B14)*('Estimated Waste'!$D$6:$D$205=$B$44),'Estimated Waste'!S$6:S$205,0))</f>
        <v>0</v>
      </c>
      <c r="Q14" s="251">
        <f t="array" ref="Q14">SUM(IF(('Estimated Waste'!$B$6:$B$205=$B$2)*('Estimated Waste'!$C$6:$C$205=$B14)*('Estimated Waste'!$D$6:$D$205=$B$45),'Estimated Waste'!N$6:N$205,0))+SUM(IF(('Estimated Waste'!$B$6:$B$205=$B$2)*('Estimated Waste'!$C$6:$C$205=$B14)*('Estimated Waste'!$D$6:$D$205=$B$44),'Estimated Waste'!T$6:T$205,0))</f>
        <v>0</v>
      </c>
      <c r="R14" s="190">
        <f t="array" ref="R14">SUM(IF(('Estimated Waste'!$B$6:$B$205=$B$2)*('Estimated Waste'!$C$6:$C$205=$B14)*('Estimated Waste'!$D$6:$D$205=$B$44),'Estimated Waste'!M$6:M$205,0))-SUM(IF(('Estimated Waste'!$B$6:$B$205=$B$2)*('Estimated Waste'!$C$6:$C$205=$B14)*('Estimated Waste'!$D$6:$D$205=$B$44),'Estimated Waste'!S$6:S$205,0))</f>
        <v>0</v>
      </c>
      <c r="S14" s="190">
        <f t="array" ref="S14">SUM(IF(('Estimated Waste'!$B$6:$B$205=$B$2)*('Estimated Waste'!$C$6:$C$205=$B14)*('Estimated Waste'!$D$6:$D$205=$B$44),'Estimated Waste'!N$6:N$205,0))-SUM(IF(('Estimated Waste'!$B$6:$B$205=$B$2)*('Estimated Waste'!$C$6:$C$205=$B14)*('Estimated Waste'!$D$6:$D$205=$B$44),'Estimated Waste'!T$6:T$205,0))</f>
        <v>0</v>
      </c>
      <c r="T14" s="23"/>
      <c r="X14" s="100">
        <f t="shared" si="3"/>
        <v>0</v>
      </c>
      <c r="Y14" s="99">
        <f t="shared" si="4"/>
        <v>0</v>
      </c>
      <c r="Z14" s="100">
        <f t="shared" si="5"/>
        <v>0</v>
      </c>
      <c r="AA14" s="99">
        <f t="shared" si="6"/>
        <v>0</v>
      </c>
      <c r="AB14" s="100">
        <f t="shared" si="7"/>
        <v>0</v>
      </c>
      <c r="AC14" s="99">
        <f t="shared" si="8"/>
        <v>0</v>
      </c>
      <c r="AE14" s="252">
        <f t="array" ref="AE14">SUM(IF(('Actual Waste'!$C$7:$C$206=$B$2)*('Actual Waste'!$D$7:$D$206=$B14),'Actual Waste'!U$7:U$206,0))</f>
        <v>0</v>
      </c>
      <c r="AF14" s="252">
        <f t="array" ref="AF14">SUM(IF(('Actual Waste'!$C$7:$C$206=$B$2)*('Actual Waste'!$D$7:$D$206=$B14),'Actual Waste'!V$7:V$206,0))</f>
        <v>0</v>
      </c>
      <c r="AG14" s="99"/>
      <c r="AH14" s="252">
        <f t="array" ref="AH14">SUM(IF(('Actual Waste'!$C$7:$C$206=$B$2)*('Actual Waste'!$D$7:$D$206=$B14)*('Actual Waste'!$G$7:$G$206=$B$42),'Actual Waste'!U$7:U$206,0))</f>
        <v>0</v>
      </c>
      <c r="AI14" s="252">
        <f t="array" ref="AI14">SUM(IF(('Actual Waste'!$C$7:$C$206=$B$2)*('Actual Waste'!$D$7:$D$206=$B14)*('Actual Waste'!$G$7:$G$206=$B$42),'Actual Waste'!V$7:V$206,0))</f>
        <v>0</v>
      </c>
      <c r="AJ14" s="252">
        <f t="array" ref="AJ14">SUM(IF(('Actual Waste'!$C$7:$C$206=$B$2)*('Actual Waste'!$D$7:$D$206=$B14)*('Actual Waste'!$G$7:$G$206=$B$43),'Actual Waste'!U$7:U$206,0))</f>
        <v>0</v>
      </c>
      <c r="AK14" s="252">
        <f t="array" ref="AK14">SUM(IF(('Actual Waste'!$C$7:$C$206=$B$2)*('Actual Waste'!$D$7:$D$206=$B14)*('Actual Waste'!$G$7:$G$206=$B$43),'Actual Waste'!V$7:V$206,0))</f>
        <v>0</v>
      </c>
      <c r="AM14" s="252">
        <f t="array" ref="AM14">SUM(IF(('Actual Waste'!$C$7:$C$206=$B$2)*('Actual Waste'!$D$7:$D$206=$B14)*('Actual Waste'!$G$7:$G$206=$B$45),'Actual Waste'!U$7:U$206,0))+SUM(IF(('Actual Waste'!$C$7:$C$206=$B$2)*('Actual Waste'!$D$7:$D$206=$B14)*('Actual Waste'!$G$7:$G$206=$B$44),'Actual Waste'!W$7:W$206,0))</f>
        <v>0</v>
      </c>
      <c r="AN14" s="252">
        <f t="array" ref="AN14">SUM(IF(('Actual Waste'!$C$7:$C$206=$B$2)*('Actual Waste'!$D$7:$D$206=$B14)*('Actual Waste'!$G$7:$G$206=$B$45),'Actual Waste'!V$7:V$206,0))+SUM(IF(('Actual Waste'!$C$7:$C$206=$B$2)*('Actual Waste'!$D$7:$D$206=$B14)*('Actual Waste'!$G$7:$G$206=$B$44),'Actual Waste'!X$7:X$206,0))</f>
        <v>0</v>
      </c>
      <c r="AO14" s="252">
        <f t="array" ref="AO14">SUM(IF(('Actual Waste'!$C$7:$C$206=$B$2)*('Actual Waste'!$D$7:$D$206=$B14)*('Actual Waste'!$G$7:$G$206=$B$44),'Actual Waste'!U$7:U$206,0))-SUM(IF(('Actual Waste'!$C$7:$C$206=$B$2)*('Actual Waste'!$D$7:$D$206=$B14)*('Actual Waste'!$G$7:$G$206=$B$44),'Actual Waste'!W$7:W$206,0))</f>
        <v>0</v>
      </c>
      <c r="AP14" s="252">
        <f t="array" ref="AP14">SUM(IF(('Actual Waste'!$C$7:$C$206=$B$2)*('Actual Waste'!$D$7:$D$206=$B14)*('Actual Waste'!$G$7:$G$206=$B$44),'Actual Waste'!V$7:V$206,0))-SUM(IF(('Actual Waste'!$C$7:$C$206=$B$2)*('Actual Waste'!$D$7:$D$206=$B14)*('Actual Waste'!$G$7:$G$206=$B$44),'Actual Waste'!X$7:X$206,0))</f>
        <v>0</v>
      </c>
      <c r="AR14" s="100"/>
      <c r="AS14" s="99"/>
      <c r="AT14" s="100"/>
      <c r="AU14" s="99"/>
      <c r="AV14" s="5"/>
      <c r="AW14" s="99"/>
    </row>
    <row r="15" spans="2:49" x14ac:dyDescent="0.35">
      <c r="B15" s="31" t="str">
        <f t="shared" si="0"/>
        <v>Concrete, bricks, tiles (17 01 07)</v>
      </c>
      <c r="C15" s="35"/>
      <c r="D15" s="35"/>
      <c r="E15" s="32">
        <f t="array" ref="E15">SUM(IF(('Estimated Waste'!$B$6:$B$205=$B$2)*('Estimated Waste'!$C$6:$C$205=$B15),'Estimated Waste'!M$6:M$205,0))</f>
        <v>0</v>
      </c>
      <c r="F15" s="32">
        <f t="array" ref="F15">SUM(IF(('Estimated Waste'!$B$6:$B$205=$B$2)*('Estimated Waste'!$C$6:$C$205=$B15),'Estimated Waste'!N$6:N$205,0))</f>
        <v>0</v>
      </c>
      <c r="G15" s="218"/>
      <c r="H15" s="249">
        <f t="shared" si="1"/>
        <v>0</v>
      </c>
      <c r="I15" s="249">
        <f t="shared" si="2"/>
        <v>0</v>
      </c>
      <c r="J15" s="99"/>
      <c r="K15" s="18">
        <f t="array" ref="K15">SUM(IF(('Estimated Waste'!$B$6:$B$205=$B$2)*('Estimated Waste'!$C$6:$C$205=$B15)*('Estimated Waste'!$D$6:$D$205=$B$42),'Estimated Waste'!M$6:M$205,0))</f>
        <v>0</v>
      </c>
      <c r="L15" s="18">
        <f t="array" ref="L15">SUM(IF(('Estimated Waste'!$B$6:$B$205=$B$2)*('Estimated Waste'!$C$6:$C$205=$B15)*('Estimated Waste'!$D$6:$D$205=$B$42),'Estimated Waste'!N$6:N$205,0))</f>
        <v>0</v>
      </c>
      <c r="M15" s="18">
        <f t="array" ref="M15">SUM(IF(('Estimated Waste'!$B$6:$B$205=$B$2)*('Estimated Waste'!$C$6:$C$205=$B15)*('Estimated Waste'!$D$6:$D$205=$B$43),'Estimated Waste'!M$6:M$205,0))</f>
        <v>0</v>
      </c>
      <c r="N15" s="18">
        <f t="array" ref="N15">SUM(IF(('Estimated Waste'!$B$6:$B$205=$B$2)*('Estimated Waste'!$C$6:$C$205=$B15)*('Estimated Waste'!$D$6:$D$205=$B$43),'Estimated Waste'!N$6:N$205,0))</f>
        <v>0</v>
      </c>
      <c r="O15" s="250"/>
      <c r="P15" s="251">
        <f t="array" ref="P15">SUM(IF(('Estimated Waste'!$B$6:$B$205=$B$2)*('Estimated Waste'!$C$6:$C$205=$B15)*('Estimated Waste'!$D$6:$D$205=$B$45),'Estimated Waste'!M$6:M$205,0))+SUM(IF(('Estimated Waste'!$B$6:$B$205=$B$2)*('Estimated Waste'!$C$6:$C$205=$B15)*('Estimated Waste'!$D$6:$D$205=$B$44),'Estimated Waste'!S$6:S$205,0))</f>
        <v>0</v>
      </c>
      <c r="Q15" s="251">
        <f t="array" ref="Q15">SUM(IF(('Estimated Waste'!$B$6:$B$205=$B$2)*('Estimated Waste'!$C$6:$C$205=$B15)*('Estimated Waste'!$D$6:$D$205=$B$45),'Estimated Waste'!N$6:N$205,0))+SUM(IF(('Estimated Waste'!$B$6:$B$205=$B$2)*('Estimated Waste'!$C$6:$C$205=$B15)*('Estimated Waste'!$D$6:$D$205=$B$44),'Estimated Waste'!T$6:T$205,0))</f>
        <v>0</v>
      </c>
      <c r="R15" s="190">
        <f t="array" ref="R15">SUM(IF(('Estimated Waste'!$B$6:$B$205=$B$2)*('Estimated Waste'!$C$6:$C$205=$B15)*('Estimated Waste'!$D$6:$D$205=$B$44),'Estimated Waste'!M$6:M$205,0))-SUM(IF(('Estimated Waste'!$B$6:$B$205=$B$2)*('Estimated Waste'!$C$6:$C$205=$B15)*('Estimated Waste'!$D$6:$D$205=$B$44),'Estimated Waste'!S$6:S$205,0))</f>
        <v>0</v>
      </c>
      <c r="S15" s="190">
        <f t="array" ref="S15">SUM(IF(('Estimated Waste'!$B$6:$B$205=$B$2)*('Estimated Waste'!$C$6:$C$205=$B15)*('Estimated Waste'!$D$6:$D$205=$B$44),'Estimated Waste'!N$6:N$205,0))-SUM(IF(('Estimated Waste'!$B$6:$B$205=$B$2)*('Estimated Waste'!$C$6:$C$205=$B15)*('Estimated Waste'!$D$6:$D$205=$B$44),'Estimated Waste'!T$6:T$205,0))</f>
        <v>0</v>
      </c>
      <c r="T15" s="23"/>
      <c r="X15" s="100">
        <f t="shared" si="3"/>
        <v>0</v>
      </c>
      <c r="Y15" s="99">
        <f t="shared" si="4"/>
        <v>0</v>
      </c>
      <c r="Z15" s="100">
        <f t="shared" si="5"/>
        <v>0</v>
      </c>
      <c r="AA15" s="99">
        <f t="shared" si="6"/>
        <v>0</v>
      </c>
      <c r="AB15" s="100">
        <f t="shared" si="7"/>
        <v>0</v>
      </c>
      <c r="AC15" s="99">
        <f t="shared" si="8"/>
        <v>0</v>
      </c>
      <c r="AE15" s="252">
        <f t="array" ref="AE15">SUM(IF(('Actual Waste'!$C$7:$C$206=$B$2)*('Actual Waste'!$D$7:$D$206=$B15),'Actual Waste'!U$7:U$206,0))</f>
        <v>0</v>
      </c>
      <c r="AF15" s="252">
        <f t="array" ref="AF15">SUM(IF(('Actual Waste'!$C$7:$C$206=$B$2)*('Actual Waste'!$D$7:$D$206=$B15),'Actual Waste'!V$7:V$206,0))</f>
        <v>0</v>
      </c>
      <c r="AG15" s="99"/>
      <c r="AH15" s="252">
        <f t="array" ref="AH15">SUM(IF(('Actual Waste'!$C$7:$C$206=$B$2)*('Actual Waste'!$D$7:$D$206=$B15)*('Actual Waste'!$G$7:$G$206=$B$42),'Actual Waste'!U$7:U$206,0))</f>
        <v>0</v>
      </c>
      <c r="AI15" s="252">
        <f t="array" ref="AI15">SUM(IF(('Actual Waste'!$C$7:$C$206=$B$2)*('Actual Waste'!$D$7:$D$206=$B15)*('Actual Waste'!$G$7:$G$206=$B$42),'Actual Waste'!V$7:V$206,0))</f>
        <v>0</v>
      </c>
      <c r="AJ15" s="252">
        <f t="array" ref="AJ15">SUM(IF(('Actual Waste'!$C$7:$C$206=$B$2)*('Actual Waste'!$D$7:$D$206=$B15)*('Actual Waste'!$G$7:$G$206=$B$43),'Actual Waste'!U$7:U$206,0))</f>
        <v>0</v>
      </c>
      <c r="AK15" s="252">
        <f t="array" ref="AK15">SUM(IF(('Actual Waste'!$C$7:$C$206=$B$2)*('Actual Waste'!$D$7:$D$206=$B15)*('Actual Waste'!$G$7:$G$206=$B$43),'Actual Waste'!V$7:V$206,0))</f>
        <v>0</v>
      </c>
      <c r="AM15" s="252">
        <f t="array" ref="AM15">SUM(IF(('Actual Waste'!$C$7:$C$206=$B$2)*('Actual Waste'!$D$7:$D$206=$B15)*('Actual Waste'!$G$7:$G$206=$B$45),'Actual Waste'!U$7:U$206,0))+SUM(IF(('Actual Waste'!$C$7:$C$206=$B$2)*('Actual Waste'!$D$7:$D$206=$B15)*('Actual Waste'!$G$7:$G$206=$B$44),'Actual Waste'!W$7:W$206,0))</f>
        <v>0</v>
      </c>
      <c r="AN15" s="252">
        <f t="array" ref="AN15">SUM(IF(('Actual Waste'!$C$7:$C$206=$B$2)*('Actual Waste'!$D$7:$D$206=$B15)*('Actual Waste'!$G$7:$G$206=$B$45),'Actual Waste'!V$7:V$206,0))+SUM(IF(('Actual Waste'!$C$7:$C$206=$B$2)*('Actual Waste'!$D$7:$D$206=$B15)*('Actual Waste'!$G$7:$G$206=$B$44),'Actual Waste'!X$7:X$206,0))</f>
        <v>0</v>
      </c>
      <c r="AO15" s="252">
        <f t="array" ref="AO15">SUM(IF(('Actual Waste'!$C$7:$C$206=$B$2)*('Actual Waste'!$D$7:$D$206=$B15)*('Actual Waste'!$G$7:$G$206=$B$44),'Actual Waste'!U$7:U$206,0))-SUM(IF(('Actual Waste'!$C$7:$C$206=$B$2)*('Actual Waste'!$D$7:$D$206=$B15)*('Actual Waste'!$G$7:$G$206=$B$44),'Actual Waste'!W$7:W$206,0))</f>
        <v>0</v>
      </c>
      <c r="AP15" s="252">
        <f t="array" ref="AP15">SUM(IF(('Actual Waste'!$C$7:$C$206=$B$2)*('Actual Waste'!$D$7:$D$206=$B15)*('Actual Waste'!$G$7:$G$206=$B$44),'Actual Waste'!V$7:V$206,0))-SUM(IF(('Actual Waste'!$C$7:$C$206=$B$2)*('Actual Waste'!$D$7:$D$206=$B15)*('Actual Waste'!$G$7:$G$206=$B$44),'Actual Waste'!X$7:X$206,0))</f>
        <v>0</v>
      </c>
      <c r="AR15" s="100"/>
      <c r="AS15" s="99"/>
      <c r="AT15" s="100"/>
      <c r="AU15" s="99"/>
      <c r="AV15" s="5"/>
      <c r="AW15" s="99"/>
    </row>
    <row r="16" spans="2:49" x14ac:dyDescent="0.35">
      <c r="B16" s="31" t="str">
        <f t="shared" si="0"/>
        <v>Copper (17 04 01)</v>
      </c>
      <c r="C16" s="35"/>
      <c r="D16" s="35"/>
      <c r="E16" s="32">
        <f t="array" ref="E16">SUM(IF(('Estimated Waste'!$B$6:$B$205=$B$2)*('Estimated Waste'!$C$6:$C$205=$B16),'Estimated Waste'!M$6:M$205,0))</f>
        <v>0</v>
      </c>
      <c r="F16" s="32">
        <f t="array" ref="F16">SUM(IF(('Estimated Waste'!$B$6:$B$205=$B$2)*('Estimated Waste'!$C$6:$C$205=$B16),'Estimated Waste'!N$6:N$205,0))</f>
        <v>0</v>
      </c>
      <c r="G16" s="218"/>
      <c r="H16" s="249">
        <f t="shared" si="1"/>
        <v>0</v>
      </c>
      <c r="I16" s="249">
        <f t="shared" si="2"/>
        <v>0</v>
      </c>
      <c r="J16" s="99"/>
      <c r="K16" s="18">
        <f t="array" ref="K16">SUM(IF(('Estimated Waste'!$B$6:$B$205=$B$2)*('Estimated Waste'!$C$6:$C$205=$B16)*('Estimated Waste'!$D$6:$D$205=$B$42),'Estimated Waste'!M$6:M$205,0))</f>
        <v>0</v>
      </c>
      <c r="L16" s="18">
        <f t="array" ref="L16">SUM(IF(('Estimated Waste'!$B$6:$B$205=$B$2)*('Estimated Waste'!$C$6:$C$205=$B16)*('Estimated Waste'!$D$6:$D$205=$B$42),'Estimated Waste'!N$6:N$205,0))</f>
        <v>0</v>
      </c>
      <c r="M16" s="18">
        <f t="array" ref="M16">SUM(IF(('Estimated Waste'!$B$6:$B$205=$B$2)*('Estimated Waste'!$C$6:$C$205=$B16)*('Estimated Waste'!$D$6:$D$205=$B$43),'Estimated Waste'!M$6:M$205,0))</f>
        <v>0</v>
      </c>
      <c r="N16" s="18">
        <f t="array" ref="N16">SUM(IF(('Estimated Waste'!$B$6:$B$205=$B$2)*('Estimated Waste'!$C$6:$C$205=$B16)*('Estimated Waste'!$D$6:$D$205=$B$43),'Estimated Waste'!N$6:N$205,0))</f>
        <v>0</v>
      </c>
      <c r="O16" s="250"/>
      <c r="P16" s="251">
        <f t="array" ref="P16">SUM(IF(('Estimated Waste'!$B$6:$B$205=$B$2)*('Estimated Waste'!$C$6:$C$205=$B16)*('Estimated Waste'!$D$6:$D$205=$B$45),'Estimated Waste'!M$6:M$205,0))+SUM(IF(('Estimated Waste'!$B$6:$B$205=$B$2)*('Estimated Waste'!$C$6:$C$205=$B16)*('Estimated Waste'!$D$6:$D$205=$B$44),'Estimated Waste'!S$6:S$205,0))</f>
        <v>0</v>
      </c>
      <c r="Q16" s="251">
        <f t="array" ref="Q16">SUM(IF(('Estimated Waste'!$B$6:$B$205=$B$2)*('Estimated Waste'!$C$6:$C$205=$B16)*('Estimated Waste'!$D$6:$D$205=$B$45),'Estimated Waste'!N$6:N$205,0))+SUM(IF(('Estimated Waste'!$B$6:$B$205=$B$2)*('Estimated Waste'!$C$6:$C$205=$B16)*('Estimated Waste'!$D$6:$D$205=$B$44),'Estimated Waste'!T$6:T$205,0))</f>
        <v>0</v>
      </c>
      <c r="R16" s="190">
        <f t="array" ref="R16">SUM(IF(('Estimated Waste'!$B$6:$B$205=$B$2)*('Estimated Waste'!$C$6:$C$205=$B16)*('Estimated Waste'!$D$6:$D$205=$B$44),'Estimated Waste'!M$6:M$205,0))-SUM(IF(('Estimated Waste'!$B$6:$B$205=$B$2)*('Estimated Waste'!$C$6:$C$205=$B16)*('Estimated Waste'!$D$6:$D$205=$B$44),'Estimated Waste'!S$6:S$205,0))</f>
        <v>0</v>
      </c>
      <c r="S16" s="190">
        <f t="array" ref="S16">SUM(IF(('Estimated Waste'!$B$6:$B$205=$B$2)*('Estimated Waste'!$C$6:$C$205=$B16)*('Estimated Waste'!$D$6:$D$205=$B$44),'Estimated Waste'!N$6:N$205,0))-SUM(IF(('Estimated Waste'!$B$6:$B$205=$B$2)*('Estimated Waste'!$C$6:$C$205=$B16)*('Estimated Waste'!$D$6:$D$205=$B$44),'Estimated Waste'!T$6:T$205,0))</f>
        <v>0</v>
      </c>
      <c r="T16" s="23"/>
      <c r="X16" s="100">
        <f t="shared" si="3"/>
        <v>0</v>
      </c>
      <c r="Y16" s="99">
        <f t="shared" si="4"/>
        <v>0</v>
      </c>
      <c r="Z16" s="100">
        <f t="shared" si="5"/>
        <v>0</v>
      </c>
      <c r="AA16" s="99">
        <f t="shared" si="6"/>
        <v>0</v>
      </c>
      <c r="AB16" s="100">
        <f t="shared" si="7"/>
        <v>0</v>
      </c>
      <c r="AC16" s="99">
        <f t="shared" si="8"/>
        <v>0</v>
      </c>
      <c r="AE16" s="252">
        <f t="array" ref="AE16">SUM(IF(('Actual Waste'!$C$7:$C$206=$B$2)*('Actual Waste'!$D$7:$D$206=$B16),'Actual Waste'!U$7:U$206,0))</f>
        <v>0</v>
      </c>
      <c r="AF16" s="252">
        <f t="array" ref="AF16">SUM(IF(('Actual Waste'!$C$7:$C$206=$B$2)*('Actual Waste'!$D$7:$D$206=$B16),'Actual Waste'!V$7:V$206,0))</f>
        <v>0</v>
      </c>
      <c r="AG16" s="99"/>
      <c r="AH16" s="252">
        <f t="array" ref="AH16">SUM(IF(('Actual Waste'!$C$7:$C$206=$B$2)*('Actual Waste'!$D$7:$D$206=$B16)*('Actual Waste'!$G$7:$G$206=$B$42),'Actual Waste'!U$7:U$206,0))</f>
        <v>0</v>
      </c>
      <c r="AI16" s="252">
        <f t="array" ref="AI16">SUM(IF(('Actual Waste'!$C$7:$C$206=$B$2)*('Actual Waste'!$D$7:$D$206=$B16)*('Actual Waste'!$G$7:$G$206=$B$42),'Actual Waste'!V$7:V$206,0))</f>
        <v>0</v>
      </c>
      <c r="AJ16" s="252">
        <f t="array" ref="AJ16">SUM(IF(('Actual Waste'!$C$7:$C$206=$B$2)*('Actual Waste'!$D$7:$D$206=$B16)*('Actual Waste'!$G$7:$G$206=$B$43),'Actual Waste'!U$7:U$206,0))</f>
        <v>0</v>
      </c>
      <c r="AK16" s="252">
        <f t="array" ref="AK16">SUM(IF(('Actual Waste'!$C$7:$C$206=$B$2)*('Actual Waste'!$D$7:$D$206=$B16)*('Actual Waste'!$G$7:$G$206=$B$43),'Actual Waste'!V$7:V$206,0))</f>
        <v>0</v>
      </c>
      <c r="AM16" s="252">
        <f t="array" ref="AM16">SUM(IF(('Actual Waste'!$C$7:$C$206=$B$2)*('Actual Waste'!$D$7:$D$206=$B16)*('Actual Waste'!$G$7:$G$206=$B$45),'Actual Waste'!U$7:U$206,0))+SUM(IF(('Actual Waste'!$C$7:$C$206=$B$2)*('Actual Waste'!$D$7:$D$206=$B16)*('Actual Waste'!$G$7:$G$206=$B$44),'Actual Waste'!W$7:W$206,0))</f>
        <v>0</v>
      </c>
      <c r="AN16" s="252">
        <f t="array" ref="AN16">SUM(IF(('Actual Waste'!$C$7:$C$206=$B$2)*('Actual Waste'!$D$7:$D$206=$B16)*('Actual Waste'!$G$7:$G$206=$B$45),'Actual Waste'!V$7:V$206,0))+SUM(IF(('Actual Waste'!$C$7:$C$206=$B$2)*('Actual Waste'!$D$7:$D$206=$B16)*('Actual Waste'!$G$7:$G$206=$B$44),'Actual Waste'!X$7:X$206,0))</f>
        <v>0</v>
      </c>
      <c r="AO16" s="252">
        <f t="array" ref="AO16">SUM(IF(('Actual Waste'!$C$7:$C$206=$B$2)*('Actual Waste'!$D$7:$D$206=$B16)*('Actual Waste'!$G$7:$G$206=$B$44),'Actual Waste'!U$7:U$206,0))-SUM(IF(('Actual Waste'!$C$7:$C$206=$B$2)*('Actual Waste'!$D$7:$D$206=$B16)*('Actual Waste'!$G$7:$G$206=$B$44),'Actual Waste'!W$7:W$206,0))</f>
        <v>0</v>
      </c>
      <c r="AP16" s="252">
        <f t="array" ref="AP16">SUM(IF(('Actual Waste'!$C$7:$C$206=$B$2)*('Actual Waste'!$D$7:$D$206=$B16)*('Actual Waste'!$G$7:$G$206=$B$44),'Actual Waste'!V$7:V$206,0))-SUM(IF(('Actual Waste'!$C$7:$C$206=$B$2)*('Actual Waste'!$D$7:$D$206=$B16)*('Actual Waste'!$G$7:$G$206=$B$44),'Actual Waste'!X$7:X$206,0))</f>
        <v>0</v>
      </c>
      <c r="AR16" s="100"/>
      <c r="AS16" s="99"/>
      <c r="AT16" s="100"/>
      <c r="AU16" s="99"/>
      <c r="AV16" s="5"/>
      <c r="AW16" s="99"/>
    </row>
    <row r="17" spans="2:49" x14ac:dyDescent="0.35">
      <c r="B17" s="31" t="str">
        <f t="shared" si="0"/>
        <v>Electronic equipment (20 01 35*)</v>
      </c>
      <c r="C17" s="35"/>
      <c r="D17" s="35"/>
      <c r="E17" s="32">
        <f t="array" ref="E17">SUM(IF(('Estimated Waste'!$B$6:$B$205=$B$2)*('Estimated Waste'!$C$6:$C$205=$B17),'Estimated Waste'!M$6:M$205,0))</f>
        <v>0</v>
      </c>
      <c r="F17" s="32">
        <f t="array" ref="F17">SUM(IF(('Estimated Waste'!$B$6:$B$205=$B$2)*('Estimated Waste'!$C$6:$C$205=$B17),'Estimated Waste'!N$6:N$205,0))</f>
        <v>0</v>
      </c>
      <c r="G17" s="218"/>
      <c r="H17" s="249">
        <f t="shared" si="1"/>
        <v>0</v>
      </c>
      <c r="I17" s="249">
        <f t="shared" si="2"/>
        <v>0</v>
      </c>
      <c r="J17" s="99"/>
      <c r="K17" s="18">
        <f t="array" ref="K17">SUM(IF(('Estimated Waste'!$B$6:$B$205=$B$2)*('Estimated Waste'!$C$6:$C$205=$B17)*('Estimated Waste'!$D$6:$D$205=$B$42),'Estimated Waste'!M$6:M$205,0))</f>
        <v>0</v>
      </c>
      <c r="L17" s="18">
        <f t="array" ref="L17">SUM(IF(('Estimated Waste'!$B$6:$B$205=$B$2)*('Estimated Waste'!$C$6:$C$205=$B17)*('Estimated Waste'!$D$6:$D$205=$B$42),'Estimated Waste'!N$6:N$205,0))</f>
        <v>0</v>
      </c>
      <c r="M17" s="18">
        <f t="array" ref="M17">SUM(IF(('Estimated Waste'!$B$6:$B$205=$B$2)*('Estimated Waste'!$C$6:$C$205=$B17)*('Estimated Waste'!$D$6:$D$205=$B$43),'Estimated Waste'!M$6:M$205,0))</f>
        <v>0</v>
      </c>
      <c r="N17" s="18">
        <f t="array" ref="N17">SUM(IF(('Estimated Waste'!$B$6:$B$205=$B$2)*('Estimated Waste'!$C$6:$C$205=$B17)*('Estimated Waste'!$D$6:$D$205=$B$43),'Estimated Waste'!N$6:N$205,0))</f>
        <v>0</v>
      </c>
      <c r="O17" s="250"/>
      <c r="P17" s="251">
        <f t="array" ref="P17">SUM(IF(('Estimated Waste'!$B$6:$B$205=$B$2)*('Estimated Waste'!$C$6:$C$205=$B17)*('Estimated Waste'!$D$6:$D$205=$B$45),'Estimated Waste'!M$6:M$205,0))+SUM(IF(('Estimated Waste'!$B$6:$B$205=$B$2)*('Estimated Waste'!$C$6:$C$205=$B17)*('Estimated Waste'!$D$6:$D$205=$B$44),'Estimated Waste'!S$6:S$205,0))</f>
        <v>0</v>
      </c>
      <c r="Q17" s="251">
        <f t="array" ref="Q17">SUM(IF(('Estimated Waste'!$B$6:$B$205=$B$2)*('Estimated Waste'!$C$6:$C$205=$B17)*('Estimated Waste'!$D$6:$D$205=$B$45),'Estimated Waste'!N$6:N$205,0))+SUM(IF(('Estimated Waste'!$B$6:$B$205=$B$2)*('Estimated Waste'!$C$6:$C$205=$B17)*('Estimated Waste'!$D$6:$D$205=$B$44),'Estimated Waste'!T$6:T$205,0))</f>
        <v>0</v>
      </c>
      <c r="R17" s="190">
        <f t="array" ref="R17">SUM(IF(('Estimated Waste'!$B$6:$B$205=$B$2)*('Estimated Waste'!$C$6:$C$205=$B17)*('Estimated Waste'!$D$6:$D$205=$B$44),'Estimated Waste'!M$6:M$205,0))-SUM(IF(('Estimated Waste'!$B$6:$B$205=$B$2)*('Estimated Waste'!$C$6:$C$205=$B17)*('Estimated Waste'!$D$6:$D$205=$B$44),'Estimated Waste'!S$6:S$205,0))</f>
        <v>0</v>
      </c>
      <c r="S17" s="190">
        <f t="array" ref="S17">SUM(IF(('Estimated Waste'!$B$6:$B$205=$B$2)*('Estimated Waste'!$C$6:$C$205=$B17)*('Estimated Waste'!$D$6:$D$205=$B$44),'Estimated Waste'!N$6:N$205,0))-SUM(IF(('Estimated Waste'!$B$6:$B$205=$B$2)*('Estimated Waste'!$C$6:$C$205=$B17)*('Estimated Waste'!$D$6:$D$205=$B$44),'Estimated Waste'!T$6:T$205,0))</f>
        <v>0</v>
      </c>
      <c r="T17" s="23"/>
      <c r="X17" s="100">
        <f t="shared" si="3"/>
        <v>0</v>
      </c>
      <c r="Y17" s="99">
        <f t="shared" si="4"/>
        <v>0</v>
      </c>
      <c r="Z17" s="100">
        <f t="shared" si="5"/>
        <v>0</v>
      </c>
      <c r="AA17" s="99">
        <f t="shared" si="6"/>
        <v>0</v>
      </c>
      <c r="AB17" s="100">
        <f t="shared" si="7"/>
        <v>0</v>
      </c>
      <c r="AC17" s="99">
        <f t="shared" si="8"/>
        <v>0</v>
      </c>
      <c r="AE17" s="252">
        <f t="array" ref="AE17">SUM(IF(('Actual Waste'!$C$7:$C$206=$B$2)*('Actual Waste'!$D$7:$D$206=$B17),'Actual Waste'!U$7:U$206,0))</f>
        <v>0</v>
      </c>
      <c r="AF17" s="252">
        <f t="array" ref="AF17">SUM(IF(('Actual Waste'!$C$7:$C$206=$B$2)*('Actual Waste'!$D$7:$D$206=$B17),'Actual Waste'!V$7:V$206,0))</f>
        <v>0</v>
      </c>
      <c r="AG17" s="99"/>
      <c r="AH17" s="252">
        <f t="array" ref="AH17">SUM(IF(('Actual Waste'!$C$7:$C$206=$B$2)*('Actual Waste'!$D$7:$D$206=$B17)*('Actual Waste'!$G$7:$G$206=$B$42),'Actual Waste'!U$7:U$206,0))</f>
        <v>0</v>
      </c>
      <c r="AI17" s="252">
        <f t="array" ref="AI17">SUM(IF(('Actual Waste'!$C$7:$C$206=$B$2)*('Actual Waste'!$D$7:$D$206=$B17)*('Actual Waste'!$G$7:$G$206=$B$42),'Actual Waste'!V$7:V$206,0))</f>
        <v>0</v>
      </c>
      <c r="AJ17" s="252">
        <f t="array" ref="AJ17">SUM(IF(('Actual Waste'!$C$7:$C$206=$B$2)*('Actual Waste'!$D$7:$D$206=$B17)*('Actual Waste'!$G$7:$G$206=$B$43),'Actual Waste'!U$7:U$206,0))</f>
        <v>0</v>
      </c>
      <c r="AK17" s="252">
        <f t="array" ref="AK17">SUM(IF(('Actual Waste'!$C$7:$C$206=$B$2)*('Actual Waste'!$D$7:$D$206=$B17)*('Actual Waste'!$G$7:$G$206=$B$43),'Actual Waste'!V$7:V$206,0))</f>
        <v>0</v>
      </c>
      <c r="AM17" s="252">
        <f t="array" ref="AM17">SUM(IF(('Actual Waste'!$C$7:$C$206=$B$2)*('Actual Waste'!$D$7:$D$206=$B17)*('Actual Waste'!$G$7:$G$206=$B$45),'Actual Waste'!U$7:U$206,0))+SUM(IF(('Actual Waste'!$C$7:$C$206=$B$2)*('Actual Waste'!$D$7:$D$206=$B17)*('Actual Waste'!$G$7:$G$206=$B$44),'Actual Waste'!W$7:W$206,0))</f>
        <v>0</v>
      </c>
      <c r="AN17" s="252">
        <f t="array" ref="AN17">SUM(IF(('Actual Waste'!$C$7:$C$206=$B$2)*('Actual Waste'!$D$7:$D$206=$B17)*('Actual Waste'!$G$7:$G$206=$B$45),'Actual Waste'!V$7:V$206,0))+SUM(IF(('Actual Waste'!$C$7:$C$206=$B$2)*('Actual Waste'!$D$7:$D$206=$B17)*('Actual Waste'!$G$7:$G$206=$B$44),'Actual Waste'!X$7:X$206,0))</f>
        <v>0</v>
      </c>
      <c r="AO17" s="252">
        <f t="array" ref="AO17">SUM(IF(('Actual Waste'!$C$7:$C$206=$B$2)*('Actual Waste'!$D$7:$D$206=$B17)*('Actual Waste'!$G$7:$G$206=$B$44),'Actual Waste'!U$7:U$206,0))-SUM(IF(('Actual Waste'!$C$7:$C$206=$B$2)*('Actual Waste'!$D$7:$D$206=$B17)*('Actual Waste'!$G$7:$G$206=$B$44),'Actual Waste'!W$7:W$206,0))</f>
        <v>0</v>
      </c>
      <c r="AP17" s="252">
        <f t="array" ref="AP17">SUM(IF(('Actual Waste'!$C$7:$C$206=$B$2)*('Actual Waste'!$D$7:$D$206=$B17)*('Actual Waste'!$G$7:$G$206=$B$44),'Actual Waste'!V$7:V$206,0))-SUM(IF(('Actual Waste'!$C$7:$C$206=$B$2)*('Actual Waste'!$D$7:$D$206=$B17)*('Actual Waste'!$G$7:$G$206=$B$44),'Actual Waste'!X$7:X$206,0))</f>
        <v>0</v>
      </c>
      <c r="AR17" s="100"/>
      <c r="AS17" s="99"/>
      <c r="AT17" s="100"/>
      <c r="AU17" s="99"/>
      <c r="AV17" s="5"/>
      <c r="AW17" s="99"/>
    </row>
    <row r="18" spans="2:49" x14ac:dyDescent="0.35">
      <c r="B18" s="31" t="str">
        <f t="shared" si="0"/>
        <v>Floor tiles (wood) (03 01 05)</v>
      </c>
      <c r="C18" s="35"/>
      <c r="D18" s="35"/>
      <c r="E18" s="32">
        <f t="array" ref="E18">SUM(IF(('Estimated Waste'!$B$6:$B$205=$B$2)*('Estimated Waste'!$C$6:$C$205=$B18),'Estimated Waste'!M$6:M$205,0))</f>
        <v>0</v>
      </c>
      <c r="F18" s="32">
        <f t="array" ref="F18">SUM(IF(('Estimated Waste'!$B$6:$B$205=$B$2)*('Estimated Waste'!$C$6:$C$205=$B18),'Estimated Waste'!N$6:N$205,0))</f>
        <v>0</v>
      </c>
      <c r="G18" s="218"/>
      <c r="H18" s="249">
        <f t="shared" si="1"/>
        <v>0</v>
      </c>
      <c r="I18" s="249">
        <f t="shared" si="2"/>
        <v>0</v>
      </c>
      <c r="J18" s="99"/>
      <c r="K18" s="18">
        <f t="array" ref="K18">SUM(IF(('Estimated Waste'!$B$6:$B$205=$B$2)*('Estimated Waste'!$C$6:$C$205=$B18)*('Estimated Waste'!$D$6:$D$205=$B$42),'Estimated Waste'!M$6:M$205,0))</f>
        <v>0</v>
      </c>
      <c r="L18" s="18">
        <f t="array" ref="L18">SUM(IF(('Estimated Waste'!$B$6:$B$205=$B$2)*('Estimated Waste'!$C$6:$C$205=$B18)*('Estimated Waste'!$D$6:$D$205=$B$42),'Estimated Waste'!N$6:N$205,0))</f>
        <v>0</v>
      </c>
      <c r="M18" s="18">
        <f t="array" ref="M18">SUM(IF(('Estimated Waste'!$B$6:$B$205=$B$2)*('Estimated Waste'!$C$6:$C$205=$B18)*('Estimated Waste'!$D$6:$D$205=$B$43),'Estimated Waste'!M$6:M$205,0))</f>
        <v>0</v>
      </c>
      <c r="N18" s="18">
        <f t="array" ref="N18">SUM(IF(('Estimated Waste'!$B$6:$B$205=$B$2)*('Estimated Waste'!$C$6:$C$205=$B18)*('Estimated Waste'!$D$6:$D$205=$B$43),'Estimated Waste'!N$6:N$205,0))</f>
        <v>0</v>
      </c>
      <c r="O18" s="250"/>
      <c r="P18" s="251">
        <f t="array" ref="P18">SUM(IF(('Estimated Waste'!$B$6:$B$205=$B$2)*('Estimated Waste'!$C$6:$C$205=$B18)*('Estimated Waste'!$D$6:$D$205=$B$45),'Estimated Waste'!M$6:M$205,0))+SUM(IF(('Estimated Waste'!$B$6:$B$205=$B$2)*('Estimated Waste'!$C$6:$C$205=$B18)*('Estimated Waste'!$D$6:$D$205=$B$44),'Estimated Waste'!S$6:S$205,0))</f>
        <v>0</v>
      </c>
      <c r="Q18" s="251">
        <f t="array" ref="Q18">SUM(IF(('Estimated Waste'!$B$6:$B$205=$B$2)*('Estimated Waste'!$C$6:$C$205=$B18)*('Estimated Waste'!$D$6:$D$205=$B$45),'Estimated Waste'!N$6:N$205,0))+SUM(IF(('Estimated Waste'!$B$6:$B$205=$B$2)*('Estimated Waste'!$C$6:$C$205=$B18)*('Estimated Waste'!$D$6:$D$205=$B$44),'Estimated Waste'!T$6:T$205,0))</f>
        <v>0</v>
      </c>
      <c r="R18" s="190">
        <f t="array" ref="R18">SUM(IF(('Estimated Waste'!$B$6:$B$205=$B$2)*('Estimated Waste'!$C$6:$C$205=$B18)*('Estimated Waste'!$D$6:$D$205=$B$44),'Estimated Waste'!M$6:M$205,0))-SUM(IF(('Estimated Waste'!$B$6:$B$205=$B$2)*('Estimated Waste'!$C$6:$C$205=$B18)*('Estimated Waste'!$D$6:$D$205=$B$44),'Estimated Waste'!S$6:S$205,0))</f>
        <v>0</v>
      </c>
      <c r="S18" s="190">
        <f t="array" ref="S18">SUM(IF(('Estimated Waste'!$B$6:$B$205=$B$2)*('Estimated Waste'!$C$6:$C$205=$B18)*('Estimated Waste'!$D$6:$D$205=$B$44),'Estimated Waste'!N$6:N$205,0))-SUM(IF(('Estimated Waste'!$B$6:$B$205=$B$2)*('Estimated Waste'!$C$6:$C$205=$B18)*('Estimated Waste'!$D$6:$D$205=$B$44),'Estimated Waste'!T$6:T$205,0))</f>
        <v>0</v>
      </c>
      <c r="T18" s="23"/>
      <c r="X18" s="100">
        <f t="shared" si="3"/>
        <v>0</v>
      </c>
      <c r="Y18" s="99">
        <f t="shared" si="4"/>
        <v>0</v>
      </c>
      <c r="Z18" s="100">
        <f t="shared" si="5"/>
        <v>0</v>
      </c>
      <c r="AA18" s="99">
        <f t="shared" si="6"/>
        <v>0</v>
      </c>
      <c r="AB18" s="100">
        <f t="shared" si="7"/>
        <v>0</v>
      </c>
      <c r="AC18" s="99">
        <f t="shared" si="8"/>
        <v>0</v>
      </c>
      <c r="AE18" s="252">
        <f t="array" ref="AE18">SUM(IF(('Actual Waste'!$C$7:$C$206=$B$2)*('Actual Waste'!$D$7:$D$206=$B18),'Actual Waste'!U$7:U$206,0))</f>
        <v>0</v>
      </c>
      <c r="AF18" s="252">
        <f t="array" ref="AF18">SUM(IF(('Actual Waste'!$C$7:$C$206=$B$2)*('Actual Waste'!$D$7:$D$206=$B18),'Actual Waste'!V$7:V$206,0))</f>
        <v>0</v>
      </c>
      <c r="AG18" s="99"/>
      <c r="AH18" s="252">
        <f t="array" ref="AH18">SUM(IF(('Actual Waste'!$C$7:$C$206=$B$2)*('Actual Waste'!$D$7:$D$206=$B18)*('Actual Waste'!$G$7:$G$206=$B$42),'Actual Waste'!U$7:U$206,0))</f>
        <v>0</v>
      </c>
      <c r="AI18" s="252">
        <f t="array" ref="AI18">SUM(IF(('Actual Waste'!$C$7:$C$206=$B$2)*('Actual Waste'!$D$7:$D$206=$B18)*('Actual Waste'!$G$7:$G$206=$B$42),'Actual Waste'!V$7:V$206,0))</f>
        <v>0</v>
      </c>
      <c r="AJ18" s="252">
        <f t="array" ref="AJ18">SUM(IF(('Actual Waste'!$C$7:$C$206=$B$2)*('Actual Waste'!$D$7:$D$206=$B18)*('Actual Waste'!$G$7:$G$206=$B$43),'Actual Waste'!U$7:U$206,0))</f>
        <v>0</v>
      </c>
      <c r="AK18" s="252">
        <f t="array" ref="AK18">SUM(IF(('Actual Waste'!$C$7:$C$206=$B$2)*('Actual Waste'!$D$7:$D$206=$B18)*('Actual Waste'!$G$7:$G$206=$B$43),'Actual Waste'!V$7:V$206,0))</f>
        <v>0</v>
      </c>
      <c r="AM18" s="252">
        <f t="array" ref="AM18">SUM(IF(('Actual Waste'!$C$7:$C$206=$B$2)*('Actual Waste'!$D$7:$D$206=$B18)*('Actual Waste'!$G$7:$G$206=$B$45),'Actual Waste'!U$7:U$206,0))+SUM(IF(('Actual Waste'!$C$7:$C$206=$B$2)*('Actual Waste'!$D$7:$D$206=$B18)*('Actual Waste'!$G$7:$G$206=$B$44),'Actual Waste'!W$7:W$206,0))</f>
        <v>0</v>
      </c>
      <c r="AN18" s="252">
        <f t="array" ref="AN18">SUM(IF(('Actual Waste'!$C$7:$C$206=$B$2)*('Actual Waste'!$D$7:$D$206=$B18)*('Actual Waste'!$G$7:$G$206=$B$45),'Actual Waste'!V$7:V$206,0))+SUM(IF(('Actual Waste'!$C$7:$C$206=$B$2)*('Actual Waste'!$D$7:$D$206=$B18)*('Actual Waste'!$G$7:$G$206=$B$44),'Actual Waste'!X$7:X$206,0))</f>
        <v>0</v>
      </c>
      <c r="AO18" s="252">
        <f t="array" ref="AO18">SUM(IF(('Actual Waste'!$C$7:$C$206=$B$2)*('Actual Waste'!$D$7:$D$206=$B18)*('Actual Waste'!$G$7:$G$206=$B$44),'Actual Waste'!U$7:U$206,0))-SUM(IF(('Actual Waste'!$C$7:$C$206=$B$2)*('Actual Waste'!$D$7:$D$206=$B18)*('Actual Waste'!$G$7:$G$206=$B$44),'Actual Waste'!W$7:W$206,0))</f>
        <v>0</v>
      </c>
      <c r="AP18" s="252">
        <f t="array" ref="AP18">SUM(IF(('Actual Waste'!$C$7:$C$206=$B$2)*('Actual Waste'!$D$7:$D$206=$B18)*('Actual Waste'!$G$7:$G$206=$B$44),'Actual Waste'!V$7:V$206,0))-SUM(IF(('Actual Waste'!$C$7:$C$206=$B$2)*('Actual Waste'!$D$7:$D$206=$B18)*('Actual Waste'!$G$7:$G$206=$B$44),'Actual Waste'!X$7:X$206,0))</f>
        <v>0</v>
      </c>
      <c r="AR18" s="100"/>
      <c r="AS18" s="99"/>
      <c r="AT18" s="100"/>
      <c r="AU18" s="99"/>
      <c r="AV18" s="5"/>
      <c r="AW18" s="99"/>
    </row>
    <row r="19" spans="2:49" x14ac:dyDescent="0.35">
      <c r="B19" s="31" t="str">
        <f t="shared" si="0"/>
        <v>Fluorescent tubes / mercury waste (20 01 21)</v>
      </c>
      <c r="C19" s="35"/>
      <c r="D19" s="35"/>
      <c r="E19" s="32">
        <f t="array" ref="E19">SUM(IF(('Estimated Waste'!$B$6:$B$205=$B$2)*('Estimated Waste'!$C$6:$C$205=$B19),'Estimated Waste'!M$6:M$205,0))</f>
        <v>0</v>
      </c>
      <c r="F19" s="32">
        <f t="array" ref="F19">SUM(IF(('Estimated Waste'!$B$6:$B$205=$B$2)*('Estimated Waste'!$C$6:$C$205=$B19),'Estimated Waste'!N$6:N$205,0))</f>
        <v>0</v>
      </c>
      <c r="G19" s="218"/>
      <c r="H19" s="249">
        <f t="shared" si="1"/>
        <v>0</v>
      </c>
      <c r="I19" s="249">
        <f t="shared" si="2"/>
        <v>0</v>
      </c>
      <c r="J19" s="99"/>
      <c r="K19" s="18">
        <f t="array" ref="K19">SUM(IF(('Estimated Waste'!$B$6:$B$205=$B$2)*('Estimated Waste'!$C$6:$C$205=$B19)*('Estimated Waste'!$D$6:$D$205=$B$42),'Estimated Waste'!M$6:M$205,0))</f>
        <v>0</v>
      </c>
      <c r="L19" s="18">
        <f t="array" ref="L19">SUM(IF(('Estimated Waste'!$B$6:$B$205=$B$2)*('Estimated Waste'!$C$6:$C$205=$B19)*('Estimated Waste'!$D$6:$D$205=$B$42),'Estimated Waste'!N$6:N$205,0))</f>
        <v>0</v>
      </c>
      <c r="M19" s="18">
        <f t="array" ref="M19">SUM(IF(('Estimated Waste'!$B$6:$B$205=$B$2)*('Estimated Waste'!$C$6:$C$205=$B19)*('Estimated Waste'!$D$6:$D$205=$B$43),'Estimated Waste'!M$6:M$205,0))</f>
        <v>0</v>
      </c>
      <c r="N19" s="18">
        <f t="array" ref="N19">SUM(IF(('Estimated Waste'!$B$6:$B$205=$B$2)*('Estimated Waste'!$C$6:$C$205=$B19)*('Estimated Waste'!$D$6:$D$205=$B$43),'Estimated Waste'!N$6:N$205,0))</f>
        <v>0</v>
      </c>
      <c r="O19" s="250"/>
      <c r="P19" s="251">
        <f t="array" ref="P19">SUM(IF(('Estimated Waste'!$B$6:$B$205=$B$2)*('Estimated Waste'!$C$6:$C$205=$B19)*('Estimated Waste'!$D$6:$D$205=$B$45),'Estimated Waste'!M$6:M$205,0))+SUM(IF(('Estimated Waste'!$B$6:$B$205=$B$2)*('Estimated Waste'!$C$6:$C$205=$B19)*('Estimated Waste'!$D$6:$D$205=$B$44),'Estimated Waste'!S$6:S$205,0))</f>
        <v>0</v>
      </c>
      <c r="Q19" s="251">
        <f t="array" ref="Q19">SUM(IF(('Estimated Waste'!$B$6:$B$205=$B$2)*('Estimated Waste'!$C$6:$C$205=$B19)*('Estimated Waste'!$D$6:$D$205=$B$45),'Estimated Waste'!N$6:N$205,0))+SUM(IF(('Estimated Waste'!$B$6:$B$205=$B$2)*('Estimated Waste'!$C$6:$C$205=$B19)*('Estimated Waste'!$D$6:$D$205=$B$44),'Estimated Waste'!T$6:T$205,0))</f>
        <v>0</v>
      </c>
      <c r="R19" s="190">
        <f t="array" ref="R19">SUM(IF(('Estimated Waste'!$B$6:$B$205=$B$2)*('Estimated Waste'!$C$6:$C$205=$B19)*('Estimated Waste'!$D$6:$D$205=$B$44),'Estimated Waste'!M$6:M$205,0))-SUM(IF(('Estimated Waste'!$B$6:$B$205=$B$2)*('Estimated Waste'!$C$6:$C$205=$B19)*('Estimated Waste'!$D$6:$D$205=$B$44),'Estimated Waste'!S$6:S$205,0))</f>
        <v>0</v>
      </c>
      <c r="S19" s="190">
        <f t="array" ref="S19">SUM(IF(('Estimated Waste'!$B$6:$B$205=$B$2)*('Estimated Waste'!$C$6:$C$205=$B19)*('Estimated Waste'!$D$6:$D$205=$B$44),'Estimated Waste'!N$6:N$205,0))-SUM(IF(('Estimated Waste'!$B$6:$B$205=$B$2)*('Estimated Waste'!$C$6:$C$205=$B19)*('Estimated Waste'!$D$6:$D$205=$B$44),'Estimated Waste'!T$6:T$205,0))</f>
        <v>0</v>
      </c>
      <c r="T19" s="23"/>
      <c r="X19" s="100">
        <f t="shared" si="3"/>
        <v>0</v>
      </c>
      <c r="Y19" s="99">
        <f t="shared" si="4"/>
        <v>0</v>
      </c>
      <c r="Z19" s="100">
        <f t="shared" si="5"/>
        <v>0</v>
      </c>
      <c r="AA19" s="99">
        <f t="shared" si="6"/>
        <v>0</v>
      </c>
      <c r="AB19" s="100">
        <f t="shared" si="7"/>
        <v>0</v>
      </c>
      <c r="AC19" s="99">
        <f t="shared" si="8"/>
        <v>0</v>
      </c>
      <c r="AE19" s="252">
        <f t="array" ref="AE19">SUM(IF(('Actual Waste'!$C$7:$C$206=$B$2)*('Actual Waste'!$D$7:$D$206=$B19),'Actual Waste'!U$7:U$206,0))</f>
        <v>0</v>
      </c>
      <c r="AF19" s="252">
        <f t="array" ref="AF19">SUM(IF(('Actual Waste'!$C$7:$C$206=$B$2)*('Actual Waste'!$D$7:$D$206=$B19),'Actual Waste'!V$7:V$206,0))</f>
        <v>0</v>
      </c>
      <c r="AG19" s="99"/>
      <c r="AH19" s="252">
        <f t="array" ref="AH19">SUM(IF(('Actual Waste'!$C$7:$C$206=$B$2)*('Actual Waste'!$D$7:$D$206=$B19)*('Actual Waste'!$G$7:$G$206=$B$42),'Actual Waste'!U$7:U$206,0))</f>
        <v>0</v>
      </c>
      <c r="AI19" s="252">
        <f t="array" ref="AI19">SUM(IF(('Actual Waste'!$C$7:$C$206=$B$2)*('Actual Waste'!$D$7:$D$206=$B19)*('Actual Waste'!$G$7:$G$206=$B$42),'Actual Waste'!V$7:V$206,0))</f>
        <v>0</v>
      </c>
      <c r="AJ19" s="252">
        <f t="array" ref="AJ19">SUM(IF(('Actual Waste'!$C$7:$C$206=$B$2)*('Actual Waste'!$D$7:$D$206=$B19)*('Actual Waste'!$G$7:$G$206=$B$43),'Actual Waste'!U$7:U$206,0))</f>
        <v>0</v>
      </c>
      <c r="AK19" s="252">
        <f t="array" ref="AK19">SUM(IF(('Actual Waste'!$C$7:$C$206=$B$2)*('Actual Waste'!$D$7:$D$206=$B19)*('Actual Waste'!$G$7:$G$206=$B$43),'Actual Waste'!V$7:V$206,0))</f>
        <v>0</v>
      </c>
      <c r="AM19" s="252">
        <f t="array" ref="AM19">SUM(IF(('Actual Waste'!$C$7:$C$206=$B$2)*('Actual Waste'!$D$7:$D$206=$B19)*('Actual Waste'!$G$7:$G$206=$B$45),'Actual Waste'!U$7:U$206,0))+SUM(IF(('Actual Waste'!$C$7:$C$206=$B$2)*('Actual Waste'!$D$7:$D$206=$B19)*('Actual Waste'!$G$7:$G$206=$B$44),'Actual Waste'!W$7:W$206,0))</f>
        <v>0</v>
      </c>
      <c r="AN19" s="252">
        <f t="array" ref="AN19">SUM(IF(('Actual Waste'!$C$7:$C$206=$B$2)*('Actual Waste'!$D$7:$D$206=$B19)*('Actual Waste'!$G$7:$G$206=$B$45),'Actual Waste'!V$7:V$206,0))+SUM(IF(('Actual Waste'!$C$7:$C$206=$B$2)*('Actual Waste'!$D$7:$D$206=$B19)*('Actual Waste'!$G$7:$G$206=$B$44),'Actual Waste'!X$7:X$206,0))</f>
        <v>0</v>
      </c>
      <c r="AO19" s="252">
        <f t="array" ref="AO19">SUM(IF(('Actual Waste'!$C$7:$C$206=$B$2)*('Actual Waste'!$D$7:$D$206=$B19)*('Actual Waste'!$G$7:$G$206=$B$44),'Actual Waste'!U$7:U$206,0))-SUM(IF(('Actual Waste'!$C$7:$C$206=$B$2)*('Actual Waste'!$D$7:$D$206=$B19)*('Actual Waste'!$G$7:$G$206=$B$44),'Actual Waste'!W$7:W$206,0))</f>
        <v>0</v>
      </c>
      <c r="AP19" s="252">
        <f t="array" ref="AP19">SUM(IF(('Actual Waste'!$C$7:$C$206=$B$2)*('Actual Waste'!$D$7:$D$206=$B19)*('Actual Waste'!$G$7:$G$206=$B$44),'Actual Waste'!V$7:V$206,0))-SUM(IF(('Actual Waste'!$C$7:$C$206=$B$2)*('Actual Waste'!$D$7:$D$206=$B19)*('Actual Waste'!$G$7:$G$206=$B$44),'Actual Waste'!X$7:X$206,0))</f>
        <v>0</v>
      </c>
      <c r="AR19" s="100"/>
      <c r="AS19" s="99"/>
      <c r="AT19" s="100"/>
      <c r="AU19" s="99"/>
      <c r="AV19" s="5"/>
      <c r="AW19" s="99"/>
    </row>
    <row r="20" spans="2:49" x14ac:dyDescent="0.35">
      <c r="B20" s="31" t="str">
        <f t="shared" si="0"/>
        <v>Furniture (20 03 07)</v>
      </c>
      <c r="C20" s="35"/>
      <c r="D20" s="35"/>
      <c r="E20" s="32">
        <f t="array" ref="E20">SUM(IF(('Estimated Waste'!$B$6:$B$205=$B$2)*('Estimated Waste'!$C$6:$C$205=$B20),'Estimated Waste'!M$6:M$205,0))</f>
        <v>0</v>
      </c>
      <c r="F20" s="32">
        <f t="array" ref="F20">SUM(IF(('Estimated Waste'!$B$6:$B$205=$B$2)*('Estimated Waste'!$C$6:$C$205=$B20),'Estimated Waste'!N$6:N$205,0))</f>
        <v>0</v>
      </c>
      <c r="G20" s="218"/>
      <c r="H20" s="249">
        <f t="shared" si="1"/>
        <v>0</v>
      </c>
      <c r="I20" s="249">
        <f t="shared" si="2"/>
        <v>0</v>
      </c>
      <c r="J20" s="99"/>
      <c r="K20" s="18">
        <f t="array" ref="K20">SUM(IF(('Estimated Waste'!$B$6:$B$205=$B$2)*('Estimated Waste'!$C$6:$C$205=$B20)*('Estimated Waste'!$D$6:$D$205=$B$42),'Estimated Waste'!M$6:M$205,0))</f>
        <v>0</v>
      </c>
      <c r="L20" s="18">
        <f t="array" ref="L20">SUM(IF(('Estimated Waste'!$B$6:$B$205=$B$2)*('Estimated Waste'!$C$6:$C$205=$B20)*('Estimated Waste'!$D$6:$D$205=$B$42),'Estimated Waste'!N$6:N$205,0))</f>
        <v>0</v>
      </c>
      <c r="M20" s="18">
        <f t="array" ref="M20">SUM(IF(('Estimated Waste'!$B$6:$B$205=$B$2)*('Estimated Waste'!$C$6:$C$205=$B20)*('Estimated Waste'!$D$6:$D$205=$B$43),'Estimated Waste'!M$6:M$205,0))</f>
        <v>0</v>
      </c>
      <c r="N20" s="18">
        <f t="array" ref="N20">SUM(IF(('Estimated Waste'!$B$6:$B$205=$B$2)*('Estimated Waste'!$C$6:$C$205=$B20)*('Estimated Waste'!$D$6:$D$205=$B$43),'Estimated Waste'!N$6:N$205,0))</f>
        <v>0</v>
      </c>
      <c r="O20" s="250"/>
      <c r="P20" s="251">
        <f t="array" ref="P20">SUM(IF(('Estimated Waste'!$B$6:$B$205=$B$2)*('Estimated Waste'!$C$6:$C$205=$B20)*('Estimated Waste'!$D$6:$D$205=$B$45),'Estimated Waste'!M$6:M$205,0))+SUM(IF(('Estimated Waste'!$B$6:$B$205=$B$2)*('Estimated Waste'!$C$6:$C$205=$B20)*('Estimated Waste'!$D$6:$D$205=$B$44),'Estimated Waste'!S$6:S$205,0))</f>
        <v>0</v>
      </c>
      <c r="Q20" s="251">
        <f t="array" ref="Q20">SUM(IF(('Estimated Waste'!$B$6:$B$205=$B$2)*('Estimated Waste'!$C$6:$C$205=$B20)*('Estimated Waste'!$D$6:$D$205=$B$45),'Estimated Waste'!N$6:N$205,0))+SUM(IF(('Estimated Waste'!$B$6:$B$205=$B$2)*('Estimated Waste'!$C$6:$C$205=$B20)*('Estimated Waste'!$D$6:$D$205=$B$44),'Estimated Waste'!T$6:T$205,0))</f>
        <v>0</v>
      </c>
      <c r="R20" s="190">
        <f t="array" ref="R20">SUM(IF(('Estimated Waste'!$B$6:$B$205=$B$2)*('Estimated Waste'!$C$6:$C$205=$B20)*('Estimated Waste'!$D$6:$D$205=$B$44),'Estimated Waste'!M$6:M$205,0))-SUM(IF(('Estimated Waste'!$B$6:$B$205=$B$2)*('Estimated Waste'!$C$6:$C$205=$B20)*('Estimated Waste'!$D$6:$D$205=$B$44),'Estimated Waste'!S$6:S$205,0))</f>
        <v>0</v>
      </c>
      <c r="S20" s="190">
        <f t="array" ref="S20">SUM(IF(('Estimated Waste'!$B$6:$B$205=$B$2)*('Estimated Waste'!$C$6:$C$205=$B20)*('Estimated Waste'!$D$6:$D$205=$B$44),'Estimated Waste'!N$6:N$205,0))-SUM(IF(('Estimated Waste'!$B$6:$B$205=$B$2)*('Estimated Waste'!$C$6:$C$205=$B20)*('Estimated Waste'!$D$6:$D$205=$B$44),'Estimated Waste'!T$6:T$205,0))</f>
        <v>0</v>
      </c>
      <c r="T20" s="23"/>
      <c r="X20" s="100">
        <f t="shared" si="3"/>
        <v>0</v>
      </c>
      <c r="Y20" s="99">
        <f t="shared" si="4"/>
        <v>0</v>
      </c>
      <c r="Z20" s="100">
        <f t="shared" si="5"/>
        <v>0</v>
      </c>
      <c r="AA20" s="99">
        <f t="shared" si="6"/>
        <v>0</v>
      </c>
      <c r="AB20" s="100">
        <f t="shared" si="7"/>
        <v>0</v>
      </c>
      <c r="AC20" s="99">
        <f t="shared" si="8"/>
        <v>0</v>
      </c>
      <c r="AE20" s="252">
        <f t="array" ref="AE20">SUM(IF(('Actual Waste'!$C$7:$C$206=$B$2)*('Actual Waste'!$D$7:$D$206=$B20),'Actual Waste'!U$7:U$206,0))</f>
        <v>0</v>
      </c>
      <c r="AF20" s="252">
        <f t="array" ref="AF20">SUM(IF(('Actual Waste'!$C$7:$C$206=$B$2)*('Actual Waste'!$D$7:$D$206=$B20),'Actual Waste'!V$7:V$206,0))</f>
        <v>0</v>
      </c>
      <c r="AG20" s="99"/>
      <c r="AH20" s="252">
        <f t="array" ref="AH20">SUM(IF(('Actual Waste'!$C$7:$C$206=$B$2)*('Actual Waste'!$D$7:$D$206=$B20)*('Actual Waste'!$G$7:$G$206=$B$42),'Actual Waste'!U$7:U$206,0))</f>
        <v>0</v>
      </c>
      <c r="AI20" s="252">
        <f t="array" ref="AI20">SUM(IF(('Actual Waste'!$C$7:$C$206=$B$2)*('Actual Waste'!$D$7:$D$206=$B20)*('Actual Waste'!$G$7:$G$206=$B$42),'Actual Waste'!V$7:V$206,0))</f>
        <v>0</v>
      </c>
      <c r="AJ20" s="252">
        <f t="array" ref="AJ20">SUM(IF(('Actual Waste'!$C$7:$C$206=$B$2)*('Actual Waste'!$D$7:$D$206=$B20)*('Actual Waste'!$G$7:$G$206=$B$43),'Actual Waste'!U$7:U$206,0))</f>
        <v>0</v>
      </c>
      <c r="AK20" s="252">
        <f t="array" ref="AK20">SUM(IF(('Actual Waste'!$C$7:$C$206=$B$2)*('Actual Waste'!$D$7:$D$206=$B20)*('Actual Waste'!$G$7:$G$206=$B$43),'Actual Waste'!V$7:V$206,0))</f>
        <v>0</v>
      </c>
      <c r="AM20" s="252">
        <f t="array" ref="AM20">SUM(IF(('Actual Waste'!$C$7:$C$206=$B$2)*('Actual Waste'!$D$7:$D$206=$B20)*('Actual Waste'!$G$7:$G$206=$B$45),'Actual Waste'!U$7:U$206,0))+SUM(IF(('Actual Waste'!$C$7:$C$206=$B$2)*('Actual Waste'!$D$7:$D$206=$B20)*('Actual Waste'!$G$7:$G$206=$B$44),'Actual Waste'!W$7:W$206,0))</f>
        <v>0</v>
      </c>
      <c r="AN20" s="252">
        <f t="array" ref="AN20">SUM(IF(('Actual Waste'!$C$7:$C$206=$B$2)*('Actual Waste'!$D$7:$D$206=$B20)*('Actual Waste'!$G$7:$G$206=$B$45),'Actual Waste'!V$7:V$206,0))+SUM(IF(('Actual Waste'!$C$7:$C$206=$B$2)*('Actual Waste'!$D$7:$D$206=$B20)*('Actual Waste'!$G$7:$G$206=$B$44),'Actual Waste'!X$7:X$206,0))</f>
        <v>0</v>
      </c>
      <c r="AO20" s="252">
        <f t="array" ref="AO20">SUM(IF(('Actual Waste'!$C$7:$C$206=$B$2)*('Actual Waste'!$D$7:$D$206=$B20)*('Actual Waste'!$G$7:$G$206=$B$44),'Actual Waste'!U$7:U$206,0))-SUM(IF(('Actual Waste'!$C$7:$C$206=$B$2)*('Actual Waste'!$D$7:$D$206=$B20)*('Actual Waste'!$G$7:$G$206=$B$44),'Actual Waste'!W$7:W$206,0))</f>
        <v>0</v>
      </c>
      <c r="AP20" s="252">
        <f t="array" ref="AP20">SUM(IF(('Actual Waste'!$C$7:$C$206=$B$2)*('Actual Waste'!$D$7:$D$206=$B20)*('Actual Waste'!$G$7:$G$206=$B$44),'Actual Waste'!V$7:V$206,0))-SUM(IF(('Actual Waste'!$C$7:$C$206=$B$2)*('Actual Waste'!$D$7:$D$206=$B20)*('Actual Waste'!$G$7:$G$206=$B$44),'Actual Waste'!X$7:X$206,0))</f>
        <v>0</v>
      </c>
      <c r="AR20" s="100"/>
      <c r="AS20" s="99"/>
      <c r="AT20" s="100"/>
      <c r="AU20" s="99"/>
      <c r="AV20" s="5"/>
      <c r="AW20" s="99"/>
    </row>
    <row r="21" spans="2:49" x14ac:dyDescent="0.35">
      <c r="B21" s="31" t="str">
        <f t="shared" si="0"/>
        <v>Glass (17 02 02)</v>
      </c>
      <c r="C21" s="35"/>
      <c r="D21" s="35"/>
      <c r="E21" s="32">
        <f t="array" ref="E21">SUM(IF(('Estimated Waste'!$B$6:$B$205=$B$2)*('Estimated Waste'!$C$6:$C$205=$B21),'Estimated Waste'!M$6:M$205,0))</f>
        <v>0</v>
      </c>
      <c r="F21" s="32">
        <f t="array" ref="F21">SUM(IF(('Estimated Waste'!$B$6:$B$205=$B$2)*('Estimated Waste'!$C$6:$C$205=$B21),'Estimated Waste'!N$6:N$205,0))</f>
        <v>0</v>
      </c>
      <c r="G21" s="218"/>
      <c r="H21" s="249">
        <f t="shared" si="1"/>
        <v>0</v>
      </c>
      <c r="I21" s="249">
        <f t="shared" si="2"/>
        <v>0</v>
      </c>
      <c r="J21" s="99"/>
      <c r="K21" s="18">
        <f t="array" ref="K21">SUM(IF(('Estimated Waste'!$B$6:$B$205=$B$2)*('Estimated Waste'!$C$6:$C$205=$B21)*('Estimated Waste'!$D$6:$D$205=$B$42),'Estimated Waste'!M$6:M$205,0))</f>
        <v>0</v>
      </c>
      <c r="L21" s="18">
        <f t="array" ref="L21">SUM(IF(('Estimated Waste'!$B$6:$B$205=$B$2)*('Estimated Waste'!$C$6:$C$205=$B21)*('Estimated Waste'!$D$6:$D$205=$B$42),'Estimated Waste'!N$6:N$205,0))</f>
        <v>0</v>
      </c>
      <c r="M21" s="18">
        <f t="array" ref="M21">SUM(IF(('Estimated Waste'!$B$6:$B$205=$B$2)*('Estimated Waste'!$C$6:$C$205=$B21)*('Estimated Waste'!$D$6:$D$205=$B$43),'Estimated Waste'!M$6:M$205,0))</f>
        <v>0</v>
      </c>
      <c r="N21" s="18">
        <f t="array" ref="N21">SUM(IF(('Estimated Waste'!$B$6:$B$205=$B$2)*('Estimated Waste'!$C$6:$C$205=$B21)*('Estimated Waste'!$D$6:$D$205=$B$43),'Estimated Waste'!N$6:N$205,0))</f>
        <v>0</v>
      </c>
      <c r="O21" s="250"/>
      <c r="P21" s="251">
        <f t="array" ref="P21">SUM(IF(('Estimated Waste'!$B$6:$B$205=$B$2)*('Estimated Waste'!$C$6:$C$205=$B21)*('Estimated Waste'!$D$6:$D$205=$B$45),'Estimated Waste'!M$6:M$205,0))+SUM(IF(('Estimated Waste'!$B$6:$B$205=$B$2)*('Estimated Waste'!$C$6:$C$205=$B21)*('Estimated Waste'!$D$6:$D$205=$B$44),'Estimated Waste'!S$6:S$205,0))</f>
        <v>0</v>
      </c>
      <c r="Q21" s="251">
        <f t="array" ref="Q21">SUM(IF(('Estimated Waste'!$B$6:$B$205=$B$2)*('Estimated Waste'!$C$6:$C$205=$B21)*('Estimated Waste'!$D$6:$D$205=$B$45),'Estimated Waste'!N$6:N$205,0))+SUM(IF(('Estimated Waste'!$B$6:$B$205=$B$2)*('Estimated Waste'!$C$6:$C$205=$B21)*('Estimated Waste'!$D$6:$D$205=$B$44),'Estimated Waste'!T$6:T$205,0))</f>
        <v>0</v>
      </c>
      <c r="R21" s="190">
        <f t="array" ref="R21">SUM(IF(('Estimated Waste'!$B$6:$B$205=$B$2)*('Estimated Waste'!$C$6:$C$205=$B21)*('Estimated Waste'!$D$6:$D$205=$B$44),'Estimated Waste'!M$6:M$205,0))-SUM(IF(('Estimated Waste'!$B$6:$B$205=$B$2)*('Estimated Waste'!$C$6:$C$205=$B21)*('Estimated Waste'!$D$6:$D$205=$B$44),'Estimated Waste'!S$6:S$205,0))</f>
        <v>0</v>
      </c>
      <c r="S21" s="190">
        <f t="array" ref="S21">SUM(IF(('Estimated Waste'!$B$6:$B$205=$B$2)*('Estimated Waste'!$C$6:$C$205=$B21)*('Estimated Waste'!$D$6:$D$205=$B$44),'Estimated Waste'!N$6:N$205,0))-SUM(IF(('Estimated Waste'!$B$6:$B$205=$B$2)*('Estimated Waste'!$C$6:$C$205=$B21)*('Estimated Waste'!$D$6:$D$205=$B$44),'Estimated Waste'!T$6:T$205,0))</f>
        <v>0</v>
      </c>
      <c r="T21" s="23"/>
      <c r="X21" s="100">
        <f t="shared" si="3"/>
        <v>0</v>
      </c>
      <c r="Y21" s="99">
        <f t="shared" si="4"/>
        <v>0</v>
      </c>
      <c r="Z21" s="100">
        <f t="shared" si="5"/>
        <v>0</v>
      </c>
      <c r="AA21" s="99">
        <f t="shared" si="6"/>
        <v>0</v>
      </c>
      <c r="AB21" s="100">
        <f t="shared" si="7"/>
        <v>0</v>
      </c>
      <c r="AC21" s="99">
        <f t="shared" si="8"/>
        <v>0</v>
      </c>
      <c r="AE21" s="252">
        <f t="array" ref="AE21">SUM(IF(('Actual Waste'!$C$7:$C$206=$B$2)*('Actual Waste'!$D$7:$D$206=$B21),'Actual Waste'!U$7:U$206,0))</f>
        <v>0</v>
      </c>
      <c r="AF21" s="252">
        <f t="array" ref="AF21">SUM(IF(('Actual Waste'!$C$7:$C$206=$B$2)*('Actual Waste'!$D$7:$D$206=$B21),'Actual Waste'!V$7:V$206,0))</f>
        <v>0</v>
      </c>
      <c r="AG21" s="99"/>
      <c r="AH21" s="252">
        <f t="array" ref="AH21">SUM(IF(('Actual Waste'!$C$7:$C$206=$B$2)*('Actual Waste'!$D$7:$D$206=$B21)*('Actual Waste'!$G$7:$G$206=$B$42),'Actual Waste'!U$7:U$206,0))</f>
        <v>0</v>
      </c>
      <c r="AI21" s="252">
        <f t="array" ref="AI21">SUM(IF(('Actual Waste'!$C$7:$C$206=$B$2)*('Actual Waste'!$D$7:$D$206=$B21)*('Actual Waste'!$G$7:$G$206=$B$42),'Actual Waste'!V$7:V$206,0))</f>
        <v>0</v>
      </c>
      <c r="AJ21" s="252">
        <f t="array" ref="AJ21">SUM(IF(('Actual Waste'!$C$7:$C$206=$B$2)*('Actual Waste'!$D$7:$D$206=$B21)*('Actual Waste'!$G$7:$G$206=$B$43),'Actual Waste'!U$7:U$206,0))</f>
        <v>0</v>
      </c>
      <c r="AK21" s="252">
        <f t="array" ref="AK21">SUM(IF(('Actual Waste'!$C$7:$C$206=$B$2)*('Actual Waste'!$D$7:$D$206=$B21)*('Actual Waste'!$G$7:$G$206=$B$43),'Actual Waste'!V$7:V$206,0))</f>
        <v>0</v>
      </c>
      <c r="AM21" s="252">
        <f t="array" ref="AM21">SUM(IF(('Actual Waste'!$C$7:$C$206=$B$2)*('Actual Waste'!$D$7:$D$206=$B21)*('Actual Waste'!$G$7:$G$206=$B$45),'Actual Waste'!U$7:U$206,0))+SUM(IF(('Actual Waste'!$C$7:$C$206=$B$2)*('Actual Waste'!$D$7:$D$206=$B21)*('Actual Waste'!$G$7:$G$206=$B$44),'Actual Waste'!W$7:W$206,0))</f>
        <v>0</v>
      </c>
      <c r="AN21" s="252">
        <f t="array" ref="AN21">SUM(IF(('Actual Waste'!$C$7:$C$206=$B$2)*('Actual Waste'!$D$7:$D$206=$B21)*('Actual Waste'!$G$7:$G$206=$B$45),'Actual Waste'!V$7:V$206,0))+SUM(IF(('Actual Waste'!$C$7:$C$206=$B$2)*('Actual Waste'!$D$7:$D$206=$B21)*('Actual Waste'!$G$7:$G$206=$B$44),'Actual Waste'!X$7:X$206,0))</f>
        <v>0</v>
      </c>
      <c r="AO21" s="252">
        <f t="array" ref="AO21">SUM(IF(('Actual Waste'!$C$7:$C$206=$B$2)*('Actual Waste'!$D$7:$D$206=$B21)*('Actual Waste'!$G$7:$G$206=$B$44),'Actual Waste'!U$7:U$206,0))-SUM(IF(('Actual Waste'!$C$7:$C$206=$B$2)*('Actual Waste'!$D$7:$D$206=$B21)*('Actual Waste'!$G$7:$G$206=$B$44),'Actual Waste'!W$7:W$206,0))</f>
        <v>0</v>
      </c>
      <c r="AP21" s="252">
        <f t="array" ref="AP21">SUM(IF(('Actual Waste'!$C$7:$C$206=$B$2)*('Actual Waste'!$D$7:$D$206=$B21)*('Actual Waste'!$G$7:$G$206=$B$44),'Actual Waste'!V$7:V$206,0))-SUM(IF(('Actual Waste'!$C$7:$C$206=$B$2)*('Actual Waste'!$D$7:$D$206=$B21)*('Actual Waste'!$G$7:$G$206=$B$44),'Actual Waste'!X$7:X$206,0))</f>
        <v>0</v>
      </c>
      <c r="AR21" s="100"/>
      <c r="AS21" s="99"/>
      <c r="AT21" s="100"/>
      <c r="AU21" s="99"/>
      <c r="AV21" s="5"/>
      <c r="AW21" s="99"/>
    </row>
    <row r="22" spans="2:49" x14ac:dyDescent="0.35">
      <c r="B22" s="31" t="str">
        <f t="shared" si="0"/>
        <v>Gypsum (17 08 02)</v>
      </c>
      <c r="C22" s="35"/>
      <c r="D22" s="35"/>
      <c r="E22" s="32">
        <f t="array" ref="E22">SUM(IF(('Estimated Waste'!$B$6:$B$205=$B$2)*('Estimated Waste'!$C$6:$C$205=$B22),'Estimated Waste'!M$6:M$205,0))</f>
        <v>0</v>
      </c>
      <c r="F22" s="32">
        <f t="array" ref="F22">SUM(IF(('Estimated Waste'!$B$6:$B$205=$B$2)*('Estimated Waste'!$C$6:$C$205=$B22),'Estimated Waste'!N$6:N$205,0))</f>
        <v>0</v>
      </c>
      <c r="G22" s="218"/>
      <c r="H22" s="249">
        <f t="shared" si="1"/>
        <v>0</v>
      </c>
      <c r="I22" s="249">
        <f t="shared" si="2"/>
        <v>0</v>
      </c>
      <c r="J22" s="99"/>
      <c r="K22" s="18">
        <f t="array" ref="K22">SUM(IF(('Estimated Waste'!$B$6:$B$205=$B$2)*('Estimated Waste'!$C$6:$C$205=$B22)*('Estimated Waste'!$D$6:$D$205=$B$42),'Estimated Waste'!M$6:M$205,0))</f>
        <v>0</v>
      </c>
      <c r="L22" s="18">
        <f t="array" ref="L22">SUM(IF(('Estimated Waste'!$B$6:$B$205=$B$2)*('Estimated Waste'!$C$6:$C$205=$B22)*('Estimated Waste'!$D$6:$D$205=$B$42),'Estimated Waste'!N$6:N$205,0))</f>
        <v>0</v>
      </c>
      <c r="M22" s="18">
        <f t="array" ref="M22">SUM(IF(('Estimated Waste'!$B$6:$B$205=$B$2)*('Estimated Waste'!$C$6:$C$205=$B22)*('Estimated Waste'!$D$6:$D$205=$B$43),'Estimated Waste'!M$6:M$205,0))</f>
        <v>0</v>
      </c>
      <c r="N22" s="18">
        <f t="array" ref="N22">SUM(IF(('Estimated Waste'!$B$6:$B$205=$B$2)*('Estimated Waste'!$C$6:$C$205=$B22)*('Estimated Waste'!$D$6:$D$205=$B$43),'Estimated Waste'!N$6:N$205,0))</f>
        <v>0</v>
      </c>
      <c r="O22" s="250"/>
      <c r="P22" s="251">
        <f t="array" ref="P22">SUM(IF(('Estimated Waste'!$B$6:$B$205=$B$2)*('Estimated Waste'!$C$6:$C$205=$B22)*('Estimated Waste'!$D$6:$D$205=$B$45),'Estimated Waste'!M$6:M$205,0))+SUM(IF(('Estimated Waste'!$B$6:$B$205=$B$2)*('Estimated Waste'!$C$6:$C$205=$B22)*('Estimated Waste'!$D$6:$D$205=$B$44),'Estimated Waste'!S$6:S$205,0))</f>
        <v>0</v>
      </c>
      <c r="Q22" s="251">
        <f t="array" ref="Q22">SUM(IF(('Estimated Waste'!$B$6:$B$205=$B$2)*('Estimated Waste'!$C$6:$C$205=$B22)*('Estimated Waste'!$D$6:$D$205=$B$45),'Estimated Waste'!N$6:N$205,0))+SUM(IF(('Estimated Waste'!$B$6:$B$205=$B$2)*('Estimated Waste'!$C$6:$C$205=$B22)*('Estimated Waste'!$D$6:$D$205=$B$44),'Estimated Waste'!T$6:T$205,0))</f>
        <v>0</v>
      </c>
      <c r="R22" s="190">
        <f t="array" ref="R22">SUM(IF(('Estimated Waste'!$B$6:$B$205=$B$2)*('Estimated Waste'!$C$6:$C$205=$B22)*('Estimated Waste'!$D$6:$D$205=$B$44),'Estimated Waste'!M$6:M$205,0))-SUM(IF(('Estimated Waste'!$B$6:$B$205=$B$2)*('Estimated Waste'!$C$6:$C$205=$B22)*('Estimated Waste'!$D$6:$D$205=$B$44),'Estimated Waste'!S$6:S$205,0))</f>
        <v>0</v>
      </c>
      <c r="S22" s="190">
        <f t="array" ref="S22">SUM(IF(('Estimated Waste'!$B$6:$B$205=$B$2)*('Estimated Waste'!$C$6:$C$205=$B22)*('Estimated Waste'!$D$6:$D$205=$B$44),'Estimated Waste'!N$6:N$205,0))-SUM(IF(('Estimated Waste'!$B$6:$B$205=$B$2)*('Estimated Waste'!$C$6:$C$205=$B22)*('Estimated Waste'!$D$6:$D$205=$B$44),'Estimated Waste'!T$6:T$205,0))</f>
        <v>0</v>
      </c>
      <c r="T22" s="23"/>
      <c r="X22" s="100">
        <f t="shared" si="3"/>
        <v>0</v>
      </c>
      <c r="Y22" s="99">
        <f t="shared" si="4"/>
        <v>0</v>
      </c>
      <c r="Z22" s="100">
        <f t="shared" si="5"/>
        <v>0</v>
      </c>
      <c r="AA22" s="99">
        <f t="shared" si="6"/>
        <v>0</v>
      </c>
      <c r="AB22" s="100">
        <f t="shared" si="7"/>
        <v>0</v>
      </c>
      <c r="AC22" s="99">
        <f t="shared" si="8"/>
        <v>0</v>
      </c>
      <c r="AE22" s="252">
        <f t="array" ref="AE22">SUM(IF(('Actual Waste'!$C$7:$C$206=$B$2)*('Actual Waste'!$D$7:$D$206=$B22),'Actual Waste'!U$7:U$206,0))</f>
        <v>0</v>
      </c>
      <c r="AF22" s="252">
        <f t="array" ref="AF22">SUM(IF(('Actual Waste'!$C$7:$C$206=$B$2)*('Actual Waste'!$D$7:$D$206=$B22),'Actual Waste'!V$7:V$206,0))</f>
        <v>0</v>
      </c>
      <c r="AG22" s="99"/>
      <c r="AH22" s="252">
        <f t="array" ref="AH22">SUM(IF(('Actual Waste'!$C$7:$C$206=$B$2)*('Actual Waste'!$D$7:$D$206=$B22)*('Actual Waste'!$G$7:$G$206=$B$42),'Actual Waste'!U$7:U$206,0))</f>
        <v>0</v>
      </c>
      <c r="AI22" s="252">
        <f t="array" ref="AI22">SUM(IF(('Actual Waste'!$C$7:$C$206=$B$2)*('Actual Waste'!$D$7:$D$206=$B22)*('Actual Waste'!$G$7:$G$206=$B$42),'Actual Waste'!V$7:V$206,0))</f>
        <v>0</v>
      </c>
      <c r="AJ22" s="252">
        <f t="array" ref="AJ22">SUM(IF(('Actual Waste'!$C$7:$C$206=$B$2)*('Actual Waste'!$D$7:$D$206=$B22)*('Actual Waste'!$G$7:$G$206=$B$43),'Actual Waste'!U$7:U$206,0))</f>
        <v>0</v>
      </c>
      <c r="AK22" s="252">
        <f t="array" ref="AK22">SUM(IF(('Actual Waste'!$C$7:$C$206=$B$2)*('Actual Waste'!$D$7:$D$206=$B22)*('Actual Waste'!$G$7:$G$206=$B$43),'Actual Waste'!V$7:V$206,0))</f>
        <v>0</v>
      </c>
      <c r="AM22" s="252">
        <f t="array" ref="AM22">SUM(IF(('Actual Waste'!$C$7:$C$206=$B$2)*('Actual Waste'!$D$7:$D$206=$B22)*('Actual Waste'!$G$7:$G$206=$B$45),'Actual Waste'!U$7:U$206,0))+SUM(IF(('Actual Waste'!$C$7:$C$206=$B$2)*('Actual Waste'!$D$7:$D$206=$B22)*('Actual Waste'!$G$7:$G$206=$B$44),'Actual Waste'!W$7:W$206,0))</f>
        <v>0</v>
      </c>
      <c r="AN22" s="252">
        <f t="array" ref="AN22">SUM(IF(('Actual Waste'!$C$7:$C$206=$B$2)*('Actual Waste'!$D$7:$D$206=$B22)*('Actual Waste'!$G$7:$G$206=$B$45),'Actual Waste'!V$7:V$206,0))+SUM(IF(('Actual Waste'!$C$7:$C$206=$B$2)*('Actual Waste'!$D$7:$D$206=$B22)*('Actual Waste'!$G$7:$G$206=$B$44),'Actual Waste'!X$7:X$206,0))</f>
        <v>0</v>
      </c>
      <c r="AO22" s="252">
        <f t="array" ref="AO22">SUM(IF(('Actual Waste'!$C$7:$C$206=$B$2)*('Actual Waste'!$D$7:$D$206=$B22)*('Actual Waste'!$G$7:$G$206=$B$44),'Actual Waste'!U$7:U$206,0))-SUM(IF(('Actual Waste'!$C$7:$C$206=$B$2)*('Actual Waste'!$D$7:$D$206=$B22)*('Actual Waste'!$G$7:$G$206=$B$44),'Actual Waste'!W$7:W$206,0))</f>
        <v>0</v>
      </c>
      <c r="AP22" s="252">
        <f t="array" ref="AP22">SUM(IF(('Actual Waste'!$C$7:$C$206=$B$2)*('Actual Waste'!$D$7:$D$206=$B22)*('Actual Waste'!$G$7:$G$206=$B$44),'Actual Waste'!V$7:V$206,0))-SUM(IF(('Actual Waste'!$C$7:$C$206=$B$2)*('Actual Waste'!$D$7:$D$206=$B22)*('Actual Waste'!$G$7:$G$206=$B$44),'Actual Waste'!X$7:X$206,0))</f>
        <v>0</v>
      </c>
      <c r="AR22" s="100"/>
      <c r="AS22" s="99"/>
      <c r="AT22" s="100"/>
      <c r="AU22" s="99"/>
      <c r="AV22" s="5"/>
      <c r="AW22" s="99"/>
    </row>
    <row r="23" spans="2:49" x14ac:dyDescent="0.35">
      <c r="B23" s="31" t="str">
        <f t="shared" si="0"/>
        <v>Hazardous waste (Segregated) (17 05 03*)</v>
      </c>
      <c r="C23" s="35"/>
      <c r="D23" s="35"/>
      <c r="E23" s="32">
        <f t="array" ref="E23">SUM(IF(('Estimated Waste'!$B$6:$B$205=$B$2)*('Estimated Waste'!$C$6:$C$205=$B23),'Estimated Waste'!M$6:M$205,0))</f>
        <v>0</v>
      </c>
      <c r="F23" s="32">
        <f t="array" ref="F23">SUM(IF(('Estimated Waste'!$B$6:$B$205=$B$2)*('Estimated Waste'!$C$6:$C$205=$B23),'Estimated Waste'!N$6:N$205,0))</f>
        <v>0</v>
      </c>
      <c r="G23" s="218"/>
      <c r="H23" s="249">
        <f t="shared" si="1"/>
        <v>0</v>
      </c>
      <c r="I23" s="249">
        <f t="shared" si="2"/>
        <v>0</v>
      </c>
      <c r="J23" s="99"/>
      <c r="K23" s="18">
        <f t="array" ref="K23">SUM(IF(('Estimated Waste'!$B$6:$B$205=$B$2)*('Estimated Waste'!$C$6:$C$205=$B23)*('Estimated Waste'!$D$6:$D$205=$B$42),'Estimated Waste'!M$6:M$205,0))</f>
        <v>0</v>
      </c>
      <c r="L23" s="18">
        <f t="array" ref="L23">SUM(IF(('Estimated Waste'!$B$6:$B$205=$B$2)*('Estimated Waste'!$C$6:$C$205=$B23)*('Estimated Waste'!$D$6:$D$205=$B$42),'Estimated Waste'!N$6:N$205,0))</f>
        <v>0</v>
      </c>
      <c r="M23" s="18">
        <f t="array" ref="M23">SUM(IF(('Estimated Waste'!$B$6:$B$205=$B$2)*('Estimated Waste'!$C$6:$C$205=$B23)*('Estimated Waste'!$D$6:$D$205=$B$43),'Estimated Waste'!M$6:M$205,0))</f>
        <v>0</v>
      </c>
      <c r="N23" s="18">
        <f t="array" ref="N23">SUM(IF(('Estimated Waste'!$B$6:$B$205=$B$2)*('Estimated Waste'!$C$6:$C$205=$B23)*('Estimated Waste'!$D$6:$D$205=$B$43),'Estimated Waste'!N$6:N$205,0))</f>
        <v>0</v>
      </c>
      <c r="O23" s="250"/>
      <c r="P23" s="251">
        <f t="array" ref="P23">SUM(IF(('Estimated Waste'!$B$6:$B$205=$B$2)*('Estimated Waste'!$C$6:$C$205=$B23)*('Estimated Waste'!$D$6:$D$205=$B$45),'Estimated Waste'!M$6:M$205,0))+SUM(IF(('Estimated Waste'!$B$6:$B$205=$B$2)*('Estimated Waste'!$C$6:$C$205=$B23)*('Estimated Waste'!$D$6:$D$205=$B$44),'Estimated Waste'!S$6:S$205,0))</f>
        <v>0</v>
      </c>
      <c r="Q23" s="251">
        <f t="array" ref="Q23">SUM(IF(('Estimated Waste'!$B$6:$B$205=$B$2)*('Estimated Waste'!$C$6:$C$205=$B23)*('Estimated Waste'!$D$6:$D$205=$B$45),'Estimated Waste'!N$6:N$205,0))+SUM(IF(('Estimated Waste'!$B$6:$B$205=$B$2)*('Estimated Waste'!$C$6:$C$205=$B23)*('Estimated Waste'!$D$6:$D$205=$B$44),'Estimated Waste'!T$6:T$205,0))</f>
        <v>0</v>
      </c>
      <c r="R23" s="190">
        <f t="array" ref="R23">SUM(IF(('Estimated Waste'!$B$6:$B$205=$B$2)*('Estimated Waste'!$C$6:$C$205=$B23)*('Estimated Waste'!$D$6:$D$205=$B$44),'Estimated Waste'!M$6:M$205,0))-SUM(IF(('Estimated Waste'!$B$6:$B$205=$B$2)*('Estimated Waste'!$C$6:$C$205=$B23)*('Estimated Waste'!$D$6:$D$205=$B$44),'Estimated Waste'!S$6:S$205,0))</f>
        <v>0</v>
      </c>
      <c r="S23" s="190">
        <f t="array" ref="S23">SUM(IF(('Estimated Waste'!$B$6:$B$205=$B$2)*('Estimated Waste'!$C$6:$C$205=$B23)*('Estimated Waste'!$D$6:$D$205=$B$44),'Estimated Waste'!N$6:N$205,0))-SUM(IF(('Estimated Waste'!$B$6:$B$205=$B$2)*('Estimated Waste'!$C$6:$C$205=$B23)*('Estimated Waste'!$D$6:$D$205=$B$44),'Estimated Waste'!T$6:T$205,0))</f>
        <v>0</v>
      </c>
      <c r="T23" s="23"/>
      <c r="X23" s="100">
        <f t="shared" si="3"/>
        <v>0</v>
      </c>
      <c r="Y23" s="99">
        <f t="shared" si="4"/>
        <v>0</v>
      </c>
      <c r="Z23" s="100">
        <f t="shared" si="5"/>
        <v>0</v>
      </c>
      <c r="AA23" s="99">
        <f t="shared" si="6"/>
        <v>0</v>
      </c>
      <c r="AB23" s="100">
        <f t="shared" si="7"/>
        <v>0</v>
      </c>
      <c r="AC23" s="99">
        <f t="shared" si="8"/>
        <v>0</v>
      </c>
      <c r="AE23" s="252">
        <f t="array" ref="AE23">SUM(IF(('Actual Waste'!$C$7:$C$206=$B$2)*('Actual Waste'!$D$7:$D$206=$B23),'Actual Waste'!U$7:U$206,0))</f>
        <v>0</v>
      </c>
      <c r="AF23" s="252">
        <f t="array" ref="AF23">SUM(IF(('Actual Waste'!$C$7:$C$206=$B$2)*('Actual Waste'!$D$7:$D$206=$B23),'Actual Waste'!V$7:V$206,0))</f>
        <v>0</v>
      </c>
      <c r="AG23" s="99"/>
      <c r="AH23" s="252">
        <f t="array" ref="AH23">SUM(IF(('Actual Waste'!$C$7:$C$206=$B$2)*('Actual Waste'!$D$7:$D$206=$B23)*('Actual Waste'!$G$7:$G$206=$B$42),'Actual Waste'!U$7:U$206,0))</f>
        <v>0</v>
      </c>
      <c r="AI23" s="252">
        <f t="array" ref="AI23">SUM(IF(('Actual Waste'!$C$7:$C$206=$B$2)*('Actual Waste'!$D$7:$D$206=$B23)*('Actual Waste'!$G$7:$G$206=$B$42),'Actual Waste'!V$7:V$206,0))</f>
        <v>0</v>
      </c>
      <c r="AJ23" s="252">
        <f t="array" ref="AJ23">SUM(IF(('Actual Waste'!$C$7:$C$206=$B$2)*('Actual Waste'!$D$7:$D$206=$B23)*('Actual Waste'!$G$7:$G$206=$B$43),'Actual Waste'!U$7:U$206,0))</f>
        <v>0</v>
      </c>
      <c r="AK23" s="252">
        <f t="array" ref="AK23">SUM(IF(('Actual Waste'!$C$7:$C$206=$B$2)*('Actual Waste'!$D$7:$D$206=$B23)*('Actual Waste'!$G$7:$G$206=$B$43),'Actual Waste'!V$7:V$206,0))</f>
        <v>0</v>
      </c>
      <c r="AM23" s="252">
        <f t="array" ref="AM23">SUM(IF(('Actual Waste'!$C$7:$C$206=$B$2)*('Actual Waste'!$D$7:$D$206=$B23)*('Actual Waste'!$G$7:$G$206=$B$45),'Actual Waste'!U$7:U$206,0))+SUM(IF(('Actual Waste'!$C$7:$C$206=$B$2)*('Actual Waste'!$D$7:$D$206=$B23)*('Actual Waste'!$G$7:$G$206=$B$44),'Actual Waste'!W$7:W$206,0))</f>
        <v>0</v>
      </c>
      <c r="AN23" s="252">
        <f t="array" ref="AN23">SUM(IF(('Actual Waste'!$C$7:$C$206=$B$2)*('Actual Waste'!$D$7:$D$206=$B23)*('Actual Waste'!$G$7:$G$206=$B$45),'Actual Waste'!V$7:V$206,0))+SUM(IF(('Actual Waste'!$C$7:$C$206=$B$2)*('Actual Waste'!$D$7:$D$206=$B23)*('Actual Waste'!$G$7:$G$206=$B$44),'Actual Waste'!X$7:X$206,0))</f>
        <v>0</v>
      </c>
      <c r="AO23" s="252">
        <f t="array" ref="AO23">SUM(IF(('Actual Waste'!$C$7:$C$206=$B$2)*('Actual Waste'!$D$7:$D$206=$B23)*('Actual Waste'!$G$7:$G$206=$B$44),'Actual Waste'!U$7:U$206,0))-SUM(IF(('Actual Waste'!$C$7:$C$206=$B$2)*('Actual Waste'!$D$7:$D$206=$B23)*('Actual Waste'!$G$7:$G$206=$B$44),'Actual Waste'!W$7:W$206,0))</f>
        <v>0</v>
      </c>
      <c r="AP23" s="252">
        <f t="array" ref="AP23">SUM(IF(('Actual Waste'!$C$7:$C$206=$B$2)*('Actual Waste'!$D$7:$D$206=$B23)*('Actual Waste'!$G$7:$G$206=$B$44),'Actual Waste'!V$7:V$206,0))-SUM(IF(('Actual Waste'!$C$7:$C$206=$B$2)*('Actual Waste'!$D$7:$D$206=$B23)*('Actual Waste'!$G$7:$G$206=$B$44),'Actual Waste'!X$7:X$206,0))</f>
        <v>0</v>
      </c>
      <c r="AR23" s="100"/>
      <c r="AS23" s="99"/>
      <c r="AT23" s="100"/>
      <c r="AU23" s="99"/>
      <c r="AV23" s="5"/>
      <c r="AW23" s="99"/>
    </row>
    <row r="24" spans="2:49" x14ac:dyDescent="0.35">
      <c r="B24" s="31" t="str">
        <f t="shared" si="0"/>
        <v>Lead (17 04 03)</v>
      </c>
      <c r="C24" s="35"/>
      <c r="D24" s="35"/>
      <c r="E24" s="32">
        <f t="array" ref="E24">SUM(IF(('Estimated Waste'!$B$6:$B$205=$B$2)*('Estimated Waste'!$C$6:$C$205=$B24),'Estimated Waste'!M$6:M$205,0))</f>
        <v>0</v>
      </c>
      <c r="F24" s="32">
        <f t="array" ref="F24">SUM(IF(('Estimated Waste'!$B$6:$B$205=$B$2)*('Estimated Waste'!$C$6:$C$205=$B24),'Estimated Waste'!N$6:N$205,0))</f>
        <v>0</v>
      </c>
      <c r="G24" s="218"/>
      <c r="H24" s="249">
        <f t="shared" si="1"/>
        <v>0</v>
      </c>
      <c r="I24" s="249">
        <f t="shared" si="2"/>
        <v>0</v>
      </c>
      <c r="J24" s="99"/>
      <c r="K24" s="18">
        <f t="array" ref="K24">SUM(IF(('Estimated Waste'!$B$6:$B$205=$B$2)*('Estimated Waste'!$C$6:$C$205=$B24)*('Estimated Waste'!$D$6:$D$205=$B$42),'Estimated Waste'!M$6:M$205,0))</f>
        <v>0</v>
      </c>
      <c r="L24" s="18">
        <f t="array" ref="L24">SUM(IF(('Estimated Waste'!$B$6:$B$205=$B$2)*('Estimated Waste'!$C$6:$C$205=$B24)*('Estimated Waste'!$D$6:$D$205=$B$42),'Estimated Waste'!N$6:N$205,0))</f>
        <v>0</v>
      </c>
      <c r="M24" s="18">
        <f t="array" ref="M24">SUM(IF(('Estimated Waste'!$B$6:$B$205=$B$2)*('Estimated Waste'!$C$6:$C$205=$B24)*('Estimated Waste'!$D$6:$D$205=$B$43),'Estimated Waste'!M$6:M$205,0))</f>
        <v>0</v>
      </c>
      <c r="N24" s="18">
        <f t="array" ref="N24">SUM(IF(('Estimated Waste'!$B$6:$B$205=$B$2)*('Estimated Waste'!$C$6:$C$205=$B24)*('Estimated Waste'!$D$6:$D$205=$B$43),'Estimated Waste'!N$6:N$205,0))</f>
        <v>0</v>
      </c>
      <c r="O24" s="250"/>
      <c r="P24" s="251">
        <f t="array" ref="P24">SUM(IF(('Estimated Waste'!$B$6:$B$205=$B$2)*('Estimated Waste'!$C$6:$C$205=$B24)*('Estimated Waste'!$D$6:$D$205=$B$45),'Estimated Waste'!M$6:M$205,0))+SUM(IF(('Estimated Waste'!$B$6:$B$205=$B$2)*('Estimated Waste'!$C$6:$C$205=$B24)*('Estimated Waste'!$D$6:$D$205=$B$44),'Estimated Waste'!S$6:S$205,0))</f>
        <v>0</v>
      </c>
      <c r="Q24" s="251">
        <f t="array" ref="Q24">SUM(IF(('Estimated Waste'!$B$6:$B$205=$B$2)*('Estimated Waste'!$C$6:$C$205=$B24)*('Estimated Waste'!$D$6:$D$205=$B$45),'Estimated Waste'!N$6:N$205,0))+SUM(IF(('Estimated Waste'!$B$6:$B$205=$B$2)*('Estimated Waste'!$C$6:$C$205=$B24)*('Estimated Waste'!$D$6:$D$205=$B$44),'Estimated Waste'!T$6:T$205,0))</f>
        <v>0</v>
      </c>
      <c r="R24" s="190">
        <f t="array" ref="R24">SUM(IF(('Estimated Waste'!$B$6:$B$205=$B$2)*('Estimated Waste'!$C$6:$C$205=$B24)*('Estimated Waste'!$D$6:$D$205=$B$44),'Estimated Waste'!M$6:M$205,0))-SUM(IF(('Estimated Waste'!$B$6:$B$205=$B$2)*('Estimated Waste'!$C$6:$C$205=$B24)*('Estimated Waste'!$D$6:$D$205=$B$44),'Estimated Waste'!S$6:S$205,0))</f>
        <v>0</v>
      </c>
      <c r="S24" s="190">
        <f t="array" ref="S24">SUM(IF(('Estimated Waste'!$B$6:$B$205=$B$2)*('Estimated Waste'!$C$6:$C$205=$B24)*('Estimated Waste'!$D$6:$D$205=$B$44),'Estimated Waste'!N$6:N$205,0))-SUM(IF(('Estimated Waste'!$B$6:$B$205=$B$2)*('Estimated Waste'!$C$6:$C$205=$B24)*('Estimated Waste'!$D$6:$D$205=$B$44),'Estimated Waste'!T$6:T$205,0))</f>
        <v>0</v>
      </c>
      <c r="T24" s="23"/>
      <c r="X24" s="100">
        <f t="shared" si="3"/>
        <v>0</v>
      </c>
      <c r="Y24" s="99">
        <f t="shared" si="4"/>
        <v>0</v>
      </c>
      <c r="Z24" s="100">
        <f t="shared" si="5"/>
        <v>0</v>
      </c>
      <c r="AA24" s="99">
        <f t="shared" si="6"/>
        <v>0</v>
      </c>
      <c r="AB24" s="100">
        <f t="shared" si="7"/>
        <v>0</v>
      </c>
      <c r="AC24" s="99">
        <f t="shared" si="8"/>
        <v>0</v>
      </c>
      <c r="AE24" s="252">
        <f t="array" ref="AE24">SUM(IF(('Actual Waste'!$C$7:$C$206=$B$2)*('Actual Waste'!$D$7:$D$206=$B24),'Actual Waste'!U$7:U$206,0))</f>
        <v>0</v>
      </c>
      <c r="AF24" s="252">
        <f t="array" ref="AF24">SUM(IF(('Actual Waste'!$C$7:$C$206=$B$2)*('Actual Waste'!$D$7:$D$206=$B24),'Actual Waste'!V$7:V$206,0))</f>
        <v>0</v>
      </c>
      <c r="AG24" s="99"/>
      <c r="AH24" s="252">
        <f t="array" ref="AH24">SUM(IF(('Actual Waste'!$C$7:$C$206=$B$2)*('Actual Waste'!$D$7:$D$206=$B24)*('Actual Waste'!$G$7:$G$206=$B$42),'Actual Waste'!U$7:U$206,0))</f>
        <v>0</v>
      </c>
      <c r="AI24" s="252">
        <f t="array" ref="AI24">SUM(IF(('Actual Waste'!$C$7:$C$206=$B$2)*('Actual Waste'!$D$7:$D$206=$B24)*('Actual Waste'!$G$7:$G$206=$B$42),'Actual Waste'!V$7:V$206,0))</f>
        <v>0</v>
      </c>
      <c r="AJ24" s="252">
        <f t="array" ref="AJ24">SUM(IF(('Actual Waste'!$C$7:$C$206=$B$2)*('Actual Waste'!$D$7:$D$206=$B24)*('Actual Waste'!$G$7:$G$206=$B$43),'Actual Waste'!U$7:U$206,0))</f>
        <v>0</v>
      </c>
      <c r="AK24" s="252">
        <f t="array" ref="AK24">SUM(IF(('Actual Waste'!$C$7:$C$206=$B$2)*('Actual Waste'!$D$7:$D$206=$B24)*('Actual Waste'!$G$7:$G$206=$B$43),'Actual Waste'!V$7:V$206,0))</f>
        <v>0</v>
      </c>
      <c r="AM24" s="252">
        <f t="array" ref="AM24">SUM(IF(('Actual Waste'!$C$7:$C$206=$B$2)*('Actual Waste'!$D$7:$D$206=$B24)*('Actual Waste'!$G$7:$G$206=$B$45),'Actual Waste'!U$7:U$206,0))+SUM(IF(('Actual Waste'!$C$7:$C$206=$B$2)*('Actual Waste'!$D$7:$D$206=$B24)*('Actual Waste'!$G$7:$G$206=$B$44),'Actual Waste'!W$7:W$206,0))</f>
        <v>0</v>
      </c>
      <c r="AN24" s="252">
        <f t="array" ref="AN24">SUM(IF(('Actual Waste'!$C$7:$C$206=$B$2)*('Actual Waste'!$D$7:$D$206=$B24)*('Actual Waste'!$G$7:$G$206=$B$45),'Actual Waste'!V$7:V$206,0))+SUM(IF(('Actual Waste'!$C$7:$C$206=$B$2)*('Actual Waste'!$D$7:$D$206=$B24)*('Actual Waste'!$G$7:$G$206=$B$44),'Actual Waste'!X$7:X$206,0))</f>
        <v>0</v>
      </c>
      <c r="AO24" s="252">
        <f t="array" ref="AO24">SUM(IF(('Actual Waste'!$C$7:$C$206=$B$2)*('Actual Waste'!$D$7:$D$206=$B24)*('Actual Waste'!$G$7:$G$206=$B$44),'Actual Waste'!U$7:U$206,0))-SUM(IF(('Actual Waste'!$C$7:$C$206=$B$2)*('Actual Waste'!$D$7:$D$206=$B24)*('Actual Waste'!$G$7:$G$206=$B$44),'Actual Waste'!W$7:W$206,0))</f>
        <v>0</v>
      </c>
      <c r="AP24" s="252">
        <f t="array" ref="AP24">SUM(IF(('Actual Waste'!$C$7:$C$206=$B$2)*('Actual Waste'!$D$7:$D$206=$B24)*('Actual Waste'!$G$7:$G$206=$B$44),'Actual Waste'!V$7:V$206,0))-SUM(IF(('Actual Waste'!$C$7:$C$206=$B$2)*('Actual Waste'!$D$7:$D$206=$B24)*('Actual Waste'!$G$7:$G$206=$B$44),'Actual Waste'!X$7:X$206,0))</f>
        <v>0</v>
      </c>
      <c r="AR24" s="100"/>
      <c r="AS24" s="99"/>
      <c r="AT24" s="100"/>
      <c r="AU24" s="99"/>
      <c r="AV24" s="5"/>
      <c r="AW24" s="99"/>
    </row>
    <row r="25" spans="2:49" x14ac:dyDescent="0.35">
      <c r="B25" s="31" t="str">
        <f t="shared" si="0"/>
        <v>Metals (17 04 07)</v>
      </c>
      <c r="C25" s="35"/>
      <c r="D25" s="35"/>
      <c r="E25" s="32">
        <f t="array" ref="E25">SUM(IF(('Estimated Waste'!$B$6:$B$205=$B$2)*('Estimated Waste'!$C$6:$C$205=$B25),'Estimated Waste'!M$6:M$205,0))</f>
        <v>0</v>
      </c>
      <c r="F25" s="32">
        <f t="array" ref="F25">SUM(IF(('Estimated Waste'!$B$6:$B$205=$B$2)*('Estimated Waste'!$C$6:$C$205=$B25),'Estimated Waste'!N$6:N$205,0))</f>
        <v>0</v>
      </c>
      <c r="G25" s="218"/>
      <c r="H25" s="249">
        <f t="shared" si="1"/>
        <v>0</v>
      </c>
      <c r="I25" s="249">
        <f t="shared" si="2"/>
        <v>0</v>
      </c>
      <c r="J25" s="99"/>
      <c r="K25" s="18">
        <f t="array" ref="K25">SUM(IF(('Estimated Waste'!$B$6:$B$205=$B$2)*('Estimated Waste'!$C$6:$C$205=$B25)*('Estimated Waste'!$D$6:$D$205=$B$42),'Estimated Waste'!M$6:M$205,0))</f>
        <v>0</v>
      </c>
      <c r="L25" s="18">
        <f t="array" ref="L25">SUM(IF(('Estimated Waste'!$B$6:$B$205=$B$2)*('Estimated Waste'!$C$6:$C$205=$B25)*('Estimated Waste'!$D$6:$D$205=$B$42),'Estimated Waste'!N$6:N$205,0))</f>
        <v>0</v>
      </c>
      <c r="M25" s="18">
        <f t="array" ref="M25">SUM(IF(('Estimated Waste'!$B$6:$B$205=$B$2)*('Estimated Waste'!$C$6:$C$205=$B25)*('Estimated Waste'!$D$6:$D$205=$B$43),'Estimated Waste'!M$6:M$205,0))</f>
        <v>0</v>
      </c>
      <c r="N25" s="18">
        <f t="array" ref="N25">SUM(IF(('Estimated Waste'!$B$6:$B$205=$B$2)*('Estimated Waste'!$C$6:$C$205=$B25)*('Estimated Waste'!$D$6:$D$205=$B$43),'Estimated Waste'!N$6:N$205,0))</f>
        <v>0</v>
      </c>
      <c r="O25" s="250"/>
      <c r="P25" s="251">
        <f t="array" ref="P25">SUM(IF(('Estimated Waste'!$B$6:$B$205=$B$2)*('Estimated Waste'!$C$6:$C$205=$B25)*('Estimated Waste'!$D$6:$D$205=$B$45),'Estimated Waste'!M$6:M$205,0))+SUM(IF(('Estimated Waste'!$B$6:$B$205=$B$2)*('Estimated Waste'!$C$6:$C$205=$B25)*('Estimated Waste'!$D$6:$D$205=$B$44),'Estimated Waste'!S$6:S$205,0))</f>
        <v>0</v>
      </c>
      <c r="Q25" s="251">
        <f t="array" ref="Q25">SUM(IF(('Estimated Waste'!$B$6:$B$205=$B$2)*('Estimated Waste'!$C$6:$C$205=$B25)*('Estimated Waste'!$D$6:$D$205=$B$45),'Estimated Waste'!N$6:N$205,0))+SUM(IF(('Estimated Waste'!$B$6:$B$205=$B$2)*('Estimated Waste'!$C$6:$C$205=$B25)*('Estimated Waste'!$D$6:$D$205=$B$44),'Estimated Waste'!T$6:T$205,0))</f>
        <v>0</v>
      </c>
      <c r="R25" s="190">
        <f t="array" ref="R25">SUM(IF(('Estimated Waste'!$B$6:$B$205=$B$2)*('Estimated Waste'!$C$6:$C$205=$B25)*('Estimated Waste'!$D$6:$D$205=$B$44),'Estimated Waste'!M$6:M$205,0))-SUM(IF(('Estimated Waste'!$B$6:$B$205=$B$2)*('Estimated Waste'!$C$6:$C$205=$B25)*('Estimated Waste'!$D$6:$D$205=$B$44),'Estimated Waste'!S$6:S$205,0))</f>
        <v>0</v>
      </c>
      <c r="S25" s="190">
        <f t="array" ref="S25">SUM(IF(('Estimated Waste'!$B$6:$B$205=$B$2)*('Estimated Waste'!$C$6:$C$205=$B25)*('Estimated Waste'!$D$6:$D$205=$B$44),'Estimated Waste'!N$6:N$205,0))-SUM(IF(('Estimated Waste'!$B$6:$B$205=$B$2)*('Estimated Waste'!$C$6:$C$205=$B25)*('Estimated Waste'!$D$6:$D$205=$B$44),'Estimated Waste'!T$6:T$205,0))</f>
        <v>0</v>
      </c>
      <c r="T25" s="23"/>
      <c r="X25" s="100">
        <f t="shared" si="3"/>
        <v>0</v>
      </c>
      <c r="Y25" s="99">
        <f t="shared" si="4"/>
        <v>0</v>
      </c>
      <c r="Z25" s="100">
        <f t="shared" si="5"/>
        <v>0</v>
      </c>
      <c r="AA25" s="99">
        <f t="shared" si="6"/>
        <v>0</v>
      </c>
      <c r="AB25" s="100">
        <f t="shared" si="7"/>
        <v>0</v>
      </c>
      <c r="AC25" s="99">
        <f t="shared" si="8"/>
        <v>0</v>
      </c>
      <c r="AE25" s="252">
        <f t="array" ref="AE25">SUM(IF(('Actual Waste'!$C$7:$C$206=$B$2)*('Actual Waste'!$D$7:$D$206=$B25),'Actual Waste'!U$7:U$206,0))</f>
        <v>0</v>
      </c>
      <c r="AF25" s="252">
        <f t="array" ref="AF25">SUM(IF(('Actual Waste'!$C$7:$C$206=$B$2)*('Actual Waste'!$D$7:$D$206=$B25),'Actual Waste'!V$7:V$206,0))</f>
        <v>0</v>
      </c>
      <c r="AG25" s="99"/>
      <c r="AH25" s="252">
        <f t="array" ref="AH25">SUM(IF(('Actual Waste'!$C$7:$C$206=$B$2)*('Actual Waste'!$D$7:$D$206=$B25)*('Actual Waste'!$G$7:$G$206=$B$42),'Actual Waste'!U$7:U$206,0))</f>
        <v>0</v>
      </c>
      <c r="AI25" s="252">
        <f t="array" ref="AI25">SUM(IF(('Actual Waste'!$C$7:$C$206=$B$2)*('Actual Waste'!$D$7:$D$206=$B25)*('Actual Waste'!$G$7:$G$206=$B$42),'Actual Waste'!V$7:V$206,0))</f>
        <v>0</v>
      </c>
      <c r="AJ25" s="252">
        <f t="array" ref="AJ25">SUM(IF(('Actual Waste'!$C$7:$C$206=$B$2)*('Actual Waste'!$D$7:$D$206=$B25)*('Actual Waste'!$G$7:$G$206=$B$43),'Actual Waste'!U$7:U$206,0))</f>
        <v>0</v>
      </c>
      <c r="AK25" s="252">
        <f t="array" ref="AK25">SUM(IF(('Actual Waste'!$C$7:$C$206=$B$2)*('Actual Waste'!$D$7:$D$206=$B25)*('Actual Waste'!$G$7:$G$206=$B$43),'Actual Waste'!V$7:V$206,0))</f>
        <v>0</v>
      </c>
      <c r="AM25" s="252">
        <f t="array" ref="AM25">SUM(IF(('Actual Waste'!$C$7:$C$206=$B$2)*('Actual Waste'!$D$7:$D$206=$B25)*('Actual Waste'!$G$7:$G$206=$B$45),'Actual Waste'!U$7:U$206,0))+SUM(IF(('Actual Waste'!$C$7:$C$206=$B$2)*('Actual Waste'!$D$7:$D$206=$B25)*('Actual Waste'!$G$7:$G$206=$B$44),'Actual Waste'!W$7:W$206,0))</f>
        <v>0</v>
      </c>
      <c r="AN25" s="252">
        <f t="array" ref="AN25">SUM(IF(('Actual Waste'!$C$7:$C$206=$B$2)*('Actual Waste'!$D$7:$D$206=$B25)*('Actual Waste'!$G$7:$G$206=$B$45),'Actual Waste'!V$7:V$206,0))+SUM(IF(('Actual Waste'!$C$7:$C$206=$B$2)*('Actual Waste'!$D$7:$D$206=$B25)*('Actual Waste'!$G$7:$G$206=$B$44),'Actual Waste'!X$7:X$206,0))</f>
        <v>0</v>
      </c>
      <c r="AO25" s="252">
        <f t="array" ref="AO25">SUM(IF(('Actual Waste'!$C$7:$C$206=$B$2)*('Actual Waste'!$D$7:$D$206=$B25)*('Actual Waste'!$G$7:$G$206=$B$44),'Actual Waste'!U$7:U$206,0))-SUM(IF(('Actual Waste'!$C$7:$C$206=$B$2)*('Actual Waste'!$D$7:$D$206=$B25)*('Actual Waste'!$G$7:$G$206=$B$44),'Actual Waste'!W$7:W$206,0))</f>
        <v>0</v>
      </c>
      <c r="AP25" s="252">
        <f t="array" ref="AP25">SUM(IF(('Actual Waste'!$C$7:$C$206=$B$2)*('Actual Waste'!$D$7:$D$206=$B25)*('Actual Waste'!$G$7:$G$206=$B$44),'Actual Waste'!V$7:V$206,0))-SUM(IF(('Actual Waste'!$C$7:$C$206=$B$2)*('Actual Waste'!$D$7:$D$206=$B25)*('Actual Waste'!$G$7:$G$206=$B$44),'Actual Waste'!X$7:X$206,0))</f>
        <v>0</v>
      </c>
      <c r="AR25" s="100"/>
      <c r="AS25" s="99"/>
      <c r="AT25" s="100"/>
      <c r="AU25" s="99"/>
      <c r="AV25" s="5"/>
      <c r="AW25" s="99"/>
    </row>
    <row r="26" spans="2:49" x14ac:dyDescent="0.35">
      <c r="B26" s="31" t="str">
        <f t="shared" si="0"/>
        <v>Mixed C&amp;D waste (17 09 04)</v>
      </c>
      <c r="C26" s="35"/>
      <c r="D26" s="35"/>
      <c r="E26" s="32">
        <f t="array" ref="E26">SUM(IF(('Estimated Waste'!$B$6:$B$205=$B$2)*('Estimated Waste'!$C$6:$C$205=$B26),'Estimated Waste'!M$6:M$205,0))</f>
        <v>0</v>
      </c>
      <c r="F26" s="32">
        <f t="array" ref="F26">SUM(IF(('Estimated Waste'!$B$6:$B$205=$B$2)*('Estimated Waste'!$C$6:$C$205=$B26),'Estimated Waste'!N$6:N$205,0))</f>
        <v>0</v>
      </c>
      <c r="G26" s="218"/>
      <c r="H26" s="249">
        <f t="shared" si="1"/>
        <v>0</v>
      </c>
      <c r="I26" s="249">
        <f t="shared" si="2"/>
        <v>0</v>
      </c>
      <c r="J26" s="99"/>
      <c r="K26" s="18">
        <f t="array" ref="K26">SUM(IF(('Estimated Waste'!$B$6:$B$205=$B$2)*('Estimated Waste'!$C$6:$C$205=$B26)*('Estimated Waste'!$D$6:$D$205=$B$42),'Estimated Waste'!M$6:M$205,0))</f>
        <v>0</v>
      </c>
      <c r="L26" s="18">
        <f t="array" ref="L26">SUM(IF(('Estimated Waste'!$B$6:$B$205=$B$2)*('Estimated Waste'!$C$6:$C$205=$B26)*('Estimated Waste'!$D$6:$D$205=$B$42),'Estimated Waste'!N$6:N$205,0))</f>
        <v>0</v>
      </c>
      <c r="M26" s="18">
        <f t="array" ref="M26">SUM(IF(('Estimated Waste'!$B$6:$B$205=$B$2)*('Estimated Waste'!$C$6:$C$205=$B26)*('Estimated Waste'!$D$6:$D$205=$B$43),'Estimated Waste'!M$6:M$205,0))</f>
        <v>0</v>
      </c>
      <c r="N26" s="18">
        <f t="array" ref="N26">SUM(IF(('Estimated Waste'!$B$6:$B$205=$B$2)*('Estimated Waste'!$C$6:$C$205=$B26)*('Estimated Waste'!$D$6:$D$205=$B$43),'Estimated Waste'!N$6:N$205,0))</f>
        <v>0</v>
      </c>
      <c r="O26" s="250"/>
      <c r="P26" s="251">
        <f t="array" ref="P26">SUM(IF(('Estimated Waste'!$B$6:$B$205=$B$2)*('Estimated Waste'!$C$6:$C$205=$B26)*('Estimated Waste'!$D$6:$D$205=$B$45),'Estimated Waste'!M$6:M$205,0))+SUM(IF(('Estimated Waste'!$B$6:$B$205=$B$2)*('Estimated Waste'!$C$6:$C$205=$B26)*('Estimated Waste'!$D$6:$D$205=$B$44),'Estimated Waste'!S$6:S$205,0))</f>
        <v>0</v>
      </c>
      <c r="Q26" s="251">
        <f t="array" ref="Q26">SUM(IF(('Estimated Waste'!$B$6:$B$205=$B$2)*('Estimated Waste'!$C$6:$C$205=$B26)*('Estimated Waste'!$D$6:$D$205=$B$45),'Estimated Waste'!N$6:N$205,0))+SUM(IF(('Estimated Waste'!$B$6:$B$205=$B$2)*('Estimated Waste'!$C$6:$C$205=$B26)*('Estimated Waste'!$D$6:$D$205=$B$44),'Estimated Waste'!T$6:T$205,0))</f>
        <v>0</v>
      </c>
      <c r="R26" s="190">
        <f t="array" ref="R26">SUM(IF(('Estimated Waste'!$B$6:$B$205=$B$2)*('Estimated Waste'!$C$6:$C$205=$B26)*('Estimated Waste'!$D$6:$D$205=$B$44),'Estimated Waste'!M$6:M$205,0))-SUM(IF(('Estimated Waste'!$B$6:$B$205=$B$2)*('Estimated Waste'!$C$6:$C$205=$B26)*('Estimated Waste'!$D$6:$D$205=$B$44),'Estimated Waste'!S$6:S$205,0))</f>
        <v>0</v>
      </c>
      <c r="S26" s="190">
        <f t="array" ref="S26">SUM(IF(('Estimated Waste'!$B$6:$B$205=$B$2)*('Estimated Waste'!$C$6:$C$205=$B26)*('Estimated Waste'!$D$6:$D$205=$B$44),'Estimated Waste'!N$6:N$205,0))-SUM(IF(('Estimated Waste'!$B$6:$B$205=$B$2)*('Estimated Waste'!$C$6:$C$205=$B26)*('Estimated Waste'!$D$6:$D$205=$B$44),'Estimated Waste'!T$6:T$205,0))</f>
        <v>0</v>
      </c>
      <c r="T26" s="23"/>
      <c r="X26" s="100">
        <f t="shared" si="3"/>
        <v>0</v>
      </c>
      <c r="Y26" s="99">
        <f t="shared" si="4"/>
        <v>0</v>
      </c>
      <c r="Z26" s="100">
        <f t="shared" si="5"/>
        <v>0</v>
      </c>
      <c r="AA26" s="99">
        <f t="shared" si="6"/>
        <v>0</v>
      </c>
      <c r="AB26" s="100">
        <f t="shared" si="7"/>
        <v>0</v>
      </c>
      <c r="AC26" s="99">
        <f t="shared" si="8"/>
        <v>0</v>
      </c>
      <c r="AE26" s="252">
        <f t="array" ref="AE26">SUM(IF(('Actual Waste'!$C$7:$C$206=$B$2)*('Actual Waste'!$D$7:$D$206=$B26),'Actual Waste'!U$7:U$206,0))</f>
        <v>0</v>
      </c>
      <c r="AF26" s="252">
        <f t="array" ref="AF26">SUM(IF(('Actual Waste'!$C$7:$C$206=$B$2)*('Actual Waste'!$D$7:$D$206=$B26),'Actual Waste'!V$7:V$206,0))</f>
        <v>0</v>
      </c>
      <c r="AG26" s="99"/>
      <c r="AH26" s="252">
        <f t="array" ref="AH26">SUM(IF(('Actual Waste'!$C$7:$C$206=$B$2)*('Actual Waste'!$D$7:$D$206=$B26)*('Actual Waste'!$G$7:$G$206=$B$42),'Actual Waste'!U$7:U$206,0))</f>
        <v>0</v>
      </c>
      <c r="AI26" s="252">
        <f t="array" ref="AI26">SUM(IF(('Actual Waste'!$C$7:$C$206=$B$2)*('Actual Waste'!$D$7:$D$206=$B26)*('Actual Waste'!$G$7:$G$206=$B$42),'Actual Waste'!V$7:V$206,0))</f>
        <v>0</v>
      </c>
      <c r="AJ26" s="252">
        <f t="array" ref="AJ26">SUM(IF(('Actual Waste'!$C$7:$C$206=$B$2)*('Actual Waste'!$D$7:$D$206=$B26)*('Actual Waste'!$G$7:$G$206=$B$43),'Actual Waste'!U$7:U$206,0))</f>
        <v>0</v>
      </c>
      <c r="AK26" s="252">
        <f t="array" ref="AK26">SUM(IF(('Actual Waste'!$C$7:$C$206=$B$2)*('Actual Waste'!$D$7:$D$206=$B26)*('Actual Waste'!$G$7:$G$206=$B$43),'Actual Waste'!V$7:V$206,0))</f>
        <v>0</v>
      </c>
      <c r="AM26" s="252">
        <f t="array" ref="AM26">SUM(IF(('Actual Waste'!$C$7:$C$206=$B$2)*('Actual Waste'!$D$7:$D$206=$B26)*('Actual Waste'!$G$7:$G$206=$B$45),'Actual Waste'!U$7:U$206,0))+SUM(IF(('Actual Waste'!$C$7:$C$206=$B$2)*('Actual Waste'!$D$7:$D$206=$B26)*('Actual Waste'!$G$7:$G$206=$B$44),'Actual Waste'!W$7:W$206,0))</f>
        <v>0</v>
      </c>
      <c r="AN26" s="252">
        <f t="array" ref="AN26">SUM(IF(('Actual Waste'!$C$7:$C$206=$B$2)*('Actual Waste'!$D$7:$D$206=$B26)*('Actual Waste'!$G$7:$G$206=$B$45),'Actual Waste'!V$7:V$206,0))+SUM(IF(('Actual Waste'!$C$7:$C$206=$B$2)*('Actual Waste'!$D$7:$D$206=$B26)*('Actual Waste'!$G$7:$G$206=$B$44),'Actual Waste'!X$7:X$206,0))</f>
        <v>0</v>
      </c>
      <c r="AO26" s="252">
        <f t="array" ref="AO26">SUM(IF(('Actual Waste'!$C$7:$C$206=$B$2)*('Actual Waste'!$D$7:$D$206=$B26)*('Actual Waste'!$G$7:$G$206=$B$44),'Actual Waste'!U$7:U$206,0))-SUM(IF(('Actual Waste'!$C$7:$C$206=$B$2)*('Actual Waste'!$D$7:$D$206=$B26)*('Actual Waste'!$G$7:$G$206=$B$44),'Actual Waste'!W$7:W$206,0))</f>
        <v>0</v>
      </c>
      <c r="AP26" s="252">
        <f t="array" ref="AP26">SUM(IF(('Actual Waste'!$C$7:$C$206=$B$2)*('Actual Waste'!$D$7:$D$206=$B26)*('Actual Waste'!$G$7:$G$206=$B$44),'Actual Waste'!V$7:V$206,0))-SUM(IF(('Actual Waste'!$C$7:$C$206=$B$2)*('Actual Waste'!$D$7:$D$206=$B26)*('Actual Waste'!$G$7:$G$206=$B$44),'Actual Waste'!X$7:X$206,0))</f>
        <v>0</v>
      </c>
      <c r="AR26" s="100"/>
      <c r="AS26" s="99"/>
      <c r="AT26" s="100"/>
      <c r="AU26" s="99"/>
      <c r="AV26" s="5"/>
      <c r="AW26" s="99"/>
    </row>
    <row r="27" spans="2:49" x14ac:dyDescent="0.35">
      <c r="B27" s="31" t="str">
        <f t="shared" si="0"/>
        <v>Mixed C&amp;D waste (Hazardous) (17 09 03*)</v>
      </c>
      <c r="C27" s="35"/>
      <c r="D27" s="35"/>
      <c r="E27" s="32">
        <f t="array" ref="E27">SUM(IF(('Estimated Waste'!$B$6:$B$205=$B$2)*('Estimated Waste'!$C$6:$C$205=$B27),'Estimated Waste'!M$6:M$205,0))</f>
        <v>0</v>
      </c>
      <c r="F27" s="32">
        <f t="array" ref="F27">SUM(IF(('Estimated Waste'!$B$6:$B$205=$B$2)*('Estimated Waste'!$C$6:$C$205=$B27),'Estimated Waste'!N$6:N$205,0))</f>
        <v>0</v>
      </c>
      <c r="G27" s="218"/>
      <c r="H27" s="249">
        <f t="shared" si="1"/>
        <v>0</v>
      </c>
      <c r="I27" s="249">
        <f t="shared" si="2"/>
        <v>0</v>
      </c>
      <c r="J27" s="99"/>
      <c r="K27" s="18">
        <f t="array" ref="K27">SUM(IF(('Estimated Waste'!$B$6:$B$205=$B$2)*('Estimated Waste'!$C$6:$C$205=$B27)*('Estimated Waste'!$D$6:$D$205=$B$42),'Estimated Waste'!M$6:M$205,0))</f>
        <v>0</v>
      </c>
      <c r="L27" s="18">
        <f t="array" ref="L27">SUM(IF(('Estimated Waste'!$B$6:$B$205=$B$2)*('Estimated Waste'!$C$6:$C$205=$B27)*('Estimated Waste'!$D$6:$D$205=$B$42),'Estimated Waste'!N$6:N$205,0))</f>
        <v>0</v>
      </c>
      <c r="M27" s="18">
        <f t="array" ref="M27">SUM(IF(('Estimated Waste'!$B$6:$B$205=$B$2)*('Estimated Waste'!$C$6:$C$205=$B27)*('Estimated Waste'!$D$6:$D$205=$B$43),'Estimated Waste'!M$6:M$205,0))</f>
        <v>0</v>
      </c>
      <c r="N27" s="18">
        <f t="array" ref="N27">SUM(IF(('Estimated Waste'!$B$6:$B$205=$B$2)*('Estimated Waste'!$C$6:$C$205=$B27)*('Estimated Waste'!$D$6:$D$205=$B$43),'Estimated Waste'!N$6:N$205,0))</f>
        <v>0</v>
      </c>
      <c r="O27" s="250"/>
      <c r="P27" s="251">
        <f t="array" ref="P27">SUM(IF(('Estimated Waste'!$B$6:$B$205=$B$2)*('Estimated Waste'!$C$6:$C$205=$B27)*('Estimated Waste'!$D$6:$D$205=$B$45),'Estimated Waste'!M$6:M$205,0))+SUM(IF(('Estimated Waste'!$B$6:$B$205=$B$2)*('Estimated Waste'!$C$6:$C$205=$B27)*('Estimated Waste'!$D$6:$D$205=$B$44),'Estimated Waste'!S$6:S$205,0))</f>
        <v>0</v>
      </c>
      <c r="Q27" s="251">
        <f t="array" ref="Q27">SUM(IF(('Estimated Waste'!$B$6:$B$205=$B$2)*('Estimated Waste'!$C$6:$C$205=$B27)*('Estimated Waste'!$D$6:$D$205=$B$45),'Estimated Waste'!N$6:N$205,0))+SUM(IF(('Estimated Waste'!$B$6:$B$205=$B$2)*('Estimated Waste'!$C$6:$C$205=$B27)*('Estimated Waste'!$D$6:$D$205=$B$44),'Estimated Waste'!T$6:T$205,0))</f>
        <v>0</v>
      </c>
      <c r="R27" s="190">
        <f t="array" ref="R27">SUM(IF(('Estimated Waste'!$B$6:$B$205=$B$2)*('Estimated Waste'!$C$6:$C$205=$B27)*('Estimated Waste'!$D$6:$D$205=$B$44),'Estimated Waste'!M$6:M$205,0))-SUM(IF(('Estimated Waste'!$B$6:$B$205=$B$2)*('Estimated Waste'!$C$6:$C$205=$B27)*('Estimated Waste'!$D$6:$D$205=$B$44),'Estimated Waste'!S$6:S$205,0))</f>
        <v>0</v>
      </c>
      <c r="S27" s="190">
        <f t="array" ref="S27">SUM(IF(('Estimated Waste'!$B$6:$B$205=$B$2)*('Estimated Waste'!$C$6:$C$205=$B27)*('Estimated Waste'!$D$6:$D$205=$B$44),'Estimated Waste'!N$6:N$205,0))-SUM(IF(('Estimated Waste'!$B$6:$B$205=$B$2)*('Estimated Waste'!$C$6:$C$205=$B27)*('Estimated Waste'!$D$6:$D$205=$B$44),'Estimated Waste'!T$6:T$205,0))</f>
        <v>0</v>
      </c>
      <c r="T27" s="23"/>
      <c r="X27" s="100">
        <f t="shared" si="3"/>
        <v>0</v>
      </c>
      <c r="Y27" s="99">
        <f t="shared" si="4"/>
        <v>0</v>
      </c>
      <c r="Z27" s="100">
        <f t="shared" si="5"/>
        <v>0</v>
      </c>
      <c r="AA27" s="99">
        <f t="shared" si="6"/>
        <v>0</v>
      </c>
      <c r="AB27" s="100">
        <f t="shared" si="7"/>
        <v>0</v>
      </c>
      <c r="AC27" s="99">
        <f t="shared" si="8"/>
        <v>0</v>
      </c>
      <c r="AE27" s="252">
        <f t="array" ref="AE27">SUM(IF(('Actual Waste'!$C$7:$C$206=$B$2)*('Actual Waste'!$D$7:$D$206=$B27),'Actual Waste'!U$7:U$206,0))</f>
        <v>0</v>
      </c>
      <c r="AF27" s="252">
        <f t="array" ref="AF27">SUM(IF(('Actual Waste'!$C$7:$C$206=$B$2)*('Actual Waste'!$D$7:$D$206=$B27),'Actual Waste'!V$7:V$206,0))</f>
        <v>0</v>
      </c>
      <c r="AG27" s="99"/>
      <c r="AH27" s="252">
        <f t="array" ref="AH27">SUM(IF(('Actual Waste'!$C$7:$C$206=$B$2)*('Actual Waste'!$D$7:$D$206=$B27)*('Actual Waste'!$G$7:$G$206=$B$42),'Actual Waste'!U$7:U$206,0))</f>
        <v>0</v>
      </c>
      <c r="AI27" s="252">
        <f t="array" ref="AI27">SUM(IF(('Actual Waste'!$C$7:$C$206=$B$2)*('Actual Waste'!$D$7:$D$206=$B27)*('Actual Waste'!$G$7:$G$206=$B$42),'Actual Waste'!V$7:V$206,0))</f>
        <v>0</v>
      </c>
      <c r="AJ27" s="252">
        <f t="array" ref="AJ27">SUM(IF(('Actual Waste'!$C$7:$C$206=$B$2)*('Actual Waste'!$D$7:$D$206=$B27)*('Actual Waste'!$G$7:$G$206=$B$43),'Actual Waste'!U$7:U$206,0))</f>
        <v>0</v>
      </c>
      <c r="AK27" s="252">
        <f t="array" ref="AK27">SUM(IF(('Actual Waste'!$C$7:$C$206=$B$2)*('Actual Waste'!$D$7:$D$206=$B27)*('Actual Waste'!$G$7:$G$206=$B$43),'Actual Waste'!V$7:V$206,0))</f>
        <v>0</v>
      </c>
      <c r="AM27" s="252">
        <f t="array" ref="AM27">SUM(IF(('Actual Waste'!$C$7:$C$206=$B$2)*('Actual Waste'!$D$7:$D$206=$B27)*('Actual Waste'!$G$7:$G$206=$B$45),'Actual Waste'!U$7:U$206,0))+SUM(IF(('Actual Waste'!$C$7:$C$206=$B$2)*('Actual Waste'!$D$7:$D$206=$B27)*('Actual Waste'!$G$7:$G$206=$B$44),'Actual Waste'!W$7:W$206,0))</f>
        <v>0</v>
      </c>
      <c r="AN27" s="252">
        <f t="array" ref="AN27">SUM(IF(('Actual Waste'!$C$7:$C$206=$B$2)*('Actual Waste'!$D$7:$D$206=$B27)*('Actual Waste'!$G$7:$G$206=$B$45),'Actual Waste'!V$7:V$206,0))+SUM(IF(('Actual Waste'!$C$7:$C$206=$B$2)*('Actual Waste'!$D$7:$D$206=$B27)*('Actual Waste'!$G$7:$G$206=$B$44),'Actual Waste'!X$7:X$206,0))</f>
        <v>0</v>
      </c>
      <c r="AO27" s="252">
        <f t="array" ref="AO27">SUM(IF(('Actual Waste'!$C$7:$C$206=$B$2)*('Actual Waste'!$D$7:$D$206=$B27)*('Actual Waste'!$G$7:$G$206=$B$44),'Actual Waste'!U$7:U$206,0))-SUM(IF(('Actual Waste'!$C$7:$C$206=$B$2)*('Actual Waste'!$D$7:$D$206=$B27)*('Actual Waste'!$G$7:$G$206=$B$44),'Actual Waste'!W$7:W$206,0))</f>
        <v>0</v>
      </c>
      <c r="AP27" s="252">
        <f t="array" ref="AP27">SUM(IF(('Actual Waste'!$C$7:$C$206=$B$2)*('Actual Waste'!$D$7:$D$206=$B27)*('Actual Waste'!$G$7:$G$206=$B$44),'Actual Waste'!V$7:V$206,0))-SUM(IF(('Actual Waste'!$C$7:$C$206=$B$2)*('Actual Waste'!$D$7:$D$206=$B27)*('Actual Waste'!$G$7:$G$206=$B$44),'Actual Waste'!X$7:X$206,0))</f>
        <v>0</v>
      </c>
      <c r="AR27" s="100"/>
      <c r="AS27" s="99"/>
      <c r="AT27" s="100"/>
      <c r="AU27" s="99"/>
      <c r="AV27" s="5"/>
      <c r="AW27" s="99"/>
    </row>
    <row r="28" spans="2:49" x14ac:dyDescent="0.35">
      <c r="B28" s="31" t="str">
        <f t="shared" si="0"/>
        <v>Non-hazardous sludge (19 02 06)</v>
      </c>
      <c r="C28" s="35"/>
      <c r="D28" s="35"/>
      <c r="E28" s="32">
        <f t="array" ref="E28">SUM(IF(('Estimated Waste'!$B$6:$B$205=$B$2)*('Estimated Waste'!$C$6:$C$205=$B28),'Estimated Waste'!M$6:M$205,0))</f>
        <v>0</v>
      </c>
      <c r="F28" s="32">
        <f t="array" ref="F28">SUM(IF(('Estimated Waste'!$B$6:$B$205=$B$2)*('Estimated Waste'!$C$6:$C$205=$B28),'Estimated Waste'!N$6:N$205,0))</f>
        <v>0</v>
      </c>
      <c r="G28" s="218"/>
      <c r="H28" s="249">
        <f t="shared" si="1"/>
        <v>0</v>
      </c>
      <c r="I28" s="249">
        <f t="shared" si="2"/>
        <v>0</v>
      </c>
      <c r="J28" s="99"/>
      <c r="K28" s="18">
        <f t="array" ref="K28">SUM(IF(('Estimated Waste'!$B$6:$B$205=$B$2)*('Estimated Waste'!$C$6:$C$205=$B28)*('Estimated Waste'!$D$6:$D$205=$B$42),'Estimated Waste'!M$6:M$205,0))</f>
        <v>0</v>
      </c>
      <c r="L28" s="18">
        <f t="array" ref="L28">SUM(IF(('Estimated Waste'!$B$6:$B$205=$B$2)*('Estimated Waste'!$C$6:$C$205=$B28)*('Estimated Waste'!$D$6:$D$205=$B$42),'Estimated Waste'!N$6:N$205,0))</f>
        <v>0</v>
      </c>
      <c r="M28" s="18">
        <f t="array" ref="M28">SUM(IF(('Estimated Waste'!$B$6:$B$205=$B$2)*('Estimated Waste'!$C$6:$C$205=$B28)*('Estimated Waste'!$D$6:$D$205=$B$43),'Estimated Waste'!M$6:M$205,0))</f>
        <v>0</v>
      </c>
      <c r="N28" s="18">
        <f t="array" ref="N28">SUM(IF(('Estimated Waste'!$B$6:$B$205=$B$2)*('Estimated Waste'!$C$6:$C$205=$B28)*('Estimated Waste'!$D$6:$D$205=$B$43),'Estimated Waste'!N$6:N$205,0))</f>
        <v>0</v>
      </c>
      <c r="O28" s="250"/>
      <c r="P28" s="251">
        <f t="array" ref="P28">SUM(IF(('Estimated Waste'!$B$6:$B$205=$B$2)*('Estimated Waste'!$C$6:$C$205=$B28)*('Estimated Waste'!$D$6:$D$205=$B$45),'Estimated Waste'!M$6:M$205,0))+SUM(IF(('Estimated Waste'!$B$6:$B$205=$B$2)*('Estimated Waste'!$C$6:$C$205=$B28)*('Estimated Waste'!$D$6:$D$205=$B$44),'Estimated Waste'!S$6:S$205,0))</f>
        <v>0</v>
      </c>
      <c r="Q28" s="251">
        <f t="array" ref="Q28">SUM(IF(('Estimated Waste'!$B$6:$B$205=$B$2)*('Estimated Waste'!$C$6:$C$205=$B28)*('Estimated Waste'!$D$6:$D$205=$B$45),'Estimated Waste'!N$6:N$205,0))+SUM(IF(('Estimated Waste'!$B$6:$B$205=$B$2)*('Estimated Waste'!$C$6:$C$205=$B28)*('Estimated Waste'!$D$6:$D$205=$B$44),'Estimated Waste'!T$6:T$205,0))</f>
        <v>0</v>
      </c>
      <c r="R28" s="190">
        <f t="array" ref="R28">SUM(IF(('Estimated Waste'!$B$6:$B$205=$B$2)*('Estimated Waste'!$C$6:$C$205=$B28)*('Estimated Waste'!$D$6:$D$205=$B$44),'Estimated Waste'!M$6:M$205,0))-SUM(IF(('Estimated Waste'!$B$6:$B$205=$B$2)*('Estimated Waste'!$C$6:$C$205=$B28)*('Estimated Waste'!$D$6:$D$205=$B$44),'Estimated Waste'!S$6:S$205,0))</f>
        <v>0</v>
      </c>
      <c r="S28" s="190">
        <f t="array" ref="S28">SUM(IF(('Estimated Waste'!$B$6:$B$205=$B$2)*('Estimated Waste'!$C$6:$C$205=$B28)*('Estimated Waste'!$D$6:$D$205=$B$44),'Estimated Waste'!N$6:N$205,0))-SUM(IF(('Estimated Waste'!$B$6:$B$205=$B$2)*('Estimated Waste'!$C$6:$C$205=$B28)*('Estimated Waste'!$D$6:$D$205=$B$44),'Estimated Waste'!T$6:T$205,0))</f>
        <v>0</v>
      </c>
      <c r="T28" s="23"/>
      <c r="X28" s="100">
        <f t="shared" si="3"/>
        <v>0</v>
      </c>
      <c r="Y28" s="99">
        <f t="shared" si="4"/>
        <v>0</v>
      </c>
      <c r="Z28" s="100">
        <f t="shared" si="5"/>
        <v>0</v>
      </c>
      <c r="AA28" s="99">
        <f t="shared" si="6"/>
        <v>0</v>
      </c>
      <c r="AB28" s="100">
        <f t="shared" si="7"/>
        <v>0</v>
      </c>
      <c r="AC28" s="99">
        <f t="shared" si="8"/>
        <v>0</v>
      </c>
      <c r="AE28" s="252">
        <f t="array" ref="AE28">SUM(IF(('Actual Waste'!$C$7:$C$206=$B$2)*('Actual Waste'!$D$7:$D$206=$B28),'Actual Waste'!U$7:U$206,0))</f>
        <v>0</v>
      </c>
      <c r="AF28" s="252">
        <f t="array" ref="AF28">SUM(IF(('Actual Waste'!$C$7:$C$206=$B$2)*('Actual Waste'!$D$7:$D$206=$B28),'Actual Waste'!V$7:V$206,0))</f>
        <v>0</v>
      </c>
      <c r="AG28" s="99"/>
      <c r="AH28" s="252">
        <f t="array" ref="AH28">SUM(IF(('Actual Waste'!$C$7:$C$206=$B$2)*('Actual Waste'!$D$7:$D$206=$B28)*('Actual Waste'!$G$7:$G$206=$B$42),'Actual Waste'!U$7:U$206,0))</f>
        <v>0</v>
      </c>
      <c r="AI28" s="252">
        <f t="array" ref="AI28">SUM(IF(('Actual Waste'!$C$7:$C$206=$B$2)*('Actual Waste'!$D$7:$D$206=$B28)*('Actual Waste'!$G$7:$G$206=$B$42),'Actual Waste'!V$7:V$206,0))</f>
        <v>0</v>
      </c>
      <c r="AJ28" s="252">
        <f t="array" ref="AJ28">SUM(IF(('Actual Waste'!$C$7:$C$206=$B$2)*('Actual Waste'!$D$7:$D$206=$B28)*('Actual Waste'!$G$7:$G$206=$B$43),'Actual Waste'!U$7:U$206,0))</f>
        <v>0</v>
      </c>
      <c r="AK28" s="252">
        <f t="array" ref="AK28">SUM(IF(('Actual Waste'!$C$7:$C$206=$B$2)*('Actual Waste'!$D$7:$D$206=$B28)*('Actual Waste'!$G$7:$G$206=$B$43),'Actual Waste'!V$7:V$206,0))</f>
        <v>0</v>
      </c>
      <c r="AM28" s="252">
        <f t="array" ref="AM28">SUM(IF(('Actual Waste'!$C$7:$C$206=$B$2)*('Actual Waste'!$D$7:$D$206=$B28)*('Actual Waste'!$G$7:$G$206=$B$45),'Actual Waste'!U$7:U$206,0))+SUM(IF(('Actual Waste'!$C$7:$C$206=$B$2)*('Actual Waste'!$D$7:$D$206=$B28)*('Actual Waste'!$G$7:$G$206=$B$44),'Actual Waste'!W$7:W$206,0))</f>
        <v>0</v>
      </c>
      <c r="AN28" s="252">
        <f t="array" ref="AN28">SUM(IF(('Actual Waste'!$C$7:$C$206=$B$2)*('Actual Waste'!$D$7:$D$206=$B28)*('Actual Waste'!$G$7:$G$206=$B$45),'Actual Waste'!V$7:V$206,0))+SUM(IF(('Actual Waste'!$C$7:$C$206=$B$2)*('Actual Waste'!$D$7:$D$206=$B28)*('Actual Waste'!$G$7:$G$206=$B$44),'Actual Waste'!X$7:X$206,0))</f>
        <v>0</v>
      </c>
      <c r="AO28" s="252">
        <f t="array" ref="AO28">SUM(IF(('Actual Waste'!$C$7:$C$206=$B$2)*('Actual Waste'!$D$7:$D$206=$B28)*('Actual Waste'!$G$7:$G$206=$B$44),'Actual Waste'!U$7:U$206,0))-SUM(IF(('Actual Waste'!$C$7:$C$206=$B$2)*('Actual Waste'!$D$7:$D$206=$B28)*('Actual Waste'!$G$7:$G$206=$B$44),'Actual Waste'!W$7:W$206,0))</f>
        <v>0</v>
      </c>
      <c r="AP28" s="252">
        <f t="array" ref="AP28">SUM(IF(('Actual Waste'!$C$7:$C$206=$B$2)*('Actual Waste'!$D$7:$D$206=$B28)*('Actual Waste'!$G$7:$G$206=$B$44),'Actual Waste'!V$7:V$206,0))-SUM(IF(('Actual Waste'!$C$7:$C$206=$B$2)*('Actual Waste'!$D$7:$D$206=$B28)*('Actual Waste'!$G$7:$G$206=$B$44),'Actual Waste'!X$7:X$206,0))</f>
        <v>0</v>
      </c>
      <c r="AR28" s="100"/>
      <c r="AS28" s="99"/>
      <c r="AT28" s="100"/>
      <c r="AU28" s="99"/>
      <c r="AV28" s="5"/>
      <c r="AW28" s="99"/>
    </row>
    <row r="29" spans="2:49" x14ac:dyDescent="0.35">
      <c r="B29" s="31" t="str">
        <f t="shared" si="0"/>
        <v>Packaging (17 02 03)</v>
      </c>
      <c r="C29" s="35"/>
      <c r="D29" s="35"/>
      <c r="E29" s="32">
        <f t="array" ref="E29">SUM(IF(('Estimated Waste'!$B$6:$B$205=$B$2)*('Estimated Waste'!$C$6:$C$205=$B29),'Estimated Waste'!M$6:M$205,0))</f>
        <v>0</v>
      </c>
      <c r="F29" s="32">
        <f t="array" ref="F29">SUM(IF(('Estimated Waste'!$B$6:$B$205=$B$2)*('Estimated Waste'!$C$6:$C$205=$B29),'Estimated Waste'!N$6:N$205,0))</f>
        <v>0</v>
      </c>
      <c r="G29" s="218"/>
      <c r="H29" s="249">
        <f t="shared" si="1"/>
        <v>0</v>
      </c>
      <c r="I29" s="249">
        <f t="shared" si="2"/>
        <v>0</v>
      </c>
      <c r="J29" s="99"/>
      <c r="K29" s="18">
        <f t="array" ref="K29">SUM(IF(('Estimated Waste'!$B$6:$B$205=$B$2)*('Estimated Waste'!$C$6:$C$205=$B29)*('Estimated Waste'!$D$6:$D$205=$B$42),'Estimated Waste'!M$6:M$205,0))</f>
        <v>0</v>
      </c>
      <c r="L29" s="18">
        <f t="array" ref="L29">SUM(IF(('Estimated Waste'!$B$6:$B$205=$B$2)*('Estimated Waste'!$C$6:$C$205=$B29)*('Estimated Waste'!$D$6:$D$205=$B$42),'Estimated Waste'!N$6:N$205,0))</f>
        <v>0</v>
      </c>
      <c r="M29" s="18">
        <f t="array" ref="M29">SUM(IF(('Estimated Waste'!$B$6:$B$205=$B$2)*('Estimated Waste'!$C$6:$C$205=$B29)*('Estimated Waste'!$D$6:$D$205=$B$43),'Estimated Waste'!M$6:M$205,0))</f>
        <v>0</v>
      </c>
      <c r="N29" s="18">
        <f t="array" ref="N29">SUM(IF(('Estimated Waste'!$B$6:$B$205=$B$2)*('Estimated Waste'!$C$6:$C$205=$B29)*('Estimated Waste'!$D$6:$D$205=$B$43),'Estimated Waste'!N$6:N$205,0))</f>
        <v>0</v>
      </c>
      <c r="O29" s="250"/>
      <c r="P29" s="251">
        <f t="array" ref="P29">SUM(IF(('Estimated Waste'!$B$6:$B$205=$B$2)*('Estimated Waste'!$C$6:$C$205=$B29)*('Estimated Waste'!$D$6:$D$205=$B$45),'Estimated Waste'!M$6:M$205,0))+SUM(IF(('Estimated Waste'!$B$6:$B$205=$B$2)*('Estimated Waste'!$C$6:$C$205=$B29)*('Estimated Waste'!$D$6:$D$205=$B$44),'Estimated Waste'!S$6:S$205,0))</f>
        <v>0</v>
      </c>
      <c r="Q29" s="251">
        <f t="array" ref="Q29">SUM(IF(('Estimated Waste'!$B$6:$B$205=$B$2)*('Estimated Waste'!$C$6:$C$205=$B29)*('Estimated Waste'!$D$6:$D$205=$B$45),'Estimated Waste'!N$6:N$205,0))+SUM(IF(('Estimated Waste'!$B$6:$B$205=$B$2)*('Estimated Waste'!$C$6:$C$205=$B29)*('Estimated Waste'!$D$6:$D$205=$B$44),'Estimated Waste'!T$6:T$205,0))</f>
        <v>0</v>
      </c>
      <c r="R29" s="190">
        <f t="array" ref="R29">SUM(IF(('Estimated Waste'!$B$6:$B$205=$B$2)*('Estimated Waste'!$C$6:$C$205=$B29)*('Estimated Waste'!$D$6:$D$205=$B$44),'Estimated Waste'!M$6:M$205,0))-SUM(IF(('Estimated Waste'!$B$6:$B$205=$B$2)*('Estimated Waste'!$C$6:$C$205=$B29)*('Estimated Waste'!$D$6:$D$205=$B$44),'Estimated Waste'!S$6:S$205,0))</f>
        <v>0</v>
      </c>
      <c r="S29" s="190">
        <f t="array" ref="S29">SUM(IF(('Estimated Waste'!$B$6:$B$205=$B$2)*('Estimated Waste'!$C$6:$C$205=$B29)*('Estimated Waste'!$D$6:$D$205=$B$44),'Estimated Waste'!N$6:N$205,0))-SUM(IF(('Estimated Waste'!$B$6:$B$205=$B$2)*('Estimated Waste'!$C$6:$C$205=$B29)*('Estimated Waste'!$D$6:$D$205=$B$44),'Estimated Waste'!T$6:T$205,0))</f>
        <v>0</v>
      </c>
      <c r="T29" s="23"/>
      <c r="X29" s="100">
        <f t="shared" si="3"/>
        <v>0</v>
      </c>
      <c r="Y29" s="99">
        <f t="shared" si="4"/>
        <v>0</v>
      </c>
      <c r="Z29" s="100">
        <f t="shared" si="5"/>
        <v>0</v>
      </c>
      <c r="AA29" s="99">
        <f t="shared" si="6"/>
        <v>0</v>
      </c>
      <c r="AB29" s="100">
        <f t="shared" si="7"/>
        <v>0</v>
      </c>
      <c r="AC29" s="99">
        <f t="shared" si="8"/>
        <v>0</v>
      </c>
      <c r="AE29" s="252">
        <f t="array" ref="AE29">SUM(IF(('Actual Waste'!$C$7:$C$206=$B$2)*('Actual Waste'!$D$7:$D$206=$B29),'Actual Waste'!U$7:U$206,0))</f>
        <v>0</v>
      </c>
      <c r="AF29" s="252">
        <f t="array" ref="AF29">SUM(IF(('Actual Waste'!$C$7:$C$206=$B$2)*('Actual Waste'!$D$7:$D$206=$B29),'Actual Waste'!V$7:V$206,0))</f>
        <v>0</v>
      </c>
      <c r="AG29" s="99"/>
      <c r="AH29" s="252">
        <f t="array" ref="AH29">SUM(IF(('Actual Waste'!$C$7:$C$206=$B$2)*('Actual Waste'!$D$7:$D$206=$B29)*('Actual Waste'!$G$7:$G$206=$B$42),'Actual Waste'!U$7:U$206,0))</f>
        <v>0</v>
      </c>
      <c r="AI29" s="252">
        <f t="array" ref="AI29">SUM(IF(('Actual Waste'!$C$7:$C$206=$B$2)*('Actual Waste'!$D$7:$D$206=$B29)*('Actual Waste'!$G$7:$G$206=$B$42),'Actual Waste'!V$7:V$206,0))</f>
        <v>0</v>
      </c>
      <c r="AJ29" s="252">
        <f t="array" ref="AJ29">SUM(IF(('Actual Waste'!$C$7:$C$206=$B$2)*('Actual Waste'!$D$7:$D$206=$B29)*('Actual Waste'!$G$7:$G$206=$B$43),'Actual Waste'!U$7:U$206,0))</f>
        <v>0</v>
      </c>
      <c r="AK29" s="252">
        <f t="array" ref="AK29">SUM(IF(('Actual Waste'!$C$7:$C$206=$B$2)*('Actual Waste'!$D$7:$D$206=$B29)*('Actual Waste'!$G$7:$G$206=$B$43),'Actual Waste'!V$7:V$206,0))</f>
        <v>0</v>
      </c>
      <c r="AM29" s="252">
        <f t="array" ref="AM29">SUM(IF(('Actual Waste'!$C$7:$C$206=$B$2)*('Actual Waste'!$D$7:$D$206=$B29)*('Actual Waste'!$G$7:$G$206=$B$45),'Actual Waste'!U$7:U$206,0))+SUM(IF(('Actual Waste'!$C$7:$C$206=$B$2)*('Actual Waste'!$D$7:$D$206=$B29)*('Actual Waste'!$G$7:$G$206=$B$44),'Actual Waste'!W$7:W$206,0))</f>
        <v>0</v>
      </c>
      <c r="AN29" s="252">
        <f t="array" ref="AN29">SUM(IF(('Actual Waste'!$C$7:$C$206=$B$2)*('Actual Waste'!$D$7:$D$206=$B29)*('Actual Waste'!$G$7:$G$206=$B$45),'Actual Waste'!V$7:V$206,0))+SUM(IF(('Actual Waste'!$C$7:$C$206=$B$2)*('Actual Waste'!$D$7:$D$206=$B29)*('Actual Waste'!$G$7:$G$206=$B$44),'Actual Waste'!X$7:X$206,0))</f>
        <v>0</v>
      </c>
      <c r="AO29" s="252">
        <f t="array" ref="AO29">SUM(IF(('Actual Waste'!$C$7:$C$206=$B$2)*('Actual Waste'!$D$7:$D$206=$B29)*('Actual Waste'!$G$7:$G$206=$B$44),'Actual Waste'!U$7:U$206,0))-SUM(IF(('Actual Waste'!$C$7:$C$206=$B$2)*('Actual Waste'!$D$7:$D$206=$B29)*('Actual Waste'!$G$7:$G$206=$B$44),'Actual Waste'!W$7:W$206,0))</f>
        <v>0</v>
      </c>
      <c r="AP29" s="252">
        <f t="array" ref="AP29">SUM(IF(('Actual Waste'!$C$7:$C$206=$B$2)*('Actual Waste'!$D$7:$D$206=$B29)*('Actual Waste'!$G$7:$G$206=$B$44),'Actual Waste'!V$7:V$206,0))-SUM(IF(('Actual Waste'!$C$7:$C$206=$B$2)*('Actual Waste'!$D$7:$D$206=$B29)*('Actual Waste'!$G$7:$G$206=$B$44),'Actual Waste'!X$7:X$206,0))</f>
        <v>0</v>
      </c>
      <c r="AR29" s="100"/>
      <c r="AS29" s="99"/>
      <c r="AT29" s="100"/>
      <c r="AU29" s="99"/>
      <c r="AV29" s="5"/>
      <c r="AW29" s="99"/>
    </row>
    <row r="30" spans="2:49" x14ac:dyDescent="0.35">
      <c r="B30" s="31" t="str">
        <f t="shared" si="0"/>
        <v>Paint, adhesives etc. (20 01 27*)</v>
      </c>
      <c r="C30" s="35"/>
      <c r="D30" s="35"/>
      <c r="E30" s="32">
        <f t="array" ref="E30">SUM(IF(('Estimated Waste'!$B$6:$B$205=$B$2)*('Estimated Waste'!$C$6:$C$205=$B30),'Estimated Waste'!M$6:M$205,0))</f>
        <v>0</v>
      </c>
      <c r="F30" s="32">
        <f t="array" ref="F30">SUM(IF(('Estimated Waste'!$B$6:$B$205=$B$2)*('Estimated Waste'!$C$6:$C$205=$B30),'Estimated Waste'!N$6:N$205,0))</f>
        <v>0</v>
      </c>
      <c r="G30" s="218"/>
      <c r="H30" s="249">
        <f t="shared" si="1"/>
        <v>0</v>
      </c>
      <c r="I30" s="249">
        <f t="shared" si="2"/>
        <v>0</v>
      </c>
      <c r="J30" s="99"/>
      <c r="K30" s="18">
        <f t="array" ref="K30">SUM(IF(('Estimated Waste'!$B$6:$B$205=$B$2)*('Estimated Waste'!$C$6:$C$205=$B30)*('Estimated Waste'!$D$6:$D$205=$B$42),'Estimated Waste'!M$6:M$205,0))</f>
        <v>0</v>
      </c>
      <c r="L30" s="18">
        <f t="array" ref="L30">SUM(IF(('Estimated Waste'!$B$6:$B$205=$B$2)*('Estimated Waste'!$C$6:$C$205=$B30)*('Estimated Waste'!$D$6:$D$205=$B$42),'Estimated Waste'!N$6:N$205,0))</f>
        <v>0</v>
      </c>
      <c r="M30" s="18">
        <f t="array" ref="M30">SUM(IF(('Estimated Waste'!$B$6:$B$205=$B$2)*('Estimated Waste'!$C$6:$C$205=$B30)*('Estimated Waste'!$D$6:$D$205=$B$43),'Estimated Waste'!M$6:M$205,0))</f>
        <v>0</v>
      </c>
      <c r="N30" s="18">
        <f t="array" ref="N30">SUM(IF(('Estimated Waste'!$B$6:$B$205=$B$2)*('Estimated Waste'!$C$6:$C$205=$B30)*('Estimated Waste'!$D$6:$D$205=$B$43),'Estimated Waste'!N$6:N$205,0))</f>
        <v>0</v>
      </c>
      <c r="O30" s="250"/>
      <c r="P30" s="251">
        <f t="array" ref="P30">SUM(IF(('Estimated Waste'!$B$6:$B$205=$B$2)*('Estimated Waste'!$C$6:$C$205=$B30)*('Estimated Waste'!$D$6:$D$205=$B$45),'Estimated Waste'!M$6:M$205,0))+SUM(IF(('Estimated Waste'!$B$6:$B$205=$B$2)*('Estimated Waste'!$C$6:$C$205=$B30)*('Estimated Waste'!$D$6:$D$205=$B$44),'Estimated Waste'!S$6:S$205,0))</f>
        <v>0</v>
      </c>
      <c r="Q30" s="251">
        <f t="array" ref="Q30">SUM(IF(('Estimated Waste'!$B$6:$B$205=$B$2)*('Estimated Waste'!$C$6:$C$205=$B30)*('Estimated Waste'!$D$6:$D$205=$B$45),'Estimated Waste'!N$6:N$205,0))+SUM(IF(('Estimated Waste'!$B$6:$B$205=$B$2)*('Estimated Waste'!$C$6:$C$205=$B30)*('Estimated Waste'!$D$6:$D$205=$B$44),'Estimated Waste'!T$6:T$205,0))</f>
        <v>0</v>
      </c>
      <c r="R30" s="190">
        <f t="array" ref="R30">SUM(IF(('Estimated Waste'!$B$6:$B$205=$B$2)*('Estimated Waste'!$C$6:$C$205=$B30)*('Estimated Waste'!$D$6:$D$205=$B$44),'Estimated Waste'!M$6:M$205,0))-SUM(IF(('Estimated Waste'!$B$6:$B$205=$B$2)*('Estimated Waste'!$C$6:$C$205=$B30)*('Estimated Waste'!$D$6:$D$205=$B$44),'Estimated Waste'!S$6:S$205,0))</f>
        <v>0</v>
      </c>
      <c r="S30" s="190">
        <f t="array" ref="S30">SUM(IF(('Estimated Waste'!$B$6:$B$205=$B$2)*('Estimated Waste'!$C$6:$C$205=$B30)*('Estimated Waste'!$D$6:$D$205=$B$44),'Estimated Waste'!N$6:N$205,0))-SUM(IF(('Estimated Waste'!$B$6:$B$205=$B$2)*('Estimated Waste'!$C$6:$C$205=$B30)*('Estimated Waste'!$D$6:$D$205=$B$44),'Estimated Waste'!T$6:T$205,0))</f>
        <v>0</v>
      </c>
      <c r="T30" s="23"/>
      <c r="X30" s="100">
        <f t="shared" si="3"/>
        <v>0</v>
      </c>
      <c r="Y30" s="99">
        <f t="shared" si="4"/>
        <v>0</v>
      </c>
      <c r="Z30" s="100">
        <f t="shared" si="5"/>
        <v>0</v>
      </c>
      <c r="AA30" s="99">
        <f t="shared" si="6"/>
        <v>0</v>
      </c>
      <c r="AB30" s="100">
        <f t="shared" si="7"/>
        <v>0</v>
      </c>
      <c r="AC30" s="99">
        <f t="shared" si="8"/>
        <v>0</v>
      </c>
      <c r="AE30" s="252">
        <f t="array" ref="AE30">SUM(IF(('Actual Waste'!$C$7:$C$206=$B$2)*('Actual Waste'!$D$7:$D$206=$B30),'Actual Waste'!U$7:U$206,0))</f>
        <v>0</v>
      </c>
      <c r="AF30" s="252">
        <f t="array" ref="AF30">SUM(IF(('Actual Waste'!$C$7:$C$206=$B$2)*('Actual Waste'!$D$7:$D$206=$B30),'Actual Waste'!V$7:V$206,0))</f>
        <v>0</v>
      </c>
      <c r="AG30" s="99"/>
      <c r="AH30" s="252">
        <f t="array" ref="AH30">SUM(IF(('Actual Waste'!$C$7:$C$206=$B$2)*('Actual Waste'!$D$7:$D$206=$B30)*('Actual Waste'!$G$7:$G$206=$B$42),'Actual Waste'!U$7:U$206,0))</f>
        <v>0</v>
      </c>
      <c r="AI30" s="252">
        <f t="array" ref="AI30">SUM(IF(('Actual Waste'!$C$7:$C$206=$B$2)*('Actual Waste'!$D$7:$D$206=$B30)*('Actual Waste'!$G$7:$G$206=$B$42),'Actual Waste'!V$7:V$206,0))</f>
        <v>0</v>
      </c>
      <c r="AJ30" s="252">
        <f t="array" ref="AJ30">SUM(IF(('Actual Waste'!$C$7:$C$206=$B$2)*('Actual Waste'!$D$7:$D$206=$B30)*('Actual Waste'!$G$7:$G$206=$B$43),'Actual Waste'!U$7:U$206,0))</f>
        <v>0</v>
      </c>
      <c r="AK30" s="252">
        <f t="array" ref="AK30">SUM(IF(('Actual Waste'!$C$7:$C$206=$B$2)*('Actual Waste'!$D$7:$D$206=$B30)*('Actual Waste'!$G$7:$G$206=$B$43),'Actual Waste'!V$7:V$206,0))</f>
        <v>0</v>
      </c>
      <c r="AM30" s="252">
        <f t="array" ref="AM30">SUM(IF(('Actual Waste'!$C$7:$C$206=$B$2)*('Actual Waste'!$D$7:$D$206=$B30)*('Actual Waste'!$G$7:$G$206=$B$45),'Actual Waste'!U$7:U$206,0))+SUM(IF(('Actual Waste'!$C$7:$C$206=$B$2)*('Actual Waste'!$D$7:$D$206=$B30)*('Actual Waste'!$G$7:$G$206=$B$44),'Actual Waste'!W$7:W$206,0))</f>
        <v>0</v>
      </c>
      <c r="AN30" s="252">
        <f t="array" ref="AN30">SUM(IF(('Actual Waste'!$C$7:$C$206=$B$2)*('Actual Waste'!$D$7:$D$206=$B30)*('Actual Waste'!$G$7:$G$206=$B$45),'Actual Waste'!V$7:V$206,0))+SUM(IF(('Actual Waste'!$C$7:$C$206=$B$2)*('Actual Waste'!$D$7:$D$206=$B30)*('Actual Waste'!$G$7:$G$206=$B$44),'Actual Waste'!X$7:X$206,0))</f>
        <v>0</v>
      </c>
      <c r="AO30" s="252">
        <f t="array" ref="AO30">SUM(IF(('Actual Waste'!$C$7:$C$206=$B$2)*('Actual Waste'!$D$7:$D$206=$B30)*('Actual Waste'!$G$7:$G$206=$B$44),'Actual Waste'!U$7:U$206,0))-SUM(IF(('Actual Waste'!$C$7:$C$206=$B$2)*('Actual Waste'!$D$7:$D$206=$B30)*('Actual Waste'!$G$7:$G$206=$B$44),'Actual Waste'!W$7:W$206,0))</f>
        <v>0</v>
      </c>
      <c r="AP30" s="252">
        <f t="array" ref="AP30">SUM(IF(('Actual Waste'!$C$7:$C$206=$B$2)*('Actual Waste'!$D$7:$D$206=$B30)*('Actual Waste'!$G$7:$G$206=$B$44),'Actual Waste'!V$7:V$206,0))-SUM(IF(('Actual Waste'!$C$7:$C$206=$B$2)*('Actual Waste'!$D$7:$D$206=$B30)*('Actual Waste'!$G$7:$G$206=$B$44),'Actual Waste'!X$7:X$206,0))</f>
        <v>0</v>
      </c>
      <c r="AR30" s="100"/>
      <c r="AS30" s="99"/>
      <c r="AT30" s="100"/>
      <c r="AU30" s="99"/>
      <c r="AV30" s="5"/>
      <c r="AW30" s="99"/>
    </row>
    <row r="31" spans="2:49" x14ac:dyDescent="0.35">
      <c r="B31" s="31" t="str">
        <f t="shared" si="0"/>
        <v xml:space="preserve">Paper (20 01 01) </v>
      </c>
      <c r="C31" s="35"/>
      <c r="D31" s="35"/>
      <c r="E31" s="32">
        <f t="array" ref="E31">SUM(IF(('Estimated Waste'!$B$6:$B$205=$B$2)*('Estimated Waste'!$C$6:$C$205=$B31),'Estimated Waste'!M$6:M$205,0))</f>
        <v>0</v>
      </c>
      <c r="F31" s="32">
        <f t="array" ref="F31">SUM(IF(('Estimated Waste'!$B$6:$B$205=$B$2)*('Estimated Waste'!$C$6:$C$205=$B31),'Estimated Waste'!N$6:N$205,0))</f>
        <v>0</v>
      </c>
      <c r="G31" s="218"/>
      <c r="H31" s="249">
        <f t="shared" si="1"/>
        <v>0</v>
      </c>
      <c r="I31" s="249">
        <f t="shared" si="2"/>
        <v>0</v>
      </c>
      <c r="J31" s="99"/>
      <c r="K31" s="18">
        <f t="array" ref="K31">SUM(IF(('Estimated Waste'!$B$6:$B$205=$B$2)*('Estimated Waste'!$C$6:$C$205=$B31)*('Estimated Waste'!$D$6:$D$205=$B$42),'Estimated Waste'!M$6:M$205,0))</f>
        <v>0</v>
      </c>
      <c r="L31" s="18">
        <f t="array" ref="L31">SUM(IF(('Estimated Waste'!$B$6:$B$205=$B$2)*('Estimated Waste'!$C$6:$C$205=$B31)*('Estimated Waste'!$D$6:$D$205=$B$42),'Estimated Waste'!N$6:N$205,0))</f>
        <v>0</v>
      </c>
      <c r="M31" s="18">
        <f t="array" ref="M31">SUM(IF(('Estimated Waste'!$B$6:$B$205=$B$2)*('Estimated Waste'!$C$6:$C$205=$B31)*('Estimated Waste'!$D$6:$D$205=$B$43),'Estimated Waste'!M$6:M$205,0))</f>
        <v>0</v>
      </c>
      <c r="N31" s="18">
        <f t="array" ref="N31">SUM(IF(('Estimated Waste'!$B$6:$B$205=$B$2)*('Estimated Waste'!$C$6:$C$205=$B31)*('Estimated Waste'!$D$6:$D$205=$B$43),'Estimated Waste'!N$6:N$205,0))</f>
        <v>0</v>
      </c>
      <c r="O31" s="250"/>
      <c r="P31" s="251">
        <f t="array" ref="P31">SUM(IF(('Estimated Waste'!$B$6:$B$205=$B$2)*('Estimated Waste'!$C$6:$C$205=$B31)*('Estimated Waste'!$D$6:$D$205=$B$45),'Estimated Waste'!M$6:M$205,0))+SUM(IF(('Estimated Waste'!$B$6:$B$205=$B$2)*('Estimated Waste'!$C$6:$C$205=$B31)*('Estimated Waste'!$D$6:$D$205=$B$44),'Estimated Waste'!S$6:S$205,0))</f>
        <v>0</v>
      </c>
      <c r="Q31" s="251">
        <f t="array" ref="Q31">SUM(IF(('Estimated Waste'!$B$6:$B$205=$B$2)*('Estimated Waste'!$C$6:$C$205=$B31)*('Estimated Waste'!$D$6:$D$205=$B$45),'Estimated Waste'!N$6:N$205,0))+SUM(IF(('Estimated Waste'!$B$6:$B$205=$B$2)*('Estimated Waste'!$C$6:$C$205=$B31)*('Estimated Waste'!$D$6:$D$205=$B$44),'Estimated Waste'!T$6:T$205,0))</f>
        <v>0</v>
      </c>
      <c r="R31" s="190">
        <f t="array" ref="R31">SUM(IF(('Estimated Waste'!$B$6:$B$205=$B$2)*('Estimated Waste'!$C$6:$C$205=$B31)*('Estimated Waste'!$D$6:$D$205=$B$44),'Estimated Waste'!M$6:M$205,0))-SUM(IF(('Estimated Waste'!$B$6:$B$205=$B$2)*('Estimated Waste'!$C$6:$C$205=$B31)*('Estimated Waste'!$D$6:$D$205=$B$44),'Estimated Waste'!S$6:S$205,0))</f>
        <v>0</v>
      </c>
      <c r="S31" s="190">
        <f t="array" ref="S31">SUM(IF(('Estimated Waste'!$B$6:$B$205=$B$2)*('Estimated Waste'!$C$6:$C$205=$B31)*('Estimated Waste'!$D$6:$D$205=$B$44),'Estimated Waste'!N$6:N$205,0))-SUM(IF(('Estimated Waste'!$B$6:$B$205=$B$2)*('Estimated Waste'!$C$6:$C$205=$B31)*('Estimated Waste'!$D$6:$D$205=$B$44),'Estimated Waste'!T$6:T$205,0))</f>
        <v>0</v>
      </c>
      <c r="T31" s="23"/>
      <c r="X31" s="100">
        <f t="shared" si="3"/>
        <v>0</v>
      </c>
      <c r="Y31" s="99">
        <f t="shared" si="4"/>
        <v>0</v>
      </c>
      <c r="Z31" s="100">
        <f t="shared" si="5"/>
        <v>0</v>
      </c>
      <c r="AA31" s="99">
        <f t="shared" si="6"/>
        <v>0</v>
      </c>
      <c r="AB31" s="100">
        <f t="shared" si="7"/>
        <v>0</v>
      </c>
      <c r="AC31" s="99">
        <f t="shared" si="8"/>
        <v>0</v>
      </c>
      <c r="AE31" s="252">
        <f t="array" ref="AE31">SUM(IF(('Actual Waste'!$C$7:$C$206=$B$2)*('Actual Waste'!$D$7:$D$206=$B31),'Actual Waste'!U$7:U$206,0))</f>
        <v>0</v>
      </c>
      <c r="AF31" s="252">
        <f t="array" ref="AF31">SUM(IF(('Actual Waste'!$C$7:$C$206=$B$2)*('Actual Waste'!$D$7:$D$206=$B31),'Actual Waste'!V$7:V$206,0))</f>
        <v>0</v>
      </c>
      <c r="AG31" s="99"/>
      <c r="AH31" s="252">
        <f t="array" ref="AH31">SUM(IF(('Actual Waste'!$C$7:$C$206=$B$2)*('Actual Waste'!$D$7:$D$206=$B31)*('Actual Waste'!$G$7:$G$206=$B$42),'Actual Waste'!U$7:U$206,0))</f>
        <v>0</v>
      </c>
      <c r="AI31" s="252">
        <f t="array" ref="AI31">SUM(IF(('Actual Waste'!$C$7:$C$206=$B$2)*('Actual Waste'!$D$7:$D$206=$B31)*('Actual Waste'!$G$7:$G$206=$B$42),'Actual Waste'!V$7:V$206,0))</f>
        <v>0</v>
      </c>
      <c r="AJ31" s="252">
        <f t="array" ref="AJ31">SUM(IF(('Actual Waste'!$C$7:$C$206=$B$2)*('Actual Waste'!$D$7:$D$206=$B31)*('Actual Waste'!$G$7:$G$206=$B$43),'Actual Waste'!U$7:U$206,0))</f>
        <v>0</v>
      </c>
      <c r="AK31" s="252">
        <f t="array" ref="AK31">SUM(IF(('Actual Waste'!$C$7:$C$206=$B$2)*('Actual Waste'!$D$7:$D$206=$B31)*('Actual Waste'!$G$7:$G$206=$B$43),'Actual Waste'!V$7:V$206,0))</f>
        <v>0</v>
      </c>
      <c r="AM31" s="252">
        <f t="array" ref="AM31">SUM(IF(('Actual Waste'!$C$7:$C$206=$B$2)*('Actual Waste'!$D$7:$D$206=$B31)*('Actual Waste'!$G$7:$G$206=$B$45),'Actual Waste'!U$7:U$206,0))+SUM(IF(('Actual Waste'!$C$7:$C$206=$B$2)*('Actual Waste'!$D$7:$D$206=$B31)*('Actual Waste'!$G$7:$G$206=$B$44),'Actual Waste'!W$7:W$206,0))</f>
        <v>0</v>
      </c>
      <c r="AN31" s="252">
        <f t="array" ref="AN31">SUM(IF(('Actual Waste'!$C$7:$C$206=$B$2)*('Actual Waste'!$D$7:$D$206=$B31)*('Actual Waste'!$G$7:$G$206=$B$45),'Actual Waste'!V$7:V$206,0))+SUM(IF(('Actual Waste'!$C$7:$C$206=$B$2)*('Actual Waste'!$D$7:$D$206=$B31)*('Actual Waste'!$G$7:$G$206=$B$44),'Actual Waste'!X$7:X$206,0))</f>
        <v>0</v>
      </c>
      <c r="AO31" s="252">
        <f t="array" ref="AO31">SUM(IF(('Actual Waste'!$C$7:$C$206=$B$2)*('Actual Waste'!$D$7:$D$206=$B31)*('Actual Waste'!$G$7:$G$206=$B$44),'Actual Waste'!U$7:U$206,0))-SUM(IF(('Actual Waste'!$C$7:$C$206=$B$2)*('Actual Waste'!$D$7:$D$206=$B31)*('Actual Waste'!$G$7:$G$206=$B$44),'Actual Waste'!W$7:W$206,0))</f>
        <v>0</v>
      </c>
      <c r="AP31" s="252">
        <f t="array" ref="AP31">SUM(IF(('Actual Waste'!$C$7:$C$206=$B$2)*('Actual Waste'!$D$7:$D$206=$B31)*('Actual Waste'!$G$7:$G$206=$B$44),'Actual Waste'!V$7:V$206,0))-SUM(IF(('Actual Waste'!$C$7:$C$206=$B$2)*('Actual Waste'!$D$7:$D$206=$B31)*('Actual Waste'!$G$7:$G$206=$B$44),'Actual Waste'!X$7:X$206,0))</f>
        <v>0</v>
      </c>
      <c r="AR31" s="100"/>
      <c r="AS31" s="99"/>
      <c r="AT31" s="100"/>
      <c r="AU31" s="99"/>
      <c r="AV31" s="5"/>
      <c r="AW31" s="99"/>
    </row>
    <row r="32" spans="2:49" x14ac:dyDescent="0.35">
      <c r="B32" s="31" t="str">
        <f t="shared" si="0"/>
        <v>Plastic bottles (20 01 39)</v>
      </c>
      <c r="C32" s="35"/>
      <c r="D32" s="35"/>
      <c r="E32" s="32">
        <f t="array" ref="E32">SUM(IF(('Estimated Waste'!$B$6:$B$205=$B$2)*('Estimated Waste'!$C$6:$C$205=$B32),'Estimated Waste'!M$6:M$205,0))</f>
        <v>0</v>
      </c>
      <c r="F32" s="32">
        <f t="array" ref="F32">SUM(IF(('Estimated Waste'!$B$6:$B$205=$B$2)*('Estimated Waste'!$C$6:$C$205=$B32),'Estimated Waste'!N$6:N$205,0))</f>
        <v>0</v>
      </c>
      <c r="G32" s="218"/>
      <c r="H32" s="249">
        <f t="shared" si="1"/>
        <v>0</v>
      </c>
      <c r="I32" s="249">
        <f t="shared" si="2"/>
        <v>0</v>
      </c>
      <c r="J32" s="99"/>
      <c r="K32" s="18">
        <f t="array" ref="K32">SUM(IF(('Estimated Waste'!$B$6:$B$205=$B$2)*('Estimated Waste'!$C$6:$C$205=$B32)*('Estimated Waste'!$D$6:$D$205=$B$42),'Estimated Waste'!M$6:M$205,0))</f>
        <v>0</v>
      </c>
      <c r="L32" s="18">
        <f t="array" ref="L32">SUM(IF(('Estimated Waste'!$B$6:$B$205=$B$2)*('Estimated Waste'!$C$6:$C$205=$B32)*('Estimated Waste'!$D$6:$D$205=$B$42),'Estimated Waste'!N$6:N$205,0))</f>
        <v>0</v>
      </c>
      <c r="M32" s="18">
        <f t="array" ref="M32">SUM(IF(('Estimated Waste'!$B$6:$B$205=$B$2)*('Estimated Waste'!$C$6:$C$205=$B32)*('Estimated Waste'!$D$6:$D$205=$B$43),'Estimated Waste'!M$6:M$205,0))</f>
        <v>0</v>
      </c>
      <c r="N32" s="18">
        <f t="array" ref="N32">SUM(IF(('Estimated Waste'!$B$6:$B$205=$B$2)*('Estimated Waste'!$C$6:$C$205=$B32)*('Estimated Waste'!$D$6:$D$205=$B$43),'Estimated Waste'!N$6:N$205,0))</f>
        <v>0</v>
      </c>
      <c r="O32" s="250"/>
      <c r="P32" s="251">
        <f t="array" ref="P32">SUM(IF(('Estimated Waste'!$B$6:$B$205=$B$2)*('Estimated Waste'!$C$6:$C$205=$B32)*('Estimated Waste'!$D$6:$D$205=$B$45),'Estimated Waste'!M$6:M$205,0))+SUM(IF(('Estimated Waste'!$B$6:$B$205=$B$2)*('Estimated Waste'!$C$6:$C$205=$B32)*('Estimated Waste'!$D$6:$D$205=$B$44),'Estimated Waste'!S$6:S$205,0))</f>
        <v>0</v>
      </c>
      <c r="Q32" s="251">
        <f t="array" ref="Q32">SUM(IF(('Estimated Waste'!$B$6:$B$205=$B$2)*('Estimated Waste'!$C$6:$C$205=$B32)*('Estimated Waste'!$D$6:$D$205=$B$45),'Estimated Waste'!N$6:N$205,0))+SUM(IF(('Estimated Waste'!$B$6:$B$205=$B$2)*('Estimated Waste'!$C$6:$C$205=$B32)*('Estimated Waste'!$D$6:$D$205=$B$44),'Estimated Waste'!T$6:T$205,0))</f>
        <v>0</v>
      </c>
      <c r="R32" s="190">
        <f t="array" ref="R32">SUM(IF(('Estimated Waste'!$B$6:$B$205=$B$2)*('Estimated Waste'!$C$6:$C$205=$B32)*('Estimated Waste'!$D$6:$D$205=$B$44),'Estimated Waste'!M$6:M$205,0))-SUM(IF(('Estimated Waste'!$B$6:$B$205=$B$2)*('Estimated Waste'!$C$6:$C$205=$B32)*('Estimated Waste'!$D$6:$D$205=$B$44),'Estimated Waste'!S$6:S$205,0))</f>
        <v>0</v>
      </c>
      <c r="S32" s="190">
        <f t="array" ref="S32">SUM(IF(('Estimated Waste'!$B$6:$B$205=$B$2)*('Estimated Waste'!$C$6:$C$205=$B32)*('Estimated Waste'!$D$6:$D$205=$B$44),'Estimated Waste'!N$6:N$205,0))-SUM(IF(('Estimated Waste'!$B$6:$B$205=$B$2)*('Estimated Waste'!$C$6:$C$205=$B32)*('Estimated Waste'!$D$6:$D$205=$B$44),'Estimated Waste'!T$6:T$205,0))</f>
        <v>0</v>
      </c>
      <c r="T32" s="23"/>
      <c r="X32" s="100">
        <f t="shared" si="3"/>
        <v>0</v>
      </c>
      <c r="Y32" s="99">
        <f t="shared" si="4"/>
        <v>0</v>
      </c>
      <c r="Z32" s="100">
        <f t="shared" si="5"/>
        <v>0</v>
      </c>
      <c r="AA32" s="99">
        <f t="shared" si="6"/>
        <v>0</v>
      </c>
      <c r="AB32" s="100">
        <f t="shared" si="7"/>
        <v>0</v>
      </c>
      <c r="AC32" s="99">
        <f t="shared" si="8"/>
        <v>0</v>
      </c>
      <c r="AE32" s="252">
        <f t="array" ref="AE32">SUM(IF(('Actual Waste'!$C$7:$C$206=$B$2)*('Actual Waste'!$D$7:$D$206=$B32),'Actual Waste'!U$7:U$206,0))</f>
        <v>0</v>
      </c>
      <c r="AF32" s="252">
        <f t="array" ref="AF32">SUM(IF(('Actual Waste'!$C$7:$C$206=$B$2)*('Actual Waste'!$D$7:$D$206=$B32),'Actual Waste'!V$7:V$206,0))</f>
        <v>0</v>
      </c>
      <c r="AG32" s="99"/>
      <c r="AH32" s="252">
        <f t="array" ref="AH32">SUM(IF(('Actual Waste'!$C$7:$C$206=$B$2)*('Actual Waste'!$D$7:$D$206=$B32)*('Actual Waste'!$G$7:$G$206=$B$42),'Actual Waste'!U$7:U$206,0))</f>
        <v>0</v>
      </c>
      <c r="AI32" s="252">
        <f t="array" ref="AI32">SUM(IF(('Actual Waste'!$C$7:$C$206=$B$2)*('Actual Waste'!$D$7:$D$206=$B32)*('Actual Waste'!$G$7:$G$206=$B$42),'Actual Waste'!V$7:V$206,0))</f>
        <v>0</v>
      </c>
      <c r="AJ32" s="252">
        <f t="array" ref="AJ32">SUM(IF(('Actual Waste'!$C$7:$C$206=$B$2)*('Actual Waste'!$D$7:$D$206=$B32)*('Actual Waste'!$G$7:$G$206=$B$43),'Actual Waste'!U$7:U$206,0))</f>
        <v>0</v>
      </c>
      <c r="AK32" s="252">
        <f t="array" ref="AK32">SUM(IF(('Actual Waste'!$C$7:$C$206=$B$2)*('Actual Waste'!$D$7:$D$206=$B32)*('Actual Waste'!$G$7:$G$206=$B$43),'Actual Waste'!V$7:V$206,0))</f>
        <v>0</v>
      </c>
      <c r="AM32" s="252">
        <f t="array" ref="AM32">SUM(IF(('Actual Waste'!$C$7:$C$206=$B$2)*('Actual Waste'!$D$7:$D$206=$B32)*('Actual Waste'!$G$7:$G$206=$B$45),'Actual Waste'!U$7:U$206,0))+SUM(IF(('Actual Waste'!$C$7:$C$206=$B$2)*('Actual Waste'!$D$7:$D$206=$B32)*('Actual Waste'!$G$7:$G$206=$B$44),'Actual Waste'!W$7:W$206,0))</f>
        <v>0</v>
      </c>
      <c r="AN32" s="252">
        <f t="array" ref="AN32">SUM(IF(('Actual Waste'!$C$7:$C$206=$B$2)*('Actual Waste'!$D$7:$D$206=$B32)*('Actual Waste'!$G$7:$G$206=$B$45),'Actual Waste'!V$7:V$206,0))+SUM(IF(('Actual Waste'!$C$7:$C$206=$B$2)*('Actual Waste'!$D$7:$D$206=$B32)*('Actual Waste'!$G$7:$G$206=$B$44),'Actual Waste'!X$7:X$206,0))</f>
        <v>0</v>
      </c>
      <c r="AO32" s="252">
        <f t="array" ref="AO32">SUM(IF(('Actual Waste'!$C$7:$C$206=$B$2)*('Actual Waste'!$D$7:$D$206=$B32)*('Actual Waste'!$G$7:$G$206=$B$44),'Actual Waste'!U$7:U$206,0))-SUM(IF(('Actual Waste'!$C$7:$C$206=$B$2)*('Actual Waste'!$D$7:$D$206=$B32)*('Actual Waste'!$G$7:$G$206=$B$44),'Actual Waste'!W$7:W$206,0))</f>
        <v>0</v>
      </c>
      <c r="AP32" s="252">
        <f t="array" ref="AP32">SUM(IF(('Actual Waste'!$C$7:$C$206=$B$2)*('Actual Waste'!$D$7:$D$206=$B32)*('Actual Waste'!$G$7:$G$206=$B$44),'Actual Waste'!V$7:V$206,0))-SUM(IF(('Actual Waste'!$C$7:$C$206=$B$2)*('Actual Waste'!$D$7:$D$206=$B32)*('Actual Waste'!$G$7:$G$206=$B$44),'Actual Waste'!X$7:X$206,0))</f>
        <v>0</v>
      </c>
      <c r="AR32" s="100"/>
      <c r="AS32" s="99"/>
      <c r="AT32" s="100"/>
      <c r="AU32" s="99"/>
      <c r="AV32" s="5"/>
      <c r="AW32" s="99"/>
    </row>
    <row r="33" spans="2:49" x14ac:dyDescent="0.35">
      <c r="B33" s="31" t="str">
        <f t="shared" si="0"/>
        <v>Plastic pipes (17 02 03)</v>
      </c>
      <c r="C33" s="35"/>
      <c r="D33" s="35"/>
      <c r="E33" s="32">
        <f t="array" ref="E33">SUM(IF(('Estimated Waste'!$B$6:$B$205=$B$2)*('Estimated Waste'!$C$6:$C$205=$B33),'Estimated Waste'!M$6:M$205,0))</f>
        <v>0</v>
      </c>
      <c r="F33" s="32">
        <f t="array" ref="F33">SUM(IF(('Estimated Waste'!$B$6:$B$205=$B$2)*('Estimated Waste'!$C$6:$C$205=$B33),'Estimated Waste'!N$6:N$205,0))</f>
        <v>0</v>
      </c>
      <c r="G33" s="218"/>
      <c r="H33" s="249">
        <f t="shared" si="1"/>
        <v>0</v>
      </c>
      <c r="I33" s="249">
        <f t="shared" si="2"/>
        <v>0</v>
      </c>
      <c r="J33" s="99"/>
      <c r="K33" s="18">
        <f t="array" ref="K33">SUM(IF(('Estimated Waste'!$B$6:$B$205=$B$2)*('Estimated Waste'!$C$6:$C$205=$B33)*('Estimated Waste'!$D$6:$D$205=$B$42),'Estimated Waste'!M$6:M$205,0))</f>
        <v>0</v>
      </c>
      <c r="L33" s="18">
        <f t="array" ref="L33">SUM(IF(('Estimated Waste'!$B$6:$B$205=$B$2)*('Estimated Waste'!$C$6:$C$205=$B33)*('Estimated Waste'!$D$6:$D$205=$B$42),'Estimated Waste'!N$6:N$205,0))</f>
        <v>0</v>
      </c>
      <c r="M33" s="18">
        <f t="array" ref="M33">SUM(IF(('Estimated Waste'!$B$6:$B$205=$B$2)*('Estimated Waste'!$C$6:$C$205=$B33)*('Estimated Waste'!$D$6:$D$205=$B$43),'Estimated Waste'!M$6:M$205,0))</f>
        <v>0</v>
      </c>
      <c r="N33" s="18">
        <f t="array" ref="N33">SUM(IF(('Estimated Waste'!$B$6:$B$205=$B$2)*('Estimated Waste'!$C$6:$C$205=$B33)*('Estimated Waste'!$D$6:$D$205=$B$43),'Estimated Waste'!N$6:N$205,0))</f>
        <v>0</v>
      </c>
      <c r="O33" s="250"/>
      <c r="P33" s="251">
        <f t="array" ref="P33">SUM(IF(('Estimated Waste'!$B$6:$B$205=$B$2)*('Estimated Waste'!$C$6:$C$205=$B33)*('Estimated Waste'!$D$6:$D$205=$B$45),'Estimated Waste'!M$6:M$205,0))+SUM(IF(('Estimated Waste'!$B$6:$B$205=$B$2)*('Estimated Waste'!$C$6:$C$205=$B33)*('Estimated Waste'!$D$6:$D$205=$B$44),'Estimated Waste'!S$6:S$205,0))</f>
        <v>0</v>
      </c>
      <c r="Q33" s="251">
        <f t="array" ref="Q33">SUM(IF(('Estimated Waste'!$B$6:$B$205=$B$2)*('Estimated Waste'!$C$6:$C$205=$B33)*('Estimated Waste'!$D$6:$D$205=$B$45),'Estimated Waste'!N$6:N$205,0))+SUM(IF(('Estimated Waste'!$B$6:$B$205=$B$2)*('Estimated Waste'!$C$6:$C$205=$B33)*('Estimated Waste'!$D$6:$D$205=$B$44),'Estimated Waste'!T$6:T$205,0))</f>
        <v>0</v>
      </c>
      <c r="R33" s="190">
        <f t="array" ref="R33">SUM(IF(('Estimated Waste'!$B$6:$B$205=$B$2)*('Estimated Waste'!$C$6:$C$205=$B33)*('Estimated Waste'!$D$6:$D$205=$B$44),'Estimated Waste'!M$6:M$205,0))-SUM(IF(('Estimated Waste'!$B$6:$B$205=$B$2)*('Estimated Waste'!$C$6:$C$205=$B33)*('Estimated Waste'!$D$6:$D$205=$B$44),'Estimated Waste'!S$6:S$205,0))</f>
        <v>0</v>
      </c>
      <c r="S33" s="190">
        <f t="array" ref="S33">SUM(IF(('Estimated Waste'!$B$6:$B$205=$B$2)*('Estimated Waste'!$C$6:$C$205=$B33)*('Estimated Waste'!$D$6:$D$205=$B$44),'Estimated Waste'!N$6:N$205,0))-SUM(IF(('Estimated Waste'!$B$6:$B$205=$B$2)*('Estimated Waste'!$C$6:$C$205=$B33)*('Estimated Waste'!$D$6:$D$205=$B$44),'Estimated Waste'!T$6:T$205,0))</f>
        <v>0</v>
      </c>
      <c r="T33" s="23"/>
      <c r="X33" s="100">
        <f t="shared" si="3"/>
        <v>0</v>
      </c>
      <c r="Y33" s="99">
        <f t="shared" si="4"/>
        <v>0</v>
      </c>
      <c r="Z33" s="100">
        <f t="shared" si="5"/>
        <v>0</v>
      </c>
      <c r="AA33" s="99">
        <f t="shared" si="6"/>
        <v>0</v>
      </c>
      <c r="AB33" s="100">
        <f t="shared" si="7"/>
        <v>0</v>
      </c>
      <c r="AC33" s="99">
        <f t="shared" si="8"/>
        <v>0</v>
      </c>
      <c r="AE33" s="252">
        <f t="array" ref="AE33">SUM(IF(('Actual Waste'!$C$7:$C$206=$B$2)*('Actual Waste'!$D$7:$D$206=$B33),'Actual Waste'!U$7:U$206,0))</f>
        <v>0</v>
      </c>
      <c r="AF33" s="252">
        <f t="array" ref="AF33">SUM(IF(('Actual Waste'!$C$7:$C$206=$B$2)*('Actual Waste'!$D$7:$D$206=$B33),'Actual Waste'!V$7:V$206,0))</f>
        <v>0</v>
      </c>
      <c r="AG33" s="99"/>
      <c r="AH33" s="252">
        <f t="array" ref="AH33">SUM(IF(('Actual Waste'!$C$7:$C$206=$B$2)*('Actual Waste'!$D$7:$D$206=$B33)*('Actual Waste'!$G$7:$G$206=$B$42),'Actual Waste'!U$7:U$206,0))</f>
        <v>0</v>
      </c>
      <c r="AI33" s="252">
        <f t="array" ref="AI33">SUM(IF(('Actual Waste'!$C$7:$C$206=$B$2)*('Actual Waste'!$D$7:$D$206=$B33)*('Actual Waste'!$G$7:$G$206=$B$42),'Actual Waste'!V$7:V$206,0))</f>
        <v>0</v>
      </c>
      <c r="AJ33" s="252">
        <f t="array" ref="AJ33">SUM(IF(('Actual Waste'!$C$7:$C$206=$B$2)*('Actual Waste'!$D$7:$D$206=$B33)*('Actual Waste'!$G$7:$G$206=$B$43),'Actual Waste'!U$7:U$206,0))</f>
        <v>0</v>
      </c>
      <c r="AK33" s="252">
        <f t="array" ref="AK33">SUM(IF(('Actual Waste'!$C$7:$C$206=$B$2)*('Actual Waste'!$D$7:$D$206=$B33)*('Actual Waste'!$G$7:$G$206=$B$43),'Actual Waste'!V$7:V$206,0))</f>
        <v>0</v>
      </c>
      <c r="AM33" s="252">
        <f t="array" ref="AM33">SUM(IF(('Actual Waste'!$C$7:$C$206=$B$2)*('Actual Waste'!$D$7:$D$206=$B33)*('Actual Waste'!$G$7:$G$206=$B$45),'Actual Waste'!U$7:U$206,0))+SUM(IF(('Actual Waste'!$C$7:$C$206=$B$2)*('Actual Waste'!$D$7:$D$206=$B33)*('Actual Waste'!$G$7:$G$206=$B$44),'Actual Waste'!W$7:W$206,0))</f>
        <v>0</v>
      </c>
      <c r="AN33" s="252">
        <f t="array" ref="AN33">SUM(IF(('Actual Waste'!$C$7:$C$206=$B$2)*('Actual Waste'!$D$7:$D$206=$B33)*('Actual Waste'!$G$7:$G$206=$B$45),'Actual Waste'!V$7:V$206,0))+SUM(IF(('Actual Waste'!$C$7:$C$206=$B$2)*('Actual Waste'!$D$7:$D$206=$B33)*('Actual Waste'!$G$7:$G$206=$B$44),'Actual Waste'!X$7:X$206,0))</f>
        <v>0</v>
      </c>
      <c r="AO33" s="252">
        <f t="array" ref="AO33">SUM(IF(('Actual Waste'!$C$7:$C$206=$B$2)*('Actual Waste'!$D$7:$D$206=$B33)*('Actual Waste'!$G$7:$G$206=$B$44),'Actual Waste'!U$7:U$206,0))-SUM(IF(('Actual Waste'!$C$7:$C$206=$B$2)*('Actual Waste'!$D$7:$D$206=$B33)*('Actual Waste'!$G$7:$G$206=$B$44),'Actual Waste'!W$7:W$206,0))</f>
        <v>0</v>
      </c>
      <c r="AP33" s="252">
        <f t="array" ref="AP33">SUM(IF(('Actual Waste'!$C$7:$C$206=$B$2)*('Actual Waste'!$D$7:$D$206=$B33)*('Actual Waste'!$G$7:$G$206=$B$44),'Actual Waste'!V$7:V$206,0))-SUM(IF(('Actual Waste'!$C$7:$C$206=$B$2)*('Actual Waste'!$D$7:$D$206=$B33)*('Actual Waste'!$G$7:$G$206=$B$44),'Actual Waste'!X$7:X$206,0))</f>
        <v>0</v>
      </c>
      <c r="AR33" s="100"/>
      <c r="AS33" s="99"/>
      <c r="AT33" s="100"/>
      <c r="AU33" s="99"/>
      <c r="AV33" s="5"/>
      <c r="AW33" s="99"/>
    </row>
    <row r="34" spans="2:49" x14ac:dyDescent="0.35">
      <c r="B34" s="31" t="str">
        <f t="shared" si="0"/>
        <v>Refrigerant gases (16 05 04*)</v>
      </c>
      <c r="C34" s="35"/>
      <c r="D34" s="35"/>
      <c r="E34" s="32">
        <f t="array" ref="E34">SUM(IF(('Estimated Waste'!$B$6:$B$205=$B$2)*('Estimated Waste'!$C$6:$C$205=$B34),'Estimated Waste'!M$6:M$205,0))</f>
        <v>0</v>
      </c>
      <c r="F34" s="32">
        <f t="array" ref="F34">SUM(IF(('Estimated Waste'!$B$6:$B$205=$B$2)*('Estimated Waste'!$C$6:$C$205=$B34),'Estimated Waste'!N$6:N$205,0))</f>
        <v>0</v>
      </c>
      <c r="G34" s="218"/>
      <c r="H34" s="249">
        <f t="shared" si="1"/>
        <v>0</v>
      </c>
      <c r="I34" s="249">
        <f t="shared" si="2"/>
        <v>0</v>
      </c>
      <c r="J34" s="99"/>
      <c r="K34" s="18">
        <f t="array" ref="K34">SUM(IF(('Estimated Waste'!$B$6:$B$205=$B$2)*('Estimated Waste'!$C$6:$C$205=$B34)*('Estimated Waste'!$D$6:$D$205=$B$42),'Estimated Waste'!M$6:M$205,0))</f>
        <v>0</v>
      </c>
      <c r="L34" s="18">
        <f t="array" ref="L34">SUM(IF(('Estimated Waste'!$B$6:$B$205=$B$2)*('Estimated Waste'!$C$6:$C$205=$B34)*('Estimated Waste'!$D$6:$D$205=$B$42),'Estimated Waste'!N$6:N$205,0))</f>
        <v>0</v>
      </c>
      <c r="M34" s="18">
        <f t="array" ref="M34">SUM(IF(('Estimated Waste'!$B$6:$B$205=$B$2)*('Estimated Waste'!$C$6:$C$205=$B34)*('Estimated Waste'!$D$6:$D$205=$B$43),'Estimated Waste'!M$6:M$205,0))</f>
        <v>0</v>
      </c>
      <c r="N34" s="18">
        <f t="array" ref="N34">SUM(IF(('Estimated Waste'!$B$6:$B$205=$B$2)*('Estimated Waste'!$C$6:$C$205=$B34)*('Estimated Waste'!$D$6:$D$205=$B$43),'Estimated Waste'!N$6:N$205,0))</f>
        <v>0</v>
      </c>
      <c r="O34" s="250"/>
      <c r="P34" s="251">
        <f t="array" ref="P34">SUM(IF(('Estimated Waste'!$B$6:$B$205=$B$2)*('Estimated Waste'!$C$6:$C$205=$B34)*('Estimated Waste'!$D$6:$D$205=$B$45),'Estimated Waste'!M$6:M$205,0))+SUM(IF(('Estimated Waste'!$B$6:$B$205=$B$2)*('Estimated Waste'!$C$6:$C$205=$B34)*('Estimated Waste'!$D$6:$D$205=$B$44),'Estimated Waste'!S$6:S$205,0))</f>
        <v>0</v>
      </c>
      <c r="Q34" s="251">
        <f t="array" ref="Q34">SUM(IF(('Estimated Waste'!$B$6:$B$205=$B$2)*('Estimated Waste'!$C$6:$C$205=$B34)*('Estimated Waste'!$D$6:$D$205=$B$45),'Estimated Waste'!N$6:N$205,0))+SUM(IF(('Estimated Waste'!$B$6:$B$205=$B$2)*('Estimated Waste'!$C$6:$C$205=$B34)*('Estimated Waste'!$D$6:$D$205=$B$44),'Estimated Waste'!T$6:T$205,0))</f>
        <v>0</v>
      </c>
      <c r="R34" s="190">
        <f t="array" ref="R34">SUM(IF(('Estimated Waste'!$B$6:$B$205=$B$2)*('Estimated Waste'!$C$6:$C$205=$B34)*('Estimated Waste'!$D$6:$D$205=$B$44),'Estimated Waste'!M$6:M$205,0))-SUM(IF(('Estimated Waste'!$B$6:$B$205=$B$2)*('Estimated Waste'!$C$6:$C$205=$B34)*('Estimated Waste'!$D$6:$D$205=$B$44),'Estimated Waste'!S$6:S$205,0))</f>
        <v>0</v>
      </c>
      <c r="S34" s="190">
        <f t="array" ref="S34">SUM(IF(('Estimated Waste'!$B$6:$B$205=$B$2)*('Estimated Waste'!$C$6:$C$205=$B34)*('Estimated Waste'!$D$6:$D$205=$B$44),'Estimated Waste'!N$6:N$205,0))-SUM(IF(('Estimated Waste'!$B$6:$B$205=$B$2)*('Estimated Waste'!$C$6:$C$205=$B34)*('Estimated Waste'!$D$6:$D$205=$B$44),'Estimated Waste'!T$6:T$205,0))</f>
        <v>0</v>
      </c>
      <c r="T34" s="23"/>
      <c r="X34" s="100">
        <f t="shared" si="3"/>
        <v>0</v>
      </c>
      <c r="Y34" s="99">
        <f t="shared" si="4"/>
        <v>0</v>
      </c>
      <c r="Z34" s="100">
        <f t="shared" si="5"/>
        <v>0</v>
      </c>
      <c r="AA34" s="99">
        <f t="shared" si="6"/>
        <v>0</v>
      </c>
      <c r="AB34" s="100">
        <f t="shared" si="7"/>
        <v>0</v>
      </c>
      <c r="AC34" s="99">
        <f t="shared" si="8"/>
        <v>0</v>
      </c>
      <c r="AE34" s="252">
        <f t="array" ref="AE34">SUM(IF(('Actual Waste'!$C$7:$C$206=$B$2)*('Actual Waste'!$D$7:$D$206=$B34),'Actual Waste'!U$7:U$206,0))</f>
        <v>0</v>
      </c>
      <c r="AF34" s="252">
        <f t="array" ref="AF34">SUM(IF(('Actual Waste'!$C$7:$C$206=$B$2)*('Actual Waste'!$D$7:$D$206=$B34),'Actual Waste'!V$7:V$206,0))</f>
        <v>0</v>
      </c>
      <c r="AG34" s="99"/>
      <c r="AH34" s="252">
        <f t="array" ref="AH34">SUM(IF(('Actual Waste'!$C$7:$C$206=$B$2)*('Actual Waste'!$D$7:$D$206=$B34)*('Actual Waste'!$G$7:$G$206=$B$42),'Actual Waste'!U$7:U$206,0))</f>
        <v>0</v>
      </c>
      <c r="AI34" s="252">
        <f t="array" ref="AI34">SUM(IF(('Actual Waste'!$C$7:$C$206=$B$2)*('Actual Waste'!$D$7:$D$206=$B34)*('Actual Waste'!$G$7:$G$206=$B$42),'Actual Waste'!V$7:V$206,0))</f>
        <v>0</v>
      </c>
      <c r="AJ34" s="252">
        <f t="array" ref="AJ34">SUM(IF(('Actual Waste'!$C$7:$C$206=$B$2)*('Actual Waste'!$D$7:$D$206=$B34)*('Actual Waste'!$G$7:$G$206=$B$43),'Actual Waste'!U$7:U$206,0))</f>
        <v>0</v>
      </c>
      <c r="AK34" s="252">
        <f t="array" ref="AK34">SUM(IF(('Actual Waste'!$C$7:$C$206=$B$2)*('Actual Waste'!$D$7:$D$206=$B34)*('Actual Waste'!$G$7:$G$206=$B$43),'Actual Waste'!V$7:V$206,0))</f>
        <v>0</v>
      </c>
      <c r="AM34" s="252">
        <f t="array" ref="AM34">SUM(IF(('Actual Waste'!$C$7:$C$206=$B$2)*('Actual Waste'!$D$7:$D$206=$B34)*('Actual Waste'!$G$7:$G$206=$B$45),'Actual Waste'!U$7:U$206,0))+SUM(IF(('Actual Waste'!$C$7:$C$206=$B$2)*('Actual Waste'!$D$7:$D$206=$B34)*('Actual Waste'!$G$7:$G$206=$B$44),'Actual Waste'!W$7:W$206,0))</f>
        <v>0</v>
      </c>
      <c r="AN34" s="252">
        <f t="array" ref="AN34">SUM(IF(('Actual Waste'!$C$7:$C$206=$B$2)*('Actual Waste'!$D$7:$D$206=$B34)*('Actual Waste'!$G$7:$G$206=$B$45),'Actual Waste'!V$7:V$206,0))+SUM(IF(('Actual Waste'!$C$7:$C$206=$B$2)*('Actual Waste'!$D$7:$D$206=$B34)*('Actual Waste'!$G$7:$G$206=$B$44),'Actual Waste'!X$7:X$206,0))</f>
        <v>0</v>
      </c>
      <c r="AO34" s="252">
        <f t="array" ref="AO34">SUM(IF(('Actual Waste'!$C$7:$C$206=$B$2)*('Actual Waste'!$D$7:$D$206=$B34)*('Actual Waste'!$G$7:$G$206=$B$44),'Actual Waste'!U$7:U$206,0))-SUM(IF(('Actual Waste'!$C$7:$C$206=$B$2)*('Actual Waste'!$D$7:$D$206=$B34)*('Actual Waste'!$G$7:$G$206=$B$44),'Actual Waste'!W$7:W$206,0))</f>
        <v>0</v>
      </c>
      <c r="AP34" s="252">
        <f t="array" ref="AP34">SUM(IF(('Actual Waste'!$C$7:$C$206=$B$2)*('Actual Waste'!$D$7:$D$206=$B34)*('Actual Waste'!$G$7:$G$206=$B$44),'Actual Waste'!V$7:V$206,0))-SUM(IF(('Actual Waste'!$C$7:$C$206=$B$2)*('Actual Waste'!$D$7:$D$206=$B34)*('Actual Waste'!$G$7:$G$206=$B$44),'Actual Waste'!X$7:X$206,0))</f>
        <v>0</v>
      </c>
      <c r="AR34" s="100"/>
      <c r="AS34" s="99"/>
      <c r="AT34" s="100"/>
      <c r="AU34" s="99"/>
      <c r="AV34" s="5"/>
      <c r="AW34" s="99"/>
    </row>
    <row r="35" spans="2:49" x14ac:dyDescent="0.35">
      <c r="B35" s="31" t="str">
        <f t="shared" si="0"/>
        <v>Refrigeration gases (Non-hazardous) (16 05 05)</v>
      </c>
      <c r="C35" s="35"/>
      <c r="D35" s="35"/>
      <c r="E35" s="32">
        <f t="array" ref="E35">SUM(IF(('Estimated Waste'!$B$6:$B$205=$B$2)*('Estimated Waste'!$C$6:$C$205=$B35),'Estimated Waste'!M$6:M$205,0))</f>
        <v>0</v>
      </c>
      <c r="F35" s="32">
        <f t="array" ref="F35">SUM(IF(('Estimated Waste'!$B$6:$B$205=$B$2)*('Estimated Waste'!$C$6:$C$205=$B35),'Estimated Waste'!N$6:N$205,0))</f>
        <v>0</v>
      </c>
      <c r="G35" s="218"/>
      <c r="H35" s="249">
        <f t="shared" si="1"/>
        <v>0</v>
      </c>
      <c r="I35" s="249">
        <f t="shared" si="2"/>
        <v>0</v>
      </c>
      <c r="J35" s="99"/>
      <c r="K35" s="18">
        <f t="array" ref="K35">SUM(IF(('Estimated Waste'!$B$6:$B$205=$B$2)*('Estimated Waste'!$C$6:$C$205=$B35)*('Estimated Waste'!$D$6:$D$205=$B$42),'Estimated Waste'!M$6:M$205,0))</f>
        <v>0</v>
      </c>
      <c r="L35" s="18">
        <f t="array" ref="L35">SUM(IF(('Estimated Waste'!$B$6:$B$205=$B$2)*('Estimated Waste'!$C$6:$C$205=$B35)*('Estimated Waste'!$D$6:$D$205=$B$42),'Estimated Waste'!N$6:N$205,0))</f>
        <v>0</v>
      </c>
      <c r="M35" s="18">
        <f t="array" ref="M35">SUM(IF(('Estimated Waste'!$B$6:$B$205=$B$2)*('Estimated Waste'!$C$6:$C$205=$B35)*('Estimated Waste'!$D$6:$D$205=$B$43),'Estimated Waste'!M$6:M$205,0))</f>
        <v>0</v>
      </c>
      <c r="N35" s="18">
        <f t="array" ref="N35">SUM(IF(('Estimated Waste'!$B$6:$B$205=$B$2)*('Estimated Waste'!$C$6:$C$205=$B35)*('Estimated Waste'!$D$6:$D$205=$B$43),'Estimated Waste'!N$6:N$205,0))</f>
        <v>0</v>
      </c>
      <c r="O35" s="250"/>
      <c r="P35" s="251">
        <f t="array" ref="P35">SUM(IF(('Estimated Waste'!$B$6:$B$205=$B$2)*('Estimated Waste'!$C$6:$C$205=$B35)*('Estimated Waste'!$D$6:$D$205=$B$45),'Estimated Waste'!M$6:M$205,0))+SUM(IF(('Estimated Waste'!$B$6:$B$205=$B$2)*('Estimated Waste'!$C$6:$C$205=$B35)*('Estimated Waste'!$D$6:$D$205=$B$44),'Estimated Waste'!S$6:S$205,0))</f>
        <v>0</v>
      </c>
      <c r="Q35" s="251">
        <f t="array" ref="Q35">SUM(IF(('Estimated Waste'!$B$6:$B$205=$B$2)*('Estimated Waste'!$C$6:$C$205=$B35)*('Estimated Waste'!$D$6:$D$205=$B$45),'Estimated Waste'!N$6:N$205,0))+SUM(IF(('Estimated Waste'!$B$6:$B$205=$B$2)*('Estimated Waste'!$C$6:$C$205=$B35)*('Estimated Waste'!$D$6:$D$205=$B$44),'Estimated Waste'!T$6:T$205,0))</f>
        <v>0</v>
      </c>
      <c r="R35" s="190">
        <f t="array" ref="R35">SUM(IF(('Estimated Waste'!$B$6:$B$205=$B$2)*('Estimated Waste'!$C$6:$C$205=$B35)*('Estimated Waste'!$D$6:$D$205=$B$44),'Estimated Waste'!M$6:M$205,0))-SUM(IF(('Estimated Waste'!$B$6:$B$205=$B$2)*('Estimated Waste'!$C$6:$C$205=$B35)*('Estimated Waste'!$D$6:$D$205=$B$44),'Estimated Waste'!S$6:S$205,0))</f>
        <v>0</v>
      </c>
      <c r="S35" s="190">
        <f t="array" ref="S35">SUM(IF(('Estimated Waste'!$B$6:$B$205=$B$2)*('Estimated Waste'!$C$6:$C$205=$B35)*('Estimated Waste'!$D$6:$D$205=$B$44),'Estimated Waste'!N$6:N$205,0))-SUM(IF(('Estimated Waste'!$B$6:$B$205=$B$2)*('Estimated Waste'!$C$6:$C$205=$B35)*('Estimated Waste'!$D$6:$D$205=$B$44),'Estimated Waste'!T$6:T$205,0))</f>
        <v>0</v>
      </c>
      <c r="T35" s="23"/>
      <c r="X35" s="100">
        <f t="shared" si="3"/>
        <v>0</v>
      </c>
      <c r="Y35" s="99">
        <f t="shared" si="4"/>
        <v>0</v>
      </c>
      <c r="Z35" s="100">
        <f t="shared" si="5"/>
        <v>0</v>
      </c>
      <c r="AA35" s="99">
        <f t="shared" si="6"/>
        <v>0</v>
      </c>
      <c r="AB35" s="100">
        <f t="shared" si="7"/>
        <v>0</v>
      </c>
      <c r="AC35" s="99">
        <f t="shared" si="8"/>
        <v>0</v>
      </c>
      <c r="AE35" s="252">
        <f t="array" ref="AE35">SUM(IF(('Actual Waste'!$C$7:$C$206=$B$2)*('Actual Waste'!$D$7:$D$206=$B35),'Actual Waste'!U$7:U$206,0))</f>
        <v>0</v>
      </c>
      <c r="AF35" s="252">
        <f t="array" ref="AF35">SUM(IF(('Actual Waste'!$C$7:$C$206=$B$2)*('Actual Waste'!$D$7:$D$206=$B35),'Actual Waste'!V$7:V$206,0))</f>
        <v>0</v>
      </c>
      <c r="AG35" s="99"/>
      <c r="AH35" s="252">
        <f t="array" ref="AH35">SUM(IF(('Actual Waste'!$C$7:$C$206=$B$2)*('Actual Waste'!$D$7:$D$206=$B35)*('Actual Waste'!$G$7:$G$206=$B$42),'Actual Waste'!U$7:U$206,0))</f>
        <v>0</v>
      </c>
      <c r="AI35" s="252">
        <f t="array" ref="AI35">SUM(IF(('Actual Waste'!$C$7:$C$206=$B$2)*('Actual Waste'!$D$7:$D$206=$B35)*('Actual Waste'!$G$7:$G$206=$B$42),'Actual Waste'!V$7:V$206,0))</f>
        <v>0</v>
      </c>
      <c r="AJ35" s="252">
        <f t="array" ref="AJ35">SUM(IF(('Actual Waste'!$C$7:$C$206=$B$2)*('Actual Waste'!$D$7:$D$206=$B35)*('Actual Waste'!$G$7:$G$206=$B$43),'Actual Waste'!U$7:U$206,0))</f>
        <v>0</v>
      </c>
      <c r="AK35" s="252">
        <f t="array" ref="AK35">SUM(IF(('Actual Waste'!$C$7:$C$206=$B$2)*('Actual Waste'!$D$7:$D$206=$B35)*('Actual Waste'!$G$7:$G$206=$B$43),'Actual Waste'!V$7:V$206,0))</f>
        <v>0</v>
      </c>
      <c r="AM35" s="252">
        <f t="array" ref="AM35">SUM(IF(('Actual Waste'!$C$7:$C$206=$B$2)*('Actual Waste'!$D$7:$D$206=$B35)*('Actual Waste'!$G$7:$G$206=$B$45),'Actual Waste'!U$7:U$206,0))+SUM(IF(('Actual Waste'!$C$7:$C$206=$B$2)*('Actual Waste'!$D$7:$D$206=$B35)*('Actual Waste'!$G$7:$G$206=$B$44),'Actual Waste'!W$7:W$206,0))</f>
        <v>0</v>
      </c>
      <c r="AN35" s="252">
        <f t="array" ref="AN35">SUM(IF(('Actual Waste'!$C$7:$C$206=$B$2)*('Actual Waste'!$D$7:$D$206=$B35)*('Actual Waste'!$G$7:$G$206=$B$45),'Actual Waste'!V$7:V$206,0))+SUM(IF(('Actual Waste'!$C$7:$C$206=$B$2)*('Actual Waste'!$D$7:$D$206=$B35)*('Actual Waste'!$G$7:$G$206=$B$44),'Actual Waste'!X$7:X$206,0))</f>
        <v>0</v>
      </c>
      <c r="AO35" s="252">
        <f t="array" ref="AO35">SUM(IF(('Actual Waste'!$C$7:$C$206=$B$2)*('Actual Waste'!$D$7:$D$206=$B35)*('Actual Waste'!$G$7:$G$206=$B$44),'Actual Waste'!U$7:U$206,0))-SUM(IF(('Actual Waste'!$C$7:$C$206=$B$2)*('Actual Waste'!$D$7:$D$206=$B35)*('Actual Waste'!$G$7:$G$206=$B$44),'Actual Waste'!W$7:W$206,0))</f>
        <v>0</v>
      </c>
      <c r="AP35" s="252">
        <f t="array" ref="AP35">SUM(IF(('Actual Waste'!$C$7:$C$206=$B$2)*('Actual Waste'!$D$7:$D$206=$B35)*('Actual Waste'!$G$7:$G$206=$B$44),'Actual Waste'!V$7:V$206,0))-SUM(IF(('Actual Waste'!$C$7:$C$206=$B$2)*('Actual Waste'!$D$7:$D$206=$B35)*('Actual Waste'!$G$7:$G$206=$B$44),'Actual Waste'!X$7:X$206,0))</f>
        <v>0</v>
      </c>
      <c r="AR35" s="100"/>
      <c r="AS35" s="99"/>
      <c r="AT35" s="100"/>
      <c r="AU35" s="99"/>
      <c r="AV35" s="5"/>
      <c r="AW35" s="99"/>
    </row>
    <row r="36" spans="2:49" x14ac:dyDescent="0.35">
      <c r="B36" s="31" t="str">
        <f t="shared" si="0"/>
        <v>Septic tank waste (20 03 04)</v>
      </c>
      <c r="C36" s="35"/>
      <c r="D36" s="35"/>
      <c r="E36" s="32">
        <f t="array" ref="E36">SUM(IF(('Estimated Waste'!$B$6:$B$205=$B$2)*('Estimated Waste'!$C$6:$C$205=$B36),'Estimated Waste'!M$6:M$205,0))</f>
        <v>0</v>
      </c>
      <c r="F36" s="32">
        <f t="array" ref="F36">SUM(IF(('Estimated Waste'!$B$6:$B$205=$B$2)*('Estimated Waste'!$C$6:$C$205=$B36),'Estimated Waste'!N$6:N$205,0))</f>
        <v>0</v>
      </c>
      <c r="G36" s="218"/>
      <c r="H36" s="249">
        <f t="shared" si="1"/>
        <v>0</v>
      </c>
      <c r="I36" s="249">
        <f t="shared" si="2"/>
        <v>0</v>
      </c>
      <c r="J36" s="99"/>
      <c r="K36" s="18">
        <f t="array" ref="K36">SUM(IF(('Estimated Waste'!$B$6:$B$205=$B$2)*('Estimated Waste'!$C$6:$C$205=$B36)*('Estimated Waste'!$D$6:$D$205=$B$42),'Estimated Waste'!M$6:M$205,0))</f>
        <v>0</v>
      </c>
      <c r="L36" s="18">
        <f t="array" ref="L36">SUM(IF(('Estimated Waste'!$B$6:$B$205=$B$2)*('Estimated Waste'!$C$6:$C$205=$B36)*('Estimated Waste'!$D$6:$D$205=$B$42),'Estimated Waste'!N$6:N$205,0))</f>
        <v>0</v>
      </c>
      <c r="M36" s="18">
        <f t="array" ref="M36">SUM(IF(('Estimated Waste'!$B$6:$B$205=$B$2)*('Estimated Waste'!$C$6:$C$205=$B36)*('Estimated Waste'!$D$6:$D$205=$B$43),'Estimated Waste'!M$6:M$205,0))</f>
        <v>0</v>
      </c>
      <c r="N36" s="18">
        <f t="array" ref="N36">SUM(IF(('Estimated Waste'!$B$6:$B$205=$B$2)*('Estimated Waste'!$C$6:$C$205=$B36)*('Estimated Waste'!$D$6:$D$205=$B$43),'Estimated Waste'!N$6:N$205,0))</f>
        <v>0</v>
      </c>
      <c r="O36" s="250"/>
      <c r="P36" s="251">
        <f t="array" ref="P36">SUM(IF(('Estimated Waste'!$B$6:$B$205=$B$2)*('Estimated Waste'!$C$6:$C$205=$B36)*('Estimated Waste'!$D$6:$D$205=$B$45),'Estimated Waste'!M$6:M$205,0))+SUM(IF(('Estimated Waste'!$B$6:$B$205=$B$2)*('Estimated Waste'!$C$6:$C$205=$B36)*('Estimated Waste'!$D$6:$D$205=$B$44),'Estimated Waste'!S$6:S$205,0))</f>
        <v>0</v>
      </c>
      <c r="Q36" s="251">
        <f t="array" ref="Q36">SUM(IF(('Estimated Waste'!$B$6:$B$205=$B$2)*('Estimated Waste'!$C$6:$C$205=$B36)*('Estimated Waste'!$D$6:$D$205=$B$45),'Estimated Waste'!N$6:N$205,0))+SUM(IF(('Estimated Waste'!$B$6:$B$205=$B$2)*('Estimated Waste'!$C$6:$C$205=$B36)*('Estimated Waste'!$D$6:$D$205=$B$44),'Estimated Waste'!T$6:T$205,0))</f>
        <v>0</v>
      </c>
      <c r="R36" s="190">
        <f t="array" ref="R36">SUM(IF(('Estimated Waste'!$B$6:$B$205=$B$2)*('Estimated Waste'!$C$6:$C$205=$B36)*('Estimated Waste'!$D$6:$D$205=$B$44),'Estimated Waste'!M$6:M$205,0))-SUM(IF(('Estimated Waste'!$B$6:$B$205=$B$2)*('Estimated Waste'!$C$6:$C$205=$B36)*('Estimated Waste'!$D$6:$D$205=$B$44),'Estimated Waste'!S$6:S$205,0))</f>
        <v>0</v>
      </c>
      <c r="S36" s="190">
        <f t="array" ref="S36">SUM(IF(('Estimated Waste'!$B$6:$B$205=$B$2)*('Estimated Waste'!$C$6:$C$205=$B36)*('Estimated Waste'!$D$6:$D$205=$B$44),'Estimated Waste'!N$6:N$205,0))-SUM(IF(('Estimated Waste'!$B$6:$B$205=$B$2)*('Estimated Waste'!$C$6:$C$205=$B36)*('Estimated Waste'!$D$6:$D$205=$B$44),'Estimated Waste'!T$6:T$205,0))</f>
        <v>0</v>
      </c>
      <c r="T36" s="23"/>
      <c r="X36" s="100">
        <f t="shared" si="3"/>
        <v>0</v>
      </c>
      <c r="Y36" s="99">
        <f t="shared" si="4"/>
        <v>0</v>
      </c>
      <c r="Z36" s="100">
        <f t="shared" si="5"/>
        <v>0</v>
      </c>
      <c r="AA36" s="99">
        <f t="shared" si="6"/>
        <v>0</v>
      </c>
      <c r="AB36" s="100">
        <f t="shared" si="7"/>
        <v>0</v>
      </c>
      <c r="AC36" s="99">
        <f t="shared" si="8"/>
        <v>0</v>
      </c>
      <c r="AE36" s="252">
        <f t="array" ref="AE36">SUM(IF(('Actual Waste'!$C$7:$C$206=$B$2)*('Actual Waste'!$D$7:$D$206=$B36),'Actual Waste'!U$7:U$206,0))</f>
        <v>0</v>
      </c>
      <c r="AF36" s="252">
        <f t="array" ref="AF36">SUM(IF(('Actual Waste'!$C$7:$C$206=$B$2)*('Actual Waste'!$D$7:$D$206=$B36),'Actual Waste'!V$7:V$206,0))</f>
        <v>0</v>
      </c>
      <c r="AG36" s="99"/>
      <c r="AH36" s="252">
        <f t="array" ref="AH36">SUM(IF(('Actual Waste'!$C$7:$C$206=$B$2)*('Actual Waste'!$D$7:$D$206=$B36)*('Actual Waste'!$G$7:$G$206=$B$42),'Actual Waste'!U$7:U$206,0))</f>
        <v>0</v>
      </c>
      <c r="AI36" s="252">
        <f t="array" ref="AI36">SUM(IF(('Actual Waste'!$C$7:$C$206=$B$2)*('Actual Waste'!$D$7:$D$206=$B36)*('Actual Waste'!$G$7:$G$206=$B$42),'Actual Waste'!V$7:V$206,0))</f>
        <v>0</v>
      </c>
      <c r="AJ36" s="252">
        <f t="array" ref="AJ36">SUM(IF(('Actual Waste'!$C$7:$C$206=$B$2)*('Actual Waste'!$D$7:$D$206=$B36)*('Actual Waste'!$G$7:$G$206=$B$43),'Actual Waste'!U$7:U$206,0))</f>
        <v>0</v>
      </c>
      <c r="AK36" s="252">
        <f t="array" ref="AK36">SUM(IF(('Actual Waste'!$C$7:$C$206=$B$2)*('Actual Waste'!$D$7:$D$206=$B36)*('Actual Waste'!$G$7:$G$206=$B$43),'Actual Waste'!V$7:V$206,0))</f>
        <v>0</v>
      </c>
      <c r="AM36" s="252">
        <f t="array" ref="AM36">SUM(IF(('Actual Waste'!$C$7:$C$206=$B$2)*('Actual Waste'!$D$7:$D$206=$B36)*('Actual Waste'!$G$7:$G$206=$B$45),'Actual Waste'!U$7:U$206,0))+SUM(IF(('Actual Waste'!$C$7:$C$206=$B$2)*('Actual Waste'!$D$7:$D$206=$B36)*('Actual Waste'!$G$7:$G$206=$B$44),'Actual Waste'!W$7:W$206,0))</f>
        <v>0</v>
      </c>
      <c r="AN36" s="252">
        <f t="array" ref="AN36">SUM(IF(('Actual Waste'!$C$7:$C$206=$B$2)*('Actual Waste'!$D$7:$D$206=$B36)*('Actual Waste'!$G$7:$G$206=$B$45),'Actual Waste'!V$7:V$206,0))+SUM(IF(('Actual Waste'!$C$7:$C$206=$B$2)*('Actual Waste'!$D$7:$D$206=$B36)*('Actual Waste'!$G$7:$G$206=$B$44),'Actual Waste'!X$7:X$206,0))</f>
        <v>0</v>
      </c>
      <c r="AO36" s="252">
        <f t="array" ref="AO36">SUM(IF(('Actual Waste'!$C$7:$C$206=$B$2)*('Actual Waste'!$D$7:$D$206=$B36)*('Actual Waste'!$G$7:$G$206=$B$44),'Actual Waste'!U$7:U$206,0))-SUM(IF(('Actual Waste'!$C$7:$C$206=$B$2)*('Actual Waste'!$D$7:$D$206=$B36)*('Actual Waste'!$G$7:$G$206=$B$44),'Actual Waste'!W$7:W$206,0))</f>
        <v>0</v>
      </c>
      <c r="AP36" s="252">
        <f t="array" ref="AP36">SUM(IF(('Actual Waste'!$C$7:$C$206=$B$2)*('Actual Waste'!$D$7:$D$206=$B36)*('Actual Waste'!$G$7:$G$206=$B$44),'Actual Waste'!V$7:V$206,0))-SUM(IF(('Actual Waste'!$C$7:$C$206=$B$2)*('Actual Waste'!$D$7:$D$206=$B36)*('Actual Waste'!$G$7:$G$206=$B$44),'Actual Waste'!X$7:X$206,0))</f>
        <v>0</v>
      </c>
      <c r="AR36" s="100"/>
      <c r="AS36" s="99"/>
      <c r="AT36" s="100"/>
      <c r="AU36" s="99"/>
      <c r="AV36" s="5"/>
      <c r="AW36" s="99"/>
    </row>
    <row r="37" spans="2:49" x14ac:dyDescent="0.35">
      <c r="B37" s="31" t="str">
        <f t="shared" si="0"/>
        <v>Soils and stones (Hazardous) (17 05 03*)</v>
      </c>
      <c r="C37" s="35"/>
      <c r="D37" s="35"/>
      <c r="E37" s="32">
        <f t="array" ref="E37">SUM(IF(('Estimated Waste'!$B$6:$B$205=$B$2)*('Estimated Waste'!$C$6:$C$205=$B37),'Estimated Waste'!M$6:M$205,0))</f>
        <v>0</v>
      </c>
      <c r="F37" s="32">
        <f t="array" ref="F37">SUM(IF(('Estimated Waste'!$B$6:$B$205=$B$2)*('Estimated Waste'!$C$6:$C$205=$B37),'Estimated Waste'!N$6:N$205,0))</f>
        <v>0</v>
      </c>
      <c r="G37" s="218"/>
      <c r="H37" s="249">
        <f t="shared" si="1"/>
        <v>0</v>
      </c>
      <c r="I37" s="249">
        <f t="shared" si="2"/>
        <v>0</v>
      </c>
      <c r="J37" s="99"/>
      <c r="K37" s="18">
        <f t="array" ref="K37">SUM(IF(('Estimated Waste'!$B$6:$B$205=$B$2)*('Estimated Waste'!$C$6:$C$205=$B37)*('Estimated Waste'!$D$6:$D$205=$B$42),'Estimated Waste'!M$6:M$205,0))</f>
        <v>0</v>
      </c>
      <c r="L37" s="18">
        <f t="array" ref="L37">SUM(IF(('Estimated Waste'!$B$6:$B$205=$B$2)*('Estimated Waste'!$C$6:$C$205=$B37)*('Estimated Waste'!$D$6:$D$205=$B$42),'Estimated Waste'!N$6:N$205,0))</f>
        <v>0</v>
      </c>
      <c r="M37" s="18">
        <f t="array" ref="M37">SUM(IF(('Estimated Waste'!$B$6:$B$205=$B$2)*('Estimated Waste'!$C$6:$C$205=$B37)*('Estimated Waste'!$D$6:$D$205=$B$43),'Estimated Waste'!M$6:M$205,0))</f>
        <v>0</v>
      </c>
      <c r="N37" s="18">
        <f t="array" ref="N37">SUM(IF(('Estimated Waste'!$B$6:$B$205=$B$2)*('Estimated Waste'!$C$6:$C$205=$B37)*('Estimated Waste'!$D$6:$D$205=$B$43),'Estimated Waste'!N$6:N$205,0))</f>
        <v>0</v>
      </c>
      <c r="O37" s="250"/>
      <c r="P37" s="251">
        <f t="array" ref="P37">SUM(IF(('Estimated Waste'!$B$6:$B$205=$B$2)*('Estimated Waste'!$C$6:$C$205=$B37)*('Estimated Waste'!$D$6:$D$205=$B$45),'Estimated Waste'!M$6:M$205,0))+SUM(IF(('Estimated Waste'!$B$6:$B$205=$B$2)*('Estimated Waste'!$C$6:$C$205=$B37)*('Estimated Waste'!$D$6:$D$205=$B$44),'Estimated Waste'!S$6:S$205,0))</f>
        <v>0</v>
      </c>
      <c r="Q37" s="251">
        <f t="array" ref="Q37">SUM(IF(('Estimated Waste'!$B$6:$B$205=$B$2)*('Estimated Waste'!$C$6:$C$205=$B37)*('Estimated Waste'!$D$6:$D$205=$B$45),'Estimated Waste'!N$6:N$205,0))+SUM(IF(('Estimated Waste'!$B$6:$B$205=$B$2)*('Estimated Waste'!$C$6:$C$205=$B37)*('Estimated Waste'!$D$6:$D$205=$B$44),'Estimated Waste'!T$6:T$205,0))</f>
        <v>0</v>
      </c>
      <c r="R37" s="190">
        <f t="array" ref="R37">SUM(IF(('Estimated Waste'!$B$6:$B$205=$B$2)*('Estimated Waste'!$C$6:$C$205=$B37)*('Estimated Waste'!$D$6:$D$205=$B$44),'Estimated Waste'!M$6:M$205,0))-SUM(IF(('Estimated Waste'!$B$6:$B$205=$B$2)*('Estimated Waste'!$C$6:$C$205=$B37)*('Estimated Waste'!$D$6:$D$205=$B$44),'Estimated Waste'!S$6:S$205,0))</f>
        <v>0</v>
      </c>
      <c r="S37" s="190">
        <f t="array" ref="S37">SUM(IF(('Estimated Waste'!$B$6:$B$205=$B$2)*('Estimated Waste'!$C$6:$C$205=$B37)*('Estimated Waste'!$D$6:$D$205=$B$44),'Estimated Waste'!N$6:N$205,0))-SUM(IF(('Estimated Waste'!$B$6:$B$205=$B$2)*('Estimated Waste'!$C$6:$C$205=$B37)*('Estimated Waste'!$D$6:$D$205=$B$44),'Estimated Waste'!T$6:T$205,0))</f>
        <v>0</v>
      </c>
      <c r="T37" s="23"/>
      <c r="X37" s="100">
        <f t="shared" si="3"/>
        <v>0</v>
      </c>
      <c r="Y37" s="99">
        <f t="shared" si="4"/>
        <v>0</v>
      </c>
      <c r="Z37" s="100">
        <f t="shared" si="5"/>
        <v>0</v>
      </c>
      <c r="AA37" s="99">
        <f t="shared" si="6"/>
        <v>0</v>
      </c>
      <c r="AB37" s="100">
        <f t="shared" si="7"/>
        <v>0</v>
      </c>
      <c r="AC37" s="99">
        <f t="shared" si="8"/>
        <v>0</v>
      </c>
      <c r="AE37" s="252">
        <f t="array" ref="AE37">SUM(IF(('Actual Waste'!$C$7:$C$206=$B$2)*('Actual Waste'!$D$7:$D$206=$B37),'Actual Waste'!U$7:U$206,0))</f>
        <v>0</v>
      </c>
      <c r="AF37" s="252">
        <f t="array" ref="AF37">SUM(IF(('Actual Waste'!$C$7:$C$206=$B$2)*('Actual Waste'!$D$7:$D$206=$B37),'Actual Waste'!V$7:V$206,0))</f>
        <v>0</v>
      </c>
      <c r="AG37" s="99"/>
      <c r="AH37" s="252">
        <f t="array" ref="AH37">SUM(IF(('Actual Waste'!$C$7:$C$206=$B$2)*('Actual Waste'!$D$7:$D$206=$B37)*('Actual Waste'!$G$7:$G$206=$B$42),'Actual Waste'!U$7:U$206,0))</f>
        <v>0</v>
      </c>
      <c r="AI37" s="252">
        <f t="array" ref="AI37">SUM(IF(('Actual Waste'!$C$7:$C$206=$B$2)*('Actual Waste'!$D$7:$D$206=$B37)*('Actual Waste'!$G$7:$G$206=$B$42),'Actual Waste'!V$7:V$206,0))</f>
        <v>0</v>
      </c>
      <c r="AJ37" s="252">
        <f t="array" ref="AJ37">SUM(IF(('Actual Waste'!$C$7:$C$206=$B$2)*('Actual Waste'!$D$7:$D$206=$B37)*('Actual Waste'!$G$7:$G$206=$B$43),'Actual Waste'!U$7:U$206,0))</f>
        <v>0</v>
      </c>
      <c r="AK37" s="252">
        <f t="array" ref="AK37">SUM(IF(('Actual Waste'!$C$7:$C$206=$B$2)*('Actual Waste'!$D$7:$D$206=$B37)*('Actual Waste'!$G$7:$G$206=$B$43),'Actual Waste'!V$7:V$206,0))</f>
        <v>0</v>
      </c>
      <c r="AM37" s="252">
        <f t="array" ref="AM37">SUM(IF(('Actual Waste'!$C$7:$C$206=$B$2)*('Actual Waste'!$D$7:$D$206=$B37)*('Actual Waste'!$G$7:$G$206=$B$45),'Actual Waste'!U$7:U$206,0))+SUM(IF(('Actual Waste'!$C$7:$C$206=$B$2)*('Actual Waste'!$D$7:$D$206=$B37)*('Actual Waste'!$G$7:$G$206=$B$44),'Actual Waste'!W$7:W$206,0))</f>
        <v>0</v>
      </c>
      <c r="AN37" s="252">
        <f t="array" ref="AN37">SUM(IF(('Actual Waste'!$C$7:$C$206=$B$2)*('Actual Waste'!$D$7:$D$206=$B37)*('Actual Waste'!$G$7:$G$206=$B$45),'Actual Waste'!V$7:V$206,0))+SUM(IF(('Actual Waste'!$C$7:$C$206=$B$2)*('Actual Waste'!$D$7:$D$206=$B37)*('Actual Waste'!$G$7:$G$206=$B$44),'Actual Waste'!X$7:X$206,0))</f>
        <v>0</v>
      </c>
      <c r="AO37" s="252">
        <f t="array" ref="AO37">SUM(IF(('Actual Waste'!$C$7:$C$206=$B$2)*('Actual Waste'!$D$7:$D$206=$B37)*('Actual Waste'!$G$7:$G$206=$B$44),'Actual Waste'!U$7:U$206,0))-SUM(IF(('Actual Waste'!$C$7:$C$206=$B$2)*('Actual Waste'!$D$7:$D$206=$B37)*('Actual Waste'!$G$7:$G$206=$B$44),'Actual Waste'!W$7:W$206,0))</f>
        <v>0</v>
      </c>
      <c r="AP37" s="252">
        <f t="array" ref="AP37">SUM(IF(('Actual Waste'!$C$7:$C$206=$B$2)*('Actual Waste'!$D$7:$D$206=$B37)*('Actual Waste'!$G$7:$G$206=$B$44),'Actual Waste'!V$7:V$206,0))-SUM(IF(('Actual Waste'!$C$7:$C$206=$B$2)*('Actual Waste'!$D$7:$D$206=$B37)*('Actual Waste'!$G$7:$G$206=$B$44),'Actual Waste'!X$7:X$206,0))</f>
        <v>0</v>
      </c>
      <c r="AR37" s="100"/>
      <c r="AS37" s="99"/>
      <c r="AT37" s="100"/>
      <c r="AU37" s="99"/>
      <c r="AV37" s="5"/>
      <c r="AW37" s="99"/>
    </row>
    <row r="38" spans="2:49" x14ac:dyDescent="0.35">
      <c r="B38" s="31" t="str">
        <f t="shared" si="0"/>
        <v>Soils and stones (Inert) (17 05 04)</v>
      </c>
      <c r="C38" s="35"/>
      <c r="D38" s="35"/>
      <c r="E38" s="32">
        <f t="array" ref="E38">SUM(IF(('Estimated Waste'!$B$6:$B$205=$B$2)*('Estimated Waste'!$C$6:$C$205=$B38),'Estimated Waste'!M$6:M$205,0))</f>
        <v>0</v>
      </c>
      <c r="F38" s="32">
        <f t="array" ref="F38">SUM(IF(('Estimated Waste'!$B$6:$B$205=$B$2)*('Estimated Waste'!$C$6:$C$205=$B38),'Estimated Waste'!N$6:N$205,0))</f>
        <v>0</v>
      </c>
      <c r="G38" s="218"/>
      <c r="H38" s="249">
        <f t="shared" si="1"/>
        <v>0</v>
      </c>
      <c r="I38" s="249">
        <f t="shared" si="2"/>
        <v>0</v>
      </c>
      <c r="J38" s="99"/>
      <c r="K38" s="18">
        <f t="array" ref="K38">SUM(IF(('Estimated Waste'!$B$6:$B$205=$B$2)*('Estimated Waste'!$C$6:$C$205=$B38)*('Estimated Waste'!$D$6:$D$205=$B$42),'Estimated Waste'!M$6:M$205,0))</f>
        <v>0</v>
      </c>
      <c r="L38" s="18">
        <f t="array" ref="L38">SUM(IF(('Estimated Waste'!$B$6:$B$205=$B$2)*('Estimated Waste'!$C$6:$C$205=$B38)*('Estimated Waste'!$D$6:$D$205=$B$42),'Estimated Waste'!N$6:N$205,0))</f>
        <v>0</v>
      </c>
      <c r="M38" s="18">
        <f t="array" ref="M38">SUM(IF(('Estimated Waste'!$B$6:$B$205=$B$2)*('Estimated Waste'!$C$6:$C$205=$B38)*('Estimated Waste'!$D$6:$D$205=$B$43),'Estimated Waste'!M$6:M$205,0))</f>
        <v>0</v>
      </c>
      <c r="N38" s="18">
        <f t="array" ref="N38">SUM(IF(('Estimated Waste'!$B$6:$B$205=$B$2)*('Estimated Waste'!$C$6:$C$205=$B38)*('Estimated Waste'!$D$6:$D$205=$B$43),'Estimated Waste'!N$6:N$205,0))</f>
        <v>0</v>
      </c>
      <c r="O38" s="250"/>
      <c r="P38" s="251">
        <f t="array" ref="P38">SUM(IF(('Estimated Waste'!$B$6:$B$205=$B$2)*('Estimated Waste'!$C$6:$C$205=$B38)*('Estimated Waste'!$D$6:$D$205=$B$45),'Estimated Waste'!M$6:M$205,0))+SUM(IF(('Estimated Waste'!$B$6:$B$205=$B$2)*('Estimated Waste'!$C$6:$C$205=$B38)*('Estimated Waste'!$D$6:$D$205=$B$44),'Estimated Waste'!S$6:S$205,0))</f>
        <v>0</v>
      </c>
      <c r="Q38" s="251">
        <f t="array" ref="Q38">SUM(IF(('Estimated Waste'!$B$6:$B$205=$B$2)*('Estimated Waste'!$C$6:$C$205=$B38)*('Estimated Waste'!$D$6:$D$205=$B$45),'Estimated Waste'!N$6:N$205,0))+SUM(IF(('Estimated Waste'!$B$6:$B$205=$B$2)*('Estimated Waste'!$C$6:$C$205=$B38)*('Estimated Waste'!$D$6:$D$205=$B$44),'Estimated Waste'!T$6:T$205,0))</f>
        <v>0</v>
      </c>
      <c r="R38" s="190">
        <f t="array" ref="R38">SUM(IF(('Estimated Waste'!$B$6:$B$205=$B$2)*('Estimated Waste'!$C$6:$C$205=$B38)*('Estimated Waste'!$D$6:$D$205=$B$44),'Estimated Waste'!M$6:M$205,0))-SUM(IF(('Estimated Waste'!$B$6:$B$205=$B$2)*('Estimated Waste'!$C$6:$C$205=$B38)*('Estimated Waste'!$D$6:$D$205=$B$44),'Estimated Waste'!S$6:S$205,0))</f>
        <v>0</v>
      </c>
      <c r="S38" s="190">
        <f t="array" ref="S38">SUM(IF(('Estimated Waste'!$B$6:$B$205=$B$2)*('Estimated Waste'!$C$6:$C$205=$B38)*('Estimated Waste'!$D$6:$D$205=$B$44),'Estimated Waste'!N$6:N$205,0))-SUM(IF(('Estimated Waste'!$B$6:$B$205=$B$2)*('Estimated Waste'!$C$6:$C$205=$B38)*('Estimated Waste'!$D$6:$D$205=$B$44),'Estimated Waste'!T$6:T$205,0))</f>
        <v>0</v>
      </c>
      <c r="T38" s="23"/>
      <c r="X38" s="100">
        <f t="shared" si="3"/>
        <v>0</v>
      </c>
      <c r="Y38" s="99">
        <f t="shared" si="4"/>
        <v>0</v>
      </c>
      <c r="Z38" s="100">
        <f t="shared" si="5"/>
        <v>0</v>
      </c>
      <c r="AA38" s="99">
        <f t="shared" si="6"/>
        <v>0</v>
      </c>
      <c r="AB38" s="100">
        <f t="shared" si="7"/>
        <v>0</v>
      </c>
      <c r="AC38" s="99">
        <f t="shared" si="8"/>
        <v>0</v>
      </c>
      <c r="AE38" s="252">
        <f t="array" ref="AE38">SUM(IF(('Actual Waste'!$C$7:$C$206=$B$2)*('Actual Waste'!$D$7:$D$206=$B38),'Actual Waste'!U$7:U$206,0))</f>
        <v>0</v>
      </c>
      <c r="AF38" s="252">
        <f t="array" ref="AF38">SUM(IF(('Actual Waste'!$C$7:$C$206=$B$2)*('Actual Waste'!$D$7:$D$206=$B38),'Actual Waste'!V$7:V$206,0))</f>
        <v>0</v>
      </c>
      <c r="AG38" s="99"/>
      <c r="AH38" s="252">
        <f t="array" ref="AH38">SUM(IF(('Actual Waste'!$C$7:$C$206=$B$2)*('Actual Waste'!$D$7:$D$206=$B38)*('Actual Waste'!$G$7:$G$206=$B$42),'Actual Waste'!U$7:U$206,0))</f>
        <v>0</v>
      </c>
      <c r="AI38" s="252">
        <f t="array" ref="AI38">SUM(IF(('Actual Waste'!$C$7:$C$206=$B$2)*('Actual Waste'!$D$7:$D$206=$B38)*('Actual Waste'!$G$7:$G$206=$B$42),'Actual Waste'!V$7:V$206,0))</f>
        <v>0</v>
      </c>
      <c r="AJ38" s="252">
        <f t="array" ref="AJ38">SUM(IF(('Actual Waste'!$C$7:$C$206=$B$2)*('Actual Waste'!$D$7:$D$206=$B38)*('Actual Waste'!$G$7:$G$206=$B$43),'Actual Waste'!U$7:U$206,0))</f>
        <v>0</v>
      </c>
      <c r="AK38" s="252">
        <f t="array" ref="AK38">SUM(IF(('Actual Waste'!$C$7:$C$206=$B$2)*('Actual Waste'!$D$7:$D$206=$B38)*('Actual Waste'!$G$7:$G$206=$B$43),'Actual Waste'!V$7:V$206,0))</f>
        <v>0</v>
      </c>
      <c r="AM38" s="252">
        <f t="array" ref="AM38">SUM(IF(('Actual Waste'!$C$7:$C$206=$B$2)*('Actual Waste'!$D$7:$D$206=$B38)*('Actual Waste'!$G$7:$G$206=$B$45),'Actual Waste'!U$7:U$206,0))+SUM(IF(('Actual Waste'!$C$7:$C$206=$B$2)*('Actual Waste'!$D$7:$D$206=$B38)*('Actual Waste'!$G$7:$G$206=$B$44),'Actual Waste'!W$7:W$206,0))</f>
        <v>0</v>
      </c>
      <c r="AN38" s="252">
        <f t="array" ref="AN38">SUM(IF(('Actual Waste'!$C$7:$C$206=$B$2)*('Actual Waste'!$D$7:$D$206=$B38)*('Actual Waste'!$G$7:$G$206=$B$45),'Actual Waste'!V$7:V$206,0))+SUM(IF(('Actual Waste'!$C$7:$C$206=$B$2)*('Actual Waste'!$D$7:$D$206=$B38)*('Actual Waste'!$G$7:$G$206=$B$44),'Actual Waste'!X$7:X$206,0))</f>
        <v>0</v>
      </c>
      <c r="AO38" s="252">
        <f t="array" ref="AO38">SUM(IF(('Actual Waste'!$C$7:$C$206=$B$2)*('Actual Waste'!$D$7:$D$206=$B38)*('Actual Waste'!$G$7:$G$206=$B$44),'Actual Waste'!U$7:U$206,0))-SUM(IF(('Actual Waste'!$C$7:$C$206=$B$2)*('Actual Waste'!$D$7:$D$206=$B38)*('Actual Waste'!$G$7:$G$206=$B$44),'Actual Waste'!W$7:W$206,0))</f>
        <v>0</v>
      </c>
      <c r="AP38" s="252">
        <f t="array" ref="AP38">SUM(IF(('Actual Waste'!$C$7:$C$206=$B$2)*('Actual Waste'!$D$7:$D$206=$B38)*('Actual Waste'!$G$7:$G$206=$B$44),'Actual Waste'!V$7:V$206,0))-SUM(IF(('Actual Waste'!$C$7:$C$206=$B$2)*('Actual Waste'!$D$7:$D$206=$B38)*('Actual Waste'!$G$7:$G$206=$B$44),'Actual Waste'!X$7:X$206,0))</f>
        <v>0</v>
      </c>
      <c r="AR38" s="100"/>
      <c r="AS38" s="99"/>
      <c r="AT38" s="100"/>
      <c r="AU38" s="99"/>
      <c r="AV38" s="5"/>
      <c r="AW38" s="99"/>
    </row>
    <row r="39" spans="2:49" x14ac:dyDescent="0.35">
      <c r="B39" s="31" t="str">
        <f>$AD418</f>
        <v>Steel (17 04 05)</v>
      </c>
      <c r="C39" s="35"/>
      <c r="D39" s="35"/>
      <c r="E39" s="32">
        <f t="array" ref="E39">SUM(IF(('Estimated Waste'!$B$6:$B$205=$B$2)*('Estimated Waste'!$C$6:$C$205=$B39),'Estimated Waste'!M$6:M$205,0))</f>
        <v>0</v>
      </c>
      <c r="F39" s="32">
        <f t="array" ref="F39">SUM(IF(('Estimated Waste'!$B$6:$B$205=$B$2)*('Estimated Waste'!$C$6:$C$205=$B39),'Estimated Waste'!N$6:N$205,0))</f>
        <v>0</v>
      </c>
      <c r="G39" s="218"/>
      <c r="H39" s="249">
        <f t="shared" si="1"/>
        <v>0</v>
      </c>
      <c r="I39" s="249">
        <f t="shared" si="2"/>
        <v>0</v>
      </c>
      <c r="J39" s="99"/>
      <c r="K39" s="18">
        <f t="array" ref="K39">SUM(IF(('Estimated Waste'!$B$6:$B$205=$B$2)*('Estimated Waste'!$C$6:$C$205=$B39)*('Estimated Waste'!$D$6:$D$205=$B$42),'Estimated Waste'!M$6:M$205,0))</f>
        <v>0</v>
      </c>
      <c r="L39" s="18">
        <f t="array" ref="L39">SUM(IF(('Estimated Waste'!$B$6:$B$205=$B$2)*('Estimated Waste'!$C$6:$C$205=$B39)*('Estimated Waste'!$D$6:$D$205=$B$42),'Estimated Waste'!N$6:N$205,0))</f>
        <v>0</v>
      </c>
      <c r="M39" s="18">
        <f t="array" ref="M39">SUM(IF(('Estimated Waste'!$B$6:$B$205=$B$2)*('Estimated Waste'!$C$6:$C$205=$B39)*('Estimated Waste'!$D$6:$D$205=$B$43),'Estimated Waste'!M$6:M$205,0))</f>
        <v>0</v>
      </c>
      <c r="N39" s="18">
        <f t="array" ref="N39">SUM(IF(('Estimated Waste'!$B$6:$B$205=$B$2)*('Estimated Waste'!$C$6:$C$205=$B39)*('Estimated Waste'!$D$6:$D$205=$B$43),'Estimated Waste'!N$6:N$205,0))</f>
        <v>0</v>
      </c>
      <c r="O39" s="250"/>
      <c r="P39" s="251">
        <f t="array" ref="P39">SUM(IF(('Estimated Waste'!$B$6:$B$205=$B$2)*('Estimated Waste'!$C$6:$C$205=$B39)*('Estimated Waste'!$D$6:$D$205=$B$45),'Estimated Waste'!M$6:M$205,0))+SUM(IF(('Estimated Waste'!$B$6:$B$205=$B$2)*('Estimated Waste'!$C$6:$C$205=$B39)*('Estimated Waste'!$D$6:$D$205=$B$44),'Estimated Waste'!S$6:S$205,0))</f>
        <v>0</v>
      </c>
      <c r="Q39" s="251">
        <f t="array" ref="Q39">SUM(IF(('Estimated Waste'!$B$6:$B$205=$B$2)*('Estimated Waste'!$C$6:$C$205=$B39)*('Estimated Waste'!$D$6:$D$205=$B$45),'Estimated Waste'!N$6:N$205,0))+SUM(IF(('Estimated Waste'!$B$6:$B$205=$B$2)*('Estimated Waste'!$C$6:$C$205=$B39)*('Estimated Waste'!$D$6:$D$205=$B$44),'Estimated Waste'!T$6:T$205,0))</f>
        <v>0</v>
      </c>
      <c r="R39" s="190">
        <f t="array" ref="R39">SUM(IF(('Estimated Waste'!$B$6:$B$205=$B$2)*('Estimated Waste'!$C$6:$C$205=$B39)*('Estimated Waste'!$D$6:$D$205=$B$44),'Estimated Waste'!M$6:M$205,0))-SUM(IF(('Estimated Waste'!$B$6:$B$205=$B$2)*('Estimated Waste'!$C$6:$C$205=$B39)*('Estimated Waste'!$D$6:$D$205=$B$44),'Estimated Waste'!S$6:S$205,0))</f>
        <v>0</v>
      </c>
      <c r="S39" s="190">
        <f t="array" ref="S39">SUM(IF(('Estimated Waste'!$B$6:$B$205=$B$2)*('Estimated Waste'!$C$6:$C$205=$B39)*('Estimated Waste'!$D$6:$D$205=$B$44),'Estimated Waste'!N$6:N$205,0))-SUM(IF(('Estimated Waste'!$B$6:$B$205=$B$2)*('Estimated Waste'!$C$6:$C$205=$B39)*('Estimated Waste'!$D$6:$D$205=$B$44),'Estimated Waste'!T$6:T$205,0))</f>
        <v>0</v>
      </c>
      <c r="T39" s="23"/>
      <c r="X39" s="100">
        <f t="shared" si="3"/>
        <v>0</v>
      </c>
      <c r="Y39" s="99">
        <f t="shared" si="4"/>
        <v>0</v>
      </c>
      <c r="Z39" s="100">
        <f t="shared" si="5"/>
        <v>0</v>
      </c>
      <c r="AA39" s="99">
        <f t="shared" si="6"/>
        <v>0</v>
      </c>
      <c r="AB39" s="100">
        <f t="shared" si="7"/>
        <v>0</v>
      </c>
      <c r="AC39" s="99">
        <f t="shared" si="8"/>
        <v>0</v>
      </c>
      <c r="AE39" s="252">
        <f t="array" ref="AE39">SUM(IF(('Actual Waste'!$C$7:$C$206=$B$2)*('Actual Waste'!$D$7:$D$206=$B39),'Actual Waste'!U$7:U$206,0))</f>
        <v>0</v>
      </c>
      <c r="AF39" s="252">
        <f t="array" ref="AF39">SUM(IF(('Actual Waste'!$C$7:$C$206=$B$2)*('Actual Waste'!$D$7:$D$206=$B39),'Actual Waste'!V$7:V$206,0))</f>
        <v>0</v>
      </c>
      <c r="AG39" s="99"/>
      <c r="AH39" s="252">
        <f t="array" ref="AH39">SUM(IF(('Actual Waste'!$C$7:$C$206=$B$2)*('Actual Waste'!$D$7:$D$206=$B39)*('Actual Waste'!$G$7:$G$206=$B$42),'Actual Waste'!U$7:U$206,0))</f>
        <v>0</v>
      </c>
      <c r="AI39" s="252">
        <f t="array" ref="AI39">SUM(IF(('Actual Waste'!$C$7:$C$206=$B$2)*('Actual Waste'!$D$7:$D$206=$B39)*('Actual Waste'!$G$7:$G$206=$B$42),'Actual Waste'!V$7:V$206,0))</f>
        <v>0</v>
      </c>
      <c r="AJ39" s="252">
        <f t="array" ref="AJ39">SUM(IF(('Actual Waste'!$C$7:$C$206=$B$2)*('Actual Waste'!$D$7:$D$206=$B39)*('Actual Waste'!$G$7:$G$206=$B$43),'Actual Waste'!U$7:U$206,0))</f>
        <v>0</v>
      </c>
      <c r="AK39" s="252">
        <f t="array" ref="AK39">SUM(IF(('Actual Waste'!$C$7:$C$206=$B$2)*('Actual Waste'!$D$7:$D$206=$B39)*('Actual Waste'!$G$7:$G$206=$B$43),'Actual Waste'!V$7:V$206,0))</f>
        <v>0</v>
      </c>
      <c r="AM39" s="252">
        <f t="array" ref="AM39">SUM(IF(('Actual Waste'!$C$7:$C$206=$B$2)*('Actual Waste'!$D$7:$D$206=$B39)*('Actual Waste'!$G$7:$G$206=$B$45),'Actual Waste'!U$7:U$206,0))+SUM(IF(('Actual Waste'!$C$7:$C$206=$B$2)*('Actual Waste'!$D$7:$D$206=$B39)*('Actual Waste'!$G$7:$G$206=$B$44),'Actual Waste'!W$7:W$206,0))</f>
        <v>0</v>
      </c>
      <c r="AN39" s="252">
        <f t="array" ref="AN39">SUM(IF(('Actual Waste'!$C$7:$C$206=$B$2)*('Actual Waste'!$D$7:$D$206=$B39)*('Actual Waste'!$G$7:$G$206=$B$45),'Actual Waste'!V$7:V$206,0))+SUM(IF(('Actual Waste'!$C$7:$C$206=$B$2)*('Actual Waste'!$D$7:$D$206=$B39)*('Actual Waste'!$G$7:$G$206=$B$44),'Actual Waste'!X$7:X$206,0))</f>
        <v>0</v>
      </c>
      <c r="AO39" s="252">
        <f t="array" ref="AO39">SUM(IF(('Actual Waste'!$C$7:$C$206=$B$2)*('Actual Waste'!$D$7:$D$206=$B39)*('Actual Waste'!$G$7:$G$206=$B$44),'Actual Waste'!U$7:U$206,0))-SUM(IF(('Actual Waste'!$C$7:$C$206=$B$2)*('Actual Waste'!$D$7:$D$206=$B39)*('Actual Waste'!$G$7:$G$206=$B$44),'Actual Waste'!W$7:W$206,0))</f>
        <v>0</v>
      </c>
      <c r="AP39" s="252">
        <f t="array" ref="AP39">SUM(IF(('Actual Waste'!$C$7:$C$206=$B$2)*('Actual Waste'!$D$7:$D$206=$B39)*('Actual Waste'!$G$7:$G$206=$B$44),'Actual Waste'!V$7:V$206,0))-SUM(IF(('Actual Waste'!$C$7:$C$206=$B$2)*('Actual Waste'!$D$7:$D$206=$B39)*('Actual Waste'!$G$7:$G$206=$B$44),'Actual Waste'!X$7:X$206,0))</f>
        <v>0</v>
      </c>
      <c r="AR39" s="100"/>
      <c r="AS39" s="99"/>
      <c r="AT39" s="100"/>
      <c r="AU39" s="99"/>
      <c r="AV39" s="5"/>
      <c r="AW39" s="99"/>
    </row>
    <row r="40" spans="2:49" x14ac:dyDescent="0.35">
      <c r="B40" s="31" t="str">
        <f>$AD419</f>
        <v>Textiles (20 01 11)</v>
      </c>
      <c r="C40" s="35"/>
      <c r="D40" s="35"/>
      <c r="E40" s="32">
        <f t="array" ref="E40">SUM(IF(('Estimated Waste'!$B$6:$B$205=$B$2)*('Estimated Waste'!$C$6:$C$205=$B40),'Estimated Waste'!M$6:M$205,0))</f>
        <v>0</v>
      </c>
      <c r="F40" s="32">
        <f t="array" ref="F40">SUM(IF(('Estimated Waste'!$B$6:$B$205=$B$2)*('Estimated Waste'!$C$6:$C$205=$B40),'Estimated Waste'!N$6:N$205,0))</f>
        <v>0</v>
      </c>
      <c r="G40" s="218"/>
      <c r="H40" s="249">
        <f t="shared" si="1"/>
        <v>0</v>
      </c>
      <c r="I40" s="249">
        <f t="shared" si="2"/>
        <v>0</v>
      </c>
      <c r="J40" s="99"/>
      <c r="K40" s="18">
        <f t="array" ref="K40">SUM(IF(('Estimated Waste'!$B$6:$B$205=$B$2)*('Estimated Waste'!$C$6:$C$205=$B40)*('Estimated Waste'!$D$6:$D$205=$B$42),'Estimated Waste'!M$6:M$205,0))</f>
        <v>0</v>
      </c>
      <c r="L40" s="18">
        <f t="array" ref="L40">SUM(IF(('Estimated Waste'!$B$6:$B$205=$B$2)*('Estimated Waste'!$C$6:$C$205=$B40)*('Estimated Waste'!$D$6:$D$205=$B$42),'Estimated Waste'!N$6:N$205,0))</f>
        <v>0</v>
      </c>
      <c r="M40" s="18">
        <f t="array" ref="M40">SUM(IF(('Estimated Waste'!$B$6:$B$205=$B$2)*('Estimated Waste'!$C$6:$C$205=$B40)*('Estimated Waste'!$D$6:$D$205=$B$43),'Estimated Waste'!M$6:M$205,0))</f>
        <v>0</v>
      </c>
      <c r="N40" s="18">
        <f t="array" ref="N40">SUM(IF(('Estimated Waste'!$B$6:$B$205=$B$2)*('Estimated Waste'!$C$6:$C$205=$B40)*('Estimated Waste'!$D$6:$D$205=$B$43),'Estimated Waste'!N$6:N$205,0))</f>
        <v>0</v>
      </c>
      <c r="O40" s="250"/>
      <c r="P40" s="251">
        <f t="array" ref="P40">SUM(IF(('Estimated Waste'!$B$6:$B$205=$B$2)*('Estimated Waste'!$C$6:$C$205=$B40)*('Estimated Waste'!$D$6:$D$205=$B$45),'Estimated Waste'!M$6:M$205,0))+SUM(IF(('Estimated Waste'!$B$6:$B$205=$B$2)*('Estimated Waste'!$C$6:$C$205=$B40)*('Estimated Waste'!$D$6:$D$205=$B$44),'Estimated Waste'!S$6:S$205,0))</f>
        <v>0</v>
      </c>
      <c r="Q40" s="251">
        <f t="array" ref="Q40">SUM(IF(('Estimated Waste'!$B$6:$B$205=$B$2)*('Estimated Waste'!$C$6:$C$205=$B40)*('Estimated Waste'!$D$6:$D$205=$B$45),'Estimated Waste'!N$6:N$205,0))+SUM(IF(('Estimated Waste'!$B$6:$B$205=$B$2)*('Estimated Waste'!$C$6:$C$205=$B40)*('Estimated Waste'!$D$6:$D$205=$B$44),'Estimated Waste'!T$6:T$205,0))</f>
        <v>0</v>
      </c>
      <c r="R40" s="190">
        <f t="array" ref="R40">SUM(IF(('Estimated Waste'!$B$6:$B$205=$B$2)*('Estimated Waste'!$C$6:$C$205=$B40)*('Estimated Waste'!$D$6:$D$205=$B$44),'Estimated Waste'!M$6:M$205,0))-SUM(IF(('Estimated Waste'!$B$6:$B$205=$B$2)*('Estimated Waste'!$C$6:$C$205=$B40)*('Estimated Waste'!$D$6:$D$205=$B$44),'Estimated Waste'!S$6:S$205,0))</f>
        <v>0</v>
      </c>
      <c r="S40" s="190">
        <f t="array" ref="S40">SUM(IF(('Estimated Waste'!$B$6:$B$205=$B$2)*('Estimated Waste'!$C$6:$C$205=$B40)*('Estimated Waste'!$D$6:$D$205=$B$44),'Estimated Waste'!N$6:N$205,0))-SUM(IF(('Estimated Waste'!$B$6:$B$205=$B$2)*('Estimated Waste'!$C$6:$C$205=$B40)*('Estimated Waste'!$D$6:$D$205=$B$44),'Estimated Waste'!T$6:T$205,0))</f>
        <v>0</v>
      </c>
      <c r="T40" s="23"/>
      <c r="X40" s="100">
        <f t="shared" si="3"/>
        <v>0</v>
      </c>
      <c r="Y40" s="99">
        <f t="shared" si="4"/>
        <v>0</v>
      </c>
      <c r="Z40" s="100">
        <f t="shared" si="5"/>
        <v>0</v>
      </c>
      <c r="AA40" s="99">
        <f t="shared" si="6"/>
        <v>0</v>
      </c>
      <c r="AB40" s="100">
        <f t="shared" si="7"/>
        <v>0</v>
      </c>
      <c r="AC40" s="99">
        <f t="shared" si="8"/>
        <v>0</v>
      </c>
      <c r="AE40" s="252">
        <f t="array" ref="AE40">SUM(IF(('Actual Waste'!$C$7:$C$206=$B$2)*('Actual Waste'!$D$7:$D$206=$B40),'Actual Waste'!U$7:U$206,0))</f>
        <v>0</v>
      </c>
      <c r="AF40" s="252">
        <f t="array" ref="AF40">SUM(IF(('Actual Waste'!$C$7:$C$206=$B$2)*('Actual Waste'!$D$7:$D$206=$B40),'Actual Waste'!V$7:V$206,0))</f>
        <v>0</v>
      </c>
      <c r="AG40" s="99"/>
      <c r="AH40" s="252">
        <f t="array" ref="AH40">SUM(IF(('Actual Waste'!$C$7:$C$206=$B$2)*('Actual Waste'!$D$7:$D$206=$B40)*('Actual Waste'!$G$7:$G$206=$B$42),'Actual Waste'!U$7:U$206,0))</f>
        <v>0</v>
      </c>
      <c r="AI40" s="252">
        <f t="array" ref="AI40">SUM(IF(('Actual Waste'!$C$7:$C$206=$B$2)*('Actual Waste'!$D$7:$D$206=$B40)*('Actual Waste'!$G$7:$G$206=$B$42),'Actual Waste'!V$7:V$206,0))</f>
        <v>0</v>
      </c>
      <c r="AJ40" s="252">
        <f t="array" ref="AJ40">SUM(IF(('Actual Waste'!$C$7:$C$206=$B$2)*('Actual Waste'!$D$7:$D$206=$B40)*('Actual Waste'!$G$7:$G$206=$B$43),'Actual Waste'!U$7:U$206,0))</f>
        <v>0</v>
      </c>
      <c r="AK40" s="252">
        <f t="array" ref="AK40">SUM(IF(('Actual Waste'!$C$7:$C$206=$B$2)*('Actual Waste'!$D$7:$D$206=$B40)*('Actual Waste'!$G$7:$G$206=$B$43),'Actual Waste'!V$7:V$206,0))</f>
        <v>0</v>
      </c>
      <c r="AM40" s="252">
        <f t="array" ref="AM40">SUM(IF(('Actual Waste'!$C$7:$C$206=$B$2)*('Actual Waste'!$D$7:$D$206=$B40)*('Actual Waste'!$G$7:$G$206=$B$45),'Actual Waste'!U$7:U$206,0))+SUM(IF(('Actual Waste'!$C$7:$C$206=$B$2)*('Actual Waste'!$D$7:$D$206=$B40)*('Actual Waste'!$G$7:$G$206=$B$44),'Actual Waste'!W$7:W$206,0))</f>
        <v>0</v>
      </c>
      <c r="AN40" s="252">
        <f t="array" ref="AN40">SUM(IF(('Actual Waste'!$C$7:$C$206=$B$2)*('Actual Waste'!$D$7:$D$206=$B40)*('Actual Waste'!$G$7:$G$206=$B$45),'Actual Waste'!V$7:V$206,0))+SUM(IF(('Actual Waste'!$C$7:$C$206=$B$2)*('Actual Waste'!$D$7:$D$206=$B40)*('Actual Waste'!$G$7:$G$206=$B$44),'Actual Waste'!X$7:X$206,0))</f>
        <v>0</v>
      </c>
      <c r="AO40" s="252">
        <f t="array" ref="AO40">SUM(IF(('Actual Waste'!$C$7:$C$206=$B$2)*('Actual Waste'!$D$7:$D$206=$B40)*('Actual Waste'!$G$7:$G$206=$B$44),'Actual Waste'!U$7:U$206,0))-SUM(IF(('Actual Waste'!$C$7:$C$206=$B$2)*('Actual Waste'!$D$7:$D$206=$B40)*('Actual Waste'!$G$7:$G$206=$B$44),'Actual Waste'!W$7:W$206,0))</f>
        <v>0</v>
      </c>
      <c r="AP40" s="252">
        <f t="array" ref="AP40">SUM(IF(('Actual Waste'!$C$7:$C$206=$B$2)*('Actual Waste'!$D$7:$D$206=$B40)*('Actual Waste'!$G$7:$G$206=$B$44),'Actual Waste'!V$7:V$206,0))-SUM(IF(('Actual Waste'!$C$7:$C$206=$B$2)*('Actual Waste'!$D$7:$D$206=$B40)*('Actual Waste'!$G$7:$G$206=$B$44),'Actual Waste'!X$7:X$206,0))</f>
        <v>0</v>
      </c>
      <c r="AR40" s="100"/>
      <c r="AS40" s="99"/>
      <c r="AT40" s="100"/>
      <c r="AU40" s="99"/>
      <c r="AV40" s="5"/>
      <c r="AW40" s="99"/>
    </row>
    <row r="41" spans="2:49" x14ac:dyDescent="0.35">
      <c r="B41" s="31" t="str">
        <f>$AD420</f>
        <v>Wood (17 02 01)</v>
      </c>
      <c r="C41" s="35"/>
      <c r="D41" s="35"/>
      <c r="E41" s="32">
        <f t="array" ref="E41">SUM(IF(('Estimated Waste'!$B$6:$B$205=$B$2)*('Estimated Waste'!$C$6:$C$205=$B41),'Estimated Waste'!M$6:M$205,0))</f>
        <v>0</v>
      </c>
      <c r="F41" s="32">
        <f t="array" ref="F41">SUM(IF(('Estimated Waste'!$B$6:$B$205=$B$2)*('Estimated Waste'!$C$6:$C$205=$B41),'Estimated Waste'!N$6:N$205,0))</f>
        <v>0</v>
      </c>
      <c r="G41" s="218"/>
      <c r="H41" s="249">
        <f t="shared" si="1"/>
        <v>0</v>
      </c>
      <c r="I41" s="249">
        <f t="shared" si="2"/>
        <v>0</v>
      </c>
      <c r="J41" s="99"/>
      <c r="K41" s="18">
        <f t="array" ref="K41">SUM(IF(('Estimated Waste'!$B$6:$B$205=$B$2)*('Estimated Waste'!$C$6:$C$205=$B41)*('Estimated Waste'!$D$6:$D$205=$B$42),'Estimated Waste'!M$6:M$205,0))</f>
        <v>0</v>
      </c>
      <c r="L41" s="18">
        <f t="array" ref="L41">SUM(IF(('Estimated Waste'!$B$6:$B$205=$B$2)*('Estimated Waste'!$C$6:$C$205=$B41)*('Estimated Waste'!$D$6:$D$205=$B$42),'Estimated Waste'!N$6:N$205,0))</f>
        <v>0</v>
      </c>
      <c r="M41" s="18">
        <f t="array" ref="M41">SUM(IF(('Estimated Waste'!$B$6:$B$205=$B$2)*('Estimated Waste'!$C$6:$C$205=$B41)*('Estimated Waste'!$D$6:$D$205=$B$43),'Estimated Waste'!M$6:M$205,0))</f>
        <v>0</v>
      </c>
      <c r="N41" s="18">
        <f t="array" ref="N41">SUM(IF(('Estimated Waste'!$B$6:$B$205=$B$2)*('Estimated Waste'!$C$6:$C$205=$B41)*('Estimated Waste'!$D$6:$D$205=$B$43),'Estimated Waste'!N$6:N$205,0))</f>
        <v>0</v>
      </c>
      <c r="O41" s="250"/>
      <c r="P41" s="251">
        <f t="array" ref="P41">SUM(IF(('Estimated Waste'!$B$6:$B$205=$B$2)*('Estimated Waste'!$C$6:$C$205=$B41)*('Estimated Waste'!$D$6:$D$205=$B$45),'Estimated Waste'!M$6:M$205,0))+SUM(IF(('Estimated Waste'!$B$6:$B$205=$B$2)*('Estimated Waste'!$C$6:$C$205=$B41)*('Estimated Waste'!$D$6:$D$205=$B$44),'Estimated Waste'!S$6:S$205,0))</f>
        <v>0</v>
      </c>
      <c r="Q41" s="251">
        <f t="array" ref="Q41">SUM(IF(('Estimated Waste'!$B$6:$B$205=$B$2)*('Estimated Waste'!$C$6:$C$205=$B41)*('Estimated Waste'!$D$6:$D$205=$B$45),'Estimated Waste'!N$6:N$205,0))+SUM(IF(('Estimated Waste'!$B$6:$B$205=$B$2)*('Estimated Waste'!$C$6:$C$205=$B41)*('Estimated Waste'!$D$6:$D$205=$B$44),'Estimated Waste'!T$6:T$205,0))</f>
        <v>0</v>
      </c>
      <c r="R41" s="190">
        <f t="array" ref="R41">SUM(IF(('Estimated Waste'!$B$6:$B$205=$B$2)*('Estimated Waste'!$C$6:$C$205=$B41)*('Estimated Waste'!$D$6:$D$205=$B$44),'Estimated Waste'!M$6:M$205,0))-SUM(IF(('Estimated Waste'!$B$6:$B$205=$B$2)*('Estimated Waste'!$C$6:$C$205=$B41)*('Estimated Waste'!$D$6:$D$205=$B$44),'Estimated Waste'!S$6:S$205,0))</f>
        <v>0</v>
      </c>
      <c r="S41" s="190">
        <f t="array" ref="S41">SUM(IF(('Estimated Waste'!$B$6:$B$205=$B$2)*('Estimated Waste'!$C$6:$C$205=$B41)*('Estimated Waste'!$D$6:$D$205=$B$44),'Estimated Waste'!N$6:N$205,0))-SUM(IF(('Estimated Waste'!$B$6:$B$205=$B$2)*('Estimated Waste'!$C$6:$C$205=$B41)*('Estimated Waste'!$D$6:$D$205=$B$44),'Estimated Waste'!T$6:T$205,0))</f>
        <v>0</v>
      </c>
      <c r="T41" s="23"/>
      <c r="X41" s="100">
        <f t="shared" si="3"/>
        <v>0</v>
      </c>
      <c r="Y41" s="99">
        <f t="shared" si="4"/>
        <v>0</v>
      </c>
      <c r="Z41" s="100">
        <f t="shared" si="5"/>
        <v>0</v>
      </c>
      <c r="AA41" s="99">
        <f t="shared" si="6"/>
        <v>0</v>
      </c>
      <c r="AB41" s="100">
        <f t="shared" si="7"/>
        <v>0</v>
      </c>
      <c r="AC41" s="99">
        <f t="shared" si="8"/>
        <v>0</v>
      </c>
      <c r="AE41" s="252">
        <f t="array" ref="AE41">SUM(IF(('Actual Waste'!$C$7:$C$206=$B$2)*('Actual Waste'!$D$7:$D$206=$B41),'Actual Waste'!U$7:U$206,0))</f>
        <v>0</v>
      </c>
      <c r="AF41" s="252">
        <f t="array" ref="AF41">SUM(IF(('Actual Waste'!$C$7:$C$206=$B$2)*('Actual Waste'!$D$7:$D$206=$B41),'Actual Waste'!V$7:V$206,0))</f>
        <v>0</v>
      </c>
      <c r="AG41" s="99"/>
      <c r="AH41" s="252">
        <f t="array" ref="AH41">SUM(IF(('Actual Waste'!$C$7:$C$206=$B$2)*('Actual Waste'!$D$7:$D$206=$B41)*('Actual Waste'!$G$7:$G$206=$B$42),'Actual Waste'!U$7:U$206,0))</f>
        <v>0</v>
      </c>
      <c r="AI41" s="252">
        <f t="array" ref="AI41">SUM(IF(('Actual Waste'!$C$7:$C$206=$B$2)*('Actual Waste'!$D$7:$D$206=$B41)*('Actual Waste'!$G$7:$G$206=$B$42),'Actual Waste'!V$7:V$206,0))</f>
        <v>0</v>
      </c>
      <c r="AJ41" s="252">
        <f t="array" ref="AJ41">SUM(IF(('Actual Waste'!$C$7:$C$206=$B$2)*('Actual Waste'!$D$7:$D$206=$B41)*('Actual Waste'!$G$7:$G$206=$B$43),'Actual Waste'!U$7:U$206,0))</f>
        <v>0</v>
      </c>
      <c r="AK41" s="252">
        <f t="array" ref="AK41">SUM(IF(('Actual Waste'!$C$7:$C$206=$B$2)*('Actual Waste'!$D$7:$D$206=$B41)*('Actual Waste'!$G$7:$G$206=$B$43),'Actual Waste'!V$7:V$206,0))</f>
        <v>0</v>
      </c>
      <c r="AM41" s="252">
        <f t="array" ref="AM41">SUM(IF(('Actual Waste'!$C$7:$C$206=$B$2)*('Actual Waste'!$D$7:$D$206=$B41)*('Actual Waste'!$G$7:$G$206=$B$45),'Actual Waste'!U$7:U$206,0))+SUM(IF(('Actual Waste'!$C$7:$C$206=$B$2)*('Actual Waste'!$D$7:$D$206=$B41)*('Actual Waste'!$G$7:$G$206=$B$44),'Actual Waste'!W$7:W$206,0))</f>
        <v>0</v>
      </c>
      <c r="AN41" s="252">
        <f t="array" ref="AN41">SUM(IF(('Actual Waste'!$C$7:$C$206=$B$2)*('Actual Waste'!$D$7:$D$206=$B41)*('Actual Waste'!$G$7:$G$206=$B$45),'Actual Waste'!V$7:V$206,0))+SUM(IF(('Actual Waste'!$C$7:$C$206=$B$2)*('Actual Waste'!$D$7:$D$206=$B41)*('Actual Waste'!$G$7:$G$206=$B$44),'Actual Waste'!X$7:X$206,0))</f>
        <v>0</v>
      </c>
      <c r="AO41" s="252">
        <f t="array" ref="AO41">SUM(IF(('Actual Waste'!$C$7:$C$206=$B$2)*('Actual Waste'!$D$7:$D$206=$B41)*('Actual Waste'!$G$7:$G$206=$B$44),'Actual Waste'!U$7:U$206,0))-SUM(IF(('Actual Waste'!$C$7:$C$206=$B$2)*('Actual Waste'!$D$7:$D$206=$B41)*('Actual Waste'!$G$7:$G$206=$B$44),'Actual Waste'!W$7:W$206,0))</f>
        <v>0</v>
      </c>
      <c r="AP41" s="252">
        <f t="array" ref="AP41">SUM(IF(('Actual Waste'!$C$7:$C$206=$B$2)*('Actual Waste'!$D$7:$D$206=$B41)*('Actual Waste'!$G$7:$G$206=$B$44),'Actual Waste'!V$7:V$206,0))-SUM(IF(('Actual Waste'!$C$7:$C$206=$B$2)*('Actual Waste'!$D$7:$D$206=$B41)*('Actual Waste'!$G$7:$G$206=$B$44),'Actual Waste'!X$7:X$206,0))</f>
        <v>0</v>
      </c>
      <c r="AR41" s="100"/>
      <c r="AS41" s="99"/>
      <c r="AT41" s="100"/>
      <c r="AU41" s="99"/>
      <c r="AV41" s="5"/>
      <c r="AW41" s="99"/>
    </row>
    <row r="42" spans="2:49" x14ac:dyDescent="0.35">
      <c r="B42" s="3" t="s">
        <v>30</v>
      </c>
      <c r="C42" s="35"/>
      <c r="D42" s="35"/>
      <c r="E42" s="32">
        <f t="array" ref="E42">SUM(IF(('Estimated Waste'!$B$6:$B$205=$B$2)*('Estimated Waste'!$D$6:$D$205=$B42),'Estimated Waste'!M$6:M$205,0))</f>
        <v>0</v>
      </c>
      <c r="F42" s="32">
        <f t="array" ref="F42">SUM(IF(('Estimated Waste'!$B$6:$B$205=$B$2)*('Estimated Waste'!$D$6:$D$205=$B42),'Estimated Waste'!N$6:N$205,0))</f>
        <v>0</v>
      </c>
      <c r="G42" s="57"/>
      <c r="H42" s="35"/>
      <c r="I42" s="35"/>
      <c r="J42" s="4"/>
      <c r="K42" s="4"/>
      <c r="L42" s="4"/>
      <c r="M42" s="4"/>
      <c r="N42" s="4"/>
      <c r="O42" s="4"/>
      <c r="P42" s="254"/>
      <c r="Q42" s="254"/>
      <c r="R42" s="4"/>
      <c r="S42" s="4"/>
      <c r="X42" s="4"/>
      <c r="Y42" s="4"/>
      <c r="Z42" s="4"/>
      <c r="AA42" s="4"/>
      <c r="AB42" s="4"/>
      <c r="AC42" s="4"/>
      <c r="AE42" s="133"/>
      <c r="AF42" s="133"/>
      <c r="AG42" s="4"/>
      <c r="AH42" s="4"/>
      <c r="AI42" s="4"/>
      <c r="AJ42" s="4"/>
      <c r="AK42" s="4"/>
      <c r="AM42" s="228">
        <f>SUM(AM5:AM27)</f>
        <v>0</v>
      </c>
      <c r="AN42" s="228">
        <f>SUM(AN5:AN27)</f>
        <v>0</v>
      </c>
      <c r="AO42" s="4">
        <f>SUM(AO5:AO27)</f>
        <v>0</v>
      </c>
      <c r="AP42" s="4">
        <f>SUM(AP5:AP27)</f>
        <v>0</v>
      </c>
      <c r="AR42" s="4">
        <f t="shared" ref="AR42:AW42" si="9">SUM(AR5:AR27)</f>
        <v>0</v>
      </c>
      <c r="AS42" s="4">
        <f t="shared" si="9"/>
        <v>0</v>
      </c>
      <c r="AT42" s="4">
        <f t="shared" si="9"/>
        <v>0</v>
      </c>
      <c r="AU42" s="4">
        <f t="shared" si="9"/>
        <v>0</v>
      </c>
      <c r="AV42" s="4">
        <f t="shared" si="9"/>
        <v>0</v>
      </c>
      <c r="AW42" s="4">
        <f t="shared" si="9"/>
        <v>0</v>
      </c>
    </row>
    <row r="43" spans="2:49" x14ac:dyDescent="0.35">
      <c r="B43" s="3" t="s">
        <v>32</v>
      </c>
      <c r="C43" s="35"/>
      <c r="D43" s="35"/>
      <c r="E43" s="32">
        <f t="array" ref="E43">SUM(IF(('Estimated Waste'!$B$6:$B$205=$B$2)*('Estimated Waste'!$D$6:$D$205=$B43),'Estimated Waste'!M$6:M$205,0))</f>
        <v>0</v>
      </c>
      <c r="F43" s="32">
        <f t="array" ref="F43">SUM(IF(('Estimated Waste'!$B$6:$B$205=$B$2)*('Estimated Waste'!$D$6:$D$205=$B43),'Estimated Waste'!N$6:N$205,0))</f>
        <v>0</v>
      </c>
      <c r="G43" s="57"/>
      <c r="H43" s="35"/>
      <c r="I43" s="35"/>
      <c r="AG43" s="3"/>
      <c r="AH43" s="3"/>
      <c r="AO43" s="3"/>
      <c r="AP43" s="3"/>
    </row>
    <row r="44" spans="2:49" x14ac:dyDescent="0.35">
      <c r="B44" s="3" t="s">
        <v>464</v>
      </c>
      <c r="C44" s="35"/>
      <c r="D44" s="35"/>
      <c r="E44" s="32">
        <f t="array" ref="E44">SUM(IF(('Estimated Waste'!$B$6:$B$205=$B$2)*('Estimated Waste'!$D$6:$D$205=$B44),'Estimated Waste'!M$6:M$205,0))</f>
        <v>0</v>
      </c>
      <c r="F44" s="32">
        <f t="array" ref="F44">SUM(IF(('Estimated Waste'!$B$6:$B$205=$B$2)*('Estimated Waste'!$D$6:$D$205=$B44),'Estimated Waste'!N$6:N$205,0))</f>
        <v>0</v>
      </c>
      <c r="G44" s="57"/>
      <c r="H44" s="35"/>
      <c r="I44" s="35"/>
      <c r="AG44" s="3"/>
      <c r="AH44" s="3"/>
      <c r="AO44" s="3"/>
      <c r="AP44" s="3"/>
    </row>
    <row r="45" spans="2:49" x14ac:dyDescent="0.35">
      <c r="B45" s="3" t="s">
        <v>31</v>
      </c>
      <c r="C45" s="35"/>
      <c r="D45" s="35"/>
      <c r="E45" s="32">
        <f t="array" ref="E45">SUM(IF(('Estimated Waste'!$B$6:$B$205=$B$2)*('Estimated Waste'!$D$6:$D$205=$B45),'Estimated Waste'!M$6:M$205,0))</f>
        <v>0</v>
      </c>
      <c r="F45" s="32">
        <f t="array" ref="F45">SUM(IF(('Estimated Waste'!$B$6:$B$205=$B$2)*('Estimated Waste'!$D$6:$D$205=$B45),'Estimated Waste'!N$6:N$205,0))</f>
        <v>0</v>
      </c>
      <c r="G45" s="57"/>
      <c r="H45" s="35"/>
      <c r="I45" s="35"/>
      <c r="AG45" s="3"/>
      <c r="AH45" s="3"/>
      <c r="AO45" s="3"/>
      <c r="AP45" s="3"/>
    </row>
    <row r="46" spans="2:49" x14ac:dyDescent="0.35">
      <c r="C46" s="35"/>
      <c r="D46" s="35"/>
      <c r="G46" s="57"/>
      <c r="H46" s="35"/>
      <c r="I46" s="35"/>
      <c r="AG46" s="3"/>
      <c r="AH46" s="3"/>
      <c r="AO46" s="3"/>
      <c r="AP46" s="3"/>
    </row>
    <row r="47" spans="2:49" x14ac:dyDescent="0.35">
      <c r="C47" s="35"/>
      <c r="D47" s="35"/>
      <c r="G47" s="57"/>
      <c r="AG47" s="3"/>
      <c r="AH47" s="3"/>
      <c r="AO47" s="3"/>
      <c r="AP47" s="3"/>
    </row>
    <row r="48" spans="2:49" x14ac:dyDescent="0.35">
      <c r="B48" s="4" t="s">
        <v>34</v>
      </c>
      <c r="C48" s="35"/>
      <c r="D48" s="35"/>
      <c r="G48" s="57"/>
      <c r="H48" s="226" t="s">
        <v>56</v>
      </c>
      <c r="I48" s="227"/>
      <c r="X48" s="4" t="s">
        <v>38</v>
      </c>
      <c r="AE48" s="228" t="s">
        <v>57</v>
      </c>
      <c r="AF48" s="229"/>
      <c r="AG48" s="3"/>
      <c r="AH48" s="3"/>
      <c r="AO48" s="3"/>
      <c r="AP48" s="3"/>
      <c r="AR48" s="4" t="s">
        <v>38</v>
      </c>
    </row>
    <row r="49" spans="2:49" x14ac:dyDescent="0.35">
      <c r="B49" s="4" t="s">
        <v>40</v>
      </c>
      <c r="C49" s="35"/>
      <c r="D49" s="35"/>
      <c r="E49" s="4" t="s">
        <v>23</v>
      </c>
      <c r="G49" s="57"/>
      <c r="H49" s="230" t="s">
        <v>41</v>
      </c>
      <c r="I49" s="231"/>
      <c r="J49" s="232"/>
      <c r="K49" s="233" t="s">
        <v>30</v>
      </c>
      <c r="L49" s="232"/>
      <c r="M49" s="233" t="s">
        <v>466</v>
      </c>
      <c r="N49" s="232"/>
      <c r="O49" s="234"/>
      <c r="P49" s="230" t="s">
        <v>43</v>
      </c>
      <c r="Q49" s="235"/>
      <c r="R49" s="233" t="s">
        <v>44</v>
      </c>
      <c r="S49" s="232"/>
      <c r="X49" s="233" t="s">
        <v>6</v>
      </c>
      <c r="Y49" s="232"/>
      <c r="Z49" s="233" t="s">
        <v>45</v>
      </c>
      <c r="AA49" s="232"/>
      <c r="AB49" s="233" t="s">
        <v>46</v>
      </c>
      <c r="AC49" s="232"/>
      <c r="AE49" s="237" t="s">
        <v>41</v>
      </c>
      <c r="AF49" s="238"/>
      <c r="AG49" s="232"/>
      <c r="AH49" s="233" t="s">
        <v>30</v>
      </c>
      <c r="AI49" s="232"/>
      <c r="AJ49" s="233" t="s">
        <v>32</v>
      </c>
      <c r="AK49" s="232"/>
      <c r="AM49" s="237" t="s">
        <v>43</v>
      </c>
      <c r="AN49" s="239"/>
      <c r="AO49" s="233" t="s">
        <v>44</v>
      </c>
      <c r="AP49" s="232"/>
      <c r="AR49" s="233" t="s">
        <v>6</v>
      </c>
      <c r="AS49" s="232"/>
      <c r="AT49" s="233" t="s">
        <v>45</v>
      </c>
      <c r="AU49" s="232"/>
      <c r="AV49" s="233" t="s">
        <v>46</v>
      </c>
      <c r="AW49" s="232"/>
    </row>
    <row r="50" spans="2:49" x14ac:dyDescent="0.35">
      <c r="B50" s="4" t="s">
        <v>47</v>
      </c>
      <c r="C50" s="255"/>
      <c r="D50" s="255"/>
      <c r="E50" s="4" t="s">
        <v>48</v>
      </c>
      <c r="F50" s="4" t="s">
        <v>49</v>
      </c>
      <c r="G50" s="133"/>
      <c r="H50" s="240" t="s">
        <v>48</v>
      </c>
      <c r="I50" s="241" t="s">
        <v>49</v>
      </c>
      <c r="J50" s="242" t="s">
        <v>50</v>
      </c>
      <c r="K50" s="243" t="s">
        <v>48</v>
      </c>
      <c r="L50" s="242" t="s">
        <v>49</v>
      </c>
      <c r="M50" s="243" t="s">
        <v>48</v>
      </c>
      <c r="N50" s="242" t="s">
        <v>49</v>
      </c>
      <c r="O50" s="244"/>
      <c r="P50" s="240" t="s">
        <v>52</v>
      </c>
      <c r="Q50" s="245" t="s">
        <v>2</v>
      </c>
      <c r="R50" s="243" t="s">
        <v>52</v>
      </c>
      <c r="S50" s="242" t="s">
        <v>2</v>
      </c>
      <c r="U50" s="4"/>
      <c r="V50" s="4"/>
      <c r="W50" s="4"/>
      <c r="X50" s="243" t="s">
        <v>52</v>
      </c>
      <c r="Y50" s="242" t="s">
        <v>2</v>
      </c>
      <c r="Z50" s="243" t="s">
        <v>52</v>
      </c>
      <c r="AA50" s="242" t="s">
        <v>2</v>
      </c>
      <c r="AB50" s="243" t="s">
        <v>52</v>
      </c>
      <c r="AC50" s="242" t="s">
        <v>2</v>
      </c>
      <c r="AE50" s="246" t="s">
        <v>48</v>
      </c>
      <c r="AF50" s="247" t="s">
        <v>49</v>
      </c>
      <c r="AG50" s="242"/>
      <c r="AH50" s="243" t="s">
        <v>48</v>
      </c>
      <c r="AI50" s="242" t="s">
        <v>49</v>
      </c>
      <c r="AJ50" s="243" t="s">
        <v>48</v>
      </c>
      <c r="AK50" s="242" t="s">
        <v>49</v>
      </c>
      <c r="AM50" s="246" t="s">
        <v>52</v>
      </c>
      <c r="AN50" s="248" t="s">
        <v>2</v>
      </c>
      <c r="AO50" s="243" t="s">
        <v>52</v>
      </c>
      <c r="AP50" s="242" t="s">
        <v>2</v>
      </c>
      <c r="AR50" s="243" t="s">
        <v>52</v>
      </c>
      <c r="AS50" s="242" t="s">
        <v>2</v>
      </c>
      <c r="AT50" s="243" t="s">
        <v>52</v>
      </c>
      <c r="AU50" s="242" t="s">
        <v>2</v>
      </c>
      <c r="AV50" s="243" t="s">
        <v>52</v>
      </c>
      <c r="AW50" s="242" t="s">
        <v>2</v>
      </c>
    </row>
    <row r="51" spans="2:49" x14ac:dyDescent="0.35">
      <c r="B51" s="31" t="str">
        <f t="shared" ref="B51:B84" si="10">$AD384</f>
        <v>Aluminium (17 04 02)</v>
      </c>
      <c r="C51" s="35"/>
      <c r="D51" s="35"/>
      <c r="E51" s="32">
        <f t="array" ref="E51">SUM(IF(('Estimated Waste'!$B$6:$B$205=$B$48)*('Estimated Waste'!$C$6:$C$205=$B51),'Estimated Waste'!M$6:M$205,0))</f>
        <v>0</v>
      </c>
      <c r="F51" s="219">
        <f t="array" ref="F51">SUM(IF(('Estimated Waste'!$B$6:$B$205=$B$48)*('Estimated Waste'!$C$6:$C$205=$B51),'Estimated Waste'!N$6:N$205,0))</f>
        <v>0</v>
      </c>
      <c r="G51" s="35"/>
      <c r="H51" s="256">
        <f>E51</f>
        <v>0</v>
      </c>
      <c r="I51" s="249">
        <f>F51</f>
        <v>0</v>
      </c>
      <c r="J51" s="99"/>
      <c r="K51" s="18">
        <f t="array" ref="K51">SUM(IF(('Estimated Waste'!$B$6:$B$205=$B$48)*('Estimated Waste'!$C$6:$C$205=$B51)*('Estimated Waste'!$D$6:$D$205=$B$42),'Estimated Waste'!M$6:M$205,0))</f>
        <v>0</v>
      </c>
      <c r="L51" s="18">
        <f t="array" ref="L51">SUM(IF(('Estimated Waste'!$B$6:$B$205=$B$48)*('Estimated Waste'!$C$6:$C$205=$B51)*('Estimated Waste'!$D$6:$D$205=$B$42),'Estimated Waste'!N$6:N$205,0))</f>
        <v>0</v>
      </c>
      <c r="M51" s="18">
        <f t="array" ref="M51">SUM(IF(('Estimated Waste'!$B$6:$B$205=$B$48)*('Estimated Waste'!$C$6:$C$205=$B51)*('Estimated Waste'!$D$6:$D$205=$B$43),'Estimated Waste'!M$6:M$205,0))</f>
        <v>0</v>
      </c>
      <c r="N51" s="18">
        <f t="array" ref="N51">SUM(IF(('Estimated Waste'!$B$6:$B$205=$B$48)*('Estimated Waste'!$C$6:$C$205=$B51)*('Estimated Waste'!$D$6:$D$205=$B$43),'Estimated Waste'!N$6:N$205,0))</f>
        <v>0</v>
      </c>
      <c r="O51" s="250"/>
      <c r="P51" s="251">
        <f t="array" ref="P51">SUM(IF(('Estimated Waste'!$B$6:$B$205=$B$48)*('Estimated Waste'!$C$6:$C$205=$B51)*('Estimated Waste'!$D$6:$D$205=$B$45),'Estimated Waste'!M$6:M$205,0))+SUM(IF(('Estimated Waste'!$B$6:$B$205=$B$48)*('Estimated Waste'!$C$6:$C$205=$B51)*('Estimated Waste'!$D$6:$D$205=$B$44),'Estimated Waste'!S$6:S$205,0))</f>
        <v>0</v>
      </c>
      <c r="Q51" s="251">
        <f t="array" ref="Q51">SUM(IF(('Estimated Waste'!$B$6:$B$205=$B$48)*('Estimated Waste'!$C$6:$C$205=$B51)*('Estimated Waste'!$D$6:$D$205=$B$45),'Estimated Waste'!N$6:N$205,0))+SUM(IF(('Estimated Waste'!$B$6:$B$205=$B$48)*('Estimated Waste'!$C$6:$C$205=$B51)*('Estimated Waste'!$D$6:$D$205=$B$44),'Estimated Waste'!T$6:T$205,0))</f>
        <v>0</v>
      </c>
      <c r="R51" s="190">
        <f t="array" ref="R51">SUM(IF(('Estimated Waste'!$B$6:$B$205=$B$48)*('Estimated Waste'!$C$6:$C$205=$B51)*('Estimated Waste'!$D$6:$D$205=$B$44),'Estimated Waste'!M$6:M$205,0))-SUM(IF(('Estimated Waste'!$B$6:$B$205=$B$48)*('Estimated Waste'!$C$6:$C$205=$B51)*('Estimated Waste'!$D$6:$D$205=$B$44),'Estimated Waste'!S$6:S$205,0))</f>
        <v>0</v>
      </c>
      <c r="S51" s="190">
        <f t="array" ref="S51">SUM(IF(('Estimated Waste'!$B$6:$B$205=$B$48)*('Estimated Waste'!$C$6:$C$205=$B51)*('Estimated Waste'!$D$6:$D$205=$B$44),'Estimated Waste'!N$6:N$205,0))-SUM(IF(('Estimated Waste'!$B$6:$B$205=$B$48)*('Estimated Waste'!$C$6:$C$205=$B51)*('Estimated Waste'!$D$6:$D$205=$B$44),'Estimated Waste'!T$6:T$205,0))</f>
        <v>0</v>
      </c>
      <c r="X51" s="100">
        <f t="shared" ref="X51:X87" si="11">$U51*$M51</f>
        <v>0</v>
      </c>
      <c r="Y51" s="99">
        <f t="shared" ref="Y51:Y87" si="12">$U51*$N51</f>
        <v>0</v>
      </c>
      <c r="Z51" s="100">
        <f t="shared" ref="Z51:Z87" si="13">$V51*$M51</f>
        <v>0</v>
      </c>
      <c r="AA51" s="99">
        <f t="shared" ref="AA51:AA87" si="14">$V51*$N51</f>
        <v>0</v>
      </c>
      <c r="AB51" s="100">
        <f t="shared" ref="AB51:AB87" si="15">$W51*$M51</f>
        <v>0</v>
      </c>
      <c r="AC51" s="99">
        <f t="shared" ref="AC51:AC87" si="16">$W51*$N51</f>
        <v>0</v>
      </c>
      <c r="AE51" s="252">
        <f t="array" ref="AE51">SUM(IF(('Actual Waste'!$C$7:$C$206=$B$48)*('Actual Waste'!$D$7:$D$206=$B51),'Actual Waste'!U$7:U$206,0))</f>
        <v>0</v>
      </c>
      <c r="AF51" s="252">
        <f t="array" ref="AF51">SUM(IF(('Actual Waste'!$C$7:$C$206=$B$48)*('Actual Waste'!$D$7:$D$206=$B51),'Actual Waste'!V$7:V$206,0))</f>
        <v>0</v>
      </c>
      <c r="AG51" s="99"/>
      <c r="AH51" s="252">
        <f t="array" ref="AH51">SUM(IF(('Actual Waste'!$C$7:$C$206=$B$48)*('Actual Waste'!$D$7:$D$206=$B51)*('Actual Waste'!$G$7:$G$206=$B$42),'Actual Waste'!U$7:U$206,0))</f>
        <v>0</v>
      </c>
      <c r="AI51" s="252">
        <f t="array" ref="AI51">SUM(IF(('Actual Waste'!$C$7:$C$206=$B$48)*('Actual Waste'!$D$7:$D$206=$B51)*('Actual Waste'!$G$7:$G$206=$B$42),'Actual Waste'!V$7:V$206,0))</f>
        <v>0</v>
      </c>
      <c r="AJ51" s="252">
        <f t="array" ref="AJ51">SUM(IF(('Actual Waste'!$C$7:$C$206=$B$48)*('Actual Waste'!$D$7:$D$206=$B51)*('Actual Waste'!$G$7:$G$206=$B$43),'Actual Waste'!U$7:U$206,0))</f>
        <v>0</v>
      </c>
      <c r="AK51" s="252">
        <f t="array" ref="AK51">SUM(IF(('Actual Waste'!$C$7:$C$206=$B$48)*('Actual Waste'!$D$7:$D$206=$B51)*('Actual Waste'!$G$7:$G$206=$B$43),'Actual Waste'!V$7:V$206,0))</f>
        <v>0</v>
      </c>
      <c r="AM51" s="252">
        <f t="array" ref="AM51">SUM(IF(('Actual Waste'!$C$7:$C$206=$B$48)*('Actual Waste'!$D$7:$D$206=$B51)*('Actual Waste'!$G$7:$G$206=$B$45),'Actual Waste'!U$7:U$206,0))+SUM(IF(('Actual Waste'!$C$7:$C$206=$B$48)*('Actual Waste'!$D$7:$D$206=$B51)*('Actual Waste'!$G$7:$G$206=$B$44),'Actual Waste'!W$7:W$206,0))</f>
        <v>0</v>
      </c>
      <c r="AN51" s="252">
        <f t="array" ref="AN51">SUM(IF(('Actual Waste'!$C$7:$C$206=$B$48)*('Actual Waste'!$D$7:$D$206=$B51)*('Actual Waste'!$G$7:$G$206=$B$45),'Actual Waste'!V$7:V$206,0))+SUM(IF(('Actual Waste'!$C$7:$C$206=$B$48)*('Actual Waste'!$D$7:$D$206=$B51)*('Actual Waste'!$G$7:$G$206=$B$44),'Actual Waste'!X$7:X$206,0))</f>
        <v>0</v>
      </c>
      <c r="AO51" s="252">
        <f t="array" ref="AO51">SUM(IF(('Actual Waste'!$C$7:$C$206=$B$48)*('Actual Waste'!$D$7:$D$206=$B51)*('Actual Waste'!$G$7:$G$206=$B$44),'Actual Waste'!U$7:U$206,0))-SUM(IF(('Actual Waste'!$C$7:$C$206=$B$48)*('Actual Waste'!$D$7:$D$206=$B51)*('Actual Waste'!$G$7:$G$206=$B$44),'Actual Waste'!W$7:W$206,0))</f>
        <v>0</v>
      </c>
      <c r="AP51" s="252">
        <f t="array" ref="AP51">SUM(IF(('Actual Waste'!$C$7:$C$206=$B$48)*('Actual Waste'!$D$7:$D$206=$B51)*('Actual Waste'!$G$7:$G$206=$B$44),'Actual Waste'!V$7:V$206,0))-SUM(IF(('Actual Waste'!$C$7:$C$206=$B$48)*('Actual Waste'!$D$7:$D$206=$B51)*('Actual Waste'!$G$7:$G$206=$B$44),'Actual Waste'!X$7:X$206,0))</f>
        <v>0</v>
      </c>
      <c r="AR51" s="100"/>
      <c r="AS51" s="99"/>
      <c r="AT51" s="100"/>
      <c r="AU51" s="99"/>
      <c r="AV51" s="100"/>
      <c r="AW51" s="99"/>
    </row>
    <row r="52" spans="2:49" x14ac:dyDescent="0.35">
      <c r="B52" s="31" t="str">
        <f t="shared" si="10"/>
        <v>Asbestos cement (17 06 05*)</v>
      </c>
      <c r="C52" s="35"/>
      <c r="D52" s="35"/>
      <c r="E52" s="32">
        <f t="array" ref="E52">SUM(IF(('Estimated Waste'!$B$6:$B$205=$B$48)*('Estimated Waste'!$C$6:$C$205=$B52),'Estimated Waste'!M$6:M$205,0))</f>
        <v>0</v>
      </c>
      <c r="F52" s="219">
        <f t="array" ref="F52">SUM(IF(('Estimated Waste'!$B$6:$B$205=$B$48)*('Estimated Waste'!$C$6:$C$205=$B52),'Estimated Waste'!N$6:N$205,0))</f>
        <v>0</v>
      </c>
      <c r="G52" s="35"/>
      <c r="H52" s="256">
        <f t="shared" ref="H52:H87" si="17">E52</f>
        <v>0</v>
      </c>
      <c r="I52" s="249">
        <f t="shared" ref="I52:I87" si="18">F52</f>
        <v>0</v>
      </c>
      <c r="J52" s="99"/>
      <c r="K52" s="18">
        <f t="array" ref="K52">SUM(IF(('Estimated Waste'!$B$6:$B$205=$B$48)*('Estimated Waste'!$C$6:$C$205=$B52)*('Estimated Waste'!$D$6:$D$205=$B$42),'Estimated Waste'!M$6:M$205,0))</f>
        <v>0</v>
      </c>
      <c r="L52" s="18">
        <f t="array" ref="L52">SUM(IF(('Estimated Waste'!$B$6:$B$205=$B$48)*('Estimated Waste'!$C$6:$C$205=$B52)*('Estimated Waste'!$D$6:$D$205=$B$42),'Estimated Waste'!N$6:N$205,0))</f>
        <v>0</v>
      </c>
      <c r="M52" s="18">
        <f t="array" ref="M52">SUM(IF(('Estimated Waste'!$B$6:$B$205=$B$48)*('Estimated Waste'!$C$6:$C$205=$B52)*('Estimated Waste'!$D$6:$D$205=$B$43),'Estimated Waste'!M$6:M$205,0))</f>
        <v>0</v>
      </c>
      <c r="N52" s="18">
        <f t="array" ref="N52">SUM(IF(('Estimated Waste'!$B$6:$B$205=$B$48)*('Estimated Waste'!$C$6:$C$205=$B52)*('Estimated Waste'!$D$6:$D$205=$B$43),'Estimated Waste'!N$6:N$205,0))</f>
        <v>0</v>
      </c>
      <c r="O52" s="250"/>
      <c r="P52" s="251">
        <f t="array" ref="P52">SUM(IF(('Estimated Waste'!$B$6:$B$205=$B$48)*('Estimated Waste'!$C$6:$C$205=$B52)*('Estimated Waste'!$D$6:$D$205=$B$45),'Estimated Waste'!M$6:M$205,0))+SUM(IF(('Estimated Waste'!$B$6:$B$205=$B$48)*('Estimated Waste'!$C$6:$C$205=$B52)*('Estimated Waste'!$D$6:$D$205=$B$44),'Estimated Waste'!S$6:S$205,0))</f>
        <v>0</v>
      </c>
      <c r="Q52" s="251">
        <f t="array" ref="Q52">SUM(IF(('Estimated Waste'!$B$6:$B$205=$B$48)*('Estimated Waste'!$C$6:$C$205=$B52)*('Estimated Waste'!$D$6:$D$205=$B$45),'Estimated Waste'!N$6:N$205,0))+SUM(IF(('Estimated Waste'!$B$6:$B$205=$B$48)*('Estimated Waste'!$C$6:$C$205=$B52)*('Estimated Waste'!$D$6:$D$205=$B$44),'Estimated Waste'!T$6:T$205,0))</f>
        <v>0</v>
      </c>
      <c r="R52" s="190">
        <f t="array" ref="R52">SUM(IF(('Estimated Waste'!$B$6:$B$205=$B$48)*('Estimated Waste'!$C$6:$C$205=$B52)*('Estimated Waste'!$D$6:$D$205=$B$44),'Estimated Waste'!M$6:M$205,0))-SUM(IF(('Estimated Waste'!$B$6:$B$205=$B$48)*('Estimated Waste'!$C$6:$C$205=$B52)*('Estimated Waste'!$D$6:$D$205=$B$44),'Estimated Waste'!S$6:S$205,0))</f>
        <v>0</v>
      </c>
      <c r="S52" s="190">
        <f t="array" ref="S52">SUM(IF(('Estimated Waste'!$B$6:$B$205=$B$48)*('Estimated Waste'!$C$6:$C$205=$B52)*('Estimated Waste'!$D$6:$D$205=$B$44),'Estimated Waste'!N$6:N$205,0))-SUM(IF(('Estimated Waste'!$B$6:$B$205=$B$48)*('Estimated Waste'!$C$6:$C$205=$B52)*('Estimated Waste'!$D$6:$D$205=$B$44),'Estimated Waste'!T$6:T$205,0))</f>
        <v>0</v>
      </c>
      <c r="X52" s="100">
        <f t="shared" si="11"/>
        <v>0</v>
      </c>
      <c r="Y52" s="99">
        <f t="shared" si="12"/>
        <v>0</v>
      </c>
      <c r="Z52" s="100">
        <f t="shared" si="13"/>
        <v>0</v>
      </c>
      <c r="AA52" s="99">
        <f t="shared" si="14"/>
        <v>0</v>
      </c>
      <c r="AB52" s="100">
        <f t="shared" si="15"/>
        <v>0</v>
      </c>
      <c r="AC52" s="99">
        <f t="shared" si="16"/>
        <v>0</v>
      </c>
      <c r="AE52" s="252">
        <f t="array" ref="AE52">SUM(IF(('Actual Waste'!$C$7:$C$206=$B$48)*('Actual Waste'!$D$7:$D$206=$B52),'Actual Waste'!U$7:U$206,0))</f>
        <v>0</v>
      </c>
      <c r="AF52" s="252">
        <f t="array" ref="AF52">SUM(IF(('Actual Waste'!$C$7:$C$206=$B$48)*('Actual Waste'!$D$7:$D$206=$B52),'Actual Waste'!V$7:V$206,0))</f>
        <v>0</v>
      </c>
      <c r="AG52" s="99"/>
      <c r="AH52" s="252">
        <f t="array" ref="AH52">SUM(IF(('Actual Waste'!$C$7:$C$206=$B$48)*('Actual Waste'!$D$7:$D$206=$B52)*('Actual Waste'!$G$7:$G$206=$B$42),'Actual Waste'!U$7:U$206,0))</f>
        <v>0</v>
      </c>
      <c r="AI52" s="252">
        <f t="array" ref="AI52">SUM(IF(('Actual Waste'!$C$7:$C$206=$B$48)*('Actual Waste'!$D$7:$D$206=$B52)*('Actual Waste'!$G$7:$G$206=$B$42),'Actual Waste'!V$7:V$206,0))</f>
        <v>0</v>
      </c>
      <c r="AJ52" s="252">
        <f t="array" ref="AJ52">SUM(IF(('Actual Waste'!$C$7:$C$206=$B$48)*('Actual Waste'!$D$7:$D$206=$B52)*('Actual Waste'!$G$7:$G$206=$B$43),'Actual Waste'!U$7:U$206,0))</f>
        <v>0</v>
      </c>
      <c r="AK52" s="252">
        <f t="array" ref="AK52">SUM(IF(('Actual Waste'!$C$7:$C$206=$B$48)*('Actual Waste'!$D$7:$D$206=$B52)*('Actual Waste'!$G$7:$G$206=$B$43),'Actual Waste'!V$7:V$206,0))</f>
        <v>0</v>
      </c>
      <c r="AM52" s="252">
        <f t="array" ref="AM52">SUM(IF(('Actual Waste'!$C$7:$C$206=$B$48)*('Actual Waste'!$D$7:$D$206=$B52)*('Actual Waste'!$G$7:$G$206=$B$45),'Actual Waste'!U$7:U$206,0))+SUM(IF(('Actual Waste'!$C$7:$C$206=$B$48)*('Actual Waste'!$D$7:$D$206=$B52)*('Actual Waste'!$G$7:$G$206=$B$44),'Actual Waste'!W$7:W$206,0))</f>
        <v>0</v>
      </c>
      <c r="AN52" s="252">
        <f t="array" ref="AN52">SUM(IF(('Actual Waste'!$C$7:$C$206=$B$48)*('Actual Waste'!$D$7:$D$206=$B52)*('Actual Waste'!$G$7:$G$206=$B$45),'Actual Waste'!V$7:V$206,0))+SUM(IF(('Actual Waste'!$C$7:$C$206=$B$48)*('Actual Waste'!$D$7:$D$206=$B52)*('Actual Waste'!$G$7:$G$206=$B$44),'Actual Waste'!X$7:X$206,0))</f>
        <v>0</v>
      </c>
      <c r="AO52" s="252">
        <f t="array" ref="AO52">SUM(IF(('Actual Waste'!$C$7:$C$206=$B$48)*('Actual Waste'!$D$7:$D$206=$B52)*('Actual Waste'!$G$7:$G$206=$B$44),'Actual Waste'!U$7:U$206,0))-SUM(IF(('Actual Waste'!$C$7:$C$206=$B$48)*('Actual Waste'!$D$7:$D$206=$B52)*('Actual Waste'!$G$7:$G$206=$B$44),'Actual Waste'!W$7:W$206,0))</f>
        <v>0</v>
      </c>
      <c r="AP52" s="252">
        <f t="array" ref="AP52">SUM(IF(('Actual Waste'!$C$7:$C$206=$B$48)*('Actual Waste'!$D$7:$D$206=$B52)*('Actual Waste'!$G$7:$G$206=$B$44),'Actual Waste'!V$7:V$206,0))-SUM(IF(('Actual Waste'!$C$7:$C$206=$B$48)*('Actual Waste'!$D$7:$D$206=$B52)*('Actual Waste'!$G$7:$G$206=$B$44),'Actual Waste'!X$7:X$206,0))</f>
        <v>0</v>
      </c>
      <c r="AR52" s="100"/>
      <c r="AS52" s="99"/>
      <c r="AT52" s="100"/>
      <c r="AU52" s="99"/>
      <c r="AV52" s="100"/>
      <c r="AW52" s="99"/>
    </row>
    <row r="53" spans="2:49" x14ac:dyDescent="0.35">
      <c r="B53" s="31" t="str">
        <f t="shared" si="10"/>
        <v>Asbestos insulation (17 06 01*)</v>
      </c>
      <c r="C53" s="35"/>
      <c r="D53" s="35"/>
      <c r="E53" s="32">
        <f t="array" ref="E53">SUM(IF(('Estimated Waste'!$B$6:$B$205=$B$48)*('Estimated Waste'!$C$6:$C$205=$B53),'Estimated Waste'!M$6:M$205,0))</f>
        <v>0</v>
      </c>
      <c r="F53" s="219">
        <f t="array" ref="F53">SUM(IF(('Estimated Waste'!$B$6:$B$205=$B$48)*('Estimated Waste'!$C$6:$C$205=$B53),'Estimated Waste'!N$6:N$205,0))</f>
        <v>0</v>
      </c>
      <c r="G53" s="35"/>
      <c r="H53" s="256">
        <f t="shared" si="17"/>
        <v>0</v>
      </c>
      <c r="I53" s="249">
        <f t="shared" si="18"/>
        <v>0</v>
      </c>
      <c r="J53" s="99"/>
      <c r="K53" s="18">
        <f t="array" ref="K53">SUM(IF(('Estimated Waste'!$B$6:$B$205=$B$48)*('Estimated Waste'!$C$6:$C$205=$B53)*('Estimated Waste'!$D$6:$D$205=$B$42),'Estimated Waste'!M$6:M$205,0))</f>
        <v>0</v>
      </c>
      <c r="L53" s="18">
        <f t="array" ref="L53">SUM(IF(('Estimated Waste'!$B$6:$B$205=$B$48)*('Estimated Waste'!$C$6:$C$205=$B53)*('Estimated Waste'!$D$6:$D$205=$B$42),'Estimated Waste'!N$6:N$205,0))</f>
        <v>0</v>
      </c>
      <c r="M53" s="18">
        <f t="array" ref="M53">SUM(IF(('Estimated Waste'!$B$6:$B$205=$B$48)*('Estimated Waste'!$C$6:$C$205=$B53)*('Estimated Waste'!$D$6:$D$205=$B$43),'Estimated Waste'!M$6:M$205,0))</f>
        <v>0</v>
      </c>
      <c r="N53" s="18">
        <f t="array" ref="N53">SUM(IF(('Estimated Waste'!$B$6:$B$205=$B$48)*('Estimated Waste'!$C$6:$C$205=$B53)*('Estimated Waste'!$D$6:$D$205=$B$43),'Estimated Waste'!N$6:N$205,0))</f>
        <v>0</v>
      </c>
      <c r="O53" s="250"/>
      <c r="P53" s="251">
        <f t="array" ref="P53">SUM(IF(('Estimated Waste'!$B$6:$B$205=$B$48)*('Estimated Waste'!$C$6:$C$205=$B53)*('Estimated Waste'!$D$6:$D$205=$B$45),'Estimated Waste'!M$6:M$205,0))+SUM(IF(('Estimated Waste'!$B$6:$B$205=$B$48)*('Estimated Waste'!$C$6:$C$205=$B53)*('Estimated Waste'!$D$6:$D$205=$B$44),'Estimated Waste'!S$6:S$205,0))</f>
        <v>0</v>
      </c>
      <c r="Q53" s="251">
        <f t="array" ref="Q53">SUM(IF(('Estimated Waste'!$B$6:$B$205=$B$48)*('Estimated Waste'!$C$6:$C$205=$B53)*('Estimated Waste'!$D$6:$D$205=$B$45),'Estimated Waste'!N$6:N$205,0))+SUM(IF(('Estimated Waste'!$B$6:$B$205=$B$48)*('Estimated Waste'!$C$6:$C$205=$B53)*('Estimated Waste'!$D$6:$D$205=$B$44),'Estimated Waste'!T$6:T$205,0))</f>
        <v>0</v>
      </c>
      <c r="R53" s="190">
        <f t="array" ref="R53">SUM(IF(('Estimated Waste'!$B$6:$B$205=$B$48)*('Estimated Waste'!$C$6:$C$205=$B53)*('Estimated Waste'!$D$6:$D$205=$B$44),'Estimated Waste'!M$6:M$205,0))-SUM(IF(('Estimated Waste'!$B$6:$B$205=$B$48)*('Estimated Waste'!$C$6:$C$205=$B53)*('Estimated Waste'!$D$6:$D$205=$B$44),'Estimated Waste'!S$6:S$205,0))</f>
        <v>0</v>
      </c>
      <c r="S53" s="190">
        <f t="array" ref="S53">SUM(IF(('Estimated Waste'!$B$6:$B$205=$B$48)*('Estimated Waste'!$C$6:$C$205=$B53)*('Estimated Waste'!$D$6:$D$205=$B$44),'Estimated Waste'!N$6:N$205,0))-SUM(IF(('Estimated Waste'!$B$6:$B$205=$B$48)*('Estimated Waste'!$C$6:$C$205=$B53)*('Estimated Waste'!$D$6:$D$205=$B$44),'Estimated Waste'!T$6:T$205,0))</f>
        <v>0</v>
      </c>
      <c r="X53" s="100">
        <f t="shared" si="11"/>
        <v>0</v>
      </c>
      <c r="Y53" s="99">
        <f t="shared" si="12"/>
        <v>0</v>
      </c>
      <c r="Z53" s="100">
        <f t="shared" si="13"/>
        <v>0</v>
      </c>
      <c r="AA53" s="99">
        <f t="shared" si="14"/>
        <v>0</v>
      </c>
      <c r="AB53" s="100">
        <f t="shared" si="15"/>
        <v>0</v>
      </c>
      <c r="AC53" s="99">
        <f t="shared" si="16"/>
        <v>0</v>
      </c>
      <c r="AE53" s="252">
        <f t="array" ref="AE53">SUM(IF(('Actual Waste'!$C$7:$C$206=$B$48)*('Actual Waste'!$D$7:$D$206=$B53),'Actual Waste'!U$7:U$206,0))</f>
        <v>0</v>
      </c>
      <c r="AF53" s="252">
        <f t="array" ref="AF53">SUM(IF(('Actual Waste'!$C$7:$C$206=$B$48)*('Actual Waste'!$D$7:$D$206=$B53),'Actual Waste'!V$7:V$206,0))</f>
        <v>0</v>
      </c>
      <c r="AG53" s="99"/>
      <c r="AH53" s="252">
        <f t="array" ref="AH53">SUM(IF(('Actual Waste'!$C$7:$C$206=$B$48)*('Actual Waste'!$D$7:$D$206=$B53)*('Actual Waste'!$G$7:$G$206=$B$42),'Actual Waste'!U$7:U$206,0))</f>
        <v>0</v>
      </c>
      <c r="AI53" s="252">
        <f t="array" ref="AI53">SUM(IF(('Actual Waste'!$C$7:$C$206=$B$48)*('Actual Waste'!$D$7:$D$206=$B53)*('Actual Waste'!$G$7:$G$206=$B$42),'Actual Waste'!V$7:V$206,0))</f>
        <v>0</v>
      </c>
      <c r="AJ53" s="252">
        <f t="array" ref="AJ53">SUM(IF(('Actual Waste'!$C$7:$C$206=$B$48)*('Actual Waste'!$D$7:$D$206=$B53)*('Actual Waste'!$G$7:$G$206=$B$43),'Actual Waste'!U$7:U$206,0))</f>
        <v>0</v>
      </c>
      <c r="AK53" s="252">
        <f t="array" ref="AK53">SUM(IF(('Actual Waste'!$C$7:$C$206=$B$48)*('Actual Waste'!$D$7:$D$206=$B53)*('Actual Waste'!$G$7:$G$206=$B$43),'Actual Waste'!V$7:V$206,0))</f>
        <v>0</v>
      </c>
      <c r="AM53" s="252">
        <f t="array" ref="AM53">SUM(IF(('Actual Waste'!$C$7:$C$206=$B$48)*('Actual Waste'!$D$7:$D$206=$B53)*('Actual Waste'!$G$7:$G$206=$B$45),'Actual Waste'!U$7:U$206,0))+SUM(IF(('Actual Waste'!$C$7:$C$206=$B$48)*('Actual Waste'!$D$7:$D$206=$B53)*('Actual Waste'!$G$7:$G$206=$B$44),'Actual Waste'!W$7:W$206,0))</f>
        <v>0</v>
      </c>
      <c r="AN53" s="252">
        <f t="array" ref="AN53">SUM(IF(('Actual Waste'!$C$7:$C$206=$B$48)*('Actual Waste'!$D$7:$D$206=$B53)*('Actual Waste'!$G$7:$G$206=$B$45),'Actual Waste'!V$7:V$206,0))+SUM(IF(('Actual Waste'!$C$7:$C$206=$B$48)*('Actual Waste'!$D$7:$D$206=$B53)*('Actual Waste'!$G$7:$G$206=$B$44),'Actual Waste'!X$7:X$206,0))</f>
        <v>0</v>
      </c>
      <c r="AO53" s="252">
        <f t="array" ref="AO53">SUM(IF(('Actual Waste'!$C$7:$C$206=$B$48)*('Actual Waste'!$D$7:$D$206=$B53)*('Actual Waste'!$G$7:$G$206=$B$44),'Actual Waste'!U$7:U$206,0))-SUM(IF(('Actual Waste'!$C$7:$C$206=$B$48)*('Actual Waste'!$D$7:$D$206=$B53)*('Actual Waste'!$G$7:$G$206=$B$44),'Actual Waste'!W$7:W$206,0))</f>
        <v>0</v>
      </c>
      <c r="AP53" s="252">
        <f t="array" ref="AP53">SUM(IF(('Actual Waste'!$C$7:$C$206=$B$48)*('Actual Waste'!$D$7:$D$206=$B53)*('Actual Waste'!$G$7:$G$206=$B$44),'Actual Waste'!V$7:V$206,0))-SUM(IF(('Actual Waste'!$C$7:$C$206=$B$48)*('Actual Waste'!$D$7:$D$206=$B53)*('Actual Waste'!$G$7:$G$206=$B$44),'Actual Waste'!X$7:X$206,0))</f>
        <v>0</v>
      </c>
      <c r="AR53" s="100"/>
      <c r="AS53" s="99"/>
      <c r="AT53" s="100"/>
      <c r="AU53" s="99"/>
      <c r="AV53" s="100"/>
      <c r="AW53" s="99"/>
    </row>
    <row r="54" spans="2:49" x14ac:dyDescent="0.35">
      <c r="B54" s="31" t="str">
        <f t="shared" si="10"/>
        <v>Asphalt (17 03 02)</v>
      </c>
      <c r="C54" s="35"/>
      <c r="D54" s="35"/>
      <c r="E54" s="32">
        <f t="array" ref="E54">SUM(IF(('Estimated Waste'!$B$6:$B$205=$B$48)*('Estimated Waste'!$C$6:$C$205=$B54),'Estimated Waste'!M$6:M$205,0))</f>
        <v>0</v>
      </c>
      <c r="F54" s="219">
        <f t="array" ref="F54">SUM(IF(('Estimated Waste'!$B$6:$B$205=$B$48)*('Estimated Waste'!$C$6:$C$205=$B54),'Estimated Waste'!N$6:N$205,0))</f>
        <v>0</v>
      </c>
      <c r="G54" s="35"/>
      <c r="H54" s="256">
        <f>E54</f>
        <v>0</v>
      </c>
      <c r="I54" s="249">
        <f>F54</f>
        <v>0</v>
      </c>
      <c r="J54" s="99"/>
      <c r="K54" s="18">
        <f t="array" ref="K54">SUM(IF(('Estimated Waste'!$B$6:$B$205=$B$48)*('Estimated Waste'!$C$6:$C$205=$B54)*('Estimated Waste'!$D$6:$D$205=$B$42),'Estimated Waste'!M$6:M$205,0))</f>
        <v>0</v>
      </c>
      <c r="L54" s="18">
        <f t="array" ref="L54">SUM(IF(('Estimated Waste'!$B$6:$B$205=$B$48)*('Estimated Waste'!$C$6:$C$205=$B54)*('Estimated Waste'!$D$6:$D$205=$B$42),'Estimated Waste'!N$6:N$205,0))</f>
        <v>0</v>
      </c>
      <c r="M54" s="18">
        <f t="array" ref="M54">SUM(IF(('Estimated Waste'!$B$6:$B$205=$B$48)*('Estimated Waste'!$C$6:$C$205=$B54)*('Estimated Waste'!$D$6:$D$205=$B$43),'Estimated Waste'!M$6:M$205,0))</f>
        <v>0</v>
      </c>
      <c r="N54" s="18">
        <f t="array" ref="N54">SUM(IF(('Estimated Waste'!$B$6:$B$205=$B$48)*('Estimated Waste'!$C$6:$C$205=$B54)*('Estimated Waste'!$D$6:$D$205=$B$43),'Estimated Waste'!N$6:N$205,0))</f>
        <v>0</v>
      </c>
      <c r="O54" s="250"/>
      <c r="P54" s="251">
        <f t="array" ref="P54">SUM(IF(('Estimated Waste'!$B$6:$B$205=$B$48)*('Estimated Waste'!$C$6:$C$205=$B54)*('Estimated Waste'!$D$6:$D$205=$B$45),'Estimated Waste'!M$6:M$205,0))+SUM(IF(('Estimated Waste'!$B$6:$B$205=$B$48)*('Estimated Waste'!$C$6:$C$205=$B54)*('Estimated Waste'!$D$6:$D$205=$B$44),'Estimated Waste'!S$6:S$205,0))</f>
        <v>0</v>
      </c>
      <c r="Q54" s="251">
        <f t="array" ref="Q54">SUM(IF(('Estimated Waste'!$B$6:$B$205=$B$48)*('Estimated Waste'!$C$6:$C$205=$B54)*('Estimated Waste'!$D$6:$D$205=$B$45),'Estimated Waste'!N$6:N$205,0))+SUM(IF(('Estimated Waste'!$B$6:$B$205=$B$48)*('Estimated Waste'!$C$6:$C$205=$B54)*('Estimated Waste'!$D$6:$D$205=$B$44),'Estimated Waste'!T$6:T$205,0))</f>
        <v>0</v>
      </c>
      <c r="R54" s="190">
        <f t="array" ref="R54">SUM(IF(('Estimated Waste'!$B$6:$B$205=$B$48)*('Estimated Waste'!$C$6:$C$205=$B54)*('Estimated Waste'!$D$6:$D$205=$B$44),'Estimated Waste'!M$6:M$205,0))-SUM(IF(('Estimated Waste'!$B$6:$B$205=$B$48)*('Estimated Waste'!$C$6:$C$205=$B54)*('Estimated Waste'!$D$6:$D$205=$B$44),'Estimated Waste'!S$6:S$205,0))</f>
        <v>0</v>
      </c>
      <c r="S54" s="190">
        <f t="array" ref="S54">SUM(IF(('Estimated Waste'!$B$6:$B$205=$B$48)*('Estimated Waste'!$C$6:$C$205=$B54)*('Estimated Waste'!$D$6:$D$205=$B$44),'Estimated Waste'!N$6:N$205,0))-SUM(IF(('Estimated Waste'!$B$6:$B$205=$B$48)*('Estimated Waste'!$C$6:$C$205=$B54)*('Estimated Waste'!$D$6:$D$205=$B$44),'Estimated Waste'!T$6:T$205,0))</f>
        <v>0</v>
      </c>
      <c r="X54" s="100">
        <f t="shared" si="11"/>
        <v>0</v>
      </c>
      <c r="Y54" s="99">
        <f t="shared" si="12"/>
        <v>0</v>
      </c>
      <c r="Z54" s="100">
        <f t="shared" si="13"/>
        <v>0</v>
      </c>
      <c r="AA54" s="99">
        <f t="shared" si="14"/>
        <v>0</v>
      </c>
      <c r="AB54" s="100">
        <f t="shared" si="15"/>
        <v>0</v>
      </c>
      <c r="AC54" s="99">
        <f t="shared" si="16"/>
        <v>0</v>
      </c>
      <c r="AE54" s="252">
        <f t="array" ref="AE54">SUM(IF(('Actual Waste'!$C$7:$C$206=$B$48)*('Actual Waste'!$D$7:$D$206=$B54),'Actual Waste'!U$7:U$206,0))</f>
        <v>0</v>
      </c>
      <c r="AF54" s="252">
        <f t="array" ref="AF54">SUM(IF(('Actual Waste'!$C$7:$C$206=$B$48)*('Actual Waste'!$D$7:$D$206=$B54),'Actual Waste'!V$7:V$206,0))</f>
        <v>0</v>
      </c>
      <c r="AG54" s="99"/>
      <c r="AH54" s="252">
        <f t="array" ref="AH54">SUM(IF(('Actual Waste'!$C$7:$C$206=$B$48)*('Actual Waste'!$D$7:$D$206=$B54)*('Actual Waste'!$G$7:$G$206=$B$42),'Actual Waste'!U$7:U$206,0))</f>
        <v>0</v>
      </c>
      <c r="AI54" s="252">
        <f t="array" ref="AI54">SUM(IF(('Actual Waste'!$C$7:$C$206=$B$48)*('Actual Waste'!$D$7:$D$206=$B54)*('Actual Waste'!$G$7:$G$206=$B$42),'Actual Waste'!V$7:V$206,0))</f>
        <v>0</v>
      </c>
      <c r="AJ54" s="252">
        <f t="array" ref="AJ54">SUM(IF(('Actual Waste'!$C$7:$C$206=$B$48)*('Actual Waste'!$D$7:$D$206=$B54)*('Actual Waste'!$G$7:$G$206=$B$43),'Actual Waste'!U$7:U$206,0))</f>
        <v>0</v>
      </c>
      <c r="AK54" s="252">
        <f t="array" ref="AK54">SUM(IF(('Actual Waste'!$C$7:$C$206=$B$48)*('Actual Waste'!$D$7:$D$206=$B54)*('Actual Waste'!$G$7:$G$206=$B$43),'Actual Waste'!V$7:V$206,0))</f>
        <v>0</v>
      </c>
      <c r="AM54" s="252">
        <f t="array" ref="AM54">SUM(IF(('Actual Waste'!$C$7:$C$206=$B$48)*('Actual Waste'!$D$7:$D$206=$B54)*('Actual Waste'!$G$7:$G$206=$B$45),'Actual Waste'!U$7:U$206,0))+SUM(IF(('Actual Waste'!$C$7:$C$206=$B$48)*('Actual Waste'!$D$7:$D$206=$B54)*('Actual Waste'!$G$7:$G$206=$B$44),'Actual Waste'!W$7:W$206,0))</f>
        <v>0</v>
      </c>
      <c r="AN54" s="252">
        <f t="array" ref="AN54">SUM(IF(('Actual Waste'!$C$7:$C$206=$B$48)*('Actual Waste'!$D$7:$D$206=$B54)*('Actual Waste'!$G$7:$G$206=$B$45),'Actual Waste'!V$7:V$206,0))+SUM(IF(('Actual Waste'!$C$7:$C$206=$B$48)*('Actual Waste'!$D$7:$D$206=$B54)*('Actual Waste'!$G$7:$G$206=$B$44),'Actual Waste'!X$7:X$206,0))</f>
        <v>0</v>
      </c>
      <c r="AO54" s="252">
        <f t="array" ref="AO54">SUM(IF(('Actual Waste'!$C$7:$C$206=$B$48)*('Actual Waste'!$D$7:$D$206=$B54)*('Actual Waste'!$G$7:$G$206=$B$44),'Actual Waste'!U$7:U$206,0))-SUM(IF(('Actual Waste'!$C$7:$C$206=$B$48)*('Actual Waste'!$D$7:$D$206=$B54)*('Actual Waste'!$G$7:$G$206=$B$44),'Actual Waste'!W$7:W$206,0))</f>
        <v>0</v>
      </c>
      <c r="AP54" s="252">
        <f t="array" ref="AP54">SUM(IF(('Actual Waste'!$C$7:$C$206=$B$48)*('Actual Waste'!$D$7:$D$206=$B54)*('Actual Waste'!$G$7:$G$206=$B$44),'Actual Waste'!V$7:V$206,0))-SUM(IF(('Actual Waste'!$C$7:$C$206=$B$48)*('Actual Waste'!$D$7:$D$206=$B54)*('Actual Waste'!$G$7:$G$206=$B$44),'Actual Waste'!X$7:X$206,0))</f>
        <v>0</v>
      </c>
      <c r="AR54" s="100"/>
      <c r="AS54" s="99"/>
      <c r="AT54" s="100"/>
      <c r="AU54" s="99"/>
      <c r="AV54" s="100"/>
      <c r="AW54" s="99"/>
    </row>
    <row r="55" spans="2:49" x14ac:dyDescent="0.35">
      <c r="B55" s="31" t="str">
        <f t="shared" si="10"/>
        <v>Batteries (Hazardous) (20 01 33*)</v>
      </c>
      <c r="C55" s="35"/>
      <c r="D55" s="35"/>
      <c r="E55" s="32">
        <f t="array" ref="E55">SUM(IF(('Estimated Waste'!$B$6:$B$205=$B$48)*('Estimated Waste'!$C$6:$C$205=$B55),'Estimated Waste'!M$6:M$205,0))</f>
        <v>0</v>
      </c>
      <c r="F55" s="219">
        <f t="array" ref="F55">SUM(IF(('Estimated Waste'!$B$6:$B$205=$B$48)*('Estimated Waste'!$C$6:$C$205=$B55),'Estimated Waste'!N$6:N$205,0))</f>
        <v>0</v>
      </c>
      <c r="G55" s="35"/>
      <c r="H55" s="256">
        <f t="shared" si="17"/>
        <v>0</v>
      </c>
      <c r="I55" s="249">
        <f t="shared" si="18"/>
        <v>0</v>
      </c>
      <c r="J55" s="99"/>
      <c r="K55" s="18">
        <f t="array" ref="K55">SUM(IF(('Estimated Waste'!$B$6:$B$205=$B$48)*('Estimated Waste'!$C$6:$C$205=$B55)*('Estimated Waste'!$D$6:$D$205=$B$42),'Estimated Waste'!M$6:M$205,0))</f>
        <v>0</v>
      </c>
      <c r="L55" s="18">
        <f t="array" ref="L55">SUM(IF(('Estimated Waste'!$B$6:$B$205=$B$48)*('Estimated Waste'!$C$6:$C$205=$B55)*('Estimated Waste'!$D$6:$D$205=$B$42),'Estimated Waste'!N$6:N$205,0))</f>
        <v>0</v>
      </c>
      <c r="M55" s="18">
        <f t="array" ref="M55">SUM(IF(('Estimated Waste'!$B$6:$B$205=$B$48)*('Estimated Waste'!$C$6:$C$205=$B55)*('Estimated Waste'!$D$6:$D$205=$B$43),'Estimated Waste'!M$6:M$205,0))</f>
        <v>0</v>
      </c>
      <c r="N55" s="18">
        <f t="array" ref="N55">SUM(IF(('Estimated Waste'!$B$6:$B$205=$B$48)*('Estimated Waste'!$C$6:$C$205=$B55)*('Estimated Waste'!$D$6:$D$205=$B$43),'Estimated Waste'!N$6:N$205,0))</f>
        <v>0</v>
      </c>
      <c r="O55" s="250"/>
      <c r="P55" s="251">
        <f t="array" ref="P55">SUM(IF(('Estimated Waste'!$B$6:$B$205=$B$48)*('Estimated Waste'!$C$6:$C$205=$B55)*('Estimated Waste'!$D$6:$D$205=$B$45),'Estimated Waste'!M$6:M$205,0))+SUM(IF(('Estimated Waste'!$B$6:$B$205=$B$48)*('Estimated Waste'!$C$6:$C$205=$B55)*('Estimated Waste'!$D$6:$D$205=$B$44),'Estimated Waste'!S$6:S$205,0))</f>
        <v>0</v>
      </c>
      <c r="Q55" s="251">
        <f t="array" ref="Q55">SUM(IF(('Estimated Waste'!$B$6:$B$205=$B$48)*('Estimated Waste'!$C$6:$C$205=$B55)*('Estimated Waste'!$D$6:$D$205=$B$45),'Estimated Waste'!N$6:N$205,0))+SUM(IF(('Estimated Waste'!$B$6:$B$205=$B$48)*('Estimated Waste'!$C$6:$C$205=$B55)*('Estimated Waste'!$D$6:$D$205=$B$44),'Estimated Waste'!T$6:T$205,0))</f>
        <v>0</v>
      </c>
      <c r="R55" s="190">
        <f t="array" ref="R55">SUM(IF(('Estimated Waste'!$B$6:$B$205=$B$48)*('Estimated Waste'!$C$6:$C$205=$B55)*('Estimated Waste'!$D$6:$D$205=$B$44),'Estimated Waste'!M$6:M$205,0))-SUM(IF(('Estimated Waste'!$B$6:$B$205=$B$48)*('Estimated Waste'!$C$6:$C$205=$B55)*('Estimated Waste'!$D$6:$D$205=$B$44),'Estimated Waste'!S$6:S$205,0))</f>
        <v>0</v>
      </c>
      <c r="S55" s="190">
        <f t="array" ref="S55">SUM(IF(('Estimated Waste'!$B$6:$B$205=$B$48)*('Estimated Waste'!$C$6:$C$205=$B55)*('Estimated Waste'!$D$6:$D$205=$B$44),'Estimated Waste'!N$6:N$205,0))-SUM(IF(('Estimated Waste'!$B$6:$B$205=$B$48)*('Estimated Waste'!$C$6:$C$205=$B55)*('Estimated Waste'!$D$6:$D$205=$B$44),'Estimated Waste'!T$6:T$205,0))</f>
        <v>0</v>
      </c>
      <c r="X55" s="100">
        <f t="shared" si="11"/>
        <v>0</v>
      </c>
      <c r="Y55" s="99">
        <f t="shared" si="12"/>
        <v>0</v>
      </c>
      <c r="Z55" s="100">
        <f t="shared" si="13"/>
        <v>0</v>
      </c>
      <c r="AA55" s="99">
        <f t="shared" si="14"/>
        <v>0</v>
      </c>
      <c r="AB55" s="100">
        <f t="shared" si="15"/>
        <v>0</v>
      </c>
      <c r="AC55" s="99">
        <f t="shared" si="16"/>
        <v>0</v>
      </c>
      <c r="AE55" s="252">
        <f t="array" ref="AE55">SUM(IF(('Actual Waste'!$C$7:$C$206=$B$48)*('Actual Waste'!$D$7:$D$206=$B55),'Actual Waste'!U$7:U$206,0))</f>
        <v>0</v>
      </c>
      <c r="AF55" s="252">
        <f t="array" ref="AF55">SUM(IF(('Actual Waste'!$C$7:$C$206=$B$48)*('Actual Waste'!$D$7:$D$206=$B55),'Actual Waste'!V$7:V$206,0))</f>
        <v>0</v>
      </c>
      <c r="AG55" s="99"/>
      <c r="AH55" s="252">
        <f t="array" ref="AH55">SUM(IF(('Actual Waste'!$C$7:$C$206=$B$48)*('Actual Waste'!$D$7:$D$206=$B55)*('Actual Waste'!$G$7:$G$206=$B$42),'Actual Waste'!U$7:U$206,0))</f>
        <v>0</v>
      </c>
      <c r="AI55" s="252">
        <f t="array" ref="AI55">SUM(IF(('Actual Waste'!$C$7:$C$206=$B$48)*('Actual Waste'!$D$7:$D$206=$B55)*('Actual Waste'!$G$7:$G$206=$B$42),'Actual Waste'!V$7:V$206,0))</f>
        <v>0</v>
      </c>
      <c r="AJ55" s="252">
        <f t="array" ref="AJ55">SUM(IF(('Actual Waste'!$C$7:$C$206=$B$48)*('Actual Waste'!$D$7:$D$206=$B55)*('Actual Waste'!$G$7:$G$206=$B$43),'Actual Waste'!U$7:U$206,0))</f>
        <v>0</v>
      </c>
      <c r="AK55" s="252">
        <f t="array" ref="AK55">SUM(IF(('Actual Waste'!$C$7:$C$206=$B$48)*('Actual Waste'!$D$7:$D$206=$B55)*('Actual Waste'!$G$7:$G$206=$B$43),'Actual Waste'!V$7:V$206,0))</f>
        <v>0</v>
      </c>
      <c r="AM55" s="252">
        <f t="array" ref="AM55">SUM(IF(('Actual Waste'!$C$7:$C$206=$B$48)*('Actual Waste'!$D$7:$D$206=$B55)*('Actual Waste'!$G$7:$G$206=$B$45),'Actual Waste'!U$7:U$206,0))+SUM(IF(('Actual Waste'!$C$7:$C$206=$B$48)*('Actual Waste'!$D$7:$D$206=$B55)*('Actual Waste'!$G$7:$G$206=$B$44),'Actual Waste'!W$7:W$206,0))</f>
        <v>0</v>
      </c>
      <c r="AN55" s="252">
        <f t="array" ref="AN55">SUM(IF(('Actual Waste'!$C$7:$C$206=$B$48)*('Actual Waste'!$D$7:$D$206=$B55)*('Actual Waste'!$G$7:$G$206=$B$45),'Actual Waste'!V$7:V$206,0))+SUM(IF(('Actual Waste'!$C$7:$C$206=$B$48)*('Actual Waste'!$D$7:$D$206=$B55)*('Actual Waste'!$G$7:$G$206=$B$44),'Actual Waste'!X$7:X$206,0))</f>
        <v>0</v>
      </c>
      <c r="AO55" s="252">
        <f t="array" ref="AO55">SUM(IF(('Actual Waste'!$C$7:$C$206=$B$48)*('Actual Waste'!$D$7:$D$206=$B55)*('Actual Waste'!$G$7:$G$206=$B$44),'Actual Waste'!U$7:U$206,0))-SUM(IF(('Actual Waste'!$C$7:$C$206=$B$48)*('Actual Waste'!$D$7:$D$206=$B55)*('Actual Waste'!$G$7:$G$206=$B$44),'Actual Waste'!W$7:W$206,0))</f>
        <v>0</v>
      </c>
      <c r="AP55" s="252">
        <f t="array" ref="AP55">SUM(IF(('Actual Waste'!$C$7:$C$206=$B$48)*('Actual Waste'!$D$7:$D$206=$B55)*('Actual Waste'!$G$7:$G$206=$B$44),'Actual Waste'!V$7:V$206,0))-SUM(IF(('Actual Waste'!$C$7:$C$206=$B$48)*('Actual Waste'!$D$7:$D$206=$B55)*('Actual Waste'!$G$7:$G$206=$B$44),'Actual Waste'!X$7:X$206,0))</f>
        <v>0</v>
      </c>
      <c r="AR55" s="100"/>
      <c r="AS55" s="99"/>
      <c r="AT55" s="100"/>
      <c r="AU55" s="99"/>
      <c r="AV55" s="100"/>
      <c r="AW55" s="99"/>
    </row>
    <row r="56" spans="2:49" x14ac:dyDescent="0.35">
      <c r="B56" s="31" t="str">
        <f t="shared" si="10"/>
        <v xml:space="preserve">Batteries (Non-hazardous) (20 01 04)    </v>
      </c>
      <c r="C56" s="35"/>
      <c r="D56" s="35"/>
      <c r="E56" s="32">
        <f t="array" ref="E56">SUM(IF(('Estimated Waste'!$B$6:$B$205=$B$48)*('Estimated Waste'!$C$6:$C$205=$B56),'Estimated Waste'!M$6:M$205,0))</f>
        <v>0</v>
      </c>
      <c r="F56" s="219">
        <f t="array" ref="F56">SUM(IF(('Estimated Waste'!$B$6:$B$205=$B$48)*('Estimated Waste'!$C$6:$C$205=$B56),'Estimated Waste'!N$6:N$205,0))</f>
        <v>0</v>
      </c>
      <c r="G56" s="35"/>
      <c r="H56" s="256">
        <f t="shared" si="17"/>
        <v>0</v>
      </c>
      <c r="I56" s="249">
        <f t="shared" si="18"/>
        <v>0</v>
      </c>
      <c r="J56" s="99"/>
      <c r="K56" s="18">
        <f t="array" ref="K56">SUM(IF(('Estimated Waste'!$B$6:$B$205=$B$48)*('Estimated Waste'!$C$6:$C$205=$B56)*('Estimated Waste'!$D$6:$D$205=$B$42),'Estimated Waste'!M$6:M$205,0))</f>
        <v>0</v>
      </c>
      <c r="L56" s="18">
        <f t="array" ref="L56">SUM(IF(('Estimated Waste'!$B$6:$B$205=$B$48)*('Estimated Waste'!$C$6:$C$205=$B56)*('Estimated Waste'!$D$6:$D$205=$B$42),'Estimated Waste'!N$6:N$205,0))</f>
        <v>0</v>
      </c>
      <c r="M56" s="18">
        <f t="array" ref="M56">SUM(IF(('Estimated Waste'!$B$6:$B$205=$B$48)*('Estimated Waste'!$C$6:$C$205=$B56)*('Estimated Waste'!$D$6:$D$205=$B$43),'Estimated Waste'!M$6:M$205,0))</f>
        <v>0</v>
      </c>
      <c r="N56" s="18">
        <f t="array" ref="N56">SUM(IF(('Estimated Waste'!$B$6:$B$205=$B$48)*('Estimated Waste'!$C$6:$C$205=$B56)*('Estimated Waste'!$D$6:$D$205=$B$43),'Estimated Waste'!N$6:N$205,0))</f>
        <v>0</v>
      </c>
      <c r="O56" s="250"/>
      <c r="P56" s="251">
        <f t="array" ref="P56">SUM(IF(('Estimated Waste'!$B$6:$B$205=$B$48)*('Estimated Waste'!$C$6:$C$205=$B56)*('Estimated Waste'!$D$6:$D$205=$B$45),'Estimated Waste'!M$6:M$205,0))+SUM(IF(('Estimated Waste'!$B$6:$B$205=$B$48)*('Estimated Waste'!$C$6:$C$205=$B56)*('Estimated Waste'!$D$6:$D$205=$B$44),'Estimated Waste'!S$6:S$205,0))</f>
        <v>0</v>
      </c>
      <c r="Q56" s="251">
        <f t="array" ref="Q56">SUM(IF(('Estimated Waste'!$B$6:$B$205=$B$48)*('Estimated Waste'!$C$6:$C$205=$B56)*('Estimated Waste'!$D$6:$D$205=$B$45),'Estimated Waste'!N$6:N$205,0))+SUM(IF(('Estimated Waste'!$B$6:$B$205=$B$48)*('Estimated Waste'!$C$6:$C$205=$B56)*('Estimated Waste'!$D$6:$D$205=$B$44),'Estimated Waste'!T$6:T$205,0))</f>
        <v>0</v>
      </c>
      <c r="R56" s="190">
        <f t="array" ref="R56">SUM(IF(('Estimated Waste'!$B$6:$B$205=$B$48)*('Estimated Waste'!$C$6:$C$205=$B56)*('Estimated Waste'!$D$6:$D$205=$B$44),'Estimated Waste'!M$6:M$205,0))-SUM(IF(('Estimated Waste'!$B$6:$B$205=$B$48)*('Estimated Waste'!$C$6:$C$205=$B56)*('Estimated Waste'!$D$6:$D$205=$B$44),'Estimated Waste'!S$6:S$205,0))</f>
        <v>0</v>
      </c>
      <c r="S56" s="190">
        <f t="array" ref="S56">SUM(IF(('Estimated Waste'!$B$6:$B$205=$B$48)*('Estimated Waste'!$C$6:$C$205=$B56)*('Estimated Waste'!$D$6:$D$205=$B$44),'Estimated Waste'!N$6:N$205,0))-SUM(IF(('Estimated Waste'!$B$6:$B$205=$B$48)*('Estimated Waste'!$C$6:$C$205=$B56)*('Estimated Waste'!$D$6:$D$205=$B$44),'Estimated Waste'!T$6:T$205,0))</f>
        <v>0</v>
      </c>
      <c r="X56" s="100">
        <f t="shared" si="11"/>
        <v>0</v>
      </c>
      <c r="Y56" s="99">
        <f t="shared" si="12"/>
        <v>0</v>
      </c>
      <c r="Z56" s="100">
        <f t="shared" si="13"/>
        <v>0</v>
      </c>
      <c r="AA56" s="99">
        <f t="shared" si="14"/>
        <v>0</v>
      </c>
      <c r="AB56" s="100">
        <f t="shared" si="15"/>
        <v>0</v>
      </c>
      <c r="AC56" s="99">
        <f t="shared" si="16"/>
        <v>0</v>
      </c>
      <c r="AE56" s="252">
        <f t="array" ref="AE56">SUM(IF(('Actual Waste'!$C$7:$C$206=$B$48)*('Actual Waste'!$D$7:$D$206=$B56),'Actual Waste'!U$7:U$206,0))</f>
        <v>0</v>
      </c>
      <c r="AF56" s="252">
        <f t="array" ref="AF56">SUM(IF(('Actual Waste'!$C$7:$C$206=$B$48)*('Actual Waste'!$D$7:$D$206=$B56),'Actual Waste'!V$7:V$206,0))</f>
        <v>0</v>
      </c>
      <c r="AG56" s="99"/>
      <c r="AH56" s="252">
        <f t="array" ref="AH56">SUM(IF(('Actual Waste'!$C$7:$C$206=$B$48)*('Actual Waste'!$D$7:$D$206=$B56)*('Actual Waste'!$G$7:$G$206=$B$42),'Actual Waste'!U$7:U$206,0))</f>
        <v>0</v>
      </c>
      <c r="AI56" s="252">
        <f t="array" ref="AI56">SUM(IF(('Actual Waste'!$C$7:$C$206=$B$48)*('Actual Waste'!$D$7:$D$206=$B56)*('Actual Waste'!$G$7:$G$206=$B$42),'Actual Waste'!V$7:V$206,0))</f>
        <v>0</v>
      </c>
      <c r="AJ56" s="252">
        <f t="array" ref="AJ56">SUM(IF(('Actual Waste'!$C$7:$C$206=$B$48)*('Actual Waste'!$D$7:$D$206=$B56)*('Actual Waste'!$G$7:$G$206=$B$43),'Actual Waste'!U$7:U$206,0))</f>
        <v>0</v>
      </c>
      <c r="AK56" s="252">
        <f t="array" ref="AK56">SUM(IF(('Actual Waste'!$C$7:$C$206=$B$48)*('Actual Waste'!$D$7:$D$206=$B56)*('Actual Waste'!$G$7:$G$206=$B$43),'Actual Waste'!V$7:V$206,0))</f>
        <v>0</v>
      </c>
      <c r="AM56" s="252">
        <f t="array" ref="AM56">SUM(IF(('Actual Waste'!$C$7:$C$206=$B$48)*('Actual Waste'!$D$7:$D$206=$B56)*('Actual Waste'!$G$7:$G$206=$B$45),'Actual Waste'!U$7:U$206,0))+SUM(IF(('Actual Waste'!$C$7:$C$206=$B$48)*('Actual Waste'!$D$7:$D$206=$B56)*('Actual Waste'!$G$7:$G$206=$B$44),'Actual Waste'!W$7:W$206,0))</f>
        <v>0</v>
      </c>
      <c r="AN56" s="252">
        <f t="array" ref="AN56">SUM(IF(('Actual Waste'!$C$7:$C$206=$B$48)*('Actual Waste'!$D$7:$D$206=$B56)*('Actual Waste'!$G$7:$G$206=$B$45),'Actual Waste'!V$7:V$206,0))+SUM(IF(('Actual Waste'!$C$7:$C$206=$B$48)*('Actual Waste'!$D$7:$D$206=$B56)*('Actual Waste'!$G$7:$G$206=$B$44),'Actual Waste'!X$7:X$206,0))</f>
        <v>0</v>
      </c>
      <c r="AO56" s="252">
        <f t="array" ref="AO56">SUM(IF(('Actual Waste'!$C$7:$C$206=$B$48)*('Actual Waste'!$D$7:$D$206=$B56)*('Actual Waste'!$G$7:$G$206=$B$44),'Actual Waste'!U$7:U$206,0))-SUM(IF(('Actual Waste'!$C$7:$C$206=$B$48)*('Actual Waste'!$D$7:$D$206=$B56)*('Actual Waste'!$G$7:$G$206=$B$44),'Actual Waste'!W$7:W$206,0))</f>
        <v>0</v>
      </c>
      <c r="AP56" s="252">
        <f t="array" ref="AP56">SUM(IF(('Actual Waste'!$C$7:$C$206=$B$48)*('Actual Waste'!$D$7:$D$206=$B56)*('Actual Waste'!$G$7:$G$206=$B$44),'Actual Waste'!V$7:V$206,0))-SUM(IF(('Actual Waste'!$C$7:$C$206=$B$48)*('Actual Waste'!$D$7:$D$206=$B56)*('Actual Waste'!$G$7:$G$206=$B$44),'Actual Waste'!X$7:X$206,0))</f>
        <v>0</v>
      </c>
      <c r="AR56" s="100"/>
      <c r="AS56" s="99"/>
      <c r="AT56" s="100"/>
      <c r="AU56" s="99"/>
      <c r="AV56" s="100"/>
      <c r="AW56" s="99"/>
    </row>
    <row r="57" spans="2:49" x14ac:dyDescent="0.35">
      <c r="B57" s="31" t="str">
        <f t="shared" si="10"/>
        <v>Biodegradable/garden waste (20 02 01)</v>
      </c>
      <c r="C57" s="35"/>
      <c r="D57" s="35"/>
      <c r="E57" s="32">
        <f t="array" ref="E57">SUM(IF(('Estimated Waste'!$B$6:$B$205=$B$48)*('Estimated Waste'!$C$6:$C$205=$B57),'Estimated Waste'!M$6:M$205,0))</f>
        <v>0</v>
      </c>
      <c r="F57" s="219">
        <f t="array" ref="F57">SUM(IF(('Estimated Waste'!$B$6:$B$205=$B$48)*('Estimated Waste'!$C$6:$C$205=$B57),'Estimated Waste'!N$6:N$205,0))</f>
        <v>0</v>
      </c>
      <c r="G57" s="35"/>
      <c r="H57" s="256">
        <f t="shared" si="17"/>
        <v>0</v>
      </c>
      <c r="I57" s="249">
        <f t="shared" si="18"/>
        <v>0</v>
      </c>
      <c r="J57" s="99"/>
      <c r="K57" s="18">
        <f t="array" ref="K57">SUM(IF(('Estimated Waste'!$B$6:$B$205=$B$48)*('Estimated Waste'!$C$6:$C$205=$B57)*('Estimated Waste'!$D$6:$D$205=$B$42),'Estimated Waste'!M$6:M$205,0))</f>
        <v>0</v>
      </c>
      <c r="L57" s="18">
        <f t="array" ref="L57">SUM(IF(('Estimated Waste'!$B$6:$B$205=$B$48)*('Estimated Waste'!$C$6:$C$205=$B57)*('Estimated Waste'!$D$6:$D$205=$B$42),'Estimated Waste'!N$6:N$205,0))</f>
        <v>0</v>
      </c>
      <c r="M57" s="18">
        <f t="array" ref="M57">SUM(IF(('Estimated Waste'!$B$6:$B$205=$B$48)*('Estimated Waste'!$C$6:$C$205=$B57)*('Estimated Waste'!$D$6:$D$205=$B$43),'Estimated Waste'!M$6:M$205,0))</f>
        <v>0</v>
      </c>
      <c r="N57" s="18">
        <f t="array" ref="N57">SUM(IF(('Estimated Waste'!$B$6:$B$205=$B$48)*('Estimated Waste'!$C$6:$C$205=$B57)*('Estimated Waste'!$D$6:$D$205=$B$43),'Estimated Waste'!N$6:N$205,0))</f>
        <v>0</v>
      </c>
      <c r="O57" s="250"/>
      <c r="P57" s="251">
        <f t="array" ref="P57">SUM(IF(('Estimated Waste'!$B$6:$B$205=$B$48)*('Estimated Waste'!$C$6:$C$205=$B57)*('Estimated Waste'!$D$6:$D$205=$B$45),'Estimated Waste'!M$6:M$205,0))+SUM(IF(('Estimated Waste'!$B$6:$B$205=$B$48)*('Estimated Waste'!$C$6:$C$205=$B57)*('Estimated Waste'!$D$6:$D$205=$B$44),'Estimated Waste'!S$6:S$205,0))</f>
        <v>0</v>
      </c>
      <c r="Q57" s="251">
        <f t="array" ref="Q57">SUM(IF(('Estimated Waste'!$B$6:$B$205=$B$48)*('Estimated Waste'!$C$6:$C$205=$B57)*('Estimated Waste'!$D$6:$D$205=$B$45),'Estimated Waste'!N$6:N$205,0))+SUM(IF(('Estimated Waste'!$B$6:$B$205=$B$48)*('Estimated Waste'!$C$6:$C$205=$B57)*('Estimated Waste'!$D$6:$D$205=$B$44),'Estimated Waste'!T$6:T$205,0))</f>
        <v>0</v>
      </c>
      <c r="R57" s="190">
        <f t="array" ref="R57">SUM(IF(('Estimated Waste'!$B$6:$B$205=$B$48)*('Estimated Waste'!$C$6:$C$205=$B57)*('Estimated Waste'!$D$6:$D$205=$B$44),'Estimated Waste'!M$6:M$205,0))-SUM(IF(('Estimated Waste'!$B$6:$B$205=$B$48)*('Estimated Waste'!$C$6:$C$205=$B57)*('Estimated Waste'!$D$6:$D$205=$B$44),'Estimated Waste'!S$6:S$205,0))</f>
        <v>0</v>
      </c>
      <c r="S57" s="190">
        <f t="array" ref="S57">SUM(IF(('Estimated Waste'!$B$6:$B$205=$B$48)*('Estimated Waste'!$C$6:$C$205=$B57)*('Estimated Waste'!$D$6:$D$205=$B$44),'Estimated Waste'!N$6:N$205,0))-SUM(IF(('Estimated Waste'!$B$6:$B$205=$B$48)*('Estimated Waste'!$C$6:$C$205=$B57)*('Estimated Waste'!$D$6:$D$205=$B$44),'Estimated Waste'!T$6:T$205,0))</f>
        <v>0</v>
      </c>
      <c r="X57" s="100">
        <f t="shared" si="11"/>
        <v>0</v>
      </c>
      <c r="Y57" s="99">
        <f t="shared" si="12"/>
        <v>0</v>
      </c>
      <c r="Z57" s="100">
        <f t="shared" si="13"/>
        <v>0</v>
      </c>
      <c r="AA57" s="99">
        <f t="shared" si="14"/>
        <v>0</v>
      </c>
      <c r="AB57" s="100">
        <f t="shared" si="15"/>
        <v>0</v>
      </c>
      <c r="AC57" s="99">
        <f t="shared" si="16"/>
        <v>0</v>
      </c>
      <c r="AE57" s="252">
        <f t="array" ref="AE57">SUM(IF(('Actual Waste'!$C$7:$C$206=$B$48)*('Actual Waste'!$D$7:$D$206=$B57),'Actual Waste'!U$7:U$206,0))</f>
        <v>0</v>
      </c>
      <c r="AF57" s="252">
        <f t="array" ref="AF57">SUM(IF(('Actual Waste'!$C$7:$C$206=$B$48)*('Actual Waste'!$D$7:$D$206=$B57),'Actual Waste'!V$7:V$206,0))</f>
        <v>0</v>
      </c>
      <c r="AG57" s="99"/>
      <c r="AH57" s="252">
        <f t="array" ref="AH57">SUM(IF(('Actual Waste'!$C$7:$C$206=$B$48)*('Actual Waste'!$D$7:$D$206=$B57)*('Actual Waste'!$G$7:$G$206=$B$42),'Actual Waste'!U$7:U$206,0))</f>
        <v>0</v>
      </c>
      <c r="AI57" s="252">
        <f t="array" ref="AI57">SUM(IF(('Actual Waste'!$C$7:$C$206=$B$48)*('Actual Waste'!$D$7:$D$206=$B57)*('Actual Waste'!$G$7:$G$206=$B$42),'Actual Waste'!V$7:V$206,0))</f>
        <v>0</v>
      </c>
      <c r="AJ57" s="252">
        <f t="array" ref="AJ57">SUM(IF(('Actual Waste'!$C$7:$C$206=$B$48)*('Actual Waste'!$D$7:$D$206=$B57)*('Actual Waste'!$G$7:$G$206=$B$43),'Actual Waste'!U$7:U$206,0))</f>
        <v>0</v>
      </c>
      <c r="AK57" s="252">
        <f t="array" ref="AK57">SUM(IF(('Actual Waste'!$C$7:$C$206=$B$48)*('Actual Waste'!$D$7:$D$206=$B57)*('Actual Waste'!$G$7:$G$206=$B$43),'Actual Waste'!V$7:V$206,0))</f>
        <v>0</v>
      </c>
      <c r="AM57" s="252">
        <f t="array" ref="AM57">SUM(IF(('Actual Waste'!$C$7:$C$206=$B$48)*('Actual Waste'!$D$7:$D$206=$B57)*('Actual Waste'!$G$7:$G$206=$B$45),'Actual Waste'!U$7:U$206,0))+SUM(IF(('Actual Waste'!$C$7:$C$206=$B$48)*('Actual Waste'!$D$7:$D$206=$B57)*('Actual Waste'!$G$7:$G$206=$B$44),'Actual Waste'!W$7:W$206,0))</f>
        <v>0</v>
      </c>
      <c r="AN57" s="252">
        <f t="array" ref="AN57">SUM(IF(('Actual Waste'!$C$7:$C$206=$B$48)*('Actual Waste'!$D$7:$D$206=$B57)*('Actual Waste'!$G$7:$G$206=$B$45),'Actual Waste'!V$7:V$206,0))+SUM(IF(('Actual Waste'!$C$7:$C$206=$B$48)*('Actual Waste'!$D$7:$D$206=$B57)*('Actual Waste'!$G$7:$G$206=$B$44),'Actual Waste'!X$7:X$206,0))</f>
        <v>0</v>
      </c>
      <c r="AO57" s="252">
        <f t="array" ref="AO57">SUM(IF(('Actual Waste'!$C$7:$C$206=$B$48)*('Actual Waste'!$D$7:$D$206=$B57)*('Actual Waste'!$G$7:$G$206=$B$44),'Actual Waste'!U$7:U$206,0))-SUM(IF(('Actual Waste'!$C$7:$C$206=$B$48)*('Actual Waste'!$D$7:$D$206=$B57)*('Actual Waste'!$G$7:$G$206=$B$44),'Actual Waste'!W$7:W$206,0))</f>
        <v>0</v>
      </c>
      <c r="AP57" s="252">
        <f t="array" ref="AP57">SUM(IF(('Actual Waste'!$C$7:$C$206=$B$48)*('Actual Waste'!$D$7:$D$206=$B57)*('Actual Waste'!$G$7:$G$206=$B$44),'Actual Waste'!V$7:V$206,0))-SUM(IF(('Actual Waste'!$C$7:$C$206=$B$48)*('Actual Waste'!$D$7:$D$206=$B57)*('Actual Waste'!$G$7:$G$206=$B$44),'Actual Waste'!X$7:X$206,0))</f>
        <v>0</v>
      </c>
      <c r="AR57" s="100"/>
      <c r="AS57" s="99"/>
      <c r="AT57" s="100"/>
      <c r="AU57" s="99"/>
      <c r="AV57" s="100"/>
      <c r="AW57" s="99"/>
    </row>
    <row r="58" spans="2:49" x14ac:dyDescent="0.35">
      <c r="B58" s="31" t="str">
        <f t="shared" si="10"/>
        <v>Cables (17 04 11)</v>
      </c>
      <c r="C58" s="35"/>
      <c r="D58" s="35"/>
      <c r="E58" s="32">
        <f t="array" ref="E58">SUM(IF(('Estimated Waste'!$B$6:$B$205=$B$48)*('Estimated Waste'!$C$6:$C$205=$B58),'Estimated Waste'!M$6:M$205,0))</f>
        <v>0</v>
      </c>
      <c r="F58" s="219">
        <f t="array" ref="F58">SUM(IF(('Estimated Waste'!$B$6:$B$205=$B$48)*('Estimated Waste'!$C$6:$C$205=$B58),'Estimated Waste'!N$6:N$205,0))</f>
        <v>0</v>
      </c>
      <c r="G58" s="35"/>
      <c r="H58" s="256">
        <f t="shared" si="17"/>
        <v>0</v>
      </c>
      <c r="I58" s="249">
        <f t="shared" si="18"/>
        <v>0</v>
      </c>
      <c r="J58" s="99"/>
      <c r="K58" s="18">
        <f t="array" ref="K58">SUM(IF(('Estimated Waste'!$B$6:$B$205=$B$48)*('Estimated Waste'!$C$6:$C$205=$B58)*('Estimated Waste'!$D$6:$D$205=$B$42),'Estimated Waste'!M$6:M$205,0))</f>
        <v>0</v>
      </c>
      <c r="L58" s="18">
        <f t="array" ref="L58">SUM(IF(('Estimated Waste'!$B$6:$B$205=$B$48)*('Estimated Waste'!$C$6:$C$205=$B58)*('Estimated Waste'!$D$6:$D$205=$B$42),'Estimated Waste'!N$6:N$205,0))</f>
        <v>0</v>
      </c>
      <c r="M58" s="18">
        <f t="array" ref="M58">SUM(IF(('Estimated Waste'!$B$6:$B$205=$B$48)*('Estimated Waste'!$C$6:$C$205=$B58)*('Estimated Waste'!$D$6:$D$205=$B$43),'Estimated Waste'!M$6:M$205,0))</f>
        <v>0</v>
      </c>
      <c r="N58" s="18">
        <f t="array" ref="N58">SUM(IF(('Estimated Waste'!$B$6:$B$205=$B$48)*('Estimated Waste'!$C$6:$C$205=$B58)*('Estimated Waste'!$D$6:$D$205=$B$43),'Estimated Waste'!N$6:N$205,0))</f>
        <v>0</v>
      </c>
      <c r="O58" s="250"/>
      <c r="P58" s="251">
        <f t="array" ref="P58">SUM(IF(('Estimated Waste'!$B$6:$B$205=$B$48)*('Estimated Waste'!$C$6:$C$205=$B58)*('Estimated Waste'!$D$6:$D$205=$B$45),'Estimated Waste'!M$6:M$205,0))+SUM(IF(('Estimated Waste'!$B$6:$B$205=$B$48)*('Estimated Waste'!$C$6:$C$205=$B58)*('Estimated Waste'!$D$6:$D$205=$B$44),'Estimated Waste'!S$6:S$205,0))</f>
        <v>0</v>
      </c>
      <c r="Q58" s="251">
        <f t="array" ref="Q58">SUM(IF(('Estimated Waste'!$B$6:$B$205=$B$48)*('Estimated Waste'!$C$6:$C$205=$B58)*('Estimated Waste'!$D$6:$D$205=$B$45),'Estimated Waste'!N$6:N$205,0))+SUM(IF(('Estimated Waste'!$B$6:$B$205=$B$48)*('Estimated Waste'!$C$6:$C$205=$B58)*('Estimated Waste'!$D$6:$D$205=$B$44),'Estimated Waste'!T$6:T$205,0))</f>
        <v>0</v>
      </c>
      <c r="R58" s="190">
        <f t="array" ref="R58">SUM(IF(('Estimated Waste'!$B$6:$B$205=$B$48)*('Estimated Waste'!$C$6:$C$205=$B58)*('Estimated Waste'!$D$6:$D$205=$B$44),'Estimated Waste'!M$6:M$205,0))-SUM(IF(('Estimated Waste'!$B$6:$B$205=$B$48)*('Estimated Waste'!$C$6:$C$205=$B58)*('Estimated Waste'!$D$6:$D$205=$B$44),'Estimated Waste'!S$6:S$205,0))</f>
        <v>0</v>
      </c>
      <c r="S58" s="190">
        <f t="array" ref="S58">SUM(IF(('Estimated Waste'!$B$6:$B$205=$B$48)*('Estimated Waste'!$C$6:$C$205=$B58)*('Estimated Waste'!$D$6:$D$205=$B$44),'Estimated Waste'!N$6:N$205,0))-SUM(IF(('Estimated Waste'!$B$6:$B$205=$B$48)*('Estimated Waste'!$C$6:$C$205=$B58)*('Estimated Waste'!$D$6:$D$205=$B$44),'Estimated Waste'!T$6:T$205,0))</f>
        <v>0</v>
      </c>
      <c r="X58" s="100">
        <f t="shared" si="11"/>
        <v>0</v>
      </c>
      <c r="Y58" s="99">
        <f t="shared" si="12"/>
        <v>0</v>
      </c>
      <c r="Z58" s="100">
        <f t="shared" si="13"/>
        <v>0</v>
      </c>
      <c r="AA58" s="99">
        <f t="shared" si="14"/>
        <v>0</v>
      </c>
      <c r="AB58" s="100">
        <f t="shared" si="15"/>
        <v>0</v>
      </c>
      <c r="AC58" s="99">
        <f t="shared" si="16"/>
        <v>0</v>
      </c>
      <c r="AE58" s="252">
        <f t="array" ref="AE58">SUM(IF(('Actual Waste'!$C$7:$C$206=$B$48)*('Actual Waste'!$D$7:$D$206=$B58),'Actual Waste'!U$7:U$206,0))</f>
        <v>0</v>
      </c>
      <c r="AF58" s="252">
        <f t="array" ref="AF58">SUM(IF(('Actual Waste'!$C$7:$C$206=$B$48)*('Actual Waste'!$D$7:$D$206=$B58),'Actual Waste'!V$7:V$206,0))</f>
        <v>0</v>
      </c>
      <c r="AG58" s="99"/>
      <c r="AH58" s="252">
        <f t="array" ref="AH58">SUM(IF(('Actual Waste'!$C$7:$C$206=$B$48)*('Actual Waste'!$D$7:$D$206=$B58)*('Actual Waste'!$G$7:$G$206=$B$42),'Actual Waste'!U$7:U$206,0))</f>
        <v>0</v>
      </c>
      <c r="AI58" s="252">
        <f t="array" ref="AI58">SUM(IF(('Actual Waste'!$C$7:$C$206=$B$48)*('Actual Waste'!$D$7:$D$206=$B58)*('Actual Waste'!$G$7:$G$206=$B$42),'Actual Waste'!V$7:V$206,0))</f>
        <v>0</v>
      </c>
      <c r="AJ58" s="252">
        <f t="array" ref="AJ58">SUM(IF(('Actual Waste'!$C$7:$C$206=$B$48)*('Actual Waste'!$D$7:$D$206=$B58)*('Actual Waste'!$G$7:$G$206=$B$43),'Actual Waste'!U$7:U$206,0))</f>
        <v>0</v>
      </c>
      <c r="AK58" s="252">
        <f t="array" ref="AK58">SUM(IF(('Actual Waste'!$C$7:$C$206=$B$48)*('Actual Waste'!$D$7:$D$206=$B58)*('Actual Waste'!$G$7:$G$206=$B$43),'Actual Waste'!V$7:V$206,0))</f>
        <v>0</v>
      </c>
      <c r="AM58" s="252">
        <f t="array" ref="AM58">SUM(IF(('Actual Waste'!$C$7:$C$206=$B$48)*('Actual Waste'!$D$7:$D$206=$B58)*('Actual Waste'!$G$7:$G$206=$B$45),'Actual Waste'!U$7:U$206,0))+SUM(IF(('Actual Waste'!$C$7:$C$206=$B$48)*('Actual Waste'!$D$7:$D$206=$B58)*('Actual Waste'!$G$7:$G$206=$B$44),'Actual Waste'!W$7:W$206,0))</f>
        <v>0</v>
      </c>
      <c r="AN58" s="252">
        <f t="array" ref="AN58">SUM(IF(('Actual Waste'!$C$7:$C$206=$B$48)*('Actual Waste'!$D$7:$D$206=$B58)*('Actual Waste'!$G$7:$G$206=$B$45),'Actual Waste'!V$7:V$206,0))+SUM(IF(('Actual Waste'!$C$7:$C$206=$B$48)*('Actual Waste'!$D$7:$D$206=$B58)*('Actual Waste'!$G$7:$G$206=$B$44),'Actual Waste'!X$7:X$206,0))</f>
        <v>0</v>
      </c>
      <c r="AO58" s="252">
        <f t="array" ref="AO58">SUM(IF(('Actual Waste'!$C$7:$C$206=$B$48)*('Actual Waste'!$D$7:$D$206=$B58)*('Actual Waste'!$G$7:$G$206=$B$44),'Actual Waste'!U$7:U$206,0))-SUM(IF(('Actual Waste'!$C$7:$C$206=$B$48)*('Actual Waste'!$D$7:$D$206=$B58)*('Actual Waste'!$G$7:$G$206=$B$44),'Actual Waste'!W$7:W$206,0))</f>
        <v>0</v>
      </c>
      <c r="AP58" s="252">
        <f t="array" ref="AP58">SUM(IF(('Actual Waste'!$C$7:$C$206=$B$48)*('Actual Waste'!$D$7:$D$206=$B58)*('Actual Waste'!$G$7:$G$206=$B$44),'Actual Waste'!V$7:V$206,0))-SUM(IF(('Actual Waste'!$C$7:$C$206=$B$48)*('Actual Waste'!$D$7:$D$206=$B58)*('Actual Waste'!$G$7:$G$206=$B$44),'Actual Waste'!X$7:X$206,0))</f>
        <v>0</v>
      </c>
      <c r="AR58" s="100"/>
      <c r="AS58" s="99"/>
      <c r="AT58" s="100"/>
      <c r="AU58" s="99"/>
      <c r="AV58" s="100"/>
      <c r="AW58" s="99"/>
    </row>
    <row r="59" spans="2:49" x14ac:dyDescent="0.35">
      <c r="B59" s="31" t="str">
        <f t="shared" si="10"/>
        <v>Cans (20 01 40)</v>
      </c>
      <c r="C59" s="35"/>
      <c r="D59" s="35"/>
      <c r="E59" s="32">
        <f t="array" ref="E59">SUM(IF(('Estimated Waste'!$B$6:$B$205=$B$48)*('Estimated Waste'!$C$6:$C$205=$B59),'Estimated Waste'!M$6:M$205,0))</f>
        <v>0</v>
      </c>
      <c r="F59" s="219">
        <f t="array" ref="F59">SUM(IF(('Estimated Waste'!$B$6:$B$205=$B$48)*('Estimated Waste'!$C$6:$C$205=$B59),'Estimated Waste'!N$6:N$205,0))</f>
        <v>0</v>
      </c>
      <c r="G59" s="35"/>
      <c r="H59" s="256">
        <f t="shared" si="17"/>
        <v>0</v>
      </c>
      <c r="I59" s="249">
        <f t="shared" si="18"/>
        <v>0</v>
      </c>
      <c r="J59" s="99"/>
      <c r="K59" s="18">
        <f t="array" ref="K59">SUM(IF(('Estimated Waste'!$B$6:$B$205=$B$48)*('Estimated Waste'!$C$6:$C$205=$B59)*('Estimated Waste'!$D$6:$D$205=$B$42),'Estimated Waste'!M$6:M$205,0))</f>
        <v>0</v>
      </c>
      <c r="L59" s="18">
        <f t="array" ref="L59">SUM(IF(('Estimated Waste'!$B$6:$B$205=$B$48)*('Estimated Waste'!$C$6:$C$205=$B59)*('Estimated Waste'!$D$6:$D$205=$B$42),'Estimated Waste'!N$6:N$205,0))</f>
        <v>0</v>
      </c>
      <c r="M59" s="18">
        <f t="array" ref="M59">SUM(IF(('Estimated Waste'!$B$6:$B$205=$B$48)*('Estimated Waste'!$C$6:$C$205=$B59)*('Estimated Waste'!$D$6:$D$205=$B$43),'Estimated Waste'!M$6:M$205,0))</f>
        <v>0</v>
      </c>
      <c r="N59" s="18">
        <f t="array" ref="N59">SUM(IF(('Estimated Waste'!$B$6:$B$205=$B$48)*('Estimated Waste'!$C$6:$C$205=$B59)*('Estimated Waste'!$D$6:$D$205=$B$43),'Estimated Waste'!N$6:N$205,0))</f>
        <v>0</v>
      </c>
      <c r="O59" s="250"/>
      <c r="P59" s="251">
        <f t="array" ref="P59">SUM(IF(('Estimated Waste'!$B$6:$B$205=$B$48)*('Estimated Waste'!$C$6:$C$205=$B59)*('Estimated Waste'!$D$6:$D$205=$B$45),'Estimated Waste'!M$6:M$205,0))+SUM(IF(('Estimated Waste'!$B$6:$B$205=$B$48)*('Estimated Waste'!$C$6:$C$205=$B59)*('Estimated Waste'!$D$6:$D$205=$B$44),'Estimated Waste'!S$6:S$205,0))</f>
        <v>0</v>
      </c>
      <c r="Q59" s="251">
        <f t="array" ref="Q59">SUM(IF(('Estimated Waste'!$B$6:$B$205=$B$48)*('Estimated Waste'!$C$6:$C$205=$B59)*('Estimated Waste'!$D$6:$D$205=$B$45),'Estimated Waste'!N$6:N$205,0))+SUM(IF(('Estimated Waste'!$B$6:$B$205=$B$48)*('Estimated Waste'!$C$6:$C$205=$B59)*('Estimated Waste'!$D$6:$D$205=$B$44),'Estimated Waste'!T$6:T$205,0))</f>
        <v>0</v>
      </c>
      <c r="R59" s="190">
        <f t="array" ref="R59">SUM(IF(('Estimated Waste'!$B$6:$B$205=$B$48)*('Estimated Waste'!$C$6:$C$205=$B59)*('Estimated Waste'!$D$6:$D$205=$B$44),'Estimated Waste'!M$6:M$205,0))-SUM(IF(('Estimated Waste'!$B$6:$B$205=$B$48)*('Estimated Waste'!$C$6:$C$205=$B59)*('Estimated Waste'!$D$6:$D$205=$B$44),'Estimated Waste'!S$6:S$205,0))</f>
        <v>0</v>
      </c>
      <c r="S59" s="190">
        <f t="array" ref="S59">SUM(IF(('Estimated Waste'!$B$6:$B$205=$B$48)*('Estimated Waste'!$C$6:$C$205=$B59)*('Estimated Waste'!$D$6:$D$205=$B$44),'Estimated Waste'!N$6:N$205,0))-SUM(IF(('Estimated Waste'!$B$6:$B$205=$B$48)*('Estimated Waste'!$C$6:$C$205=$B59)*('Estimated Waste'!$D$6:$D$205=$B$44),'Estimated Waste'!T$6:T$205,0))</f>
        <v>0</v>
      </c>
      <c r="X59" s="100">
        <f t="shared" si="11"/>
        <v>0</v>
      </c>
      <c r="Y59" s="99">
        <f t="shared" si="12"/>
        <v>0</v>
      </c>
      <c r="Z59" s="100">
        <f t="shared" si="13"/>
        <v>0</v>
      </c>
      <c r="AA59" s="99">
        <f t="shared" si="14"/>
        <v>0</v>
      </c>
      <c r="AB59" s="100">
        <f t="shared" si="15"/>
        <v>0</v>
      </c>
      <c r="AC59" s="99">
        <f t="shared" si="16"/>
        <v>0</v>
      </c>
      <c r="AE59" s="252">
        <f t="array" ref="AE59">SUM(IF(('Actual Waste'!$C$7:$C$206=$B$48)*('Actual Waste'!$D$7:$D$206=$B59),'Actual Waste'!U$7:U$206,0))</f>
        <v>0</v>
      </c>
      <c r="AF59" s="252">
        <f t="array" ref="AF59">SUM(IF(('Actual Waste'!$C$7:$C$206=$B$48)*('Actual Waste'!$D$7:$D$206=$B59),'Actual Waste'!V$7:V$206,0))</f>
        <v>0</v>
      </c>
      <c r="AG59" s="99"/>
      <c r="AH59" s="252">
        <f t="array" ref="AH59">SUM(IF(('Actual Waste'!$C$7:$C$206=$B$48)*('Actual Waste'!$D$7:$D$206=$B59)*('Actual Waste'!$G$7:$G$206=$B$42),'Actual Waste'!U$7:U$206,0))</f>
        <v>0</v>
      </c>
      <c r="AI59" s="252">
        <f t="array" ref="AI59">SUM(IF(('Actual Waste'!$C$7:$C$206=$B$48)*('Actual Waste'!$D$7:$D$206=$B59)*('Actual Waste'!$G$7:$G$206=$B$42),'Actual Waste'!V$7:V$206,0))</f>
        <v>0</v>
      </c>
      <c r="AJ59" s="252">
        <f t="array" ref="AJ59">SUM(IF(('Actual Waste'!$C$7:$C$206=$B$48)*('Actual Waste'!$D$7:$D$206=$B59)*('Actual Waste'!$G$7:$G$206=$B$43),'Actual Waste'!U$7:U$206,0))</f>
        <v>0</v>
      </c>
      <c r="AK59" s="252">
        <f t="array" ref="AK59">SUM(IF(('Actual Waste'!$C$7:$C$206=$B$48)*('Actual Waste'!$D$7:$D$206=$B59)*('Actual Waste'!$G$7:$G$206=$B$43),'Actual Waste'!V$7:V$206,0))</f>
        <v>0</v>
      </c>
      <c r="AM59" s="252">
        <f t="array" ref="AM59">SUM(IF(('Actual Waste'!$C$7:$C$206=$B$48)*('Actual Waste'!$D$7:$D$206=$B59)*('Actual Waste'!$G$7:$G$206=$B$45),'Actual Waste'!U$7:U$206,0))+SUM(IF(('Actual Waste'!$C$7:$C$206=$B$48)*('Actual Waste'!$D$7:$D$206=$B59)*('Actual Waste'!$G$7:$G$206=$B$44),'Actual Waste'!W$7:W$206,0))</f>
        <v>0</v>
      </c>
      <c r="AN59" s="252">
        <f t="array" ref="AN59">SUM(IF(('Actual Waste'!$C$7:$C$206=$B$48)*('Actual Waste'!$D$7:$D$206=$B59)*('Actual Waste'!$G$7:$G$206=$B$45),'Actual Waste'!V$7:V$206,0))+SUM(IF(('Actual Waste'!$C$7:$C$206=$B$48)*('Actual Waste'!$D$7:$D$206=$B59)*('Actual Waste'!$G$7:$G$206=$B$44),'Actual Waste'!X$7:X$206,0))</f>
        <v>0</v>
      </c>
      <c r="AO59" s="252">
        <f t="array" ref="AO59">SUM(IF(('Actual Waste'!$C$7:$C$206=$B$48)*('Actual Waste'!$D$7:$D$206=$B59)*('Actual Waste'!$G$7:$G$206=$B$44),'Actual Waste'!U$7:U$206,0))-SUM(IF(('Actual Waste'!$C$7:$C$206=$B$48)*('Actual Waste'!$D$7:$D$206=$B59)*('Actual Waste'!$G$7:$G$206=$B$44),'Actual Waste'!W$7:W$206,0))</f>
        <v>0</v>
      </c>
      <c r="AP59" s="252">
        <f t="array" ref="AP59">SUM(IF(('Actual Waste'!$C$7:$C$206=$B$48)*('Actual Waste'!$D$7:$D$206=$B59)*('Actual Waste'!$G$7:$G$206=$B$44),'Actual Waste'!V$7:V$206,0))-SUM(IF(('Actual Waste'!$C$7:$C$206=$B$48)*('Actual Waste'!$D$7:$D$206=$B59)*('Actual Waste'!$G$7:$G$206=$B$44),'Actual Waste'!X$7:X$206,0))</f>
        <v>0</v>
      </c>
      <c r="AR59" s="100"/>
      <c r="AS59" s="99"/>
      <c r="AT59" s="100"/>
      <c r="AU59" s="99"/>
      <c r="AV59" s="100"/>
      <c r="AW59" s="99"/>
    </row>
    <row r="60" spans="2:49" x14ac:dyDescent="0.35">
      <c r="B60" s="31" t="str">
        <f t="shared" si="10"/>
        <v>Carpets (20 01 11)</v>
      </c>
      <c r="C60" s="35"/>
      <c r="D60" s="35"/>
      <c r="E60" s="32">
        <f t="array" ref="E60">SUM(IF(('Estimated Waste'!$B$6:$B$205=$B$48)*('Estimated Waste'!$C$6:$C$205=$B60),'Estimated Waste'!M$6:M$205,0))</f>
        <v>0</v>
      </c>
      <c r="F60" s="219">
        <f t="array" ref="F60">SUM(IF(('Estimated Waste'!$B$6:$B$205=$B$48)*('Estimated Waste'!$C$6:$C$205=$B60),'Estimated Waste'!N$6:N$205,0))</f>
        <v>0</v>
      </c>
      <c r="G60" s="35"/>
      <c r="H60" s="256">
        <f t="shared" si="17"/>
        <v>0</v>
      </c>
      <c r="I60" s="249">
        <f t="shared" si="18"/>
        <v>0</v>
      </c>
      <c r="J60" s="99"/>
      <c r="K60" s="18">
        <f t="array" ref="K60">SUM(IF(('Estimated Waste'!$B$6:$B$205=$B$48)*('Estimated Waste'!$C$6:$C$205=$B60)*('Estimated Waste'!$D$6:$D$205=$B$42),'Estimated Waste'!M$6:M$205,0))</f>
        <v>0</v>
      </c>
      <c r="L60" s="18">
        <f t="array" ref="L60">SUM(IF(('Estimated Waste'!$B$6:$B$205=$B$48)*('Estimated Waste'!$C$6:$C$205=$B60)*('Estimated Waste'!$D$6:$D$205=$B$42),'Estimated Waste'!N$6:N$205,0))</f>
        <v>0</v>
      </c>
      <c r="M60" s="18">
        <f t="array" ref="M60">SUM(IF(('Estimated Waste'!$B$6:$B$205=$B$48)*('Estimated Waste'!$C$6:$C$205=$B60)*('Estimated Waste'!$D$6:$D$205=$B$43),'Estimated Waste'!M$6:M$205,0))</f>
        <v>0</v>
      </c>
      <c r="N60" s="18">
        <f t="array" ref="N60">SUM(IF(('Estimated Waste'!$B$6:$B$205=$B$48)*('Estimated Waste'!$C$6:$C$205=$B60)*('Estimated Waste'!$D$6:$D$205=$B$43),'Estimated Waste'!N$6:N$205,0))</f>
        <v>0</v>
      </c>
      <c r="O60" s="250"/>
      <c r="P60" s="251">
        <f t="array" ref="P60">SUM(IF(('Estimated Waste'!$B$6:$B$205=$B$48)*('Estimated Waste'!$C$6:$C$205=$B60)*('Estimated Waste'!$D$6:$D$205=$B$45),'Estimated Waste'!M$6:M$205,0))+SUM(IF(('Estimated Waste'!$B$6:$B$205=$B$48)*('Estimated Waste'!$C$6:$C$205=$B60)*('Estimated Waste'!$D$6:$D$205=$B$44),'Estimated Waste'!S$6:S$205,0))</f>
        <v>0</v>
      </c>
      <c r="Q60" s="251">
        <f t="array" ref="Q60">SUM(IF(('Estimated Waste'!$B$6:$B$205=$B$48)*('Estimated Waste'!$C$6:$C$205=$B60)*('Estimated Waste'!$D$6:$D$205=$B$45),'Estimated Waste'!N$6:N$205,0))+SUM(IF(('Estimated Waste'!$B$6:$B$205=$B$48)*('Estimated Waste'!$C$6:$C$205=$B60)*('Estimated Waste'!$D$6:$D$205=$B$44),'Estimated Waste'!T$6:T$205,0))</f>
        <v>0</v>
      </c>
      <c r="R60" s="190">
        <f t="array" ref="R60">SUM(IF(('Estimated Waste'!$B$6:$B$205=$B$48)*('Estimated Waste'!$C$6:$C$205=$B60)*('Estimated Waste'!$D$6:$D$205=$B$44),'Estimated Waste'!M$6:M$205,0))-SUM(IF(('Estimated Waste'!$B$6:$B$205=$B$48)*('Estimated Waste'!$C$6:$C$205=$B60)*('Estimated Waste'!$D$6:$D$205=$B$44),'Estimated Waste'!S$6:S$205,0))</f>
        <v>0</v>
      </c>
      <c r="S60" s="190">
        <f t="array" ref="S60">SUM(IF(('Estimated Waste'!$B$6:$B$205=$B$48)*('Estimated Waste'!$C$6:$C$205=$B60)*('Estimated Waste'!$D$6:$D$205=$B$44),'Estimated Waste'!N$6:N$205,0))-SUM(IF(('Estimated Waste'!$B$6:$B$205=$B$48)*('Estimated Waste'!$C$6:$C$205=$B60)*('Estimated Waste'!$D$6:$D$205=$B$44),'Estimated Waste'!T$6:T$205,0))</f>
        <v>0</v>
      </c>
      <c r="X60" s="100">
        <f t="shared" si="11"/>
        <v>0</v>
      </c>
      <c r="Y60" s="99">
        <f t="shared" si="12"/>
        <v>0</v>
      </c>
      <c r="Z60" s="100">
        <f t="shared" si="13"/>
        <v>0</v>
      </c>
      <c r="AA60" s="99">
        <f t="shared" si="14"/>
        <v>0</v>
      </c>
      <c r="AB60" s="100">
        <f t="shared" si="15"/>
        <v>0</v>
      </c>
      <c r="AC60" s="99">
        <f t="shared" si="16"/>
        <v>0</v>
      </c>
      <c r="AE60" s="252">
        <f t="array" ref="AE60">SUM(IF(('Actual Waste'!$C$7:$C$206=$B$48)*('Actual Waste'!$D$7:$D$206=$B60),'Actual Waste'!U$7:U$206,0))</f>
        <v>0</v>
      </c>
      <c r="AF60" s="252">
        <f t="array" ref="AF60">SUM(IF(('Actual Waste'!$C$7:$C$206=$B$48)*('Actual Waste'!$D$7:$D$206=$B60),'Actual Waste'!V$7:V$206,0))</f>
        <v>0</v>
      </c>
      <c r="AG60" s="99"/>
      <c r="AH60" s="252">
        <f t="array" ref="AH60">SUM(IF(('Actual Waste'!$C$7:$C$206=$B$48)*('Actual Waste'!$D$7:$D$206=$B60)*('Actual Waste'!$G$7:$G$206=$B$42),'Actual Waste'!U$7:U$206,0))</f>
        <v>0</v>
      </c>
      <c r="AI60" s="252">
        <f t="array" ref="AI60">SUM(IF(('Actual Waste'!$C$7:$C$206=$B$48)*('Actual Waste'!$D$7:$D$206=$B60)*('Actual Waste'!$G$7:$G$206=$B$42),'Actual Waste'!V$7:V$206,0))</f>
        <v>0</v>
      </c>
      <c r="AJ60" s="252">
        <f t="array" ref="AJ60">SUM(IF(('Actual Waste'!$C$7:$C$206=$B$48)*('Actual Waste'!$D$7:$D$206=$B60)*('Actual Waste'!$G$7:$G$206=$B$43),'Actual Waste'!U$7:U$206,0))</f>
        <v>0</v>
      </c>
      <c r="AK60" s="252">
        <f t="array" ref="AK60">SUM(IF(('Actual Waste'!$C$7:$C$206=$B$48)*('Actual Waste'!$D$7:$D$206=$B60)*('Actual Waste'!$G$7:$G$206=$B$43),'Actual Waste'!V$7:V$206,0))</f>
        <v>0</v>
      </c>
      <c r="AM60" s="252">
        <f t="array" ref="AM60">SUM(IF(('Actual Waste'!$C$7:$C$206=$B$48)*('Actual Waste'!$D$7:$D$206=$B60)*('Actual Waste'!$G$7:$G$206=$B$45),'Actual Waste'!U$7:U$206,0))+SUM(IF(('Actual Waste'!$C$7:$C$206=$B$48)*('Actual Waste'!$D$7:$D$206=$B60)*('Actual Waste'!$G$7:$G$206=$B$44),'Actual Waste'!W$7:W$206,0))</f>
        <v>0</v>
      </c>
      <c r="AN60" s="252">
        <f t="array" ref="AN60">SUM(IF(('Actual Waste'!$C$7:$C$206=$B$48)*('Actual Waste'!$D$7:$D$206=$B60)*('Actual Waste'!$G$7:$G$206=$B$45),'Actual Waste'!V$7:V$206,0))+SUM(IF(('Actual Waste'!$C$7:$C$206=$B$48)*('Actual Waste'!$D$7:$D$206=$B60)*('Actual Waste'!$G$7:$G$206=$B$44),'Actual Waste'!X$7:X$206,0))</f>
        <v>0</v>
      </c>
      <c r="AO60" s="252">
        <f t="array" ref="AO60">SUM(IF(('Actual Waste'!$C$7:$C$206=$B$48)*('Actual Waste'!$D$7:$D$206=$B60)*('Actual Waste'!$G$7:$G$206=$B$44),'Actual Waste'!U$7:U$206,0))-SUM(IF(('Actual Waste'!$C$7:$C$206=$B$48)*('Actual Waste'!$D$7:$D$206=$B60)*('Actual Waste'!$G$7:$G$206=$B$44),'Actual Waste'!W$7:W$206,0))</f>
        <v>0</v>
      </c>
      <c r="AP60" s="252">
        <f t="array" ref="AP60">SUM(IF(('Actual Waste'!$C$7:$C$206=$B$48)*('Actual Waste'!$D$7:$D$206=$B60)*('Actual Waste'!$G$7:$G$206=$B$44),'Actual Waste'!V$7:V$206,0))-SUM(IF(('Actual Waste'!$C$7:$C$206=$B$48)*('Actual Waste'!$D$7:$D$206=$B60)*('Actual Waste'!$G$7:$G$206=$B$44),'Actual Waste'!X$7:X$206,0))</f>
        <v>0</v>
      </c>
      <c r="AR60" s="100"/>
      <c r="AS60" s="99"/>
      <c r="AT60" s="100"/>
      <c r="AU60" s="99"/>
      <c r="AV60" s="100"/>
      <c r="AW60" s="99"/>
    </row>
    <row r="61" spans="2:49" x14ac:dyDescent="0.35">
      <c r="B61" s="31" t="str">
        <f t="shared" si="10"/>
        <v>Concrete, bricks, tiles (17 01 07)</v>
      </c>
      <c r="C61" s="35"/>
      <c r="D61" s="35"/>
      <c r="E61" s="32">
        <f t="array" ref="E61">SUM(IF(('Estimated Waste'!$B$6:$B$205=$B$48)*('Estimated Waste'!$C$6:$C$205=$B61),'Estimated Waste'!M$6:M$205,0))</f>
        <v>0</v>
      </c>
      <c r="F61" s="219">
        <f t="array" ref="F61">SUM(IF(('Estimated Waste'!$B$6:$B$205=$B$48)*('Estimated Waste'!$C$6:$C$205=$B61),'Estimated Waste'!N$6:N$205,0))</f>
        <v>0</v>
      </c>
      <c r="G61" s="35"/>
      <c r="H61" s="256">
        <f t="shared" si="17"/>
        <v>0</v>
      </c>
      <c r="I61" s="249">
        <f t="shared" si="18"/>
        <v>0</v>
      </c>
      <c r="J61" s="99"/>
      <c r="K61" s="18">
        <f t="array" ref="K61">SUM(IF(('Estimated Waste'!$B$6:$B$205=$B$48)*('Estimated Waste'!$C$6:$C$205=$B61)*('Estimated Waste'!$D$6:$D$205=$B$42),'Estimated Waste'!M$6:M$205,0))</f>
        <v>0</v>
      </c>
      <c r="L61" s="18">
        <f t="array" ref="L61">SUM(IF(('Estimated Waste'!$B$6:$B$205=$B$48)*('Estimated Waste'!$C$6:$C$205=$B61)*('Estimated Waste'!$D$6:$D$205=$B$42),'Estimated Waste'!N$6:N$205,0))</f>
        <v>0</v>
      </c>
      <c r="M61" s="18">
        <f t="array" ref="M61">SUM(IF(('Estimated Waste'!$B$6:$B$205=$B$48)*('Estimated Waste'!$C$6:$C$205=$B61)*('Estimated Waste'!$D$6:$D$205=$B$43),'Estimated Waste'!M$6:M$205,0))</f>
        <v>0</v>
      </c>
      <c r="N61" s="18">
        <f t="array" ref="N61">SUM(IF(('Estimated Waste'!$B$6:$B$205=$B$48)*('Estimated Waste'!$C$6:$C$205=$B61)*('Estimated Waste'!$D$6:$D$205=$B$43),'Estimated Waste'!N$6:N$205,0))</f>
        <v>0</v>
      </c>
      <c r="O61" s="250"/>
      <c r="P61" s="251">
        <f t="array" ref="P61">SUM(IF(('Estimated Waste'!$B$6:$B$205=$B$48)*('Estimated Waste'!$C$6:$C$205=$B61)*('Estimated Waste'!$D$6:$D$205=$B$45),'Estimated Waste'!M$6:M$205,0))+SUM(IF(('Estimated Waste'!$B$6:$B$205=$B$48)*('Estimated Waste'!$C$6:$C$205=$B61)*('Estimated Waste'!$D$6:$D$205=$B$44),'Estimated Waste'!S$6:S$205,0))</f>
        <v>0</v>
      </c>
      <c r="Q61" s="251">
        <f t="array" ref="Q61">SUM(IF(('Estimated Waste'!$B$6:$B$205=$B$48)*('Estimated Waste'!$C$6:$C$205=$B61)*('Estimated Waste'!$D$6:$D$205=$B$45),'Estimated Waste'!N$6:N$205,0))+SUM(IF(('Estimated Waste'!$B$6:$B$205=$B$48)*('Estimated Waste'!$C$6:$C$205=$B61)*('Estimated Waste'!$D$6:$D$205=$B$44),'Estimated Waste'!T$6:T$205,0))</f>
        <v>0</v>
      </c>
      <c r="R61" s="190">
        <f t="array" ref="R61">SUM(IF(('Estimated Waste'!$B$6:$B$205=$B$48)*('Estimated Waste'!$C$6:$C$205=$B61)*('Estimated Waste'!$D$6:$D$205=$B$44),'Estimated Waste'!M$6:M$205,0))-SUM(IF(('Estimated Waste'!$B$6:$B$205=$B$48)*('Estimated Waste'!$C$6:$C$205=$B61)*('Estimated Waste'!$D$6:$D$205=$B$44),'Estimated Waste'!S$6:S$205,0))</f>
        <v>0</v>
      </c>
      <c r="S61" s="190">
        <f t="array" ref="S61">SUM(IF(('Estimated Waste'!$B$6:$B$205=$B$48)*('Estimated Waste'!$C$6:$C$205=$B61)*('Estimated Waste'!$D$6:$D$205=$B$44),'Estimated Waste'!N$6:N$205,0))-SUM(IF(('Estimated Waste'!$B$6:$B$205=$B$48)*('Estimated Waste'!$C$6:$C$205=$B61)*('Estimated Waste'!$D$6:$D$205=$B$44),'Estimated Waste'!T$6:T$205,0))</f>
        <v>0</v>
      </c>
      <c r="X61" s="100">
        <f t="shared" si="11"/>
        <v>0</v>
      </c>
      <c r="Y61" s="99">
        <f t="shared" si="12"/>
        <v>0</v>
      </c>
      <c r="Z61" s="100">
        <f t="shared" si="13"/>
        <v>0</v>
      </c>
      <c r="AA61" s="99">
        <f t="shared" si="14"/>
        <v>0</v>
      </c>
      <c r="AB61" s="100">
        <f t="shared" si="15"/>
        <v>0</v>
      </c>
      <c r="AC61" s="99">
        <f t="shared" si="16"/>
        <v>0</v>
      </c>
      <c r="AE61" s="252">
        <f t="array" ref="AE61">SUM(IF(('Actual Waste'!$C$7:$C$206=$B$48)*('Actual Waste'!$D$7:$D$206=$B61),'Actual Waste'!U$7:U$206,0))</f>
        <v>0</v>
      </c>
      <c r="AF61" s="252">
        <f t="array" ref="AF61">SUM(IF(('Actual Waste'!$C$7:$C$206=$B$48)*('Actual Waste'!$D$7:$D$206=$B61),'Actual Waste'!V$7:V$206,0))</f>
        <v>0</v>
      </c>
      <c r="AG61" s="99"/>
      <c r="AH61" s="252">
        <f t="array" ref="AH61">SUM(IF(('Actual Waste'!$C$7:$C$206=$B$48)*('Actual Waste'!$D$7:$D$206=$B61)*('Actual Waste'!$G$7:$G$206=$B$42),'Actual Waste'!U$7:U$206,0))</f>
        <v>0</v>
      </c>
      <c r="AI61" s="252">
        <f t="array" ref="AI61">SUM(IF(('Actual Waste'!$C$7:$C$206=$B$48)*('Actual Waste'!$D$7:$D$206=$B61)*('Actual Waste'!$G$7:$G$206=$B$42),'Actual Waste'!V$7:V$206,0))</f>
        <v>0</v>
      </c>
      <c r="AJ61" s="252">
        <f t="array" ref="AJ61">SUM(IF(('Actual Waste'!$C$7:$C$206=$B$48)*('Actual Waste'!$D$7:$D$206=$B61)*('Actual Waste'!$G$7:$G$206=$B$43),'Actual Waste'!U$7:U$206,0))</f>
        <v>0</v>
      </c>
      <c r="AK61" s="252">
        <f t="array" ref="AK61">SUM(IF(('Actual Waste'!$C$7:$C$206=$B$48)*('Actual Waste'!$D$7:$D$206=$B61)*('Actual Waste'!$G$7:$G$206=$B$43),'Actual Waste'!V$7:V$206,0))</f>
        <v>0</v>
      </c>
      <c r="AM61" s="252">
        <f t="array" ref="AM61">SUM(IF(('Actual Waste'!$C$7:$C$206=$B$48)*('Actual Waste'!$D$7:$D$206=$B61)*('Actual Waste'!$G$7:$G$206=$B$45),'Actual Waste'!U$7:U$206,0))+SUM(IF(('Actual Waste'!$C$7:$C$206=$B$48)*('Actual Waste'!$D$7:$D$206=$B61)*('Actual Waste'!$G$7:$G$206=$B$44),'Actual Waste'!W$7:W$206,0))</f>
        <v>0</v>
      </c>
      <c r="AN61" s="252">
        <f t="array" ref="AN61">SUM(IF(('Actual Waste'!$C$7:$C$206=$B$48)*('Actual Waste'!$D$7:$D$206=$B61)*('Actual Waste'!$G$7:$G$206=$B$45),'Actual Waste'!V$7:V$206,0))+SUM(IF(('Actual Waste'!$C$7:$C$206=$B$48)*('Actual Waste'!$D$7:$D$206=$B61)*('Actual Waste'!$G$7:$G$206=$B$44),'Actual Waste'!X$7:X$206,0))</f>
        <v>0</v>
      </c>
      <c r="AO61" s="252">
        <f t="array" ref="AO61">SUM(IF(('Actual Waste'!$C$7:$C$206=$B$48)*('Actual Waste'!$D$7:$D$206=$B61)*('Actual Waste'!$G$7:$G$206=$B$44),'Actual Waste'!U$7:U$206,0))-SUM(IF(('Actual Waste'!$C$7:$C$206=$B$48)*('Actual Waste'!$D$7:$D$206=$B61)*('Actual Waste'!$G$7:$G$206=$B$44),'Actual Waste'!W$7:W$206,0))</f>
        <v>0</v>
      </c>
      <c r="AP61" s="252">
        <f t="array" ref="AP61">SUM(IF(('Actual Waste'!$C$7:$C$206=$B$48)*('Actual Waste'!$D$7:$D$206=$B61)*('Actual Waste'!$G$7:$G$206=$B$44),'Actual Waste'!V$7:V$206,0))-SUM(IF(('Actual Waste'!$C$7:$C$206=$B$48)*('Actual Waste'!$D$7:$D$206=$B61)*('Actual Waste'!$G$7:$G$206=$B$44),'Actual Waste'!X$7:X$206,0))</f>
        <v>0</v>
      </c>
      <c r="AR61" s="100"/>
      <c r="AS61" s="99"/>
      <c r="AT61" s="100"/>
      <c r="AU61" s="99"/>
      <c r="AV61" s="100"/>
      <c r="AW61" s="99"/>
    </row>
    <row r="62" spans="2:49" x14ac:dyDescent="0.35">
      <c r="B62" s="31" t="str">
        <f t="shared" si="10"/>
        <v>Copper (17 04 01)</v>
      </c>
      <c r="C62" s="35"/>
      <c r="D62" s="35"/>
      <c r="E62" s="32">
        <f t="array" ref="E62">SUM(IF(('Estimated Waste'!$B$6:$B$205=$B$48)*('Estimated Waste'!$C$6:$C$205=$B62),'Estimated Waste'!M$6:M$205,0))</f>
        <v>0</v>
      </c>
      <c r="F62" s="219">
        <f t="array" ref="F62">SUM(IF(('Estimated Waste'!$B$6:$B$205=$B$48)*('Estimated Waste'!$C$6:$C$205=$B62),'Estimated Waste'!N$6:N$205,0))</f>
        <v>0</v>
      </c>
      <c r="G62" s="35"/>
      <c r="H62" s="256">
        <f t="shared" si="17"/>
        <v>0</v>
      </c>
      <c r="I62" s="249">
        <f t="shared" si="18"/>
        <v>0</v>
      </c>
      <c r="J62" s="99"/>
      <c r="K62" s="18">
        <f t="array" ref="K62">SUM(IF(('Estimated Waste'!$B$6:$B$205=$B$48)*('Estimated Waste'!$C$6:$C$205=$B62)*('Estimated Waste'!$D$6:$D$205=$B$42),'Estimated Waste'!M$6:M$205,0))</f>
        <v>0</v>
      </c>
      <c r="L62" s="18">
        <f t="array" ref="L62">SUM(IF(('Estimated Waste'!$B$6:$B$205=$B$48)*('Estimated Waste'!$C$6:$C$205=$B62)*('Estimated Waste'!$D$6:$D$205=$B$42),'Estimated Waste'!N$6:N$205,0))</f>
        <v>0</v>
      </c>
      <c r="M62" s="18">
        <f t="array" ref="M62">SUM(IF(('Estimated Waste'!$B$6:$B$205=$B$48)*('Estimated Waste'!$C$6:$C$205=$B62)*('Estimated Waste'!$D$6:$D$205=$B$43),'Estimated Waste'!M$6:M$205,0))</f>
        <v>0</v>
      </c>
      <c r="N62" s="18">
        <f t="array" ref="N62">SUM(IF(('Estimated Waste'!$B$6:$B$205=$B$48)*('Estimated Waste'!$C$6:$C$205=$B62)*('Estimated Waste'!$D$6:$D$205=$B$43),'Estimated Waste'!N$6:N$205,0))</f>
        <v>0</v>
      </c>
      <c r="O62" s="250"/>
      <c r="P62" s="251">
        <f t="array" ref="P62">SUM(IF(('Estimated Waste'!$B$6:$B$205=$B$48)*('Estimated Waste'!$C$6:$C$205=$B62)*('Estimated Waste'!$D$6:$D$205=$B$45),'Estimated Waste'!M$6:M$205,0))+SUM(IF(('Estimated Waste'!$B$6:$B$205=$B$48)*('Estimated Waste'!$C$6:$C$205=$B62)*('Estimated Waste'!$D$6:$D$205=$B$44),'Estimated Waste'!S$6:S$205,0))</f>
        <v>0</v>
      </c>
      <c r="Q62" s="251">
        <f t="array" ref="Q62">SUM(IF(('Estimated Waste'!$B$6:$B$205=$B$48)*('Estimated Waste'!$C$6:$C$205=$B62)*('Estimated Waste'!$D$6:$D$205=$B$45),'Estimated Waste'!N$6:N$205,0))+SUM(IF(('Estimated Waste'!$B$6:$B$205=$B$48)*('Estimated Waste'!$C$6:$C$205=$B62)*('Estimated Waste'!$D$6:$D$205=$B$44),'Estimated Waste'!T$6:T$205,0))</f>
        <v>0</v>
      </c>
      <c r="R62" s="190">
        <f t="array" ref="R62">SUM(IF(('Estimated Waste'!$B$6:$B$205=$B$48)*('Estimated Waste'!$C$6:$C$205=$B62)*('Estimated Waste'!$D$6:$D$205=$B$44),'Estimated Waste'!M$6:M$205,0))-SUM(IF(('Estimated Waste'!$B$6:$B$205=$B$48)*('Estimated Waste'!$C$6:$C$205=$B62)*('Estimated Waste'!$D$6:$D$205=$B$44),'Estimated Waste'!S$6:S$205,0))</f>
        <v>0</v>
      </c>
      <c r="S62" s="190">
        <f t="array" ref="S62">SUM(IF(('Estimated Waste'!$B$6:$B$205=$B$48)*('Estimated Waste'!$C$6:$C$205=$B62)*('Estimated Waste'!$D$6:$D$205=$B$44),'Estimated Waste'!N$6:N$205,0))-SUM(IF(('Estimated Waste'!$B$6:$B$205=$B$48)*('Estimated Waste'!$C$6:$C$205=$B62)*('Estimated Waste'!$D$6:$D$205=$B$44),'Estimated Waste'!T$6:T$205,0))</f>
        <v>0</v>
      </c>
      <c r="X62" s="100">
        <f t="shared" si="11"/>
        <v>0</v>
      </c>
      <c r="Y62" s="99">
        <f t="shared" si="12"/>
        <v>0</v>
      </c>
      <c r="Z62" s="100">
        <f t="shared" si="13"/>
        <v>0</v>
      </c>
      <c r="AA62" s="99">
        <f t="shared" si="14"/>
        <v>0</v>
      </c>
      <c r="AB62" s="100">
        <f t="shared" si="15"/>
        <v>0</v>
      </c>
      <c r="AC62" s="99">
        <f t="shared" si="16"/>
        <v>0</v>
      </c>
      <c r="AE62" s="252">
        <f t="array" ref="AE62">SUM(IF(('Actual Waste'!$C$7:$C$206=$B$48)*('Actual Waste'!$D$7:$D$206=$B62),'Actual Waste'!U$7:U$206,0))</f>
        <v>0</v>
      </c>
      <c r="AF62" s="252">
        <f t="array" ref="AF62">SUM(IF(('Actual Waste'!$C$7:$C$206=$B$48)*('Actual Waste'!$D$7:$D$206=$B62),'Actual Waste'!V$7:V$206,0))</f>
        <v>0</v>
      </c>
      <c r="AG62" s="99"/>
      <c r="AH62" s="252">
        <f t="array" ref="AH62">SUM(IF(('Actual Waste'!$C$7:$C$206=$B$48)*('Actual Waste'!$D$7:$D$206=$B62)*('Actual Waste'!$G$7:$G$206=$B$42),'Actual Waste'!U$7:U$206,0))</f>
        <v>0</v>
      </c>
      <c r="AI62" s="252">
        <f t="array" ref="AI62">SUM(IF(('Actual Waste'!$C$7:$C$206=$B$48)*('Actual Waste'!$D$7:$D$206=$B62)*('Actual Waste'!$G$7:$G$206=$B$42),'Actual Waste'!V$7:V$206,0))</f>
        <v>0</v>
      </c>
      <c r="AJ62" s="252">
        <f t="array" ref="AJ62">SUM(IF(('Actual Waste'!$C$7:$C$206=$B$48)*('Actual Waste'!$D$7:$D$206=$B62)*('Actual Waste'!$G$7:$G$206=$B$43),'Actual Waste'!U$7:U$206,0))</f>
        <v>0</v>
      </c>
      <c r="AK62" s="252">
        <f t="array" ref="AK62">SUM(IF(('Actual Waste'!$C$7:$C$206=$B$48)*('Actual Waste'!$D$7:$D$206=$B62)*('Actual Waste'!$G$7:$G$206=$B$43),'Actual Waste'!V$7:V$206,0))</f>
        <v>0</v>
      </c>
      <c r="AM62" s="252">
        <f t="array" ref="AM62">SUM(IF(('Actual Waste'!$C$7:$C$206=$B$48)*('Actual Waste'!$D$7:$D$206=$B62)*('Actual Waste'!$G$7:$G$206=$B$45),'Actual Waste'!U$7:U$206,0))+SUM(IF(('Actual Waste'!$C$7:$C$206=$B$48)*('Actual Waste'!$D$7:$D$206=$B62)*('Actual Waste'!$G$7:$G$206=$B$44),'Actual Waste'!W$7:W$206,0))</f>
        <v>0</v>
      </c>
      <c r="AN62" s="252">
        <f t="array" ref="AN62">SUM(IF(('Actual Waste'!$C$7:$C$206=$B$48)*('Actual Waste'!$D$7:$D$206=$B62)*('Actual Waste'!$G$7:$G$206=$B$45),'Actual Waste'!V$7:V$206,0))+SUM(IF(('Actual Waste'!$C$7:$C$206=$B$48)*('Actual Waste'!$D$7:$D$206=$B62)*('Actual Waste'!$G$7:$G$206=$B$44),'Actual Waste'!X$7:X$206,0))</f>
        <v>0</v>
      </c>
      <c r="AO62" s="252">
        <f t="array" ref="AO62">SUM(IF(('Actual Waste'!$C$7:$C$206=$B$48)*('Actual Waste'!$D$7:$D$206=$B62)*('Actual Waste'!$G$7:$G$206=$B$44),'Actual Waste'!U$7:U$206,0))-SUM(IF(('Actual Waste'!$C$7:$C$206=$B$48)*('Actual Waste'!$D$7:$D$206=$B62)*('Actual Waste'!$G$7:$G$206=$B$44),'Actual Waste'!W$7:W$206,0))</f>
        <v>0</v>
      </c>
      <c r="AP62" s="252">
        <f t="array" ref="AP62">SUM(IF(('Actual Waste'!$C$7:$C$206=$B$48)*('Actual Waste'!$D$7:$D$206=$B62)*('Actual Waste'!$G$7:$G$206=$B$44),'Actual Waste'!V$7:V$206,0))-SUM(IF(('Actual Waste'!$C$7:$C$206=$B$48)*('Actual Waste'!$D$7:$D$206=$B62)*('Actual Waste'!$G$7:$G$206=$B$44),'Actual Waste'!X$7:X$206,0))</f>
        <v>0</v>
      </c>
      <c r="AR62" s="100"/>
      <c r="AS62" s="99"/>
      <c r="AT62" s="100"/>
      <c r="AU62" s="99"/>
      <c r="AV62" s="100"/>
      <c r="AW62" s="99"/>
    </row>
    <row r="63" spans="2:49" x14ac:dyDescent="0.35">
      <c r="B63" s="31" t="str">
        <f t="shared" si="10"/>
        <v>Electronic equipment (20 01 35*)</v>
      </c>
      <c r="C63" s="35"/>
      <c r="D63" s="35"/>
      <c r="E63" s="32">
        <f t="array" ref="E63">SUM(IF(('Estimated Waste'!$B$6:$B$205=$B$48)*('Estimated Waste'!$C$6:$C$205=$B63),'Estimated Waste'!M$6:M$205,0))</f>
        <v>0</v>
      </c>
      <c r="F63" s="219">
        <f t="array" ref="F63">SUM(IF(('Estimated Waste'!$B$6:$B$205=$B$48)*('Estimated Waste'!$C$6:$C$205=$B63),'Estimated Waste'!N$6:N$205,0))</f>
        <v>0</v>
      </c>
      <c r="G63" s="35"/>
      <c r="H63" s="256">
        <f t="shared" si="17"/>
        <v>0</v>
      </c>
      <c r="I63" s="249">
        <f t="shared" si="18"/>
        <v>0</v>
      </c>
      <c r="J63" s="99"/>
      <c r="K63" s="18">
        <f t="array" ref="K63">SUM(IF(('Estimated Waste'!$B$6:$B$205=$B$48)*('Estimated Waste'!$C$6:$C$205=$B63)*('Estimated Waste'!$D$6:$D$205=$B$42),'Estimated Waste'!M$6:M$205,0))</f>
        <v>0</v>
      </c>
      <c r="L63" s="18">
        <f t="array" ref="L63">SUM(IF(('Estimated Waste'!$B$6:$B$205=$B$48)*('Estimated Waste'!$C$6:$C$205=$B63)*('Estimated Waste'!$D$6:$D$205=$B$42),'Estimated Waste'!N$6:N$205,0))</f>
        <v>0</v>
      </c>
      <c r="M63" s="18">
        <f t="array" ref="M63">SUM(IF(('Estimated Waste'!$B$6:$B$205=$B$48)*('Estimated Waste'!$C$6:$C$205=$B63)*('Estimated Waste'!$D$6:$D$205=$B$43),'Estimated Waste'!M$6:M$205,0))</f>
        <v>0</v>
      </c>
      <c r="N63" s="18">
        <f t="array" ref="N63">SUM(IF(('Estimated Waste'!$B$6:$B$205=$B$48)*('Estimated Waste'!$C$6:$C$205=$B63)*('Estimated Waste'!$D$6:$D$205=$B$43),'Estimated Waste'!N$6:N$205,0))</f>
        <v>0</v>
      </c>
      <c r="O63" s="250"/>
      <c r="P63" s="251">
        <f t="array" ref="P63">SUM(IF(('Estimated Waste'!$B$6:$B$205=$B$48)*('Estimated Waste'!$C$6:$C$205=$B63)*('Estimated Waste'!$D$6:$D$205=$B$45),'Estimated Waste'!M$6:M$205,0))+SUM(IF(('Estimated Waste'!$B$6:$B$205=$B$48)*('Estimated Waste'!$C$6:$C$205=$B63)*('Estimated Waste'!$D$6:$D$205=$B$44),'Estimated Waste'!S$6:S$205,0))</f>
        <v>0</v>
      </c>
      <c r="Q63" s="251">
        <f t="array" ref="Q63">SUM(IF(('Estimated Waste'!$B$6:$B$205=$B$48)*('Estimated Waste'!$C$6:$C$205=$B63)*('Estimated Waste'!$D$6:$D$205=$B$45),'Estimated Waste'!N$6:N$205,0))+SUM(IF(('Estimated Waste'!$B$6:$B$205=$B$48)*('Estimated Waste'!$C$6:$C$205=$B63)*('Estimated Waste'!$D$6:$D$205=$B$44),'Estimated Waste'!T$6:T$205,0))</f>
        <v>0</v>
      </c>
      <c r="R63" s="190">
        <f t="array" ref="R63">SUM(IF(('Estimated Waste'!$B$6:$B$205=$B$48)*('Estimated Waste'!$C$6:$C$205=$B63)*('Estimated Waste'!$D$6:$D$205=$B$44),'Estimated Waste'!M$6:M$205,0))-SUM(IF(('Estimated Waste'!$B$6:$B$205=$B$48)*('Estimated Waste'!$C$6:$C$205=$B63)*('Estimated Waste'!$D$6:$D$205=$B$44),'Estimated Waste'!S$6:S$205,0))</f>
        <v>0</v>
      </c>
      <c r="S63" s="190">
        <f t="array" ref="S63">SUM(IF(('Estimated Waste'!$B$6:$B$205=$B$48)*('Estimated Waste'!$C$6:$C$205=$B63)*('Estimated Waste'!$D$6:$D$205=$B$44),'Estimated Waste'!N$6:N$205,0))-SUM(IF(('Estimated Waste'!$B$6:$B$205=$B$48)*('Estimated Waste'!$C$6:$C$205=$B63)*('Estimated Waste'!$D$6:$D$205=$B$44),'Estimated Waste'!T$6:T$205,0))</f>
        <v>0</v>
      </c>
      <c r="X63" s="100">
        <f t="shared" si="11"/>
        <v>0</v>
      </c>
      <c r="Y63" s="99">
        <f t="shared" si="12"/>
        <v>0</v>
      </c>
      <c r="Z63" s="100">
        <f t="shared" si="13"/>
        <v>0</v>
      </c>
      <c r="AA63" s="99">
        <f t="shared" si="14"/>
        <v>0</v>
      </c>
      <c r="AB63" s="100">
        <f t="shared" si="15"/>
        <v>0</v>
      </c>
      <c r="AC63" s="99">
        <f t="shared" si="16"/>
        <v>0</v>
      </c>
      <c r="AE63" s="252">
        <f t="array" ref="AE63">SUM(IF(('Actual Waste'!$C$7:$C$206=$B$48)*('Actual Waste'!$D$7:$D$206=$B63),'Actual Waste'!U$7:U$206,0))</f>
        <v>0</v>
      </c>
      <c r="AF63" s="252">
        <f t="array" ref="AF63">SUM(IF(('Actual Waste'!$C$7:$C$206=$B$48)*('Actual Waste'!$D$7:$D$206=$B63),'Actual Waste'!V$7:V$206,0))</f>
        <v>0</v>
      </c>
      <c r="AG63" s="99"/>
      <c r="AH63" s="252">
        <f t="array" ref="AH63">SUM(IF(('Actual Waste'!$C$7:$C$206=$B$48)*('Actual Waste'!$D$7:$D$206=$B63)*('Actual Waste'!$G$7:$G$206=$B$42),'Actual Waste'!U$7:U$206,0))</f>
        <v>0</v>
      </c>
      <c r="AI63" s="252">
        <f t="array" ref="AI63">SUM(IF(('Actual Waste'!$C$7:$C$206=$B$48)*('Actual Waste'!$D$7:$D$206=$B63)*('Actual Waste'!$G$7:$G$206=$B$42),'Actual Waste'!V$7:V$206,0))</f>
        <v>0</v>
      </c>
      <c r="AJ63" s="252">
        <f t="array" ref="AJ63">SUM(IF(('Actual Waste'!$C$7:$C$206=$B$48)*('Actual Waste'!$D$7:$D$206=$B63)*('Actual Waste'!$G$7:$G$206=$B$43),'Actual Waste'!U$7:U$206,0))</f>
        <v>0</v>
      </c>
      <c r="AK63" s="252">
        <f t="array" ref="AK63">SUM(IF(('Actual Waste'!$C$7:$C$206=$B$48)*('Actual Waste'!$D$7:$D$206=$B63)*('Actual Waste'!$G$7:$G$206=$B$43),'Actual Waste'!V$7:V$206,0))</f>
        <v>0</v>
      </c>
      <c r="AM63" s="252">
        <f t="array" ref="AM63">SUM(IF(('Actual Waste'!$C$7:$C$206=$B$48)*('Actual Waste'!$D$7:$D$206=$B63)*('Actual Waste'!$G$7:$G$206=$B$45),'Actual Waste'!U$7:U$206,0))+SUM(IF(('Actual Waste'!$C$7:$C$206=$B$48)*('Actual Waste'!$D$7:$D$206=$B63)*('Actual Waste'!$G$7:$G$206=$B$44),'Actual Waste'!W$7:W$206,0))</f>
        <v>0</v>
      </c>
      <c r="AN63" s="252">
        <f t="array" ref="AN63">SUM(IF(('Actual Waste'!$C$7:$C$206=$B$48)*('Actual Waste'!$D$7:$D$206=$B63)*('Actual Waste'!$G$7:$G$206=$B$45),'Actual Waste'!V$7:V$206,0))+SUM(IF(('Actual Waste'!$C$7:$C$206=$B$48)*('Actual Waste'!$D$7:$D$206=$B63)*('Actual Waste'!$G$7:$G$206=$B$44),'Actual Waste'!X$7:X$206,0))</f>
        <v>0</v>
      </c>
      <c r="AO63" s="252">
        <f t="array" ref="AO63">SUM(IF(('Actual Waste'!$C$7:$C$206=$B$48)*('Actual Waste'!$D$7:$D$206=$B63)*('Actual Waste'!$G$7:$G$206=$B$44),'Actual Waste'!U$7:U$206,0))-SUM(IF(('Actual Waste'!$C$7:$C$206=$B$48)*('Actual Waste'!$D$7:$D$206=$B63)*('Actual Waste'!$G$7:$G$206=$B$44),'Actual Waste'!W$7:W$206,0))</f>
        <v>0</v>
      </c>
      <c r="AP63" s="252">
        <f t="array" ref="AP63">SUM(IF(('Actual Waste'!$C$7:$C$206=$B$48)*('Actual Waste'!$D$7:$D$206=$B63)*('Actual Waste'!$G$7:$G$206=$B$44),'Actual Waste'!V$7:V$206,0))-SUM(IF(('Actual Waste'!$C$7:$C$206=$B$48)*('Actual Waste'!$D$7:$D$206=$B63)*('Actual Waste'!$G$7:$G$206=$B$44),'Actual Waste'!X$7:X$206,0))</f>
        <v>0</v>
      </c>
      <c r="AR63" s="100"/>
      <c r="AS63" s="99"/>
      <c r="AT63" s="100"/>
      <c r="AU63" s="99"/>
      <c r="AV63" s="100"/>
      <c r="AW63" s="99"/>
    </row>
    <row r="64" spans="2:49" x14ac:dyDescent="0.35">
      <c r="B64" s="31" t="str">
        <f t="shared" si="10"/>
        <v>Floor tiles (wood) (03 01 05)</v>
      </c>
      <c r="C64" s="35"/>
      <c r="D64" s="35"/>
      <c r="E64" s="32">
        <f t="array" ref="E64">SUM(IF(('Estimated Waste'!$B$6:$B$205=$B$48)*('Estimated Waste'!$C$6:$C$205=$B64),'Estimated Waste'!M$6:M$205,0))</f>
        <v>0</v>
      </c>
      <c r="F64" s="219">
        <f t="array" ref="F64">SUM(IF(('Estimated Waste'!$B$6:$B$205=$B$48)*('Estimated Waste'!$C$6:$C$205=$B64),'Estimated Waste'!N$6:N$205,0))</f>
        <v>0</v>
      </c>
      <c r="G64" s="35"/>
      <c r="H64" s="256">
        <f t="shared" si="17"/>
        <v>0</v>
      </c>
      <c r="I64" s="249">
        <f t="shared" si="18"/>
        <v>0</v>
      </c>
      <c r="J64" s="99"/>
      <c r="K64" s="18">
        <f t="array" ref="K64">SUM(IF(('Estimated Waste'!$B$6:$B$205=$B$48)*('Estimated Waste'!$C$6:$C$205=$B64)*('Estimated Waste'!$D$6:$D$205=$B$42),'Estimated Waste'!M$6:M$205,0))</f>
        <v>0</v>
      </c>
      <c r="L64" s="18">
        <f t="array" ref="L64">SUM(IF(('Estimated Waste'!$B$6:$B$205=$B$48)*('Estimated Waste'!$C$6:$C$205=$B64)*('Estimated Waste'!$D$6:$D$205=$B$42),'Estimated Waste'!N$6:N$205,0))</f>
        <v>0</v>
      </c>
      <c r="M64" s="18">
        <f t="array" ref="M64">SUM(IF(('Estimated Waste'!$B$6:$B$205=$B$48)*('Estimated Waste'!$C$6:$C$205=$B64)*('Estimated Waste'!$D$6:$D$205=$B$43),'Estimated Waste'!M$6:M$205,0))</f>
        <v>0</v>
      </c>
      <c r="N64" s="18">
        <f t="array" ref="N64">SUM(IF(('Estimated Waste'!$B$6:$B$205=$B$48)*('Estimated Waste'!$C$6:$C$205=$B64)*('Estimated Waste'!$D$6:$D$205=$B$43),'Estimated Waste'!N$6:N$205,0))</f>
        <v>0</v>
      </c>
      <c r="O64" s="250"/>
      <c r="P64" s="251">
        <f t="array" ref="P64">SUM(IF(('Estimated Waste'!$B$6:$B$205=$B$48)*('Estimated Waste'!$C$6:$C$205=$B64)*('Estimated Waste'!$D$6:$D$205=$B$45),'Estimated Waste'!M$6:M$205,0))+SUM(IF(('Estimated Waste'!$B$6:$B$205=$B$48)*('Estimated Waste'!$C$6:$C$205=$B64)*('Estimated Waste'!$D$6:$D$205=$B$44),'Estimated Waste'!S$6:S$205,0))</f>
        <v>0</v>
      </c>
      <c r="Q64" s="251">
        <f t="array" ref="Q64">SUM(IF(('Estimated Waste'!$B$6:$B$205=$B$48)*('Estimated Waste'!$C$6:$C$205=$B64)*('Estimated Waste'!$D$6:$D$205=$B$45),'Estimated Waste'!N$6:N$205,0))+SUM(IF(('Estimated Waste'!$B$6:$B$205=$B$48)*('Estimated Waste'!$C$6:$C$205=$B64)*('Estimated Waste'!$D$6:$D$205=$B$44),'Estimated Waste'!T$6:T$205,0))</f>
        <v>0</v>
      </c>
      <c r="R64" s="190">
        <f t="array" ref="R64">SUM(IF(('Estimated Waste'!$B$6:$B$205=$B$48)*('Estimated Waste'!$C$6:$C$205=$B64)*('Estimated Waste'!$D$6:$D$205=$B$44),'Estimated Waste'!M$6:M$205,0))-SUM(IF(('Estimated Waste'!$B$6:$B$205=$B$48)*('Estimated Waste'!$C$6:$C$205=$B64)*('Estimated Waste'!$D$6:$D$205=$B$44),'Estimated Waste'!S$6:S$205,0))</f>
        <v>0</v>
      </c>
      <c r="S64" s="190">
        <f t="array" ref="S64">SUM(IF(('Estimated Waste'!$B$6:$B$205=$B$48)*('Estimated Waste'!$C$6:$C$205=$B64)*('Estimated Waste'!$D$6:$D$205=$B$44),'Estimated Waste'!N$6:N$205,0))-SUM(IF(('Estimated Waste'!$B$6:$B$205=$B$48)*('Estimated Waste'!$C$6:$C$205=$B64)*('Estimated Waste'!$D$6:$D$205=$B$44),'Estimated Waste'!T$6:T$205,0))</f>
        <v>0</v>
      </c>
      <c r="X64" s="100">
        <f t="shared" si="11"/>
        <v>0</v>
      </c>
      <c r="Y64" s="99">
        <f t="shared" si="12"/>
        <v>0</v>
      </c>
      <c r="Z64" s="100">
        <f t="shared" si="13"/>
        <v>0</v>
      </c>
      <c r="AA64" s="99">
        <f t="shared" si="14"/>
        <v>0</v>
      </c>
      <c r="AB64" s="100">
        <f t="shared" si="15"/>
        <v>0</v>
      </c>
      <c r="AC64" s="99">
        <f t="shared" si="16"/>
        <v>0</v>
      </c>
      <c r="AE64" s="252">
        <f t="array" ref="AE64">SUM(IF(('Actual Waste'!$C$7:$C$206=$B$48)*('Actual Waste'!$D$7:$D$206=$B64),'Actual Waste'!U$7:U$206,0))</f>
        <v>0</v>
      </c>
      <c r="AF64" s="252">
        <f t="array" ref="AF64">SUM(IF(('Actual Waste'!$C$7:$C$206=$B$48)*('Actual Waste'!$D$7:$D$206=$B64),'Actual Waste'!V$7:V$206,0))</f>
        <v>0</v>
      </c>
      <c r="AG64" s="99"/>
      <c r="AH64" s="252">
        <f t="array" ref="AH64">SUM(IF(('Actual Waste'!$C$7:$C$206=$B$48)*('Actual Waste'!$D$7:$D$206=$B64)*('Actual Waste'!$G$7:$G$206=$B$42),'Actual Waste'!U$7:U$206,0))</f>
        <v>0</v>
      </c>
      <c r="AI64" s="252">
        <f t="array" ref="AI64">SUM(IF(('Actual Waste'!$C$7:$C$206=$B$48)*('Actual Waste'!$D$7:$D$206=$B64)*('Actual Waste'!$G$7:$G$206=$B$42),'Actual Waste'!V$7:V$206,0))</f>
        <v>0</v>
      </c>
      <c r="AJ64" s="252">
        <f t="array" ref="AJ64">SUM(IF(('Actual Waste'!$C$7:$C$206=$B$48)*('Actual Waste'!$D$7:$D$206=$B64)*('Actual Waste'!$G$7:$G$206=$B$43),'Actual Waste'!U$7:U$206,0))</f>
        <v>0</v>
      </c>
      <c r="AK64" s="252">
        <f t="array" ref="AK64">SUM(IF(('Actual Waste'!$C$7:$C$206=$B$48)*('Actual Waste'!$D$7:$D$206=$B64)*('Actual Waste'!$G$7:$G$206=$B$43),'Actual Waste'!V$7:V$206,0))</f>
        <v>0</v>
      </c>
      <c r="AM64" s="252">
        <f t="array" ref="AM64">SUM(IF(('Actual Waste'!$C$7:$C$206=$B$48)*('Actual Waste'!$D$7:$D$206=$B64)*('Actual Waste'!$G$7:$G$206=$B$45),'Actual Waste'!U$7:U$206,0))+SUM(IF(('Actual Waste'!$C$7:$C$206=$B$48)*('Actual Waste'!$D$7:$D$206=$B64)*('Actual Waste'!$G$7:$G$206=$B$44),'Actual Waste'!W$7:W$206,0))</f>
        <v>0</v>
      </c>
      <c r="AN64" s="252">
        <f t="array" ref="AN64">SUM(IF(('Actual Waste'!$C$7:$C$206=$B$48)*('Actual Waste'!$D$7:$D$206=$B64)*('Actual Waste'!$G$7:$G$206=$B$45),'Actual Waste'!V$7:V$206,0))+SUM(IF(('Actual Waste'!$C$7:$C$206=$B$48)*('Actual Waste'!$D$7:$D$206=$B64)*('Actual Waste'!$G$7:$G$206=$B$44),'Actual Waste'!X$7:X$206,0))</f>
        <v>0</v>
      </c>
      <c r="AO64" s="252">
        <f t="array" ref="AO64">SUM(IF(('Actual Waste'!$C$7:$C$206=$B$48)*('Actual Waste'!$D$7:$D$206=$B64)*('Actual Waste'!$G$7:$G$206=$B$44),'Actual Waste'!U$7:U$206,0))-SUM(IF(('Actual Waste'!$C$7:$C$206=$B$48)*('Actual Waste'!$D$7:$D$206=$B64)*('Actual Waste'!$G$7:$G$206=$B$44),'Actual Waste'!W$7:W$206,0))</f>
        <v>0</v>
      </c>
      <c r="AP64" s="252">
        <f t="array" ref="AP64">SUM(IF(('Actual Waste'!$C$7:$C$206=$B$48)*('Actual Waste'!$D$7:$D$206=$B64)*('Actual Waste'!$G$7:$G$206=$B$44),'Actual Waste'!V$7:V$206,0))-SUM(IF(('Actual Waste'!$C$7:$C$206=$B$48)*('Actual Waste'!$D$7:$D$206=$B64)*('Actual Waste'!$G$7:$G$206=$B$44),'Actual Waste'!X$7:X$206,0))</f>
        <v>0</v>
      </c>
      <c r="AR64" s="100"/>
      <c r="AS64" s="99"/>
      <c r="AT64" s="100"/>
      <c r="AU64" s="99"/>
      <c r="AV64" s="100"/>
      <c r="AW64" s="99"/>
    </row>
    <row r="65" spans="2:49" x14ac:dyDescent="0.35">
      <c r="B65" s="31" t="str">
        <f t="shared" si="10"/>
        <v>Fluorescent tubes / mercury waste (20 01 21)</v>
      </c>
      <c r="C65" s="35"/>
      <c r="D65" s="35"/>
      <c r="E65" s="32">
        <f t="array" ref="E65">SUM(IF(('Estimated Waste'!$B$6:$B$205=$B$48)*('Estimated Waste'!$C$6:$C$205=$B65),'Estimated Waste'!M$6:M$205,0))</f>
        <v>0</v>
      </c>
      <c r="F65" s="219">
        <f t="array" ref="F65">SUM(IF(('Estimated Waste'!$B$6:$B$205=$B$48)*('Estimated Waste'!$C$6:$C$205=$B65),'Estimated Waste'!N$6:N$205,0))</f>
        <v>0</v>
      </c>
      <c r="G65" s="35"/>
      <c r="H65" s="256">
        <f t="shared" si="17"/>
        <v>0</v>
      </c>
      <c r="I65" s="249">
        <f t="shared" si="18"/>
        <v>0</v>
      </c>
      <c r="J65" s="99"/>
      <c r="K65" s="18">
        <f t="array" ref="K65">SUM(IF(('Estimated Waste'!$B$6:$B$205=$B$48)*('Estimated Waste'!$C$6:$C$205=$B65)*('Estimated Waste'!$D$6:$D$205=$B$42),'Estimated Waste'!M$6:M$205,0))</f>
        <v>0</v>
      </c>
      <c r="L65" s="18">
        <f t="array" ref="L65">SUM(IF(('Estimated Waste'!$B$6:$B$205=$B$48)*('Estimated Waste'!$C$6:$C$205=$B65)*('Estimated Waste'!$D$6:$D$205=$B$42),'Estimated Waste'!N$6:N$205,0))</f>
        <v>0</v>
      </c>
      <c r="M65" s="18">
        <f t="array" ref="M65">SUM(IF(('Estimated Waste'!$B$6:$B$205=$B$48)*('Estimated Waste'!$C$6:$C$205=$B65)*('Estimated Waste'!$D$6:$D$205=$B$43),'Estimated Waste'!M$6:M$205,0))</f>
        <v>0</v>
      </c>
      <c r="N65" s="18">
        <f t="array" ref="N65">SUM(IF(('Estimated Waste'!$B$6:$B$205=$B$48)*('Estimated Waste'!$C$6:$C$205=$B65)*('Estimated Waste'!$D$6:$D$205=$B$43),'Estimated Waste'!N$6:N$205,0))</f>
        <v>0</v>
      </c>
      <c r="O65" s="250"/>
      <c r="P65" s="251">
        <f t="array" ref="P65">SUM(IF(('Estimated Waste'!$B$6:$B$205=$B$48)*('Estimated Waste'!$C$6:$C$205=$B65)*('Estimated Waste'!$D$6:$D$205=$B$45),'Estimated Waste'!M$6:M$205,0))+SUM(IF(('Estimated Waste'!$B$6:$B$205=$B$48)*('Estimated Waste'!$C$6:$C$205=$B65)*('Estimated Waste'!$D$6:$D$205=$B$44),'Estimated Waste'!S$6:S$205,0))</f>
        <v>0</v>
      </c>
      <c r="Q65" s="251">
        <f t="array" ref="Q65">SUM(IF(('Estimated Waste'!$B$6:$B$205=$B$48)*('Estimated Waste'!$C$6:$C$205=$B65)*('Estimated Waste'!$D$6:$D$205=$B$45),'Estimated Waste'!N$6:N$205,0))+SUM(IF(('Estimated Waste'!$B$6:$B$205=$B$48)*('Estimated Waste'!$C$6:$C$205=$B65)*('Estimated Waste'!$D$6:$D$205=$B$44),'Estimated Waste'!T$6:T$205,0))</f>
        <v>0</v>
      </c>
      <c r="R65" s="190">
        <f t="array" ref="R65">SUM(IF(('Estimated Waste'!$B$6:$B$205=$B$48)*('Estimated Waste'!$C$6:$C$205=$B65)*('Estimated Waste'!$D$6:$D$205=$B$44),'Estimated Waste'!M$6:M$205,0))-SUM(IF(('Estimated Waste'!$B$6:$B$205=$B$48)*('Estimated Waste'!$C$6:$C$205=$B65)*('Estimated Waste'!$D$6:$D$205=$B$44),'Estimated Waste'!S$6:S$205,0))</f>
        <v>0</v>
      </c>
      <c r="S65" s="190">
        <f t="array" ref="S65">SUM(IF(('Estimated Waste'!$B$6:$B$205=$B$48)*('Estimated Waste'!$C$6:$C$205=$B65)*('Estimated Waste'!$D$6:$D$205=$B$44),'Estimated Waste'!N$6:N$205,0))-SUM(IF(('Estimated Waste'!$B$6:$B$205=$B$48)*('Estimated Waste'!$C$6:$C$205=$B65)*('Estimated Waste'!$D$6:$D$205=$B$44),'Estimated Waste'!T$6:T$205,0))</f>
        <v>0</v>
      </c>
      <c r="X65" s="100">
        <f t="shared" si="11"/>
        <v>0</v>
      </c>
      <c r="Y65" s="99">
        <f t="shared" si="12"/>
        <v>0</v>
      </c>
      <c r="Z65" s="100">
        <f t="shared" si="13"/>
        <v>0</v>
      </c>
      <c r="AA65" s="99">
        <f t="shared" si="14"/>
        <v>0</v>
      </c>
      <c r="AB65" s="100">
        <f t="shared" si="15"/>
        <v>0</v>
      </c>
      <c r="AC65" s="99">
        <f t="shared" si="16"/>
        <v>0</v>
      </c>
      <c r="AE65" s="252">
        <f t="array" ref="AE65">SUM(IF(('Actual Waste'!$C$7:$C$206=$B$48)*('Actual Waste'!$D$7:$D$206=$B65),'Actual Waste'!U$7:U$206,0))</f>
        <v>0</v>
      </c>
      <c r="AF65" s="252">
        <f t="array" ref="AF65">SUM(IF(('Actual Waste'!$C$7:$C$206=$B$48)*('Actual Waste'!$D$7:$D$206=$B65),'Actual Waste'!V$7:V$206,0))</f>
        <v>0</v>
      </c>
      <c r="AG65" s="99"/>
      <c r="AH65" s="252">
        <f t="array" ref="AH65">SUM(IF(('Actual Waste'!$C$7:$C$206=$B$48)*('Actual Waste'!$D$7:$D$206=$B65)*('Actual Waste'!$G$7:$G$206=$B$42),'Actual Waste'!U$7:U$206,0))</f>
        <v>0</v>
      </c>
      <c r="AI65" s="252">
        <f t="array" ref="AI65">SUM(IF(('Actual Waste'!$C$7:$C$206=$B$48)*('Actual Waste'!$D$7:$D$206=$B65)*('Actual Waste'!$G$7:$G$206=$B$42),'Actual Waste'!V$7:V$206,0))</f>
        <v>0</v>
      </c>
      <c r="AJ65" s="252">
        <f t="array" ref="AJ65">SUM(IF(('Actual Waste'!$C$7:$C$206=$B$48)*('Actual Waste'!$D$7:$D$206=$B65)*('Actual Waste'!$G$7:$G$206=$B$43),'Actual Waste'!U$7:U$206,0))</f>
        <v>0</v>
      </c>
      <c r="AK65" s="252">
        <f t="array" ref="AK65">SUM(IF(('Actual Waste'!$C$7:$C$206=$B$48)*('Actual Waste'!$D$7:$D$206=$B65)*('Actual Waste'!$G$7:$G$206=$B$43),'Actual Waste'!V$7:V$206,0))</f>
        <v>0</v>
      </c>
      <c r="AM65" s="252">
        <f t="array" ref="AM65">SUM(IF(('Actual Waste'!$C$7:$C$206=$B$48)*('Actual Waste'!$D$7:$D$206=$B65)*('Actual Waste'!$G$7:$G$206=$B$45),'Actual Waste'!U$7:U$206,0))+SUM(IF(('Actual Waste'!$C$7:$C$206=$B$48)*('Actual Waste'!$D$7:$D$206=$B65)*('Actual Waste'!$G$7:$G$206=$B$44),'Actual Waste'!W$7:W$206,0))</f>
        <v>0</v>
      </c>
      <c r="AN65" s="252">
        <f t="array" ref="AN65">SUM(IF(('Actual Waste'!$C$7:$C$206=$B$48)*('Actual Waste'!$D$7:$D$206=$B65)*('Actual Waste'!$G$7:$G$206=$B$45),'Actual Waste'!V$7:V$206,0))+SUM(IF(('Actual Waste'!$C$7:$C$206=$B$48)*('Actual Waste'!$D$7:$D$206=$B65)*('Actual Waste'!$G$7:$G$206=$B$44),'Actual Waste'!X$7:X$206,0))</f>
        <v>0</v>
      </c>
      <c r="AO65" s="252">
        <f t="array" ref="AO65">SUM(IF(('Actual Waste'!$C$7:$C$206=$B$48)*('Actual Waste'!$D$7:$D$206=$B65)*('Actual Waste'!$G$7:$G$206=$B$44),'Actual Waste'!U$7:U$206,0))-SUM(IF(('Actual Waste'!$C$7:$C$206=$B$48)*('Actual Waste'!$D$7:$D$206=$B65)*('Actual Waste'!$G$7:$G$206=$B$44),'Actual Waste'!W$7:W$206,0))</f>
        <v>0</v>
      </c>
      <c r="AP65" s="252">
        <f t="array" ref="AP65">SUM(IF(('Actual Waste'!$C$7:$C$206=$B$48)*('Actual Waste'!$D$7:$D$206=$B65)*('Actual Waste'!$G$7:$G$206=$B$44),'Actual Waste'!V$7:V$206,0))-SUM(IF(('Actual Waste'!$C$7:$C$206=$B$48)*('Actual Waste'!$D$7:$D$206=$B65)*('Actual Waste'!$G$7:$G$206=$B$44),'Actual Waste'!X$7:X$206,0))</f>
        <v>0</v>
      </c>
      <c r="AR65" s="100"/>
      <c r="AS65" s="99"/>
      <c r="AT65" s="100"/>
      <c r="AU65" s="99"/>
      <c r="AV65" s="100"/>
      <c r="AW65" s="99"/>
    </row>
    <row r="66" spans="2:49" x14ac:dyDescent="0.35">
      <c r="B66" s="31" t="str">
        <f t="shared" si="10"/>
        <v>Furniture (20 03 07)</v>
      </c>
      <c r="C66" s="35"/>
      <c r="D66" s="35"/>
      <c r="E66" s="32">
        <f t="array" ref="E66">SUM(IF(('Estimated Waste'!$B$6:$B$205=$B$48)*('Estimated Waste'!$C$6:$C$205=$B66),'Estimated Waste'!M$6:M$205,0))</f>
        <v>0</v>
      </c>
      <c r="F66" s="219">
        <f t="array" ref="F66">SUM(IF(('Estimated Waste'!$B$6:$B$205=$B$48)*('Estimated Waste'!$C$6:$C$205=$B66),'Estimated Waste'!N$6:N$205,0))</f>
        <v>0</v>
      </c>
      <c r="G66" s="35"/>
      <c r="H66" s="256">
        <f t="shared" si="17"/>
        <v>0</v>
      </c>
      <c r="I66" s="249">
        <f t="shared" si="18"/>
        <v>0</v>
      </c>
      <c r="J66" s="99"/>
      <c r="K66" s="18">
        <f t="array" ref="K66">SUM(IF(('Estimated Waste'!$B$6:$B$205=$B$48)*('Estimated Waste'!$C$6:$C$205=$B66)*('Estimated Waste'!$D$6:$D$205=$B$42),'Estimated Waste'!M$6:M$205,0))</f>
        <v>0</v>
      </c>
      <c r="L66" s="18">
        <f t="array" ref="L66">SUM(IF(('Estimated Waste'!$B$6:$B$205=$B$48)*('Estimated Waste'!$C$6:$C$205=$B66)*('Estimated Waste'!$D$6:$D$205=$B$42),'Estimated Waste'!N$6:N$205,0))</f>
        <v>0</v>
      </c>
      <c r="M66" s="18">
        <f t="array" ref="M66">SUM(IF(('Estimated Waste'!$B$6:$B$205=$B$48)*('Estimated Waste'!$C$6:$C$205=$B66)*('Estimated Waste'!$D$6:$D$205=$B$43),'Estimated Waste'!M$6:M$205,0))</f>
        <v>0</v>
      </c>
      <c r="N66" s="18">
        <f t="array" ref="N66">SUM(IF(('Estimated Waste'!$B$6:$B$205=$B$48)*('Estimated Waste'!$C$6:$C$205=$B66)*('Estimated Waste'!$D$6:$D$205=$B$43),'Estimated Waste'!N$6:N$205,0))</f>
        <v>0</v>
      </c>
      <c r="O66" s="250"/>
      <c r="P66" s="251">
        <f t="array" ref="P66">SUM(IF(('Estimated Waste'!$B$6:$B$205=$B$48)*('Estimated Waste'!$C$6:$C$205=$B66)*('Estimated Waste'!$D$6:$D$205=$B$45),'Estimated Waste'!M$6:M$205,0))+SUM(IF(('Estimated Waste'!$B$6:$B$205=$B$48)*('Estimated Waste'!$C$6:$C$205=$B66)*('Estimated Waste'!$D$6:$D$205=$B$44),'Estimated Waste'!S$6:S$205,0))</f>
        <v>0</v>
      </c>
      <c r="Q66" s="251">
        <f t="array" ref="Q66">SUM(IF(('Estimated Waste'!$B$6:$B$205=$B$48)*('Estimated Waste'!$C$6:$C$205=$B66)*('Estimated Waste'!$D$6:$D$205=$B$45),'Estimated Waste'!N$6:N$205,0))+SUM(IF(('Estimated Waste'!$B$6:$B$205=$B$48)*('Estimated Waste'!$C$6:$C$205=$B66)*('Estimated Waste'!$D$6:$D$205=$B$44),'Estimated Waste'!T$6:T$205,0))</f>
        <v>0</v>
      </c>
      <c r="R66" s="190">
        <f t="array" ref="R66">SUM(IF(('Estimated Waste'!$B$6:$B$205=$B$48)*('Estimated Waste'!$C$6:$C$205=$B66)*('Estimated Waste'!$D$6:$D$205=$B$44),'Estimated Waste'!M$6:M$205,0))-SUM(IF(('Estimated Waste'!$B$6:$B$205=$B$48)*('Estimated Waste'!$C$6:$C$205=$B66)*('Estimated Waste'!$D$6:$D$205=$B$44),'Estimated Waste'!S$6:S$205,0))</f>
        <v>0</v>
      </c>
      <c r="S66" s="190">
        <f t="array" ref="S66">SUM(IF(('Estimated Waste'!$B$6:$B$205=$B$48)*('Estimated Waste'!$C$6:$C$205=$B66)*('Estimated Waste'!$D$6:$D$205=$B$44),'Estimated Waste'!N$6:N$205,0))-SUM(IF(('Estimated Waste'!$B$6:$B$205=$B$48)*('Estimated Waste'!$C$6:$C$205=$B66)*('Estimated Waste'!$D$6:$D$205=$B$44),'Estimated Waste'!T$6:T$205,0))</f>
        <v>0</v>
      </c>
      <c r="X66" s="100">
        <f t="shared" si="11"/>
        <v>0</v>
      </c>
      <c r="Y66" s="99">
        <f t="shared" si="12"/>
        <v>0</v>
      </c>
      <c r="Z66" s="100">
        <f t="shared" si="13"/>
        <v>0</v>
      </c>
      <c r="AA66" s="99">
        <f t="shared" si="14"/>
        <v>0</v>
      </c>
      <c r="AB66" s="100">
        <f t="shared" si="15"/>
        <v>0</v>
      </c>
      <c r="AC66" s="99">
        <f t="shared" si="16"/>
        <v>0</v>
      </c>
      <c r="AE66" s="252">
        <f t="array" ref="AE66">SUM(IF(('Actual Waste'!$C$7:$C$206=$B$48)*('Actual Waste'!$D$7:$D$206=$B66),'Actual Waste'!U$7:U$206,0))</f>
        <v>0</v>
      </c>
      <c r="AF66" s="252">
        <f t="array" ref="AF66">SUM(IF(('Actual Waste'!$C$7:$C$206=$B$48)*('Actual Waste'!$D$7:$D$206=$B66),'Actual Waste'!V$7:V$206,0))</f>
        <v>0</v>
      </c>
      <c r="AG66" s="99"/>
      <c r="AH66" s="252">
        <f t="array" ref="AH66">SUM(IF(('Actual Waste'!$C$7:$C$206=$B$48)*('Actual Waste'!$D$7:$D$206=$B66)*('Actual Waste'!$G$7:$G$206=$B$42),'Actual Waste'!U$7:U$206,0))</f>
        <v>0</v>
      </c>
      <c r="AI66" s="252">
        <f t="array" ref="AI66">SUM(IF(('Actual Waste'!$C$7:$C$206=$B$48)*('Actual Waste'!$D$7:$D$206=$B66)*('Actual Waste'!$G$7:$G$206=$B$42),'Actual Waste'!V$7:V$206,0))</f>
        <v>0</v>
      </c>
      <c r="AJ66" s="252">
        <f t="array" ref="AJ66">SUM(IF(('Actual Waste'!$C$7:$C$206=$B$48)*('Actual Waste'!$D$7:$D$206=$B66)*('Actual Waste'!$G$7:$G$206=$B$43),'Actual Waste'!U$7:U$206,0))</f>
        <v>0</v>
      </c>
      <c r="AK66" s="252">
        <f t="array" ref="AK66">SUM(IF(('Actual Waste'!$C$7:$C$206=$B$48)*('Actual Waste'!$D$7:$D$206=$B66)*('Actual Waste'!$G$7:$G$206=$B$43),'Actual Waste'!V$7:V$206,0))</f>
        <v>0</v>
      </c>
      <c r="AM66" s="252">
        <f t="array" ref="AM66">SUM(IF(('Actual Waste'!$C$7:$C$206=$B$48)*('Actual Waste'!$D$7:$D$206=$B66)*('Actual Waste'!$G$7:$G$206=$B$45),'Actual Waste'!U$7:U$206,0))+SUM(IF(('Actual Waste'!$C$7:$C$206=$B$48)*('Actual Waste'!$D$7:$D$206=$B66)*('Actual Waste'!$G$7:$G$206=$B$44),'Actual Waste'!W$7:W$206,0))</f>
        <v>0</v>
      </c>
      <c r="AN66" s="252">
        <f t="array" ref="AN66">SUM(IF(('Actual Waste'!$C$7:$C$206=$B$48)*('Actual Waste'!$D$7:$D$206=$B66)*('Actual Waste'!$G$7:$G$206=$B$45),'Actual Waste'!V$7:V$206,0))+SUM(IF(('Actual Waste'!$C$7:$C$206=$B$48)*('Actual Waste'!$D$7:$D$206=$B66)*('Actual Waste'!$G$7:$G$206=$B$44),'Actual Waste'!X$7:X$206,0))</f>
        <v>0</v>
      </c>
      <c r="AO66" s="252">
        <f t="array" ref="AO66">SUM(IF(('Actual Waste'!$C$7:$C$206=$B$48)*('Actual Waste'!$D$7:$D$206=$B66)*('Actual Waste'!$G$7:$G$206=$B$44),'Actual Waste'!U$7:U$206,0))-SUM(IF(('Actual Waste'!$C$7:$C$206=$B$48)*('Actual Waste'!$D$7:$D$206=$B66)*('Actual Waste'!$G$7:$G$206=$B$44),'Actual Waste'!W$7:W$206,0))</f>
        <v>0</v>
      </c>
      <c r="AP66" s="252">
        <f t="array" ref="AP66">SUM(IF(('Actual Waste'!$C$7:$C$206=$B$48)*('Actual Waste'!$D$7:$D$206=$B66)*('Actual Waste'!$G$7:$G$206=$B$44),'Actual Waste'!V$7:V$206,0))-SUM(IF(('Actual Waste'!$C$7:$C$206=$B$48)*('Actual Waste'!$D$7:$D$206=$B66)*('Actual Waste'!$G$7:$G$206=$B$44),'Actual Waste'!X$7:X$206,0))</f>
        <v>0</v>
      </c>
      <c r="AR66" s="100"/>
      <c r="AS66" s="99"/>
      <c r="AT66" s="100"/>
      <c r="AU66" s="99"/>
      <c r="AV66" s="100"/>
      <c r="AW66" s="99"/>
    </row>
    <row r="67" spans="2:49" x14ac:dyDescent="0.35">
      <c r="B67" s="31" t="str">
        <f t="shared" si="10"/>
        <v>Glass (17 02 02)</v>
      </c>
      <c r="C67" s="35"/>
      <c r="D67" s="35"/>
      <c r="E67" s="32">
        <f t="array" ref="E67">SUM(IF(('Estimated Waste'!$B$6:$B$205=$B$48)*('Estimated Waste'!$C$6:$C$205=$B67),'Estimated Waste'!M$6:M$205,0))</f>
        <v>0</v>
      </c>
      <c r="F67" s="219">
        <f t="array" ref="F67">SUM(IF(('Estimated Waste'!$B$6:$B$205=$B$48)*('Estimated Waste'!$C$6:$C$205=$B67),'Estimated Waste'!N$6:N$205,0))</f>
        <v>0</v>
      </c>
      <c r="G67" s="35"/>
      <c r="H67" s="256">
        <f t="shared" si="17"/>
        <v>0</v>
      </c>
      <c r="I67" s="249">
        <f t="shared" si="18"/>
        <v>0</v>
      </c>
      <c r="J67" s="99"/>
      <c r="K67" s="18">
        <f t="array" ref="K67">SUM(IF(('Estimated Waste'!$B$6:$B$205=$B$48)*('Estimated Waste'!$C$6:$C$205=$B67)*('Estimated Waste'!$D$6:$D$205=$B$42),'Estimated Waste'!M$6:M$205,0))</f>
        <v>0</v>
      </c>
      <c r="L67" s="18">
        <f t="array" ref="L67">SUM(IF(('Estimated Waste'!$B$6:$B$205=$B$48)*('Estimated Waste'!$C$6:$C$205=$B67)*('Estimated Waste'!$D$6:$D$205=$B$42),'Estimated Waste'!N$6:N$205,0))</f>
        <v>0</v>
      </c>
      <c r="M67" s="18">
        <f t="array" ref="M67">SUM(IF(('Estimated Waste'!$B$6:$B$205=$B$48)*('Estimated Waste'!$C$6:$C$205=$B67)*('Estimated Waste'!$D$6:$D$205=$B$43),'Estimated Waste'!M$6:M$205,0))</f>
        <v>0</v>
      </c>
      <c r="N67" s="18">
        <f t="array" ref="N67">SUM(IF(('Estimated Waste'!$B$6:$B$205=$B$48)*('Estimated Waste'!$C$6:$C$205=$B67)*('Estimated Waste'!$D$6:$D$205=$B$43),'Estimated Waste'!N$6:N$205,0))</f>
        <v>0</v>
      </c>
      <c r="O67" s="250"/>
      <c r="P67" s="251">
        <f t="array" ref="P67">SUM(IF(('Estimated Waste'!$B$6:$B$205=$B$48)*('Estimated Waste'!$C$6:$C$205=$B67)*('Estimated Waste'!$D$6:$D$205=$B$45),'Estimated Waste'!M$6:M$205,0))+SUM(IF(('Estimated Waste'!$B$6:$B$205=$B$48)*('Estimated Waste'!$C$6:$C$205=$B67)*('Estimated Waste'!$D$6:$D$205=$B$44),'Estimated Waste'!S$6:S$205,0))</f>
        <v>0</v>
      </c>
      <c r="Q67" s="251">
        <f t="array" ref="Q67">SUM(IF(('Estimated Waste'!$B$6:$B$205=$B$48)*('Estimated Waste'!$C$6:$C$205=$B67)*('Estimated Waste'!$D$6:$D$205=$B$45),'Estimated Waste'!N$6:N$205,0))+SUM(IF(('Estimated Waste'!$B$6:$B$205=$B$48)*('Estimated Waste'!$C$6:$C$205=$B67)*('Estimated Waste'!$D$6:$D$205=$B$44),'Estimated Waste'!T$6:T$205,0))</f>
        <v>0</v>
      </c>
      <c r="R67" s="190">
        <f t="array" ref="R67">SUM(IF(('Estimated Waste'!$B$6:$B$205=$B$48)*('Estimated Waste'!$C$6:$C$205=$B67)*('Estimated Waste'!$D$6:$D$205=$B$44),'Estimated Waste'!M$6:M$205,0))-SUM(IF(('Estimated Waste'!$B$6:$B$205=$B$48)*('Estimated Waste'!$C$6:$C$205=$B67)*('Estimated Waste'!$D$6:$D$205=$B$44),'Estimated Waste'!S$6:S$205,0))</f>
        <v>0</v>
      </c>
      <c r="S67" s="190">
        <f t="array" ref="S67">SUM(IF(('Estimated Waste'!$B$6:$B$205=$B$48)*('Estimated Waste'!$C$6:$C$205=$B67)*('Estimated Waste'!$D$6:$D$205=$B$44),'Estimated Waste'!N$6:N$205,0))-SUM(IF(('Estimated Waste'!$B$6:$B$205=$B$48)*('Estimated Waste'!$C$6:$C$205=$B67)*('Estimated Waste'!$D$6:$D$205=$B$44),'Estimated Waste'!T$6:T$205,0))</f>
        <v>0</v>
      </c>
      <c r="X67" s="100">
        <f t="shared" si="11"/>
        <v>0</v>
      </c>
      <c r="Y67" s="99">
        <f t="shared" si="12"/>
        <v>0</v>
      </c>
      <c r="Z67" s="100">
        <f t="shared" si="13"/>
        <v>0</v>
      </c>
      <c r="AA67" s="99">
        <f t="shared" si="14"/>
        <v>0</v>
      </c>
      <c r="AB67" s="100">
        <f t="shared" si="15"/>
        <v>0</v>
      </c>
      <c r="AC67" s="99">
        <f t="shared" si="16"/>
        <v>0</v>
      </c>
      <c r="AE67" s="252">
        <f t="array" ref="AE67">SUM(IF(('Actual Waste'!$C$7:$C$206=$B$48)*('Actual Waste'!$D$7:$D$206=$B67),'Actual Waste'!U$7:U$206,0))</f>
        <v>0</v>
      </c>
      <c r="AF67" s="252">
        <f t="array" ref="AF67">SUM(IF(('Actual Waste'!$C$7:$C$206=$B$48)*('Actual Waste'!$D$7:$D$206=$B67),'Actual Waste'!V$7:V$206,0))</f>
        <v>0</v>
      </c>
      <c r="AG67" s="99"/>
      <c r="AH67" s="252">
        <f t="array" ref="AH67">SUM(IF(('Actual Waste'!$C$7:$C$206=$B$48)*('Actual Waste'!$D$7:$D$206=$B67)*('Actual Waste'!$G$7:$G$206=$B$42),'Actual Waste'!U$7:U$206,0))</f>
        <v>0</v>
      </c>
      <c r="AI67" s="252">
        <f t="array" ref="AI67">SUM(IF(('Actual Waste'!$C$7:$C$206=$B$48)*('Actual Waste'!$D$7:$D$206=$B67)*('Actual Waste'!$G$7:$G$206=$B$42),'Actual Waste'!V$7:V$206,0))</f>
        <v>0</v>
      </c>
      <c r="AJ67" s="252">
        <f t="array" ref="AJ67">SUM(IF(('Actual Waste'!$C$7:$C$206=$B$48)*('Actual Waste'!$D$7:$D$206=$B67)*('Actual Waste'!$G$7:$G$206=$B$43),'Actual Waste'!U$7:U$206,0))</f>
        <v>0</v>
      </c>
      <c r="AK67" s="252">
        <f t="array" ref="AK67">SUM(IF(('Actual Waste'!$C$7:$C$206=$B$48)*('Actual Waste'!$D$7:$D$206=$B67)*('Actual Waste'!$G$7:$G$206=$B$43),'Actual Waste'!V$7:V$206,0))</f>
        <v>0</v>
      </c>
      <c r="AM67" s="252">
        <f t="array" ref="AM67">SUM(IF(('Actual Waste'!$C$7:$C$206=$B$48)*('Actual Waste'!$D$7:$D$206=$B67)*('Actual Waste'!$G$7:$G$206=$B$45),'Actual Waste'!U$7:U$206,0))+SUM(IF(('Actual Waste'!$C$7:$C$206=$B$48)*('Actual Waste'!$D$7:$D$206=$B67)*('Actual Waste'!$G$7:$G$206=$B$44),'Actual Waste'!W$7:W$206,0))</f>
        <v>0</v>
      </c>
      <c r="AN67" s="252">
        <f t="array" ref="AN67">SUM(IF(('Actual Waste'!$C$7:$C$206=$B$48)*('Actual Waste'!$D$7:$D$206=$B67)*('Actual Waste'!$G$7:$G$206=$B$45),'Actual Waste'!V$7:V$206,0))+SUM(IF(('Actual Waste'!$C$7:$C$206=$B$48)*('Actual Waste'!$D$7:$D$206=$B67)*('Actual Waste'!$G$7:$G$206=$B$44),'Actual Waste'!X$7:X$206,0))</f>
        <v>0</v>
      </c>
      <c r="AO67" s="252">
        <f t="array" ref="AO67">SUM(IF(('Actual Waste'!$C$7:$C$206=$B$48)*('Actual Waste'!$D$7:$D$206=$B67)*('Actual Waste'!$G$7:$G$206=$B$44),'Actual Waste'!U$7:U$206,0))-SUM(IF(('Actual Waste'!$C$7:$C$206=$B$48)*('Actual Waste'!$D$7:$D$206=$B67)*('Actual Waste'!$G$7:$G$206=$B$44),'Actual Waste'!W$7:W$206,0))</f>
        <v>0</v>
      </c>
      <c r="AP67" s="252">
        <f t="array" ref="AP67">SUM(IF(('Actual Waste'!$C$7:$C$206=$B$48)*('Actual Waste'!$D$7:$D$206=$B67)*('Actual Waste'!$G$7:$G$206=$B$44),'Actual Waste'!V$7:V$206,0))-SUM(IF(('Actual Waste'!$C$7:$C$206=$B$48)*('Actual Waste'!$D$7:$D$206=$B67)*('Actual Waste'!$G$7:$G$206=$B$44),'Actual Waste'!X$7:X$206,0))</f>
        <v>0</v>
      </c>
      <c r="AR67" s="100"/>
      <c r="AS67" s="99"/>
      <c r="AT67" s="100"/>
      <c r="AU67" s="99"/>
      <c r="AV67" s="100"/>
      <c r="AW67" s="99"/>
    </row>
    <row r="68" spans="2:49" x14ac:dyDescent="0.35">
      <c r="B68" s="31" t="str">
        <f t="shared" si="10"/>
        <v>Gypsum (17 08 02)</v>
      </c>
      <c r="C68" s="35"/>
      <c r="D68" s="35"/>
      <c r="E68" s="32">
        <f t="array" ref="E68">SUM(IF(('Estimated Waste'!$B$6:$B$205=$B$48)*('Estimated Waste'!$C$6:$C$205=$B68),'Estimated Waste'!M$6:M$205,0))</f>
        <v>0</v>
      </c>
      <c r="F68" s="219">
        <f t="array" ref="F68">SUM(IF(('Estimated Waste'!$B$6:$B$205=$B$48)*('Estimated Waste'!$C$6:$C$205=$B68),'Estimated Waste'!N$6:N$205,0))</f>
        <v>0</v>
      </c>
      <c r="G68" s="35"/>
      <c r="H68" s="256">
        <f t="shared" si="17"/>
        <v>0</v>
      </c>
      <c r="I68" s="249">
        <f t="shared" si="18"/>
        <v>0</v>
      </c>
      <c r="J68" s="99"/>
      <c r="K68" s="18">
        <f t="array" ref="K68">SUM(IF(('Estimated Waste'!$B$6:$B$205=$B$48)*('Estimated Waste'!$C$6:$C$205=$B68)*('Estimated Waste'!$D$6:$D$205=$B$42),'Estimated Waste'!M$6:M$205,0))</f>
        <v>0</v>
      </c>
      <c r="L68" s="18">
        <f t="array" ref="L68">SUM(IF(('Estimated Waste'!$B$6:$B$205=$B$48)*('Estimated Waste'!$C$6:$C$205=$B68)*('Estimated Waste'!$D$6:$D$205=$B$42),'Estimated Waste'!N$6:N$205,0))</f>
        <v>0</v>
      </c>
      <c r="M68" s="18">
        <f t="array" ref="M68">SUM(IF(('Estimated Waste'!$B$6:$B$205=$B$48)*('Estimated Waste'!$C$6:$C$205=$B68)*('Estimated Waste'!$D$6:$D$205=$B$43),'Estimated Waste'!M$6:M$205,0))</f>
        <v>0</v>
      </c>
      <c r="N68" s="18">
        <f t="array" ref="N68">SUM(IF(('Estimated Waste'!$B$6:$B$205=$B$48)*('Estimated Waste'!$C$6:$C$205=$B68)*('Estimated Waste'!$D$6:$D$205=$B$43),'Estimated Waste'!N$6:N$205,0))</f>
        <v>0</v>
      </c>
      <c r="O68" s="250"/>
      <c r="P68" s="251">
        <f t="array" ref="P68">SUM(IF(('Estimated Waste'!$B$6:$B$205=$B$48)*('Estimated Waste'!$C$6:$C$205=$B68)*('Estimated Waste'!$D$6:$D$205=$B$45),'Estimated Waste'!M$6:M$205,0))+SUM(IF(('Estimated Waste'!$B$6:$B$205=$B$48)*('Estimated Waste'!$C$6:$C$205=$B68)*('Estimated Waste'!$D$6:$D$205=$B$44),'Estimated Waste'!S$6:S$205,0))</f>
        <v>0</v>
      </c>
      <c r="Q68" s="251">
        <f t="array" ref="Q68">SUM(IF(('Estimated Waste'!$B$6:$B$205=$B$48)*('Estimated Waste'!$C$6:$C$205=$B68)*('Estimated Waste'!$D$6:$D$205=$B$45),'Estimated Waste'!N$6:N$205,0))+SUM(IF(('Estimated Waste'!$B$6:$B$205=$B$48)*('Estimated Waste'!$C$6:$C$205=$B68)*('Estimated Waste'!$D$6:$D$205=$B$44),'Estimated Waste'!T$6:T$205,0))</f>
        <v>0</v>
      </c>
      <c r="R68" s="190">
        <f t="array" ref="R68">SUM(IF(('Estimated Waste'!$B$6:$B$205=$B$48)*('Estimated Waste'!$C$6:$C$205=$B68)*('Estimated Waste'!$D$6:$D$205=$B$44),'Estimated Waste'!M$6:M$205,0))-SUM(IF(('Estimated Waste'!$B$6:$B$205=$B$48)*('Estimated Waste'!$C$6:$C$205=$B68)*('Estimated Waste'!$D$6:$D$205=$B$44),'Estimated Waste'!S$6:S$205,0))</f>
        <v>0</v>
      </c>
      <c r="S68" s="190">
        <f t="array" ref="S68">SUM(IF(('Estimated Waste'!$B$6:$B$205=$B$48)*('Estimated Waste'!$C$6:$C$205=$B68)*('Estimated Waste'!$D$6:$D$205=$B$44),'Estimated Waste'!N$6:N$205,0))-SUM(IF(('Estimated Waste'!$B$6:$B$205=$B$48)*('Estimated Waste'!$C$6:$C$205=$B68)*('Estimated Waste'!$D$6:$D$205=$B$44),'Estimated Waste'!T$6:T$205,0))</f>
        <v>0</v>
      </c>
      <c r="X68" s="100">
        <f t="shared" si="11"/>
        <v>0</v>
      </c>
      <c r="Y68" s="99">
        <f t="shared" si="12"/>
        <v>0</v>
      </c>
      <c r="Z68" s="100">
        <f t="shared" si="13"/>
        <v>0</v>
      </c>
      <c r="AA68" s="99">
        <f t="shared" si="14"/>
        <v>0</v>
      </c>
      <c r="AB68" s="100">
        <f t="shared" si="15"/>
        <v>0</v>
      </c>
      <c r="AC68" s="99">
        <f t="shared" si="16"/>
        <v>0</v>
      </c>
      <c r="AE68" s="252">
        <f t="array" ref="AE68">SUM(IF(('Actual Waste'!$C$7:$C$206=$B$48)*('Actual Waste'!$D$7:$D$206=$B68),'Actual Waste'!U$7:U$206,0))</f>
        <v>0</v>
      </c>
      <c r="AF68" s="252">
        <f t="array" ref="AF68">SUM(IF(('Actual Waste'!$C$7:$C$206=$B$48)*('Actual Waste'!$D$7:$D$206=$B68),'Actual Waste'!V$7:V$206,0))</f>
        <v>0</v>
      </c>
      <c r="AG68" s="99"/>
      <c r="AH68" s="252">
        <f t="array" ref="AH68">SUM(IF(('Actual Waste'!$C$7:$C$206=$B$48)*('Actual Waste'!$D$7:$D$206=$B68)*('Actual Waste'!$G$7:$G$206=$B$42),'Actual Waste'!U$7:U$206,0))</f>
        <v>0</v>
      </c>
      <c r="AI68" s="252">
        <f t="array" ref="AI68">SUM(IF(('Actual Waste'!$C$7:$C$206=$B$48)*('Actual Waste'!$D$7:$D$206=$B68)*('Actual Waste'!$G$7:$G$206=$B$42),'Actual Waste'!V$7:V$206,0))</f>
        <v>0</v>
      </c>
      <c r="AJ68" s="252">
        <f t="array" ref="AJ68">SUM(IF(('Actual Waste'!$C$7:$C$206=$B$48)*('Actual Waste'!$D$7:$D$206=$B68)*('Actual Waste'!$G$7:$G$206=$B$43),'Actual Waste'!U$7:U$206,0))</f>
        <v>0</v>
      </c>
      <c r="AK68" s="252">
        <f t="array" ref="AK68">SUM(IF(('Actual Waste'!$C$7:$C$206=$B$48)*('Actual Waste'!$D$7:$D$206=$B68)*('Actual Waste'!$G$7:$G$206=$B$43),'Actual Waste'!V$7:V$206,0))</f>
        <v>0</v>
      </c>
      <c r="AM68" s="252">
        <f t="array" ref="AM68">SUM(IF(('Actual Waste'!$C$7:$C$206=$B$48)*('Actual Waste'!$D$7:$D$206=$B68)*('Actual Waste'!$G$7:$G$206=$B$45),'Actual Waste'!U$7:U$206,0))+SUM(IF(('Actual Waste'!$C$7:$C$206=$B$48)*('Actual Waste'!$D$7:$D$206=$B68)*('Actual Waste'!$G$7:$G$206=$B$44),'Actual Waste'!W$7:W$206,0))</f>
        <v>0</v>
      </c>
      <c r="AN68" s="252">
        <f t="array" ref="AN68">SUM(IF(('Actual Waste'!$C$7:$C$206=$B$48)*('Actual Waste'!$D$7:$D$206=$B68)*('Actual Waste'!$G$7:$G$206=$B$45),'Actual Waste'!V$7:V$206,0))+SUM(IF(('Actual Waste'!$C$7:$C$206=$B$48)*('Actual Waste'!$D$7:$D$206=$B68)*('Actual Waste'!$G$7:$G$206=$B$44),'Actual Waste'!X$7:X$206,0))</f>
        <v>0</v>
      </c>
      <c r="AO68" s="252">
        <f t="array" ref="AO68">SUM(IF(('Actual Waste'!$C$7:$C$206=$B$48)*('Actual Waste'!$D$7:$D$206=$B68)*('Actual Waste'!$G$7:$G$206=$B$44),'Actual Waste'!U$7:U$206,0))-SUM(IF(('Actual Waste'!$C$7:$C$206=$B$48)*('Actual Waste'!$D$7:$D$206=$B68)*('Actual Waste'!$G$7:$G$206=$B$44),'Actual Waste'!W$7:W$206,0))</f>
        <v>0</v>
      </c>
      <c r="AP68" s="252">
        <f t="array" ref="AP68">SUM(IF(('Actual Waste'!$C$7:$C$206=$B$48)*('Actual Waste'!$D$7:$D$206=$B68)*('Actual Waste'!$G$7:$G$206=$B$44),'Actual Waste'!V$7:V$206,0))-SUM(IF(('Actual Waste'!$C$7:$C$206=$B$48)*('Actual Waste'!$D$7:$D$206=$B68)*('Actual Waste'!$G$7:$G$206=$B$44),'Actual Waste'!X$7:X$206,0))</f>
        <v>0</v>
      </c>
      <c r="AR68" s="100"/>
      <c r="AS68" s="99"/>
      <c r="AT68" s="100"/>
      <c r="AU68" s="99"/>
      <c r="AV68" s="100"/>
      <c r="AW68" s="99"/>
    </row>
    <row r="69" spans="2:49" x14ac:dyDescent="0.35">
      <c r="B69" s="31" t="str">
        <f t="shared" si="10"/>
        <v>Hazardous waste (Segregated) (17 05 03*)</v>
      </c>
      <c r="C69" s="35"/>
      <c r="D69" s="35"/>
      <c r="E69" s="32">
        <f t="array" ref="E69">SUM(IF(('Estimated Waste'!$B$6:$B$205=$B$48)*('Estimated Waste'!$C$6:$C$205=$B69),'Estimated Waste'!M$6:M$205,0))</f>
        <v>0</v>
      </c>
      <c r="F69" s="219">
        <f t="array" ref="F69">SUM(IF(('Estimated Waste'!$B$6:$B$205=$B$48)*('Estimated Waste'!$C$6:$C$205=$B69),'Estimated Waste'!N$6:N$205,0))</f>
        <v>0</v>
      </c>
      <c r="G69" s="35"/>
      <c r="H69" s="256">
        <f t="shared" si="17"/>
        <v>0</v>
      </c>
      <c r="I69" s="249">
        <f t="shared" si="18"/>
        <v>0</v>
      </c>
      <c r="J69" s="99"/>
      <c r="K69" s="18">
        <f t="array" ref="K69">SUM(IF(('Estimated Waste'!$B$6:$B$205=$B$48)*('Estimated Waste'!$C$6:$C$205=$B69)*('Estimated Waste'!$D$6:$D$205=$B$42),'Estimated Waste'!M$6:M$205,0))</f>
        <v>0</v>
      </c>
      <c r="L69" s="18">
        <f t="array" ref="L69">SUM(IF(('Estimated Waste'!$B$6:$B$205=$B$48)*('Estimated Waste'!$C$6:$C$205=$B69)*('Estimated Waste'!$D$6:$D$205=$B$42),'Estimated Waste'!N$6:N$205,0))</f>
        <v>0</v>
      </c>
      <c r="M69" s="18">
        <f t="array" ref="M69">SUM(IF(('Estimated Waste'!$B$6:$B$205=$B$48)*('Estimated Waste'!$C$6:$C$205=$B69)*('Estimated Waste'!$D$6:$D$205=$B$43),'Estimated Waste'!M$6:M$205,0))</f>
        <v>0</v>
      </c>
      <c r="N69" s="18">
        <f t="array" ref="N69">SUM(IF(('Estimated Waste'!$B$6:$B$205=$B$48)*('Estimated Waste'!$C$6:$C$205=$B69)*('Estimated Waste'!$D$6:$D$205=$B$43),'Estimated Waste'!N$6:N$205,0))</f>
        <v>0</v>
      </c>
      <c r="O69" s="250"/>
      <c r="P69" s="251">
        <f t="array" ref="P69">SUM(IF(('Estimated Waste'!$B$6:$B$205=$B$48)*('Estimated Waste'!$C$6:$C$205=$B69)*('Estimated Waste'!$D$6:$D$205=$B$45),'Estimated Waste'!M$6:M$205,0))+SUM(IF(('Estimated Waste'!$B$6:$B$205=$B$48)*('Estimated Waste'!$C$6:$C$205=$B69)*('Estimated Waste'!$D$6:$D$205=$B$44),'Estimated Waste'!S$6:S$205,0))</f>
        <v>0</v>
      </c>
      <c r="Q69" s="251">
        <f t="array" ref="Q69">SUM(IF(('Estimated Waste'!$B$6:$B$205=$B$48)*('Estimated Waste'!$C$6:$C$205=$B69)*('Estimated Waste'!$D$6:$D$205=$B$45),'Estimated Waste'!N$6:N$205,0))+SUM(IF(('Estimated Waste'!$B$6:$B$205=$B$48)*('Estimated Waste'!$C$6:$C$205=$B69)*('Estimated Waste'!$D$6:$D$205=$B$44),'Estimated Waste'!T$6:T$205,0))</f>
        <v>0</v>
      </c>
      <c r="R69" s="190">
        <f t="array" ref="R69">SUM(IF(('Estimated Waste'!$B$6:$B$205=$B$48)*('Estimated Waste'!$C$6:$C$205=$B69)*('Estimated Waste'!$D$6:$D$205=$B$44),'Estimated Waste'!M$6:M$205,0))-SUM(IF(('Estimated Waste'!$B$6:$B$205=$B$48)*('Estimated Waste'!$C$6:$C$205=$B69)*('Estimated Waste'!$D$6:$D$205=$B$44),'Estimated Waste'!S$6:S$205,0))</f>
        <v>0</v>
      </c>
      <c r="S69" s="190">
        <f t="array" ref="S69">SUM(IF(('Estimated Waste'!$B$6:$B$205=$B$48)*('Estimated Waste'!$C$6:$C$205=$B69)*('Estimated Waste'!$D$6:$D$205=$B$44),'Estimated Waste'!N$6:N$205,0))-SUM(IF(('Estimated Waste'!$B$6:$B$205=$B$48)*('Estimated Waste'!$C$6:$C$205=$B69)*('Estimated Waste'!$D$6:$D$205=$B$44),'Estimated Waste'!T$6:T$205,0))</f>
        <v>0</v>
      </c>
      <c r="X69" s="100">
        <f t="shared" si="11"/>
        <v>0</v>
      </c>
      <c r="Y69" s="99">
        <f t="shared" si="12"/>
        <v>0</v>
      </c>
      <c r="Z69" s="100">
        <f t="shared" si="13"/>
        <v>0</v>
      </c>
      <c r="AA69" s="99">
        <f t="shared" si="14"/>
        <v>0</v>
      </c>
      <c r="AB69" s="100">
        <f t="shared" si="15"/>
        <v>0</v>
      </c>
      <c r="AC69" s="99">
        <f t="shared" si="16"/>
        <v>0</v>
      </c>
      <c r="AE69" s="252">
        <f t="array" ref="AE69">SUM(IF(('Actual Waste'!$C$7:$C$206=$B$48)*('Actual Waste'!$D$7:$D$206=$B69),'Actual Waste'!U$7:U$206,0))</f>
        <v>0</v>
      </c>
      <c r="AF69" s="252">
        <f t="array" ref="AF69">SUM(IF(('Actual Waste'!$C$7:$C$206=$B$48)*('Actual Waste'!$D$7:$D$206=$B69),'Actual Waste'!V$7:V$206,0))</f>
        <v>0</v>
      </c>
      <c r="AG69" s="99"/>
      <c r="AH69" s="252">
        <f t="array" ref="AH69">SUM(IF(('Actual Waste'!$C$7:$C$206=$B$48)*('Actual Waste'!$D$7:$D$206=$B69)*('Actual Waste'!$G$7:$G$206=$B$42),'Actual Waste'!U$7:U$206,0))</f>
        <v>0</v>
      </c>
      <c r="AI69" s="252">
        <f t="array" ref="AI69">SUM(IF(('Actual Waste'!$C$7:$C$206=$B$48)*('Actual Waste'!$D$7:$D$206=$B69)*('Actual Waste'!$G$7:$G$206=$B$42),'Actual Waste'!V$7:V$206,0))</f>
        <v>0</v>
      </c>
      <c r="AJ69" s="252">
        <f t="array" ref="AJ69">SUM(IF(('Actual Waste'!$C$7:$C$206=$B$48)*('Actual Waste'!$D$7:$D$206=$B69)*('Actual Waste'!$G$7:$G$206=$B$43),'Actual Waste'!U$7:U$206,0))</f>
        <v>0</v>
      </c>
      <c r="AK69" s="252">
        <f t="array" ref="AK69">SUM(IF(('Actual Waste'!$C$7:$C$206=$B$48)*('Actual Waste'!$D$7:$D$206=$B69)*('Actual Waste'!$G$7:$G$206=$B$43),'Actual Waste'!V$7:V$206,0))</f>
        <v>0</v>
      </c>
      <c r="AM69" s="252">
        <f t="array" ref="AM69">SUM(IF(('Actual Waste'!$C$7:$C$206=$B$48)*('Actual Waste'!$D$7:$D$206=$B69)*('Actual Waste'!$G$7:$G$206=$B$45),'Actual Waste'!U$7:U$206,0))+SUM(IF(('Actual Waste'!$C$7:$C$206=$B$48)*('Actual Waste'!$D$7:$D$206=$B69)*('Actual Waste'!$G$7:$G$206=$B$44),'Actual Waste'!W$7:W$206,0))</f>
        <v>0</v>
      </c>
      <c r="AN69" s="252">
        <f t="array" ref="AN69">SUM(IF(('Actual Waste'!$C$7:$C$206=$B$48)*('Actual Waste'!$D$7:$D$206=$B69)*('Actual Waste'!$G$7:$G$206=$B$45),'Actual Waste'!V$7:V$206,0))+SUM(IF(('Actual Waste'!$C$7:$C$206=$B$48)*('Actual Waste'!$D$7:$D$206=$B69)*('Actual Waste'!$G$7:$G$206=$B$44),'Actual Waste'!X$7:X$206,0))</f>
        <v>0</v>
      </c>
      <c r="AO69" s="252">
        <f t="array" ref="AO69">SUM(IF(('Actual Waste'!$C$7:$C$206=$B$48)*('Actual Waste'!$D$7:$D$206=$B69)*('Actual Waste'!$G$7:$G$206=$B$44),'Actual Waste'!U$7:U$206,0))-SUM(IF(('Actual Waste'!$C$7:$C$206=$B$48)*('Actual Waste'!$D$7:$D$206=$B69)*('Actual Waste'!$G$7:$G$206=$B$44),'Actual Waste'!W$7:W$206,0))</f>
        <v>0</v>
      </c>
      <c r="AP69" s="252">
        <f t="array" ref="AP69">SUM(IF(('Actual Waste'!$C$7:$C$206=$B$48)*('Actual Waste'!$D$7:$D$206=$B69)*('Actual Waste'!$G$7:$G$206=$B$44),'Actual Waste'!V$7:V$206,0))-SUM(IF(('Actual Waste'!$C$7:$C$206=$B$48)*('Actual Waste'!$D$7:$D$206=$B69)*('Actual Waste'!$G$7:$G$206=$B$44),'Actual Waste'!X$7:X$206,0))</f>
        <v>0</v>
      </c>
      <c r="AR69" s="100"/>
      <c r="AS69" s="99"/>
      <c r="AT69" s="100"/>
      <c r="AU69" s="99"/>
      <c r="AV69" s="100"/>
      <c r="AW69" s="99"/>
    </row>
    <row r="70" spans="2:49" x14ac:dyDescent="0.35">
      <c r="B70" s="31" t="str">
        <f t="shared" si="10"/>
        <v>Lead (17 04 03)</v>
      </c>
      <c r="C70" s="35"/>
      <c r="D70" s="35"/>
      <c r="E70" s="32">
        <f t="array" ref="E70">SUM(IF(('Estimated Waste'!$B$6:$B$205=$B$48)*('Estimated Waste'!$C$6:$C$205=$B70),'Estimated Waste'!M$6:M$205,0))</f>
        <v>0</v>
      </c>
      <c r="F70" s="219">
        <f t="array" ref="F70">SUM(IF(('Estimated Waste'!$B$6:$B$205=$B$48)*('Estimated Waste'!$C$6:$C$205=$B70),'Estimated Waste'!N$6:N$205,0))</f>
        <v>0</v>
      </c>
      <c r="G70" s="35"/>
      <c r="H70" s="256">
        <f t="shared" si="17"/>
        <v>0</v>
      </c>
      <c r="I70" s="249">
        <f t="shared" si="18"/>
        <v>0</v>
      </c>
      <c r="J70" s="99"/>
      <c r="K70" s="18">
        <f t="array" ref="K70">SUM(IF(('Estimated Waste'!$B$6:$B$205=$B$48)*('Estimated Waste'!$C$6:$C$205=$B70)*('Estimated Waste'!$D$6:$D$205=$B$42),'Estimated Waste'!M$6:M$205,0))</f>
        <v>0</v>
      </c>
      <c r="L70" s="18">
        <f t="array" ref="L70">SUM(IF(('Estimated Waste'!$B$6:$B$205=$B$48)*('Estimated Waste'!$C$6:$C$205=$B70)*('Estimated Waste'!$D$6:$D$205=$B$42),'Estimated Waste'!N$6:N$205,0))</f>
        <v>0</v>
      </c>
      <c r="M70" s="18">
        <f t="array" ref="M70">SUM(IF(('Estimated Waste'!$B$6:$B$205=$B$48)*('Estimated Waste'!$C$6:$C$205=$B70)*('Estimated Waste'!$D$6:$D$205=$B$43),'Estimated Waste'!M$6:M$205,0))</f>
        <v>0</v>
      </c>
      <c r="N70" s="18">
        <f t="array" ref="N70">SUM(IF(('Estimated Waste'!$B$6:$B$205=$B$48)*('Estimated Waste'!$C$6:$C$205=$B70)*('Estimated Waste'!$D$6:$D$205=$B$43),'Estimated Waste'!N$6:N$205,0))</f>
        <v>0</v>
      </c>
      <c r="O70" s="250"/>
      <c r="P70" s="251">
        <f t="array" ref="P70">SUM(IF(('Estimated Waste'!$B$6:$B$205=$B$48)*('Estimated Waste'!$C$6:$C$205=$B70)*('Estimated Waste'!$D$6:$D$205=$B$45),'Estimated Waste'!M$6:M$205,0))+SUM(IF(('Estimated Waste'!$B$6:$B$205=$B$48)*('Estimated Waste'!$C$6:$C$205=$B70)*('Estimated Waste'!$D$6:$D$205=$B$44),'Estimated Waste'!S$6:S$205,0))</f>
        <v>0</v>
      </c>
      <c r="Q70" s="251">
        <f t="array" ref="Q70">SUM(IF(('Estimated Waste'!$B$6:$B$205=$B$48)*('Estimated Waste'!$C$6:$C$205=$B70)*('Estimated Waste'!$D$6:$D$205=$B$45),'Estimated Waste'!N$6:N$205,0))+SUM(IF(('Estimated Waste'!$B$6:$B$205=$B$48)*('Estimated Waste'!$C$6:$C$205=$B70)*('Estimated Waste'!$D$6:$D$205=$B$44),'Estimated Waste'!T$6:T$205,0))</f>
        <v>0</v>
      </c>
      <c r="R70" s="190">
        <f t="array" ref="R70">SUM(IF(('Estimated Waste'!$B$6:$B$205=$B$48)*('Estimated Waste'!$C$6:$C$205=$B70)*('Estimated Waste'!$D$6:$D$205=$B$44),'Estimated Waste'!M$6:M$205,0))-SUM(IF(('Estimated Waste'!$B$6:$B$205=$B$48)*('Estimated Waste'!$C$6:$C$205=$B70)*('Estimated Waste'!$D$6:$D$205=$B$44),'Estimated Waste'!S$6:S$205,0))</f>
        <v>0</v>
      </c>
      <c r="S70" s="190">
        <f t="array" ref="S70">SUM(IF(('Estimated Waste'!$B$6:$B$205=$B$48)*('Estimated Waste'!$C$6:$C$205=$B70)*('Estimated Waste'!$D$6:$D$205=$B$44),'Estimated Waste'!N$6:N$205,0))-SUM(IF(('Estimated Waste'!$B$6:$B$205=$B$48)*('Estimated Waste'!$C$6:$C$205=$B70)*('Estimated Waste'!$D$6:$D$205=$B$44),'Estimated Waste'!T$6:T$205,0))</f>
        <v>0</v>
      </c>
      <c r="X70" s="100">
        <f t="shared" si="11"/>
        <v>0</v>
      </c>
      <c r="Y70" s="99">
        <f t="shared" si="12"/>
        <v>0</v>
      </c>
      <c r="Z70" s="100">
        <f t="shared" si="13"/>
        <v>0</v>
      </c>
      <c r="AA70" s="99">
        <f t="shared" si="14"/>
        <v>0</v>
      </c>
      <c r="AB70" s="100">
        <f t="shared" si="15"/>
        <v>0</v>
      </c>
      <c r="AC70" s="99">
        <f t="shared" si="16"/>
        <v>0</v>
      </c>
      <c r="AE70" s="252">
        <f t="array" ref="AE70">SUM(IF(('Actual Waste'!$C$7:$C$206=$B$48)*('Actual Waste'!$D$7:$D$206=$B70),'Actual Waste'!U$7:U$206,0))</f>
        <v>0</v>
      </c>
      <c r="AF70" s="252">
        <f t="array" ref="AF70">SUM(IF(('Actual Waste'!$C$7:$C$206=$B$48)*('Actual Waste'!$D$7:$D$206=$B70),'Actual Waste'!V$7:V$206,0))</f>
        <v>0</v>
      </c>
      <c r="AG70" s="99"/>
      <c r="AH70" s="252">
        <f t="array" ref="AH70">SUM(IF(('Actual Waste'!$C$7:$C$206=$B$48)*('Actual Waste'!$D$7:$D$206=$B70)*('Actual Waste'!$G$7:$G$206=$B$42),'Actual Waste'!U$7:U$206,0))</f>
        <v>0</v>
      </c>
      <c r="AI70" s="252">
        <f t="array" ref="AI70">SUM(IF(('Actual Waste'!$C$7:$C$206=$B$48)*('Actual Waste'!$D$7:$D$206=$B70)*('Actual Waste'!$G$7:$G$206=$B$42),'Actual Waste'!V$7:V$206,0))</f>
        <v>0</v>
      </c>
      <c r="AJ70" s="252">
        <f t="array" ref="AJ70">SUM(IF(('Actual Waste'!$C$7:$C$206=$B$48)*('Actual Waste'!$D$7:$D$206=$B70)*('Actual Waste'!$G$7:$G$206=$B$43),'Actual Waste'!U$7:U$206,0))</f>
        <v>0</v>
      </c>
      <c r="AK70" s="252">
        <f t="array" ref="AK70">SUM(IF(('Actual Waste'!$C$7:$C$206=$B$48)*('Actual Waste'!$D$7:$D$206=$B70)*('Actual Waste'!$G$7:$G$206=$B$43),'Actual Waste'!V$7:V$206,0))</f>
        <v>0</v>
      </c>
      <c r="AM70" s="252">
        <f t="array" ref="AM70">SUM(IF(('Actual Waste'!$C$7:$C$206=$B$48)*('Actual Waste'!$D$7:$D$206=$B70)*('Actual Waste'!$G$7:$G$206=$B$45),'Actual Waste'!U$7:U$206,0))+SUM(IF(('Actual Waste'!$C$7:$C$206=$B$48)*('Actual Waste'!$D$7:$D$206=$B70)*('Actual Waste'!$G$7:$G$206=$B$44),'Actual Waste'!W$7:W$206,0))</f>
        <v>0</v>
      </c>
      <c r="AN70" s="252">
        <f t="array" ref="AN70">SUM(IF(('Actual Waste'!$C$7:$C$206=$B$48)*('Actual Waste'!$D$7:$D$206=$B70)*('Actual Waste'!$G$7:$G$206=$B$45),'Actual Waste'!V$7:V$206,0))+SUM(IF(('Actual Waste'!$C$7:$C$206=$B$48)*('Actual Waste'!$D$7:$D$206=$B70)*('Actual Waste'!$G$7:$G$206=$B$44),'Actual Waste'!X$7:X$206,0))</f>
        <v>0</v>
      </c>
      <c r="AO70" s="252">
        <f t="array" ref="AO70">SUM(IF(('Actual Waste'!$C$7:$C$206=$B$48)*('Actual Waste'!$D$7:$D$206=$B70)*('Actual Waste'!$G$7:$G$206=$B$44),'Actual Waste'!U$7:U$206,0))-SUM(IF(('Actual Waste'!$C$7:$C$206=$B$48)*('Actual Waste'!$D$7:$D$206=$B70)*('Actual Waste'!$G$7:$G$206=$B$44),'Actual Waste'!W$7:W$206,0))</f>
        <v>0</v>
      </c>
      <c r="AP70" s="252">
        <f t="array" ref="AP70">SUM(IF(('Actual Waste'!$C$7:$C$206=$B$48)*('Actual Waste'!$D$7:$D$206=$B70)*('Actual Waste'!$G$7:$G$206=$B$44),'Actual Waste'!V$7:V$206,0))-SUM(IF(('Actual Waste'!$C$7:$C$206=$B$48)*('Actual Waste'!$D$7:$D$206=$B70)*('Actual Waste'!$G$7:$G$206=$B$44),'Actual Waste'!X$7:X$206,0))</f>
        <v>0</v>
      </c>
      <c r="AR70" s="100"/>
      <c r="AS70" s="99"/>
      <c r="AT70" s="100"/>
      <c r="AU70" s="99"/>
      <c r="AV70" s="100"/>
      <c r="AW70" s="99"/>
    </row>
    <row r="71" spans="2:49" x14ac:dyDescent="0.35">
      <c r="B71" s="31" t="str">
        <f t="shared" si="10"/>
        <v>Metals (17 04 07)</v>
      </c>
      <c r="C71" s="35"/>
      <c r="D71" s="35"/>
      <c r="E71" s="32">
        <f t="array" ref="E71">SUM(IF(('Estimated Waste'!$B$6:$B$205=$B$48)*('Estimated Waste'!$C$6:$C$205=$B71),'Estimated Waste'!M$6:M$205,0))</f>
        <v>0</v>
      </c>
      <c r="F71" s="219">
        <f t="array" ref="F71">SUM(IF(('Estimated Waste'!$B$6:$B$205=$B$48)*('Estimated Waste'!$C$6:$C$205=$B71),'Estimated Waste'!N$6:N$205,0))</f>
        <v>0</v>
      </c>
      <c r="G71" s="35"/>
      <c r="H71" s="256">
        <f t="shared" si="17"/>
        <v>0</v>
      </c>
      <c r="I71" s="249">
        <f t="shared" si="18"/>
        <v>0</v>
      </c>
      <c r="J71" s="99"/>
      <c r="K71" s="18">
        <f t="array" ref="K71">SUM(IF(('Estimated Waste'!$B$6:$B$205=$B$48)*('Estimated Waste'!$C$6:$C$205=$B71)*('Estimated Waste'!$D$6:$D$205=$B$42),'Estimated Waste'!M$6:M$205,0))</f>
        <v>0</v>
      </c>
      <c r="L71" s="18">
        <f t="array" ref="L71">SUM(IF(('Estimated Waste'!$B$6:$B$205=$B$48)*('Estimated Waste'!$C$6:$C$205=$B71)*('Estimated Waste'!$D$6:$D$205=$B$42),'Estimated Waste'!N$6:N$205,0))</f>
        <v>0</v>
      </c>
      <c r="M71" s="18">
        <f t="array" ref="M71">SUM(IF(('Estimated Waste'!$B$6:$B$205=$B$48)*('Estimated Waste'!$C$6:$C$205=$B71)*('Estimated Waste'!$D$6:$D$205=$B$43),'Estimated Waste'!M$6:M$205,0))</f>
        <v>0</v>
      </c>
      <c r="N71" s="18">
        <f t="array" ref="N71">SUM(IF(('Estimated Waste'!$B$6:$B$205=$B$48)*('Estimated Waste'!$C$6:$C$205=$B71)*('Estimated Waste'!$D$6:$D$205=$B$43),'Estimated Waste'!N$6:N$205,0))</f>
        <v>0</v>
      </c>
      <c r="O71" s="250"/>
      <c r="P71" s="251">
        <f t="array" ref="P71">SUM(IF(('Estimated Waste'!$B$6:$B$205=$B$48)*('Estimated Waste'!$C$6:$C$205=$B71)*('Estimated Waste'!$D$6:$D$205=$B$45),'Estimated Waste'!M$6:M$205,0))+SUM(IF(('Estimated Waste'!$B$6:$B$205=$B$48)*('Estimated Waste'!$C$6:$C$205=$B71)*('Estimated Waste'!$D$6:$D$205=$B$44),'Estimated Waste'!S$6:S$205,0))</f>
        <v>0</v>
      </c>
      <c r="Q71" s="251">
        <f t="array" ref="Q71">SUM(IF(('Estimated Waste'!$B$6:$B$205=$B$48)*('Estimated Waste'!$C$6:$C$205=$B71)*('Estimated Waste'!$D$6:$D$205=$B$45),'Estimated Waste'!N$6:N$205,0))+SUM(IF(('Estimated Waste'!$B$6:$B$205=$B$48)*('Estimated Waste'!$C$6:$C$205=$B71)*('Estimated Waste'!$D$6:$D$205=$B$44),'Estimated Waste'!T$6:T$205,0))</f>
        <v>0</v>
      </c>
      <c r="R71" s="190">
        <f t="array" ref="R71">SUM(IF(('Estimated Waste'!$B$6:$B$205=$B$48)*('Estimated Waste'!$C$6:$C$205=$B71)*('Estimated Waste'!$D$6:$D$205=$B$44),'Estimated Waste'!M$6:M$205,0))-SUM(IF(('Estimated Waste'!$B$6:$B$205=$B$48)*('Estimated Waste'!$C$6:$C$205=$B71)*('Estimated Waste'!$D$6:$D$205=$B$44),'Estimated Waste'!S$6:S$205,0))</f>
        <v>0</v>
      </c>
      <c r="S71" s="190">
        <f t="array" ref="S71">SUM(IF(('Estimated Waste'!$B$6:$B$205=$B$48)*('Estimated Waste'!$C$6:$C$205=$B71)*('Estimated Waste'!$D$6:$D$205=$B$44),'Estimated Waste'!N$6:N$205,0))-SUM(IF(('Estimated Waste'!$B$6:$B$205=$B$48)*('Estimated Waste'!$C$6:$C$205=$B71)*('Estimated Waste'!$D$6:$D$205=$B$44),'Estimated Waste'!T$6:T$205,0))</f>
        <v>0</v>
      </c>
      <c r="X71" s="100">
        <f t="shared" si="11"/>
        <v>0</v>
      </c>
      <c r="Y71" s="99">
        <f t="shared" si="12"/>
        <v>0</v>
      </c>
      <c r="Z71" s="100">
        <f t="shared" si="13"/>
        <v>0</v>
      </c>
      <c r="AA71" s="99">
        <f t="shared" si="14"/>
        <v>0</v>
      </c>
      <c r="AB71" s="100">
        <f t="shared" si="15"/>
        <v>0</v>
      </c>
      <c r="AC71" s="99">
        <f t="shared" si="16"/>
        <v>0</v>
      </c>
      <c r="AE71" s="252">
        <f t="array" ref="AE71">SUM(IF(('Actual Waste'!$C$7:$C$206=$B$48)*('Actual Waste'!$D$7:$D$206=$B71),'Actual Waste'!U$7:U$206,0))</f>
        <v>0</v>
      </c>
      <c r="AF71" s="252">
        <f t="array" ref="AF71">SUM(IF(('Actual Waste'!$C$7:$C$206=$B$48)*('Actual Waste'!$D$7:$D$206=$B71),'Actual Waste'!V$7:V$206,0))</f>
        <v>0</v>
      </c>
      <c r="AG71" s="99"/>
      <c r="AH71" s="252">
        <f t="array" ref="AH71">SUM(IF(('Actual Waste'!$C$7:$C$206=$B$48)*('Actual Waste'!$D$7:$D$206=$B71)*('Actual Waste'!$G$7:$G$206=$B$42),'Actual Waste'!U$7:U$206,0))</f>
        <v>0</v>
      </c>
      <c r="AI71" s="252">
        <f t="array" ref="AI71">SUM(IF(('Actual Waste'!$C$7:$C$206=$B$48)*('Actual Waste'!$D$7:$D$206=$B71)*('Actual Waste'!$G$7:$G$206=$B$42),'Actual Waste'!V$7:V$206,0))</f>
        <v>0</v>
      </c>
      <c r="AJ71" s="252">
        <f t="array" ref="AJ71">SUM(IF(('Actual Waste'!$C$7:$C$206=$B$48)*('Actual Waste'!$D$7:$D$206=$B71)*('Actual Waste'!$G$7:$G$206=$B$43),'Actual Waste'!U$7:U$206,0))</f>
        <v>0</v>
      </c>
      <c r="AK71" s="252">
        <f t="array" ref="AK71">SUM(IF(('Actual Waste'!$C$7:$C$206=$B$48)*('Actual Waste'!$D$7:$D$206=$B71)*('Actual Waste'!$G$7:$G$206=$B$43),'Actual Waste'!V$7:V$206,0))</f>
        <v>0</v>
      </c>
      <c r="AM71" s="252">
        <f t="array" ref="AM71">SUM(IF(('Actual Waste'!$C$7:$C$206=$B$48)*('Actual Waste'!$D$7:$D$206=$B71)*('Actual Waste'!$G$7:$G$206=$B$45),'Actual Waste'!U$7:U$206,0))+SUM(IF(('Actual Waste'!$C$7:$C$206=$B$48)*('Actual Waste'!$D$7:$D$206=$B71)*('Actual Waste'!$G$7:$G$206=$B$44),'Actual Waste'!W$7:W$206,0))</f>
        <v>0</v>
      </c>
      <c r="AN71" s="252">
        <f t="array" ref="AN71">SUM(IF(('Actual Waste'!$C$7:$C$206=$B$48)*('Actual Waste'!$D$7:$D$206=$B71)*('Actual Waste'!$G$7:$G$206=$B$45),'Actual Waste'!V$7:V$206,0))+SUM(IF(('Actual Waste'!$C$7:$C$206=$B$48)*('Actual Waste'!$D$7:$D$206=$B71)*('Actual Waste'!$G$7:$G$206=$B$44),'Actual Waste'!X$7:X$206,0))</f>
        <v>0</v>
      </c>
      <c r="AO71" s="252">
        <f t="array" ref="AO71">SUM(IF(('Actual Waste'!$C$7:$C$206=$B$48)*('Actual Waste'!$D$7:$D$206=$B71)*('Actual Waste'!$G$7:$G$206=$B$44),'Actual Waste'!U$7:U$206,0))-SUM(IF(('Actual Waste'!$C$7:$C$206=$B$48)*('Actual Waste'!$D$7:$D$206=$B71)*('Actual Waste'!$G$7:$G$206=$B$44),'Actual Waste'!W$7:W$206,0))</f>
        <v>0</v>
      </c>
      <c r="AP71" s="252">
        <f t="array" ref="AP71">SUM(IF(('Actual Waste'!$C$7:$C$206=$B$48)*('Actual Waste'!$D$7:$D$206=$B71)*('Actual Waste'!$G$7:$G$206=$B$44),'Actual Waste'!V$7:V$206,0))-SUM(IF(('Actual Waste'!$C$7:$C$206=$B$48)*('Actual Waste'!$D$7:$D$206=$B71)*('Actual Waste'!$G$7:$G$206=$B$44),'Actual Waste'!X$7:X$206,0))</f>
        <v>0</v>
      </c>
      <c r="AR71" s="100"/>
      <c r="AS71" s="99"/>
      <c r="AT71" s="100"/>
      <c r="AU71" s="99"/>
      <c r="AV71" s="100"/>
      <c r="AW71" s="99"/>
    </row>
    <row r="72" spans="2:49" x14ac:dyDescent="0.35">
      <c r="B72" s="31" t="str">
        <f t="shared" si="10"/>
        <v>Mixed C&amp;D waste (17 09 04)</v>
      </c>
      <c r="C72" s="35"/>
      <c r="D72" s="35"/>
      <c r="E72" s="32">
        <f t="array" ref="E72">SUM(IF(('Estimated Waste'!$B$6:$B$205=$B$48)*('Estimated Waste'!$C$6:$C$205=$B72),'Estimated Waste'!M$6:M$205,0))</f>
        <v>0</v>
      </c>
      <c r="F72" s="219">
        <f t="array" ref="F72">SUM(IF(('Estimated Waste'!$B$6:$B$205=$B$48)*('Estimated Waste'!$C$6:$C$205=$B72),'Estimated Waste'!N$6:N$205,0))</f>
        <v>0</v>
      </c>
      <c r="G72" s="35"/>
      <c r="H72" s="256">
        <f t="shared" si="17"/>
        <v>0</v>
      </c>
      <c r="I72" s="249">
        <f t="shared" si="18"/>
        <v>0</v>
      </c>
      <c r="J72" s="99"/>
      <c r="K72" s="18">
        <f t="array" ref="K72">SUM(IF(('Estimated Waste'!$B$6:$B$205=$B$48)*('Estimated Waste'!$C$6:$C$205=$B72)*('Estimated Waste'!$D$6:$D$205=$B$42),'Estimated Waste'!M$6:M$205,0))</f>
        <v>0</v>
      </c>
      <c r="L72" s="18">
        <f t="array" ref="L72">SUM(IF(('Estimated Waste'!$B$6:$B$205=$B$48)*('Estimated Waste'!$C$6:$C$205=$B72)*('Estimated Waste'!$D$6:$D$205=$B$42),'Estimated Waste'!N$6:N$205,0))</f>
        <v>0</v>
      </c>
      <c r="M72" s="18">
        <f t="array" ref="M72">SUM(IF(('Estimated Waste'!$B$6:$B$205=$B$48)*('Estimated Waste'!$C$6:$C$205=$B72)*('Estimated Waste'!$D$6:$D$205=$B$43),'Estimated Waste'!M$6:M$205,0))</f>
        <v>0</v>
      </c>
      <c r="N72" s="18">
        <f t="array" ref="N72">SUM(IF(('Estimated Waste'!$B$6:$B$205=$B$48)*('Estimated Waste'!$C$6:$C$205=$B72)*('Estimated Waste'!$D$6:$D$205=$B$43),'Estimated Waste'!N$6:N$205,0))</f>
        <v>0</v>
      </c>
      <c r="O72" s="250"/>
      <c r="P72" s="251">
        <f t="array" ref="P72">SUM(IF(('Estimated Waste'!$B$6:$B$205=$B$48)*('Estimated Waste'!$C$6:$C$205=$B72)*('Estimated Waste'!$D$6:$D$205=$B$45),'Estimated Waste'!M$6:M$205,0))+SUM(IF(('Estimated Waste'!$B$6:$B$205=$B$48)*('Estimated Waste'!$C$6:$C$205=$B72)*('Estimated Waste'!$D$6:$D$205=$B$44),'Estimated Waste'!S$6:S$205,0))</f>
        <v>0</v>
      </c>
      <c r="Q72" s="251">
        <f t="array" ref="Q72">SUM(IF(('Estimated Waste'!$B$6:$B$205=$B$48)*('Estimated Waste'!$C$6:$C$205=$B72)*('Estimated Waste'!$D$6:$D$205=$B$45),'Estimated Waste'!N$6:N$205,0))+SUM(IF(('Estimated Waste'!$B$6:$B$205=$B$48)*('Estimated Waste'!$C$6:$C$205=$B72)*('Estimated Waste'!$D$6:$D$205=$B$44),'Estimated Waste'!T$6:T$205,0))</f>
        <v>0</v>
      </c>
      <c r="R72" s="190">
        <f t="array" ref="R72">SUM(IF(('Estimated Waste'!$B$6:$B$205=$B$48)*('Estimated Waste'!$C$6:$C$205=$B72)*('Estimated Waste'!$D$6:$D$205=$B$44),'Estimated Waste'!M$6:M$205,0))-SUM(IF(('Estimated Waste'!$B$6:$B$205=$B$48)*('Estimated Waste'!$C$6:$C$205=$B72)*('Estimated Waste'!$D$6:$D$205=$B$44),'Estimated Waste'!S$6:S$205,0))</f>
        <v>0</v>
      </c>
      <c r="S72" s="190">
        <f t="array" ref="S72">SUM(IF(('Estimated Waste'!$B$6:$B$205=$B$48)*('Estimated Waste'!$C$6:$C$205=$B72)*('Estimated Waste'!$D$6:$D$205=$B$44),'Estimated Waste'!N$6:N$205,0))-SUM(IF(('Estimated Waste'!$B$6:$B$205=$B$48)*('Estimated Waste'!$C$6:$C$205=$B72)*('Estimated Waste'!$D$6:$D$205=$B$44),'Estimated Waste'!T$6:T$205,0))</f>
        <v>0</v>
      </c>
      <c r="X72" s="100">
        <f t="shared" si="11"/>
        <v>0</v>
      </c>
      <c r="Y72" s="99">
        <f t="shared" si="12"/>
        <v>0</v>
      </c>
      <c r="Z72" s="100">
        <f t="shared" si="13"/>
        <v>0</v>
      </c>
      <c r="AA72" s="99">
        <f t="shared" si="14"/>
        <v>0</v>
      </c>
      <c r="AB72" s="100">
        <f t="shared" si="15"/>
        <v>0</v>
      </c>
      <c r="AC72" s="99">
        <f t="shared" si="16"/>
        <v>0</v>
      </c>
      <c r="AE72" s="252">
        <f t="array" ref="AE72">SUM(IF(('Actual Waste'!$C$7:$C$206=$B$48)*('Actual Waste'!$D$7:$D$206=$B72),'Actual Waste'!U$7:U$206,0))</f>
        <v>0</v>
      </c>
      <c r="AF72" s="252">
        <f t="array" ref="AF72">SUM(IF(('Actual Waste'!$C$7:$C$206=$B$48)*('Actual Waste'!$D$7:$D$206=$B72),'Actual Waste'!V$7:V$206,0))</f>
        <v>0</v>
      </c>
      <c r="AG72" s="99"/>
      <c r="AH72" s="252">
        <f t="array" ref="AH72">SUM(IF(('Actual Waste'!$C$7:$C$206=$B$48)*('Actual Waste'!$D$7:$D$206=$B72)*('Actual Waste'!$G$7:$G$206=$B$42),'Actual Waste'!U$7:U$206,0))</f>
        <v>0</v>
      </c>
      <c r="AI72" s="252">
        <f t="array" ref="AI72">SUM(IF(('Actual Waste'!$C$7:$C$206=$B$48)*('Actual Waste'!$D$7:$D$206=$B72)*('Actual Waste'!$G$7:$G$206=$B$42),'Actual Waste'!V$7:V$206,0))</f>
        <v>0</v>
      </c>
      <c r="AJ72" s="252">
        <f t="array" ref="AJ72">SUM(IF(('Actual Waste'!$C$7:$C$206=$B$48)*('Actual Waste'!$D$7:$D$206=$B72)*('Actual Waste'!$G$7:$G$206=$B$43),'Actual Waste'!U$7:U$206,0))</f>
        <v>0</v>
      </c>
      <c r="AK72" s="252">
        <f t="array" ref="AK72">SUM(IF(('Actual Waste'!$C$7:$C$206=$B$48)*('Actual Waste'!$D$7:$D$206=$B72)*('Actual Waste'!$G$7:$G$206=$B$43),'Actual Waste'!V$7:V$206,0))</f>
        <v>0</v>
      </c>
      <c r="AM72" s="252">
        <f t="array" ref="AM72">SUM(IF(('Actual Waste'!$C$7:$C$206=$B$48)*('Actual Waste'!$D$7:$D$206=$B72)*('Actual Waste'!$G$7:$G$206=$B$45),'Actual Waste'!U$7:U$206,0))+SUM(IF(('Actual Waste'!$C$7:$C$206=$B$48)*('Actual Waste'!$D$7:$D$206=$B72)*('Actual Waste'!$G$7:$G$206=$B$44),'Actual Waste'!W$7:W$206,0))</f>
        <v>0</v>
      </c>
      <c r="AN72" s="252">
        <f t="array" ref="AN72">SUM(IF(('Actual Waste'!$C$7:$C$206=$B$48)*('Actual Waste'!$D$7:$D$206=$B72)*('Actual Waste'!$G$7:$G$206=$B$45),'Actual Waste'!V$7:V$206,0))+SUM(IF(('Actual Waste'!$C$7:$C$206=$B$48)*('Actual Waste'!$D$7:$D$206=$B72)*('Actual Waste'!$G$7:$G$206=$B$44),'Actual Waste'!X$7:X$206,0))</f>
        <v>0</v>
      </c>
      <c r="AO72" s="252">
        <f t="array" ref="AO72">SUM(IF(('Actual Waste'!$C$7:$C$206=$B$48)*('Actual Waste'!$D$7:$D$206=$B72)*('Actual Waste'!$G$7:$G$206=$B$44),'Actual Waste'!U$7:U$206,0))-SUM(IF(('Actual Waste'!$C$7:$C$206=$B$48)*('Actual Waste'!$D$7:$D$206=$B72)*('Actual Waste'!$G$7:$G$206=$B$44),'Actual Waste'!W$7:W$206,0))</f>
        <v>0</v>
      </c>
      <c r="AP72" s="252">
        <f t="array" ref="AP72">SUM(IF(('Actual Waste'!$C$7:$C$206=$B$48)*('Actual Waste'!$D$7:$D$206=$B72)*('Actual Waste'!$G$7:$G$206=$B$44),'Actual Waste'!V$7:V$206,0))-SUM(IF(('Actual Waste'!$C$7:$C$206=$B$48)*('Actual Waste'!$D$7:$D$206=$B72)*('Actual Waste'!$G$7:$G$206=$B$44),'Actual Waste'!X$7:X$206,0))</f>
        <v>0</v>
      </c>
      <c r="AR72" s="100"/>
      <c r="AS72" s="99"/>
      <c r="AT72" s="100"/>
      <c r="AU72" s="99"/>
      <c r="AV72" s="100"/>
      <c r="AW72" s="99"/>
    </row>
    <row r="73" spans="2:49" x14ac:dyDescent="0.35">
      <c r="B73" s="31" t="str">
        <f t="shared" si="10"/>
        <v>Mixed C&amp;D waste (Hazardous) (17 09 03*)</v>
      </c>
      <c r="C73" s="35"/>
      <c r="D73" s="35"/>
      <c r="E73" s="32">
        <f t="array" ref="E73">SUM(IF(('Estimated Waste'!$B$6:$B$205=$B$48)*('Estimated Waste'!$C$6:$C$205=$B73),'Estimated Waste'!M$6:M$205,0))</f>
        <v>0</v>
      </c>
      <c r="F73" s="219">
        <f t="array" ref="F73">SUM(IF(('Estimated Waste'!$B$6:$B$205=$B$48)*('Estimated Waste'!$C$6:$C$205=$B73),'Estimated Waste'!N$6:N$205,0))</f>
        <v>0</v>
      </c>
      <c r="G73" s="35"/>
      <c r="H73" s="256">
        <f t="shared" si="17"/>
        <v>0</v>
      </c>
      <c r="I73" s="249">
        <f t="shared" si="18"/>
        <v>0</v>
      </c>
      <c r="J73" s="99"/>
      <c r="K73" s="18">
        <f t="array" ref="K73">SUM(IF(('Estimated Waste'!$B$6:$B$205=$B$48)*('Estimated Waste'!$C$6:$C$205=$B73)*('Estimated Waste'!$D$6:$D$205=$B$42),'Estimated Waste'!M$6:M$205,0))</f>
        <v>0</v>
      </c>
      <c r="L73" s="18">
        <f t="array" ref="L73">SUM(IF(('Estimated Waste'!$B$6:$B$205=$B$48)*('Estimated Waste'!$C$6:$C$205=$B73)*('Estimated Waste'!$D$6:$D$205=$B$42),'Estimated Waste'!N$6:N$205,0))</f>
        <v>0</v>
      </c>
      <c r="M73" s="18">
        <f t="array" ref="M73">SUM(IF(('Estimated Waste'!$B$6:$B$205=$B$48)*('Estimated Waste'!$C$6:$C$205=$B73)*('Estimated Waste'!$D$6:$D$205=$B$43),'Estimated Waste'!M$6:M$205,0))</f>
        <v>0</v>
      </c>
      <c r="N73" s="18">
        <f t="array" ref="N73">SUM(IF(('Estimated Waste'!$B$6:$B$205=$B$48)*('Estimated Waste'!$C$6:$C$205=$B73)*('Estimated Waste'!$D$6:$D$205=$B$43),'Estimated Waste'!N$6:N$205,0))</f>
        <v>0</v>
      </c>
      <c r="O73" s="250"/>
      <c r="P73" s="251">
        <f t="array" ref="P73">SUM(IF(('Estimated Waste'!$B$6:$B$205=$B$48)*('Estimated Waste'!$C$6:$C$205=$B73)*('Estimated Waste'!$D$6:$D$205=$B$45),'Estimated Waste'!M$6:M$205,0))+SUM(IF(('Estimated Waste'!$B$6:$B$205=$B$48)*('Estimated Waste'!$C$6:$C$205=$B73)*('Estimated Waste'!$D$6:$D$205=$B$44),'Estimated Waste'!S$6:S$205,0))</f>
        <v>0</v>
      </c>
      <c r="Q73" s="251">
        <f t="array" ref="Q73">SUM(IF(('Estimated Waste'!$B$6:$B$205=$B$48)*('Estimated Waste'!$C$6:$C$205=$B73)*('Estimated Waste'!$D$6:$D$205=$B$45),'Estimated Waste'!N$6:N$205,0))+SUM(IF(('Estimated Waste'!$B$6:$B$205=$B$48)*('Estimated Waste'!$C$6:$C$205=$B73)*('Estimated Waste'!$D$6:$D$205=$B$44),'Estimated Waste'!T$6:T$205,0))</f>
        <v>0</v>
      </c>
      <c r="R73" s="190">
        <f t="array" ref="R73">SUM(IF(('Estimated Waste'!$B$6:$B$205=$B$48)*('Estimated Waste'!$C$6:$C$205=$B73)*('Estimated Waste'!$D$6:$D$205=$B$44),'Estimated Waste'!M$6:M$205,0))-SUM(IF(('Estimated Waste'!$B$6:$B$205=$B$48)*('Estimated Waste'!$C$6:$C$205=$B73)*('Estimated Waste'!$D$6:$D$205=$B$44),'Estimated Waste'!S$6:S$205,0))</f>
        <v>0</v>
      </c>
      <c r="S73" s="190">
        <f t="array" ref="S73">SUM(IF(('Estimated Waste'!$B$6:$B$205=$B$48)*('Estimated Waste'!$C$6:$C$205=$B73)*('Estimated Waste'!$D$6:$D$205=$B$44),'Estimated Waste'!N$6:N$205,0))-SUM(IF(('Estimated Waste'!$B$6:$B$205=$B$48)*('Estimated Waste'!$C$6:$C$205=$B73)*('Estimated Waste'!$D$6:$D$205=$B$44),'Estimated Waste'!T$6:T$205,0))</f>
        <v>0</v>
      </c>
      <c r="X73" s="100">
        <f t="shared" si="11"/>
        <v>0</v>
      </c>
      <c r="Y73" s="99">
        <f t="shared" si="12"/>
        <v>0</v>
      </c>
      <c r="Z73" s="100">
        <f t="shared" si="13"/>
        <v>0</v>
      </c>
      <c r="AA73" s="99">
        <f t="shared" si="14"/>
        <v>0</v>
      </c>
      <c r="AB73" s="100">
        <f t="shared" si="15"/>
        <v>0</v>
      </c>
      <c r="AC73" s="99">
        <f t="shared" si="16"/>
        <v>0</v>
      </c>
      <c r="AE73" s="252">
        <f t="array" ref="AE73">SUM(IF(('Actual Waste'!$C$7:$C$206=$B$48)*('Actual Waste'!$D$7:$D$206=$B73),'Actual Waste'!U$7:U$206,0))</f>
        <v>0</v>
      </c>
      <c r="AF73" s="252">
        <f t="array" ref="AF73">SUM(IF(('Actual Waste'!$C$7:$C$206=$B$48)*('Actual Waste'!$D$7:$D$206=$B73),'Actual Waste'!V$7:V$206,0))</f>
        <v>0</v>
      </c>
      <c r="AG73" s="99"/>
      <c r="AH73" s="252">
        <f t="array" ref="AH73">SUM(IF(('Actual Waste'!$C$7:$C$206=$B$48)*('Actual Waste'!$D$7:$D$206=$B73)*('Actual Waste'!$G$7:$G$206=$B$42),'Actual Waste'!U$7:U$206,0))</f>
        <v>0</v>
      </c>
      <c r="AI73" s="252">
        <f t="array" ref="AI73">SUM(IF(('Actual Waste'!$C$7:$C$206=$B$48)*('Actual Waste'!$D$7:$D$206=$B73)*('Actual Waste'!$G$7:$G$206=$B$42),'Actual Waste'!V$7:V$206,0))</f>
        <v>0</v>
      </c>
      <c r="AJ73" s="252">
        <f t="array" ref="AJ73">SUM(IF(('Actual Waste'!$C$7:$C$206=$B$48)*('Actual Waste'!$D$7:$D$206=$B73)*('Actual Waste'!$G$7:$G$206=$B$43),'Actual Waste'!U$7:U$206,0))</f>
        <v>0</v>
      </c>
      <c r="AK73" s="252">
        <f t="array" ref="AK73">SUM(IF(('Actual Waste'!$C$7:$C$206=$B$48)*('Actual Waste'!$D$7:$D$206=$B73)*('Actual Waste'!$G$7:$G$206=$B$43),'Actual Waste'!V$7:V$206,0))</f>
        <v>0</v>
      </c>
      <c r="AM73" s="252">
        <f t="array" ref="AM73">SUM(IF(('Actual Waste'!$C$7:$C$206=$B$48)*('Actual Waste'!$D$7:$D$206=$B73)*('Actual Waste'!$G$7:$G$206=$B$45),'Actual Waste'!U$7:U$206,0))+SUM(IF(('Actual Waste'!$C$7:$C$206=$B$48)*('Actual Waste'!$D$7:$D$206=$B73)*('Actual Waste'!$G$7:$G$206=$B$44),'Actual Waste'!W$7:W$206,0))</f>
        <v>0</v>
      </c>
      <c r="AN73" s="252">
        <f t="array" ref="AN73">SUM(IF(('Actual Waste'!$C$7:$C$206=$B$48)*('Actual Waste'!$D$7:$D$206=$B73)*('Actual Waste'!$G$7:$G$206=$B$45),'Actual Waste'!V$7:V$206,0))+SUM(IF(('Actual Waste'!$C$7:$C$206=$B$48)*('Actual Waste'!$D$7:$D$206=$B73)*('Actual Waste'!$G$7:$G$206=$B$44),'Actual Waste'!X$7:X$206,0))</f>
        <v>0</v>
      </c>
      <c r="AO73" s="252">
        <f t="array" ref="AO73">SUM(IF(('Actual Waste'!$C$7:$C$206=$B$48)*('Actual Waste'!$D$7:$D$206=$B73)*('Actual Waste'!$G$7:$G$206=$B$44),'Actual Waste'!U$7:U$206,0))-SUM(IF(('Actual Waste'!$C$7:$C$206=$B$48)*('Actual Waste'!$D$7:$D$206=$B73)*('Actual Waste'!$G$7:$G$206=$B$44),'Actual Waste'!W$7:W$206,0))</f>
        <v>0</v>
      </c>
      <c r="AP73" s="252">
        <f t="array" ref="AP73">SUM(IF(('Actual Waste'!$C$7:$C$206=$B$48)*('Actual Waste'!$D$7:$D$206=$B73)*('Actual Waste'!$G$7:$G$206=$B$44),'Actual Waste'!V$7:V$206,0))-SUM(IF(('Actual Waste'!$C$7:$C$206=$B$48)*('Actual Waste'!$D$7:$D$206=$B73)*('Actual Waste'!$G$7:$G$206=$B$44),'Actual Waste'!X$7:X$206,0))</f>
        <v>0</v>
      </c>
      <c r="AR73" s="100"/>
      <c r="AS73" s="99"/>
      <c r="AT73" s="100"/>
      <c r="AU73" s="99"/>
      <c r="AV73" s="100"/>
      <c r="AW73" s="99"/>
    </row>
    <row r="74" spans="2:49" x14ac:dyDescent="0.35">
      <c r="B74" s="31" t="str">
        <f t="shared" si="10"/>
        <v>Non-hazardous sludge (19 02 06)</v>
      </c>
      <c r="C74" s="35"/>
      <c r="D74" s="35"/>
      <c r="E74" s="32">
        <f t="array" ref="E74">SUM(IF(('Estimated Waste'!$B$6:$B$205=$B$48)*('Estimated Waste'!$C$6:$C$205=$B74),'Estimated Waste'!M$6:M$205,0))</f>
        <v>0</v>
      </c>
      <c r="F74" s="219">
        <f t="array" ref="F74">SUM(IF(('Estimated Waste'!$B$6:$B$205=$B$48)*('Estimated Waste'!$C$6:$C$205=$B74),'Estimated Waste'!N$6:N$205,0))</f>
        <v>0</v>
      </c>
      <c r="G74" s="35"/>
      <c r="H74" s="256">
        <f t="shared" si="17"/>
        <v>0</v>
      </c>
      <c r="I74" s="249">
        <f t="shared" si="18"/>
        <v>0</v>
      </c>
      <c r="J74" s="99"/>
      <c r="K74" s="18">
        <f t="array" ref="K74">SUM(IF(('Estimated Waste'!$B$6:$B$205=$B$48)*('Estimated Waste'!$C$6:$C$205=$B74)*('Estimated Waste'!$D$6:$D$205=$B$42),'Estimated Waste'!M$6:M$205,0))</f>
        <v>0</v>
      </c>
      <c r="L74" s="18">
        <f t="array" ref="L74">SUM(IF(('Estimated Waste'!$B$6:$B$205=$B$48)*('Estimated Waste'!$C$6:$C$205=$B74)*('Estimated Waste'!$D$6:$D$205=$B$42),'Estimated Waste'!N$6:N$205,0))</f>
        <v>0</v>
      </c>
      <c r="M74" s="18">
        <f t="array" ref="M74">SUM(IF(('Estimated Waste'!$B$6:$B$205=$B$48)*('Estimated Waste'!$C$6:$C$205=$B74)*('Estimated Waste'!$D$6:$D$205=$B$43),'Estimated Waste'!M$6:M$205,0))</f>
        <v>0</v>
      </c>
      <c r="N74" s="18">
        <f t="array" ref="N74">SUM(IF(('Estimated Waste'!$B$6:$B$205=$B$48)*('Estimated Waste'!$C$6:$C$205=$B74)*('Estimated Waste'!$D$6:$D$205=$B$43),'Estimated Waste'!N$6:N$205,0))</f>
        <v>0</v>
      </c>
      <c r="O74" s="250"/>
      <c r="P74" s="251">
        <f t="array" ref="P74">SUM(IF(('Estimated Waste'!$B$6:$B$205=$B$48)*('Estimated Waste'!$C$6:$C$205=$B74)*('Estimated Waste'!$D$6:$D$205=$B$45),'Estimated Waste'!M$6:M$205,0))+SUM(IF(('Estimated Waste'!$B$6:$B$205=$B$48)*('Estimated Waste'!$C$6:$C$205=$B74)*('Estimated Waste'!$D$6:$D$205=$B$44),'Estimated Waste'!S$6:S$205,0))</f>
        <v>0</v>
      </c>
      <c r="Q74" s="251">
        <f t="array" ref="Q74">SUM(IF(('Estimated Waste'!$B$6:$B$205=$B$48)*('Estimated Waste'!$C$6:$C$205=$B74)*('Estimated Waste'!$D$6:$D$205=$B$45),'Estimated Waste'!N$6:N$205,0))+SUM(IF(('Estimated Waste'!$B$6:$B$205=$B$48)*('Estimated Waste'!$C$6:$C$205=$B74)*('Estimated Waste'!$D$6:$D$205=$B$44),'Estimated Waste'!T$6:T$205,0))</f>
        <v>0</v>
      </c>
      <c r="R74" s="190">
        <f t="array" ref="R74">SUM(IF(('Estimated Waste'!$B$6:$B$205=$B$48)*('Estimated Waste'!$C$6:$C$205=$B74)*('Estimated Waste'!$D$6:$D$205=$B$44),'Estimated Waste'!M$6:M$205,0))-SUM(IF(('Estimated Waste'!$B$6:$B$205=$B$48)*('Estimated Waste'!$C$6:$C$205=$B74)*('Estimated Waste'!$D$6:$D$205=$B$44),'Estimated Waste'!S$6:S$205,0))</f>
        <v>0</v>
      </c>
      <c r="S74" s="190">
        <f t="array" ref="S74">SUM(IF(('Estimated Waste'!$B$6:$B$205=$B$48)*('Estimated Waste'!$C$6:$C$205=$B74)*('Estimated Waste'!$D$6:$D$205=$B$44),'Estimated Waste'!N$6:N$205,0))-SUM(IF(('Estimated Waste'!$B$6:$B$205=$B$48)*('Estimated Waste'!$C$6:$C$205=$B74)*('Estimated Waste'!$D$6:$D$205=$B$44),'Estimated Waste'!T$6:T$205,0))</f>
        <v>0</v>
      </c>
      <c r="X74" s="100">
        <f t="shared" si="11"/>
        <v>0</v>
      </c>
      <c r="Y74" s="99">
        <f t="shared" si="12"/>
        <v>0</v>
      </c>
      <c r="Z74" s="100">
        <f t="shared" si="13"/>
        <v>0</v>
      </c>
      <c r="AA74" s="99">
        <f t="shared" si="14"/>
        <v>0</v>
      </c>
      <c r="AB74" s="100">
        <f t="shared" si="15"/>
        <v>0</v>
      </c>
      <c r="AC74" s="99">
        <f t="shared" si="16"/>
        <v>0</v>
      </c>
      <c r="AE74" s="252">
        <f t="array" ref="AE74">SUM(IF(('Actual Waste'!$C$7:$C$206=$B$48)*('Actual Waste'!$D$7:$D$206=$B74),'Actual Waste'!U$7:U$206,0))</f>
        <v>0</v>
      </c>
      <c r="AF74" s="252">
        <f t="array" ref="AF74">SUM(IF(('Actual Waste'!$C$7:$C$206=$B$48)*('Actual Waste'!$D$7:$D$206=$B74),'Actual Waste'!V$7:V$206,0))</f>
        <v>0</v>
      </c>
      <c r="AG74" s="99"/>
      <c r="AH74" s="252">
        <f t="array" ref="AH74">SUM(IF(('Actual Waste'!$C$7:$C$206=$B$48)*('Actual Waste'!$D$7:$D$206=$B74)*('Actual Waste'!$G$7:$G$206=$B$42),'Actual Waste'!U$7:U$206,0))</f>
        <v>0</v>
      </c>
      <c r="AI74" s="252">
        <f t="array" ref="AI74">SUM(IF(('Actual Waste'!$C$7:$C$206=$B$48)*('Actual Waste'!$D$7:$D$206=$B74)*('Actual Waste'!$G$7:$G$206=$B$42),'Actual Waste'!V$7:V$206,0))</f>
        <v>0</v>
      </c>
      <c r="AJ74" s="252">
        <f t="array" ref="AJ74">SUM(IF(('Actual Waste'!$C$7:$C$206=$B$48)*('Actual Waste'!$D$7:$D$206=$B74)*('Actual Waste'!$G$7:$G$206=$B$43),'Actual Waste'!U$7:U$206,0))</f>
        <v>0</v>
      </c>
      <c r="AK74" s="252">
        <f t="array" ref="AK74">SUM(IF(('Actual Waste'!$C$7:$C$206=$B$48)*('Actual Waste'!$D$7:$D$206=$B74)*('Actual Waste'!$G$7:$G$206=$B$43),'Actual Waste'!V$7:V$206,0))</f>
        <v>0</v>
      </c>
      <c r="AM74" s="252">
        <f t="array" ref="AM74">SUM(IF(('Actual Waste'!$C$7:$C$206=$B$48)*('Actual Waste'!$D$7:$D$206=$B74)*('Actual Waste'!$G$7:$G$206=$B$45),'Actual Waste'!U$7:U$206,0))+SUM(IF(('Actual Waste'!$C$7:$C$206=$B$48)*('Actual Waste'!$D$7:$D$206=$B74)*('Actual Waste'!$G$7:$G$206=$B$44),'Actual Waste'!W$7:W$206,0))</f>
        <v>0</v>
      </c>
      <c r="AN74" s="252">
        <f t="array" ref="AN74">SUM(IF(('Actual Waste'!$C$7:$C$206=$B$48)*('Actual Waste'!$D$7:$D$206=$B74)*('Actual Waste'!$G$7:$G$206=$B$45),'Actual Waste'!V$7:V$206,0))+SUM(IF(('Actual Waste'!$C$7:$C$206=$B$48)*('Actual Waste'!$D$7:$D$206=$B74)*('Actual Waste'!$G$7:$G$206=$B$44),'Actual Waste'!X$7:X$206,0))</f>
        <v>0</v>
      </c>
      <c r="AO74" s="252">
        <f t="array" ref="AO74">SUM(IF(('Actual Waste'!$C$7:$C$206=$B$48)*('Actual Waste'!$D$7:$D$206=$B74)*('Actual Waste'!$G$7:$G$206=$B$44),'Actual Waste'!U$7:U$206,0))-SUM(IF(('Actual Waste'!$C$7:$C$206=$B$48)*('Actual Waste'!$D$7:$D$206=$B74)*('Actual Waste'!$G$7:$G$206=$B$44),'Actual Waste'!W$7:W$206,0))</f>
        <v>0</v>
      </c>
      <c r="AP74" s="252">
        <f t="array" ref="AP74">SUM(IF(('Actual Waste'!$C$7:$C$206=$B$48)*('Actual Waste'!$D$7:$D$206=$B74)*('Actual Waste'!$G$7:$G$206=$B$44),'Actual Waste'!V$7:V$206,0))-SUM(IF(('Actual Waste'!$C$7:$C$206=$B$48)*('Actual Waste'!$D$7:$D$206=$B74)*('Actual Waste'!$G$7:$G$206=$B$44),'Actual Waste'!X$7:X$206,0))</f>
        <v>0</v>
      </c>
      <c r="AR74" s="100"/>
      <c r="AS74" s="99"/>
      <c r="AT74" s="100"/>
      <c r="AU74" s="99"/>
      <c r="AV74" s="100"/>
      <c r="AW74" s="99"/>
    </row>
    <row r="75" spans="2:49" x14ac:dyDescent="0.35">
      <c r="B75" s="31" t="str">
        <f t="shared" si="10"/>
        <v>Packaging (17 02 03)</v>
      </c>
      <c r="C75" s="35"/>
      <c r="D75" s="35"/>
      <c r="E75" s="32">
        <f t="array" ref="E75">SUM(IF(('Estimated Waste'!$B$6:$B$205=$B$48)*('Estimated Waste'!$C$6:$C$205=$B75),'Estimated Waste'!M$6:M$205,0))</f>
        <v>0</v>
      </c>
      <c r="F75" s="219">
        <f t="array" ref="F75">SUM(IF(('Estimated Waste'!$B$6:$B$205=$B$48)*('Estimated Waste'!$C$6:$C$205=$B75),'Estimated Waste'!N$6:N$205,0))</f>
        <v>0</v>
      </c>
      <c r="G75" s="35"/>
      <c r="H75" s="256">
        <f t="shared" si="17"/>
        <v>0</v>
      </c>
      <c r="I75" s="249">
        <f t="shared" si="18"/>
        <v>0</v>
      </c>
      <c r="J75" s="99"/>
      <c r="K75" s="18">
        <f t="array" ref="K75">SUM(IF(('Estimated Waste'!$B$6:$B$205=$B$48)*('Estimated Waste'!$C$6:$C$205=$B75)*('Estimated Waste'!$D$6:$D$205=$B$42),'Estimated Waste'!M$6:M$205,0))</f>
        <v>0</v>
      </c>
      <c r="L75" s="18">
        <f t="array" ref="L75">SUM(IF(('Estimated Waste'!$B$6:$B$205=$B$48)*('Estimated Waste'!$C$6:$C$205=$B75)*('Estimated Waste'!$D$6:$D$205=$B$42),'Estimated Waste'!N$6:N$205,0))</f>
        <v>0</v>
      </c>
      <c r="M75" s="18">
        <f t="array" ref="M75">SUM(IF(('Estimated Waste'!$B$6:$B$205=$B$48)*('Estimated Waste'!$C$6:$C$205=$B75)*('Estimated Waste'!$D$6:$D$205=$B$43),'Estimated Waste'!M$6:M$205,0))</f>
        <v>0</v>
      </c>
      <c r="N75" s="18">
        <f t="array" ref="N75">SUM(IF(('Estimated Waste'!$B$6:$B$205=$B$48)*('Estimated Waste'!$C$6:$C$205=$B75)*('Estimated Waste'!$D$6:$D$205=$B$43),'Estimated Waste'!N$6:N$205,0))</f>
        <v>0</v>
      </c>
      <c r="O75" s="250"/>
      <c r="P75" s="251">
        <f t="array" ref="P75">SUM(IF(('Estimated Waste'!$B$6:$B$205=$B$48)*('Estimated Waste'!$C$6:$C$205=$B75)*('Estimated Waste'!$D$6:$D$205=$B$45),'Estimated Waste'!M$6:M$205,0))+SUM(IF(('Estimated Waste'!$B$6:$B$205=$B$48)*('Estimated Waste'!$C$6:$C$205=$B75)*('Estimated Waste'!$D$6:$D$205=$B$44),'Estimated Waste'!S$6:S$205,0))</f>
        <v>0</v>
      </c>
      <c r="Q75" s="251">
        <f t="array" ref="Q75">SUM(IF(('Estimated Waste'!$B$6:$B$205=$B$48)*('Estimated Waste'!$C$6:$C$205=$B75)*('Estimated Waste'!$D$6:$D$205=$B$45),'Estimated Waste'!N$6:N$205,0))+SUM(IF(('Estimated Waste'!$B$6:$B$205=$B$48)*('Estimated Waste'!$C$6:$C$205=$B75)*('Estimated Waste'!$D$6:$D$205=$B$44),'Estimated Waste'!T$6:T$205,0))</f>
        <v>0</v>
      </c>
      <c r="R75" s="190">
        <f t="array" ref="R75">SUM(IF(('Estimated Waste'!$B$6:$B$205=$B$48)*('Estimated Waste'!$C$6:$C$205=$B75)*('Estimated Waste'!$D$6:$D$205=$B$44),'Estimated Waste'!M$6:M$205,0))-SUM(IF(('Estimated Waste'!$B$6:$B$205=$B$48)*('Estimated Waste'!$C$6:$C$205=$B75)*('Estimated Waste'!$D$6:$D$205=$B$44),'Estimated Waste'!S$6:S$205,0))</f>
        <v>0</v>
      </c>
      <c r="S75" s="190">
        <f t="array" ref="S75">SUM(IF(('Estimated Waste'!$B$6:$B$205=$B$48)*('Estimated Waste'!$C$6:$C$205=$B75)*('Estimated Waste'!$D$6:$D$205=$B$44),'Estimated Waste'!N$6:N$205,0))-SUM(IF(('Estimated Waste'!$B$6:$B$205=$B$48)*('Estimated Waste'!$C$6:$C$205=$B75)*('Estimated Waste'!$D$6:$D$205=$B$44),'Estimated Waste'!T$6:T$205,0))</f>
        <v>0</v>
      </c>
      <c r="X75" s="100">
        <f t="shared" si="11"/>
        <v>0</v>
      </c>
      <c r="Y75" s="99">
        <f t="shared" si="12"/>
        <v>0</v>
      </c>
      <c r="Z75" s="100">
        <f t="shared" si="13"/>
        <v>0</v>
      </c>
      <c r="AA75" s="99">
        <f t="shared" si="14"/>
        <v>0</v>
      </c>
      <c r="AB75" s="100">
        <f t="shared" si="15"/>
        <v>0</v>
      </c>
      <c r="AC75" s="99">
        <f t="shared" si="16"/>
        <v>0</v>
      </c>
      <c r="AE75" s="252">
        <f t="array" ref="AE75">SUM(IF(('Actual Waste'!$C$7:$C$206=$B$48)*('Actual Waste'!$D$7:$D$206=$B75),'Actual Waste'!U$7:U$206,0))</f>
        <v>0</v>
      </c>
      <c r="AF75" s="252">
        <f t="array" ref="AF75">SUM(IF(('Actual Waste'!$C$7:$C$206=$B$48)*('Actual Waste'!$D$7:$D$206=$B75),'Actual Waste'!V$7:V$206,0))</f>
        <v>0</v>
      </c>
      <c r="AG75" s="99"/>
      <c r="AH75" s="252">
        <f t="array" ref="AH75">SUM(IF(('Actual Waste'!$C$7:$C$206=$B$48)*('Actual Waste'!$D$7:$D$206=$B75)*('Actual Waste'!$G$7:$G$206=$B$42),'Actual Waste'!U$7:U$206,0))</f>
        <v>0</v>
      </c>
      <c r="AI75" s="252">
        <f t="array" ref="AI75">SUM(IF(('Actual Waste'!$C$7:$C$206=$B$48)*('Actual Waste'!$D$7:$D$206=$B75)*('Actual Waste'!$G$7:$G$206=$B$42),'Actual Waste'!V$7:V$206,0))</f>
        <v>0</v>
      </c>
      <c r="AJ75" s="252">
        <f t="array" ref="AJ75">SUM(IF(('Actual Waste'!$C$7:$C$206=$B$48)*('Actual Waste'!$D$7:$D$206=$B75)*('Actual Waste'!$G$7:$G$206=$B$43),'Actual Waste'!U$7:U$206,0))</f>
        <v>0</v>
      </c>
      <c r="AK75" s="252">
        <f t="array" ref="AK75">SUM(IF(('Actual Waste'!$C$7:$C$206=$B$48)*('Actual Waste'!$D$7:$D$206=$B75)*('Actual Waste'!$G$7:$G$206=$B$43),'Actual Waste'!V$7:V$206,0))</f>
        <v>0</v>
      </c>
      <c r="AM75" s="252">
        <f t="array" ref="AM75">SUM(IF(('Actual Waste'!$C$7:$C$206=$B$48)*('Actual Waste'!$D$7:$D$206=$B75)*('Actual Waste'!$G$7:$G$206=$B$45),'Actual Waste'!U$7:U$206,0))+SUM(IF(('Actual Waste'!$C$7:$C$206=$B$48)*('Actual Waste'!$D$7:$D$206=$B75)*('Actual Waste'!$G$7:$G$206=$B$44),'Actual Waste'!W$7:W$206,0))</f>
        <v>0</v>
      </c>
      <c r="AN75" s="252">
        <f t="array" ref="AN75">SUM(IF(('Actual Waste'!$C$7:$C$206=$B$48)*('Actual Waste'!$D$7:$D$206=$B75)*('Actual Waste'!$G$7:$G$206=$B$45),'Actual Waste'!V$7:V$206,0))+SUM(IF(('Actual Waste'!$C$7:$C$206=$B$48)*('Actual Waste'!$D$7:$D$206=$B75)*('Actual Waste'!$G$7:$G$206=$B$44),'Actual Waste'!X$7:X$206,0))</f>
        <v>0</v>
      </c>
      <c r="AO75" s="252">
        <f t="array" ref="AO75">SUM(IF(('Actual Waste'!$C$7:$C$206=$B$48)*('Actual Waste'!$D$7:$D$206=$B75)*('Actual Waste'!$G$7:$G$206=$B$44),'Actual Waste'!U$7:U$206,0))-SUM(IF(('Actual Waste'!$C$7:$C$206=$B$48)*('Actual Waste'!$D$7:$D$206=$B75)*('Actual Waste'!$G$7:$G$206=$B$44),'Actual Waste'!W$7:W$206,0))</f>
        <v>0</v>
      </c>
      <c r="AP75" s="252">
        <f t="array" ref="AP75">SUM(IF(('Actual Waste'!$C$7:$C$206=$B$48)*('Actual Waste'!$D$7:$D$206=$B75)*('Actual Waste'!$G$7:$G$206=$B$44),'Actual Waste'!V$7:V$206,0))-SUM(IF(('Actual Waste'!$C$7:$C$206=$B$48)*('Actual Waste'!$D$7:$D$206=$B75)*('Actual Waste'!$G$7:$G$206=$B$44),'Actual Waste'!X$7:X$206,0))</f>
        <v>0</v>
      </c>
      <c r="AR75" s="100"/>
      <c r="AS75" s="99"/>
      <c r="AT75" s="100"/>
      <c r="AU75" s="99"/>
      <c r="AV75" s="100"/>
      <c r="AW75" s="99"/>
    </row>
    <row r="76" spans="2:49" x14ac:dyDescent="0.35">
      <c r="B76" s="31" t="str">
        <f t="shared" si="10"/>
        <v>Paint, adhesives etc. (20 01 27*)</v>
      </c>
      <c r="C76" s="35"/>
      <c r="D76" s="35"/>
      <c r="E76" s="32">
        <f t="array" ref="E76">SUM(IF(('Estimated Waste'!$B$6:$B$205=$B$48)*('Estimated Waste'!$C$6:$C$205=$B76),'Estimated Waste'!M$6:M$205,0))</f>
        <v>0</v>
      </c>
      <c r="F76" s="219">
        <f t="array" ref="F76">SUM(IF(('Estimated Waste'!$B$6:$B$205=$B$48)*('Estimated Waste'!$C$6:$C$205=$B76),'Estimated Waste'!N$6:N$205,0))</f>
        <v>0</v>
      </c>
      <c r="G76" s="35"/>
      <c r="H76" s="256">
        <f t="shared" si="17"/>
        <v>0</v>
      </c>
      <c r="I76" s="249">
        <f t="shared" si="18"/>
        <v>0</v>
      </c>
      <c r="J76" s="99"/>
      <c r="K76" s="18">
        <f t="array" ref="K76">SUM(IF(('Estimated Waste'!$B$6:$B$205=$B$48)*('Estimated Waste'!$C$6:$C$205=$B76)*('Estimated Waste'!$D$6:$D$205=$B$42),'Estimated Waste'!M$6:M$205,0))</f>
        <v>0</v>
      </c>
      <c r="L76" s="18">
        <f t="array" ref="L76">SUM(IF(('Estimated Waste'!$B$6:$B$205=$B$48)*('Estimated Waste'!$C$6:$C$205=$B76)*('Estimated Waste'!$D$6:$D$205=$B$42),'Estimated Waste'!N$6:N$205,0))</f>
        <v>0</v>
      </c>
      <c r="M76" s="18">
        <f t="array" ref="M76">SUM(IF(('Estimated Waste'!$B$6:$B$205=$B$48)*('Estimated Waste'!$C$6:$C$205=$B76)*('Estimated Waste'!$D$6:$D$205=$B$43),'Estimated Waste'!M$6:M$205,0))</f>
        <v>0</v>
      </c>
      <c r="N76" s="18">
        <f t="array" ref="N76">SUM(IF(('Estimated Waste'!$B$6:$B$205=$B$48)*('Estimated Waste'!$C$6:$C$205=$B76)*('Estimated Waste'!$D$6:$D$205=$B$43),'Estimated Waste'!N$6:N$205,0))</f>
        <v>0</v>
      </c>
      <c r="O76" s="250"/>
      <c r="P76" s="251">
        <f t="array" ref="P76">SUM(IF(('Estimated Waste'!$B$6:$B$205=$B$48)*('Estimated Waste'!$C$6:$C$205=$B76)*('Estimated Waste'!$D$6:$D$205=$B$45),'Estimated Waste'!M$6:M$205,0))+SUM(IF(('Estimated Waste'!$B$6:$B$205=$B$48)*('Estimated Waste'!$C$6:$C$205=$B76)*('Estimated Waste'!$D$6:$D$205=$B$44),'Estimated Waste'!S$6:S$205,0))</f>
        <v>0</v>
      </c>
      <c r="Q76" s="251">
        <f t="array" ref="Q76">SUM(IF(('Estimated Waste'!$B$6:$B$205=$B$48)*('Estimated Waste'!$C$6:$C$205=$B76)*('Estimated Waste'!$D$6:$D$205=$B$45),'Estimated Waste'!N$6:N$205,0))+SUM(IF(('Estimated Waste'!$B$6:$B$205=$B$48)*('Estimated Waste'!$C$6:$C$205=$B76)*('Estimated Waste'!$D$6:$D$205=$B$44),'Estimated Waste'!T$6:T$205,0))</f>
        <v>0</v>
      </c>
      <c r="R76" s="190">
        <f t="array" ref="R76">SUM(IF(('Estimated Waste'!$B$6:$B$205=$B$48)*('Estimated Waste'!$C$6:$C$205=$B76)*('Estimated Waste'!$D$6:$D$205=$B$44),'Estimated Waste'!M$6:M$205,0))-SUM(IF(('Estimated Waste'!$B$6:$B$205=$B$48)*('Estimated Waste'!$C$6:$C$205=$B76)*('Estimated Waste'!$D$6:$D$205=$B$44),'Estimated Waste'!S$6:S$205,0))</f>
        <v>0</v>
      </c>
      <c r="S76" s="190">
        <f t="array" ref="S76">SUM(IF(('Estimated Waste'!$B$6:$B$205=$B$48)*('Estimated Waste'!$C$6:$C$205=$B76)*('Estimated Waste'!$D$6:$D$205=$B$44),'Estimated Waste'!N$6:N$205,0))-SUM(IF(('Estimated Waste'!$B$6:$B$205=$B$48)*('Estimated Waste'!$C$6:$C$205=$B76)*('Estimated Waste'!$D$6:$D$205=$B$44),'Estimated Waste'!T$6:T$205,0))</f>
        <v>0</v>
      </c>
      <c r="X76" s="100">
        <f t="shared" si="11"/>
        <v>0</v>
      </c>
      <c r="Y76" s="99">
        <f t="shared" si="12"/>
        <v>0</v>
      </c>
      <c r="Z76" s="100">
        <f t="shared" si="13"/>
        <v>0</v>
      </c>
      <c r="AA76" s="99">
        <f t="shared" si="14"/>
        <v>0</v>
      </c>
      <c r="AB76" s="100">
        <f t="shared" si="15"/>
        <v>0</v>
      </c>
      <c r="AC76" s="99">
        <f t="shared" si="16"/>
        <v>0</v>
      </c>
      <c r="AE76" s="252">
        <f t="array" ref="AE76">SUM(IF(('Actual Waste'!$C$7:$C$206=$B$48)*('Actual Waste'!$D$7:$D$206=$B76),'Actual Waste'!U$7:U$206,0))</f>
        <v>0</v>
      </c>
      <c r="AF76" s="252">
        <f t="array" ref="AF76">SUM(IF(('Actual Waste'!$C$7:$C$206=$B$48)*('Actual Waste'!$D$7:$D$206=$B76),'Actual Waste'!V$7:V$206,0))</f>
        <v>0</v>
      </c>
      <c r="AG76" s="99"/>
      <c r="AH76" s="252">
        <f t="array" ref="AH76">SUM(IF(('Actual Waste'!$C$7:$C$206=$B$48)*('Actual Waste'!$D$7:$D$206=$B76)*('Actual Waste'!$G$7:$G$206=$B$42),'Actual Waste'!U$7:U$206,0))</f>
        <v>0</v>
      </c>
      <c r="AI76" s="252">
        <f t="array" ref="AI76">SUM(IF(('Actual Waste'!$C$7:$C$206=$B$48)*('Actual Waste'!$D$7:$D$206=$B76)*('Actual Waste'!$G$7:$G$206=$B$42),'Actual Waste'!V$7:V$206,0))</f>
        <v>0</v>
      </c>
      <c r="AJ76" s="252">
        <f t="array" ref="AJ76">SUM(IF(('Actual Waste'!$C$7:$C$206=$B$48)*('Actual Waste'!$D$7:$D$206=$B76)*('Actual Waste'!$G$7:$G$206=$B$43),'Actual Waste'!U$7:U$206,0))</f>
        <v>0</v>
      </c>
      <c r="AK76" s="252">
        <f t="array" ref="AK76">SUM(IF(('Actual Waste'!$C$7:$C$206=$B$48)*('Actual Waste'!$D$7:$D$206=$B76)*('Actual Waste'!$G$7:$G$206=$B$43),'Actual Waste'!V$7:V$206,0))</f>
        <v>0</v>
      </c>
      <c r="AM76" s="252">
        <f t="array" ref="AM76">SUM(IF(('Actual Waste'!$C$7:$C$206=$B$48)*('Actual Waste'!$D$7:$D$206=$B76)*('Actual Waste'!$G$7:$G$206=$B$45),'Actual Waste'!U$7:U$206,0))+SUM(IF(('Actual Waste'!$C$7:$C$206=$B$48)*('Actual Waste'!$D$7:$D$206=$B76)*('Actual Waste'!$G$7:$G$206=$B$44),'Actual Waste'!W$7:W$206,0))</f>
        <v>0</v>
      </c>
      <c r="AN76" s="252">
        <f t="array" ref="AN76">SUM(IF(('Actual Waste'!$C$7:$C$206=$B$48)*('Actual Waste'!$D$7:$D$206=$B76)*('Actual Waste'!$G$7:$G$206=$B$45),'Actual Waste'!V$7:V$206,0))+SUM(IF(('Actual Waste'!$C$7:$C$206=$B$48)*('Actual Waste'!$D$7:$D$206=$B76)*('Actual Waste'!$G$7:$G$206=$B$44),'Actual Waste'!X$7:X$206,0))</f>
        <v>0</v>
      </c>
      <c r="AO76" s="252">
        <f t="array" ref="AO76">SUM(IF(('Actual Waste'!$C$7:$C$206=$B$48)*('Actual Waste'!$D$7:$D$206=$B76)*('Actual Waste'!$G$7:$G$206=$B$44),'Actual Waste'!U$7:U$206,0))-SUM(IF(('Actual Waste'!$C$7:$C$206=$B$48)*('Actual Waste'!$D$7:$D$206=$B76)*('Actual Waste'!$G$7:$G$206=$B$44),'Actual Waste'!W$7:W$206,0))</f>
        <v>0</v>
      </c>
      <c r="AP76" s="252">
        <f t="array" ref="AP76">SUM(IF(('Actual Waste'!$C$7:$C$206=$B$48)*('Actual Waste'!$D$7:$D$206=$B76)*('Actual Waste'!$G$7:$G$206=$B$44),'Actual Waste'!V$7:V$206,0))-SUM(IF(('Actual Waste'!$C$7:$C$206=$B$48)*('Actual Waste'!$D$7:$D$206=$B76)*('Actual Waste'!$G$7:$G$206=$B$44),'Actual Waste'!X$7:X$206,0))</f>
        <v>0</v>
      </c>
      <c r="AR76" s="100"/>
      <c r="AS76" s="99"/>
      <c r="AT76" s="100"/>
      <c r="AU76" s="99"/>
      <c r="AV76" s="100"/>
      <c r="AW76" s="99"/>
    </row>
    <row r="77" spans="2:49" x14ac:dyDescent="0.35">
      <c r="B77" s="31" t="str">
        <f t="shared" si="10"/>
        <v xml:space="preserve">Paper (20 01 01) </v>
      </c>
      <c r="C77" s="35"/>
      <c r="D77" s="35"/>
      <c r="E77" s="32">
        <f t="array" ref="E77">SUM(IF(('Estimated Waste'!$B$6:$B$205=$B$48)*('Estimated Waste'!$C$6:$C$205=$B77),'Estimated Waste'!M$6:M$205,0))</f>
        <v>0</v>
      </c>
      <c r="F77" s="219">
        <f t="array" ref="F77">SUM(IF(('Estimated Waste'!$B$6:$B$205=$B$48)*('Estimated Waste'!$C$6:$C$205=$B77),'Estimated Waste'!N$6:N$205,0))</f>
        <v>0</v>
      </c>
      <c r="G77" s="35"/>
      <c r="H77" s="256">
        <f t="shared" si="17"/>
        <v>0</v>
      </c>
      <c r="I77" s="249">
        <f t="shared" si="18"/>
        <v>0</v>
      </c>
      <c r="J77" s="99"/>
      <c r="K77" s="18">
        <f t="array" ref="K77">SUM(IF(('Estimated Waste'!$B$6:$B$205=$B$48)*('Estimated Waste'!$C$6:$C$205=$B77)*('Estimated Waste'!$D$6:$D$205=$B$42),'Estimated Waste'!M$6:M$205,0))</f>
        <v>0</v>
      </c>
      <c r="L77" s="18">
        <f t="array" ref="L77">SUM(IF(('Estimated Waste'!$B$6:$B$205=$B$48)*('Estimated Waste'!$C$6:$C$205=$B77)*('Estimated Waste'!$D$6:$D$205=$B$42),'Estimated Waste'!N$6:N$205,0))</f>
        <v>0</v>
      </c>
      <c r="M77" s="18">
        <f t="array" ref="M77">SUM(IF(('Estimated Waste'!$B$6:$B$205=$B$48)*('Estimated Waste'!$C$6:$C$205=$B77)*('Estimated Waste'!$D$6:$D$205=$B$43),'Estimated Waste'!M$6:M$205,0))</f>
        <v>0</v>
      </c>
      <c r="N77" s="18">
        <f t="array" ref="N77">SUM(IF(('Estimated Waste'!$B$6:$B$205=$B$48)*('Estimated Waste'!$C$6:$C$205=$B77)*('Estimated Waste'!$D$6:$D$205=$B$43),'Estimated Waste'!N$6:N$205,0))</f>
        <v>0</v>
      </c>
      <c r="O77" s="250"/>
      <c r="P77" s="251">
        <f t="array" ref="P77">SUM(IF(('Estimated Waste'!$B$6:$B$205=$B$48)*('Estimated Waste'!$C$6:$C$205=$B77)*('Estimated Waste'!$D$6:$D$205=$B$45),'Estimated Waste'!M$6:M$205,0))+SUM(IF(('Estimated Waste'!$B$6:$B$205=$B$48)*('Estimated Waste'!$C$6:$C$205=$B77)*('Estimated Waste'!$D$6:$D$205=$B$44),'Estimated Waste'!S$6:S$205,0))</f>
        <v>0</v>
      </c>
      <c r="Q77" s="251">
        <f t="array" ref="Q77">SUM(IF(('Estimated Waste'!$B$6:$B$205=$B$48)*('Estimated Waste'!$C$6:$C$205=$B77)*('Estimated Waste'!$D$6:$D$205=$B$45),'Estimated Waste'!N$6:N$205,0))+SUM(IF(('Estimated Waste'!$B$6:$B$205=$B$48)*('Estimated Waste'!$C$6:$C$205=$B77)*('Estimated Waste'!$D$6:$D$205=$B$44),'Estimated Waste'!T$6:T$205,0))</f>
        <v>0</v>
      </c>
      <c r="R77" s="190">
        <f t="array" ref="R77">SUM(IF(('Estimated Waste'!$B$6:$B$205=$B$48)*('Estimated Waste'!$C$6:$C$205=$B77)*('Estimated Waste'!$D$6:$D$205=$B$44),'Estimated Waste'!M$6:M$205,0))-SUM(IF(('Estimated Waste'!$B$6:$B$205=$B$48)*('Estimated Waste'!$C$6:$C$205=$B77)*('Estimated Waste'!$D$6:$D$205=$B$44),'Estimated Waste'!S$6:S$205,0))</f>
        <v>0</v>
      </c>
      <c r="S77" s="190">
        <f t="array" ref="S77">SUM(IF(('Estimated Waste'!$B$6:$B$205=$B$48)*('Estimated Waste'!$C$6:$C$205=$B77)*('Estimated Waste'!$D$6:$D$205=$B$44),'Estimated Waste'!N$6:N$205,0))-SUM(IF(('Estimated Waste'!$B$6:$B$205=$B$48)*('Estimated Waste'!$C$6:$C$205=$B77)*('Estimated Waste'!$D$6:$D$205=$B$44),'Estimated Waste'!T$6:T$205,0))</f>
        <v>0</v>
      </c>
      <c r="X77" s="100">
        <f t="shared" si="11"/>
        <v>0</v>
      </c>
      <c r="Y77" s="99">
        <f t="shared" si="12"/>
        <v>0</v>
      </c>
      <c r="Z77" s="100">
        <f t="shared" si="13"/>
        <v>0</v>
      </c>
      <c r="AA77" s="99">
        <f t="shared" si="14"/>
        <v>0</v>
      </c>
      <c r="AB77" s="100">
        <f t="shared" si="15"/>
        <v>0</v>
      </c>
      <c r="AC77" s="99">
        <f t="shared" si="16"/>
        <v>0</v>
      </c>
      <c r="AE77" s="252">
        <f t="array" ref="AE77">SUM(IF(('Actual Waste'!$C$7:$C$206=$B$48)*('Actual Waste'!$D$7:$D$206=$B77),'Actual Waste'!U$7:U$206,0))</f>
        <v>0</v>
      </c>
      <c r="AF77" s="252">
        <f t="array" ref="AF77">SUM(IF(('Actual Waste'!$C$7:$C$206=$B$48)*('Actual Waste'!$D$7:$D$206=$B77),'Actual Waste'!V$7:V$206,0))</f>
        <v>0</v>
      </c>
      <c r="AG77" s="99"/>
      <c r="AH77" s="252">
        <f t="array" ref="AH77">SUM(IF(('Actual Waste'!$C$7:$C$206=$B$48)*('Actual Waste'!$D$7:$D$206=$B77)*('Actual Waste'!$G$7:$G$206=$B$42),'Actual Waste'!U$7:U$206,0))</f>
        <v>0</v>
      </c>
      <c r="AI77" s="252">
        <f t="array" ref="AI77">SUM(IF(('Actual Waste'!$C$7:$C$206=$B$48)*('Actual Waste'!$D$7:$D$206=$B77)*('Actual Waste'!$G$7:$G$206=$B$42),'Actual Waste'!V$7:V$206,0))</f>
        <v>0</v>
      </c>
      <c r="AJ77" s="252">
        <f t="array" ref="AJ77">SUM(IF(('Actual Waste'!$C$7:$C$206=$B$48)*('Actual Waste'!$D$7:$D$206=$B77)*('Actual Waste'!$G$7:$G$206=$B$43),'Actual Waste'!U$7:U$206,0))</f>
        <v>0</v>
      </c>
      <c r="AK77" s="252">
        <f t="array" ref="AK77">SUM(IF(('Actual Waste'!$C$7:$C$206=$B$48)*('Actual Waste'!$D$7:$D$206=$B77)*('Actual Waste'!$G$7:$G$206=$B$43),'Actual Waste'!V$7:V$206,0))</f>
        <v>0</v>
      </c>
      <c r="AM77" s="252">
        <f t="array" ref="AM77">SUM(IF(('Actual Waste'!$C$7:$C$206=$B$48)*('Actual Waste'!$D$7:$D$206=$B77)*('Actual Waste'!$G$7:$G$206=$B$45),'Actual Waste'!U$7:U$206,0))+SUM(IF(('Actual Waste'!$C$7:$C$206=$B$48)*('Actual Waste'!$D$7:$D$206=$B77)*('Actual Waste'!$G$7:$G$206=$B$44),'Actual Waste'!W$7:W$206,0))</f>
        <v>0</v>
      </c>
      <c r="AN77" s="252">
        <f t="array" ref="AN77">SUM(IF(('Actual Waste'!$C$7:$C$206=$B$48)*('Actual Waste'!$D$7:$D$206=$B77)*('Actual Waste'!$G$7:$G$206=$B$45),'Actual Waste'!V$7:V$206,0))+SUM(IF(('Actual Waste'!$C$7:$C$206=$B$48)*('Actual Waste'!$D$7:$D$206=$B77)*('Actual Waste'!$G$7:$G$206=$B$44),'Actual Waste'!X$7:X$206,0))</f>
        <v>0</v>
      </c>
      <c r="AO77" s="252">
        <f t="array" ref="AO77">SUM(IF(('Actual Waste'!$C$7:$C$206=$B$48)*('Actual Waste'!$D$7:$D$206=$B77)*('Actual Waste'!$G$7:$G$206=$B$44),'Actual Waste'!U$7:U$206,0))-SUM(IF(('Actual Waste'!$C$7:$C$206=$B$48)*('Actual Waste'!$D$7:$D$206=$B77)*('Actual Waste'!$G$7:$G$206=$B$44),'Actual Waste'!W$7:W$206,0))</f>
        <v>0</v>
      </c>
      <c r="AP77" s="252">
        <f t="array" ref="AP77">SUM(IF(('Actual Waste'!$C$7:$C$206=$B$48)*('Actual Waste'!$D$7:$D$206=$B77)*('Actual Waste'!$G$7:$G$206=$B$44),'Actual Waste'!V$7:V$206,0))-SUM(IF(('Actual Waste'!$C$7:$C$206=$B$48)*('Actual Waste'!$D$7:$D$206=$B77)*('Actual Waste'!$G$7:$G$206=$B$44),'Actual Waste'!X$7:X$206,0))</f>
        <v>0</v>
      </c>
      <c r="AR77" s="100"/>
      <c r="AS77" s="99"/>
      <c r="AT77" s="100"/>
      <c r="AU77" s="99"/>
      <c r="AV77" s="100"/>
      <c r="AW77" s="99"/>
    </row>
    <row r="78" spans="2:49" x14ac:dyDescent="0.35">
      <c r="B78" s="31" t="str">
        <f t="shared" si="10"/>
        <v>Plastic bottles (20 01 39)</v>
      </c>
      <c r="C78" s="35"/>
      <c r="D78" s="35"/>
      <c r="E78" s="32">
        <f t="array" ref="E78">SUM(IF(('Estimated Waste'!$B$6:$B$205=$B$48)*('Estimated Waste'!$C$6:$C$205=$B78),'Estimated Waste'!M$6:M$205,0))</f>
        <v>0</v>
      </c>
      <c r="F78" s="219">
        <f t="array" ref="F78">SUM(IF(('Estimated Waste'!$B$6:$B$205=$B$48)*('Estimated Waste'!$C$6:$C$205=$B78),'Estimated Waste'!N$6:N$205,0))</f>
        <v>0</v>
      </c>
      <c r="G78" s="35"/>
      <c r="H78" s="256">
        <f t="shared" si="17"/>
        <v>0</v>
      </c>
      <c r="I78" s="249">
        <f t="shared" si="18"/>
        <v>0</v>
      </c>
      <c r="J78" s="99"/>
      <c r="K78" s="18">
        <f t="array" ref="K78">SUM(IF(('Estimated Waste'!$B$6:$B$205=$B$48)*('Estimated Waste'!$C$6:$C$205=$B78)*('Estimated Waste'!$D$6:$D$205=$B$42),'Estimated Waste'!M$6:M$205,0))</f>
        <v>0</v>
      </c>
      <c r="L78" s="18">
        <f t="array" ref="L78">SUM(IF(('Estimated Waste'!$B$6:$B$205=$B$48)*('Estimated Waste'!$C$6:$C$205=$B78)*('Estimated Waste'!$D$6:$D$205=$B$42),'Estimated Waste'!N$6:N$205,0))</f>
        <v>0</v>
      </c>
      <c r="M78" s="18">
        <f t="array" ref="M78">SUM(IF(('Estimated Waste'!$B$6:$B$205=$B$48)*('Estimated Waste'!$C$6:$C$205=$B78)*('Estimated Waste'!$D$6:$D$205=$B$43),'Estimated Waste'!M$6:M$205,0))</f>
        <v>0</v>
      </c>
      <c r="N78" s="18">
        <f t="array" ref="N78">SUM(IF(('Estimated Waste'!$B$6:$B$205=$B$48)*('Estimated Waste'!$C$6:$C$205=$B78)*('Estimated Waste'!$D$6:$D$205=$B$43),'Estimated Waste'!N$6:N$205,0))</f>
        <v>0</v>
      </c>
      <c r="O78" s="250"/>
      <c r="P78" s="251">
        <f t="array" ref="P78">SUM(IF(('Estimated Waste'!$B$6:$B$205=$B$48)*('Estimated Waste'!$C$6:$C$205=$B78)*('Estimated Waste'!$D$6:$D$205=$B$45),'Estimated Waste'!M$6:M$205,0))+SUM(IF(('Estimated Waste'!$B$6:$B$205=$B$48)*('Estimated Waste'!$C$6:$C$205=$B78)*('Estimated Waste'!$D$6:$D$205=$B$44),'Estimated Waste'!S$6:S$205,0))</f>
        <v>0</v>
      </c>
      <c r="Q78" s="251">
        <f t="array" ref="Q78">SUM(IF(('Estimated Waste'!$B$6:$B$205=$B$48)*('Estimated Waste'!$C$6:$C$205=$B78)*('Estimated Waste'!$D$6:$D$205=$B$45),'Estimated Waste'!N$6:N$205,0))+SUM(IF(('Estimated Waste'!$B$6:$B$205=$B$48)*('Estimated Waste'!$C$6:$C$205=$B78)*('Estimated Waste'!$D$6:$D$205=$B$44),'Estimated Waste'!T$6:T$205,0))</f>
        <v>0</v>
      </c>
      <c r="R78" s="190">
        <f t="array" ref="R78">SUM(IF(('Estimated Waste'!$B$6:$B$205=$B$48)*('Estimated Waste'!$C$6:$C$205=$B78)*('Estimated Waste'!$D$6:$D$205=$B$44),'Estimated Waste'!M$6:M$205,0))-SUM(IF(('Estimated Waste'!$B$6:$B$205=$B$48)*('Estimated Waste'!$C$6:$C$205=$B78)*('Estimated Waste'!$D$6:$D$205=$B$44),'Estimated Waste'!S$6:S$205,0))</f>
        <v>0</v>
      </c>
      <c r="S78" s="190">
        <f t="array" ref="S78">SUM(IF(('Estimated Waste'!$B$6:$B$205=$B$48)*('Estimated Waste'!$C$6:$C$205=$B78)*('Estimated Waste'!$D$6:$D$205=$B$44),'Estimated Waste'!N$6:N$205,0))-SUM(IF(('Estimated Waste'!$B$6:$B$205=$B$48)*('Estimated Waste'!$C$6:$C$205=$B78)*('Estimated Waste'!$D$6:$D$205=$B$44),'Estimated Waste'!T$6:T$205,0))</f>
        <v>0</v>
      </c>
      <c r="X78" s="100">
        <f t="shared" si="11"/>
        <v>0</v>
      </c>
      <c r="Y78" s="99">
        <f t="shared" si="12"/>
        <v>0</v>
      </c>
      <c r="Z78" s="100">
        <f t="shared" si="13"/>
        <v>0</v>
      </c>
      <c r="AA78" s="99">
        <f t="shared" si="14"/>
        <v>0</v>
      </c>
      <c r="AB78" s="100">
        <f t="shared" si="15"/>
        <v>0</v>
      </c>
      <c r="AC78" s="99">
        <f t="shared" si="16"/>
        <v>0</v>
      </c>
      <c r="AE78" s="252">
        <f t="array" ref="AE78">SUM(IF(('Actual Waste'!$C$7:$C$206=$B$48)*('Actual Waste'!$D$7:$D$206=$B78),'Actual Waste'!U$7:U$206,0))</f>
        <v>0</v>
      </c>
      <c r="AF78" s="252">
        <f t="array" ref="AF78">SUM(IF(('Actual Waste'!$C$7:$C$206=$B$48)*('Actual Waste'!$D$7:$D$206=$B78),'Actual Waste'!V$7:V$206,0))</f>
        <v>0</v>
      </c>
      <c r="AG78" s="99"/>
      <c r="AH78" s="252">
        <f t="array" ref="AH78">SUM(IF(('Actual Waste'!$C$7:$C$206=$B$48)*('Actual Waste'!$D$7:$D$206=$B78)*('Actual Waste'!$G$7:$G$206=$B$42),'Actual Waste'!U$7:U$206,0))</f>
        <v>0</v>
      </c>
      <c r="AI78" s="252">
        <f t="array" ref="AI78">SUM(IF(('Actual Waste'!$C$7:$C$206=$B$48)*('Actual Waste'!$D$7:$D$206=$B78)*('Actual Waste'!$G$7:$G$206=$B$42),'Actual Waste'!V$7:V$206,0))</f>
        <v>0</v>
      </c>
      <c r="AJ78" s="252">
        <f t="array" ref="AJ78">SUM(IF(('Actual Waste'!$C$7:$C$206=$B$48)*('Actual Waste'!$D$7:$D$206=$B78)*('Actual Waste'!$G$7:$G$206=$B$43),'Actual Waste'!U$7:U$206,0))</f>
        <v>0</v>
      </c>
      <c r="AK78" s="252">
        <f t="array" ref="AK78">SUM(IF(('Actual Waste'!$C$7:$C$206=$B$48)*('Actual Waste'!$D$7:$D$206=$B78)*('Actual Waste'!$G$7:$G$206=$B$43),'Actual Waste'!V$7:V$206,0))</f>
        <v>0</v>
      </c>
      <c r="AM78" s="252">
        <f t="array" ref="AM78">SUM(IF(('Actual Waste'!$C$7:$C$206=$B$48)*('Actual Waste'!$D$7:$D$206=$B78)*('Actual Waste'!$G$7:$G$206=$B$45),'Actual Waste'!U$7:U$206,0))+SUM(IF(('Actual Waste'!$C$7:$C$206=$B$48)*('Actual Waste'!$D$7:$D$206=$B78)*('Actual Waste'!$G$7:$G$206=$B$44),'Actual Waste'!W$7:W$206,0))</f>
        <v>0</v>
      </c>
      <c r="AN78" s="252">
        <f t="array" ref="AN78">SUM(IF(('Actual Waste'!$C$7:$C$206=$B$48)*('Actual Waste'!$D$7:$D$206=$B78)*('Actual Waste'!$G$7:$G$206=$B$45),'Actual Waste'!V$7:V$206,0))+SUM(IF(('Actual Waste'!$C$7:$C$206=$B$48)*('Actual Waste'!$D$7:$D$206=$B78)*('Actual Waste'!$G$7:$G$206=$B$44),'Actual Waste'!X$7:X$206,0))</f>
        <v>0</v>
      </c>
      <c r="AO78" s="252">
        <f t="array" ref="AO78">SUM(IF(('Actual Waste'!$C$7:$C$206=$B$48)*('Actual Waste'!$D$7:$D$206=$B78)*('Actual Waste'!$G$7:$G$206=$B$44),'Actual Waste'!U$7:U$206,0))-SUM(IF(('Actual Waste'!$C$7:$C$206=$B$48)*('Actual Waste'!$D$7:$D$206=$B78)*('Actual Waste'!$G$7:$G$206=$B$44),'Actual Waste'!W$7:W$206,0))</f>
        <v>0</v>
      </c>
      <c r="AP78" s="252">
        <f t="array" ref="AP78">SUM(IF(('Actual Waste'!$C$7:$C$206=$B$48)*('Actual Waste'!$D$7:$D$206=$B78)*('Actual Waste'!$G$7:$G$206=$B$44),'Actual Waste'!V$7:V$206,0))-SUM(IF(('Actual Waste'!$C$7:$C$206=$B$48)*('Actual Waste'!$D$7:$D$206=$B78)*('Actual Waste'!$G$7:$G$206=$B$44),'Actual Waste'!X$7:X$206,0))</f>
        <v>0</v>
      </c>
      <c r="AR78" s="100"/>
      <c r="AS78" s="99"/>
      <c r="AT78" s="100"/>
      <c r="AU78" s="99"/>
      <c r="AV78" s="100"/>
      <c r="AW78" s="99"/>
    </row>
    <row r="79" spans="2:49" x14ac:dyDescent="0.35">
      <c r="B79" s="31" t="str">
        <f t="shared" si="10"/>
        <v>Plastic pipes (17 02 03)</v>
      </c>
      <c r="C79" s="35"/>
      <c r="D79" s="35"/>
      <c r="E79" s="32">
        <f t="array" ref="E79">SUM(IF(('Estimated Waste'!$B$6:$B$205=$B$48)*('Estimated Waste'!$C$6:$C$205=$B79),'Estimated Waste'!M$6:M$205,0))</f>
        <v>0</v>
      </c>
      <c r="F79" s="219">
        <f t="array" ref="F79">SUM(IF(('Estimated Waste'!$B$6:$B$205=$B$48)*('Estimated Waste'!$C$6:$C$205=$B79),'Estimated Waste'!N$6:N$205,0))</f>
        <v>0</v>
      </c>
      <c r="G79" s="35"/>
      <c r="H79" s="256">
        <f t="shared" si="17"/>
        <v>0</v>
      </c>
      <c r="I79" s="249">
        <f t="shared" si="18"/>
        <v>0</v>
      </c>
      <c r="J79" s="99"/>
      <c r="K79" s="18">
        <f t="array" ref="K79">SUM(IF(('Estimated Waste'!$B$6:$B$205=$B$48)*('Estimated Waste'!$C$6:$C$205=$B79)*('Estimated Waste'!$D$6:$D$205=$B$42),'Estimated Waste'!M$6:M$205,0))</f>
        <v>0</v>
      </c>
      <c r="L79" s="18">
        <f t="array" ref="L79">SUM(IF(('Estimated Waste'!$B$6:$B$205=$B$48)*('Estimated Waste'!$C$6:$C$205=$B79)*('Estimated Waste'!$D$6:$D$205=$B$42),'Estimated Waste'!N$6:N$205,0))</f>
        <v>0</v>
      </c>
      <c r="M79" s="18">
        <f t="array" ref="M79">SUM(IF(('Estimated Waste'!$B$6:$B$205=$B$48)*('Estimated Waste'!$C$6:$C$205=$B79)*('Estimated Waste'!$D$6:$D$205=$B$43),'Estimated Waste'!M$6:M$205,0))</f>
        <v>0</v>
      </c>
      <c r="N79" s="18">
        <f t="array" ref="N79">SUM(IF(('Estimated Waste'!$B$6:$B$205=$B$48)*('Estimated Waste'!$C$6:$C$205=$B79)*('Estimated Waste'!$D$6:$D$205=$B$43),'Estimated Waste'!N$6:N$205,0))</f>
        <v>0</v>
      </c>
      <c r="O79" s="250"/>
      <c r="P79" s="251">
        <f t="array" ref="P79">SUM(IF(('Estimated Waste'!$B$6:$B$205=$B$48)*('Estimated Waste'!$C$6:$C$205=$B79)*('Estimated Waste'!$D$6:$D$205=$B$45),'Estimated Waste'!M$6:M$205,0))+SUM(IF(('Estimated Waste'!$B$6:$B$205=$B$48)*('Estimated Waste'!$C$6:$C$205=$B79)*('Estimated Waste'!$D$6:$D$205=$B$44),'Estimated Waste'!S$6:S$205,0))</f>
        <v>0</v>
      </c>
      <c r="Q79" s="251">
        <f t="array" ref="Q79">SUM(IF(('Estimated Waste'!$B$6:$B$205=$B$48)*('Estimated Waste'!$C$6:$C$205=$B79)*('Estimated Waste'!$D$6:$D$205=$B$45),'Estimated Waste'!N$6:N$205,0))+SUM(IF(('Estimated Waste'!$B$6:$B$205=$B$48)*('Estimated Waste'!$C$6:$C$205=$B79)*('Estimated Waste'!$D$6:$D$205=$B$44),'Estimated Waste'!T$6:T$205,0))</f>
        <v>0</v>
      </c>
      <c r="R79" s="190">
        <f t="array" ref="R79">SUM(IF(('Estimated Waste'!$B$6:$B$205=$B$48)*('Estimated Waste'!$C$6:$C$205=$B79)*('Estimated Waste'!$D$6:$D$205=$B$44),'Estimated Waste'!M$6:M$205,0))-SUM(IF(('Estimated Waste'!$B$6:$B$205=$B$48)*('Estimated Waste'!$C$6:$C$205=$B79)*('Estimated Waste'!$D$6:$D$205=$B$44),'Estimated Waste'!S$6:S$205,0))</f>
        <v>0</v>
      </c>
      <c r="S79" s="190">
        <f t="array" ref="S79">SUM(IF(('Estimated Waste'!$B$6:$B$205=$B$48)*('Estimated Waste'!$C$6:$C$205=$B79)*('Estimated Waste'!$D$6:$D$205=$B$44),'Estimated Waste'!N$6:N$205,0))-SUM(IF(('Estimated Waste'!$B$6:$B$205=$B$48)*('Estimated Waste'!$C$6:$C$205=$B79)*('Estimated Waste'!$D$6:$D$205=$B$44),'Estimated Waste'!T$6:T$205,0))</f>
        <v>0</v>
      </c>
      <c r="X79" s="100">
        <f t="shared" si="11"/>
        <v>0</v>
      </c>
      <c r="Y79" s="99">
        <f t="shared" si="12"/>
        <v>0</v>
      </c>
      <c r="Z79" s="100">
        <f t="shared" si="13"/>
        <v>0</v>
      </c>
      <c r="AA79" s="99">
        <f t="shared" si="14"/>
        <v>0</v>
      </c>
      <c r="AB79" s="100">
        <f t="shared" si="15"/>
        <v>0</v>
      </c>
      <c r="AC79" s="99">
        <f t="shared" si="16"/>
        <v>0</v>
      </c>
      <c r="AE79" s="252">
        <f t="array" ref="AE79">SUM(IF(('Actual Waste'!$C$7:$C$206=$B$48)*('Actual Waste'!$D$7:$D$206=$B79),'Actual Waste'!U$7:U$206,0))</f>
        <v>0</v>
      </c>
      <c r="AF79" s="252">
        <f t="array" ref="AF79">SUM(IF(('Actual Waste'!$C$7:$C$206=$B$48)*('Actual Waste'!$D$7:$D$206=$B79),'Actual Waste'!V$7:V$206,0))</f>
        <v>0</v>
      </c>
      <c r="AG79" s="99"/>
      <c r="AH79" s="252">
        <f t="array" ref="AH79">SUM(IF(('Actual Waste'!$C$7:$C$206=$B$48)*('Actual Waste'!$D$7:$D$206=$B79)*('Actual Waste'!$G$7:$G$206=$B$42),'Actual Waste'!U$7:U$206,0))</f>
        <v>0</v>
      </c>
      <c r="AI79" s="252">
        <f t="array" ref="AI79">SUM(IF(('Actual Waste'!$C$7:$C$206=$B$48)*('Actual Waste'!$D$7:$D$206=$B79)*('Actual Waste'!$G$7:$G$206=$B$42),'Actual Waste'!V$7:V$206,0))</f>
        <v>0</v>
      </c>
      <c r="AJ79" s="252">
        <f t="array" ref="AJ79">SUM(IF(('Actual Waste'!$C$7:$C$206=$B$48)*('Actual Waste'!$D$7:$D$206=$B79)*('Actual Waste'!$G$7:$G$206=$B$43),'Actual Waste'!U$7:U$206,0))</f>
        <v>0</v>
      </c>
      <c r="AK79" s="252">
        <f t="array" ref="AK79">SUM(IF(('Actual Waste'!$C$7:$C$206=$B$48)*('Actual Waste'!$D$7:$D$206=$B79)*('Actual Waste'!$G$7:$G$206=$B$43),'Actual Waste'!V$7:V$206,0))</f>
        <v>0</v>
      </c>
      <c r="AM79" s="252">
        <f t="array" ref="AM79">SUM(IF(('Actual Waste'!$C$7:$C$206=$B$48)*('Actual Waste'!$D$7:$D$206=$B79)*('Actual Waste'!$G$7:$G$206=$B$45),'Actual Waste'!U$7:U$206,0))+SUM(IF(('Actual Waste'!$C$7:$C$206=$B$48)*('Actual Waste'!$D$7:$D$206=$B79)*('Actual Waste'!$G$7:$G$206=$B$44),'Actual Waste'!W$7:W$206,0))</f>
        <v>0</v>
      </c>
      <c r="AN79" s="252">
        <f t="array" ref="AN79">SUM(IF(('Actual Waste'!$C$7:$C$206=$B$48)*('Actual Waste'!$D$7:$D$206=$B79)*('Actual Waste'!$G$7:$G$206=$B$45),'Actual Waste'!V$7:V$206,0))+SUM(IF(('Actual Waste'!$C$7:$C$206=$B$48)*('Actual Waste'!$D$7:$D$206=$B79)*('Actual Waste'!$G$7:$G$206=$B$44),'Actual Waste'!X$7:X$206,0))</f>
        <v>0</v>
      </c>
      <c r="AO79" s="252">
        <f t="array" ref="AO79">SUM(IF(('Actual Waste'!$C$7:$C$206=$B$48)*('Actual Waste'!$D$7:$D$206=$B79)*('Actual Waste'!$G$7:$G$206=$B$44),'Actual Waste'!U$7:U$206,0))-SUM(IF(('Actual Waste'!$C$7:$C$206=$B$48)*('Actual Waste'!$D$7:$D$206=$B79)*('Actual Waste'!$G$7:$G$206=$B$44),'Actual Waste'!W$7:W$206,0))</f>
        <v>0</v>
      </c>
      <c r="AP79" s="252">
        <f t="array" ref="AP79">SUM(IF(('Actual Waste'!$C$7:$C$206=$B$48)*('Actual Waste'!$D$7:$D$206=$B79)*('Actual Waste'!$G$7:$G$206=$B$44),'Actual Waste'!V$7:V$206,0))-SUM(IF(('Actual Waste'!$C$7:$C$206=$B$48)*('Actual Waste'!$D$7:$D$206=$B79)*('Actual Waste'!$G$7:$G$206=$B$44),'Actual Waste'!X$7:X$206,0))</f>
        <v>0</v>
      </c>
      <c r="AR79" s="100"/>
      <c r="AS79" s="99"/>
      <c r="AT79" s="100"/>
      <c r="AU79" s="99"/>
      <c r="AV79" s="100"/>
      <c r="AW79" s="99"/>
    </row>
    <row r="80" spans="2:49" x14ac:dyDescent="0.35">
      <c r="B80" s="31" t="str">
        <f t="shared" si="10"/>
        <v>Refrigerant gases (16 05 04*)</v>
      </c>
      <c r="C80" s="35"/>
      <c r="D80" s="35"/>
      <c r="E80" s="32">
        <f t="array" ref="E80">SUM(IF(('Estimated Waste'!$B$6:$B$205=$B$48)*('Estimated Waste'!$C$6:$C$205=$B80),'Estimated Waste'!M$6:M$205,0))</f>
        <v>0</v>
      </c>
      <c r="F80" s="219">
        <f t="array" ref="F80">SUM(IF(('Estimated Waste'!$B$6:$B$205=$B$48)*('Estimated Waste'!$C$6:$C$205=$B80),'Estimated Waste'!N$6:N$205,0))</f>
        <v>0</v>
      </c>
      <c r="G80" s="35"/>
      <c r="H80" s="256">
        <f t="shared" si="17"/>
        <v>0</v>
      </c>
      <c r="I80" s="249">
        <f t="shared" si="18"/>
        <v>0</v>
      </c>
      <c r="J80" s="99"/>
      <c r="K80" s="18">
        <f t="array" ref="K80">SUM(IF(('Estimated Waste'!$B$6:$B$205=$B$48)*('Estimated Waste'!$C$6:$C$205=$B80)*('Estimated Waste'!$D$6:$D$205=$B$42),'Estimated Waste'!M$6:M$205,0))</f>
        <v>0</v>
      </c>
      <c r="L80" s="18">
        <f t="array" ref="L80">SUM(IF(('Estimated Waste'!$B$6:$B$205=$B$48)*('Estimated Waste'!$C$6:$C$205=$B80)*('Estimated Waste'!$D$6:$D$205=$B$42),'Estimated Waste'!N$6:N$205,0))</f>
        <v>0</v>
      </c>
      <c r="M80" s="18">
        <f t="array" ref="M80">SUM(IF(('Estimated Waste'!$B$6:$B$205=$B$48)*('Estimated Waste'!$C$6:$C$205=$B80)*('Estimated Waste'!$D$6:$D$205=$B$43),'Estimated Waste'!M$6:M$205,0))</f>
        <v>0</v>
      </c>
      <c r="N80" s="18">
        <f t="array" ref="N80">SUM(IF(('Estimated Waste'!$B$6:$B$205=$B$48)*('Estimated Waste'!$C$6:$C$205=$B80)*('Estimated Waste'!$D$6:$D$205=$B$43),'Estimated Waste'!N$6:N$205,0))</f>
        <v>0</v>
      </c>
      <c r="O80" s="250"/>
      <c r="P80" s="251">
        <f t="array" ref="P80">SUM(IF(('Estimated Waste'!$B$6:$B$205=$B$48)*('Estimated Waste'!$C$6:$C$205=$B80)*('Estimated Waste'!$D$6:$D$205=$B$45),'Estimated Waste'!M$6:M$205,0))+SUM(IF(('Estimated Waste'!$B$6:$B$205=$B$48)*('Estimated Waste'!$C$6:$C$205=$B80)*('Estimated Waste'!$D$6:$D$205=$B$44),'Estimated Waste'!S$6:S$205,0))</f>
        <v>0</v>
      </c>
      <c r="Q80" s="251">
        <f t="array" ref="Q80">SUM(IF(('Estimated Waste'!$B$6:$B$205=$B$48)*('Estimated Waste'!$C$6:$C$205=$B80)*('Estimated Waste'!$D$6:$D$205=$B$45),'Estimated Waste'!N$6:N$205,0))+SUM(IF(('Estimated Waste'!$B$6:$B$205=$B$48)*('Estimated Waste'!$C$6:$C$205=$B80)*('Estimated Waste'!$D$6:$D$205=$B$44),'Estimated Waste'!T$6:T$205,0))</f>
        <v>0</v>
      </c>
      <c r="R80" s="190">
        <f t="array" ref="R80">SUM(IF(('Estimated Waste'!$B$6:$B$205=$B$48)*('Estimated Waste'!$C$6:$C$205=$B80)*('Estimated Waste'!$D$6:$D$205=$B$44),'Estimated Waste'!M$6:M$205,0))-SUM(IF(('Estimated Waste'!$B$6:$B$205=$B$48)*('Estimated Waste'!$C$6:$C$205=$B80)*('Estimated Waste'!$D$6:$D$205=$B$44),'Estimated Waste'!S$6:S$205,0))</f>
        <v>0</v>
      </c>
      <c r="S80" s="190">
        <f t="array" ref="S80">SUM(IF(('Estimated Waste'!$B$6:$B$205=$B$48)*('Estimated Waste'!$C$6:$C$205=$B80)*('Estimated Waste'!$D$6:$D$205=$B$44),'Estimated Waste'!N$6:N$205,0))-SUM(IF(('Estimated Waste'!$B$6:$B$205=$B$48)*('Estimated Waste'!$C$6:$C$205=$B80)*('Estimated Waste'!$D$6:$D$205=$B$44),'Estimated Waste'!T$6:T$205,0))</f>
        <v>0</v>
      </c>
      <c r="X80" s="100">
        <f t="shared" si="11"/>
        <v>0</v>
      </c>
      <c r="Y80" s="99">
        <f t="shared" si="12"/>
        <v>0</v>
      </c>
      <c r="Z80" s="100">
        <f t="shared" si="13"/>
        <v>0</v>
      </c>
      <c r="AA80" s="99">
        <f t="shared" si="14"/>
        <v>0</v>
      </c>
      <c r="AB80" s="100">
        <f t="shared" si="15"/>
        <v>0</v>
      </c>
      <c r="AC80" s="99">
        <f t="shared" si="16"/>
        <v>0</v>
      </c>
      <c r="AE80" s="252">
        <f t="array" ref="AE80">SUM(IF(('Actual Waste'!$C$7:$C$206=$B$48)*('Actual Waste'!$D$7:$D$206=$B80),'Actual Waste'!U$7:U$206,0))</f>
        <v>0</v>
      </c>
      <c r="AF80" s="252">
        <f t="array" ref="AF80">SUM(IF(('Actual Waste'!$C$7:$C$206=$B$48)*('Actual Waste'!$D$7:$D$206=$B80),'Actual Waste'!V$7:V$206,0))</f>
        <v>0</v>
      </c>
      <c r="AG80" s="99"/>
      <c r="AH80" s="252">
        <f t="array" ref="AH80">SUM(IF(('Actual Waste'!$C$7:$C$206=$B$48)*('Actual Waste'!$D$7:$D$206=$B80)*('Actual Waste'!$G$7:$G$206=$B$42),'Actual Waste'!U$7:U$206,0))</f>
        <v>0</v>
      </c>
      <c r="AI80" s="252">
        <f t="array" ref="AI80">SUM(IF(('Actual Waste'!$C$7:$C$206=$B$48)*('Actual Waste'!$D$7:$D$206=$B80)*('Actual Waste'!$G$7:$G$206=$B$42),'Actual Waste'!V$7:V$206,0))</f>
        <v>0</v>
      </c>
      <c r="AJ80" s="252">
        <f t="array" ref="AJ80">SUM(IF(('Actual Waste'!$C$7:$C$206=$B$48)*('Actual Waste'!$D$7:$D$206=$B80)*('Actual Waste'!$G$7:$G$206=$B$43),'Actual Waste'!U$7:U$206,0))</f>
        <v>0</v>
      </c>
      <c r="AK80" s="252">
        <f t="array" ref="AK80">SUM(IF(('Actual Waste'!$C$7:$C$206=$B$48)*('Actual Waste'!$D$7:$D$206=$B80)*('Actual Waste'!$G$7:$G$206=$B$43),'Actual Waste'!V$7:V$206,0))</f>
        <v>0</v>
      </c>
      <c r="AM80" s="252">
        <f t="array" ref="AM80">SUM(IF(('Actual Waste'!$C$7:$C$206=$B$48)*('Actual Waste'!$D$7:$D$206=$B80)*('Actual Waste'!$G$7:$G$206=$B$45),'Actual Waste'!U$7:U$206,0))+SUM(IF(('Actual Waste'!$C$7:$C$206=$B$48)*('Actual Waste'!$D$7:$D$206=$B80)*('Actual Waste'!$G$7:$G$206=$B$44),'Actual Waste'!W$7:W$206,0))</f>
        <v>0</v>
      </c>
      <c r="AN80" s="252">
        <f t="array" ref="AN80">SUM(IF(('Actual Waste'!$C$7:$C$206=$B$48)*('Actual Waste'!$D$7:$D$206=$B80)*('Actual Waste'!$G$7:$G$206=$B$45),'Actual Waste'!V$7:V$206,0))+SUM(IF(('Actual Waste'!$C$7:$C$206=$B$48)*('Actual Waste'!$D$7:$D$206=$B80)*('Actual Waste'!$G$7:$G$206=$B$44),'Actual Waste'!X$7:X$206,0))</f>
        <v>0</v>
      </c>
      <c r="AO80" s="252">
        <f t="array" ref="AO80">SUM(IF(('Actual Waste'!$C$7:$C$206=$B$48)*('Actual Waste'!$D$7:$D$206=$B80)*('Actual Waste'!$G$7:$G$206=$B$44),'Actual Waste'!U$7:U$206,0))-SUM(IF(('Actual Waste'!$C$7:$C$206=$B$48)*('Actual Waste'!$D$7:$D$206=$B80)*('Actual Waste'!$G$7:$G$206=$B$44),'Actual Waste'!W$7:W$206,0))</f>
        <v>0</v>
      </c>
      <c r="AP80" s="252">
        <f t="array" ref="AP80">SUM(IF(('Actual Waste'!$C$7:$C$206=$B$48)*('Actual Waste'!$D$7:$D$206=$B80)*('Actual Waste'!$G$7:$G$206=$B$44),'Actual Waste'!V$7:V$206,0))-SUM(IF(('Actual Waste'!$C$7:$C$206=$B$48)*('Actual Waste'!$D$7:$D$206=$B80)*('Actual Waste'!$G$7:$G$206=$B$44),'Actual Waste'!X$7:X$206,0))</f>
        <v>0</v>
      </c>
      <c r="AR80" s="100"/>
      <c r="AS80" s="99"/>
      <c r="AT80" s="100"/>
      <c r="AU80" s="99"/>
      <c r="AV80" s="100"/>
      <c r="AW80" s="99"/>
    </row>
    <row r="81" spans="2:49" x14ac:dyDescent="0.35">
      <c r="B81" s="31" t="str">
        <f t="shared" si="10"/>
        <v>Refrigeration gases (Non-hazardous) (16 05 05)</v>
      </c>
      <c r="C81" s="35"/>
      <c r="D81" s="35"/>
      <c r="E81" s="32">
        <f t="array" ref="E81">SUM(IF(('Estimated Waste'!$B$6:$B$205=$B$48)*('Estimated Waste'!$C$6:$C$205=$B81),'Estimated Waste'!M$6:M$205,0))</f>
        <v>0</v>
      </c>
      <c r="F81" s="219">
        <f t="array" ref="F81">SUM(IF(('Estimated Waste'!$B$6:$B$205=$B$48)*('Estimated Waste'!$C$6:$C$205=$B81),'Estimated Waste'!N$6:N$205,0))</f>
        <v>0</v>
      </c>
      <c r="G81" s="35"/>
      <c r="H81" s="256">
        <f t="shared" si="17"/>
        <v>0</v>
      </c>
      <c r="I81" s="249">
        <f t="shared" si="18"/>
        <v>0</v>
      </c>
      <c r="J81" s="99"/>
      <c r="K81" s="18">
        <f t="array" ref="K81">SUM(IF(('Estimated Waste'!$B$6:$B$205=$B$48)*('Estimated Waste'!$C$6:$C$205=$B81)*('Estimated Waste'!$D$6:$D$205=$B$42),'Estimated Waste'!M$6:M$205,0))</f>
        <v>0</v>
      </c>
      <c r="L81" s="18">
        <f t="array" ref="L81">SUM(IF(('Estimated Waste'!$B$6:$B$205=$B$48)*('Estimated Waste'!$C$6:$C$205=$B81)*('Estimated Waste'!$D$6:$D$205=$B$42),'Estimated Waste'!N$6:N$205,0))</f>
        <v>0</v>
      </c>
      <c r="M81" s="18">
        <f t="array" ref="M81">SUM(IF(('Estimated Waste'!$B$6:$B$205=$B$48)*('Estimated Waste'!$C$6:$C$205=$B81)*('Estimated Waste'!$D$6:$D$205=$B$43),'Estimated Waste'!M$6:M$205,0))</f>
        <v>0</v>
      </c>
      <c r="N81" s="18">
        <f t="array" ref="N81">SUM(IF(('Estimated Waste'!$B$6:$B$205=$B$48)*('Estimated Waste'!$C$6:$C$205=$B81)*('Estimated Waste'!$D$6:$D$205=$B$43),'Estimated Waste'!N$6:N$205,0))</f>
        <v>0</v>
      </c>
      <c r="O81" s="250"/>
      <c r="P81" s="251">
        <f t="array" ref="P81">SUM(IF(('Estimated Waste'!$B$6:$B$205=$B$48)*('Estimated Waste'!$C$6:$C$205=$B81)*('Estimated Waste'!$D$6:$D$205=$B$45),'Estimated Waste'!M$6:M$205,0))+SUM(IF(('Estimated Waste'!$B$6:$B$205=$B$48)*('Estimated Waste'!$C$6:$C$205=$B81)*('Estimated Waste'!$D$6:$D$205=$B$44),'Estimated Waste'!S$6:S$205,0))</f>
        <v>0</v>
      </c>
      <c r="Q81" s="251">
        <f t="array" ref="Q81">SUM(IF(('Estimated Waste'!$B$6:$B$205=$B$48)*('Estimated Waste'!$C$6:$C$205=$B81)*('Estimated Waste'!$D$6:$D$205=$B$45),'Estimated Waste'!N$6:N$205,0))+SUM(IF(('Estimated Waste'!$B$6:$B$205=$B$48)*('Estimated Waste'!$C$6:$C$205=$B81)*('Estimated Waste'!$D$6:$D$205=$B$44),'Estimated Waste'!T$6:T$205,0))</f>
        <v>0</v>
      </c>
      <c r="R81" s="190">
        <f t="array" ref="R81">SUM(IF(('Estimated Waste'!$B$6:$B$205=$B$48)*('Estimated Waste'!$C$6:$C$205=$B81)*('Estimated Waste'!$D$6:$D$205=$B$44),'Estimated Waste'!M$6:M$205,0))-SUM(IF(('Estimated Waste'!$B$6:$B$205=$B$48)*('Estimated Waste'!$C$6:$C$205=$B81)*('Estimated Waste'!$D$6:$D$205=$B$44),'Estimated Waste'!S$6:S$205,0))</f>
        <v>0</v>
      </c>
      <c r="S81" s="190">
        <f t="array" ref="S81">SUM(IF(('Estimated Waste'!$B$6:$B$205=$B$48)*('Estimated Waste'!$C$6:$C$205=$B81)*('Estimated Waste'!$D$6:$D$205=$B$44),'Estimated Waste'!N$6:N$205,0))-SUM(IF(('Estimated Waste'!$B$6:$B$205=$B$48)*('Estimated Waste'!$C$6:$C$205=$B81)*('Estimated Waste'!$D$6:$D$205=$B$44),'Estimated Waste'!T$6:T$205,0))</f>
        <v>0</v>
      </c>
      <c r="X81" s="100">
        <f t="shared" si="11"/>
        <v>0</v>
      </c>
      <c r="Y81" s="99">
        <f t="shared" si="12"/>
        <v>0</v>
      </c>
      <c r="Z81" s="100">
        <f t="shared" si="13"/>
        <v>0</v>
      </c>
      <c r="AA81" s="99">
        <f t="shared" si="14"/>
        <v>0</v>
      </c>
      <c r="AB81" s="100">
        <f t="shared" si="15"/>
        <v>0</v>
      </c>
      <c r="AC81" s="99">
        <f t="shared" si="16"/>
        <v>0</v>
      </c>
      <c r="AE81" s="252">
        <f t="array" ref="AE81">SUM(IF(('Actual Waste'!$C$7:$C$206=$B$48)*('Actual Waste'!$D$7:$D$206=$B81),'Actual Waste'!U$7:U$206,0))</f>
        <v>0</v>
      </c>
      <c r="AF81" s="252">
        <f t="array" ref="AF81">SUM(IF(('Actual Waste'!$C$7:$C$206=$B$48)*('Actual Waste'!$D$7:$D$206=$B81),'Actual Waste'!V$7:V$206,0))</f>
        <v>0</v>
      </c>
      <c r="AG81" s="99"/>
      <c r="AH81" s="252">
        <f t="array" ref="AH81">SUM(IF(('Actual Waste'!$C$7:$C$206=$B$48)*('Actual Waste'!$D$7:$D$206=$B81)*('Actual Waste'!$G$7:$G$206=$B$42),'Actual Waste'!U$7:U$206,0))</f>
        <v>0</v>
      </c>
      <c r="AI81" s="252">
        <f t="array" ref="AI81">SUM(IF(('Actual Waste'!$C$7:$C$206=$B$48)*('Actual Waste'!$D$7:$D$206=$B81)*('Actual Waste'!$G$7:$G$206=$B$42),'Actual Waste'!V$7:V$206,0))</f>
        <v>0</v>
      </c>
      <c r="AJ81" s="252">
        <f t="array" ref="AJ81">SUM(IF(('Actual Waste'!$C$7:$C$206=$B$48)*('Actual Waste'!$D$7:$D$206=$B81)*('Actual Waste'!$G$7:$G$206=$B$43),'Actual Waste'!U$7:U$206,0))</f>
        <v>0</v>
      </c>
      <c r="AK81" s="252">
        <f t="array" ref="AK81">SUM(IF(('Actual Waste'!$C$7:$C$206=$B$48)*('Actual Waste'!$D$7:$D$206=$B81)*('Actual Waste'!$G$7:$G$206=$B$43),'Actual Waste'!V$7:V$206,0))</f>
        <v>0</v>
      </c>
      <c r="AM81" s="252">
        <f t="array" ref="AM81">SUM(IF(('Actual Waste'!$C$7:$C$206=$B$48)*('Actual Waste'!$D$7:$D$206=$B81)*('Actual Waste'!$G$7:$G$206=$B$45),'Actual Waste'!U$7:U$206,0))+SUM(IF(('Actual Waste'!$C$7:$C$206=$B$48)*('Actual Waste'!$D$7:$D$206=$B81)*('Actual Waste'!$G$7:$G$206=$B$44),'Actual Waste'!W$7:W$206,0))</f>
        <v>0</v>
      </c>
      <c r="AN81" s="252">
        <f t="array" ref="AN81">SUM(IF(('Actual Waste'!$C$7:$C$206=$B$48)*('Actual Waste'!$D$7:$D$206=$B81)*('Actual Waste'!$G$7:$G$206=$B$45),'Actual Waste'!V$7:V$206,0))+SUM(IF(('Actual Waste'!$C$7:$C$206=$B$48)*('Actual Waste'!$D$7:$D$206=$B81)*('Actual Waste'!$G$7:$G$206=$B$44),'Actual Waste'!X$7:X$206,0))</f>
        <v>0</v>
      </c>
      <c r="AO81" s="252">
        <f t="array" ref="AO81">SUM(IF(('Actual Waste'!$C$7:$C$206=$B$48)*('Actual Waste'!$D$7:$D$206=$B81)*('Actual Waste'!$G$7:$G$206=$B$44),'Actual Waste'!U$7:U$206,0))-SUM(IF(('Actual Waste'!$C$7:$C$206=$B$48)*('Actual Waste'!$D$7:$D$206=$B81)*('Actual Waste'!$G$7:$G$206=$B$44),'Actual Waste'!W$7:W$206,0))</f>
        <v>0</v>
      </c>
      <c r="AP81" s="252">
        <f t="array" ref="AP81">SUM(IF(('Actual Waste'!$C$7:$C$206=$B$48)*('Actual Waste'!$D$7:$D$206=$B81)*('Actual Waste'!$G$7:$G$206=$B$44),'Actual Waste'!V$7:V$206,0))-SUM(IF(('Actual Waste'!$C$7:$C$206=$B$48)*('Actual Waste'!$D$7:$D$206=$B81)*('Actual Waste'!$G$7:$G$206=$B$44),'Actual Waste'!X$7:X$206,0))</f>
        <v>0</v>
      </c>
      <c r="AR81" s="100"/>
      <c r="AS81" s="99"/>
      <c r="AT81" s="100"/>
      <c r="AU81" s="99"/>
      <c r="AV81" s="100"/>
      <c r="AW81" s="99"/>
    </row>
    <row r="82" spans="2:49" x14ac:dyDescent="0.35">
      <c r="B82" s="31" t="str">
        <f t="shared" si="10"/>
        <v>Septic tank waste (20 03 04)</v>
      </c>
      <c r="C82" s="35"/>
      <c r="D82" s="35"/>
      <c r="E82" s="32">
        <f t="array" ref="E82">SUM(IF(('Estimated Waste'!$B$6:$B$205=$B$48)*('Estimated Waste'!$C$6:$C$205=$B82),'Estimated Waste'!M$6:M$205,0))</f>
        <v>0</v>
      </c>
      <c r="F82" s="219">
        <f t="array" ref="F82">SUM(IF(('Estimated Waste'!$B$6:$B$205=$B$48)*('Estimated Waste'!$C$6:$C$205=$B82),'Estimated Waste'!N$6:N$205,0))</f>
        <v>0</v>
      </c>
      <c r="G82" s="35"/>
      <c r="H82" s="256">
        <f t="shared" si="17"/>
        <v>0</v>
      </c>
      <c r="I82" s="249">
        <f t="shared" si="18"/>
        <v>0</v>
      </c>
      <c r="J82" s="99"/>
      <c r="K82" s="18">
        <f t="array" ref="K82">SUM(IF(('Estimated Waste'!$B$6:$B$205=$B$48)*('Estimated Waste'!$C$6:$C$205=$B82)*('Estimated Waste'!$D$6:$D$205=$B$42),'Estimated Waste'!M$6:M$205,0))</f>
        <v>0</v>
      </c>
      <c r="L82" s="18">
        <f t="array" ref="L82">SUM(IF(('Estimated Waste'!$B$6:$B$205=$B$48)*('Estimated Waste'!$C$6:$C$205=$B82)*('Estimated Waste'!$D$6:$D$205=$B$42),'Estimated Waste'!N$6:N$205,0))</f>
        <v>0</v>
      </c>
      <c r="M82" s="18">
        <f t="array" ref="M82">SUM(IF(('Estimated Waste'!$B$6:$B$205=$B$48)*('Estimated Waste'!$C$6:$C$205=$B82)*('Estimated Waste'!$D$6:$D$205=$B$43),'Estimated Waste'!M$6:M$205,0))</f>
        <v>0</v>
      </c>
      <c r="N82" s="18">
        <f t="array" ref="N82">SUM(IF(('Estimated Waste'!$B$6:$B$205=$B$48)*('Estimated Waste'!$C$6:$C$205=$B82)*('Estimated Waste'!$D$6:$D$205=$B$43),'Estimated Waste'!N$6:N$205,0))</f>
        <v>0</v>
      </c>
      <c r="O82" s="250"/>
      <c r="P82" s="251">
        <f t="array" ref="P82">SUM(IF(('Estimated Waste'!$B$6:$B$205=$B$48)*('Estimated Waste'!$C$6:$C$205=$B82)*('Estimated Waste'!$D$6:$D$205=$B$45),'Estimated Waste'!M$6:M$205,0))+SUM(IF(('Estimated Waste'!$B$6:$B$205=$B$48)*('Estimated Waste'!$C$6:$C$205=$B82)*('Estimated Waste'!$D$6:$D$205=$B$44),'Estimated Waste'!S$6:S$205,0))</f>
        <v>0</v>
      </c>
      <c r="Q82" s="251">
        <f t="array" ref="Q82">SUM(IF(('Estimated Waste'!$B$6:$B$205=$B$48)*('Estimated Waste'!$C$6:$C$205=$B82)*('Estimated Waste'!$D$6:$D$205=$B$45),'Estimated Waste'!N$6:N$205,0))+SUM(IF(('Estimated Waste'!$B$6:$B$205=$B$48)*('Estimated Waste'!$C$6:$C$205=$B82)*('Estimated Waste'!$D$6:$D$205=$B$44),'Estimated Waste'!T$6:T$205,0))</f>
        <v>0</v>
      </c>
      <c r="R82" s="190">
        <f t="array" ref="R82">SUM(IF(('Estimated Waste'!$B$6:$B$205=$B$48)*('Estimated Waste'!$C$6:$C$205=$B82)*('Estimated Waste'!$D$6:$D$205=$B$44),'Estimated Waste'!M$6:M$205,0))-SUM(IF(('Estimated Waste'!$B$6:$B$205=$B$48)*('Estimated Waste'!$C$6:$C$205=$B82)*('Estimated Waste'!$D$6:$D$205=$B$44),'Estimated Waste'!S$6:S$205,0))</f>
        <v>0</v>
      </c>
      <c r="S82" s="190">
        <f t="array" ref="S82">SUM(IF(('Estimated Waste'!$B$6:$B$205=$B$48)*('Estimated Waste'!$C$6:$C$205=$B82)*('Estimated Waste'!$D$6:$D$205=$B$44),'Estimated Waste'!N$6:N$205,0))-SUM(IF(('Estimated Waste'!$B$6:$B$205=$B$48)*('Estimated Waste'!$C$6:$C$205=$B82)*('Estimated Waste'!$D$6:$D$205=$B$44),'Estimated Waste'!T$6:T$205,0))</f>
        <v>0</v>
      </c>
      <c r="X82" s="100">
        <f t="shared" si="11"/>
        <v>0</v>
      </c>
      <c r="Y82" s="99">
        <f t="shared" si="12"/>
        <v>0</v>
      </c>
      <c r="Z82" s="100">
        <f t="shared" si="13"/>
        <v>0</v>
      </c>
      <c r="AA82" s="99">
        <f t="shared" si="14"/>
        <v>0</v>
      </c>
      <c r="AB82" s="100">
        <f t="shared" si="15"/>
        <v>0</v>
      </c>
      <c r="AC82" s="99">
        <f t="shared" si="16"/>
        <v>0</v>
      </c>
      <c r="AE82" s="252">
        <f t="array" ref="AE82">SUM(IF(('Actual Waste'!$C$7:$C$206=$B$48)*('Actual Waste'!$D$7:$D$206=$B82),'Actual Waste'!U$7:U$206,0))</f>
        <v>0</v>
      </c>
      <c r="AF82" s="252">
        <f t="array" ref="AF82">SUM(IF(('Actual Waste'!$C$7:$C$206=$B$48)*('Actual Waste'!$D$7:$D$206=$B82),'Actual Waste'!V$7:V$206,0))</f>
        <v>0</v>
      </c>
      <c r="AG82" s="99"/>
      <c r="AH82" s="252">
        <f t="array" ref="AH82">SUM(IF(('Actual Waste'!$C$7:$C$206=$B$48)*('Actual Waste'!$D$7:$D$206=$B82)*('Actual Waste'!$G$7:$G$206=$B$42),'Actual Waste'!U$7:U$206,0))</f>
        <v>0</v>
      </c>
      <c r="AI82" s="252">
        <f t="array" ref="AI82">SUM(IF(('Actual Waste'!$C$7:$C$206=$B$48)*('Actual Waste'!$D$7:$D$206=$B82)*('Actual Waste'!$G$7:$G$206=$B$42),'Actual Waste'!V$7:V$206,0))</f>
        <v>0</v>
      </c>
      <c r="AJ82" s="252">
        <f t="array" ref="AJ82">SUM(IF(('Actual Waste'!$C$7:$C$206=$B$48)*('Actual Waste'!$D$7:$D$206=$B82)*('Actual Waste'!$G$7:$G$206=$B$43),'Actual Waste'!U$7:U$206,0))</f>
        <v>0</v>
      </c>
      <c r="AK82" s="252">
        <f t="array" ref="AK82">SUM(IF(('Actual Waste'!$C$7:$C$206=$B$48)*('Actual Waste'!$D$7:$D$206=$B82)*('Actual Waste'!$G$7:$G$206=$B$43),'Actual Waste'!V$7:V$206,0))</f>
        <v>0</v>
      </c>
      <c r="AM82" s="252">
        <f t="array" ref="AM82">SUM(IF(('Actual Waste'!$C$7:$C$206=$B$48)*('Actual Waste'!$D$7:$D$206=$B82)*('Actual Waste'!$G$7:$G$206=$B$45),'Actual Waste'!U$7:U$206,0))+SUM(IF(('Actual Waste'!$C$7:$C$206=$B$48)*('Actual Waste'!$D$7:$D$206=$B82)*('Actual Waste'!$G$7:$G$206=$B$44),'Actual Waste'!W$7:W$206,0))</f>
        <v>0</v>
      </c>
      <c r="AN82" s="252">
        <f t="array" ref="AN82">SUM(IF(('Actual Waste'!$C$7:$C$206=$B$48)*('Actual Waste'!$D$7:$D$206=$B82)*('Actual Waste'!$G$7:$G$206=$B$45),'Actual Waste'!V$7:V$206,0))+SUM(IF(('Actual Waste'!$C$7:$C$206=$B$48)*('Actual Waste'!$D$7:$D$206=$B82)*('Actual Waste'!$G$7:$G$206=$B$44),'Actual Waste'!X$7:X$206,0))</f>
        <v>0</v>
      </c>
      <c r="AO82" s="252">
        <f t="array" ref="AO82">SUM(IF(('Actual Waste'!$C$7:$C$206=$B$48)*('Actual Waste'!$D$7:$D$206=$B82)*('Actual Waste'!$G$7:$G$206=$B$44),'Actual Waste'!U$7:U$206,0))-SUM(IF(('Actual Waste'!$C$7:$C$206=$B$48)*('Actual Waste'!$D$7:$D$206=$B82)*('Actual Waste'!$G$7:$G$206=$B$44),'Actual Waste'!W$7:W$206,0))</f>
        <v>0</v>
      </c>
      <c r="AP82" s="252">
        <f t="array" ref="AP82">SUM(IF(('Actual Waste'!$C$7:$C$206=$B$48)*('Actual Waste'!$D$7:$D$206=$B82)*('Actual Waste'!$G$7:$G$206=$B$44),'Actual Waste'!V$7:V$206,0))-SUM(IF(('Actual Waste'!$C$7:$C$206=$B$48)*('Actual Waste'!$D$7:$D$206=$B82)*('Actual Waste'!$G$7:$G$206=$B$44),'Actual Waste'!X$7:X$206,0))</f>
        <v>0</v>
      </c>
      <c r="AR82" s="100"/>
      <c r="AS82" s="99"/>
      <c r="AT82" s="100"/>
      <c r="AU82" s="99"/>
      <c r="AV82" s="100"/>
      <c r="AW82" s="99"/>
    </row>
    <row r="83" spans="2:49" x14ac:dyDescent="0.35">
      <c r="B83" s="31" t="str">
        <f t="shared" si="10"/>
        <v>Soils and stones (Hazardous) (17 05 03*)</v>
      </c>
      <c r="C83" s="35"/>
      <c r="D83" s="35"/>
      <c r="E83" s="32">
        <f t="array" ref="E83">SUM(IF(('Estimated Waste'!$B$6:$B$205=$B$48)*('Estimated Waste'!$C$6:$C$205=$B83),'Estimated Waste'!M$6:M$205,0))</f>
        <v>0</v>
      </c>
      <c r="F83" s="219">
        <f t="array" ref="F83">SUM(IF(('Estimated Waste'!$B$6:$B$205=$B$48)*('Estimated Waste'!$C$6:$C$205=$B83),'Estimated Waste'!N$6:N$205,0))</f>
        <v>0</v>
      </c>
      <c r="G83" s="35"/>
      <c r="H83" s="256">
        <f t="shared" si="17"/>
        <v>0</v>
      </c>
      <c r="I83" s="249">
        <f t="shared" si="18"/>
        <v>0</v>
      </c>
      <c r="J83" s="99"/>
      <c r="K83" s="18">
        <f t="array" ref="K83">SUM(IF(('Estimated Waste'!$B$6:$B$205=$B$48)*('Estimated Waste'!$C$6:$C$205=$B83)*('Estimated Waste'!$D$6:$D$205=$B$42),'Estimated Waste'!M$6:M$205,0))</f>
        <v>0</v>
      </c>
      <c r="L83" s="18">
        <f t="array" ref="L83">SUM(IF(('Estimated Waste'!$B$6:$B$205=$B$48)*('Estimated Waste'!$C$6:$C$205=$B83)*('Estimated Waste'!$D$6:$D$205=$B$42),'Estimated Waste'!N$6:N$205,0))</f>
        <v>0</v>
      </c>
      <c r="M83" s="18">
        <f t="array" ref="M83">SUM(IF(('Estimated Waste'!$B$6:$B$205=$B$48)*('Estimated Waste'!$C$6:$C$205=$B83)*('Estimated Waste'!$D$6:$D$205=$B$43),'Estimated Waste'!M$6:M$205,0))</f>
        <v>0</v>
      </c>
      <c r="N83" s="18">
        <f t="array" ref="N83">SUM(IF(('Estimated Waste'!$B$6:$B$205=$B$48)*('Estimated Waste'!$C$6:$C$205=$B83)*('Estimated Waste'!$D$6:$D$205=$B$43),'Estimated Waste'!N$6:N$205,0))</f>
        <v>0</v>
      </c>
      <c r="O83" s="250"/>
      <c r="P83" s="251">
        <f t="array" ref="P83">SUM(IF(('Estimated Waste'!$B$6:$B$205=$B$48)*('Estimated Waste'!$C$6:$C$205=$B83)*('Estimated Waste'!$D$6:$D$205=$B$45),'Estimated Waste'!M$6:M$205,0))+SUM(IF(('Estimated Waste'!$B$6:$B$205=$B$48)*('Estimated Waste'!$C$6:$C$205=$B83)*('Estimated Waste'!$D$6:$D$205=$B$44),'Estimated Waste'!S$6:S$205,0))</f>
        <v>0</v>
      </c>
      <c r="Q83" s="251">
        <f t="array" ref="Q83">SUM(IF(('Estimated Waste'!$B$6:$B$205=$B$48)*('Estimated Waste'!$C$6:$C$205=$B83)*('Estimated Waste'!$D$6:$D$205=$B$45),'Estimated Waste'!N$6:N$205,0))+SUM(IF(('Estimated Waste'!$B$6:$B$205=$B$48)*('Estimated Waste'!$C$6:$C$205=$B83)*('Estimated Waste'!$D$6:$D$205=$B$44),'Estimated Waste'!T$6:T$205,0))</f>
        <v>0</v>
      </c>
      <c r="R83" s="190">
        <f t="array" ref="R83">SUM(IF(('Estimated Waste'!$B$6:$B$205=$B$48)*('Estimated Waste'!$C$6:$C$205=$B83)*('Estimated Waste'!$D$6:$D$205=$B$44),'Estimated Waste'!M$6:M$205,0))-SUM(IF(('Estimated Waste'!$B$6:$B$205=$B$48)*('Estimated Waste'!$C$6:$C$205=$B83)*('Estimated Waste'!$D$6:$D$205=$B$44),'Estimated Waste'!S$6:S$205,0))</f>
        <v>0</v>
      </c>
      <c r="S83" s="190">
        <f t="array" ref="S83">SUM(IF(('Estimated Waste'!$B$6:$B$205=$B$48)*('Estimated Waste'!$C$6:$C$205=$B83)*('Estimated Waste'!$D$6:$D$205=$B$44),'Estimated Waste'!N$6:N$205,0))-SUM(IF(('Estimated Waste'!$B$6:$B$205=$B$48)*('Estimated Waste'!$C$6:$C$205=$B83)*('Estimated Waste'!$D$6:$D$205=$B$44),'Estimated Waste'!T$6:T$205,0))</f>
        <v>0</v>
      </c>
      <c r="X83" s="100">
        <f t="shared" si="11"/>
        <v>0</v>
      </c>
      <c r="Y83" s="99">
        <f t="shared" si="12"/>
        <v>0</v>
      </c>
      <c r="Z83" s="100">
        <f t="shared" si="13"/>
        <v>0</v>
      </c>
      <c r="AA83" s="99">
        <f t="shared" si="14"/>
        <v>0</v>
      </c>
      <c r="AB83" s="100">
        <f t="shared" si="15"/>
        <v>0</v>
      </c>
      <c r="AC83" s="99">
        <f t="shared" si="16"/>
        <v>0</v>
      </c>
      <c r="AE83" s="252">
        <f t="array" ref="AE83">SUM(IF(('Actual Waste'!$C$7:$C$206=$B$48)*('Actual Waste'!$D$7:$D$206=$B83),'Actual Waste'!U$7:U$206,0))</f>
        <v>0</v>
      </c>
      <c r="AF83" s="252">
        <f t="array" ref="AF83">SUM(IF(('Actual Waste'!$C$7:$C$206=$B$48)*('Actual Waste'!$D$7:$D$206=$B83),'Actual Waste'!V$7:V$206,0))</f>
        <v>0</v>
      </c>
      <c r="AG83" s="99"/>
      <c r="AH83" s="252">
        <f t="array" ref="AH83">SUM(IF(('Actual Waste'!$C$7:$C$206=$B$48)*('Actual Waste'!$D$7:$D$206=$B83)*('Actual Waste'!$G$7:$G$206=$B$42),'Actual Waste'!U$7:U$206,0))</f>
        <v>0</v>
      </c>
      <c r="AI83" s="252">
        <f t="array" ref="AI83">SUM(IF(('Actual Waste'!$C$7:$C$206=$B$48)*('Actual Waste'!$D$7:$D$206=$B83)*('Actual Waste'!$G$7:$G$206=$B$42),'Actual Waste'!V$7:V$206,0))</f>
        <v>0</v>
      </c>
      <c r="AJ83" s="252">
        <f t="array" ref="AJ83">SUM(IF(('Actual Waste'!$C$7:$C$206=$B$48)*('Actual Waste'!$D$7:$D$206=$B83)*('Actual Waste'!$G$7:$G$206=$B$43),'Actual Waste'!U$7:U$206,0))</f>
        <v>0</v>
      </c>
      <c r="AK83" s="252">
        <f t="array" ref="AK83">SUM(IF(('Actual Waste'!$C$7:$C$206=$B$48)*('Actual Waste'!$D$7:$D$206=$B83)*('Actual Waste'!$G$7:$G$206=$B$43),'Actual Waste'!V$7:V$206,0))</f>
        <v>0</v>
      </c>
      <c r="AM83" s="252">
        <f t="array" ref="AM83">SUM(IF(('Actual Waste'!$C$7:$C$206=$B$48)*('Actual Waste'!$D$7:$D$206=$B83)*('Actual Waste'!$G$7:$G$206=$B$45),'Actual Waste'!U$7:U$206,0))+SUM(IF(('Actual Waste'!$C$7:$C$206=$B$48)*('Actual Waste'!$D$7:$D$206=$B83)*('Actual Waste'!$G$7:$G$206=$B$44),'Actual Waste'!W$7:W$206,0))</f>
        <v>0</v>
      </c>
      <c r="AN83" s="252">
        <f t="array" ref="AN83">SUM(IF(('Actual Waste'!$C$7:$C$206=$B$48)*('Actual Waste'!$D$7:$D$206=$B83)*('Actual Waste'!$G$7:$G$206=$B$45),'Actual Waste'!V$7:V$206,0))+SUM(IF(('Actual Waste'!$C$7:$C$206=$B$48)*('Actual Waste'!$D$7:$D$206=$B83)*('Actual Waste'!$G$7:$G$206=$B$44),'Actual Waste'!X$7:X$206,0))</f>
        <v>0</v>
      </c>
      <c r="AO83" s="252">
        <f t="array" ref="AO83">SUM(IF(('Actual Waste'!$C$7:$C$206=$B$48)*('Actual Waste'!$D$7:$D$206=$B83)*('Actual Waste'!$G$7:$G$206=$B$44),'Actual Waste'!U$7:U$206,0))-SUM(IF(('Actual Waste'!$C$7:$C$206=$B$48)*('Actual Waste'!$D$7:$D$206=$B83)*('Actual Waste'!$G$7:$G$206=$B$44),'Actual Waste'!W$7:W$206,0))</f>
        <v>0</v>
      </c>
      <c r="AP83" s="252">
        <f t="array" ref="AP83">SUM(IF(('Actual Waste'!$C$7:$C$206=$B$48)*('Actual Waste'!$D$7:$D$206=$B83)*('Actual Waste'!$G$7:$G$206=$B$44),'Actual Waste'!V$7:V$206,0))-SUM(IF(('Actual Waste'!$C$7:$C$206=$B$48)*('Actual Waste'!$D$7:$D$206=$B83)*('Actual Waste'!$G$7:$G$206=$B$44),'Actual Waste'!X$7:X$206,0))</f>
        <v>0</v>
      </c>
      <c r="AR83" s="100"/>
      <c r="AS83" s="99"/>
      <c r="AT83" s="100"/>
      <c r="AU83" s="99"/>
      <c r="AV83" s="100"/>
      <c r="AW83" s="99"/>
    </row>
    <row r="84" spans="2:49" x14ac:dyDescent="0.35">
      <c r="B84" s="31" t="str">
        <f t="shared" si="10"/>
        <v>Soils and stones (Inert) (17 05 04)</v>
      </c>
      <c r="C84" s="35"/>
      <c r="D84" s="35"/>
      <c r="E84" s="32">
        <f t="array" ref="E84">SUM(IF(('Estimated Waste'!$B$6:$B$205=$B$48)*('Estimated Waste'!$C$6:$C$205=$B84),'Estimated Waste'!M$6:M$205,0))</f>
        <v>0</v>
      </c>
      <c r="F84" s="219">
        <f t="array" ref="F84">SUM(IF(('Estimated Waste'!$B$6:$B$205=$B$48)*('Estimated Waste'!$C$6:$C$205=$B84),'Estimated Waste'!N$6:N$205,0))</f>
        <v>0</v>
      </c>
      <c r="G84" s="35"/>
      <c r="H84" s="256">
        <f t="shared" si="17"/>
        <v>0</v>
      </c>
      <c r="I84" s="249">
        <f t="shared" si="18"/>
        <v>0</v>
      </c>
      <c r="J84" s="99"/>
      <c r="K84" s="18">
        <f t="array" ref="K84">SUM(IF(('Estimated Waste'!$B$6:$B$205=$B$48)*('Estimated Waste'!$C$6:$C$205=$B84)*('Estimated Waste'!$D$6:$D$205=$B$42),'Estimated Waste'!M$6:M$205,0))</f>
        <v>0</v>
      </c>
      <c r="L84" s="18">
        <f t="array" ref="L84">SUM(IF(('Estimated Waste'!$B$6:$B$205=$B$48)*('Estimated Waste'!$C$6:$C$205=$B84)*('Estimated Waste'!$D$6:$D$205=$B$42),'Estimated Waste'!N$6:N$205,0))</f>
        <v>0</v>
      </c>
      <c r="M84" s="18">
        <f t="array" ref="M84">SUM(IF(('Estimated Waste'!$B$6:$B$205=$B$48)*('Estimated Waste'!$C$6:$C$205=$B84)*('Estimated Waste'!$D$6:$D$205=$B$43),'Estimated Waste'!M$6:M$205,0))</f>
        <v>0</v>
      </c>
      <c r="N84" s="18">
        <f t="array" ref="N84">SUM(IF(('Estimated Waste'!$B$6:$B$205=$B$48)*('Estimated Waste'!$C$6:$C$205=$B84)*('Estimated Waste'!$D$6:$D$205=$B$43),'Estimated Waste'!N$6:N$205,0))</f>
        <v>0</v>
      </c>
      <c r="O84" s="250"/>
      <c r="P84" s="251">
        <f t="array" ref="P84">SUM(IF(('Estimated Waste'!$B$6:$B$205=$B$48)*('Estimated Waste'!$C$6:$C$205=$B84)*('Estimated Waste'!$D$6:$D$205=$B$45),'Estimated Waste'!M$6:M$205,0))+SUM(IF(('Estimated Waste'!$B$6:$B$205=$B$48)*('Estimated Waste'!$C$6:$C$205=$B84)*('Estimated Waste'!$D$6:$D$205=$B$44),'Estimated Waste'!S$6:S$205,0))</f>
        <v>0</v>
      </c>
      <c r="Q84" s="251">
        <f t="array" ref="Q84">SUM(IF(('Estimated Waste'!$B$6:$B$205=$B$48)*('Estimated Waste'!$C$6:$C$205=$B84)*('Estimated Waste'!$D$6:$D$205=$B$45),'Estimated Waste'!N$6:N$205,0))+SUM(IF(('Estimated Waste'!$B$6:$B$205=$B$48)*('Estimated Waste'!$C$6:$C$205=$B84)*('Estimated Waste'!$D$6:$D$205=$B$44),'Estimated Waste'!T$6:T$205,0))</f>
        <v>0</v>
      </c>
      <c r="R84" s="190">
        <f t="array" ref="R84">SUM(IF(('Estimated Waste'!$B$6:$B$205=$B$48)*('Estimated Waste'!$C$6:$C$205=$B84)*('Estimated Waste'!$D$6:$D$205=$B$44),'Estimated Waste'!M$6:M$205,0))-SUM(IF(('Estimated Waste'!$B$6:$B$205=$B$48)*('Estimated Waste'!$C$6:$C$205=$B84)*('Estimated Waste'!$D$6:$D$205=$B$44),'Estimated Waste'!S$6:S$205,0))</f>
        <v>0</v>
      </c>
      <c r="S84" s="190">
        <f t="array" ref="S84">SUM(IF(('Estimated Waste'!$B$6:$B$205=$B$48)*('Estimated Waste'!$C$6:$C$205=$B84)*('Estimated Waste'!$D$6:$D$205=$B$44),'Estimated Waste'!N$6:N$205,0))-SUM(IF(('Estimated Waste'!$B$6:$B$205=$B$48)*('Estimated Waste'!$C$6:$C$205=$B84)*('Estimated Waste'!$D$6:$D$205=$B$44),'Estimated Waste'!T$6:T$205,0))</f>
        <v>0</v>
      </c>
      <c r="X84" s="100">
        <f t="shared" si="11"/>
        <v>0</v>
      </c>
      <c r="Y84" s="99">
        <f t="shared" si="12"/>
        <v>0</v>
      </c>
      <c r="Z84" s="100">
        <f t="shared" si="13"/>
        <v>0</v>
      </c>
      <c r="AA84" s="99">
        <f t="shared" si="14"/>
        <v>0</v>
      </c>
      <c r="AB84" s="100">
        <f t="shared" si="15"/>
        <v>0</v>
      </c>
      <c r="AC84" s="99">
        <f t="shared" si="16"/>
        <v>0</v>
      </c>
      <c r="AE84" s="252">
        <f t="array" ref="AE84">SUM(IF(('Actual Waste'!$C$7:$C$206=$B$48)*('Actual Waste'!$D$7:$D$206=$B84),'Actual Waste'!U$7:U$206,0))</f>
        <v>0</v>
      </c>
      <c r="AF84" s="252">
        <f t="array" ref="AF84">SUM(IF(('Actual Waste'!$C$7:$C$206=$B$48)*('Actual Waste'!$D$7:$D$206=$B84),'Actual Waste'!V$7:V$206,0))</f>
        <v>0</v>
      </c>
      <c r="AG84" s="99"/>
      <c r="AH84" s="252">
        <f t="array" ref="AH84">SUM(IF(('Actual Waste'!$C$7:$C$206=$B$48)*('Actual Waste'!$D$7:$D$206=$B84)*('Actual Waste'!$G$7:$G$206=$B$42),'Actual Waste'!U$7:U$206,0))</f>
        <v>0</v>
      </c>
      <c r="AI84" s="252">
        <f t="array" ref="AI84">SUM(IF(('Actual Waste'!$C$7:$C$206=$B$48)*('Actual Waste'!$D$7:$D$206=$B84)*('Actual Waste'!$G$7:$G$206=$B$42),'Actual Waste'!V$7:V$206,0))</f>
        <v>0</v>
      </c>
      <c r="AJ84" s="252">
        <f t="array" ref="AJ84">SUM(IF(('Actual Waste'!$C$7:$C$206=$B$48)*('Actual Waste'!$D$7:$D$206=$B84)*('Actual Waste'!$G$7:$G$206=$B$43),'Actual Waste'!U$7:U$206,0))</f>
        <v>0</v>
      </c>
      <c r="AK84" s="252">
        <f t="array" ref="AK84">SUM(IF(('Actual Waste'!$C$7:$C$206=$B$48)*('Actual Waste'!$D$7:$D$206=$B84)*('Actual Waste'!$G$7:$G$206=$B$43),'Actual Waste'!V$7:V$206,0))</f>
        <v>0</v>
      </c>
      <c r="AM84" s="252">
        <f t="array" ref="AM84">SUM(IF(('Actual Waste'!$C$7:$C$206=$B$48)*('Actual Waste'!$D$7:$D$206=$B84)*('Actual Waste'!$G$7:$G$206=$B$45),'Actual Waste'!U$7:U$206,0))+SUM(IF(('Actual Waste'!$C$7:$C$206=$B$48)*('Actual Waste'!$D$7:$D$206=$B84)*('Actual Waste'!$G$7:$G$206=$B$44),'Actual Waste'!W$7:W$206,0))</f>
        <v>0</v>
      </c>
      <c r="AN84" s="252">
        <f t="array" ref="AN84">SUM(IF(('Actual Waste'!$C$7:$C$206=$B$48)*('Actual Waste'!$D$7:$D$206=$B84)*('Actual Waste'!$G$7:$G$206=$B$45),'Actual Waste'!V$7:V$206,0))+SUM(IF(('Actual Waste'!$C$7:$C$206=$B$48)*('Actual Waste'!$D$7:$D$206=$B84)*('Actual Waste'!$G$7:$G$206=$B$44),'Actual Waste'!X$7:X$206,0))</f>
        <v>0</v>
      </c>
      <c r="AO84" s="252">
        <f t="array" ref="AO84">SUM(IF(('Actual Waste'!$C$7:$C$206=$B$48)*('Actual Waste'!$D$7:$D$206=$B84)*('Actual Waste'!$G$7:$G$206=$B$44),'Actual Waste'!U$7:U$206,0))-SUM(IF(('Actual Waste'!$C$7:$C$206=$B$48)*('Actual Waste'!$D$7:$D$206=$B84)*('Actual Waste'!$G$7:$G$206=$B$44),'Actual Waste'!W$7:W$206,0))</f>
        <v>0</v>
      </c>
      <c r="AP84" s="252">
        <f t="array" ref="AP84">SUM(IF(('Actual Waste'!$C$7:$C$206=$B$48)*('Actual Waste'!$D$7:$D$206=$B84)*('Actual Waste'!$G$7:$G$206=$B$44),'Actual Waste'!V$7:V$206,0))-SUM(IF(('Actual Waste'!$C$7:$C$206=$B$48)*('Actual Waste'!$D$7:$D$206=$B84)*('Actual Waste'!$G$7:$G$206=$B$44),'Actual Waste'!X$7:X$206,0))</f>
        <v>0</v>
      </c>
      <c r="AR84" s="100"/>
      <c r="AS84" s="99"/>
      <c r="AT84" s="100"/>
      <c r="AU84" s="99"/>
      <c r="AV84" s="100"/>
      <c r="AW84" s="99"/>
    </row>
    <row r="85" spans="2:49" x14ac:dyDescent="0.35">
      <c r="B85" s="31" t="str">
        <f>$AD418</f>
        <v>Steel (17 04 05)</v>
      </c>
      <c r="C85" s="35"/>
      <c r="D85" s="35"/>
      <c r="E85" s="32">
        <f t="array" ref="E85">SUM(IF(('Estimated Waste'!$B$6:$B$205=$B$48)*('Estimated Waste'!$C$6:$C$205=$B85),'Estimated Waste'!M$6:M$205,0))</f>
        <v>0</v>
      </c>
      <c r="F85" s="219">
        <f t="array" ref="F85">SUM(IF(('Estimated Waste'!$B$6:$B$205=$B$48)*('Estimated Waste'!$C$6:$C$205=$B85),'Estimated Waste'!N$6:N$205,0))</f>
        <v>0</v>
      </c>
      <c r="G85" s="35"/>
      <c r="H85" s="256">
        <f t="shared" si="17"/>
        <v>0</v>
      </c>
      <c r="I85" s="249">
        <f t="shared" si="18"/>
        <v>0</v>
      </c>
      <c r="J85" s="99"/>
      <c r="K85" s="18">
        <f t="array" ref="K85">SUM(IF(('Estimated Waste'!$B$6:$B$205=$B$48)*('Estimated Waste'!$C$6:$C$205=$B85)*('Estimated Waste'!$D$6:$D$205=$B$42),'Estimated Waste'!M$6:M$205,0))</f>
        <v>0</v>
      </c>
      <c r="L85" s="18">
        <f t="array" ref="L85">SUM(IF(('Estimated Waste'!$B$6:$B$205=$B$48)*('Estimated Waste'!$C$6:$C$205=$B85)*('Estimated Waste'!$D$6:$D$205=$B$42),'Estimated Waste'!N$6:N$205,0))</f>
        <v>0</v>
      </c>
      <c r="M85" s="18">
        <f t="array" ref="M85">SUM(IF(('Estimated Waste'!$B$6:$B$205=$B$48)*('Estimated Waste'!$C$6:$C$205=$B85)*('Estimated Waste'!$D$6:$D$205=$B$43),'Estimated Waste'!M$6:M$205,0))</f>
        <v>0</v>
      </c>
      <c r="N85" s="18">
        <f t="array" ref="N85">SUM(IF(('Estimated Waste'!$B$6:$B$205=$B$48)*('Estimated Waste'!$C$6:$C$205=$B85)*('Estimated Waste'!$D$6:$D$205=$B$43),'Estimated Waste'!N$6:N$205,0))</f>
        <v>0</v>
      </c>
      <c r="O85" s="250"/>
      <c r="P85" s="251">
        <f t="array" ref="P85">SUM(IF(('Estimated Waste'!$B$6:$B$205=$B$48)*('Estimated Waste'!$C$6:$C$205=$B85)*('Estimated Waste'!$D$6:$D$205=$B$45),'Estimated Waste'!M$6:M$205,0))+SUM(IF(('Estimated Waste'!$B$6:$B$205=$B$48)*('Estimated Waste'!$C$6:$C$205=$B85)*('Estimated Waste'!$D$6:$D$205=$B$44),'Estimated Waste'!S$6:S$205,0))</f>
        <v>0</v>
      </c>
      <c r="Q85" s="251">
        <f t="array" ref="Q85">SUM(IF(('Estimated Waste'!$B$6:$B$205=$B$48)*('Estimated Waste'!$C$6:$C$205=$B85)*('Estimated Waste'!$D$6:$D$205=$B$45),'Estimated Waste'!N$6:N$205,0))+SUM(IF(('Estimated Waste'!$B$6:$B$205=$B$48)*('Estimated Waste'!$C$6:$C$205=$B85)*('Estimated Waste'!$D$6:$D$205=$B$44),'Estimated Waste'!T$6:T$205,0))</f>
        <v>0</v>
      </c>
      <c r="R85" s="190">
        <f t="array" ref="R85">SUM(IF(('Estimated Waste'!$B$6:$B$205=$B$48)*('Estimated Waste'!$C$6:$C$205=$B85)*('Estimated Waste'!$D$6:$D$205=$B$44),'Estimated Waste'!M$6:M$205,0))-SUM(IF(('Estimated Waste'!$B$6:$B$205=$B$48)*('Estimated Waste'!$C$6:$C$205=$B85)*('Estimated Waste'!$D$6:$D$205=$B$44),'Estimated Waste'!S$6:S$205,0))</f>
        <v>0</v>
      </c>
      <c r="S85" s="190">
        <f t="array" ref="S85">SUM(IF(('Estimated Waste'!$B$6:$B$205=$B$48)*('Estimated Waste'!$C$6:$C$205=$B85)*('Estimated Waste'!$D$6:$D$205=$B$44),'Estimated Waste'!N$6:N$205,0))-SUM(IF(('Estimated Waste'!$B$6:$B$205=$B$48)*('Estimated Waste'!$C$6:$C$205=$B85)*('Estimated Waste'!$D$6:$D$205=$B$44),'Estimated Waste'!T$6:T$205,0))</f>
        <v>0</v>
      </c>
      <c r="X85" s="100">
        <f t="shared" si="11"/>
        <v>0</v>
      </c>
      <c r="Y85" s="99">
        <f t="shared" si="12"/>
        <v>0</v>
      </c>
      <c r="Z85" s="100">
        <f t="shared" si="13"/>
        <v>0</v>
      </c>
      <c r="AA85" s="99">
        <f t="shared" si="14"/>
        <v>0</v>
      </c>
      <c r="AB85" s="100">
        <f t="shared" si="15"/>
        <v>0</v>
      </c>
      <c r="AC85" s="99">
        <f t="shared" si="16"/>
        <v>0</v>
      </c>
      <c r="AE85" s="252">
        <f t="array" ref="AE85">SUM(IF(('Actual Waste'!$C$7:$C$206=$B$48)*('Actual Waste'!$D$7:$D$206=$B85),'Actual Waste'!U$7:U$206,0))</f>
        <v>0</v>
      </c>
      <c r="AF85" s="252">
        <f t="array" ref="AF85">SUM(IF(('Actual Waste'!$C$7:$C$206=$B$48)*('Actual Waste'!$D$7:$D$206=$B85),'Actual Waste'!V$7:V$206,0))</f>
        <v>0</v>
      </c>
      <c r="AG85" s="99"/>
      <c r="AH85" s="252">
        <f t="array" ref="AH85">SUM(IF(('Actual Waste'!$C$7:$C$206=$B$48)*('Actual Waste'!$D$7:$D$206=$B85)*('Actual Waste'!$G$7:$G$206=$B$42),'Actual Waste'!U$7:U$206,0))</f>
        <v>0</v>
      </c>
      <c r="AI85" s="252">
        <f t="array" ref="AI85">SUM(IF(('Actual Waste'!$C$7:$C$206=$B$48)*('Actual Waste'!$D$7:$D$206=$B85)*('Actual Waste'!$G$7:$G$206=$B$42),'Actual Waste'!V$7:V$206,0))</f>
        <v>0</v>
      </c>
      <c r="AJ85" s="252">
        <f t="array" ref="AJ85">SUM(IF(('Actual Waste'!$C$7:$C$206=$B$48)*('Actual Waste'!$D$7:$D$206=$B85)*('Actual Waste'!$G$7:$G$206=$B$43),'Actual Waste'!U$7:U$206,0))</f>
        <v>0</v>
      </c>
      <c r="AK85" s="252">
        <f t="array" ref="AK85">SUM(IF(('Actual Waste'!$C$7:$C$206=$B$48)*('Actual Waste'!$D$7:$D$206=$B85)*('Actual Waste'!$G$7:$G$206=$B$43),'Actual Waste'!V$7:V$206,0))</f>
        <v>0</v>
      </c>
      <c r="AM85" s="252">
        <f t="array" ref="AM85">SUM(IF(('Actual Waste'!$C$7:$C$206=$B$48)*('Actual Waste'!$D$7:$D$206=$B85)*('Actual Waste'!$G$7:$G$206=$B$45),'Actual Waste'!U$7:U$206,0))+SUM(IF(('Actual Waste'!$C$7:$C$206=$B$48)*('Actual Waste'!$D$7:$D$206=$B85)*('Actual Waste'!$G$7:$G$206=$B$44),'Actual Waste'!W$7:W$206,0))</f>
        <v>0</v>
      </c>
      <c r="AN85" s="252">
        <f t="array" ref="AN85">SUM(IF(('Actual Waste'!$C$7:$C$206=$B$48)*('Actual Waste'!$D$7:$D$206=$B85)*('Actual Waste'!$G$7:$G$206=$B$45),'Actual Waste'!V$7:V$206,0))+SUM(IF(('Actual Waste'!$C$7:$C$206=$B$48)*('Actual Waste'!$D$7:$D$206=$B85)*('Actual Waste'!$G$7:$G$206=$B$44),'Actual Waste'!X$7:X$206,0))</f>
        <v>0</v>
      </c>
      <c r="AO85" s="252">
        <f t="array" ref="AO85">SUM(IF(('Actual Waste'!$C$7:$C$206=$B$48)*('Actual Waste'!$D$7:$D$206=$B85)*('Actual Waste'!$G$7:$G$206=$B$44),'Actual Waste'!U$7:U$206,0))-SUM(IF(('Actual Waste'!$C$7:$C$206=$B$48)*('Actual Waste'!$D$7:$D$206=$B85)*('Actual Waste'!$G$7:$G$206=$B$44),'Actual Waste'!W$7:W$206,0))</f>
        <v>0</v>
      </c>
      <c r="AP85" s="252">
        <f t="array" ref="AP85">SUM(IF(('Actual Waste'!$C$7:$C$206=$B$48)*('Actual Waste'!$D$7:$D$206=$B85)*('Actual Waste'!$G$7:$G$206=$B$44),'Actual Waste'!V$7:V$206,0))-SUM(IF(('Actual Waste'!$C$7:$C$206=$B$48)*('Actual Waste'!$D$7:$D$206=$B85)*('Actual Waste'!$G$7:$G$206=$B$44),'Actual Waste'!X$7:X$206,0))</f>
        <v>0</v>
      </c>
      <c r="AR85" s="100"/>
      <c r="AS85" s="99"/>
      <c r="AT85" s="100"/>
      <c r="AU85" s="99"/>
      <c r="AV85" s="100"/>
      <c r="AW85" s="99"/>
    </row>
    <row r="86" spans="2:49" x14ac:dyDescent="0.35">
      <c r="B86" s="31" t="str">
        <f>$AD419</f>
        <v>Textiles (20 01 11)</v>
      </c>
      <c r="C86" s="35"/>
      <c r="D86" s="35"/>
      <c r="E86" s="32">
        <f t="array" ref="E86">SUM(IF(('Estimated Waste'!$B$6:$B$205=$B$48)*('Estimated Waste'!$C$6:$C$205=$B86),'Estimated Waste'!M$6:M$205,0))</f>
        <v>0</v>
      </c>
      <c r="F86" s="219">
        <f t="array" ref="F86">SUM(IF(('Estimated Waste'!$B$6:$B$205=$B$48)*('Estimated Waste'!$C$6:$C$205=$B86),'Estimated Waste'!N$6:N$205,0))</f>
        <v>0</v>
      </c>
      <c r="G86" s="35"/>
      <c r="H86" s="256">
        <f t="shared" si="17"/>
        <v>0</v>
      </c>
      <c r="I86" s="249">
        <f t="shared" si="18"/>
        <v>0</v>
      </c>
      <c r="J86" s="99"/>
      <c r="K86" s="18">
        <f t="array" ref="K86">SUM(IF(('Estimated Waste'!$B$6:$B$205=$B$48)*('Estimated Waste'!$C$6:$C$205=$B86)*('Estimated Waste'!$D$6:$D$205=$B$42),'Estimated Waste'!M$6:M$205,0))</f>
        <v>0</v>
      </c>
      <c r="L86" s="18">
        <f t="array" ref="L86">SUM(IF(('Estimated Waste'!$B$6:$B$205=$B$48)*('Estimated Waste'!$C$6:$C$205=$B86)*('Estimated Waste'!$D$6:$D$205=$B$42),'Estimated Waste'!N$6:N$205,0))</f>
        <v>0</v>
      </c>
      <c r="M86" s="18">
        <f t="array" ref="M86">SUM(IF(('Estimated Waste'!$B$6:$B$205=$B$48)*('Estimated Waste'!$C$6:$C$205=$B86)*('Estimated Waste'!$D$6:$D$205=$B$43),'Estimated Waste'!M$6:M$205,0))</f>
        <v>0</v>
      </c>
      <c r="N86" s="18">
        <f t="array" ref="N86">SUM(IF(('Estimated Waste'!$B$6:$B$205=$B$48)*('Estimated Waste'!$C$6:$C$205=$B86)*('Estimated Waste'!$D$6:$D$205=$B$43),'Estimated Waste'!N$6:N$205,0))</f>
        <v>0</v>
      </c>
      <c r="O86" s="250"/>
      <c r="P86" s="251">
        <f t="array" ref="P86">SUM(IF(('Estimated Waste'!$B$6:$B$205=$B$48)*('Estimated Waste'!$C$6:$C$205=$B86)*('Estimated Waste'!$D$6:$D$205=$B$45),'Estimated Waste'!M$6:M$205,0))+SUM(IF(('Estimated Waste'!$B$6:$B$205=$B$48)*('Estimated Waste'!$C$6:$C$205=$B86)*('Estimated Waste'!$D$6:$D$205=$B$44),'Estimated Waste'!S$6:S$205,0))</f>
        <v>0</v>
      </c>
      <c r="Q86" s="251">
        <f t="array" ref="Q86">SUM(IF(('Estimated Waste'!$B$6:$B$205=$B$48)*('Estimated Waste'!$C$6:$C$205=$B86)*('Estimated Waste'!$D$6:$D$205=$B$45),'Estimated Waste'!N$6:N$205,0))+SUM(IF(('Estimated Waste'!$B$6:$B$205=$B$48)*('Estimated Waste'!$C$6:$C$205=$B86)*('Estimated Waste'!$D$6:$D$205=$B$44),'Estimated Waste'!T$6:T$205,0))</f>
        <v>0</v>
      </c>
      <c r="R86" s="190">
        <f t="array" ref="R86">SUM(IF(('Estimated Waste'!$B$6:$B$205=$B$48)*('Estimated Waste'!$C$6:$C$205=$B86)*('Estimated Waste'!$D$6:$D$205=$B$44),'Estimated Waste'!M$6:M$205,0))-SUM(IF(('Estimated Waste'!$B$6:$B$205=$B$48)*('Estimated Waste'!$C$6:$C$205=$B86)*('Estimated Waste'!$D$6:$D$205=$B$44),'Estimated Waste'!S$6:S$205,0))</f>
        <v>0</v>
      </c>
      <c r="S86" s="190">
        <f t="array" ref="S86">SUM(IF(('Estimated Waste'!$B$6:$B$205=$B$48)*('Estimated Waste'!$C$6:$C$205=$B86)*('Estimated Waste'!$D$6:$D$205=$B$44),'Estimated Waste'!N$6:N$205,0))-SUM(IF(('Estimated Waste'!$B$6:$B$205=$B$48)*('Estimated Waste'!$C$6:$C$205=$B86)*('Estimated Waste'!$D$6:$D$205=$B$44),'Estimated Waste'!T$6:T$205,0))</f>
        <v>0</v>
      </c>
      <c r="X86" s="100">
        <f t="shared" si="11"/>
        <v>0</v>
      </c>
      <c r="Y86" s="99">
        <f t="shared" si="12"/>
        <v>0</v>
      </c>
      <c r="Z86" s="100">
        <f t="shared" si="13"/>
        <v>0</v>
      </c>
      <c r="AA86" s="99">
        <f t="shared" si="14"/>
        <v>0</v>
      </c>
      <c r="AB86" s="100">
        <f t="shared" si="15"/>
        <v>0</v>
      </c>
      <c r="AC86" s="99">
        <f t="shared" si="16"/>
        <v>0</v>
      </c>
      <c r="AE86" s="252">
        <f t="array" ref="AE86">SUM(IF(('Actual Waste'!$C$7:$C$206=$B$48)*('Actual Waste'!$D$7:$D$206=$B86),'Actual Waste'!U$7:U$206,0))</f>
        <v>0</v>
      </c>
      <c r="AF86" s="252">
        <f t="array" ref="AF86">SUM(IF(('Actual Waste'!$C$7:$C$206=$B$48)*('Actual Waste'!$D$7:$D$206=$B86),'Actual Waste'!V$7:V$206,0))</f>
        <v>0</v>
      </c>
      <c r="AG86" s="99"/>
      <c r="AH86" s="252">
        <f t="array" ref="AH86">SUM(IF(('Actual Waste'!$C$7:$C$206=$B$48)*('Actual Waste'!$D$7:$D$206=$B86)*('Actual Waste'!$G$7:$G$206=$B$42),'Actual Waste'!U$7:U$206,0))</f>
        <v>0</v>
      </c>
      <c r="AI86" s="252">
        <f t="array" ref="AI86">SUM(IF(('Actual Waste'!$C$7:$C$206=$B$48)*('Actual Waste'!$D$7:$D$206=$B86)*('Actual Waste'!$G$7:$G$206=$B$42),'Actual Waste'!V$7:V$206,0))</f>
        <v>0</v>
      </c>
      <c r="AJ86" s="252">
        <f t="array" ref="AJ86">SUM(IF(('Actual Waste'!$C$7:$C$206=$B$48)*('Actual Waste'!$D$7:$D$206=$B86)*('Actual Waste'!$G$7:$G$206=$B$43),'Actual Waste'!U$7:U$206,0))</f>
        <v>0</v>
      </c>
      <c r="AK86" s="252">
        <f t="array" ref="AK86">SUM(IF(('Actual Waste'!$C$7:$C$206=$B$48)*('Actual Waste'!$D$7:$D$206=$B86)*('Actual Waste'!$G$7:$G$206=$B$43),'Actual Waste'!V$7:V$206,0))</f>
        <v>0</v>
      </c>
      <c r="AM86" s="252">
        <f t="array" ref="AM86">SUM(IF(('Actual Waste'!$C$7:$C$206=$B$48)*('Actual Waste'!$D$7:$D$206=$B86)*('Actual Waste'!$G$7:$G$206=$B$45),'Actual Waste'!U$7:U$206,0))+SUM(IF(('Actual Waste'!$C$7:$C$206=$B$48)*('Actual Waste'!$D$7:$D$206=$B86)*('Actual Waste'!$G$7:$G$206=$B$44),'Actual Waste'!W$7:W$206,0))</f>
        <v>0</v>
      </c>
      <c r="AN86" s="252">
        <f t="array" ref="AN86">SUM(IF(('Actual Waste'!$C$7:$C$206=$B$48)*('Actual Waste'!$D$7:$D$206=$B86)*('Actual Waste'!$G$7:$G$206=$B$45),'Actual Waste'!V$7:V$206,0))+SUM(IF(('Actual Waste'!$C$7:$C$206=$B$48)*('Actual Waste'!$D$7:$D$206=$B86)*('Actual Waste'!$G$7:$G$206=$B$44),'Actual Waste'!X$7:X$206,0))</f>
        <v>0</v>
      </c>
      <c r="AO86" s="252">
        <f t="array" ref="AO86">SUM(IF(('Actual Waste'!$C$7:$C$206=$B$48)*('Actual Waste'!$D$7:$D$206=$B86)*('Actual Waste'!$G$7:$G$206=$B$44),'Actual Waste'!U$7:U$206,0))-SUM(IF(('Actual Waste'!$C$7:$C$206=$B$48)*('Actual Waste'!$D$7:$D$206=$B86)*('Actual Waste'!$G$7:$G$206=$B$44),'Actual Waste'!W$7:W$206,0))</f>
        <v>0</v>
      </c>
      <c r="AP86" s="252">
        <f t="array" ref="AP86">SUM(IF(('Actual Waste'!$C$7:$C$206=$B$48)*('Actual Waste'!$D$7:$D$206=$B86)*('Actual Waste'!$G$7:$G$206=$B$44),'Actual Waste'!V$7:V$206,0))-SUM(IF(('Actual Waste'!$C$7:$C$206=$B$48)*('Actual Waste'!$D$7:$D$206=$B86)*('Actual Waste'!$G$7:$G$206=$B$44),'Actual Waste'!X$7:X$206,0))</f>
        <v>0</v>
      </c>
      <c r="AR86" s="100"/>
      <c r="AS86" s="99"/>
      <c r="AT86" s="100"/>
      <c r="AU86" s="99"/>
      <c r="AV86" s="100"/>
      <c r="AW86" s="99"/>
    </row>
    <row r="87" spans="2:49" x14ac:dyDescent="0.35">
      <c r="B87" s="31" t="str">
        <f>$AD420</f>
        <v>Wood (17 02 01)</v>
      </c>
      <c r="C87" s="35"/>
      <c r="D87" s="35"/>
      <c r="E87" s="32">
        <f t="array" ref="E87">SUM(IF(('Estimated Waste'!$B$6:$B$205=$B$48)*('Estimated Waste'!$C$6:$C$205=$B87),'Estimated Waste'!M$6:M$205,0))</f>
        <v>0</v>
      </c>
      <c r="F87" s="219">
        <f t="array" ref="F87">SUM(IF(('Estimated Waste'!$B$6:$B$205=$B$48)*('Estimated Waste'!$C$6:$C$205=$B87),'Estimated Waste'!N$6:N$205,0))</f>
        <v>0</v>
      </c>
      <c r="G87" s="35"/>
      <c r="H87" s="256">
        <f t="shared" si="17"/>
        <v>0</v>
      </c>
      <c r="I87" s="249">
        <f t="shared" si="18"/>
        <v>0</v>
      </c>
      <c r="J87" s="99"/>
      <c r="K87" s="18">
        <f t="array" ref="K87">SUM(IF(('Estimated Waste'!$B$6:$B$205=$B$48)*('Estimated Waste'!$C$6:$C$205=$B87)*('Estimated Waste'!$D$6:$D$205=$B$42),'Estimated Waste'!M$6:M$205,0))</f>
        <v>0</v>
      </c>
      <c r="L87" s="18">
        <f t="array" ref="L87">SUM(IF(('Estimated Waste'!$B$6:$B$205=$B$48)*('Estimated Waste'!$C$6:$C$205=$B87)*('Estimated Waste'!$D$6:$D$205=$B$42),'Estimated Waste'!N$6:N$205,0))</f>
        <v>0</v>
      </c>
      <c r="M87" s="18">
        <f t="array" ref="M87">SUM(IF(('Estimated Waste'!$B$6:$B$205=$B$48)*('Estimated Waste'!$C$6:$C$205=$B87)*('Estimated Waste'!$D$6:$D$205=$B$43),'Estimated Waste'!M$6:M$205,0))</f>
        <v>0</v>
      </c>
      <c r="N87" s="18">
        <f t="array" ref="N87">SUM(IF(('Estimated Waste'!$B$6:$B$205=$B$48)*('Estimated Waste'!$C$6:$C$205=$B87)*('Estimated Waste'!$D$6:$D$205=$B$43),'Estimated Waste'!N$6:N$205,0))</f>
        <v>0</v>
      </c>
      <c r="O87" s="250"/>
      <c r="P87" s="251">
        <f t="array" ref="P87">SUM(IF(('Estimated Waste'!$B$6:$B$205=$B$48)*('Estimated Waste'!$C$6:$C$205=$B87)*('Estimated Waste'!$D$6:$D$205=$B$45),'Estimated Waste'!M$6:M$205,0))+SUM(IF(('Estimated Waste'!$B$6:$B$205=$B$48)*('Estimated Waste'!$C$6:$C$205=$B87)*('Estimated Waste'!$D$6:$D$205=$B$44),'Estimated Waste'!S$6:S$205,0))</f>
        <v>0</v>
      </c>
      <c r="Q87" s="251">
        <f t="array" ref="Q87">SUM(IF(('Estimated Waste'!$B$6:$B$205=$B$48)*('Estimated Waste'!$C$6:$C$205=$B87)*('Estimated Waste'!$D$6:$D$205=$B$45),'Estimated Waste'!N$6:N$205,0))+SUM(IF(('Estimated Waste'!$B$6:$B$205=$B$48)*('Estimated Waste'!$C$6:$C$205=$B87)*('Estimated Waste'!$D$6:$D$205=$B$44),'Estimated Waste'!T$6:T$205,0))</f>
        <v>0</v>
      </c>
      <c r="R87" s="190">
        <f t="array" ref="R87">SUM(IF(('Estimated Waste'!$B$6:$B$205=$B$48)*('Estimated Waste'!$C$6:$C$205=$B87)*('Estimated Waste'!$D$6:$D$205=$B$44),'Estimated Waste'!M$6:M$205,0))-SUM(IF(('Estimated Waste'!$B$6:$B$205=$B$48)*('Estimated Waste'!$C$6:$C$205=$B87)*('Estimated Waste'!$D$6:$D$205=$B$44),'Estimated Waste'!S$6:S$205,0))</f>
        <v>0</v>
      </c>
      <c r="S87" s="190">
        <f t="array" ref="S87">SUM(IF(('Estimated Waste'!$B$6:$B$205=$B$48)*('Estimated Waste'!$C$6:$C$205=$B87)*('Estimated Waste'!$D$6:$D$205=$B$44),'Estimated Waste'!N$6:N$205,0))-SUM(IF(('Estimated Waste'!$B$6:$B$205=$B$48)*('Estimated Waste'!$C$6:$C$205=$B87)*('Estimated Waste'!$D$6:$D$205=$B$44),'Estimated Waste'!T$6:T$205,0))</f>
        <v>0</v>
      </c>
      <c r="X87" s="100">
        <f t="shared" si="11"/>
        <v>0</v>
      </c>
      <c r="Y87" s="99">
        <f t="shared" si="12"/>
        <v>0</v>
      </c>
      <c r="Z87" s="100">
        <f t="shared" si="13"/>
        <v>0</v>
      </c>
      <c r="AA87" s="99">
        <f t="shared" si="14"/>
        <v>0</v>
      </c>
      <c r="AB87" s="100">
        <f t="shared" si="15"/>
        <v>0</v>
      </c>
      <c r="AC87" s="99">
        <f t="shared" si="16"/>
        <v>0</v>
      </c>
      <c r="AE87" s="252">
        <f t="array" ref="AE87">SUM(IF(('Actual Waste'!$C$7:$C$206=$B$48)*('Actual Waste'!$D$7:$D$206=$B87),'Actual Waste'!U$7:U$206,0))</f>
        <v>0</v>
      </c>
      <c r="AF87" s="252">
        <f t="array" ref="AF87">SUM(IF(('Actual Waste'!$C$7:$C$206=$B$48)*('Actual Waste'!$D$7:$D$206=$B87),'Actual Waste'!V$7:V$206,0))</f>
        <v>0</v>
      </c>
      <c r="AG87" s="99"/>
      <c r="AH87" s="252">
        <f t="array" ref="AH87">SUM(IF(('Actual Waste'!$C$7:$C$206=$B$48)*('Actual Waste'!$D$7:$D$206=$B87)*('Actual Waste'!$G$7:$G$206=$B$42),'Actual Waste'!U$7:U$206,0))</f>
        <v>0</v>
      </c>
      <c r="AI87" s="252">
        <f t="array" ref="AI87">SUM(IF(('Actual Waste'!$C$7:$C$206=$B$48)*('Actual Waste'!$D$7:$D$206=$B87)*('Actual Waste'!$G$7:$G$206=$B$42),'Actual Waste'!V$7:V$206,0))</f>
        <v>0</v>
      </c>
      <c r="AJ87" s="252">
        <f t="array" ref="AJ87">SUM(IF(('Actual Waste'!$C$7:$C$206=$B$48)*('Actual Waste'!$D$7:$D$206=$B87)*('Actual Waste'!$G$7:$G$206=$B$43),'Actual Waste'!U$7:U$206,0))</f>
        <v>0</v>
      </c>
      <c r="AK87" s="252">
        <f t="array" ref="AK87">SUM(IF(('Actual Waste'!$C$7:$C$206=$B$48)*('Actual Waste'!$D$7:$D$206=$B87)*('Actual Waste'!$G$7:$G$206=$B$43),'Actual Waste'!V$7:V$206,0))</f>
        <v>0</v>
      </c>
      <c r="AM87" s="252">
        <f t="array" ref="AM87">SUM(IF(('Actual Waste'!$C$7:$C$206=$B$48)*('Actual Waste'!$D$7:$D$206=$B87)*('Actual Waste'!$G$7:$G$206=$B$45),'Actual Waste'!U$7:U$206,0))+SUM(IF(('Actual Waste'!$C$7:$C$206=$B$48)*('Actual Waste'!$D$7:$D$206=$B87)*('Actual Waste'!$G$7:$G$206=$B$44),'Actual Waste'!W$7:W$206,0))</f>
        <v>0</v>
      </c>
      <c r="AN87" s="252">
        <f t="array" ref="AN87">SUM(IF(('Actual Waste'!$C$7:$C$206=$B$48)*('Actual Waste'!$D$7:$D$206=$B87)*('Actual Waste'!$G$7:$G$206=$B$45),'Actual Waste'!V$7:V$206,0))+SUM(IF(('Actual Waste'!$C$7:$C$206=$B$48)*('Actual Waste'!$D$7:$D$206=$B87)*('Actual Waste'!$G$7:$G$206=$B$44),'Actual Waste'!X$7:X$206,0))</f>
        <v>0</v>
      </c>
      <c r="AO87" s="252">
        <f t="array" ref="AO87">SUM(IF(('Actual Waste'!$C$7:$C$206=$B$48)*('Actual Waste'!$D$7:$D$206=$B87)*('Actual Waste'!$G$7:$G$206=$B$44),'Actual Waste'!U$7:U$206,0))-SUM(IF(('Actual Waste'!$C$7:$C$206=$B$48)*('Actual Waste'!$D$7:$D$206=$B87)*('Actual Waste'!$G$7:$G$206=$B$44),'Actual Waste'!W$7:W$206,0))</f>
        <v>0</v>
      </c>
      <c r="AP87" s="252">
        <f t="array" ref="AP87">SUM(IF(('Actual Waste'!$C$7:$C$206=$B$48)*('Actual Waste'!$D$7:$D$206=$B87)*('Actual Waste'!$G$7:$G$206=$B$44),'Actual Waste'!V$7:V$206,0))-SUM(IF(('Actual Waste'!$C$7:$C$206=$B$48)*('Actual Waste'!$D$7:$D$206=$B87)*('Actual Waste'!$G$7:$G$206=$B$44),'Actual Waste'!X$7:X$206,0))</f>
        <v>0</v>
      </c>
      <c r="AR87" s="100"/>
      <c r="AS87" s="99"/>
      <c r="AT87" s="100"/>
      <c r="AU87" s="99"/>
      <c r="AV87" s="100"/>
      <c r="AW87" s="99"/>
    </row>
    <row r="88" spans="2:49" x14ac:dyDescent="0.35">
      <c r="B88" s="3" t="s">
        <v>30</v>
      </c>
      <c r="C88" s="35"/>
      <c r="D88" s="35"/>
      <c r="E88" s="3">
        <f t="array" ref="E88">SUM(IF(('Estimated Waste'!$B$6:$B$205=$B$48)*('Estimated Waste'!$D$6:$D$205=$B42),'Estimated Waste'!M$6:M$205,0))</f>
        <v>0</v>
      </c>
      <c r="F88" s="3">
        <f t="array" ref="F88">SUM(IF(('Estimated Waste'!$B$6:$B$205=$B$48)*('Estimated Waste'!$D$6:$D$205=$B42),'Estimated Waste'!N$6:N$205,0))</f>
        <v>0</v>
      </c>
      <c r="G88" s="57"/>
      <c r="H88" s="35"/>
      <c r="I88" s="35"/>
      <c r="P88" s="254"/>
      <c r="Q88" s="254"/>
      <c r="AG88" s="3"/>
      <c r="AH88" s="3"/>
      <c r="AO88" s="3"/>
      <c r="AP88" s="3"/>
    </row>
    <row r="89" spans="2:49" x14ac:dyDescent="0.35">
      <c r="B89" s="3" t="s">
        <v>32</v>
      </c>
      <c r="C89" s="35"/>
      <c r="D89" s="35"/>
      <c r="E89" s="3">
        <f t="array" ref="E89">SUM(IF(('Estimated Waste'!$B$6:$B$205=$B$48)*('Estimated Waste'!$D$6:$D$205=$B43),'Estimated Waste'!M$6:M$205,0))</f>
        <v>0</v>
      </c>
      <c r="F89" s="3">
        <f t="array" ref="F89">SUM(IF(('Estimated Waste'!$B$6:$B$205=$B$48)*('Estimated Waste'!$D$6:$D$205=$B43),'Estimated Waste'!N$6:N$205,0))</f>
        <v>0</v>
      </c>
      <c r="G89" s="57"/>
      <c r="H89" s="35"/>
      <c r="I89" s="35"/>
      <c r="AG89" s="3"/>
      <c r="AH89" s="3"/>
      <c r="AO89" s="3"/>
      <c r="AP89" s="3"/>
    </row>
    <row r="90" spans="2:49" x14ac:dyDescent="0.35">
      <c r="B90" s="3" t="s">
        <v>464</v>
      </c>
      <c r="C90" s="35"/>
      <c r="D90" s="35"/>
      <c r="E90" s="3">
        <f t="array" ref="E90">SUM(IF(('Estimated Waste'!$B$6:$B$205=$B$48)*('Estimated Waste'!$D$6:$D$205=$B44),'Estimated Waste'!M$6:M$205,0))</f>
        <v>0</v>
      </c>
      <c r="F90" s="3">
        <f t="array" ref="F90">SUM(IF(('Estimated Waste'!$B$6:$B$205=$B$48)*('Estimated Waste'!$D$6:$D$205=$B44),'Estimated Waste'!N$6:N$205,0))</f>
        <v>0</v>
      </c>
      <c r="G90" s="57"/>
      <c r="H90" s="35"/>
      <c r="I90" s="35"/>
      <c r="AG90" s="3"/>
      <c r="AH90" s="3"/>
      <c r="AO90" s="3"/>
      <c r="AP90" s="3"/>
    </row>
    <row r="91" spans="2:49" x14ac:dyDescent="0.35">
      <c r="B91" s="3" t="s">
        <v>31</v>
      </c>
      <c r="C91" s="35"/>
      <c r="D91" s="35"/>
      <c r="E91" s="3">
        <f t="array" ref="E91">SUM(IF(('Estimated Waste'!$B$6:$B$205=$B$48)*('Estimated Waste'!$D$6:$D$205=$B45),'Estimated Waste'!M$6:M$205,0))</f>
        <v>0</v>
      </c>
      <c r="F91" s="3">
        <f t="array" ref="F91">SUM(IF(('Estimated Waste'!$B$6:$B$205=$B$48)*('Estimated Waste'!$D$6:$D$205=$B45),'Estimated Waste'!N$6:N$205,0))</f>
        <v>0</v>
      </c>
      <c r="G91" s="57"/>
      <c r="H91" s="35"/>
      <c r="I91" s="35"/>
      <c r="AG91" s="3"/>
      <c r="AH91" s="3"/>
      <c r="AO91" s="3"/>
      <c r="AP91" s="3"/>
    </row>
    <row r="92" spans="2:49" x14ac:dyDescent="0.35">
      <c r="C92" s="35"/>
      <c r="D92" s="35"/>
      <c r="G92" s="57"/>
      <c r="H92" s="35"/>
      <c r="I92" s="35"/>
      <c r="AG92" s="3"/>
      <c r="AH92" s="3"/>
      <c r="AO92" s="3"/>
      <c r="AP92" s="3"/>
    </row>
    <row r="93" spans="2:49" x14ac:dyDescent="0.35">
      <c r="C93" s="35"/>
      <c r="D93" s="35"/>
      <c r="G93" s="57"/>
      <c r="H93" s="35"/>
      <c r="I93" s="35"/>
      <c r="AG93" s="3"/>
      <c r="AH93" s="3"/>
      <c r="AO93" s="3"/>
      <c r="AP93" s="3"/>
    </row>
    <row r="94" spans="2:49" x14ac:dyDescent="0.35">
      <c r="B94" s="4" t="s">
        <v>5</v>
      </c>
      <c r="C94" s="35"/>
      <c r="D94" s="35"/>
      <c r="G94" s="57"/>
      <c r="H94" s="226" t="s">
        <v>58</v>
      </c>
      <c r="I94" s="227"/>
      <c r="X94" s="4" t="s">
        <v>38</v>
      </c>
      <c r="AE94" s="228" t="s">
        <v>59</v>
      </c>
      <c r="AF94" s="229"/>
      <c r="AG94" s="3"/>
      <c r="AH94" s="3"/>
      <c r="AO94" s="3"/>
      <c r="AP94" s="3"/>
      <c r="AR94" s="4" t="s">
        <v>38</v>
      </c>
    </row>
    <row r="95" spans="2:49" x14ac:dyDescent="0.35">
      <c r="B95" s="4" t="s">
        <v>40</v>
      </c>
      <c r="C95" s="35"/>
      <c r="D95" s="35"/>
      <c r="E95" s="4" t="s">
        <v>23</v>
      </c>
      <c r="G95" s="57"/>
      <c r="H95" s="230" t="s">
        <v>41</v>
      </c>
      <c r="I95" s="231"/>
      <c r="J95" s="232"/>
      <c r="K95" s="233" t="s">
        <v>30</v>
      </c>
      <c r="L95" s="232"/>
      <c r="M95" s="233" t="s">
        <v>466</v>
      </c>
      <c r="N95" s="232"/>
      <c r="O95" s="234"/>
      <c r="P95" s="230" t="s">
        <v>43</v>
      </c>
      <c r="Q95" s="235"/>
      <c r="R95" s="233" t="s">
        <v>44</v>
      </c>
      <c r="S95" s="232"/>
      <c r="X95" s="233" t="s">
        <v>6</v>
      </c>
      <c r="Y95" s="232"/>
      <c r="Z95" s="233" t="s">
        <v>45</v>
      </c>
      <c r="AA95" s="232"/>
      <c r="AB95" s="233" t="s">
        <v>46</v>
      </c>
      <c r="AC95" s="232"/>
      <c r="AE95" s="237" t="s">
        <v>41</v>
      </c>
      <c r="AF95" s="238"/>
      <c r="AG95" s="232"/>
      <c r="AH95" s="233" t="s">
        <v>30</v>
      </c>
      <c r="AI95" s="232"/>
      <c r="AJ95" s="233" t="s">
        <v>32</v>
      </c>
      <c r="AK95" s="232"/>
      <c r="AM95" s="237" t="s">
        <v>43</v>
      </c>
      <c r="AN95" s="239"/>
      <c r="AO95" s="233" t="s">
        <v>44</v>
      </c>
      <c r="AP95" s="232"/>
      <c r="AR95" s="233" t="s">
        <v>6</v>
      </c>
      <c r="AS95" s="232"/>
      <c r="AT95" s="233" t="s">
        <v>45</v>
      </c>
      <c r="AU95" s="232"/>
      <c r="AV95" s="233" t="s">
        <v>46</v>
      </c>
      <c r="AW95" s="232"/>
    </row>
    <row r="96" spans="2:49" x14ac:dyDescent="0.35">
      <c r="B96" s="4" t="s">
        <v>47</v>
      </c>
      <c r="C96" s="255"/>
      <c r="D96" s="255"/>
      <c r="E96" s="4" t="s">
        <v>48</v>
      </c>
      <c r="F96" s="4" t="s">
        <v>49</v>
      </c>
      <c r="G96" s="133"/>
      <c r="H96" s="240" t="s">
        <v>48</v>
      </c>
      <c r="I96" s="241" t="s">
        <v>49</v>
      </c>
      <c r="J96" s="242" t="s">
        <v>50</v>
      </c>
      <c r="K96" s="243" t="s">
        <v>48</v>
      </c>
      <c r="L96" s="242" t="s">
        <v>49</v>
      </c>
      <c r="M96" s="243" t="s">
        <v>48</v>
      </c>
      <c r="N96" s="242" t="s">
        <v>49</v>
      </c>
      <c r="O96" s="244"/>
      <c r="P96" s="240" t="s">
        <v>52</v>
      </c>
      <c r="Q96" s="245" t="s">
        <v>2</v>
      </c>
      <c r="R96" s="243" t="s">
        <v>52</v>
      </c>
      <c r="S96" s="242" t="s">
        <v>2</v>
      </c>
      <c r="U96" s="4"/>
      <c r="V96" s="4"/>
      <c r="W96" s="4"/>
      <c r="X96" s="243" t="s">
        <v>52</v>
      </c>
      <c r="Y96" s="242" t="s">
        <v>2</v>
      </c>
      <c r="Z96" s="243" t="s">
        <v>52</v>
      </c>
      <c r="AA96" s="242" t="s">
        <v>2</v>
      </c>
      <c r="AB96" s="243" t="s">
        <v>52</v>
      </c>
      <c r="AC96" s="242" t="s">
        <v>2</v>
      </c>
      <c r="AE96" s="246" t="s">
        <v>48</v>
      </c>
      <c r="AF96" s="247" t="s">
        <v>49</v>
      </c>
      <c r="AG96" s="242"/>
      <c r="AH96" s="243" t="s">
        <v>48</v>
      </c>
      <c r="AI96" s="242" t="s">
        <v>49</v>
      </c>
      <c r="AJ96" s="243" t="s">
        <v>48</v>
      </c>
      <c r="AK96" s="242" t="s">
        <v>49</v>
      </c>
      <c r="AM96" s="246" t="s">
        <v>52</v>
      </c>
      <c r="AN96" s="248" t="s">
        <v>2</v>
      </c>
      <c r="AO96" s="243" t="s">
        <v>52</v>
      </c>
      <c r="AP96" s="242" t="s">
        <v>2</v>
      </c>
      <c r="AR96" s="243" t="s">
        <v>52</v>
      </c>
      <c r="AS96" s="242" t="s">
        <v>2</v>
      </c>
      <c r="AT96" s="243" t="s">
        <v>52</v>
      </c>
      <c r="AU96" s="242" t="s">
        <v>2</v>
      </c>
      <c r="AV96" s="243" t="s">
        <v>52</v>
      </c>
      <c r="AW96" s="242" t="s">
        <v>2</v>
      </c>
    </row>
    <row r="97" spans="2:49" x14ac:dyDescent="0.35">
      <c r="B97" s="31" t="str">
        <f t="shared" ref="B97:B130" si="19">$AD384</f>
        <v>Aluminium (17 04 02)</v>
      </c>
      <c r="C97" s="35"/>
      <c r="D97" s="35"/>
      <c r="E97" s="32">
        <f t="array" ref="E97">SUM(IF(('Estimated Waste'!$B$6:$B$205=$B$94)*('Estimated Waste'!$C$6:$C$205=$B97),'Estimated Waste'!M$6:M$205,0))</f>
        <v>0</v>
      </c>
      <c r="F97" s="219">
        <f t="array" ref="F97">SUM(IF(('Estimated Waste'!$B$6:$B$205=$B$94)*('Estimated Waste'!$C$6:$C$205=$B97),'Estimated Waste'!N$6:N$205,0))</f>
        <v>0</v>
      </c>
      <c r="G97" s="35"/>
      <c r="H97" s="256">
        <f>E97</f>
        <v>0</v>
      </c>
      <c r="I97" s="249">
        <f>F97</f>
        <v>0</v>
      </c>
      <c r="J97" s="99"/>
      <c r="K97" s="18">
        <f t="array" ref="K97">SUM(IF(('Estimated Waste'!$B$6:$B$205=$B$94)*('Estimated Waste'!$C$6:$C$205=$B97)*('Estimated Waste'!$D$6:$D$205=$B$42),'Estimated Waste'!M$6:M$205,0))</f>
        <v>0</v>
      </c>
      <c r="L97" s="18">
        <f t="array" ref="L97">SUM(IF(('Estimated Waste'!$B$6:$B$205=$B$94)*('Estimated Waste'!$C$6:$C$205=$B97)*('Estimated Waste'!$D$6:$D$205=$B$42),'Estimated Waste'!N$6:N$205,0))</f>
        <v>0</v>
      </c>
      <c r="M97" s="18">
        <f t="array" ref="M97">SUM(IF(('Estimated Waste'!$B$6:$B$205=$B$94)*('Estimated Waste'!$C$6:$C$205=$B97)*('Estimated Waste'!$D$6:$D$205=$B$43),'Estimated Waste'!M$6:M$205,0))</f>
        <v>0</v>
      </c>
      <c r="N97" s="18">
        <f t="array" ref="N97">SUM(IF(('Estimated Waste'!$B$6:$B$205=$B$94)*('Estimated Waste'!$C$6:$C$205=$B97)*('Estimated Waste'!$D$6:$D$205=$B$43),'Estimated Waste'!N$6:N$205,0))</f>
        <v>0</v>
      </c>
      <c r="O97" s="250"/>
      <c r="P97" s="251">
        <f t="array" ref="P97">SUM(IF(('Estimated Waste'!$B$6:$B$205=$B$94)*('Estimated Waste'!$C$6:$C$205=$B97)*('Estimated Waste'!$D$6:$D$205=$B$45),'Estimated Waste'!M$6:M$205,0))+SUM(IF(('Estimated Waste'!$B$6:$B$205=$B$94)*('Estimated Waste'!$C$6:$C$205=$B97)*('Estimated Waste'!$D$6:$D$205=$B$44),'Estimated Waste'!S$6:S$205,0))</f>
        <v>0</v>
      </c>
      <c r="Q97" s="251">
        <f t="array" ref="Q97">SUM(IF(('Estimated Waste'!$B$6:$B$205=$B$94)*('Estimated Waste'!$C$6:$C$205=$B97)*('Estimated Waste'!$D$6:$D$205=$B$45),'Estimated Waste'!N$6:N$205,0))+SUM(IF(('Estimated Waste'!$B$6:$B$205=$B$94)*('Estimated Waste'!$C$6:$C$205=$B97)*('Estimated Waste'!$D$6:$D$205=$B$44),'Estimated Waste'!T$6:T$205,0))</f>
        <v>0</v>
      </c>
      <c r="R97" s="190">
        <f t="array" ref="R97">SUM(IF(('Estimated Waste'!$B$6:$B$205=$B$94)*('Estimated Waste'!$C$6:$C$205=$B97)*('Estimated Waste'!$D$6:$D$205=$B$44),'Estimated Waste'!M$6:M$205,0))-SUM(IF(('Estimated Waste'!$B$6:$B$205=$B$94)*('Estimated Waste'!$C$6:$C$205=$B97)*('Estimated Waste'!$D$6:$D$205=$B$44),'Estimated Waste'!S$6:S$205,0))</f>
        <v>0</v>
      </c>
      <c r="S97" s="190">
        <f t="array" ref="S97">SUM(IF(('Estimated Waste'!$B$6:$B$205=$B$94)*('Estimated Waste'!$C$6:$C$205=$B97)*('Estimated Waste'!$D$6:$D$205=$B$44),'Estimated Waste'!N$6:N$205,0))-SUM(IF(('Estimated Waste'!$B$6:$B$205=$B$94)*('Estimated Waste'!$C$6:$C$205=$B97)*('Estimated Waste'!$D$6:$D$205=$B$44),'Estimated Waste'!T$6:T$205,0))</f>
        <v>0</v>
      </c>
      <c r="X97" s="100">
        <f t="shared" ref="X97:X133" si="20">$U97*$M97</f>
        <v>0</v>
      </c>
      <c r="Y97" s="99">
        <f t="shared" ref="Y97:Y133" si="21">$U97*$N97</f>
        <v>0</v>
      </c>
      <c r="Z97" s="100">
        <f t="shared" ref="Z97:Z133" si="22">$V97*$M97</f>
        <v>0</v>
      </c>
      <c r="AA97" s="99">
        <f t="shared" ref="AA97:AA133" si="23">$V97*$N97</f>
        <v>0</v>
      </c>
      <c r="AB97" s="100">
        <f t="shared" ref="AB97:AB133" si="24">$W97*$M97</f>
        <v>0</v>
      </c>
      <c r="AC97" s="99">
        <f t="shared" ref="AC97:AC133" si="25">$W97*$N97</f>
        <v>0</v>
      </c>
      <c r="AE97" s="252">
        <f t="array" ref="AE97">SUM(IF(('Actual Waste'!$C$7:$C$206=$B$94)*('Actual Waste'!$D$7:$D$206=$B97),'Actual Waste'!U$7:U$206,0))</f>
        <v>0</v>
      </c>
      <c r="AF97" s="252">
        <f t="array" ref="AF97">SUM(IF(('Actual Waste'!$C$7:$C$206=$B$94)*('Actual Waste'!$D$7:$D$206=$B97),'Actual Waste'!V$7:V$206,0))</f>
        <v>0</v>
      </c>
      <c r="AG97" s="99"/>
      <c r="AH97" s="252">
        <f t="array" ref="AH97">SUM(IF(('Actual Waste'!$C$7:$C$206=$B$94)*('Actual Waste'!$D$7:$D$206=$B97)*('Actual Waste'!$G$7:$G$206=$B$42),'Actual Waste'!U$7:U$206,0))</f>
        <v>0</v>
      </c>
      <c r="AI97" s="252">
        <f t="array" ref="AI97">SUM(IF(('Actual Waste'!$C$7:$C$206=$B$94)*('Actual Waste'!$D$7:$D$206=$B97)*('Actual Waste'!$G$7:$G$206=$B$42),'Actual Waste'!V$7:V$206,0))</f>
        <v>0</v>
      </c>
      <c r="AJ97" s="252">
        <f t="array" ref="AJ97">SUM(IF(('Actual Waste'!$C$7:$C$206=$B$94)*('Actual Waste'!$D$7:$D$206=$B97)*('Actual Waste'!$G$7:$G$206=$B$43),'Actual Waste'!U$7:U$206,0))</f>
        <v>0</v>
      </c>
      <c r="AK97" s="252">
        <f t="array" ref="AK97">SUM(IF(('Actual Waste'!$C$7:$C$206=$B$94)*('Actual Waste'!$D$7:$D$206=$B97)*('Actual Waste'!$G$7:$G$206=$B$43),'Actual Waste'!V$7:V$206,0))</f>
        <v>0</v>
      </c>
      <c r="AM97" s="252">
        <f t="array" ref="AM97">SUM(IF(('Actual Waste'!$C$7:$C$206=$B$94)*('Actual Waste'!$D$7:$D$206=$B97)*('Actual Waste'!$G$7:$G$206=$B$45),'Actual Waste'!U$7:U$206,0))+SUM(IF(('Actual Waste'!$C$7:$C$206=$B$94)*('Actual Waste'!$D$7:$D$206=$B97)*('Actual Waste'!$G$7:$G$206=$B$44),'Actual Waste'!W$7:W$206,0))</f>
        <v>0</v>
      </c>
      <c r="AN97" s="252">
        <f t="array" ref="AN97">SUM(IF(('Actual Waste'!$C$7:$C$206=$B$94)*('Actual Waste'!$D$7:$D$206=$B97)*('Actual Waste'!$G$7:$G$206=$B$45),'Actual Waste'!V$7:V$206,0))+SUM(IF(('Actual Waste'!$C$7:$C$206=$B$94)*('Actual Waste'!$D$7:$D$206=$B97)*('Actual Waste'!$G$7:$G$206=$B$44),'Actual Waste'!X$7:X$206,0))</f>
        <v>0</v>
      </c>
      <c r="AO97" s="252">
        <f t="array" ref="AO97">SUM(IF(('Actual Waste'!$C$7:$C$206=$B$94)*('Actual Waste'!$D$7:$D$206=$B97)*('Actual Waste'!$G$7:$G$206=$B$44),'Actual Waste'!U$7:U$206,0))-SUM(IF(('Actual Waste'!$C$7:$C$206=$B$94)*('Actual Waste'!$D$7:$D$206=$B97)*('Actual Waste'!$G$7:$G$206=$B$44),'Actual Waste'!W$7:W$206,0))</f>
        <v>0</v>
      </c>
      <c r="AP97" s="252">
        <f t="array" ref="AP97">SUM(IF(('Actual Waste'!$C$7:$C$206=$B$94)*('Actual Waste'!$D$7:$D$206=$B97)*('Actual Waste'!$G$7:$G$206=$B$44),'Actual Waste'!V$7:V$206,0))-SUM(IF(('Actual Waste'!$C$7:$C$206=$B$94)*('Actual Waste'!$D$7:$D$206=$B97)*('Actual Waste'!$G$7:$G$206=$B$44),'Actual Waste'!X$7:X$206,0))</f>
        <v>0</v>
      </c>
      <c r="AR97" s="100"/>
      <c r="AS97" s="99"/>
      <c r="AT97" s="100"/>
      <c r="AU97" s="99"/>
      <c r="AV97" s="100"/>
      <c r="AW97" s="99"/>
    </row>
    <row r="98" spans="2:49" x14ac:dyDescent="0.35">
      <c r="B98" s="31" t="str">
        <f t="shared" si="19"/>
        <v>Asbestos cement (17 06 05*)</v>
      </c>
      <c r="C98" s="35"/>
      <c r="D98" s="35"/>
      <c r="E98" s="32">
        <f t="array" ref="E98">SUM(IF(('Estimated Waste'!$B$6:$B$205=$B$94)*('Estimated Waste'!$C$6:$C$205=$B98),'Estimated Waste'!M$6:M$205,0))</f>
        <v>0</v>
      </c>
      <c r="F98" s="219">
        <f t="array" ref="F98">SUM(IF(('Estimated Waste'!$B$6:$B$205=$B$94)*('Estimated Waste'!$C$6:$C$205=$B98),'Estimated Waste'!N$6:N$205,0))</f>
        <v>0</v>
      </c>
      <c r="G98" s="35"/>
      <c r="H98" s="256">
        <f t="shared" ref="H98:H133" si="26">E98</f>
        <v>0</v>
      </c>
      <c r="I98" s="249">
        <f t="shared" ref="I98:I133" si="27">F98</f>
        <v>0</v>
      </c>
      <c r="J98" s="99"/>
      <c r="K98" s="18">
        <f t="array" ref="K98">SUM(IF(('Estimated Waste'!$B$6:$B$205=$B$94)*('Estimated Waste'!$C$6:$C$205=$B98)*('Estimated Waste'!$D$6:$D$205=$B$42),'Estimated Waste'!M$6:M$205,0))</f>
        <v>0</v>
      </c>
      <c r="L98" s="18">
        <f t="array" ref="L98">SUM(IF(('Estimated Waste'!$B$6:$B$205=$B$94)*('Estimated Waste'!$C$6:$C$205=$B98)*('Estimated Waste'!$D$6:$D$205=$B$42),'Estimated Waste'!N$6:N$205,0))</f>
        <v>0</v>
      </c>
      <c r="M98" s="18">
        <f t="array" ref="M98">SUM(IF(('Estimated Waste'!$B$6:$B$205=$B$94)*('Estimated Waste'!$C$6:$C$205=$B98)*('Estimated Waste'!$D$6:$D$205=$B$43),'Estimated Waste'!M$6:M$205,0))</f>
        <v>0</v>
      </c>
      <c r="N98" s="18">
        <f t="array" ref="N98">SUM(IF(('Estimated Waste'!$B$6:$B$205=$B$94)*('Estimated Waste'!$C$6:$C$205=$B98)*('Estimated Waste'!$D$6:$D$205=$B$43),'Estimated Waste'!N$6:N$205,0))</f>
        <v>0</v>
      </c>
      <c r="O98" s="250"/>
      <c r="P98" s="251">
        <f t="array" ref="P98">SUM(IF(('Estimated Waste'!$B$6:$B$205=$B$94)*('Estimated Waste'!$C$6:$C$205=$B98)*('Estimated Waste'!$D$6:$D$205=$B$45),'Estimated Waste'!M$6:M$205,0))+SUM(IF(('Estimated Waste'!$B$6:$B$205=$B$94)*('Estimated Waste'!$C$6:$C$205=$B98)*('Estimated Waste'!$D$6:$D$205=$B$44),'Estimated Waste'!S$6:S$205,0))</f>
        <v>0</v>
      </c>
      <c r="Q98" s="251">
        <f t="array" ref="Q98">SUM(IF(('Estimated Waste'!$B$6:$B$205=$B$94)*('Estimated Waste'!$C$6:$C$205=$B98)*('Estimated Waste'!$D$6:$D$205=$B$45),'Estimated Waste'!N$6:N$205,0))+SUM(IF(('Estimated Waste'!$B$6:$B$205=$B$94)*('Estimated Waste'!$C$6:$C$205=$B98)*('Estimated Waste'!$D$6:$D$205=$B$44),'Estimated Waste'!T$6:T$205,0))</f>
        <v>0</v>
      </c>
      <c r="R98" s="190">
        <f t="array" ref="R98">SUM(IF(('Estimated Waste'!$B$6:$B$205=$B$94)*('Estimated Waste'!$C$6:$C$205=$B98)*('Estimated Waste'!$D$6:$D$205=$B$44),'Estimated Waste'!M$6:M$205,0))-SUM(IF(('Estimated Waste'!$B$6:$B$205=$B$94)*('Estimated Waste'!$C$6:$C$205=$B98)*('Estimated Waste'!$D$6:$D$205=$B$44),'Estimated Waste'!S$6:S$205,0))</f>
        <v>0</v>
      </c>
      <c r="S98" s="190">
        <f t="array" ref="S98">SUM(IF(('Estimated Waste'!$B$6:$B$205=$B$94)*('Estimated Waste'!$C$6:$C$205=$B98)*('Estimated Waste'!$D$6:$D$205=$B$44),'Estimated Waste'!N$6:N$205,0))-SUM(IF(('Estimated Waste'!$B$6:$B$205=$B$94)*('Estimated Waste'!$C$6:$C$205=$B98)*('Estimated Waste'!$D$6:$D$205=$B$44),'Estimated Waste'!T$6:T$205,0))</f>
        <v>0</v>
      </c>
      <c r="X98" s="100">
        <f t="shared" si="20"/>
        <v>0</v>
      </c>
      <c r="Y98" s="99">
        <f t="shared" si="21"/>
        <v>0</v>
      </c>
      <c r="Z98" s="100">
        <f t="shared" si="22"/>
        <v>0</v>
      </c>
      <c r="AA98" s="99">
        <f t="shared" si="23"/>
        <v>0</v>
      </c>
      <c r="AB98" s="100">
        <f t="shared" si="24"/>
        <v>0</v>
      </c>
      <c r="AC98" s="99">
        <f t="shared" si="25"/>
        <v>0</v>
      </c>
      <c r="AE98" s="252">
        <f t="array" ref="AE98">SUM(IF(('Actual Waste'!$C$7:$C$206=$B$94)*('Actual Waste'!$D$7:$D$206=$B98),'Actual Waste'!U$7:U$206,0))</f>
        <v>0</v>
      </c>
      <c r="AF98" s="252">
        <f t="array" ref="AF98">SUM(IF(('Actual Waste'!$C$7:$C$206=$B$94)*('Actual Waste'!$D$7:$D$206=$B98),'Actual Waste'!V$7:V$206,0))</f>
        <v>0</v>
      </c>
      <c r="AG98" s="99"/>
      <c r="AH98" s="252">
        <f t="array" ref="AH98">SUM(IF(('Actual Waste'!$C$7:$C$206=$B$94)*('Actual Waste'!$D$7:$D$206=$B98)*('Actual Waste'!$G$7:$G$206=$B$42),'Actual Waste'!U$7:U$206,0))</f>
        <v>0</v>
      </c>
      <c r="AI98" s="252">
        <f t="array" ref="AI98">SUM(IF(('Actual Waste'!$C$7:$C$206=$B$94)*('Actual Waste'!$D$7:$D$206=$B98)*('Actual Waste'!$G$7:$G$206=$B$42),'Actual Waste'!V$7:V$206,0))</f>
        <v>0</v>
      </c>
      <c r="AJ98" s="252">
        <f t="array" ref="AJ98">SUM(IF(('Actual Waste'!$C$7:$C$206=$B$94)*('Actual Waste'!$D$7:$D$206=$B98)*('Actual Waste'!$G$7:$G$206=$B$43),'Actual Waste'!U$7:U$206,0))</f>
        <v>0</v>
      </c>
      <c r="AK98" s="252">
        <f t="array" ref="AK98">SUM(IF(('Actual Waste'!$C$7:$C$206=$B$94)*('Actual Waste'!$D$7:$D$206=$B98)*('Actual Waste'!$G$7:$G$206=$B$43),'Actual Waste'!V$7:V$206,0))</f>
        <v>0</v>
      </c>
      <c r="AM98" s="252">
        <f t="array" ref="AM98">SUM(IF(('Actual Waste'!$C$7:$C$206=$B$94)*('Actual Waste'!$D$7:$D$206=$B98)*('Actual Waste'!$G$7:$G$206=$B$45),'Actual Waste'!U$7:U$206,0))+SUM(IF(('Actual Waste'!$C$7:$C$206=$B$94)*('Actual Waste'!$D$7:$D$206=$B98)*('Actual Waste'!$G$7:$G$206=$B$44),'Actual Waste'!W$7:W$206,0))</f>
        <v>0</v>
      </c>
      <c r="AN98" s="252">
        <f t="array" ref="AN98">SUM(IF(('Actual Waste'!$C$7:$C$206=$B$94)*('Actual Waste'!$D$7:$D$206=$B98)*('Actual Waste'!$G$7:$G$206=$B$45),'Actual Waste'!V$7:V$206,0))+SUM(IF(('Actual Waste'!$C$7:$C$206=$B$94)*('Actual Waste'!$D$7:$D$206=$B98)*('Actual Waste'!$G$7:$G$206=$B$44),'Actual Waste'!X$7:X$206,0))</f>
        <v>0</v>
      </c>
      <c r="AO98" s="252">
        <f t="array" ref="AO98">SUM(IF(('Actual Waste'!$C$7:$C$206=$B$94)*('Actual Waste'!$D$7:$D$206=$B98)*('Actual Waste'!$G$7:$G$206=$B$44),'Actual Waste'!U$7:U$206,0))-SUM(IF(('Actual Waste'!$C$7:$C$206=$B$94)*('Actual Waste'!$D$7:$D$206=$B98)*('Actual Waste'!$G$7:$G$206=$B$44),'Actual Waste'!W$7:W$206,0))</f>
        <v>0</v>
      </c>
      <c r="AP98" s="252">
        <f t="array" ref="AP98">SUM(IF(('Actual Waste'!$C$7:$C$206=$B$94)*('Actual Waste'!$D$7:$D$206=$B98)*('Actual Waste'!$G$7:$G$206=$B$44),'Actual Waste'!V$7:V$206,0))-SUM(IF(('Actual Waste'!$C$7:$C$206=$B$94)*('Actual Waste'!$D$7:$D$206=$B98)*('Actual Waste'!$G$7:$G$206=$B$44),'Actual Waste'!X$7:X$206,0))</f>
        <v>0</v>
      </c>
      <c r="AR98" s="100"/>
      <c r="AS98" s="99"/>
      <c r="AT98" s="100"/>
      <c r="AU98" s="99"/>
      <c r="AV98" s="100"/>
      <c r="AW98" s="99"/>
    </row>
    <row r="99" spans="2:49" x14ac:dyDescent="0.35">
      <c r="B99" s="31" t="str">
        <f t="shared" si="19"/>
        <v>Asbestos insulation (17 06 01*)</v>
      </c>
      <c r="C99" s="35"/>
      <c r="D99" s="35"/>
      <c r="E99" s="32">
        <f t="array" ref="E99">SUM(IF(('Estimated Waste'!$B$6:$B$205=$B$94)*('Estimated Waste'!$C$6:$C$205=$B99),'Estimated Waste'!M$6:M$205,0))</f>
        <v>0</v>
      </c>
      <c r="F99" s="219">
        <f t="array" ref="F99">SUM(IF(('Estimated Waste'!$B$6:$B$205=$B$94)*('Estimated Waste'!$C$6:$C$205=$B99),'Estimated Waste'!N$6:N$205,0))</f>
        <v>0</v>
      </c>
      <c r="G99" s="35"/>
      <c r="H99" s="256">
        <f t="shared" si="26"/>
        <v>0</v>
      </c>
      <c r="I99" s="249">
        <f t="shared" si="27"/>
        <v>0</v>
      </c>
      <c r="J99" s="99"/>
      <c r="K99" s="18">
        <f t="array" ref="K99">SUM(IF(('Estimated Waste'!$B$6:$B$205=$B$94)*('Estimated Waste'!$C$6:$C$205=$B99)*('Estimated Waste'!$D$6:$D$205=$B$42),'Estimated Waste'!M$6:M$205,0))</f>
        <v>0</v>
      </c>
      <c r="L99" s="18">
        <f t="array" ref="L99">SUM(IF(('Estimated Waste'!$B$6:$B$205=$B$94)*('Estimated Waste'!$C$6:$C$205=$B99)*('Estimated Waste'!$D$6:$D$205=$B$42),'Estimated Waste'!N$6:N$205,0))</f>
        <v>0</v>
      </c>
      <c r="M99" s="18">
        <f t="array" ref="M99">SUM(IF(('Estimated Waste'!$B$6:$B$205=$B$94)*('Estimated Waste'!$C$6:$C$205=$B99)*('Estimated Waste'!$D$6:$D$205=$B$43),'Estimated Waste'!M$6:M$205,0))</f>
        <v>0</v>
      </c>
      <c r="N99" s="18">
        <f t="array" ref="N99">SUM(IF(('Estimated Waste'!$B$6:$B$205=$B$94)*('Estimated Waste'!$C$6:$C$205=$B99)*('Estimated Waste'!$D$6:$D$205=$B$43),'Estimated Waste'!N$6:N$205,0))</f>
        <v>0</v>
      </c>
      <c r="O99" s="250"/>
      <c r="P99" s="251">
        <f t="array" ref="P99">SUM(IF(('Estimated Waste'!$B$6:$B$205=$B$94)*('Estimated Waste'!$C$6:$C$205=$B99)*('Estimated Waste'!$D$6:$D$205=$B$45),'Estimated Waste'!M$6:M$205,0))+SUM(IF(('Estimated Waste'!$B$6:$B$205=$B$94)*('Estimated Waste'!$C$6:$C$205=$B99)*('Estimated Waste'!$D$6:$D$205=$B$44),'Estimated Waste'!S$6:S$205,0))</f>
        <v>0</v>
      </c>
      <c r="Q99" s="251">
        <f t="array" ref="Q99">SUM(IF(('Estimated Waste'!$B$6:$B$205=$B$94)*('Estimated Waste'!$C$6:$C$205=$B99)*('Estimated Waste'!$D$6:$D$205=$B$45),'Estimated Waste'!N$6:N$205,0))+SUM(IF(('Estimated Waste'!$B$6:$B$205=$B$94)*('Estimated Waste'!$C$6:$C$205=$B99)*('Estimated Waste'!$D$6:$D$205=$B$44),'Estimated Waste'!T$6:T$205,0))</f>
        <v>0</v>
      </c>
      <c r="R99" s="190">
        <f t="array" ref="R99">SUM(IF(('Estimated Waste'!$B$6:$B$205=$B$94)*('Estimated Waste'!$C$6:$C$205=$B99)*('Estimated Waste'!$D$6:$D$205=$B$44),'Estimated Waste'!M$6:M$205,0))-SUM(IF(('Estimated Waste'!$B$6:$B$205=$B$94)*('Estimated Waste'!$C$6:$C$205=$B99)*('Estimated Waste'!$D$6:$D$205=$B$44),'Estimated Waste'!S$6:S$205,0))</f>
        <v>0</v>
      </c>
      <c r="S99" s="190">
        <f t="array" ref="S99">SUM(IF(('Estimated Waste'!$B$6:$B$205=$B$94)*('Estimated Waste'!$C$6:$C$205=$B99)*('Estimated Waste'!$D$6:$D$205=$B$44),'Estimated Waste'!N$6:N$205,0))-SUM(IF(('Estimated Waste'!$B$6:$B$205=$B$94)*('Estimated Waste'!$C$6:$C$205=$B99)*('Estimated Waste'!$D$6:$D$205=$B$44),'Estimated Waste'!T$6:T$205,0))</f>
        <v>0</v>
      </c>
      <c r="X99" s="100">
        <f t="shared" si="20"/>
        <v>0</v>
      </c>
      <c r="Y99" s="99">
        <f t="shared" si="21"/>
        <v>0</v>
      </c>
      <c r="Z99" s="100">
        <f t="shared" si="22"/>
        <v>0</v>
      </c>
      <c r="AA99" s="99">
        <f t="shared" si="23"/>
        <v>0</v>
      </c>
      <c r="AB99" s="100">
        <f t="shared" si="24"/>
        <v>0</v>
      </c>
      <c r="AC99" s="99">
        <f t="shared" si="25"/>
        <v>0</v>
      </c>
      <c r="AE99" s="252">
        <f t="array" ref="AE99">SUM(IF(('Actual Waste'!$C$7:$C$206=$B$94)*('Actual Waste'!$D$7:$D$206=$B99),'Actual Waste'!U$7:U$206,0))</f>
        <v>0</v>
      </c>
      <c r="AF99" s="252">
        <f t="array" ref="AF99">SUM(IF(('Actual Waste'!$C$7:$C$206=$B$94)*('Actual Waste'!$D$7:$D$206=$B99),'Actual Waste'!V$7:V$206,0))</f>
        <v>0</v>
      </c>
      <c r="AG99" s="99"/>
      <c r="AH99" s="252">
        <f t="array" ref="AH99">SUM(IF(('Actual Waste'!$C$7:$C$206=$B$94)*('Actual Waste'!$D$7:$D$206=$B99)*('Actual Waste'!$G$7:$G$206=$B$42),'Actual Waste'!U$7:U$206,0))</f>
        <v>0</v>
      </c>
      <c r="AI99" s="252">
        <f t="array" ref="AI99">SUM(IF(('Actual Waste'!$C$7:$C$206=$B$94)*('Actual Waste'!$D$7:$D$206=$B99)*('Actual Waste'!$G$7:$G$206=$B$42),'Actual Waste'!V$7:V$206,0))</f>
        <v>0</v>
      </c>
      <c r="AJ99" s="252">
        <f t="array" ref="AJ99">SUM(IF(('Actual Waste'!$C$7:$C$206=$B$94)*('Actual Waste'!$D$7:$D$206=$B99)*('Actual Waste'!$G$7:$G$206=$B$43),'Actual Waste'!U$7:U$206,0))</f>
        <v>0</v>
      </c>
      <c r="AK99" s="252">
        <f t="array" ref="AK99">SUM(IF(('Actual Waste'!$C$7:$C$206=$B$94)*('Actual Waste'!$D$7:$D$206=$B99)*('Actual Waste'!$G$7:$G$206=$B$43),'Actual Waste'!V$7:V$206,0))</f>
        <v>0</v>
      </c>
      <c r="AM99" s="252">
        <f t="array" ref="AM99">SUM(IF(('Actual Waste'!$C$7:$C$206=$B$94)*('Actual Waste'!$D$7:$D$206=$B99)*('Actual Waste'!$G$7:$G$206=$B$45),'Actual Waste'!U$7:U$206,0))+SUM(IF(('Actual Waste'!$C$7:$C$206=$B$94)*('Actual Waste'!$D$7:$D$206=$B99)*('Actual Waste'!$G$7:$G$206=$B$44),'Actual Waste'!W$7:W$206,0))</f>
        <v>0</v>
      </c>
      <c r="AN99" s="252">
        <f t="array" ref="AN99">SUM(IF(('Actual Waste'!$C$7:$C$206=$B$94)*('Actual Waste'!$D$7:$D$206=$B99)*('Actual Waste'!$G$7:$G$206=$B$45),'Actual Waste'!V$7:V$206,0))+SUM(IF(('Actual Waste'!$C$7:$C$206=$B$94)*('Actual Waste'!$D$7:$D$206=$B99)*('Actual Waste'!$G$7:$G$206=$B$44),'Actual Waste'!X$7:X$206,0))</f>
        <v>0</v>
      </c>
      <c r="AO99" s="252">
        <f t="array" ref="AO99">SUM(IF(('Actual Waste'!$C$7:$C$206=$B$94)*('Actual Waste'!$D$7:$D$206=$B99)*('Actual Waste'!$G$7:$G$206=$B$44),'Actual Waste'!U$7:U$206,0))-SUM(IF(('Actual Waste'!$C$7:$C$206=$B$94)*('Actual Waste'!$D$7:$D$206=$B99)*('Actual Waste'!$G$7:$G$206=$B$44),'Actual Waste'!W$7:W$206,0))</f>
        <v>0</v>
      </c>
      <c r="AP99" s="252">
        <f t="array" ref="AP99">SUM(IF(('Actual Waste'!$C$7:$C$206=$B$94)*('Actual Waste'!$D$7:$D$206=$B99)*('Actual Waste'!$G$7:$G$206=$B$44),'Actual Waste'!V$7:V$206,0))-SUM(IF(('Actual Waste'!$C$7:$C$206=$B$94)*('Actual Waste'!$D$7:$D$206=$B99)*('Actual Waste'!$G$7:$G$206=$B$44),'Actual Waste'!X$7:X$206,0))</f>
        <v>0</v>
      </c>
      <c r="AR99" s="100"/>
      <c r="AS99" s="99"/>
      <c r="AT99" s="100"/>
      <c r="AU99" s="99"/>
      <c r="AV99" s="100"/>
      <c r="AW99" s="99"/>
    </row>
    <row r="100" spans="2:49" x14ac:dyDescent="0.35">
      <c r="B100" s="31" t="str">
        <f t="shared" si="19"/>
        <v>Asphalt (17 03 02)</v>
      </c>
      <c r="C100" s="35"/>
      <c r="D100" s="35"/>
      <c r="E100" s="32">
        <f t="array" ref="E100">SUM(IF(('Estimated Waste'!$B$6:$B$205=$B$94)*('Estimated Waste'!$C$6:$C$205=$B100),'Estimated Waste'!M$6:M$205,0))</f>
        <v>0</v>
      </c>
      <c r="F100" s="219">
        <f t="array" ref="F100">SUM(IF(('Estimated Waste'!$B$6:$B$205=$B$94)*('Estimated Waste'!$C$6:$C$205=$B100),'Estimated Waste'!N$6:N$205,0))</f>
        <v>0</v>
      </c>
      <c r="G100" s="35"/>
      <c r="H100" s="256">
        <f>E100</f>
        <v>0</v>
      </c>
      <c r="I100" s="249">
        <f>F100</f>
        <v>0</v>
      </c>
      <c r="J100" s="99"/>
      <c r="K100" s="18">
        <f t="array" ref="K100">SUM(IF(('Estimated Waste'!$B$6:$B$205=$B$94)*('Estimated Waste'!$C$6:$C$205=$B100)*('Estimated Waste'!$D$6:$D$205=$B$42),'Estimated Waste'!M$6:M$205,0))</f>
        <v>0</v>
      </c>
      <c r="L100" s="18">
        <f t="array" ref="L100">SUM(IF(('Estimated Waste'!$B$6:$B$205=$B$94)*('Estimated Waste'!$C$6:$C$205=$B100)*('Estimated Waste'!$D$6:$D$205=$B$42),'Estimated Waste'!N$6:N$205,0))</f>
        <v>0</v>
      </c>
      <c r="M100" s="18">
        <f t="array" ref="M100">SUM(IF(('Estimated Waste'!$B$6:$B$205=$B$94)*('Estimated Waste'!$C$6:$C$205=$B100)*('Estimated Waste'!$D$6:$D$205=$B$43),'Estimated Waste'!M$6:M$205,0))</f>
        <v>0</v>
      </c>
      <c r="N100" s="18">
        <f t="array" ref="N100">SUM(IF(('Estimated Waste'!$B$6:$B$205=$B$94)*('Estimated Waste'!$C$6:$C$205=$B100)*('Estimated Waste'!$D$6:$D$205=$B$43),'Estimated Waste'!N$6:N$205,0))</f>
        <v>0</v>
      </c>
      <c r="O100" s="250"/>
      <c r="P100" s="251">
        <f t="array" ref="P100">SUM(IF(('Estimated Waste'!$B$6:$B$205=$B$94)*('Estimated Waste'!$C$6:$C$205=$B100)*('Estimated Waste'!$D$6:$D$205=$B$45),'Estimated Waste'!M$6:M$205,0))+SUM(IF(('Estimated Waste'!$B$6:$B$205=$B$94)*('Estimated Waste'!$C$6:$C$205=$B100)*('Estimated Waste'!$D$6:$D$205=$B$44),'Estimated Waste'!S$6:S$205,0))</f>
        <v>0</v>
      </c>
      <c r="Q100" s="251">
        <f t="array" ref="Q100">SUM(IF(('Estimated Waste'!$B$6:$B$205=$B$94)*('Estimated Waste'!$C$6:$C$205=$B100)*('Estimated Waste'!$D$6:$D$205=$B$45),'Estimated Waste'!N$6:N$205,0))+SUM(IF(('Estimated Waste'!$B$6:$B$205=$B$94)*('Estimated Waste'!$C$6:$C$205=$B100)*('Estimated Waste'!$D$6:$D$205=$B$44),'Estimated Waste'!T$6:T$205,0))</f>
        <v>0</v>
      </c>
      <c r="R100" s="190">
        <f t="array" ref="R100">SUM(IF(('Estimated Waste'!$B$6:$B$205=$B$94)*('Estimated Waste'!$C$6:$C$205=$B100)*('Estimated Waste'!$D$6:$D$205=$B$44),'Estimated Waste'!M$6:M$205,0))-SUM(IF(('Estimated Waste'!$B$6:$B$205=$B$94)*('Estimated Waste'!$C$6:$C$205=$B100)*('Estimated Waste'!$D$6:$D$205=$B$44),'Estimated Waste'!S$6:S$205,0))</f>
        <v>0</v>
      </c>
      <c r="S100" s="190">
        <f t="array" ref="S100">SUM(IF(('Estimated Waste'!$B$6:$B$205=$B$94)*('Estimated Waste'!$C$6:$C$205=$B100)*('Estimated Waste'!$D$6:$D$205=$B$44),'Estimated Waste'!N$6:N$205,0))-SUM(IF(('Estimated Waste'!$B$6:$B$205=$B$94)*('Estimated Waste'!$C$6:$C$205=$B100)*('Estimated Waste'!$D$6:$D$205=$B$44),'Estimated Waste'!T$6:T$205,0))</f>
        <v>0</v>
      </c>
      <c r="X100" s="100">
        <f t="shared" si="20"/>
        <v>0</v>
      </c>
      <c r="Y100" s="99">
        <f t="shared" si="21"/>
        <v>0</v>
      </c>
      <c r="Z100" s="100">
        <f t="shared" si="22"/>
        <v>0</v>
      </c>
      <c r="AA100" s="99">
        <f t="shared" si="23"/>
        <v>0</v>
      </c>
      <c r="AB100" s="100">
        <f t="shared" si="24"/>
        <v>0</v>
      </c>
      <c r="AC100" s="99">
        <f t="shared" si="25"/>
        <v>0</v>
      </c>
      <c r="AE100" s="252">
        <f t="array" ref="AE100">SUM(IF(('Actual Waste'!$C$7:$C$206=$B$94)*('Actual Waste'!$D$7:$D$206=$B100),'Actual Waste'!U$7:U$206,0))</f>
        <v>0</v>
      </c>
      <c r="AF100" s="252">
        <f t="array" ref="AF100">SUM(IF(('Actual Waste'!$C$7:$C$206=$B$94)*('Actual Waste'!$D$7:$D$206=$B100),'Actual Waste'!V$7:V$206,0))</f>
        <v>0</v>
      </c>
      <c r="AG100" s="99"/>
      <c r="AH100" s="252">
        <f t="array" ref="AH100">SUM(IF(('Actual Waste'!$C$7:$C$206=$B$94)*('Actual Waste'!$D$7:$D$206=$B100)*('Actual Waste'!$G$7:$G$206=$B$42),'Actual Waste'!U$7:U$206,0))</f>
        <v>0</v>
      </c>
      <c r="AI100" s="252">
        <f t="array" ref="AI100">SUM(IF(('Actual Waste'!$C$7:$C$206=$B$94)*('Actual Waste'!$D$7:$D$206=$B100)*('Actual Waste'!$G$7:$G$206=$B$42),'Actual Waste'!V$7:V$206,0))</f>
        <v>0</v>
      </c>
      <c r="AJ100" s="252">
        <f t="array" ref="AJ100">SUM(IF(('Actual Waste'!$C$7:$C$206=$B$94)*('Actual Waste'!$D$7:$D$206=$B100)*('Actual Waste'!$G$7:$G$206=$B$43),'Actual Waste'!U$7:U$206,0))</f>
        <v>0</v>
      </c>
      <c r="AK100" s="252">
        <f t="array" ref="AK100">SUM(IF(('Actual Waste'!$C$7:$C$206=$B$94)*('Actual Waste'!$D$7:$D$206=$B100)*('Actual Waste'!$G$7:$G$206=$B$43),'Actual Waste'!V$7:V$206,0))</f>
        <v>0</v>
      </c>
      <c r="AM100" s="252">
        <f t="array" ref="AM100">SUM(IF(('Actual Waste'!$C$7:$C$206=$B$94)*('Actual Waste'!$D$7:$D$206=$B100)*('Actual Waste'!$G$7:$G$206=$B$45),'Actual Waste'!U$7:U$206,0))+SUM(IF(('Actual Waste'!$C$7:$C$206=$B$94)*('Actual Waste'!$D$7:$D$206=$B100)*('Actual Waste'!$G$7:$G$206=$B$44),'Actual Waste'!W$7:W$206,0))</f>
        <v>0</v>
      </c>
      <c r="AN100" s="252">
        <f t="array" ref="AN100">SUM(IF(('Actual Waste'!$C$7:$C$206=$B$94)*('Actual Waste'!$D$7:$D$206=$B100)*('Actual Waste'!$G$7:$G$206=$B$45),'Actual Waste'!V$7:V$206,0))+SUM(IF(('Actual Waste'!$C$7:$C$206=$B$94)*('Actual Waste'!$D$7:$D$206=$B100)*('Actual Waste'!$G$7:$G$206=$B$44),'Actual Waste'!X$7:X$206,0))</f>
        <v>0</v>
      </c>
      <c r="AO100" s="252">
        <f t="array" ref="AO100">SUM(IF(('Actual Waste'!$C$7:$C$206=$B$94)*('Actual Waste'!$D$7:$D$206=$B100)*('Actual Waste'!$G$7:$G$206=$B$44),'Actual Waste'!U$7:U$206,0))-SUM(IF(('Actual Waste'!$C$7:$C$206=$B$94)*('Actual Waste'!$D$7:$D$206=$B100)*('Actual Waste'!$G$7:$G$206=$B$44),'Actual Waste'!W$7:W$206,0))</f>
        <v>0</v>
      </c>
      <c r="AP100" s="252">
        <f t="array" ref="AP100">SUM(IF(('Actual Waste'!$C$7:$C$206=$B$94)*('Actual Waste'!$D$7:$D$206=$B100)*('Actual Waste'!$G$7:$G$206=$B$44),'Actual Waste'!V$7:V$206,0))-SUM(IF(('Actual Waste'!$C$7:$C$206=$B$94)*('Actual Waste'!$D$7:$D$206=$B100)*('Actual Waste'!$G$7:$G$206=$B$44),'Actual Waste'!X$7:X$206,0))</f>
        <v>0</v>
      </c>
      <c r="AR100" s="100"/>
      <c r="AS100" s="99"/>
      <c r="AT100" s="100"/>
      <c r="AU100" s="99"/>
      <c r="AV100" s="100"/>
      <c r="AW100" s="99"/>
    </row>
    <row r="101" spans="2:49" x14ac:dyDescent="0.35">
      <c r="B101" s="31" t="str">
        <f t="shared" si="19"/>
        <v>Batteries (Hazardous) (20 01 33*)</v>
      </c>
      <c r="C101" s="35"/>
      <c r="D101" s="35"/>
      <c r="E101" s="32">
        <f t="array" ref="E101">SUM(IF(('Estimated Waste'!$B$6:$B$205=$B$94)*('Estimated Waste'!$C$6:$C$205=$B101),'Estimated Waste'!M$6:M$205,0))</f>
        <v>0</v>
      </c>
      <c r="F101" s="219">
        <f t="array" ref="F101">SUM(IF(('Estimated Waste'!$B$6:$B$205=$B$94)*('Estimated Waste'!$C$6:$C$205=$B101),'Estimated Waste'!N$6:N$205,0))</f>
        <v>0</v>
      </c>
      <c r="G101" s="35"/>
      <c r="H101" s="256">
        <f t="shared" si="26"/>
        <v>0</v>
      </c>
      <c r="I101" s="249">
        <f t="shared" si="27"/>
        <v>0</v>
      </c>
      <c r="J101" s="99"/>
      <c r="K101" s="18">
        <f t="array" ref="K101">SUM(IF(('Estimated Waste'!$B$6:$B$205=$B$94)*('Estimated Waste'!$C$6:$C$205=$B101)*('Estimated Waste'!$D$6:$D$205=$B$42),'Estimated Waste'!M$6:M$205,0))</f>
        <v>0</v>
      </c>
      <c r="L101" s="18">
        <f t="array" ref="L101">SUM(IF(('Estimated Waste'!$B$6:$B$205=$B$94)*('Estimated Waste'!$C$6:$C$205=$B101)*('Estimated Waste'!$D$6:$D$205=$B$42),'Estimated Waste'!N$6:N$205,0))</f>
        <v>0</v>
      </c>
      <c r="M101" s="18">
        <f t="array" ref="M101">SUM(IF(('Estimated Waste'!$B$6:$B$205=$B$94)*('Estimated Waste'!$C$6:$C$205=$B101)*('Estimated Waste'!$D$6:$D$205=$B$43),'Estimated Waste'!M$6:M$205,0))</f>
        <v>0</v>
      </c>
      <c r="N101" s="18">
        <f t="array" ref="N101">SUM(IF(('Estimated Waste'!$B$6:$B$205=$B$94)*('Estimated Waste'!$C$6:$C$205=$B101)*('Estimated Waste'!$D$6:$D$205=$B$43),'Estimated Waste'!N$6:N$205,0))</f>
        <v>0</v>
      </c>
      <c r="O101" s="250"/>
      <c r="P101" s="251">
        <f t="array" ref="P101">SUM(IF(('Estimated Waste'!$B$6:$B$205=$B$94)*('Estimated Waste'!$C$6:$C$205=$B101)*('Estimated Waste'!$D$6:$D$205=$B$45),'Estimated Waste'!M$6:M$205,0))+SUM(IF(('Estimated Waste'!$B$6:$B$205=$B$94)*('Estimated Waste'!$C$6:$C$205=$B101)*('Estimated Waste'!$D$6:$D$205=$B$44),'Estimated Waste'!S$6:S$205,0))</f>
        <v>0</v>
      </c>
      <c r="Q101" s="251">
        <f t="array" ref="Q101">SUM(IF(('Estimated Waste'!$B$6:$B$205=$B$94)*('Estimated Waste'!$C$6:$C$205=$B101)*('Estimated Waste'!$D$6:$D$205=$B$45),'Estimated Waste'!N$6:N$205,0))+SUM(IF(('Estimated Waste'!$B$6:$B$205=$B$94)*('Estimated Waste'!$C$6:$C$205=$B101)*('Estimated Waste'!$D$6:$D$205=$B$44),'Estimated Waste'!T$6:T$205,0))</f>
        <v>0</v>
      </c>
      <c r="R101" s="190">
        <f t="array" ref="R101">SUM(IF(('Estimated Waste'!$B$6:$B$205=$B$94)*('Estimated Waste'!$C$6:$C$205=$B101)*('Estimated Waste'!$D$6:$D$205=$B$44),'Estimated Waste'!M$6:M$205,0))-SUM(IF(('Estimated Waste'!$B$6:$B$205=$B$94)*('Estimated Waste'!$C$6:$C$205=$B101)*('Estimated Waste'!$D$6:$D$205=$B$44),'Estimated Waste'!S$6:S$205,0))</f>
        <v>0</v>
      </c>
      <c r="S101" s="190">
        <f t="array" ref="S101">SUM(IF(('Estimated Waste'!$B$6:$B$205=$B$94)*('Estimated Waste'!$C$6:$C$205=$B101)*('Estimated Waste'!$D$6:$D$205=$B$44),'Estimated Waste'!N$6:N$205,0))-SUM(IF(('Estimated Waste'!$B$6:$B$205=$B$94)*('Estimated Waste'!$C$6:$C$205=$B101)*('Estimated Waste'!$D$6:$D$205=$B$44),'Estimated Waste'!T$6:T$205,0))</f>
        <v>0</v>
      </c>
      <c r="X101" s="100">
        <f t="shared" si="20"/>
        <v>0</v>
      </c>
      <c r="Y101" s="99">
        <f t="shared" si="21"/>
        <v>0</v>
      </c>
      <c r="Z101" s="100">
        <f t="shared" si="22"/>
        <v>0</v>
      </c>
      <c r="AA101" s="99">
        <f t="shared" si="23"/>
        <v>0</v>
      </c>
      <c r="AB101" s="100">
        <f t="shared" si="24"/>
        <v>0</v>
      </c>
      <c r="AC101" s="99">
        <f t="shared" si="25"/>
        <v>0</v>
      </c>
      <c r="AE101" s="252">
        <f t="array" ref="AE101">SUM(IF(('Actual Waste'!$C$7:$C$206=$B$94)*('Actual Waste'!$D$7:$D$206=$B101),'Actual Waste'!U$7:U$206,0))</f>
        <v>0</v>
      </c>
      <c r="AF101" s="252">
        <f t="array" ref="AF101">SUM(IF(('Actual Waste'!$C$7:$C$206=$B$94)*('Actual Waste'!$D$7:$D$206=$B101),'Actual Waste'!V$7:V$206,0))</f>
        <v>0</v>
      </c>
      <c r="AG101" s="99"/>
      <c r="AH101" s="252">
        <f t="array" ref="AH101">SUM(IF(('Actual Waste'!$C$7:$C$206=$B$94)*('Actual Waste'!$D$7:$D$206=$B101)*('Actual Waste'!$G$7:$G$206=$B$42),'Actual Waste'!U$7:U$206,0))</f>
        <v>0</v>
      </c>
      <c r="AI101" s="252">
        <f t="array" ref="AI101">SUM(IF(('Actual Waste'!$C$7:$C$206=$B$94)*('Actual Waste'!$D$7:$D$206=$B101)*('Actual Waste'!$G$7:$G$206=$B$42),'Actual Waste'!V$7:V$206,0))</f>
        <v>0</v>
      </c>
      <c r="AJ101" s="252">
        <f t="array" ref="AJ101">SUM(IF(('Actual Waste'!$C$7:$C$206=$B$94)*('Actual Waste'!$D$7:$D$206=$B101)*('Actual Waste'!$G$7:$G$206=$B$43),'Actual Waste'!U$7:U$206,0))</f>
        <v>0</v>
      </c>
      <c r="AK101" s="252">
        <f t="array" ref="AK101">SUM(IF(('Actual Waste'!$C$7:$C$206=$B$94)*('Actual Waste'!$D$7:$D$206=$B101)*('Actual Waste'!$G$7:$G$206=$B$43),'Actual Waste'!V$7:V$206,0))</f>
        <v>0</v>
      </c>
      <c r="AM101" s="252">
        <f t="array" ref="AM101">SUM(IF(('Actual Waste'!$C$7:$C$206=$B$94)*('Actual Waste'!$D$7:$D$206=$B101)*('Actual Waste'!$G$7:$G$206=$B$45),'Actual Waste'!U$7:U$206,0))+SUM(IF(('Actual Waste'!$C$7:$C$206=$B$94)*('Actual Waste'!$D$7:$D$206=$B101)*('Actual Waste'!$G$7:$G$206=$B$44),'Actual Waste'!W$7:W$206,0))</f>
        <v>0</v>
      </c>
      <c r="AN101" s="252">
        <f t="array" ref="AN101">SUM(IF(('Actual Waste'!$C$7:$C$206=$B$94)*('Actual Waste'!$D$7:$D$206=$B101)*('Actual Waste'!$G$7:$G$206=$B$45),'Actual Waste'!V$7:V$206,0))+SUM(IF(('Actual Waste'!$C$7:$C$206=$B$94)*('Actual Waste'!$D$7:$D$206=$B101)*('Actual Waste'!$G$7:$G$206=$B$44),'Actual Waste'!X$7:X$206,0))</f>
        <v>0</v>
      </c>
      <c r="AO101" s="252">
        <f t="array" ref="AO101">SUM(IF(('Actual Waste'!$C$7:$C$206=$B$94)*('Actual Waste'!$D$7:$D$206=$B101)*('Actual Waste'!$G$7:$G$206=$B$44),'Actual Waste'!U$7:U$206,0))-SUM(IF(('Actual Waste'!$C$7:$C$206=$B$94)*('Actual Waste'!$D$7:$D$206=$B101)*('Actual Waste'!$G$7:$G$206=$B$44),'Actual Waste'!W$7:W$206,0))</f>
        <v>0</v>
      </c>
      <c r="AP101" s="252">
        <f t="array" ref="AP101">SUM(IF(('Actual Waste'!$C$7:$C$206=$B$94)*('Actual Waste'!$D$7:$D$206=$B101)*('Actual Waste'!$G$7:$G$206=$B$44),'Actual Waste'!V$7:V$206,0))-SUM(IF(('Actual Waste'!$C$7:$C$206=$B$94)*('Actual Waste'!$D$7:$D$206=$B101)*('Actual Waste'!$G$7:$G$206=$B$44),'Actual Waste'!X$7:X$206,0))</f>
        <v>0</v>
      </c>
      <c r="AR101" s="100"/>
      <c r="AS101" s="99"/>
      <c r="AT101" s="100"/>
      <c r="AU101" s="99"/>
      <c r="AV101" s="100"/>
      <c r="AW101" s="99"/>
    </row>
    <row r="102" spans="2:49" x14ac:dyDescent="0.35">
      <c r="B102" s="31" t="str">
        <f t="shared" si="19"/>
        <v xml:space="preserve">Batteries (Non-hazardous) (20 01 04)    </v>
      </c>
      <c r="C102" s="35"/>
      <c r="D102" s="35"/>
      <c r="E102" s="32">
        <f t="array" ref="E102">SUM(IF(('Estimated Waste'!$B$6:$B$205=$B$94)*('Estimated Waste'!$C$6:$C$205=$B102),'Estimated Waste'!M$6:M$205,0))</f>
        <v>0</v>
      </c>
      <c r="F102" s="219">
        <f t="array" ref="F102">SUM(IF(('Estimated Waste'!$B$6:$B$205=$B$94)*('Estimated Waste'!$C$6:$C$205=$B102),'Estimated Waste'!N$6:N$205,0))</f>
        <v>0</v>
      </c>
      <c r="G102" s="35"/>
      <c r="H102" s="256">
        <f t="shared" si="26"/>
        <v>0</v>
      </c>
      <c r="I102" s="249">
        <f t="shared" si="27"/>
        <v>0</v>
      </c>
      <c r="J102" s="99"/>
      <c r="K102" s="18">
        <f t="array" ref="K102">SUM(IF(('Estimated Waste'!$B$6:$B$205=$B$94)*('Estimated Waste'!$C$6:$C$205=$B102)*('Estimated Waste'!$D$6:$D$205=$B$42),'Estimated Waste'!M$6:M$205,0))</f>
        <v>0</v>
      </c>
      <c r="L102" s="18">
        <f t="array" ref="L102">SUM(IF(('Estimated Waste'!$B$6:$B$205=$B$94)*('Estimated Waste'!$C$6:$C$205=$B102)*('Estimated Waste'!$D$6:$D$205=$B$42),'Estimated Waste'!N$6:N$205,0))</f>
        <v>0</v>
      </c>
      <c r="M102" s="18">
        <f t="array" ref="M102">SUM(IF(('Estimated Waste'!$B$6:$B$205=$B$94)*('Estimated Waste'!$C$6:$C$205=$B102)*('Estimated Waste'!$D$6:$D$205=$B$43),'Estimated Waste'!M$6:M$205,0))</f>
        <v>0</v>
      </c>
      <c r="N102" s="18">
        <f t="array" ref="N102">SUM(IF(('Estimated Waste'!$B$6:$B$205=$B$94)*('Estimated Waste'!$C$6:$C$205=$B102)*('Estimated Waste'!$D$6:$D$205=$B$43),'Estimated Waste'!N$6:N$205,0))</f>
        <v>0</v>
      </c>
      <c r="O102" s="250"/>
      <c r="P102" s="251">
        <f t="array" ref="P102">SUM(IF(('Estimated Waste'!$B$6:$B$205=$B$94)*('Estimated Waste'!$C$6:$C$205=$B102)*('Estimated Waste'!$D$6:$D$205=$B$45),'Estimated Waste'!M$6:M$205,0))+SUM(IF(('Estimated Waste'!$B$6:$B$205=$B$94)*('Estimated Waste'!$C$6:$C$205=$B102)*('Estimated Waste'!$D$6:$D$205=$B$44),'Estimated Waste'!S$6:S$205,0))</f>
        <v>0</v>
      </c>
      <c r="Q102" s="251">
        <f t="array" ref="Q102">SUM(IF(('Estimated Waste'!$B$6:$B$205=$B$94)*('Estimated Waste'!$C$6:$C$205=$B102)*('Estimated Waste'!$D$6:$D$205=$B$45),'Estimated Waste'!N$6:N$205,0))+SUM(IF(('Estimated Waste'!$B$6:$B$205=$B$94)*('Estimated Waste'!$C$6:$C$205=$B102)*('Estimated Waste'!$D$6:$D$205=$B$44),'Estimated Waste'!T$6:T$205,0))</f>
        <v>0</v>
      </c>
      <c r="R102" s="190">
        <f t="array" ref="R102">SUM(IF(('Estimated Waste'!$B$6:$B$205=$B$94)*('Estimated Waste'!$C$6:$C$205=$B102)*('Estimated Waste'!$D$6:$D$205=$B$44),'Estimated Waste'!M$6:M$205,0))-SUM(IF(('Estimated Waste'!$B$6:$B$205=$B$94)*('Estimated Waste'!$C$6:$C$205=$B102)*('Estimated Waste'!$D$6:$D$205=$B$44),'Estimated Waste'!S$6:S$205,0))</f>
        <v>0</v>
      </c>
      <c r="S102" s="190">
        <f t="array" ref="S102">SUM(IF(('Estimated Waste'!$B$6:$B$205=$B$94)*('Estimated Waste'!$C$6:$C$205=$B102)*('Estimated Waste'!$D$6:$D$205=$B$44),'Estimated Waste'!N$6:N$205,0))-SUM(IF(('Estimated Waste'!$B$6:$B$205=$B$94)*('Estimated Waste'!$C$6:$C$205=$B102)*('Estimated Waste'!$D$6:$D$205=$B$44),'Estimated Waste'!T$6:T$205,0))</f>
        <v>0</v>
      </c>
      <c r="X102" s="100">
        <f t="shared" si="20"/>
        <v>0</v>
      </c>
      <c r="Y102" s="99">
        <f t="shared" si="21"/>
        <v>0</v>
      </c>
      <c r="Z102" s="100">
        <f t="shared" si="22"/>
        <v>0</v>
      </c>
      <c r="AA102" s="99">
        <f t="shared" si="23"/>
        <v>0</v>
      </c>
      <c r="AB102" s="100">
        <f t="shared" si="24"/>
        <v>0</v>
      </c>
      <c r="AC102" s="99">
        <f t="shared" si="25"/>
        <v>0</v>
      </c>
      <c r="AE102" s="252">
        <f t="array" ref="AE102">SUM(IF(('Actual Waste'!$C$7:$C$206=$B$94)*('Actual Waste'!$D$7:$D$206=$B102),'Actual Waste'!U$7:U$206,0))</f>
        <v>0</v>
      </c>
      <c r="AF102" s="252">
        <f t="array" ref="AF102">SUM(IF(('Actual Waste'!$C$7:$C$206=$B$94)*('Actual Waste'!$D$7:$D$206=$B102),'Actual Waste'!V$7:V$206,0))</f>
        <v>0</v>
      </c>
      <c r="AG102" s="99"/>
      <c r="AH102" s="252">
        <f t="array" ref="AH102">SUM(IF(('Actual Waste'!$C$7:$C$206=$B$94)*('Actual Waste'!$D$7:$D$206=$B102)*('Actual Waste'!$G$7:$G$206=$B$42),'Actual Waste'!U$7:U$206,0))</f>
        <v>0</v>
      </c>
      <c r="AI102" s="252">
        <f t="array" ref="AI102">SUM(IF(('Actual Waste'!$C$7:$C$206=$B$94)*('Actual Waste'!$D$7:$D$206=$B102)*('Actual Waste'!$G$7:$G$206=$B$42),'Actual Waste'!V$7:V$206,0))</f>
        <v>0</v>
      </c>
      <c r="AJ102" s="252">
        <f t="array" ref="AJ102">SUM(IF(('Actual Waste'!$C$7:$C$206=$B$94)*('Actual Waste'!$D$7:$D$206=$B102)*('Actual Waste'!$G$7:$G$206=$B$43),'Actual Waste'!U$7:U$206,0))</f>
        <v>0</v>
      </c>
      <c r="AK102" s="252">
        <f t="array" ref="AK102">SUM(IF(('Actual Waste'!$C$7:$C$206=$B$94)*('Actual Waste'!$D$7:$D$206=$B102)*('Actual Waste'!$G$7:$G$206=$B$43),'Actual Waste'!V$7:V$206,0))</f>
        <v>0</v>
      </c>
      <c r="AM102" s="252">
        <f t="array" ref="AM102">SUM(IF(('Actual Waste'!$C$7:$C$206=$B$94)*('Actual Waste'!$D$7:$D$206=$B102)*('Actual Waste'!$G$7:$G$206=$B$45),'Actual Waste'!U$7:U$206,0))+SUM(IF(('Actual Waste'!$C$7:$C$206=$B$94)*('Actual Waste'!$D$7:$D$206=$B102)*('Actual Waste'!$G$7:$G$206=$B$44),'Actual Waste'!W$7:W$206,0))</f>
        <v>0</v>
      </c>
      <c r="AN102" s="252">
        <f t="array" ref="AN102">SUM(IF(('Actual Waste'!$C$7:$C$206=$B$94)*('Actual Waste'!$D$7:$D$206=$B102)*('Actual Waste'!$G$7:$G$206=$B$45),'Actual Waste'!V$7:V$206,0))+SUM(IF(('Actual Waste'!$C$7:$C$206=$B$94)*('Actual Waste'!$D$7:$D$206=$B102)*('Actual Waste'!$G$7:$G$206=$B$44),'Actual Waste'!X$7:X$206,0))</f>
        <v>0</v>
      </c>
      <c r="AO102" s="252">
        <f t="array" ref="AO102">SUM(IF(('Actual Waste'!$C$7:$C$206=$B$94)*('Actual Waste'!$D$7:$D$206=$B102)*('Actual Waste'!$G$7:$G$206=$B$44),'Actual Waste'!U$7:U$206,0))-SUM(IF(('Actual Waste'!$C$7:$C$206=$B$94)*('Actual Waste'!$D$7:$D$206=$B102)*('Actual Waste'!$G$7:$G$206=$B$44),'Actual Waste'!W$7:W$206,0))</f>
        <v>0</v>
      </c>
      <c r="AP102" s="252">
        <f t="array" ref="AP102">SUM(IF(('Actual Waste'!$C$7:$C$206=$B$94)*('Actual Waste'!$D$7:$D$206=$B102)*('Actual Waste'!$G$7:$G$206=$B$44),'Actual Waste'!V$7:V$206,0))-SUM(IF(('Actual Waste'!$C$7:$C$206=$B$94)*('Actual Waste'!$D$7:$D$206=$B102)*('Actual Waste'!$G$7:$G$206=$B$44),'Actual Waste'!X$7:X$206,0))</f>
        <v>0</v>
      </c>
      <c r="AR102" s="100"/>
      <c r="AS102" s="99"/>
      <c r="AT102" s="100"/>
      <c r="AU102" s="99"/>
      <c r="AV102" s="100"/>
      <c r="AW102" s="99"/>
    </row>
    <row r="103" spans="2:49" x14ac:dyDescent="0.35">
      <c r="B103" s="31" t="str">
        <f t="shared" si="19"/>
        <v>Biodegradable/garden waste (20 02 01)</v>
      </c>
      <c r="C103" s="35"/>
      <c r="D103" s="35"/>
      <c r="E103" s="32">
        <f t="array" ref="E103">SUM(IF(('Estimated Waste'!$B$6:$B$205=$B$94)*('Estimated Waste'!$C$6:$C$205=$B103),'Estimated Waste'!M$6:M$205,0))</f>
        <v>0</v>
      </c>
      <c r="F103" s="219">
        <f t="array" ref="F103">SUM(IF(('Estimated Waste'!$B$6:$B$205=$B$94)*('Estimated Waste'!$C$6:$C$205=$B103),'Estimated Waste'!N$6:N$205,0))</f>
        <v>0</v>
      </c>
      <c r="G103" s="35"/>
      <c r="H103" s="256">
        <f t="shared" si="26"/>
        <v>0</v>
      </c>
      <c r="I103" s="249">
        <f t="shared" si="27"/>
        <v>0</v>
      </c>
      <c r="J103" s="99"/>
      <c r="K103" s="18">
        <f t="array" ref="K103">SUM(IF(('Estimated Waste'!$B$6:$B$205=$B$94)*('Estimated Waste'!$C$6:$C$205=$B103)*('Estimated Waste'!$D$6:$D$205=$B$42),'Estimated Waste'!M$6:M$205,0))</f>
        <v>0</v>
      </c>
      <c r="L103" s="18">
        <f t="array" ref="L103">SUM(IF(('Estimated Waste'!$B$6:$B$205=$B$94)*('Estimated Waste'!$C$6:$C$205=$B103)*('Estimated Waste'!$D$6:$D$205=$B$42),'Estimated Waste'!N$6:N$205,0))</f>
        <v>0</v>
      </c>
      <c r="M103" s="18">
        <f t="array" ref="M103">SUM(IF(('Estimated Waste'!$B$6:$B$205=$B$94)*('Estimated Waste'!$C$6:$C$205=$B103)*('Estimated Waste'!$D$6:$D$205=$B$43),'Estimated Waste'!M$6:M$205,0))</f>
        <v>0</v>
      </c>
      <c r="N103" s="18">
        <f t="array" ref="N103">SUM(IF(('Estimated Waste'!$B$6:$B$205=$B$94)*('Estimated Waste'!$C$6:$C$205=$B103)*('Estimated Waste'!$D$6:$D$205=$B$43),'Estimated Waste'!N$6:N$205,0))</f>
        <v>0</v>
      </c>
      <c r="O103" s="250"/>
      <c r="P103" s="251">
        <f t="array" ref="P103">SUM(IF(('Estimated Waste'!$B$6:$B$205=$B$94)*('Estimated Waste'!$C$6:$C$205=$B103)*('Estimated Waste'!$D$6:$D$205=$B$45),'Estimated Waste'!M$6:M$205,0))+SUM(IF(('Estimated Waste'!$B$6:$B$205=$B$94)*('Estimated Waste'!$C$6:$C$205=$B103)*('Estimated Waste'!$D$6:$D$205=$B$44),'Estimated Waste'!S$6:S$205,0))</f>
        <v>0</v>
      </c>
      <c r="Q103" s="251">
        <f t="array" ref="Q103">SUM(IF(('Estimated Waste'!$B$6:$B$205=$B$94)*('Estimated Waste'!$C$6:$C$205=$B103)*('Estimated Waste'!$D$6:$D$205=$B$45),'Estimated Waste'!N$6:N$205,0))+SUM(IF(('Estimated Waste'!$B$6:$B$205=$B$94)*('Estimated Waste'!$C$6:$C$205=$B103)*('Estimated Waste'!$D$6:$D$205=$B$44),'Estimated Waste'!T$6:T$205,0))</f>
        <v>0</v>
      </c>
      <c r="R103" s="190">
        <f t="array" ref="R103">SUM(IF(('Estimated Waste'!$B$6:$B$205=$B$94)*('Estimated Waste'!$C$6:$C$205=$B103)*('Estimated Waste'!$D$6:$D$205=$B$44),'Estimated Waste'!M$6:M$205,0))-SUM(IF(('Estimated Waste'!$B$6:$B$205=$B$94)*('Estimated Waste'!$C$6:$C$205=$B103)*('Estimated Waste'!$D$6:$D$205=$B$44),'Estimated Waste'!S$6:S$205,0))</f>
        <v>0</v>
      </c>
      <c r="S103" s="190">
        <f t="array" ref="S103">SUM(IF(('Estimated Waste'!$B$6:$B$205=$B$94)*('Estimated Waste'!$C$6:$C$205=$B103)*('Estimated Waste'!$D$6:$D$205=$B$44),'Estimated Waste'!N$6:N$205,0))-SUM(IF(('Estimated Waste'!$B$6:$B$205=$B$94)*('Estimated Waste'!$C$6:$C$205=$B103)*('Estimated Waste'!$D$6:$D$205=$B$44),'Estimated Waste'!T$6:T$205,0))</f>
        <v>0</v>
      </c>
      <c r="X103" s="100">
        <f t="shared" si="20"/>
        <v>0</v>
      </c>
      <c r="Y103" s="99">
        <f t="shared" si="21"/>
        <v>0</v>
      </c>
      <c r="Z103" s="100">
        <f t="shared" si="22"/>
        <v>0</v>
      </c>
      <c r="AA103" s="99">
        <f t="shared" si="23"/>
        <v>0</v>
      </c>
      <c r="AB103" s="100">
        <f t="shared" si="24"/>
        <v>0</v>
      </c>
      <c r="AC103" s="99">
        <f t="shared" si="25"/>
        <v>0</v>
      </c>
      <c r="AE103" s="252">
        <f t="array" ref="AE103">SUM(IF(('Actual Waste'!$C$7:$C$206=$B$94)*('Actual Waste'!$D$7:$D$206=$B103),'Actual Waste'!U$7:U$206,0))</f>
        <v>0</v>
      </c>
      <c r="AF103" s="252">
        <f t="array" ref="AF103">SUM(IF(('Actual Waste'!$C$7:$C$206=$B$94)*('Actual Waste'!$D$7:$D$206=$B103),'Actual Waste'!V$7:V$206,0))</f>
        <v>0</v>
      </c>
      <c r="AG103" s="99"/>
      <c r="AH103" s="252">
        <f t="array" ref="AH103">SUM(IF(('Actual Waste'!$C$7:$C$206=$B$94)*('Actual Waste'!$D$7:$D$206=$B103)*('Actual Waste'!$G$7:$G$206=$B$42),'Actual Waste'!U$7:U$206,0))</f>
        <v>0</v>
      </c>
      <c r="AI103" s="252">
        <f t="array" ref="AI103">SUM(IF(('Actual Waste'!$C$7:$C$206=$B$94)*('Actual Waste'!$D$7:$D$206=$B103)*('Actual Waste'!$G$7:$G$206=$B$42),'Actual Waste'!V$7:V$206,0))</f>
        <v>0</v>
      </c>
      <c r="AJ103" s="252">
        <f t="array" ref="AJ103">SUM(IF(('Actual Waste'!$C$7:$C$206=$B$94)*('Actual Waste'!$D$7:$D$206=$B103)*('Actual Waste'!$G$7:$G$206=$B$43),'Actual Waste'!U$7:U$206,0))</f>
        <v>0</v>
      </c>
      <c r="AK103" s="252">
        <f t="array" ref="AK103">SUM(IF(('Actual Waste'!$C$7:$C$206=$B$94)*('Actual Waste'!$D$7:$D$206=$B103)*('Actual Waste'!$G$7:$G$206=$B$43),'Actual Waste'!V$7:V$206,0))</f>
        <v>0</v>
      </c>
      <c r="AM103" s="252">
        <f t="array" ref="AM103">SUM(IF(('Actual Waste'!$C$7:$C$206=$B$94)*('Actual Waste'!$D$7:$D$206=$B103)*('Actual Waste'!$G$7:$G$206=$B$45),'Actual Waste'!U$7:U$206,0))+SUM(IF(('Actual Waste'!$C$7:$C$206=$B$94)*('Actual Waste'!$D$7:$D$206=$B103)*('Actual Waste'!$G$7:$G$206=$B$44),'Actual Waste'!W$7:W$206,0))</f>
        <v>0</v>
      </c>
      <c r="AN103" s="252">
        <f t="array" ref="AN103">SUM(IF(('Actual Waste'!$C$7:$C$206=$B$94)*('Actual Waste'!$D$7:$D$206=$B103)*('Actual Waste'!$G$7:$G$206=$B$45),'Actual Waste'!V$7:V$206,0))+SUM(IF(('Actual Waste'!$C$7:$C$206=$B$94)*('Actual Waste'!$D$7:$D$206=$B103)*('Actual Waste'!$G$7:$G$206=$B$44),'Actual Waste'!X$7:X$206,0))</f>
        <v>0</v>
      </c>
      <c r="AO103" s="252">
        <f t="array" ref="AO103">SUM(IF(('Actual Waste'!$C$7:$C$206=$B$94)*('Actual Waste'!$D$7:$D$206=$B103)*('Actual Waste'!$G$7:$G$206=$B$44),'Actual Waste'!U$7:U$206,0))-SUM(IF(('Actual Waste'!$C$7:$C$206=$B$94)*('Actual Waste'!$D$7:$D$206=$B103)*('Actual Waste'!$G$7:$G$206=$B$44),'Actual Waste'!W$7:W$206,0))</f>
        <v>0</v>
      </c>
      <c r="AP103" s="252">
        <f t="array" ref="AP103">SUM(IF(('Actual Waste'!$C$7:$C$206=$B$94)*('Actual Waste'!$D$7:$D$206=$B103)*('Actual Waste'!$G$7:$G$206=$B$44),'Actual Waste'!V$7:V$206,0))-SUM(IF(('Actual Waste'!$C$7:$C$206=$B$94)*('Actual Waste'!$D$7:$D$206=$B103)*('Actual Waste'!$G$7:$G$206=$B$44),'Actual Waste'!X$7:X$206,0))</f>
        <v>0</v>
      </c>
      <c r="AR103" s="100"/>
      <c r="AS103" s="99"/>
      <c r="AT103" s="100"/>
      <c r="AU103" s="99"/>
      <c r="AV103" s="100"/>
      <c r="AW103" s="99"/>
    </row>
    <row r="104" spans="2:49" x14ac:dyDescent="0.35">
      <c r="B104" s="31" t="str">
        <f t="shared" si="19"/>
        <v>Cables (17 04 11)</v>
      </c>
      <c r="C104" s="35"/>
      <c r="D104" s="35"/>
      <c r="E104" s="32">
        <f t="array" ref="E104">SUM(IF(('Estimated Waste'!$B$6:$B$205=$B$94)*('Estimated Waste'!$C$6:$C$205=$B104),'Estimated Waste'!M$6:M$205,0))</f>
        <v>0</v>
      </c>
      <c r="F104" s="219">
        <f t="array" ref="F104">SUM(IF(('Estimated Waste'!$B$6:$B$205=$B$94)*('Estimated Waste'!$C$6:$C$205=$B104),'Estimated Waste'!N$6:N$205,0))</f>
        <v>0</v>
      </c>
      <c r="G104" s="35"/>
      <c r="H104" s="256">
        <f t="shared" si="26"/>
        <v>0</v>
      </c>
      <c r="I104" s="249">
        <f t="shared" si="27"/>
        <v>0</v>
      </c>
      <c r="J104" s="99"/>
      <c r="K104" s="18">
        <f t="array" ref="K104">SUM(IF(('Estimated Waste'!$B$6:$B$205=$B$94)*('Estimated Waste'!$C$6:$C$205=$B104)*('Estimated Waste'!$D$6:$D$205=$B$42),'Estimated Waste'!M$6:M$205,0))</f>
        <v>0</v>
      </c>
      <c r="L104" s="18">
        <f t="array" ref="L104">SUM(IF(('Estimated Waste'!$B$6:$B$205=$B$94)*('Estimated Waste'!$C$6:$C$205=$B104)*('Estimated Waste'!$D$6:$D$205=$B$42),'Estimated Waste'!N$6:N$205,0))</f>
        <v>0</v>
      </c>
      <c r="M104" s="18">
        <f t="array" ref="M104">SUM(IF(('Estimated Waste'!$B$6:$B$205=$B$94)*('Estimated Waste'!$C$6:$C$205=$B104)*('Estimated Waste'!$D$6:$D$205=$B$43),'Estimated Waste'!M$6:M$205,0))</f>
        <v>0</v>
      </c>
      <c r="N104" s="18">
        <f t="array" ref="N104">SUM(IF(('Estimated Waste'!$B$6:$B$205=$B$94)*('Estimated Waste'!$C$6:$C$205=$B104)*('Estimated Waste'!$D$6:$D$205=$B$43),'Estimated Waste'!N$6:N$205,0))</f>
        <v>0</v>
      </c>
      <c r="O104" s="250"/>
      <c r="P104" s="251">
        <f t="array" ref="P104">SUM(IF(('Estimated Waste'!$B$6:$B$205=$B$94)*('Estimated Waste'!$C$6:$C$205=$B104)*('Estimated Waste'!$D$6:$D$205=$B$45),'Estimated Waste'!M$6:M$205,0))+SUM(IF(('Estimated Waste'!$B$6:$B$205=$B$94)*('Estimated Waste'!$C$6:$C$205=$B104)*('Estimated Waste'!$D$6:$D$205=$B$44),'Estimated Waste'!S$6:S$205,0))</f>
        <v>0</v>
      </c>
      <c r="Q104" s="251">
        <f t="array" ref="Q104">SUM(IF(('Estimated Waste'!$B$6:$B$205=$B$94)*('Estimated Waste'!$C$6:$C$205=$B104)*('Estimated Waste'!$D$6:$D$205=$B$45),'Estimated Waste'!N$6:N$205,0))+SUM(IF(('Estimated Waste'!$B$6:$B$205=$B$94)*('Estimated Waste'!$C$6:$C$205=$B104)*('Estimated Waste'!$D$6:$D$205=$B$44),'Estimated Waste'!T$6:T$205,0))</f>
        <v>0</v>
      </c>
      <c r="R104" s="190">
        <f t="array" ref="R104">SUM(IF(('Estimated Waste'!$B$6:$B$205=$B$94)*('Estimated Waste'!$C$6:$C$205=$B104)*('Estimated Waste'!$D$6:$D$205=$B$44),'Estimated Waste'!M$6:M$205,0))-SUM(IF(('Estimated Waste'!$B$6:$B$205=$B$94)*('Estimated Waste'!$C$6:$C$205=$B104)*('Estimated Waste'!$D$6:$D$205=$B$44),'Estimated Waste'!S$6:S$205,0))</f>
        <v>0</v>
      </c>
      <c r="S104" s="190">
        <f t="array" ref="S104">SUM(IF(('Estimated Waste'!$B$6:$B$205=$B$94)*('Estimated Waste'!$C$6:$C$205=$B104)*('Estimated Waste'!$D$6:$D$205=$B$44),'Estimated Waste'!N$6:N$205,0))-SUM(IF(('Estimated Waste'!$B$6:$B$205=$B$94)*('Estimated Waste'!$C$6:$C$205=$B104)*('Estimated Waste'!$D$6:$D$205=$B$44),'Estimated Waste'!T$6:T$205,0))</f>
        <v>0</v>
      </c>
      <c r="X104" s="100">
        <f t="shared" si="20"/>
        <v>0</v>
      </c>
      <c r="Y104" s="99">
        <f t="shared" si="21"/>
        <v>0</v>
      </c>
      <c r="Z104" s="100">
        <f t="shared" si="22"/>
        <v>0</v>
      </c>
      <c r="AA104" s="99">
        <f t="shared" si="23"/>
        <v>0</v>
      </c>
      <c r="AB104" s="100">
        <f t="shared" si="24"/>
        <v>0</v>
      </c>
      <c r="AC104" s="99">
        <f t="shared" si="25"/>
        <v>0</v>
      </c>
      <c r="AE104" s="252">
        <f t="array" ref="AE104">SUM(IF(('Actual Waste'!$C$7:$C$206=$B$94)*('Actual Waste'!$D$7:$D$206=$B104),'Actual Waste'!U$7:U$206,0))</f>
        <v>0</v>
      </c>
      <c r="AF104" s="252">
        <f t="array" ref="AF104">SUM(IF(('Actual Waste'!$C$7:$C$206=$B$94)*('Actual Waste'!$D$7:$D$206=$B104),'Actual Waste'!V$7:V$206,0))</f>
        <v>0</v>
      </c>
      <c r="AG104" s="99"/>
      <c r="AH104" s="252">
        <f t="array" ref="AH104">SUM(IF(('Actual Waste'!$C$7:$C$206=$B$94)*('Actual Waste'!$D$7:$D$206=$B104)*('Actual Waste'!$G$7:$G$206=$B$42),'Actual Waste'!U$7:U$206,0))</f>
        <v>0</v>
      </c>
      <c r="AI104" s="252">
        <f t="array" ref="AI104">SUM(IF(('Actual Waste'!$C$7:$C$206=$B$94)*('Actual Waste'!$D$7:$D$206=$B104)*('Actual Waste'!$G$7:$G$206=$B$42),'Actual Waste'!V$7:V$206,0))</f>
        <v>0</v>
      </c>
      <c r="AJ104" s="252">
        <f t="array" ref="AJ104">SUM(IF(('Actual Waste'!$C$7:$C$206=$B$94)*('Actual Waste'!$D$7:$D$206=$B104)*('Actual Waste'!$G$7:$G$206=$B$43),'Actual Waste'!U$7:U$206,0))</f>
        <v>0</v>
      </c>
      <c r="AK104" s="252">
        <f t="array" ref="AK104">SUM(IF(('Actual Waste'!$C$7:$C$206=$B$94)*('Actual Waste'!$D$7:$D$206=$B104)*('Actual Waste'!$G$7:$G$206=$B$43),'Actual Waste'!V$7:V$206,0))</f>
        <v>0</v>
      </c>
      <c r="AM104" s="252">
        <f t="array" ref="AM104">SUM(IF(('Actual Waste'!$C$7:$C$206=$B$94)*('Actual Waste'!$D$7:$D$206=$B104)*('Actual Waste'!$G$7:$G$206=$B$45),'Actual Waste'!U$7:U$206,0))+SUM(IF(('Actual Waste'!$C$7:$C$206=$B$94)*('Actual Waste'!$D$7:$D$206=$B104)*('Actual Waste'!$G$7:$G$206=$B$44),'Actual Waste'!W$7:W$206,0))</f>
        <v>0</v>
      </c>
      <c r="AN104" s="252">
        <f t="array" ref="AN104">SUM(IF(('Actual Waste'!$C$7:$C$206=$B$94)*('Actual Waste'!$D$7:$D$206=$B104)*('Actual Waste'!$G$7:$G$206=$B$45),'Actual Waste'!V$7:V$206,0))+SUM(IF(('Actual Waste'!$C$7:$C$206=$B$94)*('Actual Waste'!$D$7:$D$206=$B104)*('Actual Waste'!$G$7:$G$206=$B$44),'Actual Waste'!X$7:X$206,0))</f>
        <v>0</v>
      </c>
      <c r="AO104" s="252">
        <f t="array" ref="AO104">SUM(IF(('Actual Waste'!$C$7:$C$206=$B$94)*('Actual Waste'!$D$7:$D$206=$B104)*('Actual Waste'!$G$7:$G$206=$B$44),'Actual Waste'!U$7:U$206,0))-SUM(IF(('Actual Waste'!$C$7:$C$206=$B$94)*('Actual Waste'!$D$7:$D$206=$B104)*('Actual Waste'!$G$7:$G$206=$B$44),'Actual Waste'!W$7:W$206,0))</f>
        <v>0</v>
      </c>
      <c r="AP104" s="252">
        <f t="array" ref="AP104">SUM(IF(('Actual Waste'!$C$7:$C$206=$B$94)*('Actual Waste'!$D$7:$D$206=$B104)*('Actual Waste'!$G$7:$G$206=$B$44),'Actual Waste'!V$7:V$206,0))-SUM(IF(('Actual Waste'!$C$7:$C$206=$B$94)*('Actual Waste'!$D$7:$D$206=$B104)*('Actual Waste'!$G$7:$G$206=$B$44),'Actual Waste'!X$7:X$206,0))</f>
        <v>0</v>
      </c>
      <c r="AR104" s="100"/>
      <c r="AS104" s="99"/>
      <c r="AT104" s="100"/>
      <c r="AU104" s="99"/>
      <c r="AV104" s="100"/>
      <c r="AW104" s="99"/>
    </row>
    <row r="105" spans="2:49" x14ac:dyDescent="0.35">
      <c r="B105" s="31" t="str">
        <f t="shared" si="19"/>
        <v>Cans (20 01 40)</v>
      </c>
      <c r="C105" s="35"/>
      <c r="D105" s="35"/>
      <c r="E105" s="32">
        <f t="array" ref="E105">SUM(IF(('Estimated Waste'!$B$6:$B$205=$B$94)*('Estimated Waste'!$C$6:$C$205=$B105),'Estimated Waste'!M$6:M$205,0))</f>
        <v>0</v>
      </c>
      <c r="F105" s="219">
        <f t="array" ref="F105">SUM(IF(('Estimated Waste'!$B$6:$B$205=$B$94)*('Estimated Waste'!$C$6:$C$205=$B105),'Estimated Waste'!N$6:N$205,0))</f>
        <v>0</v>
      </c>
      <c r="G105" s="35"/>
      <c r="H105" s="256">
        <f t="shared" si="26"/>
        <v>0</v>
      </c>
      <c r="I105" s="249">
        <f t="shared" si="27"/>
        <v>0</v>
      </c>
      <c r="J105" s="99"/>
      <c r="K105" s="18">
        <f t="array" ref="K105">SUM(IF(('Estimated Waste'!$B$6:$B$205=$B$94)*('Estimated Waste'!$C$6:$C$205=$B105)*('Estimated Waste'!$D$6:$D$205=$B$42),'Estimated Waste'!M$6:M$205,0))</f>
        <v>0</v>
      </c>
      <c r="L105" s="18">
        <f t="array" ref="L105">SUM(IF(('Estimated Waste'!$B$6:$B$205=$B$94)*('Estimated Waste'!$C$6:$C$205=$B105)*('Estimated Waste'!$D$6:$D$205=$B$42),'Estimated Waste'!N$6:N$205,0))</f>
        <v>0</v>
      </c>
      <c r="M105" s="18">
        <f t="array" ref="M105">SUM(IF(('Estimated Waste'!$B$6:$B$205=$B$94)*('Estimated Waste'!$C$6:$C$205=$B105)*('Estimated Waste'!$D$6:$D$205=$B$43),'Estimated Waste'!M$6:M$205,0))</f>
        <v>0</v>
      </c>
      <c r="N105" s="18">
        <f t="array" ref="N105">SUM(IF(('Estimated Waste'!$B$6:$B$205=$B$94)*('Estimated Waste'!$C$6:$C$205=$B105)*('Estimated Waste'!$D$6:$D$205=$B$43),'Estimated Waste'!N$6:N$205,0))</f>
        <v>0</v>
      </c>
      <c r="O105" s="250"/>
      <c r="P105" s="251">
        <f t="array" ref="P105">SUM(IF(('Estimated Waste'!$B$6:$B$205=$B$94)*('Estimated Waste'!$C$6:$C$205=$B105)*('Estimated Waste'!$D$6:$D$205=$B$45),'Estimated Waste'!M$6:M$205,0))+SUM(IF(('Estimated Waste'!$B$6:$B$205=$B$94)*('Estimated Waste'!$C$6:$C$205=$B105)*('Estimated Waste'!$D$6:$D$205=$B$44),'Estimated Waste'!S$6:S$205,0))</f>
        <v>0</v>
      </c>
      <c r="Q105" s="251">
        <f t="array" ref="Q105">SUM(IF(('Estimated Waste'!$B$6:$B$205=$B$94)*('Estimated Waste'!$C$6:$C$205=$B105)*('Estimated Waste'!$D$6:$D$205=$B$45),'Estimated Waste'!N$6:N$205,0))+SUM(IF(('Estimated Waste'!$B$6:$B$205=$B$94)*('Estimated Waste'!$C$6:$C$205=$B105)*('Estimated Waste'!$D$6:$D$205=$B$44),'Estimated Waste'!T$6:T$205,0))</f>
        <v>0</v>
      </c>
      <c r="R105" s="190">
        <f t="array" ref="R105">SUM(IF(('Estimated Waste'!$B$6:$B$205=$B$94)*('Estimated Waste'!$C$6:$C$205=$B105)*('Estimated Waste'!$D$6:$D$205=$B$44),'Estimated Waste'!M$6:M$205,0))-SUM(IF(('Estimated Waste'!$B$6:$B$205=$B$94)*('Estimated Waste'!$C$6:$C$205=$B105)*('Estimated Waste'!$D$6:$D$205=$B$44),'Estimated Waste'!S$6:S$205,0))</f>
        <v>0</v>
      </c>
      <c r="S105" s="190">
        <f t="array" ref="S105">SUM(IF(('Estimated Waste'!$B$6:$B$205=$B$94)*('Estimated Waste'!$C$6:$C$205=$B105)*('Estimated Waste'!$D$6:$D$205=$B$44),'Estimated Waste'!N$6:N$205,0))-SUM(IF(('Estimated Waste'!$B$6:$B$205=$B$94)*('Estimated Waste'!$C$6:$C$205=$B105)*('Estimated Waste'!$D$6:$D$205=$B$44),'Estimated Waste'!T$6:T$205,0))</f>
        <v>0</v>
      </c>
      <c r="X105" s="100">
        <f t="shared" si="20"/>
        <v>0</v>
      </c>
      <c r="Y105" s="99">
        <f t="shared" si="21"/>
        <v>0</v>
      </c>
      <c r="Z105" s="100">
        <f t="shared" si="22"/>
        <v>0</v>
      </c>
      <c r="AA105" s="99">
        <f t="shared" si="23"/>
        <v>0</v>
      </c>
      <c r="AB105" s="100">
        <f t="shared" si="24"/>
        <v>0</v>
      </c>
      <c r="AC105" s="99">
        <f t="shared" si="25"/>
        <v>0</v>
      </c>
      <c r="AE105" s="252">
        <f t="array" ref="AE105">SUM(IF(('Actual Waste'!$C$7:$C$206=$B$94)*('Actual Waste'!$D$7:$D$206=$B105),'Actual Waste'!U$7:U$206,0))</f>
        <v>0</v>
      </c>
      <c r="AF105" s="252">
        <f t="array" ref="AF105">SUM(IF(('Actual Waste'!$C$7:$C$206=$B$94)*('Actual Waste'!$D$7:$D$206=$B105),'Actual Waste'!V$7:V$206,0))</f>
        <v>0</v>
      </c>
      <c r="AG105" s="99"/>
      <c r="AH105" s="252">
        <f t="array" ref="AH105">SUM(IF(('Actual Waste'!$C$7:$C$206=$B$94)*('Actual Waste'!$D$7:$D$206=$B105)*('Actual Waste'!$G$7:$G$206=$B$42),'Actual Waste'!U$7:U$206,0))</f>
        <v>0</v>
      </c>
      <c r="AI105" s="252">
        <f t="array" ref="AI105">SUM(IF(('Actual Waste'!$C$7:$C$206=$B$94)*('Actual Waste'!$D$7:$D$206=$B105)*('Actual Waste'!$G$7:$G$206=$B$42),'Actual Waste'!V$7:V$206,0))</f>
        <v>0</v>
      </c>
      <c r="AJ105" s="252">
        <f t="array" ref="AJ105">SUM(IF(('Actual Waste'!$C$7:$C$206=$B$94)*('Actual Waste'!$D$7:$D$206=$B105)*('Actual Waste'!$G$7:$G$206=$B$43),'Actual Waste'!U$7:U$206,0))</f>
        <v>0</v>
      </c>
      <c r="AK105" s="252">
        <f t="array" ref="AK105">SUM(IF(('Actual Waste'!$C$7:$C$206=$B$94)*('Actual Waste'!$D$7:$D$206=$B105)*('Actual Waste'!$G$7:$G$206=$B$43),'Actual Waste'!V$7:V$206,0))</f>
        <v>0</v>
      </c>
      <c r="AM105" s="252">
        <f t="array" ref="AM105">SUM(IF(('Actual Waste'!$C$7:$C$206=$B$94)*('Actual Waste'!$D$7:$D$206=$B105)*('Actual Waste'!$G$7:$G$206=$B$45),'Actual Waste'!U$7:U$206,0))+SUM(IF(('Actual Waste'!$C$7:$C$206=$B$94)*('Actual Waste'!$D$7:$D$206=$B105)*('Actual Waste'!$G$7:$G$206=$B$44),'Actual Waste'!W$7:W$206,0))</f>
        <v>0</v>
      </c>
      <c r="AN105" s="252">
        <f t="array" ref="AN105">SUM(IF(('Actual Waste'!$C$7:$C$206=$B$94)*('Actual Waste'!$D$7:$D$206=$B105)*('Actual Waste'!$G$7:$G$206=$B$45),'Actual Waste'!V$7:V$206,0))+SUM(IF(('Actual Waste'!$C$7:$C$206=$B$94)*('Actual Waste'!$D$7:$D$206=$B105)*('Actual Waste'!$G$7:$G$206=$B$44),'Actual Waste'!X$7:X$206,0))</f>
        <v>0</v>
      </c>
      <c r="AO105" s="252">
        <f t="array" ref="AO105">SUM(IF(('Actual Waste'!$C$7:$C$206=$B$94)*('Actual Waste'!$D$7:$D$206=$B105)*('Actual Waste'!$G$7:$G$206=$B$44),'Actual Waste'!U$7:U$206,0))-SUM(IF(('Actual Waste'!$C$7:$C$206=$B$94)*('Actual Waste'!$D$7:$D$206=$B105)*('Actual Waste'!$G$7:$G$206=$B$44),'Actual Waste'!W$7:W$206,0))</f>
        <v>0</v>
      </c>
      <c r="AP105" s="252">
        <f t="array" ref="AP105">SUM(IF(('Actual Waste'!$C$7:$C$206=$B$94)*('Actual Waste'!$D$7:$D$206=$B105)*('Actual Waste'!$G$7:$G$206=$B$44),'Actual Waste'!V$7:V$206,0))-SUM(IF(('Actual Waste'!$C$7:$C$206=$B$94)*('Actual Waste'!$D$7:$D$206=$B105)*('Actual Waste'!$G$7:$G$206=$B$44),'Actual Waste'!X$7:X$206,0))</f>
        <v>0</v>
      </c>
      <c r="AR105" s="100"/>
      <c r="AS105" s="99"/>
      <c r="AT105" s="100"/>
      <c r="AU105" s="99"/>
      <c r="AV105" s="100"/>
      <c r="AW105" s="99"/>
    </row>
    <row r="106" spans="2:49" x14ac:dyDescent="0.35">
      <c r="B106" s="31" t="str">
        <f t="shared" si="19"/>
        <v>Carpets (20 01 11)</v>
      </c>
      <c r="C106" s="35"/>
      <c r="D106" s="35"/>
      <c r="E106" s="32">
        <f t="array" ref="E106">SUM(IF(('Estimated Waste'!$B$6:$B$205=$B$94)*('Estimated Waste'!$C$6:$C$205=$B106),'Estimated Waste'!M$6:M$205,0))</f>
        <v>0</v>
      </c>
      <c r="F106" s="219">
        <f t="array" ref="F106">SUM(IF(('Estimated Waste'!$B$6:$B$205=$B$94)*('Estimated Waste'!$C$6:$C$205=$B106),'Estimated Waste'!N$6:N$205,0))</f>
        <v>0</v>
      </c>
      <c r="G106" s="35"/>
      <c r="H106" s="256">
        <f t="shared" si="26"/>
        <v>0</v>
      </c>
      <c r="I106" s="249">
        <f t="shared" si="27"/>
        <v>0</v>
      </c>
      <c r="J106" s="99"/>
      <c r="K106" s="18">
        <f t="array" ref="K106">SUM(IF(('Estimated Waste'!$B$6:$B$205=$B$94)*('Estimated Waste'!$C$6:$C$205=$B106)*('Estimated Waste'!$D$6:$D$205=$B$42),'Estimated Waste'!M$6:M$205,0))</f>
        <v>0</v>
      </c>
      <c r="L106" s="18">
        <f t="array" ref="L106">SUM(IF(('Estimated Waste'!$B$6:$B$205=$B$94)*('Estimated Waste'!$C$6:$C$205=$B106)*('Estimated Waste'!$D$6:$D$205=$B$42),'Estimated Waste'!N$6:N$205,0))</f>
        <v>0</v>
      </c>
      <c r="M106" s="18">
        <f t="array" ref="M106">SUM(IF(('Estimated Waste'!$B$6:$B$205=$B$94)*('Estimated Waste'!$C$6:$C$205=$B106)*('Estimated Waste'!$D$6:$D$205=$B$43),'Estimated Waste'!M$6:M$205,0))</f>
        <v>0</v>
      </c>
      <c r="N106" s="18">
        <f t="array" ref="N106">SUM(IF(('Estimated Waste'!$B$6:$B$205=$B$94)*('Estimated Waste'!$C$6:$C$205=$B106)*('Estimated Waste'!$D$6:$D$205=$B$43),'Estimated Waste'!N$6:N$205,0))</f>
        <v>0</v>
      </c>
      <c r="O106" s="250"/>
      <c r="P106" s="251">
        <f t="array" ref="P106">SUM(IF(('Estimated Waste'!$B$6:$B$205=$B$94)*('Estimated Waste'!$C$6:$C$205=$B106)*('Estimated Waste'!$D$6:$D$205=$B$45),'Estimated Waste'!M$6:M$205,0))+SUM(IF(('Estimated Waste'!$B$6:$B$205=$B$94)*('Estimated Waste'!$C$6:$C$205=$B106)*('Estimated Waste'!$D$6:$D$205=$B$44),'Estimated Waste'!S$6:S$205,0))</f>
        <v>0</v>
      </c>
      <c r="Q106" s="251">
        <f t="array" ref="Q106">SUM(IF(('Estimated Waste'!$B$6:$B$205=$B$94)*('Estimated Waste'!$C$6:$C$205=$B106)*('Estimated Waste'!$D$6:$D$205=$B$45),'Estimated Waste'!N$6:N$205,0))+SUM(IF(('Estimated Waste'!$B$6:$B$205=$B$94)*('Estimated Waste'!$C$6:$C$205=$B106)*('Estimated Waste'!$D$6:$D$205=$B$44),'Estimated Waste'!T$6:T$205,0))</f>
        <v>0</v>
      </c>
      <c r="R106" s="190">
        <f t="array" ref="R106">SUM(IF(('Estimated Waste'!$B$6:$B$205=$B$94)*('Estimated Waste'!$C$6:$C$205=$B106)*('Estimated Waste'!$D$6:$D$205=$B$44),'Estimated Waste'!M$6:M$205,0))-SUM(IF(('Estimated Waste'!$B$6:$B$205=$B$94)*('Estimated Waste'!$C$6:$C$205=$B106)*('Estimated Waste'!$D$6:$D$205=$B$44),'Estimated Waste'!S$6:S$205,0))</f>
        <v>0</v>
      </c>
      <c r="S106" s="190">
        <f t="array" ref="S106">SUM(IF(('Estimated Waste'!$B$6:$B$205=$B$94)*('Estimated Waste'!$C$6:$C$205=$B106)*('Estimated Waste'!$D$6:$D$205=$B$44),'Estimated Waste'!N$6:N$205,0))-SUM(IF(('Estimated Waste'!$B$6:$B$205=$B$94)*('Estimated Waste'!$C$6:$C$205=$B106)*('Estimated Waste'!$D$6:$D$205=$B$44),'Estimated Waste'!T$6:T$205,0))</f>
        <v>0</v>
      </c>
      <c r="X106" s="100">
        <f t="shared" si="20"/>
        <v>0</v>
      </c>
      <c r="Y106" s="99">
        <f t="shared" si="21"/>
        <v>0</v>
      </c>
      <c r="Z106" s="100">
        <f t="shared" si="22"/>
        <v>0</v>
      </c>
      <c r="AA106" s="99">
        <f t="shared" si="23"/>
        <v>0</v>
      </c>
      <c r="AB106" s="100">
        <f t="shared" si="24"/>
        <v>0</v>
      </c>
      <c r="AC106" s="99">
        <f t="shared" si="25"/>
        <v>0</v>
      </c>
      <c r="AE106" s="252">
        <f t="array" ref="AE106">SUM(IF(('Actual Waste'!$C$7:$C$206=$B$94)*('Actual Waste'!$D$7:$D$206=$B106),'Actual Waste'!U$7:U$206,0))</f>
        <v>0</v>
      </c>
      <c r="AF106" s="252">
        <f t="array" ref="AF106">SUM(IF(('Actual Waste'!$C$7:$C$206=$B$94)*('Actual Waste'!$D$7:$D$206=$B106),'Actual Waste'!V$7:V$206,0))</f>
        <v>0</v>
      </c>
      <c r="AG106" s="99"/>
      <c r="AH106" s="252">
        <f t="array" ref="AH106">SUM(IF(('Actual Waste'!$C$7:$C$206=$B$94)*('Actual Waste'!$D$7:$D$206=$B106)*('Actual Waste'!$G$7:$G$206=$B$42),'Actual Waste'!U$7:U$206,0))</f>
        <v>0</v>
      </c>
      <c r="AI106" s="252">
        <f t="array" ref="AI106">SUM(IF(('Actual Waste'!$C$7:$C$206=$B$94)*('Actual Waste'!$D$7:$D$206=$B106)*('Actual Waste'!$G$7:$G$206=$B$42),'Actual Waste'!V$7:V$206,0))</f>
        <v>0</v>
      </c>
      <c r="AJ106" s="252">
        <f t="array" ref="AJ106">SUM(IF(('Actual Waste'!$C$7:$C$206=$B$94)*('Actual Waste'!$D$7:$D$206=$B106)*('Actual Waste'!$G$7:$G$206=$B$43),'Actual Waste'!U$7:U$206,0))</f>
        <v>0</v>
      </c>
      <c r="AK106" s="252">
        <f t="array" ref="AK106">SUM(IF(('Actual Waste'!$C$7:$C$206=$B$94)*('Actual Waste'!$D$7:$D$206=$B106)*('Actual Waste'!$G$7:$G$206=$B$43),'Actual Waste'!V$7:V$206,0))</f>
        <v>0</v>
      </c>
      <c r="AM106" s="252">
        <f t="array" ref="AM106">SUM(IF(('Actual Waste'!$C$7:$C$206=$B$94)*('Actual Waste'!$D$7:$D$206=$B106)*('Actual Waste'!$G$7:$G$206=$B$45),'Actual Waste'!U$7:U$206,0))+SUM(IF(('Actual Waste'!$C$7:$C$206=$B$94)*('Actual Waste'!$D$7:$D$206=$B106)*('Actual Waste'!$G$7:$G$206=$B$44),'Actual Waste'!W$7:W$206,0))</f>
        <v>0</v>
      </c>
      <c r="AN106" s="252">
        <f t="array" ref="AN106">SUM(IF(('Actual Waste'!$C$7:$C$206=$B$94)*('Actual Waste'!$D$7:$D$206=$B106)*('Actual Waste'!$G$7:$G$206=$B$45),'Actual Waste'!V$7:V$206,0))+SUM(IF(('Actual Waste'!$C$7:$C$206=$B$94)*('Actual Waste'!$D$7:$D$206=$B106)*('Actual Waste'!$G$7:$G$206=$B$44),'Actual Waste'!X$7:X$206,0))</f>
        <v>0</v>
      </c>
      <c r="AO106" s="252">
        <f t="array" ref="AO106">SUM(IF(('Actual Waste'!$C$7:$C$206=$B$94)*('Actual Waste'!$D$7:$D$206=$B106)*('Actual Waste'!$G$7:$G$206=$B$44),'Actual Waste'!U$7:U$206,0))-SUM(IF(('Actual Waste'!$C$7:$C$206=$B$94)*('Actual Waste'!$D$7:$D$206=$B106)*('Actual Waste'!$G$7:$G$206=$B$44),'Actual Waste'!W$7:W$206,0))</f>
        <v>0</v>
      </c>
      <c r="AP106" s="252">
        <f t="array" ref="AP106">SUM(IF(('Actual Waste'!$C$7:$C$206=$B$94)*('Actual Waste'!$D$7:$D$206=$B106)*('Actual Waste'!$G$7:$G$206=$B$44),'Actual Waste'!V$7:V$206,0))-SUM(IF(('Actual Waste'!$C$7:$C$206=$B$94)*('Actual Waste'!$D$7:$D$206=$B106)*('Actual Waste'!$G$7:$G$206=$B$44),'Actual Waste'!X$7:X$206,0))</f>
        <v>0</v>
      </c>
      <c r="AR106" s="100"/>
      <c r="AS106" s="99"/>
      <c r="AT106" s="100"/>
      <c r="AU106" s="99"/>
      <c r="AV106" s="100"/>
      <c r="AW106" s="99"/>
    </row>
    <row r="107" spans="2:49" x14ac:dyDescent="0.35">
      <c r="B107" s="31" t="str">
        <f t="shared" si="19"/>
        <v>Concrete, bricks, tiles (17 01 07)</v>
      </c>
      <c r="C107" s="35"/>
      <c r="D107" s="35"/>
      <c r="E107" s="32">
        <f t="array" ref="E107">SUM(IF(('Estimated Waste'!$B$6:$B$205=$B$94)*('Estimated Waste'!$C$6:$C$205=$B107),'Estimated Waste'!M$6:M$205,0))</f>
        <v>0</v>
      </c>
      <c r="F107" s="219">
        <f t="array" ref="F107">SUM(IF(('Estimated Waste'!$B$6:$B$205=$B$94)*('Estimated Waste'!$C$6:$C$205=$B107),'Estimated Waste'!N$6:N$205,0))</f>
        <v>0</v>
      </c>
      <c r="G107" s="35"/>
      <c r="H107" s="256">
        <f t="shared" si="26"/>
        <v>0</v>
      </c>
      <c r="I107" s="249">
        <f t="shared" si="27"/>
        <v>0</v>
      </c>
      <c r="J107" s="99"/>
      <c r="K107" s="18">
        <f t="array" ref="K107">SUM(IF(('Estimated Waste'!$B$6:$B$205=$B$94)*('Estimated Waste'!$C$6:$C$205=$B107)*('Estimated Waste'!$D$6:$D$205=$B$42),'Estimated Waste'!M$6:M$205,0))</f>
        <v>0</v>
      </c>
      <c r="L107" s="18">
        <f t="array" ref="L107">SUM(IF(('Estimated Waste'!$B$6:$B$205=$B$94)*('Estimated Waste'!$C$6:$C$205=$B107)*('Estimated Waste'!$D$6:$D$205=$B$42),'Estimated Waste'!N$6:N$205,0))</f>
        <v>0</v>
      </c>
      <c r="M107" s="18">
        <f t="array" ref="M107">SUM(IF(('Estimated Waste'!$B$6:$B$205=$B$94)*('Estimated Waste'!$C$6:$C$205=$B107)*('Estimated Waste'!$D$6:$D$205=$B$43),'Estimated Waste'!M$6:M$205,0))</f>
        <v>0</v>
      </c>
      <c r="N107" s="18">
        <f t="array" ref="N107">SUM(IF(('Estimated Waste'!$B$6:$B$205=$B$94)*('Estimated Waste'!$C$6:$C$205=$B107)*('Estimated Waste'!$D$6:$D$205=$B$43),'Estimated Waste'!N$6:N$205,0))</f>
        <v>0</v>
      </c>
      <c r="O107" s="250"/>
      <c r="P107" s="251">
        <f t="array" ref="P107">SUM(IF(('Estimated Waste'!$B$6:$B$205=$B$94)*('Estimated Waste'!$C$6:$C$205=$B107)*('Estimated Waste'!$D$6:$D$205=$B$45),'Estimated Waste'!M$6:M$205,0))+SUM(IF(('Estimated Waste'!$B$6:$B$205=$B$94)*('Estimated Waste'!$C$6:$C$205=$B107)*('Estimated Waste'!$D$6:$D$205=$B$44),'Estimated Waste'!S$6:S$205,0))</f>
        <v>0</v>
      </c>
      <c r="Q107" s="251">
        <f t="array" ref="Q107">SUM(IF(('Estimated Waste'!$B$6:$B$205=$B$94)*('Estimated Waste'!$C$6:$C$205=$B107)*('Estimated Waste'!$D$6:$D$205=$B$45),'Estimated Waste'!N$6:N$205,0))+SUM(IF(('Estimated Waste'!$B$6:$B$205=$B$94)*('Estimated Waste'!$C$6:$C$205=$B107)*('Estimated Waste'!$D$6:$D$205=$B$44),'Estimated Waste'!T$6:T$205,0))</f>
        <v>0</v>
      </c>
      <c r="R107" s="190">
        <f t="array" ref="R107">SUM(IF(('Estimated Waste'!$B$6:$B$205=$B$94)*('Estimated Waste'!$C$6:$C$205=$B107)*('Estimated Waste'!$D$6:$D$205=$B$44),'Estimated Waste'!M$6:M$205,0))-SUM(IF(('Estimated Waste'!$B$6:$B$205=$B$94)*('Estimated Waste'!$C$6:$C$205=$B107)*('Estimated Waste'!$D$6:$D$205=$B$44),'Estimated Waste'!S$6:S$205,0))</f>
        <v>0</v>
      </c>
      <c r="S107" s="190">
        <f t="array" ref="S107">SUM(IF(('Estimated Waste'!$B$6:$B$205=$B$94)*('Estimated Waste'!$C$6:$C$205=$B107)*('Estimated Waste'!$D$6:$D$205=$B$44),'Estimated Waste'!N$6:N$205,0))-SUM(IF(('Estimated Waste'!$B$6:$B$205=$B$94)*('Estimated Waste'!$C$6:$C$205=$B107)*('Estimated Waste'!$D$6:$D$205=$B$44),'Estimated Waste'!T$6:T$205,0))</f>
        <v>0</v>
      </c>
      <c r="X107" s="100">
        <f t="shared" si="20"/>
        <v>0</v>
      </c>
      <c r="Y107" s="99">
        <f t="shared" si="21"/>
        <v>0</v>
      </c>
      <c r="Z107" s="100">
        <f t="shared" si="22"/>
        <v>0</v>
      </c>
      <c r="AA107" s="99">
        <f t="shared" si="23"/>
        <v>0</v>
      </c>
      <c r="AB107" s="100">
        <f t="shared" si="24"/>
        <v>0</v>
      </c>
      <c r="AC107" s="99">
        <f t="shared" si="25"/>
        <v>0</v>
      </c>
      <c r="AE107" s="252">
        <f t="array" ref="AE107">SUM(IF(('Actual Waste'!$C$7:$C$206=$B$94)*('Actual Waste'!$D$7:$D$206=$B107),'Actual Waste'!U$7:U$206,0))</f>
        <v>0</v>
      </c>
      <c r="AF107" s="252">
        <f t="array" ref="AF107">SUM(IF(('Actual Waste'!$C$7:$C$206=$B$94)*('Actual Waste'!$D$7:$D$206=$B107),'Actual Waste'!V$7:V$206,0))</f>
        <v>0</v>
      </c>
      <c r="AG107" s="99"/>
      <c r="AH107" s="252">
        <f t="array" ref="AH107">SUM(IF(('Actual Waste'!$C$7:$C$206=$B$94)*('Actual Waste'!$D$7:$D$206=$B107)*('Actual Waste'!$G$7:$G$206=$B$42),'Actual Waste'!U$7:U$206,0))</f>
        <v>0</v>
      </c>
      <c r="AI107" s="252">
        <f t="array" ref="AI107">SUM(IF(('Actual Waste'!$C$7:$C$206=$B$94)*('Actual Waste'!$D$7:$D$206=$B107)*('Actual Waste'!$G$7:$G$206=$B$42),'Actual Waste'!V$7:V$206,0))</f>
        <v>0</v>
      </c>
      <c r="AJ107" s="252">
        <f t="array" ref="AJ107">SUM(IF(('Actual Waste'!$C$7:$C$206=$B$94)*('Actual Waste'!$D$7:$D$206=$B107)*('Actual Waste'!$G$7:$G$206=$B$43),'Actual Waste'!U$7:U$206,0))</f>
        <v>0</v>
      </c>
      <c r="AK107" s="252">
        <f t="array" ref="AK107">SUM(IF(('Actual Waste'!$C$7:$C$206=$B$94)*('Actual Waste'!$D$7:$D$206=$B107)*('Actual Waste'!$G$7:$G$206=$B$43),'Actual Waste'!V$7:V$206,0))</f>
        <v>0</v>
      </c>
      <c r="AM107" s="252">
        <f t="array" ref="AM107">SUM(IF(('Actual Waste'!$C$7:$C$206=$B$94)*('Actual Waste'!$D$7:$D$206=$B107)*('Actual Waste'!$G$7:$G$206=$B$45),'Actual Waste'!U$7:U$206,0))+SUM(IF(('Actual Waste'!$C$7:$C$206=$B$94)*('Actual Waste'!$D$7:$D$206=$B107)*('Actual Waste'!$G$7:$G$206=$B$44),'Actual Waste'!W$7:W$206,0))</f>
        <v>0</v>
      </c>
      <c r="AN107" s="252">
        <f t="array" ref="AN107">SUM(IF(('Actual Waste'!$C$7:$C$206=$B$94)*('Actual Waste'!$D$7:$D$206=$B107)*('Actual Waste'!$G$7:$G$206=$B$45),'Actual Waste'!V$7:V$206,0))+SUM(IF(('Actual Waste'!$C$7:$C$206=$B$94)*('Actual Waste'!$D$7:$D$206=$B107)*('Actual Waste'!$G$7:$G$206=$B$44),'Actual Waste'!X$7:X$206,0))</f>
        <v>0</v>
      </c>
      <c r="AO107" s="252">
        <f t="array" ref="AO107">SUM(IF(('Actual Waste'!$C$7:$C$206=$B$94)*('Actual Waste'!$D$7:$D$206=$B107)*('Actual Waste'!$G$7:$G$206=$B$44),'Actual Waste'!U$7:U$206,0))-SUM(IF(('Actual Waste'!$C$7:$C$206=$B$94)*('Actual Waste'!$D$7:$D$206=$B107)*('Actual Waste'!$G$7:$G$206=$B$44),'Actual Waste'!W$7:W$206,0))</f>
        <v>0</v>
      </c>
      <c r="AP107" s="252">
        <f t="array" ref="AP107">SUM(IF(('Actual Waste'!$C$7:$C$206=$B$94)*('Actual Waste'!$D$7:$D$206=$B107)*('Actual Waste'!$G$7:$G$206=$B$44),'Actual Waste'!V$7:V$206,0))-SUM(IF(('Actual Waste'!$C$7:$C$206=$B$94)*('Actual Waste'!$D$7:$D$206=$B107)*('Actual Waste'!$G$7:$G$206=$B$44),'Actual Waste'!X$7:X$206,0))</f>
        <v>0</v>
      </c>
      <c r="AR107" s="100"/>
      <c r="AS107" s="99"/>
      <c r="AT107" s="100"/>
      <c r="AU107" s="99"/>
      <c r="AV107" s="100"/>
      <c r="AW107" s="99"/>
    </row>
    <row r="108" spans="2:49" x14ac:dyDescent="0.35">
      <c r="B108" s="31" t="str">
        <f t="shared" si="19"/>
        <v>Copper (17 04 01)</v>
      </c>
      <c r="C108" s="35"/>
      <c r="D108" s="35"/>
      <c r="E108" s="32">
        <f t="array" ref="E108">SUM(IF(('Estimated Waste'!$B$6:$B$205=$B$94)*('Estimated Waste'!$C$6:$C$205=$B108),'Estimated Waste'!M$6:M$205,0))</f>
        <v>0</v>
      </c>
      <c r="F108" s="219">
        <f t="array" ref="F108">SUM(IF(('Estimated Waste'!$B$6:$B$205=$B$94)*('Estimated Waste'!$C$6:$C$205=$B108),'Estimated Waste'!N$6:N$205,0))</f>
        <v>0</v>
      </c>
      <c r="G108" s="35"/>
      <c r="H108" s="256">
        <f t="shared" si="26"/>
        <v>0</v>
      </c>
      <c r="I108" s="249">
        <f t="shared" si="27"/>
        <v>0</v>
      </c>
      <c r="J108" s="99"/>
      <c r="K108" s="18">
        <f t="array" ref="K108">SUM(IF(('Estimated Waste'!$B$6:$B$205=$B$94)*('Estimated Waste'!$C$6:$C$205=$B108)*('Estimated Waste'!$D$6:$D$205=$B$42),'Estimated Waste'!M$6:M$205,0))</f>
        <v>0</v>
      </c>
      <c r="L108" s="18">
        <f t="array" ref="L108">SUM(IF(('Estimated Waste'!$B$6:$B$205=$B$94)*('Estimated Waste'!$C$6:$C$205=$B108)*('Estimated Waste'!$D$6:$D$205=$B$42),'Estimated Waste'!N$6:N$205,0))</f>
        <v>0</v>
      </c>
      <c r="M108" s="18">
        <f t="array" ref="M108">SUM(IF(('Estimated Waste'!$B$6:$B$205=$B$94)*('Estimated Waste'!$C$6:$C$205=$B108)*('Estimated Waste'!$D$6:$D$205=$B$43),'Estimated Waste'!M$6:M$205,0))</f>
        <v>0</v>
      </c>
      <c r="N108" s="18">
        <f t="array" ref="N108">SUM(IF(('Estimated Waste'!$B$6:$B$205=$B$94)*('Estimated Waste'!$C$6:$C$205=$B108)*('Estimated Waste'!$D$6:$D$205=$B$43),'Estimated Waste'!N$6:N$205,0))</f>
        <v>0</v>
      </c>
      <c r="O108" s="250"/>
      <c r="P108" s="251">
        <f t="array" ref="P108">SUM(IF(('Estimated Waste'!$B$6:$B$205=$B$94)*('Estimated Waste'!$C$6:$C$205=$B108)*('Estimated Waste'!$D$6:$D$205=$B$45),'Estimated Waste'!M$6:M$205,0))+SUM(IF(('Estimated Waste'!$B$6:$B$205=$B$94)*('Estimated Waste'!$C$6:$C$205=$B108)*('Estimated Waste'!$D$6:$D$205=$B$44),'Estimated Waste'!S$6:S$205,0))</f>
        <v>0</v>
      </c>
      <c r="Q108" s="251">
        <f t="array" ref="Q108">SUM(IF(('Estimated Waste'!$B$6:$B$205=$B$94)*('Estimated Waste'!$C$6:$C$205=$B108)*('Estimated Waste'!$D$6:$D$205=$B$45),'Estimated Waste'!N$6:N$205,0))+SUM(IF(('Estimated Waste'!$B$6:$B$205=$B$94)*('Estimated Waste'!$C$6:$C$205=$B108)*('Estimated Waste'!$D$6:$D$205=$B$44),'Estimated Waste'!T$6:T$205,0))</f>
        <v>0</v>
      </c>
      <c r="R108" s="190">
        <f t="array" ref="R108">SUM(IF(('Estimated Waste'!$B$6:$B$205=$B$94)*('Estimated Waste'!$C$6:$C$205=$B108)*('Estimated Waste'!$D$6:$D$205=$B$44),'Estimated Waste'!M$6:M$205,0))-SUM(IF(('Estimated Waste'!$B$6:$B$205=$B$94)*('Estimated Waste'!$C$6:$C$205=$B108)*('Estimated Waste'!$D$6:$D$205=$B$44),'Estimated Waste'!S$6:S$205,0))</f>
        <v>0</v>
      </c>
      <c r="S108" s="190">
        <f t="array" ref="S108">SUM(IF(('Estimated Waste'!$B$6:$B$205=$B$94)*('Estimated Waste'!$C$6:$C$205=$B108)*('Estimated Waste'!$D$6:$D$205=$B$44),'Estimated Waste'!N$6:N$205,0))-SUM(IF(('Estimated Waste'!$B$6:$B$205=$B$94)*('Estimated Waste'!$C$6:$C$205=$B108)*('Estimated Waste'!$D$6:$D$205=$B$44),'Estimated Waste'!T$6:T$205,0))</f>
        <v>0</v>
      </c>
      <c r="X108" s="100">
        <f t="shared" si="20"/>
        <v>0</v>
      </c>
      <c r="Y108" s="99">
        <f t="shared" si="21"/>
        <v>0</v>
      </c>
      <c r="Z108" s="100">
        <f t="shared" si="22"/>
        <v>0</v>
      </c>
      <c r="AA108" s="99">
        <f t="shared" si="23"/>
        <v>0</v>
      </c>
      <c r="AB108" s="100">
        <f t="shared" si="24"/>
        <v>0</v>
      </c>
      <c r="AC108" s="99">
        <f t="shared" si="25"/>
        <v>0</v>
      </c>
      <c r="AE108" s="252">
        <f t="array" ref="AE108">SUM(IF(('Actual Waste'!$C$7:$C$206=$B$94)*('Actual Waste'!$D$7:$D$206=$B108),'Actual Waste'!U$7:U$206,0))</f>
        <v>0</v>
      </c>
      <c r="AF108" s="252">
        <f t="array" ref="AF108">SUM(IF(('Actual Waste'!$C$7:$C$206=$B$94)*('Actual Waste'!$D$7:$D$206=$B108),'Actual Waste'!V$7:V$206,0))</f>
        <v>0</v>
      </c>
      <c r="AG108" s="99"/>
      <c r="AH108" s="252">
        <f t="array" ref="AH108">SUM(IF(('Actual Waste'!$C$7:$C$206=$B$94)*('Actual Waste'!$D$7:$D$206=$B108)*('Actual Waste'!$G$7:$G$206=$B$42),'Actual Waste'!U$7:U$206,0))</f>
        <v>0</v>
      </c>
      <c r="AI108" s="252">
        <f t="array" ref="AI108">SUM(IF(('Actual Waste'!$C$7:$C$206=$B$94)*('Actual Waste'!$D$7:$D$206=$B108)*('Actual Waste'!$G$7:$G$206=$B$42),'Actual Waste'!V$7:V$206,0))</f>
        <v>0</v>
      </c>
      <c r="AJ108" s="252">
        <f t="array" ref="AJ108">SUM(IF(('Actual Waste'!$C$7:$C$206=$B$94)*('Actual Waste'!$D$7:$D$206=$B108)*('Actual Waste'!$G$7:$G$206=$B$43),'Actual Waste'!U$7:U$206,0))</f>
        <v>0</v>
      </c>
      <c r="AK108" s="252">
        <f t="array" ref="AK108">SUM(IF(('Actual Waste'!$C$7:$C$206=$B$94)*('Actual Waste'!$D$7:$D$206=$B108)*('Actual Waste'!$G$7:$G$206=$B$43),'Actual Waste'!V$7:V$206,0))</f>
        <v>0</v>
      </c>
      <c r="AM108" s="252">
        <f t="array" ref="AM108">SUM(IF(('Actual Waste'!$C$7:$C$206=$B$94)*('Actual Waste'!$D$7:$D$206=$B108)*('Actual Waste'!$G$7:$G$206=$B$45),'Actual Waste'!U$7:U$206,0))+SUM(IF(('Actual Waste'!$C$7:$C$206=$B$94)*('Actual Waste'!$D$7:$D$206=$B108)*('Actual Waste'!$G$7:$G$206=$B$44),'Actual Waste'!W$7:W$206,0))</f>
        <v>0</v>
      </c>
      <c r="AN108" s="252">
        <f t="array" ref="AN108">SUM(IF(('Actual Waste'!$C$7:$C$206=$B$94)*('Actual Waste'!$D$7:$D$206=$B108)*('Actual Waste'!$G$7:$G$206=$B$45),'Actual Waste'!V$7:V$206,0))+SUM(IF(('Actual Waste'!$C$7:$C$206=$B$94)*('Actual Waste'!$D$7:$D$206=$B108)*('Actual Waste'!$G$7:$G$206=$B$44),'Actual Waste'!X$7:X$206,0))</f>
        <v>0</v>
      </c>
      <c r="AO108" s="252">
        <f t="array" ref="AO108">SUM(IF(('Actual Waste'!$C$7:$C$206=$B$94)*('Actual Waste'!$D$7:$D$206=$B108)*('Actual Waste'!$G$7:$G$206=$B$44),'Actual Waste'!U$7:U$206,0))-SUM(IF(('Actual Waste'!$C$7:$C$206=$B$94)*('Actual Waste'!$D$7:$D$206=$B108)*('Actual Waste'!$G$7:$G$206=$B$44),'Actual Waste'!W$7:W$206,0))</f>
        <v>0</v>
      </c>
      <c r="AP108" s="252">
        <f t="array" ref="AP108">SUM(IF(('Actual Waste'!$C$7:$C$206=$B$94)*('Actual Waste'!$D$7:$D$206=$B108)*('Actual Waste'!$G$7:$G$206=$B$44),'Actual Waste'!V$7:V$206,0))-SUM(IF(('Actual Waste'!$C$7:$C$206=$B$94)*('Actual Waste'!$D$7:$D$206=$B108)*('Actual Waste'!$G$7:$G$206=$B$44),'Actual Waste'!X$7:X$206,0))</f>
        <v>0</v>
      </c>
      <c r="AR108" s="100"/>
      <c r="AS108" s="99"/>
      <c r="AT108" s="100"/>
      <c r="AU108" s="99"/>
      <c r="AV108" s="100"/>
      <c r="AW108" s="99"/>
    </row>
    <row r="109" spans="2:49" x14ac:dyDescent="0.35">
      <c r="B109" s="31" t="str">
        <f t="shared" si="19"/>
        <v>Electronic equipment (20 01 35*)</v>
      </c>
      <c r="C109" s="35"/>
      <c r="D109" s="35"/>
      <c r="E109" s="32">
        <f t="array" ref="E109">SUM(IF(('Estimated Waste'!$B$6:$B$205=$B$94)*('Estimated Waste'!$C$6:$C$205=$B109),'Estimated Waste'!M$6:M$205,0))</f>
        <v>0</v>
      </c>
      <c r="F109" s="219">
        <f t="array" ref="F109">SUM(IF(('Estimated Waste'!$B$6:$B$205=$B$94)*('Estimated Waste'!$C$6:$C$205=$B109),'Estimated Waste'!N$6:N$205,0))</f>
        <v>0</v>
      </c>
      <c r="G109" s="35"/>
      <c r="H109" s="256">
        <f t="shared" si="26"/>
        <v>0</v>
      </c>
      <c r="I109" s="249">
        <f t="shared" si="27"/>
        <v>0</v>
      </c>
      <c r="J109" s="99"/>
      <c r="K109" s="18">
        <f t="array" ref="K109">SUM(IF(('Estimated Waste'!$B$6:$B$205=$B$94)*('Estimated Waste'!$C$6:$C$205=$B109)*('Estimated Waste'!$D$6:$D$205=$B$42),'Estimated Waste'!M$6:M$205,0))</f>
        <v>0</v>
      </c>
      <c r="L109" s="18">
        <f t="array" ref="L109">SUM(IF(('Estimated Waste'!$B$6:$B$205=$B$94)*('Estimated Waste'!$C$6:$C$205=$B109)*('Estimated Waste'!$D$6:$D$205=$B$42),'Estimated Waste'!N$6:N$205,0))</f>
        <v>0</v>
      </c>
      <c r="M109" s="18">
        <f t="array" ref="M109">SUM(IF(('Estimated Waste'!$B$6:$B$205=$B$94)*('Estimated Waste'!$C$6:$C$205=$B109)*('Estimated Waste'!$D$6:$D$205=$B$43),'Estimated Waste'!M$6:M$205,0))</f>
        <v>0</v>
      </c>
      <c r="N109" s="18">
        <f t="array" ref="N109">SUM(IF(('Estimated Waste'!$B$6:$B$205=$B$94)*('Estimated Waste'!$C$6:$C$205=$B109)*('Estimated Waste'!$D$6:$D$205=$B$43),'Estimated Waste'!N$6:N$205,0))</f>
        <v>0</v>
      </c>
      <c r="O109" s="250"/>
      <c r="P109" s="251">
        <f t="array" ref="P109">SUM(IF(('Estimated Waste'!$B$6:$B$205=$B$94)*('Estimated Waste'!$C$6:$C$205=$B109)*('Estimated Waste'!$D$6:$D$205=$B$45),'Estimated Waste'!M$6:M$205,0))+SUM(IF(('Estimated Waste'!$B$6:$B$205=$B$94)*('Estimated Waste'!$C$6:$C$205=$B109)*('Estimated Waste'!$D$6:$D$205=$B$44),'Estimated Waste'!S$6:S$205,0))</f>
        <v>0</v>
      </c>
      <c r="Q109" s="251">
        <f t="array" ref="Q109">SUM(IF(('Estimated Waste'!$B$6:$B$205=$B$94)*('Estimated Waste'!$C$6:$C$205=$B109)*('Estimated Waste'!$D$6:$D$205=$B$45),'Estimated Waste'!N$6:N$205,0))+SUM(IF(('Estimated Waste'!$B$6:$B$205=$B$94)*('Estimated Waste'!$C$6:$C$205=$B109)*('Estimated Waste'!$D$6:$D$205=$B$44),'Estimated Waste'!T$6:T$205,0))</f>
        <v>0</v>
      </c>
      <c r="R109" s="190">
        <f t="array" ref="R109">SUM(IF(('Estimated Waste'!$B$6:$B$205=$B$94)*('Estimated Waste'!$C$6:$C$205=$B109)*('Estimated Waste'!$D$6:$D$205=$B$44),'Estimated Waste'!M$6:M$205,0))-SUM(IF(('Estimated Waste'!$B$6:$B$205=$B$94)*('Estimated Waste'!$C$6:$C$205=$B109)*('Estimated Waste'!$D$6:$D$205=$B$44),'Estimated Waste'!S$6:S$205,0))</f>
        <v>0</v>
      </c>
      <c r="S109" s="190">
        <f t="array" ref="S109">SUM(IF(('Estimated Waste'!$B$6:$B$205=$B$94)*('Estimated Waste'!$C$6:$C$205=$B109)*('Estimated Waste'!$D$6:$D$205=$B$44),'Estimated Waste'!N$6:N$205,0))-SUM(IF(('Estimated Waste'!$B$6:$B$205=$B$94)*('Estimated Waste'!$C$6:$C$205=$B109)*('Estimated Waste'!$D$6:$D$205=$B$44),'Estimated Waste'!T$6:T$205,0))</f>
        <v>0</v>
      </c>
      <c r="X109" s="100">
        <f t="shared" si="20"/>
        <v>0</v>
      </c>
      <c r="Y109" s="99">
        <f t="shared" si="21"/>
        <v>0</v>
      </c>
      <c r="Z109" s="100">
        <f t="shared" si="22"/>
        <v>0</v>
      </c>
      <c r="AA109" s="99">
        <f t="shared" si="23"/>
        <v>0</v>
      </c>
      <c r="AB109" s="100">
        <f t="shared" si="24"/>
        <v>0</v>
      </c>
      <c r="AC109" s="99">
        <f t="shared" si="25"/>
        <v>0</v>
      </c>
      <c r="AE109" s="252">
        <f t="array" ref="AE109">SUM(IF(('Actual Waste'!$C$7:$C$206=$B$94)*('Actual Waste'!$D$7:$D$206=$B109),'Actual Waste'!U$7:U$206,0))</f>
        <v>0</v>
      </c>
      <c r="AF109" s="252">
        <f t="array" ref="AF109">SUM(IF(('Actual Waste'!$C$7:$C$206=$B$94)*('Actual Waste'!$D$7:$D$206=$B109),'Actual Waste'!V$7:V$206,0))</f>
        <v>0</v>
      </c>
      <c r="AG109" s="99"/>
      <c r="AH109" s="252">
        <f t="array" ref="AH109">SUM(IF(('Actual Waste'!$C$7:$C$206=$B$94)*('Actual Waste'!$D$7:$D$206=$B109)*('Actual Waste'!$G$7:$G$206=$B$42),'Actual Waste'!U$7:U$206,0))</f>
        <v>0</v>
      </c>
      <c r="AI109" s="252">
        <f t="array" ref="AI109">SUM(IF(('Actual Waste'!$C$7:$C$206=$B$94)*('Actual Waste'!$D$7:$D$206=$B109)*('Actual Waste'!$G$7:$G$206=$B$42),'Actual Waste'!V$7:V$206,0))</f>
        <v>0</v>
      </c>
      <c r="AJ109" s="252">
        <f t="array" ref="AJ109">SUM(IF(('Actual Waste'!$C$7:$C$206=$B$94)*('Actual Waste'!$D$7:$D$206=$B109)*('Actual Waste'!$G$7:$G$206=$B$43),'Actual Waste'!U$7:U$206,0))</f>
        <v>0</v>
      </c>
      <c r="AK109" s="252">
        <f t="array" ref="AK109">SUM(IF(('Actual Waste'!$C$7:$C$206=$B$94)*('Actual Waste'!$D$7:$D$206=$B109)*('Actual Waste'!$G$7:$G$206=$B$43),'Actual Waste'!V$7:V$206,0))</f>
        <v>0</v>
      </c>
      <c r="AM109" s="252">
        <f t="array" ref="AM109">SUM(IF(('Actual Waste'!$C$7:$C$206=$B$94)*('Actual Waste'!$D$7:$D$206=$B109)*('Actual Waste'!$G$7:$G$206=$B$45),'Actual Waste'!U$7:U$206,0))+SUM(IF(('Actual Waste'!$C$7:$C$206=$B$94)*('Actual Waste'!$D$7:$D$206=$B109)*('Actual Waste'!$G$7:$G$206=$B$44),'Actual Waste'!W$7:W$206,0))</f>
        <v>0</v>
      </c>
      <c r="AN109" s="252">
        <f t="array" ref="AN109">SUM(IF(('Actual Waste'!$C$7:$C$206=$B$94)*('Actual Waste'!$D$7:$D$206=$B109)*('Actual Waste'!$G$7:$G$206=$B$45),'Actual Waste'!V$7:V$206,0))+SUM(IF(('Actual Waste'!$C$7:$C$206=$B$94)*('Actual Waste'!$D$7:$D$206=$B109)*('Actual Waste'!$G$7:$G$206=$B$44),'Actual Waste'!X$7:X$206,0))</f>
        <v>0</v>
      </c>
      <c r="AO109" s="252">
        <f t="array" ref="AO109">SUM(IF(('Actual Waste'!$C$7:$C$206=$B$94)*('Actual Waste'!$D$7:$D$206=$B109)*('Actual Waste'!$G$7:$G$206=$B$44),'Actual Waste'!U$7:U$206,0))-SUM(IF(('Actual Waste'!$C$7:$C$206=$B$94)*('Actual Waste'!$D$7:$D$206=$B109)*('Actual Waste'!$G$7:$G$206=$B$44),'Actual Waste'!W$7:W$206,0))</f>
        <v>0</v>
      </c>
      <c r="AP109" s="252">
        <f t="array" ref="AP109">SUM(IF(('Actual Waste'!$C$7:$C$206=$B$94)*('Actual Waste'!$D$7:$D$206=$B109)*('Actual Waste'!$G$7:$G$206=$B$44),'Actual Waste'!V$7:V$206,0))-SUM(IF(('Actual Waste'!$C$7:$C$206=$B$94)*('Actual Waste'!$D$7:$D$206=$B109)*('Actual Waste'!$G$7:$G$206=$B$44),'Actual Waste'!X$7:X$206,0))</f>
        <v>0</v>
      </c>
      <c r="AR109" s="100"/>
      <c r="AS109" s="99"/>
      <c r="AT109" s="100"/>
      <c r="AU109" s="99"/>
      <c r="AV109" s="100"/>
      <c r="AW109" s="99"/>
    </row>
    <row r="110" spans="2:49" x14ac:dyDescent="0.35">
      <c r="B110" s="31" t="str">
        <f t="shared" si="19"/>
        <v>Floor tiles (wood) (03 01 05)</v>
      </c>
      <c r="C110" s="35"/>
      <c r="D110" s="35"/>
      <c r="E110" s="32">
        <f t="array" ref="E110">SUM(IF(('Estimated Waste'!$B$6:$B$205=$B$94)*('Estimated Waste'!$C$6:$C$205=$B110),'Estimated Waste'!M$6:M$205,0))</f>
        <v>0</v>
      </c>
      <c r="F110" s="219">
        <f t="array" ref="F110">SUM(IF(('Estimated Waste'!$B$6:$B$205=$B$94)*('Estimated Waste'!$C$6:$C$205=$B110),'Estimated Waste'!N$6:N$205,0))</f>
        <v>0</v>
      </c>
      <c r="G110" s="35"/>
      <c r="H110" s="256">
        <f t="shared" si="26"/>
        <v>0</v>
      </c>
      <c r="I110" s="249">
        <f t="shared" si="27"/>
        <v>0</v>
      </c>
      <c r="J110" s="99"/>
      <c r="K110" s="18">
        <f t="array" ref="K110">SUM(IF(('Estimated Waste'!$B$6:$B$205=$B$94)*('Estimated Waste'!$C$6:$C$205=$B110)*('Estimated Waste'!$D$6:$D$205=$B$42),'Estimated Waste'!M$6:M$205,0))</f>
        <v>0</v>
      </c>
      <c r="L110" s="18">
        <f t="array" ref="L110">SUM(IF(('Estimated Waste'!$B$6:$B$205=$B$94)*('Estimated Waste'!$C$6:$C$205=$B110)*('Estimated Waste'!$D$6:$D$205=$B$42),'Estimated Waste'!N$6:N$205,0))</f>
        <v>0</v>
      </c>
      <c r="M110" s="18">
        <f t="array" ref="M110">SUM(IF(('Estimated Waste'!$B$6:$B$205=$B$94)*('Estimated Waste'!$C$6:$C$205=$B110)*('Estimated Waste'!$D$6:$D$205=$B$43),'Estimated Waste'!M$6:M$205,0))</f>
        <v>0</v>
      </c>
      <c r="N110" s="18">
        <f t="array" ref="N110">SUM(IF(('Estimated Waste'!$B$6:$B$205=$B$94)*('Estimated Waste'!$C$6:$C$205=$B110)*('Estimated Waste'!$D$6:$D$205=$B$43),'Estimated Waste'!N$6:N$205,0))</f>
        <v>0</v>
      </c>
      <c r="O110" s="250"/>
      <c r="P110" s="251">
        <f t="array" ref="P110">SUM(IF(('Estimated Waste'!$B$6:$B$205=$B$94)*('Estimated Waste'!$C$6:$C$205=$B110)*('Estimated Waste'!$D$6:$D$205=$B$45),'Estimated Waste'!M$6:M$205,0))+SUM(IF(('Estimated Waste'!$B$6:$B$205=$B$94)*('Estimated Waste'!$C$6:$C$205=$B110)*('Estimated Waste'!$D$6:$D$205=$B$44),'Estimated Waste'!S$6:S$205,0))</f>
        <v>0</v>
      </c>
      <c r="Q110" s="251">
        <f t="array" ref="Q110">SUM(IF(('Estimated Waste'!$B$6:$B$205=$B$94)*('Estimated Waste'!$C$6:$C$205=$B110)*('Estimated Waste'!$D$6:$D$205=$B$45),'Estimated Waste'!N$6:N$205,0))+SUM(IF(('Estimated Waste'!$B$6:$B$205=$B$94)*('Estimated Waste'!$C$6:$C$205=$B110)*('Estimated Waste'!$D$6:$D$205=$B$44),'Estimated Waste'!T$6:T$205,0))</f>
        <v>0</v>
      </c>
      <c r="R110" s="190">
        <f t="array" ref="R110">SUM(IF(('Estimated Waste'!$B$6:$B$205=$B$94)*('Estimated Waste'!$C$6:$C$205=$B110)*('Estimated Waste'!$D$6:$D$205=$B$44),'Estimated Waste'!M$6:M$205,0))-SUM(IF(('Estimated Waste'!$B$6:$B$205=$B$94)*('Estimated Waste'!$C$6:$C$205=$B110)*('Estimated Waste'!$D$6:$D$205=$B$44),'Estimated Waste'!S$6:S$205,0))</f>
        <v>0</v>
      </c>
      <c r="S110" s="190">
        <f t="array" ref="S110">SUM(IF(('Estimated Waste'!$B$6:$B$205=$B$94)*('Estimated Waste'!$C$6:$C$205=$B110)*('Estimated Waste'!$D$6:$D$205=$B$44),'Estimated Waste'!N$6:N$205,0))-SUM(IF(('Estimated Waste'!$B$6:$B$205=$B$94)*('Estimated Waste'!$C$6:$C$205=$B110)*('Estimated Waste'!$D$6:$D$205=$B$44),'Estimated Waste'!T$6:T$205,0))</f>
        <v>0</v>
      </c>
      <c r="X110" s="100">
        <f t="shared" si="20"/>
        <v>0</v>
      </c>
      <c r="Y110" s="99">
        <f t="shared" si="21"/>
        <v>0</v>
      </c>
      <c r="Z110" s="100">
        <f t="shared" si="22"/>
        <v>0</v>
      </c>
      <c r="AA110" s="99">
        <f t="shared" si="23"/>
        <v>0</v>
      </c>
      <c r="AB110" s="100">
        <f t="shared" si="24"/>
        <v>0</v>
      </c>
      <c r="AC110" s="99">
        <f t="shared" si="25"/>
        <v>0</v>
      </c>
      <c r="AE110" s="252">
        <f t="array" ref="AE110">SUM(IF(('Actual Waste'!$C$7:$C$206=$B$94)*('Actual Waste'!$D$7:$D$206=$B110),'Actual Waste'!U$7:U$206,0))</f>
        <v>0</v>
      </c>
      <c r="AF110" s="252">
        <f t="array" ref="AF110">SUM(IF(('Actual Waste'!$C$7:$C$206=$B$94)*('Actual Waste'!$D$7:$D$206=$B110),'Actual Waste'!V$7:V$206,0))</f>
        <v>0</v>
      </c>
      <c r="AG110" s="99"/>
      <c r="AH110" s="252">
        <f t="array" ref="AH110">SUM(IF(('Actual Waste'!$C$7:$C$206=$B$94)*('Actual Waste'!$D$7:$D$206=$B110)*('Actual Waste'!$G$7:$G$206=$B$42),'Actual Waste'!U$7:U$206,0))</f>
        <v>0</v>
      </c>
      <c r="AI110" s="252">
        <f t="array" ref="AI110">SUM(IF(('Actual Waste'!$C$7:$C$206=$B$94)*('Actual Waste'!$D$7:$D$206=$B110)*('Actual Waste'!$G$7:$G$206=$B$42),'Actual Waste'!V$7:V$206,0))</f>
        <v>0</v>
      </c>
      <c r="AJ110" s="252">
        <f t="array" ref="AJ110">SUM(IF(('Actual Waste'!$C$7:$C$206=$B$94)*('Actual Waste'!$D$7:$D$206=$B110)*('Actual Waste'!$G$7:$G$206=$B$43),'Actual Waste'!U$7:U$206,0))</f>
        <v>0</v>
      </c>
      <c r="AK110" s="252">
        <f t="array" ref="AK110">SUM(IF(('Actual Waste'!$C$7:$C$206=$B$94)*('Actual Waste'!$D$7:$D$206=$B110)*('Actual Waste'!$G$7:$G$206=$B$43),'Actual Waste'!V$7:V$206,0))</f>
        <v>0</v>
      </c>
      <c r="AM110" s="252">
        <f t="array" ref="AM110">SUM(IF(('Actual Waste'!$C$7:$C$206=$B$94)*('Actual Waste'!$D$7:$D$206=$B110)*('Actual Waste'!$G$7:$G$206=$B$45),'Actual Waste'!U$7:U$206,0))+SUM(IF(('Actual Waste'!$C$7:$C$206=$B$94)*('Actual Waste'!$D$7:$D$206=$B110)*('Actual Waste'!$G$7:$G$206=$B$44),'Actual Waste'!W$7:W$206,0))</f>
        <v>0</v>
      </c>
      <c r="AN110" s="252">
        <f t="array" ref="AN110">SUM(IF(('Actual Waste'!$C$7:$C$206=$B$94)*('Actual Waste'!$D$7:$D$206=$B110)*('Actual Waste'!$G$7:$G$206=$B$45),'Actual Waste'!V$7:V$206,0))+SUM(IF(('Actual Waste'!$C$7:$C$206=$B$94)*('Actual Waste'!$D$7:$D$206=$B110)*('Actual Waste'!$G$7:$G$206=$B$44),'Actual Waste'!X$7:X$206,0))</f>
        <v>0</v>
      </c>
      <c r="AO110" s="252">
        <f t="array" ref="AO110">SUM(IF(('Actual Waste'!$C$7:$C$206=$B$94)*('Actual Waste'!$D$7:$D$206=$B110)*('Actual Waste'!$G$7:$G$206=$B$44),'Actual Waste'!U$7:U$206,0))-SUM(IF(('Actual Waste'!$C$7:$C$206=$B$94)*('Actual Waste'!$D$7:$D$206=$B110)*('Actual Waste'!$G$7:$G$206=$B$44),'Actual Waste'!W$7:W$206,0))</f>
        <v>0</v>
      </c>
      <c r="AP110" s="252">
        <f t="array" ref="AP110">SUM(IF(('Actual Waste'!$C$7:$C$206=$B$94)*('Actual Waste'!$D$7:$D$206=$B110)*('Actual Waste'!$G$7:$G$206=$B$44),'Actual Waste'!V$7:V$206,0))-SUM(IF(('Actual Waste'!$C$7:$C$206=$B$94)*('Actual Waste'!$D$7:$D$206=$B110)*('Actual Waste'!$G$7:$G$206=$B$44),'Actual Waste'!X$7:X$206,0))</f>
        <v>0</v>
      </c>
      <c r="AR110" s="100"/>
      <c r="AS110" s="99"/>
      <c r="AT110" s="100"/>
      <c r="AU110" s="99"/>
      <c r="AV110" s="100"/>
      <c r="AW110" s="99"/>
    </row>
    <row r="111" spans="2:49" x14ac:dyDescent="0.35">
      <c r="B111" s="31" t="str">
        <f t="shared" si="19"/>
        <v>Fluorescent tubes / mercury waste (20 01 21)</v>
      </c>
      <c r="C111" s="35"/>
      <c r="D111" s="35"/>
      <c r="E111" s="32">
        <f t="array" ref="E111">SUM(IF(('Estimated Waste'!$B$6:$B$205=$B$94)*('Estimated Waste'!$C$6:$C$205=$B111),'Estimated Waste'!M$6:M$205,0))</f>
        <v>0</v>
      </c>
      <c r="F111" s="219">
        <f t="array" ref="F111">SUM(IF(('Estimated Waste'!$B$6:$B$205=$B$94)*('Estimated Waste'!$C$6:$C$205=$B111),'Estimated Waste'!N$6:N$205,0))</f>
        <v>0</v>
      </c>
      <c r="G111" s="35"/>
      <c r="H111" s="256">
        <f t="shared" si="26"/>
        <v>0</v>
      </c>
      <c r="I111" s="249">
        <f t="shared" si="27"/>
        <v>0</v>
      </c>
      <c r="J111" s="99"/>
      <c r="K111" s="18">
        <f t="array" ref="K111">SUM(IF(('Estimated Waste'!$B$6:$B$205=$B$94)*('Estimated Waste'!$C$6:$C$205=$B111)*('Estimated Waste'!$D$6:$D$205=$B$42),'Estimated Waste'!M$6:M$205,0))</f>
        <v>0</v>
      </c>
      <c r="L111" s="18">
        <f t="array" ref="L111">SUM(IF(('Estimated Waste'!$B$6:$B$205=$B$94)*('Estimated Waste'!$C$6:$C$205=$B111)*('Estimated Waste'!$D$6:$D$205=$B$42),'Estimated Waste'!N$6:N$205,0))</f>
        <v>0</v>
      </c>
      <c r="M111" s="18">
        <f t="array" ref="M111">SUM(IF(('Estimated Waste'!$B$6:$B$205=$B$94)*('Estimated Waste'!$C$6:$C$205=$B111)*('Estimated Waste'!$D$6:$D$205=$B$43),'Estimated Waste'!M$6:M$205,0))</f>
        <v>0</v>
      </c>
      <c r="N111" s="18">
        <f t="array" ref="N111">SUM(IF(('Estimated Waste'!$B$6:$B$205=$B$94)*('Estimated Waste'!$C$6:$C$205=$B111)*('Estimated Waste'!$D$6:$D$205=$B$43),'Estimated Waste'!N$6:N$205,0))</f>
        <v>0</v>
      </c>
      <c r="O111" s="250"/>
      <c r="P111" s="251">
        <f t="array" ref="P111">SUM(IF(('Estimated Waste'!$B$6:$B$205=$B$94)*('Estimated Waste'!$C$6:$C$205=$B111)*('Estimated Waste'!$D$6:$D$205=$B$45),'Estimated Waste'!M$6:M$205,0))+SUM(IF(('Estimated Waste'!$B$6:$B$205=$B$94)*('Estimated Waste'!$C$6:$C$205=$B111)*('Estimated Waste'!$D$6:$D$205=$B$44),'Estimated Waste'!S$6:S$205,0))</f>
        <v>0</v>
      </c>
      <c r="Q111" s="251">
        <f t="array" ref="Q111">SUM(IF(('Estimated Waste'!$B$6:$B$205=$B$94)*('Estimated Waste'!$C$6:$C$205=$B111)*('Estimated Waste'!$D$6:$D$205=$B$45),'Estimated Waste'!N$6:N$205,0))+SUM(IF(('Estimated Waste'!$B$6:$B$205=$B$94)*('Estimated Waste'!$C$6:$C$205=$B111)*('Estimated Waste'!$D$6:$D$205=$B$44),'Estimated Waste'!T$6:T$205,0))</f>
        <v>0</v>
      </c>
      <c r="R111" s="190">
        <f t="array" ref="R111">SUM(IF(('Estimated Waste'!$B$6:$B$205=$B$94)*('Estimated Waste'!$C$6:$C$205=$B111)*('Estimated Waste'!$D$6:$D$205=$B$44),'Estimated Waste'!M$6:M$205,0))-SUM(IF(('Estimated Waste'!$B$6:$B$205=$B$94)*('Estimated Waste'!$C$6:$C$205=$B111)*('Estimated Waste'!$D$6:$D$205=$B$44),'Estimated Waste'!S$6:S$205,0))</f>
        <v>0</v>
      </c>
      <c r="S111" s="190">
        <f t="array" ref="S111">SUM(IF(('Estimated Waste'!$B$6:$B$205=$B$94)*('Estimated Waste'!$C$6:$C$205=$B111)*('Estimated Waste'!$D$6:$D$205=$B$44),'Estimated Waste'!N$6:N$205,0))-SUM(IF(('Estimated Waste'!$B$6:$B$205=$B$94)*('Estimated Waste'!$C$6:$C$205=$B111)*('Estimated Waste'!$D$6:$D$205=$B$44),'Estimated Waste'!T$6:T$205,0))</f>
        <v>0</v>
      </c>
      <c r="X111" s="100">
        <f t="shared" si="20"/>
        <v>0</v>
      </c>
      <c r="Y111" s="99">
        <f t="shared" si="21"/>
        <v>0</v>
      </c>
      <c r="Z111" s="100">
        <f t="shared" si="22"/>
        <v>0</v>
      </c>
      <c r="AA111" s="99">
        <f t="shared" si="23"/>
        <v>0</v>
      </c>
      <c r="AB111" s="100">
        <f t="shared" si="24"/>
        <v>0</v>
      </c>
      <c r="AC111" s="99">
        <f t="shared" si="25"/>
        <v>0</v>
      </c>
      <c r="AE111" s="252">
        <f t="array" ref="AE111">SUM(IF(('Actual Waste'!$C$7:$C$206=$B$94)*('Actual Waste'!$D$7:$D$206=$B111),'Actual Waste'!U$7:U$206,0))</f>
        <v>0</v>
      </c>
      <c r="AF111" s="252">
        <f t="array" ref="AF111">SUM(IF(('Actual Waste'!$C$7:$C$206=$B$94)*('Actual Waste'!$D$7:$D$206=$B111),'Actual Waste'!V$7:V$206,0))</f>
        <v>0</v>
      </c>
      <c r="AG111" s="99"/>
      <c r="AH111" s="252">
        <f t="array" ref="AH111">SUM(IF(('Actual Waste'!$C$7:$C$206=$B$94)*('Actual Waste'!$D$7:$D$206=$B111)*('Actual Waste'!$G$7:$G$206=$B$42),'Actual Waste'!U$7:U$206,0))</f>
        <v>0</v>
      </c>
      <c r="AI111" s="252">
        <f t="array" ref="AI111">SUM(IF(('Actual Waste'!$C$7:$C$206=$B$94)*('Actual Waste'!$D$7:$D$206=$B111)*('Actual Waste'!$G$7:$G$206=$B$42),'Actual Waste'!V$7:V$206,0))</f>
        <v>0</v>
      </c>
      <c r="AJ111" s="252">
        <f t="array" ref="AJ111">SUM(IF(('Actual Waste'!$C$7:$C$206=$B$94)*('Actual Waste'!$D$7:$D$206=$B111)*('Actual Waste'!$G$7:$G$206=$B$43),'Actual Waste'!U$7:U$206,0))</f>
        <v>0</v>
      </c>
      <c r="AK111" s="252">
        <f t="array" ref="AK111">SUM(IF(('Actual Waste'!$C$7:$C$206=$B$94)*('Actual Waste'!$D$7:$D$206=$B111)*('Actual Waste'!$G$7:$G$206=$B$43),'Actual Waste'!V$7:V$206,0))</f>
        <v>0</v>
      </c>
      <c r="AM111" s="252">
        <f t="array" ref="AM111">SUM(IF(('Actual Waste'!$C$7:$C$206=$B$94)*('Actual Waste'!$D$7:$D$206=$B111)*('Actual Waste'!$G$7:$G$206=$B$45),'Actual Waste'!U$7:U$206,0))+SUM(IF(('Actual Waste'!$C$7:$C$206=$B$94)*('Actual Waste'!$D$7:$D$206=$B111)*('Actual Waste'!$G$7:$G$206=$B$44),'Actual Waste'!W$7:W$206,0))</f>
        <v>0</v>
      </c>
      <c r="AN111" s="252">
        <f t="array" ref="AN111">SUM(IF(('Actual Waste'!$C$7:$C$206=$B$94)*('Actual Waste'!$D$7:$D$206=$B111)*('Actual Waste'!$G$7:$G$206=$B$45),'Actual Waste'!V$7:V$206,0))+SUM(IF(('Actual Waste'!$C$7:$C$206=$B$94)*('Actual Waste'!$D$7:$D$206=$B111)*('Actual Waste'!$G$7:$G$206=$B$44),'Actual Waste'!X$7:X$206,0))</f>
        <v>0</v>
      </c>
      <c r="AO111" s="252">
        <f t="array" ref="AO111">SUM(IF(('Actual Waste'!$C$7:$C$206=$B$94)*('Actual Waste'!$D$7:$D$206=$B111)*('Actual Waste'!$G$7:$G$206=$B$44),'Actual Waste'!U$7:U$206,0))-SUM(IF(('Actual Waste'!$C$7:$C$206=$B$94)*('Actual Waste'!$D$7:$D$206=$B111)*('Actual Waste'!$G$7:$G$206=$B$44),'Actual Waste'!W$7:W$206,0))</f>
        <v>0</v>
      </c>
      <c r="AP111" s="252">
        <f t="array" ref="AP111">SUM(IF(('Actual Waste'!$C$7:$C$206=$B$94)*('Actual Waste'!$D$7:$D$206=$B111)*('Actual Waste'!$G$7:$G$206=$B$44),'Actual Waste'!V$7:V$206,0))-SUM(IF(('Actual Waste'!$C$7:$C$206=$B$94)*('Actual Waste'!$D$7:$D$206=$B111)*('Actual Waste'!$G$7:$G$206=$B$44),'Actual Waste'!X$7:X$206,0))</f>
        <v>0</v>
      </c>
      <c r="AR111" s="100"/>
      <c r="AS111" s="99"/>
      <c r="AT111" s="100"/>
      <c r="AU111" s="99"/>
      <c r="AV111" s="100"/>
      <c r="AW111" s="99"/>
    </row>
    <row r="112" spans="2:49" x14ac:dyDescent="0.35">
      <c r="B112" s="31" t="str">
        <f t="shared" si="19"/>
        <v>Furniture (20 03 07)</v>
      </c>
      <c r="C112" s="35"/>
      <c r="D112" s="35"/>
      <c r="E112" s="32">
        <f t="array" ref="E112">SUM(IF(('Estimated Waste'!$B$6:$B$205=$B$94)*('Estimated Waste'!$C$6:$C$205=$B112),'Estimated Waste'!M$6:M$205,0))</f>
        <v>0</v>
      </c>
      <c r="F112" s="219">
        <f t="array" ref="F112">SUM(IF(('Estimated Waste'!$B$6:$B$205=$B$94)*('Estimated Waste'!$C$6:$C$205=$B112),'Estimated Waste'!N$6:N$205,0))</f>
        <v>0</v>
      </c>
      <c r="G112" s="35"/>
      <c r="H112" s="256">
        <f t="shared" si="26"/>
        <v>0</v>
      </c>
      <c r="I112" s="249">
        <f t="shared" si="27"/>
        <v>0</v>
      </c>
      <c r="J112" s="99"/>
      <c r="K112" s="18">
        <f t="array" ref="K112">SUM(IF(('Estimated Waste'!$B$6:$B$205=$B$94)*('Estimated Waste'!$C$6:$C$205=$B112)*('Estimated Waste'!$D$6:$D$205=$B$42),'Estimated Waste'!M$6:M$205,0))</f>
        <v>0</v>
      </c>
      <c r="L112" s="18">
        <f t="array" ref="L112">SUM(IF(('Estimated Waste'!$B$6:$B$205=$B$94)*('Estimated Waste'!$C$6:$C$205=$B112)*('Estimated Waste'!$D$6:$D$205=$B$42),'Estimated Waste'!N$6:N$205,0))</f>
        <v>0</v>
      </c>
      <c r="M112" s="18">
        <f t="array" ref="M112">SUM(IF(('Estimated Waste'!$B$6:$B$205=$B$94)*('Estimated Waste'!$C$6:$C$205=$B112)*('Estimated Waste'!$D$6:$D$205=$B$43),'Estimated Waste'!M$6:M$205,0))</f>
        <v>0</v>
      </c>
      <c r="N112" s="18">
        <f t="array" ref="N112">SUM(IF(('Estimated Waste'!$B$6:$B$205=$B$94)*('Estimated Waste'!$C$6:$C$205=$B112)*('Estimated Waste'!$D$6:$D$205=$B$43),'Estimated Waste'!N$6:N$205,0))</f>
        <v>0</v>
      </c>
      <c r="O112" s="250"/>
      <c r="P112" s="251">
        <f t="array" ref="P112">SUM(IF(('Estimated Waste'!$B$6:$B$205=$B$94)*('Estimated Waste'!$C$6:$C$205=$B112)*('Estimated Waste'!$D$6:$D$205=$B$45),'Estimated Waste'!M$6:M$205,0))+SUM(IF(('Estimated Waste'!$B$6:$B$205=$B$94)*('Estimated Waste'!$C$6:$C$205=$B112)*('Estimated Waste'!$D$6:$D$205=$B$44),'Estimated Waste'!S$6:S$205,0))</f>
        <v>0</v>
      </c>
      <c r="Q112" s="251">
        <f t="array" ref="Q112">SUM(IF(('Estimated Waste'!$B$6:$B$205=$B$94)*('Estimated Waste'!$C$6:$C$205=$B112)*('Estimated Waste'!$D$6:$D$205=$B$45),'Estimated Waste'!N$6:N$205,0))+SUM(IF(('Estimated Waste'!$B$6:$B$205=$B$94)*('Estimated Waste'!$C$6:$C$205=$B112)*('Estimated Waste'!$D$6:$D$205=$B$44),'Estimated Waste'!T$6:T$205,0))</f>
        <v>0</v>
      </c>
      <c r="R112" s="190">
        <f t="array" ref="R112">SUM(IF(('Estimated Waste'!$B$6:$B$205=$B$94)*('Estimated Waste'!$C$6:$C$205=$B112)*('Estimated Waste'!$D$6:$D$205=$B$44),'Estimated Waste'!M$6:M$205,0))-SUM(IF(('Estimated Waste'!$B$6:$B$205=$B$94)*('Estimated Waste'!$C$6:$C$205=$B112)*('Estimated Waste'!$D$6:$D$205=$B$44),'Estimated Waste'!S$6:S$205,0))</f>
        <v>0</v>
      </c>
      <c r="S112" s="190">
        <f t="array" ref="S112">SUM(IF(('Estimated Waste'!$B$6:$B$205=$B$94)*('Estimated Waste'!$C$6:$C$205=$B112)*('Estimated Waste'!$D$6:$D$205=$B$44),'Estimated Waste'!N$6:N$205,0))-SUM(IF(('Estimated Waste'!$B$6:$B$205=$B$94)*('Estimated Waste'!$C$6:$C$205=$B112)*('Estimated Waste'!$D$6:$D$205=$B$44),'Estimated Waste'!T$6:T$205,0))</f>
        <v>0</v>
      </c>
      <c r="X112" s="100">
        <f t="shared" si="20"/>
        <v>0</v>
      </c>
      <c r="Y112" s="99">
        <f t="shared" si="21"/>
        <v>0</v>
      </c>
      <c r="Z112" s="100">
        <f t="shared" si="22"/>
        <v>0</v>
      </c>
      <c r="AA112" s="99">
        <f t="shared" si="23"/>
        <v>0</v>
      </c>
      <c r="AB112" s="100">
        <f t="shared" si="24"/>
        <v>0</v>
      </c>
      <c r="AC112" s="99">
        <f t="shared" si="25"/>
        <v>0</v>
      </c>
      <c r="AE112" s="252">
        <f t="array" ref="AE112">SUM(IF(('Actual Waste'!$C$7:$C$206=$B$94)*('Actual Waste'!$D$7:$D$206=$B112),'Actual Waste'!U$7:U$206,0))</f>
        <v>0</v>
      </c>
      <c r="AF112" s="252">
        <f t="array" ref="AF112">SUM(IF(('Actual Waste'!$C$7:$C$206=$B$94)*('Actual Waste'!$D$7:$D$206=$B112),'Actual Waste'!V$7:V$206,0))</f>
        <v>0</v>
      </c>
      <c r="AG112" s="99"/>
      <c r="AH112" s="252">
        <f t="array" ref="AH112">SUM(IF(('Actual Waste'!$C$7:$C$206=$B$94)*('Actual Waste'!$D$7:$D$206=$B112)*('Actual Waste'!$G$7:$G$206=$B$42),'Actual Waste'!U$7:U$206,0))</f>
        <v>0</v>
      </c>
      <c r="AI112" s="252">
        <f t="array" ref="AI112">SUM(IF(('Actual Waste'!$C$7:$C$206=$B$94)*('Actual Waste'!$D$7:$D$206=$B112)*('Actual Waste'!$G$7:$G$206=$B$42),'Actual Waste'!V$7:V$206,0))</f>
        <v>0</v>
      </c>
      <c r="AJ112" s="252">
        <f t="array" ref="AJ112">SUM(IF(('Actual Waste'!$C$7:$C$206=$B$94)*('Actual Waste'!$D$7:$D$206=$B112)*('Actual Waste'!$G$7:$G$206=$B$43),'Actual Waste'!U$7:U$206,0))</f>
        <v>0</v>
      </c>
      <c r="AK112" s="252">
        <f t="array" ref="AK112">SUM(IF(('Actual Waste'!$C$7:$C$206=$B$94)*('Actual Waste'!$D$7:$D$206=$B112)*('Actual Waste'!$G$7:$G$206=$B$43),'Actual Waste'!V$7:V$206,0))</f>
        <v>0</v>
      </c>
      <c r="AM112" s="252">
        <f t="array" ref="AM112">SUM(IF(('Actual Waste'!$C$7:$C$206=$B$94)*('Actual Waste'!$D$7:$D$206=$B112)*('Actual Waste'!$G$7:$G$206=$B$45),'Actual Waste'!U$7:U$206,0))+SUM(IF(('Actual Waste'!$C$7:$C$206=$B$94)*('Actual Waste'!$D$7:$D$206=$B112)*('Actual Waste'!$G$7:$G$206=$B$44),'Actual Waste'!W$7:W$206,0))</f>
        <v>0</v>
      </c>
      <c r="AN112" s="252">
        <f t="array" ref="AN112">SUM(IF(('Actual Waste'!$C$7:$C$206=$B$94)*('Actual Waste'!$D$7:$D$206=$B112)*('Actual Waste'!$G$7:$G$206=$B$45),'Actual Waste'!V$7:V$206,0))+SUM(IF(('Actual Waste'!$C$7:$C$206=$B$94)*('Actual Waste'!$D$7:$D$206=$B112)*('Actual Waste'!$G$7:$G$206=$B$44),'Actual Waste'!X$7:X$206,0))</f>
        <v>0</v>
      </c>
      <c r="AO112" s="252">
        <f t="array" ref="AO112">SUM(IF(('Actual Waste'!$C$7:$C$206=$B$94)*('Actual Waste'!$D$7:$D$206=$B112)*('Actual Waste'!$G$7:$G$206=$B$44),'Actual Waste'!U$7:U$206,0))-SUM(IF(('Actual Waste'!$C$7:$C$206=$B$94)*('Actual Waste'!$D$7:$D$206=$B112)*('Actual Waste'!$G$7:$G$206=$B$44),'Actual Waste'!W$7:W$206,0))</f>
        <v>0</v>
      </c>
      <c r="AP112" s="252">
        <f t="array" ref="AP112">SUM(IF(('Actual Waste'!$C$7:$C$206=$B$94)*('Actual Waste'!$D$7:$D$206=$B112)*('Actual Waste'!$G$7:$G$206=$B$44),'Actual Waste'!V$7:V$206,0))-SUM(IF(('Actual Waste'!$C$7:$C$206=$B$94)*('Actual Waste'!$D$7:$D$206=$B112)*('Actual Waste'!$G$7:$G$206=$B$44),'Actual Waste'!X$7:X$206,0))</f>
        <v>0</v>
      </c>
      <c r="AR112" s="100"/>
      <c r="AS112" s="99"/>
      <c r="AT112" s="100"/>
      <c r="AU112" s="99"/>
      <c r="AV112" s="100"/>
      <c r="AW112" s="99"/>
    </row>
    <row r="113" spans="2:49" x14ac:dyDescent="0.35">
      <c r="B113" s="31" t="str">
        <f t="shared" si="19"/>
        <v>Glass (17 02 02)</v>
      </c>
      <c r="C113" s="35"/>
      <c r="D113" s="35"/>
      <c r="E113" s="32">
        <f t="array" ref="E113">SUM(IF(('Estimated Waste'!$B$6:$B$205=$B$94)*('Estimated Waste'!$C$6:$C$205=$B113),'Estimated Waste'!M$6:M$205,0))</f>
        <v>0</v>
      </c>
      <c r="F113" s="219">
        <f t="array" ref="F113">SUM(IF(('Estimated Waste'!$B$6:$B$205=$B$94)*('Estimated Waste'!$C$6:$C$205=$B113),'Estimated Waste'!N$6:N$205,0))</f>
        <v>0</v>
      </c>
      <c r="G113" s="35"/>
      <c r="H113" s="256">
        <f t="shared" si="26"/>
        <v>0</v>
      </c>
      <c r="I113" s="249">
        <f t="shared" si="27"/>
        <v>0</v>
      </c>
      <c r="J113" s="99"/>
      <c r="K113" s="18">
        <f t="array" ref="K113">SUM(IF(('Estimated Waste'!$B$6:$B$205=$B$94)*('Estimated Waste'!$C$6:$C$205=$B113)*('Estimated Waste'!$D$6:$D$205=$B$42),'Estimated Waste'!M$6:M$205,0))</f>
        <v>0</v>
      </c>
      <c r="L113" s="18">
        <f t="array" ref="L113">SUM(IF(('Estimated Waste'!$B$6:$B$205=$B$94)*('Estimated Waste'!$C$6:$C$205=$B113)*('Estimated Waste'!$D$6:$D$205=$B$42),'Estimated Waste'!N$6:N$205,0))</f>
        <v>0</v>
      </c>
      <c r="M113" s="18">
        <f t="array" ref="M113">SUM(IF(('Estimated Waste'!$B$6:$B$205=$B$94)*('Estimated Waste'!$C$6:$C$205=$B113)*('Estimated Waste'!$D$6:$D$205=$B$43),'Estimated Waste'!M$6:M$205,0))</f>
        <v>0</v>
      </c>
      <c r="N113" s="18">
        <f t="array" ref="N113">SUM(IF(('Estimated Waste'!$B$6:$B$205=$B$94)*('Estimated Waste'!$C$6:$C$205=$B113)*('Estimated Waste'!$D$6:$D$205=$B$43),'Estimated Waste'!N$6:N$205,0))</f>
        <v>0</v>
      </c>
      <c r="O113" s="250"/>
      <c r="P113" s="251">
        <f t="array" ref="P113">SUM(IF(('Estimated Waste'!$B$6:$B$205=$B$94)*('Estimated Waste'!$C$6:$C$205=$B113)*('Estimated Waste'!$D$6:$D$205=$B$45),'Estimated Waste'!M$6:M$205,0))+SUM(IF(('Estimated Waste'!$B$6:$B$205=$B$94)*('Estimated Waste'!$C$6:$C$205=$B113)*('Estimated Waste'!$D$6:$D$205=$B$44),'Estimated Waste'!S$6:S$205,0))</f>
        <v>0</v>
      </c>
      <c r="Q113" s="251">
        <f t="array" ref="Q113">SUM(IF(('Estimated Waste'!$B$6:$B$205=$B$94)*('Estimated Waste'!$C$6:$C$205=$B113)*('Estimated Waste'!$D$6:$D$205=$B$45),'Estimated Waste'!N$6:N$205,0))+SUM(IF(('Estimated Waste'!$B$6:$B$205=$B$94)*('Estimated Waste'!$C$6:$C$205=$B113)*('Estimated Waste'!$D$6:$D$205=$B$44),'Estimated Waste'!T$6:T$205,0))</f>
        <v>0</v>
      </c>
      <c r="R113" s="190">
        <f t="array" ref="R113">SUM(IF(('Estimated Waste'!$B$6:$B$205=$B$94)*('Estimated Waste'!$C$6:$C$205=$B113)*('Estimated Waste'!$D$6:$D$205=$B$44),'Estimated Waste'!M$6:M$205,0))-SUM(IF(('Estimated Waste'!$B$6:$B$205=$B$94)*('Estimated Waste'!$C$6:$C$205=$B113)*('Estimated Waste'!$D$6:$D$205=$B$44),'Estimated Waste'!S$6:S$205,0))</f>
        <v>0</v>
      </c>
      <c r="S113" s="190">
        <f t="array" ref="S113">SUM(IF(('Estimated Waste'!$B$6:$B$205=$B$94)*('Estimated Waste'!$C$6:$C$205=$B113)*('Estimated Waste'!$D$6:$D$205=$B$44),'Estimated Waste'!N$6:N$205,0))-SUM(IF(('Estimated Waste'!$B$6:$B$205=$B$94)*('Estimated Waste'!$C$6:$C$205=$B113)*('Estimated Waste'!$D$6:$D$205=$B$44),'Estimated Waste'!T$6:T$205,0))</f>
        <v>0</v>
      </c>
      <c r="X113" s="100">
        <f t="shared" si="20"/>
        <v>0</v>
      </c>
      <c r="Y113" s="99">
        <f t="shared" si="21"/>
        <v>0</v>
      </c>
      <c r="Z113" s="100">
        <f t="shared" si="22"/>
        <v>0</v>
      </c>
      <c r="AA113" s="99">
        <f t="shared" si="23"/>
        <v>0</v>
      </c>
      <c r="AB113" s="100">
        <f t="shared" si="24"/>
        <v>0</v>
      </c>
      <c r="AC113" s="99">
        <f t="shared" si="25"/>
        <v>0</v>
      </c>
      <c r="AE113" s="252">
        <f t="array" ref="AE113">SUM(IF(('Actual Waste'!$C$7:$C$206=$B$94)*('Actual Waste'!$D$7:$D$206=$B113),'Actual Waste'!U$7:U$206,0))</f>
        <v>0</v>
      </c>
      <c r="AF113" s="252">
        <f t="array" ref="AF113">SUM(IF(('Actual Waste'!$C$7:$C$206=$B$94)*('Actual Waste'!$D$7:$D$206=$B113),'Actual Waste'!V$7:V$206,0))</f>
        <v>0</v>
      </c>
      <c r="AG113" s="99"/>
      <c r="AH113" s="252">
        <f t="array" ref="AH113">SUM(IF(('Actual Waste'!$C$7:$C$206=$B$94)*('Actual Waste'!$D$7:$D$206=$B113)*('Actual Waste'!$G$7:$G$206=$B$42),'Actual Waste'!U$7:U$206,0))</f>
        <v>0</v>
      </c>
      <c r="AI113" s="252">
        <f t="array" ref="AI113">SUM(IF(('Actual Waste'!$C$7:$C$206=$B$94)*('Actual Waste'!$D$7:$D$206=$B113)*('Actual Waste'!$G$7:$G$206=$B$42),'Actual Waste'!V$7:V$206,0))</f>
        <v>0</v>
      </c>
      <c r="AJ113" s="252">
        <f t="array" ref="AJ113">SUM(IF(('Actual Waste'!$C$7:$C$206=$B$94)*('Actual Waste'!$D$7:$D$206=$B113)*('Actual Waste'!$G$7:$G$206=$B$43),'Actual Waste'!U$7:U$206,0))</f>
        <v>0</v>
      </c>
      <c r="AK113" s="252">
        <f t="array" ref="AK113">SUM(IF(('Actual Waste'!$C$7:$C$206=$B$94)*('Actual Waste'!$D$7:$D$206=$B113)*('Actual Waste'!$G$7:$G$206=$B$43),'Actual Waste'!V$7:V$206,0))</f>
        <v>0</v>
      </c>
      <c r="AM113" s="252">
        <f t="array" ref="AM113">SUM(IF(('Actual Waste'!$C$7:$C$206=$B$94)*('Actual Waste'!$D$7:$D$206=$B113)*('Actual Waste'!$G$7:$G$206=$B$45),'Actual Waste'!U$7:U$206,0))+SUM(IF(('Actual Waste'!$C$7:$C$206=$B$94)*('Actual Waste'!$D$7:$D$206=$B113)*('Actual Waste'!$G$7:$G$206=$B$44),'Actual Waste'!W$7:W$206,0))</f>
        <v>0</v>
      </c>
      <c r="AN113" s="252">
        <f t="array" ref="AN113">SUM(IF(('Actual Waste'!$C$7:$C$206=$B$94)*('Actual Waste'!$D$7:$D$206=$B113)*('Actual Waste'!$G$7:$G$206=$B$45),'Actual Waste'!V$7:V$206,0))+SUM(IF(('Actual Waste'!$C$7:$C$206=$B$94)*('Actual Waste'!$D$7:$D$206=$B113)*('Actual Waste'!$G$7:$G$206=$B$44),'Actual Waste'!X$7:X$206,0))</f>
        <v>0</v>
      </c>
      <c r="AO113" s="252">
        <f t="array" ref="AO113">SUM(IF(('Actual Waste'!$C$7:$C$206=$B$94)*('Actual Waste'!$D$7:$D$206=$B113)*('Actual Waste'!$G$7:$G$206=$B$44),'Actual Waste'!U$7:U$206,0))-SUM(IF(('Actual Waste'!$C$7:$C$206=$B$94)*('Actual Waste'!$D$7:$D$206=$B113)*('Actual Waste'!$G$7:$G$206=$B$44),'Actual Waste'!W$7:W$206,0))</f>
        <v>0</v>
      </c>
      <c r="AP113" s="252">
        <f t="array" ref="AP113">SUM(IF(('Actual Waste'!$C$7:$C$206=$B$94)*('Actual Waste'!$D$7:$D$206=$B113)*('Actual Waste'!$G$7:$G$206=$B$44),'Actual Waste'!V$7:V$206,0))-SUM(IF(('Actual Waste'!$C$7:$C$206=$B$94)*('Actual Waste'!$D$7:$D$206=$B113)*('Actual Waste'!$G$7:$G$206=$B$44),'Actual Waste'!X$7:X$206,0))</f>
        <v>0</v>
      </c>
      <c r="AR113" s="100"/>
      <c r="AS113" s="99"/>
      <c r="AT113" s="100"/>
      <c r="AU113" s="99"/>
      <c r="AV113" s="100"/>
      <c r="AW113" s="99"/>
    </row>
    <row r="114" spans="2:49" x14ac:dyDescent="0.35">
      <c r="B114" s="31" t="str">
        <f t="shared" si="19"/>
        <v>Gypsum (17 08 02)</v>
      </c>
      <c r="C114" s="35"/>
      <c r="D114" s="35"/>
      <c r="E114" s="32">
        <f t="array" ref="E114">SUM(IF(('Estimated Waste'!$B$6:$B$205=$B$94)*('Estimated Waste'!$C$6:$C$205=$B114),'Estimated Waste'!M$6:M$205,0))</f>
        <v>0</v>
      </c>
      <c r="F114" s="219">
        <f t="array" ref="F114">SUM(IF(('Estimated Waste'!$B$6:$B$205=$B$94)*('Estimated Waste'!$C$6:$C$205=$B114),'Estimated Waste'!N$6:N$205,0))</f>
        <v>0</v>
      </c>
      <c r="G114" s="35"/>
      <c r="H114" s="256">
        <f t="shared" si="26"/>
        <v>0</v>
      </c>
      <c r="I114" s="249">
        <f t="shared" si="27"/>
        <v>0</v>
      </c>
      <c r="J114" s="99"/>
      <c r="K114" s="18">
        <f t="array" ref="K114">SUM(IF(('Estimated Waste'!$B$6:$B$205=$B$94)*('Estimated Waste'!$C$6:$C$205=$B114)*('Estimated Waste'!$D$6:$D$205=$B$42),'Estimated Waste'!M$6:M$205,0))</f>
        <v>0</v>
      </c>
      <c r="L114" s="18">
        <f t="array" ref="L114">SUM(IF(('Estimated Waste'!$B$6:$B$205=$B$94)*('Estimated Waste'!$C$6:$C$205=$B114)*('Estimated Waste'!$D$6:$D$205=$B$42),'Estimated Waste'!N$6:N$205,0))</f>
        <v>0</v>
      </c>
      <c r="M114" s="18">
        <f t="array" ref="M114">SUM(IF(('Estimated Waste'!$B$6:$B$205=$B$94)*('Estimated Waste'!$C$6:$C$205=$B114)*('Estimated Waste'!$D$6:$D$205=$B$43),'Estimated Waste'!M$6:M$205,0))</f>
        <v>0</v>
      </c>
      <c r="N114" s="18">
        <f t="array" ref="N114">SUM(IF(('Estimated Waste'!$B$6:$B$205=$B$94)*('Estimated Waste'!$C$6:$C$205=$B114)*('Estimated Waste'!$D$6:$D$205=$B$43),'Estimated Waste'!N$6:N$205,0))</f>
        <v>0</v>
      </c>
      <c r="O114" s="250"/>
      <c r="P114" s="251">
        <f t="array" ref="P114">SUM(IF(('Estimated Waste'!$B$6:$B$205=$B$94)*('Estimated Waste'!$C$6:$C$205=$B114)*('Estimated Waste'!$D$6:$D$205=$B$45),'Estimated Waste'!M$6:M$205,0))+SUM(IF(('Estimated Waste'!$B$6:$B$205=$B$94)*('Estimated Waste'!$C$6:$C$205=$B114)*('Estimated Waste'!$D$6:$D$205=$B$44),'Estimated Waste'!S$6:S$205,0))</f>
        <v>0</v>
      </c>
      <c r="Q114" s="251">
        <f t="array" ref="Q114">SUM(IF(('Estimated Waste'!$B$6:$B$205=$B$94)*('Estimated Waste'!$C$6:$C$205=$B114)*('Estimated Waste'!$D$6:$D$205=$B$45),'Estimated Waste'!N$6:N$205,0))+SUM(IF(('Estimated Waste'!$B$6:$B$205=$B$94)*('Estimated Waste'!$C$6:$C$205=$B114)*('Estimated Waste'!$D$6:$D$205=$B$44),'Estimated Waste'!T$6:T$205,0))</f>
        <v>0</v>
      </c>
      <c r="R114" s="190">
        <f t="array" ref="R114">SUM(IF(('Estimated Waste'!$B$6:$B$205=$B$94)*('Estimated Waste'!$C$6:$C$205=$B114)*('Estimated Waste'!$D$6:$D$205=$B$44),'Estimated Waste'!M$6:M$205,0))-SUM(IF(('Estimated Waste'!$B$6:$B$205=$B$94)*('Estimated Waste'!$C$6:$C$205=$B114)*('Estimated Waste'!$D$6:$D$205=$B$44),'Estimated Waste'!S$6:S$205,0))</f>
        <v>0</v>
      </c>
      <c r="S114" s="190">
        <f t="array" ref="S114">SUM(IF(('Estimated Waste'!$B$6:$B$205=$B$94)*('Estimated Waste'!$C$6:$C$205=$B114)*('Estimated Waste'!$D$6:$D$205=$B$44),'Estimated Waste'!N$6:N$205,0))-SUM(IF(('Estimated Waste'!$B$6:$B$205=$B$94)*('Estimated Waste'!$C$6:$C$205=$B114)*('Estimated Waste'!$D$6:$D$205=$B$44),'Estimated Waste'!T$6:T$205,0))</f>
        <v>0</v>
      </c>
      <c r="X114" s="100">
        <f t="shared" si="20"/>
        <v>0</v>
      </c>
      <c r="Y114" s="99">
        <f t="shared" si="21"/>
        <v>0</v>
      </c>
      <c r="Z114" s="100">
        <f t="shared" si="22"/>
        <v>0</v>
      </c>
      <c r="AA114" s="99">
        <f t="shared" si="23"/>
        <v>0</v>
      </c>
      <c r="AB114" s="100">
        <f t="shared" si="24"/>
        <v>0</v>
      </c>
      <c r="AC114" s="99">
        <f t="shared" si="25"/>
        <v>0</v>
      </c>
      <c r="AE114" s="252">
        <f t="array" ref="AE114">SUM(IF(('Actual Waste'!$C$7:$C$206=$B$94)*('Actual Waste'!$D$7:$D$206=$B114),'Actual Waste'!U$7:U$206,0))</f>
        <v>0</v>
      </c>
      <c r="AF114" s="252">
        <f t="array" ref="AF114">SUM(IF(('Actual Waste'!$C$7:$C$206=$B$94)*('Actual Waste'!$D$7:$D$206=$B114),'Actual Waste'!V$7:V$206,0))</f>
        <v>0</v>
      </c>
      <c r="AG114" s="99"/>
      <c r="AH114" s="252">
        <f t="array" ref="AH114">SUM(IF(('Actual Waste'!$C$7:$C$206=$B$94)*('Actual Waste'!$D$7:$D$206=$B114)*('Actual Waste'!$G$7:$G$206=$B$42),'Actual Waste'!U$7:U$206,0))</f>
        <v>0</v>
      </c>
      <c r="AI114" s="252">
        <f t="array" ref="AI114">SUM(IF(('Actual Waste'!$C$7:$C$206=$B$94)*('Actual Waste'!$D$7:$D$206=$B114)*('Actual Waste'!$G$7:$G$206=$B$42),'Actual Waste'!V$7:V$206,0))</f>
        <v>0</v>
      </c>
      <c r="AJ114" s="252">
        <f t="array" ref="AJ114">SUM(IF(('Actual Waste'!$C$7:$C$206=$B$94)*('Actual Waste'!$D$7:$D$206=$B114)*('Actual Waste'!$G$7:$G$206=$B$43),'Actual Waste'!U$7:U$206,0))</f>
        <v>0</v>
      </c>
      <c r="AK114" s="252">
        <f t="array" ref="AK114">SUM(IF(('Actual Waste'!$C$7:$C$206=$B$94)*('Actual Waste'!$D$7:$D$206=$B114)*('Actual Waste'!$G$7:$G$206=$B$43),'Actual Waste'!V$7:V$206,0))</f>
        <v>0</v>
      </c>
      <c r="AM114" s="252">
        <f t="array" ref="AM114">SUM(IF(('Actual Waste'!$C$7:$C$206=$B$94)*('Actual Waste'!$D$7:$D$206=$B114)*('Actual Waste'!$G$7:$G$206=$B$45),'Actual Waste'!U$7:U$206,0))+SUM(IF(('Actual Waste'!$C$7:$C$206=$B$94)*('Actual Waste'!$D$7:$D$206=$B114)*('Actual Waste'!$G$7:$G$206=$B$44),'Actual Waste'!W$7:W$206,0))</f>
        <v>0</v>
      </c>
      <c r="AN114" s="252">
        <f t="array" ref="AN114">SUM(IF(('Actual Waste'!$C$7:$C$206=$B$94)*('Actual Waste'!$D$7:$D$206=$B114)*('Actual Waste'!$G$7:$G$206=$B$45),'Actual Waste'!V$7:V$206,0))+SUM(IF(('Actual Waste'!$C$7:$C$206=$B$94)*('Actual Waste'!$D$7:$D$206=$B114)*('Actual Waste'!$G$7:$G$206=$B$44),'Actual Waste'!X$7:X$206,0))</f>
        <v>0</v>
      </c>
      <c r="AO114" s="252">
        <f t="array" ref="AO114">SUM(IF(('Actual Waste'!$C$7:$C$206=$B$94)*('Actual Waste'!$D$7:$D$206=$B114)*('Actual Waste'!$G$7:$G$206=$B$44),'Actual Waste'!U$7:U$206,0))-SUM(IF(('Actual Waste'!$C$7:$C$206=$B$94)*('Actual Waste'!$D$7:$D$206=$B114)*('Actual Waste'!$G$7:$G$206=$B$44),'Actual Waste'!W$7:W$206,0))</f>
        <v>0</v>
      </c>
      <c r="AP114" s="252">
        <f t="array" ref="AP114">SUM(IF(('Actual Waste'!$C$7:$C$206=$B$94)*('Actual Waste'!$D$7:$D$206=$B114)*('Actual Waste'!$G$7:$G$206=$B$44),'Actual Waste'!V$7:V$206,0))-SUM(IF(('Actual Waste'!$C$7:$C$206=$B$94)*('Actual Waste'!$D$7:$D$206=$B114)*('Actual Waste'!$G$7:$G$206=$B$44),'Actual Waste'!X$7:X$206,0))</f>
        <v>0</v>
      </c>
      <c r="AR114" s="100"/>
      <c r="AS114" s="99"/>
      <c r="AT114" s="100"/>
      <c r="AU114" s="99"/>
      <c r="AV114" s="100"/>
      <c r="AW114" s="99"/>
    </row>
    <row r="115" spans="2:49" x14ac:dyDescent="0.35">
      <c r="B115" s="31" t="str">
        <f t="shared" si="19"/>
        <v>Hazardous waste (Segregated) (17 05 03*)</v>
      </c>
      <c r="C115" s="35"/>
      <c r="D115" s="35"/>
      <c r="E115" s="32">
        <f t="array" ref="E115">SUM(IF(('Estimated Waste'!$B$6:$B$205=$B$94)*('Estimated Waste'!$C$6:$C$205=$B115),'Estimated Waste'!M$6:M$205,0))</f>
        <v>0</v>
      </c>
      <c r="F115" s="219">
        <f t="array" ref="F115">SUM(IF(('Estimated Waste'!$B$6:$B$205=$B$94)*('Estimated Waste'!$C$6:$C$205=$B115),'Estimated Waste'!N$6:N$205,0))</f>
        <v>0</v>
      </c>
      <c r="G115" s="35"/>
      <c r="H115" s="256">
        <f t="shared" si="26"/>
        <v>0</v>
      </c>
      <c r="I115" s="249">
        <f t="shared" si="27"/>
        <v>0</v>
      </c>
      <c r="J115" s="99"/>
      <c r="K115" s="18">
        <f t="array" ref="K115">SUM(IF(('Estimated Waste'!$B$6:$B$205=$B$94)*('Estimated Waste'!$C$6:$C$205=$B115)*('Estimated Waste'!$D$6:$D$205=$B$42),'Estimated Waste'!M$6:M$205,0))</f>
        <v>0</v>
      </c>
      <c r="L115" s="18">
        <f t="array" ref="L115">SUM(IF(('Estimated Waste'!$B$6:$B$205=$B$94)*('Estimated Waste'!$C$6:$C$205=$B115)*('Estimated Waste'!$D$6:$D$205=$B$42),'Estimated Waste'!N$6:N$205,0))</f>
        <v>0</v>
      </c>
      <c r="M115" s="18">
        <f t="array" ref="M115">SUM(IF(('Estimated Waste'!$B$6:$B$205=$B$94)*('Estimated Waste'!$C$6:$C$205=$B115)*('Estimated Waste'!$D$6:$D$205=$B$43),'Estimated Waste'!M$6:M$205,0))</f>
        <v>0</v>
      </c>
      <c r="N115" s="18">
        <f t="array" ref="N115">SUM(IF(('Estimated Waste'!$B$6:$B$205=$B$94)*('Estimated Waste'!$C$6:$C$205=$B115)*('Estimated Waste'!$D$6:$D$205=$B$43),'Estimated Waste'!N$6:N$205,0))</f>
        <v>0</v>
      </c>
      <c r="O115" s="250"/>
      <c r="P115" s="251">
        <f t="array" ref="P115">SUM(IF(('Estimated Waste'!$B$6:$B$205=$B$94)*('Estimated Waste'!$C$6:$C$205=$B115)*('Estimated Waste'!$D$6:$D$205=$B$45),'Estimated Waste'!M$6:M$205,0))+SUM(IF(('Estimated Waste'!$B$6:$B$205=$B$94)*('Estimated Waste'!$C$6:$C$205=$B115)*('Estimated Waste'!$D$6:$D$205=$B$44),'Estimated Waste'!S$6:S$205,0))</f>
        <v>0</v>
      </c>
      <c r="Q115" s="251">
        <f t="array" ref="Q115">SUM(IF(('Estimated Waste'!$B$6:$B$205=$B$94)*('Estimated Waste'!$C$6:$C$205=$B115)*('Estimated Waste'!$D$6:$D$205=$B$45),'Estimated Waste'!N$6:N$205,0))+SUM(IF(('Estimated Waste'!$B$6:$B$205=$B$94)*('Estimated Waste'!$C$6:$C$205=$B115)*('Estimated Waste'!$D$6:$D$205=$B$44),'Estimated Waste'!T$6:T$205,0))</f>
        <v>0</v>
      </c>
      <c r="R115" s="190">
        <f t="array" ref="R115">SUM(IF(('Estimated Waste'!$B$6:$B$205=$B$94)*('Estimated Waste'!$C$6:$C$205=$B115)*('Estimated Waste'!$D$6:$D$205=$B$44),'Estimated Waste'!M$6:M$205,0))-SUM(IF(('Estimated Waste'!$B$6:$B$205=$B$94)*('Estimated Waste'!$C$6:$C$205=$B115)*('Estimated Waste'!$D$6:$D$205=$B$44),'Estimated Waste'!S$6:S$205,0))</f>
        <v>0</v>
      </c>
      <c r="S115" s="190">
        <f t="array" ref="S115">SUM(IF(('Estimated Waste'!$B$6:$B$205=$B$94)*('Estimated Waste'!$C$6:$C$205=$B115)*('Estimated Waste'!$D$6:$D$205=$B$44),'Estimated Waste'!N$6:N$205,0))-SUM(IF(('Estimated Waste'!$B$6:$B$205=$B$94)*('Estimated Waste'!$C$6:$C$205=$B115)*('Estimated Waste'!$D$6:$D$205=$B$44),'Estimated Waste'!T$6:T$205,0))</f>
        <v>0</v>
      </c>
      <c r="X115" s="100">
        <f t="shared" si="20"/>
        <v>0</v>
      </c>
      <c r="Y115" s="99">
        <f t="shared" si="21"/>
        <v>0</v>
      </c>
      <c r="Z115" s="100">
        <f t="shared" si="22"/>
        <v>0</v>
      </c>
      <c r="AA115" s="99">
        <f t="shared" si="23"/>
        <v>0</v>
      </c>
      <c r="AB115" s="100">
        <f t="shared" si="24"/>
        <v>0</v>
      </c>
      <c r="AC115" s="99">
        <f t="shared" si="25"/>
        <v>0</v>
      </c>
      <c r="AE115" s="252">
        <f t="array" ref="AE115">SUM(IF(('Actual Waste'!$C$7:$C$206=$B$94)*('Actual Waste'!$D$7:$D$206=$B115),'Actual Waste'!U$7:U$206,0))</f>
        <v>0</v>
      </c>
      <c r="AF115" s="252">
        <f t="array" ref="AF115">SUM(IF(('Actual Waste'!$C$7:$C$206=$B$94)*('Actual Waste'!$D$7:$D$206=$B115),'Actual Waste'!V$7:V$206,0))</f>
        <v>0</v>
      </c>
      <c r="AG115" s="99"/>
      <c r="AH115" s="252">
        <f t="array" ref="AH115">SUM(IF(('Actual Waste'!$C$7:$C$206=$B$94)*('Actual Waste'!$D$7:$D$206=$B115)*('Actual Waste'!$G$7:$G$206=$B$42),'Actual Waste'!U$7:U$206,0))</f>
        <v>0</v>
      </c>
      <c r="AI115" s="252">
        <f t="array" ref="AI115">SUM(IF(('Actual Waste'!$C$7:$C$206=$B$94)*('Actual Waste'!$D$7:$D$206=$B115)*('Actual Waste'!$G$7:$G$206=$B$42),'Actual Waste'!V$7:V$206,0))</f>
        <v>0</v>
      </c>
      <c r="AJ115" s="252">
        <f t="array" ref="AJ115">SUM(IF(('Actual Waste'!$C$7:$C$206=$B$94)*('Actual Waste'!$D$7:$D$206=$B115)*('Actual Waste'!$G$7:$G$206=$B$43),'Actual Waste'!U$7:U$206,0))</f>
        <v>0</v>
      </c>
      <c r="AK115" s="252">
        <f t="array" ref="AK115">SUM(IF(('Actual Waste'!$C$7:$C$206=$B$94)*('Actual Waste'!$D$7:$D$206=$B115)*('Actual Waste'!$G$7:$G$206=$B$43),'Actual Waste'!V$7:V$206,0))</f>
        <v>0</v>
      </c>
      <c r="AM115" s="252">
        <f t="array" ref="AM115">SUM(IF(('Actual Waste'!$C$7:$C$206=$B$94)*('Actual Waste'!$D$7:$D$206=$B115)*('Actual Waste'!$G$7:$G$206=$B$45),'Actual Waste'!U$7:U$206,0))+SUM(IF(('Actual Waste'!$C$7:$C$206=$B$94)*('Actual Waste'!$D$7:$D$206=$B115)*('Actual Waste'!$G$7:$G$206=$B$44),'Actual Waste'!W$7:W$206,0))</f>
        <v>0</v>
      </c>
      <c r="AN115" s="252">
        <f t="array" ref="AN115">SUM(IF(('Actual Waste'!$C$7:$C$206=$B$94)*('Actual Waste'!$D$7:$D$206=$B115)*('Actual Waste'!$G$7:$G$206=$B$45),'Actual Waste'!V$7:V$206,0))+SUM(IF(('Actual Waste'!$C$7:$C$206=$B$94)*('Actual Waste'!$D$7:$D$206=$B115)*('Actual Waste'!$G$7:$G$206=$B$44),'Actual Waste'!X$7:X$206,0))</f>
        <v>0</v>
      </c>
      <c r="AO115" s="252">
        <f t="array" ref="AO115">SUM(IF(('Actual Waste'!$C$7:$C$206=$B$94)*('Actual Waste'!$D$7:$D$206=$B115)*('Actual Waste'!$G$7:$G$206=$B$44),'Actual Waste'!U$7:U$206,0))-SUM(IF(('Actual Waste'!$C$7:$C$206=$B$94)*('Actual Waste'!$D$7:$D$206=$B115)*('Actual Waste'!$G$7:$G$206=$B$44),'Actual Waste'!W$7:W$206,0))</f>
        <v>0</v>
      </c>
      <c r="AP115" s="252">
        <f t="array" ref="AP115">SUM(IF(('Actual Waste'!$C$7:$C$206=$B$94)*('Actual Waste'!$D$7:$D$206=$B115)*('Actual Waste'!$G$7:$G$206=$B$44),'Actual Waste'!V$7:V$206,0))-SUM(IF(('Actual Waste'!$C$7:$C$206=$B$94)*('Actual Waste'!$D$7:$D$206=$B115)*('Actual Waste'!$G$7:$G$206=$B$44),'Actual Waste'!X$7:X$206,0))</f>
        <v>0</v>
      </c>
      <c r="AR115" s="100"/>
      <c r="AS115" s="99"/>
      <c r="AT115" s="100"/>
      <c r="AU115" s="99"/>
      <c r="AV115" s="100"/>
      <c r="AW115" s="99"/>
    </row>
    <row r="116" spans="2:49" x14ac:dyDescent="0.35">
      <c r="B116" s="31" t="str">
        <f t="shared" si="19"/>
        <v>Lead (17 04 03)</v>
      </c>
      <c r="C116" s="35"/>
      <c r="D116" s="35"/>
      <c r="E116" s="32">
        <f t="array" ref="E116">SUM(IF(('Estimated Waste'!$B$6:$B$205=$B$94)*('Estimated Waste'!$C$6:$C$205=$B116),'Estimated Waste'!M$6:M$205,0))</f>
        <v>0</v>
      </c>
      <c r="F116" s="219">
        <f t="array" ref="F116">SUM(IF(('Estimated Waste'!$B$6:$B$205=$B$94)*('Estimated Waste'!$C$6:$C$205=$B116),'Estimated Waste'!N$6:N$205,0))</f>
        <v>0</v>
      </c>
      <c r="G116" s="35"/>
      <c r="H116" s="256">
        <f t="shared" si="26"/>
        <v>0</v>
      </c>
      <c r="I116" s="249">
        <f t="shared" si="27"/>
        <v>0</v>
      </c>
      <c r="J116" s="99"/>
      <c r="K116" s="18">
        <f t="array" ref="K116">SUM(IF(('Estimated Waste'!$B$6:$B$205=$B$94)*('Estimated Waste'!$C$6:$C$205=$B116)*('Estimated Waste'!$D$6:$D$205=$B$42),'Estimated Waste'!M$6:M$205,0))</f>
        <v>0</v>
      </c>
      <c r="L116" s="18">
        <f t="array" ref="L116">SUM(IF(('Estimated Waste'!$B$6:$B$205=$B$94)*('Estimated Waste'!$C$6:$C$205=$B116)*('Estimated Waste'!$D$6:$D$205=$B$42),'Estimated Waste'!N$6:N$205,0))</f>
        <v>0</v>
      </c>
      <c r="M116" s="18">
        <f t="array" ref="M116">SUM(IF(('Estimated Waste'!$B$6:$B$205=$B$94)*('Estimated Waste'!$C$6:$C$205=$B116)*('Estimated Waste'!$D$6:$D$205=$B$43),'Estimated Waste'!M$6:M$205,0))</f>
        <v>0</v>
      </c>
      <c r="N116" s="18">
        <f t="array" ref="N116">SUM(IF(('Estimated Waste'!$B$6:$B$205=$B$94)*('Estimated Waste'!$C$6:$C$205=$B116)*('Estimated Waste'!$D$6:$D$205=$B$43),'Estimated Waste'!N$6:N$205,0))</f>
        <v>0</v>
      </c>
      <c r="O116" s="250"/>
      <c r="P116" s="251">
        <f t="array" ref="P116">SUM(IF(('Estimated Waste'!$B$6:$B$205=$B$94)*('Estimated Waste'!$C$6:$C$205=$B116)*('Estimated Waste'!$D$6:$D$205=$B$45),'Estimated Waste'!M$6:M$205,0))+SUM(IF(('Estimated Waste'!$B$6:$B$205=$B$94)*('Estimated Waste'!$C$6:$C$205=$B116)*('Estimated Waste'!$D$6:$D$205=$B$44),'Estimated Waste'!S$6:S$205,0))</f>
        <v>0</v>
      </c>
      <c r="Q116" s="251">
        <f t="array" ref="Q116">SUM(IF(('Estimated Waste'!$B$6:$B$205=$B$94)*('Estimated Waste'!$C$6:$C$205=$B116)*('Estimated Waste'!$D$6:$D$205=$B$45),'Estimated Waste'!N$6:N$205,0))+SUM(IF(('Estimated Waste'!$B$6:$B$205=$B$94)*('Estimated Waste'!$C$6:$C$205=$B116)*('Estimated Waste'!$D$6:$D$205=$B$44),'Estimated Waste'!T$6:T$205,0))</f>
        <v>0</v>
      </c>
      <c r="R116" s="190">
        <f t="array" ref="R116">SUM(IF(('Estimated Waste'!$B$6:$B$205=$B$94)*('Estimated Waste'!$C$6:$C$205=$B116)*('Estimated Waste'!$D$6:$D$205=$B$44),'Estimated Waste'!M$6:M$205,0))-SUM(IF(('Estimated Waste'!$B$6:$B$205=$B$94)*('Estimated Waste'!$C$6:$C$205=$B116)*('Estimated Waste'!$D$6:$D$205=$B$44),'Estimated Waste'!S$6:S$205,0))</f>
        <v>0</v>
      </c>
      <c r="S116" s="190">
        <f t="array" ref="S116">SUM(IF(('Estimated Waste'!$B$6:$B$205=$B$94)*('Estimated Waste'!$C$6:$C$205=$B116)*('Estimated Waste'!$D$6:$D$205=$B$44),'Estimated Waste'!N$6:N$205,0))-SUM(IF(('Estimated Waste'!$B$6:$B$205=$B$94)*('Estimated Waste'!$C$6:$C$205=$B116)*('Estimated Waste'!$D$6:$D$205=$B$44),'Estimated Waste'!T$6:T$205,0))</f>
        <v>0</v>
      </c>
      <c r="X116" s="100">
        <f t="shared" si="20"/>
        <v>0</v>
      </c>
      <c r="Y116" s="99">
        <f t="shared" si="21"/>
        <v>0</v>
      </c>
      <c r="Z116" s="100">
        <f t="shared" si="22"/>
        <v>0</v>
      </c>
      <c r="AA116" s="99">
        <f t="shared" si="23"/>
        <v>0</v>
      </c>
      <c r="AB116" s="100">
        <f t="shared" si="24"/>
        <v>0</v>
      </c>
      <c r="AC116" s="99">
        <f t="shared" si="25"/>
        <v>0</v>
      </c>
      <c r="AE116" s="252">
        <f t="array" ref="AE116">SUM(IF(('Actual Waste'!$C$7:$C$206=$B$94)*('Actual Waste'!$D$7:$D$206=$B116),'Actual Waste'!U$7:U$206,0))</f>
        <v>0</v>
      </c>
      <c r="AF116" s="252">
        <f t="array" ref="AF116">SUM(IF(('Actual Waste'!$C$7:$C$206=$B$94)*('Actual Waste'!$D$7:$D$206=$B116),'Actual Waste'!V$7:V$206,0))</f>
        <v>0</v>
      </c>
      <c r="AG116" s="99"/>
      <c r="AH116" s="252">
        <f t="array" ref="AH116">SUM(IF(('Actual Waste'!$C$7:$C$206=$B$94)*('Actual Waste'!$D$7:$D$206=$B116)*('Actual Waste'!$G$7:$G$206=$B$42),'Actual Waste'!U$7:U$206,0))</f>
        <v>0</v>
      </c>
      <c r="AI116" s="252">
        <f t="array" ref="AI116">SUM(IF(('Actual Waste'!$C$7:$C$206=$B$94)*('Actual Waste'!$D$7:$D$206=$B116)*('Actual Waste'!$G$7:$G$206=$B$42),'Actual Waste'!V$7:V$206,0))</f>
        <v>0</v>
      </c>
      <c r="AJ116" s="252">
        <f t="array" ref="AJ116">SUM(IF(('Actual Waste'!$C$7:$C$206=$B$94)*('Actual Waste'!$D$7:$D$206=$B116)*('Actual Waste'!$G$7:$G$206=$B$43),'Actual Waste'!U$7:U$206,0))</f>
        <v>0</v>
      </c>
      <c r="AK116" s="252">
        <f t="array" ref="AK116">SUM(IF(('Actual Waste'!$C$7:$C$206=$B$94)*('Actual Waste'!$D$7:$D$206=$B116)*('Actual Waste'!$G$7:$G$206=$B$43),'Actual Waste'!V$7:V$206,0))</f>
        <v>0</v>
      </c>
      <c r="AM116" s="252">
        <f t="array" ref="AM116">SUM(IF(('Actual Waste'!$C$7:$C$206=$B$94)*('Actual Waste'!$D$7:$D$206=$B116)*('Actual Waste'!$G$7:$G$206=$B$45),'Actual Waste'!U$7:U$206,0))+SUM(IF(('Actual Waste'!$C$7:$C$206=$B$94)*('Actual Waste'!$D$7:$D$206=$B116)*('Actual Waste'!$G$7:$G$206=$B$44),'Actual Waste'!W$7:W$206,0))</f>
        <v>0</v>
      </c>
      <c r="AN116" s="252">
        <f t="array" ref="AN116">SUM(IF(('Actual Waste'!$C$7:$C$206=$B$94)*('Actual Waste'!$D$7:$D$206=$B116)*('Actual Waste'!$G$7:$G$206=$B$45),'Actual Waste'!V$7:V$206,0))+SUM(IF(('Actual Waste'!$C$7:$C$206=$B$94)*('Actual Waste'!$D$7:$D$206=$B116)*('Actual Waste'!$G$7:$G$206=$B$44),'Actual Waste'!X$7:X$206,0))</f>
        <v>0</v>
      </c>
      <c r="AO116" s="252">
        <f t="array" ref="AO116">SUM(IF(('Actual Waste'!$C$7:$C$206=$B$94)*('Actual Waste'!$D$7:$D$206=$B116)*('Actual Waste'!$G$7:$G$206=$B$44),'Actual Waste'!U$7:U$206,0))-SUM(IF(('Actual Waste'!$C$7:$C$206=$B$94)*('Actual Waste'!$D$7:$D$206=$B116)*('Actual Waste'!$G$7:$G$206=$B$44),'Actual Waste'!W$7:W$206,0))</f>
        <v>0</v>
      </c>
      <c r="AP116" s="252">
        <f t="array" ref="AP116">SUM(IF(('Actual Waste'!$C$7:$C$206=$B$94)*('Actual Waste'!$D$7:$D$206=$B116)*('Actual Waste'!$G$7:$G$206=$B$44),'Actual Waste'!V$7:V$206,0))-SUM(IF(('Actual Waste'!$C$7:$C$206=$B$94)*('Actual Waste'!$D$7:$D$206=$B116)*('Actual Waste'!$G$7:$G$206=$B$44),'Actual Waste'!X$7:X$206,0))</f>
        <v>0</v>
      </c>
      <c r="AR116" s="100"/>
      <c r="AS116" s="99"/>
      <c r="AT116" s="100"/>
      <c r="AU116" s="99"/>
      <c r="AV116" s="100"/>
      <c r="AW116" s="99"/>
    </row>
    <row r="117" spans="2:49" x14ac:dyDescent="0.35">
      <c r="B117" s="31" t="str">
        <f t="shared" si="19"/>
        <v>Metals (17 04 07)</v>
      </c>
      <c r="C117" s="35"/>
      <c r="D117" s="35"/>
      <c r="E117" s="32">
        <f t="array" ref="E117">SUM(IF(('Estimated Waste'!$B$6:$B$205=$B$94)*('Estimated Waste'!$C$6:$C$205=$B117),'Estimated Waste'!M$6:M$205,0))</f>
        <v>0</v>
      </c>
      <c r="F117" s="219">
        <f t="array" ref="F117">SUM(IF(('Estimated Waste'!$B$6:$B$205=$B$94)*('Estimated Waste'!$C$6:$C$205=$B117),'Estimated Waste'!N$6:N$205,0))</f>
        <v>0</v>
      </c>
      <c r="G117" s="35"/>
      <c r="H117" s="256">
        <f t="shared" si="26"/>
        <v>0</v>
      </c>
      <c r="I117" s="249">
        <f t="shared" si="27"/>
        <v>0</v>
      </c>
      <c r="J117" s="99"/>
      <c r="K117" s="18">
        <f t="array" ref="K117">SUM(IF(('Estimated Waste'!$B$6:$B$205=$B$94)*('Estimated Waste'!$C$6:$C$205=$B117)*('Estimated Waste'!$D$6:$D$205=$B$42),'Estimated Waste'!M$6:M$205,0))</f>
        <v>0</v>
      </c>
      <c r="L117" s="18">
        <f t="array" ref="L117">SUM(IF(('Estimated Waste'!$B$6:$B$205=$B$94)*('Estimated Waste'!$C$6:$C$205=$B117)*('Estimated Waste'!$D$6:$D$205=$B$42),'Estimated Waste'!N$6:N$205,0))</f>
        <v>0</v>
      </c>
      <c r="M117" s="18">
        <f t="array" ref="M117">SUM(IF(('Estimated Waste'!$B$6:$B$205=$B$94)*('Estimated Waste'!$C$6:$C$205=$B117)*('Estimated Waste'!$D$6:$D$205=$B$43),'Estimated Waste'!M$6:M$205,0))</f>
        <v>0</v>
      </c>
      <c r="N117" s="18">
        <f t="array" ref="N117">SUM(IF(('Estimated Waste'!$B$6:$B$205=$B$94)*('Estimated Waste'!$C$6:$C$205=$B117)*('Estimated Waste'!$D$6:$D$205=$B$43),'Estimated Waste'!N$6:N$205,0))</f>
        <v>0</v>
      </c>
      <c r="O117" s="250"/>
      <c r="P117" s="251">
        <f t="array" ref="P117">SUM(IF(('Estimated Waste'!$B$6:$B$205=$B$94)*('Estimated Waste'!$C$6:$C$205=$B117)*('Estimated Waste'!$D$6:$D$205=$B$45),'Estimated Waste'!M$6:M$205,0))+SUM(IF(('Estimated Waste'!$B$6:$B$205=$B$94)*('Estimated Waste'!$C$6:$C$205=$B117)*('Estimated Waste'!$D$6:$D$205=$B$44),'Estimated Waste'!S$6:S$205,0))</f>
        <v>0</v>
      </c>
      <c r="Q117" s="251">
        <f t="array" ref="Q117">SUM(IF(('Estimated Waste'!$B$6:$B$205=$B$94)*('Estimated Waste'!$C$6:$C$205=$B117)*('Estimated Waste'!$D$6:$D$205=$B$45),'Estimated Waste'!N$6:N$205,0))+SUM(IF(('Estimated Waste'!$B$6:$B$205=$B$94)*('Estimated Waste'!$C$6:$C$205=$B117)*('Estimated Waste'!$D$6:$D$205=$B$44),'Estimated Waste'!T$6:T$205,0))</f>
        <v>0</v>
      </c>
      <c r="R117" s="190">
        <f t="array" ref="R117">SUM(IF(('Estimated Waste'!$B$6:$B$205=$B$94)*('Estimated Waste'!$C$6:$C$205=$B117)*('Estimated Waste'!$D$6:$D$205=$B$44),'Estimated Waste'!M$6:M$205,0))-SUM(IF(('Estimated Waste'!$B$6:$B$205=$B$94)*('Estimated Waste'!$C$6:$C$205=$B117)*('Estimated Waste'!$D$6:$D$205=$B$44),'Estimated Waste'!S$6:S$205,0))</f>
        <v>0</v>
      </c>
      <c r="S117" s="190">
        <f t="array" ref="S117">SUM(IF(('Estimated Waste'!$B$6:$B$205=$B$94)*('Estimated Waste'!$C$6:$C$205=$B117)*('Estimated Waste'!$D$6:$D$205=$B$44),'Estimated Waste'!N$6:N$205,0))-SUM(IF(('Estimated Waste'!$B$6:$B$205=$B$94)*('Estimated Waste'!$C$6:$C$205=$B117)*('Estimated Waste'!$D$6:$D$205=$B$44),'Estimated Waste'!T$6:T$205,0))</f>
        <v>0</v>
      </c>
      <c r="X117" s="100">
        <f t="shared" si="20"/>
        <v>0</v>
      </c>
      <c r="Y117" s="99">
        <f t="shared" si="21"/>
        <v>0</v>
      </c>
      <c r="Z117" s="100">
        <f t="shared" si="22"/>
        <v>0</v>
      </c>
      <c r="AA117" s="99">
        <f t="shared" si="23"/>
        <v>0</v>
      </c>
      <c r="AB117" s="100">
        <f t="shared" si="24"/>
        <v>0</v>
      </c>
      <c r="AC117" s="99">
        <f t="shared" si="25"/>
        <v>0</v>
      </c>
      <c r="AE117" s="252">
        <f t="array" ref="AE117">SUM(IF(('Actual Waste'!$C$7:$C$206=$B$94)*('Actual Waste'!$D$7:$D$206=$B117),'Actual Waste'!U$7:U$206,0))</f>
        <v>0</v>
      </c>
      <c r="AF117" s="252">
        <f t="array" ref="AF117">SUM(IF(('Actual Waste'!$C$7:$C$206=$B$94)*('Actual Waste'!$D$7:$D$206=$B117),'Actual Waste'!V$7:V$206,0))</f>
        <v>0</v>
      </c>
      <c r="AG117" s="99"/>
      <c r="AH117" s="252">
        <f t="array" ref="AH117">SUM(IF(('Actual Waste'!$C$7:$C$206=$B$94)*('Actual Waste'!$D$7:$D$206=$B117)*('Actual Waste'!$G$7:$G$206=$B$42),'Actual Waste'!U$7:U$206,0))</f>
        <v>0</v>
      </c>
      <c r="AI117" s="252">
        <f t="array" ref="AI117">SUM(IF(('Actual Waste'!$C$7:$C$206=$B$94)*('Actual Waste'!$D$7:$D$206=$B117)*('Actual Waste'!$G$7:$G$206=$B$42),'Actual Waste'!V$7:V$206,0))</f>
        <v>0</v>
      </c>
      <c r="AJ117" s="252">
        <f t="array" ref="AJ117">SUM(IF(('Actual Waste'!$C$7:$C$206=$B$94)*('Actual Waste'!$D$7:$D$206=$B117)*('Actual Waste'!$G$7:$G$206=$B$43),'Actual Waste'!U$7:U$206,0))</f>
        <v>0</v>
      </c>
      <c r="AK117" s="252">
        <f t="array" ref="AK117">SUM(IF(('Actual Waste'!$C$7:$C$206=$B$94)*('Actual Waste'!$D$7:$D$206=$B117)*('Actual Waste'!$G$7:$G$206=$B$43),'Actual Waste'!V$7:V$206,0))</f>
        <v>0</v>
      </c>
      <c r="AM117" s="252">
        <f t="array" ref="AM117">SUM(IF(('Actual Waste'!$C$7:$C$206=$B$94)*('Actual Waste'!$D$7:$D$206=$B117)*('Actual Waste'!$G$7:$G$206=$B$45),'Actual Waste'!U$7:U$206,0))+SUM(IF(('Actual Waste'!$C$7:$C$206=$B$94)*('Actual Waste'!$D$7:$D$206=$B117)*('Actual Waste'!$G$7:$G$206=$B$44),'Actual Waste'!W$7:W$206,0))</f>
        <v>0</v>
      </c>
      <c r="AN117" s="252">
        <f t="array" ref="AN117">SUM(IF(('Actual Waste'!$C$7:$C$206=$B$94)*('Actual Waste'!$D$7:$D$206=$B117)*('Actual Waste'!$G$7:$G$206=$B$45),'Actual Waste'!V$7:V$206,0))+SUM(IF(('Actual Waste'!$C$7:$C$206=$B$94)*('Actual Waste'!$D$7:$D$206=$B117)*('Actual Waste'!$G$7:$G$206=$B$44),'Actual Waste'!X$7:X$206,0))</f>
        <v>0</v>
      </c>
      <c r="AO117" s="252">
        <f t="array" ref="AO117">SUM(IF(('Actual Waste'!$C$7:$C$206=$B$94)*('Actual Waste'!$D$7:$D$206=$B117)*('Actual Waste'!$G$7:$G$206=$B$44),'Actual Waste'!U$7:U$206,0))-SUM(IF(('Actual Waste'!$C$7:$C$206=$B$94)*('Actual Waste'!$D$7:$D$206=$B117)*('Actual Waste'!$G$7:$G$206=$B$44),'Actual Waste'!W$7:W$206,0))</f>
        <v>0</v>
      </c>
      <c r="AP117" s="252">
        <f t="array" ref="AP117">SUM(IF(('Actual Waste'!$C$7:$C$206=$B$94)*('Actual Waste'!$D$7:$D$206=$B117)*('Actual Waste'!$G$7:$G$206=$B$44),'Actual Waste'!V$7:V$206,0))-SUM(IF(('Actual Waste'!$C$7:$C$206=$B$94)*('Actual Waste'!$D$7:$D$206=$B117)*('Actual Waste'!$G$7:$G$206=$B$44),'Actual Waste'!X$7:X$206,0))</f>
        <v>0</v>
      </c>
      <c r="AR117" s="100"/>
      <c r="AS117" s="99"/>
      <c r="AT117" s="100"/>
      <c r="AU117" s="99"/>
      <c r="AV117" s="100"/>
      <c r="AW117" s="99"/>
    </row>
    <row r="118" spans="2:49" x14ac:dyDescent="0.35">
      <c r="B118" s="31" t="str">
        <f t="shared" si="19"/>
        <v>Mixed C&amp;D waste (17 09 04)</v>
      </c>
      <c r="C118" s="35"/>
      <c r="D118" s="35"/>
      <c r="E118" s="32">
        <f t="array" ref="E118">SUM(IF(('Estimated Waste'!$B$6:$B$205=$B$94)*('Estimated Waste'!$C$6:$C$205=$B118),'Estimated Waste'!M$6:M$205,0))</f>
        <v>0</v>
      </c>
      <c r="F118" s="219">
        <f t="array" ref="F118">SUM(IF(('Estimated Waste'!$B$6:$B$205=$B$94)*('Estimated Waste'!$C$6:$C$205=$B118),'Estimated Waste'!N$6:N$205,0))</f>
        <v>0</v>
      </c>
      <c r="G118" s="35"/>
      <c r="H118" s="256">
        <f t="shared" si="26"/>
        <v>0</v>
      </c>
      <c r="I118" s="249">
        <f t="shared" si="27"/>
        <v>0</v>
      </c>
      <c r="J118" s="99"/>
      <c r="K118" s="18">
        <f t="array" ref="K118">SUM(IF(('Estimated Waste'!$B$6:$B$205=$B$94)*('Estimated Waste'!$C$6:$C$205=$B118)*('Estimated Waste'!$D$6:$D$205=$B$42),'Estimated Waste'!M$6:M$205,0))</f>
        <v>0</v>
      </c>
      <c r="L118" s="18">
        <f t="array" ref="L118">SUM(IF(('Estimated Waste'!$B$6:$B$205=$B$94)*('Estimated Waste'!$C$6:$C$205=$B118)*('Estimated Waste'!$D$6:$D$205=$B$42),'Estimated Waste'!N$6:N$205,0))</f>
        <v>0</v>
      </c>
      <c r="M118" s="18">
        <f t="array" ref="M118">SUM(IF(('Estimated Waste'!$B$6:$B$205=$B$94)*('Estimated Waste'!$C$6:$C$205=$B118)*('Estimated Waste'!$D$6:$D$205=$B$43),'Estimated Waste'!M$6:M$205,0))</f>
        <v>0</v>
      </c>
      <c r="N118" s="18">
        <f t="array" ref="N118">SUM(IF(('Estimated Waste'!$B$6:$B$205=$B$94)*('Estimated Waste'!$C$6:$C$205=$B118)*('Estimated Waste'!$D$6:$D$205=$B$43),'Estimated Waste'!N$6:N$205,0))</f>
        <v>0</v>
      </c>
      <c r="O118" s="250"/>
      <c r="P118" s="251">
        <f t="array" ref="P118">SUM(IF(('Estimated Waste'!$B$6:$B$205=$B$94)*('Estimated Waste'!$C$6:$C$205=$B118)*('Estimated Waste'!$D$6:$D$205=$B$45),'Estimated Waste'!M$6:M$205,0))+SUM(IF(('Estimated Waste'!$B$6:$B$205=$B$94)*('Estimated Waste'!$C$6:$C$205=$B118)*('Estimated Waste'!$D$6:$D$205=$B$44),'Estimated Waste'!S$6:S$205,0))</f>
        <v>0</v>
      </c>
      <c r="Q118" s="251">
        <f t="array" ref="Q118">SUM(IF(('Estimated Waste'!$B$6:$B$205=$B$94)*('Estimated Waste'!$C$6:$C$205=$B118)*('Estimated Waste'!$D$6:$D$205=$B$45),'Estimated Waste'!N$6:N$205,0))+SUM(IF(('Estimated Waste'!$B$6:$B$205=$B$94)*('Estimated Waste'!$C$6:$C$205=$B118)*('Estimated Waste'!$D$6:$D$205=$B$44),'Estimated Waste'!T$6:T$205,0))</f>
        <v>0</v>
      </c>
      <c r="R118" s="190">
        <f t="array" ref="R118">SUM(IF(('Estimated Waste'!$B$6:$B$205=$B$94)*('Estimated Waste'!$C$6:$C$205=$B118)*('Estimated Waste'!$D$6:$D$205=$B$44),'Estimated Waste'!M$6:M$205,0))-SUM(IF(('Estimated Waste'!$B$6:$B$205=$B$94)*('Estimated Waste'!$C$6:$C$205=$B118)*('Estimated Waste'!$D$6:$D$205=$B$44),'Estimated Waste'!S$6:S$205,0))</f>
        <v>0</v>
      </c>
      <c r="S118" s="190">
        <f t="array" ref="S118">SUM(IF(('Estimated Waste'!$B$6:$B$205=$B$94)*('Estimated Waste'!$C$6:$C$205=$B118)*('Estimated Waste'!$D$6:$D$205=$B$44),'Estimated Waste'!N$6:N$205,0))-SUM(IF(('Estimated Waste'!$B$6:$B$205=$B$94)*('Estimated Waste'!$C$6:$C$205=$B118)*('Estimated Waste'!$D$6:$D$205=$B$44),'Estimated Waste'!T$6:T$205,0))</f>
        <v>0</v>
      </c>
      <c r="X118" s="100">
        <f t="shared" si="20"/>
        <v>0</v>
      </c>
      <c r="Y118" s="99">
        <f t="shared" si="21"/>
        <v>0</v>
      </c>
      <c r="Z118" s="100">
        <f t="shared" si="22"/>
        <v>0</v>
      </c>
      <c r="AA118" s="99">
        <f t="shared" si="23"/>
        <v>0</v>
      </c>
      <c r="AB118" s="100">
        <f t="shared" si="24"/>
        <v>0</v>
      </c>
      <c r="AC118" s="99">
        <f t="shared" si="25"/>
        <v>0</v>
      </c>
      <c r="AE118" s="252">
        <f t="array" ref="AE118">SUM(IF(('Actual Waste'!$C$7:$C$206=$B$94)*('Actual Waste'!$D$7:$D$206=$B118),'Actual Waste'!U$7:U$206,0))</f>
        <v>0</v>
      </c>
      <c r="AF118" s="252">
        <f t="array" ref="AF118">SUM(IF(('Actual Waste'!$C$7:$C$206=$B$94)*('Actual Waste'!$D$7:$D$206=$B118),'Actual Waste'!V$7:V$206,0))</f>
        <v>0</v>
      </c>
      <c r="AG118" s="99"/>
      <c r="AH118" s="252">
        <f t="array" ref="AH118">SUM(IF(('Actual Waste'!$C$7:$C$206=$B$94)*('Actual Waste'!$D$7:$D$206=$B118)*('Actual Waste'!$G$7:$G$206=$B$42),'Actual Waste'!U$7:U$206,0))</f>
        <v>0</v>
      </c>
      <c r="AI118" s="252">
        <f t="array" ref="AI118">SUM(IF(('Actual Waste'!$C$7:$C$206=$B$94)*('Actual Waste'!$D$7:$D$206=$B118)*('Actual Waste'!$G$7:$G$206=$B$42),'Actual Waste'!V$7:V$206,0))</f>
        <v>0</v>
      </c>
      <c r="AJ118" s="252">
        <f t="array" ref="AJ118">SUM(IF(('Actual Waste'!$C$7:$C$206=$B$94)*('Actual Waste'!$D$7:$D$206=$B118)*('Actual Waste'!$G$7:$G$206=$B$43),'Actual Waste'!U$7:U$206,0))</f>
        <v>0</v>
      </c>
      <c r="AK118" s="252">
        <f t="array" ref="AK118">SUM(IF(('Actual Waste'!$C$7:$C$206=$B$94)*('Actual Waste'!$D$7:$D$206=$B118)*('Actual Waste'!$G$7:$G$206=$B$43),'Actual Waste'!V$7:V$206,0))</f>
        <v>0</v>
      </c>
      <c r="AM118" s="252">
        <f t="array" ref="AM118">SUM(IF(('Actual Waste'!$C$7:$C$206=$B$94)*('Actual Waste'!$D$7:$D$206=$B118)*('Actual Waste'!$G$7:$G$206=$B$45),'Actual Waste'!U$7:U$206,0))+SUM(IF(('Actual Waste'!$C$7:$C$206=$B$94)*('Actual Waste'!$D$7:$D$206=$B118)*('Actual Waste'!$G$7:$G$206=$B$44),'Actual Waste'!W$7:W$206,0))</f>
        <v>0</v>
      </c>
      <c r="AN118" s="252">
        <f t="array" ref="AN118">SUM(IF(('Actual Waste'!$C$7:$C$206=$B$94)*('Actual Waste'!$D$7:$D$206=$B118)*('Actual Waste'!$G$7:$G$206=$B$45),'Actual Waste'!V$7:V$206,0))+SUM(IF(('Actual Waste'!$C$7:$C$206=$B$94)*('Actual Waste'!$D$7:$D$206=$B118)*('Actual Waste'!$G$7:$G$206=$B$44),'Actual Waste'!X$7:X$206,0))</f>
        <v>0</v>
      </c>
      <c r="AO118" s="252">
        <f t="array" ref="AO118">SUM(IF(('Actual Waste'!$C$7:$C$206=$B$94)*('Actual Waste'!$D$7:$D$206=$B118)*('Actual Waste'!$G$7:$G$206=$B$44),'Actual Waste'!U$7:U$206,0))-SUM(IF(('Actual Waste'!$C$7:$C$206=$B$94)*('Actual Waste'!$D$7:$D$206=$B118)*('Actual Waste'!$G$7:$G$206=$B$44),'Actual Waste'!W$7:W$206,0))</f>
        <v>0</v>
      </c>
      <c r="AP118" s="252">
        <f t="array" ref="AP118">SUM(IF(('Actual Waste'!$C$7:$C$206=$B$94)*('Actual Waste'!$D$7:$D$206=$B118)*('Actual Waste'!$G$7:$G$206=$B$44),'Actual Waste'!V$7:V$206,0))-SUM(IF(('Actual Waste'!$C$7:$C$206=$B$94)*('Actual Waste'!$D$7:$D$206=$B118)*('Actual Waste'!$G$7:$G$206=$B$44),'Actual Waste'!X$7:X$206,0))</f>
        <v>0</v>
      </c>
      <c r="AR118" s="100"/>
      <c r="AS118" s="99"/>
      <c r="AT118" s="100"/>
      <c r="AU118" s="99"/>
      <c r="AV118" s="100"/>
      <c r="AW118" s="99"/>
    </row>
    <row r="119" spans="2:49" x14ac:dyDescent="0.35">
      <c r="B119" s="31" t="str">
        <f t="shared" si="19"/>
        <v>Mixed C&amp;D waste (Hazardous) (17 09 03*)</v>
      </c>
      <c r="C119" s="35"/>
      <c r="D119" s="35"/>
      <c r="E119" s="32">
        <f t="array" ref="E119">SUM(IF(('Estimated Waste'!$B$6:$B$205=$B$94)*('Estimated Waste'!$C$6:$C$205=$B119),'Estimated Waste'!M$6:M$205,0))</f>
        <v>0</v>
      </c>
      <c r="F119" s="219">
        <f t="array" ref="F119">SUM(IF(('Estimated Waste'!$B$6:$B$205=$B$94)*('Estimated Waste'!$C$6:$C$205=$B119),'Estimated Waste'!N$6:N$205,0))</f>
        <v>0</v>
      </c>
      <c r="G119" s="35"/>
      <c r="H119" s="256">
        <f t="shared" si="26"/>
        <v>0</v>
      </c>
      <c r="I119" s="249">
        <f t="shared" si="27"/>
        <v>0</v>
      </c>
      <c r="J119" s="99"/>
      <c r="K119" s="18">
        <f t="array" ref="K119">SUM(IF(('Estimated Waste'!$B$6:$B$205=$B$94)*('Estimated Waste'!$C$6:$C$205=$B119)*('Estimated Waste'!$D$6:$D$205=$B$42),'Estimated Waste'!M$6:M$205,0))</f>
        <v>0</v>
      </c>
      <c r="L119" s="18">
        <f t="array" ref="L119">SUM(IF(('Estimated Waste'!$B$6:$B$205=$B$94)*('Estimated Waste'!$C$6:$C$205=$B119)*('Estimated Waste'!$D$6:$D$205=$B$42),'Estimated Waste'!N$6:N$205,0))</f>
        <v>0</v>
      </c>
      <c r="M119" s="18">
        <f t="array" ref="M119">SUM(IF(('Estimated Waste'!$B$6:$B$205=$B$94)*('Estimated Waste'!$C$6:$C$205=$B119)*('Estimated Waste'!$D$6:$D$205=$B$43),'Estimated Waste'!M$6:M$205,0))</f>
        <v>0</v>
      </c>
      <c r="N119" s="18">
        <f t="array" ref="N119">SUM(IF(('Estimated Waste'!$B$6:$B$205=$B$94)*('Estimated Waste'!$C$6:$C$205=$B119)*('Estimated Waste'!$D$6:$D$205=$B$43),'Estimated Waste'!N$6:N$205,0))</f>
        <v>0</v>
      </c>
      <c r="O119" s="250"/>
      <c r="P119" s="251">
        <f t="array" ref="P119">SUM(IF(('Estimated Waste'!$B$6:$B$205=$B$94)*('Estimated Waste'!$C$6:$C$205=$B119)*('Estimated Waste'!$D$6:$D$205=$B$45),'Estimated Waste'!M$6:M$205,0))+SUM(IF(('Estimated Waste'!$B$6:$B$205=$B$94)*('Estimated Waste'!$C$6:$C$205=$B119)*('Estimated Waste'!$D$6:$D$205=$B$44),'Estimated Waste'!S$6:S$205,0))</f>
        <v>0</v>
      </c>
      <c r="Q119" s="251">
        <f t="array" ref="Q119">SUM(IF(('Estimated Waste'!$B$6:$B$205=$B$94)*('Estimated Waste'!$C$6:$C$205=$B119)*('Estimated Waste'!$D$6:$D$205=$B$45),'Estimated Waste'!N$6:N$205,0))+SUM(IF(('Estimated Waste'!$B$6:$B$205=$B$94)*('Estimated Waste'!$C$6:$C$205=$B119)*('Estimated Waste'!$D$6:$D$205=$B$44),'Estimated Waste'!T$6:T$205,0))</f>
        <v>0</v>
      </c>
      <c r="R119" s="190">
        <f t="array" ref="R119">SUM(IF(('Estimated Waste'!$B$6:$B$205=$B$94)*('Estimated Waste'!$C$6:$C$205=$B119)*('Estimated Waste'!$D$6:$D$205=$B$44),'Estimated Waste'!M$6:M$205,0))-SUM(IF(('Estimated Waste'!$B$6:$B$205=$B$94)*('Estimated Waste'!$C$6:$C$205=$B119)*('Estimated Waste'!$D$6:$D$205=$B$44),'Estimated Waste'!S$6:S$205,0))</f>
        <v>0</v>
      </c>
      <c r="S119" s="190">
        <f t="array" ref="S119">SUM(IF(('Estimated Waste'!$B$6:$B$205=$B$94)*('Estimated Waste'!$C$6:$C$205=$B119)*('Estimated Waste'!$D$6:$D$205=$B$44),'Estimated Waste'!N$6:N$205,0))-SUM(IF(('Estimated Waste'!$B$6:$B$205=$B$94)*('Estimated Waste'!$C$6:$C$205=$B119)*('Estimated Waste'!$D$6:$D$205=$B$44),'Estimated Waste'!T$6:T$205,0))</f>
        <v>0</v>
      </c>
      <c r="X119" s="100">
        <f t="shared" si="20"/>
        <v>0</v>
      </c>
      <c r="Y119" s="99">
        <f t="shared" si="21"/>
        <v>0</v>
      </c>
      <c r="Z119" s="100">
        <f t="shared" si="22"/>
        <v>0</v>
      </c>
      <c r="AA119" s="99">
        <f t="shared" si="23"/>
        <v>0</v>
      </c>
      <c r="AB119" s="100">
        <f t="shared" si="24"/>
        <v>0</v>
      </c>
      <c r="AC119" s="99">
        <f t="shared" si="25"/>
        <v>0</v>
      </c>
      <c r="AE119" s="252">
        <f t="array" ref="AE119">SUM(IF(('Actual Waste'!$C$7:$C$206=$B$94)*('Actual Waste'!$D$7:$D$206=$B119),'Actual Waste'!U$7:U$206,0))</f>
        <v>0</v>
      </c>
      <c r="AF119" s="252">
        <f t="array" ref="AF119">SUM(IF(('Actual Waste'!$C$7:$C$206=$B$94)*('Actual Waste'!$D$7:$D$206=$B119),'Actual Waste'!V$7:V$206,0))</f>
        <v>0</v>
      </c>
      <c r="AG119" s="99"/>
      <c r="AH119" s="252">
        <f t="array" ref="AH119">SUM(IF(('Actual Waste'!$C$7:$C$206=$B$94)*('Actual Waste'!$D$7:$D$206=$B119)*('Actual Waste'!$G$7:$G$206=$B$42),'Actual Waste'!U$7:U$206,0))</f>
        <v>0</v>
      </c>
      <c r="AI119" s="252">
        <f t="array" ref="AI119">SUM(IF(('Actual Waste'!$C$7:$C$206=$B$94)*('Actual Waste'!$D$7:$D$206=$B119)*('Actual Waste'!$G$7:$G$206=$B$42),'Actual Waste'!V$7:V$206,0))</f>
        <v>0</v>
      </c>
      <c r="AJ119" s="252">
        <f t="array" ref="AJ119">SUM(IF(('Actual Waste'!$C$7:$C$206=$B$94)*('Actual Waste'!$D$7:$D$206=$B119)*('Actual Waste'!$G$7:$G$206=$B$43),'Actual Waste'!U$7:U$206,0))</f>
        <v>0</v>
      </c>
      <c r="AK119" s="252">
        <f t="array" ref="AK119">SUM(IF(('Actual Waste'!$C$7:$C$206=$B$94)*('Actual Waste'!$D$7:$D$206=$B119)*('Actual Waste'!$G$7:$G$206=$B$43),'Actual Waste'!V$7:V$206,0))</f>
        <v>0</v>
      </c>
      <c r="AM119" s="252">
        <f t="array" ref="AM119">SUM(IF(('Actual Waste'!$C$7:$C$206=$B$94)*('Actual Waste'!$D$7:$D$206=$B119)*('Actual Waste'!$G$7:$G$206=$B$45),'Actual Waste'!U$7:U$206,0))+SUM(IF(('Actual Waste'!$C$7:$C$206=$B$94)*('Actual Waste'!$D$7:$D$206=$B119)*('Actual Waste'!$G$7:$G$206=$B$44),'Actual Waste'!W$7:W$206,0))</f>
        <v>0</v>
      </c>
      <c r="AN119" s="252">
        <f t="array" ref="AN119">SUM(IF(('Actual Waste'!$C$7:$C$206=$B$94)*('Actual Waste'!$D$7:$D$206=$B119)*('Actual Waste'!$G$7:$G$206=$B$45),'Actual Waste'!V$7:V$206,0))+SUM(IF(('Actual Waste'!$C$7:$C$206=$B$94)*('Actual Waste'!$D$7:$D$206=$B119)*('Actual Waste'!$G$7:$G$206=$B$44),'Actual Waste'!X$7:X$206,0))</f>
        <v>0</v>
      </c>
      <c r="AO119" s="252">
        <f t="array" ref="AO119">SUM(IF(('Actual Waste'!$C$7:$C$206=$B$94)*('Actual Waste'!$D$7:$D$206=$B119)*('Actual Waste'!$G$7:$G$206=$B$44),'Actual Waste'!U$7:U$206,0))-SUM(IF(('Actual Waste'!$C$7:$C$206=$B$94)*('Actual Waste'!$D$7:$D$206=$B119)*('Actual Waste'!$G$7:$G$206=$B$44),'Actual Waste'!W$7:W$206,0))</f>
        <v>0</v>
      </c>
      <c r="AP119" s="252">
        <f t="array" ref="AP119">SUM(IF(('Actual Waste'!$C$7:$C$206=$B$94)*('Actual Waste'!$D$7:$D$206=$B119)*('Actual Waste'!$G$7:$G$206=$B$44),'Actual Waste'!V$7:V$206,0))-SUM(IF(('Actual Waste'!$C$7:$C$206=$B$94)*('Actual Waste'!$D$7:$D$206=$B119)*('Actual Waste'!$G$7:$G$206=$B$44),'Actual Waste'!X$7:X$206,0))</f>
        <v>0</v>
      </c>
      <c r="AR119" s="100"/>
      <c r="AS119" s="99"/>
      <c r="AT119" s="100"/>
      <c r="AU119" s="99"/>
      <c r="AV119" s="100"/>
      <c r="AW119" s="99"/>
    </row>
    <row r="120" spans="2:49" x14ac:dyDescent="0.35">
      <c r="B120" s="31" t="str">
        <f t="shared" si="19"/>
        <v>Non-hazardous sludge (19 02 06)</v>
      </c>
      <c r="C120" s="35"/>
      <c r="D120" s="35"/>
      <c r="E120" s="32">
        <f t="array" ref="E120">SUM(IF(('Estimated Waste'!$B$6:$B$205=$B$94)*('Estimated Waste'!$C$6:$C$205=$B120),'Estimated Waste'!M$6:M$205,0))</f>
        <v>0</v>
      </c>
      <c r="F120" s="219">
        <f t="array" ref="F120">SUM(IF(('Estimated Waste'!$B$6:$B$205=$B$94)*('Estimated Waste'!$C$6:$C$205=$B120),'Estimated Waste'!N$6:N$205,0))</f>
        <v>0</v>
      </c>
      <c r="G120" s="35"/>
      <c r="H120" s="256">
        <f t="shared" si="26"/>
        <v>0</v>
      </c>
      <c r="I120" s="249">
        <f t="shared" si="27"/>
        <v>0</v>
      </c>
      <c r="J120" s="99"/>
      <c r="K120" s="18">
        <f t="array" ref="K120">SUM(IF(('Estimated Waste'!$B$6:$B$205=$B$94)*('Estimated Waste'!$C$6:$C$205=$B120)*('Estimated Waste'!$D$6:$D$205=$B$42),'Estimated Waste'!M$6:M$205,0))</f>
        <v>0</v>
      </c>
      <c r="L120" s="18">
        <f t="array" ref="L120">SUM(IF(('Estimated Waste'!$B$6:$B$205=$B$94)*('Estimated Waste'!$C$6:$C$205=$B120)*('Estimated Waste'!$D$6:$D$205=$B$42),'Estimated Waste'!N$6:N$205,0))</f>
        <v>0</v>
      </c>
      <c r="M120" s="18">
        <f t="array" ref="M120">SUM(IF(('Estimated Waste'!$B$6:$B$205=$B$94)*('Estimated Waste'!$C$6:$C$205=$B120)*('Estimated Waste'!$D$6:$D$205=$B$43),'Estimated Waste'!M$6:M$205,0))</f>
        <v>0</v>
      </c>
      <c r="N120" s="18">
        <f t="array" ref="N120">SUM(IF(('Estimated Waste'!$B$6:$B$205=$B$94)*('Estimated Waste'!$C$6:$C$205=$B120)*('Estimated Waste'!$D$6:$D$205=$B$43),'Estimated Waste'!N$6:N$205,0))</f>
        <v>0</v>
      </c>
      <c r="O120" s="250"/>
      <c r="P120" s="251">
        <f t="array" ref="P120">SUM(IF(('Estimated Waste'!$B$6:$B$205=$B$94)*('Estimated Waste'!$C$6:$C$205=$B120)*('Estimated Waste'!$D$6:$D$205=$B$45),'Estimated Waste'!M$6:M$205,0))+SUM(IF(('Estimated Waste'!$B$6:$B$205=$B$94)*('Estimated Waste'!$C$6:$C$205=$B120)*('Estimated Waste'!$D$6:$D$205=$B$44),'Estimated Waste'!S$6:S$205,0))</f>
        <v>0</v>
      </c>
      <c r="Q120" s="251">
        <f t="array" ref="Q120">SUM(IF(('Estimated Waste'!$B$6:$B$205=$B$94)*('Estimated Waste'!$C$6:$C$205=$B120)*('Estimated Waste'!$D$6:$D$205=$B$45),'Estimated Waste'!N$6:N$205,0))+SUM(IF(('Estimated Waste'!$B$6:$B$205=$B$94)*('Estimated Waste'!$C$6:$C$205=$B120)*('Estimated Waste'!$D$6:$D$205=$B$44),'Estimated Waste'!T$6:T$205,0))</f>
        <v>0</v>
      </c>
      <c r="R120" s="190">
        <f t="array" ref="R120">SUM(IF(('Estimated Waste'!$B$6:$B$205=$B$94)*('Estimated Waste'!$C$6:$C$205=$B120)*('Estimated Waste'!$D$6:$D$205=$B$44),'Estimated Waste'!M$6:M$205,0))-SUM(IF(('Estimated Waste'!$B$6:$B$205=$B$94)*('Estimated Waste'!$C$6:$C$205=$B120)*('Estimated Waste'!$D$6:$D$205=$B$44),'Estimated Waste'!S$6:S$205,0))</f>
        <v>0</v>
      </c>
      <c r="S120" s="190">
        <f t="array" ref="S120">SUM(IF(('Estimated Waste'!$B$6:$B$205=$B$94)*('Estimated Waste'!$C$6:$C$205=$B120)*('Estimated Waste'!$D$6:$D$205=$B$44),'Estimated Waste'!N$6:N$205,0))-SUM(IF(('Estimated Waste'!$B$6:$B$205=$B$94)*('Estimated Waste'!$C$6:$C$205=$B120)*('Estimated Waste'!$D$6:$D$205=$B$44),'Estimated Waste'!T$6:T$205,0))</f>
        <v>0</v>
      </c>
      <c r="X120" s="100">
        <f t="shared" si="20"/>
        <v>0</v>
      </c>
      <c r="Y120" s="99">
        <f t="shared" si="21"/>
        <v>0</v>
      </c>
      <c r="Z120" s="100">
        <f t="shared" si="22"/>
        <v>0</v>
      </c>
      <c r="AA120" s="99">
        <f t="shared" si="23"/>
        <v>0</v>
      </c>
      <c r="AB120" s="100">
        <f t="shared" si="24"/>
        <v>0</v>
      </c>
      <c r="AC120" s="99">
        <f t="shared" si="25"/>
        <v>0</v>
      </c>
      <c r="AE120" s="252">
        <f t="array" ref="AE120">SUM(IF(('Actual Waste'!$C$7:$C$206=$B$94)*('Actual Waste'!$D$7:$D$206=$B120),'Actual Waste'!U$7:U$206,0))</f>
        <v>0</v>
      </c>
      <c r="AF120" s="252">
        <f t="array" ref="AF120">SUM(IF(('Actual Waste'!$C$7:$C$206=$B$94)*('Actual Waste'!$D$7:$D$206=$B120),'Actual Waste'!V$7:V$206,0))</f>
        <v>0</v>
      </c>
      <c r="AG120" s="99"/>
      <c r="AH120" s="252">
        <f t="array" ref="AH120">SUM(IF(('Actual Waste'!$C$7:$C$206=$B$94)*('Actual Waste'!$D$7:$D$206=$B120)*('Actual Waste'!$G$7:$G$206=$B$42),'Actual Waste'!U$7:U$206,0))</f>
        <v>0</v>
      </c>
      <c r="AI120" s="252">
        <f t="array" ref="AI120">SUM(IF(('Actual Waste'!$C$7:$C$206=$B$94)*('Actual Waste'!$D$7:$D$206=$B120)*('Actual Waste'!$G$7:$G$206=$B$42),'Actual Waste'!V$7:V$206,0))</f>
        <v>0</v>
      </c>
      <c r="AJ120" s="252">
        <f t="array" ref="AJ120">SUM(IF(('Actual Waste'!$C$7:$C$206=$B$94)*('Actual Waste'!$D$7:$D$206=$B120)*('Actual Waste'!$G$7:$G$206=$B$43),'Actual Waste'!U$7:U$206,0))</f>
        <v>0</v>
      </c>
      <c r="AK120" s="252">
        <f t="array" ref="AK120">SUM(IF(('Actual Waste'!$C$7:$C$206=$B$94)*('Actual Waste'!$D$7:$D$206=$B120)*('Actual Waste'!$G$7:$G$206=$B$43),'Actual Waste'!V$7:V$206,0))</f>
        <v>0</v>
      </c>
      <c r="AM120" s="252">
        <f t="array" ref="AM120">SUM(IF(('Actual Waste'!$C$7:$C$206=$B$94)*('Actual Waste'!$D$7:$D$206=$B120)*('Actual Waste'!$G$7:$G$206=$B$45),'Actual Waste'!U$7:U$206,0))+SUM(IF(('Actual Waste'!$C$7:$C$206=$B$94)*('Actual Waste'!$D$7:$D$206=$B120)*('Actual Waste'!$G$7:$G$206=$B$44),'Actual Waste'!W$7:W$206,0))</f>
        <v>0</v>
      </c>
      <c r="AN120" s="252">
        <f t="array" ref="AN120">SUM(IF(('Actual Waste'!$C$7:$C$206=$B$94)*('Actual Waste'!$D$7:$D$206=$B120)*('Actual Waste'!$G$7:$G$206=$B$45),'Actual Waste'!V$7:V$206,0))+SUM(IF(('Actual Waste'!$C$7:$C$206=$B$94)*('Actual Waste'!$D$7:$D$206=$B120)*('Actual Waste'!$G$7:$G$206=$B$44),'Actual Waste'!X$7:X$206,0))</f>
        <v>0</v>
      </c>
      <c r="AO120" s="252">
        <f t="array" ref="AO120">SUM(IF(('Actual Waste'!$C$7:$C$206=$B$94)*('Actual Waste'!$D$7:$D$206=$B120)*('Actual Waste'!$G$7:$G$206=$B$44),'Actual Waste'!U$7:U$206,0))-SUM(IF(('Actual Waste'!$C$7:$C$206=$B$94)*('Actual Waste'!$D$7:$D$206=$B120)*('Actual Waste'!$G$7:$G$206=$B$44),'Actual Waste'!W$7:W$206,0))</f>
        <v>0</v>
      </c>
      <c r="AP120" s="252">
        <f t="array" ref="AP120">SUM(IF(('Actual Waste'!$C$7:$C$206=$B$94)*('Actual Waste'!$D$7:$D$206=$B120)*('Actual Waste'!$G$7:$G$206=$B$44),'Actual Waste'!V$7:V$206,0))-SUM(IF(('Actual Waste'!$C$7:$C$206=$B$94)*('Actual Waste'!$D$7:$D$206=$B120)*('Actual Waste'!$G$7:$G$206=$B$44),'Actual Waste'!X$7:X$206,0))</f>
        <v>0</v>
      </c>
      <c r="AR120" s="100"/>
      <c r="AS120" s="99"/>
      <c r="AT120" s="100"/>
      <c r="AU120" s="99"/>
      <c r="AV120" s="100"/>
      <c r="AW120" s="99"/>
    </row>
    <row r="121" spans="2:49" x14ac:dyDescent="0.35">
      <c r="B121" s="31" t="str">
        <f t="shared" si="19"/>
        <v>Packaging (17 02 03)</v>
      </c>
      <c r="C121" s="35"/>
      <c r="D121" s="35"/>
      <c r="E121" s="32">
        <f t="array" ref="E121">SUM(IF(('Estimated Waste'!$B$6:$B$205=$B$94)*('Estimated Waste'!$C$6:$C$205=$B121),'Estimated Waste'!M$6:M$205,0))</f>
        <v>0</v>
      </c>
      <c r="F121" s="219">
        <f t="array" ref="F121">SUM(IF(('Estimated Waste'!$B$6:$B$205=$B$94)*('Estimated Waste'!$C$6:$C$205=$B121),'Estimated Waste'!N$6:N$205,0))</f>
        <v>0</v>
      </c>
      <c r="G121" s="35"/>
      <c r="H121" s="256">
        <f t="shared" si="26"/>
        <v>0</v>
      </c>
      <c r="I121" s="249">
        <f t="shared" si="27"/>
        <v>0</v>
      </c>
      <c r="J121" s="99"/>
      <c r="K121" s="18">
        <f t="array" ref="K121">SUM(IF(('Estimated Waste'!$B$6:$B$205=$B$94)*('Estimated Waste'!$C$6:$C$205=$B121)*('Estimated Waste'!$D$6:$D$205=$B$42),'Estimated Waste'!M$6:M$205,0))</f>
        <v>0</v>
      </c>
      <c r="L121" s="18">
        <f t="array" ref="L121">SUM(IF(('Estimated Waste'!$B$6:$B$205=$B$94)*('Estimated Waste'!$C$6:$C$205=$B121)*('Estimated Waste'!$D$6:$D$205=$B$42),'Estimated Waste'!N$6:N$205,0))</f>
        <v>0</v>
      </c>
      <c r="M121" s="18">
        <f t="array" ref="M121">SUM(IF(('Estimated Waste'!$B$6:$B$205=$B$94)*('Estimated Waste'!$C$6:$C$205=$B121)*('Estimated Waste'!$D$6:$D$205=$B$43),'Estimated Waste'!M$6:M$205,0))</f>
        <v>0</v>
      </c>
      <c r="N121" s="18">
        <f t="array" ref="N121">SUM(IF(('Estimated Waste'!$B$6:$B$205=$B$94)*('Estimated Waste'!$C$6:$C$205=$B121)*('Estimated Waste'!$D$6:$D$205=$B$43),'Estimated Waste'!N$6:N$205,0))</f>
        <v>0</v>
      </c>
      <c r="O121" s="250"/>
      <c r="P121" s="251">
        <f t="array" ref="P121">SUM(IF(('Estimated Waste'!$B$6:$B$205=$B$94)*('Estimated Waste'!$C$6:$C$205=$B121)*('Estimated Waste'!$D$6:$D$205=$B$45),'Estimated Waste'!M$6:M$205,0))+SUM(IF(('Estimated Waste'!$B$6:$B$205=$B$94)*('Estimated Waste'!$C$6:$C$205=$B121)*('Estimated Waste'!$D$6:$D$205=$B$44),'Estimated Waste'!S$6:S$205,0))</f>
        <v>0</v>
      </c>
      <c r="Q121" s="251">
        <f t="array" ref="Q121">SUM(IF(('Estimated Waste'!$B$6:$B$205=$B$94)*('Estimated Waste'!$C$6:$C$205=$B121)*('Estimated Waste'!$D$6:$D$205=$B$45),'Estimated Waste'!N$6:N$205,0))+SUM(IF(('Estimated Waste'!$B$6:$B$205=$B$94)*('Estimated Waste'!$C$6:$C$205=$B121)*('Estimated Waste'!$D$6:$D$205=$B$44),'Estimated Waste'!T$6:T$205,0))</f>
        <v>0</v>
      </c>
      <c r="R121" s="190">
        <f t="array" ref="R121">SUM(IF(('Estimated Waste'!$B$6:$B$205=$B$94)*('Estimated Waste'!$C$6:$C$205=$B121)*('Estimated Waste'!$D$6:$D$205=$B$44),'Estimated Waste'!M$6:M$205,0))-SUM(IF(('Estimated Waste'!$B$6:$B$205=$B$94)*('Estimated Waste'!$C$6:$C$205=$B121)*('Estimated Waste'!$D$6:$D$205=$B$44),'Estimated Waste'!S$6:S$205,0))</f>
        <v>0</v>
      </c>
      <c r="S121" s="190">
        <f t="array" ref="S121">SUM(IF(('Estimated Waste'!$B$6:$B$205=$B$94)*('Estimated Waste'!$C$6:$C$205=$B121)*('Estimated Waste'!$D$6:$D$205=$B$44),'Estimated Waste'!N$6:N$205,0))-SUM(IF(('Estimated Waste'!$B$6:$B$205=$B$94)*('Estimated Waste'!$C$6:$C$205=$B121)*('Estimated Waste'!$D$6:$D$205=$B$44),'Estimated Waste'!T$6:T$205,0))</f>
        <v>0</v>
      </c>
      <c r="X121" s="100">
        <f t="shared" si="20"/>
        <v>0</v>
      </c>
      <c r="Y121" s="99">
        <f t="shared" si="21"/>
        <v>0</v>
      </c>
      <c r="Z121" s="100">
        <f t="shared" si="22"/>
        <v>0</v>
      </c>
      <c r="AA121" s="99">
        <f t="shared" si="23"/>
        <v>0</v>
      </c>
      <c r="AB121" s="100">
        <f t="shared" si="24"/>
        <v>0</v>
      </c>
      <c r="AC121" s="99">
        <f t="shared" si="25"/>
        <v>0</v>
      </c>
      <c r="AE121" s="252">
        <f t="array" ref="AE121">SUM(IF(('Actual Waste'!$C$7:$C$206=$B$94)*('Actual Waste'!$D$7:$D$206=$B121),'Actual Waste'!U$7:U$206,0))</f>
        <v>0</v>
      </c>
      <c r="AF121" s="252">
        <f t="array" ref="AF121">SUM(IF(('Actual Waste'!$C$7:$C$206=$B$94)*('Actual Waste'!$D$7:$D$206=$B121),'Actual Waste'!V$7:V$206,0))</f>
        <v>0</v>
      </c>
      <c r="AG121" s="99"/>
      <c r="AH121" s="252">
        <f t="array" ref="AH121">SUM(IF(('Actual Waste'!$C$7:$C$206=$B$94)*('Actual Waste'!$D$7:$D$206=$B121)*('Actual Waste'!$G$7:$G$206=$B$42),'Actual Waste'!U$7:U$206,0))</f>
        <v>0</v>
      </c>
      <c r="AI121" s="252">
        <f t="array" ref="AI121">SUM(IF(('Actual Waste'!$C$7:$C$206=$B$94)*('Actual Waste'!$D$7:$D$206=$B121)*('Actual Waste'!$G$7:$G$206=$B$42),'Actual Waste'!V$7:V$206,0))</f>
        <v>0</v>
      </c>
      <c r="AJ121" s="252">
        <f t="array" ref="AJ121">SUM(IF(('Actual Waste'!$C$7:$C$206=$B$94)*('Actual Waste'!$D$7:$D$206=$B121)*('Actual Waste'!$G$7:$G$206=$B$43),'Actual Waste'!U$7:U$206,0))</f>
        <v>0</v>
      </c>
      <c r="AK121" s="252">
        <f t="array" ref="AK121">SUM(IF(('Actual Waste'!$C$7:$C$206=$B$94)*('Actual Waste'!$D$7:$D$206=$B121)*('Actual Waste'!$G$7:$G$206=$B$43),'Actual Waste'!V$7:V$206,0))</f>
        <v>0</v>
      </c>
      <c r="AM121" s="252">
        <f t="array" ref="AM121">SUM(IF(('Actual Waste'!$C$7:$C$206=$B$94)*('Actual Waste'!$D$7:$D$206=$B121)*('Actual Waste'!$G$7:$G$206=$B$45),'Actual Waste'!U$7:U$206,0))+SUM(IF(('Actual Waste'!$C$7:$C$206=$B$94)*('Actual Waste'!$D$7:$D$206=$B121)*('Actual Waste'!$G$7:$G$206=$B$44),'Actual Waste'!W$7:W$206,0))</f>
        <v>0</v>
      </c>
      <c r="AN121" s="252">
        <f t="array" ref="AN121">SUM(IF(('Actual Waste'!$C$7:$C$206=$B$94)*('Actual Waste'!$D$7:$D$206=$B121)*('Actual Waste'!$G$7:$G$206=$B$45),'Actual Waste'!V$7:V$206,0))+SUM(IF(('Actual Waste'!$C$7:$C$206=$B$94)*('Actual Waste'!$D$7:$D$206=$B121)*('Actual Waste'!$G$7:$G$206=$B$44),'Actual Waste'!X$7:X$206,0))</f>
        <v>0</v>
      </c>
      <c r="AO121" s="252">
        <f t="array" ref="AO121">SUM(IF(('Actual Waste'!$C$7:$C$206=$B$94)*('Actual Waste'!$D$7:$D$206=$B121)*('Actual Waste'!$G$7:$G$206=$B$44),'Actual Waste'!U$7:U$206,0))-SUM(IF(('Actual Waste'!$C$7:$C$206=$B$94)*('Actual Waste'!$D$7:$D$206=$B121)*('Actual Waste'!$G$7:$G$206=$B$44),'Actual Waste'!W$7:W$206,0))</f>
        <v>0</v>
      </c>
      <c r="AP121" s="252">
        <f t="array" ref="AP121">SUM(IF(('Actual Waste'!$C$7:$C$206=$B$94)*('Actual Waste'!$D$7:$D$206=$B121)*('Actual Waste'!$G$7:$G$206=$B$44),'Actual Waste'!V$7:V$206,0))-SUM(IF(('Actual Waste'!$C$7:$C$206=$B$94)*('Actual Waste'!$D$7:$D$206=$B121)*('Actual Waste'!$G$7:$G$206=$B$44),'Actual Waste'!X$7:X$206,0))</f>
        <v>0</v>
      </c>
      <c r="AR121" s="100"/>
      <c r="AS121" s="99"/>
      <c r="AT121" s="100"/>
      <c r="AU121" s="99"/>
      <c r="AV121" s="100"/>
      <c r="AW121" s="99"/>
    </row>
    <row r="122" spans="2:49" x14ac:dyDescent="0.35">
      <c r="B122" s="31" t="str">
        <f t="shared" si="19"/>
        <v>Paint, adhesives etc. (20 01 27*)</v>
      </c>
      <c r="C122" s="35"/>
      <c r="D122" s="35"/>
      <c r="E122" s="32">
        <f t="array" ref="E122">SUM(IF(('Estimated Waste'!$B$6:$B$205=$B$94)*('Estimated Waste'!$C$6:$C$205=$B122),'Estimated Waste'!M$6:M$205,0))</f>
        <v>0</v>
      </c>
      <c r="F122" s="219">
        <f t="array" ref="F122">SUM(IF(('Estimated Waste'!$B$6:$B$205=$B$94)*('Estimated Waste'!$C$6:$C$205=$B122),'Estimated Waste'!N$6:N$205,0))</f>
        <v>0</v>
      </c>
      <c r="G122" s="35"/>
      <c r="H122" s="256">
        <f t="shared" si="26"/>
        <v>0</v>
      </c>
      <c r="I122" s="249">
        <f t="shared" si="27"/>
        <v>0</v>
      </c>
      <c r="J122" s="99"/>
      <c r="K122" s="18">
        <f t="array" ref="K122">SUM(IF(('Estimated Waste'!$B$6:$B$205=$B$94)*('Estimated Waste'!$C$6:$C$205=$B122)*('Estimated Waste'!$D$6:$D$205=$B$42),'Estimated Waste'!M$6:M$205,0))</f>
        <v>0</v>
      </c>
      <c r="L122" s="18">
        <f t="array" ref="L122">SUM(IF(('Estimated Waste'!$B$6:$B$205=$B$94)*('Estimated Waste'!$C$6:$C$205=$B122)*('Estimated Waste'!$D$6:$D$205=$B$42),'Estimated Waste'!N$6:N$205,0))</f>
        <v>0</v>
      </c>
      <c r="M122" s="18">
        <f t="array" ref="M122">SUM(IF(('Estimated Waste'!$B$6:$B$205=$B$94)*('Estimated Waste'!$C$6:$C$205=$B122)*('Estimated Waste'!$D$6:$D$205=$B$43),'Estimated Waste'!M$6:M$205,0))</f>
        <v>0</v>
      </c>
      <c r="N122" s="18">
        <f t="array" ref="N122">SUM(IF(('Estimated Waste'!$B$6:$B$205=$B$94)*('Estimated Waste'!$C$6:$C$205=$B122)*('Estimated Waste'!$D$6:$D$205=$B$43),'Estimated Waste'!N$6:N$205,0))</f>
        <v>0</v>
      </c>
      <c r="O122" s="250"/>
      <c r="P122" s="251">
        <f t="array" ref="P122">SUM(IF(('Estimated Waste'!$B$6:$B$205=$B$94)*('Estimated Waste'!$C$6:$C$205=$B122)*('Estimated Waste'!$D$6:$D$205=$B$45),'Estimated Waste'!M$6:M$205,0))+SUM(IF(('Estimated Waste'!$B$6:$B$205=$B$94)*('Estimated Waste'!$C$6:$C$205=$B122)*('Estimated Waste'!$D$6:$D$205=$B$44),'Estimated Waste'!S$6:S$205,0))</f>
        <v>0</v>
      </c>
      <c r="Q122" s="251">
        <f t="array" ref="Q122">SUM(IF(('Estimated Waste'!$B$6:$B$205=$B$94)*('Estimated Waste'!$C$6:$C$205=$B122)*('Estimated Waste'!$D$6:$D$205=$B$45),'Estimated Waste'!N$6:N$205,0))+SUM(IF(('Estimated Waste'!$B$6:$B$205=$B$94)*('Estimated Waste'!$C$6:$C$205=$B122)*('Estimated Waste'!$D$6:$D$205=$B$44),'Estimated Waste'!T$6:T$205,0))</f>
        <v>0</v>
      </c>
      <c r="R122" s="190">
        <f t="array" ref="R122">SUM(IF(('Estimated Waste'!$B$6:$B$205=$B$94)*('Estimated Waste'!$C$6:$C$205=$B122)*('Estimated Waste'!$D$6:$D$205=$B$44),'Estimated Waste'!M$6:M$205,0))-SUM(IF(('Estimated Waste'!$B$6:$B$205=$B$94)*('Estimated Waste'!$C$6:$C$205=$B122)*('Estimated Waste'!$D$6:$D$205=$B$44),'Estimated Waste'!S$6:S$205,0))</f>
        <v>0</v>
      </c>
      <c r="S122" s="190">
        <f t="array" ref="S122">SUM(IF(('Estimated Waste'!$B$6:$B$205=$B$94)*('Estimated Waste'!$C$6:$C$205=$B122)*('Estimated Waste'!$D$6:$D$205=$B$44),'Estimated Waste'!N$6:N$205,0))-SUM(IF(('Estimated Waste'!$B$6:$B$205=$B$94)*('Estimated Waste'!$C$6:$C$205=$B122)*('Estimated Waste'!$D$6:$D$205=$B$44),'Estimated Waste'!T$6:T$205,0))</f>
        <v>0</v>
      </c>
      <c r="X122" s="100">
        <f t="shared" si="20"/>
        <v>0</v>
      </c>
      <c r="Y122" s="99">
        <f t="shared" si="21"/>
        <v>0</v>
      </c>
      <c r="Z122" s="100">
        <f t="shared" si="22"/>
        <v>0</v>
      </c>
      <c r="AA122" s="99">
        <f t="shared" si="23"/>
        <v>0</v>
      </c>
      <c r="AB122" s="100">
        <f t="shared" si="24"/>
        <v>0</v>
      </c>
      <c r="AC122" s="99">
        <f t="shared" si="25"/>
        <v>0</v>
      </c>
      <c r="AE122" s="252">
        <f t="array" ref="AE122">SUM(IF(('Actual Waste'!$C$7:$C$206=$B$94)*('Actual Waste'!$D$7:$D$206=$B122),'Actual Waste'!U$7:U$206,0))</f>
        <v>0</v>
      </c>
      <c r="AF122" s="252">
        <f t="array" ref="AF122">SUM(IF(('Actual Waste'!$C$7:$C$206=$B$94)*('Actual Waste'!$D$7:$D$206=$B122),'Actual Waste'!V$7:V$206,0))</f>
        <v>0</v>
      </c>
      <c r="AG122" s="99"/>
      <c r="AH122" s="252">
        <f t="array" ref="AH122">SUM(IF(('Actual Waste'!$C$7:$C$206=$B$94)*('Actual Waste'!$D$7:$D$206=$B122)*('Actual Waste'!$G$7:$G$206=$B$42),'Actual Waste'!U$7:U$206,0))</f>
        <v>0</v>
      </c>
      <c r="AI122" s="252">
        <f t="array" ref="AI122">SUM(IF(('Actual Waste'!$C$7:$C$206=$B$94)*('Actual Waste'!$D$7:$D$206=$B122)*('Actual Waste'!$G$7:$G$206=$B$42),'Actual Waste'!V$7:V$206,0))</f>
        <v>0</v>
      </c>
      <c r="AJ122" s="252">
        <f t="array" ref="AJ122">SUM(IF(('Actual Waste'!$C$7:$C$206=$B$94)*('Actual Waste'!$D$7:$D$206=$B122)*('Actual Waste'!$G$7:$G$206=$B$43),'Actual Waste'!U$7:U$206,0))</f>
        <v>0</v>
      </c>
      <c r="AK122" s="252">
        <f t="array" ref="AK122">SUM(IF(('Actual Waste'!$C$7:$C$206=$B$94)*('Actual Waste'!$D$7:$D$206=$B122)*('Actual Waste'!$G$7:$G$206=$B$43),'Actual Waste'!V$7:V$206,0))</f>
        <v>0</v>
      </c>
      <c r="AM122" s="252">
        <f t="array" ref="AM122">SUM(IF(('Actual Waste'!$C$7:$C$206=$B$94)*('Actual Waste'!$D$7:$D$206=$B122)*('Actual Waste'!$G$7:$G$206=$B$45),'Actual Waste'!U$7:U$206,0))+SUM(IF(('Actual Waste'!$C$7:$C$206=$B$94)*('Actual Waste'!$D$7:$D$206=$B122)*('Actual Waste'!$G$7:$G$206=$B$44),'Actual Waste'!W$7:W$206,0))</f>
        <v>0</v>
      </c>
      <c r="AN122" s="252">
        <f t="array" ref="AN122">SUM(IF(('Actual Waste'!$C$7:$C$206=$B$94)*('Actual Waste'!$D$7:$D$206=$B122)*('Actual Waste'!$G$7:$G$206=$B$45),'Actual Waste'!V$7:V$206,0))+SUM(IF(('Actual Waste'!$C$7:$C$206=$B$94)*('Actual Waste'!$D$7:$D$206=$B122)*('Actual Waste'!$G$7:$G$206=$B$44),'Actual Waste'!X$7:X$206,0))</f>
        <v>0</v>
      </c>
      <c r="AO122" s="252">
        <f t="array" ref="AO122">SUM(IF(('Actual Waste'!$C$7:$C$206=$B$94)*('Actual Waste'!$D$7:$D$206=$B122)*('Actual Waste'!$G$7:$G$206=$B$44),'Actual Waste'!U$7:U$206,0))-SUM(IF(('Actual Waste'!$C$7:$C$206=$B$94)*('Actual Waste'!$D$7:$D$206=$B122)*('Actual Waste'!$G$7:$G$206=$B$44),'Actual Waste'!W$7:W$206,0))</f>
        <v>0</v>
      </c>
      <c r="AP122" s="252">
        <f t="array" ref="AP122">SUM(IF(('Actual Waste'!$C$7:$C$206=$B$94)*('Actual Waste'!$D$7:$D$206=$B122)*('Actual Waste'!$G$7:$G$206=$B$44),'Actual Waste'!V$7:V$206,0))-SUM(IF(('Actual Waste'!$C$7:$C$206=$B$94)*('Actual Waste'!$D$7:$D$206=$B122)*('Actual Waste'!$G$7:$G$206=$B$44),'Actual Waste'!X$7:X$206,0))</f>
        <v>0</v>
      </c>
      <c r="AR122" s="100"/>
      <c r="AS122" s="99"/>
      <c r="AT122" s="100"/>
      <c r="AU122" s="99"/>
      <c r="AV122" s="100"/>
      <c r="AW122" s="99"/>
    </row>
    <row r="123" spans="2:49" x14ac:dyDescent="0.35">
      <c r="B123" s="31" t="str">
        <f t="shared" si="19"/>
        <v xml:space="preserve">Paper (20 01 01) </v>
      </c>
      <c r="C123" s="35"/>
      <c r="D123" s="35"/>
      <c r="E123" s="32">
        <f t="array" ref="E123">SUM(IF(('Estimated Waste'!$B$6:$B$205=$B$94)*('Estimated Waste'!$C$6:$C$205=$B123),'Estimated Waste'!M$6:M$205,0))</f>
        <v>0</v>
      </c>
      <c r="F123" s="219">
        <f t="array" ref="F123">SUM(IF(('Estimated Waste'!$B$6:$B$205=$B$94)*('Estimated Waste'!$C$6:$C$205=$B123),'Estimated Waste'!N$6:N$205,0))</f>
        <v>0</v>
      </c>
      <c r="G123" s="35"/>
      <c r="H123" s="256">
        <f t="shared" si="26"/>
        <v>0</v>
      </c>
      <c r="I123" s="249">
        <f t="shared" si="27"/>
        <v>0</v>
      </c>
      <c r="J123" s="99"/>
      <c r="K123" s="18">
        <f t="array" ref="K123">SUM(IF(('Estimated Waste'!$B$6:$B$205=$B$94)*('Estimated Waste'!$C$6:$C$205=$B123)*('Estimated Waste'!$D$6:$D$205=$B$42),'Estimated Waste'!M$6:M$205,0))</f>
        <v>0</v>
      </c>
      <c r="L123" s="18">
        <f t="array" ref="L123">SUM(IF(('Estimated Waste'!$B$6:$B$205=$B$94)*('Estimated Waste'!$C$6:$C$205=$B123)*('Estimated Waste'!$D$6:$D$205=$B$42),'Estimated Waste'!N$6:N$205,0))</f>
        <v>0</v>
      </c>
      <c r="M123" s="18">
        <f t="array" ref="M123">SUM(IF(('Estimated Waste'!$B$6:$B$205=$B$94)*('Estimated Waste'!$C$6:$C$205=$B123)*('Estimated Waste'!$D$6:$D$205=$B$43),'Estimated Waste'!M$6:M$205,0))</f>
        <v>0</v>
      </c>
      <c r="N123" s="18">
        <f t="array" ref="N123">SUM(IF(('Estimated Waste'!$B$6:$B$205=$B$94)*('Estimated Waste'!$C$6:$C$205=$B123)*('Estimated Waste'!$D$6:$D$205=$B$43),'Estimated Waste'!N$6:N$205,0))</f>
        <v>0</v>
      </c>
      <c r="O123" s="250"/>
      <c r="P123" s="251">
        <f t="array" ref="P123">SUM(IF(('Estimated Waste'!$B$6:$B$205=$B$94)*('Estimated Waste'!$C$6:$C$205=$B123)*('Estimated Waste'!$D$6:$D$205=$B$45),'Estimated Waste'!M$6:M$205,0))+SUM(IF(('Estimated Waste'!$B$6:$B$205=$B$94)*('Estimated Waste'!$C$6:$C$205=$B123)*('Estimated Waste'!$D$6:$D$205=$B$44),'Estimated Waste'!S$6:S$205,0))</f>
        <v>0</v>
      </c>
      <c r="Q123" s="251">
        <f t="array" ref="Q123">SUM(IF(('Estimated Waste'!$B$6:$B$205=$B$94)*('Estimated Waste'!$C$6:$C$205=$B123)*('Estimated Waste'!$D$6:$D$205=$B$45),'Estimated Waste'!N$6:N$205,0))+SUM(IF(('Estimated Waste'!$B$6:$B$205=$B$94)*('Estimated Waste'!$C$6:$C$205=$B123)*('Estimated Waste'!$D$6:$D$205=$B$44),'Estimated Waste'!T$6:T$205,0))</f>
        <v>0</v>
      </c>
      <c r="R123" s="190">
        <f t="array" ref="R123">SUM(IF(('Estimated Waste'!$B$6:$B$205=$B$94)*('Estimated Waste'!$C$6:$C$205=$B123)*('Estimated Waste'!$D$6:$D$205=$B$44),'Estimated Waste'!M$6:M$205,0))-SUM(IF(('Estimated Waste'!$B$6:$B$205=$B$94)*('Estimated Waste'!$C$6:$C$205=$B123)*('Estimated Waste'!$D$6:$D$205=$B$44),'Estimated Waste'!S$6:S$205,0))</f>
        <v>0</v>
      </c>
      <c r="S123" s="190">
        <f t="array" ref="S123">SUM(IF(('Estimated Waste'!$B$6:$B$205=$B$94)*('Estimated Waste'!$C$6:$C$205=$B123)*('Estimated Waste'!$D$6:$D$205=$B$44),'Estimated Waste'!N$6:N$205,0))-SUM(IF(('Estimated Waste'!$B$6:$B$205=$B$94)*('Estimated Waste'!$C$6:$C$205=$B123)*('Estimated Waste'!$D$6:$D$205=$B$44),'Estimated Waste'!T$6:T$205,0))</f>
        <v>0</v>
      </c>
      <c r="X123" s="100">
        <f t="shared" si="20"/>
        <v>0</v>
      </c>
      <c r="Y123" s="99">
        <f t="shared" si="21"/>
        <v>0</v>
      </c>
      <c r="Z123" s="100">
        <f t="shared" si="22"/>
        <v>0</v>
      </c>
      <c r="AA123" s="99">
        <f t="shared" si="23"/>
        <v>0</v>
      </c>
      <c r="AB123" s="100">
        <f t="shared" si="24"/>
        <v>0</v>
      </c>
      <c r="AC123" s="99">
        <f t="shared" si="25"/>
        <v>0</v>
      </c>
      <c r="AE123" s="252">
        <f t="array" ref="AE123">SUM(IF(('Actual Waste'!$C$7:$C$206=$B$94)*('Actual Waste'!$D$7:$D$206=$B123),'Actual Waste'!U$7:U$206,0))</f>
        <v>0</v>
      </c>
      <c r="AF123" s="252">
        <f t="array" ref="AF123">SUM(IF(('Actual Waste'!$C$7:$C$206=$B$94)*('Actual Waste'!$D$7:$D$206=$B123),'Actual Waste'!V$7:V$206,0))</f>
        <v>0</v>
      </c>
      <c r="AG123" s="99"/>
      <c r="AH123" s="252">
        <f t="array" ref="AH123">SUM(IF(('Actual Waste'!$C$7:$C$206=$B$94)*('Actual Waste'!$D$7:$D$206=$B123)*('Actual Waste'!$G$7:$G$206=$B$42),'Actual Waste'!U$7:U$206,0))</f>
        <v>0</v>
      </c>
      <c r="AI123" s="252">
        <f t="array" ref="AI123">SUM(IF(('Actual Waste'!$C$7:$C$206=$B$94)*('Actual Waste'!$D$7:$D$206=$B123)*('Actual Waste'!$G$7:$G$206=$B$42),'Actual Waste'!V$7:V$206,0))</f>
        <v>0</v>
      </c>
      <c r="AJ123" s="252">
        <f t="array" ref="AJ123">SUM(IF(('Actual Waste'!$C$7:$C$206=$B$94)*('Actual Waste'!$D$7:$D$206=$B123)*('Actual Waste'!$G$7:$G$206=$B$43),'Actual Waste'!U$7:U$206,0))</f>
        <v>0</v>
      </c>
      <c r="AK123" s="252">
        <f t="array" ref="AK123">SUM(IF(('Actual Waste'!$C$7:$C$206=$B$94)*('Actual Waste'!$D$7:$D$206=$B123)*('Actual Waste'!$G$7:$G$206=$B$43),'Actual Waste'!V$7:V$206,0))</f>
        <v>0</v>
      </c>
      <c r="AM123" s="252">
        <f t="array" ref="AM123">SUM(IF(('Actual Waste'!$C$7:$C$206=$B$94)*('Actual Waste'!$D$7:$D$206=$B123)*('Actual Waste'!$G$7:$G$206=$B$45),'Actual Waste'!U$7:U$206,0))+SUM(IF(('Actual Waste'!$C$7:$C$206=$B$94)*('Actual Waste'!$D$7:$D$206=$B123)*('Actual Waste'!$G$7:$G$206=$B$44),'Actual Waste'!W$7:W$206,0))</f>
        <v>0</v>
      </c>
      <c r="AN123" s="252">
        <f t="array" ref="AN123">SUM(IF(('Actual Waste'!$C$7:$C$206=$B$94)*('Actual Waste'!$D$7:$D$206=$B123)*('Actual Waste'!$G$7:$G$206=$B$45),'Actual Waste'!V$7:V$206,0))+SUM(IF(('Actual Waste'!$C$7:$C$206=$B$94)*('Actual Waste'!$D$7:$D$206=$B123)*('Actual Waste'!$G$7:$G$206=$B$44),'Actual Waste'!X$7:X$206,0))</f>
        <v>0</v>
      </c>
      <c r="AO123" s="252">
        <f t="array" ref="AO123">SUM(IF(('Actual Waste'!$C$7:$C$206=$B$94)*('Actual Waste'!$D$7:$D$206=$B123)*('Actual Waste'!$G$7:$G$206=$B$44),'Actual Waste'!U$7:U$206,0))-SUM(IF(('Actual Waste'!$C$7:$C$206=$B$94)*('Actual Waste'!$D$7:$D$206=$B123)*('Actual Waste'!$G$7:$G$206=$B$44),'Actual Waste'!W$7:W$206,0))</f>
        <v>0</v>
      </c>
      <c r="AP123" s="252">
        <f t="array" ref="AP123">SUM(IF(('Actual Waste'!$C$7:$C$206=$B$94)*('Actual Waste'!$D$7:$D$206=$B123)*('Actual Waste'!$G$7:$G$206=$B$44),'Actual Waste'!V$7:V$206,0))-SUM(IF(('Actual Waste'!$C$7:$C$206=$B$94)*('Actual Waste'!$D$7:$D$206=$B123)*('Actual Waste'!$G$7:$G$206=$B$44),'Actual Waste'!X$7:X$206,0))</f>
        <v>0</v>
      </c>
      <c r="AR123" s="100"/>
      <c r="AS123" s="99"/>
      <c r="AT123" s="100"/>
      <c r="AU123" s="99"/>
      <c r="AV123" s="100"/>
      <c r="AW123" s="99"/>
    </row>
    <row r="124" spans="2:49" x14ac:dyDescent="0.35">
      <c r="B124" s="31" t="str">
        <f t="shared" si="19"/>
        <v>Plastic bottles (20 01 39)</v>
      </c>
      <c r="C124" s="35"/>
      <c r="D124" s="35"/>
      <c r="E124" s="32">
        <f t="array" ref="E124">SUM(IF(('Estimated Waste'!$B$6:$B$205=$B$94)*('Estimated Waste'!$C$6:$C$205=$B124),'Estimated Waste'!M$6:M$205,0))</f>
        <v>0</v>
      </c>
      <c r="F124" s="219">
        <f t="array" ref="F124">SUM(IF(('Estimated Waste'!$B$6:$B$205=$B$94)*('Estimated Waste'!$C$6:$C$205=$B124),'Estimated Waste'!N$6:N$205,0))</f>
        <v>0</v>
      </c>
      <c r="G124" s="35"/>
      <c r="H124" s="256">
        <f t="shared" si="26"/>
        <v>0</v>
      </c>
      <c r="I124" s="249">
        <f t="shared" si="27"/>
        <v>0</v>
      </c>
      <c r="J124" s="99"/>
      <c r="K124" s="18">
        <f t="array" ref="K124">SUM(IF(('Estimated Waste'!$B$6:$B$205=$B$94)*('Estimated Waste'!$C$6:$C$205=$B124)*('Estimated Waste'!$D$6:$D$205=$B$42),'Estimated Waste'!M$6:M$205,0))</f>
        <v>0</v>
      </c>
      <c r="L124" s="18">
        <f t="array" ref="L124">SUM(IF(('Estimated Waste'!$B$6:$B$205=$B$94)*('Estimated Waste'!$C$6:$C$205=$B124)*('Estimated Waste'!$D$6:$D$205=$B$42),'Estimated Waste'!N$6:N$205,0))</f>
        <v>0</v>
      </c>
      <c r="M124" s="18">
        <f t="array" ref="M124">SUM(IF(('Estimated Waste'!$B$6:$B$205=$B$94)*('Estimated Waste'!$C$6:$C$205=$B124)*('Estimated Waste'!$D$6:$D$205=$B$43),'Estimated Waste'!M$6:M$205,0))</f>
        <v>0</v>
      </c>
      <c r="N124" s="18">
        <f t="array" ref="N124">SUM(IF(('Estimated Waste'!$B$6:$B$205=$B$94)*('Estimated Waste'!$C$6:$C$205=$B124)*('Estimated Waste'!$D$6:$D$205=$B$43),'Estimated Waste'!N$6:N$205,0))</f>
        <v>0</v>
      </c>
      <c r="O124" s="250"/>
      <c r="P124" s="251">
        <f t="array" ref="P124">SUM(IF(('Estimated Waste'!$B$6:$B$205=$B$94)*('Estimated Waste'!$C$6:$C$205=$B124)*('Estimated Waste'!$D$6:$D$205=$B$45),'Estimated Waste'!M$6:M$205,0))+SUM(IF(('Estimated Waste'!$B$6:$B$205=$B$94)*('Estimated Waste'!$C$6:$C$205=$B124)*('Estimated Waste'!$D$6:$D$205=$B$44),'Estimated Waste'!S$6:S$205,0))</f>
        <v>0</v>
      </c>
      <c r="Q124" s="251">
        <f t="array" ref="Q124">SUM(IF(('Estimated Waste'!$B$6:$B$205=$B$94)*('Estimated Waste'!$C$6:$C$205=$B124)*('Estimated Waste'!$D$6:$D$205=$B$45),'Estimated Waste'!N$6:N$205,0))+SUM(IF(('Estimated Waste'!$B$6:$B$205=$B$94)*('Estimated Waste'!$C$6:$C$205=$B124)*('Estimated Waste'!$D$6:$D$205=$B$44),'Estimated Waste'!T$6:T$205,0))</f>
        <v>0</v>
      </c>
      <c r="R124" s="190">
        <f t="array" ref="R124">SUM(IF(('Estimated Waste'!$B$6:$B$205=$B$94)*('Estimated Waste'!$C$6:$C$205=$B124)*('Estimated Waste'!$D$6:$D$205=$B$44),'Estimated Waste'!M$6:M$205,0))-SUM(IF(('Estimated Waste'!$B$6:$B$205=$B$94)*('Estimated Waste'!$C$6:$C$205=$B124)*('Estimated Waste'!$D$6:$D$205=$B$44),'Estimated Waste'!S$6:S$205,0))</f>
        <v>0</v>
      </c>
      <c r="S124" s="190">
        <f t="array" ref="S124">SUM(IF(('Estimated Waste'!$B$6:$B$205=$B$94)*('Estimated Waste'!$C$6:$C$205=$B124)*('Estimated Waste'!$D$6:$D$205=$B$44),'Estimated Waste'!N$6:N$205,0))-SUM(IF(('Estimated Waste'!$B$6:$B$205=$B$94)*('Estimated Waste'!$C$6:$C$205=$B124)*('Estimated Waste'!$D$6:$D$205=$B$44),'Estimated Waste'!T$6:T$205,0))</f>
        <v>0</v>
      </c>
      <c r="X124" s="100">
        <f t="shared" si="20"/>
        <v>0</v>
      </c>
      <c r="Y124" s="99">
        <f t="shared" si="21"/>
        <v>0</v>
      </c>
      <c r="Z124" s="100">
        <f t="shared" si="22"/>
        <v>0</v>
      </c>
      <c r="AA124" s="99">
        <f t="shared" si="23"/>
        <v>0</v>
      </c>
      <c r="AB124" s="100">
        <f t="shared" si="24"/>
        <v>0</v>
      </c>
      <c r="AC124" s="99">
        <f t="shared" si="25"/>
        <v>0</v>
      </c>
      <c r="AE124" s="252">
        <f t="array" ref="AE124">SUM(IF(('Actual Waste'!$C$7:$C$206=$B$94)*('Actual Waste'!$D$7:$D$206=$B124),'Actual Waste'!U$7:U$206,0))</f>
        <v>0</v>
      </c>
      <c r="AF124" s="252">
        <f t="array" ref="AF124">SUM(IF(('Actual Waste'!$C$7:$C$206=$B$94)*('Actual Waste'!$D$7:$D$206=$B124),'Actual Waste'!V$7:V$206,0))</f>
        <v>0</v>
      </c>
      <c r="AG124" s="99"/>
      <c r="AH124" s="252">
        <f t="array" ref="AH124">SUM(IF(('Actual Waste'!$C$7:$C$206=$B$94)*('Actual Waste'!$D$7:$D$206=$B124)*('Actual Waste'!$G$7:$G$206=$B$42),'Actual Waste'!U$7:U$206,0))</f>
        <v>0</v>
      </c>
      <c r="AI124" s="252">
        <f t="array" ref="AI124">SUM(IF(('Actual Waste'!$C$7:$C$206=$B$94)*('Actual Waste'!$D$7:$D$206=$B124)*('Actual Waste'!$G$7:$G$206=$B$42),'Actual Waste'!V$7:V$206,0))</f>
        <v>0</v>
      </c>
      <c r="AJ124" s="252">
        <f t="array" ref="AJ124">SUM(IF(('Actual Waste'!$C$7:$C$206=$B$94)*('Actual Waste'!$D$7:$D$206=$B124)*('Actual Waste'!$G$7:$G$206=$B$43),'Actual Waste'!U$7:U$206,0))</f>
        <v>0</v>
      </c>
      <c r="AK124" s="252">
        <f t="array" ref="AK124">SUM(IF(('Actual Waste'!$C$7:$C$206=$B$94)*('Actual Waste'!$D$7:$D$206=$B124)*('Actual Waste'!$G$7:$G$206=$B$43),'Actual Waste'!V$7:V$206,0))</f>
        <v>0</v>
      </c>
      <c r="AM124" s="252">
        <f t="array" ref="AM124">SUM(IF(('Actual Waste'!$C$7:$C$206=$B$94)*('Actual Waste'!$D$7:$D$206=$B124)*('Actual Waste'!$G$7:$G$206=$B$45),'Actual Waste'!U$7:U$206,0))+SUM(IF(('Actual Waste'!$C$7:$C$206=$B$94)*('Actual Waste'!$D$7:$D$206=$B124)*('Actual Waste'!$G$7:$G$206=$B$44),'Actual Waste'!W$7:W$206,0))</f>
        <v>0</v>
      </c>
      <c r="AN124" s="252">
        <f t="array" ref="AN124">SUM(IF(('Actual Waste'!$C$7:$C$206=$B$94)*('Actual Waste'!$D$7:$D$206=$B124)*('Actual Waste'!$G$7:$G$206=$B$45),'Actual Waste'!V$7:V$206,0))+SUM(IF(('Actual Waste'!$C$7:$C$206=$B$94)*('Actual Waste'!$D$7:$D$206=$B124)*('Actual Waste'!$G$7:$G$206=$B$44),'Actual Waste'!X$7:X$206,0))</f>
        <v>0</v>
      </c>
      <c r="AO124" s="252">
        <f t="array" ref="AO124">SUM(IF(('Actual Waste'!$C$7:$C$206=$B$94)*('Actual Waste'!$D$7:$D$206=$B124)*('Actual Waste'!$G$7:$G$206=$B$44),'Actual Waste'!U$7:U$206,0))-SUM(IF(('Actual Waste'!$C$7:$C$206=$B$94)*('Actual Waste'!$D$7:$D$206=$B124)*('Actual Waste'!$G$7:$G$206=$B$44),'Actual Waste'!W$7:W$206,0))</f>
        <v>0</v>
      </c>
      <c r="AP124" s="252">
        <f t="array" ref="AP124">SUM(IF(('Actual Waste'!$C$7:$C$206=$B$94)*('Actual Waste'!$D$7:$D$206=$B124)*('Actual Waste'!$G$7:$G$206=$B$44),'Actual Waste'!V$7:V$206,0))-SUM(IF(('Actual Waste'!$C$7:$C$206=$B$94)*('Actual Waste'!$D$7:$D$206=$B124)*('Actual Waste'!$G$7:$G$206=$B$44),'Actual Waste'!X$7:X$206,0))</f>
        <v>0</v>
      </c>
      <c r="AR124" s="100"/>
      <c r="AS124" s="99"/>
      <c r="AT124" s="100"/>
      <c r="AU124" s="99"/>
      <c r="AV124" s="100"/>
      <c r="AW124" s="99"/>
    </row>
    <row r="125" spans="2:49" x14ac:dyDescent="0.35">
      <c r="B125" s="31" t="str">
        <f t="shared" si="19"/>
        <v>Plastic pipes (17 02 03)</v>
      </c>
      <c r="C125" s="35"/>
      <c r="D125" s="35"/>
      <c r="E125" s="32">
        <f t="array" ref="E125">SUM(IF(('Estimated Waste'!$B$6:$B$205=$B$94)*('Estimated Waste'!$C$6:$C$205=$B125),'Estimated Waste'!M$6:M$205,0))</f>
        <v>0</v>
      </c>
      <c r="F125" s="219">
        <f t="array" ref="F125">SUM(IF(('Estimated Waste'!$B$6:$B$205=$B$94)*('Estimated Waste'!$C$6:$C$205=$B125),'Estimated Waste'!N$6:N$205,0))</f>
        <v>0</v>
      </c>
      <c r="G125" s="35"/>
      <c r="H125" s="256">
        <f t="shared" si="26"/>
        <v>0</v>
      </c>
      <c r="I125" s="249">
        <f t="shared" si="27"/>
        <v>0</v>
      </c>
      <c r="J125" s="99"/>
      <c r="K125" s="18">
        <f t="array" ref="K125">SUM(IF(('Estimated Waste'!$B$6:$B$205=$B$94)*('Estimated Waste'!$C$6:$C$205=$B125)*('Estimated Waste'!$D$6:$D$205=$B$42),'Estimated Waste'!M$6:M$205,0))</f>
        <v>0</v>
      </c>
      <c r="L125" s="18">
        <f t="array" ref="L125">SUM(IF(('Estimated Waste'!$B$6:$B$205=$B$94)*('Estimated Waste'!$C$6:$C$205=$B125)*('Estimated Waste'!$D$6:$D$205=$B$42),'Estimated Waste'!N$6:N$205,0))</f>
        <v>0</v>
      </c>
      <c r="M125" s="18">
        <f t="array" ref="M125">SUM(IF(('Estimated Waste'!$B$6:$B$205=$B$94)*('Estimated Waste'!$C$6:$C$205=$B125)*('Estimated Waste'!$D$6:$D$205=$B$43),'Estimated Waste'!M$6:M$205,0))</f>
        <v>0</v>
      </c>
      <c r="N125" s="18">
        <f t="array" ref="N125">SUM(IF(('Estimated Waste'!$B$6:$B$205=$B$94)*('Estimated Waste'!$C$6:$C$205=$B125)*('Estimated Waste'!$D$6:$D$205=$B$43),'Estimated Waste'!N$6:N$205,0))</f>
        <v>0</v>
      </c>
      <c r="O125" s="250"/>
      <c r="P125" s="251">
        <f t="array" ref="P125">SUM(IF(('Estimated Waste'!$B$6:$B$205=$B$94)*('Estimated Waste'!$C$6:$C$205=$B125)*('Estimated Waste'!$D$6:$D$205=$B$45),'Estimated Waste'!M$6:M$205,0))+SUM(IF(('Estimated Waste'!$B$6:$B$205=$B$94)*('Estimated Waste'!$C$6:$C$205=$B125)*('Estimated Waste'!$D$6:$D$205=$B$44),'Estimated Waste'!S$6:S$205,0))</f>
        <v>0</v>
      </c>
      <c r="Q125" s="251">
        <f t="array" ref="Q125">SUM(IF(('Estimated Waste'!$B$6:$B$205=$B$94)*('Estimated Waste'!$C$6:$C$205=$B125)*('Estimated Waste'!$D$6:$D$205=$B$45),'Estimated Waste'!N$6:N$205,0))+SUM(IF(('Estimated Waste'!$B$6:$B$205=$B$94)*('Estimated Waste'!$C$6:$C$205=$B125)*('Estimated Waste'!$D$6:$D$205=$B$44),'Estimated Waste'!T$6:T$205,0))</f>
        <v>0</v>
      </c>
      <c r="R125" s="190">
        <f t="array" ref="R125">SUM(IF(('Estimated Waste'!$B$6:$B$205=$B$94)*('Estimated Waste'!$C$6:$C$205=$B125)*('Estimated Waste'!$D$6:$D$205=$B$44),'Estimated Waste'!M$6:M$205,0))-SUM(IF(('Estimated Waste'!$B$6:$B$205=$B$94)*('Estimated Waste'!$C$6:$C$205=$B125)*('Estimated Waste'!$D$6:$D$205=$B$44),'Estimated Waste'!S$6:S$205,0))</f>
        <v>0</v>
      </c>
      <c r="S125" s="190">
        <f t="array" ref="S125">SUM(IF(('Estimated Waste'!$B$6:$B$205=$B$94)*('Estimated Waste'!$C$6:$C$205=$B125)*('Estimated Waste'!$D$6:$D$205=$B$44),'Estimated Waste'!N$6:N$205,0))-SUM(IF(('Estimated Waste'!$B$6:$B$205=$B$94)*('Estimated Waste'!$C$6:$C$205=$B125)*('Estimated Waste'!$D$6:$D$205=$B$44),'Estimated Waste'!T$6:T$205,0))</f>
        <v>0</v>
      </c>
      <c r="X125" s="100">
        <f t="shared" si="20"/>
        <v>0</v>
      </c>
      <c r="Y125" s="99">
        <f t="shared" si="21"/>
        <v>0</v>
      </c>
      <c r="Z125" s="100">
        <f t="shared" si="22"/>
        <v>0</v>
      </c>
      <c r="AA125" s="99">
        <f t="shared" si="23"/>
        <v>0</v>
      </c>
      <c r="AB125" s="100">
        <f t="shared" si="24"/>
        <v>0</v>
      </c>
      <c r="AC125" s="99">
        <f t="shared" si="25"/>
        <v>0</v>
      </c>
      <c r="AE125" s="252">
        <f t="array" ref="AE125">SUM(IF(('Actual Waste'!$C$7:$C$206=$B$94)*('Actual Waste'!$D$7:$D$206=$B125),'Actual Waste'!U$7:U$206,0))</f>
        <v>0</v>
      </c>
      <c r="AF125" s="252">
        <f t="array" ref="AF125">SUM(IF(('Actual Waste'!$C$7:$C$206=$B$94)*('Actual Waste'!$D$7:$D$206=$B125),'Actual Waste'!V$7:V$206,0))</f>
        <v>0</v>
      </c>
      <c r="AG125" s="99"/>
      <c r="AH125" s="252">
        <f t="array" ref="AH125">SUM(IF(('Actual Waste'!$C$7:$C$206=$B$94)*('Actual Waste'!$D$7:$D$206=$B125)*('Actual Waste'!$G$7:$G$206=$B$42),'Actual Waste'!U$7:U$206,0))</f>
        <v>0</v>
      </c>
      <c r="AI125" s="252">
        <f t="array" ref="AI125">SUM(IF(('Actual Waste'!$C$7:$C$206=$B$94)*('Actual Waste'!$D$7:$D$206=$B125)*('Actual Waste'!$G$7:$G$206=$B$42),'Actual Waste'!V$7:V$206,0))</f>
        <v>0</v>
      </c>
      <c r="AJ125" s="252">
        <f t="array" ref="AJ125">SUM(IF(('Actual Waste'!$C$7:$C$206=$B$94)*('Actual Waste'!$D$7:$D$206=$B125)*('Actual Waste'!$G$7:$G$206=$B$43),'Actual Waste'!U$7:U$206,0))</f>
        <v>0</v>
      </c>
      <c r="AK125" s="252">
        <f t="array" ref="AK125">SUM(IF(('Actual Waste'!$C$7:$C$206=$B$94)*('Actual Waste'!$D$7:$D$206=$B125)*('Actual Waste'!$G$7:$G$206=$B$43),'Actual Waste'!V$7:V$206,0))</f>
        <v>0</v>
      </c>
      <c r="AM125" s="252">
        <f t="array" ref="AM125">SUM(IF(('Actual Waste'!$C$7:$C$206=$B$94)*('Actual Waste'!$D$7:$D$206=$B125)*('Actual Waste'!$G$7:$G$206=$B$45),'Actual Waste'!U$7:U$206,0))+SUM(IF(('Actual Waste'!$C$7:$C$206=$B$94)*('Actual Waste'!$D$7:$D$206=$B125)*('Actual Waste'!$G$7:$G$206=$B$44),'Actual Waste'!W$7:W$206,0))</f>
        <v>0</v>
      </c>
      <c r="AN125" s="252">
        <f t="array" ref="AN125">SUM(IF(('Actual Waste'!$C$7:$C$206=$B$94)*('Actual Waste'!$D$7:$D$206=$B125)*('Actual Waste'!$G$7:$G$206=$B$45),'Actual Waste'!V$7:V$206,0))+SUM(IF(('Actual Waste'!$C$7:$C$206=$B$94)*('Actual Waste'!$D$7:$D$206=$B125)*('Actual Waste'!$G$7:$G$206=$B$44),'Actual Waste'!X$7:X$206,0))</f>
        <v>0</v>
      </c>
      <c r="AO125" s="252">
        <f t="array" ref="AO125">SUM(IF(('Actual Waste'!$C$7:$C$206=$B$94)*('Actual Waste'!$D$7:$D$206=$B125)*('Actual Waste'!$G$7:$G$206=$B$44),'Actual Waste'!U$7:U$206,0))-SUM(IF(('Actual Waste'!$C$7:$C$206=$B$94)*('Actual Waste'!$D$7:$D$206=$B125)*('Actual Waste'!$G$7:$G$206=$B$44),'Actual Waste'!W$7:W$206,0))</f>
        <v>0</v>
      </c>
      <c r="AP125" s="252">
        <f t="array" ref="AP125">SUM(IF(('Actual Waste'!$C$7:$C$206=$B$94)*('Actual Waste'!$D$7:$D$206=$B125)*('Actual Waste'!$G$7:$G$206=$B$44),'Actual Waste'!V$7:V$206,0))-SUM(IF(('Actual Waste'!$C$7:$C$206=$B$94)*('Actual Waste'!$D$7:$D$206=$B125)*('Actual Waste'!$G$7:$G$206=$B$44),'Actual Waste'!X$7:X$206,0))</f>
        <v>0</v>
      </c>
      <c r="AR125" s="100"/>
      <c r="AS125" s="99"/>
      <c r="AT125" s="100"/>
      <c r="AU125" s="99"/>
      <c r="AV125" s="100"/>
      <c r="AW125" s="99"/>
    </row>
    <row r="126" spans="2:49" x14ac:dyDescent="0.35">
      <c r="B126" s="31" t="str">
        <f t="shared" si="19"/>
        <v>Refrigerant gases (16 05 04*)</v>
      </c>
      <c r="C126" s="35"/>
      <c r="D126" s="35"/>
      <c r="E126" s="32">
        <f t="array" ref="E126">SUM(IF(('Estimated Waste'!$B$6:$B$205=$B$94)*('Estimated Waste'!$C$6:$C$205=$B126),'Estimated Waste'!M$6:M$205,0))</f>
        <v>0</v>
      </c>
      <c r="F126" s="219">
        <f t="array" ref="F126">SUM(IF(('Estimated Waste'!$B$6:$B$205=$B$94)*('Estimated Waste'!$C$6:$C$205=$B126),'Estimated Waste'!N$6:N$205,0))</f>
        <v>0</v>
      </c>
      <c r="G126" s="35"/>
      <c r="H126" s="256">
        <f t="shared" si="26"/>
        <v>0</v>
      </c>
      <c r="I126" s="249">
        <f t="shared" si="27"/>
        <v>0</v>
      </c>
      <c r="J126" s="99"/>
      <c r="K126" s="18">
        <f t="array" ref="K126">SUM(IF(('Estimated Waste'!$B$6:$B$205=$B$94)*('Estimated Waste'!$C$6:$C$205=$B126)*('Estimated Waste'!$D$6:$D$205=$B$42),'Estimated Waste'!M$6:M$205,0))</f>
        <v>0</v>
      </c>
      <c r="L126" s="18">
        <f t="array" ref="L126">SUM(IF(('Estimated Waste'!$B$6:$B$205=$B$94)*('Estimated Waste'!$C$6:$C$205=$B126)*('Estimated Waste'!$D$6:$D$205=$B$42),'Estimated Waste'!N$6:N$205,0))</f>
        <v>0</v>
      </c>
      <c r="M126" s="18">
        <f t="array" ref="M126">SUM(IF(('Estimated Waste'!$B$6:$B$205=$B$94)*('Estimated Waste'!$C$6:$C$205=$B126)*('Estimated Waste'!$D$6:$D$205=$B$43),'Estimated Waste'!M$6:M$205,0))</f>
        <v>0</v>
      </c>
      <c r="N126" s="18">
        <f t="array" ref="N126">SUM(IF(('Estimated Waste'!$B$6:$B$205=$B$94)*('Estimated Waste'!$C$6:$C$205=$B126)*('Estimated Waste'!$D$6:$D$205=$B$43),'Estimated Waste'!N$6:N$205,0))</f>
        <v>0</v>
      </c>
      <c r="O126" s="250"/>
      <c r="P126" s="251">
        <f t="array" ref="P126">SUM(IF(('Estimated Waste'!$B$6:$B$205=$B$94)*('Estimated Waste'!$C$6:$C$205=$B126)*('Estimated Waste'!$D$6:$D$205=$B$45),'Estimated Waste'!M$6:M$205,0))+SUM(IF(('Estimated Waste'!$B$6:$B$205=$B$94)*('Estimated Waste'!$C$6:$C$205=$B126)*('Estimated Waste'!$D$6:$D$205=$B$44),'Estimated Waste'!S$6:S$205,0))</f>
        <v>0</v>
      </c>
      <c r="Q126" s="251">
        <f t="array" ref="Q126">SUM(IF(('Estimated Waste'!$B$6:$B$205=$B$94)*('Estimated Waste'!$C$6:$C$205=$B126)*('Estimated Waste'!$D$6:$D$205=$B$45),'Estimated Waste'!N$6:N$205,0))+SUM(IF(('Estimated Waste'!$B$6:$B$205=$B$94)*('Estimated Waste'!$C$6:$C$205=$B126)*('Estimated Waste'!$D$6:$D$205=$B$44),'Estimated Waste'!T$6:T$205,0))</f>
        <v>0</v>
      </c>
      <c r="R126" s="190">
        <f t="array" ref="R126">SUM(IF(('Estimated Waste'!$B$6:$B$205=$B$94)*('Estimated Waste'!$C$6:$C$205=$B126)*('Estimated Waste'!$D$6:$D$205=$B$44),'Estimated Waste'!M$6:M$205,0))-SUM(IF(('Estimated Waste'!$B$6:$B$205=$B$94)*('Estimated Waste'!$C$6:$C$205=$B126)*('Estimated Waste'!$D$6:$D$205=$B$44),'Estimated Waste'!S$6:S$205,0))</f>
        <v>0</v>
      </c>
      <c r="S126" s="190">
        <f t="array" ref="S126">SUM(IF(('Estimated Waste'!$B$6:$B$205=$B$94)*('Estimated Waste'!$C$6:$C$205=$B126)*('Estimated Waste'!$D$6:$D$205=$B$44),'Estimated Waste'!N$6:N$205,0))-SUM(IF(('Estimated Waste'!$B$6:$B$205=$B$94)*('Estimated Waste'!$C$6:$C$205=$B126)*('Estimated Waste'!$D$6:$D$205=$B$44),'Estimated Waste'!T$6:T$205,0))</f>
        <v>0</v>
      </c>
      <c r="X126" s="100">
        <f t="shared" si="20"/>
        <v>0</v>
      </c>
      <c r="Y126" s="99">
        <f t="shared" si="21"/>
        <v>0</v>
      </c>
      <c r="Z126" s="100">
        <f t="shared" si="22"/>
        <v>0</v>
      </c>
      <c r="AA126" s="99">
        <f t="shared" si="23"/>
        <v>0</v>
      </c>
      <c r="AB126" s="100">
        <f t="shared" si="24"/>
        <v>0</v>
      </c>
      <c r="AC126" s="99">
        <f t="shared" si="25"/>
        <v>0</v>
      </c>
      <c r="AE126" s="252">
        <f t="array" ref="AE126">SUM(IF(('Actual Waste'!$C$7:$C$206=$B$94)*('Actual Waste'!$D$7:$D$206=$B126),'Actual Waste'!U$7:U$206,0))</f>
        <v>0</v>
      </c>
      <c r="AF126" s="252">
        <f t="array" ref="AF126">SUM(IF(('Actual Waste'!$C$7:$C$206=$B$94)*('Actual Waste'!$D$7:$D$206=$B126),'Actual Waste'!V$7:V$206,0))</f>
        <v>0</v>
      </c>
      <c r="AG126" s="99"/>
      <c r="AH126" s="252">
        <f t="array" ref="AH126">SUM(IF(('Actual Waste'!$C$7:$C$206=$B$94)*('Actual Waste'!$D$7:$D$206=$B126)*('Actual Waste'!$G$7:$G$206=$B$42),'Actual Waste'!U$7:U$206,0))</f>
        <v>0</v>
      </c>
      <c r="AI126" s="252">
        <f t="array" ref="AI126">SUM(IF(('Actual Waste'!$C$7:$C$206=$B$94)*('Actual Waste'!$D$7:$D$206=$B126)*('Actual Waste'!$G$7:$G$206=$B$42),'Actual Waste'!V$7:V$206,0))</f>
        <v>0</v>
      </c>
      <c r="AJ126" s="252">
        <f t="array" ref="AJ126">SUM(IF(('Actual Waste'!$C$7:$C$206=$B$94)*('Actual Waste'!$D$7:$D$206=$B126)*('Actual Waste'!$G$7:$G$206=$B$43),'Actual Waste'!U$7:U$206,0))</f>
        <v>0</v>
      </c>
      <c r="AK126" s="252">
        <f t="array" ref="AK126">SUM(IF(('Actual Waste'!$C$7:$C$206=$B$94)*('Actual Waste'!$D$7:$D$206=$B126)*('Actual Waste'!$G$7:$G$206=$B$43),'Actual Waste'!V$7:V$206,0))</f>
        <v>0</v>
      </c>
      <c r="AM126" s="252">
        <f t="array" ref="AM126">SUM(IF(('Actual Waste'!$C$7:$C$206=$B$94)*('Actual Waste'!$D$7:$D$206=$B126)*('Actual Waste'!$G$7:$G$206=$B$45),'Actual Waste'!U$7:U$206,0))+SUM(IF(('Actual Waste'!$C$7:$C$206=$B$94)*('Actual Waste'!$D$7:$D$206=$B126)*('Actual Waste'!$G$7:$G$206=$B$44),'Actual Waste'!W$7:W$206,0))</f>
        <v>0</v>
      </c>
      <c r="AN126" s="252">
        <f t="array" ref="AN126">SUM(IF(('Actual Waste'!$C$7:$C$206=$B$94)*('Actual Waste'!$D$7:$D$206=$B126)*('Actual Waste'!$G$7:$G$206=$B$45),'Actual Waste'!V$7:V$206,0))+SUM(IF(('Actual Waste'!$C$7:$C$206=$B$94)*('Actual Waste'!$D$7:$D$206=$B126)*('Actual Waste'!$G$7:$G$206=$B$44),'Actual Waste'!X$7:X$206,0))</f>
        <v>0</v>
      </c>
      <c r="AO126" s="252">
        <f t="array" ref="AO126">SUM(IF(('Actual Waste'!$C$7:$C$206=$B$94)*('Actual Waste'!$D$7:$D$206=$B126)*('Actual Waste'!$G$7:$G$206=$B$44),'Actual Waste'!U$7:U$206,0))-SUM(IF(('Actual Waste'!$C$7:$C$206=$B$94)*('Actual Waste'!$D$7:$D$206=$B126)*('Actual Waste'!$G$7:$G$206=$B$44),'Actual Waste'!W$7:W$206,0))</f>
        <v>0</v>
      </c>
      <c r="AP126" s="252">
        <f t="array" ref="AP126">SUM(IF(('Actual Waste'!$C$7:$C$206=$B$94)*('Actual Waste'!$D$7:$D$206=$B126)*('Actual Waste'!$G$7:$G$206=$B$44),'Actual Waste'!V$7:V$206,0))-SUM(IF(('Actual Waste'!$C$7:$C$206=$B$94)*('Actual Waste'!$D$7:$D$206=$B126)*('Actual Waste'!$G$7:$G$206=$B$44),'Actual Waste'!X$7:X$206,0))</f>
        <v>0</v>
      </c>
      <c r="AR126" s="100"/>
      <c r="AS126" s="99"/>
      <c r="AT126" s="100"/>
      <c r="AU126" s="99"/>
      <c r="AV126" s="100"/>
      <c r="AW126" s="99"/>
    </row>
    <row r="127" spans="2:49" x14ac:dyDescent="0.35">
      <c r="B127" s="31" t="str">
        <f t="shared" si="19"/>
        <v>Refrigeration gases (Non-hazardous) (16 05 05)</v>
      </c>
      <c r="C127" s="35"/>
      <c r="D127" s="35"/>
      <c r="E127" s="32">
        <f t="array" ref="E127">SUM(IF(('Estimated Waste'!$B$6:$B$205=$B$94)*('Estimated Waste'!$C$6:$C$205=$B127),'Estimated Waste'!M$6:M$205,0))</f>
        <v>0</v>
      </c>
      <c r="F127" s="219">
        <f t="array" ref="F127">SUM(IF(('Estimated Waste'!$B$6:$B$205=$B$94)*('Estimated Waste'!$C$6:$C$205=$B127),'Estimated Waste'!N$6:N$205,0))</f>
        <v>0</v>
      </c>
      <c r="G127" s="35"/>
      <c r="H127" s="256">
        <f t="shared" si="26"/>
        <v>0</v>
      </c>
      <c r="I127" s="249">
        <f t="shared" si="27"/>
        <v>0</v>
      </c>
      <c r="J127" s="99"/>
      <c r="K127" s="18">
        <f t="array" ref="K127">SUM(IF(('Estimated Waste'!$B$6:$B$205=$B$94)*('Estimated Waste'!$C$6:$C$205=$B127)*('Estimated Waste'!$D$6:$D$205=$B$42),'Estimated Waste'!M$6:M$205,0))</f>
        <v>0</v>
      </c>
      <c r="L127" s="18">
        <f t="array" ref="L127">SUM(IF(('Estimated Waste'!$B$6:$B$205=$B$94)*('Estimated Waste'!$C$6:$C$205=$B127)*('Estimated Waste'!$D$6:$D$205=$B$42),'Estimated Waste'!N$6:N$205,0))</f>
        <v>0</v>
      </c>
      <c r="M127" s="18">
        <f t="array" ref="M127">SUM(IF(('Estimated Waste'!$B$6:$B$205=$B$94)*('Estimated Waste'!$C$6:$C$205=$B127)*('Estimated Waste'!$D$6:$D$205=$B$43),'Estimated Waste'!M$6:M$205,0))</f>
        <v>0</v>
      </c>
      <c r="N127" s="18">
        <f t="array" ref="N127">SUM(IF(('Estimated Waste'!$B$6:$B$205=$B$94)*('Estimated Waste'!$C$6:$C$205=$B127)*('Estimated Waste'!$D$6:$D$205=$B$43),'Estimated Waste'!N$6:N$205,0))</f>
        <v>0</v>
      </c>
      <c r="O127" s="250"/>
      <c r="P127" s="251">
        <f t="array" ref="P127">SUM(IF(('Estimated Waste'!$B$6:$B$205=$B$94)*('Estimated Waste'!$C$6:$C$205=$B127)*('Estimated Waste'!$D$6:$D$205=$B$45),'Estimated Waste'!M$6:M$205,0))+SUM(IF(('Estimated Waste'!$B$6:$B$205=$B$94)*('Estimated Waste'!$C$6:$C$205=$B127)*('Estimated Waste'!$D$6:$D$205=$B$44),'Estimated Waste'!S$6:S$205,0))</f>
        <v>0</v>
      </c>
      <c r="Q127" s="251">
        <f t="array" ref="Q127">SUM(IF(('Estimated Waste'!$B$6:$B$205=$B$94)*('Estimated Waste'!$C$6:$C$205=$B127)*('Estimated Waste'!$D$6:$D$205=$B$45),'Estimated Waste'!N$6:N$205,0))+SUM(IF(('Estimated Waste'!$B$6:$B$205=$B$94)*('Estimated Waste'!$C$6:$C$205=$B127)*('Estimated Waste'!$D$6:$D$205=$B$44),'Estimated Waste'!T$6:T$205,0))</f>
        <v>0</v>
      </c>
      <c r="R127" s="190">
        <f t="array" ref="R127">SUM(IF(('Estimated Waste'!$B$6:$B$205=$B$94)*('Estimated Waste'!$C$6:$C$205=$B127)*('Estimated Waste'!$D$6:$D$205=$B$44),'Estimated Waste'!M$6:M$205,0))-SUM(IF(('Estimated Waste'!$B$6:$B$205=$B$94)*('Estimated Waste'!$C$6:$C$205=$B127)*('Estimated Waste'!$D$6:$D$205=$B$44),'Estimated Waste'!S$6:S$205,0))</f>
        <v>0</v>
      </c>
      <c r="S127" s="190">
        <f t="array" ref="S127">SUM(IF(('Estimated Waste'!$B$6:$B$205=$B$94)*('Estimated Waste'!$C$6:$C$205=$B127)*('Estimated Waste'!$D$6:$D$205=$B$44),'Estimated Waste'!N$6:N$205,0))-SUM(IF(('Estimated Waste'!$B$6:$B$205=$B$94)*('Estimated Waste'!$C$6:$C$205=$B127)*('Estimated Waste'!$D$6:$D$205=$B$44),'Estimated Waste'!T$6:T$205,0))</f>
        <v>0</v>
      </c>
      <c r="X127" s="100">
        <f t="shared" si="20"/>
        <v>0</v>
      </c>
      <c r="Y127" s="99">
        <f t="shared" si="21"/>
        <v>0</v>
      </c>
      <c r="Z127" s="100">
        <f t="shared" si="22"/>
        <v>0</v>
      </c>
      <c r="AA127" s="99">
        <f t="shared" si="23"/>
        <v>0</v>
      </c>
      <c r="AB127" s="100">
        <f t="shared" si="24"/>
        <v>0</v>
      </c>
      <c r="AC127" s="99">
        <f t="shared" si="25"/>
        <v>0</v>
      </c>
      <c r="AE127" s="252">
        <f t="array" ref="AE127">SUM(IF(('Actual Waste'!$C$7:$C$206=$B$94)*('Actual Waste'!$D$7:$D$206=$B127),'Actual Waste'!U$7:U$206,0))</f>
        <v>0</v>
      </c>
      <c r="AF127" s="252">
        <f t="array" ref="AF127">SUM(IF(('Actual Waste'!$C$7:$C$206=$B$94)*('Actual Waste'!$D$7:$D$206=$B127),'Actual Waste'!V$7:V$206,0))</f>
        <v>0</v>
      </c>
      <c r="AG127" s="99"/>
      <c r="AH127" s="252">
        <f t="array" ref="AH127">SUM(IF(('Actual Waste'!$C$7:$C$206=$B$94)*('Actual Waste'!$D$7:$D$206=$B127)*('Actual Waste'!$G$7:$G$206=$B$42),'Actual Waste'!U$7:U$206,0))</f>
        <v>0</v>
      </c>
      <c r="AI127" s="252">
        <f t="array" ref="AI127">SUM(IF(('Actual Waste'!$C$7:$C$206=$B$94)*('Actual Waste'!$D$7:$D$206=$B127)*('Actual Waste'!$G$7:$G$206=$B$42),'Actual Waste'!V$7:V$206,0))</f>
        <v>0</v>
      </c>
      <c r="AJ127" s="252">
        <f t="array" ref="AJ127">SUM(IF(('Actual Waste'!$C$7:$C$206=$B$94)*('Actual Waste'!$D$7:$D$206=$B127)*('Actual Waste'!$G$7:$G$206=$B$43),'Actual Waste'!U$7:U$206,0))</f>
        <v>0</v>
      </c>
      <c r="AK127" s="252">
        <f t="array" ref="AK127">SUM(IF(('Actual Waste'!$C$7:$C$206=$B$94)*('Actual Waste'!$D$7:$D$206=$B127)*('Actual Waste'!$G$7:$G$206=$B$43),'Actual Waste'!V$7:V$206,0))</f>
        <v>0</v>
      </c>
      <c r="AM127" s="252">
        <f t="array" ref="AM127">SUM(IF(('Actual Waste'!$C$7:$C$206=$B$94)*('Actual Waste'!$D$7:$D$206=$B127)*('Actual Waste'!$G$7:$G$206=$B$45),'Actual Waste'!U$7:U$206,0))+SUM(IF(('Actual Waste'!$C$7:$C$206=$B$94)*('Actual Waste'!$D$7:$D$206=$B127)*('Actual Waste'!$G$7:$G$206=$B$44),'Actual Waste'!W$7:W$206,0))</f>
        <v>0</v>
      </c>
      <c r="AN127" s="252">
        <f t="array" ref="AN127">SUM(IF(('Actual Waste'!$C$7:$C$206=$B$94)*('Actual Waste'!$D$7:$D$206=$B127)*('Actual Waste'!$G$7:$G$206=$B$45),'Actual Waste'!V$7:V$206,0))+SUM(IF(('Actual Waste'!$C$7:$C$206=$B$94)*('Actual Waste'!$D$7:$D$206=$B127)*('Actual Waste'!$G$7:$G$206=$B$44),'Actual Waste'!X$7:X$206,0))</f>
        <v>0</v>
      </c>
      <c r="AO127" s="252">
        <f t="array" ref="AO127">SUM(IF(('Actual Waste'!$C$7:$C$206=$B$94)*('Actual Waste'!$D$7:$D$206=$B127)*('Actual Waste'!$G$7:$G$206=$B$44),'Actual Waste'!U$7:U$206,0))-SUM(IF(('Actual Waste'!$C$7:$C$206=$B$94)*('Actual Waste'!$D$7:$D$206=$B127)*('Actual Waste'!$G$7:$G$206=$B$44),'Actual Waste'!W$7:W$206,0))</f>
        <v>0</v>
      </c>
      <c r="AP127" s="252">
        <f t="array" ref="AP127">SUM(IF(('Actual Waste'!$C$7:$C$206=$B$94)*('Actual Waste'!$D$7:$D$206=$B127)*('Actual Waste'!$G$7:$G$206=$B$44),'Actual Waste'!V$7:V$206,0))-SUM(IF(('Actual Waste'!$C$7:$C$206=$B$94)*('Actual Waste'!$D$7:$D$206=$B127)*('Actual Waste'!$G$7:$G$206=$B$44),'Actual Waste'!X$7:X$206,0))</f>
        <v>0</v>
      </c>
      <c r="AR127" s="100"/>
      <c r="AS127" s="99"/>
      <c r="AT127" s="100"/>
      <c r="AU127" s="99"/>
      <c r="AV127" s="100"/>
      <c r="AW127" s="99"/>
    </row>
    <row r="128" spans="2:49" x14ac:dyDescent="0.35">
      <c r="B128" s="31" t="str">
        <f t="shared" si="19"/>
        <v>Septic tank waste (20 03 04)</v>
      </c>
      <c r="C128" s="35"/>
      <c r="D128" s="35"/>
      <c r="E128" s="32">
        <f t="array" ref="E128">SUM(IF(('Estimated Waste'!$B$6:$B$205=$B$94)*('Estimated Waste'!$C$6:$C$205=$B128),'Estimated Waste'!M$6:M$205,0))</f>
        <v>0</v>
      </c>
      <c r="F128" s="219">
        <f t="array" ref="F128">SUM(IF(('Estimated Waste'!$B$6:$B$205=$B$94)*('Estimated Waste'!$C$6:$C$205=$B128),'Estimated Waste'!N$6:N$205,0))</f>
        <v>0</v>
      </c>
      <c r="G128" s="35"/>
      <c r="H128" s="256">
        <f t="shared" si="26"/>
        <v>0</v>
      </c>
      <c r="I128" s="249">
        <f t="shared" si="27"/>
        <v>0</v>
      </c>
      <c r="J128" s="99"/>
      <c r="K128" s="18">
        <f t="array" ref="K128">SUM(IF(('Estimated Waste'!$B$6:$B$205=$B$94)*('Estimated Waste'!$C$6:$C$205=$B128)*('Estimated Waste'!$D$6:$D$205=$B$42),'Estimated Waste'!M$6:M$205,0))</f>
        <v>0</v>
      </c>
      <c r="L128" s="18">
        <f t="array" ref="L128">SUM(IF(('Estimated Waste'!$B$6:$B$205=$B$94)*('Estimated Waste'!$C$6:$C$205=$B128)*('Estimated Waste'!$D$6:$D$205=$B$42),'Estimated Waste'!N$6:N$205,0))</f>
        <v>0</v>
      </c>
      <c r="M128" s="18">
        <f t="array" ref="M128">SUM(IF(('Estimated Waste'!$B$6:$B$205=$B$94)*('Estimated Waste'!$C$6:$C$205=$B128)*('Estimated Waste'!$D$6:$D$205=$B$43),'Estimated Waste'!M$6:M$205,0))</f>
        <v>0</v>
      </c>
      <c r="N128" s="18">
        <f t="array" ref="N128">SUM(IF(('Estimated Waste'!$B$6:$B$205=$B$94)*('Estimated Waste'!$C$6:$C$205=$B128)*('Estimated Waste'!$D$6:$D$205=$B$43),'Estimated Waste'!N$6:N$205,0))</f>
        <v>0</v>
      </c>
      <c r="O128" s="250"/>
      <c r="P128" s="251">
        <f t="array" ref="P128">SUM(IF(('Estimated Waste'!$B$6:$B$205=$B$94)*('Estimated Waste'!$C$6:$C$205=$B128)*('Estimated Waste'!$D$6:$D$205=$B$45),'Estimated Waste'!M$6:M$205,0))+SUM(IF(('Estimated Waste'!$B$6:$B$205=$B$94)*('Estimated Waste'!$C$6:$C$205=$B128)*('Estimated Waste'!$D$6:$D$205=$B$44),'Estimated Waste'!S$6:S$205,0))</f>
        <v>0</v>
      </c>
      <c r="Q128" s="251">
        <f t="array" ref="Q128">SUM(IF(('Estimated Waste'!$B$6:$B$205=$B$94)*('Estimated Waste'!$C$6:$C$205=$B128)*('Estimated Waste'!$D$6:$D$205=$B$45),'Estimated Waste'!N$6:N$205,0))+SUM(IF(('Estimated Waste'!$B$6:$B$205=$B$94)*('Estimated Waste'!$C$6:$C$205=$B128)*('Estimated Waste'!$D$6:$D$205=$B$44),'Estimated Waste'!T$6:T$205,0))</f>
        <v>0</v>
      </c>
      <c r="R128" s="190">
        <f t="array" ref="R128">SUM(IF(('Estimated Waste'!$B$6:$B$205=$B$94)*('Estimated Waste'!$C$6:$C$205=$B128)*('Estimated Waste'!$D$6:$D$205=$B$44),'Estimated Waste'!M$6:M$205,0))-SUM(IF(('Estimated Waste'!$B$6:$B$205=$B$94)*('Estimated Waste'!$C$6:$C$205=$B128)*('Estimated Waste'!$D$6:$D$205=$B$44),'Estimated Waste'!S$6:S$205,0))</f>
        <v>0</v>
      </c>
      <c r="S128" s="190">
        <f t="array" ref="S128">SUM(IF(('Estimated Waste'!$B$6:$B$205=$B$94)*('Estimated Waste'!$C$6:$C$205=$B128)*('Estimated Waste'!$D$6:$D$205=$B$44),'Estimated Waste'!N$6:N$205,0))-SUM(IF(('Estimated Waste'!$B$6:$B$205=$B$94)*('Estimated Waste'!$C$6:$C$205=$B128)*('Estimated Waste'!$D$6:$D$205=$B$44),'Estimated Waste'!T$6:T$205,0))</f>
        <v>0</v>
      </c>
      <c r="X128" s="100">
        <f t="shared" si="20"/>
        <v>0</v>
      </c>
      <c r="Y128" s="99">
        <f t="shared" si="21"/>
        <v>0</v>
      </c>
      <c r="Z128" s="100">
        <f t="shared" si="22"/>
        <v>0</v>
      </c>
      <c r="AA128" s="99">
        <f t="shared" si="23"/>
        <v>0</v>
      </c>
      <c r="AB128" s="100">
        <f t="shared" si="24"/>
        <v>0</v>
      </c>
      <c r="AC128" s="99">
        <f t="shared" si="25"/>
        <v>0</v>
      </c>
      <c r="AE128" s="252">
        <f t="array" ref="AE128">SUM(IF(('Actual Waste'!$C$7:$C$206=$B$94)*('Actual Waste'!$D$7:$D$206=$B128),'Actual Waste'!U$7:U$206,0))</f>
        <v>0</v>
      </c>
      <c r="AF128" s="252">
        <f t="array" ref="AF128">SUM(IF(('Actual Waste'!$C$7:$C$206=$B$94)*('Actual Waste'!$D$7:$D$206=$B128),'Actual Waste'!V$7:V$206,0))</f>
        <v>0</v>
      </c>
      <c r="AG128" s="99"/>
      <c r="AH128" s="252">
        <f t="array" ref="AH128">SUM(IF(('Actual Waste'!$C$7:$C$206=$B$94)*('Actual Waste'!$D$7:$D$206=$B128)*('Actual Waste'!$G$7:$G$206=$B$42),'Actual Waste'!U$7:U$206,0))</f>
        <v>0</v>
      </c>
      <c r="AI128" s="252">
        <f t="array" ref="AI128">SUM(IF(('Actual Waste'!$C$7:$C$206=$B$94)*('Actual Waste'!$D$7:$D$206=$B128)*('Actual Waste'!$G$7:$G$206=$B$42),'Actual Waste'!V$7:V$206,0))</f>
        <v>0</v>
      </c>
      <c r="AJ128" s="252">
        <f t="array" ref="AJ128">SUM(IF(('Actual Waste'!$C$7:$C$206=$B$94)*('Actual Waste'!$D$7:$D$206=$B128)*('Actual Waste'!$G$7:$G$206=$B$43),'Actual Waste'!U$7:U$206,0))</f>
        <v>0</v>
      </c>
      <c r="AK128" s="252">
        <f t="array" ref="AK128">SUM(IF(('Actual Waste'!$C$7:$C$206=$B$94)*('Actual Waste'!$D$7:$D$206=$B128)*('Actual Waste'!$G$7:$G$206=$B$43),'Actual Waste'!V$7:V$206,0))</f>
        <v>0</v>
      </c>
      <c r="AM128" s="252">
        <f t="array" ref="AM128">SUM(IF(('Actual Waste'!$C$7:$C$206=$B$94)*('Actual Waste'!$D$7:$D$206=$B128)*('Actual Waste'!$G$7:$G$206=$B$45),'Actual Waste'!U$7:U$206,0))+SUM(IF(('Actual Waste'!$C$7:$C$206=$B$94)*('Actual Waste'!$D$7:$D$206=$B128)*('Actual Waste'!$G$7:$G$206=$B$44),'Actual Waste'!W$7:W$206,0))</f>
        <v>0</v>
      </c>
      <c r="AN128" s="252">
        <f t="array" ref="AN128">SUM(IF(('Actual Waste'!$C$7:$C$206=$B$94)*('Actual Waste'!$D$7:$D$206=$B128)*('Actual Waste'!$G$7:$G$206=$B$45),'Actual Waste'!V$7:V$206,0))+SUM(IF(('Actual Waste'!$C$7:$C$206=$B$94)*('Actual Waste'!$D$7:$D$206=$B128)*('Actual Waste'!$G$7:$G$206=$B$44),'Actual Waste'!X$7:X$206,0))</f>
        <v>0</v>
      </c>
      <c r="AO128" s="252">
        <f t="array" ref="AO128">SUM(IF(('Actual Waste'!$C$7:$C$206=$B$94)*('Actual Waste'!$D$7:$D$206=$B128)*('Actual Waste'!$G$7:$G$206=$B$44),'Actual Waste'!U$7:U$206,0))-SUM(IF(('Actual Waste'!$C$7:$C$206=$B$94)*('Actual Waste'!$D$7:$D$206=$B128)*('Actual Waste'!$G$7:$G$206=$B$44),'Actual Waste'!W$7:W$206,0))</f>
        <v>0</v>
      </c>
      <c r="AP128" s="252">
        <f t="array" ref="AP128">SUM(IF(('Actual Waste'!$C$7:$C$206=$B$94)*('Actual Waste'!$D$7:$D$206=$B128)*('Actual Waste'!$G$7:$G$206=$B$44),'Actual Waste'!V$7:V$206,0))-SUM(IF(('Actual Waste'!$C$7:$C$206=$B$94)*('Actual Waste'!$D$7:$D$206=$B128)*('Actual Waste'!$G$7:$G$206=$B$44),'Actual Waste'!X$7:X$206,0))</f>
        <v>0</v>
      </c>
      <c r="AR128" s="100"/>
      <c r="AS128" s="99"/>
      <c r="AT128" s="100"/>
      <c r="AU128" s="99"/>
      <c r="AV128" s="100"/>
      <c r="AW128" s="99"/>
    </row>
    <row r="129" spans="2:49" x14ac:dyDescent="0.35">
      <c r="B129" s="31" t="str">
        <f t="shared" si="19"/>
        <v>Soils and stones (Hazardous) (17 05 03*)</v>
      </c>
      <c r="C129" s="35"/>
      <c r="D129" s="35"/>
      <c r="E129" s="32">
        <f t="array" ref="E129">SUM(IF(('Estimated Waste'!$B$6:$B$205=$B$94)*('Estimated Waste'!$C$6:$C$205=$B129),'Estimated Waste'!M$6:M$205,0))</f>
        <v>0</v>
      </c>
      <c r="F129" s="219">
        <f t="array" ref="F129">SUM(IF(('Estimated Waste'!$B$6:$B$205=$B$94)*('Estimated Waste'!$C$6:$C$205=$B129),'Estimated Waste'!N$6:N$205,0))</f>
        <v>0</v>
      </c>
      <c r="G129" s="35"/>
      <c r="H129" s="256">
        <f t="shared" si="26"/>
        <v>0</v>
      </c>
      <c r="I129" s="249">
        <f t="shared" si="27"/>
        <v>0</v>
      </c>
      <c r="J129" s="99"/>
      <c r="K129" s="18">
        <f t="array" ref="K129">SUM(IF(('Estimated Waste'!$B$6:$B$205=$B$94)*('Estimated Waste'!$C$6:$C$205=$B129)*('Estimated Waste'!$D$6:$D$205=$B$42),'Estimated Waste'!M$6:M$205,0))</f>
        <v>0</v>
      </c>
      <c r="L129" s="18">
        <f t="array" ref="L129">SUM(IF(('Estimated Waste'!$B$6:$B$205=$B$94)*('Estimated Waste'!$C$6:$C$205=$B129)*('Estimated Waste'!$D$6:$D$205=$B$42),'Estimated Waste'!N$6:N$205,0))</f>
        <v>0</v>
      </c>
      <c r="M129" s="18">
        <f t="array" ref="M129">SUM(IF(('Estimated Waste'!$B$6:$B$205=$B$94)*('Estimated Waste'!$C$6:$C$205=$B129)*('Estimated Waste'!$D$6:$D$205=$B$43),'Estimated Waste'!M$6:M$205,0))</f>
        <v>0</v>
      </c>
      <c r="N129" s="18">
        <f t="array" ref="N129">SUM(IF(('Estimated Waste'!$B$6:$B$205=$B$94)*('Estimated Waste'!$C$6:$C$205=$B129)*('Estimated Waste'!$D$6:$D$205=$B$43),'Estimated Waste'!N$6:N$205,0))</f>
        <v>0</v>
      </c>
      <c r="O129" s="250"/>
      <c r="P129" s="251">
        <f t="array" ref="P129">SUM(IF(('Estimated Waste'!$B$6:$B$205=$B$94)*('Estimated Waste'!$C$6:$C$205=$B129)*('Estimated Waste'!$D$6:$D$205=$B$45),'Estimated Waste'!M$6:M$205,0))+SUM(IF(('Estimated Waste'!$B$6:$B$205=$B$94)*('Estimated Waste'!$C$6:$C$205=$B129)*('Estimated Waste'!$D$6:$D$205=$B$44),'Estimated Waste'!S$6:S$205,0))</f>
        <v>0</v>
      </c>
      <c r="Q129" s="251">
        <f t="array" ref="Q129">SUM(IF(('Estimated Waste'!$B$6:$B$205=$B$94)*('Estimated Waste'!$C$6:$C$205=$B129)*('Estimated Waste'!$D$6:$D$205=$B$45),'Estimated Waste'!N$6:N$205,0))+SUM(IF(('Estimated Waste'!$B$6:$B$205=$B$94)*('Estimated Waste'!$C$6:$C$205=$B129)*('Estimated Waste'!$D$6:$D$205=$B$44),'Estimated Waste'!T$6:T$205,0))</f>
        <v>0</v>
      </c>
      <c r="R129" s="190">
        <f t="array" ref="R129">SUM(IF(('Estimated Waste'!$B$6:$B$205=$B$94)*('Estimated Waste'!$C$6:$C$205=$B129)*('Estimated Waste'!$D$6:$D$205=$B$44),'Estimated Waste'!M$6:M$205,0))-SUM(IF(('Estimated Waste'!$B$6:$B$205=$B$94)*('Estimated Waste'!$C$6:$C$205=$B129)*('Estimated Waste'!$D$6:$D$205=$B$44),'Estimated Waste'!S$6:S$205,0))</f>
        <v>0</v>
      </c>
      <c r="S129" s="190">
        <f t="array" ref="S129">SUM(IF(('Estimated Waste'!$B$6:$B$205=$B$94)*('Estimated Waste'!$C$6:$C$205=$B129)*('Estimated Waste'!$D$6:$D$205=$B$44),'Estimated Waste'!N$6:N$205,0))-SUM(IF(('Estimated Waste'!$B$6:$B$205=$B$94)*('Estimated Waste'!$C$6:$C$205=$B129)*('Estimated Waste'!$D$6:$D$205=$B$44),'Estimated Waste'!T$6:T$205,0))</f>
        <v>0</v>
      </c>
      <c r="X129" s="100">
        <f t="shared" si="20"/>
        <v>0</v>
      </c>
      <c r="Y129" s="99">
        <f t="shared" si="21"/>
        <v>0</v>
      </c>
      <c r="Z129" s="100">
        <f t="shared" si="22"/>
        <v>0</v>
      </c>
      <c r="AA129" s="99">
        <f t="shared" si="23"/>
        <v>0</v>
      </c>
      <c r="AB129" s="100">
        <f t="shared" si="24"/>
        <v>0</v>
      </c>
      <c r="AC129" s="99">
        <f t="shared" si="25"/>
        <v>0</v>
      </c>
      <c r="AE129" s="252">
        <f t="array" ref="AE129">SUM(IF(('Actual Waste'!$C$7:$C$206=$B$94)*('Actual Waste'!$D$7:$D$206=$B129),'Actual Waste'!U$7:U$206,0))</f>
        <v>0</v>
      </c>
      <c r="AF129" s="252">
        <f t="array" ref="AF129">SUM(IF(('Actual Waste'!$C$7:$C$206=$B$94)*('Actual Waste'!$D$7:$D$206=$B129),'Actual Waste'!V$7:V$206,0))</f>
        <v>0</v>
      </c>
      <c r="AG129" s="99"/>
      <c r="AH129" s="252">
        <f t="array" ref="AH129">SUM(IF(('Actual Waste'!$C$7:$C$206=$B$94)*('Actual Waste'!$D$7:$D$206=$B129)*('Actual Waste'!$G$7:$G$206=$B$42),'Actual Waste'!U$7:U$206,0))</f>
        <v>0</v>
      </c>
      <c r="AI129" s="252">
        <f t="array" ref="AI129">SUM(IF(('Actual Waste'!$C$7:$C$206=$B$94)*('Actual Waste'!$D$7:$D$206=$B129)*('Actual Waste'!$G$7:$G$206=$B$42),'Actual Waste'!V$7:V$206,0))</f>
        <v>0</v>
      </c>
      <c r="AJ129" s="252">
        <f t="array" ref="AJ129">SUM(IF(('Actual Waste'!$C$7:$C$206=$B$94)*('Actual Waste'!$D$7:$D$206=$B129)*('Actual Waste'!$G$7:$G$206=$B$43),'Actual Waste'!U$7:U$206,0))</f>
        <v>0</v>
      </c>
      <c r="AK129" s="252">
        <f t="array" ref="AK129">SUM(IF(('Actual Waste'!$C$7:$C$206=$B$94)*('Actual Waste'!$D$7:$D$206=$B129)*('Actual Waste'!$G$7:$G$206=$B$43),'Actual Waste'!V$7:V$206,0))</f>
        <v>0</v>
      </c>
      <c r="AM129" s="252">
        <f t="array" ref="AM129">SUM(IF(('Actual Waste'!$C$7:$C$206=$B$94)*('Actual Waste'!$D$7:$D$206=$B129)*('Actual Waste'!$G$7:$G$206=$B$45),'Actual Waste'!U$7:U$206,0))+SUM(IF(('Actual Waste'!$C$7:$C$206=$B$94)*('Actual Waste'!$D$7:$D$206=$B129)*('Actual Waste'!$G$7:$G$206=$B$44),'Actual Waste'!W$7:W$206,0))</f>
        <v>0</v>
      </c>
      <c r="AN129" s="252">
        <f t="array" ref="AN129">SUM(IF(('Actual Waste'!$C$7:$C$206=$B$94)*('Actual Waste'!$D$7:$D$206=$B129)*('Actual Waste'!$G$7:$G$206=$B$45),'Actual Waste'!V$7:V$206,0))+SUM(IF(('Actual Waste'!$C$7:$C$206=$B$94)*('Actual Waste'!$D$7:$D$206=$B129)*('Actual Waste'!$G$7:$G$206=$B$44),'Actual Waste'!X$7:X$206,0))</f>
        <v>0</v>
      </c>
      <c r="AO129" s="252">
        <f t="array" ref="AO129">SUM(IF(('Actual Waste'!$C$7:$C$206=$B$94)*('Actual Waste'!$D$7:$D$206=$B129)*('Actual Waste'!$G$7:$G$206=$B$44),'Actual Waste'!U$7:U$206,0))-SUM(IF(('Actual Waste'!$C$7:$C$206=$B$94)*('Actual Waste'!$D$7:$D$206=$B129)*('Actual Waste'!$G$7:$G$206=$B$44),'Actual Waste'!W$7:W$206,0))</f>
        <v>0</v>
      </c>
      <c r="AP129" s="252">
        <f t="array" ref="AP129">SUM(IF(('Actual Waste'!$C$7:$C$206=$B$94)*('Actual Waste'!$D$7:$D$206=$B129)*('Actual Waste'!$G$7:$G$206=$B$44),'Actual Waste'!V$7:V$206,0))-SUM(IF(('Actual Waste'!$C$7:$C$206=$B$94)*('Actual Waste'!$D$7:$D$206=$B129)*('Actual Waste'!$G$7:$G$206=$B$44),'Actual Waste'!X$7:X$206,0))</f>
        <v>0</v>
      </c>
      <c r="AR129" s="100"/>
      <c r="AS129" s="99"/>
      <c r="AT129" s="100"/>
      <c r="AU129" s="99"/>
      <c r="AV129" s="100"/>
      <c r="AW129" s="99"/>
    </row>
    <row r="130" spans="2:49" x14ac:dyDescent="0.35">
      <c r="B130" s="31" t="str">
        <f t="shared" si="19"/>
        <v>Soils and stones (Inert) (17 05 04)</v>
      </c>
      <c r="C130" s="35"/>
      <c r="D130" s="35"/>
      <c r="E130" s="32">
        <f t="array" ref="E130">SUM(IF(('Estimated Waste'!$B$6:$B$205=$B$94)*('Estimated Waste'!$C$6:$C$205=$B130),'Estimated Waste'!M$6:M$205,0))</f>
        <v>0</v>
      </c>
      <c r="F130" s="219">
        <f t="array" ref="F130">SUM(IF(('Estimated Waste'!$B$6:$B$205=$B$94)*('Estimated Waste'!$C$6:$C$205=$B130),'Estimated Waste'!N$6:N$205,0))</f>
        <v>0</v>
      </c>
      <c r="G130" s="35"/>
      <c r="H130" s="256">
        <f t="shared" si="26"/>
        <v>0</v>
      </c>
      <c r="I130" s="249">
        <f t="shared" si="27"/>
        <v>0</v>
      </c>
      <c r="J130" s="99"/>
      <c r="K130" s="18">
        <f t="array" ref="K130">SUM(IF(('Estimated Waste'!$B$6:$B$205=$B$94)*('Estimated Waste'!$C$6:$C$205=$B130)*('Estimated Waste'!$D$6:$D$205=$B$42),'Estimated Waste'!M$6:M$205,0))</f>
        <v>0</v>
      </c>
      <c r="L130" s="18">
        <f t="array" ref="L130">SUM(IF(('Estimated Waste'!$B$6:$B$205=$B$94)*('Estimated Waste'!$C$6:$C$205=$B130)*('Estimated Waste'!$D$6:$D$205=$B$42),'Estimated Waste'!N$6:N$205,0))</f>
        <v>0</v>
      </c>
      <c r="M130" s="18">
        <f t="array" ref="M130">SUM(IF(('Estimated Waste'!$B$6:$B$205=$B$94)*('Estimated Waste'!$C$6:$C$205=$B130)*('Estimated Waste'!$D$6:$D$205=$B$43),'Estimated Waste'!M$6:M$205,0))</f>
        <v>0</v>
      </c>
      <c r="N130" s="18">
        <f t="array" ref="N130">SUM(IF(('Estimated Waste'!$B$6:$B$205=$B$94)*('Estimated Waste'!$C$6:$C$205=$B130)*('Estimated Waste'!$D$6:$D$205=$B$43),'Estimated Waste'!N$6:N$205,0))</f>
        <v>0</v>
      </c>
      <c r="O130" s="250"/>
      <c r="P130" s="251">
        <f t="array" ref="P130">SUM(IF(('Estimated Waste'!$B$6:$B$205=$B$94)*('Estimated Waste'!$C$6:$C$205=$B130)*('Estimated Waste'!$D$6:$D$205=$B$45),'Estimated Waste'!M$6:M$205,0))+SUM(IF(('Estimated Waste'!$B$6:$B$205=$B$94)*('Estimated Waste'!$C$6:$C$205=$B130)*('Estimated Waste'!$D$6:$D$205=$B$44),'Estimated Waste'!S$6:S$205,0))</f>
        <v>0</v>
      </c>
      <c r="Q130" s="251">
        <f t="array" ref="Q130">SUM(IF(('Estimated Waste'!$B$6:$B$205=$B$94)*('Estimated Waste'!$C$6:$C$205=$B130)*('Estimated Waste'!$D$6:$D$205=$B$45),'Estimated Waste'!N$6:N$205,0))+SUM(IF(('Estimated Waste'!$B$6:$B$205=$B$94)*('Estimated Waste'!$C$6:$C$205=$B130)*('Estimated Waste'!$D$6:$D$205=$B$44),'Estimated Waste'!T$6:T$205,0))</f>
        <v>0</v>
      </c>
      <c r="R130" s="190">
        <f t="array" ref="R130">SUM(IF(('Estimated Waste'!$B$6:$B$205=$B$94)*('Estimated Waste'!$C$6:$C$205=$B130)*('Estimated Waste'!$D$6:$D$205=$B$44),'Estimated Waste'!M$6:M$205,0))-SUM(IF(('Estimated Waste'!$B$6:$B$205=$B$94)*('Estimated Waste'!$C$6:$C$205=$B130)*('Estimated Waste'!$D$6:$D$205=$B$44),'Estimated Waste'!S$6:S$205,0))</f>
        <v>0</v>
      </c>
      <c r="S130" s="190">
        <f t="array" ref="S130">SUM(IF(('Estimated Waste'!$B$6:$B$205=$B$94)*('Estimated Waste'!$C$6:$C$205=$B130)*('Estimated Waste'!$D$6:$D$205=$B$44),'Estimated Waste'!N$6:N$205,0))-SUM(IF(('Estimated Waste'!$B$6:$B$205=$B$94)*('Estimated Waste'!$C$6:$C$205=$B130)*('Estimated Waste'!$D$6:$D$205=$B$44),'Estimated Waste'!T$6:T$205,0))</f>
        <v>0</v>
      </c>
      <c r="X130" s="100">
        <f t="shared" si="20"/>
        <v>0</v>
      </c>
      <c r="Y130" s="99">
        <f t="shared" si="21"/>
        <v>0</v>
      </c>
      <c r="Z130" s="100">
        <f t="shared" si="22"/>
        <v>0</v>
      </c>
      <c r="AA130" s="99">
        <f t="shared" si="23"/>
        <v>0</v>
      </c>
      <c r="AB130" s="100">
        <f t="shared" si="24"/>
        <v>0</v>
      </c>
      <c r="AC130" s="99">
        <f t="shared" si="25"/>
        <v>0</v>
      </c>
      <c r="AE130" s="252">
        <f t="array" ref="AE130">SUM(IF(('Actual Waste'!$C$7:$C$206=$B$94)*('Actual Waste'!$D$7:$D$206=$B130),'Actual Waste'!U$7:U$206,0))</f>
        <v>0</v>
      </c>
      <c r="AF130" s="252">
        <f t="array" ref="AF130">SUM(IF(('Actual Waste'!$C$7:$C$206=$B$94)*('Actual Waste'!$D$7:$D$206=$B130),'Actual Waste'!V$7:V$206,0))</f>
        <v>0</v>
      </c>
      <c r="AG130" s="99"/>
      <c r="AH130" s="252">
        <f t="array" ref="AH130">SUM(IF(('Actual Waste'!$C$7:$C$206=$B$94)*('Actual Waste'!$D$7:$D$206=$B130)*('Actual Waste'!$G$7:$G$206=$B$42),'Actual Waste'!U$7:U$206,0))</f>
        <v>0</v>
      </c>
      <c r="AI130" s="252">
        <f t="array" ref="AI130">SUM(IF(('Actual Waste'!$C$7:$C$206=$B$94)*('Actual Waste'!$D$7:$D$206=$B130)*('Actual Waste'!$G$7:$G$206=$B$42),'Actual Waste'!V$7:V$206,0))</f>
        <v>0</v>
      </c>
      <c r="AJ130" s="252">
        <f t="array" ref="AJ130">SUM(IF(('Actual Waste'!$C$7:$C$206=$B$94)*('Actual Waste'!$D$7:$D$206=$B130)*('Actual Waste'!$G$7:$G$206=$B$43),'Actual Waste'!U$7:U$206,0))</f>
        <v>0</v>
      </c>
      <c r="AK130" s="252">
        <f t="array" ref="AK130">SUM(IF(('Actual Waste'!$C$7:$C$206=$B$94)*('Actual Waste'!$D$7:$D$206=$B130)*('Actual Waste'!$G$7:$G$206=$B$43),'Actual Waste'!V$7:V$206,0))</f>
        <v>0</v>
      </c>
      <c r="AM130" s="252">
        <f t="array" ref="AM130">SUM(IF(('Actual Waste'!$C$7:$C$206=$B$94)*('Actual Waste'!$D$7:$D$206=$B130)*('Actual Waste'!$G$7:$G$206=$B$45),'Actual Waste'!U$7:U$206,0))+SUM(IF(('Actual Waste'!$C$7:$C$206=$B$94)*('Actual Waste'!$D$7:$D$206=$B130)*('Actual Waste'!$G$7:$G$206=$B$44),'Actual Waste'!W$7:W$206,0))</f>
        <v>0</v>
      </c>
      <c r="AN130" s="252">
        <f t="array" ref="AN130">SUM(IF(('Actual Waste'!$C$7:$C$206=$B$94)*('Actual Waste'!$D$7:$D$206=$B130)*('Actual Waste'!$G$7:$G$206=$B$45),'Actual Waste'!V$7:V$206,0))+SUM(IF(('Actual Waste'!$C$7:$C$206=$B$94)*('Actual Waste'!$D$7:$D$206=$B130)*('Actual Waste'!$G$7:$G$206=$B$44),'Actual Waste'!X$7:X$206,0))</f>
        <v>0</v>
      </c>
      <c r="AO130" s="252">
        <f t="array" ref="AO130">SUM(IF(('Actual Waste'!$C$7:$C$206=$B$94)*('Actual Waste'!$D$7:$D$206=$B130)*('Actual Waste'!$G$7:$G$206=$B$44),'Actual Waste'!U$7:U$206,0))-SUM(IF(('Actual Waste'!$C$7:$C$206=$B$94)*('Actual Waste'!$D$7:$D$206=$B130)*('Actual Waste'!$G$7:$G$206=$B$44),'Actual Waste'!W$7:W$206,0))</f>
        <v>0</v>
      </c>
      <c r="AP130" s="252">
        <f t="array" ref="AP130">SUM(IF(('Actual Waste'!$C$7:$C$206=$B$94)*('Actual Waste'!$D$7:$D$206=$B130)*('Actual Waste'!$G$7:$G$206=$B$44),'Actual Waste'!V$7:V$206,0))-SUM(IF(('Actual Waste'!$C$7:$C$206=$B$94)*('Actual Waste'!$D$7:$D$206=$B130)*('Actual Waste'!$G$7:$G$206=$B$44),'Actual Waste'!X$7:X$206,0))</f>
        <v>0</v>
      </c>
      <c r="AR130" s="100"/>
      <c r="AS130" s="99"/>
      <c r="AT130" s="100"/>
      <c r="AU130" s="99"/>
      <c r="AV130" s="100"/>
      <c r="AW130" s="99"/>
    </row>
    <row r="131" spans="2:49" x14ac:dyDescent="0.35">
      <c r="B131" s="31" t="str">
        <f>$AD418</f>
        <v>Steel (17 04 05)</v>
      </c>
      <c r="C131" s="35"/>
      <c r="D131" s="35"/>
      <c r="E131" s="32">
        <f t="array" ref="E131">SUM(IF(('Estimated Waste'!$B$6:$B$205=$B$94)*('Estimated Waste'!$C$6:$C$205=$B131),'Estimated Waste'!M$6:M$205,0))</f>
        <v>0</v>
      </c>
      <c r="F131" s="219">
        <f t="array" ref="F131">SUM(IF(('Estimated Waste'!$B$6:$B$205=$B$94)*('Estimated Waste'!$C$6:$C$205=$B131),'Estimated Waste'!N$6:N$205,0))</f>
        <v>0</v>
      </c>
      <c r="G131" s="35"/>
      <c r="H131" s="256">
        <f t="shared" si="26"/>
        <v>0</v>
      </c>
      <c r="I131" s="249">
        <f t="shared" si="27"/>
        <v>0</v>
      </c>
      <c r="J131" s="99"/>
      <c r="K131" s="18">
        <f t="array" ref="K131">SUM(IF(('Estimated Waste'!$B$6:$B$205=$B$94)*('Estimated Waste'!$C$6:$C$205=$B131)*('Estimated Waste'!$D$6:$D$205=$B$42),'Estimated Waste'!M$6:M$205,0))</f>
        <v>0</v>
      </c>
      <c r="L131" s="18">
        <f t="array" ref="L131">SUM(IF(('Estimated Waste'!$B$6:$B$205=$B$94)*('Estimated Waste'!$C$6:$C$205=$B131)*('Estimated Waste'!$D$6:$D$205=$B$42),'Estimated Waste'!N$6:N$205,0))</f>
        <v>0</v>
      </c>
      <c r="M131" s="18">
        <f t="array" ref="M131">SUM(IF(('Estimated Waste'!$B$6:$B$205=$B$94)*('Estimated Waste'!$C$6:$C$205=$B131)*('Estimated Waste'!$D$6:$D$205=$B$43),'Estimated Waste'!M$6:M$205,0))</f>
        <v>0</v>
      </c>
      <c r="N131" s="18">
        <f t="array" ref="N131">SUM(IF(('Estimated Waste'!$B$6:$B$205=$B$94)*('Estimated Waste'!$C$6:$C$205=$B131)*('Estimated Waste'!$D$6:$D$205=$B$43),'Estimated Waste'!N$6:N$205,0))</f>
        <v>0</v>
      </c>
      <c r="O131" s="250"/>
      <c r="P131" s="251">
        <f t="array" ref="P131">SUM(IF(('Estimated Waste'!$B$6:$B$205=$B$94)*('Estimated Waste'!$C$6:$C$205=$B131)*('Estimated Waste'!$D$6:$D$205=$B$45),'Estimated Waste'!M$6:M$205,0))+SUM(IF(('Estimated Waste'!$B$6:$B$205=$B$94)*('Estimated Waste'!$C$6:$C$205=$B131)*('Estimated Waste'!$D$6:$D$205=$B$44),'Estimated Waste'!S$6:S$205,0))</f>
        <v>0</v>
      </c>
      <c r="Q131" s="251">
        <f t="array" ref="Q131">SUM(IF(('Estimated Waste'!$B$6:$B$205=$B$94)*('Estimated Waste'!$C$6:$C$205=$B131)*('Estimated Waste'!$D$6:$D$205=$B$45),'Estimated Waste'!N$6:N$205,0))+SUM(IF(('Estimated Waste'!$B$6:$B$205=$B$94)*('Estimated Waste'!$C$6:$C$205=$B131)*('Estimated Waste'!$D$6:$D$205=$B$44),'Estimated Waste'!T$6:T$205,0))</f>
        <v>0</v>
      </c>
      <c r="R131" s="190">
        <f t="array" ref="R131">SUM(IF(('Estimated Waste'!$B$6:$B$205=$B$94)*('Estimated Waste'!$C$6:$C$205=$B131)*('Estimated Waste'!$D$6:$D$205=$B$44),'Estimated Waste'!M$6:M$205,0))-SUM(IF(('Estimated Waste'!$B$6:$B$205=$B$94)*('Estimated Waste'!$C$6:$C$205=$B131)*('Estimated Waste'!$D$6:$D$205=$B$44),'Estimated Waste'!S$6:S$205,0))</f>
        <v>0</v>
      </c>
      <c r="S131" s="190">
        <f t="array" ref="S131">SUM(IF(('Estimated Waste'!$B$6:$B$205=$B$94)*('Estimated Waste'!$C$6:$C$205=$B131)*('Estimated Waste'!$D$6:$D$205=$B$44),'Estimated Waste'!N$6:N$205,0))-SUM(IF(('Estimated Waste'!$B$6:$B$205=$B$94)*('Estimated Waste'!$C$6:$C$205=$B131)*('Estimated Waste'!$D$6:$D$205=$B$44),'Estimated Waste'!T$6:T$205,0))</f>
        <v>0</v>
      </c>
      <c r="X131" s="100">
        <f t="shared" si="20"/>
        <v>0</v>
      </c>
      <c r="Y131" s="99">
        <f t="shared" si="21"/>
        <v>0</v>
      </c>
      <c r="Z131" s="100">
        <f t="shared" si="22"/>
        <v>0</v>
      </c>
      <c r="AA131" s="99">
        <f t="shared" si="23"/>
        <v>0</v>
      </c>
      <c r="AB131" s="100">
        <f t="shared" si="24"/>
        <v>0</v>
      </c>
      <c r="AC131" s="99">
        <f t="shared" si="25"/>
        <v>0</v>
      </c>
      <c r="AE131" s="252">
        <f t="array" ref="AE131">SUM(IF(('Actual Waste'!$C$7:$C$206=$B$94)*('Actual Waste'!$D$7:$D$206=$B131),'Actual Waste'!U$7:U$206,0))</f>
        <v>0</v>
      </c>
      <c r="AF131" s="252">
        <f t="array" ref="AF131">SUM(IF(('Actual Waste'!$C$7:$C$206=$B$94)*('Actual Waste'!$D$7:$D$206=$B131),'Actual Waste'!V$7:V$206,0))</f>
        <v>0</v>
      </c>
      <c r="AG131" s="99"/>
      <c r="AH131" s="252">
        <f t="array" ref="AH131">SUM(IF(('Actual Waste'!$C$7:$C$206=$B$94)*('Actual Waste'!$D$7:$D$206=$B131)*('Actual Waste'!$G$7:$G$206=$B$42),'Actual Waste'!U$7:U$206,0))</f>
        <v>0</v>
      </c>
      <c r="AI131" s="252">
        <f t="array" ref="AI131">SUM(IF(('Actual Waste'!$C$7:$C$206=$B$94)*('Actual Waste'!$D$7:$D$206=$B131)*('Actual Waste'!$G$7:$G$206=$B$42),'Actual Waste'!V$7:V$206,0))</f>
        <v>0</v>
      </c>
      <c r="AJ131" s="252">
        <f t="array" ref="AJ131">SUM(IF(('Actual Waste'!$C$7:$C$206=$B$94)*('Actual Waste'!$D$7:$D$206=$B131)*('Actual Waste'!$G$7:$G$206=$B$43),'Actual Waste'!U$7:U$206,0))</f>
        <v>0</v>
      </c>
      <c r="AK131" s="252">
        <f t="array" ref="AK131">SUM(IF(('Actual Waste'!$C$7:$C$206=$B$94)*('Actual Waste'!$D$7:$D$206=$B131)*('Actual Waste'!$G$7:$G$206=$B$43),'Actual Waste'!V$7:V$206,0))</f>
        <v>0</v>
      </c>
      <c r="AM131" s="252">
        <f t="array" ref="AM131">SUM(IF(('Actual Waste'!$C$7:$C$206=$B$94)*('Actual Waste'!$D$7:$D$206=$B131)*('Actual Waste'!$G$7:$G$206=$B$45),'Actual Waste'!U$7:U$206,0))+SUM(IF(('Actual Waste'!$C$7:$C$206=$B$94)*('Actual Waste'!$D$7:$D$206=$B131)*('Actual Waste'!$G$7:$G$206=$B$44),'Actual Waste'!W$7:W$206,0))</f>
        <v>0</v>
      </c>
      <c r="AN131" s="252">
        <f t="array" ref="AN131">SUM(IF(('Actual Waste'!$C$7:$C$206=$B$94)*('Actual Waste'!$D$7:$D$206=$B131)*('Actual Waste'!$G$7:$G$206=$B$45),'Actual Waste'!V$7:V$206,0))+SUM(IF(('Actual Waste'!$C$7:$C$206=$B$94)*('Actual Waste'!$D$7:$D$206=$B131)*('Actual Waste'!$G$7:$G$206=$B$44),'Actual Waste'!X$7:X$206,0))</f>
        <v>0</v>
      </c>
      <c r="AO131" s="252">
        <f t="array" ref="AO131">SUM(IF(('Actual Waste'!$C$7:$C$206=$B$94)*('Actual Waste'!$D$7:$D$206=$B131)*('Actual Waste'!$G$7:$G$206=$B$44),'Actual Waste'!U$7:U$206,0))-SUM(IF(('Actual Waste'!$C$7:$C$206=$B$94)*('Actual Waste'!$D$7:$D$206=$B131)*('Actual Waste'!$G$7:$G$206=$B$44),'Actual Waste'!W$7:W$206,0))</f>
        <v>0</v>
      </c>
      <c r="AP131" s="252">
        <f t="array" ref="AP131">SUM(IF(('Actual Waste'!$C$7:$C$206=$B$94)*('Actual Waste'!$D$7:$D$206=$B131)*('Actual Waste'!$G$7:$G$206=$B$44),'Actual Waste'!V$7:V$206,0))-SUM(IF(('Actual Waste'!$C$7:$C$206=$B$94)*('Actual Waste'!$D$7:$D$206=$B131)*('Actual Waste'!$G$7:$G$206=$B$44),'Actual Waste'!X$7:X$206,0))</f>
        <v>0</v>
      </c>
      <c r="AR131" s="100"/>
      <c r="AS131" s="99"/>
      <c r="AT131" s="100"/>
      <c r="AU131" s="99"/>
      <c r="AV131" s="100"/>
      <c r="AW131" s="99"/>
    </row>
    <row r="132" spans="2:49" x14ac:dyDescent="0.35">
      <c r="B132" s="31" t="str">
        <f>$AD419</f>
        <v>Textiles (20 01 11)</v>
      </c>
      <c r="C132" s="35"/>
      <c r="D132" s="35"/>
      <c r="E132" s="32">
        <f t="array" ref="E132">SUM(IF(('Estimated Waste'!$B$6:$B$205=$B$94)*('Estimated Waste'!$C$6:$C$205=$B132),'Estimated Waste'!M$6:M$205,0))</f>
        <v>0</v>
      </c>
      <c r="F132" s="219">
        <f t="array" ref="F132">SUM(IF(('Estimated Waste'!$B$6:$B$205=$B$94)*('Estimated Waste'!$C$6:$C$205=$B132),'Estimated Waste'!N$6:N$205,0))</f>
        <v>0</v>
      </c>
      <c r="G132" s="35"/>
      <c r="H132" s="256">
        <f>E132</f>
        <v>0</v>
      </c>
      <c r="I132" s="249">
        <f>F132</f>
        <v>0</v>
      </c>
      <c r="J132" s="99"/>
      <c r="K132" s="18">
        <f t="array" ref="K132">SUM(IF(('Estimated Waste'!$B$6:$B$205=$B$94)*('Estimated Waste'!$C$6:$C$205=$B132)*('Estimated Waste'!$D$6:$D$205=$B$42),'Estimated Waste'!M$6:M$205,0))</f>
        <v>0</v>
      </c>
      <c r="L132" s="18">
        <f t="array" ref="L132">SUM(IF(('Estimated Waste'!$B$6:$B$205=$B$94)*('Estimated Waste'!$C$6:$C$205=$B132)*('Estimated Waste'!$D$6:$D$205=$B$42),'Estimated Waste'!N$6:N$205,0))</f>
        <v>0</v>
      </c>
      <c r="M132" s="18">
        <f t="array" ref="M132">SUM(IF(('Estimated Waste'!$B$6:$B$205=$B$94)*('Estimated Waste'!$C$6:$C$205=$B132)*('Estimated Waste'!$D$6:$D$205=$B$43),'Estimated Waste'!M$6:M$205,0))</f>
        <v>0</v>
      </c>
      <c r="N132" s="18">
        <f t="array" ref="N132">SUM(IF(('Estimated Waste'!$B$6:$B$205=$B$94)*('Estimated Waste'!$C$6:$C$205=$B132)*('Estimated Waste'!$D$6:$D$205=$B$43),'Estimated Waste'!N$6:N$205,0))</f>
        <v>0</v>
      </c>
      <c r="O132" s="250"/>
      <c r="P132" s="251">
        <f t="array" ref="P132">SUM(IF(('Estimated Waste'!$B$6:$B$205=$B$94)*('Estimated Waste'!$C$6:$C$205=$B132)*('Estimated Waste'!$D$6:$D$205=$B$45),'Estimated Waste'!M$6:M$205,0))+SUM(IF(('Estimated Waste'!$B$6:$B$205=$B$94)*('Estimated Waste'!$C$6:$C$205=$B132)*('Estimated Waste'!$D$6:$D$205=$B$44),'Estimated Waste'!S$6:S$205,0))</f>
        <v>0</v>
      </c>
      <c r="Q132" s="251">
        <f t="array" ref="Q132">SUM(IF(('Estimated Waste'!$B$6:$B$205=$B$94)*('Estimated Waste'!$C$6:$C$205=$B132)*('Estimated Waste'!$D$6:$D$205=$B$45),'Estimated Waste'!N$6:N$205,0))+SUM(IF(('Estimated Waste'!$B$6:$B$205=$B$94)*('Estimated Waste'!$C$6:$C$205=$B132)*('Estimated Waste'!$D$6:$D$205=$B$44),'Estimated Waste'!T$6:T$205,0))</f>
        <v>0</v>
      </c>
      <c r="R132" s="190">
        <f t="array" ref="R132">SUM(IF(('Estimated Waste'!$B$6:$B$205=$B$94)*('Estimated Waste'!$C$6:$C$205=$B132)*('Estimated Waste'!$D$6:$D$205=$B$44),'Estimated Waste'!M$6:M$205,0))-SUM(IF(('Estimated Waste'!$B$6:$B$205=$B$94)*('Estimated Waste'!$C$6:$C$205=$B132)*('Estimated Waste'!$D$6:$D$205=$B$44),'Estimated Waste'!S$6:S$205,0))</f>
        <v>0</v>
      </c>
      <c r="S132" s="190">
        <f t="array" ref="S132">SUM(IF(('Estimated Waste'!$B$6:$B$205=$B$94)*('Estimated Waste'!$C$6:$C$205=$B132)*('Estimated Waste'!$D$6:$D$205=$B$44),'Estimated Waste'!N$6:N$205,0))-SUM(IF(('Estimated Waste'!$B$6:$B$205=$B$94)*('Estimated Waste'!$C$6:$C$205=$B132)*('Estimated Waste'!$D$6:$D$205=$B$44),'Estimated Waste'!T$6:T$205,0))</f>
        <v>0</v>
      </c>
      <c r="X132" s="100">
        <f t="shared" si="20"/>
        <v>0</v>
      </c>
      <c r="Y132" s="99">
        <f t="shared" si="21"/>
        <v>0</v>
      </c>
      <c r="Z132" s="100">
        <f t="shared" si="22"/>
        <v>0</v>
      </c>
      <c r="AA132" s="99">
        <f t="shared" si="23"/>
        <v>0</v>
      </c>
      <c r="AB132" s="100">
        <f t="shared" si="24"/>
        <v>0</v>
      </c>
      <c r="AC132" s="99">
        <f t="shared" si="25"/>
        <v>0</v>
      </c>
      <c r="AE132" s="252">
        <f t="array" ref="AE132">SUM(IF(('Actual Waste'!$C$7:$C$206=$B$94)*('Actual Waste'!$D$7:$D$206=$B132),'Actual Waste'!U$7:U$206,0))</f>
        <v>0</v>
      </c>
      <c r="AF132" s="252">
        <f t="array" ref="AF132">SUM(IF(('Actual Waste'!$C$7:$C$206=$B$94)*('Actual Waste'!$D$7:$D$206=$B132),'Actual Waste'!V$7:V$206,0))</f>
        <v>0</v>
      </c>
      <c r="AG132" s="99"/>
      <c r="AH132" s="252">
        <f t="array" ref="AH132">SUM(IF(('Actual Waste'!$C$7:$C$206=$B$94)*('Actual Waste'!$D$7:$D$206=$B132)*('Actual Waste'!$G$7:$G$206=$B$42),'Actual Waste'!U$7:U$206,0))</f>
        <v>0</v>
      </c>
      <c r="AI132" s="252">
        <f t="array" ref="AI132">SUM(IF(('Actual Waste'!$C$7:$C$206=$B$94)*('Actual Waste'!$D$7:$D$206=$B132)*('Actual Waste'!$G$7:$G$206=$B$42),'Actual Waste'!V$7:V$206,0))</f>
        <v>0</v>
      </c>
      <c r="AJ132" s="252">
        <f t="array" ref="AJ132">SUM(IF(('Actual Waste'!$C$7:$C$206=$B$94)*('Actual Waste'!$D$7:$D$206=$B132)*('Actual Waste'!$G$7:$G$206=$B$43),'Actual Waste'!U$7:U$206,0))</f>
        <v>0</v>
      </c>
      <c r="AK132" s="252">
        <f t="array" ref="AK132">SUM(IF(('Actual Waste'!$C$7:$C$206=$B$94)*('Actual Waste'!$D$7:$D$206=$B132)*('Actual Waste'!$G$7:$G$206=$B$43),'Actual Waste'!V$7:V$206,0))</f>
        <v>0</v>
      </c>
      <c r="AM132" s="252">
        <f t="array" ref="AM132">SUM(IF(('Actual Waste'!$C$7:$C$206=$B$94)*('Actual Waste'!$D$7:$D$206=$B132)*('Actual Waste'!$G$7:$G$206=$B$45),'Actual Waste'!U$7:U$206,0))+SUM(IF(('Actual Waste'!$C$7:$C$206=$B$94)*('Actual Waste'!$D$7:$D$206=$B132)*('Actual Waste'!$G$7:$G$206=$B$44),'Actual Waste'!W$7:W$206,0))</f>
        <v>0</v>
      </c>
      <c r="AN132" s="252">
        <f t="array" ref="AN132">SUM(IF(('Actual Waste'!$C$7:$C$206=$B$94)*('Actual Waste'!$D$7:$D$206=$B132)*('Actual Waste'!$G$7:$G$206=$B$45),'Actual Waste'!V$7:V$206,0))+SUM(IF(('Actual Waste'!$C$7:$C$206=$B$94)*('Actual Waste'!$D$7:$D$206=$B132)*('Actual Waste'!$G$7:$G$206=$B$44),'Actual Waste'!X$7:X$206,0))</f>
        <v>0</v>
      </c>
      <c r="AO132" s="252">
        <f t="array" ref="AO132">SUM(IF(('Actual Waste'!$C$7:$C$206=$B$94)*('Actual Waste'!$D$7:$D$206=$B132)*('Actual Waste'!$G$7:$G$206=$B$44),'Actual Waste'!U$7:U$206,0))-SUM(IF(('Actual Waste'!$C$7:$C$206=$B$94)*('Actual Waste'!$D$7:$D$206=$B132)*('Actual Waste'!$G$7:$G$206=$B$44),'Actual Waste'!W$7:W$206,0))</f>
        <v>0</v>
      </c>
      <c r="AP132" s="252">
        <f t="array" ref="AP132">SUM(IF(('Actual Waste'!$C$7:$C$206=$B$94)*('Actual Waste'!$D$7:$D$206=$B132)*('Actual Waste'!$G$7:$G$206=$B$44),'Actual Waste'!V$7:V$206,0))-SUM(IF(('Actual Waste'!$C$7:$C$206=$B$94)*('Actual Waste'!$D$7:$D$206=$B132)*('Actual Waste'!$G$7:$G$206=$B$44),'Actual Waste'!X$7:X$206,0))</f>
        <v>0</v>
      </c>
      <c r="AR132" s="100"/>
      <c r="AS132" s="99"/>
      <c r="AT132" s="100"/>
      <c r="AU132" s="99"/>
      <c r="AV132" s="100"/>
      <c r="AW132" s="99"/>
    </row>
    <row r="133" spans="2:49" x14ac:dyDescent="0.35">
      <c r="B133" s="31" t="str">
        <f>$AD420</f>
        <v>Wood (17 02 01)</v>
      </c>
      <c r="C133" s="35"/>
      <c r="D133" s="35"/>
      <c r="E133" s="32">
        <f t="array" ref="E133">SUM(IF(('Estimated Waste'!$B$6:$B$205=$B$94)*('Estimated Waste'!$C$6:$C$205=$B133),'Estimated Waste'!M$6:M$205,0))</f>
        <v>0</v>
      </c>
      <c r="F133" s="219">
        <f t="array" ref="F133">SUM(IF(('Estimated Waste'!$B$6:$B$205=$B$94)*('Estimated Waste'!$C$6:$C$205=$B133),'Estimated Waste'!N$6:N$205,0))</f>
        <v>0</v>
      </c>
      <c r="G133" s="35"/>
      <c r="H133" s="256">
        <f t="shared" si="26"/>
        <v>0</v>
      </c>
      <c r="I133" s="249">
        <f t="shared" si="27"/>
        <v>0</v>
      </c>
      <c r="J133" s="99"/>
      <c r="K133" s="18">
        <f t="array" ref="K133">SUM(IF(('Estimated Waste'!$B$6:$B$205=$B$94)*('Estimated Waste'!$C$6:$C$205=$B133)*('Estimated Waste'!$D$6:$D$205=$B$42),'Estimated Waste'!M$6:M$205,0))</f>
        <v>0</v>
      </c>
      <c r="L133" s="18">
        <f t="array" ref="L133">SUM(IF(('Estimated Waste'!$B$6:$B$205=$B$94)*('Estimated Waste'!$C$6:$C$205=$B133)*('Estimated Waste'!$D$6:$D$205=$B$42),'Estimated Waste'!N$6:N$205,0))</f>
        <v>0</v>
      </c>
      <c r="M133" s="18">
        <f t="array" ref="M133">SUM(IF(('Estimated Waste'!$B$6:$B$205=$B$94)*('Estimated Waste'!$C$6:$C$205=$B133)*('Estimated Waste'!$D$6:$D$205=$B$43),'Estimated Waste'!M$6:M$205,0))</f>
        <v>0</v>
      </c>
      <c r="N133" s="18">
        <f t="array" ref="N133">SUM(IF(('Estimated Waste'!$B$6:$B$205=$B$94)*('Estimated Waste'!$C$6:$C$205=$B133)*('Estimated Waste'!$D$6:$D$205=$B$43),'Estimated Waste'!N$6:N$205,0))</f>
        <v>0</v>
      </c>
      <c r="O133" s="250"/>
      <c r="P133" s="251">
        <f t="array" ref="P133">SUM(IF(('Estimated Waste'!$B$6:$B$205=$B$94)*('Estimated Waste'!$C$6:$C$205=$B133)*('Estimated Waste'!$D$6:$D$205=$B$45),'Estimated Waste'!M$6:M$205,0))+SUM(IF(('Estimated Waste'!$B$6:$B$205=$B$94)*('Estimated Waste'!$C$6:$C$205=$B133)*('Estimated Waste'!$D$6:$D$205=$B$44),'Estimated Waste'!S$6:S$205,0))</f>
        <v>0</v>
      </c>
      <c r="Q133" s="251">
        <f t="array" ref="Q133">SUM(IF(('Estimated Waste'!$B$6:$B$205=$B$94)*('Estimated Waste'!$C$6:$C$205=$B133)*('Estimated Waste'!$D$6:$D$205=$B$45),'Estimated Waste'!N$6:N$205,0))+SUM(IF(('Estimated Waste'!$B$6:$B$205=$B$94)*('Estimated Waste'!$C$6:$C$205=$B133)*('Estimated Waste'!$D$6:$D$205=$B$44),'Estimated Waste'!T$6:T$205,0))</f>
        <v>0</v>
      </c>
      <c r="R133" s="190">
        <f t="array" ref="R133">SUM(IF(('Estimated Waste'!$B$6:$B$205=$B$94)*('Estimated Waste'!$C$6:$C$205=$B133)*('Estimated Waste'!$D$6:$D$205=$B$44),'Estimated Waste'!M$6:M$205,0))-SUM(IF(('Estimated Waste'!$B$6:$B$205=$B$94)*('Estimated Waste'!$C$6:$C$205=$B133)*('Estimated Waste'!$D$6:$D$205=$B$44),'Estimated Waste'!S$6:S$205,0))</f>
        <v>0</v>
      </c>
      <c r="S133" s="190">
        <f t="array" ref="S133">SUM(IF(('Estimated Waste'!$B$6:$B$205=$B$94)*('Estimated Waste'!$C$6:$C$205=$B133)*('Estimated Waste'!$D$6:$D$205=$B$44),'Estimated Waste'!N$6:N$205,0))-SUM(IF(('Estimated Waste'!$B$6:$B$205=$B$94)*('Estimated Waste'!$C$6:$C$205=$B133)*('Estimated Waste'!$D$6:$D$205=$B$44),'Estimated Waste'!T$6:T$205,0))</f>
        <v>0</v>
      </c>
      <c r="X133" s="100">
        <f t="shared" si="20"/>
        <v>0</v>
      </c>
      <c r="Y133" s="99">
        <f t="shared" si="21"/>
        <v>0</v>
      </c>
      <c r="Z133" s="100">
        <f t="shared" si="22"/>
        <v>0</v>
      </c>
      <c r="AA133" s="99">
        <f t="shared" si="23"/>
        <v>0</v>
      </c>
      <c r="AB133" s="100">
        <f t="shared" si="24"/>
        <v>0</v>
      </c>
      <c r="AC133" s="99">
        <f t="shared" si="25"/>
        <v>0</v>
      </c>
      <c r="AE133" s="252">
        <f t="array" ref="AE133">SUM(IF(('Actual Waste'!$C$7:$C$206=$B$94)*('Actual Waste'!$D$7:$D$206=$B133),'Actual Waste'!U$7:U$206,0))</f>
        <v>0</v>
      </c>
      <c r="AF133" s="252">
        <f t="array" ref="AF133">SUM(IF(('Actual Waste'!$C$7:$C$206=$B$94)*('Actual Waste'!$D$7:$D$206=$B133),'Actual Waste'!V$7:V$206,0))</f>
        <v>0</v>
      </c>
      <c r="AG133" s="99"/>
      <c r="AH133" s="252">
        <f t="array" ref="AH133">SUM(IF(('Actual Waste'!$C$7:$C$206=$B$94)*('Actual Waste'!$D$7:$D$206=$B133)*('Actual Waste'!$G$7:$G$206=$B$42),'Actual Waste'!U$7:U$206,0))</f>
        <v>0</v>
      </c>
      <c r="AI133" s="252">
        <f t="array" ref="AI133">SUM(IF(('Actual Waste'!$C$7:$C$206=$B$94)*('Actual Waste'!$D$7:$D$206=$B133)*('Actual Waste'!$G$7:$G$206=$B$42),'Actual Waste'!V$7:V$206,0))</f>
        <v>0</v>
      </c>
      <c r="AJ133" s="252">
        <f t="array" ref="AJ133">SUM(IF(('Actual Waste'!$C$7:$C$206=$B$94)*('Actual Waste'!$D$7:$D$206=$B133)*('Actual Waste'!$G$7:$G$206=$B$43),'Actual Waste'!U$7:U$206,0))</f>
        <v>0</v>
      </c>
      <c r="AK133" s="252">
        <f t="array" ref="AK133">SUM(IF(('Actual Waste'!$C$7:$C$206=$B$94)*('Actual Waste'!$D$7:$D$206=$B133)*('Actual Waste'!$G$7:$G$206=$B$43),'Actual Waste'!V$7:V$206,0))</f>
        <v>0</v>
      </c>
      <c r="AM133" s="252">
        <f t="array" ref="AM133">SUM(IF(('Actual Waste'!$C$7:$C$206=$B$94)*('Actual Waste'!$D$7:$D$206=$B133)*('Actual Waste'!$G$7:$G$206=$B$45),'Actual Waste'!U$7:U$206,0))+SUM(IF(('Actual Waste'!$C$7:$C$206=$B$94)*('Actual Waste'!$D$7:$D$206=$B133)*('Actual Waste'!$G$7:$G$206=$B$44),'Actual Waste'!W$7:W$206,0))</f>
        <v>0</v>
      </c>
      <c r="AN133" s="252">
        <f t="array" ref="AN133">SUM(IF(('Actual Waste'!$C$7:$C$206=$B$94)*('Actual Waste'!$D$7:$D$206=$B133)*('Actual Waste'!$G$7:$G$206=$B$45),'Actual Waste'!V$7:V$206,0))+SUM(IF(('Actual Waste'!$C$7:$C$206=$B$94)*('Actual Waste'!$D$7:$D$206=$B133)*('Actual Waste'!$G$7:$G$206=$B$44),'Actual Waste'!X$7:X$206,0))</f>
        <v>0</v>
      </c>
      <c r="AO133" s="252">
        <f t="array" ref="AO133">SUM(IF(('Actual Waste'!$C$7:$C$206=$B$94)*('Actual Waste'!$D$7:$D$206=$B133)*('Actual Waste'!$G$7:$G$206=$B$44),'Actual Waste'!U$7:U$206,0))-SUM(IF(('Actual Waste'!$C$7:$C$206=$B$94)*('Actual Waste'!$D$7:$D$206=$B133)*('Actual Waste'!$G$7:$G$206=$B$44),'Actual Waste'!W$7:W$206,0))</f>
        <v>0</v>
      </c>
      <c r="AP133" s="252">
        <f t="array" ref="AP133">SUM(IF(('Actual Waste'!$C$7:$C$206=$B$94)*('Actual Waste'!$D$7:$D$206=$B133)*('Actual Waste'!$G$7:$G$206=$B$44),'Actual Waste'!V$7:V$206,0))-SUM(IF(('Actual Waste'!$C$7:$C$206=$B$94)*('Actual Waste'!$D$7:$D$206=$B133)*('Actual Waste'!$G$7:$G$206=$B$44),'Actual Waste'!X$7:X$206,0))</f>
        <v>0</v>
      </c>
      <c r="AR133" s="100"/>
      <c r="AS133" s="99"/>
      <c r="AT133" s="100"/>
      <c r="AU133" s="99"/>
      <c r="AV133" s="100"/>
      <c r="AW133" s="99"/>
    </row>
    <row r="134" spans="2:49" x14ac:dyDescent="0.35">
      <c r="B134" s="3" t="s">
        <v>30</v>
      </c>
      <c r="E134" s="32">
        <f t="array" ref="E134">SUM(IF(('Estimated Waste'!$B$6:$B$205=$B$94)*('Estimated Waste'!$D$6:$D$205=$B42),'Estimated Waste'!M$6:M$205,0))</f>
        <v>0</v>
      </c>
      <c r="F134" s="32">
        <f t="array" ref="F134">SUM(IF(('Estimated Waste'!$B$6:$B$205=$B$94)*('Estimated Waste'!$D$6:$D$205=$B42),'Estimated Waste'!N$6:N$205,0))</f>
        <v>0</v>
      </c>
      <c r="G134" s="57"/>
      <c r="H134" s="257"/>
      <c r="I134" s="258"/>
      <c r="J134" s="96"/>
      <c r="K134" s="98"/>
      <c r="L134" s="96"/>
      <c r="M134" s="98"/>
      <c r="N134" s="96"/>
      <c r="O134" s="253"/>
      <c r="P134" s="254"/>
      <c r="Q134" s="254"/>
      <c r="R134" s="98"/>
      <c r="S134" s="96"/>
      <c r="X134" s="98"/>
      <c r="Y134" s="96"/>
      <c r="Z134" s="98"/>
      <c r="AA134" s="96"/>
      <c r="AB134" s="98"/>
      <c r="AC134" s="96"/>
      <c r="AE134" s="259"/>
      <c r="AF134" s="260"/>
      <c r="AG134" s="96"/>
      <c r="AH134" s="98"/>
      <c r="AI134" s="96"/>
      <c r="AJ134" s="98"/>
      <c r="AK134" s="96"/>
      <c r="AM134" s="259"/>
      <c r="AN134" s="261"/>
      <c r="AO134" s="98"/>
      <c r="AP134" s="96"/>
      <c r="AR134" s="98"/>
      <c r="AS134" s="96"/>
      <c r="AT134" s="98"/>
      <c r="AU134" s="96"/>
      <c r="AV134" s="98"/>
      <c r="AW134" s="96"/>
    </row>
    <row r="135" spans="2:49" x14ac:dyDescent="0.35">
      <c r="B135" s="3" t="s">
        <v>32</v>
      </c>
      <c r="E135" s="32">
        <f t="array" ref="E135">SUM(IF(('Estimated Waste'!$B$6:$B$205=$B$94)*('Estimated Waste'!$D$6:$D$205=$B43),'Estimated Waste'!M$6:M$205,0))</f>
        <v>0</v>
      </c>
      <c r="F135" s="32">
        <f t="array" ref="F135">SUM(IF(('Estimated Waste'!$B$6:$B$205=$B$94)*('Estimated Waste'!$D$6:$D$205=$B43),'Estimated Waste'!N$6:N$205,0))</f>
        <v>0</v>
      </c>
      <c r="G135" s="57"/>
      <c r="H135" s="133"/>
      <c r="I135" s="133"/>
      <c r="J135" s="4"/>
      <c r="K135" s="4"/>
      <c r="L135" s="4"/>
      <c r="M135" s="4"/>
      <c r="N135" s="4"/>
      <c r="O135" s="4"/>
      <c r="P135" s="133"/>
      <c r="Q135" s="133"/>
      <c r="R135" s="4"/>
      <c r="S135" s="4"/>
      <c r="X135" s="4">
        <f t="shared" ref="X135:AC135" si="28">SUM(X97:X134)</f>
        <v>0</v>
      </c>
      <c r="Y135" s="4">
        <f t="shared" si="28"/>
        <v>0</v>
      </c>
      <c r="Z135" s="4">
        <f t="shared" si="28"/>
        <v>0</v>
      </c>
      <c r="AA135" s="4">
        <f t="shared" si="28"/>
        <v>0</v>
      </c>
      <c r="AB135" s="4">
        <f t="shared" si="28"/>
        <v>0</v>
      </c>
      <c r="AC135" s="4">
        <f t="shared" si="28"/>
        <v>0</v>
      </c>
      <c r="AE135" s="228">
        <f t="shared" ref="AE135:AK135" si="29">SUM(AE97:AE134)</f>
        <v>0</v>
      </c>
      <c r="AF135" s="228">
        <f t="shared" si="29"/>
        <v>0</v>
      </c>
      <c r="AG135" s="4">
        <f t="shared" si="29"/>
        <v>0</v>
      </c>
      <c r="AH135" s="4">
        <f t="shared" si="29"/>
        <v>0</v>
      </c>
      <c r="AI135" s="4">
        <f t="shared" si="29"/>
        <v>0</v>
      </c>
      <c r="AJ135" s="4">
        <f t="shared" si="29"/>
        <v>0</v>
      </c>
      <c r="AK135" s="4">
        <f t="shared" si="29"/>
        <v>0</v>
      </c>
      <c r="AL135" s="4"/>
      <c r="AM135" s="228">
        <f>SUM(AM97:AM134)</f>
        <v>0</v>
      </c>
      <c r="AN135" s="228">
        <f>SUM(AN97:AN134)</f>
        <v>0</v>
      </c>
      <c r="AO135" s="4">
        <f>SUM(AO97:AO134)</f>
        <v>0</v>
      </c>
      <c r="AP135" s="4">
        <f>SUM(AP97:AP134)</f>
        <v>0</v>
      </c>
      <c r="AR135" s="4">
        <f t="shared" ref="AR135:AW135" si="30">SUM(AR102:AR134)</f>
        <v>0</v>
      </c>
      <c r="AS135" s="4">
        <f t="shared" si="30"/>
        <v>0</v>
      </c>
      <c r="AT135" s="4">
        <f t="shared" si="30"/>
        <v>0</v>
      </c>
      <c r="AU135" s="4">
        <f t="shared" si="30"/>
        <v>0</v>
      </c>
      <c r="AV135" s="4">
        <f t="shared" si="30"/>
        <v>0</v>
      </c>
      <c r="AW135" s="4">
        <f t="shared" si="30"/>
        <v>0</v>
      </c>
    </row>
    <row r="136" spans="2:49" x14ac:dyDescent="0.35">
      <c r="B136" s="3" t="s">
        <v>464</v>
      </c>
      <c r="E136" s="32">
        <f t="array" ref="E136">SUM(IF(('Estimated Waste'!$B$6:$B$205=$B$94)*('Estimated Waste'!$D$6:$D$205=$B44),'Estimated Waste'!M$6:M$205,0))</f>
        <v>0</v>
      </c>
      <c r="F136" s="32">
        <f t="array" ref="F136">SUM(IF(('Estimated Waste'!$B$6:$B$205=$B$94)*('Estimated Waste'!$D$6:$D$205=$B44),'Estimated Waste'!N$6:N$205,0))</f>
        <v>0</v>
      </c>
      <c r="G136" s="57"/>
      <c r="AG136" s="3"/>
      <c r="AH136" s="3"/>
      <c r="AM136" s="229"/>
      <c r="AN136" s="229"/>
      <c r="AO136" s="3"/>
      <c r="AP136" s="3"/>
    </row>
    <row r="137" spans="2:49" x14ac:dyDescent="0.35">
      <c r="B137" s="3" t="s">
        <v>31</v>
      </c>
      <c r="E137" s="32">
        <f t="array" ref="E137">SUM(IF(('Estimated Waste'!$B$6:$B$205=$B$94)*('Estimated Waste'!$D$6:$D$205=$B45),'Estimated Waste'!M$6:M$205,0))</f>
        <v>0</v>
      </c>
      <c r="F137" s="32">
        <f t="array" ref="F137">SUM(IF(('Estimated Waste'!$B$6:$B$205=$B$94)*('Estimated Waste'!$D$6:$D$205=$B45),'Estimated Waste'!N$6:N$205,0))</f>
        <v>0</v>
      </c>
      <c r="G137" s="57"/>
      <c r="H137" s="3"/>
      <c r="I137" s="3"/>
      <c r="P137" s="3"/>
      <c r="Q137" s="3"/>
      <c r="AE137" s="3"/>
      <c r="AF137" s="3"/>
      <c r="AG137" s="3"/>
      <c r="AH137" s="3"/>
      <c r="AM137" s="3"/>
      <c r="AN137" s="3"/>
      <c r="AO137" s="3"/>
      <c r="AP137" s="3"/>
    </row>
    <row r="138" spans="2:49" x14ac:dyDescent="0.35">
      <c r="C138" s="35"/>
      <c r="D138" s="35"/>
      <c r="G138" s="57"/>
      <c r="H138" s="35"/>
      <c r="I138" s="35"/>
      <c r="AG138" s="3"/>
      <c r="AH138" s="3"/>
      <c r="AO138" s="3"/>
      <c r="AP138" s="3"/>
    </row>
    <row r="139" spans="2:49" x14ac:dyDescent="0.35">
      <c r="C139" s="35"/>
      <c r="D139" s="35"/>
      <c r="G139" s="57"/>
      <c r="H139" s="35"/>
      <c r="I139" s="35"/>
      <c r="AG139" s="3"/>
      <c r="AH139" s="3"/>
      <c r="AO139" s="3"/>
      <c r="AP139" s="3"/>
    </row>
    <row r="140" spans="2:49" x14ac:dyDescent="0.35">
      <c r="B140" s="4" t="s">
        <v>473</v>
      </c>
      <c r="C140" s="35"/>
      <c r="D140" s="35"/>
      <c r="G140" s="57"/>
      <c r="H140" s="226" t="s">
        <v>504</v>
      </c>
      <c r="I140" s="227"/>
      <c r="X140" s="4" t="s">
        <v>38</v>
      </c>
      <c r="AE140" s="228" t="s">
        <v>505</v>
      </c>
      <c r="AF140" s="229"/>
      <c r="AG140" s="3"/>
      <c r="AH140" s="3"/>
      <c r="AO140" s="3"/>
      <c r="AP140" s="3"/>
      <c r="AR140" s="4" t="s">
        <v>38</v>
      </c>
    </row>
    <row r="141" spans="2:49" x14ac:dyDescent="0.35">
      <c r="B141" s="4" t="s">
        <v>40</v>
      </c>
      <c r="C141" s="35"/>
      <c r="D141" s="35"/>
      <c r="E141" s="4" t="s">
        <v>23</v>
      </c>
      <c r="G141" s="57"/>
      <c r="H141" s="230" t="s">
        <v>41</v>
      </c>
      <c r="I141" s="231"/>
      <c r="J141" s="232"/>
      <c r="K141" s="233" t="s">
        <v>30</v>
      </c>
      <c r="L141" s="232"/>
      <c r="M141" s="233" t="s">
        <v>466</v>
      </c>
      <c r="N141" s="232"/>
      <c r="O141" s="234"/>
      <c r="P141" s="230" t="s">
        <v>43</v>
      </c>
      <c r="Q141" s="235"/>
      <c r="R141" s="233" t="s">
        <v>44</v>
      </c>
      <c r="S141" s="232"/>
      <c r="X141" s="233" t="s">
        <v>6</v>
      </c>
      <c r="Y141" s="232"/>
      <c r="Z141" s="233" t="s">
        <v>45</v>
      </c>
      <c r="AA141" s="232"/>
      <c r="AB141" s="233" t="s">
        <v>46</v>
      </c>
      <c r="AC141" s="232"/>
      <c r="AE141" s="237" t="s">
        <v>41</v>
      </c>
      <c r="AF141" s="238"/>
      <c r="AG141" s="232"/>
      <c r="AH141" s="233" t="s">
        <v>30</v>
      </c>
      <c r="AI141" s="232"/>
      <c r="AJ141" s="233" t="s">
        <v>32</v>
      </c>
      <c r="AK141" s="232"/>
      <c r="AM141" s="237" t="s">
        <v>43</v>
      </c>
      <c r="AN141" s="239"/>
      <c r="AO141" s="233" t="s">
        <v>44</v>
      </c>
      <c r="AP141" s="232"/>
      <c r="AR141" s="233" t="s">
        <v>6</v>
      </c>
      <c r="AS141" s="232"/>
      <c r="AT141" s="233" t="s">
        <v>45</v>
      </c>
      <c r="AU141" s="232"/>
      <c r="AV141" s="233" t="s">
        <v>46</v>
      </c>
      <c r="AW141" s="232"/>
    </row>
    <row r="142" spans="2:49" x14ac:dyDescent="0.35">
      <c r="B142" s="4" t="s">
        <v>47</v>
      </c>
      <c r="C142" s="255"/>
      <c r="D142" s="255"/>
      <c r="E142" s="4" t="s">
        <v>48</v>
      </c>
      <c r="F142" s="4" t="s">
        <v>49</v>
      </c>
      <c r="G142" s="133"/>
      <c r="H142" s="240" t="s">
        <v>48</v>
      </c>
      <c r="I142" s="241" t="s">
        <v>49</v>
      </c>
      <c r="J142" s="242" t="s">
        <v>50</v>
      </c>
      <c r="K142" s="243" t="s">
        <v>48</v>
      </c>
      <c r="L142" s="242" t="s">
        <v>49</v>
      </c>
      <c r="M142" s="243" t="s">
        <v>48</v>
      </c>
      <c r="N142" s="242" t="s">
        <v>49</v>
      </c>
      <c r="O142" s="244"/>
      <c r="P142" s="240" t="s">
        <v>52</v>
      </c>
      <c r="Q142" s="245" t="s">
        <v>2</v>
      </c>
      <c r="R142" s="243" t="s">
        <v>52</v>
      </c>
      <c r="S142" s="242" t="s">
        <v>2</v>
      </c>
      <c r="U142" s="4"/>
      <c r="V142" s="4"/>
      <c r="W142" s="4"/>
      <c r="X142" s="243" t="s">
        <v>52</v>
      </c>
      <c r="Y142" s="242" t="s">
        <v>2</v>
      </c>
      <c r="Z142" s="243" t="s">
        <v>52</v>
      </c>
      <c r="AA142" s="242" t="s">
        <v>2</v>
      </c>
      <c r="AB142" s="243" t="s">
        <v>52</v>
      </c>
      <c r="AC142" s="242" t="s">
        <v>2</v>
      </c>
      <c r="AE142" s="246" t="s">
        <v>48</v>
      </c>
      <c r="AF142" s="247" t="s">
        <v>49</v>
      </c>
      <c r="AG142" s="242"/>
      <c r="AH142" s="243" t="s">
        <v>48</v>
      </c>
      <c r="AI142" s="242" t="s">
        <v>49</v>
      </c>
      <c r="AJ142" s="243" t="s">
        <v>48</v>
      </c>
      <c r="AK142" s="242" t="s">
        <v>49</v>
      </c>
      <c r="AM142" s="246" t="s">
        <v>52</v>
      </c>
      <c r="AN142" s="248" t="s">
        <v>2</v>
      </c>
      <c r="AO142" s="243" t="s">
        <v>52</v>
      </c>
      <c r="AP142" s="242" t="s">
        <v>2</v>
      </c>
      <c r="AR142" s="243" t="s">
        <v>52</v>
      </c>
      <c r="AS142" s="242" t="s">
        <v>2</v>
      </c>
      <c r="AT142" s="243" t="s">
        <v>52</v>
      </c>
      <c r="AU142" s="242" t="s">
        <v>2</v>
      </c>
      <c r="AV142" s="243" t="s">
        <v>52</v>
      </c>
      <c r="AW142" s="242" t="s">
        <v>2</v>
      </c>
    </row>
    <row r="143" spans="2:49" x14ac:dyDescent="0.35">
      <c r="B143" s="31" t="str">
        <f t="shared" ref="B143:B176" si="31">$AD384</f>
        <v>Aluminium (17 04 02)</v>
      </c>
      <c r="C143" s="35"/>
      <c r="D143" s="35"/>
      <c r="E143" s="32">
        <f t="array" ref="E143">SUM(IF(('Estimated Waste'!$B$6:$B$205=$B$140)*('Estimated Waste'!$C$6:$C$205=$B143),'Estimated Waste'!M$6:M$205,0))</f>
        <v>0</v>
      </c>
      <c r="F143" s="219">
        <f t="array" ref="F143">SUM(IF(('Estimated Waste'!$B$6:$B$205=$B$140)*('Estimated Waste'!$C$6:$C$205=$B143),'Estimated Waste'!N$6:N$205,0))</f>
        <v>0</v>
      </c>
      <c r="G143" s="35"/>
      <c r="H143" s="256">
        <f>E143</f>
        <v>0</v>
      </c>
      <c r="I143" s="249">
        <f>F143</f>
        <v>0</v>
      </c>
      <c r="J143" s="99"/>
      <c r="K143" s="18">
        <f t="array" ref="K143">SUM(IF(('Estimated Waste'!$B$6:$B$205=$B$140)*('Estimated Waste'!$C$6:$C$205=$B143)*('Estimated Waste'!$D$6:$D$205=$B$42),'Estimated Waste'!M$6:M$205,0))</f>
        <v>0</v>
      </c>
      <c r="L143" s="18">
        <f t="array" ref="L143">SUM(IF(('Estimated Waste'!$B$6:$B$205=$B$140)*('Estimated Waste'!$C$6:$C$205=$B143)*('Estimated Waste'!$D$6:$D$205=$B$42),'Estimated Waste'!N$6:N$205,0))</f>
        <v>0</v>
      </c>
      <c r="M143" s="18">
        <f t="array" ref="M143">SUM(IF(('Estimated Waste'!$B$6:$B$205=$B$140)*('Estimated Waste'!$C$6:$C$205=$B143)*('Estimated Waste'!$D$6:$D$205=$B$43),'Estimated Waste'!M$6:M$205,0))</f>
        <v>0</v>
      </c>
      <c r="N143" s="18">
        <f t="array" ref="N143">SUM(IF(('Estimated Waste'!$B$6:$B$205=$B$140)*('Estimated Waste'!$C$6:$C$205=$B143)*('Estimated Waste'!$D$6:$D$205=$B$43),'Estimated Waste'!N$6:N$205,0))</f>
        <v>0</v>
      </c>
      <c r="O143" s="250"/>
      <c r="P143" s="251">
        <f t="array" ref="P143">SUM(IF(('Estimated Waste'!$B$6:$B$205=$B$140)*('Estimated Waste'!$C$6:$C$205=$B143)*('Estimated Waste'!$D$6:$D$205=$B$45),'Estimated Waste'!M$6:M$205,0))+SUM(IF(('Estimated Waste'!$B$6:$B$205=$B$140)*('Estimated Waste'!$C$6:$C$205=$B143)*('Estimated Waste'!$D$6:$D$205=$B$44),'Estimated Waste'!S$6:S$205,0))</f>
        <v>0</v>
      </c>
      <c r="Q143" s="251">
        <f t="array" ref="Q143">SUM(IF(('Estimated Waste'!$B$6:$B$205=$B$140)*('Estimated Waste'!$C$6:$C$205=$B143)*('Estimated Waste'!$D$6:$D$205=$B$45),'Estimated Waste'!N$6:N$205,0))+SUM(IF(('Estimated Waste'!$B$6:$B$205=$B$140)*('Estimated Waste'!$C$6:$C$205=$B143)*('Estimated Waste'!$D$6:$D$205=$B$44),'Estimated Waste'!T$6:T$205,0))</f>
        <v>0</v>
      </c>
      <c r="R143" s="190">
        <f t="array" ref="R143">SUM(IF(('Estimated Waste'!$B$6:$B$205=$B$140)*('Estimated Waste'!$C$6:$C$205=$B143)*('Estimated Waste'!$D$6:$D$205=$B$44),'Estimated Waste'!M$6:M$205,0))-SUM(IF(('Estimated Waste'!$B$6:$B$205=$B$140)*('Estimated Waste'!$C$6:$C$205=$B143)*('Estimated Waste'!$D$6:$D$205=$B$44),'Estimated Waste'!S$6:S$205,0))</f>
        <v>0</v>
      </c>
      <c r="S143" s="190">
        <f t="array" ref="S143">SUM(IF(('Estimated Waste'!$B$6:$B$205=$B$140)*('Estimated Waste'!$C$6:$C$205=$B143)*('Estimated Waste'!$D$6:$D$205=$B$44),'Estimated Waste'!N$6:N$205,0))-SUM(IF(('Estimated Waste'!$B$6:$B$205=$B$140)*('Estimated Waste'!$C$6:$C$205=$B143)*('Estimated Waste'!$D$6:$D$205=$B$44),'Estimated Waste'!T$6:T$205,0))</f>
        <v>0</v>
      </c>
      <c r="X143" s="100">
        <f t="shared" ref="X143:X179" si="32">$U143*$M143</f>
        <v>0</v>
      </c>
      <c r="Y143" s="99">
        <f t="shared" ref="Y143:Y179" si="33">$U143*$N143</f>
        <v>0</v>
      </c>
      <c r="Z143" s="100">
        <f t="shared" ref="Z143:Z179" si="34">$V143*$M143</f>
        <v>0</v>
      </c>
      <c r="AA143" s="99">
        <f t="shared" ref="AA143:AA179" si="35">$V143*$N143</f>
        <v>0</v>
      </c>
      <c r="AB143" s="100">
        <f t="shared" ref="AB143:AB179" si="36">$W143*$M143</f>
        <v>0</v>
      </c>
      <c r="AC143" s="99">
        <f t="shared" ref="AC143:AC179" si="37">$W143*$N143</f>
        <v>0</v>
      </c>
      <c r="AE143" s="252">
        <f t="array" ref="AE143">SUM(IF(('Actual Waste'!$C$7:$C$206=$B$140)*('Actual Waste'!$D$7:$D$206=$B143),'Actual Waste'!U$7:U$206,0))</f>
        <v>0</v>
      </c>
      <c r="AF143" s="252">
        <f t="array" ref="AF143">SUM(IF(('Actual Waste'!$C$7:$C$206=$B$140)*('Actual Waste'!$D$7:$D$206=$B143),'Actual Waste'!V$7:V$206,0))</f>
        <v>0</v>
      </c>
      <c r="AG143" s="99"/>
      <c r="AH143" s="252">
        <f t="array" ref="AH143">SUM(IF(('Actual Waste'!$C$7:$C$206=$B$140)*('Actual Waste'!$D$7:$D$206=$B143)*('Actual Waste'!$G$7:$G$206=$B$42),'Actual Waste'!U$7:U$206,0))</f>
        <v>0</v>
      </c>
      <c r="AI143" s="252">
        <f t="array" ref="AI143">SUM(IF(('Actual Waste'!$C$7:$C$206=$B$140)*('Actual Waste'!$D$7:$D$206=$B143)*('Actual Waste'!$G$7:$G$206=$B$42),'Actual Waste'!V$7:V$206,0))</f>
        <v>0</v>
      </c>
      <c r="AJ143" s="252">
        <f t="array" ref="AJ143">SUM(IF(('Actual Waste'!$C$7:$C$206=$B$140)*('Actual Waste'!$D$7:$D$206=$B143)*('Actual Waste'!$G$7:$G$206=$B$43),'Actual Waste'!U$7:U$206,0))</f>
        <v>0</v>
      </c>
      <c r="AK143" s="252">
        <f t="array" ref="AK143">SUM(IF(('Actual Waste'!$C$7:$C$206=$B$140)*('Actual Waste'!$D$7:$D$206=$B143)*('Actual Waste'!$G$7:$G$206=$B$43),'Actual Waste'!V$7:V$206,0))</f>
        <v>0</v>
      </c>
      <c r="AM143" s="252">
        <f t="array" ref="AM143">SUM(IF(('Actual Waste'!$C$7:$C$206=$B$140)*('Actual Waste'!$D$7:$D$206=$B143)*('Actual Waste'!$G$7:$G$206=$B$45),'Actual Waste'!U$7:U$206,0))+SUM(IF(('Actual Waste'!$C$7:$C$206=$B$140)*('Actual Waste'!$D$7:$D$206=$B143)*('Actual Waste'!$G$7:$G$206=$B$44),'Actual Waste'!W$7:W$206,0))</f>
        <v>0</v>
      </c>
      <c r="AN143" s="252">
        <f t="array" ref="AN143">SUM(IF(('Actual Waste'!$C$7:$C$206=$B$140)*('Actual Waste'!$D$7:$D$206=$B143)*('Actual Waste'!$G$7:$G$206=$B$45),'Actual Waste'!V$7:V$206,0))+SUM(IF(('Actual Waste'!$C$7:$C$206=$B$140)*('Actual Waste'!$D$7:$D$206=$B143)*('Actual Waste'!$G$7:$G$206=$B$44),'Actual Waste'!X$7:X$206,0))</f>
        <v>0</v>
      </c>
      <c r="AO143" s="252">
        <f t="array" ref="AO143">SUM(IF(('Actual Waste'!$C$7:$C$206=$B$140)*('Actual Waste'!$D$7:$D$206=$B143)*('Actual Waste'!$G$7:$G$206=$B$44),'Actual Waste'!U$7:U$206,0))-SUM(IF(('Actual Waste'!$C$7:$C$206=$B$140)*('Actual Waste'!$D$7:$D$206=$B143)*('Actual Waste'!$G$7:$G$206=$B$44),'Actual Waste'!W$7:W$206,0))</f>
        <v>0</v>
      </c>
      <c r="AP143" s="252">
        <f t="array" ref="AP143">SUM(IF(('Actual Waste'!$C$7:$C$206=$B$140)*('Actual Waste'!$D$7:$D$206=$B143)*('Actual Waste'!$G$7:$G$206=$B$44),'Actual Waste'!V$7:V$206,0))-SUM(IF(('Actual Waste'!$C$7:$C$206=$B$140)*('Actual Waste'!$D$7:$D$206=$B143)*('Actual Waste'!$G$7:$G$206=$B$44),'Actual Waste'!X$7:X$206,0))</f>
        <v>0</v>
      </c>
      <c r="AR143" s="100"/>
      <c r="AS143" s="99"/>
      <c r="AT143" s="100"/>
      <c r="AU143" s="99"/>
      <c r="AV143" s="100"/>
      <c r="AW143" s="99"/>
    </row>
    <row r="144" spans="2:49" x14ac:dyDescent="0.35">
      <c r="B144" s="31" t="str">
        <f t="shared" si="31"/>
        <v>Asbestos cement (17 06 05*)</v>
      </c>
      <c r="C144" s="35"/>
      <c r="D144" s="35"/>
      <c r="E144" s="32">
        <f t="array" ref="E144">SUM(IF(('Estimated Waste'!$B$6:$B$205=$B$140)*('Estimated Waste'!$C$6:$C$205=$B144),'Estimated Waste'!M$6:M$205,0))</f>
        <v>0</v>
      </c>
      <c r="F144" s="219">
        <f t="array" ref="F144">SUM(IF(('Estimated Waste'!$B$6:$B$205=$B$140)*('Estimated Waste'!$C$6:$C$205=$B144),'Estimated Waste'!N$6:N$205,0))</f>
        <v>0</v>
      </c>
      <c r="G144" s="35"/>
      <c r="H144" s="256">
        <f t="shared" ref="H144:H179" si="38">E144</f>
        <v>0</v>
      </c>
      <c r="I144" s="249">
        <f t="shared" ref="I144:I179" si="39">F144</f>
        <v>0</v>
      </c>
      <c r="J144" s="99"/>
      <c r="K144" s="18">
        <f t="array" ref="K144">SUM(IF(('Estimated Waste'!$B$6:$B$205=$B$140)*('Estimated Waste'!$C$6:$C$205=$B144)*('Estimated Waste'!$D$6:$D$205=$B$42),'Estimated Waste'!M$6:M$205,0))</f>
        <v>0</v>
      </c>
      <c r="L144" s="18">
        <f t="array" ref="L144">SUM(IF(('Estimated Waste'!$B$6:$B$205=$B$140)*('Estimated Waste'!$C$6:$C$205=$B144)*('Estimated Waste'!$D$6:$D$205=$B$42),'Estimated Waste'!N$6:N$205,0))</f>
        <v>0</v>
      </c>
      <c r="M144" s="18">
        <f t="array" ref="M144">SUM(IF(('Estimated Waste'!$B$6:$B$205=$B$140)*('Estimated Waste'!$C$6:$C$205=$B144)*('Estimated Waste'!$D$6:$D$205=$B$43),'Estimated Waste'!M$6:M$205,0))</f>
        <v>0</v>
      </c>
      <c r="N144" s="18">
        <f t="array" ref="N144">SUM(IF(('Estimated Waste'!$B$6:$B$205=$B$140)*('Estimated Waste'!$C$6:$C$205=$B144)*('Estimated Waste'!$D$6:$D$205=$B$43),'Estimated Waste'!N$6:N$205,0))</f>
        <v>0</v>
      </c>
      <c r="O144" s="250"/>
      <c r="P144" s="251">
        <f t="array" ref="P144">SUM(IF(('Estimated Waste'!$B$6:$B$205=$B$140)*('Estimated Waste'!$C$6:$C$205=$B144)*('Estimated Waste'!$D$6:$D$205=$B$45),'Estimated Waste'!M$6:M$205,0))+SUM(IF(('Estimated Waste'!$B$6:$B$205=$B$140)*('Estimated Waste'!$C$6:$C$205=$B144)*('Estimated Waste'!$D$6:$D$205=$B$44),'Estimated Waste'!S$6:S$205,0))</f>
        <v>0</v>
      </c>
      <c r="Q144" s="251">
        <f t="array" ref="Q144">SUM(IF(('Estimated Waste'!$B$6:$B$205=$B$140)*('Estimated Waste'!$C$6:$C$205=$B144)*('Estimated Waste'!$D$6:$D$205=$B$45),'Estimated Waste'!N$6:N$205,0))+SUM(IF(('Estimated Waste'!$B$6:$B$205=$B$140)*('Estimated Waste'!$C$6:$C$205=$B144)*('Estimated Waste'!$D$6:$D$205=$B$44),'Estimated Waste'!T$6:T$205,0))</f>
        <v>0</v>
      </c>
      <c r="R144" s="190">
        <f t="array" ref="R144">SUM(IF(('Estimated Waste'!$B$6:$B$205=$B$140)*('Estimated Waste'!$C$6:$C$205=$B144)*('Estimated Waste'!$D$6:$D$205=$B$44),'Estimated Waste'!M$6:M$205,0))-SUM(IF(('Estimated Waste'!$B$6:$B$205=$B$140)*('Estimated Waste'!$C$6:$C$205=$B144)*('Estimated Waste'!$D$6:$D$205=$B$44),'Estimated Waste'!S$6:S$205,0))</f>
        <v>0</v>
      </c>
      <c r="S144" s="190">
        <f t="array" ref="S144">SUM(IF(('Estimated Waste'!$B$6:$B$205=$B$140)*('Estimated Waste'!$C$6:$C$205=$B144)*('Estimated Waste'!$D$6:$D$205=$B$44),'Estimated Waste'!N$6:N$205,0))-SUM(IF(('Estimated Waste'!$B$6:$B$205=$B$140)*('Estimated Waste'!$C$6:$C$205=$B144)*('Estimated Waste'!$D$6:$D$205=$B$44),'Estimated Waste'!T$6:T$205,0))</f>
        <v>0</v>
      </c>
      <c r="X144" s="100">
        <f t="shared" si="32"/>
        <v>0</v>
      </c>
      <c r="Y144" s="99">
        <f t="shared" si="33"/>
        <v>0</v>
      </c>
      <c r="Z144" s="100">
        <f t="shared" si="34"/>
        <v>0</v>
      </c>
      <c r="AA144" s="99">
        <f t="shared" si="35"/>
        <v>0</v>
      </c>
      <c r="AB144" s="100">
        <f t="shared" si="36"/>
        <v>0</v>
      </c>
      <c r="AC144" s="99">
        <f t="shared" si="37"/>
        <v>0</v>
      </c>
      <c r="AE144" s="252">
        <f t="array" ref="AE144">SUM(IF(('Actual Waste'!$C$7:$C$206=$B$140)*('Actual Waste'!$D$7:$D$206=$B144),'Actual Waste'!U$7:U$206,0))</f>
        <v>0</v>
      </c>
      <c r="AF144" s="252">
        <f t="array" ref="AF144">SUM(IF(('Actual Waste'!$C$7:$C$206=$B$140)*('Actual Waste'!$D$7:$D$206=$B144),'Actual Waste'!V$7:V$206,0))</f>
        <v>0</v>
      </c>
      <c r="AG144" s="99"/>
      <c r="AH144" s="252">
        <f t="array" ref="AH144">SUM(IF(('Actual Waste'!$C$7:$C$206=$B$140)*('Actual Waste'!$D$7:$D$206=$B144)*('Actual Waste'!$G$7:$G$206=$B$42),'Actual Waste'!U$7:U$206,0))</f>
        <v>0</v>
      </c>
      <c r="AI144" s="252">
        <f t="array" ref="AI144">SUM(IF(('Actual Waste'!$C$7:$C$206=$B$140)*('Actual Waste'!$D$7:$D$206=$B144)*('Actual Waste'!$G$7:$G$206=$B$42),'Actual Waste'!V$7:V$206,0))</f>
        <v>0</v>
      </c>
      <c r="AJ144" s="252">
        <f t="array" ref="AJ144">SUM(IF(('Actual Waste'!$C$7:$C$206=$B$140)*('Actual Waste'!$D$7:$D$206=$B144)*('Actual Waste'!$G$7:$G$206=$B$43),'Actual Waste'!U$7:U$206,0))</f>
        <v>0</v>
      </c>
      <c r="AK144" s="252">
        <f t="array" ref="AK144">SUM(IF(('Actual Waste'!$C$7:$C$206=$B$140)*('Actual Waste'!$D$7:$D$206=$B144)*('Actual Waste'!$G$7:$G$206=$B$43),'Actual Waste'!V$7:V$206,0))</f>
        <v>0</v>
      </c>
      <c r="AM144" s="252">
        <f t="array" ref="AM144">SUM(IF(('Actual Waste'!$C$7:$C$206=$B$140)*('Actual Waste'!$D$7:$D$206=$B144)*('Actual Waste'!$G$7:$G$206=$B$45),'Actual Waste'!U$7:U$206,0))+SUM(IF(('Actual Waste'!$C$7:$C$206=$B$140)*('Actual Waste'!$D$7:$D$206=$B144)*('Actual Waste'!$G$7:$G$206=$B$44),'Actual Waste'!W$7:W$206,0))</f>
        <v>0</v>
      </c>
      <c r="AN144" s="252">
        <f t="array" ref="AN144">SUM(IF(('Actual Waste'!$C$7:$C$206=$B$140)*('Actual Waste'!$D$7:$D$206=$B144)*('Actual Waste'!$G$7:$G$206=$B$45),'Actual Waste'!V$7:V$206,0))+SUM(IF(('Actual Waste'!$C$7:$C$206=$B$140)*('Actual Waste'!$D$7:$D$206=$B144)*('Actual Waste'!$G$7:$G$206=$B$44),'Actual Waste'!X$7:X$206,0))</f>
        <v>0</v>
      </c>
      <c r="AO144" s="252">
        <f t="array" ref="AO144">SUM(IF(('Actual Waste'!$C$7:$C$206=$B$140)*('Actual Waste'!$D$7:$D$206=$B144)*('Actual Waste'!$G$7:$G$206=$B$44),'Actual Waste'!U$7:U$206,0))-SUM(IF(('Actual Waste'!$C$7:$C$206=$B$140)*('Actual Waste'!$D$7:$D$206=$B144)*('Actual Waste'!$G$7:$G$206=$B$44),'Actual Waste'!W$7:W$206,0))</f>
        <v>0</v>
      </c>
      <c r="AP144" s="252">
        <f t="array" ref="AP144">SUM(IF(('Actual Waste'!$C$7:$C$206=$B$140)*('Actual Waste'!$D$7:$D$206=$B144)*('Actual Waste'!$G$7:$G$206=$B$44),'Actual Waste'!V$7:V$206,0))-SUM(IF(('Actual Waste'!$C$7:$C$206=$B$140)*('Actual Waste'!$D$7:$D$206=$B144)*('Actual Waste'!$G$7:$G$206=$B$44),'Actual Waste'!X$7:X$206,0))</f>
        <v>0</v>
      </c>
      <c r="AR144" s="100"/>
      <c r="AS144" s="99"/>
      <c r="AT144" s="100"/>
      <c r="AU144" s="99"/>
      <c r="AV144" s="100"/>
      <c r="AW144" s="99"/>
    </row>
    <row r="145" spans="2:49" x14ac:dyDescent="0.35">
      <c r="B145" s="31" t="str">
        <f t="shared" si="31"/>
        <v>Asbestos insulation (17 06 01*)</v>
      </c>
      <c r="C145" s="35"/>
      <c r="D145" s="35"/>
      <c r="E145" s="32">
        <f t="array" ref="E145">SUM(IF(('Estimated Waste'!$B$6:$B$205=$B$140)*('Estimated Waste'!$C$6:$C$205=$B145),'Estimated Waste'!M$6:M$205,0))</f>
        <v>0</v>
      </c>
      <c r="F145" s="219">
        <f t="array" ref="F145">SUM(IF(('Estimated Waste'!$B$6:$B$205=$B$140)*('Estimated Waste'!$C$6:$C$205=$B145),'Estimated Waste'!N$6:N$205,0))</f>
        <v>0</v>
      </c>
      <c r="G145" s="35"/>
      <c r="H145" s="256">
        <f t="shared" si="38"/>
        <v>0</v>
      </c>
      <c r="I145" s="249">
        <f t="shared" si="39"/>
        <v>0</v>
      </c>
      <c r="J145" s="99"/>
      <c r="K145" s="18">
        <f t="array" ref="K145">SUM(IF(('Estimated Waste'!$B$6:$B$205=$B$140)*('Estimated Waste'!$C$6:$C$205=$B145)*('Estimated Waste'!$D$6:$D$205=$B$42),'Estimated Waste'!M$6:M$205,0))</f>
        <v>0</v>
      </c>
      <c r="L145" s="18">
        <f t="array" ref="L145">SUM(IF(('Estimated Waste'!$B$6:$B$205=$B$140)*('Estimated Waste'!$C$6:$C$205=$B145)*('Estimated Waste'!$D$6:$D$205=$B$42),'Estimated Waste'!N$6:N$205,0))</f>
        <v>0</v>
      </c>
      <c r="M145" s="18">
        <f t="array" ref="M145">SUM(IF(('Estimated Waste'!$B$6:$B$205=$B$140)*('Estimated Waste'!$C$6:$C$205=$B145)*('Estimated Waste'!$D$6:$D$205=$B$43),'Estimated Waste'!M$6:M$205,0))</f>
        <v>0</v>
      </c>
      <c r="N145" s="18">
        <f t="array" ref="N145">SUM(IF(('Estimated Waste'!$B$6:$B$205=$B$140)*('Estimated Waste'!$C$6:$C$205=$B145)*('Estimated Waste'!$D$6:$D$205=$B$43),'Estimated Waste'!N$6:N$205,0))</f>
        <v>0</v>
      </c>
      <c r="O145" s="250"/>
      <c r="P145" s="251">
        <f t="array" ref="P145">SUM(IF(('Estimated Waste'!$B$6:$B$205=$B$140)*('Estimated Waste'!$C$6:$C$205=$B145)*('Estimated Waste'!$D$6:$D$205=$B$45),'Estimated Waste'!M$6:M$205,0))+SUM(IF(('Estimated Waste'!$B$6:$B$205=$B$140)*('Estimated Waste'!$C$6:$C$205=$B145)*('Estimated Waste'!$D$6:$D$205=$B$44),'Estimated Waste'!S$6:S$205,0))</f>
        <v>0</v>
      </c>
      <c r="Q145" s="251">
        <f t="array" ref="Q145">SUM(IF(('Estimated Waste'!$B$6:$B$205=$B$140)*('Estimated Waste'!$C$6:$C$205=$B145)*('Estimated Waste'!$D$6:$D$205=$B$45),'Estimated Waste'!N$6:N$205,0))+SUM(IF(('Estimated Waste'!$B$6:$B$205=$B$140)*('Estimated Waste'!$C$6:$C$205=$B145)*('Estimated Waste'!$D$6:$D$205=$B$44),'Estimated Waste'!T$6:T$205,0))</f>
        <v>0</v>
      </c>
      <c r="R145" s="190">
        <f t="array" ref="R145">SUM(IF(('Estimated Waste'!$B$6:$B$205=$B$140)*('Estimated Waste'!$C$6:$C$205=$B145)*('Estimated Waste'!$D$6:$D$205=$B$44),'Estimated Waste'!M$6:M$205,0))-SUM(IF(('Estimated Waste'!$B$6:$B$205=$B$140)*('Estimated Waste'!$C$6:$C$205=$B145)*('Estimated Waste'!$D$6:$D$205=$B$44),'Estimated Waste'!S$6:S$205,0))</f>
        <v>0</v>
      </c>
      <c r="S145" s="190">
        <f t="array" ref="S145">SUM(IF(('Estimated Waste'!$B$6:$B$205=$B$140)*('Estimated Waste'!$C$6:$C$205=$B145)*('Estimated Waste'!$D$6:$D$205=$B$44),'Estimated Waste'!N$6:N$205,0))-SUM(IF(('Estimated Waste'!$B$6:$B$205=$B$140)*('Estimated Waste'!$C$6:$C$205=$B145)*('Estimated Waste'!$D$6:$D$205=$B$44),'Estimated Waste'!T$6:T$205,0))</f>
        <v>0</v>
      </c>
      <c r="X145" s="100">
        <f t="shared" si="32"/>
        <v>0</v>
      </c>
      <c r="Y145" s="99">
        <f t="shared" si="33"/>
        <v>0</v>
      </c>
      <c r="Z145" s="100">
        <f t="shared" si="34"/>
        <v>0</v>
      </c>
      <c r="AA145" s="99">
        <f t="shared" si="35"/>
        <v>0</v>
      </c>
      <c r="AB145" s="100">
        <f t="shared" si="36"/>
        <v>0</v>
      </c>
      <c r="AC145" s="99">
        <f t="shared" si="37"/>
        <v>0</v>
      </c>
      <c r="AE145" s="252">
        <f t="array" ref="AE145">SUM(IF(('Actual Waste'!$C$7:$C$206=$B$140)*('Actual Waste'!$D$7:$D$206=$B145),'Actual Waste'!U$7:U$206,0))</f>
        <v>0</v>
      </c>
      <c r="AF145" s="252">
        <f t="array" ref="AF145">SUM(IF(('Actual Waste'!$C$7:$C$206=$B$140)*('Actual Waste'!$D$7:$D$206=$B145),'Actual Waste'!V$7:V$206,0))</f>
        <v>0</v>
      </c>
      <c r="AG145" s="99"/>
      <c r="AH145" s="252">
        <f t="array" ref="AH145">SUM(IF(('Actual Waste'!$C$7:$C$206=$B$140)*('Actual Waste'!$D$7:$D$206=$B145)*('Actual Waste'!$G$7:$G$206=$B$42),'Actual Waste'!U$7:U$206,0))</f>
        <v>0</v>
      </c>
      <c r="AI145" s="252">
        <f t="array" ref="AI145">SUM(IF(('Actual Waste'!$C$7:$C$206=$B$140)*('Actual Waste'!$D$7:$D$206=$B145)*('Actual Waste'!$G$7:$G$206=$B$42),'Actual Waste'!V$7:V$206,0))</f>
        <v>0</v>
      </c>
      <c r="AJ145" s="252">
        <f t="array" ref="AJ145">SUM(IF(('Actual Waste'!$C$7:$C$206=$B$140)*('Actual Waste'!$D$7:$D$206=$B145)*('Actual Waste'!$G$7:$G$206=$B$43),'Actual Waste'!U$7:U$206,0))</f>
        <v>0</v>
      </c>
      <c r="AK145" s="252">
        <f t="array" ref="AK145">SUM(IF(('Actual Waste'!$C$7:$C$206=$B$140)*('Actual Waste'!$D$7:$D$206=$B145)*('Actual Waste'!$G$7:$G$206=$B$43),'Actual Waste'!V$7:V$206,0))</f>
        <v>0</v>
      </c>
      <c r="AM145" s="252">
        <f t="array" ref="AM145">SUM(IF(('Actual Waste'!$C$7:$C$206=$B$140)*('Actual Waste'!$D$7:$D$206=$B145)*('Actual Waste'!$G$7:$G$206=$B$45),'Actual Waste'!U$7:U$206,0))+SUM(IF(('Actual Waste'!$C$7:$C$206=$B$140)*('Actual Waste'!$D$7:$D$206=$B145)*('Actual Waste'!$G$7:$G$206=$B$44),'Actual Waste'!W$7:W$206,0))</f>
        <v>0</v>
      </c>
      <c r="AN145" s="252">
        <f t="array" ref="AN145">SUM(IF(('Actual Waste'!$C$7:$C$206=$B$140)*('Actual Waste'!$D$7:$D$206=$B145)*('Actual Waste'!$G$7:$G$206=$B$45),'Actual Waste'!V$7:V$206,0))+SUM(IF(('Actual Waste'!$C$7:$C$206=$B$140)*('Actual Waste'!$D$7:$D$206=$B145)*('Actual Waste'!$G$7:$G$206=$B$44),'Actual Waste'!X$7:X$206,0))</f>
        <v>0</v>
      </c>
      <c r="AO145" s="252">
        <f t="array" ref="AO145">SUM(IF(('Actual Waste'!$C$7:$C$206=$B$140)*('Actual Waste'!$D$7:$D$206=$B145)*('Actual Waste'!$G$7:$G$206=$B$44),'Actual Waste'!U$7:U$206,0))-SUM(IF(('Actual Waste'!$C$7:$C$206=$B$140)*('Actual Waste'!$D$7:$D$206=$B145)*('Actual Waste'!$G$7:$G$206=$B$44),'Actual Waste'!W$7:W$206,0))</f>
        <v>0</v>
      </c>
      <c r="AP145" s="252">
        <f t="array" ref="AP145">SUM(IF(('Actual Waste'!$C$7:$C$206=$B$140)*('Actual Waste'!$D$7:$D$206=$B145)*('Actual Waste'!$G$7:$G$206=$B$44),'Actual Waste'!V$7:V$206,0))-SUM(IF(('Actual Waste'!$C$7:$C$206=$B$140)*('Actual Waste'!$D$7:$D$206=$B145)*('Actual Waste'!$G$7:$G$206=$B$44),'Actual Waste'!X$7:X$206,0))</f>
        <v>0</v>
      </c>
      <c r="AR145" s="100"/>
      <c r="AS145" s="99"/>
      <c r="AT145" s="100"/>
      <c r="AU145" s="99"/>
      <c r="AV145" s="100"/>
      <c r="AW145" s="99"/>
    </row>
    <row r="146" spans="2:49" x14ac:dyDescent="0.35">
      <c r="B146" s="31" t="str">
        <f t="shared" si="31"/>
        <v>Asphalt (17 03 02)</v>
      </c>
      <c r="C146" s="35"/>
      <c r="D146" s="35"/>
      <c r="E146" s="32">
        <f t="array" ref="E146">SUM(IF(('Estimated Waste'!$B$6:$B$205=$B$140)*('Estimated Waste'!$C$6:$C$205=$B146),'Estimated Waste'!M$6:M$205,0))</f>
        <v>0</v>
      </c>
      <c r="F146" s="219">
        <f t="array" ref="F146">SUM(IF(('Estimated Waste'!$B$6:$B$205=$B$140)*('Estimated Waste'!$C$6:$C$205=$B146),'Estimated Waste'!N$6:N$205,0))</f>
        <v>0</v>
      </c>
      <c r="G146" s="35"/>
      <c r="H146" s="256">
        <f>E146</f>
        <v>0</v>
      </c>
      <c r="I146" s="249">
        <f>F146</f>
        <v>0</v>
      </c>
      <c r="J146" s="99"/>
      <c r="K146" s="18">
        <f t="array" ref="K146">SUM(IF(('Estimated Waste'!$B$6:$B$205=$B$140)*('Estimated Waste'!$C$6:$C$205=$B146)*('Estimated Waste'!$D$6:$D$205=$B$42),'Estimated Waste'!M$6:M$205,0))</f>
        <v>0</v>
      </c>
      <c r="L146" s="18">
        <f t="array" ref="L146">SUM(IF(('Estimated Waste'!$B$6:$B$205=$B$140)*('Estimated Waste'!$C$6:$C$205=$B146)*('Estimated Waste'!$D$6:$D$205=$B$42),'Estimated Waste'!N$6:N$205,0))</f>
        <v>0</v>
      </c>
      <c r="M146" s="18">
        <f t="array" ref="M146">SUM(IF(('Estimated Waste'!$B$6:$B$205=$B$140)*('Estimated Waste'!$C$6:$C$205=$B146)*('Estimated Waste'!$D$6:$D$205=$B$43),'Estimated Waste'!M$6:M$205,0))</f>
        <v>0</v>
      </c>
      <c r="N146" s="18">
        <f t="array" ref="N146">SUM(IF(('Estimated Waste'!$B$6:$B$205=$B$140)*('Estimated Waste'!$C$6:$C$205=$B146)*('Estimated Waste'!$D$6:$D$205=$B$43),'Estimated Waste'!N$6:N$205,0))</f>
        <v>0</v>
      </c>
      <c r="O146" s="250"/>
      <c r="P146" s="251">
        <f t="array" ref="P146">SUM(IF(('Estimated Waste'!$B$6:$B$205=$B$140)*('Estimated Waste'!$C$6:$C$205=$B146)*('Estimated Waste'!$D$6:$D$205=$B$45),'Estimated Waste'!M$6:M$205,0))+SUM(IF(('Estimated Waste'!$B$6:$B$205=$B$140)*('Estimated Waste'!$C$6:$C$205=$B146)*('Estimated Waste'!$D$6:$D$205=$B$44),'Estimated Waste'!S$6:S$205,0))</f>
        <v>0</v>
      </c>
      <c r="Q146" s="251">
        <f t="array" ref="Q146">SUM(IF(('Estimated Waste'!$B$6:$B$205=$B$140)*('Estimated Waste'!$C$6:$C$205=$B146)*('Estimated Waste'!$D$6:$D$205=$B$45),'Estimated Waste'!N$6:N$205,0))+SUM(IF(('Estimated Waste'!$B$6:$B$205=$B$140)*('Estimated Waste'!$C$6:$C$205=$B146)*('Estimated Waste'!$D$6:$D$205=$B$44),'Estimated Waste'!T$6:T$205,0))</f>
        <v>0</v>
      </c>
      <c r="R146" s="190">
        <f t="array" ref="R146">SUM(IF(('Estimated Waste'!$B$6:$B$205=$B$140)*('Estimated Waste'!$C$6:$C$205=$B146)*('Estimated Waste'!$D$6:$D$205=$B$44),'Estimated Waste'!M$6:M$205,0))-SUM(IF(('Estimated Waste'!$B$6:$B$205=$B$140)*('Estimated Waste'!$C$6:$C$205=$B146)*('Estimated Waste'!$D$6:$D$205=$B$44),'Estimated Waste'!S$6:S$205,0))</f>
        <v>0</v>
      </c>
      <c r="S146" s="190">
        <f t="array" ref="S146">SUM(IF(('Estimated Waste'!$B$6:$B$205=$B$140)*('Estimated Waste'!$C$6:$C$205=$B146)*('Estimated Waste'!$D$6:$D$205=$B$44),'Estimated Waste'!N$6:N$205,0))-SUM(IF(('Estimated Waste'!$B$6:$B$205=$B$140)*('Estimated Waste'!$C$6:$C$205=$B146)*('Estimated Waste'!$D$6:$D$205=$B$44),'Estimated Waste'!T$6:T$205,0))</f>
        <v>0</v>
      </c>
      <c r="X146" s="100">
        <f t="shared" si="32"/>
        <v>0</v>
      </c>
      <c r="Y146" s="99">
        <f t="shared" si="33"/>
        <v>0</v>
      </c>
      <c r="Z146" s="100">
        <f t="shared" si="34"/>
        <v>0</v>
      </c>
      <c r="AA146" s="99">
        <f t="shared" si="35"/>
        <v>0</v>
      </c>
      <c r="AB146" s="100">
        <f t="shared" si="36"/>
        <v>0</v>
      </c>
      <c r="AC146" s="99">
        <f t="shared" si="37"/>
        <v>0</v>
      </c>
      <c r="AE146" s="252">
        <f t="array" ref="AE146">SUM(IF(('Actual Waste'!$C$7:$C$206=$B$140)*('Actual Waste'!$D$7:$D$206=$B146),'Actual Waste'!U$7:U$206,0))</f>
        <v>0</v>
      </c>
      <c r="AF146" s="252">
        <f t="array" ref="AF146">SUM(IF(('Actual Waste'!$C$7:$C$206=$B$140)*('Actual Waste'!$D$7:$D$206=$B146),'Actual Waste'!V$7:V$206,0))</f>
        <v>0</v>
      </c>
      <c r="AG146" s="99"/>
      <c r="AH146" s="252">
        <f t="array" ref="AH146">SUM(IF(('Actual Waste'!$C$7:$C$206=$B$140)*('Actual Waste'!$D$7:$D$206=$B146)*('Actual Waste'!$G$7:$G$206=$B$42),'Actual Waste'!U$7:U$206,0))</f>
        <v>0</v>
      </c>
      <c r="AI146" s="252">
        <f t="array" ref="AI146">SUM(IF(('Actual Waste'!$C$7:$C$206=$B$140)*('Actual Waste'!$D$7:$D$206=$B146)*('Actual Waste'!$G$7:$G$206=$B$42),'Actual Waste'!V$7:V$206,0))</f>
        <v>0</v>
      </c>
      <c r="AJ146" s="252">
        <f t="array" ref="AJ146">SUM(IF(('Actual Waste'!$C$7:$C$206=$B$140)*('Actual Waste'!$D$7:$D$206=$B146)*('Actual Waste'!$G$7:$G$206=$B$43),'Actual Waste'!U$7:U$206,0))</f>
        <v>0</v>
      </c>
      <c r="AK146" s="252">
        <f t="array" ref="AK146">SUM(IF(('Actual Waste'!$C$7:$C$206=$B$140)*('Actual Waste'!$D$7:$D$206=$B146)*('Actual Waste'!$G$7:$G$206=$B$43),'Actual Waste'!V$7:V$206,0))</f>
        <v>0</v>
      </c>
      <c r="AM146" s="252">
        <f t="array" ref="AM146">SUM(IF(('Actual Waste'!$C$7:$C$206=$B$140)*('Actual Waste'!$D$7:$D$206=$B146)*('Actual Waste'!$G$7:$G$206=$B$45),'Actual Waste'!U$7:U$206,0))+SUM(IF(('Actual Waste'!$C$7:$C$206=$B$140)*('Actual Waste'!$D$7:$D$206=$B146)*('Actual Waste'!$G$7:$G$206=$B$44),'Actual Waste'!W$7:W$206,0))</f>
        <v>0</v>
      </c>
      <c r="AN146" s="252">
        <f t="array" ref="AN146">SUM(IF(('Actual Waste'!$C$7:$C$206=$B$140)*('Actual Waste'!$D$7:$D$206=$B146)*('Actual Waste'!$G$7:$G$206=$B$45),'Actual Waste'!V$7:V$206,0))+SUM(IF(('Actual Waste'!$C$7:$C$206=$B$140)*('Actual Waste'!$D$7:$D$206=$B146)*('Actual Waste'!$G$7:$G$206=$B$44),'Actual Waste'!X$7:X$206,0))</f>
        <v>0</v>
      </c>
      <c r="AO146" s="252">
        <f t="array" ref="AO146">SUM(IF(('Actual Waste'!$C$7:$C$206=$B$140)*('Actual Waste'!$D$7:$D$206=$B146)*('Actual Waste'!$G$7:$G$206=$B$44),'Actual Waste'!U$7:U$206,0))-SUM(IF(('Actual Waste'!$C$7:$C$206=$B$140)*('Actual Waste'!$D$7:$D$206=$B146)*('Actual Waste'!$G$7:$G$206=$B$44),'Actual Waste'!W$7:W$206,0))</f>
        <v>0</v>
      </c>
      <c r="AP146" s="252">
        <f t="array" ref="AP146">SUM(IF(('Actual Waste'!$C$7:$C$206=$B$140)*('Actual Waste'!$D$7:$D$206=$B146)*('Actual Waste'!$G$7:$G$206=$B$44),'Actual Waste'!V$7:V$206,0))-SUM(IF(('Actual Waste'!$C$7:$C$206=$B$140)*('Actual Waste'!$D$7:$D$206=$B146)*('Actual Waste'!$G$7:$G$206=$B$44),'Actual Waste'!X$7:X$206,0))</f>
        <v>0</v>
      </c>
      <c r="AR146" s="100"/>
      <c r="AS146" s="99"/>
      <c r="AT146" s="100"/>
      <c r="AU146" s="99"/>
      <c r="AV146" s="100"/>
      <c r="AW146" s="99"/>
    </row>
    <row r="147" spans="2:49" x14ac:dyDescent="0.35">
      <c r="B147" s="31" t="str">
        <f t="shared" si="31"/>
        <v>Batteries (Hazardous) (20 01 33*)</v>
      </c>
      <c r="C147" s="35"/>
      <c r="D147" s="35"/>
      <c r="E147" s="32">
        <f t="array" ref="E147">SUM(IF(('Estimated Waste'!$B$6:$B$205=$B$140)*('Estimated Waste'!$C$6:$C$205=$B147),'Estimated Waste'!M$6:M$205,0))</f>
        <v>0</v>
      </c>
      <c r="F147" s="219">
        <f t="array" ref="F147">SUM(IF(('Estimated Waste'!$B$6:$B$205=$B$140)*('Estimated Waste'!$C$6:$C$205=$B147),'Estimated Waste'!N$6:N$205,0))</f>
        <v>0</v>
      </c>
      <c r="G147" s="35"/>
      <c r="H147" s="256">
        <f t="shared" si="38"/>
        <v>0</v>
      </c>
      <c r="I147" s="249">
        <f t="shared" si="39"/>
        <v>0</v>
      </c>
      <c r="J147" s="99"/>
      <c r="K147" s="18">
        <f t="array" ref="K147">SUM(IF(('Estimated Waste'!$B$6:$B$205=$B$140)*('Estimated Waste'!$C$6:$C$205=$B147)*('Estimated Waste'!$D$6:$D$205=$B$42),'Estimated Waste'!M$6:M$205,0))</f>
        <v>0</v>
      </c>
      <c r="L147" s="18">
        <f t="array" ref="L147">SUM(IF(('Estimated Waste'!$B$6:$B$205=$B$140)*('Estimated Waste'!$C$6:$C$205=$B147)*('Estimated Waste'!$D$6:$D$205=$B$42),'Estimated Waste'!N$6:N$205,0))</f>
        <v>0</v>
      </c>
      <c r="M147" s="18">
        <f t="array" ref="M147">SUM(IF(('Estimated Waste'!$B$6:$B$205=$B$140)*('Estimated Waste'!$C$6:$C$205=$B147)*('Estimated Waste'!$D$6:$D$205=$B$43),'Estimated Waste'!M$6:M$205,0))</f>
        <v>0</v>
      </c>
      <c r="N147" s="18">
        <f t="array" ref="N147">SUM(IF(('Estimated Waste'!$B$6:$B$205=$B$140)*('Estimated Waste'!$C$6:$C$205=$B147)*('Estimated Waste'!$D$6:$D$205=$B$43),'Estimated Waste'!N$6:N$205,0))</f>
        <v>0</v>
      </c>
      <c r="O147" s="250"/>
      <c r="P147" s="251">
        <f t="array" ref="P147">SUM(IF(('Estimated Waste'!$B$6:$B$205=$B$140)*('Estimated Waste'!$C$6:$C$205=$B147)*('Estimated Waste'!$D$6:$D$205=$B$45),'Estimated Waste'!M$6:M$205,0))+SUM(IF(('Estimated Waste'!$B$6:$B$205=$B$140)*('Estimated Waste'!$C$6:$C$205=$B147)*('Estimated Waste'!$D$6:$D$205=$B$44),'Estimated Waste'!S$6:S$205,0))</f>
        <v>0</v>
      </c>
      <c r="Q147" s="251">
        <f t="array" ref="Q147">SUM(IF(('Estimated Waste'!$B$6:$B$205=$B$140)*('Estimated Waste'!$C$6:$C$205=$B147)*('Estimated Waste'!$D$6:$D$205=$B$45),'Estimated Waste'!N$6:N$205,0))+SUM(IF(('Estimated Waste'!$B$6:$B$205=$B$140)*('Estimated Waste'!$C$6:$C$205=$B147)*('Estimated Waste'!$D$6:$D$205=$B$44),'Estimated Waste'!T$6:T$205,0))</f>
        <v>0</v>
      </c>
      <c r="R147" s="190">
        <f t="array" ref="R147">SUM(IF(('Estimated Waste'!$B$6:$B$205=$B$140)*('Estimated Waste'!$C$6:$C$205=$B147)*('Estimated Waste'!$D$6:$D$205=$B$44),'Estimated Waste'!M$6:M$205,0))-SUM(IF(('Estimated Waste'!$B$6:$B$205=$B$140)*('Estimated Waste'!$C$6:$C$205=$B147)*('Estimated Waste'!$D$6:$D$205=$B$44),'Estimated Waste'!S$6:S$205,0))</f>
        <v>0</v>
      </c>
      <c r="S147" s="190">
        <f t="array" ref="S147">SUM(IF(('Estimated Waste'!$B$6:$B$205=$B$140)*('Estimated Waste'!$C$6:$C$205=$B147)*('Estimated Waste'!$D$6:$D$205=$B$44),'Estimated Waste'!N$6:N$205,0))-SUM(IF(('Estimated Waste'!$B$6:$B$205=$B$140)*('Estimated Waste'!$C$6:$C$205=$B147)*('Estimated Waste'!$D$6:$D$205=$B$44),'Estimated Waste'!T$6:T$205,0))</f>
        <v>0</v>
      </c>
      <c r="X147" s="100">
        <f t="shared" si="32"/>
        <v>0</v>
      </c>
      <c r="Y147" s="99">
        <f t="shared" si="33"/>
        <v>0</v>
      </c>
      <c r="Z147" s="100">
        <f t="shared" si="34"/>
        <v>0</v>
      </c>
      <c r="AA147" s="99">
        <f t="shared" si="35"/>
        <v>0</v>
      </c>
      <c r="AB147" s="100">
        <f t="shared" si="36"/>
        <v>0</v>
      </c>
      <c r="AC147" s="99">
        <f t="shared" si="37"/>
        <v>0</v>
      </c>
      <c r="AE147" s="252">
        <f t="array" ref="AE147">SUM(IF(('Actual Waste'!$C$7:$C$206=$B$140)*('Actual Waste'!$D$7:$D$206=$B147),'Actual Waste'!U$7:U$206,0))</f>
        <v>0</v>
      </c>
      <c r="AF147" s="252">
        <f t="array" ref="AF147">SUM(IF(('Actual Waste'!$C$7:$C$206=$B$140)*('Actual Waste'!$D$7:$D$206=$B147),'Actual Waste'!V$7:V$206,0))</f>
        <v>0</v>
      </c>
      <c r="AG147" s="99"/>
      <c r="AH147" s="252">
        <f t="array" ref="AH147">SUM(IF(('Actual Waste'!$C$7:$C$206=$B$140)*('Actual Waste'!$D$7:$D$206=$B147)*('Actual Waste'!$G$7:$G$206=$B$42),'Actual Waste'!U$7:U$206,0))</f>
        <v>0</v>
      </c>
      <c r="AI147" s="252">
        <f t="array" ref="AI147">SUM(IF(('Actual Waste'!$C$7:$C$206=$B$140)*('Actual Waste'!$D$7:$D$206=$B147)*('Actual Waste'!$G$7:$G$206=$B$42),'Actual Waste'!V$7:V$206,0))</f>
        <v>0</v>
      </c>
      <c r="AJ147" s="252">
        <f t="array" ref="AJ147">SUM(IF(('Actual Waste'!$C$7:$C$206=$B$140)*('Actual Waste'!$D$7:$D$206=$B147)*('Actual Waste'!$G$7:$G$206=$B$43),'Actual Waste'!U$7:U$206,0))</f>
        <v>0</v>
      </c>
      <c r="AK147" s="252">
        <f t="array" ref="AK147">SUM(IF(('Actual Waste'!$C$7:$C$206=$B$140)*('Actual Waste'!$D$7:$D$206=$B147)*('Actual Waste'!$G$7:$G$206=$B$43),'Actual Waste'!V$7:V$206,0))</f>
        <v>0</v>
      </c>
      <c r="AM147" s="252">
        <f t="array" ref="AM147">SUM(IF(('Actual Waste'!$C$7:$C$206=$B$140)*('Actual Waste'!$D$7:$D$206=$B147)*('Actual Waste'!$G$7:$G$206=$B$45),'Actual Waste'!U$7:U$206,0))+SUM(IF(('Actual Waste'!$C$7:$C$206=$B$140)*('Actual Waste'!$D$7:$D$206=$B147)*('Actual Waste'!$G$7:$G$206=$B$44),'Actual Waste'!W$7:W$206,0))</f>
        <v>0</v>
      </c>
      <c r="AN147" s="252">
        <f t="array" ref="AN147">SUM(IF(('Actual Waste'!$C$7:$C$206=$B$140)*('Actual Waste'!$D$7:$D$206=$B147)*('Actual Waste'!$G$7:$G$206=$B$45),'Actual Waste'!V$7:V$206,0))+SUM(IF(('Actual Waste'!$C$7:$C$206=$B$140)*('Actual Waste'!$D$7:$D$206=$B147)*('Actual Waste'!$G$7:$G$206=$B$44),'Actual Waste'!X$7:X$206,0))</f>
        <v>0</v>
      </c>
      <c r="AO147" s="252">
        <f t="array" ref="AO147">SUM(IF(('Actual Waste'!$C$7:$C$206=$B$140)*('Actual Waste'!$D$7:$D$206=$B147)*('Actual Waste'!$G$7:$G$206=$B$44),'Actual Waste'!U$7:U$206,0))-SUM(IF(('Actual Waste'!$C$7:$C$206=$B$140)*('Actual Waste'!$D$7:$D$206=$B147)*('Actual Waste'!$G$7:$G$206=$B$44),'Actual Waste'!W$7:W$206,0))</f>
        <v>0</v>
      </c>
      <c r="AP147" s="252">
        <f t="array" ref="AP147">SUM(IF(('Actual Waste'!$C$7:$C$206=$B$140)*('Actual Waste'!$D$7:$D$206=$B147)*('Actual Waste'!$G$7:$G$206=$B$44),'Actual Waste'!V$7:V$206,0))-SUM(IF(('Actual Waste'!$C$7:$C$206=$B$140)*('Actual Waste'!$D$7:$D$206=$B147)*('Actual Waste'!$G$7:$G$206=$B$44),'Actual Waste'!X$7:X$206,0))</f>
        <v>0</v>
      </c>
      <c r="AR147" s="100"/>
      <c r="AS147" s="99"/>
      <c r="AT147" s="100"/>
      <c r="AU147" s="99"/>
      <c r="AV147" s="100"/>
      <c r="AW147" s="99"/>
    </row>
    <row r="148" spans="2:49" x14ac:dyDescent="0.35">
      <c r="B148" s="31" t="str">
        <f t="shared" si="31"/>
        <v xml:space="preserve">Batteries (Non-hazardous) (20 01 04)    </v>
      </c>
      <c r="C148" s="35"/>
      <c r="D148" s="35"/>
      <c r="E148" s="32">
        <f t="array" ref="E148">SUM(IF(('Estimated Waste'!$B$6:$B$205=$B$140)*('Estimated Waste'!$C$6:$C$205=$B148),'Estimated Waste'!M$6:M$205,0))</f>
        <v>0</v>
      </c>
      <c r="F148" s="219">
        <f t="array" ref="F148">SUM(IF(('Estimated Waste'!$B$6:$B$205=$B$140)*('Estimated Waste'!$C$6:$C$205=$B148),'Estimated Waste'!N$6:N$205,0))</f>
        <v>0</v>
      </c>
      <c r="G148" s="35"/>
      <c r="H148" s="256">
        <f t="shared" si="38"/>
        <v>0</v>
      </c>
      <c r="I148" s="249">
        <f t="shared" si="39"/>
        <v>0</v>
      </c>
      <c r="J148" s="99"/>
      <c r="K148" s="18">
        <f t="array" ref="K148">SUM(IF(('Estimated Waste'!$B$6:$B$205=$B$140)*('Estimated Waste'!$C$6:$C$205=$B148)*('Estimated Waste'!$D$6:$D$205=$B$42),'Estimated Waste'!M$6:M$205,0))</f>
        <v>0</v>
      </c>
      <c r="L148" s="18">
        <f t="array" ref="L148">SUM(IF(('Estimated Waste'!$B$6:$B$205=$B$140)*('Estimated Waste'!$C$6:$C$205=$B148)*('Estimated Waste'!$D$6:$D$205=$B$42),'Estimated Waste'!N$6:N$205,0))</f>
        <v>0</v>
      </c>
      <c r="M148" s="18">
        <f t="array" ref="M148">SUM(IF(('Estimated Waste'!$B$6:$B$205=$B$140)*('Estimated Waste'!$C$6:$C$205=$B148)*('Estimated Waste'!$D$6:$D$205=$B$43),'Estimated Waste'!M$6:M$205,0))</f>
        <v>0</v>
      </c>
      <c r="N148" s="18">
        <f t="array" ref="N148">SUM(IF(('Estimated Waste'!$B$6:$B$205=$B$140)*('Estimated Waste'!$C$6:$C$205=$B148)*('Estimated Waste'!$D$6:$D$205=$B$43),'Estimated Waste'!N$6:N$205,0))</f>
        <v>0</v>
      </c>
      <c r="O148" s="250"/>
      <c r="P148" s="251">
        <f t="array" ref="P148">SUM(IF(('Estimated Waste'!$B$6:$B$205=$B$140)*('Estimated Waste'!$C$6:$C$205=$B148)*('Estimated Waste'!$D$6:$D$205=$B$45),'Estimated Waste'!M$6:M$205,0))+SUM(IF(('Estimated Waste'!$B$6:$B$205=$B$140)*('Estimated Waste'!$C$6:$C$205=$B148)*('Estimated Waste'!$D$6:$D$205=$B$44),'Estimated Waste'!S$6:S$205,0))</f>
        <v>0</v>
      </c>
      <c r="Q148" s="251">
        <f t="array" ref="Q148">SUM(IF(('Estimated Waste'!$B$6:$B$205=$B$140)*('Estimated Waste'!$C$6:$C$205=$B148)*('Estimated Waste'!$D$6:$D$205=$B$45),'Estimated Waste'!N$6:N$205,0))+SUM(IF(('Estimated Waste'!$B$6:$B$205=$B$140)*('Estimated Waste'!$C$6:$C$205=$B148)*('Estimated Waste'!$D$6:$D$205=$B$44),'Estimated Waste'!T$6:T$205,0))</f>
        <v>0</v>
      </c>
      <c r="R148" s="190">
        <f t="array" ref="R148">SUM(IF(('Estimated Waste'!$B$6:$B$205=$B$140)*('Estimated Waste'!$C$6:$C$205=$B148)*('Estimated Waste'!$D$6:$D$205=$B$44),'Estimated Waste'!M$6:M$205,0))-SUM(IF(('Estimated Waste'!$B$6:$B$205=$B$140)*('Estimated Waste'!$C$6:$C$205=$B148)*('Estimated Waste'!$D$6:$D$205=$B$44),'Estimated Waste'!S$6:S$205,0))</f>
        <v>0</v>
      </c>
      <c r="S148" s="190">
        <f t="array" ref="S148">SUM(IF(('Estimated Waste'!$B$6:$B$205=$B$140)*('Estimated Waste'!$C$6:$C$205=$B148)*('Estimated Waste'!$D$6:$D$205=$B$44),'Estimated Waste'!N$6:N$205,0))-SUM(IF(('Estimated Waste'!$B$6:$B$205=$B$140)*('Estimated Waste'!$C$6:$C$205=$B148)*('Estimated Waste'!$D$6:$D$205=$B$44),'Estimated Waste'!T$6:T$205,0))</f>
        <v>0</v>
      </c>
      <c r="X148" s="100">
        <f t="shared" si="32"/>
        <v>0</v>
      </c>
      <c r="Y148" s="99">
        <f t="shared" si="33"/>
        <v>0</v>
      </c>
      <c r="Z148" s="100">
        <f t="shared" si="34"/>
        <v>0</v>
      </c>
      <c r="AA148" s="99">
        <f t="shared" si="35"/>
        <v>0</v>
      </c>
      <c r="AB148" s="100">
        <f t="shared" si="36"/>
        <v>0</v>
      </c>
      <c r="AC148" s="99">
        <f t="shared" si="37"/>
        <v>0</v>
      </c>
      <c r="AE148" s="252">
        <f t="array" ref="AE148">SUM(IF(('Actual Waste'!$C$7:$C$206=$B$140)*('Actual Waste'!$D$7:$D$206=$B148),'Actual Waste'!U$7:U$206,0))</f>
        <v>0</v>
      </c>
      <c r="AF148" s="252">
        <f t="array" ref="AF148">SUM(IF(('Actual Waste'!$C$7:$C$206=$B$140)*('Actual Waste'!$D$7:$D$206=$B148),'Actual Waste'!V$7:V$206,0))</f>
        <v>0</v>
      </c>
      <c r="AG148" s="99"/>
      <c r="AH148" s="252">
        <f t="array" ref="AH148">SUM(IF(('Actual Waste'!$C$7:$C$206=$B$140)*('Actual Waste'!$D$7:$D$206=$B148)*('Actual Waste'!$G$7:$G$206=$B$42),'Actual Waste'!U$7:U$206,0))</f>
        <v>0</v>
      </c>
      <c r="AI148" s="252">
        <f t="array" ref="AI148">SUM(IF(('Actual Waste'!$C$7:$C$206=$B$140)*('Actual Waste'!$D$7:$D$206=$B148)*('Actual Waste'!$G$7:$G$206=$B$42),'Actual Waste'!V$7:V$206,0))</f>
        <v>0</v>
      </c>
      <c r="AJ148" s="252">
        <f t="array" ref="AJ148">SUM(IF(('Actual Waste'!$C$7:$C$206=$B$140)*('Actual Waste'!$D$7:$D$206=$B148)*('Actual Waste'!$G$7:$G$206=$B$43),'Actual Waste'!U$7:U$206,0))</f>
        <v>0</v>
      </c>
      <c r="AK148" s="252">
        <f t="array" ref="AK148">SUM(IF(('Actual Waste'!$C$7:$C$206=$B$140)*('Actual Waste'!$D$7:$D$206=$B148)*('Actual Waste'!$G$7:$G$206=$B$43),'Actual Waste'!V$7:V$206,0))</f>
        <v>0</v>
      </c>
      <c r="AM148" s="252">
        <f t="array" ref="AM148">SUM(IF(('Actual Waste'!$C$7:$C$206=$B$140)*('Actual Waste'!$D$7:$D$206=$B148)*('Actual Waste'!$G$7:$G$206=$B$45),'Actual Waste'!U$7:U$206,0))+SUM(IF(('Actual Waste'!$C$7:$C$206=$B$140)*('Actual Waste'!$D$7:$D$206=$B148)*('Actual Waste'!$G$7:$G$206=$B$44),'Actual Waste'!W$7:W$206,0))</f>
        <v>0</v>
      </c>
      <c r="AN148" s="252">
        <f t="array" ref="AN148">SUM(IF(('Actual Waste'!$C$7:$C$206=$B$140)*('Actual Waste'!$D$7:$D$206=$B148)*('Actual Waste'!$G$7:$G$206=$B$45),'Actual Waste'!V$7:V$206,0))+SUM(IF(('Actual Waste'!$C$7:$C$206=$B$140)*('Actual Waste'!$D$7:$D$206=$B148)*('Actual Waste'!$G$7:$G$206=$B$44),'Actual Waste'!X$7:X$206,0))</f>
        <v>0</v>
      </c>
      <c r="AO148" s="252">
        <f t="array" ref="AO148">SUM(IF(('Actual Waste'!$C$7:$C$206=$B$140)*('Actual Waste'!$D$7:$D$206=$B148)*('Actual Waste'!$G$7:$G$206=$B$44),'Actual Waste'!U$7:U$206,0))-SUM(IF(('Actual Waste'!$C$7:$C$206=$B$140)*('Actual Waste'!$D$7:$D$206=$B148)*('Actual Waste'!$G$7:$G$206=$B$44),'Actual Waste'!W$7:W$206,0))</f>
        <v>0</v>
      </c>
      <c r="AP148" s="252">
        <f t="array" ref="AP148">SUM(IF(('Actual Waste'!$C$7:$C$206=$B$140)*('Actual Waste'!$D$7:$D$206=$B148)*('Actual Waste'!$G$7:$G$206=$B$44),'Actual Waste'!V$7:V$206,0))-SUM(IF(('Actual Waste'!$C$7:$C$206=$B$140)*('Actual Waste'!$D$7:$D$206=$B148)*('Actual Waste'!$G$7:$G$206=$B$44),'Actual Waste'!X$7:X$206,0))</f>
        <v>0</v>
      </c>
      <c r="AR148" s="100"/>
      <c r="AS148" s="99"/>
      <c r="AT148" s="100"/>
      <c r="AU148" s="99"/>
      <c r="AV148" s="100"/>
      <c r="AW148" s="99"/>
    </row>
    <row r="149" spans="2:49" x14ac:dyDescent="0.35">
      <c r="B149" s="31" t="str">
        <f t="shared" si="31"/>
        <v>Biodegradable/garden waste (20 02 01)</v>
      </c>
      <c r="C149" s="35"/>
      <c r="D149" s="35"/>
      <c r="E149" s="32">
        <f t="array" ref="E149">SUM(IF(('Estimated Waste'!$B$6:$B$205=$B$140)*('Estimated Waste'!$C$6:$C$205=$B149),'Estimated Waste'!M$6:M$205,0))</f>
        <v>0</v>
      </c>
      <c r="F149" s="219">
        <f t="array" ref="F149">SUM(IF(('Estimated Waste'!$B$6:$B$205=$B$140)*('Estimated Waste'!$C$6:$C$205=$B149),'Estimated Waste'!N$6:N$205,0))</f>
        <v>0</v>
      </c>
      <c r="G149" s="35"/>
      <c r="H149" s="256">
        <f t="shared" si="38"/>
        <v>0</v>
      </c>
      <c r="I149" s="249">
        <f t="shared" si="39"/>
        <v>0</v>
      </c>
      <c r="J149" s="99"/>
      <c r="K149" s="18">
        <f t="array" ref="K149">SUM(IF(('Estimated Waste'!$B$6:$B$205=$B$140)*('Estimated Waste'!$C$6:$C$205=$B149)*('Estimated Waste'!$D$6:$D$205=$B$42),'Estimated Waste'!M$6:M$205,0))</f>
        <v>0</v>
      </c>
      <c r="L149" s="18">
        <f t="array" ref="L149">SUM(IF(('Estimated Waste'!$B$6:$B$205=$B$140)*('Estimated Waste'!$C$6:$C$205=$B149)*('Estimated Waste'!$D$6:$D$205=$B$42),'Estimated Waste'!N$6:N$205,0))</f>
        <v>0</v>
      </c>
      <c r="M149" s="18">
        <f t="array" ref="M149">SUM(IF(('Estimated Waste'!$B$6:$B$205=$B$140)*('Estimated Waste'!$C$6:$C$205=$B149)*('Estimated Waste'!$D$6:$D$205=$B$43),'Estimated Waste'!M$6:M$205,0))</f>
        <v>0</v>
      </c>
      <c r="N149" s="18">
        <f t="array" ref="N149">SUM(IF(('Estimated Waste'!$B$6:$B$205=$B$140)*('Estimated Waste'!$C$6:$C$205=$B149)*('Estimated Waste'!$D$6:$D$205=$B$43),'Estimated Waste'!N$6:N$205,0))</f>
        <v>0</v>
      </c>
      <c r="O149" s="250"/>
      <c r="P149" s="251">
        <f t="array" ref="P149">SUM(IF(('Estimated Waste'!$B$6:$B$205=$B$140)*('Estimated Waste'!$C$6:$C$205=$B149)*('Estimated Waste'!$D$6:$D$205=$B$45),'Estimated Waste'!M$6:M$205,0))+SUM(IF(('Estimated Waste'!$B$6:$B$205=$B$140)*('Estimated Waste'!$C$6:$C$205=$B149)*('Estimated Waste'!$D$6:$D$205=$B$44),'Estimated Waste'!S$6:S$205,0))</f>
        <v>0</v>
      </c>
      <c r="Q149" s="251">
        <f t="array" ref="Q149">SUM(IF(('Estimated Waste'!$B$6:$B$205=$B$140)*('Estimated Waste'!$C$6:$C$205=$B149)*('Estimated Waste'!$D$6:$D$205=$B$45),'Estimated Waste'!N$6:N$205,0))+SUM(IF(('Estimated Waste'!$B$6:$B$205=$B$140)*('Estimated Waste'!$C$6:$C$205=$B149)*('Estimated Waste'!$D$6:$D$205=$B$44),'Estimated Waste'!T$6:T$205,0))</f>
        <v>0</v>
      </c>
      <c r="R149" s="190">
        <f t="array" ref="R149">SUM(IF(('Estimated Waste'!$B$6:$B$205=$B$140)*('Estimated Waste'!$C$6:$C$205=$B149)*('Estimated Waste'!$D$6:$D$205=$B$44),'Estimated Waste'!M$6:M$205,0))-SUM(IF(('Estimated Waste'!$B$6:$B$205=$B$140)*('Estimated Waste'!$C$6:$C$205=$B149)*('Estimated Waste'!$D$6:$D$205=$B$44),'Estimated Waste'!S$6:S$205,0))</f>
        <v>0</v>
      </c>
      <c r="S149" s="190">
        <f t="array" ref="S149">SUM(IF(('Estimated Waste'!$B$6:$B$205=$B$140)*('Estimated Waste'!$C$6:$C$205=$B149)*('Estimated Waste'!$D$6:$D$205=$B$44),'Estimated Waste'!N$6:N$205,0))-SUM(IF(('Estimated Waste'!$B$6:$B$205=$B$140)*('Estimated Waste'!$C$6:$C$205=$B149)*('Estimated Waste'!$D$6:$D$205=$B$44),'Estimated Waste'!T$6:T$205,0))</f>
        <v>0</v>
      </c>
      <c r="X149" s="100">
        <f t="shared" si="32"/>
        <v>0</v>
      </c>
      <c r="Y149" s="99">
        <f t="shared" si="33"/>
        <v>0</v>
      </c>
      <c r="Z149" s="100">
        <f t="shared" si="34"/>
        <v>0</v>
      </c>
      <c r="AA149" s="99">
        <f t="shared" si="35"/>
        <v>0</v>
      </c>
      <c r="AB149" s="100">
        <f t="shared" si="36"/>
        <v>0</v>
      </c>
      <c r="AC149" s="99">
        <f t="shared" si="37"/>
        <v>0</v>
      </c>
      <c r="AE149" s="252">
        <f t="array" ref="AE149">SUM(IF(('Actual Waste'!$C$7:$C$206=$B$140)*('Actual Waste'!$D$7:$D$206=$B149),'Actual Waste'!U$7:U$206,0))</f>
        <v>0</v>
      </c>
      <c r="AF149" s="252">
        <f t="array" ref="AF149">SUM(IF(('Actual Waste'!$C$7:$C$206=$B$140)*('Actual Waste'!$D$7:$D$206=$B149),'Actual Waste'!V$7:V$206,0))</f>
        <v>0</v>
      </c>
      <c r="AG149" s="99"/>
      <c r="AH149" s="252">
        <f t="array" ref="AH149">SUM(IF(('Actual Waste'!$C$7:$C$206=$B$140)*('Actual Waste'!$D$7:$D$206=$B149)*('Actual Waste'!$G$7:$G$206=$B$42),'Actual Waste'!U$7:U$206,0))</f>
        <v>0</v>
      </c>
      <c r="AI149" s="252">
        <f t="array" ref="AI149">SUM(IF(('Actual Waste'!$C$7:$C$206=$B$140)*('Actual Waste'!$D$7:$D$206=$B149)*('Actual Waste'!$G$7:$G$206=$B$42),'Actual Waste'!V$7:V$206,0))</f>
        <v>0</v>
      </c>
      <c r="AJ149" s="252">
        <f t="array" ref="AJ149">SUM(IF(('Actual Waste'!$C$7:$C$206=$B$140)*('Actual Waste'!$D$7:$D$206=$B149)*('Actual Waste'!$G$7:$G$206=$B$43),'Actual Waste'!U$7:U$206,0))</f>
        <v>0</v>
      </c>
      <c r="AK149" s="252">
        <f t="array" ref="AK149">SUM(IF(('Actual Waste'!$C$7:$C$206=$B$140)*('Actual Waste'!$D$7:$D$206=$B149)*('Actual Waste'!$G$7:$G$206=$B$43),'Actual Waste'!V$7:V$206,0))</f>
        <v>0</v>
      </c>
      <c r="AM149" s="252">
        <f t="array" ref="AM149">SUM(IF(('Actual Waste'!$C$7:$C$206=$B$140)*('Actual Waste'!$D$7:$D$206=$B149)*('Actual Waste'!$G$7:$G$206=$B$45),'Actual Waste'!U$7:U$206,0))+SUM(IF(('Actual Waste'!$C$7:$C$206=$B$140)*('Actual Waste'!$D$7:$D$206=$B149)*('Actual Waste'!$G$7:$G$206=$B$44),'Actual Waste'!W$7:W$206,0))</f>
        <v>0</v>
      </c>
      <c r="AN149" s="252">
        <f t="array" ref="AN149">SUM(IF(('Actual Waste'!$C$7:$C$206=$B$140)*('Actual Waste'!$D$7:$D$206=$B149)*('Actual Waste'!$G$7:$G$206=$B$45),'Actual Waste'!V$7:V$206,0))+SUM(IF(('Actual Waste'!$C$7:$C$206=$B$140)*('Actual Waste'!$D$7:$D$206=$B149)*('Actual Waste'!$G$7:$G$206=$B$44),'Actual Waste'!X$7:X$206,0))</f>
        <v>0</v>
      </c>
      <c r="AO149" s="252">
        <f t="array" ref="AO149">SUM(IF(('Actual Waste'!$C$7:$C$206=$B$140)*('Actual Waste'!$D$7:$D$206=$B149)*('Actual Waste'!$G$7:$G$206=$B$44),'Actual Waste'!U$7:U$206,0))-SUM(IF(('Actual Waste'!$C$7:$C$206=$B$140)*('Actual Waste'!$D$7:$D$206=$B149)*('Actual Waste'!$G$7:$G$206=$B$44),'Actual Waste'!W$7:W$206,0))</f>
        <v>0</v>
      </c>
      <c r="AP149" s="252">
        <f t="array" ref="AP149">SUM(IF(('Actual Waste'!$C$7:$C$206=$B$140)*('Actual Waste'!$D$7:$D$206=$B149)*('Actual Waste'!$G$7:$G$206=$B$44),'Actual Waste'!V$7:V$206,0))-SUM(IF(('Actual Waste'!$C$7:$C$206=$B$140)*('Actual Waste'!$D$7:$D$206=$B149)*('Actual Waste'!$G$7:$G$206=$B$44),'Actual Waste'!X$7:X$206,0))</f>
        <v>0</v>
      </c>
      <c r="AR149" s="100"/>
      <c r="AS149" s="99"/>
      <c r="AT149" s="100"/>
      <c r="AU149" s="99"/>
      <c r="AV149" s="100"/>
      <c r="AW149" s="99"/>
    </row>
    <row r="150" spans="2:49" x14ac:dyDescent="0.35">
      <c r="B150" s="31" t="str">
        <f t="shared" si="31"/>
        <v>Cables (17 04 11)</v>
      </c>
      <c r="C150" s="35"/>
      <c r="D150" s="35"/>
      <c r="E150" s="32">
        <f t="array" ref="E150">SUM(IF(('Estimated Waste'!$B$6:$B$205=$B$140)*('Estimated Waste'!$C$6:$C$205=$B150),'Estimated Waste'!M$6:M$205,0))</f>
        <v>0</v>
      </c>
      <c r="F150" s="219">
        <f t="array" ref="F150">SUM(IF(('Estimated Waste'!$B$6:$B$205=$B$140)*('Estimated Waste'!$C$6:$C$205=$B150),'Estimated Waste'!N$6:N$205,0))</f>
        <v>0</v>
      </c>
      <c r="G150" s="35"/>
      <c r="H150" s="256">
        <f t="shared" si="38"/>
        <v>0</v>
      </c>
      <c r="I150" s="249">
        <f t="shared" si="39"/>
        <v>0</v>
      </c>
      <c r="J150" s="99"/>
      <c r="K150" s="18">
        <f t="array" ref="K150">SUM(IF(('Estimated Waste'!$B$6:$B$205=$B$140)*('Estimated Waste'!$C$6:$C$205=$B150)*('Estimated Waste'!$D$6:$D$205=$B$42),'Estimated Waste'!M$6:M$205,0))</f>
        <v>0</v>
      </c>
      <c r="L150" s="18">
        <f t="array" ref="L150">SUM(IF(('Estimated Waste'!$B$6:$B$205=$B$140)*('Estimated Waste'!$C$6:$C$205=$B150)*('Estimated Waste'!$D$6:$D$205=$B$42),'Estimated Waste'!N$6:N$205,0))</f>
        <v>0</v>
      </c>
      <c r="M150" s="18">
        <f t="array" ref="M150">SUM(IF(('Estimated Waste'!$B$6:$B$205=$B$140)*('Estimated Waste'!$C$6:$C$205=$B150)*('Estimated Waste'!$D$6:$D$205=$B$43),'Estimated Waste'!M$6:M$205,0))</f>
        <v>0</v>
      </c>
      <c r="N150" s="18">
        <f t="array" ref="N150">SUM(IF(('Estimated Waste'!$B$6:$B$205=$B$140)*('Estimated Waste'!$C$6:$C$205=$B150)*('Estimated Waste'!$D$6:$D$205=$B$43),'Estimated Waste'!N$6:N$205,0))</f>
        <v>0</v>
      </c>
      <c r="O150" s="250"/>
      <c r="P150" s="251">
        <f t="array" ref="P150">SUM(IF(('Estimated Waste'!$B$6:$B$205=$B$140)*('Estimated Waste'!$C$6:$C$205=$B150)*('Estimated Waste'!$D$6:$D$205=$B$45),'Estimated Waste'!M$6:M$205,0))+SUM(IF(('Estimated Waste'!$B$6:$B$205=$B$140)*('Estimated Waste'!$C$6:$C$205=$B150)*('Estimated Waste'!$D$6:$D$205=$B$44),'Estimated Waste'!S$6:S$205,0))</f>
        <v>0</v>
      </c>
      <c r="Q150" s="251">
        <f t="array" ref="Q150">SUM(IF(('Estimated Waste'!$B$6:$B$205=$B$140)*('Estimated Waste'!$C$6:$C$205=$B150)*('Estimated Waste'!$D$6:$D$205=$B$45),'Estimated Waste'!N$6:N$205,0))+SUM(IF(('Estimated Waste'!$B$6:$B$205=$B$140)*('Estimated Waste'!$C$6:$C$205=$B150)*('Estimated Waste'!$D$6:$D$205=$B$44),'Estimated Waste'!T$6:T$205,0))</f>
        <v>0</v>
      </c>
      <c r="R150" s="190">
        <f t="array" ref="R150">SUM(IF(('Estimated Waste'!$B$6:$B$205=$B$140)*('Estimated Waste'!$C$6:$C$205=$B150)*('Estimated Waste'!$D$6:$D$205=$B$44),'Estimated Waste'!M$6:M$205,0))-SUM(IF(('Estimated Waste'!$B$6:$B$205=$B$140)*('Estimated Waste'!$C$6:$C$205=$B150)*('Estimated Waste'!$D$6:$D$205=$B$44),'Estimated Waste'!S$6:S$205,0))</f>
        <v>0</v>
      </c>
      <c r="S150" s="190">
        <f t="array" ref="S150">SUM(IF(('Estimated Waste'!$B$6:$B$205=$B$140)*('Estimated Waste'!$C$6:$C$205=$B150)*('Estimated Waste'!$D$6:$D$205=$B$44),'Estimated Waste'!N$6:N$205,0))-SUM(IF(('Estimated Waste'!$B$6:$B$205=$B$140)*('Estimated Waste'!$C$6:$C$205=$B150)*('Estimated Waste'!$D$6:$D$205=$B$44),'Estimated Waste'!T$6:T$205,0))</f>
        <v>0</v>
      </c>
      <c r="X150" s="100">
        <f t="shared" si="32"/>
        <v>0</v>
      </c>
      <c r="Y150" s="99">
        <f t="shared" si="33"/>
        <v>0</v>
      </c>
      <c r="Z150" s="100">
        <f t="shared" si="34"/>
        <v>0</v>
      </c>
      <c r="AA150" s="99">
        <f t="shared" si="35"/>
        <v>0</v>
      </c>
      <c r="AB150" s="100">
        <f t="shared" si="36"/>
        <v>0</v>
      </c>
      <c r="AC150" s="99">
        <f t="shared" si="37"/>
        <v>0</v>
      </c>
      <c r="AE150" s="252">
        <f t="array" ref="AE150">SUM(IF(('Actual Waste'!$C$7:$C$206=$B$140)*('Actual Waste'!$D$7:$D$206=$B150),'Actual Waste'!U$7:U$206,0))</f>
        <v>0</v>
      </c>
      <c r="AF150" s="252">
        <f t="array" ref="AF150">SUM(IF(('Actual Waste'!$C$7:$C$206=$B$140)*('Actual Waste'!$D$7:$D$206=$B150),'Actual Waste'!V$7:V$206,0))</f>
        <v>0</v>
      </c>
      <c r="AG150" s="99"/>
      <c r="AH150" s="252">
        <f t="array" ref="AH150">SUM(IF(('Actual Waste'!$C$7:$C$206=$B$140)*('Actual Waste'!$D$7:$D$206=$B150)*('Actual Waste'!$G$7:$G$206=$B$42),'Actual Waste'!U$7:U$206,0))</f>
        <v>0</v>
      </c>
      <c r="AI150" s="252">
        <f t="array" ref="AI150">SUM(IF(('Actual Waste'!$C$7:$C$206=$B$140)*('Actual Waste'!$D$7:$D$206=$B150)*('Actual Waste'!$G$7:$G$206=$B$42),'Actual Waste'!V$7:V$206,0))</f>
        <v>0</v>
      </c>
      <c r="AJ150" s="252">
        <f t="array" ref="AJ150">SUM(IF(('Actual Waste'!$C$7:$C$206=$B$140)*('Actual Waste'!$D$7:$D$206=$B150)*('Actual Waste'!$G$7:$G$206=$B$43),'Actual Waste'!U$7:U$206,0))</f>
        <v>0</v>
      </c>
      <c r="AK150" s="252">
        <f t="array" ref="AK150">SUM(IF(('Actual Waste'!$C$7:$C$206=$B$140)*('Actual Waste'!$D$7:$D$206=$B150)*('Actual Waste'!$G$7:$G$206=$B$43),'Actual Waste'!V$7:V$206,0))</f>
        <v>0</v>
      </c>
      <c r="AM150" s="252">
        <f t="array" ref="AM150">SUM(IF(('Actual Waste'!$C$7:$C$206=$B$140)*('Actual Waste'!$D$7:$D$206=$B150)*('Actual Waste'!$G$7:$G$206=$B$45),'Actual Waste'!U$7:U$206,0))+SUM(IF(('Actual Waste'!$C$7:$C$206=$B$140)*('Actual Waste'!$D$7:$D$206=$B150)*('Actual Waste'!$G$7:$G$206=$B$44),'Actual Waste'!W$7:W$206,0))</f>
        <v>0</v>
      </c>
      <c r="AN150" s="252">
        <f t="array" ref="AN150">SUM(IF(('Actual Waste'!$C$7:$C$206=$B$140)*('Actual Waste'!$D$7:$D$206=$B150)*('Actual Waste'!$G$7:$G$206=$B$45),'Actual Waste'!V$7:V$206,0))+SUM(IF(('Actual Waste'!$C$7:$C$206=$B$140)*('Actual Waste'!$D$7:$D$206=$B150)*('Actual Waste'!$G$7:$G$206=$B$44),'Actual Waste'!X$7:X$206,0))</f>
        <v>0</v>
      </c>
      <c r="AO150" s="252">
        <f t="array" ref="AO150">SUM(IF(('Actual Waste'!$C$7:$C$206=$B$140)*('Actual Waste'!$D$7:$D$206=$B150)*('Actual Waste'!$G$7:$G$206=$B$44),'Actual Waste'!U$7:U$206,0))-SUM(IF(('Actual Waste'!$C$7:$C$206=$B$140)*('Actual Waste'!$D$7:$D$206=$B150)*('Actual Waste'!$G$7:$G$206=$B$44),'Actual Waste'!W$7:W$206,0))</f>
        <v>0</v>
      </c>
      <c r="AP150" s="252">
        <f t="array" ref="AP150">SUM(IF(('Actual Waste'!$C$7:$C$206=$B$140)*('Actual Waste'!$D$7:$D$206=$B150)*('Actual Waste'!$G$7:$G$206=$B$44),'Actual Waste'!V$7:V$206,0))-SUM(IF(('Actual Waste'!$C$7:$C$206=$B$140)*('Actual Waste'!$D$7:$D$206=$B150)*('Actual Waste'!$G$7:$G$206=$B$44),'Actual Waste'!X$7:X$206,0))</f>
        <v>0</v>
      </c>
      <c r="AR150" s="100"/>
      <c r="AS150" s="99"/>
      <c r="AT150" s="100"/>
      <c r="AU150" s="99"/>
      <c r="AV150" s="100"/>
      <c r="AW150" s="99"/>
    </row>
    <row r="151" spans="2:49" x14ac:dyDescent="0.35">
      <c r="B151" s="31" t="str">
        <f t="shared" si="31"/>
        <v>Cans (20 01 40)</v>
      </c>
      <c r="C151" s="35"/>
      <c r="D151" s="35"/>
      <c r="E151" s="32">
        <f t="array" ref="E151">SUM(IF(('Estimated Waste'!$B$6:$B$205=$B$140)*('Estimated Waste'!$C$6:$C$205=$B151),'Estimated Waste'!M$6:M$205,0))</f>
        <v>0</v>
      </c>
      <c r="F151" s="219">
        <f t="array" ref="F151">SUM(IF(('Estimated Waste'!$B$6:$B$205=$B$140)*('Estimated Waste'!$C$6:$C$205=$B151),'Estimated Waste'!N$6:N$205,0))</f>
        <v>0</v>
      </c>
      <c r="G151" s="35"/>
      <c r="H151" s="256">
        <f t="shared" si="38"/>
        <v>0</v>
      </c>
      <c r="I151" s="249">
        <f t="shared" si="39"/>
        <v>0</v>
      </c>
      <c r="J151" s="99"/>
      <c r="K151" s="18">
        <f t="array" ref="K151">SUM(IF(('Estimated Waste'!$B$6:$B$205=$B$140)*('Estimated Waste'!$C$6:$C$205=$B151)*('Estimated Waste'!$D$6:$D$205=$B$42),'Estimated Waste'!M$6:M$205,0))</f>
        <v>0</v>
      </c>
      <c r="L151" s="18">
        <f t="array" ref="L151">SUM(IF(('Estimated Waste'!$B$6:$B$205=$B$140)*('Estimated Waste'!$C$6:$C$205=$B151)*('Estimated Waste'!$D$6:$D$205=$B$42),'Estimated Waste'!N$6:N$205,0))</f>
        <v>0</v>
      </c>
      <c r="M151" s="18">
        <f t="array" ref="M151">SUM(IF(('Estimated Waste'!$B$6:$B$205=$B$140)*('Estimated Waste'!$C$6:$C$205=$B151)*('Estimated Waste'!$D$6:$D$205=$B$43),'Estimated Waste'!M$6:M$205,0))</f>
        <v>0</v>
      </c>
      <c r="N151" s="18">
        <f t="array" ref="N151">SUM(IF(('Estimated Waste'!$B$6:$B$205=$B$140)*('Estimated Waste'!$C$6:$C$205=$B151)*('Estimated Waste'!$D$6:$D$205=$B$43),'Estimated Waste'!N$6:N$205,0))</f>
        <v>0</v>
      </c>
      <c r="O151" s="250"/>
      <c r="P151" s="251">
        <f t="array" ref="P151">SUM(IF(('Estimated Waste'!$B$6:$B$205=$B$140)*('Estimated Waste'!$C$6:$C$205=$B151)*('Estimated Waste'!$D$6:$D$205=$B$45),'Estimated Waste'!M$6:M$205,0))+SUM(IF(('Estimated Waste'!$B$6:$B$205=$B$140)*('Estimated Waste'!$C$6:$C$205=$B151)*('Estimated Waste'!$D$6:$D$205=$B$44),'Estimated Waste'!S$6:S$205,0))</f>
        <v>0</v>
      </c>
      <c r="Q151" s="251">
        <f t="array" ref="Q151">SUM(IF(('Estimated Waste'!$B$6:$B$205=$B$140)*('Estimated Waste'!$C$6:$C$205=$B151)*('Estimated Waste'!$D$6:$D$205=$B$45),'Estimated Waste'!N$6:N$205,0))+SUM(IF(('Estimated Waste'!$B$6:$B$205=$B$140)*('Estimated Waste'!$C$6:$C$205=$B151)*('Estimated Waste'!$D$6:$D$205=$B$44),'Estimated Waste'!T$6:T$205,0))</f>
        <v>0</v>
      </c>
      <c r="R151" s="190">
        <f t="array" ref="R151">SUM(IF(('Estimated Waste'!$B$6:$B$205=$B$140)*('Estimated Waste'!$C$6:$C$205=$B151)*('Estimated Waste'!$D$6:$D$205=$B$44),'Estimated Waste'!M$6:M$205,0))-SUM(IF(('Estimated Waste'!$B$6:$B$205=$B$140)*('Estimated Waste'!$C$6:$C$205=$B151)*('Estimated Waste'!$D$6:$D$205=$B$44),'Estimated Waste'!S$6:S$205,0))</f>
        <v>0</v>
      </c>
      <c r="S151" s="190">
        <f t="array" ref="S151">SUM(IF(('Estimated Waste'!$B$6:$B$205=$B$140)*('Estimated Waste'!$C$6:$C$205=$B151)*('Estimated Waste'!$D$6:$D$205=$B$44),'Estimated Waste'!N$6:N$205,0))-SUM(IF(('Estimated Waste'!$B$6:$B$205=$B$140)*('Estimated Waste'!$C$6:$C$205=$B151)*('Estimated Waste'!$D$6:$D$205=$B$44),'Estimated Waste'!T$6:T$205,0))</f>
        <v>0</v>
      </c>
      <c r="X151" s="100">
        <f t="shared" si="32"/>
        <v>0</v>
      </c>
      <c r="Y151" s="99">
        <f t="shared" si="33"/>
        <v>0</v>
      </c>
      <c r="Z151" s="100">
        <f t="shared" si="34"/>
        <v>0</v>
      </c>
      <c r="AA151" s="99">
        <f t="shared" si="35"/>
        <v>0</v>
      </c>
      <c r="AB151" s="100">
        <f t="shared" si="36"/>
        <v>0</v>
      </c>
      <c r="AC151" s="99">
        <f t="shared" si="37"/>
        <v>0</v>
      </c>
      <c r="AE151" s="252">
        <f t="array" ref="AE151">SUM(IF(('Actual Waste'!$C$7:$C$206=$B$140)*('Actual Waste'!$D$7:$D$206=$B151),'Actual Waste'!U$7:U$206,0))</f>
        <v>0</v>
      </c>
      <c r="AF151" s="252">
        <f t="array" ref="AF151">SUM(IF(('Actual Waste'!$C$7:$C$206=$B$140)*('Actual Waste'!$D$7:$D$206=$B151),'Actual Waste'!V$7:V$206,0))</f>
        <v>0</v>
      </c>
      <c r="AG151" s="99"/>
      <c r="AH151" s="252">
        <f t="array" ref="AH151">SUM(IF(('Actual Waste'!$C$7:$C$206=$B$140)*('Actual Waste'!$D$7:$D$206=$B151)*('Actual Waste'!$G$7:$G$206=$B$42),'Actual Waste'!U$7:U$206,0))</f>
        <v>0</v>
      </c>
      <c r="AI151" s="252">
        <f t="array" ref="AI151">SUM(IF(('Actual Waste'!$C$7:$C$206=$B$140)*('Actual Waste'!$D$7:$D$206=$B151)*('Actual Waste'!$G$7:$G$206=$B$42),'Actual Waste'!V$7:V$206,0))</f>
        <v>0</v>
      </c>
      <c r="AJ151" s="252">
        <f t="array" ref="AJ151">SUM(IF(('Actual Waste'!$C$7:$C$206=$B$140)*('Actual Waste'!$D$7:$D$206=$B151)*('Actual Waste'!$G$7:$G$206=$B$43),'Actual Waste'!U$7:U$206,0))</f>
        <v>0</v>
      </c>
      <c r="AK151" s="252">
        <f t="array" ref="AK151">SUM(IF(('Actual Waste'!$C$7:$C$206=$B$140)*('Actual Waste'!$D$7:$D$206=$B151)*('Actual Waste'!$G$7:$G$206=$B$43),'Actual Waste'!V$7:V$206,0))</f>
        <v>0</v>
      </c>
      <c r="AM151" s="252">
        <f t="array" ref="AM151">SUM(IF(('Actual Waste'!$C$7:$C$206=$B$140)*('Actual Waste'!$D$7:$D$206=$B151)*('Actual Waste'!$G$7:$G$206=$B$45),'Actual Waste'!U$7:U$206,0))+SUM(IF(('Actual Waste'!$C$7:$C$206=$B$140)*('Actual Waste'!$D$7:$D$206=$B151)*('Actual Waste'!$G$7:$G$206=$B$44),'Actual Waste'!W$7:W$206,0))</f>
        <v>0</v>
      </c>
      <c r="AN151" s="252">
        <f t="array" ref="AN151">SUM(IF(('Actual Waste'!$C$7:$C$206=$B$140)*('Actual Waste'!$D$7:$D$206=$B151)*('Actual Waste'!$G$7:$G$206=$B$45),'Actual Waste'!V$7:V$206,0))+SUM(IF(('Actual Waste'!$C$7:$C$206=$B$140)*('Actual Waste'!$D$7:$D$206=$B151)*('Actual Waste'!$G$7:$G$206=$B$44),'Actual Waste'!X$7:X$206,0))</f>
        <v>0</v>
      </c>
      <c r="AO151" s="252">
        <f t="array" ref="AO151">SUM(IF(('Actual Waste'!$C$7:$C$206=$B$140)*('Actual Waste'!$D$7:$D$206=$B151)*('Actual Waste'!$G$7:$G$206=$B$44),'Actual Waste'!U$7:U$206,0))-SUM(IF(('Actual Waste'!$C$7:$C$206=$B$140)*('Actual Waste'!$D$7:$D$206=$B151)*('Actual Waste'!$G$7:$G$206=$B$44),'Actual Waste'!W$7:W$206,0))</f>
        <v>0</v>
      </c>
      <c r="AP151" s="252">
        <f t="array" ref="AP151">SUM(IF(('Actual Waste'!$C$7:$C$206=$B$140)*('Actual Waste'!$D$7:$D$206=$B151)*('Actual Waste'!$G$7:$G$206=$B$44),'Actual Waste'!V$7:V$206,0))-SUM(IF(('Actual Waste'!$C$7:$C$206=$B$140)*('Actual Waste'!$D$7:$D$206=$B151)*('Actual Waste'!$G$7:$G$206=$B$44),'Actual Waste'!X$7:X$206,0))</f>
        <v>0</v>
      </c>
      <c r="AR151" s="100"/>
      <c r="AS151" s="99"/>
      <c r="AT151" s="100"/>
      <c r="AU151" s="99"/>
      <c r="AV151" s="100"/>
      <c r="AW151" s="99"/>
    </row>
    <row r="152" spans="2:49" x14ac:dyDescent="0.35">
      <c r="B152" s="31" t="str">
        <f t="shared" si="31"/>
        <v>Carpets (20 01 11)</v>
      </c>
      <c r="C152" s="35"/>
      <c r="D152" s="35"/>
      <c r="E152" s="32">
        <f t="array" ref="E152">SUM(IF(('Estimated Waste'!$B$6:$B$205=$B$140)*('Estimated Waste'!$C$6:$C$205=$B152),'Estimated Waste'!M$6:M$205,0))</f>
        <v>0</v>
      </c>
      <c r="F152" s="219">
        <f t="array" ref="F152">SUM(IF(('Estimated Waste'!$B$6:$B$205=$B$140)*('Estimated Waste'!$C$6:$C$205=$B152),'Estimated Waste'!N$6:N$205,0))</f>
        <v>0</v>
      </c>
      <c r="G152" s="35"/>
      <c r="H152" s="256">
        <f t="shared" si="38"/>
        <v>0</v>
      </c>
      <c r="I152" s="249">
        <f t="shared" si="39"/>
        <v>0</v>
      </c>
      <c r="J152" s="99"/>
      <c r="K152" s="18">
        <f t="array" ref="K152">SUM(IF(('Estimated Waste'!$B$6:$B$205=$B$140)*('Estimated Waste'!$C$6:$C$205=$B152)*('Estimated Waste'!$D$6:$D$205=$B$42),'Estimated Waste'!M$6:M$205,0))</f>
        <v>0</v>
      </c>
      <c r="L152" s="18">
        <f t="array" ref="L152">SUM(IF(('Estimated Waste'!$B$6:$B$205=$B$140)*('Estimated Waste'!$C$6:$C$205=$B152)*('Estimated Waste'!$D$6:$D$205=$B$42),'Estimated Waste'!N$6:N$205,0))</f>
        <v>0</v>
      </c>
      <c r="M152" s="18">
        <f t="array" ref="M152">SUM(IF(('Estimated Waste'!$B$6:$B$205=$B$140)*('Estimated Waste'!$C$6:$C$205=$B152)*('Estimated Waste'!$D$6:$D$205=$B$43),'Estimated Waste'!M$6:M$205,0))</f>
        <v>0</v>
      </c>
      <c r="N152" s="18">
        <f t="array" ref="N152">SUM(IF(('Estimated Waste'!$B$6:$B$205=$B$140)*('Estimated Waste'!$C$6:$C$205=$B152)*('Estimated Waste'!$D$6:$D$205=$B$43),'Estimated Waste'!N$6:N$205,0))</f>
        <v>0</v>
      </c>
      <c r="O152" s="250"/>
      <c r="P152" s="251">
        <f t="array" ref="P152">SUM(IF(('Estimated Waste'!$B$6:$B$205=$B$140)*('Estimated Waste'!$C$6:$C$205=$B152)*('Estimated Waste'!$D$6:$D$205=$B$45),'Estimated Waste'!M$6:M$205,0))+SUM(IF(('Estimated Waste'!$B$6:$B$205=$B$140)*('Estimated Waste'!$C$6:$C$205=$B152)*('Estimated Waste'!$D$6:$D$205=$B$44),'Estimated Waste'!S$6:S$205,0))</f>
        <v>0</v>
      </c>
      <c r="Q152" s="251">
        <f t="array" ref="Q152">SUM(IF(('Estimated Waste'!$B$6:$B$205=$B$140)*('Estimated Waste'!$C$6:$C$205=$B152)*('Estimated Waste'!$D$6:$D$205=$B$45),'Estimated Waste'!N$6:N$205,0))+SUM(IF(('Estimated Waste'!$B$6:$B$205=$B$140)*('Estimated Waste'!$C$6:$C$205=$B152)*('Estimated Waste'!$D$6:$D$205=$B$44),'Estimated Waste'!T$6:T$205,0))</f>
        <v>0</v>
      </c>
      <c r="R152" s="190">
        <f t="array" ref="R152">SUM(IF(('Estimated Waste'!$B$6:$B$205=$B$140)*('Estimated Waste'!$C$6:$C$205=$B152)*('Estimated Waste'!$D$6:$D$205=$B$44),'Estimated Waste'!M$6:M$205,0))-SUM(IF(('Estimated Waste'!$B$6:$B$205=$B$140)*('Estimated Waste'!$C$6:$C$205=$B152)*('Estimated Waste'!$D$6:$D$205=$B$44),'Estimated Waste'!S$6:S$205,0))</f>
        <v>0</v>
      </c>
      <c r="S152" s="190">
        <f t="array" ref="S152">SUM(IF(('Estimated Waste'!$B$6:$B$205=$B$140)*('Estimated Waste'!$C$6:$C$205=$B152)*('Estimated Waste'!$D$6:$D$205=$B$44),'Estimated Waste'!N$6:N$205,0))-SUM(IF(('Estimated Waste'!$B$6:$B$205=$B$140)*('Estimated Waste'!$C$6:$C$205=$B152)*('Estimated Waste'!$D$6:$D$205=$B$44),'Estimated Waste'!T$6:T$205,0))</f>
        <v>0</v>
      </c>
      <c r="X152" s="100">
        <f t="shared" si="32"/>
        <v>0</v>
      </c>
      <c r="Y152" s="99">
        <f t="shared" si="33"/>
        <v>0</v>
      </c>
      <c r="Z152" s="100">
        <f t="shared" si="34"/>
        <v>0</v>
      </c>
      <c r="AA152" s="99">
        <f t="shared" si="35"/>
        <v>0</v>
      </c>
      <c r="AB152" s="100">
        <f t="shared" si="36"/>
        <v>0</v>
      </c>
      <c r="AC152" s="99">
        <f t="shared" si="37"/>
        <v>0</v>
      </c>
      <c r="AE152" s="252">
        <f t="array" ref="AE152">SUM(IF(('Actual Waste'!$C$7:$C$206=$B$140)*('Actual Waste'!$D$7:$D$206=$B152),'Actual Waste'!U$7:U$206,0))</f>
        <v>0</v>
      </c>
      <c r="AF152" s="252">
        <f t="array" ref="AF152">SUM(IF(('Actual Waste'!$C$7:$C$206=$B$140)*('Actual Waste'!$D$7:$D$206=$B152),'Actual Waste'!V$7:V$206,0))</f>
        <v>0</v>
      </c>
      <c r="AG152" s="99"/>
      <c r="AH152" s="252">
        <f t="array" ref="AH152">SUM(IF(('Actual Waste'!$C$7:$C$206=$B$140)*('Actual Waste'!$D$7:$D$206=$B152)*('Actual Waste'!$G$7:$G$206=$B$42),'Actual Waste'!U$7:U$206,0))</f>
        <v>0</v>
      </c>
      <c r="AI152" s="252">
        <f t="array" ref="AI152">SUM(IF(('Actual Waste'!$C$7:$C$206=$B$140)*('Actual Waste'!$D$7:$D$206=$B152)*('Actual Waste'!$G$7:$G$206=$B$42),'Actual Waste'!V$7:V$206,0))</f>
        <v>0</v>
      </c>
      <c r="AJ152" s="252">
        <f t="array" ref="AJ152">SUM(IF(('Actual Waste'!$C$7:$C$206=$B$140)*('Actual Waste'!$D$7:$D$206=$B152)*('Actual Waste'!$G$7:$G$206=$B$43),'Actual Waste'!U$7:U$206,0))</f>
        <v>0</v>
      </c>
      <c r="AK152" s="252">
        <f t="array" ref="AK152">SUM(IF(('Actual Waste'!$C$7:$C$206=$B$140)*('Actual Waste'!$D$7:$D$206=$B152)*('Actual Waste'!$G$7:$G$206=$B$43),'Actual Waste'!V$7:V$206,0))</f>
        <v>0</v>
      </c>
      <c r="AM152" s="252">
        <f t="array" ref="AM152">SUM(IF(('Actual Waste'!$C$7:$C$206=$B$140)*('Actual Waste'!$D$7:$D$206=$B152)*('Actual Waste'!$G$7:$G$206=$B$45),'Actual Waste'!U$7:U$206,0))+SUM(IF(('Actual Waste'!$C$7:$C$206=$B$140)*('Actual Waste'!$D$7:$D$206=$B152)*('Actual Waste'!$G$7:$G$206=$B$44),'Actual Waste'!W$7:W$206,0))</f>
        <v>0</v>
      </c>
      <c r="AN152" s="252">
        <f t="array" ref="AN152">SUM(IF(('Actual Waste'!$C$7:$C$206=$B$140)*('Actual Waste'!$D$7:$D$206=$B152)*('Actual Waste'!$G$7:$G$206=$B$45),'Actual Waste'!V$7:V$206,0))+SUM(IF(('Actual Waste'!$C$7:$C$206=$B$140)*('Actual Waste'!$D$7:$D$206=$B152)*('Actual Waste'!$G$7:$G$206=$B$44),'Actual Waste'!X$7:X$206,0))</f>
        <v>0</v>
      </c>
      <c r="AO152" s="252">
        <f t="array" ref="AO152">SUM(IF(('Actual Waste'!$C$7:$C$206=$B$140)*('Actual Waste'!$D$7:$D$206=$B152)*('Actual Waste'!$G$7:$G$206=$B$44),'Actual Waste'!U$7:U$206,0))-SUM(IF(('Actual Waste'!$C$7:$C$206=$B$140)*('Actual Waste'!$D$7:$D$206=$B152)*('Actual Waste'!$G$7:$G$206=$B$44),'Actual Waste'!W$7:W$206,0))</f>
        <v>0</v>
      </c>
      <c r="AP152" s="252">
        <f t="array" ref="AP152">SUM(IF(('Actual Waste'!$C$7:$C$206=$B$140)*('Actual Waste'!$D$7:$D$206=$B152)*('Actual Waste'!$G$7:$G$206=$B$44),'Actual Waste'!V$7:V$206,0))-SUM(IF(('Actual Waste'!$C$7:$C$206=$B$140)*('Actual Waste'!$D$7:$D$206=$B152)*('Actual Waste'!$G$7:$G$206=$B$44),'Actual Waste'!X$7:X$206,0))</f>
        <v>0</v>
      </c>
      <c r="AR152" s="100"/>
      <c r="AS152" s="99"/>
      <c r="AT152" s="100"/>
      <c r="AU152" s="99"/>
      <c r="AV152" s="100"/>
      <c r="AW152" s="99"/>
    </row>
    <row r="153" spans="2:49" x14ac:dyDescent="0.35">
      <c r="B153" s="31" t="str">
        <f t="shared" si="31"/>
        <v>Concrete, bricks, tiles (17 01 07)</v>
      </c>
      <c r="C153" s="35"/>
      <c r="D153" s="35"/>
      <c r="E153" s="32">
        <f t="array" ref="E153">SUM(IF(('Estimated Waste'!$B$6:$B$205=$B$140)*('Estimated Waste'!$C$6:$C$205=$B153),'Estimated Waste'!M$6:M$205,0))</f>
        <v>0</v>
      </c>
      <c r="F153" s="219">
        <f t="array" ref="F153">SUM(IF(('Estimated Waste'!$B$6:$B$205=$B$140)*('Estimated Waste'!$C$6:$C$205=$B153),'Estimated Waste'!N$6:N$205,0))</f>
        <v>0</v>
      </c>
      <c r="G153" s="35"/>
      <c r="H153" s="256">
        <f t="shared" si="38"/>
        <v>0</v>
      </c>
      <c r="I153" s="249">
        <f t="shared" si="39"/>
        <v>0</v>
      </c>
      <c r="J153" s="99"/>
      <c r="K153" s="18">
        <f t="array" ref="K153">SUM(IF(('Estimated Waste'!$B$6:$B$205=$B$140)*('Estimated Waste'!$C$6:$C$205=$B153)*('Estimated Waste'!$D$6:$D$205=$B$42),'Estimated Waste'!M$6:M$205,0))</f>
        <v>0</v>
      </c>
      <c r="L153" s="18">
        <f t="array" ref="L153">SUM(IF(('Estimated Waste'!$B$6:$B$205=$B$140)*('Estimated Waste'!$C$6:$C$205=$B153)*('Estimated Waste'!$D$6:$D$205=$B$42),'Estimated Waste'!N$6:N$205,0))</f>
        <v>0</v>
      </c>
      <c r="M153" s="18">
        <f t="array" ref="M153">SUM(IF(('Estimated Waste'!$B$6:$B$205=$B$140)*('Estimated Waste'!$C$6:$C$205=$B153)*('Estimated Waste'!$D$6:$D$205=$B$43),'Estimated Waste'!M$6:M$205,0))</f>
        <v>0</v>
      </c>
      <c r="N153" s="18">
        <f t="array" ref="N153">SUM(IF(('Estimated Waste'!$B$6:$B$205=$B$140)*('Estimated Waste'!$C$6:$C$205=$B153)*('Estimated Waste'!$D$6:$D$205=$B$43),'Estimated Waste'!N$6:N$205,0))</f>
        <v>0</v>
      </c>
      <c r="O153" s="250"/>
      <c r="P153" s="251">
        <f t="array" ref="P153">SUM(IF(('Estimated Waste'!$B$6:$B$205=$B$140)*('Estimated Waste'!$C$6:$C$205=$B153)*('Estimated Waste'!$D$6:$D$205=$B$45),'Estimated Waste'!M$6:M$205,0))+SUM(IF(('Estimated Waste'!$B$6:$B$205=$B$140)*('Estimated Waste'!$C$6:$C$205=$B153)*('Estimated Waste'!$D$6:$D$205=$B$44),'Estimated Waste'!S$6:S$205,0))</f>
        <v>0</v>
      </c>
      <c r="Q153" s="251">
        <f t="array" ref="Q153">SUM(IF(('Estimated Waste'!$B$6:$B$205=$B$140)*('Estimated Waste'!$C$6:$C$205=$B153)*('Estimated Waste'!$D$6:$D$205=$B$45),'Estimated Waste'!N$6:N$205,0))+SUM(IF(('Estimated Waste'!$B$6:$B$205=$B$140)*('Estimated Waste'!$C$6:$C$205=$B153)*('Estimated Waste'!$D$6:$D$205=$B$44),'Estimated Waste'!T$6:T$205,0))</f>
        <v>0</v>
      </c>
      <c r="R153" s="190">
        <f t="array" ref="R153">SUM(IF(('Estimated Waste'!$B$6:$B$205=$B$140)*('Estimated Waste'!$C$6:$C$205=$B153)*('Estimated Waste'!$D$6:$D$205=$B$44),'Estimated Waste'!M$6:M$205,0))-SUM(IF(('Estimated Waste'!$B$6:$B$205=$B$140)*('Estimated Waste'!$C$6:$C$205=$B153)*('Estimated Waste'!$D$6:$D$205=$B$44),'Estimated Waste'!S$6:S$205,0))</f>
        <v>0</v>
      </c>
      <c r="S153" s="190">
        <f t="array" ref="S153">SUM(IF(('Estimated Waste'!$B$6:$B$205=$B$140)*('Estimated Waste'!$C$6:$C$205=$B153)*('Estimated Waste'!$D$6:$D$205=$B$44),'Estimated Waste'!N$6:N$205,0))-SUM(IF(('Estimated Waste'!$B$6:$B$205=$B$140)*('Estimated Waste'!$C$6:$C$205=$B153)*('Estimated Waste'!$D$6:$D$205=$B$44),'Estimated Waste'!T$6:T$205,0))</f>
        <v>0</v>
      </c>
      <c r="X153" s="100">
        <f t="shared" si="32"/>
        <v>0</v>
      </c>
      <c r="Y153" s="99">
        <f t="shared" si="33"/>
        <v>0</v>
      </c>
      <c r="Z153" s="100">
        <f t="shared" si="34"/>
        <v>0</v>
      </c>
      <c r="AA153" s="99">
        <f t="shared" si="35"/>
        <v>0</v>
      </c>
      <c r="AB153" s="100">
        <f t="shared" si="36"/>
        <v>0</v>
      </c>
      <c r="AC153" s="99">
        <f t="shared" si="37"/>
        <v>0</v>
      </c>
      <c r="AE153" s="252">
        <f t="array" ref="AE153">SUM(IF(('Actual Waste'!$C$7:$C$206=$B$140)*('Actual Waste'!$D$7:$D$206=$B153),'Actual Waste'!U$7:U$206,0))</f>
        <v>0</v>
      </c>
      <c r="AF153" s="252">
        <f t="array" ref="AF153">SUM(IF(('Actual Waste'!$C$7:$C$206=$B$140)*('Actual Waste'!$D$7:$D$206=$B153),'Actual Waste'!V$7:V$206,0))</f>
        <v>0</v>
      </c>
      <c r="AG153" s="99"/>
      <c r="AH153" s="252">
        <f t="array" ref="AH153">SUM(IF(('Actual Waste'!$C$7:$C$206=$B$140)*('Actual Waste'!$D$7:$D$206=$B153)*('Actual Waste'!$G$7:$G$206=$B$42),'Actual Waste'!U$7:U$206,0))</f>
        <v>0</v>
      </c>
      <c r="AI153" s="252">
        <f t="array" ref="AI153">SUM(IF(('Actual Waste'!$C$7:$C$206=$B$140)*('Actual Waste'!$D$7:$D$206=$B153)*('Actual Waste'!$G$7:$G$206=$B$42),'Actual Waste'!V$7:V$206,0))</f>
        <v>0</v>
      </c>
      <c r="AJ153" s="252">
        <f t="array" ref="AJ153">SUM(IF(('Actual Waste'!$C$7:$C$206=$B$140)*('Actual Waste'!$D$7:$D$206=$B153)*('Actual Waste'!$G$7:$G$206=$B$43),'Actual Waste'!U$7:U$206,0))</f>
        <v>0</v>
      </c>
      <c r="AK153" s="252">
        <f t="array" ref="AK153">SUM(IF(('Actual Waste'!$C$7:$C$206=$B$140)*('Actual Waste'!$D$7:$D$206=$B153)*('Actual Waste'!$G$7:$G$206=$B$43),'Actual Waste'!V$7:V$206,0))</f>
        <v>0</v>
      </c>
      <c r="AM153" s="252">
        <f t="array" ref="AM153">SUM(IF(('Actual Waste'!$C$7:$C$206=$B$140)*('Actual Waste'!$D$7:$D$206=$B153)*('Actual Waste'!$G$7:$G$206=$B$45),'Actual Waste'!U$7:U$206,0))+SUM(IF(('Actual Waste'!$C$7:$C$206=$B$140)*('Actual Waste'!$D$7:$D$206=$B153)*('Actual Waste'!$G$7:$G$206=$B$44),'Actual Waste'!W$7:W$206,0))</f>
        <v>0</v>
      </c>
      <c r="AN153" s="252">
        <f t="array" ref="AN153">SUM(IF(('Actual Waste'!$C$7:$C$206=$B$140)*('Actual Waste'!$D$7:$D$206=$B153)*('Actual Waste'!$G$7:$G$206=$B$45),'Actual Waste'!V$7:V$206,0))+SUM(IF(('Actual Waste'!$C$7:$C$206=$B$140)*('Actual Waste'!$D$7:$D$206=$B153)*('Actual Waste'!$G$7:$G$206=$B$44),'Actual Waste'!X$7:X$206,0))</f>
        <v>0</v>
      </c>
      <c r="AO153" s="252">
        <f t="array" ref="AO153">SUM(IF(('Actual Waste'!$C$7:$C$206=$B$140)*('Actual Waste'!$D$7:$D$206=$B153)*('Actual Waste'!$G$7:$G$206=$B$44),'Actual Waste'!U$7:U$206,0))-SUM(IF(('Actual Waste'!$C$7:$C$206=$B$140)*('Actual Waste'!$D$7:$D$206=$B153)*('Actual Waste'!$G$7:$G$206=$B$44),'Actual Waste'!W$7:W$206,0))</f>
        <v>0</v>
      </c>
      <c r="AP153" s="252">
        <f t="array" ref="AP153">SUM(IF(('Actual Waste'!$C$7:$C$206=$B$140)*('Actual Waste'!$D$7:$D$206=$B153)*('Actual Waste'!$G$7:$G$206=$B$44),'Actual Waste'!V$7:V$206,0))-SUM(IF(('Actual Waste'!$C$7:$C$206=$B$140)*('Actual Waste'!$D$7:$D$206=$B153)*('Actual Waste'!$G$7:$G$206=$B$44),'Actual Waste'!X$7:X$206,0))</f>
        <v>0</v>
      </c>
      <c r="AR153" s="100"/>
      <c r="AS153" s="99"/>
      <c r="AT153" s="100"/>
      <c r="AU153" s="99"/>
      <c r="AV153" s="100"/>
      <c r="AW153" s="99"/>
    </row>
    <row r="154" spans="2:49" x14ac:dyDescent="0.35">
      <c r="B154" s="31" t="str">
        <f t="shared" si="31"/>
        <v>Copper (17 04 01)</v>
      </c>
      <c r="C154" s="35"/>
      <c r="D154" s="35"/>
      <c r="E154" s="32">
        <f t="array" ref="E154">SUM(IF(('Estimated Waste'!$B$6:$B$205=$B$140)*('Estimated Waste'!$C$6:$C$205=$B154),'Estimated Waste'!M$6:M$205,0))</f>
        <v>0</v>
      </c>
      <c r="F154" s="219">
        <f t="array" ref="F154">SUM(IF(('Estimated Waste'!$B$6:$B$205=$B$140)*('Estimated Waste'!$C$6:$C$205=$B154),'Estimated Waste'!N$6:N$205,0))</f>
        <v>0</v>
      </c>
      <c r="G154" s="35"/>
      <c r="H154" s="256">
        <f t="shared" si="38"/>
        <v>0</v>
      </c>
      <c r="I154" s="249">
        <f t="shared" si="39"/>
        <v>0</v>
      </c>
      <c r="J154" s="99"/>
      <c r="K154" s="18">
        <f t="array" ref="K154">SUM(IF(('Estimated Waste'!$B$6:$B$205=$B$140)*('Estimated Waste'!$C$6:$C$205=$B154)*('Estimated Waste'!$D$6:$D$205=$B$42),'Estimated Waste'!M$6:M$205,0))</f>
        <v>0</v>
      </c>
      <c r="L154" s="18">
        <f t="array" ref="L154">SUM(IF(('Estimated Waste'!$B$6:$B$205=$B$140)*('Estimated Waste'!$C$6:$C$205=$B154)*('Estimated Waste'!$D$6:$D$205=$B$42),'Estimated Waste'!N$6:N$205,0))</f>
        <v>0</v>
      </c>
      <c r="M154" s="18">
        <f t="array" ref="M154">SUM(IF(('Estimated Waste'!$B$6:$B$205=$B$140)*('Estimated Waste'!$C$6:$C$205=$B154)*('Estimated Waste'!$D$6:$D$205=$B$43),'Estimated Waste'!M$6:M$205,0))</f>
        <v>0</v>
      </c>
      <c r="N154" s="18">
        <f t="array" ref="N154">SUM(IF(('Estimated Waste'!$B$6:$B$205=$B$140)*('Estimated Waste'!$C$6:$C$205=$B154)*('Estimated Waste'!$D$6:$D$205=$B$43),'Estimated Waste'!N$6:N$205,0))</f>
        <v>0</v>
      </c>
      <c r="O154" s="250"/>
      <c r="P154" s="251">
        <f t="array" ref="P154">SUM(IF(('Estimated Waste'!$B$6:$B$205=$B$140)*('Estimated Waste'!$C$6:$C$205=$B154)*('Estimated Waste'!$D$6:$D$205=$B$45),'Estimated Waste'!M$6:M$205,0))+SUM(IF(('Estimated Waste'!$B$6:$B$205=$B$140)*('Estimated Waste'!$C$6:$C$205=$B154)*('Estimated Waste'!$D$6:$D$205=$B$44),'Estimated Waste'!S$6:S$205,0))</f>
        <v>0</v>
      </c>
      <c r="Q154" s="251">
        <f t="array" ref="Q154">SUM(IF(('Estimated Waste'!$B$6:$B$205=$B$140)*('Estimated Waste'!$C$6:$C$205=$B154)*('Estimated Waste'!$D$6:$D$205=$B$45),'Estimated Waste'!N$6:N$205,0))+SUM(IF(('Estimated Waste'!$B$6:$B$205=$B$140)*('Estimated Waste'!$C$6:$C$205=$B154)*('Estimated Waste'!$D$6:$D$205=$B$44),'Estimated Waste'!T$6:T$205,0))</f>
        <v>0</v>
      </c>
      <c r="R154" s="190">
        <f t="array" ref="R154">SUM(IF(('Estimated Waste'!$B$6:$B$205=$B$140)*('Estimated Waste'!$C$6:$C$205=$B154)*('Estimated Waste'!$D$6:$D$205=$B$44),'Estimated Waste'!M$6:M$205,0))-SUM(IF(('Estimated Waste'!$B$6:$B$205=$B$140)*('Estimated Waste'!$C$6:$C$205=$B154)*('Estimated Waste'!$D$6:$D$205=$B$44),'Estimated Waste'!S$6:S$205,0))</f>
        <v>0</v>
      </c>
      <c r="S154" s="190">
        <f t="array" ref="S154">SUM(IF(('Estimated Waste'!$B$6:$B$205=$B$140)*('Estimated Waste'!$C$6:$C$205=$B154)*('Estimated Waste'!$D$6:$D$205=$B$44),'Estimated Waste'!N$6:N$205,0))-SUM(IF(('Estimated Waste'!$B$6:$B$205=$B$140)*('Estimated Waste'!$C$6:$C$205=$B154)*('Estimated Waste'!$D$6:$D$205=$B$44),'Estimated Waste'!T$6:T$205,0))</f>
        <v>0</v>
      </c>
      <c r="X154" s="100">
        <f t="shared" si="32"/>
        <v>0</v>
      </c>
      <c r="Y154" s="99">
        <f t="shared" si="33"/>
        <v>0</v>
      </c>
      <c r="Z154" s="100">
        <f t="shared" si="34"/>
        <v>0</v>
      </c>
      <c r="AA154" s="99">
        <f t="shared" si="35"/>
        <v>0</v>
      </c>
      <c r="AB154" s="100">
        <f t="shared" si="36"/>
        <v>0</v>
      </c>
      <c r="AC154" s="99">
        <f t="shared" si="37"/>
        <v>0</v>
      </c>
      <c r="AE154" s="252">
        <f t="array" ref="AE154">SUM(IF(('Actual Waste'!$C$7:$C$206=$B$140)*('Actual Waste'!$D$7:$D$206=$B154),'Actual Waste'!U$7:U$206,0))</f>
        <v>0</v>
      </c>
      <c r="AF154" s="252">
        <f t="array" ref="AF154">SUM(IF(('Actual Waste'!$C$7:$C$206=$B$140)*('Actual Waste'!$D$7:$D$206=$B154),'Actual Waste'!V$7:V$206,0))</f>
        <v>0</v>
      </c>
      <c r="AG154" s="99"/>
      <c r="AH154" s="252">
        <f t="array" ref="AH154">SUM(IF(('Actual Waste'!$C$7:$C$206=$B$140)*('Actual Waste'!$D$7:$D$206=$B154)*('Actual Waste'!$G$7:$G$206=$B$42),'Actual Waste'!U$7:U$206,0))</f>
        <v>0</v>
      </c>
      <c r="AI154" s="252">
        <f t="array" ref="AI154">SUM(IF(('Actual Waste'!$C$7:$C$206=$B$140)*('Actual Waste'!$D$7:$D$206=$B154)*('Actual Waste'!$G$7:$G$206=$B$42),'Actual Waste'!V$7:V$206,0))</f>
        <v>0</v>
      </c>
      <c r="AJ154" s="252">
        <f t="array" ref="AJ154">SUM(IF(('Actual Waste'!$C$7:$C$206=$B$140)*('Actual Waste'!$D$7:$D$206=$B154)*('Actual Waste'!$G$7:$G$206=$B$43),'Actual Waste'!U$7:U$206,0))</f>
        <v>0</v>
      </c>
      <c r="AK154" s="252">
        <f t="array" ref="AK154">SUM(IF(('Actual Waste'!$C$7:$C$206=$B$140)*('Actual Waste'!$D$7:$D$206=$B154)*('Actual Waste'!$G$7:$G$206=$B$43),'Actual Waste'!V$7:V$206,0))</f>
        <v>0</v>
      </c>
      <c r="AM154" s="252">
        <f t="array" ref="AM154">SUM(IF(('Actual Waste'!$C$7:$C$206=$B$140)*('Actual Waste'!$D$7:$D$206=$B154)*('Actual Waste'!$G$7:$G$206=$B$45),'Actual Waste'!U$7:U$206,0))+SUM(IF(('Actual Waste'!$C$7:$C$206=$B$140)*('Actual Waste'!$D$7:$D$206=$B154)*('Actual Waste'!$G$7:$G$206=$B$44),'Actual Waste'!W$7:W$206,0))</f>
        <v>0</v>
      </c>
      <c r="AN154" s="252">
        <f t="array" ref="AN154">SUM(IF(('Actual Waste'!$C$7:$C$206=$B$140)*('Actual Waste'!$D$7:$D$206=$B154)*('Actual Waste'!$G$7:$G$206=$B$45),'Actual Waste'!V$7:V$206,0))+SUM(IF(('Actual Waste'!$C$7:$C$206=$B$140)*('Actual Waste'!$D$7:$D$206=$B154)*('Actual Waste'!$G$7:$G$206=$B$44),'Actual Waste'!X$7:X$206,0))</f>
        <v>0</v>
      </c>
      <c r="AO154" s="252">
        <f t="array" ref="AO154">SUM(IF(('Actual Waste'!$C$7:$C$206=$B$140)*('Actual Waste'!$D$7:$D$206=$B154)*('Actual Waste'!$G$7:$G$206=$B$44),'Actual Waste'!U$7:U$206,0))-SUM(IF(('Actual Waste'!$C$7:$C$206=$B$140)*('Actual Waste'!$D$7:$D$206=$B154)*('Actual Waste'!$G$7:$G$206=$B$44),'Actual Waste'!W$7:W$206,0))</f>
        <v>0</v>
      </c>
      <c r="AP154" s="252">
        <f t="array" ref="AP154">SUM(IF(('Actual Waste'!$C$7:$C$206=$B$140)*('Actual Waste'!$D$7:$D$206=$B154)*('Actual Waste'!$G$7:$G$206=$B$44),'Actual Waste'!V$7:V$206,0))-SUM(IF(('Actual Waste'!$C$7:$C$206=$B$140)*('Actual Waste'!$D$7:$D$206=$B154)*('Actual Waste'!$G$7:$G$206=$B$44),'Actual Waste'!X$7:X$206,0))</f>
        <v>0</v>
      </c>
      <c r="AR154" s="100"/>
      <c r="AS154" s="99"/>
      <c r="AT154" s="100"/>
      <c r="AU154" s="99"/>
      <c r="AV154" s="100"/>
      <c r="AW154" s="99"/>
    </row>
    <row r="155" spans="2:49" x14ac:dyDescent="0.35">
      <c r="B155" s="31" t="str">
        <f t="shared" si="31"/>
        <v>Electronic equipment (20 01 35*)</v>
      </c>
      <c r="C155" s="35"/>
      <c r="D155" s="35"/>
      <c r="E155" s="32">
        <f t="array" ref="E155">SUM(IF(('Estimated Waste'!$B$6:$B$205=$B$140)*('Estimated Waste'!$C$6:$C$205=$B155),'Estimated Waste'!M$6:M$205,0))</f>
        <v>0</v>
      </c>
      <c r="F155" s="219">
        <f t="array" ref="F155">SUM(IF(('Estimated Waste'!$B$6:$B$205=$B$140)*('Estimated Waste'!$C$6:$C$205=$B155),'Estimated Waste'!N$6:N$205,0))</f>
        <v>0</v>
      </c>
      <c r="G155" s="35"/>
      <c r="H155" s="256">
        <f t="shared" si="38"/>
        <v>0</v>
      </c>
      <c r="I155" s="249">
        <f t="shared" si="39"/>
        <v>0</v>
      </c>
      <c r="J155" s="99"/>
      <c r="K155" s="18">
        <f t="array" ref="K155">SUM(IF(('Estimated Waste'!$B$6:$B$205=$B$140)*('Estimated Waste'!$C$6:$C$205=$B155)*('Estimated Waste'!$D$6:$D$205=$B$42),'Estimated Waste'!M$6:M$205,0))</f>
        <v>0</v>
      </c>
      <c r="L155" s="18">
        <f t="array" ref="L155">SUM(IF(('Estimated Waste'!$B$6:$B$205=$B$140)*('Estimated Waste'!$C$6:$C$205=$B155)*('Estimated Waste'!$D$6:$D$205=$B$42),'Estimated Waste'!N$6:N$205,0))</f>
        <v>0</v>
      </c>
      <c r="M155" s="18">
        <f t="array" ref="M155">SUM(IF(('Estimated Waste'!$B$6:$B$205=$B$140)*('Estimated Waste'!$C$6:$C$205=$B155)*('Estimated Waste'!$D$6:$D$205=$B$43),'Estimated Waste'!M$6:M$205,0))</f>
        <v>0</v>
      </c>
      <c r="N155" s="18">
        <f t="array" ref="N155">SUM(IF(('Estimated Waste'!$B$6:$B$205=$B$140)*('Estimated Waste'!$C$6:$C$205=$B155)*('Estimated Waste'!$D$6:$D$205=$B$43),'Estimated Waste'!N$6:N$205,0))</f>
        <v>0</v>
      </c>
      <c r="O155" s="250"/>
      <c r="P155" s="251">
        <f t="array" ref="P155">SUM(IF(('Estimated Waste'!$B$6:$B$205=$B$140)*('Estimated Waste'!$C$6:$C$205=$B155)*('Estimated Waste'!$D$6:$D$205=$B$45),'Estimated Waste'!M$6:M$205,0))+SUM(IF(('Estimated Waste'!$B$6:$B$205=$B$140)*('Estimated Waste'!$C$6:$C$205=$B155)*('Estimated Waste'!$D$6:$D$205=$B$44),'Estimated Waste'!S$6:S$205,0))</f>
        <v>0</v>
      </c>
      <c r="Q155" s="251">
        <f t="array" ref="Q155">SUM(IF(('Estimated Waste'!$B$6:$B$205=$B$140)*('Estimated Waste'!$C$6:$C$205=$B155)*('Estimated Waste'!$D$6:$D$205=$B$45),'Estimated Waste'!N$6:N$205,0))+SUM(IF(('Estimated Waste'!$B$6:$B$205=$B$140)*('Estimated Waste'!$C$6:$C$205=$B155)*('Estimated Waste'!$D$6:$D$205=$B$44),'Estimated Waste'!T$6:T$205,0))</f>
        <v>0</v>
      </c>
      <c r="R155" s="190">
        <f t="array" ref="R155">SUM(IF(('Estimated Waste'!$B$6:$B$205=$B$140)*('Estimated Waste'!$C$6:$C$205=$B155)*('Estimated Waste'!$D$6:$D$205=$B$44),'Estimated Waste'!M$6:M$205,0))-SUM(IF(('Estimated Waste'!$B$6:$B$205=$B$140)*('Estimated Waste'!$C$6:$C$205=$B155)*('Estimated Waste'!$D$6:$D$205=$B$44),'Estimated Waste'!S$6:S$205,0))</f>
        <v>0</v>
      </c>
      <c r="S155" s="190">
        <f t="array" ref="S155">SUM(IF(('Estimated Waste'!$B$6:$B$205=$B$140)*('Estimated Waste'!$C$6:$C$205=$B155)*('Estimated Waste'!$D$6:$D$205=$B$44),'Estimated Waste'!N$6:N$205,0))-SUM(IF(('Estimated Waste'!$B$6:$B$205=$B$140)*('Estimated Waste'!$C$6:$C$205=$B155)*('Estimated Waste'!$D$6:$D$205=$B$44),'Estimated Waste'!T$6:T$205,0))</f>
        <v>0</v>
      </c>
      <c r="X155" s="100">
        <f t="shared" si="32"/>
        <v>0</v>
      </c>
      <c r="Y155" s="99">
        <f t="shared" si="33"/>
        <v>0</v>
      </c>
      <c r="Z155" s="100">
        <f t="shared" si="34"/>
        <v>0</v>
      </c>
      <c r="AA155" s="99">
        <f t="shared" si="35"/>
        <v>0</v>
      </c>
      <c r="AB155" s="100">
        <f t="shared" si="36"/>
        <v>0</v>
      </c>
      <c r="AC155" s="99">
        <f t="shared" si="37"/>
        <v>0</v>
      </c>
      <c r="AE155" s="252">
        <f t="array" ref="AE155">SUM(IF(('Actual Waste'!$C$7:$C$206=$B$140)*('Actual Waste'!$D$7:$D$206=$B155),'Actual Waste'!U$7:U$206,0))</f>
        <v>0</v>
      </c>
      <c r="AF155" s="252">
        <f t="array" ref="AF155">SUM(IF(('Actual Waste'!$C$7:$C$206=$B$140)*('Actual Waste'!$D$7:$D$206=$B155),'Actual Waste'!V$7:V$206,0))</f>
        <v>0</v>
      </c>
      <c r="AG155" s="99"/>
      <c r="AH155" s="252">
        <f t="array" ref="AH155">SUM(IF(('Actual Waste'!$C$7:$C$206=$B$140)*('Actual Waste'!$D$7:$D$206=$B155)*('Actual Waste'!$G$7:$G$206=$B$42),'Actual Waste'!U$7:U$206,0))</f>
        <v>0</v>
      </c>
      <c r="AI155" s="252">
        <f t="array" ref="AI155">SUM(IF(('Actual Waste'!$C$7:$C$206=$B$140)*('Actual Waste'!$D$7:$D$206=$B155)*('Actual Waste'!$G$7:$G$206=$B$42),'Actual Waste'!V$7:V$206,0))</f>
        <v>0</v>
      </c>
      <c r="AJ155" s="252">
        <f t="array" ref="AJ155">SUM(IF(('Actual Waste'!$C$7:$C$206=$B$140)*('Actual Waste'!$D$7:$D$206=$B155)*('Actual Waste'!$G$7:$G$206=$B$43),'Actual Waste'!U$7:U$206,0))</f>
        <v>0</v>
      </c>
      <c r="AK155" s="252">
        <f t="array" ref="AK155">SUM(IF(('Actual Waste'!$C$7:$C$206=$B$140)*('Actual Waste'!$D$7:$D$206=$B155)*('Actual Waste'!$G$7:$G$206=$B$43),'Actual Waste'!V$7:V$206,0))</f>
        <v>0</v>
      </c>
      <c r="AM155" s="252">
        <f t="array" ref="AM155">SUM(IF(('Actual Waste'!$C$7:$C$206=$B$140)*('Actual Waste'!$D$7:$D$206=$B155)*('Actual Waste'!$G$7:$G$206=$B$45),'Actual Waste'!U$7:U$206,0))+SUM(IF(('Actual Waste'!$C$7:$C$206=$B$140)*('Actual Waste'!$D$7:$D$206=$B155)*('Actual Waste'!$G$7:$G$206=$B$44),'Actual Waste'!W$7:W$206,0))</f>
        <v>0</v>
      </c>
      <c r="AN155" s="252">
        <f t="array" ref="AN155">SUM(IF(('Actual Waste'!$C$7:$C$206=$B$140)*('Actual Waste'!$D$7:$D$206=$B155)*('Actual Waste'!$G$7:$G$206=$B$45),'Actual Waste'!V$7:V$206,0))+SUM(IF(('Actual Waste'!$C$7:$C$206=$B$140)*('Actual Waste'!$D$7:$D$206=$B155)*('Actual Waste'!$G$7:$G$206=$B$44),'Actual Waste'!X$7:X$206,0))</f>
        <v>0</v>
      </c>
      <c r="AO155" s="252">
        <f t="array" ref="AO155">SUM(IF(('Actual Waste'!$C$7:$C$206=$B$140)*('Actual Waste'!$D$7:$D$206=$B155)*('Actual Waste'!$G$7:$G$206=$B$44),'Actual Waste'!U$7:U$206,0))-SUM(IF(('Actual Waste'!$C$7:$C$206=$B$140)*('Actual Waste'!$D$7:$D$206=$B155)*('Actual Waste'!$G$7:$G$206=$B$44),'Actual Waste'!W$7:W$206,0))</f>
        <v>0</v>
      </c>
      <c r="AP155" s="252">
        <f t="array" ref="AP155">SUM(IF(('Actual Waste'!$C$7:$C$206=$B$140)*('Actual Waste'!$D$7:$D$206=$B155)*('Actual Waste'!$G$7:$G$206=$B$44),'Actual Waste'!V$7:V$206,0))-SUM(IF(('Actual Waste'!$C$7:$C$206=$B$140)*('Actual Waste'!$D$7:$D$206=$B155)*('Actual Waste'!$G$7:$G$206=$B$44),'Actual Waste'!X$7:X$206,0))</f>
        <v>0</v>
      </c>
      <c r="AR155" s="100"/>
      <c r="AS155" s="99"/>
      <c r="AT155" s="100"/>
      <c r="AU155" s="99"/>
      <c r="AV155" s="100"/>
      <c r="AW155" s="99"/>
    </row>
    <row r="156" spans="2:49" x14ac:dyDescent="0.35">
      <c r="B156" s="31" t="str">
        <f t="shared" si="31"/>
        <v>Floor tiles (wood) (03 01 05)</v>
      </c>
      <c r="C156" s="35"/>
      <c r="D156" s="35"/>
      <c r="E156" s="32">
        <f t="array" ref="E156">SUM(IF(('Estimated Waste'!$B$6:$B$205=$B$140)*('Estimated Waste'!$C$6:$C$205=$B156),'Estimated Waste'!M$6:M$205,0))</f>
        <v>0</v>
      </c>
      <c r="F156" s="219">
        <f t="array" ref="F156">SUM(IF(('Estimated Waste'!$B$6:$B$205=$B$140)*('Estimated Waste'!$C$6:$C$205=$B156),'Estimated Waste'!N$6:N$205,0))</f>
        <v>0</v>
      </c>
      <c r="G156" s="35"/>
      <c r="H156" s="256">
        <f t="shared" si="38"/>
        <v>0</v>
      </c>
      <c r="I156" s="249">
        <f t="shared" si="39"/>
        <v>0</v>
      </c>
      <c r="J156" s="99"/>
      <c r="K156" s="18">
        <f t="array" ref="K156">SUM(IF(('Estimated Waste'!$B$6:$B$205=$B$140)*('Estimated Waste'!$C$6:$C$205=$B156)*('Estimated Waste'!$D$6:$D$205=$B$42),'Estimated Waste'!M$6:M$205,0))</f>
        <v>0</v>
      </c>
      <c r="L156" s="18">
        <f t="array" ref="L156">SUM(IF(('Estimated Waste'!$B$6:$B$205=$B$140)*('Estimated Waste'!$C$6:$C$205=$B156)*('Estimated Waste'!$D$6:$D$205=$B$42),'Estimated Waste'!N$6:N$205,0))</f>
        <v>0</v>
      </c>
      <c r="M156" s="18">
        <f t="array" ref="M156">SUM(IF(('Estimated Waste'!$B$6:$B$205=$B$140)*('Estimated Waste'!$C$6:$C$205=$B156)*('Estimated Waste'!$D$6:$D$205=$B$43),'Estimated Waste'!M$6:M$205,0))</f>
        <v>0</v>
      </c>
      <c r="N156" s="18">
        <f t="array" ref="N156">SUM(IF(('Estimated Waste'!$B$6:$B$205=$B$140)*('Estimated Waste'!$C$6:$C$205=$B156)*('Estimated Waste'!$D$6:$D$205=$B$43),'Estimated Waste'!N$6:N$205,0))</f>
        <v>0</v>
      </c>
      <c r="O156" s="250"/>
      <c r="P156" s="251">
        <f t="array" ref="P156">SUM(IF(('Estimated Waste'!$B$6:$B$205=$B$140)*('Estimated Waste'!$C$6:$C$205=$B156)*('Estimated Waste'!$D$6:$D$205=$B$45),'Estimated Waste'!M$6:M$205,0))+SUM(IF(('Estimated Waste'!$B$6:$B$205=$B$140)*('Estimated Waste'!$C$6:$C$205=$B156)*('Estimated Waste'!$D$6:$D$205=$B$44),'Estimated Waste'!S$6:S$205,0))</f>
        <v>0</v>
      </c>
      <c r="Q156" s="251">
        <f t="array" ref="Q156">SUM(IF(('Estimated Waste'!$B$6:$B$205=$B$140)*('Estimated Waste'!$C$6:$C$205=$B156)*('Estimated Waste'!$D$6:$D$205=$B$45),'Estimated Waste'!N$6:N$205,0))+SUM(IF(('Estimated Waste'!$B$6:$B$205=$B$140)*('Estimated Waste'!$C$6:$C$205=$B156)*('Estimated Waste'!$D$6:$D$205=$B$44),'Estimated Waste'!T$6:T$205,0))</f>
        <v>0</v>
      </c>
      <c r="R156" s="190">
        <f t="array" ref="R156">SUM(IF(('Estimated Waste'!$B$6:$B$205=$B$140)*('Estimated Waste'!$C$6:$C$205=$B156)*('Estimated Waste'!$D$6:$D$205=$B$44),'Estimated Waste'!M$6:M$205,0))-SUM(IF(('Estimated Waste'!$B$6:$B$205=$B$140)*('Estimated Waste'!$C$6:$C$205=$B156)*('Estimated Waste'!$D$6:$D$205=$B$44),'Estimated Waste'!S$6:S$205,0))</f>
        <v>0</v>
      </c>
      <c r="S156" s="190">
        <f t="array" ref="S156">SUM(IF(('Estimated Waste'!$B$6:$B$205=$B$140)*('Estimated Waste'!$C$6:$C$205=$B156)*('Estimated Waste'!$D$6:$D$205=$B$44),'Estimated Waste'!N$6:N$205,0))-SUM(IF(('Estimated Waste'!$B$6:$B$205=$B$140)*('Estimated Waste'!$C$6:$C$205=$B156)*('Estimated Waste'!$D$6:$D$205=$B$44),'Estimated Waste'!T$6:T$205,0))</f>
        <v>0</v>
      </c>
      <c r="X156" s="100">
        <f t="shared" si="32"/>
        <v>0</v>
      </c>
      <c r="Y156" s="99">
        <f t="shared" si="33"/>
        <v>0</v>
      </c>
      <c r="Z156" s="100">
        <f t="shared" si="34"/>
        <v>0</v>
      </c>
      <c r="AA156" s="99">
        <f t="shared" si="35"/>
        <v>0</v>
      </c>
      <c r="AB156" s="100">
        <f t="shared" si="36"/>
        <v>0</v>
      </c>
      <c r="AC156" s="99">
        <f t="shared" si="37"/>
        <v>0</v>
      </c>
      <c r="AE156" s="252">
        <f t="array" ref="AE156">SUM(IF(('Actual Waste'!$C$7:$C$206=$B$140)*('Actual Waste'!$D$7:$D$206=$B156),'Actual Waste'!U$7:U$206,0))</f>
        <v>0</v>
      </c>
      <c r="AF156" s="252">
        <f t="array" ref="AF156">SUM(IF(('Actual Waste'!$C$7:$C$206=$B$140)*('Actual Waste'!$D$7:$D$206=$B156),'Actual Waste'!V$7:V$206,0))</f>
        <v>0</v>
      </c>
      <c r="AG156" s="99"/>
      <c r="AH156" s="252">
        <f t="array" ref="AH156">SUM(IF(('Actual Waste'!$C$7:$C$206=$B$140)*('Actual Waste'!$D$7:$D$206=$B156)*('Actual Waste'!$G$7:$G$206=$B$42),'Actual Waste'!U$7:U$206,0))</f>
        <v>0</v>
      </c>
      <c r="AI156" s="252">
        <f t="array" ref="AI156">SUM(IF(('Actual Waste'!$C$7:$C$206=$B$140)*('Actual Waste'!$D$7:$D$206=$B156)*('Actual Waste'!$G$7:$G$206=$B$42),'Actual Waste'!V$7:V$206,0))</f>
        <v>0</v>
      </c>
      <c r="AJ156" s="252">
        <f t="array" ref="AJ156">SUM(IF(('Actual Waste'!$C$7:$C$206=$B$140)*('Actual Waste'!$D$7:$D$206=$B156)*('Actual Waste'!$G$7:$G$206=$B$43),'Actual Waste'!U$7:U$206,0))</f>
        <v>0</v>
      </c>
      <c r="AK156" s="252">
        <f t="array" ref="AK156">SUM(IF(('Actual Waste'!$C$7:$C$206=$B$140)*('Actual Waste'!$D$7:$D$206=$B156)*('Actual Waste'!$G$7:$G$206=$B$43),'Actual Waste'!V$7:V$206,0))</f>
        <v>0</v>
      </c>
      <c r="AM156" s="252">
        <f t="array" ref="AM156">SUM(IF(('Actual Waste'!$C$7:$C$206=$B$140)*('Actual Waste'!$D$7:$D$206=$B156)*('Actual Waste'!$G$7:$G$206=$B$45),'Actual Waste'!U$7:U$206,0))+SUM(IF(('Actual Waste'!$C$7:$C$206=$B$140)*('Actual Waste'!$D$7:$D$206=$B156)*('Actual Waste'!$G$7:$G$206=$B$44),'Actual Waste'!W$7:W$206,0))</f>
        <v>0</v>
      </c>
      <c r="AN156" s="252">
        <f t="array" ref="AN156">SUM(IF(('Actual Waste'!$C$7:$C$206=$B$140)*('Actual Waste'!$D$7:$D$206=$B156)*('Actual Waste'!$G$7:$G$206=$B$45),'Actual Waste'!V$7:V$206,0))+SUM(IF(('Actual Waste'!$C$7:$C$206=$B$140)*('Actual Waste'!$D$7:$D$206=$B156)*('Actual Waste'!$G$7:$G$206=$B$44),'Actual Waste'!X$7:X$206,0))</f>
        <v>0</v>
      </c>
      <c r="AO156" s="252">
        <f t="array" ref="AO156">SUM(IF(('Actual Waste'!$C$7:$C$206=$B$140)*('Actual Waste'!$D$7:$D$206=$B156)*('Actual Waste'!$G$7:$G$206=$B$44),'Actual Waste'!U$7:U$206,0))-SUM(IF(('Actual Waste'!$C$7:$C$206=$B$140)*('Actual Waste'!$D$7:$D$206=$B156)*('Actual Waste'!$G$7:$G$206=$B$44),'Actual Waste'!W$7:W$206,0))</f>
        <v>0</v>
      </c>
      <c r="AP156" s="252">
        <f t="array" ref="AP156">SUM(IF(('Actual Waste'!$C$7:$C$206=$B$140)*('Actual Waste'!$D$7:$D$206=$B156)*('Actual Waste'!$G$7:$G$206=$B$44),'Actual Waste'!V$7:V$206,0))-SUM(IF(('Actual Waste'!$C$7:$C$206=$B$140)*('Actual Waste'!$D$7:$D$206=$B156)*('Actual Waste'!$G$7:$G$206=$B$44),'Actual Waste'!X$7:X$206,0))</f>
        <v>0</v>
      </c>
      <c r="AR156" s="100"/>
      <c r="AS156" s="99"/>
      <c r="AT156" s="100"/>
      <c r="AU156" s="99"/>
      <c r="AV156" s="100"/>
      <c r="AW156" s="99"/>
    </row>
    <row r="157" spans="2:49" x14ac:dyDescent="0.35">
      <c r="B157" s="31" t="str">
        <f t="shared" si="31"/>
        <v>Fluorescent tubes / mercury waste (20 01 21)</v>
      </c>
      <c r="C157" s="35"/>
      <c r="D157" s="35"/>
      <c r="E157" s="32">
        <f t="array" ref="E157">SUM(IF(('Estimated Waste'!$B$6:$B$205=$B$140)*('Estimated Waste'!$C$6:$C$205=$B157),'Estimated Waste'!M$6:M$205,0))</f>
        <v>0</v>
      </c>
      <c r="F157" s="219">
        <f t="array" ref="F157">SUM(IF(('Estimated Waste'!$B$6:$B$205=$B$140)*('Estimated Waste'!$C$6:$C$205=$B157),'Estimated Waste'!N$6:N$205,0))</f>
        <v>0</v>
      </c>
      <c r="G157" s="35"/>
      <c r="H157" s="256">
        <f t="shared" si="38"/>
        <v>0</v>
      </c>
      <c r="I157" s="249">
        <f t="shared" si="39"/>
        <v>0</v>
      </c>
      <c r="J157" s="99"/>
      <c r="K157" s="18">
        <f t="array" ref="K157">SUM(IF(('Estimated Waste'!$B$6:$B$205=$B$140)*('Estimated Waste'!$C$6:$C$205=$B157)*('Estimated Waste'!$D$6:$D$205=$B$42),'Estimated Waste'!M$6:M$205,0))</f>
        <v>0</v>
      </c>
      <c r="L157" s="18">
        <f t="array" ref="L157">SUM(IF(('Estimated Waste'!$B$6:$B$205=$B$140)*('Estimated Waste'!$C$6:$C$205=$B157)*('Estimated Waste'!$D$6:$D$205=$B$42),'Estimated Waste'!N$6:N$205,0))</f>
        <v>0</v>
      </c>
      <c r="M157" s="18">
        <f t="array" ref="M157">SUM(IF(('Estimated Waste'!$B$6:$B$205=$B$140)*('Estimated Waste'!$C$6:$C$205=$B157)*('Estimated Waste'!$D$6:$D$205=$B$43),'Estimated Waste'!M$6:M$205,0))</f>
        <v>0</v>
      </c>
      <c r="N157" s="18">
        <f t="array" ref="N157">SUM(IF(('Estimated Waste'!$B$6:$B$205=$B$140)*('Estimated Waste'!$C$6:$C$205=$B157)*('Estimated Waste'!$D$6:$D$205=$B$43),'Estimated Waste'!N$6:N$205,0))</f>
        <v>0</v>
      </c>
      <c r="O157" s="250"/>
      <c r="P157" s="251">
        <f t="array" ref="P157">SUM(IF(('Estimated Waste'!$B$6:$B$205=$B$140)*('Estimated Waste'!$C$6:$C$205=$B157)*('Estimated Waste'!$D$6:$D$205=$B$45),'Estimated Waste'!M$6:M$205,0))+SUM(IF(('Estimated Waste'!$B$6:$B$205=$B$140)*('Estimated Waste'!$C$6:$C$205=$B157)*('Estimated Waste'!$D$6:$D$205=$B$44),'Estimated Waste'!S$6:S$205,0))</f>
        <v>0</v>
      </c>
      <c r="Q157" s="251">
        <f t="array" ref="Q157">SUM(IF(('Estimated Waste'!$B$6:$B$205=$B$140)*('Estimated Waste'!$C$6:$C$205=$B157)*('Estimated Waste'!$D$6:$D$205=$B$45),'Estimated Waste'!N$6:N$205,0))+SUM(IF(('Estimated Waste'!$B$6:$B$205=$B$140)*('Estimated Waste'!$C$6:$C$205=$B157)*('Estimated Waste'!$D$6:$D$205=$B$44),'Estimated Waste'!T$6:T$205,0))</f>
        <v>0</v>
      </c>
      <c r="R157" s="190">
        <f t="array" ref="R157">SUM(IF(('Estimated Waste'!$B$6:$B$205=$B$140)*('Estimated Waste'!$C$6:$C$205=$B157)*('Estimated Waste'!$D$6:$D$205=$B$44),'Estimated Waste'!M$6:M$205,0))-SUM(IF(('Estimated Waste'!$B$6:$B$205=$B$140)*('Estimated Waste'!$C$6:$C$205=$B157)*('Estimated Waste'!$D$6:$D$205=$B$44),'Estimated Waste'!S$6:S$205,0))</f>
        <v>0</v>
      </c>
      <c r="S157" s="190">
        <f t="array" ref="S157">SUM(IF(('Estimated Waste'!$B$6:$B$205=$B$140)*('Estimated Waste'!$C$6:$C$205=$B157)*('Estimated Waste'!$D$6:$D$205=$B$44),'Estimated Waste'!N$6:N$205,0))-SUM(IF(('Estimated Waste'!$B$6:$B$205=$B$140)*('Estimated Waste'!$C$6:$C$205=$B157)*('Estimated Waste'!$D$6:$D$205=$B$44),'Estimated Waste'!T$6:T$205,0))</f>
        <v>0</v>
      </c>
      <c r="X157" s="100">
        <f t="shared" si="32"/>
        <v>0</v>
      </c>
      <c r="Y157" s="99">
        <f t="shared" si="33"/>
        <v>0</v>
      </c>
      <c r="Z157" s="100">
        <f t="shared" si="34"/>
        <v>0</v>
      </c>
      <c r="AA157" s="99">
        <f t="shared" si="35"/>
        <v>0</v>
      </c>
      <c r="AB157" s="100">
        <f t="shared" si="36"/>
        <v>0</v>
      </c>
      <c r="AC157" s="99">
        <f t="shared" si="37"/>
        <v>0</v>
      </c>
      <c r="AE157" s="252">
        <f t="array" ref="AE157">SUM(IF(('Actual Waste'!$C$7:$C$206=$B$140)*('Actual Waste'!$D$7:$D$206=$B157),'Actual Waste'!U$7:U$206,0))</f>
        <v>0</v>
      </c>
      <c r="AF157" s="252">
        <f t="array" ref="AF157">SUM(IF(('Actual Waste'!$C$7:$C$206=$B$140)*('Actual Waste'!$D$7:$D$206=$B157),'Actual Waste'!V$7:V$206,0))</f>
        <v>0</v>
      </c>
      <c r="AG157" s="99"/>
      <c r="AH157" s="252">
        <f t="array" ref="AH157">SUM(IF(('Actual Waste'!$C$7:$C$206=$B$140)*('Actual Waste'!$D$7:$D$206=$B157)*('Actual Waste'!$G$7:$G$206=$B$42),'Actual Waste'!U$7:U$206,0))</f>
        <v>0</v>
      </c>
      <c r="AI157" s="252">
        <f t="array" ref="AI157">SUM(IF(('Actual Waste'!$C$7:$C$206=$B$140)*('Actual Waste'!$D$7:$D$206=$B157)*('Actual Waste'!$G$7:$G$206=$B$42),'Actual Waste'!V$7:V$206,0))</f>
        <v>0</v>
      </c>
      <c r="AJ157" s="252">
        <f t="array" ref="AJ157">SUM(IF(('Actual Waste'!$C$7:$C$206=$B$140)*('Actual Waste'!$D$7:$D$206=$B157)*('Actual Waste'!$G$7:$G$206=$B$43),'Actual Waste'!U$7:U$206,0))</f>
        <v>0</v>
      </c>
      <c r="AK157" s="252">
        <f t="array" ref="AK157">SUM(IF(('Actual Waste'!$C$7:$C$206=$B$140)*('Actual Waste'!$D$7:$D$206=$B157)*('Actual Waste'!$G$7:$G$206=$B$43),'Actual Waste'!V$7:V$206,0))</f>
        <v>0</v>
      </c>
      <c r="AM157" s="252">
        <f t="array" ref="AM157">SUM(IF(('Actual Waste'!$C$7:$C$206=$B$140)*('Actual Waste'!$D$7:$D$206=$B157)*('Actual Waste'!$G$7:$G$206=$B$45),'Actual Waste'!U$7:U$206,0))+SUM(IF(('Actual Waste'!$C$7:$C$206=$B$140)*('Actual Waste'!$D$7:$D$206=$B157)*('Actual Waste'!$G$7:$G$206=$B$44),'Actual Waste'!W$7:W$206,0))</f>
        <v>0</v>
      </c>
      <c r="AN157" s="252">
        <f t="array" ref="AN157">SUM(IF(('Actual Waste'!$C$7:$C$206=$B$140)*('Actual Waste'!$D$7:$D$206=$B157)*('Actual Waste'!$G$7:$G$206=$B$45),'Actual Waste'!V$7:V$206,0))+SUM(IF(('Actual Waste'!$C$7:$C$206=$B$140)*('Actual Waste'!$D$7:$D$206=$B157)*('Actual Waste'!$G$7:$G$206=$B$44),'Actual Waste'!X$7:X$206,0))</f>
        <v>0</v>
      </c>
      <c r="AO157" s="252">
        <f t="array" ref="AO157">SUM(IF(('Actual Waste'!$C$7:$C$206=$B$140)*('Actual Waste'!$D$7:$D$206=$B157)*('Actual Waste'!$G$7:$G$206=$B$44),'Actual Waste'!U$7:U$206,0))-SUM(IF(('Actual Waste'!$C$7:$C$206=$B$140)*('Actual Waste'!$D$7:$D$206=$B157)*('Actual Waste'!$G$7:$G$206=$B$44),'Actual Waste'!W$7:W$206,0))</f>
        <v>0</v>
      </c>
      <c r="AP157" s="252">
        <f t="array" ref="AP157">SUM(IF(('Actual Waste'!$C$7:$C$206=$B$140)*('Actual Waste'!$D$7:$D$206=$B157)*('Actual Waste'!$G$7:$G$206=$B$44),'Actual Waste'!V$7:V$206,0))-SUM(IF(('Actual Waste'!$C$7:$C$206=$B$140)*('Actual Waste'!$D$7:$D$206=$B157)*('Actual Waste'!$G$7:$G$206=$B$44),'Actual Waste'!X$7:X$206,0))</f>
        <v>0</v>
      </c>
      <c r="AR157" s="100"/>
      <c r="AS157" s="99"/>
      <c r="AT157" s="100"/>
      <c r="AU157" s="99"/>
      <c r="AV157" s="100"/>
      <c r="AW157" s="99"/>
    </row>
    <row r="158" spans="2:49" x14ac:dyDescent="0.35">
      <c r="B158" s="31" t="str">
        <f t="shared" si="31"/>
        <v>Furniture (20 03 07)</v>
      </c>
      <c r="C158" s="35"/>
      <c r="D158" s="35"/>
      <c r="E158" s="32">
        <f t="array" ref="E158">SUM(IF(('Estimated Waste'!$B$6:$B$205=$B$140)*('Estimated Waste'!$C$6:$C$205=$B158),'Estimated Waste'!M$6:M$205,0))</f>
        <v>0</v>
      </c>
      <c r="F158" s="219">
        <f t="array" ref="F158">SUM(IF(('Estimated Waste'!$B$6:$B$205=$B$140)*('Estimated Waste'!$C$6:$C$205=$B158),'Estimated Waste'!N$6:N$205,0))</f>
        <v>0</v>
      </c>
      <c r="G158" s="35"/>
      <c r="H158" s="256">
        <f t="shared" si="38"/>
        <v>0</v>
      </c>
      <c r="I158" s="249">
        <f t="shared" si="39"/>
        <v>0</v>
      </c>
      <c r="J158" s="99"/>
      <c r="K158" s="18">
        <f t="array" ref="K158">SUM(IF(('Estimated Waste'!$B$6:$B$205=$B$140)*('Estimated Waste'!$C$6:$C$205=$B158)*('Estimated Waste'!$D$6:$D$205=$B$42),'Estimated Waste'!M$6:M$205,0))</f>
        <v>0</v>
      </c>
      <c r="L158" s="18">
        <f t="array" ref="L158">SUM(IF(('Estimated Waste'!$B$6:$B$205=$B$140)*('Estimated Waste'!$C$6:$C$205=$B158)*('Estimated Waste'!$D$6:$D$205=$B$42),'Estimated Waste'!N$6:N$205,0))</f>
        <v>0</v>
      </c>
      <c r="M158" s="18">
        <f t="array" ref="M158">SUM(IF(('Estimated Waste'!$B$6:$B$205=$B$140)*('Estimated Waste'!$C$6:$C$205=$B158)*('Estimated Waste'!$D$6:$D$205=$B$43),'Estimated Waste'!M$6:M$205,0))</f>
        <v>0</v>
      </c>
      <c r="N158" s="18">
        <f t="array" ref="N158">SUM(IF(('Estimated Waste'!$B$6:$B$205=$B$140)*('Estimated Waste'!$C$6:$C$205=$B158)*('Estimated Waste'!$D$6:$D$205=$B$43),'Estimated Waste'!N$6:N$205,0))</f>
        <v>0</v>
      </c>
      <c r="O158" s="250"/>
      <c r="P158" s="251">
        <f t="array" ref="P158">SUM(IF(('Estimated Waste'!$B$6:$B$205=$B$140)*('Estimated Waste'!$C$6:$C$205=$B158)*('Estimated Waste'!$D$6:$D$205=$B$45),'Estimated Waste'!M$6:M$205,0))+SUM(IF(('Estimated Waste'!$B$6:$B$205=$B$140)*('Estimated Waste'!$C$6:$C$205=$B158)*('Estimated Waste'!$D$6:$D$205=$B$44),'Estimated Waste'!S$6:S$205,0))</f>
        <v>0</v>
      </c>
      <c r="Q158" s="251">
        <f t="array" ref="Q158">SUM(IF(('Estimated Waste'!$B$6:$B$205=$B$140)*('Estimated Waste'!$C$6:$C$205=$B158)*('Estimated Waste'!$D$6:$D$205=$B$45),'Estimated Waste'!N$6:N$205,0))+SUM(IF(('Estimated Waste'!$B$6:$B$205=$B$140)*('Estimated Waste'!$C$6:$C$205=$B158)*('Estimated Waste'!$D$6:$D$205=$B$44),'Estimated Waste'!T$6:T$205,0))</f>
        <v>0</v>
      </c>
      <c r="R158" s="190">
        <f t="array" ref="R158">SUM(IF(('Estimated Waste'!$B$6:$B$205=$B$140)*('Estimated Waste'!$C$6:$C$205=$B158)*('Estimated Waste'!$D$6:$D$205=$B$44),'Estimated Waste'!M$6:M$205,0))-SUM(IF(('Estimated Waste'!$B$6:$B$205=$B$140)*('Estimated Waste'!$C$6:$C$205=$B158)*('Estimated Waste'!$D$6:$D$205=$B$44),'Estimated Waste'!S$6:S$205,0))</f>
        <v>0</v>
      </c>
      <c r="S158" s="190">
        <f t="array" ref="S158">SUM(IF(('Estimated Waste'!$B$6:$B$205=$B$140)*('Estimated Waste'!$C$6:$C$205=$B158)*('Estimated Waste'!$D$6:$D$205=$B$44),'Estimated Waste'!N$6:N$205,0))-SUM(IF(('Estimated Waste'!$B$6:$B$205=$B$140)*('Estimated Waste'!$C$6:$C$205=$B158)*('Estimated Waste'!$D$6:$D$205=$B$44),'Estimated Waste'!T$6:T$205,0))</f>
        <v>0</v>
      </c>
      <c r="X158" s="100">
        <f t="shared" si="32"/>
        <v>0</v>
      </c>
      <c r="Y158" s="99">
        <f t="shared" si="33"/>
        <v>0</v>
      </c>
      <c r="Z158" s="100">
        <f t="shared" si="34"/>
        <v>0</v>
      </c>
      <c r="AA158" s="99">
        <f t="shared" si="35"/>
        <v>0</v>
      </c>
      <c r="AB158" s="100">
        <f t="shared" si="36"/>
        <v>0</v>
      </c>
      <c r="AC158" s="99">
        <f t="shared" si="37"/>
        <v>0</v>
      </c>
      <c r="AE158" s="252">
        <f t="array" ref="AE158">SUM(IF(('Actual Waste'!$C$7:$C$206=$B$140)*('Actual Waste'!$D$7:$D$206=$B158),'Actual Waste'!U$7:U$206,0))</f>
        <v>0</v>
      </c>
      <c r="AF158" s="252">
        <f t="array" ref="AF158">SUM(IF(('Actual Waste'!$C$7:$C$206=$B$140)*('Actual Waste'!$D$7:$D$206=$B158),'Actual Waste'!V$7:V$206,0))</f>
        <v>0</v>
      </c>
      <c r="AG158" s="99"/>
      <c r="AH158" s="252">
        <f t="array" ref="AH158">SUM(IF(('Actual Waste'!$C$7:$C$206=$B$140)*('Actual Waste'!$D$7:$D$206=$B158)*('Actual Waste'!$G$7:$G$206=$B$42),'Actual Waste'!U$7:U$206,0))</f>
        <v>0</v>
      </c>
      <c r="AI158" s="252">
        <f t="array" ref="AI158">SUM(IF(('Actual Waste'!$C$7:$C$206=$B$140)*('Actual Waste'!$D$7:$D$206=$B158)*('Actual Waste'!$G$7:$G$206=$B$42),'Actual Waste'!V$7:V$206,0))</f>
        <v>0</v>
      </c>
      <c r="AJ158" s="252">
        <f t="array" ref="AJ158">SUM(IF(('Actual Waste'!$C$7:$C$206=$B$140)*('Actual Waste'!$D$7:$D$206=$B158)*('Actual Waste'!$G$7:$G$206=$B$43),'Actual Waste'!U$7:U$206,0))</f>
        <v>0</v>
      </c>
      <c r="AK158" s="252">
        <f t="array" ref="AK158">SUM(IF(('Actual Waste'!$C$7:$C$206=$B$140)*('Actual Waste'!$D$7:$D$206=$B158)*('Actual Waste'!$G$7:$G$206=$B$43),'Actual Waste'!V$7:V$206,0))</f>
        <v>0</v>
      </c>
      <c r="AM158" s="252">
        <f t="array" ref="AM158">SUM(IF(('Actual Waste'!$C$7:$C$206=$B$140)*('Actual Waste'!$D$7:$D$206=$B158)*('Actual Waste'!$G$7:$G$206=$B$45),'Actual Waste'!U$7:U$206,0))+SUM(IF(('Actual Waste'!$C$7:$C$206=$B$140)*('Actual Waste'!$D$7:$D$206=$B158)*('Actual Waste'!$G$7:$G$206=$B$44),'Actual Waste'!W$7:W$206,0))</f>
        <v>0</v>
      </c>
      <c r="AN158" s="252">
        <f t="array" ref="AN158">SUM(IF(('Actual Waste'!$C$7:$C$206=$B$140)*('Actual Waste'!$D$7:$D$206=$B158)*('Actual Waste'!$G$7:$G$206=$B$45),'Actual Waste'!V$7:V$206,0))+SUM(IF(('Actual Waste'!$C$7:$C$206=$B$140)*('Actual Waste'!$D$7:$D$206=$B158)*('Actual Waste'!$G$7:$G$206=$B$44),'Actual Waste'!X$7:X$206,0))</f>
        <v>0</v>
      </c>
      <c r="AO158" s="252">
        <f t="array" ref="AO158">SUM(IF(('Actual Waste'!$C$7:$C$206=$B$140)*('Actual Waste'!$D$7:$D$206=$B158)*('Actual Waste'!$G$7:$G$206=$B$44),'Actual Waste'!U$7:U$206,0))-SUM(IF(('Actual Waste'!$C$7:$C$206=$B$140)*('Actual Waste'!$D$7:$D$206=$B158)*('Actual Waste'!$G$7:$G$206=$B$44),'Actual Waste'!W$7:W$206,0))</f>
        <v>0</v>
      </c>
      <c r="AP158" s="252">
        <f t="array" ref="AP158">SUM(IF(('Actual Waste'!$C$7:$C$206=$B$140)*('Actual Waste'!$D$7:$D$206=$B158)*('Actual Waste'!$G$7:$G$206=$B$44),'Actual Waste'!V$7:V$206,0))-SUM(IF(('Actual Waste'!$C$7:$C$206=$B$140)*('Actual Waste'!$D$7:$D$206=$B158)*('Actual Waste'!$G$7:$G$206=$B$44),'Actual Waste'!X$7:X$206,0))</f>
        <v>0</v>
      </c>
      <c r="AR158" s="100"/>
      <c r="AS158" s="99"/>
      <c r="AT158" s="100"/>
      <c r="AU158" s="99"/>
      <c r="AV158" s="100"/>
      <c r="AW158" s="99"/>
    </row>
    <row r="159" spans="2:49" x14ac:dyDescent="0.35">
      <c r="B159" s="31" t="str">
        <f t="shared" si="31"/>
        <v>Glass (17 02 02)</v>
      </c>
      <c r="C159" s="35"/>
      <c r="D159" s="35"/>
      <c r="E159" s="32">
        <f t="array" ref="E159">SUM(IF(('Estimated Waste'!$B$6:$B$205=$B$140)*('Estimated Waste'!$C$6:$C$205=$B159),'Estimated Waste'!M$6:M$205,0))</f>
        <v>0</v>
      </c>
      <c r="F159" s="219">
        <f t="array" ref="F159">SUM(IF(('Estimated Waste'!$B$6:$B$205=$B$140)*('Estimated Waste'!$C$6:$C$205=$B159),'Estimated Waste'!N$6:N$205,0))</f>
        <v>0</v>
      </c>
      <c r="G159" s="35"/>
      <c r="H159" s="256">
        <f t="shared" si="38"/>
        <v>0</v>
      </c>
      <c r="I159" s="249">
        <f t="shared" si="39"/>
        <v>0</v>
      </c>
      <c r="J159" s="99"/>
      <c r="K159" s="18">
        <f t="array" ref="K159">SUM(IF(('Estimated Waste'!$B$6:$B$205=$B$140)*('Estimated Waste'!$C$6:$C$205=$B159)*('Estimated Waste'!$D$6:$D$205=$B$42),'Estimated Waste'!M$6:M$205,0))</f>
        <v>0</v>
      </c>
      <c r="L159" s="18">
        <f t="array" ref="L159">SUM(IF(('Estimated Waste'!$B$6:$B$205=$B$140)*('Estimated Waste'!$C$6:$C$205=$B159)*('Estimated Waste'!$D$6:$D$205=$B$42),'Estimated Waste'!N$6:N$205,0))</f>
        <v>0</v>
      </c>
      <c r="M159" s="18">
        <f t="array" ref="M159">SUM(IF(('Estimated Waste'!$B$6:$B$205=$B$140)*('Estimated Waste'!$C$6:$C$205=$B159)*('Estimated Waste'!$D$6:$D$205=$B$43),'Estimated Waste'!M$6:M$205,0))</f>
        <v>0</v>
      </c>
      <c r="N159" s="18">
        <f t="array" ref="N159">SUM(IF(('Estimated Waste'!$B$6:$B$205=$B$140)*('Estimated Waste'!$C$6:$C$205=$B159)*('Estimated Waste'!$D$6:$D$205=$B$43),'Estimated Waste'!N$6:N$205,0))</f>
        <v>0</v>
      </c>
      <c r="O159" s="250"/>
      <c r="P159" s="251">
        <f t="array" ref="P159">SUM(IF(('Estimated Waste'!$B$6:$B$205=$B$140)*('Estimated Waste'!$C$6:$C$205=$B159)*('Estimated Waste'!$D$6:$D$205=$B$45),'Estimated Waste'!M$6:M$205,0))+SUM(IF(('Estimated Waste'!$B$6:$B$205=$B$140)*('Estimated Waste'!$C$6:$C$205=$B159)*('Estimated Waste'!$D$6:$D$205=$B$44),'Estimated Waste'!S$6:S$205,0))</f>
        <v>0</v>
      </c>
      <c r="Q159" s="251">
        <f t="array" ref="Q159">SUM(IF(('Estimated Waste'!$B$6:$B$205=$B$140)*('Estimated Waste'!$C$6:$C$205=$B159)*('Estimated Waste'!$D$6:$D$205=$B$45),'Estimated Waste'!N$6:N$205,0))+SUM(IF(('Estimated Waste'!$B$6:$B$205=$B$140)*('Estimated Waste'!$C$6:$C$205=$B159)*('Estimated Waste'!$D$6:$D$205=$B$44),'Estimated Waste'!T$6:T$205,0))</f>
        <v>0</v>
      </c>
      <c r="R159" s="190">
        <f t="array" ref="R159">SUM(IF(('Estimated Waste'!$B$6:$B$205=$B$140)*('Estimated Waste'!$C$6:$C$205=$B159)*('Estimated Waste'!$D$6:$D$205=$B$44),'Estimated Waste'!M$6:M$205,0))-SUM(IF(('Estimated Waste'!$B$6:$B$205=$B$140)*('Estimated Waste'!$C$6:$C$205=$B159)*('Estimated Waste'!$D$6:$D$205=$B$44),'Estimated Waste'!S$6:S$205,0))</f>
        <v>0</v>
      </c>
      <c r="S159" s="190">
        <f t="array" ref="S159">SUM(IF(('Estimated Waste'!$B$6:$B$205=$B$140)*('Estimated Waste'!$C$6:$C$205=$B159)*('Estimated Waste'!$D$6:$D$205=$B$44),'Estimated Waste'!N$6:N$205,0))-SUM(IF(('Estimated Waste'!$B$6:$B$205=$B$140)*('Estimated Waste'!$C$6:$C$205=$B159)*('Estimated Waste'!$D$6:$D$205=$B$44),'Estimated Waste'!T$6:T$205,0))</f>
        <v>0</v>
      </c>
      <c r="X159" s="100">
        <f t="shared" si="32"/>
        <v>0</v>
      </c>
      <c r="Y159" s="99">
        <f t="shared" si="33"/>
        <v>0</v>
      </c>
      <c r="Z159" s="100">
        <f t="shared" si="34"/>
        <v>0</v>
      </c>
      <c r="AA159" s="99">
        <f t="shared" si="35"/>
        <v>0</v>
      </c>
      <c r="AB159" s="100">
        <f t="shared" si="36"/>
        <v>0</v>
      </c>
      <c r="AC159" s="99">
        <f t="shared" si="37"/>
        <v>0</v>
      </c>
      <c r="AE159" s="252">
        <f t="array" ref="AE159">SUM(IF(('Actual Waste'!$C$7:$C$206=$B$140)*('Actual Waste'!$D$7:$D$206=$B159),'Actual Waste'!U$7:U$206,0))</f>
        <v>0</v>
      </c>
      <c r="AF159" s="252">
        <f t="array" ref="AF159">SUM(IF(('Actual Waste'!$C$7:$C$206=$B$140)*('Actual Waste'!$D$7:$D$206=$B159),'Actual Waste'!V$7:V$206,0))</f>
        <v>0</v>
      </c>
      <c r="AG159" s="99"/>
      <c r="AH159" s="252">
        <f t="array" ref="AH159">SUM(IF(('Actual Waste'!$C$7:$C$206=$B$140)*('Actual Waste'!$D$7:$D$206=$B159)*('Actual Waste'!$G$7:$G$206=$B$42),'Actual Waste'!U$7:U$206,0))</f>
        <v>0</v>
      </c>
      <c r="AI159" s="252">
        <f t="array" ref="AI159">SUM(IF(('Actual Waste'!$C$7:$C$206=$B$140)*('Actual Waste'!$D$7:$D$206=$B159)*('Actual Waste'!$G$7:$G$206=$B$42),'Actual Waste'!V$7:V$206,0))</f>
        <v>0</v>
      </c>
      <c r="AJ159" s="252">
        <f t="array" ref="AJ159">SUM(IF(('Actual Waste'!$C$7:$C$206=$B$140)*('Actual Waste'!$D$7:$D$206=$B159)*('Actual Waste'!$G$7:$G$206=$B$43),'Actual Waste'!U$7:U$206,0))</f>
        <v>0</v>
      </c>
      <c r="AK159" s="252">
        <f t="array" ref="AK159">SUM(IF(('Actual Waste'!$C$7:$C$206=$B$140)*('Actual Waste'!$D$7:$D$206=$B159)*('Actual Waste'!$G$7:$G$206=$B$43),'Actual Waste'!V$7:V$206,0))</f>
        <v>0</v>
      </c>
      <c r="AM159" s="252">
        <f t="array" ref="AM159">SUM(IF(('Actual Waste'!$C$7:$C$206=$B$140)*('Actual Waste'!$D$7:$D$206=$B159)*('Actual Waste'!$G$7:$G$206=$B$45),'Actual Waste'!U$7:U$206,0))+SUM(IF(('Actual Waste'!$C$7:$C$206=$B$140)*('Actual Waste'!$D$7:$D$206=$B159)*('Actual Waste'!$G$7:$G$206=$B$44),'Actual Waste'!W$7:W$206,0))</f>
        <v>0</v>
      </c>
      <c r="AN159" s="252">
        <f t="array" ref="AN159">SUM(IF(('Actual Waste'!$C$7:$C$206=$B$140)*('Actual Waste'!$D$7:$D$206=$B159)*('Actual Waste'!$G$7:$G$206=$B$45),'Actual Waste'!V$7:V$206,0))+SUM(IF(('Actual Waste'!$C$7:$C$206=$B$140)*('Actual Waste'!$D$7:$D$206=$B159)*('Actual Waste'!$G$7:$G$206=$B$44),'Actual Waste'!X$7:X$206,0))</f>
        <v>0</v>
      </c>
      <c r="AO159" s="252">
        <f t="array" ref="AO159">SUM(IF(('Actual Waste'!$C$7:$C$206=$B$140)*('Actual Waste'!$D$7:$D$206=$B159)*('Actual Waste'!$G$7:$G$206=$B$44),'Actual Waste'!U$7:U$206,0))-SUM(IF(('Actual Waste'!$C$7:$C$206=$B$140)*('Actual Waste'!$D$7:$D$206=$B159)*('Actual Waste'!$G$7:$G$206=$B$44),'Actual Waste'!W$7:W$206,0))</f>
        <v>0</v>
      </c>
      <c r="AP159" s="252">
        <f t="array" ref="AP159">SUM(IF(('Actual Waste'!$C$7:$C$206=$B$140)*('Actual Waste'!$D$7:$D$206=$B159)*('Actual Waste'!$G$7:$G$206=$B$44),'Actual Waste'!V$7:V$206,0))-SUM(IF(('Actual Waste'!$C$7:$C$206=$B$140)*('Actual Waste'!$D$7:$D$206=$B159)*('Actual Waste'!$G$7:$G$206=$B$44),'Actual Waste'!X$7:X$206,0))</f>
        <v>0</v>
      </c>
      <c r="AR159" s="100"/>
      <c r="AS159" s="99"/>
      <c r="AT159" s="100"/>
      <c r="AU159" s="99"/>
      <c r="AV159" s="100"/>
      <c r="AW159" s="99"/>
    </row>
    <row r="160" spans="2:49" x14ac:dyDescent="0.35">
      <c r="B160" s="31" t="str">
        <f t="shared" si="31"/>
        <v>Gypsum (17 08 02)</v>
      </c>
      <c r="C160" s="35"/>
      <c r="D160" s="35"/>
      <c r="E160" s="32">
        <f t="array" ref="E160">SUM(IF(('Estimated Waste'!$B$6:$B$205=$B$140)*('Estimated Waste'!$C$6:$C$205=$B160),'Estimated Waste'!M$6:M$205,0))</f>
        <v>0</v>
      </c>
      <c r="F160" s="219">
        <f t="array" ref="F160">SUM(IF(('Estimated Waste'!$B$6:$B$205=$B$140)*('Estimated Waste'!$C$6:$C$205=$B160),'Estimated Waste'!N$6:N$205,0))</f>
        <v>0</v>
      </c>
      <c r="G160" s="35"/>
      <c r="H160" s="256">
        <f t="shared" si="38"/>
        <v>0</v>
      </c>
      <c r="I160" s="249">
        <f t="shared" si="39"/>
        <v>0</v>
      </c>
      <c r="J160" s="99"/>
      <c r="K160" s="18">
        <f t="array" ref="K160">SUM(IF(('Estimated Waste'!$B$6:$B$205=$B$140)*('Estimated Waste'!$C$6:$C$205=$B160)*('Estimated Waste'!$D$6:$D$205=$B$42),'Estimated Waste'!M$6:M$205,0))</f>
        <v>0</v>
      </c>
      <c r="L160" s="18">
        <f t="array" ref="L160">SUM(IF(('Estimated Waste'!$B$6:$B$205=$B$140)*('Estimated Waste'!$C$6:$C$205=$B160)*('Estimated Waste'!$D$6:$D$205=$B$42),'Estimated Waste'!N$6:N$205,0))</f>
        <v>0</v>
      </c>
      <c r="M160" s="18">
        <f t="array" ref="M160">SUM(IF(('Estimated Waste'!$B$6:$B$205=$B$140)*('Estimated Waste'!$C$6:$C$205=$B160)*('Estimated Waste'!$D$6:$D$205=$B$43),'Estimated Waste'!M$6:M$205,0))</f>
        <v>0</v>
      </c>
      <c r="N160" s="18">
        <f t="array" ref="N160">SUM(IF(('Estimated Waste'!$B$6:$B$205=$B$140)*('Estimated Waste'!$C$6:$C$205=$B160)*('Estimated Waste'!$D$6:$D$205=$B$43),'Estimated Waste'!N$6:N$205,0))</f>
        <v>0</v>
      </c>
      <c r="O160" s="250"/>
      <c r="P160" s="251">
        <f t="array" ref="P160">SUM(IF(('Estimated Waste'!$B$6:$B$205=$B$140)*('Estimated Waste'!$C$6:$C$205=$B160)*('Estimated Waste'!$D$6:$D$205=$B$45),'Estimated Waste'!M$6:M$205,0))+SUM(IF(('Estimated Waste'!$B$6:$B$205=$B$140)*('Estimated Waste'!$C$6:$C$205=$B160)*('Estimated Waste'!$D$6:$D$205=$B$44),'Estimated Waste'!S$6:S$205,0))</f>
        <v>0</v>
      </c>
      <c r="Q160" s="251">
        <f t="array" ref="Q160">SUM(IF(('Estimated Waste'!$B$6:$B$205=$B$140)*('Estimated Waste'!$C$6:$C$205=$B160)*('Estimated Waste'!$D$6:$D$205=$B$45),'Estimated Waste'!N$6:N$205,0))+SUM(IF(('Estimated Waste'!$B$6:$B$205=$B$140)*('Estimated Waste'!$C$6:$C$205=$B160)*('Estimated Waste'!$D$6:$D$205=$B$44),'Estimated Waste'!T$6:T$205,0))</f>
        <v>0</v>
      </c>
      <c r="R160" s="190">
        <f t="array" ref="R160">SUM(IF(('Estimated Waste'!$B$6:$B$205=$B$140)*('Estimated Waste'!$C$6:$C$205=$B160)*('Estimated Waste'!$D$6:$D$205=$B$44),'Estimated Waste'!M$6:M$205,0))-SUM(IF(('Estimated Waste'!$B$6:$B$205=$B$140)*('Estimated Waste'!$C$6:$C$205=$B160)*('Estimated Waste'!$D$6:$D$205=$B$44),'Estimated Waste'!S$6:S$205,0))</f>
        <v>0</v>
      </c>
      <c r="S160" s="190">
        <f t="array" ref="S160">SUM(IF(('Estimated Waste'!$B$6:$B$205=$B$140)*('Estimated Waste'!$C$6:$C$205=$B160)*('Estimated Waste'!$D$6:$D$205=$B$44),'Estimated Waste'!N$6:N$205,0))-SUM(IF(('Estimated Waste'!$B$6:$B$205=$B$140)*('Estimated Waste'!$C$6:$C$205=$B160)*('Estimated Waste'!$D$6:$D$205=$B$44),'Estimated Waste'!T$6:T$205,0))</f>
        <v>0</v>
      </c>
      <c r="X160" s="100">
        <f t="shared" si="32"/>
        <v>0</v>
      </c>
      <c r="Y160" s="99">
        <f t="shared" si="33"/>
        <v>0</v>
      </c>
      <c r="Z160" s="100">
        <f t="shared" si="34"/>
        <v>0</v>
      </c>
      <c r="AA160" s="99">
        <f t="shared" si="35"/>
        <v>0</v>
      </c>
      <c r="AB160" s="100">
        <f t="shared" si="36"/>
        <v>0</v>
      </c>
      <c r="AC160" s="99">
        <f t="shared" si="37"/>
        <v>0</v>
      </c>
      <c r="AE160" s="252">
        <f t="array" ref="AE160">SUM(IF(('Actual Waste'!$C$7:$C$206=$B$140)*('Actual Waste'!$D$7:$D$206=$B160),'Actual Waste'!U$7:U$206,0))</f>
        <v>0</v>
      </c>
      <c r="AF160" s="252">
        <f t="array" ref="AF160">SUM(IF(('Actual Waste'!$C$7:$C$206=$B$140)*('Actual Waste'!$D$7:$D$206=$B160),'Actual Waste'!V$7:V$206,0))</f>
        <v>0</v>
      </c>
      <c r="AG160" s="99"/>
      <c r="AH160" s="252">
        <f t="array" ref="AH160">SUM(IF(('Actual Waste'!$C$7:$C$206=$B$140)*('Actual Waste'!$D$7:$D$206=$B160)*('Actual Waste'!$G$7:$G$206=$B$42),'Actual Waste'!U$7:U$206,0))</f>
        <v>0</v>
      </c>
      <c r="AI160" s="252">
        <f t="array" ref="AI160">SUM(IF(('Actual Waste'!$C$7:$C$206=$B$140)*('Actual Waste'!$D$7:$D$206=$B160)*('Actual Waste'!$G$7:$G$206=$B$42),'Actual Waste'!V$7:V$206,0))</f>
        <v>0</v>
      </c>
      <c r="AJ160" s="252">
        <f t="array" ref="AJ160">SUM(IF(('Actual Waste'!$C$7:$C$206=$B$140)*('Actual Waste'!$D$7:$D$206=$B160)*('Actual Waste'!$G$7:$G$206=$B$43),'Actual Waste'!U$7:U$206,0))</f>
        <v>0</v>
      </c>
      <c r="AK160" s="252">
        <f t="array" ref="AK160">SUM(IF(('Actual Waste'!$C$7:$C$206=$B$140)*('Actual Waste'!$D$7:$D$206=$B160)*('Actual Waste'!$G$7:$G$206=$B$43),'Actual Waste'!V$7:V$206,0))</f>
        <v>0</v>
      </c>
      <c r="AM160" s="252">
        <f t="array" ref="AM160">SUM(IF(('Actual Waste'!$C$7:$C$206=$B$140)*('Actual Waste'!$D$7:$D$206=$B160)*('Actual Waste'!$G$7:$G$206=$B$45),'Actual Waste'!U$7:U$206,0))+SUM(IF(('Actual Waste'!$C$7:$C$206=$B$140)*('Actual Waste'!$D$7:$D$206=$B160)*('Actual Waste'!$G$7:$G$206=$B$44),'Actual Waste'!W$7:W$206,0))</f>
        <v>0</v>
      </c>
      <c r="AN160" s="252">
        <f t="array" ref="AN160">SUM(IF(('Actual Waste'!$C$7:$C$206=$B$140)*('Actual Waste'!$D$7:$D$206=$B160)*('Actual Waste'!$G$7:$G$206=$B$45),'Actual Waste'!V$7:V$206,0))+SUM(IF(('Actual Waste'!$C$7:$C$206=$B$140)*('Actual Waste'!$D$7:$D$206=$B160)*('Actual Waste'!$G$7:$G$206=$B$44),'Actual Waste'!X$7:X$206,0))</f>
        <v>0</v>
      </c>
      <c r="AO160" s="252">
        <f t="array" ref="AO160">SUM(IF(('Actual Waste'!$C$7:$C$206=$B$140)*('Actual Waste'!$D$7:$D$206=$B160)*('Actual Waste'!$G$7:$G$206=$B$44),'Actual Waste'!U$7:U$206,0))-SUM(IF(('Actual Waste'!$C$7:$C$206=$B$140)*('Actual Waste'!$D$7:$D$206=$B160)*('Actual Waste'!$G$7:$G$206=$B$44),'Actual Waste'!W$7:W$206,0))</f>
        <v>0</v>
      </c>
      <c r="AP160" s="252">
        <f t="array" ref="AP160">SUM(IF(('Actual Waste'!$C$7:$C$206=$B$140)*('Actual Waste'!$D$7:$D$206=$B160)*('Actual Waste'!$G$7:$G$206=$B$44),'Actual Waste'!V$7:V$206,0))-SUM(IF(('Actual Waste'!$C$7:$C$206=$B$140)*('Actual Waste'!$D$7:$D$206=$B160)*('Actual Waste'!$G$7:$G$206=$B$44),'Actual Waste'!X$7:X$206,0))</f>
        <v>0</v>
      </c>
      <c r="AR160" s="100"/>
      <c r="AS160" s="99"/>
      <c r="AT160" s="100"/>
      <c r="AU160" s="99"/>
      <c r="AV160" s="100"/>
      <c r="AW160" s="99"/>
    </row>
    <row r="161" spans="2:49" x14ac:dyDescent="0.35">
      <c r="B161" s="31" t="str">
        <f t="shared" si="31"/>
        <v>Hazardous waste (Segregated) (17 05 03*)</v>
      </c>
      <c r="C161" s="35"/>
      <c r="D161" s="35"/>
      <c r="E161" s="32">
        <f t="array" ref="E161">SUM(IF(('Estimated Waste'!$B$6:$B$205=$B$140)*('Estimated Waste'!$C$6:$C$205=$B161),'Estimated Waste'!M$6:M$205,0))</f>
        <v>0</v>
      </c>
      <c r="F161" s="219">
        <f t="array" ref="F161">SUM(IF(('Estimated Waste'!$B$6:$B$205=$B$140)*('Estimated Waste'!$C$6:$C$205=$B161),'Estimated Waste'!N$6:N$205,0))</f>
        <v>0</v>
      </c>
      <c r="G161" s="35"/>
      <c r="H161" s="256">
        <f t="shared" si="38"/>
        <v>0</v>
      </c>
      <c r="I161" s="249">
        <f t="shared" si="39"/>
        <v>0</v>
      </c>
      <c r="J161" s="99"/>
      <c r="K161" s="18">
        <f t="array" ref="K161">SUM(IF(('Estimated Waste'!$B$6:$B$205=$B$140)*('Estimated Waste'!$C$6:$C$205=$B161)*('Estimated Waste'!$D$6:$D$205=$B$42),'Estimated Waste'!M$6:M$205,0))</f>
        <v>0</v>
      </c>
      <c r="L161" s="18">
        <f t="array" ref="L161">SUM(IF(('Estimated Waste'!$B$6:$B$205=$B$140)*('Estimated Waste'!$C$6:$C$205=$B161)*('Estimated Waste'!$D$6:$D$205=$B$42),'Estimated Waste'!N$6:N$205,0))</f>
        <v>0</v>
      </c>
      <c r="M161" s="18">
        <f t="array" ref="M161">SUM(IF(('Estimated Waste'!$B$6:$B$205=$B$140)*('Estimated Waste'!$C$6:$C$205=$B161)*('Estimated Waste'!$D$6:$D$205=$B$43),'Estimated Waste'!M$6:M$205,0))</f>
        <v>0</v>
      </c>
      <c r="N161" s="18">
        <f t="array" ref="N161">SUM(IF(('Estimated Waste'!$B$6:$B$205=$B$140)*('Estimated Waste'!$C$6:$C$205=$B161)*('Estimated Waste'!$D$6:$D$205=$B$43),'Estimated Waste'!N$6:N$205,0))</f>
        <v>0</v>
      </c>
      <c r="O161" s="250"/>
      <c r="P161" s="251">
        <f t="array" ref="P161">SUM(IF(('Estimated Waste'!$B$6:$B$205=$B$140)*('Estimated Waste'!$C$6:$C$205=$B161)*('Estimated Waste'!$D$6:$D$205=$B$45),'Estimated Waste'!M$6:M$205,0))+SUM(IF(('Estimated Waste'!$B$6:$B$205=$B$140)*('Estimated Waste'!$C$6:$C$205=$B161)*('Estimated Waste'!$D$6:$D$205=$B$44),'Estimated Waste'!S$6:S$205,0))</f>
        <v>0</v>
      </c>
      <c r="Q161" s="251">
        <f t="array" ref="Q161">SUM(IF(('Estimated Waste'!$B$6:$B$205=$B$140)*('Estimated Waste'!$C$6:$C$205=$B161)*('Estimated Waste'!$D$6:$D$205=$B$45),'Estimated Waste'!N$6:N$205,0))+SUM(IF(('Estimated Waste'!$B$6:$B$205=$B$140)*('Estimated Waste'!$C$6:$C$205=$B161)*('Estimated Waste'!$D$6:$D$205=$B$44),'Estimated Waste'!T$6:T$205,0))</f>
        <v>0</v>
      </c>
      <c r="R161" s="190">
        <f t="array" ref="R161">SUM(IF(('Estimated Waste'!$B$6:$B$205=$B$140)*('Estimated Waste'!$C$6:$C$205=$B161)*('Estimated Waste'!$D$6:$D$205=$B$44),'Estimated Waste'!M$6:M$205,0))-SUM(IF(('Estimated Waste'!$B$6:$B$205=$B$140)*('Estimated Waste'!$C$6:$C$205=$B161)*('Estimated Waste'!$D$6:$D$205=$B$44),'Estimated Waste'!S$6:S$205,0))</f>
        <v>0</v>
      </c>
      <c r="S161" s="190">
        <f t="array" ref="S161">SUM(IF(('Estimated Waste'!$B$6:$B$205=$B$140)*('Estimated Waste'!$C$6:$C$205=$B161)*('Estimated Waste'!$D$6:$D$205=$B$44),'Estimated Waste'!N$6:N$205,0))-SUM(IF(('Estimated Waste'!$B$6:$B$205=$B$140)*('Estimated Waste'!$C$6:$C$205=$B161)*('Estimated Waste'!$D$6:$D$205=$B$44),'Estimated Waste'!T$6:T$205,0))</f>
        <v>0</v>
      </c>
      <c r="X161" s="100">
        <f t="shared" si="32"/>
        <v>0</v>
      </c>
      <c r="Y161" s="99">
        <f t="shared" si="33"/>
        <v>0</v>
      </c>
      <c r="Z161" s="100">
        <f t="shared" si="34"/>
        <v>0</v>
      </c>
      <c r="AA161" s="99">
        <f t="shared" si="35"/>
        <v>0</v>
      </c>
      <c r="AB161" s="100">
        <f t="shared" si="36"/>
        <v>0</v>
      </c>
      <c r="AC161" s="99">
        <f t="shared" si="37"/>
        <v>0</v>
      </c>
      <c r="AE161" s="252">
        <f t="array" ref="AE161">SUM(IF(('Actual Waste'!$C$7:$C$206=$B$140)*('Actual Waste'!$D$7:$D$206=$B161),'Actual Waste'!U$7:U$206,0))</f>
        <v>0</v>
      </c>
      <c r="AF161" s="252">
        <f t="array" ref="AF161">SUM(IF(('Actual Waste'!$C$7:$C$206=$B$140)*('Actual Waste'!$D$7:$D$206=$B161),'Actual Waste'!V$7:V$206,0))</f>
        <v>0</v>
      </c>
      <c r="AG161" s="99"/>
      <c r="AH161" s="252">
        <f t="array" ref="AH161">SUM(IF(('Actual Waste'!$C$7:$C$206=$B$140)*('Actual Waste'!$D$7:$D$206=$B161)*('Actual Waste'!$G$7:$G$206=$B$42),'Actual Waste'!U$7:U$206,0))</f>
        <v>0</v>
      </c>
      <c r="AI161" s="252">
        <f t="array" ref="AI161">SUM(IF(('Actual Waste'!$C$7:$C$206=$B$140)*('Actual Waste'!$D$7:$D$206=$B161)*('Actual Waste'!$G$7:$G$206=$B$42),'Actual Waste'!V$7:V$206,0))</f>
        <v>0</v>
      </c>
      <c r="AJ161" s="252">
        <f t="array" ref="AJ161">SUM(IF(('Actual Waste'!$C$7:$C$206=$B$140)*('Actual Waste'!$D$7:$D$206=$B161)*('Actual Waste'!$G$7:$G$206=$B$43),'Actual Waste'!U$7:U$206,0))</f>
        <v>0</v>
      </c>
      <c r="AK161" s="252">
        <f t="array" ref="AK161">SUM(IF(('Actual Waste'!$C$7:$C$206=$B$140)*('Actual Waste'!$D$7:$D$206=$B161)*('Actual Waste'!$G$7:$G$206=$B$43),'Actual Waste'!V$7:V$206,0))</f>
        <v>0</v>
      </c>
      <c r="AM161" s="252">
        <f t="array" ref="AM161">SUM(IF(('Actual Waste'!$C$7:$C$206=$B$140)*('Actual Waste'!$D$7:$D$206=$B161)*('Actual Waste'!$G$7:$G$206=$B$45),'Actual Waste'!U$7:U$206,0))+SUM(IF(('Actual Waste'!$C$7:$C$206=$B$140)*('Actual Waste'!$D$7:$D$206=$B161)*('Actual Waste'!$G$7:$G$206=$B$44),'Actual Waste'!W$7:W$206,0))</f>
        <v>0</v>
      </c>
      <c r="AN161" s="252">
        <f t="array" ref="AN161">SUM(IF(('Actual Waste'!$C$7:$C$206=$B$140)*('Actual Waste'!$D$7:$D$206=$B161)*('Actual Waste'!$G$7:$G$206=$B$45),'Actual Waste'!V$7:V$206,0))+SUM(IF(('Actual Waste'!$C$7:$C$206=$B$140)*('Actual Waste'!$D$7:$D$206=$B161)*('Actual Waste'!$G$7:$G$206=$B$44),'Actual Waste'!X$7:X$206,0))</f>
        <v>0</v>
      </c>
      <c r="AO161" s="252">
        <f t="array" ref="AO161">SUM(IF(('Actual Waste'!$C$7:$C$206=$B$140)*('Actual Waste'!$D$7:$D$206=$B161)*('Actual Waste'!$G$7:$G$206=$B$44),'Actual Waste'!U$7:U$206,0))-SUM(IF(('Actual Waste'!$C$7:$C$206=$B$140)*('Actual Waste'!$D$7:$D$206=$B161)*('Actual Waste'!$G$7:$G$206=$B$44),'Actual Waste'!W$7:W$206,0))</f>
        <v>0</v>
      </c>
      <c r="AP161" s="252">
        <f t="array" ref="AP161">SUM(IF(('Actual Waste'!$C$7:$C$206=$B$140)*('Actual Waste'!$D$7:$D$206=$B161)*('Actual Waste'!$G$7:$G$206=$B$44),'Actual Waste'!V$7:V$206,0))-SUM(IF(('Actual Waste'!$C$7:$C$206=$B$140)*('Actual Waste'!$D$7:$D$206=$B161)*('Actual Waste'!$G$7:$G$206=$B$44),'Actual Waste'!X$7:X$206,0))</f>
        <v>0</v>
      </c>
      <c r="AR161" s="100"/>
      <c r="AS161" s="99"/>
      <c r="AT161" s="100"/>
      <c r="AU161" s="99"/>
      <c r="AV161" s="100"/>
      <c r="AW161" s="99"/>
    </row>
    <row r="162" spans="2:49" x14ac:dyDescent="0.35">
      <c r="B162" s="31" t="str">
        <f t="shared" si="31"/>
        <v>Lead (17 04 03)</v>
      </c>
      <c r="C162" s="35"/>
      <c r="D162" s="35"/>
      <c r="E162" s="32">
        <f t="array" ref="E162">SUM(IF(('Estimated Waste'!$B$6:$B$205=$B$140)*('Estimated Waste'!$C$6:$C$205=$B162),'Estimated Waste'!M$6:M$205,0))</f>
        <v>0</v>
      </c>
      <c r="F162" s="219">
        <f t="array" ref="F162">SUM(IF(('Estimated Waste'!$B$6:$B$205=$B$140)*('Estimated Waste'!$C$6:$C$205=$B162),'Estimated Waste'!N$6:N$205,0))</f>
        <v>0</v>
      </c>
      <c r="G162" s="35"/>
      <c r="H162" s="256">
        <f t="shared" si="38"/>
        <v>0</v>
      </c>
      <c r="I162" s="249">
        <f t="shared" si="39"/>
        <v>0</v>
      </c>
      <c r="J162" s="99"/>
      <c r="K162" s="18">
        <f t="array" ref="K162">SUM(IF(('Estimated Waste'!$B$6:$B$205=$B$140)*('Estimated Waste'!$C$6:$C$205=$B162)*('Estimated Waste'!$D$6:$D$205=$B$42),'Estimated Waste'!M$6:M$205,0))</f>
        <v>0</v>
      </c>
      <c r="L162" s="18">
        <f t="array" ref="L162">SUM(IF(('Estimated Waste'!$B$6:$B$205=$B$140)*('Estimated Waste'!$C$6:$C$205=$B162)*('Estimated Waste'!$D$6:$D$205=$B$42),'Estimated Waste'!N$6:N$205,0))</f>
        <v>0</v>
      </c>
      <c r="M162" s="18">
        <f t="array" ref="M162">SUM(IF(('Estimated Waste'!$B$6:$B$205=$B$140)*('Estimated Waste'!$C$6:$C$205=$B162)*('Estimated Waste'!$D$6:$D$205=$B$43),'Estimated Waste'!M$6:M$205,0))</f>
        <v>0</v>
      </c>
      <c r="N162" s="18">
        <f t="array" ref="N162">SUM(IF(('Estimated Waste'!$B$6:$B$205=$B$140)*('Estimated Waste'!$C$6:$C$205=$B162)*('Estimated Waste'!$D$6:$D$205=$B$43),'Estimated Waste'!N$6:N$205,0))</f>
        <v>0</v>
      </c>
      <c r="O162" s="250"/>
      <c r="P162" s="251">
        <f t="array" ref="P162">SUM(IF(('Estimated Waste'!$B$6:$B$205=$B$140)*('Estimated Waste'!$C$6:$C$205=$B162)*('Estimated Waste'!$D$6:$D$205=$B$45),'Estimated Waste'!M$6:M$205,0))+SUM(IF(('Estimated Waste'!$B$6:$B$205=$B$140)*('Estimated Waste'!$C$6:$C$205=$B162)*('Estimated Waste'!$D$6:$D$205=$B$44),'Estimated Waste'!S$6:S$205,0))</f>
        <v>0</v>
      </c>
      <c r="Q162" s="251">
        <f t="array" ref="Q162">SUM(IF(('Estimated Waste'!$B$6:$B$205=$B$140)*('Estimated Waste'!$C$6:$C$205=$B162)*('Estimated Waste'!$D$6:$D$205=$B$45),'Estimated Waste'!N$6:N$205,0))+SUM(IF(('Estimated Waste'!$B$6:$B$205=$B$140)*('Estimated Waste'!$C$6:$C$205=$B162)*('Estimated Waste'!$D$6:$D$205=$B$44),'Estimated Waste'!T$6:T$205,0))</f>
        <v>0</v>
      </c>
      <c r="R162" s="190">
        <f t="array" ref="R162">SUM(IF(('Estimated Waste'!$B$6:$B$205=$B$140)*('Estimated Waste'!$C$6:$C$205=$B162)*('Estimated Waste'!$D$6:$D$205=$B$44),'Estimated Waste'!M$6:M$205,0))-SUM(IF(('Estimated Waste'!$B$6:$B$205=$B$140)*('Estimated Waste'!$C$6:$C$205=$B162)*('Estimated Waste'!$D$6:$D$205=$B$44),'Estimated Waste'!S$6:S$205,0))</f>
        <v>0</v>
      </c>
      <c r="S162" s="190">
        <f t="array" ref="S162">SUM(IF(('Estimated Waste'!$B$6:$B$205=$B$140)*('Estimated Waste'!$C$6:$C$205=$B162)*('Estimated Waste'!$D$6:$D$205=$B$44),'Estimated Waste'!N$6:N$205,0))-SUM(IF(('Estimated Waste'!$B$6:$B$205=$B$140)*('Estimated Waste'!$C$6:$C$205=$B162)*('Estimated Waste'!$D$6:$D$205=$B$44),'Estimated Waste'!T$6:T$205,0))</f>
        <v>0</v>
      </c>
      <c r="X162" s="100">
        <f t="shared" si="32"/>
        <v>0</v>
      </c>
      <c r="Y162" s="99">
        <f t="shared" si="33"/>
        <v>0</v>
      </c>
      <c r="Z162" s="100">
        <f t="shared" si="34"/>
        <v>0</v>
      </c>
      <c r="AA162" s="99">
        <f t="shared" si="35"/>
        <v>0</v>
      </c>
      <c r="AB162" s="100">
        <f t="shared" si="36"/>
        <v>0</v>
      </c>
      <c r="AC162" s="99">
        <f t="shared" si="37"/>
        <v>0</v>
      </c>
      <c r="AE162" s="252">
        <f t="array" ref="AE162">SUM(IF(('Actual Waste'!$C$7:$C$206=$B$140)*('Actual Waste'!$D$7:$D$206=$B162),'Actual Waste'!U$7:U$206,0))</f>
        <v>0</v>
      </c>
      <c r="AF162" s="252">
        <f t="array" ref="AF162">SUM(IF(('Actual Waste'!$C$7:$C$206=$B$140)*('Actual Waste'!$D$7:$D$206=$B162),'Actual Waste'!V$7:V$206,0))</f>
        <v>0</v>
      </c>
      <c r="AG162" s="99"/>
      <c r="AH162" s="252">
        <f t="array" ref="AH162">SUM(IF(('Actual Waste'!$C$7:$C$206=$B$140)*('Actual Waste'!$D$7:$D$206=$B162)*('Actual Waste'!$G$7:$G$206=$B$42),'Actual Waste'!U$7:U$206,0))</f>
        <v>0</v>
      </c>
      <c r="AI162" s="252">
        <f t="array" ref="AI162">SUM(IF(('Actual Waste'!$C$7:$C$206=$B$140)*('Actual Waste'!$D$7:$D$206=$B162)*('Actual Waste'!$G$7:$G$206=$B$42),'Actual Waste'!V$7:V$206,0))</f>
        <v>0</v>
      </c>
      <c r="AJ162" s="252">
        <f t="array" ref="AJ162">SUM(IF(('Actual Waste'!$C$7:$C$206=$B$140)*('Actual Waste'!$D$7:$D$206=$B162)*('Actual Waste'!$G$7:$G$206=$B$43),'Actual Waste'!U$7:U$206,0))</f>
        <v>0</v>
      </c>
      <c r="AK162" s="252">
        <f t="array" ref="AK162">SUM(IF(('Actual Waste'!$C$7:$C$206=$B$140)*('Actual Waste'!$D$7:$D$206=$B162)*('Actual Waste'!$G$7:$G$206=$B$43),'Actual Waste'!V$7:V$206,0))</f>
        <v>0</v>
      </c>
      <c r="AM162" s="252">
        <f t="array" ref="AM162">SUM(IF(('Actual Waste'!$C$7:$C$206=$B$140)*('Actual Waste'!$D$7:$D$206=$B162)*('Actual Waste'!$G$7:$G$206=$B$45),'Actual Waste'!U$7:U$206,0))+SUM(IF(('Actual Waste'!$C$7:$C$206=$B$140)*('Actual Waste'!$D$7:$D$206=$B162)*('Actual Waste'!$G$7:$G$206=$B$44),'Actual Waste'!W$7:W$206,0))</f>
        <v>0</v>
      </c>
      <c r="AN162" s="252">
        <f t="array" ref="AN162">SUM(IF(('Actual Waste'!$C$7:$C$206=$B$140)*('Actual Waste'!$D$7:$D$206=$B162)*('Actual Waste'!$G$7:$G$206=$B$45),'Actual Waste'!V$7:V$206,0))+SUM(IF(('Actual Waste'!$C$7:$C$206=$B$140)*('Actual Waste'!$D$7:$D$206=$B162)*('Actual Waste'!$G$7:$G$206=$B$44),'Actual Waste'!X$7:X$206,0))</f>
        <v>0</v>
      </c>
      <c r="AO162" s="252">
        <f t="array" ref="AO162">SUM(IF(('Actual Waste'!$C$7:$C$206=$B$140)*('Actual Waste'!$D$7:$D$206=$B162)*('Actual Waste'!$G$7:$G$206=$B$44),'Actual Waste'!U$7:U$206,0))-SUM(IF(('Actual Waste'!$C$7:$C$206=$B$140)*('Actual Waste'!$D$7:$D$206=$B162)*('Actual Waste'!$G$7:$G$206=$B$44),'Actual Waste'!W$7:W$206,0))</f>
        <v>0</v>
      </c>
      <c r="AP162" s="252">
        <f t="array" ref="AP162">SUM(IF(('Actual Waste'!$C$7:$C$206=$B$140)*('Actual Waste'!$D$7:$D$206=$B162)*('Actual Waste'!$G$7:$G$206=$B$44),'Actual Waste'!V$7:V$206,0))-SUM(IF(('Actual Waste'!$C$7:$C$206=$B$140)*('Actual Waste'!$D$7:$D$206=$B162)*('Actual Waste'!$G$7:$G$206=$B$44),'Actual Waste'!X$7:X$206,0))</f>
        <v>0</v>
      </c>
      <c r="AR162" s="100"/>
      <c r="AS162" s="99"/>
      <c r="AT162" s="100"/>
      <c r="AU162" s="99"/>
      <c r="AV162" s="100"/>
      <c r="AW162" s="99"/>
    </row>
    <row r="163" spans="2:49" x14ac:dyDescent="0.35">
      <c r="B163" s="31" t="str">
        <f t="shared" si="31"/>
        <v>Metals (17 04 07)</v>
      </c>
      <c r="C163" s="35"/>
      <c r="D163" s="35"/>
      <c r="E163" s="32">
        <f t="array" ref="E163">SUM(IF(('Estimated Waste'!$B$6:$B$205=$B$140)*('Estimated Waste'!$C$6:$C$205=$B163),'Estimated Waste'!M$6:M$205,0))</f>
        <v>0</v>
      </c>
      <c r="F163" s="219">
        <f t="array" ref="F163">SUM(IF(('Estimated Waste'!$B$6:$B$205=$B$140)*('Estimated Waste'!$C$6:$C$205=$B163),'Estimated Waste'!N$6:N$205,0))</f>
        <v>0</v>
      </c>
      <c r="G163" s="35"/>
      <c r="H163" s="256">
        <f t="shared" si="38"/>
        <v>0</v>
      </c>
      <c r="I163" s="249">
        <f t="shared" si="39"/>
        <v>0</v>
      </c>
      <c r="J163" s="99"/>
      <c r="K163" s="18">
        <f t="array" ref="K163">SUM(IF(('Estimated Waste'!$B$6:$B$205=$B$140)*('Estimated Waste'!$C$6:$C$205=$B163)*('Estimated Waste'!$D$6:$D$205=$B$42),'Estimated Waste'!M$6:M$205,0))</f>
        <v>0</v>
      </c>
      <c r="L163" s="18">
        <f t="array" ref="L163">SUM(IF(('Estimated Waste'!$B$6:$B$205=$B$140)*('Estimated Waste'!$C$6:$C$205=$B163)*('Estimated Waste'!$D$6:$D$205=$B$42),'Estimated Waste'!N$6:N$205,0))</f>
        <v>0</v>
      </c>
      <c r="M163" s="18">
        <f t="array" ref="M163">SUM(IF(('Estimated Waste'!$B$6:$B$205=$B$140)*('Estimated Waste'!$C$6:$C$205=$B163)*('Estimated Waste'!$D$6:$D$205=$B$43),'Estimated Waste'!M$6:M$205,0))</f>
        <v>0</v>
      </c>
      <c r="N163" s="18">
        <f t="array" ref="N163">SUM(IF(('Estimated Waste'!$B$6:$B$205=$B$140)*('Estimated Waste'!$C$6:$C$205=$B163)*('Estimated Waste'!$D$6:$D$205=$B$43),'Estimated Waste'!N$6:N$205,0))</f>
        <v>0</v>
      </c>
      <c r="O163" s="250"/>
      <c r="P163" s="251">
        <f t="array" ref="P163">SUM(IF(('Estimated Waste'!$B$6:$B$205=$B$140)*('Estimated Waste'!$C$6:$C$205=$B163)*('Estimated Waste'!$D$6:$D$205=$B$45),'Estimated Waste'!M$6:M$205,0))+SUM(IF(('Estimated Waste'!$B$6:$B$205=$B$140)*('Estimated Waste'!$C$6:$C$205=$B163)*('Estimated Waste'!$D$6:$D$205=$B$44),'Estimated Waste'!S$6:S$205,0))</f>
        <v>0</v>
      </c>
      <c r="Q163" s="251">
        <f t="array" ref="Q163">SUM(IF(('Estimated Waste'!$B$6:$B$205=$B$140)*('Estimated Waste'!$C$6:$C$205=$B163)*('Estimated Waste'!$D$6:$D$205=$B$45),'Estimated Waste'!N$6:N$205,0))+SUM(IF(('Estimated Waste'!$B$6:$B$205=$B$140)*('Estimated Waste'!$C$6:$C$205=$B163)*('Estimated Waste'!$D$6:$D$205=$B$44),'Estimated Waste'!T$6:T$205,0))</f>
        <v>0</v>
      </c>
      <c r="R163" s="190">
        <f t="array" ref="R163">SUM(IF(('Estimated Waste'!$B$6:$B$205=$B$140)*('Estimated Waste'!$C$6:$C$205=$B163)*('Estimated Waste'!$D$6:$D$205=$B$44),'Estimated Waste'!M$6:M$205,0))-SUM(IF(('Estimated Waste'!$B$6:$B$205=$B$140)*('Estimated Waste'!$C$6:$C$205=$B163)*('Estimated Waste'!$D$6:$D$205=$B$44),'Estimated Waste'!S$6:S$205,0))</f>
        <v>0</v>
      </c>
      <c r="S163" s="190">
        <f t="array" ref="S163">SUM(IF(('Estimated Waste'!$B$6:$B$205=$B$140)*('Estimated Waste'!$C$6:$C$205=$B163)*('Estimated Waste'!$D$6:$D$205=$B$44),'Estimated Waste'!N$6:N$205,0))-SUM(IF(('Estimated Waste'!$B$6:$B$205=$B$140)*('Estimated Waste'!$C$6:$C$205=$B163)*('Estimated Waste'!$D$6:$D$205=$B$44),'Estimated Waste'!T$6:T$205,0))</f>
        <v>0</v>
      </c>
      <c r="X163" s="100">
        <f t="shared" si="32"/>
        <v>0</v>
      </c>
      <c r="Y163" s="99">
        <f t="shared" si="33"/>
        <v>0</v>
      </c>
      <c r="Z163" s="100">
        <f t="shared" si="34"/>
        <v>0</v>
      </c>
      <c r="AA163" s="99">
        <f t="shared" si="35"/>
        <v>0</v>
      </c>
      <c r="AB163" s="100">
        <f t="shared" si="36"/>
        <v>0</v>
      </c>
      <c r="AC163" s="99">
        <f t="shared" si="37"/>
        <v>0</v>
      </c>
      <c r="AE163" s="252">
        <f t="array" ref="AE163">SUM(IF(('Actual Waste'!$C$7:$C$206=$B$140)*('Actual Waste'!$D$7:$D$206=$B163),'Actual Waste'!U$7:U$206,0))</f>
        <v>0</v>
      </c>
      <c r="AF163" s="252">
        <f t="array" ref="AF163">SUM(IF(('Actual Waste'!$C$7:$C$206=$B$140)*('Actual Waste'!$D$7:$D$206=$B163),'Actual Waste'!V$7:V$206,0))</f>
        <v>0</v>
      </c>
      <c r="AG163" s="99"/>
      <c r="AH163" s="252">
        <f t="array" ref="AH163">SUM(IF(('Actual Waste'!$C$7:$C$206=$B$140)*('Actual Waste'!$D$7:$D$206=$B163)*('Actual Waste'!$G$7:$G$206=$B$42),'Actual Waste'!U$7:U$206,0))</f>
        <v>0</v>
      </c>
      <c r="AI163" s="252">
        <f t="array" ref="AI163">SUM(IF(('Actual Waste'!$C$7:$C$206=$B$140)*('Actual Waste'!$D$7:$D$206=$B163)*('Actual Waste'!$G$7:$G$206=$B$42),'Actual Waste'!V$7:V$206,0))</f>
        <v>0</v>
      </c>
      <c r="AJ163" s="252">
        <f t="array" ref="AJ163">SUM(IF(('Actual Waste'!$C$7:$C$206=$B$140)*('Actual Waste'!$D$7:$D$206=$B163)*('Actual Waste'!$G$7:$G$206=$B$43),'Actual Waste'!U$7:U$206,0))</f>
        <v>0</v>
      </c>
      <c r="AK163" s="252">
        <f t="array" ref="AK163">SUM(IF(('Actual Waste'!$C$7:$C$206=$B$140)*('Actual Waste'!$D$7:$D$206=$B163)*('Actual Waste'!$G$7:$G$206=$B$43),'Actual Waste'!V$7:V$206,0))</f>
        <v>0</v>
      </c>
      <c r="AM163" s="252">
        <f t="array" ref="AM163">SUM(IF(('Actual Waste'!$C$7:$C$206=$B$140)*('Actual Waste'!$D$7:$D$206=$B163)*('Actual Waste'!$G$7:$G$206=$B$45),'Actual Waste'!U$7:U$206,0))+SUM(IF(('Actual Waste'!$C$7:$C$206=$B$140)*('Actual Waste'!$D$7:$D$206=$B163)*('Actual Waste'!$G$7:$G$206=$B$44),'Actual Waste'!W$7:W$206,0))</f>
        <v>0</v>
      </c>
      <c r="AN163" s="252">
        <f t="array" ref="AN163">SUM(IF(('Actual Waste'!$C$7:$C$206=$B$140)*('Actual Waste'!$D$7:$D$206=$B163)*('Actual Waste'!$G$7:$G$206=$B$45),'Actual Waste'!V$7:V$206,0))+SUM(IF(('Actual Waste'!$C$7:$C$206=$B$140)*('Actual Waste'!$D$7:$D$206=$B163)*('Actual Waste'!$G$7:$G$206=$B$44),'Actual Waste'!X$7:X$206,0))</f>
        <v>0</v>
      </c>
      <c r="AO163" s="252">
        <f t="array" ref="AO163">SUM(IF(('Actual Waste'!$C$7:$C$206=$B$140)*('Actual Waste'!$D$7:$D$206=$B163)*('Actual Waste'!$G$7:$G$206=$B$44),'Actual Waste'!U$7:U$206,0))-SUM(IF(('Actual Waste'!$C$7:$C$206=$B$140)*('Actual Waste'!$D$7:$D$206=$B163)*('Actual Waste'!$G$7:$G$206=$B$44),'Actual Waste'!W$7:W$206,0))</f>
        <v>0</v>
      </c>
      <c r="AP163" s="252">
        <f t="array" ref="AP163">SUM(IF(('Actual Waste'!$C$7:$C$206=$B$140)*('Actual Waste'!$D$7:$D$206=$B163)*('Actual Waste'!$G$7:$G$206=$B$44),'Actual Waste'!V$7:V$206,0))-SUM(IF(('Actual Waste'!$C$7:$C$206=$B$140)*('Actual Waste'!$D$7:$D$206=$B163)*('Actual Waste'!$G$7:$G$206=$B$44),'Actual Waste'!X$7:X$206,0))</f>
        <v>0</v>
      </c>
      <c r="AR163" s="100"/>
      <c r="AS163" s="99"/>
      <c r="AT163" s="100"/>
      <c r="AU163" s="99"/>
      <c r="AV163" s="100"/>
      <c r="AW163" s="99"/>
    </row>
    <row r="164" spans="2:49" x14ac:dyDescent="0.35">
      <c r="B164" s="31" t="str">
        <f t="shared" si="31"/>
        <v>Mixed C&amp;D waste (17 09 04)</v>
      </c>
      <c r="C164" s="35"/>
      <c r="D164" s="35"/>
      <c r="E164" s="32">
        <f t="array" ref="E164">SUM(IF(('Estimated Waste'!$B$6:$B$205=$B$140)*('Estimated Waste'!$C$6:$C$205=$B164),'Estimated Waste'!M$6:M$205,0))</f>
        <v>0</v>
      </c>
      <c r="F164" s="219">
        <f t="array" ref="F164">SUM(IF(('Estimated Waste'!$B$6:$B$205=$B$140)*('Estimated Waste'!$C$6:$C$205=$B164),'Estimated Waste'!N$6:N$205,0))</f>
        <v>0</v>
      </c>
      <c r="G164" s="35"/>
      <c r="H164" s="256">
        <f t="shared" si="38"/>
        <v>0</v>
      </c>
      <c r="I164" s="249">
        <f t="shared" si="39"/>
        <v>0</v>
      </c>
      <c r="J164" s="99"/>
      <c r="K164" s="18">
        <f t="array" ref="K164">SUM(IF(('Estimated Waste'!$B$6:$B$205=$B$140)*('Estimated Waste'!$C$6:$C$205=$B164)*('Estimated Waste'!$D$6:$D$205=$B$42),'Estimated Waste'!M$6:M$205,0))</f>
        <v>0</v>
      </c>
      <c r="L164" s="18">
        <f t="array" ref="L164">SUM(IF(('Estimated Waste'!$B$6:$B$205=$B$140)*('Estimated Waste'!$C$6:$C$205=$B164)*('Estimated Waste'!$D$6:$D$205=$B$42),'Estimated Waste'!N$6:N$205,0))</f>
        <v>0</v>
      </c>
      <c r="M164" s="18">
        <f t="array" ref="M164">SUM(IF(('Estimated Waste'!$B$6:$B$205=$B$140)*('Estimated Waste'!$C$6:$C$205=$B164)*('Estimated Waste'!$D$6:$D$205=$B$43),'Estimated Waste'!M$6:M$205,0))</f>
        <v>0</v>
      </c>
      <c r="N164" s="18">
        <f t="array" ref="N164">SUM(IF(('Estimated Waste'!$B$6:$B$205=$B$140)*('Estimated Waste'!$C$6:$C$205=$B164)*('Estimated Waste'!$D$6:$D$205=$B$43),'Estimated Waste'!N$6:N$205,0))</f>
        <v>0</v>
      </c>
      <c r="O164" s="250"/>
      <c r="P164" s="251">
        <f t="array" ref="P164">SUM(IF(('Estimated Waste'!$B$6:$B$205=$B$140)*('Estimated Waste'!$C$6:$C$205=$B164)*('Estimated Waste'!$D$6:$D$205=$B$45),'Estimated Waste'!M$6:M$205,0))+SUM(IF(('Estimated Waste'!$B$6:$B$205=$B$140)*('Estimated Waste'!$C$6:$C$205=$B164)*('Estimated Waste'!$D$6:$D$205=$B$44),'Estimated Waste'!S$6:S$205,0))</f>
        <v>0</v>
      </c>
      <c r="Q164" s="251">
        <f t="array" ref="Q164">SUM(IF(('Estimated Waste'!$B$6:$B$205=$B$140)*('Estimated Waste'!$C$6:$C$205=$B164)*('Estimated Waste'!$D$6:$D$205=$B$45),'Estimated Waste'!N$6:N$205,0))+SUM(IF(('Estimated Waste'!$B$6:$B$205=$B$140)*('Estimated Waste'!$C$6:$C$205=$B164)*('Estimated Waste'!$D$6:$D$205=$B$44),'Estimated Waste'!T$6:T$205,0))</f>
        <v>0</v>
      </c>
      <c r="R164" s="190">
        <f t="array" ref="R164">SUM(IF(('Estimated Waste'!$B$6:$B$205=$B$140)*('Estimated Waste'!$C$6:$C$205=$B164)*('Estimated Waste'!$D$6:$D$205=$B$44),'Estimated Waste'!M$6:M$205,0))-SUM(IF(('Estimated Waste'!$B$6:$B$205=$B$140)*('Estimated Waste'!$C$6:$C$205=$B164)*('Estimated Waste'!$D$6:$D$205=$B$44),'Estimated Waste'!S$6:S$205,0))</f>
        <v>0</v>
      </c>
      <c r="S164" s="190">
        <f t="array" ref="S164">SUM(IF(('Estimated Waste'!$B$6:$B$205=$B$140)*('Estimated Waste'!$C$6:$C$205=$B164)*('Estimated Waste'!$D$6:$D$205=$B$44),'Estimated Waste'!N$6:N$205,0))-SUM(IF(('Estimated Waste'!$B$6:$B$205=$B$140)*('Estimated Waste'!$C$6:$C$205=$B164)*('Estimated Waste'!$D$6:$D$205=$B$44),'Estimated Waste'!T$6:T$205,0))</f>
        <v>0</v>
      </c>
      <c r="X164" s="100">
        <f t="shared" si="32"/>
        <v>0</v>
      </c>
      <c r="Y164" s="99">
        <f t="shared" si="33"/>
        <v>0</v>
      </c>
      <c r="Z164" s="100">
        <f t="shared" si="34"/>
        <v>0</v>
      </c>
      <c r="AA164" s="99">
        <f t="shared" si="35"/>
        <v>0</v>
      </c>
      <c r="AB164" s="100">
        <f t="shared" si="36"/>
        <v>0</v>
      </c>
      <c r="AC164" s="99">
        <f t="shared" si="37"/>
        <v>0</v>
      </c>
      <c r="AE164" s="252">
        <f t="array" ref="AE164">SUM(IF(('Actual Waste'!$C$7:$C$206=$B$140)*('Actual Waste'!$D$7:$D$206=$B164),'Actual Waste'!U$7:U$206,0))</f>
        <v>0</v>
      </c>
      <c r="AF164" s="252">
        <f t="array" ref="AF164">SUM(IF(('Actual Waste'!$C$7:$C$206=$B$140)*('Actual Waste'!$D$7:$D$206=$B164),'Actual Waste'!V$7:V$206,0))</f>
        <v>0</v>
      </c>
      <c r="AG164" s="99"/>
      <c r="AH164" s="252">
        <f t="array" ref="AH164">SUM(IF(('Actual Waste'!$C$7:$C$206=$B$140)*('Actual Waste'!$D$7:$D$206=$B164)*('Actual Waste'!$G$7:$G$206=$B$42),'Actual Waste'!U$7:U$206,0))</f>
        <v>0</v>
      </c>
      <c r="AI164" s="252">
        <f t="array" ref="AI164">SUM(IF(('Actual Waste'!$C$7:$C$206=$B$140)*('Actual Waste'!$D$7:$D$206=$B164)*('Actual Waste'!$G$7:$G$206=$B$42),'Actual Waste'!V$7:V$206,0))</f>
        <v>0</v>
      </c>
      <c r="AJ164" s="252">
        <f t="array" ref="AJ164">SUM(IF(('Actual Waste'!$C$7:$C$206=$B$140)*('Actual Waste'!$D$7:$D$206=$B164)*('Actual Waste'!$G$7:$G$206=$B$43),'Actual Waste'!U$7:U$206,0))</f>
        <v>0</v>
      </c>
      <c r="AK164" s="252">
        <f t="array" ref="AK164">SUM(IF(('Actual Waste'!$C$7:$C$206=$B$140)*('Actual Waste'!$D$7:$D$206=$B164)*('Actual Waste'!$G$7:$G$206=$B$43),'Actual Waste'!V$7:V$206,0))</f>
        <v>0</v>
      </c>
      <c r="AM164" s="252">
        <f t="array" ref="AM164">SUM(IF(('Actual Waste'!$C$7:$C$206=$B$140)*('Actual Waste'!$D$7:$D$206=$B164)*('Actual Waste'!$G$7:$G$206=$B$45),'Actual Waste'!U$7:U$206,0))+SUM(IF(('Actual Waste'!$C$7:$C$206=$B$140)*('Actual Waste'!$D$7:$D$206=$B164)*('Actual Waste'!$G$7:$G$206=$B$44),'Actual Waste'!W$7:W$206,0))</f>
        <v>0</v>
      </c>
      <c r="AN164" s="252">
        <f t="array" ref="AN164">SUM(IF(('Actual Waste'!$C$7:$C$206=$B$140)*('Actual Waste'!$D$7:$D$206=$B164)*('Actual Waste'!$G$7:$G$206=$B$45),'Actual Waste'!V$7:V$206,0))+SUM(IF(('Actual Waste'!$C$7:$C$206=$B$140)*('Actual Waste'!$D$7:$D$206=$B164)*('Actual Waste'!$G$7:$G$206=$B$44),'Actual Waste'!X$7:X$206,0))</f>
        <v>0</v>
      </c>
      <c r="AO164" s="252">
        <f t="array" ref="AO164">SUM(IF(('Actual Waste'!$C$7:$C$206=$B$140)*('Actual Waste'!$D$7:$D$206=$B164)*('Actual Waste'!$G$7:$G$206=$B$44),'Actual Waste'!U$7:U$206,0))-SUM(IF(('Actual Waste'!$C$7:$C$206=$B$140)*('Actual Waste'!$D$7:$D$206=$B164)*('Actual Waste'!$G$7:$G$206=$B$44),'Actual Waste'!W$7:W$206,0))</f>
        <v>0</v>
      </c>
      <c r="AP164" s="252">
        <f t="array" ref="AP164">SUM(IF(('Actual Waste'!$C$7:$C$206=$B$140)*('Actual Waste'!$D$7:$D$206=$B164)*('Actual Waste'!$G$7:$G$206=$B$44),'Actual Waste'!V$7:V$206,0))-SUM(IF(('Actual Waste'!$C$7:$C$206=$B$140)*('Actual Waste'!$D$7:$D$206=$B164)*('Actual Waste'!$G$7:$G$206=$B$44),'Actual Waste'!X$7:X$206,0))</f>
        <v>0</v>
      </c>
      <c r="AR164" s="100"/>
      <c r="AS164" s="99"/>
      <c r="AT164" s="100"/>
      <c r="AU164" s="99"/>
      <c r="AV164" s="100"/>
      <c r="AW164" s="99"/>
    </row>
    <row r="165" spans="2:49" x14ac:dyDescent="0.35">
      <c r="B165" s="31" t="str">
        <f t="shared" si="31"/>
        <v>Mixed C&amp;D waste (Hazardous) (17 09 03*)</v>
      </c>
      <c r="C165" s="35"/>
      <c r="D165" s="35"/>
      <c r="E165" s="32">
        <f t="array" ref="E165">SUM(IF(('Estimated Waste'!$B$6:$B$205=$B$140)*('Estimated Waste'!$C$6:$C$205=$B165),'Estimated Waste'!M$6:M$205,0))</f>
        <v>0</v>
      </c>
      <c r="F165" s="219">
        <f t="array" ref="F165">SUM(IF(('Estimated Waste'!$B$6:$B$205=$B$140)*('Estimated Waste'!$C$6:$C$205=$B165),'Estimated Waste'!N$6:N$205,0))</f>
        <v>0</v>
      </c>
      <c r="G165" s="35"/>
      <c r="H165" s="256">
        <f t="shared" si="38"/>
        <v>0</v>
      </c>
      <c r="I165" s="249">
        <f t="shared" si="39"/>
        <v>0</v>
      </c>
      <c r="J165" s="99"/>
      <c r="K165" s="18">
        <f t="array" ref="K165">SUM(IF(('Estimated Waste'!$B$6:$B$205=$B$140)*('Estimated Waste'!$C$6:$C$205=$B165)*('Estimated Waste'!$D$6:$D$205=$B$42),'Estimated Waste'!M$6:M$205,0))</f>
        <v>0</v>
      </c>
      <c r="L165" s="18">
        <f t="array" ref="L165">SUM(IF(('Estimated Waste'!$B$6:$B$205=$B$140)*('Estimated Waste'!$C$6:$C$205=$B165)*('Estimated Waste'!$D$6:$D$205=$B$42),'Estimated Waste'!N$6:N$205,0))</f>
        <v>0</v>
      </c>
      <c r="M165" s="18">
        <f t="array" ref="M165">SUM(IF(('Estimated Waste'!$B$6:$B$205=$B$140)*('Estimated Waste'!$C$6:$C$205=$B165)*('Estimated Waste'!$D$6:$D$205=$B$43),'Estimated Waste'!M$6:M$205,0))</f>
        <v>0</v>
      </c>
      <c r="N165" s="18">
        <f t="array" ref="N165">SUM(IF(('Estimated Waste'!$B$6:$B$205=$B$140)*('Estimated Waste'!$C$6:$C$205=$B165)*('Estimated Waste'!$D$6:$D$205=$B$43),'Estimated Waste'!N$6:N$205,0))</f>
        <v>0</v>
      </c>
      <c r="O165" s="250"/>
      <c r="P165" s="251">
        <f t="array" ref="P165">SUM(IF(('Estimated Waste'!$B$6:$B$205=$B$140)*('Estimated Waste'!$C$6:$C$205=$B165)*('Estimated Waste'!$D$6:$D$205=$B$45),'Estimated Waste'!M$6:M$205,0))+SUM(IF(('Estimated Waste'!$B$6:$B$205=$B$140)*('Estimated Waste'!$C$6:$C$205=$B165)*('Estimated Waste'!$D$6:$D$205=$B$44),'Estimated Waste'!S$6:S$205,0))</f>
        <v>0</v>
      </c>
      <c r="Q165" s="251">
        <f t="array" ref="Q165">SUM(IF(('Estimated Waste'!$B$6:$B$205=$B$140)*('Estimated Waste'!$C$6:$C$205=$B165)*('Estimated Waste'!$D$6:$D$205=$B$45),'Estimated Waste'!N$6:N$205,0))+SUM(IF(('Estimated Waste'!$B$6:$B$205=$B$140)*('Estimated Waste'!$C$6:$C$205=$B165)*('Estimated Waste'!$D$6:$D$205=$B$44),'Estimated Waste'!T$6:T$205,0))</f>
        <v>0</v>
      </c>
      <c r="R165" s="190">
        <f t="array" ref="R165">SUM(IF(('Estimated Waste'!$B$6:$B$205=$B$140)*('Estimated Waste'!$C$6:$C$205=$B165)*('Estimated Waste'!$D$6:$D$205=$B$44),'Estimated Waste'!M$6:M$205,0))-SUM(IF(('Estimated Waste'!$B$6:$B$205=$B$140)*('Estimated Waste'!$C$6:$C$205=$B165)*('Estimated Waste'!$D$6:$D$205=$B$44),'Estimated Waste'!S$6:S$205,0))</f>
        <v>0</v>
      </c>
      <c r="S165" s="190">
        <f t="array" ref="S165">SUM(IF(('Estimated Waste'!$B$6:$B$205=$B$140)*('Estimated Waste'!$C$6:$C$205=$B165)*('Estimated Waste'!$D$6:$D$205=$B$44),'Estimated Waste'!N$6:N$205,0))-SUM(IF(('Estimated Waste'!$B$6:$B$205=$B$140)*('Estimated Waste'!$C$6:$C$205=$B165)*('Estimated Waste'!$D$6:$D$205=$B$44),'Estimated Waste'!T$6:T$205,0))</f>
        <v>0</v>
      </c>
      <c r="X165" s="100">
        <f t="shared" si="32"/>
        <v>0</v>
      </c>
      <c r="Y165" s="99">
        <f t="shared" si="33"/>
        <v>0</v>
      </c>
      <c r="Z165" s="100">
        <f t="shared" si="34"/>
        <v>0</v>
      </c>
      <c r="AA165" s="99">
        <f t="shared" si="35"/>
        <v>0</v>
      </c>
      <c r="AB165" s="100">
        <f t="shared" si="36"/>
        <v>0</v>
      </c>
      <c r="AC165" s="99">
        <f t="shared" si="37"/>
        <v>0</v>
      </c>
      <c r="AE165" s="252">
        <f t="array" ref="AE165">SUM(IF(('Actual Waste'!$C$7:$C$206=$B$140)*('Actual Waste'!$D$7:$D$206=$B165),'Actual Waste'!U$7:U$206,0))</f>
        <v>0</v>
      </c>
      <c r="AF165" s="252">
        <f t="array" ref="AF165">SUM(IF(('Actual Waste'!$C$7:$C$206=$B$140)*('Actual Waste'!$D$7:$D$206=$B165),'Actual Waste'!V$7:V$206,0))</f>
        <v>0</v>
      </c>
      <c r="AG165" s="99"/>
      <c r="AH165" s="252">
        <f t="array" ref="AH165">SUM(IF(('Actual Waste'!$C$7:$C$206=$B$140)*('Actual Waste'!$D$7:$D$206=$B165)*('Actual Waste'!$G$7:$G$206=$B$42),'Actual Waste'!U$7:U$206,0))</f>
        <v>0</v>
      </c>
      <c r="AI165" s="252">
        <f t="array" ref="AI165">SUM(IF(('Actual Waste'!$C$7:$C$206=$B$140)*('Actual Waste'!$D$7:$D$206=$B165)*('Actual Waste'!$G$7:$G$206=$B$42),'Actual Waste'!V$7:V$206,0))</f>
        <v>0</v>
      </c>
      <c r="AJ165" s="252">
        <f t="array" ref="AJ165">SUM(IF(('Actual Waste'!$C$7:$C$206=$B$140)*('Actual Waste'!$D$7:$D$206=$B165)*('Actual Waste'!$G$7:$G$206=$B$43),'Actual Waste'!U$7:U$206,0))</f>
        <v>0</v>
      </c>
      <c r="AK165" s="252">
        <f t="array" ref="AK165">SUM(IF(('Actual Waste'!$C$7:$C$206=$B$140)*('Actual Waste'!$D$7:$D$206=$B165)*('Actual Waste'!$G$7:$G$206=$B$43),'Actual Waste'!V$7:V$206,0))</f>
        <v>0</v>
      </c>
      <c r="AM165" s="252">
        <f t="array" ref="AM165">SUM(IF(('Actual Waste'!$C$7:$C$206=$B$140)*('Actual Waste'!$D$7:$D$206=$B165)*('Actual Waste'!$G$7:$G$206=$B$45),'Actual Waste'!U$7:U$206,0))+SUM(IF(('Actual Waste'!$C$7:$C$206=$B$140)*('Actual Waste'!$D$7:$D$206=$B165)*('Actual Waste'!$G$7:$G$206=$B$44),'Actual Waste'!W$7:W$206,0))</f>
        <v>0</v>
      </c>
      <c r="AN165" s="252">
        <f t="array" ref="AN165">SUM(IF(('Actual Waste'!$C$7:$C$206=$B$140)*('Actual Waste'!$D$7:$D$206=$B165)*('Actual Waste'!$G$7:$G$206=$B$45),'Actual Waste'!V$7:V$206,0))+SUM(IF(('Actual Waste'!$C$7:$C$206=$B$140)*('Actual Waste'!$D$7:$D$206=$B165)*('Actual Waste'!$G$7:$G$206=$B$44),'Actual Waste'!X$7:X$206,0))</f>
        <v>0</v>
      </c>
      <c r="AO165" s="252">
        <f t="array" ref="AO165">SUM(IF(('Actual Waste'!$C$7:$C$206=$B$140)*('Actual Waste'!$D$7:$D$206=$B165)*('Actual Waste'!$G$7:$G$206=$B$44),'Actual Waste'!U$7:U$206,0))-SUM(IF(('Actual Waste'!$C$7:$C$206=$B$140)*('Actual Waste'!$D$7:$D$206=$B165)*('Actual Waste'!$G$7:$G$206=$B$44),'Actual Waste'!W$7:W$206,0))</f>
        <v>0</v>
      </c>
      <c r="AP165" s="252">
        <f t="array" ref="AP165">SUM(IF(('Actual Waste'!$C$7:$C$206=$B$140)*('Actual Waste'!$D$7:$D$206=$B165)*('Actual Waste'!$G$7:$G$206=$B$44),'Actual Waste'!V$7:V$206,0))-SUM(IF(('Actual Waste'!$C$7:$C$206=$B$140)*('Actual Waste'!$D$7:$D$206=$B165)*('Actual Waste'!$G$7:$G$206=$B$44),'Actual Waste'!X$7:X$206,0))</f>
        <v>0</v>
      </c>
      <c r="AR165" s="100"/>
      <c r="AS165" s="99"/>
      <c r="AT165" s="100"/>
      <c r="AU165" s="99"/>
      <c r="AV165" s="100"/>
      <c r="AW165" s="99"/>
    </row>
    <row r="166" spans="2:49" x14ac:dyDescent="0.35">
      <c r="B166" s="31" t="str">
        <f t="shared" si="31"/>
        <v>Non-hazardous sludge (19 02 06)</v>
      </c>
      <c r="C166" s="35"/>
      <c r="D166" s="35"/>
      <c r="E166" s="32">
        <f t="array" ref="E166">SUM(IF(('Estimated Waste'!$B$6:$B$205=$B$140)*('Estimated Waste'!$C$6:$C$205=$B166),'Estimated Waste'!M$6:M$205,0))</f>
        <v>0</v>
      </c>
      <c r="F166" s="219">
        <f t="array" ref="F166">SUM(IF(('Estimated Waste'!$B$6:$B$205=$B$140)*('Estimated Waste'!$C$6:$C$205=$B166),'Estimated Waste'!N$6:N$205,0))</f>
        <v>0</v>
      </c>
      <c r="G166" s="35"/>
      <c r="H166" s="256">
        <f t="shared" si="38"/>
        <v>0</v>
      </c>
      <c r="I166" s="249">
        <f t="shared" si="39"/>
        <v>0</v>
      </c>
      <c r="J166" s="99"/>
      <c r="K166" s="18">
        <f t="array" ref="K166">SUM(IF(('Estimated Waste'!$B$6:$B$205=$B$140)*('Estimated Waste'!$C$6:$C$205=$B166)*('Estimated Waste'!$D$6:$D$205=$B$42),'Estimated Waste'!M$6:M$205,0))</f>
        <v>0</v>
      </c>
      <c r="L166" s="18">
        <f t="array" ref="L166">SUM(IF(('Estimated Waste'!$B$6:$B$205=$B$140)*('Estimated Waste'!$C$6:$C$205=$B166)*('Estimated Waste'!$D$6:$D$205=$B$42),'Estimated Waste'!N$6:N$205,0))</f>
        <v>0</v>
      </c>
      <c r="M166" s="18">
        <f t="array" ref="M166">SUM(IF(('Estimated Waste'!$B$6:$B$205=$B$140)*('Estimated Waste'!$C$6:$C$205=$B166)*('Estimated Waste'!$D$6:$D$205=$B$43),'Estimated Waste'!M$6:M$205,0))</f>
        <v>0</v>
      </c>
      <c r="N166" s="18">
        <f t="array" ref="N166">SUM(IF(('Estimated Waste'!$B$6:$B$205=$B$140)*('Estimated Waste'!$C$6:$C$205=$B166)*('Estimated Waste'!$D$6:$D$205=$B$43),'Estimated Waste'!N$6:N$205,0))</f>
        <v>0</v>
      </c>
      <c r="O166" s="250"/>
      <c r="P166" s="251">
        <f t="array" ref="P166">SUM(IF(('Estimated Waste'!$B$6:$B$205=$B$140)*('Estimated Waste'!$C$6:$C$205=$B166)*('Estimated Waste'!$D$6:$D$205=$B$45),'Estimated Waste'!M$6:M$205,0))+SUM(IF(('Estimated Waste'!$B$6:$B$205=$B$140)*('Estimated Waste'!$C$6:$C$205=$B166)*('Estimated Waste'!$D$6:$D$205=$B$44),'Estimated Waste'!S$6:S$205,0))</f>
        <v>0</v>
      </c>
      <c r="Q166" s="251">
        <f t="array" ref="Q166">SUM(IF(('Estimated Waste'!$B$6:$B$205=$B$140)*('Estimated Waste'!$C$6:$C$205=$B166)*('Estimated Waste'!$D$6:$D$205=$B$45),'Estimated Waste'!N$6:N$205,0))+SUM(IF(('Estimated Waste'!$B$6:$B$205=$B$140)*('Estimated Waste'!$C$6:$C$205=$B166)*('Estimated Waste'!$D$6:$D$205=$B$44),'Estimated Waste'!T$6:T$205,0))</f>
        <v>0</v>
      </c>
      <c r="R166" s="190">
        <f t="array" ref="R166">SUM(IF(('Estimated Waste'!$B$6:$B$205=$B$140)*('Estimated Waste'!$C$6:$C$205=$B166)*('Estimated Waste'!$D$6:$D$205=$B$44),'Estimated Waste'!M$6:M$205,0))-SUM(IF(('Estimated Waste'!$B$6:$B$205=$B$140)*('Estimated Waste'!$C$6:$C$205=$B166)*('Estimated Waste'!$D$6:$D$205=$B$44),'Estimated Waste'!S$6:S$205,0))</f>
        <v>0</v>
      </c>
      <c r="S166" s="190">
        <f t="array" ref="S166">SUM(IF(('Estimated Waste'!$B$6:$B$205=$B$140)*('Estimated Waste'!$C$6:$C$205=$B166)*('Estimated Waste'!$D$6:$D$205=$B$44),'Estimated Waste'!N$6:N$205,0))-SUM(IF(('Estimated Waste'!$B$6:$B$205=$B$140)*('Estimated Waste'!$C$6:$C$205=$B166)*('Estimated Waste'!$D$6:$D$205=$B$44),'Estimated Waste'!T$6:T$205,0))</f>
        <v>0</v>
      </c>
      <c r="X166" s="100">
        <f t="shared" si="32"/>
        <v>0</v>
      </c>
      <c r="Y166" s="99">
        <f t="shared" si="33"/>
        <v>0</v>
      </c>
      <c r="Z166" s="100">
        <f t="shared" si="34"/>
        <v>0</v>
      </c>
      <c r="AA166" s="99">
        <f t="shared" si="35"/>
        <v>0</v>
      </c>
      <c r="AB166" s="100">
        <f t="shared" si="36"/>
        <v>0</v>
      </c>
      <c r="AC166" s="99">
        <f t="shared" si="37"/>
        <v>0</v>
      </c>
      <c r="AE166" s="252">
        <f t="array" ref="AE166">SUM(IF(('Actual Waste'!$C$7:$C$206=$B$140)*('Actual Waste'!$D$7:$D$206=$B166),'Actual Waste'!U$7:U$206,0))</f>
        <v>0</v>
      </c>
      <c r="AF166" s="252">
        <f t="array" ref="AF166">SUM(IF(('Actual Waste'!$C$7:$C$206=$B$140)*('Actual Waste'!$D$7:$D$206=$B166),'Actual Waste'!V$7:V$206,0))</f>
        <v>0</v>
      </c>
      <c r="AG166" s="99"/>
      <c r="AH166" s="252">
        <f t="array" ref="AH166">SUM(IF(('Actual Waste'!$C$7:$C$206=$B$140)*('Actual Waste'!$D$7:$D$206=$B166)*('Actual Waste'!$G$7:$G$206=$B$42),'Actual Waste'!U$7:U$206,0))</f>
        <v>0</v>
      </c>
      <c r="AI166" s="252">
        <f t="array" ref="AI166">SUM(IF(('Actual Waste'!$C$7:$C$206=$B$140)*('Actual Waste'!$D$7:$D$206=$B166)*('Actual Waste'!$G$7:$G$206=$B$42),'Actual Waste'!V$7:V$206,0))</f>
        <v>0</v>
      </c>
      <c r="AJ166" s="252">
        <f t="array" ref="AJ166">SUM(IF(('Actual Waste'!$C$7:$C$206=$B$140)*('Actual Waste'!$D$7:$D$206=$B166)*('Actual Waste'!$G$7:$G$206=$B$43),'Actual Waste'!U$7:U$206,0))</f>
        <v>0</v>
      </c>
      <c r="AK166" s="252">
        <f t="array" ref="AK166">SUM(IF(('Actual Waste'!$C$7:$C$206=$B$140)*('Actual Waste'!$D$7:$D$206=$B166)*('Actual Waste'!$G$7:$G$206=$B$43),'Actual Waste'!V$7:V$206,0))</f>
        <v>0</v>
      </c>
      <c r="AM166" s="252">
        <f t="array" ref="AM166">SUM(IF(('Actual Waste'!$C$7:$C$206=$B$140)*('Actual Waste'!$D$7:$D$206=$B166)*('Actual Waste'!$G$7:$G$206=$B$45),'Actual Waste'!U$7:U$206,0))+SUM(IF(('Actual Waste'!$C$7:$C$206=$B$140)*('Actual Waste'!$D$7:$D$206=$B166)*('Actual Waste'!$G$7:$G$206=$B$44),'Actual Waste'!W$7:W$206,0))</f>
        <v>0</v>
      </c>
      <c r="AN166" s="252">
        <f t="array" ref="AN166">SUM(IF(('Actual Waste'!$C$7:$C$206=$B$140)*('Actual Waste'!$D$7:$D$206=$B166)*('Actual Waste'!$G$7:$G$206=$B$45),'Actual Waste'!V$7:V$206,0))+SUM(IF(('Actual Waste'!$C$7:$C$206=$B$140)*('Actual Waste'!$D$7:$D$206=$B166)*('Actual Waste'!$G$7:$G$206=$B$44),'Actual Waste'!X$7:X$206,0))</f>
        <v>0</v>
      </c>
      <c r="AO166" s="252">
        <f t="array" ref="AO166">SUM(IF(('Actual Waste'!$C$7:$C$206=$B$140)*('Actual Waste'!$D$7:$D$206=$B166)*('Actual Waste'!$G$7:$G$206=$B$44),'Actual Waste'!U$7:U$206,0))-SUM(IF(('Actual Waste'!$C$7:$C$206=$B$140)*('Actual Waste'!$D$7:$D$206=$B166)*('Actual Waste'!$G$7:$G$206=$B$44),'Actual Waste'!W$7:W$206,0))</f>
        <v>0</v>
      </c>
      <c r="AP166" s="252">
        <f t="array" ref="AP166">SUM(IF(('Actual Waste'!$C$7:$C$206=$B$140)*('Actual Waste'!$D$7:$D$206=$B166)*('Actual Waste'!$G$7:$G$206=$B$44),'Actual Waste'!V$7:V$206,0))-SUM(IF(('Actual Waste'!$C$7:$C$206=$B$140)*('Actual Waste'!$D$7:$D$206=$B166)*('Actual Waste'!$G$7:$G$206=$B$44),'Actual Waste'!X$7:X$206,0))</f>
        <v>0</v>
      </c>
      <c r="AR166" s="100"/>
      <c r="AS166" s="99"/>
      <c r="AT166" s="100"/>
      <c r="AU166" s="99"/>
      <c r="AV166" s="100"/>
      <c r="AW166" s="99"/>
    </row>
    <row r="167" spans="2:49" x14ac:dyDescent="0.35">
      <c r="B167" s="31" t="str">
        <f t="shared" si="31"/>
        <v>Packaging (17 02 03)</v>
      </c>
      <c r="C167" s="35"/>
      <c r="D167" s="35"/>
      <c r="E167" s="32">
        <f t="array" ref="E167">SUM(IF(('Estimated Waste'!$B$6:$B$205=$B$140)*('Estimated Waste'!$C$6:$C$205=$B167),'Estimated Waste'!M$6:M$205,0))</f>
        <v>0</v>
      </c>
      <c r="F167" s="219">
        <f t="array" ref="F167">SUM(IF(('Estimated Waste'!$B$6:$B$205=$B$140)*('Estimated Waste'!$C$6:$C$205=$B167),'Estimated Waste'!N$6:N$205,0))</f>
        <v>0</v>
      </c>
      <c r="G167" s="35"/>
      <c r="H167" s="256">
        <f t="shared" si="38"/>
        <v>0</v>
      </c>
      <c r="I167" s="249">
        <f t="shared" si="39"/>
        <v>0</v>
      </c>
      <c r="J167" s="99"/>
      <c r="K167" s="18">
        <f t="array" ref="K167">SUM(IF(('Estimated Waste'!$B$6:$B$205=$B$140)*('Estimated Waste'!$C$6:$C$205=$B167)*('Estimated Waste'!$D$6:$D$205=$B$42),'Estimated Waste'!M$6:M$205,0))</f>
        <v>0</v>
      </c>
      <c r="L167" s="18">
        <f t="array" ref="L167">SUM(IF(('Estimated Waste'!$B$6:$B$205=$B$140)*('Estimated Waste'!$C$6:$C$205=$B167)*('Estimated Waste'!$D$6:$D$205=$B$42),'Estimated Waste'!N$6:N$205,0))</f>
        <v>0</v>
      </c>
      <c r="M167" s="18">
        <f t="array" ref="M167">SUM(IF(('Estimated Waste'!$B$6:$B$205=$B$140)*('Estimated Waste'!$C$6:$C$205=$B167)*('Estimated Waste'!$D$6:$D$205=$B$43),'Estimated Waste'!M$6:M$205,0))</f>
        <v>0</v>
      </c>
      <c r="N167" s="18">
        <f t="array" ref="N167">SUM(IF(('Estimated Waste'!$B$6:$B$205=$B$140)*('Estimated Waste'!$C$6:$C$205=$B167)*('Estimated Waste'!$D$6:$D$205=$B$43),'Estimated Waste'!N$6:N$205,0))</f>
        <v>0</v>
      </c>
      <c r="O167" s="250"/>
      <c r="P167" s="251">
        <f t="array" ref="P167">SUM(IF(('Estimated Waste'!$B$6:$B$205=$B$140)*('Estimated Waste'!$C$6:$C$205=$B167)*('Estimated Waste'!$D$6:$D$205=$B$45),'Estimated Waste'!M$6:M$205,0))+SUM(IF(('Estimated Waste'!$B$6:$B$205=$B$140)*('Estimated Waste'!$C$6:$C$205=$B167)*('Estimated Waste'!$D$6:$D$205=$B$44),'Estimated Waste'!S$6:S$205,0))</f>
        <v>0</v>
      </c>
      <c r="Q167" s="251">
        <f t="array" ref="Q167">SUM(IF(('Estimated Waste'!$B$6:$B$205=$B$140)*('Estimated Waste'!$C$6:$C$205=$B167)*('Estimated Waste'!$D$6:$D$205=$B$45),'Estimated Waste'!N$6:N$205,0))+SUM(IF(('Estimated Waste'!$B$6:$B$205=$B$140)*('Estimated Waste'!$C$6:$C$205=$B167)*('Estimated Waste'!$D$6:$D$205=$B$44),'Estimated Waste'!T$6:T$205,0))</f>
        <v>0</v>
      </c>
      <c r="R167" s="190">
        <f t="array" ref="R167">SUM(IF(('Estimated Waste'!$B$6:$B$205=$B$140)*('Estimated Waste'!$C$6:$C$205=$B167)*('Estimated Waste'!$D$6:$D$205=$B$44),'Estimated Waste'!M$6:M$205,0))-SUM(IF(('Estimated Waste'!$B$6:$B$205=$B$140)*('Estimated Waste'!$C$6:$C$205=$B167)*('Estimated Waste'!$D$6:$D$205=$B$44),'Estimated Waste'!S$6:S$205,0))</f>
        <v>0</v>
      </c>
      <c r="S167" s="190">
        <f t="array" ref="S167">SUM(IF(('Estimated Waste'!$B$6:$B$205=$B$140)*('Estimated Waste'!$C$6:$C$205=$B167)*('Estimated Waste'!$D$6:$D$205=$B$44),'Estimated Waste'!N$6:N$205,0))-SUM(IF(('Estimated Waste'!$B$6:$B$205=$B$140)*('Estimated Waste'!$C$6:$C$205=$B167)*('Estimated Waste'!$D$6:$D$205=$B$44),'Estimated Waste'!T$6:T$205,0))</f>
        <v>0</v>
      </c>
      <c r="X167" s="100">
        <f t="shared" si="32"/>
        <v>0</v>
      </c>
      <c r="Y167" s="99">
        <f t="shared" si="33"/>
        <v>0</v>
      </c>
      <c r="Z167" s="100">
        <f t="shared" si="34"/>
        <v>0</v>
      </c>
      <c r="AA167" s="99">
        <f t="shared" si="35"/>
        <v>0</v>
      </c>
      <c r="AB167" s="100">
        <f t="shared" si="36"/>
        <v>0</v>
      </c>
      <c r="AC167" s="99">
        <f t="shared" si="37"/>
        <v>0</v>
      </c>
      <c r="AE167" s="252">
        <f t="array" ref="AE167">SUM(IF(('Actual Waste'!$C$7:$C$206=$B$140)*('Actual Waste'!$D$7:$D$206=$B167),'Actual Waste'!U$7:U$206,0))</f>
        <v>0</v>
      </c>
      <c r="AF167" s="252">
        <f t="array" ref="AF167">SUM(IF(('Actual Waste'!$C$7:$C$206=$B$140)*('Actual Waste'!$D$7:$D$206=$B167),'Actual Waste'!V$7:V$206,0))</f>
        <v>0</v>
      </c>
      <c r="AG167" s="99"/>
      <c r="AH167" s="252">
        <f t="array" ref="AH167">SUM(IF(('Actual Waste'!$C$7:$C$206=$B$140)*('Actual Waste'!$D$7:$D$206=$B167)*('Actual Waste'!$G$7:$G$206=$B$42),'Actual Waste'!U$7:U$206,0))</f>
        <v>0</v>
      </c>
      <c r="AI167" s="252">
        <f t="array" ref="AI167">SUM(IF(('Actual Waste'!$C$7:$C$206=$B$140)*('Actual Waste'!$D$7:$D$206=$B167)*('Actual Waste'!$G$7:$G$206=$B$42),'Actual Waste'!V$7:V$206,0))</f>
        <v>0</v>
      </c>
      <c r="AJ167" s="252">
        <f t="array" ref="AJ167">SUM(IF(('Actual Waste'!$C$7:$C$206=$B$140)*('Actual Waste'!$D$7:$D$206=$B167)*('Actual Waste'!$G$7:$G$206=$B$43),'Actual Waste'!U$7:U$206,0))</f>
        <v>0</v>
      </c>
      <c r="AK167" s="252">
        <f t="array" ref="AK167">SUM(IF(('Actual Waste'!$C$7:$C$206=$B$140)*('Actual Waste'!$D$7:$D$206=$B167)*('Actual Waste'!$G$7:$G$206=$B$43),'Actual Waste'!V$7:V$206,0))</f>
        <v>0</v>
      </c>
      <c r="AM167" s="252">
        <f t="array" ref="AM167">SUM(IF(('Actual Waste'!$C$7:$C$206=$B$140)*('Actual Waste'!$D$7:$D$206=$B167)*('Actual Waste'!$G$7:$G$206=$B$45),'Actual Waste'!U$7:U$206,0))+SUM(IF(('Actual Waste'!$C$7:$C$206=$B$140)*('Actual Waste'!$D$7:$D$206=$B167)*('Actual Waste'!$G$7:$G$206=$B$44),'Actual Waste'!W$7:W$206,0))</f>
        <v>0</v>
      </c>
      <c r="AN167" s="252">
        <f t="array" ref="AN167">SUM(IF(('Actual Waste'!$C$7:$C$206=$B$140)*('Actual Waste'!$D$7:$D$206=$B167)*('Actual Waste'!$G$7:$G$206=$B$45),'Actual Waste'!V$7:V$206,0))+SUM(IF(('Actual Waste'!$C$7:$C$206=$B$140)*('Actual Waste'!$D$7:$D$206=$B167)*('Actual Waste'!$G$7:$G$206=$B$44),'Actual Waste'!X$7:X$206,0))</f>
        <v>0</v>
      </c>
      <c r="AO167" s="252">
        <f t="array" ref="AO167">SUM(IF(('Actual Waste'!$C$7:$C$206=$B$140)*('Actual Waste'!$D$7:$D$206=$B167)*('Actual Waste'!$G$7:$G$206=$B$44),'Actual Waste'!U$7:U$206,0))-SUM(IF(('Actual Waste'!$C$7:$C$206=$B$140)*('Actual Waste'!$D$7:$D$206=$B167)*('Actual Waste'!$G$7:$G$206=$B$44),'Actual Waste'!W$7:W$206,0))</f>
        <v>0</v>
      </c>
      <c r="AP167" s="252">
        <f t="array" ref="AP167">SUM(IF(('Actual Waste'!$C$7:$C$206=$B$140)*('Actual Waste'!$D$7:$D$206=$B167)*('Actual Waste'!$G$7:$G$206=$B$44),'Actual Waste'!V$7:V$206,0))-SUM(IF(('Actual Waste'!$C$7:$C$206=$B$140)*('Actual Waste'!$D$7:$D$206=$B167)*('Actual Waste'!$G$7:$G$206=$B$44),'Actual Waste'!X$7:X$206,0))</f>
        <v>0</v>
      </c>
      <c r="AR167" s="100"/>
      <c r="AS167" s="99"/>
      <c r="AT167" s="100"/>
      <c r="AU167" s="99"/>
      <c r="AV167" s="100"/>
      <c r="AW167" s="99"/>
    </row>
    <row r="168" spans="2:49" x14ac:dyDescent="0.35">
      <c r="B168" s="31" t="str">
        <f t="shared" si="31"/>
        <v>Paint, adhesives etc. (20 01 27*)</v>
      </c>
      <c r="C168" s="35"/>
      <c r="D168" s="35"/>
      <c r="E168" s="32">
        <f t="array" ref="E168">SUM(IF(('Estimated Waste'!$B$6:$B$205=$B$140)*('Estimated Waste'!$C$6:$C$205=$B168),'Estimated Waste'!M$6:M$205,0))</f>
        <v>0</v>
      </c>
      <c r="F168" s="219">
        <f t="array" ref="F168">SUM(IF(('Estimated Waste'!$B$6:$B$205=$B$140)*('Estimated Waste'!$C$6:$C$205=$B168),'Estimated Waste'!N$6:N$205,0))</f>
        <v>0</v>
      </c>
      <c r="G168" s="35"/>
      <c r="H168" s="256">
        <f t="shared" si="38"/>
        <v>0</v>
      </c>
      <c r="I168" s="249">
        <f t="shared" si="39"/>
        <v>0</v>
      </c>
      <c r="J168" s="99"/>
      <c r="K168" s="18">
        <f t="array" ref="K168">SUM(IF(('Estimated Waste'!$B$6:$B$205=$B$140)*('Estimated Waste'!$C$6:$C$205=$B168)*('Estimated Waste'!$D$6:$D$205=$B$42),'Estimated Waste'!M$6:M$205,0))</f>
        <v>0</v>
      </c>
      <c r="L168" s="18">
        <f t="array" ref="L168">SUM(IF(('Estimated Waste'!$B$6:$B$205=$B$140)*('Estimated Waste'!$C$6:$C$205=$B168)*('Estimated Waste'!$D$6:$D$205=$B$42),'Estimated Waste'!N$6:N$205,0))</f>
        <v>0</v>
      </c>
      <c r="M168" s="18">
        <f t="array" ref="M168">SUM(IF(('Estimated Waste'!$B$6:$B$205=$B$140)*('Estimated Waste'!$C$6:$C$205=$B168)*('Estimated Waste'!$D$6:$D$205=$B$43),'Estimated Waste'!M$6:M$205,0))</f>
        <v>0</v>
      </c>
      <c r="N168" s="18">
        <f t="array" ref="N168">SUM(IF(('Estimated Waste'!$B$6:$B$205=$B$140)*('Estimated Waste'!$C$6:$C$205=$B168)*('Estimated Waste'!$D$6:$D$205=$B$43),'Estimated Waste'!N$6:N$205,0))</f>
        <v>0</v>
      </c>
      <c r="O168" s="250"/>
      <c r="P168" s="251">
        <f t="array" ref="P168">SUM(IF(('Estimated Waste'!$B$6:$B$205=$B$140)*('Estimated Waste'!$C$6:$C$205=$B168)*('Estimated Waste'!$D$6:$D$205=$B$45),'Estimated Waste'!M$6:M$205,0))+SUM(IF(('Estimated Waste'!$B$6:$B$205=$B$140)*('Estimated Waste'!$C$6:$C$205=$B168)*('Estimated Waste'!$D$6:$D$205=$B$44),'Estimated Waste'!S$6:S$205,0))</f>
        <v>0</v>
      </c>
      <c r="Q168" s="251">
        <f t="array" ref="Q168">SUM(IF(('Estimated Waste'!$B$6:$B$205=$B$140)*('Estimated Waste'!$C$6:$C$205=$B168)*('Estimated Waste'!$D$6:$D$205=$B$45),'Estimated Waste'!N$6:N$205,0))+SUM(IF(('Estimated Waste'!$B$6:$B$205=$B$140)*('Estimated Waste'!$C$6:$C$205=$B168)*('Estimated Waste'!$D$6:$D$205=$B$44),'Estimated Waste'!T$6:T$205,0))</f>
        <v>0</v>
      </c>
      <c r="R168" s="190">
        <f t="array" ref="R168">SUM(IF(('Estimated Waste'!$B$6:$B$205=$B$140)*('Estimated Waste'!$C$6:$C$205=$B168)*('Estimated Waste'!$D$6:$D$205=$B$44),'Estimated Waste'!M$6:M$205,0))-SUM(IF(('Estimated Waste'!$B$6:$B$205=$B$140)*('Estimated Waste'!$C$6:$C$205=$B168)*('Estimated Waste'!$D$6:$D$205=$B$44),'Estimated Waste'!S$6:S$205,0))</f>
        <v>0</v>
      </c>
      <c r="S168" s="190">
        <f t="array" ref="S168">SUM(IF(('Estimated Waste'!$B$6:$B$205=$B$140)*('Estimated Waste'!$C$6:$C$205=$B168)*('Estimated Waste'!$D$6:$D$205=$B$44),'Estimated Waste'!N$6:N$205,0))-SUM(IF(('Estimated Waste'!$B$6:$B$205=$B$140)*('Estimated Waste'!$C$6:$C$205=$B168)*('Estimated Waste'!$D$6:$D$205=$B$44),'Estimated Waste'!T$6:T$205,0))</f>
        <v>0</v>
      </c>
      <c r="X168" s="100">
        <f t="shared" si="32"/>
        <v>0</v>
      </c>
      <c r="Y168" s="99">
        <f t="shared" si="33"/>
        <v>0</v>
      </c>
      <c r="Z168" s="100">
        <f t="shared" si="34"/>
        <v>0</v>
      </c>
      <c r="AA168" s="99">
        <f t="shared" si="35"/>
        <v>0</v>
      </c>
      <c r="AB168" s="100">
        <f t="shared" si="36"/>
        <v>0</v>
      </c>
      <c r="AC168" s="99">
        <f t="shared" si="37"/>
        <v>0</v>
      </c>
      <c r="AE168" s="252">
        <f t="array" ref="AE168">SUM(IF(('Actual Waste'!$C$7:$C$206=$B$140)*('Actual Waste'!$D$7:$D$206=$B168),'Actual Waste'!U$7:U$206,0))</f>
        <v>0</v>
      </c>
      <c r="AF168" s="252">
        <f t="array" ref="AF168">SUM(IF(('Actual Waste'!$C$7:$C$206=$B$140)*('Actual Waste'!$D$7:$D$206=$B168),'Actual Waste'!V$7:V$206,0))</f>
        <v>0</v>
      </c>
      <c r="AG168" s="99"/>
      <c r="AH168" s="252">
        <f t="array" ref="AH168">SUM(IF(('Actual Waste'!$C$7:$C$206=$B$140)*('Actual Waste'!$D$7:$D$206=$B168)*('Actual Waste'!$G$7:$G$206=$B$42),'Actual Waste'!U$7:U$206,0))</f>
        <v>0</v>
      </c>
      <c r="AI168" s="252">
        <f t="array" ref="AI168">SUM(IF(('Actual Waste'!$C$7:$C$206=$B$140)*('Actual Waste'!$D$7:$D$206=$B168)*('Actual Waste'!$G$7:$G$206=$B$42),'Actual Waste'!V$7:V$206,0))</f>
        <v>0</v>
      </c>
      <c r="AJ168" s="252">
        <f t="array" ref="AJ168">SUM(IF(('Actual Waste'!$C$7:$C$206=$B$140)*('Actual Waste'!$D$7:$D$206=$B168)*('Actual Waste'!$G$7:$G$206=$B$43),'Actual Waste'!U$7:U$206,0))</f>
        <v>0</v>
      </c>
      <c r="AK168" s="252">
        <f t="array" ref="AK168">SUM(IF(('Actual Waste'!$C$7:$C$206=$B$140)*('Actual Waste'!$D$7:$D$206=$B168)*('Actual Waste'!$G$7:$G$206=$B$43),'Actual Waste'!V$7:V$206,0))</f>
        <v>0</v>
      </c>
      <c r="AM168" s="252">
        <f t="array" ref="AM168">SUM(IF(('Actual Waste'!$C$7:$C$206=$B$140)*('Actual Waste'!$D$7:$D$206=$B168)*('Actual Waste'!$G$7:$G$206=$B$45),'Actual Waste'!U$7:U$206,0))+SUM(IF(('Actual Waste'!$C$7:$C$206=$B$140)*('Actual Waste'!$D$7:$D$206=$B168)*('Actual Waste'!$G$7:$G$206=$B$44),'Actual Waste'!W$7:W$206,0))</f>
        <v>0</v>
      </c>
      <c r="AN168" s="252">
        <f t="array" ref="AN168">SUM(IF(('Actual Waste'!$C$7:$C$206=$B$140)*('Actual Waste'!$D$7:$D$206=$B168)*('Actual Waste'!$G$7:$G$206=$B$45),'Actual Waste'!V$7:V$206,0))+SUM(IF(('Actual Waste'!$C$7:$C$206=$B$140)*('Actual Waste'!$D$7:$D$206=$B168)*('Actual Waste'!$G$7:$G$206=$B$44),'Actual Waste'!X$7:X$206,0))</f>
        <v>0</v>
      </c>
      <c r="AO168" s="252">
        <f t="array" ref="AO168">SUM(IF(('Actual Waste'!$C$7:$C$206=$B$140)*('Actual Waste'!$D$7:$D$206=$B168)*('Actual Waste'!$G$7:$G$206=$B$44),'Actual Waste'!U$7:U$206,0))-SUM(IF(('Actual Waste'!$C$7:$C$206=$B$140)*('Actual Waste'!$D$7:$D$206=$B168)*('Actual Waste'!$G$7:$G$206=$B$44),'Actual Waste'!W$7:W$206,0))</f>
        <v>0</v>
      </c>
      <c r="AP168" s="252">
        <f t="array" ref="AP168">SUM(IF(('Actual Waste'!$C$7:$C$206=$B$140)*('Actual Waste'!$D$7:$D$206=$B168)*('Actual Waste'!$G$7:$G$206=$B$44),'Actual Waste'!V$7:V$206,0))-SUM(IF(('Actual Waste'!$C$7:$C$206=$B$140)*('Actual Waste'!$D$7:$D$206=$B168)*('Actual Waste'!$G$7:$G$206=$B$44),'Actual Waste'!X$7:X$206,0))</f>
        <v>0</v>
      </c>
      <c r="AR168" s="100"/>
      <c r="AS168" s="99"/>
      <c r="AT168" s="100"/>
      <c r="AU168" s="99"/>
      <c r="AV168" s="100"/>
      <c r="AW168" s="99"/>
    </row>
    <row r="169" spans="2:49" x14ac:dyDescent="0.35">
      <c r="B169" s="31" t="str">
        <f t="shared" si="31"/>
        <v xml:space="preserve">Paper (20 01 01) </v>
      </c>
      <c r="C169" s="35"/>
      <c r="D169" s="35"/>
      <c r="E169" s="32">
        <f t="array" ref="E169">SUM(IF(('Estimated Waste'!$B$6:$B$205=$B$140)*('Estimated Waste'!$C$6:$C$205=$B169),'Estimated Waste'!M$6:M$205,0))</f>
        <v>0</v>
      </c>
      <c r="F169" s="219">
        <f t="array" ref="F169">SUM(IF(('Estimated Waste'!$B$6:$B$205=$B$140)*('Estimated Waste'!$C$6:$C$205=$B169),'Estimated Waste'!N$6:N$205,0))</f>
        <v>0</v>
      </c>
      <c r="G169" s="35"/>
      <c r="H169" s="256">
        <f t="shared" si="38"/>
        <v>0</v>
      </c>
      <c r="I169" s="249">
        <f t="shared" si="39"/>
        <v>0</v>
      </c>
      <c r="J169" s="99"/>
      <c r="K169" s="18">
        <f t="array" ref="K169">SUM(IF(('Estimated Waste'!$B$6:$B$205=$B$140)*('Estimated Waste'!$C$6:$C$205=$B169)*('Estimated Waste'!$D$6:$D$205=$B$42),'Estimated Waste'!M$6:M$205,0))</f>
        <v>0</v>
      </c>
      <c r="L169" s="18">
        <f t="array" ref="L169">SUM(IF(('Estimated Waste'!$B$6:$B$205=$B$140)*('Estimated Waste'!$C$6:$C$205=$B169)*('Estimated Waste'!$D$6:$D$205=$B$42),'Estimated Waste'!N$6:N$205,0))</f>
        <v>0</v>
      </c>
      <c r="M169" s="18">
        <f t="array" ref="M169">SUM(IF(('Estimated Waste'!$B$6:$B$205=$B$140)*('Estimated Waste'!$C$6:$C$205=$B169)*('Estimated Waste'!$D$6:$D$205=$B$43),'Estimated Waste'!M$6:M$205,0))</f>
        <v>0</v>
      </c>
      <c r="N169" s="18">
        <f t="array" ref="N169">SUM(IF(('Estimated Waste'!$B$6:$B$205=$B$140)*('Estimated Waste'!$C$6:$C$205=$B169)*('Estimated Waste'!$D$6:$D$205=$B$43),'Estimated Waste'!N$6:N$205,0))</f>
        <v>0</v>
      </c>
      <c r="O169" s="250"/>
      <c r="P169" s="251">
        <f t="array" ref="P169">SUM(IF(('Estimated Waste'!$B$6:$B$205=$B$140)*('Estimated Waste'!$C$6:$C$205=$B169)*('Estimated Waste'!$D$6:$D$205=$B$45),'Estimated Waste'!M$6:M$205,0))+SUM(IF(('Estimated Waste'!$B$6:$B$205=$B$140)*('Estimated Waste'!$C$6:$C$205=$B169)*('Estimated Waste'!$D$6:$D$205=$B$44),'Estimated Waste'!S$6:S$205,0))</f>
        <v>0</v>
      </c>
      <c r="Q169" s="251">
        <f t="array" ref="Q169">SUM(IF(('Estimated Waste'!$B$6:$B$205=$B$140)*('Estimated Waste'!$C$6:$C$205=$B169)*('Estimated Waste'!$D$6:$D$205=$B$45),'Estimated Waste'!N$6:N$205,0))+SUM(IF(('Estimated Waste'!$B$6:$B$205=$B$140)*('Estimated Waste'!$C$6:$C$205=$B169)*('Estimated Waste'!$D$6:$D$205=$B$44),'Estimated Waste'!T$6:T$205,0))</f>
        <v>0</v>
      </c>
      <c r="R169" s="190">
        <f t="array" ref="R169">SUM(IF(('Estimated Waste'!$B$6:$B$205=$B$140)*('Estimated Waste'!$C$6:$C$205=$B169)*('Estimated Waste'!$D$6:$D$205=$B$44),'Estimated Waste'!M$6:M$205,0))-SUM(IF(('Estimated Waste'!$B$6:$B$205=$B$140)*('Estimated Waste'!$C$6:$C$205=$B169)*('Estimated Waste'!$D$6:$D$205=$B$44),'Estimated Waste'!S$6:S$205,0))</f>
        <v>0</v>
      </c>
      <c r="S169" s="190">
        <f t="array" ref="S169">SUM(IF(('Estimated Waste'!$B$6:$B$205=$B$140)*('Estimated Waste'!$C$6:$C$205=$B169)*('Estimated Waste'!$D$6:$D$205=$B$44),'Estimated Waste'!N$6:N$205,0))-SUM(IF(('Estimated Waste'!$B$6:$B$205=$B$140)*('Estimated Waste'!$C$6:$C$205=$B169)*('Estimated Waste'!$D$6:$D$205=$B$44),'Estimated Waste'!T$6:T$205,0))</f>
        <v>0</v>
      </c>
      <c r="X169" s="100">
        <f t="shared" si="32"/>
        <v>0</v>
      </c>
      <c r="Y169" s="99">
        <f t="shared" si="33"/>
        <v>0</v>
      </c>
      <c r="Z169" s="100">
        <f t="shared" si="34"/>
        <v>0</v>
      </c>
      <c r="AA169" s="99">
        <f t="shared" si="35"/>
        <v>0</v>
      </c>
      <c r="AB169" s="100">
        <f t="shared" si="36"/>
        <v>0</v>
      </c>
      <c r="AC169" s="99">
        <f t="shared" si="37"/>
        <v>0</v>
      </c>
      <c r="AE169" s="252">
        <f t="array" ref="AE169">SUM(IF(('Actual Waste'!$C$7:$C$206=$B$140)*('Actual Waste'!$D$7:$D$206=$B169),'Actual Waste'!U$7:U$206,0))</f>
        <v>0</v>
      </c>
      <c r="AF169" s="252">
        <f t="array" ref="AF169">SUM(IF(('Actual Waste'!$C$7:$C$206=$B$140)*('Actual Waste'!$D$7:$D$206=$B169),'Actual Waste'!V$7:V$206,0))</f>
        <v>0</v>
      </c>
      <c r="AG169" s="99"/>
      <c r="AH169" s="252">
        <f t="array" ref="AH169">SUM(IF(('Actual Waste'!$C$7:$C$206=$B$140)*('Actual Waste'!$D$7:$D$206=$B169)*('Actual Waste'!$G$7:$G$206=$B$42),'Actual Waste'!U$7:U$206,0))</f>
        <v>0</v>
      </c>
      <c r="AI169" s="252">
        <f t="array" ref="AI169">SUM(IF(('Actual Waste'!$C$7:$C$206=$B$140)*('Actual Waste'!$D$7:$D$206=$B169)*('Actual Waste'!$G$7:$G$206=$B$42),'Actual Waste'!V$7:V$206,0))</f>
        <v>0</v>
      </c>
      <c r="AJ169" s="252">
        <f t="array" ref="AJ169">SUM(IF(('Actual Waste'!$C$7:$C$206=$B$140)*('Actual Waste'!$D$7:$D$206=$B169)*('Actual Waste'!$G$7:$G$206=$B$43),'Actual Waste'!U$7:U$206,0))</f>
        <v>0</v>
      </c>
      <c r="AK169" s="252">
        <f t="array" ref="AK169">SUM(IF(('Actual Waste'!$C$7:$C$206=$B$140)*('Actual Waste'!$D$7:$D$206=$B169)*('Actual Waste'!$G$7:$G$206=$B$43),'Actual Waste'!V$7:V$206,0))</f>
        <v>0</v>
      </c>
      <c r="AM169" s="252">
        <f t="array" ref="AM169">SUM(IF(('Actual Waste'!$C$7:$C$206=$B$140)*('Actual Waste'!$D$7:$D$206=$B169)*('Actual Waste'!$G$7:$G$206=$B$45),'Actual Waste'!U$7:U$206,0))+SUM(IF(('Actual Waste'!$C$7:$C$206=$B$140)*('Actual Waste'!$D$7:$D$206=$B169)*('Actual Waste'!$G$7:$G$206=$B$44),'Actual Waste'!W$7:W$206,0))</f>
        <v>0</v>
      </c>
      <c r="AN169" s="252">
        <f t="array" ref="AN169">SUM(IF(('Actual Waste'!$C$7:$C$206=$B$140)*('Actual Waste'!$D$7:$D$206=$B169)*('Actual Waste'!$G$7:$G$206=$B$45),'Actual Waste'!V$7:V$206,0))+SUM(IF(('Actual Waste'!$C$7:$C$206=$B$140)*('Actual Waste'!$D$7:$D$206=$B169)*('Actual Waste'!$G$7:$G$206=$B$44),'Actual Waste'!X$7:X$206,0))</f>
        <v>0</v>
      </c>
      <c r="AO169" s="252">
        <f t="array" ref="AO169">SUM(IF(('Actual Waste'!$C$7:$C$206=$B$140)*('Actual Waste'!$D$7:$D$206=$B169)*('Actual Waste'!$G$7:$G$206=$B$44),'Actual Waste'!U$7:U$206,0))-SUM(IF(('Actual Waste'!$C$7:$C$206=$B$140)*('Actual Waste'!$D$7:$D$206=$B169)*('Actual Waste'!$G$7:$G$206=$B$44),'Actual Waste'!W$7:W$206,0))</f>
        <v>0</v>
      </c>
      <c r="AP169" s="252">
        <f t="array" ref="AP169">SUM(IF(('Actual Waste'!$C$7:$C$206=$B$140)*('Actual Waste'!$D$7:$D$206=$B169)*('Actual Waste'!$G$7:$G$206=$B$44),'Actual Waste'!V$7:V$206,0))-SUM(IF(('Actual Waste'!$C$7:$C$206=$B$140)*('Actual Waste'!$D$7:$D$206=$B169)*('Actual Waste'!$G$7:$G$206=$B$44),'Actual Waste'!X$7:X$206,0))</f>
        <v>0</v>
      </c>
      <c r="AR169" s="100"/>
      <c r="AS169" s="99"/>
      <c r="AT169" s="100"/>
      <c r="AU169" s="99"/>
      <c r="AV169" s="100"/>
      <c r="AW169" s="99"/>
    </row>
    <row r="170" spans="2:49" x14ac:dyDescent="0.35">
      <c r="B170" s="31" t="str">
        <f t="shared" si="31"/>
        <v>Plastic bottles (20 01 39)</v>
      </c>
      <c r="C170" s="35"/>
      <c r="D170" s="35"/>
      <c r="E170" s="32">
        <f t="array" ref="E170">SUM(IF(('Estimated Waste'!$B$6:$B$205=$B$140)*('Estimated Waste'!$C$6:$C$205=$B170),'Estimated Waste'!M$6:M$205,0))</f>
        <v>0</v>
      </c>
      <c r="F170" s="219">
        <f t="array" ref="F170">SUM(IF(('Estimated Waste'!$B$6:$B$205=$B$140)*('Estimated Waste'!$C$6:$C$205=$B170),'Estimated Waste'!N$6:N$205,0))</f>
        <v>0</v>
      </c>
      <c r="G170" s="35"/>
      <c r="H170" s="256">
        <f t="shared" si="38"/>
        <v>0</v>
      </c>
      <c r="I170" s="249">
        <f t="shared" si="39"/>
        <v>0</v>
      </c>
      <c r="J170" s="99"/>
      <c r="K170" s="18">
        <f t="array" ref="K170">SUM(IF(('Estimated Waste'!$B$6:$B$205=$B$140)*('Estimated Waste'!$C$6:$C$205=$B170)*('Estimated Waste'!$D$6:$D$205=$B$42),'Estimated Waste'!M$6:M$205,0))</f>
        <v>0</v>
      </c>
      <c r="L170" s="18">
        <f t="array" ref="L170">SUM(IF(('Estimated Waste'!$B$6:$B$205=$B$140)*('Estimated Waste'!$C$6:$C$205=$B170)*('Estimated Waste'!$D$6:$D$205=$B$42),'Estimated Waste'!N$6:N$205,0))</f>
        <v>0</v>
      </c>
      <c r="M170" s="18">
        <f t="array" ref="M170">SUM(IF(('Estimated Waste'!$B$6:$B$205=$B$140)*('Estimated Waste'!$C$6:$C$205=$B170)*('Estimated Waste'!$D$6:$D$205=$B$43),'Estimated Waste'!M$6:M$205,0))</f>
        <v>0</v>
      </c>
      <c r="N170" s="18">
        <f t="array" ref="N170">SUM(IF(('Estimated Waste'!$B$6:$B$205=$B$140)*('Estimated Waste'!$C$6:$C$205=$B170)*('Estimated Waste'!$D$6:$D$205=$B$43),'Estimated Waste'!N$6:N$205,0))</f>
        <v>0</v>
      </c>
      <c r="O170" s="250"/>
      <c r="P170" s="251">
        <f t="array" ref="P170">SUM(IF(('Estimated Waste'!$B$6:$B$205=$B$140)*('Estimated Waste'!$C$6:$C$205=$B170)*('Estimated Waste'!$D$6:$D$205=$B$45),'Estimated Waste'!M$6:M$205,0))+SUM(IF(('Estimated Waste'!$B$6:$B$205=$B$140)*('Estimated Waste'!$C$6:$C$205=$B170)*('Estimated Waste'!$D$6:$D$205=$B$44),'Estimated Waste'!S$6:S$205,0))</f>
        <v>0</v>
      </c>
      <c r="Q170" s="251">
        <f t="array" ref="Q170">SUM(IF(('Estimated Waste'!$B$6:$B$205=$B$140)*('Estimated Waste'!$C$6:$C$205=$B170)*('Estimated Waste'!$D$6:$D$205=$B$45),'Estimated Waste'!N$6:N$205,0))+SUM(IF(('Estimated Waste'!$B$6:$B$205=$B$140)*('Estimated Waste'!$C$6:$C$205=$B170)*('Estimated Waste'!$D$6:$D$205=$B$44),'Estimated Waste'!T$6:T$205,0))</f>
        <v>0</v>
      </c>
      <c r="R170" s="190">
        <f t="array" ref="R170">SUM(IF(('Estimated Waste'!$B$6:$B$205=$B$140)*('Estimated Waste'!$C$6:$C$205=$B170)*('Estimated Waste'!$D$6:$D$205=$B$44),'Estimated Waste'!M$6:M$205,0))-SUM(IF(('Estimated Waste'!$B$6:$B$205=$B$140)*('Estimated Waste'!$C$6:$C$205=$B170)*('Estimated Waste'!$D$6:$D$205=$B$44),'Estimated Waste'!S$6:S$205,0))</f>
        <v>0</v>
      </c>
      <c r="S170" s="190">
        <f t="array" ref="S170">SUM(IF(('Estimated Waste'!$B$6:$B$205=$B$140)*('Estimated Waste'!$C$6:$C$205=$B170)*('Estimated Waste'!$D$6:$D$205=$B$44),'Estimated Waste'!N$6:N$205,0))-SUM(IF(('Estimated Waste'!$B$6:$B$205=$B$140)*('Estimated Waste'!$C$6:$C$205=$B170)*('Estimated Waste'!$D$6:$D$205=$B$44),'Estimated Waste'!T$6:T$205,0))</f>
        <v>0</v>
      </c>
      <c r="X170" s="100">
        <f t="shared" si="32"/>
        <v>0</v>
      </c>
      <c r="Y170" s="99">
        <f t="shared" si="33"/>
        <v>0</v>
      </c>
      <c r="Z170" s="100">
        <f t="shared" si="34"/>
        <v>0</v>
      </c>
      <c r="AA170" s="99">
        <f t="shared" si="35"/>
        <v>0</v>
      </c>
      <c r="AB170" s="100">
        <f t="shared" si="36"/>
        <v>0</v>
      </c>
      <c r="AC170" s="99">
        <f t="shared" si="37"/>
        <v>0</v>
      </c>
      <c r="AE170" s="252">
        <f t="array" ref="AE170">SUM(IF(('Actual Waste'!$C$7:$C$206=$B$140)*('Actual Waste'!$D$7:$D$206=$B170),'Actual Waste'!U$7:U$206,0))</f>
        <v>0</v>
      </c>
      <c r="AF170" s="252">
        <f t="array" ref="AF170">SUM(IF(('Actual Waste'!$C$7:$C$206=$B$140)*('Actual Waste'!$D$7:$D$206=$B170),'Actual Waste'!V$7:V$206,0))</f>
        <v>0</v>
      </c>
      <c r="AG170" s="99"/>
      <c r="AH170" s="252">
        <f t="array" ref="AH170">SUM(IF(('Actual Waste'!$C$7:$C$206=$B$140)*('Actual Waste'!$D$7:$D$206=$B170)*('Actual Waste'!$G$7:$G$206=$B$42),'Actual Waste'!U$7:U$206,0))</f>
        <v>0</v>
      </c>
      <c r="AI170" s="252">
        <f t="array" ref="AI170">SUM(IF(('Actual Waste'!$C$7:$C$206=$B$140)*('Actual Waste'!$D$7:$D$206=$B170)*('Actual Waste'!$G$7:$G$206=$B$42),'Actual Waste'!V$7:V$206,0))</f>
        <v>0</v>
      </c>
      <c r="AJ170" s="252">
        <f t="array" ref="AJ170">SUM(IF(('Actual Waste'!$C$7:$C$206=$B$140)*('Actual Waste'!$D$7:$D$206=$B170)*('Actual Waste'!$G$7:$G$206=$B$43),'Actual Waste'!U$7:U$206,0))</f>
        <v>0</v>
      </c>
      <c r="AK170" s="252">
        <f t="array" ref="AK170">SUM(IF(('Actual Waste'!$C$7:$C$206=$B$140)*('Actual Waste'!$D$7:$D$206=$B170)*('Actual Waste'!$G$7:$G$206=$B$43),'Actual Waste'!V$7:V$206,0))</f>
        <v>0</v>
      </c>
      <c r="AM170" s="252">
        <f t="array" ref="AM170">SUM(IF(('Actual Waste'!$C$7:$C$206=$B$140)*('Actual Waste'!$D$7:$D$206=$B170)*('Actual Waste'!$G$7:$G$206=$B$45),'Actual Waste'!U$7:U$206,0))+SUM(IF(('Actual Waste'!$C$7:$C$206=$B$140)*('Actual Waste'!$D$7:$D$206=$B170)*('Actual Waste'!$G$7:$G$206=$B$44),'Actual Waste'!W$7:W$206,0))</f>
        <v>0</v>
      </c>
      <c r="AN170" s="252">
        <f t="array" ref="AN170">SUM(IF(('Actual Waste'!$C$7:$C$206=$B$140)*('Actual Waste'!$D$7:$D$206=$B170)*('Actual Waste'!$G$7:$G$206=$B$45),'Actual Waste'!V$7:V$206,0))+SUM(IF(('Actual Waste'!$C$7:$C$206=$B$140)*('Actual Waste'!$D$7:$D$206=$B170)*('Actual Waste'!$G$7:$G$206=$B$44),'Actual Waste'!X$7:X$206,0))</f>
        <v>0</v>
      </c>
      <c r="AO170" s="252">
        <f t="array" ref="AO170">SUM(IF(('Actual Waste'!$C$7:$C$206=$B$140)*('Actual Waste'!$D$7:$D$206=$B170)*('Actual Waste'!$G$7:$G$206=$B$44),'Actual Waste'!U$7:U$206,0))-SUM(IF(('Actual Waste'!$C$7:$C$206=$B$140)*('Actual Waste'!$D$7:$D$206=$B170)*('Actual Waste'!$G$7:$G$206=$B$44),'Actual Waste'!W$7:W$206,0))</f>
        <v>0</v>
      </c>
      <c r="AP170" s="252">
        <f t="array" ref="AP170">SUM(IF(('Actual Waste'!$C$7:$C$206=$B$140)*('Actual Waste'!$D$7:$D$206=$B170)*('Actual Waste'!$G$7:$G$206=$B$44),'Actual Waste'!V$7:V$206,0))-SUM(IF(('Actual Waste'!$C$7:$C$206=$B$140)*('Actual Waste'!$D$7:$D$206=$B170)*('Actual Waste'!$G$7:$G$206=$B$44),'Actual Waste'!X$7:X$206,0))</f>
        <v>0</v>
      </c>
      <c r="AR170" s="100"/>
      <c r="AS170" s="99"/>
      <c r="AT170" s="100"/>
      <c r="AU170" s="99"/>
      <c r="AV170" s="100"/>
      <c r="AW170" s="99"/>
    </row>
    <row r="171" spans="2:49" x14ac:dyDescent="0.35">
      <c r="B171" s="31" t="str">
        <f t="shared" si="31"/>
        <v>Plastic pipes (17 02 03)</v>
      </c>
      <c r="C171" s="35"/>
      <c r="D171" s="35"/>
      <c r="E171" s="32">
        <f t="array" ref="E171">SUM(IF(('Estimated Waste'!$B$6:$B$205=$B$140)*('Estimated Waste'!$C$6:$C$205=$B171),'Estimated Waste'!M$6:M$205,0))</f>
        <v>0</v>
      </c>
      <c r="F171" s="219">
        <f t="array" ref="F171">SUM(IF(('Estimated Waste'!$B$6:$B$205=$B$140)*('Estimated Waste'!$C$6:$C$205=$B171),'Estimated Waste'!N$6:N$205,0))</f>
        <v>0</v>
      </c>
      <c r="G171" s="35"/>
      <c r="H171" s="256">
        <f t="shared" si="38"/>
        <v>0</v>
      </c>
      <c r="I171" s="249">
        <f t="shared" si="39"/>
        <v>0</v>
      </c>
      <c r="J171" s="99"/>
      <c r="K171" s="18">
        <f t="array" ref="K171">SUM(IF(('Estimated Waste'!$B$6:$B$205=$B$140)*('Estimated Waste'!$C$6:$C$205=$B171)*('Estimated Waste'!$D$6:$D$205=$B$42),'Estimated Waste'!M$6:M$205,0))</f>
        <v>0</v>
      </c>
      <c r="L171" s="18">
        <f t="array" ref="L171">SUM(IF(('Estimated Waste'!$B$6:$B$205=$B$140)*('Estimated Waste'!$C$6:$C$205=$B171)*('Estimated Waste'!$D$6:$D$205=$B$42),'Estimated Waste'!N$6:N$205,0))</f>
        <v>0</v>
      </c>
      <c r="M171" s="18">
        <f t="array" ref="M171">SUM(IF(('Estimated Waste'!$B$6:$B$205=$B$140)*('Estimated Waste'!$C$6:$C$205=$B171)*('Estimated Waste'!$D$6:$D$205=$B$43),'Estimated Waste'!M$6:M$205,0))</f>
        <v>0</v>
      </c>
      <c r="N171" s="18">
        <f t="array" ref="N171">SUM(IF(('Estimated Waste'!$B$6:$B$205=$B$140)*('Estimated Waste'!$C$6:$C$205=$B171)*('Estimated Waste'!$D$6:$D$205=$B$43),'Estimated Waste'!N$6:N$205,0))</f>
        <v>0</v>
      </c>
      <c r="O171" s="250"/>
      <c r="P171" s="251">
        <f t="array" ref="P171">SUM(IF(('Estimated Waste'!$B$6:$B$205=$B$140)*('Estimated Waste'!$C$6:$C$205=$B171)*('Estimated Waste'!$D$6:$D$205=$B$45),'Estimated Waste'!M$6:M$205,0))+SUM(IF(('Estimated Waste'!$B$6:$B$205=$B$140)*('Estimated Waste'!$C$6:$C$205=$B171)*('Estimated Waste'!$D$6:$D$205=$B$44),'Estimated Waste'!S$6:S$205,0))</f>
        <v>0</v>
      </c>
      <c r="Q171" s="251">
        <f t="array" ref="Q171">SUM(IF(('Estimated Waste'!$B$6:$B$205=$B$140)*('Estimated Waste'!$C$6:$C$205=$B171)*('Estimated Waste'!$D$6:$D$205=$B$45),'Estimated Waste'!N$6:N$205,0))+SUM(IF(('Estimated Waste'!$B$6:$B$205=$B$140)*('Estimated Waste'!$C$6:$C$205=$B171)*('Estimated Waste'!$D$6:$D$205=$B$44),'Estimated Waste'!T$6:T$205,0))</f>
        <v>0</v>
      </c>
      <c r="R171" s="190">
        <f t="array" ref="R171">SUM(IF(('Estimated Waste'!$B$6:$B$205=$B$140)*('Estimated Waste'!$C$6:$C$205=$B171)*('Estimated Waste'!$D$6:$D$205=$B$44),'Estimated Waste'!M$6:M$205,0))-SUM(IF(('Estimated Waste'!$B$6:$B$205=$B$140)*('Estimated Waste'!$C$6:$C$205=$B171)*('Estimated Waste'!$D$6:$D$205=$B$44),'Estimated Waste'!S$6:S$205,0))</f>
        <v>0</v>
      </c>
      <c r="S171" s="190">
        <f t="array" ref="S171">SUM(IF(('Estimated Waste'!$B$6:$B$205=$B$140)*('Estimated Waste'!$C$6:$C$205=$B171)*('Estimated Waste'!$D$6:$D$205=$B$44),'Estimated Waste'!N$6:N$205,0))-SUM(IF(('Estimated Waste'!$B$6:$B$205=$B$140)*('Estimated Waste'!$C$6:$C$205=$B171)*('Estimated Waste'!$D$6:$D$205=$B$44),'Estimated Waste'!T$6:T$205,0))</f>
        <v>0</v>
      </c>
      <c r="X171" s="100">
        <f t="shared" si="32"/>
        <v>0</v>
      </c>
      <c r="Y171" s="99">
        <f t="shared" si="33"/>
        <v>0</v>
      </c>
      <c r="Z171" s="100">
        <f t="shared" si="34"/>
        <v>0</v>
      </c>
      <c r="AA171" s="99">
        <f t="shared" si="35"/>
        <v>0</v>
      </c>
      <c r="AB171" s="100">
        <f t="shared" si="36"/>
        <v>0</v>
      </c>
      <c r="AC171" s="99">
        <f t="shared" si="37"/>
        <v>0</v>
      </c>
      <c r="AE171" s="252">
        <f t="array" ref="AE171">SUM(IF(('Actual Waste'!$C$7:$C$206=$B$140)*('Actual Waste'!$D$7:$D$206=$B171),'Actual Waste'!U$7:U$206,0))</f>
        <v>0</v>
      </c>
      <c r="AF171" s="252">
        <f t="array" ref="AF171">SUM(IF(('Actual Waste'!$C$7:$C$206=$B$140)*('Actual Waste'!$D$7:$D$206=$B171),'Actual Waste'!V$7:V$206,0))</f>
        <v>0</v>
      </c>
      <c r="AG171" s="99"/>
      <c r="AH171" s="252">
        <f t="array" ref="AH171">SUM(IF(('Actual Waste'!$C$7:$C$206=$B$140)*('Actual Waste'!$D$7:$D$206=$B171)*('Actual Waste'!$G$7:$G$206=$B$42),'Actual Waste'!U$7:U$206,0))</f>
        <v>0</v>
      </c>
      <c r="AI171" s="252">
        <f t="array" ref="AI171">SUM(IF(('Actual Waste'!$C$7:$C$206=$B$140)*('Actual Waste'!$D$7:$D$206=$B171)*('Actual Waste'!$G$7:$G$206=$B$42),'Actual Waste'!V$7:V$206,0))</f>
        <v>0</v>
      </c>
      <c r="AJ171" s="252">
        <f t="array" ref="AJ171">SUM(IF(('Actual Waste'!$C$7:$C$206=$B$140)*('Actual Waste'!$D$7:$D$206=$B171)*('Actual Waste'!$G$7:$G$206=$B$43),'Actual Waste'!U$7:U$206,0))</f>
        <v>0</v>
      </c>
      <c r="AK171" s="252">
        <f t="array" ref="AK171">SUM(IF(('Actual Waste'!$C$7:$C$206=$B$140)*('Actual Waste'!$D$7:$D$206=$B171)*('Actual Waste'!$G$7:$G$206=$B$43),'Actual Waste'!V$7:V$206,0))</f>
        <v>0</v>
      </c>
      <c r="AM171" s="252">
        <f t="array" ref="AM171">SUM(IF(('Actual Waste'!$C$7:$C$206=$B$140)*('Actual Waste'!$D$7:$D$206=$B171)*('Actual Waste'!$G$7:$G$206=$B$45),'Actual Waste'!U$7:U$206,0))+SUM(IF(('Actual Waste'!$C$7:$C$206=$B$140)*('Actual Waste'!$D$7:$D$206=$B171)*('Actual Waste'!$G$7:$G$206=$B$44),'Actual Waste'!W$7:W$206,0))</f>
        <v>0</v>
      </c>
      <c r="AN171" s="252">
        <f t="array" ref="AN171">SUM(IF(('Actual Waste'!$C$7:$C$206=$B$140)*('Actual Waste'!$D$7:$D$206=$B171)*('Actual Waste'!$G$7:$G$206=$B$45),'Actual Waste'!V$7:V$206,0))+SUM(IF(('Actual Waste'!$C$7:$C$206=$B$140)*('Actual Waste'!$D$7:$D$206=$B171)*('Actual Waste'!$G$7:$G$206=$B$44),'Actual Waste'!X$7:X$206,0))</f>
        <v>0</v>
      </c>
      <c r="AO171" s="252">
        <f t="array" ref="AO171">SUM(IF(('Actual Waste'!$C$7:$C$206=$B$140)*('Actual Waste'!$D$7:$D$206=$B171)*('Actual Waste'!$G$7:$G$206=$B$44),'Actual Waste'!U$7:U$206,0))-SUM(IF(('Actual Waste'!$C$7:$C$206=$B$140)*('Actual Waste'!$D$7:$D$206=$B171)*('Actual Waste'!$G$7:$G$206=$B$44),'Actual Waste'!W$7:W$206,0))</f>
        <v>0</v>
      </c>
      <c r="AP171" s="252">
        <f t="array" ref="AP171">SUM(IF(('Actual Waste'!$C$7:$C$206=$B$140)*('Actual Waste'!$D$7:$D$206=$B171)*('Actual Waste'!$G$7:$G$206=$B$44),'Actual Waste'!V$7:V$206,0))-SUM(IF(('Actual Waste'!$C$7:$C$206=$B$140)*('Actual Waste'!$D$7:$D$206=$B171)*('Actual Waste'!$G$7:$G$206=$B$44),'Actual Waste'!X$7:X$206,0))</f>
        <v>0</v>
      </c>
      <c r="AR171" s="100"/>
      <c r="AS171" s="99"/>
      <c r="AT171" s="100"/>
      <c r="AU171" s="99"/>
      <c r="AV171" s="100"/>
      <c r="AW171" s="99"/>
    </row>
    <row r="172" spans="2:49" x14ac:dyDescent="0.35">
      <c r="B172" s="31" t="str">
        <f t="shared" si="31"/>
        <v>Refrigerant gases (16 05 04*)</v>
      </c>
      <c r="C172" s="35"/>
      <c r="D172" s="35"/>
      <c r="E172" s="32">
        <f t="array" ref="E172">SUM(IF(('Estimated Waste'!$B$6:$B$205=$B$140)*('Estimated Waste'!$C$6:$C$205=$B172),'Estimated Waste'!M$6:M$205,0))</f>
        <v>0</v>
      </c>
      <c r="F172" s="219">
        <f t="array" ref="F172">SUM(IF(('Estimated Waste'!$B$6:$B$205=$B$140)*('Estimated Waste'!$C$6:$C$205=$B172),'Estimated Waste'!N$6:N$205,0))</f>
        <v>0</v>
      </c>
      <c r="G172" s="35"/>
      <c r="H172" s="256">
        <f t="shared" si="38"/>
        <v>0</v>
      </c>
      <c r="I172" s="249">
        <f t="shared" si="39"/>
        <v>0</v>
      </c>
      <c r="J172" s="99"/>
      <c r="K172" s="18">
        <f t="array" ref="K172">SUM(IF(('Estimated Waste'!$B$6:$B$205=$B$140)*('Estimated Waste'!$C$6:$C$205=$B172)*('Estimated Waste'!$D$6:$D$205=$B$42),'Estimated Waste'!M$6:M$205,0))</f>
        <v>0</v>
      </c>
      <c r="L172" s="18">
        <f t="array" ref="L172">SUM(IF(('Estimated Waste'!$B$6:$B$205=$B$140)*('Estimated Waste'!$C$6:$C$205=$B172)*('Estimated Waste'!$D$6:$D$205=$B$42),'Estimated Waste'!N$6:N$205,0))</f>
        <v>0</v>
      </c>
      <c r="M172" s="18">
        <f t="array" ref="M172">SUM(IF(('Estimated Waste'!$B$6:$B$205=$B$140)*('Estimated Waste'!$C$6:$C$205=$B172)*('Estimated Waste'!$D$6:$D$205=$B$43),'Estimated Waste'!M$6:M$205,0))</f>
        <v>0</v>
      </c>
      <c r="N172" s="18">
        <f t="array" ref="N172">SUM(IF(('Estimated Waste'!$B$6:$B$205=$B$140)*('Estimated Waste'!$C$6:$C$205=$B172)*('Estimated Waste'!$D$6:$D$205=$B$43),'Estimated Waste'!N$6:N$205,0))</f>
        <v>0</v>
      </c>
      <c r="O172" s="250"/>
      <c r="P172" s="251">
        <f t="array" ref="P172">SUM(IF(('Estimated Waste'!$B$6:$B$205=$B$140)*('Estimated Waste'!$C$6:$C$205=$B172)*('Estimated Waste'!$D$6:$D$205=$B$45),'Estimated Waste'!M$6:M$205,0))+SUM(IF(('Estimated Waste'!$B$6:$B$205=$B$140)*('Estimated Waste'!$C$6:$C$205=$B172)*('Estimated Waste'!$D$6:$D$205=$B$44),'Estimated Waste'!S$6:S$205,0))</f>
        <v>0</v>
      </c>
      <c r="Q172" s="251">
        <f t="array" ref="Q172">SUM(IF(('Estimated Waste'!$B$6:$B$205=$B$140)*('Estimated Waste'!$C$6:$C$205=$B172)*('Estimated Waste'!$D$6:$D$205=$B$45),'Estimated Waste'!N$6:N$205,0))+SUM(IF(('Estimated Waste'!$B$6:$B$205=$B$140)*('Estimated Waste'!$C$6:$C$205=$B172)*('Estimated Waste'!$D$6:$D$205=$B$44),'Estimated Waste'!T$6:T$205,0))</f>
        <v>0</v>
      </c>
      <c r="R172" s="190">
        <f t="array" ref="R172">SUM(IF(('Estimated Waste'!$B$6:$B$205=$B$140)*('Estimated Waste'!$C$6:$C$205=$B172)*('Estimated Waste'!$D$6:$D$205=$B$44),'Estimated Waste'!M$6:M$205,0))-SUM(IF(('Estimated Waste'!$B$6:$B$205=$B$140)*('Estimated Waste'!$C$6:$C$205=$B172)*('Estimated Waste'!$D$6:$D$205=$B$44),'Estimated Waste'!S$6:S$205,0))</f>
        <v>0</v>
      </c>
      <c r="S172" s="190">
        <f t="array" ref="S172">SUM(IF(('Estimated Waste'!$B$6:$B$205=$B$140)*('Estimated Waste'!$C$6:$C$205=$B172)*('Estimated Waste'!$D$6:$D$205=$B$44),'Estimated Waste'!N$6:N$205,0))-SUM(IF(('Estimated Waste'!$B$6:$B$205=$B$140)*('Estimated Waste'!$C$6:$C$205=$B172)*('Estimated Waste'!$D$6:$D$205=$B$44),'Estimated Waste'!T$6:T$205,0))</f>
        <v>0</v>
      </c>
      <c r="X172" s="100">
        <f t="shared" si="32"/>
        <v>0</v>
      </c>
      <c r="Y172" s="99">
        <f t="shared" si="33"/>
        <v>0</v>
      </c>
      <c r="Z172" s="100">
        <f t="shared" si="34"/>
        <v>0</v>
      </c>
      <c r="AA172" s="99">
        <f t="shared" si="35"/>
        <v>0</v>
      </c>
      <c r="AB172" s="100">
        <f t="shared" si="36"/>
        <v>0</v>
      </c>
      <c r="AC172" s="99">
        <f t="shared" si="37"/>
        <v>0</v>
      </c>
      <c r="AE172" s="252">
        <f t="array" ref="AE172">SUM(IF(('Actual Waste'!$C$7:$C$206=$B$140)*('Actual Waste'!$D$7:$D$206=$B172),'Actual Waste'!U$7:U$206,0))</f>
        <v>0</v>
      </c>
      <c r="AF172" s="252">
        <f t="array" ref="AF172">SUM(IF(('Actual Waste'!$C$7:$C$206=$B$140)*('Actual Waste'!$D$7:$D$206=$B172),'Actual Waste'!V$7:V$206,0))</f>
        <v>0</v>
      </c>
      <c r="AG172" s="99"/>
      <c r="AH172" s="252">
        <f t="array" ref="AH172">SUM(IF(('Actual Waste'!$C$7:$C$206=$B$140)*('Actual Waste'!$D$7:$D$206=$B172)*('Actual Waste'!$G$7:$G$206=$B$42),'Actual Waste'!U$7:U$206,0))</f>
        <v>0</v>
      </c>
      <c r="AI172" s="252">
        <f t="array" ref="AI172">SUM(IF(('Actual Waste'!$C$7:$C$206=$B$140)*('Actual Waste'!$D$7:$D$206=$B172)*('Actual Waste'!$G$7:$G$206=$B$42),'Actual Waste'!V$7:V$206,0))</f>
        <v>0</v>
      </c>
      <c r="AJ172" s="252">
        <f t="array" ref="AJ172">SUM(IF(('Actual Waste'!$C$7:$C$206=$B$140)*('Actual Waste'!$D$7:$D$206=$B172)*('Actual Waste'!$G$7:$G$206=$B$43),'Actual Waste'!U$7:U$206,0))</f>
        <v>0</v>
      </c>
      <c r="AK172" s="252">
        <f t="array" ref="AK172">SUM(IF(('Actual Waste'!$C$7:$C$206=$B$140)*('Actual Waste'!$D$7:$D$206=$B172)*('Actual Waste'!$G$7:$G$206=$B$43),'Actual Waste'!V$7:V$206,0))</f>
        <v>0</v>
      </c>
      <c r="AM172" s="252">
        <f t="array" ref="AM172">SUM(IF(('Actual Waste'!$C$7:$C$206=$B$140)*('Actual Waste'!$D$7:$D$206=$B172)*('Actual Waste'!$G$7:$G$206=$B$45),'Actual Waste'!U$7:U$206,0))+SUM(IF(('Actual Waste'!$C$7:$C$206=$B$140)*('Actual Waste'!$D$7:$D$206=$B172)*('Actual Waste'!$G$7:$G$206=$B$44),'Actual Waste'!W$7:W$206,0))</f>
        <v>0</v>
      </c>
      <c r="AN172" s="252">
        <f t="array" ref="AN172">SUM(IF(('Actual Waste'!$C$7:$C$206=$B$140)*('Actual Waste'!$D$7:$D$206=$B172)*('Actual Waste'!$G$7:$G$206=$B$45),'Actual Waste'!V$7:V$206,0))+SUM(IF(('Actual Waste'!$C$7:$C$206=$B$140)*('Actual Waste'!$D$7:$D$206=$B172)*('Actual Waste'!$G$7:$G$206=$B$44),'Actual Waste'!X$7:X$206,0))</f>
        <v>0</v>
      </c>
      <c r="AO172" s="252">
        <f t="array" ref="AO172">SUM(IF(('Actual Waste'!$C$7:$C$206=$B$140)*('Actual Waste'!$D$7:$D$206=$B172)*('Actual Waste'!$G$7:$G$206=$B$44),'Actual Waste'!U$7:U$206,0))-SUM(IF(('Actual Waste'!$C$7:$C$206=$B$140)*('Actual Waste'!$D$7:$D$206=$B172)*('Actual Waste'!$G$7:$G$206=$B$44),'Actual Waste'!W$7:W$206,0))</f>
        <v>0</v>
      </c>
      <c r="AP172" s="252">
        <f t="array" ref="AP172">SUM(IF(('Actual Waste'!$C$7:$C$206=$B$140)*('Actual Waste'!$D$7:$D$206=$B172)*('Actual Waste'!$G$7:$G$206=$B$44),'Actual Waste'!V$7:V$206,0))-SUM(IF(('Actual Waste'!$C$7:$C$206=$B$140)*('Actual Waste'!$D$7:$D$206=$B172)*('Actual Waste'!$G$7:$G$206=$B$44),'Actual Waste'!X$7:X$206,0))</f>
        <v>0</v>
      </c>
      <c r="AR172" s="100"/>
      <c r="AS172" s="99"/>
      <c r="AT172" s="100"/>
      <c r="AU172" s="99"/>
      <c r="AV172" s="100"/>
      <c r="AW172" s="99"/>
    </row>
    <row r="173" spans="2:49" x14ac:dyDescent="0.35">
      <c r="B173" s="31" t="str">
        <f t="shared" si="31"/>
        <v>Refrigeration gases (Non-hazardous) (16 05 05)</v>
      </c>
      <c r="C173" s="35"/>
      <c r="D173" s="35"/>
      <c r="E173" s="32">
        <f t="array" ref="E173">SUM(IF(('Estimated Waste'!$B$6:$B$205=$B$140)*('Estimated Waste'!$C$6:$C$205=$B173),'Estimated Waste'!M$6:M$205,0))</f>
        <v>0</v>
      </c>
      <c r="F173" s="219">
        <f t="array" ref="F173">SUM(IF(('Estimated Waste'!$B$6:$B$205=$B$140)*('Estimated Waste'!$C$6:$C$205=$B173),'Estimated Waste'!N$6:N$205,0))</f>
        <v>0</v>
      </c>
      <c r="G173" s="35"/>
      <c r="H173" s="256">
        <f t="shared" si="38"/>
        <v>0</v>
      </c>
      <c r="I173" s="249">
        <f t="shared" si="39"/>
        <v>0</v>
      </c>
      <c r="J173" s="99"/>
      <c r="K173" s="18">
        <f t="array" ref="K173">SUM(IF(('Estimated Waste'!$B$6:$B$205=$B$140)*('Estimated Waste'!$C$6:$C$205=$B173)*('Estimated Waste'!$D$6:$D$205=$B$42),'Estimated Waste'!M$6:M$205,0))</f>
        <v>0</v>
      </c>
      <c r="L173" s="18">
        <f t="array" ref="L173">SUM(IF(('Estimated Waste'!$B$6:$B$205=$B$140)*('Estimated Waste'!$C$6:$C$205=$B173)*('Estimated Waste'!$D$6:$D$205=$B$42),'Estimated Waste'!N$6:N$205,0))</f>
        <v>0</v>
      </c>
      <c r="M173" s="18">
        <f t="array" ref="M173">SUM(IF(('Estimated Waste'!$B$6:$B$205=$B$140)*('Estimated Waste'!$C$6:$C$205=$B173)*('Estimated Waste'!$D$6:$D$205=$B$43),'Estimated Waste'!M$6:M$205,0))</f>
        <v>0</v>
      </c>
      <c r="N173" s="18">
        <f t="array" ref="N173">SUM(IF(('Estimated Waste'!$B$6:$B$205=$B$140)*('Estimated Waste'!$C$6:$C$205=$B173)*('Estimated Waste'!$D$6:$D$205=$B$43),'Estimated Waste'!N$6:N$205,0))</f>
        <v>0</v>
      </c>
      <c r="O173" s="250"/>
      <c r="P173" s="251">
        <f t="array" ref="P173">SUM(IF(('Estimated Waste'!$B$6:$B$205=$B$140)*('Estimated Waste'!$C$6:$C$205=$B173)*('Estimated Waste'!$D$6:$D$205=$B$45),'Estimated Waste'!M$6:M$205,0))+SUM(IF(('Estimated Waste'!$B$6:$B$205=$B$140)*('Estimated Waste'!$C$6:$C$205=$B173)*('Estimated Waste'!$D$6:$D$205=$B$44),'Estimated Waste'!S$6:S$205,0))</f>
        <v>0</v>
      </c>
      <c r="Q173" s="251">
        <f t="array" ref="Q173">SUM(IF(('Estimated Waste'!$B$6:$B$205=$B$140)*('Estimated Waste'!$C$6:$C$205=$B173)*('Estimated Waste'!$D$6:$D$205=$B$45),'Estimated Waste'!N$6:N$205,0))+SUM(IF(('Estimated Waste'!$B$6:$B$205=$B$140)*('Estimated Waste'!$C$6:$C$205=$B173)*('Estimated Waste'!$D$6:$D$205=$B$44),'Estimated Waste'!T$6:T$205,0))</f>
        <v>0</v>
      </c>
      <c r="R173" s="190">
        <f t="array" ref="R173">SUM(IF(('Estimated Waste'!$B$6:$B$205=$B$140)*('Estimated Waste'!$C$6:$C$205=$B173)*('Estimated Waste'!$D$6:$D$205=$B$44),'Estimated Waste'!M$6:M$205,0))-SUM(IF(('Estimated Waste'!$B$6:$B$205=$B$140)*('Estimated Waste'!$C$6:$C$205=$B173)*('Estimated Waste'!$D$6:$D$205=$B$44),'Estimated Waste'!S$6:S$205,0))</f>
        <v>0</v>
      </c>
      <c r="S173" s="190">
        <f t="array" ref="S173">SUM(IF(('Estimated Waste'!$B$6:$B$205=$B$140)*('Estimated Waste'!$C$6:$C$205=$B173)*('Estimated Waste'!$D$6:$D$205=$B$44),'Estimated Waste'!N$6:N$205,0))-SUM(IF(('Estimated Waste'!$B$6:$B$205=$B$140)*('Estimated Waste'!$C$6:$C$205=$B173)*('Estimated Waste'!$D$6:$D$205=$B$44),'Estimated Waste'!T$6:T$205,0))</f>
        <v>0</v>
      </c>
      <c r="X173" s="100">
        <f t="shared" si="32"/>
        <v>0</v>
      </c>
      <c r="Y173" s="99">
        <f t="shared" si="33"/>
        <v>0</v>
      </c>
      <c r="Z173" s="100">
        <f t="shared" si="34"/>
        <v>0</v>
      </c>
      <c r="AA173" s="99">
        <f t="shared" si="35"/>
        <v>0</v>
      </c>
      <c r="AB173" s="100">
        <f t="shared" si="36"/>
        <v>0</v>
      </c>
      <c r="AC173" s="99">
        <f t="shared" si="37"/>
        <v>0</v>
      </c>
      <c r="AE173" s="252">
        <f t="array" ref="AE173">SUM(IF(('Actual Waste'!$C$7:$C$206=$B$140)*('Actual Waste'!$D$7:$D$206=$B173),'Actual Waste'!U$7:U$206,0))</f>
        <v>0</v>
      </c>
      <c r="AF173" s="252">
        <f t="array" ref="AF173">SUM(IF(('Actual Waste'!$C$7:$C$206=$B$140)*('Actual Waste'!$D$7:$D$206=$B173),'Actual Waste'!V$7:V$206,0))</f>
        <v>0</v>
      </c>
      <c r="AG173" s="99"/>
      <c r="AH173" s="252">
        <f t="array" ref="AH173">SUM(IF(('Actual Waste'!$C$7:$C$206=$B$140)*('Actual Waste'!$D$7:$D$206=$B173)*('Actual Waste'!$G$7:$G$206=$B$42),'Actual Waste'!U$7:U$206,0))</f>
        <v>0</v>
      </c>
      <c r="AI173" s="252">
        <f t="array" ref="AI173">SUM(IF(('Actual Waste'!$C$7:$C$206=$B$140)*('Actual Waste'!$D$7:$D$206=$B173)*('Actual Waste'!$G$7:$G$206=$B$42),'Actual Waste'!V$7:V$206,0))</f>
        <v>0</v>
      </c>
      <c r="AJ173" s="252">
        <f t="array" ref="AJ173">SUM(IF(('Actual Waste'!$C$7:$C$206=$B$140)*('Actual Waste'!$D$7:$D$206=$B173)*('Actual Waste'!$G$7:$G$206=$B$43),'Actual Waste'!U$7:U$206,0))</f>
        <v>0</v>
      </c>
      <c r="AK173" s="252">
        <f t="array" ref="AK173">SUM(IF(('Actual Waste'!$C$7:$C$206=$B$140)*('Actual Waste'!$D$7:$D$206=$B173)*('Actual Waste'!$G$7:$G$206=$B$43),'Actual Waste'!V$7:V$206,0))</f>
        <v>0</v>
      </c>
      <c r="AM173" s="252">
        <f t="array" ref="AM173">SUM(IF(('Actual Waste'!$C$7:$C$206=$B$140)*('Actual Waste'!$D$7:$D$206=$B173)*('Actual Waste'!$G$7:$G$206=$B$45),'Actual Waste'!U$7:U$206,0))+SUM(IF(('Actual Waste'!$C$7:$C$206=$B$140)*('Actual Waste'!$D$7:$D$206=$B173)*('Actual Waste'!$G$7:$G$206=$B$44),'Actual Waste'!W$7:W$206,0))</f>
        <v>0</v>
      </c>
      <c r="AN173" s="252">
        <f t="array" ref="AN173">SUM(IF(('Actual Waste'!$C$7:$C$206=$B$140)*('Actual Waste'!$D$7:$D$206=$B173)*('Actual Waste'!$G$7:$G$206=$B$45),'Actual Waste'!V$7:V$206,0))+SUM(IF(('Actual Waste'!$C$7:$C$206=$B$140)*('Actual Waste'!$D$7:$D$206=$B173)*('Actual Waste'!$G$7:$G$206=$B$44),'Actual Waste'!X$7:X$206,0))</f>
        <v>0</v>
      </c>
      <c r="AO173" s="252">
        <f t="array" ref="AO173">SUM(IF(('Actual Waste'!$C$7:$C$206=$B$140)*('Actual Waste'!$D$7:$D$206=$B173)*('Actual Waste'!$G$7:$G$206=$B$44),'Actual Waste'!U$7:U$206,0))-SUM(IF(('Actual Waste'!$C$7:$C$206=$B$140)*('Actual Waste'!$D$7:$D$206=$B173)*('Actual Waste'!$G$7:$G$206=$B$44),'Actual Waste'!W$7:W$206,0))</f>
        <v>0</v>
      </c>
      <c r="AP173" s="252">
        <f t="array" ref="AP173">SUM(IF(('Actual Waste'!$C$7:$C$206=$B$140)*('Actual Waste'!$D$7:$D$206=$B173)*('Actual Waste'!$G$7:$G$206=$B$44),'Actual Waste'!V$7:V$206,0))-SUM(IF(('Actual Waste'!$C$7:$C$206=$B$140)*('Actual Waste'!$D$7:$D$206=$B173)*('Actual Waste'!$G$7:$G$206=$B$44),'Actual Waste'!X$7:X$206,0))</f>
        <v>0</v>
      </c>
      <c r="AR173" s="100"/>
      <c r="AS173" s="99"/>
      <c r="AT173" s="100"/>
      <c r="AU173" s="99"/>
      <c r="AV173" s="100"/>
      <c r="AW173" s="99"/>
    </row>
    <row r="174" spans="2:49" x14ac:dyDescent="0.35">
      <c r="B174" s="31" t="str">
        <f t="shared" si="31"/>
        <v>Septic tank waste (20 03 04)</v>
      </c>
      <c r="C174" s="35"/>
      <c r="D174" s="35"/>
      <c r="E174" s="32">
        <f t="array" ref="E174">SUM(IF(('Estimated Waste'!$B$6:$B$205=$B$140)*('Estimated Waste'!$C$6:$C$205=$B174),'Estimated Waste'!M$6:M$205,0))</f>
        <v>0</v>
      </c>
      <c r="F174" s="219">
        <f t="array" ref="F174">SUM(IF(('Estimated Waste'!$B$6:$B$205=$B$140)*('Estimated Waste'!$C$6:$C$205=$B174),'Estimated Waste'!N$6:N$205,0))</f>
        <v>0</v>
      </c>
      <c r="G174" s="35"/>
      <c r="H174" s="256">
        <f t="shared" si="38"/>
        <v>0</v>
      </c>
      <c r="I174" s="249">
        <f t="shared" si="39"/>
        <v>0</v>
      </c>
      <c r="J174" s="99"/>
      <c r="K174" s="18">
        <f t="array" ref="K174">SUM(IF(('Estimated Waste'!$B$6:$B$205=$B$140)*('Estimated Waste'!$C$6:$C$205=$B174)*('Estimated Waste'!$D$6:$D$205=$B$42),'Estimated Waste'!M$6:M$205,0))</f>
        <v>0</v>
      </c>
      <c r="L174" s="18">
        <f t="array" ref="L174">SUM(IF(('Estimated Waste'!$B$6:$B$205=$B$140)*('Estimated Waste'!$C$6:$C$205=$B174)*('Estimated Waste'!$D$6:$D$205=$B$42),'Estimated Waste'!N$6:N$205,0))</f>
        <v>0</v>
      </c>
      <c r="M174" s="18">
        <f t="array" ref="M174">SUM(IF(('Estimated Waste'!$B$6:$B$205=$B$140)*('Estimated Waste'!$C$6:$C$205=$B174)*('Estimated Waste'!$D$6:$D$205=$B$43),'Estimated Waste'!M$6:M$205,0))</f>
        <v>0</v>
      </c>
      <c r="N174" s="18">
        <f t="array" ref="N174">SUM(IF(('Estimated Waste'!$B$6:$B$205=$B$140)*('Estimated Waste'!$C$6:$C$205=$B174)*('Estimated Waste'!$D$6:$D$205=$B$43),'Estimated Waste'!N$6:N$205,0))</f>
        <v>0</v>
      </c>
      <c r="O174" s="250"/>
      <c r="P174" s="251">
        <f t="array" ref="P174">SUM(IF(('Estimated Waste'!$B$6:$B$205=$B$140)*('Estimated Waste'!$C$6:$C$205=$B174)*('Estimated Waste'!$D$6:$D$205=$B$45),'Estimated Waste'!M$6:M$205,0))+SUM(IF(('Estimated Waste'!$B$6:$B$205=$B$140)*('Estimated Waste'!$C$6:$C$205=$B174)*('Estimated Waste'!$D$6:$D$205=$B$44),'Estimated Waste'!S$6:S$205,0))</f>
        <v>0</v>
      </c>
      <c r="Q174" s="251">
        <f t="array" ref="Q174">SUM(IF(('Estimated Waste'!$B$6:$B$205=$B$140)*('Estimated Waste'!$C$6:$C$205=$B174)*('Estimated Waste'!$D$6:$D$205=$B$45),'Estimated Waste'!N$6:N$205,0))+SUM(IF(('Estimated Waste'!$B$6:$B$205=$B$140)*('Estimated Waste'!$C$6:$C$205=$B174)*('Estimated Waste'!$D$6:$D$205=$B$44),'Estimated Waste'!T$6:T$205,0))</f>
        <v>0</v>
      </c>
      <c r="R174" s="190">
        <f t="array" ref="R174">SUM(IF(('Estimated Waste'!$B$6:$B$205=$B$140)*('Estimated Waste'!$C$6:$C$205=$B174)*('Estimated Waste'!$D$6:$D$205=$B$44),'Estimated Waste'!M$6:M$205,0))-SUM(IF(('Estimated Waste'!$B$6:$B$205=$B$140)*('Estimated Waste'!$C$6:$C$205=$B174)*('Estimated Waste'!$D$6:$D$205=$B$44),'Estimated Waste'!S$6:S$205,0))</f>
        <v>0</v>
      </c>
      <c r="S174" s="190">
        <f t="array" ref="S174">SUM(IF(('Estimated Waste'!$B$6:$B$205=$B$140)*('Estimated Waste'!$C$6:$C$205=$B174)*('Estimated Waste'!$D$6:$D$205=$B$44),'Estimated Waste'!N$6:N$205,0))-SUM(IF(('Estimated Waste'!$B$6:$B$205=$B$140)*('Estimated Waste'!$C$6:$C$205=$B174)*('Estimated Waste'!$D$6:$D$205=$B$44),'Estimated Waste'!T$6:T$205,0))</f>
        <v>0</v>
      </c>
      <c r="X174" s="100">
        <f t="shared" si="32"/>
        <v>0</v>
      </c>
      <c r="Y174" s="99">
        <f t="shared" si="33"/>
        <v>0</v>
      </c>
      <c r="Z174" s="100">
        <f t="shared" si="34"/>
        <v>0</v>
      </c>
      <c r="AA174" s="99">
        <f t="shared" si="35"/>
        <v>0</v>
      </c>
      <c r="AB174" s="100">
        <f t="shared" si="36"/>
        <v>0</v>
      </c>
      <c r="AC174" s="99">
        <f t="shared" si="37"/>
        <v>0</v>
      </c>
      <c r="AE174" s="252">
        <f t="array" ref="AE174">SUM(IF(('Actual Waste'!$C$7:$C$206=$B$140)*('Actual Waste'!$D$7:$D$206=$B174),'Actual Waste'!U$7:U$206,0))</f>
        <v>0</v>
      </c>
      <c r="AF174" s="252">
        <f t="array" ref="AF174">SUM(IF(('Actual Waste'!$C$7:$C$206=$B$140)*('Actual Waste'!$D$7:$D$206=$B174),'Actual Waste'!V$7:V$206,0))</f>
        <v>0</v>
      </c>
      <c r="AG174" s="99"/>
      <c r="AH174" s="252">
        <f t="array" ref="AH174">SUM(IF(('Actual Waste'!$C$7:$C$206=$B$140)*('Actual Waste'!$D$7:$D$206=$B174)*('Actual Waste'!$G$7:$G$206=$B$42),'Actual Waste'!U$7:U$206,0))</f>
        <v>0</v>
      </c>
      <c r="AI174" s="252">
        <f t="array" ref="AI174">SUM(IF(('Actual Waste'!$C$7:$C$206=$B$140)*('Actual Waste'!$D$7:$D$206=$B174)*('Actual Waste'!$G$7:$G$206=$B$42),'Actual Waste'!V$7:V$206,0))</f>
        <v>0</v>
      </c>
      <c r="AJ174" s="252">
        <f t="array" ref="AJ174">SUM(IF(('Actual Waste'!$C$7:$C$206=$B$140)*('Actual Waste'!$D$7:$D$206=$B174)*('Actual Waste'!$G$7:$G$206=$B$43),'Actual Waste'!U$7:U$206,0))</f>
        <v>0</v>
      </c>
      <c r="AK174" s="252">
        <f t="array" ref="AK174">SUM(IF(('Actual Waste'!$C$7:$C$206=$B$140)*('Actual Waste'!$D$7:$D$206=$B174)*('Actual Waste'!$G$7:$G$206=$B$43),'Actual Waste'!V$7:V$206,0))</f>
        <v>0</v>
      </c>
      <c r="AM174" s="252">
        <f t="array" ref="AM174">SUM(IF(('Actual Waste'!$C$7:$C$206=$B$140)*('Actual Waste'!$D$7:$D$206=$B174)*('Actual Waste'!$G$7:$G$206=$B$45),'Actual Waste'!U$7:U$206,0))+SUM(IF(('Actual Waste'!$C$7:$C$206=$B$140)*('Actual Waste'!$D$7:$D$206=$B174)*('Actual Waste'!$G$7:$G$206=$B$44),'Actual Waste'!W$7:W$206,0))</f>
        <v>0</v>
      </c>
      <c r="AN174" s="252">
        <f t="array" ref="AN174">SUM(IF(('Actual Waste'!$C$7:$C$206=$B$140)*('Actual Waste'!$D$7:$D$206=$B174)*('Actual Waste'!$G$7:$G$206=$B$45),'Actual Waste'!V$7:V$206,0))+SUM(IF(('Actual Waste'!$C$7:$C$206=$B$140)*('Actual Waste'!$D$7:$D$206=$B174)*('Actual Waste'!$G$7:$G$206=$B$44),'Actual Waste'!X$7:X$206,0))</f>
        <v>0</v>
      </c>
      <c r="AO174" s="252">
        <f t="array" ref="AO174">SUM(IF(('Actual Waste'!$C$7:$C$206=$B$140)*('Actual Waste'!$D$7:$D$206=$B174)*('Actual Waste'!$G$7:$G$206=$B$44),'Actual Waste'!U$7:U$206,0))-SUM(IF(('Actual Waste'!$C$7:$C$206=$B$140)*('Actual Waste'!$D$7:$D$206=$B174)*('Actual Waste'!$G$7:$G$206=$B$44),'Actual Waste'!W$7:W$206,0))</f>
        <v>0</v>
      </c>
      <c r="AP174" s="252">
        <f t="array" ref="AP174">SUM(IF(('Actual Waste'!$C$7:$C$206=$B$140)*('Actual Waste'!$D$7:$D$206=$B174)*('Actual Waste'!$G$7:$G$206=$B$44),'Actual Waste'!V$7:V$206,0))-SUM(IF(('Actual Waste'!$C$7:$C$206=$B$140)*('Actual Waste'!$D$7:$D$206=$B174)*('Actual Waste'!$G$7:$G$206=$B$44),'Actual Waste'!X$7:X$206,0))</f>
        <v>0</v>
      </c>
      <c r="AR174" s="100"/>
      <c r="AS174" s="99"/>
      <c r="AT174" s="100"/>
      <c r="AU174" s="99"/>
      <c r="AV174" s="100"/>
      <c r="AW174" s="99"/>
    </row>
    <row r="175" spans="2:49" x14ac:dyDescent="0.35">
      <c r="B175" s="31" t="str">
        <f t="shared" si="31"/>
        <v>Soils and stones (Hazardous) (17 05 03*)</v>
      </c>
      <c r="C175" s="35"/>
      <c r="D175" s="35"/>
      <c r="E175" s="32">
        <f t="array" ref="E175">SUM(IF(('Estimated Waste'!$B$6:$B$205=$B$140)*('Estimated Waste'!$C$6:$C$205=$B175),'Estimated Waste'!M$6:M$205,0))</f>
        <v>0</v>
      </c>
      <c r="F175" s="219">
        <f t="array" ref="F175">SUM(IF(('Estimated Waste'!$B$6:$B$205=$B$140)*('Estimated Waste'!$C$6:$C$205=$B175),'Estimated Waste'!N$6:N$205,0))</f>
        <v>0</v>
      </c>
      <c r="G175" s="35"/>
      <c r="H175" s="256">
        <f t="shared" si="38"/>
        <v>0</v>
      </c>
      <c r="I175" s="249">
        <f t="shared" si="39"/>
        <v>0</v>
      </c>
      <c r="J175" s="99"/>
      <c r="K175" s="18">
        <f t="array" ref="K175">SUM(IF(('Estimated Waste'!$B$6:$B$205=$B$140)*('Estimated Waste'!$C$6:$C$205=$B175)*('Estimated Waste'!$D$6:$D$205=$B$42),'Estimated Waste'!M$6:M$205,0))</f>
        <v>0</v>
      </c>
      <c r="L175" s="18">
        <f t="array" ref="L175">SUM(IF(('Estimated Waste'!$B$6:$B$205=$B$140)*('Estimated Waste'!$C$6:$C$205=$B175)*('Estimated Waste'!$D$6:$D$205=$B$42),'Estimated Waste'!N$6:N$205,0))</f>
        <v>0</v>
      </c>
      <c r="M175" s="18">
        <f t="array" ref="M175">SUM(IF(('Estimated Waste'!$B$6:$B$205=$B$140)*('Estimated Waste'!$C$6:$C$205=$B175)*('Estimated Waste'!$D$6:$D$205=$B$43),'Estimated Waste'!M$6:M$205,0))</f>
        <v>0</v>
      </c>
      <c r="N175" s="18">
        <f t="array" ref="N175">SUM(IF(('Estimated Waste'!$B$6:$B$205=$B$140)*('Estimated Waste'!$C$6:$C$205=$B175)*('Estimated Waste'!$D$6:$D$205=$B$43),'Estimated Waste'!N$6:N$205,0))</f>
        <v>0</v>
      </c>
      <c r="O175" s="250"/>
      <c r="P175" s="251">
        <f t="array" ref="P175">SUM(IF(('Estimated Waste'!$B$6:$B$205=$B$140)*('Estimated Waste'!$C$6:$C$205=$B175)*('Estimated Waste'!$D$6:$D$205=$B$45),'Estimated Waste'!M$6:M$205,0))+SUM(IF(('Estimated Waste'!$B$6:$B$205=$B$140)*('Estimated Waste'!$C$6:$C$205=$B175)*('Estimated Waste'!$D$6:$D$205=$B$44),'Estimated Waste'!S$6:S$205,0))</f>
        <v>0</v>
      </c>
      <c r="Q175" s="251">
        <f t="array" ref="Q175">SUM(IF(('Estimated Waste'!$B$6:$B$205=$B$140)*('Estimated Waste'!$C$6:$C$205=$B175)*('Estimated Waste'!$D$6:$D$205=$B$45),'Estimated Waste'!N$6:N$205,0))+SUM(IF(('Estimated Waste'!$B$6:$B$205=$B$140)*('Estimated Waste'!$C$6:$C$205=$B175)*('Estimated Waste'!$D$6:$D$205=$B$44),'Estimated Waste'!T$6:T$205,0))</f>
        <v>0</v>
      </c>
      <c r="R175" s="190">
        <f t="array" ref="R175">SUM(IF(('Estimated Waste'!$B$6:$B$205=$B$140)*('Estimated Waste'!$C$6:$C$205=$B175)*('Estimated Waste'!$D$6:$D$205=$B$44),'Estimated Waste'!M$6:M$205,0))-SUM(IF(('Estimated Waste'!$B$6:$B$205=$B$140)*('Estimated Waste'!$C$6:$C$205=$B175)*('Estimated Waste'!$D$6:$D$205=$B$44),'Estimated Waste'!S$6:S$205,0))</f>
        <v>0</v>
      </c>
      <c r="S175" s="190">
        <f t="array" ref="S175">SUM(IF(('Estimated Waste'!$B$6:$B$205=$B$140)*('Estimated Waste'!$C$6:$C$205=$B175)*('Estimated Waste'!$D$6:$D$205=$B$44),'Estimated Waste'!N$6:N$205,0))-SUM(IF(('Estimated Waste'!$B$6:$B$205=$B$140)*('Estimated Waste'!$C$6:$C$205=$B175)*('Estimated Waste'!$D$6:$D$205=$B$44),'Estimated Waste'!T$6:T$205,0))</f>
        <v>0</v>
      </c>
      <c r="X175" s="100">
        <f t="shared" si="32"/>
        <v>0</v>
      </c>
      <c r="Y175" s="99">
        <f t="shared" si="33"/>
        <v>0</v>
      </c>
      <c r="Z175" s="100">
        <f t="shared" si="34"/>
        <v>0</v>
      </c>
      <c r="AA175" s="99">
        <f t="shared" si="35"/>
        <v>0</v>
      </c>
      <c r="AB175" s="100">
        <f t="shared" si="36"/>
        <v>0</v>
      </c>
      <c r="AC175" s="99">
        <f t="shared" si="37"/>
        <v>0</v>
      </c>
      <c r="AE175" s="252">
        <f t="array" ref="AE175">SUM(IF(('Actual Waste'!$C$7:$C$206=$B$140)*('Actual Waste'!$D$7:$D$206=$B175),'Actual Waste'!U$7:U$206,0))</f>
        <v>0</v>
      </c>
      <c r="AF175" s="252">
        <f t="array" ref="AF175">SUM(IF(('Actual Waste'!$C$7:$C$206=$B$140)*('Actual Waste'!$D$7:$D$206=$B175),'Actual Waste'!V$7:V$206,0))</f>
        <v>0</v>
      </c>
      <c r="AG175" s="99"/>
      <c r="AH175" s="252">
        <f t="array" ref="AH175">SUM(IF(('Actual Waste'!$C$7:$C$206=$B$140)*('Actual Waste'!$D$7:$D$206=$B175)*('Actual Waste'!$G$7:$G$206=$B$42),'Actual Waste'!U$7:U$206,0))</f>
        <v>0</v>
      </c>
      <c r="AI175" s="252">
        <f t="array" ref="AI175">SUM(IF(('Actual Waste'!$C$7:$C$206=$B$140)*('Actual Waste'!$D$7:$D$206=$B175)*('Actual Waste'!$G$7:$G$206=$B$42),'Actual Waste'!V$7:V$206,0))</f>
        <v>0</v>
      </c>
      <c r="AJ175" s="252">
        <f t="array" ref="AJ175">SUM(IF(('Actual Waste'!$C$7:$C$206=$B$140)*('Actual Waste'!$D$7:$D$206=$B175)*('Actual Waste'!$G$7:$G$206=$B$43),'Actual Waste'!U$7:U$206,0))</f>
        <v>0</v>
      </c>
      <c r="AK175" s="252">
        <f t="array" ref="AK175">SUM(IF(('Actual Waste'!$C$7:$C$206=$B$140)*('Actual Waste'!$D$7:$D$206=$B175)*('Actual Waste'!$G$7:$G$206=$B$43),'Actual Waste'!V$7:V$206,0))</f>
        <v>0</v>
      </c>
      <c r="AM175" s="252">
        <f t="array" ref="AM175">SUM(IF(('Actual Waste'!$C$7:$C$206=$B$140)*('Actual Waste'!$D$7:$D$206=$B175)*('Actual Waste'!$G$7:$G$206=$B$45),'Actual Waste'!U$7:U$206,0))+SUM(IF(('Actual Waste'!$C$7:$C$206=$B$140)*('Actual Waste'!$D$7:$D$206=$B175)*('Actual Waste'!$G$7:$G$206=$B$44),'Actual Waste'!W$7:W$206,0))</f>
        <v>0</v>
      </c>
      <c r="AN175" s="252">
        <f t="array" ref="AN175">SUM(IF(('Actual Waste'!$C$7:$C$206=$B$140)*('Actual Waste'!$D$7:$D$206=$B175)*('Actual Waste'!$G$7:$G$206=$B$45),'Actual Waste'!V$7:V$206,0))+SUM(IF(('Actual Waste'!$C$7:$C$206=$B$140)*('Actual Waste'!$D$7:$D$206=$B175)*('Actual Waste'!$G$7:$G$206=$B$44),'Actual Waste'!X$7:X$206,0))</f>
        <v>0</v>
      </c>
      <c r="AO175" s="252">
        <f t="array" ref="AO175">SUM(IF(('Actual Waste'!$C$7:$C$206=$B$140)*('Actual Waste'!$D$7:$D$206=$B175)*('Actual Waste'!$G$7:$G$206=$B$44),'Actual Waste'!U$7:U$206,0))-SUM(IF(('Actual Waste'!$C$7:$C$206=$B$140)*('Actual Waste'!$D$7:$D$206=$B175)*('Actual Waste'!$G$7:$G$206=$B$44),'Actual Waste'!W$7:W$206,0))</f>
        <v>0</v>
      </c>
      <c r="AP175" s="252">
        <f t="array" ref="AP175">SUM(IF(('Actual Waste'!$C$7:$C$206=$B$140)*('Actual Waste'!$D$7:$D$206=$B175)*('Actual Waste'!$G$7:$G$206=$B$44),'Actual Waste'!V$7:V$206,0))-SUM(IF(('Actual Waste'!$C$7:$C$206=$B$140)*('Actual Waste'!$D$7:$D$206=$B175)*('Actual Waste'!$G$7:$G$206=$B$44),'Actual Waste'!X$7:X$206,0))</f>
        <v>0</v>
      </c>
      <c r="AR175" s="100"/>
      <c r="AS175" s="99"/>
      <c r="AT175" s="100"/>
      <c r="AU175" s="99"/>
      <c r="AV175" s="100"/>
      <c r="AW175" s="99"/>
    </row>
    <row r="176" spans="2:49" x14ac:dyDescent="0.35">
      <c r="B176" s="31" t="str">
        <f t="shared" si="31"/>
        <v>Soils and stones (Inert) (17 05 04)</v>
      </c>
      <c r="C176" s="35"/>
      <c r="D176" s="35"/>
      <c r="E176" s="32">
        <f t="array" ref="E176">SUM(IF(('Estimated Waste'!$B$6:$B$205=$B$140)*('Estimated Waste'!$C$6:$C$205=$B176),'Estimated Waste'!M$6:M$205,0))</f>
        <v>0</v>
      </c>
      <c r="F176" s="219">
        <f t="array" ref="F176">SUM(IF(('Estimated Waste'!$B$6:$B$205=$B$140)*('Estimated Waste'!$C$6:$C$205=$B176),'Estimated Waste'!N$6:N$205,0))</f>
        <v>0</v>
      </c>
      <c r="G176" s="35"/>
      <c r="H176" s="256">
        <f t="shared" si="38"/>
        <v>0</v>
      </c>
      <c r="I176" s="249">
        <f t="shared" si="39"/>
        <v>0</v>
      </c>
      <c r="J176" s="99"/>
      <c r="K176" s="18">
        <f t="array" ref="K176">SUM(IF(('Estimated Waste'!$B$6:$B$205=$B$140)*('Estimated Waste'!$C$6:$C$205=$B176)*('Estimated Waste'!$D$6:$D$205=$B$42),'Estimated Waste'!M$6:M$205,0))</f>
        <v>0</v>
      </c>
      <c r="L176" s="18">
        <f t="array" ref="L176">SUM(IF(('Estimated Waste'!$B$6:$B$205=$B$140)*('Estimated Waste'!$C$6:$C$205=$B176)*('Estimated Waste'!$D$6:$D$205=$B$42),'Estimated Waste'!N$6:N$205,0))</f>
        <v>0</v>
      </c>
      <c r="M176" s="18">
        <f t="array" ref="M176">SUM(IF(('Estimated Waste'!$B$6:$B$205=$B$140)*('Estimated Waste'!$C$6:$C$205=$B176)*('Estimated Waste'!$D$6:$D$205=$B$43),'Estimated Waste'!M$6:M$205,0))</f>
        <v>0</v>
      </c>
      <c r="N176" s="18">
        <f t="array" ref="N176">SUM(IF(('Estimated Waste'!$B$6:$B$205=$B$140)*('Estimated Waste'!$C$6:$C$205=$B176)*('Estimated Waste'!$D$6:$D$205=$B$43),'Estimated Waste'!N$6:N$205,0))</f>
        <v>0</v>
      </c>
      <c r="O176" s="250"/>
      <c r="P176" s="251">
        <f t="array" ref="P176">SUM(IF(('Estimated Waste'!$B$6:$B$205=$B$140)*('Estimated Waste'!$C$6:$C$205=$B176)*('Estimated Waste'!$D$6:$D$205=$B$45),'Estimated Waste'!M$6:M$205,0))+SUM(IF(('Estimated Waste'!$B$6:$B$205=$B$140)*('Estimated Waste'!$C$6:$C$205=$B176)*('Estimated Waste'!$D$6:$D$205=$B$44),'Estimated Waste'!S$6:S$205,0))</f>
        <v>0</v>
      </c>
      <c r="Q176" s="251">
        <f t="array" ref="Q176">SUM(IF(('Estimated Waste'!$B$6:$B$205=$B$140)*('Estimated Waste'!$C$6:$C$205=$B176)*('Estimated Waste'!$D$6:$D$205=$B$45),'Estimated Waste'!N$6:N$205,0))+SUM(IF(('Estimated Waste'!$B$6:$B$205=$B$140)*('Estimated Waste'!$C$6:$C$205=$B176)*('Estimated Waste'!$D$6:$D$205=$B$44),'Estimated Waste'!T$6:T$205,0))</f>
        <v>0</v>
      </c>
      <c r="R176" s="190">
        <f t="array" ref="R176">SUM(IF(('Estimated Waste'!$B$6:$B$205=$B$140)*('Estimated Waste'!$C$6:$C$205=$B176)*('Estimated Waste'!$D$6:$D$205=$B$44),'Estimated Waste'!M$6:M$205,0))-SUM(IF(('Estimated Waste'!$B$6:$B$205=$B$140)*('Estimated Waste'!$C$6:$C$205=$B176)*('Estimated Waste'!$D$6:$D$205=$B$44),'Estimated Waste'!S$6:S$205,0))</f>
        <v>0</v>
      </c>
      <c r="S176" s="190">
        <f t="array" ref="S176">SUM(IF(('Estimated Waste'!$B$6:$B$205=$B$140)*('Estimated Waste'!$C$6:$C$205=$B176)*('Estimated Waste'!$D$6:$D$205=$B$44),'Estimated Waste'!N$6:N$205,0))-SUM(IF(('Estimated Waste'!$B$6:$B$205=$B$140)*('Estimated Waste'!$C$6:$C$205=$B176)*('Estimated Waste'!$D$6:$D$205=$B$44),'Estimated Waste'!T$6:T$205,0))</f>
        <v>0</v>
      </c>
      <c r="X176" s="100">
        <f t="shared" si="32"/>
        <v>0</v>
      </c>
      <c r="Y176" s="99">
        <f t="shared" si="33"/>
        <v>0</v>
      </c>
      <c r="Z176" s="100">
        <f t="shared" si="34"/>
        <v>0</v>
      </c>
      <c r="AA176" s="99">
        <f t="shared" si="35"/>
        <v>0</v>
      </c>
      <c r="AB176" s="100">
        <f t="shared" si="36"/>
        <v>0</v>
      </c>
      <c r="AC176" s="99">
        <f t="shared" si="37"/>
        <v>0</v>
      </c>
      <c r="AE176" s="252">
        <f t="array" ref="AE176">SUM(IF(('Actual Waste'!$C$7:$C$206=$B$140)*('Actual Waste'!$D$7:$D$206=$B176),'Actual Waste'!U$7:U$206,0))</f>
        <v>0</v>
      </c>
      <c r="AF176" s="252">
        <f t="array" ref="AF176">SUM(IF(('Actual Waste'!$C$7:$C$206=$B$140)*('Actual Waste'!$D$7:$D$206=$B176),'Actual Waste'!V$7:V$206,0))</f>
        <v>0</v>
      </c>
      <c r="AG176" s="99"/>
      <c r="AH176" s="252">
        <f t="array" ref="AH176">SUM(IF(('Actual Waste'!$C$7:$C$206=$B$140)*('Actual Waste'!$D$7:$D$206=$B176)*('Actual Waste'!$G$7:$G$206=$B$42),'Actual Waste'!U$7:U$206,0))</f>
        <v>0</v>
      </c>
      <c r="AI176" s="252">
        <f t="array" ref="AI176">SUM(IF(('Actual Waste'!$C$7:$C$206=$B$140)*('Actual Waste'!$D$7:$D$206=$B176)*('Actual Waste'!$G$7:$G$206=$B$42),'Actual Waste'!V$7:V$206,0))</f>
        <v>0</v>
      </c>
      <c r="AJ176" s="252">
        <f t="array" ref="AJ176">SUM(IF(('Actual Waste'!$C$7:$C$206=$B$140)*('Actual Waste'!$D$7:$D$206=$B176)*('Actual Waste'!$G$7:$G$206=$B$43),'Actual Waste'!U$7:U$206,0))</f>
        <v>0</v>
      </c>
      <c r="AK176" s="252">
        <f t="array" ref="AK176">SUM(IF(('Actual Waste'!$C$7:$C$206=$B$140)*('Actual Waste'!$D$7:$D$206=$B176)*('Actual Waste'!$G$7:$G$206=$B$43),'Actual Waste'!V$7:V$206,0))</f>
        <v>0</v>
      </c>
      <c r="AM176" s="252">
        <f t="array" ref="AM176">SUM(IF(('Actual Waste'!$C$7:$C$206=$B$140)*('Actual Waste'!$D$7:$D$206=$B176)*('Actual Waste'!$G$7:$G$206=$B$45),'Actual Waste'!U$7:U$206,0))+SUM(IF(('Actual Waste'!$C$7:$C$206=$B$140)*('Actual Waste'!$D$7:$D$206=$B176)*('Actual Waste'!$G$7:$G$206=$B$44),'Actual Waste'!W$7:W$206,0))</f>
        <v>0</v>
      </c>
      <c r="AN176" s="252">
        <f t="array" ref="AN176">SUM(IF(('Actual Waste'!$C$7:$C$206=$B$140)*('Actual Waste'!$D$7:$D$206=$B176)*('Actual Waste'!$G$7:$G$206=$B$45),'Actual Waste'!V$7:V$206,0))+SUM(IF(('Actual Waste'!$C$7:$C$206=$B$140)*('Actual Waste'!$D$7:$D$206=$B176)*('Actual Waste'!$G$7:$G$206=$B$44),'Actual Waste'!X$7:X$206,0))</f>
        <v>0</v>
      </c>
      <c r="AO176" s="252">
        <f t="array" ref="AO176">SUM(IF(('Actual Waste'!$C$7:$C$206=$B$140)*('Actual Waste'!$D$7:$D$206=$B176)*('Actual Waste'!$G$7:$G$206=$B$44),'Actual Waste'!U$7:U$206,0))-SUM(IF(('Actual Waste'!$C$7:$C$206=$B$140)*('Actual Waste'!$D$7:$D$206=$B176)*('Actual Waste'!$G$7:$G$206=$B$44),'Actual Waste'!W$7:W$206,0))</f>
        <v>0</v>
      </c>
      <c r="AP176" s="252">
        <f t="array" ref="AP176">SUM(IF(('Actual Waste'!$C$7:$C$206=$B$140)*('Actual Waste'!$D$7:$D$206=$B176)*('Actual Waste'!$G$7:$G$206=$B$44),'Actual Waste'!V$7:V$206,0))-SUM(IF(('Actual Waste'!$C$7:$C$206=$B$140)*('Actual Waste'!$D$7:$D$206=$B176)*('Actual Waste'!$G$7:$G$206=$B$44),'Actual Waste'!X$7:X$206,0))</f>
        <v>0</v>
      </c>
      <c r="AR176" s="100"/>
      <c r="AS176" s="99"/>
      <c r="AT176" s="100"/>
      <c r="AU176" s="99"/>
      <c r="AV176" s="100"/>
      <c r="AW176" s="99"/>
    </row>
    <row r="177" spans="2:49" x14ac:dyDescent="0.35">
      <c r="B177" s="31" t="str">
        <f>$AD418</f>
        <v>Steel (17 04 05)</v>
      </c>
      <c r="C177" s="35"/>
      <c r="D177" s="35"/>
      <c r="E177" s="32">
        <f t="array" ref="E177">SUM(IF(('Estimated Waste'!$B$6:$B$205=$B$140)*('Estimated Waste'!$C$6:$C$205=$B177),'Estimated Waste'!M$6:M$205,0))</f>
        <v>0</v>
      </c>
      <c r="F177" s="219">
        <f t="array" ref="F177">SUM(IF(('Estimated Waste'!$B$6:$B$205=$B$140)*('Estimated Waste'!$C$6:$C$205=$B177),'Estimated Waste'!N$6:N$205,0))</f>
        <v>0</v>
      </c>
      <c r="G177" s="35"/>
      <c r="H177" s="256">
        <f t="shared" si="38"/>
        <v>0</v>
      </c>
      <c r="I177" s="249">
        <f t="shared" si="39"/>
        <v>0</v>
      </c>
      <c r="J177" s="99"/>
      <c r="K177" s="18">
        <f t="array" ref="K177">SUM(IF(('Estimated Waste'!$B$6:$B$205=$B$140)*('Estimated Waste'!$C$6:$C$205=$B177)*('Estimated Waste'!$D$6:$D$205=$B$42),'Estimated Waste'!M$6:M$205,0))</f>
        <v>0</v>
      </c>
      <c r="L177" s="18">
        <f t="array" ref="L177">SUM(IF(('Estimated Waste'!$B$6:$B$205=$B$140)*('Estimated Waste'!$C$6:$C$205=$B177)*('Estimated Waste'!$D$6:$D$205=$B$42),'Estimated Waste'!N$6:N$205,0))</f>
        <v>0</v>
      </c>
      <c r="M177" s="18">
        <f t="array" ref="M177">SUM(IF(('Estimated Waste'!$B$6:$B$205=$B$140)*('Estimated Waste'!$C$6:$C$205=$B177)*('Estimated Waste'!$D$6:$D$205=$B$43),'Estimated Waste'!M$6:M$205,0))</f>
        <v>0</v>
      </c>
      <c r="N177" s="18">
        <f t="array" ref="N177">SUM(IF(('Estimated Waste'!$B$6:$B$205=$B$140)*('Estimated Waste'!$C$6:$C$205=$B177)*('Estimated Waste'!$D$6:$D$205=$B$43),'Estimated Waste'!N$6:N$205,0))</f>
        <v>0</v>
      </c>
      <c r="O177" s="250"/>
      <c r="P177" s="251">
        <f t="array" ref="P177">SUM(IF(('Estimated Waste'!$B$6:$B$205=$B$140)*('Estimated Waste'!$C$6:$C$205=$B177)*('Estimated Waste'!$D$6:$D$205=$B$45),'Estimated Waste'!M$6:M$205,0))+SUM(IF(('Estimated Waste'!$B$6:$B$205=$B$140)*('Estimated Waste'!$C$6:$C$205=$B177)*('Estimated Waste'!$D$6:$D$205=$B$44),'Estimated Waste'!S$6:S$205,0))</f>
        <v>0</v>
      </c>
      <c r="Q177" s="251">
        <f t="array" ref="Q177">SUM(IF(('Estimated Waste'!$B$6:$B$205=$B$140)*('Estimated Waste'!$C$6:$C$205=$B177)*('Estimated Waste'!$D$6:$D$205=$B$45),'Estimated Waste'!N$6:N$205,0))+SUM(IF(('Estimated Waste'!$B$6:$B$205=$B$140)*('Estimated Waste'!$C$6:$C$205=$B177)*('Estimated Waste'!$D$6:$D$205=$B$44),'Estimated Waste'!T$6:T$205,0))</f>
        <v>0</v>
      </c>
      <c r="R177" s="190">
        <f t="array" ref="R177">SUM(IF(('Estimated Waste'!$B$6:$B$205=$B$140)*('Estimated Waste'!$C$6:$C$205=$B177)*('Estimated Waste'!$D$6:$D$205=$B$44),'Estimated Waste'!M$6:M$205,0))-SUM(IF(('Estimated Waste'!$B$6:$B$205=$B$140)*('Estimated Waste'!$C$6:$C$205=$B177)*('Estimated Waste'!$D$6:$D$205=$B$44),'Estimated Waste'!S$6:S$205,0))</f>
        <v>0</v>
      </c>
      <c r="S177" s="190">
        <f t="array" ref="S177">SUM(IF(('Estimated Waste'!$B$6:$B$205=$B$140)*('Estimated Waste'!$C$6:$C$205=$B177)*('Estimated Waste'!$D$6:$D$205=$B$44),'Estimated Waste'!N$6:N$205,0))-SUM(IF(('Estimated Waste'!$B$6:$B$205=$B$140)*('Estimated Waste'!$C$6:$C$205=$B177)*('Estimated Waste'!$D$6:$D$205=$B$44),'Estimated Waste'!T$6:T$205,0))</f>
        <v>0</v>
      </c>
      <c r="X177" s="100">
        <f t="shared" si="32"/>
        <v>0</v>
      </c>
      <c r="Y177" s="99">
        <f t="shared" si="33"/>
        <v>0</v>
      </c>
      <c r="Z177" s="100">
        <f t="shared" si="34"/>
        <v>0</v>
      </c>
      <c r="AA177" s="99">
        <f t="shared" si="35"/>
        <v>0</v>
      </c>
      <c r="AB177" s="100">
        <f t="shared" si="36"/>
        <v>0</v>
      </c>
      <c r="AC177" s="99">
        <f t="shared" si="37"/>
        <v>0</v>
      </c>
      <c r="AE177" s="252">
        <f t="array" ref="AE177">SUM(IF(('Actual Waste'!$C$7:$C$206=$B$140)*('Actual Waste'!$D$7:$D$206=$B177),'Actual Waste'!U$7:U$206,0))</f>
        <v>0</v>
      </c>
      <c r="AF177" s="252">
        <f t="array" ref="AF177">SUM(IF(('Actual Waste'!$C$7:$C$206=$B$140)*('Actual Waste'!$D$7:$D$206=$B177),'Actual Waste'!V$7:V$206,0))</f>
        <v>0</v>
      </c>
      <c r="AG177" s="99"/>
      <c r="AH177" s="252">
        <f t="array" ref="AH177">SUM(IF(('Actual Waste'!$C$7:$C$206=$B$140)*('Actual Waste'!$D$7:$D$206=$B177)*('Actual Waste'!$G$7:$G$206=$B$42),'Actual Waste'!U$7:U$206,0))</f>
        <v>0</v>
      </c>
      <c r="AI177" s="252">
        <f t="array" ref="AI177">SUM(IF(('Actual Waste'!$C$7:$C$206=$B$140)*('Actual Waste'!$D$7:$D$206=$B177)*('Actual Waste'!$G$7:$G$206=$B$42),'Actual Waste'!V$7:V$206,0))</f>
        <v>0</v>
      </c>
      <c r="AJ177" s="252">
        <f t="array" ref="AJ177">SUM(IF(('Actual Waste'!$C$7:$C$206=$B$140)*('Actual Waste'!$D$7:$D$206=$B177)*('Actual Waste'!$G$7:$G$206=$B$43),'Actual Waste'!U$7:U$206,0))</f>
        <v>0</v>
      </c>
      <c r="AK177" s="252">
        <f t="array" ref="AK177">SUM(IF(('Actual Waste'!$C$7:$C$206=$B$140)*('Actual Waste'!$D$7:$D$206=$B177)*('Actual Waste'!$G$7:$G$206=$B$43),'Actual Waste'!V$7:V$206,0))</f>
        <v>0</v>
      </c>
      <c r="AM177" s="252">
        <f t="array" ref="AM177">SUM(IF(('Actual Waste'!$C$7:$C$206=$B$140)*('Actual Waste'!$D$7:$D$206=$B177)*('Actual Waste'!$G$7:$G$206=$B$45),'Actual Waste'!U$7:U$206,0))+SUM(IF(('Actual Waste'!$C$7:$C$206=$B$140)*('Actual Waste'!$D$7:$D$206=$B177)*('Actual Waste'!$G$7:$G$206=$B$44),'Actual Waste'!W$7:W$206,0))</f>
        <v>0</v>
      </c>
      <c r="AN177" s="252">
        <f t="array" ref="AN177">SUM(IF(('Actual Waste'!$C$7:$C$206=$B$140)*('Actual Waste'!$D$7:$D$206=$B177)*('Actual Waste'!$G$7:$G$206=$B$45),'Actual Waste'!V$7:V$206,0))+SUM(IF(('Actual Waste'!$C$7:$C$206=$B$140)*('Actual Waste'!$D$7:$D$206=$B177)*('Actual Waste'!$G$7:$G$206=$B$44),'Actual Waste'!X$7:X$206,0))</f>
        <v>0</v>
      </c>
      <c r="AO177" s="252">
        <f t="array" ref="AO177">SUM(IF(('Actual Waste'!$C$7:$C$206=$B$140)*('Actual Waste'!$D$7:$D$206=$B177)*('Actual Waste'!$G$7:$G$206=$B$44),'Actual Waste'!U$7:U$206,0))-SUM(IF(('Actual Waste'!$C$7:$C$206=$B$140)*('Actual Waste'!$D$7:$D$206=$B177)*('Actual Waste'!$G$7:$G$206=$B$44),'Actual Waste'!W$7:W$206,0))</f>
        <v>0</v>
      </c>
      <c r="AP177" s="252">
        <f t="array" ref="AP177">SUM(IF(('Actual Waste'!$C$7:$C$206=$B$140)*('Actual Waste'!$D$7:$D$206=$B177)*('Actual Waste'!$G$7:$G$206=$B$44),'Actual Waste'!V$7:V$206,0))-SUM(IF(('Actual Waste'!$C$7:$C$206=$B$140)*('Actual Waste'!$D$7:$D$206=$B177)*('Actual Waste'!$G$7:$G$206=$B$44),'Actual Waste'!X$7:X$206,0))</f>
        <v>0</v>
      </c>
      <c r="AR177" s="100"/>
      <c r="AS177" s="99"/>
      <c r="AT177" s="100"/>
      <c r="AU177" s="99"/>
      <c r="AV177" s="100"/>
      <c r="AW177" s="99"/>
    </row>
    <row r="178" spans="2:49" x14ac:dyDescent="0.35">
      <c r="B178" s="31" t="str">
        <f>$AD419</f>
        <v>Textiles (20 01 11)</v>
      </c>
      <c r="C178" s="35"/>
      <c r="D178" s="35"/>
      <c r="E178" s="32">
        <f t="array" ref="E178">SUM(IF(('Estimated Waste'!$B$6:$B$205=$B$140)*('Estimated Waste'!$C$6:$C$205=$B178),'Estimated Waste'!M$6:M$205,0))</f>
        <v>0</v>
      </c>
      <c r="F178" s="219">
        <f t="array" ref="F178">SUM(IF(('Estimated Waste'!$B$6:$B$205=$B$140)*('Estimated Waste'!$C$6:$C$205=$B178),'Estimated Waste'!N$6:N$205,0))</f>
        <v>0</v>
      </c>
      <c r="G178" s="35"/>
      <c r="H178" s="256">
        <f>E178</f>
        <v>0</v>
      </c>
      <c r="I178" s="249">
        <f>F178</f>
        <v>0</v>
      </c>
      <c r="J178" s="99"/>
      <c r="K178" s="18">
        <f t="array" ref="K178">SUM(IF(('Estimated Waste'!$B$6:$B$205=$B$140)*('Estimated Waste'!$C$6:$C$205=$B178)*('Estimated Waste'!$D$6:$D$205=$B$42),'Estimated Waste'!M$6:M$205,0))</f>
        <v>0</v>
      </c>
      <c r="L178" s="18">
        <f t="array" ref="L178">SUM(IF(('Estimated Waste'!$B$6:$B$205=$B$140)*('Estimated Waste'!$C$6:$C$205=$B178)*('Estimated Waste'!$D$6:$D$205=$B$42),'Estimated Waste'!N$6:N$205,0))</f>
        <v>0</v>
      </c>
      <c r="M178" s="18">
        <f t="array" ref="M178">SUM(IF(('Estimated Waste'!$B$6:$B$205=$B$140)*('Estimated Waste'!$C$6:$C$205=$B178)*('Estimated Waste'!$D$6:$D$205=$B$43),'Estimated Waste'!M$6:M$205,0))</f>
        <v>0</v>
      </c>
      <c r="N178" s="18">
        <f t="array" ref="N178">SUM(IF(('Estimated Waste'!$B$6:$B$205=$B$140)*('Estimated Waste'!$C$6:$C$205=$B178)*('Estimated Waste'!$D$6:$D$205=$B$43),'Estimated Waste'!N$6:N$205,0))</f>
        <v>0</v>
      </c>
      <c r="O178" s="250"/>
      <c r="P178" s="251">
        <f t="array" ref="P178">SUM(IF(('Estimated Waste'!$B$6:$B$205=$B$140)*('Estimated Waste'!$C$6:$C$205=$B178)*('Estimated Waste'!$D$6:$D$205=$B$45),'Estimated Waste'!M$6:M$205,0))+SUM(IF(('Estimated Waste'!$B$6:$B$205=$B$140)*('Estimated Waste'!$C$6:$C$205=$B178)*('Estimated Waste'!$D$6:$D$205=$B$44),'Estimated Waste'!S$6:S$205,0))</f>
        <v>0</v>
      </c>
      <c r="Q178" s="251">
        <f t="array" ref="Q178">SUM(IF(('Estimated Waste'!$B$6:$B$205=$B$140)*('Estimated Waste'!$C$6:$C$205=$B178)*('Estimated Waste'!$D$6:$D$205=$B$45),'Estimated Waste'!N$6:N$205,0))+SUM(IF(('Estimated Waste'!$B$6:$B$205=$B$140)*('Estimated Waste'!$C$6:$C$205=$B178)*('Estimated Waste'!$D$6:$D$205=$B$44),'Estimated Waste'!T$6:T$205,0))</f>
        <v>0</v>
      </c>
      <c r="R178" s="190">
        <f t="array" ref="R178">SUM(IF(('Estimated Waste'!$B$6:$B$205=$B$140)*('Estimated Waste'!$C$6:$C$205=$B178)*('Estimated Waste'!$D$6:$D$205=$B$44),'Estimated Waste'!M$6:M$205,0))-SUM(IF(('Estimated Waste'!$B$6:$B$205=$B$140)*('Estimated Waste'!$C$6:$C$205=$B178)*('Estimated Waste'!$D$6:$D$205=$B$44),'Estimated Waste'!S$6:S$205,0))</f>
        <v>0</v>
      </c>
      <c r="S178" s="190">
        <f t="array" ref="S178">SUM(IF(('Estimated Waste'!$B$6:$B$205=$B$140)*('Estimated Waste'!$C$6:$C$205=$B178)*('Estimated Waste'!$D$6:$D$205=$B$44),'Estimated Waste'!N$6:N$205,0))-SUM(IF(('Estimated Waste'!$B$6:$B$205=$B$140)*('Estimated Waste'!$C$6:$C$205=$B178)*('Estimated Waste'!$D$6:$D$205=$B$44),'Estimated Waste'!T$6:T$205,0))</f>
        <v>0</v>
      </c>
      <c r="X178" s="100">
        <f t="shared" si="32"/>
        <v>0</v>
      </c>
      <c r="Y178" s="99">
        <f t="shared" si="33"/>
        <v>0</v>
      </c>
      <c r="Z178" s="100">
        <f t="shared" si="34"/>
        <v>0</v>
      </c>
      <c r="AA178" s="99">
        <f t="shared" si="35"/>
        <v>0</v>
      </c>
      <c r="AB178" s="100">
        <f t="shared" si="36"/>
        <v>0</v>
      </c>
      <c r="AC178" s="99">
        <f t="shared" si="37"/>
        <v>0</v>
      </c>
      <c r="AE178" s="252">
        <f t="array" ref="AE178">SUM(IF(('Actual Waste'!$C$7:$C$206=$B$140)*('Actual Waste'!$D$7:$D$206=$B178),'Actual Waste'!U$7:U$206,0))</f>
        <v>0</v>
      </c>
      <c r="AF178" s="252">
        <f t="array" ref="AF178">SUM(IF(('Actual Waste'!$C$7:$C$206=$B$140)*('Actual Waste'!$D$7:$D$206=$B178),'Actual Waste'!V$7:V$206,0))</f>
        <v>0</v>
      </c>
      <c r="AG178" s="99"/>
      <c r="AH178" s="252">
        <f t="array" ref="AH178">SUM(IF(('Actual Waste'!$C$7:$C$206=$B$140)*('Actual Waste'!$D$7:$D$206=$B178)*('Actual Waste'!$G$7:$G$206=$B$42),'Actual Waste'!U$7:U$206,0))</f>
        <v>0</v>
      </c>
      <c r="AI178" s="252">
        <f t="array" ref="AI178">SUM(IF(('Actual Waste'!$C$7:$C$206=$B$140)*('Actual Waste'!$D$7:$D$206=$B178)*('Actual Waste'!$G$7:$G$206=$B$42),'Actual Waste'!V$7:V$206,0))</f>
        <v>0</v>
      </c>
      <c r="AJ178" s="252">
        <f t="array" ref="AJ178">SUM(IF(('Actual Waste'!$C$7:$C$206=$B$140)*('Actual Waste'!$D$7:$D$206=$B178)*('Actual Waste'!$G$7:$G$206=$B$43),'Actual Waste'!U$7:U$206,0))</f>
        <v>0</v>
      </c>
      <c r="AK178" s="252">
        <f t="array" ref="AK178">SUM(IF(('Actual Waste'!$C$7:$C$206=$B$140)*('Actual Waste'!$D$7:$D$206=$B178)*('Actual Waste'!$G$7:$G$206=$B$43),'Actual Waste'!V$7:V$206,0))</f>
        <v>0</v>
      </c>
      <c r="AM178" s="252">
        <f t="array" ref="AM178">SUM(IF(('Actual Waste'!$C$7:$C$206=$B$140)*('Actual Waste'!$D$7:$D$206=$B178)*('Actual Waste'!$G$7:$G$206=$B$45),'Actual Waste'!U$7:U$206,0))+SUM(IF(('Actual Waste'!$C$7:$C$206=$B$140)*('Actual Waste'!$D$7:$D$206=$B178)*('Actual Waste'!$G$7:$G$206=$B$44),'Actual Waste'!W$7:W$206,0))</f>
        <v>0</v>
      </c>
      <c r="AN178" s="252">
        <f t="array" ref="AN178">SUM(IF(('Actual Waste'!$C$7:$C$206=$B$140)*('Actual Waste'!$D$7:$D$206=$B178)*('Actual Waste'!$G$7:$G$206=$B$45),'Actual Waste'!V$7:V$206,0))+SUM(IF(('Actual Waste'!$C$7:$C$206=$B$140)*('Actual Waste'!$D$7:$D$206=$B178)*('Actual Waste'!$G$7:$G$206=$B$44),'Actual Waste'!X$7:X$206,0))</f>
        <v>0</v>
      </c>
      <c r="AO178" s="252">
        <f t="array" ref="AO178">SUM(IF(('Actual Waste'!$C$7:$C$206=$B$140)*('Actual Waste'!$D$7:$D$206=$B178)*('Actual Waste'!$G$7:$G$206=$B$44),'Actual Waste'!U$7:U$206,0))-SUM(IF(('Actual Waste'!$C$7:$C$206=$B$140)*('Actual Waste'!$D$7:$D$206=$B178)*('Actual Waste'!$G$7:$G$206=$B$44),'Actual Waste'!W$7:W$206,0))</f>
        <v>0</v>
      </c>
      <c r="AP178" s="252">
        <f t="array" ref="AP178">SUM(IF(('Actual Waste'!$C$7:$C$206=$B$140)*('Actual Waste'!$D$7:$D$206=$B178)*('Actual Waste'!$G$7:$G$206=$B$44),'Actual Waste'!V$7:V$206,0))-SUM(IF(('Actual Waste'!$C$7:$C$206=$B$140)*('Actual Waste'!$D$7:$D$206=$B178)*('Actual Waste'!$G$7:$G$206=$B$44),'Actual Waste'!X$7:X$206,0))</f>
        <v>0</v>
      </c>
      <c r="AR178" s="100"/>
      <c r="AS178" s="99"/>
      <c r="AT178" s="100"/>
      <c r="AU178" s="99"/>
      <c r="AV178" s="100"/>
      <c r="AW178" s="99"/>
    </row>
    <row r="179" spans="2:49" x14ac:dyDescent="0.35">
      <c r="B179" s="31" t="str">
        <f>$AD420</f>
        <v>Wood (17 02 01)</v>
      </c>
      <c r="C179" s="35"/>
      <c r="D179" s="35"/>
      <c r="E179" s="32">
        <f t="array" ref="E179">SUM(IF(('Estimated Waste'!$B$6:$B$205=$B$140)*('Estimated Waste'!$C$6:$C$205=$B179),'Estimated Waste'!M$6:M$205,0))</f>
        <v>0</v>
      </c>
      <c r="F179" s="219">
        <f t="array" ref="F179">SUM(IF(('Estimated Waste'!$B$6:$B$205=$B$140)*('Estimated Waste'!$C$6:$C$205=$B179),'Estimated Waste'!N$6:N$205,0))</f>
        <v>0</v>
      </c>
      <c r="G179" s="35"/>
      <c r="H179" s="256">
        <f t="shared" si="38"/>
        <v>0</v>
      </c>
      <c r="I179" s="249">
        <f t="shared" si="39"/>
        <v>0</v>
      </c>
      <c r="J179" s="99"/>
      <c r="K179" s="18">
        <f t="array" ref="K179">SUM(IF(('Estimated Waste'!$B$6:$B$205=$B$140)*('Estimated Waste'!$C$6:$C$205=$B179)*('Estimated Waste'!$D$6:$D$205=$B$42),'Estimated Waste'!M$6:M$205,0))</f>
        <v>0</v>
      </c>
      <c r="L179" s="18">
        <f t="array" ref="L179">SUM(IF(('Estimated Waste'!$B$6:$B$205=$B$140)*('Estimated Waste'!$C$6:$C$205=$B179)*('Estimated Waste'!$D$6:$D$205=$B$42),'Estimated Waste'!N$6:N$205,0))</f>
        <v>0</v>
      </c>
      <c r="M179" s="18">
        <f t="array" ref="M179">SUM(IF(('Estimated Waste'!$B$6:$B$205=$B$140)*('Estimated Waste'!$C$6:$C$205=$B179)*('Estimated Waste'!$D$6:$D$205=$B$43),'Estimated Waste'!M$6:M$205,0))</f>
        <v>0</v>
      </c>
      <c r="N179" s="18">
        <f t="array" ref="N179">SUM(IF(('Estimated Waste'!$B$6:$B$205=$B$140)*('Estimated Waste'!$C$6:$C$205=$B179)*('Estimated Waste'!$D$6:$D$205=$B$43),'Estimated Waste'!N$6:N$205,0))</f>
        <v>0</v>
      </c>
      <c r="O179" s="250"/>
      <c r="P179" s="251">
        <f t="array" ref="P179">SUM(IF(('Estimated Waste'!$B$6:$B$205=$B$140)*('Estimated Waste'!$C$6:$C$205=$B179)*('Estimated Waste'!$D$6:$D$205=$B$45),'Estimated Waste'!M$6:M$205,0))+SUM(IF(('Estimated Waste'!$B$6:$B$205=$B$140)*('Estimated Waste'!$C$6:$C$205=$B179)*('Estimated Waste'!$D$6:$D$205=$B$44),'Estimated Waste'!S$6:S$205,0))</f>
        <v>0</v>
      </c>
      <c r="Q179" s="251">
        <f t="array" ref="Q179">SUM(IF(('Estimated Waste'!$B$6:$B$205=$B$140)*('Estimated Waste'!$C$6:$C$205=$B179)*('Estimated Waste'!$D$6:$D$205=$B$45),'Estimated Waste'!N$6:N$205,0))+SUM(IF(('Estimated Waste'!$B$6:$B$205=$B$140)*('Estimated Waste'!$C$6:$C$205=$B179)*('Estimated Waste'!$D$6:$D$205=$B$44),'Estimated Waste'!T$6:T$205,0))</f>
        <v>0</v>
      </c>
      <c r="R179" s="190">
        <f t="array" ref="R179">SUM(IF(('Estimated Waste'!$B$6:$B$205=$B$140)*('Estimated Waste'!$C$6:$C$205=$B179)*('Estimated Waste'!$D$6:$D$205=$B$44),'Estimated Waste'!M$6:M$205,0))-SUM(IF(('Estimated Waste'!$B$6:$B$205=$B$140)*('Estimated Waste'!$C$6:$C$205=$B179)*('Estimated Waste'!$D$6:$D$205=$B$44),'Estimated Waste'!S$6:S$205,0))</f>
        <v>0</v>
      </c>
      <c r="S179" s="190">
        <f t="array" ref="S179">SUM(IF(('Estimated Waste'!$B$6:$B$205=$B$140)*('Estimated Waste'!$C$6:$C$205=$B179)*('Estimated Waste'!$D$6:$D$205=$B$44),'Estimated Waste'!N$6:N$205,0))-SUM(IF(('Estimated Waste'!$B$6:$B$205=$B$140)*('Estimated Waste'!$C$6:$C$205=$B179)*('Estimated Waste'!$D$6:$D$205=$B$44),'Estimated Waste'!T$6:T$205,0))</f>
        <v>0</v>
      </c>
      <c r="X179" s="100">
        <f t="shared" si="32"/>
        <v>0</v>
      </c>
      <c r="Y179" s="99">
        <f t="shared" si="33"/>
        <v>0</v>
      </c>
      <c r="Z179" s="100">
        <f t="shared" si="34"/>
        <v>0</v>
      </c>
      <c r="AA179" s="99">
        <f t="shared" si="35"/>
        <v>0</v>
      </c>
      <c r="AB179" s="100">
        <f t="shared" si="36"/>
        <v>0</v>
      </c>
      <c r="AC179" s="99">
        <f t="shared" si="37"/>
        <v>0</v>
      </c>
      <c r="AE179" s="252">
        <f t="array" ref="AE179">SUM(IF(('Actual Waste'!$C$7:$C$206=$B$140)*('Actual Waste'!$D$7:$D$206=$B179),'Actual Waste'!U$7:U$206,0))</f>
        <v>0</v>
      </c>
      <c r="AF179" s="252">
        <f t="array" ref="AF179">SUM(IF(('Actual Waste'!$C$7:$C$206=$B$140)*('Actual Waste'!$D$7:$D$206=$B179),'Actual Waste'!V$7:V$206,0))</f>
        <v>0</v>
      </c>
      <c r="AG179" s="99"/>
      <c r="AH179" s="252">
        <f t="array" ref="AH179">SUM(IF(('Actual Waste'!$C$7:$C$206=$B$140)*('Actual Waste'!$D$7:$D$206=$B179)*('Actual Waste'!$G$7:$G$206=$B$42),'Actual Waste'!U$7:U$206,0))</f>
        <v>0</v>
      </c>
      <c r="AI179" s="252">
        <f t="array" ref="AI179">SUM(IF(('Actual Waste'!$C$7:$C$206=$B$140)*('Actual Waste'!$D$7:$D$206=$B179)*('Actual Waste'!$G$7:$G$206=$B$42),'Actual Waste'!V$7:V$206,0))</f>
        <v>0</v>
      </c>
      <c r="AJ179" s="252">
        <f t="array" ref="AJ179">SUM(IF(('Actual Waste'!$C$7:$C$206=$B$140)*('Actual Waste'!$D$7:$D$206=$B179)*('Actual Waste'!$G$7:$G$206=$B$43),'Actual Waste'!U$7:U$206,0))</f>
        <v>0</v>
      </c>
      <c r="AK179" s="252">
        <f t="array" ref="AK179">SUM(IF(('Actual Waste'!$C$7:$C$206=$B$140)*('Actual Waste'!$D$7:$D$206=$B179)*('Actual Waste'!$G$7:$G$206=$B$43),'Actual Waste'!V$7:V$206,0))</f>
        <v>0</v>
      </c>
      <c r="AM179" s="252">
        <f t="array" ref="AM179">SUM(IF(('Actual Waste'!$C$7:$C$206=$B$140)*('Actual Waste'!$D$7:$D$206=$B179)*('Actual Waste'!$G$7:$G$206=$B$45),'Actual Waste'!U$7:U$206,0))+SUM(IF(('Actual Waste'!$C$7:$C$206=$B$140)*('Actual Waste'!$D$7:$D$206=$B179)*('Actual Waste'!$G$7:$G$206=$B$44),'Actual Waste'!W$7:W$206,0))</f>
        <v>0</v>
      </c>
      <c r="AN179" s="252">
        <f t="array" ref="AN179">SUM(IF(('Actual Waste'!$C$7:$C$206=$B$140)*('Actual Waste'!$D$7:$D$206=$B179)*('Actual Waste'!$G$7:$G$206=$B$45),'Actual Waste'!V$7:V$206,0))+SUM(IF(('Actual Waste'!$C$7:$C$206=$B$140)*('Actual Waste'!$D$7:$D$206=$B179)*('Actual Waste'!$G$7:$G$206=$B$44),'Actual Waste'!X$7:X$206,0))</f>
        <v>0</v>
      </c>
      <c r="AO179" s="252">
        <f t="array" ref="AO179">SUM(IF(('Actual Waste'!$C$7:$C$206=$B$140)*('Actual Waste'!$D$7:$D$206=$B179)*('Actual Waste'!$G$7:$G$206=$B$44),'Actual Waste'!U$7:U$206,0))-SUM(IF(('Actual Waste'!$C$7:$C$206=$B$140)*('Actual Waste'!$D$7:$D$206=$B179)*('Actual Waste'!$G$7:$G$206=$B$44),'Actual Waste'!W$7:W$206,0))</f>
        <v>0</v>
      </c>
      <c r="AP179" s="252">
        <f t="array" ref="AP179">SUM(IF(('Actual Waste'!$C$7:$C$206=$B$140)*('Actual Waste'!$D$7:$D$206=$B179)*('Actual Waste'!$G$7:$G$206=$B$44),'Actual Waste'!V$7:V$206,0))-SUM(IF(('Actual Waste'!$C$7:$C$206=$B$140)*('Actual Waste'!$D$7:$D$206=$B179)*('Actual Waste'!$G$7:$G$206=$B$44),'Actual Waste'!X$7:X$206,0))</f>
        <v>0</v>
      </c>
      <c r="AR179" s="100"/>
      <c r="AS179" s="99"/>
      <c r="AT179" s="100"/>
      <c r="AU179" s="99"/>
      <c r="AV179" s="100"/>
      <c r="AW179" s="99"/>
    </row>
    <row r="180" spans="2:49" x14ac:dyDescent="0.35">
      <c r="B180" s="3" t="s">
        <v>30</v>
      </c>
      <c r="E180" s="32">
        <f t="array" ref="E180">SUM(IF(('Estimated Waste'!$B$6:$B$205=$B$140)*('Estimated Waste'!$D$6:$D$205=$B42),'Estimated Waste'!M$6:M$205,0))</f>
        <v>0</v>
      </c>
      <c r="F180" s="32">
        <f t="array" ref="F180">SUM(IF(('Estimated Waste'!$B$6:$B$205=$B$140)*('Estimated Waste'!$D$6:$D$205=$B42),'Estimated Waste'!N$6:N$205,0))</f>
        <v>0</v>
      </c>
      <c r="G180" s="57"/>
      <c r="H180" s="257"/>
      <c r="I180" s="258"/>
      <c r="J180" s="262"/>
      <c r="K180" s="257"/>
      <c r="L180" s="262"/>
      <c r="M180" s="257"/>
      <c r="N180" s="262"/>
      <c r="O180" s="263"/>
      <c r="P180" s="254"/>
      <c r="Q180" s="254"/>
      <c r="R180" s="98"/>
      <c r="S180" s="96"/>
      <c r="X180" s="98"/>
      <c r="Y180" s="96"/>
      <c r="Z180" s="98"/>
      <c r="AA180" s="96"/>
      <c r="AB180" s="98"/>
      <c r="AC180" s="96"/>
      <c r="AE180" s="259"/>
      <c r="AF180" s="260"/>
      <c r="AG180" s="96"/>
      <c r="AH180" s="98"/>
      <c r="AI180" s="96"/>
      <c r="AJ180" s="98"/>
      <c r="AK180" s="96"/>
      <c r="AM180" s="259"/>
      <c r="AN180" s="261"/>
      <c r="AO180" s="98"/>
      <c r="AP180" s="96"/>
      <c r="AR180" s="98"/>
      <c r="AS180" s="96"/>
      <c r="AT180" s="98"/>
      <c r="AU180" s="96"/>
      <c r="AV180" s="98"/>
      <c r="AW180" s="96"/>
    </row>
    <row r="181" spans="2:49" x14ac:dyDescent="0.35">
      <c r="B181" s="3" t="s">
        <v>32</v>
      </c>
      <c r="E181" s="32">
        <f t="array" ref="E181">SUM(IF(('Estimated Waste'!$B$6:$B$205=$B$140)*('Estimated Waste'!$D$6:$D$205=$B43),'Estimated Waste'!M$6:M$205,0))</f>
        <v>0</v>
      </c>
      <c r="F181" s="32">
        <f t="array" ref="F181">SUM(IF(('Estimated Waste'!$B$6:$B$205=$B$140)*('Estimated Waste'!$D$6:$D$205=$B43),'Estimated Waste'!N$6:N$205,0))</f>
        <v>0</v>
      </c>
      <c r="G181" s="57"/>
      <c r="H181" s="133"/>
      <c r="I181" s="133"/>
      <c r="J181" s="4"/>
      <c r="K181" s="4"/>
      <c r="L181" s="4"/>
      <c r="M181" s="4"/>
      <c r="N181" s="4"/>
      <c r="O181" s="4"/>
      <c r="P181" s="133"/>
      <c r="Q181" s="133"/>
      <c r="R181" s="4"/>
      <c r="S181" s="4"/>
      <c r="X181" s="4">
        <f t="shared" ref="X181:AC181" si="40">SUM(X143:X180)</f>
        <v>0</v>
      </c>
      <c r="Y181" s="4">
        <f t="shared" si="40"/>
        <v>0</v>
      </c>
      <c r="Z181" s="4">
        <f t="shared" si="40"/>
        <v>0</v>
      </c>
      <c r="AA181" s="4">
        <f t="shared" si="40"/>
        <v>0</v>
      </c>
      <c r="AB181" s="4">
        <f t="shared" si="40"/>
        <v>0</v>
      </c>
      <c r="AC181" s="4">
        <f t="shared" si="40"/>
        <v>0</v>
      </c>
      <c r="AE181" s="228">
        <f t="shared" ref="AE181:AK181" si="41">SUM(AE143:AE180)</f>
        <v>0</v>
      </c>
      <c r="AF181" s="228">
        <f t="shared" si="41"/>
        <v>0</v>
      </c>
      <c r="AG181" s="4">
        <f t="shared" si="41"/>
        <v>0</v>
      </c>
      <c r="AH181" s="4">
        <f t="shared" si="41"/>
        <v>0</v>
      </c>
      <c r="AI181" s="4">
        <f t="shared" si="41"/>
        <v>0</v>
      </c>
      <c r="AJ181" s="4">
        <f t="shared" si="41"/>
        <v>0</v>
      </c>
      <c r="AK181" s="4">
        <f t="shared" si="41"/>
        <v>0</v>
      </c>
      <c r="AL181" s="4"/>
      <c r="AM181" s="228">
        <f>SUM(AM143:AM180)</f>
        <v>0</v>
      </c>
      <c r="AN181" s="228">
        <f>SUM(AN143:AN180)</f>
        <v>0</v>
      </c>
      <c r="AO181" s="4">
        <f>SUM(AO143:AO180)</f>
        <v>0</v>
      </c>
      <c r="AP181" s="4">
        <f>SUM(AP143:AP180)</f>
        <v>0</v>
      </c>
      <c r="AR181" s="4">
        <f t="shared" ref="AR181:AW181" si="42">SUM(AR148:AR180)</f>
        <v>0</v>
      </c>
      <c r="AS181" s="4">
        <f t="shared" si="42"/>
        <v>0</v>
      </c>
      <c r="AT181" s="4">
        <f t="shared" si="42"/>
        <v>0</v>
      </c>
      <c r="AU181" s="4">
        <f t="shared" si="42"/>
        <v>0</v>
      </c>
      <c r="AV181" s="4">
        <f t="shared" si="42"/>
        <v>0</v>
      </c>
      <c r="AW181" s="4">
        <f t="shared" si="42"/>
        <v>0</v>
      </c>
    </row>
    <row r="182" spans="2:49" x14ac:dyDescent="0.35">
      <c r="B182" s="3" t="s">
        <v>464</v>
      </c>
      <c r="E182" s="32">
        <f t="array" ref="E182">SUM(IF(('Estimated Waste'!$B$6:$B$205=$B$140)*('Estimated Waste'!$D$6:$D$205=$B44),'Estimated Waste'!M$6:M$205,0))</f>
        <v>0</v>
      </c>
      <c r="F182" s="32">
        <f t="array" ref="F182">SUM(IF(('Estimated Waste'!$B$6:$B$205=$B$140)*('Estimated Waste'!$D$6:$D$205=$B44),'Estimated Waste'!N$6:N$205,0))</f>
        <v>0</v>
      </c>
      <c r="G182" s="57"/>
      <c r="AG182" s="3"/>
      <c r="AH182" s="3"/>
      <c r="AM182" s="229"/>
      <c r="AN182" s="229"/>
      <c r="AO182" s="3"/>
      <c r="AP182" s="3"/>
    </row>
    <row r="183" spans="2:49" x14ac:dyDescent="0.35">
      <c r="B183" s="3" t="s">
        <v>31</v>
      </c>
      <c r="E183" s="32">
        <f t="array" ref="E183">SUM(IF(('Estimated Waste'!$B$6:$B$205=$B$140)*('Estimated Waste'!$D$6:$D$205=$B45),'Estimated Waste'!M$6:M$205,0))</f>
        <v>0</v>
      </c>
      <c r="F183" s="32">
        <f t="array" ref="F183">SUM(IF(('Estimated Waste'!$B$6:$B$205=$B$140)*('Estimated Waste'!$D$6:$D$205=$B45),'Estimated Waste'!N$6:N$205,0))</f>
        <v>0</v>
      </c>
      <c r="G183" s="57"/>
      <c r="H183" s="3"/>
      <c r="I183" s="3"/>
      <c r="P183" s="3"/>
      <c r="Q183" s="3"/>
      <c r="AE183" s="3"/>
      <c r="AF183" s="3"/>
      <c r="AG183" s="3"/>
      <c r="AH183" s="3"/>
      <c r="AM183" s="3"/>
      <c r="AN183" s="3"/>
      <c r="AO183" s="3"/>
      <c r="AP183" s="3"/>
    </row>
    <row r="184" spans="2:49" x14ac:dyDescent="0.35">
      <c r="C184" s="35"/>
      <c r="D184" s="35"/>
      <c r="G184" s="57"/>
      <c r="H184" s="35"/>
      <c r="I184" s="35"/>
      <c r="AG184" s="3"/>
      <c r="AH184" s="3"/>
      <c r="AO184" s="3"/>
      <c r="AP184" s="3"/>
    </row>
    <row r="185" spans="2:49" x14ac:dyDescent="0.35">
      <c r="C185" s="35"/>
      <c r="D185" s="35"/>
      <c r="G185" s="57"/>
      <c r="H185" s="35"/>
      <c r="I185" s="35"/>
      <c r="AG185" s="3"/>
      <c r="AH185" s="3"/>
      <c r="AO185" s="3"/>
      <c r="AP185" s="3"/>
    </row>
    <row r="186" spans="2:49" x14ac:dyDescent="0.35">
      <c r="B186" s="4" t="s">
        <v>472</v>
      </c>
      <c r="C186" s="35"/>
      <c r="D186" s="35"/>
      <c r="G186" s="57"/>
      <c r="H186" s="226" t="s">
        <v>510</v>
      </c>
      <c r="I186" s="227"/>
      <c r="X186" s="4" t="s">
        <v>38</v>
      </c>
      <c r="AE186" s="228" t="s">
        <v>509</v>
      </c>
      <c r="AF186" s="229"/>
      <c r="AG186" s="3"/>
      <c r="AH186" s="3"/>
      <c r="AO186" s="3"/>
      <c r="AP186" s="3"/>
      <c r="AR186" s="4" t="s">
        <v>38</v>
      </c>
    </row>
    <row r="187" spans="2:49" x14ac:dyDescent="0.35">
      <c r="B187" s="4" t="s">
        <v>40</v>
      </c>
      <c r="C187" s="35"/>
      <c r="D187" s="35"/>
      <c r="E187" s="4" t="s">
        <v>23</v>
      </c>
      <c r="G187" s="57"/>
      <c r="H187" s="230" t="s">
        <v>41</v>
      </c>
      <c r="I187" s="231"/>
      <c r="J187" s="232"/>
      <c r="K187" s="233" t="s">
        <v>30</v>
      </c>
      <c r="L187" s="232"/>
      <c r="M187" s="233" t="s">
        <v>466</v>
      </c>
      <c r="N187" s="232"/>
      <c r="O187" s="234"/>
      <c r="P187" s="230" t="s">
        <v>43</v>
      </c>
      <c r="Q187" s="235"/>
      <c r="R187" s="233" t="s">
        <v>44</v>
      </c>
      <c r="S187" s="232"/>
      <c r="X187" s="233" t="s">
        <v>6</v>
      </c>
      <c r="Y187" s="232"/>
      <c r="Z187" s="233" t="s">
        <v>45</v>
      </c>
      <c r="AA187" s="232"/>
      <c r="AB187" s="233" t="s">
        <v>46</v>
      </c>
      <c r="AC187" s="232"/>
      <c r="AE187" s="237" t="s">
        <v>41</v>
      </c>
      <c r="AF187" s="238"/>
      <c r="AG187" s="232"/>
      <c r="AH187" s="233" t="s">
        <v>30</v>
      </c>
      <c r="AI187" s="232"/>
      <c r="AJ187" s="233" t="s">
        <v>32</v>
      </c>
      <c r="AK187" s="232"/>
      <c r="AM187" s="237" t="s">
        <v>43</v>
      </c>
      <c r="AN187" s="239"/>
      <c r="AO187" s="233" t="s">
        <v>44</v>
      </c>
      <c r="AP187" s="232"/>
      <c r="AR187" s="233" t="s">
        <v>6</v>
      </c>
      <c r="AS187" s="232"/>
      <c r="AT187" s="233" t="s">
        <v>45</v>
      </c>
      <c r="AU187" s="232"/>
      <c r="AV187" s="233" t="s">
        <v>46</v>
      </c>
      <c r="AW187" s="232"/>
    </row>
    <row r="188" spans="2:49" x14ac:dyDescent="0.35">
      <c r="B188" s="4" t="s">
        <v>47</v>
      </c>
      <c r="C188" s="255"/>
      <c r="D188" s="255"/>
      <c r="E188" s="4" t="s">
        <v>48</v>
      </c>
      <c r="F188" s="4" t="s">
        <v>49</v>
      </c>
      <c r="G188" s="133"/>
      <c r="H188" s="240" t="s">
        <v>48</v>
      </c>
      <c r="I188" s="241" t="s">
        <v>49</v>
      </c>
      <c r="J188" s="242" t="s">
        <v>50</v>
      </c>
      <c r="K188" s="243" t="s">
        <v>48</v>
      </c>
      <c r="L188" s="242" t="s">
        <v>49</v>
      </c>
      <c r="M188" s="243" t="s">
        <v>48</v>
      </c>
      <c r="N188" s="242" t="s">
        <v>49</v>
      </c>
      <c r="O188" s="244"/>
      <c r="P188" s="240" t="s">
        <v>52</v>
      </c>
      <c r="Q188" s="245" t="s">
        <v>2</v>
      </c>
      <c r="R188" s="243" t="s">
        <v>52</v>
      </c>
      <c r="S188" s="242" t="s">
        <v>2</v>
      </c>
      <c r="U188" s="4"/>
      <c r="V188" s="4"/>
      <c r="W188" s="4"/>
      <c r="X188" s="243" t="s">
        <v>52</v>
      </c>
      <c r="Y188" s="242" t="s">
        <v>2</v>
      </c>
      <c r="Z188" s="243" t="s">
        <v>52</v>
      </c>
      <c r="AA188" s="242" t="s">
        <v>2</v>
      </c>
      <c r="AB188" s="243" t="s">
        <v>52</v>
      </c>
      <c r="AC188" s="242" t="s">
        <v>2</v>
      </c>
      <c r="AE188" s="246" t="s">
        <v>48</v>
      </c>
      <c r="AF188" s="247" t="s">
        <v>49</v>
      </c>
      <c r="AG188" s="242" t="s">
        <v>50</v>
      </c>
      <c r="AH188" s="243" t="s">
        <v>48</v>
      </c>
      <c r="AI188" s="242" t="s">
        <v>49</v>
      </c>
      <c r="AJ188" s="243" t="s">
        <v>48</v>
      </c>
      <c r="AK188" s="242" t="s">
        <v>49</v>
      </c>
      <c r="AM188" s="246" t="s">
        <v>52</v>
      </c>
      <c r="AN188" s="248" t="s">
        <v>2</v>
      </c>
      <c r="AO188" s="243" t="s">
        <v>52</v>
      </c>
      <c r="AP188" s="242" t="s">
        <v>2</v>
      </c>
      <c r="AR188" s="243" t="s">
        <v>52</v>
      </c>
      <c r="AS188" s="242" t="s">
        <v>2</v>
      </c>
      <c r="AT188" s="243" t="s">
        <v>52</v>
      </c>
      <c r="AU188" s="242" t="s">
        <v>2</v>
      </c>
      <c r="AV188" s="243" t="s">
        <v>52</v>
      </c>
      <c r="AW188" s="242" t="s">
        <v>2</v>
      </c>
    </row>
    <row r="189" spans="2:49" x14ac:dyDescent="0.35">
      <c r="B189" s="31" t="str">
        <f t="shared" ref="B189:B222" si="43">$AD384</f>
        <v>Aluminium (17 04 02)</v>
      </c>
      <c r="C189" s="35"/>
      <c r="D189" s="35"/>
      <c r="E189" s="32">
        <f t="array" ref="E189">SUM(IF(('Estimated Waste'!$B$6:$B$205=$B$186)*('Estimated Waste'!$C$6:$C$205=$B189),'Estimated Waste'!M$6:M$205,0))</f>
        <v>0</v>
      </c>
      <c r="F189" s="219">
        <f t="array" ref="F189">SUM(IF(('Estimated Waste'!$B$6:$B$205=$B$186)*('Estimated Waste'!$C$6:$C$205=$B189),'Estimated Waste'!N$6:N$205,0))</f>
        <v>0</v>
      </c>
      <c r="G189" s="35"/>
      <c r="H189" s="256">
        <f>E189</f>
        <v>0</v>
      </c>
      <c r="I189" s="249">
        <f>F189</f>
        <v>0</v>
      </c>
      <c r="J189" s="99"/>
      <c r="K189" s="18">
        <f t="array" ref="K189">SUM(IF(('Estimated Waste'!$B$6:$B$205=$B$186)*('Estimated Waste'!$C$6:$C$205=$B189)*('Estimated Waste'!$D$6:$D$205=$B$42),'Estimated Waste'!M$6:M$205,0))</f>
        <v>0</v>
      </c>
      <c r="L189" s="18">
        <f t="array" ref="L189">SUM(IF(('Estimated Waste'!$B$6:$B$205=$B$186)*('Estimated Waste'!$C$6:$C$205=$B189)*('Estimated Waste'!$D$6:$D$205=$B$42),'Estimated Waste'!N$6:N$205,0))</f>
        <v>0</v>
      </c>
      <c r="M189" s="18">
        <f t="array" ref="M189">SUM(IF(('Estimated Waste'!$B$6:$B$205=$B$186)*('Estimated Waste'!$C$6:$C$205=$B189)*('Estimated Waste'!$D$6:$D$205=$B$43),'Estimated Waste'!M$6:M$205,0))</f>
        <v>0</v>
      </c>
      <c r="N189" s="18">
        <f t="array" ref="N189">SUM(IF(('Estimated Waste'!$B$6:$B$205=$B$186)*('Estimated Waste'!$C$6:$C$205=$B189)*('Estimated Waste'!$D$6:$D$205=$B$43),'Estimated Waste'!N$6:N$205,0))</f>
        <v>0</v>
      </c>
      <c r="O189" s="250"/>
      <c r="P189" s="251">
        <f t="array" ref="P189">SUM(IF(('Estimated Waste'!$B$6:$B$205=$B$186)*('Estimated Waste'!$C$6:$C$205=$B189)*('Estimated Waste'!$D$6:$D$205=$B$45),'Estimated Waste'!M$6:M$205,0))+SUM(IF(('Estimated Waste'!$B$6:$B$205=$B$186)*('Estimated Waste'!$C$6:$C$205=$B189)*('Estimated Waste'!$D$6:$D$205=$B$44),'Estimated Waste'!S$6:S$205,0))</f>
        <v>0</v>
      </c>
      <c r="Q189" s="251">
        <f t="array" ref="Q189">SUM(IF(('Estimated Waste'!$B$6:$B$205=$B$186)*('Estimated Waste'!$C$6:$C$205=$B189)*('Estimated Waste'!$D$6:$D$205=$B$45),'Estimated Waste'!N$6:N$205,0))+SUM(IF(('Estimated Waste'!$B$6:$B$205=$B$186)*('Estimated Waste'!$C$6:$C$205=$B189)*('Estimated Waste'!$D$6:$D$205=$B$44),'Estimated Waste'!T$6:T$205,0))</f>
        <v>0</v>
      </c>
      <c r="R189" s="190">
        <f t="array" ref="R189">SUM(IF(('Estimated Waste'!$B$6:$B$205=$B$186)*('Estimated Waste'!$C$6:$C$205=$B189)*('Estimated Waste'!$D$6:$D$205=$B$44),'Estimated Waste'!M$6:M$205,0))-SUM(IF(('Estimated Waste'!$B$6:$B$205=$B$186)*('Estimated Waste'!$C$6:$C$205=$B189)*('Estimated Waste'!$D$6:$D$205=$B$44),'Estimated Waste'!S$6:S$205,0))</f>
        <v>0</v>
      </c>
      <c r="S189" s="190">
        <f t="array" ref="S189">SUM(IF(('Estimated Waste'!$B$6:$B$205=$B$186)*('Estimated Waste'!$C$6:$C$205=$B189)*('Estimated Waste'!$D$6:$D$205=$B$44),'Estimated Waste'!N$6:N$205,0))-SUM(IF(('Estimated Waste'!$B$6:$B$205=$B$186)*('Estimated Waste'!$C$6:$C$205=$B189)*('Estimated Waste'!$D$6:$D$205=$B$44),'Estimated Waste'!T$6:T$205,0))</f>
        <v>0</v>
      </c>
      <c r="X189" s="100">
        <f t="shared" ref="X189:X225" si="44">$U189*$M189</f>
        <v>0</v>
      </c>
      <c r="Y189" s="99">
        <f t="shared" ref="Y189:Y225" si="45">$U189*$N189</f>
        <v>0</v>
      </c>
      <c r="Z189" s="100">
        <f t="shared" ref="Z189:Z225" si="46">$V189*$M189</f>
        <v>0</v>
      </c>
      <c r="AA189" s="99">
        <f t="shared" ref="AA189:AA225" si="47">$V189*$N189</f>
        <v>0</v>
      </c>
      <c r="AB189" s="100">
        <f t="shared" ref="AB189:AB225" si="48">$W189*$M189</f>
        <v>0</v>
      </c>
      <c r="AC189" s="99">
        <f t="shared" ref="AC189:AC225" si="49">$W189*$N189</f>
        <v>0</v>
      </c>
      <c r="AE189" s="252">
        <f t="array" ref="AE189">SUM(IF(('Actual Waste'!$C$7:$C$206=$B$186)*('Actual Waste'!$D$7:$D$206=$B189),'Actual Waste'!U$7:U$206,0))</f>
        <v>0</v>
      </c>
      <c r="AF189" s="252">
        <f t="array" ref="AF189">SUM(IF(('Actual Waste'!$C$7:$C$206=$B$186)*('Actual Waste'!$D$7:$D$206=$B189),'Actual Waste'!V$7:V$206,0))</f>
        <v>0</v>
      </c>
      <c r="AG189" s="99"/>
      <c r="AH189" s="252">
        <f t="array" ref="AH189">SUM(IF(('Actual Waste'!$C$7:$C$206=$B$186)*('Actual Waste'!$D$7:$D$206=$B189)*('Actual Waste'!$G$7:$G$206=$B$42),'Actual Waste'!U$7:U$206,0))</f>
        <v>0</v>
      </c>
      <c r="AI189" s="252">
        <f t="array" ref="AI189">SUM(IF(('Actual Waste'!$C$7:$C$206=$B$186)*('Actual Waste'!$D$7:$D$206=$B189)*('Actual Waste'!$G$7:$G$206=$B$42),'Actual Waste'!V$7:V$206,0))</f>
        <v>0</v>
      </c>
      <c r="AJ189" s="252">
        <f t="array" ref="AJ189">SUM(IF(('Actual Waste'!$C$7:$C$206=$B$186)*('Actual Waste'!$D$7:$D$206=$B189)*('Actual Waste'!$G$7:$G$206=$B$43),'Actual Waste'!U$7:U$206,0))</f>
        <v>0</v>
      </c>
      <c r="AK189" s="252">
        <f t="array" ref="AK189">SUM(IF(('Actual Waste'!$C$7:$C$206=$B$186)*('Actual Waste'!$D$7:$D$206=$B189)*('Actual Waste'!$G$7:$G$206=$B$43),'Actual Waste'!V$7:V$206,0))</f>
        <v>0</v>
      </c>
      <c r="AM189" s="252">
        <f t="array" ref="AM189">SUM(IF(('Actual Waste'!$C$7:$C$206=$B$186)*('Actual Waste'!$D$7:$D$206=$B189)*('Actual Waste'!$G$7:$G$206=$B$45),'Actual Waste'!U$7:U$206,0))+SUM(IF(('Actual Waste'!$C$7:$C$206=$B$186)*('Actual Waste'!$D$7:$D$206=$B189)*('Actual Waste'!$G$7:$G$206=$B$44),'Actual Waste'!W$7:W$206,0))</f>
        <v>0</v>
      </c>
      <c r="AN189" s="252">
        <f t="array" ref="AN189">SUM(IF(('Actual Waste'!$C$7:$C$206=$B$186)*('Actual Waste'!$D$7:$D$206=$B189)*('Actual Waste'!$G$7:$G$206=$B$45),'Actual Waste'!V$7:V$206,0))+SUM(IF(('Actual Waste'!$C$7:$C$206=$B$186)*('Actual Waste'!$D$7:$D$206=$B189)*('Actual Waste'!$G$7:$G$206=$B$44),'Actual Waste'!X$7:X$206,0))</f>
        <v>0</v>
      </c>
      <c r="AO189" s="252">
        <f t="array" ref="AO189">SUM(IF(('Actual Waste'!$C$7:$C$206=$B$186)*('Actual Waste'!$D$7:$D$206=$B189)*('Actual Waste'!$G$7:$G$206=$B$44),'Actual Waste'!U$7:U$206,0))-SUM(IF(('Actual Waste'!$C$7:$C$206=$B$186)*('Actual Waste'!$D$7:$D$206=$B189)*('Actual Waste'!$G$7:$G$206=$B$44),'Actual Waste'!W$7:W$206,0))</f>
        <v>0</v>
      </c>
      <c r="AP189" s="252">
        <f t="array" ref="AP189">SUM(IF(('Actual Waste'!$C$7:$C$206=$B$186)*('Actual Waste'!$D$7:$D$206=$B189)*('Actual Waste'!$G$7:$G$206=$B$44),'Actual Waste'!V$7:V$206,0))-SUM(IF(('Actual Waste'!$C$7:$C$206=$B$186)*('Actual Waste'!$D$7:$D$206=$B189)*('Actual Waste'!$G$7:$G$206=$B$44),'Actual Waste'!X$7:X$206,0))</f>
        <v>0</v>
      </c>
      <c r="AR189" s="100"/>
      <c r="AS189" s="99"/>
      <c r="AT189" s="100"/>
      <c r="AU189" s="99"/>
      <c r="AV189" s="100"/>
      <c r="AW189" s="99"/>
    </row>
    <row r="190" spans="2:49" x14ac:dyDescent="0.35">
      <c r="B190" s="31" t="str">
        <f t="shared" si="43"/>
        <v>Asbestos cement (17 06 05*)</v>
      </c>
      <c r="C190" s="35"/>
      <c r="D190" s="35"/>
      <c r="E190" s="32">
        <f t="array" ref="E190">SUM(IF(('Estimated Waste'!$B$6:$B$205=$B$186)*('Estimated Waste'!$C$6:$C$205=$B190),'Estimated Waste'!M$6:M$205,0))</f>
        <v>0</v>
      </c>
      <c r="F190" s="219">
        <f t="array" ref="F190">SUM(IF(('Estimated Waste'!$B$6:$B$205=$B$186)*('Estimated Waste'!$C$6:$C$205=$B190),'Estimated Waste'!N$6:N$205,0))</f>
        <v>0</v>
      </c>
      <c r="G190" s="35"/>
      <c r="H190" s="256">
        <f t="shared" ref="H190:H225" si="50">E190</f>
        <v>0</v>
      </c>
      <c r="I190" s="249">
        <f t="shared" ref="I190:I225" si="51">F190</f>
        <v>0</v>
      </c>
      <c r="J190" s="99"/>
      <c r="K190" s="18">
        <f t="array" ref="K190">SUM(IF(('Estimated Waste'!$B$6:$B$205=$B$186)*('Estimated Waste'!$C$6:$C$205=$B190)*('Estimated Waste'!$D$6:$D$205=$B$42),'Estimated Waste'!M$6:M$205,0))</f>
        <v>0</v>
      </c>
      <c r="L190" s="18">
        <f t="array" ref="L190">SUM(IF(('Estimated Waste'!$B$6:$B$205=$B$186)*('Estimated Waste'!$C$6:$C$205=$B190)*('Estimated Waste'!$D$6:$D$205=$B$42),'Estimated Waste'!N$6:N$205,0))</f>
        <v>0</v>
      </c>
      <c r="M190" s="18">
        <f t="array" ref="M190">SUM(IF(('Estimated Waste'!$B$6:$B$205=$B$186)*('Estimated Waste'!$C$6:$C$205=$B190)*('Estimated Waste'!$D$6:$D$205=$B$43),'Estimated Waste'!M$6:M$205,0))</f>
        <v>0</v>
      </c>
      <c r="N190" s="18">
        <f t="array" ref="N190">SUM(IF(('Estimated Waste'!$B$6:$B$205=$B$186)*('Estimated Waste'!$C$6:$C$205=$B190)*('Estimated Waste'!$D$6:$D$205=$B$43),'Estimated Waste'!N$6:N$205,0))</f>
        <v>0</v>
      </c>
      <c r="O190" s="250"/>
      <c r="P190" s="251">
        <f t="array" ref="P190">SUM(IF(('Estimated Waste'!$B$6:$B$205=$B$186)*('Estimated Waste'!$C$6:$C$205=$B190)*('Estimated Waste'!$D$6:$D$205=$B$45),'Estimated Waste'!M$6:M$205,0))+SUM(IF(('Estimated Waste'!$B$6:$B$205=$B$186)*('Estimated Waste'!$C$6:$C$205=$B190)*('Estimated Waste'!$D$6:$D$205=$B$44),'Estimated Waste'!S$6:S$205,0))</f>
        <v>0</v>
      </c>
      <c r="Q190" s="251">
        <f t="array" ref="Q190">SUM(IF(('Estimated Waste'!$B$6:$B$205=$B$186)*('Estimated Waste'!$C$6:$C$205=$B190)*('Estimated Waste'!$D$6:$D$205=$B$45),'Estimated Waste'!N$6:N$205,0))+SUM(IF(('Estimated Waste'!$B$6:$B$205=$B$186)*('Estimated Waste'!$C$6:$C$205=$B190)*('Estimated Waste'!$D$6:$D$205=$B$44),'Estimated Waste'!T$6:T$205,0))</f>
        <v>0</v>
      </c>
      <c r="R190" s="190">
        <f t="array" ref="R190">SUM(IF(('Estimated Waste'!$B$6:$B$205=$B$186)*('Estimated Waste'!$C$6:$C$205=$B190)*('Estimated Waste'!$D$6:$D$205=$B$44),'Estimated Waste'!M$6:M$205,0))-SUM(IF(('Estimated Waste'!$B$6:$B$205=$B$186)*('Estimated Waste'!$C$6:$C$205=$B190)*('Estimated Waste'!$D$6:$D$205=$B$44),'Estimated Waste'!S$6:S$205,0))</f>
        <v>0</v>
      </c>
      <c r="S190" s="190">
        <f t="array" ref="S190">SUM(IF(('Estimated Waste'!$B$6:$B$205=$B$186)*('Estimated Waste'!$C$6:$C$205=$B190)*('Estimated Waste'!$D$6:$D$205=$B$44),'Estimated Waste'!N$6:N$205,0))-SUM(IF(('Estimated Waste'!$B$6:$B$205=$B$186)*('Estimated Waste'!$C$6:$C$205=$B190)*('Estimated Waste'!$D$6:$D$205=$B$44),'Estimated Waste'!T$6:T$205,0))</f>
        <v>0</v>
      </c>
      <c r="X190" s="100">
        <f t="shared" si="44"/>
        <v>0</v>
      </c>
      <c r="Y190" s="99">
        <f t="shared" si="45"/>
        <v>0</v>
      </c>
      <c r="Z190" s="100">
        <f t="shared" si="46"/>
        <v>0</v>
      </c>
      <c r="AA190" s="99">
        <f t="shared" si="47"/>
        <v>0</v>
      </c>
      <c r="AB190" s="100">
        <f t="shared" si="48"/>
        <v>0</v>
      </c>
      <c r="AC190" s="99">
        <f t="shared" si="49"/>
        <v>0</v>
      </c>
      <c r="AE190" s="252">
        <f t="array" ref="AE190">SUM(IF(('Actual Waste'!$C$7:$C$206=$B$186)*('Actual Waste'!$D$7:$D$206=$B190),'Actual Waste'!U$7:U$206,0))</f>
        <v>0</v>
      </c>
      <c r="AF190" s="252">
        <f t="array" ref="AF190">SUM(IF(('Actual Waste'!$C$7:$C$206=$B$186)*('Actual Waste'!$D$7:$D$206=$B190),'Actual Waste'!V$7:V$206,0))</f>
        <v>0</v>
      </c>
      <c r="AG190" s="99"/>
      <c r="AH190" s="252">
        <f t="array" ref="AH190">SUM(IF(('Actual Waste'!$C$7:$C$206=$B$186)*('Actual Waste'!$D$7:$D$206=$B190)*('Actual Waste'!$G$7:$G$206=$B$42),'Actual Waste'!U$7:U$206,0))</f>
        <v>0</v>
      </c>
      <c r="AI190" s="252">
        <f t="array" ref="AI190">SUM(IF(('Actual Waste'!$C$7:$C$206=$B$186)*('Actual Waste'!$D$7:$D$206=$B190)*('Actual Waste'!$G$7:$G$206=$B$42),'Actual Waste'!V$7:V$206,0))</f>
        <v>0</v>
      </c>
      <c r="AJ190" s="252">
        <f t="array" ref="AJ190">SUM(IF(('Actual Waste'!$C$7:$C$206=$B$186)*('Actual Waste'!$D$7:$D$206=$B190)*('Actual Waste'!$G$7:$G$206=$B$43),'Actual Waste'!U$7:U$206,0))</f>
        <v>0</v>
      </c>
      <c r="AK190" s="252">
        <f t="array" ref="AK190">SUM(IF(('Actual Waste'!$C$7:$C$206=$B$186)*('Actual Waste'!$D$7:$D$206=$B190)*('Actual Waste'!$G$7:$G$206=$B$43),'Actual Waste'!V$7:V$206,0))</f>
        <v>0</v>
      </c>
      <c r="AM190" s="252">
        <f t="array" ref="AM190">SUM(IF(('Actual Waste'!$C$7:$C$206=$B$186)*('Actual Waste'!$D$7:$D$206=$B190)*('Actual Waste'!$G$7:$G$206=$B$45),'Actual Waste'!U$7:U$206,0))+SUM(IF(('Actual Waste'!$C$7:$C$206=$B$186)*('Actual Waste'!$D$7:$D$206=$B190)*('Actual Waste'!$G$7:$G$206=$B$44),'Actual Waste'!W$7:W$206,0))</f>
        <v>0</v>
      </c>
      <c r="AN190" s="252">
        <f t="array" ref="AN190">SUM(IF(('Actual Waste'!$C$7:$C$206=$B$186)*('Actual Waste'!$D$7:$D$206=$B190)*('Actual Waste'!$G$7:$G$206=$B$45),'Actual Waste'!V$7:V$206,0))+SUM(IF(('Actual Waste'!$C$7:$C$206=$B$186)*('Actual Waste'!$D$7:$D$206=$B190)*('Actual Waste'!$G$7:$G$206=$B$44),'Actual Waste'!X$7:X$206,0))</f>
        <v>0</v>
      </c>
      <c r="AO190" s="252">
        <f t="array" ref="AO190">SUM(IF(('Actual Waste'!$C$7:$C$206=$B$186)*('Actual Waste'!$D$7:$D$206=$B190)*('Actual Waste'!$G$7:$G$206=$B$44),'Actual Waste'!U$7:U$206,0))-SUM(IF(('Actual Waste'!$C$7:$C$206=$B$186)*('Actual Waste'!$D$7:$D$206=$B190)*('Actual Waste'!$G$7:$G$206=$B$44),'Actual Waste'!W$7:W$206,0))</f>
        <v>0</v>
      </c>
      <c r="AP190" s="252">
        <f t="array" ref="AP190">SUM(IF(('Actual Waste'!$C$7:$C$206=$B$186)*('Actual Waste'!$D$7:$D$206=$B190)*('Actual Waste'!$G$7:$G$206=$B$44),'Actual Waste'!V$7:V$206,0))-SUM(IF(('Actual Waste'!$C$7:$C$206=$B$186)*('Actual Waste'!$D$7:$D$206=$B190)*('Actual Waste'!$G$7:$G$206=$B$44),'Actual Waste'!X$7:X$206,0))</f>
        <v>0</v>
      </c>
      <c r="AR190" s="100"/>
      <c r="AS190" s="99"/>
      <c r="AT190" s="100"/>
      <c r="AU190" s="99"/>
      <c r="AV190" s="100"/>
      <c r="AW190" s="99"/>
    </row>
    <row r="191" spans="2:49" x14ac:dyDescent="0.35">
      <c r="B191" s="31" t="str">
        <f t="shared" si="43"/>
        <v>Asbestos insulation (17 06 01*)</v>
      </c>
      <c r="C191" s="35"/>
      <c r="D191" s="35"/>
      <c r="E191" s="32">
        <f t="array" ref="E191">SUM(IF(('Estimated Waste'!$B$6:$B$205=$B$186)*('Estimated Waste'!$C$6:$C$205=$B191),'Estimated Waste'!M$6:M$205,0))</f>
        <v>0</v>
      </c>
      <c r="F191" s="219">
        <f t="array" ref="F191">SUM(IF(('Estimated Waste'!$B$6:$B$205=$B$186)*('Estimated Waste'!$C$6:$C$205=$B191),'Estimated Waste'!N$6:N$205,0))</f>
        <v>0</v>
      </c>
      <c r="G191" s="35"/>
      <c r="H191" s="256">
        <f t="shared" si="50"/>
        <v>0</v>
      </c>
      <c r="I191" s="249">
        <f t="shared" si="51"/>
        <v>0</v>
      </c>
      <c r="J191" s="99"/>
      <c r="K191" s="18">
        <f t="array" ref="K191">SUM(IF(('Estimated Waste'!$B$6:$B$205=$B$186)*('Estimated Waste'!$C$6:$C$205=$B191)*('Estimated Waste'!$D$6:$D$205=$B$42),'Estimated Waste'!M$6:M$205,0))</f>
        <v>0</v>
      </c>
      <c r="L191" s="18">
        <f t="array" ref="L191">SUM(IF(('Estimated Waste'!$B$6:$B$205=$B$186)*('Estimated Waste'!$C$6:$C$205=$B191)*('Estimated Waste'!$D$6:$D$205=$B$42),'Estimated Waste'!N$6:N$205,0))</f>
        <v>0</v>
      </c>
      <c r="M191" s="18">
        <f t="array" ref="M191">SUM(IF(('Estimated Waste'!$B$6:$B$205=$B$186)*('Estimated Waste'!$C$6:$C$205=$B191)*('Estimated Waste'!$D$6:$D$205=$B$43),'Estimated Waste'!M$6:M$205,0))</f>
        <v>0</v>
      </c>
      <c r="N191" s="18">
        <f t="array" ref="N191">SUM(IF(('Estimated Waste'!$B$6:$B$205=$B$186)*('Estimated Waste'!$C$6:$C$205=$B191)*('Estimated Waste'!$D$6:$D$205=$B$43),'Estimated Waste'!N$6:N$205,0))</f>
        <v>0</v>
      </c>
      <c r="O191" s="250"/>
      <c r="P191" s="251">
        <f t="array" ref="P191">SUM(IF(('Estimated Waste'!$B$6:$B$205=$B$186)*('Estimated Waste'!$C$6:$C$205=$B191)*('Estimated Waste'!$D$6:$D$205=$B$45),'Estimated Waste'!M$6:M$205,0))+SUM(IF(('Estimated Waste'!$B$6:$B$205=$B$186)*('Estimated Waste'!$C$6:$C$205=$B191)*('Estimated Waste'!$D$6:$D$205=$B$44),'Estimated Waste'!S$6:S$205,0))</f>
        <v>0</v>
      </c>
      <c r="Q191" s="251">
        <f t="array" ref="Q191">SUM(IF(('Estimated Waste'!$B$6:$B$205=$B$186)*('Estimated Waste'!$C$6:$C$205=$B191)*('Estimated Waste'!$D$6:$D$205=$B$45),'Estimated Waste'!N$6:N$205,0))+SUM(IF(('Estimated Waste'!$B$6:$B$205=$B$186)*('Estimated Waste'!$C$6:$C$205=$B191)*('Estimated Waste'!$D$6:$D$205=$B$44),'Estimated Waste'!T$6:T$205,0))</f>
        <v>0</v>
      </c>
      <c r="R191" s="190">
        <f t="array" ref="R191">SUM(IF(('Estimated Waste'!$B$6:$B$205=$B$186)*('Estimated Waste'!$C$6:$C$205=$B191)*('Estimated Waste'!$D$6:$D$205=$B$44),'Estimated Waste'!M$6:M$205,0))-SUM(IF(('Estimated Waste'!$B$6:$B$205=$B$186)*('Estimated Waste'!$C$6:$C$205=$B191)*('Estimated Waste'!$D$6:$D$205=$B$44),'Estimated Waste'!S$6:S$205,0))</f>
        <v>0</v>
      </c>
      <c r="S191" s="190">
        <f t="array" ref="S191">SUM(IF(('Estimated Waste'!$B$6:$B$205=$B$186)*('Estimated Waste'!$C$6:$C$205=$B191)*('Estimated Waste'!$D$6:$D$205=$B$44),'Estimated Waste'!N$6:N$205,0))-SUM(IF(('Estimated Waste'!$B$6:$B$205=$B$186)*('Estimated Waste'!$C$6:$C$205=$B191)*('Estimated Waste'!$D$6:$D$205=$B$44),'Estimated Waste'!T$6:T$205,0))</f>
        <v>0</v>
      </c>
      <c r="X191" s="100">
        <f t="shared" si="44"/>
        <v>0</v>
      </c>
      <c r="Y191" s="99">
        <f t="shared" si="45"/>
        <v>0</v>
      </c>
      <c r="Z191" s="100">
        <f t="shared" si="46"/>
        <v>0</v>
      </c>
      <c r="AA191" s="99">
        <f t="shared" si="47"/>
        <v>0</v>
      </c>
      <c r="AB191" s="100">
        <f t="shared" si="48"/>
        <v>0</v>
      </c>
      <c r="AC191" s="99">
        <f t="shared" si="49"/>
        <v>0</v>
      </c>
      <c r="AE191" s="252">
        <f t="array" ref="AE191">SUM(IF(('Actual Waste'!$C$7:$C$206=$B$186)*('Actual Waste'!$D$7:$D$206=$B191),'Actual Waste'!U$7:U$206,0))</f>
        <v>0</v>
      </c>
      <c r="AF191" s="252">
        <f t="array" ref="AF191">SUM(IF(('Actual Waste'!$C$7:$C$206=$B$186)*('Actual Waste'!$D$7:$D$206=$B191),'Actual Waste'!V$7:V$206,0))</f>
        <v>0</v>
      </c>
      <c r="AG191" s="99"/>
      <c r="AH191" s="252">
        <f t="array" ref="AH191">SUM(IF(('Actual Waste'!$C$7:$C$206=$B$186)*('Actual Waste'!$D$7:$D$206=$B191)*('Actual Waste'!$G$7:$G$206=$B$42),'Actual Waste'!U$7:U$206,0))</f>
        <v>0</v>
      </c>
      <c r="AI191" s="252">
        <f t="array" ref="AI191">SUM(IF(('Actual Waste'!$C$7:$C$206=$B$186)*('Actual Waste'!$D$7:$D$206=$B191)*('Actual Waste'!$G$7:$G$206=$B$42),'Actual Waste'!V$7:V$206,0))</f>
        <v>0</v>
      </c>
      <c r="AJ191" s="252">
        <f t="array" ref="AJ191">SUM(IF(('Actual Waste'!$C$7:$C$206=$B$186)*('Actual Waste'!$D$7:$D$206=$B191)*('Actual Waste'!$G$7:$G$206=$B$43),'Actual Waste'!U$7:U$206,0))</f>
        <v>0</v>
      </c>
      <c r="AK191" s="252">
        <f t="array" ref="AK191">SUM(IF(('Actual Waste'!$C$7:$C$206=$B$186)*('Actual Waste'!$D$7:$D$206=$B191)*('Actual Waste'!$G$7:$G$206=$B$43),'Actual Waste'!V$7:V$206,0))</f>
        <v>0</v>
      </c>
      <c r="AM191" s="252">
        <f t="array" ref="AM191">SUM(IF(('Actual Waste'!$C$7:$C$206=$B$186)*('Actual Waste'!$D$7:$D$206=$B191)*('Actual Waste'!$G$7:$G$206=$B$45),'Actual Waste'!U$7:U$206,0))+SUM(IF(('Actual Waste'!$C$7:$C$206=$B$186)*('Actual Waste'!$D$7:$D$206=$B191)*('Actual Waste'!$G$7:$G$206=$B$44),'Actual Waste'!W$7:W$206,0))</f>
        <v>0</v>
      </c>
      <c r="AN191" s="252">
        <f t="array" ref="AN191">SUM(IF(('Actual Waste'!$C$7:$C$206=$B$186)*('Actual Waste'!$D$7:$D$206=$B191)*('Actual Waste'!$G$7:$G$206=$B$45),'Actual Waste'!V$7:V$206,0))+SUM(IF(('Actual Waste'!$C$7:$C$206=$B$186)*('Actual Waste'!$D$7:$D$206=$B191)*('Actual Waste'!$G$7:$G$206=$B$44),'Actual Waste'!X$7:X$206,0))</f>
        <v>0</v>
      </c>
      <c r="AO191" s="252">
        <f t="array" ref="AO191">SUM(IF(('Actual Waste'!$C$7:$C$206=$B$186)*('Actual Waste'!$D$7:$D$206=$B191)*('Actual Waste'!$G$7:$G$206=$B$44),'Actual Waste'!U$7:U$206,0))-SUM(IF(('Actual Waste'!$C$7:$C$206=$B$186)*('Actual Waste'!$D$7:$D$206=$B191)*('Actual Waste'!$G$7:$G$206=$B$44),'Actual Waste'!W$7:W$206,0))</f>
        <v>0</v>
      </c>
      <c r="AP191" s="252">
        <f t="array" ref="AP191">SUM(IF(('Actual Waste'!$C$7:$C$206=$B$186)*('Actual Waste'!$D$7:$D$206=$B191)*('Actual Waste'!$G$7:$G$206=$B$44),'Actual Waste'!V$7:V$206,0))-SUM(IF(('Actual Waste'!$C$7:$C$206=$B$186)*('Actual Waste'!$D$7:$D$206=$B191)*('Actual Waste'!$G$7:$G$206=$B$44),'Actual Waste'!X$7:X$206,0))</f>
        <v>0</v>
      </c>
      <c r="AR191" s="100"/>
      <c r="AS191" s="99"/>
      <c r="AT191" s="100"/>
      <c r="AU191" s="99"/>
      <c r="AV191" s="100"/>
      <c r="AW191" s="99"/>
    </row>
    <row r="192" spans="2:49" x14ac:dyDescent="0.35">
      <c r="B192" s="31" t="str">
        <f t="shared" si="43"/>
        <v>Asphalt (17 03 02)</v>
      </c>
      <c r="C192" s="35"/>
      <c r="D192" s="35"/>
      <c r="E192" s="32">
        <f t="array" ref="E192">SUM(IF(('Estimated Waste'!$B$6:$B$205=$B$186)*('Estimated Waste'!$C$6:$C$205=$B192),'Estimated Waste'!M$6:M$205,0))</f>
        <v>0</v>
      </c>
      <c r="F192" s="219">
        <f t="array" ref="F192">SUM(IF(('Estimated Waste'!$B$6:$B$205=$B$186)*('Estimated Waste'!$C$6:$C$205=$B192),'Estimated Waste'!N$6:N$205,0))</f>
        <v>0</v>
      </c>
      <c r="G192" s="35"/>
      <c r="H192" s="256">
        <f>E192</f>
        <v>0</v>
      </c>
      <c r="I192" s="249">
        <f>F192</f>
        <v>0</v>
      </c>
      <c r="J192" s="99"/>
      <c r="K192" s="18">
        <f t="array" ref="K192">SUM(IF(('Estimated Waste'!$B$6:$B$205=$B$186)*('Estimated Waste'!$C$6:$C$205=$B192)*('Estimated Waste'!$D$6:$D$205=$B$42),'Estimated Waste'!M$6:M$205,0))</f>
        <v>0</v>
      </c>
      <c r="L192" s="18">
        <f t="array" ref="L192">SUM(IF(('Estimated Waste'!$B$6:$B$205=$B$186)*('Estimated Waste'!$C$6:$C$205=$B192)*('Estimated Waste'!$D$6:$D$205=$B$42),'Estimated Waste'!N$6:N$205,0))</f>
        <v>0</v>
      </c>
      <c r="M192" s="18">
        <f t="array" ref="M192">SUM(IF(('Estimated Waste'!$B$6:$B$205=$B$186)*('Estimated Waste'!$C$6:$C$205=$B192)*('Estimated Waste'!$D$6:$D$205=$B$43),'Estimated Waste'!M$6:M$205,0))</f>
        <v>0</v>
      </c>
      <c r="N192" s="18">
        <f t="array" ref="N192">SUM(IF(('Estimated Waste'!$B$6:$B$205=$B$186)*('Estimated Waste'!$C$6:$C$205=$B192)*('Estimated Waste'!$D$6:$D$205=$B$43),'Estimated Waste'!N$6:N$205,0))</f>
        <v>0</v>
      </c>
      <c r="O192" s="250"/>
      <c r="P192" s="251">
        <f t="array" ref="P192">SUM(IF(('Estimated Waste'!$B$6:$B$205=$B$186)*('Estimated Waste'!$C$6:$C$205=$B192)*('Estimated Waste'!$D$6:$D$205=$B$45),'Estimated Waste'!M$6:M$205,0))+SUM(IF(('Estimated Waste'!$B$6:$B$205=$B$186)*('Estimated Waste'!$C$6:$C$205=$B192)*('Estimated Waste'!$D$6:$D$205=$B$44),'Estimated Waste'!S$6:S$205,0))</f>
        <v>0</v>
      </c>
      <c r="Q192" s="251">
        <f t="array" ref="Q192">SUM(IF(('Estimated Waste'!$B$6:$B$205=$B$186)*('Estimated Waste'!$C$6:$C$205=$B192)*('Estimated Waste'!$D$6:$D$205=$B$45),'Estimated Waste'!N$6:N$205,0))+SUM(IF(('Estimated Waste'!$B$6:$B$205=$B$186)*('Estimated Waste'!$C$6:$C$205=$B192)*('Estimated Waste'!$D$6:$D$205=$B$44),'Estimated Waste'!T$6:T$205,0))</f>
        <v>0</v>
      </c>
      <c r="R192" s="190">
        <f t="array" ref="R192">SUM(IF(('Estimated Waste'!$B$6:$B$205=$B$186)*('Estimated Waste'!$C$6:$C$205=$B192)*('Estimated Waste'!$D$6:$D$205=$B$44),'Estimated Waste'!M$6:M$205,0))-SUM(IF(('Estimated Waste'!$B$6:$B$205=$B$186)*('Estimated Waste'!$C$6:$C$205=$B192)*('Estimated Waste'!$D$6:$D$205=$B$44),'Estimated Waste'!S$6:S$205,0))</f>
        <v>0</v>
      </c>
      <c r="S192" s="190">
        <f t="array" ref="S192">SUM(IF(('Estimated Waste'!$B$6:$B$205=$B$186)*('Estimated Waste'!$C$6:$C$205=$B192)*('Estimated Waste'!$D$6:$D$205=$B$44),'Estimated Waste'!N$6:N$205,0))-SUM(IF(('Estimated Waste'!$B$6:$B$205=$B$186)*('Estimated Waste'!$C$6:$C$205=$B192)*('Estimated Waste'!$D$6:$D$205=$B$44),'Estimated Waste'!T$6:T$205,0))</f>
        <v>0</v>
      </c>
      <c r="X192" s="100">
        <f t="shared" si="44"/>
        <v>0</v>
      </c>
      <c r="Y192" s="99">
        <f t="shared" si="45"/>
        <v>0</v>
      </c>
      <c r="Z192" s="100">
        <f t="shared" si="46"/>
        <v>0</v>
      </c>
      <c r="AA192" s="99">
        <f t="shared" si="47"/>
        <v>0</v>
      </c>
      <c r="AB192" s="100">
        <f t="shared" si="48"/>
        <v>0</v>
      </c>
      <c r="AC192" s="99">
        <f t="shared" si="49"/>
        <v>0</v>
      </c>
      <c r="AE192" s="252">
        <f t="array" ref="AE192">SUM(IF(('Actual Waste'!$C$7:$C$206=$B$186)*('Actual Waste'!$D$7:$D$206=$B192),'Actual Waste'!U$7:U$206,0))</f>
        <v>0</v>
      </c>
      <c r="AF192" s="252">
        <f t="array" ref="AF192">SUM(IF(('Actual Waste'!$C$7:$C$206=$B$186)*('Actual Waste'!$D$7:$D$206=$B192),'Actual Waste'!V$7:V$206,0))</f>
        <v>0</v>
      </c>
      <c r="AG192" s="99"/>
      <c r="AH192" s="252">
        <f t="array" ref="AH192">SUM(IF(('Actual Waste'!$C$7:$C$206=$B$186)*('Actual Waste'!$D$7:$D$206=$B192)*('Actual Waste'!$G$7:$G$206=$B$42),'Actual Waste'!U$7:U$206,0))</f>
        <v>0</v>
      </c>
      <c r="AI192" s="252">
        <f t="array" ref="AI192">SUM(IF(('Actual Waste'!$C$7:$C$206=$B$186)*('Actual Waste'!$D$7:$D$206=$B192)*('Actual Waste'!$G$7:$G$206=$B$42),'Actual Waste'!V$7:V$206,0))</f>
        <v>0</v>
      </c>
      <c r="AJ192" s="252">
        <f t="array" ref="AJ192">SUM(IF(('Actual Waste'!$C$7:$C$206=$B$186)*('Actual Waste'!$D$7:$D$206=$B192)*('Actual Waste'!$G$7:$G$206=$B$43),'Actual Waste'!U$7:U$206,0))</f>
        <v>0</v>
      </c>
      <c r="AK192" s="252">
        <f t="array" ref="AK192">SUM(IF(('Actual Waste'!$C$7:$C$206=$B$186)*('Actual Waste'!$D$7:$D$206=$B192)*('Actual Waste'!$G$7:$G$206=$B$43),'Actual Waste'!V$7:V$206,0))</f>
        <v>0</v>
      </c>
      <c r="AM192" s="252">
        <f t="array" ref="AM192">SUM(IF(('Actual Waste'!$C$7:$C$206=$B$186)*('Actual Waste'!$D$7:$D$206=$B192)*('Actual Waste'!$G$7:$G$206=$B$45),'Actual Waste'!U$7:U$206,0))+SUM(IF(('Actual Waste'!$C$7:$C$206=$B$186)*('Actual Waste'!$D$7:$D$206=$B192)*('Actual Waste'!$G$7:$G$206=$B$44),'Actual Waste'!W$7:W$206,0))</f>
        <v>0</v>
      </c>
      <c r="AN192" s="252">
        <f t="array" ref="AN192">SUM(IF(('Actual Waste'!$C$7:$C$206=$B$186)*('Actual Waste'!$D$7:$D$206=$B192)*('Actual Waste'!$G$7:$G$206=$B$45),'Actual Waste'!V$7:V$206,0))+SUM(IF(('Actual Waste'!$C$7:$C$206=$B$186)*('Actual Waste'!$D$7:$D$206=$B192)*('Actual Waste'!$G$7:$G$206=$B$44),'Actual Waste'!X$7:X$206,0))</f>
        <v>0</v>
      </c>
      <c r="AO192" s="252">
        <f t="array" ref="AO192">SUM(IF(('Actual Waste'!$C$7:$C$206=$B$186)*('Actual Waste'!$D$7:$D$206=$B192)*('Actual Waste'!$G$7:$G$206=$B$44),'Actual Waste'!U$7:U$206,0))-SUM(IF(('Actual Waste'!$C$7:$C$206=$B$186)*('Actual Waste'!$D$7:$D$206=$B192)*('Actual Waste'!$G$7:$G$206=$B$44),'Actual Waste'!W$7:W$206,0))</f>
        <v>0</v>
      </c>
      <c r="AP192" s="252">
        <f t="array" ref="AP192">SUM(IF(('Actual Waste'!$C$7:$C$206=$B$186)*('Actual Waste'!$D$7:$D$206=$B192)*('Actual Waste'!$G$7:$G$206=$B$44),'Actual Waste'!V$7:V$206,0))-SUM(IF(('Actual Waste'!$C$7:$C$206=$B$186)*('Actual Waste'!$D$7:$D$206=$B192)*('Actual Waste'!$G$7:$G$206=$B$44),'Actual Waste'!X$7:X$206,0))</f>
        <v>0</v>
      </c>
      <c r="AR192" s="100"/>
      <c r="AS192" s="99"/>
      <c r="AT192" s="100"/>
      <c r="AU192" s="99"/>
      <c r="AV192" s="100"/>
      <c r="AW192" s="99"/>
    </row>
    <row r="193" spans="2:49" x14ac:dyDescent="0.35">
      <c r="B193" s="31" t="str">
        <f t="shared" si="43"/>
        <v>Batteries (Hazardous) (20 01 33*)</v>
      </c>
      <c r="C193" s="35"/>
      <c r="D193" s="35"/>
      <c r="E193" s="32">
        <f t="array" ref="E193">SUM(IF(('Estimated Waste'!$B$6:$B$205=$B$186)*('Estimated Waste'!$C$6:$C$205=$B193),'Estimated Waste'!M$6:M$205,0))</f>
        <v>0</v>
      </c>
      <c r="F193" s="219">
        <f t="array" ref="F193">SUM(IF(('Estimated Waste'!$B$6:$B$205=$B$186)*('Estimated Waste'!$C$6:$C$205=$B193),'Estimated Waste'!N$6:N$205,0))</f>
        <v>0</v>
      </c>
      <c r="G193" s="35"/>
      <c r="H193" s="256">
        <f t="shared" si="50"/>
        <v>0</v>
      </c>
      <c r="I193" s="249">
        <f t="shared" si="51"/>
        <v>0</v>
      </c>
      <c r="J193" s="99"/>
      <c r="K193" s="18">
        <f t="array" ref="K193">SUM(IF(('Estimated Waste'!$B$6:$B$205=$B$186)*('Estimated Waste'!$C$6:$C$205=$B193)*('Estimated Waste'!$D$6:$D$205=$B$42),'Estimated Waste'!M$6:M$205,0))</f>
        <v>0</v>
      </c>
      <c r="L193" s="18">
        <f t="array" ref="L193">SUM(IF(('Estimated Waste'!$B$6:$B$205=$B$186)*('Estimated Waste'!$C$6:$C$205=$B193)*('Estimated Waste'!$D$6:$D$205=$B$42),'Estimated Waste'!N$6:N$205,0))</f>
        <v>0</v>
      </c>
      <c r="M193" s="18">
        <f t="array" ref="M193">SUM(IF(('Estimated Waste'!$B$6:$B$205=$B$186)*('Estimated Waste'!$C$6:$C$205=$B193)*('Estimated Waste'!$D$6:$D$205=$B$43),'Estimated Waste'!M$6:M$205,0))</f>
        <v>0</v>
      </c>
      <c r="N193" s="18">
        <f t="array" ref="N193">SUM(IF(('Estimated Waste'!$B$6:$B$205=$B$186)*('Estimated Waste'!$C$6:$C$205=$B193)*('Estimated Waste'!$D$6:$D$205=$B$43),'Estimated Waste'!N$6:N$205,0))</f>
        <v>0</v>
      </c>
      <c r="O193" s="250"/>
      <c r="P193" s="251">
        <f t="array" ref="P193">SUM(IF(('Estimated Waste'!$B$6:$B$205=$B$186)*('Estimated Waste'!$C$6:$C$205=$B193)*('Estimated Waste'!$D$6:$D$205=$B$45),'Estimated Waste'!M$6:M$205,0))+SUM(IF(('Estimated Waste'!$B$6:$B$205=$B$186)*('Estimated Waste'!$C$6:$C$205=$B193)*('Estimated Waste'!$D$6:$D$205=$B$44),'Estimated Waste'!S$6:S$205,0))</f>
        <v>0</v>
      </c>
      <c r="Q193" s="251">
        <f t="array" ref="Q193">SUM(IF(('Estimated Waste'!$B$6:$B$205=$B$186)*('Estimated Waste'!$C$6:$C$205=$B193)*('Estimated Waste'!$D$6:$D$205=$B$45),'Estimated Waste'!N$6:N$205,0))+SUM(IF(('Estimated Waste'!$B$6:$B$205=$B$186)*('Estimated Waste'!$C$6:$C$205=$B193)*('Estimated Waste'!$D$6:$D$205=$B$44),'Estimated Waste'!T$6:T$205,0))</f>
        <v>0</v>
      </c>
      <c r="R193" s="190">
        <f t="array" ref="R193">SUM(IF(('Estimated Waste'!$B$6:$B$205=$B$186)*('Estimated Waste'!$C$6:$C$205=$B193)*('Estimated Waste'!$D$6:$D$205=$B$44),'Estimated Waste'!M$6:M$205,0))-SUM(IF(('Estimated Waste'!$B$6:$B$205=$B$186)*('Estimated Waste'!$C$6:$C$205=$B193)*('Estimated Waste'!$D$6:$D$205=$B$44),'Estimated Waste'!S$6:S$205,0))</f>
        <v>0</v>
      </c>
      <c r="S193" s="190">
        <f t="array" ref="S193">SUM(IF(('Estimated Waste'!$B$6:$B$205=$B$186)*('Estimated Waste'!$C$6:$C$205=$B193)*('Estimated Waste'!$D$6:$D$205=$B$44),'Estimated Waste'!N$6:N$205,0))-SUM(IF(('Estimated Waste'!$B$6:$B$205=$B$186)*('Estimated Waste'!$C$6:$C$205=$B193)*('Estimated Waste'!$D$6:$D$205=$B$44),'Estimated Waste'!T$6:T$205,0))</f>
        <v>0</v>
      </c>
      <c r="X193" s="100">
        <f t="shared" si="44"/>
        <v>0</v>
      </c>
      <c r="Y193" s="99">
        <f t="shared" si="45"/>
        <v>0</v>
      </c>
      <c r="Z193" s="100">
        <f t="shared" si="46"/>
        <v>0</v>
      </c>
      <c r="AA193" s="99">
        <f t="shared" si="47"/>
        <v>0</v>
      </c>
      <c r="AB193" s="100">
        <f t="shared" si="48"/>
        <v>0</v>
      </c>
      <c r="AC193" s="99">
        <f t="shared" si="49"/>
        <v>0</v>
      </c>
      <c r="AE193" s="252">
        <f t="array" ref="AE193">SUM(IF(('Actual Waste'!$C$7:$C$206=$B$186)*('Actual Waste'!$D$7:$D$206=$B193),'Actual Waste'!U$7:U$206,0))</f>
        <v>0</v>
      </c>
      <c r="AF193" s="252">
        <f t="array" ref="AF193">SUM(IF(('Actual Waste'!$C$7:$C$206=$B$186)*('Actual Waste'!$D$7:$D$206=$B193),'Actual Waste'!V$7:V$206,0))</f>
        <v>0</v>
      </c>
      <c r="AG193" s="99"/>
      <c r="AH193" s="252">
        <f t="array" ref="AH193">SUM(IF(('Actual Waste'!$C$7:$C$206=$B$186)*('Actual Waste'!$D$7:$D$206=$B193)*('Actual Waste'!$G$7:$G$206=$B$42),'Actual Waste'!U$7:U$206,0))</f>
        <v>0</v>
      </c>
      <c r="AI193" s="252">
        <f t="array" ref="AI193">SUM(IF(('Actual Waste'!$C$7:$C$206=$B$186)*('Actual Waste'!$D$7:$D$206=$B193)*('Actual Waste'!$G$7:$G$206=$B$42),'Actual Waste'!V$7:V$206,0))</f>
        <v>0</v>
      </c>
      <c r="AJ193" s="252">
        <f t="array" ref="AJ193">SUM(IF(('Actual Waste'!$C$7:$C$206=$B$186)*('Actual Waste'!$D$7:$D$206=$B193)*('Actual Waste'!$G$7:$G$206=$B$43),'Actual Waste'!U$7:U$206,0))</f>
        <v>0</v>
      </c>
      <c r="AK193" s="252">
        <f t="array" ref="AK193">SUM(IF(('Actual Waste'!$C$7:$C$206=$B$186)*('Actual Waste'!$D$7:$D$206=$B193)*('Actual Waste'!$G$7:$G$206=$B$43),'Actual Waste'!V$7:V$206,0))</f>
        <v>0</v>
      </c>
      <c r="AM193" s="252">
        <f t="array" ref="AM193">SUM(IF(('Actual Waste'!$C$7:$C$206=$B$186)*('Actual Waste'!$D$7:$D$206=$B193)*('Actual Waste'!$G$7:$G$206=$B$45),'Actual Waste'!U$7:U$206,0))+SUM(IF(('Actual Waste'!$C$7:$C$206=$B$186)*('Actual Waste'!$D$7:$D$206=$B193)*('Actual Waste'!$G$7:$G$206=$B$44),'Actual Waste'!W$7:W$206,0))</f>
        <v>0</v>
      </c>
      <c r="AN193" s="252">
        <f t="array" ref="AN193">SUM(IF(('Actual Waste'!$C$7:$C$206=$B$186)*('Actual Waste'!$D$7:$D$206=$B193)*('Actual Waste'!$G$7:$G$206=$B$45),'Actual Waste'!V$7:V$206,0))+SUM(IF(('Actual Waste'!$C$7:$C$206=$B$186)*('Actual Waste'!$D$7:$D$206=$B193)*('Actual Waste'!$G$7:$G$206=$B$44),'Actual Waste'!X$7:X$206,0))</f>
        <v>0</v>
      </c>
      <c r="AO193" s="252">
        <f t="array" ref="AO193">SUM(IF(('Actual Waste'!$C$7:$C$206=$B$186)*('Actual Waste'!$D$7:$D$206=$B193)*('Actual Waste'!$G$7:$G$206=$B$44),'Actual Waste'!U$7:U$206,0))-SUM(IF(('Actual Waste'!$C$7:$C$206=$B$186)*('Actual Waste'!$D$7:$D$206=$B193)*('Actual Waste'!$G$7:$G$206=$B$44),'Actual Waste'!W$7:W$206,0))</f>
        <v>0</v>
      </c>
      <c r="AP193" s="252">
        <f t="array" ref="AP193">SUM(IF(('Actual Waste'!$C$7:$C$206=$B$186)*('Actual Waste'!$D$7:$D$206=$B193)*('Actual Waste'!$G$7:$G$206=$B$44),'Actual Waste'!V$7:V$206,0))-SUM(IF(('Actual Waste'!$C$7:$C$206=$B$186)*('Actual Waste'!$D$7:$D$206=$B193)*('Actual Waste'!$G$7:$G$206=$B$44),'Actual Waste'!X$7:X$206,0))</f>
        <v>0</v>
      </c>
      <c r="AR193" s="100"/>
      <c r="AS193" s="99"/>
      <c r="AT193" s="100"/>
      <c r="AU193" s="99"/>
      <c r="AV193" s="100"/>
      <c r="AW193" s="99"/>
    </row>
    <row r="194" spans="2:49" x14ac:dyDescent="0.35">
      <c r="B194" s="31" t="str">
        <f t="shared" si="43"/>
        <v xml:space="preserve">Batteries (Non-hazardous) (20 01 04)    </v>
      </c>
      <c r="C194" s="35"/>
      <c r="D194" s="35"/>
      <c r="E194" s="32">
        <f t="array" ref="E194">SUM(IF(('Estimated Waste'!$B$6:$B$205=$B$186)*('Estimated Waste'!$C$6:$C$205=$B194),'Estimated Waste'!M$6:M$205,0))</f>
        <v>0</v>
      </c>
      <c r="F194" s="219">
        <f t="array" ref="F194">SUM(IF(('Estimated Waste'!$B$6:$B$205=$B$186)*('Estimated Waste'!$C$6:$C$205=$B194),'Estimated Waste'!N$6:N$205,0))</f>
        <v>0</v>
      </c>
      <c r="G194" s="35"/>
      <c r="H194" s="256">
        <f t="shared" si="50"/>
        <v>0</v>
      </c>
      <c r="I194" s="249">
        <f t="shared" si="51"/>
        <v>0</v>
      </c>
      <c r="J194" s="99"/>
      <c r="K194" s="18">
        <f t="array" ref="K194">SUM(IF(('Estimated Waste'!$B$6:$B$205=$B$186)*('Estimated Waste'!$C$6:$C$205=$B194)*('Estimated Waste'!$D$6:$D$205=$B$42),'Estimated Waste'!M$6:M$205,0))</f>
        <v>0</v>
      </c>
      <c r="L194" s="18">
        <f t="array" ref="L194">SUM(IF(('Estimated Waste'!$B$6:$B$205=$B$186)*('Estimated Waste'!$C$6:$C$205=$B194)*('Estimated Waste'!$D$6:$D$205=$B$42),'Estimated Waste'!N$6:N$205,0))</f>
        <v>0</v>
      </c>
      <c r="M194" s="18">
        <f t="array" ref="M194">SUM(IF(('Estimated Waste'!$B$6:$B$205=$B$186)*('Estimated Waste'!$C$6:$C$205=$B194)*('Estimated Waste'!$D$6:$D$205=$B$43),'Estimated Waste'!M$6:M$205,0))</f>
        <v>0</v>
      </c>
      <c r="N194" s="18">
        <f t="array" ref="N194">SUM(IF(('Estimated Waste'!$B$6:$B$205=$B$186)*('Estimated Waste'!$C$6:$C$205=$B194)*('Estimated Waste'!$D$6:$D$205=$B$43),'Estimated Waste'!N$6:N$205,0))</f>
        <v>0</v>
      </c>
      <c r="O194" s="250"/>
      <c r="P194" s="251">
        <f t="array" ref="P194">SUM(IF(('Estimated Waste'!$B$6:$B$205=$B$186)*('Estimated Waste'!$C$6:$C$205=$B194)*('Estimated Waste'!$D$6:$D$205=$B$45),'Estimated Waste'!M$6:M$205,0))+SUM(IF(('Estimated Waste'!$B$6:$B$205=$B$186)*('Estimated Waste'!$C$6:$C$205=$B194)*('Estimated Waste'!$D$6:$D$205=$B$44),'Estimated Waste'!S$6:S$205,0))</f>
        <v>0</v>
      </c>
      <c r="Q194" s="251">
        <f t="array" ref="Q194">SUM(IF(('Estimated Waste'!$B$6:$B$205=$B$186)*('Estimated Waste'!$C$6:$C$205=$B194)*('Estimated Waste'!$D$6:$D$205=$B$45),'Estimated Waste'!N$6:N$205,0))+SUM(IF(('Estimated Waste'!$B$6:$B$205=$B$186)*('Estimated Waste'!$C$6:$C$205=$B194)*('Estimated Waste'!$D$6:$D$205=$B$44),'Estimated Waste'!T$6:T$205,0))</f>
        <v>0</v>
      </c>
      <c r="R194" s="190">
        <f t="array" ref="R194">SUM(IF(('Estimated Waste'!$B$6:$B$205=$B$186)*('Estimated Waste'!$C$6:$C$205=$B194)*('Estimated Waste'!$D$6:$D$205=$B$44),'Estimated Waste'!M$6:M$205,0))-SUM(IF(('Estimated Waste'!$B$6:$B$205=$B$186)*('Estimated Waste'!$C$6:$C$205=$B194)*('Estimated Waste'!$D$6:$D$205=$B$44),'Estimated Waste'!S$6:S$205,0))</f>
        <v>0</v>
      </c>
      <c r="S194" s="190">
        <f t="array" ref="S194">SUM(IF(('Estimated Waste'!$B$6:$B$205=$B$186)*('Estimated Waste'!$C$6:$C$205=$B194)*('Estimated Waste'!$D$6:$D$205=$B$44),'Estimated Waste'!N$6:N$205,0))-SUM(IF(('Estimated Waste'!$B$6:$B$205=$B$186)*('Estimated Waste'!$C$6:$C$205=$B194)*('Estimated Waste'!$D$6:$D$205=$B$44),'Estimated Waste'!T$6:T$205,0))</f>
        <v>0</v>
      </c>
      <c r="X194" s="100">
        <f t="shared" si="44"/>
        <v>0</v>
      </c>
      <c r="Y194" s="99">
        <f t="shared" si="45"/>
        <v>0</v>
      </c>
      <c r="Z194" s="100">
        <f t="shared" si="46"/>
        <v>0</v>
      </c>
      <c r="AA194" s="99">
        <f t="shared" si="47"/>
        <v>0</v>
      </c>
      <c r="AB194" s="100">
        <f t="shared" si="48"/>
        <v>0</v>
      </c>
      <c r="AC194" s="99">
        <f t="shared" si="49"/>
        <v>0</v>
      </c>
      <c r="AE194" s="252">
        <f t="array" ref="AE194">SUM(IF(('Actual Waste'!$C$7:$C$206=$B$186)*('Actual Waste'!$D$7:$D$206=$B194),'Actual Waste'!U$7:U$206,0))</f>
        <v>0</v>
      </c>
      <c r="AF194" s="252">
        <f t="array" ref="AF194">SUM(IF(('Actual Waste'!$C$7:$C$206=$B$186)*('Actual Waste'!$D$7:$D$206=$B194),'Actual Waste'!V$7:V$206,0))</f>
        <v>0</v>
      </c>
      <c r="AG194" s="99"/>
      <c r="AH194" s="252">
        <f t="array" ref="AH194">SUM(IF(('Actual Waste'!$C$7:$C$206=$B$186)*('Actual Waste'!$D$7:$D$206=$B194)*('Actual Waste'!$G$7:$G$206=$B$42),'Actual Waste'!U$7:U$206,0))</f>
        <v>0</v>
      </c>
      <c r="AI194" s="252">
        <f t="array" ref="AI194">SUM(IF(('Actual Waste'!$C$7:$C$206=$B$186)*('Actual Waste'!$D$7:$D$206=$B194)*('Actual Waste'!$G$7:$G$206=$B$42),'Actual Waste'!V$7:V$206,0))</f>
        <v>0</v>
      </c>
      <c r="AJ194" s="252">
        <f t="array" ref="AJ194">SUM(IF(('Actual Waste'!$C$7:$C$206=$B$186)*('Actual Waste'!$D$7:$D$206=$B194)*('Actual Waste'!$G$7:$G$206=$B$43),'Actual Waste'!U$7:U$206,0))</f>
        <v>0</v>
      </c>
      <c r="AK194" s="252">
        <f t="array" ref="AK194">SUM(IF(('Actual Waste'!$C$7:$C$206=$B$186)*('Actual Waste'!$D$7:$D$206=$B194)*('Actual Waste'!$G$7:$G$206=$B$43),'Actual Waste'!V$7:V$206,0))</f>
        <v>0</v>
      </c>
      <c r="AM194" s="252">
        <f t="array" ref="AM194">SUM(IF(('Actual Waste'!$C$7:$C$206=$B$186)*('Actual Waste'!$D$7:$D$206=$B194)*('Actual Waste'!$G$7:$G$206=$B$45),'Actual Waste'!U$7:U$206,0))+SUM(IF(('Actual Waste'!$C$7:$C$206=$B$186)*('Actual Waste'!$D$7:$D$206=$B194)*('Actual Waste'!$G$7:$G$206=$B$44),'Actual Waste'!W$7:W$206,0))</f>
        <v>0</v>
      </c>
      <c r="AN194" s="252">
        <f t="array" ref="AN194">SUM(IF(('Actual Waste'!$C$7:$C$206=$B$186)*('Actual Waste'!$D$7:$D$206=$B194)*('Actual Waste'!$G$7:$G$206=$B$45),'Actual Waste'!V$7:V$206,0))+SUM(IF(('Actual Waste'!$C$7:$C$206=$B$186)*('Actual Waste'!$D$7:$D$206=$B194)*('Actual Waste'!$G$7:$G$206=$B$44),'Actual Waste'!X$7:X$206,0))</f>
        <v>0</v>
      </c>
      <c r="AO194" s="252">
        <f t="array" ref="AO194">SUM(IF(('Actual Waste'!$C$7:$C$206=$B$186)*('Actual Waste'!$D$7:$D$206=$B194)*('Actual Waste'!$G$7:$G$206=$B$44),'Actual Waste'!U$7:U$206,0))-SUM(IF(('Actual Waste'!$C$7:$C$206=$B$186)*('Actual Waste'!$D$7:$D$206=$B194)*('Actual Waste'!$G$7:$G$206=$B$44),'Actual Waste'!W$7:W$206,0))</f>
        <v>0</v>
      </c>
      <c r="AP194" s="252">
        <f t="array" ref="AP194">SUM(IF(('Actual Waste'!$C$7:$C$206=$B$186)*('Actual Waste'!$D$7:$D$206=$B194)*('Actual Waste'!$G$7:$G$206=$B$44),'Actual Waste'!V$7:V$206,0))-SUM(IF(('Actual Waste'!$C$7:$C$206=$B$186)*('Actual Waste'!$D$7:$D$206=$B194)*('Actual Waste'!$G$7:$G$206=$B$44),'Actual Waste'!X$7:X$206,0))</f>
        <v>0</v>
      </c>
      <c r="AR194" s="100"/>
      <c r="AS194" s="99"/>
      <c r="AT194" s="100"/>
      <c r="AU194" s="99"/>
      <c r="AV194" s="100"/>
      <c r="AW194" s="99"/>
    </row>
    <row r="195" spans="2:49" x14ac:dyDescent="0.35">
      <c r="B195" s="31" t="str">
        <f t="shared" si="43"/>
        <v>Biodegradable/garden waste (20 02 01)</v>
      </c>
      <c r="C195" s="35"/>
      <c r="D195" s="35"/>
      <c r="E195" s="32">
        <f t="array" ref="E195">SUM(IF(('Estimated Waste'!$B$6:$B$205=$B$186)*('Estimated Waste'!$C$6:$C$205=$B195),'Estimated Waste'!M$6:M$205,0))</f>
        <v>0</v>
      </c>
      <c r="F195" s="219">
        <f t="array" ref="F195">SUM(IF(('Estimated Waste'!$B$6:$B$205=$B$186)*('Estimated Waste'!$C$6:$C$205=$B195),'Estimated Waste'!N$6:N$205,0))</f>
        <v>0</v>
      </c>
      <c r="G195" s="35"/>
      <c r="H195" s="256">
        <f t="shared" si="50"/>
        <v>0</v>
      </c>
      <c r="I195" s="249">
        <f t="shared" si="51"/>
        <v>0</v>
      </c>
      <c r="J195" s="99"/>
      <c r="K195" s="18">
        <f t="array" ref="K195">SUM(IF(('Estimated Waste'!$B$6:$B$205=$B$186)*('Estimated Waste'!$C$6:$C$205=$B195)*('Estimated Waste'!$D$6:$D$205=$B$42),'Estimated Waste'!M$6:M$205,0))</f>
        <v>0</v>
      </c>
      <c r="L195" s="18">
        <f t="array" ref="L195">SUM(IF(('Estimated Waste'!$B$6:$B$205=$B$186)*('Estimated Waste'!$C$6:$C$205=$B195)*('Estimated Waste'!$D$6:$D$205=$B$42),'Estimated Waste'!N$6:N$205,0))</f>
        <v>0</v>
      </c>
      <c r="M195" s="18">
        <f t="array" ref="M195">SUM(IF(('Estimated Waste'!$B$6:$B$205=$B$186)*('Estimated Waste'!$C$6:$C$205=$B195)*('Estimated Waste'!$D$6:$D$205=$B$43),'Estimated Waste'!M$6:M$205,0))</f>
        <v>0</v>
      </c>
      <c r="N195" s="18">
        <f t="array" ref="N195">SUM(IF(('Estimated Waste'!$B$6:$B$205=$B$186)*('Estimated Waste'!$C$6:$C$205=$B195)*('Estimated Waste'!$D$6:$D$205=$B$43),'Estimated Waste'!N$6:N$205,0))</f>
        <v>0</v>
      </c>
      <c r="O195" s="250"/>
      <c r="P195" s="251">
        <f t="array" ref="P195">SUM(IF(('Estimated Waste'!$B$6:$B$205=$B$186)*('Estimated Waste'!$C$6:$C$205=$B195)*('Estimated Waste'!$D$6:$D$205=$B$45),'Estimated Waste'!M$6:M$205,0))+SUM(IF(('Estimated Waste'!$B$6:$B$205=$B$186)*('Estimated Waste'!$C$6:$C$205=$B195)*('Estimated Waste'!$D$6:$D$205=$B$44),'Estimated Waste'!S$6:S$205,0))</f>
        <v>0</v>
      </c>
      <c r="Q195" s="251">
        <f t="array" ref="Q195">SUM(IF(('Estimated Waste'!$B$6:$B$205=$B$186)*('Estimated Waste'!$C$6:$C$205=$B195)*('Estimated Waste'!$D$6:$D$205=$B$45),'Estimated Waste'!N$6:N$205,0))+SUM(IF(('Estimated Waste'!$B$6:$B$205=$B$186)*('Estimated Waste'!$C$6:$C$205=$B195)*('Estimated Waste'!$D$6:$D$205=$B$44),'Estimated Waste'!T$6:T$205,0))</f>
        <v>0</v>
      </c>
      <c r="R195" s="190">
        <f t="array" ref="R195">SUM(IF(('Estimated Waste'!$B$6:$B$205=$B$186)*('Estimated Waste'!$C$6:$C$205=$B195)*('Estimated Waste'!$D$6:$D$205=$B$44),'Estimated Waste'!M$6:M$205,0))-SUM(IF(('Estimated Waste'!$B$6:$B$205=$B$186)*('Estimated Waste'!$C$6:$C$205=$B195)*('Estimated Waste'!$D$6:$D$205=$B$44),'Estimated Waste'!S$6:S$205,0))</f>
        <v>0</v>
      </c>
      <c r="S195" s="190">
        <f t="array" ref="S195">SUM(IF(('Estimated Waste'!$B$6:$B$205=$B$186)*('Estimated Waste'!$C$6:$C$205=$B195)*('Estimated Waste'!$D$6:$D$205=$B$44),'Estimated Waste'!N$6:N$205,0))-SUM(IF(('Estimated Waste'!$B$6:$B$205=$B$186)*('Estimated Waste'!$C$6:$C$205=$B195)*('Estimated Waste'!$D$6:$D$205=$B$44),'Estimated Waste'!T$6:T$205,0))</f>
        <v>0</v>
      </c>
      <c r="X195" s="100">
        <f t="shared" si="44"/>
        <v>0</v>
      </c>
      <c r="Y195" s="99">
        <f t="shared" si="45"/>
        <v>0</v>
      </c>
      <c r="Z195" s="100">
        <f t="shared" si="46"/>
        <v>0</v>
      </c>
      <c r="AA195" s="99">
        <f t="shared" si="47"/>
        <v>0</v>
      </c>
      <c r="AB195" s="100">
        <f t="shared" si="48"/>
        <v>0</v>
      </c>
      <c r="AC195" s="99">
        <f t="shared" si="49"/>
        <v>0</v>
      </c>
      <c r="AE195" s="252">
        <f t="array" ref="AE195">SUM(IF(('Actual Waste'!$C$7:$C$206=$B$186)*('Actual Waste'!$D$7:$D$206=$B195),'Actual Waste'!U$7:U$206,0))</f>
        <v>0</v>
      </c>
      <c r="AF195" s="252">
        <f t="array" ref="AF195">SUM(IF(('Actual Waste'!$C$7:$C$206=$B$186)*('Actual Waste'!$D$7:$D$206=$B195),'Actual Waste'!V$7:V$206,0))</f>
        <v>0</v>
      </c>
      <c r="AG195" s="99"/>
      <c r="AH195" s="252">
        <f t="array" ref="AH195">SUM(IF(('Actual Waste'!$C$7:$C$206=$B$186)*('Actual Waste'!$D$7:$D$206=$B195)*('Actual Waste'!$G$7:$G$206=$B$42),'Actual Waste'!U$7:U$206,0))</f>
        <v>0</v>
      </c>
      <c r="AI195" s="252">
        <f t="array" ref="AI195">SUM(IF(('Actual Waste'!$C$7:$C$206=$B$186)*('Actual Waste'!$D$7:$D$206=$B195)*('Actual Waste'!$G$7:$G$206=$B$42),'Actual Waste'!V$7:V$206,0))</f>
        <v>0</v>
      </c>
      <c r="AJ195" s="252">
        <f t="array" ref="AJ195">SUM(IF(('Actual Waste'!$C$7:$C$206=$B$186)*('Actual Waste'!$D$7:$D$206=$B195)*('Actual Waste'!$G$7:$G$206=$B$43),'Actual Waste'!U$7:U$206,0))</f>
        <v>0</v>
      </c>
      <c r="AK195" s="252">
        <f t="array" ref="AK195">SUM(IF(('Actual Waste'!$C$7:$C$206=$B$186)*('Actual Waste'!$D$7:$D$206=$B195)*('Actual Waste'!$G$7:$G$206=$B$43),'Actual Waste'!V$7:V$206,0))</f>
        <v>0</v>
      </c>
      <c r="AM195" s="252">
        <f t="array" ref="AM195">SUM(IF(('Actual Waste'!$C$7:$C$206=$B$186)*('Actual Waste'!$D$7:$D$206=$B195)*('Actual Waste'!$G$7:$G$206=$B$45),'Actual Waste'!U$7:U$206,0))+SUM(IF(('Actual Waste'!$C$7:$C$206=$B$186)*('Actual Waste'!$D$7:$D$206=$B195)*('Actual Waste'!$G$7:$G$206=$B$44),'Actual Waste'!W$7:W$206,0))</f>
        <v>0</v>
      </c>
      <c r="AN195" s="252">
        <f t="array" ref="AN195">SUM(IF(('Actual Waste'!$C$7:$C$206=$B$186)*('Actual Waste'!$D$7:$D$206=$B195)*('Actual Waste'!$G$7:$G$206=$B$45),'Actual Waste'!V$7:V$206,0))+SUM(IF(('Actual Waste'!$C$7:$C$206=$B$186)*('Actual Waste'!$D$7:$D$206=$B195)*('Actual Waste'!$G$7:$G$206=$B$44),'Actual Waste'!X$7:X$206,0))</f>
        <v>0</v>
      </c>
      <c r="AO195" s="252">
        <f t="array" ref="AO195">SUM(IF(('Actual Waste'!$C$7:$C$206=$B$186)*('Actual Waste'!$D$7:$D$206=$B195)*('Actual Waste'!$G$7:$G$206=$B$44),'Actual Waste'!U$7:U$206,0))-SUM(IF(('Actual Waste'!$C$7:$C$206=$B$186)*('Actual Waste'!$D$7:$D$206=$B195)*('Actual Waste'!$G$7:$G$206=$B$44),'Actual Waste'!W$7:W$206,0))</f>
        <v>0</v>
      </c>
      <c r="AP195" s="252">
        <f t="array" ref="AP195">SUM(IF(('Actual Waste'!$C$7:$C$206=$B$186)*('Actual Waste'!$D$7:$D$206=$B195)*('Actual Waste'!$G$7:$G$206=$B$44),'Actual Waste'!V$7:V$206,0))-SUM(IF(('Actual Waste'!$C$7:$C$206=$B$186)*('Actual Waste'!$D$7:$D$206=$B195)*('Actual Waste'!$G$7:$G$206=$B$44),'Actual Waste'!X$7:X$206,0))</f>
        <v>0</v>
      </c>
      <c r="AR195" s="100"/>
      <c r="AS195" s="99"/>
      <c r="AT195" s="100"/>
      <c r="AU195" s="99"/>
      <c r="AV195" s="100"/>
      <c r="AW195" s="99"/>
    </row>
    <row r="196" spans="2:49" x14ac:dyDescent="0.35">
      <c r="B196" s="31" t="str">
        <f t="shared" si="43"/>
        <v>Cables (17 04 11)</v>
      </c>
      <c r="C196" s="35"/>
      <c r="D196" s="35"/>
      <c r="E196" s="32">
        <f t="array" ref="E196">SUM(IF(('Estimated Waste'!$B$6:$B$205=$B$186)*('Estimated Waste'!$C$6:$C$205=$B196),'Estimated Waste'!M$6:M$205,0))</f>
        <v>0</v>
      </c>
      <c r="F196" s="219">
        <f t="array" ref="F196">SUM(IF(('Estimated Waste'!$B$6:$B$205=$B$186)*('Estimated Waste'!$C$6:$C$205=$B196),'Estimated Waste'!N$6:N$205,0))</f>
        <v>0</v>
      </c>
      <c r="G196" s="35"/>
      <c r="H196" s="256">
        <f t="shared" si="50"/>
        <v>0</v>
      </c>
      <c r="I196" s="249">
        <f t="shared" si="51"/>
        <v>0</v>
      </c>
      <c r="J196" s="99"/>
      <c r="K196" s="18">
        <f t="array" ref="K196">SUM(IF(('Estimated Waste'!$B$6:$B$205=$B$186)*('Estimated Waste'!$C$6:$C$205=$B196)*('Estimated Waste'!$D$6:$D$205=$B$42),'Estimated Waste'!M$6:M$205,0))</f>
        <v>0</v>
      </c>
      <c r="L196" s="18">
        <f t="array" ref="L196">SUM(IF(('Estimated Waste'!$B$6:$B$205=$B$186)*('Estimated Waste'!$C$6:$C$205=$B196)*('Estimated Waste'!$D$6:$D$205=$B$42),'Estimated Waste'!N$6:N$205,0))</f>
        <v>0</v>
      </c>
      <c r="M196" s="18">
        <f t="array" ref="M196">SUM(IF(('Estimated Waste'!$B$6:$B$205=$B$186)*('Estimated Waste'!$C$6:$C$205=$B196)*('Estimated Waste'!$D$6:$D$205=$B$43),'Estimated Waste'!M$6:M$205,0))</f>
        <v>0</v>
      </c>
      <c r="N196" s="18">
        <f t="array" ref="N196">SUM(IF(('Estimated Waste'!$B$6:$B$205=$B$186)*('Estimated Waste'!$C$6:$C$205=$B196)*('Estimated Waste'!$D$6:$D$205=$B$43),'Estimated Waste'!N$6:N$205,0))</f>
        <v>0</v>
      </c>
      <c r="O196" s="250"/>
      <c r="P196" s="251">
        <f t="array" ref="P196">SUM(IF(('Estimated Waste'!$B$6:$B$205=$B$186)*('Estimated Waste'!$C$6:$C$205=$B196)*('Estimated Waste'!$D$6:$D$205=$B$45),'Estimated Waste'!M$6:M$205,0))+SUM(IF(('Estimated Waste'!$B$6:$B$205=$B$186)*('Estimated Waste'!$C$6:$C$205=$B196)*('Estimated Waste'!$D$6:$D$205=$B$44),'Estimated Waste'!S$6:S$205,0))</f>
        <v>0</v>
      </c>
      <c r="Q196" s="251">
        <f t="array" ref="Q196">SUM(IF(('Estimated Waste'!$B$6:$B$205=$B$186)*('Estimated Waste'!$C$6:$C$205=$B196)*('Estimated Waste'!$D$6:$D$205=$B$45),'Estimated Waste'!N$6:N$205,0))+SUM(IF(('Estimated Waste'!$B$6:$B$205=$B$186)*('Estimated Waste'!$C$6:$C$205=$B196)*('Estimated Waste'!$D$6:$D$205=$B$44),'Estimated Waste'!T$6:T$205,0))</f>
        <v>0</v>
      </c>
      <c r="R196" s="190">
        <f t="array" ref="R196">SUM(IF(('Estimated Waste'!$B$6:$B$205=$B$186)*('Estimated Waste'!$C$6:$C$205=$B196)*('Estimated Waste'!$D$6:$D$205=$B$44),'Estimated Waste'!M$6:M$205,0))-SUM(IF(('Estimated Waste'!$B$6:$B$205=$B$186)*('Estimated Waste'!$C$6:$C$205=$B196)*('Estimated Waste'!$D$6:$D$205=$B$44),'Estimated Waste'!S$6:S$205,0))</f>
        <v>0</v>
      </c>
      <c r="S196" s="190">
        <f t="array" ref="S196">SUM(IF(('Estimated Waste'!$B$6:$B$205=$B$186)*('Estimated Waste'!$C$6:$C$205=$B196)*('Estimated Waste'!$D$6:$D$205=$B$44),'Estimated Waste'!N$6:N$205,0))-SUM(IF(('Estimated Waste'!$B$6:$B$205=$B$186)*('Estimated Waste'!$C$6:$C$205=$B196)*('Estimated Waste'!$D$6:$D$205=$B$44),'Estimated Waste'!T$6:T$205,0))</f>
        <v>0</v>
      </c>
      <c r="X196" s="100">
        <f t="shared" si="44"/>
        <v>0</v>
      </c>
      <c r="Y196" s="99">
        <f t="shared" si="45"/>
        <v>0</v>
      </c>
      <c r="Z196" s="100">
        <f t="shared" si="46"/>
        <v>0</v>
      </c>
      <c r="AA196" s="99">
        <f t="shared" si="47"/>
        <v>0</v>
      </c>
      <c r="AB196" s="100">
        <f t="shared" si="48"/>
        <v>0</v>
      </c>
      <c r="AC196" s="99">
        <f t="shared" si="49"/>
        <v>0</v>
      </c>
      <c r="AE196" s="252">
        <f t="array" ref="AE196">SUM(IF(('Actual Waste'!$C$7:$C$206=$B$186)*('Actual Waste'!$D$7:$D$206=$B196),'Actual Waste'!U$7:U$206,0))</f>
        <v>0</v>
      </c>
      <c r="AF196" s="252">
        <f t="array" ref="AF196">SUM(IF(('Actual Waste'!$C$7:$C$206=$B$186)*('Actual Waste'!$D$7:$D$206=$B196),'Actual Waste'!V$7:V$206,0))</f>
        <v>0</v>
      </c>
      <c r="AG196" s="99"/>
      <c r="AH196" s="252">
        <f t="array" ref="AH196">SUM(IF(('Actual Waste'!$C$7:$C$206=$B$186)*('Actual Waste'!$D$7:$D$206=$B196)*('Actual Waste'!$G$7:$G$206=$B$42),'Actual Waste'!U$7:U$206,0))</f>
        <v>0</v>
      </c>
      <c r="AI196" s="252">
        <f t="array" ref="AI196">SUM(IF(('Actual Waste'!$C$7:$C$206=$B$186)*('Actual Waste'!$D$7:$D$206=$B196)*('Actual Waste'!$G$7:$G$206=$B$42),'Actual Waste'!V$7:V$206,0))</f>
        <v>0</v>
      </c>
      <c r="AJ196" s="252">
        <f t="array" ref="AJ196">SUM(IF(('Actual Waste'!$C$7:$C$206=$B$186)*('Actual Waste'!$D$7:$D$206=$B196)*('Actual Waste'!$G$7:$G$206=$B$43),'Actual Waste'!U$7:U$206,0))</f>
        <v>0</v>
      </c>
      <c r="AK196" s="252">
        <f t="array" ref="AK196">SUM(IF(('Actual Waste'!$C$7:$C$206=$B$186)*('Actual Waste'!$D$7:$D$206=$B196)*('Actual Waste'!$G$7:$G$206=$B$43),'Actual Waste'!V$7:V$206,0))</f>
        <v>0</v>
      </c>
      <c r="AM196" s="252">
        <f t="array" ref="AM196">SUM(IF(('Actual Waste'!$C$7:$C$206=$B$186)*('Actual Waste'!$D$7:$D$206=$B196)*('Actual Waste'!$G$7:$G$206=$B$45),'Actual Waste'!U$7:U$206,0))+SUM(IF(('Actual Waste'!$C$7:$C$206=$B$186)*('Actual Waste'!$D$7:$D$206=$B196)*('Actual Waste'!$G$7:$G$206=$B$44),'Actual Waste'!W$7:W$206,0))</f>
        <v>0</v>
      </c>
      <c r="AN196" s="252">
        <f t="array" ref="AN196">SUM(IF(('Actual Waste'!$C$7:$C$206=$B$186)*('Actual Waste'!$D$7:$D$206=$B196)*('Actual Waste'!$G$7:$G$206=$B$45),'Actual Waste'!V$7:V$206,0))+SUM(IF(('Actual Waste'!$C$7:$C$206=$B$186)*('Actual Waste'!$D$7:$D$206=$B196)*('Actual Waste'!$G$7:$G$206=$B$44),'Actual Waste'!X$7:X$206,0))</f>
        <v>0</v>
      </c>
      <c r="AO196" s="252">
        <f t="array" ref="AO196">SUM(IF(('Actual Waste'!$C$7:$C$206=$B$186)*('Actual Waste'!$D$7:$D$206=$B196)*('Actual Waste'!$G$7:$G$206=$B$44),'Actual Waste'!U$7:U$206,0))-SUM(IF(('Actual Waste'!$C$7:$C$206=$B$186)*('Actual Waste'!$D$7:$D$206=$B196)*('Actual Waste'!$G$7:$G$206=$B$44),'Actual Waste'!W$7:W$206,0))</f>
        <v>0</v>
      </c>
      <c r="AP196" s="252">
        <f t="array" ref="AP196">SUM(IF(('Actual Waste'!$C$7:$C$206=$B$186)*('Actual Waste'!$D$7:$D$206=$B196)*('Actual Waste'!$G$7:$G$206=$B$44),'Actual Waste'!V$7:V$206,0))-SUM(IF(('Actual Waste'!$C$7:$C$206=$B$186)*('Actual Waste'!$D$7:$D$206=$B196)*('Actual Waste'!$G$7:$G$206=$B$44),'Actual Waste'!X$7:X$206,0))</f>
        <v>0</v>
      </c>
      <c r="AR196" s="100"/>
      <c r="AS196" s="99"/>
      <c r="AT196" s="100"/>
      <c r="AU196" s="99"/>
      <c r="AV196" s="100"/>
      <c r="AW196" s="99"/>
    </row>
    <row r="197" spans="2:49" x14ac:dyDescent="0.35">
      <c r="B197" s="31" t="str">
        <f t="shared" si="43"/>
        <v>Cans (20 01 40)</v>
      </c>
      <c r="C197" s="35"/>
      <c r="D197" s="35"/>
      <c r="E197" s="32">
        <f t="array" ref="E197">SUM(IF(('Estimated Waste'!$B$6:$B$205=$B$186)*('Estimated Waste'!$C$6:$C$205=$B197),'Estimated Waste'!M$6:M$205,0))</f>
        <v>0</v>
      </c>
      <c r="F197" s="219">
        <f t="array" ref="F197">SUM(IF(('Estimated Waste'!$B$6:$B$205=$B$186)*('Estimated Waste'!$C$6:$C$205=$B197),'Estimated Waste'!N$6:N$205,0))</f>
        <v>0</v>
      </c>
      <c r="G197" s="35"/>
      <c r="H197" s="256">
        <f t="shared" si="50"/>
        <v>0</v>
      </c>
      <c r="I197" s="249">
        <f t="shared" si="51"/>
        <v>0</v>
      </c>
      <c r="J197" s="99"/>
      <c r="K197" s="18">
        <f t="array" ref="K197">SUM(IF(('Estimated Waste'!$B$6:$B$205=$B$186)*('Estimated Waste'!$C$6:$C$205=$B197)*('Estimated Waste'!$D$6:$D$205=$B$42),'Estimated Waste'!M$6:M$205,0))</f>
        <v>0</v>
      </c>
      <c r="L197" s="18">
        <f t="array" ref="L197">SUM(IF(('Estimated Waste'!$B$6:$B$205=$B$186)*('Estimated Waste'!$C$6:$C$205=$B197)*('Estimated Waste'!$D$6:$D$205=$B$42),'Estimated Waste'!N$6:N$205,0))</f>
        <v>0</v>
      </c>
      <c r="M197" s="18">
        <f t="array" ref="M197">SUM(IF(('Estimated Waste'!$B$6:$B$205=$B$186)*('Estimated Waste'!$C$6:$C$205=$B197)*('Estimated Waste'!$D$6:$D$205=$B$43),'Estimated Waste'!M$6:M$205,0))</f>
        <v>0</v>
      </c>
      <c r="N197" s="18">
        <f t="array" ref="N197">SUM(IF(('Estimated Waste'!$B$6:$B$205=$B$186)*('Estimated Waste'!$C$6:$C$205=$B197)*('Estimated Waste'!$D$6:$D$205=$B$43),'Estimated Waste'!N$6:N$205,0))</f>
        <v>0</v>
      </c>
      <c r="O197" s="250"/>
      <c r="P197" s="251">
        <f t="array" ref="P197">SUM(IF(('Estimated Waste'!$B$6:$B$205=$B$186)*('Estimated Waste'!$C$6:$C$205=$B197)*('Estimated Waste'!$D$6:$D$205=$B$45),'Estimated Waste'!M$6:M$205,0))+SUM(IF(('Estimated Waste'!$B$6:$B$205=$B$186)*('Estimated Waste'!$C$6:$C$205=$B197)*('Estimated Waste'!$D$6:$D$205=$B$44),'Estimated Waste'!S$6:S$205,0))</f>
        <v>0</v>
      </c>
      <c r="Q197" s="251">
        <f t="array" ref="Q197">SUM(IF(('Estimated Waste'!$B$6:$B$205=$B$186)*('Estimated Waste'!$C$6:$C$205=$B197)*('Estimated Waste'!$D$6:$D$205=$B$45),'Estimated Waste'!N$6:N$205,0))+SUM(IF(('Estimated Waste'!$B$6:$B$205=$B$186)*('Estimated Waste'!$C$6:$C$205=$B197)*('Estimated Waste'!$D$6:$D$205=$B$44),'Estimated Waste'!T$6:T$205,0))</f>
        <v>0</v>
      </c>
      <c r="R197" s="190">
        <f t="array" ref="R197">SUM(IF(('Estimated Waste'!$B$6:$B$205=$B$186)*('Estimated Waste'!$C$6:$C$205=$B197)*('Estimated Waste'!$D$6:$D$205=$B$44),'Estimated Waste'!M$6:M$205,0))-SUM(IF(('Estimated Waste'!$B$6:$B$205=$B$186)*('Estimated Waste'!$C$6:$C$205=$B197)*('Estimated Waste'!$D$6:$D$205=$B$44),'Estimated Waste'!S$6:S$205,0))</f>
        <v>0</v>
      </c>
      <c r="S197" s="190">
        <f t="array" ref="S197">SUM(IF(('Estimated Waste'!$B$6:$B$205=$B$186)*('Estimated Waste'!$C$6:$C$205=$B197)*('Estimated Waste'!$D$6:$D$205=$B$44),'Estimated Waste'!N$6:N$205,0))-SUM(IF(('Estimated Waste'!$B$6:$B$205=$B$186)*('Estimated Waste'!$C$6:$C$205=$B197)*('Estimated Waste'!$D$6:$D$205=$B$44),'Estimated Waste'!T$6:T$205,0))</f>
        <v>0</v>
      </c>
      <c r="X197" s="100">
        <f t="shared" si="44"/>
        <v>0</v>
      </c>
      <c r="Y197" s="99">
        <f t="shared" si="45"/>
        <v>0</v>
      </c>
      <c r="Z197" s="100">
        <f t="shared" si="46"/>
        <v>0</v>
      </c>
      <c r="AA197" s="99">
        <f t="shared" si="47"/>
        <v>0</v>
      </c>
      <c r="AB197" s="100">
        <f t="shared" si="48"/>
        <v>0</v>
      </c>
      <c r="AC197" s="99">
        <f t="shared" si="49"/>
        <v>0</v>
      </c>
      <c r="AE197" s="252">
        <f t="array" ref="AE197">SUM(IF(('Actual Waste'!$C$7:$C$206=$B$186)*('Actual Waste'!$D$7:$D$206=$B197),'Actual Waste'!U$7:U$206,0))</f>
        <v>0</v>
      </c>
      <c r="AF197" s="252">
        <f t="array" ref="AF197">SUM(IF(('Actual Waste'!$C$7:$C$206=$B$186)*('Actual Waste'!$D$7:$D$206=$B197),'Actual Waste'!V$7:V$206,0))</f>
        <v>0</v>
      </c>
      <c r="AG197" s="99"/>
      <c r="AH197" s="252">
        <f t="array" ref="AH197">SUM(IF(('Actual Waste'!$C$7:$C$206=$B$186)*('Actual Waste'!$D$7:$D$206=$B197)*('Actual Waste'!$G$7:$G$206=$B$42),'Actual Waste'!U$7:U$206,0))</f>
        <v>0</v>
      </c>
      <c r="AI197" s="252">
        <f t="array" ref="AI197">SUM(IF(('Actual Waste'!$C$7:$C$206=$B$186)*('Actual Waste'!$D$7:$D$206=$B197)*('Actual Waste'!$G$7:$G$206=$B$42),'Actual Waste'!V$7:V$206,0))</f>
        <v>0</v>
      </c>
      <c r="AJ197" s="252">
        <f t="array" ref="AJ197">SUM(IF(('Actual Waste'!$C$7:$C$206=$B$186)*('Actual Waste'!$D$7:$D$206=$B197)*('Actual Waste'!$G$7:$G$206=$B$43),'Actual Waste'!U$7:U$206,0))</f>
        <v>0</v>
      </c>
      <c r="AK197" s="252">
        <f t="array" ref="AK197">SUM(IF(('Actual Waste'!$C$7:$C$206=$B$186)*('Actual Waste'!$D$7:$D$206=$B197)*('Actual Waste'!$G$7:$G$206=$B$43),'Actual Waste'!V$7:V$206,0))</f>
        <v>0</v>
      </c>
      <c r="AM197" s="252">
        <f t="array" ref="AM197">SUM(IF(('Actual Waste'!$C$7:$C$206=$B$186)*('Actual Waste'!$D$7:$D$206=$B197)*('Actual Waste'!$G$7:$G$206=$B$45),'Actual Waste'!U$7:U$206,0))+SUM(IF(('Actual Waste'!$C$7:$C$206=$B$186)*('Actual Waste'!$D$7:$D$206=$B197)*('Actual Waste'!$G$7:$G$206=$B$44),'Actual Waste'!W$7:W$206,0))</f>
        <v>0</v>
      </c>
      <c r="AN197" s="252">
        <f t="array" ref="AN197">SUM(IF(('Actual Waste'!$C$7:$C$206=$B$186)*('Actual Waste'!$D$7:$D$206=$B197)*('Actual Waste'!$G$7:$G$206=$B$45),'Actual Waste'!V$7:V$206,0))+SUM(IF(('Actual Waste'!$C$7:$C$206=$B$186)*('Actual Waste'!$D$7:$D$206=$B197)*('Actual Waste'!$G$7:$G$206=$B$44),'Actual Waste'!X$7:X$206,0))</f>
        <v>0</v>
      </c>
      <c r="AO197" s="252">
        <f t="array" ref="AO197">SUM(IF(('Actual Waste'!$C$7:$C$206=$B$186)*('Actual Waste'!$D$7:$D$206=$B197)*('Actual Waste'!$G$7:$G$206=$B$44),'Actual Waste'!U$7:U$206,0))-SUM(IF(('Actual Waste'!$C$7:$C$206=$B$186)*('Actual Waste'!$D$7:$D$206=$B197)*('Actual Waste'!$G$7:$G$206=$B$44),'Actual Waste'!W$7:W$206,0))</f>
        <v>0</v>
      </c>
      <c r="AP197" s="252">
        <f t="array" ref="AP197">SUM(IF(('Actual Waste'!$C$7:$C$206=$B$186)*('Actual Waste'!$D$7:$D$206=$B197)*('Actual Waste'!$G$7:$G$206=$B$44),'Actual Waste'!V$7:V$206,0))-SUM(IF(('Actual Waste'!$C$7:$C$206=$B$186)*('Actual Waste'!$D$7:$D$206=$B197)*('Actual Waste'!$G$7:$G$206=$B$44),'Actual Waste'!X$7:X$206,0))</f>
        <v>0</v>
      </c>
      <c r="AR197" s="100"/>
      <c r="AS197" s="99"/>
      <c r="AT197" s="100"/>
      <c r="AU197" s="99"/>
      <c r="AV197" s="100"/>
      <c r="AW197" s="99"/>
    </row>
    <row r="198" spans="2:49" x14ac:dyDescent="0.35">
      <c r="B198" s="31" t="str">
        <f t="shared" si="43"/>
        <v>Carpets (20 01 11)</v>
      </c>
      <c r="C198" s="35"/>
      <c r="D198" s="35"/>
      <c r="E198" s="32">
        <f t="array" ref="E198">SUM(IF(('Estimated Waste'!$B$6:$B$205=$B$186)*('Estimated Waste'!$C$6:$C$205=$B198),'Estimated Waste'!M$6:M$205,0))</f>
        <v>0</v>
      </c>
      <c r="F198" s="219">
        <f t="array" ref="F198">SUM(IF(('Estimated Waste'!$B$6:$B$205=$B$186)*('Estimated Waste'!$C$6:$C$205=$B198),'Estimated Waste'!N$6:N$205,0))</f>
        <v>0</v>
      </c>
      <c r="G198" s="35"/>
      <c r="H198" s="256">
        <f t="shared" si="50"/>
        <v>0</v>
      </c>
      <c r="I198" s="249">
        <f t="shared" si="51"/>
        <v>0</v>
      </c>
      <c r="J198" s="99"/>
      <c r="K198" s="18">
        <f t="array" ref="K198">SUM(IF(('Estimated Waste'!$B$6:$B$205=$B$186)*('Estimated Waste'!$C$6:$C$205=$B198)*('Estimated Waste'!$D$6:$D$205=$B$42),'Estimated Waste'!M$6:M$205,0))</f>
        <v>0</v>
      </c>
      <c r="L198" s="18">
        <f t="array" ref="L198">SUM(IF(('Estimated Waste'!$B$6:$B$205=$B$186)*('Estimated Waste'!$C$6:$C$205=$B198)*('Estimated Waste'!$D$6:$D$205=$B$42),'Estimated Waste'!N$6:N$205,0))</f>
        <v>0</v>
      </c>
      <c r="M198" s="18">
        <f t="array" ref="M198">SUM(IF(('Estimated Waste'!$B$6:$B$205=$B$186)*('Estimated Waste'!$C$6:$C$205=$B198)*('Estimated Waste'!$D$6:$D$205=$B$43),'Estimated Waste'!M$6:M$205,0))</f>
        <v>0</v>
      </c>
      <c r="N198" s="18">
        <f t="array" ref="N198">SUM(IF(('Estimated Waste'!$B$6:$B$205=$B$186)*('Estimated Waste'!$C$6:$C$205=$B198)*('Estimated Waste'!$D$6:$D$205=$B$43),'Estimated Waste'!N$6:N$205,0))</f>
        <v>0</v>
      </c>
      <c r="O198" s="250"/>
      <c r="P198" s="251">
        <f t="array" ref="P198">SUM(IF(('Estimated Waste'!$B$6:$B$205=$B$186)*('Estimated Waste'!$C$6:$C$205=$B198)*('Estimated Waste'!$D$6:$D$205=$B$45),'Estimated Waste'!M$6:M$205,0))+SUM(IF(('Estimated Waste'!$B$6:$B$205=$B$186)*('Estimated Waste'!$C$6:$C$205=$B198)*('Estimated Waste'!$D$6:$D$205=$B$44),'Estimated Waste'!S$6:S$205,0))</f>
        <v>0</v>
      </c>
      <c r="Q198" s="251">
        <f t="array" ref="Q198">SUM(IF(('Estimated Waste'!$B$6:$B$205=$B$186)*('Estimated Waste'!$C$6:$C$205=$B198)*('Estimated Waste'!$D$6:$D$205=$B$45),'Estimated Waste'!N$6:N$205,0))+SUM(IF(('Estimated Waste'!$B$6:$B$205=$B$186)*('Estimated Waste'!$C$6:$C$205=$B198)*('Estimated Waste'!$D$6:$D$205=$B$44),'Estimated Waste'!T$6:T$205,0))</f>
        <v>0</v>
      </c>
      <c r="R198" s="190">
        <f t="array" ref="R198">SUM(IF(('Estimated Waste'!$B$6:$B$205=$B$186)*('Estimated Waste'!$C$6:$C$205=$B198)*('Estimated Waste'!$D$6:$D$205=$B$44),'Estimated Waste'!M$6:M$205,0))-SUM(IF(('Estimated Waste'!$B$6:$B$205=$B$186)*('Estimated Waste'!$C$6:$C$205=$B198)*('Estimated Waste'!$D$6:$D$205=$B$44),'Estimated Waste'!S$6:S$205,0))</f>
        <v>0</v>
      </c>
      <c r="S198" s="190">
        <f t="array" ref="S198">SUM(IF(('Estimated Waste'!$B$6:$B$205=$B$186)*('Estimated Waste'!$C$6:$C$205=$B198)*('Estimated Waste'!$D$6:$D$205=$B$44),'Estimated Waste'!N$6:N$205,0))-SUM(IF(('Estimated Waste'!$B$6:$B$205=$B$186)*('Estimated Waste'!$C$6:$C$205=$B198)*('Estimated Waste'!$D$6:$D$205=$B$44),'Estimated Waste'!T$6:T$205,0))</f>
        <v>0</v>
      </c>
      <c r="X198" s="100">
        <f t="shared" si="44"/>
        <v>0</v>
      </c>
      <c r="Y198" s="99">
        <f t="shared" si="45"/>
        <v>0</v>
      </c>
      <c r="Z198" s="100">
        <f t="shared" si="46"/>
        <v>0</v>
      </c>
      <c r="AA198" s="99">
        <f t="shared" si="47"/>
        <v>0</v>
      </c>
      <c r="AB198" s="100">
        <f t="shared" si="48"/>
        <v>0</v>
      </c>
      <c r="AC198" s="99">
        <f t="shared" si="49"/>
        <v>0</v>
      </c>
      <c r="AE198" s="252">
        <f t="array" ref="AE198">SUM(IF(('Actual Waste'!$C$7:$C$206=$B$186)*('Actual Waste'!$D$7:$D$206=$B198),'Actual Waste'!U$7:U$206,0))</f>
        <v>0</v>
      </c>
      <c r="AF198" s="252">
        <f t="array" ref="AF198">SUM(IF(('Actual Waste'!$C$7:$C$206=$B$186)*('Actual Waste'!$D$7:$D$206=$B198),'Actual Waste'!V$7:V$206,0))</f>
        <v>0</v>
      </c>
      <c r="AG198" s="99"/>
      <c r="AH198" s="252">
        <f t="array" ref="AH198">SUM(IF(('Actual Waste'!$C$7:$C$206=$B$186)*('Actual Waste'!$D$7:$D$206=$B198)*('Actual Waste'!$G$7:$G$206=$B$42),'Actual Waste'!U$7:U$206,0))</f>
        <v>0</v>
      </c>
      <c r="AI198" s="252">
        <f t="array" ref="AI198">SUM(IF(('Actual Waste'!$C$7:$C$206=$B$186)*('Actual Waste'!$D$7:$D$206=$B198)*('Actual Waste'!$G$7:$G$206=$B$42),'Actual Waste'!V$7:V$206,0))</f>
        <v>0</v>
      </c>
      <c r="AJ198" s="252">
        <f t="array" ref="AJ198">SUM(IF(('Actual Waste'!$C$7:$C$206=$B$186)*('Actual Waste'!$D$7:$D$206=$B198)*('Actual Waste'!$G$7:$G$206=$B$43),'Actual Waste'!U$7:U$206,0))</f>
        <v>0</v>
      </c>
      <c r="AK198" s="252">
        <f t="array" ref="AK198">SUM(IF(('Actual Waste'!$C$7:$C$206=$B$186)*('Actual Waste'!$D$7:$D$206=$B198)*('Actual Waste'!$G$7:$G$206=$B$43),'Actual Waste'!V$7:V$206,0))</f>
        <v>0</v>
      </c>
      <c r="AM198" s="252">
        <f t="array" ref="AM198">SUM(IF(('Actual Waste'!$C$7:$C$206=$B$186)*('Actual Waste'!$D$7:$D$206=$B198)*('Actual Waste'!$G$7:$G$206=$B$45),'Actual Waste'!U$7:U$206,0))+SUM(IF(('Actual Waste'!$C$7:$C$206=$B$186)*('Actual Waste'!$D$7:$D$206=$B198)*('Actual Waste'!$G$7:$G$206=$B$44),'Actual Waste'!W$7:W$206,0))</f>
        <v>0</v>
      </c>
      <c r="AN198" s="252">
        <f t="array" ref="AN198">SUM(IF(('Actual Waste'!$C$7:$C$206=$B$186)*('Actual Waste'!$D$7:$D$206=$B198)*('Actual Waste'!$G$7:$G$206=$B$45),'Actual Waste'!V$7:V$206,0))+SUM(IF(('Actual Waste'!$C$7:$C$206=$B$186)*('Actual Waste'!$D$7:$D$206=$B198)*('Actual Waste'!$G$7:$G$206=$B$44),'Actual Waste'!X$7:X$206,0))</f>
        <v>0</v>
      </c>
      <c r="AO198" s="252">
        <f t="array" ref="AO198">SUM(IF(('Actual Waste'!$C$7:$C$206=$B$186)*('Actual Waste'!$D$7:$D$206=$B198)*('Actual Waste'!$G$7:$G$206=$B$44),'Actual Waste'!U$7:U$206,0))-SUM(IF(('Actual Waste'!$C$7:$C$206=$B$186)*('Actual Waste'!$D$7:$D$206=$B198)*('Actual Waste'!$G$7:$G$206=$B$44),'Actual Waste'!W$7:W$206,0))</f>
        <v>0</v>
      </c>
      <c r="AP198" s="252">
        <f t="array" ref="AP198">SUM(IF(('Actual Waste'!$C$7:$C$206=$B$186)*('Actual Waste'!$D$7:$D$206=$B198)*('Actual Waste'!$G$7:$G$206=$B$44),'Actual Waste'!V$7:V$206,0))-SUM(IF(('Actual Waste'!$C$7:$C$206=$B$186)*('Actual Waste'!$D$7:$D$206=$B198)*('Actual Waste'!$G$7:$G$206=$B$44),'Actual Waste'!X$7:X$206,0))</f>
        <v>0</v>
      </c>
      <c r="AR198" s="100"/>
      <c r="AS198" s="99"/>
      <c r="AT198" s="100"/>
      <c r="AU198" s="99"/>
      <c r="AV198" s="100"/>
      <c r="AW198" s="99"/>
    </row>
    <row r="199" spans="2:49" x14ac:dyDescent="0.35">
      <c r="B199" s="31" t="str">
        <f t="shared" si="43"/>
        <v>Concrete, bricks, tiles (17 01 07)</v>
      </c>
      <c r="C199" s="35"/>
      <c r="D199" s="35"/>
      <c r="E199" s="32">
        <f t="array" ref="E199">SUM(IF(('Estimated Waste'!$B$6:$B$205=$B$186)*('Estimated Waste'!$C$6:$C$205=$B199),'Estimated Waste'!M$6:M$205,0))</f>
        <v>0</v>
      </c>
      <c r="F199" s="219">
        <f t="array" ref="F199">SUM(IF(('Estimated Waste'!$B$6:$B$205=$B$186)*('Estimated Waste'!$C$6:$C$205=$B199),'Estimated Waste'!N$6:N$205,0))</f>
        <v>0</v>
      </c>
      <c r="G199" s="35"/>
      <c r="H199" s="256">
        <f t="shared" si="50"/>
        <v>0</v>
      </c>
      <c r="I199" s="249">
        <f t="shared" si="51"/>
        <v>0</v>
      </c>
      <c r="J199" s="99"/>
      <c r="K199" s="18">
        <f t="array" ref="K199">SUM(IF(('Estimated Waste'!$B$6:$B$205=$B$186)*('Estimated Waste'!$C$6:$C$205=$B199)*('Estimated Waste'!$D$6:$D$205=$B$42),'Estimated Waste'!M$6:M$205,0))</f>
        <v>0</v>
      </c>
      <c r="L199" s="18">
        <f t="array" ref="L199">SUM(IF(('Estimated Waste'!$B$6:$B$205=$B$186)*('Estimated Waste'!$C$6:$C$205=$B199)*('Estimated Waste'!$D$6:$D$205=$B$42),'Estimated Waste'!N$6:N$205,0))</f>
        <v>0</v>
      </c>
      <c r="M199" s="18">
        <f t="array" ref="M199">SUM(IF(('Estimated Waste'!$B$6:$B$205=$B$186)*('Estimated Waste'!$C$6:$C$205=$B199)*('Estimated Waste'!$D$6:$D$205=$B$43),'Estimated Waste'!M$6:M$205,0))</f>
        <v>0</v>
      </c>
      <c r="N199" s="18">
        <f t="array" ref="N199">SUM(IF(('Estimated Waste'!$B$6:$B$205=$B$186)*('Estimated Waste'!$C$6:$C$205=$B199)*('Estimated Waste'!$D$6:$D$205=$B$43),'Estimated Waste'!N$6:N$205,0))</f>
        <v>0</v>
      </c>
      <c r="O199" s="250"/>
      <c r="P199" s="251">
        <f t="array" ref="P199">SUM(IF(('Estimated Waste'!$B$6:$B$205=$B$186)*('Estimated Waste'!$C$6:$C$205=$B199)*('Estimated Waste'!$D$6:$D$205=$B$45),'Estimated Waste'!M$6:M$205,0))+SUM(IF(('Estimated Waste'!$B$6:$B$205=$B$186)*('Estimated Waste'!$C$6:$C$205=$B199)*('Estimated Waste'!$D$6:$D$205=$B$44),'Estimated Waste'!S$6:S$205,0))</f>
        <v>0</v>
      </c>
      <c r="Q199" s="251">
        <f t="array" ref="Q199">SUM(IF(('Estimated Waste'!$B$6:$B$205=$B$186)*('Estimated Waste'!$C$6:$C$205=$B199)*('Estimated Waste'!$D$6:$D$205=$B$45),'Estimated Waste'!N$6:N$205,0))+SUM(IF(('Estimated Waste'!$B$6:$B$205=$B$186)*('Estimated Waste'!$C$6:$C$205=$B199)*('Estimated Waste'!$D$6:$D$205=$B$44),'Estimated Waste'!T$6:T$205,0))</f>
        <v>0</v>
      </c>
      <c r="R199" s="190">
        <f t="array" ref="R199">SUM(IF(('Estimated Waste'!$B$6:$B$205=$B$186)*('Estimated Waste'!$C$6:$C$205=$B199)*('Estimated Waste'!$D$6:$D$205=$B$44),'Estimated Waste'!M$6:M$205,0))-SUM(IF(('Estimated Waste'!$B$6:$B$205=$B$186)*('Estimated Waste'!$C$6:$C$205=$B199)*('Estimated Waste'!$D$6:$D$205=$B$44),'Estimated Waste'!S$6:S$205,0))</f>
        <v>0</v>
      </c>
      <c r="S199" s="190">
        <f t="array" ref="S199">SUM(IF(('Estimated Waste'!$B$6:$B$205=$B$186)*('Estimated Waste'!$C$6:$C$205=$B199)*('Estimated Waste'!$D$6:$D$205=$B$44),'Estimated Waste'!N$6:N$205,0))-SUM(IF(('Estimated Waste'!$B$6:$B$205=$B$186)*('Estimated Waste'!$C$6:$C$205=$B199)*('Estimated Waste'!$D$6:$D$205=$B$44),'Estimated Waste'!T$6:T$205,0))</f>
        <v>0</v>
      </c>
      <c r="X199" s="100">
        <f t="shared" si="44"/>
        <v>0</v>
      </c>
      <c r="Y199" s="99">
        <f t="shared" si="45"/>
        <v>0</v>
      </c>
      <c r="Z199" s="100">
        <f t="shared" si="46"/>
        <v>0</v>
      </c>
      <c r="AA199" s="99">
        <f t="shared" si="47"/>
        <v>0</v>
      </c>
      <c r="AB199" s="100">
        <f t="shared" si="48"/>
        <v>0</v>
      </c>
      <c r="AC199" s="99">
        <f t="shared" si="49"/>
        <v>0</v>
      </c>
      <c r="AE199" s="252">
        <f t="array" ref="AE199">SUM(IF(('Actual Waste'!$C$7:$C$206=$B$186)*('Actual Waste'!$D$7:$D$206=$B199),'Actual Waste'!U$7:U$206,0))</f>
        <v>0</v>
      </c>
      <c r="AF199" s="252">
        <f t="array" ref="AF199">SUM(IF(('Actual Waste'!$C$7:$C$206=$B$186)*('Actual Waste'!$D$7:$D$206=$B199),'Actual Waste'!V$7:V$206,0))</f>
        <v>0</v>
      </c>
      <c r="AG199" s="99"/>
      <c r="AH199" s="252">
        <f t="array" ref="AH199">SUM(IF(('Actual Waste'!$C$7:$C$206=$B$186)*('Actual Waste'!$D$7:$D$206=$B199)*('Actual Waste'!$G$7:$G$206=$B$42),'Actual Waste'!U$7:U$206,0))</f>
        <v>0</v>
      </c>
      <c r="AI199" s="252">
        <f t="array" ref="AI199">SUM(IF(('Actual Waste'!$C$7:$C$206=$B$186)*('Actual Waste'!$D$7:$D$206=$B199)*('Actual Waste'!$G$7:$G$206=$B$42),'Actual Waste'!V$7:V$206,0))</f>
        <v>0</v>
      </c>
      <c r="AJ199" s="252">
        <f t="array" ref="AJ199">SUM(IF(('Actual Waste'!$C$7:$C$206=$B$186)*('Actual Waste'!$D$7:$D$206=$B199)*('Actual Waste'!$G$7:$G$206=$B$43),'Actual Waste'!U$7:U$206,0))</f>
        <v>0</v>
      </c>
      <c r="AK199" s="252">
        <f t="array" ref="AK199">SUM(IF(('Actual Waste'!$C$7:$C$206=$B$186)*('Actual Waste'!$D$7:$D$206=$B199)*('Actual Waste'!$G$7:$G$206=$B$43),'Actual Waste'!V$7:V$206,0))</f>
        <v>0</v>
      </c>
      <c r="AM199" s="252">
        <f t="array" ref="AM199">SUM(IF(('Actual Waste'!$C$7:$C$206=$B$186)*('Actual Waste'!$D$7:$D$206=$B199)*('Actual Waste'!$G$7:$G$206=$B$45),'Actual Waste'!U$7:U$206,0))+SUM(IF(('Actual Waste'!$C$7:$C$206=$B$186)*('Actual Waste'!$D$7:$D$206=$B199)*('Actual Waste'!$G$7:$G$206=$B$44),'Actual Waste'!W$7:W$206,0))</f>
        <v>0</v>
      </c>
      <c r="AN199" s="252">
        <f t="array" ref="AN199">SUM(IF(('Actual Waste'!$C$7:$C$206=$B$186)*('Actual Waste'!$D$7:$D$206=$B199)*('Actual Waste'!$G$7:$G$206=$B$45),'Actual Waste'!V$7:V$206,0))+SUM(IF(('Actual Waste'!$C$7:$C$206=$B$186)*('Actual Waste'!$D$7:$D$206=$B199)*('Actual Waste'!$G$7:$G$206=$B$44),'Actual Waste'!X$7:X$206,0))</f>
        <v>0</v>
      </c>
      <c r="AO199" s="252">
        <f t="array" ref="AO199">SUM(IF(('Actual Waste'!$C$7:$C$206=$B$186)*('Actual Waste'!$D$7:$D$206=$B199)*('Actual Waste'!$G$7:$G$206=$B$44),'Actual Waste'!U$7:U$206,0))-SUM(IF(('Actual Waste'!$C$7:$C$206=$B$186)*('Actual Waste'!$D$7:$D$206=$B199)*('Actual Waste'!$G$7:$G$206=$B$44),'Actual Waste'!W$7:W$206,0))</f>
        <v>0</v>
      </c>
      <c r="AP199" s="252">
        <f t="array" ref="AP199">SUM(IF(('Actual Waste'!$C$7:$C$206=$B$186)*('Actual Waste'!$D$7:$D$206=$B199)*('Actual Waste'!$G$7:$G$206=$B$44),'Actual Waste'!V$7:V$206,0))-SUM(IF(('Actual Waste'!$C$7:$C$206=$B$186)*('Actual Waste'!$D$7:$D$206=$B199)*('Actual Waste'!$G$7:$G$206=$B$44),'Actual Waste'!X$7:X$206,0))</f>
        <v>0</v>
      </c>
      <c r="AR199" s="100"/>
      <c r="AS199" s="99"/>
      <c r="AT199" s="100"/>
      <c r="AU199" s="99"/>
      <c r="AV199" s="100"/>
      <c r="AW199" s="99"/>
    </row>
    <row r="200" spans="2:49" x14ac:dyDescent="0.35">
      <c r="B200" s="31" t="str">
        <f t="shared" si="43"/>
        <v>Copper (17 04 01)</v>
      </c>
      <c r="C200" s="35"/>
      <c r="D200" s="35"/>
      <c r="E200" s="32">
        <f t="array" ref="E200">SUM(IF(('Estimated Waste'!$B$6:$B$205=$B$186)*('Estimated Waste'!$C$6:$C$205=$B200),'Estimated Waste'!M$6:M$205,0))</f>
        <v>0</v>
      </c>
      <c r="F200" s="219">
        <f t="array" ref="F200">SUM(IF(('Estimated Waste'!$B$6:$B$205=$B$186)*('Estimated Waste'!$C$6:$C$205=$B200),'Estimated Waste'!N$6:N$205,0))</f>
        <v>0</v>
      </c>
      <c r="G200" s="35"/>
      <c r="H200" s="256">
        <f t="shared" si="50"/>
        <v>0</v>
      </c>
      <c r="I200" s="249">
        <f t="shared" si="51"/>
        <v>0</v>
      </c>
      <c r="J200" s="99"/>
      <c r="K200" s="18">
        <f t="array" ref="K200">SUM(IF(('Estimated Waste'!$B$6:$B$205=$B$186)*('Estimated Waste'!$C$6:$C$205=$B200)*('Estimated Waste'!$D$6:$D$205=$B$42),'Estimated Waste'!M$6:M$205,0))</f>
        <v>0</v>
      </c>
      <c r="L200" s="18">
        <f t="array" ref="L200">SUM(IF(('Estimated Waste'!$B$6:$B$205=$B$186)*('Estimated Waste'!$C$6:$C$205=$B200)*('Estimated Waste'!$D$6:$D$205=$B$42),'Estimated Waste'!N$6:N$205,0))</f>
        <v>0</v>
      </c>
      <c r="M200" s="18">
        <f t="array" ref="M200">SUM(IF(('Estimated Waste'!$B$6:$B$205=$B$186)*('Estimated Waste'!$C$6:$C$205=$B200)*('Estimated Waste'!$D$6:$D$205=$B$43),'Estimated Waste'!M$6:M$205,0))</f>
        <v>0</v>
      </c>
      <c r="N200" s="18">
        <f t="array" ref="N200">SUM(IF(('Estimated Waste'!$B$6:$B$205=$B$186)*('Estimated Waste'!$C$6:$C$205=$B200)*('Estimated Waste'!$D$6:$D$205=$B$43),'Estimated Waste'!N$6:N$205,0))</f>
        <v>0</v>
      </c>
      <c r="O200" s="250"/>
      <c r="P200" s="251">
        <f t="array" ref="P200">SUM(IF(('Estimated Waste'!$B$6:$B$205=$B$186)*('Estimated Waste'!$C$6:$C$205=$B200)*('Estimated Waste'!$D$6:$D$205=$B$45),'Estimated Waste'!M$6:M$205,0))+SUM(IF(('Estimated Waste'!$B$6:$B$205=$B$186)*('Estimated Waste'!$C$6:$C$205=$B200)*('Estimated Waste'!$D$6:$D$205=$B$44),'Estimated Waste'!S$6:S$205,0))</f>
        <v>0</v>
      </c>
      <c r="Q200" s="251">
        <f t="array" ref="Q200">SUM(IF(('Estimated Waste'!$B$6:$B$205=$B$186)*('Estimated Waste'!$C$6:$C$205=$B200)*('Estimated Waste'!$D$6:$D$205=$B$45),'Estimated Waste'!N$6:N$205,0))+SUM(IF(('Estimated Waste'!$B$6:$B$205=$B$186)*('Estimated Waste'!$C$6:$C$205=$B200)*('Estimated Waste'!$D$6:$D$205=$B$44),'Estimated Waste'!T$6:T$205,0))</f>
        <v>0</v>
      </c>
      <c r="R200" s="190">
        <f t="array" ref="R200">SUM(IF(('Estimated Waste'!$B$6:$B$205=$B$186)*('Estimated Waste'!$C$6:$C$205=$B200)*('Estimated Waste'!$D$6:$D$205=$B$44),'Estimated Waste'!M$6:M$205,0))-SUM(IF(('Estimated Waste'!$B$6:$B$205=$B$186)*('Estimated Waste'!$C$6:$C$205=$B200)*('Estimated Waste'!$D$6:$D$205=$B$44),'Estimated Waste'!S$6:S$205,0))</f>
        <v>0</v>
      </c>
      <c r="S200" s="190">
        <f t="array" ref="S200">SUM(IF(('Estimated Waste'!$B$6:$B$205=$B$186)*('Estimated Waste'!$C$6:$C$205=$B200)*('Estimated Waste'!$D$6:$D$205=$B$44),'Estimated Waste'!N$6:N$205,0))-SUM(IF(('Estimated Waste'!$B$6:$B$205=$B$186)*('Estimated Waste'!$C$6:$C$205=$B200)*('Estimated Waste'!$D$6:$D$205=$B$44),'Estimated Waste'!T$6:T$205,0))</f>
        <v>0</v>
      </c>
      <c r="X200" s="100">
        <f t="shared" si="44"/>
        <v>0</v>
      </c>
      <c r="Y200" s="99">
        <f t="shared" si="45"/>
        <v>0</v>
      </c>
      <c r="Z200" s="100">
        <f t="shared" si="46"/>
        <v>0</v>
      </c>
      <c r="AA200" s="99">
        <f t="shared" si="47"/>
        <v>0</v>
      </c>
      <c r="AB200" s="100">
        <f t="shared" si="48"/>
        <v>0</v>
      </c>
      <c r="AC200" s="99">
        <f t="shared" si="49"/>
        <v>0</v>
      </c>
      <c r="AE200" s="252">
        <f t="array" ref="AE200">SUM(IF(('Actual Waste'!$C$7:$C$206=$B$186)*('Actual Waste'!$D$7:$D$206=$B200),'Actual Waste'!U$7:U$206,0))</f>
        <v>0</v>
      </c>
      <c r="AF200" s="252">
        <f t="array" ref="AF200">SUM(IF(('Actual Waste'!$C$7:$C$206=$B$186)*('Actual Waste'!$D$7:$D$206=$B200),'Actual Waste'!V$7:V$206,0))</f>
        <v>0</v>
      </c>
      <c r="AG200" s="99"/>
      <c r="AH200" s="252">
        <f t="array" ref="AH200">SUM(IF(('Actual Waste'!$C$7:$C$206=$B$186)*('Actual Waste'!$D$7:$D$206=$B200)*('Actual Waste'!$G$7:$G$206=$B$42),'Actual Waste'!U$7:U$206,0))</f>
        <v>0</v>
      </c>
      <c r="AI200" s="252">
        <f t="array" ref="AI200">SUM(IF(('Actual Waste'!$C$7:$C$206=$B$186)*('Actual Waste'!$D$7:$D$206=$B200)*('Actual Waste'!$G$7:$G$206=$B$42),'Actual Waste'!V$7:V$206,0))</f>
        <v>0</v>
      </c>
      <c r="AJ200" s="252">
        <f t="array" ref="AJ200">SUM(IF(('Actual Waste'!$C$7:$C$206=$B$186)*('Actual Waste'!$D$7:$D$206=$B200)*('Actual Waste'!$G$7:$G$206=$B$43),'Actual Waste'!U$7:U$206,0))</f>
        <v>0</v>
      </c>
      <c r="AK200" s="252">
        <f t="array" ref="AK200">SUM(IF(('Actual Waste'!$C$7:$C$206=$B$186)*('Actual Waste'!$D$7:$D$206=$B200)*('Actual Waste'!$G$7:$G$206=$B$43),'Actual Waste'!V$7:V$206,0))</f>
        <v>0</v>
      </c>
      <c r="AM200" s="252">
        <f t="array" ref="AM200">SUM(IF(('Actual Waste'!$C$7:$C$206=$B$186)*('Actual Waste'!$D$7:$D$206=$B200)*('Actual Waste'!$G$7:$G$206=$B$45),'Actual Waste'!U$7:U$206,0))+SUM(IF(('Actual Waste'!$C$7:$C$206=$B$186)*('Actual Waste'!$D$7:$D$206=$B200)*('Actual Waste'!$G$7:$G$206=$B$44),'Actual Waste'!W$7:W$206,0))</f>
        <v>0</v>
      </c>
      <c r="AN200" s="252">
        <f t="array" ref="AN200">SUM(IF(('Actual Waste'!$C$7:$C$206=$B$186)*('Actual Waste'!$D$7:$D$206=$B200)*('Actual Waste'!$G$7:$G$206=$B$45),'Actual Waste'!V$7:V$206,0))+SUM(IF(('Actual Waste'!$C$7:$C$206=$B$186)*('Actual Waste'!$D$7:$D$206=$B200)*('Actual Waste'!$G$7:$G$206=$B$44),'Actual Waste'!X$7:X$206,0))</f>
        <v>0</v>
      </c>
      <c r="AO200" s="252">
        <f t="array" ref="AO200">SUM(IF(('Actual Waste'!$C$7:$C$206=$B$186)*('Actual Waste'!$D$7:$D$206=$B200)*('Actual Waste'!$G$7:$G$206=$B$44),'Actual Waste'!U$7:U$206,0))-SUM(IF(('Actual Waste'!$C$7:$C$206=$B$186)*('Actual Waste'!$D$7:$D$206=$B200)*('Actual Waste'!$G$7:$G$206=$B$44),'Actual Waste'!W$7:W$206,0))</f>
        <v>0</v>
      </c>
      <c r="AP200" s="252">
        <f t="array" ref="AP200">SUM(IF(('Actual Waste'!$C$7:$C$206=$B$186)*('Actual Waste'!$D$7:$D$206=$B200)*('Actual Waste'!$G$7:$G$206=$B$44),'Actual Waste'!V$7:V$206,0))-SUM(IF(('Actual Waste'!$C$7:$C$206=$B$186)*('Actual Waste'!$D$7:$D$206=$B200)*('Actual Waste'!$G$7:$G$206=$B$44),'Actual Waste'!X$7:X$206,0))</f>
        <v>0</v>
      </c>
      <c r="AR200" s="100"/>
      <c r="AS200" s="99"/>
      <c r="AT200" s="100"/>
      <c r="AU200" s="99"/>
      <c r="AV200" s="100"/>
      <c r="AW200" s="99"/>
    </row>
    <row r="201" spans="2:49" x14ac:dyDescent="0.35">
      <c r="B201" s="31" t="str">
        <f t="shared" si="43"/>
        <v>Electronic equipment (20 01 35*)</v>
      </c>
      <c r="C201" s="35"/>
      <c r="D201" s="35"/>
      <c r="E201" s="32">
        <f t="array" ref="E201">SUM(IF(('Estimated Waste'!$B$6:$B$205=$B$186)*('Estimated Waste'!$C$6:$C$205=$B201),'Estimated Waste'!M$6:M$205,0))</f>
        <v>0</v>
      </c>
      <c r="F201" s="219">
        <f t="array" ref="F201">SUM(IF(('Estimated Waste'!$B$6:$B$205=$B$186)*('Estimated Waste'!$C$6:$C$205=$B201),'Estimated Waste'!N$6:N$205,0))</f>
        <v>0</v>
      </c>
      <c r="G201" s="35"/>
      <c r="H201" s="256">
        <f t="shared" si="50"/>
        <v>0</v>
      </c>
      <c r="I201" s="249">
        <f t="shared" si="51"/>
        <v>0</v>
      </c>
      <c r="J201" s="99"/>
      <c r="K201" s="18">
        <f t="array" ref="K201">SUM(IF(('Estimated Waste'!$B$6:$B$205=$B$186)*('Estimated Waste'!$C$6:$C$205=$B201)*('Estimated Waste'!$D$6:$D$205=$B$42),'Estimated Waste'!M$6:M$205,0))</f>
        <v>0</v>
      </c>
      <c r="L201" s="18">
        <f t="array" ref="L201">SUM(IF(('Estimated Waste'!$B$6:$B$205=$B$186)*('Estimated Waste'!$C$6:$C$205=$B201)*('Estimated Waste'!$D$6:$D$205=$B$42),'Estimated Waste'!N$6:N$205,0))</f>
        <v>0</v>
      </c>
      <c r="M201" s="18">
        <f t="array" ref="M201">SUM(IF(('Estimated Waste'!$B$6:$B$205=$B$186)*('Estimated Waste'!$C$6:$C$205=$B201)*('Estimated Waste'!$D$6:$D$205=$B$43),'Estimated Waste'!M$6:M$205,0))</f>
        <v>0</v>
      </c>
      <c r="N201" s="18">
        <f t="array" ref="N201">SUM(IF(('Estimated Waste'!$B$6:$B$205=$B$186)*('Estimated Waste'!$C$6:$C$205=$B201)*('Estimated Waste'!$D$6:$D$205=$B$43),'Estimated Waste'!N$6:N$205,0))</f>
        <v>0</v>
      </c>
      <c r="O201" s="250"/>
      <c r="P201" s="251">
        <f t="array" ref="P201">SUM(IF(('Estimated Waste'!$B$6:$B$205=$B$186)*('Estimated Waste'!$C$6:$C$205=$B201)*('Estimated Waste'!$D$6:$D$205=$B$45),'Estimated Waste'!M$6:M$205,0))+SUM(IF(('Estimated Waste'!$B$6:$B$205=$B$186)*('Estimated Waste'!$C$6:$C$205=$B201)*('Estimated Waste'!$D$6:$D$205=$B$44),'Estimated Waste'!S$6:S$205,0))</f>
        <v>0</v>
      </c>
      <c r="Q201" s="251">
        <f t="array" ref="Q201">SUM(IF(('Estimated Waste'!$B$6:$B$205=$B$186)*('Estimated Waste'!$C$6:$C$205=$B201)*('Estimated Waste'!$D$6:$D$205=$B$45),'Estimated Waste'!N$6:N$205,0))+SUM(IF(('Estimated Waste'!$B$6:$B$205=$B$186)*('Estimated Waste'!$C$6:$C$205=$B201)*('Estimated Waste'!$D$6:$D$205=$B$44),'Estimated Waste'!T$6:T$205,0))</f>
        <v>0</v>
      </c>
      <c r="R201" s="190">
        <f t="array" ref="R201">SUM(IF(('Estimated Waste'!$B$6:$B$205=$B$186)*('Estimated Waste'!$C$6:$C$205=$B201)*('Estimated Waste'!$D$6:$D$205=$B$44),'Estimated Waste'!M$6:M$205,0))-SUM(IF(('Estimated Waste'!$B$6:$B$205=$B$186)*('Estimated Waste'!$C$6:$C$205=$B201)*('Estimated Waste'!$D$6:$D$205=$B$44),'Estimated Waste'!S$6:S$205,0))</f>
        <v>0</v>
      </c>
      <c r="S201" s="190">
        <f t="array" ref="S201">SUM(IF(('Estimated Waste'!$B$6:$B$205=$B$186)*('Estimated Waste'!$C$6:$C$205=$B201)*('Estimated Waste'!$D$6:$D$205=$B$44),'Estimated Waste'!N$6:N$205,0))-SUM(IF(('Estimated Waste'!$B$6:$B$205=$B$186)*('Estimated Waste'!$C$6:$C$205=$B201)*('Estimated Waste'!$D$6:$D$205=$B$44),'Estimated Waste'!T$6:T$205,0))</f>
        <v>0</v>
      </c>
      <c r="X201" s="100">
        <f t="shared" si="44"/>
        <v>0</v>
      </c>
      <c r="Y201" s="99">
        <f t="shared" si="45"/>
        <v>0</v>
      </c>
      <c r="Z201" s="100">
        <f t="shared" si="46"/>
        <v>0</v>
      </c>
      <c r="AA201" s="99">
        <f t="shared" si="47"/>
        <v>0</v>
      </c>
      <c r="AB201" s="100">
        <f t="shared" si="48"/>
        <v>0</v>
      </c>
      <c r="AC201" s="99">
        <f t="shared" si="49"/>
        <v>0</v>
      </c>
      <c r="AE201" s="252">
        <f t="array" ref="AE201">SUM(IF(('Actual Waste'!$C$7:$C$206=$B$186)*('Actual Waste'!$D$7:$D$206=$B201),'Actual Waste'!U$7:U$206,0))</f>
        <v>0</v>
      </c>
      <c r="AF201" s="252">
        <f t="array" ref="AF201">SUM(IF(('Actual Waste'!$C$7:$C$206=$B$186)*('Actual Waste'!$D$7:$D$206=$B201),'Actual Waste'!V$7:V$206,0))</f>
        <v>0</v>
      </c>
      <c r="AG201" s="99"/>
      <c r="AH201" s="252">
        <f t="array" ref="AH201">SUM(IF(('Actual Waste'!$C$7:$C$206=$B$186)*('Actual Waste'!$D$7:$D$206=$B201)*('Actual Waste'!$G$7:$G$206=$B$42),'Actual Waste'!U$7:U$206,0))</f>
        <v>0</v>
      </c>
      <c r="AI201" s="252">
        <f t="array" ref="AI201">SUM(IF(('Actual Waste'!$C$7:$C$206=$B$186)*('Actual Waste'!$D$7:$D$206=$B201)*('Actual Waste'!$G$7:$G$206=$B$42),'Actual Waste'!V$7:V$206,0))</f>
        <v>0</v>
      </c>
      <c r="AJ201" s="252">
        <f t="array" ref="AJ201">SUM(IF(('Actual Waste'!$C$7:$C$206=$B$186)*('Actual Waste'!$D$7:$D$206=$B201)*('Actual Waste'!$G$7:$G$206=$B$43),'Actual Waste'!U$7:U$206,0))</f>
        <v>0</v>
      </c>
      <c r="AK201" s="252">
        <f t="array" ref="AK201">SUM(IF(('Actual Waste'!$C$7:$C$206=$B$186)*('Actual Waste'!$D$7:$D$206=$B201)*('Actual Waste'!$G$7:$G$206=$B$43),'Actual Waste'!V$7:V$206,0))</f>
        <v>0</v>
      </c>
      <c r="AM201" s="252">
        <f t="array" ref="AM201">SUM(IF(('Actual Waste'!$C$7:$C$206=$B$186)*('Actual Waste'!$D$7:$D$206=$B201)*('Actual Waste'!$G$7:$G$206=$B$45),'Actual Waste'!U$7:U$206,0))+SUM(IF(('Actual Waste'!$C$7:$C$206=$B$186)*('Actual Waste'!$D$7:$D$206=$B201)*('Actual Waste'!$G$7:$G$206=$B$44),'Actual Waste'!W$7:W$206,0))</f>
        <v>0</v>
      </c>
      <c r="AN201" s="252">
        <f t="array" ref="AN201">SUM(IF(('Actual Waste'!$C$7:$C$206=$B$186)*('Actual Waste'!$D$7:$D$206=$B201)*('Actual Waste'!$G$7:$G$206=$B$45),'Actual Waste'!V$7:V$206,0))+SUM(IF(('Actual Waste'!$C$7:$C$206=$B$186)*('Actual Waste'!$D$7:$D$206=$B201)*('Actual Waste'!$G$7:$G$206=$B$44),'Actual Waste'!X$7:X$206,0))</f>
        <v>0</v>
      </c>
      <c r="AO201" s="252">
        <f t="array" ref="AO201">SUM(IF(('Actual Waste'!$C$7:$C$206=$B$186)*('Actual Waste'!$D$7:$D$206=$B201)*('Actual Waste'!$G$7:$G$206=$B$44),'Actual Waste'!U$7:U$206,0))-SUM(IF(('Actual Waste'!$C$7:$C$206=$B$186)*('Actual Waste'!$D$7:$D$206=$B201)*('Actual Waste'!$G$7:$G$206=$B$44),'Actual Waste'!W$7:W$206,0))</f>
        <v>0</v>
      </c>
      <c r="AP201" s="252">
        <f t="array" ref="AP201">SUM(IF(('Actual Waste'!$C$7:$C$206=$B$186)*('Actual Waste'!$D$7:$D$206=$B201)*('Actual Waste'!$G$7:$G$206=$B$44),'Actual Waste'!V$7:V$206,0))-SUM(IF(('Actual Waste'!$C$7:$C$206=$B$186)*('Actual Waste'!$D$7:$D$206=$B201)*('Actual Waste'!$G$7:$G$206=$B$44),'Actual Waste'!X$7:X$206,0))</f>
        <v>0</v>
      </c>
      <c r="AR201" s="100"/>
      <c r="AS201" s="99"/>
      <c r="AT201" s="100"/>
      <c r="AU201" s="99"/>
      <c r="AV201" s="100"/>
      <c r="AW201" s="99"/>
    </row>
    <row r="202" spans="2:49" x14ac:dyDescent="0.35">
      <c r="B202" s="31" t="str">
        <f t="shared" si="43"/>
        <v>Floor tiles (wood) (03 01 05)</v>
      </c>
      <c r="C202" s="35"/>
      <c r="D202" s="35"/>
      <c r="E202" s="32">
        <f t="array" ref="E202">SUM(IF(('Estimated Waste'!$B$6:$B$205=$B$186)*('Estimated Waste'!$C$6:$C$205=$B202),'Estimated Waste'!M$6:M$205,0))</f>
        <v>0</v>
      </c>
      <c r="F202" s="219">
        <f t="array" ref="F202">SUM(IF(('Estimated Waste'!$B$6:$B$205=$B$186)*('Estimated Waste'!$C$6:$C$205=$B202),'Estimated Waste'!N$6:N$205,0))</f>
        <v>0</v>
      </c>
      <c r="G202" s="35"/>
      <c r="H202" s="256">
        <f t="shared" si="50"/>
        <v>0</v>
      </c>
      <c r="I202" s="249">
        <f t="shared" si="51"/>
        <v>0</v>
      </c>
      <c r="J202" s="99"/>
      <c r="K202" s="18">
        <f t="array" ref="K202">SUM(IF(('Estimated Waste'!$B$6:$B$205=$B$186)*('Estimated Waste'!$C$6:$C$205=$B202)*('Estimated Waste'!$D$6:$D$205=$B$42),'Estimated Waste'!M$6:M$205,0))</f>
        <v>0</v>
      </c>
      <c r="L202" s="18">
        <f t="array" ref="L202">SUM(IF(('Estimated Waste'!$B$6:$B$205=$B$186)*('Estimated Waste'!$C$6:$C$205=$B202)*('Estimated Waste'!$D$6:$D$205=$B$42),'Estimated Waste'!N$6:N$205,0))</f>
        <v>0</v>
      </c>
      <c r="M202" s="18">
        <f t="array" ref="M202">SUM(IF(('Estimated Waste'!$B$6:$B$205=$B$186)*('Estimated Waste'!$C$6:$C$205=$B202)*('Estimated Waste'!$D$6:$D$205=$B$43),'Estimated Waste'!M$6:M$205,0))</f>
        <v>0</v>
      </c>
      <c r="N202" s="18">
        <f t="array" ref="N202">SUM(IF(('Estimated Waste'!$B$6:$B$205=$B$186)*('Estimated Waste'!$C$6:$C$205=$B202)*('Estimated Waste'!$D$6:$D$205=$B$43),'Estimated Waste'!N$6:N$205,0))</f>
        <v>0</v>
      </c>
      <c r="O202" s="250"/>
      <c r="P202" s="251">
        <f t="array" ref="P202">SUM(IF(('Estimated Waste'!$B$6:$B$205=$B$186)*('Estimated Waste'!$C$6:$C$205=$B202)*('Estimated Waste'!$D$6:$D$205=$B$45),'Estimated Waste'!M$6:M$205,0))+SUM(IF(('Estimated Waste'!$B$6:$B$205=$B$186)*('Estimated Waste'!$C$6:$C$205=$B202)*('Estimated Waste'!$D$6:$D$205=$B$44),'Estimated Waste'!S$6:S$205,0))</f>
        <v>0</v>
      </c>
      <c r="Q202" s="251">
        <f t="array" ref="Q202">SUM(IF(('Estimated Waste'!$B$6:$B$205=$B$186)*('Estimated Waste'!$C$6:$C$205=$B202)*('Estimated Waste'!$D$6:$D$205=$B$45),'Estimated Waste'!N$6:N$205,0))+SUM(IF(('Estimated Waste'!$B$6:$B$205=$B$186)*('Estimated Waste'!$C$6:$C$205=$B202)*('Estimated Waste'!$D$6:$D$205=$B$44),'Estimated Waste'!T$6:T$205,0))</f>
        <v>0</v>
      </c>
      <c r="R202" s="190">
        <f t="array" ref="R202">SUM(IF(('Estimated Waste'!$B$6:$B$205=$B$186)*('Estimated Waste'!$C$6:$C$205=$B202)*('Estimated Waste'!$D$6:$D$205=$B$44),'Estimated Waste'!M$6:M$205,0))-SUM(IF(('Estimated Waste'!$B$6:$B$205=$B$186)*('Estimated Waste'!$C$6:$C$205=$B202)*('Estimated Waste'!$D$6:$D$205=$B$44),'Estimated Waste'!S$6:S$205,0))</f>
        <v>0</v>
      </c>
      <c r="S202" s="190">
        <f t="array" ref="S202">SUM(IF(('Estimated Waste'!$B$6:$B$205=$B$186)*('Estimated Waste'!$C$6:$C$205=$B202)*('Estimated Waste'!$D$6:$D$205=$B$44),'Estimated Waste'!N$6:N$205,0))-SUM(IF(('Estimated Waste'!$B$6:$B$205=$B$186)*('Estimated Waste'!$C$6:$C$205=$B202)*('Estimated Waste'!$D$6:$D$205=$B$44),'Estimated Waste'!T$6:T$205,0))</f>
        <v>0</v>
      </c>
      <c r="X202" s="100">
        <f t="shared" si="44"/>
        <v>0</v>
      </c>
      <c r="Y202" s="99">
        <f t="shared" si="45"/>
        <v>0</v>
      </c>
      <c r="Z202" s="100">
        <f t="shared" si="46"/>
        <v>0</v>
      </c>
      <c r="AA202" s="99">
        <f t="shared" si="47"/>
        <v>0</v>
      </c>
      <c r="AB202" s="100">
        <f t="shared" si="48"/>
        <v>0</v>
      </c>
      <c r="AC202" s="99">
        <f t="shared" si="49"/>
        <v>0</v>
      </c>
      <c r="AE202" s="252">
        <f t="array" ref="AE202">SUM(IF(('Actual Waste'!$C$7:$C$206=$B$186)*('Actual Waste'!$D$7:$D$206=$B202),'Actual Waste'!U$7:U$206,0))</f>
        <v>0</v>
      </c>
      <c r="AF202" s="252">
        <f t="array" ref="AF202">SUM(IF(('Actual Waste'!$C$7:$C$206=$B$186)*('Actual Waste'!$D$7:$D$206=$B202),'Actual Waste'!V$7:V$206,0))</f>
        <v>0</v>
      </c>
      <c r="AG202" s="99"/>
      <c r="AH202" s="252">
        <f t="array" ref="AH202">SUM(IF(('Actual Waste'!$C$7:$C$206=$B$186)*('Actual Waste'!$D$7:$D$206=$B202)*('Actual Waste'!$G$7:$G$206=$B$42),'Actual Waste'!U$7:U$206,0))</f>
        <v>0</v>
      </c>
      <c r="AI202" s="252">
        <f t="array" ref="AI202">SUM(IF(('Actual Waste'!$C$7:$C$206=$B$186)*('Actual Waste'!$D$7:$D$206=$B202)*('Actual Waste'!$G$7:$G$206=$B$42),'Actual Waste'!V$7:V$206,0))</f>
        <v>0</v>
      </c>
      <c r="AJ202" s="252">
        <f t="array" ref="AJ202">SUM(IF(('Actual Waste'!$C$7:$C$206=$B$186)*('Actual Waste'!$D$7:$D$206=$B202)*('Actual Waste'!$G$7:$G$206=$B$43),'Actual Waste'!U$7:U$206,0))</f>
        <v>0</v>
      </c>
      <c r="AK202" s="252">
        <f t="array" ref="AK202">SUM(IF(('Actual Waste'!$C$7:$C$206=$B$186)*('Actual Waste'!$D$7:$D$206=$B202)*('Actual Waste'!$G$7:$G$206=$B$43),'Actual Waste'!V$7:V$206,0))</f>
        <v>0</v>
      </c>
      <c r="AM202" s="252">
        <f t="array" ref="AM202">SUM(IF(('Actual Waste'!$C$7:$C$206=$B$186)*('Actual Waste'!$D$7:$D$206=$B202)*('Actual Waste'!$G$7:$G$206=$B$45),'Actual Waste'!U$7:U$206,0))+SUM(IF(('Actual Waste'!$C$7:$C$206=$B$186)*('Actual Waste'!$D$7:$D$206=$B202)*('Actual Waste'!$G$7:$G$206=$B$44),'Actual Waste'!W$7:W$206,0))</f>
        <v>0</v>
      </c>
      <c r="AN202" s="252">
        <f t="array" ref="AN202">SUM(IF(('Actual Waste'!$C$7:$C$206=$B$186)*('Actual Waste'!$D$7:$D$206=$B202)*('Actual Waste'!$G$7:$G$206=$B$45),'Actual Waste'!V$7:V$206,0))+SUM(IF(('Actual Waste'!$C$7:$C$206=$B$186)*('Actual Waste'!$D$7:$D$206=$B202)*('Actual Waste'!$G$7:$G$206=$B$44),'Actual Waste'!X$7:X$206,0))</f>
        <v>0</v>
      </c>
      <c r="AO202" s="252">
        <f t="array" ref="AO202">SUM(IF(('Actual Waste'!$C$7:$C$206=$B$186)*('Actual Waste'!$D$7:$D$206=$B202)*('Actual Waste'!$G$7:$G$206=$B$44),'Actual Waste'!U$7:U$206,0))-SUM(IF(('Actual Waste'!$C$7:$C$206=$B$186)*('Actual Waste'!$D$7:$D$206=$B202)*('Actual Waste'!$G$7:$G$206=$B$44),'Actual Waste'!W$7:W$206,0))</f>
        <v>0</v>
      </c>
      <c r="AP202" s="252">
        <f t="array" ref="AP202">SUM(IF(('Actual Waste'!$C$7:$C$206=$B$186)*('Actual Waste'!$D$7:$D$206=$B202)*('Actual Waste'!$G$7:$G$206=$B$44),'Actual Waste'!V$7:V$206,0))-SUM(IF(('Actual Waste'!$C$7:$C$206=$B$186)*('Actual Waste'!$D$7:$D$206=$B202)*('Actual Waste'!$G$7:$G$206=$B$44),'Actual Waste'!X$7:X$206,0))</f>
        <v>0</v>
      </c>
      <c r="AR202" s="100"/>
      <c r="AS202" s="99"/>
      <c r="AT202" s="100"/>
      <c r="AU202" s="99"/>
      <c r="AV202" s="100"/>
      <c r="AW202" s="99"/>
    </row>
    <row r="203" spans="2:49" x14ac:dyDescent="0.35">
      <c r="B203" s="31" t="str">
        <f t="shared" si="43"/>
        <v>Fluorescent tubes / mercury waste (20 01 21)</v>
      </c>
      <c r="C203" s="35"/>
      <c r="D203" s="35"/>
      <c r="E203" s="32">
        <f t="array" ref="E203">SUM(IF(('Estimated Waste'!$B$6:$B$205=$B$186)*('Estimated Waste'!$C$6:$C$205=$B203),'Estimated Waste'!M$6:M$205,0))</f>
        <v>0</v>
      </c>
      <c r="F203" s="219">
        <f t="array" ref="F203">SUM(IF(('Estimated Waste'!$B$6:$B$205=$B$186)*('Estimated Waste'!$C$6:$C$205=$B203),'Estimated Waste'!N$6:N$205,0))</f>
        <v>0</v>
      </c>
      <c r="G203" s="35"/>
      <c r="H203" s="256">
        <f t="shared" si="50"/>
        <v>0</v>
      </c>
      <c r="I203" s="249">
        <f t="shared" si="51"/>
        <v>0</v>
      </c>
      <c r="J203" s="99"/>
      <c r="K203" s="18">
        <f t="array" ref="K203">SUM(IF(('Estimated Waste'!$B$6:$B$205=$B$186)*('Estimated Waste'!$C$6:$C$205=$B203)*('Estimated Waste'!$D$6:$D$205=$B$42),'Estimated Waste'!M$6:M$205,0))</f>
        <v>0</v>
      </c>
      <c r="L203" s="18">
        <f t="array" ref="L203">SUM(IF(('Estimated Waste'!$B$6:$B$205=$B$186)*('Estimated Waste'!$C$6:$C$205=$B203)*('Estimated Waste'!$D$6:$D$205=$B$42),'Estimated Waste'!N$6:N$205,0))</f>
        <v>0</v>
      </c>
      <c r="M203" s="18">
        <f t="array" ref="M203">SUM(IF(('Estimated Waste'!$B$6:$B$205=$B$186)*('Estimated Waste'!$C$6:$C$205=$B203)*('Estimated Waste'!$D$6:$D$205=$B$43),'Estimated Waste'!M$6:M$205,0))</f>
        <v>0</v>
      </c>
      <c r="N203" s="18">
        <f t="array" ref="N203">SUM(IF(('Estimated Waste'!$B$6:$B$205=$B$186)*('Estimated Waste'!$C$6:$C$205=$B203)*('Estimated Waste'!$D$6:$D$205=$B$43),'Estimated Waste'!N$6:N$205,0))</f>
        <v>0</v>
      </c>
      <c r="O203" s="250"/>
      <c r="P203" s="251">
        <f t="array" ref="P203">SUM(IF(('Estimated Waste'!$B$6:$B$205=$B$186)*('Estimated Waste'!$C$6:$C$205=$B203)*('Estimated Waste'!$D$6:$D$205=$B$45),'Estimated Waste'!M$6:M$205,0))+SUM(IF(('Estimated Waste'!$B$6:$B$205=$B$186)*('Estimated Waste'!$C$6:$C$205=$B203)*('Estimated Waste'!$D$6:$D$205=$B$44),'Estimated Waste'!S$6:S$205,0))</f>
        <v>0</v>
      </c>
      <c r="Q203" s="251">
        <f t="array" ref="Q203">SUM(IF(('Estimated Waste'!$B$6:$B$205=$B$186)*('Estimated Waste'!$C$6:$C$205=$B203)*('Estimated Waste'!$D$6:$D$205=$B$45),'Estimated Waste'!N$6:N$205,0))+SUM(IF(('Estimated Waste'!$B$6:$B$205=$B$186)*('Estimated Waste'!$C$6:$C$205=$B203)*('Estimated Waste'!$D$6:$D$205=$B$44),'Estimated Waste'!T$6:T$205,0))</f>
        <v>0</v>
      </c>
      <c r="R203" s="190">
        <f t="array" ref="R203">SUM(IF(('Estimated Waste'!$B$6:$B$205=$B$186)*('Estimated Waste'!$C$6:$C$205=$B203)*('Estimated Waste'!$D$6:$D$205=$B$44),'Estimated Waste'!M$6:M$205,0))-SUM(IF(('Estimated Waste'!$B$6:$B$205=$B$186)*('Estimated Waste'!$C$6:$C$205=$B203)*('Estimated Waste'!$D$6:$D$205=$B$44),'Estimated Waste'!S$6:S$205,0))</f>
        <v>0</v>
      </c>
      <c r="S203" s="190">
        <f t="array" ref="S203">SUM(IF(('Estimated Waste'!$B$6:$B$205=$B$186)*('Estimated Waste'!$C$6:$C$205=$B203)*('Estimated Waste'!$D$6:$D$205=$B$44),'Estimated Waste'!N$6:N$205,0))-SUM(IF(('Estimated Waste'!$B$6:$B$205=$B$186)*('Estimated Waste'!$C$6:$C$205=$B203)*('Estimated Waste'!$D$6:$D$205=$B$44),'Estimated Waste'!T$6:T$205,0))</f>
        <v>0</v>
      </c>
      <c r="X203" s="100">
        <f t="shared" si="44"/>
        <v>0</v>
      </c>
      <c r="Y203" s="99">
        <f t="shared" si="45"/>
        <v>0</v>
      </c>
      <c r="Z203" s="100">
        <f t="shared" si="46"/>
        <v>0</v>
      </c>
      <c r="AA203" s="99">
        <f t="shared" si="47"/>
        <v>0</v>
      </c>
      <c r="AB203" s="100">
        <f t="shared" si="48"/>
        <v>0</v>
      </c>
      <c r="AC203" s="99">
        <f t="shared" si="49"/>
        <v>0</v>
      </c>
      <c r="AE203" s="252">
        <f t="array" ref="AE203">SUM(IF(('Actual Waste'!$C$7:$C$206=$B$186)*('Actual Waste'!$D$7:$D$206=$B203),'Actual Waste'!U$7:U$206,0))</f>
        <v>0</v>
      </c>
      <c r="AF203" s="252">
        <f t="array" ref="AF203">SUM(IF(('Actual Waste'!$C$7:$C$206=$B$186)*('Actual Waste'!$D$7:$D$206=$B203),'Actual Waste'!V$7:V$206,0))</f>
        <v>0</v>
      </c>
      <c r="AG203" s="99"/>
      <c r="AH203" s="252">
        <f t="array" ref="AH203">SUM(IF(('Actual Waste'!$C$7:$C$206=$B$186)*('Actual Waste'!$D$7:$D$206=$B203)*('Actual Waste'!$G$7:$G$206=$B$42),'Actual Waste'!U$7:U$206,0))</f>
        <v>0</v>
      </c>
      <c r="AI203" s="252">
        <f t="array" ref="AI203">SUM(IF(('Actual Waste'!$C$7:$C$206=$B$186)*('Actual Waste'!$D$7:$D$206=$B203)*('Actual Waste'!$G$7:$G$206=$B$42),'Actual Waste'!V$7:V$206,0))</f>
        <v>0</v>
      </c>
      <c r="AJ203" s="252">
        <f t="array" ref="AJ203">SUM(IF(('Actual Waste'!$C$7:$C$206=$B$186)*('Actual Waste'!$D$7:$D$206=$B203)*('Actual Waste'!$G$7:$G$206=$B$43),'Actual Waste'!U$7:U$206,0))</f>
        <v>0</v>
      </c>
      <c r="AK203" s="252">
        <f t="array" ref="AK203">SUM(IF(('Actual Waste'!$C$7:$C$206=$B$186)*('Actual Waste'!$D$7:$D$206=$B203)*('Actual Waste'!$G$7:$G$206=$B$43),'Actual Waste'!V$7:V$206,0))</f>
        <v>0</v>
      </c>
      <c r="AM203" s="252">
        <f t="array" ref="AM203">SUM(IF(('Actual Waste'!$C$7:$C$206=$B$186)*('Actual Waste'!$D$7:$D$206=$B203)*('Actual Waste'!$G$7:$G$206=$B$45),'Actual Waste'!U$7:U$206,0))+SUM(IF(('Actual Waste'!$C$7:$C$206=$B$186)*('Actual Waste'!$D$7:$D$206=$B203)*('Actual Waste'!$G$7:$G$206=$B$44),'Actual Waste'!W$7:W$206,0))</f>
        <v>0</v>
      </c>
      <c r="AN203" s="252">
        <f t="array" ref="AN203">SUM(IF(('Actual Waste'!$C$7:$C$206=$B$186)*('Actual Waste'!$D$7:$D$206=$B203)*('Actual Waste'!$G$7:$G$206=$B$45),'Actual Waste'!V$7:V$206,0))+SUM(IF(('Actual Waste'!$C$7:$C$206=$B$186)*('Actual Waste'!$D$7:$D$206=$B203)*('Actual Waste'!$G$7:$G$206=$B$44),'Actual Waste'!X$7:X$206,0))</f>
        <v>0</v>
      </c>
      <c r="AO203" s="252">
        <f t="array" ref="AO203">SUM(IF(('Actual Waste'!$C$7:$C$206=$B$186)*('Actual Waste'!$D$7:$D$206=$B203)*('Actual Waste'!$G$7:$G$206=$B$44),'Actual Waste'!U$7:U$206,0))-SUM(IF(('Actual Waste'!$C$7:$C$206=$B$186)*('Actual Waste'!$D$7:$D$206=$B203)*('Actual Waste'!$G$7:$G$206=$B$44),'Actual Waste'!W$7:W$206,0))</f>
        <v>0</v>
      </c>
      <c r="AP203" s="252">
        <f t="array" ref="AP203">SUM(IF(('Actual Waste'!$C$7:$C$206=$B$186)*('Actual Waste'!$D$7:$D$206=$B203)*('Actual Waste'!$G$7:$G$206=$B$44),'Actual Waste'!V$7:V$206,0))-SUM(IF(('Actual Waste'!$C$7:$C$206=$B$186)*('Actual Waste'!$D$7:$D$206=$B203)*('Actual Waste'!$G$7:$G$206=$B$44),'Actual Waste'!X$7:X$206,0))</f>
        <v>0</v>
      </c>
      <c r="AR203" s="100"/>
      <c r="AS203" s="99"/>
      <c r="AT203" s="100"/>
      <c r="AU203" s="99"/>
      <c r="AV203" s="100"/>
      <c r="AW203" s="99"/>
    </row>
    <row r="204" spans="2:49" x14ac:dyDescent="0.35">
      <c r="B204" s="31" t="str">
        <f t="shared" si="43"/>
        <v>Furniture (20 03 07)</v>
      </c>
      <c r="C204" s="35"/>
      <c r="D204" s="35"/>
      <c r="E204" s="32">
        <f t="array" ref="E204">SUM(IF(('Estimated Waste'!$B$6:$B$205=$B$186)*('Estimated Waste'!$C$6:$C$205=$B204),'Estimated Waste'!M$6:M$205,0))</f>
        <v>0</v>
      </c>
      <c r="F204" s="219">
        <f t="array" ref="F204">SUM(IF(('Estimated Waste'!$B$6:$B$205=$B$186)*('Estimated Waste'!$C$6:$C$205=$B204),'Estimated Waste'!N$6:N$205,0))</f>
        <v>0</v>
      </c>
      <c r="G204" s="35"/>
      <c r="H204" s="256">
        <f t="shared" si="50"/>
        <v>0</v>
      </c>
      <c r="I204" s="249">
        <f t="shared" si="51"/>
        <v>0</v>
      </c>
      <c r="J204" s="99"/>
      <c r="K204" s="18">
        <f t="array" ref="K204">SUM(IF(('Estimated Waste'!$B$6:$B$205=$B$186)*('Estimated Waste'!$C$6:$C$205=$B204)*('Estimated Waste'!$D$6:$D$205=$B$42),'Estimated Waste'!M$6:M$205,0))</f>
        <v>0</v>
      </c>
      <c r="L204" s="18">
        <f t="array" ref="L204">SUM(IF(('Estimated Waste'!$B$6:$B$205=$B$186)*('Estimated Waste'!$C$6:$C$205=$B204)*('Estimated Waste'!$D$6:$D$205=$B$42),'Estimated Waste'!N$6:N$205,0))</f>
        <v>0</v>
      </c>
      <c r="M204" s="18">
        <f t="array" ref="M204">SUM(IF(('Estimated Waste'!$B$6:$B$205=$B$186)*('Estimated Waste'!$C$6:$C$205=$B204)*('Estimated Waste'!$D$6:$D$205=$B$43),'Estimated Waste'!M$6:M$205,0))</f>
        <v>0</v>
      </c>
      <c r="N204" s="18">
        <f t="array" ref="N204">SUM(IF(('Estimated Waste'!$B$6:$B$205=$B$186)*('Estimated Waste'!$C$6:$C$205=$B204)*('Estimated Waste'!$D$6:$D$205=$B$43),'Estimated Waste'!N$6:N$205,0))</f>
        <v>0</v>
      </c>
      <c r="O204" s="250"/>
      <c r="P204" s="251">
        <f t="array" ref="P204">SUM(IF(('Estimated Waste'!$B$6:$B$205=$B$186)*('Estimated Waste'!$C$6:$C$205=$B204)*('Estimated Waste'!$D$6:$D$205=$B$45),'Estimated Waste'!M$6:M$205,0))+SUM(IF(('Estimated Waste'!$B$6:$B$205=$B$186)*('Estimated Waste'!$C$6:$C$205=$B204)*('Estimated Waste'!$D$6:$D$205=$B$44),'Estimated Waste'!S$6:S$205,0))</f>
        <v>0</v>
      </c>
      <c r="Q204" s="251">
        <f t="array" ref="Q204">SUM(IF(('Estimated Waste'!$B$6:$B$205=$B$186)*('Estimated Waste'!$C$6:$C$205=$B204)*('Estimated Waste'!$D$6:$D$205=$B$45),'Estimated Waste'!N$6:N$205,0))+SUM(IF(('Estimated Waste'!$B$6:$B$205=$B$186)*('Estimated Waste'!$C$6:$C$205=$B204)*('Estimated Waste'!$D$6:$D$205=$B$44),'Estimated Waste'!T$6:T$205,0))</f>
        <v>0</v>
      </c>
      <c r="R204" s="190">
        <f t="array" ref="R204">SUM(IF(('Estimated Waste'!$B$6:$B$205=$B$186)*('Estimated Waste'!$C$6:$C$205=$B204)*('Estimated Waste'!$D$6:$D$205=$B$44),'Estimated Waste'!M$6:M$205,0))-SUM(IF(('Estimated Waste'!$B$6:$B$205=$B$186)*('Estimated Waste'!$C$6:$C$205=$B204)*('Estimated Waste'!$D$6:$D$205=$B$44),'Estimated Waste'!S$6:S$205,0))</f>
        <v>0</v>
      </c>
      <c r="S204" s="190">
        <f t="array" ref="S204">SUM(IF(('Estimated Waste'!$B$6:$B$205=$B$186)*('Estimated Waste'!$C$6:$C$205=$B204)*('Estimated Waste'!$D$6:$D$205=$B$44),'Estimated Waste'!N$6:N$205,0))-SUM(IF(('Estimated Waste'!$B$6:$B$205=$B$186)*('Estimated Waste'!$C$6:$C$205=$B204)*('Estimated Waste'!$D$6:$D$205=$B$44),'Estimated Waste'!T$6:T$205,0))</f>
        <v>0</v>
      </c>
      <c r="X204" s="100">
        <f t="shared" si="44"/>
        <v>0</v>
      </c>
      <c r="Y204" s="99">
        <f t="shared" si="45"/>
        <v>0</v>
      </c>
      <c r="Z204" s="100">
        <f t="shared" si="46"/>
        <v>0</v>
      </c>
      <c r="AA204" s="99">
        <f t="shared" si="47"/>
        <v>0</v>
      </c>
      <c r="AB204" s="100">
        <f t="shared" si="48"/>
        <v>0</v>
      </c>
      <c r="AC204" s="99">
        <f t="shared" si="49"/>
        <v>0</v>
      </c>
      <c r="AE204" s="252">
        <f t="array" ref="AE204">SUM(IF(('Actual Waste'!$C$7:$C$206=$B$186)*('Actual Waste'!$D$7:$D$206=$B204),'Actual Waste'!U$7:U$206,0))</f>
        <v>0</v>
      </c>
      <c r="AF204" s="252">
        <f t="array" ref="AF204">SUM(IF(('Actual Waste'!$C$7:$C$206=$B$186)*('Actual Waste'!$D$7:$D$206=$B204),'Actual Waste'!V$7:V$206,0))</f>
        <v>0</v>
      </c>
      <c r="AG204" s="99"/>
      <c r="AH204" s="252">
        <f t="array" ref="AH204">SUM(IF(('Actual Waste'!$C$7:$C$206=$B$186)*('Actual Waste'!$D$7:$D$206=$B204)*('Actual Waste'!$G$7:$G$206=$B$42),'Actual Waste'!U$7:U$206,0))</f>
        <v>0</v>
      </c>
      <c r="AI204" s="252">
        <f t="array" ref="AI204">SUM(IF(('Actual Waste'!$C$7:$C$206=$B$186)*('Actual Waste'!$D$7:$D$206=$B204)*('Actual Waste'!$G$7:$G$206=$B$42),'Actual Waste'!V$7:V$206,0))</f>
        <v>0</v>
      </c>
      <c r="AJ204" s="252">
        <f t="array" ref="AJ204">SUM(IF(('Actual Waste'!$C$7:$C$206=$B$186)*('Actual Waste'!$D$7:$D$206=$B204)*('Actual Waste'!$G$7:$G$206=$B$43),'Actual Waste'!U$7:U$206,0))</f>
        <v>0</v>
      </c>
      <c r="AK204" s="252">
        <f t="array" ref="AK204">SUM(IF(('Actual Waste'!$C$7:$C$206=$B$186)*('Actual Waste'!$D$7:$D$206=$B204)*('Actual Waste'!$G$7:$G$206=$B$43),'Actual Waste'!V$7:V$206,0))</f>
        <v>0</v>
      </c>
      <c r="AM204" s="252">
        <f t="array" ref="AM204">SUM(IF(('Actual Waste'!$C$7:$C$206=$B$186)*('Actual Waste'!$D$7:$D$206=$B204)*('Actual Waste'!$G$7:$G$206=$B$45),'Actual Waste'!U$7:U$206,0))+SUM(IF(('Actual Waste'!$C$7:$C$206=$B$186)*('Actual Waste'!$D$7:$D$206=$B204)*('Actual Waste'!$G$7:$G$206=$B$44),'Actual Waste'!W$7:W$206,0))</f>
        <v>0</v>
      </c>
      <c r="AN204" s="252">
        <f t="array" ref="AN204">SUM(IF(('Actual Waste'!$C$7:$C$206=$B$186)*('Actual Waste'!$D$7:$D$206=$B204)*('Actual Waste'!$G$7:$G$206=$B$45),'Actual Waste'!V$7:V$206,0))+SUM(IF(('Actual Waste'!$C$7:$C$206=$B$186)*('Actual Waste'!$D$7:$D$206=$B204)*('Actual Waste'!$G$7:$G$206=$B$44),'Actual Waste'!X$7:X$206,0))</f>
        <v>0</v>
      </c>
      <c r="AO204" s="252">
        <f t="array" ref="AO204">SUM(IF(('Actual Waste'!$C$7:$C$206=$B$186)*('Actual Waste'!$D$7:$D$206=$B204)*('Actual Waste'!$G$7:$G$206=$B$44),'Actual Waste'!U$7:U$206,0))-SUM(IF(('Actual Waste'!$C$7:$C$206=$B$186)*('Actual Waste'!$D$7:$D$206=$B204)*('Actual Waste'!$G$7:$G$206=$B$44),'Actual Waste'!W$7:W$206,0))</f>
        <v>0</v>
      </c>
      <c r="AP204" s="252">
        <f t="array" ref="AP204">SUM(IF(('Actual Waste'!$C$7:$C$206=$B$186)*('Actual Waste'!$D$7:$D$206=$B204)*('Actual Waste'!$G$7:$G$206=$B$44),'Actual Waste'!V$7:V$206,0))-SUM(IF(('Actual Waste'!$C$7:$C$206=$B$186)*('Actual Waste'!$D$7:$D$206=$B204)*('Actual Waste'!$G$7:$G$206=$B$44),'Actual Waste'!X$7:X$206,0))</f>
        <v>0</v>
      </c>
      <c r="AR204" s="100"/>
      <c r="AS204" s="99"/>
      <c r="AT204" s="100"/>
      <c r="AU204" s="99"/>
      <c r="AV204" s="100"/>
      <c r="AW204" s="99"/>
    </row>
    <row r="205" spans="2:49" x14ac:dyDescent="0.35">
      <c r="B205" s="31" t="str">
        <f t="shared" si="43"/>
        <v>Glass (17 02 02)</v>
      </c>
      <c r="C205" s="35"/>
      <c r="D205" s="35"/>
      <c r="E205" s="32">
        <f t="array" ref="E205">SUM(IF(('Estimated Waste'!$B$6:$B$205=$B$186)*('Estimated Waste'!$C$6:$C$205=$B205),'Estimated Waste'!M$6:M$205,0))</f>
        <v>0</v>
      </c>
      <c r="F205" s="219">
        <f t="array" ref="F205">SUM(IF(('Estimated Waste'!$B$6:$B$205=$B$186)*('Estimated Waste'!$C$6:$C$205=$B205),'Estimated Waste'!N$6:N$205,0))</f>
        <v>0</v>
      </c>
      <c r="G205" s="35"/>
      <c r="H205" s="256">
        <f t="shared" si="50"/>
        <v>0</v>
      </c>
      <c r="I205" s="249">
        <f t="shared" si="51"/>
        <v>0</v>
      </c>
      <c r="J205" s="99"/>
      <c r="K205" s="18">
        <f t="array" ref="K205">SUM(IF(('Estimated Waste'!$B$6:$B$205=$B$186)*('Estimated Waste'!$C$6:$C$205=$B205)*('Estimated Waste'!$D$6:$D$205=$B$42),'Estimated Waste'!M$6:M$205,0))</f>
        <v>0</v>
      </c>
      <c r="L205" s="18">
        <f t="array" ref="L205">SUM(IF(('Estimated Waste'!$B$6:$B$205=$B$186)*('Estimated Waste'!$C$6:$C$205=$B205)*('Estimated Waste'!$D$6:$D$205=$B$42),'Estimated Waste'!N$6:N$205,0))</f>
        <v>0</v>
      </c>
      <c r="M205" s="18">
        <f t="array" ref="M205">SUM(IF(('Estimated Waste'!$B$6:$B$205=$B$186)*('Estimated Waste'!$C$6:$C$205=$B205)*('Estimated Waste'!$D$6:$D$205=$B$43),'Estimated Waste'!M$6:M$205,0))</f>
        <v>0</v>
      </c>
      <c r="N205" s="18">
        <f t="array" ref="N205">SUM(IF(('Estimated Waste'!$B$6:$B$205=$B$186)*('Estimated Waste'!$C$6:$C$205=$B205)*('Estimated Waste'!$D$6:$D$205=$B$43),'Estimated Waste'!N$6:N$205,0))</f>
        <v>0</v>
      </c>
      <c r="O205" s="250"/>
      <c r="P205" s="251">
        <f t="array" ref="P205">SUM(IF(('Estimated Waste'!$B$6:$B$205=$B$186)*('Estimated Waste'!$C$6:$C$205=$B205)*('Estimated Waste'!$D$6:$D$205=$B$45),'Estimated Waste'!M$6:M$205,0))+SUM(IF(('Estimated Waste'!$B$6:$B$205=$B$186)*('Estimated Waste'!$C$6:$C$205=$B205)*('Estimated Waste'!$D$6:$D$205=$B$44),'Estimated Waste'!S$6:S$205,0))</f>
        <v>0</v>
      </c>
      <c r="Q205" s="251">
        <f t="array" ref="Q205">SUM(IF(('Estimated Waste'!$B$6:$B$205=$B$186)*('Estimated Waste'!$C$6:$C$205=$B205)*('Estimated Waste'!$D$6:$D$205=$B$45),'Estimated Waste'!N$6:N$205,0))+SUM(IF(('Estimated Waste'!$B$6:$B$205=$B$186)*('Estimated Waste'!$C$6:$C$205=$B205)*('Estimated Waste'!$D$6:$D$205=$B$44),'Estimated Waste'!T$6:T$205,0))</f>
        <v>0</v>
      </c>
      <c r="R205" s="190">
        <f t="array" ref="R205">SUM(IF(('Estimated Waste'!$B$6:$B$205=$B$186)*('Estimated Waste'!$C$6:$C$205=$B205)*('Estimated Waste'!$D$6:$D$205=$B$44),'Estimated Waste'!M$6:M$205,0))-SUM(IF(('Estimated Waste'!$B$6:$B$205=$B$186)*('Estimated Waste'!$C$6:$C$205=$B205)*('Estimated Waste'!$D$6:$D$205=$B$44),'Estimated Waste'!S$6:S$205,0))</f>
        <v>0</v>
      </c>
      <c r="S205" s="190">
        <f t="array" ref="S205">SUM(IF(('Estimated Waste'!$B$6:$B$205=$B$186)*('Estimated Waste'!$C$6:$C$205=$B205)*('Estimated Waste'!$D$6:$D$205=$B$44),'Estimated Waste'!N$6:N$205,0))-SUM(IF(('Estimated Waste'!$B$6:$B$205=$B$186)*('Estimated Waste'!$C$6:$C$205=$B205)*('Estimated Waste'!$D$6:$D$205=$B$44),'Estimated Waste'!T$6:T$205,0))</f>
        <v>0</v>
      </c>
      <c r="X205" s="100">
        <f t="shared" si="44"/>
        <v>0</v>
      </c>
      <c r="Y205" s="99">
        <f t="shared" si="45"/>
        <v>0</v>
      </c>
      <c r="Z205" s="100">
        <f t="shared" si="46"/>
        <v>0</v>
      </c>
      <c r="AA205" s="99">
        <f t="shared" si="47"/>
        <v>0</v>
      </c>
      <c r="AB205" s="100">
        <f t="shared" si="48"/>
        <v>0</v>
      </c>
      <c r="AC205" s="99">
        <f t="shared" si="49"/>
        <v>0</v>
      </c>
      <c r="AE205" s="252">
        <f t="array" ref="AE205">SUM(IF(('Actual Waste'!$C$7:$C$206=$B$186)*('Actual Waste'!$D$7:$D$206=$B205),'Actual Waste'!U$7:U$206,0))</f>
        <v>0</v>
      </c>
      <c r="AF205" s="252">
        <f t="array" ref="AF205">SUM(IF(('Actual Waste'!$C$7:$C$206=$B$186)*('Actual Waste'!$D$7:$D$206=$B205),'Actual Waste'!V$7:V$206,0))</f>
        <v>0</v>
      </c>
      <c r="AG205" s="99"/>
      <c r="AH205" s="252">
        <f t="array" ref="AH205">SUM(IF(('Actual Waste'!$C$7:$C$206=$B$186)*('Actual Waste'!$D$7:$D$206=$B205)*('Actual Waste'!$G$7:$G$206=$B$42),'Actual Waste'!U$7:U$206,0))</f>
        <v>0</v>
      </c>
      <c r="AI205" s="252">
        <f t="array" ref="AI205">SUM(IF(('Actual Waste'!$C$7:$C$206=$B$186)*('Actual Waste'!$D$7:$D$206=$B205)*('Actual Waste'!$G$7:$G$206=$B$42),'Actual Waste'!V$7:V$206,0))</f>
        <v>0</v>
      </c>
      <c r="AJ205" s="252">
        <f t="array" ref="AJ205">SUM(IF(('Actual Waste'!$C$7:$C$206=$B$186)*('Actual Waste'!$D$7:$D$206=$B205)*('Actual Waste'!$G$7:$G$206=$B$43),'Actual Waste'!U$7:U$206,0))</f>
        <v>0</v>
      </c>
      <c r="AK205" s="252">
        <f t="array" ref="AK205">SUM(IF(('Actual Waste'!$C$7:$C$206=$B$186)*('Actual Waste'!$D$7:$D$206=$B205)*('Actual Waste'!$G$7:$G$206=$B$43),'Actual Waste'!V$7:V$206,0))</f>
        <v>0</v>
      </c>
      <c r="AM205" s="252">
        <f t="array" ref="AM205">SUM(IF(('Actual Waste'!$C$7:$C$206=$B$186)*('Actual Waste'!$D$7:$D$206=$B205)*('Actual Waste'!$G$7:$G$206=$B$45),'Actual Waste'!U$7:U$206,0))+SUM(IF(('Actual Waste'!$C$7:$C$206=$B$186)*('Actual Waste'!$D$7:$D$206=$B205)*('Actual Waste'!$G$7:$G$206=$B$44),'Actual Waste'!W$7:W$206,0))</f>
        <v>0</v>
      </c>
      <c r="AN205" s="252">
        <f t="array" ref="AN205">SUM(IF(('Actual Waste'!$C$7:$C$206=$B$186)*('Actual Waste'!$D$7:$D$206=$B205)*('Actual Waste'!$G$7:$G$206=$B$45),'Actual Waste'!V$7:V$206,0))+SUM(IF(('Actual Waste'!$C$7:$C$206=$B$186)*('Actual Waste'!$D$7:$D$206=$B205)*('Actual Waste'!$G$7:$G$206=$B$44),'Actual Waste'!X$7:X$206,0))</f>
        <v>0</v>
      </c>
      <c r="AO205" s="252">
        <f t="array" ref="AO205">SUM(IF(('Actual Waste'!$C$7:$C$206=$B$186)*('Actual Waste'!$D$7:$D$206=$B205)*('Actual Waste'!$G$7:$G$206=$B$44),'Actual Waste'!U$7:U$206,0))-SUM(IF(('Actual Waste'!$C$7:$C$206=$B$186)*('Actual Waste'!$D$7:$D$206=$B205)*('Actual Waste'!$G$7:$G$206=$B$44),'Actual Waste'!W$7:W$206,0))</f>
        <v>0</v>
      </c>
      <c r="AP205" s="252">
        <f t="array" ref="AP205">SUM(IF(('Actual Waste'!$C$7:$C$206=$B$186)*('Actual Waste'!$D$7:$D$206=$B205)*('Actual Waste'!$G$7:$G$206=$B$44),'Actual Waste'!V$7:V$206,0))-SUM(IF(('Actual Waste'!$C$7:$C$206=$B$186)*('Actual Waste'!$D$7:$D$206=$B205)*('Actual Waste'!$G$7:$G$206=$B$44),'Actual Waste'!X$7:X$206,0))</f>
        <v>0</v>
      </c>
      <c r="AR205" s="100"/>
      <c r="AS205" s="99"/>
      <c r="AT205" s="100"/>
      <c r="AU205" s="99"/>
      <c r="AV205" s="100"/>
      <c r="AW205" s="99"/>
    </row>
    <row r="206" spans="2:49" x14ac:dyDescent="0.35">
      <c r="B206" s="31" t="str">
        <f t="shared" si="43"/>
        <v>Gypsum (17 08 02)</v>
      </c>
      <c r="C206" s="35"/>
      <c r="D206" s="35"/>
      <c r="E206" s="32">
        <f t="array" ref="E206">SUM(IF(('Estimated Waste'!$B$6:$B$205=$B$186)*('Estimated Waste'!$C$6:$C$205=$B206),'Estimated Waste'!M$6:M$205,0))</f>
        <v>0</v>
      </c>
      <c r="F206" s="219">
        <f t="array" ref="F206">SUM(IF(('Estimated Waste'!$B$6:$B$205=$B$186)*('Estimated Waste'!$C$6:$C$205=$B206),'Estimated Waste'!N$6:N$205,0))</f>
        <v>0</v>
      </c>
      <c r="G206" s="35"/>
      <c r="H206" s="256">
        <f t="shared" si="50"/>
        <v>0</v>
      </c>
      <c r="I206" s="249">
        <f t="shared" si="51"/>
        <v>0</v>
      </c>
      <c r="J206" s="99"/>
      <c r="K206" s="18">
        <f t="array" ref="K206">SUM(IF(('Estimated Waste'!$B$6:$B$205=$B$186)*('Estimated Waste'!$C$6:$C$205=$B206)*('Estimated Waste'!$D$6:$D$205=$B$42),'Estimated Waste'!M$6:M$205,0))</f>
        <v>0</v>
      </c>
      <c r="L206" s="18">
        <f t="array" ref="L206">SUM(IF(('Estimated Waste'!$B$6:$B$205=$B$186)*('Estimated Waste'!$C$6:$C$205=$B206)*('Estimated Waste'!$D$6:$D$205=$B$42),'Estimated Waste'!N$6:N$205,0))</f>
        <v>0</v>
      </c>
      <c r="M206" s="18">
        <f t="array" ref="M206">SUM(IF(('Estimated Waste'!$B$6:$B$205=$B$186)*('Estimated Waste'!$C$6:$C$205=$B206)*('Estimated Waste'!$D$6:$D$205=$B$43),'Estimated Waste'!M$6:M$205,0))</f>
        <v>0</v>
      </c>
      <c r="N206" s="18">
        <f t="array" ref="N206">SUM(IF(('Estimated Waste'!$B$6:$B$205=$B$186)*('Estimated Waste'!$C$6:$C$205=$B206)*('Estimated Waste'!$D$6:$D$205=$B$43),'Estimated Waste'!N$6:N$205,0))</f>
        <v>0</v>
      </c>
      <c r="O206" s="250"/>
      <c r="P206" s="251">
        <f t="array" ref="P206">SUM(IF(('Estimated Waste'!$B$6:$B$205=$B$186)*('Estimated Waste'!$C$6:$C$205=$B206)*('Estimated Waste'!$D$6:$D$205=$B$45),'Estimated Waste'!M$6:M$205,0))+SUM(IF(('Estimated Waste'!$B$6:$B$205=$B$186)*('Estimated Waste'!$C$6:$C$205=$B206)*('Estimated Waste'!$D$6:$D$205=$B$44),'Estimated Waste'!S$6:S$205,0))</f>
        <v>0</v>
      </c>
      <c r="Q206" s="251">
        <f t="array" ref="Q206">SUM(IF(('Estimated Waste'!$B$6:$B$205=$B$186)*('Estimated Waste'!$C$6:$C$205=$B206)*('Estimated Waste'!$D$6:$D$205=$B$45),'Estimated Waste'!N$6:N$205,0))+SUM(IF(('Estimated Waste'!$B$6:$B$205=$B$186)*('Estimated Waste'!$C$6:$C$205=$B206)*('Estimated Waste'!$D$6:$D$205=$B$44),'Estimated Waste'!T$6:T$205,0))</f>
        <v>0</v>
      </c>
      <c r="R206" s="190">
        <f t="array" ref="R206">SUM(IF(('Estimated Waste'!$B$6:$B$205=$B$186)*('Estimated Waste'!$C$6:$C$205=$B206)*('Estimated Waste'!$D$6:$D$205=$B$44),'Estimated Waste'!M$6:M$205,0))-SUM(IF(('Estimated Waste'!$B$6:$B$205=$B$186)*('Estimated Waste'!$C$6:$C$205=$B206)*('Estimated Waste'!$D$6:$D$205=$B$44),'Estimated Waste'!S$6:S$205,0))</f>
        <v>0</v>
      </c>
      <c r="S206" s="190">
        <f t="array" ref="S206">SUM(IF(('Estimated Waste'!$B$6:$B$205=$B$186)*('Estimated Waste'!$C$6:$C$205=$B206)*('Estimated Waste'!$D$6:$D$205=$B$44),'Estimated Waste'!N$6:N$205,0))-SUM(IF(('Estimated Waste'!$B$6:$B$205=$B$186)*('Estimated Waste'!$C$6:$C$205=$B206)*('Estimated Waste'!$D$6:$D$205=$B$44),'Estimated Waste'!T$6:T$205,0))</f>
        <v>0</v>
      </c>
      <c r="X206" s="100">
        <f t="shared" si="44"/>
        <v>0</v>
      </c>
      <c r="Y206" s="99">
        <f t="shared" si="45"/>
        <v>0</v>
      </c>
      <c r="Z206" s="100">
        <f t="shared" si="46"/>
        <v>0</v>
      </c>
      <c r="AA206" s="99">
        <f t="shared" si="47"/>
        <v>0</v>
      </c>
      <c r="AB206" s="100">
        <f t="shared" si="48"/>
        <v>0</v>
      </c>
      <c r="AC206" s="99">
        <f t="shared" si="49"/>
        <v>0</v>
      </c>
      <c r="AE206" s="252">
        <f t="array" ref="AE206">SUM(IF(('Actual Waste'!$C$7:$C$206=$B$186)*('Actual Waste'!$D$7:$D$206=$B206),'Actual Waste'!U$7:U$206,0))</f>
        <v>0</v>
      </c>
      <c r="AF206" s="252">
        <f t="array" ref="AF206">SUM(IF(('Actual Waste'!$C$7:$C$206=$B$186)*('Actual Waste'!$D$7:$D$206=$B206),'Actual Waste'!V$7:V$206,0))</f>
        <v>0</v>
      </c>
      <c r="AG206" s="99"/>
      <c r="AH206" s="252">
        <f t="array" ref="AH206">SUM(IF(('Actual Waste'!$C$7:$C$206=$B$186)*('Actual Waste'!$D$7:$D$206=$B206)*('Actual Waste'!$G$7:$G$206=$B$42),'Actual Waste'!U$7:U$206,0))</f>
        <v>0</v>
      </c>
      <c r="AI206" s="252">
        <f t="array" ref="AI206">SUM(IF(('Actual Waste'!$C$7:$C$206=$B$186)*('Actual Waste'!$D$7:$D$206=$B206)*('Actual Waste'!$G$7:$G$206=$B$42),'Actual Waste'!V$7:V$206,0))</f>
        <v>0</v>
      </c>
      <c r="AJ206" s="252">
        <f t="array" ref="AJ206">SUM(IF(('Actual Waste'!$C$7:$C$206=$B$186)*('Actual Waste'!$D$7:$D$206=$B206)*('Actual Waste'!$G$7:$G$206=$B$43),'Actual Waste'!U$7:U$206,0))</f>
        <v>0</v>
      </c>
      <c r="AK206" s="252">
        <f t="array" ref="AK206">SUM(IF(('Actual Waste'!$C$7:$C$206=$B$186)*('Actual Waste'!$D$7:$D$206=$B206)*('Actual Waste'!$G$7:$G$206=$B$43),'Actual Waste'!V$7:V$206,0))</f>
        <v>0</v>
      </c>
      <c r="AM206" s="252">
        <f t="array" ref="AM206">SUM(IF(('Actual Waste'!$C$7:$C$206=$B$186)*('Actual Waste'!$D$7:$D$206=$B206)*('Actual Waste'!$G$7:$G$206=$B$45),'Actual Waste'!U$7:U$206,0))+SUM(IF(('Actual Waste'!$C$7:$C$206=$B$186)*('Actual Waste'!$D$7:$D$206=$B206)*('Actual Waste'!$G$7:$G$206=$B$44),'Actual Waste'!W$7:W$206,0))</f>
        <v>0</v>
      </c>
      <c r="AN206" s="252">
        <f t="array" ref="AN206">SUM(IF(('Actual Waste'!$C$7:$C$206=$B$186)*('Actual Waste'!$D$7:$D$206=$B206)*('Actual Waste'!$G$7:$G$206=$B$45),'Actual Waste'!V$7:V$206,0))+SUM(IF(('Actual Waste'!$C$7:$C$206=$B$186)*('Actual Waste'!$D$7:$D$206=$B206)*('Actual Waste'!$G$7:$G$206=$B$44),'Actual Waste'!X$7:X$206,0))</f>
        <v>0</v>
      </c>
      <c r="AO206" s="252">
        <f t="array" ref="AO206">SUM(IF(('Actual Waste'!$C$7:$C$206=$B$186)*('Actual Waste'!$D$7:$D$206=$B206)*('Actual Waste'!$G$7:$G$206=$B$44),'Actual Waste'!U$7:U$206,0))-SUM(IF(('Actual Waste'!$C$7:$C$206=$B$186)*('Actual Waste'!$D$7:$D$206=$B206)*('Actual Waste'!$G$7:$G$206=$B$44),'Actual Waste'!W$7:W$206,0))</f>
        <v>0</v>
      </c>
      <c r="AP206" s="252">
        <f t="array" ref="AP206">SUM(IF(('Actual Waste'!$C$7:$C$206=$B$186)*('Actual Waste'!$D$7:$D$206=$B206)*('Actual Waste'!$G$7:$G$206=$B$44),'Actual Waste'!V$7:V$206,0))-SUM(IF(('Actual Waste'!$C$7:$C$206=$B$186)*('Actual Waste'!$D$7:$D$206=$B206)*('Actual Waste'!$G$7:$G$206=$B$44),'Actual Waste'!X$7:X$206,0))</f>
        <v>0</v>
      </c>
      <c r="AR206" s="100"/>
      <c r="AS206" s="99"/>
      <c r="AT206" s="100"/>
      <c r="AU206" s="99"/>
      <c r="AV206" s="100"/>
      <c r="AW206" s="99"/>
    </row>
    <row r="207" spans="2:49" x14ac:dyDescent="0.35">
      <c r="B207" s="31" t="str">
        <f t="shared" si="43"/>
        <v>Hazardous waste (Segregated) (17 05 03*)</v>
      </c>
      <c r="C207" s="35"/>
      <c r="D207" s="35"/>
      <c r="E207" s="32">
        <f t="array" ref="E207">SUM(IF(('Estimated Waste'!$B$6:$B$205=$B$186)*('Estimated Waste'!$C$6:$C$205=$B207),'Estimated Waste'!M$6:M$205,0))</f>
        <v>0</v>
      </c>
      <c r="F207" s="219">
        <f t="array" ref="F207">SUM(IF(('Estimated Waste'!$B$6:$B$205=$B$186)*('Estimated Waste'!$C$6:$C$205=$B207),'Estimated Waste'!N$6:N$205,0))</f>
        <v>0</v>
      </c>
      <c r="G207" s="35"/>
      <c r="H207" s="256">
        <f t="shared" si="50"/>
        <v>0</v>
      </c>
      <c r="I207" s="249">
        <f t="shared" si="51"/>
        <v>0</v>
      </c>
      <c r="J207" s="99"/>
      <c r="K207" s="18">
        <f t="array" ref="K207">SUM(IF(('Estimated Waste'!$B$6:$B$205=$B$186)*('Estimated Waste'!$C$6:$C$205=$B207)*('Estimated Waste'!$D$6:$D$205=$B$42),'Estimated Waste'!M$6:M$205,0))</f>
        <v>0</v>
      </c>
      <c r="L207" s="18">
        <f t="array" ref="L207">SUM(IF(('Estimated Waste'!$B$6:$B$205=$B$186)*('Estimated Waste'!$C$6:$C$205=$B207)*('Estimated Waste'!$D$6:$D$205=$B$42),'Estimated Waste'!N$6:N$205,0))</f>
        <v>0</v>
      </c>
      <c r="M207" s="18">
        <f t="array" ref="M207">SUM(IF(('Estimated Waste'!$B$6:$B$205=$B$186)*('Estimated Waste'!$C$6:$C$205=$B207)*('Estimated Waste'!$D$6:$D$205=$B$43),'Estimated Waste'!M$6:M$205,0))</f>
        <v>0</v>
      </c>
      <c r="N207" s="18">
        <f t="array" ref="N207">SUM(IF(('Estimated Waste'!$B$6:$B$205=$B$186)*('Estimated Waste'!$C$6:$C$205=$B207)*('Estimated Waste'!$D$6:$D$205=$B$43),'Estimated Waste'!N$6:N$205,0))</f>
        <v>0</v>
      </c>
      <c r="O207" s="250"/>
      <c r="P207" s="251">
        <f t="array" ref="P207">SUM(IF(('Estimated Waste'!$B$6:$B$205=$B$186)*('Estimated Waste'!$C$6:$C$205=$B207)*('Estimated Waste'!$D$6:$D$205=$B$45),'Estimated Waste'!M$6:M$205,0))+SUM(IF(('Estimated Waste'!$B$6:$B$205=$B$186)*('Estimated Waste'!$C$6:$C$205=$B207)*('Estimated Waste'!$D$6:$D$205=$B$44),'Estimated Waste'!S$6:S$205,0))</f>
        <v>0</v>
      </c>
      <c r="Q207" s="251">
        <f t="array" ref="Q207">SUM(IF(('Estimated Waste'!$B$6:$B$205=$B$186)*('Estimated Waste'!$C$6:$C$205=$B207)*('Estimated Waste'!$D$6:$D$205=$B$45),'Estimated Waste'!N$6:N$205,0))+SUM(IF(('Estimated Waste'!$B$6:$B$205=$B$186)*('Estimated Waste'!$C$6:$C$205=$B207)*('Estimated Waste'!$D$6:$D$205=$B$44),'Estimated Waste'!T$6:T$205,0))</f>
        <v>0</v>
      </c>
      <c r="R207" s="190">
        <f t="array" ref="R207">SUM(IF(('Estimated Waste'!$B$6:$B$205=$B$186)*('Estimated Waste'!$C$6:$C$205=$B207)*('Estimated Waste'!$D$6:$D$205=$B$44),'Estimated Waste'!M$6:M$205,0))-SUM(IF(('Estimated Waste'!$B$6:$B$205=$B$186)*('Estimated Waste'!$C$6:$C$205=$B207)*('Estimated Waste'!$D$6:$D$205=$B$44),'Estimated Waste'!S$6:S$205,0))</f>
        <v>0</v>
      </c>
      <c r="S207" s="190">
        <f t="array" ref="S207">SUM(IF(('Estimated Waste'!$B$6:$B$205=$B$186)*('Estimated Waste'!$C$6:$C$205=$B207)*('Estimated Waste'!$D$6:$D$205=$B$44),'Estimated Waste'!N$6:N$205,0))-SUM(IF(('Estimated Waste'!$B$6:$B$205=$B$186)*('Estimated Waste'!$C$6:$C$205=$B207)*('Estimated Waste'!$D$6:$D$205=$B$44),'Estimated Waste'!T$6:T$205,0))</f>
        <v>0</v>
      </c>
      <c r="X207" s="100">
        <f t="shared" si="44"/>
        <v>0</v>
      </c>
      <c r="Y207" s="99">
        <f t="shared" si="45"/>
        <v>0</v>
      </c>
      <c r="Z207" s="100">
        <f t="shared" si="46"/>
        <v>0</v>
      </c>
      <c r="AA207" s="99">
        <f t="shared" si="47"/>
        <v>0</v>
      </c>
      <c r="AB207" s="100">
        <f t="shared" si="48"/>
        <v>0</v>
      </c>
      <c r="AC207" s="99">
        <f t="shared" si="49"/>
        <v>0</v>
      </c>
      <c r="AE207" s="252">
        <f t="array" ref="AE207">SUM(IF(('Actual Waste'!$C$7:$C$206=$B$186)*('Actual Waste'!$D$7:$D$206=$B207),'Actual Waste'!U$7:U$206,0))</f>
        <v>0</v>
      </c>
      <c r="AF207" s="252">
        <f t="array" ref="AF207">SUM(IF(('Actual Waste'!$C$7:$C$206=$B$186)*('Actual Waste'!$D$7:$D$206=$B207),'Actual Waste'!V$7:V$206,0))</f>
        <v>0</v>
      </c>
      <c r="AG207" s="99"/>
      <c r="AH207" s="252">
        <f t="array" ref="AH207">SUM(IF(('Actual Waste'!$C$7:$C$206=$B$186)*('Actual Waste'!$D$7:$D$206=$B207)*('Actual Waste'!$G$7:$G$206=$B$42),'Actual Waste'!U$7:U$206,0))</f>
        <v>0</v>
      </c>
      <c r="AI207" s="252">
        <f t="array" ref="AI207">SUM(IF(('Actual Waste'!$C$7:$C$206=$B$186)*('Actual Waste'!$D$7:$D$206=$B207)*('Actual Waste'!$G$7:$G$206=$B$42),'Actual Waste'!V$7:V$206,0))</f>
        <v>0</v>
      </c>
      <c r="AJ207" s="252">
        <f t="array" ref="AJ207">SUM(IF(('Actual Waste'!$C$7:$C$206=$B$186)*('Actual Waste'!$D$7:$D$206=$B207)*('Actual Waste'!$G$7:$G$206=$B$43),'Actual Waste'!U$7:U$206,0))</f>
        <v>0</v>
      </c>
      <c r="AK207" s="252">
        <f t="array" ref="AK207">SUM(IF(('Actual Waste'!$C$7:$C$206=$B$186)*('Actual Waste'!$D$7:$D$206=$B207)*('Actual Waste'!$G$7:$G$206=$B$43),'Actual Waste'!V$7:V$206,0))</f>
        <v>0</v>
      </c>
      <c r="AM207" s="252">
        <f t="array" ref="AM207">SUM(IF(('Actual Waste'!$C$7:$C$206=$B$186)*('Actual Waste'!$D$7:$D$206=$B207)*('Actual Waste'!$G$7:$G$206=$B$45),'Actual Waste'!U$7:U$206,0))+SUM(IF(('Actual Waste'!$C$7:$C$206=$B$186)*('Actual Waste'!$D$7:$D$206=$B207)*('Actual Waste'!$G$7:$G$206=$B$44),'Actual Waste'!W$7:W$206,0))</f>
        <v>0</v>
      </c>
      <c r="AN207" s="252">
        <f t="array" ref="AN207">SUM(IF(('Actual Waste'!$C$7:$C$206=$B$186)*('Actual Waste'!$D$7:$D$206=$B207)*('Actual Waste'!$G$7:$G$206=$B$45),'Actual Waste'!V$7:V$206,0))+SUM(IF(('Actual Waste'!$C$7:$C$206=$B$186)*('Actual Waste'!$D$7:$D$206=$B207)*('Actual Waste'!$G$7:$G$206=$B$44),'Actual Waste'!X$7:X$206,0))</f>
        <v>0</v>
      </c>
      <c r="AO207" s="252">
        <f t="array" ref="AO207">SUM(IF(('Actual Waste'!$C$7:$C$206=$B$186)*('Actual Waste'!$D$7:$D$206=$B207)*('Actual Waste'!$G$7:$G$206=$B$44),'Actual Waste'!U$7:U$206,0))-SUM(IF(('Actual Waste'!$C$7:$C$206=$B$186)*('Actual Waste'!$D$7:$D$206=$B207)*('Actual Waste'!$G$7:$G$206=$B$44),'Actual Waste'!W$7:W$206,0))</f>
        <v>0</v>
      </c>
      <c r="AP207" s="252">
        <f t="array" ref="AP207">SUM(IF(('Actual Waste'!$C$7:$C$206=$B$186)*('Actual Waste'!$D$7:$D$206=$B207)*('Actual Waste'!$G$7:$G$206=$B$44),'Actual Waste'!V$7:V$206,0))-SUM(IF(('Actual Waste'!$C$7:$C$206=$B$186)*('Actual Waste'!$D$7:$D$206=$B207)*('Actual Waste'!$G$7:$G$206=$B$44),'Actual Waste'!X$7:X$206,0))</f>
        <v>0</v>
      </c>
      <c r="AR207" s="100"/>
      <c r="AS207" s="99"/>
      <c r="AT207" s="100"/>
      <c r="AU207" s="99"/>
      <c r="AV207" s="100"/>
      <c r="AW207" s="99"/>
    </row>
    <row r="208" spans="2:49" x14ac:dyDescent="0.35">
      <c r="B208" s="31" t="str">
        <f t="shared" si="43"/>
        <v>Lead (17 04 03)</v>
      </c>
      <c r="C208" s="35"/>
      <c r="D208" s="35"/>
      <c r="E208" s="32">
        <f t="array" ref="E208">SUM(IF(('Estimated Waste'!$B$6:$B$205=$B$186)*('Estimated Waste'!$C$6:$C$205=$B208),'Estimated Waste'!M$6:M$205,0))</f>
        <v>0</v>
      </c>
      <c r="F208" s="219">
        <f t="array" ref="F208">SUM(IF(('Estimated Waste'!$B$6:$B$205=$B$186)*('Estimated Waste'!$C$6:$C$205=$B208),'Estimated Waste'!N$6:N$205,0))</f>
        <v>0</v>
      </c>
      <c r="G208" s="35"/>
      <c r="H208" s="256">
        <f t="shared" si="50"/>
        <v>0</v>
      </c>
      <c r="I208" s="249">
        <f t="shared" si="51"/>
        <v>0</v>
      </c>
      <c r="J208" s="99"/>
      <c r="K208" s="18">
        <f t="array" ref="K208">SUM(IF(('Estimated Waste'!$B$6:$B$205=$B$186)*('Estimated Waste'!$C$6:$C$205=$B208)*('Estimated Waste'!$D$6:$D$205=$B$42),'Estimated Waste'!M$6:M$205,0))</f>
        <v>0</v>
      </c>
      <c r="L208" s="18">
        <f t="array" ref="L208">SUM(IF(('Estimated Waste'!$B$6:$B$205=$B$186)*('Estimated Waste'!$C$6:$C$205=$B208)*('Estimated Waste'!$D$6:$D$205=$B$42),'Estimated Waste'!N$6:N$205,0))</f>
        <v>0</v>
      </c>
      <c r="M208" s="18">
        <f t="array" ref="M208">SUM(IF(('Estimated Waste'!$B$6:$B$205=$B$186)*('Estimated Waste'!$C$6:$C$205=$B208)*('Estimated Waste'!$D$6:$D$205=$B$43),'Estimated Waste'!M$6:M$205,0))</f>
        <v>0</v>
      </c>
      <c r="N208" s="18">
        <f t="array" ref="N208">SUM(IF(('Estimated Waste'!$B$6:$B$205=$B$186)*('Estimated Waste'!$C$6:$C$205=$B208)*('Estimated Waste'!$D$6:$D$205=$B$43),'Estimated Waste'!N$6:N$205,0))</f>
        <v>0</v>
      </c>
      <c r="O208" s="250"/>
      <c r="P208" s="251">
        <f t="array" ref="P208">SUM(IF(('Estimated Waste'!$B$6:$B$205=$B$186)*('Estimated Waste'!$C$6:$C$205=$B208)*('Estimated Waste'!$D$6:$D$205=$B$45),'Estimated Waste'!M$6:M$205,0))+SUM(IF(('Estimated Waste'!$B$6:$B$205=$B$186)*('Estimated Waste'!$C$6:$C$205=$B208)*('Estimated Waste'!$D$6:$D$205=$B$44),'Estimated Waste'!S$6:S$205,0))</f>
        <v>0</v>
      </c>
      <c r="Q208" s="251">
        <f t="array" ref="Q208">SUM(IF(('Estimated Waste'!$B$6:$B$205=$B$186)*('Estimated Waste'!$C$6:$C$205=$B208)*('Estimated Waste'!$D$6:$D$205=$B$45),'Estimated Waste'!N$6:N$205,0))+SUM(IF(('Estimated Waste'!$B$6:$B$205=$B$186)*('Estimated Waste'!$C$6:$C$205=$B208)*('Estimated Waste'!$D$6:$D$205=$B$44),'Estimated Waste'!T$6:T$205,0))</f>
        <v>0</v>
      </c>
      <c r="R208" s="190">
        <f t="array" ref="R208">SUM(IF(('Estimated Waste'!$B$6:$B$205=$B$186)*('Estimated Waste'!$C$6:$C$205=$B208)*('Estimated Waste'!$D$6:$D$205=$B$44),'Estimated Waste'!M$6:M$205,0))-SUM(IF(('Estimated Waste'!$B$6:$B$205=$B$186)*('Estimated Waste'!$C$6:$C$205=$B208)*('Estimated Waste'!$D$6:$D$205=$B$44),'Estimated Waste'!S$6:S$205,0))</f>
        <v>0</v>
      </c>
      <c r="S208" s="190">
        <f t="array" ref="S208">SUM(IF(('Estimated Waste'!$B$6:$B$205=$B$186)*('Estimated Waste'!$C$6:$C$205=$B208)*('Estimated Waste'!$D$6:$D$205=$B$44),'Estimated Waste'!N$6:N$205,0))-SUM(IF(('Estimated Waste'!$B$6:$B$205=$B$186)*('Estimated Waste'!$C$6:$C$205=$B208)*('Estimated Waste'!$D$6:$D$205=$B$44),'Estimated Waste'!T$6:T$205,0))</f>
        <v>0</v>
      </c>
      <c r="X208" s="100">
        <f t="shared" si="44"/>
        <v>0</v>
      </c>
      <c r="Y208" s="99">
        <f t="shared" si="45"/>
        <v>0</v>
      </c>
      <c r="Z208" s="100">
        <f t="shared" si="46"/>
        <v>0</v>
      </c>
      <c r="AA208" s="99">
        <f t="shared" si="47"/>
        <v>0</v>
      </c>
      <c r="AB208" s="100">
        <f t="shared" si="48"/>
        <v>0</v>
      </c>
      <c r="AC208" s="99">
        <f t="shared" si="49"/>
        <v>0</v>
      </c>
      <c r="AE208" s="252">
        <f t="array" ref="AE208">SUM(IF(('Actual Waste'!$C$7:$C$206=$B$186)*('Actual Waste'!$D$7:$D$206=$B208),'Actual Waste'!U$7:U$206,0))</f>
        <v>0</v>
      </c>
      <c r="AF208" s="252">
        <f t="array" ref="AF208">SUM(IF(('Actual Waste'!$C$7:$C$206=$B$186)*('Actual Waste'!$D$7:$D$206=$B208),'Actual Waste'!V$7:V$206,0))</f>
        <v>0</v>
      </c>
      <c r="AG208" s="99"/>
      <c r="AH208" s="252">
        <f t="array" ref="AH208">SUM(IF(('Actual Waste'!$C$7:$C$206=$B$186)*('Actual Waste'!$D$7:$D$206=$B208)*('Actual Waste'!$G$7:$G$206=$B$42),'Actual Waste'!U$7:U$206,0))</f>
        <v>0</v>
      </c>
      <c r="AI208" s="252">
        <f t="array" ref="AI208">SUM(IF(('Actual Waste'!$C$7:$C$206=$B$186)*('Actual Waste'!$D$7:$D$206=$B208)*('Actual Waste'!$G$7:$G$206=$B$42),'Actual Waste'!V$7:V$206,0))</f>
        <v>0</v>
      </c>
      <c r="AJ208" s="252">
        <f t="array" ref="AJ208">SUM(IF(('Actual Waste'!$C$7:$C$206=$B$186)*('Actual Waste'!$D$7:$D$206=$B208)*('Actual Waste'!$G$7:$G$206=$B$43),'Actual Waste'!U$7:U$206,0))</f>
        <v>0</v>
      </c>
      <c r="AK208" s="252">
        <f t="array" ref="AK208">SUM(IF(('Actual Waste'!$C$7:$C$206=$B$186)*('Actual Waste'!$D$7:$D$206=$B208)*('Actual Waste'!$G$7:$G$206=$B$43),'Actual Waste'!V$7:V$206,0))</f>
        <v>0</v>
      </c>
      <c r="AM208" s="252">
        <f t="array" ref="AM208">SUM(IF(('Actual Waste'!$C$7:$C$206=$B$186)*('Actual Waste'!$D$7:$D$206=$B208)*('Actual Waste'!$G$7:$G$206=$B$45),'Actual Waste'!U$7:U$206,0))+SUM(IF(('Actual Waste'!$C$7:$C$206=$B$186)*('Actual Waste'!$D$7:$D$206=$B208)*('Actual Waste'!$G$7:$G$206=$B$44),'Actual Waste'!W$7:W$206,0))</f>
        <v>0</v>
      </c>
      <c r="AN208" s="252">
        <f t="array" ref="AN208">SUM(IF(('Actual Waste'!$C$7:$C$206=$B$186)*('Actual Waste'!$D$7:$D$206=$B208)*('Actual Waste'!$G$7:$G$206=$B$45),'Actual Waste'!V$7:V$206,0))+SUM(IF(('Actual Waste'!$C$7:$C$206=$B$186)*('Actual Waste'!$D$7:$D$206=$B208)*('Actual Waste'!$G$7:$G$206=$B$44),'Actual Waste'!X$7:X$206,0))</f>
        <v>0</v>
      </c>
      <c r="AO208" s="252">
        <f t="array" ref="AO208">SUM(IF(('Actual Waste'!$C$7:$C$206=$B$186)*('Actual Waste'!$D$7:$D$206=$B208)*('Actual Waste'!$G$7:$G$206=$B$44),'Actual Waste'!U$7:U$206,0))-SUM(IF(('Actual Waste'!$C$7:$C$206=$B$186)*('Actual Waste'!$D$7:$D$206=$B208)*('Actual Waste'!$G$7:$G$206=$B$44),'Actual Waste'!W$7:W$206,0))</f>
        <v>0</v>
      </c>
      <c r="AP208" s="252">
        <f t="array" ref="AP208">SUM(IF(('Actual Waste'!$C$7:$C$206=$B$186)*('Actual Waste'!$D$7:$D$206=$B208)*('Actual Waste'!$G$7:$G$206=$B$44),'Actual Waste'!V$7:V$206,0))-SUM(IF(('Actual Waste'!$C$7:$C$206=$B$186)*('Actual Waste'!$D$7:$D$206=$B208)*('Actual Waste'!$G$7:$G$206=$B$44),'Actual Waste'!X$7:X$206,0))</f>
        <v>0</v>
      </c>
      <c r="AR208" s="100"/>
      <c r="AS208" s="99"/>
      <c r="AT208" s="100"/>
      <c r="AU208" s="99"/>
      <c r="AV208" s="100"/>
      <c r="AW208" s="99"/>
    </row>
    <row r="209" spans="2:49" x14ac:dyDescent="0.35">
      <c r="B209" s="31" t="str">
        <f t="shared" si="43"/>
        <v>Metals (17 04 07)</v>
      </c>
      <c r="C209" s="35"/>
      <c r="D209" s="35"/>
      <c r="E209" s="32">
        <f t="array" ref="E209">SUM(IF(('Estimated Waste'!$B$6:$B$205=$B$186)*('Estimated Waste'!$C$6:$C$205=$B209),'Estimated Waste'!M$6:M$205,0))</f>
        <v>0</v>
      </c>
      <c r="F209" s="219">
        <f t="array" ref="F209">SUM(IF(('Estimated Waste'!$B$6:$B$205=$B$186)*('Estimated Waste'!$C$6:$C$205=$B209),'Estimated Waste'!N$6:N$205,0))</f>
        <v>0</v>
      </c>
      <c r="G209" s="35"/>
      <c r="H209" s="256">
        <f t="shared" si="50"/>
        <v>0</v>
      </c>
      <c r="I209" s="249">
        <f t="shared" si="51"/>
        <v>0</v>
      </c>
      <c r="J209" s="99"/>
      <c r="K209" s="18">
        <f t="array" ref="K209">SUM(IF(('Estimated Waste'!$B$6:$B$205=$B$186)*('Estimated Waste'!$C$6:$C$205=$B209)*('Estimated Waste'!$D$6:$D$205=$B$42),'Estimated Waste'!M$6:M$205,0))</f>
        <v>0</v>
      </c>
      <c r="L209" s="18">
        <f t="array" ref="L209">SUM(IF(('Estimated Waste'!$B$6:$B$205=$B$186)*('Estimated Waste'!$C$6:$C$205=$B209)*('Estimated Waste'!$D$6:$D$205=$B$42),'Estimated Waste'!N$6:N$205,0))</f>
        <v>0</v>
      </c>
      <c r="M209" s="18">
        <f t="array" ref="M209">SUM(IF(('Estimated Waste'!$B$6:$B$205=$B$186)*('Estimated Waste'!$C$6:$C$205=$B209)*('Estimated Waste'!$D$6:$D$205=$B$43),'Estimated Waste'!M$6:M$205,0))</f>
        <v>0</v>
      </c>
      <c r="N209" s="18">
        <f t="array" ref="N209">SUM(IF(('Estimated Waste'!$B$6:$B$205=$B$186)*('Estimated Waste'!$C$6:$C$205=$B209)*('Estimated Waste'!$D$6:$D$205=$B$43),'Estimated Waste'!N$6:N$205,0))</f>
        <v>0</v>
      </c>
      <c r="O209" s="250"/>
      <c r="P209" s="251">
        <f t="array" ref="P209">SUM(IF(('Estimated Waste'!$B$6:$B$205=$B$186)*('Estimated Waste'!$C$6:$C$205=$B209)*('Estimated Waste'!$D$6:$D$205=$B$45),'Estimated Waste'!M$6:M$205,0))+SUM(IF(('Estimated Waste'!$B$6:$B$205=$B$186)*('Estimated Waste'!$C$6:$C$205=$B209)*('Estimated Waste'!$D$6:$D$205=$B$44),'Estimated Waste'!S$6:S$205,0))</f>
        <v>0</v>
      </c>
      <c r="Q209" s="251">
        <f t="array" ref="Q209">SUM(IF(('Estimated Waste'!$B$6:$B$205=$B$186)*('Estimated Waste'!$C$6:$C$205=$B209)*('Estimated Waste'!$D$6:$D$205=$B$45),'Estimated Waste'!N$6:N$205,0))+SUM(IF(('Estimated Waste'!$B$6:$B$205=$B$186)*('Estimated Waste'!$C$6:$C$205=$B209)*('Estimated Waste'!$D$6:$D$205=$B$44),'Estimated Waste'!T$6:T$205,0))</f>
        <v>0</v>
      </c>
      <c r="R209" s="190">
        <f t="array" ref="R209">SUM(IF(('Estimated Waste'!$B$6:$B$205=$B$186)*('Estimated Waste'!$C$6:$C$205=$B209)*('Estimated Waste'!$D$6:$D$205=$B$44),'Estimated Waste'!M$6:M$205,0))-SUM(IF(('Estimated Waste'!$B$6:$B$205=$B$186)*('Estimated Waste'!$C$6:$C$205=$B209)*('Estimated Waste'!$D$6:$D$205=$B$44),'Estimated Waste'!S$6:S$205,0))</f>
        <v>0</v>
      </c>
      <c r="S209" s="190">
        <f t="array" ref="S209">SUM(IF(('Estimated Waste'!$B$6:$B$205=$B$186)*('Estimated Waste'!$C$6:$C$205=$B209)*('Estimated Waste'!$D$6:$D$205=$B$44),'Estimated Waste'!N$6:N$205,0))-SUM(IF(('Estimated Waste'!$B$6:$B$205=$B$186)*('Estimated Waste'!$C$6:$C$205=$B209)*('Estimated Waste'!$D$6:$D$205=$B$44),'Estimated Waste'!T$6:T$205,0))</f>
        <v>0</v>
      </c>
      <c r="X209" s="100">
        <f t="shared" si="44"/>
        <v>0</v>
      </c>
      <c r="Y209" s="99">
        <f t="shared" si="45"/>
        <v>0</v>
      </c>
      <c r="Z209" s="100">
        <f t="shared" si="46"/>
        <v>0</v>
      </c>
      <c r="AA209" s="99">
        <f t="shared" si="47"/>
        <v>0</v>
      </c>
      <c r="AB209" s="100">
        <f t="shared" si="48"/>
        <v>0</v>
      </c>
      <c r="AC209" s="99">
        <f t="shared" si="49"/>
        <v>0</v>
      </c>
      <c r="AE209" s="252">
        <f t="array" ref="AE209">SUM(IF(('Actual Waste'!$C$7:$C$206=$B$186)*('Actual Waste'!$D$7:$D$206=$B209),'Actual Waste'!U$7:U$206,0))</f>
        <v>0</v>
      </c>
      <c r="AF209" s="252">
        <f t="array" ref="AF209">SUM(IF(('Actual Waste'!$C$7:$C$206=$B$186)*('Actual Waste'!$D$7:$D$206=$B209),'Actual Waste'!V$7:V$206,0))</f>
        <v>0</v>
      </c>
      <c r="AG209" s="99"/>
      <c r="AH209" s="252">
        <f t="array" ref="AH209">SUM(IF(('Actual Waste'!$C$7:$C$206=$B$186)*('Actual Waste'!$D$7:$D$206=$B209)*('Actual Waste'!$G$7:$G$206=$B$42),'Actual Waste'!U$7:U$206,0))</f>
        <v>0</v>
      </c>
      <c r="AI209" s="252">
        <f t="array" ref="AI209">SUM(IF(('Actual Waste'!$C$7:$C$206=$B$186)*('Actual Waste'!$D$7:$D$206=$B209)*('Actual Waste'!$G$7:$G$206=$B$42),'Actual Waste'!V$7:V$206,0))</f>
        <v>0</v>
      </c>
      <c r="AJ209" s="252">
        <f t="array" ref="AJ209">SUM(IF(('Actual Waste'!$C$7:$C$206=$B$186)*('Actual Waste'!$D$7:$D$206=$B209)*('Actual Waste'!$G$7:$G$206=$B$43),'Actual Waste'!U$7:U$206,0))</f>
        <v>0</v>
      </c>
      <c r="AK209" s="252">
        <f t="array" ref="AK209">SUM(IF(('Actual Waste'!$C$7:$C$206=$B$186)*('Actual Waste'!$D$7:$D$206=$B209)*('Actual Waste'!$G$7:$G$206=$B$43),'Actual Waste'!V$7:V$206,0))</f>
        <v>0</v>
      </c>
      <c r="AM209" s="252">
        <f t="array" ref="AM209">SUM(IF(('Actual Waste'!$C$7:$C$206=$B$186)*('Actual Waste'!$D$7:$D$206=$B209)*('Actual Waste'!$G$7:$G$206=$B$45),'Actual Waste'!U$7:U$206,0))+SUM(IF(('Actual Waste'!$C$7:$C$206=$B$186)*('Actual Waste'!$D$7:$D$206=$B209)*('Actual Waste'!$G$7:$G$206=$B$44),'Actual Waste'!W$7:W$206,0))</f>
        <v>0</v>
      </c>
      <c r="AN209" s="252">
        <f t="array" ref="AN209">SUM(IF(('Actual Waste'!$C$7:$C$206=$B$186)*('Actual Waste'!$D$7:$D$206=$B209)*('Actual Waste'!$G$7:$G$206=$B$45),'Actual Waste'!V$7:V$206,0))+SUM(IF(('Actual Waste'!$C$7:$C$206=$B$186)*('Actual Waste'!$D$7:$D$206=$B209)*('Actual Waste'!$G$7:$G$206=$B$44),'Actual Waste'!X$7:X$206,0))</f>
        <v>0</v>
      </c>
      <c r="AO209" s="252">
        <f t="array" ref="AO209">SUM(IF(('Actual Waste'!$C$7:$C$206=$B$186)*('Actual Waste'!$D$7:$D$206=$B209)*('Actual Waste'!$G$7:$G$206=$B$44),'Actual Waste'!U$7:U$206,0))-SUM(IF(('Actual Waste'!$C$7:$C$206=$B$186)*('Actual Waste'!$D$7:$D$206=$B209)*('Actual Waste'!$G$7:$G$206=$B$44),'Actual Waste'!W$7:W$206,0))</f>
        <v>0</v>
      </c>
      <c r="AP209" s="252">
        <f t="array" ref="AP209">SUM(IF(('Actual Waste'!$C$7:$C$206=$B$186)*('Actual Waste'!$D$7:$D$206=$B209)*('Actual Waste'!$G$7:$G$206=$B$44),'Actual Waste'!V$7:V$206,0))-SUM(IF(('Actual Waste'!$C$7:$C$206=$B$186)*('Actual Waste'!$D$7:$D$206=$B209)*('Actual Waste'!$G$7:$G$206=$B$44),'Actual Waste'!X$7:X$206,0))</f>
        <v>0</v>
      </c>
      <c r="AR209" s="100"/>
      <c r="AS209" s="99"/>
      <c r="AT209" s="100"/>
      <c r="AU209" s="99"/>
      <c r="AV209" s="100"/>
      <c r="AW209" s="99"/>
    </row>
    <row r="210" spans="2:49" x14ac:dyDescent="0.35">
      <c r="B210" s="31" t="str">
        <f t="shared" si="43"/>
        <v>Mixed C&amp;D waste (17 09 04)</v>
      </c>
      <c r="C210" s="35"/>
      <c r="D210" s="35"/>
      <c r="E210" s="32">
        <f t="array" ref="E210">SUM(IF(('Estimated Waste'!$B$6:$B$205=$B$186)*('Estimated Waste'!$C$6:$C$205=$B210),'Estimated Waste'!M$6:M$205,0))</f>
        <v>0</v>
      </c>
      <c r="F210" s="219">
        <f t="array" ref="F210">SUM(IF(('Estimated Waste'!$B$6:$B$205=$B$186)*('Estimated Waste'!$C$6:$C$205=$B210),'Estimated Waste'!N$6:N$205,0))</f>
        <v>0</v>
      </c>
      <c r="G210" s="35"/>
      <c r="H210" s="256">
        <f t="shared" si="50"/>
        <v>0</v>
      </c>
      <c r="I210" s="249">
        <f t="shared" si="51"/>
        <v>0</v>
      </c>
      <c r="J210" s="99"/>
      <c r="K210" s="18">
        <f t="array" ref="K210">SUM(IF(('Estimated Waste'!$B$6:$B$205=$B$186)*('Estimated Waste'!$C$6:$C$205=$B210)*('Estimated Waste'!$D$6:$D$205=$B$42),'Estimated Waste'!M$6:M$205,0))</f>
        <v>0</v>
      </c>
      <c r="L210" s="18">
        <f t="array" ref="L210">SUM(IF(('Estimated Waste'!$B$6:$B$205=$B$186)*('Estimated Waste'!$C$6:$C$205=$B210)*('Estimated Waste'!$D$6:$D$205=$B$42),'Estimated Waste'!N$6:N$205,0))</f>
        <v>0</v>
      </c>
      <c r="M210" s="18">
        <f t="array" ref="M210">SUM(IF(('Estimated Waste'!$B$6:$B$205=$B$186)*('Estimated Waste'!$C$6:$C$205=$B210)*('Estimated Waste'!$D$6:$D$205=$B$43),'Estimated Waste'!M$6:M$205,0))</f>
        <v>0</v>
      </c>
      <c r="N210" s="18">
        <f t="array" ref="N210">SUM(IF(('Estimated Waste'!$B$6:$B$205=$B$186)*('Estimated Waste'!$C$6:$C$205=$B210)*('Estimated Waste'!$D$6:$D$205=$B$43),'Estimated Waste'!N$6:N$205,0))</f>
        <v>0</v>
      </c>
      <c r="O210" s="250"/>
      <c r="P210" s="251">
        <f t="array" ref="P210">SUM(IF(('Estimated Waste'!$B$6:$B$205=$B$186)*('Estimated Waste'!$C$6:$C$205=$B210)*('Estimated Waste'!$D$6:$D$205=$B$45),'Estimated Waste'!M$6:M$205,0))+SUM(IF(('Estimated Waste'!$B$6:$B$205=$B$186)*('Estimated Waste'!$C$6:$C$205=$B210)*('Estimated Waste'!$D$6:$D$205=$B$44),'Estimated Waste'!S$6:S$205,0))</f>
        <v>0</v>
      </c>
      <c r="Q210" s="251">
        <f t="array" ref="Q210">SUM(IF(('Estimated Waste'!$B$6:$B$205=$B$186)*('Estimated Waste'!$C$6:$C$205=$B210)*('Estimated Waste'!$D$6:$D$205=$B$45),'Estimated Waste'!N$6:N$205,0))+SUM(IF(('Estimated Waste'!$B$6:$B$205=$B$186)*('Estimated Waste'!$C$6:$C$205=$B210)*('Estimated Waste'!$D$6:$D$205=$B$44),'Estimated Waste'!T$6:T$205,0))</f>
        <v>0</v>
      </c>
      <c r="R210" s="190">
        <f t="array" ref="R210">SUM(IF(('Estimated Waste'!$B$6:$B$205=$B$186)*('Estimated Waste'!$C$6:$C$205=$B210)*('Estimated Waste'!$D$6:$D$205=$B$44),'Estimated Waste'!M$6:M$205,0))-SUM(IF(('Estimated Waste'!$B$6:$B$205=$B$186)*('Estimated Waste'!$C$6:$C$205=$B210)*('Estimated Waste'!$D$6:$D$205=$B$44),'Estimated Waste'!S$6:S$205,0))</f>
        <v>0</v>
      </c>
      <c r="S210" s="190">
        <f t="array" ref="S210">SUM(IF(('Estimated Waste'!$B$6:$B$205=$B$186)*('Estimated Waste'!$C$6:$C$205=$B210)*('Estimated Waste'!$D$6:$D$205=$B$44),'Estimated Waste'!N$6:N$205,0))-SUM(IF(('Estimated Waste'!$B$6:$B$205=$B$186)*('Estimated Waste'!$C$6:$C$205=$B210)*('Estimated Waste'!$D$6:$D$205=$B$44),'Estimated Waste'!T$6:T$205,0))</f>
        <v>0</v>
      </c>
      <c r="X210" s="100">
        <f t="shared" si="44"/>
        <v>0</v>
      </c>
      <c r="Y210" s="99">
        <f t="shared" si="45"/>
        <v>0</v>
      </c>
      <c r="Z210" s="100">
        <f t="shared" si="46"/>
        <v>0</v>
      </c>
      <c r="AA210" s="99">
        <f t="shared" si="47"/>
        <v>0</v>
      </c>
      <c r="AB210" s="100">
        <f t="shared" si="48"/>
        <v>0</v>
      </c>
      <c r="AC210" s="99">
        <f t="shared" si="49"/>
        <v>0</v>
      </c>
      <c r="AE210" s="252">
        <f t="array" ref="AE210">SUM(IF(('Actual Waste'!$C$7:$C$206=$B$186)*('Actual Waste'!$D$7:$D$206=$B210),'Actual Waste'!U$7:U$206,0))</f>
        <v>0</v>
      </c>
      <c r="AF210" s="252">
        <f t="array" ref="AF210">SUM(IF(('Actual Waste'!$C$7:$C$206=$B$186)*('Actual Waste'!$D$7:$D$206=$B210),'Actual Waste'!V$7:V$206,0))</f>
        <v>0</v>
      </c>
      <c r="AG210" s="99"/>
      <c r="AH210" s="252">
        <f t="array" ref="AH210">SUM(IF(('Actual Waste'!$C$7:$C$206=$B$186)*('Actual Waste'!$D$7:$D$206=$B210)*('Actual Waste'!$G$7:$G$206=$B$42),'Actual Waste'!U$7:U$206,0))</f>
        <v>0</v>
      </c>
      <c r="AI210" s="252">
        <f t="array" ref="AI210">SUM(IF(('Actual Waste'!$C$7:$C$206=$B$186)*('Actual Waste'!$D$7:$D$206=$B210)*('Actual Waste'!$G$7:$G$206=$B$42),'Actual Waste'!V$7:V$206,0))</f>
        <v>0</v>
      </c>
      <c r="AJ210" s="252">
        <f t="array" ref="AJ210">SUM(IF(('Actual Waste'!$C$7:$C$206=$B$186)*('Actual Waste'!$D$7:$D$206=$B210)*('Actual Waste'!$G$7:$G$206=$B$43),'Actual Waste'!U$7:U$206,0))</f>
        <v>0</v>
      </c>
      <c r="AK210" s="252">
        <f t="array" ref="AK210">SUM(IF(('Actual Waste'!$C$7:$C$206=$B$186)*('Actual Waste'!$D$7:$D$206=$B210)*('Actual Waste'!$G$7:$G$206=$B$43),'Actual Waste'!V$7:V$206,0))</f>
        <v>0</v>
      </c>
      <c r="AM210" s="252">
        <f t="array" ref="AM210">SUM(IF(('Actual Waste'!$C$7:$C$206=$B$186)*('Actual Waste'!$D$7:$D$206=$B210)*('Actual Waste'!$G$7:$G$206=$B$45),'Actual Waste'!U$7:U$206,0))+SUM(IF(('Actual Waste'!$C$7:$C$206=$B$186)*('Actual Waste'!$D$7:$D$206=$B210)*('Actual Waste'!$G$7:$G$206=$B$44),'Actual Waste'!W$7:W$206,0))</f>
        <v>0</v>
      </c>
      <c r="AN210" s="252">
        <f t="array" ref="AN210">SUM(IF(('Actual Waste'!$C$7:$C$206=$B$186)*('Actual Waste'!$D$7:$D$206=$B210)*('Actual Waste'!$G$7:$G$206=$B$45),'Actual Waste'!V$7:V$206,0))+SUM(IF(('Actual Waste'!$C$7:$C$206=$B$186)*('Actual Waste'!$D$7:$D$206=$B210)*('Actual Waste'!$G$7:$G$206=$B$44),'Actual Waste'!X$7:X$206,0))</f>
        <v>0</v>
      </c>
      <c r="AO210" s="252">
        <f t="array" ref="AO210">SUM(IF(('Actual Waste'!$C$7:$C$206=$B$186)*('Actual Waste'!$D$7:$D$206=$B210)*('Actual Waste'!$G$7:$G$206=$B$44),'Actual Waste'!U$7:U$206,0))-SUM(IF(('Actual Waste'!$C$7:$C$206=$B$186)*('Actual Waste'!$D$7:$D$206=$B210)*('Actual Waste'!$G$7:$G$206=$B$44),'Actual Waste'!W$7:W$206,0))</f>
        <v>0</v>
      </c>
      <c r="AP210" s="252">
        <f t="array" ref="AP210">SUM(IF(('Actual Waste'!$C$7:$C$206=$B$186)*('Actual Waste'!$D$7:$D$206=$B210)*('Actual Waste'!$G$7:$G$206=$B$44),'Actual Waste'!V$7:V$206,0))-SUM(IF(('Actual Waste'!$C$7:$C$206=$B$186)*('Actual Waste'!$D$7:$D$206=$B210)*('Actual Waste'!$G$7:$G$206=$B$44),'Actual Waste'!X$7:X$206,0))</f>
        <v>0</v>
      </c>
      <c r="AR210" s="100"/>
      <c r="AS210" s="99"/>
      <c r="AT210" s="100"/>
      <c r="AU210" s="99"/>
      <c r="AV210" s="100"/>
      <c r="AW210" s="99"/>
    </row>
    <row r="211" spans="2:49" x14ac:dyDescent="0.35">
      <c r="B211" s="31" t="str">
        <f t="shared" si="43"/>
        <v>Mixed C&amp;D waste (Hazardous) (17 09 03*)</v>
      </c>
      <c r="C211" s="35"/>
      <c r="D211" s="35"/>
      <c r="E211" s="32">
        <f t="array" ref="E211">SUM(IF(('Estimated Waste'!$B$6:$B$205=$B$186)*('Estimated Waste'!$C$6:$C$205=$B211),'Estimated Waste'!M$6:M$205,0))</f>
        <v>0</v>
      </c>
      <c r="F211" s="219">
        <f t="array" ref="F211">SUM(IF(('Estimated Waste'!$B$6:$B$205=$B$186)*('Estimated Waste'!$C$6:$C$205=$B211),'Estimated Waste'!N$6:N$205,0))</f>
        <v>0</v>
      </c>
      <c r="G211" s="35"/>
      <c r="H211" s="256">
        <f t="shared" si="50"/>
        <v>0</v>
      </c>
      <c r="I211" s="249">
        <f t="shared" si="51"/>
        <v>0</v>
      </c>
      <c r="J211" s="99"/>
      <c r="K211" s="18">
        <f t="array" ref="K211">SUM(IF(('Estimated Waste'!$B$6:$B$205=$B$186)*('Estimated Waste'!$C$6:$C$205=$B211)*('Estimated Waste'!$D$6:$D$205=$B$42),'Estimated Waste'!M$6:M$205,0))</f>
        <v>0</v>
      </c>
      <c r="L211" s="18">
        <f t="array" ref="L211">SUM(IF(('Estimated Waste'!$B$6:$B$205=$B$186)*('Estimated Waste'!$C$6:$C$205=$B211)*('Estimated Waste'!$D$6:$D$205=$B$42),'Estimated Waste'!N$6:N$205,0))</f>
        <v>0</v>
      </c>
      <c r="M211" s="18">
        <f t="array" ref="M211">SUM(IF(('Estimated Waste'!$B$6:$B$205=$B$186)*('Estimated Waste'!$C$6:$C$205=$B211)*('Estimated Waste'!$D$6:$D$205=$B$43),'Estimated Waste'!M$6:M$205,0))</f>
        <v>0</v>
      </c>
      <c r="N211" s="18">
        <f t="array" ref="N211">SUM(IF(('Estimated Waste'!$B$6:$B$205=$B$186)*('Estimated Waste'!$C$6:$C$205=$B211)*('Estimated Waste'!$D$6:$D$205=$B$43),'Estimated Waste'!N$6:N$205,0))</f>
        <v>0</v>
      </c>
      <c r="O211" s="250"/>
      <c r="P211" s="251">
        <f t="array" ref="P211">SUM(IF(('Estimated Waste'!$B$6:$B$205=$B$186)*('Estimated Waste'!$C$6:$C$205=$B211)*('Estimated Waste'!$D$6:$D$205=$B$45),'Estimated Waste'!M$6:M$205,0))+SUM(IF(('Estimated Waste'!$B$6:$B$205=$B$186)*('Estimated Waste'!$C$6:$C$205=$B211)*('Estimated Waste'!$D$6:$D$205=$B$44),'Estimated Waste'!S$6:S$205,0))</f>
        <v>0</v>
      </c>
      <c r="Q211" s="251">
        <f t="array" ref="Q211">SUM(IF(('Estimated Waste'!$B$6:$B$205=$B$186)*('Estimated Waste'!$C$6:$C$205=$B211)*('Estimated Waste'!$D$6:$D$205=$B$45),'Estimated Waste'!N$6:N$205,0))+SUM(IF(('Estimated Waste'!$B$6:$B$205=$B$186)*('Estimated Waste'!$C$6:$C$205=$B211)*('Estimated Waste'!$D$6:$D$205=$B$44),'Estimated Waste'!T$6:T$205,0))</f>
        <v>0</v>
      </c>
      <c r="R211" s="190">
        <f t="array" ref="R211">SUM(IF(('Estimated Waste'!$B$6:$B$205=$B$186)*('Estimated Waste'!$C$6:$C$205=$B211)*('Estimated Waste'!$D$6:$D$205=$B$44),'Estimated Waste'!M$6:M$205,0))-SUM(IF(('Estimated Waste'!$B$6:$B$205=$B$186)*('Estimated Waste'!$C$6:$C$205=$B211)*('Estimated Waste'!$D$6:$D$205=$B$44),'Estimated Waste'!S$6:S$205,0))</f>
        <v>0</v>
      </c>
      <c r="S211" s="190">
        <f t="array" ref="S211">SUM(IF(('Estimated Waste'!$B$6:$B$205=$B$186)*('Estimated Waste'!$C$6:$C$205=$B211)*('Estimated Waste'!$D$6:$D$205=$B$44),'Estimated Waste'!N$6:N$205,0))-SUM(IF(('Estimated Waste'!$B$6:$B$205=$B$186)*('Estimated Waste'!$C$6:$C$205=$B211)*('Estimated Waste'!$D$6:$D$205=$B$44),'Estimated Waste'!T$6:T$205,0))</f>
        <v>0</v>
      </c>
      <c r="X211" s="100">
        <f t="shared" si="44"/>
        <v>0</v>
      </c>
      <c r="Y211" s="99">
        <f t="shared" si="45"/>
        <v>0</v>
      </c>
      <c r="Z211" s="100">
        <f t="shared" si="46"/>
        <v>0</v>
      </c>
      <c r="AA211" s="99">
        <f t="shared" si="47"/>
        <v>0</v>
      </c>
      <c r="AB211" s="100">
        <f t="shared" si="48"/>
        <v>0</v>
      </c>
      <c r="AC211" s="99">
        <f t="shared" si="49"/>
        <v>0</v>
      </c>
      <c r="AE211" s="252">
        <f t="array" ref="AE211">SUM(IF(('Actual Waste'!$C$7:$C$206=$B$186)*('Actual Waste'!$D$7:$D$206=$B211),'Actual Waste'!U$7:U$206,0))</f>
        <v>0</v>
      </c>
      <c r="AF211" s="252">
        <f t="array" ref="AF211">SUM(IF(('Actual Waste'!$C$7:$C$206=$B$186)*('Actual Waste'!$D$7:$D$206=$B211),'Actual Waste'!V$7:V$206,0))</f>
        <v>0</v>
      </c>
      <c r="AG211" s="99"/>
      <c r="AH211" s="252">
        <f t="array" ref="AH211">SUM(IF(('Actual Waste'!$C$7:$C$206=$B$186)*('Actual Waste'!$D$7:$D$206=$B211)*('Actual Waste'!$G$7:$G$206=$B$42),'Actual Waste'!U$7:U$206,0))</f>
        <v>0</v>
      </c>
      <c r="AI211" s="252">
        <f t="array" ref="AI211">SUM(IF(('Actual Waste'!$C$7:$C$206=$B$186)*('Actual Waste'!$D$7:$D$206=$B211)*('Actual Waste'!$G$7:$G$206=$B$42),'Actual Waste'!V$7:V$206,0))</f>
        <v>0</v>
      </c>
      <c r="AJ211" s="252">
        <f t="array" ref="AJ211">SUM(IF(('Actual Waste'!$C$7:$C$206=$B$186)*('Actual Waste'!$D$7:$D$206=$B211)*('Actual Waste'!$G$7:$G$206=$B$43),'Actual Waste'!U$7:U$206,0))</f>
        <v>0</v>
      </c>
      <c r="AK211" s="252">
        <f t="array" ref="AK211">SUM(IF(('Actual Waste'!$C$7:$C$206=$B$186)*('Actual Waste'!$D$7:$D$206=$B211)*('Actual Waste'!$G$7:$G$206=$B$43),'Actual Waste'!V$7:V$206,0))</f>
        <v>0</v>
      </c>
      <c r="AM211" s="252">
        <f t="array" ref="AM211">SUM(IF(('Actual Waste'!$C$7:$C$206=$B$186)*('Actual Waste'!$D$7:$D$206=$B211)*('Actual Waste'!$G$7:$G$206=$B$45),'Actual Waste'!U$7:U$206,0))+SUM(IF(('Actual Waste'!$C$7:$C$206=$B$186)*('Actual Waste'!$D$7:$D$206=$B211)*('Actual Waste'!$G$7:$G$206=$B$44),'Actual Waste'!W$7:W$206,0))</f>
        <v>0</v>
      </c>
      <c r="AN211" s="252">
        <f t="array" ref="AN211">SUM(IF(('Actual Waste'!$C$7:$C$206=$B$186)*('Actual Waste'!$D$7:$D$206=$B211)*('Actual Waste'!$G$7:$G$206=$B$45),'Actual Waste'!V$7:V$206,0))+SUM(IF(('Actual Waste'!$C$7:$C$206=$B$186)*('Actual Waste'!$D$7:$D$206=$B211)*('Actual Waste'!$G$7:$G$206=$B$44),'Actual Waste'!X$7:X$206,0))</f>
        <v>0</v>
      </c>
      <c r="AO211" s="252">
        <f t="array" ref="AO211">SUM(IF(('Actual Waste'!$C$7:$C$206=$B$186)*('Actual Waste'!$D$7:$D$206=$B211)*('Actual Waste'!$G$7:$G$206=$B$44),'Actual Waste'!U$7:U$206,0))-SUM(IF(('Actual Waste'!$C$7:$C$206=$B$186)*('Actual Waste'!$D$7:$D$206=$B211)*('Actual Waste'!$G$7:$G$206=$B$44),'Actual Waste'!W$7:W$206,0))</f>
        <v>0</v>
      </c>
      <c r="AP211" s="252">
        <f t="array" ref="AP211">SUM(IF(('Actual Waste'!$C$7:$C$206=$B$186)*('Actual Waste'!$D$7:$D$206=$B211)*('Actual Waste'!$G$7:$G$206=$B$44),'Actual Waste'!V$7:V$206,0))-SUM(IF(('Actual Waste'!$C$7:$C$206=$B$186)*('Actual Waste'!$D$7:$D$206=$B211)*('Actual Waste'!$G$7:$G$206=$B$44),'Actual Waste'!X$7:X$206,0))</f>
        <v>0</v>
      </c>
      <c r="AR211" s="100"/>
      <c r="AS211" s="99"/>
      <c r="AT211" s="100"/>
      <c r="AU211" s="99"/>
      <c r="AV211" s="100"/>
      <c r="AW211" s="99"/>
    </row>
    <row r="212" spans="2:49" x14ac:dyDescent="0.35">
      <c r="B212" s="31" t="str">
        <f t="shared" si="43"/>
        <v>Non-hazardous sludge (19 02 06)</v>
      </c>
      <c r="C212" s="35"/>
      <c r="D212" s="35"/>
      <c r="E212" s="32">
        <f t="array" ref="E212">SUM(IF(('Estimated Waste'!$B$6:$B$205=$B$186)*('Estimated Waste'!$C$6:$C$205=$B212),'Estimated Waste'!M$6:M$205,0))</f>
        <v>0</v>
      </c>
      <c r="F212" s="219">
        <f t="array" ref="F212">SUM(IF(('Estimated Waste'!$B$6:$B$205=$B$186)*('Estimated Waste'!$C$6:$C$205=$B212),'Estimated Waste'!N$6:N$205,0))</f>
        <v>0</v>
      </c>
      <c r="G212" s="35"/>
      <c r="H212" s="256">
        <f t="shared" si="50"/>
        <v>0</v>
      </c>
      <c r="I212" s="249">
        <f t="shared" si="51"/>
        <v>0</v>
      </c>
      <c r="J212" s="99"/>
      <c r="K212" s="18">
        <f t="array" ref="K212">SUM(IF(('Estimated Waste'!$B$6:$B$205=$B$186)*('Estimated Waste'!$C$6:$C$205=$B212)*('Estimated Waste'!$D$6:$D$205=$B$42),'Estimated Waste'!M$6:M$205,0))</f>
        <v>0</v>
      </c>
      <c r="L212" s="18">
        <f t="array" ref="L212">SUM(IF(('Estimated Waste'!$B$6:$B$205=$B$186)*('Estimated Waste'!$C$6:$C$205=$B212)*('Estimated Waste'!$D$6:$D$205=$B$42),'Estimated Waste'!N$6:N$205,0))</f>
        <v>0</v>
      </c>
      <c r="M212" s="18">
        <f t="array" ref="M212">SUM(IF(('Estimated Waste'!$B$6:$B$205=$B$186)*('Estimated Waste'!$C$6:$C$205=$B212)*('Estimated Waste'!$D$6:$D$205=$B$43),'Estimated Waste'!M$6:M$205,0))</f>
        <v>0</v>
      </c>
      <c r="N212" s="18">
        <f t="array" ref="N212">SUM(IF(('Estimated Waste'!$B$6:$B$205=$B$186)*('Estimated Waste'!$C$6:$C$205=$B212)*('Estimated Waste'!$D$6:$D$205=$B$43),'Estimated Waste'!N$6:N$205,0))</f>
        <v>0</v>
      </c>
      <c r="O212" s="250"/>
      <c r="P212" s="251">
        <f t="array" ref="P212">SUM(IF(('Estimated Waste'!$B$6:$B$205=$B$186)*('Estimated Waste'!$C$6:$C$205=$B212)*('Estimated Waste'!$D$6:$D$205=$B$45),'Estimated Waste'!M$6:M$205,0))+SUM(IF(('Estimated Waste'!$B$6:$B$205=$B$186)*('Estimated Waste'!$C$6:$C$205=$B212)*('Estimated Waste'!$D$6:$D$205=$B$44),'Estimated Waste'!S$6:S$205,0))</f>
        <v>0</v>
      </c>
      <c r="Q212" s="251">
        <f t="array" ref="Q212">SUM(IF(('Estimated Waste'!$B$6:$B$205=$B$186)*('Estimated Waste'!$C$6:$C$205=$B212)*('Estimated Waste'!$D$6:$D$205=$B$45),'Estimated Waste'!N$6:N$205,0))+SUM(IF(('Estimated Waste'!$B$6:$B$205=$B$186)*('Estimated Waste'!$C$6:$C$205=$B212)*('Estimated Waste'!$D$6:$D$205=$B$44),'Estimated Waste'!T$6:T$205,0))</f>
        <v>0</v>
      </c>
      <c r="R212" s="190">
        <f t="array" ref="R212">SUM(IF(('Estimated Waste'!$B$6:$B$205=$B$186)*('Estimated Waste'!$C$6:$C$205=$B212)*('Estimated Waste'!$D$6:$D$205=$B$44),'Estimated Waste'!M$6:M$205,0))-SUM(IF(('Estimated Waste'!$B$6:$B$205=$B$186)*('Estimated Waste'!$C$6:$C$205=$B212)*('Estimated Waste'!$D$6:$D$205=$B$44),'Estimated Waste'!S$6:S$205,0))</f>
        <v>0</v>
      </c>
      <c r="S212" s="190">
        <f t="array" ref="S212">SUM(IF(('Estimated Waste'!$B$6:$B$205=$B$186)*('Estimated Waste'!$C$6:$C$205=$B212)*('Estimated Waste'!$D$6:$D$205=$B$44),'Estimated Waste'!N$6:N$205,0))-SUM(IF(('Estimated Waste'!$B$6:$B$205=$B$186)*('Estimated Waste'!$C$6:$C$205=$B212)*('Estimated Waste'!$D$6:$D$205=$B$44),'Estimated Waste'!T$6:T$205,0))</f>
        <v>0</v>
      </c>
      <c r="X212" s="100">
        <f t="shared" si="44"/>
        <v>0</v>
      </c>
      <c r="Y212" s="99">
        <f t="shared" si="45"/>
        <v>0</v>
      </c>
      <c r="Z212" s="100">
        <f t="shared" si="46"/>
        <v>0</v>
      </c>
      <c r="AA212" s="99">
        <f t="shared" si="47"/>
        <v>0</v>
      </c>
      <c r="AB212" s="100">
        <f t="shared" si="48"/>
        <v>0</v>
      </c>
      <c r="AC212" s="99">
        <f t="shared" si="49"/>
        <v>0</v>
      </c>
      <c r="AE212" s="252">
        <f t="array" ref="AE212">SUM(IF(('Actual Waste'!$C$7:$C$206=$B$186)*('Actual Waste'!$D$7:$D$206=$B212),'Actual Waste'!U$7:U$206,0))</f>
        <v>0</v>
      </c>
      <c r="AF212" s="252">
        <f t="array" ref="AF212">SUM(IF(('Actual Waste'!$C$7:$C$206=$B$186)*('Actual Waste'!$D$7:$D$206=$B212),'Actual Waste'!V$7:V$206,0))</f>
        <v>0</v>
      </c>
      <c r="AG212" s="99"/>
      <c r="AH212" s="252">
        <f t="array" ref="AH212">SUM(IF(('Actual Waste'!$C$7:$C$206=$B$186)*('Actual Waste'!$D$7:$D$206=$B212)*('Actual Waste'!$G$7:$G$206=$B$42),'Actual Waste'!U$7:U$206,0))</f>
        <v>0</v>
      </c>
      <c r="AI212" s="252">
        <f t="array" ref="AI212">SUM(IF(('Actual Waste'!$C$7:$C$206=$B$186)*('Actual Waste'!$D$7:$D$206=$B212)*('Actual Waste'!$G$7:$G$206=$B$42),'Actual Waste'!V$7:V$206,0))</f>
        <v>0</v>
      </c>
      <c r="AJ212" s="252">
        <f t="array" ref="AJ212">SUM(IF(('Actual Waste'!$C$7:$C$206=$B$186)*('Actual Waste'!$D$7:$D$206=$B212)*('Actual Waste'!$G$7:$G$206=$B$43),'Actual Waste'!U$7:U$206,0))</f>
        <v>0</v>
      </c>
      <c r="AK212" s="252">
        <f t="array" ref="AK212">SUM(IF(('Actual Waste'!$C$7:$C$206=$B$186)*('Actual Waste'!$D$7:$D$206=$B212)*('Actual Waste'!$G$7:$G$206=$B$43),'Actual Waste'!V$7:V$206,0))</f>
        <v>0</v>
      </c>
      <c r="AM212" s="252">
        <f t="array" ref="AM212">SUM(IF(('Actual Waste'!$C$7:$C$206=$B$186)*('Actual Waste'!$D$7:$D$206=$B212)*('Actual Waste'!$G$7:$G$206=$B$45),'Actual Waste'!U$7:U$206,0))+SUM(IF(('Actual Waste'!$C$7:$C$206=$B$186)*('Actual Waste'!$D$7:$D$206=$B212)*('Actual Waste'!$G$7:$G$206=$B$44),'Actual Waste'!W$7:W$206,0))</f>
        <v>0</v>
      </c>
      <c r="AN212" s="252">
        <f t="array" ref="AN212">SUM(IF(('Actual Waste'!$C$7:$C$206=$B$186)*('Actual Waste'!$D$7:$D$206=$B212)*('Actual Waste'!$G$7:$G$206=$B$45),'Actual Waste'!V$7:V$206,0))+SUM(IF(('Actual Waste'!$C$7:$C$206=$B$186)*('Actual Waste'!$D$7:$D$206=$B212)*('Actual Waste'!$G$7:$G$206=$B$44),'Actual Waste'!X$7:X$206,0))</f>
        <v>0</v>
      </c>
      <c r="AO212" s="252">
        <f t="array" ref="AO212">SUM(IF(('Actual Waste'!$C$7:$C$206=$B$186)*('Actual Waste'!$D$7:$D$206=$B212)*('Actual Waste'!$G$7:$G$206=$B$44),'Actual Waste'!U$7:U$206,0))-SUM(IF(('Actual Waste'!$C$7:$C$206=$B$186)*('Actual Waste'!$D$7:$D$206=$B212)*('Actual Waste'!$G$7:$G$206=$B$44),'Actual Waste'!W$7:W$206,0))</f>
        <v>0</v>
      </c>
      <c r="AP212" s="252">
        <f t="array" ref="AP212">SUM(IF(('Actual Waste'!$C$7:$C$206=$B$186)*('Actual Waste'!$D$7:$D$206=$B212)*('Actual Waste'!$G$7:$G$206=$B$44),'Actual Waste'!V$7:V$206,0))-SUM(IF(('Actual Waste'!$C$7:$C$206=$B$186)*('Actual Waste'!$D$7:$D$206=$B212)*('Actual Waste'!$G$7:$G$206=$B$44),'Actual Waste'!X$7:X$206,0))</f>
        <v>0</v>
      </c>
      <c r="AR212" s="100"/>
      <c r="AS212" s="99"/>
      <c r="AT212" s="100"/>
      <c r="AU212" s="99"/>
      <c r="AV212" s="100"/>
      <c r="AW212" s="99"/>
    </row>
    <row r="213" spans="2:49" x14ac:dyDescent="0.35">
      <c r="B213" s="31" t="str">
        <f t="shared" si="43"/>
        <v>Packaging (17 02 03)</v>
      </c>
      <c r="C213" s="35"/>
      <c r="D213" s="35"/>
      <c r="E213" s="32">
        <f t="array" ref="E213">SUM(IF(('Estimated Waste'!$B$6:$B$205=$B$186)*('Estimated Waste'!$C$6:$C$205=$B213),'Estimated Waste'!M$6:M$205,0))</f>
        <v>0</v>
      </c>
      <c r="F213" s="219">
        <f t="array" ref="F213">SUM(IF(('Estimated Waste'!$B$6:$B$205=$B$186)*('Estimated Waste'!$C$6:$C$205=$B213),'Estimated Waste'!N$6:N$205,0))</f>
        <v>0</v>
      </c>
      <c r="G213" s="35"/>
      <c r="H213" s="256">
        <f t="shared" si="50"/>
        <v>0</v>
      </c>
      <c r="I213" s="249">
        <f t="shared" si="51"/>
        <v>0</v>
      </c>
      <c r="J213" s="99"/>
      <c r="K213" s="18">
        <f t="array" ref="K213">SUM(IF(('Estimated Waste'!$B$6:$B$205=$B$186)*('Estimated Waste'!$C$6:$C$205=$B213)*('Estimated Waste'!$D$6:$D$205=$B$42),'Estimated Waste'!M$6:M$205,0))</f>
        <v>0</v>
      </c>
      <c r="L213" s="18">
        <f t="array" ref="L213">SUM(IF(('Estimated Waste'!$B$6:$B$205=$B$186)*('Estimated Waste'!$C$6:$C$205=$B213)*('Estimated Waste'!$D$6:$D$205=$B$42),'Estimated Waste'!N$6:N$205,0))</f>
        <v>0</v>
      </c>
      <c r="M213" s="18">
        <f t="array" ref="M213">SUM(IF(('Estimated Waste'!$B$6:$B$205=$B$186)*('Estimated Waste'!$C$6:$C$205=$B213)*('Estimated Waste'!$D$6:$D$205=$B$43),'Estimated Waste'!M$6:M$205,0))</f>
        <v>0</v>
      </c>
      <c r="N213" s="18">
        <f t="array" ref="N213">SUM(IF(('Estimated Waste'!$B$6:$B$205=$B$186)*('Estimated Waste'!$C$6:$C$205=$B213)*('Estimated Waste'!$D$6:$D$205=$B$43),'Estimated Waste'!N$6:N$205,0))</f>
        <v>0</v>
      </c>
      <c r="O213" s="250"/>
      <c r="P213" s="251">
        <f t="array" ref="P213">SUM(IF(('Estimated Waste'!$B$6:$B$205=$B$186)*('Estimated Waste'!$C$6:$C$205=$B213)*('Estimated Waste'!$D$6:$D$205=$B$45),'Estimated Waste'!M$6:M$205,0))+SUM(IF(('Estimated Waste'!$B$6:$B$205=$B$186)*('Estimated Waste'!$C$6:$C$205=$B213)*('Estimated Waste'!$D$6:$D$205=$B$44),'Estimated Waste'!S$6:S$205,0))</f>
        <v>0</v>
      </c>
      <c r="Q213" s="251">
        <f t="array" ref="Q213">SUM(IF(('Estimated Waste'!$B$6:$B$205=$B$186)*('Estimated Waste'!$C$6:$C$205=$B213)*('Estimated Waste'!$D$6:$D$205=$B$45),'Estimated Waste'!N$6:N$205,0))+SUM(IF(('Estimated Waste'!$B$6:$B$205=$B$186)*('Estimated Waste'!$C$6:$C$205=$B213)*('Estimated Waste'!$D$6:$D$205=$B$44),'Estimated Waste'!T$6:T$205,0))</f>
        <v>0</v>
      </c>
      <c r="R213" s="190">
        <f t="array" ref="R213">SUM(IF(('Estimated Waste'!$B$6:$B$205=$B$186)*('Estimated Waste'!$C$6:$C$205=$B213)*('Estimated Waste'!$D$6:$D$205=$B$44),'Estimated Waste'!M$6:M$205,0))-SUM(IF(('Estimated Waste'!$B$6:$B$205=$B$186)*('Estimated Waste'!$C$6:$C$205=$B213)*('Estimated Waste'!$D$6:$D$205=$B$44),'Estimated Waste'!S$6:S$205,0))</f>
        <v>0</v>
      </c>
      <c r="S213" s="190">
        <f t="array" ref="S213">SUM(IF(('Estimated Waste'!$B$6:$B$205=$B$186)*('Estimated Waste'!$C$6:$C$205=$B213)*('Estimated Waste'!$D$6:$D$205=$B$44),'Estimated Waste'!N$6:N$205,0))-SUM(IF(('Estimated Waste'!$B$6:$B$205=$B$186)*('Estimated Waste'!$C$6:$C$205=$B213)*('Estimated Waste'!$D$6:$D$205=$B$44),'Estimated Waste'!T$6:T$205,0))</f>
        <v>0</v>
      </c>
      <c r="X213" s="100">
        <f t="shared" si="44"/>
        <v>0</v>
      </c>
      <c r="Y213" s="99">
        <f t="shared" si="45"/>
        <v>0</v>
      </c>
      <c r="Z213" s="100">
        <f t="shared" si="46"/>
        <v>0</v>
      </c>
      <c r="AA213" s="99">
        <f t="shared" si="47"/>
        <v>0</v>
      </c>
      <c r="AB213" s="100">
        <f t="shared" si="48"/>
        <v>0</v>
      </c>
      <c r="AC213" s="99">
        <f t="shared" si="49"/>
        <v>0</v>
      </c>
      <c r="AE213" s="252">
        <f t="array" ref="AE213">SUM(IF(('Actual Waste'!$C$7:$C$206=$B$186)*('Actual Waste'!$D$7:$D$206=$B213),'Actual Waste'!U$7:U$206,0))</f>
        <v>0</v>
      </c>
      <c r="AF213" s="252">
        <f t="array" ref="AF213">SUM(IF(('Actual Waste'!$C$7:$C$206=$B$186)*('Actual Waste'!$D$7:$D$206=$B213),'Actual Waste'!V$7:V$206,0))</f>
        <v>0</v>
      </c>
      <c r="AG213" s="99"/>
      <c r="AH213" s="252">
        <f t="array" ref="AH213">SUM(IF(('Actual Waste'!$C$7:$C$206=$B$186)*('Actual Waste'!$D$7:$D$206=$B213)*('Actual Waste'!$G$7:$G$206=$B$42),'Actual Waste'!U$7:U$206,0))</f>
        <v>0</v>
      </c>
      <c r="AI213" s="252">
        <f t="array" ref="AI213">SUM(IF(('Actual Waste'!$C$7:$C$206=$B$186)*('Actual Waste'!$D$7:$D$206=$B213)*('Actual Waste'!$G$7:$G$206=$B$42),'Actual Waste'!V$7:V$206,0))</f>
        <v>0</v>
      </c>
      <c r="AJ213" s="252">
        <f t="array" ref="AJ213">SUM(IF(('Actual Waste'!$C$7:$C$206=$B$186)*('Actual Waste'!$D$7:$D$206=$B213)*('Actual Waste'!$G$7:$G$206=$B$43),'Actual Waste'!U$7:U$206,0))</f>
        <v>0</v>
      </c>
      <c r="AK213" s="252">
        <f t="array" ref="AK213">SUM(IF(('Actual Waste'!$C$7:$C$206=$B$186)*('Actual Waste'!$D$7:$D$206=$B213)*('Actual Waste'!$G$7:$G$206=$B$43),'Actual Waste'!V$7:V$206,0))</f>
        <v>0</v>
      </c>
      <c r="AM213" s="252">
        <f t="array" ref="AM213">SUM(IF(('Actual Waste'!$C$7:$C$206=$B$186)*('Actual Waste'!$D$7:$D$206=$B213)*('Actual Waste'!$G$7:$G$206=$B$45),'Actual Waste'!U$7:U$206,0))+SUM(IF(('Actual Waste'!$C$7:$C$206=$B$186)*('Actual Waste'!$D$7:$D$206=$B213)*('Actual Waste'!$G$7:$G$206=$B$44),'Actual Waste'!W$7:W$206,0))</f>
        <v>0</v>
      </c>
      <c r="AN213" s="252">
        <f t="array" ref="AN213">SUM(IF(('Actual Waste'!$C$7:$C$206=$B$186)*('Actual Waste'!$D$7:$D$206=$B213)*('Actual Waste'!$G$7:$G$206=$B$45),'Actual Waste'!V$7:V$206,0))+SUM(IF(('Actual Waste'!$C$7:$C$206=$B$186)*('Actual Waste'!$D$7:$D$206=$B213)*('Actual Waste'!$G$7:$G$206=$B$44),'Actual Waste'!X$7:X$206,0))</f>
        <v>0</v>
      </c>
      <c r="AO213" s="252">
        <f t="array" ref="AO213">SUM(IF(('Actual Waste'!$C$7:$C$206=$B$186)*('Actual Waste'!$D$7:$D$206=$B213)*('Actual Waste'!$G$7:$G$206=$B$44),'Actual Waste'!U$7:U$206,0))-SUM(IF(('Actual Waste'!$C$7:$C$206=$B$186)*('Actual Waste'!$D$7:$D$206=$B213)*('Actual Waste'!$G$7:$G$206=$B$44),'Actual Waste'!W$7:W$206,0))</f>
        <v>0</v>
      </c>
      <c r="AP213" s="252">
        <f t="array" ref="AP213">SUM(IF(('Actual Waste'!$C$7:$C$206=$B$186)*('Actual Waste'!$D$7:$D$206=$B213)*('Actual Waste'!$G$7:$G$206=$B$44),'Actual Waste'!V$7:V$206,0))-SUM(IF(('Actual Waste'!$C$7:$C$206=$B$186)*('Actual Waste'!$D$7:$D$206=$B213)*('Actual Waste'!$G$7:$G$206=$B$44),'Actual Waste'!X$7:X$206,0))</f>
        <v>0</v>
      </c>
      <c r="AR213" s="100"/>
      <c r="AS213" s="99"/>
      <c r="AT213" s="100"/>
      <c r="AU213" s="99"/>
      <c r="AV213" s="100"/>
      <c r="AW213" s="99"/>
    </row>
    <row r="214" spans="2:49" x14ac:dyDescent="0.35">
      <c r="B214" s="31" t="str">
        <f t="shared" si="43"/>
        <v>Paint, adhesives etc. (20 01 27*)</v>
      </c>
      <c r="C214" s="35"/>
      <c r="D214" s="35"/>
      <c r="E214" s="32">
        <f t="array" ref="E214">SUM(IF(('Estimated Waste'!$B$6:$B$205=$B$186)*('Estimated Waste'!$C$6:$C$205=$B214),'Estimated Waste'!M$6:M$205,0))</f>
        <v>0</v>
      </c>
      <c r="F214" s="219">
        <f t="array" ref="F214">SUM(IF(('Estimated Waste'!$B$6:$B$205=$B$186)*('Estimated Waste'!$C$6:$C$205=$B214),'Estimated Waste'!N$6:N$205,0))</f>
        <v>0</v>
      </c>
      <c r="G214" s="35"/>
      <c r="H214" s="256">
        <f t="shared" si="50"/>
        <v>0</v>
      </c>
      <c r="I214" s="249">
        <f t="shared" si="51"/>
        <v>0</v>
      </c>
      <c r="J214" s="99"/>
      <c r="K214" s="18">
        <f t="array" ref="K214">SUM(IF(('Estimated Waste'!$B$6:$B$205=$B$186)*('Estimated Waste'!$C$6:$C$205=$B214)*('Estimated Waste'!$D$6:$D$205=$B$42),'Estimated Waste'!M$6:M$205,0))</f>
        <v>0</v>
      </c>
      <c r="L214" s="18">
        <f t="array" ref="L214">SUM(IF(('Estimated Waste'!$B$6:$B$205=$B$186)*('Estimated Waste'!$C$6:$C$205=$B214)*('Estimated Waste'!$D$6:$D$205=$B$42),'Estimated Waste'!N$6:N$205,0))</f>
        <v>0</v>
      </c>
      <c r="M214" s="18">
        <f t="array" ref="M214">SUM(IF(('Estimated Waste'!$B$6:$B$205=$B$186)*('Estimated Waste'!$C$6:$C$205=$B214)*('Estimated Waste'!$D$6:$D$205=$B$43),'Estimated Waste'!M$6:M$205,0))</f>
        <v>0</v>
      </c>
      <c r="N214" s="18">
        <f t="array" ref="N214">SUM(IF(('Estimated Waste'!$B$6:$B$205=$B$186)*('Estimated Waste'!$C$6:$C$205=$B214)*('Estimated Waste'!$D$6:$D$205=$B$43),'Estimated Waste'!N$6:N$205,0))</f>
        <v>0</v>
      </c>
      <c r="O214" s="250"/>
      <c r="P214" s="251">
        <f t="array" ref="P214">SUM(IF(('Estimated Waste'!$B$6:$B$205=$B$186)*('Estimated Waste'!$C$6:$C$205=$B214)*('Estimated Waste'!$D$6:$D$205=$B$45),'Estimated Waste'!M$6:M$205,0))+SUM(IF(('Estimated Waste'!$B$6:$B$205=$B$186)*('Estimated Waste'!$C$6:$C$205=$B214)*('Estimated Waste'!$D$6:$D$205=$B$44),'Estimated Waste'!S$6:S$205,0))</f>
        <v>0</v>
      </c>
      <c r="Q214" s="251">
        <f t="array" ref="Q214">SUM(IF(('Estimated Waste'!$B$6:$B$205=$B$186)*('Estimated Waste'!$C$6:$C$205=$B214)*('Estimated Waste'!$D$6:$D$205=$B$45),'Estimated Waste'!N$6:N$205,0))+SUM(IF(('Estimated Waste'!$B$6:$B$205=$B$186)*('Estimated Waste'!$C$6:$C$205=$B214)*('Estimated Waste'!$D$6:$D$205=$B$44),'Estimated Waste'!T$6:T$205,0))</f>
        <v>0</v>
      </c>
      <c r="R214" s="190">
        <f t="array" ref="R214">SUM(IF(('Estimated Waste'!$B$6:$B$205=$B$186)*('Estimated Waste'!$C$6:$C$205=$B214)*('Estimated Waste'!$D$6:$D$205=$B$44),'Estimated Waste'!M$6:M$205,0))-SUM(IF(('Estimated Waste'!$B$6:$B$205=$B$186)*('Estimated Waste'!$C$6:$C$205=$B214)*('Estimated Waste'!$D$6:$D$205=$B$44),'Estimated Waste'!S$6:S$205,0))</f>
        <v>0</v>
      </c>
      <c r="S214" s="190">
        <f t="array" ref="S214">SUM(IF(('Estimated Waste'!$B$6:$B$205=$B$186)*('Estimated Waste'!$C$6:$C$205=$B214)*('Estimated Waste'!$D$6:$D$205=$B$44),'Estimated Waste'!N$6:N$205,0))-SUM(IF(('Estimated Waste'!$B$6:$B$205=$B$186)*('Estimated Waste'!$C$6:$C$205=$B214)*('Estimated Waste'!$D$6:$D$205=$B$44),'Estimated Waste'!T$6:T$205,0))</f>
        <v>0</v>
      </c>
      <c r="X214" s="100">
        <f t="shared" si="44"/>
        <v>0</v>
      </c>
      <c r="Y214" s="99">
        <f t="shared" si="45"/>
        <v>0</v>
      </c>
      <c r="Z214" s="100">
        <f t="shared" si="46"/>
        <v>0</v>
      </c>
      <c r="AA214" s="99">
        <f t="shared" si="47"/>
        <v>0</v>
      </c>
      <c r="AB214" s="100">
        <f t="shared" si="48"/>
        <v>0</v>
      </c>
      <c r="AC214" s="99">
        <f t="shared" si="49"/>
        <v>0</v>
      </c>
      <c r="AE214" s="252">
        <f t="array" ref="AE214">SUM(IF(('Actual Waste'!$C$7:$C$206=$B$186)*('Actual Waste'!$D$7:$D$206=$B214),'Actual Waste'!U$7:U$206,0))</f>
        <v>0</v>
      </c>
      <c r="AF214" s="252">
        <f t="array" ref="AF214">SUM(IF(('Actual Waste'!$C$7:$C$206=$B$186)*('Actual Waste'!$D$7:$D$206=$B214),'Actual Waste'!V$7:V$206,0))</f>
        <v>0</v>
      </c>
      <c r="AG214" s="99"/>
      <c r="AH214" s="252">
        <f t="array" ref="AH214">SUM(IF(('Actual Waste'!$C$7:$C$206=$B$186)*('Actual Waste'!$D$7:$D$206=$B214)*('Actual Waste'!$G$7:$G$206=$B$42),'Actual Waste'!U$7:U$206,0))</f>
        <v>0</v>
      </c>
      <c r="AI214" s="252">
        <f t="array" ref="AI214">SUM(IF(('Actual Waste'!$C$7:$C$206=$B$186)*('Actual Waste'!$D$7:$D$206=$B214)*('Actual Waste'!$G$7:$G$206=$B$42),'Actual Waste'!V$7:V$206,0))</f>
        <v>0</v>
      </c>
      <c r="AJ214" s="252">
        <f t="array" ref="AJ214">SUM(IF(('Actual Waste'!$C$7:$C$206=$B$186)*('Actual Waste'!$D$7:$D$206=$B214)*('Actual Waste'!$G$7:$G$206=$B$43),'Actual Waste'!U$7:U$206,0))</f>
        <v>0</v>
      </c>
      <c r="AK214" s="252">
        <f t="array" ref="AK214">SUM(IF(('Actual Waste'!$C$7:$C$206=$B$186)*('Actual Waste'!$D$7:$D$206=$B214)*('Actual Waste'!$G$7:$G$206=$B$43),'Actual Waste'!V$7:V$206,0))</f>
        <v>0</v>
      </c>
      <c r="AM214" s="252">
        <f t="array" ref="AM214">SUM(IF(('Actual Waste'!$C$7:$C$206=$B$186)*('Actual Waste'!$D$7:$D$206=$B214)*('Actual Waste'!$G$7:$G$206=$B$45),'Actual Waste'!U$7:U$206,0))+SUM(IF(('Actual Waste'!$C$7:$C$206=$B$186)*('Actual Waste'!$D$7:$D$206=$B214)*('Actual Waste'!$G$7:$G$206=$B$44),'Actual Waste'!W$7:W$206,0))</f>
        <v>0</v>
      </c>
      <c r="AN214" s="252">
        <f t="array" ref="AN214">SUM(IF(('Actual Waste'!$C$7:$C$206=$B$186)*('Actual Waste'!$D$7:$D$206=$B214)*('Actual Waste'!$G$7:$G$206=$B$45),'Actual Waste'!V$7:V$206,0))+SUM(IF(('Actual Waste'!$C$7:$C$206=$B$186)*('Actual Waste'!$D$7:$D$206=$B214)*('Actual Waste'!$G$7:$G$206=$B$44),'Actual Waste'!X$7:X$206,0))</f>
        <v>0</v>
      </c>
      <c r="AO214" s="252">
        <f t="array" ref="AO214">SUM(IF(('Actual Waste'!$C$7:$C$206=$B$186)*('Actual Waste'!$D$7:$D$206=$B214)*('Actual Waste'!$G$7:$G$206=$B$44),'Actual Waste'!U$7:U$206,0))-SUM(IF(('Actual Waste'!$C$7:$C$206=$B$186)*('Actual Waste'!$D$7:$D$206=$B214)*('Actual Waste'!$G$7:$G$206=$B$44),'Actual Waste'!W$7:W$206,0))</f>
        <v>0</v>
      </c>
      <c r="AP214" s="252">
        <f t="array" ref="AP214">SUM(IF(('Actual Waste'!$C$7:$C$206=$B$186)*('Actual Waste'!$D$7:$D$206=$B214)*('Actual Waste'!$G$7:$G$206=$B$44),'Actual Waste'!V$7:V$206,0))-SUM(IF(('Actual Waste'!$C$7:$C$206=$B$186)*('Actual Waste'!$D$7:$D$206=$B214)*('Actual Waste'!$G$7:$G$206=$B$44),'Actual Waste'!X$7:X$206,0))</f>
        <v>0</v>
      </c>
      <c r="AR214" s="100"/>
      <c r="AS214" s="99"/>
      <c r="AT214" s="100"/>
      <c r="AU214" s="99"/>
      <c r="AV214" s="100"/>
      <c r="AW214" s="99"/>
    </row>
    <row r="215" spans="2:49" x14ac:dyDescent="0.35">
      <c r="B215" s="31" t="str">
        <f t="shared" si="43"/>
        <v xml:space="preserve">Paper (20 01 01) </v>
      </c>
      <c r="C215" s="35"/>
      <c r="D215" s="35"/>
      <c r="E215" s="32">
        <f t="array" ref="E215">SUM(IF(('Estimated Waste'!$B$6:$B$205=$B$186)*('Estimated Waste'!$C$6:$C$205=$B215),'Estimated Waste'!M$6:M$205,0))</f>
        <v>0</v>
      </c>
      <c r="F215" s="219">
        <f t="array" ref="F215">SUM(IF(('Estimated Waste'!$B$6:$B$205=$B$186)*('Estimated Waste'!$C$6:$C$205=$B215),'Estimated Waste'!N$6:N$205,0))</f>
        <v>0</v>
      </c>
      <c r="G215" s="35"/>
      <c r="H215" s="256">
        <f t="shared" si="50"/>
        <v>0</v>
      </c>
      <c r="I215" s="249">
        <f t="shared" si="51"/>
        <v>0</v>
      </c>
      <c r="J215" s="99"/>
      <c r="K215" s="18">
        <f t="array" ref="K215">SUM(IF(('Estimated Waste'!$B$6:$B$205=$B$186)*('Estimated Waste'!$C$6:$C$205=$B215)*('Estimated Waste'!$D$6:$D$205=$B$42),'Estimated Waste'!M$6:M$205,0))</f>
        <v>0</v>
      </c>
      <c r="L215" s="18">
        <f t="array" ref="L215">SUM(IF(('Estimated Waste'!$B$6:$B$205=$B$186)*('Estimated Waste'!$C$6:$C$205=$B215)*('Estimated Waste'!$D$6:$D$205=$B$42),'Estimated Waste'!N$6:N$205,0))</f>
        <v>0</v>
      </c>
      <c r="M215" s="18">
        <f t="array" ref="M215">SUM(IF(('Estimated Waste'!$B$6:$B$205=$B$186)*('Estimated Waste'!$C$6:$C$205=$B215)*('Estimated Waste'!$D$6:$D$205=$B$43),'Estimated Waste'!M$6:M$205,0))</f>
        <v>0</v>
      </c>
      <c r="N215" s="18">
        <f t="array" ref="N215">SUM(IF(('Estimated Waste'!$B$6:$B$205=$B$186)*('Estimated Waste'!$C$6:$C$205=$B215)*('Estimated Waste'!$D$6:$D$205=$B$43),'Estimated Waste'!N$6:N$205,0))</f>
        <v>0</v>
      </c>
      <c r="O215" s="250"/>
      <c r="P215" s="251">
        <f t="array" ref="P215">SUM(IF(('Estimated Waste'!$B$6:$B$205=$B$186)*('Estimated Waste'!$C$6:$C$205=$B215)*('Estimated Waste'!$D$6:$D$205=$B$45),'Estimated Waste'!M$6:M$205,0))+SUM(IF(('Estimated Waste'!$B$6:$B$205=$B$186)*('Estimated Waste'!$C$6:$C$205=$B215)*('Estimated Waste'!$D$6:$D$205=$B$44),'Estimated Waste'!S$6:S$205,0))</f>
        <v>0</v>
      </c>
      <c r="Q215" s="251">
        <f t="array" ref="Q215">SUM(IF(('Estimated Waste'!$B$6:$B$205=$B$186)*('Estimated Waste'!$C$6:$C$205=$B215)*('Estimated Waste'!$D$6:$D$205=$B$45),'Estimated Waste'!N$6:N$205,0))+SUM(IF(('Estimated Waste'!$B$6:$B$205=$B$186)*('Estimated Waste'!$C$6:$C$205=$B215)*('Estimated Waste'!$D$6:$D$205=$B$44),'Estimated Waste'!T$6:T$205,0))</f>
        <v>0</v>
      </c>
      <c r="R215" s="190">
        <f t="array" ref="R215">SUM(IF(('Estimated Waste'!$B$6:$B$205=$B$186)*('Estimated Waste'!$C$6:$C$205=$B215)*('Estimated Waste'!$D$6:$D$205=$B$44),'Estimated Waste'!M$6:M$205,0))-SUM(IF(('Estimated Waste'!$B$6:$B$205=$B$186)*('Estimated Waste'!$C$6:$C$205=$B215)*('Estimated Waste'!$D$6:$D$205=$B$44),'Estimated Waste'!S$6:S$205,0))</f>
        <v>0</v>
      </c>
      <c r="S215" s="190">
        <f t="array" ref="S215">SUM(IF(('Estimated Waste'!$B$6:$B$205=$B$186)*('Estimated Waste'!$C$6:$C$205=$B215)*('Estimated Waste'!$D$6:$D$205=$B$44),'Estimated Waste'!N$6:N$205,0))-SUM(IF(('Estimated Waste'!$B$6:$B$205=$B$186)*('Estimated Waste'!$C$6:$C$205=$B215)*('Estimated Waste'!$D$6:$D$205=$B$44),'Estimated Waste'!T$6:T$205,0))</f>
        <v>0</v>
      </c>
      <c r="X215" s="100">
        <f t="shared" si="44"/>
        <v>0</v>
      </c>
      <c r="Y215" s="99">
        <f t="shared" si="45"/>
        <v>0</v>
      </c>
      <c r="Z215" s="100">
        <f t="shared" si="46"/>
        <v>0</v>
      </c>
      <c r="AA215" s="99">
        <f t="shared" si="47"/>
        <v>0</v>
      </c>
      <c r="AB215" s="100">
        <f t="shared" si="48"/>
        <v>0</v>
      </c>
      <c r="AC215" s="99">
        <f t="shared" si="49"/>
        <v>0</v>
      </c>
      <c r="AE215" s="252">
        <f t="array" ref="AE215">SUM(IF(('Actual Waste'!$C$7:$C$206=$B$186)*('Actual Waste'!$D$7:$D$206=$B215),'Actual Waste'!U$7:U$206,0))</f>
        <v>0</v>
      </c>
      <c r="AF215" s="252">
        <f t="array" ref="AF215">SUM(IF(('Actual Waste'!$C$7:$C$206=$B$186)*('Actual Waste'!$D$7:$D$206=$B215),'Actual Waste'!V$7:V$206,0))</f>
        <v>0</v>
      </c>
      <c r="AG215" s="99"/>
      <c r="AH215" s="252">
        <f t="array" ref="AH215">SUM(IF(('Actual Waste'!$C$7:$C$206=$B$186)*('Actual Waste'!$D$7:$D$206=$B215)*('Actual Waste'!$G$7:$G$206=$B$42),'Actual Waste'!U$7:U$206,0))</f>
        <v>0</v>
      </c>
      <c r="AI215" s="252">
        <f t="array" ref="AI215">SUM(IF(('Actual Waste'!$C$7:$C$206=$B$186)*('Actual Waste'!$D$7:$D$206=$B215)*('Actual Waste'!$G$7:$G$206=$B$42),'Actual Waste'!V$7:V$206,0))</f>
        <v>0</v>
      </c>
      <c r="AJ215" s="252">
        <f t="array" ref="AJ215">SUM(IF(('Actual Waste'!$C$7:$C$206=$B$186)*('Actual Waste'!$D$7:$D$206=$B215)*('Actual Waste'!$G$7:$G$206=$B$43),'Actual Waste'!U$7:U$206,0))</f>
        <v>0</v>
      </c>
      <c r="AK215" s="252">
        <f t="array" ref="AK215">SUM(IF(('Actual Waste'!$C$7:$C$206=$B$186)*('Actual Waste'!$D$7:$D$206=$B215)*('Actual Waste'!$G$7:$G$206=$B$43),'Actual Waste'!V$7:V$206,0))</f>
        <v>0</v>
      </c>
      <c r="AM215" s="252">
        <f t="array" ref="AM215">SUM(IF(('Actual Waste'!$C$7:$C$206=$B$186)*('Actual Waste'!$D$7:$D$206=$B215)*('Actual Waste'!$G$7:$G$206=$B$45),'Actual Waste'!U$7:U$206,0))+SUM(IF(('Actual Waste'!$C$7:$C$206=$B$186)*('Actual Waste'!$D$7:$D$206=$B215)*('Actual Waste'!$G$7:$G$206=$B$44),'Actual Waste'!W$7:W$206,0))</f>
        <v>0</v>
      </c>
      <c r="AN215" s="252">
        <f t="array" ref="AN215">SUM(IF(('Actual Waste'!$C$7:$C$206=$B$186)*('Actual Waste'!$D$7:$D$206=$B215)*('Actual Waste'!$G$7:$G$206=$B$45),'Actual Waste'!V$7:V$206,0))+SUM(IF(('Actual Waste'!$C$7:$C$206=$B$186)*('Actual Waste'!$D$7:$D$206=$B215)*('Actual Waste'!$G$7:$G$206=$B$44),'Actual Waste'!X$7:X$206,0))</f>
        <v>0</v>
      </c>
      <c r="AO215" s="252">
        <f t="array" ref="AO215">SUM(IF(('Actual Waste'!$C$7:$C$206=$B$186)*('Actual Waste'!$D$7:$D$206=$B215)*('Actual Waste'!$G$7:$G$206=$B$44),'Actual Waste'!U$7:U$206,0))-SUM(IF(('Actual Waste'!$C$7:$C$206=$B$186)*('Actual Waste'!$D$7:$D$206=$B215)*('Actual Waste'!$G$7:$G$206=$B$44),'Actual Waste'!W$7:W$206,0))</f>
        <v>0</v>
      </c>
      <c r="AP215" s="252">
        <f t="array" ref="AP215">SUM(IF(('Actual Waste'!$C$7:$C$206=$B$186)*('Actual Waste'!$D$7:$D$206=$B215)*('Actual Waste'!$G$7:$G$206=$B$44),'Actual Waste'!V$7:V$206,0))-SUM(IF(('Actual Waste'!$C$7:$C$206=$B$186)*('Actual Waste'!$D$7:$D$206=$B215)*('Actual Waste'!$G$7:$G$206=$B$44),'Actual Waste'!X$7:X$206,0))</f>
        <v>0</v>
      </c>
      <c r="AR215" s="100"/>
      <c r="AS215" s="99"/>
      <c r="AT215" s="100"/>
      <c r="AU215" s="99"/>
      <c r="AV215" s="100"/>
      <c r="AW215" s="99"/>
    </row>
    <row r="216" spans="2:49" x14ac:dyDescent="0.35">
      <c r="B216" s="31" t="str">
        <f t="shared" si="43"/>
        <v>Plastic bottles (20 01 39)</v>
      </c>
      <c r="C216" s="35"/>
      <c r="D216" s="35"/>
      <c r="E216" s="32">
        <f t="array" ref="E216">SUM(IF(('Estimated Waste'!$B$6:$B$205=$B$186)*('Estimated Waste'!$C$6:$C$205=$B216),'Estimated Waste'!M$6:M$205,0))</f>
        <v>0</v>
      </c>
      <c r="F216" s="219">
        <f t="array" ref="F216">SUM(IF(('Estimated Waste'!$B$6:$B$205=$B$186)*('Estimated Waste'!$C$6:$C$205=$B216),'Estimated Waste'!N$6:N$205,0))</f>
        <v>0</v>
      </c>
      <c r="G216" s="35"/>
      <c r="H216" s="256">
        <f t="shared" si="50"/>
        <v>0</v>
      </c>
      <c r="I216" s="249">
        <f t="shared" si="51"/>
        <v>0</v>
      </c>
      <c r="J216" s="99"/>
      <c r="K216" s="18">
        <f t="array" ref="K216">SUM(IF(('Estimated Waste'!$B$6:$B$205=$B$186)*('Estimated Waste'!$C$6:$C$205=$B216)*('Estimated Waste'!$D$6:$D$205=$B$42),'Estimated Waste'!M$6:M$205,0))</f>
        <v>0</v>
      </c>
      <c r="L216" s="18">
        <f t="array" ref="L216">SUM(IF(('Estimated Waste'!$B$6:$B$205=$B$186)*('Estimated Waste'!$C$6:$C$205=$B216)*('Estimated Waste'!$D$6:$D$205=$B$42),'Estimated Waste'!N$6:N$205,0))</f>
        <v>0</v>
      </c>
      <c r="M216" s="18">
        <f t="array" ref="M216">SUM(IF(('Estimated Waste'!$B$6:$B$205=$B$186)*('Estimated Waste'!$C$6:$C$205=$B216)*('Estimated Waste'!$D$6:$D$205=$B$43),'Estimated Waste'!M$6:M$205,0))</f>
        <v>0</v>
      </c>
      <c r="N216" s="18">
        <f t="array" ref="N216">SUM(IF(('Estimated Waste'!$B$6:$B$205=$B$186)*('Estimated Waste'!$C$6:$C$205=$B216)*('Estimated Waste'!$D$6:$D$205=$B$43),'Estimated Waste'!N$6:N$205,0))</f>
        <v>0</v>
      </c>
      <c r="O216" s="250"/>
      <c r="P216" s="251">
        <f t="array" ref="P216">SUM(IF(('Estimated Waste'!$B$6:$B$205=$B$186)*('Estimated Waste'!$C$6:$C$205=$B216)*('Estimated Waste'!$D$6:$D$205=$B$45),'Estimated Waste'!M$6:M$205,0))+SUM(IF(('Estimated Waste'!$B$6:$B$205=$B$186)*('Estimated Waste'!$C$6:$C$205=$B216)*('Estimated Waste'!$D$6:$D$205=$B$44),'Estimated Waste'!S$6:S$205,0))</f>
        <v>0</v>
      </c>
      <c r="Q216" s="251">
        <f t="array" ref="Q216">SUM(IF(('Estimated Waste'!$B$6:$B$205=$B$186)*('Estimated Waste'!$C$6:$C$205=$B216)*('Estimated Waste'!$D$6:$D$205=$B$45),'Estimated Waste'!N$6:N$205,0))+SUM(IF(('Estimated Waste'!$B$6:$B$205=$B$186)*('Estimated Waste'!$C$6:$C$205=$B216)*('Estimated Waste'!$D$6:$D$205=$B$44),'Estimated Waste'!T$6:T$205,0))</f>
        <v>0</v>
      </c>
      <c r="R216" s="190">
        <f t="array" ref="R216">SUM(IF(('Estimated Waste'!$B$6:$B$205=$B$186)*('Estimated Waste'!$C$6:$C$205=$B216)*('Estimated Waste'!$D$6:$D$205=$B$44),'Estimated Waste'!M$6:M$205,0))-SUM(IF(('Estimated Waste'!$B$6:$B$205=$B$186)*('Estimated Waste'!$C$6:$C$205=$B216)*('Estimated Waste'!$D$6:$D$205=$B$44),'Estimated Waste'!S$6:S$205,0))</f>
        <v>0</v>
      </c>
      <c r="S216" s="190">
        <f t="array" ref="S216">SUM(IF(('Estimated Waste'!$B$6:$B$205=$B$186)*('Estimated Waste'!$C$6:$C$205=$B216)*('Estimated Waste'!$D$6:$D$205=$B$44),'Estimated Waste'!N$6:N$205,0))-SUM(IF(('Estimated Waste'!$B$6:$B$205=$B$186)*('Estimated Waste'!$C$6:$C$205=$B216)*('Estimated Waste'!$D$6:$D$205=$B$44),'Estimated Waste'!T$6:T$205,0))</f>
        <v>0</v>
      </c>
      <c r="X216" s="100">
        <f t="shared" si="44"/>
        <v>0</v>
      </c>
      <c r="Y216" s="99">
        <f t="shared" si="45"/>
        <v>0</v>
      </c>
      <c r="Z216" s="100">
        <f t="shared" si="46"/>
        <v>0</v>
      </c>
      <c r="AA216" s="99">
        <f t="shared" si="47"/>
        <v>0</v>
      </c>
      <c r="AB216" s="100">
        <f t="shared" si="48"/>
        <v>0</v>
      </c>
      <c r="AC216" s="99">
        <f t="shared" si="49"/>
        <v>0</v>
      </c>
      <c r="AE216" s="252">
        <f t="array" ref="AE216">SUM(IF(('Actual Waste'!$C$7:$C$206=$B$186)*('Actual Waste'!$D$7:$D$206=$B216),'Actual Waste'!U$7:U$206,0))</f>
        <v>0</v>
      </c>
      <c r="AF216" s="252">
        <f t="array" ref="AF216">SUM(IF(('Actual Waste'!$C$7:$C$206=$B$186)*('Actual Waste'!$D$7:$D$206=$B216),'Actual Waste'!V$7:V$206,0))</f>
        <v>0</v>
      </c>
      <c r="AG216" s="99"/>
      <c r="AH216" s="252">
        <f t="array" ref="AH216">SUM(IF(('Actual Waste'!$C$7:$C$206=$B$186)*('Actual Waste'!$D$7:$D$206=$B216)*('Actual Waste'!$G$7:$G$206=$B$42),'Actual Waste'!U$7:U$206,0))</f>
        <v>0</v>
      </c>
      <c r="AI216" s="252">
        <f t="array" ref="AI216">SUM(IF(('Actual Waste'!$C$7:$C$206=$B$186)*('Actual Waste'!$D$7:$D$206=$B216)*('Actual Waste'!$G$7:$G$206=$B$42),'Actual Waste'!V$7:V$206,0))</f>
        <v>0</v>
      </c>
      <c r="AJ216" s="252">
        <f t="array" ref="AJ216">SUM(IF(('Actual Waste'!$C$7:$C$206=$B$186)*('Actual Waste'!$D$7:$D$206=$B216)*('Actual Waste'!$G$7:$G$206=$B$43),'Actual Waste'!U$7:U$206,0))</f>
        <v>0</v>
      </c>
      <c r="AK216" s="252">
        <f t="array" ref="AK216">SUM(IF(('Actual Waste'!$C$7:$C$206=$B$186)*('Actual Waste'!$D$7:$D$206=$B216)*('Actual Waste'!$G$7:$G$206=$B$43),'Actual Waste'!V$7:V$206,0))</f>
        <v>0</v>
      </c>
      <c r="AM216" s="252">
        <f t="array" ref="AM216">SUM(IF(('Actual Waste'!$C$7:$C$206=$B$186)*('Actual Waste'!$D$7:$D$206=$B216)*('Actual Waste'!$G$7:$G$206=$B$45),'Actual Waste'!U$7:U$206,0))+SUM(IF(('Actual Waste'!$C$7:$C$206=$B$186)*('Actual Waste'!$D$7:$D$206=$B216)*('Actual Waste'!$G$7:$G$206=$B$44),'Actual Waste'!W$7:W$206,0))</f>
        <v>0</v>
      </c>
      <c r="AN216" s="252">
        <f t="array" ref="AN216">SUM(IF(('Actual Waste'!$C$7:$C$206=$B$186)*('Actual Waste'!$D$7:$D$206=$B216)*('Actual Waste'!$G$7:$G$206=$B$45),'Actual Waste'!V$7:V$206,0))+SUM(IF(('Actual Waste'!$C$7:$C$206=$B$186)*('Actual Waste'!$D$7:$D$206=$B216)*('Actual Waste'!$G$7:$G$206=$B$44),'Actual Waste'!X$7:X$206,0))</f>
        <v>0</v>
      </c>
      <c r="AO216" s="252">
        <f t="array" ref="AO216">SUM(IF(('Actual Waste'!$C$7:$C$206=$B$186)*('Actual Waste'!$D$7:$D$206=$B216)*('Actual Waste'!$G$7:$G$206=$B$44),'Actual Waste'!U$7:U$206,0))-SUM(IF(('Actual Waste'!$C$7:$C$206=$B$186)*('Actual Waste'!$D$7:$D$206=$B216)*('Actual Waste'!$G$7:$G$206=$B$44),'Actual Waste'!W$7:W$206,0))</f>
        <v>0</v>
      </c>
      <c r="AP216" s="252">
        <f t="array" ref="AP216">SUM(IF(('Actual Waste'!$C$7:$C$206=$B$186)*('Actual Waste'!$D$7:$D$206=$B216)*('Actual Waste'!$G$7:$G$206=$B$44),'Actual Waste'!V$7:V$206,0))-SUM(IF(('Actual Waste'!$C$7:$C$206=$B$186)*('Actual Waste'!$D$7:$D$206=$B216)*('Actual Waste'!$G$7:$G$206=$B$44),'Actual Waste'!X$7:X$206,0))</f>
        <v>0</v>
      </c>
      <c r="AR216" s="100"/>
      <c r="AS216" s="99"/>
      <c r="AT216" s="100"/>
      <c r="AU216" s="99"/>
      <c r="AV216" s="100"/>
      <c r="AW216" s="99"/>
    </row>
    <row r="217" spans="2:49" x14ac:dyDescent="0.35">
      <c r="B217" s="31" t="str">
        <f t="shared" si="43"/>
        <v>Plastic pipes (17 02 03)</v>
      </c>
      <c r="C217" s="35"/>
      <c r="D217" s="35"/>
      <c r="E217" s="32">
        <f t="array" ref="E217">SUM(IF(('Estimated Waste'!$B$6:$B$205=$B$186)*('Estimated Waste'!$C$6:$C$205=$B217),'Estimated Waste'!M$6:M$205,0))</f>
        <v>0</v>
      </c>
      <c r="F217" s="219">
        <f t="array" ref="F217">SUM(IF(('Estimated Waste'!$B$6:$B$205=$B$186)*('Estimated Waste'!$C$6:$C$205=$B217),'Estimated Waste'!N$6:N$205,0))</f>
        <v>0</v>
      </c>
      <c r="G217" s="35"/>
      <c r="H217" s="256">
        <f t="shared" si="50"/>
        <v>0</v>
      </c>
      <c r="I217" s="249">
        <f t="shared" si="51"/>
        <v>0</v>
      </c>
      <c r="J217" s="99"/>
      <c r="K217" s="18">
        <f t="array" ref="K217">SUM(IF(('Estimated Waste'!$B$6:$B$205=$B$186)*('Estimated Waste'!$C$6:$C$205=$B217)*('Estimated Waste'!$D$6:$D$205=$B$42),'Estimated Waste'!M$6:M$205,0))</f>
        <v>0</v>
      </c>
      <c r="L217" s="18">
        <f t="array" ref="L217">SUM(IF(('Estimated Waste'!$B$6:$B$205=$B$186)*('Estimated Waste'!$C$6:$C$205=$B217)*('Estimated Waste'!$D$6:$D$205=$B$42),'Estimated Waste'!N$6:N$205,0))</f>
        <v>0</v>
      </c>
      <c r="M217" s="18">
        <f t="array" ref="M217">SUM(IF(('Estimated Waste'!$B$6:$B$205=$B$186)*('Estimated Waste'!$C$6:$C$205=$B217)*('Estimated Waste'!$D$6:$D$205=$B$43),'Estimated Waste'!M$6:M$205,0))</f>
        <v>0</v>
      </c>
      <c r="N217" s="18">
        <f t="array" ref="N217">SUM(IF(('Estimated Waste'!$B$6:$B$205=$B$186)*('Estimated Waste'!$C$6:$C$205=$B217)*('Estimated Waste'!$D$6:$D$205=$B$43),'Estimated Waste'!N$6:N$205,0))</f>
        <v>0</v>
      </c>
      <c r="O217" s="250"/>
      <c r="P217" s="251">
        <f t="array" ref="P217">SUM(IF(('Estimated Waste'!$B$6:$B$205=$B$186)*('Estimated Waste'!$C$6:$C$205=$B217)*('Estimated Waste'!$D$6:$D$205=$B$45),'Estimated Waste'!M$6:M$205,0))+SUM(IF(('Estimated Waste'!$B$6:$B$205=$B$186)*('Estimated Waste'!$C$6:$C$205=$B217)*('Estimated Waste'!$D$6:$D$205=$B$44),'Estimated Waste'!S$6:S$205,0))</f>
        <v>0</v>
      </c>
      <c r="Q217" s="251">
        <f t="array" ref="Q217">SUM(IF(('Estimated Waste'!$B$6:$B$205=$B$186)*('Estimated Waste'!$C$6:$C$205=$B217)*('Estimated Waste'!$D$6:$D$205=$B$45),'Estimated Waste'!N$6:N$205,0))+SUM(IF(('Estimated Waste'!$B$6:$B$205=$B$186)*('Estimated Waste'!$C$6:$C$205=$B217)*('Estimated Waste'!$D$6:$D$205=$B$44),'Estimated Waste'!T$6:T$205,0))</f>
        <v>0</v>
      </c>
      <c r="R217" s="190">
        <f t="array" ref="R217">SUM(IF(('Estimated Waste'!$B$6:$B$205=$B$186)*('Estimated Waste'!$C$6:$C$205=$B217)*('Estimated Waste'!$D$6:$D$205=$B$44),'Estimated Waste'!M$6:M$205,0))-SUM(IF(('Estimated Waste'!$B$6:$B$205=$B$186)*('Estimated Waste'!$C$6:$C$205=$B217)*('Estimated Waste'!$D$6:$D$205=$B$44),'Estimated Waste'!S$6:S$205,0))</f>
        <v>0</v>
      </c>
      <c r="S217" s="190">
        <f t="array" ref="S217">SUM(IF(('Estimated Waste'!$B$6:$B$205=$B$186)*('Estimated Waste'!$C$6:$C$205=$B217)*('Estimated Waste'!$D$6:$D$205=$B$44),'Estimated Waste'!N$6:N$205,0))-SUM(IF(('Estimated Waste'!$B$6:$B$205=$B$186)*('Estimated Waste'!$C$6:$C$205=$B217)*('Estimated Waste'!$D$6:$D$205=$B$44),'Estimated Waste'!T$6:T$205,0))</f>
        <v>0</v>
      </c>
      <c r="X217" s="100">
        <f t="shared" si="44"/>
        <v>0</v>
      </c>
      <c r="Y217" s="99">
        <f t="shared" si="45"/>
        <v>0</v>
      </c>
      <c r="Z217" s="100">
        <f t="shared" si="46"/>
        <v>0</v>
      </c>
      <c r="AA217" s="99">
        <f t="shared" si="47"/>
        <v>0</v>
      </c>
      <c r="AB217" s="100">
        <f t="shared" si="48"/>
        <v>0</v>
      </c>
      <c r="AC217" s="99">
        <f t="shared" si="49"/>
        <v>0</v>
      </c>
      <c r="AE217" s="252">
        <f t="array" ref="AE217">SUM(IF(('Actual Waste'!$C$7:$C$206=$B$186)*('Actual Waste'!$D$7:$D$206=$B217),'Actual Waste'!U$7:U$206,0))</f>
        <v>0</v>
      </c>
      <c r="AF217" s="252">
        <f t="array" ref="AF217">SUM(IF(('Actual Waste'!$C$7:$C$206=$B$186)*('Actual Waste'!$D$7:$D$206=$B217),'Actual Waste'!V$7:V$206,0))</f>
        <v>0</v>
      </c>
      <c r="AG217" s="99"/>
      <c r="AH217" s="252">
        <f t="array" ref="AH217">SUM(IF(('Actual Waste'!$C$7:$C$206=$B$186)*('Actual Waste'!$D$7:$D$206=$B217)*('Actual Waste'!$G$7:$G$206=$B$42),'Actual Waste'!U$7:U$206,0))</f>
        <v>0</v>
      </c>
      <c r="AI217" s="252">
        <f t="array" ref="AI217">SUM(IF(('Actual Waste'!$C$7:$C$206=$B$186)*('Actual Waste'!$D$7:$D$206=$B217)*('Actual Waste'!$G$7:$G$206=$B$42),'Actual Waste'!V$7:V$206,0))</f>
        <v>0</v>
      </c>
      <c r="AJ217" s="252">
        <f t="array" ref="AJ217">SUM(IF(('Actual Waste'!$C$7:$C$206=$B$186)*('Actual Waste'!$D$7:$D$206=$B217)*('Actual Waste'!$G$7:$G$206=$B$43),'Actual Waste'!U$7:U$206,0))</f>
        <v>0</v>
      </c>
      <c r="AK217" s="252">
        <f t="array" ref="AK217">SUM(IF(('Actual Waste'!$C$7:$C$206=$B$186)*('Actual Waste'!$D$7:$D$206=$B217)*('Actual Waste'!$G$7:$G$206=$B$43),'Actual Waste'!V$7:V$206,0))</f>
        <v>0</v>
      </c>
      <c r="AM217" s="252">
        <f t="array" ref="AM217">SUM(IF(('Actual Waste'!$C$7:$C$206=$B$186)*('Actual Waste'!$D$7:$D$206=$B217)*('Actual Waste'!$G$7:$G$206=$B$45),'Actual Waste'!U$7:U$206,0))+SUM(IF(('Actual Waste'!$C$7:$C$206=$B$186)*('Actual Waste'!$D$7:$D$206=$B217)*('Actual Waste'!$G$7:$G$206=$B$44),'Actual Waste'!W$7:W$206,0))</f>
        <v>0</v>
      </c>
      <c r="AN217" s="252">
        <f t="array" ref="AN217">SUM(IF(('Actual Waste'!$C$7:$C$206=$B$186)*('Actual Waste'!$D$7:$D$206=$B217)*('Actual Waste'!$G$7:$G$206=$B$45),'Actual Waste'!V$7:V$206,0))+SUM(IF(('Actual Waste'!$C$7:$C$206=$B$186)*('Actual Waste'!$D$7:$D$206=$B217)*('Actual Waste'!$G$7:$G$206=$B$44),'Actual Waste'!X$7:X$206,0))</f>
        <v>0</v>
      </c>
      <c r="AO217" s="252">
        <f t="array" ref="AO217">SUM(IF(('Actual Waste'!$C$7:$C$206=$B$186)*('Actual Waste'!$D$7:$D$206=$B217)*('Actual Waste'!$G$7:$G$206=$B$44),'Actual Waste'!U$7:U$206,0))-SUM(IF(('Actual Waste'!$C$7:$C$206=$B$186)*('Actual Waste'!$D$7:$D$206=$B217)*('Actual Waste'!$G$7:$G$206=$B$44),'Actual Waste'!W$7:W$206,0))</f>
        <v>0</v>
      </c>
      <c r="AP217" s="252">
        <f t="array" ref="AP217">SUM(IF(('Actual Waste'!$C$7:$C$206=$B$186)*('Actual Waste'!$D$7:$D$206=$B217)*('Actual Waste'!$G$7:$G$206=$B$44),'Actual Waste'!V$7:V$206,0))-SUM(IF(('Actual Waste'!$C$7:$C$206=$B$186)*('Actual Waste'!$D$7:$D$206=$B217)*('Actual Waste'!$G$7:$G$206=$B$44),'Actual Waste'!X$7:X$206,0))</f>
        <v>0</v>
      </c>
      <c r="AR217" s="100"/>
      <c r="AS217" s="99"/>
      <c r="AT217" s="100"/>
      <c r="AU217" s="99"/>
      <c r="AV217" s="100"/>
      <c r="AW217" s="99"/>
    </row>
    <row r="218" spans="2:49" x14ac:dyDescent="0.35">
      <c r="B218" s="31" t="str">
        <f t="shared" si="43"/>
        <v>Refrigerant gases (16 05 04*)</v>
      </c>
      <c r="C218" s="35"/>
      <c r="D218" s="35"/>
      <c r="E218" s="32">
        <f t="array" ref="E218">SUM(IF(('Estimated Waste'!$B$6:$B$205=$B$186)*('Estimated Waste'!$C$6:$C$205=$B218),'Estimated Waste'!M$6:M$205,0))</f>
        <v>0</v>
      </c>
      <c r="F218" s="219">
        <f t="array" ref="F218">SUM(IF(('Estimated Waste'!$B$6:$B$205=$B$186)*('Estimated Waste'!$C$6:$C$205=$B218),'Estimated Waste'!N$6:N$205,0))</f>
        <v>0</v>
      </c>
      <c r="G218" s="35"/>
      <c r="H218" s="256">
        <f t="shared" si="50"/>
        <v>0</v>
      </c>
      <c r="I218" s="249">
        <f t="shared" si="51"/>
        <v>0</v>
      </c>
      <c r="J218" s="99"/>
      <c r="K218" s="18">
        <f t="array" ref="K218">SUM(IF(('Estimated Waste'!$B$6:$B$205=$B$186)*('Estimated Waste'!$C$6:$C$205=$B218)*('Estimated Waste'!$D$6:$D$205=$B$42),'Estimated Waste'!M$6:M$205,0))</f>
        <v>0</v>
      </c>
      <c r="L218" s="18">
        <f t="array" ref="L218">SUM(IF(('Estimated Waste'!$B$6:$B$205=$B$186)*('Estimated Waste'!$C$6:$C$205=$B218)*('Estimated Waste'!$D$6:$D$205=$B$42),'Estimated Waste'!N$6:N$205,0))</f>
        <v>0</v>
      </c>
      <c r="M218" s="18">
        <f t="array" ref="M218">SUM(IF(('Estimated Waste'!$B$6:$B$205=$B$186)*('Estimated Waste'!$C$6:$C$205=$B218)*('Estimated Waste'!$D$6:$D$205=$B$43),'Estimated Waste'!M$6:M$205,0))</f>
        <v>0</v>
      </c>
      <c r="N218" s="18">
        <f t="array" ref="N218">SUM(IF(('Estimated Waste'!$B$6:$B$205=$B$186)*('Estimated Waste'!$C$6:$C$205=$B218)*('Estimated Waste'!$D$6:$D$205=$B$43),'Estimated Waste'!N$6:N$205,0))</f>
        <v>0</v>
      </c>
      <c r="O218" s="250"/>
      <c r="P218" s="251">
        <f t="array" ref="P218">SUM(IF(('Estimated Waste'!$B$6:$B$205=$B$186)*('Estimated Waste'!$C$6:$C$205=$B218)*('Estimated Waste'!$D$6:$D$205=$B$45),'Estimated Waste'!M$6:M$205,0))+SUM(IF(('Estimated Waste'!$B$6:$B$205=$B$186)*('Estimated Waste'!$C$6:$C$205=$B218)*('Estimated Waste'!$D$6:$D$205=$B$44),'Estimated Waste'!S$6:S$205,0))</f>
        <v>0</v>
      </c>
      <c r="Q218" s="251">
        <f t="array" ref="Q218">SUM(IF(('Estimated Waste'!$B$6:$B$205=$B$186)*('Estimated Waste'!$C$6:$C$205=$B218)*('Estimated Waste'!$D$6:$D$205=$B$45),'Estimated Waste'!N$6:N$205,0))+SUM(IF(('Estimated Waste'!$B$6:$B$205=$B$186)*('Estimated Waste'!$C$6:$C$205=$B218)*('Estimated Waste'!$D$6:$D$205=$B$44),'Estimated Waste'!T$6:T$205,0))</f>
        <v>0</v>
      </c>
      <c r="R218" s="190">
        <f t="array" ref="R218">SUM(IF(('Estimated Waste'!$B$6:$B$205=$B$186)*('Estimated Waste'!$C$6:$C$205=$B218)*('Estimated Waste'!$D$6:$D$205=$B$44),'Estimated Waste'!M$6:M$205,0))-SUM(IF(('Estimated Waste'!$B$6:$B$205=$B$186)*('Estimated Waste'!$C$6:$C$205=$B218)*('Estimated Waste'!$D$6:$D$205=$B$44),'Estimated Waste'!S$6:S$205,0))</f>
        <v>0</v>
      </c>
      <c r="S218" s="190">
        <f t="array" ref="S218">SUM(IF(('Estimated Waste'!$B$6:$B$205=$B$186)*('Estimated Waste'!$C$6:$C$205=$B218)*('Estimated Waste'!$D$6:$D$205=$B$44),'Estimated Waste'!N$6:N$205,0))-SUM(IF(('Estimated Waste'!$B$6:$B$205=$B$186)*('Estimated Waste'!$C$6:$C$205=$B218)*('Estimated Waste'!$D$6:$D$205=$B$44),'Estimated Waste'!T$6:T$205,0))</f>
        <v>0</v>
      </c>
      <c r="X218" s="100">
        <f t="shared" si="44"/>
        <v>0</v>
      </c>
      <c r="Y218" s="99">
        <f t="shared" si="45"/>
        <v>0</v>
      </c>
      <c r="Z218" s="100">
        <f t="shared" si="46"/>
        <v>0</v>
      </c>
      <c r="AA218" s="99">
        <f t="shared" si="47"/>
        <v>0</v>
      </c>
      <c r="AB218" s="100">
        <f t="shared" si="48"/>
        <v>0</v>
      </c>
      <c r="AC218" s="99">
        <f t="shared" si="49"/>
        <v>0</v>
      </c>
      <c r="AE218" s="252">
        <f t="array" ref="AE218">SUM(IF(('Actual Waste'!$C$7:$C$206=$B$186)*('Actual Waste'!$D$7:$D$206=$B218),'Actual Waste'!U$7:U$206,0))</f>
        <v>0</v>
      </c>
      <c r="AF218" s="252">
        <f t="array" ref="AF218">SUM(IF(('Actual Waste'!$C$7:$C$206=$B$186)*('Actual Waste'!$D$7:$D$206=$B218),'Actual Waste'!V$7:V$206,0))</f>
        <v>0</v>
      </c>
      <c r="AG218" s="99"/>
      <c r="AH218" s="252">
        <f t="array" ref="AH218">SUM(IF(('Actual Waste'!$C$7:$C$206=$B$186)*('Actual Waste'!$D$7:$D$206=$B218)*('Actual Waste'!$G$7:$G$206=$B$42),'Actual Waste'!U$7:U$206,0))</f>
        <v>0</v>
      </c>
      <c r="AI218" s="252">
        <f t="array" ref="AI218">SUM(IF(('Actual Waste'!$C$7:$C$206=$B$186)*('Actual Waste'!$D$7:$D$206=$B218)*('Actual Waste'!$G$7:$G$206=$B$42),'Actual Waste'!V$7:V$206,0))</f>
        <v>0</v>
      </c>
      <c r="AJ218" s="252">
        <f t="array" ref="AJ218">SUM(IF(('Actual Waste'!$C$7:$C$206=$B$186)*('Actual Waste'!$D$7:$D$206=$B218)*('Actual Waste'!$G$7:$G$206=$B$43),'Actual Waste'!U$7:U$206,0))</f>
        <v>0</v>
      </c>
      <c r="AK218" s="252">
        <f t="array" ref="AK218">SUM(IF(('Actual Waste'!$C$7:$C$206=$B$186)*('Actual Waste'!$D$7:$D$206=$B218)*('Actual Waste'!$G$7:$G$206=$B$43),'Actual Waste'!V$7:V$206,0))</f>
        <v>0</v>
      </c>
      <c r="AM218" s="252">
        <f t="array" ref="AM218">SUM(IF(('Actual Waste'!$C$7:$C$206=$B$186)*('Actual Waste'!$D$7:$D$206=$B218)*('Actual Waste'!$G$7:$G$206=$B$45),'Actual Waste'!U$7:U$206,0))+SUM(IF(('Actual Waste'!$C$7:$C$206=$B$186)*('Actual Waste'!$D$7:$D$206=$B218)*('Actual Waste'!$G$7:$G$206=$B$44),'Actual Waste'!W$7:W$206,0))</f>
        <v>0</v>
      </c>
      <c r="AN218" s="252">
        <f t="array" ref="AN218">SUM(IF(('Actual Waste'!$C$7:$C$206=$B$186)*('Actual Waste'!$D$7:$D$206=$B218)*('Actual Waste'!$G$7:$G$206=$B$45),'Actual Waste'!V$7:V$206,0))+SUM(IF(('Actual Waste'!$C$7:$C$206=$B$186)*('Actual Waste'!$D$7:$D$206=$B218)*('Actual Waste'!$G$7:$G$206=$B$44),'Actual Waste'!X$7:X$206,0))</f>
        <v>0</v>
      </c>
      <c r="AO218" s="252">
        <f t="array" ref="AO218">SUM(IF(('Actual Waste'!$C$7:$C$206=$B$186)*('Actual Waste'!$D$7:$D$206=$B218)*('Actual Waste'!$G$7:$G$206=$B$44),'Actual Waste'!U$7:U$206,0))-SUM(IF(('Actual Waste'!$C$7:$C$206=$B$186)*('Actual Waste'!$D$7:$D$206=$B218)*('Actual Waste'!$G$7:$G$206=$B$44),'Actual Waste'!W$7:W$206,0))</f>
        <v>0</v>
      </c>
      <c r="AP218" s="252">
        <f t="array" ref="AP218">SUM(IF(('Actual Waste'!$C$7:$C$206=$B$186)*('Actual Waste'!$D$7:$D$206=$B218)*('Actual Waste'!$G$7:$G$206=$B$44),'Actual Waste'!V$7:V$206,0))-SUM(IF(('Actual Waste'!$C$7:$C$206=$B$186)*('Actual Waste'!$D$7:$D$206=$B218)*('Actual Waste'!$G$7:$G$206=$B$44),'Actual Waste'!X$7:X$206,0))</f>
        <v>0</v>
      </c>
      <c r="AR218" s="100"/>
      <c r="AS218" s="99"/>
      <c r="AT218" s="100"/>
      <c r="AU218" s="99"/>
      <c r="AV218" s="100"/>
      <c r="AW218" s="99"/>
    </row>
    <row r="219" spans="2:49" x14ac:dyDescent="0.35">
      <c r="B219" s="31" t="str">
        <f t="shared" si="43"/>
        <v>Refrigeration gases (Non-hazardous) (16 05 05)</v>
      </c>
      <c r="C219" s="35"/>
      <c r="D219" s="35"/>
      <c r="E219" s="32">
        <f t="array" ref="E219">SUM(IF(('Estimated Waste'!$B$6:$B$205=$B$186)*('Estimated Waste'!$C$6:$C$205=$B219),'Estimated Waste'!M$6:M$205,0))</f>
        <v>0</v>
      </c>
      <c r="F219" s="219">
        <f t="array" ref="F219">SUM(IF(('Estimated Waste'!$B$6:$B$205=$B$186)*('Estimated Waste'!$C$6:$C$205=$B219),'Estimated Waste'!N$6:N$205,0))</f>
        <v>0</v>
      </c>
      <c r="G219" s="35"/>
      <c r="H219" s="256">
        <f t="shared" si="50"/>
        <v>0</v>
      </c>
      <c r="I219" s="249">
        <f t="shared" si="51"/>
        <v>0</v>
      </c>
      <c r="J219" s="99"/>
      <c r="K219" s="18">
        <f t="array" ref="K219">SUM(IF(('Estimated Waste'!$B$6:$B$205=$B$186)*('Estimated Waste'!$C$6:$C$205=$B219)*('Estimated Waste'!$D$6:$D$205=$B$42),'Estimated Waste'!M$6:M$205,0))</f>
        <v>0</v>
      </c>
      <c r="L219" s="18">
        <f t="array" ref="L219">SUM(IF(('Estimated Waste'!$B$6:$B$205=$B$186)*('Estimated Waste'!$C$6:$C$205=$B219)*('Estimated Waste'!$D$6:$D$205=$B$42),'Estimated Waste'!N$6:N$205,0))</f>
        <v>0</v>
      </c>
      <c r="M219" s="18">
        <f t="array" ref="M219">SUM(IF(('Estimated Waste'!$B$6:$B$205=$B$186)*('Estimated Waste'!$C$6:$C$205=$B219)*('Estimated Waste'!$D$6:$D$205=$B$43),'Estimated Waste'!M$6:M$205,0))</f>
        <v>0</v>
      </c>
      <c r="N219" s="18">
        <f t="array" ref="N219">SUM(IF(('Estimated Waste'!$B$6:$B$205=$B$186)*('Estimated Waste'!$C$6:$C$205=$B219)*('Estimated Waste'!$D$6:$D$205=$B$43),'Estimated Waste'!N$6:N$205,0))</f>
        <v>0</v>
      </c>
      <c r="O219" s="250"/>
      <c r="P219" s="251">
        <f t="array" ref="P219">SUM(IF(('Estimated Waste'!$B$6:$B$205=$B$186)*('Estimated Waste'!$C$6:$C$205=$B219)*('Estimated Waste'!$D$6:$D$205=$B$45),'Estimated Waste'!M$6:M$205,0))+SUM(IF(('Estimated Waste'!$B$6:$B$205=$B$186)*('Estimated Waste'!$C$6:$C$205=$B219)*('Estimated Waste'!$D$6:$D$205=$B$44),'Estimated Waste'!S$6:S$205,0))</f>
        <v>0</v>
      </c>
      <c r="Q219" s="251">
        <f t="array" ref="Q219">SUM(IF(('Estimated Waste'!$B$6:$B$205=$B$186)*('Estimated Waste'!$C$6:$C$205=$B219)*('Estimated Waste'!$D$6:$D$205=$B$45),'Estimated Waste'!N$6:N$205,0))+SUM(IF(('Estimated Waste'!$B$6:$B$205=$B$186)*('Estimated Waste'!$C$6:$C$205=$B219)*('Estimated Waste'!$D$6:$D$205=$B$44),'Estimated Waste'!T$6:T$205,0))</f>
        <v>0</v>
      </c>
      <c r="R219" s="190">
        <f t="array" ref="R219">SUM(IF(('Estimated Waste'!$B$6:$B$205=$B$186)*('Estimated Waste'!$C$6:$C$205=$B219)*('Estimated Waste'!$D$6:$D$205=$B$44),'Estimated Waste'!M$6:M$205,0))-SUM(IF(('Estimated Waste'!$B$6:$B$205=$B$186)*('Estimated Waste'!$C$6:$C$205=$B219)*('Estimated Waste'!$D$6:$D$205=$B$44),'Estimated Waste'!S$6:S$205,0))</f>
        <v>0</v>
      </c>
      <c r="S219" s="190">
        <f t="array" ref="S219">SUM(IF(('Estimated Waste'!$B$6:$B$205=$B$186)*('Estimated Waste'!$C$6:$C$205=$B219)*('Estimated Waste'!$D$6:$D$205=$B$44),'Estimated Waste'!N$6:N$205,0))-SUM(IF(('Estimated Waste'!$B$6:$B$205=$B$186)*('Estimated Waste'!$C$6:$C$205=$B219)*('Estimated Waste'!$D$6:$D$205=$B$44),'Estimated Waste'!T$6:T$205,0))</f>
        <v>0</v>
      </c>
      <c r="X219" s="100">
        <f t="shared" si="44"/>
        <v>0</v>
      </c>
      <c r="Y219" s="99">
        <f t="shared" si="45"/>
        <v>0</v>
      </c>
      <c r="Z219" s="100">
        <f t="shared" si="46"/>
        <v>0</v>
      </c>
      <c r="AA219" s="99">
        <f t="shared" si="47"/>
        <v>0</v>
      </c>
      <c r="AB219" s="100">
        <f t="shared" si="48"/>
        <v>0</v>
      </c>
      <c r="AC219" s="99">
        <f t="shared" si="49"/>
        <v>0</v>
      </c>
      <c r="AE219" s="252">
        <f t="array" ref="AE219">SUM(IF(('Actual Waste'!$C$7:$C$206=$B$186)*('Actual Waste'!$D$7:$D$206=$B219),'Actual Waste'!U$7:U$206,0))</f>
        <v>0</v>
      </c>
      <c r="AF219" s="252">
        <f t="array" ref="AF219">SUM(IF(('Actual Waste'!$C$7:$C$206=$B$186)*('Actual Waste'!$D$7:$D$206=$B219),'Actual Waste'!V$7:V$206,0))</f>
        <v>0</v>
      </c>
      <c r="AG219" s="99"/>
      <c r="AH219" s="252">
        <f t="array" ref="AH219">SUM(IF(('Actual Waste'!$C$7:$C$206=$B$186)*('Actual Waste'!$D$7:$D$206=$B219)*('Actual Waste'!$G$7:$G$206=$B$42),'Actual Waste'!U$7:U$206,0))</f>
        <v>0</v>
      </c>
      <c r="AI219" s="252">
        <f t="array" ref="AI219">SUM(IF(('Actual Waste'!$C$7:$C$206=$B$186)*('Actual Waste'!$D$7:$D$206=$B219)*('Actual Waste'!$G$7:$G$206=$B$42),'Actual Waste'!V$7:V$206,0))</f>
        <v>0</v>
      </c>
      <c r="AJ219" s="252">
        <f t="array" ref="AJ219">SUM(IF(('Actual Waste'!$C$7:$C$206=$B$186)*('Actual Waste'!$D$7:$D$206=$B219)*('Actual Waste'!$G$7:$G$206=$B$43),'Actual Waste'!U$7:U$206,0))</f>
        <v>0</v>
      </c>
      <c r="AK219" s="252">
        <f t="array" ref="AK219">SUM(IF(('Actual Waste'!$C$7:$C$206=$B$186)*('Actual Waste'!$D$7:$D$206=$B219)*('Actual Waste'!$G$7:$G$206=$B$43),'Actual Waste'!V$7:V$206,0))</f>
        <v>0</v>
      </c>
      <c r="AM219" s="252">
        <f t="array" ref="AM219">SUM(IF(('Actual Waste'!$C$7:$C$206=$B$186)*('Actual Waste'!$D$7:$D$206=$B219)*('Actual Waste'!$G$7:$G$206=$B$45),'Actual Waste'!U$7:U$206,0))+SUM(IF(('Actual Waste'!$C$7:$C$206=$B$186)*('Actual Waste'!$D$7:$D$206=$B219)*('Actual Waste'!$G$7:$G$206=$B$44),'Actual Waste'!W$7:W$206,0))</f>
        <v>0</v>
      </c>
      <c r="AN219" s="252">
        <f t="array" ref="AN219">SUM(IF(('Actual Waste'!$C$7:$C$206=$B$186)*('Actual Waste'!$D$7:$D$206=$B219)*('Actual Waste'!$G$7:$G$206=$B$45),'Actual Waste'!V$7:V$206,0))+SUM(IF(('Actual Waste'!$C$7:$C$206=$B$186)*('Actual Waste'!$D$7:$D$206=$B219)*('Actual Waste'!$G$7:$G$206=$B$44),'Actual Waste'!X$7:X$206,0))</f>
        <v>0</v>
      </c>
      <c r="AO219" s="252">
        <f t="array" ref="AO219">SUM(IF(('Actual Waste'!$C$7:$C$206=$B$186)*('Actual Waste'!$D$7:$D$206=$B219)*('Actual Waste'!$G$7:$G$206=$B$44),'Actual Waste'!U$7:U$206,0))-SUM(IF(('Actual Waste'!$C$7:$C$206=$B$186)*('Actual Waste'!$D$7:$D$206=$B219)*('Actual Waste'!$G$7:$G$206=$B$44),'Actual Waste'!W$7:W$206,0))</f>
        <v>0</v>
      </c>
      <c r="AP219" s="252">
        <f t="array" ref="AP219">SUM(IF(('Actual Waste'!$C$7:$C$206=$B$186)*('Actual Waste'!$D$7:$D$206=$B219)*('Actual Waste'!$G$7:$G$206=$B$44),'Actual Waste'!V$7:V$206,0))-SUM(IF(('Actual Waste'!$C$7:$C$206=$B$186)*('Actual Waste'!$D$7:$D$206=$B219)*('Actual Waste'!$G$7:$G$206=$B$44),'Actual Waste'!X$7:X$206,0))</f>
        <v>0</v>
      </c>
      <c r="AR219" s="100"/>
      <c r="AS219" s="99"/>
      <c r="AT219" s="100"/>
      <c r="AU219" s="99"/>
      <c r="AV219" s="100"/>
      <c r="AW219" s="99"/>
    </row>
    <row r="220" spans="2:49" x14ac:dyDescent="0.35">
      <c r="B220" s="31" t="str">
        <f t="shared" si="43"/>
        <v>Septic tank waste (20 03 04)</v>
      </c>
      <c r="C220" s="35"/>
      <c r="D220" s="35"/>
      <c r="E220" s="32">
        <f t="array" ref="E220">SUM(IF(('Estimated Waste'!$B$6:$B$205=$B$186)*('Estimated Waste'!$C$6:$C$205=$B220),'Estimated Waste'!M$6:M$205,0))</f>
        <v>0</v>
      </c>
      <c r="F220" s="219">
        <f t="array" ref="F220">SUM(IF(('Estimated Waste'!$B$6:$B$205=$B$186)*('Estimated Waste'!$C$6:$C$205=$B220),'Estimated Waste'!N$6:N$205,0))</f>
        <v>0</v>
      </c>
      <c r="G220" s="35"/>
      <c r="H220" s="256">
        <f t="shared" si="50"/>
        <v>0</v>
      </c>
      <c r="I220" s="249">
        <f t="shared" si="51"/>
        <v>0</v>
      </c>
      <c r="J220" s="99"/>
      <c r="K220" s="18">
        <f t="array" ref="K220">SUM(IF(('Estimated Waste'!$B$6:$B$205=$B$186)*('Estimated Waste'!$C$6:$C$205=$B220)*('Estimated Waste'!$D$6:$D$205=$B$42),'Estimated Waste'!M$6:M$205,0))</f>
        <v>0</v>
      </c>
      <c r="L220" s="18">
        <f t="array" ref="L220">SUM(IF(('Estimated Waste'!$B$6:$B$205=$B$186)*('Estimated Waste'!$C$6:$C$205=$B220)*('Estimated Waste'!$D$6:$D$205=$B$42),'Estimated Waste'!N$6:N$205,0))</f>
        <v>0</v>
      </c>
      <c r="M220" s="18">
        <f t="array" ref="M220">SUM(IF(('Estimated Waste'!$B$6:$B$205=$B$186)*('Estimated Waste'!$C$6:$C$205=$B220)*('Estimated Waste'!$D$6:$D$205=$B$43),'Estimated Waste'!M$6:M$205,0))</f>
        <v>0</v>
      </c>
      <c r="N220" s="18">
        <f t="array" ref="N220">SUM(IF(('Estimated Waste'!$B$6:$B$205=$B$186)*('Estimated Waste'!$C$6:$C$205=$B220)*('Estimated Waste'!$D$6:$D$205=$B$43),'Estimated Waste'!N$6:N$205,0))</f>
        <v>0</v>
      </c>
      <c r="O220" s="250"/>
      <c r="P220" s="251">
        <f t="array" ref="P220">SUM(IF(('Estimated Waste'!$B$6:$B$205=$B$186)*('Estimated Waste'!$C$6:$C$205=$B220)*('Estimated Waste'!$D$6:$D$205=$B$45),'Estimated Waste'!M$6:M$205,0))+SUM(IF(('Estimated Waste'!$B$6:$B$205=$B$186)*('Estimated Waste'!$C$6:$C$205=$B220)*('Estimated Waste'!$D$6:$D$205=$B$44),'Estimated Waste'!S$6:S$205,0))</f>
        <v>0</v>
      </c>
      <c r="Q220" s="251">
        <f t="array" ref="Q220">SUM(IF(('Estimated Waste'!$B$6:$B$205=$B$186)*('Estimated Waste'!$C$6:$C$205=$B220)*('Estimated Waste'!$D$6:$D$205=$B$45),'Estimated Waste'!N$6:N$205,0))+SUM(IF(('Estimated Waste'!$B$6:$B$205=$B$186)*('Estimated Waste'!$C$6:$C$205=$B220)*('Estimated Waste'!$D$6:$D$205=$B$44),'Estimated Waste'!T$6:T$205,0))</f>
        <v>0</v>
      </c>
      <c r="R220" s="190">
        <f t="array" ref="R220">SUM(IF(('Estimated Waste'!$B$6:$B$205=$B$186)*('Estimated Waste'!$C$6:$C$205=$B220)*('Estimated Waste'!$D$6:$D$205=$B$44),'Estimated Waste'!M$6:M$205,0))-SUM(IF(('Estimated Waste'!$B$6:$B$205=$B$186)*('Estimated Waste'!$C$6:$C$205=$B220)*('Estimated Waste'!$D$6:$D$205=$B$44),'Estimated Waste'!S$6:S$205,0))</f>
        <v>0</v>
      </c>
      <c r="S220" s="190">
        <f t="array" ref="S220">SUM(IF(('Estimated Waste'!$B$6:$B$205=$B$186)*('Estimated Waste'!$C$6:$C$205=$B220)*('Estimated Waste'!$D$6:$D$205=$B$44),'Estimated Waste'!N$6:N$205,0))-SUM(IF(('Estimated Waste'!$B$6:$B$205=$B$186)*('Estimated Waste'!$C$6:$C$205=$B220)*('Estimated Waste'!$D$6:$D$205=$B$44),'Estimated Waste'!T$6:T$205,0))</f>
        <v>0</v>
      </c>
      <c r="X220" s="100">
        <f t="shared" si="44"/>
        <v>0</v>
      </c>
      <c r="Y220" s="99">
        <f t="shared" si="45"/>
        <v>0</v>
      </c>
      <c r="Z220" s="100">
        <f t="shared" si="46"/>
        <v>0</v>
      </c>
      <c r="AA220" s="99">
        <f t="shared" si="47"/>
        <v>0</v>
      </c>
      <c r="AB220" s="100">
        <f t="shared" si="48"/>
        <v>0</v>
      </c>
      <c r="AC220" s="99">
        <f t="shared" si="49"/>
        <v>0</v>
      </c>
      <c r="AE220" s="252">
        <f t="array" ref="AE220">SUM(IF(('Actual Waste'!$C$7:$C$206=$B$186)*('Actual Waste'!$D$7:$D$206=$B220),'Actual Waste'!U$7:U$206,0))</f>
        <v>0</v>
      </c>
      <c r="AF220" s="252">
        <f t="array" ref="AF220">SUM(IF(('Actual Waste'!$C$7:$C$206=$B$186)*('Actual Waste'!$D$7:$D$206=$B220),'Actual Waste'!V$7:V$206,0))</f>
        <v>0</v>
      </c>
      <c r="AG220" s="99"/>
      <c r="AH220" s="252">
        <f t="array" ref="AH220">SUM(IF(('Actual Waste'!$C$7:$C$206=$B$186)*('Actual Waste'!$D$7:$D$206=$B220)*('Actual Waste'!$G$7:$G$206=$B$42),'Actual Waste'!U$7:U$206,0))</f>
        <v>0</v>
      </c>
      <c r="AI220" s="252">
        <f t="array" ref="AI220">SUM(IF(('Actual Waste'!$C$7:$C$206=$B$186)*('Actual Waste'!$D$7:$D$206=$B220)*('Actual Waste'!$G$7:$G$206=$B$42),'Actual Waste'!V$7:V$206,0))</f>
        <v>0</v>
      </c>
      <c r="AJ220" s="252">
        <f t="array" ref="AJ220">SUM(IF(('Actual Waste'!$C$7:$C$206=$B$186)*('Actual Waste'!$D$7:$D$206=$B220)*('Actual Waste'!$G$7:$G$206=$B$43),'Actual Waste'!U$7:U$206,0))</f>
        <v>0</v>
      </c>
      <c r="AK220" s="252">
        <f t="array" ref="AK220">SUM(IF(('Actual Waste'!$C$7:$C$206=$B$186)*('Actual Waste'!$D$7:$D$206=$B220)*('Actual Waste'!$G$7:$G$206=$B$43),'Actual Waste'!V$7:V$206,0))</f>
        <v>0</v>
      </c>
      <c r="AM220" s="252">
        <f t="array" ref="AM220">SUM(IF(('Actual Waste'!$C$7:$C$206=$B$186)*('Actual Waste'!$D$7:$D$206=$B220)*('Actual Waste'!$G$7:$G$206=$B$45),'Actual Waste'!U$7:U$206,0))+SUM(IF(('Actual Waste'!$C$7:$C$206=$B$186)*('Actual Waste'!$D$7:$D$206=$B220)*('Actual Waste'!$G$7:$G$206=$B$44),'Actual Waste'!W$7:W$206,0))</f>
        <v>0</v>
      </c>
      <c r="AN220" s="252">
        <f t="array" ref="AN220">SUM(IF(('Actual Waste'!$C$7:$C$206=$B$186)*('Actual Waste'!$D$7:$D$206=$B220)*('Actual Waste'!$G$7:$G$206=$B$45),'Actual Waste'!V$7:V$206,0))+SUM(IF(('Actual Waste'!$C$7:$C$206=$B$186)*('Actual Waste'!$D$7:$D$206=$B220)*('Actual Waste'!$G$7:$G$206=$B$44),'Actual Waste'!X$7:X$206,0))</f>
        <v>0</v>
      </c>
      <c r="AO220" s="252">
        <f t="array" ref="AO220">SUM(IF(('Actual Waste'!$C$7:$C$206=$B$186)*('Actual Waste'!$D$7:$D$206=$B220)*('Actual Waste'!$G$7:$G$206=$B$44),'Actual Waste'!U$7:U$206,0))-SUM(IF(('Actual Waste'!$C$7:$C$206=$B$186)*('Actual Waste'!$D$7:$D$206=$B220)*('Actual Waste'!$G$7:$G$206=$B$44),'Actual Waste'!W$7:W$206,0))</f>
        <v>0</v>
      </c>
      <c r="AP220" s="252">
        <f t="array" ref="AP220">SUM(IF(('Actual Waste'!$C$7:$C$206=$B$186)*('Actual Waste'!$D$7:$D$206=$B220)*('Actual Waste'!$G$7:$G$206=$B$44),'Actual Waste'!V$7:V$206,0))-SUM(IF(('Actual Waste'!$C$7:$C$206=$B$186)*('Actual Waste'!$D$7:$D$206=$B220)*('Actual Waste'!$G$7:$G$206=$B$44),'Actual Waste'!X$7:X$206,0))</f>
        <v>0</v>
      </c>
      <c r="AR220" s="100"/>
      <c r="AS220" s="99"/>
      <c r="AT220" s="100"/>
      <c r="AU220" s="99"/>
      <c r="AV220" s="100"/>
      <c r="AW220" s="99"/>
    </row>
    <row r="221" spans="2:49" x14ac:dyDescent="0.35">
      <c r="B221" s="31" t="str">
        <f t="shared" si="43"/>
        <v>Soils and stones (Hazardous) (17 05 03*)</v>
      </c>
      <c r="C221" s="35"/>
      <c r="D221" s="35"/>
      <c r="E221" s="32">
        <f t="array" ref="E221">SUM(IF(('Estimated Waste'!$B$6:$B$205=$B$186)*('Estimated Waste'!$C$6:$C$205=$B221),'Estimated Waste'!M$6:M$205,0))</f>
        <v>0</v>
      </c>
      <c r="F221" s="219">
        <f t="array" ref="F221">SUM(IF(('Estimated Waste'!$B$6:$B$205=$B$186)*('Estimated Waste'!$C$6:$C$205=$B221),'Estimated Waste'!N$6:N$205,0))</f>
        <v>0</v>
      </c>
      <c r="G221" s="35"/>
      <c r="H221" s="256">
        <f t="shared" si="50"/>
        <v>0</v>
      </c>
      <c r="I221" s="249">
        <f t="shared" si="51"/>
        <v>0</v>
      </c>
      <c r="J221" s="99"/>
      <c r="K221" s="18">
        <f t="array" ref="K221">SUM(IF(('Estimated Waste'!$B$6:$B$205=$B$186)*('Estimated Waste'!$C$6:$C$205=$B221)*('Estimated Waste'!$D$6:$D$205=$B$42),'Estimated Waste'!M$6:M$205,0))</f>
        <v>0</v>
      </c>
      <c r="L221" s="18">
        <f t="array" ref="L221">SUM(IF(('Estimated Waste'!$B$6:$B$205=$B$186)*('Estimated Waste'!$C$6:$C$205=$B221)*('Estimated Waste'!$D$6:$D$205=$B$42),'Estimated Waste'!N$6:N$205,0))</f>
        <v>0</v>
      </c>
      <c r="M221" s="18">
        <f t="array" ref="M221">SUM(IF(('Estimated Waste'!$B$6:$B$205=$B$186)*('Estimated Waste'!$C$6:$C$205=$B221)*('Estimated Waste'!$D$6:$D$205=$B$43),'Estimated Waste'!M$6:M$205,0))</f>
        <v>0</v>
      </c>
      <c r="N221" s="18">
        <f t="array" ref="N221">SUM(IF(('Estimated Waste'!$B$6:$B$205=$B$186)*('Estimated Waste'!$C$6:$C$205=$B221)*('Estimated Waste'!$D$6:$D$205=$B$43),'Estimated Waste'!N$6:N$205,0))</f>
        <v>0</v>
      </c>
      <c r="O221" s="250"/>
      <c r="P221" s="251">
        <f t="array" ref="P221">SUM(IF(('Estimated Waste'!$B$6:$B$205=$B$186)*('Estimated Waste'!$C$6:$C$205=$B221)*('Estimated Waste'!$D$6:$D$205=$B$45),'Estimated Waste'!M$6:M$205,0))+SUM(IF(('Estimated Waste'!$B$6:$B$205=$B$186)*('Estimated Waste'!$C$6:$C$205=$B221)*('Estimated Waste'!$D$6:$D$205=$B$44),'Estimated Waste'!S$6:S$205,0))</f>
        <v>0</v>
      </c>
      <c r="Q221" s="251">
        <f t="array" ref="Q221">SUM(IF(('Estimated Waste'!$B$6:$B$205=$B$186)*('Estimated Waste'!$C$6:$C$205=$B221)*('Estimated Waste'!$D$6:$D$205=$B$45),'Estimated Waste'!N$6:N$205,0))+SUM(IF(('Estimated Waste'!$B$6:$B$205=$B$186)*('Estimated Waste'!$C$6:$C$205=$B221)*('Estimated Waste'!$D$6:$D$205=$B$44),'Estimated Waste'!T$6:T$205,0))</f>
        <v>0</v>
      </c>
      <c r="R221" s="190">
        <f t="array" ref="R221">SUM(IF(('Estimated Waste'!$B$6:$B$205=$B$186)*('Estimated Waste'!$C$6:$C$205=$B221)*('Estimated Waste'!$D$6:$D$205=$B$44),'Estimated Waste'!M$6:M$205,0))-SUM(IF(('Estimated Waste'!$B$6:$B$205=$B$186)*('Estimated Waste'!$C$6:$C$205=$B221)*('Estimated Waste'!$D$6:$D$205=$B$44),'Estimated Waste'!S$6:S$205,0))</f>
        <v>0</v>
      </c>
      <c r="S221" s="190">
        <f t="array" ref="S221">SUM(IF(('Estimated Waste'!$B$6:$B$205=$B$186)*('Estimated Waste'!$C$6:$C$205=$B221)*('Estimated Waste'!$D$6:$D$205=$B$44),'Estimated Waste'!N$6:N$205,0))-SUM(IF(('Estimated Waste'!$B$6:$B$205=$B$186)*('Estimated Waste'!$C$6:$C$205=$B221)*('Estimated Waste'!$D$6:$D$205=$B$44),'Estimated Waste'!T$6:T$205,0))</f>
        <v>0</v>
      </c>
      <c r="X221" s="100">
        <f t="shared" si="44"/>
        <v>0</v>
      </c>
      <c r="Y221" s="99">
        <f t="shared" si="45"/>
        <v>0</v>
      </c>
      <c r="Z221" s="100">
        <f t="shared" si="46"/>
        <v>0</v>
      </c>
      <c r="AA221" s="99">
        <f t="shared" si="47"/>
        <v>0</v>
      </c>
      <c r="AB221" s="100">
        <f t="shared" si="48"/>
        <v>0</v>
      </c>
      <c r="AC221" s="99">
        <f t="shared" si="49"/>
        <v>0</v>
      </c>
      <c r="AE221" s="252">
        <f t="array" ref="AE221">SUM(IF(('Actual Waste'!$C$7:$C$206=$B$186)*('Actual Waste'!$D$7:$D$206=$B221),'Actual Waste'!U$7:U$206,0))</f>
        <v>0</v>
      </c>
      <c r="AF221" s="252">
        <f t="array" ref="AF221">SUM(IF(('Actual Waste'!$C$7:$C$206=$B$186)*('Actual Waste'!$D$7:$D$206=$B221),'Actual Waste'!V$7:V$206,0))</f>
        <v>0</v>
      </c>
      <c r="AG221" s="99"/>
      <c r="AH221" s="252">
        <f t="array" ref="AH221">SUM(IF(('Actual Waste'!$C$7:$C$206=$B$186)*('Actual Waste'!$D$7:$D$206=$B221)*('Actual Waste'!$G$7:$G$206=$B$42),'Actual Waste'!U$7:U$206,0))</f>
        <v>0</v>
      </c>
      <c r="AI221" s="252">
        <f t="array" ref="AI221">SUM(IF(('Actual Waste'!$C$7:$C$206=$B$186)*('Actual Waste'!$D$7:$D$206=$B221)*('Actual Waste'!$G$7:$G$206=$B$42),'Actual Waste'!V$7:V$206,0))</f>
        <v>0</v>
      </c>
      <c r="AJ221" s="252">
        <f t="array" ref="AJ221">SUM(IF(('Actual Waste'!$C$7:$C$206=$B$186)*('Actual Waste'!$D$7:$D$206=$B221)*('Actual Waste'!$G$7:$G$206=$B$43),'Actual Waste'!U$7:U$206,0))</f>
        <v>0</v>
      </c>
      <c r="AK221" s="252">
        <f t="array" ref="AK221">SUM(IF(('Actual Waste'!$C$7:$C$206=$B$186)*('Actual Waste'!$D$7:$D$206=$B221)*('Actual Waste'!$G$7:$G$206=$B$43),'Actual Waste'!V$7:V$206,0))</f>
        <v>0</v>
      </c>
      <c r="AM221" s="252">
        <f t="array" ref="AM221">SUM(IF(('Actual Waste'!$C$7:$C$206=$B$186)*('Actual Waste'!$D$7:$D$206=$B221)*('Actual Waste'!$G$7:$G$206=$B$45),'Actual Waste'!U$7:U$206,0))+SUM(IF(('Actual Waste'!$C$7:$C$206=$B$186)*('Actual Waste'!$D$7:$D$206=$B221)*('Actual Waste'!$G$7:$G$206=$B$44),'Actual Waste'!W$7:W$206,0))</f>
        <v>0</v>
      </c>
      <c r="AN221" s="252">
        <f t="array" ref="AN221">SUM(IF(('Actual Waste'!$C$7:$C$206=$B$186)*('Actual Waste'!$D$7:$D$206=$B221)*('Actual Waste'!$G$7:$G$206=$B$45),'Actual Waste'!V$7:V$206,0))+SUM(IF(('Actual Waste'!$C$7:$C$206=$B$186)*('Actual Waste'!$D$7:$D$206=$B221)*('Actual Waste'!$G$7:$G$206=$B$44),'Actual Waste'!X$7:X$206,0))</f>
        <v>0</v>
      </c>
      <c r="AO221" s="252">
        <f t="array" ref="AO221">SUM(IF(('Actual Waste'!$C$7:$C$206=$B$186)*('Actual Waste'!$D$7:$D$206=$B221)*('Actual Waste'!$G$7:$G$206=$B$44),'Actual Waste'!U$7:U$206,0))-SUM(IF(('Actual Waste'!$C$7:$C$206=$B$186)*('Actual Waste'!$D$7:$D$206=$B221)*('Actual Waste'!$G$7:$G$206=$B$44),'Actual Waste'!W$7:W$206,0))</f>
        <v>0</v>
      </c>
      <c r="AP221" s="252">
        <f t="array" ref="AP221">SUM(IF(('Actual Waste'!$C$7:$C$206=$B$186)*('Actual Waste'!$D$7:$D$206=$B221)*('Actual Waste'!$G$7:$G$206=$B$44),'Actual Waste'!V$7:V$206,0))-SUM(IF(('Actual Waste'!$C$7:$C$206=$B$186)*('Actual Waste'!$D$7:$D$206=$B221)*('Actual Waste'!$G$7:$G$206=$B$44),'Actual Waste'!X$7:X$206,0))</f>
        <v>0</v>
      </c>
      <c r="AR221" s="100"/>
      <c r="AS221" s="99"/>
      <c r="AT221" s="100"/>
      <c r="AU221" s="99"/>
      <c r="AV221" s="100"/>
      <c r="AW221" s="99"/>
    </row>
    <row r="222" spans="2:49" x14ac:dyDescent="0.35">
      <c r="B222" s="31" t="str">
        <f t="shared" si="43"/>
        <v>Soils and stones (Inert) (17 05 04)</v>
      </c>
      <c r="C222" s="35"/>
      <c r="D222" s="35"/>
      <c r="E222" s="32">
        <f t="array" ref="E222">SUM(IF(('Estimated Waste'!$B$6:$B$205=$B$186)*('Estimated Waste'!$C$6:$C$205=$B222),'Estimated Waste'!M$6:M$205,0))</f>
        <v>0</v>
      </c>
      <c r="F222" s="219">
        <f t="array" ref="F222">SUM(IF(('Estimated Waste'!$B$6:$B$205=$B$186)*('Estimated Waste'!$C$6:$C$205=$B222),'Estimated Waste'!N$6:N$205,0))</f>
        <v>0</v>
      </c>
      <c r="G222" s="35"/>
      <c r="H222" s="256">
        <f t="shared" si="50"/>
        <v>0</v>
      </c>
      <c r="I222" s="249">
        <f t="shared" si="51"/>
        <v>0</v>
      </c>
      <c r="J222" s="99"/>
      <c r="K222" s="18">
        <f t="array" ref="K222">SUM(IF(('Estimated Waste'!$B$6:$B$205=$B$186)*('Estimated Waste'!$C$6:$C$205=$B222)*('Estimated Waste'!$D$6:$D$205=$B$42),'Estimated Waste'!M$6:M$205,0))</f>
        <v>0</v>
      </c>
      <c r="L222" s="18">
        <f t="array" ref="L222">SUM(IF(('Estimated Waste'!$B$6:$B$205=$B$186)*('Estimated Waste'!$C$6:$C$205=$B222)*('Estimated Waste'!$D$6:$D$205=$B$42),'Estimated Waste'!N$6:N$205,0))</f>
        <v>0</v>
      </c>
      <c r="M222" s="18">
        <f t="array" ref="M222">SUM(IF(('Estimated Waste'!$B$6:$B$205=$B$186)*('Estimated Waste'!$C$6:$C$205=$B222)*('Estimated Waste'!$D$6:$D$205=$B$43),'Estimated Waste'!M$6:M$205,0))</f>
        <v>0</v>
      </c>
      <c r="N222" s="18">
        <f t="array" ref="N222">SUM(IF(('Estimated Waste'!$B$6:$B$205=$B$186)*('Estimated Waste'!$C$6:$C$205=$B222)*('Estimated Waste'!$D$6:$D$205=$B$43),'Estimated Waste'!N$6:N$205,0))</f>
        <v>0</v>
      </c>
      <c r="O222" s="250"/>
      <c r="P222" s="251">
        <f t="array" ref="P222">SUM(IF(('Estimated Waste'!$B$6:$B$205=$B$186)*('Estimated Waste'!$C$6:$C$205=$B222)*('Estimated Waste'!$D$6:$D$205=$B$45),'Estimated Waste'!M$6:M$205,0))+SUM(IF(('Estimated Waste'!$B$6:$B$205=$B$186)*('Estimated Waste'!$C$6:$C$205=$B222)*('Estimated Waste'!$D$6:$D$205=$B$44),'Estimated Waste'!S$6:S$205,0))</f>
        <v>0</v>
      </c>
      <c r="Q222" s="251">
        <f t="array" ref="Q222">SUM(IF(('Estimated Waste'!$B$6:$B$205=$B$186)*('Estimated Waste'!$C$6:$C$205=$B222)*('Estimated Waste'!$D$6:$D$205=$B$45),'Estimated Waste'!N$6:N$205,0))+SUM(IF(('Estimated Waste'!$B$6:$B$205=$B$186)*('Estimated Waste'!$C$6:$C$205=$B222)*('Estimated Waste'!$D$6:$D$205=$B$44),'Estimated Waste'!T$6:T$205,0))</f>
        <v>0</v>
      </c>
      <c r="R222" s="190">
        <f t="array" ref="R222">SUM(IF(('Estimated Waste'!$B$6:$B$205=$B$186)*('Estimated Waste'!$C$6:$C$205=$B222)*('Estimated Waste'!$D$6:$D$205=$B$44),'Estimated Waste'!M$6:M$205,0))-SUM(IF(('Estimated Waste'!$B$6:$B$205=$B$186)*('Estimated Waste'!$C$6:$C$205=$B222)*('Estimated Waste'!$D$6:$D$205=$B$44),'Estimated Waste'!S$6:S$205,0))</f>
        <v>0</v>
      </c>
      <c r="S222" s="190">
        <f t="array" ref="S222">SUM(IF(('Estimated Waste'!$B$6:$B$205=$B$186)*('Estimated Waste'!$C$6:$C$205=$B222)*('Estimated Waste'!$D$6:$D$205=$B$44),'Estimated Waste'!N$6:N$205,0))-SUM(IF(('Estimated Waste'!$B$6:$B$205=$B$186)*('Estimated Waste'!$C$6:$C$205=$B222)*('Estimated Waste'!$D$6:$D$205=$B$44),'Estimated Waste'!T$6:T$205,0))</f>
        <v>0</v>
      </c>
      <c r="X222" s="100">
        <f t="shared" si="44"/>
        <v>0</v>
      </c>
      <c r="Y222" s="99">
        <f t="shared" si="45"/>
        <v>0</v>
      </c>
      <c r="Z222" s="100">
        <f t="shared" si="46"/>
        <v>0</v>
      </c>
      <c r="AA222" s="99">
        <f t="shared" si="47"/>
        <v>0</v>
      </c>
      <c r="AB222" s="100">
        <f t="shared" si="48"/>
        <v>0</v>
      </c>
      <c r="AC222" s="99">
        <f t="shared" si="49"/>
        <v>0</v>
      </c>
      <c r="AE222" s="252">
        <f t="array" ref="AE222">SUM(IF(('Actual Waste'!$C$7:$C$206=$B$186)*('Actual Waste'!$D$7:$D$206=$B222),'Actual Waste'!U$7:U$206,0))</f>
        <v>0</v>
      </c>
      <c r="AF222" s="252">
        <f t="array" ref="AF222">SUM(IF(('Actual Waste'!$C$7:$C$206=$B$186)*('Actual Waste'!$D$7:$D$206=$B222),'Actual Waste'!V$7:V$206,0))</f>
        <v>0</v>
      </c>
      <c r="AG222" s="99"/>
      <c r="AH222" s="252">
        <f t="array" ref="AH222">SUM(IF(('Actual Waste'!$C$7:$C$206=$B$186)*('Actual Waste'!$D$7:$D$206=$B222)*('Actual Waste'!$G$7:$G$206=$B$42),'Actual Waste'!U$7:U$206,0))</f>
        <v>0</v>
      </c>
      <c r="AI222" s="252">
        <f t="array" ref="AI222">SUM(IF(('Actual Waste'!$C$7:$C$206=$B$186)*('Actual Waste'!$D$7:$D$206=$B222)*('Actual Waste'!$G$7:$G$206=$B$42),'Actual Waste'!V$7:V$206,0))</f>
        <v>0</v>
      </c>
      <c r="AJ222" s="252">
        <f t="array" ref="AJ222">SUM(IF(('Actual Waste'!$C$7:$C$206=$B$186)*('Actual Waste'!$D$7:$D$206=$B222)*('Actual Waste'!$G$7:$G$206=$B$43),'Actual Waste'!U$7:U$206,0))</f>
        <v>0</v>
      </c>
      <c r="AK222" s="252">
        <f t="array" ref="AK222">SUM(IF(('Actual Waste'!$C$7:$C$206=$B$186)*('Actual Waste'!$D$7:$D$206=$B222)*('Actual Waste'!$G$7:$G$206=$B$43),'Actual Waste'!V$7:V$206,0))</f>
        <v>0</v>
      </c>
      <c r="AM222" s="252">
        <f t="array" ref="AM222">SUM(IF(('Actual Waste'!$C$7:$C$206=$B$186)*('Actual Waste'!$D$7:$D$206=$B222)*('Actual Waste'!$G$7:$G$206=$B$45),'Actual Waste'!U$7:U$206,0))+SUM(IF(('Actual Waste'!$C$7:$C$206=$B$186)*('Actual Waste'!$D$7:$D$206=$B222)*('Actual Waste'!$G$7:$G$206=$B$44),'Actual Waste'!W$7:W$206,0))</f>
        <v>0</v>
      </c>
      <c r="AN222" s="252">
        <f t="array" ref="AN222">SUM(IF(('Actual Waste'!$C$7:$C$206=$B$186)*('Actual Waste'!$D$7:$D$206=$B222)*('Actual Waste'!$G$7:$G$206=$B$45),'Actual Waste'!V$7:V$206,0))+SUM(IF(('Actual Waste'!$C$7:$C$206=$B$186)*('Actual Waste'!$D$7:$D$206=$B222)*('Actual Waste'!$G$7:$G$206=$B$44),'Actual Waste'!X$7:X$206,0))</f>
        <v>0</v>
      </c>
      <c r="AO222" s="252">
        <f t="array" ref="AO222">SUM(IF(('Actual Waste'!$C$7:$C$206=$B$186)*('Actual Waste'!$D$7:$D$206=$B222)*('Actual Waste'!$G$7:$G$206=$B$44),'Actual Waste'!U$7:U$206,0))-SUM(IF(('Actual Waste'!$C$7:$C$206=$B$186)*('Actual Waste'!$D$7:$D$206=$B222)*('Actual Waste'!$G$7:$G$206=$B$44),'Actual Waste'!W$7:W$206,0))</f>
        <v>0</v>
      </c>
      <c r="AP222" s="252">
        <f t="array" ref="AP222">SUM(IF(('Actual Waste'!$C$7:$C$206=$B$186)*('Actual Waste'!$D$7:$D$206=$B222)*('Actual Waste'!$G$7:$G$206=$B$44),'Actual Waste'!V$7:V$206,0))-SUM(IF(('Actual Waste'!$C$7:$C$206=$B$186)*('Actual Waste'!$D$7:$D$206=$B222)*('Actual Waste'!$G$7:$G$206=$B$44),'Actual Waste'!X$7:X$206,0))</f>
        <v>0</v>
      </c>
      <c r="AR222" s="100"/>
      <c r="AS222" s="99"/>
      <c r="AT222" s="100"/>
      <c r="AU222" s="99"/>
      <c r="AV222" s="100"/>
      <c r="AW222" s="99"/>
    </row>
    <row r="223" spans="2:49" x14ac:dyDescent="0.35">
      <c r="B223" s="31" t="str">
        <f>$AD418</f>
        <v>Steel (17 04 05)</v>
      </c>
      <c r="C223" s="35"/>
      <c r="D223" s="35"/>
      <c r="E223" s="32">
        <f t="array" ref="E223">SUM(IF(('Estimated Waste'!$B$6:$B$205=$B$186)*('Estimated Waste'!$C$6:$C$205=$B223),'Estimated Waste'!M$6:M$205,0))</f>
        <v>0</v>
      </c>
      <c r="F223" s="219">
        <f t="array" ref="F223">SUM(IF(('Estimated Waste'!$B$6:$B$205=$B$186)*('Estimated Waste'!$C$6:$C$205=$B223),'Estimated Waste'!N$6:N$205,0))</f>
        <v>0</v>
      </c>
      <c r="G223" s="35"/>
      <c r="H223" s="256">
        <f t="shared" si="50"/>
        <v>0</v>
      </c>
      <c r="I223" s="249">
        <f t="shared" si="51"/>
        <v>0</v>
      </c>
      <c r="J223" s="99"/>
      <c r="K223" s="18">
        <f t="array" ref="K223">SUM(IF(('Estimated Waste'!$B$6:$B$205=$B$186)*('Estimated Waste'!$C$6:$C$205=$B223)*('Estimated Waste'!$D$6:$D$205=$B$42),'Estimated Waste'!M$6:M$205,0))</f>
        <v>0</v>
      </c>
      <c r="L223" s="18">
        <f t="array" ref="L223">SUM(IF(('Estimated Waste'!$B$6:$B$205=$B$186)*('Estimated Waste'!$C$6:$C$205=$B223)*('Estimated Waste'!$D$6:$D$205=$B$42),'Estimated Waste'!N$6:N$205,0))</f>
        <v>0</v>
      </c>
      <c r="M223" s="18">
        <f t="array" ref="M223">SUM(IF(('Estimated Waste'!$B$6:$B$205=$B$186)*('Estimated Waste'!$C$6:$C$205=$B223)*('Estimated Waste'!$D$6:$D$205=$B$43),'Estimated Waste'!M$6:M$205,0))</f>
        <v>0</v>
      </c>
      <c r="N223" s="18">
        <f t="array" ref="N223">SUM(IF(('Estimated Waste'!$B$6:$B$205=$B$186)*('Estimated Waste'!$C$6:$C$205=$B223)*('Estimated Waste'!$D$6:$D$205=$B$43),'Estimated Waste'!N$6:N$205,0))</f>
        <v>0</v>
      </c>
      <c r="O223" s="250"/>
      <c r="P223" s="251">
        <f t="array" ref="P223">SUM(IF(('Estimated Waste'!$B$6:$B$205=$B$186)*('Estimated Waste'!$C$6:$C$205=$B223)*('Estimated Waste'!$D$6:$D$205=$B$45),'Estimated Waste'!M$6:M$205,0))+SUM(IF(('Estimated Waste'!$B$6:$B$205=$B$186)*('Estimated Waste'!$C$6:$C$205=$B223)*('Estimated Waste'!$D$6:$D$205=$B$44),'Estimated Waste'!S$6:S$205,0))</f>
        <v>0</v>
      </c>
      <c r="Q223" s="251">
        <f t="array" ref="Q223">SUM(IF(('Estimated Waste'!$B$6:$B$205=$B$186)*('Estimated Waste'!$C$6:$C$205=$B223)*('Estimated Waste'!$D$6:$D$205=$B$45),'Estimated Waste'!N$6:N$205,0))+SUM(IF(('Estimated Waste'!$B$6:$B$205=$B$186)*('Estimated Waste'!$C$6:$C$205=$B223)*('Estimated Waste'!$D$6:$D$205=$B$44),'Estimated Waste'!T$6:T$205,0))</f>
        <v>0</v>
      </c>
      <c r="R223" s="190">
        <f t="array" ref="R223">SUM(IF(('Estimated Waste'!$B$6:$B$205=$B$186)*('Estimated Waste'!$C$6:$C$205=$B223)*('Estimated Waste'!$D$6:$D$205=$B$44),'Estimated Waste'!M$6:M$205,0))-SUM(IF(('Estimated Waste'!$B$6:$B$205=$B$186)*('Estimated Waste'!$C$6:$C$205=$B223)*('Estimated Waste'!$D$6:$D$205=$B$44),'Estimated Waste'!S$6:S$205,0))</f>
        <v>0</v>
      </c>
      <c r="S223" s="190">
        <f t="array" ref="S223">SUM(IF(('Estimated Waste'!$B$6:$B$205=$B$186)*('Estimated Waste'!$C$6:$C$205=$B223)*('Estimated Waste'!$D$6:$D$205=$B$44),'Estimated Waste'!N$6:N$205,0))-SUM(IF(('Estimated Waste'!$B$6:$B$205=$B$186)*('Estimated Waste'!$C$6:$C$205=$B223)*('Estimated Waste'!$D$6:$D$205=$B$44),'Estimated Waste'!T$6:T$205,0))</f>
        <v>0</v>
      </c>
      <c r="X223" s="100">
        <f t="shared" si="44"/>
        <v>0</v>
      </c>
      <c r="Y223" s="99">
        <f t="shared" si="45"/>
        <v>0</v>
      </c>
      <c r="Z223" s="100">
        <f t="shared" si="46"/>
        <v>0</v>
      </c>
      <c r="AA223" s="99">
        <f t="shared" si="47"/>
        <v>0</v>
      </c>
      <c r="AB223" s="100">
        <f t="shared" si="48"/>
        <v>0</v>
      </c>
      <c r="AC223" s="99">
        <f t="shared" si="49"/>
        <v>0</v>
      </c>
      <c r="AE223" s="252">
        <f t="array" ref="AE223">SUM(IF(('Actual Waste'!$C$7:$C$206=$B$186)*('Actual Waste'!$D$7:$D$206=$B223),'Actual Waste'!U$7:U$206,0))</f>
        <v>0</v>
      </c>
      <c r="AF223" s="252">
        <f t="array" ref="AF223">SUM(IF(('Actual Waste'!$C$7:$C$206=$B$186)*('Actual Waste'!$D$7:$D$206=$B223),'Actual Waste'!V$7:V$206,0))</f>
        <v>0</v>
      </c>
      <c r="AG223" s="99"/>
      <c r="AH223" s="252">
        <f t="array" ref="AH223">SUM(IF(('Actual Waste'!$C$7:$C$206=$B$186)*('Actual Waste'!$D$7:$D$206=$B223)*('Actual Waste'!$G$7:$G$206=$B$42),'Actual Waste'!U$7:U$206,0))</f>
        <v>0</v>
      </c>
      <c r="AI223" s="252">
        <f t="array" ref="AI223">SUM(IF(('Actual Waste'!$C$7:$C$206=$B$186)*('Actual Waste'!$D$7:$D$206=$B223)*('Actual Waste'!$G$7:$G$206=$B$42),'Actual Waste'!V$7:V$206,0))</f>
        <v>0</v>
      </c>
      <c r="AJ223" s="252">
        <f t="array" ref="AJ223">SUM(IF(('Actual Waste'!$C$7:$C$206=$B$186)*('Actual Waste'!$D$7:$D$206=$B223)*('Actual Waste'!$G$7:$G$206=$B$43),'Actual Waste'!U$7:U$206,0))</f>
        <v>0</v>
      </c>
      <c r="AK223" s="252">
        <f t="array" ref="AK223">SUM(IF(('Actual Waste'!$C$7:$C$206=$B$186)*('Actual Waste'!$D$7:$D$206=$B223)*('Actual Waste'!$G$7:$G$206=$B$43),'Actual Waste'!V$7:V$206,0))</f>
        <v>0</v>
      </c>
      <c r="AM223" s="252">
        <f t="array" ref="AM223">SUM(IF(('Actual Waste'!$C$7:$C$206=$B$186)*('Actual Waste'!$D$7:$D$206=$B223)*('Actual Waste'!$G$7:$G$206=$B$45),'Actual Waste'!U$7:U$206,0))+SUM(IF(('Actual Waste'!$C$7:$C$206=$B$186)*('Actual Waste'!$D$7:$D$206=$B223)*('Actual Waste'!$G$7:$G$206=$B$44),'Actual Waste'!W$7:W$206,0))</f>
        <v>0</v>
      </c>
      <c r="AN223" s="252">
        <f t="array" ref="AN223">SUM(IF(('Actual Waste'!$C$7:$C$206=$B$186)*('Actual Waste'!$D$7:$D$206=$B223)*('Actual Waste'!$G$7:$G$206=$B$45),'Actual Waste'!V$7:V$206,0))+SUM(IF(('Actual Waste'!$C$7:$C$206=$B$186)*('Actual Waste'!$D$7:$D$206=$B223)*('Actual Waste'!$G$7:$G$206=$B$44),'Actual Waste'!X$7:X$206,0))</f>
        <v>0</v>
      </c>
      <c r="AO223" s="252">
        <f t="array" ref="AO223">SUM(IF(('Actual Waste'!$C$7:$C$206=$B$186)*('Actual Waste'!$D$7:$D$206=$B223)*('Actual Waste'!$G$7:$G$206=$B$44),'Actual Waste'!U$7:U$206,0))-SUM(IF(('Actual Waste'!$C$7:$C$206=$B$186)*('Actual Waste'!$D$7:$D$206=$B223)*('Actual Waste'!$G$7:$G$206=$B$44),'Actual Waste'!W$7:W$206,0))</f>
        <v>0</v>
      </c>
      <c r="AP223" s="252">
        <f t="array" ref="AP223">SUM(IF(('Actual Waste'!$C$7:$C$206=$B$186)*('Actual Waste'!$D$7:$D$206=$B223)*('Actual Waste'!$G$7:$G$206=$B$44),'Actual Waste'!V$7:V$206,0))-SUM(IF(('Actual Waste'!$C$7:$C$206=$B$186)*('Actual Waste'!$D$7:$D$206=$B223)*('Actual Waste'!$G$7:$G$206=$B$44),'Actual Waste'!X$7:X$206,0))</f>
        <v>0</v>
      </c>
      <c r="AR223" s="100"/>
      <c r="AS223" s="99"/>
      <c r="AT223" s="100"/>
      <c r="AU223" s="99"/>
      <c r="AV223" s="100"/>
      <c r="AW223" s="99"/>
    </row>
    <row r="224" spans="2:49" x14ac:dyDescent="0.35">
      <c r="B224" s="31" t="str">
        <f>$AD419</f>
        <v>Textiles (20 01 11)</v>
      </c>
      <c r="C224" s="35"/>
      <c r="D224" s="35"/>
      <c r="E224" s="32">
        <f t="array" ref="E224">SUM(IF(('Estimated Waste'!$B$6:$B$205=$B$186)*('Estimated Waste'!$C$6:$C$205=$B224),'Estimated Waste'!M$6:M$205,0))</f>
        <v>0</v>
      </c>
      <c r="F224" s="219">
        <f t="array" ref="F224">SUM(IF(('Estimated Waste'!$B$6:$B$205=$B$186)*('Estimated Waste'!$C$6:$C$205=$B224),'Estimated Waste'!N$6:N$205,0))</f>
        <v>0</v>
      </c>
      <c r="G224" s="35"/>
      <c r="H224" s="256">
        <f t="shared" si="50"/>
        <v>0</v>
      </c>
      <c r="I224" s="249">
        <f t="shared" si="51"/>
        <v>0</v>
      </c>
      <c r="J224" s="99"/>
      <c r="K224" s="18">
        <f t="array" ref="K224">SUM(IF(('Estimated Waste'!$B$6:$B$205=$B$186)*('Estimated Waste'!$C$6:$C$205=$B224)*('Estimated Waste'!$D$6:$D$205=$B$42),'Estimated Waste'!M$6:M$205,0))</f>
        <v>0</v>
      </c>
      <c r="L224" s="18">
        <f t="array" ref="L224">SUM(IF(('Estimated Waste'!$B$6:$B$205=$B$186)*('Estimated Waste'!$C$6:$C$205=$B224)*('Estimated Waste'!$D$6:$D$205=$B$42),'Estimated Waste'!N$6:N$205,0))</f>
        <v>0</v>
      </c>
      <c r="M224" s="18">
        <f t="array" ref="M224">SUM(IF(('Estimated Waste'!$B$6:$B$205=$B$186)*('Estimated Waste'!$C$6:$C$205=$B224)*('Estimated Waste'!$D$6:$D$205=$B$43),'Estimated Waste'!M$6:M$205,0))</f>
        <v>0</v>
      </c>
      <c r="N224" s="18">
        <f t="array" ref="N224">SUM(IF(('Estimated Waste'!$B$6:$B$205=$B$186)*('Estimated Waste'!$C$6:$C$205=$B224)*('Estimated Waste'!$D$6:$D$205=$B$43),'Estimated Waste'!N$6:N$205,0))</f>
        <v>0</v>
      </c>
      <c r="O224" s="250"/>
      <c r="P224" s="251">
        <f t="array" ref="P224">SUM(IF(('Estimated Waste'!$B$6:$B$205=$B$186)*('Estimated Waste'!$C$6:$C$205=$B224)*('Estimated Waste'!$D$6:$D$205=$B$45),'Estimated Waste'!M$6:M$205,0))+SUM(IF(('Estimated Waste'!$B$6:$B$205=$B$186)*('Estimated Waste'!$C$6:$C$205=$B224)*('Estimated Waste'!$D$6:$D$205=$B$44),'Estimated Waste'!S$6:S$205,0))</f>
        <v>0</v>
      </c>
      <c r="Q224" s="251">
        <f t="array" ref="Q224">SUM(IF(('Estimated Waste'!$B$6:$B$205=$B$186)*('Estimated Waste'!$C$6:$C$205=$B224)*('Estimated Waste'!$D$6:$D$205=$B$45),'Estimated Waste'!N$6:N$205,0))+SUM(IF(('Estimated Waste'!$B$6:$B$205=$B$186)*('Estimated Waste'!$C$6:$C$205=$B224)*('Estimated Waste'!$D$6:$D$205=$B$44),'Estimated Waste'!T$6:T$205,0))</f>
        <v>0</v>
      </c>
      <c r="R224" s="190">
        <f t="array" ref="R224">SUM(IF(('Estimated Waste'!$B$6:$B$205=$B$186)*('Estimated Waste'!$C$6:$C$205=$B224)*('Estimated Waste'!$D$6:$D$205=$B$44),'Estimated Waste'!M$6:M$205,0))-SUM(IF(('Estimated Waste'!$B$6:$B$205=$B$186)*('Estimated Waste'!$C$6:$C$205=$B224)*('Estimated Waste'!$D$6:$D$205=$B$44),'Estimated Waste'!S$6:S$205,0))</f>
        <v>0</v>
      </c>
      <c r="S224" s="190">
        <f t="array" ref="S224">SUM(IF(('Estimated Waste'!$B$6:$B$205=$B$186)*('Estimated Waste'!$C$6:$C$205=$B224)*('Estimated Waste'!$D$6:$D$205=$B$44),'Estimated Waste'!N$6:N$205,0))-SUM(IF(('Estimated Waste'!$B$6:$B$205=$B$186)*('Estimated Waste'!$C$6:$C$205=$B224)*('Estimated Waste'!$D$6:$D$205=$B$44),'Estimated Waste'!T$6:T$205,0))</f>
        <v>0</v>
      </c>
      <c r="X224" s="100">
        <f t="shared" si="44"/>
        <v>0</v>
      </c>
      <c r="Y224" s="99">
        <f t="shared" si="45"/>
        <v>0</v>
      </c>
      <c r="Z224" s="100">
        <f t="shared" si="46"/>
        <v>0</v>
      </c>
      <c r="AA224" s="99">
        <f t="shared" si="47"/>
        <v>0</v>
      </c>
      <c r="AB224" s="100">
        <f t="shared" si="48"/>
        <v>0</v>
      </c>
      <c r="AC224" s="99">
        <f t="shared" si="49"/>
        <v>0</v>
      </c>
      <c r="AE224" s="252">
        <f t="array" ref="AE224">SUM(IF(('Actual Waste'!$C$7:$C$206=$B$186)*('Actual Waste'!$D$7:$D$206=$B224),'Actual Waste'!U$7:U$206,0))</f>
        <v>0</v>
      </c>
      <c r="AF224" s="252">
        <f t="array" ref="AF224">SUM(IF(('Actual Waste'!$C$7:$C$206=$B$186)*('Actual Waste'!$D$7:$D$206=$B224),'Actual Waste'!V$7:V$206,0))</f>
        <v>0</v>
      </c>
      <c r="AG224" s="99"/>
      <c r="AH224" s="252">
        <f t="array" ref="AH224">SUM(IF(('Actual Waste'!$C$7:$C$206=$B$186)*('Actual Waste'!$D$7:$D$206=$B224)*('Actual Waste'!$G$7:$G$206=$B$42),'Actual Waste'!U$7:U$206,0))</f>
        <v>0</v>
      </c>
      <c r="AI224" s="252">
        <f t="array" ref="AI224">SUM(IF(('Actual Waste'!$C$7:$C$206=$B$186)*('Actual Waste'!$D$7:$D$206=$B224)*('Actual Waste'!$G$7:$G$206=$B$42),'Actual Waste'!V$7:V$206,0))</f>
        <v>0</v>
      </c>
      <c r="AJ224" s="252">
        <f t="array" ref="AJ224">SUM(IF(('Actual Waste'!$C$7:$C$206=$B$186)*('Actual Waste'!$D$7:$D$206=$B224)*('Actual Waste'!$G$7:$G$206=$B$43),'Actual Waste'!U$7:U$206,0))</f>
        <v>0</v>
      </c>
      <c r="AK224" s="252">
        <f t="array" ref="AK224">SUM(IF(('Actual Waste'!$C$7:$C$206=$B$186)*('Actual Waste'!$D$7:$D$206=$B224)*('Actual Waste'!$G$7:$G$206=$B$43),'Actual Waste'!V$7:V$206,0))</f>
        <v>0</v>
      </c>
      <c r="AM224" s="252">
        <f t="array" ref="AM224">SUM(IF(('Actual Waste'!$C$7:$C$206=$B$186)*('Actual Waste'!$D$7:$D$206=$B224)*('Actual Waste'!$G$7:$G$206=$B$45),'Actual Waste'!U$7:U$206,0))+SUM(IF(('Actual Waste'!$C$7:$C$206=$B$186)*('Actual Waste'!$D$7:$D$206=$B224)*('Actual Waste'!$G$7:$G$206=$B$44),'Actual Waste'!W$7:W$206,0))</f>
        <v>0</v>
      </c>
      <c r="AN224" s="252">
        <f t="array" ref="AN224">SUM(IF(('Actual Waste'!$C$7:$C$206=$B$186)*('Actual Waste'!$D$7:$D$206=$B224)*('Actual Waste'!$G$7:$G$206=$B$45),'Actual Waste'!V$7:V$206,0))+SUM(IF(('Actual Waste'!$C$7:$C$206=$B$186)*('Actual Waste'!$D$7:$D$206=$B224)*('Actual Waste'!$G$7:$G$206=$B$44),'Actual Waste'!X$7:X$206,0))</f>
        <v>0</v>
      </c>
      <c r="AO224" s="252">
        <f t="array" ref="AO224">SUM(IF(('Actual Waste'!$C$7:$C$206=$B$186)*('Actual Waste'!$D$7:$D$206=$B224)*('Actual Waste'!$G$7:$G$206=$B$44),'Actual Waste'!U$7:U$206,0))-SUM(IF(('Actual Waste'!$C$7:$C$206=$B$186)*('Actual Waste'!$D$7:$D$206=$B224)*('Actual Waste'!$G$7:$G$206=$B$44),'Actual Waste'!W$7:W$206,0))</f>
        <v>0</v>
      </c>
      <c r="AP224" s="252">
        <f t="array" ref="AP224">SUM(IF(('Actual Waste'!$C$7:$C$206=$B$186)*('Actual Waste'!$D$7:$D$206=$B224)*('Actual Waste'!$G$7:$G$206=$B$44),'Actual Waste'!V$7:V$206,0))-SUM(IF(('Actual Waste'!$C$7:$C$206=$B$186)*('Actual Waste'!$D$7:$D$206=$B224)*('Actual Waste'!$G$7:$G$206=$B$44),'Actual Waste'!X$7:X$206,0))</f>
        <v>0</v>
      </c>
      <c r="AR224" s="100"/>
      <c r="AS224" s="99"/>
      <c r="AT224" s="100"/>
      <c r="AU224" s="99"/>
      <c r="AV224" s="100"/>
      <c r="AW224" s="99"/>
    </row>
    <row r="225" spans="2:49" x14ac:dyDescent="0.35">
      <c r="B225" s="31" t="str">
        <f>$AD420</f>
        <v>Wood (17 02 01)</v>
      </c>
      <c r="C225" s="35"/>
      <c r="D225" s="35"/>
      <c r="E225" s="32">
        <f t="array" ref="E225">SUM(IF(('Estimated Waste'!$B$6:$B$205=$B$186)*('Estimated Waste'!$C$6:$C$205=$B225),'Estimated Waste'!M$6:M$205,0))</f>
        <v>0</v>
      </c>
      <c r="F225" s="219">
        <f t="array" ref="F225">SUM(IF(('Estimated Waste'!$B$6:$B$205=$B$186)*('Estimated Waste'!$C$6:$C$205=$B225),'Estimated Waste'!N$6:N$205,0))</f>
        <v>0</v>
      </c>
      <c r="G225" s="35"/>
      <c r="H225" s="256">
        <f t="shared" si="50"/>
        <v>0</v>
      </c>
      <c r="I225" s="249">
        <f t="shared" si="51"/>
        <v>0</v>
      </c>
      <c r="J225" s="99"/>
      <c r="K225" s="18">
        <f t="array" ref="K225">SUM(IF(('Estimated Waste'!$B$6:$B$205=$B$186)*('Estimated Waste'!$C$6:$C$205=$B225)*('Estimated Waste'!$D$6:$D$205=$B$42),'Estimated Waste'!M$6:M$205,0))</f>
        <v>0</v>
      </c>
      <c r="L225" s="18">
        <f t="array" ref="L225">SUM(IF(('Estimated Waste'!$B$6:$B$205=$B$186)*('Estimated Waste'!$C$6:$C$205=$B225)*('Estimated Waste'!$D$6:$D$205=$B$42),'Estimated Waste'!N$6:N$205,0))</f>
        <v>0</v>
      </c>
      <c r="M225" s="18">
        <f t="array" ref="M225">SUM(IF(('Estimated Waste'!$B$6:$B$205=$B$186)*('Estimated Waste'!$C$6:$C$205=$B225)*('Estimated Waste'!$D$6:$D$205=$B$43),'Estimated Waste'!M$6:M$205,0))</f>
        <v>0</v>
      </c>
      <c r="N225" s="18">
        <f t="array" ref="N225">SUM(IF(('Estimated Waste'!$B$6:$B$205=$B$186)*('Estimated Waste'!$C$6:$C$205=$B225)*('Estimated Waste'!$D$6:$D$205=$B$43),'Estimated Waste'!N$6:N$205,0))</f>
        <v>0</v>
      </c>
      <c r="O225" s="250"/>
      <c r="P225" s="251">
        <f t="array" ref="P225">SUM(IF(('Estimated Waste'!$B$6:$B$205=$B$186)*('Estimated Waste'!$C$6:$C$205=$B225)*('Estimated Waste'!$D$6:$D$205=$B$45),'Estimated Waste'!M$6:M$205,0))+SUM(IF(('Estimated Waste'!$B$6:$B$205=$B$186)*('Estimated Waste'!$C$6:$C$205=$B225)*('Estimated Waste'!$D$6:$D$205=$B$44),'Estimated Waste'!S$6:S$205,0))</f>
        <v>0</v>
      </c>
      <c r="Q225" s="251">
        <f t="array" ref="Q225">SUM(IF(('Estimated Waste'!$B$6:$B$205=$B$186)*('Estimated Waste'!$C$6:$C$205=$B225)*('Estimated Waste'!$D$6:$D$205=$B$45),'Estimated Waste'!N$6:N$205,0))+SUM(IF(('Estimated Waste'!$B$6:$B$205=$B$186)*('Estimated Waste'!$C$6:$C$205=$B225)*('Estimated Waste'!$D$6:$D$205=$B$44),'Estimated Waste'!T$6:T$205,0))</f>
        <v>0</v>
      </c>
      <c r="R225" s="190">
        <f t="array" ref="R225">SUM(IF(('Estimated Waste'!$B$6:$B$205=$B$186)*('Estimated Waste'!$C$6:$C$205=$B225)*('Estimated Waste'!$D$6:$D$205=$B$44),'Estimated Waste'!M$6:M$205,0))-SUM(IF(('Estimated Waste'!$B$6:$B$205=$B$186)*('Estimated Waste'!$C$6:$C$205=$B225)*('Estimated Waste'!$D$6:$D$205=$B$44),'Estimated Waste'!S$6:S$205,0))</f>
        <v>0</v>
      </c>
      <c r="S225" s="190">
        <f t="array" ref="S225">SUM(IF(('Estimated Waste'!$B$6:$B$205=$B$186)*('Estimated Waste'!$C$6:$C$205=$B225)*('Estimated Waste'!$D$6:$D$205=$B$44),'Estimated Waste'!N$6:N$205,0))-SUM(IF(('Estimated Waste'!$B$6:$B$205=$B$186)*('Estimated Waste'!$C$6:$C$205=$B225)*('Estimated Waste'!$D$6:$D$205=$B$44),'Estimated Waste'!T$6:T$205,0))</f>
        <v>0</v>
      </c>
      <c r="X225" s="100">
        <f t="shared" si="44"/>
        <v>0</v>
      </c>
      <c r="Y225" s="99">
        <f t="shared" si="45"/>
        <v>0</v>
      </c>
      <c r="Z225" s="100">
        <f t="shared" si="46"/>
        <v>0</v>
      </c>
      <c r="AA225" s="99">
        <f t="shared" si="47"/>
        <v>0</v>
      </c>
      <c r="AB225" s="100">
        <f t="shared" si="48"/>
        <v>0</v>
      </c>
      <c r="AC225" s="99">
        <f t="shared" si="49"/>
        <v>0</v>
      </c>
      <c r="AE225" s="252">
        <f t="array" ref="AE225">SUM(IF(('Actual Waste'!$C$7:$C$206=$B$186)*('Actual Waste'!$D$7:$D$206=$B225),'Actual Waste'!U$7:U$206,0))</f>
        <v>0</v>
      </c>
      <c r="AF225" s="252">
        <f t="array" ref="AF225">SUM(IF(('Actual Waste'!$C$7:$C$206=$B$186)*('Actual Waste'!$D$7:$D$206=$B225),'Actual Waste'!V$7:V$206,0))</f>
        <v>0</v>
      </c>
      <c r="AG225" s="99"/>
      <c r="AH225" s="252">
        <f t="array" ref="AH225">SUM(IF(('Actual Waste'!$C$7:$C$206=$B$186)*('Actual Waste'!$D$7:$D$206=$B225)*('Actual Waste'!$G$7:$G$206=$B$42),'Actual Waste'!U$7:U$206,0))</f>
        <v>0</v>
      </c>
      <c r="AI225" s="252">
        <f t="array" ref="AI225">SUM(IF(('Actual Waste'!$C$7:$C$206=$B$186)*('Actual Waste'!$D$7:$D$206=$B225)*('Actual Waste'!$G$7:$G$206=$B$42),'Actual Waste'!V$7:V$206,0))</f>
        <v>0</v>
      </c>
      <c r="AJ225" s="252">
        <f t="array" ref="AJ225">SUM(IF(('Actual Waste'!$C$7:$C$206=$B$186)*('Actual Waste'!$D$7:$D$206=$B225)*('Actual Waste'!$G$7:$G$206=$B$43),'Actual Waste'!U$7:U$206,0))</f>
        <v>0</v>
      </c>
      <c r="AK225" s="252">
        <f t="array" ref="AK225">SUM(IF(('Actual Waste'!$C$7:$C$206=$B$186)*('Actual Waste'!$D$7:$D$206=$B225)*('Actual Waste'!$G$7:$G$206=$B$43),'Actual Waste'!V$7:V$206,0))</f>
        <v>0</v>
      </c>
      <c r="AM225" s="252">
        <f t="array" ref="AM225">SUM(IF(('Actual Waste'!$C$7:$C$206=$B$186)*('Actual Waste'!$D$7:$D$206=$B225)*('Actual Waste'!$G$7:$G$206=$B$45),'Actual Waste'!U$7:U$206,0))+SUM(IF(('Actual Waste'!$C$7:$C$206=$B$186)*('Actual Waste'!$D$7:$D$206=$B225)*('Actual Waste'!$G$7:$G$206=$B$44),'Actual Waste'!W$7:W$206,0))</f>
        <v>0</v>
      </c>
      <c r="AN225" s="252">
        <f t="array" ref="AN225">SUM(IF(('Actual Waste'!$C$7:$C$206=$B$186)*('Actual Waste'!$D$7:$D$206=$B225)*('Actual Waste'!$G$7:$G$206=$B$45),'Actual Waste'!V$7:V$206,0))+SUM(IF(('Actual Waste'!$C$7:$C$206=$B$186)*('Actual Waste'!$D$7:$D$206=$B225)*('Actual Waste'!$G$7:$G$206=$B$44),'Actual Waste'!X$7:X$206,0))</f>
        <v>0</v>
      </c>
      <c r="AO225" s="252">
        <f t="array" ref="AO225">SUM(IF(('Actual Waste'!$C$7:$C$206=$B$186)*('Actual Waste'!$D$7:$D$206=$B225)*('Actual Waste'!$G$7:$G$206=$B$44),'Actual Waste'!U$7:U$206,0))-SUM(IF(('Actual Waste'!$C$7:$C$206=$B$186)*('Actual Waste'!$D$7:$D$206=$B225)*('Actual Waste'!$G$7:$G$206=$B$44),'Actual Waste'!W$7:W$206,0))</f>
        <v>0</v>
      </c>
      <c r="AP225" s="252">
        <f t="array" ref="AP225">SUM(IF(('Actual Waste'!$C$7:$C$206=$B$186)*('Actual Waste'!$D$7:$D$206=$B225)*('Actual Waste'!$G$7:$G$206=$B$44),'Actual Waste'!V$7:V$206,0))-SUM(IF(('Actual Waste'!$C$7:$C$206=$B$186)*('Actual Waste'!$D$7:$D$206=$B225)*('Actual Waste'!$G$7:$G$206=$B$44),'Actual Waste'!X$7:X$206,0))</f>
        <v>0</v>
      </c>
      <c r="AR225" s="100"/>
      <c r="AS225" s="99"/>
      <c r="AT225" s="100"/>
      <c r="AU225" s="99"/>
      <c r="AV225" s="100"/>
      <c r="AW225" s="99"/>
    </row>
    <row r="226" spans="2:49" x14ac:dyDescent="0.35">
      <c r="B226" s="3" t="s">
        <v>30</v>
      </c>
      <c r="E226" s="32">
        <f t="array" ref="E226">SUM(IF(('Estimated Waste'!$B$6:$B$205=$B$186)*('Estimated Waste'!$D$6:$D$205=$B42),'Estimated Waste'!M$6:M$205,0))</f>
        <v>0</v>
      </c>
      <c r="F226" s="32">
        <f t="array" ref="F226">SUM(IF(('Estimated Waste'!$B$6:$B$205=$B$186)*('Estimated Waste'!$D$6:$D$205=$B42),'Estimated Waste'!N$6:N$205,0))</f>
        <v>0</v>
      </c>
      <c r="G226" s="57"/>
      <c r="H226" s="264"/>
      <c r="I226" s="265"/>
      <c r="J226" s="96"/>
      <c r="K226" s="98"/>
      <c r="L226" s="96"/>
      <c r="M226" s="98"/>
      <c r="N226" s="96"/>
      <c r="O226" s="253"/>
      <c r="P226" s="249"/>
      <c r="Q226" s="249"/>
      <c r="R226" s="98"/>
      <c r="S226" s="96"/>
      <c r="X226" s="98"/>
      <c r="Y226" s="96"/>
      <c r="Z226" s="98"/>
      <c r="AA226" s="96"/>
      <c r="AB226" s="98"/>
      <c r="AC226" s="96"/>
      <c r="AE226" s="259"/>
      <c r="AF226" s="260"/>
      <c r="AG226" s="96"/>
      <c r="AH226" s="98"/>
      <c r="AI226" s="96"/>
      <c r="AJ226" s="98"/>
      <c r="AK226" s="96"/>
      <c r="AM226" s="259"/>
      <c r="AN226" s="261"/>
      <c r="AO226" s="98"/>
      <c r="AP226" s="96"/>
      <c r="AR226" s="98"/>
      <c r="AS226" s="96"/>
      <c r="AT226" s="98"/>
      <c r="AU226" s="96"/>
      <c r="AV226" s="98"/>
      <c r="AW226" s="96"/>
    </row>
    <row r="227" spans="2:49" x14ac:dyDescent="0.35">
      <c r="B227" s="3" t="s">
        <v>32</v>
      </c>
      <c r="E227" s="32">
        <f t="array" ref="E227">SUM(IF(('Estimated Waste'!$B$6:$B$205=$B$186)*('Estimated Waste'!$D$6:$D$205=$B43),'Estimated Waste'!M$6:M$205,0))</f>
        <v>0</v>
      </c>
      <c r="F227" s="32">
        <f t="array" ref="F227">SUM(IF(('Estimated Waste'!$B$6:$B$205=$B$186)*('Estimated Waste'!$D$6:$D$205=$B43),'Estimated Waste'!N$6:N$205,0))</f>
        <v>0</v>
      </c>
      <c r="G227" s="57"/>
      <c r="H227" s="133"/>
      <c r="I227" s="133"/>
      <c r="J227" s="4"/>
      <c r="K227" s="4"/>
      <c r="L227" s="4"/>
      <c r="M227" s="4"/>
      <c r="N227" s="4"/>
      <c r="O227" s="4"/>
      <c r="P227" s="133"/>
      <c r="Q227" s="133"/>
      <c r="R227" s="4"/>
      <c r="S227" s="4"/>
      <c r="X227" s="4">
        <f t="shared" ref="X227:AC227" si="52">SUM(X189:X226)</f>
        <v>0</v>
      </c>
      <c r="Y227" s="4">
        <f t="shared" si="52"/>
        <v>0</v>
      </c>
      <c r="Z227" s="4">
        <f t="shared" si="52"/>
        <v>0</v>
      </c>
      <c r="AA227" s="4">
        <f t="shared" si="52"/>
        <v>0</v>
      </c>
      <c r="AB227" s="4">
        <f t="shared" si="52"/>
        <v>0</v>
      </c>
      <c r="AC227" s="4">
        <f t="shared" si="52"/>
        <v>0</v>
      </c>
      <c r="AE227" s="228">
        <f t="shared" ref="AE227:AK227" si="53">SUM(AE189:AE226)</f>
        <v>0</v>
      </c>
      <c r="AF227" s="228">
        <f t="shared" si="53"/>
        <v>0</v>
      </c>
      <c r="AG227" s="4">
        <f t="shared" si="53"/>
        <v>0</v>
      </c>
      <c r="AH227" s="4">
        <f t="shared" si="53"/>
        <v>0</v>
      </c>
      <c r="AI227" s="4">
        <f t="shared" si="53"/>
        <v>0</v>
      </c>
      <c r="AJ227" s="4">
        <f t="shared" si="53"/>
        <v>0</v>
      </c>
      <c r="AK227" s="4">
        <f t="shared" si="53"/>
        <v>0</v>
      </c>
      <c r="AL227" s="4"/>
      <c r="AM227" s="228">
        <f>SUM(AM189:AM226)</f>
        <v>0</v>
      </c>
      <c r="AN227" s="228">
        <f>SUM(AN189:AN226)</f>
        <v>0</v>
      </c>
      <c r="AO227" s="4">
        <f>SUM(AO189:AO226)</f>
        <v>0</v>
      </c>
      <c r="AP227" s="4">
        <f>SUM(AP189:AP226)</f>
        <v>0</v>
      </c>
      <c r="AR227" s="4">
        <f t="shared" ref="AR227:AW227" si="54">SUM(AR194:AR226)</f>
        <v>0</v>
      </c>
      <c r="AS227" s="4">
        <f t="shared" si="54"/>
        <v>0</v>
      </c>
      <c r="AT227" s="4">
        <f t="shared" si="54"/>
        <v>0</v>
      </c>
      <c r="AU227" s="4">
        <f t="shared" si="54"/>
        <v>0</v>
      </c>
      <c r="AV227" s="4">
        <f t="shared" si="54"/>
        <v>0</v>
      </c>
      <c r="AW227" s="4">
        <f t="shared" si="54"/>
        <v>0</v>
      </c>
    </row>
    <row r="228" spans="2:49" x14ac:dyDescent="0.35">
      <c r="B228" s="3" t="s">
        <v>464</v>
      </c>
      <c r="E228" s="32">
        <f t="array" ref="E228">SUM(IF(('Estimated Waste'!$B$6:$B$205=$B$186)*('Estimated Waste'!$D$6:$D$205=$B44),'Estimated Waste'!M$6:M$205,0))</f>
        <v>0</v>
      </c>
      <c r="F228" s="32">
        <f t="array" ref="F228">SUM(IF(('Estimated Waste'!$B$6:$B$205=$B$186)*('Estimated Waste'!$D$6:$D$205=$B44),'Estimated Waste'!N$6:N$205,0))</f>
        <v>0</v>
      </c>
      <c r="G228" s="57"/>
      <c r="AG228" s="3"/>
      <c r="AH228" s="3"/>
      <c r="AM228" s="229"/>
      <c r="AN228" s="229"/>
      <c r="AO228" s="3"/>
      <c r="AP228" s="3"/>
    </row>
    <row r="229" spans="2:49" x14ac:dyDescent="0.35">
      <c r="B229" s="3" t="s">
        <v>31</v>
      </c>
      <c r="E229" s="32">
        <f t="array" ref="E229">SUM(IF(('Estimated Waste'!$B$6:$B$205=$B$186)*('Estimated Waste'!$D$6:$D$205=$B45),'Estimated Waste'!M$6:M$205,0))</f>
        <v>0</v>
      </c>
      <c r="F229" s="32">
        <f t="array" ref="F229">SUM(IF(('Estimated Waste'!$B$6:$B$205=$B$186)*('Estimated Waste'!$D$6:$D$205=$B45),'Estimated Waste'!N$6:N$205,0))</f>
        <v>0</v>
      </c>
      <c r="G229" s="57"/>
      <c r="H229" s="3"/>
      <c r="I229" s="3"/>
      <c r="P229" s="3"/>
      <c r="Q229" s="3"/>
      <c r="AE229" s="3"/>
      <c r="AF229" s="3"/>
      <c r="AG229" s="3"/>
      <c r="AH229" s="3"/>
      <c r="AM229" s="3"/>
      <c r="AN229" s="3"/>
      <c r="AO229" s="3"/>
      <c r="AP229" s="3"/>
    </row>
    <row r="230" spans="2:49" x14ac:dyDescent="0.35">
      <c r="C230" s="35"/>
      <c r="D230" s="35"/>
      <c r="G230" s="57"/>
      <c r="H230" s="35"/>
      <c r="I230" s="35"/>
      <c r="AG230" s="3"/>
      <c r="AH230" s="3"/>
      <c r="AO230" s="3"/>
      <c r="AP230" s="3"/>
    </row>
    <row r="231" spans="2:49" x14ac:dyDescent="0.35">
      <c r="C231" s="35"/>
      <c r="D231" s="35"/>
      <c r="G231" s="57"/>
      <c r="H231" s="35"/>
      <c r="I231" s="35"/>
      <c r="AG231" s="3"/>
      <c r="AH231" s="3"/>
      <c r="AO231" s="3"/>
      <c r="AP231" s="3"/>
    </row>
    <row r="232" spans="2:49" x14ac:dyDescent="0.35">
      <c r="B232" s="4" t="s">
        <v>471</v>
      </c>
      <c r="C232" s="35"/>
      <c r="D232" s="35"/>
      <c r="G232" s="57"/>
      <c r="H232" s="226" t="s">
        <v>508</v>
      </c>
      <c r="I232" s="227"/>
      <c r="X232" s="4" t="s">
        <v>38</v>
      </c>
      <c r="AE232" s="228" t="s">
        <v>511</v>
      </c>
      <c r="AF232" s="229"/>
      <c r="AG232" s="3"/>
      <c r="AH232" s="3"/>
      <c r="AO232" s="3"/>
      <c r="AP232" s="3"/>
      <c r="AR232" s="4" t="s">
        <v>38</v>
      </c>
    </row>
    <row r="233" spans="2:49" x14ac:dyDescent="0.35">
      <c r="B233" s="4" t="s">
        <v>40</v>
      </c>
      <c r="C233" s="35"/>
      <c r="D233" s="35"/>
      <c r="E233" s="4" t="s">
        <v>23</v>
      </c>
      <c r="G233" s="57"/>
      <c r="H233" s="230" t="s">
        <v>41</v>
      </c>
      <c r="I233" s="231"/>
      <c r="J233" s="232"/>
      <c r="K233" s="233" t="s">
        <v>30</v>
      </c>
      <c r="L233" s="232"/>
      <c r="M233" s="233" t="s">
        <v>466</v>
      </c>
      <c r="N233" s="232"/>
      <c r="O233" s="234"/>
      <c r="P233" s="230" t="s">
        <v>43</v>
      </c>
      <c r="Q233" s="235"/>
      <c r="R233" s="233" t="s">
        <v>44</v>
      </c>
      <c r="S233" s="232"/>
      <c r="X233" s="233" t="s">
        <v>6</v>
      </c>
      <c r="Y233" s="232"/>
      <c r="Z233" s="233" t="s">
        <v>45</v>
      </c>
      <c r="AA233" s="232"/>
      <c r="AB233" s="233" t="s">
        <v>46</v>
      </c>
      <c r="AC233" s="232"/>
      <c r="AE233" s="237" t="s">
        <v>41</v>
      </c>
      <c r="AF233" s="238"/>
      <c r="AG233" s="232"/>
      <c r="AH233" s="233" t="s">
        <v>30</v>
      </c>
      <c r="AI233" s="232"/>
      <c r="AJ233" s="233" t="s">
        <v>32</v>
      </c>
      <c r="AK233" s="232"/>
      <c r="AM233" s="237" t="s">
        <v>43</v>
      </c>
      <c r="AN233" s="239"/>
      <c r="AO233" s="233" t="s">
        <v>44</v>
      </c>
      <c r="AP233" s="232"/>
      <c r="AR233" s="233" t="s">
        <v>6</v>
      </c>
      <c r="AS233" s="232"/>
      <c r="AT233" s="233" t="s">
        <v>45</v>
      </c>
      <c r="AU233" s="232"/>
      <c r="AV233" s="233" t="s">
        <v>46</v>
      </c>
      <c r="AW233" s="232"/>
    </row>
    <row r="234" spans="2:49" x14ac:dyDescent="0.35">
      <c r="B234" s="4" t="s">
        <v>47</v>
      </c>
      <c r="C234" s="255"/>
      <c r="D234" s="255"/>
      <c r="E234" s="4" t="s">
        <v>48</v>
      </c>
      <c r="F234" s="4" t="s">
        <v>49</v>
      </c>
      <c r="G234" s="133"/>
      <c r="H234" s="240" t="s">
        <v>48</v>
      </c>
      <c r="I234" s="241" t="s">
        <v>49</v>
      </c>
      <c r="J234" s="242" t="s">
        <v>50</v>
      </c>
      <c r="K234" s="243" t="s">
        <v>48</v>
      </c>
      <c r="L234" s="242" t="s">
        <v>49</v>
      </c>
      <c r="M234" s="243" t="s">
        <v>48</v>
      </c>
      <c r="N234" s="242" t="s">
        <v>49</v>
      </c>
      <c r="O234" s="244"/>
      <c r="P234" s="240" t="s">
        <v>52</v>
      </c>
      <c r="Q234" s="245" t="s">
        <v>2</v>
      </c>
      <c r="R234" s="243" t="s">
        <v>52</v>
      </c>
      <c r="S234" s="242" t="s">
        <v>2</v>
      </c>
      <c r="U234" s="4"/>
      <c r="V234" s="4"/>
      <c r="W234" s="4"/>
      <c r="X234" s="243" t="s">
        <v>52</v>
      </c>
      <c r="Y234" s="242" t="s">
        <v>2</v>
      </c>
      <c r="Z234" s="243" t="s">
        <v>52</v>
      </c>
      <c r="AA234" s="242" t="s">
        <v>2</v>
      </c>
      <c r="AB234" s="243" t="s">
        <v>52</v>
      </c>
      <c r="AC234" s="242" t="s">
        <v>2</v>
      </c>
      <c r="AE234" s="246" t="s">
        <v>48</v>
      </c>
      <c r="AF234" s="247" t="s">
        <v>49</v>
      </c>
      <c r="AG234" s="242"/>
      <c r="AH234" s="243" t="s">
        <v>48</v>
      </c>
      <c r="AI234" s="242" t="s">
        <v>49</v>
      </c>
      <c r="AJ234" s="243" t="s">
        <v>48</v>
      </c>
      <c r="AK234" s="242" t="s">
        <v>49</v>
      </c>
      <c r="AM234" s="246" t="s">
        <v>52</v>
      </c>
      <c r="AN234" s="248" t="s">
        <v>2</v>
      </c>
      <c r="AO234" s="243" t="s">
        <v>52</v>
      </c>
      <c r="AP234" s="242" t="s">
        <v>2</v>
      </c>
      <c r="AR234" s="243" t="s">
        <v>52</v>
      </c>
      <c r="AS234" s="242" t="s">
        <v>2</v>
      </c>
      <c r="AT234" s="243" t="s">
        <v>52</v>
      </c>
      <c r="AU234" s="242" t="s">
        <v>2</v>
      </c>
      <c r="AV234" s="243" t="s">
        <v>52</v>
      </c>
      <c r="AW234" s="242" t="s">
        <v>2</v>
      </c>
    </row>
    <row r="235" spans="2:49" x14ac:dyDescent="0.35">
      <c r="B235" s="31" t="str">
        <f t="shared" ref="B235:B268" si="55">$AD384</f>
        <v>Aluminium (17 04 02)</v>
      </c>
      <c r="C235" s="35"/>
      <c r="D235" s="35"/>
      <c r="E235" s="32">
        <f t="array" ref="E235">SUM(IF(('Estimated Waste'!$B$6:$B$205=$B$232)*('Estimated Waste'!$C$6:$C$205=$B235),'Estimated Waste'!M$6:M$205,0))</f>
        <v>0</v>
      </c>
      <c r="F235" s="219">
        <f t="array" ref="F235">SUM(IF(('Estimated Waste'!$B$6:$B$205=$B$232)*('Estimated Waste'!$C$6:$C$205=$B235),'Estimated Waste'!N$6:N$205,0))</f>
        <v>0</v>
      </c>
      <c r="G235" s="35"/>
      <c r="H235" s="256">
        <f>E235</f>
        <v>0</v>
      </c>
      <c r="I235" s="249">
        <f>F235</f>
        <v>0</v>
      </c>
      <c r="J235" s="99"/>
      <c r="K235" s="18">
        <f t="array" ref="K235">SUM(IF(('Estimated Waste'!$B$6:$B$205=$B$232)*('Estimated Waste'!$C$6:$C$205=$B235)*('Estimated Waste'!$D$6:$D$205=$B$42),'Estimated Waste'!M$6:M$205,0))</f>
        <v>0</v>
      </c>
      <c r="L235" s="18">
        <f t="array" ref="L235">SUM(IF(('Estimated Waste'!$B$6:$B$205=$B$232)*('Estimated Waste'!$C$6:$C$205=$B235)*('Estimated Waste'!$D$6:$D$205=$B$42),'Estimated Waste'!N$6:N$205,0))</f>
        <v>0</v>
      </c>
      <c r="M235" s="18">
        <f t="array" ref="M235">SUM(IF(('Estimated Waste'!$B$6:$B$205=$B$232)*('Estimated Waste'!$C$6:$C$205=$B235)*('Estimated Waste'!$D$6:$D$205=$B$43),'Estimated Waste'!M$6:M$205,0))</f>
        <v>0</v>
      </c>
      <c r="N235" s="18">
        <f t="array" ref="N235">SUM(IF(('Estimated Waste'!$B$6:$B$205=$B$232)*('Estimated Waste'!$C$6:$C$205=$B235)*('Estimated Waste'!$D$6:$D$205=$B$43),'Estimated Waste'!N$6:N$205,0))</f>
        <v>0</v>
      </c>
      <c r="O235" s="250"/>
      <c r="P235" s="251">
        <f t="array" ref="P235">SUM(IF(('Estimated Waste'!$B$6:$B$205=$B$232)*('Estimated Waste'!$C$6:$C$205=$B235)*('Estimated Waste'!$D$6:$D$205=$B$45),'Estimated Waste'!M$6:M$205,0))+SUM(IF(('Estimated Waste'!$B$6:$B$205=$B$232)*('Estimated Waste'!$C$6:$C$205=$B235)*('Estimated Waste'!$D$6:$D$205=$B$44),'Estimated Waste'!S$6:S$205,0))</f>
        <v>0</v>
      </c>
      <c r="Q235" s="251">
        <f t="array" ref="Q235">SUM(IF(('Estimated Waste'!$B$6:$B$205=$B$232)*('Estimated Waste'!$C$6:$C$205=$B235)*('Estimated Waste'!$D$6:$D$205=$B$45),'Estimated Waste'!N$6:N$205,0))+SUM(IF(('Estimated Waste'!$B$6:$B$205=$B$232)*('Estimated Waste'!$C$6:$C$205=$B235)*('Estimated Waste'!$D$6:$D$205=$B$44),'Estimated Waste'!T$6:T$205,0))</f>
        <v>0</v>
      </c>
      <c r="R235" s="190">
        <f t="array" ref="R235">SUM(IF(('Estimated Waste'!$B$6:$B$205=$B$232)*('Estimated Waste'!$C$6:$C$205=$B235)*('Estimated Waste'!$D$6:$D$205=$B$44),'Estimated Waste'!M$6:M$205,0))-SUM(IF(('Estimated Waste'!$B$6:$B$205=$B$232)*('Estimated Waste'!$C$6:$C$205=$B235)*('Estimated Waste'!$D$6:$D$205=$B$44),'Estimated Waste'!S$6:S$205,0))</f>
        <v>0</v>
      </c>
      <c r="S235" s="190">
        <f t="array" ref="S235">SUM(IF(('Estimated Waste'!$B$6:$B$205=$B$232)*('Estimated Waste'!$C$6:$C$205=$B235)*('Estimated Waste'!$D$6:$D$205=$B$44),'Estimated Waste'!N$6:N$205,0))-SUM(IF(('Estimated Waste'!$B$6:$B$205=$B$232)*('Estimated Waste'!$C$6:$C$205=$B235)*('Estimated Waste'!$D$6:$D$205=$B$44),'Estimated Waste'!T$6:T$205,0))</f>
        <v>0</v>
      </c>
      <c r="X235" s="100">
        <f t="shared" ref="X235:X271" si="56">$U235*$M235</f>
        <v>0</v>
      </c>
      <c r="Y235" s="99">
        <f t="shared" ref="Y235:Y271" si="57">$U235*$N235</f>
        <v>0</v>
      </c>
      <c r="Z235" s="100">
        <f t="shared" ref="Z235:Z271" si="58">$V235*$M235</f>
        <v>0</v>
      </c>
      <c r="AA235" s="99">
        <f t="shared" ref="AA235:AA271" si="59">$V235*$N235</f>
        <v>0</v>
      </c>
      <c r="AB235" s="100">
        <f t="shared" ref="AB235:AB271" si="60">$W235*$M235</f>
        <v>0</v>
      </c>
      <c r="AC235" s="99">
        <f t="shared" ref="AC235:AC271" si="61">$W235*$N235</f>
        <v>0</v>
      </c>
      <c r="AE235" s="252">
        <f t="array" ref="AE235">SUM(IF(('Actual Waste'!$C$7:$C$206=$B$232)*('Actual Waste'!$D$7:$D$206=$B235),'Actual Waste'!U$7:U$206,0))</f>
        <v>0</v>
      </c>
      <c r="AF235" s="252">
        <f t="array" ref="AF235">SUM(IF(('Actual Waste'!$C$7:$C$206=$B$232)*('Actual Waste'!$D$7:$D$206=$B235),'Actual Waste'!V$7:V$206,0))</f>
        <v>0</v>
      </c>
      <c r="AG235" s="99"/>
      <c r="AH235" s="252">
        <f t="array" ref="AH235">SUM(IF(('Actual Waste'!$C$7:$C$206=$B$232)*('Actual Waste'!$D$7:$D$206=$B235)*('Actual Waste'!$G$7:$G$206=$B$42),'Actual Waste'!U$7:U$206,0))</f>
        <v>0</v>
      </c>
      <c r="AI235" s="252">
        <f t="array" ref="AI235">SUM(IF(('Actual Waste'!$C$7:$C$206=$B$232)*('Actual Waste'!$D$7:$D$206=$B235)*('Actual Waste'!$G$7:$G$206=$B$42),'Actual Waste'!V$7:V$206,0))</f>
        <v>0</v>
      </c>
      <c r="AJ235" s="252">
        <f t="array" ref="AJ235">SUM(IF(('Actual Waste'!$C$7:$C$206=$B$232)*('Actual Waste'!$D$7:$D$206=$B235)*('Actual Waste'!$G$7:$G$206=$B$43),'Actual Waste'!U$7:U$206,0))</f>
        <v>0</v>
      </c>
      <c r="AK235" s="252">
        <f t="array" ref="AK235">SUM(IF(('Actual Waste'!$C$7:$C$206=$B$232)*('Actual Waste'!$D$7:$D$206=$B235)*('Actual Waste'!$G$7:$G$206=$B$43),'Actual Waste'!V$7:V$206,0))</f>
        <v>0</v>
      </c>
      <c r="AM235" s="252">
        <f t="array" ref="AM235">SUM(IF(('Actual Waste'!$C$7:$C$206=$B$232)*('Actual Waste'!$D$7:$D$206=$B235)*('Actual Waste'!$G$7:$G$206=$B$45),'Actual Waste'!U$7:U$206,0))+SUM(IF(('Actual Waste'!$C$7:$C$206=$B$232)*('Actual Waste'!$D$7:$D$206=$B235)*('Actual Waste'!$G$7:$G$206=$B$44),'Actual Waste'!W$7:W$206,0))</f>
        <v>0</v>
      </c>
      <c r="AN235" s="252">
        <f t="array" ref="AN235">SUM(IF(('Actual Waste'!$C$7:$C$206=$B$232)*('Actual Waste'!$D$7:$D$206=$B235)*('Actual Waste'!$G$7:$G$206=$B$45),'Actual Waste'!V$7:V$206,0))+SUM(IF(('Actual Waste'!$C$7:$C$206=$B$232)*('Actual Waste'!$D$7:$D$206=$B235)*('Actual Waste'!$G$7:$G$206=$B$44),'Actual Waste'!X$7:X$206,0))</f>
        <v>0</v>
      </c>
      <c r="AO235" s="252">
        <f t="array" ref="AO235">SUM(IF(('Actual Waste'!$C$7:$C$206=$B$232)*('Actual Waste'!$D$7:$D$206=$B235)*('Actual Waste'!$G$7:$G$206=$B$44),'Actual Waste'!U$7:U$206,0))-SUM(IF(('Actual Waste'!$C$7:$C$206=$B$232)*('Actual Waste'!$D$7:$D$206=$B235)*('Actual Waste'!$G$7:$G$206=$B$44),'Actual Waste'!W$7:W$206,0))</f>
        <v>0</v>
      </c>
      <c r="AP235" s="252">
        <f t="array" ref="AP235">SUM(IF(('Actual Waste'!$C$7:$C$206=$B$232)*('Actual Waste'!$D$7:$D$206=$B235)*('Actual Waste'!$G$7:$G$206=$B$44),'Actual Waste'!V$7:V$206,0))-SUM(IF(('Actual Waste'!$C$7:$C$206=$B$232)*('Actual Waste'!$D$7:$D$206=$B235)*('Actual Waste'!$G$7:$G$206=$B$44),'Actual Waste'!X$7:X$206,0))</f>
        <v>0</v>
      </c>
      <c r="AR235" s="100"/>
      <c r="AS235" s="99"/>
      <c r="AT235" s="100"/>
      <c r="AU235" s="99"/>
      <c r="AV235" s="100"/>
      <c r="AW235" s="99"/>
    </row>
    <row r="236" spans="2:49" x14ac:dyDescent="0.35">
      <c r="B236" s="31" t="str">
        <f t="shared" si="55"/>
        <v>Asbestos cement (17 06 05*)</v>
      </c>
      <c r="C236" s="35"/>
      <c r="D236" s="35"/>
      <c r="E236" s="32">
        <f t="array" ref="E236">SUM(IF(('Estimated Waste'!$B$6:$B$205=$B$232)*('Estimated Waste'!$C$6:$C$205=$B236),'Estimated Waste'!M$6:M$205,0))</f>
        <v>0</v>
      </c>
      <c r="F236" s="219">
        <f t="array" ref="F236">SUM(IF(('Estimated Waste'!$B$6:$B$205=$B$232)*('Estimated Waste'!$C$6:$C$205=$B236),'Estimated Waste'!N$6:N$205,0))</f>
        <v>0</v>
      </c>
      <c r="G236" s="35"/>
      <c r="H236" s="256">
        <f t="shared" ref="H236:H271" si="62">E236</f>
        <v>0</v>
      </c>
      <c r="I236" s="249">
        <f t="shared" ref="I236:I271" si="63">F236</f>
        <v>0</v>
      </c>
      <c r="J236" s="99"/>
      <c r="K236" s="18">
        <f t="array" ref="K236">SUM(IF(('Estimated Waste'!$B$6:$B$205=$B$232)*('Estimated Waste'!$C$6:$C$205=$B236)*('Estimated Waste'!$D$6:$D$205=$B$42),'Estimated Waste'!M$6:M$205,0))</f>
        <v>0</v>
      </c>
      <c r="L236" s="18">
        <f t="array" ref="L236">SUM(IF(('Estimated Waste'!$B$6:$B$205=$B$232)*('Estimated Waste'!$C$6:$C$205=$B236)*('Estimated Waste'!$D$6:$D$205=$B$42),'Estimated Waste'!N$6:N$205,0))</f>
        <v>0</v>
      </c>
      <c r="M236" s="18">
        <f t="array" ref="M236">SUM(IF(('Estimated Waste'!$B$6:$B$205=$B$232)*('Estimated Waste'!$C$6:$C$205=$B236)*('Estimated Waste'!$D$6:$D$205=$B$43),'Estimated Waste'!M$6:M$205,0))</f>
        <v>0</v>
      </c>
      <c r="N236" s="18">
        <f t="array" ref="N236">SUM(IF(('Estimated Waste'!$B$6:$B$205=$B$232)*('Estimated Waste'!$C$6:$C$205=$B236)*('Estimated Waste'!$D$6:$D$205=$B$43),'Estimated Waste'!N$6:N$205,0))</f>
        <v>0</v>
      </c>
      <c r="O236" s="250"/>
      <c r="P236" s="251">
        <f t="array" ref="P236">SUM(IF(('Estimated Waste'!$B$6:$B$205=$B$232)*('Estimated Waste'!$C$6:$C$205=$B236)*('Estimated Waste'!$D$6:$D$205=$B$45),'Estimated Waste'!M$6:M$205,0))+SUM(IF(('Estimated Waste'!$B$6:$B$205=$B$232)*('Estimated Waste'!$C$6:$C$205=$B236)*('Estimated Waste'!$D$6:$D$205=$B$44),'Estimated Waste'!S$6:S$205,0))</f>
        <v>0</v>
      </c>
      <c r="Q236" s="251">
        <f t="array" ref="Q236">SUM(IF(('Estimated Waste'!$B$6:$B$205=$B$232)*('Estimated Waste'!$C$6:$C$205=$B236)*('Estimated Waste'!$D$6:$D$205=$B$45),'Estimated Waste'!N$6:N$205,0))+SUM(IF(('Estimated Waste'!$B$6:$B$205=$B$232)*('Estimated Waste'!$C$6:$C$205=$B236)*('Estimated Waste'!$D$6:$D$205=$B$44),'Estimated Waste'!T$6:T$205,0))</f>
        <v>0</v>
      </c>
      <c r="R236" s="190">
        <f t="array" ref="R236">SUM(IF(('Estimated Waste'!$B$6:$B$205=$B$232)*('Estimated Waste'!$C$6:$C$205=$B236)*('Estimated Waste'!$D$6:$D$205=$B$44),'Estimated Waste'!M$6:M$205,0))-SUM(IF(('Estimated Waste'!$B$6:$B$205=$B$232)*('Estimated Waste'!$C$6:$C$205=$B236)*('Estimated Waste'!$D$6:$D$205=$B$44),'Estimated Waste'!S$6:S$205,0))</f>
        <v>0</v>
      </c>
      <c r="S236" s="190">
        <f t="array" ref="S236">SUM(IF(('Estimated Waste'!$B$6:$B$205=$B$232)*('Estimated Waste'!$C$6:$C$205=$B236)*('Estimated Waste'!$D$6:$D$205=$B$44),'Estimated Waste'!N$6:N$205,0))-SUM(IF(('Estimated Waste'!$B$6:$B$205=$B$232)*('Estimated Waste'!$C$6:$C$205=$B236)*('Estimated Waste'!$D$6:$D$205=$B$44),'Estimated Waste'!T$6:T$205,0))</f>
        <v>0</v>
      </c>
      <c r="X236" s="100">
        <f t="shared" si="56"/>
        <v>0</v>
      </c>
      <c r="Y236" s="99">
        <f t="shared" si="57"/>
        <v>0</v>
      </c>
      <c r="Z236" s="100">
        <f t="shared" si="58"/>
        <v>0</v>
      </c>
      <c r="AA236" s="99">
        <f t="shared" si="59"/>
        <v>0</v>
      </c>
      <c r="AB236" s="100">
        <f t="shared" si="60"/>
        <v>0</v>
      </c>
      <c r="AC236" s="99">
        <f t="shared" si="61"/>
        <v>0</v>
      </c>
      <c r="AE236" s="252">
        <f t="array" ref="AE236">SUM(IF(('Actual Waste'!$C$7:$C$206=$B$232)*('Actual Waste'!$D$7:$D$206=$B236),'Actual Waste'!U$7:U$206,0))</f>
        <v>0</v>
      </c>
      <c r="AF236" s="252">
        <f t="array" ref="AF236">SUM(IF(('Actual Waste'!$C$7:$C$206=$B$232)*('Actual Waste'!$D$7:$D$206=$B236),'Actual Waste'!V$7:V$206,0))</f>
        <v>0</v>
      </c>
      <c r="AG236" s="99"/>
      <c r="AH236" s="252">
        <f t="array" ref="AH236">SUM(IF(('Actual Waste'!$C$7:$C$206=$B$232)*('Actual Waste'!$D$7:$D$206=$B236)*('Actual Waste'!$G$7:$G$206=$B$42),'Actual Waste'!U$7:U$206,0))</f>
        <v>0</v>
      </c>
      <c r="AI236" s="252">
        <f t="array" ref="AI236">SUM(IF(('Actual Waste'!$C$7:$C$206=$B$232)*('Actual Waste'!$D$7:$D$206=$B236)*('Actual Waste'!$G$7:$G$206=$B$42),'Actual Waste'!V$7:V$206,0))</f>
        <v>0</v>
      </c>
      <c r="AJ236" s="252">
        <f t="array" ref="AJ236">SUM(IF(('Actual Waste'!$C$7:$C$206=$B$232)*('Actual Waste'!$D$7:$D$206=$B236)*('Actual Waste'!$G$7:$G$206=$B$43),'Actual Waste'!U$7:U$206,0))</f>
        <v>0</v>
      </c>
      <c r="AK236" s="252">
        <f t="array" ref="AK236">SUM(IF(('Actual Waste'!$C$7:$C$206=$B$232)*('Actual Waste'!$D$7:$D$206=$B236)*('Actual Waste'!$G$7:$G$206=$B$43),'Actual Waste'!V$7:V$206,0))</f>
        <v>0</v>
      </c>
      <c r="AM236" s="252">
        <f t="array" ref="AM236">SUM(IF(('Actual Waste'!$C$7:$C$206=$B$232)*('Actual Waste'!$D$7:$D$206=$B236)*('Actual Waste'!$G$7:$G$206=$B$45),'Actual Waste'!U$7:U$206,0))+SUM(IF(('Actual Waste'!$C$7:$C$206=$B$232)*('Actual Waste'!$D$7:$D$206=$B236)*('Actual Waste'!$G$7:$G$206=$B$44),'Actual Waste'!W$7:W$206,0))</f>
        <v>0</v>
      </c>
      <c r="AN236" s="252">
        <f t="array" ref="AN236">SUM(IF(('Actual Waste'!$C$7:$C$206=$B$232)*('Actual Waste'!$D$7:$D$206=$B236)*('Actual Waste'!$G$7:$G$206=$B$45),'Actual Waste'!V$7:V$206,0))+SUM(IF(('Actual Waste'!$C$7:$C$206=$B$232)*('Actual Waste'!$D$7:$D$206=$B236)*('Actual Waste'!$G$7:$G$206=$B$44),'Actual Waste'!X$7:X$206,0))</f>
        <v>0</v>
      </c>
      <c r="AO236" s="252">
        <f t="array" ref="AO236">SUM(IF(('Actual Waste'!$C$7:$C$206=$B$232)*('Actual Waste'!$D$7:$D$206=$B236)*('Actual Waste'!$G$7:$G$206=$B$44),'Actual Waste'!U$7:U$206,0))-SUM(IF(('Actual Waste'!$C$7:$C$206=$B$232)*('Actual Waste'!$D$7:$D$206=$B236)*('Actual Waste'!$G$7:$G$206=$B$44),'Actual Waste'!W$7:W$206,0))</f>
        <v>0</v>
      </c>
      <c r="AP236" s="252">
        <f t="array" ref="AP236">SUM(IF(('Actual Waste'!$C$7:$C$206=$B$232)*('Actual Waste'!$D$7:$D$206=$B236)*('Actual Waste'!$G$7:$G$206=$B$44),'Actual Waste'!V$7:V$206,0))-SUM(IF(('Actual Waste'!$C$7:$C$206=$B$232)*('Actual Waste'!$D$7:$D$206=$B236)*('Actual Waste'!$G$7:$G$206=$B$44),'Actual Waste'!X$7:X$206,0))</f>
        <v>0</v>
      </c>
      <c r="AR236" s="100"/>
      <c r="AS236" s="99"/>
      <c r="AT236" s="100"/>
      <c r="AU236" s="99"/>
      <c r="AV236" s="100"/>
      <c r="AW236" s="99"/>
    </row>
    <row r="237" spans="2:49" x14ac:dyDescent="0.35">
      <c r="B237" s="31" t="str">
        <f t="shared" si="55"/>
        <v>Asbestos insulation (17 06 01*)</v>
      </c>
      <c r="C237" s="35"/>
      <c r="D237" s="35"/>
      <c r="E237" s="32">
        <f t="array" ref="E237">SUM(IF(('Estimated Waste'!$B$6:$B$205=$B$232)*('Estimated Waste'!$C$6:$C$205=$B237),'Estimated Waste'!M$6:M$205,0))</f>
        <v>0</v>
      </c>
      <c r="F237" s="219">
        <f t="array" ref="F237">SUM(IF(('Estimated Waste'!$B$6:$B$205=$B$232)*('Estimated Waste'!$C$6:$C$205=$B237),'Estimated Waste'!N$6:N$205,0))</f>
        <v>0</v>
      </c>
      <c r="G237" s="35"/>
      <c r="H237" s="256">
        <f t="shared" si="62"/>
        <v>0</v>
      </c>
      <c r="I237" s="249">
        <f t="shared" si="63"/>
        <v>0</v>
      </c>
      <c r="J237" s="99"/>
      <c r="K237" s="18">
        <f t="array" ref="K237">SUM(IF(('Estimated Waste'!$B$6:$B$205=$B$232)*('Estimated Waste'!$C$6:$C$205=$B237)*('Estimated Waste'!$D$6:$D$205=$B$42),'Estimated Waste'!M$6:M$205,0))</f>
        <v>0</v>
      </c>
      <c r="L237" s="18">
        <f t="array" ref="L237">SUM(IF(('Estimated Waste'!$B$6:$B$205=$B$232)*('Estimated Waste'!$C$6:$C$205=$B237)*('Estimated Waste'!$D$6:$D$205=$B$42),'Estimated Waste'!N$6:N$205,0))</f>
        <v>0</v>
      </c>
      <c r="M237" s="18">
        <f t="array" ref="M237">SUM(IF(('Estimated Waste'!$B$6:$B$205=$B$232)*('Estimated Waste'!$C$6:$C$205=$B237)*('Estimated Waste'!$D$6:$D$205=$B$43),'Estimated Waste'!M$6:M$205,0))</f>
        <v>0</v>
      </c>
      <c r="N237" s="18">
        <f t="array" ref="N237">SUM(IF(('Estimated Waste'!$B$6:$B$205=$B$232)*('Estimated Waste'!$C$6:$C$205=$B237)*('Estimated Waste'!$D$6:$D$205=$B$43),'Estimated Waste'!N$6:N$205,0))</f>
        <v>0</v>
      </c>
      <c r="O237" s="250"/>
      <c r="P237" s="251">
        <f t="array" ref="P237">SUM(IF(('Estimated Waste'!$B$6:$B$205=$B$232)*('Estimated Waste'!$C$6:$C$205=$B237)*('Estimated Waste'!$D$6:$D$205=$B$45),'Estimated Waste'!M$6:M$205,0))+SUM(IF(('Estimated Waste'!$B$6:$B$205=$B$232)*('Estimated Waste'!$C$6:$C$205=$B237)*('Estimated Waste'!$D$6:$D$205=$B$44),'Estimated Waste'!S$6:S$205,0))</f>
        <v>0</v>
      </c>
      <c r="Q237" s="251">
        <f t="array" ref="Q237">SUM(IF(('Estimated Waste'!$B$6:$B$205=$B$232)*('Estimated Waste'!$C$6:$C$205=$B237)*('Estimated Waste'!$D$6:$D$205=$B$45),'Estimated Waste'!N$6:N$205,0))+SUM(IF(('Estimated Waste'!$B$6:$B$205=$B$232)*('Estimated Waste'!$C$6:$C$205=$B237)*('Estimated Waste'!$D$6:$D$205=$B$44),'Estimated Waste'!T$6:T$205,0))</f>
        <v>0</v>
      </c>
      <c r="R237" s="190">
        <f t="array" ref="R237">SUM(IF(('Estimated Waste'!$B$6:$B$205=$B$232)*('Estimated Waste'!$C$6:$C$205=$B237)*('Estimated Waste'!$D$6:$D$205=$B$44),'Estimated Waste'!M$6:M$205,0))-SUM(IF(('Estimated Waste'!$B$6:$B$205=$B$232)*('Estimated Waste'!$C$6:$C$205=$B237)*('Estimated Waste'!$D$6:$D$205=$B$44),'Estimated Waste'!S$6:S$205,0))</f>
        <v>0</v>
      </c>
      <c r="S237" s="190">
        <f t="array" ref="S237">SUM(IF(('Estimated Waste'!$B$6:$B$205=$B$232)*('Estimated Waste'!$C$6:$C$205=$B237)*('Estimated Waste'!$D$6:$D$205=$B$44),'Estimated Waste'!N$6:N$205,0))-SUM(IF(('Estimated Waste'!$B$6:$B$205=$B$232)*('Estimated Waste'!$C$6:$C$205=$B237)*('Estimated Waste'!$D$6:$D$205=$B$44),'Estimated Waste'!T$6:T$205,0))</f>
        <v>0</v>
      </c>
      <c r="X237" s="100">
        <f t="shared" si="56"/>
        <v>0</v>
      </c>
      <c r="Y237" s="99">
        <f t="shared" si="57"/>
        <v>0</v>
      </c>
      <c r="Z237" s="100">
        <f t="shared" si="58"/>
        <v>0</v>
      </c>
      <c r="AA237" s="99">
        <f t="shared" si="59"/>
        <v>0</v>
      </c>
      <c r="AB237" s="100">
        <f t="shared" si="60"/>
        <v>0</v>
      </c>
      <c r="AC237" s="99">
        <f t="shared" si="61"/>
        <v>0</v>
      </c>
      <c r="AE237" s="252">
        <f t="array" ref="AE237">SUM(IF(('Actual Waste'!$C$7:$C$206=$B$232)*('Actual Waste'!$D$7:$D$206=$B237),'Actual Waste'!U$7:U$206,0))</f>
        <v>0</v>
      </c>
      <c r="AF237" s="252">
        <f t="array" ref="AF237">SUM(IF(('Actual Waste'!$C$7:$C$206=$B$232)*('Actual Waste'!$D$7:$D$206=$B237),'Actual Waste'!V$7:V$206,0))</f>
        <v>0</v>
      </c>
      <c r="AG237" s="99"/>
      <c r="AH237" s="252">
        <f t="array" ref="AH237">SUM(IF(('Actual Waste'!$C$7:$C$206=$B$232)*('Actual Waste'!$D$7:$D$206=$B237)*('Actual Waste'!$G$7:$G$206=$B$42),'Actual Waste'!U$7:U$206,0))</f>
        <v>0</v>
      </c>
      <c r="AI237" s="252">
        <f t="array" ref="AI237">SUM(IF(('Actual Waste'!$C$7:$C$206=$B$232)*('Actual Waste'!$D$7:$D$206=$B237)*('Actual Waste'!$G$7:$G$206=$B$42),'Actual Waste'!V$7:V$206,0))</f>
        <v>0</v>
      </c>
      <c r="AJ237" s="252">
        <f t="array" ref="AJ237">SUM(IF(('Actual Waste'!$C$7:$C$206=$B$232)*('Actual Waste'!$D$7:$D$206=$B237)*('Actual Waste'!$G$7:$G$206=$B$43),'Actual Waste'!U$7:U$206,0))</f>
        <v>0</v>
      </c>
      <c r="AK237" s="252">
        <f t="array" ref="AK237">SUM(IF(('Actual Waste'!$C$7:$C$206=$B$232)*('Actual Waste'!$D$7:$D$206=$B237)*('Actual Waste'!$G$7:$G$206=$B$43),'Actual Waste'!V$7:V$206,0))</f>
        <v>0</v>
      </c>
      <c r="AM237" s="252">
        <f t="array" ref="AM237">SUM(IF(('Actual Waste'!$C$7:$C$206=$B$232)*('Actual Waste'!$D$7:$D$206=$B237)*('Actual Waste'!$G$7:$G$206=$B$45),'Actual Waste'!U$7:U$206,0))+SUM(IF(('Actual Waste'!$C$7:$C$206=$B$232)*('Actual Waste'!$D$7:$D$206=$B237)*('Actual Waste'!$G$7:$G$206=$B$44),'Actual Waste'!W$7:W$206,0))</f>
        <v>0</v>
      </c>
      <c r="AN237" s="252">
        <f t="array" ref="AN237">SUM(IF(('Actual Waste'!$C$7:$C$206=$B$232)*('Actual Waste'!$D$7:$D$206=$B237)*('Actual Waste'!$G$7:$G$206=$B$45),'Actual Waste'!V$7:V$206,0))+SUM(IF(('Actual Waste'!$C$7:$C$206=$B$232)*('Actual Waste'!$D$7:$D$206=$B237)*('Actual Waste'!$G$7:$G$206=$B$44),'Actual Waste'!X$7:X$206,0))</f>
        <v>0</v>
      </c>
      <c r="AO237" s="252">
        <f t="array" ref="AO237">SUM(IF(('Actual Waste'!$C$7:$C$206=$B$232)*('Actual Waste'!$D$7:$D$206=$B237)*('Actual Waste'!$G$7:$G$206=$B$44),'Actual Waste'!U$7:U$206,0))-SUM(IF(('Actual Waste'!$C$7:$C$206=$B$232)*('Actual Waste'!$D$7:$D$206=$B237)*('Actual Waste'!$G$7:$G$206=$B$44),'Actual Waste'!W$7:W$206,0))</f>
        <v>0</v>
      </c>
      <c r="AP237" s="252">
        <f t="array" ref="AP237">SUM(IF(('Actual Waste'!$C$7:$C$206=$B$232)*('Actual Waste'!$D$7:$D$206=$B237)*('Actual Waste'!$G$7:$G$206=$B$44),'Actual Waste'!V$7:V$206,0))-SUM(IF(('Actual Waste'!$C$7:$C$206=$B$232)*('Actual Waste'!$D$7:$D$206=$B237)*('Actual Waste'!$G$7:$G$206=$B$44),'Actual Waste'!X$7:X$206,0))</f>
        <v>0</v>
      </c>
      <c r="AR237" s="100"/>
      <c r="AS237" s="99"/>
      <c r="AT237" s="100"/>
      <c r="AU237" s="99"/>
      <c r="AV237" s="100"/>
      <c r="AW237" s="99"/>
    </row>
    <row r="238" spans="2:49" x14ac:dyDescent="0.35">
      <c r="B238" s="31" t="str">
        <f t="shared" si="55"/>
        <v>Asphalt (17 03 02)</v>
      </c>
      <c r="C238" s="35"/>
      <c r="D238" s="35"/>
      <c r="E238" s="32">
        <f t="array" ref="E238">SUM(IF(('Estimated Waste'!$B$6:$B$205=$B$232)*('Estimated Waste'!$C$6:$C$205=$B238),'Estimated Waste'!M$6:M$205,0))</f>
        <v>0</v>
      </c>
      <c r="F238" s="219">
        <f t="array" ref="F238">SUM(IF(('Estimated Waste'!$B$6:$B$205=$B$232)*('Estimated Waste'!$C$6:$C$205=$B238),'Estimated Waste'!N$6:N$205,0))</f>
        <v>0</v>
      </c>
      <c r="G238" s="35"/>
      <c r="H238" s="256">
        <f>E238</f>
        <v>0</v>
      </c>
      <c r="I238" s="249">
        <f>F238</f>
        <v>0</v>
      </c>
      <c r="J238" s="99"/>
      <c r="K238" s="18">
        <f t="array" ref="K238">SUM(IF(('Estimated Waste'!$B$6:$B$205=$B$232)*('Estimated Waste'!$C$6:$C$205=$B238)*('Estimated Waste'!$D$6:$D$205=$B$42),'Estimated Waste'!M$6:M$205,0))</f>
        <v>0</v>
      </c>
      <c r="L238" s="18">
        <f t="array" ref="L238">SUM(IF(('Estimated Waste'!$B$6:$B$205=$B$232)*('Estimated Waste'!$C$6:$C$205=$B238)*('Estimated Waste'!$D$6:$D$205=$B$42),'Estimated Waste'!N$6:N$205,0))</f>
        <v>0</v>
      </c>
      <c r="M238" s="18">
        <f t="array" ref="M238">SUM(IF(('Estimated Waste'!$B$6:$B$205=$B$232)*('Estimated Waste'!$C$6:$C$205=$B238)*('Estimated Waste'!$D$6:$D$205=$B$43),'Estimated Waste'!M$6:M$205,0))</f>
        <v>0</v>
      </c>
      <c r="N238" s="18">
        <f t="array" ref="N238">SUM(IF(('Estimated Waste'!$B$6:$B$205=$B$232)*('Estimated Waste'!$C$6:$C$205=$B238)*('Estimated Waste'!$D$6:$D$205=$B$43),'Estimated Waste'!N$6:N$205,0))</f>
        <v>0</v>
      </c>
      <c r="O238" s="250"/>
      <c r="P238" s="251">
        <f t="array" ref="P238">SUM(IF(('Estimated Waste'!$B$6:$B$205=$B$232)*('Estimated Waste'!$C$6:$C$205=$B238)*('Estimated Waste'!$D$6:$D$205=$B$45),'Estimated Waste'!M$6:M$205,0))+SUM(IF(('Estimated Waste'!$B$6:$B$205=$B$232)*('Estimated Waste'!$C$6:$C$205=$B238)*('Estimated Waste'!$D$6:$D$205=$B$44),'Estimated Waste'!S$6:S$205,0))</f>
        <v>0</v>
      </c>
      <c r="Q238" s="251">
        <f t="array" ref="Q238">SUM(IF(('Estimated Waste'!$B$6:$B$205=$B$232)*('Estimated Waste'!$C$6:$C$205=$B238)*('Estimated Waste'!$D$6:$D$205=$B$45),'Estimated Waste'!N$6:N$205,0))+SUM(IF(('Estimated Waste'!$B$6:$B$205=$B$232)*('Estimated Waste'!$C$6:$C$205=$B238)*('Estimated Waste'!$D$6:$D$205=$B$44),'Estimated Waste'!T$6:T$205,0))</f>
        <v>0</v>
      </c>
      <c r="R238" s="190">
        <f t="array" ref="R238">SUM(IF(('Estimated Waste'!$B$6:$B$205=$B$232)*('Estimated Waste'!$C$6:$C$205=$B238)*('Estimated Waste'!$D$6:$D$205=$B$44),'Estimated Waste'!M$6:M$205,0))-SUM(IF(('Estimated Waste'!$B$6:$B$205=$B$232)*('Estimated Waste'!$C$6:$C$205=$B238)*('Estimated Waste'!$D$6:$D$205=$B$44),'Estimated Waste'!S$6:S$205,0))</f>
        <v>0</v>
      </c>
      <c r="S238" s="190">
        <f t="array" ref="S238">SUM(IF(('Estimated Waste'!$B$6:$B$205=$B$232)*('Estimated Waste'!$C$6:$C$205=$B238)*('Estimated Waste'!$D$6:$D$205=$B$44),'Estimated Waste'!N$6:N$205,0))-SUM(IF(('Estimated Waste'!$B$6:$B$205=$B$232)*('Estimated Waste'!$C$6:$C$205=$B238)*('Estimated Waste'!$D$6:$D$205=$B$44),'Estimated Waste'!T$6:T$205,0))</f>
        <v>0</v>
      </c>
      <c r="X238" s="100">
        <f t="shared" si="56"/>
        <v>0</v>
      </c>
      <c r="Y238" s="99">
        <f t="shared" si="57"/>
        <v>0</v>
      </c>
      <c r="Z238" s="100">
        <f t="shared" si="58"/>
        <v>0</v>
      </c>
      <c r="AA238" s="99">
        <f t="shared" si="59"/>
        <v>0</v>
      </c>
      <c r="AB238" s="100">
        <f t="shared" si="60"/>
        <v>0</v>
      </c>
      <c r="AC238" s="99">
        <f t="shared" si="61"/>
        <v>0</v>
      </c>
      <c r="AE238" s="252">
        <f t="array" ref="AE238">SUM(IF(('Actual Waste'!$C$7:$C$206=$B$232)*('Actual Waste'!$D$7:$D$206=$B238),'Actual Waste'!U$7:U$206,0))</f>
        <v>0</v>
      </c>
      <c r="AF238" s="252">
        <f t="array" ref="AF238">SUM(IF(('Actual Waste'!$C$7:$C$206=$B$232)*('Actual Waste'!$D$7:$D$206=$B238),'Actual Waste'!V$7:V$206,0))</f>
        <v>0</v>
      </c>
      <c r="AG238" s="99"/>
      <c r="AH238" s="252">
        <f t="array" ref="AH238">SUM(IF(('Actual Waste'!$C$7:$C$206=$B$232)*('Actual Waste'!$D$7:$D$206=$B238)*('Actual Waste'!$G$7:$G$206=$B$42),'Actual Waste'!U$7:U$206,0))</f>
        <v>0</v>
      </c>
      <c r="AI238" s="252">
        <f t="array" ref="AI238">SUM(IF(('Actual Waste'!$C$7:$C$206=$B$232)*('Actual Waste'!$D$7:$D$206=$B238)*('Actual Waste'!$G$7:$G$206=$B$42),'Actual Waste'!V$7:V$206,0))</f>
        <v>0</v>
      </c>
      <c r="AJ238" s="252">
        <f t="array" ref="AJ238">SUM(IF(('Actual Waste'!$C$7:$C$206=$B$232)*('Actual Waste'!$D$7:$D$206=$B238)*('Actual Waste'!$G$7:$G$206=$B$43),'Actual Waste'!U$7:U$206,0))</f>
        <v>0</v>
      </c>
      <c r="AK238" s="252">
        <f t="array" ref="AK238">SUM(IF(('Actual Waste'!$C$7:$C$206=$B$232)*('Actual Waste'!$D$7:$D$206=$B238)*('Actual Waste'!$G$7:$G$206=$B$43),'Actual Waste'!V$7:V$206,0))</f>
        <v>0</v>
      </c>
      <c r="AM238" s="252">
        <f t="array" ref="AM238">SUM(IF(('Actual Waste'!$C$7:$C$206=$B$232)*('Actual Waste'!$D$7:$D$206=$B238)*('Actual Waste'!$G$7:$G$206=$B$45),'Actual Waste'!U$7:U$206,0))+SUM(IF(('Actual Waste'!$C$7:$C$206=$B$232)*('Actual Waste'!$D$7:$D$206=$B238)*('Actual Waste'!$G$7:$G$206=$B$44),'Actual Waste'!W$7:W$206,0))</f>
        <v>0</v>
      </c>
      <c r="AN238" s="252">
        <f t="array" ref="AN238">SUM(IF(('Actual Waste'!$C$7:$C$206=$B$232)*('Actual Waste'!$D$7:$D$206=$B238)*('Actual Waste'!$G$7:$G$206=$B$45),'Actual Waste'!V$7:V$206,0))+SUM(IF(('Actual Waste'!$C$7:$C$206=$B$232)*('Actual Waste'!$D$7:$D$206=$B238)*('Actual Waste'!$G$7:$G$206=$B$44),'Actual Waste'!X$7:X$206,0))</f>
        <v>0</v>
      </c>
      <c r="AO238" s="252">
        <f t="array" ref="AO238">SUM(IF(('Actual Waste'!$C$7:$C$206=$B$232)*('Actual Waste'!$D$7:$D$206=$B238)*('Actual Waste'!$G$7:$G$206=$B$44),'Actual Waste'!U$7:U$206,0))-SUM(IF(('Actual Waste'!$C$7:$C$206=$B$232)*('Actual Waste'!$D$7:$D$206=$B238)*('Actual Waste'!$G$7:$G$206=$B$44),'Actual Waste'!W$7:W$206,0))</f>
        <v>0</v>
      </c>
      <c r="AP238" s="252">
        <f t="array" ref="AP238">SUM(IF(('Actual Waste'!$C$7:$C$206=$B$232)*('Actual Waste'!$D$7:$D$206=$B238)*('Actual Waste'!$G$7:$G$206=$B$44),'Actual Waste'!V$7:V$206,0))-SUM(IF(('Actual Waste'!$C$7:$C$206=$B$232)*('Actual Waste'!$D$7:$D$206=$B238)*('Actual Waste'!$G$7:$G$206=$B$44),'Actual Waste'!X$7:X$206,0))</f>
        <v>0</v>
      </c>
      <c r="AR238" s="100"/>
      <c r="AS238" s="99"/>
      <c r="AT238" s="100"/>
      <c r="AU238" s="99"/>
      <c r="AV238" s="100"/>
      <c r="AW238" s="99"/>
    </row>
    <row r="239" spans="2:49" x14ac:dyDescent="0.35">
      <c r="B239" s="31" t="str">
        <f t="shared" si="55"/>
        <v>Batteries (Hazardous) (20 01 33*)</v>
      </c>
      <c r="C239" s="35"/>
      <c r="D239" s="35"/>
      <c r="E239" s="32">
        <f t="array" ref="E239">SUM(IF(('Estimated Waste'!$B$6:$B$205=$B$232)*('Estimated Waste'!$C$6:$C$205=$B239),'Estimated Waste'!M$6:M$205,0))</f>
        <v>0</v>
      </c>
      <c r="F239" s="219">
        <f t="array" ref="F239">SUM(IF(('Estimated Waste'!$B$6:$B$205=$B$232)*('Estimated Waste'!$C$6:$C$205=$B239),'Estimated Waste'!N$6:N$205,0))</f>
        <v>0</v>
      </c>
      <c r="G239" s="35"/>
      <c r="H239" s="256">
        <f t="shared" si="62"/>
        <v>0</v>
      </c>
      <c r="I239" s="249">
        <f t="shared" si="63"/>
        <v>0</v>
      </c>
      <c r="J239" s="99"/>
      <c r="K239" s="18">
        <f t="array" ref="K239">SUM(IF(('Estimated Waste'!$B$6:$B$205=$B$232)*('Estimated Waste'!$C$6:$C$205=$B239)*('Estimated Waste'!$D$6:$D$205=$B$42),'Estimated Waste'!M$6:M$205,0))</f>
        <v>0</v>
      </c>
      <c r="L239" s="18">
        <f t="array" ref="L239">SUM(IF(('Estimated Waste'!$B$6:$B$205=$B$232)*('Estimated Waste'!$C$6:$C$205=$B239)*('Estimated Waste'!$D$6:$D$205=$B$42),'Estimated Waste'!N$6:N$205,0))</f>
        <v>0</v>
      </c>
      <c r="M239" s="18">
        <f t="array" ref="M239">SUM(IF(('Estimated Waste'!$B$6:$B$205=$B$232)*('Estimated Waste'!$C$6:$C$205=$B239)*('Estimated Waste'!$D$6:$D$205=$B$43),'Estimated Waste'!M$6:M$205,0))</f>
        <v>0</v>
      </c>
      <c r="N239" s="18">
        <f t="array" ref="N239">SUM(IF(('Estimated Waste'!$B$6:$B$205=$B$232)*('Estimated Waste'!$C$6:$C$205=$B239)*('Estimated Waste'!$D$6:$D$205=$B$43),'Estimated Waste'!N$6:N$205,0))</f>
        <v>0</v>
      </c>
      <c r="O239" s="250"/>
      <c r="P239" s="251">
        <f t="array" ref="P239">SUM(IF(('Estimated Waste'!$B$6:$B$205=$B$232)*('Estimated Waste'!$C$6:$C$205=$B239)*('Estimated Waste'!$D$6:$D$205=$B$45),'Estimated Waste'!M$6:M$205,0))+SUM(IF(('Estimated Waste'!$B$6:$B$205=$B$232)*('Estimated Waste'!$C$6:$C$205=$B239)*('Estimated Waste'!$D$6:$D$205=$B$44),'Estimated Waste'!S$6:S$205,0))</f>
        <v>0</v>
      </c>
      <c r="Q239" s="251">
        <f t="array" ref="Q239">SUM(IF(('Estimated Waste'!$B$6:$B$205=$B$232)*('Estimated Waste'!$C$6:$C$205=$B239)*('Estimated Waste'!$D$6:$D$205=$B$45),'Estimated Waste'!N$6:N$205,0))+SUM(IF(('Estimated Waste'!$B$6:$B$205=$B$232)*('Estimated Waste'!$C$6:$C$205=$B239)*('Estimated Waste'!$D$6:$D$205=$B$44),'Estimated Waste'!T$6:T$205,0))</f>
        <v>0</v>
      </c>
      <c r="R239" s="190">
        <f t="array" ref="R239">SUM(IF(('Estimated Waste'!$B$6:$B$205=$B$232)*('Estimated Waste'!$C$6:$C$205=$B239)*('Estimated Waste'!$D$6:$D$205=$B$44),'Estimated Waste'!M$6:M$205,0))-SUM(IF(('Estimated Waste'!$B$6:$B$205=$B$232)*('Estimated Waste'!$C$6:$C$205=$B239)*('Estimated Waste'!$D$6:$D$205=$B$44),'Estimated Waste'!S$6:S$205,0))</f>
        <v>0</v>
      </c>
      <c r="S239" s="190">
        <f t="array" ref="S239">SUM(IF(('Estimated Waste'!$B$6:$B$205=$B$232)*('Estimated Waste'!$C$6:$C$205=$B239)*('Estimated Waste'!$D$6:$D$205=$B$44),'Estimated Waste'!N$6:N$205,0))-SUM(IF(('Estimated Waste'!$B$6:$B$205=$B$232)*('Estimated Waste'!$C$6:$C$205=$B239)*('Estimated Waste'!$D$6:$D$205=$B$44),'Estimated Waste'!T$6:T$205,0))</f>
        <v>0</v>
      </c>
      <c r="X239" s="100">
        <f t="shared" si="56"/>
        <v>0</v>
      </c>
      <c r="Y239" s="99">
        <f t="shared" si="57"/>
        <v>0</v>
      </c>
      <c r="Z239" s="100">
        <f t="shared" si="58"/>
        <v>0</v>
      </c>
      <c r="AA239" s="99">
        <f t="shared" si="59"/>
        <v>0</v>
      </c>
      <c r="AB239" s="100">
        <f t="shared" si="60"/>
        <v>0</v>
      </c>
      <c r="AC239" s="99">
        <f t="shared" si="61"/>
        <v>0</v>
      </c>
      <c r="AE239" s="252">
        <f t="array" ref="AE239">SUM(IF(('Actual Waste'!$C$7:$C$206=$B$232)*('Actual Waste'!$D$7:$D$206=$B239),'Actual Waste'!U$7:U$206,0))</f>
        <v>0</v>
      </c>
      <c r="AF239" s="252">
        <f t="array" ref="AF239">SUM(IF(('Actual Waste'!$C$7:$C$206=$B$232)*('Actual Waste'!$D$7:$D$206=$B239),'Actual Waste'!V$7:V$206,0))</f>
        <v>0</v>
      </c>
      <c r="AG239" s="99"/>
      <c r="AH239" s="252">
        <f t="array" ref="AH239">SUM(IF(('Actual Waste'!$C$7:$C$206=$B$232)*('Actual Waste'!$D$7:$D$206=$B239)*('Actual Waste'!$G$7:$G$206=$B$42),'Actual Waste'!U$7:U$206,0))</f>
        <v>0</v>
      </c>
      <c r="AI239" s="252">
        <f t="array" ref="AI239">SUM(IF(('Actual Waste'!$C$7:$C$206=$B$232)*('Actual Waste'!$D$7:$D$206=$B239)*('Actual Waste'!$G$7:$G$206=$B$42),'Actual Waste'!V$7:V$206,0))</f>
        <v>0</v>
      </c>
      <c r="AJ239" s="252">
        <f t="array" ref="AJ239">SUM(IF(('Actual Waste'!$C$7:$C$206=$B$232)*('Actual Waste'!$D$7:$D$206=$B239)*('Actual Waste'!$G$7:$G$206=$B$43),'Actual Waste'!U$7:U$206,0))</f>
        <v>0</v>
      </c>
      <c r="AK239" s="252">
        <f t="array" ref="AK239">SUM(IF(('Actual Waste'!$C$7:$C$206=$B$232)*('Actual Waste'!$D$7:$D$206=$B239)*('Actual Waste'!$G$7:$G$206=$B$43),'Actual Waste'!V$7:V$206,0))</f>
        <v>0</v>
      </c>
      <c r="AM239" s="252">
        <f t="array" ref="AM239">SUM(IF(('Actual Waste'!$C$7:$C$206=$B$232)*('Actual Waste'!$D$7:$D$206=$B239)*('Actual Waste'!$G$7:$G$206=$B$45),'Actual Waste'!U$7:U$206,0))+SUM(IF(('Actual Waste'!$C$7:$C$206=$B$232)*('Actual Waste'!$D$7:$D$206=$B239)*('Actual Waste'!$G$7:$G$206=$B$44),'Actual Waste'!W$7:W$206,0))</f>
        <v>0</v>
      </c>
      <c r="AN239" s="252">
        <f t="array" ref="AN239">SUM(IF(('Actual Waste'!$C$7:$C$206=$B$232)*('Actual Waste'!$D$7:$D$206=$B239)*('Actual Waste'!$G$7:$G$206=$B$45),'Actual Waste'!V$7:V$206,0))+SUM(IF(('Actual Waste'!$C$7:$C$206=$B$232)*('Actual Waste'!$D$7:$D$206=$B239)*('Actual Waste'!$G$7:$G$206=$B$44),'Actual Waste'!X$7:X$206,0))</f>
        <v>0</v>
      </c>
      <c r="AO239" s="252">
        <f t="array" ref="AO239">SUM(IF(('Actual Waste'!$C$7:$C$206=$B$232)*('Actual Waste'!$D$7:$D$206=$B239)*('Actual Waste'!$G$7:$G$206=$B$44),'Actual Waste'!U$7:U$206,0))-SUM(IF(('Actual Waste'!$C$7:$C$206=$B$232)*('Actual Waste'!$D$7:$D$206=$B239)*('Actual Waste'!$G$7:$G$206=$B$44),'Actual Waste'!W$7:W$206,0))</f>
        <v>0</v>
      </c>
      <c r="AP239" s="252">
        <f t="array" ref="AP239">SUM(IF(('Actual Waste'!$C$7:$C$206=$B$232)*('Actual Waste'!$D$7:$D$206=$B239)*('Actual Waste'!$G$7:$G$206=$B$44),'Actual Waste'!V$7:V$206,0))-SUM(IF(('Actual Waste'!$C$7:$C$206=$B$232)*('Actual Waste'!$D$7:$D$206=$B239)*('Actual Waste'!$G$7:$G$206=$B$44),'Actual Waste'!X$7:X$206,0))</f>
        <v>0</v>
      </c>
      <c r="AR239" s="100"/>
      <c r="AS239" s="99"/>
      <c r="AT239" s="100"/>
      <c r="AU239" s="99"/>
      <c r="AV239" s="100"/>
      <c r="AW239" s="99"/>
    </row>
    <row r="240" spans="2:49" x14ac:dyDescent="0.35">
      <c r="B240" s="31" t="str">
        <f t="shared" si="55"/>
        <v xml:space="preserve">Batteries (Non-hazardous) (20 01 04)    </v>
      </c>
      <c r="C240" s="35"/>
      <c r="D240" s="35"/>
      <c r="E240" s="32">
        <f t="array" ref="E240">SUM(IF(('Estimated Waste'!$B$6:$B$205=$B$232)*('Estimated Waste'!$C$6:$C$205=$B240),'Estimated Waste'!M$6:M$205,0))</f>
        <v>0</v>
      </c>
      <c r="F240" s="219">
        <f t="array" ref="F240">SUM(IF(('Estimated Waste'!$B$6:$B$205=$B$232)*('Estimated Waste'!$C$6:$C$205=$B240),'Estimated Waste'!N$6:N$205,0))</f>
        <v>0</v>
      </c>
      <c r="G240" s="35"/>
      <c r="H240" s="256">
        <f t="shared" si="62"/>
        <v>0</v>
      </c>
      <c r="I240" s="249">
        <f t="shared" si="63"/>
        <v>0</v>
      </c>
      <c r="J240" s="99"/>
      <c r="K240" s="18">
        <f t="array" ref="K240">SUM(IF(('Estimated Waste'!$B$6:$B$205=$B$232)*('Estimated Waste'!$C$6:$C$205=$B240)*('Estimated Waste'!$D$6:$D$205=$B$42),'Estimated Waste'!M$6:M$205,0))</f>
        <v>0</v>
      </c>
      <c r="L240" s="18">
        <f t="array" ref="L240">SUM(IF(('Estimated Waste'!$B$6:$B$205=$B$232)*('Estimated Waste'!$C$6:$C$205=$B240)*('Estimated Waste'!$D$6:$D$205=$B$42),'Estimated Waste'!N$6:N$205,0))</f>
        <v>0</v>
      </c>
      <c r="M240" s="18">
        <f t="array" ref="M240">SUM(IF(('Estimated Waste'!$B$6:$B$205=$B$232)*('Estimated Waste'!$C$6:$C$205=$B240)*('Estimated Waste'!$D$6:$D$205=$B$43),'Estimated Waste'!M$6:M$205,0))</f>
        <v>0</v>
      </c>
      <c r="N240" s="18">
        <f t="array" ref="N240">SUM(IF(('Estimated Waste'!$B$6:$B$205=$B$232)*('Estimated Waste'!$C$6:$C$205=$B240)*('Estimated Waste'!$D$6:$D$205=$B$43),'Estimated Waste'!N$6:N$205,0))</f>
        <v>0</v>
      </c>
      <c r="O240" s="250"/>
      <c r="P240" s="251">
        <f t="array" ref="P240">SUM(IF(('Estimated Waste'!$B$6:$B$205=$B$232)*('Estimated Waste'!$C$6:$C$205=$B240)*('Estimated Waste'!$D$6:$D$205=$B$45),'Estimated Waste'!M$6:M$205,0))+SUM(IF(('Estimated Waste'!$B$6:$B$205=$B$232)*('Estimated Waste'!$C$6:$C$205=$B240)*('Estimated Waste'!$D$6:$D$205=$B$44),'Estimated Waste'!S$6:S$205,0))</f>
        <v>0</v>
      </c>
      <c r="Q240" s="251">
        <f t="array" ref="Q240">SUM(IF(('Estimated Waste'!$B$6:$B$205=$B$232)*('Estimated Waste'!$C$6:$C$205=$B240)*('Estimated Waste'!$D$6:$D$205=$B$45),'Estimated Waste'!N$6:N$205,0))+SUM(IF(('Estimated Waste'!$B$6:$B$205=$B$232)*('Estimated Waste'!$C$6:$C$205=$B240)*('Estimated Waste'!$D$6:$D$205=$B$44),'Estimated Waste'!T$6:T$205,0))</f>
        <v>0</v>
      </c>
      <c r="R240" s="190">
        <f t="array" ref="R240">SUM(IF(('Estimated Waste'!$B$6:$B$205=$B$232)*('Estimated Waste'!$C$6:$C$205=$B240)*('Estimated Waste'!$D$6:$D$205=$B$44),'Estimated Waste'!M$6:M$205,0))-SUM(IF(('Estimated Waste'!$B$6:$B$205=$B$232)*('Estimated Waste'!$C$6:$C$205=$B240)*('Estimated Waste'!$D$6:$D$205=$B$44),'Estimated Waste'!S$6:S$205,0))</f>
        <v>0</v>
      </c>
      <c r="S240" s="190">
        <f t="array" ref="S240">SUM(IF(('Estimated Waste'!$B$6:$B$205=$B$232)*('Estimated Waste'!$C$6:$C$205=$B240)*('Estimated Waste'!$D$6:$D$205=$B$44),'Estimated Waste'!N$6:N$205,0))-SUM(IF(('Estimated Waste'!$B$6:$B$205=$B$232)*('Estimated Waste'!$C$6:$C$205=$B240)*('Estimated Waste'!$D$6:$D$205=$B$44),'Estimated Waste'!T$6:T$205,0))</f>
        <v>0</v>
      </c>
      <c r="X240" s="100">
        <f t="shared" si="56"/>
        <v>0</v>
      </c>
      <c r="Y240" s="99">
        <f t="shared" si="57"/>
        <v>0</v>
      </c>
      <c r="Z240" s="100">
        <f t="shared" si="58"/>
        <v>0</v>
      </c>
      <c r="AA240" s="99">
        <f t="shared" si="59"/>
        <v>0</v>
      </c>
      <c r="AB240" s="100">
        <f t="shared" si="60"/>
        <v>0</v>
      </c>
      <c r="AC240" s="99">
        <f t="shared" si="61"/>
        <v>0</v>
      </c>
      <c r="AE240" s="252">
        <f t="array" ref="AE240">SUM(IF(('Actual Waste'!$C$7:$C$206=$B$232)*('Actual Waste'!$D$7:$D$206=$B240),'Actual Waste'!U$7:U$206,0))</f>
        <v>0</v>
      </c>
      <c r="AF240" s="252">
        <f t="array" ref="AF240">SUM(IF(('Actual Waste'!$C$7:$C$206=$B$232)*('Actual Waste'!$D$7:$D$206=$B240),'Actual Waste'!V$7:V$206,0))</f>
        <v>0</v>
      </c>
      <c r="AG240" s="99"/>
      <c r="AH240" s="252">
        <f t="array" ref="AH240">SUM(IF(('Actual Waste'!$C$7:$C$206=$B$232)*('Actual Waste'!$D$7:$D$206=$B240)*('Actual Waste'!$G$7:$G$206=$B$42),'Actual Waste'!U$7:U$206,0))</f>
        <v>0</v>
      </c>
      <c r="AI240" s="252">
        <f t="array" ref="AI240">SUM(IF(('Actual Waste'!$C$7:$C$206=$B$232)*('Actual Waste'!$D$7:$D$206=$B240)*('Actual Waste'!$G$7:$G$206=$B$42),'Actual Waste'!V$7:V$206,0))</f>
        <v>0</v>
      </c>
      <c r="AJ240" s="252">
        <f t="array" ref="AJ240">SUM(IF(('Actual Waste'!$C$7:$C$206=$B$232)*('Actual Waste'!$D$7:$D$206=$B240)*('Actual Waste'!$G$7:$G$206=$B$43),'Actual Waste'!U$7:U$206,0))</f>
        <v>0</v>
      </c>
      <c r="AK240" s="252">
        <f t="array" ref="AK240">SUM(IF(('Actual Waste'!$C$7:$C$206=$B$232)*('Actual Waste'!$D$7:$D$206=$B240)*('Actual Waste'!$G$7:$G$206=$B$43),'Actual Waste'!V$7:V$206,0))</f>
        <v>0</v>
      </c>
      <c r="AM240" s="252">
        <f t="array" ref="AM240">SUM(IF(('Actual Waste'!$C$7:$C$206=$B$232)*('Actual Waste'!$D$7:$D$206=$B240)*('Actual Waste'!$G$7:$G$206=$B$45),'Actual Waste'!U$7:U$206,0))+SUM(IF(('Actual Waste'!$C$7:$C$206=$B$232)*('Actual Waste'!$D$7:$D$206=$B240)*('Actual Waste'!$G$7:$G$206=$B$44),'Actual Waste'!W$7:W$206,0))</f>
        <v>0</v>
      </c>
      <c r="AN240" s="252">
        <f t="array" ref="AN240">SUM(IF(('Actual Waste'!$C$7:$C$206=$B$232)*('Actual Waste'!$D$7:$D$206=$B240)*('Actual Waste'!$G$7:$G$206=$B$45),'Actual Waste'!V$7:V$206,0))+SUM(IF(('Actual Waste'!$C$7:$C$206=$B$232)*('Actual Waste'!$D$7:$D$206=$B240)*('Actual Waste'!$G$7:$G$206=$B$44),'Actual Waste'!X$7:X$206,0))</f>
        <v>0</v>
      </c>
      <c r="AO240" s="252">
        <f t="array" ref="AO240">SUM(IF(('Actual Waste'!$C$7:$C$206=$B$232)*('Actual Waste'!$D$7:$D$206=$B240)*('Actual Waste'!$G$7:$G$206=$B$44),'Actual Waste'!U$7:U$206,0))-SUM(IF(('Actual Waste'!$C$7:$C$206=$B$232)*('Actual Waste'!$D$7:$D$206=$B240)*('Actual Waste'!$G$7:$G$206=$B$44),'Actual Waste'!W$7:W$206,0))</f>
        <v>0</v>
      </c>
      <c r="AP240" s="252">
        <f t="array" ref="AP240">SUM(IF(('Actual Waste'!$C$7:$C$206=$B$232)*('Actual Waste'!$D$7:$D$206=$B240)*('Actual Waste'!$G$7:$G$206=$B$44),'Actual Waste'!V$7:V$206,0))-SUM(IF(('Actual Waste'!$C$7:$C$206=$B$232)*('Actual Waste'!$D$7:$D$206=$B240)*('Actual Waste'!$G$7:$G$206=$B$44),'Actual Waste'!X$7:X$206,0))</f>
        <v>0</v>
      </c>
      <c r="AR240" s="100"/>
      <c r="AS240" s="99"/>
      <c r="AT240" s="100"/>
      <c r="AU240" s="99"/>
      <c r="AV240" s="100"/>
      <c r="AW240" s="99"/>
    </row>
    <row r="241" spans="2:49" x14ac:dyDescent="0.35">
      <c r="B241" s="31" t="str">
        <f t="shared" si="55"/>
        <v>Biodegradable/garden waste (20 02 01)</v>
      </c>
      <c r="C241" s="35"/>
      <c r="D241" s="35"/>
      <c r="E241" s="32">
        <f t="array" ref="E241">SUM(IF(('Estimated Waste'!$B$6:$B$205=$B$232)*('Estimated Waste'!$C$6:$C$205=$B241),'Estimated Waste'!M$6:M$205,0))</f>
        <v>0</v>
      </c>
      <c r="F241" s="219">
        <f t="array" ref="F241">SUM(IF(('Estimated Waste'!$B$6:$B$205=$B$232)*('Estimated Waste'!$C$6:$C$205=$B241),'Estimated Waste'!N$6:N$205,0))</f>
        <v>0</v>
      </c>
      <c r="G241" s="35"/>
      <c r="H241" s="256">
        <f t="shared" si="62"/>
        <v>0</v>
      </c>
      <c r="I241" s="249">
        <f t="shared" si="63"/>
        <v>0</v>
      </c>
      <c r="J241" s="99"/>
      <c r="K241" s="18">
        <f t="array" ref="K241">SUM(IF(('Estimated Waste'!$B$6:$B$205=$B$232)*('Estimated Waste'!$C$6:$C$205=$B241)*('Estimated Waste'!$D$6:$D$205=$B$42),'Estimated Waste'!M$6:M$205,0))</f>
        <v>0</v>
      </c>
      <c r="L241" s="18">
        <f t="array" ref="L241">SUM(IF(('Estimated Waste'!$B$6:$B$205=$B$232)*('Estimated Waste'!$C$6:$C$205=$B241)*('Estimated Waste'!$D$6:$D$205=$B$42),'Estimated Waste'!N$6:N$205,0))</f>
        <v>0</v>
      </c>
      <c r="M241" s="18">
        <f t="array" ref="M241">SUM(IF(('Estimated Waste'!$B$6:$B$205=$B$232)*('Estimated Waste'!$C$6:$C$205=$B241)*('Estimated Waste'!$D$6:$D$205=$B$43),'Estimated Waste'!M$6:M$205,0))</f>
        <v>0</v>
      </c>
      <c r="N241" s="18">
        <f t="array" ref="N241">SUM(IF(('Estimated Waste'!$B$6:$B$205=$B$232)*('Estimated Waste'!$C$6:$C$205=$B241)*('Estimated Waste'!$D$6:$D$205=$B$43),'Estimated Waste'!N$6:N$205,0))</f>
        <v>0</v>
      </c>
      <c r="O241" s="250"/>
      <c r="P241" s="251">
        <f t="array" ref="P241">SUM(IF(('Estimated Waste'!$B$6:$B$205=$B$232)*('Estimated Waste'!$C$6:$C$205=$B241)*('Estimated Waste'!$D$6:$D$205=$B$45),'Estimated Waste'!M$6:M$205,0))+SUM(IF(('Estimated Waste'!$B$6:$B$205=$B$232)*('Estimated Waste'!$C$6:$C$205=$B241)*('Estimated Waste'!$D$6:$D$205=$B$44),'Estimated Waste'!S$6:S$205,0))</f>
        <v>0</v>
      </c>
      <c r="Q241" s="251">
        <f t="array" ref="Q241">SUM(IF(('Estimated Waste'!$B$6:$B$205=$B$232)*('Estimated Waste'!$C$6:$C$205=$B241)*('Estimated Waste'!$D$6:$D$205=$B$45),'Estimated Waste'!N$6:N$205,0))+SUM(IF(('Estimated Waste'!$B$6:$B$205=$B$232)*('Estimated Waste'!$C$6:$C$205=$B241)*('Estimated Waste'!$D$6:$D$205=$B$44),'Estimated Waste'!T$6:T$205,0))</f>
        <v>0</v>
      </c>
      <c r="R241" s="190">
        <f t="array" ref="R241">SUM(IF(('Estimated Waste'!$B$6:$B$205=$B$232)*('Estimated Waste'!$C$6:$C$205=$B241)*('Estimated Waste'!$D$6:$D$205=$B$44),'Estimated Waste'!M$6:M$205,0))-SUM(IF(('Estimated Waste'!$B$6:$B$205=$B$232)*('Estimated Waste'!$C$6:$C$205=$B241)*('Estimated Waste'!$D$6:$D$205=$B$44),'Estimated Waste'!S$6:S$205,0))</f>
        <v>0</v>
      </c>
      <c r="S241" s="190">
        <f t="array" ref="S241">SUM(IF(('Estimated Waste'!$B$6:$B$205=$B$232)*('Estimated Waste'!$C$6:$C$205=$B241)*('Estimated Waste'!$D$6:$D$205=$B$44),'Estimated Waste'!N$6:N$205,0))-SUM(IF(('Estimated Waste'!$B$6:$B$205=$B$232)*('Estimated Waste'!$C$6:$C$205=$B241)*('Estimated Waste'!$D$6:$D$205=$B$44),'Estimated Waste'!T$6:T$205,0))</f>
        <v>0</v>
      </c>
      <c r="X241" s="100">
        <f t="shared" si="56"/>
        <v>0</v>
      </c>
      <c r="Y241" s="99">
        <f t="shared" si="57"/>
        <v>0</v>
      </c>
      <c r="Z241" s="100">
        <f t="shared" si="58"/>
        <v>0</v>
      </c>
      <c r="AA241" s="99">
        <f t="shared" si="59"/>
        <v>0</v>
      </c>
      <c r="AB241" s="100">
        <f t="shared" si="60"/>
        <v>0</v>
      </c>
      <c r="AC241" s="99">
        <f t="shared" si="61"/>
        <v>0</v>
      </c>
      <c r="AE241" s="252">
        <f t="array" ref="AE241">SUM(IF(('Actual Waste'!$C$7:$C$206=$B$232)*('Actual Waste'!$D$7:$D$206=$B241),'Actual Waste'!U$7:U$206,0))</f>
        <v>0</v>
      </c>
      <c r="AF241" s="252">
        <f t="array" ref="AF241">SUM(IF(('Actual Waste'!$C$7:$C$206=$B$232)*('Actual Waste'!$D$7:$D$206=$B241),'Actual Waste'!V$7:V$206,0))</f>
        <v>0</v>
      </c>
      <c r="AG241" s="99"/>
      <c r="AH241" s="252">
        <f t="array" ref="AH241">SUM(IF(('Actual Waste'!$C$7:$C$206=$B$232)*('Actual Waste'!$D$7:$D$206=$B241)*('Actual Waste'!$G$7:$G$206=$B$42),'Actual Waste'!U$7:U$206,0))</f>
        <v>0</v>
      </c>
      <c r="AI241" s="252">
        <f t="array" ref="AI241">SUM(IF(('Actual Waste'!$C$7:$C$206=$B$232)*('Actual Waste'!$D$7:$D$206=$B241)*('Actual Waste'!$G$7:$G$206=$B$42),'Actual Waste'!V$7:V$206,0))</f>
        <v>0</v>
      </c>
      <c r="AJ241" s="252">
        <f t="array" ref="AJ241">SUM(IF(('Actual Waste'!$C$7:$C$206=$B$232)*('Actual Waste'!$D$7:$D$206=$B241)*('Actual Waste'!$G$7:$G$206=$B$43),'Actual Waste'!U$7:U$206,0))</f>
        <v>0</v>
      </c>
      <c r="AK241" s="252">
        <f t="array" ref="AK241">SUM(IF(('Actual Waste'!$C$7:$C$206=$B$232)*('Actual Waste'!$D$7:$D$206=$B241)*('Actual Waste'!$G$7:$G$206=$B$43),'Actual Waste'!V$7:V$206,0))</f>
        <v>0</v>
      </c>
      <c r="AM241" s="252">
        <f t="array" ref="AM241">SUM(IF(('Actual Waste'!$C$7:$C$206=$B$232)*('Actual Waste'!$D$7:$D$206=$B241)*('Actual Waste'!$G$7:$G$206=$B$45),'Actual Waste'!U$7:U$206,0))+SUM(IF(('Actual Waste'!$C$7:$C$206=$B$232)*('Actual Waste'!$D$7:$D$206=$B241)*('Actual Waste'!$G$7:$G$206=$B$44),'Actual Waste'!W$7:W$206,0))</f>
        <v>0</v>
      </c>
      <c r="AN241" s="252">
        <f t="array" ref="AN241">SUM(IF(('Actual Waste'!$C$7:$C$206=$B$232)*('Actual Waste'!$D$7:$D$206=$B241)*('Actual Waste'!$G$7:$G$206=$B$45),'Actual Waste'!V$7:V$206,0))+SUM(IF(('Actual Waste'!$C$7:$C$206=$B$232)*('Actual Waste'!$D$7:$D$206=$B241)*('Actual Waste'!$G$7:$G$206=$B$44),'Actual Waste'!X$7:X$206,0))</f>
        <v>0</v>
      </c>
      <c r="AO241" s="252">
        <f t="array" ref="AO241">SUM(IF(('Actual Waste'!$C$7:$C$206=$B$232)*('Actual Waste'!$D$7:$D$206=$B241)*('Actual Waste'!$G$7:$G$206=$B$44),'Actual Waste'!U$7:U$206,0))-SUM(IF(('Actual Waste'!$C$7:$C$206=$B$232)*('Actual Waste'!$D$7:$D$206=$B241)*('Actual Waste'!$G$7:$G$206=$B$44),'Actual Waste'!W$7:W$206,0))</f>
        <v>0</v>
      </c>
      <c r="AP241" s="252">
        <f t="array" ref="AP241">SUM(IF(('Actual Waste'!$C$7:$C$206=$B$232)*('Actual Waste'!$D$7:$D$206=$B241)*('Actual Waste'!$G$7:$G$206=$B$44),'Actual Waste'!V$7:V$206,0))-SUM(IF(('Actual Waste'!$C$7:$C$206=$B$232)*('Actual Waste'!$D$7:$D$206=$B241)*('Actual Waste'!$G$7:$G$206=$B$44),'Actual Waste'!X$7:X$206,0))</f>
        <v>0</v>
      </c>
      <c r="AR241" s="100"/>
      <c r="AS241" s="99"/>
      <c r="AT241" s="100"/>
      <c r="AU241" s="99"/>
      <c r="AV241" s="100"/>
      <c r="AW241" s="99"/>
    </row>
    <row r="242" spans="2:49" x14ac:dyDescent="0.35">
      <c r="B242" s="31" t="str">
        <f t="shared" si="55"/>
        <v>Cables (17 04 11)</v>
      </c>
      <c r="C242" s="35"/>
      <c r="D242" s="35"/>
      <c r="E242" s="32">
        <f t="array" ref="E242">SUM(IF(('Estimated Waste'!$B$6:$B$205=$B$232)*('Estimated Waste'!$C$6:$C$205=$B242),'Estimated Waste'!M$6:M$205,0))</f>
        <v>0</v>
      </c>
      <c r="F242" s="219">
        <f t="array" ref="F242">SUM(IF(('Estimated Waste'!$B$6:$B$205=$B$232)*('Estimated Waste'!$C$6:$C$205=$B242),'Estimated Waste'!N$6:N$205,0))</f>
        <v>0</v>
      </c>
      <c r="G242" s="35"/>
      <c r="H242" s="256">
        <f t="shared" si="62"/>
        <v>0</v>
      </c>
      <c r="I242" s="249">
        <f t="shared" si="63"/>
        <v>0</v>
      </c>
      <c r="J242" s="99"/>
      <c r="K242" s="18">
        <f t="array" ref="K242">SUM(IF(('Estimated Waste'!$B$6:$B$205=$B$232)*('Estimated Waste'!$C$6:$C$205=$B242)*('Estimated Waste'!$D$6:$D$205=$B$42),'Estimated Waste'!M$6:M$205,0))</f>
        <v>0</v>
      </c>
      <c r="L242" s="18">
        <f t="array" ref="L242">SUM(IF(('Estimated Waste'!$B$6:$B$205=$B$232)*('Estimated Waste'!$C$6:$C$205=$B242)*('Estimated Waste'!$D$6:$D$205=$B$42),'Estimated Waste'!N$6:N$205,0))</f>
        <v>0</v>
      </c>
      <c r="M242" s="18">
        <f t="array" ref="M242">SUM(IF(('Estimated Waste'!$B$6:$B$205=$B$232)*('Estimated Waste'!$C$6:$C$205=$B242)*('Estimated Waste'!$D$6:$D$205=$B$43),'Estimated Waste'!M$6:M$205,0))</f>
        <v>0</v>
      </c>
      <c r="N242" s="18">
        <f t="array" ref="N242">SUM(IF(('Estimated Waste'!$B$6:$B$205=$B$232)*('Estimated Waste'!$C$6:$C$205=$B242)*('Estimated Waste'!$D$6:$D$205=$B$43),'Estimated Waste'!N$6:N$205,0))</f>
        <v>0</v>
      </c>
      <c r="O242" s="250"/>
      <c r="P242" s="251">
        <f t="array" ref="P242">SUM(IF(('Estimated Waste'!$B$6:$B$205=$B$232)*('Estimated Waste'!$C$6:$C$205=$B242)*('Estimated Waste'!$D$6:$D$205=$B$45),'Estimated Waste'!M$6:M$205,0))+SUM(IF(('Estimated Waste'!$B$6:$B$205=$B$232)*('Estimated Waste'!$C$6:$C$205=$B242)*('Estimated Waste'!$D$6:$D$205=$B$44),'Estimated Waste'!S$6:S$205,0))</f>
        <v>0</v>
      </c>
      <c r="Q242" s="251">
        <f t="array" ref="Q242">SUM(IF(('Estimated Waste'!$B$6:$B$205=$B$232)*('Estimated Waste'!$C$6:$C$205=$B242)*('Estimated Waste'!$D$6:$D$205=$B$45),'Estimated Waste'!N$6:N$205,0))+SUM(IF(('Estimated Waste'!$B$6:$B$205=$B$232)*('Estimated Waste'!$C$6:$C$205=$B242)*('Estimated Waste'!$D$6:$D$205=$B$44),'Estimated Waste'!T$6:T$205,0))</f>
        <v>0</v>
      </c>
      <c r="R242" s="190">
        <f t="array" ref="R242">SUM(IF(('Estimated Waste'!$B$6:$B$205=$B$232)*('Estimated Waste'!$C$6:$C$205=$B242)*('Estimated Waste'!$D$6:$D$205=$B$44),'Estimated Waste'!M$6:M$205,0))-SUM(IF(('Estimated Waste'!$B$6:$B$205=$B$232)*('Estimated Waste'!$C$6:$C$205=$B242)*('Estimated Waste'!$D$6:$D$205=$B$44),'Estimated Waste'!S$6:S$205,0))</f>
        <v>0</v>
      </c>
      <c r="S242" s="190">
        <f t="array" ref="S242">SUM(IF(('Estimated Waste'!$B$6:$B$205=$B$232)*('Estimated Waste'!$C$6:$C$205=$B242)*('Estimated Waste'!$D$6:$D$205=$B$44),'Estimated Waste'!N$6:N$205,0))-SUM(IF(('Estimated Waste'!$B$6:$B$205=$B$232)*('Estimated Waste'!$C$6:$C$205=$B242)*('Estimated Waste'!$D$6:$D$205=$B$44),'Estimated Waste'!T$6:T$205,0))</f>
        <v>0</v>
      </c>
      <c r="X242" s="100">
        <f t="shared" si="56"/>
        <v>0</v>
      </c>
      <c r="Y242" s="99">
        <f t="shared" si="57"/>
        <v>0</v>
      </c>
      <c r="Z242" s="100">
        <f t="shared" si="58"/>
        <v>0</v>
      </c>
      <c r="AA242" s="99">
        <f t="shared" si="59"/>
        <v>0</v>
      </c>
      <c r="AB242" s="100">
        <f t="shared" si="60"/>
        <v>0</v>
      </c>
      <c r="AC242" s="99">
        <f t="shared" si="61"/>
        <v>0</v>
      </c>
      <c r="AE242" s="252">
        <f t="array" ref="AE242">SUM(IF(('Actual Waste'!$C$7:$C$206=$B$232)*('Actual Waste'!$D$7:$D$206=$B242),'Actual Waste'!U$7:U$206,0))</f>
        <v>0</v>
      </c>
      <c r="AF242" s="252">
        <f t="array" ref="AF242">SUM(IF(('Actual Waste'!$C$7:$C$206=$B$232)*('Actual Waste'!$D$7:$D$206=$B242),'Actual Waste'!V$7:V$206,0))</f>
        <v>0</v>
      </c>
      <c r="AG242" s="99"/>
      <c r="AH242" s="252">
        <f t="array" ref="AH242">SUM(IF(('Actual Waste'!$C$7:$C$206=$B$232)*('Actual Waste'!$D$7:$D$206=$B242)*('Actual Waste'!$G$7:$G$206=$B$42),'Actual Waste'!U$7:U$206,0))</f>
        <v>0</v>
      </c>
      <c r="AI242" s="252">
        <f t="array" ref="AI242">SUM(IF(('Actual Waste'!$C$7:$C$206=$B$232)*('Actual Waste'!$D$7:$D$206=$B242)*('Actual Waste'!$G$7:$G$206=$B$42),'Actual Waste'!V$7:V$206,0))</f>
        <v>0</v>
      </c>
      <c r="AJ242" s="252">
        <f t="array" ref="AJ242">SUM(IF(('Actual Waste'!$C$7:$C$206=$B$232)*('Actual Waste'!$D$7:$D$206=$B242)*('Actual Waste'!$G$7:$G$206=$B$43),'Actual Waste'!U$7:U$206,0))</f>
        <v>0</v>
      </c>
      <c r="AK242" s="252">
        <f t="array" ref="AK242">SUM(IF(('Actual Waste'!$C$7:$C$206=$B$232)*('Actual Waste'!$D$7:$D$206=$B242)*('Actual Waste'!$G$7:$G$206=$B$43),'Actual Waste'!V$7:V$206,0))</f>
        <v>0</v>
      </c>
      <c r="AM242" s="252">
        <f t="array" ref="AM242">SUM(IF(('Actual Waste'!$C$7:$C$206=$B$232)*('Actual Waste'!$D$7:$D$206=$B242)*('Actual Waste'!$G$7:$G$206=$B$45),'Actual Waste'!U$7:U$206,0))+SUM(IF(('Actual Waste'!$C$7:$C$206=$B$232)*('Actual Waste'!$D$7:$D$206=$B242)*('Actual Waste'!$G$7:$G$206=$B$44),'Actual Waste'!W$7:W$206,0))</f>
        <v>0</v>
      </c>
      <c r="AN242" s="252">
        <f t="array" ref="AN242">SUM(IF(('Actual Waste'!$C$7:$C$206=$B$232)*('Actual Waste'!$D$7:$D$206=$B242)*('Actual Waste'!$G$7:$G$206=$B$45),'Actual Waste'!V$7:V$206,0))+SUM(IF(('Actual Waste'!$C$7:$C$206=$B$232)*('Actual Waste'!$D$7:$D$206=$B242)*('Actual Waste'!$G$7:$G$206=$B$44),'Actual Waste'!X$7:X$206,0))</f>
        <v>0</v>
      </c>
      <c r="AO242" s="252">
        <f t="array" ref="AO242">SUM(IF(('Actual Waste'!$C$7:$C$206=$B$232)*('Actual Waste'!$D$7:$D$206=$B242)*('Actual Waste'!$G$7:$G$206=$B$44),'Actual Waste'!U$7:U$206,0))-SUM(IF(('Actual Waste'!$C$7:$C$206=$B$232)*('Actual Waste'!$D$7:$D$206=$B242)*('Actual Waste'!$G$7:$G$206=$B$44),'Actual Waste'!W$7:W$206,0))</f>
        <v>0</v>
      </c>
      <c r="AP242" s="252">
        <f t="array" ref="AP242">SUM(IF(('Actual Waste'!$C$7:$C$206=$B$232)*('Actual Waste'!$D$7:$D$206=$B242)*('Actual Waste'!$G$7:$G$206=$B$44),'Actual Waste'!V$7:V$206,0))-SUM(IF(('Actual Waste'!$C$7:$C$206=$B$232)*('Actual Waste'!$D$7:$D$206=$B242)*('Actual Waste'!$G$7:$G$206=$B$44),'Actual Waste'!X$7:X$206,0))</f>
        <v>0</v>
      </c>
      <c r="AR242" s="100"/>
      <c r="AS242" s="99"/>
      <c r="AT242" s="100"/>
      <c r="AU242" s="99"/>
      <c r="AV242" s="100"/>
      <c r="AW242" s="99"/>
    </row>
    <row r="243" spans="2:49" x14ac:dyDescent="0.35">
      <c r="B243" s="31" t="str">
        <f t="shared" si="55"/>
        <v>Cans (20 01 40)</v>
      </c>
      <c r="C243" s="35"/>
      <c r="D243" s="35"/>
      <c r="E243" s="32">
        <f t="array" ref="E243">SUM(IF(('Estimated Waste'!$B$6:$B$205=$B$232)*('Estimated Waste'!$C$6:$C$205=$B243),'Estimated Waste'!M$6:M$205,0))</f>
        <v>0</v>
      </c>
      <c r="F243" s="219">
        <f t="array" ref="F243">SUM(IF(('Estimated Waste'!$B$6:$B$205=$B$232)*('Estimated Waste'!$C$6:$C$205=$B243),'Estimated Waste'!N$6:N$205,0))</f>
        <v>0</v>
      </c>
      <c r="G243" s="35"/>
      <c r="H243" s="256">
        <f t="shared" si="62"/>
        <v>0</v>
      </c>
      <c r="I243" s="249">
        <f t="shared" si="63"/>
        <v>0</v>
      </c>
      <c r="J243" s="99"/>
      <c r="K243" s="18">
        <f t="array" ref="K243">SUM(IF(('Estimated Waste'!$B$6:$B$205=$B$232)*('Estimated Waste'!$C$6:$C$205=$B243)*('Estimated Waste'!$D$6:$D$205=$B$42),'Estimated Waste'!M$6:M$205,0))</f>
        <v>0</v>
      </c>
      <c r="L243" s="18">
        <f t="array" ref="L243">SUM(IF(('Estimated Waste'!$B$6:$B$205=$B$232)*('Estimated Waste'!$C$6:$C$205=$B243)*('Estimated Waste'!$D$6:$D$205=$B$42),'Estimated Waste'!N$6:N$205,0))</f>
        <v>0</v>
      </c>
      <c r="M243" s="18">
        <f t="array" ref="M243">SUM(IF(('Estimated Waste'!$B$6:$B$205=$B$232)*('Estimated Waste'!$C$6:$C$205=$B243)*('Estimated Waste'!$D$6:$D$205=$B$43),'Estimated Waste'!M$6:M$205,0))</f>
        <v>0</v>
      </c>
      <c r="N243" s="18">
        <f t="array" ref="N243">SUM(IF(('Estimated Waste'!$B$6:$B$205=$B$232)*('Estimated Waste'!$C$6:$C$205=$B243)*('Estimated Waste'!$D$6:$D$205=$B$43),'Estimated Waste'!N$6:N$205,0))</f>
        <v>0</v>
      </c>
      <c r="O243" s="250"/>
      <c r="P243" s="251">
        <f t="array" ref="P243">SUM(IF(('Estimated Waste'!$B$6:$B$205=$B$232)*('Estimated Waste'!$C$6:$C$205=$B243)*('Estimated Waste'!$D$6:$D$205=$B$45),'Estimated Waste'!M$6:M$205,0))+SUM(IF(('Estimated Waste'!$B$6:$B$205=$B$232)*('Estimated Waste'!$C$6:$C$205=$B243)*('Estimated Waste'!$D$6:$D$205=$B$44),'Estimated Waste'!S$6:S$205,0))</f>
        <v>0</v>
      </c>
      <c r="Q243" s="251">
        <f t="array" ref="Q243">SUM(IF(('Estimated Waste'!$B$6:$B$205=$B$232)*('Estimated Waste'!$C$6:$C$205=$B243)*('Estimated Waste'!$D$6:$D$205=$B$45),'Estimated Waste'!N$6:N$205,0))+SUM(IF(('Estimated Waste'!$B$6:$B$205=$B$232)*('Estimated Waste'!$C$6:$C$205=$B243)*('Estimated Waste'!$D$6:$D$205=$B$44),'Estimated Waste'!T$6:T$205,0))</f>
        <v>0</v>
      </c>
      <c r="R243" s="190">
        <f t="array" ref="R243">SUM(IF(('Estimated Waste'!$B$6:$B$205=$B$232)*('Estimated Waste'!$C$6:$C$205=$B243)*('Estimated Waste'!$D$6:$D$205=$B$44),'Estimated Waste'!M$6:M$205,0))-SUM(IF(('Estimated Waste'!$B$6:$B$205=$B$232)*('Estimated Waste'!$C$6:$C$205=$B243)*('Estimated Waste'!$D$6:$D$205=$B$44),'Estimated Waste'!S$6:S$205,0))</f>
        <v>0</v>
      </c>
      <c r="S243" s="190">
        <f t="array" ref="S243">SUM(IF(('Estimated Waste'!$B$6:$B$205=$B$232)*('Estimated Waste'!$C$6:$C$205=$B243)*('Estimated Waste'!$D$6:$D$205=$B$44),'Estimated Waste'!N$6:N$205,0))-SUM(IF(('Estimated Waste'!$B$6:$B$205=$B$232)*('Estimated Waste'!$C$6:$C$205=$B243)*('Estimated Waste'!$D$6:$D$205=$B$44),'Estimated Waste'!T$6:T$205,0))</f>
        <v>0</v>
      </c>
      <c r="X243" s="100">
        <f t="shared" si="56"/>
        <v>0</v>
      </c>
      <c r="Y243" s="99">
        <f t="shared" si="57"/>
        <v>0</v>
      </c>
      <c r="Z243" s="100">
        <f t="shared" si="58"/>
        <v>0</v>
      </c>
      <c r="AA243" s="99">
        <f t="shared" si="59"/>
        <v>0</v>
      </c>
      <c r="AB243" s="100">
        <f t="shared" si="60"/>
        <v>0</v>
      </c>
      <c r="AC243" s="99">
        <f t="shared" si="61"/>
        <v>0</v>
      </c>
      <c r="AE243" s="252">
        <f t="array" ref="AE243">SUM(IF(('Actual Waste'!$C$7:$C$206=$B$232)*('Actual Waste'!$D$7:$D$206=$B243),'Actual Waste'!U$7:U$206,0))</f>
        <v>0</v>
      </c>
      <c r="AF243" s="252">
        <f t="array" ref="AF243">SUM(IF(('Actual Waste'!$C$7:$C$206=$B$232)*('Actual Waste'!$D$7:$D$206=$B243),'Actual Waste'!V$7:V$206,0))</f>
        <v>0</v>
      </c>
      <c r="AG243" s="99"/>
      <c r="AH243" s="252">
        <f t="array" ref="AH243">SUM(IF(('Actual Waste'!$C$7:$C$206=$B$232)*('Actual Waste'!$D$7:$D$206=$B243)*('Actual Waste'!$G$7:$G$206=$B$42),'Actual Waste'!U$7:U$206,0))</f>
        <v>0</v>
      </c>
      <c r="AI243" s="252">
        <f t="array" ref="AI243">SUM(IF(('Actual Waste'!$C$7:$C$206=$B$232)*('Actual Waste'!$D$7:$D$206=$B243)*('Actual Waste'!$G$7:$G$206=$B$42),'Actual Waste'!V$7:V$206,0))</f>
        <v>0</v>
      </c>
      <c r="AJ243" s="252">
        <f t="array" ref="AJ243">SUM(IF(('Actual Waste'!$C$7:$C$206=$B$232)*('Actual Waste'!$D$7:$D$206=$B243)*('Actual Waste'!$G$7:$G$206=$B$43),'Actual Waste'!U$7:U$206,0))</f>
        <v>0</v>
      </c>
      <c r="AK243" s="252">
        <f t="array" ref="AK243">SUM(IF(('Actual Waste'!$C$7:$C$206=$B$232)*('Actual Waste'!$D$7:$D$206=$B243)*('Actual Waste'!$G$7:$G$206=$B$43),'Actual Waste'!V$7:V$206,0))</f>
        <v>0</v>
      </c>
      <c r="AM243" s="252">
        <f t="array" ref="AM243">SUM(IF(('Actual Waste'!$C$7:$C$206=$B$232)*('Actual Waste'!$D$7:$D$206=$B243)*('Actual Waste'!$G$7:$G$206=$B$45),'Actual Waste'!U$7:U$206,0))+SUM(IF(('Actual Waste'!$C$7:$C$206=$B$232)*('Actual Waste'!$D$7:$D$206=$B243)*('Actual Waste'!$G$7:$G$206=$B$44),'Actual Waste'!W$7:W$206,0))</f>
        <v>0</v>
      </c>
      <c r="AN243" s="252">
        <f t="array" ref="AN243">SUM(IF(('Actual Waste'!$C$7:$C$206=$B$232)*('Actual Waste'!$D$7:$D$206=$B243)*('Actual Waste'!$G$7:$G$206=$B$45),'Actual Waste'!V$7:V$206,0))+SUM(IF(('Actual Waste'!$C$7:$C$206=$B$232)*('Actual Waste'!$D$7:$D$206=$B243)*('Actual Waste'!$G$7:$G$206=$B$44),'Actual Waste'!X$7:X$206,0))</f>
        <v>0</v>
      </c>
      <c r="AO243" s="252">
        <f t="array" ref="AO243">SUM(IF(('Actual Waste'!$C$7:$C$206=$B$232)*('Actual Waste'!$D$7:$D$206=$B243)*('Actual Waste'!$G$7:$G$206=$B$44),'Actual Waste'!U$7:U$206,0))-SUM(IF(('Actual Waste'!$C$7:$C$206=$B$232)*('Actual Waste'!$D$7:$D$206=$B243)*('Actual Waste'!$G$7:$G$206=$B$44),'Actual Waste'!W$7:W$206,0))</f>
        <v>0</v>
      </c>
      <c r="AP243" s="252">
        <f t="array" ref="AP243">SUM(IF(('Actual Waste'!$C$7:$C$206=$B$232)*('Actual Waste'!$D$7:$D$206=$B243)*('Actual Waste'!$G$7:$G$206=$B$44),'Actual Waste'!V$7:V$206,0))-SUM(IF(('Actual Waste'!$C$7:$C$206=$B$232)*('Actual Waste'!$D$7:$D$206=$B243)*('Actual Waste'!$G$7:$G$206=$B$44),'Actual Waste'!X$7:X$206,0))</f>
        <v>0</v>
      </c>
      <c r="AR243" s="100"/>
      <c r="AS243" s="99"/>
      <c r="AT243" s="100"/>
      <c r="AU243" s="99"/>
      <c r="AV243" s="100"/>
      <c r="AW243" s="99"/>
    </row>
    <row r="244" spans="2:49" x14ac:dyDescent="0.35">
      <c r="B244" s="31" t="str">
        <f t="shared" si="55"/>
        <v>Carpets (20 01 11)</v>
      </c>
      <c r="C244" s="35"/>
      <c r="D244" s="35"/>
      <c r="E244" s="32">
        <f t="array" ref="E244">SUM(IF(('Estimated Waste'!$B$6:$B$205=$B$232)*('Estimated Waste'!$C$6:$C$205=$B244),'Estimated Waste'!M$6:M$205,0))</f>
        <v>0</v>
      </c>
      <c r="F244" s="219">
        <f t="array" ref="F244">SUM(IF(('Estimated Waste'!$B$6:$B$205=$B$232)*('Estimated Waste'!$C$6:$C$205=$B244),'Estimated Waste'!N$6:N$205,0))</f>
        <v>0</v>
      </c>
      <c r="G244" s="35"/>
      <c r="H244" s="256">
        <f t="shared" si="62"/>
        <v>0</v>
      </c>
      <c r="I244" s="249">
        <f t="shared" si="63"/>
        <v>0</v>
      </c>
      <c r="J244" s="99"/>
      <c r="K244" s="18">
        <f t="array" ref="K244">SUM(IF(('Estimated Waste'!$B$6:$B$205=$B$232)*('Estimated Waste'!$C$6:$C$205=$B244)*('Estimated Waste'!$D$6:$D$205=$B$42),'Estimated Waste'!M$6:M$205,0))</f>
        <v>0</v>
      </c>
      <c r="L244" s="18">
        <f t="array" ref="L244">SUM(IF(('Estimated Waste'!$B$6:$B$205=$B$232)*('Estimated Waste'!$C$6:$C$205=$B244)*('Estimated Waste'!$D$6:$D$205=$B$42),'Estimated Waste'!N$6:N$205,0))</f>
        <v>0</v>
      </c>
      <c r="M244" s="18">
        <f t="array" ref="M244">SUM(IF(('Estimated Waste'!$B$6:$B$205=$B$232)*('Estimated Waste'!$C$6:$C$205=$B244)*('Estimated Waste'!$D$6:$D$205=$B$43),'Estimated Waste'!M$6:M$205,0))</f>
        <v>0</v>
      </c>
      <c r="N244" s="18">
        <f t="array" ref="N244">SUM(IF(('Estimated Waste'!$B$6:$B$205=$B$232)*('Estimated Waste'!$C$6:$C$205=$B244)*('Estimated Waste'!$D$6:$D$205=$B$43),'Estimated Waste'!N$6:N$205,0))</f>
        <v>0</v>
      </c>
      <c r="O244" s="250"/>
      <c r="P244" s="251">
        <f t="array" ref="P244">SUM(IF(('Estimated Waste'!$B$6:$B$205=$B$232)*('Estimated Waste'!$C$6:$C$205=$B244)*('Estimated Waste'!$D$6:$D$205=$B$45),'Estimated Waste'!M$6:M$205,0))+SUM(IF(('Estimated Waste'!$B$6:$B$205=$B$232)*('Estimated Waste'!$C$6:$C$205=$B244)*('Estimated Waste'!$D$6:$D$205=$B$44),'Estimated Waste'!S$6:S$205,0))</f>
        <v>0</v>
      </c>
      <c r="Q244" s="251">
        <f t="array" ref="Q244">SUM(IF(('Estimated Waste'!$B$6:$B$205=$B$232)*('Estimated Waste'!$C$6:$C$205=$B244)*('Estimated Waste'!$D$6:$D$205=$B$45),'Estimated Waste'!N$6:N$205,0))+SUM(IF(('Estimated Waste'!$B$6:$B$205=$B$232)*('Estimated Waste'!$C$6:$C$205=$B244)*('Estimated Waste'!$D$6:$D$205=$B$44),'Estimated Waste'!T$6:T$205,0))</f>
        <v>0</v>
      </c>
      <c r="R244" s="190">
        <f t="array" ref="R244">SUM(IF(('Estimated Waste'!$B$6:$B$205=$B$232)*('Estimated Waste'!$C$6:$C$205=$B244)*('Estimated Waste'!$D$6:$D$205=$B$44),'Estimated Waste'!M$6:M$205,0))-SUM(IF(('Estimated Waste'!$B$6:$B$205=$B$232)*('Estimated Waste'!$C$6:$C$205=$B244)*('Estimated Waste'!$D$6:$D$205=$B$44),'Estimated Waste'!S$6:S$205,0))</f>
        <v>0</v>
      </c>
      <c r="S244" s="190">
        <f t="array" ref="S244">SUM(IF(('Estimated Waste'!$B$6:$B$205=$B$232)*('Estimated Waste'!$C$6:$C$205=$B244)*('Estimated Waste'!$D$6:$D$205=$B$44),'Estimated Waste'!N$6:N$205,0))-SUM(IF(('Estimated Waste'!$B$6:$B$205=$B$232)*('Estimated Waste'!$C$6:$C$205=$B244)*('Estimated Waste'!$D$6:$D$205=$B$44),'Estimated Waste'!T$6:T$205,0))</f>
        <v>0</v>
      </c>
      <c r="X244" s="100">
        <f t="shared" si="56"/>
        <v>0</v>
      </c>
      <c r="Y244" s="99">
        <f t="shared" si="57"/>
        <v>0</v>
      </c>
      <c r="Z244" s="100">
        <f t="shared" si="58"/>
        <v>0</v>
      </c>
      <c r="AA244" s="99">
        <f t="shared" si="59"/>
        <v>0</v>
      </c>
      <c r="AB244" s="100">
        <f t="shared" si="60"/>
        <v>0</v>
      </c>
      <c r="AC244" s="99">
        <f t="shared" si="61"/>
        <v>0</v>
      </c>
      <c r="AE244" s="252">
        <f t="array" ref="AE244">SUM(IF(('Actual Waste'!$C$7:$C$206=$B$232)*('Actual Waste'!$D$7:$D$206=$B244),'Actual Waste'!U$7:U$206,0))</f>
        <v>0</v>
      </c>
      <c r="AF244" s="252">
        <f t="array" ref="AF244">SUM(IF(('Actual Waste'!$C$7:$C$206=$B$232)*('Actual Waste'!$D$7:$D$206=$B244),'Actual Waste'!V$7:V$206,0))</f>
        <v>0</v>
      </c>
      <c r="AG244" s="99"/>
      <c r="AH244" s="252">
        <f t="array" ref="AH244">SUM(IF(('Actual Waste'!$C$7:$C$206=$B$232)*('Actual Waste'!$D$7:$D$206=$B244)*('Actual Waste'!$G$7:$G$206=$B$42),'Actual Waste'!U$7:U$206,0))</f>
        <v>0</v>
      </c>
      <c r="AI244" s="252">
        <f t="array" ref="AI244">SUM(IF(('Actual Waste'!$C$7:$C$206=$B$232)*('Actual Waste'!$D$7:$D$206=$B244)*('Actual Waste'!$G$7:$G$206=$B$42),'Actual Waste'!V$7:V$206,0))</f>
        <v>0</v>
      </c>
      <c r="AJ244" s="252">
        <f t="array" ref="AJ244">SUM(IF(('Actual Waste'!$C$7:$C$206=$B$232)*('Actual Waste'!$D$7:$D$206=$B244)*('Actual Waste'!$G$7:$G$206=$B$43),'Actual Waste'!U$7:U$206,0))</f>
        <v>0</v>
      </c>
      <c r="AK244" s="252">
        <f t="array" ref="AK244">SUM(IF(('Actual Waste'!$C$7:$C$206=$B$232)*('Actual Waste'!$D$7:$D$206=$B244)*('Actual Waste'!$G$7:$G$206=$B$43),'Actual Waste'!V$7:V$206,0))</f>
        <v>0</v>
      </c>
      <c r="AM244" s="252">
        <f t="array" ref="AM244">SUM(IF(('Actual Waste'!$C$7:$C$206=$B$232)*('Actual Waste'!$D$7:$D$206=$B244)*('Actual Waste'!$G$7:$G$206=$B$45),'Actual Waste'!U$7:U$206,0))+SUM(IF(('Actual Waste'!$C$7:$C$206=$B$232)*('Actual Waste'!$D$7:$D$206=$B244)*('Actual Waste'!$G$7:$G$206=$B$44),'Actual Waste'!W$7:W$206,0))</f>
        <v>0</v>
      </c>
      <c r="AN244" s="252">
        <f t="array" ref="AN244">SUM(IF(('Actual Waste'!$C$7:$C$206=$B$232)*('Actual Waste'!$D$7:$D$206=$B244)*('Actual Waste'!$G$7:$G$206=$B$45),'Actual Waste'!V$7:V$206,0))+SUM(IF(('Actual Waste'!$C$7:$C$206=$B$232)*('Actual Waste'!$D$7:$D$206=$B244)*('Actual Waste'!$G$7:$G$206=$B$44),'Actual Waste'!X$7:X$206,0))</f>
        <v>0</v>
      </c>
      <c r="AO244" s="252">
        <f t="array" ref="AO244">SUM(IF(('Actual Waste'!$C$7:$C$206=$B$232)*('Actual Waste'!$D$7:$D$206=$B244)*('Actual Waste'!$G$7:$G$206=$B$44),'Actual Waste'!U$7:U$206,0))-SUM(IF(('Actual Waste'!$C$7:$C$206=$B$232)*('Actual Waste'!$D$7:$D$206=$B244)*('Actual Waste'!$G$7:$G$206=$B$44),'Actual Waste'!W$7:W$206,0))</f>
        <v>0</v>
      </c>
      <c r="AP244" s="252">
        <f t="array" ref="AP244">SUM(IF(('Actual Waste'!$C$7:$C$206=$B$232)*('Actual Waste'!$D$7:$D$206=$B244)*('Actual Waste'!$G$7:$G$206=$B$44),'Actual Waste'!V$7:V$206,0))-SUM(IF(('Actual Waste'!$C$7:$C$206=$B$232)*('Actual Waste'!$D$7:$D$206=$B244)*('Actual Waste'!$G$7:$G$206=$B$44),'Actual Waste'!X$7:X$206,0))</f>
        <v>0</v>
      </c>
      <c r="AR244" s="100"/>
      <c r="AS244" s="99"/>
      <c r="AT244" s="100"/>
      <c r="AU244" s="99"/>
      <c r="AV244" s="100"/>
      <c r="AW244" s="99"/>
    </row>
    <row r="245" spans="2:49" x14ac:dyDescent="0.35">
      <c r="B245" s="31" t="str">
        <f t="shared" si="55"/>
        <v>Concrete, bricks, tiles (17 01 07)</v>
      </c>
      <c r="C245" s="35"/>
      <c r="D245" s="35"/>
      <c r="E245" s="32">
        <f t="array" ref="E245">SUM(IF(('Estimated Waste'!$B$6:$B$205=$B$232)*('Estimated Waste'!$C$6:$C$205=$B245),'Estimated Waste'!M$6:M$205,0))</f>
        <v>0</v>
      </c>
      <c r="F245" s="219">
        <f t="array" ref="F245">SUM(IF(('Estimated Waste'!$B$6:$B$205=$B$232)*('Estimated Waste'!$C$6:$C$205=$B245),'Estimated Waste'!N$6:N$205,0))</f>
        <v>0</v>
      </c>
      <c r="G245" s="35"/>
      <c r="H245" s="256">
        <f t="shared" si="62"/>
        <v>0</v>
      </c>
      <c r="I245" s="249">
        <f t="shared" si="63"/>
        <v>0</v>
      </c>
      <c r="J245" s="99"/>
      <c r="K245" s="18">
        <f t="array" ref="K245">SUM(IF(('Estimated Waste'!$B$6:$B$205=$B$232)*('Estimated Waste'!$C$6:$C$205=$B245)*('Estimated Waste'!$D$6:$D$205=$B$42),'Estimated Waste'!M$6:M$205,0))</f>
        <v>0</v>
      </c>
      <c r="L245" s="18">
        <f t="array" ref="L245">SUM(IF(('Estimated Waste'!$B$6:$B$205=$B$232)*('Estimated Waste'!$C$6:$C$205=$B245)*('Estimated Waste'!$D$6:$D$205=$B$42),'Estimated Waste'!N$6:N$205,0))</f>
        <v>0</v>
      </c>
      <c r="M245" s="18">
        <f t="array" ref="M245">SUM(IF(('Estimated Waste'!$B$6:$B$205=$B$232)*('Estimated Waste'!$C$6:$C$205=$B245)*('Estimated Waste'!$D$6:$D$205=$B$43),'Estimated Waste'!M$6:M$205,0))</f>
        <v>0</v>
      </c>
      <c r="N245" s="18">
        <f t="array" ref="N245">SUM(IF(('Estimated Waste'!$B$6:$B$205=$B$232)*('Estimated Waste'!$C$6:$C$205=$B245)*('Estimated Waste'!$D$6:$D$205=$B$43),'Estimated Waste'!N$6:N$205,0))</f>
        <v>0</v>
      </c>
      <c r="O245" s="250"/>
      <c r="P245" s="251">
        <f t="array" ref="P245">SUM(IF(('Estimated Waste'!$B$6:$B$205=$B$232)*('Estimated Waste'!$C$6:$C$205=$B245)*('Estimated Waste'!$D$6:$D$205=$B$45),'Estimated Waste'!M$6:M$205,0))+SUM(IF(('Estimated Waste'!$B$6:$B$205=$B$232)*('Estimated Waste'!$C$6:$C$205=$B245)*('Estimated Waste'!$D$6:$D$205=$B$44),'Estimated Waste'!S$6:S$205,0))</f>
        <v>0</v>
      </c>
      <c r="Q245" s="251">
        <f t="array" ref="Q245">SUM(IF(('Estimated Waste'!$B$6:$B$205=$B$232)*('Estimated Waste'!$C$6:$C$205=$B245)*('Estimated Waste'!$D$6:$D$205=$B$45),'Estimated Waste'!N$6:N$205,0))+SUM(IF(('Estimated Waste'!$B$6:$B$205=$B$232)*('Estimated Waste'!$C$6:$C$205=$B245)*('Estimated Waste'!$D$6:$D$205=$B$44),'Estimated Waste'!T$6:T$205,0))</f>
        <v>0</v>
      </c>
      <c r="R245" s="190">
        <f t="array" ref="R245">SUM(IF(('Estimated Waste'!$B$6:$B$205=$B$232)*('Estimated Waste'!$C$6:$C$205=$B245)*('Estimated Waste'!$D$6:$D$205=$B$44),'Estimated Waste'!M$6:M$205,0))-SUM(IF(('Estimated Waste'!$B$6:$B$205=$B$232)*('Estimated Waste'!$C$6:$C$205=$B245)*('Estimated Waste'!$D$6:$D$205=$B$44),'Estimated Waste'!S$6:S$205,0))</f>
        <v>0</v>
      </c>
      <c r="S245" s="190">
        <f t="array" ref="S245">SUM(IF(('Estimated Waste'!$B$6:$B$205=$B$232)*('Estimated Waste'!$C$6:$C$205=$B245)*('Estimated Waste'!$D$6:$D$205=$B$44),'Estimated Waste'!N$6:N$205,0))-SUM(IF(('Estimated Waste'!$B$6:$B$205=$B$232)*('Estimated Waste'!$C$6:$C$205=$B245)*('Estimated Waste'!$D$6:$D$205=$B$44),'Estimated Waste'!T$6:T$205,0))</f>
        <v>0</v>
      </c>
      <c r="X245" s="100">
        <f t="shared" si="56"/>
        <v>0</v>
      </c>
      <c r="Y245" s="99">
        <f t="shared" si="57"/>
        <v>0</v>
      </c>
      <c r="Z245" s="100">
        <f t="shared" si="58"/>
        <v>0</v>
      </c>
      <c r="AA245" s="99">
        <f t="shared" si="59"/>
        <v>0</v>
      </c>
      <c r="AB245" s="100">
        <f t="shared" si="60"/>
        <v>0</v>
      </c>
      <c r="AC245" s="99">
        <f t="shared" si="61"/>
        <v>0</v>
      </c>
      <c r="AE245" s="252">
        <f t="array" ref="AE245">SUM(IF(('Actual Waste'!$C$7:$C$206=$B$232)*('Actual Waste'!$D$7:$D$206=$B245),'Actual Waste'!U$7:U$206,0))</f>
        <v>0</v>
      </c>
      <c r="AF245" s="252">
        <f t="array" ref="AF245">SUM(IF(('Actual Waste'!$C$7:$C$206=$B$232)*('Actual Waste'!$D$7:$D$206=$B245),'Actual Waste'!V$7:V$206,0))</f>
        <v>0</v>
      </c>
      <c r="AG245" s="99"/>
      <c r="AH245" s="252">
        <f t="array" ref="AH245">SUM(IF(('Actual Waste'!$C$7:$C$206=$B$232)*('Actual Waste'!$D$7:$D$206=$B245)*('Actual Waste'!$G$7:$G$206=$B$42),'Actual Waste'!U$7:U$206,0))</f>
        <v>0</v>
      </c>
      <c r="AI245" s="252">
        <f t="array" ref="AI245">SUM(IF(('Actual Waste'!$C$7:$C$206=$B$232)*('Actual Waste'!$D$7:$D$206=$B245)*('Actual Waste'!$G$7:$G$206=$B$42),'Actual Waste'!V$7:V$206,0))</f>
        <v>0</v>
      </c>
      <c r="AJ245" s="252">
        <f t="array" ref="AJ245">SUM(IF(('Actual Waste'!$C$7:$C$206=$B$232)*('Actual Waste'!$D$7:$D$206=$B245)*('Actual Waste'!$G$7:$G$206=$B$43),'Actual Waste'!U$7:U$206,0))</f>
        <v>0</v>
      </c>
      <c r="AK245" s="252">
        <f t="array" ref="AK245">SUM(IF(('Actual Waste'!$C$7:$C$206=$B$232)*('Actual Waste'!$D$7:$D$206=$B245)*('Actual Waste'!$G$7:$G$206=$B$43),'Actual Waste'!V$7:V$206,0))</f>
        <v>0</v>
      </c>
      <c r="AM245" s="252">
        <f t="array" ref="AM245">SUM(IF(('Actual Waste'!$C$7:$C$206=$B$232)*('Actual Waste'!$D$7:$D$206=$B245)*('Actual Waste'!$G$7:$G$206=$B$45),'Actual Waste'!U$7:U$206,0))+SUM(IF(('Actual Waste'!$C$7:$C$206=$B$232)*('Actual Waste'!$D$7:$D$206=$B245)*('Actual Waste'!$G$7:$G$206=$B$44),'Actual Waste'!W$7:W$206,0))</f>
        <v>0</v>
      </c>
      <c r="AN245" s="252">
        <f t="array" ref="AN245">SUM(IF(('Actual Waste'!$C$7:$C$206=$B$232)*('Actual Waste'!$D$7:$D$206=$B245)*('Actual Waste'!$G$7:$G$206=$B$45),'Actual Waste'!V$7:V$206,0))+SUM(IF(('Actual Waste'!$C$7:$C$206=$B$232)*('Actual Waste'!$D$7:$D$206=$B245)*('Actual Waste'!$G$7:$G$206=$B$44),'Actual Waste'!X$7:X$206,0))</f>
        <v>0</v>
      </c>
      <c r="AO245" s="252">
        <f t="array" ref="AO245">SUM(IF(('Actual Waste'!$C$7:$C$206=$B$232)*('Actual Waste'!$D$7:$D$206=$B245)*('Actual Waste'!$G$7:$G$206=$B$44),'Actual Waste'!U$7:U$206,0))-SUM(IF(('Actual Waste'!$C$7:$C$206=$B$232)*('Actual Waste'!$D$7:$D$206=$B245)*('Actual Waste'!$G$7:$G$206=$B$44),'Actual Waste'!W$7:W$206,0))</f>
        <v>0</v>
      </c>
      <c r="AP245" s="252">
        <f t="array" ref="AP245">SUM(IF(('Actual Waste'!$C$7:$C$206=$B$232)*('Actual Waste'!$D$7:$D$206=$B245)*('Actual Waste'!$G$7:$G$206=$B$44),'Actual Waste'!V$7:V$206,0))-SUM(IF(('Actual Waste'!$C$7:$C$206=$B$232)*('Actual Waste'!$D$7:$D$206=$B245)*('Actual Waste'!$G$7:$G$206=$B$44),'Actual Waste'!X$7:X$206,0))</f>
        <v>0</v>
      </c>
      <c r="AR245" s="100"/>
      <c r="AS245" s="99"/>
      <c r="AT245" s="100"/>
      <c r="AU245" s="99"/>
      <c r="AV245" s="100"/>
      <c r="AW245" s="99"/>
    </row>
    <row r="246" spans="2:49" x14ac:dyDescent="0.35">
      <c r="B246" s="31" t="str">
        <f t="shared" si="55"/>
        <v>Copper (17 04 01)</v>
      </c>
      <c r="C246" s="35"/>
      <c r="D246" s="35"/>
      <c r="E246" s="32">
        <f t="array" ref="E246">SUM(IF(('Estimated Waste'!$B$6:$B$205=$B$232)*('Estimated Waste'!$C$6:$C$205=$B246),'Estimated Waste'!M$6:M$205,0))</f>
        <v>0</v>
      </c>
      <c r="F246" s="219">
        <f t="array" ref="F246">SUM(IF(('Estimated Waste'!$B$6:$B$205=$B$232)*('Estimated Waste'!$C$6:$C$205=$B246),'Estimated Waste'!N$6:N$205,0))</f>
        <v>0</v>
      </c>
      <c r="G246" s="35"/>
      <c r="H246" s="256">
        <f t="shared" si="62"/>
        <v>0</v>
      </c>
      <c r="I246" s="249">
        <f t="shared" si="63"/>
        <v>0</v>
      </c>
      <c r="J246" s="99"/>
      <c r="K246" s="18">
        <f t="array" ref="K246">SUM(IF(('Estimated Waste'!$B$6:$B$205=$B$232)*('Estimated Waste'!$C$6:$C$205=$B246)*('Estimated Waste'!$D$6:$D$205=$B$42),'Estimated Waste'!M$6:M$205,0))</f>
        <v>0</v>
      </c>
      <c r="L246" s="18">
        <f t="array" ref="L246">SUM(IF(('Estimated Waste'!$B$6:$B$205=$B$232)*('Estimated Waste'!$C$6:$C$205=$B246)*('Estimated Waste'!$D$6:$D$205=$B$42),'Estimated Waste'!N$6:N$205,0))</f>
        <v>0</v>
      </c>
      <c r="M246" s="18">
        <f t="array" ref="M246">SUM(IF(('Estimated Waste'!$B$6:$B$205=$B$232)*('Estimated Waste'!$C$6:$C$205=$B246)*('Estimated Waste'!$D$6:$D$205=$B$43),'Estimated Waste'!M$6:M$205,0))</f>
        <v>0</v>
      </c>
      <c r="N246" s="18">
        <f t="array" ref="N246">SUM(IF(('Estimated Waste'!$B$6:$B$205=$B$232)*('Estimated Waste'!$C$6:$C$205=$B246)*('Estimated Waste'!$D$6:$D$205=$B$43),'Estimated Waste'!N$6:N$205,0))</f>
        <v>0</v>
      </c>
      <c r="O246" s="250"/>
      <c r="P246" s="251">
        <f t="array" ref="P246">SUM(IF(('Estimated Waste'!$B$6:$B$205=$B$232)*('Estimated Waste'!$C$6:$C$205=$B246)*('Estimated Waste'!$D$6:$D$205=$B$45),'Estimated Waste'!M$6:M$205,0))+SUM(IF(('Estimated Waste'!$B$6:$B$205=$B$232)*('Estimated Waste'!$C$6:$C$205=$B246)*('Estimated Waste'!$D$6:$D$205=$B$44),'Estimated Waste'!S$6:S$205,0))</f>
        <v>0</v>
      </c>
      <c r="Q246" s="251">
        <f t="array" ref="Q246">SUM(IF(('Estimated Waste'!$B$6:$B$205=$B$232)*('Estimated Waste'!$C$6:$C$205=$B246)*('Estimated Waste'!$D$6:$D$205=$B$45),'Estimated Waste'!N$6:N$205,0))+SUM(IF(('Estimated Waste'!$B$6:$B$205=$B$232)*('Estimated Waste'!$C$6:$C$205=$B246)*('Estimated Waste'!$D$6:$D$205=$B$44),'Estimated Waste'!T$6:T$205,0))</f>
        <v>0</v>
      </c>
      <c r="R246" s="190">
        <f t="array" ref="R246">SUM(IF(('Estimated Waste'!$B$6:$B$205=$B$232)*('Estimated Waste'!$C$6:$C$205=$B246)*('Estimated Waste'!$D$6:$D$205=$B$44),'Estimated Waste'!M$6:M$205,0))-SUM(IF(('Estimated Waste'!$B$6:$B$205=$B$232)*('Estimated Waste'!$C$6:$C$205=$B246)*('Estimated Waste'!$D$6:$D$205=$B$44),'Estimated Waste'!S$6:S$205,0))</f>
        <v>0</v>
      </c>
      <c r="S246" s="190">
        <f t="array" ref="S246">SUM(IF(('Estimated Waste'!$B$6:$B$205=$B$232)*('Estimated Waste'!$C$6:$C$205=$B246)*('Estimated Waste'!$D$6:$D$205=$B$44),'Estimated Waste'!N$6:N$205,0))-SUM(IF(('Estimated Waste'!$B$6:$B$205=$B$232)*('Estimated Waste'!$C$6:$C$205=$B246)*('Estimated Waste'!$D$6:$D$205=$B$44),'Estimated Waste'!T$6:T$205,0))</f>
        <v>0</v>
      </c>
      <c r="X246" s="100">
        <f t="shared" si="56"/>
        <v>0</v>
      </c>
      <c r="Y246" s="99">
        <f t="shared" si="57"/>
        <v>0</v>
      </c>
      <c r="Z246" s="100">
        <f t="shared" si="58"/>
        <v>0</v>
      </c>
      <c r="AA246" s="99">
        <f t="shared" si="59"/>
        <v>0</v>
      </c>
      <c r="AB246" s="100">
        <f t="shared" si="60"/>
        <v>0</v>
      </c>
      <c r="AC246" s="99">
        <f t="shared" si="61"/>
        <v>0</v>
      </c>
      <c r="AE246" s="252">
        <f t="array" ref="AE246">SUM(IF(('Actual Waste'!$C$7:$C$206=$B$232)*('Actual Waste'!$D$7:$D$206=$B246),'Actual Waste'!U$7:U$206,0))</f>
        <v>0</v>
      </c>
      <c r="AF246" s="252">
        <f t="array" ref="AF246">SUM(IF(('Actual Waste'!$C$7:$C$206=$B$232)*('Actual Waste'!$D$7:$D$206=$B246),'Actual Waste'!V$7:V$206,0))</f>
        <v>0</v>
      </c>
      <c r="AG246" s="99"/>
      <c r="AH246" s="252">
        <f t="array" ref="AH246">SUM(IF(('Actual Waste'!$C$7:$C$206=$B$232)*('Actual Waste'!$D$7:$D$206=$B246)*('Actual Waste'!$G$7:$G$206=$B$42),'Actual Waste'!U$7:U$206,0))</f>
        <v>0</v>
      </c>
      <c r="AI246" s="252">
        <f t="array" ref="AI246">SUM(IF(('Actual Waste'!$C$7:$C$206=$B$232)*('Actual Waste'!$D$7:$D$206=$B246)*('Actual Waste'!$G$7:$G$206=$B$42),'Actual Waste'!V$7:V$206,0))</f>
        <v>0</v>
      </c>
      <c r="AJ246" s="252">
        <f t="array" ref="AJ246">SUM(IF(('Actual Waste'!$C$7:$C$206=$B$232)*('Actual Waste'!$D$7:$D$206=$B246)*('Actual Waste'!$G$7:$G$206=$B$43),'Actual Waste'!U$7:U$206,0))</f>
        <v>0</v>
      </c>
      <c r="AK246" s="252">
        <f t="array" ref="AK246">SUM(IF(('Actual Waste'!$C$7:$C$206=$B$232)*('Actual Waste'!$D$7:$D$206=$B246)*('Actual Waste'!$G$7:$G$206=$B$43),'Actual Waste'!V$7:V$206,0))</f>
        <v>0</v>
      </c>
      <c r="AM246" s="252">
        <f t="array" ref="AM246">SUM(IF(('Actual Waste'!$C$7:$C$206=$B$232)*('Actual Waste'!$D$7:$D$206=$B246)*('Actual Waste'!$G$7:$G$206=$B$45),'Actual Waste'!U$7:U$206,0))+SUM(IF(('Actual Waste'!$C$7:$C$206=$B$232)*('Actual Waste'!$D$7:$D$206=$B246)*('Actual Waste'!$G$7:$G$206=$B$44),'Actual Waste'!W$7:W$206,0))</f>
        <v>0</v>
      </c>
      <c r="AN246" s="252">
        <f t="array" ref="AN246">SUM(IF(('Actual Waste'!$C$7:$C$206=$B$232)*('Actual Waste'!$D$7:$D$206=$B246)*('Actual Waste'!$G$7:$G$206=$B$45),'Actual Waste'!V$7:V$206,0))+SUM(IF(('Actual Waste'!$C$7:$C$206=$B$232)*('Actual Waste'!$D$7:$D$206=$B246)*('Actual Waste'!$G$7:$G$206=$B$44),'Actual Waste'!X$7:X$206,0))</f>
        <v>0</v>
      </c>
      <c r="AO246" s="252">
        <f t="array" ref="AO246">SUM(IF(('Actual Waste'!$C$7:$C$206=$B$232)*('Actual Waste'!$D$7:$D$206=$B246)*('Actual Waste'!$G$7:$G$206=$B$44),'Actual Waste'!U$7:U$206,0))-SUM(IF(('Actual Waste'!$C$7:$C$206=$B$232)*('Actual Waste'!$D$7:$D$206=$B246)*('Actual Waste'!$G$7:$G$206=$B$44),'Actual Waste'!W$7:W$206,0))</f>
        <v>0</v>
      </c>
      <c r="AP246" s="252">
        <f t="array" ref="AP246">SUM(IF(('Actual Waste'!$C$7:$C$206=$B$232)*('Actual Waste'!$D$7:$D$206=$B246)*('Actual Waste'!$G$7:$G$206=$B$44),'Actual Waste'!V$7:V$206,0))-SUM(IF(('Actual Waste'!$C$7:$C$206=$B$232)*('Actual Waste'!$D$7:$D$206=$B246)*('Actual Waste'!$G$7:$G$206=$B$44),'Actual Waste'!X$7:X$206,0))</f>
        <v>0</v>
      </c>
      <c r="AR246" s="100"/>
      <c r="AS246" s="99"/>
      <c r="AT246" s="100"/>
      <c r="AU246" s="99"/>
      <c r="AV246" s="100"/>
      <c r="AW246" s="99"/>
    </row>
    <row r="247" spans="2:49" x14ac:dyDescent="0.35">
      <c r="B247" s="31" t="str">
        <f t="shared" si="55"/>
        <v>Electronic equipment (20 01 35*)</v>
      </c>
      <c r="C247" s="35"/>
      <c r="D247" s="35"/>
      <c r="E247" s="32">
        <f t="array" ref="E247">SUM(IF(('Estimated Waste'!$B$6:$B$205=$B$232)*('Estimated Waste'!$C$6:$C$205=$B247),'Estimated Waste'!M$6:M$205,0))</f>
        <v>0</v>
      </c>
      <c r="F247" s="219">
        <f t="array" ref="F247">SUM(IF(('Estimated Waste'!$B$6:$B$205=$B$232)*('Estimated Waste'!$C$6:$C$205=$B247),'Estimated Waste'!N$6:N$205,0))</f>
        <v>0</v>
      </c>
      <c r="G247" s="35"/>
      <c r="H247" s="256">
        <f t="shared" si="62"/>
        <v>0</v>
      </c>
      <c r="I247" s="249">
        <f t="shared" si="63"/>
        <v>0</v>
      </c>
      <c r="J247" s="99"/>
      <c r="K247" s="18">
        <f t="array" ref="K247">SUM(IF(('Estimated Waste'!$B$6:$B$205=$B$232)*('Estimated Waste'!$C$6:$C$205=$B247)*('Estimated Waste'!$D$6:$D$205=$B$42),'Estimated Waste'!M$6:M$205,0))</f>
        <v>0</v>
      </c>
      <c r="L247" s="18">
        <f t="array" ref="L247">SUM(IF(('Estimated Waste'!$B$6:$B$205=$B$232)*('Estimated Waste'!$C$6:$C$205=$B247)*('Estimated Waste'!$D$6:$D$205=$B$42),'Estimated Waste'!N$6:N$205,0))</f>
        <v>0</v>
      </c>
      <c r="M247" s="18">
        <f t="array" ref="M247">SUM(IF(('Estimated Waste'!$B$6:$B$205=$B$232)*('Estimated Waste'!$C$6:$C$205=$B247)*('Estimated Waste'!$D$6:$D$205=$B$43),'Estimated Waste'!M$6:M$205,0))</f>
        <v>0</v>
      </c>
      <c r="N247" s="18">
        <f t="array" ref="N247">SUM(IF(('Estimated Waste'!$B$6:$B$205=$B$232)*('Estimated Waste'!$C$6:$C$205=$B247)*('Estimated Waste'!$D$6:$D$205=$B$43),'Estimated Waste'!N$6:N$205,0))</f>
        <v>0</v>
      </c>
      <c r="O247" s="250"/>
      <c r="P247" s="251">
        <f t="array" ref="P247">SUM(IF(('Estimated Waste'!$B$6:$B$205=$B$232)*('Estimated Waste'!$C$6:$C$205=$B247)*('Estimated Waste'!$D$6:$D$205=$B$45),'Estimated Waste'!M$6:M$205,0))+SUM(IF(('Estimated Waste'!$B$6:$B$205=$B$232)*('Estimated Waste'!$C$6:$C$205=$B247)*('Estimated Waste'!$D$6:$D$205=$B$44),'Estimated Waste'!S$6:S$205,0))</f>
        <v>0</v>
      </c>
      <c r="Q247" s="251">
        <f t="array" ref="Q247">SUM(IF(('Estimated Waste'!$B$6:$B$205=$B$232)*('Estimated Waste'!$C$6:$C$205=$B247)*('Estimated Waste'!$D$6:$D$205=$B$45),'Estimated Waste'!N$6:N$205,0))+SUM(IF(('Estimated Waste'!$B$6:$B$205=$B$232)*('Estimated Waste'!$C$6:$C$205=$B247)*('Estimated Waste'!$D$6:$D$205=$B$44),'Estimated Waste'!T$6:T$205,0))</f>
        <v>0</v>
      </c>
      <c r="R247" s="190">
        <f t="array" ref="R247">SUM(IF(('Estimated Waste'!$B$6:$B$205=$B$232)*('Estimated Waste'!$C$6:$C$205=$B247)*('Estimated Waste'!$D$6:$D$205=$B$44),'Estimated Waste'!M$6:M$205,0))-SUM(IF(('Estimated Waste'!$B$6:$B$205=$B$232)*('Estimated Waste'!$C$6:$C$205=$B247)*('Estimated Waste'!$D$6:$D$205=$B$44),'Estimated Waste'!S$6:S$205,0))</f>
        <v>0</v>
      </c>
      <c r="S247" s="190">
        <f t="array" ref="S247">SUM(IF(('Estimated Waste'!$B$6:$B$205=$B$232)*('Estimated Waste'!$C$6:$C$205=$B247)*('Estimated Waste'!$D$6:$D$205=$B$44),'Estimated Waste'!N$6:N$205,0))-SUM(IF(('Estimated Waste'!$B$6:$B$205=$B$232)*('Estimated Waste'!$C$6:$C$205=$B247)*('Estimated Waste'!$D$6:$D$205=$B$44),'Estimated Waste'!T$6:T$205,0))</f>
        <v>0</v>
      </c>
      <c r="X247" s="100">
        <f t="shared" si="56"/>
        <v>0</v>
      </c>
      <c r="Y247" s="99">
        <f t="shared" si="57"/>
        <v>0</v>
      </c>
      <c r="Z247" s="100">
        <f t="shared" si="58"/>
        <v>0</v>
      </c>
      <c r="AA247" s="99">
        <f t="shared" si="59"/>
        <v>0</v>
      </c>
      <c r="AB247" s="100">
        <f t="shared" si="60"/>
        <v>0</v>
      </c>
      <c r="AC247" s="99">
        <f t="shared" si="61"/>
        <v>0</v>
      </c>
      <c r="AE247" s="252">
        <f t="array" ref="AE247">SUM(IF(('Actual Waste'!$C$7:$C$206=$B$232)*('Actual Waste'!$D$7:$D$206=$B247),'Actual Waste'!U$7:U$206,0))</f>
        <v>0</v>
      </c>
      <c r="AF247" s="252">
        <f t="array" ref="AF247">SUM(IF(('Actual Waste'!$C$7:$C$206=$B$232)*('Actual Waste'!$D$7:$D$206=$B247),'Actual Waste'!V$7:V$206,0))</f>
        <v>0</v>
      </c>
      <c r="AG247" s="99"/>
      <c r="AH247" s="252">
        <f t="array" ref="AH247">SUM(IF(('Actual Waste'!$C$7:$C$206=$B$232)*('Actual Waste'!$D$7:$D$206=$B247)*('Actual Waste'!$G$7:$G$206=$B$42),'Actual Waste'!U$7:U$206,0))</f>
        <v>0</v>
      </c>
      <c r="AI247" s="252">
        <f t="array" ref="AI247">SUM(IF(('Actual Waste'!$C$7:$C$206=$B$232)*('Actual Waste'!$D$7:$D$206=$B247)*('Actual Waste'!$G$7:$G$206=$B$42),'Actual Waste'!V$7:V$206,0))</f>
        <v>0</v>
      </c>
      <c r="AJ247" s="252">
        <f t="array" ref="AJ247">SUM(IF(('Actual Waste'!$C$7:$C$206=$B$232)*('Actual Waste'!$D$7:$D$206=$B247)*('Actual Waste'!$G$7:$G$206=$B$43),'Actual Waste'!U$7:U$206,0))</f>
        <v>0</v>
      </c>
      <c r="AK247" s="252">
        <f t="array" ref="AK247">SUM(IF(('Actual Waste'!$C$7:$C$206=$B$232)*('Actual Waste'!$D$7:$D$206=$B247)*('Actual Waste'!$G$7:$G$206=$B$43),'Actual Waste'!V$7:V$206,0))</f>
        <v>0</v>
      </c>
      <c r="AM247" s="252">
        <f t="array" ref="AM247">SUM(IF(('Actual Waste'!$C$7:$C$206=$B$232)*('Actual Waste'!$D$7:$D$206=$B247)*('Actual Waste'!$G$7:$G$206=$B$45),'Actual Waste'!U$7:U$206,0))+SUM(IF(('Actual Waste'!$C$7:$C$206=$B$232)*('Actual Waste'!$D$7:$D$206=$B247)*('Actual Waste'!$G$7:$G$206=$B$44),'Actual Waste'!W$7:W$206,0))</f>
        <v>0</v>
      </c>
      <c r="AN247" s="252">
        <f t="array" ref="AN247">SUM(IF(('Actual Waste'!$C$7:$C$206=$B$232)*('Actual Waste'!$D$7:$D$206=$B247)*('Actual Waste'!$G$7:$G$206=$B$45),'Actual Waste'!V$7:V$206,0))+SUM(IF(('Actual Waste'!$C$7:$C$206=$B$232)*('Actual Waste'!$D$7:$D$206=$B247)*('Actual Waste'!$G$7:$G$206=$B$44),'Actual Waste'!X$7:X$206,0))</f>
        <v>0</v>
      </c>
      <c r="AO247" s="252">
        <f t="array" ref="AO247">SUM(IF(('Actual Waste'!$C$7:$C$206=$B$232)*('Actual Waste'!$D$7:$D$206=$B247)*('Actual Waste'!$G$7:$G$206=$B$44),'Actual Waste'!U$7:U$206,0))-SUM(IF(('Actual Waste'!$C$7:$C$206=$B$232)*('Actual Waste'!$D$7:$D$206=$B247)*('Actual Waste'!$G$7:$G$206=$B$44),'Actual Waste'!W$7:W$206,0))</f>
        <v>0</v>
      </c>
      <c r="AP247" s="252">
        <f t="array" ref="AP247">SUM(IF(('Actual Waste'!$C$7:$C$206=$B$232)*('Actual Waste'!$D$7:$D$206=$B247)*('Actual Waste'!$G$7:$G$206=$B$44),'Actual Waste'!V$7:V$206,0))-SUM(IF(('Actual Waste'!$C$7:$C$206=$B$232)*('Actual Waste'!$D$7:$D$206=$B247)*('Actual Waste'!$G$7:$G$206=$B$44),'Actual Waste'!X$7:X$206,0))</f>
        <v>0</v>
      </c>
      <c r="AR247" s="100"/>
      <c r="AS247" s="99"/>
      <c r="AT247" s="100"/>
      <c r="AU247" s="99"/>
      <c r="AV247" s="100"/>
      <c r="AW247" s="99"/>
    </row>
    <row r="248" spans="2:49" x14ac:dyDescent="0.35">
      <c r="B248" s="31" t="str">
        <f t="shared" si="55"/>
        <v>Floor tiles (wood) (03 01 05)</v>
      </c>
      <c r="C248" s="35"/>
      <c r="D248" s="35"/>
      <c r="E248" s="32">
        <f t="array" ref="E248">SUM(IF(('Estimated Waste'!$B$6:$B$205=$B$232)*('Estimated Waste'!$C$6:$C$205=$B248),'Estimated Waste'!M$6:M$205,0))</f>
        <v>0</v>
      </c>
      <c r="F248" s="219">
        <f t="array" ref="F248">SUM(IF(('Estimated Waste'!$B$6:$B$205=$B$232)*('Estimated Waste'!$C$6:$C$205=$B248),'Estimated Waste'!N$6:N$205,0))</f>
        <v>0</v>
      </c>
      <c r="G248" s="35"/>
      <c r="H248" s="256">
        <f t="shared" si="62"/>
        <v>0</v>
      </c>
      <c r="I248" s="249">
        <f t="shared" si="63"/>
        <v>0</v>
      </c>
      <c r="J248" s="99"/>
      <c r="K248" s="18">
        <f t="array" ref="K248">SUM(IF(('Estimated Waste'!$B$6:$B$205=$B$232)*('Estimated Waste'!$C$6:$C$205=$B248)*('Estimated Waste'!$D$6:$D$205=$B$42),'Estimated Waste'!M$6:M$205,0))</f>
        <v>0</v>
      </c>
      <c r="L248" s="18">
        <f t="array" ref="L248">SUM(IF(('Estimated Waste'!$B$6:$B$205=$B$232)*('Estimated Waste'!$C$6:$C$205=$B248)*('Estimated Waste'!$D$6:$D$205=$B$42),'Estimated Waste'!N$6:N$205,0))</f>
        <v>0</v>
      </c>
      <c r="M248" s="18">
        <f t="array" ref="M248">SUM(IF(('Estimated Waste'!$B$6:$B$205=$B$232)*('Estimated Waste'!$C$6:$C$205=$B248)*('Estimated Waste'!$D$6:$D$205=$B$43),'Estimated Waste'!M$6:M$205,0))</f>
        <v>0</v>
      </c>
      <c r="N248" s="18">
        <f t="array" ref="N248">SUM(IF(('Estimated Waste'!$B$6:$B$205=$B$232)*('Estimated Waste'!$C$6:$C$205=$B248)*('Estimated Waste'!$D$6:$D$205=$B$43),'Estimated Waste'!N$6:N$205,0))</f>
        <v>0</v>
      </c>
      <c r="O248" s="250"/>
      <c r="P248" s="251">
        <f t="array" ref="P248">SUM(IF(('Estimated Waste'!$B$6:$B$205=$B$232)*('Estimated Waste'!$C$6:$C$205=$B248)*('Estimated Waste'!$D$6:$D$205=$B$45),'Estimated Waste'!M$6:M$205,0))+SUM(IF(('Estimated Waste'!$B$6:$B$205=$B$232)*('Estimated Waste'!$C$6:$C$205=$B248)*('Estimated Waste'!$D$6:$D$205=$B$44),'Estimated Waste'!S$6:S$205,0))</f>
        <v>0</v>
      </c>
      <c r="Q248" s="251">
        <f t="array" ref="Q248">SUM(IF(('Estimated Waste'!$B$6:$B$205=$B$232)*('Estimated Waste'!$C$6:$C$205=$B248)*('Estimated Waste'!$D$6:$D$205=$B$45),'Estimated Waste'!N$6:N$205,0))+SUM(IF(('Estimated Waste'!$B$6:$B$205=$B$232)*('Estimated Waste'!$C$6:$C$205=$B248)*('Estimated Waste'!$D$6:$D$205=$B$44),'Estimated Waste'!T$6:T$205,0))</f>
        <v>0</v>
      </c>
      <c r="R248" s="190">
        <f t="array" ref="R248">SUM(IF(('Estimated Waste'!$B$6:$B$205=$B$232)*('Estimated Waste'!$C$6:$C$205=$B248)*('Estimated Waste'!$D$6:$D$205=$B$44),'Estimated Waste'!M$6:M$205,0))-SUM(IF(('Estimated Waste'!$B$6:$B$205=$B$232)*('Estimated Waste'!$C$6:$C$205=$B248)*('Estimated Waste'!$D$6:$D$205=$B$44),'Estimated Waste'!S$6:S$205,0))</f>
        <v>0</v>
      </c>
      <c r="S248" s="190">
        <f t="array" ref="S248">SUM(IF(('Estimated Waste'!$B$6:$B$205=$B$232)*('Estimated Waste'!$C$6:$C$205=$B248)*('Estimated Waste'!$D$6:$D$205=$B$44),'Estimated Waste'!N$6:N$205,0))-SUM(IF(('Estimated Waste'!$B$6:$B$205=$B$232)*('Estimated Waste'!$C$6:$C$205=$B248)*('Estimated Waste'!$D$6:$D$205=$B$44),'Estimated Waste'!T$6:T$205,0))</f>
        <v>0</v>
      </c>
      <c r="X248" s="100">
        <f t="shared" si="56"/>
        <v>0</v>
      </c>
      <c r="Y248" s="99">
        <f t="shared" si="57"/>
        <v>0</v>
      </c>
      <c r="Z248" s="100">
        <f t="shared" si="58"/>
        <v>0</v>
      </c>
      <c r="AA248" s="99">
        <f t="shared" si="59"/>
        <v>0</v>
      </c>
      <c r="AB248" s="100">
        <f t="shared" si="60"/>
        <v>0</v>
      </c>
      <c r="AC248" s="99">
        <f t="shared" si="61"/>
        <v>0</v>
      </c>
      <c r="AE248" s="252">
        <f t="array" ref="AE248">SUM(IF(('Actual Waste'!$C$7:$C$206=$B$232)*('Actual Waste'!$D$7:$D$206=$B248),'Actual Waste'!U$7:U$206,0))</f>
        <v>0</v>
      </c>
      <c r="AF248" s="252">
        <f t="array" ref="AF248">SUM(IF(('Actual Waste'!$C$7:$C$206=$B$232)*('Actual Waste'!$D$7:$D$206=$B248),'Actual Waste'!V$7:V$206,0))</f>
        <v>0</v>
      </c>
      <c r="AG248" s="99"/>
      <c r="AH248" s="252">
        <f t="array" ref="AH248">SUM(IF(('Actual Waste'!$C$7:$C$206=$B$232)*('Actual Waste'!$D$7:$D$206=$B248)*('Actual Waste'!$G$7:$G$206=$B$42),'Actual Waste'!U$7:U$206,0))</f>
        <v>0</v>
      </c>
      <c r="AI248" s="252">
        <f t="array" ref="AI248">SUM(IF(('Actual Waste'!$C$7:$C$206=$B$232)*('Actual Waste'!$D$7:$D$206=$B248)*('Actual Waste'!$G$7:$G$206=$B$42),'Actual Waste'!V$7:V$206,0))</f>
        <v>0</v>
      </c>
      <c r="AJ248" s="252">
        <f t="array" ref="AJ248">SUM(IF(('Actual Waste'!$C$7:$C$206=$B$232)*('Actual Waste'!$D$7:$D$206=$B248)*('Actual Waste'!$G$7:$G$206=$B$43),'Actual Waste'!U$7:U$206,0))</f>
        <v>0</v>
      </c>
      <c r="AK248" s="252">
        <f t="array" ref="AK248">SUM(IF(('Actual Waste'!$C$7:$C$206=$B$232)*('Actual Waste'!$D$7:$D$206=$B248)*('Actual Waste'!$G$7:$G$206=$B$43),'Actual Waste'!V$7:V$206,0))</f>
        <v>0</v>
      </c>
      <c r="AM248" s="252">
        <f t="array" ref="AM248">SUM(IF(('Actual Waste'!$C$7:$C$206=$B$232)*('Actual Waste'!$D$7:$D$206=$B248)*('Actual Waste'!$G$7:$G$206=$B$45),'Actual Waste'!U$7:U$206,0))+SUM(IF(('Actual Waste'!$C$7:$C$206=$B$232)*('Actual Waste'!$D$7:$D$206=$B248)*('Actual Waste'!$G$7:$G$206=$B$44),'Actual Waste'!W$7:W$206,0))</f>
        <v>0</v>
      </c>
      <c r="AN248" s="252">
        <f t="array" ref="AN248">SUM(IF(('Actual Waste'!$C$7:$C$206=$B$232)*('Actual Waste'!$D$7:$D$206=$B248)*('Actual Waste'!$G$7:$G$206=$B$45),'Actual Waste'!V$7:V$206,0))+SUM(IF(('Actual Waste'!$C$7:$C$206=$B$232)*('Actual Waste'!$D$7:$D$206=$B248)*('Actual Waste'!$G$7:$G$206=$B$44),'Actual Waste'!X$7:X$206,0))</f>
        <v>0</v>
      </c>
      <c r="AO248" s="252">
        <f t="array" ref="AO248">SUM(IF(('Actual Waste'!$C$7:$C$206=$B$232)*('Actual Waste'!$D$7:$D$206=$B248)*('Actual Waste'!$G$7:$G$206=$B$44),'Actual Waste'!U$7:U$206,0))-SUM(IF(('Actual Waste'!$C$7:$C$206=$B$232)*('Actual Waste'!$D$7:$D$206=$B248)*('Actual Waste'!$G$7:$G$206=$B$44),'Actual Waste'!W$7:W$206,0))</f>
        <v>0</v>
      </c>
      <c r="AP248" s="252">
        <f t="array" ref="AP248">SUM(IF(('Actual Waste'!$C$7:$C$206=$B$232)*('Actual Waste'!$D$7:$D$206=$B248)*('Actual Waste'!$G$7:$G$206=$B$44),'Actual Waste'!V$7:V$206,0))-SUM(IF(('Actual Waste'!$C$7:$C$206=$B$232)*('Actual Waste'!$D$7:$D$206=$B248)*('Actual Waste'!$G$7:$G$206=$B$44),'Actual Waste'!X$7:X$206,0))</f>
        <v>0</v>
      </c>
      <c r="AR248" s="100"/>
      <c r="AS248" s="99"/>
      <c r="AT248" s="100"/>
      <c r="AU248" s="99"/>
      <c r="AV248" s="100"/>
      <c r="AW248" s="99"/>
    </row>
    <row r="249" spans="2:49" x14ac:dyDescent="0.35">
      <c r="B249" s="31" t="str">
        <f t="shared" si="55"/>
        <v>Fluorescent tubes / mercury waste (20 01 21)</v>
      </c>
      <c r="C249" s="35"/>
      <c r="D249" s="35"/>
      <c r="E249" s="32">
        <f t="array" ref="E249">SUM(IF(('Estimated Waste'!$B$6:$B$205=$B$232)*('Estimated Waste'!$C$6:$C$205=$B249),'Estimated Waste'!M$6:M$205,0))</f>
        <v>0</v>
      </c>
      <c r="F249" s="219">
        <f t="array" ref="F249">SUM(IF(('Estimated Waste'!$B$6:$B$205=$B$232)*('Estimated Waste'!$C$6:$C$205=$B249),'Estimated Waste'!N$6:N$205,0))</f>
        <v>0</v>
      </c>
      <c r="G249" s="35"/>
      <c r="H249" s="256">
        <f t="shared" si="62"/>
        <v>0</v>
      </c>
      <c r="I249" s="249">
        <f t="shared" si="63"/>
        <v>0</v>
      </c>
      <c r="J249" s="99"/>
      <c r="K249" s="18">
        <f t="array" ref="K249">SUM(IF(('Estimated Waste'!$B$6:$B$205=$B$232)*('Estimated Waste'!$C$6:$C$205=$B249)*('Estimated Waste'!$D$6:$D$205=$B$42),'Estimated Waste'!M$6:M$205,0))</f>
        <v>0</v>
      </c>
      <c r="L249" s="18">
        <f t="array" ref="L249">SUM(IF(('Estimated Waste'!$B$6:$B$205=$B$232)*('Estimated Waste'!$C$6:$C$205=$B249)*('Estimated Waste'!$D$6:$D$205=$B$42),'Estimated Waste'!N$6:N$205,0))</f>
        <v>0</v>
      </c>
      <c r="M249" s="18">
        <f t="array" ref="M249">SUM(IF(('Estimated Waste'!$B$6:$B$205=$B$232)*('Estimated Waste'!$C$6:$C$205=$B249)*('Estimated Waste'!$D$6:$D$205=$B$43),'Estimated Waste'!M$6:M$205,0))</f>
        <v>0</v>
      </c>
      <c r="N249" s="18">
        <f t="array" ref="N249">SUM(IF(('Estimated Waste'!$B$6:$B$205=$B$232)*('Estimated Waste'!$C$6:$C$205=$B249)*('Estimated Waste'!$D$6:$D$205=$B$43),'Estimated Waste'!N$6:N$205,0))</f>
        <v>0</v>
      </c>
      <c r="O249" s="250"/>
      <c r="P249" s="251">
        <f t="array" ref="P249">SUM(IF(('Estimated Waste'!$B$6:$B$205=$B$232)*('Estimated Waste'!$C$6:$C$205=$B249)*('Estimated Waste'!$D$6:$D$205=$B$45),'Estimated Waste'!M$6:M$205,0))+SUM(IF(('Estimated Waste'!$B$6:$B$205=$B$232)*('Estimated Waste'!$C$6:$C$205=$B249)*('Estimated Waste'!$D$6:$D$205=$B$44),'Estimated Waste'!S$6:S$205,0))</f>
        <v>0</v>
      </c>
      <c r="Q249" s="251">
        <f t="array" ref="Q249">SUM(IF(('Estimated Waste'!$B$6:$B$205=$B$232)*('Estimated Waste'!$C$6:$C$205=$B249)*('Estimated Waste'!$D$6:$D$205=$B$45),'Estimated Waste'!N$6:N$205,0))+SUM(IF(('Estimated Waste'!$B$6:$B$205=$B$232)*('Estimated Waste'!$C$6:$C$205=$B249)*('Estimated Waste'!$D$6:$D$205=$B$44),'Estimated Waste'!T$6:T$205,0))</f>
        <v>0</v>
      </c>
      <c r="R249" s="190">
        <f t="array" ref="R249">SUM(IF(('Estimated Waste'!$B$6:$B$205=$B$232)*('Estimated Waste'!$C$6:$C$205=$B249)*('Estimated Waste'!$D$6:$D$205=$B$44),'Estimated Waste'!M$6:M$205,0))-SUM(IF(('Estimated Waste'!$B$6:$B$205=$B$232)*('Estimated Waste'!$C$6:$C$205=$B249)*('Estimated Waste'!$D$6:$D$205=$B$44),'Estimated Waste'!S$6:S$205,0))</f>
        <v>0</v>
      </c>
      <c r="S249" s="190">
        <f t="array" ref="S249">SUM(IF(('Estimated Waste'!$B$6:$B$205=$B$232)*('Estimated Waste'!$C$6:$C$205=$B249)*('Estimated Waste'!$D$6:$D$205=$B$44),'Estimated Waste'!N$6:N$205,0))-SUM(IF(('Estimated Waste'!$B$6:$B$205=$B$232)*('Estimated Waste'!$C$6:$C$205=$B249)*('Estimated Waste'!$D$6:$D$205=$B$44),'Estimated Waste'!T$6:T$205,0))</f>
        <v>0</v>
      </c>
      <c r="X249" s="100">
        <f t="shared" si="56"/>
        <v>0</v>
      </c>
      <c r="Y249" s="99">
        <f t="shared" si="57"/>
        <v>0</v>
      </c>
      <c r="Z249" s="100">
        <f t="shared" si="58"/>
        <v>0</v>
      </c>
      <c r="AA249" s="99">
        <f t="shared" si="59"/>
        <v>0</v>
      </c>
      <c r="AB249" s="100">
        <f t="shared" si="60"/>
        <v>0</v>
      </c>
      <c r="AC249" s="99">
        <f t="shared" si="61"/>
        <v>0</v>
      </c>
      <c r="AE249" s="252">
        <f t="array" ref="AE249">SUM(IF(('Actual Waste'!$C$7:$C$206=$B$232)*('Actual Waste'!$D$7:$D$206=$B249),'Actual Waste'!U$7:U$206,0))</f>
        <v>0</v>
      </c>
      <c r="AF249" s="252">
        <f t="array" ref="AF249">SUM(IF(('Actual Waste'!$C$7:$C$206=$B$232)*('Actual Waste'!$D$7:$D$206=$B249),'Actual Waste'!V$7:V$206,0))</f>
        <v>0</v>
      </c>
      <c r="AG249" s="99"/>
      <c r="AH249" s="252">
        <f t="array" ref="AH249">SUM(IF(('Actual Waste'!$C$7:$C$206=$B$232)*('Actual Waste'!$D$7:$D$206=$B249)*('Actual Waste'!$G$7:$G$206=$B$42),'Actual Waste'!U$7:U$206,0))</f>
        <v>0</v>
      </c>
      <c r="AI249" s="252">
        <f t="array" ref="AI249">SUM(IF(('Actual Waste'!$C$7:$C$206=$B$232)*('Actual Waste'!$D$7:$D$206=$B249)*('Actual Waste'!$G$7:$G$206=$B$42),'Actual Waste'!V$7:V$206,0))</f>
        <v>0</v>
      </c>
      <c r="AJ249" s="252">
        <f t="array" ref="AJ249">SUM(IF(('Actual Waste'!$C$7:$C$206=$B$232)*('Actual Waste'!$D$7:$D$206=$B249)*('Actual Waste'!$G$7:$G$206=$B$43),'Actual Waste'!U$7:U$206,0))</f>
        <v>0</v>
      </c>
      <c r="AK249" s="252">
        <f t="array" ref="AK249">SUM(IF(('Actual Waste'!$C$7:$C$206=$B$232)*('Actual Waste'!$D$7:$D$206=$B249)*('Actual Waste'!$G$7:$G$206=$B$43),'Actual Waste'!V$7:V$206,0))</f>
        <v>0</v>
      </c>
      <c r="AM249" s="252">
        <f t="array" ref="AM249">SUM(IF(('Actual Waste'!$C$7:$C$206=$B$232)*('Actual Waste'!$D$7:$D$206=$B249)*('Actual Waste'!$G$7:$G$206=$B$45),'Actual Waste'!U$7:U$206,0))+SUM(IF(('Actual Waste'!$C$7:$C$206=$B$232)*('Actual Waste'!$D$7:$D$206=$B249)*('Actual Waste'!$G$7:$G$206=$B$44),'Actual Waste'!W$7:W$206,0))</f>
        <v>0</v>
      </c>
      <c r="AN249" s="252">
        <f t="array" ref="AN249">SUM(IF(('Actual Waste'!$C$7:$C$206=$B$232)*('Actual Waste'!$D$7:$D$206=$B249)*('Actual Waste'!$G$7:$G$206=$B$45),'Actual Waste'!V$7:V$206,0))+SUM(IF(('Actual Waste'!$C$7:$C$206=$B$232)*('Actual Waste'!$D$7:$D$206=$B249)*('Actual Waste'!$G$7:$G$206=$B$44),'Actual Waste'!X$7:X$206,0))</f>
        <v>0</v>
      </c>
      <c r="AO249" s="252">
        <f t="array" ref="AO249">SUM(IF(('Actual Waste'!$C$7:$C$206=$B$232)*('Actual Waste'!$D$7:$D$206=$B249)*('Actual Waste'!$G$7:$G$206=$B$44),'Actual Waste'!U$7:U$206,0))-SUM(IF(('Actual Waste'!$C$7:$C$206=$B$232)*('Actual Waste'!$D$7:$D$206=$B249)*('Actual Waste'!$G$7:$G$206=$B$44),'Actual Waste'!W$7:W$206,0))</f>
        <v>0</v>
      </c>
      <c r="AP249" s="252">
        <f t="array" ref="AP249">SUM(IF(('Actual Waste'!$C$7:$C$206=$B$232)*('Actual Waste'!$D$7:$D$206=$B249)*('Actual Waste'!$G$7:$G$206=$B$44),'Actual Waste'!V$7:V$206,0))-SUM(IF(('Actual Waste'!$C$7:$C$206=$B$232)*('Actual Waste'!$D$7:$D$206=$B249)*('Actual Waste'!$G$7:$G$206=$B$44),'Actual Waste'!X$7:X$206,0))</f>
        <v>0</v>
      </c>
      <c r="AR249" s="100"/>
      <c r="AS249" s="99"/>
      <c r="AT249" s="100"/>
      <c r="AU249" s="99"/>
      <c r="AV249" s="100"/>
      <c r="AW249" s="99"/>
    </row>
    <row r="250" spans="2:49" x14ac:dyDescent="0.35">
      <c r="B250" s="31" t="str">
        <f t="shared" si="55"/>
        <v>Furniture (20 03 07)</v>
      </c>
      <c r="C250" s="35"/>
      <c r="D250" s="35"/>
      <c r="E250" s="32">
        <f t="array" ref="E250">SUM(IF(('Estimated Waste'!$B$6:$B$205=$B$232)*('Estimated Waste'!$C$6:$C$205=$B250),'Estimated Waste'!M$6:M$205,0))</f>
        <v>0</v>
      </c>
      <c r="F250" s="219">
        <f t="array" ref="F250">SUM(IF(('Estimated Waste'!$B$6:$B$205=$B$232)*('Estimated Waste'!$C$6:$C$205=$B250),'Estimated Waste'!N$6:N$205,0))</f>
        <v>0</v>
      </c>
      <c r="G250" s="35"/>
      <c r="H250" s="256">
        <f t="shared" si="62"/>
        <v>0</v>
      </c>
      <c r="I250" s="249">
        <f t="shared" si="63"/>
        <v>0</v>
      </c>
      <c r="J250" s="99"/>
      <c r="K250" s="18">
        <f t="array" ref="K250">SUM(IF(('Estimated Waste'!$B$6:$B$205=$B$232)*('Estimated Waste'!$C$6:$C$205=$B250)*('Estimated Waste'!$D$6:$D$205=$B$42),'Estimated Waste'!M$6:M$205,0))</f>
        <v>0</v>
      </c>
      <c r="L250" s="18">
        <f t="array" ref="L250">SUM(IF(('Estimated Waste'!$B$6:$B$205=$B$232)*('Estimated Waste'!$C$6:$C$205=$B250)*('Estimated Waste'!$D$6:$D$205=$B$42),'Estimated Waste'!N$6:N$205,0))</f>
        <v>0</v>
      </c>
      <c r="M250" s="18">
        <f t="array" ref="M250">SUM(IF(('Estimated Waste'!$B$6:$B$205=$B$232)*('Estimated Waste'!$C$6:$C$205=$B250)*('Estimated Waste'!$D$6:$D$205=$B$43),'Estimated Waste'!M$6:M$205,0))</f>
        <v>0</v>
      </c>
      <c r="N250" s="18">
        <f t="array" ref="N250">SUM(IF(('Estimated Waste'!$B$6:$B$205=$B$232)*('Estimated Waste'!$C$6:$C$205=$B250)*('Estimated Waste'!$D$6:$D$205=$B$43),'Estimated Waste'!N$6:N$205,0))</f>
        <v>0</v>
      </c>
      <c r="O250" s="250"/>
      <c r="P250" s="251">
        <f t="array" ref="P250">SUM(IF(('Estimated Waste'!$B$6:$B$205=$B$232)*('Estimated Waste'!$C$6:$C$205=$B250)*('Estimated Waste'!$D$6:$D$205=$B$45),'Estimated Waste'!M$6:M$205,0))+SUM(IF(('Estimated Waste'!$B$6:$B$205=$B$232)*('Estimated Waste'!$C$6:$C$205=$B250)*('Estimated Waste'!$D$6:$D$205=$B$44),'Estimated Waste'!S$6:S$205,0))</f>
        <v>0</v>
      </c>
      <c r="Q250" s="251">
        <f t="array" ref="Q250">SUM(IF(('Estimated Waste'!$B$6:$B$205=$B$232)*('Estimated Waste'!$C$6:$C$205=$B250)*('Estimated Waste'!$D$6:$D$205=$B$45),'Estimated Waste'!N$6:N$205,0))+SUM(IF(('Estimated Waste'!$B$6:$B$205=$B$232)*('Estimated Waste'!$C$6:$C$205=$B250)*('Estimated Waste'!$D$6:$D$205=$B$44),'Estimated Waste'!T$6:T$205,0))</f>
        <v>0</v>
      </c>
      <c r="R250" s="190">
        <f t="array" ref="R250">SUM(IF(('Estimated Waste'!$B$6:$B$205=$B$232)*('Estimated Waste'!$C$6:$C$205=$B250)*('Estimated Waste'!$D$6:$D$205=$B$44),'Estimated Waste'!M$6:M$205,0))-SUM(IF(('Estimated Waste'!$B$6:$B$205=$B$232)*('Estimated Waste'!$C$6:$C$205=$B250)*('Estimated Waste'!$D$6:$D$205=$B$44),'Estimated Waste'!S$6:S$205,0))</f>
        <v>0</v>
      </c>
      <c r="S250" s="190">
        <f t="array" ref="S250">SUM(IF(('Estimated Waste'!$B$6:$B$205=$B$232)*('Estimated Waste'!$C$6:$C$205=$B250)*('Estimated Waste'!$D$6:$D$205=$B$44),'Estimated Waste'!N$6:N$205,0))-SUM(IF(('Estimated Waste'!$B$6:$B$205=$B$232)*('Estimated Waste'!$C$6:$C$205=$B250)*('Estimated Waste'!$D$6:$D$205=$B$44),'Estimated Waste'!T$6:T$205,0))</f>
        <v>0</v>
      </c>
      <c r="X250" s="100">
        <f t="shared" si="56"/>
        <v>0</v>
      </c>
      <c r="Y250" s="99">
        <f t="shared" si="57"/>
        <v>0</v>
      </c>
      <c r="Z250" s="100">
        <f t="shared" si="58"/>
        <v>0</v>
      </c>
      <c r="AA250" s="99">
        <f t="shared" si="59"/>
        <v>0</v>
      </c>
      <c r="AB250" s="100">
        <f t="shared" si="60"/>
        <v>0</v>
      </c>
      <c r="AC250" s="99">
        <f t="shared" si="61"/>
        <v>0</v>
      </c>
      <c r="AE250" s="252">
        <f t="array" ref="AE250">SUM(IF(('Actual Waste'!$C$7:$C$206=$B$232)*('Actual Waste'!$D$7:$D$206=$B250),'Actual Waste'!U$7:U$206,0))</f>
        <v>0</v>
      </c>
      <c r="AF250" s="252">
        <f t="array" ref="AF250">SUM(IF(('Actual Waste'!$C$7:$C$206=$B$232)*('Actual Waste'!$D$7:$D$206=$B250),'Actual Waste'!V$7:V$206,0))</f>
        <v>0</v>
      </c>
      <c r="AG250" s="99"/>
      <c r="AH250" s="252">
        <f t="array" ref="AH250">SUM(IF(('Actual Waste'!$C$7:$C$206=$B$232)*('Actual Waste'!$D$7:$D$206=$B250)*('Actual Waste'!$G$7:$G$206=$B$42),'Actual Waste'!U$7:U$206,0))</f>
        <v>0</v>
      </c>
      <c r="AI250" s="252">
        <f t="array" ref="AI250">SUM(IF(('Actual Waste'!$C$7:$C$206=$B$232)*('Actual Waste'!$D$7:$D$206=$B250)*('Actual Waste'!$G$7:$G$206=$B$42),'Actual Waste'!V$7:V$206,0))</f>
        <v>0</v>
      </c>
      <c r="AJ250" s="252">
        <f t="array" ref="AJ250">SUM(IF(('Actual Waste'!$C$7:$C$206=$B$232)*('Actual Waste'!$D$7:$D$206=$B250)*('Actual Waste'!$G$7:$G$206=$B$43),'Actual Waste'!U$7:U$206,0))</f>
        <v>0</v>
      </c>
      <c r="AK250" s="252">
        <f t="array" ref="AK250">SUM(IF(('Actual Waste'!$C$7:$C$206=$B$232)*('Actual Waste'!$D$7:$D$206=$B250)*('Actual Waste'!$G$7:$G$206=$B$43),'Actual Waste'!V$7:V$206,0))</f>
        <v>0</v>
      </c>
      <c r="AM250" s="252">
        <f t="array" ref="AM250">SUM(IF(('Actual Waste'!$C$7:$C$206=$B$232)*('Actual Waste'!$D$7:$D$206=$B250)*('Actual Waste'!$G$7:$G$206=$B$45),'Actual Waste'!U$7:U$206,0))+SUM(IF(('Actual Waste'!$C$7:$C$206=$B$232)*('Actual Waste'!$D$7:$D$206=$B250)*('Actual Waste'!$G$7:$G$206=$B$44),'Actual Waste'!W$7:W$206,0))</f>
        <v>0</v>
      </c>
      <c r="AN250" s="252">
        <f t="array" ref="AN250">SUM(IF(('Actual Waste'!$C$7:$C$206=$B$232)*('Actual Waste'!$D$7:$D$206=$B250)*('Actual Waste'!$G$7:$G$206=$B$45),'Actual Waste'!V$7:V$206,0))+SUM(IF(('Actual Waste'!$C$7:$C$206=$B$232)*('Actual Waste'!$D$7:$D$206=$B250)*('Actual Waste'!$G$7:$G$206=$B$44),'Actual Waste'!X$7:X$206,0))</f>
        <v>0</v>
      </c>
      <c r="AO250" s="252">
        <f t="array" ref="AO250">SUM(IF(('Actual Waste'!$C$7:$C$206=$B$232)*('Actual Waste'!$D$7:$D$206=$B250)*('Actual Waste'!$G$7:$G$206=$B$44),'Actual Waste'!U$7:U$206,0))-SUM(IF(('Actual Waste'!$C$7:$C$206=$B$232)*('Actual Waste'!$D$7:$D$206=$B250)*('Actual Waste'!$G$7:$G$206=$B$44),'Actual Waste'!W$7:W$206,0))</f>
        <v>0</v>
      </c>
      <c r="AP250" s="252">
        <f t="array" ref="AP250">SUM(IF(('Actual Waste'!$C$7:$C$206=$B$232)*('Actual Waste'!$D$7:$D$206=$B250)*('Actual Waste'!$G$7:$G$206=$B$44),'Actual Waste'!V$7:V$206,0))-SUM(IF(('Actual Waste'!$C$7:$C$206=$B$232)*('Actual Waste'!$D$7:$D$206=$B250)*('Actual Waste'!$G$7:$G$206=$B$44),'Actual Waste'!X$7:X$206,0))</f>
        <v>0</v>
      </c>
      <c r="AR250" s="100"/>
      <c r="AS250" s="99"/>
      <c r="AT250" s="100"/>
      <c r="AU250" s="99"/>
      <c r="AV250" s="100"/>
      <c r="AW250" s="99"/>
    </row>
    <row r="251" spans="2:49" x14ac:dyDescent="0.35">
      <c r="B251" s="31" t="str">
        <f t="shared" si="55"/>
        <v>Glass (17 02 02)</v>
      </c>
      <c r="C251" s="35"/>
      <c r="D251" s="35"/>
      <c r="E251" s="32">
        <f t="array" ref="E251">SUM(IF(('Estimated Waste'!$B$6:$B$205=$B$232)*('Estimated Waste'!$C$6:$C$205=$B251),'Estimated Waste'!M$6:M$205,0))</f>
        <v>0</v>
      </c>
      <c r="F251" s="219">
        <f t="array" ref="F251">SUM(IF(('Estimated Waste'!$B$6:$B$205=$B$232)*('Estimated Waste'!$C$6:$C$205=$B251),'Estimated Waste'!N$6:N$205,0))</f>
        <v>0</v>
      </c>
      <c r="G251" s="35"/>
      <c r="H251" s="256">
        <f t="shared" si="62"/>
        <v>0</v>
      </c>
      <c r="I251" s="249">
        <f t="shared" si="63"/>
        <v>0</v>
      </c>
      <c r="J251" s="99"/>
      <c r="K251" s="18">
        <f t="array" ref="K251">SUM(IF(('Estimated Waste'!$B$6:$B$205=$B$232)*('Estimated Waste'!$C$6:$C$205=$B251)*('Estimated Waste'!$D$6:$D$205=$B$42),'Estimated Waste'!M$6:M$205,0))</f>
        <v>0</v>
      </c>
      <c r="L251" s="18">
        <f t="array" ref="L251">SUM(IF(('Estimated Waste'!$B$6:$B$205=$B$232)*('Estimated Waste'!$C$6:$C$205=$B251)*('Estimated Waste'!$D$6:$D$205=$B$42),'Estimated Waste'!N$6:N$205,0))</f>
        <v>0</v>
      </c>
      <c r="M251" s="18">
        <f t="array" ref="M251">SUM(IF(('Estimated Waste'!$B$6:$B$205=$B$232)*('Estimated Waste'!$C$6:$C$205=$B251)*('Estimated Waste'!$D$6:$D$205=$B$43),'Estimated Waste'!M$6:M$205,0))</f>
        <v>0</v>
      </c>
      <c r="N251" s="18">
        <f t="array" ref="N251">SUM(IF(('Estimated Waste'!$B$6:$B$205=$B$232)*('Estimated Waste'!$C$6:$C$205=$B251)*('Estimated Waste'!$D$6:$D$205=$B$43),'Estimated Waste'!N$6:N$205,0))</f>
        <v>0</v>
      </c>
      <c r="O251" s="250"/>
      <c r="P251" s="251">
        <f t="array" ref="P251">SUM(IF(('Estimated Waste'!$B$6:$B$205=$B$232)*('Estimated Waste'!$C$6:$C$205=$B251)*('Estimated Waste'!$D$6:$D$205=$B$45),'Estimated Waste'!M$6:M$205,0))+SUM(IF(('Estimated Waste'!$B$6:$B$205=$B$232)*('Estimated Waste'!$C$6:$C$205=$B251)*('Estimated Waste'!$D$6:$D$205=$B$44),'Estimated Waste'!S$6:S$205,0))</f>
        <v>0</v>
      </c>
      <c r="Q251" s="251">
        <f t="array" ref="Q251">SUM(IF(('Estimated Waste'!$B$6:$B$205=$B$232)*('Estimated Waste'!$C$6:$C$205=$B251)*('Estimated Waste'!$D$6:$D$205=$B$45),'Estimated Waste'!N$6:N$205,0))+SUM(IF(('Estimated Waste'!$B$6:$B$205=$B$232)*('Estimated Waste'!$C$6:$C$205=$B251)*('Estimated Waste'!$D$6:$D$205=$B$44),'Estimated Waste'!T$6:T$205,0))</f>
        <v>0</v>
      </c>
      <c r="R251" s="190">
        <f t="array" ref="R251">SUM(IF(('Estimated Waste'!$B$6:$B$205=$B$232)*('Estimated Waste'!$C$6:$C$205=$B251)*('Estimated Waste'!$D$6:$D$205=$B$44),'Estimated Waste'!M$6:M$205,0))-SUM(IF(('Estimated Waste'!$B$6:$B$205=$B$232)*('Estimated Waste'!$C$6:$C$205=$B251)*('Estimated Waste'!$D$6:$D$205=$B$44),'Estimated Waste'!S$6:S$205,0))</f>
        <v>0</v>
      </c>
      <c r="S251" s="190">
        <f t="array" ref="S251">SUM(IF(('Estimated Waste'!$B$6:$B$205=$B$232)*('Estimated Waste'!$C$6:$C$205=$B251)*('Estimated Waste'!$D$6:$D$205=$B$44),'Estimated Waste'!N$6:N$205,0))-SUM(IF(('Estimated Waste'!$B$6:$B$205=$B$232)*('Estimated Waste'!$C$6:$C$205=$B251)*('Estimated Waste'!$D$6:$D$205=$B$44),'Estimated Waste'!T$6:T$205,0))</f>
        <v>0</v>
      </c>
      <c r="X251" s="100">
        <f t="shared" si="56"/>
        <v>0</v>
      </c>
      <c r="Y251" s="99">
        <f t="shared" si="57"/>
        <v>0</v>
      </c>
      <c r="Z251" s="100">
        <f t="shared" si="58"/>
        <v>0</v>
      </c>
      <c r="AA251" s="99">
        <f t="shared" si="59"/>
        <v>0</v>
      </c>
      <c r="AB251" s="100">
        <f t="shared" si="60"/>
        <v>0</v>
      </c>
      <c r="AC251" s="99">
        <f t="shared" si="61"/>
        <v>0</v>
      </c>
      <c r="AE251" s="252">
        <f t="array" ref="AE251">SUM(IF(('Actual Waste'!$C$7:$C$206=$B$232)*('Actual Waste'!$D$7:$D$206=$B251),'Actual Waste'!U$7:U$206,0))</f>
        <v>0</v>
      </c>
      <c r="AF251" s="252">
        <f t="array" ref="AF251">SUM(IF(('Actual Waste'!$C$7:$C$206=$B$232)*('Actual Waste'!$D$7:$D$206=$B251),'Actual Waste'!V$7:V$206,0))</f>
        <v>0</v>
      </c>
      <c r="AG251" s="99"/>
      <c r="AH251" s="252">
        <f t="array" ref="AH251">SUM(IF(('Actual Waste'!$C$7:$C$206=$B$232)*('Actual Waste'!$D$7:$D$206=$B251)*('Actual Waste'!$G$7:$G$206=$B$42),'Actual Waste'!U$7:U$206,0))</f>
        <v>0</v>
      </c>
      <c r="AI251" s="252">
        <f t="array" ref="AI251">SUM(IF(('Actual Waste'!$C$7:$C$206=$B$232)*('Actual Waste'!$D$7:$D$206=$B251)*('Actual Waste'!$G$7:$G$206=$B$42),'Actual Waste'!V$7:V$206,0))</f>
        <v>0</v>
      </c>
      <c r="AJ251" s="252">
        <f t="array" ref="AJ251">SUM(IF(('Actual Waste'!$C$7:$C$206=$B$232)*('Actual Waste'!$D$7:$D$206=$B251)*('Actual Waste'!$G$7:$G$206=$B$43),'Actual Waste'!U$7:U$206,0))</f>
        <v>0</v>
      </c>
      <c r="AK251" s="252">
        <f t="array" ref="AK251">SUM(IF(('Actual Waste'!$C$7:$C$206=$B$232)*('Actual Waste'!$D$7:$D$206=$B251)*('Actual Waste'!$G$7:$G$206=$B$43),'Actual Waste'!V$7:V$206,0))</f>
        <v>0</v>
      </c>
      <c r="AM251" s="252">
        <f t="array" ref="AM251">SUM(IF(('Actual Waste'!$C$7:$C$206=$B$232)*('Actual Waste'!$D$7:$D$206=$B251)*('Actual Waste'!$G$7:$G$206=$B$45),'Actual Waste'!U$7:U$206,0))+SUM(IF(('Actual Waste'!$C$7:$C$206=$B$232)*('Actual Waste'!$D$7:$D$206=$B251)*('Actual Waste'!$G$7:$G$206=$B$44),'Actual Waste'!W$7:W$206,0))</f>
        <v>0</v>
      </c>
      <c r="AN251" s="252">
        <f t="array" ref="AN251">SUM(IF(('Actual Waste'!$C$7:$C$206=$B$232)*('Actual Waste'!$D$7:$D$206=$B251)*('Actual Waste'!$G$7:$G$206=$B$45),'Actual Waste'!V$7:V$206,0))+SUM(IF(('Actual Waste'!$C$7:$C$206=$B$232)*('Actual Waste'!$D$7:$D$206=$B251)*('Actual Waste'!$G$7:$G$206=$B$44),'Actual Waste'!X$7:X$206,0))</f>
        <v>0</v>
      </c>
      <c r="AO251" s="252">
        <f t="array" ref="AO251">SUM(IF(('Actual Waste'!$C$7:$C$206=$B$232)*('Actual Waste'!$D$7:$D$206=$B251)*('Actual Waste'!$G$7:$G$206=$B$44),'Actual Waste'!U$7:U$206,0))-SUM(IF(('Actual Waste'!$C$7:$C$206=$B$232)*('Actual Waste'!$D$7:$D$206=$B251)*('Actual Waste'!$G$7:$G$206=$B$44),'Actual Waste'!W$7:W$206,0))</f>
        <v>0</v>
      </c>
      <c r="AP251" s="252">
        <f t="array" ref="AP251">SUM(IF(('Actual Waste'!$C$7:$C$206=$B$232)*('Actual Waste'!$D$7:$D$206=$B251)*('Actual Waste'!$G$7:$G$206=$B$44),'Actual Waste'!V$7:V$206,0))-SUM(IF(('Actual Waste'!$C$7:$C$206=$B$232)*('Actual Waste'!$D$7:$D$206=$B251)*('Actual Waste'!$G$7:$G$206=$B$44),'Actual Waste'!X$7:X$206,0))</f>
        <v>0</v>
      </c>
      <c r="AR251" s="100"/>
      <c r="AS251" s="99"/>
      <c r="AT251" s="100"/>
      <c r="AU251" s="99"/>
      <c r="AV251" s="100"/>
      <c r="AW251" s="99"/>
    </row>
    <row r="252" spans="2:49" x14ac:dyDescent="0.35">
      <c r="B252" s="31" t="str">
        <f t="shared" si="55"/>
        <v>Gypsum (17 08 02)</v>
      </c>
      <c r="C252" s="35"/>
      <c r="D252" s="35"/>
      <c r="E252" s="32">
        <f t="array" ref="E252">SUM(IF(('Estimated Waste'!$B$6:$B$205=$B$232)*('Estimated Waste'!$C$6:$C$205=$B252),'Estimated Waste'!M$6:M$205,0))</f>
        <v>0</v>
      </c>
      <c r="F252" s="219">
        <f t="array" ref="F252">SUM(IF(('Estimated Waste'!$B$6:$B$205=$B$232)*('Estimated Waste'!$C$6:$C$205=$B252),'Estimated Waste'!N$6:N$205,0))</f>
        <v>0</v>
      </c>
      <c r="G252" s="35"/>
      <c r="H252" s="256">
        <f t="shared" si="62"/>
        <v>0</v>
      </c>
      <c r="I252" s="249">
        <f t="shared" si="63"/>
        <v>0</v>
      </c>
      <c r="J252" s="99"/>
      <c r="K252" s="18">
        <f t="array" ref="K252">SUM(IF(('Estimated Waste'!$B$6:$B$205=$B$232)*('Estimated Waste'!$C$6:$C$205=$B252)*('Estimated Waste'!$D$6:$D$205=$B$42),'Estimated Waste'!M$6:M$205,0))</f>
        <v>0</v>
      </c>
      <c r="L252" s="18">
        <f t="array" ref="L252">SUM(IF(('Estimated Waste'!$B$6:$B$205=$B$232)*('Estimated Waste'!$C$6:$C$205=$B252)*('Estimated Waste'!$D$6:$D$205=$B$42),'Estimated Waste'!N$6:N$205,0))</f>
        <v>0</v>
      </c>
      <c r="M252" s="18">
        <f t="array" ref="M252">SUM(IF(('Estimated Waste'!$B$6:$B$205=$B$232)*('Estimated Waste'!$C$6:$C$205=$B252)*('Estimated Waste'!$D$6:$D$205=$B$43),'Estimated Waste'!M$6:M$205,0))</f>
        <v>0</v>
      </c>
      <c r="N252" s="18">
        <f t="array" ref="N252">SUM(IF(('Estimated Waste'!$B$6:$B$205=$B$232)*('Estimated Waste'!$C$6:$C$205=$B252)*('Estimated Waste'!$D$6:$D$205=$B$43),'Estimated Waste'!N$6:N$205,0))</f>
        <v>0</v>
      </c>
      <c r="O252" s="250"/>
      <c r="P252" s="251">
        <f t="array" ref="P252">SUM(IF(('Estimated Waste'!$B$6:$B$205=$B$232)*('Estimated Waste'!$C$6:$C$205=$B252)*('Estimated Waste'!$D$6:$D$205=$B$45),'Estimated Waste'!M$6:M$205,0))+SUM(IF(('Estimated Waste'!$B$6:$B$205=$B$232)*('Estimated Waste'!$C$6:$C$205=$B252)*('Estimated Waste'!$D$6:$D$205=$B$44),'Estimated Waste'!S$6:S$205,0))</f>
        <v>0</v>
      </c>
      <c r="Q252" s="251">
        <f t="array" ref="Q252">SUM(IF(('Estimated Waste'!$B$6:$B$205=$B$232)*('Estimated Waste'!$C$6:$C$205=$B252)*('Estimated Waste'!$D$6:$D$205=$B$45),'Estimated Waste'!N$6:N$205,0))+SUM(IF(('Estimated Waste'!$B$6:$B$205=$B$232)*('Estimated Waste'!$C$6:$C$205=$B252)*('Estimated Waste'!$D$6:$D$205=$B$44),'Estimated Waste'!T$6:T$205,0))</f>
        <v>0</v>
      </c>
      <c r="R252" s="190">
        <f t="array" ref="R252">SUM(IF(('Estimated Waste'!$B$6:$B$205=$B$232)*('Estimated Waste'!$C$6:$C$205=$B252)*('Estimated Waste'!$D$6:$D$205=$B$44),'Estimated Waste'!M$6:M$205,0))-SUM(IF(('Estimated Waste'!$B$6:$B$205=$B$232)*('Estimated Waste'!$C$6:$C$205=$B252)*('Estimated Waste'!$D$6:$D$205=$B$44),'Estimated Waste'!S$6:S$205,0))</f>
        <v>0</v>
      </c>
      <c r="S252" s="190">
        <f t="array" ref="S252">SUM(IF(('Estimated Waste'!$B$6:$B$205=$B$232)*('Estimated Waste'!$C$6:$C$205=$B252)*('Estimated Waste'!$D$6:$D$205=$B$44),'Estimated Waste'!N$6:N$205,0))-SUM(IF(('Estimated Waste'!$B$6:$B$205=$B$232)*('Estimated Waste'!$C$6:$C$205=$B252)*('Estimated Waste'!$D$6:$D$205=$B$44),'Estimated Waste'!T$6:T$205,0))</f>
        <v>0</v>
      </c>
      <c r="X252" s="100">
        <f t="shared" si="56"/>
        <v>0</v>
      </c>
      <c r="Y252" s="99">
        <f t="shared" si="57"/>
        <v>0</v>
      </c>
      <c r="Z252" s="100">
        <f t="shared" si="58"/>
        <v>0</v>
      </c>
      <c r="AA252" s="99">
        <f t="shared" si="59"/>
        <v>0</v>
      </c>
      <c r="AB252" s="100">
        <f t="shared" si="60"/>
        <v>0</v>
      </c>
      <c r="AC252" s="99">
        <f t="shared" si="61"/>
        <v>0</v>
      </c>
      <c r="AE252" s="252">
        <f t="array" ref="AE252">SUM(IF(('Actual Waste'!$C$7:$C$206=$B$232)*('Actual Waste'!$D$7:$D$206=$B252),'Actual Waste'!U$7:U$206,0))</f>
        <v>0</v>
      </c>
      <c r="AF252" s="252">
        <f t="array" ref="AF252">SUM(IF(('Actual Waste'!$C$7:$C$206=$B$232)*('Actual Waste'!$D$7:$D$206=$B252),'Actual Waste'!V$7:V$206,0))</f>
        <v>0</v>
      </c>
      <c r="AG252" s="99"/>
      <c r="AH252" s="252">
        <f t="array" ref="AH252">SUM(IF(('Actual Waste'!$C$7:$C$206=$B$232)*('Actual Waste'!$D$7:$D$206=$B252)*('Actual Waste'!$G$7:$G$206=$B$42),'Actual Waste'!U$7:U$206,0))</f>
        <v>0</v>
      </c>
      <c r="AI252" s="252">
        <f t="array" ref="AI252">SUM(IF(('Actual Waste'!$C$7:$C$206=$B$232)*('Actual Waste'!$D$7:$D$206=$B252)*('Actual Waste'!$G$7:$G$206=$B$42),'Actual Waste'!V$7:V$206,0))</f>
        <v>0</v>
      </c>
      <c r="AJ252" s="252">
        <f t="array" ref="AJ252">SUM(IF(('Actual Waste'!$C$7:$C$206=$B$232)*('Actual Waste'!$D$7:$D$206=$B252)*('Actual Waste'!$G$7:$G$206=$B$43),'Actual Waste'!U$7:U$206,0))</f>
        <v>0</v>
      </c>
      <c r="AK252" s="252">
        <f t="array" ref="AK252">SUM(IF(('Actual Waste'!$C$7:$C$206=$B$232)*('Actual Waste'!$D$7:$D$206=$B252)*('Actual Waste'!$G$7:$G$206=$B$43),'Actual Waste'!V$7:V$206,0))</f>
        <v>0</v>
      </c>
      <c r="AM252" s="252">
        <f t="array" ref="AM252">SUM(IF(('Actual Waste'!$C$7:$C$206=$B$232)*('Actual Waste'!$D$7:$D$206=$B252)*('Actual Waste'!$G$7:$G$206=$B$45),'Actual Waste'!U$7:U$206,0))+SUM(IF(('Actual Waste'!$C$7:$C$206=$B$232)*('Actual Waste'!$D$7:$D$206=$B252)*('Actual Waste'!$G$7:$G$206=$B$44),'Actual Waste'!W$7:W$206,0))</f>
        <v>0</v>
      </c>
      <c r="AN252" s="252">
        <f t="array" ref="AN252">SUM(IF(('Actual Waste'!$C$7:$C$206=$B$232)*('Actual Waste'!$D$7:$D$206=$B252)*('Actual Waste'!$G$7:$G$206=$B$45),'Actual Waste'!V$7:V$206,0))+SUM(IF(('Actual Waste'!$C$7:$C$206=$B$232)*('Actual Waste'!$D$7:$D$206=$B252)*('Actual Waste'!$G$7:$G$206=$B$44),'Actual Waste'!X$7:X$206,0))</f>
        <v>0</v>
      </c>
      <c r="AO252" s="252">
        <f t="array" ref="AO252">SUM(IF(('Actual Waste'!$C$7:$C$206=$B$232)*('Actual Waste'!$D$7:$D$206=$B252)*('Actual Waste'!$G$7:$G$206=$B$44),'Actual Waste'!U$7:U$206,0))-SUM(IF(('Actual Waste'!$C$7:$C$206=$B$232)*('Actual Waste'!$D$7:$D$206=$B252)*('Actual Waste'!$G$7:$G$206=$B$44),'Actual Waste'!W$7:W$206,0))</f>
        <v>0</v>
      </c>
      <c r="AP252" s="252">
        <f t="array" ref="AP252">SUM(IF(('Actual Waste'!$C$7:$C$206=$B$232)*('Actual Waste'!$D$7:$D$206=$B252)*('Actual Waste'!$G$7:$G$206=$B$44),'Actual Waste'!V$7:V$206,0))-SUM(IF(('Actual Waste'!$C$7:$C$206=$B$232)*('Actual Waste'!$D$7:$D$206=$B252)*('Actual Waste'!$G$7:$G$206=$B$44),'Actual Waste'!X$7:X$206,0))</f>
        <v>0</v>
      </c>
      <c r="AR252" s="100"/>
      <c r="AS252" s="99"/>
      <c r="AT252" s="100"/>
      <c r="AU252" s="99"/>
      <c r="AV252" s="100"/>
      <c r="AW252" s="99"/>
    </row>
    <row r="253" spans="2:49" x14ac:dyDescent="0.35">
      <c r="B253" s="31" t="str">
        <f t="shared" si="55"/>
        <v>Hazardous waste (Segregated) (17 05 03*)</v>
      </c>
      <c r="C253" s="35"/>
      <c r="D253" s="35"/>
      <c r="E253" s="32">
        <f t="array" ref="E253">SUM(IF(('Estimated Waste'!$B$6:$B$205=$B$232)*('Estimated Waste'!$C$6:$C$205=$B253),'Estimated Waste'!M$6:M$205,0))</f>
        <v>0</v>
      </c>
      <c r="F253" s="219">
        <f t="array" ref="F253">SUM(IF(('Estimated Waste'!$B$6:$B$205=$B$232)*('Estimated Waste'!$C$6:$C$205=$B253),'Estimated Waste'!N$6:N$205,0))</f>
        <v>0</v>
      </c>
      <c r="G253" s="35"/>
      <c r="H253" s="256">
        <f t="shared" si="62"/>
        <v>0</v>
      </c>
      <c r="I253" s="249">
        <f t="shared" si="63"/>
        <v>0</v>
      </c>
      <c r="J253" s="99"/>
      <c r="K253" s="18">
        <f t="array" ref="K253">SUM(IF(('Estimated Waste'!$B$6:$B$205=$B$232)*('Estimated Waste'!$C$6:$C$205=$B253)*('Estimated Waste'!$D$6:$D$205=$B$42),'Estimated Waste'!M$6:M$205,0))</f>
        <v>0</v>
      </c>
      <c r="L253" s="18">
        <f t="array" ref="L253">SUM(IF(('Estimated Waste'!$B$6:$B$205=$B$232)*('Estimated Waste'!$C$6:$C$205=$B253)*('Estimated Waste'!$D$6:$D$205=$B$42),'Estimated Waste'!N$6:N$205,0))</f>
        <v>0</v>
      </c>
      <c r="M253" s="18">
        <f t="array" ref="M253">SUM(IF(('Estimated Waste'!$B$6:$B$205=$B$232)*('Estimated Waste'!$C$6:$C$205=$B253)*('Estimated Waste'!$D$6:$D$205=$B$43),'Estimated Waste'!M$6:M$205,0))</f>
        <v>0</v>
      </c>
      <c r="N253" s="18">
        <f t="array" ref="N253">SUM(IF(('Estimated Waste'!$B$6:$B$205=$B$232)*('Estimated Waste'!$C$6:$C$205=$B253)*('Estimated Waste'!$D$6:$D$205=$B$43),'Estimated Waste'!N$6:N$205,0))</f>
        <v>0</v>
      </c>
      <c r="O253" s="250"/>
      <c r="P253" s="251">
        <f t="array" ref="P253">SUM(IF(('Estimated Waste'!$B$6:$B$205=$B$232)*('Estimated Waste'!$C$6:$C$205=$B253)*('Estimated Waste'!$D$6:$D$205=$B$45),'Estimated Waste'!M$6:M$205,0))+SUM(IF(('Estimated Waste'!$B$6:$B$205=$B$232)*('Estimated Waste'!$C$6:$C$205=$B253)*('Estimated Waste'!$D$6:$D$205=$B$44),'Estimated Waste'!S$6:S$205,0))</f>
        <v>0</v>
      </c>
      <c r="Q253" s="251">
        <f t="array" ref="Q253">SUM(IF(('Estimated Waste'!$B$6:$B$205=$B$232)*('Estimated Waste'!$C$6:$C$205=$B253)*('Estimated Waste'!$D$6:$D$205=$B$45),'Estimated Waste'!N$6:N$205,0))+SUM(IF(('Estimated Waste'!$B$6:$B$205=$B$232)*('Estimated Waste'!$C$6:$C$205=$B253)*('Estimated Waste'!$D$6:$D$205=$B$44),'Estimated Waste'!T$6:T$205,0))</f>
        <v>0</v>
      </c>
      <c r="R253" s="190">
        <f t="array" ref="R253">SUM(IF(('Estimated Waste'!$B$6:$B$205=$B$232)*('Estimated Waste'!$C$6:$C$205=$B253)*('Estimated Waste'!$D$6:$D$205=$B$44),'Estimated Waste'!M$6:M$205,0))-SUM(IF(('Estimated Waste'!$B$6:$B$205=$B$232)*('Estimated Waste'!$C$6:$C$205=$B253)*('Estimated Waste'!$D$6:$D$205=$B$44),'Estimated Waste'!S$6:S$205,0))</f>
        <v>0</v>
      </c>
      <c r="S253" s="190">
        <f t="array" ref="S253">SUM(IF(('Estimated Waste'!$B$6:$B$205=$B$232)*('Estimated Waste'!$C$6:$C$205=$B253)*('Estimated Waste'!$D$6:$D$205=$B$44),'Estimated Waste'!N$6:N$205,0))-SUM(IF(('Estimated Waste'!$B$6:$B$205=$B$232)*('Estimated Waste'!$C$6:$C$205=$B253)*('Estimated Waste'!$D$6:$D$205=$B$44),'Estimated Waste'!T$6:T$205,0))</f>
        <v>0</v>
      </c>
      <c r="X253" s="100">
        <f t="shared" si="56"/>
        <v>0</v>
      </c>
      <c r="Y253" s="99">
        <f t="shared" si="57"/>
        <v>0</v>
      </c>
      <c r="Z253" s="100">
        <f t="shared" si="58"/>
        <v>0</v>
      </c>
      <c r="AA253" s="99">
        <f t="shared" si="59"/>
        <v>0</v>
      </c>
      <c r="AB253" s="100">
        <f t="shared" si="60"/>
        <v>0</v>
      </c>
      <c r="AC253" s="99">
        <f t="shared" si="61"/>
        <v>0</v>
      </c>
      <c r="AE253" s="252">
        <f t="array" ref="AE253">SUM(IF(('Actual Waste'!$C$7:$C$206=$B$232)*('Actual Waste'!$D$7:$D$206=$B253),'Actual Waste'!U$7:U$206,0))</f>
        <v>0</v>
      </c>
      <c r="AF253" s="252">
        <f t="array" ref="AF253">SUM(IF(('Actual Waste'!$C$7:$C$206=$B$232)*('Actual Waste'!$D$7:$D$206=$B253),'Actual Waste'!V$7:V$206,0))</f>
        <v>0</v>
      </c>
      <c r="AG253" s="99"/>
      <c r="AH253" s="252">
        <f t="array" ref="AH253">SUM(IF(('Actual Waste'!$C$7:$C$206=$B$232)*('Actual Waste'!$D$7:$D$206=$B253)*('Actual Waste'!$G$7:$G$206=$B$42),'Actual Waste'!U$7:U$206,0))</f>
        <v>0</v>
      </c>
      <c r="AI253" s="252">
        <f t="array" ref="AI253">SUM(IF(('Actual Waste'!$C$7:$C$206=$B$232)*('Actual Waste'!$D$7:$D$206=$B253)*('Actual Waste'!$G$7:$G$206=$B$42),'Actual Waste'!V$7:V$206,0))</f>
        <v>0</v>
      </c>
      <c r="AJ253" s="252">
        <f t="array" ref="AJ253">SUM(IF(('Actual Waste'!$C$7:$C$206=$B$232)*('Actual Waste'!$D$7:$D$206=$B253)*('Actual Waste'!$G$7:$G$206=$B$43),'Actual Waste'!U$7:U$206,0))</f>
        <v>0</v>
      </c>
      <c r="AK253" s="252">
        <f t="array" ref="AK253">SUM(IF(('Actual Waste'!$C$7:$C$206=$B$232)*('Actual Waste'!$D$7:$D$206=$B253)*('Actual Waste'!$G$7:$G$206=$B$43),'Actual Waste'!V$7:V$206,0))</f>
        <v>0</v>
      </c>
      <c r="AM253" s="252">
        <f t="array" ref="AM253">SUM(IF(('Actual Waste'!$C$7:$C$206=$B$232)*('Actual Waste'!$D$7:$D$206=$B253)*('Actual Waste'!$G$7:$G$206=$B$45),'Actual Waste'!U$7:U$206,0))+SUM(IF(('Actual Waste'!$C$7:$C$206=$B$232)*('Actual Waste'!$D$7:$D$206=$B253)*('Actual Waste'!$G$7:$G$206=$B$44),'Actual Waste'!W$7:W$206,0))</f>
        <v>0</v>
      </c>
      <c r="AN253" s="252">
        <f t="array" ref="AN253">SUM(IF(('Actual Waste'!$C$7:$C$206=$B$232)*('Actual Waste'!$D$7:$D$206=$B253)*('Actual Waste'!$G$7:$G$206=$B$45),'Actual Waste'!V$7:V$206,0))+SUM(IF(('Actual Waste'!$C$7:$C$206=$B$232)*('Actual Waste'!$D$7:$D$206=$B253)*('Actual Waste'!$G$7:$G$206=$B$44),'Actual Waste'!X$7:X$206,0))</f>
        <v>0</v>
      </c>
      <c r="AO253" s="252">
        <f t="array" ref="AO253">SUM(IF(('Actual Waste'!$C$7:$C$206=$B$232)*('Actual Waste'!$D$7:$D$206=$B253)*('Actual Waste'!$G$7:$G$206=$B$44),'Actual Waste'!U$7:U$206,0))-SUM(IF(('Actual Waste'!$C$7:$C$206=$B$232)*('Actual Waste'!$D$7:$D$206=$B253)*('Actual Waste'!$G$7:$G$206=$B$44),'Actual Waste'!W$7:W$206,0))</f>
        <v>0</v>
      </c>
      <c r="AP253" s="252">
        <f t="array" ref="AP253">SUM(IF(('Actual Waste'!$C$7:$C$206=$B$232)*('Actual Waste'!$D$7:$D$206=$B253)*('Actual Waste'!$G$7:$G$206=$B$44),'Actual Waste'!V$7:V$206,0))-SUM(IF(('Actual Waste'!$C$7:$C$206=$B$232)*('Actual Waste'!$D$7:$D$206=$B253)*('Actual Waste'!$G$7:$G$206=$B$44),'Actual Waste'!X$7:X$206,0))</f>
        <v>0</v>
      </c>
      <c r="AR253" s="100"/>
      <c r="AS253" s="99"/>
      <c r="AT253" s="100"/>
      <c r="AU253" s="99"/>
      <c r="AV253" s="100"/>
      <c r="AW253" s="99"/>
    </row>
    <row r="254" spans="2:49" x14ac:dyDescent="0.35">
      <c r="B254" s="31" t="str">
        <f t="shared" si="55"/>
        <v>Lead (17 04 03)</v>
      </c>
      <c r="C254" s="35"/>
      <c r="D254" s="35"/>
      <c r="E254" s="32">
        <f t="array" ref="E254">SUM(IF(('Estimated Waste'!$B$6:$B$205=$B$232)*('Estimated Waste'!$C$6:$C$205=$B254),'Estimated Waste'!M$6:M$205,0))</f>
        <v>0</v>
      </c>
      <c r="F254" s="219">
        <f t="array" ref="F254">SUM(IF(('Estimated Waste'!$B$6:$B$205=$B$232)*('Estimated Waste'!$C$6:$C$205=$B254),'Estimated Waste'!N$6:N$205,0))</f>
        <v>0</v>
      </c>
      <c r="G254" s="35"/>
      <c r="H254" s="256">
        <f t="shared" si="62"/>
        <v>0</v>
      </c>
      <c r="I254" s="249">
        <f t="shared" si="63"/>
        <v>0</v>
      </c>
      <c r="J254" s="99"/>
      <c r="K254" s="18">
        <f t="array" ref="K254">SUM(IF(('Estimated Waste'!$B$6:$B$205=$B$232)*('Estimated Waste'!$C$6:$C$205=$B254)*('Estimated Waste'!$D$6:$D$205=$B$42),'Estimated Waste'!M$6:M$205,0))</f>
        <v>0</v>
      </c>
      <c r="L254" s="18">
        <f t="array" ref="L254">SUM(IF(('Estimated Waste'!$B$6:$B$205=$B$232)*('Estimated Waste'!$C$6:$C$205=$B254)*('Estimated Waste'!$D$6:$D$205=$B$42),'Estimated Waste'!N$6:N$205,0))</f>
        <v>0</v>
      </c>
      <c r="M254" s="18">
        <f t="array" ref="M254">SUM(IF(('Estimated Waste'!$B$6:$B$205=$B$232)*('Estimated Waste'!$C$6:$C$205=$B254)*('Estimated Waste'!$D$6:$D$205=$B$43),'Estimated Waste'!M$6:M$205,0))</f>
        <v>0</v>
      </c>
      <c r="N254" s="18">
        <f t="array" ref="N254">SUM(IF(('Estimated Waste'!$B$6:$B$205=$B$232)*('Estimated Waste'!$C$6:$C$205=$B254)*('Estimated Waste'!$D$6:$D$205=$B$43),'Estimated Waste'!N$6:N$205,0))</f>
        <v>0</v>
      </c>
      <c r="O254" s="250"/>
      <c r="P254" s="251">
        <f t="array" ref="P254">SUM(IF(('Estimated Waste'!$B$6:$B$205=$B$232)*('Estimated Waste'!$C$6:$C$205=$B254)*('Estimated Waste'!$D$6:$D$205=$B$45),'Estimated Waste'!M$6:M$205,0))+SUM(IF(('Estimated Waste'!$B$6:$B$205=$B$232)*('Estimated Waste'!$C$6:$C$205=$B254)*('Estimated Waste'!$D$6:$D$205=$B$44),'Estimated Waste'!S$6:S$205,0))</f>
        <v>0</v>
      </c>
      <c r="Q254" s="251">
        <f t="array" ref="Q254">SUM(IF(('Estimated Waste'!$B$6:$B$205=$B$232)*('Estimated Waste'!$C$6:$C$205=$B254)*('Estimated Waste'!$D$6:$D$205=$B$45),'Estimated Waste'!N$6:N$205,0))+SUM(IF(('Estimated Waste'!$B$6:$B$205=$B$232)*('Estimated Waste'!$C$6:$C$205=$B254)*('Estimated Waste'!$D$6:$D$205=$B$44),'Estimated Waste'!T$6:T$205,0))</f>
        <v>0</v>
      </c>
      <c r="R254" s="190">
        <f t="array" ref="R254">SUM(IF(('Estimated Waste'!$B$6:$B$205=$B$232)*('Estimated Waste'!$C$6:$C$205=$B254)*('Estimated Waste'!$D$6:$D$205=$B$44),'Estimated Waste'!M$6:M$205,0))-SUM(IF(('Estimated Waste'!$B$6:$B$205=$B$232)*('Estimated Waste'!$C$6:$C$205=$B254)*('Estimated Waste'!$D$6:$D$205=$B$44),'Estimated Waste'!S$6:S$205,0))</f>
        <v>0</v>
      </c>
      <c r="S254" s="190">
        <f t="array" ref="S254">SUM(IF(('Estimated Waste'!$B$6:$B$205=$B$232)*('Estimated Waste'!$C$6:$C$205=$B254)*('Estimated Waste'!$D$6:$D$205=$B$44),'Estimated Waste'!N$6:N$205,0))-SUM(IF(('Estimated Waste'!$B$6:$B$205=$B$232)*('Estimated Waste'!$C$6:$C$205=$B254)*('Estimated Waste'!$D$6:$D$205=$B$44),'Estimated Waste'!T$6:T$205,0))</f>
        <v>0</v>
      </c>
      <c r="X254" s="100">
        <f t="shared" si="56"/>
        <v>0</v>
      </c>
      <c r="Y254" s="99">
        <f t="shared" si="57"/>
        <v>0</v>
      </c>
      <c r="Z254" s="100">
        <f t="shared" si="58"/>
        <v>0</v>
      </c>
      <c r="AA254" s="99">
        <f t="shared" si="59"/>
        <v>0</v>
      </c>
      <c r="AB254" s="100">
        <f t="shared" si="60"/>
        <v>0</v>
      </c>
      <c r="AC254" s="99">
        <f t="shared" si="61"/>
        <v>0</v>
      </c>
      <c r="AE254" s="252">
        <f t="array" ref="AE254">SUM(IF(('Actual Waste'!$C$7:$C$206=$B$232)*('Actual Waste'!$D$7:$D$206=$B254),'Actual Waste'!U$7:U$206,0))</f>
        <v>0</v>
      </c>
      <c r="AF254" s="252">
        <f t="array" ref="AF254">SUM(IF(('Actual Waste'!$C$7:$C$206=$B$232)*('Actual Waste'!$D$7:$D$206=$B254),'Actual Waste'!V$7:V$206,0))</f>
        <v>0</v>
      </c>
      <c r="AG254" s="99"/>
      <c r="AH254" s="252">
        <f t="array" ref="AH254">SUM(IF(('Actual Waste'!$C$7:$C$206=$B$232)*('Actual Waste'!$D$7:$D$206=$B254)*('Actual Waste'!$G$7:$G$206=$B$42),'Actual Waste'!U$7:U$206,0))</f>
        <v>0</v>
      </c>
      <c r="AI254" s="252">
        <f t="array" ref="AI254">SUM(IF(('Actual Waste'!$C$7:$C$206=$B$232)*('Actual Waste'!$D$7:$D$206=$B254)*('Actual Waste'!$G$7:$G$206=$B$42),'Actual Waste'!V$7:V$206,0))</f>
        <v>0</v>
      </c>
      <c r="AJ254" s="252">
        <f t="array" ref="AJ254">SUM(IF(('Actual Waste'!$C$7:$C$206=$B$232)*('Actual Waste'!$D$7:$D$206=$B254)*('Actual Waste'!$G$7:$G$206=$B$43),'Actual Waste'!U$7:U$206,0))</f>
        <v>0</v>
      </c>
      <c r="AK254" s="252">
        <f t="array" ref="AK254">SUM(IF(('Actual Waste'!$C$7:$C$206=$B$232)*('Actual Waste'!$D$7:$D$206=$B254)*('Actual Waste'!$G$7:$G$206=$B$43),'Actual Waste'!V$7:V$206,0))</f>
        <v>0</v>
      </c>
      <c r="AM254" s="252">
        <f t="array" ref="AM254">SUM(IF(('Actual Waste'!$C$7:$C$206=$B$232)*('Actual Waste'!$D$7:$D$206=$B254)*('Actual Waste'!$G$7:$G$206=$B$45),'Actual Waste'!U$7:U$206,0))+SUM(IF(('Actual Waste'!$C$7:$C$206=$B$232)*('Actual Waste'!$D$7:$D$206=$B254)*('Actual Waste'!$G$7:$G$206=$B$44),'Actual Waste'!W$7:W$206,0))</f>
        <v>0</v>
      </c>
      <c r="AN254" s="252">
        <f t="array" ref="AN254">SUM(IF(('Actual Waste'!$C$7:$C$206=$B$232)*('Actual Waste'!$D$7:$D$206=$B254)*('Actual Waste'!$G$7:$G$206=$B$45),'Actual Waste'!V$7:V$206,0))+SUM(IF(('Actual Waste'!$C$7:$C$206=$B$232)*('Actual Waste'!$D$7:$D$206=$B254)*('Actual Waste'!$G$7:$G$206=$B$44),'Actual Waste'!X$7:X$206,0))</f>
        <v>0</v>
      </c>
      <c r="AO254" s="252">
        <f t="array" ref="AO254">SUM(IF(('Actual Waste'!$C$7:$C$206=$B$232)*('Actual Waste'!$D$7:$D$206=$B254)*('Actual Waste'!$G$7:$G$206=$B$44),'Actual Waste'!U$7:U$206,0))-SUM(IF(('Actual Waste'!$C$7:$C$206=$B$232)*('Actual Waste'!$D$7:$D$206=$B254)*('Actual Waste'!$G$7:$G$206=$B$44),'Actual Waste'!W$7:W$206,0))</f>
        <v>0</v>
      </c>
      <c r="AP254" s="252">
        <f t="array" ref="AP254">SUM(IF(('Actual Waste'!$C$7:$C$206=$B$232)*('Actual Waste'!$D$7:$D$206=$B254)*('Actual Waste'!$G$7:$G$206=$B$44),'Actual Waste'!V$7:V$206,0))-SUM(IF(('Actual Waste'!$C$7:$C$206=$B$232)*('Actual Waste'!$D$7:$D$206=$B254)*('Actual Waste'!$G$7:$G$206=$B$44),'Actual Waste'!X$7:X$206,0))</f>
        <v>0</v>
      </c>
      <c r="AR254" s="100"/>
      <c r="AS254" s="99"/>
      <c r="AT254" s="100"/>
      <c r="AU254" s="99"/>
      <c r="AV254" s="100"/>
      <c r="AW254" s="99"/>
    </row>
    <row r="255" spans="2:49" x14ac:dyDescent="0.35">
      <c r="B255" s="31" t="str">
        <f t="shared" si="55"/>
        <v>Metals (17 04 07)</v>
      </c>
      <c r="C255" s="35"/>
      <c r="D255" s="35"/>
      <c r="E255" s="32">
        <f t="array" ref="E255">SUM(IF(('Estimated Waste'!$B$6:$B$205=$B$232)*('Estimated Waste'!$C$6:$C$205=$B255),'Estimated Waste'!M$6:M$205,0))</f>
        <v>0</v>
      </c>
      <c r="F255" s="219">
        <f t="array" ref="F255">SUM(IF(('Estimated Waste'!$B$6:$B$205=$B$232)*('Estimated Waste'!$C$6:$C$205=$B255),'Estimated Waste'!N$6:N$205,0))</f>
        <v>0</v>
      </c>
      <c r="G255" s="35"/>
      <c r="H255" s="256">
        <f t="shared" si="62"/>
        <v>0</v>
      </c>
      <c r="I255" s="249">
        <f t="shared" si="63"/>
        <v>0</v>
      </c>
      <c r="J255" s="99"/>
      <c r="K255" s="18">
        <f t="array" ref="K255">SUM(IF(('Estimated Waste'!$B$6:$B$205=$B$232)*('Estimated Waste'!$C$6:$C$205=$B255)*('Estimated Waste'!$D$6:$D$205=$B$42),'Estimated Waste'!M$6:M$205,0))</f>
        <v>0</v>
      </c>
      <c r="L255" s="18">
        <f t="array" ref="L255">SUM(IF(('Estimated Waste'!$B$6:$B$205=$B$232)*('Estimated Waste'!$C$6:$C$205=$B255)*('Estimated Waste'!$D$6:$D$205=$B$42),'Estimated Waste'!N$6:N$205,0))</f>
        <v>0</v>
      </c>
      <c r="M255" s="18">
        <f t="array" ref="M255">SUM(IF(('Estimated Waste'!$B$6:$B$205=$B$232)*('Estimated Waste'!$C$6:$C$205=$B255)*('Estimated Waste'!$D$6:$D$205=$B$43),'Estimated Waste'!M$6:M$205,0))</f>
        <v>0</v>
      </c>
      <c r="N255" s="18">
        <f t="array" ref="N255">SUM(IF(('Estimated Waste'!$B$6:$B$205=$B$232)*('Estimated Waste'!$C$6:$C$205=$B255)*('Estimated Waste'!$D$6:$D$205=$B$43),'Estimated Waste'!N$6:N$205,0))</f>
        <v>0</v>
      </c>
      <c r="O255" s="250"/>
      <c r="P255" s="251">
        <f t="array" ref="P255">SUM(IF(('Estimated Waste'!$B$6:$B$205=$B$232)*('Estimated Waste'!$C$6:$C$205=$B255)*('Estimated Waste'!$D$6:$D$205=$B$45),'Estimated Waste'!M$6:M$205,0))+SUM(IF(('Estimated Waste'!$B$6:$B$205=$B$232)*('Estimated Waste'!$C$6:$C$205=$B255)*('Estimated Waste'!$D$6:$D$205=$B$44),'Estimated Waste'!S$6:S$205,0))</f>
        <v>0</v>
      </c>
      <c r="Q255" s="251">
        <f t="array" ref="Q255">SUM(IF(('Estimated Waste'!$B$6:$B$205=$B$232)*('Estimated Waste'!$C$6:$C$205=$B255)*('Estimated Waste'!$D$6:$D$205=$B$45),'Estimated Waste'!N$6:N$205,0))+SUM(IF(('Estimated Waste'!$B$6:$B$205=$B$232)*('Estimated Waste'!$C$6:$C$205=$B255)*('Estimated Waste'!$D$6:$D$205=$B$44),'Estimated Waste'!T$6:T$205,0))</f>
        <v>0</v>
      </c>
      <c r="R255" s="190">
        <f t="array" ref="R255">SUM(IF(('Estimated Waste'!$B$6:$B$205=$B$232)*('Estimated Waste'!$C$6:$C$205=$B255)*('Estimated Waste'!$D$6:$D$205=$B$44),'Estimated Waste'!M$6:M$205,0))-SUM(IF(('Estimated Waste'!$B$6:$B$205=$B$232)*('Estimated Waste'!$C$6:$C$205=$B255)*('Estimated Waste'!$D$6:$D$205=$B$44),'Estimated Waste'!S$6:S$205,0))</f>
        <v>0</v>
      </c>
      <c r="S255" s="190">
        <f t="array" ref="S255">SUM(IF(('Estimated Waste'!$B$6:$B$205=$B$232)*('Estimated Waste'!$C$6:$C$205=$B255)*('Estimated Waste'!$D$6:$D$205=$B$44),'Estimated Waste'!N$6:N$205,0))-SUM(IF(('Estimated Waste'!$B$6:$B$205=$B$232)*('Estimated Waste'!$C$6:$C$205=$B255)*('Estimated Waste'!$D$6:$D$205=$B$44),'Estimated Waste'!T$6:T$205,0))</f>
        <v>0</v>
      </c>
      <c r="X255" s="100">
        <f t="shared" si="56"/>
        <v>0</v>
      </c>
      <c r="Y255" s="99">
        <f t="shared" si="57"/>
        <v>0</v>
      </c>
      <c r="Z255" s="100">
        <f t="shared" si="58"/>
        <v>0</v>
      </c>
      <c r="AA255" s="99">
        <f t="shared" si="59"/>
        <v>0</v>
      </c>
      <c r="AB255" s="100">
        <f t="shared" si="60"/>
        <v>0</v>
      </c>
      <c r="AC255" s="99">
        <f t="shared" si="61"/>
        <v>0</v>
      </c>
      <c r="AE255" s="252">
        <f t="array" ref="AE255">SUM(IF(('Actual Waste'!$C$7:$C$206=$B$232)*('Actual Waste'!$D$7:$D$206=$B255),'Actual Waste'!U$7:U$206,0))</f>
        <v>0</v>
      </c>
      <c r="AF255" s="252">
        <f t="array" ref="AF255">SUM(IF(('Actual Waste'!$C$7:$C$206=$B$232)*('Actual Waste'!$D$7:$D$206=$B255),'Actual Waste'!V$7:V$206,0))</f>
        <v>0</v>
      </c>
      <c r="AG255" s="99"/>
      <c r="AH255" s="252">
        <f t="array" ref="AH255">SUM(IF(('Actual Waste'!$C$7:$C$206=$B$232)*('Actual Waste'!$D$7:$D$206=$B255)*('Actual Waste'!$G$7:$G$206=$B$42),'Actual Waste'!U$7:U$206,0))</f>
        <v>0</v>
      </c>
      <c r="AI255" s="252">
        <f t="array" ref="AI255">SUM(IF(('Actual Waste'!$C$7:$C$206=$B$232)*('Actual Waste'!$D$7:$D$206=$B255)*('Actual Waste'!$G$7:$G$206=$B$42),'Actual Waste'!V$7:V$206,0))</f>
        <v>0</v>
      </c>
      <c r="AJ255" s="252">
        <f t="array" ref="AJ255">SUM(IF(('Actual Waste'!$C$7:$C$206=$B$232)*('Actual Waste'!$D$7:$D$206=$B255)*('Actual Waste'!$G$7:$G$206=$B$43),'Actual Waste'!U$7:U$206,0))</f>
        <v>0</v>
      </c>
      <c r="AK255" s="252">
        <f t="array" ref="AK255">SUM(IF(('Actual Waste'!$C$7:$C$206=$B$232)*('Actual Waste'!$D$7:$D$206=$B255)*('Actual Waste'!$G$7:$G$206=$B$43),'Actual Waste'!V$7:V$206,0))</f>
        <v>0</v>
      </c>
      <c r="AM255" s="252">
        <f t="array" ref="AM255">SUM(IF(('Actual Waste'!$C$7:$C$206=$B$232)*('Actual Waste'!$D$7:$D$206=$B255)*('Actual Waste'!$G$7:$G$206=$B$45),'Actual Waste'!U$7:U$206,0))+SUM(IF(('Actual Waste'!$C$7:$C$206=$B$232)*('Actual Waste'!$D$7:$D$206=$B255)*('Actual Waste'!$G$7:$G$206=$B$44),'Actual Waste'!W$7:W$206,0))</f>
        <v>0</v>
      </c>
      <c r="AN255" s="252">
        <f t="array" ref="AN255">SUM(IF(('Actual Waste'!$C$7:$C$206=$B$232)*('Actual Waste'!$D$7:$D$206=$B255)*('Actual Waste'!$G$7:$G$206=$B$45),'Actual Waste'!V$7:V$206,0))+SUM(IF(('Actual Waste'!$C$7:$C$206=$B$232)*('Actual Waste'!$D$7:$D$206=$B255)*('Actual Waste'!$G$7:$G$206=$B$44),'Actual Waste'!X$7:X$206,0))</f>
        <v>0</v>
      </c>
      <c r="AO255" s="252">
        <f t="array" ref="AO255">SUM(IF(('Actual Waste'!$C$7:$C$206=$B$232)*('Actual Waste'!$D$7:$D$206=$B255)*('Actual Waste'!$G$7:$G$206=$B$44),'Actual Waste'!U$7:U$206,0))-SUM(IF(('Actual Waste'!$C$7:$C$206=$B$232)*('Actual Waste'!$D$7:$D$206=$B255)*('Actual Waste'!$G$7:$G$206=$B$44),'Actual Waste'!W$7:W$206,0))</f>
        <v>0</v>
      </c>
      <c r="AP255" s="252">
        <f t="array" ref="AP255">SUM(IF(('Actual Waste'!$C$7:$C$206=$B$232)*('Actual Waste'!$D$7:$D$206=$B255)*('Actual Waste'!$G$7:$G$206=$B$44),'Actual Waste'!V$7:V$206,0))-SUM(IF(('Actual Waste'!$C$7:$C$206=$B$232)*('Actual Waste'!$D$7:$D$206=$B255)*('Actual Waste'!$G$7:$G$206=$B$44),'Actual Waste'!X$7:X$206,0))</f>
        <v>0</v>
      </c>
      <c r="AR255" s="100"/>
      <c r="AS255" s="99"/>
      <c r="AT255" s="100"/>
      <c r="AU255" s="99"/>
      <c r="AV255" s="100"/>
      <c r="AW255" s="99"/>
    </row>
    <row r="256" spans="2:49" x14ac:dyDescent="0.35">
      <c r="B256" s="31" t="str">
        <f t="shared" si="55"/>
        <v>Mixed C&amp;D waste (17 09 04)</v>
      </c>
      <c r="C256" s="35"/>
      <c r="D256" s="35"/>
      <c r="E256" s="32">
        <f t="array" ref="E256">SUM(IF(('Estimated Waste'!$B$6:$B$205=$B$232)*('Estimated Waste'!$C$6:$C$205=$B256),'Estimated Waste'!M$6:M$205,0))</f>
        <v>0</v>
      </c>
      <c r="F256" s="219">
        <f t="array" ref="F256">SUM(IF(('Estimated Waste'!$B$6:$B$205=$B$232)*('Estimated Waste'!$C$6:$C$205=$B256),'Estimated Waste'!N$6:N$205,0))</f>
        <v>0</v>
      </c>
      <c r="G256" s="35"/>
      <c r="H256" s="256">
        <f t="shared" si="62"/>
        <v>0</v>
      </c>
      <c r="I256" s="249">
        <f t="shared" si="63"/>
        <v>0</v>
      </c>
      <c r="J256" s="99"/>
      <c r="K256" s="18">
        <f t="array" ref="K256">SUM(IF(('Estimated Waste'!$B$6:$B$205=$B$232)*('Estimated Waste'!$C$6:$C$205=$B256)*('Estimated Waste'!$D$6:$D$205=$B$42),'Estimated Waste'!M$6:M$205,0))</f>
        <v>0</v>
      </c>
      <c r="L256" s="18">
        <f t="array" ref="L256">SUM(IF(('Estimated Waste'!$B$6:$B$205=$B$232)*('Estimated Waste'!$C$6:$C$205=$B256)*('Estimated Waste'!$D$6:$D$205=$B$42),'Estimated Waste'!N$6:N$205,0))</f>
        <v>0</v>
      </c>
      <c r="M256" s="18">
        <f t="array" ref="M256">SUM(IF(('Estimated Waste'!$B$6:$B$205=$B$232)*('Estimated Waste'!$C$6:$C$205=$B256)*('Estimated Waste'!$D$6:$D$205=$B$43),'Estimated Waste'!M$6:M$205,0))</f>
        <v>0</v>
      </c>
      <c r="N256" s="18">
        <f t="array" ref="N256">SUM(IF(('Estimated Waste'!$B$6:$B$205=$B$232)*('Estimated Waste'!$C$6:$C$205=$B256)*('Estimated Waste'!$D$6:$D$205=$B$43),'Estimated Waste'!N$6:N$205,0))</f>
        <v>0</v>
      </c>
      <c r="O256" s="250"/>
      <c r="P256" s="251">
        <f t="array" ref="P256">SUM(IF(('Estimated Waste'!$B$6:$B$205=$B$232)*('Estimated Waste'!$C$6:$C$205=$B256)*('Estimated Waste'!$D$6:$D$205=$B$45),'Estimated Waste'!M$6:M$205,0))+SUM(IF(('Estimated Waste'!$B$6:$B$205=$B$232)*('Estimated Waste'!$C$6:$C$205=$B256)*('Estimated Waste'!$D$6:$D$205=$B$44),'Estimated Waste'!S$6:S$205,0))</f>
        <v>0</v>
      </c>
      <c r="Q256" s="251">
        <f t="array" ref="Q256">SUM(IF(('Estimated Waste'!$B$6:$B$205=$B$232)*('Estimated Waste'!$C$6:$C$205=$B256)*('Estimated Waste'!$D$6:$D$205=$B$45),'Estimated Waste'!N$6:N$205,0))+SUM(IF(('Estimated Waste'!$B$6:$B$205=$B$232)*('Estimated Waste'!$C$6:$C$205=$B256)*('Estimated Waste'!$D$6:$D$205=$B$44),'Estimated Waste'!T$6:T$205,0))</f>
        <v>0</v>
      </c>
      <c r="R256" s="190">
        <f t="array" ref="R256">SUM(IF(('Estimated Waste'!$B$6:$B$205=$B$232)*('Estimated Waste'!$C$6:$C$205=$B256)*('Estimated Waste'!$D$6:$D$205=$B$44),'Estimated Waste'!M$6:M$205,0))-SUM(IF(('Estimated Waste'!$B$6:$B$205=$B$232)*('Estimated Waste'!$C$6:$C$205=$B256)*('Estimated Waste'!$D$6:$D$205=$B$44),'Estimated Waste'!S$6:S$205,0))</f>
        <v>0</v>
      </c>
      <c r="S256" s="190">
        <f t="array" ref="S256">SUM(IF(('Estimated Waste'!$B$6:$B$205=$B$232)*('Estimated Waste'!$C$6:$C$205=$B256)*('Estimated Waste'!$D$6:$D$205=$B$44),'Estimated Waste'!N$6:N$205,0))-SUM(IF(('Estimated Waste'!$B$6:$B$205=$B$232)*('Estimated Waste'!$C$6:$C$205=$B256)*('Estimated Waste'!$D$6:$D$205=$B$44),'Estimated Waste'!T$6:T$205,0))</f>
        <v>0</v>
      </c>
      <c r="X256" s="100">
        <f t="shared" si="56"/>
        <v>0</v>
      </c>
      <c r="Y256" s="99">
        <f t="shared" si="57"/>
        <v>0</v>
      </c>
      <c r="Z256" s="100">
        <f t="shared" si="58"/>
        <v>0</v>
      </c>
      <c r="AA256" s="99">
        <f t="shared" si="59"/>
        <v>0</v>
      </c>
      <c r="AB256" s="100">
        <f t="shared" si="60"/>
        <v>0</v>
      </c>
      <c r="AC256" s="99">
        <f t="shared" si="61"/>
        <v>0</v>
      </c>
      <c r="AE256" s="252">
        <f t="array" ref="AE256">SUM(IF(('Actual Waste'!$C$7:$C$206=$B$232)*('Actual Waste'!$D$7:$D$206=$B256),'Actual Waste'!U$7:U$206,0))</f>
        <v>0</v>
      </c>
      <c r="AF256" s="252">
        <f t="array" ref="AF256">SUM(IF(('Actual Waste'!$C$7:$C$206=$B$232)*('Actual Waste'!$D$7:$D$206=$B256),'Actual Waste'!V$7:V$206,0))</f>
        <v>0</v>
      </c>
      <c r="AG256" s="99"/>
      <c r="AH256" s="252">
        <f t="array" ref="AH256">SUM(IF(('Actual Waste'!$C$7:$C$206=$B$232)*('Actual Waste'!$D$7:$D$206=$B256)*('Actual Waste'!$G$7:$G$206=$B$42),'Actual Waste'!U$7:U$206,0))</f>
        <v>0</v>
      </c>
      <c r="AI256" s="252">
        <f t="array" ref="AI256">SUM(IF(('Actual Waste'!$C$7:$C$206=$B$232)*('Actual Waste'!$D$7:$D$206=$B256)*('Actual Waste'!$G$7:$G$206=$B$42),'Actual Waste'!V$7:V$206,0))</f>
        <v>0</v>
      </c>
      <c r="AJ256" s="252">
        <f t="array" ref="AJ256">SUM(IF(('Actual Waste'!$C$7:$C$206=$B$232)*('Actual Waste'!$D$7:$D$206=$B256)*('Actual Waste'!$G$7:$G$206=$B$43),'Actual Waste'!U$7:U$206,0))</f>
        <v>0</v>
      </c>
      <c r="AK256" s="252">
        <f t="array" ref="AK256">SUM(IF(('Actual Waste'!$C$7:$C$206=$B$232)*('Actual Waste'!$D$7:$D$206=$B256)*('Actual Waste'!$G$7:$G$206=$B$43),'Actual Waste'!V$7:V$206,0))</f>
        <v>0</v>
      </c>
      <c r="AM256" s="252">
        <f t="array" ref="AM256">SUM(IF(('Actual Waste'!$C$7:$C$206=$B$232)*('Actual Waste'!$D$7:$D$206=$B256)*('Actual Waste'!$G$7:$G$206=$B$45),'Actual Waste'!U$7:U$206,0))+SUM(IF(('Actual Waste'!$C$7:$C$206=$B$232)*('Actual Waste'!$D$7:$D$206=$B256)*('Actual Waste'!$G$7:$G$206=$B$44),'Actual Waste'!W$7:W$206,0))</f>
        <v>0</v>
      </c>
      <c r="AN256" s="252">
        <f t="array" ref="AN256">SUM(IF(('Actual Waste'!$C$7:$C$206=$B$232)*('Actual Waste'!$D$7:$D$206=$B256)*('Actual Waste'!$G$7:$G$206=$B$45),'Actual Waste'!V$7:V$206,0))+SUM(IF(('Actual Waste'!$C$7:$C$206=$B$232)*('Actual Waste'!$D$7:$D$206=$B256)*('Actual Waste'!$G$7:$G$206=$B$44),'Actual Waste'!X$7:X$206,0))</f>
        <v>0</v>
      </c>
      <c r="AO256" s="252">
        <f t="array" ref="AO256">SUM(IF(('Actual Waste'!$C$7:$C$206=$B$232)*('Actual Waste'!$D$7:$D$206=$B256)*('Actual Waste'!$G$7:$G$206=$B$44),'Actual Waste'!U$7:U$206,0))-SUM(IF(('Actual Waste'!$C$7:$C$206=$B$232)*('Actual Waste'!$D$7:$D$206=$B256)*('Actual Waste'!$G$7:$G$206=$B$44),'Actual Waste'!W$7:W$206,0))</f>
        <v>0</v>
      </c>
      <c r="AP256" s="252">
        <f t="array" ref="AP256">SUM(IF(('Actual Waste'!$C$7:$C$206=$B$232)*('Actual Waste'!$D$7:$D$206=$B256)*('Actual Waste'!$G$7:$G$206=$B$44),'Actual Waste'!V$7:V$206,0))-SUM(IF(('Actual Waste'!$C$7:$C$206=$B$232)*('Actual Waste'!$D$7:$D$206=$B256)*('Actual Waste'!$G$7:$G$206=$B$44),'Actual Waste'!X$7:X$206,0))</f>
        <v>0</v>
      </c>
      <c r="AR256" s="100"/>
      <c r="AS256" s="99"/>
      <c r="AT256" s="100"/>
      <c r="AU256" s="99"/>
      <c r="AV256" s="100"/>
      <c r="AW256" s="99"/>
    </row>
    <row r="257" spans="2:49" x14ac:dyDescent="0.35">
      <c r="B257" s="31" t="str">
        <f t="shared" si="55"/>
        <v>Mixed C&amp;D waste (Hazardous) (17 09 03*)</v>
      </c>
      <c r="C257" s="35"/>
      <c r="D257" s="35"/>
      <c r="E257" s="32">
        <f t="array" ref="E257">SUM(IF(('Estimated Waste'!$B$6:$B$205=$B$232)*('Estimated Waste'!$C$6:$C$205=$B257),'Estimated Waste'!M$6:M$205,0))</f>
        <v>0</v>
      </c>
      <c r="F257" s="219">
        <f t="array" ref="F257">SUM(IF(('Estimated Waste'!$B$6:$B$205=$B$232)*('Estimated Waste'!$C$6:$C$205=$B257),'Estimated Waste'!N$6:N$205,0))</f>
        <v>0</v>
      </c>
      <c r="G257" s="35"/>
      <c r="H257" s="256">
        <f t="shared" si="62"/>
        <v>0</v>
      </c>
      <c r="I257" s="249">
        <f t="shared" si="63"/>
        <v>0</v>
      </c>
      <c r="J257" s="99"/>
      <c r="K257" s="18">
        <f t="array" ref="K257">SUM(IF(('Estimated Waste'!$B$6:$B$205=$B$232)*('Estimated Waste'!$C$6:$C$205=$B257)*('Estimated Waste'!$D$6:$D$205=$B$42),'Estimated Waste'!M$6:M$205,0))</f>
        <v>0</v>
      </c>
      <c r="L257" s="18">
        <f t="array" ref="L257">SUM(IF(('Estimated Waste'!$B$6:$B$205=$B$232)*('Estimated Waste'!$C$6:$C$205=$B257)*('Estimated Waste'!$D$6:$D$205=$B$42),'Estimated Waste'!N$6:N$205,0))</f>
        <v>0</v>
      </c>
      <c r="M257" s="18">
        <f t="array" ref="M257">SUM(IF(('Estimated Waste'!$B$6:$B$205=$B$232)*('Estimated Waste'!$C$6:$C$205=$B257)*('Estimated Waste'!$D$6:$D$205=$B$43),'Estimated Waste'!M$6:M$205,0))</f>
        <v>0</v>
      </c>
      <c r="N257" s="18">
        <f t="array" ref="N257">SUM(IF(('Estimated Waste'!$B$6:$B$205=$B$232)*('Estimated Waste'!$C$6:$C$205=$B257)*('Estimated Waste'!$D$6:$D$205=$B$43),'Estimated Waste'!N$6:N$205,0))</f>
        <v>0</v>
      </c>
      <c r="O257" s="250"/>
      <c r="P257" s="251">
        <f t="array" ref="P257">SUM(IF(('Estimated Waste'!$B$6:$B$205=$B$232)*('Estimated Waste'!$C$6:$C$205=$B257)*('Estimated Waste'!$D$6:$D$205=$B$45),'Estimated Waste'!M$6:M$205,0))+SUM(IF(('Estimated Waste'!$B$6:$B$205=$B$232)*('Estimated Waste'!$C$6:$C$205=$B257)*('Estimated Waste'!$D$6:$D$205=$B$44),'Estimated Waste'!S$6:S$205,0))</f>
        <v>0</v>
      </c>
      <c r="Q257" s="251">
        <f t="array" ref="Q257">SUM(IF(('Estimated Waste'!$B$6:$B$205=$B$232)*('Estimated Waste'!$C$6:$C$205=$B257)*('Estimated Waste'!$D$6:$D$205=$B$45),'Estimated Waste'!N$6:N$205,0))+SUM(IF(('Estimated Waste'!$B$6:$B$205=$B$232)*('Estimated Waste'!$C$6:$C$205=$B257)*('Estimated Waste'!$D$6:$D$205=$B$44),'Estimated Waste'!T$6:T$205,0))</f>
        <v>0</v>
      </c>
      <c r="R257" s="190">
        <f t="array" ref="R257">SUM(IF(('Estimated Waste'!$B$6:$B$205=$B$232)*('Estimated Waste'!$C$6:$C$205=$B257)*('Estimated Waste'!$D$6:$D$205=$B$44),'Estimated Waste'!M$6:M$205,0))-SUM(IF(('Estimated Waste'!$B$6:$B$205=$B$232)*('Estimated Waste'!$C$6:$C$205=$B257)*('Estimated Waste'!$D$6:$D$205=$B$44),'Estimated Waste'!S$6:S$205,0))</f>
        <v>0</v>
      </c>
      <c r="S257" s="190">
        <f t="array" ref="S257">SUM(IF(('Estimated Waste'!$B$6:$B$205=$B$232)*('Estimated Waste'!$C$6:$C$205=$B257)*('Estimated Waste'!$D$6:$D$205=$B$44),'Estimated Waste'!N$6:N$205,0))-SUM(IF(('Estimated Waste'!$B$6:$B$205=$B$232)*('Estimated Waste'!$C$6:$C$205=$B257)*('Estimated Waste'!$D$6:$D$205=$B$44),'Estimated Waste'!T$6:T$205,0))</f>
        <v>0</v>
      </c>
      <c r="X257" s="100">
        <f t="shared" si="56"/>
        <v>0</v>
      </c>
      <c r="Y257" s="99">
        <f t="shared" si="57"/>
        <v>0</v>
      </c>
      <c r="Z257" s="100">
        <f t="shared" si="58"/>
        <v>0</v>
      </c>
      <c r="AA257" s="99">
        <f t="shared" si="59"/>
        <v>0</v>
      </c>
      <c r="AB257" s="100">
        <f t="shared" si="60"/>
        <v>0</v>
      </c>
      <c r="AC257" s="99">
        <f t="shared" si="61"/>
        <v>0</v>
      </c>
      <c r="AE257" s="252">
        <f t="array" ref="AE257">SUM(IF(('Actual Waste'!$C$7:$C$206=$B$232)*('Actual Waste'!$D$7:$D$206=$B257),'Actual Waste'!U$7:U$206,0))</f>
        <v>0</v>
      </c>
      <c r="AF257" s="252">
        <f t="array" ref="AF257">SUM(IF(('Actual Waste'!$C$7:$C$206=$B$232)*('Actual Waste'!$D$7:$D$206=$B257),'Actual Waste'!V$7:V$206,0))</f>
        <v>0</v>
      </c>
      <c r="AG257" s="99"/>
      <c r="AH257" s="252">
        <f t="array" ref="AH257">SUM(IF(('Actual Waste'!$C$7:$C$206=$B$232)*('Actual Waste'!$D$7:$D$206=$B257)*('Actual Waste'!$G$7:$G$206=$B$42),'Actual Waste'!U$7:U$206,0))</f>
        <v>0</v>
      </c>
      <c r="AI257" s="252">
        <f t="array" ref="AI257">SUM(IF(('Actual Waste'!$C$7:$C$206=$B$232)*('Actual Waste'!$D$7:$D$206=$B257)*('Actual Waste'!$G$7:$G$206=$B$42),'Actual Waste'!V$7:V$206,0))</f>
        <v>0</v>
      </c>
      <c r="AJ257" s="252">
        <f t="array" ref="AJ257">SUM(IF(('Actual Waste'!$C$7:$C$206=$B$232)*('Actual Waste'!$D$7:$D$206=$B257)*('Actual Waste'!$G$7:$G$206=$B$43),'Actual Waste'!U$7:U$206,0))</f>
        <v>0</v>
      </c>
      <c r="AK257" s="252">
        <f t="array" ref="AK257">SUM(IF(('Actual Waste'!$C$7:$C$206=$B$232)*('Actual Waste'!$D$7:$D$206=$B257)*('Actual Waste'!$G$7:$G$206=$B$43),'Actual Waste'!V$7:V$206,0))</f>
        <v>0</v>
      </c>
      <c r="AM257" s="252">
        <f t="array" ref="AM257">SUM(IF(('Actual Waste'!$C$7:$C$206=$B$232)*('Actual Waste'!$D$7:$D$206=$B257)*('Actual Waste'!$G$7:$G$206=$B$45),'Actual Waste'!U$7:U$206,0))+SUM(IF(('Actual Waste'!$C$7:$C$206=$B$232)*('Actual Waste'!$D$7:$D$206=$B257)*('Actual Waste'!$G$7:$G$206=$B$44),'Actual Waste'!W$7:W$206,0))</f>
        <v>0</v>
      </c>
      <c r="AN257" s="252">
        <f t="array" ref="AN257">SUM(IF(('Actual Waste'!$C$7:$C$206=$B$232)*('Actual Waste'!$D$7:$D$206=$B257)*('Actual Waste'!$G$7:$G$206=$B$45),'Actual Waste'!V$7:V$206,0))+SUM(IF(('Actual Waste'!$C$7:$C$206=$B$232)*('Actual Waste'!$D$7:$D$206=$B257)*('Actual Waste'!$G$7:$G$206=$B$44),'Actual Waste'!X$7:X$206,0))</f>
        <v>0</v>
      </c>
      <c r="AO257" s="252">
        <f t="array" ref="AO257">SUM(IF(('Actual Waste'!$C$7:$C$206=$B$232)*('Actual Waste'!$D$7:$D$206=$B257)*('Actual Waste'!$G$7:$G$206=$B$44),'Actual Waste'!U$7:U$206,0))-SUM(IF(('Actual Waste'!$C$7:$C$206=$B$232)*('Actual Waste'!$D$7:$D$206=$B257)*('Actual Waste'!$G$7:$G$206=$B$44),'Actual Waste'!W$7:W$206,0))</f>
        <v>0</v>
      </c>
      <c r="AP257" s="252">
        <f t="array" ref="AP257">SUM(IF(('Actual Waste'!$C$7:$C$206=$B$232)*('Actual Waste'!$D$7:$D$206=$B257)*('Actual Waste'!$G$7:$G$206=$B$44),'Actual Waste'!V$7:V$206,0))-SUM(IF(('Actual Waste'!$C$7:$C$206=$B$232)*('Actual Waste'!$D$7:$D$206=$B257)*('Actual Waste'!$G$7:$G$206=$B$44),'Actual Waste'!X$7:X$206,0))</f>
        <v>0</v>
      </c>
      <c r="AR257" s="100"/>
      <c r="AS257" s="99"/>
      <c r="AT257" s="100"/>
      <c r="AU257" s="99"/>
      <c r="AV257" s="100"/>
      <c r="AW257" s="99"/>
    </row>
    <row r="258" spans="2:49" x14ac:dyDescent="0.35">
      <c r="B258" s="31" t="str">
        <f t="shared" si="55"/>
        <v>Non-hazardous sludge (19 02 06)</v>
      </c>
      <c r="C258" s="35"/>
      <c r="D258" s="35"/>
      <c r="E258" s="32">
        <f t="array" ref="E258">SUM(IF(('Estimated Waste'!$B$6:$B$205=$B$232)*('Estimated Waste'!$C$6:$C$205=$B258),'Estimated Waste'!M$6:M$205,0))</f>
        <v>0</v>
      </c>
      <c r="F258" s="219">
        <f t="array" ref="F258">SUM(IF(('Estimated Waste'!$B$6:$B$205=$B$232)*('Estimated Waste'!$C$6:$C$205=$B258),'Estimated Waste'!N$6:N$205,0))</f>
        <v>0</v>
      </c>
      <c r="G258" s="35"/>
      <c r="H258" s="256">
        <f t="shared" si="62"/>
        <v>0</v>
      </c>
      <c r="I258" s="249">
        <f t="shared" si="63"/>
        <v>0</v>
      </c>
      <c r="J258" s="99"/>
      <c r="K258" s="18">
        <f t="array" ref="K258">SUM(IF(('Estimated Waste'!$B$6:$B$205=$B$232)*('Estimated Waste'!$C$6:$C$205=$B258)*('Estimated Waste'!$D$6:$D$205=$B$42),'Estimated Waste'!M$6:M$205,0))</f>
        <v>0</v>
      </c>
      <c r="L258" s="18">
        <f t="array" ref="L258">SUM(IF(('Estimated Waste'!$B$6:$B$205=$B$232)*('Estimated Waste'!$C$6:$C$205=$B258)*('Estimated Waste'!$D$6:$D$205=$B$42),'Estimated Waste'!N$6:N$205,0))</f>
        <v>0</v>
      </c>
      <c r="M258" s="18">
        <f t="array" ref="M258">SUM(IF(('Estimated Waste'!$B$6:$B$205=$B$232)*('Estimated Waste'!$C$6:$C$205=$B258)*('Estimated Waste'!$D$6:$D$205=$B$43),'Estimated Waste'!M$6:M$205,0))</f>
        <v>0</v>
      </c>
      <c r="N258" s="18">
        <f t="array" ref="N258">SUM(IF(('Estimated Waste'!$B$6:$B$205=$B$232)*('Estimated Waste'!$C$6:$C$205=$B258)*('Estimated Waste'!$D$6:$D$205=$B$43),'Estimated Waste'!N$6:N$205,0))</f>
        <v>0</v>
      </c>
      <c r="O258" s="250"/>
      <c r="P258" s="251">
        <f t="array" ref="P258">SUM(IF(('Estimated Waste'!$B$6:$B$205=$B$232)*('Estimated Waste'!$C$6:$C$205=$B258)*('Estimated Waste'!$D$6:$D$205=$B$45),'Estimated Waste'!M$6:M$205,0))+SUM(IF(('Estimated Waste'!$B$6:$B$205=$B$232)*('Estimated Waste'!$C$6:$C$205=$B258)*('Estimated Waste'!$D$6:$D$205=$B$44),'Estimated Waste'!S$6:S$205,0))</f>
        <v>0</v>
      </c>
      <c r="Q258" s="251">
        <f t="array" ref="Q258">SUM(IF(('Estimated Waste'!$B$6:$B$205=$B$232)*('Estimated Waste'!$C$6:$C$205=$B258)*('Estimated Waste'!$D$6:$D$205=$B$45),'Estimated Waste'!N$6:N$205,0))+SUM(IF(('Estimated Waste'!$B$6:$B$205=$B$232)*('Estimated Waste'!$C$6:$C$205=$B258)*('Estimated Waste'!$D$6:$D$205=$B$44),'Estimated Waste'!T$6:T$205,0))</f>
        <v>0</v>
      </c>
      <c r="R258" s="190">
        <f t="array" ref="R258">SUM(IF(('Estimated Waste'!$B$6:$B$205=$B$232)*('Estimated Waste'!$C$6:$C$205=$B258)*('Estimated Waste'!$D$6:$D$205=$B$44),'Estimated Waste'!M$6:M$205,0))-SUM(IF(('Estimated Waste'!$B$6:$B$205=$B$232)*('Estimated Waste'!$C$6:$C$205=$B258)*('Estimated Waste'!$D$6:$D$205=$B$44),'Estimated Waste'!S$6:S$205,0))</f>
        <v>0</v>
      </c>
      <c r="S258" s="190">
        <f t="array" ref="S258">SUM(IF(('Estimated Waste'!$B$6:$B$205=$B$232)*('Estimated Waste'!$C$6:$C$205=$B258)*('Estimated Waste'!$D$6:$D$205=$B$44),'Estimated Waste'!N$6:N$205,0))-SUM(IF(('Estimated Waste'!$B$6:$B$205=$B$232)*('Estimated Waste'!$C$6:$C$205=$B258)*('Estimated Waste'!$D$6:$D$205=$B$44),'Estimated Waste'!T$6:T$205,0))</f>
        <v>0</v>
      </c>
      <c r="X258" s="100">
        <f t="shared" si="56"/>
        <v>0</v>
      </c>
      <c r="Y258" s="99">
        <f t="shared" si="57"/>
        <v>0</v>
      </c>
      <c r="Z258" s="100">
        <f t="shared" si="58"/>
        <v>0</v>
      </c>
      <c r="AA258" s="99">
        <f t="shared" si="59"/>
        <v>0</v>
      </c>
      <c r="AB258" s="100">
        <f t="shared" si="60"/>
        <v>0</v>
      </c>
      <c r="AC258" s="99">
        <f t="shared" si="61"/>
        <v>0</v>
      </c>
      <c r="AE258" s="252">
        <f t="array" ref="AE258">SUM(IF(('Actual Waste'!$C$7:$C$206=$B$232)*('Actual Waste'!$D$7:$D$206=$B258),'Actual Waste'!U$7:U$206,0))</f>
        <v>0</v>
      </c>
      <c r="AF258" s="252">
        <f t="array" ref="AF258">SUM(IF(('Actual Waste'!$C$7:$C$206=$B$232)*('Actual Waste'!$D$7:$D$206=$B258),'Actual Waste'!V$7:V$206,0))</f>
        <v>0</v>
      </c>
      <c r="AG258" s="99"/>
      <c r="AH258" s="252">
        <f t="array" ref="AH258">SUM(IF(('Actual Waste'!$C$7:$C$206=$B$232)*('Actual Waste'!$D$7:$D$206=$B258)*('Actual Waste'!$G$7:$G$206=$B$42),'Actual Waste'!U$7:U$206,0))</f>
        <v>0</v>
      </c>
      <c r="AI258" s="252">
        <f t="array" ref="AI258">SUM(IF(('Actual Waste'!$C$7:$C$206=$B$232)*('Actual Waste'!$D$7:$D$206=$B258)*('Actual Waste'!$G$7:$G$206=$B$42),'Actual Waste'!V$7:V$206,0))</f>
        <v>0</v>
      </c>
      <c r="AJ258" s="252">
        <f t="array" ref="AJ258">SUM(IF(('Actual Waste'!$C$7:$C$206=$B$232)*('Actual Waste'!$D$7:$D$206=$B258)*('Actual Waste'!$G$7:$G$206=$B$43),'Actual Waste'!U$7:U$206,0))</f>
        <v>0</v>
      </c>
      <c r="AK258" s="252">
        <f t="array" ref="AK258">SUM(IF(('Actual Waste'!$C$7:$C$206=$B$232)*('Actual Waste'!$D$7:$D$206=$B258)*('Actual Waste'!$G$7:$G$206=$B$43),'Actual Waste'!V$7:V$206,0))</f>
        <v>0</v>
      </c>
      <c r="AM258" s="252">
        <f t="array" ref="AM258">SUM(IF(('Actual Waste'!$C$7:$C$206=$B$232)*('Actual Waste'!$D$7:$D$206=$B258)*('Actual Waste'!$G$7:$G$206=$B$45),'Actual Waste'!U$7:U$206,0))+SUM(IF(('Actual Waste'!$C$7:$C$206=$B$232)*('Actual Waste'!$D$7:$D$206=$B258)*('Actual Waste'!$G$7:$G$206=$B$44),'Actual Waste'!W$7:W$206,0))</f>
        <v>0</v>
      </c>
      <c r="AN258" s="252">
        <f t="array" ref="AN258">SUM(IF(('Actual Waste'!$C$7:$C$206=$B$232)*('Actual Waste'!$D$7:$D$206=$B258)*('Actual Waste'!$G$7:$G$206=$B$45),'Actual Waste'!V$7:V$206,0))+SUM(IF(('Actual Waste'!$C$7:$C$206=$B$232)*('Actual Waste'!$D$7:$D$206=$B258)*('Actual Waste'!$G$7:$G$206=$B$44),'Actual Waste'!X$7:X$206,0))</f>
        <v>0</v>
      </c>
      <c r="AO258" s="252">
        <f t="array" ref="AO258">SUM(IF(('Actual Waste'!$C$7:$C$206=$B$232)*('Actual Waste'!$D$7:$D$206=$B258)*('Actual Waste'!$G$7:$G$206=$B$44),'Actual Waste'!U$7:U$206,0))-SUM(IF(('Actual Waste'!$C$7:$C$206=$B$232)*('Actual Waste'!$D$7:$D$206=$B258)*('Actual Waste'!$G$7:$G$206=$B$44),'Actual Waste'!W$7:W$206,0))</f>
        <v>0</v>
      </c>
      <c r="AP258" s="252">
        <f t="array" ref="AP258">SUM(IF(('Actual Waste'!$C$7:$C$206=$B$232)*('Actual Waste'!$D$7:$D$206=$B258)*('Actual Waste'!$G$7:$G$206=$B$44),'Actual Waste'!V$7:V$206,0))-SUM(IF(('Actual Waste'!$C$7:$C$206=$B$232)*('Actual Waste'!$D$7:$D$206=$B258)*('Actual Waste'!$G$7:$G$206=$B$44),'Actual Waste'!X$7:X$206,0))</f>
        <v>0</v>
      </c>
      <c r="AR258" s="100"/>
      <c r="AS258" s="99"/>
      <c r="AT258" s="100"/>
      <c r="AU258" s="99"/>
      <c r="AV258" s="100"/>
      <c r="AW258" s="99"/>
    </row>
    <row r="259" spans="2:49" x14ac:dyDescent="0.35">
      <c r="B259" s="31" t="str">
        <f t="shared" si="55"/>
        <v>Packaging (17 02 03)</v>
      </c>
      <c r="C259" s="35"/>
      <c r="D259" s="35"/>
      <c r="E259" s="32">
        <f t="array" ref="E259">SUM(IF(('Estimated Waste'!$B$6:$B$205=$B$232)*('Estimated Waste'!$C$6:$C$205=$B259),'Estimated Waste'!M$6:M$205,0))</f>
        <v>0</v>
      </c>
      <c r="F259" s="219">
        <f t="array" ref="F259">SUM(IF(('Estimated Waste'!$B$6:$B$205=$B$232)*('Estimated Waste'!$C$6:$C$205=$B259),'Estimated Waste'!N$6:N$205,0))</f>
        <v>0</v>
      </c>
      <c r="G259" s="35"/>
      <c r="H259" s="256">
        <f t="shared" si="62"/>
        <v>0</v>
      </c>
      <c r="I259" s="249">
        <f t="shared" si="63"/>
        <v>0</v>
      </c>
      <c r="J259" s="99"/>
      <c r="K259" s="18">
        <f t="array" ref="K259">SUM(IF(('Estimated Waste'!$B$6:$B$205=$B$232)*('Estimated Waste'!$C$6:$C$205=$B259)*('Estimated Waste'!$D$6:$D$205=$B$42),'Estimated Waste'!M$6:M$205,0))</f>
        <v>0</v>
      </c>
      <c r="L259" s="18">
        <f t="array" ref="L259">SUM(IF(('Estimated Waste'!$B$6:$B$205=$B$232)*('Estimated Waste'!$C$6:$C$205=$B259)*('Estimated Waste'!$D$6:$D$205=$B$42),'Estimated Waste'!N$6:N$205,0))</f>
        <v>0</v>
      </c>
      <c r="M259" s="18">
        <f t="array" ref="M259">SUM(IF(('Estimated Waste'!$B$6:$B$205=$B$232)*('Estimated Waste'!$C$6:$C$205=$B259)*('Estimated Waste'!$D$6:$D$205=$B$43),'Estimated Waste'!M$6:M$205,0))</f>
        <v>0</v>
      </c>
      <c r="N259" s="18">
        <f t="array" ref="N259">SUM(IF(('Estimated Waste'!$B$6:$B$205=$B$232)*('Estimated Waste'!$C$6:$C$205=$B259)*('Estimated Waste'!$D$6:$D$205=$B$43),'Estimated Waste'!N$6:N$205,0))</f>
        <v>0</v>
      </c>
      <c r="O259" s="250"/>
      <c r="P259" s="251">
        <f t="array" ref="P259">SUM(IF(('Estimated Waste'!$B$6:$B$205=$B$232)*('Estimated Waste'!$C$6:$C$205=$B259)*('Estimated Waste'!$D$6:$D$205=$B$45),'Estimated Waste'!M$6:M$205,0))+SUM(IF(('Estimated Waste'!$B$6:$B$205=$B$232)*('Estimated Waste'!$C$6:$C$205=$B259)*('Estimated Waste'!$D$6:$D$205=$B$44),'Estimated Waste'!S$6:S$205,0))</f>
        <v>0</v>
      </c>
      <c r="Q259" s="251">
        <f t="array" ref="Q259">SUM(IF(('Estimated Waste'!$B$6:$B$205=$B$232)*('Estimated Waste'!$C$6:$C$205=$B259)*('Estimated Waste'!$D$6:$D$205=$B$45),'Estimated Waste'!N$6:N$205,0))+SUM(IF(('Estimated Waste'!$B$6:$B$205=$B$232)*('Estimated Waste'!$C$6:$C$205=$B259)*('Estimated Waste'!$D$6:$D$205=$B$44),'Estimated Waste'!T$6:T$205,0))</f>
        <v>0</v>
      </c>
      <c r="R259" s="190">
        <f t="array" ref="R259">SUM(IF(('Estimated Waste'!$B$6:$B$205=$B$232)*('Estimated Waste'!$C$6:$C$205=$B259)*('Estimated Waste'!$D$6:$D$205=$B$44),'Estimated Waste'!M$6:M$205,0))-SUM(IF(('Estimated Waste'!$B$6:$B$205=$B$232)*('Estimated Waste'!$C$6:$C$205=$B259)*('Estimated Waste'!$D$6:$D$205=$B$44),'Estimated Waste'!S$6:S$205,0))</f>
        <v>0</v>
      </c>
      <c r="S259" s="190">
        <f t="array" ref="S259">SUM(IF(('Estimated Waste'!$B$6:$B$205=$B$232)*('Estimated Waste'!$C$6:$C$205=$B259)*('Estimated Waste'!$D$6:$D$205=$B$44),'Estimated Waste'!N$6:N$205,0))-SUM(IF(('Estimated Waste'!$B$6:$B$205=$B$232)*('Estimated Waste'!$C$6:$C$205=$B259)*('Estimated Waste'!$D$6:$D$205=$B$44),'Estimated Waste'!T$6:T$205,0))</f>
        <v>0</v>
      </c>
      <c r="X259" s="100">
        <f t="shared" si="56"/>
        <v>0</v>
      </c>
      <c r="Y259" s="99">
        <f t="shared" si="57"/>
        <v>0</v>
      </c>
      <c r="Z259" s="100">
        <f t="shared" si="58"/>
        <v>0</v>
      </c>
      <c r="AA259" s="99">
        <f t="shared" si="59"/>
        <v>0</v>
      </c>
      <c r="AB259" s="100">
        <f t="shared" si="60"/>
        <v>0</v>
      </c>
      <c r="AC259" s="99">
        <f t="shared" si="61"/>
        <v>0</v>
      </c>
      <c r="AE259" s="252">
        <f t="array" ref="AE259">SUM(IF(('Actual Waste'!$C$7:$C$206=$B$232)*('Actual Waste'!$D$7:$D$206=$B259),'Actual Waste'!U$7:U$206,0))</f>
        <v>0</v>
      </c>
      <c r="AF259" s="252">
        <f t="array" ref="AF259">SUM(IF(('Actual Waste'!$C$7:$C$206=$B$232)*('Actual Waste'!$D$7:$D$206=$B259),'Actual Waste'!V$7:V$206,0))</f>
        <v>0</v>
      </c>
      <c r="AG259" s="99"/>
      <c r="AH259" s="252">
        <f t="array" ref="AH259">SUM(IF(('Actual Waste'!$C$7:$C$206=$B$232)*('Actual Waste'!$D$7:$D$206=$B259)*('Actual Waste'!$G$7:$G$206=$B$42),'Actual Waste'!U$7:U$206,0))</f>
        <v>0</v>
      </c>
      <c r="AI259" s="252">
        <f t="array" ref="AI259">SUM(IF(('Actual Waste'!$C$7:$C$206=$B$232)*('Actual Waste'!$D$7:$D$206=$B259)*('Actual Waste'!$G$7:$G$206=$B$42),'Actual Waste'!V$7:V$206,0))</f>
        <v>0</v>
      </c>
      <c r="AJ259" s="252">
        <f t="array" ref="AJ259">SUM(IF(('Actual Waste'!$C$7:$C$206=$B$232)*('Actual Waste'!$D$7:$D$206=$B259)*('Actual Waste'!$G$7:$G$206=$B$43),'Actual Waste'!U$7:U$206,0))</f>
        <v>0</v>
      </c>
      <c r="AK259" s="252">
        <f t="array" ref="AK259">SUM(IF(('Actual Waste'!$C$7:$C$206=$B$232)*('Actual Waste'!$D$7:$D$206=$B259)*('Actual Waste'!$G$7:$G$206=$B$43),'Actual Waste'!V$7:V$206,0))</f>
        <v>0</v>
      </c>
      <c r="AM259" s="252">
        <f t="array" ref="AM259">SUM(IF(('Actual Waste'!$C$7:$C$206=$B$232)*('Actual Waste'!$D$7:$D$206=$B259)*('Actual Waste'!$G$7:$G$206=$B$45),'Actual Waste'!U$7:U$206,0))+SUM(IF(('Actual Waste'!$C$7:$C$206=$B$232)*('Actual Waste'!$D$7:$D$206=$B259)*('Actual Waste'!$G$7:$G$206=$B$44),'Actual Waste'!W$7:W$206,0))</f>
        <v>0</v>
      </c>
      <c r="AN259" s="252">
        <f t="array" ref="AN259">SUM(IF(('Actual Waste'!$C$7:$C$206=$B$232)*('Actual Waste'!$D$7:$D$206=$B259)*('Actual Waste'!$G$7:$G$206=$B$45),'Actual Waste'!V$7:V$206,0))+SUM(IF(('Actual Waste'!$C$7:$C$206=$B$232)*('Actual Waste'!$D$7:$D$206=$B259)*('Actual Waste'!$G$7:$G$206=$B$44),'Actual Waste'!X$7:X$206,0))</f>
        <v>0</v>
      </c>
      <c r="AO259" s="252">
        <f t="array" ref="AO259">SUM(IF(('Actual Waste'!$C$7:$C$206=$B$232)*('Actual Waste'!$D$7:$D$206=$B259)*('Actual Waste'!$G$7:$G$206=$B$44),'Actual Waste'!U$7:U$206,0))-SUM(IF(('Actual Waste'!$C$7:$C$206=$B$232)*('Actual Waste'!$D$7:$D$206=$B259)*('Actual Waste'!$G$7:$G$206=$B$44),'Actual Waste'!W$7:W$206,0))</f>
        <v>0</v>
      </c>
      <c r="AP259" s="252">
        <f t="array" ref="AP259">SUM(IF(('Actual Waste'!$C$7:$C$206=$B$232)*('Actual Waste'!$D$7:$D$206=$B259)*('Actual Waste'!$G$7:$G$206=$B$44),'Actual Waste'!V$7:V$206,0))-SUM(IF(('Actual Waste'!$C$7:$C$206=$B$232)*('Actual Waste'!$D$7:$D$206=$B259)*('Actual Waste'!$G$7:$G$206=$B$44),'Actual Waste'!X$7:X$206,0))</f>
        <v>0</v>
      </c>
      <c r="AR259" s="100"/>
      <c r="AS259" s="99"/>
      <c r="AT259" s="100"/>
      <c r="AU259" s="99"/>
      <c r="AV259" s="100"/>
      <c r="AW259" s="99"/>
    </row>
    <row r="260" spans="2:49" x14ac:dyDescent="0.35">
      <c r="B260" s="31" t="str">
        <f t="shared" si="55"/>
        <v>Paint, adhesives etc. (20 01 27*)</v>
      </c>
      <c r="C260" s="35"/>
      <c r="D260" s="35"/>
      <c r="E260" s="32">
        <f t="array" ref="E260">SUM(IF(('Estimated Waste'!$B$6:$B$205=$B$232)*('Estimated Waste'!$C$6:$C$205=$B260),'Estimated Waste'!M$6:M$205,0))</f>
        <v>0</v>
      </c>
      <c r="F260" s="219">
        <f t="array" ref="F260">SUM(IF(('Estimated Waste'!$B$6:$B$205=$B$232)*('Estimated Waste'!$C$6:$C$205=$B260),'Estimated Waste'!N$6:N$205,0))</f>
        <v>0</v>
      </c>
      <c r="G260" s="35"/>
      <c r="H260" s="256">
        <f t="shared" si="62"/>
        <v>0</v>
      </c>
      <c r="I260" s="249">
        <f t="shared" si="63"/>
        <v>0</v>
      </c>
      <c r="J260" s="99"/>
      <c r="K260" s="18">
        <f t="array" ref="K260">SUM(IF(('Estimated Waste'!$B$6:$B$205=$B$232)*('Estimated Waste'!$C$6:$C$205=$B260)*('Estimated Waste'!$D$6:$D$205=$B$42),'Estimated Waste'!M$6:M$205,0))</f>
        <v>0</v>
      </c>
      <c r="L260" s="18">
        <f t="array" ref="L260">SUM(IF(('Estimated Waste'!$B$6:$B$205=$B$232)*('Estimated Waste'!$C$6:$C$205=$B260)*('Estimated Waste'!$D$6:$D$205=$B$42),'Estimated Waste'!N$6:N$205,0))</f>
        <v>0</v>
      </c>
      <c r="M260" s="18">
        <f t="array" ref="M260">SUM(IF(('Estimated Waste'!$B$6:$B$205=$B$232)*('Estimated Waste'!$C$6:$C$205=$B260)*('Estimated Waste'!$D$6:$D$205=$B$43),'Estimated Waste'!M$6:M$205,0))</f>
        <v>0</v>
      </c>
      <c r="N260" s="18">
        <f t="array" ref="N260">SUM(IF(('Estimated Waste'!$B$6:$B$205=$B$232)*('Estimated Waste'!$C$6:$C$205=$B260)*('Estimated Waste'!$D$6:$D$205=$B$43),'Estimated Waste'!N$6:N$205,0))</f>
        <v>0</v>
      </c>
      <c r="O260" s="250"/>
      <c r="P260" s="251">
        <f t="array" ref="P260">SUM(IF(('Estimated Waste'!$B$6:$B$205=$B$232)*('Estimated Waste'!$C$6:$C$205=$B260)*('Estimated Waste'!$D$6:$D$205=$B$45),'Estimated Waste'!M$6:M$205,0))+SUM(IF(('Estimated Waste'!$B$6:$B$205=$B$232)*('Estimated Waste'!$C$6:$C$205=$B260)*('Estimated Waste'!$D$6:$D$205=$B$44),'Estimated Waste'!S$6:S$205,0))</f>
        <v>0</v>
      </c>
      <c r="Q260" s="251">
        <f t="array" ref="Q260">SUM(IF(('Estimated Waste'!$B$6:$B$205=$B$232)*('Estimated Waste'!$C$6:$C$205=$B260)*('Estimated Waste'!$D$6:$D$205=$B$45),'Estimated Waste'!N$6:N$205,0))+SUM(IF(('Estimated Waste'!$B$6:$B$205=$B$232)*('Estimated Waste'!$C$6:$C$205=$B260)*('Estimated Waste'!$D$6:$D$205=$B$44),'Estimated Waste'!T$6:T$205,0))</f>
        <v>0</v>
      </c>
      <c r="R260" s="190">
        <f t="array" ref="R260">SUM(IF(('Estimated Waste'!$B$6:$B$205=$B$232)*('Estimated Waste'!$C$6:$C$205=$B260)*('Estimated Waste'!$D$6:$D$205=$B$44),'Estimated Waste'!M$6:M$205,0))-SUM(IF(('Estimated Waste'!$B$6:$B$205=$B$232)*('Estimated Waste'!$C$6:$C$205=$B260)*('Estimated Waste'!$D$6:$D$205=$B$44),'Estimated Waste'!S$6:S$205,0))</f>
        <v>0</v>
      </c>
      <c r="S260" s="190">
        <f t="array" ref="S260">SUM(IF(('Estimated Waste'!$B$6:$B$205=$B$232)*('Estimated Waste'!$C$6:$C$205=$B260)*('Estimated Waste'!$D$6:$D$205=$B$44),'Estimated Waste'!N$6:N$205,0))-SUM(IF(('Estimated Waste'!$B$6:$B$205=$B$232)*('Estimated Waste'!$C$6:$C$205=$B260)*('Estimated Waste'!$D$6:$D$205=$B$44),'Estimated Waste'!T$6:T$205,0))</f>
        <v>0</v>
      </c>
      <c r="X260" s="100">
        <f t="shared" si="56"/>
        <v>0</v>
      </c>
      <c r="Y260" s="99">
        <f t="shared" si="57"/>
        <v>0</v>
      </c>
      <c r="Z260" s="100">
        <f t="shared" si="58"/>
        <v>0</v>
      </c>
      <c r="AA260" s="99">
        <f t="shared" si="59"/>
        <v>0</v>
      </c>
      <c r="AB260" s="100">
        <f t="shared" si="60"/>
        <v>0</v>
      </c>
      <c r="AC260" s="99">
        <f t="shared" si="61"/>
        <v>0</v>
      </c>
      <c r="AE260" s="252">
        <f t="array" ref="AE260">SUM(IF(('Actual Waste'!$C$7:$C$206=$B$232)*('Actual Waste'!$D$7:$D$206=$B260),'Actual Waste'!U$7:U$206,0))</f>
        <v>0</v>
      </c>
      <c r="AF260" s="252">
        <f t="array" ref="AF260">SUM(IF(('Actual Waste'!$C$7:$C$206=$B$232)*('Actual Waste'!$D$7:$D$206=$B260),'Actual Waste'!V$7:V$206,0))</f>
        <v>0</v>
      </c>
      <c r="AG260" s="99"/>
      <c r="AH260" s="252">
        <f t="array" ref="AH260">SUM(IF(('Actual Waste'!$C$7:$C$206=$B$232)*('Actual Waste'!$D$7:$D$206=$B260)*('Actual Waste'!$G$7:$G$206=$B$42),'Actual Waste'!U$7:U$206,0))</f>
        <v>0</v>
      </c>
      <c r="AI260" s="252">
        <f t="array" ref="AI260">SUM(IF(('Actual Waste'!$C$7:$C$206=$B$232)*('Actual Waste'!$D$7:$D$206=$B260)*('Actual Waste'!$G$7:$G$206=$B$42),'Actual Waste'!V$7:V$206,0))</f>
        <v>0</v>
      </c>
      <c r="AJ260" s="252">
        <f t="array" ref="AJ260">SUM(IF(('Actual Waste'!$C$7:$C$206=$B$232)*('Actual Waste'!$D$7:$D$206=$B260)*('Actual Waste'!$G$7:$G$206=$B$43),'Actual Waste'!U$7:U$206,0))</f>
        <v>0</v>
      </c>
      <c r="AK260" s="252">
        <f t="array" ref="AK260">SUM(IF(('Actual Waste'!$C$7:$C$206=$B$232)*('Actual Waste'!$D$7:$D$206=$B260)*('Actual Waste'!$G$7:$G$206=$B$43),'Actual Waste'!V$7:V$206,0))</f>
        <v>0</v>
      </c>
      <c r="AM260" s="252">
        <f t="array" ref="AM260">SUM(IF(('Actual Waste'!$C$7:$C$206=$B$232)*('Actual Waste'!$D$7:$D$206=$B260)*('Actual Waste'!$G$7:$G$206=$B$45),'Actual Waste'!U$7:U$206,0))+SUM(IF(('Actual Waste'!$C$7:$C$206=$B$232)*('Actual Waste'!$D$7:$D$206=$B260)*('Actual Waste'!$G$7:$G$206=$B$44),'Actual Waste'!W$7:W$206,0))</f>
        <v>0</v>
      </c>
      <c r="AN260" s="252">
        <f t="array" ref="AN260">SUM(IF(('Actual Waste'!$C$7:$C$206=$B$232)*('Actual Waste'!$D$7:$D$206=$B260)*('Actual Waste'!$G$7:$G$206=$B$45),'Actual Waste'!V$7:V$206,0))+SUM(IF(('Actual Waste'!$C$7:$C$206=$B$232)*('Actual Waste'!$D$7:$D$206=$B260)*('Actual Waste'!$G$7:$G$206=$B$44),'Actual Waste'!X$7:X$206,0))</f>
        <v>0</v>
      </c>
      <c r="AO260" s="252">
        <f t="array" ref="AO260">SUM(IF(('Actual Waste'!$C$7:$C$206=$B$232)*('Actual Waste'!$D$7:$D$206=$B260)*('Actual Waste'!$G$7:$G$206=$B$44),'Actual Waste'!U$7:U$206,0))-SUM(IF(('Actual Waste'!$C$7:$C$206=$B$232)*('Actual Waste'!$D$7:$D$206=$B260)*('Actual Waste'!$G$7:$G$206=$B$44),'Actual Waste'!W$7:W$206,0))</f>
        <v>0</v>
      </c>
      <c r="AP260" s="252">
        <f t="array" ref="AP260">SUM(IF(('Actual Waste'!$C$7:$C$206=$B$232)*('Actual Waste'!$D$7:$D$206=$B260)*('Actual Waste'!$G$7:$G$206=$B$44),'Actual Waste'!V$7:V$206,0))-SUM(IF(('Actual Waste'!$C$7:$C$206=$B$232)*('Actual Waste'!$D$7:$D$206=$B260)*('Actual Waste'!$G$7:$G$206=$B$44),'Actual Waste'!X$7:X$206,0))</f>
        <v>0</v>
      </c>
      <c r="AR260" s="100"/>
      <c r="AS260" s="99"/>
      <c r="AT260" s="100"/>
      <c r="AU260" s="99"/>
      <c r="AV260" s="100"/>
      <c r="AW260" s="99"/>
    </row>
    <row r="261" spans="2:49" x14ac:dyDescent="0.35">
      <c r="B261" s="31" t="str">
        <f t="shared" si="55"/>
        <v xml:space="preserve">Paper (20 01 01) </v>
      </c>
      <c r="C261" s="35"/>
      <c r="D261" s="35"/>
      <c r="E261" s="32">
        <f t="array" ref="E261">SUM(IF(('Estimated Waste'!$B$6:$B$205=$B$232)*('Estimated Waste'!$C$6:$C$205=$B261),'Estimated Waste'!M$6:M$205,0))</f>
        <v>0</v>
      </c>
      <c r="F261" s="219">
        <f t="array" ref="F261">SUM(IF(('Estimated Waste'!$B$6:$B$205=$B$232)*('Estimated Waste'!$C$6:$C$205=$B261),'Estimated Waste'!N$6:N$205,0))</f>
        <v>0</v>
      </c>
      <c r="G261" s="35"/>
      <c r="H261" s="256">
        <f t="shared" si="62"/>
        <v>0</v>
      </c>
      <c r="I261" s="249">
        <f t="shared" si="63"/>
        <v>0</v>
      </c>
      <c r="J261" s="99"/>
      <c r="K261" s="18">
        <f t="array" ref="K261">SUM(IF(('Estimated Waste'!$B$6:$B$205=$B$232)*('Estimated Waste'!$C$6:$C$205=$B261)*('Estimated Waste'!$D$6:$D$205=$B$42),'Estimated Waste'!M$6:M$205,0))</f>
        <v>0</v>
      </c>
      <c r="L261" s="18">
        <f t="array" ref="L261">SUM(IF(('Estimated Waste'!$B$6:$B$205=$B$232)*('Estimated Waste'!$C$6:$C$205=$B261)*('Estimated Waste'!$D$6:$D$205=$B$42),'Estimated Waste'!N$6:N$205,0))</f>
        <v>0</v>
      </c>
      <c r="M261" s="18">
        <f t="array" ref="M261">SUM(IF(('Estimated Waste'!$B$6:$B$205=$B$232)*('Estimated Waste'!$C$6:$C$205=$B261)*('Estimated Waste'!$D$6:$D$205=$B$43),'Estimated Waste'!M$6:M$205,0))</f>
        <v>0</v>
      </c>
      <c r="N261" s="18">
        <f t="array" ref="N261">SUM(IF(('Estimated Waste'!$B$6:$B$205=$B$232)*('Estimated Waste'!$C$6:$C$205=$B261)*('Estimated Waste'!$D$6:$D$205=$B$43),'Estimated Waste'!N$6:N$205,0))</f>
        <v>0</v>
      </c>
      <c r="O261" s="250"/>
      <c r="P261" s="251">
        <f t="array" ref="P261">SUM(IF(('Estimated Waste'!$B$6:$B$205=$B$232)*('Estimated Waste'!$C$6:$C$205=$B261)*('Estimated Waste'!$D$6:$D$205=$B$45),'Estimated Waste'!M$6:M$205,0))+SUM(IF(('Estimated Waste'!$B$6:$B$205=$B$232)*('Estimated Waste'!$C$6:$C$205=$B261)*('Estimated Waste'!$D$6:$D$205=$B$44),'Estimated Waste'!S$6:S$205,0))</f>
        <v>0</v>
      </c>
      <c r="Q261" s="251">
        <f t="array" ref="Q261">SUM(IF(('Estimated Waste'!$B$6:$B$205=$B$232)*('Estimated Waste'!$C$6:$C$205=$B261)*('Estimated Waste'!$D$6:$D$205=$B$45),'Estimated Waste'!N$6:N$205,0))+SUM(IF(('Estimated Waste'!$B$6:$B$205=$B$232)*('Estimated Waste'!$C$6:$C$205=$B261)*('Estimated Waste'!$D$6:$D$205=$B$44),'Estimated Waste'!T$6:T$205,0))</f>
        <v>0</v>
      </c>
      <c r="R261" s="190">
        <f t="array" ref="R261">SUM(IF(('Estimated Waste'!$B$6:$B$205=$B$232)*('Estimated Waste'!$C$6:$C$205=$B261)*('Estimated Waste'!$D$6:$D$205=$B$44),'Estimated Waste'!M$6:M$205,0))-SUM(IF(('Estimated Waste'!$B$6:$B$205=$B$232)*('Estimated Waste'!$C$6:$C$205=$B261)*('Estimated Waste'!$D$6:$D$205=$B$44),'Estimated Waste'!S$6:S$205,0))</f>
        <v>0</v>
      </c>
      <c r="S261" s="190">
        <f t="array" ref="S261">SUM(IF(('Estimated Waste'!$B$6:$B$205=$B$232)*('Estimated Waste'!$C$6:$C$205=$B261)*('Estimated Waste'!$D$6:$D$205=$B$44),'Estimated Waste'!N$6:N$205,0))-SUM(IF(('Estimated Waste'!$B$6:$B$205=$B$232)*('Estimated Waste'!$C$6:$C$205=$B261)*('Estimated Waste'!$D$6:$D$205=$B$44),'Estimated Waste'!T$6:T$205,0))</f>
        <v>0</v>
      </c>
      <c r="X261" s="100">
        <f t="shared" si="56"/>
        <v>0</v>
      </c>
      <c r="Y261" s="99">
        <f t="shared" si="57"/>
        <v>0</v>
      </c>
      <c r="Z261" s="100">
        <f t="shared" si="58"/>
        <v>0</v>
      </c>
      <c r="AA261" s="99">
        <f t="shared" si="59"/>
        <v>0</v>
      </c>
      <c r="AB261" s="100">
        <f t="shared" si="60"/>
        <v>0</v>
      </c>
      <c r="AC261" s="99">
        <f t="shared" si="61"/>
        <v>0</v>
      </c>
      <c r="AE261" s="252">
        <f t="array" ref="AE261">SUM(IF(('Actual Waste'!$C$7:$C$206=$B$232)*('Actual Waste'!$D$7:$D$206=$B261),'Actual Waste'!U$7:U$206,0))</f>
        <v>0</v>
      </c>
      <c r="AF261" s="252">
        <f t="array" ref="AF261">SUM(IF(('Actual Waste'!$C$7:$C$206=$B$232)*('Actual Waste'!$D$7:$D$206=$B261),'Actual Waste'!V$7:V$206,0))</f>
        <v>0</v>
      </c>
      <c r="AG261" s="99"/>
      <c r="AH261" s="252">
        <f t="array" ref="AH261">SUM(IF(('Actual Waste'!$C$7:$C$206=$B$232)*('Actual Waste'!$D$7:$D$206=$B261)*('Actual Waste'!$G$7:$G$206=$B$42),'Actual Waste'!U$7:U$206,0))</f>
        <v>0</v>
      </c>
      <c r="AI261" s="252">
        <f t="array" ref="AI261">SUM(IF(('Actual Waste'!$C$7:$C$206=$B$232)*('Actual Waste'!$D$7:$D$206=$B261)*('Actual Waste'!$G$7:$G$206=$B$42),'Actual Waste'!V$7:V$206,0))</f>
        <v>0</v>
      </c>
      <c r="AJ261" s="252">
        <f t="array" ref="AJ261">SUM(IF(('Actual Waste'!$C$7:$C$206=$B$232)*('Actual Waste'!$D$7:$D$206=$B261)*('Actual Waste'!$G$7:$G$206=$B$43),'Actual Waste'!U$7:U$206,0))</f>
        <v>0</v>
      </c>
      <c r="AK261" s="252">
        <f t="array" ref="AK261">SUM(IF(('Actual Waste'!$C$7:$C$206=$B$232)*('Actual Waste'!$D$7:$D$206=$B261)*('Actual Waste'!$G$7:$G$206=$B$43),'Actual Waste'!V$7:V$206,0))</f>
        <v>0</v>
      </c>
      <c r="AM261" s="252">
        <f t="array" ref="AM261">SUM(IF(('Actual Waste'!$C$7:$C$206=$B$232)*('Actual Waste'!$D$7:$D$206=$B261)*('Actual Waste'!$G$7:$G$206=$B$45),'Actual Waste'!U$7:U$206,0))+SUM(IF(('Actual Waste'!$C$7:$C$206=$B$232)*('Actual Waste'!$D$7:$D$206=$B261)*('Actual Waste'!$G$7:$G$206=$B$44),'Actual Waste'!W$7:W$206,0))</f>
        <v>0</v>
      </c>
      <c r="AN261" s="252">
        <f t="array" ref="AN261">SUM(IF(('Actual Waste'!$C$7:$C$206=$B$232)*('Actual Waste'!$D$7:$D$206=$B261)*('Actual Waste'!$G$7:$G$206=$B$45),'Actual Waste'!V$7:V$206,0))+SUM(IF(('Actual Waste'!$C$7:$C$206=$B$232)*('Actual Waste'!$D$7:$D$206=$B261)*('Actual Waste'!$G$7:$G$206=$B$44),'Actual Waste'!X$7:X$206,0))</f>
        <v>0</v>
      </c>
      <c r="AO261" s="252">
        <f t="array" ref="AO261">SUM(IF(('Actual Waste'!$C$7:$C$206=$B$232)*('Actual Waste'!$D$7:$D$206=$B261)*('Actual Waste'!$G$7:$G$206=$B$44),'Actual Waste'!U$7:U$206,0))-SUM(IF(('Actual Waste'!$C$7:$C$206=$B$232)*('Actual Waste'!$D$7:$D$206=$B261)*('Actual Waste'!$G$7:$G$206=$B$44),'Actual Waste'!W$7:W$206,0))</f>
        <v>0</v>
      </c>
      <c r="AP261" s="252">
        <f t="array" ref="AP261">SUM(IF(('Actual Waste'!$C$7:$C$206=$B$232)*('Actual Waste'!$D$7:$D$206=$B261)*('Actual Waste'!$G$7:$G$206=$B$44),'Actual Waste'!V$7:V$206,0))-SUM(IF(('Actual Waste'!$C$7:$C$206=$B$232)*('Actual Waste'!$D$7:$D$206=$B261)*('Actual Waste'!$G$7:$G$206=$B$44),'Actual Waste'!X$7:X$206,0))</f>
        <v>0</v>
      </c>
      <c r="AR261" s="100"/>
      <c r="AS261" s="99"/>
      <c r="AT261" s="100"/>
      <c r="AU261" s="99"/>
      <c r="AV261" s="100"/>
      <c r="AW261" s="99"/>
    </row>
    <row r="262" spans="2:49" x14ac:dyDescent="0.35">
      <c r="B262" s="31" t="str">
        <f t="shared" si="55"/>
        <v>Plastic bottles (20 01 39)</v>
      </c>
      <c r="C262" s="35"/>
      <c r="D262" s="35"/>
      <c r="E262" s="32">
        <f t="array" ref="E262">SUM(IF(('Estimated Waste'!$B$6:$B$205=$B$232)*('Estimated Waste'!$C$6:$C$205=$B262),'Estimated Waste'!M$6:M$205,0))</f>
        <v>0</v>
      </c>
      <c r="F262" s="219">
        <f t="array" ref="F262">SUM(IF(('Estimated Waste'!$B$6:$B$205=$B$232)*('Estimated Waste'!$C$6:$C$205=$B262),'Estimated Waste'!N$6:N$205,0))</f>
        <v>0</v>
      </c>
      <c r="G262" s="35"/>
      <c r="H262" s="256">
        <f t="shared" si="62"/>
        <v>0</v>
      </c>
      <c r="I262" s="249">
        <f t="shared" si="63"/>
        <v>0</v>
      </c>
      <c r="J262" s="99"/>
      <c r="K262" s="18">
        <f t="array" ref="K262">SUM(IF(('Estimated Waste'!$B$6:$B$205=$B$232)*('Estimated Waste'!$C$6:$C$205=$B262)*('Estimated Waste'!$D$6:$D$205=$B$42),'Estimated Waste'!M$6:M$205,0))</f>
        <v>0</v>
      </c>
      <c r="L262" s="18">
        <f t="array" ref="L262">SUM(IF(('Estimated Waste'!$B$6:$B$205=$B$232)*('Estimated Waste'!$C$6:$C$205=$B262)*('Estimated Waste'!$D$6:$D$205=$B$42),'Estimated Waste'!N$6:N$205,0))</f>
        <v>0</v>
      </c>
      <c r="M262" s="18">
        <f t="array" ref="M262">SUM(IF(('Estimated Waste'!$B$6:$B$205=$B$232)*('Estimated Waste'!$C$6:$C$205=$B262)*('Estimated Waste'!$D$6:$D$205=$B$43),'Estimated Waste'!M$6:M$205,0))</f>
        <v>0</v>
      </c>
      <c r="N262" s="18">
        <f t="array" ref="N262">SUM(IF(('Estimated Waste'!$B$6:$B$205=$B$232)*('Estimated Waste'!$C$6:$C$205=$B262)*('Estimated Waste'!$D$6:$D$205=$B$43),'Estimated Waste'!N$6:N$205,0))</f>
        <v>0</v>
      </c>
      <c r="O262" s="250"/>
      <c r="P262" s="251">
        <f t="array" ref="P262">SUM(IF(('Estimated Waste'!$B$6:$B$205=$B$232)*('Estimated Waste'!$C$6:$C$205=$B262)*('Estimated Waste'!$D$6:$D$205=$B$45),'Estimated Waste'!M$6:M$205,0))+SUM(IF(('Estimated Waste'!$B$6:$B$205=$B$232)*('Estimated Waste'!$C$6:$C$205=$B262)*('Estimated Waste'!$D$6:$D$205=$B$44),'Estimated Waste'!S$6:S$205,0))</f>
        <v>0</v>
      </c>
      <c r="Q262" s="251">
        <f t="array" ref="Q262">SUM(IF(('Estimated Waste'!$B$6:$B$205=$B$232)*('Estimated Waste'!$C$6:$C$205=$B262)*('Estimated Waste'!$D$6:$D$205=$B$45),'Estimated Waste'!N$6:N$205,0))+SUM(IF(('Estimated Waste'!$B$6:$B$205=$B$232)*('Estimated Waste'!$C$6:$C$205=$B262)*('Estimated Waste'!$D$6:$D$205=$B$44),'Estimated Waste'!T$6:T$205,0))</f>
        <v>0</v>
      </c>
      <c r="R262" s="190">
        <f t="array" ref="R262">SUM(IF(('Estimated Waste'!$B$6:$B$205=$B$232)*('Estimated Waste'!$C$6:$C$205=$B262)*('Estimated Waste'!$D$6:$D$205=$B$44),'Estimated Waste'!M$6:M$205,0))-SUM(IF(('Estimated Waste'!$B$6:$B$205=$B$232)*('Estimated Waste'!$C$6:$C$205=$B262)*('Estimated Waste'!$D$6:$D$205=$B$44),'Estimated Waste'!S$6:S$205,0))</f>
        <v>0</v>
      </c>
      <c r="S262" s="190">
        <f t="array" ref="S262">SUM(IF(('Estimated Waste'!$B$6:$B$205=$B$232)*('Estimated Waste'!$C$6:$C$205=$B262)*('Estimated Waste'!$D$6:$D$205=$B$44),'Estimated Waste'!N$6:N$205,0))-SUM(IF(('Estimated Waste'!$B$6:$B$205=$B$232)*('Estimated Waste'!$C$6:$C$205=$B262)*('Estimated Waste'!$D$6:$D$205=$B$44),'Estimated Waste'!T$6:T$205,0))</f>
        <v>0</v>
      </c>
      <c r="X262" s="100">
        <f t="shared" si="56"/>
        <v>0</v>
      </c>
      <c r="Y262" s="99">
        <f t="shared" si="57"/>
        <v>0</v>
      </c>
      <c r="Z262" s="100">
        <f t="shared" si="58"/>
        <v>0</v>
      </c>
      <c r="AA262" s="99">
        <f t="shared" si="59"/>
        <v>0</v>
      </c>
      <c r="AB262" s="100">
        <f t="shared" si="60"/>
        <v>0</v>
      </c>
      <c r="AC262" s="99">
        <f t="shared" si="61"/>
        <v>0</v>
      </c>
      <c r="AE262" s="252">
        <f t="array" ref="AE262">SUM(IF(('Actual Waste'!$C$7:$C$206=$B$232)*('Actual Waste'!$D$7:$D$206=$B262),'Actual Waste'!U$7:U$206,0))</f>
        <v>0</v>
      </c>
      <c r="AF262" s="252">
        <f t="array" ref="AF262">SUM(IF(('Actual Waste'!$C$7:$C$206=$B$232)*('Actual Waste'!$D$7:$D$206=$B262),'Actual Waste'!V$7:V$206,0))</f>
        <v>0</v>
      </c>
      <c r="AG262" s="99"/>
      <c r="AH262" s="252">
        <f t="array" ref="AH262">SUM(IF(('Actual Waste'!$C$7:$C$206=$B$232)*('Actual Waste'!$D$7:$D$206=$B262)*('Actual Waste'!$G$7:$G$206=$B$42),'Actual Waste'!U$7:U$206,0))</f>
        <v>0</v>
      </c>
      <c r="AI262" s="252">
        <f t="array" ref="AI262">SUM(IF(('Actual Waste'!$C$7:$C$206=$B$232)*('Actual Waste'!$D$7:$D$206=$B262)*('Actual Waste'!$G$7:$G$206=$B$42),'Actual Waste'!V$7:V$206,0))</f>
        <v>0</v>
      </c>
      <c r="AJ262" s="252">
        <f t="array" ref="AJ262">SUM(IF(('Actual Waste'!$C$7:$C$206=$B$232)*('Actual Waste'!$D$7:$D$206=$B262)*('Actual Waste'!$G$7:$G$206=$B$43),'Actual Waste'!U$7:U$206,0))</f>
        <v>0</v>
      </c>
      <c r="AK262" s="252">
        <f t="array" ref="AK262">SUM(IF(('Actual Waste'!$C$7:$C$206=$B$232)*('Actual Waste'!$D$7:$D$206=$B262)*('Actual Waste'!$G$7:$G$206=$B$43),'Actual Waste'!V$7:V$206,0))</f>
        <v>0</v>
      </c>
      <c r="AM262" s="252">
        <f t="array" ref="AM262">SUM(IF(('Actual Waste'!$C$7:$C$206=$B$232)*('Actual Waste'!$D$7:$D$206=$B262)*('Actual Waste'!$G$7:$G$206=$B$45),'Actual Waste'!U$7:U$206,0))+SUM(IF(('Actual Waste'!$C$7:$C$206=$B$232)*('Actual Waste'!$D$7:$D$206=$B262)*('Actual Waste'!$G$7:$G$206=$B$44),'Actual Waste'!W$7:W$206,0))</f>
        <v>0</v>
      </c>
      <c r="AN262" s="252">
        <f t="array" ref="AN262">SUM(IF(('Actual Waste'!$C$7:$C$206=$B$232)*('Actual Waste'!$D$7:$D$206=$B262)*('Actual Waste'!$G$7:$G$206=$B$45),'Actual Waste'!V$7:V$206,0))+SUM(IF(('Actual Waste'!$C$7:$C$206=$B$232)*('Actual Waste'!$D$7:$D$206=$B262)*('Actual Waste'!$G$7:$G$206=$B$44),'Actual Waste'!X$7:X$206,0))</f>
        <v>0</v>
      </c>
      <c r="AO262" s="252">
        <f t="array" ref="AO262">SUM(IF(('Actual Waste'!$C$7:$C$206=$B$232)*('Actual Waste'!$D$7:$D$206=$B262)*('Actual Waste'!$G$7:$G$206=$B$44),'Actual Waste'!U$7:U$206,0))-SUM(IF(('Actual Waste'!$C$7:$C$206=$B$232)*('Actual Waste'!$D$7:$D$206=$B262)*('Actual Waste'!$G$7:$G$206=$B$44),'Actual Waste'!W$7:W$206,0))</f>
        <v>0</v>
      </c>
      <c r="AP262" s="252">
        <f t="array" ref="AP262">SUM(IF(('Actual Waste'!$C$7:$C$206=$B$232)*('Actual Waste'!$D$7:$D$206=$B262)*('Actual Waste'!$G$7:$G$206=$B$44),'Actual Waste'!V$7:V$206,0))-SUM(IF(('Actual Waste'!$C$7:$C$206=$B$232)*('Actual Waste'!$D$7:$D$206=$B262)*('Actual Waste'!$G$7:$G$206=$B$44),'Actual Waste'!X$7:X$206,0))</f>
        <v>0</v>
      </c>
      <c r="AR262" s="100"/>
      <c r="AS262" s="99"/>
      <c r="AT262" s="100"/>
      <c r="AU262" s="99"/>
      <c r="AV262" s="100"/>
      <c r="AW262" s="99"/>
    </row>
    <row r="263" spans="2:49" x14ac:dyDescent="0.35">
      <c r="B263" s="31" t="str">
        <f t="shared" si="55"/>
        <v>Plastic pipes (17 02 03)</v>
      </c>
      <c r="C263" s="35"/>
      <c r="D263" s="35"/>
      <c r="E263" s="32">
        <f t="array" ref="E263">SUM(IF(('Estimated Waste'!$B$6:$B$205=$B$232)*('Estimated Waste'!$C$6:$C$205=$B263),'Estimated Waste'!M$6:M$205,0))</f>
        <v>0</v>
      </c>
      <c r="F263" s="219">
        <f t="array" ref="F263">SUM(IF(('Estimated Waste'!$B$6:$B$205=$B$232)*('Estimated Waste'!$C$6:$C$205=$B263),'Estimated Waste'!N$6:N$205,0))</f>
        <v>0</v>
      </c>
      <c r="G263" s="35"/>
      <c r="H263" s="256">
        <f t="shared" si="62"/>
        <v>0</v>
      </c>
      <c r="I263" s="249">
        <f t="shared" si="63"/>
        <v>0</v>
      </c>
      <c r="J263" s="99"/>
      <c r="K263" s="18">
        <f t="array" ref="K263">SUM(IF(('Estimated Waste'!$B$6:$B$205=$B$232)*('Estimated Waste'!$C$6:$C$205=$B263)*('Estimated Waste'!$D$6:$D$205=$B$42),'Estimated Waste'!M$6:M$205,0))</f>
        <v>0</v>
      </c>
      <c r="L263" s="18">
        <f t="array" ref="L263">SUM(IF(('Estimated Waste'!$B$6:$B$205=$B$232)*('Estimated Waste'!$C$6:$C$205=$B263)*('Estimated Waste'!$D$6:$D$205=$B$42),'Estimated Waste'!N$6:N$205,0))</f>
        <v>0</v>
      </c>
      <c r="M263" s="18">
        <f t="array" ref="M263">SUM(IF(('Estimated Waste'!$B$6:$B$205=$B$232)*('Estimated Waste'!$C$6:$C$205=$B263)*('Estimated Waste'!$D$6:$D$205=$B$43),'Estimated Waste'!M$6:M$205,0))</f>
        <v>0</v>
      </c>
      <c r="N263" s="18">
        <f t="array" ref="N263">SUM(IF(('Estimated Waste'!$B$6:$B$205=$B$232)*('Estimated Waste'!$C$6:$C$205=$B263)*('Estimated Waste'!$D$6:$D$205=$B$43),'Estimated Waste'!N$6:N$205,0))</f>
        <v>0</v>
      </c>
      <c r="O263" s="250"/>
      <c r="P263" s="251">
        <f t="array" ref="P263">SUM(IF(('Estimated Waste'!$B$6:$B$205=$B$232)*('Estimated Waste'!$C$6:$C$205=$B263)*('Estimated Waste'!$D$6:$D$205=$B$45),'Estimated Waste'!M$6:M$205,0))+SUM(IF(('Estimated Waste'!$B$6:$B$205=$B$232)*('Estimated Waste'!$C$6:$C$205=$B263)*('Estimated Waste'!$D$6:$D$205=$B$44),'Estimated Waste'!S$6:S$205,0))</f>
        <v>0</v>
      </c>
      <c r="Q263" s="251">
        <f t="array" ref="Q263">SUM(IF(('Estimated Waste'!$B$6:$B$205=$B$232)*('Estimated Waste'!$C$6:$C$205=$B263)*('Estimated Waste'!$D$6:$D$205=$B$45),'Estimated Waste'!N$6:N$205,0))+SUM(IF(('Estimated Waste'!$B$6:$B$205=$B$232)*('Estimated Waste'!$C$6:$C$205=$B263)*('Estimated Waste'!$D$6:$D$205=$B$44),'Estimated Waste'!T$6:T$205,0))</f>
        <v>0</v>
      </c>
      <c r="R263" s="190">
        <f t="array" ref="R263">SUM(IF(('Estimated Waste'!$B$6:$B$205=$B$232)*('Estimated Waste'!$C$6:$C$205=$B263)*('Estimated Waste'!$D$6:$D$205=$B$44),'Estimated Waste'!M$6:M$205,0))-SUM(IF(('Estimated Waste'!$B$6:$B$205=$B$232)*('Estimated Waste'!$C$6:$C$205=$B263)*('Estimated Waste'!$D$6:$D$205=$B$44),'Estimated Waste'!S$6:S$205,0))</f>
        <v>0</v>
      </c>
      <c r="S263" s="190">
        <f t="array" ref="S263">SUM(IF(('Estimated Waste'!$B$6:$B$205=$B$232)*('Estimated Waste'!$C$6:$C$205=$B263)*('Estimated Waste'!$D$6:$D$205=$B$44),'Estimated Waste'!N$6:N$205,0))-SUM(IF(('Estimated Waste'!$B$6:$B$205=$B$232)*('Estimated Waste'!$C$6:$C$205=$B263)*('Estimated Waste'!$D$6:$D$205=$B$44),'Estimated Waste'!T$6:T$205,0))</f>
        <v>0</v>
      </c>
      <c r="X263" s="100">
        <f t="shared" si="56"/>
        <v>0</v>
      </c>
      <c r="Y263" s="99">
        <f t="shared" si="57"/>
        <v>0</v>
      </c>
      <c r="Z263" s="100">
        <f t="shared" si="58"/>
        <v>0</v>
      </c>
      <c r="AA263" s="99">
        <f t="shared" si="59"/>
        <v>0</v>
      </c>
      <c r="AB263" s="100">
        <f t="shared" si="60"/>
        <v>0</v>
      </c>
      <c r="AC263" s="99">
        <f t="shared" si="61"/>
        <v>0</v>
      </c>
      <c r="AE263" s="252">
        <f t="array" ref="AE263">SUM(IF(('Actual Waste'!$C$7:$C$206=$B$232)*('Actual Waste'!$D$7:$D$206=$B263),'Actual Waste'!U$7:U$206,0))</f>
        <v>0</v>
      </c>
      <c r="AF263" s="252">
        <f t="array" ref="AF263">SUM(IF(('Actual Waste'!$C$7:$C$206=$B$232)*('Actual Waste'!$D$7:$D$206=$B263),'Actual Waste'!V$7:V$206,0))</f>
        <v>0</v>
      </c>
      <c r="AG263" s="99"/>
      <c r="AH263" s="252">
        <f t="array" ref="AH263">SUM(IF(('Actual Waste'!$C$7:$C$206=$B$232)*('Actual Waste'!$D$7:$D$206=$B263)*('Actual Waste'!$G$7:$G$206=$B$42),'Actual Waste'!U$7:U$206,0))</f>
        <v>0</v>
      </c>
      <c r="AI263" s="252">
        <f t="array" ref="AI263">SUM(IF(('Actual Waste'!$C$7:$C$206=$B$232)*('Actual Waste'!$D$7:$D$206=$B263)*('Actual Waste'!$G$7:$G$206=$B$42),'Actual Waste'!V$7:V$206,0))</f>
        <v>0</v>
      </c>
      <c r="AJ263" s="252">
        <f t="array" ref="AJ263">SUM(IF(('Actual Waste'!$C$7:$C$206=$B$232)*('Actual Waste'!$D$7:$D$206=$B263)*('Actual Waste'!$G$7:$G$206=$B$43),'Actual Waste'!U$7:U$206,0))</f>
        <v>0</v>
      </c>
      <c r="AK263" s="252">
        <f t="array" ref="AK263">SUM(IF(('Actual Waste'!$C$7:$C$206=$B$232)*('Actual Waste'!$D$7:$D$206=$B263)*('Actual Waste'!$G$7:$G$206=$B$43),'Actual Waste'!V$7:V$206,0))</f>
        <v>0</v>
      </c>
      <c r="AM263" s="252">
        <f t="array" ref="AM263">SUM(IF(('Actual Waste'!$C$7:$C$206=$B$232)*('Actual Waste'!$D$7:$D$206=$B263)*('Actual Waste'!$G$7:$G$206=$B$45),'Actual Waste'!U$7:U$206,0))+SUM(IF(('Actual Waste'!$C$7:$C$206=$B$232)*('Actual Waste'!$D$7:$D$206=$B263)*('Actual Waste'!$G$7:$G$206=$B$44),'Actual Waste'!W$7:W$206,0))</f>
        <v>0</v>
      </c>
      <c r="AN263" s="252">
        <f t="array" ref="AN263">SUM(IF(('Actual Waste'!$C$7:$C$206=$B$232)*('Actual Waste'!$D$7:$D$206=$B263)*('Actual Waste'!$G$7:$G$206=$B$45),'Actual Waste'!V$7:V$206,0))+SUM(IF(('Actual Waste'!$C$7:$C$206=$B$232)*('Actual Waste'!$D$7:$D$206=$B263)*('Actual Waste'!$G$7:$G$206=$B$44),'Actual Waste'!X$7:X$206,0))</f>
        <v>0</v>
      </c>
      <c r="AO263" s="252">
        <f t="array" ref="AO263">SUM(IF(('Actual Waste'!$C$7:$C$206=$B$232)*('Actual Waste'!$D$7:$D$206=$B263)*('Actual Waste'!$G$7:$G$206=$B$44),'Actual Waste'!U$7:U$206,0))-SUM(IF(('Actual Waste'!$C$7:$C$206=$B$232)*('Actual Waste'!$D$7:$D$206=$B263)*('Actual Waste'!$G$7:$G$206=$B$44),'Actual Waste'!W$7:W$206,0))</f>
        <v>0</v>
      </c>
      <c r="AP263" s="252">
        <f t="array" ref="AP263">SUM(IF(('Actual Waste'!$C$7:$C$206=$B$232)*('Actual Waste'!$D$7:$D$206=$B263)*('Actual Waste'!$G$7:$G$206=$B$44),'Actual Waste'!V$7:V$206,0))-SUM(IF(('Actual Waste'!$C$7:$C$206=$B$232)*('Actual Waste'!$D$7:$D$206=$B263)*('Actual Waste'!$G$7:$G$206=$B$44),'Actual Waste'!X$7:X$206,0))</f>
        <v>0</v>
      </c>
      <c r="AR263" s="100"/>
      <c r="AS263" s="99"/>
      <c r="AT263" s="100"/>
      <c r="AU263" s="99"/>
      <c r="AV263" s="100"/>
      <c r="AW263" s="99"/>
    </row>
    <row r="264" spans="2:49" x14ac:dyDescent="0.35">
      <c r="B264" s="31" t="str">
        <f t="shared" si="55"/>
        <v>Refrigerant gases (16 05 04*)</v>
      </c>
      <c r="C264" s="35"/>
      <c r="D264" s="35"/>
      <c r="E264" s="32">
        <f t="array" ref="E264">SUM(IF(('Estimated Waste'!$B$6:$B$205=$B$232)*('Estimated Waste'!$C$6:$C$205=$B264),'Estimated Waste'!M$6:M$205,0))</f>
        <v>0</v>
      </c>
      <c r="F264" s="219">
        <f t="array" ref="F264">SUM(IF(('Estimated Waste'!$B$6:$B$205=$B$232)*('Estimated Waste'!$C$6:$C$205=$B264),'Estimated Waste'!N$6:N$205,0))</f>
        <v>0</v>
      </c>
      <c r="G264" s="35"/>
      <c r="H264" s="256">
        <f t="shared" si="62"/>
        <v>0</v>
      </c>
      <c r="I264" s="249">
        <f t="shared" si="63"/>
        <v>0</v>
      </c>
      <c r="J264" s="99"/>
      <c r="K264" s="18">
        <f t="array" ref="K264">SUM(IF(('Estimated Waste'!$B$6:$B$205=$B$232)*('Estimated Waste'!$C$6:$C$205=$B264)*('Estimated Waste'!$D$6:$D$205=$B$42),'Estimated Waste'!M$6:M$205,0))</f>
        <v>0</v>
      </c>
      <c r="L264" s="18">
        <f t="array" ref="L264">SUM(IF(('Estimated Waste'!$B$6:$B$205=$B$232)*('Estimated Waste'!$C$6:$C$205=$B264)*('Estimated Waste'!$D$6:$D$205=$B$42),'Estimated Waste'!N$6:N$205,0))</f>
        <v>0</v>
      </c>
      <c r="M264" s="18">
        <f t="array" ref="M264">SUM(IF(('Estimated Waste'!$B$6:$B$205=$B$232)*('Estimated Waste'!$C$6:$C$205=$B264)*('Estimated Waste'!$D$6:$D$205=$B$43),'Estimated Waste'!M$6:M$205,0))</f>
        <v>0</v>
      </c>
      <c r="N264" s="18">
        <f t="array" ref="N264">SUM(IF(('Estimated Waste'!$B$6:$B$205=$B$232)*('Estimated Waste'!$C$6:$C$205=$B264)*('Estimated Waste'!$D$6:$D$205=$B$43),'Estimated Waste'!N$6:N$205,0))</f>
        <v>0</v>
      </c>
      <c r="O264" s="250"/>
      <c r="P264" s="251">
        <f t="array" ref="P264">SUM(IF(('Estimated Waste'!$B$6:$B$205=$B$232)*('Estimated Waste'!$C$6:$C$205=$B264)*('Estimated Waste'!$D$6:$D$205=$B$45),'Estimated Waste'!M$6:M$205,0))+SUM(IF(('Estimated Waste'!$B$6:$B$205=$B$232)*('Estimated Waste'!$C$6:$C$205=$B264)*('Estimated Waste'!$D$6:$D$205=$B$44),'Estimated Waste'!S$6:S$205,0))</f>
        <v>0</v>
      </c>
      <c r="Q264" s="251">
        <f t="array" ref="Q264">SUM(IF(('Estimated Waste'!$B$6:$B$205=$B$232)*('Estimated Waste'!$C$6:$C$205=$B264)*('Estimated Waste'!$D$6:$D$205=$B$45),'Estimated Waste'!N$6:N$205,0))+SUM(IF(('Estimated Waste'!$B$6:$B$205=$B$232)*('Estimated Waste'!$C$6:$C$205=$B264)*('Estimated Waste'!$D$6:$D$205=$B$44),'Estimated Waste'!T$6:T$205,0))</f>
        <v>0</v>
      </c>
      <c r="R264" s="190">
        <f t="array" ref="R264">SUM(IF(('Estimated Waste'!$B$6:$B$205=$B$232)*('Estimated Waste'!$C$6:$C$205=$B264)*('Estimated Waste'!$D$6:$D$205=$B$44),'Estimated Waste'!M$6:M$205,0))-SUM(IF(('Estimated Waste'!$B$6:$B$205=$B$232)*('Estimated Waste'!$C$6:$C$205=$B264)*('Estimated Waste'!$D$6:$D$205=$B$44),'Estimated Waste'!S$6:S$205,0))</f>
        <v>0</v>
      </c>
      <c r="S264" s="190">
        <f t="array" ref="S264">SUM(IF(('Estimated Waste'!$B$6:$B$205=$B$232)*('Estimated Waste'!$C$6:$C$205=$B264)*('Estimated Waste'!$D$6:$D$205=$B$44),'Estimated Waste'!N$6:N$205,0))-SUM(IF(('Estimated Waste'!$B$6:$B$205=$B$232)*('Estimated Waste'!$C$6:$C$205=$B264)*('Estimated Waste'!$D$6:$D$205=$B$44),'Estimated Waste'!T$6:T$205,0))</f>
        <v>0</v>
      </c>
      <c r="X264" s="100">
        <f t="shared" si="56"/>
        <v>0</v>
      </c>
      <c r="Y264" s="99">
        <f t="shared" si="57"/>
        <v>0</v>
      </c>
      <c r="Z264" s="100">
        <f t="shared" si="58"/>
        <v>0</v>
      </c>
      <c r="AA264" s="99">
        <f t="shared" si="59"/>
        <v>0</v>
      </c>
      <c r="AB264" s="100">
        <f t="shared" si="60"/>
        <v>0</v>
      </c>
      <c r="AC264" s="99">
        <f t="shared" si="61"/>
        <v>0</v>
      </c>
      <c r="AE264" s="252">
        <f t="array" ref="AE264">SUM(IF(('Actual Waste'!$C$7:$C$206=$B$232)*('Actual Waste'!$D$7:$D$206=$B264),'Actual Waste'!U$7:U$206,0))</f>
        <v>0</v>
      </c>
      <c r="AF264" s="252">
        <f t="array" ref="AF264">SUM(IF(('Actual Waste'!$C$7:$C$206=$B$232)*('Actual Waste'!$D$7:$D$206=$B264),'Actual Waste'!V$7:V$206,0))</f>
        <v>0</v>
      </c>
      <c r="AG264" s="99"/>
      <c r="AH264" s="252">
        <f t="array" ref="AH264">SUM(IF(('Actual Waste'!$C$7:$C$206=$B$232)*('Actual Waste'!$D$7:$D$206=$B264)*('Actual Waste'!$G$7:$G$206=$B$42),'Actual Waste'!U$7:U$206,0))</f>
        <v>0</v>
      </c>
      <c r="AI264" s="252">
        <f t="array" ref="AI264">SUM(IF(('Actual Waste'!$C$7:$C$206=$B$232)*('Actual Waste'!$D$7:$D$206=$B264)*('Actual Waste'!$G$7:$G$206=$B$42),'Actual Waste'!V$7:V$206,0))</f>
        <v>0</v>
      </c>
      <c r="AJ264" s="252">
        <f t="array" ref="AJ264">SUM(IF(('Actual Waste'!$C$7:$C$206=$B$232)*('Actual Waste'!$D$7:$D$206=$B264)*('Actual Waste'!$G$7:$G$206=$B$43),'Actual Waste'!U$7:U$206,0))</f>
        <v>0</v>
      </c>
      <c r="AK264" s="252">
        <f t="array" ref="AK264">SUM(IF(('Actual Waste'!$C$7:$C$206=$B$232)*('Actual Waste'!$D$7:$D$206=$B264)*('Actual Waste'!$G$7:$G$206=$B$43),'Actual Waste'!V$7:V$206,0))</f>
        <v>0</v>
      </c>
      <c r="AM264" s="252">
        <f t="array" ref="AM264">SUM(IF(('Actual Waste'!$C$7:$C$206=$B$232)*('Actual Waste'!$D$7:$D$206=$B264)*('Actual Waste'!$G$7:$G$206=$B$45),'Actual Waste'!U$7:U$206,0))+SUM(IF(('Actual Waste'!$C$7:$C$206=$B$232)*('Actual Waste'!$D$7:$D$206=$B264)*('Actual Waste'!$G$7:$G$206=$B$44),'Actual Waste'!W$7:W$206,0))</f>
        <v>0</v>
      </c>
      <c r="AN264" s="252">
        <f t="array" ref="AN264">SUM(IF(('Actual Waste'!$C$7:$C$206=$B$232)*('Actual Waste'!$D$7:$D$206=$B264)*('Actual Waste'!$G$7:$G$206=$B$45),'Actual Waste'!V$7:V$206,0))+SUM(IF(('Actual Waste'!$C$7:$C$206=$B$232)*('Actual Waste'!$D$7:$D$206=$B264)*('Actual Waste'!$G$7:$G$206=$B$44),'Actual Waste'!X$7:X$206,0))</f>
        <v>0</v>
      </c>
      <c r="AO264" s="252">
        <f t="array" ref="AO264">SUM(IF(('Actual Waste'!$C$7:$C$206=$B$232)*('Actual Waste'!$D$7:$D$206=$B264)*('Actual Waste'!$G$7:$G$206=$B$44),'Actual Waste'!U$7:U$206,0))-SUM(IF(('Actual Waste'!$C$7:$C$206=$B$232)*('Actual Waste'!$D$7:$D$206=$B264)*('Actual Waste'!$G$7:$G$206=$B$44),'Actual Waste'!W$7:W$206,0))</f>
        <v>0</v>
      </c>
      <c r="AP264" s="252">
        <f t="array" ref="AP264">SUM(IF(('Actual Waste'!$C$7:$C$206=$B$232)*('Actual Waste'!$D$7:$D$206=$B264)*('Actual Waste'!$G$7:$G$206=$B$44),'Actual Waste'!V$7:V$206,0))-SUM(IF(('Actual Waste'!$C$7:$C$206=$B$232)*('Actual Waste'!$D$7:$D$206=$B264)*('Actual Waste'!$G$7:$G$206=$B$44),'Actual Waste'!X$7:X$206,0))</f>
        <v>0</v>
      </c>
      <c r="AR264" s="100"/>
      <c r="AS264" s="99"/>
      <c r="AT264" s="100"/>
      <c r="AU264" s="99"/>
      <c r="AV264" s="100"/>
      <c r="AW264" s="99"/>
    </row>
    <row r="265" spans="2:49" x14ac:dyDescent="0.35">
      <c r="B265" s="31" t="str">
        <f t="shared" si="55"/>
        <v>Refrigeration gases (Non-hazardous) (16 05 05)</v>
      </c>
      <c r="C265" s="35"/>
      <c r="D265" s="35"/>
      <c r="E265" s="32">
        <f t="array" ref="E265">SUM(IF(('Estimated Waste'!$B$6:$B$205=$B$232)*('Estimated Waste'!$C$6:$C$205=$B265),'Estimated Waste'!M$6:M$205,0))</f>
        <v>0</v>
      </c>
      <c r="F265" s="219">
        <f t="array" ref="F265">SUM(IF(('Estimated Waste'!$B$6:$B$205=$B$232)*('Estimated Waste'!$C$6:$C$205=$B265),'Estimated Waste'!N$6:N$205,0))</f>
        <v>0</v>
      </c>
      <c r="G265" s="35"/>
      <c r="H265" s="256">
        <f t="shared" si="62"/>
        <v>0</v>
      </c>
      <c r="I265" s="249">
        <f t="shared" si="63"/>
        <v>0</v>
      </c>
      <c r="J265" s="99"/>
      <c r="K265" s="18">
        <f t="array" ref="K265">SUM(IF(('Estimated Waste'!$B$6:$B$205=$B$232)*('Estimated Waste'!$C$6:$C$205=$B265)*('Estimated Waste'!$D$6:$D$205=$B$42),'Estimated Waste'!M$6:M$205,0))</f>
        <v>0</v>
      </c>
      <c r="L265" s="18">
        <f t="array" ref="L265">SUM(IF(('Estimated Waste'!$B$6:$B$205=$B$232)*('Estimated Waste'!$C$6:$C$205=$B265)*('Estimated Waste'!$D$6:$D$205=$B$42),'Estimated Waste'!N$6:N$205,0))</f>
        <v>0</v>
      </c>
      <c r="M265" s="18">
        <f t="array" ref="M265">SUM(IF(('Estimated Waste'!$B$6:$B$205=$B$232)*('Estimated Waste'!$C$6:$C$205=$B265)*('Estimated Waste'!$D$6:$D$205=$B$43),'Estimated Waste'!M$6:M$205,0))</f>
        <v>0</v>
      </c>
      <c r="N265" s="18">
        <f t="array" ref="N265">SUM(IF(('Estimated Waste'!$B$6:$B$205=$B$232)*('Estimated Waste'!$C$6:$C$205=$B265)*('Estimated Waste'!$D$6:$D$205=$B$43),'Estimated Waste'!N$6:N$205,0))</f>
        <v>0</v>
      </c>
      <c r="O265" s="250"/>
      <c r="P265" s="251">
        <f t="array" ref="P265">SUM(IF(('Estimated Waste'!$B$6:$B$205=$B$232)*('Estimated Waste'!$C$6:$C$205=$B265)*('Estimated Waste'!$D$6:$D$205=$B$45),'Estimated Waste'!M$6:M$205,0))+SUM(IF(('Estimated Waste'!$B$6:$B$205=$B$232)*('Estimated Waste'!$C$6:$C$205=$B265)*('Estimated Waste'!$D$6:$D$205=$B$44),'Estimated Waste'!S$6:S$205,0))</f>
        <v>0</v>
      </c>
      <c r="Q265" s="251">
        <f t="array" ref="Q265">SUM(IF(('Estimated Waste'!$B$6:$B$205=$B$232)*('Estimated Waste'!$C$6:$C$205=$B265)*('Estimated Waste'!$D$6:$D$205=$B$45),'Estimated Waste'!N$6:N$205,0))+SUM(IF(('Estimated Waste'!$B$6:$B$205=$B$232)*('Estimated Waste'!$C$6:$C$205=$B265)*('Estimated Waste'!$D$6:$D$205=$B$44),'Estimated Waste'!T$6:T$205,0))</f>
        <v>0</v>
      </c>
      <c r="R265" s="190">
        <f t="array" ref="R265">SUM(IF(('Estimated Waste'!$B$6:$B$205=$B$232)*('Estimated Waste'!$C$6:$C$205=$B265)*('Estimated Waste'!$D$6:$D$205=$B$44),'Estimated Waste'!M$6:M$205,0))-SUM(IF(('Estimated Waste'!$B$6:$B$205=$B$232)*('Estimated Waste'!$C$6:$C$205=$B265)*('Estimated Waste'!$D$6:$D$205=$B$44),'Estimated Waste'!S$6:S$205,0))</f>
        <v>0</v>
      </c>
      <c r="S265" s="190">
        <f t="array" ref="S265">SUM(IF(('Estimated Waste'!$B$6:$B$205=$B$232)*('Estimated Waste'!$C$6:$C$205=$B265)*('Estimated Waste'!$D$6:$D$205=$B$44),'Estimated Waste'!N$6:N$205,0))-SUM(IF(('Estimated Waste'!$B$6:$B$205=$B$232)*('Estimated Waste'!$C$6:$C$205=$B265)*('Estimated Waste'!$D$6:$D$205=$B$44),'Estimated Waste'!T$6:T$205,0))</f>
        <v>0</v>
      </c>
      <c r="X265" s="100">
        <f t="shared" si="56"/>
        <v>0</v>
      </c>
      <c r="Y265" s="99">
        <f t="shared" si="57"/>
        <v>0</v>
      </c>
      <c r="Z265" s="100">
        <f t="shared" si="58"/>
        <v>0</v>
      </c>
      <c r="AA265" s="99">
        <f t="shared" si="59"/>
        <v>0</v>
      </c>
      <c r="AB265" s="100">
        <f t="shared" si="60"/>
        <v>0</v>
      </c>
      <c r="AC265" s="99">
        <f t="shared" si="61"/>
        <v>0</v>
      </c>
      <c r="AE265" s="252">
        <f t="array" ref="AE265">SUM(IF(('Actual Waste'!$C$7:$C$206=$B$232)*('Actual Waste'!$D$7:$D$206=$B265),'Actual Waste'!U$7:U$206,0))</f>
        <v>0</v>
      </c>
      <c r="AF265" s="252">
        <f t="array" ref="AF265">SUM(IF(('Actual Waste'!$C$7:$C$206=$B$232)*('Actual Waste'!$D$7:$D$206=$B265),'Actual Waste'!V$7:V$206,0))</f>
        <v>0</v>
      </c>
      <c r="AG265" s="99"/>
      <c r="AH265" s="252">
        <f t="array" ref="AH265">SUM(IF(('Actual Waste'!$C$7:$C$206=$B$232)*('Actual Waste'!$D$7:$D$206=$B265)*('Actual Waste'!$G$7:$G$206=$B$42),'Actual Waste'!U$7:U$206,0))</f>
        <v>0</v>
      </c>
      <c r="AI265" s="252">
        <f t="array" ref="AI265">SUM(IF(('Actual Waste'!$C$7:$C$206=$B$232)*('Actual Waste'!$D$7:$D$206=$B265)*('Actual Waste'!$G$7:$G$206=$B$42),'Actual Waste'!V$7:V$206,0))</f>
        <v>0</v>
      </c>
      <c r="AJ265" s="252">
        <f t="array" ref="AJ265">SUM(IF(('Actual Waste'!$C$7:$C$206=$B$232)*('Actual Waste'!$D$7:$D$206=$B265)*('Actual Waste'!$G$7:$G$206=$B$43),'Actual Waste'!U$7:U$206,0))</f>
        <v>0</v>
      </c>
      <c r="AK265" s="252">
        <f t="array" ref="AK265">SUM(IF(('Actual Waste'!$C$7:$C$206=$B$232)*('Actual Waste'!$D$7:$D$206=$B265)*('Actual Waste'!$G$7:$G$206=$B$43),'Actual Waste'!V$7:V$206,0))</f>
        <v>0</v>
      </c>
      <c r="AM265" s="252">
        <f t="array" ref="AM265">SUM(IF(('Actual Waste'!$C$7:$C$206=$B$232)*('Actual Waste'!$D$7:$D$206=$B265)*('Actual Waste'!$G$7:$G$206=$B$45),'Actual Waste'!U$7:U$206,0))+SUM(IF(('Actual Waste'!$C$7:$C$206=$B$232)*('Actual Waste'!$D$7:$D$206=$B265)*('Actual Waste'!$G$7:$G$206=$B$44),'Actual Waste'!W$7:W$206,0))</f>
        <v>0</v>
      </c>
      <c r="AN265" s="252">
        <f t="array" ref="AN265">SUM(IF(('Actual Waste'!$C$7:$C$206=$B$232)*('Actual Waste'!$D$7:$D$206=$B265)*('Actual Waste'!$G$7:$G$206=$B$45),'Actual Waste'!V$7:V$206,0))+SUM(IF(('Actual Waste'!$C$7:$C$206=$B$232)*('Actual Waste'!$D$7:$D$206=$B265)*('Actual Waste'!$G$7:$G$206=$B$44),'Actual Waste'!X$7:X$206,0))</f>
        <v>0</v>
      </c>
      <c r="AO265" s="252">
        <f t="array" ref="AO265">SUM(IF(('Actual Waste'!$C$7:$C$206=$B$232)*('Actual Waste'!$D$7:$D$206=$B265)*('Actual Waste'!$G$7:$G$206=$B$44),'Actual Waste'!U$7:U$206,0))-SUM(IF(('Actual Waste'!$C$7:$C$206=$B$232)*('Actual Waste'!$D$7:$D$206=$B265)*('Actual Waste'!$G$7:$G$206=$B$44),'Actual Waste'!W$7:W$206,0))</f>
        <v>0</v>
      </c>
      <c r="AP265" s="252">
        <f t="array" ref="AP265">SUM(IF(('Actual Waste'!$C$7:$C$206=$B$232)*('Actual Waste'!$D$7:$D$206=$B265)*('Actual Waste'!$G$7:$G$206=$B$44),'Actual Waste'!V$7:V$206,0))-SUM(IF(('Actual Waste'!$C$7:$C$206=$B$232)*('Actual Waste'!$D$7:$D$206=$B265)*('Actual Waste'!$G$7:$G$206=$B$44),'Actual Waste'!X$7:X$206,0))</f>
        <v>0</v>
      </c>
      <c r="AR265" s="100"/>
      <c r="AS265" s="99"/>
      <c r="AT265" s="100"/>
      <c r="AU265" s="99"/>
      <c r="AV265" s="100"/>
      <c r="AW265" s="99"/>
    </row>
    <row r="266" spans="2:49" x14ac:dyDescent="0.35">
      <c r="B266" s="31" t="str">
        <f t="shared" si="55"/>
        <v>Septic tank waste (20 03 04)</v>
      </c>
      <c r="C266" s="35"/>
      <c r="D266" s="35"/>
      <c r="E266" s="32">
        <f t="array" ref="E266">SUM(IF(('Estimated Waste'!$B$6:$B$205=$B$232)*('Estimated Waste'!$C$6:$C$205=$B266),'Estimated Waste'!M$6:M$205,0))</f>
        <v>0</v>
      </c>
      <c r="F266" s="219">
        <f t="array" ref="F266">SUM(IF(('Estimated Waste'!$B$6:$B$205=$B$232)*('Estimated Waste'!$C$6:$C$205=$B266),'Estimated Waste'!N$6:N$205,0))</f>
        <v>0</v>
      </c>
      <c r="G266" s="35"/>
      <c r="H266" s="256">
        <f t="shared" si="62"/>
        <v>0</v>
      </c>
      <c r="I266" s="249">
        <f t="shared" si="63"/>
        <v>0</v>
      </c>
      <c r="J266" s="99"/>
      <c r="K266" s="18">
        <f t="array" ref="K266">SUM(IF(('Estimated Waste'!$B$6:$B$205=$B$232)*('Estimated Waste'!$C$6:$C$205=$B266)*('Estimated Waste'!$D$6:$D$205=$B$42),'Estimated Waste'!M$6:M$205,0))</f>
        <v>0</v>
      </c>
      <c r="L266" s="18">
        <f t="array" ref="L266">SUM(IF(('Estimated Waste'!$B$6:$B$205=$B$232)*('Estimated Waste'!$C$6:$C$205=$B266)*('Estimated Waste'!$D$6:$D$205=$B$42),'Estimated Waste'!N$6:N$205,0))</f>
        <v>0</v>
      </c>
      <c r="M266" s="18">
        <f t="array" ref="M266">SUM(IF(('Estimated Waste'!$B$6:$B$205=$B$232)*('Estimated Waste'!$C$6:$C$205=$B266)*('Estimated Waste'!$D$6:$D$205=$B$43),'Estimated Waste'!M$6:M$205,0))</f>
        <v>0</v>
      </c>
      <c r="N266" s="18">
        <f t="array" ref="N266">SUM(IF(('Estimated Waste'!$B$6:$B$205=$B$232)*('Estimated Waste'!$C$6:$C$205=$B266)*('Estimated Waste'!$D$6:$D$205=$B$43),'Estimated Waste'!N$6:N$205,0))</f>
        <v>0</v>
      </c>
      <c r="O266" s="250"/>
      <c r="P266" s="251">
        <f t="array" ref="P266">SUM(IF(('Estimated Waste'!$B$6:$B$205=$B$232)*('Estimated Waste'!$C$6:$C$205=$B266)*('Estimated Waste'!$D$6:$D$205=$B$45),'Estimated Waste'!M$6:M$205,0))+SUM(IF(('Estimated Waste'!$B$6:$B$205=$B$232)*('Estimated Waste'!$C$6:$C$205=$B266)*('Estimated Waste'!$D$6:$D$205=$B$44),'Estimated Waste'!S$6:S$205,0))</f>
        <v>0</v>
      </c>
      <c r="Q266" s="251">
        <f t="array" ref="Q266">SUM(IF(('Estimated Waste'!$B$6:$B$205=$B$232)*('Estimated Waste'!$C$6:$C$205=$B266)*('Estimated Waste'!$D$6:$D$205=$B$45),'Estimated Waste'!N$6:N$205,0))+SUM(IF(('Estimated Waste'!$B$6:$B$205=$B$232)*('Estimated Waste'!$C$6:$C$205=$B266)*('Estimated Waste'!$D$6:$D$205=$B$44),'Estimated Waste'!T$6:T$205,0))</f>
        <v>0</v>
      </c>
      <c r="R266" s="190">
        <f t="array" ref="R266">SUM(IF(('Estimated Waste'!$B$6:$B$205=$B$232)*('Estimated Waste'!$C$6:$C$205=$B266)*('Estimated Waste'!$D$6:$D$205=$B$44),'Estimated Waste'!M$6:M$205,0))-SUM(IF(('Estimated Waste'!$B$6:$B$205=$B$232)*('Estimated Waste'!$C$6:$C$205=$B266)*('Estimated Waste'!$D$6:$D$205=$B$44),'Estimated Waste'!S$6:S$205,0))</f>
        <v>0</v>
      </c>
      <c r="S266" s="190">
        <f t="array" ref="S266">SUM(IF(('Estimated Waste'!$B$6:$B$205=$B$232)*('Estimated Waste'!$C$6:$C$205=$B266)*('Estimated Waste'!$D$6:$D$205=$B$44),'Estimated Waste'!N$6:N$205,0))-SUM(IF(('Estimated Waste'!$B$6:$B$205=$B$232)*('Estimated Waste'!$C$6:$C$205=$B266)*('Estimated Waste'!$D$6:$D$205=$B$44),'Estimated Waste'!T$6:T$205,0))</f>
        <v>0</v>
      </c>
      <c r="X266" s="100">
        <f t="shared" si="56"/>
        <v>0</v>
      </c>
      <c r="Y266" s="99">
        <f t="shared" si="57"/>
        <v>0</v>
      </c>
      <c r="Z266" s="100">
        <f t="shared" si="58"/>
        <v>0</v>
      </c>
      <c r="AA266" s="99">
        <f t="shared" si="59"/>
        <v>0</v>
      </c>
      <c r="AB266" s="100">
        <f t="shared" si="60"/>
        <v>0</v>
      </c>
      <c r="AC266" s="99">
        <f t="shared" si="61"/>
        <v>0</v>
      </c>
      <c r="AE266" s="252">
        <f t="array" ref="AE266">SUM(IF(('Actual Waste'!$C$7:$C$206=$B$232)*('Actual Waste'!$D$7:$D$206=$B266),'Actual Waste'!U$7:U$206,0))</f>
        <v>0</v>
      </c>
      <c r="AF266" s="252">
        <f t="array" ref="AF266">SUM(IF(('Actual Waste'!$C$7:$C$206=$B$232)*('Actual Waste'!$D$7:$D$206=$B266),'Actual Waste'!V$7:V$206,0))</f>
        <v>0</v>
      </c>
      <c r="AG266" s="99"/>
      <c r="AH266" s="252">
        <f t="array" ref="AH266">SUM(IF(('Actual Waste'!$C$7:$C$206=$B$232)*('Actual Waste'!$D$7:$D$206=$B266)*('Actual Waste'!$G$7:$G$206=$B$42),'Actual Waste'!U$7:U$206,0))</f>
        <v>0</v>
      </c>
      <c r="AI266" s="252">
        <f t="array" ref="AI266">SUM(IF(('Actual Waste'!$C$7:$C$206=$B$232)*('Actual Waste'!$D$7:$D$206=$B266)*('Actual Waste'!$G$7:$G$206=$B$42),'Actual Waste'!V$7:V$206,0))</f>
        <v>0</v>
      </c>
      <c r="AJ266" s="252">
        <f t="array" ref="AJ266">SUM(IF(('Actual Waste'!$C$7:$C$206=$B$232)*('Actual Waste'!$D$7:$D$206=$B266)*('Actual Waste'!$G$7:$G$206=$B$43),'Actual Waste'!U$7:U$206,0))</f>
        <v>0</v>
      </c>
      <c r="AK266" s="252">
        <f t="array" ref="AK266">SUM(IF(('Actual Waste'!$C$7:$C$206=$B$232)*('Actual Waste'!$D$7:$D$206=$B266)*('Actual Waste'!$G$7:$G$206=$B$43),'Actual Waste'!V$7:V$206,0))</f>
        <v>0</v>
      </c>
      <c r="AM266" s="252">
        <f t="array" ref="AM266">SUM(IF(('Actual Waste'!$C$7:$C$206=$B$232)*('Actual Waste'!$D$7:$D$206=$B266)*('Actual Waste'!$G$7:$G$206=$B$45),'Actual Waste'!U$7:U$206,0))+SUM(IF(('Actual Waste'!$C$7:$C$206=$B$232)*('Actual Waste'!$D$7:$D$206=$B266)*('Actual Waste'!$G$7:$G$206=$B$44),'Actual Waste'!W$7:W$206,0))</f>
        <v>0</v>
      </c>
      <c r="AN266" s="252">
        <f t="array" ref="AN266">SUM(IF(('Actual Waste'!$C$7:$C$206=$B$232)*('Actual Waste'!$D$7:$D$206=$B266)*('Actual Waste'!$G$7:$G$206=$B$45),'Actual Waste'!V$7:V$206,0))+SUM(IF(('Actual Waste'!$C$7:$C$206=$B$232)*('Actual Waste'!$D$7:$D$206=$B266)*('Actual Waste'!$G$7:$G$206=$B$44),'Actual Waste'!X$7:X$206,0))</f>
        <v>0</v>
      </c>
      <c r="AO266" s="252">
        <f t="array" ref="AO266">SUM(IF(('Actual Waste'!$C$7:$C$206=$B$232)*('Actual Waste'!$D$7:$D$206=$B266)*('Actual Waste'!$G$7:$G$206=$B$44),'Actual Waste'!U$7:U$206,0))-SUM(IF(('Actual Waste'!$C$7:$C$206=$B$232)*('Actual Waste'!$D$7:$D$206=$B266)*('Actual Waste'!$G$7:$G$206=$B$44),'Actual Waste'!W$7:W$206,0))</f>
        <v>0</v>
      </c>
      <c r="AP266" s="252">
        <f t="array" ref="AP266">SUM(IF(('Actual Waste'!$C$7:$C$206=$B$232)*('Actual Waste'!$D$7:$D$206=$B266)*('Actual Waste'!$G$7:$G$206=$B$44),'Actual Waste'!V$7:V$206,0))-SUM(IF(('Actual Waste'!$C$7:$C$206=$B$232)*('Actual Waste'!$D$7:$D$206=$B266)*('Actual Waste'!$G$7:$G$206=$B$44),'Actual Waste'!X$7:X$206,0))</f>
        <v>0</v>
      </c>
      <c r="AR266" s="100"/>
      <c r="AS266" s="99"/>
      <c r="AT266" s="100"/>
      <c r="AU266" s="99"/>
      <c r="AV266" s="100"/>
      <c r="AW266" s="99"/>
    </row>
    <row r="267" spans="2:49" x14ac:dyDescent="0.35">
      <c r="B267" s="31" t="str">
        <f t="shared" si="55"/>
        <v>Soils and stones (Hazardous) (17 05 03*)</v>
      </c>
      <c r="C267" s="35"/>
      <c r="D267" s="35"/>
      <c r="E267" s="32">
        <f t="array" ref="E267">SUM(IF(('Estimated Waste'!$B$6:$B$205=$B$232)*('Estimated Waste'!$C$6:$C$205=$B267),'Estimated Waste'!M$6:M$205,0))</f>
        <v>0</v>
      </c>
      <c r="F267" s="219">
        <f t="array" ref="F267">SUM(IF(('Estimated Waste'!$B$6:$B$205=$B$232)*('Estimated Waste'!$C$6:$C$205=$B267),'Estimated Waste'!N$6:N$205,0))</f>
        <v>0</v>
      </c>
      <c r="G267" s="35"/>
      <c r="H267" s="256">
        <f t="shared" si="62"/>
        <v>0</v>
      </c>
      <c r="I267" s="249">
        <f t="shared" si="63"/>
        <v>0</v>
      </c>
      <c r="J267" s="99"/>
      <c r="K267" s="18">
        <f t="array" ref="K267">SUM(IF(('Estimated Waste'!$B$6:$B$205=$B$232)*('Estimated Waste'!$C$6:$C$205=$B267)*('Estimated Waste'!$D$6:$D$205=$B$42),'Estimated Waste'!M$6:M$205,0))</f>
        <v>0</v>
      </c>
      <c r="L267" s="18">
        <f t="array" ref="L267">SUM(IF(('Estimated Waste'!$B$6:$B$205=$B$232)*('Estimated Waste'!$C$6:$C$205=$B267)*('Estimated Waste'!$D$6:$D$205=$B$42),'Estimated Waste'!N$6:N$205,0))</f>
        <v>0</v>
      </c>
      <c r="M267" s="18">
        <f t="array" ref="M267">SUM(IF(('Estimated Waste'!$B$6:$B$205=$B$232)*('Estimated Waste'!$C$6:$C$205=$B267)*('Estimated Waste'!$D$6:$D$205=$B$43),'Estimated Waste'!M$6:M$205,0))</f>
        <v>0</v>
      </c>
      <c r="N267" s="18">
        <f t="array" ref="N267">SUM(IF(('Estimated Waste'!$B$6:$B$205=$B$232)*('Estimated Waste'!$C$6:$C$205=$B267)*('Estimated Waste'!$D$6:$D$205=$B$43),'Estimated Waste'!N$6:N$205,0))</f>
        <v>0</v>
      </c>
      <c r="O267" s="250"/>
      <c r="P267" s="251">
        <f t="array" ref="P267">SUM(IF(('Estimated Waste'!$B$6:$B$205=$B$232)*('Estimated Waste'!$C$6:$C$205=$B267)*('Estimated Waste'!$D$6:$D$205=$B$45),'Estimated Waste'!M$6:M$205,0))+SUM(IF(('Estimated Waste'!$B$6:$B$205=$B$232)*('Estimated Waste'!$C$6:$C$205=$B267)*('Estimated Waste'!$D$6:$D$205=$B$44),'Estimated Waste'!S$6:S$205,0))</f>
        <v>0</v>
      </c>
      <c r="Q267" s="251">
        <f t="array" ref="Q267">SUM(IF(('Estimated Waste'!$B$6:$B$205=$B$232)*('Estimated Waste'!$C$6:$C$205=$B267)*('Estimated Waste'!$D$6:$D$205=$B$45),'Estimated Waste'!N$6:N$205,0))+SUM(IF(('Estimated Waste'!$B$6:$B$205=$B$232)*('Estimated Waste'!$C$6:$C$205=$B267)*('Estimated Waste'!$D$6:$D$205=$B$44),'Estimated Waste'!T$6:T$205,0))</f>
        <v>0</v>
      </c>
      <c r="R267" s="190">
        <f t="array" ref="R267">SUM(IF(('Estimated Waste'!$B$6:$B$205=$B$232)*('Estimated Waste'!$C$6:$C$205=$B267)*('Estimated Waste'!$D$6:$D$205=$B$44),'Estimated Waste'!M$6:M$205,0))-SUM(IF(('Estimated Waste'!$B$6:$B$205=$B$232)*('Estimated Waste'!$C$6:$C$205=$B267)*('Estimated Waste'!$D$6:$D$205=$B$44),'Estimated Waste'!S$6:S$205,0))</f>
        <v>0</v>
      </c>
      <c r="S267" s="190">
        <f t="array" ref="S267">SUM(IF(('Estimated Waste'!$B$6:$B$205=$B$232)*('Estimated Waste'!$C$6:$C$205=$B267)*('Estimated Waste'!$D$6:$D$205=$B$44),'Estimated Waste'!N$6:N$205,0))-SUM(IF(('Estimated Waste'!$B$6:$B$205=$B$232)*('Estimated Waste'!$C$6:$C$205=$B267)*('Estimated Waste'!$D$6:$D$205=$B$44),'Estimated Waste'!T$6:T$205,0))</f>
        <v>0</v>
      </c>
      <c r="X267" s="100">
        <f t="shared" si="56"/>
        <v>0</v>
      </c>
      <c r="Y267" s="99">
        <f t="shared" si="57"/>
        <v>0</v>
      </c>
      <c r="Z267" s="100">
        <f t="shared" si="58"/>
        <v>0</v>
      </c>
      <c r="AA267" s="99">
        <f t="shared" si="59"/>
        <v>0</v>
      </c>
      <c r="AB267" s="100">
        <f t="shared" si="60"/>
        <v>0</v>
      </c>
      <c r="AC267" s="99">
        <f t="shared" si="61"/>
        <v>0</v>
      </c>
      <c r="AE267" s="252">
        <f t="array" ref="AE267">SUM(IF(('Actual Waste'!$C$7:$C$206=$B$232)*('Actual Waste'!$D$7:$D$206=$B267),'Actual Waste'!U$7:U$206,0))</f>
        <v>0</v>
      </c>
      <c r="AF267" s="252">
        <f t="array" ref="AF267">SUM(IF(('Actual Waste'!$C$7:$C$206=$B$232)*('Actual Waste'!$D$7:$D$206=$B267),'Actual Waste'!V$7:V$206,0))</f>
        <v>0</v>
      </c>
      <c r="AG267" s="99"/>
      <c r="AH267" s="252">
        <f t="array" ref="AH267">SUM(IF(('Actual Waste'!$C$7:$C$206=$B$232)*('Actual Waste'!$D$7:$D$206=$B267)*('Actual Waste'!$G$7:$G$206=$B$42),'Actual Waste'!U$7:U$206,0))</f>
        <v>0</v>
      </c>
      <c r="AI267" s="252">
        <f t="array" ref="AI267">SUM(IF(('Actual Waste'!$C$7:$C$206=$B$232)*('Actual Waste'!$D$7:$D$206=$B267)*('Actual Waste'!$G$7:$G$206=$B$42),'Actual Waste'!V$7:V$206,0))</f>
        <v>0</v>
      </c>
      <c r="AJ267" s="252">
        <f t="array" ref="AJ267">SUM(IF(('Actual Waste'!$C$7:$C$206=$B$232)*('Actual Waste'!$D$7:$D$206=$B267)*('Actual Waste'!$G$7:$G$206=$B$43),'Actual Waste'!U$7:U$206,0))</f>
        <v>0</v>
      </c>
      <c r="AK267" s="252">
        <f t="array" ref="AK267">SUM(IF(('Actual Waste'!$C$7:$C$206=$B$232)*('Actual Waste'!$D$7:$D$206=$B267)*('Actual Waste'!$G$7:$G$206=$B$43),'Actual Waste'!V$7:V$206,0))</f>
        <v>0</v>
      </c>
      <c r="AM267" s="252">
        <f t="array" ref="AM267">SUM(IF(('Actual Waste'!$C$7:$C$206=$B$232)*('Actual Waste'!$D$7:$D$206=$B267)*('Actual Waste'!$G$7:$G$206=$B$45),'Actual Waste'!U$7:U$206,0))+SUM(IF(('Actual Waste'!$C$7:$C$206=$B$232)*('Actual Waste'!$D$7:$D$206=$B267)*('Actual Waste'!$G$7:$G$206=$B$44),'Actual Waste'!W$7:W$206,0))</f>
        <v>0</v>
      </c>
      <c r="AN267" s="252">
        <f t="array" ref="AN267">SUM(IF(('Actual Waste'!$C$7:$C$206=$B$232)*('Actual Waste'!$D$7:$D$206=$B267)*('Actual Waste'!$G$7:$G$206=$B$45),'Actual Waste'!V$7:V$206,0))+SUM(IF(('Actual Waste'!$C$7:$C$206=$B$232)*('Actual Waste'!$D$7:$D$206=$B267)*('Actual Waste'!$G$7:$G$206=$B$44),'Actual Waste'!X$7:X$206,0))</f>
        <v>0</v>
      </c>
      <c r="AO267" s="252">
        <f t="array" ref="AO267">SUM(IF(('Actual Waste'!$C$7:$C$206=$B$232)*('Actual Waste'!$D$7:$D$206=$B267)*('Actual Waste'!$G$7:$G$206=$B$44),'Actual Waste'!U$7:U$206,0))-SUM(IF(('Actual Waste'!$C$7:$C$206=$B$232)*('Actual Waste'!$D$7:$D$206=$B267)*('Actual Waste'!$G$7:$G$206=$B$44),'Actual Waste'!W$7:W$206,0))</f>
        <v>0</v>
      </c>
      <c r="AP267" s="252">
        <f t="array" ref="AP267">SUM(IF(('Actual Waste'!$C$7:$C$206=$B$232)*('Actual Waste'!$D$7:$D$206=$B267)*('Actual Waste'!$G$7:$G$206=$B$44),'Actual Waste'!V$7:V$206,0))-SUM(IF(('Actual Waste'!$C$7:$C$206=$B$232)*('Actual Waste'!$D$7:$D$206=$B267)*('Actual Waste'!$G$7:$G$206=$B$44),'Actual Waste'!X$7:X$206,0))</f>
        <v>0</v>
      </c>
      <c r="AR267" s="100"/>
      <c r="AS267" s="99"/>
      <c r="AT267" s="100"/>
      <c r="AU267" s="99"/>
      <c r="AV267" s="100"/>
      <c r="AW267" s="99"/>
    </row>
    <row r="268" spans="2:49" x14ac:dyDescent="0.35">
      <c r="B268" s="31" t="str">
        <f t="shared" si="55"/>
        <v>Soils and stones (Inert) (17 05 04)</v>
      </c>
      <c r="C268" s="35"/>
      <c r="D268" s="35"/>
      <c r="E268" s="32">
        <f t="array" ref="E268">SUM(IF(('Estimated Waste'!$B$6:$B$205=$B$232)*('Estimated Waste'!$C$6:$C$205=$B268),'Estimated Waste'!M$6:M$205,0))</f>
        <v>0</v>
      </c>
      <c r="F268" s="219">
        <f t="array" ref="F268">SUM(IF(('Estimated Waste'!$B$6:$B$205=$B$232)*('Estimated Waste'!$C$6:$C$205=$B268),'Estimated Waste'!N$6:N$205,0))</f>
        <v>0</v>
      </c>
      <c r="G268" s="35"/>
      <c r="H268" s="256">
        <f t="shared" si="62"/>
        <v>0</v>
      </c>
      <c r="I268" s="249">
        <f t="shared" si="63"/>
        <v>0</v>
      </c>
      <c r="J268" s="99"/>
      <c r="K268" s="18">
        <f t="array" ref="K268">SUM(IF(('Estimated Waste'!$B$6:$B$205=$B$232)*('Estimated Waste'!$C$6:$C$205=$B268)*('Estimated Waste'!$D$6:$D$205=$B$42),'Estimated Waste'!M$6:M$205,0))</f>
        <v>0</v>
      </c>
      <c r="L268" s="18">
        <f t="array" ref="L268">SUM(IF(('Estimated Waste'!$B$6:$B$205=$B$232)*('Estimated Waste'!$C$6:$C$205=$B268)*('Estimated Waste'!$D$6:$D$205=$B$42),'Estimated Waste'!N$6:N$205,0))</f>
        <v>0</v>
      </c>
      <c r="M268" s="18">
        <f t="array" ref="M268">SUM(IF(('Estimated Waste'!$B$6:$B$205=$B$232)*('Estimated Waste'!$C$6:$C$205=$B268)*('Estimated Waste'!$D$6:$D$205=$B$43),'Estimated Waste'!M$6:M$205,0))</f>
        <v>0</v>
      </c>
      <c r="N268" s="18">
        <f t="array" ref="N268">SUM(IF(('Estimated Waste'!$B$6:$B$205=$B$232)*('Estimated Waste'!$C$6:$C$205=$B268)*('Estimated Waste'!$D$6:$D$205=$B$43),'Estimated Waste'!N$6:N$205,0))</f>
        <v>0</v>
      </c>
      <c r="O268" s="250"/>
      <c r="P268" s="251">
        <f t="array" ref="P268">SUM(IF(('Estimated Waste'!$B$6:$B$205=$B$232)*('Estimated Waste'!$C$6:$C$205=$B268)*('Estimated Waste'!$D$6:$D$205=$B$45),'Estimated Waste'!M$6:M$205,0))+SUM(IF(('Estimated Waste'!$B$6:$B$205=$B$232)*('Estimated Waste'!$C$6:$C$205=$B268)*('Estimated Waste'!$D$6:$D$205=$B$44),'Estimated Waste'!S$6:S$205,0))</f>
        <v>0</v>
      </c>
      <c r="Q268" s="251">
        <f t="array" ref="Q268">SUM(IF(('Estimated Waste'!$B$6:$B$205=$B$232)*('Estimated Waste'!$C$6:$C$205=$B268)*('Estimated Waste'!$D$6:$D$205=$B$45),'Estimated Waste'!N$6:N$205,0))+SUM(IF(('Estimated Waste'!$B$6:$B$205=$B$232)*('Estimated Waste'!$C$6:$C$205=$B268)*('Estimated Waste'!$D$6:$D$205=$B$44),'Estimated Waste'!T$6:T$205,0))</f>
        <v>0</v>
      </c>
      <c r="R268" s="190">
        <f t="array" ref="R268">SUM(IF(('Estimated Waste'!$B$6:$B$205=$B$232)*('Estimated Waste'!$C$6:$C$205=$B268)*('Estimated Waste'!$D$6:$D$205=$B$44),'Estimated Waste'!M$6:M$205,0))-SUM(IF(('Estimated Waste'!$B$6:$B$205=$B$232)*('Estimated Waste'!$C$6:$C$205=$B268)*('Estimated Waste'!$D$6:$D$205=$B$44),'Estimated Waste'!S$6:S$205,0))</f>
        <v>0</v>
      </c>
      <c r="S268" s="190">
        <f t="array" ref="S268">SUM(IF(('Estimated Waste'!$B$6:$B$205=$B$232)*('Estimated Waste'!$C$6:$C$205=$B268)*('Estimated Waste'!$D$6:$D$205=$B$44),'Estimated Waste'!N$6:N$205,0))-SUM(IF(('Estimated Waste'!$B$6:$B$205=$B$232)*('Estimated Waste'!$C$6:$C$205=$B268)*('Estimated Waste'!$D$6:$D$205=$B$44),'Estimated Waste'!T$6:T$205,0))</f>
        <v>0</v>
      </c>
      <c r="X268" s="100">
        <f t="shared" si="56"/>
        <v>0</v>
      </c>
      <c r="Y268" s="99">
        <f t="shared" si="57"/>
        <v>0</v>
      </c>
      <c r="Z268" s="100">
        <f t="shared" si="58"/>
        <v>0</v>
      </c>
      <c r="AA268" s="99">
        <f t="shared" si="59"/>
        <v>0</v>
      </c>
      <c r="AB268" s="100">
        <f t="shared" si="60"/>
        <v>0</v>
      </c>
      <c r="AC268" s="99">
        <f t="shared" si="61"/>
        <v>0</v>
      </c>
      <c r="AE268" s="252">
        <f t="array" ref="AE268">SUM(IF(('Actual Waste'!$C$7:$C$206=$B$232)*('Actual Waste'!$D$7:$D$206=$B268),'Actual Waste'!U$7:U$206,0))</f>
        <v>0</v>
      </c>
      <c r="AF268" s="252">
        <f t="array" ref="AF268">SUM(IF(('Actual Waste'!$C$7:$C$206=$B$232)*('Actual Waste'!$D$7:$D$206=$B268),'Actual Waste'!V$7:V$206,0))</f>
        <v>0</v>
      </c>
      <c r="AG268" s="99"/>
      <c r="AH268" s="252">
        <f t="array" ref="AH268">SUM(IF(('Actual Waste'!$C$7:$C$206=$B$232)*('Actual Waste'!$D$7:$D$206=$B268)*('Actual Waste'!$G$7:$G$206=$B$42),'Actual Waste'!U$7:U$206,0))</f>
        <v>0</v>
      </c>
      <c r="AI268" s="252">
        <f t="array" ref="AI268">SUM(IF(('Actual Waste'!$C$7:$C$206=$B$232)*('Actual Waste'!$D$7:$D$206=$B268)*('Actual Waste'!$G$7:$G$206=$B$42),'Actual Waste'!V$7:V$206,0))</f>
        <v>0</v>
      </c>
      <c r="AJ268" s="252">
        <f t="array" ref="AJ268">SUM(IF(('Actual Waste'!$C$7:$C$206=$B$232)*('Actual Waste'!$D$7:$D$206=$B268)*('Actual Waste'!$G$7:$G$206=$B$43),'Actual Waste'!U$7:U$206,0))</f>
        <v>0</v>
      </c>
      <c r="AK268" s="252">
        <f t="array" ref="AK268">SUM(IF(('Actual Waste'!$C$7:$C$206=$B$232)*('Actual Waste'!$D$7:$D$206=$B268)*('Actual Waste'!$G$7:$G$206=$B$43),'Actual Waste'!V$7:V$206,0))</f>
        <v>0</v>
      </c>
      <c r="AM268" s="252">
        <f t="array" ref="AM268">SUM(IF(('Actual Waste'!$C$7:$C$206=$B$232)*('Actual Waste'!$D$7:$D$206=$B268)*('Actual Waste'!$G$7:$G$206=$B$45),'Actual Waste'!U$7:U$206,0))+SUM(IF(('Actual Waste'!$C$7:$C$206=$B$232)*('Actual Waste'!$D$7:$D$206=$B268)*('Actual Waste'!$G$7:$G$206=$B$44),'Actual Waste'!W$7:W$206,0))</f>
        <v>0</v>
      </c>
      <c r="AN268" s="252">
        <f t="array" ref="AN268">SUM(IF(('Actual Waste'!$C$7:$C$206=$B$232)*('Actual Waste'!$D$7:$D$206=$B268)*('Actual Waste'!$G$7:$G$206=$B$45),'Actual Waste'!V$7:V$206,0))+SUM(IF(('Actual Waste'!$C$7:$C$206=$B$232)*('Actual Waste'!$D$7:$D$206=$B268)*('Actual Waste'!$G$7:$G$206=$B$44),'Actual Waste'!X$7:X$206,0))</f>
        <v>0</v>
      </c>
      <c r="AO268" s="252">
        <f t="array" ref="AO268">SUM(IF(('Actual Waste'!$C$7:$C$206=$B$232)*('Actual Waste'!$D$7:$D$206=$B268)*('Actual Waste'!$G$7:$G$206=$B$44),'Actual Waste'!U$7:U$206,0))-SUM(IF(('Actual Waste'!$C$7:$C$206=$B$232)*('Actual Waste'!$D$7:$D$206=$B268)*('Actual Waste'!$G$7:$G$206=$B$44),'Actual Waste'!W$7:W$206,0))</f>
        <v>0</v>
      </c>
      <c r="AP268" s="252">
        <f t="array" ref="AP268">SUM(IF(('Actual Waste'!$C$7:$C$206=$B$232)*('Actual Waste'!$D$7:$D$206=$B268)*('Actual Waste'!$G$7:$G$206=$B$44),'Actual Waste'!V$7:V$206,0))-SUM(IF(('Actual Waste'!$C$7:$C$206=$B$232)*('Actual Waste'!$D$7:$D$206=$B268)*('Actual Waste'!$G$7:$G$206=$B$44),'Actual Waste'!X$7:X$206,0))</f>
        <v>0</v>
      </c>
      <c r="AR268" s="100"/>
      <c r="AS268" s="99"/>
      <c r="AT268" s="100"/>
      <c r="AU268" s="99"/>
      <c r="AV268" s="100"/>
      <c r="AW268" s="99"/>
    </row>
    <row r="269" spans="2:49" x14ac:dyDescent="0.35">
      <c r="B269" s="31" t="str">
        <f>$AD418</f>
        <v>Steel (17 04 05)</v>
      </c>
      <c r="C269" s="35"/>
      <c r="D269" s="35"/>
      <c r="E269" s="32">
        <f t="array" ref="E269">SUM(IF(('Estimated Waste'!$B$6:$B$205=$B$232)*('Estimated Waste'!$C$6:$C$205=$B269),'Estimated Waste'!M$6:M$205,0))</f>
        <v>0</v>
      </c>
      <c r="F269" s="219">
        <f t="array" ref="F269">SUM(IF(('Estimated Waste'!$B$6:$B$205=$B$232)*('Estimated Waste'!$C$6:$C$205=$B269),'Estimated Waste'!N$6:N$205,0))</f>
        <v>0</v>
      </c>
      <c r="G269" s="35"/>
      <c r="H269" s="256">
        <f t="shared" si="62"/>
        <v>0</v>
      </c>
      <c r="I269" s="249">
        <f t="shared" si="63"/>
        <v>0</v>
      </c>
      <c r="J269" s="99"/>
      <c r="K269" s="18">
        <f t="array" ref="K269">SUM(IF(('Estimated Waste'!$B$6:$B$205=$B$232)*('Estimated Waste'!$C$6:$C$205=$B269)*('Estimated Waste'!$D$6:$D$205=$B$42),'Estimated Waste'!M$6:M$205,0))</f>
        <v>0</v>
      </c>
      <c r="L269" s="18">
        <f t="array" ref="L269">SUM(IF(('Estimated Waste'!$B$6:$B$205=$B$232)*('Estimated Waste'!$C$6:$C$205=$B269)*('Estimated Waste'!$D$6:$D$205=$B$42),'Estimated Waste'!N$6:N$205,0))</f>
        <v>0</v>
      </c>
      <c r="M269" s="18">
        <f t="array" ref="M269">SUM(IF(('Estimated Waste'!$B$6:$B$205=$B$232)*('Estimated Waste'!$C$6:$C$205=$B269)*('Estimated Waste'!$D$6:$D$205=$B$43),'Estimated Waste'!M$6:M$205,0))</f>
        <v>0</v>
      </c>
      <c r="N269" s="18">
        <f t="array" ref="N269">SUM(IF(('Estimated Waste'!$B$6:$B$205=$B$232)*('Estimated Waste'!$C$6:$C$205=$B269)*('Estimated Waste'!$D$6:$D$205=$B$43),'Estimated Waste'!N$6:N$205,0))</f>
        <v>0</v>
      </c>
      <c r="O269" s="250"/>
      <c r="P269" s="251">
        <f t="array" ref="P269">SUM(IF(('Estimated Waste'!$B$6:$B$205=$B$232)*('Estimated Waste'!$C$6:$C$205=$B269)*('Estimated Waste'!$D$6:$D$205=$B$45),'Estimated Waste'!M$6:M$205,0))+SUM(IF(('Estimated Waste'!$B$6:$B$205=$B$232)*('Estimated Waste'!$C$6:$C$205=$B269)*('Estimated Waste'!$D$6:$D$205=$B$44),'Estimated Waste'!S$6:S$205,0))</f>
        <v>0</v>
      </c>
      <c r="Q269" s="251">
        <f t="array" ref="Q269">SUM(IF(('Estimated Waste'!$B$6:$B$205=$B$232)*('Estimated Waste'!$C$6:$C$205=$B269)*('Estimated Waste'!$D$6:$D$205=$B$45),'Estimated Waste'!N$6:N$205,0))+SUM(IF(('Estimated Waste'!$B$6:$B$205=$B$232)*('Estimated Waste'!$C$6:$C$205=$B269)*('Estimated Waste'!$D$6:$D$205=$B$44),'Estimated Waste'!T$6:T$205,0))</f>
        <v>0</v>
      </c>
      <c r="R269" s="190">
        <f t="array" ref="R269">SUM(IF(('Estimated Waste'!$B$6:$B$205=$B$232)*('Estimated Waste'!$C$6:$C$205=$B269)*('Estimated Waste'!$D$6:$D$205=$B$44),'Estimated Waste'!M$6:M$205,0))-SUM(IF(('Estimated Waste'!$B$6:$B$205=$B$232)*('Estimated Waste'!$C$6:$C$205=$B269)*('Estimated Waste'!$D$6:$D$205=$B$44),'Estimated Waste'!S$6:S$205,0))</f>
        <v>0</v>
      </c>
      <c r="S269" s="190">
        <f t="array" ref="S269">SUM(IF(('Estimated Waste'!$B$6:$B$205=$B$232)*('Estimated Waste'!$C$6:$C$205=$B269)*('Estimated Waste'!$D$6:$D$205=$B$44),'Estimated Waste'!N$6:N$205,0))-SUM(IF(('Estimated Waste'!$B$6:$B$205=$B$232)*('Estimated Waste'!$C$6:$C$205=$B269)*('Estimated Waste'!$D$6:$D$205=$B$44),'Estimated Waste'!T$6:T$205,0))</f>
        <v>0</v>
      </c>
      <c r="X269" s="100">
        <f t="shared" si="56"/>
        <v>0</v>
      </c>
      <c r="Y269" s="99">
        <f t="shared" si="57"/>
        <v>0</v>
      </c>
      <c r="Z269" s="100">
        <f t="shared" si="58"/>
        <v>0</v>
      </c>
      <c r="AA269" s="99">
        <f t="shared" si="59"/>
        <v>0</v>
      </c>
      <c r="AB269" s="100">
        <f t="shared" si="60"/>
        <v>0</v>
      </c>
      <c r="AC269" s="99">
        <f t="shared" si="61"/>
        <v>0</v>
      </c>
      <c r="AE269" s="252">
        <f t="array" ref="AE269">SUM(IF(('Actual Waste'!$C$7:$C$206=$B$232)*('Actual Waste'!$D$7:$D$206=$B269),'Actual Waste'!U$7:U$206,0))</f>
        <v>0</v>
      </c>
      <c r="AF269" s="252">
        <f t="array" ref="AF269">SUM(IF(('Actual Waste'!$C$7:$C$206=$B$232)*('Actual Waste'!$D$7:$D$206=$B269),'Actual Waste'!V$7:V$206,0))</f>
        <v>0</v>
      </c>
      <c r="AG269" s="99"/>
      <c r="AH269" s="252">
        <f t="array" ref="AH269">SUM(IF(('Actual Waste'!$C$7:$C$206=$B$232)*('Actual Waste'!$D$7:$D$206=$B269)*('Actual Waste'!$G$7:$G$206=$B$42),'Actual Waste'!U$7:U$206,0))</f>
        <v>0</v>
      </c>
      <c r="AI269" s="252">
        <f t="array" ref="AI269">SUM(IF(('Actual Waste'!$C$7:$C$206=$B$232)*('Actual Waste'!$D$7:$D$206=$B269)*('Actual Waste'!$G$7:$G$206=$B$42),'Actual Waste'!V$7:V$206,0))</f>
        <v>0</v>
      </c>
      <c r="AJ269" s="252">
        <f t="array" ref="AJ269">SUM(IF(('Actual Waste'!$C$7:$C$206=$B$232)*('Actual Waste'!$D$7:$D$206=$B269)*('Actual Waste'!$G$7:$G$206=$B$43),'Actual Waste'!U$7:U$206,0))</f>
        <v>0</v>
      </c>
      <c r="AK269" s="252">
        <f t="array" ref="AK269">SUM(IF(('Actual Waste'!$C$7:$C$206=$B$232)*('Actual Waste'!$D$7:$D$206=$B269)*('Actual Waste'!$G$7:$G$206=$B$43),'Actual Waste'!V$7:V$206,0))</f>
        <v>0</v>
      </c>
      <c r="AM269" s="252">
        <f t="array" ref="AM269">SUM(IF(('Actual Waste'!$C$7:$C$206=$B$232)*('Actual Waste'!$D$7:$D$206=$B269)*('Actual Waste'!$G$7:$G$206=$B$45),'Actual Waste'!U$7:U$206,0))+SUM(IF(('Actual Waste'!$C$7:$C$206=$B$232)*('Actual Waste'!$D$7:$D$206=$B269)*('Actual Waste'!$G$7:$G$206=$B$44),'Actual Waste'!W$7:W$206,0))</f>
        <v>0</v>
      </c>
      <c r="AN269" s="252">
        <f t="array" ref="AN269">SUM(IF(('Actual Waste'!$C$7:$C$206=$B$232)*('Actual Waste'!$D$7:$D$206=$B269)*('Actual Waste'!$G$7:$G$206=$B$45),'Actual Waste'!V$7:V$206,0))+SUM(IF(('Actual Waste'!$C$7:$C$206=$B$232)*('Actual Waste'!$D$7:$D$206=$B269)*('Actual Waste'!$G$7:$G$206=$B$44),'Actual Waste'!X$7:X$206,0))</f>
        <v>0</v>
      </c>
      <c r="AO269" s="252">
        <f t="array" ref="AO269">SUM(IF(('Actual Waste'!$C$7:$C$206=$B$232)*('Actual Waste'!$D$7:$D$206=$B269)*('Actual Waste'!$G$7:$G$206=$B$44),'Actual Waste'!U$7:U$206,0))-SUM(IF(('Actual Waste'!$C$7:$C$206=$B$232)*('Actual Waste'!$D$7:$D$206=$B269)*('Actual Waste'!$G$7:$G$206=$B$44),'Actual Waste'!W$7:W$206,0))</f>
        <v>0</v>
      </c>
      <c r="AP269" s="252">
        <f t="array" ref="AP269">SUM(IF(('Actual Waste'!$C$7:$C$206=$B$232)*('Actual Waste'!$D$7:$D$206=$B269)*('Actual Waste'!$G$7:$G$206=$B$44),'Actual Waste'!V$7:V$206,0))-SUM(IF(('Actual Waste'!$C$7:$C$206=$B$232)*('Actual Waste'!$D$7:$D$206=$B269)*('Actual Waste'!$G$7:$G$206=$B$44),'Actual Waste'!X$7:X$206,0))</f>
        <v>0</v>
      </c>
      <c r="AR269" s="100"/>
      <c r="AS269" s="99"/>
      <c r="AT269" s="100"/>
      <c r="AU269" s="99"/>
      <c r="AV269" s="100"/>
      <c r="AW269" s="99"/>
    </row>
    <row r="270" spans="2:49" x14ac:dyDescent="0.35">
      <c r="B270" s="31" t="str">
        <f>$AD419</f>
        <v>Textiles (20 01 11)</v>
      </c>
      <c r="C270" s="35"/>
      <c r="D270" s="35"/>
      <c r="E270" s="32">
        <f t="array" ref="E270">SUM(IF(('Estimated Waste'!$B$6:$B$205=$B$232)*('Estimated Waste'!$C$6:$C$205=$B270),'Estimated Waste'!M$6:M$205,0))</f>
        <v>0</v>
      </c>
      <c r="F270" s="219">
        <f t="array" ref="F270">SUM(IF(('Estimated Waste'!$B$6:$B$205=$B$232)*('Estimated Waste'!$C$6:$C$205=$B270),'Estimated Waste'!N$6:N$205,0))</f>
        <v>0</v>
      </c>
      <c r="G270" s="35"/>
      <c r="H270" s="256">
        <f t="shared" si="62"/>
        <v>0</v>
      </c>
      <c r="I270" s="249">
        <f t="shared" si="63"/>
        <v>0</v>
      </c>
      <c r="J270" s="99"/>
      <c r="K270" s="18">
        <f t="array" ref="K270">SUM(IF(('Estimated Waste'!$B$6:$B$205=$B$232)*('Estimated Waste'!$C$6:$C$205=$B270)*('Estimated Waste'!$D$6:$D$205=$B$42),'Estimated Waste'!M$6:M$205,0))</f>
        <v>0</v>
      </c>
      <c r="L270" s="18">
        <f t="array" ref="L270">SUM(IF(('Estimated Waste'!$B$6:$B$205=$B$232)*('Estimated Waste'!$C$6:$C$205=$B270)*('Estimated Waste'!$D$6:$D$205=$B$42),'Estimated Waste'!N$6:N$205,0))</f>
        <v>0</v>
      </c>
      <c r="M270" s="18">
        <f t="array" ref="M270">SUM(IF(('Estimated Waste'!$B$6:$B$205=$B$232)*('Estimated Waste'!$C$6:$C$205=$B270)*('Estimated Waste'!$D$6:$D$205=$B$43),'Estimated Waste'!M$6:M$205,0))</f>
        <v>0</v>
      </c>
      <c r="N270" s="18">
        <f t="array" ref="N270">SUM(IF(('Estimated Waste'!$B$6:$B$205=$B$232)*('Estimated Waste'!$C$6:$C$205=$B270)*('Estimated Waste'!$D$6:$D$205=$B$43),'Estimated Waste'!N$6:N$205,0))</f>
        <v>0</v>
      </c>
      <c r="O270" s="250"/>
      <c r="P270" s="251">
        <f t="array" ref="P270">SUM(IF(('Estimated Waste'!$B$6:$B$205=$B$232)*('Estimated Waste'!$C$6:$C$205=$B270)*('Estimated Waste'!$D$6:$D$205=$B$45),'Estimated Waste'!M$6:M$205,0))+SUM(IF(('Estimated Waste'!$B$6:$B$205=$B$232)*('Estimated Waste'!$C$6:$C$205=$B270)*('Estimated Waste'!$D$6:$D$205=$B$44),'Estimated Waste'!S$6:S$205,0))</f>
        <v>0</v>
      </c>
      <c r="Q270" s="251">
        <f t="array" ref="Q270">SUM(IF(('Estimated Waste'!$B$6:$B$205=$B$232)*('Estimated Waste'!$C$6:$C$205=$B270)*('Estimated Waste'!$D$6:$D$205=$B$45),'Estimated Waste'!N$6:N$205,0))+SUM(IF(('Estimated Waste'!$B$6:$B$205=$B$232)*('Estimated Waste'!$C$6:$C$205=$B270)*('Estimated Waste'!$D$6:$D$205=$B$44),'Estimated Waste'!T$6:T$205,0))</f>
        <v>0</v>
      </c>
      <c r="R270" s="190">
        <f t="array" ref="R270">SUM(IF(('Estimated Waste'!$B$6:$B$205=$B$232)*('Estimated Waste'!$C$6:$C$205=$B270)*('Estimated Waste'!$D$6:$D$205=$B$44),'Estimated Waste'!M$6:M$205,0))-SUM(IF(('Estimated Waste'!$B$6:$B$205=$B$232)*('Estimated Waste'!$C$6:$C$205=$B270)*('Estimated Waste'!$D$6:$D$205=$B$44),'Estimated Waste'!S$6:S$205,0))</f>
        <v>0</v>
      </c>
      <c r="S270" s="190">
        <f t="array" ref="S270">SUM(IF(('Estimated Waste'!$B$6:$B$205=$B$232)*('Estimated Waste'!$C$6:$C$205=$B270)*('Estimated Waste'!$D$6:$D$205=$B$44),'Estimated Waste'!N$6:N$205,0))-SUM(IF(('Estimated Waste'!$B$6:$B$205=$B$232)*('Estimated Waste'!$C$6:$C$205=$B270)*('Estimated Waste'!$D$6:$D$205=$B$44),'Estimated Waste'!T$6:T$205,0))</f>
        <v>0</v>
      </c>
      <c r="X270" s="100">
        <f t="shared" si="56"/>
        <v>0</v>
      </c>
      <c r="Y270" s="99">
        <f t="shared" si="57"/>
        <v>0</v>
      </c>
      <c r="Z270" s="100">
        <f t="shared" si="58"/>
        <v>0</v>
      </c>
      <c r="AA270" s="99">
        <f t="shared" si="59"/>
        <v>0</v>
      </c>
      <c r="AB270" s="100">
        <f t="shared" si="60"/>
        <v>0</v>
      </c>
      <c r="AC270" s="99">
        <f t="shared" si="61"/>
        <v>0</v>
      </c>
      <c r="AE270" s="252">
        <f t="array" ref="AE270">SUM(IF(('Actual Waste'!$C$7:$C$206=$B$232)*('Actual Waste'!$D$7:$D$206=$B270),'Actual Waste'!U$7:U$206,0))</f>
        <v>0</v>
      </c>
      <c r="AF270" s="252">
        <f t="array" ref="AF270">SUM(IF(('Actual Waste'!$C$7:$C$206=$B$232)*('Actual Waste'!$D$7:$D$206=$B270),'Actual Waste'!V$7:V$206,0))</f>
        <v>0</v>
      </c>
      <c r="AG270" s="99"/>
      <c r="AH270" s="252">
        <f t="array" ref="AH270">SUM(IF(('Actual Waste'!$C$7:$C$206=$B$232)*('Actual Waste'!$D$7:$D$206=$B270)*('Actual Waste'!$G$7:$G$206=$B$42),'Actual Waste'!U$7:U$206,0))</f>
        <v>0</v>
      </c>
      <c r="AI270" s="252">
        <f t="array" ref="AI270">SUM(IF(('Actual Waste'!$C$7:$C$206=$B$232)*('Actual Waste'!$D$7:$D$206=$B270)*('Actual Waste'!$G$7:$G$206=$B$42),'Actual Waste'!V$7:V$206,0))</f>
        <v>0</v>
      </c>
      <c r="AJ270" s="252">
        <f t="array" ref="AJ270">SUM(IF(('Actual Waste'!$C$7:$C$206=$B$232)*('Actual Waste'!$D$7:$D$206=$B270)*('Actual Waste'!$G$7:$G$206=$B$43),'Actual Waste'!U$7:U$206,0))</f>
        <v>0</v>
      </c>
      <c r="AK270" s="252">
        <f t="array" ref="AK270">SUM(IF(('Actual Waste'!$C$7:$C$206=$B$232)*('Actual Waste'!$D$7:$D$206=$B270)*('Actual Waste'!$G$7:$G$206=$B$43),'Actual Waste'!V$7:V$206,0))</f>
        <v>0</v>
      </c>
      <c r="AM270" s="252">
        <f t="array" ref="AM270">SUM(IF(('Actual Waste'!$C$7:$C$206=$B$232)*('Actual Waste'!$D$7:$D$206=$B270)*('Actual Waste'!$G$7:$G$206=$B$45),'Actual Waste'!U$7:U$206,0))+SUM(IF(('Actual Waste'!$C$7:$C$206=$B$232)*('Actual Waste'!$D$7:$D$206=$B270)*('Actual Waste'!$G$7:$G$206=$B$44),'Actual Waste'!W$7:W$206,0))</f>
        <v>0</v>
      </c>
      <c r="AN270" s="252">
        <f t="array" ref="AN270">SUM(IF(('Actual Waste'!$C$7:$C$206=$B$232)*('Actual Waste'!$D$7:$D$206=$B270)*('Actual Waste'!$G$7:$G$206=$B$45),'Actual Waste'!V$7:V$206,0))+SUM(IF(('Actual Waste'!$C$7:$C$206=$B$232)*('Actual Waste'!$D$7:$D$206=$B270)*('Actual Waste'!$G$7:$G$206=$B$44),'Actual Waste'!X$7:X$206,0))</f>
        <v>0</v>
      </c>
      <c r="AO270" s="252">
        <f t="array" ref="AO270">SUM(IF(('Actual Waste'!$C$7:$C$206=$B$232)*('Actual Waste'!$D$7:$D$206=$B270)*('Actual Waste'!$G$7:$G$206=$B$44),'Actual Waste'!U$7:U$206,0))-SUM(IF(('Actual Waste'!$C$7:$C$206=$B$232)*('Actual Waste'!$D$7:$D$206=$B270)*('Actual Waste'!$G$7:$G$206=$B$44),'Actual Waste'!W$7:W$206,0))</f>
        <v>0</v>
      </c>
      <c r="AP270" s="252">
        <f t="array" ref="AP270">SUM(IF(('Actual Waste'!$C$7:$C$206=$B$232)*('Actual Waste'!$D$7:$D$206=$B270)*('Actual Waste'!$G$7:$G$206=$B$44),'Actual Waste'!V$7:V$206,0))-SUM(IF(('Actual Waste'!$C$7:$C$206=$B$232)*('Actual Waste'!$D$7:$D$206=$B270)*('Actual Waste'!$G$7:$G$206=$B$44),'Actual Waste'!X$7:X$206,0))</f>
        <v>0</v>
      </c>
      <c r="AR270" s="100"/>
      <c r="AS270" s="99"/>
      <c r="AT270" s="100"/>
      <c r="AU270" s="99"/>
      <c r="AV270" s="100"/>
      <c r="AW270" s="99"/>
    </row>
    <row r="271" spans="2:49" x14ac:dyDescent="0.35">
      <c r="B271" s="31" t="str">
        <f>$AD420</f>
        <v>Wood (17 02 01)</v>
      </c>
      <c r="C271" s="35"/>
      <c r="D271" s="35"/>
      <c r="E271" s="32">
        <f t="array" ref="E271">SUM(IF(('Estimated Waste'!$B$6:$B$205=$B$232)*('Estimated Waste'!$C$6:$C$205=$B271),'Estimated Waste'!M$6:M$205,0))</f>
        <v>0</v>
      </c>
      <c r="F271" s="219">
        <f t="array" ref="F271">SUM(IF(('Estimated Waste'!$B$6:$B$205=$B$232)*('Estimated Waste'!$C$6:$C$205=$B271),'Estimated Waste'!N$6:N$205,0))</f>
        <v>0</v>
      </c>
      <c r="G271" s="35"/>
      <c r="H271" s="256">
        <f t="shared" si="62"/>
        <v>0</v>
      </c>
      <c r="I271" s="249">
        <f t="shared" si="63"/>
        <v>0</v>
      </c>
      <c r="J271" s="99"/>
      <c r="K271" s="18">
        <f t="array" ref="K271">SUM(IF(('Estimated Waste'!$B$6:$B$205=$B$232)*('Estimated Waste'!$C$6:$C$205=$B271)*('Estimated Waste'!$D$6:$D$205=$B$42),'Estimated Waste'!M$6:M$205,0))</f>
        <v>0</v>
      </c>
      <c r="L271" s="18">
        <f t="array" ref="L271">SUM(IF(('Estimated Waste'!$B$6:$B$205=$B$232)*('Estimated Waste'!$C$6:$C$205=$B271)*('Estimated Waste'!$D$6:$D$205=$B$42),'Estimated Waste'!N$6:N$205,0))</f>
        <v>0</v>
      </c>
      <c r="M271" s="18">
        <f t="array" ref="M271">SUM(IF(('Estimated Waste'!$B$6:$B$205=$B$232)*('Estimated Waste'!$C$6:$C$205=$B271)*('Estimated Waste'!$D$6:$D$205=$B$43),'Estimated Waste'!M$6:M$205,0))</f>
        <v>0</v>
      </c>
      <c r="N271" s="18">
        <f t="array" ref="N271">SUM(IF(('Estimated Waste'!$B$6:$B$205=$B$232)*('Estimated Waste'!$C$6:$C$205=$B271)*('Estimated Waste'!$D$6:$D$205=$B$43),'Estimated Waste'!N$6:N$205,0))</f>
        <v>0</v>
      </c>
      <c r="O271" s="250"/>
      <c r="P271" s="251">
        <f t="array" ref="P271">SUM(IF(('Estimated Waste'!$B$6:$B$205=$B$232)*('Estimated Waste'!$C$6:$C$205=$B271)*('Estimated Waste'!$D$6:$D$205=$B$45),'Estimated Waste'!M$6:M$205,0))+SUM(IF(('Estimated Waste'!$B$6:$B$205=$B$232)*('Estimated Waste'!$C$6:$C$205=$B271)*('Estimated Waste'!$D$6:$D$205=$B$44),'Estimated Waste'!S$6:S$205,0))</f>
        <v>0</v>
      </c>
      <c r="Q271" s="251">
        <f t="array" ref="Q271">SUM(IF(('Estimated Waste'!$B$6:$B$205=$B$232)*('Estimated Waste'!$C$6:$C$205=$B271)*('Estimated Waste'!$D$6:$D$205=$B$45),'Estimated Waste'!N$6:N$205,0))+SUM(IF(('Estimated Waste'!$B$6:$B$205=$B$232)*('Estimated Waste'!$C$6:$C$205=$B271)*('Estimated Waste'!$D$6:$D$205=$B$44),'Estimated Waste'!T$6:T$205,0))</f>
        <v>0</v>
      </c>
      <c r="R271" s="190">
        <f t="array" ref="R271">SUM(IF(('Estimated Waste'!$B$6:$B$205=$B$232)*('Estimated Waste'!$C$6:$C$205=$B271)*('Estimated Waste'!$D$6:$D$205=$B$44),'Estimated Waste'!M$6:M$205,0))-SUM(IF(('Estimated Waste'!$B$6:$B$205=$B$232)*('Estimated Waste'!$C$6:$C$205=$B271)*('Estimated Waste'!$D$6:$D$205=$B$44),'Estimated Waste'!S$6:S$205,0))</f>
        <v>0</v>
      </c>
      <c r="S271" s="190">
        <f t="array" ref="S271">SUM(IF(('Estimated Waste'!$B$6:$B$205=$B$232)*('Estimated Waste'!$C$6:$C$205=$B271)*('Estimated Waste'!$D$6:$D$205=$B$44),'Estimated Waste'!N$6:N$205,0))-SUM(IF(('Estimated Waste'!$B$6:$B$205=$B$232)*('Estimated Waste'!$C$6:$C$205=$B271)*('Estimated Waste'!$D$6:$D$205=$B$44),'Estimated Waste'!T$6:T$205,0))</f>
        <v>0</v>
      </c>
      <c r="X271" s="100">
        <f t="shared" si="56"/>
        <v>0</v>
      </c>
      <c r="Y271" s="99">
        <f t="shared" si="57"/>
        <v>0</v>
      </c>
      <c r="Z271" s="100">
        <f t="shared" si="58"/>
        <v>0</v>
      </c>
      <c r="AA271" s="99">
        <f t="shared" si="59"/>
        <v>0</v>
      </c>
      <c r="AB271" s="100">
        <f t="shared" si="60"/>
        <v>0</v>
      </c>
      <c r="AC271" s="99">
        <f t="shared" si="61"/>
        <v>0</v>
      </c>
      <c r="AE271" s="252">
        <f t="array" ref="AE271">SUM(IF(('Actual Waste'!$C$7:$C$206=$B$232)*('Actual Waste'!$D$7:$D$206=$B271),'Actual Waste'!U$7:U$206,0))</f>
        <v>0</v>
      </c>
      <c r="AF271" s="252">
        <f t="array" ref="AF271">SUM(IF(('Actual Waste'!$C$7:$C$206=$B$232)*('Actual Waste'!$D$7:$D$206=$B271),'Actual Waste'!V$7:V$206,0))</f>
        <v>0</v>
      </c>
      <c r="AG271" s="99"/>
      <c r="AH271" s="252">
        <f t="array" ref="AH271">SUM(IF(('Actual Waste'!$C$7:$C$206=$B$232)*('Actual Waste'!$D$7:$D$206=$B271)*('Actual Waste'!$G$7:$G$206=$B$42),'Actual Waste'!U$7:U$206,0))</f>
        <v>0</v>
      </c>
      <c r="AI271" s="252">
        <f t="array" ref="AI271">SUM(IF(('Actual Waste'!$C$7:$C$206=$B$232)*('Actual Waste'!$D$7:$D$206=$B271)*('Actual Waste'!$G$7:$G$206=$B$42),'Actual Waste'!V$7:V$206,0))</f>
        <v>0</v>
      </c>
      <c r="AJ271" s="252">
        <f t="array" ref="AJ271">SUM(IF(('Actual Waste'!$C$7:$C$206=$B$232)*('Actual Waste'!$D$7:$D$206=$B271)*('Actual Waste'!$G$7:$G$206=$B$43),'Actual Waste'!U$7:U$206,0))</f>
        <v>0</v>
      </c>
      <c r="AK271" s="252">
        <f t="array" ref="AK271">SUM(IF(('Actual Waste'!$C$7:$C$206=$B$232)*('Actual Waste'!$D$7:$D$206=$B271)*('Actual Waste'!$G$7:$G$206=$B$43),'Actual Waste'!V$7:V$206,0))</f>
        <v>0</v>
      </c>
      <c r="AM271" s="252">
        <f t="array" ref="AM271">SUM(IF(('Actual Waste'!$C$7:$C$206=$B$232)*('Actual Waste'!$D$7:$D$206=$B271)*('Actual Waste'!$G$7:$G$206=$B$45),'Actual Waste'!U$7:U$206,0))+SUM(IF(('Actual Waste'!$C$7:$C$206=$B$232)*('Actual Waste'!$D$7:$D$206=$B271)*('Actual Waste'!$G$7:$G$206=$B$44),'Actual Waste'!W$7:W$206,0))</f>
        <v>0</v>
      </c>
      <c r="AN271" s="252">
        <f t="array" ref="AN271">SUM(IF(('Actual Waste'!$C$7:$C$206=$B$232)*('Actual Waste'!$D$7:$D$206=$B271)*('Actual Waste'!$G$7:$G$206=$B$45),'Actual Waste'!V$7:V$206,0))+SUM(IF(('Actual Waste'!$C$7:$C$206=$B$232)*('Actual Waste'!$D$7:$D$206=$B271)*('Actual Waste'!$G$7:$G$206=$B$44),'Actual Waste'!X$7:X$206,0))</f>
        <v>0</v>
      </c>
      <c r="AO271" s="252">
        <f t="array" ref="AO271">SUM(IF(('Actual Waste'!$C$7:$C$206=$B$232)*('Actual Waste'!$D$7:$D$206=$B271)*('Actual Waste'!$G$7:$G$206=$B$44),'Actual Waste'!U$7:U$206,0))-SUM(IF(('Actual Waste'!$C$7:$C$206=$B$232)*('Actual Waste'!$D$7:$D$206=$B271)*('Actual Waste'!$G$7:$G$206=$B$44),'Actual Waste'!W$7:W$206,0))</f>
        <v>0</v>
      </c>
      <c r="AP271" s="252">
        <f t="array" ref="AP271">SUM(IF(('Actual Waste'!$C$7:$C$206=$B$232)*('Actual Waste'!$D$7:$D$206=$B271)*('Actual Waste'!$G$7:$G$206=$B$44),'Actual Waste'!V$7:V$206,0))-SUM(IF(('Actual Waste'!$C$7:$C$206=$B$232)*('Actual Waste'!$D$7:$D$206=$B271)*('Actual Waste'!$G$7:$G$206=$B$44),'Actual Waste'!X$7:X$206,0))</f>
        <v>0</v>
      </c>
      <c r="AR271" s="100"/>
      <c r="AS271" s="99"/>
      <c r="AT271" s="100"/>
      <c r="AU271" s="99"/>
      <c r="AV271" s="100"/>
      <c r="AW271" s="99"/>
    </row>
    <row r="272" spans="2:49" x14ac:dyDescent="0.35">
      <c r="B272" s="3" t="s">
        <v>30</v>
      </c>
      <c r="E272" s="32" t="e">
        <f>SUM(IF(('Estimated Waste'!$B$6:$B$205=$B$232)*('Estimated Waste'!$D$6:$D$205=$B42),'Estimated Waste'!M$6:M$205,0))</f>
        <v>#VALUE!</v>
      </c>
      <c r="F272" s="32">
        <f t="array" ref="F272">SUM(IF(('Estimated Waste'!$B$6:$B$205=$B$232)*('Estimated Waste'!$D$6:$D$205=$B42),'Estimated Waste'!N$6:N$205,0))</f>
        <v>0</v>
      </c>
      <c r="G272" s="57"/>
      <c r="H272" s="264"/>
      <c r="I272" s="265"/>
      <c r="J272" s="96"/>
      <c r="K272" s="98"/>
      <c r="L272" s="96"/>
      <c r="M272" s="98"/>
      <c r="N272" s="96"/>
      <c r="O272" s="253"/>
      <c r="P272" s="249"/>
      <c r="Q272" s="249"/>
      <c r="R272" s="98"/>
      <c r="S272" s="96"/>
      <c r="X272" s="98"/>
      <c r="Y272" s="96"/>
      <c r="Z272" s="98"/>
      <c r="AA272" s="96"/>
      <c r="AB272" s="98"/>
      <c r="AC272" s="96"/>
      <c r="AE272" s="259"/>
      <c r="AF272" s="260"/>
      <c r="AG272" s="96"/>
      <c r="AH272" s="98"/>
      <c r="AI272" s="96"/>
      <c r="AJ272" s="98"/>
      <c r="AK272" s="96"/>
      <c r="AM272" s="259"/>
      <c r="AN272" s="261"/>
      <c r="AO272" s="98"/>
      <c r="AP272" s="96"/>
      <c r="AR272" s="98"/>
      <c r="AS272" s="96"/>
      <c r="AT272" s="98"/>
      <c r="AU272" s="96"/>
      <c r="AV272" s="98"/>
      <c r="AW272" s="96"/>
    </row>
    <row r="273" spans="2:49" x14ac:dyDescent="0.35">
      <c r="B273" s="3" t="s">
        <v>32</v>
      </c>
      <c r="E273" s="32">
        <f t="array" ref="E273">SUM(IF(('Estimated Waste'!$B$6:$B$205=$B$232)*('Estimated Waste'!$D$6:$D$205=$B43),'Estimated Waste'!M$6:M$205,0))</f>
        <v>0</v>
      </c>
      <c r="F273" s="32">
        <f t="array" ref="F273">SUM(IF(('Estimated Waste'!$B$6:$B$205=$B$232)*('Estimated Waste'!$D$6:$D$205=$B43),'Estimated Waste'!N$6:N$205,0))</f>
        <v>0</v>
      </c>
      <c r="G273" s="57"/>
      <c r="H273" s="133"/>
      <c r="I273" s="133"/>
      <c r="J273" s="4"/>
      <c r="K273" s="4"/>
      <c r="L273" s="4"/>
      <c r="M273" s="4"/>
      <c r="N273" s="4"/>
      <c r="O273" s="4"/>
      <c r="P273" s="133"/>
      <c r="Q273" s="133"/>
      <c r="R273" s="4"/>
      <c r="S273" s="4"/>
      <c r="X273" s="4">
        <f t="shared" ref="X273:AC273" si="64">SUM(X235:X272)</f>
        <v>0</v>
      </c>
      <c r="Y273" s="4">
        <f t="shared" si="64"/>
        <v>0</v>
      </c>
      <c r="Z273" s="4">
        <f t="shared" si="64"/>
        <v>0</v>
      </c>
      <c r="AA273" s="4">
        <f t="shared" si="64"/>
        <v>0</v>
      </c>
      <c r="AB273" s="4">
        <f t="shared" si="64"/>
        <v>0</v>
      </c>
      <c r="AC273" s="4">
        <f t="shared" si="64"/>
        <v>0</v>
      </c>
      <c r="AE273" s="228">
        <f t="shared" ref="AE273:AK273" si="65">SUM(AE235:AE272)</f>
        <v>0</v>
      </c>
      <c r="AF273" s="228">
        <f t="shared" si="65"/>
        <v>0</v>
      </c>
      <c r="AG273" s="4">
        <f t="shared" si="65"/>
        <v>0</v>
      </c>
      <c r="AH273" s="4">
        <f t="shared" si="65"/>
        <v>0</v>
      </c>
      <c r="AI273" s="4">
        <f t="shared" si="65"/>
        <v>0</v>
      </c>
      <c r="AJ273" s="4">
        <f t="shared" si="65"/>
        <v>0</v>
      </c>
      <c r="AK273" s="4">
        <f t="shared" si="65"/>
        <v>0</v>
      </c>
      <c r="AL273" s="4"/>
      <c r="AM273" s="228">
        <f>SUM(AM235:AM272)</f>
        <v>0</v>
      </c>
      <c r="AN273" s="228">
        <f>SUM(AN235:AN272)</f>
        <v>0</v>
      </c>
      <c r="AO273" s="4">
        <f>SUM(AO235:AO272)</f>
        <v>0</v>
      </c>
      <c r="AP273" s="4">
        <f>SUM(AP235:AP272)</f>
        <v>0</v>
      </c>
      <c r="AR273" s="4">
        <f t="shared" ref="AR273:AW273" si="66">SUM(AR240:AR272)</f>
        <v>0</v>
      </c>
      <c r="AS273" s="4">
        <f t="shared" si="66"/>
        <v>0</v>
      </c>
      <c r="AT273" s="4">
        <f t="shared" si="66"/>
        <v>0</v>
      </c>
      <c r="AU273" s="4">
        <f t="shared" si="66"/>
        <v>0</v>
      </c>
      <c r="AV273" s="4">
        <f t="shared" si="66"/>
        <v>0</v>
      </c>
      <c r="AW273" s="4">
        <f t="shared" si="66"/>
        <v>0</v>
      </c>
    </row>
    <row r="274" spans="2:49" x14ac:dyDescent="0.35">
      <c r="B274" s="3" t="s">
        <v>464</v>
      </c>
      <c r="E274" s="32">
        <f t="array" ref="E274">SUM(IF(('Estimated Waste'!$B$6:$B$205=$B$232)*('Estimated Waste'!$D$6:$D$205=$B44),'Estimated Waste'!M$6:M$205,0))</f>
        <v>0</v>
      </c>
      <c r="F274" s="32">
        <f t="array" ref="F274">SUM(IF(('Estimated Waste'!$B$6:$B$205=$B$232)*('Estimated Waste'!$D$6:$D$205=$B44),'Estimated Waste'!N$6:N$205,0))</f>
        <v>0</v>
      </c>
      <c r="G274" s="57"/>
      <c r="AG274" s="3"/>
      <c r="AH274" s="3"/>
      <c r="AM274" s="229"/>
      <c r="AN274" s="229"/>
      <c r="AO274" s="3"/>
      <c r="AP274" s="3"/>
    </row>
    <row r="275" spans="2:49" x14ac:dyDescent="0.35">
      <c r="B275" s="3" t="s">
        <v>31</v>
      </c>
      <c r="E275" s="32">
        <f t="array" ref="E275">SUM(IF(('Estimated Waste'!$B$6:$B$205=$B$232)*('Estimated Waste'!$D$6:$D$205=$B45),'Estimated Waste'!M$6:M$205,0))</f>
        <v>0</v>
      </c>
      <c r="F275" s="32">
        <f t="array" ref="F275">SUM(IF(('Estimated Waste'!$B$6:$B$205=$B$232)*('Estimated Waste'!$D$6:$D$205=$B45),'Estimated Waste'!N$6:N$205,0))</f>
        <v>0</v>
      </c>
      <c r="G275" s="57"/>
      <c r="H275" s="3"/>
      <c r="I275" s="3"/>
      <c r="P275" s="3"/>
      <c r="Q275" s="3"/>
      <c r="AE275" s="3"/>
      <c r="AF275" s="3"/>
      <c r="AG275" s="3"/>
      <c r="AH275" s="3"/>
      <c r="AM275" s="3"/>
      <c r="AN275" s="3"/>
      <c r="AO275" s="3"/>
      <c r="AP275" s="3"/>
    </row>
    <row r="276" spans="2:49" x14ac:dyDescent="0.35">
      <c r="C276" s="35"/>
      <c r="D276" s="35"/>
      <c r="G276" s="57"/>
      <c r="H276" s="35"/>
      <c r="I276" s="35"/>
      <c r="AG276" s="3"/>
      <c r="AH276" s="3"/>
      <c r="AO276" s="3"/>
      <c r="AP276" s="3"/>
    </row>
    <row r="277" spans="2:49" x14ac:dyDescent="0.35">
      <c r="C277" s="35"/>
      <c r="D277" s="35"/>
      <c r="G277" s="57"/>
      <c r="H277" s="35"/>
      <c r="I277" s="35"/>
      <c r="AG277" s="3"/>
      <c r="AH277" s="3"/>
      <c r="AO277" s="3"/>
      <c r="AP277" s="3"/>
    </row>
    <row r="278" spans="2:49" x14ac:dyDescent="0.35">
      <c r="B278" s="4" t="s">
        <v>474</v>
      </c>
      <c r="C278" s="35"/>
      <c r="D278" s="35"/>
      <c r="G278" s="57"/>
      <c r="H278" s="226" t="s">
        <v>507</v>
      </c>
      <c r="I278" s="227"/>
      <c r="X278" s="4" t="s">
        <v>38</v>
      </c>
      <c r="AE278" s="228" t="s">
        <v>506</v>
      </c>
      <c r="AF278" s="229"/>
      <c r="AG278" s="3"/>
      <c r="AH278" s="3"/>
      <c r="AO278" s="3"/>
      <c r="AP278" s="3"/>
      <c r="AR278" s="4" t="s">
        <v>38</v>
      </c>
    </row>
    <row r="279" spans="2:49" x14ac:dyDescent="0.35">
      <c r="B279" s="4" t="s">
        <v>40</v>
      </c>
      <c r="C279" s="35"/>
      <c r="D279" s="35"/>
      <c r="E279" s="4" t="s">
        <v>23</v>
      </c>
      <c r="G279" s="57"/>
      <c r="H279" s="230" t="s">
        <v>41</v>
      </c>
      <c r="I279" s="231"/>
      <c r="J279" s="232"/>
      <c r="K279" s="233" t="s">
        <v>30</v>
      </c>
      <c r="L279" s="232"/>
      <c r="M279" s="233" t="s">
        <v>466</v>
      </c>
      <c r="N279" s="232"/>
      <c r="O279" s="234"/>
      <c r="P279" s="230" t="s">
        <v>43</v>
      </c>
      <c r="Q279" s="235"/>
      <c r="R279" s="233" t="s">
        <v>44</v>
      </c>
      <c r="S279" s="232"/>
      <c r="X279" s="233" t="s">
        <v>6</v>
      </c>
      <c r="Y279" s="232"/>
      <c r="Z279" s="233" t="s">
        <v>45</v>
      </c>
      <c r="AA279" s="232"/>
      <c r="AB279" s="233" t="s">
        <v>46</v>
      </c>
      <c r="AC279" s="232"/>
      <c r="AE279" s="237" t="s">
        <v>41</v>
      </c>
      <c r="AF279" s="238"/>
      <c r="AG279" s="232"/>
      <c r="AH279" s="233" t="s">
        <v>30</v>
      </c>
      <c r="AI279" s="232"/>
      <c r="AJ279" s="233" t="s">
        <v>32</v>
      </c>
      <c r="AK279" s="232"/>
      <c r="AM279" s="237" t="s">
        <v>43</v>
      </c>
      <c r="AN279" s="239"/>
      <c r="AO279" s="233" t="s">
        <v>44</v>
      </c>
      <c r="AP279" s="232"/>
      <c r="AR279" s="233" t="s">
        <v>6</v>
      </c>
      <c r="AS279" s="232"/>
      <c r="AT279" s="233" t="s">
        <v>45</v>
      </c>
      <c r="AU279" s="232"/>
      <c r="AV279" s="233" t="s">
        <v>46</v>
      </c>
      <c r="AW279" s="232"/>
    </row>
    <row r="280" spans="2:49" x14ac:dyDescent="0.35">
      <c r="B280" s="4" t="s">
        <v>47</v>
      </c>
      <c r="C280" s="255"/>
      <c r="D280" s="255"/>
      <c r="E280" s="4" t="s">
        <v>48</v>
      </c>
      <c r="F280" s="4" t="s">
        <v>49</v>
      </c>
      <c r="G280" s="133"/>
      <c r="H280" s="240" t="s">
        <v>48</v>
      </c>
      <c r="I280" s="241" t="s">
        <v>49</v>
      </c>
      <c r="J280" s="242" t="s">
        <v>50</v>
      </c>
      <c r="K280" s="243" t="s">
        <v>48</v>
      </c>
      <c r="L280" s="242" t="s">
        <v>49</v>
      </c>
      <c r="M280" s="243" t="s">
        <v>48</v>
      </c>
      <c r="N280" s="242" t="s">
        <v>49</v>
      </c>
      <c r="O280" s="244"/>
      <c r="P280" s="240" t="s">
        <v>52</v>
      </c>
      <c r="Q280" s="245" t="s">
        <v>2</v>
      </c>
      <c r="R280" s="243" t="s">
        <v>52</v>
      </c>
      <c r="S280" s="242" t="s">
        <v>2</v>
      </c>
      <c r="U280" s="4"/>
      <c r="V280" s="4"/>
      <c r="W280" s="4"/>
      <c r="X280" s="243" t="s">
        <v>52</v>
      </c>
      <c r="Y280" s="242" t="s">
        <v>2</v>
      </c>
      <c r="Z280" s="243" t="s">
        <v>52</v>
      </c>
      <c r="AA280" s="242" t="s">
        <v>2</v>
      </c>
      <c r="AB280" s="243" t="s">
        <v>52</v>
      </c>
      <c r="AC280" s="242" t="s">
        <v>2</v>
      </c>
      <c r="AE280" s="246" t="s">
        <v>48</v>
      </c>
      <c r="AF280" s="247" t="s">
        <v>49</v>
      </c>
      <c r="AG280" s="242"/>
      <c r="AH280" s="243" t="s">
        <v>48</v>
      </c>
      <c r="AI280" s="242" t="s">
        <v>49</v>
      </c>
      <c r="AJ280" s="243" t="s">
        <v>48</v>
      </c>
      <c r="AK280" s="242" t="s">
        <v>49</v>
      </c>
      <c r="AM280" s="246" t="s">
        <v>52</v>
      </c>
      <c r="AN280" s="248" t="s">
        <v>2</v>
      </c>
      <c r="AO280" s="243" t="s">
        <v>52</v>
      </c>
      <c r="AP280" s="242" t="s">
        <v>2</v>
      </c>
      <c r="AR280" s="243" t="s">
        <v>52</v>
      </c>
      <c r="AS280" s="242" t="s">
        <v>2</v>
      </c>
      <c r="AT280" s="243" t="s">
        <v>52</v>
      </c>
      <c r="AU280" s="242" t="s">
        <v>2</v>
      </c>
      <c r="AV280" s="243" t="s">
        <v>52</v>
      </c>
      <c r="AW280" s="242" t="s">
        <v>2</v>
      </c>
    </row>
    <row r="281" spans="2:49" x14ac:dyDescent="0.35">
      <c r="B281" s="31" t="str">
        <f t="shared" ref="B281:B314" si="67">$AD384</f>
        <v>Aluminium (17 04 02)</v>
      </c>
      <c r="C281" s="35"/>
      <c r="D281" s="35"/>
      <c r="E281" s="32">
        <f t="array" ref="E281">SUM(IF(('Estimated Waste'!$B$6:$B$205=$B$278)*('Estimated Waste'!$C$6:$C$205=$B281),'Estimated Waste'!M$6:M$205,0))</f>
        <v>0</v>
      </c>
      <c r="F281" s="219">
        <f t="array" ref="F281">SUM(IF(('Estimated Waste'!$B$6:$B$205=$B$278)*('Estimated Waste'!$C$6:$C$205=$B281),'Estimated Waste'!N$6:N$205,0))</f>
        <v>0</v>
      </c>
      <c r="G281" s="35"/>
      <c r="H281" s="256">
        <f>E281</f>
        <v>0</v>
      </c>
      <c r="I281" s="249">
        <f>F281</f>
        <v>0</v>
      </c>
      <c r="J281" s="99"/>
      <c r="K281" s="18">
        <f t="array" ref="K281">SUM(IF(('Estimated Waste'!$B$6:$B$205=$B$278)*('Estimated Waste'!$C$6:$C$205=$B281)*('Estimated Waste'!$D$6:$D$205=$B$42),'Estimated Waste'!M$6:M$205,0))</f>
        <v>0</v>
      </c>
      <c r="L281" s="18">
        <f t="array" ref="L281">SUM(IF(('Estimated Waste'!$B$6:$B$205=$B$278)*('Estimated Waste'!$C$6:$C$205=$B281)*('Estimated Waste'!$D$6:$D$205=$B$42),'Estimated Waste'!N$6:N$205,0))</f>
        <v>0</v>
      </c>
      <c r="M281" s="18">
        <f t="array" ref="M281">SUM(IF(('Estimated Waste'!$B$6:$B$205=$B$278)*('Estimated Waste'!$C$6:$C$205=$B281)*('Estimated Waste'!$D$6:$D$205=$B$43),'Estimated Waste'!M$6:M$205,0))</f>
        <v>0</v>
      </c>
      <c r="N281" s="18">
        <f t="array" ref="N281">SUM(IF(('Estimated Waste'!$B$6:$B$205=$B$278)*('Estimated Waste'!$C$6:$C$205=$B281)*('Estimated Waste'!$D$6:$D$205=$B$43),'Estimated Waste'!N$6:N$205,0))</f>
        <v>0</v>
      </c>
      <c r="O281" s="250"/>
      <c r="P281" s="251">
        <f t="array" ref="P281">SUM(IF(('Estimated Waste'!$B$6:$B$205=$B$278)*('Estimated Waste'!$C$6:$C$205=$B281)*('Estimated Waste'!$D$6:$D$205=$B$45),'Estimated Waste'!M$6:M$205,0))+SUM(IF(('Estimated Waste'!$B$6:$B$205=$B$278)*('Estimated Waste'!$C$6:$C$205=$B281)*('Estimated Waste'!$D$6:$D$205=$B$44),'Estimated Waste'!S$6:S$205,0))</f>
        <v>0</v>
      </c>
      <c r="Q281" s="251">
        <f t="array" ref="Q281">SUM(IF(('Estimated Waste'!$B$6:$B$205=$B$278)*('Estimated Waste'!$C$6:$C$205=$B281)*('Estimated Waste'!$D$6:$D$205=$B$45),'Estimated Waste'!N$6:N$205,0))+SUM(IF(('Estimated Waste'!$B$6:$B$205=$B$278)*('Estimated Waste'!$C$6:$C$205=$B281)*('Estimated Waste'!$D$6:$D$205=$B$44),'Estimated Waste'!T$6:T$205,0))</f>
        <v>0</v>
      </c>
      <c r="R281" s="190">
        <f t="array" ref="R281">SUM(IF(('Estimated Waste'!$B$6:$B$205=$B$278)*('Estimated Waste'!$C$6:$C$205=$B281)*('Estimated Waste'!$D$6:$D$205=$B$44),'Estimated Waste'!M$6:M$205,0))-SUM(IF(('Estimated Waste'!$B$6:$B$205=$B$278)*('Estimated Waste'!$C$6:$C$205=$B281)*('Estimated Waste'!$D$6:$D$205=$B$44),'Estimated Waste'!S$6:S$205,0))</f>
        <v>0</v>
      </c>
      <c r="S281" s="190">
        <f t="array" ref="S281">SUM(IF(('Estimated Waste'!$B$6:$B$205=$B$278)*('Estimated Waste'!$C$6:$C$205=$B281)*('Estimated Waste'!$D$6:$D$205=$B$44),'Estimated Waste'!N$6:N$205,0))-SUM(IF(('Estimated Waste'!$B$6:$B$205=$B$278)*('Estimated Waste'!$C$6:$C$205=$B281)*('Estimated Waste'!$D$6:$D$205=$B$44),'Estimated Waste'!T$6:T$205,0))</f>
        <v>0</v>
      </c>
      <c r="X281" s="100">
        <f t="shared" ref="X281:X317" si="68">$U281*$M281</f>
        <v>0</v>
      </c>
      <c r="Y281" s="99">
        <f t="shared" ref="Y281:Y317" si="69">$U281*$N281</f>
        <v>0</v>
      </c>
      <c r="Z281" s="100">
        <f t="shared" ref="Z281:Z317" si="70">$V281*$M281</f>
        <v>0</v>
      </c>
      <c r="AA281" s="99">
        <f t="shared" ref="AA281:AA317" si="71">$V281*$N281</f>
        <v>0</v>
      </c>
      <c r="AB281" s="100">
        <f t="shared" ref="AB281:AB317" si="72">$W281*$M281</f>
        <v>0</v>
      </c>
      <c r="AC281" s="99">
        <f t="shared" ref="AC281:AC317" si="73">$W281*$N281</f>
        <v>0</v>
      </c>
      <c r="AE281" s="252">
        <f t="array" ref="AE281">SUM(IF(('Actual Waste'!$C$7:$C$206=$B$278)*('Actual Waste'!$D$7:$D$206=$B281),'Actual Waste'!U$7:U$206,0))</f>
        <v>0</v>
      </c>
      <c r="AF281" s="252">
        <f t="array" ref="AF281">SUM(IF(('Actual Waste'!$C$7:$C$206=$B$278)*('Actual Waste'!$D$7:$D$206=$B281),'Actual Waste'!V$7:V$206,0))</f>
        <v>0</v>
      </c>
      <c r="AG281" s="99"/>
      <c r="AH281" s="252">
        <f t="array" ref="AH281">SUM(IF(('Actual Waste'!$C$7:$C$206=$B$278)*('Actual Waste'!$D$7:$D$206=$B281)*('Actual Waste'!$G$7:$G$206=$B$42),'Actual Waste'!U$7:U$206,0))</f>
        <v>0</v>
      </c>
      <c r="AI281" s="252">
        <f t="array" ref="AI281">SUM(IF(('Actual Waste'!$C$7:$C$206=$B$278)*('Actual Waste'!$D$7:$D$206=$B281)*('Actual Waste'!$G$7:$G$206=$B$42),'Actual Waste'!V$7:V$206,0))</f>
        <v>0</v>
      </c>
      <c r="AJ281" s="252">
        <f t="array" ref="AJ281">SUM(IF(('Actual Waste'!$C$7:$C$206=$B$278)*('Actual Waste'!$D$7:$D$206=$B281)*('Actual Waste'!$G$7:$G$206=$B$43),'Actual Waste'!U$7:U$206,0))</f>
        <v>0</v>
      </c>
      <c r="AK281" s="252">
        <f t="array" ref="AK281">SUM(IF(('Actual Waste'!$C$7:$C$206=$B$278)*('Actual Waste'!$D$7:$D$206=$B281)*('Actual Waste'!$G$7:$G$206=$B$43),'Actual Waste'!V$7:V$206,0))</f>
        <v>0</v>
      </c>
      <c r="AM281" s="252">
        <f t="array" ref="AM281">SUM(IF(('Actual Waste'!$C$7:$C$206=$B$278)*('Actual Waste'!$D$7:$D$206=$B281)*('Actual Waste'!$G$7:$G$206=$B$45),'Actual Waste'!U$7:U$206,0))+SUM(IF(('Actual Waste'!$C$7:$C$206=$B$278)*('Actual Waste'!$D$7:$D$206=$B281)*('Actual Waste'!$G$7:$G$206=$B$44),'Actual Waste'!W$7:W$206,0))</f>
        <v>0</v>
      </c>
      <c r="AN281" s="252">
        <f t="array" ref="AN281">SUM(IF(('Actual Waste'!$C$7:$C$206=$B$278)*('Actual Waste'!$D$7:$D$206=$B281)*('Actual Waste'!$G$7:$G$206=$B$45),'Actual Waste'!V$7:V$206,0))+SUM(IF(('Actual Waste'!$C$7:$C$206=$B$278)*('Actual Waste'!$D$7:$D$206=$B281)*('Actual Waste'!$G$7:$G$206=$B$44),'Actual Waste'!X$7:X$206,0))</f>
        <v>0</v>
      </c>
      <c r="AO281" s="252">
        <f t="array" ref="AO281">SUM(IF(('Actual Waste'!$C$7:$C$206=$B$278)*('Actual Waste'!$D$7:$D$206=$B281)*('Actual Waste'!$G$7:$G$206=$B$44),'Actual Waste'!U$7:U$206,0))-SUM(IF(('Actual Waste'!$C$7:$C$206=$B$278)*('Actual Waste'!$D$7:$D$206=$B281)*('Actual Waste'!$G$7:$G$206=$B$44),'Actual Waste'!W$7:W$206,0))</f>
        <v>0</v>
      </c>
      <c r="AP281" s="252">
        <f t="array" ref="AP281">SUM(IF(('Actual Waste'!$C$7:$C$206=$B$278)*('Actual Waste'!$D$7:$D$206=$B281)*('Actual Waste'!$G$7:$G$206=$B$44),'Actual Waste'!V$7:V$206,0))-SUM(IF(('Actual Waste'!$C$7:$C$206=$B$278)*('Actual Waste'!$D$7:$D$206=$B281)*('Actual Waste'!$G$7:$G$206=$B$44),'Actual Waste'!X$7:X$206,0))</f>
        <v>0</v>
      </c>
      <c r="AR281" s="100"/>
      <c r="AS281" s="99"/>
      <c r="AT281" s="100"/>
      <c r="AU281" s="99"/>
      <c r="AV281" s="100"/>
      <c r="AW281" s="99"/>
    </row>
    <row r="282" spans="2:49" x14ac:dyDescent="0.35">
      <c r="B282" s="31" t="str">
        <f t="shared" si="67"/>
        <v>Asbestos cement (17 06 05*)</v>
      </c>
      <c r="C282" s="35"/>
      <c r="D282" s="35"/>
      <c r="E282" s="32">
        <f t="array" ref="E282">SUM(IF(('Estimated Waste'!$B$6:$B$205=$B$278)*('Estimated Waste'!$C$6:$C$205=$B282),'Estimated Waste'!M$6:M$205,0))</f>
        <v>0</v>
      </c>
      <c r="F282" s="219">
        <f t="array" ref="F282">SUM(IF(('Estimated Waste'!$B$6:$B$205=$B$278)*('Estimated Waste'!$C$6:$C$205=$B282),'Estimated Waste'!N$6:N$205,0))</f>
        <v>0</v>
      </c>
      <c r="G282" s="35"/>
      <c r="H282" s="256">
        <f t="shared" ref="H282:H317" si="74">E282</f>
        <v>0</v>
      </c>
      <c r="I282" s="249">
        <f t="shared" ref="I282:I317" si="75">F282</f>
        <v>0</v>
      </c>
      <c r="J282" s="99"/>
      <c r="K282" s="18">
        <f t="array" ref="K282">SUM(IF(('Estimated Waste'!$B$6:$B$205=$B$278)*('Estimated Waste'!$C$6:$C$205=$B282)*('Estimated Waste'!$D$6:$D$205=$B$42),'Estimated Waste'!M$6:M$205,0))</f>
        <v>0</v>
      </c>
      <c r="L282" s="18">
        <f t="array" ref="L282">SUM(IF(('Estimated Waste'!$B$6:$B$205=$B$278)*('Estimated Waste'!$C$6:$C$205=$B282)*('Estimated Waste'!$D$6:$D$205=$B$42),'Estimated Waste'!N$6:N$205,0))</f>
        <v>0</v>
      </c>
      <c r="M282" s="18">
        <f t="array" ref="M282">SUM(IF(('Estimated Waste'!$B$6:$B$205=$B$278)*('Estimated Waste'!$C$6:$C$205=$B282)*('Estimated Waste'!$D$6:$D$205=$B$43),'Estimated Waste'!M$6:M$205,0))</f>
        <v>0</v>
      </c>
      <c r="N282" s="18">
        <f t="array" ref="N282">SUM(IF(('Estimated Waste'!$B$6:$B$205=$B$278)*('Estimated Waste'!$C$6:$C$205=$B282)*('Estimated Waste'!$D$6:$D$205=$B$43),'Estimated Waste'!N$6:N$205,0))</f>
        <v>0</v>
      </c>
      <c r="O282" s="250"/>
      <c r="P282" s="251">
        <f t="array" ref="P282">SUM(IF(('Estimated Waste'!$B$6:$B$205=$B$278)*('Estimated Waste'!$C$6:$C$205=$B282)*('Estimated Waste'!$D$6:$D$205=$B$45),'Estimated Waste'!M$6:M$205,0))+SUM(IF(('Estimated Waste'!$B$6:$B$205=$B$278)*('Estimated Waste'!$C$6:$C$205=$B282)*('Estimated Waste'!$D$6:$D$205=$B$44),'Estimated Waste'!S$6:S$205,0))</f>
        <v>0</v>
      </c>
      <c r="Q282" s="251">
        <f t="array" ref="Q282">SUM(IF(('Estimated Waste'!$B$6:$B$205=$B$278)*('Estimated Waste'!$C$6:$C$205=$B282)*('Estimated Waste'!$D$6:$D$205=$B$45),'Estimated Waste'!N$6:N$205,0))+SUM(IF(('Estimated Waste'!$B$6:$B$205=$B$278)*('Estimated Waste'!$C$6:$C$205=$B282)*('Estimated Waste'!$D$6:$D$205=$B$44),'Estimated Waste'!T$6:T$205,0))</f>
        <v>0</v>
      </c>
      <c r="R282" s="190">
        <f t="array" ref="R282">SUM(IF(('Estimated Waste'!$B$6:$B$205=$B$278)*('Estimated Waste'!$C$6:$C$205=$B282)*('Estimated Waste'!$D$6:$D$205=$B$44),'Estimated Waste'!M$6:M$205,0))-SUM(IF(('Estimated Waste'!$B$6:$B$205=$B$278)*('Estimated Waste'!$C$6:$C$205=$B282)*('Estimated Waste'!$D$6:$D$205=$B$44),'Estimated Waste'!S$6:S$205,0))</f>
        <v>0</v>
      </c>
      <c r="S282" s="190">
        <f t="array" ref="S282">SUM(IF(('Estimated Waste'!$B$6:$B$205=$B$278)*('Estimated Waste'!$C$6:$C$205=$B282)*('Estimated Waste'!$D$6:$D$205=$B$44),'Estimated Waste'!N$6:N$205,0))-SUM(IF(('Estimated Waste'!$B$6:$B$205=$B$278)*('Estimated Waste'!$C$6:$C$205=$B282)*('Estimated Waste'!$D$6:$D$205=$B$44),'Estimated Waste'!T$6:T$205,0))</f>
        <v>0</v>
      </c>
      <c r="X282" s="100">
        <f t="shared" si="68"/>
        <v>0</v>
      </c>
      <c r="Y282" s="99">
        <f t="shared" si="69"/>
        <v>0</v>
      </c>
      <c r="Z282" s="100">
        <f t="shared" si="70"/>
        <v>0</v>
      </c>
      <c r="AA282" s="99">
        <f t="shared" si="71"/>
        <v>0</v>
      </c>
      <c r="AB282" s="100">
        <f t="shared" si="72"/>
        <v>0</v>
      </c>
      <c r="AC282" s="99">
        <f t="shared" si="73"/>
        <v>0</v>
      </c>
      <c r="AE282" s="252">
        <f t="array" ref="AE282">SUM(IF(('Actual Waste'!$C$7:$C$206=$B$278)*('Actual Waste'!$D$7:$D$206=$B282),'Actual Waste'!U$7:U$206,0))</f>
        <v>0</v>
      </c>
      <c r="AF282" s="252">
        <f t="array" ref="AF282">SUM(IF(('Actual Waste'!$C$7:$C$206=$B$278)*('Actual Waste'!$D$7:$D$206=$B282),'Actual Waste'!V$7:V$206,0))</f>
        <v>0</v>
      </c>
      <c r="AG282" s="99"/>
      <c r="AH282" s="252">
        <f t="array" ref="AH282">SUM(IF(('Actual Waste'!$C$7:$C$206=$B$278)*('Actual Waste'!$D$7:$D$206=$B282)*('Actual Waste'!$G$7:$G$206=$B$42),'Actual Waste'!U$7:U$206,0))</f>
        <v>0</v>
      </c>
      <c r="AI282" s="252">
        <f t="array" ref="AI282">SUM(IF(('Actual Waste'!$C$7:$C$206=$B$278)*('Actual Waste'!$D$7:$D$206=$B282)*('Actual Waste'!$G$7:$G$206=$B$42),'Actual Waste'!V$7:V$206,0))</f>
        <v>0</v>
      </c>
      <c r="AJ282" s="252">
        <f t="array" ref="AJ282">SUM(IF(('Actual Waste'!$C$7:$C$206=$B$278)*('Actual Waste'!$D$7:$D$206=$B282)*('Actual Waste'!$G$7:$G$206=$B$43),'Actual Waste'!U$7:U$206,0))</f>
        <v>0</v>
      </c>
      <c r="AK282" s="252">
        <f t="array" ref="AK282">SUM(IF(('Actual Waste'!$C$7:$C$206=$B$278)*('Actual Waste'!$D$7:$D$206=$B282)*('Actual Waste'!$G$7:$G$206=$B$43),'Actual Waste'!V$7:V$206,0))</f>
        <v>0</v>
      </c>
      <c r="AM282" s="252">
        <f t="array" ref="AM282">SUM(IF(('Actual Waste'!$C$7:$C$206=$B$278)*('Actual Waste'!$D$7:$D$206=$B282)*('Actual Waste'!$G$7:$G$206=$B$45),'Actual Waste'!U$7:U$206,0))+SUM(IF(('Actual Waste'!$C$7:$C$206=$B$278)*('Actual Waste'!$D$7:$D$206=$B282)*('Actual Waste'!$G$7:$G$206=$B$44),'Actual Waste'!W$7:W$206,0))</f>
        <v>0</v>
      </c>
      <c r="AN282" s="252">
        <f t="array" ref="AN282">SUM(IF(('Actual Waste'!$C$7:$C$206=$B$278)*('Actual Waste'!$D$7:$D$206=$B282)*('Actual Waste'!$G$7:$G$206=$B$45),'Actual Waste'!V$7:V$206,0))+SUM(IF(('Actual Waste'!$C$7:$C$206=$B$278)*('Actual Waste'!$D$7:$D$206=$B282)*('Actual Waste'!$G$7:$G$206=$B$44),'Actual Waste'!X$7:X$206,0))</f>
        <v>0</v>
      </c>
      <c r="AO282" s="252">
        <f t="array" ref="AO282">SUM(IF(('Actual Waste'!$C$7:$C$206=$B$278)*('Actual Waste'!$D$7:$D$206=$B282)*('Actual Waste'!$G$7:$G$206=$B$44),'Actual Waste'!U$7:U$206,0))-SUM(IF(('Actual Waste'!$C$7:$C$206=$B$278)*('Actual Waste'!$D$7:$D$206=$B282)*('Actual Waste'!$G$7:$G$206=$B$44),'Actual Waste'!W$7:W$206,0))</f>
        <v>0</v>
      </c>
      <c r="AP282" s="252">
        <f t="array" ref="AP282">SUM(IF(('Actual Waste'!$C$7:$C$206=$B$278)*('Actual Waste'!$D$7:$D$206=$B282)*('Actual Waste'!$G$7:$G$206=$B$44),'Actual Waste'!V$7:V$206,0))-SUM(IF(('Actual Waste'!$C$7:$C$206=$B$278)*('Actual Waste'!$D$7:$D$206=$B282)*('Actual Waste'!$G$7:$G$206=$B$44),'Actual Waste'!X$7:X$206,0))</f>
        <v>0</v>
      </c>
      <c r="AR282" s="100"/>
      <c r="AS282" s="99"/>
      <c r="AT282" s="100"/>
      <c r="AU282" s="99"/>
      <c r="AV282" s="100"/>
      <c r="AW282" s="99"/>
    </row>
    <row r="283" spans="2:49" x14ac:dyDescent="0.35">
      <c r="B283" s="31" t="str">
        <f t="shared" si="67"/>
        <v>Asbestos insulation (17 06 01*)</v>
      </c>
      <c r="C283" s="35"/>
      <c r="D283" s="35"/>
      <c r="E283" s="32">
        <f t="array" ref="E283">SUM(IF(('Estimated Waste'!$B$6:$B$205=$B$278)*('Estimated Waste'!$C$6:$C$205=$B283),'Estimated Waste'!M$6:M$205,0))</f>
        <v>0</v>
      </c>
      <c r="F283" s="219">
        <f t="array" ref="F283">SUM(IF(('Estimated Waste'!$B$6:$B$205=$B$278)*('Estimated Waste'!$C$6:$C$205=$B283),'Estimated Waste'!N$6:N$205,0))</f>
        <v>0</v>
      </c>
      <c r="G283" s="35"/>
      <c r="H283" s="256">
        <f t="shared" si="74"/>
        <v>0</v>
      </c>
      <c r="I283" s="249">
        <f t="shared" si="75"/>
        <v>0</v>
      </c>
      <c r="J283" s="99"/>
      <c r="K283" s="18">
        <f t="array" ref="K283">SUM(IF(('Estimated Waste'!$B$6:$B$205=$B$278)*('Estimated Waste'!$C$6:$C$205=$B283)*('Estimated Waste'!$D$6:$D$205=$B$42),'Estimated Waste'!M$6:M$205,0))</f>
        <v>0</v>
      </c>
      <c r="L283" s="18">
        <f t="array" ref="L283">SUM(IF(('Estimated Waste'!$B$6:$B$205=$B$278)*('Estimated Waste'!$C$6:$C$205=$B283)*('Estimated Waste'!$D$6:$D$205=$B$42),'Estimated Waste'!N$6:N$205,0))</f>
        <v>0</v>
      </c>
      <c r="M283" s="18">
        <f t="array" ref="M283">SUM(IF(('Estimated Waste'!$B$6:$B$205=$B$278)*('Estimated Waste'!$C$6:$C$205=$B283)*('Estimated Waste'!$D$6:$D$205=$B$43),'Estimated Waste'!M$6:M$205,0))</f>
        <v>0</v>
      </c>
      <c r="N283" s="18">
        <f t="array" ref="N283">SUM(IF(('Estimated Waste'!$B$6:$B$205=$B$278)*('Estimated Waste'!$C$6:$C$205=$B283)*('Estimated Waste'!$D$6:$D$205=$B$43),'Estimated Waste'!N$6:N$205,0))</f>
        <v>0</v>
      </c>
      <c r="O283" s="250"/>
      <c r="P283" s="251">
        <f t="array" ref="P283">SUM(IF(('Estimated Waste'!$B$6:$B$205=$B$278)*('Estimated Waste'!$C$6:$C$205=$B283)*('Estimated Waste'!$D$6:$D$205=$B$45),'Estimated Waste'!M$6:M$205,0))+SUM(IF(('Estimated Waste'!$B$6:$B$205=$B$278)*('Estimated Waste'!$C$6:$C$205=$B283)*('Estimated Waste'!$D$6:$D$205=$B$44),'Estimated Waste'!S$6:S$205,0))</f>
        <v>0</v>
      </c>
      <c r="Q283" s="251">
        <f t="array" ref="Q283">SUM(IF(('Estimated Waste'!$B$6:$B$205=$B$278)*('Estimated Waste'!$C$6:$C$205=$B283)*('Estimated Waste'!$D$6:$D$205=$B$45),'Estimated Waste'!N$6:N$205,0))+SUM(IF(('Estimated Waste'!$B$6:$B$205=$B$278)*('Estimated Waste'!$C$6:$C$205=$B283)*('Estimated Waste'!$D$6:$D$205=$B$44),'Estimated Waste'!T$6:T$205,0))</f>
        <v>0</v>
      </c>
      <c r="R283" s="190">
        <f t="array" ref="R283">SUM(IF(('Estimated Waste'!$B$6:$B$205=$B$278)*('Estimated Waste'!$C$6:$C$205=$B283)*('Estimated Waste'!$D$6:$D$205=$B$44),'Estimated Waste'!M$6:M$205,0))-SUM(IF(('Estimated Waste'!$B$6:$B$205=$B$278)*('Estimated Waste'!$C$6:$C$205=$B283)*('Estimated Waste'!$D$6:$D$205=$B$44),'Estimated Waste'!S$6:S$205,0))</f>
        <v>0</v>
      </c>
      <c r="S283" s="190">
        <f t="array" ref="S283">SUM(IF(('Estimated Waste'!$B$6:$B$205=$B$278)*('Estimated Waste'!$C$6:$C$205=$B283)*('Estimated Waste'!$D$6:$D$205=$B$44),'Estimated Waste'!N$6:N$205,0))-SUM(IF(('Estimated Waste'!$B$6:$B$205=$B$278)*('Estimated Waste'!$C$6:$C$205=$B283)*('Estimated Waste'!$D$6:$D$205=$B$44),'Estimated Waste'!T$6:T$205,0))</f>
        <v>0</v>
      </c>
      <c r="X283" s="100">
        <f t="shared" si="68"/>
        <v>0</v>
      </c>
      <c r="Y283" s="99">
        <f t="shared" si="69"/>
        <v>0</v>
      </c>
      <c r="Z283" s="100">
        <f t="shared" si="70"/>
        <v>0</v>
      </c>
      <c r="AA283" s="99">
        <f t="shared" si="71"/>
        <v>0</v>
      </c>
      <c r="AB283" s="100">
        <f t="shared" si="72"/>
        <v>0</v>
      </c>
      <c r="AC283" s="99">
        <f t="shared" si="73"/>
        <v>0</v>
      </c>
      <c r="AE283" s="252">
        <f t="array" ref="AE283">SUM(IF(('Actual Waste'!$C$7:$C$206=$B$278)*('Actual Waste'!$D$7:$D$206=$B283),'Actual Waste'!U$7:U$206,0))</f>
        <v>0</v>
      </c>
      <c r="AF283" s="252">
        <f t="array" ref="AF283">SUM(IF(('Actual Waste'!$C$7:$C$206=$B$278)*('Actual Waste'!$D$7:$D$206=$B283),'Actual Waste'!V$7:V$206,0))</f>
        <v>0</v>
      </c>
      <c r="AG283" s="99"/>
      <c r="AH283" s="252">
        <f t="array" ref="AH283">SUM(IF(('Actual Waste'!$C$7:$C$206=$B$278)*('Actual Waste'!$D$7:$D$206=$B283)*('Actual Waste'!$G$7:$G$206=$B$42),'Actual Waste'!U$7:U$206,0))</f>
        <v>0</v>
      </c>
      <c r="AI283" s="252">
        <f t="array" ref="AI283">SUM(IF(('Actual Waste'!$C$7:$C$206=$B$278)*('Actual Waste'!$D$7:$D$206=$B283)*('Actual Waste'!$G$7:$G$206=$B$42),'Actual Waste'!V$7:V$206,0))</f>
        <v>0</v>
      </c>
      <c r="AJ283" s="252">
        <f t="array" ref="AJ283">SUM(IF(('Actual Waste'!$C$7:$C$206=$B$278)*('Actual Waste'!$D$7:$D$206=$B283)*('Actual Waste'!$G$7:$G$206=$B$43),'Actual Waste'!U$7:U$206,0))</f>
        <v>0</v>
      </c>
      <c r="AK283" s="252">
        <f t="array" ref="AK283">SUM(IF(('Actual Waste'!$C$7:$C$206=$B$278)*('Actual Waste'!$D$7:$D$206=$B283)*('Actual Waste'!$G$7:$G$206=$B$43),'Actual Waste'!V$7:V$206,0))</f>
        <v>0</v>
      </c>
      <c r="AM283" s="252">
        <f t="array" ref="AM283">SUM(IF(('Actual Waste'!$C$7:$C$206=$B$278)*('Actual Waste'!$D$7:$D$206=$B283)*('Actual Waste'!$G$7:$G$206=$B$45),'Actual Waste'!U$7:U$206,0))+SUM(IF(('Actual Waste'!$C$7:$C$206=$B$278)*('Actual Waste'!$D$7:$D$206=$B283)*('Actual Waste'!$G$7:$G$206=$B$44),'Actual Waste'!W$7:W$206,0))</f>
        <v>0</v>
      </c>
      <c r="AN283" s="252">
        <f t="array" ref="AN283">SUM(IF(('Actual Waste'!$C$7:$C$206=$B$278)*('Actual Waste'!$D$7:$D$206=$B283)*('Actual Waste'!$G$7:$G$206=$B$45),'Actual Waste'!V$7:V$206,0))+SUM(IF(('Actual Waste'!$C$7:$C$206=$B$278)*('Actual Waste'!$D$7:$D$206=$B283)*('Actual Waste'!$G$7:$G$206=$B$44),'Actual Waste'!X$7:X$206,0))</f>
        <v>0</v>
      </c>
      <c r="AO283" s="252">
        <f t="array" ref="AO283">SUM(IF(('Actual Waste'!$C$7:$C$206=$B$278)*('Actual Waste'!$D$7:$D$206=$B283)*('Actual Waste'!$G$7:$G$206=$B$44),'Actual Waste'!U$7:U$206,0))-SUM(IF(('Actual Waste'!$C$7:$C$206=$B$278)*('Actual Waste'!$D$7:$D$206=$B283)*('Actual Waste'!$G$7:$G$206=$B$44),'Actual Waste'!W$7:W$206,0))</f>
        <v>0</v>
      </c>
      <c r="AP283" s="252">
        <f t="array" ref="AP283">SUM(IF(('Actual Waste'!$C$7:$C$206=$B$278)*('Actual Waste'!$D$7:$D$206=$B283)*('Actual Waste'!$G$7:$G$206=$B$44),'Actual Waste'!V$7:V$206,0))-SUM(IF(('Actual Waste'!$C$7:$C$206=$B$278)*('Actual Waste'!$D$7:$D$206=$B283)*('Actual Waste'!$G$7:$G$206=$B$44),'Actual Waste'!X$7:X$206,0))</f>
        <v>0</v>
      </c>
      <c r="AR283" s="100"/>
      <c r="AS283" s="99"/>
      <c r="AT283" s="100"/>
      <c r="AU283" s="99"/>
      <c r="AV283" s="100"/>
      <c r="AW283" s="99"/>
    </row>
    <row r="284" spans="2:49" x14ac:dyDescent="0.35">
      <c r="B284" s="31" t="str">
        <f t="shared" si="67"/>
        <v>Asphalt (17 03 02)</v>
      </c>
      <c r="C284" s="35"/>
      <c r="D284" s="35"/>
      <c r="E284" s="32">
        <f t="array" ref="E284">SUM(IF(('Estimated Waste'!$B$6:$B$205=$B$278)*('Estimated Waste'!$C$6:$C$205=$B284),'Estimated Waste'!M$6:M$205,0))</f>
        <v>0</v>
      </c>
      <c r="F284" s="219">
        <f t="array" ref="F284">SUM(IF(('Estimated Waste'!$B$6:$B$205=$B$278)*('Estimated Waste'!$C$6:$C$205=$B284),'Estimated Waste'!N$6:N$205,0))</f>
        <v>0</v>
      </c>
      <c r="G284" s="35"/>
      <c r="H284" s="256">
        <f>E284</f>
        <v>0</v>
      </c>
      <c r="I284" s="249">
        <f>F284</f>
        <v>0</v>
      </c>
      <c r="J284" s="99"/>
      <c r="K284" s="18">
        <f t="array" ref="K284">SUM(IF(('Estimated Waste'!$B$6:$B$205=$B$278)*('Estimated Waste'!$C$6:$C$205=$B284)*('Estimated Waste'!$D$6:$D$205=$B$42),'Estimated Waste'!M$6:M$205,0))</f>
        <v>0</v>
      </c>
      <c r="L284" s="18">
        <f t="array" ref="L284">SUM(IF(('Estimated Waste'!$B$6:$B$205=$B$278)*('Estimated Waste'!$C$6:$C$205=$B284)*('Estimated Waste'!$D$6:$D$205=$B$42),'Estimated Waste'!N$6:N$205,0))</f>
        <v>0</v>
      </c>
      <c r="M284" s="18">
        <f t="array" ref="M284">SUM(IF(('Estimated Waste'!$B$6:$B$205=$B$278)*('Estimated Waste'!$C$6:$C$205=$B284)*('Estimated Waste'!$D$6:$D$205=$B$43),'Estimated Waste'!M$6:M$205,0))</f>
        <v>0</v>
      </c>
      <c r="N284" s="18">
        <f t="array" ref="N284">SUM(IF(('Estimated Waste'!$B$6:$B$205=$B$278)*('Estimated Waste'!$C$6:$C$205=$B284)*('Estimated Waste'!$D$6:$D$205=$B$43),'Estimated Waste'!N$6:N$205,0))</f>
        <v>0</v>
      </c>
      <c r="O284" s="250"/>
      <c r="P284" s="251">
        <f t="array" ref="P284">SUM(IF(('Estimated Waste'!$B$6:$B$205=$B$278)*('Estimated Waste'!$C$6:$C$205=$B284)*('Estimated Waste'!$D$6:$D$205=$B$45),'Estimated Waste'!M$6:M$205,0))+SUM(IF(('Estimated Waste'!$B$6:$B$205=$B$278)*('Estimated Waste'!$C$6:$C$205=$B284)*('Estimated Waste'!$D$6:$D$205=$B$44),'Estimated Waste'!S$6:S$205,0))</f>
        <v>0</v>
      </c>
      <c r="Q284" s="251">
        <f t="array" ref="Q284">SUM(IF(('Estimated Waste'!$B$6:$B$205=$B$278)*('Estimated Waste'!$C$6:$C$205=$B284)*('Estimated Waste'!$D$6:$D$205=$B$45),'Estimated Waste'!N$6:N$205,0))+SUM(IF(('Estimated Waste'!$B$6:$B$205=$B$278)*('Estimated Waste'!$C$6:$C$205=$B284)*('Estimated Waste'!$D$6:$D$205=$B$44),'Estimated Waste'!T$6:T$205,0))</f>
        <v>0</v>
      </c>
      <c r="R284" s="190">
        <f t="array" ref="R284">SUM(IF(('Estimated Waste'!$B$6:$B$205=$B$278)*('Estimated Waste'!$C$6:$C$205=$B284)*('Estimated Waste'!$D$6:$D$205=$B$44),'Estimated Waste'!M$6:M$205,0))-SUM(IF(('Estimated Waste'!$B$6:$B$205=$B$278)*('Estimated Waste'!$C$6:$C$205=$B284)*('Estimated Waste'!$D$6:$D$205=$B$44),'Estimated Waste'!S$6:S$205,0))</f>
        <v>0</v>
      </c>
      <c r="S284" s="190">
        <f t="array" ref="S284">SUM(IF(('Estimated Waste'!$B$6:$B$205=$B$278)*('Estimated Waste'!$C$6:$C$205=$B284)*('Estimated Waste'!$D$6:$D$205=$B$44),'Estimated Waste'!N$6:N$205,0))-SUM(IF(('Estimated Waste'!$B$6:$B$205=$B$278)*('Estimated Waste'!$C$6:$C$205=$B284)*('Estimated Waste'!$D$6:$D$205=$B$44),'Estimated Waste'!T$6:T$205,0))</f>
        <v>0</v>
      </c>
      <c r="X284" s="100">
        <f t="shared" si="68"/>
        <v>0</v>
      </c>
      <c r="Y284" s="99">
        <f t="shared" si="69"/>
        <v>0</v>
      </c>
      <c r="Z284" s="100">
        <f t="shared" si="70"/>
        <v>0</v>
      </c>
      <c r="AA284" s="99">
        <f t="shared" si="71"/>
        <v>0</v>
      </c>
      <c r="AB284" s="100">
        <f t="shared" si="72"/>
        <v>0</v>
      </c>
      <c r="AC284" s="99">
        <f t="shared" si="73"/>
        <v>0</v>
      </c>
      <c r="AE284" s="252">
        <f t="array" ref="AE284">SUM(IF(('Actual Waste'!$C$7:$C$206=$B$278)*('Actual Waste'!$D$7:$D$206=$B284),'Actual Waste'!U$7:U$206,0))</f>
        <v>0</v>
      </c>
      <c r="AF284" s="252">
        <f t="array" ref="AF284">SUM(IF(('Actual Waste'!$C$7:$C$206=$B$278)*('Actual Waste'!$D$7:$D$206=$B284),'Actual Waste'!V$7:V$206,0))</f>
        <v>0</v>
      </c>
      <c r="AG284" s="99"/>
      <c r="AH284" s="252">
        <f t="array" ref="AH284">SUM(IF(('Actual Waste'!$C$7:$C$206=$B$278)*('Actual Waste'!$D$7:$D$206=$B284)*('Actual Waste'!$G$7:$G$206=$B$42),'Actual Waste'!U$7:U$206,0))</f>
        <v>0</v>
      </c>
      <c r="AI284" s="252">
        <f t="array" ref="AI284">SUM(IF(('Actual Waste'!$C$7:$C$206=$B$278)*('Actual Waste'!$D$7:$D$206=$B284)*('Actual Waste'!$G$7:$G$206=$B$42),'Actual Waste'!V$7:V$206,0))</f>
        <v>0</v>
      </c>
      <c r="AJ284" s="252">
        <f t="array" ref="AJ284">SUM(IF(('Actual Waste'!$C$7:$C$206=$B$278)*('Actual Waste'!$D$7:$D$206=$B284)*('Actual Waste'!$G$7:$G$206=$B$43),'Actual Waste'!U$7:U$206,0))</f>
        <v>0</v>
      </c>
      <c r="AK284" s="252">
        <f t="array" ref="AK284">SUM(IF(('Actual Waste'!$C$7:$C$206=$B$278)*('Actual Waste'!$D$7:$D$206=$B284)*('Actual Waste'!$G$7:$G$206=$B$43),'Actual Waste'!V$7:V$206,0))</f>
        <v>0</v>
      </c>
      <c r="AM284" s="252">
        <f t="array" ref="AM284">SUM(IF(('Actual Waste'!$C$7:$C$206=$B$278)*('Actual Waste'!$D$7:$D$206=$B284)*('Actual Waste'!$G$7:$G$206=$B$45),'Actual Waste'!U$7:U$206,0))+SUM(IF(('Actual Waste'!$C$7:$C$206=$B$278)*('Actual Waste'!$D$7:$D$206=$B284)*('Actual Waste'!$G$7:$G$206=$B$44),'Actual Waste'!W$7:W$206,0))</f>
        <v>0</v>
      </c>
      <c r="AN284" s="252">
        <f t="array" ref="AN284">SUM(IF(('Actual Waste'!$C$7:$C$206=$B$278)*('Actual Waste'!$D$7:$D$206=$B284)*('Actual Waste'!$G$7:$G$206=$B$45),'Actual Waste'!V$7:V$206,0))+SUM(IF(('Actual Waste'!$C$7:$C$206=$B$278)*('Actual Waste'!$D$7:$D$206=$B284)*('Actual Waste'!$G$7:$G$206=$B$44),'Actual Waste'!X$7:X$206,0))</f>
        <v>0</v>
      </c>
      <c r="AO284" s="252">
        <f t="array" ref="AO284">SUM(IF(('Actual Waste'!$C$7:$C$206=$B$278)*('Actual Waste'!$D$7:$D$206=$B284)*('Actual Waste'!$G$7:$G$206=$B$44),'Actual Waste'!U$7:U$206,0))-SUM(IF(('Actual Waste'!$C$7:$C$206=$B$278)*('Actual Waste'!$D$7:$D$206=$B284)*('Actual Waste'!$G$7:$G$206=$B$44),'Actual Waste'!W$7:W$206,0))</f>
        <v>0</v>
      </c>
      <c r="AP284" s="252">
        <f t="array" ref="AP284">SUM(IF(('Actual Waste'!$C$7:$C$206=$B$278)*('Actual Waste'!$D$7:$D$206=$B284)*('Actual Waste'!$G$7:$G$206=$B$44),'Actual Waste'!V$7:V$206,0))-SUM(IF(('Actual Waste'!$C$7:$C$206=$B$278)*('Actual Waste'!$D$7:$D$206=$B284)*('Actual Waste'!$G$7:$G$206=$B$44),'Actual Waste'!X$7:X$206,0))</f>
        <v>0</v>
      </c>
      <c r="AR284" s="100"/>
      <c r="AS284" s="99"/>
      <c r="AT284" s="100"/>
      <c r="AU284" s="99"/>
      <c r="AV284" s="100"/>
      <c r="AW284" s="99"/>
    </row>
    <row r="285" spans="2:49" x14ac:dyDescent="0.35">
      <c r="B285" s="31" t="str">
        <f t="shared" si="67"/>
        <v>Batteries (Hazardous) (20 01 33*)</v>
      </c>
      <c r="C285" s="35"/>
      <c r="D285" s="35"/>
      <c r="E285" s="32">
        <f t="array" ref="E285">SUM(IF(('Estimated Waste'!$B$6:$B$205=$B$278)*('Estimated Waste'!$C$6:$C$205=$B285),'Estimated Waste'!M$6:M$205,0))</f>
        <v>0</v>
      </c>
      <c r="F285" s="219">
        <f t="array" ref="F285">SUM(IF(('Estimated Waste'!$B$6:$B$205=$B$278)*('Estimated Waste'!$C$6:$C$205=$B285),'Estimated Waste'!N$6:N$205,0))</f>
        <v>0</v>
      </c>
      <c r="G285" s="35"/>
      <c r="H285" s="256">
        <f t="shared" si="74"/>
        <v>0</v>
      </c>
      <c r="I285" s="249">
        <f t="shared" si="75"/>
        <v>0</v>
      </c>
      <c r="J285" s="99"/>
      <c r="K285" s="18">
        <f t="array" ref="K285">SUM(IF(('Estimated Waste'!$B$6:$B$205=$B$278)*('Estimated Waste'!$C$6:$C$205=$B285)*('Estimated Waste'!$D$6:$D$205=$B$42),'Estimated Waste'!M$6:M$205,0))</f>
        <v>0</v>
      </c>
      <c r="L285" s="18">
        <f t="array" ref="L285">SUM(IF(('Estimated Waste'!$B$6:$B$205=$B$278)*('Estimated Waste'!$C$6:$C$205=$B285)*('Estimated Waste'!$D$6:$D$205=$B$42),'Estimated Waste'!N$6:N$205,0))</f>
        <v>0</v>
      </c>
      <c r="M285" s="18">
        <f t="array" ref="M285">SUM(IF(('Estimated Waste'!$B$6:$B$205=$B$278)*('Estimated Waste'!$C$6:$C$205=$B285)*('Estimated Waste'!$D$6:$D$205=$B$43),'Estimated Waste'!M$6:M$205,0))</f>
        <v>0</v>
      </c>
      <c r="N285" s="18">
        <f t="array" ref="N285">SUM(IF(('Estimated Waste'!$B$6:$B$205=$B$278)*('Estimated Waste'!$C$6:$C$205=$B285)*('Estimated Waste'!$D$6:$D$205=$B$43),'Estimated Waste'!N$6:N$205,0))</f>
        <v>0</v>
      </c>
      <c r="O285" s="250"/>
      <c r="P285" s="251">
        <f t="array" ref="P285">SUM(IF(('Estimated Waste'!$B$6:$B$205=$B$278)*('Estimated Waste'!$C$6:$C$205=$B285)*('Estimated Waste'!$D$6:$D$205=$B$45),'Estimated Waste'!M$6:M$205,0))+SUM(IF(('Estimated Waste'!$B$6:$B$205=$B$278)*('Estimated Waste'!$C$6:$C$205=$B285)*('Estimated Waste'!$D$6:$D$205=$B$44),'Estimated Waste'!S$6:S$205,0))</f>
        <v>0</v>
      </c>
      <c r="Q285" s="251">
        <f t="array" ref="Q285">SUM(IF(('Estimated Waste'!$B$6:$B$205=$B$278)*('Estimated Waste'!$C$6:$C$205=$B285)*('Estimated Waste'!$D$6:$D$205=$B$45),'Estimated Waste'!N$6:N$205,0))+SUM(IF(('Estimated Waste'!$B$6:$B$205=$B$278)*('Estimated Waste'!$C$6:$C$205=$B285)*('Estimated Waste'!$D$6:$D$205=$B$44),'Estimated Waste'!T$6:T$205,0))</f>
        <v>0</v>
      </c>
      <c r="R285" s="190">
        <f t="array" ref="R285">SUM(IF(('Estimated Waste'!$B$6:$B$205=$B$278)*('Estimated Waste'!$C$6:$C$205=$B285)*('Estimated Waste'!$D$6:$D$205=$B$44),'Estimated Waste'!M$6:M$205,0))-SUM(IF(('Estimated Waste'!$B$6:$B$205=$B$278)*('Estimated Waste'!$C$6:$C$205=$B285)*('Estimated Waste'!$D$6:$D$205=$B$44),'Estimated Waste'!S$6:S$205,0))</f>
        <v>0</v>
      </c>
      <c r="S285" s="190">
        <f t="array" ref="S285">SUM(IF(('Estimated Waste'!$B$6:$B$205=$B$278)*('Estimated Waste'!$C$6:$C$205=$B285)*('Estimated Waste'!$D$6:$D$205=$B$44),'Estimated Waste'!N$6:N$205,0))-SUM(IF(('Estimated Waste'!$B$6:$B$205=$B$278)*('Estimated Waste'!$C$6:$C$205=$B285)*('Estimated Waste'!$D$6:$D$205=$B$44),'Estimated Waste'!T$6:T$205,0))</f>
        <v>0</v>
      </c>
      <c r="X285" s="100">
        <f t="shared" si="68"/>
        <v>0</v>
      </c>
      <c r="Y285" s="99">
        <f t="shared" si="69"/>
        <v>0</v>
      </c>
      <c r="Z285" s="100">
        <f t="shared" si="70"/>
        <v>0</v>
      </c>
      <c r="AA285" s="99">
        <f t="shared" si="71"/>
        <v>0</v>
      </c>
      <c r="AB285" s="100">
        <f t="shared" si="72"/>
        <v>0</v>
      </c>
      <c r="AC285" s="99">
        <f t="shared" si="73"/>
        <v>0</v>
      </c>
      <c r="AE285" s="252">
        <f t="array" ref="AE285">SUM(IF(('Actual Waste'!$C$7:$C$206=$B$278)*('Actual Waste'!$D$7:$D$206=$B285),'Actual Waste'!U$7:U$206,0))</f>
        <v>0</v>
      </c>
      <c r="AF285" s="252">
        <f t="array" ref="AF285">SUM(IF(('Actual Waste'!$C$7:$C$206=$B$278)*('Actual Waste'!$D$7:$D$206=$B285),'Actual Waste'!V$7:V$206,0))</f>
        <v>0</v>
      </c>
      <c r="AG285" s="99"/>
      <c r="AH285" s="252">
        <f t="array" ref="AH285">SUM(IF(('Actual Waste'!$C$7:$C$206=$B$278)*('Actual Waste'!$D$7:$D$206=$B285)*('Actual Waste'!$G$7:$G$206=$B$42),'Actual Waste'!U$7:U$206,0))</f>
        <v>0</v>
      </c>
      <c r="AI285" s="252">
        <f t="array" ref="AI285">SUM(IF(('Actual Waste'!$C$7:$C$206=$B$278)*('Actual Waste'!$D$7:$D$206=$B285)*('Actual Waste'!$G$7:$G$206=$B$42),'Actual Waste'!V$7:V$206,0))</f>
        <v>0</v>
      </c>
      <c r="AJ285" s="252">
        <f t="array" ref="AJ285">SUM(IF(('Actual Waste'!$C$7:$C$206=$B$278)*('Actual Waste'!$D$7:$D$206=$B285)*('Actual Waste'!$G$7:$G$206=$B$43),'Actual Waste'!U$7:U$206,0))</f>
        <v>0</v>
      </c>
      <c r="AK285" s="252">
        <f t="array" ref="AK285">SUM(IF(('Actual Waste'!$C$7:$C$206=$B$278)*('Actual Waste'!$D$7:$D$206=$B285)*('Actual Waste'!$G$7:$G$206=$B$43),'Actual Waste'!V$7:V$206,0))</f>
        <v>0</v>
      </c>
      <c r="AM285" s="252">
        <f t="array" ref="AM285">SUM(IF(('Actual Waste'!$C$7:$C$206=$B$278)*('Actual Waste'!$D$7:$D$206=$B285)*('Actual Waste'!$G$7:$G$206=$B$45),'Actual Waste'!U$7:U$206,0))+SUM(IF(('Actual Waste'!$C$7:$C$206=$B$278)*('Actual Waste'!$D$7:$D$206=$B285)*('Actual Waste'!$G$7:$G$206=$B$44),'Actual Waste'!W$7:W$206,0))</f>
        <v>0</v>
      </c>
      <c r="AN285" s="252">
        <f t="array" ref="AN285">SUM(IF(('Actual Waste'!$C$7:$C$206=$B$278)*('Actual Waste'!$D$7:$D$206=$B285)*('Actual Waste'!$G$7:$G$206=$B$45),'Actual Waste'!V$7:V$206,0))+SUM(IF(('Actual Waste'!$C$7:$C$206=$B$278)*('Actual Waste'!$D$7:$D$206=$B285)*('Actual Waste'!$G$7:$G$206=$B$44),'Actual Waste'!X$7:X$206,0))</f>
        <v>0</v>
      </c>
      <c r="AO285" s="252">
        <f t="array" ref="AO285">SUM(IF(('Actual Waste'!$C$7:$C$206=$B$278)*('Actual Waste'!$D$7:$D$206=$B285)*('Actual Waste'!$G$7:$G$206=$B$44),'Actual Waste'!U$7:U$206,0))-SUM(IF(('Actual Waste'!$C$7:$C$206=$B$278)*('Actual Waste'!$D$7:$D$206=$B285)*('Actual Waste'!$G$7:$G$206=$B$44),'Actual Waste'!W$7:W$206,0))</f>
        <v>0</v>
      </c>
      <c r="AP285" s="252">
        <f t="array" ref="AP285">SUM(IF(('Actual Waste'!$C$7:$C$206=$B$278)*('Actual Waste'!$D$7:$D$206=$B285)*('Actual Waste'!$G$7:$G$206=$B$44),'Actual Waste'!V$7:V$206,0))-SUM(IF(('Actual Waste'!$C$7:$C$206=$B$278)*('Actual Waste'!$D$7:$D$206=$B285)*('Actual Waste'!$G$7:$G$206=$B$44),'Actual Waste'!X$7:X$206,0))</f>
        <v>0</v>
      </c>
      <c r="AR285" s="100"/>
      <c r="AS285" s="99"/>
      <c r="AT285" s="100"/>
      <c r="AU285" s="99"/>
      <c r="AV285" s="100"/>
      <c r="AW285" s="99"/>
    </row>
    <row r="286" spans="2:49" x14ac:dyDescent="0.35">
      <c r="B286" s="31" t="str">
        <f t="shared" si="67"/>
        <v xml:space="preserve">Batteries (Non-hazardous) (20 01 04)    </v>
      </c>
      <c r="C286" s="35"/>
      <c r="D286" s="35"/>
      <c r="E286" s="32">
        <f t="array" ref="E286">SUM(IF(('Estimated Waste'!$B$6:$B$205=$B$278)*('Estimated Waste'!$C$6:$C$205=$B286),'Estimated Waste'!M$6:M$205,0))</f>
        <v>0</v>
      </c>
      <c r="F286" s="219">
        <f t="array" ref="F286">SUM(IF(('Estimated Waste'!$B$6:$B$205=$B$278)*('Estimated Waste'!$C$6:$C$205=$B286),'Estimated Waste'!N$6:N$205,0))</f>
        <v>0</v>
      </c>
      <c r="G286" s="35"/>
      <c r="H286" s="256">
        <f t="shared" si="74"/>
        <v>0</v>
      </c>
      <c r="I286" s="249">
        <f t="shared" si="75"/>
        <v>0</v>
      </c>
      <c r="J286" s="99"/>
      <c r="K286" s="18">
        <f t="array" ref="K286">SUM(IF(('Estimated Waste'!$B$6:$B$205=$B$278)*('Estimated Waste'!$C$6:$C$205=$B286)*('Estimated Waste'!$D$6:$D$205=$B$42),'Estimated Waste'!M$6:M$205,0))</f>
        <v>0</v>
      </c>
      <c r="L286" s="18">
        <f t="array" ref="L286">SUM(IF(('Estimated Waste'!$B$6:$B$205=$B$278)*('Estimated Waste'!$C$6:$C$205=$B286)*('Estimated Waste'!$D$6:$D$205=$B$42),'Estimated Waste'!N$6:N$205,0))</f>
        <v>0</v>
      </c>
      <c r="M286" s="18">
        <f t="array" ref="M286">SUM(IF(('Estimated Waste'!$B$6:$B$205=$B$278)*('Estimated Waste'!$C$6:$C$205=$B286)*('Estimated Waste'!$D$6:$D$205=$B$43),'Estimated Waste'!M$6:M$205,0))</f>
        <v>0</v>
      </c>
      <c r="N286" s="18">
        <f t="array" ref="N286">SUM(IF(('Estimated Waste'!$B$6:$B$205=$B$278)*('Estimated Waste'!$C$6:$C$205=$B286)*('Estimated Waste'!$D$6:$D$205=$B$43),'Estimated Waste'!N$6:N$205,0))</f>
        <v>0</v>
      </c>
      <c r="O286" s="250"/>
      <c r="P286" s="251">
        <f t="array" ref="P286">SUM(IF(('Estimated Waste'!$B$6:$B$205=$B$278)*('Estimated Waste'!$C$6:$C$205=$B286)*('Estimated Waste'!$D$6:$D$205=$B$45),'Estimated Waste'!M$6:M$205,0))+SUM(IF(('Estimated Waste'!$B$6:$B$205=$B$278)*('Estimated Waste'!$C$6:$C$205=$B286)*('Estimated Waste'!$D$6:$D$205=$B$44),'Estimated Waste'!S$6:S$205,0))</f>
        <v>0</v>
      </c>
      <c r="Q286" s="251">
        <f t="array" ref="Q286">SUM(IF(('Estimated Waste'!$B$6:$B$205=$B$278)*('Estimated Waste'!$C$6:$C$205=$B286)*('Estimated Waste'!$D$6:$D$205=$B$45),'Estimated Waste'!N$6:N$205,0))+SUM(IF(('Estimated Waste'!$B$6:$B$205=$B$278)*('Estimated Waste'!$C$6:$C$205=$B286)*('Estimated Waste'!$D$6:$D$205=$B$44),'Estimated Waste'!T$6:T$205,0))</f>
        <v>0</v>
      </c>
      <c r="R286" s="190">
        <f t="array" ref="R286">SUM(IF(('Estimated Waste'!$B$6:$B$205=$B$278)*('Estimated Waste'!$C$6:$C$205=$B286)*('Estimated Waste'!$D$6:$D$205=$B$44),'Estimated Waste'!M$6:M$205,0))-SUM(IF(('Estimated Waste'!$B$6:$B$205=$B$278)*('Estimated Waste'!$C$6:$C$205=$B286)*('Estimated Waste'!$D$6:$D$205=$B$44),'Estimated Waste'!S$6:S$205,0))</f>
        <v>0</v>
      </c>
      <c r="S286" s="190">
        <f t="array" ref="S286">SUM(IF(('Estimated Waste'!$B$6:$B$205=$B$278)*('Estimated Waste'!$C$6:$C$205=$B286)*('Estimated Waste'!$D$6:$D$205=$B$44),'Estimated Waste'!N$6:N$205,0))-SUM(IF(('Estimated Waste'!$B$6:$B$205=$B$278)*('Estimated Waste'!$C$6:$C$205=$B286)*('Estimated Waste'!$D$6:$D$205=$B$44),'Estimated Waste'!T$6:T$205,0))</f>
        <v>0</v>
      </c>
      <c r="X286" s="100">
        <f t="shared" si="68"/>
        <v>0</v>
      </c>
      <c r="Y286" s="99">
        <f t="shared" si="69"/>
        <v>0</v>
      </c>
      <c r="Z286" s="100">
        <f t="shared" si="70"/>
        <v>0</v>
      </c>
      <c r="AA286" s="99">
        <f t="shared" si="71"/>
        <v>0</v>
      </c>
      <c r="AB286" s="100">
        <f t="shared" si="72"/>
        <v>0</v>
      </c>
      <c r="AC286" s="99">
        <f t="shared" si="73"/>
        <v>0</v>
      </c>
      <c r="AE286" s="252">
        <f t="array" ref="AE286">SUM(IF(('Actual Waste'!$C$7:$C$206=$B$278)*('Actual Waste'!$D$7:$D$206=$B286),'Actual Waste'!U$7:U$206,0))</f>
        <v>0</v>
      </c>
      <c r="AF286" s="252">
        <f t="array" ref="AF286">SUM(IF(('Actual Waste'!$C$7:$C$206=$B$278)*('Actual Waste'!$D$7:$D$206=$B286),'Actual Waste'!V$7:V$206,0))</f>
        <v>0</v>
      </c>
      <c r="AG286" s="99"/>
      <c r="AH286" s="252">
        <f t="array" ref="AH286">SUM(IF(('Actual Waste'!$C$7:$C$206=$B$278)*('Actual Waste'!$D$7:$D$206=$B286)*('Actual Waste'!$G$7:$G$206=$B$42),'Actual Waste'!U$7:U$206,0))</f>
        <v>0</v>
      </c>
      <c r="AI286" s="252">
        <f t="array" ref="AI286">SUM(IF(('Actual Waste'!$C$7:$C$206=$B$278)*('Actual Waste'!$D$7:$D$206=$B286)*('Actual Waste'!$G$7:$G$206=$B$42),'Actual Waste'!V$7:V$206,0))</f>
        <v>0</v>
      </c>
      <c r="AJ286" s="252">
        <f t="array" ref="AJ286">SUM(IF(('Actual Waste'!$C$7:$C$206=$B$278)*('Actual Waste'!$D$7:$D$206=$B286)*('Actual Waste'!$G$7:$G$206=$B$43),'Actual Waste'!U$7:U$206,0))</f>
        <v>0</v>
      </c>
      <c r="AK286" s="252">
        <f t="array" ref="AK286">SUM(IF(('Actual Waste'!$C$7:$C$206=$B$278)*('Actual Waste'!$D$7:$D$206=$B286)*('Actual Waste'!$G$7:$G$206=$B$43),'Actual Waste'!V$7:V$206,0))</f>
        <v>0</v>
      </c>
      <c r="AM286" s="252">
        <f t="array" ref="AM286">SUM(IF(('Actual Waste'!$C$7:$C$206=$B$278)*('Actual Waste'!$D$7:$D$206=$B286)*('Actual Waste'!$G$7:$G$206=$B$45),'Actual Waste'!U$7:U$206,0))+SUM(IF(('Actual Waste'!$C$7:$C$206=$B$278)*('Actual Waste'!$D$7:$D$206=$B286)*('Actual Waste'!$G$7:$G$206=$B$44),'Actual Waste'!W$7:W$206,0))</f>
        <v>0</v>
      </c>
      <c r="AN286" s="252">
        <f t="array" ref="AN286">SUM(IF(('Actual Waste'!$C$7:$C$206=$B$278)*('Actual Waste'!$D$7:$D$206=$B286)*('Actual Waste'!$G$7:$G$206=$B$45),'Actual Waste'!V$7:V$206,0))+SUM(IF(('Actual Waste'!$C$7:$C$206=$B$278)*('Actual Waste'!$D$7:$D$206=$B286)*('Actual Waste'!$G$7:$G$206=$B$44),'Actual Waste'!X$7:X$206,0))</f>
        <v>0</v>
      </c>
      <c r="AO286" s="252">
        <f t="array" ref="AO286">SUM(IF(('Actual Waste'!$C$7:$C$206=$B$278)*('Actual Waste'!$D$7:$D$206=$B286)*('Actual Waste'!$G$7:$G$206=$B$44),'Actual Waste'!U$7:U$206,0))-SUM(IF(('Actual Waste'!$C$7:$C$206=$B$278)*('Actual Waste'!$D$7:$D$206=$B286)*('Actual Waste'!$G$7:$G$206=$B$44),'Actual Waste'!W$7:W$206,0))</f>
        <v>0</v>
      </c>
      <c r="AP286" s="252">
        <f t="array" ref="AP286">SUM(IF(('Actual Waste'!$C$7:$C$206=$B$278)*('Actual Waste'!$D$7:$D$206=$B286)*('Actual Waste'!$G$7:$G$206=$B$44),'Actual Waste'!V$7:V$206,0))-SUM(IF(('Actual Waste'!$C$7:$C$206=$B$278)*('Actual Waste'!$D$7:$D$206=$B286)*('Actual Waste'!$G$7:$G$206=$B$44),'Actual Waste'!X$7:X$206,0))</f>
        <v>0</v>
      </c>
      <c r="AR286" s="100"/>
      <c r="AS286" s="99"/>
      <c r="AT286" s="100"/>
      <c r="AU286" s="99"/>
      <c r="AV286" s="100"/>
      <c r="AW286" s="99"/>
    </row>
    <row r="287" spans="2:49" x14ac:dyDescent="0.35">
      <c r="B287" s="31" t="str">
        <f t="shared" si="67"/>
        <v>Biodegradable/garden waste (20 02 01)</v>
      </c>
      <c r="C287" s="35"/>
      <c r="D287" s="35"/>
      <c r="E287" s="32">
        <f t="array" ref="E287">SUM(IF(('Estimated Waste'!$B$6:$B$205=$B$278)*('Estimated Waste'!$C$6:$C$205=$B287),'Estimated Waste'!M$6:M$205,0))</f>
        <v>0</v>
      </c>
      <c r="F287" s="219">
        <f t="array" ref="F287">SUM(IF(('Estimated Waste'!$B$6:$B$205=$B$278)*('Estimated Waste'!$C$6:$C$205=$B287),'Estimated Waste'!N$6:N$205,0))</f>
        <v>0</v>
      </c>
      <c r="G287" s="35"/>
      <c r="H287" s="256">
        <f t="shared" si="74"/>
        <v>0</v>
      </c>
      <c r="I287" s="249">
        <f t="shared" si="75"/>
        <v>0</v>
      </c>
      <c r="J287" s="99"/>
      <c r="K287" s="18">
        <f t="array" ref="K287">SUM(IF(('Estimated Waste'!$B$6:$B$205=$B$278)*('Estimated Waste'!$C$6:$C$205=$B287)*('Estimated Waste'!$D$6:$D$205=$B$42),'Estimated Waste'!M$6:M$205,0))</f>
        <v>0</v>
      </c>
      <c r="L287" s="18">
        <f t="array" ref="L287">SUM(IF(('Estimated Waste'!$B$6:$B$205=$B$278)*('Estimated Waste'!$C$6:$C$205=$B287)*('Estimated Waste'!$D$6:$D$205=$B$42),'Estimated Waste'!N$6:N$205,0))</f>
        <v>0</v>
      </c>
      <c r="M287" s="18">
        <f t="array" ref="M287">SUM(IF(('Estimated Waste'!$B$6:$B$205=$B$278)*('Estimated Waste'!$C$6:$C$205=$B287)*('Estimated Waste'!$D$6:$D$205=$B$43),'Estimated Waste'!M$6:M$205,0))</f>
        <v>0</v>
      </c>
      <c r="N287" s="18">
        <f t="array" ref="N287">SUM(IF(('Estimated Waste'!$B$6:$B$205=$B$278)*('Estimated Waste'!$C$6:$C$205=$B287)*('Estimated Waste'!$D$6:$D$205=$B$43),'Estimated Waste'!N$6:N$205,0))</f>
        <v>0</v>
      </c>
      <c r="O287" s="250"/>
      <c r="P287" s="251">
        <f t="array" ref="P287">SUM(IF(('Estimated Waste'!$B$6:$B$205=$B$278)*('Estimated Waste'!$C$6:$C$205=$B287)*('Estimated Waste'!$D$6:$D$205=$B$45),'Estimated Waste'!M$6:M$205,0))+SUM(IF(('Estimated Waste'!$B$6:$B$205=$B$278)*('Estimated Waste'!$C$6:$C$205=$B287)*('Estimated Waste'!$D$6:$D$205=$B$44),'Estimated Waste'!S$6:S$205,0))</f>
        <v>0</v>
      </c>
      <c r="Q287" s="251">
        <f t="array" ref="Q287">SUM(IF(('Estimated Waste'!$B$6:$B$205=$B$278)*('Estimated Waste'!$C$6:$C$205=$B287)*('Estimated Waste'!$D$6:$D$205=$B$45),'Estimated Waste'!N$6:N$205,0))+SUM(IF(('Estimated Waste'!$B$6:$B$205=$B$278)*('Estimated Waste'!$C$6:$C$205=$B287)*('Estimated Waste'!$D$6:$D$205=$B$44),'Estimated Waste'!T$6:T$205,0))</f>
        <v>0</v>
      </c>
      <c r="R287" s="190">
        <f t="array" ref="R287">SUM(IF(('Estimated Waste'!$B$6:$B$205=$B$278)*('Estimated Waste'!$C$6:$C$205=$B287)*('Estimated Waste'!$D$6:$D$205=$B$44),'Estimated Waste'!M$6:M$205,0))-SUM(IF(('Estimated Waste'!$B$6:$B$205=$B$278)*('Estimated Waste'!$C$6:$C$205=$B287)*('Estimated Waste'!$D$6:$D$205=$B$44),'Estimated Waste'!S$6:S$205,0))</f>
        <v>0</v>
      </c>
      <c r="S287" s="190">
        <f t="array" ref="S287">SUM(IF(('Estimated Waste'!$B$6:$B$205=$B$278)*('Estimated Waste'!$C$6:$C$205=$B287)*('Estimated Waste'!$D$6:$D$205=$B$44),'Estimated Waste'!N$6:N$205,0))-SUM(IF(('Estimated Waste'!$B$6:$B$205=$B$278)*('Estimated Waste'!$C$6:$C$205=$B287)*('Estimated Waste'!$D$6:$D$205=$B$44),'Estimated Waste'!T$6:T$205,0))</f>
        <v>0</v>
      </c>
      <c r="X287" s="100">
        <f t="shared" si="68"/>
        <v>0</v>
      </c>
      <c r="Y287" s="99">
        <f t="shared" si="69"/>
        <v>0</v>
      </c>
      <c r="Z287" s="100">
        <f t="shared" si="70"/>
        <v>0</v>
      </c>
      <c r="AA287" s="99">
        <f t="shared" si="71"/>
        <v>0</v>
      </c>
      <c r="AB287" s="100">
        <f t="shared" si="72"/>
        <v>0</v>
      </c>
      <c r="AC287" s="99">
        <f t="shared" si="73"/>
        <v>0</v>
      </c>
      <c r="AE287" s="252">
        <f t="array" ref="AE287">SUM(IF(('Actual Waste'!$C$7:$C$206=$B$278)*('Actual Waste'!$D$7:$D$206=$B287),'Actual Waste'!U$7:U$206,0))</f>
        <v>0</v>
      </c>
      <c r="AF287" s="252">
        <f t="array" ref="AF287">SUM(IF(('Actual Waste'!$C$7:$C$206=$B$278)*('Actual Waste'!$D$7:$D$206=$B287),'Actual Waste'!V$7:V$206,0))</f>
        <v>0</v>
      </c>
      <c r="AG287" s="99"/>
      <c r="AH287" s="252">
        <f t="array" ref="AH287">SUM(IF(('Actual Waste'!$C$7:$C$206=$B$278)*('Actual Waste'!$D$7:$D$206=$B287)*('Actual Waste'!$G$7:$G$206=$B$42),'Actual Waste'!U$7:U$206,0))</f>
        <v>0</v>
      </c>
      <c r="AI287" s="252">
        <f t="array" ref="AI287">SUM(IF(('Actual Waste'!$C$7:$C$206=$B$278)*('Actual Waste'!$D$7:$D$206=$B287)*('Actual Waste'!$G$7:$G$206=$B$42),'Actual Waste'!V$7:V$206,0))</f>
        <v>0</v>
      </c>
      <c r="AJ287" s="252">
        <f t="array" ref="AJ287">SUM(IF(('Actual Waste'!$C$7:$C$206=$B$278)*('Actual Waste'!$D$7:$D$206=$B287)*('Actual Waste'!$G$7:$G$206=$B$43),'Actual Waste'!U$7:U$206,0))</f>
        <v>0</v>
      </c>
      <c r="AK287" s="252">
        <f t="array" ref="AK287">SUM(IF(('Actual Waste'!$C$7:$C$206=$B$278)*('Actual Waste'!$D$7:$D$206=$B287)*('Actual Waste'!$G$7:$G$206=$B$43),'Actual Waste'!V$7:V$206,0))</f>
        <v>0</v>
      </c>
      <c r="AM287" s="252">
        <f t="array" ref="AM287">SUM(IF(('Actual Waste'!$C$7:$C$206=$B$278)*('Actual Waste'!$D$7:$D$206=$B287)*('Actual Waste'!$G$7:$G$206=$B$45),'Actual Waste'!U$7:U$206,0))+SUM(IF(('Actual Waste'!$C$7:$C$206=$B$278)*('Actual Waste'!$D$7:$D$206=$B287)*('Actual Waste'!$G$7:$G$206=$B$44),'Actual Waste'!W$7:W$206,0))</f>
        <v>0</v>
      </c>
      <c r="AN287" s="252">
        <f t="array" ref="AN287">SUM(IF(('Actual Waste'!$C$7:$C$206=$B$278)*('Actual Waste'!$D$7:$D$206=$B287)*('Actual Waste'!$G$7:$G$206=$B$45),'Actual Waste'!V$7:V$206,0))+SUM(IF(('Actual Waste'!$C$7:$C$206=$B$278)*('Actual Waste'!$D$7:$D$206=$B287)*('Actual Waste'!$G$7:$G$206=$B$44),'Actual Waste'!X$7:X$206,0))</f>
        <v>0</v>
      </c>
      <c r="AO287" s="252">
        <f t="array" ref="AO287">SUM(IF(('Actual Waste'!$C$7:$C$206=$B$278)*('Actual Waste'!$D$7:$D$206=$B287)*('Actual Waste'!$G$7:$G$206=$B$44),'Actual Waste'!U$7:U$206,0))-SUM(IF(('Actual Waste'!$C$7:$C$206=$B$278)*('Actual Waste'!$D$7:$D$206=$B287)*('Actual Waste'!$G$7:$G$206=$B$44),'Actual Waste'!W$7:W$206,0))</f>
        <v>0</v>
      </c>
      <c r="AP287" s="252">
        <f t="array" ref="AP287">SUM(IF(('Actual Waste'!$C$7:$C$206=$B$278)*('Actual Waste'!$D$7:$D$206=$B287)*('Actual Waste'!$G$7:$G$206=$B$44),'Actual Waste'!V$7:V$206,0))-SUM(IF(('Actual Waste'!$C$7:$C$206=$B$278)*('Actual Waste'!$D$7:$D$206=$B287)*('Actual Waste'!$G$7:$G$206=$B$44),'Actual Waste'!X$7:X$206,0))</f>
        <v>0</v>
      </c>
      <c r="AR287" s="100"/>
      <c r="AS287" s="99"/>
      <c r="AT287" s="100"/>
      <c r="AU287" s="99"/>
      <c r="AV287" s="100"/>
      <c r="AW287" s="99"/>
    </row>
    <row r="288" spans="2:49" x14ac:dyDescent="0.35">
      <c r="B288" s="31" t="str">
        <f t="shared" si="67"/>
        <v>Cables (17 04 11)</v>
      </c>
      <c r="C288" s="35"/>
      <c r="D288" s="35"/>
      <c r="E288" s="32">
        <f t="array" ref="E288">SUM(IF(('Estimated Waste'!$B$6:$B$205=$B$278)*('Estimated Waste'!$C$6:$C$205=$B288),'Estimated Waste'!M$6:M$205,0))</f>
        <v>0</v>
      </c>
      <c r="F288" s="219">
        <f t="array" ref="F288">SUM(IF(('Estimated Waste'!$B$6:$B$205=$B$278)*('Estimated Waste'!$C$6:$C$205=$B288),'Estimated Waste'!N$6:N$205,0))</f>
        <v>0</v>
      </c>
      <c r="G288" s="35"/>
      <c r="H288" s="256">
        <f t="shared" si="74"/>
        <v>0</v>
      </c>
      <c r="I288" s="249">
        <f t="shared" si="75"/>
        <v>0</v>
      </c>
      <c r="J288" s="99"/>
      <c r="K288" s="18">
        <f t="array" ref="K288">SUM(IF(('Estimated Waste'!$B$6:$B$205=$B$278)*('Estimated Waste'!$C$6:$C$205=$B288)*('Estimated Waste'!$D$6:$D$205=$B$42),'Estimated Waste'!M$6:M$205,0))</f>
        <v>0</v>
      </c>
      <c r="L288" s="18">
        <f t="array" ref="L288">SUM(IF(('Estimated Waste'!$B$6:$B$205=$B$278)*('Estimated Waste'!$C$6:$C$205=$B288)*('Estimated Waste'!$D$6:$D$205=$B$42),'Estimated Waste'!N$6:N$205,0))</f>
        <v>0</v>
      </c>
      <c r="M288" s="18">
        <f t="array" ref="M288">SUM(IF(('Estimated Waste'!$B$6:$B$205=$B$278)*('Estimated Waste'!$C$6:$C$205=$B288)*('Estimated Waste'!$D$6:$D$205=$B$43),'Estimated Waste'!M$6:M$205,0))</f>
        <v>0</v>
      </c>
      <c r="N288" s="18">
        <f t="array" ref="N288">SUM(IF(('Estimated Waste'!$B$6:$B$205=$B$278)*('Estimated Waste'!$C$6:$C$205=$B288)*('Estimated Waste'!$D$6:$D$205=$B$43),'Estimated Waste'!N$6:N$205,0))</f>
        <v>0</v>
      </c>
      <c r="O288" s="250"/>
      <c r="P288" s="251">
        <f t="array" ref="P288">SUM(IF(('Estimated Waste'!$B$6:$B$205=$B$278)*('Estimated Waste'!$C$6:$C$205=$B288)*('Estimated Waste'!$D$6:$D$205=$B$45),'Estimated Waste'!M$6:M$205,0))+SUM(IF(('Estimated Waste'!$B$6:$B$205=$B$278)*('Estimated Waste'!$C$6:$C$205=$B288)*('Estimated Waste'!$D$6:$D$205=$B$44),'Estimated Waste'!S$6:S$205,0))</f>
        <v>0</v>
      </c>
      <c r="Q288" s="251">
        <f t="array" ref="Q288">SUM(IF(('Estimated Waste'!$B$6:$B$205=$B$278)*('Estimated Waste'!$C$6:$C$205=$B288)*('Estimated Waste'!$D$6:$D$205=$B$45),'Estimated Waste'!N$6:N$205,0))+SUM(IF(('Estimated Waste'!$B$6:$B$205=$B$278)*('Estimated Waste'!$C$6:$C$205=$B288)*('Estimated Waste'!$D$6:$D$205=$B$44),'Estimated Waste'!T$6:T$205,0))</f>
        <v>0</v>
      </c>
      <c r="R288" s="190">
        <f t="array" ref="R288">SUM(IF(('Estimated Waste'!$B$6:$B$205=$B$278)*('Estimated Waste'!$C$6:$C$205=$B288)*('Estimated Waste'!$D$6:$D$205=$B$44),'Estimated Waste'!M$6:M$205,0))-SUM(IF(('Estimated Waste'!$B$6:$B$205=$B$278)*('Estimated Waste'!$C$6:$C$205=$B288)*('Estimated Waste'!$D$6:$D$205=$B$44),'Estimated Waste'!S$6:S$205,0))</f>
        <v>0</v>
      </c>
      <c r="S288" s="190">
        <f t="array" ref="S288">SUM(IF(('Estimated Waste'!$B$6:$B$205=$B$278)*('Estimated Waste'!$C$6:$C$205=$B288)*('Estimated Waste'!$D$6:$D$205=$B$44),'Estimated Waste'!N$6:N$205,0))-SUM(IF(('Estimated Waste'!$B$6:$B$205=$B$278)*('Estimated Waste'!$C$6:$C$205=$B288)*('Estimated Waste'!$D$6:$D$205=$B$44),'Estimated Waste'!T$6:T$205,0))</f>
        <v>0</v>
      </c>
      <c r="X288" s="100">
        <f t="shared" si="68"/>
        <v>0</v>
      </c>
      <c r="Y288" s="99">
        <f t="shared" si="69"/>
        <v>0</v>
      </c>
      <c r="Z288" s="100">
        <f t="shared" si="70"/>
        <v>0</v>
      </c>
      <c r="AA288" s="99">
        <f t="shared" si="71"/>
        <v>0</v>
      </c>
      <c r="AB288" s="100">
        <f t="shared" si="72"/>
        <v>0</v>
      </c>
      <c r="AC288" s="99">
        <f t="shared" si="73"/>
        <v>0</v>
      </c>
      <c r="AE288" s="252">
        <f t="array" ref="AE288">SUM(IF(('Actual Waste'!$C$7:$C$206=$B$278)*('Actual Waste'!$D$7:$D$206=$B288),'Actual Waste'!U$7:U$206,0))</f>
        <v>0</v>
      </c>
      <c r="AF288" s="252">
        <f t="array" ref="AF288">SUM(IF(('Actual Waste'!$C$7:$C$206=$B$278)*('Actual Waste'!$D$7:$D$206=$B288),'Actual Waste'!V$7:V$206,0))</f>
        <v>0</v>
      </c>
      <c r="AG288" s="99"/>
      <c r="AH288" s="252">
        <f t="array" ref="AH288">SUM(IF(('Actual Waste'!$C$7:$C$206=$B$278)*('Actual Waste'!$D$7:$D$206=$B288)*('Actual Waste'!$G$7:$G$206=$B$42),'Actual Waste'!U$7:U$206,0))</f>
        <v>0</v>
      </c>
      <c r="AI288" s="252">
        <f t="array" ref="AI288">SUM(IF(('Actual Waste'!$C$7:$C$206=$B$278)*('Actual Waste'!$D$7:$D$206=$B288)*('Actual Waste'!$G$7:$G$206=$B$42),'Actual Waste'!V$7:V$206,0))</f>
        <v>0</v>
      </c>
      <c r="AJ288" s="252">
        <f t="array" ref="AJ288">SUM(IF(('Actual Waste'!$C$7:$C$206=$B$278)*('Actual Waste'!$D$7:$D$206=$B288)*('Actual Waste'!$G$7:$G$206=$B$43),'Actual Waste'!U$7:U$206,0))</f>
        <v>0</v>
      </c>
      <c r="AK288" s="252">
        <f t="array" ref="AK288">SUM(IF(('Actual Waste'!$C$7:$C$206=$B$278)*('Actual Waste'!$D$7:$D$206=$B288)*('Actual Waste'!$G$7:$G$206=$B$43),'Actual Waste'!V$7:V$206,0))</f>
        <v>0</v>
      </c>
      <c r="AM288" s="252">
        <f t="array" ref="AM288">SUM(IF(('Actual Waste'!$C$7:$C$206=$B$278)*('Actual Waste'!$D$7:$D$206=$B288)*('Actual Waste'!$G$7:$G$206=$B$45),'Actual Waste'!U$7:U$206,0))+SUM(IF(('Actual Waste'!$C$7:$C$206=$B$278)*('Actual Waste'!$D$7:$D$206=$B288)*('Actual Waste'!$G$7:$G$206=$B$44),'Actual Waste'!W$7:W$206,0))</f>
        <v>0</v>
      </c>
      <c r="AN288" s="252">
        <f t="array" ref="AN288">SUM(IF(('Actual Waste'!$C$7:$C$206=$B$278)*('Actual Waste'!$D$7:$D$206=$B288)*('Actual Waste'!$G$7:$G$206=$B$45),'Actual Waste'!V$7:V$206,0))+SUM(IF(('Actual Waste'!$C$7:$C$206=$B$278)*('Actual Waste'!$D$7:$D$206=$B288)*('Actual Waste'!$G$7:$G$206=$B$44),'Actual Waste'!X$7:X$206,0))</f>
        <v>0</v>
      </c>
      <c r="AO288" s="252">
        <f t="array" ref="AO288">SUM(IF(('Actual Waste'!$C$7:$C$206=$B$278)*('Actual Waste'!$D$7:$D$206=$B288)*('Actual Waste'!$G$7:$G$206=$B$44),'Actual Waste'!U$7:U$206,0))-SUM(IF(('Actual Waste'!$C$7:$C$206=$B$278)*('Actual Waste'!$D$7:$D$206=$B288)*('Actual Waste'!$G$7:$G$206=$B$44),'Actual Waste'!W$7:W$206,0))</f>
        <v>0</v>
      </c>
      <c r="AP288" s="252">
        <f t="array" ref="AP288">SUM(IF(('Actual Waste'!$C$7:$C$206=$B$278)*('Actual Waste'!$D$7:$D$206=$B288)*('Actual Waste'!$G$7:$G$206=$B$44),'Actual Waste'!V$7:V$206,0))-SUM(IF(('Actual Waste'!$C$7:$C$206=$B$278)*('Actual Waste'!$D$7:$D$206=$B288)*('Actual Waste'!$G$7:$G$206=$B$44),'Actual Waste'!X$7:X$206,0))</f>
        <v>0</v>
      </c>
      <c r="AR288" s="100"/>
      <c r="AS288" s="99"/>
      <c r="AT288" s="100"/>
      <c r="AU288" s="99"/>
      <c r="AV288" s="100"/>
      <c r="AW288" s="99"/>
    </row>
    <row r="289" spans="2:49" x14ac:dyDescent="0.35">
      <c r="B289" s="31" t="str">
        <f t="shared" si="67"/>
        <v>Cans (20 01 40)</v>
      </c>
      <c r="C289" s="35"/>
      <c r="D289" s="35"/>
      <c r="E289" s="32">
        <f t="array" ref="E289">SUM(IF(('Estimated Waste'!$B$6:$B$205=$B$278)*('Estimated Waste'!$C$6:$C$205=$B289),'Estimated Waste'!M$6:M$205,0))</f>
        <v>0</v>
      </c>
      <c r="F289" s="219">
        <f t="array" ref="F289">SUM(IF(('Estimated Waste'!$B$6:$B$205=$B$278)*('Estimated Waste'!$C$6:$C$205=$B289),'Estimated Waste'!N$6:N$205,0))</f>
        <v>0</v>
      </c>
      <c r="G289" s="35"/>
      <c r="H289" s="256">
        <f t="shared" si="74"/>
        <v>0</v>
      </c>
      <c r="I289" s="249">
        <f t="shared" si="75"/>
        <v>0</v>
      </c>
      <c r="J289" s="99"/>
      <c r="K289" s="18">
        <f t="array" ref="K289">SUM(IF(('Estimated Waste'!$B$6:$B$205=$B$278)*('Estimated Waste'!$C$6:$C$205=$B289)*('Estimated Waste'!$D$6:$D$205=$B$42),'Estimated Waste'!M$6:M$205,0))</f>
        <v>0</v>
      </c>
      <c r="L289" s="18">
        <f t="array" ref="L289">SUM(IF(('Estimated Waste'!$B$6:$B$205=$B$278)*('Estimated Waste'!$C$6:$C$205=$B289)*('Estimated Waste'!$D$6:$D$205=$B$42),'Estimated Waste'!N$6:N$205,0))</f>
        <v>0</v>
      </c>
      <c r="M289" s="18">
        <f t="array" ref="M289">SUM(IF(('Estimated Waste'!$B$6:$B$205=$B$278)*('Estimated Waste'!$C$6:$C$205=$B289)*('Estimated Waste'!$D$6:$D$205=$B$43),'Estimated Waste'!M$6:M$205,0))</f>
        <v>0</v>
      </c>
      <c r="N289" s="18">
        <f t="array" ref="N289">SUM(IF(('Estimated Waste'!$B$6:$B$205=$B$278)*('Estimated Waste'!$C$6:$C$205=$B289)*('Estimated Waste'!$D$6:$D$205=$B$43),'Estimated Waste'!N$6:N$205,0))</f>
        <v>0</v>
      </c>
      <c r="O289" s="250"/>
      <c r="P289" s="251">
        <f t="array" ref="P289">SUM(IF(('Estimated Waste'!$B$6:$B$205=$B$278)*('Estimated Waste'!$C$6:$C$205=$B289)*('Estimated Waste'!$D$6:$D$205=$B$45),'Estimated Waste'!M$6:M$205,0))+SUM(IF(('Estimated Waste'!$B$6:$B$205=$B$278)*('Estimated Waste'!$C$6:$C$205=$B289)*('Estimated Waste'!$D$6:$D$205=$B$44),'Estimated Waste'!S$6:S$205,0))</f>
        <v>0</v>
      </c>
      <c r="Q289" s="251">
        <f t="array" ref="Q289">SUM(IF(('Estimated Waste'!$B$6:$B$205=$B$278)*('Estimated Waste'!$C$6:$C$205=$B289)*('Estimated Waste'!$D$6:$D$205=$B$45),'Estimated Waste'!N$6:N$205,0))+SUM(IF(('Estimated Waste'!$B$6:$B$205=$B$278)*('Estimated Waste'!$C$6:$C$205=$B289)*('Estimated Waste'!$D$6:$D$205=$B$44),'Estimated Waste'!T$6:T$205,0))</f>
        <v>0</v>
      </c>
      <c r="R289" s="190">
        <f t="array" ref="R289">SUM(IF(('Estimated Waste'!$B$6:$B$205=$B$278)*('Estimated Waste'!$C$6:$C$205=$B289)*('Estimated Waste'!$D$6:$D$205=$B$44),'Estimated Waste'!M$6:M$205,0))-SUM(IF(('Estimated Waste'!$B$6:$B$205=$B$278)*('Estimated Waste'!$C$6:$C$205=$B289)*('Estimated Waste'!$D$6:$D$205=$B$44),'Estimated Waste'!S$6:S$205,0))</f>
        <v>0</v>
      </c>
      <c r="S289" s="190">
        <f t="array" ref="S289">SUM(IF(('Estimated Waste'!$B$6:$B$205=$B$278)*('Estimated Waste'!$C$6:$C$205=$B289)*('Estimated Waste'!$D$6:$D$205=$B$44),'Estimated Waste'!N$6:N$205,0))-SUM(IF(('Estimated Waste'!$B$6:$B$205=$B$278)*('Estimated Waste'!$C$6:$C$205=$B289)*('Estimated Waste'!$D$6:$D$205=$B$44),'Estimated Waste'!T$6:T$205,0))</f>
        <v>0</v>
      </c>
      <c r="X289" s="100">
        <f t="shared" si="68"/>
        <v>0</v>
      </c>
      <c r="Y289" s="99">
        <f t="shared" si="69"/>
        <v>0</v>
      </c>
      <c r="Z289" s="100">
        <f t="shared" si="70"/>
        <v>0</v>
      </c>
      <c r="AA289" s="99">
        <f t="shared" si="71"/>
        <v>0</v>
      </c>
      <c r="AB289" s="100">
        <f t="shared" si="72"/>
        <v>0</v>
      </c>
      <c r="AC289" s="99">
        <f t="shared" si="73"/>
        <v>0</v>
      </c>
      <c r="AE289" s="252">
        <f t="array" ref="AE289">SUM(IF(('Actual Waste'!$C$7:$C$206=$B$278)*('Actual Waste'!$D$7:$D$206=$B289),'Actual Waste'!U$7:U$206,0))</f>
        <v>0</v>
      </c>
      <c r="AF289" s="252">
        <f t="array" ref="AF289">SUM(IF(('Actual Waste'!$C$7:$C$206=$B$278)*('Actual Waste'!$D$7:$D$206=$B289),'Actual Waste'!V$7:V$206,0))</f>
        <v>0</v>
      </c>
      <c r="AG289" s="99"/>
      <c r="AH289" s="252">
        <f t="array" ref="AH289">SUM(IF(('Actual Waste'!$C$7:$C$206=$B$278)*('Actual Waste'!$D$7:$D$206=$B289)*('Actual Waste'!$G$7:$G$206=$B$42),'Actual Waste'!U$7:U$206,0))</f>
        <v>0</v>
      </c>
      <c r="AI289" s="252">
        <f t="array" ref="AI289">SUM(IF(('Actual Waste'!$C$7:$C$206=$B$278)*('Actual Waste'!$D$7:$D$206=$B289)*('Actual Waste'!$G$7:$G$206=$B$42),'Actual Waste'!V$7:V$206,0))</f>
        <v>0</v>
      </c>
      <c r="AJ289" s="252">
        <f t="array" ref="AJ289">SUM(IF(('Actual Waste'!$C$7:$C$206=$B$278)*('Actual Waste'!$D$7:$D$206=$B289)*('Actual Waste'!$G$7:$G$206=$B$43),'Actual Waste'!U$7:U$206,0))</f>
        <v>0</v>
      </c>
      <c r="AK289" s="252">
        <f t="array" ref="AK289">SUM(IF(('Actual Waste'!$C$7:$C$206=$B$278)*('Actual Waste'!$D$7:$D$206=$B289)*('Actual Waste'!$G$7:$G$206=$B$43),'Actual Waste'!V$7:V$206,0))</f>
        <v>0</v>
      </c>
      <c r="AM289" s="252">
        <f t="array" ref="AM289">SUM(IF(('Actual Waste'!$C$7:$C$206=$B$278)*('Actual Waste'!$D$7:$D$206=$B289)*('Actual Waste'!$G$7:$G$206=$B$45),'Actual Waste'!U$7:U$206,0))+SUM(IF(('Actual Waste'!$C$7:$C$206=$B$278)*('Actual Waste'!$D$7:$D$206=$B289)*('Actual Waste'!$G$7:$G$206=$B$44),'Actual Waste'!W$7:W$206,0))</f>
        <v>0</v>
      </c>
      <c r="AN289" s="252">
        <f t="array" ref="AN289">SUM(IF(('Actual Waste'!$C$7:$C$206=$B$278)*('Actual Waste'!$D$7:$D$206=$B289)*('Actual Waste'!$G$7:$G$206=$B$45),'Actual Waste'!V$7:V$206,0))+SUM(IF(('Actual Waste'!$C$7:$C$206=$B$278)*('Actual Waste'!$D$7:$D$206=$B289)*('Actual Waste'!$G$7:$G$206=$B$44),'Actual Waste'!X$7:X$206,0))</f>
        <v>0</v>
      </c>
      <c r="AO289" s="252">
        <f t="array" ref="AO289">SUM(IF(('Actual Waste'!$C$7:$C$206=$B$278)*('Actual Waste'!$D$7:$D$206=$B289)*('Actual Waste'!$G$7:$G$206=$B$44),'Actual Waste'!U$7:U$206,0))-SUM(IF(('Actual Waste'!$C$7:$C$206=$B$278)*('Actual Waste'!$D$7:$D$206=$B289)*('Actual Waste'!$G$7:$G$206=$B$44),'Actual Waste'!W$7:W$206,0))</f>
        <v>0</v>
      </c>
      <c r="AP289" s="252">
        <f t="array" ref="AP289">SUM(IF(('Actual Waste'!$C$7:$C$206=$B$278)*('Actual Waste'!$D$7:$D$206=$B289)*('Actual Waste'!$G$7:$G$206=$B$44),'Actual Waste'!V$7:V$206,0))-SUM(IF(('Actual Waste'!$C$7:$C$206=$B$278)*('Actual Waste'!$D$7:$D$206=$B289)*('Actual Waste'!$G$7:$G$206=$B$44),'Actual Waste'!X$7:X$206,0))</f>
        <v>0</v>
      </c>
      <c r="AR289" s="100"/>
      <c r="AS289" s="99"/>
      <c r="AT289" s="100"/>
      <c r="AU289" s="99"/>
      <c r="AV289" s="100"/>
      <c r="AW289" s="99"/>
    </row>
    <row r="290" spans="2:49" x14ac:dyDescent="0.35">
      <c r="B290" s="31" t="str">
        <f t="shared" si="67"/>
        <v>Carpets (20 01 11)</v>
      </c>
      <c r="C290" s="35"/>
      <c r="D290" s="35"/>
      <c r="E290" s="32">
        <f t="array" ref="E290">SUM(IF(('Estimated Waste'!$B$6:$B$205=$B$278)*('Estimated Waste'!$C$6:$C$205=$B290),'Estimated Waste'!M$6:M$205,0))</f>
        <v>0</v>
      </c>
      <c r="F290" s="219">
        <f t="array" ref="F290">SUM(IF(('Estimated Waste'!$B$6:$B$205=$B$278)*('Estimated Waste'!$C$6:$C$205=$B290),'Estimated Waste'!N$6:N$205,0))</f>
        <v>0</v>
      </c>
      <c r="G290" s="35"/>
      <c r="H290" s="256">
        <f t="shared" si="74"/>
        <v>0</v>
      </c>
      <c r="I290" s="249">
        <f t="shared" si="75"/>
        <v>0</v>
      </c>
      <c r="J290" s="99"/>
      <c r="K290" s="18">
        <f t="array" ref="K290">SUM(IF(('Estimated Waste'!$B$6:$B$205=$B$278)*('Estimated Waste'!$C$6:$C$205=$B290)*('Estimated Waste'!$D$6:$D$205=$B$42),'Estimated Waste'!M$6:M$205,0))</f>
        <v>0</v>
      </c>
      <c r="L290" s="18">
        <f t="array" ref="L290">SUM(IF(('Estimated Waste'!$B$6:$B$205=$B$278)*('Estimated Waste'!$C$6:$C$205=$B290)*('Estimated Waste'!$D$6:$D$205=$B$42),'Estimated Waste'!N$6:N$205,0))</f>
        <v>0</v>
      </c>
      <c r="M290" s="18">
        <f t="array" ref="M290">SUM(IF(('Estimated Waste'!$B$6:$B$205=$B$278)*('Estimated Waste'!$C$6:$C$205=$B290)*('Estimated Waste'!$D$6:$D$205=$B$43),'Estimated Waste'!M$6:M$205,0))</f>
        <v>0</v>
      </c>
      <c r="N290" s="18">
        <f t="array" ref="N290">SUM(IF(('Estimated Waste'!$B$6:$B$205=$B$278)*('Estimated Waste'!$C$6:$C$205=$B290)*('Estimated Waste'!$D$6:$D$205=$B$43),'Estimated Waste'!N$6:N$205,0))</f>
        <v>0</v>
      </c>
      <c r="O290" s="250"/>
      <c r="P290" s="251">
        <f t="array" ref="P290">SUM(IF(('Estimated Waste'!$B$6:$B$205=$B$278)*('Estimated Waste'!$C$6:$C$205=$B290)*('Estimated Waste'!$D$6:$D$205=$B$45),'Estimated Waste'!M$6:M$205,0))+SUM(IF(('Estimated Waste'!$B$6:$B$205=$B$278)*('Estimated Waste'!$C$6:$C$205=$B290)*('Estimated Waste'!$D$6:$D$205=$B$44),'Estimated Waste'!S$6:S$205,0))</f>
        <v>0</v>
      </c>
      <c r="Q290" s="251">
        <f t="array" ref="Q290">SUM(IF(('Estimated Waste'!$B$6:$B$205=$B$278)*('Estimated Waste'!$C$6:$C$205=$B290)*('Estimated Waste'!$D$6:$D$205=$B$45),'Estimated Waste'!N$6:N$205,0))+SUM(IF(('Estimated Waste'!$B$6:$B$205=$B$278)*('Estimated Waste'!$C$6:$C$205=$B290)*('Estimated Waste'!$D$6:$D$205=$B$44),'Estimated Waste'!T$6:T$205,0))</f>
        <v>0</v>
      </c>
      <c r="R290" s="190">
        <f t="array" ref="R290">SUM(IF(('Estimated Waste'!$B$6:$B$205=$B$278)*('Estimated Waste'!$C$6:$C$205=$B290)*('Estimated Waste'!$D$6:$D$205=$B$44),'Estimated Waste'!M$6:M$205,0))-SUM(IF(('Estimated Waste'!$B$6:$B$205=$B$278)*('Estimated Waste'!$C$6:$C$205=$B290)*('Estimated Waste'!$D$6:$D$205=$B$44),'Estimated Waste'!S$6:S$205,0))</f>
        <v>0</v>
      </c>
      <c r="S290" s="190">
        <f t="array" ref="S290">SUM(IF(('Estimated Waste'!$B$6:$B$205=$B$278)*('Estimated Waste'!$C$6:$C$205=$B290)*('Estimated Waste'!$D$6:$D$205=$B$44),'Estimated Waste'!N$6:N$205,0))-SUM(IF(('Estimated Waste'!$B$6:$B$205=$B$278)*('Estimated Waste'!$C$6:$C$205=$B290)*('Estimated Waste'!$D$6:$D$205=$B$44),'Estimated Waste'!T$6:T$205,0))</f>
        <v>0</v>
      </c>
      <c r="X290" s="100">
        <f t="shared" si="68"/>
        <v>0</v>
      </c>
      <c r="Y290" s="99">
        <f t="shared" si="69"/>
        <v>0</v>
      </c>
      <c r="Z290" s="100">
        <f t="shared" si="70"/>
        <v>0</v>
      </c>
      <c r="AA290" s="99">
        <f t="shared" si="71"/>
        <v>0</v>
      </c>
      <c r="AB290" s="100">
        <f t="shared" si="72"/>
        <v>0</v>
      </c>
      <c r="AC290" s="99">
        <f t="shared" si="73"/>
        <v>0</v>
      </c>
      <c r="AE290" s="252">
        <f t="array" ref="AE290">SUM(IF(('Actual Waste'!$C$7:$C$206=$B$278)*('Actual Waste'!$D$7:$D$206=$B290),'Actual Waste'!U$7:U$206,0))</f>
        <v>0</v>
      </c>
      <c r="AF290" s="252">
        <f t="array" ref="AF290">SUM(IF(('Actual Waste'!$C$7:$C$206=$B$278)*('Actual Waste'!$D$7:$D$206=$B290),'Actual Waste'!V$7:V$206,0))</f>
        <v>0</v>
      </c>
      <c r="AG290" s="99"/>
      <c r="AH290" s="252">
        <f t="array" ref="AH290">SUM(IF(('Actual Waste'!$C$7:$C$206=$B$278)*('Actual Waste'!$D$7:$D$206=$B290)*('Actual Waste'!$G$7:$G$206=$B$42),'Actual Waste'!U$7:U$206,0))</f>
        <v>0</v>
      </c>
      <c r="AI290" s="252">
        <f t="array" ref="AI290">SUM(IF(('Actual Waste'!$C$7:$C$206=$B$278)*('Actual Waste'!$D$7:$D$206=$B290)*('Actual Waste'!$G$7:$G$206=$B$42),'Actual Waste'!V$7:V$206,0))</f>
        <v>0</v>
      </c>
      <c r="AJ290" s="252">
        <f t="array" ref="AJ290">SUM(IF(('Actual Waste'!$C$7:$C$206=$B$278)*('Actual Waste'!$D$7:$D$206=$B290)*('Actual Waste'!$G$7:$G$206=$B$43),'Actual Waste'!U$7:U$206,0))</f>
        <v>0</v>
      </c>
      <c r="AK290" s="252">
        <f t="array" ref="AK290">SUM(IF(('Actual Waste'!$C$7:$C$206=$B$278)*('Actual Waste'!$D$7:$D$206=$B290)*('Actual Waste'!$G$7:$G$206=$B$43),'Actual Waste'!V$7:V$206,0))</f>
        <v>0</v>
      </c>
      <c r="AM290" s="252">
        <f t="array" ref="AM290">SUM(IF(('Actual Waste'!$C$7:$C$206=$B$278)*('Actual Waste'!$D$7:$D$206=$B290)*('Actual Waste'!$G$7:$G$206=$B$45),'Actual Waste'!U$7:U$206,0))+SUM(IF(('Actual Waste'!$C$7:$C$206=$B$278)*('Actual Waste'!$D$7:$D$206=$B290)*('Actual Waste'!$G$7:$G$206=$B$44),'Actual Waste'!W$7:W$206,0))</f>
        <v>0</v>
      </c>
      <c r="AN290" s="252">
        <f t="array" ref="AN290">SUM(IF(('Actual Waste'!$C$7:$C$206=$B$278)*('Actual Waste'!$D$7:$D$206=$B290)*('Actual Waste'!$G$7:$G$206=$B$45),'Actual Waste'!V$7:V$206,0))+SUM(IF(('Actual Waste'!$C$7:$C$206=$B$278)*('Actual Waste'!$D$7:$D$206=$B290)*('Actual Waste'!$G$7:$G$206=$B$44),'Actual Waste'!X$7:X$206,0))</f>
        <v>0</v>
      </c>
      <c r="AO290" s="252">
        <f t="array" ref="AO290">SUM(IF(('Actual Waste'!$C$7:$C$206=$B$278)*('Actual Waste'!$D$7:$D$206=$B290)*('Actual Waste'!$G$7:$G$206=$B$44),'Actual Waste'!U$7:U$206,0))-SUM(IF(('Actual Waste'!$C$7:$C$206=$B$278)*('Actual Waste'!$D$7:$D$206=$B290)*('Actual Waste'!$G$7:$G$206=$B$44),'Actual Waste'!W$7:W$206,0))</f>
        <v>0</v>
      </c>
      <c r="AP290" s="252">
        <f t="array" ref="AP290">SUM(IF(('Actual Waste'!$C$7:$C$206=$B$278)*('Actual Waste'!$D$7:$D$206=$B290)*('Actual Waste'!$G$7:$G$206=$B$44),'Actual Waste'!V$7:V$206,0))-SUM(IF(('Actual Waste'!$C$7:$C$206=$B$278)*('Actual Waste'!$D$7:$D$206=$B290)*('Actual Waste'!$G$7:$G$206=$B$44),'Actual Waste'!X$7:X$206,0))</f>
        <v>0</v>
      </c>
      <c r="AR290" s="100"/>
      <c r="AS290" s="99"/>
      <c r="AT290" s="100"/>
      <c r="AU290" s="99"/>
      <c r="AV290" s="100"/>
      <c r="AW290" s="99"/>
    </row>
    <row r="291" spans="2:49" x14ac:dyDescent="0.35">
      <c r="B291" s="31" t="str">
        <f t="shared" si="67"/>
        <v>Concrete, bricks, tiles (17 01 07)</v>
      </c>
      <c r="C291" s="35"/>
      <c r="D291" s="35"/>
      <c r="E291" s="32">
        <f t="array" ref="E291">SUM(IF(('Estimated Waste'!$B$6:$B$205=$B$278)*('Estimated Waste'!$C$6:$C$205=$B291),'Estimated Waste'!M$6:M$205,0))</f>
        <v>0</v>
      </c>
      <c r="F291" s="219">
        <f t="array" ref="F291">SUM(IF(('Estimated Waste'!$B$6:$B$205=$B$278)*('Estimated Waste'!$C$6:$C$205=$B291),'Estimated Waste'!N$6:N$205,0))</f>
        <v>0</v>
      </c>
      <c r="G291" s="35"/>
      <c r="H291" s="256">
        <f t="shared" si="74"/>
        <v>0</v>
      </c>
      <c r="I291" s="249">
        <f t="shared" si="75"/>
        <v>0</v>
      </c>
      <c r="J291" s="99"/>
      <c r="K291" s="18">
        <f t="array" ref="K291">SUM(IF(('Estimated Waste'!$B$6:$B$205=$B$278)*('Estimated Waste'!$C$6:$C$205=$B291)*('Estimated Waste'!$D$6:$D$205=$B$42),'Estimated Waste'!M$6:M$205,0))</f>
        <v>0</v>
      </c>
      <c r="L291" s="18">
        <f t="array" ref="L291">SUM(IF(('Estimated Waste'!$B$6:$B$205=$B$278)*('Estimated Waste'!$C$6:$C$205=$B291)*('Estimated Waste'!$D$6:$D$205=$B$42),'Estimated Waste'!N$6:N$205,0))</f>
        <v>0</v>
      </c>
      <c r="M291" s="18">
        <f t="array" ref="M291">SUM(IF(('Estimated Waste'!$B$6:$B$205=$B$278)*('Estimated Waste'!$C$6:$C$205=$B291)*('Estimated Waste'!$D$6:$D$205=$B$43),'Estimated Waste'!M$6:M$205,0))</f>
        <v>0</v>
      </c>
      <c r="N291" s="18">
        <f t="array" ref="N291">SUM(IF(('Estimated Waste'!$B$6:$B$205=$B$278)*('Estimated Waste'!$C$6:$C$205=$B291)*('Estimated Waste'!$D$6:$D$205=$B$43),'Estimated Waste'!N$6:N$205,0))</f>
        <v>0</v>
      </c>
      <c r="O291" s="250"/>
      <c r="P291" s="251">
        <f t="array" ref="P291">SUM(IF(('Estimated Waste'!$B$6:$B$205=$B$278)*('Estimated Waste'!$C$6:$C$205=$B291)*('Estimated Waste'!$D$6:$D$205=$B$45),'Estimated Waste'!M$6:M$205,0))+SUM(IF(('Estimated Waste'!$B$6:$B$205=$B$278)*('Estimated Waste'!$C$6:$C$205=$B291)*('Estimated Waste'!$D$6:$D$205=$B$44),'Estimated Waste'!S$6:S$205,0))</f>
        <v>0</v>
      </c>
      <c r="Q291" s="251">
        <f t="array" ref="Q291">SUM(IF(('Estimated Waste'!$B$6:$B$205=$B$278)*('Estimated Waste'!$C$6:$C$205=$B291)*('Estimated Waste'!$D$6:$D$205=$B$45),'Estimated Waste'!N$6:N$205,0))+SUM(IF(('Estimated Waste'!$B$6:$B$205=$B$278)*('Estimated Waste'!$C$6:$C$205=$B291)*('Estimated Waste'!$D$6:$D$205=$B$44),'Estimated Waste'!T$6:T$205,0))</f>
        <v>0</v>
      </c>
      <c r="R291" s="190">
        <f t="array" ref="R291">SUM(IF(('Estimated Waste'!$B$6:$B$205=$B$278)*('Estimated Waste'!$C$6:$C$205=$B291)*('Estimated Waste'!$D$6:$D$205=$B$44),'Estimated Waste'!M$6:M$205,0))-SUM(IF(('Estimated Waste'!$B$6:$B$205=$B$278)*('Estimated Waste'!$C$6:$C$205=$B291)*('Estimated Waste'!$D$6:$D$205=$B$44),'Estimated Waste'!S$6:S$205,0))</f>
        <v>0</v>
      </c>
      <c r="S291" s="190">
        <f t="array" ref="S291">SUM(IF(('Estimated Waste'!$B$6:$B$205=$B$278)*('Estimated Waste'!$C$6:$C$205=$B291)*('Estimated Waste'!$D$6:$D$205=$B$44),'Estimated Waste'!N$6:N$205,0))-SUM(IF(('Estimated Waste'!$B$6:$B$205=$B$278)*('Estimated Waste'!$C$6:$C$205=$B291)*('Estimated Waste'!$D$6:$D$205=$B$44),'Estimated Waste'!T$6:T$205,0))</f>
        <v>0</v>
      </c>
      <c r="X291" s="100">
        <f t="shared" si="68"/>
        <v>0</v>
      </c>
      <c r="Y291" s="99">
        <f t="shared" si="69"/>
        <v>0</v>
      </c>
      <c r="Z291" s="100">
        <f t="shared" si="70"/>
        <v>0</v>
      </c>
      <c r="AA291" s="99">
        <f t="shared" si="71"/>
        <v>0</v>
      </c>
      <c r="AB291" s="100">
        <f t="shared" si="72"/>
        <v>0</v>
      </c>
      <c r="AC291" s="99">
        <f t="shared" si="73"/>
        <v>0</v>
      </c>
      <c r="AE291" s="252">
        <f t="array" ref="AE291">SUM(IF(('Actual Waste'!$C$7:$C$206=$B$278)*('Actual Waste'!$D$7:$D$206=$B291),'Actual Waste'!U$7:U$206,0))</f>
        <v>0</v>
      </c>
      <c r="AF291" s="252">
        <f t="array" ref="AF291">SUM(IF(('Actual Waste'!$C$7:$C$206=$B$278)*('Actual Waste'!$D$7:$D$206=$B291),'Actual Waste'!V$7:V$206,0))</f>
        <v>0</v>
      </c>
      <c r="AG291" s="99"/>
      <c r="AH291" s="252">
        <f t="array" ref="AH291">SUM(IF(('Actual Waste'!$C$7:$C$206=$B$278)*('Actual Waste'!$D$7:$D$206=$B291)*('Actual Waste'!$G$7:$G$206=$B$42),'Actual Waste'!U$7:U$206,0))</f>
        <v>0</v>
      </c>
      <c r="AI291" s="252">
        <f t="array" ref="AI291">SUM(IF(('Actual Waste'!$C$7:$C$206=$B$278)*('Actual Waste'!$D$7:$D$206=$B291)*('Actual Waste'!$G$7:$G$206=$B$42),'Actual Waste'!V$7:V$206,0))</f>
        <v>0</v>
      </c>
      <c r="AJ291" s="252">
        <f t="array" ref="AJ291">SUM(IF(('Actual Waste'!$C$7:$C$206=$B$278)*('Actual Waste'!$D$7:$D$206=$B291)*('Actual Waste'!$G$7:$G$206=$B$43),'Actual Waste'!U$7:U$206,0))</f>
        <v>0</v>
      </c>
      <c r="AK291" s="252">
        <f t="array" ref="AK291">SUM(IF(('Actual Waste'!$C$7:$C$206=$B$278)*('Actual Waste'!$D$7:$D$206=$B291)*('Actual Waste'!$G$7:$G$206=$B$43),'Actual Waste'!V$7:V$206,0))</f>
        <v>0</v>
      </c>
      <c r="AM291" s="252">
        <f t="array" ref="AM291">SUM(IF(('Actual Waste'!$C$7:$C$206=$B$278)*('Actual Waste'!$D$7:$D$206=$B291)*('Actual Waste'!$G$7:$G$206=$B$45),'Actual Waste'!U$7:U$206,0))+SUM(IF(('Actual Waste'!$C$7:$C$206=$B$278)*('Actual Waste'!$D$7:$D$206=$B291)*('Actual Waste'!$G$7:$G$206=$B$44),'Actual Waste'!W$7:W$206,0))</f>
        <v>0</v>
      </c>
      <c r="AN291" s="252">
        <f t="array" ref="AN291">SUM(IF(('Actual Waste'!$C$7:$C$206=$B$278)*('Actual Waste'!$D$7:$D$206=$B291)*('Actual Waste'!$G$7:$G$206=$B$45),'Actual Waste'!V$7:V$206,0))+SUM(IF(('Actual Waste'!$C$7:$C$206=$B$278)*('Actual Waste'!$D$7:$D$206=$B291)*('Actual Waste'!$G$7:$G$206=$B$44),'Actual Waste'!X$7:X$206,0))</f>
        <v>0</v>
      </c>
      <c r="AO291" s="252">
        <f t="array" ref="AO291">SUM(IF(('Actual Waste'!$C$7:$C$206=$B$278)*('Actual Waste'!$D$7:$D$206=$B291)*('Actual Waste'!$G$7:$G$206=$B$44),'Actual Waste'!U$7:U$206,0))-SUM(IF(('Actual Waste'!$C$7:$C$206=$B$278)*('Actual Waste'!$D$7:$D$206=$B291)*('Actual Waste'!$G$7:$G$206=$B$44),'Actual Waste'!W$7:W$206,0))</f>
        <v>0</v>
      </c>
      <c r="AP291" s="252">
        <f t="array" ref="AP291">SUM(IF(('Actual Waste'!$C$7:$C$206=$B$278)*('Actual Waste'!$D$7:$D$206=$B291)*('Actual Waste'!$G$7:$G$206=$B$44),'Actual Waste'!V$7:V$206,0))-SUM(IF(('Actual Waste'!$C$7:$C$206=$B$278)*('Actual Waste'!$D$7:$D$206=$B291)*('Actual Waste'!$G$7:$G$206=$B$44),'Actual Waste'!X$7:X$206,0))</f>
        <v>0</v>
      </c>
      <c r="AR291" s="100"/>
      <c r="AS291" s="99"/>
      <c r="AT291" s="100"/>
      <c r="AU291" s="99"/>
      <c r="AV291" s="100"/>
      <c r="AW291" s="99"/>
    </row>
    <row r="292" spans="2:49" x14ac:dyDescent="0.35">
      <c r="B292" s="31" t="str">
        <f t="shared" si="67"/>
        <v>Copper (17 04 01)</v>
      </c>
      <c r="C292" s="35"/>
      <c r="D292" s="35"/>
      <c r="E292" s="32">
        <f t="array" ref="E292">SUM(IF(('Estimated Waste'!$B$6:$B$205=$B$278)*('Estimated Waste'!$C$6:$C$205=$B292),'Estimated Waste'!M$6:M$205,0))</f>
        <v>0</v>
      </c>
      <c r="F292" s="219">
        <f t="array" ref="F292">SUM(IF(('Estimated Waste'!$B$6:$B$205=$B$278)*('Estimated Waste'!$C$6:$C$205=$B292),'Estimated Waste'!N$6:N$205,0))</f>
        <v>0</v>
      </c>
      <c r="G292" s="35"/>
      <c r="H292" s="256">
        <f t="shared" si="74"/>
        <v>0</v>
      </c>
      <c r="I292" s="249">
        <f t="shared" si="75"/>
        <v>0</v>
      </c>
      <c r="J292" s="99"/>
      <c r="K292" s="18">
        <f t="array" ref="K292">SUM(IF(('Estimated Waste'!$B$6:$B$205=$B$278)*('Estimated Waste'!$C$6:$C$205=$B292)*('Estimated Waste'!$D$6:$D$205=$B$42),'Estimated Waste'!M$6:M$205,0))</f>
        <v>0</v>
      </c>
      <c r="L292" s="18">
        <f t="array" ref="L292">SUM(IF(('Estimated Waste'!$B$6:$B$205=$B$278)*('Estimated Waste'!$C$6:$C$205=$B292)*('Estimated Waste'!$D$6:$D$205=$B$42),'Estimated Waste'!N$6:N$205,0))</f>
        <v>0</v>
      </c>
      <c r="M292" s="18">
        <f t="array" ref="M292">SUM(IF(('Estimated Waste'!$B$6:$B$205=$B$278)*('Estimated Waste'!$C$6:$C$205=$B292)*('Estimated Waste'!$D$6:$D$205=$B$43),'Estimated Waste'!M$6:M$205,0))</f>
        <v>0</v>
      </c>
      <c r="N292" s="18">
        <f t="array" ref="N292">SUM(IF(('Estimated Waste'!$B$6:$B$205=$B$278)*('Estimated Waste'!$C$6:$C$205=$B292)*('Estimated Waste'!$D$6:$D$205=$B$43),'Estimated Waste'!N$6:N$205,0))</f>
        <v>0</v>
      </c>
      <c r="O292" s="250"/>
      <c r="P292" s="251">
        <f t="array" ref="P292">SUM(IF(('Estimated Waste'!$B$6:$B$205=$B$278)*('Estimated Waste'!$C$6:$C$205=$B292)*('Estimated Waste'!$D$6:$D$205=$B$45),'Estimated Waste'!M$6:M$205,0))+SUM(IF(('Estimated Waste'!$B$6:$B$205=$B$278)*('Estimated Waste'!$C$6:$C$205=$B292)*('Estimated Waste'!$D$6:$D$205=$B$44),'Estimated Waste'!S$6:S$205,0))</f>
        <v>0</v>
      </c>
      <c r="Q292" s="251">
        <f t="array" ref="Q292">SUM(IF(('Estimated Waste'!$B$6:$B$205=$B$278)*('Estimated Waste'!$C$6:$C$205=$B292)*('Estimated Waste'!$D$6:$D$205=$B$45),'Estimated Waste'!N$6:N$205,0))+SUM(IF(('Estimated Waste'!$B$6:$B$205=$B$278)*('Estimated Waste'!$C$6:$C$205=$B292)*('Estimated Waste'!$D$6:$D$205=$B$44),'Estimated Waste'!T$6:T$205,0))</f>
        <v>0</v>
      </c>
      <c r="R292" s="190">
        <f t="array" ref="R292">SUM(IF(('Estimated Waste'!$B$6:$B$205=$B$278)*('Estimated Waste'!$C$6:$C$205=$B292)*('Estimated Waste'!$D$6:$D$205=$B$44),'Estimated Waste'!M$6:M$205,0))-SUM(IF(('Estimated Waste'!$B$6:$B$205=$B$278)*('Estimated Waste'!$C$6:$C$205=$B292)*('Estimated Waste'!$D$6:$D$205=$B$44),'Estimated Waste'!S$6:S$205,0))</f>
        <v>0</v>
      </c>
      <c r="S292" s="190">
        <f t="array" ref="S292">SUM(IF(('Estimated Waste'!$B$6:$B$205=$B$278)*('Estimated Waste'!$C$6:$C$205=$B292)*('Estimated Waste'!$D$6:$D$205=$B$44),'Estimated Waste'!N$6:N$205,0))-SUM(IF(('Estimated Waste'!$B$6:$B$205=$B$278)*('Estimated Waste'!$C$6:$C$205=$B292)*('Estimated Waste'!$D$6:$D$205=$B$44),'Estimated Waste'!T$6:T$205,0))</f>
        <v>0</v>
      </c>
      <c r="X292" s="100">
        <f t="shared" si="68"/>
        <v>0</v>
      </c>
      <c r="Y292" s="99">
        <f t="shared" si="69"/>
        <v>0</v>
      </c>
      <c r="Z292" s="100">
        <f t="shared" si="70"/>
        <v>0</v>
      </c>
      <c r="AA292" s="99">
        <f t="shared" si="71"/>
        <v>0</v>
      </c>
      <c r="AB292" s="100">
        <f t="shared" si="72"/>
        <v>0</v>
      </c>
      <c r="AC292" s="99">
        <f t="shared" si="73"/>
        <v>0</v>
      </c>
      <c r="AE292" s="252">
        <f t="array" ref="AE292">SUM(IF(('Actual Waste'!$C$7:$C$206=$B$278)*('Actual Waste'!$D$7:$D$206=$B292),'Actual Waste'!U$7:U$206,0))</f>
        <v>0</v>
      </c>
      <c r="AF292" s="252">
        <f t="array" ref="AF292">SUM(IF(('Actual Waste'!$C$7:$C$206=$B$278)*('Actual Waste'!$D$7:$D$206=$B292),'Actual Waste'!V$7:V$206,0))</f>
        <v>0</v>
      </c>
      <c r="AG292" s="99"/>
      <c r="AH292" s="252">
        <f t="array" ref="AH292">SUM(IF(('Actual Waste'!$C$7:$C$206=$B$278)*('Actual Waste'!$D$7:$D$206=$B292)*('Actual Waste'!$G$7:$G$206=$B$42),'Actual Waste'!U$7:U$206,0))</f>
        <v>0</v>
      </c>
      <c r="AI292" s="252">
        <f t="array" ref="AI292">SUM(IF(('Actual Waste'!$C$7:$C$206=$B$278)*('Actual Waste'!$D$7:$D$206=$B292)*('Actual Waste'!$G$7:$G$206=$B$42),'Actual Waste'!V$7:V$206,0))</f>
        <v>0</v>
      </c>
      <c r="AJ292" s="252">
        <f t="array" ref="AJ292">SUM(IF(('Actual Waste'!$C$7:$C$206=$B$278)*('Actual Waste'!$D$7:$D$206=$B292)*('Actual Waste'!$G$7:$G$206=$B$43),'Actual Waste'!U$7:U$206,0))</f>
        <v>0</v>
      </c>
      <c r="AK292" s="252">
        <f t="array" ref="AK292">SUM(IF(('Actual Waste'!$C$7:$C$206=$B$278)*('Actual Waste'!$D$7:$D$206=$B292)*('Actual Waste'!$G$7:$G$206=$B$43),'Actual Waste'!V$7:V$206,0))</f>
        <v>0</v>
      </c>
      <c r="AM292" s="252">
        <f t="array" ref="AM292">SUM(IF(('Actual Waste'!$C$7:$C$206=$B$278)*('Actual Waste'!$D$7:$D$206=$B292)*('Actual Waste'!$G$7:$G$206=$B$45),'Actual Waste'!U$7:U$206,0))+SUM(IF(('Actual Waste'!$C$7:$C$206=$B$278)*('Actual Waste'!$D$7:$D$206=$B292)*('Actual Waste'!$G$7:$G$206=$B$44),'Actual Waste'!W$7:W$206,0))</f>
        <v>0</v>
      </c>
      <c r="AN292" s="252">
        <f t="array" ref="AN292">SUM(IF(('Actual Waste'!$C$7:$C$206=$B$278)*('Actual Waste'!$D$7:$D$206=$B292)*('Actual Waste'!$G$7:$G$206=$B$45),'Actual Waste'!V$7:V$206,0))+SUM(IF(('Actual Waste'!$C$7:$C$206=$B$278)*('Actual Waste'!$D$7:$D$206=$B292)*('Actual Waste'!$G$7:$G$206=$B$44),'Actual Waste'!X$7:X$206,0))</f>
        <v>0</v>
      </c>
      <c r="AO292" s="252">
        <f t="array" ref="AO292">SUM(IF(('Actual Waste'!$C$7:$C$206=$B$278)*('Actual Waste'!$D$7:$D$206=$B292)*('Actual Waste'!$G$7:$G$206=$B$44),'Actual Waste'!U$7:U$206,0))-SUM(IF(('Actual Waste'!$C$7:$C$206=$B$278)*('Actual Waste'!$D$7:$D$206=$B292)*('Actual Waste'!$G$7:$G$206=$B$44),'Actual Waste'!W$7:W$206,0))</f>
        <v>0</v>
      </c>
      <c r="AP292" s="252">
        <f t="array" ref="AP292">SUM(IF(('Actual Waste'!$C$7:$C$206=$B$278)*('Actual Waste'!$D$7:$D$206=$B292)*('Actual Waste'!$G$7:$G$206=$B$44),'Actual Waste'!V$7:V$206,0))-SUM(IF(('Actual Waste'!$C$7:$C$206=$B$278)*('Actual Waste'!$D$7:$D$206=$B292)*('Actual Waste'!$G$7:$G$206=$B$44),'Actual Waste'!X$7:X$206,0))</f>
        <v>0</v>
      </c>
      <c r="AR292" s="100"/>
      <c r="AS292" s="99"/>
      <c r="AT292" s="100"/>
      <c r="AU292" s="99"/>
      <c r="AV292" s="100"/>
      <c r="AW292" s="99"/>
    </row>
    <row r="293" spans="2:49" x14ac:dyDescent="0.35">
      <c r="B293" s="31" t="str">
        <f t="shared" si="67"/>
        <v>Electronic equipment (20 01 35*)</v>
      </c>
      <c r="C293" s="35"/>
      <c r="D293" s="35"/>
      <c r="E293" s="32">
        <f t="array" ref="E293">SUM(IF(('Estimated Waste'!$B$6:$B$205=$B$278)*('Estimated Waste'!$C$6:$C$205=$B293),'Estimated Waste'!M$6:M$205,0))</f>
        <v>0</v>
      </c>
      <c r="F293" s="219">
        <f t="array" ref="F293">SUM(IF(('Estimated Waste'!$B$6:$B$205=$B$278)*('Estimated Waste'!$C$6:$C$205=$B293),'Estimated Waste'!N$6:N$205,0))</f>
        <v>0</v>
      </c>
      <c r="G293" s="35"/>
      <c r="H293" s="256">
        <f t="shared" si="74"/>
        <v>0</v>
      </c>
      <c r="I293" s="249">
        <f t="shared" si="75"/>
        <v>0</v>
      </c>
      <c r="J293" s="99"/>
      <c r="K293" s="18">
        <f t="array" ref="K293">SUM(IF(('Estimated Waste'!$B$6:$B$205=$B$278)*('Estimated Waste'!$C$6:$C$205=$B293)*('Estimated Waste'!$D$6:$D$205=$B$42),'Estimated Waste'!M$6:M$205,0))</f>
        <v>0</v>
      </c>
      <c r="L293" s="18">
        <f t="array" ref="L293">SUM(IF(('Estimated Waste'!$B$6:$B$205=$B$278)*('Estimated Waste'!$C$6:$C$205=$B293)*('Estimated Waste'!$D$6:$D$205=$B$42),'Estimated Waste'!N$6:N$205,0))</f>
        <v>0</v>
      </c>
      <c r="M293" s="18">
        <f t="array" ref="M293">SUM(IF(('Estimated Waste'!$B$6:$B$205=$B$278)*('Estimated Waste'!$C$6:$C$205=$B293)*('Estimated Waste'!$D$6:$D$205=$B$43),'Estimated Waste'!M$6:M$205,0))</f>
        <v>0</v>
      </c>
      <c r="N293" s="18">
        <f t="array" ref="N293">SUM(IF(('Estimated Waste'!$B$6:$B$205=$B$278)*('Estimated Waste'!$C$6:$C$205=$B293)*('Estimated Waste'!$D$6:$D$205=$B$43),'Estimated Waste'!N$6:N$205,0))</f>
        <v>0</v>
      </c>
      <c r="O293" s="250"/>
      <c r="P293" s="251">
        <f t="array" ref="P293">SUM(IF(('Estimated Waste'!$B$6:$B$205=$B$278)*('Estimated Waste'!$C$6:$C$205=$B293)*('Estimated Waste'!$D$6:$D$205=$B$45),'Estimated Waste'!M$6:M$205,0))+SUM(IF(('Estimated Waste'!$B$6:$B$205=$B$278)*('Estimated Waste'!$C$6:$C$205=$B293)*('Estimated Waste'!$D$6:$D$205=$B$44),'Estimated Waste'!S$6:S$205,0))</f>
        <v>0</v>
      </c>
      <c r="Q293" s="251">
        <f t="array" ref="Q293">SUM(IF(('Estimated Waste'!$B$6:$B$205=$B$278)*('Estimated Waste'!$C$6:$C$205=$B293)*('Estimated Waste'!$D$6:$D$205=$B$45),'Estimated Waste'!N$6:N$205,0))+SUM(IF(('Estimated Waste'!$B$6:$B$205=$B$278)*('Estimated Waste'!$C$6:$C$205=$B293)*('Estimated Waste'!$D$6:$D$205=$B$44),'Estimated Waste'!T$6:T$205,0))</f>
        <v>0</v>
      </c>
      <c r="R293" s="190">
        <f t="array" ref="R293">SUM(IF(('Estimated Waste'!$B$6:$B$205=$B$278)*('Estimated Waste'!$C$6:$C$205=$B293)*('Estimated Waste'!$D$6:$D$205=$B$44),'Estimated Waste'!M$6:M$205,0))-SUM(IF(('Estimated Waste'!$B$6:$B$205=$B$278)*('Estimated Waste'!$C$6:$C$205=$B293)*('Estimated Waste'!$D$6:$D$205=$B$44),'Estimated Waste'!S$6:S$205,0))</f>
        <v>0</v>
      </c>
      <c r="S293" s="190">
        <f t="array" ref="S293">SUM(IF(('Estimated Waste'!$B$6:$B$205=$B$278)*('Estimated Waste'!$C$6:$C$205=$B293)*('Estimated Waste'!$D$6:$D$205=$B$44),'Estimated Waste'!N$6:N$205,0))-SUM(IF(('Estimated Waste'!$B$6:$B$205=$B$278)*('Estimated Waste'!$C$6:$C$205=$B293)*('Estimated Waste'!$D$6:$D$205=$B$44),'Estimated Waste'!T$6:T$205,0))</f>
        <v>0</v>
      </c>
      <c r="X293" s="100">
        <f t="shared" si="68"/>
        <v>0</v>
      </c>
      <c r="Y293" s="99">
        <f t="shared" si="69"/>
        <v>0</v>
      </c>
      <c r="Z293" s="100">
        <f t="shared" si="70"/>
        <v>0</v>
      </c>
      <c r="AA293" s="99">
        <f t="shared" si="71"/>
        <v>0</v>
      </c>
      <c r="AB293" s="100">
        <f t="shared" si="72"/>
        <v>0</v>
      </c>
      <c r="AC293" s="99">
        <f t="shared" si="73"/>
        <v>0</v>
      </c>
      <c r="AE293" s="252">
        <f t="array" ref="AE293">SUM(IF(('Actual Waste'!$C$7:$C$206=$B$278)*('Actual Waste'!$D$7:$D$206=$B293),'Actual Waste'!U$7:U$206,0))</f>
        <v>0</v>
      </c>
      <c r="AF293" s="252">
        <f t="array" ref="AF293">SUM(IF(('Actual Waste'!$C$7:$C$206=$B$278)*('Actual Waste'!$D$7:$D$206=$B293),'Actual Waste'!V$7:V$206,0))</f>
        <v>0</v>
      </c>
      <c r="AG293" s="99"/>
      <c r="AH293" s="252">
        <f t="array" ref="AH293">SUM(IF(('Actual Waste'!$C$7:$C$206=$B$278)*('Actual Waste'!$D$7:$D$206=$B293)*('Actual Waste'!$G$7:$G$206=$B$42),'Actual Waste'!U$7:U$206,0))</f>
        <v>0</v>
      </c>
      <c r="AI293" s="252">
        <f t="array" ref="AI293">SUM(IF(('Actual Waste'!$C$7:$C$206=$B$278)*('Actual Waste'!$D$7:$D$206=$B293)*('Actual Waste'!$G$7:$G$206=$B$42),'Actual Waste'!V$7:V$206,0))</f>
        <v>0</v>
      </c>
      <c r="AJ293" s="252">
        <f t="array" ref="AJ293">SUM(IF(('Actual Waste'!$C$7:$C$206=$B$278)*('Actual Waste'!$D$7:$D$206=$B293)*('Actual Waste'!$G$7:$G$206=$B$43),'Actual Waste'!U$7:U$206,0))</f>
        <v>0</v>
      </c>
      <c r="AK293" s="252">
        <f t="array" ref="AK293">SUM(IF(('Actual Waste'!$C$7:$C$206=$B$278)*('Actual Waste'!$D$7:$D$206=$B293)*('Actual Waste'!$G$7:$G$206=$B$43),'Actual Waste'!V$7:V$206,0))</f>
        <v>0</v>
      </c>
      <c r="AM293" s="252">
        <f t="array" ref="AM293">SUM(IF(('Actual Waste'!$C$7:$C$206=$B$278)*('Actual Waste'!$D$7:$D$206=$B293)*('Actual Waste'!$G$7:$G$206=$B$45),'Actual Waste'!U$7:U$206,0))+SUM(IF(('Actual Waste'!$C$7:$C$206=$B$278)*('Actual Waste'!$D$7:$D$206=$B293)*('Actual Waste'!$G$7:$G$206=$B$44),'Actual Waste'!W$7:W$206,0))</f>
        <v>0</v>
      </c>
      <c r="AN293" s="252">
        <f t="array" ref="AN293">SUM(IF(('Actual Waste'!$C$7:$C$206=$B$278)*('Actual Waste'!$D$7:$D$206=$B293)*('Actual Waste'!$G$7:$G$206=$B$45),'Actual Waste'!V$7:V$206,0))+SUM(IF(('Actual Waste'!$C$7:$C$206=$B$278)*('Actual Waste'!$D$7:$D$206=$B293)*('Actual Waste'!$G$7:$G$206=$B$44),'Actual Waste'!X$7:X$206,0))</f>
        <v>0</v>
      </c>
      <c r="AO293" s="252">
        <f t="array" ref="AO293">SUM(IF(('Actual Waste'!$C$7:$C$206=$B$278)*('Actual Waste'!$D$7:$D$206=$B293)*('Actual Waste'!$G$7:$G$206=$B$44),'Actual Waste'!U$7:U$206,0))-SUM(IF(('Actual Waste'!$C$7:$C$206=$B$278)*('Actual Waste'!$D$7:$D$206=$B293)*('Actual Waste'!$G$7:$G$206=$B$44),'Actual Waste'!W$7:W$206,0))</f>
        <v>0</v>
      </c>
      <c r="AP293" s="252">
        <f t="array" ref="AP293">SUM(IF(('Actual Waste'!$C$7:$C$206=$B$278)*('Actual Waste'!$D$7:$D$206=$B293)*('Actual Waste'!$G$7:$G$206=$B$44),'Actual Waste'!V$7:V$206,0))-SUM(IF(('Actual Waste'!$C$7:$C$206=$B$278)*('Actual Waste'!$D$7:$D$206=$B293)*('Actual Waste'!$G$7:$G$206=$B$44),'Actual Waste'!X$7:X$206,0))</f>
        <v>0</v>
      </c>
      <c r="AR293" s="100"/>
      <c r="AS293" s="99"/>
      <c r="AT293" s="100"/>
      <c r="AU293" s="99"/>
      <c r="AV293" s="100"/>
      <c r="AW293" s="99"/>
    </row>
    <row r="294" spans="2:49" x14ac:dyDescent="0.35">
      <c r="B294" s="31" t="str">
        <f t="shared" si="67"/>
        <v>Floor tiles (wood) (03 01 05)</v>
      </c>
      <c r="C294" s="35"/>
      <c r="D294" s="35"/>
      <c r="E294" s="32">
        <f t="array" ref="E294">SUM(IF(('Estimated Waste'!$B$6:$B$205=$B$278)*('Estimated Waste'!$C$6:$C$205=$B294),'Estimated Waste'!M$6:M$205,0))</f>
        <v>0</v>
      </c>
      <c r="F294" s="219">
        <f t="array" ref="F294">SUM(IF(('Estimated Waste'!$B$6:$B$205=$B$278)*('Estimated Waste'!$C$6:$C$205=$B294),'Estimated Waste'!N$6:N$205,0))</f>
        <v>0</v>
      </c>
      <c r="G294" s="35"/>
      <c r="H294" s="256">
        <f t="shared" si="74"/>
        <v>0</v>
      </c>
      <c r="I294" s="249">
        <f t="shared" si="75"/>
        <v>0</v>
      </c>
      <c r="J294" s="99"/>
      <c r="K294" s="18">
        <f t="array" ref="K294">SUM(IF(('Estimated Waste'!$B$6:$B$205=$B$278)*('Estimated Waste'!$C$6:$C$205=$B294)*('Estimated Waste'!$D$6:$D$205=$B$42),'Estimated Waste'!M$6:M$205,0))</f>
        <v>0</v>
      </c>
      <c r="L294" s="18">
        <f t="array" ref="L294">SUM(IF(('Estimated Waste'!$B$6:$B$205=$B$278)*('Estimated Waste'!$C$6:$C$205=$B294)*('Estimated Waste'!$D$6:$D$205=$B$42),'Estimated Waste'!N$6:N$205,0))</f>
        <v>0</v>
      </c>
      <c r="M294" s="18">
        <f t="array" ref="M294">SUM(IF(('Estimated Waste'!$B$6:$B$205=$B$278)*('Estimated Waste'!$C$6:$C$205=$B294)*('Estimated Waste'!$D$6:$D$205=$B$43),'Estimated Waste'!M$6:M$205,0))</f>
        <v>0</v>
      </c>
      <c r="N294" s="18">
        <f t="array" ref="N294">SUM(IF(('Estimated Waste'!$B$6:$B$205=$B$278)*('Estimated Waste'!$C$6:$C$205=$B294)*('Estimated Waste'!$D$6:$D$205=$B$43),'Estimated Waste'!N$6:N$205,0))</f>
        <v>0</v>
      </c>
      <c r="O294" s="250"/>
      <c r="P294" s="251">
        <f t="array" ref="P294">SUM(IF(('Estimated Waste'!$B$6:$B$205=$B$278)*('Estimated Waste'!$C$6:$C$205=$B294)*('Estimated Waste'!$D$6:$D$205=$B$45),'Estimated Waste'!M$6:M$205,0))+SUM(IF(('Estimated Waste'!$B$6:$B$205=$B$278)*('Estimated Waste'!$C$6:$C$205=$B294)*('Estimated Waste'!$D$6:$D$205=$B$44),'Estimated Waste'!S$6:S$205,0))</f>
        <v>0</v>
      </c>
      <c r="Q294" s="251">
        <f t="array" ref="Q294">SUM(IF(('Estimated Waste'!$B$6:$B$205=$B$278)*('Estimated Waste'!$C$6:$C$205=$B294)*('Estimated Waste'!$D$6:$D$205=$B$45),'Estimated Waste'!N$6:N$205,0))+SUM(IF(('Estimated Waste'!$B$6:$B$205=$B$278)*('Estimated Waste'!$C$6:$C$205=$B294)*('Estimated Waste'!$D$6:$D$205=$B$44),'Estimated Waste'!T$6:T$205,0))</f>
        <v>0</v>
      </c>
      <c r="R294" s="190">
        <f t="array" ref="R294">SUM(IF(('Estimated Waste'!$B$6:$B$205=$B$278)*('Estimated Waste'!$C$6:$C$205=$B294)*('Estimated Waste'!$D$6:$D$205=$B$44),'Estimated Waste'!M$6:M$205,0))-SUM(IF(('Estimated Waste'!$B$6:$B$205=$B$278)*('Estimated Waste'!$C$6:$C$205=$B294)*('Estimated Waste'!$D$6:$D$205=$B$44),'Estimated Waste'!S$6:S$205,0))</f>
        <v>0</v>
      </c>
      <c r="S294" s="190">
        <f t="array" ref="S294">SUM(IF(('Estimated Waste'!$B$6:$B$205=$B$278)*('Estimated Waste'!$C$6:$C$205=$B294)*('Estimated Waste'!$D$6:$D$205=$B$44),'Estimated Waste'!N$6:N$205,0))-SUM(IF(('Estimated Waste'!$B$6:$B$205=$B$278)*('Estimated Waste'!$C$6:$C$205=$B294)*('Estimated Waste'!$D$6:$D$205=$B$44),'Estimated Waste'!T$6:T$205,0))</f>
        <v>0</v>
      </c>
      <c r="X294" s="100">
        <f t="shared" si="68"/>
        <v>0</v>
      </c>
      <c r="Y294" s="99">
        <f t="shared" si="69"/>
        <v>0</v>
      </c>
      <c r="Z294" s="100">
        <f t="shared" si="70"/>
        <v>0</v>
      </c>
      <c r="AA294" s="99">
        <f t="shared" si="71"/>
        <v>0</v>
      </c>
      <c r="AB294" s="100">
        <f t="shared" si="72"/>
        <v>0</v>
      </c>
      <c r="AC294" s="99">
        <f t="shared" si="73"/>
        <v>0</v>
      </c>
      <c r="AE294" s="252">
        <f t="array" ref="AE294">SUM(IF(('Actual Waste'!$C$7:$C$206=$B$278)*('Actual Waste'!$D$7:$D$206=$B294),'Actual Waste'!U$7:U$206,0))</f>
        <v>0</v>
      </c>
      <c r="AF294" s="252">
        <f t="array" ref="AF294">SUM(IF(('Actual Waste'!$C$7:$C$206=$B$278)*('Actual Waste'!$D$7:$D$206=$B294),'Actual Waste'!V$7:V$206,0))</f>
        <v>0</v>
      </c>
      <c r="AG294" s="99"/>
      <c r="AH294" s="252">
        <f t="array" ref="AH294">SUM(IF(('Actual Waste'!$C$7:$C$206=$B$278)*('Actual Waste'!$D$7:$D$206=$B294)*('Actual Waste'!$G$7:$G$206=$B$42),'Actual Waste'!U$7:U$206,0))</f>
        <v>0</v>
      </c>
      <c r="AI294" s="252">
        <f t="array" ref="AI294">SUM(IF(('Actual Waste'!$C$7:$C$206=$B$278)*('Actual Waste'!$D$7:$D$206=$B294)*('Actual Waste'!$G$7:$G$206=$B$42),'Actual Waste'!V$7:V$206,0))</f>
        <v>0</v>
      </c>
      <c r="AJ294" s="252">
        <f t="array" ref="AJ294">SUM(IF(('Actual Waste'!$C$7:$C$206=$B$278)*('Actual Waste'!$D$7:$D$206=$B294)*('Actual Waste'!$G$7:$G$206=$B$43),'Actual Waste'!U$7:U$206,0))</f>
        <v>0</v>
      </c>
      <c r="AK294" s="252">
        <f t="array" ref="AK294">SUM(IF(('Actual Waste'!$C$7:$C$206=$B$278)*('Actual Waste'!$D$7:$D$206=$B294)*('Actual Waste'!$G$7:$G$206=$B$43),'Actual Waste'!V$7:V$206,0))</f>
        <v>0</v>
      </c>
      <c r="AM294" s="252">
        <f t="array" ref="AM294">SUM(IF(('Actual Waste'!$C$7:$C$206=$B$278)*('Actual Waste'!$D$7:$D$206=$B294)*('Actual Waste'!$G$7:$G$206=$B$45),'Actual Waste'!U$7:U$206,0))+SUM(IF(('Actual Waste'!$C$7:$C$206=$B$278)*('Actual Waste'!$D$7:$D$206=$B294)*('Actual Waste'!$G$7:$G$206=$B$44),'Actual Waste'!W$7:W$206,0))</f>
        <v>0</v>
      </c>
      <c r="AN294" s="252">
        <f t="array" ref="AN294">SUM(IF(('Actual Waste'!$C$7:$C$206=$B$278)*('Actual Waste'!$D$7:$D$206=$B294)*('Actual Waste'!$G$7:$G$206=$B$45),'Actual Waste'!V$7:V$206,0))+SUM(IF(('Actual Waste'!$C$7:$C$206=$B$278)*('Actual Waste'!$D$7:$D$206=$B294)*('Actual Waste'!$G$7:$G$206=$B$44),'Actual Waste'!X$7:X$206,0))</f>
        <v>0</v>
      </c>
      <c r="AO294" s="252">
        <f t="array" ref="AO294">SUM(IF(('Actual Waste'!$C$7:$C$206=$B$278)*('Actual Waste'!$D$7:$D$206=$B294)*('Actual Waste'!$G$7:$G$206=$B$44),'Actual Waste'!U$7:U$206,0))-SUM(IF(('Actual Waste'!$C$7:$C$206=$B$278)*('Actual Waste'!$D$7:$D$206=$B294)*('Actual Waste'!$G$7:$G$206=$B$44),'Actual Waste'!W$7:W$206,0))</f>
        <v>0</v>
      </c>
      <c r="AP294" s="252">
        <f t="array" ref="AP294">SUM(IF(('Actual Waste'!$C$7:$C$206=$B$278)*('Actual Waste'!$D$7:$D$206=$B294)*('Actual Waste'!$G$7:$G$206=$B$44),'Actual Waste'!V$7:V$206,0))-SUM(IF(('Actual Waste'!$C$7:$C$206=$B$278)*('Actual Waste'!$D$7:$D$206=$B294)*('Actual Waste'!$G$7:$G$206=$B$44),'Actual Waste'!X$7:X$206,0))</f>
        <v>0</v>
      </c>
      <c r="AR294" s="100"/>
      <c r="AS294" s="99"/>
      <c r="AT294" s="100"/>
      <c r="AU294" s="99"/>
      <c r="AV294" s="100"/>
      <c r="AW294" s="99"/>
    </row>
    <row r="295" spans="2:49" x14ac:dyDescent="0.35">
      <c r="B295" s="31" t="str">
        <f t="shared" si="67"/>
        <v>Fluorescent tubes / mercury waste (20 01 21)</v>
      </c>
      <c r="C295" s="35"/>
      <c r="D295" s="35"/>
      <c r="E295" s="32">
        <f t="array" ref="E295">SUM(IF(('Estimated Waste'!$B$6:$B$205=$B$278)*('Estimated Waste'!$C$6:$C$205=$B295),'Estimated Waste'!M$6:M$205,0))</f>
        <v>0</v>
      </c>
      <c r="F295" s="219">
        <f t="array" ref="F295">SUM(IF(('Estimated Waste'!$B$6:$B$205=$B$278)*('Estimated Waste'!$C$6:$C$205=$B295),'Estimated Waste'!N$6:N$205,0))</f>
        <v>0</v>
      </c>
      <c r="G295" s="35"/>
      <c r="H295" s="256">
        <f t="shared" si="74"/>
        <v>0</v>
      </c>
      <c r="I295" s="249">
        <f t="shared" si="75"/>
        <v>0</v>
      </c>
      <c r="J295" s="99"/>
      <c r="K295" s="18">
        <f t="array" ref="K295">SUM(IF(('Estimated Waste'!$B$6:$B$205=$B$278)*('Estimated Waste'!$C$6:$C$205=$B295)*('Estimated Waste'!$D$6:$D$205=$B$42),'Estimated Waste'!M$6:M$205,0))</f>
        <v>0</v>
      </c>
      <c r="L295" s="18">
        <f t="array" ref="L295">SUM(IF(('Estimated Waste'!$B$6:$B$205=$B$278)*('Estimated Waste'!$C$6:$C$205=$B295)*('Estimated Waste'!$D$6:$D$205=$B$42),'Estimated Waste'!N$6:N$205,0))</f>
        <v>0</v>
      </c>
      <c r="M295" s="18">
        <f t="array" ref="M295">SUM(IF(('Estimated Waste'!$B$6:$B$205=$B$278)*('Estimated Waste'!$C$6:$C$205=$B295)*('Estimated Waste'!$D$6:$D$205=$B$43),'Estimated Waste'!M$6:M$205,0))</f>
        <v>0</v>
      </c>
      <c r="N295" s="18">
        <f t="array" ref="N295">SUM(IF(('Estimated Waste'!$B$6:$B$205=$B$278)*('Estimated Waste'!$C$6:$C$205=$B295)*('Estimated Waste'!$D$6:$D$205=$B$43),'Estimated Waste'!N$6:N$205,0))</f>
        <v>0</v>
      </c>
      <c r="O295" s="250"/>
      <c r="P295" s="251">
        <f t="array" ref="P295">SUM(IF(('Estimated Waste'!$B$6:$B$205=$B$278)*('Estimated Waste'!$C$6:$C$205=$B295)*('Estimated Waste'!$D$6:$D$205=$B$45),'Estimated Waste'!M$6:M$205,0))+SUM(IF(('Estimated Waste'!$B$6:$B$205=$B$278)*('Estimated Waste'!$C$6:$C$205=$B295)*('Estimated Waste'!$D$6:$D$205=$B$44),'Estimated Waste'!S$6:S$205,0))</f>
        <v>0</v>
      </c>
      <c r="Q295" s="251">
        <f t="array" ref="Q295">SUM(IF(('Estimated Waste'!$B$6:$B$205=$B$278)*('Estimated Waste'!$C$6:$C$205=$B295)*('Estimated Waste'!$D$6:$D$205=$B$45),'Estimated Waste'!N$6:N$205,0))+SUM(IF(('Estimated Waste'!$B$6:$B$205=$B$278)*('Estimated Waste'!$C$6:$C$205=$B295)*('Estimated Waste'!$D$6:$D$205=$B$44),'Estimated Waste'!T$6:T$205,0))</f>
        <v>0</v>
      </c>
      <c r="R295" s="190">
        <f t="array" ref="R295">SUM(IF(('Estimated Waste'!$B$6:$B$205=$B$278)*('Estimated Waste'!$C$6:$C$205=$B295)*('Estimated Waste'!$D$6:$D$205=$B$44),'Estimated Waste'!M$6:M$205,0))-SUM(IF(('Estimated Waste'!$B$6:$B$205=$B$278)*('Estimated Waste'!$C$6:$C$205=$B295)*('Estimated Waste'!$D$6:$D$205=$B$44),'Estimated Waste'!S$6:S$205,0))</f>
        <v>0</v>
      </c>
      <c r="S295" s="190">
        <f t="array" ref="S295">SUM(IF(('Estimated Waste'!$B$6:$B$205=$B$278)*('Estimated Waste'!$C$6:$C$205=$B295)*('Estimated Waste'!$D$6:$D$205=$B$44),'Estimated Waste'!N$6:N$205,0))-SUM(IF(('Estimated Waste'!$B$6:$B$205=$B$278)*('Estimated Waste'!$C$6:$C$205=$B295)*('Estimated Waste'!$D$6:$D$205=$B$44),'Estimated Waste'!T$6:T$205,0))</f>
        <v>0</v>
      </c>
      <c r="X295" s="100">
        <f t="shared" si="68"/>
        <v>0</v>
      </c>
      <c r="Y295" s="99">
        <f t="shared" si="69"/>
        <v>0</v>
      </c>
      <c r="Z295" s="100">
        <f t="shared" si="70"/>
        <v>0</v>
      </c>
      <c r="AA295" s="99">
        <f t="shared" si="71"/>
        <v>0</v>
      </c>
      <c r="AB295" s="100">
        <f t="shared" si="72"/>
        <v>0</v>
      </c>
      <c r="AC295" s="99">
        <f t="shared" si="73"/>
        <v>0</v>
      </c>
      <c r="AE295" s="252">
        <f t="array" ref="AE295">SUM(IF(('Actual Waste'!$C$7:$C$206=$B$278)*('Actual Waste'!$D$7:$D$206=$B295),'Actual Waste'!U$7:U$206,0))</f>
        <v>0</v>
      </c>
      <c r="AF295" s="252">
        <f t="array" ref="AF295">SUM(IF(('Actual Waste'!$C$7:$C$206=$B$278)*('Actual Waste'!$D$7:$D$206=$B295),'Actual Waste'!V$7:V$206,0))</f>
        <v>0</v>
      </c>
      <c r="AG295" s="99"/>
      <c r="AH295" s="252">
        <f t="array" ref="AH295">SUM(IF(('Actual Waste'!$C$7:$C$206=$B$278)*('Actual Waste'!$D$7:$D$206=$B295)*('Actual Waste'!$G$7:$G$206=$B$42),'Actual Waste'!U$7:U$206,0))</f>
        <v>0</v>
      </c>
      <c r="AI295" s="252">
        <f t="array" ref="AI295">SUM(IF(('Actual Waste'!$C$7:$C$206=$B$278)*('Actual Waste'!$D$7:$D$206=$B295)*('Actual Waste'!$G$7:$G$206=$B$42),'Actual Waste'!V$7:V$206,0))</f>
        <v>0</v>
      </c>
      <c r="AJ295" s="252">
        <f t="array" ref="AJ295">SUM(IF(('Actual Waste'!$C$7:$C$206=$B$278)*('Actual Waste'!$D$7:$D$206=$B295)*('Actual Waste'!$G$7:$G$206=$B$43),'Actual Waste'!U$7:U$206,0))</f>
        <v>0</v>
      </c>
      <c r="AK295" s="252">
        <f t="array" ref="AK295">SUM(IF(('Actual Waste'!$C$7:$C$206=$B$278)*('Actual Waste'!$D$7:$D$206=$B295)*('Actual Waste'!$G$7:$G$206=$B$43),'Actual Waste'!V$7:V$206,0))</f>
        <v>0</v>
      </c>
      <c r="AM295" s="252">
        <f t="array" ref="AM295">SUM(IF(('Actual Waste'!$C$7:$C$206=$B$278)*('Actual Waste'!$D$7:$D$206=$B295)*('Actual Waste'!$G$7:$G$206=$B$45),'Actual Waste'!U$7:U$206,0))+SUM(IF(('Actual Waste'!$C$7:$C$206=$B$278)*('Actual Waste'!$D$7:$D$206=$B295)*('Actual Waste'!$G$7:$G$206=$B$44),'Actual Waste'!W$7:W$206,0))</f>
        <v>0</v>
      </c>
      <c r="AN295" s="252">
        <f t="array" ref="AN295">SUM(IF(('Actual Waste'!$C$7:$C$206=$B$278)*('Actual Waste'!$D$7:$D$206=$B295)*('Actual Waste'!$G$7:$G$206=$B$45),'Actual Waste'!V$7:V$206,0))+SUM(IF(('Actual Waste'!$C$7:$C$206=$B$278)*('Actual Waste'!$D$7:$D$206=$B295)*('Actual Waste'!$G$7:$G$206=$B$44),'Actual Waste'!X$7:X$206,0))</f>
        <v>0</v>
      </c>
      <c r="AO295" s="252">
        <f t="array" ref="AO295">SUM(IF(('Actual Waste'!$C$7:$C$206=$B$278)*('Actual Waste'!$D$7:$D$206=$B295)*('Actual Waste'!$G$7:$G$206=$B$44),'Actual Waste'!U$7:U$206,0))-SUM(IF(('Actual Waste'!$C$7:$C$206=$B$278)*('Actual Waste'!$D$7:$D$206=$B295)*('Actual Waste'!$G$7:$G$206=$B$44),'Actual Waste'!W$7:W$206,0))</f>
        <v>0</v>
      </c>
      <c r="AP295" s="252">
        <f t="array" ref="AP295">SUM(IF(('Actual Waste'!$C$7:$C$206=$B$278)*('Actual Waste'!$D$7:$D$206=$B295)*('Actual Waste'!$G$7:$G$206=$B$44),'Actual Waste'!V$7:V$206,0))-SUM(IF(('Actual Waste'!$C$7:$C$206=$B$278)*('Actual Waste'!$D$7:$D$206=$B295)*('Actual Waste'!$G$7:$G$206=$B$44),'Actual Waste'!X$7:X$206,0))</f>
        <v>0</v>
      </c>
      <c r="AR295" s="100"/>
      <c r="AS295" s="99"/>
      <c r="AT295" s="100"/>
      <c r="AU295" s="99"/>
      <c r="AV295" s="100"/>
      <c r="AW295" s="99"/>
    </row>
    <row r="296" spans="2:49" x14ac:dyDescent="0.35">
      <c r="B296" s="31" t="str">
        <f t="shared" si="67"/>
        <v>Furniture (20 03 07)</v>
      </c>
      <c r="C296" s="35"/>
      <c r="D296" s="35"/>
      <c r="E296" s="32">
        <f t="array" ref="E296">SUM(IF(('Estimated Waste'!$B$6:$B$205=$B$278)*('Estimated Waste'!$C$6:$C$205=$B296),'Estimated Waste'!M$6:M$205,0))</f>
        <v>0</v>
      </c>
      <c r="F296" s="219">
        <f t="array" ref="F296">SUM(IF(('Estimated Waste'!$B$6:$B$205=$B$278)*('Estimated Waste'!$C$6:$C$205=$B296),'Estimated Waste'!N$6:N$205,0))</f>
        <v>0</v>
      </c>
      <c r="G296" s="35"/>
      <c r="H296" s="256">
        <f t="shared" si="74"/>
        <v>0</v>
      </c>
      <c r="I296" s="249">
        <f t="shared" si="75"/>
        <v>0</v>
      </c>
      <c r="J296" s="99"/>
      <c r="K296" s="18">
        <f t="array" ref="K296">SUM(IF(('Estimated Waste'!$B$6:$B$205=$B$278)*('Estimated Waste'!$C$6:$C$205=$B296)*('Estimated Waste'!$D$6:$D$205=$B$42),'Estimated Waste'!M$6:M$205,0))</f>
        <v>0</v>
      </c>
      <c r="L296" s="18">
        <f t="array" ref="L296">SUM(IF(('Estimated Waste'!$B$6:$B$205=$B$278)*('Estimated Waste'!$C$6:$C$205=$B296)*('Estimated Waste'!$D$6:$D$205=$B$42),'Estimated Waste'!N$6:N$205,0))</f>
        <v>0</v>
      </c>
      <c r="M296" s="18">
        <f t="array" ref="M296">SUM(IF(('Estimated Waste'!$B$6:$B$205=$B$278)*('Estimated Waste'!$C$6:$C$205=$B296)*('Estimated Waste'!$D$6:$D$205=$B$43),'Estimated Waste'!M$6:M$205,0))</f>
        <v>0</v>
      </c>
      <c r="N296" s="18">
        <f t="array" ref="N296">SUM(IF(('Estimated Waste'!$B$6:$B$205=$B$278)*('Estimated Waste'!$C$6:$C$205=$B296)*('Estimated Waste'!$D$6:$D$205=$B$43),'Estimated Waste'!N$6:N$205,0))</f>
        <v>0</v>
      </c>
      <c r="O296" s="250"/>
      <c r="P296" s="251">
        <f t="array" ref="P296">SUM(IF(('Estimated Waste'!$B$6:$B$205=$B$278)*('Estimated Waste'!$C$6:$C$205=$B296)*('Estimated Waste'!$D$6:$D$205=$B$45),'Estimated Waste'!M$6:M$205,0))+SUM(IF(('Estimated Waste'!$B$6:$B$205=$B$278)*('Estimated Waste'!$C$6:$C$205=$B296)*('Estimated Waste'!$D$6:$D$205=$B$44),'Estimated Waste'!S$6:S$205,0))</f>
        <v>0</v>
      </c>
      <c r="Q296" s="251">
        <f t="array" ref="Q296">SUM(IF(('Estimated Waste'!$B$6:$B$205=$B$278)*('Estimated Waste'!$C$6:$C$205=$B296)*('Estimated Waste'!$D$6:$D$205=$B$45),'Estimated Waste'!N$6:N$205,0))+SUM(IF(('Estimated Waste'!$B$6:$B$205=$B$278)*('Estimated Waste'!$C$6:$C$205=$B296)*('Estimated Waste'!$D$6:$D$205=$B$44),'Estimated Waste'!T$6:T$205,0))</f>
        <v>0</v>
      </c>
      <c r="R296" s="190">
        <f t="array" ref="R296">SUM(IF(('Estimated Waste'!$B$6:$B$205=$B$278)*('Estimated Waste'!$C$6:$C$205=$B296)*('Estimated Waste'!$D$6:$D$205=$B$44),'Estimated Waste'!M$6:M$205,0))-SUM(IF(('Estimated Waste'!$B$6:$B$205=$B$278)*('Estimated Waste'!$C$6:$C$205=$B296)*('Estimated Waste'!$D$6:$D$205=$B$44),'Estimated Waste'!S$6:S$205,0))</f>
        <v>0</v>
      </c>
      <c r="S296" s="190">
        <f t="array" ref="S296">SUM(IF(('Estimated Waste'!$B$6:$B$205=$B$278)*('Estimated Waste'!$C$6:$C$205=$B296)*('Estimated Waste'!$D$6:$D$205=$B$44),'Estimated Waste'!N$6:N$205,0))-SUM(IF(('Estimated Waste'!$B$6:$B$205=$B$278)*('Estimated Waste'!$C$6:$C$205=$B296)*('Estimated Waste'!$D$6:$D$205=$B$44),'Estimated Waste'!T$6:T$205,0))</f>
        <v>0</v>
      </c>
      <c r="X296" s="100">
        <f t="shared" si="68"/>
        <v>0</v>
      </c>
      <c r="Y296" s="99">
        <f t="shared" si="69"/>
        <v>0</v>
      </c>
      <c r="Z296" s="100">
        <f t="shared" si="70"/>
        <v>0</v>
      </c>
      <c r="AA296" s="99">
        <f t="shared" si="71"/>
        <v>0</v>
      </c>
      <c r="AB296" s="100">
        <f t="shared" si="72"/>
        <v>0</v>
      </c>
      <c r="AC296" s="99">
        <f t="shared" si="73"/>
        <v>0</v>
      </c>
      <c r="AE296" s="252">
        <f t="array" ref="AE296">SUM(IF(('Actual Waste'!$C$7:$C$206=$B$278)*('Actual Waste'!$D$7:$D$206=$B296),'Actual Waste'!U$7:U$206,0))</f>
        <v>0</v>
      </c>
      <c r="AF296" s="252">
        <f t="array" ref="AF296">SUM(IF(('Actual Waste'!$C$7:$C$206=$B$278)*('Actual Waste'!$D$7:$D$206=$B296),'Actual Waste'!V$7:V$206,0))</f>
        <v>0</v>
      </c>
      <c r="AG296" s="99"/>
      <c r="AH296" s="252">
        <f t="array" ref="AH296">SUM(IF(('Actual Waste'!$C$7:$C$206=$B$278)*('Actual Waste'!$D$7:$D$206=$B296)*('Actual Waste'!$G$7:$G$206=$B$42),'Actual Waste'!U$7:U$206,0))</f>
        <v>0</v>
      </c>
      <c r="AI296" s="252">
        <f t="array" ref="AI296">SUM(IF(('Actual Waste'!$C$7:$C$206=$B$278)*('Actual Waste'!$D$7:$D$206=$B296)*('Actual Waste'!$G$7:$G$206=$B$42),'Actual Waste'!V$7:V$206,0))</f>
        <v>0</v>
      </c>
      <c r="AJ296" s="252">
        <f t="array" ref="AJ296">SUM(IF(('Actual Waste'!$C$7:$C$206=$B$278)*('Actual Waste'!$D$7:$D$206=$B296)*('Actual Waste'!$G$7:$G$206=$B$43),'Actual Waste'!U$7:U$206,0))</f>
        <v>0</v>
      </c>
      <c r="AK296" s="252">
        <f t="array" ref="AK296">SUM(IF(('Actual Waste'!$C$7:$C$206=$B$278)*('Actual Waste'!$D$7:$D$206=$B296)*('Actual Waste'!$G$7:$G$206=$B$43),'Actual Waste'!V$7:V$206,0))</f>
        <v>0</v>
      </c>
      <c r="AM296" s="252">
        <f t="array" ref="AM296">SUM(IF(('Actual Waste'!$C$7:$C$206=$B$278)*('Actual Waste'!$D$7:$D$206=$B296)*('Actual Waste'!$G$7:$G$206=$B$45),'Actual Waste'!U$7:U$206,0))+SUM(IF(('Actual Waste'!$C$7:$C$206=$B$278)*('Actual Waste'!$D$7:$D$206=$B296)*('Actual Waste'!$G$7:$G$206=$B$44),'Actual Waste'!W$7:W$206,0))</f>
        <v>0</v>
      </c>
      <c r="AN296" s="252">
        <f t="array" ref="AN296">SUM(IF(('Actual Waste'!$C$7:$C$206=$B$278)*('Actual Waste'!$D$7:$D$206=$B296)*('Actual Waste'!$G$7:$G$206=$B$45),'Actual Waste'!V$7:V$206,0))+SUM(IF(('Actual Waste'!$C$7:$C$206=$B$278)*('Actual Waste'!$D$7:$D$206=$B296)*('Actual Waste'!$G$7:$G$206=$B$44),'Actual Waste'!X$7:X$206,0))</f>
        <v>0</v>
      </c>
      <c r="AO296" s="252">
        <f t="array" ref="AO296">SUM(IF(('Actual Waste'!$C$7:$C$206=$B$278)*('Actual Waste'!$D$7:$D$206=$B296)*('Actual Waste'!$G$7:$G$206=$B$44),'Actual Waste'!U$7:U$206,0))-SUM(IF(('Actual Waste'!$C$7:$C$206=$B$278)*('Actual Waste'!$D$7:$D$206=$B296)*('Actual Waste'!$G$7:$G$206=$B$44),'Actual Waste'!W$7:W$206,0))</f>
        <v>0</v>
      </c>
      <c r="AP296" s="252">
        <f t="array" ref="AP296">SUM(IF(('Actual Waste'!$C$7:$C$206=$B$278)*('Actual Waste'!$D$7:$D$206=$B296)*('Actual Waste'!$G$7:$G$206=$B$44),'Actual Waste'!V$7:V$206,0))-SUM(IF(('Actual Waste'!$C$7:$C$206=$B$278)*('Actual Waste'!$D$7:$D$206=$B296)*('Actual Waste'!$G$7:$G$206=$B$44),'Actual Waste'!X$7:X$206,0))</f>
        <v>0</v>
      </c>
      <c r="AR296" s="100"/>
      <c r="AS296" s="99"/>
      <c r="AT296" s="100"/>
      <c r="AU296" s="99"/>
      <c r="AV296" s="100"/>
      <c r="AW296" s="99"/>
    </row>
    <row r="297" spans="2:49" x14ac:dyDescent="0.35">
      <c r="B297" s="31" t="str">
        <f t="shared" si="67"/>
        <v>Glass (17 02 02)</v>
      </c>
      <c r="C297" s="35"/>
      <c r="D297" s="35"/>
      <c r="E297" s="32">
        <f t="array" ref="E297">SUM(IF(('Estimated Waste'!$B$6:$B$205=$B$278)*('Estimated Waste'!$C$6:$C$205=$B297),'Estimated Waste'!M$6:M$205,0))</f>
        <v>0</v>
      </c>
      <c r="F297" s="219">
        <f t="array" ref="F297">SUM(IF(('Estimated Waste'!$B$6:$B$205=$B$278)*('Estimated Waste'!$C$6:$C$205=$B297),'Estimated Waste'!N$6:N$205,0))</f>
        <v>0</v>
      </c>
      <c r="G297" s="35"/>
      <c r="H297" s="256">
        <f t="shared" si="74"/>
        <v>0</v>
      </c>
      <c r="I297" s="249">
        <f t="shared" si="75"/>
        <v>0</v>
      </c>
      <c r="J297" s="99"/>
      <c r="K297" s="18">
        <f t="array" ref="K297">SUM(IF(('Estimated Waste'!$B$6:$B$205=$B$278)*('Estimated Waste'!$C$6:$C$205=$B297)*('Estimated Waste'!$D$6:$D$205=$B$42),'Estimated Waste'!M$6:M$205,0))</f>
        <v>0</v>
      </c>
      <c r="L297" s="18">
        <f t="array" ref="L297">SUM(IF(('Estimated Waste'!$B$6:$B$205=$B$278)*('Estimated Waste'!$C$6:$C$205=$B297)*('Estimated Waste'!$D$6:$D$205=$B$42),'Estimated Waste'!N$6:N$205,0))</f>
        <v>0</v>
      </c>
      <c r="M297" s="18">
        <f t="array" ref="M297">SUM(IF(('Estimated Waste'!$B$6:$B$205=$B$278)*('Estimated Waste'!$C$6:$C$205=$B297)*('Estimated Waste'!$D$6:$D$205=$B$43),'Estimated Waste'!M$6:M$205,0))</f>
        <v>0</v>
      </c>
      <c r="N297" s="18">
        <f t="array" ref="N297">SUM(IF(('Estimated Waste'!$B$6:$B$205=$B$278)*('Estimated Waste'!$C$6:$C$205=$B297)*('Estimated Waste'!$D$6:$D$205=$B$43),'Estimated Waste'!N$6:N$205,0))</f>
        <v>0</v>
      </c>
      <c r="O297" s="250"/>
      <c r="P297" s="251">
        <f t="array" ref="P297">SUM(IF(('Estimated Waste'!$B$6:$B$205=$B$278)*('Estimated Waste'!$C$6:$C$205=$B297)*('Estimated Waste'!$D$6:$D$205=$B$45),'Estimated Waste'!M$6:M$205,0))+SUM(IF(('Estimated Waste'!$B$6:$B$205=$B$278)*('Estimated Waste'!$C$6:$C$205=$B297)*('Estimated Waste'!$D$6:$D$205=$B$44),'Estimated Waste'!S$6:S$205,0))</f>
        <v>0</v>
      </c>
      <c r="Q297" s="251">
        <f t="array" ref="Q297">SUM(IF(('Estimated Waste'!$B$6:$B$205=$B$278)*('Estimated Waste'!$C$6:$C$205=$B297)*('Estimated Waste'!$D$6:$D$205=$B$45),'Estimated Waste'!N$6:N$205,0))+SUM(IF(('Estimated Waste'!$B$6:$B$205=$B$278)*('Estimated Waste'!$C$6:$C$205=$B297)*('Estimated Waste'!$D$6:$D$205=$B$44),'Estimated Waste'!T$6:T$205,0))</f>
        <v>0</v>
      </c>
      <c r="R297" s="190">
        <f t="array" ref="R297">SUM(IF(('Estimated Waste'!$B$6:$B$205=$B$278)*('Estimated Waste'!$C$6:$C$205=$B297)*('Estimated Waste'!$D$6:$D$205=$B$44),'Estimated Waste'!M$6:M$205,0))-SUM(IF(('Estimated Waste'!$B$6:$B$205=$B$278)*('Estimated Waste'!$C$6:$C$205=$B297)*('Estimated Waste'!$D$6:$D$205=$B$44),'Estimated Waste'!S$6:S$205,0))</f>
        <v>0</v>
      </c>
      <c r="S297" s="190">
        <f t="array" ref="S297">SUM(IF(('Estimated Waste'!$B$6:$B$205=$B$278)*('Estimated Waste'!$C$6:$C$205=$B297)*('Estimated Waste'!$D$6:$D$205=$B$44),'Estimated Waste'!N$6:N$205,0))-SUM(IF(('Estimated Waste'!$B$6:$B$205=$B$278)*('Estimated Waste'!$C$6:$C$205=$B297)*('Estimated Waste'!$D$6:$D$205=$B$44),'Estimated Waste'!T$6:T$205,0))</f>
        <v>0</v>
      </c>
      <c r="X297" s="100">
        <f t="shared" si="68"/>
        <v>0</v>
      </c>
      <c r="Y297" s="99">
        <f t="shared" si="69"/>
        <v>0</v>
      </c>
      <c r="Z297" s="100">
        <f t="shared" si="70"/>
        <v>0</v>
      </c>
      <c r="AA297" s="99">
        <f t="shared" si="71"/>
        <v>0</v>
      </c>
      <c r="AB297" s="100">
        <f t="shared" si="72"/>
        <v>0</v>
      </c>
      <c r="AC297" s="99">
        <f t="shared" si="73"/>
        <v>0</v>
      </c>
      <c r="AE297" s="252">
        <f t="array" ref="AE297">SUM(IF(('Actual Waste'!$C$7:$C$206=$B$278)*('Actual Waste'!$D$7:$D$206=$B297),'Actual Waste'!U$7:U$206,0))</f>
        <v>0</v>
      </c>
      <c r="AF297" s="252">
        <f t="array" ref="AF297">SUM(IF(('Actual Waste'!$C$7:$C$206=$B$278)*('Actual Waste'!$D$7:$D$206=$B297),'Actual Waste'!V$7:V$206,0))</f>
        <v>0</v>
      </c>
      <c r="AG297" s="99"/>
      <c r="AH297" s="252">
        <f t="array" ref="AH297">SUM(IF(('Actual Waste'!$C$7:$C$206=$B$278)*('Actual Waste'!$D$7:$D$206=$B297)*('Actual Waste'!$G$7:$G$206=$B$42),'Actual Waste'!U$7:U$206,0))</f>
        <v>0</v>
      </c>
      <c r="AI297" s="252">
        <f t="array" ref="AI297">SUM(IF(('Actual Waste'!$C$7:$C$206=$B$278)*('Actual Waste'!$D$7:$D$206=$B297)*('Actual Waste'!$G$7:$G$206=$B$42),'Actual Waste'!V$7:V$206,0))</f>
        <v>0</v>
      </c>
      <c r="AJ297" s="252">
        <f t="array" ref="AJ297">SUM(IF(('Actual Waste'!$C$7:$C$206=$B$278)*('Actual Waste'!$D$7:$D$206=$B297)*('Actual Waste'!$G$7:$G$206=$B$43),'Actual Waste'!U$7:U$206,0))</f>
        <v>0</v>
      </c>
      <c r="AK297" s="252">
        <f t="array" ref="AK297">SUM(IF(('Actual Waste'!$C$7:$C$206=$B$278)*('Actual Waste'!$D$7:$D$206=$B297)*('Actual Waste'!$G$7:$G$206=$B$43),'Actual Waste'!V$7:V$206,0))</f>
        <v>0</v>
      </c>
      <c r="AM297" s="252">
        <f t="array" ref="AM297">SUM(IF(('Actual Waste'!$C$7:$C$206=$B$278)*('Actual Waste'!$D$7:$D$206=$B297)*('Actual Waste'!$G$7:$G$206=$B$45),'Actual Waste'!U$7:U$206,0))+SUM(IF(('Actual Waste'!$C$7:$C$206=$B$278)*('Actual Waste'!$D$7:$D$206=$B297)*('Actual Waste'!$G$7:$G$206=$B$44),'Actual Waste'!W$7:W$206,0))</f>
        <v>0</v>
      </c>
      <c r="AN297" s="252">
        <f t="array" ref="AN297">SUM(IF(('Actual Waste'!$C$7:$C$206=$B$278)*('Actual Waste'!$D$7:$D$206=$B297)*('Actual Waste'!$G$7:$G$206=$B$45),'Actual Waste'!V$7:V$206,0))+SUM(IF(('Actual Waste'!$C$7:$C$206=$B$278)*('Actual Waste'!$D$7:$D$206=$B297)*('Actual Waste'!$G$7:$G$206=$B$44),'Actual Waste'!X$7:X$206,0))</f>
        <v>0</v>
      </c>
      <c r="AO297" s="252">
        <f t="array" ref="AO297">SUM(IF(('Actual Waste'!$C$7:$C$206=$B$278)*('Actual Waste'!$D$7:$D$206=$B297)*('Actual Waste'!$G$7:$G$206=$B$44),'Actual Waste'!U$7:U$206,0))-SUM(IF(('Actual Waste'!$C$7:$C$206=$B$278)*('Actual Waste'!$D$7:$D$206=$B297)*('Actual Waste'!$G$7:$G$206=$B$44),'Actual Waste'!W$7:W$206,0))</f>
        <v>0</v>
      </c>
      <c r="AP297" s="252">
        <f t="array" ref="AP297">SUM(IF(('Actual Waste'!$C$7:$C$206=$B$278)*('Actual Waste'!$D$7:$D$206=$B297)*('Actual Waste'!$G$7:$G$206=$B$44),'Actual Waste'!V$7:V$206,0))-SUM(IF(('Actual Waste'!$C$7:$C$206=$B$278)*('Actual Waste'!$D$7:$D$206=$B297)*('Actual Waste'!$G$7:$G$206=$B$44),'Actual Waste'!X$7:X$206,0))</f>
        <v>0</v>
      </c>
      <c r="AR297" s="100"/>
      <c r="AS297" s="99"/>
      <c r="AT297" s="100"/>
      <c r="AU297" s="99"/>
      <c r="AV297" s="100"/>
      <c r="AW297" s="99"/>
    </row>
    <row r="298" spans="2:49" x14ac:dyDescent="0.35">
      <c r="B298" s="31" t="str">
        <f t="shared" si="67"/>
        <v>Gypsum (17 08 02)</v>
      </c>
      <c r="C298" s="35"/>
      <c r="D298" s="35"/>
      <c r="E298" s="32">
        <f t="array" ref="E298">SUM(IF(('Estimated Waste'!$B$6:$B$205=$B$278)*('Estimated Waste'!$C$6:$C$205=$B298),'Estimated Waste'!M$6:M$205,0))</f>
        <v>0</v>
      </c>
      <c r="F298" s="219">
        <f t="array" ref="F298">SUM(IF(('Estimated Waste'!$B$6:$B$205=$B$278)*('Estimated Waste'!$C$6:$C$205=$B298),'Estimated Waste'!N$6:N$205,0))</f>
        <v>0</v>
      </c>
      <c r="G298" s="35"/>
      <c r="H298" s="256">
        <f t="shared" si="74"/>
        <v>0</v>
      </c>
      <c r="I298" s="249">
        <f t="shared" si="75"/>
        <v>0</v>
      </c>
      <c r="J298" s="99"/>
      <c r="K298" s="18">
        <f t="array" ref="K298">SUM(IF(('Estimated Waste'!$B$6:$B$205=$B$278)*('Estimated Waste'!$C$6:$C$205=$B298)*('Estimated Waste'!$D$6:$D$205=$B$42),'Estimated Waste'!M$6:M$205,0))</f>
        <v>0</v>
      </c>
      <c r="L298" s="18">
        <f t="array" ref="L298">SUM(IF(('Estimated Waste'!$B$6:$B$205=$B$278)*('Estimated Waste'!$C$6:$C$205=$B298)*('Estimated Waste'!$D$6:$D$205=$B$42),'Estimated Waste'!N$6:N$205,0))</f>
        <v>0</v>
      </c>
      <c r="M298" s="18">
        <f t="array" ref="M298">SUM(IF(('Estimated Waste'!$B$6:$B$205=$B$278)*('Estimated Waste'!$C$6:$C$205=$B298)*('Estimated Waste'!$D$6:$D$205=$B$43),'Estimated Waste'!M$6:M$205,0))</f>
        <v>0</v>
      </c>
      <c r="N298" s="18">
        <f t="array" ref="N298">SUM(IF(('Estimated Waste'!$B$6:$B$205=$B$278)*('Estimated Waste'!$C$6:$C$205=$B298)*('Estimated Waste'!$D$6:$D$205=$B$43),'Estimated Waste'!N$6:N$205,0))</f>
        <v>0</v>
      </c>
      <c r="O298" s="250"/>
      <c r="P298" s="251">
        <f t="array" ref="P298">SUM(IF(('Estimated Waste'!$B$6:$B$205=$B$278)*('Estimated Waste'!$C$6:$C$205=$B298)*('Estimated Waste'!$D$6:$D$205=$B$45),'Estimated Waste'!M$6:M$205,0))+SUM(IF(('Estimated Waste'!$B$6:$B$205=$B$278)*('Estimated Waste'!$C$6:$C$205=$B298)*('Estimated Waste'!$D$6:$D$205=$B$44),'Estimated Waste'!S$6:S$205,0))</f>
        <v>0</v>
      </c>
      <c r="Q298" s="251">
        <f t="array" ref="Q298">SUM(IF(('Estimated Waste'!$B$6:$B$205=$B$278)*('Estimated Waste'!$C$6:$C$205=$B298)*('Estimated Waste'!$D$6:$D$205=$B$45),'Estimated Waste'!N$6:N$205,0))+SUM(IF(('Estimated Waste'!$B$6:$B$205=$B$278)*('Estimated Waste'!$C$6:$C$205=$B298)*('Estimated Waste'!$D$6:$D$205=$B$44),'Estimated Waste'!T$6:T$205,0))</f>
        <v>0</v>
      </c>
      <c r="R298" s="190">
        <f t="array" ref="R298">SUM(IF(('Estimated Waste'!$B$6:$B$205=$B$278)*('Estimated Waste'!$C$6:$C$205=$B298)*('Estimated Waste'!$D$6:$D$205=$B$44),'Estimated Waste'!M$6:M$205,0))-SUM(IF(('Estimated Waste'!$B$6:$B$205=$B$278)*('Estimated Waste'!$C$6:$C$205=$B298)*('Estimated Waste'!$D$6:$D$205=$B$44),'Estimated Waste'!S$6:S$205,0))</f>
        <v>0</v>
      </c>
      <c r="S298" s="190">
        <f t="array" ref="S298">SUM(IF(('Estimated Waste'!$B$6:$B$205=$B$278)*('Estimated Waste'!$C$6:$C$205=$B298)*('Estimated Waste'!$D$6:$D$205=$B$44),'Estimated Waste'!N$6:N$205,0))-SUM(IF(('Estimated Waste'!$B$6:$B$205=$B$278)*('Estimated Waste'!$C$6:$C$205=$B298)*('Estimated Waste'!$D$6:$D$205=$B$44),'Estimated Waste'!T$6:T$205,0))</f>
        <v>0</v>
      </c>
      <c r="X298" s="100">
        <f t="shared" si="68"/>
        <v>0</v>
      </c>
      <c r="Y298" s="99">
        <f t="shared" si="69"/>
        <v>0</v>
      </c>
      <c r="Z298" s="100">
        <f t="shared" si="70"/>
        <v>0</v>
      </c>
      <c r="AA298" s="99">
        <f t="shared" si="71"/>
        <v>0</v>
      </c>
      <c r="AB298" s="100">
        <f t="shared" si="72"/>
        <v>0</v>
      </c>
      <c r="AC298" s="99">
        <f t="shared" si="73"/>
        <v>0</v>
      </c>
      <c r="AE298" s="252">
        <f t="array" ref="AE298">SUM(IF(('Actual Waste'!$C$7:$C$206=$B$278)*('Actual Waste'!$D$7:$D$206=$B298),'Actual Waste'!U$7:U$206,0))</f>
        <v>0</v>
      </c>
      <c r="AF298" s="252">
        <f t="array" ref="AF298">SUM(IF(('Actual Waste'!$C$7:$C$206=$B$278)*('Actual Waste'!$D$7:$D$206=$B298),'Actual Waste'!V$7:V$206,0))</f>
        <v>0</v>
      </c>
      <c r="AG298" s="99"/>
      <c r="AH298" s="252">
        <f t="array" ref="AH298">SUM(IF(('Actual Waste'!$C$7:$C$206=$B$278)*('Actual Waste'!$D$7:$D$206=$B298)*('Actual Waste'!$G$7:$G$206=$B$42),'Actual Waste'!U$7:U$206,0))</f>
        <v>0</v>
      </c>
      <c r="AI298" s="252">
        <f t="array" ref="AI298">SUM(IF(('Actual Waste'!$C$7:$C$206=$B$278)*('Actual Waste'!$D$7:$D$206=$B298)*('Actual Waste'!$G$7:$G$206=$B$42),'Actual Waste'!V$7:V$206,0))</f>
        <v>0</v>
      </c>
      <c r="AJ298" s="252">
        <f t="array" ref="AJ298">SUM(IF(('Actual Waste'!$C$7:$C$206=$B$278)*('Actual Waste'!$D$7:$D$206=$B298)*('Actual Waste'!$G$7:$G$206=$B$43),'Actual Waste'!U$7:U$206,0))</f>
        <v>0</v>
      </c>
      <c r="AK298" s="252">
        <f t="array" ref="AK298">SUM(IF(('Actual Waste'!$C$7:$C$206=$B$278)*('Actual Waste'!$D$7:$D$206=$B298)*('Actual Waste'!$G$7:$G$206=$B$43),'Actual Waste'!V$7:V$206,0))</f>
        <v>0</v>
      </c>
      <c r="AM298" s="252">
        <f t="array" ref="AM298">SUM(IF(('Actual Waste'!$C$7:$C$206=$B$278)*('Actual Waste'!$D$7:$D$206=$B298)*('Actual Waste'!$G$7:$G$206=$B$45),'Actual Waste'!U$7:U$206,0))+SUM(IF(('Actual Waste'!$C$7:$C$206=$B$278)*('Actual Waste'!$D$7:$D$206=$B298)*('Actual Waste'!$G$7:$G$206=$B$44),'Actual Waste'!W$7:W$206,0))</f>
        <v>0</v>
      </c>
      <c r="AN298" s="252">
        <f t="array" ref="AN298">SUM(IF(('Actual Waste'!$C$7:$C$206=$B$278)*('Actual Waste'!$D$7:$D$206=$B298)*('Actual Waste'!$G$7:$G$206=$B$45),'Actual Waste'!V$7:V$206,0))+SUM(IF(('Actual Waste'!$C$7:$C$206=$B$278)*('Actual Waste'!$D$7:$D$206=$B298)*('Actual Waste'!$G$7:$G$206=$B$44),'Actual Waste'!X$7:X$206,0))</f>
        <v>0</v>
      </c>
      <c r="AO298" s="252">
        <f t="array" ref="AO298">SUM(IF(('Actual Waste'!$C$7:$C$206=$B$278)*('Actual Waste'!$D$7:$D$206=$B298)*('Actual Waste'!$G$7:$G$206=$B$44),'Actual Waste'!U$7:U$206,0))-SUM(IF(('Actual Waste'!$C$7:$C$206=$B$278)*('Actual Waste'!$D$7:$D$206=$B298)*('Actual Waste'!$G$7:$G$206=$B$44),'Actual Waste'!W$7:W$206,0))</f>
        <v>0</v>
      </c>
      <c r="AP298" s="252">
        <f t="array" ref="AP298">SUM(IF(('Actual Waste'!$C$7:$C$206=$B$278)*('Actual Waste'!$D$7:$D$206=$B298)*('Actual Waste'!$G$7:$G$206=$B$44),'Actual Waste'!V$7:V$206,0))-SUM(IF(('Actual Waste'!$C$7:$C$206=$B$278)*('Actual Waste'!$D$7:$D$206=$B298)*('Actual Waste'!$G$7:$G$206=$B$44),'Actual Waste'!X$7:X$206,0))</f>
        <v>0</v>
      </c>
      <c r="AR298" s="100"/>
      <c r="AS298" s="99"/>
      <c r="AT298" s="100"/>
      <c r="AU298" s="99"/>
      <c r="AV298" s="100"/>
      <c r="AW298" s="99"/>
    </row>
    <row r="299" spans="2:49" x14ac:dyDescent="0.35">
      <c r="B299" s="31" t="str">
        <f t="shared" si="67"/>
        <v>Hazardous waste (Segregated) (17 05 03*)</v>
      </c>
      <c r="C299" s="35"/>
      <c r="D299" s="35"/>
      <c r="E299" s="32">
        <f t="array" ref="E299">SUM(IF(('Estimated Waste'!$B$6:$B$205=$B$278)*('Estimated Waste'!$C$6:$C$205=$B299),'Estimated Waste'!M$6:M$205,0))</f>
        <v>0</v>
      </c>
      <c r="F299" s="219">
        <f t="array" ref="F299">SUM(IF(('Estimated Waste'!$B$6:$B$205=$B$278)*('Estimated Waste'!$C$6:$C$205=$B299),'Estimated Waste'!N$6:N$205,0))</f>
        <v>0</v>
      </c>
      <c r="G299" s="35"/>
      <c r="H299" s="256">
        <f t="shared" si="74"/>
        <v>0</v>
      </c>
      <c r="I299" s="249">
        <f t="shared" si="75"/>
        <v>0</v>
      </c>
      <c r="J299" s="99"/>
      <c r="K299" s="18">
        <f t="array" ref="K299">SUM(IF(('Estimated Waste'!$B$6:$B$205=$B$278)*('Estimated Waste'!$C$6:$C$205=$B299)*('Estimated Waste'!$D$6:$D$205=$B$42),'Estimated Waste'!M$6:M$205,0))</f>
        <v>0</v>
      </c>
      <c r="L299" s="18">
        <f t="array" ref="L299">SUM(IF(('Estimated Waste'!$B$6:$B$205=$B$278)*('Estimated Waste'!$C$6:$C$205=$B299)*('Estimated Waste'!$D$6:$D$205=$B$42),'Estimated Waste'!N$6:N$205,0))</f>
        <v>0</v>
      </c>
      <c r="M299" s="18">
        <f t="array" ref="M299">SUM(IF(('Estimated Waste'!$B$6:$B$205=$B$278)*('Estimated Waste'!$C$6:$C$205=$B299)*('Estimated Waste'!$D$6:$D$205=$B$43),'Estimated Waste'!M$6:M$205,0))</f>
        <v>0</v>
      </c>
      <c r="N299" s="18">
        <f t="array" ref="N299">SUM(IF(('Estimated Waste'!$B$6:$B$205=$B$278)*('Estimated Waste'!$C$6:$C$205=$B299)*('Estimated Waste'!$D$6:$D$205=$B$43),'Estimated Waste'!N$6:N$205,0))</f>
        <v>0</v>
      </c>
      <c r="O299" s="250"/>
      <c r="P299" s="251">
        <f t="array" ref="P299">SUM(IF(('Estimated Waste'!$B$6:$B$205=$B$278)*('Estimated Waste'!$C$6:$C$205=$B299)*('Estimated Waste'!$D$6:$D$205=$B$45),'Estimated Waste'!M$6:M$205,0))+SUM(IF(('Estimated Waste'!$B$6:$B$205=$B$278)*('Estimated Waste'!$C$6:$C$205=$B299)*('Estimated Waste'!$D$6:$D$205=$B$44),'Estimated Waste'!S$6:S$205,0))</f>
        <v>0</v>
      </c>
      <c r="Q299" s="251">
        <f t="array" ref="Q299">SUM(IF(('Estimated Waste'!$B$6:$B$205=$B$278)*('Estimated Waste'!$C$6:$C$205=$B299)*('Estimated Waste'!$D$6:$D$205=$B$45),'Estimated Waste'!N$6:N$205,0))+SUM(IF(('Estimated Waste'!$B$6:$B$205=$B$278)*('Estimated Waste'!$C$6:$C$205=$B299)*('Estimated Waste'!$D$6:$D$205=$B$44),'Estimated Waste'!T$6:T$205,0))</f>
        <v>0</v>
      </c>
      <c r="R299" s="190">
        <f t="array" ref="R299">SUM(IF(('Estimated Waste'!$B$6:$B$205=$B$278)*('Estimated Waste'!$C$6:$C$205=$B299)*('Estimated Waste'!$D$6:$D$205=$B$44),'Estimated Waste'!M$6:M$205,0))-SUM(IF(('Estimated Waste'!$B$6:$B$205=$B$278)*('Estimated Waste'!$C$6:$C$205=$B299)*('Estimated Waste'!$D$6:$D$205=$B$44),'Estimated Waste'!S$6:S$205,0))</f>
        <v>0</v>
      </c>
      <c r="S299" s="190">
        <f t="array" ref="S299">SUM(IF(('Estimated Waste'!$B$6:$B$205=$B$278)*('Estimated Waste'!$C$6:$C$205=$B299)*('Estimated Waste'!$D$6:$D$205=$B$44),'Estimated Waste'!N$6:N$205,0))-SUM(IF(('Estimated Waste'!$B$6:$B$205=$B$278)*('Estimated Waste'!$C$6:$C$205=$B299)*('Estimated Waste'!$D$6:$D$205=$B$44),'Estimated Waste'!T$6:T$205,0))</f>
        <v>0</v>
      </c>
      <c r="X299" s="100">
        <f t="shared" si="68"/>
        <v>0</v>
      </c>
      <c r="Y299" s="99">
        <f t="shared" si="69"/>
        <v>0</v>
      </c>
      <c r="Z299" s="100">
        <f t="shared" si="70"/>
        <v>0</v>
      </c>
      <c r="AA299" s="99">
        <f t="shared" si="71"/>
        <v>0</v>
      </c>
      <c r="AB299" s="100">
        <f t="shared" si="72"/>
        <v>0</v>
      </c>
      <c r="AC299" s="99">
        <f t="shared" si="73"/>
        <v>0</v>
      </c>
      <c r="AE299" s="252">
        <f t="array" ref="AE299">SUM(IF(('Actual Waste'!$C$7:$C$206=$B$278)*('Actual Waste'!$D$7:$D$206=$B299),'Actual Waste'!U$7:U$206,0))</f>
        <v>0</v>
      </c>
      <c r="AF299" s="252">
        <f t="array" ref="AF299">SUM(IF(('Actual Waste'!$C$7:$C$206=$B$278)*('Actual Waste'!$D$7:$D$206=$B299),'Actual Waste'!V$7:V$206,0))</f>
        <v>0</v>
      </c>
      <c r="AG299" s="99"/>
      <c r="AH299" s="252">
        <f t="array" ref="AH299">SUM(IF(('Actual Waste'!$C$7:$C$206=$B$278)*('Actual Waste'!$D$7:$D$206=$B299)*('Actual Waste'!$G$7:$G$206=$B$42),'Actual Waste'!U$7:U$206,0))</f>
        <v>0</v>
      </c>
      <c r="AI299" s="252">
        <f t="array" ref="AI299">SUM(IF(('Actual Waste'!$C$7:$C$206=$B$278)*('Actual Waste'!$D$7:$D$206=$B299)*('Actual Waste'!$G$7:$G$206=$B$42),'Actual Waste'!V$7:V$206,0))</f>
        <v>0</v>
      </c>
      <c r="AJ299" s="252">
        <f t="array" ref="AJ299">SUM(IF(('Actual Waste'!$C$7:$C$206=$B$278)*('Actual Waste'!$D$7:$D$206=$B299)*('Actual Waste'!$G$7:$G$206=$B$43),'Actual Waste'!U$7:U$206,0))</f>
        <v>0</v>
      </c>
      <c r="AK299" s="252">
        <f t="array" ref="AK299">SUM(IF(('Actual Waste'!$C$7:$C$206=$B$278)*('Actual Waste'!$D$7:$D$206=$B299)*('Actual Waste'!$G$7:$G$206=$B$43),'Actual Waste'!V$7:V$206,0))</f>
        <v>0</v>
      </c>
      <c r="AM299" s="252">
        <f t="array" ref="AM299">SUM(IF(('Actual Waste'!$C$7:$C$206=$B$278)*('Actual Waste'!$D$7:$D$206=$B299)*('Actual Waste'!$G$7:$G$206=$B$45),'Actual Waste'!U$7:U$206,0))+SUM(IF(('Actual Waste'!$C$7:$C$206=$B$278)*('Actual Waste'!$D$7:$D$206=$B299)*('Actual Waste'!$G$7:$G$206=$B$44),'Actual Waste'!W$7:W$206,0))</f>
        <v>0</v>
      </c>
      <c r="AN299" s="252">
        <f t="array" ref="AN299">SUM(IF(('Actual Waste'!$C$7:$C$206=$B$278)*('Actual Waste'!$D$7:$D$206=$B299)*('Actual Waste'!$G$7:$G$206=$B$45),'Actual Waste'!V$7:V$206,0))+SUM(IF(('Actual Waste'!$C$7:$C$206=$B$278)*('Actual Waste'!$D$7:$D$206=$B299)*('Actual Waste'!$G$7:$G$206=$B$44),'Actual Waste'!X$7:X$206,0))</f>
        <v>0</v>
      </c>
      <c r="AO299" s="252">
        <f t="array" ref="AO299">SUM(IF(('Actual Waste'!$C$7:$C$206=$B$278)*('Actual Waste'!$D$7:$D$206=$B299)*('Actual Waste'!$G$7:$G$206=$B$44),'Actual Waste'!U$7:U$206,0))-SUM(IF(('Actual Waste'!$C$7:$C$206=$B$278)*('Actual Waste'!$D$7:$D$206=$B299)*('Actual Waste'!$G$7:$G$206=$B$44),'Actual Waste'!W$7:W$206,0))</f>
        <v>0</v>
      </c>
      <c r="AP299" s="252">
        <f t="array" ref="AP299">SUM(IF(('Actual Waste'!$C$7:$C$206=$B$278)*('Actual Waste'!$D$7:$D$206=$B299)*('Actual Waste'!$G$7:$G$206=$B$44),'Actual Waste'!V$7:V$206,0))-SUM(IF(('Actual Waste'!$C$7:$C$206=$B$278)*('Actual Waste'!$D$7:$D$206=$B299)*('Actual Waste'!$G$7:$G$206=$B$44),'Actual Waste'!X$7:X$206,0))</f>
        <v>0</v>
      </c>
      <c r="AR299" s="100"/>
      <c r="AS299" s="99"/>
      <c r="AT299" s="100"/>
      <c r="AU299" s="99"/>
      <c r="AV299" s="100"/>
      <c r="AW299" s="99"/>
    </row>
    <row r="300" spans="2:49" x14ac:dyDescent="0.35">
      <c r="B300" s="31" t="str">
        <f t="shared" si="67"/>
        <v>Lead (17 04 03)</v>
      </c>
      <c r="C300" s="35"/>
      <c r="D300" s="35"/>
      <c r="E300" s="32">
        <f t="array" ref="E300">SUM(IF(('Estimated Waste'!$B$6:$B$205=$B$278)*('Estimated Waste'!$C$6:$C$205=$B300),'Estimated Waste'!M$6:M$205,0))</f>
        <v>0</v>
      </c>
      <c r="F300" s="219">
        <f t="array" ref="F300">SUM(IF(('Estimated Waste'!$B$6:$B$205=$B$278)*('Estimated Waste'!$C$6:$C$205=$B300),'Estimated Waste'!N$6:N$205,0))</f>
        <v>0</v>
      </c>
      <c r="G300" s="35"/>
      <c r="H300" s="256">
        <f t="shared" si="74"/>
        <v>0</v>
      </c>
      <c r="I300" s="249">
        <f t="shared" si="75"/>
        <v>0</v>
      </c>
      <c r="J300" s="99"/>
      <c r="K300" s="18">
        <f t="array" ref="K300">SUM(IF(('Estimated Waste'!$B$6:$B$205=$B$278)*('Estimated Waste'!$C$6:$C$205=$B300)*('Estimated Waste'!$D$6:$D$205=$B$42),'Estimated Waste'!M$6:M$205,0))</f>
        <v>0</v>
      </c>
      <c r="L300" s="18">
        <f t="array" ref="L300">SUM(IF(('Estimated Waste'!$B$6:$B$205=$B$278)*('Estimated Waste'!$C$6:$C$205=$B300)*('Estimated Waste'!$D$6:$D$205=$B$42),'Estimated Waste'!N$6:N$205,0))</f>
        <v>0</v>
      </c>
      <c r="M300" s="18">
        <f t="array" ref="M300">SUM(IF(('Estimated Waste'!$B$6:$B$205=$B$278)*('Estimated Waste'!$C$6:$C$205=$B300)*('Estimated Waste'!$D$6:$D$205=$B$43),'Estimated Waste'!M$6:M$205,0))</f>
        <v>0</v>
      </c>
      <c r="N300" s="18">
        <f t="array" ref="N300">SUM(IF(('Estimated Waste'!$B$6:$B$205=$B$278)*('Estimated Waste'!$C$6:$C$205=$B300)*('Estimated Waste'!$D$6:$D$205=$B$43),'Estimated Waste'!N$6:N$205,0))</f>
        <v>0</v>
      </c>
      <c r="O300" s="250"/>
      <c r="P300" s="251">
        <f t="array" ref="P300">SUM(IF(('Estimated Waste'!$B$6:$B$205=$B$278)*('Estimated Waste'!$C$6:$C$205=$B300)*('Estimated Waste'!$D$6:$D$205=$B$45),'Estimated Waste'!M$6:M$205,0))+SUM(IF(('Estimated Waste'!$B$6:$B$205=$B$278)*('Estimated Waste'!$C$6:$C$205=$B300)*('Estimated Waste'!$D$6:$D$205=$B$44),'Estimated Waste'!S$6:S$205,0))</f>
        <v>0</v>
      </c>
      <c r="Q300" s="251">
        <f t="array" ref="Q300">SUM(IF(('Estimated Waste'!$B$6:$B$205=$B$278)*('Estimated Waste'!$C$6:$C$205=$B300)*('Estimated Waste'!$D$6:$D$205=$B$45),'Estimated Waste'!N$6:N$205,0))+SUM(IF(('Estimated Waste'!$B$6:$B$205=$B$278)*('Estimated Waste'!$C$6:$C$205=$B300)*('Estimated Waste'!$D$6:$D$205=$B$44),'Estimated Waste'!T$6:T$205,0))</f>
        <v>0</v>
      </c>
      <c r="R300" s="190">
        <f t="array" ref="R300">SUM(IF(('Estimated Waste'!$B$6:$B$205=$B$278)*('Estimated Waste'!$C$6:$C$205=$B300)*('Estimated Waste'!$D$6:$D$205=$B$44),'Estimated Waste'!M$6:M$205,0))-SUM(IF(('Estimated Waste'!$B$6:$B$205=$B$278)*('Estimated Waste'!$C$6:$C$205=$B300)*('Estimated Waste'!$D$6:$D$205=$B$44),'Estimated Waste'!S$6:S$205,0))</f>
        <v>0</v>
      </c>
      <c r="S300" s="190">
        <f t="array" ref="S300">SUM(IF(('Estimated Waste'!$B$6:$B$205=$B$278)*('Estimated Waste'!$C$6:$C$205=$B300)*('Estimated Waste'!$D$6:$D$205=$B$44),'Estimated Waste'!N$6:N$205,0))-SUM(IF(('Estimated Waste'!$B$6:$B$205=$B$278)*('Estimated Waste'!$C$6:$C$205=$B300)*('Estimated Waste'!$D$6:$D$205=$B$44),'Estimated Waste'!T$6:T$205,0))</f>
        <v>0</v>
      </c>
      <c r="X300" s="100">
        <f t="shared" si="68"/>
        <v>0</v>
      </c>
      <c r="Y300" s="99">
        <f t="shared" si="69"/>
        <v>0</v>
      </c>
      <c r="Z300" s="100">
        <f t="shared" si="70"/>
        <v>0</v>
      </c>
      <c r="AA300" s="99">
        <f t="shared" si="71"/>
        <v>0</v>
      </c>
      <c r="AB300" s="100">
        <f t="shared" si="72"/>
        <v>0</v>
      </c>
      <c r="AC300" s="99">
        <f t="shared" si="73"/>
        <v>0</v>
      </c>
      <c r="AE300" s="252">
        <f t="array" ref="AE300">SUM(IF(('Actual Waste'!$C$7:$C$206=$B$278)*('Actual Waste'!$D$7:$D$206=$B300),'Actual Waste'!U$7:U$206,0))</f>
        <v>0</v>
      </c>
      <c r="AF300" s="252">
        <f t="array" ref="AF300">SUM(IF(('Actual Waste'!$C$7:$C$206=$B$278)*('Actual Waste'!$D$7:$D$206=$B300),'Actual Waste'!V$7:V$206,0))</f>
        <v>0</v>
      </c>
      <c r="AG300" s="99"/>
      <c r="AH300" s="252">
        <f t="array" ref="AH300">SUM(IF(('Actual Waste'!$C$7:$C$206=$B$278)*('Actual Waste'!$D$7:$D$206=$B300)*('Actual Waste'!$G$7:$G$206=$B$42),'Actual Waste'!U$7:U$206,0))</f>
        <v>0</v>
      </c>
      <c r="AI300" s="252">
        <f t="array" ref="AI300">SUM(IF(('Actual Waste'!$C$7:$C$206=$B$278)*('Actual Waste'!$D$7:$D$206=$B300)*('Actual Waste'!$G$7:$G$206=$B$42),'Actual Waste'!V$7:V$206,0))</f>
        <v>0</v>
      </c>
      <c r="AJ300" s="252">
        <f t="array" ref="AJ300">SUM(IF(('Actual Waste'!$C$7:$C$206=$B$278)*('Actual Waste'!$D$7:$D$206=$B300)*('Actual Waste'!$G$7:$G$206=$B$43),'Actual Waste'!U$7:U$206,0))</f>
        <v>0</v>
      </c>
      <c r="AK300" s="252">
        <f t="array" ref="AK300">SUM(IF(('Actual Waste'!$C$7:$C$206=$B$278)*('Actual Waste'!$D$7:$D$206=$B300)*('Actual Waste'!$G$7:$G$206=$B$43),'Actual Waste'!V$7:V$206,0))</f>
        <v>0</v>
      </c>
      <c r="AM300" s="252">
        <f t="array" ref="AM300">SUM(IF(('Actual Waste'!$C$7:$C$206=$B$278)*('Actual Waste'!$D$7:$D$206=$B300)*('Actual Waste'!$G$7:$G$206=$B$45),'Actual Waste'!U$7:U$206,0))+SUM(IF(('Actual Waste'!$C$7:$C$206=$B$278)*('Actual Waste'!$D$7:$D$206=$B300)*('Actual Waste'!$G$7:$G$206=$B$44),'Actual Waste'!W$7:W$206,0))</f>
        <v>0</v>
      </c>
      <c r="AN300" s="252">
        <f t="array" ref="AN300">SUM(IF(('Actual Waste'!$C$7:$C$206=$B$278)*('Actual Waste'!$D$7:$D$206=$B300)*('Actual Waste'!$G$7:$G$206=$B$45),'Actual Waste'!V$7:V$206,0))+SUM(IF(('Actual Waste'!$C$7:$C$206=$B$278)*('Actual Waste'!$D$7:$D$206=$B300)*('Actual Waste'!$G$7:$G$206=$B$44),'Actual Waste'!X$7:X$206,0))</f>
        <v>0</v>
      </c>
      <c r="AO300" s="252">
        <f t="array" ref="AO300">SUM(IF(('Actual Waste'!$C$7:$C$206=$B$278)*('Actual Waste'!$D$7:$D$206=$B300)*('Actual Waste'!$G$7:$G$206=$B$44),'Actual Waste'!U$7:U$206,0))-SUM(IF(('Actual Waste'!$C$7:$C$206=$B$278)*('Actual Waste'!$D$7:$D$206=$B300)*('Actual Waste'!$G$7:$G$206=$B$44),'Actual Waste'!W$7:W$206,0))</f>
        <v>0</v>
      </c>
      <c r="AP300" s="252">
        <f t="array" ref="AP300">SUM(IF(('Actual Waste'!$C$7:$C$206=$B$278)*('Actual Waste'!$D$7:$D$206=$B300)*('Actual Waste'!$G$7:$G$206=$B$44),'Actual Waste'!V$7:V$206,0))-SUM(IF(('Actual Waste'!$C$7:$C$206=$B$278)*('Actual Waste'!$D$7:$D$206=$B300)*('Actual Waste'!$G$7:$G$206=$B$44),'Actual Waste'!X$7:X$206,0))</f>
        <v>0</v>
      </c>
      <c r="AR300" s="100"/>
      <c r="AS300" s="99"/>
      <c r="AT300" s="100"/>
      <c r="AU300" s="99"/>
      <c r="AV300" s="100"/>
      <c r="AW300" s="99"/>
    </row>
    <row r="301" spans="2:49" x14ac:dyDescent="0.35">
      <c r="B301" s="31" t="str">
        <f t="shared" si="67"/>
        <v>Metals (17 04 07)</v>
      </c>
      <c r="C301" s="35"/>
      <c r="D301" s="35"/>
      <c r="E301" s="32">
        <f t="array" ref="E301">SUM(IF(('Estimated Waste'!$B$6:$B$205=$B$278)*('Estimated Waste'!$C$6:$C$205=$B301),'Estimated Waste'!M$6:M$205,0))</f>
        <v>0</v>
      </c>
      <c r="F301" s="219">
        <f t="array" ref="F301">SUM(IF(('Estimated Waste'!$B$6:$B$205=$B$278)*('Estimated Waste'!$C$6:$C$205=$B301),'Estimated Waste'!N$6:N$205,0))</f>
        <v>0</v>
      </c>
      <c r="G301" s="35"/>
      <c r="H301" s="256">
        <f t="shared" si="74"/>
        <v>0</v>
      </c>
      <c r="I301" s="249">
        <f t="shared" si="75"/>
        <v>0</v>
      </c>
      <c r="J301" s="99"/>
      <c r="K301" s="18">
        <f t="array" ref="K301">SUM(IF(('Estimated Waste'!$B$6:$B$205=$B$278)*('Estimated Waste'!$C$6:$C$205=$B301)*('Estimated Waste'!$D$6:$D$205=$B$42),'Estimated Waste'!M$6:M$205,0))</f>
        <v>0</v>
      </c>
      <c r="L301" s="18">
        <f t="array" ref="L301">SUM(IF(('Estimated Waste'!$B$6:$B$205=$B$278)*('Estimated Waste'!$C$6:$C$205=$B301)*('Estimated Waste'!$D$6:$D$205=$B$42),'Estimated Waste'!N$6:N$205,0))</f>
        <v>0</v>
      </c>
      <c r="M301" s="18">
        <f t="array" ref="M301">SUM(IF(('Estimated Waste'!$B$6:$B$205=$B$278)*('Estimated Waste'!$C$6:$C$205=$B301)*('Estimated Waste'!$D$6:$D$205=$B$43),'Estimated Waste'!M$6:M$205,0))</f>
        <v>0</v>
      </c>
      <c r="N301" s="18">
        <f t="array" ref="N301">SUM(IF(('Estimated Waste'!$B$6:$B$205=$B$278)*('Estimated Waste'!$C$6:$C$205=$B301)*('Estimated Waste'!$D$6:$D$205=$B$43),'Estimated Waste'!N$6:N$205,0))</f>
        <v>0</v>
      </c>
      <c r="O301" s="250"/>
      <c r="P301" s="251">
        <f t="array" ref="P301">SUM(IF(('Estimated Waste'!$B$6:$B$205=$B$278)*('Estimated Waste'!$C$6:$C$205=$B301)*('Estimated Waste'!$D$6:$D$205=$B$45),'Estimated Waste'!M$6:M$205,0))+SUM(IF(('Estimated Waste'!$B$6:$B$205=$B$278)*('Estimated Waste'!$C$6:$C$205=$B301)*('Estimated Waste'!$D$6:$D$205=$B$44),'Estimated Waste'!S$6:S$205,0))</f>
        <v>0</v>
      </c>
      <c r="Q301" s="251">
        <f t="array" ref="Q301">SUM(IF(('Estimated Waste'!$B$6:$B$205=$B$278)*('Estimated Waste'!$C$6:$C$205=$B301)*('Estimated Waste'!$D$6:$D$205=$B$45),'Estimated Waste'!N$6:N$205,0))+SUM(IF(('Estimated Waste'!$B$6:$B$205=$B$278)*('Estimated Waste'!$C$6:$C$205=$B301)*('Estimated Waste'!$D$6:$D$205=$B$44),'Estimated Waste'!T$6:T$205,0))</f>
        <v>0</v>
      </c>
      <c r="R301" s="190">
        <f t="array" ref="R301">SUM(IF(('Estimated Waste'!$B$6:$B$205=$B$278)*('Estimated Waste'!$C$6:$C$205=$B301)*('Estimated Waste'!$D$6:$D$205=$B$44),'Estimated Waste'!M$6:M$205,0))-SUM(IF(('Estimated Waste'!$B$6:$B$205=$B$278)*('Estimated Waste'!$C$6:$C$205=$B301)*('Estimated Waste'!$D$6:$D$205=$B$44),'Estimated Waste'!S$6:S$205,0))</f>
        <v>0</v>
      </c>
      <c r="S301" s="190">
        <f t="array" ref="S301">SUM(IF(('Estimated Waste'!$B$6:$B$205=$B$278)*('Estimated Waste'!$C$6:$C$205=$B301)*('Estimated Waste'!$D$6:$D$205=$B$44),'Estimated Waste'!N$6:N$205,0))-SUM(IF(('Estimated Waste'!$B$6:$B$205=$B$278)*('Estimated Waste'!$C$6:$C$205=$B301)*('Estimated Waste'!$D$6:$D$205=$B$44),'Estimated Waste'!T$6:T$205,0))</f>
        <v>0</v>
      </c>
      <c r="X301" s="100">
        <f t="shared" si="68"/>
        <v>0</v>
      </c>
      <c r="Y301" s="99">
        <f t="shared" si="69"/>
        <v>0</v>
      </c>
      <c r="Z301" s="100">
        <f t="shared" si="70"/>
        <v>0</v>
      </c>
      <c r="AA301" s="99">
        <f t="shared" si="71"/>
        <v>0</v>
      </c>
      <c r="AB301" s="100">
        <f t="shared" si="72"/>
        <v>0</v>
      </c>
      <c r="AC301" s="99">
        <f t="shared" si="73"/>
        <v>0</v>
      </c>
      <c r="AE301" s="252">
        <f t="array" ref="AE301">SUM(IF(('Actual Waste'!$C$7:$C$206=$B$278)*('Actual Waste'!$D$7:$D$206=$B301),'Actual Waste'!U$7:U$206,0))</f>
        <v>0</v>
      </c>
      <c r="AF301" s="252">
        <f t="array" ref="AF301">SUM(IF(('Actual Waste'!$C$7:$C$206=$B$278)*('Actual Waste'!$D$7:$D$206=$B301),'Actual Waste'!V$7:V$206,0))</f>
        <v>0</v>
      </c>
      <c r="AG301" s="99"/>
      <c r="AH301" s="252">
        <f t="array" ref="AH301">SUM(IF(('Actual Waste'!$C$7:$C$206=$B$278)*('Actual Waste'!$D$7:$D$206=$B301)*('Actual Waste'!$G$7:$G$206=$B$42),'Actual Waste'!U$7:U$206,0))</f>
        <v>0</v>
      </c>
      <c r="AI301" s="252">
        <f t="array" ref="AI301">SUM(IF(('Actual Waste'!$C$7:$C$206=$B$278)*('Actual Waste'!$D$7:$D$206=$B301)*('Actual Waste'!$G$7:$G$206=$B$42),'Actual Waste'!V$7:V$206,0))</f>
        <v>0</v>
      </c>
      <c r="AJ301" s="252">
        <f t="array" ref="AJ301">SUM(IF(('Actual Waste'!$C$7:$C$206=$B$278)*('Actual Waste'!$D$7:$D$206=$B301)*('Actual Waste'!$G$7:$G$206=$B$43),'Actual Waste'!U$7:U$206,0))</f>
        <v>0</v>
      </c>
      <c r="AK301" s="252">
        <f t="array" ref="AK301">SUM(IF(('Actual Waste'!$C$7:$C$206=$B$278)*('Actual Waste'!$D$7:$D$206=$B301)*('Actual Waste'!$G$7:$G$206=$B$43),'Actual Waste'!V$7:V$206,0))</f>
        <v>0</v>
      </c>
      <c r="AM301" s="252">
        <f t="array" ref="AM301">SUM(IF(('Actual Waste'!$C$7:$C$206=$B$278)*('Actual Waste'!$D$7:$D$206=$B301)*('Actual Waste'!$G$7:$G$206=$B$45),'Actual Waste'!U$7:U$206,0))+SUM(IF(('Actual Waste'!$C$7:$C$206=$B$278)*('Actual Waste'!$D$7:$D$206=$B301)*('Actual Waste'!$G$7:$G$206=$B$44),'Actual Waste'!W$7:W$206,0))</f>
        <v>0</v>
      </c>
      <c r="AN301" s="252">
        <f t="array" ref="AN301">SUM(IF(('Actual Waste'!$C$7:$C$206=$B$278)*('Actual Waste'!$D$7:$D$206=$B301)*('Actual Waste'!$G$7:$G$206=$B$45),'Actual Waste'!V$7:V$206,0))+SUM(IF(('Actual Waste'!$C$7:$C$206=$B$278)*('Actual Waste'!$D$7:$D$206=$B301)*('Actual Waste'!$G$7:$G$206=$B$44),'Actual Waste'!X$7:X$206,0))</f>
        <v>0</v>
      </c>
      <c r="AO301" s="252">
        <f t="array" ref="AO301">SUM(IF(('Actual Waste'!$C$7:$C$206=$B$278)*('Actual Waste'!$D$7:$D$206=$B301)*('Actual Waste'!$G$7:$G$206=$B$44),'Actual Waste'!U$7:U$206,0))-SUM(IF(('Actual Waste'!$C$7:$C$206=$B$278)*('Actual Waste'!$D$7:$D$206=$B301)*('Actual Waste'!$G$7:$G$206=$B$44),'Actual Waste'!W$7:W$206,0))</f>
        <v>0</v>
      </c>
      <c r="AP301" s="252">
        <f t="array" ref="AP301">SUM(IF(('Actual Waste'!$C$7:$C$206=$B$278)*('Actual Waste'!$D$7:$D$206=$B301)*('Actual Waste'!$G$7:$G$206=$B$44),'Actual Waste'!V$7:V$206,0))-SUM(IF(('Actual Waste'!$C$7:$C$206=$B$278)*('Actual Waste'!$D$7:$D$206=$B301)*('Actual Waste'!$G$7:$G$206=$B$44),'Actual Waste'!X$7:X$206,0))</f>
        <v>0</v>
      </c>
      <c r="AR301" s="100"/>
      <c r="AS301" s="99"/>
      <c r="AT301" s="100"/>
      <c r="AU301" s="99"/>
      <c r="AV301" s="100"/>
      <c r="AW301" s="99"/>
    </row>
    <row r="302" spans="2:49" x14ac:dyDescent="0.35">
      <c r="B302" s="31" t="str">
        <f t="shared" si="67"/>
        <v>Mixed C&amp;D waste (17 09 04)</v>
      </c>
      <c r="C302" s="35"/>
      <c r="D302" s="35"/>
      <c r="E302" s="32">
        <f t="array" ref="E302">SUM(IF(('Estimated Waste'!$B$6:$B$205=$B$278)*('Estimated Waste'!$C$6:$C$205=$B302),'Estimated Waste'!M$6:M$205,0))</f>
        <v>0</v>
      </c>
      <c r="F302" s="219">
        <f t="array" ref="F302">SUM(IF(('Estimated Waste'!$B$6:$B$205=$B$278)*('Estimated Waste'!$C$6:$C$205=$B302),'Estimated Waste'!N$6:N$205,0))</f>
        <v>0</v>
      </c>
      <c r="G302" s="35"/>
      <c r="H302" s="256">
        <f t="shared" si="74"/>
        <v>0</v>
      </c>
      <c r="I302" s="249">
        <f t="shared" si="75"/>
        <v>0</v>
      </c>
      <c r="J302" s="99"/>
      <c r="K302" s="18">
        <f t="array" ref="K302">SUM(IF(('Estimated Waste'!$B$6:$B$205=$B$278)*('Estimated Waste'!$C$6:$C$205=$B302)*('Estimated Waste'!$D$6:$D$205=$B$42),'Estimated Waste'!M$6:M$205,0))</f>
        <v>0</v>
      </c>
      <c r="L302" s="18">
        <f t="array" ref="L302">SUM(IF(('Estimated Waste'!$B$6:$B$205=$B$278)*('Estimated Waste'!$C$6:$C$205=$B302)*('Estimated Waste'!$D$6:$D$205=$B$42),'Estimated Waste'!N$6:N$205,0))</f>
        <v>0</v>
      </c>
      <c r="M302" s="18">
        <f t="array" ref="M302">SUM(IF(('Estimated Waste'!$B$6:$B$205=$B$278)*('Estimated Waste'!$C$6:$C$205=$B302)*('Estimated Waste'!$D$6:$D$205=$B$43),'Estimated Waste'!M$6:M$205,0))</f>
        <v>0</v>
      </c>
      <c r="N302" s="18">
        <f t="array" ref="N302">SUM(IF(('Estimated Waste'!$B$6:$B$205=$B$278)*('Estimated Waste'!$C$6:$C$205=$B302)*('Estimated Waste'!$D$6:$D$205=$B$43),'Estimated Waste'!N$6:N$205,0))</f>
        <v>0</v>
      </c>
      <c r="O302" s="250"/>
      <c r="P302" s="251">
        <f t="array" ref="P302">SUM(IF(('Estimated Waste'!$B$6:$B$205=$B$278)*('Estimated Waste'!$C$6:$C$205=$B302)*('Estimated Waste'!$D$6:$D$205=$B$45),'Estimated Waste'!M$6:M$205,0))+SUM(IF(('Estimated Waste'!$B$6:$B$205=$B$278)*('Estimated Waste'!$C$6:$C$205=$B302)*('Estimated Waste'!$D$6:$D$205=$B$44),'Estimated Waste'!S$6:S$205,0))</f>
        <v>0</v>
      </c>
      <c r="Q302" s="251">
        <f t="array" ref="Q302">SUM(IF(('Estimated Waste'!$B$6:$B$205=$B$278)*('Estimated Waste'!$C$6:$C$205=$B302)*('Estimated Waste'!$D$6:$D$205=$B$45),'Estimated Waste'!N$6:N$205,0))+SUM(IF(('Estimated Waste'!$B$6:$B$205=$B$278)*('Estimated Waste'!$C$6:$C$205=$B302)*('Estimated Waste'!$D$6:$D$205=$B$44),'Estimated Waste'!T$6:T$205,0))</f>
        <v>0</v>
      </c>
      <c r="R302" s="190">
        <f t="array" ref="R302">SUM(IF(('Estimated Waste'!$B$6:$B$205=$B$278)*('Estimated Waste'!$C$6:$C$205=$B302)*('Estimated Waste'!$D$6:$D$205=$B$44),'Estimated Waste'!M$6:M$205,0))-SUM(IF(('Estimated Waste'!$B$6:$B$205=$B$278)*('Estimated Waste'!$C$6:$C$205=$B302)*('Estimated Waste'!$D$6:$D$205=$B$44),'Estimated Waste'!S$6:S$205,0))</f>
        <v>0</v>
      </c>
      <c r="S302" s="190">
        <f t="array" ref="S302">SUM(IF(('Estimated Waste'!$B$6:$B$205=$B$278)*('Estimated Waste'!$C$6:$C$205=$B302)*('Estimated Waste'!$D$6:$D$205=$B$44),'Estimated Waste'!N$6:N$205,0))-SUM(IF(('Estimated Waste'!$B$6:$B$205=$B$278)*('Estimated Waste'!$C$6:$C$205=$B302)*('Estimated Waste'!$D$6:$D$205=$B$44),'Estimated Waste'!T$6:T$205,0))</f>
        <v>0</v>
      </c>
      <c r="X302" s="100">
        <f t="shared" si="68"/>
        <v>0</v>
      </c>
      <c r="Y302" s="99">
        <f t="shared" si="69"/>
        <v>0</v>
      </c>
      <c r="Z302" s="100">
        <f t="shared" si="70"/>
        <v>0</v>
      </c>
      <c r="AA302" s="99">
        <f t="shared" si="71"/>
        <v>0</v>
      </c>
      <c r="AB302" s="100">
        <f t="shared" si="72"/>
        <v>0</v>
      </c>
      <c r="AC302" s="99">
        <f t="shared" si="73"/>
        <v>0</v>
      </c>
      <c r="AE302" s="252">
        <f t="array" ref="AE302">SUM(IF(('Actual Waste'!$C$7:$C$206=$B$278)*('Actual Waste'!$D$7:$D$206=$B302),'Actual Waste'!U$7:U$206,0))</f>
        <v>0</v>
      </c>
      <c r="AF302" s="252">
        <f t="array" ref="AF302">SUM(IF(('Actual Waste'!$C$7:$C$206=$B$278)*('Actual Waste'!$D$7:$D$206=$B302),'Actual Waste'!V$7:V$206,0))</f>
        <v>0</v>
      </c>
      <c r="AG302" s="99"/>
      <c r="AH302" s="252">
        <f t="array" ref="AH302">SUM(IF(('Actual Waste'!$C$7:$C$206=$B$278)*('Actual Waste'!$D$7:$D$206=$B302)*('Actual Waste'!$G$7:$G$206=$B$42),'Actual Waste'!U$7:U$206,0))</f>
        <v>0</v>
      </c>
      <c r="AI302" s="252">
        <f t="array" ref="AI302">SUM(IF(('Actual Waste'!$C$7:$C$206=$B$278)*('Actual Waste'!$D$7:$D$206=$B302)*('Actual Waste'!$G$7:$G$206=$B$42),'Actual Waste'!V$7:V$206,0))</f>
        <v>0</v>
      </c>
      <c r="AJ302" s="252">
        <f t="array" ref="AJ302">SUM(IF(('Actual Waste'!$C$7:$C$206=$B$278)*('Actual Waste'!$D$7:$D$206=$B302)*('Actual Waste'!$G$7:$G$206=$B$43),'Actual Waste'!U$7:U$206,0))</f>
        <v>0</v>
      </c>
      <c r="AK302" s="252">
        <f t="array" ref="AK302">SUM(IF(('Actual Waste'!$C$7:$C$206=$B$278)*('Actual Waste'!$D$7:$D$206=$B302)*('Actual Waste'!$G$7:$G$206=$B$43),'Actual Waste'!V$7:V$206,0))</f>
        <v>0</v>
      </c>
      <c r="AM302" s="252">
        <f t="array" ref="AM302">SUM(IF(('Actual Waste'!$C$7:$C$206=$B$278)*('Actual Waste'!$D$7:$D$206=$B302)*('Actual Waste'!$G$7:$G$206=$B$45),'Actual Waste'!U$7:U$206,0))+SUM(IF(('Actual Waste'!$C$7:$C$206=$B$278)*('Actual Waste'!$D$7:$D$206=$B302)*('Actual Waste'!$G$7:$G$206=$B$44),'Actual Waste'!W$7:W$206,0))</f>
        <v>0</v>
      </c>
      <c r="AN302" s="252">
        <f t="array" ref="AN302">SUM(IF(('Actual Waste'!$C$7:$C$206=$B$278)*('Actual Waste'!$D$7:$D$206=$B302)*('Actual Waste'!$G$7:$G$206=$B$45),'Actual Waste'!V$7:V$206,0))+SUM(IF(('Actual Waste'!$C$7:$C$206=$B$278)*('Actual Waste'!$D$7:$D$206=$B302)*('Actual Waste'!$G$7:$G$206=$B$44),'Actual Waste'!X$7:X$206,0))</f>
        <v>0</v>
      </c>
      <c r="AO302" s="252">
        <f t="array" ref="AO302">SUM(IF(('Actual Waste'!$C$7:$C$206=$B$278)*('Actual Waste'!$D$7:$D$206=$B302)*('Actual Waste'!$G$7:$G$206=$B$44),'Actual Waste'!U$7:U$206,0))-SUM(IF(('Actual Waste'!$C$7:$C$206=$B$278)*('Actual Waste'!$D$7:$D$206=$B302)*('Actual Waste'!$G$7:$G$206=$B$44),'Actual Waste'!W$7:W$206,0))</f>
        <v>0</v>
      </c>
      <c r="AP302" s="252">
        <f t="array" ref="AP302">SUM(IF(('Actual Waste'!$C$7:$C$206=$B$278)*('Actual Waste'!$D$7:$D$206=$B302)*('Actual Waste'!$G$7:$G$206=$B$44),'Actual Waste'!V$7:V$206,0))-SUM(IF(('Actual Waste'!$C$7:$C$206=$B$278)*('Actual Waste'!$D$7:$D$206=$B302)*('Actual Waste'!$G$7:$G$206=$B$44),'Actual Waste'!X$7:X$206,0))</f>
        <v>0</v>
      </c>
      <c r="AR302" s="100"/>
      <c r="AS302" s="99"/>
      <c r="AT302" s="100"/>
      <c r="AU302" s="99"/>
      <c r="AV302" s="100"/>
      <c r="AW302" s="99"/>
    </row>
    <row r="303" spans="2:49" x14ac:dyDescent="0.35">
      <c r="B303" s="31" t="str">
        <f t="shared" si="67"/>
        <v>Mixed C&amp;D waste (Hazardous) (17 09 03*)</v>
      </c>
      <c r="C303" s="35"/>
      <c r="D303" s="35"/>
      <c r="E303" s="32">
        <f t="array" ref="E303">SUM(IF(('Estimated Waste'!$B$6:$B$205=$B$278)*('Estimated Waste'!$C$6:$C$205=$B303),'Estimated Waste'!M$6:M$205,0))</f>
        <v>0</v>
      </c>
      <c r="F303" s="219">
        <f t="array" ref="F303">SUM(IF(('Estimated Waste'!$B$6:$B$205=$B$278)*('Estimated Waste'!$C$6:$C$205=$B303),'Estimated Waste'!N$6:N$205,0))</f>
        <v>0</v>
      </c>
      <c r="G303" s="35"/>
      <c r="H303" s="256">
        <f t="shared" si="74"/>
        <v>0</v>
      </c>
      <c r="I303" s="249">
        <f t="shared" si="75"/>
        <v>0</v>
      </c>
      <c r="J303" s="99"/>
      <c r="K303" s="18">
        <f t="array" ref="K303">SUM(IF(('Estimated Waste'!$B$6:$B$205=$B$278)*('Estimated Waste'!$C$6:$C$205=$B303)*('Estimated Waste'!$D$6:$D$205=$B$42),'Estimated Waste'!M$6:M$205,0))</f>
        <v>0</v>
      </c>
      <c r="L303" s="18">
        <f t="array" ref="L303">SUM(IF(('Estimated Waste'!$B$6:$B$205=$B$278)*('Estimated Waste'!$C$6:$C$205=$B303)*('Estimated Waste'!$D$6:$D$205=$B$42),'Estimated Waste'!N$6:N$205,0))</f>
        <v>0</v>
      </c>
      <c r="M303" s="18">
        <f t="array" ref="M303">SUM(IF(('Estimated Waste'!$B$6:$B$205=$B$278)*('Estimated Waste'!$C$6:$C$205=$B303)*('Estimated Waste'!$D$6:$D$205=$B$43),'Estimated Waste'!M$6:M$205,0))</f>
        <v>0</v>
      </c>
      <c r="N303" s="18">
        <f t="array" ref="N303">SUM(IF(('Estimated Waste'!$B$6:$B$205=$B$278)*('Estimated Waste'!$C$6:$C$205=$B303)*('Estimated Waste'!$D$6:$D$205=$B$43),'Estimated Waste'!N$6:N$205,0))</f>
        <v>0</v>
      </c>
      <c r="O303" s="250"/>
      <c r="P303" s="251">
        <f t="array" ref="P303">SUM(IF(('Estimated Waste'!$B$6:$B$205=$B$278)*('Estimated Waste'!$C$6:$C$205=$B303)*('Estimated Waste'!$D$6:$D$205=$B$45),'Estimated Waste'!M$6:M$205,0))+SUM(IF(('Estimated Waste'!$B$6:$B$205=$B$278)*('Estimated Waste'!$C$6:$C$205=$B303)*('Estimated Waste'!$D$6:$D$205=$B$44),'Estimated Waste'!S$6:S$205,0))</f>
        <v>0</v>
      </c>
      <c r="Q303" s="251">
        <f t="array" ref="Q303">SUM(IF(('Estimated Waste'!$B$6:$B$205=$B$278)*('Estimated Waste'!$C$6:$C$205=$B303)*('Estimated Waste'!$D$6:$D$205=$B$45),'Estimated Waste'!N$6:N$205,0))+SUM(IF(('Estimated Waste'!$B$6:$B$205=$B$278)*('Estimated Waste'!$C$6:$C$205=$B303)*('Estimated Waste'!$D$6:$D$205=$B$44),'Estimated Waste'!T$6:T$205,0))</f>
        <v>0</v>
      </c>
      <c r="R303" s="190">
        <f t="array" ref="R303">SUM(IF(('Estimated Waste'!$B$6:$B$205=$B$278)*('Estimated Waste'!$C$6:$C$205=$B303)*('Estimated Waste'!$D$6:$D$205=$B$44),'Estimated Waste'!M$6:M$205,0))-SUM(IF(('Estimated Waste'!$B$6:$B$205=$B$278)*('Estimated Waste'!$C$6:$C$205=$B303)*('Estimated Waste'!$D$6:$D$205=$B$44),'Estimated Waste'!S$6:S$205,0))</f>
        <v>0</v>
      </c>
      <c r="S303" s="190">
        <f t="array" ref="S303">SUM(IF(('Estimated Waste'!$B$6:$B$205=$B$278)*('Estimated Waste'!$C$6:$C$205=$B303)*('Estimated Waste'!$D$6:$D$205=$B$44),'Estimated Waste'!N$6:N$205,0))-SUM(IF(('Estimated Waste'!$B$6:$B$205=$B$278)*('Estimated Waste'!$C$6:$C$205=$B303)*('Estimated Waste'!$D$6:$D$205=$B$44),'Estimated Waste'!T$6:T$205,0))</f>
        <v>0</v>
      </c>
      <c r="X303" s="100">
        <f t="shared" si="68"/>
        <v>0</v>
      </c>
      <c r="Y303" s="99">
        <f t="shared" si="69"/>
        <v>0</v>
      </c>
      <c r="Z303" s="100">
        <f t="shared" si="70"/>
        <v>0</v>
      </c>
      <c r="AA303" s="99">
        <f t="shared" si="71"/>
        <v>0</v>
      </c>
      <c r="AB303" s="100">
        <f t="shared" si="72"/>
        <v>0</v>
      </c>
      <c r="AC303" s="99">
        <f t="shared" si="73"/>
        <v>0</v>
      </c>
      <c r="AE303" s="252">
        <f t="array" ref="AE303">SUM(IF(('Actual Waste'!$C$7:$C$206=$B$278)*('Actual Waste'!$D$7:$D$206=$B303),'Actual Waste'!U$7:U$206,0))</f>
        <v>0</v>
      </c>
      <c r="AF303" s="252">
        <f t="array" ref="AF303">SUM(IF(('Actual Waste'!$C$7:$C$206=$B$278)*('Actual Waste'!$D$7:$D$206=$B303),'Actual Waste'!V$7:V$206,0))</f>
        <v>0</v>
      </c>
      <c r="AG303" s="99"/>
      <c r="AH303" s="252">
        <f t="array" ref="AH303">SUM(IF(('Actual Waste'!$C$7:$C$206=$B$278)*('Actual Waste'!$D$7:$D$206=$B303)*('Actual Waste'!$G$7:$G$206=$B$42),'Actual Waste'!U$7:U$206,0))</f>
        <v>0</v>
      </c>
      <c r="AI303" s="252">
        <f t="array" ref="AI303">SUM(IF(('Actual Waste'!$C$7:$C$206=$B$278)*('Actual Waste'!$D$7:$D$206=$B303)*('Actual Waste'!$G$7:$G$206=$B$42),'Actual Waste'!V$7:V$206,0))</f>
        <v>0</v>
      </c>
      <c r="AJ303" s="252">
        <f t="array" ref="AJ303">SUM(IF(('Actual Waste'!$C$7:$C$206=$B$278)*('Actual Waste'!$D$7:$D$206=$B303)*('Actual Waste'!$G$7:$G$206=$B$43),'Actual Waste'!U$7:U$206,0))</f>
        <v>0</v>
      </c>
      <c r="AK303" s="252">
        <f t="array" ref="AK303">SUM(IF(('Actual Waste'!$C$7:$C$206=$B$278)*('Actual Waste'!$D$7:$D$206=$B303)*('Actual Waste'!$G$7:$G$206=$B$43),'Actual Waste'!V$7:V$206,0))</f>
        <v>0</v>
      </c>
      <c r="AM303" s="252">
        <f t="array" ref="AM303">SUM(IF(('Actual Waste'!$C$7:$C$206=$B$278)*('Actual Waste'!$D$7:$D$206=$B303)*('Actual Waste'!$G$7:$G$206=$B$45),'Actual Waste'!U$7:U$206,0))+SUM(IF(('Actual Waste'!$C$7:$C$206=$B$278)*('Actual Waste'!$D$7:$D$206=$B303)*('Actual Waste'!$G$7:$G$206=$B$44),'Actual Waste'!W$7:W$206,0))</f>
        <v>0</v>
      </c>
      <c r="AN303" s="252">
        <f t="array" ref="AN303">SUM(IF(('Actual Waste'!$C$7:$C$206=$B$278)*('Actual Waste'!$D$7:$D$206=$B303)*('Actual Waste'!$G$7:$G$206=$B$45),'Actual Waste'!V$7:V$206,0))+SUM(IF(('Actual Waste'!$C$7:$C$206=$B$278)*('Actual Waste'!$D$7:$D$206=$B303)*('Actual Waste'!$G$7:$G$206=$B$44),'Actual Waste'!X$7:X$206,0))</f>
        <v>0</v>
      </c>
      <c r="AO303" s="252">
        <f t="array" ref="AO303">SUM(IF(('Actual Waste'!$C$7:$C$206=$B$278)*('Actual Waste'!$D$7:$D$206=$B303)*('Actual Waste'!$G$7:$G$206=$B$44),'Actual Waste'!U$7:U$206,0))-SUM(IF(('Actual Waste'!$C$7:$C$206=$B$278)*('Actual Waste'!$D$7:$D$206=$B303)*('Actual Waste'!$G$7:$G$206=$B$44),'Actual Waste'!W$7:W$206,0))</f>
        <v>0</v>
      </c>
      <c r="AP303" s="252">
        <f t="array" ref="AP303">SUM(IF(('Actual Waste'!$C$7:$C$206=$B$278)*('Actual Waste'!$D$7:$D$206=$B303)*('Actual Waste'!$G$7:$G$206=$B$44),'Actual Waste'!V$7:V$206,0))-SUM(IF(('Actual Waste'!$C$7:$C$206=$B$278)*('Actual Waste'!$D$7:$D$206=$B303)*('Actual Waste'!$G$7:$G$206=$B$44),'Actual Waste'!X$7:X$206,0))</f>
        <v>0</v>
      </c>
      <c r="AR303" s="100"/>
      <c r="AS303" s="99"/>
      <c r="AT303" s="100"/>
      <c r="AU303" s="99"/>
      <c r="AV303" s="100"/>
      <c r="AW303" s="99"/>
    </row>
    <row r="304" spans="2:49" x14ac:dyDescent="0.35">
      <c r="B304" s="31" t="str">
        <f t="shared" si="67"/>
        <v>Non-hazardous sludge (19 02 06)</v>
      </c>
      <c r="C304" s="35"/>
      <c r="D304" s="35"/>
      <c r="E304" s="32">
        <f t="array" ref="E304">SUM(IF(('Estimated Waste'!$B$6:$B$205=$B$278)*('Estimated Waste'!$C$6:$C$205=$B304),'Estimated Waste'!M$6:M$205,0))</f>
        <v>0</v>
      </c>
      <c r="F304" s="219">
        <f t="array" ref="F304">SUM(IF(('Estimated Waste'!$B$6:$B$205=$B$278)*('Estimated Waste'!$C$6:$C$205=$B304),'Estimated Waste'!N$6:N$205,0))</f>
        <v>0</v>
      </c>
      <c r="G304" s="35"/>
      <c r="H304" s="256">
        <f t="shared" si="74"/>
        <v>0</v>
      </c>
      <c r="I304" s="249">
        <f t="shared" si="75"/>
        <v>0</v>
      </c>
      <c r="J304" s="99"/>
      <c r="K304" s="18">
        <f t="array" ref="K304">SUM(IF(('Estimated Waste'!$B$6:$B$205=$B$278)*('Estimated Waste'!$C$6:$C$205=$B304)*('Estimated Waste'!$D$6:$D$205=$B$42),'Estimated Waste'!M$6:M$205,0))</f>
        <v>0</v>
      </c>
      <c r="L304" s="18">
        <f t="array" ref="L304">SUM(IF(('Estimated Waste'!$B$6:$B$205=$B$278)*('Estimated Waste'!$C$6:$C$205=$B304)*('Estimated Waste'!$D$6:$D$205=$B$42),'Estimated Waste'!N$6:N$205,0))</f>
        <v>0</v>
      </c>
      <c r="M304" s="18">
        <f t="array" ref="M304">SUM(IF(('Estimated Waste'!$B$6:$B$205=$B$278)*('Estimated Waste'!$C$6:$C$205=$B304)*('Estimated Waste'!$D$6:$D$205=$B$43),'Estimated Waste'!M$6:M$205,0))</f>
        <v>0</v>
      </c>
      <c r="N304" s="18">
        <f t="array" ref="N304">SUM(IF(('Estimated Waste'!$B$6:$B$205=$B$278)*('Estimated Waste'!$C$6:$C$205=$B304)*('Estimated Waste'!$D$6:$D$205=$B$43),'Estimated Waste'!N$6:N$205,0))</f>
        <v>0</v>
      </c>
      <c r="O304" s="250"/>
      <c r="P304" s="251">
        <f t="array" ref="P304">SUM(IF(('Estimated Waste'!$B$6:$B$205=$B$278)*('Estimated Waste'!$C$6:$C$205=$B304)*('Estimated Waste'!$D$6:$D$205=$B$45),'Estimated Waste'!M$6:M$205,0))+SUM(IF(('Estimated Waste'!$B$6:$B$205=$B$278)*('Estimated Waste'!$C$6:$C$205=$B304)*('Estimated Waste'!$D$6:$D$205=$B$44),'Estimated Waste'!S$6:S$205,0))</f>
        <v>0</v>
      </c>
      <c r="Q304" s="251">
        <f t="array" ref="Q304">SUM(IF(('Estimated Waste'!$B$6:$B$205=$B$278)*('Estimated Waste'!$C$6:$C$205=$B304)*('Estimated Waste'!$D$6:$D$205=$B$45),'Estimated Waste'!N$6:N$205,0))+SUM(IF(('Estimated Waste'!$B$6:$B$205=$B$278)*('Estimated Waste'!$C$6:$C$205=$B304)*('Estimated Waste'!$D$6:$D$205=$B$44),'Estimated Waste'!T$6:T$205,0))</f>
        <v>0</v>
      </c>
      <c r="R304" s="190">
        <f t="array" ref="R304">SUM(IF(('Estimated Waste'!$B$6:$B$205=$B$278)*('Estimated Waste'!$C$6:$C$205=$B304)*('Estimated Waste'!$D$6:$D$205=$B$44),'Estimated Waste'!M$6:M$205,0))-SUM(IF(('Estimated Waste'!$B$6:$B$205=$B$278)*('Estimated Waste'!$C$6:$C$205=$B304)*('Estimated Waste'!$D$6:$D$205=$B$44),'Estimated Waste'!S$6:S$205,0))</f>
        <v>0</v>
      </c>
      <c r="S304" s="190">
        <f t="array" ref="S304">SUM(IF(('Estimated Waste'!$B$6:$B$205=$B$278)*('Estimated Waste'!$C$6:$C$205=$B304)*('Estimated Waste'!$D$6:$D$205=$B$44),'Estimated Waste'!N$6:N$205,0))-SUM(IF(('Estimated Waste'!$B$6:$B$205=$B$278)*('Estimated Waste'!$C$6:$C$205=$B304)*('Estimated Waste'!$D$6:$D$205=$B$44),'Estimated Waste'!T$6:T$205,0))</f>
        <v>0</v>
      </c>
      <c r="X304" s="100">
        <f t="shared" si="68"/>
        <v>0</v>
      </c>
      <c r="Y304" s="99">
        <f t="shared" si="69"/>
        <v>0</v>
      </c>
      <c r="Z304" s="100">
        <f t="shared" si="70"/>
        <v>0</v>
      </c>
      <c r="AA304" s="99">
        <f t="shared" si="71"/>
        <v>0</v>
      </c>
      <c r="AB304" s="100">
        <f t="shared" si="72"/>
        <v>0</v>
      </c>
      <c r="AC304" s="99">
        <f t="shared" si="73"/>
        <v>0</v>
      </c>
      <c r="AE304" s="252">
        <f t="array" ref="AE304">SUM(IF(('Actual Waste'!$C$7:$C$206=$B$278)*('Actual Waste'!$D$7:$D$206=$B304),'Actual Waste'!U$7:U$206,0))</f>
        <v>0</v>
      </c>
      <c r="AF304" s="252">
        <f t="array" ref="AF304">SUM(IF(('Actual Waste'!$C$7:$C$206=$B$278)*('Actual Waste'!$D$7:$D$206=$B304),'Actual Waste'!V$7:V$206,0))</f>
        <v>0</v>
      </c>
      <c r="AG304" s="99"/>
      <c r="AH304" s="252">
        <f t="array" ref="AH304">SUM(IF(('Actual Waste'!$C$7:$C$206=$B$278)*('Actual Waste'!$D$7:$D$206=$B304)*('Actual Waste'!$G$7:$G$206=$B$42),'Actual Waste'!U$7:U$206,0))</f>
        <v>0</v>
      </c>
      <c r="AI304" s="252">
        <f t="array" ref="AI304">SUM(IF(('Actual Waste'!$C$7:$C$206=$B$278)*('Actual Waste'!$D$7:$D$206=$B304)*('Actual Waste'!$G$7:$G$206=$B$42),'Actual Waste'!V$7:V$206,0))</f>
        <v>0</v>
      </c>
      <c r="AJ304" s="252">
        <f t="array" ref="AJ304">SUM(IF(('Actual Waste'!$C$7:$C$206=$B$278)*('Actual Waste'!$D$7:$D$206=$B304)*('Actual Waste'!$G$7:$G$206=$B$43),'Actual Waste'!U$7:U$206,0))</f>
        <v>0</v>
      </c>
      <c r="AK304" s="252">
        <f t="array" ref="AK304">SUM(IF(('Actual Waste'!$C$7:$C$206=$B$278)*('Actual Waste'!$D$7:$D$206=$B304)*('Actual Waste'!$G$7:$G$206=$B$43),'Actual Waste'!V$7:V$206,0))</f>
        <v>0</v>
      </c>
      <c r="AM304" s="252">
        <f t="array" ref="AM304">SUM(IF(('Actual Waste'!$C$7:$C$206=$B$278)*('Actual Waste'!$D$7:$D$206=$B304)*('Actual Waste'!$G$7:$G$206=$B$45),'Actual Waste'!U$7:U$206,0))+SUM(IF(('Actual Waste'!$C$7:$C$206=$B$278)*('Actual Waste'!$D$7:$D$206=$B304)*('Actual Waste'!$G$7:$G$206=$B$44),'Actual Waste'!W$7:W$206,0))</f>
        <v>0</v>
      </c>
      <c r="AN304" s="252">
        <f t="array" ref="AN304">SUM(IF(('Actual Waste'!$C$7:$C$206=$B$278)*('Actual Waste'!$D$7:$D$206=$B304)*('Actual Waste'!$G$7:$G$206=$B$45),'Actual Waste'!V$7:V$206,0))+SUM(IF(('Actual Waste'!$C$7:$C$206=$B$278)*('Actual Waste'!$D$7:$D$206=$B304)*('Actual Waste'!$G$7:$G$206=$B$44),'Actual Waste'!X$7:X$206,0))</f>
        <v>0</v>
      </c>
      <c r="AO304" s="252">
        <f t="array" ref="AO304">SUM(IF(('Actual Waste'!$C$7:$C$206=$B$278)*('Actual Waste'!$D$7:$D$206=$B304)*('Actual Waste'!$G$7:$G$206=$B$44),'Actual Waste'!U$7:U$206,0))-SUM(IF(('Actual Waste'!$C$7:$C$206=$B$278)*('Actual Waste'!$D$7:$D$206=$B304)*('Actual Waste'!$G$7:$G$206=$B$44),'Actual Waste'!W$7:W$206,0))</f>
        <v>0</v>
      </c>
      <c r="AP304" s="252">
        <f t="array" ref="AP304">SUM(IF(('Actual Waste'!$C$7:$C$206=$B$278)*('Actual Waste'!$D$7:$D$206=$B304)*('Actual Waste'!$G$7:$G$206=$B$44),'Actual Waste'!V$7:V$206,0))-SUM(IF(('Actual Waste'!$C$7:$C$206=$B$278)*('Actual Waste'!$D$7:$D$206=$B304)*('Actual Waste'!$G$7:$G$206=$B$44),'Actual Waste'!X$7:X$206,0))</f>
        <v>0</v>
      </c>
      <c r="AR304" s="100"/>
      <c r="AS304" s="99"/>
      <c r="AT304" s="100"/>
      <c r="AU304" s="99"/>
      <c r="AV304" s="100"/>
      <c r="AW304" s="99"/>
    </row>
    <row r="305" spans="2:49" x14ac:dyDescent="0.35">
      <c r="B305" s="31" t="str">
        <f t="shared" si="67"/>
        <v>Packaging (17 02 03)</v>
      </c>
      <c r="C305" s="35"/>
      <c r="D305" s="35"/>
      <c r="E305" s="32">
        <f t="array" ref="E305">SUM(IF(('Estimated Waste'!$B$6:$B$205=$B$278)*('Estimated Waste'!$C$6:$C$205=$B305),'Estimated Waste'!M$6:M$205,0))</f>
        <v>0</v>
      </c>
      <c r="F305" s="219">
        <f t="array" ref="F305">SUM(IF(('Estimated Waste'!$B$6:$B$205=$B$278)*('Estimated Waste'!$C$6:$C$205=$B305),'Estimated Waste'!N$6:N$205,0))</f>
        <v>0</v>
      </c>
      <c r="G305" s="35"/>
      <c r="H305" s="256">
        <f t="shared" si="74"/>
        <v>0</v>
      </c>
      <c r="I305" s="249">
        <f t="shared" si="75"/>
        <v>0</v>
      </c>
      <c r="J305" s="99"/>
      <c r="K305" s="18">
        <f t="array" ref="K305">SUM(IF(('Estimated Waste'!$B$6:$B$205=$B$278)*('Estimated Waste'!$C$6:$C$205=$B305)*('Estimated Waste'!$D$6:$D$205=$B$42),'Estimated Waste'!M$6:M$205,0))</f>
        <v>0</v>
      </c>
      <c r="L305" s="18">
        <f t="array" ref="L305">SUM(IF(('Estimated Waste'!$B$6:$B$205=$B$278)*('Estimated Waste'!$C$6:$C$205=$B305)*('Estimated Waste'!$D$6:$D$205=$B$42),'Estimated Waste'!N$6:N$205,0))</f>
        <v>0</v>
      </c>
      <c r="M305" s="18">
        <f t="array" ref="M305">SUM(IF(('Estimated Waste'!$B$6:$B$205=$B$278)*('Estimated Waste'!$C$6:$C$205=$B305)*('Estimated Waste'!$D$6:$D$205=$B$43),'Estimated Waste'!M$6:M$205,0))</f>
        <v>0</v>
      </c>
      <c r="N305" s="18">
        <f t="array" ref="N305">SUM(IF(('Estimated Waste'!$B$6:$B$205=$B$278)*('Estimated Waste'!$C$6:$C$205=$B305)*('Estimated Waste'!$D$6:$D$205=$B$43),'Estimated Waste'!N$6:N$205,0))</f>
        <v>0</v>
      </c>
      <c r="O305" s="250"/>
      <c r="P305" s="251">
        <f t="array" ref="P305">SUM(IF(('Estimated Waste'!$B$6:$B$205=$B$278)*('Estimated Waste'!$C$6:$C$205=$B305)*('Estimated Waste'!$D$6:$D$205=$B$45),'Estimated Waste'!M$6:M$205,0))+SUM(IF(('Estimated Waste'!$B$6:$B$205=$B$278)*('Estimated Waste'!$C$6:$C$205=$B305)*('Estimated Waste'!$D$6:$D$205=$B$44),'Estimated Waste'!S$6:S$205,0))</f>
        <v>0</v>
      </c>
      <c r="Q305" s="251">
        <f t="array" ref="Q305">SUM(IF(('Estimated Waste'!$B$6:$B$205=$B$278)*('Estimated Waste'!$C$6:$C$205=$B305)*('Estimated Waste'!$D$6:$D$205=$B$45),'Estimated Waste'!N$6:N$205,0))+SUM(IF(('Estimated Waste'!$B$6:$B$205=$B$278)*('Estimated Waste'!$C$6:$C$205=$B305)*('Estimated Waste'!$D$6:$D$205=$B$44),'Estimated Waste'!T$6:T$205,0))</f>
        <v>0</v>
      </c>
      <c r="R305" s="190">
        <f t="array" ref="R305">SUM(IF(('Estimated Waste'!$B$6:$B$205=$B$278)*('Estimated Waste'!$C$6:$C$205=$B305)*('Estimated Waste'!$D$6:$D$205=$B$44),'Estimated Waste'!M$6:M$205,0))-SUM(IF(('Estimated Waste'!$B$6:$B$205=$B$278)*('Estimated Waste'!$C$6:$C$205=$B305)*('Estimated Waste'!$D$6:$D$205=$B$44),'Estimated Waste'!S$6:S$205,0))</f>
        <v>0</v>
      </c>
      <c r="S305" s="190">
        <f t="array" ref="S305">SUM(IF(('Estimated Waste'!$B$6:$B$205=$B$278)*('Estimated Waste'!$C$6:$C$205=$B305)*('Estimated Waste'!$D$6:$D$205=$B$44),'Estimated Waste'!N$6:N$205,0))-SUM(IF(('Estimated Waste'!$B$6:$B$205=$B$278)*('Estimated Waste'!$C$6:$C$205=$B305)*('Estimated Waste'!$D$6:$D$205=$B$44),'Estimated Waste'!T$6:T$205,0))</f>
        <v>0</v>
      </c>
      <c r="X305" s="100">
        <f t="shared" si="68"/>
        <v>0</v>
      </c>
      <c r="Y305" s="99">
        <f t="shared" si="69"/>
        <v>0</v>
      </c>
      <c r="Z305" s="100">
        <f t="shared" si="70"/>
        <v>0</v>
      </c>
      <c r="AA305" s="99">
        <f t="shared" si="71"/>
        <v>0</v>
      </c>
      <c r="AB305" s="100">
        <f t="shared" si="72"/>
        <v>0</v>
      </c>
      <c r="AC305" s="99">
        <f t="shared" si="73"/>
        <v>0</v>
      </c>
      <c r="AE305" s="252">
        <f t="array" ref="AE305">SUM(IF(('Actual Waste'!$C$7:$C$206=$B$278)*('Actual Waste'!$D$7:$D$206=$B305),'Actual Waste'!U$7:U$206,0))</f>
        <v>0</v>
      </c>
      <c r="AF305" s="252">
        <f t="array" ref="AF305">SUM(IF(('Actual Waste'!$C$7:$C$206=$B$278)*('Actual Waste'!$D$7:$D$206=$B305),'Actual Waste'!V$7:V$206,0))</f>
        <v>0</v>
      </c>
      <c r="AG305" s="99"/>
      <c r="AH305" s="252">
        <f t="array" ref="AH305">SUM(IF(('Actual Waste'!$C$7:$C$206=$B$278)*('Actual Waste'!$D$7:$D$206=$B305)*('Actual Waste'!$G$7:$G$206=$B$42),'Actual Waste'!U$7:U$206,0))</f>
        <v>0</v>
      </c>
      <c r="AI305" s="252">
        <f t="array" ref="AI305">SUM(IF(('Actual Waste'!$C$7:$C$206=$B$278)*('Actual Waste'!$D$7:$D$206=$B305)*('Actual Waste'!$G$7:$G$206=$B$42),'Actual Waste'!V$7:V$206,0))</f>
        <v>0</v>
      </c>
      <c r="AJ305" s="252">
        <f t="array" ref="AJ305">SUM(IF(('Actual Waste'!$C$7:$C$206=$B$278)*('Actual Waste'!$D$7:$D$206=$B305)*('Actual Waste'!$G$7:$G$206=$B$43),'Actual Waste'!U$7:U$206,0))</f>
        <v>0</v>
      </c>
      <c r="AK305" s="252">
        <f t="array" ref="AK305">SUM(IF(('Actual Waste'!$C$7:$C$206=$B$278)*('Actual Waste'!$D$7:$D$206=$B305)*('Actual Waste'!$G$7:$G$206=$B$43),'Actual Waste'!V$7:V$206,0))</f>
        <v>0</v>
      </c>
      <c r="AM305" s="252">
        <f t="array" ref="AM305">SUM(IF(('Actual Waste'!$C$7:$C$206=$B$278)*('Actual Waste'!$D$7:$D$206=$B305)*('Actual Waste'!$G$7:$G$206=$B$45),'Actual Waste'!U$7:U$206,0))+SUM(IF(('Actual Waste'!$C$7:$C$206=$B$278)*('Actual Waste'!$D$7:$D$206=$B305)*('Actual Waste'!$G$7:$G$206=$B$44),'Actual Waste'!W$7:W$206,0))</f>
        <v>0</v>
      </c>
      <c r="AN305" s="252">
        <f t="array" ref="AN305">SUM(IF(('Actual Waste'!$C$7:$C$206=$B$278)*('Actual Waste'!$D$7:$D$206=$B305)*('Actual Waste'!$G$7:$G$206=$B$45),'Actual Waste'!V$7:V$206,0))+SUM(IF(('Actual Waste'!$C$7:$C$206=$B$278)*('Actual Waste'!$D$7:$D$206=$B305)*('Actual Waste'!$G$7:$G$206=$B$44),'Actual Waste'!X$7:X$206,0))</f>
        <v>0</v>
      </c>
      <c r="AO305" s="252">
        <f t="array" ref="AO305">SUM(IF(('Actual Waste'!$C$7:$C$206=$B$278)*('Actual Waste'!$D$7:$D$206=$B305)*('Actual Waste'!$G$7:$G$206=$B$44),'Actual Waste'!U$7:U$206,0))-SUM(IF(('Actual Waste'!$C$7:$C$206=$B$278)*('Actual Waste'!$D$7:$D$206=$B305)*('Actual Waste'!$G$7:$G$206=$B$44),'Actual Waste'!W$7:W$206,0))</f>
        <v>0</v>
      </c>
      <c r="AP305" s="252">
        <f t="array" ref="AP305">SUM(IF(('Actual Waste'!$C$7:$C$206=$B$278)*('Actual Waste'!$D$7:$D$206=$B305)*('Actual Waste'!$G$7:$G$206=$B$44),'Actual Waste'!V$7:V$206,0))-SUM(IF(('Actual Waste'!$C$7:$C$206=$B$278)*('Actual Waste'!$D$7:$D$206=$B305)*('Actual Waste'!$G$7:$G$206=$B$44),'Actual Waste'!X$7:X$206,0))</f>
        <v>0</v>
      </c>
      <c r="AR305" s="100"/>
      <c r="AS305" s="99"/>
      <c r="AT305" s="100"/>
      <c r="AU305" s="99"/>
      <c r="AV305" s="100"/>
      <c r="AW305" s="99"/>
    </row>
    <row r="306" spans="2:49" x14ac:dyDescent="0.35">
      <c r="B306" s="31" t="str">
        <f t="shared" si="67"/>
        <v>Paint, adhesives etc. (20 01 27*)</v>
      </c>
      <c r="C306" s="35"/>
      <c r="D306" s="35"/>
      <c r="E306" s="32">
        <f t="array" ref="E306">SUM(IF(('Estimated Waste'!$B$6:$B$205=$B$278)*('Estimated Waste'!$C$6:$C$205=$B306),'Estimated Waste'!M$6:M$205,0))</f>
        <v>0</v>
      </c>
      <c r="F306" s="219">
        <f t="array" ref="F306">SUM(IF(('Estimated Waste'!$B$6:$B$205=$B$278)*('Estimated Waste'!$C$6:$C$205=$B306),'Estimated Waste'!N$6:N$205,0))</f>
        <v>0</v>
      </c>
      <c r="G306" s="35"/>
      <c r="H306" s="256">
        <f t="shared" si="74"/>
        <v>0</v>
      </c>
      <c r="I306" s="249">
        <f t="shared" si="75"/>
        <v>0</v>
      </c>
      <c r="J306" s="99"/>
      <c r="K306" s="18">
        <f t="array" ref="K306">SUM(IF(('Estimated Waste'!$B$6:$B$205=$B$278)*('Estimated Waste'!$C$6:$C$205=$B306)*('Estimated Waste'!$D$6:$D$205=$B$42),'Estimated Waste'!M$6:M$205,0))</f>
        <v>0</v>
      </c>
      <c r="L306" s="18">
        <f t="array" ref="L306">SUM(IF(('Estimated Waste'!$B$6:$B$205=$B$278)*('Estimated Waste'!$C$6:$C$205=$B306)*('Estimated Waste'!$D$6:$D$205=$B$42),'Estimated Waste'!N$6:N$205,0))</f>
        <v>0</v>
      </c>
      <c r="M306" s="18">
        <f t="array" ref="M306">SUM(IF(('Estimated Waste'!$B$6:$B$205=$B$278)*('Estimated Waste'!$C$6:$C$205=$B306)*('Estimated Waste'!$D$6:$D$205=$B$43),'Estimated Waste'!M$6:M$205,0))</f>
        <v>0</v>
      </c>
      <c r="N306" s="18">
        <f t="array" ref="N306">SUM(IF(('Estimated Waste'!$B$6:$B$205=$B$278)*('Estimated Waste'!$C$6:$C$205=$B306)*('Estimated Waste'!$D$6:$D$205=$B$43),'Estimated Waste'!N$6:N$205,0))</f>
        <v>0</v>
      </c>
      <c r="O306" s="250"/>
      <c r="P306" s="251">
        <f t="array" ref="P306">SUM(IF(('Estimated Waste'!$B$6:$B$205=$B$278)*('Estimated Waste'!$C$6:$C$205=$B306)*('Estimated Waste'!$D$6:$D$205=$B$45),'Estimated Waste'!M$6:M$205,0))+SUM(IF(('Estimated Waste'!$B$6:$B$205=$B$278)*('Estimated Waste'!$C$6:$C$205=$B306)*('Estimated Waste'!$D$6:$D$205=$B$44),'Estimated Waste'!S$6:S$205,0))</f>
        <v>0</v>
      </c>
      <c r="Q306" s="251">
        <f t="array" ref="Q306">SUM(IF(('Estimated Waste'!$B$6:$B$205=$B$278)*('Estimated Waste'!$C$6:$C$205=$B306)*('Estimated Waste'!$D$6:$D$205=$B$45),'Estimated Waste'!N$6:N$205,0))+SUM(IF(('Estimated Waste'!$B$6:$B$205=$B$278)*('Estimated Waste'!$C$6:$C$205=$B306)*('Estimated Waste'!$D$6:$D$205=$B$44),'Estimated Waste'!T$6:T$205,0))</f>
        <v>0</v>
      </c>
      <c r="R306" s="190">
        <f t="array" ref="R306">SUM(IF(('Estimated Waste'!$B$6:$B$205=$B$278)*('Estimated Waste'!$C$6:$C$205=$B306)*('Estimated Waste'!$D$6:$D$205=$B$44),'Estimated Waste'!M$6:M$205,0))-SUM(IF(('Estimated Waste'!$B$6:$B$205=$B$278)*('Estimated Waste'!$C$6:$C$205=$B306)*('Estimated Waste'!$D$6:$D$205=$B$44),'Estimated Waste'!S$6:S$205,0))</f>
        <v>0</v>
      </c>
      <c r="S306" s="190">
        <f t="array" ref="S306">SUM(IF(('Estimated Waste'!$B$6:$B$205=$B$278)*('Estimated Waste'!$C$6:$C$205=$B306)*('Estimated Waste'!$D$6:$D$205=$B$44),'Estimated Waste'!N$6:N$205,0))-SUM(IF(('Estimated Waste'!$B$6:$B$205=$B$278)*('Estimated Waste'!$C$6:$C$205=$B306)*('Estimated Waste'!$D$6:$D$205=$B$44),'Estimated Waste'!T$6:T$205,0))</f>
        <v>0</v>
      </c>
      <c r="X306" s="100">
        <f t="shared" si="68"/>
        <v>0</v>
      </c>
      <c r="Y306" s="99">
        <f t="shared" si="69"/>
        <v>0</v>
      </c>
      <c r="Z306" s="100">
        <f t="shared" si="70"/>
        <v>0</v>
      </c>
      <c r="AA306" s="99">
        <f t="shared" si="71"/>
        <v>0</v>
      </c>
      <c r="AB306" s="100">
        <f t="shared" si="72"/>
        <v>0</v>
      </c>
      <c r="AC306" s="99">
        <f t="shared" si="73"/>
        <v>0</v>
      </c>
      <c r="AE306" s="252">
        <f t="array" ref="AE306">SUM(IF(('Actual Waste'!$C$7:$C$206=$B$278)*('Actual Waste'!$D$7:$D$206=$B306),'Actual Waste'!U$7:U$206,0))</f>
        <v>0</v>
      </c>
      <c r="AF306" s="252">
        <f t="array" ref="AF306">SUM(IF(('Actual Waste'!$C$7:$C$206=$B$278)*('Actual Waste'!$D$7:$D$206=$B306),'Actual Waste'!V$7:V$206,0))</f>
        <v>0</v>
      </c>
      <c r="AG306" s="99"/>
      <c r="AH306" s="252">
        <f t="array" ref="AH306">SUM(IF(('Actual Waste'!$C$7:$C$206=$B$278)*('Actual Waste'!$D$7:$D$206=$B306)*('Actual Waste'!$G$7:$G$206=$B$42),'Actual Waste'!U$7:U$206,0))</f>
        <v>0</v>
      </c>
      <c r="AI306" s="252">
        <f t="array" ref="AI306">SUM(IF(('Actual Waste'!$C$7:$C$206=$B$278)*('Actual Waste'!$D$7:$D$206=$B306)*('Actual Waste'!$G$7:$G$206=$B$42),'Actual Waste'!V$7:V$206,0))</f>
        <v>0</v>
      </c>
      <c r="AJ306" s="252">
        <f t="array" ref="AJ306">SUM(IF(('Actual Waste'!$C$7:$C$206=$B$278)*('Actual Waste'!$D$7:$D$206=$B306)*('Actual Waste'!$G$7:$G$206=$B$43),'Actual Waste'!U$7:U$206,0))</f>
        <v>0</v>
      </c>
      <c r="AK306" s="252">
        <f t="array" ref="AK306">SUM(IF(('Actual Waste'!$C$7:$C$206=$B$278)*('Actual Waste'!$D$7:$D$206=$B306)*('Actual Waste'!$G$7:$G$206=$B$43),'Actual Waste'!V$7:V$206,0))</f>
        <v>0</v>
      </c>
      <c r="AM306" s="252">
        <f t="array" ref="AM306">SUM(IF(('Actual Waste'!$C$7:$C$206=$B$278)*('Actual Waste'!$D$7:$D$206=$B306)*('Actual Waste'!$G$7:$G$206=$B$45),'Actual Waste'!U$7:U$206,0))+SUM(IF(('Actual Waste'!$C$7:$C$206=$B$278)*('Actual Waste'!$D$7:$D$206=$B306)*('Actual Waste'!$G$7:$G$206=$B$44),'Actual Waste'!W$7:W$206,0))</f>
        <v>0</v>
      </c>
      <c r="AN306" s="252">
        <f t="array" ref="AN306">SUM(IF(('Actual Waste'!$C$7:$C$206=$B$278)*('Actual Waste'!$D$7:$D$206=$B306)*('Actual Waste'!$G$7:$G$206=$B$45),'Actual Waste'!V$7:V$206,0))+SUM(IF(('Actual Waste'!$C$7:$C$206=$B$278)*('Actual Waste'!$D$7:$D$206=$B306)*('Actual Waste'!$G$7:$G$206=$B$44),'Actual Waste'!X$7:X$206,0))</f>
        <v>0</v>
      </c>
      <c r="AO306" s="252">
        <f t="array" ref="AO306">SUM(IF(('Actual Waste'!$C$7:$C$206=$B$278)*('Actual Waste'!$D$7:$D$206=$B306)*('Actual Waste'!$G$7:$G$206=$B$44),'Actual Waste'!U$7:U$206,0))-SUM(IF(('Actual Waste'!$C$7:$C$206=$B$278)*('Actual Waste'!$D$7:$D$206=$B306)*('Actual Waste'!$G$7:$G$206=$B$44),'Actual Waste'!W$7:W$206,0))</f>
        <v>0</v>
      </c>
      <c r="AP306" s="252">
        <f t="array" ref="AP306">SUM(IF(('Actual Waste'!$C$7:$C$206=$B$278)*('Actual Waste'!$D$7:$D$206=$B306)*('Actual Waste'!$G$7:$G$206=$B$44),'Actual Waste'!V$7:V$206,0))-SUM(IF(('Actual Waste'!$C$7:$C$206=$B$278)*('Actual Waste'!$D$7:$D$206=$B306)*('Actual Waste'!$G$7:$G$206=$B$44),'Actual Waste'!X$7:X$206,0))</f>
        <v>0</v>
      </c>
      <c r="AR306" s="100"/>
      <c r="AS306" s="99"/>
      <c r="AT306" s="100"/>
      <c r="AU306" s="99"/>
      <c r="AV306" s="100"/>
      <c r="AW306" s="99"/>
    </row>
    <row r="307" spans="2:49" x14ac:dyDescent="0.35">
      <c r="B307" s="31" t="str">
        <f t="shared" si="67"/>
        <v xml:space="preserve">Paper (20 01 01) </v>
      </c>
      <c r="C307" s="35"/>
      <c r="D307" s="35"/>
      <c r="E307" s="32">
        <f t="array" ref="E307">SUM(IF(('Estimated Waste'!$B$6:$B$205=$B$278)*('Estimated Waste'!$C$6:$C$205=$B307),'Estimated Waste'!M$6:M$205,0))</f>
        <v>0</v>
      </c>
      <c r="F307" s="219">
        <f t="array" ref="F307">SUM(IF(('Estimated Waste'!$B$6:$B$205=$B$278)*('Estimated Waste'!$C$6:$C$205=$B307),'Estimated Waste'!N$6:N$205,0))</f>
        <v>0</v>
      </c>
      <c r="G307" s="35"/>
      <c r="H307" s="256">
        <f t="shared" si="74"/>
        <v>0</v>
      </c>
      <c r="I307" s="249">
        <f t="shared" si="75"/>
        <v>0</v>
      </c>
      <c r="J307" s="99"/>
      <c r="K307" s="18">
        <f t="array" ref="K307">SUM(IF(('Estimated Waste'!$B$6:$B$205=$B$278)*('Estimated Waste'!$C$6:$C$205=$B307)*('Estimated Waste'!$D$6:$D$205=$B$42),'Estimated Waste'!M$6:M$205,0))</f>
        <v>0</v>
      </c>
      <c r="L307" s="18">
        <f t="array" ref="L307">SUM(IF(('Estimated Waste'!$B$6:$B$205=$B$278)*('Estimated Waste'!$C$6:$C$205=$B307)*('Estimated Waste'!$D$6:$D$205=$B$42),'Estimated Waste'!N$6:N$205,0))</f>
        <v>0</v>
      </c>
      <c r="M307" s="18">
        <f t="array" ref="M307">SUM(IF(('Estimated Waste'!$B$6:$B$205=$B$278)*('Estimated Waste'!$C$6:$C$205=$B307)*('Estimated Waste'!$D$6:$D$205=$B$43),'Estimated Waste'!M$6:M$205,0))</f>
        <v>0</v>
      </c>
      <c r="N307" s="18">
        <f t="array" ref="N307">SUM(IF(('Estimated Waste'!$B$6:$B$205=$B$278)*('Estimated Waste'!$C$6:$C$205=$B307)*('Estimated Waste'!$D$6:$D$205=$B$43),'Estimated Waste'!N$6:N$205,0))</f>
        <v>0</v>
      </c>
      <c r="O307" s="250"/>
      <c r="P307" s="251">
        <f t="array" ref="P307">SUM(IF(('Estimated Waste'!$B$6:$B$205=$B$278)*('Estimated Waste'!$C$6:$C$205=$B307)*('Estimated Waste'!$D$6:$D$205=$B$45),'Estimated Waste'!M$6:M$205,0))+SUM(IF(('Estimated Waste'!$B$6:$B$205=$B$278)*('Estimated Waste'!$C$6:$C$205=$B307)*('Estimated Waste'!$D$6:$D$205=$B$44),'Estimated Waste'!S$6:S$205,0))</f>
        <v>0</v>
      </c>
      <c r="Q307" s="251">
        <f t="array" ref="Q307">SUM(IF(('Estimated Waste'!$B$6:$B$205=$B$278)*('Estimated Waste'!$C$6:$C$205=$B307)*('Estimated Waste'!$D$6:$D$205=$B$45),'Estimated Waste'!N$6:N$205,0))+SUM(IF(('Estimated Waste'!$B$6:$B$205=$B$278)*('Estimated Waste'!$C$6:$C$205=$B307)*('Estimated Waste'!$D$6:$D$205=$B$44),'Estimated Waste'!T$6:T$205,0))</f>
        <v>0</v>
      </c>
      <c r="R307" s="190">
        <f t="array" ref="R307">SUM(IF(('Estimated Waste'!$B$6:$B$205=$B$278)*('Estimated Waste'!$C$6:$C$205=$B307)*('Estimated Waste'!$D$6:$D$205=$B$44),'Estimated Waste'!M$6:M$205,0))-SUM(IF(('Estimated Waste'!$B$6:$B$205=$B$278)*('Estimated Waste'!$C$6:$C$205=$B307)*('Estimated Waste'!$D$6:$D$205=$B$44),'Estimated Waste'!S$6:S$205,0))</f>
        <v>0</v>
      </c>
      <c r="S307" s="190">
        <f t="array" ref="S307">SUM(IF(('Estimated Waste'!$B$6:$B$205=$B$278)*('Estimated Waste'!$C$6:$C$205=$B307)*('Estimated Waste'!$D$6:$D$205=$B$44),'Estimated Waste'!N$6:N$205,0))-SUM(IF(('Estimated Waste'!$B$6:$B$205=$B$278)*('Estimated Waste'!$C$6:$C$205=$B307)*('Estimated Waste'!$D$6:$D$205=$B$44),'Estimated Waste'!T$6:T$205,0))</f>
        <v>0</v>
      </c>
      <c r="X307" s="100">
        <f t="shared" si="68"/>
        <v>0</v>
      </c>
      <c r="Y307" s="99">
        <f t="shared" si="69"/>
        <v>0</v>
      </c>
      <c r="Z307" s="100">
        <f t="shared" si="70"/>
        <v>0</v>
      </c>
      <c r="AA307" s="99">
        <f t="shared" si="71"/>
        <v>0</v>
      </c>
      <c r="AB307" s="100">
        <f t="shared" si="72"/>
        <v>0</v>
      </c>
      <c r="AC307" s="99">
        <f t="shared" si="73"/>
        <v>0</v>
      </c>
      <c r="AE307" s="252">
        <f t="array" ref="AE307">SUM(IF(('Actual Waste'!$C$7:$C$206=$B$278)*('Actual Waste'!$D$7:$D$206=$B307),'Actual Waste'!U$7:U$206,0))</f>
        <v>0</v>
      </c>
      <c r="AF307" s="252">
        <f t="array" ref="AF307">SUM(IF(('Actual Waste'!$C$7:$C$206=$B$278)*('Actual Waste'!$D$7:$D$206=$B307),'Actual Waste'!V$7:V$206,0))</f>
        <v>0</v>
      </c>
      <c r="AG307" s="99"/>
      <c r="AH307" s="252">
        <f t="array" ref="AH307">SUM(IF(('Actual Waste'!$C$7:$C$206=$B$278)*('Actual Waste'!$D$7:$D$206=$B307)*('Actual Waste'!$G$7:$G$206=$B$42),'Actual Waste'!U$7:U$206,0))</f>
        <v>0</v>
      </c>
      <c r="AI307" s="252">
        <f t="array" ref="AI307">SUM(IF(('Actual Waste'!$C$7:$C$206=$B$278)*('Actual Waste'!$D$7:$D$206=$B307)*('Actual Waste'!$G$7:$G$206=$B$42),'Actual Waste'!V$7:V$206,0))</f>
        <v>0</v>
      </c>
      <c r="AJ307" s="252">
        <f t="array" ref="AJ307">SUM(IF(('Actual Waste'!$C$7:$C$206=$B$278)*('Actual Waste'!$D$7:$D$206=$B307)*('Actual Waste'!$G$7:$G$206=$B$43),'Actual Waste'!U$7:U$206,0))</f>
        <v>0</v>
      </c>
      <c r="AK307" s="252">
        <f t="array" ref="AK307">SUM(IF(('Actual Waste'!$C$7:$C$206=$B$278)*('Actual Waste'!$D$7:$D$206=$B307)*('Actual Waste'!$G$7:$G$206=$B$43),'Actual Waste'!V$7:V$206,0))</f>
        <v>0</v>
      </c>
      <c r="AM307" s="252">
        <f t="array" ref="AM307">SUM(IF(('Actual Waste'!$C$7:$C$206=$B$278)*('Actual Waste'!$D$7:$D$206=$B307)*('Actual Waste'!$G$7:$G$206=$B$45),'Actual Waste'!U$7:U$206,0))+SUM(IF(('Actual Waste'!$C$7:$C$206=$B$278)*('Actual Waste'!$D$7:$D$206=$B307)*('Actual Waste'!$G$7:$G$206=$B$44),'Actual Waste'!W$7:W$206,0))</f>
        <v>0</v>
      </c>
      <c r="AN307" s="252">
        <f t="array" ref="AN307">SUM(IF(('Actual Waste'!$C$7:$C$206=$B$278)*('Actual Waste'!$D$7:$D$206=$B307)*('Actual Waste'!$G$7:$G$206=$B$45),'Actual Waste'!V$7:V$206,0))+SUM(IF(('Actual Waste'!$C$7:$C$206=$B$278)*('Actual Waste'!$D$7:$D$206=$B307)*('Actual Waste'!$G$7:$G$206=$B$44),'Actual Waste'!X$7:X$206,0))</f>
        <v>0</v>
      </c>
      <c r="AO307" s="252">
        <f t="array" ref="AO307">SUM(IF(('Actual Waste'!$C$7:$C$206=$B$278)*('Actual Waste'!$D$7:$D$206=$B307)*('Actual Waste'!$G$7:$G$206=$B$44),'Actual Waste'!U$7:U$206,0))-SUM(IF(('Actual Waste'!$C$7:$C$206=$B$278)*('Actual Waste'!$D$7:$D$206=$B307)*('Actual Waste'!$G$7:$G$206=$B$44),'Actual Waste'!W$7:W$206,0))</f>
        <v>0</v>
      </c>
      <c r="AP307" s="252">
        <f t="array" ref="AP307">SUM(IF(('Actual Waste'!$C$7:$C$206=$B$278)*('Actual Waste'!$D$7:$D$206=$B307)*('Actual Waste'!$G$7:$G$206=$B$44),'Actual Waste'!V$7:V$206,0))-SUM(IF(('Actual Waste'!$C$7:$C$206=$B$278)*('Actual Waste'!$D$7:$D$206=$B307)*('Actual Waste'!$G$7:$G$206=$B$44),'Actual Waste'!X$7:X$206,0))</f>
        <v>0</v>
      </c>
      <c r="AR307" s="100"/>
      <c r="AS307" s="99"/>
      <c r="AT307" s="100"/>
      <c r="AU307" s="99"/>
      <c r="AV307" s="100"/>
      <c r="AW307" s="99"/>
    </row>
    <row r="308" spans="2:49" x14ac:dyDescent="0.35">
      <c r="B308" s="31" t="str">
        <f t="shared" si="67"/>
        <v>Plastic bottles (20 01 39)</v>
      </c>
      <c r="C308" s="35"/>
      <c r="D308" s="35"/>
      <c r="E308" s="32">
        <f t="array" ref="E308">SUM(IF(('Estimated Waste'!$B$6:$B$205=$B$278)*('Estimated Waste'!$C$6:$C$205=$B308),'Estimated Waste'!M$6:M$205,0))</f>
        <v>0</v>
      </c>
      <c r="F308" s="219">
        <f t="array" ref="F308">SUM(IF(('Estimated Waste'!$B$6:$B$205=$B$278)*('Estimated Waste'!$C$6:$C$205=$B308),'Estimated Waste'!N$6:N$205,0))</f>
        <v>0</v>
      </c>
      <c r="G308" s="35"/>
      <c r="H308" s="256">
        <f t="shared" si="74"/>
        <v>0</v>
      </c>
      <c r="I308" s="249">
        <f t="shared" si="75"/>
        <v>0</v>
      </c>
      <c r="J308" s="99"/>
      <c r="K308" s="18">
        <f t="array" ref="K308">SUM(IF(('Estimated Waste'!$B$6:$B$205=$B$278)*('Estimated Waste'!$C$6:$C$205=$B308)*('Estimated Waste'!$D$6:$D$205=$B$42),'Estimated Waste'!M$6:M$205,0))</f>
        <v>0</v>
      </c>
      <c r="L308" s="18">
        <f t="array" ref="L308">SUM(IF(('Estimated Waste'!$B$6:$B$205=$B$278)*('Estimated Waste'!$C$6:$C$205=$B308)*('Estimated Waste'!$D$6:$D$205=$B$42),'Estimated Waste'!N$6:N$205,0))</f>
        <v>0</v>
      </c>
      <c r="M308" s="18">
        <f t="array" ref="M308">SUM(IF(('Estimated Waste'!$B$6:$B$205=$B$278)*('Estimated Waste'!$C$6:$C$205=$B308)*('Estimated Waste'!$D$6:$D$205=$B$43),'Estimated Waste'!M$6:M$205,0))</f>
        <v>0</v>
      </c>
      <c r="N308" s="18">
        <f t="array" ref="N308">SUM(IF(('Estimated Waste'!$B$6:$B$205=$B$278)*('Estimated Waste'!$C$6:$C$205=$B308)*('Estimated Waste'!$D$6:$D$205=$B$43),'Estimated Waste'!N$6:N$205,0))</f>
        <v>0</v>
      </c>
      <c r="O308" s="250"/>
      <c r="P308" s="251">
        <f t="array" ref="P308">SUM(IF(('Estimated Waste'!$B$6:$B$205=$B$278)*('Estimated Waste'!$C$6:$C$205=$B308)*('Estimated Waste'!$D$6:$D$205=$B$45),'Estimated Waste'!M$6:M$205,0))+SUM(IF(('Estimated Waste'!$B$6:$B$205=$B$278)*('Estimated Waste'!$C$6:$C$205=$B308)*('Estimated Waste'!$D$6:$D$205=$B$44),'Estimated Waste'!S$6:S$205,0))</f>
        <v>0</v>
      </c>
      <c r="Q308" s="251">
        <f t="array" ref="Q308">SUM(IF(('Estimated Waste'!$B$6:$B$205=$B$278)*('Estimated Waste'!$C$6:$C$205=$B308)*('Estimated Waste'!$D$6:$D$205=$B$45),'Estimated Waste'!N$6:N$205,0))+SUM(IF(('Estimated Waste'!$B$6:$B$205=$B$278)*('Estimated Waste'!$C$6:$C$205=$B308)*('Estimated Waste'!$D$6:$D$205=$B$44),'Estimated Waste'!T$6:T$205,0))</f>
        <v>0</v>
      </c>
      <c r="R308" s="190">
        <f t="array" ref="R308">SUM(IF(('Estimated Waste'!$B$6:$B$205=$B$278)*('Estimated Waste'!$C$6:$C$205=$B308)*('Estimated Waste'!$D$6:$D$205=$B$44),'Estimated Waste'!M$6:M$205,0))-SUM(IF(('Estimated Waste'!$B$6:$B$205=$B$278)*('Estimated Waste'!$C$6:$C$205=$B308)*('Estimated Waste'!$D$6:$D$205=$B$44),'Estimated Waste'!S$6:S$205,0))</f>
        <v>0</v>
      </c>
      <c r="S308" s="190">
        <f t="array" ref="S308">SUM(IF(('Estimated Waste'!$B$6:$B$205=$B$278)*('Estimated Waste'!$C$6:$C$205=$B308)*('Estimated Waste'!$D$6:$D$205=$B$44),'Estimated Waste'!N$6:N$205,0))-SUM(IF(('Estimated Waste'!$B$6:$B$205=$B$278)*('Estimated Waste'!$C$6:$C$205=$B308)*('Estimated Waste'!$D$6:$D$205=$B$44),'Estimated Waste'!T$6:T$205,0))</f>
        <v>0</v>
      </c>
      <c r="X308" s="100">
        <f t="shared" si="68"/>
        <v>0</v>
      </c>
      <c r="Y308" s="99">
        <f t="shared" si="69"/>
        <v>0</v>
      </c>
      <c r="Z308" s="100">
        <f t="shared" si="70"/>
        <v>0</v>
      </c>
      <c r="AA308" s="99">
        <f t="shared" si="71"/>
        <v>0</v>
      </c>
      <c r="AB308" s="100">
        <f t="shared" si="72"/>
        <v>0</v>
      </c>
      <c r="AC308" s="99">
        <f t="shared" si="73"/>
        <v>0</v>
      </c>
      <c r="AE308" s="252">
        <f t="array" ref="AE308">SUM(IF(('Actual Waste'!$C$7:$C$206=$B$278)*('Actual Waste'!$D$7:$D$206=$B308),'Actual Waste'!U$7:U$206,0))</f>
        <v>0</v>
      </c>
      <c r="AF308" s="252">
        <f t="array" ref="AF308">SUM(IF(('Actual Waste'!$C$7:$C$206=$B$278)*('Actual Waste'!$D$7:$D$206=$B308),'Actual Waste'!V$7:V$206,0))</f>
        <v>0</v>
      </c>
      <c r="AG308" s="99"/>
      <c r="AH308" s="252">
        <f t="array" ref="AH308">SUM(IF(('Actual Waste'!$C$7:$C$206=$B$278)*('Actual Waste'!$D$7:$D$206=$B308)*('Actual Waste'!$G$7:$G$206=$B$42),'Actual Waste'!U$7:U$206,0))</f>
        <v>0</v>
      </c>
      <c r="AI308" s="252">
        <f t="array" ref="AI308">SUM(IF(('Actual Waste'!$C$7:$C$206=$B$278)*('Actual Waste'!$D$7:$D$206=$B308)*('Actual Waste'!$G$7:$G$206=$B$42),'Actual Waste'!V$7:V$206,0))</f>
        <v>0</v>
      </c>
      <c r="AJ308" s="252">
        <f t="array" ref="AJ308">SUM(IF(('Actual Waste'!$C$7:$C$206=$B$278)*('Actual Waste'!$D$7:$D$206=$B308)*('Actual Waste'!$G$7:$G$206=$B$43),'Actual Waste'!U$7:U$206,0))</f>
        <v>0</v>
      </c>
      <c r="AK308" s="252">
        <f t="array" ref="AK308">SUM(IF(('Actual Waste'!$C$7:$C$206=$B$278)*('Actual Waste'!$D$7:$D$206=$B308)*('Actual Waste'!$G$7:$G$206=$B$43),'Actual Waste'!V$7:V$206,0))</f>
        <v>0</v>
      </c>
      <c r="AM308" s="252">
        <f t="array" ref="AM308">SUM(IF(('Actual Waste'!$C$7:$C$206=$B$278)*('Actual Waste'!$D$7:$D$206=$B308)*('Actual Waste'!$G$7:$G$206=$B$45),'Actual Waste'!U$7:U$206,0))+SUM(IF(('Actual Waste'!$C$7:$C$206=$B$278)*('Actual Waste'!$D$7:$D$206=$B308)*('Actual Waste'!$G$7:$G$206=$B$44),'Actual Waste'!W$7:W$206,0))</f>
        <v>0</v>
      </c>
      <c r="AN308" s="252">
        <f t="array" ref="AN308">SUM(IF(('Actual Waste'!$C$7:$C$206=$B$278)*('Actual Waste'!$D$7:$D$206=$B308)*('Actual Waste'!$G$7:$G$206=$B$45),'Actual Waste'!V$7:V$206,0))+SUM(IF(('Actual Waste'!$C$7:$C$206=$B$278)*('Actual Waste'!$D$7:$D$206=$B308)*('Actual Waste'!$G$7:$G$206=$B$44),'Actual Waste'!X$7:X$206,0))</f>
        <v>0</v>
      </c>
      <c r="AO308" s="252">
        <f t="array" ref="AO308">SUM(IF(('Actual Waste'!$C$7:$C$206=$B$278)*('Actual Waste'!$D$7:$D$206=$B308)*('Actual Waste'!$G$7:$G$206=$B$44),'Actual Waste'!U$7:U$206,0))-SUM(IF(('Actual Waste'!$C$7:$C$206=$B$278)*('Actual Waste'!$D$7:$D$206=$B308)*('Actual Waste'!$G$7:$G$206=$B$44),'Actual Waste'!W$7:W$206,0))</f>
        <v>0</v>
      </c>
      <c r="AP308" s="252">
        <f t="array" ref="AP308">SUM(IF(('Actual Waste'!$C$7:$C$206=$B$278)*('Actual Waste'!$D$7:$D$206=$B308)*('Actual Waste'!$G$7:$G$206=$B$44),'Actual Waste'!V$7:V$206,0))-SUM(IF(('Actual Waste'!$C$7:$C$206=$B$278)*('Actual Waste'!$D$7:$D$206=$B308)*('Actual Waste'!$G$7:$G$206=$B$44),'Actual Waste'!X$7:X$206,0))</f>
        <v>0</v>
      </c>
      <c r="AR308" s="100"/>
      <c r="AS308" s="99"/>
      <c r="AT308" s="100"/>
      <c r="AU308" s="99"/>
      <c r="AV308" s="100"/>
      <c r="AW308" s="99"/>
    </row>
    <row r="309" spans="2:49" x14ac:dyDescent="0.35">
      <c r="B309" s="31" t="str">
        <f t="shared" si="67"/>
        <v>Plastic pipes (17 02 03)</v>
      </c>
      <c r="C309" s="35"/>
      <c r="D309" s="35"/>
      <c r="E309" s="32">
        <f t="array" ref="E309">SUM(IF(('Estimated Waste'!$B$6:$B$205=$B$278)*('Estimated Waste'!$C$6:$C$205=$B309),'Estimated Waste'!M$6:M$205,0))</f>
        <v>0</v>
      </c>
      <c r="F309" s="219">
        <f t="array" ref="F309">SUM(IF(('Estimated Waste'!$B$6:$B$205=$B$278)*('Estimated Waste'!$C$6:$C$205=$B309),'Estimated Waste'!N$6:N$205,0))</f>
        <v>0</v>
      </c>
      <c r="G309" s="35"/>
      <c r="H309" s="256">
        <f t="shared" si="74"/>
        <v>0</v>
      </c>
      <c r="I309" s="249">
        <f t="shared" si="75"/>
        <v>0</v>
      </c>
      <c r="J309" s="99"/>
      <c r="K309" s="18">
        <f t="array" ref="K309">SUM(IF(('Estimated Waste'!$B$6:$B$205=$B$278)*('Estimated Waste'!$C$6:$C$205=$B309)*('Estimated Waste'!$D$6:$D$205=$B$42),'Estimated Waste'!M$6:M$205,0))</f>
        <v>0</v>
      </c>
      <c r="L309" s="18">
        <f t="array" ref="L309">SUM(IF(('Estimated Waste'!$B$6:$B$205=$B$278)*('Estimated Waste'!$C$6:$C$205=$B309)*('Estimated Waste'!$D$6:$D$205=$B$42),'Estimated Waste'!N$6:N$205,0))</f>
        <v>0</v>
      </c>
      <c r="M309" s="18">
        <f t="array" ref="M309">SUM(IF(('Estimated Waste'!$B$6:$B$205=$B$278)*('Estimated Waste'!$C$6:$C$205=$B309)*('Estimated Waste'!$D$6:$D$205=$B$43),'Estimated Waste'!M$6:M$205,0))</f>
        <v>0</v>
      </c>
      <c r="N309" s="18">
        <f t="array" ref="N309">SUM(IF(('Estimated Waste'!$B$6:$B$205=$B$278)*('Estimated Waste'!$C$6:$C$205=$B309)*('Estimated Waste'!$D$6:$D$205=$B$43),'Estimated Waste'!N$6:N$205,0))</f>
        <v>0</v>
      </c>
      <c r="O309" s="250"/>
      <c r="P309" s="251">
        <f t="array" ref="P309">SUM(IF(('Estimated Waste'!$B$6:$B$205=$B$278)*('Estimated Waste'!$C$6:$C$205=$B309)*('Estimated Waste'!$D$6:$D$205=$B$45),'Estimated Waste'!M$6:M$205,0))+SUM(IF(('Estimated Waste'!$B$6:$B$205=$B$278)*('Estimated Waste'!$C$6:$C$205=$B309)*('Estimated Waste'!$D$6:$D$205=$B$44),'Estimated Waste'!S$6:S$205,0))</f>
        <v>0</v>
      </c>
      <c r="Q309" s="251">
        <f t="array" ref="Q309">SUM(IF(('Estimated Waste'!$B$6:$B$205=$B$278)*('Estimated Waste'!$C$6:$C$205=$B309)*('Estimated Waste'!$D$6:$D$205=$B$45),'Estimated Waste'!N$6:N$205,0))+SUM(IF(('Estimated Waste'!$B$6:$B$205=$B$278)*('Estimated Waste'!$C$6:$C$205=$B309)*('Estimated Waste'!$D$6:$D$205=$B$44),'Estimated Waste'!T$6:T$205,0))</f>
        <v>0</v>
      </c>
      <c r="R309" s="190">
        <f t="array" ref="R309">SUM(IF(('Estimated Waste'!$B$6:$B$205=$B$278)*('Estimated Waste'!$C$6:$C$205=$B309)*('Estimated Waste'!$D$6:$D$205=$B$44),'Estimated Waste'!M$6:M$205,0))-SUM(IF(('Estimated Waste'!$B$6:$B$205=$B$278)*('Estimated Waste'!$C$6:$C$205=$B309)*('Estimated Waste'!$D$6:$D$205=$B$44),'Estimated Waste'!S$6:S$205,0))</f>
        <v>0</v>
      </c>
      <c r="S309" s="190">
        <f t="array" ref="S309">SUM(IF(('Estimated Waste'!$B$6:$B$205=$B$278)*('Estimated Waste'!$C$6:$C$205=$B309)*('Estimated Waste'!$D$6:$D$205=$B$44),'Estimated Waste'!N$6:N$205,0))-SUM(IF(('Estimated Waste'!$B$6:$B$205=$B$278)*('Estimated Waste'!$C$6:$C$205=$B309)*('Estimated Waste'!$D$6:$D$205=$B$44),'Estimated Waste'!T$6:T$205,0))</f>
        <v>0</v>
      </c>
      <c r="X309" s="100">
        <f t="shared" si="68"/>
        <v>0</v>
      </c>
      <c r="Y309" s="99">
        <f t="shared" si="69"/>
        <v>0</v>
      </c>
      <c r="Z309" s="100">
        <f t="shared" si="70"/>
        <v>0</v>
      </c>
      <c r="AA309" s="99">
        <f t="shared" si="71"/>
        <v>0</v>
      </c>
      <c r="AB309" s="100">
        <f t="shared" si="72"/>
        <v>0</v>
      </c>
      <c r="AC309" s="99">
        <f t="shared" si="73"/>
        <v>0</v>
      </c>
      <c r="AE309" s="252">
        <f t="array" ref="AE309">SUM(IF(('Actual Waste'!$C$7:$C$206=$B$278)*('Actual Waste'!$D$7:$D$206=$B309),'Actual Waste'!U$7:U$206,0))</f>
        <v>0</v>
      </c>
      <c r="AF309" s="252">
        <f t="array" ref="AF309">SUM(IF(('Actual Waste'!$C$7:$C$206=$B$278)*('Actual Waste'!$D$7:$D$206=$B309),'Actual Waste'!V$7:V$206,0))</f>
        <v>0</v>
      </c>
      <c r="AG309" s="99"/>
      <c r="AH309" s="252">
        <f t="array" ref="AH309">SUM(IF(('Actual Waste'!$C$7:$C$206=$B$278)*('Actual Waste'!$D$7:$D$206=$B309)*('Actual Waste'!$G$7:$G$206=$B$42),'Actual Waste'!U$7:U$206,0))</f>
        <v>0</v>
      </c>
      <c r="AI309" s="252">
        <f t="array" ref="AI309">SUM(IF(('Actual Waste'!$C$7:$C$206=$B$278)*('Actual Waste'!$D$7:$D$206=$B309)*('Actual Waste'!$G$7:$G$206=$B$42),'Actual Waste'!V$7:V$206,0))</f>
        <v>0</v>
      </c>
      <c r="AJ309" s="252">
        <f t="array" ref="AJ309">SUM(IF(('Actual Waste'!$C$7:$C$206=$B$278)*('Actual Waste'!$D$7:$D$206=$B309)*('Actual Waste'!$G$7:$G$206=$B$43),'Actual Waste'!U$7:U$206,0))</f>
        <v>0</v>
      </c>
      <c r="AK309" s="252">
        <f t="array" ref="AK309">SUM(IF(('Actual Waste'!$C$7:$C$206=$B$278)*('Actual Waste'!$D$7:$D$206=$B309)*('Actual Waste'!$G$7:$G$206=$B$43),'Actual Waste'!V$7:V$206,0))</f>
        <v>0</v>
      </c>
      <c r="AM309" s="252">
        <f t="array" ref="AM309">SUM(IF(('Actual Waste'!$C$7:$C$206=$B$278)*('Actual Waste'!$D$7:$D$206=$B309)*('Actual Waste'!$G$7:$G$206=$B$45),'Actual Waste'!U$7:U$206,0))+SUM(IF(('Actual Waste'!$C$7:$C$206=$B$278)*('Actual Waste'!$D$7:$D$206=$B309)*('Actual Waste'!$G$7:$G$206=$B$44),'Actual Waste'!W$7:W$206,0))</f>
        <v>0</v>
      </c>
      <c r="AN309" s="252">
        <f t="array" ref="AN309">SUM(IF(('Actual Waste'!$C$7:$C$206=$B$278)*('Actual Waste'!$D$7:$D$206=$B309)*('Actual Waste'!$G$7:$G$206=$B$45),'Actual Waste'!V$7:V$206,0))+SUM(IF(('Actual Waste'!$C$7:$C$206=$B$278)*('Actual Waste'!$D$7:$D$206=$B309)*('Actual Waste'!$G$7:$G$206=$B$44),'Actual Waste'!X$7:X$206,0))</f>
        <v>0</v>
      </c>
      <c r="AO309" s="252">
        <f t="array" ref="AO309">SUM(IF(('Actual Waste'!$C$7:$C$206=$B$278)*('Actual Waste'!$D$7:$D$206=$B309)*('Actual Waste'!$G$7:$G$206=$B$44),'Actual Waste'!U$7:U$206,0))-SUM(IF(('Actual Waste'!$C$7:$C$206=$B$278)*('Actual Waste'!$D$7:$D$206=$B309)*('Actual Waste'!$G$7:$G$206=$B$44),'Actual Waste'!W$7:W$206,0))</f>
        <v>0</v>
      </c>
      <c r="AP309" s="252">
        <f t="array" ref="AP309">SUM(IF(('Actual Waste'!$C$7:$C$206=$B$278)*('Actual Waste'!$D$7:$D$206=$B309)*('Actual Waste'!$G$7:$G$206=$B$44),'Actual Waste'!V$7:V$206,0))-SUM(IF(('Actual Waste'!$C$7:$C$206=$B$278)*('Actual Waste'!$D$7:$D$206=$B309)*('Actual Waste'!$G$7:$G$206=$B$44),'Actual Waste'!X$7:X$206,0))</f>
        <v>0</v>
      </c>
      <c r="AR309" s="100"/>
      <c r="AS309" s="99"/>
      <c r="AT309" s="100"/>
      <c r="AU309" s="99"/>
      <c r="AV309" s="100"/>
      <c r="AW309" s="99"/>
    </row>
    <row r="310" spans="2:49" x14ac:dyDescent="0.35">
      <c r="B310" s="31" t="str">
        <f t="shared" si="67"/>
        <v>Refrigerant gases (16 05 04*)</v>
      </c>
      <c r="C310" s="35"/>
      <c r="D310" s="35"/>
      <c r="E310" s="32">
        <f t="array" ref="E310">SUM(IF(('Estimated Waste'!$B$6:$B$205=$B$278)*('Estimated Waste'!$C$6:$C$205=$B310),'Estimated Waste'!M$6:M$205,0))</f>
        <v>0</v>
      </c>
      <c r="F310" s="219">
        <f t="array" ref="F310">SUM(IF(('Estimated Waste'!$B$6:$B$205=$B$278)*('Estimated Waste'!$C$6:$C$205=$B310),'Estimated Waste'!N$6:N$205,0))</f>
        <v>0</v>
      </c>
      <c r="G310" s="35"/>
      <c r="H310" s="256">
        <f t="shared" si="74"/>
        <v>0</v>
      </c>
      <c r="I310" s="249">
        <f t="shared" si="75"/>
        <v>0</v>
      </c>
      <c r="J310" s="99"/>
      <c r="K310" s="18">
        <f t="array" ref="K310">SUM(IF(('Estimated Waste'!$B$6:$B$205=$B$278)*('Estimated Waste'!$C$6:$C$205=$B310)*('Estimated Waste'!$D$6:$D$205=$B$42),'Estimated Waste'!M$6:M$205,0))</f>
        <v>0</v>
      </c>
      <c r="L310" s="18">
        <f t="array" ref="L310">SUM(IF(('Estimated Waste'!$B$6:$B$205=$B$278)*('Estimated Waste'!$C$6:$C$205=$B310)*('Estimated Waste'!$D$6:$D$205=$B$42),'Estimated Waste'!N$6:N$205,0))</f>
        <v>0</v>
      </c>
      <c r="M310" s="18">
        <f t="array" ref="M310">SUM(IF(('Estimated Waste'!$B$6:$B$205=$B$278)*('Estimated Waste'!$C$6:$C$205=$B310)*('Estimated Waste'!$D$6:$D$205=$B$43),'Estimated Waste'!M$6:M$205,0))</f>
        <v>0</v>
      </c>
      <c r="N310" s="18">
        <f t="array" ref="N310">SUM(IF(('Estimated Waste'!$B$6:$B$205=$B$278)*('Estimated Waste'!$C$6:$C$205=$B310)*('Estimated Waste'!$D$6:$D$205=$B$43),'Estimated Waste'!N$6:N$205,0))</f>
        <v>0</v>
      </c>
      <c r="O310" s="250"/>
      <c r="P310" s="251">
        <f t="array" ref="P310">SUM(IF(('Estimated Waste'!$B$6:$B$205=$B$278)*('Estimated Waste'!$C$6:$C$205=$B310)*('Estimated Waste'!$D$6:$D$205=$B$45),'Estimated Waste'!M$6:M$205,0))+SUM(IF(('Estimated Waste'!$B$6:$B$205=$B$278)*('Estimated Waste'!$C$6:$C$205=$B310)*('Estimated Waste'!$D$6:$D$205=$B$44),'Estimated Waste'!S$6:S$205,0))</f>
        <v>0</v>
      </c>
      <c r="Q310" s="251">
        <f t="array" ref="Q310">SUM(IF(('Estimated Waste'!$B$6:$B$205=$B$278)*('Estimated Waste'!$C$6:$C$205=$B310)*('Estimated Waste'!$D$6:$D$205=$B$45),'Estimated Waste'!N$6:N$205,0))+SUM(IF(('Estimated Waste'!$B$6:$B$205=$B$278)*('Estimated Waste'!$C$6:$C$205=$B310)*('Estimated Waste'!$D$6:$D$205=$B$44),'Estimated Waste'!T$6:T$205,0))</f>
        <v>0</v>
      </c>
      <c r="R310" s="190">
        <f t="array" ref="R310">SUM(IF(('Estimated Waste'!$B$6:$B$205=$B$278)*('Estimated Waste'!$C$6:$C$205=$B310)*('Estimated Waste'!$D$6:$D$205=$B$44),'Estimated Waste'!M$6:M$205,0))-SUM(IF(('Estimated Waste'!$B$6:$B$205=$B$278)*('Estimated Waste'!$C$6:$C$205=$B310)*('Estimated Waste'!$D$6:$D$205=$B$44),'Estimated Waste'!S$6:S$205,0))</f>
        <v>0</v>
      </c>
      <c r="S310" s="190">
        <f t="array" ref="S310">SUM(IF(('Estimated Waste'!$B$6:$B$205=$B$278)*('Estimated Waste'!$C$6:$C$205=$B310)*('Estimated Waste'!$D$6:$D$205=$B$44),'Estimated Waste'!N$6:N$205,0))-SUM(IF(('Estimated Waste'!$B$6:$B$205=$B$278)*('Estimated Waste'!$C$6:$C$205=$B310)*('Estimated Waste'!$D$6:$D$205=$B$44),'Estimated Waste'!T$6:T$205,0))</f>
        <v>0</v>
      </c>
      <c r="X310" s="100">
        <f t="shared" si="68"/>
        <v>0</v>
      </c>
      <c r="Y310" s="99">
        <f t="shared" si="69"/>
        <v>0</v>
      </c>
      <c r="Z310" s="100">
        <f t="shared" si="70"/>
        <v>0</v>
      </c>
      <c r="AA310" s="99">
        <f t="shared" si="71"/>
        <v>0</v>
      </c>
      <c r="AB310" s="100">
        <f t="shared" si="72"/>
        <v>0</v>
      </c>
      <c r="AC310" s="99">
        <f t="shared" si="73"/>
        <v>0</v>
      </c>
      <c r="AE310" s="252">
        <f t="array" ref="AE310">SUM(IF(('Actual Waste'!$C$7:$C$206=$B$278)*('Actual Waste'!$D$7:$D$206=$B310),'Actual Waste'!U$7:U$206,0))</f>
        <v>0</v>
      </c>
      <c r="AF310" s="252">
        <f t="array" ref="AF310">SUM(IF(('Actual Waste'!$C$7:$C$206=$B$278)*('Actual Waste'!$D$7:$D$206=$B310),'Actual Waste'!V$7:V$206,0))</f>
        <v>0</v>
      </c>
      <c r="AG310" s="99"/>
      <c r="AH310" s="252">
        <f t="array" ref="AH310">SUM(IF(('Actual Waste'!$C$7:$C$206=$B$278)*('Actual Waste'!$D$7:$D$206=$B310)*('Actual Waste'!$G$7:$G$206=$B$42),'Actual Waste'!U$7:U$206,0))</f>
        <v>0</v>
      </c>
      <c r="AI310" s="252">
        <f t="array" ref="AI310">SUM(IF(('Actual Waste'!$C$7:$C$206=$B$278)*('Actual Waste'!$D$7:$D$206=$B310)*('Actual Waste'!$G$7:$G$206=$B$42),'Actual Waste'!V$7:V$206,0))</f>
        <v>0</v>
      </c>
      <c r="AJ310" s="252">
        <f t="array" ref="AJ310">SUM(IF(('Actual Waste'!$C$7:$C$206=$B$278)*('Actual Waste'!$D$7:$D$206=$B310)*('Actual Waste'!$G$7:$G$206=$B$43),'Actual Waste'!U$7:U$206,0))</f>
        <v>0</v>
      </c>
      <c r="AK310" s="252">
        <f t="array" ref="AK310">SUM(IF(('Actual Waste'!$C$7:$C$206=$B$278)*('Actual Waste'!$D$7:$D$206=$B310)*('Actual Waste'!$G$7:$G$206=$B$43),'Actual Waste'!V$7:V$206,0))</f>
        <v>0</v>
      </c>
      <c r="AM310" s="252">
        <f t="array" ref="AM310">SUM(IF(('Actual Waste'!$C$7:$C$206=$B$278)*('Actual Waste'!$D$7:$D$206=$B310)*('Actual Waste'!$G$7:$G$206=$B$45),'Actual Waste'!U$7:U$206,0))+SUM(IF(('Actual Waste'!$C$7:$C$206=$B$278)*('Actual Waste'!$D$7:$D$206=$B310)*('Actual Waste'!$G$7:$G$206=$B$44),'Actual Waste'!W$7:W$206,0))</f>
        <v>0</v>
      </c>
      <c r="AN310" s="252">
        <f t="array" ref="AN310">SUM(IF(('Actual Waste'!$C$7:$C$206=$B$278)*('Actual Waste'!$D$7:$D$206=$B310)*('Actual Waste'!$G$7:$G$206=$B$45),'Actual Waste'!V$7:V$206,0))+SUM(IF(('Actual Waste'!$C$7:$C$206=$B$278)*('Actual Waste'!$D$7:$D$206=$B310)*('Actual Waste'!$G$7:$G$206=$B$44),'Actual Waste'!X$7:X$206,0))</f>
        <v>0</v>
      </c>
      <c r="AO310" s="252">
        <f t="array" ref="AO310">SUM(IF(('Actual Waste'!$C$7:$C$206=$B$278)*('Actual Waste'!$D$7:$D$206=$B310)*('Actual Waste'!$G$7:$G$206=$B$44),'Actual Waste'!U$7:U$206,0))-SUM(IF(('Actual Waste'!$C$7:$C$206=$B$278)*('Actual Waste'!$D$7:$D$206=$B310)*('Actual Waste'!$G$7:$G$206=$B$44),'Actual Waste'!W$7:W$206,0))</f>
        <v>0</v>
      </c>
      <c r="AP310" s="252">
        <f t="array" ref="AP310">SUM(IF(('Actual Waste'!$C$7:$C$206=$B$278)*('Actual Waste'!$D$7:$D$206=$B310)*('Actual Waste'!$G$7:$G$206=$B$44),'Actual Waste'!V$7:V$206,0))-SUM(IF(('Actual Waste'!$C$7:$C$206=$B$278)*('Actual Waste'!$D$7:$D$206=$B310)*('Actual Waste'!$G$7:$G$206=$B$44),'Actual Waste'!X$7:X$206,0))</f>
        <v>0</v>
      </c>
      <c r="AR310" s="100"/>
      <c r="AS310" s="99"/>
      <c r="AT310" s="100"/>
      <c r="AU310" s="99"/>
      <c r="AV310" s="100"/>
      <c r="AW310" s="99"/>
    </row>
    <row r="311" spans="2:49" x14ac:dyDescent="0.35">
      <c r="B311" s="31" t="str">
        <f t="shared" si="67"/>
        <v>Refrigeration gases (Non-hazardous) (16 05 05)</v>
      </c>
      <c r="C311" s="35"/>
      <c r="D311" s="35"/>
      <c r="E311" s="32">
        <f t="array" ref="E311">SUM(IF(('Estimated Waste'!$B$6:$B$205=$B$278)*('Estimated Waste'!$C$6:$C$205=$B311),'Estimated Waste'!M$6:M$205,0))</f>
        <v>0</v>
      </c>
      <c r="F311" s="219">
        <f t="array" ref="F311">SUM(IF(('Estimated Waste'!$B$6:$B$205=$B$278)*('Estimated Waste'!$C$6:$C$205=$B311),'Estimated Waste'!N$6:N$205,0))</f>
        <v>0</v>
      </c>
      <c r="G311" s="35"/>
      <c r="H311" s="256">
        <f t="shared" si="74"/>
        <v>0</v>
      </c>
      <c r="I311" s="249">
        <f t="shared" si="75"/>
        <v>0</v>
      </c>
      <c r="J311" s="99"/>
      <c r="K311" s="18">
        <f t="array" ref="K311">SUM(IF(('Estimated Waste'!$B$6:$B$205=$B$278)*('Estimated Waste'!$C$6:$C$205=$B311)*('Estimated Waste'!$D$6:$D$205=$B$42),'Estimated Waste'!M$6:M$205,0))</f>
        <v>0</v>
      </c>
      <c r="L311" s="18">
        <f t="array" ref="L311">SUM(IF(('Estimated Waste'!$B$6:$B$205=$B$278)*('Estimated Waste'!$C$6:$C$205=$B311)*('Estimated Waste'!$D$6:$D$205=$B$42),'Estimated Waste'!N$6:N$205,0))</f>
        <v>0</v>
      </c>
      <c r="M311" s="18">
        <f t="array" ref="M311">SUM(IF(('Estimated Waste'!$B$6:$B$205=$B$278)*('Estimated Waste'!$C$6:$C$205=$B311)*('Estimated Waste'!$D$6:$D$205=$B$43),'Estimated Waste'!M$6:M$205,0))</f>
        <v>0</v>
      </c>
      <c r="N311" s="18">
        <f t="array" ref="N311">SUM(IF(('Estimated Waste'!$B$6:$B$205=$B$278)*('Estimated Waste'!$C$6:$C$205=$B311)*('Estimated Waste'!$D$6:$D$205=$B$43),'Estimated Waste'!N$6:N$205,0))</f>
        <v>0</v>
      </c>
      <c r="O311" s="250"/>
      <c r="P311" s="251">
        <f t="array" ref="P311">SUM(IF(('Estimated Waste'!$B$6:$B$205=$B$278)*('Estimated Waste'!$C$6:$C$205=$B311)*('Estimated Waste'!$D$6:$D$205=$B$45),'Estimated Waste'!M$6:M$205,0))+SUM(IF(('Estimated Waste'!$B$6:$B$205=$B$278)*('Estimated Waste'!$C$6:$C$205=$B311)*('Estimated Waste'!$D$6:$D$205=$B$44),'Estimated Waste'!S$6:S$205,0))</f>
        <v>0</v>
      </c>
      <c r="Q311" s="251">
        <f t="array" ref="Q311">SUM(IF(('Estimated Waste'!$B$6:$B$205=$B$278)*('Estimated Waste'!$C$6:$C$205=$B311)*('Estimated Waste'!$D$6:$D$205=$B$45),'Estimated Waste'!N$6:N$205,0))+SUM(IF(('Estimated Waste'!$B$6:$B$205=$B$278)*('Estimated Waste'!$C$6:$C$205=$B311)*('Estimated Waste'!$D$6:$D$205=$B$44),'Estimated Waste'!T$6:T$205,0))</f>
        <v>0</v>
      </c>
      <c r="R311" s="190">
        <f t="array" ref="R311">SUM(IF(('Estimated Waste'!$B$6:$B$205=$B$278)*('Estimated Waste'!$C$6:$C$205=$B311)*('Estimated Waste'!$D$6:$D$205=$B$44),'Estimated Waste'!M$6:M$205,0))-SUM(IF(('Estimated Waste'!$B$6:$B$205=$B$278)*('Estimated Waste'!$C$6:$C$205=$B311)*('Estimated Waste'!$D$6:$D$205=$B$44),'Estimated Waste'!S$6:S$205,0))</f>
        <v>0</v>
      </c>
      <c r="S311" s="190">
        <f t="array" ref="S311">SUM(IF(('Estimated Waste'!$B$6:$B$205=$B$278)*('Estimated Waste'!$C$6:$C$205=$B311)*('Estimated Waste'!$D$6:$D$205=$B$44),'Estimated Waste'!N$6:N$205,0))-SUM(IF(('Estimated Waste'!$B$6:$B$205=$B$278)*('Estimated Waste'!$C$6:$C$205=$B311)*('Estimated Waste'!$D$6:$D$205=$B$44),'Estimated Waste'!T$6:T$205,0))</f>
        <v>0</v>
      </c>
      <c r="X311" s="100">
        <f t="shared" si="68"/>
        <v>0</v>
      </c>
      <c r="Y311" s="99">
        <f t="shared" si="69"/>
        <v>0</v>
      </c>
      <c r="Z311" s="100">
        <f t="shared" si="70"/>
        <v>0</v>
      </c>
      <c r="AA311" s="99">
        <f t="shared" si="71"/>
        <v>0</v>
      </c>
      <c r="AB311" s="100">
        <f t="shared" si="72"/>
        <v>0</v>
      </c>
      <c r="AC311" s="99">
        <f t="shared" si="73"/>
        <v>0</v>
      </c>
      <c r="AE311" s="252">
        <f t="array" ref="AE311">SUM(IF(('Actual Waste'!$C$7:$C$206=$B$278)*('Actual Waste'!$D$7:$D$206=$B311),'Actual Waste'!U$7:U$206,0))</f>
        <v>0</v>
      </c>
      <c r="AF311" s="252">
        <f t="array" ref="AF311">SUM(IF(('Actual Waste'!$C$7:$C$206=$B$278)*('Actual Waste'!$D$7:$D$206=$B311),'Actual Waste'!V$7:V$206,0))</f>
        <v>0</v>
      </c>
      <c r="AG311" s="99"/>
      <c r="AH311" s="252">
        <f t="array" ref="AH311">SUM(IF(('Actual Waste'!$C$7:$C$206=$B$278)*('Actual Waste'!$D$7:$D$206=$B311)*('Actual Waste'!$G$7:$G$206=$B$42),'Actual Waste'!U$7:U$206,0))</f>
        <v>0</v>
      </c>
      <c r="AI311" s="252">
        <f t="array" ref="AI311">SUM(IF(('Actual Waste'!$C$7:$C$206=$B$278)*('Actual Waste'!$D$7:$D$206=$B311)*('Actual Waste'!$G$7:$G$206=$B$42),'Actual Waste'!V$7:V$206,0))</f>
        <v>0</v>
      </c>
      <c r="AJ311" s="252">
        <f t="array" ref="AJ311">SUM(IF(('Actual Waste'!$C$7:$C$206=$B$278)*('Actual Waste'!$D$7:$D$206=$B311)*('Actual Waste'!$G$7:$G$206=$B$43),'Actual Waste'!U$7:U$206,0))</f>
        <v>0</v>
      </c>
      <c r="AK311" s="252">
        <f t="array" ref="AK311">SUM(IF(('Actual Waste'!$C$7:$C$206=$B$278)*('Actual Waste'!$D$7:$D$206=$B311)*('Actual Waste'!$G$7:$G$206=$B$43),'Actual Waste'!V$7:V$206,0))</f>
        <v>0</v>
      </c>
      <c r="AM311" s="252">
        <f t="array" ref="AM311">SUM(IF(('Actual Waste'!$C$7:$C$206=$B$278)*('Actual Waste'!$D$7:$D$206=$B311)*('Actual Waste'!$G$7:$G$206=$B$45),'Actual Waste'!U$7:U$206,0))+SUM(IF(('Actual Waste'!$C$7:$C$206=$B$278)*('Actual Waste'!$D$7:$D$206=$B311)*('Actual Waste'!$G$7:$G$206=$B$44),'Actual Waste'!W$7:W$206,0))</f>
        <v>0</v>
      </c>
      <c r="AN311" s="252">
        <f t="array" ref="AN311">SUM(IF(('Actual Waste'!$C$7:$C$206=$B$278)*('Actual Waste'!$D$7:$D$206=$B311)*('Actual Waste'!$G$7:$G$206=$B$45),'Actual Waste'!V$7:V$206,0))+SUM(IF(('Actual Waste'!$C$7:$C$206=$B$278)*('Actual Waste'!$D$7:$D$206=$B311)*('Actual Waste'!$G$7:$G$206=$B$44),'Actual Waste'!X$7:X$206,0))</f>
        <v>0</v>
      </c>
      <c r="AO311" s="252">
        <f t="array" ref="AO311">SUM(IF(('Actual Waste'!$C$7:$C$206=$B$278)*('Actual Waste'!$D$7:$D$206=$B311)*('Actual Waste'!$G$7:$G$206=$B$44),'Actual Waste'!U$7:U$206,0))-SUM(IF(('Actual Waste'!$C$7:$C$206=$B$278)*('Actual Waste'!$D$7:$D$206=$B311)*('Actual Waste'!$G$7:$G$206=$B$44),'Actual Waste'!W$7:W$206,0))</f>
        <v>0</v>
      </c>
      <c r="AP311" s="252">
        <f t="array" ref="AP311">SUM(IF(('Actual Waste'!$C$7:$C$206=$B$278)*('Actual Waste'!$D$7:$D$206=$B311)*('Actual Waste'!$G$7:$G$206=$B$44),'Actual Waste'!V$7:V$206,0))-SUM(IF(('Actual Waste'!$C$7:$C$206=$B$278)*('Actual Waste'!$D$7:$D$206=$B311)*('Actual Waste'!$G$7:$G$206=$B$44),'Actual Waste'!X$7:X$206,0))</f>
        <v>0</v>
      </c>
      <c r="AR311" s="100"/>
      <c r="AS311" s="99"/>
      <c r="AT311" s="100"/>
      <c r="AU311" s="99"/>
      <c r="AV311" s="100"/>
      <c r="AW311" s="99"/>
    </row>
    <row r="312" spans="2:49" x14ac:dyDescent="0.35">
      <c r="B312" s="31" t="str">
        <f t="shared" si="67"/>
        <v>Septic tank waste (20 03 04)</v>
      </c>
      <c r="C312" s="35"/>
      <c r="D312" s="35"/>
      <c r="E312" s="32">
        <f t="array" ref="E312">SUM(IF(('Estimated Waste'!$B$6:$B$205=$B$278)*('Estimated Waste'!$C$6:$C$205=$B312),'Estimated Waste'!M$6:M$205,0))</f>
        <v>0</v>
      </c>
      <c r="F312" s="219">
        <f t="array" ref="F312">SUM(IF(('Estimated Waste'!$B$6:$B$205=$B$278)*('Estimated Waste'!$C$6:$C$205=$B312),'Estimated Waste'!N$6:N$205,0))</f>
        <v>0</v>
      </c>
      <c r="G312" s="35"/>
      <c r="H312" s="256">
        <f t="shared" si="74"/>
        <v>0</v>
      </c>
      <c r="I312" s="249">
        <f t="shared" si="75"/>
        <v>0</v>
      </c>
      <c r="J312" s="99"/>
      <c r="K312" s="18">
        <f t="array" ref="K312">SUM(IF(('Estimated Waste'!$B$6:$B$205=$B$278)*('Estimated Waste'!$C$6:$C$205=$B312)*('Estimated Waste'!$D$6:$D$205=$B$42),'Estimated Waste'!M$6:M$205,0))</f>
        <v>0</v>
      </c>
      <c r="L312" s="18">
        <f t="array" ref="L312">SUM(IF(('Estimated Waste'!$B$6:$B$205=$B$278)*('Estimated Waste'!$C$6:$C$205=$B312)*('Estimated Waste'!$D$6:$D$205=$B$42),'Estimated Waste'!N$6:N$205,0))</f>
        <v>0</v>
      </c>
      <c r="M312" s="18">
        <f t="array" ref="M312">SUM(IF(('Estimated Waste'!$B$6:$B$205=$B$278)*('Estimated Waste'!$C$6:$C$205=$B312)*('Estimated Waste'!$D$6:$D$205=$B$43),'Estimated Waste'!M$6:M$205,0))</f>
        <v>0</v>
      </c>
      <c r="N312" s="18">
        <f t="array" ref="N312">SUM(IF(('Estimated Waste'!$B$6:$B$205=$B$278)*('Estimated Waste'!$C$6:$C$205=$B312)*('Estimated Waste'!$D$6:$D$205=$B$43),'Estimated Waste'!N$6:N$205,0))</f>
        <v>0</v>
      </c>
      <c r="O312" s="250"/>
      <c r="P312" s="251">
        <f t="array" ref="P312">SUM(IF(('Estimated Waste'!$B$6:$B$205=$B$278)*('Estimated Waste'!$C$6:$C$205=$B312)*('Estimated Waste'!$D$6:$D$205=$B$45),'Estimated Waste'!M$6:M$205,0))+SUM(IF(('Estimated Waste'!$B$6:$B$205=$B$278)*('Estimated Waste'!$C$6:$C$205=$B312)*('Estimated Waste'!$D$6:$D$205=$B$44),'Estimated Waste'!S$6:S$205,0))</f>
        <v>0</v>
      </c>
      <c r="Q312" s="251">
        <f t="array" ref="Q312">SUM(IF(('Estimated Waste'!$B$6:$B$205=$B$278)*('Estimated Waste'!$C$6:$C$205=$B312)*('Estimated Waste'!$D$6:$D$205=$B$45),'Estimated Waste'!N$6:N$205,0))+SUM(IF(('Estimated Waste'!$B$6:$B$205=$B$278)*('Estimated Waste'!$C$6:$C$205=$B312)*('Estimated Waste'!$D$6:$D$205=$B$44),'Estimated Waste'!T$6:T$205,0))</f>
        <v>0</v>
      </c>
      <c r="R312" s="190">
        <f t="array" ref="R312">SUM(IF(('Estimated Waste'!$B$6:$B$205=$B$278)*('Estimated Waste'!$C$6:$C$205=$B312)*('Estimated Waste'!$D$6:$D$205=$B$44),'Estimated Waste'!M$6:M$205,0))-SUM(IF(('Estimated Waste'!$B$6:$B$205=$B$278)*('Estimated Waste'!$C$6:$C$205=$B312)*('Estimated Waste'!$D$6:$D$205=$B$44),'Estimated Waste'!S$6:S$205,0))</f>
        <v>0</v>
      </c>
      <c r="S312" s="190">
        <f t="array" ref="S312">SUM(IF(('Estimated Waste'!$B$6:$B$205=$B$278)*('Estimated Waste'!$C$6:$C$205=$B312)*('Estimated Waste'!$D$6:$D$205=$B$44),'Estimated Waste'!N$6:N$205,0))-SUM(IF(('Estimated Waste'!$B$6:$B$205=$B$278)*('Estimated Waste'!$C$6:$C$205=$B312)*('Estimated Waste'!$D$6:$D$205=$B$44),'Estimated Waste'!T$6:T$205,0))</f>
        <v>0</v>
      </c>
      <c r="X312" s="100">
        <f t="shared" si="68"/>
        <v>0</v>
      </c>
      <c r="Y312" s="99">
        <f t="shared" si="69"/>
        <v>0</v>
      </c>
      <c r="Z312" s="100">
        <f t="shared" si="70"/>
        <v>0</v>
      </c>
      <c r="AA312" s="99">
        <f t="shared" si="71"/>
        <v>0</v>
      </c>
      <c r="AB312" s="100">
        <f t="shared" si="72"/>
        <v>0</v>
      </c>
      <c r="AC312" s="99">
        <f t="shared" si="73"/>
        <v>0</v>
      </c>
      <c r="AE312" s="252">
        <f t="array" ref="AE312">SUM(IF(('Actual Waste'!$C$7:$C$206=$B$278)*('Actual Waste'!$D$7:$D$206=$B312),'Actual Waste'!U$7:U$206,0))</f>
        <v>0</v>
      </c>
      <c r="AF312" s="252">
        <f t="array" ref="AF312">SUM(IF(('Actual Waste'!$C$7:$C$206=$B$278)*('Actual Waste'!$D$7:$D$206=$B312),'Actual Waste'!V$7:V$206,0))</f>
        <v>0</v>
      </c>
      <c r="AG312" s="99"/>
      <c r="AH312" s="252">
        <f t="array" ref="AH312">SUM(IF(('Actual Waste'!$C$7:$C$206=$B$278)*('Actual Waste'!$D$7:$D$206=$B312)*('Actual Waste'!$G$7:$G$206=$B$42),'Actual Waste'!U$7:U$206,0))</f>
        <v>0</v>
      </c>
      <c r="AI312" s="252">
        <f t="array" ref="AI312">SUM(IF(('Actual Waste'!$C$7:$C$206=$B$278)*('Actual Waste'!$D$7:$D$206=$B312)*('Actual Waste'!$G$7:$G$206=$B$42),'Actual Waste'!V$7:V$206,0))</f>
        <v>0</v>
      </c>
      <c r="AJ312" s="252">
        <f t="array" ref="AJ312">SUM(IF(('Actual Waste'!$C$7:$C$206=$B$278)*('Actual Waste'!$D$7:$D$206=$B312)*('Actual Waste'!$G$7:$G$206=$B$43),'Actual Waste'!U$7:U$206,0))</f>
        <v>0</v>
      </c>
      <c r="AK312" s="252">
        <f t="array" ref="AK312">SUM(IF(('Actual Waste'!$C$7:$C$206=$B$278)*('Actual Waste'!$D$7:$D$206=$B312)*('Actual Waste'!$G$7:$G$206=$B$43),'Actual Waste'!V$7:V$206,0))</f>
        <v>0</v>
      </c>
      <c r="AM312" s="252">
        <f t="array" ref="AM312">SUM(IF(('Actual Waste'!$C$7:$C$206=$B$278)*('Actual Waste'!$D$7:$D$206=$B312)*('Actual Waste'!$G$7:$G$206=$B$45),'Actual Waste'!U$7:U$206,0))+SUM(IF(('Actual Waste'!$C$7:$C$206=$B$278)*('Actual Waste'!$D$7:$D$206=$B312)*('Actual Waste'!$G$7:$G$206=$B$44),'Actual Waste'!W$7:W$206,0))</f>
        <v>0</v>
      </c>
      <c r="AN312" s="252">
        <f t="array" ref="AN312">SUM(IF(('Actual Waste'!$C$7:$C$206=$B$278)*('Actual Waste'!$D$7:$D$206=$B312)*('Actual Waste'!$G$7:$G$206=$B$45),'Actual Waste'!V$7:V$206,0))+SUM(IF(('Actual Waste'!$C$7:$C$206=$B$278)*('Actual Waste'!$D$7:$D$206=$B312)*('Actual Waste'!$G$7:$G$206=$B$44),'Actual Waste'!X$7:X$206,0))</f>
        <v>0</v>
      </c>
      <c r="AO312" s="252">
        <f t="array" ref="AO312">SUM(IF(('Actual Waste'!$C$7:$C$206=$B$278)*('Actual Waste'!$D$7:$D$206=$B312)*('Actual Waste'!$G$7:$G$206=$B$44),'Actual Waste'!U$7:U$206,0))-SUM(IF(('Actual Waste'!$C$7:$C$206=$B$278)*('Actual Waste'!$D$7:$D$206=$B312)*('Actual Waste'!$G$7:$G$206=$B$44),'Actual Waste'!W$7:W$206,0))</f>
        <v>0</v>
      </c>
      <c r="AP312" s="252">
        <f t="array" ref="AP312">SUM(IF(('Actual Waste'!$C$7:$C$206=$B$278)*('Actual Waste'!$D$7:$D$206=$B312)*('Actual Waste'!$G$7:$G$206=$B$44),'Actual Waste'!V$7:V$206,0))-SUM(IF(('Actual Waste'!$C$7:$C$206=$B$278)*('Actual Waste'!$D$7:$D$206=$B312)*('Actual Waste'!$G$7:$G$206=$B$44),'Actual Waste'!X$7:X$206,0))</f>
        <v>0</v>
      </c>
      <c r="AR312" s="100"/>
      <c r="AS312" s="99"/>
      <c r="AT312" s="100"/>
      <c r="AU312" s="99"/>
      <c r="AV312" s="100"/>
      <c r="AW312" s="99"/>
    </row>
    <row r="313" spans="2:49" x14ac:dyDescent="0.35">
      <c r="B313" s="31" t="str">
        <f t="shared" si="67"/>
        <v>Soils and stones (Hazardous) (17 05 03*)</v>
      </c>
      <c r="C313" s="35"/>
      <c r="D313" s="35"/>
      <c r="E313" s="32">
        <f t="array" ref="E313">SUM(IF(('Estimated Waste'!$B$6:$B$205=$B$278)*('Estimated Waste'!$C$6:$C$205=$B313),'Estimated Waste'!M$6:M$205,0))</f>
        <v>0</v>
      </c>
      <c r="F313" s="219">
        <f t="array" ref="F313">SUM(IF(('Estimated Waste'!$B$6:$B$205=$B$278)*('Estimated Waste'!$C$6:$C$205=$B313),'Estimated Waste'!N$6:N$205,0))</f>
        <v>0</v>
      </c>
      <c r="G313" s="35"/>
      <c r="H313" s="256">
        <f t="shared" si="74"/>
        <v>0</v>
      </c>
      <c r="I313" s="249">
        <f t="shared" si="75"/>
        <v>0</v>
      </c>
      <c r="J313" s="99"/>
      <c r="K313" s="18">
        <f t="array" ref="K313">SUM(IF(('Estimated Waste'!$B$6:$B$205=$B$278)*('Estimated Waste'!$C$6:$C$205=$B313)*('Estimated Waste'!$D$6:$D$205=$B$42),'Estimated Waste'!M$6:M$205,0))</f>
        <v>0</v>
      </c>
      <c r="L313" s="18">
        <f t="array" ref="L313">SUM(IF(('Estimated Waste'!$B$6:$B$205=$B$278)*('Estimated Waste'!$C$6:$C$205=$B313)*('Estimated Waste'!$D$6:$D$205=$B$42),'Estimated Waste'!N$6:N$205,0))</f>
        <v>0</v>
      </c>
      <c r="M313" s="18">
        <f t="array" ref="M313">SUM(IF(('Estimated Waste'!$B$6:$B$205=$B$278)*('Estimated Waste'!$C$6:$C$205=$B313)*('Estimated Waste'!$D$6:$D$205=$B$43),'Estimated Waste'!M$6:M$205,0))</f>
        <v>0</v>
      </c>
      <c r="N313" s="18">
        <f t="array" ref="N313">SUM(IF(('Estimated Waste'!$B$6:$B$205=$B$278)*('Estimated Waste'!$C$6:$C$205=$B313)*('Estimated Waste'!$D$6:$D$205=$B$43),'Estimated Waste'!N$6:N$205,0))</f>
        <v>0</v>
      </c>
      <c r="O313" s="250"/>
      <c r="P313" s="251">
        <f t="array" ref="P313">SUM(IF(('Estimated Waste'!$B$6:$B$205=$B$278)*('Estimated Waste'!$C$6:$C$205=$B313)*('Estimated Waste'!$D$6:$D$205=$B$45),'Estimated Waste'!M$6:M$205,0))+SUM(IF(('Estimated Waste'!$B$6:$B$205=$B$278)*('Estimated Waste'!$C$6:$C$205=$B313)*('Estimated Waste'!$D$6:$D$205=$B$44),'Estimated Waste'!S$6:S$205,0))</f>
        <v>0</v>
      </c>
      <c r="Q313" s="251">
        <f t="array" ref="Q313">SUM(IF(('Estimated Waste'!$B$6:$B$205=$B$278)*('Estimated Waste'!$C$6:$C$205=$B313)*('Estimated Waste'!$D$6:$D$205=$B$45),'Estimated Waste'!N$6:N$205,0))+SUM(IF(('Estimated Waste'!$B$6:$B$205=$B$278)*('Estimated Waste'!$C$6:$C$205=$B313)*('Estimated Waste'!$D$6:$D$205=$B$44),'Estimated Waste'!T$6:T$205,0))</f>
        <v>0</v>
      </c>
      <c r="R313" s="190">
        <f t="array" ref="R313">SUM(IF(('Estimated Waste'!$B$6:$B$205=$B$278)*('Estimated Waste'!$C$6:$C$205=$B313)*('Estimated Waste'!$D$6:$D$205=$B$44),'Estimated Waste'!M$6:M$205,0))-SUM(IF(('Estimated Waste'!$B$6:$B$205=$B$278)*('Estimated Waste'!$C$6:$C$205=$B313)*('Estimated Waste'!$D$6:$D$205=$B$44),'Estimated Waste'!S$6:S$205,0))</f>
        <v>0</v>
      </c>
      <c r="S313" s="190">
        <f t="array" ref="S313">SUM(IF(('Estimated Waste'!$B$6:$B$205=$B$278)*('Estimated Waste'!$C$6:$C$205=$B313)*('Estimated Waste'!$D$6:$D$205=$B$44),'Estimated Waste'!N$6:N$205,0))-SUM(IF(('Estimated Waste'!$B$6:$B$205=$B$278)*('Estimated Waste'!$C$6:$C$205=$B313)*('Estimated Waste'!$D$6:$D$205=$B$44),'Estimated Waste'!T$6:T$205,0))</f>
        <v>0</v>
      </c>
      <c r="X313" s="100">
        <f t="shared" si="68"/>
        <v>0</v>
      </c>
      <c r="Y313" s="99">
        <f t="shared" si="69"/>
        <v>0</v>
      </c>
      <c r="Z313" s="100">
        <f t="shared" si="70"/>
        <v>0</v>
      </c>
      <c r="AA313" s="99">
        <f t="shared" si="71"/>
        <v>0</v>
      </c>
      <c r="AB313" s="100">
        <f t="shared" si="72"/>
        <v>0</v>
      </c>
      <c r="AC313" s="99">
        <f t="shared" si="73"/>
        <v>0</v>
      </c>
      <c r="AE313" s="252">
        <f t="array" ref="AE313">SUM(IF(('Actual Waste'!$C$7:$C$206=$B$278)*('Actual Waste'!$D$7:$D$206=$B313),'Actual Waste'!U$7:U$206,0))</f>
        <v>0</v>
      </c>
      <c r="AF313" s="252">
        <f t="array" ref="AF313">SUM(IF(('Actual Waste'!$C$7:$C$206=$B$278)*('Actual Waste'!$D$7:$D$206=$B313),'Actual Waste'!V$7:V$206,0))</f>
        <v>0</v>
      </c>
      <c r="AG313" s="99"/>
      <c r="AH313" s="252">
        <f t="array" ref="AH313">SUM(IF(('Actual Waste'!$C$7:$C$206=$B$278)*('Actual Waste'!$D$7:$D$206=$B313)*('Actual Waste'!$G$7:$G$206=$B$42),'Actual Waste'!U$7:U$206,0))</f>
        <v>0</v>
      </c>
      <c r="AI313" s="252">
        <f t="array" ref="AI313">SUM(IF(('Actual Waste'!$C$7:$C$206=$B$278)*('Actual Waste'!$D$7:$D$206=$B313)*('Actual Waste'!$G$7:$G$206=$B$42),'Actual Waste'!V$7:V$206,0))</f>
        <v>0</v>
      </c>
      <c r="AJ313" s="252">
        <f t="array" ref="AJ313">SUM(IF(('Actual Waste'!$C$7:$C$206=$B$278)*('Actual Waste'!$D$7:$D$206=$B313)*('Actual Waste'!$G$7:$G$206=$B$43),'Actual Waste'!U$7:U$206,0))</f>
        <v>0</v>
      </c>
      <c r="AK313" s="252">
        <f t="array" ref="AK313">SUM(IF(('Actual Waste'!$C$7:$C$206=$B$278)*('Actual Waste'!$D$7:$D$206=$B313)*('Actual Waste'!$G$7:$G$206=$B$43),'Actual Waste'!V$7:V$206,0))</f>
        <v>0</v>
      </c>
      <c r="AM313" s="252">
        <f t="array" ref="AM313">SUM(IF(('Actual Waste'!$C$7:$C$206=$B$278)*('Actual Waste'!$D$7:$D$206=$B313)*('Actual Waste'!$G$7:$G$206=$B$45),'Actual Waste'!U$7:U$206,0))+SUM(IF(('Actual Waste'!$C$7:$C$206=$B$278)*('Actual Waste'!$D$7:$D$206=$B313)*('Actual Waste'!$G$7:$G$206=$B$44),'Actual Waste'!W$7:W$206,0))</f>
        <v>0</v>
      </c>
      <c r="AN313" s="252">
        <f t="array" ref="AN313">SUM(IF(('Actual Waste'!$C$7:$C$206=$B$278)*('Actual Waste'!$D$7:$D$206=$B313)*('Actual Waste'!$G$7:$G$206=$B$45),'Actual Waste'!V$7:V$206,0))+SUM(IF(('Actual Waste'!$C$7:$C$206=$B$278)*('Actual Waste'!$D$7:$D$206=$B313)*('Actual Waste'!$G$7:$G$206=$B$44),'Actual Waste'!X$7:X$206,0))</f>
        <v>0</v>
      </c>
      <c r="AO313" s="252">
        <f t="array" ref="AO313">SUM(IF(('Actual Waste'!$C$7:$C$206=$B$278)*('Actual Waste'!$D$7:$D$206=$B313)*('Actual Waste'!$G$7:$G$206=$B$44),'Actual Waste'!U$7:U$206,0))-SUM(IF(('Actual Waste'!$C$7:$C$206=$B$278)*('Actual Waste'!$D$7:$D$206=$B313)*('Actual Waste'!$G$7:$G$206=$B$44),'Actual Waste'!W$7:W$206,0))</f>
        <v>0</v>
      </c>
      <c r="AP313" s="252">
        <f t="array" ref="AP313">SUM(IF(('Actual Waste'!$C$7:$C$206=$B$278)*('Actual Waste'!$D$7:$D$206=$B313)*('Actual Waste'!$G$7:$G$206=$B$44),'Actual Waste'!V$7:V$206,0))-SUM(IF(('Actual Waste'!$C$7:$C$206=$B$278)*('Actual Waste'!$D$7:$D$206=$B313)*('Actual Waste'!$G$7:$G$206=$B$44),'Actual Waste'!X$7:X$206,0))</f>
        <v>0</v>
      </c>
      <c r="AR313" s="100"/>
      <c r="AS313" s="99"/>
      <c r="AT313" s="100"/>
      <c r="AU313" s="99"/>
      <c r="AV313" s="100"/>
      <c r="AW313" s="99"/>
    </row>
    <row r="314" spans="2:49" x14ac:dyDescent="0.35">
      <c r="B314" s="31" t="str">
        <f t="shared" si="67"/>
        <v>Soils and stones (Inert) (17 05 04)</v>
      </c>
      <c r="C314" s="35"/>
      <c r="D314" s="35"/>
      <c r="E314" s="32">
        <f t="array" ref="E314">SUM(IF(('Estimated Waste'!$B$6:$B$205=$B$278)*('Estimated Waste'!$C$6:$C$205=$B314),'Estimated Waste'!M$6:M$205,0))</f>
        <v>0</v>
      </c>
      <c r="F314" s="219">
        <f t="array" ref="F314">SUM(IF(('Estimated Waste'!$B$6:$B$205=$B$278)*('Estimated Waste'!$C$6:$C$205=$B314),'Estimated Waste'!N$6:N$205,0))</f>
        <v>0</v>
      </c>
      <c r="G314" s="35"/>
      <c r="H314" s="256">
        <f t="shared" si="74"/>
        <v>0</v>
      </c>
      <c r="I314" s="249">
        <f t="shared" si="75"/>
        <v>0</v>
      </c>
      <c r="J314" s="99"/>
      <c r="K314" s="18">
        <f t="array" ref="K314">SUM(IF(('Estimated Waste'!$B$6:$B$205=$B$278)*('Estimated Waste'!$C$6:$C$205=$B314)*('Estimated Waste'!$D$6:$D$205=$B$42),'Estimated Waste'!M$6:M$205,0))</f>
        <v>0</v>
      </c>
      <c r="L314" s="18">
        <f t="array" ref="L314">SUM(IF(('Estimated Waste'!$B$6:$B$205=$B$278)*('Estimated Waste'!$C$6:$C$205=$B314)*('Estimated Waste'!$D$6:$D$205=$B$42),'Estimated Waste'!N$6:N$205,0))</f>
        <v>0</v>
      </c>
      <c r="M314" s="18">
        <f t="array" ref="M314">SUM(IF(('Estimated Waste'!$B$6:$B$205=$B$278)*('Estimated Waste'!$C$6:$C$205=$B314)*('Estimated Waste'!$D$6:$D$205=$B$43),'Estimated Waste'!M$6:M$205,0))</f>
        <v>0</v>
      </c>
      <c r="N314" s="18">
        <f t="array" ref="N314">SUM(IF(('Estimated Waste'!$B$6:$B$205=$B$278)*('Estimated Waste'!$C$6:$C$205=$B314)*('Estimated Waste'!$D$6:$D$205=$B$43),'Estimated Waste'!N$6:N$205,0))</f>
        <v>0</v>
      </c>
      <c r="O314" s="250"/>
      <c r="P314" s="251">
        <f t="array" ref="P314">SUM(IF(('Estimated Waste'!$B$6:$B$205=$B$278)*('Estimated Waste'!$C$6:$C$205=$B314)*('Estimated Waste'!$D$6:$D$205=$B$45),'Estimated Waste'!M$6:M$205,0))+SUM(IF(('Estimated Waste'!$B$6:$B$205=$B$278)*('Estimated Waste'!$C$6:$C$205=$B314)*('Estimated Waste'!$D$6:$D$205=$B$44),'Estimated Waste'!S$6:S$205,0))</f>
        <v>0</v>
      </c>
      <c r="Q314" s="251">
        <f t="array" ref="Q314">SUM(IF(('Estimated Waste'!$B$6:$B$205=$B$278)*('Estimated Waste'!$C$6:$C$205=$B314)*('Estimated Waste'!$D$6:$D$205=$B$45),'Estimated Waste'!N$6:N$205,0))+SUM(IF(('Estimated Waste'!$B$6:$B$205=$B$278)*('Estimated Waste'!$C$6:$C$205=$B314)*('Estimated Waste'!$D$6:$D$205=$B$44),'Estimated Waste'!T$6:T$205,0))</f>
        <v>0</v>
      </c>
      <c r="R314" s="190">
        <f t="array" ref="R314">SUM(IF(('Estimated Waste'!$B$6:$B$205=$B$278)*('Estimated Waste'!$C$6:$C$205=$B314)*('Estimated Waste'!$D$6:$D$205=$B$44),'Estimated Waste'!M$6:M$205,0))-SUM(IF(('Estimated Waste'!$B$6:$B$205=$B$278)*('Estimated Waste'!$C$6:$C$205=$B314)*('Estimated Waste'!$D$6:$D$205=$B$44),'Estimated Waste'!S$6:S$205,0))</f>
        <v>0</v>
      </c>
      <c r="S314" s="190">
        <f t="array" ref="S314">SUM(IF(('Estimated Waste'!$B$6:$B$205=$B$278)*('Estimated Waste'!$C$6:$C$205=$B314)*('Estimated Waste'!$D$6:$D$205=$B$44),'Estimated Waste'!N$6:N$205,0))-SUM(IF(('Estimated Waste'!$B$6:$B$205=$B$278)*('Estimated Waste'!$C$6:$C$205=$B314)*('Estimated Waste'!$D$6:$D$205=$B$44),'Estimated Waste'!T$6:T$205,0))</f>
        <v>0</v>
      </c>
      <c r="X314" s="100">
        <f t="shared" si="68"/>
        <v>0</v>
      </c>
      <c r="Y314" s="99">
        <f t="shared" si="69"/>
        <v>0</v>
      </c>
      <c r="Z314" s="100">
        <f t="shared" si="70"/>
        <v>0</v>
      </c>
      <c r="AA314" s="99">
        <f t="shared" si="71"/>
        <v>0</v>
      </c>
      <c r="AB314" s="100">
        <f t="shared" si="72"/>
        <v>0</v>
      </c>
      <c r="AC314" s="99">
        <f t="shared" si="73"/>
        <v>0</v>
      </c>
      <c r="AE314" s="252">
        <f t="array" ref="AE314">SUM(IF(('Actual Waste'!$C$7:$C$206=$B$278)*('Actual Waste'!$D$7:$D$206=$B314),'Actual Waste'!U$7:U$206,0))</f>
        <v>0</v>
      </c>
      <c r="AF314" s="252">
        <f t="array" ref="AF314">SUM(IF(('Actual Waste'!$C$7:$C$206=$B$278)*('Actual Waste'!$D$7:$D$206=$B314),'Actual Waste'!V$7:V$206,0))</f>
        <v>0</v>
      </c>
      <c r="AG314" s="99"/>
      <c r="AH314" s="252">
        <f t="array" ref="AH314">SUM(IF(('Actual Waste'!$C$7:$C$206=$B$278)*('Actual Waste'!$D$7:$D$206=$B314)*('Actual Waste'!$G$7:$G$206=$B$42),'Actual Waste'!U$7:U$206,0))</f>
        <v>0</v>
      </c>
      <c r="AI314" s="252">
        <f t="array" ref="AI314">SUM(IF(('Actual Waste'!$C$7:$C$206=$B$278)*('Actual Waste'!$D$7:$D$206=$B314)*('Actual Waste'!$G$7:$G$206=$B$42),'Actual Waste'!V$7:V$206,0))</f>
        <v>0</v>
      </c>
      <c r="AJ314" s="252">
        <f t="array" ref="AJ314">SUM(IF(('Actual Waste'!$C$7:$C$206=$B$278)*('Actual Waste'!$D$7:$D$206=$B314)*('Actual Waste'!$G$7:$G$206=$B$43),'Actual Waste'!U$7:U$206,0))</f>
        <v>0</v>
      </c>
      <c r="AK314" s="252">
        <f t="array" ref="AK314">SUM(IF(('Actual Waste'!$C$7:$C$206=$B$278)*('Actual Waste'!$D$7:$D$206=$B314)*('Actual Waste'!$G$7:$G$206=$B$43),'Actual Waste'!V$7:V$206,0))</f>
        <v>0</v>
      </c>
      <c r="AM314" s="252">
        <f t="array" ref="AM314">SUM(IF(('Actual Waste'!$C$7:$C$206=$B$278)*('Actual Waste'!$D$7:$D$206=$B314)*('Actual Waste'!$G$7:$G$206=$B$45),'Actual Waste'!U$7:U$206,0))+SUM(IF(('Actual Waste'!$C$7:$C$206=$B$278)*('Actual Waste'!$D$7:$D$206=$B314)*('Actual Waste'!$G$7:$G$206=$B$44),'Actual Waste'!W$7:W$206,0))</f>
        <v>0</v>
      </c>
      <c r="AN314" s="252">
        <f t="array" ref="AN314">SUM(IF(('Actual Waste'!$C$7:$C$206=$B$278)*('Actual Waste'!$D$7:$D$206=$B314)*('Actual Waste'!$G$7:$G$206=$B$45),'Actual Waste'!V$7:V$206,0))+SUM(IF(('Actual Waste'!$C$7:$C$206=$B$278)*('Actual Waste'!$D$7:$D$206=$B314)*('Actual Waste'!$G$7:$G$206=$B$44),'Actual Waste'!X$7:X$206,0))</f>
        <v>0</v>
      </c>
      <c r="AO314" s="252">
        <f t="array" ref="AO314">SUM(IF(('Actual Waste'!$C$7:$C$206=$B$278)*('Actual Waste'!$D$7:$D$206=$B314)*('Actual Waste'!$G$7:$G$206=$B$44),'Actual Waste'!U$7:U$206,0))-SUM(IF(('Actual Waste'!$C$7:$C$206=$B$278)*('Actual Waste'!$D$7:$D$206=$B314)*('Actual Waste'!$G$7:$G$206=$B$44),'Actual Waste'!W$7:W$206,0))</f>
        <v>0</v>
      </c>
      <c r="AP314" s="252">
        <f t="array" ref="AP314">SUM(IF(('Actual Waste'!$C$7:$C$206=$B$278)*('Actual Waste'!$D$7:$D$206=$B314)*('Actual Waste'!$G$7:$G$206=$B$44),'Actual Waste'!V$7:V$206,0))-SUM(IF(('Actual Waste'!$C$7:$C$206=$B$278)*('Actual Waste'!$D$7:$D$206=$B314)*('Actual Waste'!$G$7:$G$206=$B$44),'Actual Waste'!X$7:X$206,0))</f>
        <v>0</v>
      </c>
      <c r="AR314" s="100"/>
      <c r="AS314" s="99"/>
      <c r="AT314" s="100"/>
      <c r="AU314" s="99"/>
      <c r="AV314" s="100"/>
      <c r="AW314" s="99"/>
    </row>
    <row r="315" spans="2:49" x14ac:dyDescent="0.35">
      <c r="B315" s="31" t="str">
        <f>$AD418</f>
        <v>Steel (17 04 05)</v>
      </c>
      <c r="C315" s="35"/>
      <c r="D315" s="35"/>
      <c r="E315" s="32">
        <f t="array" ref="E315">SUM(IF(('Estimated Waste'!$B$6:$B$205=$B$278)*('Estimated Waste'!$C$6:$C$205=$B315),'Estimated Waste'!M$6:M$205,0))</f>
        <v>0</v>
      </c>
      <c r="F315" s="219">
        <f t="array" ref="F315">SUM(IF(('Estimated Waste'!$B$6:$B$205=$B$278)*('Estimated Waste'!$C$6:$C$205=$B315),'Estimated Waste'!N$6:N$205,0))</f>
        <v>0</v>
      </c>
      <c r="G315" s="35"/>
      <c r="H315" s="256">
        <f t="shared" si="74"/>
        <v>0</v>
      </c>
      <c r="I315" s="249">
        <f t="shared" si="75"/>
        <v>0</v>
      </c>
      <c r="J315" s="99"/>
      <c r="K315" s="18">
        <f t="array" ref="K315">SUM(IF(('Estimated Waste'!$B$6:$B$205=$B$278)*('Estimated Waste'!$C$6:$C$205=$B315)*('Estimated Waste'!$D$6:$D$205=$B$42),'Estimated Waste'!M$6:M$205,0))</f>
        <v>0</v>
      </c>
      <c r="L315" s="18">
        <f t="array" ref="L315">SUM(IF(('Estimated Waste'!$B$6:$B$205=$B$278)*('Estimated Waste'!$C$6:$C$205=$B315)*('Estimated Waste'!$D$6:$D$205=$B$42),'Estimated Waste'!N$6:N$205,0))</f>
        <v>0</v>
      </c>
      <c r="M315" s="18">
        <f t="array" ref="M315">SUM(IF(('Estimated Waste'!$B$6:$B$205=$B$278)*('Estimated Waste'!$C$6:$C$205=$B315)*('Estimated Waste'!$D$6:$D$205=$B$43),'Estimated Waste'!M$6:M$205,0))</f>
        <v>0</v>
      </c>
      <c r="N315" s="18">
        <f t="array" ref="N315">SUM(IF(('Estimated Waste'!$B$6:$B$205=$B$278)*('Estimated Waste'!$C$6:$C$205=$B315)*('Estimated Waste'!$D$6:$D$205=$B$43),'Estimated Waste'!N$6:N$205,0))</f>
        <v>0</v>
      </c>
      <c r="O315" s="250"/>
      <c r="P315" s="251">
        <f t="array" ref="P315">SUM(IF(('Estimated Waste'!$B$6:$B$205=$B$278)*('Estimated Waste'!$C$6:$C$205=$B315)*('Estimated Waste'!$D$6:$D$205=$B$45),'Estimated Waste'!M$6:M$205,0))+SUM(IF(('Estimated Waste'!$B$6:$B$205=$B$278)*('Estimated Waste'!$C$6:$C$205=$B315)*('Estimated Waste'!$D$6:$D$205=$B$44),'Estimated Waste'!S$6:S$205,0))</f>
        <v>0</v>
      </c>
      <c r="Q315" s="251">
        <f t="array" ref="Q315">SUM(IF(('Estimated Waste'!$B$6:$B$205=$B$278)*('Estimated Waste'!$C$6:$C$205=$B315)*('Estimated Waste'!$D$6:$D$205=$B$45),'Estimated Waste'!N$6:N$205,0))+SUM(IF(('Estimated Waste'!$B$6:$B$205=$B$278)*('Estimated Waste'!$C$6:$C$205=$B315)*('Estimated Waste'!$D$6:$D$205=$B$44),'Estimated Waste'!T$6:T$205,0))</f>
        <v>0</v>
      </c>
      <c r="R315" s="190">
        <f t="array" ref="R315">SUM(IF(('Estimated Waste'!$B$6:$B$205=$B$278)*('Estimated Waste'!$C$6:$C$205=$B315)*('Estimated Waste'!$D$6:$D$205=$B$44),'Estimated Waste'!M$6:M$205,0))-SUM(IF(('Estimated Waste'!$B$6:$B$205=$B$278)*('Estimated Waste'!$C$6:$C$205=$B315)*('Estimated Waste'!$D$6:$D$205=$B$44),'Estimated Waste'!S$6:S$205,0))</f>
        <v>0</v>
      </c>
      <c r="S315" s="190">
        <f t="array" ref="S315">SUM(IF(('Estimated Waste'!$B$6:$B$205=$B$278)*('Estimated Waste'!$C$6:$C$205=$B315)*('Estimated Waste'!$D$6:$D$205=$B$44),'Estimated Waste'!N$6:N$205,0))-SUM(IF(('Estimated Waste'!$B$6:$B$205=$B$278)*('Estimated Waste'!$C$6:$C$205=$B315)*('Estimated Waste'!$D$6:$D$205=$B$44),'Estimated Waste'!T$6:T$205,0))</f>
        <v>0</v>
      </c>
      <c r="X315" s="100">
        <f t="shared" si="68"/>
        <v>0</v>
      </c>
      <c r="Y315" s="99">
        <f t="shared" si="69"/>
        <v>0</v>
      </c>
      <c r="Z315" s="100">
        <f t="shared" si="70"/>
        <v>0</v>
      </c>
      <c r="AA315" s="99">
        <f t="shared" si="71"/>
        <v>0</v>
      </c>
      <c r="AB315" s="100">
        <f t="shared" si="72"/>
        <v>0</v>
      </c>
      <c r="AC315" s="99">
        <f t="shared" si="73"/>
        <v>0</v>
      </c>
      <c r="AE315" s="252">
        <f t="array" ref="AE315">SUM(IF(('Actual Waste'!$C$7:$C$206=$B$278)*('Actual Waste'!$D$7:$D$206=$B315),'Actual Waste'!U$7:U$206,0))</f>
        <v>0</v>
      </c>
      <c r="AF315" s="252">
        <f t="array" ref="AF315">SUM(IF(('Actual Waste'!$C$7:$C$206=$B$278)*('Actual Waste'!$D$7:$D$206=$B315),'Actual Waste'!V$7:V$206,0))</f>
        <v>0</v>
      </c>
      <c r="AG315" s="99"/>
      <c r="AH315" s="252">
        <f t="array" ref="AH315">SUM(IF(('Actual Waste'!$C$7:$C$206=$B$278)*('Actual Waste'!$D$7:$D$206=$B315)*('Actual Waste'!$G$7:$G$206=$B$42),'Actual Waste'!U$7:U$206,0))</f>
        <v>0</v>
      </c>
      <c r="AI315" s="252">
        <f t="array" ref="AI315">SUM(IF(('Actual Waste'!$C$7:$C$206=$B$278)*('Actual Waste'!$D$7:$D$206=$B315)*('Actual Waste'!$G$7:$G$206=$B$42),'Actual Waste'!V$7:V$206,0))</f>
        <v>0</v>
      </c>
      <c r="AJ315" s="252">
        <f t="array" ref="AJ315">SUM(IF(('Actual Waste'!$C$7:$C$206=$B$278)*('Actual Waste'!$D$7:$D$206=$B315)*('Actual Waste'!$G$7:$G$206=$B$43),'Actual Waste'!U$7:U$206,0))</f>
        <v>0</v>
      </c>
      <c r="AK315" s="252">
        <f t="array" ref="AK315">SUM(IF(('Actual Waste'!$C$7:$C$206=$B$278)*('Actual Waste'!$D$7:$D$206=$B315)*('Actual Waste'!$G$7:$G$206=$B$43),'Actual Waste'!V$7:V$206,0))</f>
        <v>0</v>
      </c>
      <c r="AM315" s="252">
        <f t="array" ref="AM315">SUM(IF(('Actual Waste'!$C$7:$C$206=$B$278)*('Actual Waste'!$D$7:$D$206=$B315)*('Actual Waste'!$G$7:$G$206=$B$45),'Actual Waste'!U$7:U$206,0))+SUM(IF(('Actual Waste'!$C$7:$C$206=$B$278)*('Actual Waste'!$D$7:$D$206=$B315)*('Actual Waste'!$G$7:$G$206=$B$44),'Actual Waste'!W$7:W$206,0))</f>
        <v>0</v>
      </c>
      <c r="AN315" s="252">
        <f t="array" ref="AN315">SUM(IF(('Actual Waste'!$C$7:$C$206=$B$278)*('Actual Waste'!$D$7:$D$206=$B315)*('Actual Waste'!$G$7:$G$206=$B$45),'Actual Waste'!V$7:V$206,0))+SUM(IF(('Actual Waste'!$C$7:$C$206=$B$278)*('Actual Waste'!$D$7:$D$206=$B315)*('Actual Waste'!$G$7:$G$206=$B$44),'Actual Waste'!X$7:X$206,0))</f>
        <v>0</v>
      </c>
      <c r="AO315" s="252">
        <f t="array" ref="AO315">SUM(IF(('Actual Waste'!$C$7:$C$206=$B$278)*('Actual Waste'!$D$7:$D$206=$B315)*('Actual Waste'!$G$7:$G$206=$B$44),'Actual Waste'!U$7:U$206,0))-SUM(IF(('Actual Waste'!$C$7:$C$206=$B$278)*('Actual Waste'!$D$7:$D$206=$B315)*('Actual Waste'!$G$7:$G$206=$B$44),'Actual Waste'!W$7:W$206,0))</f>
        <v>0</v>
      </c>
      <c r="AP315" s="252">
        <f t="array" ref="AP315">SUM(IF(('Actual Waste'!$C$7:$C$206=$B$278)*('Actual Waste'!$D$7:$D$206=$B315)*('Actual Waste'!$G$7:$G$206=$B$44),'Actual Waste'!V$7:V$206,0))-SUM(IF(('Actual Waste'!$C$7:$C$206=$B$278)*('Actual Waste'!$D$7:$D$206=$B315)*('Actual Waste'!$G$7:$G$206=$B$44),'Actual Waste'!X$7:X$206,0))</f>
        <v>0</v>
      </c>
      <c r="AR315" s="100"/>
      <c r="AS315" s="99"/>
      <c r="AT315" s="100"/>
      <c r="AU315" s="99"/>
      <c r="AV315" s="100"/>
      <c r="AW315" s="99"/>
    </row>
    <row r="316" spans="2:49" x14ac:dyDescent="0.35">
      <c r="B316" s="31" t="str">
        <f>$AD419</f>
        <v>Textiles (20 01 11)</v>
      </c>
      <c r="C316" s="35"/>
      <c r="D316" s="35"/>
      <c r="E316" s="32">
        <f t="array" ref="E316">SUM(IF(('Estimated Waste'!$B$6:$B$205=$B$278)*('Estimated Waste'!$C$6:$C$205=$B316),'Estimated Waste'!M$6:M$205,0))</f>
        <v>0</v>
      </c>
      <c r="F316" s="219">
        <f t="array" ref="F316">SUM(IF(('Estimated Waste'!$B$6:$B$205=$B$278)*('Estimated Waste'!$C$6:$C$205=$B316),'Estimated Waste'!N$6:N$205,0))</f>
        <v>0</v>
      </c>
      <c r="G316" s="35"/>
      <c r="H316" s="256">
        <f t="shared" si="74"/>
        <v>0</v>
      </c>
      <c r="I316" s="249">
        <f t="shared" si="75"/>
        <v>0</v>
      </c>
      <c r="J316" s="99"/>
      <c r="K316" s="18">
        <f t="array" ref="K316">SUM(IF(('Estimated Waste'!$B$6:$B$205=$B$278)*('Estimated Waste'!$C$6:$C$205=$B316)*('Estimated Waste'!$D$6:$D$205=$B$42),'Estimated Waste'!M$6:M$205,0))</f>
        <v>0</v>
      </c>
      <c r="L316" s="18">
        <f t="array" ref="L316">SUM(IF(('Estimated Waste'!$B$6:$B$205=$B$278)*('Estimated Waste'!$C$6:$C$205=$B316)*('Estimated Waste'!$D$6:$D$205=$B$42),'Estimated Waste'!N$6:N$205,0))</f>
        <v>0</v>
      </c>
      <c r="M316" s="18">
        <f t="array" ref="M316">SUM(IF(('Estimated Waste'!$B$6:$B$205=$B$278)*('Estimated Waste'!$C$6:$C$205=$B316)*('Estimated Waste'!$D$6:$D$205=$B$43),'Estimated Waste'!M$6:M$205,0))</f>
        <v>0</v>
      </c>
      <c r="N316" s="18">
        <f t="array" ref="N316">SUM(IF(('Estimated Waste'!$B$6:$B$205=$B$278)*('Estimated Waste'!$C$6:$C$205=$B316)*('Estimated Waste'!$D$6:$D$205=$B$43),'Estimated Waste'!N$6:N$205,0))</f>
        <v>0</v>
      </c>
      <c r="O316" s="250"/>
      <c r="P316" s="251">
        <f t="array" ref="P316">SUM(IF(('Estimated Waste'!$B$6:$B$205=$B$278)*('Estimated Waste'!$C$6:$C$205=$B316)*('Estimated Waste'!$D$6:$D$205=$B$45),'Estimated Waste'!M$6:M$205,0))+SUM(IF(('Estimated Waste'!$B$6:$B$205=$B$278)*('Estimated Waste'!$C$6:$C$205=$B316)*('Estimated Waste'!$D$6:$D$205=$B$44),'Estimated Waste'!S$6:S$205,0))</f>
        <v>0</v>
      </c>
      <c r="Q316" s="251">
        <f t="array" ref="Q316">SUM(IF(('Estimated Waste'!$B$6:$B$205=$B$278)*('Estimated Waste'!$C$6:$C$205=$B316)*('Estimated Waste'!$D$6:$D$205=$B$45),'Estimated Waste'!N$6:N$205,0))+SUM(IF(('Estimated Waste'!$B$6:$B$205=$B$278)*('Estimated Waste'!$C$6:$C$205=$B316)*('Estimated Waste'!$D$6:$D$205=$B$44),'Estimated Waste'!T$6:T$205,0))</f>
        <v>0</v>
      </c>
      <c r="R316" s="190">
        <f t="array" ref="R316">SUM(IF(('Estimated Waste'!$B$6:$B$205=$B$278)*('Estimated Waste'!$C$6:$C$205=$B316)*('Estimated Waste'!$D$6:$D$205=$B$44),'Estimated Waste'!M$6:M$205,0))-SUM(IF(('Estimated Waste'!$B$6:$B$205=$B$278)*('Estimated Waste'!$C$6:$C$205=$B316)*('Estimated Waste'!$D$6:$D$205=$B$44),'Estimated Waste'!S$6:S$205,0))</f>
        <v>0</v>
      </c>
      <c r="S316" s="190">
        <f t="array" ref="S316">SUM(IF(('Estimated Waste'!$B$6:$B$205=$B$278)*('Estimated Waste'!$C$6:$C$205=$B316)*('Estimated Waste'!$D$6:$D$205=$B$44),'Estimated Waste'!N$6:N$205,0))-SUM(IF(('Estimated Waste'!$B$6:$B$205=$B$278)*('Estimated Waste'!$C$6:$C$205=$B316)*('Estimated Waste'!$D$6:$D$205=$B$44),'Estimated Waste'!T$6:T$205,0))</f>
        <v>0</v>
      </c>
      <c r="X316" s="100">
        <f t="shared" si="68"/>
        <v>0</v>
      </c>
      <c r="Y316" s="99">
        <f t="shared" si="69"/>
        <v>0</v>
      </c>
      <c r="Z316" s="100">
        <f t="shared" si="70"/>
        <v>0</v>
      </c>
      <c r="AA316" s="99">
        <f t="shared" si="71"/>
        <v>0</v>
      </c>
      <c r="AB316" s="100">
        <f t="shared" si="72"/>
        <v>0</v>
      </c>
      <c r="AC316" s="99">
        <f t="shared" si="73"/>
        <v>0</v>
      </c>
      <c r="AE316" s="252">
        <f t="array" ref="AE316">SUM(IF(('Actual Waste'!$C$7:$C$206=$B$278)*('Actual Waste'!$D$7:$D$206=$B316),'Actual Waste'!U$7:U$206,0))</f>
        <v>0</v>
      </c>
      <c r="AF316" s="252">
        <f t="array" ref="AF316">SUM(IF(('Actual Waste'!$C$7:$C$206=$B$278)*('Actual Waste'!$D$7:$D$206=$B316),'Actual Waste'!V$7:V$206,0))</f>
        <v>0</v>
      </c>
      <c r="AG316" s="99"/>
      <c r="AH316" s="252">
        <f t="array" ref="AH316">SUM(IF(('Actual Waste'!$C$7:$C$206=$B$278)*('Actual Waste'!$D$7:$D$206=$B316)*('Actual Waste'!$G$7:$G$206=$B$42),'Actual Waste'!U$7:U$206,0))</f>
        <v>0</v>
      </c>
      <c r="AI316" s="252">
        <f t="array" ref="AI316">SUM(IF(('Actual Waste'!$C$7:$C$206=$B$278)*('Actual Waste'!$D$7:$D$206=$B316)*('Actual Waste'!$G$7:$G$206=$B$42),'Actual Waste'!V$7:V$206,0))</f>
        <v>0</v>
      </c>
      <c r="AJ316" s="252">
        <f t="array" ref="AJ316">SUM(IF(('Actual Waste'!$C$7:$C$206=$B$278)*('Actual Waste'!$D$7:$D$206=$B316)*('Actual Waste'!$G$7:$G$206=$B$43),'Actual Waste'!U$7:U$206,0))</f>
        <v>0</v>
      </c>
      <c r="AK316" s="252">
        <f t="array" ref="AK316">SUM(IF(('Actual Waste'!$C$7:$C$206=$B$278)*('Actual Waste'!$D$7:$D$206=$B316)*('Actual Waste'!$G$7:$G$206=$B$43),'Actual Waste'!V$7:V$206,0))</f>
        <v>0</v>
      </c>
      <c r="AM316" s="252">
        <f t="array" ref="AM316">SUM(IF(('Actual Waste'!$C$7:$C$206=$B$278)*('Actual Waste'!$D$7:$D$206=$B316)*('Actual Waste'!$G$7:$G$206=$B$45),'Actual Waste'!U$7:U$206,0))+SUM(IF(('Actual Waste'!$C$7:$C$206=$B$278)*('Actual Waste'!$D$7:$D$206=$B316)*('Actual Waste'!$G$7:$G$206=$B$44),'Actual Waste'!W$7:W$206,0))</f>
        <v>0</v>
      </c>
      <c r="AN316" s="252">
        <f t="array" ref="AN316">SUM(IF(('Actual Waste'!$C$7:$C$206=$B$278)*('Actual Waste'!$D$7:$D$206=$B316)*('Actual Waste'!$G$7:$G$206=$B$45),'Actual Waste'!V$7:V$206,0))+SUM(IF(('Actual Waste'!$C$7:$C$206=$B$278)*('Actual Waste'!$D$7:$D$206=$B316)*('Actual Waste'!$G$7:$G$206=$B$44),'Actual Waste'!X$7:X$206,0))</f>
        <v>0</v>
      </c>
      <c r="AO316" s="252">
        <f t="array" ref="AO316">SUM(IF(('Actual Waste'!$C$7:$C$206=$B$278)*('Actual Waste'!$D$7:$D$206=$B316)*('Actual Waste'!$G$7:$G$206=$B$44),'Actual Waste'!U$7:U$206,0))-SUM(IF(('Actual Waste'!$C$7:$C$206=$B$278)*('Actual Waste'!$D$7:$D$206=$B316)*('Actual Waste'!$G$7:$G$206=$B$44),'Actual Waste'!W$7:W$206,0))</f>
        <v>0</v>
      </c>
      <c r="AP316" s="252">
        <f t="array" ref="AP316">SUM(IF(('Actual Waste'!$C$7:$C$206=$B$278)*('Actual Waste'!$D$7:$D$206=$B316)*('Actual Waste'!$G$7:$G$206=$B$44),'Actual Waste'!V$7:V$206,0))-SUM(IF(('Actual Waste'!$C$7:$C$206=$B$278)*('Actual Waste'!$D$7:$D$206=$B316)*('Actual Waste'!$G$7:$G$206=$B$44),'Actual Waste'!X$7:X$206,0))</f>
        <v>0</v>
      </c>
      <c r="AR316" s="100"/>
      <c r="AS316" s="99"/>
      <c r="AT316" s="100"/>
      <c r="AU316" s="99"/>
      <c r="AV316" s="100"/>
      <c r="AW316" s="99"/>
    </row>
    <row r="317" spans="2:49" x14ac:dyDescent="0.35">
      <c r="B317" s="31" t="str">
        <f>$AD420</f>
        <v>Wood (17 02 01)</v>
      </c>
      <c r="C317" s="35"/>
      <c r="D317" s="35"/>
      <c r="E317" s="32">
        <f t="array" ref="E317">SUM(IF(('Estimated Waste'!$B$6:$B$205=$B$278)*('Estimated Waste'!$C$6:$C$205=$B317),'Estimated Waste'!M$6:M$205,0))</f>
        <v>0</v>
      </c>
      <c r="F317" s="219">
        <f t="array" ref="F317">SUM(IF(('Estimated Waste'!$B$6:$B$205=$B$278)*('Estimated Waste'!$C$6:$C$205=$B317),'Estimated Waste'!N$6:N$205,0))</f>
        <v>0</v>
      </c>
      <c r="G317" s="35"/>
      <c r="H317" s="256">
        <f t="shared" si="74"/>
        <v>0</v>
      </c>
      <c r="I317" s="249">
        <f t="shared" si="75"/>
        <v>0</v>
      </c>
      <c r="J317" s="99"/>
      <c r="K317" s="18">
        <f t="array" ref="K317">SUM(IF(('Estimated Waste'!$B$6:$B$205=$B$278)*('Estimated Waste'!$C$6:$C$205=$B317)*('Estimated Waste'!$D$6:$D$205=$B$42),'Estimated Waste'!M$6:M$205,0))</f>
        <v>0</v>
      </c>
      <c r="L317" s="18">
        <f t="array" ref="L317">SUM(IF(('Estimated Waste'!$B$6:$B$205=$B$278)*('Estimated Waste'!$C$6:$C$205=$B317)*('Estimated Waste'!$D$6:$D$205=$B$42),'Estimated Waste'!N$6:N$205,0))</f>
        <v>0</v>
      </c>
      <c r="M317" s="18">
        <f t="array" ref="M317">SUM(IF(('Estimated Waste'!$B$6:$B$205=$B$278)*('Estimated Waste'!$C$6:$C$205=$B317)*('Estimated Waste'!$D$6:$D$205=$B$43),'Estimated Waste'!M$6:M$205,0))</f>
        <v>0</v>
      </c>
      <c r="N317" s="18">
        <f t="array" ref="N317">SUM(IF(('Estimated Waste'!$B$6:$B$205=$B$278)*('Estimated Waste'!$C$6:$C$205=$B317)*('Estimated Waste'!$D$6:$D$205=$B$43),'Estimated Waste'!N$6:N$205,0))</f>
        <v>0</v>
      </c>
      <c r="O317" s="250"/>
      <c r="P317" s="251">
        <f t="array" ref="P317">SUM(IF(('Estimated Waste'!$B$6:$B$205=$B$278)*('Estimated Waste'!$C$6:$C$205=$B317)*('Estimated Waste'!$D$6:$D$205=$B$45),'Estimated Waste'!M$6:M$205,0))+SUM(IF(('Estimated Waste'!$B$6:$B$205=$B$278)*('Estimated Waste'!$C$6:$C$205=$B317)*('Estimated Waste'!$D$6:$D$205=$B$44),'Estimated Waste'!S$6:S$205,0))</f>
        <v>0</v>
      </c>
      <c r="Q317" s="251">
        <f t="array" ref="Q317">SUM(IF(('Estimated Waste'!$B$6:$B$205=$B$278)*('Estimated Waste'!$C$6:$C$205=$B317)*('Estimated Waste'!$D$6:$D$205=$B$45),'Estimated Waste'!N$6:N$205,0))+SUM(IF(('Estimated Waste'!$B$6:$B$205=$B$278)*('Estimated Waste'!$C$6:$C$205=$B317)*('Estimated Waste'!$D$6:$D$205=$B$44),'Estimated Waste'!T$6:T$205,0))</f>
        <v>0</v>
      </c>
      <c r="R317" s="190">
        <f t="array" ref="R317">SUM(IF(('Estimated Waste'!$B$6:$B$205=$B$278)*('Estimated Waste'!$C$6:$C$205=$B317)*('Estimated Waste'!$D$6:$D$205=$B$44),'Estimated Waste'!M$6:M$205,0))-SUM(IF(('Estimated Waste'!$B$6:$B$205=$B$278)*('Estimated Waste'!$C$6:$C$205=$B317)*('Estimated Waste'!$D$6:$D$205=$B$44),'Estimated Waste'!S$6:S$205,0))</f>
        <v>0</v>
      </c>
      <c r="S317" s="190">
        <f t="array" ref="S317">SUM(IF(('Estimated Waste'!$B$6:$B$205=$B$278)*('Estimated Waste'!$C$6:$C$205=$B317)*('Estimated Waste'!$D$6:$D$205=$B$44),'Estimated Waste'!N$6:N$205,0))-SUM(IF(('Estimated Waste'!$B$6:$B$205=$B$278)*('Estimated Waste'!$C$6:$C$205=$B317)*('Estimated Waste'!$D$6:$D$205=$B$44),'Estimated Waste'!T$6:T$205,0))</f>
        <v>0</v>
      </c>
      <c r="X317" s="100">
        <f t="shared" si="68"/>
        <v>0</v>
      </c>
      <c r="Y317" s="99">
        <f t="shared" si="69"/>
        <v>0</v>
      </c>
      <c r="Z317" s="100">
        <f t="shared" si="70"/>
        <v>0</v>
      </c>
      <c r="AA317" s="99">
        <f t="shared" si="71"/>
        <v>0</v>
      </c>
      <c r="AB317" s="100">
        <f t="shared" si="72"/>
        <v>0</v>
      </c>
      <c r="AC317" s="99">
        <f t="shared" si="73"/>
        <v>0</v>
      </c>
      <c r="AE317" s="252">
        <f t="array" ref="AE317">SUM(IF(('Actual Waste'!$C$7:$C$206=$B$278)*('Actual Waste'!$D$7:$D$206=$B317),'Actual Waste'!U$7:U$206,0))</f>
        <v>0</v>
      </c>
      <c r="AF317" s="252">
        <f t="array" ref="AF317">SUM(IF(('Actual Waste'!$C$7:$C$206=$B$278)*('Actual Waste'!$D$7:$D$206=$B317),'Actual Waste'!V$7:V$206,0))</f>
        <v>0</v>
      </c>
      <c r="AG317" s="99"/>
      <c r="AH317" s="252">
        <f t="array" ref="AH317">SUM(IF(('Actual Waste'!$C$7:$C$206=$B$278)*('Actual Waste'!$D$7:$D$206=$B317)*('Actual Waste'!$G$7:$G$206=$B$42),'Actual Waste'!U$7:U$206,0))</f>
        <v>0</v>
      </c>
      <c r="AI317" s="252">
        <f t="array" ref="AI317">SUM(IF(('Actual Waste'!$C$7:$C$206=$B$278)*('Actual Waste'!$D$7:$D$206=$B317)*('Actual Waste'!$G$7:$G$206=$B$42),'Actual Waste'!V$7:V$206,0))</f>
        <v>0</v>
      </c>
      <c r="AJ317" s="252">
        <f t="array" ref="AJ317">SUM(IF(('Actual Waste'!$C$7:$C$206=$B$278)*('Actual Waste'!$D$7:$D$206=$B317)*('Actual Waste'!$G$7:$G$206=$B$43),'Actual Waste'!U$7:U$206,0))</f>
        <v>0</v>
      </c>
      <c r="AK317" s="252">
        <f t="array" ref="AK317">SUM(IF(('Actual Waste'!$C$7:$C$206=$B$278)*('Actual Waste'!$D$7:$D$206=$B317)*('Actual Waste'!$G$7:$G$206=$B$43),'Actual Waste'!V$7:V$206,0))</f>
        <v>0</v>
      </c>
      <c r="AM317" s="252">
        <f t="array" ref="AM317">SUM(IF(('Actual Waste'!$C$7:$C$206=$B$278)*('Actual Waste'!$D$7:$D$206=$B317)*('Actual Waste'!$G$7:$G$206=$B$45),'Actual Waste'!U$7:U$206,0))+SUM(IF(('Actual Waste'!$C$7:$C$206=$B$278)*('Actual Waste'!$D$7:$D$206=$B317)*('Actual Waste'!$G$7:$G$206=$B$44),'Actual Waste'!W$7:W$206,0))</f>
        <v>0</v>
      </c>
      <c r="AN317" s="252">
        <f t="array" ref="AN317">SUM(IF(('Actual Waste'!$C$7:$C$206=$B$278)*('Actual Waste'!$D$7:$D$206=$B317)*('Actual Waste'!$G$7:$G$206=$B$45),'Actual Waste'!V$7:V$206,0))+SUM(IF(('Actual Waste'!$C$7:$C$206=$B$278)*('Actual Waste'!$D$7:$D$206=$B317)*('Actual Waste'!$G$7:$G$206=$B$44),'Actual Waste'!X$7:X$206,0))</f>
        <v>0</v>
      </c>
      <c r="AO317" s="252">
        <f t="array" ref="AO317">SUM(IF(('Actual Waste'!$C$7:$C$206=$B$278)*('Actual Waste'!$D$7:$D$206=$B317)*('Actual Waste'!$G$7:$G$206=$B$44),'Actual Waste'!U$7:U$206,0))-SUM(IF(('Actual Waste'!$C$7:$C$206=$B$278)*('Actual Waste'!$D$7:$D$206=$B317)*('Actual Waste'!$G$7:$G$206=$B$44),'Actual Waste'!W$7:W$206,0))</f>
        <v>0</v>
      </c>
      <c r="AP317" s="252">
        <f t="array" ref="AP317">SUM(IF(('Actual Waste'!$C$7:$C$206=$B$278)*('Actual Waste'!$D$7:$D$206=$B317)*('Actual Waste'!$G$7:$G$206=$B$44),'Actual Waste'!V$7:V$206,0))-SUM(IF(('Actual Waste'!$C$7:$C$206=$B$278)*('Actual Waste'!$D$7:$D$206=$B317)*('Actual Waste'!$G$7:$G$206=$B$44),'Actual Waste'!X$7:X$206,0))</f>
        <v>0</v>
      </c>
      <c r="AR317" s="100"/>
      <c r="AS317" s="99"/>
      <c r="AT317" s="100"/>
      <c r="AU317" s="99"/>
      <c r="AV317" s="100"/>
      <c r="AW317" s="99"/>
    </row>
    <row r="318" spans="2:49" x14ac:dyDescent="0.35">
      <c r="B318" s="3" t="s">
        <v>30</v>
      </c>
      <c r="E318" s="32">
        <f t="array" ref="E318">SUM(IF(('Estimated Waste'!$B$6:$B$205=$B$278)*('Estimated Waste'!$D$6:$D$205=$B42),'Estimated Waste'!M$6:M$205,0))</f>
        <v>0</v>
      </c>
      <c r="F318" s="32">
        <f t="array" ref="F318">SUM(IF(('Estimated Waste'!$B$6:$B$205=$B$278)*('Estimated Waste'!$D$6:$D$205=$B42),'Estimated Waste'!N$6:N$205,0))</f>
        <v>0</v>
      </c>
      <c r="H318" s="264"/>
      <c r="I318" s="265"/>
      <c r="J318" s="96"/>
      <c r="K318" s="98"/>
      <c r="L318" s="96"/>
      <c r="M318" s="98"/>
      <c r="N318" s="96"/>
      <c r="O318" s="253"/>
      <c r="P318" s="249"/>
      <c r="Q318" s="249"/>
      <c r="R318" s="98"/>
      <c r="S318" s="96"/>
      <c r="X318" s="98"/>
      <c r="Y318" s="96"/>
      <c r="Z318" s="98"/>
      <c r="AA318" s="96"/>
      <c r="AB318" s="98"/>
      <c r="AC318" s="96"/>
      <c r="AE318" s="259"/>
      <c r="AF318" s="260"/>
      <c r="AG318" s="96"/>
      <c r="AH318" s="98"/>
      <c r="AI318" s="96"/>
      <c r="AJ318" s="98"/>
      <c r="AK318" s="96"/>
      <c r="AM318" s="259"/>
      <c r="AN318" s="261"/>
      <c r="AO318" s="98"/>
      <c r="AP318" s="96"/>
      <c r="AR318" s="98"/>
      <c r="AS318" s="96"/>
      <c r="AT318" s="98"/>
      <c r="AU318" s="96"/>
      <c r="AV318" s="98"/>
      <c r="AW318" s="96"/>
    </row>
    <row r="319" spans="2:49" x14ac:dyDescent="0.35">
      <c r="B319" s="3" t="s">
        <v>32</v>
      </c>
      <c r="E319" s="32">
        <f t="array" ref="E319">SUM(IF(('Estimated Waste'!$B$6:$B$205=$B$278)*('Estimated Waste'!$D$6:$D$205=$B43),'Estimated Waste'!M$6:M$205,0))</f>
        <v>0</v>
      </c>
      <c r="F319" s="32">
        <f t="array" ref="F319">SUM(IF(('Estimated Waste'!$B$6:$B$205=$B$278)*('Estimated Waste'!$D$6:$D$205=$B43),'Estimated Waste'!N$6:N$205,0))</f>
        <v>0</v>
      </c>
      <c r="H319" s="133"/>
      <c r="I319" s="133"/>
      <c r="J319" s="4"/>
      <c r="K319" s="4"/>
      <c r="L319" s="4"/>
      <c r="M319" s="4"/>
      <c r="N319" s="4"/>
      <c r="O319" s="4"/>
      <c r="P319" s="133"/>
      <c r="Q319" s="133"/>
      <c r="R319" s="4"/>
      <c r="S319" s="4"/>
      <c r="X319" s="4">
        <f t="shared" ref="X319:AC319" si="76">SUM(X281:X318)</f>
        <v>0</v>
      </c>
      <c r="Y319" s="4">
        <f t="shared" si="76"/>
        <v>0</v>
      </c>
      <c r="Z319" s="4">
        <f t="shared" si="76"/>
        <v>0</v>
      </c>
      <c r="AA319" s="4">
        <f t="shared" si="76"/>
        <v>0</v>
      </c>
      <c r="AB319" s="4">
        <f t="shared" si="76"/>
        <v>0</v>
      </c>
      <c r="AC319" s="4">
        <f t="shared" si="76"/>
        <v>0</v>
      </c>
      <c r="AE319" s="228">
        <f t="shared" ref="AE319:AK319" si="77">SUM(AE281:AE318)</f>
        <v>0</v>
      </c>
      <c r="AF319" s="228">
        <f t="shared" si="77"/>
        <v>0</v>
      </c>
      <c r="AG319" s="4">
        <f t="shared" si="77"/>
        <v>0</v>
      </c>
      <c r="AH319" s="4">
        <f t="shared" si="77"/>
        <v>0</v>
      </c>
      <c r="AI319" s="4">
        <f t="shared" si="77"/>
        <v>0</v>
      </c>
      <c r="AJ319" s="4">
        <f t="shared" si="77"/>
        <v>0</v>
      </c>
      <c r="AK319" s="4">
        <f t="shared" si="77"/>
        <v>0</v>
      </c>
      <c r="AL319" s="4"/>
      <c r="AM319" s="228">
        <f>SUM(AM281:AM318)</f>
        <v>0</v>
      </c>
      <c r="AN319" s="228">
        <f>SUM(AN281:AN318)</f>
        <v>0</v>
      </c>
      <c r="AO319" s="4">
        <f>SUM(AO281:AO318)</f>
        <v>0</v>
      </c>
      <c r="AP319" s="4">
        <f>SUM(AP281:AP318)</f>
        <v>0</v>
      </c>
      <c r="AR319" s="4">
        <f t="shared" ref="AR319:AW319" si="78">SUM(AR286:AR318)</f>
        <v>0</v>
      </c>
      <c r="AS319" s="4">
        <f t="shared" si="78"/>
        <v>0</v>
      </c>
      <c r="AT319" s="4">
        <f t="shared" si="78"/>
        <v>0</v>
      </c>
      <c r="AU319" s="4">
        <f t="shared" si="78"/>
        <v>0</v>
      </c>
      <c r="AV319" s="4">
        <f t="shared" si="78"/>
        <v>0</v>
      </c>
      <c r="AW319" s="4">
        <f t="shared" si="78"/>
        <v>0</v>
      </c>
    </row>
    <row r="320" spans="2:49" x14ac:dyDescent="0.35">
      <c r="B320" s="3" t="s">
        <v>464</v>
      </c>
      <c r="E320" s="32">
        <f t="array" ref="E320">SUM(IF(('Estimated Waste'!$B$6:$B$205=$B$278)*('Estimated Waste'!$D$6:$D$205=$B44),'Estimated Waste'!M$6:M$205,0))</f>
        <v>0</v>
      </c>
      <c r="F320" s="32">
        <f t="array" ref="F320">SUM(IF(('Estimated Waste'!$B$6:$B$205=$B$278)*('Estimated Waste'!$D$6:$D$205=$B44),'Estimated Waste'!N$6:N$205,0))</f>
        <v>0</v>
      </c>
      <c r="AG320" s="3"/>
      <c r="AH320" s="3"/>
      <c r="AM320" s="229"/>
      <c r="AN320" s="229"/>
      <c r="AO320" s="3"/>
      <c r="AP320" s="3"/>
    </row>
    <row r="321" spans="2:44" x14ac:dyDescent="0.35">
      <c r="B321" s="3" t="s">
        <v>31</v>
      </c>
      <c r="E321" s="32">
        <f t="array" ref="E321">SUM(IF(('Estimated Waste'!$B$6:$B$205=$B$278)*('Estimated Waste'!$D$6:$D$205=$B45),'Estimated Waste'!M$6:M$205,0))</f>
        <v>0</v>
      </c>
      <c r="F321" s="32">
        <f t="array" ref="F321">SUM(IF(('Estimated Waste'!$B$6:$B$205=$B$278)*('Estimated Waste'!$D$6:$D$205=$B45),'Estimated Waste'!N$6:N$205,0))</f>
        <v>0</v>
      </c>
      <c r="H321" s="3"/>
      <c r="I321" s="3"/>
      <c r="P321" s="3"/>
      <c r="Q321" s="3"/>
      <c r="AE321" s="3"/>
      <c r="AF321" s="3"/>
      <c r="AG321" s="3"/>
      <c r="AH321" s="3"/>
      <c r="AM321" s="3"/>
      <c r="AN321" s="3"/>
      <c r="AO321" s="3"/>
      <c r="AP321" s="3"/>
    </row>
    <row r="322" spans="2:44" x14ac:dyDescent="0.35">
      <c r="H322" s="3"/>
      <c r="I322" s="3"/>
      <c r="P322" s="3"/>
      <c r="Q322" s="3"/>
      <c r="AE322" s="3"/>
      <c r="AF322" s="3"/>
      <c r="AG322" s="3"/>
      <c r="AH322" s="3"/>
      <c r="AM322" s="3"/>
      <c r="AN322" s="3"/>
      <c r="AO322" s="3"/>
      <c r="AP322" s="3"/>
    </row>
    <row r="323" spans="2:44" x14ac:dyDescent="0.35">
      <c r="H323" s="266" t="s">
        <v>41</v>
      </c>
      <c r="I323" s="267"/>
      <c r="P323" s="266" t="s">
        <v>43</v>
      </c>
      <c r="Q323" s="268"/>
      <c r="R323" s="266" t="str">
        <f>R279</f>
        <v>Total recovered offsite</v>
      </c>
      <c r="S323" s="268"/>
      <c r="W323" s="3" t="s">
        <v>448</v>
      </c>
      <c r="AE323" s="237" t="s">
        <v>41</v>
      </c>
      <c r="AF323" s="238"/>
      <c r="AG323" s="3"/>
      <c r="AH323" s="3"/>
      <c r="AM323" s="237" t="s">
        <v>43</v>
      </c>
      <c r="AN323" s="239"/>
      <c r="AO323" s="233" t="s">
        <v>44</v>
      </c>
      <c r="AP323" s="232"/>
    </row>
    <row r="324" spans="2:44" x14ac:dyDescent="0.35">
      <c r="H324" s="269" t="s">
        <v>48</v>
      </c>
      <c r="I324" s="255" t="s">
        <v>49</v>
      </c>
      <c r="P324" s="269" t="s">
        <v>52</v>
      </c>
      <c r="Q324" s="270" t="s">
        <v>2</v>
      </c>
      <c r="R324" s="269" t="s">
        <v>52</v>
      </c>
      <c r="S324" s="270" t="s">
        <v>2</v>
      </c>
      <c r="W324" s="3" t="s">
        <v>1</v>
      </c>
      <c r="X324" s="3" t="s">
        <v>87</v>
      </c>
      <c r="AE324" s="246" t="s">
        <v>48</v>
      </c>
      <c r="AF324" s="247" t="s">
        <v>49</v>
      </c>
      <c r="AG324" s="3"/>
      <c r="AH324" s="3"/>
      <c r="AM324" s="246" t="s">
        <v>52</v>
      </c>
      <c r="AN324" s="248" t="s">
        <v>2</v>
      </c>
      <c r="AO324" s="243" t="s">
        <v>52</v>
      </c>
      <c r="AP324" s="242" t="s">
        <v>2</v>
      </c>
    </row>
    <row r="325" spans="2:44" x14ac:dyDescent="0.35">
      <c r="G325" s="3" t="s">
        <v>16</v>
      </c>
      <c r="H325" s="57">
        <f>SUM(H5:H41)+SUM(H51:H87)+SUM(H97:H133)+SUM(H143:H179)+SUM(H189:H225)+SUM(H235:H271)+SUM(H281:H317)</f>
        <v>0.5</v>
      </c>
      <c r="I325" s="57">
        <f>SUM(I5:I41)+SUM(I51:I87)+SUM(I97:I133)+SUM(I143:I179)+SUM(I189:I225)+SUM(I235:I271)+SUM(I281:I317)</f>
        <v>0</v>
      </c>
      <c r="K325" s="57">
        <f>SUM(K5:K41)+SUM(K51:K87)+SUM(K97:K133)+SUM(K143:K179)+SUM(K189:K225)+SUM(K235:K271)+SUM(K281:K317)</f>
        <v>0</v>
      </c>
      <c r="L325" s="57">
        <f>SUM(L5:L41)+SUM(L51:L87)+SUM(L97:L133)+SUM(L143:L179)+SUM(L189:L225)+SUM(L235:L271)+SUM(L281:L317)</f>
        <v>0</v>
      </c>
      <c r="M325" s="57">
        <f>SUM(M5:M41)+SUM(M51:M87)+SUM(M97:M133)+SUM(M143:M179)+SUM(M189:M225)+SUM(M235:M271)+SUM(M281:M317)</f>
        <v>0</v>
      </c>
      <c r="N325" s="57">
        <f>SUM(N5:N41)+SUM(N51:N87)+SUM(N97:N133)+SUM(N143:N179)+SUM(N189:N225)+SUM(N235:N271)+SUM(N281:N317)</f>
        <v>0</v>
      </c>
      <c r="O325" s="4" t="s">
        <v>60</v>
      </c>
      <c r="P325" s="57">
        <f>SUM(P5:P41)+SUM(P51:P87)+SUM(P97:P133)+SUM(P143:P179)+SUM(P189:P225)+SUM(P235:P271)+SUM(P281:P317)</f>
        <v>0</v>
      </c>
      <c r="Q325" s="57">
        <f>SUM(Q5:Q41)+SUM(Q51:Q87)+SUM(Q97:Q133)+SUM(Q143:Q179)+SUM(Q189:Q225)+SUM(Q235:Q271)+SUM(Q281:Q317)</f>
        <v>0</v>
      </c>
      <c r="R325" s="57">
        <f>SUM(R5:R41)+SUM(R51:R87)+SUM(R97:R133)+SUM(R143:R179)+SUM(R189:R225)+SUM(R235:R271)+SUM(R281:R317)</f>
        <v>0</v>
      </c>
      <c r="S325" s="57">
        <f>SUM(S5:S41)+SUM(S51:S87)+SUM(S97:S133)+SUM(S143:S179)+SUM(S189:S225)+SUM(S235:S271)+SUM(S281:S317)</f>
        <v>0</v>
      </c>
      <c r="U325" s="3" t="s">
        <v>16</v>
      </c>
      <c r="W325" s="57">
        <f>SUM(E5:E41)+SUM(E51:E87)+SUM(E97:E134)+SUM(E143:E179)+SUM(E189:E225)+SUM(E235:E271)+SUM(E281:E317)</f>
        <v>0.5</v>
      </c>
      <c r="X325" s="57">
        <f>SUM(F5:F41)+SUM(F51:F87)+SUM(F97:F134)+SUM(F143:F179)+SUM(F189:F225)+SUM(F235:F271)+SUM(F281:F317)</f>
        <v>0</v>
      </c>
      <c r="AD325" s="27" t="s">
        <v>16</v>
      </c>
      <c r="AE325" s="229">
        <f>SUM(AE5:AE41)+SUM(AE51:AE87)+SUM(AE97:AE133)+SUM(AE143:AE179)+SUM(AE189:AE225)+SUM(AE235:AE271)+SUM(AE281:AE317)</f>
        <v>0</v>
      </c>
      <c r="AF325" s="229">
        <f>SUM(AF5:AF41)+SUM(AF51:AF87)+SUM(AF97:AF133)+SUM(AF143:AF179)+SUM(AF189:AF225)+SUM(AF235:AF271)+SUM(AF281:AF317)</f>
        <v>0</v>
      </c>
      <c r="AG325" s="3" t="s">
        <v>16</v>
      </c>
      <c r="AH325" s="229">
        <f>SUM(AH5:AH41)+SUM(AH51:AH87)+SUM(AH97:AH133)+SUM(AH143:AH179)+SUM(AH189:AH225)+SUM(AH235:AH271)+SUM(AH281:AH317)</f>
        <v>0</v>
      </c>
      <c r="AI325" s="229">
        <f>SUM(AI5:AI41)+SUM(AI51:AI87)+SUM(AI97:AI133)+SUM(AI143:AI179)+SUM(AI189:AI225)+SUM(AI235:AI271)+SUM(AI281:AI317)</f>
        <v>0</v>
      </c>
      <c r="AJ325" s="229">
        <f>SUM(AJ5:AJ41)+SUM(AJ51:AJ87)+SUM(AJ97:AJ133)+SUM(AJ143:AJ179)+SUM(AJ189:AJ225)+SUM(AJ235:AJ271)+SUM(AJ281:AJ317)</f>
        <v>0</v>
      </c>
      <c r="AK325" s="229">
        <f>SUM(AK5:AK41)+SUM(AK51:AK87)+SUM(AK97:AK133)+SUM(AK143:AK179)+SUM(AK189:AK225)+SUM(AK235:AK271)+SUM(AK281:AK317)</f>
        <v>0</v>
      </c>
      <c r="AL325" s="4" t="s">
        <v>60</v>
      </c>
      <c r="AM325" s="229">
        <f>SUM(AM5:AM41)+SUM(AM51:AM87)+SUM(AM97:AM133)+SUM(AM143:AM179)+SUM(AM189:AM225)+SUM(AM235:AM271)+SUM(AM281:AM317)</f>
        <v>0</v>
      </c>
      <c r="AN325" s="229">
        <f>SUM(AN5:AN41)+SUM(AN51:AN87)+SUM(AN97:AN133)+SUM(AN143:AN179)+SUM(AN189:AN225)+SUM(AN235:AN271)+SUM(AN281:AN317)</f>
        <v>0</v>
      </c>
      <c r="AO325" s="229">
        <f>SUM(AO5:AO41)+SUM(AO51:AO87)+SUM(AO97:AO133)+SUM(AO143:AO179)+SUM(AO189:AO225)+SUM(AO235:AO271)+SUM(AO281:AO317)</f>
        <v>0</v>
      </c>
      <c r="AP325" s="229">
        <f>SUM(AP5:AP41)+SUM(AP51:AP87)+SUM(AP97:AP133)+SUM(AP143:AP179)+SUM(AP189:AP225)+SUM(AP235:AP271)+SUM(AP281:AP317)</f>
        <v>0</v>
      </c>
    </row>
    <row r="326" spans="2:44" x14ac:dyDescent="0.35">
      <c r="G326" s="3" t="s">
        <v>33</v>
      </c>
      <c r="H326" s="57">
        <f>SUM(H5:H41)</f>
        <v>0.5</v>
      </c>
      <c r="I326" s="57">
        <f>SUM(I5:I41)</f>
        <v>0</v>
      </c>
      <c r="K326" s="57">
        <f>SUM(K5:K41)</f>
        <v>0</v>
      </c>
      <c r="L326" s="57">
        <f>SUM(L5:L41)</f>
        <v>0</v>
      </c>
      <c r="M326" s="57">
        <f>SUM(M5:M41)</f>
        <v>0</v>
      </c>
      <c r="N326" s="57">
        <f>SUM(N5:N41)</f>
        <v>0</v>
      </c>
      <c r="O326" s="3" t="s">
        <v>33</v>
      </c>
      <c r="P326" s="57">
        <f>SUM(P5:P41)</f>
        <v>0</v>
      </c>
      <c r="Q326" s="57">
        <f>SUM(Q5:Q41)</f>
        <v>0</v>
      </c>
      <c r="R326" s="57">
        <f>SUM(R5:R41)</f>
        <v>0</v>
      </c>
      <c r="S326" s="57">
        <f>SUM(S5:S41)</f>
        <v>0</v>
      </c>
      <c r="U326" s="3" t="s">
        <v>33</v>
      </c>
      <c r="W326" s="57">
        <f>SUM(E5:E41)</f>
        <v>0.5</v>
      </c>
      <c r="X326" s="57">
        <f>SUM(F5:F41)</f>
        <v>0</v>
      </c>
      <c r="AD326" s="27" t="s">
        <v>33</v>
      </c>
      <c r="AE326" s="229">
        <f>SUM(AE5:AE41)</f>
        <v>0</v>
      </c>
      <c r="AF326" s="229">
        <f>SUM(AF5:AF41)</f>
        <v>0</v>
      </c>
      <c r="AG326" s="3" t="s">
        <v>33</v>
      </c>
      <c r="AH326" s="229">
        <f>SUM(AH5:AH41)</f>
        <v>0</v>
      </c>
      <c r="AI326" s="229">
        <f>SUM(AI5:AI41)</f>
        <v>0</v>
      </c>
      <c r="AJ326" s="229">
        <f>SUM(AJ5:AJ41)</f>
        <v>0</v>
      </c>
      <c r="AK326" s="229">
        <f>SUM(AK5:AK41)</f>
        <v>0</v>
      </c>
      <c r="AL326" s="3" t="s">
        <v>33</v>
      </c>
      <c r="AM326" s="229">
        <f>SUM(AM5:AM41)</f>
        <v>0</v>
      </c>
      <c r="AN326" s="229">
        <f>SUM(AN5:AN41)</f>
        <v>0</v>
      </c>
      <c r="AO326" s="229">
        <f>SUM(AO5:AO41)</f>
        <v>0</v>
      </c>
      <c r="AP326" s="229">
        <f>SUM(AP5:AP41)</f>
        <v>0</v>
      </c>
    </row>
    <row r="327" spans="2:44" x14ac:dyDescent="0.35">
      <c r="G327" s="3" t="s">
        <v>34</v>
      </c>
      <c r="H327" s="57">
        <f>SUM(H51:H87)</f>
        <v>0</v>
      </c>
      <c r="I327" s="57">
        <f>SUM(I51:I87)</f>
        <v>0</v>
      </c>
      <c r="K327" s="57">
        <f>SUM(K51:K87)</f>
        <v>0</v>
      </c>
      <c r="L327" s="57">
        <f>SUM(L51:L87)</f>
        <v>0</v>
      </c>
      <c r="M327" s="57">
        <f>SUM(M51:M87)</f>
        <v>0</v>
      </c>
      <c r="N327" s="57">
        <f>SUM(N51:N87)</f>
        <v>0</v>
      </c>
      <c r="O327" s="3" t="s">
        <v>34</v>
      </c>
      <c r="P327" s="57">
        <f>SUM(P51:P87)</f>
        <v>0</v>
      </c>
      <c r="Q327" s="57">
        <f>SUM(Q51:Q87)</f>
        <v>0</v>
      </c>
      <c r="R327" s="57">
        <f>SUM(R51:R87)</f>
        <v>0</v>
      </c>
      <c r="S327" s="57">
        <f>SUM(S51:S87)</f>
        <v>0</v>
      </c>
      <c r="U327" s="3" t="s">
        <v>34</v>
      </c>
      <c r="W327" s="57">
        <f>SUM(E51:E87)</f>
        <v>0</v>
      </c>
      <c r="X327" s="57">
        <f>SUM(F51:F87)</f>
        <v>0</v>
      </c>
      <c r="AD327" s="27" t="s">
        <v>34</v>
      </c>
      <c r="AE327" s="229">
        <f>SUM(AE51:AE87)</f>
        <v>0</v>
      </c>
      <c r="AF327" s="229">
        <f>SUM(AF51:AF87)</f>
        <v>0</v>
      </c>
      <c r="AG327" s="3" t="s">
        <v>34</v>
      </c>
      <c r="AH327" s="229">
        <f>SUM(AH51:AH87)</f>
        <v>0</v>
      </c>
      <c r="AI327" s="229">
        <f>SUM(AI51:AI87)</f>
        <v>0</v>
      </c>
      <c r="AJ327" s="229">
        <f>SUM(AJ51:AJ87)</f>
        <v>0</v>
      </c>
      <c r="AK327" s="229">
        <f>SUM(AK51:AK87)</f>
        <v>0</v>
      </c>
      <c r="AL327" s="3" t="s">
        <v>34</v>
      </c>
      <c r="AM327" s="229">
        <f>SUM(AM51:AM87)</f>
        <v>0</v>
      </c>
      <c r="AN327" s="229">
        <f>SUM(AN51:AN87)</f>
        <v>0</v>
      </c>
      <c r="AO327" s="229">
        <f>SUM(AO51:AO87)</f>
        <v>0</v>
      </c>
      <c r="AP327" s="229">
        <f>SUM(AP51:AP87)</f>
        <v>0</v>
      </c>
    </row>
    <row r="328" spans="2:44" x14ac:dyDescent="0.35">
      <c r="G328" s="3" t="s">
        <v>5</v>
      </c>
      <c r="H328" s="57">
        <f>SUM(H97:H133)</f>
        <v>0</v>
      </c>
      <c r="I328" s="57">
        <f>SUM(I97:I133)</f>
        <v>0</v>
      </c>
      <c r="K328" s="57">
        <f>SUM(K97:K133)</f>
        <v>0</v>
      </c>
      <c r="L328" s="57">
        <f>SUM(L97:L133)</f>
        <v>0</v>
      </c>
      <c r="M328" s="57">
        <f>SUM(M97:M133)</f>
        <v>0</v>
      </c>
      <c r="N328" s="57">
        <f>SUM(N97:N133)</f>
        <v>0</v>
      </c>
      <c r="O328" s="3" t="s">
        <v>5</v>
      </c>
      <c r="P328" s="57">
        <f>SUM(P97:P133)</f>
        <v>0</v>
      </c>
      <c r="Q328" s="57">
        <f>SUM(Q97:Q133)</f>
        <v>0</v>
      </c>
      <c r="R328" s="57">
        <f>SUM(R97:R133)</f>
        <v>0</v>
      </c>
      <c r="S328" s="57">
        <f>SUM(S97:S133)</f>
        <v>0</v>
      </c>
      <c r="U328" s="3" t="s">
        <v>5</v>
      </c>
      <c r="W328" s="57">
        <f>SUM(E97:E134)</f>
        <v>0</v>
      </c>
      <c r="X328" s="57">
        <f>SUM(F97:F134)</f>
        <v>0</v>
      </c>
      <c r="AD328" s="27" t="s">
        <v>5</v>
      </c>
      <c r="AE328" s="229">
        <f>SUM(AE97:AE133)</f>
        <v>0</v>
      </c>
      <c r="AF328" s="229">
        <f>SUM(AF97:AF133)</f>
        <v>0</v>
      </c>
      <c r="AG328" s="3" t="s">
        <v>5</v>
      </c>
      <c r="AH328" s="229">
        <f>SUM(AH97:AH133)</f>
        <v>0</v>
      </c>
      <c r="AI328" s="229">
        <f>SUM(AI97:AI133)</f>
        <v>0</v>
      </c>
      <c r="AJ328" s="229">
        <f>SUM(AJ97:AJ133)</f>
        <v>0</v>
      </c>
      <c r="AK328" s="229">
        <f>SUM(AK97:AK133)</f>
        <v>0</v>
      </c>
      <c r="AL328" s="3" t="s">
        <v>5</v>
      </c>
      <c r="AM328" s="229">
        <f>SUM(AM97:AM133)</f>
        <v>0</v>
      </c>
      <c r="AN328" s="229">
        <f>SUM(AN97:AN133)</f>
        <v>0</v>
      </c>
      <c r="AO328" s="229">
        <f>SUM(AO97:AO133)</f>
        <v>0</v>
      </c>
      <c r="AP328" s="229">
        <f>SUM(AP97:AP133)</f>
        <v>0</v>
      </c>
    </row>
    <row r="329" spans="2:44" x14ac:dyDescent="0.35">
      <c r="G329" s="3" t="s">
        <v>473</v>
      </c>
      <c r="H329" s="57">
        <f>SUM(H143:H179)</f>
        <v>0</v>
      </c>
      <c r="I329" s="57">
        <f>SUM(I143:I179)</f>
        <v>0</v>
      </c>
      <c r="K329" s="57">
        <f>SUM(K143:K179)</f>
        <v>0</v>
      </c>
      <c r="L329" s="57">
        <f>SUM(L143:L179)</f>
        <v>0</v>
      </c>
      <c r="M329" s="57">
        <f>SUM(M143:M179)</f>
        <v>0</v>
      </c>
      <c r="N329" s="57">
        <f>SUM(N143:N179)</f>
        <v>0</v>
      </c>
      <c r="O329" s="3" t="s">
        <v>473</v>
      </c>
      <c r="P329" s="57">
        <f>SUM(P143:P179)</f>
        <v>0</v>
      </c>
      <c r="Q329" s="57">
        <f>SUM(Q143:Q179)</f>
        <v>0</v>
      </c>
      <c r="R329" s="57">
        <f>SUM(R143:R179)</f>
        <v>0</v>
      </c>
      <c r="S329" s="57">
        <f>SUM(S143:S179)</f>
        <v>0</v>
      </c>
      <c r="U329" s="3" t="s">
        <v>473</v>
      </c>
      <c r="W329" s="57">
        <f>SUM(E143:E179)</f>
        <v>0</v>
      </c>
      <c r="X329" s="57">
        <f>SUM(F143:F179)</f>
        <v>0</v>
      </c>
      <c r="AD329" s="27" t="s">
        <v>473</v>
      </c>
      <c r="AE329" s="229">
        <f>SUM(AE143:AE179)</f>
        <v>0</v>
      </c>
      <c r="AF329" s="229">
        <f>SUM(AF143:AF179)</f>
        <v>0</v>
      </c>
      <c r="AG329" s="3" t="s">
        <v>473</v>
      </c>
      <c r="AH329" s="229">
        <f>SUM(AH143:AH179)</f>
        <v>0</v>
      </c>
      <c r="AI329" s="229">
        <f>SUM(AI143:AI179)</f>
        <v>0</v>
      </c>
      <c r="AJ329" s="229">
        <f>SUM(AJ143:AJ179)</f>
        <v>0</v>
      </c>
      <c r="AK329" s="229">
        <f>SUM(AK143:AK179)</f>
        <v>0</v>
      </c>
      <c r="AL329" s="3" t="s">
        <v>473</v>
      </c>
      <c r="AM329" s="229">
        <f>SUM(AM143:AM179)</f>
        <v>0</v>
      </c>
      <c r="AN329" s="229">
        <f>SUM(AN143:AN179)</f>
        <v>0</v>
      </c>
      <c r="AO329" s="229">
        <f>SUM(AO143:AO179)</f>
        <v>0</v>
      </c>
      <c r="AP329" s="229">
        <f>SUM(AP143:AP179)</f>
        <v>0</v>
      </c>
    </row>
    <row r="330" spans="2:44" x14ac:dyDescent="0.35">
      <c r="G330" s="3" t="s">
        <v>472</v>
      </c>
      <c r="H330" s="57">
        <f>SUM(H189:H225)</f>
        <v>0</v>
      </c>
      <c r="I330" s="57">
        <f>SUM(I189:I225)</f>
        <v>0</v>
      </c>
      <c r="K330" s="57">
        <f>SUM(K189:K225)</f>
        <v>0</v>
      </c>
      <c r="L330" s="57">
        <f>SUM(L189:L225)</f>
        <v>0</v>
      </c>
      <c r="M330" s="57">
        <f>SUM(M189:M225)</f>
        <v>0</v>
      </c>
      <c r="N330" s="57">
        <f>SUM(N189:N225)</f>
        <v>0</v>
      </c>
      <c r="O330" s="3" t="s">
        <v>472</v>
      </c>
      <c r="P330" s="57">
        <f>SUM(P189:P225)</f>
        <v>0</v>
      </c>
      <c r="Q330" s="57">
        <f>SUM(Q189:Q225)</f>
        <v>0</v>
      </c>
      <c r="R330" s="57">
        <f>SUM(R189:R225)</f>
        <v>0</v>
      </c>
      <c r="S330" s="57">
        <f>SUM(S189:S225)</f>
        <v>0</v>
      </c>
      <c r="U330" s="3" t="s">
        <v>472</v>
      </c>
      <c r="W330" s="57">
        <f>SUM(E189:E225)</f>
        <v>0</v>
      </c>
      <c r="X330" s="57">
        <f>SUM(F189:F225)</f>
        <v>0</v>
      </c>
      <c r="AD330" s="27" t="s">
        <v>472</v>
      </c>
      <c r="AE330" s="229">
        <f>SUM(AE189:AE225)</f>
        <v>0</v>
      </c>
      <c r="AF330" s="229">
        <f>SUM(AF189:AF225)</f>
        <v>0</v>
      </c>
      <c r="AG330" s="3" t="s">
        <v>472</v>
      </c>
      <c r="AH330" s="229">
        <f>SUM(AH189:AH225)</f>
        <v>0</v>
      </c>
      <c r="AI330" s="229">
        <f>SUM(AI189:AI225)</f>
        <v>0</v>
      </c>
      <c r="AJ330" s="229">
        <f>SUM(AJ189:AJ225)</f>
        <v>0</v>
      </c>
      <c r="AK330" s="229">
        <f>SUM(AK189:AK225)</f>
        <v>0</v>
      </c>
      <c r="AL330" s="3" t="s">
        <v>472</v>
      </c>
      <c r="AM330" s="229">
        <f>SUM(AM189:AM225)</f>
        <v>0</v>
      </c>
      <c r="AN330" s="229">
        <f>SUM(AN189:AN225)</f>
        <v>0</v>
      </c>
      <c r="AO330" s="229">
        <f>SUM(AO189:AO225)</f>
        <v>0</v>
      </c>
      <c r="AP330" s="229">
        <f>SUM(AP189:AP225)</f>
        <v>0</v>
      </c>
    </row>
    <row r="331" spans="2:44" x14ac:dyDescent="0.35">
      <c r="G331" s="3" t="s">
        <v>471</v>
      </c>
      <c r="H331" s="57">
        <f>SUM(H235:H271)</f>
        <v>0</v>
      </c>
      <c r="I331" s="57">
        <f>SUM(I235:I271)</f>
        <v>0</v>
      </c>
      <c r="K331" s="57">
        <f>SUM(K235:K271)</f>
        <v>0</v>
      </c>
      <c r="L331" s="57">
        <f>SUM(L235:L271)</f>
        <v>0</v>
      </c>
      <c r="M331" s="57">
        <f>SUM(M235:M271)</f>
        <v>0</v>
      </c>
      <c r="N331" s="57">
        <f>SUM(N235:N271)</f>
        <v>0</v>
      </c>
      <c r="O331" s="3" t="s">
        <v>471</v>
      </c>
      <c r="P331" s="57">
        <f>SUM(P235:P271)</f>
        <v>0</v>
      </c>
      <c r="Q331" s="57">
        <f>SUM(Q235:Q271)</f>
        <v>0</v>
      </c>
      <c r="R331" s="57">
        <f>SUM(R235:R271)</f>
        <v>0</v>
      </c>
      <c r="S331" s="57">
        <f>SUM(S235:S271)</f>
        <v>0</v>
      </c>
      <c r="U331" s="3" t="s">
        <v>471</v>
      </c>
      <c r="W331" s="57">
        <f>SUM(E235:E271)</f>
        <v>0</v>
      </c>
      <c r="X331" s="57">
        <f>SUM(F235:F271)</f>
        <v>0</v>
      </c>
      <c r="AD331" s="27" t="s">
        <v>471</v>
      </c>
      <c r="AE331" s="229">
        <f>SUM(AE235:AE271)</f>
        <v>0</v>
      </c>
      <c r="AF331" s="229">
        <f>SUM(AF235:AF271)</f>
        <v>0</v>
      </c>
      <c r="AG331" s="3" t="s">
        <v>471</v>
      </c>
      <c r="AH331" s="229">
        <f>SUM(AH235:AH271)</f>
        <v>0</v>
      </c>
      <c r="AI331" s="229">
        <f>SUM(AI235:AI271)</f>
        <v>0</v>
      </c>
      <c r="AJ331" s="229">
        <f>SUM(AJ235:AJ271)</f>
        <v>0</v>
      </c>
      <c r="AK331" s="229">
        <f>SUM(AK235:AK271)</f>
        <v>0</v>
      </c>
      <c r="AL331" s="3" t="s">
        <v>471</v>
      </c>
      <c r="AM331" s="229">
        <f>SUM(AM235:AM271)</f>
        <v>0</v>
      </c>
      <c r="AN331" s="229">
        <f>SUM(AN235:AN271)</f>
        <v>0</v>
      </c>
      <c r="AO331" s="229">
        <f>SUM(AO235:AO271)</f>
        <v>0</v>
      </c>
      <c r="AP331" s="229">
        <f>SUM(AP235:AP271)</f>
        <v>0</v>
      </c>
    </row>
    <row r="332" spans="2:44" x14ac:dyDescent="0.35">
      <c r="G332" s="3" t="s">
        <v>474</v>
      </c>
      <c r="H332" s="57">
        <f>SUM(H281:H317)</f>
        <v>0</v>
      </c>
      <c r="I332" s="57">
        <f>SUM(I281:I317)</f>
        <v>0</v>
      </c>
      <c r="K332" s="57">
        <f>SUM(K281:K317)</f>
        <v>0</v>
      </c>
      <c r="L332" s="57">
        <f>SUM(L281:L317)</f>
        <v>0</v>
      </c>
      <c r="M332" s="57">
        <f>SUM(M281:M317)</f>
        <v>0</v>
      </c>
      <c r="N332" s="57">
        <f>SUM(N281:N317)</f>
        <v>0</v>
      </c>
      <c r="O332" s="3" t="s">
        <v>474</v>
      </c>
      <c r="P332" s="57">
        <f>SUM(P281:P317)</f>
        <v>0</v>
      </c>
      <c r="Q332" s="57">
        <f>SUM(Q281:Q317)</f>
        <v>0</v>
      </c>
      <c r="R332" s="57">
        <f>SUM(R281:R317)</f>
        <v>0</v>
      </c>
      <c r="S332" s="57">
        <f>SUM(S281:S317)</f>
        <v>0</v>
      </c>
      <c r="U332" s="3" t="s">
        <v>474</v>
      </c>
      <c r="W332" s="57">
        <f>SUM(E281:E317)</f>
        <v>0</v>
      </c>
      <c r="X332" s="57">
        <f>SUM(F281:F317)</f>
        <v>0</v>
      </c>
      <c r="AD332" s="27" t="s">
        <v>474</v>
      </c>
      <c r="AE332" s="229">
        <f>SUM(AE281:AE317)</f>
        <v>0</v>
      </c>
      <c r="AF332" s="229">
        <f>SUM(AF281:AF317)</f>
        <v>0</v>
      </c>
      <c r="AG332" s="3" t="s">
        <v>474</v>
      </c>
      <c r="AH332" s="229">
        <f>SUM(AH281:AH317)</f>
        <v>0</v>
      </c>
      <c r="AI332" s="229">
        <f>SUM(AI281:AI317)</f>
        <v>0</v>
      </c>
      <c r="AJ332" s="229">
        <f>SUM(AJ281:AJ317)</f>
        <v>0</v>
      </c>
      <c r="AK332" s="229">
        <f>SUM(AK281:AK317)</f>
        <v>0</v>
      </c>
      <c r="AL332" s="3" t="s">
        <v>474</v>
      </c>
      <c r="AM332" s="229">
        <f>SUM(AM281:AM317)</f>
        <v>0</v>
      </c>
      <c r="AN332" s="229">
        <f>SUM(AN281:AN317)</f>
        <v>0</v>
      </c>
      <c r="AO332" s="229">
        <f>SUM(AO281:AO317)</f>
        <v>0</v>
      </c>
      <c r="AP332" s="229">
        <f>SUM(AP281:AP317)</f>
        <v>0</v>
      </c>
    </row>
    <row r="333" spans="2:44" x14ac:dyDescent="0.35">
      <c r="K333" s="57"/>
      <c r="L333" s="57"/>
      <c r="M333" s="57"/>
      <c r="N333" s="57"/>
      <c r="AE333" s="229"/>
      <c r="AF333" s="229"/>
      <c r="AG333" s="3"/>
      <c r="AH333" s="3"/>
      <c r="AM333" s="229"/>
      <c r="AN333" s="229"/>
      <c r="AO333" s="3"/>
      <c r="AP333" s="3"/>
    </row>
    <row r="334" spans="2:44" x14ac:dyDescent="0.35">
      <c r="K334" s="57"/>
      <c r="L334" s="57"/>
      <c r="M334" s="57"/>
      <c r="N334" s="57"/>
      <c r="AE334" s="229"/>
      <c r="AF334" s="229"/>
      <c r="AG334" s="3"/>
      <c r="AH334" s="3"/>
      <c r="AM334" s="229"/>
      <c r="AN334" s="229"/>
      <c r="AO334" s="3"/>
      <c r="AP334" s="3"/>
    </row>
    <row r="335" spans="2:44" x14ac:dyDescent="0.35">
      <c r="G335" s="4" t="s">
        <v>61</v>
      </c>
      <c r="H335" s="133">
        <f>INDEX(H325:H332, MATCH('Project Summary'!$D$19, $G325:$G332, 0))</f>
        <v>0.5</v>
      </c>
      <c r="I335" s="133">
        <f>INDEX(I325:I332, MATCH('Project Summary'!$D$19, $G325:$G332, 0))</f>
        <v>0</v>
      </c>
      <c r="K335" s="133">
        <f>INDEX(K325:K332, MATCH('Project Summary'!$D$19, 'Working Sheet'!$G325:$G332, 0))</f>
        <v>0</v>
      </c>
      <c r="L335" s="133">
        <f>INDEX(L325:L332, MATCH('Project Summary'!$D$19, 'Working Sheet'!$G325:$G332, 0))</f>
        <v>0</v>
      </c>
      <c r="M335" s="133">
        <f>INDEX(M325:M332, MATCH('Project Summary'!$D$19, 'Working Sheet'!$G325:$G332, 0))</f>
        <v>0</v>
      </c>
      <c r="N335" s="133">
        <f>INDEX(N325:N332, MATCH('Project Summary'!$D$19, 'Working Sheet'!$G325:$G332, 0))</f>
        <v>0</v>
      </c>
      <c r="O335" s="4" t="s">
        <v>62</v>
      </c>
      <c r="P335" s="133">
        <f>VLOOKUP('Project Summary'!$D19,$O325:$Q332,2)</f>
        <v>0</v>
      </c>
      <c r="Q335" s="133">
        <f>VLOOKUP('Project Summary'!$D19,$O325:$Q332,3)</f>
        <v>0</v>
      </c>
      <c r="R335" s="133">
        <f>INDEX(R325:R332, MATCH('Project Summary'!$D$19, 'Working Sheet'!$G325:$G332, 0))</f>
        <v>0</v>
      </c>
      <c r="S335" s="133">
        <f>INDEX(S325:S332, MATCH('Project Summary'!$D$19, 'Working Sheet'!$G325:$G332, 0))</f>
        <v>0</v>
      </c>
      <c r="Z335" s="3" t="s">
        <v>66</v>
      </c>
      <c r="AA335" s="4" t="s">
        <v>63</v>
      </c>
      <c r="AE335" s="228">
        <f>VLOOKUP('Project Summary'!$D19,$AD325:$AF332,2)</f>
        <v>0</v>
      </c>
      <c r="AF335" s="228">
        <f>VLOOKUP('Project Summary'!$D19,$AD325:$AF332,3)</f>
        <v>0</v>
      </c>
      <c r="AG335" s="3"/>
      <c r="AH335" s="228">
        <f>VLOOKUP('Project Summary'!$D19,$AG325:$AJ332,2)</f>
        <v>0</v>
      </c>
      <c r="AI335" s="228">
        <f>VLOOKUP('Project Summary'!$D19,$AG325:$AJ332,3)</f>
        <v>0</v>
      </c>
      <c r="AJ335" s="133">
        <f>INDEX(AJ325:AJ332, MATCH('Project Summary'!$D$19, $AD325:$AD332, 0))</f>
        <v>0</v>
      </c>
      <c r="AK335" s="133">
        <f>INDEX(AK325:AK332, MATCH('Project Summary'!$D$19, $AD325:$AD332, 0))</f>
        <v>0</v>
      </c>
      <c r="AL335" s="4" t="s">
        <v>64</v>
      </c>
      <c r="AM335" s="228">
        <f>VLOOKUP('Project Summary'!$D19,$AL325:$AN332,2)</f>
        <v>0</v>
      </c>
      <c r="AN335" s="228">
        <f>VLOOKUP('Project Summary'!$D19,$AL325:$AN332,3)</f>
        <v>0</v>
      </c>
      <c r="AO335" s="133">
        <f>INDEX(AO325:AO332, MATCH('Project Summary'!$D$19, $AD325:$AD332, 0))</f>
        <v>0</v>
      </c>
      <c r="AP335" s="133">
        <f>INDEX(AP325:AP332, MATCH('Project Summary'!$D$19, $AD325:$AD332, 0))</f>
        <v>0</v>
      </c>
      <c r="AR335" s="3" t="s">
        <v>66</v>
      </c>
    </row>
    <row r="336" spans="2:44" x14ac:dyDescent="0.35">
      <c r="AE336" s="229"/>
      <c r="AF336" s="229"/>
      <c r="AG336" s="3"/>
      <c r="AH336" s="3"/>
      <c r="AM336" s="229"/>
      <c r="AN336" s="229"/>
      <c r="AO336" s="3"/>
      <c r="AP336" s="3"/>
    </row>
    <row r="337" spans="7:44" x14ac:dyDescent="0.35">
      <c r="G337" s="31" t="str">
        <f t="shared" ref="G337:G370" si="79">$AD384</f>
        <v>Aluminium (17 04 02)</v>
      </c>
      <c r="H337" s="3">
        <f t="shared" ref="H337:H373" si="80">SUMIF($B$5:$B$41,$G337,$E$5:$E$41)+SUMIF($B$51:$B$87,$G337,$E$51:$E$87)+SUMIF($B$97:$B$133,$G337,$E$97:$E$133)+SUMIF($B$143:$B$179,$G337,$E$143:$E$179)+SUMIF($B$189:$B$225,$G337,$E$189:$E$225)+SUMIF($B$235:$B$271,$G337,$E$235:$E$271)+SUMIF($B$281:$B$317,$G337,$E$281:$E$317)</f>
        <v>0</v>
      </c>
      <c r="I337" s="3">
        <f t="shared" ref="I337:I373" si="81">SUMIF($B$5:$B$41,$G337,$F$5:$F$41)+SUMIF($B$51:$B$87,$G337,$F$51:$F$87)+SUMIF($B$97:$B$133,$G337,$F$97:$F$133)+SUMIF($B$143:$B$179,$G337,$F$143:$F$179)+SUMIF($B$189:$B$225,$G337,$F$189:$F$225)+SUMIF($B$235:$B$271,$G337,$F$235:$F$271)+SUMIF($B$281:$B$317,$G337,$F$281:$F$317)</f>
        <v>0</v>
      </c>
      <c r="K337" s="3">
        <f t="shared" ref="K337:K373" si="82">SUMIF($B$5:$B$41,$G337,$K$5:$K$41)+SUMIF($B$51:$B$87,$G337,$K$51:$K$87)+SUMIF($B$97:$B$133,$G337,$K$97:$K$133)+SUMIF($B$143:$B$179,$G337,$K$143:$K$179)+SUMIF($B$189:$B$225,$G337,$K$189:$K$225)+SUMIF($B$235:$B$271,$G337,$K$235:$K$271)+SUMIF($B$281:$B$317,$G337,$K$281:$K$317)</f>
        <v>0</v>
      </c>
      <c r="L337" s="3">
        <f t="shared" ref="L337:L373" si="83">SUMIF($B$5:$B$41,$G337,$L$5:$L$41)+SUMIF($B$51:$B$87,$G337,$L$51:$L$87)+SUMIF($B$97:$B$133,$G337,$L$97:$L$133)+SUMIF($B$143:$B$179,$G337,$L$143:$L$179)+SUMIF($B$189:$B$225,$G337,$L$189:$L$225)+SUMIF($B$235:$B$271,$G337,$L$235:$L$271)+SUMIF($B$281:$B$317,$G337,$L$281:$L$317)</f>
        <v>0</v>
      </c>
      <c r="M337" s="3">
        <f t="shared" ref="M337:M373" si="84">SUMIF($B$5:$B$41,$G337,$M$5:$M$41)+SUMIF($B$51:$B$87,$G337,$M$51:$M$87)+SUMIF($B$97:$B$133,$G337,$M$97:$M$133)+SUMIF($B$143:$B$179,$G337,$M$143:$M$179)+SUMIF($B$189:$B$225,$G337,$M$189:$M$225)+SUMIF($B$235:$B$271,$G337,$M$235:$M$271)+SUMIF($B$281:$B$317,$G337,$M$281:$M$317)</f>
        <v>0</v>
      </c>
      <c r="N337" s="3">
        <f t="shared" ref="N337:N373" si="85">SUMIF($B$5:$B$41,$G337,$N$5:$N$41)+SUMIF($B$51:$B$87,$G337,$N$51:$N$87)+SUMIF($B$97:$B$133,$G337,$N$97:$N$133)+SUMIF($B$143:$B$179,$G337,$N$143:$N$179)+SUMIF($B$189:$B$225,$G337,$N$189:$N$225)+SUMIF($B$235:$B$271,$G337,$N$235:$N$271)+SUMIF($B$281:$B$317,$G337,$N$281:$N$317)</f>
        <v>0</v>
      </c>
      <c r="P337" s="3">
        <f t="shared" ref="P337:P373" si="86">SUMIF($B$5:$B$41,$G337,$P$5:$P$41)+SUMIF($B$51:$B$87,$G337,$P$51:$P$87)+SUMIF($B$97:$B$133,$G337,$P$97:$P$133)+SUMIF($B$143:$B$179,$G337,$P$143:$P$179)+SUMIF($B$189:$B$225,$G337,$P$189:$P$225)+SUMIF($B$235:$B$271,$G337,$P$235:$P$271)+SUMIF($B$281:$B$317,$G337,$P$281:$P$317)</f>
        <v>0</v>
      </c>
      <c r="Q337" s="3">
        <f t="shared" ref="Q337:Q373" si="87">SUMIF($B$5:$B$41,$G337,$Q$5:$Q$41)+SUMIF($B$51:$B$87,$G337,$Q$51:$Q$87)+SUMIF($B$97:$B$133,$G337,$Q$97:$Q$133)+SUMIF($B$143:$B$179,$G337,$Q$143:$Q$179)+SUMIF($B$189:$B$225,$G337,$Q$189:$Q$225)+SUMIF($B$235:$B$271,$G337,$Q$235:$Q$271)+SUMIF($B$281:$B$317,$G337,$Q$281:$Q$317)</f>
        <v>0</v>
      </c>
      <c r="R337" s="3">
        <f t="shared" ref="R337:R373" si="88">SUMIF($B$5:$B$41,$G337,$R$5:$R$41)+SUMIF($B$51:$B$87,$G337,$R$51:$R$87)+SUMIF($B$97:$B$133,$G337,$R$97:$R$133)+SUMIF($B$143:$B$179,$G337,$R$143:$R$179)+SUMIF($B$189:$B$225,$G337,$R$189:$R$225)+SUMIF($B$235:$B$271,$G337,$R$235:$R$271)+SUMIF($B$281:$B$317,$G337,$R$281:$R$317)</f>
        <v>0</v>
      </c>
      <c r="S337" s="3">
        <f t="shared" ref="S337:S373" si="89">SUMIF($B$5:$B$41,$G337,$S$5:$S$41)+SUMIF($B$51:$B$87,$G337,$S$51:$S$87)+SUMIF($B$97:$B$133,$G337,$S$97:$S$133)+SUMIF($B$143:$B$179,$G337,$S$143:$S$179)+SUMIF($B$189:$B$225,$G337,$S$189:$S$225)+SUMIF($B$235:$B$271,$G337,$S$235:$S$271)+SUMIF($B$281:$B$317,$G337,$S$281:$S$317)</f>
        <v>0</v>
      </c>
      <c r="U337" s="35"/>
      <c r="W337" s="3">
        <f t="shared" ref="W337:W373" si="90">E5+E51+E97</f>
        <v>0</v>
      </c>
      <c r="X337" s="3">
        <f t="shared" ref="X337:X373" si="91">F5+F51+F97</f>
        <v>0</v>
      </c>
      <c r="Z337" s="3" t="str">
        <f>IF(H337&gt;0,1-(P337/H337),"")</f>
        <v/>
      </c>
      <c r="AB337" s="31" t="str">
        <f t="shared" ref="AB337:AB370" si="92">$AD384</f>
        <v>Aluminium (17 04 02)</v>
      </c>
      <c r="AE337" s="229">
        <f t="shared" ref="AE337:AE373" si="93">SUMIF($B$5:$B$41,$G337,$AE$5:$AE$41)+SUMIF($B$51:$B$87,$G337,$AE$51:$AE$87)+SUMIF($B$97:$B$133,$G337,$AE$97:$AE$133)+SUMIF($B$143:$B$179,$G337,$AE$143:$AE$179)+SUMIF($B$189:$B$225,$G337,$AE$189:$AE$225)+SUMIF($B$235:$B$271,$G337,$AE$235:$AE$271)+SUMIF($B$281:$B$317,$G337,$AE$281:$AE$317)</f>
        <v>0</v>
      </c>
      <c r="AF337" s="229">
        <f t="shared" ref="AF337:AF373" si="94">SUMIF($B$5:$B$41,$G337,$AF$5:$AF$41)+SUMIF($B$51:$B$87,$G337,$AF$51:$AF$87)+SUMIF($B$97:$B$133,$G337,$AF$97:$AF$133)+SUMIF($B$143:$B$179,$G337,$AF$143:$AF$179)+SUMIF($B$189:$B$225,$G337,$AF$189:$AF$225)+SUMIF($B$235:$B$271,$G337,$AF$235:$AF$271)+SUMIF($B$281:$B$317,$G337,$AF$281:$AF$317)</f>
        <v>0</v>
      </c>
      <c r="AG337" s="3"/>
      <c r="AH337" s="229">
        <f t="shared" ref="AH337:AH373" si="95">SUMIF($B$5:$B$41,$G337,$AH$5:$AH$41)+SUMIF($B$51:$B$87,$G337,$AH$51:$AH$87)+SUMIF($B$97:$B$133,$G337,$AH$97:$AH$133)+SUMIF($B$143:$B$179,$G337,$AH$143:$AH$179)+SUMIF($B$189:$B$225,$G337,$AH$189:$AH$225)+SUMIF($B$235:$B$271,$G337,$AH$235:$AH$271)+SUMIF($B$281:$B$317,$G337,$AH$281:$AH$317)</f>
        <v>0</v>
      </c>
      <c r="AI337" s="229">
        <f t="shared" ref="AI337:AI373" si="96">SUMIF($B$5:$B$41,$G337,$AI$5:$AI$41)+SUMIF($B$51:$B$87,$G337,$AI$51:$AI$87)+SUMIF($B$97:$B$133,$G337,$AI$97:$AI$133)+SUMIF($B$143:$B$179,$G337,$AI$143:$AI$179)+SUMIF($B$189:$B$225,$G337,$AI$189:$AI$225)+SUMIF($B$235:$B$271,$G337,$AI$235:$AI$271)+SUMIF($B$281:$B$317,$G337,$AI$281:$AI$317)</f>
        <v>0</v>
      </c>
      <c r="AJ337" s="229">
        <f t="shared" ref="AJ337:AJ373" si="97">SUMIF($B$5:$B$41,$G337,$AJ$5:$AJ$41)+SUMIF($B$51:$B$87,$G337,$AJ$51:$AJ$87)+SUMIF($B$97:$B$133,$G337,$AJ$97:$AJ$133)+SUMIF($B$143:$B$179,$G337,$AJ$143:$AJ$179)+SUMIF($B$189:$B$225,$G337,$AJ$189:$AJ$225)+SUMIF($B$235:$B$271,$G337,$AJ$235:$AJ$271)+SUMIF($B$281:$B$317,$G337,$AJ$281:$AJ$317)</f>
        <v>0</v>
      </c>
      <c r="AK337" s="229">
        <f t="shared" ref="AK337:AK373" si="98">SUMIF($B$5:$B$41,$G337,$AK$5:$AK$41)+SUMIF($B$51:$B$87,$G337,$AK$51:$AK$87)+SUMIF($B$97:$B$133,$G337,$AK$97:$AK$133)+SUMIF($B$143:$B$179,$G337,$AK$143:$AK$179)+SUMIF($B$189:$B$225,$G337,$AK$189:$AK$225)+SUMIF($B$235:$B$271,$G337,$AK$235:$AK$271)+SUMIF($B$281:$B$317,$G337,$AK$281:$AK$317)</f>
        <v>0</v>
      </c>
      <c r="AM337" s="229">
        <f t="shared" ref="AM337:AM373" si="99">SUMIF($B$5:$B$41,$G337,$AM$5:$AM$41)+SUMIF($B$51:$B$87,$G337,$AM$51:$AM$87)+SUMIF($B$97:$B$133,$G337,$AM$97:$AM$133)+SUMIF($B$143:$B$179,$G337,$AM$143:$AM$179)+SUMIF($B$189:$B$225,$G337,$AM$189:$AM$225)+SUMIF($B$235:$B$271,$G337,$AM$235:$AM$271)+SUMIF($B$281:$B$317,$G337,$AM$281:$AM$317)</f>
        <v>0</v>
      </c>
      <c r="AN337" s="229">
        <f t="shared" ref="AN337:AN373" si="100">SUMIF($B$5:$B$41,$G337,$AN$5:$AN$41)+SUMIF($B$51:$B$87,$G337,$AN$51:$AN$87)+SUMIF($B$97:$B$133,$G337,$AN$97:$AN$133)+SUMIF($B$143:$B$179,$G337,$AN$143:$AN$179)+SUMIF($B$189:$B$225,$G337,$AN$189:$AN$225)+SUMIF($B$235:$B$271,$G337,$AN$235:$AN$271)+SUMIF($B$281:$B$317,$G337,$AN$281:$AN$317)</f>
        <v>0</v>
      </c>
      <c r="AO337" s="229">
        <f t="shared" ref="AO337:AO373" si="101">SUMIF($B$5:$B$41,$G337,$AO$5:$AO$41)+SUMIF($B$51:$B$87,$G337,$AO$51:$AO$87)+SUMIF($B$97:$B$133,$G337,$AO$97:$AO$133)+SUMIF($B$143:$B$179,$G337,$AO$143:$AO$179)+SUMIF($B$189:$B$225,$G337,$AO$189:$AO$225)+SUMIF($B$235:$B$271,$G337,$AO$235:$AO$271)+SUMIF($B$281:$B$317,$G337,$AO$281:$AO$317)</f>
        <v>0</v>
      </c>
      <c r="AP337" s="229">
        <f t="shared" ref="AP337:AP373" si="102">SUMIF($B$5:$B$41,$G337,$AP$5:$AP$41)+SUMIF($B$51:$B$87,$G337,$AP$51:$AP$87)+SUMIF($B$97:$B$133,$G337,$AP$97:$AP$133)+SUMIF($B$143:$B$179,$G337,$AP$143:$AP$179)+SUMIF($B$189:$B$225,$G337,$AP$189:$AP$225)+SUMIF($B$235:$B$271,$G337,$AP$235:$AP$271)+SUMIF($B$281:$B$317,$G337,$AP$281:$AP$317)</f>
        <v>0</v>
      </c>
      <c r="AR337" s="3" t="str">
        <f>IF(AE337&gt;0,1-(AM337/AE337),"")</f>
        <v/>
      </c>
    </row>
    <row r="338" spans="7:44" x14ac:dyDescent="0.35">
      <c r="G338" s="31" t="str">
        <f t="shared" si="79"/>
        <v>Asbestos cement (17 06 05*)</v>
      </c>
      <c r="H338" s="3">
        <f t="shared" si="80"/>
        <v>0</v>
      </c>
      <c r="I338" s="3">
        <f t="shared" si="81"/>
        <v>0</v>
      </c>
      <c r="K338" s="3">
        <f t="shared" si="82"/>
        <v>0</v>
      </c>
      <c r="L338" s="3">
        <f t="shared" si="83"/>
        <v>0</v>
      </c>
      <c r="M338" s="3">
        <f t="shared" si="84"/>
        <v>0</v>
      </c>
      <c r="N338" s="3">
        <f t="shared" si="85"/>
        <v>0</v>
      </c>
      <c r="P338" s="3">
        <f t="shared" si="86"/>
        <v>0</v>
      </c>
      <c r="Q338" s="3">
        <f t="shared" si="87"/>
        <v>0</v>
      </c>
      <c r="R338" s="3">
        <f t="shared" si="88"/>
        <v>0</v>
      </c>
      <c r="S338" s="3">
        <f t="shared" si="89"/>
        <v>0</v>
      </c>
      <c r="U338" s="35"/>
      <c r="W338" s="3">
        <f t="shared" si="90"/>
        <v>0</v>
      </c>
      <c r="X338" s="3">
        <f t="shared" si="91"/>
        <v>0</v>
      </c>
      <c r="Z338" s="3" t="str">
        <f>IF(H338&gt;0,1-(P338/H338),"")</f>
        <v/>
      </c>
      <c r="AB338" s="31" t="str">
        <f t="shared" si="92"/>
        <v>Asbestos cement (17 06 05*)</v>
      </c>
      <c r="AE338" s="229">
        <f t="shared" si="93"/>
        <v>0</v>
      </c>
      <c r="AF338" s="229">
        <f t="shared" si="94"/>
        <v>0</v>
      </c>
      <c r="AG338" s="3"/>
      <c r="AH338" s="229">
        <f t="shared" si="95"/>
        <v>0</v>
      </c>
      <c r="AI338" s="229">
        <f t="shared" si="96"/>
        <v>0</v>
      </c>
      <c r="AJ338" s="229">
        <f t="shared" si="97"/>
        <v>0</v>
      </c>
      <c r="AK338" s="229">
        <f t="shared" si="98"/>
        <v>0</v>
      </c>
      <c r="AM338" s="229">
        <f t="shared" si="99"/>
        <v>0</v>
      </c>
      <c r="AN338" s="229">
        <f t="shared" si="100"/>
        <v>0</v>
      </c>
      <c r="AO338" s="229">
        <f t="shared" si="101"/>
        <v>0</v>
      </c>
      <c r="AP338" s="229">
        <f t="shared" si="102"/>
        <v>0</v>
      </c>
      <c r="AR338" s="3" t="str">
        <f t="shared" ref="AR338:AR373" si="103">IF(AE338&gt;0,1-(AM338/AE338),"")</f>
        <v/>
      </c>
    </row>
    <row r="339" spans="7:44" x14ac:dyDescent="0.35">
      <c r="G339" s="31" t="str">
        <f t="shared" si="79"/>
        <v>Asbestos insulation (17 06 01*)</v>
      </c>
      <c r="H339" s="3">
        <f t="shared" si="80"/>
        <v>0</v>
      </c>
      <c r="I339" s="3">
        <f t="shared" si="81"/>
        <v>0</v>
      </c>
      <c r="K339" s="3">
        <f t="shared" si="82"/>
        <v>0</v>
      </c>
      <c r="L339" s="3">
        <f t="shared" si="83"/>
        <v>0</v>
      </c>
      <c r="M339" s="3">
        <f t="shared" si="84"/>
        <v>0</v>
      </c>
      <c r="N339" s="3">
        <f t="shared" si="85"/>
        <v>0</v>
      </c>
      <c r="P339" s="3">
        <f t="shared" si="86"/>
        <v>0</v>
      </c>
      <c r="Q339" s="3">
        <f t="shared" si="87"/>
        <v>0</v>
      </c>
      <c r="R339" s="3">
        <f t="shared" si="88"/>
        <v>0</v>
      </c>
      <c r="S339" s="3">
        <f t="shared" si="89"/>
        <v>0</v>
      </c>
      <c r="U339" s="35"/>
      <c r="W339" s="3">
        <f t="shared" si="90"/>
        <v>0</v>
      </c>
      <c r="X339" s="3">
        <f t="shared" si="91"/>
        <v>0</v>
      </c>
      <c r="Z339" s="3" t="str">
        <f t="shared" ref="Z339:Z373" si="104">IF(H339&gt;0,1-(P339/H339),"")</f>
        <v/>
      </c>
      <c r="AB339" s="31" t="str">
        <f t="shared" si="92"/>
        <v>Asbestos insulation (17 06 01*)</v>
      </c>
      <c r="AE339" s="229">
        <f t="shared" si="93"/>
        <v>0</v>
      </c>
      <c r="AF339" s="229">
        <f t="shared" si="94"/>
        <v>0</v>
      </c>
      <c r="AG339" s="3"/>
      <c r="AH339" s="229">
        <f t="shared" si="95"/>
        <v>0</v>
      </c>
      <c r="AI339" s="229">
        <f t="shared" si="96"/>
        <v>0</v>
      </c>
      <c r="AJ339" s="229">
        <f t="shared" si="97"/>
        <v>0</v>
      </c>
      <c r="AK339" s="229">
        <f t="shared" si="98"/>
        <v>0</v>
      </c>
      <c r="AM339" s="229">
        <f t="shared" si="99"/>
        <v>0</v>
      </c>
      <c r="AN339" s="229">
        <f t="shared" si="100"/>
        <v>0</v>
      </c>
      <c r="AO339" s="229">
        <f t="shared" si="101"/>
        <v>0</v>
      </c>
      <c r="AP339" s="229">
        <f t="shared" si="102"/>
        <v>0</v>
      </c>
      <c r="AR339" s="3" t="str">
        <f t="shared" si="103"/>
        <v/>
      </c>
    </row>
    <row r="340" spans="7:44" x14ac:dyDescent="0.35">
      <c r="G340" s="31" t="str">
        <f t="shared" si="79"/>
        <v>Asphalt (17 03 02)</v>
      </c>
      <c r="H340" s="3">
        <f t="shared" si="80"/>
        <v>0</v>
      </c>
      <c r="I340" s="3">
        <f t="shared" si="81"/>
        <v>0</v>
      </c>
      <c r="K340" s="3">
        <f t="shared" si="82"/>
        <v>0</v>
      </c>
      <c r="L340" s="3">
        <f t="shared" si="83"/>
        <v>0</v>
      </c>
      <c r="M340" s="3">
        <f t="shared" si="84"/>
        <v>0</v>
      </c>
      <c r="N340" s="3">
        <f t="shared" si="85"/>
        <v>0</v>
      </c>
      <c r="P340" s="3">
        <f t="shared" si="86"/>
        <v>0</v>
      </c>
      <c r="Q340" s="3">
        <f t="shared" si="87"/>
        <v>0</v>
      </c>
      <c r="R340" s="3">
        <f t="shared" si="88"/>
        <v>0</v>
      </c>
      <c r="S340" s="3">
        <f t="shared" si="89"/>
        <v>0</v>
      </c>
      <c r="U340" s="35"/>
      <c r="W340" s="3">
        <f t="shared" si="90"/>
        <v>0</v>
      </c>
      <c r="X340" s="3">
        <f t="shared" si="91"/>
        <v>0</v>
      </c>
      <c r="Z340" s="3" t="str">
        <f>IF(H340&gt;0,1-(P340/H340),"")</f>
        <v/>
      </c>
      <c r="AB340" s="31" t="str">
        <f t="shared" si="92"/>
        <v>Asphalt (17 03 02)</v>
      </c>
      <c r="AE340" s="229">
        <f t="shared" si="93"/>
        <v>0</v>
      </c>
      <c r="AF340" s="229">
        <f t="shared" si="94"/>
        <v>0</v>
      </c>
      <c r="AG340" s="3"/>
      <c r="AH340" s="229">
        <f t="shared" si="95"/>
        <v>0</v>
      </c>
      <c r="AI340" s="229">
        <f t="shared" si="96"/>
        <v>0</v>
      </c>
      <c r="AJ340" s="229">
        <f t="shared" si="97"/>
        <v>0</v>
      </c>
      <c r="AK340" s="229">
        <f t="shared" si="98"/>
        <v>0</v>
      </c>
      <c r="AM340" s="229">
        <f t="shared" si="99"/>
        <v>0</v>
      </c>
      <c r="AN340" s="229">
        <f t="shared" si="100"/>
        <v>0</v>
      </c>
      <c r="AO340" s="229">
        <f t="shared" si="101"/>
        <v>0</v>
      </c>
      <c r="AP340" s="229">
        <f t="shared" si="102"/>
        <v>0</v>
      </c>
      <c r="AR340" s="3" t="str">
        <f>IF(AE340&gt;0,1-(AM340/AE340),"")</f>
        <v/>
      </c>
    </row>
    <row r="341" spans="7:44" x14ac:dyDescent="0.35">
      <c r="G341" s="31" t="str">
        <f t="shared" si="79"/>
        <v>Batteries (Hazardous) (20 01 33*)</v>
      </c>
      <c r="H341" s="3">
        <f t="shared" si="80"/>
        <v>0</v>
      </c>
      <c r="I341" s="3">
        <f t="shared" si="81"/>
        <v>0</v>
      </c>
      <c r="K341" s="3">
        <f t="shared" si="82"/>
        <v>0</v>
      </c>
      <c r="L341" s="3">
        <f t="shared" si="83"/>
        <v>0</v>
      </c>
      <c r="M341" s="3">
        <f t="shared" si="84"/>
        <v>0</v>
      </c>
      <c r="N341" s="3">
        <f t="shared" si="85"/>
        <v>0</v>
      </c>
      <c r="P341" s="3">
        <f t="shared" si="86"/>
        <v>0</v>
      </c>
      <c r="Q341" s="3">
        <f t="shared" si="87"/>
        <v>0</v>
      </c>
      <c r="R341" s="3">
        <f t="shared" si="88"/>
        <v>0</v>
      </c>
      <c r="S341" s="3">
        <f t="shared" si="89"/>
        <v>0</v>
      </c>
      <c r="U341" s="35"/>
      <c r="W341" s="3">
        <f t="shared" si="90"/>
        <v>0</v>
      </c>
      <c r="X341" s="3">
        <f t="shared" si="91"/>
        <v>0</v>
      </c>
      <c r="Z341" s="3" t="str">
        <f t="shared" si="104"/>
        <v/>
      </c>
      <c r="AB341" s="31" t="str">
        <f t="shared" si="92"/>
        <v>Batteries (Hazardous) (20 01 33*)</v>
      </c>
      <c r="AE341" s="229">
        <f t="shared" si="93"/>
        <v>0</v>
      </c>
      <c r="AF341" s="229">
        <f t="shared" si="94"/>
        <v>0</v>
      </c>
      <c r="AG341" s="3"/>
      <c r="AH341" s="229">
        <f t="shared" si="95"/>
        <v>0</v>
      </c>
      <c r="AI341" s="229">
        <f t="shared" si="96"/>
        <v>0</v>
      </c>
      <c r="AJ341" s="229">
        <f t="shared" si="97"/>
        <v>0</v>
      </c>
      <c r="AK341" s="229">
        <f t="shared" si="98"/>
        <v>0</v>
      </c>
      <c r="AM341" s="229">
        <f t="shared" si="99"/>
        <v>0</v>
      </c>
      <c r="AN341" s="229">
        <f t="shared" si="100"/>
        <v>0</v>
      </c>
      <c r="AO341" s="229">
        <f t="shared" si="101"/>
        <v>0</v>
      </c>
      <c r="AP341" s="229">
        <f t="shared" si="102"/>
        <v>0</v>
      </c>
      <c r="AR341" s="3" t="str">
        <f t="shared" si="103"/>
        <v/>
      </c>
    </row>
    <row r="342" spans="7:44" x14ac:dyDescent="0.35">
      <c r="G342" s="31" t="str">
        <f t="shared" si="79"/>
        <v xml:space="preserve">Batteries (Non-hazardous) (20 01 04)    </v>
      </c>
      <c r="H342" s="3">
        <f t="shared" si="80"/>
        <v>0.5</v>
      </c>
      <c r="I342" s="3">
        <f t="shared" si="81"/>
        <v>0</v>
      </c>
      <c r="K342" s="3">
        <f t="shared" si="82"/>
        <v>0</v>
      </c>
      <c r="L342" s="3">
        <f t="shared" si="83"/>
        <v>0</v>
      </c>
      <c r="M342" s="3">
        <f t="shared" si="84"/>
        <v>0</v>
      </c>
      <c r="N342" s="3">
        <f t="shared" si="85"/>
        <v>0</v>
      </c>
      <c r="P342" s="3">
        <f t="shared" si="86"/>
        <v>0</v>
      </c>
      <c r="Q342" s="3">
        <f t="shared" si="87"/>
        <v>0</v>
      </c>
      <c r="R342" s="3">
        <f t="shared" si="88"/>
        <v>0</v>
      </c>
      <c r="S342" s="3">
        <f t="shared" si="89"/>
        <v>0</v>
      </c>
      <c r="U342" s="35"/>
      <c r="W342" s="3">
        <f t="shared" si="90"/>
        <v>0.5</v>
      </c>
      <c r="X342" s="3">
        <f t="shared" si="91"/>
        <v>0</v>
      </c>
      <c r="Z342" s="3">
        <f t="shared" si="104"/>
        <v>1</v>
      </c>
      <c r="AB342" s="31" t="str">
        <f t="shared" si="92"/>
        <v xml:space="preserve">Batteries (Non-hazardous) (20 01 04)    </v>
      </c>
      <c r="AE342" s="229">
        <f t="shared" si="93"/>
        <v>0</v>
      </c>
      <c r="AF342" s="229">
        <f t="shared" si="94"/>
        <v>0</v>
      </c>
      <c r="AG342" s="3"/>
      <c r="AH342" s="229">
        <f t="shared" si="95"/>
        <v>0</v>
      </c>
      <c r="AI342" s="229">
        <f t="shared" si="96"/>
        <v>0</v>
      </c>
      <c r="AJ342" s="229">
        <f t="shared" si="97"/>
        <v>0</v>
      </c>
      <c r="AK342" s="229">
        <f t="shared" si="98"/>
        <v>0</v>
      </c>
      <c r="AM342" s="229">
        <f t="shared" si="99"/>
        <v>0</v>
      </c>
      <c r="AN342" s="229">
        <f t="shared" si="100"/>
        <v>0</v>
      </c>
      <c r="AO342" s="229">
        <f t="shared" si="101"/>
        <v>0</v>
      </c>
      <c r="AP342" s="229">
        <f t="shared" si="102"/>
        <v>0</v>
      </c>
      <c r="AR342" s="3" t="str">
        <f t="shared" si="103"/>
        <v/>
      </c>
    </row>
    <row r="343" spans="7:44" x14ac:dyDescent="0.35">
      <c r="G343" s="31" t="str">
        <f t="shared" si="79"/>
        <v>Biodegradable/garden waste (20 02 01)</v>
      </c>
      <c r="H343" s="3">
        <f t="shared" si="80"/>
        <v>0</v>
      </c>
      <c r="I343" s="3">
        <f t="shared" si="81"/>
        <v>0</v>
      </c>
      <c r="K343" s="3">
        <f t="shared" si="82"/>
        <v>0</v>
      </c>
      <c r="L343" s="3">
        <f t="shared" si="83"/>
        <v>0</v>
      </c>
      <c r="M343" s="3">
        <f t="shared" si="84"/>
        <v>0</v>
      </c>
      <c r="N343" s="3">
        <f t="shared" si="85"/>
        <v>0</v>
      </c>
      <c r="P343" s="3">
        <f t="shared" si="86"/>
        <v>0</v>
      </c>
      <c r="Q343" s="3">
        <f t="shared" si="87"/>
        <v>0</v>
      </c>
      <c r="R343" s="3">
        <f t="shared" si="88"/>
        <v>0</v>
      </c>
      <c r="S343" s="3">
        <f t="shared" si="89"/>
        <v>0</v>
      </c>
      <c r="U343" s="35"/>
      <c r="W343" s="3">
        <f t="shared" si="90"/>
        <v>0</v>
      </c>
      <c r="X343" s="3">
        <f t="shared" si="91"/>
        <v>0</v>
      </c>
      <c r="Z343" s="3" t="str">
        <f t="shared" si="104"/>
        <v/>
      </c>
      <c r="AB343" s="31" t="str">
        <f t="shared" si="92"/>
        <v>Biodegradable/garden waste (20 02 01)</v>
      </c>
      <c r="AE343" s="229">
        <f t="shared" si="93"/>
        <v>0</v>
      </c>
      <c r="AF343" s="229">
        <f t="shared" si="94"/>
        <v>0</v>
      </c>
      <c r="AG343" s="3"/>
      <c r="AH343" s="229">
        <f t="shared" si="95"/>
        <v>0</v>
      </c>
      <c r="AI343" s="229">
        <f t="shared" si="96"/>
        <v>0</v>
      </c>
      <c r="AJ343" s="229">
        <f t="shared" si="97"/>
        <v>0</v>
      </c>
      <c r="AK343" s="229">
        <f t="shared" si="98"/>
        <v>0</v>
      </c>
      <c r="AM343" s="229">
        <f t="shared" si="99"/>
        <v>0</v>
      </c>
      <c r="AN343" s="229">
        <f t="shared" si="100"/>
        <v>0</v>
      </c>
      <c r="AO343" s="229">
        <f t="shared" si="101"/>
        <v>0</v>
      </c>
      <c r="AP343" s="229">
        <f t="shared" si="102"/>
        <v>0</v>
      </c>
      <c r="AR343" s="3" t="str">
        <f t="shared" si="103"/>
        <v/>
      </c>
    </row>
    <row r="344" spans="7:44" x14ac:dyDescent="0.35">
      <c r="G344" s="31" t="str">
        <f t="shared" si="79"/>
        <v>Cables (17 04 11)</v>
      </c>
      <c r="H344" s="3">
        <f t="shared" si="80"/>
        <v>0</v>
      </c>
      <c r="I344" s="3">
        <f t="shared" si="81"/>
        <v>0</v>
      </c>
      <c r="K344" s="3">
        <f t="shared" si="82"/>
        <v>0</v>
      </c>
      <c r="L344" s="3">
        <f t="shared" si="83"/>
        <v>0</v>
      </c>
      <c r="M344" s="3">
        <f t="shared" si="84"/>
        <v>0</v>
      </c>
      <c r="N344" s="3">
        <f t="shared" si="85"/>
        <v>0</v>
      </c>
      <c r="P344" s="3">
        <f t="shared" si="86"/>
        <v>0</v>
      </c>
      <c r="Q344" s="3">
        <f t="shared" si="87"/>
        <v>0</v>
      </c>
      <c r="R344" s="3">
        <f t="shared" si="88"/>
        <v>0</v>
      </c>
      <c r="S344" s="3">
        <f t="shared" si="89"/>
        <v>0</v>
      </c>
      <c r="U344" s="35"/>
      <c r="W344" s="3">
        <f t="shared" si="90"/>
        <v>0</v>
      </c>
      <c r="X344" s="3">
        <f t="shared" si="91"/>
        <v>0</v>
      </c>
      <c r="Z344" s="3" t="str">
        <f t="shared" si="104"/>
        <v/>
      </c>
      <c r="AB344" s="31" t="str">
        <f t="shared" si="92"/>
        <v>Cables (17 04 11)</v>
      </c>
      <c r="AE344" s="229">
        <f t="shared" si="93"/>
        <v>0</v>
      </c>
      <c r="AF344" s="229">
        <f t="shared" si="94"/>
        <v>0</v>
      </c>
      <c r="AG344" s="3"/>
      <c r="AH344" s="229">
        <f t="shared" si="95"/>
        <v>0</v>
      </c>
      <c r="AI344" s="229">
        <f t="shared" si="96"/>
        <v>0</v>
      </c>
      <c r="AJ344" s="229">
        <f t="shared" si="97"/>
        <v>0</v>
      </c>
      <c r="AK344" s="229">
        <f t="shared" si="98"/>
        <v>0</v>
      </c>
      <c r="AM344" s="229">
        <f t="shared" si="99"/>
        <v>0</v>
      </c>
      <c r="AN344" s="229">
        <f t="shared" si="100"/>
        <v>0</v>
      </c>
      <c r="AO344" s="229">
        <f t="shared" si="101"/>
        <v>0</v>
      </c>
      <c r="AP344" s="229">
        <f t="shared" si="102"/>
        <v>0</v>
      </c>
      <c r="AR344" s="3" t="str">
        <f t="shared" si="103"/>
        <v/>
      </c>
    </row>
    <row r="345" spans="7:44" x14ac:dyDescent="0.35">
      <c r="G345" s="31" t="str">
        <f t="shared" si="79"/>
        <v>Cans (20 01 40)</v>
      </c>
      <c r="H345" s="3">
        <f t="shared" si="80"/>
        <v>0</v>
      </c>
      <c r="I345" s="3">
        <f t="shared" si="81"/>
        <v>0</v>
      </c>
      <c r="K345" s="3">
        <f t="shared" si="82"/>
        <v>0</v>
      </c>
      <c r="L345" s="3">
        <f t="shared" si="83"/>
        <v>0</v>
      </c>
      <c r="M345" s="3">
        <f t="shared" si="84"/>
        <v>0</v>
      </c>
      <c r="N345" s="3">
        <f t="shared" si="85"/>
        <v>0</v>
      </c>
      <c r="P345" s="3">
        <f t="shared" si="86"/>
        <v>0</v>
      </c>
      <c r="Q345" s="3">
        <f t="shared" si="87"/>
        <v>0</v>
      </c>
      <c r="R345" s="3">
        <f t="shared" si="88"/>
        <v>0</v>
      </c>
      <c r="S345" s="3">
        <f t="shared" si="89"/>
        <v>0</v>
      </c>
      <c r="U345" s="35"/>
      <c r="W345" s="3">
        <f t="shared" si="90"/>
        <v>0</v>
      </c>
      <c r="X345" s="3">
        <f t="shared" si="91"/>
        <v>0</v>
      </c>
      <c r="Z345" s="3" t="str">
        <f t="shared" si="104"/>
        <v/>
      </c>
      <c r="AB345" s="31" t="str">
        <f t="shared" si="92"/>
        <v>Cans (20 01 40)</v>
      </c>
      <c r="AE345" s="229">
        <f t="shared" si="93"/>
        <v>0</v>
      </c>
      <c r="AF345" s="229">
        <f t="shared" si="94"/>
        <v>0</v>
      </c>
      <c r="AG345" s="3"/>
      <c r="AH345" s="229">
        <f t="shared" si="95"/>
        <v>0</v>
      </c>
      <c r="AI345" s="229">
        <f t="shared" si="96"/>
        <v>0</v>
      </c>
      <c r="AJ345" s="229">
        <f t="shared" si="97"/>
        <v>0</v>
      </c>
      <c r="AK345" s="229">
        <f t="shared" si="98"/>
        <v>0</v>
      </c>
      <c r="AM345" s="229">
        <f t="shared" si="99"/>
        <v>0</v>
      </c>
      <c r="AN345" s="229">
        <f t="shared" si="100"/>
        <v>0</v>
      </c>
      <c r="AO345" s="229">
        <f t="shared" si="101"/>
        <v>0</v>
      </c>
      <c r="AP345" s="229">
        <f t="shared" si="102"/>
        <v>0</v>
      </c>
      <c r="AR345" s="3" t="str">
        <f t="shared" si="103"/>
        <v/>
      </c>
    </row>
    <row r="346" spans="7:44" x14ac:dyDescent="0.35">
      <c r="G346" s="31" t="str">
        <f t="shared" si="79"/>
        <v>Carpets (20 01 11)</v>
      </c>
      <c r="H346" s="3">
        <f t="shared" si="80"/>
        <v>0</v>
      </c>
      <c r="I346" s="3">
        <f t="shared" si="81"/>
        <v>0</v>
      </c>
      <c r="K346" s="3">
        <f t="shared" si="82"/>
        <v>0</v>
      </c>
      <c r="L346" s="3">
        <f t="shared" si="83"/>
        <v>0</v>
      </c>
      <c r="M346" s="3">
        <f t="shared" si="84"/>
        <v>0</v>
      </c>
      <c r="N346" s="3">
        <f t="shared" si="85"/>
        <v>0</v>
      </c>
      <c r="P346" s="3">
        <f t="shared" si="86"/>
        <v>0</v>
      </c>
      <c r="Q346" s="3">
        <f t="shared" si="87"/>
        <v>0</v>
      </c>
      <c r="R346" s="3">
        <f t="shared" si="88"/>
        <v>0</v>
      </c>
      <c r="S346" s="3">
        <f t="shared" si="89"/>
        <v>0</v>
      </c>
      <c r="U346" s="35"/>
      <c r="W346" s="3">
        <f t="shared" si="90"/>
        <v>0</v>
      </c>
      <c r="X346" s="3">
        <f t="shared" si="91"/>
        <v>0</v>
      </c>
      <c r="Z346" s="3" t="str">
        <f t="shared" si="104"/>
        <v/>
      </c>
      <c r="AB346" s="31" t="str">
        <f t="shared" si="92"/>
        <v>Carpets (20 01 11)</v>
      </c>
      <c r="AE346" s="229">
        <f t="shared" si="93"/>
        <v>0</v>
      </c>
      <c r="AF346" s="229">
        <f t="shared" si="94"/>
        <v>0</v>
      </c>
      <c r="AG346" s="3"/>
      <c r="AH346" s="229">
        <f t="shared" si="95"/>
        <v>0</v>
      </c>
      <c r="AI346" s="229">
        <f t="shared" si="96"/>
        <v>0</v>
      </c>
      <c r="AJ346" s="229">
        <f t="shared" si="97"/>
        <v>0</v>
      </c>
      <c r="AK346" s="229">
        <f t="shared" si="98"/>
        <v>0</v>
      </c>
      <c r="AM346" s="229">
        <f t="shared" si="99"/>
        <v>0</v>
      </c>
      <c r="AN346" s="229">
        <f t="shared" si="100"/>
        <v>0</v>
      </c>
      <c r="AO346" s="229">
        <f t="shared" si="101"/>
        <v>0</v>
      </c>
      <c r="AP346" s="229">
        <f t="shared" si="102"/>
        <v>0</v>
      </c>
      <c r="AR346" s="3" t="str">
        <f t="shared" si="103"/>
        <v/>
      </c>
    </row>
    <row r="347" spans="7:44" x14ac:dyDescent="0.35">
      <c r="G347" s="31" t="str">
        <f t="shared" si="79"/>
        <v>Concrete, bricks, tiles (17 01 07)</v>
      </c>
      <c r="H347" s="3">
        <f t="shared" si="80"/>
        <v>0</v>
      </c>
      <c r="I347" s="3">
        <f t="shared" si="81"/>
        <v>0</v>
      </c>
      <c r="K347" s="3">
        <f t="shared" si="82"/>
        <v>0</v>
      </c>
      <c r="L347" s="3">
        <f t="shared" si="83"/>
        <v>0</v>
      </c>
      <c r="M347" s="3">
        <f t="shared" si="84"/>
        <v>0</v>
      </c>
      <c r="N347" s="3">
        <f t="shared" si="85"/>
        <v>0</v>
      </c>
      <c r="P347" s="3">
        <f t="shared" si="86"/>
        <v>0</v>
      </c>
      <c r="Q347" s="3">
        <f t="shared" si="87"/>
        <v>0</v>
      </c>
      <c r="R347" s="3">
        <f t="shared" si="88"/>
        <v>0</v>
      </c>
      <c r="S347" s="3">
        <f t="shared" si="89"/>
        <v>0</v>
      </c>
      <c r="U347" s="35"/>
      <c r="W347" s="3">
        <f t="shared" si="90"/>
        <v>0</v>
      </c>
      <c r="X347" s="3">
        <f t="shared" si="91"/>
        <v>0</v>
      </c>
      <c r="Z347" s="3" t="str">
        <f t="shared" si="104"/>
        <v/>
      </c>
      <c r="AB347" s="31" t="str">
        <f t="shared" si="92"/>
        <v>Concrete, bricks, tiles (17 01 07)</v>
      </c>
      <c r="AE347" s="229">
        <f t="shared" si="93"/>
        <v>0</v>
      </c>
      <c r="AF347" s="229">
        <f t="shared" si="94"/>
        <v>0</v>
      </c>
      <c r="AG347" s="3"/>
      <c r="AH347" s="229">
        <f t="shared" si="95"/>
        <v>0</v>
      </c>
      <c r="AI347" s="229">
        <f t="shared" si="96"/>
        <v>0</v>
      </c>
      <c r="AJ347" s="229">
        <f t="shared" si="97"/>
        <v>0</v>
      </c>
      <c r="AK347" s="229">
        <f t="shared" si="98"/>
        <v>0</v>
      </c>
      <c r="AM347" s="229">
        <f t="shared" si="99"/>
        <v>0</v>
      </c>
      <c r="AN347" s="229">
        <f t="shared" si="100"/>
        <v>0</v>
      </c>
      <c r="AO347" s="229">
        <f t="shared" si="101"/>
        <v>0</v>
      </c>
      <c r="AP347" s="229">
        <f t="shared" si="102"/>
        <v>0</v>
      </c>
      <c r="AR347" s="3" t="str">
        <f t="shared" si="103"/>
        <v/>
      </c>
    </row>
    <row r="348" spans="7:44" x14ac:dyDescent="0.35">
      <c r="G348" s="31" t="str">
        <f t="shared" si="79"/>
        <v>Copper (17 04 01)</v>
      </c>
      <c r="H348" s="3">
        <f t="shared" si="80"/>
        <v>0</v>
      </c>
      <c r="I348" s="3">
        <f t="shared" si="81"/>
        <v>0</v>
      </c>
      <c r="K348" s="3">
        <f t="shared" si="82"/>
        <v>0</v>
      </c>
      <c r="L348" s="3">
        <f t="shared" si="83"/>
        <v>0</v>
      </c>
      <c r="M348" s="3">
        <f t="shared" si="84"/>
        <v>0</v>
      </c>
      <c r="N348" s="3">
        <f t="shared" si="85"/>
        <v>0</v>
      </c>
      <c r="P348" s="3">
        <f t="shared" si="86"/>
        <v>0</v>
      </c>
      <c r="Q348" s="3">
        <f t="shared" si="87"/>
        <v>0</v>
      </c>
      <c r="R348" s="3">
        <f t="shared" si="88"/>
        <v>0</v>
      </c>
      <c r="S348" s="3">
        <f t="shared" si="89"/>
        <v>0</v>
      </c>
      <c r="U348" s="35"/>
      <c r="W348" s="3">
        <f t="shared" si="90"/>
        <v>0</v>
      </c>
      <c r="X348" s="3">
        <f t="shared" si="91"/>
        <v>0</v>
      </c>
      <c r="Z348" s="3" t="str">
        <f t="shared" si="104"/>
        <v/>
      </c>
      <c r="AB348" s="31" t="str">
        <f t="shared" si="92"/>
        <v>Copper (17 04 01)</v>
      </c>
      <c r="AE348" s="229">
        <f t="shared" si="93"/>
        <v>0</v>
      </c>
      <c r="AF348" s="229">
        <f t="shared" si="94"/>
        <v>0</v>
      </c>
      <c r="AG348" s="3"/>
      <c r="AH348" s="229">
        <f t="shared" si="95"/>
        <v>0</v>
      </c>
      <c r="AI348" s="229">
        <f t="shared" si="96"/>
        <v>0</v>
      </c>
      <c r="AJ348" s="229">
        <f t="shared" si="97"/>
        <v>0</v>
      </c>
      <c r="AK348" s="229">
        <f t="shared" si="98"/>
        <v>0</v>
      </c>
      <c r="AM348" s="229">
        <f t="shared" si="99"/>
        <v>0</v>
      </c>
      <c r="AN348" s="229">
        <f t="shared" si="100"/>
        <v>0</v>
      </c>
      <c r="AO348" s="229">
        <f t="shared" si="101"/>
        <v>0</v>
      </c>
      <c r="AP348" s="229">
        <f t="shared" si="102"/>
        <v>0</v>
      </c>
      <c r="AR348" s="3" t="str">
        <f t="shared" si="103"/>
        <v/>
      </c>
    </row>
    <row r="349" spans="7:44" x14ac:dyDescent="0.35">
      <c r="G349" s="31" t="str">
        <f t="shared" si="79"/>
        <v>Electronic equipment (20 01 35*)</v>
      </c>
      <c r="H349" s="3">
        <f t="shared" si="80"/>
        <v>0</v>
      </c>
      <c r="I349" s="3">
        <f t="shared" si="81"/>
        <v>0</v>
      </c>
      <c r="K349" s="3">
        <f t="shared" si="82"/>
        <v>0</v>
      </c>
      <c r="L349" s="3">
        <f t="shared" si="83"/>
        <v>0</v>
      </c>
      <c r="M349" s="3">
        <f t="shared" si="84"/>
        <v>0</v>
      </c>
      <c r="N349" s="3">
        <f t="shared" si="85"/>
        <v>0</v>
      </c>
      <c r="P349" s="3">
        <f t="shared" si="86"/>
        <v>0</v>
      </c>
      <c r="Q349" s="3">
        <f t="shared" si="87"/>
        <v>0</v>
      </c>
      <c r="R349" s="3">
        <f t="shared" si="88"/>
        <v>0</v>
      </c>
      <c r="S349" s="3">
        <f t="shared" si="89"/>
        <v>0</v>
      </c>
      <c r="U349" s="35"/>
      <c r="W349" s="3">
        <f t="shared" si="90"/>
        <v>0</v>
      </c>
      <c r="X349" s="3">
        <f t="shared" si="91"/>
        <v>0</v>
      </c>
      <c r="Z349" s="3" t="str">
        <f t="shared" si="104"/>
        <v/>
      </c>
      <c r="AB349" s="31" t="str">
        <f t="shared" si="92"/>
        <v>Electronic equipment (20 01 35*)</v>
      </c>
      <c r="AE349" s="229">
        <f t="shared" si="93"/>
        <v>0</v>
      </c>
      <c r="AF349" s="229">
        <f t="shared" si="94"/>
        <v>0</v>
      </c>
      <c r="AG349" s="3"/>
      <c r="AH349" s="229">
        <f t="shared" si="95"/>
        <v>0</v>
      </c>
      <c r="AI349" s="229">
        <f t="shared" si="96"/>
        <v>0</v>
      </c>
      <c r="AJ349" s="229">
        <f t="shared" si="97"/>
        <v>0</v>
      </c>
      <c r="AK349" s="229">
        <f t="shared" si="98"/>
        <v>0</v>
      </c>
      <c r="AM349" s="229">
        <f t="shared" si="99"/>
        <v>0</v>
      </c>
      <c r="AN349" s="229">
        <f t="shared" si="100"/>
        <v>0</v>
      </c>
      <c r="AO349" s="229">
        <f t="shared" si="101"/>
        <v>0</v>
      </c>
      <c r="AP349" s="229">
        <f t="shared" si="102"/>
        <v>0</v>
      </c>
      <c r="AR349" s="3" t="str">
        <f t="shared" si="103"/>
        <v/>
      </c>
    </row>
    <row r="350" spans="7:44" x14ac:dyDescent="0.35">
      <c r="G350" s="31" t="str">
        <f t="shared" si="79"/>
        <v>Floor tiles (wood) (03 01 05)</v>
      </c>
      <c r="H350" s="3">
        <f t="shared" si="80"/>
        <v>0</v>
      </c>
      <c r="I350" s="3">
        <f t="shared" si="81"/>
        <v>0</v>
      </c>
      <c r="K350" s="3">
        <f t="shared" si="82"/>
        <v>0</v>
      </c>
      <c r="L350" s="3">
        <f t="shared" si="83"/>
        <v>0</v>
      </c>
      <c r="M350" s="3">
        <f t="shared" si="84"/>
        <v>0</v>
      </c>
      <c r="N350" s="3">
        <f t="shared" si="85"/>
        <v>0</v>
      </c>
      <c r="P350" s="3">
        <f t="shared" si="86"/>
        <v>0</v>
      </c>
      <c r="Q350" s="3">
        <f t="shared" si="87"/>
        <v>0</v>
      </c>
      <c r="R350" s="3">
        <f t="shared" si="88"/>
        <v>0</v>
      </c>
      <c r="S350" s="3">
        <f t="shared" si="89"/>
        <v>0</v>
      </c>
      <c r="U350" s="35"/>
      <c r="W350" s="3">
        <f t="shared" si="90"/>
        <v>0</v>
      </c>
      <c r="X350" s="3">
        <f t="shared" si="91"/>
        <v>0</v>
      </c>
      <c r="Z350" s="3" t="str">
        <f t="shared" si="104"/>
        <v/>
      </c>
      <c r="AB350" s="31" t="str">
        <f t="shared" si="92"/>
        <v>Floor tiles (wood) (03 01 05)</v>
      </c>
      <c r="AE350" s="229">
        <f t="shared" si="93"/>
        <v>0</v>
      </c>
      <c r="AF350" s="229">
        <f t="shared" si="94"/>
        <v>0</v>
      </c>
      <c r="AG350" s="3"/>
      <c r="AH350" s="229">
        <f t="shared" si="95"/>
        <v>0</v>
      </c>
      <c r="AI350" s="229">
        <f t="shared" si="96"/>
        <v>0</v>
      </c>
      <c r="AJ350" s="229">
        <f t="shared" si="97"/>
        <v>0</v>
      </c>
      <c r="AK350" s="229">
        <f t="shared" si="98"/>
        <v>0</v>
      </c>
      <c r="AM350" s="229">
        <f t="shared" si="99"/>
        <v>0</v>
      </c>
      <c r="AN350" s="229">
        <f t="shared" si="100"/>
        <v>0</v>
      </c>
      <c r="AO350" s="229">
        <f t="shared" si="101"/>
        <v>0</v>
      </c>
      <c r="AP350" s="229">
        <f t="shared" si="102"/>
        <v>0</v>
      </c>
      <c r="AR350" s="3" t="str">
        <f t="shared" si="103"/>
        <v/>
      </c>
    </row>
    <row r="351" spans="7:44" x14ac:dyDescent="0.35">
      <c r="G351" s="31" t="str">
        <f t="shared" si="79"/>
        <v>Fluorescent tubes / mercury waste (20 01 21)</v>
      </c>
      <c r="H351" s="3">
        <f t="shared" si="80"/>
        <v>0</v>
      </c>
      <c r="I351" s="3">
        <f t="shared" si="81"/>
        <v>0</v>
      </c>
      <c r="K351" s="3">
        <f t="shared" si="82"/>
        <v>0</v>
      </c>
      <c r="L351" s="3">
        <f t="shared" si="83"/>
        <v>0</v>
      </c>
      <c r="M351" s="3">
        <f t="shared" si="84"/>
        <v>0</v>
      </c>
      <c r="N351" s="3">
        <f t="shared" si="85"/>
        <v>0</v>
      </c>
      <c r="P351" s="3">
        <f t="shared" si="86"/>
        <v>0</v>
      </c>
      <c r="Q351" s="3">
        <f t="shared" si="87"/>
        <v>0</v>
      </c>
      <c r="R351" s="3">
        <f t="shared" si="88"/>
        <v>0</v>
      </c>
      <c r="S351" s="3">
        <f t="shared" si="89"/>
        <v>0</v>
      </c>
      <c r="U351" s="35"/>
      <c r="W351" s="3">
        <f t="shared" si="90"/>
        <v>0</v>
      </c>
      <c r="X351" s="3">
        <f t="shared" si="91"/>
        <v>0</v>
      </c>
      <c r="Z351" s="3" t="str">
        <f t="shared" si="104"/>
        <v/>
      </c>
      <c r="AB351" s="31" t="str">
        <f t="shared" si="92"/>
        <v>Fluorescent tubes / mercury waste (20 01 21)</v>
      </c>
      <c r="AE351" s="229">
        <f t="shared" si="93"/>
        <v>0</v>
      </c>
      <c r="AF351" s="229">
        <f t="shared" si="94"/>
        <v>0</v>
      </c>
      <c r="AG351" s="3"/>
      <c r="AH351" s="229">
        <f t="shared" si="95"/>
        <v>0</v>
      </c>
      <c r="AI351" s="229">
        <f t="shared" si="96"/>
        <v>0</v>
      </c>
      <c r="AJ351" s="229">
        <f t="shared" si="97"/>
        <v>0</v>
      </c>
      <c r="AK351" s="229">
        <f t="shared" si="98"/>
        <v>0</v>
      </c>
      <c r="AM351" s="229">
        <f t="shared" si="99"/>
        <v>0</v>
      </c>
      <c r="AN351" s="229">
        <f t="shared" si="100"/>
        <v>0</v>
      </c>
      <c r="AO351" s="229">
        <f t="shared" si="101"/>
        <v>0</v>
      </c>
      <c r="AP351" s="229">
        <f t="shared" si="102"/>
        <v>0</v>
      </c>
      <c r="AR351" s="3" t="str">
        <f t="shared" si="103"/>
        <v/>
      </c>
    </row>
    <row r="352" spans="7:44" x14ac:dyDescent="0.35">
      <c r="G352" s="31" t="str">
        <f t="shared" si="79"/>
        <v>Furniture (20 03 07)</v>
      </c>
      <c r="H352" s="3">
        <f t="shared" si="80"/>
        <v>0</v>
      </c>
      <c r="I352" s="3">
        <f t="shared" si="81"/>
        <v>0</v>
      </c>
      <c r="K352" s="3">
        <f t="shared" si="82"/>
        <v>0</v>
      </c>
      <c r="L352" s="3">
        <f t="shared" si="83"/>
        <v>0</v>
      </c>
      <c r="M352" s="3">
        <f t="shared" si="84"/>
        <v>0</v>
      </c>
      <c r="N352" s="3">
        <f t="shared" si="85"/>
        <v>0</v>
      </c>
      <c r="P352" s="3">
        <f t="shared" si="86"/>
        <v>0</v>
      </c>
      <c r="Q352" s="3">
        <f t="shared" si="87"/>
        <v>0</v>
      </c>
      <c r="R352" s="3">
        <f t="shared" si="88"/>
        <v>0</v>
      </c>
      <c r="S352" s="3">
        <f t="shared" si="89"/>
        <v>0</v>
      </c>
      <c r="U352" s="35"/>
      <c r="W352" s="3">
        <f t="shared" si="90"/>
        <v>0</v>
      </c>
      <c r="X352" s="3">
        <f t="shared" si="91"/>
        <v>0</v>
      </c>
      <c r="Z352" s="3" t="str">
        <f t="shared" si="104"/>
        <v/>
      </c>
      <c r="AB352" s="31" t="str">
        <f t="shared" si="92"/>
        <v>Furniture (20 03 07)</v>
      </c>
      <c r="AE352" s="229">
        <f t="shared" si="93"/>
        <v>0</v>
      </c>
      <c r="AF352" s="229">
        <f t="shared" si="94"/>
        <v>0</v>
      </c>
      <c r="AG352" s="3"/>
      <c r="AH352" s="229">
        <f t="shared" si="95"/>
        <v>0</v>
      </c>
      <c r="AI352" s="229">
        <f t="shared" si="96"/>
        <v>0</v>
      </c>
      <c r="AJ352" s="229">
        <f t="shared" si="97"/>
        <v>0</v>
      </c>
      <c r="AK352" s="229">
        <f t="shared" si="98"/>
        <v>0</v>
      </c>
      <c r="AM352" s="229">
        <f t="shared" si="99"/>
        <v>0</v>
      </c>
      <c r="AN352" s="229">
        <f t="shared" si="100"/>
        <v>0</v>
      </c>
      <c r="AO352" s="229">
        <f t="shared" si="101"/>
        <v>0</v>
      </c>
      <c r="AP352" s="229">
        <f t="shared" si="102"/>
        <v>0</v>
      </c>
      <c r="AR352" s="3" t="str">
        <f t="shared" si="103"/>
        <v/>
      </c>
    </row>
    <row r="353" spans="7:44" x14ac:dyDescent="0.35">
      <c r="G353" s="31" t="str">
        <f t="shared" si="79"/>
        <v>Glass (17 02 02)</v>
      </c>
      <c r="H353" s="3">
        <f t="shared" si="80"/>
        <v>0</v>
      </c>
      <c r="I353" s="3">
        <f t="shared" si="81"/>
        <v>0</v>
      </c>
      <c r="K353" s="3">
        <f t="shared" si="82"/>
        <v>0</v>
      </c>
      <c r="L353" s="3">
        <f t="shared" si="83"/>
        <v>0</v>
      </c>
      <c r="M353" s="3">
        <f t="shared" si="84"/>
        <v>0</v>
      </c>
      <c r="N353" s="3">
        <f t="shared" si="85"/>
        <v>0</v>
      </c>
      <c r="P353" s="3">
        <f t="shared" si="86"/>
        <v>0</v>
      </c>
      <c r="Q353" s="3">
        <f t="shared" si="87"/>
        <v>0</v>
      </c>
      <c r="R353" s="3">
        <f t="shared" si="88"/>
        <v>0</v>
      </c>
      <c r="S353" s="3">
        <f t="shared" si="89"/>
        <v>0</v>
      </c>
      <c r="U353" s="35"/>
      <c r="W353" s="3">
        <f t="shared" si="90"/>
        <v>0</v>
      </c>
      <c r="X353" s="3">
        <f t="shared" si="91"/>
        <v>0</v>
      </c>
      <c r="Z353" s="3" t="str">
        <f t="shared" si="104"/>
        <v/>
      </c>
      <c r="AB353" s="31" t="str">
        <f t="shared" si="92"/>
        <v>Glass (17 02 02)</v>
      </c>
      <c r="AE353" s="229">
        <f t="shared" si="93"/>
        <v>0</v>
      </c>
      <c r="AF353" s="229">
        <f t="shared" si="94"/>
        <v>0</v>
      </c>
      <c r="AG353" s="3"/>
      <c r="AH353" s="229">
        <f t="shared" si="95"/>
        <v>0</v>
      </c>
      <c r="AI353" s="229">
        <f t="shared" si="96"/>
        <v>0</v>
      </c>
      <c r="AJ353" s="229">
        <f t="shared" si="97"/>
        <v>0</v>
      </c>
      <c r="AK353" s="229">
        <f t="shared" si="98"/>
        <v>0</v>
      </c>
      <c r="AM353" s="229">
        <f t="shared" si="99"/>
        <v>0</v>
      </c>
      <c r="AN353" s="229">
        <f t="shared" si="100"/>
        <v>0</v>
      </c>
      <c r="AO353" s="229">
        <f t="shared" si="101"/>
        <v>0</v>
      </c>
      <c r="AP353" s="229">
        <f t="shared" si="102"/>
        <v>0</v>
      </c>
      <c r="AR353" s="3" t="str">
        <f t="shared" si="103"/>
        <v/>
      </c>
    </row>
    <row r="354" spans="7:44" x14ac:dyDescent="0.35">
      <c r="G354" s="31" t="str">
        <f t="shared" si="79"/>
        <v>Gypsum (17 08 02)</v>
      </c>
      <c r="H354" s="3">
        <f t="shared" si="80"/>
        <v>0</v>
      </c>
      <c r="I354" s="3">
        <f t="shared" si="81"/>
        <v>0</v>
      </c>
      <c r="K354" s="3">
        <f t="shared" si="82"/>
        <v>0</v>
      </c>
      <c r="L354" s="3">
        <f t="shared" si="83"/>
        <v>0</v>
      </c>
      <c r="M354" s="3">
        <f t="shared" si="84"/>
        <v>0</v>
      </c>
      <c r="N354" s="3">
        <f t="shared" si="85"/>
        <v>0</v>
      </c>
      <c r="P354" s="3">
        <f t="shared" si="86"/>
        <v>0</v>
      </c>
      <c r="Q354" s="3">
        <f t="shared" si="87"/>
        <v>0</v>
      </c>
      <c r="R354" s="3">
        <f t="shared" si="88"/>
        <v>0</v>
      </c>
      <c r="S354" s="3">
        <f t="shared" si="89"/>
        <v>0</v>
      </c>
      <c r="U354" s="35"/>
      <c r="W354" s="3">
        <f t="shared" si="90"/>
        <v>0</v>
      </c>
      <c r="X354" s="3">
        <f t="shared" si="91"/>
        <v>0</v>
      </c>
      <c r="Z354" s="3" t="str">
        <f t="shared" si="104"/>
        <v/>
      </c>
      <c r="AB354" s="31" t="str">
        <f t="shared" si="92"/>
        <v>Gypsum (17 08 02)</v>
      </c>
      <c r="AE354" s="229">
        <f t="shared" si="93"/>
        <v>0</v>
      </c>
      <c r="AF354" s="229">
        <f t="shared" si="94"/>
        <v>0</v>
      </c>
      <c r="AG354" s="3"/>
      <c r="AH354" s="229">
        <f t="shared" si="95"/>
        <v>0</v>
      </c>
      <c r="AI354" s="229">
        <f t="shared" si="96"/>
        <v>0</v>
      </c>
      <c r="AJ354" s="229">
        <f t="shared" si="97"/>
        <v>0</v>
      </c>
      <c r="AK354" s="229">
        <f t="shared" si="98"/>
        <v>0</v>
      </c>
      <c r="AM354" s="229">
        <f t="shared" si="99"/>
        <v>0</v>
      </c>
      <c r="AN354" s="229">
        <f t="shared" si="100"/>
        <v>0</v>
      </c>
      <c r="AO354" s="229">
        <f t="shared" si="101"/>
        <v>0</v>
      </c>
      <c r="AP354" s="229">
        <f t="shared" si="102"/>
        <v>0</v>
      </c>
      <c r="AR354" s="3" t="str">
        <f t="shared" si="103"/>
        <v/>
      </c>
    </row>
    <row r="355" spans="7:44" x14ac:dyDescent="0.35">
      <c r="G355" s="31" t="str">
        <f t="shared" si="79"/>
        <v>Hazardous waste (Segregated) (17 05 03*)</v>
      </c>
      <c r="H355" s="3">
        <f t="shared" si="80"/>
        <v>0</v>
      </c>
      <c r="I355" s="3">
        <f t="shared" si="81"/>
        <v>0</v>
      </c>
      <c r="K355" s="3">
        <f t="shared" si="82"/>
        <v>0</v>
      </c>
      <c r="L355" s="3">
        <f t="shared" si="83"/>
        <v>0</v>
      </c>
      <c r="M355" s="3">
        <f t="shared" si="84"/>
        <v>0</v>
      </c>
      <c r="N355" s="3">
        <f t="shared" si="85"/>
        <v>0</v>
      </c>
      <c r="P355" s="3">
        <f t="shared" si="86"/>
        <v>0</v>
      </c>
      <c r="Q355" s="3">
        <f t="shared" si="87"/>
        <v>0</v>
      </c>
      <c r="R355" s="3">
        <f t="shared" si="88"/>
        <v>0</v>
      </c>
      <c r="S355" s="3">
        <f t="shared" si="89"/>
        <v>0</v>
      </c>
      <c r="U355" s="35"/>
      <c r="W355" s="3">
        <f t="shared" si="90"/>
        <v>0</v>
      </c>
      <c r="X355" s="3">
        <f t="shared" si="91"/>
        <v>0</v>
      </c>
      <c r="Z355" s="3" t="str">
        <f t="shared" si="104"/>
        <v/>
      </c>
      <c r="AB355" s="31" t="str">
        <f t="shared" si="92"/>
        <v>Hazardous waste (Segregated) (17 05 03*)</v>
      </c>
      <c r="AE355" s="229">
        <f t="shared" si="93"/>
        <v>0</v>
      </c>
      <c r="AF355" s="229">
        <f t="shared" si="94"/>
        <v>0</v>
      </c>
      <c r="AG355" s="3"/>
      <c r="AH355" s="229">
        <f t="shared" si="95"/>
        <v>0</v>
      </c>
      <c r="AI355" s="229">
        <f t="shared" si="96"/>
        <v>0</v>
      </c>
      <c r="AJ355" s="229">
        <f t="shared" si="97"/>
        <v>0</v>
      </c>
      <c r="AK355" s="229">
        <f t="shared" si="98"/>
        <v>0</v>
      </c>
      <c r="AM355" s="229">
        <f t="shared" si="99"/>
        <v>0</v>
      </c>
      <c r="AN355" s="229">
        <f t="shared" si="100"/>
        <v>0</v>
      </c>
      <c r="AO355" s="229">
        <f t="shared" si="101"/>
        <v>0</v>
      </c>
      <c r="AP355" s="229">
        <f t="shared" si="102"/>
        <v>0</v>
      </c>
      <c r="AR355" s="3" t="str">
        <f t="shared" si="103"/>
        <v/>
      </c>
    </row>
    <row r="356" spans="7:44" x14ac:dyDescent="0.35">
      <c r="G356" s="31" t="str">
        <f t="shared" si="79"/>
        <v>Lead (17 04 03)</v>
      </c>
      <c r="H356" s="3">
        <f t="shared" si="80"/>
        <v>0</v>
      </c>
      <c r="I356" s="3">
        <f t="shared" si="81"/>
        <v>0</v>
      </c>
      <c r="K356" s="3">
        <f t="shared" si="82"/>
        <v>0</v>
      </c>
      <c r="L356" s="3">
        <f t="shared" si="83"/>
        <v>0</v>
      </c>
      <c r="M356" s="3">
        <f t="shared" si="84"/>
        <v>0</v>
      </c>
      <c r="N356" s="3">
        <f t="shared" si="85"/>
        <v>0</v>
      </c>
      <c r="P356" s="3">
        <f t="shared" si="86"/>
        <v>0</v>
      </c>
      <c r="Q356" s="3">
        <f t="shared" si="87"/>
        <v>0</v>
      </c>
      <c r="R356" s="3">
        <f t="shared" si="88"/>
        <v>0</v>
      </c>
      <c r="S356" s="3">
        <f t="shared" si="89"/>
        <v>0</v>
      </c>
      <c r="U356" s="35"/>
      <c r="W356" s="3">
        <f t="shared" si="90"/>
        <v>0</v>
      </c>
      <c r="X356" s="3">
        <f t="shared" si="91"/>
        <v>0</v>
      </c>
      <c r="Z356" s="3" t="str">
        <f t="shared" si="104"/>
        <v/>
      </c>
      <c r="AB356" s="31" t="str">
        <f t="shared" si="92"/>
        <v>Lead (17 04 03)</v>
      </c>
      <c r="AE356" s="229">
        <f t="shared" si="93"/>
        <v>0</v>
      </c>
      <c r="AF356" s="229">
        <f t="shared" si="94"/>
        <v>0</v>
      </c>
      <c r="AG356" s="3"/>
      <c r="AH356" s="229">
        <f t="shared" si="95"/>
        <v>0</v>
      </c>
      <c r="AI356" s="229">
        <f t="shared" si="96"/>
        <v>0</v>
      </c>
      <c r="AJ356" s="229">
        <f t="shared" si="97"/>
        <v>0</v>
      </c>
      <c r="AK356" s="229">
        <f t="shared" si="98"/>
        <v>0</v>
      </c>
      <c r="AM356" s="229">
        <f t="shared" si="99"/>
        <v>0</v>
      </c>
      <c r="AN356" s="229">
        <f t="shared" si="100"/>
        <v>0</v>
      </c>
      <c r="AO356" s="229">
        <f t="shared" si="101"/>
        <v>0</v>
      </c>
      <c r="AP356" s="229">
        <f t="shared" si="102"/>
        <v>0</v>
      </c>
      <c r="AR356" s="3" t="str">
        <f t="shared" si="103"/>
        <v/>
      </c>
    </row>
    <row r="357" spans="7:44" x14ac:dyDescent="0.35">
      <c r="G357" s="31" t="str">
        <f t="shared" si="79"/>
        <v>Metals (17 04 07)</v>
      </c>
      <c r="H357" s="3">
        <f t="shared" si="80"/>
        <v>0</v>
      </c>
      <c r="I357" s="3">
        <f t="shared" si="81"/>
        <v>0</v>
      </c>
      <c r="K357" s="3">
        <f t="shared" si="82"/>
        <v>0</v>
      </c>
      <c r="L357" s="3">
        <f t="shared" si="83"/>
        <v>0</v>
      </c>
      <c r="M357" s="3">
        <f t="shared" si="84"/>
        <v>0</v>
      </c>
      <c r="N357" s="3">
        <f t="shared" si="85"/>
        <v>0</v>
      </c>
      <c r="P357" s="3">
        <f t="shared" si="86"/>
        <v>0</v>
      </c>
      <c r="Q357" s="3">
        <f t="shared" si="87"/>
        <v>0</v>
      </c>
      <c r="R357" s="3">
        <f t="shared" si="88"/>
        <v>0</v>
      </c>
      <c r="S357" s="3">
        <f t="shared" si="89"/>
        <v>0</v>
      </c>
      <c r="U357" s="35"/>
      <c r="W357" s="3">
        <f t="shared" si="90"/>
        <v>0</v>
      </c>
      <c r="X357" s="3">
        <f t="shared" si="91"/>
        <v>0</v>
      </c>
      <c r="Z357" s="3" t="str">
        <f t="shared" si="104"/>
        <v/>
      </c>
      <c r="AB357" s="31" t="str">
        <f t="shared" si="92"/>
        <v>Metals (17 04 07)</v>
      </c>
      <c r="AE357" s="229">
        <f t="shared" si="93"/>
        <v>0</v>
      </c>
      <c r="AF357" s="229">
        <f t="shared" si="94"/>
        <v>0</v>
      </c>
      <c r="AG357" s="3"/>
      <c r="AH357" s="229">
        <f t="shared" si="95"/>
        <v>0</v>
      </c>
      <c r="AI357" s="229">
        <f t="shared" si="96"/>
        <v>0</v>
      </c>
      <c r="AJ357" s="229">
        <f t="shared" si="97"/>
        <v>0</v>
      </c>
      <c r="AK357" s="229">
        <f t="shared" si="98"/>
        <v>0</v>
      </c>
      <c r="AM357" s="229">
        <f t="shared" si="99"/>
        <v>0</v>
      </c>
      <c r="AN357" s="229">
        <f t="shared" si="100"/>
        <v>0</v>
      </c>
      <c r="AO357" s="229">
        <f t="shared" si="101"/>
        <v>0</v>
      </c>
      <c r="AP357" s="229">
        <f t="shared" si="102"/>
        <v>0</v>
      </c>
      <c r="AR357" s="3" t="str">
        <f t="shared" si="103"/>
        <v/>
      </c>
    </row>
    <row r="358" spans="7:44" x14ac:dyDescent="0.35">
      <c r="G358" s="31" t="str">
        <f t="shared" si="79"/>
        <v>Mixed C&amp;D waste (17 09 04)</v>
      </c>
      <c r="H358" s="3">
        <f t="shared" si="80"/>
        <v>0</v>
      </c>
      <c r="I358" s="3">
        <f t="shared" si="81"/>
        <v>0</v>
      </c>
      <c r="K358" s="3">
        <f t="shared" si="82"/>
        <v>0</v>
      </c>
      <c r="L358" s="3">
        <f t="shared" si="83"/>
        <v>0</v>
      </c>
      <c r="M358" s="3">
        <f t="shared" si="84"/>
        <v>0</v>
      </c>
      <c r="N358" s="3">
        <f t="shared" si="85"/>
        <v>0</v>
      </c>
      <c r="P358" s="3">
        <f t="shared" si="86"/>
        <v>0</v>
      </c>
      <c r="Q358" s="3">
        <f t="shared" si="87"/>
        <v>0</v>
      </c>
      <c r="R358" s="3">
        <f t="shared" si="88"/>
        <v>0</v>
      </c>
      <c r="S358" s="3">
        <f t="shared" si="89"/>
        <v>0</v>
      </c>
      <c r="U358" s="35"/>
      <c r="W358" s="3">
        <f t="shared" si="90"/>
        <v>0</v>
      </c>
      <c r="X358" s="3">
        <f t="shared" si="91"/>
        <v>0</v>
      </c>
      <c r="Z358" s="3" t="str">
        <f t="shared" si="104"/>
        <v/>
      </c>
      <c r="AB358" s="31" t="str">
        <f t="shared" si="92"/>
        <v>Mixed C&amp;D waste (17 09 04)</v>
      </c>
      <c r="AE358" s="229">
        <f t="shared" si="93"/>
        <v>0</v>
      </c>
      <c r="AF358" s="229">
        <f t="shared" si="94"/>
        <v>0</v>
      </c>
      <c r="AG358" s="3"/>
      <c r="AH358" s="229">
        <f t="shared" si="95"/>
        <v>0</v>
      </c>
      <c r="AI358" s="229">
        <f t="shared" si="96"/>
        <v>0</v>
      </c>
      <c r="AJ358" s="229">
        <f t="shared" si="97"/>
        <v>0</v>
      </c>
      <c r="AK358" s="229">
        <f t="shared" si="98"/>
        <v>0</v>
      </c>
      <c r="AM358" s="229">
        <f t="shared" si="99"/>
        <v>0</v>
      </c>
      <c r="AN358" s="229">
        <f t="shared" si="100"/>
        <v>0</v>
      </c>
      <c r="AO358" s="229">
        <f t="shared" si="101"/>
        <v>0</v>
      </c>
      <c r="AP358" s="229">
        <f t="shared" si="102"/>
        <v>0</v>
      </c>
      <c r="AR358" s="3" t="str">
        <f t="shared" si="103"/>
        <v/>
      </c>
    </row>
    <row r="359" spans="7:44" x14ac:dyDescent="0.35">
      <c r="G359" s="31" t="str">
        <f t="shared" si="79"/>
        <v>Mixed C&amp;D waste (Hazardous) (17 09 03*)</v>
      </c>
      <c r="H359" s="3">
        <f t="shared" si="80"/>
        <v>0</v>
      </c>
      <c r="I359" s="3">
        <f t="shared" si="81"/>
        <v>0</v>
      </c>
      <c r="K359" s="3">
        <f t="shared" si="82"/>
        <v>0</v>
      </c>
      <c r="L359" s="3">
        <f t="shared" si="83"/>
        <v>0</v>
      </c>
      <c r="M359" s="3">
        <f t="shared" si="84"/>
        <v>0</v>
      </c>
      <c r="N359" s="3">
        <f t="shared" si="85"/>
        <v>0</v>
      </c>
      <c r="P359" s="3">
        <f t="shared" si="86"/>
        <v>0</v>
      </c>
      <c r="Q359" s="3">
        <f t="shared" si="87"/>
        <v>0</v>
      </c>
      <c r="R359" s="3">
        <f t="shared" si="88"/>
        <v>0</v>
      </c>
      <c r="S359" s="3">
        <f t="shared" si="89"/>
        <v>0</v>
      </c>
      <c r="U359" s="35"/>
      <c r="W359" s="3">
        <f t="shared" si="90"/>
        <v>0</v>
      </c>
      <c r="X359" s="3">
        <f t="shared" si="91"/>
        <v>0</v>
      </c>
      <c r="Z359" s="3" t="str">
        <f t="shared" si="104"/>
        <v/>
      </c>
      <c r="AB359" s="31" t="str">
        <f t="shared" si="92"/>
        <v>Mixed C&amp;D waste (Hazardous) (17 09 03*)</v>
      </c>
      <c r="AE359" s="229">
        <f t="shared" si="93"/>
        <v>0</v>
      </c>
      <c r="AF359" s="229">
        <f t="shared" si="94"/>
        <v>0</v>
      </c>
      <c r="AG359" s="3"/>
      <c r="AH359" s="229">
        <f t="shared" si="95"/>
        <v>0</v>
      </c>
      <c r="AI359" s="229">
        <f t="shared" si="96"/>
        <v>0</v>
      </c>
      <c r="AJ359" s="229">
        <f t="shared" si="97"/>
        <v>0</v>
      </c>
      <c r="AK359" s="229">
        <f t="shared" si="98"/>
        <v>0</v>
      </c>
      <c r="AM359" s="229">
        <f t="shared" si="99"/>
        <v>0</v>
      </c>
      <c r="AN359" s="229">
        <f t="shared" si="100"/>
        <v>0</v>
      </c>
      <c r="AO359" s="229">
        <f t="shared" si="101"/>
        <v>0</v>
      </c>
      <c r="AP359" s="229">
        <f t="shared" si="102"/>
        <v>0</v>
      </c>
      <c r="AR359" s="3" t="str">
        <f t="shared" si="103"/>
        <v/>
      </c>
    </row>
    <row r="360" spans="7:44" x14ac:dyDescent="0.35">
      <c r="G360" s="31" t="str">
        <f t="shared" si="79"/>
        <v>Non-hazardous sludge (19 02 06)</v>
      </c>
      <c r="H360" s="3">
        <f t="shared" si="80"/>
        <v>0</v>
      </c>
      <c r="I360" s="3">
        <f t="shared" si="81"/>
        <v>0</v>
      </c>
      <c r="K360" s="3">
        <f t="shared" si="82"/>
        <v>0</v>
      </c>
      <c r="L360" s="3">
        <f t="shared" si="83"/>
        <v>0</v>
      </c>
      <c r="M360" s="3">
        <f t="shared" si="84"/>
        <v>0</v>
      </c>
      <c r="N360" s="3">
        <f t="shared" si="85"/>
        <v>0</v>
      </c>
      <c r="P360" s="3">
        <f t="shared" si="86"/>
        <v>0</v>
      </c>
      <c r="Q360" s="3">
        <f t="shared" si="87"/>
        <v>0</v>
      </c>
      <c r="R360" s="3">
        <f t="shared" si="88"/>
        <v>0</v>
      </c>
      <c r="S360" s="3">
        <f t="shared" si="89"/>
        <v>0</v>
      </c>
      <c r="U360" s="35"/>
      <c r="W360" s="3">
        <f t="shared" si="90"/>
        <v>0</v>
      </c>
      <c r="X360" s="3">
        <f t="shared" si="91"/>
        <v>0</v>
      </c>
      <c r="Z360" s="3" t="str">
        <f t="shared" si="104"/>
        <v/>
      </c>
      <c r="AB360" s="31" t="str">
        <f t="shared" si="92"/>
        <v>Non-hazardous sludge (19 02 06)</v>
      </c>
      <c r="AE360" s="229">
        <f t="shared" si="93"/>
        <v>0</v>
      </c>
      <c r="AF360" s="229">
        <f t="shared" si="94"/>
        <v>0</v>
      </c>
      <c r="AG360" s="3"/>
      <c r="AH360" s="229">
        <f t="shared" si="95"/>
        <v>0</v>
      </c>
      <c r="AI360" s="229">
        <f t="shared" si="96"/>
        <v>0</v>
      </c>
      <c r="AJ360" s="229">
        <f t="shared" si="97"/>
        <v>0</v>
      </c>
      <c r="AK360" s="229">
        <f t="shared" si="98"/>
        <v>0</v>
      </c>
      <c r="AM360" s="229">
        <f t="shared" si="99"/>
        <v>0</v>
      </c>
      <c r="AN360" s="229">
        <f t="shared" si="100"/>
        <v>0</v>
      </c>
      <c r="AO360" s="229">
        <f t="shared" si="101"/>
        <v>0</v>
      </c>
      <c r="AP360" s="229">
        <f t="shared" si="102"/>
        <v>0</v>
      </c>
      <c r="AR360" s="3" t="str">
        <f t="shared" si="103"/>
        <v/>
      </c>
    </row>
    <row r="361" spans="7:44" x14ac:dyDescent="0.35">
      <c r="G361" s="31" t="str">
        <f t="shared" si="79"/>
        <v>Packaging (17 02 03)</v>
      </c>
      <c r="H361" s="3">
        <f t="shared" si="80"/>
        <v>0</v>
      </c>
      <c r="I361" s="3">
        <f t="shared" si="81"/>
        <v>0</v>
      </c>
      <c r="K361" s="3">
        <f t="shared" si="82"/>
        <v>0</v>
      </c>
      <c r="L361" s="3">
        <f t="shared" si="83"/>
        <v>0</v>
      </c>
      <c r="M361" s="3">
        <f t="shared" si="84"/>
        <v>0</v>
      </c>
      <c r="N361" s="3">
        <f t="shared" si="85"/>
        <v>0</v>
      </c>
      <c r="P361" s="3">
        <f t="shared" si="86"/>
        <v>0</v>
      </c>
      <c r="Q361" s="3">
        <f t="shared" si="87"/>
        <v>0</v>
      </c>
      <c r="R361" s="3">
        <f t="shared" si="88"/>
        <v>0</v>
      </c>
      <c r="S361" s="3">
        <f t="shared" si="89"/>
        <v>0</v>
      </c>
      <c r="U361" s="35"/>
      <c r="W361" s="3">
        <f t="shared" si="90"/>
        <v>0</v>
      </c>
      <c r="X361" s="3">
        <f t="shared" si="91"/>
        <v>0</v>
      </c>
      <c r="Z361" s="3" t="str">
        <f t="shared" si="104"/>
        <v/>
      </c>
      <c r="AB361" s="31" t="str">
        <f t="shared" si="92"/>
        <v>Packaging (17 02 03)</v>
      </c>
      <c r="AE361" s="229">
        <f t="shared" si="93"/>
        <v>0</v>
      </c>
      <c r="AF361" s="229">
        <f t="shared" si="94"/>
        <v>0</v>
      </c>
      <c r="AG361" s="3"/>
      <c r="AH361" s="229">
        <f t="shared" si="95"/>
        <v>0</v>
      </c>
      <c r="AI361" s="229">
        <f t="shared" si="96"/>
        <v>0</v>
      </c>
      <c r="AJ361" s="229">
        <f t="shared" si="97"/>
        <v>0</v>
      </c>
      <c r="AK361" s="229">
        <f t="shared" si="98"/>
        <v>0</v>
      </c>
      <c r="AM361" s="229">
        <f t="shared" si="99"/>
        <v>0</v>
      </c>
      <c r="AN361" s="229">
        <f t="shared" si="100"/>
        <v>0</v>
      </c>
      <c r="AO361" s="229">
        <f t="shared" si="101"/>
        <v>0</v>
      </c>
      <c r="AP361" s="229">
        <f t="shared" si="102"/>
        <v>0</v>
      </c>
      <c r="AR361" s="3" t="str">
        <f t="shared" si="103"/>
        <v/>
      </c>
    </row>
    <row r="362" spans="7:44" x14ac:dyDescent="0.35">
      <c r="G362" s="31" t="str">
        <f t="shared" si="79"/>
        <v>Paint, adhesives etc. (20 01 27*)</v>
      </c>
      <c r="H362" s="3">
        <f t="shared" si="80"/>
        <v>0</v>
      </c>
      <c r="I362" s="3">
        <f t="shared" si="81"/>
        <v>0</v>
      </c>
      <c r="K362" s="3">
        <f t="shared" si="82"/>
        <v>0</v>
      </c>
      <c r="L362" s="3">
        <f t="shared" si="83"/>
        <v>0</v>
      </c>
      <c r="M362" s="3">
        <f t="shared" si="84"/>
        <v>0</v>
      </c>
      <c r="N362" s="3">
        <f t="shared" si="85"/>
        <v>0</v>
      </c>
      <c r="P362" s="3">
        <f t="shared" si="86"/>
        <v>0</v>
      </c>
      <c r="Q362" s="3">
        <f t="shared" si="87"/>
        <v>0</v>
      </c>
      <c r="R362" s="3">
        <f t="shared" si="88"/>
        <v>0</v>
      </c>
      <c r="S362" s="3">
        <f t="shared" si="89"/>
        <v>0</v>
      </c>
      <c r="U362" s="35"/>
      <c r="W362" s="3">
        <f t="shared" si="90"/>
        <v>0</v>
      </c>
      <c r="X362" s="3">
        <f t="shared" si="91"/>
        <v>0</v>
      </c>
      <c r="Z362" s="3" t="str">
        <f t="shared" si="104"/>
        <v/>
      </c>
      <c r="AB362" s="31" t="str">
        <f t="shared" si="92"/>
        <v>Paint, adhesives etc. (20 01 27*)</v>
      </c>
      <c r="AE362" s="229">
        <f t="shared" si="93"/>
        <v>0</v>
      </c>
      <c r="AF362" s="229">
        <f t="shared" si="94"/>
        <v>0</v>
      </c>
      <c r="AG362" s="3"/>
      <c r="AH362" s="229">
        <f t="shared" si="95"/>
        <v>0</v>
      </c>
      <c r="AI362" s="229">
        <f t="shared" si="96"/>
        <v>0</v>
      </c>
      <c r="AJ362" s="229">
        <f t="shared" si="97"/>
        <v>0</v>
      </c>
      <c r="AK362" s="229">
        <f t="shared" si="98"/>
        <v>0</v>
      </c>
      <c r="AM362" s="229">
        <f t="shared" si="99"/>
        <v>0</v>
      </c>
      <c r="AN362" s="229">
        <f t="shared" si="100"/>
        <v>0</v>
      </c>
      <c r="AO362" s="229">
        <f t="shared" si="101"/>
        <v>0</v>
      </c>
      <c r="AP362" s="229">
        <f t="shared" si="102"/>
        <v>0</v>
      </c>
      <c r="AR362" s="3" t="str">
        <f t="shared" si="103"/>
        <v/>
      </c>
    </row>
    <row r="363" spans="7:44" x14ac:dyDescent="0.35">
      <c r="G363" s="31" t="str">
        <f t="shared" si="79"/>
        <v xml:space="preserve">Paper (20 01 01) </v>
      </c>
      <c r="H363" s="3">
        <f t="shared" si="80"/>
        <v>0</v>
      </c>
      <c r="I363" s="3">
        <f t="shared" si="81"/>
        <v>0</v>
      </c>
      <c r="K363" s="3">
        <f t="shared" si="82"/>
        <v>0</v>
      </c>
      <c r="L363" s="3">
        <f t="shared" si="83"/>
        <v>0</v>
      </c>
      <c r="M363" s="3">
        <f t="shared" si="84"/>
        <v>0</v>
      </c>
      <c r="N363" s="3">
        <f t="shared" si="85"/>
        <v>0</v>
      </c>
      <c r="P363" s="3">
        <f t="shared" si="86"/>
        <v>0</v>
      </c>
      <c r="Q363" s="3">
        <f t="shared" si="87"/>
        <v>0</v>
      </c>
      <c r="R363" s="3">
        <f t="shared" si="88"/>
        <v>0</v>
      </c>
      <c r="S363" s="3">
        <f t="shared" si="89"/>
        <v>0</v>
      </c>
      <c r="U363" s="35"/>
      <c r="W363" s="3">
        <f t="shared" si="90"/>
        <v>0</v>
      </c>
      <c r="X363" s="3">
        <f t="shared" si="91"/>
        <v>0</v>
      </c>
      <c r="Z363" s="3" t="str">
        <f t="shared" si="104"/>
        <v/>
      </c>
      <c r="AB363" s="31" t="str">
        <f t="shared" si="92"/>
        <v xml:space="preserve">Paper (20 01 01) </v>
      </c>
      <c r="AE363" s="229">
        <f t="shared" si="93"/>
        <v>0</v>
      </c>
      <c r="AF363" s="229">
        <f t="shared" si="94"/>
        <v>0</v>
      </c>
      <c r="AG363" s="3"/>
      <c r="AH363" s="229">
        <f t="shared" si="95"/>
        <v>0</v>
      </c>
      <c r="AI363" s="229">
        <f t="shared" si="96"/>
        <v>0</v>
      </c>
      <c r="AJ363" s="229">
        <f t="shared" si="97"/>
        <v>0</v>
      </c>
      <c r="AK363" s="229">
        <f t="shared" si="98"/>
        <v>0</v>
      </c>
      <c r="AM363" s="229">
        <f t="shared" si="99"/>
        <v>0</v>
      </c>
      <c r="AN363" s="229">
        <f t="shared" si="100"/>
        <v>0</v>
      </c>
      <c r="AO363" s="229">
        <f t="shared" si="101"/>
        <v>0</v>
      </c>
      <c r="AP363" s="229">
        <f t="shared" si="102"/>
        <v>0</v>
      </c>
      <c r="AR363" s="3" t="str">
        <f t="shared" si="103"/>
        <v/>
      </c>
    </row>
    <row r="364" spans="7:44" x14ac:dyDescent="0.35">
      <c r="G364" s="31" t="str">
        <f t="shared" si="79"/>
        <v>Plastic bottles (20 01 39)</v>
      </c>
      <c r="H364" s="3">
        <f t="shared" si="80"/>
        <v>0</v>
      </c>
      <c r="I364" s="3">
        <f t="shared" si="81"/>
        <v>0</v>
      </c>
      <c r="K364" s="3">
        <f t="shared" si="82"/>
        <v>0</v>
      </c>
      <c r="L364" s="3">
        <f t="shared" si="83"/>
        <v>0</v>
      </c>
      <c r="M364" s="3">
        <f t="shared" si="84"/>
        <v>0</v>
      </c>
      <c r="N364" s="3">
        <f t="shared" si="85"/>
        <v>0</v>
      </c>
      <c r="P364" s="3">
        <f t="shared" si="86"/>
        <v>0</v>
      </c>
      <c r="Q364" s="3">
        <f t="shared" si="87"/>
        <v>0</v>
      </c>
      <c r="R364" s="3">
        <f t="shared" si="88"/>
        <v>0</v>
      </c>
      <c r="S364" s="3">
        <f t="shared" si="89"/>
        <v>0</v>
      </c>
      <c r="U364" s="35"/>
      <c r="W364" s="3">
        <f t="shared" si="90"/>
        <v>0</v>
      </c>
      <c r="X364" s="3">
        <f t="shared" si="91"/>
        <v>0</v>
      </c>
      <c r="Z364" s="3" t="str">
        <f t="shared" si="104"/>
        <v/>
      </c>
      <c r="AB364" s="31" t="str">
        <f t="shared" si="92"/>
        <v>Plastic bottles (20 01 39)</v>
      </c>
      <c r="AE364" s="229">
        <f t="shared" si="93"/>
        <v>0</v>
      </c>
      <c r="AF364" s="229">
        <f t="shared" si="94"/>
        <v>0</v>
      </c>
      <c r="AG364" s="3"/>
      <c r="AH364" s="229">
        <f t="shared" si="95"/>
        <v>0</v>
      </c>
      <c r="AI364" s="229">
        <f t="shared" si="96"/>
        <v>0</v>
      </c>
      <c r="AJ364" s="229">
        <f t="shared" si="97"/>
        <v>0</v>
      </c>
      <c r="AK364" s="229">
        <f t="shared" si="98"/>
        <v>0</v>
      </c>
      <c r="AM364" s="229">
        <f t="shared" si="99"/>
        <v>0</v>
      </c>
      <c r="AN364" s="229">
        <f t="shared" si="100"/>
        <v>0</v>
      </c>
      <c r="AO364" s="229">
        <f t="shared" si="101"/>
        <v>0</v>
      </c>
      <c r="AP364" s="229">
        <f t="shared" si="102"/>
        <v>0</v>
      </c>
      <c r="AR364" s="3" t="str">
        <f t="shared" si="103"/>
        <v/>
      </c>
    </row>
    <row r="365" spans="7:44" x14ac:dyDescent="0.35">
      <c r="G365" s="31" t="str">
        <f t="shared" si="79"/>
        <v>Plastic pipes (17 02 03)</v>
      </c>
      <c r="H365" s="3">
        <f t="shared" si="80"/>
        <v>0</v>
      </c>
      <c r="I365" s="3">
        <f t="shared" si="81"/>
        <v>0</v>
      </c>
      <c r="K365" s="3">
        <f t="shared" si="82"/>
        <v>0</v>
      </c>
      <c r="L365" s="3">
        <f t="shared" si="83"/>
        <v>0</v>
      </c>
      <c r="M365" s="3">
        <f t="shared" si="84"/>
        <v>0</v>
      </c>
      <c r="N365" s="3">
        <f t="shared" si="85"/>
        <v>0</v>
      </c>
      <c r="P365" s="3">
        <f t="shared" si="86"/>
        <v>0</v>
      </c>
      <c r="Q365" s="3">
        <f t="shared" si="87"/>
        <v>0</v>
      </c>
      <c r="R365" s="3">
        <f t="shared" si="88"/>
        <v>0</v>
      </c>
      <c r="S365" s="3">
        <f t="shared" si="89"/>
        <v>0</v>
      </c>
      <c r="U365" s="35"/>
      <c r="W365" s="3">
        <f t="shared" si="90"/>
        <v>0</v>
      </c>
      <c r="X365" s="3">
        <f t="shared" si="91"/>
        <v>0</v>
      </c>
      <c r="Z365" s="3" t="str">
        <f t="shared" si="104"/>
        <v/>
      </c>
      <c r="AB365" s="31" t="str">
        <f t="shared" si="92"/>
        <v>Plastic pipes (17 02 03)</v>
      </c>
      <c r="AE365" s="229">
        <f t="shared" si="93"/>
        <v>0</v>
      </c>
      <c r="AF365" s="229">
        <f t="shared" si="94"/>
        <v>0</v>
      </c>
      <c r="AG365" s="3"/>
      <c r="AH365" s="229">
        <f t="shared" si="95"/>
        <v>0</v>
      </c>
      <c r="AI365" s="229">
        <f t="shared" si="96"/>
        <v>0</v>
      </c>
      <c r="AJ365" s="229">
        <f t="shared" si="97"/>
        <v>0</v>
      </c>
      <c r="AK365" s="229">
        <f t="shared" si="98"/>
        <v>0</v>
      </c>
      <c r="AM365" s="229">
        <f t="shared" si="99"/>
        <v>0</v>
      </c>
      <c r="AN365" s="229">
        <f t="shared" si="100"/>
        <v>0</v>
      </c>
      <c r="AO365" s="229">
        <f t="shared" si="101"/>
        <v>0</v>
      </c>
      <c r="AP365" s="229">
        <f t="shared" si="102"/>
        <v>0</v>
      </c>
      <c r="AR365" s="3" t="str">
        <f t="shared" si="103"/>
        <v/>
      </c>
    </row>
    <row r="366" spans="7:44" x14ac:dyDescent="0.35">
      <c r="G366" s="31" t="str">
        <f t="shared" si="79"/>
        <v>Refrigerant gases (16 05 04*)</v>
      </c>
      <c r="H366" s="3">
        <f t="shared" si="80"/>
        <v>0</v>
      </c>
      <c r="I366" s="3">
        <f t="shared" si="81"/>
        <v>0</v>
      </c>
      <c r="K366" s="3">
        <f t="shared" si="82"/>
        <v>0</v>
      </c>
      <c r="L366" s="3">
        <f t="shared" si="83"/>
        <v>0</v>
      </c>
      <c r="M366" s="3">
        <f t="shared" si="84"/>
        <v>0</v>
      </c>
      <c r="N366" s="3">
        <f t="shared" si="85"/>
        <v>0</v>
      </c>
      <c r="P366" s="3">
        <f t="shared" si="86"/>
        <v>0</v>
      </c>
      <c r="Q366" s="3">
        <f t="shared" si="87"/>
        <v>0</v>
      </c>
      <c r="R366" s="3">
        <f t="shared" si="88"/>
        <v>0</v>
      </c>
      <c r="S366" s="3">
        <f t="shared" si="89"/>
        <v>0</v>
      </c>
      <c r="U366" s="35"/>
      <c r="W366" s="3">
        <f t="shared" si="90"/>
        <v>0</v>
      </c>
      <c r="X366" s="3">
        <f t="shared" si="91"/>
        <v>0</v>
      </c>
      <c r="Z366" s="3" t="str">
        <f t="shared" si="104"/>
        <v/>
      </c>
      <c r="AB366" s="31" t="str">
        <f t="shared" si="92"/>
        <v>Refrigerant gases (16 05 04*)</v>
      </c>
      <c r="AE366" s="229">
        <f t="shared" si="93"/>
        <v>0</v>
      </c>
      <c r="AF366" s="229">
        <f t="shared" si="94"/>
        <v>0</v>
      </c>
      <c r="AG366" s="3"/>
      <c r="AH366" s="229">
        <f t="shared" si="95"/>
        <v>0</v>
      </c>
      <c r="AI366" s="229">
        <f t="shared" si="96"/>
        <v>0</v>
      </c>
      <c r="AJ366" s="229">
        <f t="shared" si="97"/>
        <v>0</v>
      </c>
      <c r="AK366" s="229">
        <f t="shared" si="98"/>
        <v>0</v>
      </c>
      <c r="AM366" s="229">
        <f t="shared" si="99"/>
        <v>0</v>
      </c>
      <c r="AN366" s="229">
        <f t="shared" si="100"/>
        <v>0</v>
      </c>
      <c r="AO366" s="229">
        <f t="shared" si="101"/>
        <v>0</v>
      </c>
      <c r="AP366" s="229">
        <f t="shared" si="102"/>
        <v>0</v>
      </c>
      <c r="AR366" s="3" t="str">
        <f t="shared" si="103"/>
        <v/>
      </c>
    </row>
    <row r="367" spans="7:44" x14ac:dyDescent="0.35">
      <c r="G367" s="31" t="str">
        <f t="shared" si="79"/>
        <v>Refrigeration gases (Non-hazardous) (16 05 05)</v>
      </c>
      <c r="H367" s="3">
        <f t="shared" si="80"/>
        <v>0</v>
      </c>
      <c r="I367" s="3">
        <f t="shared" si="81"/>
        <v>0</v>
      </c>
      <c r="K367" s="3">
        <f t="shared" si="82"/>
        <v>0</v>
      </c>
      <c r="L367" s="3">
        <f t="shared" si="83"/>
        <v>0</v>
      </c>
      <c r="M367" s="3">
        <f t="shared" si="84"/>
        <v>0</v>
      </c>
      <c r="N367" s="3">
        <f t="shared" si="85"/>
        <v>0</v>
      </c>
      <c r="P367" s="3">
        <f t="shared" si="86"/>
        <v>0</v>
      </c>
      <c r="Q367" s="3">
        <f t="shared" si="87"/>
        <v>0</v>
      </c>
      <c r="R367" s="3">
        <f t="shared" si="88"/>
        <v>0</v>
      </c>
      <c r="S367" s="3">
        <f t="shared" si="89"/>
        <v>0</v>
      </c>
      <c r="U367" s="35"/>
      <c r="W367" s="3">
        <f t="shared" si="90"/>
        <v>0</v>
      </c>
      <c r="X367" s="3">
        <f t="shared" si="91"/>
        <v>0</v>
      </c>
      <c r="Z367" s="3" t="str">
        <f t="shared" si="104"/>
        <v/>
      </c>
      <c r="AB367" s="31" t="str">
        <f t="shared" si="92"/>
        <v>Refrigeration gases (Non-hazardous) (16 05 05)</v>
      </c>
      <c r="AE367" s="229">
        <f t="shared" si="93"/>
        <v>0</v>
      </c>
      <c r="AF367" s="229">
        <f t="shared" si="94"/>
        <v>0</v>
      </c>
      <c r="AG367" s="3"/>
      <c r="AH367" s="229">
        <f t="shared" si="95"/>
        <v>0</v>
      </c>
      <c r="AI367" s="229">
        <f t="shared" si="96"/>
        <v>0</v>
      </c>
      <c r="AJ367" s="229">
        <f t="shared" si="97"/>
        <v>0</v>
      </c>
      <c r="AK367" s="229">
        <f t="shared" si="98"/>
        <v>0</v>
      </c>
      <c r="AM367" s="229">
        <f t="shared" si="99"/>
        <v>0</v>
      </c>
      <c r="AN367" s="229">
        <f t="shared" si="100"/>
        <v>0</v>
      </c>
      <c r="AO367" s="229">
        <f t="shared" si="101"/>
        <v>0</v>
      </c>
      <c r="AP367" s="229">
        <f t="shared" si="102"/>
        <v>0</v>
      </c>
      <c r="AR367" s="3" t="str">
        <f t="shared" si="103"/>
        <v/>
      </c>
    </row>
    <row r="368" spans="7:44" x14ac:dyDescent="0.35">
      <c r="G368" s="31" t="str">
        <f t="shared" si="79"/>
        <v>Septic tank waste (20 03 04)</v>
      </c>
      <c r="H368" s="3">
        <f t="shared" si="80"/>
        <v>0</v>
      </c>
      <c r="I368" s="3">
        <f t="shared" si="81"/>
        <v>0</v>
      </c>
      <c r="K368" s="3">
        <f t="shared" si="82"/>
        <v>0</v>
      </c>
      <c r="L368" s="3">
        <f t="shared" si="83"/>
        <v>0</v>
      </c>
      <c r="M368" s="3">
        <f t="shared" si="84"/>
        <v>0</v>
      </c>
      <c r="N368" s="3">
        <f t="shared" si="85"/>
        <v>0</v>
      </c>
      <c r="P368" s="3">
        <f t="shared" si="86"/>
        <v>0</v>
      </c>
      <c r="Q368" s="3">
        <f t="shared" si="87"/>
        <v>0</v>
      </c>
      <c r="R368" s="3">
        <f t="shared" si="88"/>
        <v>0</v>
      </c>
      <c r="S368" s="3">
        <f t="shared" si="89"/>
        <v>0</v>
      </c>
      <c r="U368" s="35"/>
      <c r="W368" s="3">
        <f t="shared" si="90"/>
        <v>0</v>
      </c>
      <c r="X368" s="3">
        <f t="shared" si="91"/>
        <v>0</v>
      </c>
      <c r="Z368" s="3" t="str">
        <f t="shared" si="104"/>
        <v/>
      </c>
      <c r="AB368" s="31" t="str">
        <f t="shared" si="92"/>
        <v>Septic tank waste (20 03 04)</v>
      </c>
      <c r="AE368" s="229">
        <f t="shared" si="93"/>
        <v>0</v>
      </c>
      <c r="AF368" s="229">
        <f t="shared" si="94"/>
        <v>0</v>
      </c>
      <c r="AG368" s="3"/>
      <c r="AH368" s="229">
        <f t="shared" si="95"/>
        <v>0</v>
      </c>
      <c r="AI368" s="229">
        <f t="shared" si="96"/>
        <v>0</v>
      </c>
      <c r="AJ368" s="229">
        <f t="shared" si="97"/>
        <v>0</v>
      </c>
      <c r="AK368" s="229">
        <f t="shared" si="98"/>
        <v>0</v>
      </c>
      <c r="AM368" s="229">
        <f t="shared" si="99"/>
        <v>0</v>
      </c>
      <c r="AN368" s="229">
        <f t="shared" si="100"/>
        <v>0</v>
      </c>
      <c r="AO368" s="229">
        <f t="shared" si="101"/>
        <v>0</v>
      </c>
      <c r="AP368" s="229">
        <f t="shared" si="102"/>
        <v>0</v>
      </c>
      <c r="AR368" s="3" t="str">
        <f t="shared" si="103"/>
        <v/>
      </c>
    </row>
    <row r="369" spans="2:44" x14ac:dyDescent="0.35">
      <c r="G369" s="31" t="str">
        <f t="shared" si="79"/>
        <v>Soils and stones (Hazardous) (17 05 03*)</v>
      </c>
      <c r="H369" s="3">
        <f t="shared" si="80"/>
        <v>0</v>
      </c>
      <c r="I369" s="3">
        <f t="shared" si="81"/>
        <v>0</v>
      </c>
      <c r="K369" s="3">
        <f t="shared" si="82"/>
        <v>0</v>
      </c>
      <c r="L369" s="3">
        <f t="shared" si="83"/>
        <v>0</v>
      </c>
      <c r="M369" s="3">
        <f t="shared" si="84"/>
        <v>0</v>
      </c>
      <c r="N369" s="3">
        <f t="shared" si="85"/>
        <v>0</v>
      </c>
      <c r="P369" s="3">
        <f t="shared" si="86"/>
        <v>0</v>
      </c>
      <c r="Q369" s="3">
        <f t="shared" si="87"/>
        <v>0</v>
      </c>
      <c r="R369" s="3">
        <f t="shared" si="88"/>
        <v>0</v>
      </c>
      <c r="S369" s="3">
        <f t="shared" si="89"/>
        <v>0</v>
      </c>
      <c r="U369" s="35"/>
      <c r="W369" s="3">
        <f t="shared" si="90"/>
        <v>0</v>
      </c>
      <c r="X369" s="3">
        <f t="shared" si="91"/>
        <v>0</v>
      </c>
      <c r="Z369" s="3" t="str">
        <f t="shared" si="104"/>
        <v/>
      </c>
      <c r="AB369" s="31" t="str">
        <f t="shared" si="92"/>
        <v>Soils and stones (Hazardous) (17 05 03*)</v>
      </c>
      <c r="AE369" s="229">
        <f t="shared" si="93"/>
        <v>0</v>
      </c>
      <c r="AF369" s="229">
        <f t="shared" si="94"/>
        <v>0</v>
      </c>
      <c r="AG369" s="3"/>
      <c r="AH369" s="229">
        <f t="shared" si="95"/>
        <v>0</v>
      </c>
      <c r="AI369" s="229">
        <f t="shared" si="96"/>
        <v>0</v>
      </c>
      <c r="AJ369" s="229">
        <f t="shared" si="97"/>
        <v>0</v>
      </c>
      <c r="AK369" s="229">
        <f t="shared" si="98"/>
        <v>0</v>
      </c>
      <c r="AM369" s="229">
        <f t="shared" si="99"/>
        <v>0</v>
      </c>
      <c r="AN369" s="229">
        <f t="shared" si="100"/>
        <v>0</v>
      </c>
      <c r="AO369" s="229">
        <f t="shared" si="101"/>
        <v>0</v>
      </c>
      <c r="AP369" s="229">
        <f t="shared" si="102"/>
        <v>0</v>
      </c>
      <c r="AR369" s="3" t="str">
        <f t="shared" si="103"/>
        <v/>
      </c>
    </row>
    <row r="370" spans="2:44" x14ac:dyDescent="0.35">
      <c r="G370" s="31" t="str">
        <f t="shared" si="79"/>
        <v>Soils and stones (Inert) (17 05 04)</v>
      </c>
      <c r="H370" s="3">
        <f t="shared" si="80"/>
        <v>0</v>
      </c>
      <c r="I370" s="3">
        <f t="shared" si="81"/>
        <v>0</v>
      </c>
      <c r="K370" s="3">
        <f t="shared" si="82"/>
        <v>0</v>
      </c>
      <c r="L370" s="3">
        <f t="shared" si="83"/>
        <v>0</v>
      </c>
      <c r="M370" s="3">
        <f t="shared" si="84"/>
        <v>0</v>
      </c>
      <c r="N370" s="3">
        <f t="shared" si="85"/>
        <v>0</v>
      </c>
      <c r="P370" s="3">
        <f t="shared" si="86"/>
        <v>0</v>
      </c>
      <c r="Q370" s="3">
        <f t="shared" si="87"/>
        <v>0</v>
      </c>
      <c r="R370" s="3">
        <f t="shared" si="88"/>
        <v>0</v>
      </c>
      <c r="S370" s="3">
        <f t="shared" si="89"/>
        <v>0</v>
      </c>
      <c r="U370" s="35"/>
      <c r="W370" s="3">
        <f t="shared" si="90"/>
        <v>0</v>
      </c>
      <c r="X370" s="3">
        <f t="shared" si="91"/>
        <v>0</v>
      </c>
      <c r="Z370" s="3" t="str">
        <f t="shared" si="104"/>
        <v/>
      </c>
      <c r="AB370" s="31" t="str">
        <f t="shared" si="92"/>
        <v>Soils and stones (Inert) (17 05 04)</v>
      </c>
      <c r="AE370" s="229">
        <f t="shared" si="93"/>
        <v>0</v>
      </c>
      <c r="AF370" s="229">
        <f t="shared" si="94"/>
        <v>0</v>
      </c>
      <c r="AG370" s="3"/>
      <c r="AH370" s="229">
        <f t="shared" si="95"/>
        <v>0</v>
      </c>
      <c r="AI370" s="229">
        <f t="shared" si="96"/>
        <v>0</v>
      </c>
      <c r="AJ370" s="229">
        <f t="shared" si="97"/>
        <v>0</v>
      </c>
      <c r="AK370" s="229">
        <f t="shared" si="98"/>
        <v>0</v>
      </c>
      <c r="AM370" s="229">
        <f t="shared" si="99"/>
        <v>0</v>
      </c>
      <c r="AN370" s="229">
        <f t="shared" si="100"/>
        <v>0</v>
      </c>
      <c r="AO370" s="229">
        <f t="shared" si="101"/>
        <v>0</v>
      </c>
      <c r="AP370" s="229">
        <f t="shared" si="102"/>
        <v>0</v>
      </c>
      <c r="AR370" s="3" t="str">
        <f t="shared" si="103"/>
        <v/>
      </c>
    </row>
    <row r="371" spans="2:44" x14ac:dyDescent="0.35">
      <c r="G371" s="31" t="str">
        <f>$AD418</f>
        <v>Steel (17 04 05)</v>
      </c>
      <c r="H371" s="3">
        <f t="shared" si="80"/>
        <v>0</v>
      </c>
      <c r="I371" s="3">
        <f t="shared" si="81"/>
        <v>0</v>
      </c>
      <c r="K371" s="3">
        <f t="shared" si="82"/>
        <v>0</v>
      </c>
      <c r="L371" s="3">
        <f t="shared" si="83"/>
        <v>0</v>
      </c>
      <c r="M371" s="3">
        <f t="shared" si="84"/>
        <v>0</v>
      </c>
      <c r="N371" s="3">
        <f t="shared" si="85"/>
        <v>0</v>
      </c>
      <c r="P371" s="3">
        <f t="shared" si="86"/>
        <v>0</v>
      </c>
      <c r="Q371" s="3">
        <f t="shared" si="87"/>
        <v>0</v>
      </c>
      <c r="R371" s="3">
        <f t="shared" si="88"/>
        <v>0</v>
      </c>
      <c r="S371" s="3">
        <f t="shared" si="89"/>
        <v>0</v>
      </c>
      <c r="U371" s="35"/>
      <c r="W371" s="3">
        <f t="shared" si="90"/>
        <v>0</v>
      </c>
      <c r="X371" s="3">
        <f t="shared" si="91"/>
        <v>0</v>
      </c>
      <c r="Z371" s="3" t="str">
        <f t="shared" si="104"/>
        <v/>
      </c>
      <c r="AB371" s="31" t="str">
        <f>$AD418</f>
        <v>Steel (17 04 05)</v>
      </c>
      <c r="AE371" s="229">
        <f t="shared" si="93"/>
        <v>0</v>
      </c>
      <c r="AF371" s="229">
        <f t="shared" si="94"/>
        <v>0</v>
      </c>
      <c r="AG371" s="3"/>
      <c r="AH371" s="229">
        <f t="shared" si="95"/>
        <v>0</v>
      </c>
      <c r="AI371" s="229">
        <f t="shared" si="96"/>
        <v>0</v>
      </c>
      <c r="AJ371" s="229">
        <f t="shared" si="97"/>
        <v>0</v>
      </c>
      <c r="AK371" s="229">
        <f t="shared" si="98"/>
        <v>0</v>
      </c>
      <c r="AM371" s="229">
        <f t="shared" si="99"/>
        <v>0</v>
      </c>
      <c r="AN371" s="229">
        <f t="shared" si="100"/>
        <v>0</v>
      </c>
      <c r="AO371" s="229">
        <f t="shared" si="101"/>
        <v>0</v>
      </c>
      <c r="AP371" s="229">
        <f t="shared" si="102"/>
        <v>0</v>
      </c>
      <c r="AR371" s="3" t="str">
        <f t="shared" si="103"/>
        <v/>
      </c>
    </row>
    <row r="372" spans="2:44" x14ac:dyDescent="0.35">
      <c r="G372" s="31" t="str">
        <f>$AD419</f>
        <v>Textiles (20 01 11)</v>
      </c>
      <c r="H372" s="3">
        <f t="shared" si="80"/>
        <v>0</v>
      </c>
      <c r="I372" s="3">
        <f t="shared" si="81"/>
        <v>0</v>
      </c>
      <c r="K372" s="3">
        <f t="shared" si="82"/>
        <v>0</v>
      </c>
      <c r="L372" s="3">
        <f t="shared" si="83"/>
        <v>0</v>
      </c>
      <c r="M372" s="3">
        <f t="shared" si="84"/>
        <v>0</v>
      </c>
      <c r="N372" s="3">
        <f t="shared" si="85"/>
        <v>0</v>
      </c>
      <c r="P372" s="3">
        <f t="shared" si="86"/>
        <v>0</v>
      </c>
      <c r="Q372" s="3">
        <f t="shared" si="87"/>
        <v>0</v>
      </c>
      <c r="R372" s="3">
        <f t="shared" si="88"/>
        <v>0</v>
      </c>
      <c r="S372" s="3">
        <f t="shared" si="89"/>
        <v>0</v>
      </c>
      <c r="U372" s="35"/>
      <c r="W372" s="3">
        <f t="shared" si="90"/>
        <v>0</v>
      </c>
      <c r="X372" s="3">
        <f t="shared" si="91"/>
        <v>0</v>
      </c>
      <c r="Z372" s="3" t="str">
        <f t="shared" si="104"/>
        <v/>
      </c>
      <c r="AB372" s="31" t="str">
        <f>$AD419</f>
        <v>Textiles (20 01 11)</v>
      </c>
      <c r="AE372" s="229">
        <f t="shared" si="93"/>
        <v>0</v>
      </c>
      <c r="AF372" s="229">
        <f t="shared" si="94"/>
        <v>0</v>
      </c>
      <c r="AG372" s="3"/>
      <c r="AH372" s="229">
        <f t="shared" si="95"/>
        <v>0</v>
      </c>
      <c r="AI372" s="229">
        <f t="shared" si="96"/>
        <v>0</v>
      </c>
      <c r="AJ372" s="229">
        <f t="shared" si="97"/>
        <v>0</v>
      </c>
      <c r="AK372" s="229">
        <f t="shared" si="98"/>
        <v>0</v>
      </c>
      <c r="AM372" s="229">
        <f t="shared" si="99"/>
        <v>0</v>
      </c>
      <c r="AN372" s="229">
        <f t="shared" si="100"/>
        <v>0</v>
      </c>
      <c r="AO372" s="229">
        <f t="shared" si="101"/>
        <v>0</v>
      </c>
      <c r="AP372" s="229">
        <f t="shared" si="102"/>
        <v>0</v>
      </c>
      <c r="AR372" s="3" t="str">
        <f t="shared" si="103"/>
        <v/>
      </c>
    </row>
    <row r="373" spans="2:44" x14ac:dyDescent="0.35">
      <c r="G373" s="31" t="str">
        <f>$AD420</f>
        <v>Wood (17 02 01)</v>
      </c>
      <c r="H373" s="3">
        <f t="shared" si="80"/>
        <v>0</v>
      </c>
      <c r="I373" s="3">
        <f t="shared" si="81"/>
        <v>0</v>
      </c>
      <c r="K373" s="3">
        <f t="shared" si="82"/>
        <v>0</v>
      </c>
      <c r="L373" s="3">
        <f t="shared" si="83"/>
        <v>0</v>
      </c>
      <c r="M373" s="3">
        <f t="shared" si="84"/>
        <v>0</v>
      </c>
      <c r="N373" s="3">
        <f t="shared" si="85"/>
        <v>0</v>
      </c>
      <c r="P373" s="3">
        <f t="shared" si="86"/>
        <v>0</v>
      </c>
      <c r="Q373" s="3">
        <f t="shared" si="87"/>
        <v>0</v>
      </c>
      <c r="R373" s="3">
        <f t="shared" si="88"/>
        <v>0</v>
      </c>
      <c r="S373" s="3">
        <f t="shared" si="89"/>
        <v>0</v>
      </c>
      <c r="U373" s="35"/>
      <c r="W373" s="3">
        <f t="shared" si="90"/>
        <v>0</v>
      </c>
      <c r="X373" s="3">
        <f t="shared" si="91"/>
        <v>0</v>
      </c>
      <c r="Z373" s="3" t="str">
        <f t="shared" si="104"/>
        <v/>
      </c>
      <c r="AB373" s="31" t="str">
        <f>$AD420</f>
        <v>Wood (17 02 01)</v>
      </c>
      <c r="AE373" s="229">
        <f t="shared" si="93"/>
        <v>0</v>
      </c>
      <c r="AF373" s="229">
        <f t="shared" si="94"/>
        <v>0</v>
      </c>
      <c r="AG373" s="3"/>
      <c r="AH373" s="229">
        <f t="shared" si="95"/>
        <v>0</v>
      </c>
      <c r="AI373" s="229">
        <f t="shared" si="96"/>
        <v>0</v>
      </c>
      <c r="AJ373" s="229">
        <f t="shared" si="97"/>
        <v>0</v>
      </c>
      <c r="AK373" s="229">
        <f t="shared" si="98"/>
        <v>0</v>
      </c>
      <c r="AM373" s="229">
        <f t="shared" si="99"/>
        <v>0</v>
      </c>
      <c r="AN373" s="229">
        <f t="shared" si="100"/>
        <v>0</v>
      </c>
      <c r="AO373" s="229">
        <f t="shared" si="101"/>
        <v>0</v>
      </c>
      <c r="AP373" s="229">
        <f t="shared" si="102"/>
        <v>0</v>
      </c>
      <c r="AR373" s="3" t="str">
        <f t="shared" si="103"/>
        <v/>
      </c>
    </row>
    <row r="374" spans="2:44" x14ac:dyDescent="0.35">
      <c r="J374" s="26"/>
    </row>
    <row r="375" spans="2:44" x14ac:dyDescent="0.35">
      <c r="J375" s="26"/>
    </row>
    <row r="376" spans="2:44" x14ac:dyDescent="0.35">
      <c r="J376" s="26"/>
    </row>
    <row r="377" spans="2:44" x14ac:dyDescent="0.35">
      <c r="J377" s="26"/>
    </row>
    <row r="378" spans="2:44" x14ac:dyDescent="0.35">
      <c r="H378" s="2"/>
      <c r="I378" s="2"/>
      <c r="J378" s="26"/>
    </row>
    <row r="379" spans="2:44" x14ac:dyDescent="0.35">
      <c r="B379" s="2"/>
      <c r="C379" s="2"/>
      <c r="D379" s="26"/>
      <c r="E379" s="2"/>
      <c r="F379" s="26"/>
      <c r="G379" s="2"/>
      <c r="H379" s="2"/>
      <c r="I379" s="2"/>
      <c r="J379" s="26"/>
    </row>
    <row r="380" spans="2:44" x14ac:dyDescent="0.35">
      <c r="B380" s="2"/>
      <c r="C380" s="2"/>
      <c r="D380" s="26"/>
      <c r="E380" s="2"/>
      <c r="F380" s="26"/>
      <c r="G380" s="2"/>
      <c r="H380" s="2"/>
      <c r="I380" s="2"/>
      <c r="J380" s="26"/>
    </row>
    <row r="381" spans="2:44" x14ac:dyDescent="0.35">
      <c r="B381" s="2"/>
      <c r="C381" s="2"/>
      <c r="D381" s="26"/>
      <c r="E381" s="2"/>
      <c r="F381" s="26"/>
      <c r="G381" s="2"/>
      <c r="H381" s="2"/>
      <c r="I381" s="2"/>
      <c r="J381" s="26"/>
      <c r="AB381" s="133" t="s">
        <v>579</v>
      </c>
    </row>
    <row r="382" spans="2:44" x14ac:dyDescent="0.35">
      <c r="B382" s="1"/>
      <c r="C382" s="1"/>
      <c r="D382" s="25"/>
      <c r="E382" s="1"/>
      <c r="F382" s="25"/>
      <c r="G382" s="1"/>
      <c r="H382" s="1"/>
      <c r="I382" s="271"/>
      <c r="J382" s="25"/>
      <c r="AB382" s="4" t="s">
        <v>525</v>
      </c>
      <c r="AC382" s="4" t="s">
        <v>521</v>
      </c>
      <c r="AD382" s="272" t="s">
        <v>522</v>
      </c>
      <c r="AE382" s="133" t="s">
        <v>526</v>
      </c>
      <c r="AF382" s="133" t="s">
        <v>524</v>
      </c>
      <c r="AG382" s="133" t="s">
        <v>523</v>
      </c>
      <c r="AI382" s="4" t="s">
        <v>525</v>
      </c>
    </row>
    <row r="383" spans="2:44" x14ac:dyDescent="0.35">
      <c r="AB383" s="57"/>
      <c r="AC383" s="57"/>
      <c r="AD383" s="135"/>
      <c r="AG383" s="273" t="s">
        <v>16</v>
      </c>
      <c r="AI383" s="4" t="str">
        <f>SUBSTITUTE(AG384," ","_") &amp; "Actions"</f>
        <v>ConstructionActions</v>
      </c>
      <c r="AJ383" s="4" t="str">
        <f>SUBSTITUTE(AG385," ","_") &amp; "Actions"</f>
        <v>DemolitionActions</v>
      </c>
      <c r="AK383" s="4" t="str">
        <f>SUBSTITUTE(AG386," ","_") &amp; "Actions"</f>
        <v>ExcavationActions</v>
      </c>
      <c r="AL383" s="4" t="str">
        <f>SUBSTITUTE(AG387," ","_") &amp; "Actions"</f>
        <v>Fit_OutActions</v>
      </c>
      <c r="AM383" s="133" t="str">
        <f>SUBSTITUTE(AG388," ","_") &amp; "Actions"</f>
        <v>RefurbishmentActions</v>
      </c>
      <c r="AN383" s="133" t="str">
        <f>SUBSTITUTE(AG389," ","_") &amp; "Actions"</f>
        <v>RetrofitActions</v>
      </c>
      <c r="AO383" s="133" t="str">
        <f>SUBSTITUTE(AG390," ","_") &amp; "Actions"</f>
        <v>Strip_OutActions</v>
      </c>
    </row>
    <row r="384" spans="2:44" x14ac:dyDescent="0.35">
      <c r="B384" s="4" t="s">
        <v>86</v>
      </c>
      <c r="D384" s="4" t="s">
        <v>76</v>
      </c>
      <c r="E384" s="4" t="s">
        <v>76</v>
      </c>
      <c r="F384" s="4" t="s">
        <v>76</v>
      </c>
      <c r="G384" s="133" t="s">
        <v>77</v>
      </c>
      <c r="H384" s="133" t="s">
        <v>78</v>
      </c>
      <c r="I384" s="133" t="s">
        <v>77</v>
      </c>
      <c r="J384" s="57"/>
      <c r="K384" s="133" t="s">
        <v>79</v>
      </c>
      <c r="O384" s="3" t="s">
        <v>430</v>
      </c>
      <c r="P384" s="3"/>
      <c r="Q384" s="4" t="s">
        <v>76</v>
      </c>
      <c r="R384" s="4" t="s">
        <v>76</v>
      </c>
      <c r="S384" s="4" t="s">
        <v>76</v>
      </c>
      <c r="T384" s="133" t="s">
        <v>77</v>
      </c>
      <c r="U384" s="133" t="s">
        <v>78</v>
      </c>
      <c r="V384" s="133" t="s">
        <v>77</v>
      </c>
      <c r="W384" s="57"/>
      <c r="X384" s="133" t="s">
        <v>79</v>
      </c>
      <c r="AB384" s="57"/>
      <c r="AC384" s="57" t="s">
        <v>576</v>
      </c>
      <c r="AD384" s="510" t="s">
        <v>596</v>
      </c>
      <c r="AF384" s="205" t="s">
        <v>30</v>
      </c>
      <c r="AG384" s="204" t="s">
        <v>33</v>
      </c>
      <c r="AH384" s="210"/>
      <c r="AI384" s="205"/>
      <c r="AJ384" s="205"/>
      <c r="AK384" s="205"/>
      <c r="AL384" s="205"/>
      <c r="AM384" s="205"/>
      <c r="AN384" s="205"/>
      <c r="AO384" s="205"/>
    </row>
    <row r="385" spans="1:42" ht="12.75" customHeight="1" x14ac:dyDescent="0.35">
      <c r="B385" s="2" t="s">
        <v>1</v>
      </c>
      <c r="C385" s="2" t="s">
        <v>75</v>
      </c>
      <c r="D385" s="2" t="s">
        <v>72</v>
      </c>
      <c r="E385" s="26" t="s">
        <v>74</v>
      </c>
      <c r="F385" s="2" t="s">
        <v>73</v>
      </c>
      <c r="G385" s="2" t="s">
        <v>72</v>
      </c>
      <c r="H385" s="2" t="s">
        <v>73</v>
      </c>
      <c r="I385" s="2" t="s">
        <v>73</v>
      </c>
      <c r="J385" s="26"/>
      <c r="K385" s="2" t="s">
        <v>81</v>
      </c>
      <c r="L385" s="3" t="s">
        <v>80</v>
      </c>
      <c r="O385" s="2" t="s">
        <v>1</v>
      </c>
      <c r="P385" s="2" t="s">
        <v>75</v>
      </c>
      <c r="Q385" s="2" t="s">
        <v>72</v>
      </c>
      <c r="R385" s="26" t="s">
        <v>74</v>
      </c>
      <c r="S385" s="2" t="s">
        <v>73</v>
      </c>
      <c r="T385" s="2" t="s">
        <v>72</v>
      </c>
      <c r="U385" s="2" t="s">
        <v>73</v>
      </c>
      <c r="V385" s="2" t="s">
        <v>73</v>
      </c>
      <c r="W385" s="26"/>
      <c r="X385" s="2" t="s">
        <v>81</v>
      </c>
      <c r="Y385" s="3" t="s">
        <v>80</v>
      </c>
      <c r="AB385" s="275" t="s">
        <v>455</v>
      </c>
      <c r="AC385" s="57" t="s">
        <v>577</v>
      </c>
      <c r="AD385" s="511" t="s">
        <v>491</v>
      </c>
      <c r="AE385" s="274" t="s">
        <v>84</v>
      </c>
      <c r="AF385" s="205" t="s">
        <v>32</v>
      </c>
      <c r="AG385" s="204" t="s">
        <v>34</v>
      </c>
      <c r="AH385" s="276" t="s">
        <v>2</v>
      </c>
      <c r="AI385" s="220" t="str">
        <f t="shared" ref="AI385:AI404" si="105">AB385</f>
        <v>Agree with suppliers that they will supply material with recyclable packaging, or reusable packaging where possible</v>
      </c>
      <c r="AJ385" s="220" t="str">
        <f>AB387</f>
        <v>Clearly label waste bins on site to promote effective segregation</v>
      </c>
      <c r="AK385" s="220" t="str">
        <f>AB387</f>
        <v>Clearly label waste bins on site to promote effective segregation</v>
      </c>
      <c r="AL385" s="220" t="str">
        <f>AB385</f>
        <v>Agree with suppliers that they will supply material with recyclable packaging, or reusable packaging where possible</v>
      </c>
      <c r="AM385" s="220" t="str">
        <f t="shared" ref="AM385:AM404" si="106">AB385</f>
        <v>Agree with suppliers that they will supply material with recyclable packaging, or reusable packaging where possible</v>
      </c>
      <c r="AN385" s="220" t="str">
        <f t="shared" ref="AN385:AN404" si="107">AB385</f>
        <v>Agree with suppliers that they will supply material with recyclable packaging, or reusable packaging where possible</v>
      </c>
      <c r="AO385" s="220" t="str">
        <f>AB387</f>
        <v>Clearly label waste bins on site to promote effective segregation</v>
      </c>
      <c r="AP385" s="3"/>
    </row>
    <row r="386" spans="1:42" ht="12.75" customHeight="1" x14ac:dyDescent="0.35">
      <c r="A386" s="57"/>
      <c r="B386" s="192" t="str">
        <f>IF(ISNUMBER('Estimated Waste'!M6),'Estimated Waste'!M6,"")</f>
        <v/>
      </c>
      <c r="C386" s="192" t="str">
        <f>IF(ISNUMBER(B386),B386*1.30795062,"")</f>
        <v/>
      </c>
      <c r="D386" s="193" t="str">
        <f>IF(ISNUMBER(K386),L386,IF(G386&gt;0,G386,IF(B386&lt;='Conversion Factors'!$G$11,'Conversion Factors'!$F$11,IF(B386&lt;='Conversion Factors'!$G$12,'Conversion Factors'!$F$12,IF(B386&lt;='Conversion Factors'!$G$13,'Conversion Factors'!$F$13,IF(B386&lt;='Conversion Factors'!$G$14,'Conversion Factors'!$F$14,IF(B386&lt;='Conversion Factors'!$G$15,'Conversion Factors'!$F$15,IF(B386&lt;='Conversion Factors'!$G$16,'Conversion Factors'!$F$16,E386))))))))</f>
        <v/>
      </c>
      <c r="E386" s="194" t="str">
        <f>IF(B386&lt;='Conversion Factors'!$G$17,'Conversion Factors'!$F$17,IF(B386&lt;='Conversion Factors'!$G$18,'Conversion Factors'!$F$18,IF(B386&lt;='Conversion Factors'!$G$19,'Conversion Factors'!$F$19,IF(B386&lt;='Conversion Factors'!$G$20,'Conversion Factors'!$F$20,IF(B386&lt;='Conversion Factors'!$G$21,'Conversion Factors'!$F$21,IF(ISNUMBER(B386),20,""))))))</f>
        <v/>
      </c>
      <c r="F386" s="193" t="e">
        <f t="shared" ref="F386:F451" si="108">ROUNDUP(C386/D386,0)</f>
        <v>#VALUE!</v>
      </c>
      <c r="G386" s="195">
        <f>IF('Estimated Waste'!G6&lt;&gt;"",IF(LEN('Estimated Waste'!G6)&gt;6,MID('Estimated Waste'!G6,1,LEN('Estimated Waste'!G6)-10),MID('Estimated Waste'!G6,1,LEN('Estimated Waste'!G6)-4)),0)</f>
        <v>0</v>
      </c>
      <c r="H386" s="195" t="str">
        <f t="shared" ref="H386:H449" si="109">IF(G386&gt;0,C386/G386,"")</f>
        <v/>
      </c>
      <c r="I386" s="196">
        <f>'Estimated Waste'!H6</f>
        <v>0</v>
      </c>
      <c r="J386" s="197"/>
      <c r="K386" s="196" t="str">
        <f>IF(I386&gt;0,IF(ISNUMBER(C386),C386/I386,""),"")</f>
        <v/>
      </c>
      <c r="L386" s="227" t="str">
        <f>IF(K386&lt;='Conversion Factors'!$F$12,'Conversion Factors'!$F$12,IF(K386&lt;='Conversion Factors'!$F$13,'Conversion Factors'!$F$13,IF(K386&lt;='Conversion Factors'!$F$14,'Conversion Factors'!$F$14,IF(K386&lt;='Conversion Factors'!$F$15,'Conversion Factors'!$F$15,IF(K386&lt;='Conversion Factors'!$F$16,'Conversion Factors'!$F$16,M386)))))</f>
        <v/>
      </c>
      <c r="M386" s="227" t="str">
        <f>IF(K386&lt;='Conversion Factors'!$F$17,'Conversion Factors'!$F$17,IF(K386&lt;='Conversion Factors'!$F$18,'Conversion Factors'!$F$18,IF(K386&lt;='Conversion Factors'!$F$19,'Conversion Factors'!$F$19,IF(K386&lt;='Conversion Factors'!$F$20,'Conversion Factors'!$F$20,IF(K386&lt;='Conversion Factors'!$F$21,'Conversion Factors'!$F$21,IF(ISNUMBER(K386),20,""))))))</f>
        <v/>
      </c>
      <c r="O386" s="198" t="str">
        <f>IF(ISNUMBER('Actual Waste'!U7),'Actual Waste'!U7,"")</f>
        <v/>
      </c>
      <c r="P386" s="198" t="str">
        <f t="shared" ref="P386:P391" si="110">IF(ISNUMBER(O386),O386*1.30795062,"")</f>
        <v/>
      </c>
      <c r="Q386" s="199" t="str">
        <f>IF(ISNUMBER(X386),Y386,IF(T386&gt;0,T386,IF(O386&lt;='Conversion Factors'!$G$11,'Conversion Factors'!$F$11,IF(O386&lt;='Conversion Factors'!$G$12,'Conversion Factors'!$F$12,IF(O386&lt;='Conversion Factors'!$G$13,'Conversion Factors'!$F$13,IF(O386&lt;='Conversion Factors'!$G$14,'Conversion Factors'!$F$14,IF(O386&lt;='Conversion Factors'!$G$15,'Conversion Factors'!$F$15,IF(O386&lt;='Conversion Factors'!$G$16,'Conversion Factors'!$F$16,R386))))))))</f>
        <v/>
      </c>
      <c r="R386" s="200" t="str">
        <f>IF(O386&lt;='Conversion Factors'!$G$17,'Conversion Factors'!$F$17,IF(O386&lt;='Conversion Factors'!$G$18,'Conversion Factors'!$F$18,IF(O386&lt;='Conversion Factors'!$G$19,'Conversion Factors'!$F$19,IF(O386&lt;='Conversion Factors'!$G$20,'Conversion Factors'!$F$20,IF(O386&lt;='Conversion Factors'!$G$21,'Conversion Factors'!$F$21,IF(ISNUMBER(O386),20,""))))))</f>
        <v/>
      </c>
      <c r="S386" s="199" t="e">
        <f t="shared" ref="S386:S450" si="111">ROUNDUP(P386/Q386,0)</f>
        <v>#VALUE!</v>
      </c>
      <c r="T386" s="201">
        <f>IF('Actual Waste'!J7&lt;&gt;"",IF(LEN('Actual Waste'!J7)&gt;6,MID('Actual Waste'!J7,1,LEN('Actual Waste'!J7)-10),MID('Actual Waste'!J7,1,LEN('Actual Waste'!J7)-4)),0)</f>
        <v>0</v>
      </c>
      <c r="U386" s="201" t="str">
        <f t="shared" ref="U386:U417" si="112">IF(T386&gt;0,P386/T386,"")</f>
        <v/>
      </c>
      <c r="V386" s="202">
        <f>'Actual Waste'!K7</f>
        <v>0</v>
      </c>
      <c r="W386" s="203"/>
      <c r="X386" s="202" t="str">
        <f t="shared" ref="X386:X417" si="113">IF(V386&gt;0,IF(ISNUMBER(P386),P386/V386,""),"")</f>
        <v/>
      </c>
      <c r="Y386" s="229" t="str">
        <f>IF(X386&lt;='Conversion Factors'!$F$12,'Conversion Factors'!$F$12,IF(X386&lt;='Conversion Factors'!$F$13,'Conversion Factors'!$F$13,IF(X386&lt;='Conversion Factors'!$F$14,'Conversion Factors'!$F$14,IF(X386&lt;='Conversion Factors'!$F$15,'Conversion Factors'!$F$15,IF(X386&lt;='Conversion Factors'!$F$16,'Conversion Factors'!$F$16,Z386)))))</f>
        <v/>
      </c>
      <c r="Z386" s="229" t="str">
        <f>IF(X386&lt;='Conversion Factors'!$F$17,'Conversion Factors'!$F$17,IF(X386&lt;='Conversion Factors'!$F$18,'Conversion Factors'!$F$18,IF(X386&lt;='Conversion Factors'!$F$19,'Conversion Factors'!$F$19,IF(X386&lt;='Conversion Factors'!$F$20,'Conversion Factors'!$F$20,IF(X386&lt;='Conversion Factors'!$F$21,'Conversion Factors'!$F$21,IF(ISNUMBER(X386),20,""))))))</f>
        <v/>
      </c>
      <c r="AB386" s="275" t="s">
        <v>454</v>
      </c>
      <c r="AC386" s="210" t="s">
        <v>475</v>
      </c>
      <c r="AD386" s="511" t="s">
        <v>490</v>
      </c>
      <c r="AE386" s="205" t="s">
        <v>85</v>
      </c>
      <c r="AF386" s="205" t="s">
        <v>464</v>
      </c>
      <c r="AG386" s="204" t="s">
        <v>5</v>
      </c>
      <c r="AH386" s="276" t="s">
        <v>583</v>
      </c>
      <c r="AI386" s="220" t="str">
        <f t="shared" si="105"/>
        <v>Agree with suppliers to ‘take back’ packaging and surplus material</v>
      </c>
      <c r="AJ386" s="220" t="str">
        <f>AB389</f>
        <v>Crush and screen to provide aggregate</v>
      </c>
      <c r="AK386" s="220" t="str">
        <f>AB389</f>
        <v>Crush and screen to provide aggregate</v>
      </c>
      <c r="AL386" s="220" t="str">
        <f>AB386</f>
        <v>Agree with suppliers to ‘take back’ packaging and surplus material</v>
      </c>
      <c r="AM386" s="220" t="str">
        <f t="shared" si="106"/>
        <v>Agree with suppliers to ‘take back’ packaging and surplus material</v>
      </c>
      <c r="AN386" s="220" t="str">
        <f t="shared" si="107"/>
        <v>Agree with suppliers to ‘take back’ packaging and surplus material</v>
      </c>
      <c r="AO386" s="220" t="str">
        <f>AB388</f>
        <v>Collect offcuts and surplus material and keep separate from other wastes in a designated storage area</v>
      </c>
      <c r="AP386" s="3"/>
    </row>
    <row r="387" spans="1:42" ht="12.75" customHeight="1" x14ac:dyDescent="0.35">
      <c r="A387" s="57"/>
      <c r="B387" s="192" t="str">
        <f>IF(ISNUMBER('Estimated Waste'!M7),'Estimated Waste'!M7,"")</f>
        <v/>
      </c>
      <c r="C387" s="192" t="str">
        <f t="shared" ref="C387:C451" si="114">IF(ISNUMBER(B387),B387*1.30795062,"")</f>
        <v/>
      </c>
      <c r="D387" s="193" t="str">
        <f>IF(ISNUMBER(K387),L387,IF(G387&gt;0,G387,IF(B387&lt;='Conversion Factors'!$G$11,'Conversion Factors'!$F$11,IF(B387&lt;='Conversion Factors'!$G$12,'Conversion Factors'!$F$12,IF(B387&lt;='Conversion Factors'!$G$13,'Conversion Factors'!$F$13,IF(B387&lt;='Conversion Factors'!$G$14,'Conversion Factors'!$F$14,IF(B387&lt;='Conversion Factors'!$G$15,'Conversion Factors'!$F$15,IF(B387&lt;='Conversion Factors'!$G$16,'Conversion Factors'!$F$16,E387))))))))</f>
        <v/>
      </c>
      <c r="E387" s="194" t="str">
        <f>IF(B387&lt;='Conversion Factors'!$G$17,'Conversion Factors'!$F$17,IF(B387&lt;='Conversion Factors'!$G$18,'Conversion Factors'!$F$18,IF(B387&lt;='Conversion Factors'!$G$19,'Conversion Factors'!$F$19,IF(B387&lt;='Conversion Factors'!$G$20,'Conversion Factors'!$F$20,IF(B387&lt;='Conversion Factors'!$G$21,'Conversion Factors'!$F$21,IF(ISNUMBER(B387),20,""))))))</f>
        <v/>
      </c>
      <c r="F387" s="193" t="e">
        <f t="shared" si="108"/>
        <v>#VALUE!</v>
      </c>
      <c r="G387" s="195">
        <f>IF('Estimated Waste'!G7&lt;&gt;"",IF(LEN('Estimated Waste'!G7)&gt;6,MID('Estimated Waste'!G7,1,LEN('Estimated Waste'!G7)-10),MID('Estimated Waste'!G7,1,LEN('Estimated Waste'!G7)-4)),0)</f>
        <v>0</v>
      </c>
      <c r="H387" s="195" t="str">
        <f t="shared" si="109"/>
        <v/>
      </c>
      <c r="I387" s="196">
        <f>'Estimated Waste'!H7</f>
        <v>0</v>
      </c>
      <c r="J387" s="197"/>
      <c r="K387" s="196" t="str">
        <f t="shared" ref="K387:K450" si="115">IF(I387&gt;0,C387/I387,"")</f>
        <v/>
      </c>
      <c r="L387" s="227" t="str">
        <f>IF(K387&lt;='Conversion Factors'!$F$12,'Conversion Factors'!$F$12,IF(K387&lt;='Conversion Factors'!$F$13,'Conversion Factors'!$F$13,IF(K387&lt;='Conversion Factors'!$F$14,'Conversion Factors'!$F$14,IF(K387&lt;='Conversion Factors'!$F$15,'Conversion Factors'!$F$15,IF(K387&lt;='Conversion Factors'!$F$16,'Conversion Factors'!$F$16,M387)))))</f>
        <v/>
      </c>
      <c r="M387" s="227" t="str">
        <f>IF(K387&lt;='Conversion Factors'!$F$17,'Conversion Factors'!$F$17,IF(K387&lt;='Conversion Factors'!$F$18,'Conversion Factors'!$F$18,IF(K387&lt;='Conversion Factors'!$F$19,'Conversion Factors'!$F$19,IF(K387&lt;='Conversion Factors'!$F$20,'Conversion Factors'!$F$20,IF(K387&lt;='Conversion Factors'!$F$21,'Conversion Factors'!$F$21,IF(ISNUMBER(K387),20,""))))))</f>
        <v/>
      </c>
      <c r="O387" s="198" t="str">
        <f>IF(ISNUMBER('Actual Waste'!U8),'Actual Waste'!U8,"")</f>
        <v/>
      </c>
      <c r="P387" s="198" t="str">
        <f t="shared" si="110"/>
        <v/>
      </c>
      <c r="Q387" s="199" t="str">
        <f>IF(ISNUMBER(X387),Y387,IF(T387&gt;0,T387,IF(O387&lt;='Conversion Factors'!$G$11,'Conversion Factors'!$F$11,IF(O387&lt;='Conversion Factors'!$G$12,'Conversion Factors'!$F$12,IF(O387&lt;='Conversion Factors'!$G$13,'Conversion Factors'!$F$13,IF(O387&lt;='Conversion Factors'!$G$14,'Conversion Factors'!$F$14,IF(O387&lt;='Conversion Factors'!$G$15,'Conversion Factors'!$F$15,IF(O387&lt;='Conversion Factors'!$G$16,'Conversion Factors'!$F$16,R387))))))))</f>
        <v/>
      </c>
      <c r="R387" s="200" t="str">
        <f>IF(O387&lt;='Conversion Factors'!$G$17,'Conversion Factors'!$F$17,IF(O387&lt;='Conversion Factors'!$G$18,'Conversion Factors'!$F$18,IF(O387&lt;='Conversion Factors'!$G$19,'Conversion Factors'!$F$19,IF(O387&lt;='Conversion Factors'!$G$20,'Conversion Factors'!$F$20,IF(O387&lt;='Conversion Factors'!$G$21,'Conversion Factors'!$F$21,IF(ISNUMBER(O387),20,""))))))</f>
        <v/>
      </c>
      <c r="S387" s="199" t="e">
        <f>ROUNDUP(P387/Q387,0)</f>
        <v>#VALUE!</v>
      </c>
      <c r="T387" s="201">
        <f>IF('Actual Waste'!J8&lt;&gt;"",IF(LEN('Actual Waste'!J8)&gt;6,MID('Actual Waste'!J8,1,LEN('Actual Waste'!J8)-10),MID('Actual Waste'!J8,1,LEN('Actual Waste'!J8)-4)),0)</f>
        <v>0</v>
      </c>
      <c r="U387" s="201" t="str">
        <f t="shared" si="112"/>
        <v/>
      </c>
      <c r="V387" s="202">
        <f>'Actual Waste'!K8</f>
        <v>0</v>
      </c>
      <c r="W387" s="203"/>
      <c r="X387" s="202" t="str">
        <f t="shared" si="113"/>
        <v/>
      </c>
      <c r="Y387" s="229" t="str">
        <f>IF(X387&lt;='Conversion Factors'!$F$12,'Conversion Factors'!$F$12,IF(X387&lt;='Conversion Factors'!$F$13,'Conversion Factors'!$F$13,IF(X387&lt;='Conversion Factors'!$F$14,'Conversion Factors'!$F$14,IF(X387&lt;='Conversion Factors'!$F$15,'Conversion Factors'!$F$15,IF(X387&lt;='Conversion Factors'!$F$16,'Conversion Factors'!$F$16,Z387)))))</f>
        <v/>
      </c>
      <c r="Z387" s="229" t="str">
        <f>IF(X387&lt;='Conversion Factors'!$F$17,'Conversion Factors'!$F$17,IF(X387&lt;='Conversion Factors'!$F$18,'Conversion Factors'!$F$18,IF(X387&lt;='Conversion Factors'!$F$19,'Conversion Factors'!$F$19,IF(X387&lt;='Conversion Factors'!$F$20,'Conversion Factors'!$F$20,IF(X387&lt;='Conversion Factors'!$F$21,'Conversion Factors'!$F$21,IF(ISNUMBER(X387),20,""))))))</f>
        <v/>
      </c>
      <c r="AB387" s="277" t="s">
        <v>528</v>
      </c>
      <c r="AC387" s="210" t="s">
        <v>476</v>
      </c>
      <c r="AD387" s="511" t="s">
        <v>2382</v>
      </c>
      <c r="AE387" s="212"/>
      <c r="AF387" s="205" t="s">
        <v>31</v>
      </c>
      <c r="AG387" s="204" t="s">
        <v>473</v>
      </c>
      <c r="AH387" s="210"/>
      <c r="AI387" s="220" t="str">
        <f t="shared" si="105"/>
        <v>Clearly label waste bins on site to promote effective segregation</v>
      </c>
      <c r="AJ387" s="220" t="str">
        <f>AB391</f>
        <v>Ensure materials and waste containers are stored securely to reduce chances of damage/theft and contamination respectively</v>
      </c>
      <c r="AK387" s="220" t="str">
        <f>AB391</f>
        <v>Ensure materials and waste containers are stored securely to reduce chances of damage/theft and contamination respectively</v>
      </c>
      <c r="AL387" s="220" t="str">
        <f>AB387</f>
        <v>Clearly label waste bins on site to promote effective segregation</v>
      </c>
      <c r="AM387" s="220" t="str">
        <f t="shared" si="106"/>
        <v>Clearly label waste bins on site to promote effective segregation</v>
      </c>
      <c r="AN387" s="220" t="str">
        <f t="shared" si="107"/>
        <v>Clearly label waste bins on site to promote effective segregation</v>
      </c>
      <c r="AO387" s="220" t="str">
        <f>AB389</f>
        <v>Crush and screen to provide aggregate</v>
      </c>
      <c r="AP387" s="3"/>
    </row>
    <row r="388" spans="1:42" ht="12.75" customHeight="1" x14ac:dyDescent="0.35">
      <c r="A388" s="57"/>
      <c r="B388" s="192" t="str">
        <f>IF(ISNUMBER('Estimated Waste'!M8),'Estimated Waste'!M8,"")</f>
        <v/>
      </c>
      <c r="C388" s="192" t="str">
        <f t="shared" si="114"/>
        <v/>
      </c>
      <c r="D388" s="193" t="str">
        <f>IF(ISNUMBER(K388),L388,IF(G388&gt;0,G388,IF(B388&lt;='Conversion Factors'!$G$11,'Conversion Factors'!$F$11,IF(B388&lt;='Conversion Factors'!$G$12,'Conversion Factors'!$F$12,IF(B388&lt;='Conversion Factors'!$G$13,'Conversion Factors'!$F$13,IF(B388&lt;='Conversion Factors'!$G$14,'Conversion Factors'!$F$14,IF(B388&lt;='Conversion Factors'!$G$15,'Conversion Factors'!$F$15,IF(B388&lt;='Conversion Factors'!$G$16,'Conversion Factors'!$F$16,E388))))))))</f>
        <v/>
      </c>
      <c r="E388" s="194" t="str">
        <f>IF(B388&lt;='Conversion Factors'!$G$17,'Conversion Factors'!$F$17,IF(B388&lt;='Conversion Factors'!$G$18,'Conversion Factors'!$F$18,IF(B388&lt;='Conversion Factors'!$G$19,'Conversion Factors'!$F$19,IF(B388&lt;='Conversion Factors'!$G$20,'Conversion Factors'!$F$20,IF(B388&lt;='Conversion Factors'!$G$21,'Conversion Factors'!$F$21,IF(ISNUMBER(B388),20,""))))))</f>
        <v/>
      </c>
      <c r="F388" s="193" t="e">
        <f t="shared" si="108"/>
        <v>#VALUE!</v>
      </c>
      <c r="G388" s="195">
        <f>IF('Estimated Waste'!G8&lt;&gt;"",IF(LEN('Estimated Waste'!G8)&gt;6,MID('Estimated Waste'!G8,1,LEN('Estimated Waste'!G8)-10),MID('Estimated Waste'!G8,1,LEN('Estimated Waste'!G8)-4)),0)</f>
        <v>0</v>
      </c>
      <c r="H388" s="195" t="str">
        <f t="shared" si="109"/>
        <v/>
      </c>
      <c r="I388" s="196">
        <f>'Estimated Waste'!H8</f>
        <v>0</v>
      </c>
      <c r="J388" s="197"/>
      <c r="K388" s="196" t="str">
        <f t="shared" si="115"/>
        <v/>
      </c>
      <c r="L388" s="227" t="str">
        <f>IF(K388&lt;='Conversion Factors'!$F$12,'Conversion Factors'!$F$12,IF(K388&lt;='Conversion Factors'!$F$13,'Conversion Factors'!$F$13,IF(K388&lt;='Conversion Factors'!$F$14,'Conversion Factors'!$F$14,IF(K388&lt;='Conversion Factors'!$F$15,'Conversion Factors'!$F$15,IF(K388&lt;='Conversion Factors'!$F$16,'Conversion Factors'!$F$16,M388)))))</f>
        <v/>
      </c>
      <c r="M388" s="227" t="str">
        <f>IF(K388&lt;='Conversion Factors'!$F$17,'Conversion Factors'!$F$17,IF(K388&lt;='Conversion Factors'!$F$18,'Conversion Factors'!$F$18,IF(K388&lt;='Conversion Factors'!$F$19,'Conversion Factors'!$F$19,IF(K388&lt;='Conversion Factors'!$F$20,'Conversion Factors'!$F$20,IF(K388&lt;='Conversion Factors'!$F$21,'Conversion Factors'!$F$21,IF(ISNUMBER(K388),20,""))))))</f>
        <v/>
      </c>
      <c r="O388" s="198" t="str">
        <f>IF(ISNUMBER('Actual Waste'!U9),'Actual Waste'!U9,"")</f>
        <v/>
      </c>
      <c r="P388" s="198" t="str">
        <f t="shared" si="110"/>
        <v/>
      </c>
      <c r="Q388" s="199" t="str">
        <f>IF(ISNUMBER(X388),Y388,IF(T388&gt;0,T388,IF(O388&lt;='Conversion Factors'!$G$11,'Conversion Factors'!$F$11,IF(O388&lt;='Conversion Factors'!$G$12,'Conversion Factors'!$F$12,IF(O388&lt;='Conversion Factors'!$G$13,'Conversion Factors'!$F$13,IF(O388&lt;='Conversion Factors'!$G$14,'Conversion Factors'!$F$14,IF(O388&lt;='Conversion Factors'!$G$15,'Conversion Factors'!$F$15,IF(O388&lt;='Conversion Factors'!$G$16,'Conversion Factors'!$F$16,R388))))))))</f>
        <v/>
      </c>
      <c r="R388" s="200" t="str">
        <f>IF(O388&lt;='Conversion Factors'!$G$17,'Conversion Factors'!$F$17,IF(O388&lt;='Conversion Factors'!$G$18,'Conversion Factors'!$F$18,IF(O388&lt;='Conversion Factors'!$G$19,'Conversion Factors'!$F$19,IF(O388&lt;='Conversion Factors'!$G$20,'Conversion Factors'!$F$20,IF(O388&lt;='Conversion Factors'!$G$21,'Conversion Factors'!$F$21,IF(ISNUMBER(O388),20,""))))))</f>
        <v/>
      </c>
      <c r="S388" s="199" t="e">
        <f>ROUNDUP(P388/Q388,0)</f>
        <v>#VALUE!</v>
      </c>
      <c r="T388" s="201">
        <f>IF('Actual Waste'!J9&lt;&gt;"",IF(LEN('Actual Waste'!J9)&gt;6,MID('Actual Waste'!J9,1,LEN('Actual Waste'!J9)-10),MID('Actual Waste'!J9,1,LEN('Actual Waste'!J9)-4)),0)</f>
        <v>0</v>
      </c>
      <c r="U388" s="201" t="str">
        <f t="shared" si="112"/>
        <v/>
      </c>
      <c r="V388" s="202">
        <f>'Actual Waste'!K9</f>
        <v>0</v>
      </c>
      <c r="W388" s="203"/>
      <c r="X388" s="202" t="str">
        <f t="shared" si="113"/>
        <v/>
      </c>
      <c r="Y388" s="229" t="str">
        <f>IF(X388&lt;='Conversion Factors'!$F$12,'Conversion Factors'!$F$12,IF(X388&lt;='Conversion Factors'!$F$13,'Conversion Factors'!$F$13,IF(X388&lt;='Conversion Factors'!$F$14,'Conversion Factors'!$F$14,IF(X388&lt;='Conversion Factors'!$F$15,'Conversion Factors'!$F$15,IF(X388&lt;='Conversion Factors'!$F$16,'Conversion Factors'!$F$16,Z388)))))</f>
        <v/>
      </c>
      <c r="Z388" s="229" t="str">
        <f>IF(X388&lt;='Conversion Factors'!$F$17,'Conversion Factors'!$F$17,IF(X388&lt;='Conversion Factors'!$F$18,'Conversion Factors'!$F$18,IF(X388&lt;='Conversion Factors'!$F$19,'Conversion Factors'!$F$19,IF(X388&lt;='Conversion Factors'!$F$20,'Conversion Factors'!$F$20,IF(X388&lt;='Conversion Factors'!$F$21,'Conversion Factors'!$F$21,IF(ISNUMBER(X388),20,""))))))</f>
        <v/>
      </c>
      <c r="AB388" s="275" t="s">
        <v>457</v>
      </c>
      <c r="AC388" s="210" t="s">
        <v>478</v>
      </c>
      <c r="AD388" s="510" t="s">
        <v>600</v>
      </c>
      <c r="AE388" s="212"/>
      <c r="AF388" s="211"/>
      <c r="AG388" s="204" t="s">
        <v>472</v>
      </c>
      <c r="AH388" s="210"/>
      <c r="AI388" s="220" t="str">
        <f t="shared" si="105"/>
        <v>Collect offcuts and surplus material and keep separate from other wastes in a designated storage area</v>
      </c>
      <c r="AJ388" s="220" t="str">
        <f>AB392</f>
        <v>Ensure workplan is correct to avoid creating waste through reworking etc</v>
      </c>
      <c r="AK388" s="220" t="str">
        <f>AB392</f>
        <v>Ensure workplan is correct to avoid creating waste through reworking etc</v>
      </c>
      <c r="AL388" s="220" t="str">
        <f>AB388</f>
        <v>Collect offcuts and surplus material and keep separate from other wastes in a designated storage area</v>
      </c>
      <c r="AM388" s="220" t="str">
        <f t="shared" si="106"/>
        <v>Collect offcuts and surplus material and keep separate from other wastes in a designated storage area</v>
      </c>
      <c r="AN388" s="220" t="str">
        <f t="shared" si="107"/>
        <v>Collect offcuts and surplus material and keep separate from other wastes in a designated storage area</v>
      </c>
      <c r="AO388" s="220" t="str">
        <f>AB391</f>
        <v>Ensure materials and waste containers are stored securely to reduce chances of damage/theft and contamination respectively</v>
      </c>
      <c r="AP388" s="3"/>
    </row>
    <row r="389" spans="1:42" ht="12.75" customHeight="1" x14ac:dyDescent="0.35">
      <c r="A389" s="57"/>
      <c r="B389" s="192" t="str">
        <f>IF(ISNUMBER('Estimated Waste'!M9),'Estimated Waste'!M9,"")</f>
        <v/>
      </c>
      <c r="C389" s="192" t="str">
        <f t="shared" si="114"/>
        <v/>
      </c>
      <c r="D389" s="193" t="str">
        <f>IF(ISNUMBER(K389),L389,IF(G389&gt;0,G389,IF(B389&lt;='Conversion Factors'!$G$11,'Conversion Factors'!$F$11,IF(B389&lt;='Conversion Factors'!$G$12,'Conversion Factors'!$F$12,IF(B389&lt;='Conversion Factors'!$G$13,'Conversion Factors'!$F$13,IF(B389&lt;='Conversion Factors'!$G$14,'Conversion Factors'!$F$14,IF(B389&lt;='Conversion Factors'!$G$15,'Conversion Factors'!$F$15,IF(B389&lt;='Conversion Factors'!$G$16,'Conversion Factors'!$F$16,E389))))))))</f>
        <v/>
      </c>
      <c r="E389" s="194" t="str">
        <f>IF(B389&lt;='Conversion Factors'!$G$17,'Conversion Factors'!$F$17,IF(B389&lt;='Conversion Factors'!$G$18,'Conversion Factors'!$F$18,IF(B389&lt;='Conversion Factors'!$G$19,'Conversion Factors'!$F$19,IF(B389&lt;='Conversion Factors'!$G$20,'Conversion Factors'!$F$20,IF(B389&lt;='Conversion Factors'!$G$21,'Conversion Factors'!$F$21,IF(ISNUMBER(B389),20,""))))))</f>
        <v/>
      </c>
      <c r="F389" s="193" t="e">
        <f t="shared" si="108"/>
        <v>#VALUE!</v>
      </c>
      <c r="G389" s="195">
        <f>IF('Estimated Waste'!G9&lt;&gt;"",IF(LEN('Estimated Waste'!G9)&gt;6,MID('Estimated Waste'!G9,1,LEN('Estimated Waste'!G9)-10),MID('Estimated Waste'!G9,1,LEN('Estimated Waste'!G9)-4)),0)</f>
        <v>0</v>
      </c>
      <c r="H389" s="195" t="str">
        <f t="shared" si="109"/>
        <v/>
      </c>
      <c r="I389" s="196">
        <f>'Estimated Waste'!H9</f>
        <v>0</v>
      </c>
      <c r="J389" s="197"/>
      <c r="K389" s="196" t="str">
        <f t="shared" si="115"/>
        <v/>
      </c>
      <c r="L389" s="227" t="str">
        <f>IF(K389&lt;='Conversion Factors'!$F$12,'Conversion Factors'!$F$12,IF(K389&lt;='Conversion Factors'!$F$13,'Conversion Factors'!$F$13,IF(K389&lt;='Conversion Factors'!$F$14,'Conversion Factors'!$F$14,IF(K389&lt;='Conversion Factors'!$F$15,'Conversion Factors'!$F$15,IF(K389&lt;='Conversion Factors'!$F$16,'Conversion Factors'!$F$16,M389)))))</f>
        <v/>
      </c>
      <c r="M389" s="227" t="str">
        <f>IF(K389&lt;='Conversion Factors'!$F$17,'Conversion Factors'!$F$17,IF(K389&lt;='Conversion Factors'!$F$18,'Conversion Factors'!$F$18,IF(K389&lt;='Conversion Factors'!$F$19,'Conversion Factors'!$F$19,IF(K389&lt;='Conversion Factors'!$F$20,'Conversion Factors'!$F$20,IF(K389&lt;='Conversion Factors'!$F$21,'Conversion Factors'!$F$21,IF(ISNUMBER(K389),20,""))))))</f>
        <v/>
      </c>
      <c r="O389" s="198" t="str">
        <f>IF(ISNUMBER('Actual Waste'!U10),'Actual Waste'!U10,"")</f>
        <v/>
      </c>
      <c r="P389" s="198" t="str">
        <f t="shared" si="110"/>
        <v/>
      </c>
      <c r="Q389" s="199" t="str">
        <f>IF(ISNUMBER(X389),Y389,IF(T389&gt;0,T389,IF(O389&lt;='Conversion Factors'!$G$11,'Conversion Factors'!$F$11,IF(O389&lt;='Conversion Factors'!$G$12,'Conversion Factors'!$F$12,IF(O389&lt;='Conversion Factors'!$G$13,'Conversion Factors'!$F$13,IF(O389&lt;='Conversion Factors'!$G$14,'Conversion Factors'!$F$14,IF(O389&lt;='Conversion Factors'!$G$15,'Conversion Factors'!$F$15,IF(O389&lt;='Conversion Factors'!$G$16,'Conversion Factors'!$F$16,R389))))))))</f>
        <v/>
      </c>
      <c r="R389" s="200" t="str">
        <f>IF(O389&lt;='Conversion Factors'!$G$17,'Conversion Factors'!$F$17,IF(O389&lt;='Conversion Factors'!$G$18,'Conversion Factors'!$F$18,IF(O389&lt;='Conversion Factors'!$G$19,'Conversion Factors'!$F$19,IF(O389&lt;='Conversion Factors'!$G$20,'Conversion Factors'!$F$20,IF(O389&lt;='Conversion Factors'!$G$21,'Conversion Factors'!$F$21,IF(ISNUMBER(O389),20,""))))))</f>
        <v/>
      </c>
      <c r="S389" s="199" t="e">
        <f>ROUNDUP(P389/Q389,0)</f>
        <v>#VALUE!</v>
      </c>
      <c r="T389" s="201">
        <f>IF('Actual Waste'!J10&lt;&gt;"",IF(LEN('Actual Waste'!J10)&gt;6,MID('Actual Waste'!J10,1,LEN('Actual Waste'!J10)-10),MID('Actual Waste'!J10,1,LEN('Actual Waste'!J10)-4)),0)</f>
        <v>0</v>
      </c>
      <c r="U389" s="201" t="str">
        <f t="shared" si="112"/>
        <v/>
      </c>
      <c r="V389" s="202">
        <f>'Actual Waste'!K10</f>
        <v>0</v>
      </c>
      <c r="W389" s="203"/>
      <c r="X389" s="202" t="str">
        <f t="shared" si="113"/>
        <v/>
      </c>
      <c r="Y389" s="229" t="str">
        <f>IF(X389&lt;='Conversion Factors'!$F$12,'Conversion Factors'!$F$12,IF(X389&lt;='Conversion Factors'!$F$13,'Conversion Factors'!$F$13,IF(X389&lt;='Conversion Factors'!$F$14,'Conversion Factors'!$F$14,IF(X389&lt;='Conversion Factors'!$F$15,'Conversion Factors'!$F$15,IF(X389&lt;='Conversion Factors'!$F$16,'Conversion Factors'!$F$16,Z389)))))</f>
        <v/>
      </c>
      <c r="Z389" s="229" t="str">
        <f>IF(X389&lt;='Conversion Factors'!$F$17,'Conversion Factors'!$F$17,IF(X389&lt;='Conversion Factors'!$F$18,'Conversion Factors'!$F$18,IF(X389&lt;='Conversion Factors'!$F$19,'Conversion Factors'!$F$19,IF(X389&lt;='Conversion Factors'!$F$20,'Conversion Factors'!$F$20,IF(X389&lt;='Conversion Factors'!$F$21,'Conversion Factors'!$F$21,IF(ISNUMBER(X389),20,""))))))</f>
        <v/>
      </c>
      <c r="AB389" s="277" t="s">
        <v>532</v>
      </c>
      <c r="AC389" s="210" t="s">
        <v>479</v>
      </c>
      <c r="AD389" s="510" t="s">
        <v>599</v>
      </c>
      <c r="AE389" s="212"/>
      <c r="AF389" s="215"/>
      <c r="AG389" s="206" t="s">
        <v>471</v>
      </c>
      <c r="AH389" s="210"/>
      <c r="AI389" s="220" t="str">
        <f t="shared" si="105"/>
        <v>Crush and screen to provide aggregate</v>
      </c>
      <c r="AJ389" s="220" t="str">
        <f>AB393</f>
        <v>Implement good housekeeping throughout site to promote good waste segregation and reuse opportunities</v>
      </c>
      <c r="AK389" s="220" t="str">
        <f>AB393</f>
        <v>Implement good housekeeping throughout site to promote good waste segregation and reuse opportunities</v>
      </c>
      <c r="AL389" s="220" t="str">
        <f t="shared" ref="AL389:AL403" si="116">AB390</f>
        <v>Design to use full size components reducing offcuts</v>
      </c>
      <c r="AM389" s="220" t="str">
        <f t="shared" si="106"/>
        <v>Crush and screen to provide aggregate</v>
      </c>
      <c r="AN389" s="220" t="str">
        <f t="shared" si="107"/>
        <v>Crush and screen to provide aggregate</v>
      </c>
      <c r="AO389" s="220" t="str">
        <f>AB392</f>
        <v>Ensure workplan is correct to avoid creating waste through reworking etc</v>
      </c>
      <c r="AP389" s="3"/>
    </row>
    <row r="390" spans="1:42" ht="12.75" customHeight="1" x14ac:dyDescent="0.35">
      <c r="A390" s="57"/>
      <c r="B390" s="192" t="str">
        <f>IF(ISNUMBER('Estimated Waste'!M10),'Estimated Waste'!M10,"")</f>
        <v/>
      </c>
      <c r="C390" s="192" t="str">
        <f t="shared" si="114"/>
        <v/>
      </c>
      <c r="D390" s="193" t="str">
        <f>IF(ISNUMBER(K390),L390,IF(G390&gt;0,G390,IF(B390&lt;='Conversion Factors'!$G$11,'Conversion Factors'!$F$11,IF(B390&lt;='Conversion Factors'!$G$12,'Conversion Factors'!$F$12,IF(B390&lt;='Conversion Factors'!$G$13,'Conversion Factors'!$F$13,IF(B390&lt;='Conversion Factors'!$G$14,'Conversion Factors'!$F$14,IF(B390&lt;='Conversion Factors'!$G$15,'Conversion Factors'!$F$15,IF(B390&lt;='Conversion Factors'!$G$16,'Conversion Factors'!$F$16,E390))))))))</f>
        <v/>
      </c>
      <c r="E390" s="194" t="str">
        <f>IF(B390&lt;='Conversion Factors'!$G$17,'Conversion Factors'!$F$17,IF(B390&lt;='Conversion Factors'!$G$18,'Conversion Factors'!$F$18,IF(B390&lt;='Conversion Factors'!$G$19,'Conversion Factors'!$F$19,IF(B390&lt;='Conversion Factors'!$G$20,'Conversion Factors'!$F$20,IF(B390&lt;='Conversion Factors'!$G$21,'Conversion Factors'!$F$21,IF(ISNUMBER(B390),20,""))))))</f>
        <v/>
      </c>
      <c r="F390" s="193" t="e">
        <f t="shared" si="108"/>
        <v>#VALUE!</v>
      </c>
      <c r="G390" s="195">
        <f>IF('Estimated Waste'!G10&lt;&gt;"",IF(LEN('Estimated Waste'!G10)&gt;6,MID('Estimated Waste'!G10,1,LEN('Estimated Waste'!G10)-10),MID('Estimated Waste'!G10,1,LEN('Estimated Waste'!G10)-4)),0)</f>
        <v>0</v>
      </c>
      <c r="H390" s="195" t="str">
        <f t="shared" si="109"/>
        <v/>
      </c>
      <c r="I390" s="196">
        <f>'Estimated Waste'!H10</f>
        <v>0</v>
      </c>
      <c r="J390" s="197"/>
      <c r="K390" s="196" t="str">
        <f t="shared" si="115"/>
        <v/>
      </c>
      <c r="L390" s="227" t="str">
        <f>IF(K390&lt;='Conversion Factors'!$F$12,'Conversion Factors'!$F$12,IF(K390&lt;='Conversion Factors'!$F$13,'Conversion Factors'!$F$13,IF(K390&lt;='Conversion Factors'!$F$14,'Conversion Factors'!$F$14,IF(K390&lt;='Conversion Factors'!$F$15,'Conversion Factors'!$F$15,IF(K390&lt;='Conversion Factors'!$F$16,'Conversion Factors'!$F$16,M390)))))</f>
        <v/>
      </c>
      <c r="M390" s="227" t="str">
        <f>IF(K390&lt;='Conversion Factors'!$F$17,'Conversion Factors'!$F$17,IF(K390&lt;='Conversion Factors'!$F$18,'Conversion Factors'!$F$18,IF(K390&lt;='Conversion Factors'!$F$19,'Conversion Factors'!$F$19,IF(K390&lt;='Conversion Factors'!$F$20,'Conversion Factors'!$F$20,IF(K390&lt;='Conversion Factors'!$F$21,'Conversion Factors'!$F$21,IF(ISNUMBER(K390),20,""))))))</f>
        <v/>
      </c>
      <c r="O390" s="198" t="str">
        <f>IF(ISNUMBER('Actual Waste'!U11),'Actual Waste'!U11,"")</f>
        <v/>
      </c>
      <c r="P390" s="198" t="str">
        <f t="shared" si="110"/>
        <v/>
      </c>
      <c r="Q390" s="199" t="str">
        <f>IF(ISNUMBER(X390),Y390,IF(T390&gt;0,T390,IF(O390&lt;='Conversion Factors'!$G$11,'Conversion Factors'!$F$11,IF(O390&lt;='Conversion Factors'!$G$12,'Conversion Factors'!$F$12,IF(O390&lt;='Conversion Factors'!$G$13,'Conversion Factors'!$F$13,IF(O390&lt;='Conversion Factors'!$G$14,'Conversion Factors'!$F$14,IF(O390&lt;='Conversion Factors'!$G$15,'Conversion Factors'!$F$15,IF(O390&lt;='Conversion Factors'!$G$16,'Conversion Factors'!$F$16,R390))))))))</f>
        <v/>
      </c>
      <c r="R390" s="200" t="str">
        <f>IF(O390&lt;='Conversion Factors'!$G$17,'Conversion Factors'!$F$17,IF(O390&lt;='Conversion Factors'!$G$18,'Conversion Factors'!$F$18,IF(O390&lt;='Conversion Factors'!$G$19,'Conversion Factors'!$F$19,IF(O390&lt;='Conversion Factors'!$G$20,'Conversion Factors'!$F$20,IF(O390&lt;='Conversion Factors'!$G$21,'Conversion Factors'!$F$21,IF(ISNUMBER(O390),20,""))))))</f>
        <v/>
      </c>
      <c r="S390" s="199" t="e">
        <f>ROUNDUP(P390/Q390,0)</f>
        <v>#VALUE!</v>
      </c>
      <c r="T390" s="201">
        <f>IF('Actual Waste'!J11&lt;&gt;"",IF(LEN('Actual Waste'!J11)&gt;6,MID('Actual Waste'!J11,1,LEN('Actual Waste'!J11)-10),MID('Actual Waste'!J11,1,LEN('Actual Waste'!J11)-4)),0)</f>
        <v>0</v>
      </c>
      <c r="U390" s="201" t="str">
        <f t="shared" si="112"/>
        <v/>
      </c>
      <c r="V390" s="202">
        <f>'Actual Waste'!K11</f>
        <v>0</v>
      </c>
      <c r="W390" s="203"/>
      <c r="X390" s="202" t="str">
        <f t="shared" si="113"/>
        <v/>
      </c>
      <c r="Y390" s="229" t="str">
        <f>IF(X390&lt;='Conversion Factors'!$F$12,'Conversion Factors'!$F$12,IF(X390&lt;='Conversion Factors'!$F$13,'Conversion Factors'!$F$13,IF(X390&lt;='Conversion Factors'!$F$14,'Conversion Factors'!$F$14,IF(X390&lt;='Conversion Factors'!$F$15,'Conversion Factors'!$F$15,IF(X390&lt;='Conversion Factors'!$F$16,'Conversion Factors'!$F$16,Z390)))))</f>
        <v/>
      </c>
      <c r="Z390" s="229" t="str">
        <f>IF(X390&lt;='Conversion Factors'!$F$17,'Conversion Factors'!$F$17,IF(X390&lt;='Conversion Factors'!$F$18,'Conversion Factors'!$F$18,IF(X390&lt;='Conversion Factors'!$F$19,'Conversion Factors'!$F$19,IF(X390&lt;='Conversion Factors'!$F$20,'Conversion Factors'!$F$20,IF(X390&lt;='Conversion Factors'!$F$21,'Conversion Factors'!$F$21,IF(ISNUMBER(X390),20,""))))))</f>
        <v/>
      </c>
      <c r="AB390" s="277" t="s">
        <v>530</v>
      </c>
      <c r="AC390" s="210" t="s">
        <v>480</v>
      </c>
      <c r="AD390" s="511" t="s">
        <v>514</v>
      </c>
      <c r="AE390" s="214"/>
      <c r="AF390" s="215"/>
      <c r="AG390" s="206" t="s">
        <v>474</v>
      </c>
      <c r="AH390" s="210"/>
      <c r="AI390" s="220" t="str">
        <f t="shared" si="105"/>
        <v>Design to use full size components reducing offcuts</v>
      </c>
      <c r="AJ390" s="220" t="str">
        <f>AB396</f>
        <v>Segregate waste from other waste streams that can’t be reused / recycled / recovered</v>
      </c>
      <c r="AK390" s="220" t="str">
        <f>AB396</f>
        <v>Segregate waste from other waste streams that can’t be reused / recycled / recovered</v>
      </c>
      <c r="AL390" s="220" t="str">
        <f t="shared" si="116"/>
        <v>Ensure materials and waste containers are stored securely to reduce chances of damage/theft and contamination respectively</v>
      </c>
      <c r="AM390" s="220" t="str">
        <f t="shared" si="106"/>
        <v>Design to use full size components reducing offcuts</v>
      </c>
      <c r="AN390" s="220" t="str">
        <f t="shared" si="107"/>
        <v>Design to use full size components reducing offcuts</v>
      </c>
      <c r="AO390" s="220" t="str">
        <f>AB393</f>
        <v>Implement good housekeeping throughout site to promote good waste segregation and reuse opportunities</v>
      </c>
      <c r="AP390" s="3"/>
    </row>
    <row r="391" spans="1:42" ht="12.75" customHeight="1" x14ac:dyDescent="0.35">
      <c r="A391" s="57"/>
      <c r="B391" s="192" t="str">
        <f>IF(ISNUMBER('Estimated Waste'!M11),'Estimated Waste'!M11,"")</f>
        <v/>
      </c>
      <c r="C391" s="192" t="str">
        <f t="shared" si="114"/>
        <v/>
      </c>
      <c r="D391" s="193" t="str">
        <f>IF(ISNUMBER(K391),L391,IF(G391&gt;0,G391,IF(B391&lt;='Conversion Factors'!$G$11,'Conversion Factors'!$F$11,IF(B391&lt;='Conversion Factors'!$G$12,'Conversion Factors'!$F$12,IF(B391&lt;='Conversion Factors'!$G$13,'Conversion Factors'!$F$13,IF(B391&lt;='Conversion Factors'!$G$14,'Conversion Factors'!$F$14,IF(B391&lt;='Conversion Factors'!$G$15,'Conversion Factors'!$F$15,IF(B391&lt;='Conversion Factors'!$G$16,'Conversion Factors'!$F$16,E391))))))))</f>
        <v/>
      </c>
      <c r="E391" s="194" t="str">
        <f>IF(B391&lt;='Conversion Factors'!$G$17,'Conversion Factors'!$F$17,IF(B391&lt;='Conversion Factors'!$G$18,'Conversion Factors'!$F$18,IF(B391&lt;='Conversion Factors'!$G$19,'Conversion Factors'!$F$19,IF(B391&lt;='Conversion Factors'!$G$20,'Conversion Factors'!$F$20,IF(B391&lt;='Conversion Factors'!$G$21,'Conversion Factors'!$F$21,IF(ISNUMBER(B391),20,""))))))</f>
        <v/>
      </c>
      <c r="F391" s="193" t="e">
        <f t="shared" si="108"/>
        <v>#VALUE!</v>
      </c>
      <c r="G391" s="195">
        <f>IF('Estimated Waste'!G11&lt;&gt;"",IF(LEN('Estimated Waste'!G11)&gt;6,MID('Estimated Waste'!G11,1,LEN('Estimated Waste'!G11)-10),MID('Estimated Waste'!G11,1,LEN('Estimated Waste'!G11)-4)),0)</f>
        <v>0</v>
      </c>
      <c r="H391" s="195" t="str">
        <f t="shared" si="109"/>
        <v/>
      </c>
      <c r="I391" s="196">
        <f>'Estimated Waste'!H11</f>
        <v>0</v>
      </c>
      <c r="J391" s="197"/>
      <c r="K391" s="196" t="str">
        <f t="shared" si="115"/>
        <v/>
      </c>
      <c r="L391" s="227" t="str">
        <f>IF(K391&lt;='Conversion Factors'!$F$12,'Conversion Factors'!$F$12,IF(K391&lt;='Conversion Factors'!$F$13,'Conversion Factors'!$F$13,IF(K391&lt;='Conversion Factors'!$F$14,'Conversion Factors'!$F$14,IF(K391&lt;='Conversion Factors'!$F$15,'Conversion Factors'!$F$15,IF(K391&lt;='Conversion Factors'!$F$16,'Conversion Factors'!$F$16,M391)))))</f>
        <v/>
      </c>
      <c r="M391" s="227" t="str">
        <f>IF(K391&lt;='Conversion Factors'!$F$17,'Conversion Factors'!$F$17,IF(K391&lt;='Conversion Factors'!$F$18,'Conversion Factors'!$F$18,IF(K391&lt;='Conversion Factors'!$F$19,'Conversion Factors'!$F$19,IF(K391&lt;='Conversion Factors'!$F$20,'Conversion Factors'!$F$20,IF(K391&lt;='Conversion Factors'!$F$21,'Conversion Factors'!$F$21,IF(ISNUMBER(K391),20,""))))))</f>
        <v/>
      </c>
      <c r="O391" s="198" t="str">
        <f>IF(ISNUMBER('Actual Waste'!U12),'Actual Waste'!U12,"")</f>
        <v/>
      </c>
      <c r="P391" s="198" t="str">
        <f t="shared" si="110"/>
        <v/>
      </c>
      <c r="Q391" s="199" t="str">
        <f>IF(ISNUMBER(X391),Y391,IF(T391&gt;0,T391,IF(O391&lt;='Conversion Factors'!$G$11,'Conversion Factors'!$F$11,IF(O391&lt;='Conversion Factors'!$G$12,'Conversion Factors'!$F$12,IF(O391&lt;='Conversion Factors'!$G$13,'Conversion Factors'!$F$13,IF(O391&lt;='Conversion Factors'!$G$14,'Conversion Factors'!$F$14,IF(O391&lt;='Conversion Factors'!$G$15,'Conversion Factors'!$F$15,IF(O391&lt;='Conversion Factors'!$G$16,'Conversion Factors'!$F$16,R391))))))))</f>
        <v/>
      </c>
      <c r="R391" s="200" t="str">
        <f>IF(O391&lt;='Conversion Factors'!$G$17,'Conversion Factors'!$F$17,IF(O391&lt;='Conversion Factors'!$G$18,'Conversion Factors'!$F$18,IF(O391&lt;='Conversion Factors'!$G$19,'Conversion Factors'!$F$19,IF(O391&lt;='Conversion Factors'!$G$20,'Conversion Factors'!$F$20,IF(O391&lt;='Conversion Factors'!$G$21,'Conversion Factors'!$F$21,IF(ISNUMBER(O391),20,""))))))</f>
        <v/>
      </c>
      <c r="S391" s="199" t="e">
        <f>ROUNDUP(P391/Q391,0)</f>
        <v>#VALUE!</v>
      </c>
      <c r="T391" s="201">
        <f>IF('Actual Waste'!J12&lt;&gt;"",IF(LEN('Actual Waste'!J12)&gt;6,MID('Actual Waste'!J12,1,LEN('Actual Waste'!J12)-10),MID('Actual Waste'!J12,1,LEN('Actual Waste'!J12)-4)),0)</f>
        <v>0</v>
      </c>
      <c r="U391" s="201" t="str">
        <f t="shared" si="112"/>
        <v/>
      </c>
      <c r="V391" s="202">
        <f>'Actual Waste'!K12</f>
        <v>0</v>
      </c>
      <c r="W391" s="203"/>
      <c r="X391" s="202" t="str">
        <f t="shared" si="113"/>
        <v/>
      </c>
      <c r="Y391" s="229" t="str">
        <f>IF(X391&lt;='Conversion Factors'!$F$12,'Conversion Factors'!$F$12,IF(X391&lt;='Conversion Factors'!$F$13,'Conversion Factors'!$F$13,IF(X391&lt;='Conversion Factors'!$F$14,'Conversion Factors'!$F$14,IF(X391&lt;='Conversion Factors'!$F$15,'Conversion Factors'!$F$15,IF(X391&lt;='Conversion Factors'!$F$16,'Conversion Factors'!$F$16,Z391)))))</f>
        <v/>
      </c>
      <c r="Z391" s="229" t="str">
        <f>IF(X391&lt;='Conversion Factors'!$F$17,'Conversion Factors'!$F$17,IF(X391&lt;='Conversion Factors'!$F$18,'Conversion Factors'!$F$18,IF(X391&lt;='Conversion Factors'!$F$19,'Conversion Factors'!$F$19,IF(X391&lt;='Conversion Factors'!$F$20,'Conversion Factors'!$F$20,IF(X391&lt;='Conversion Factors'!$F$21,'Conversion Factors'!$F$21,IF(ISNUMBER(X391),20,""))))))</f>
        <v/>
      </c>
      <c r="AB391" s="277" t="s">
        <v>535</v>
      </c>
      <c r="AC391" s="210" t="s">
        <v>481</v>
      </c>
      <c r="AD391" s="511" t="s">
        <v>515</v>
      </c>
      <c r="AE391" s="216"/>
      <c r="AF391" s="211"/>
      <c r="AG391" s="210"/>
      <c r="AH391" s="216"/>
      <c r="AI391" s="220" t="str">
        <f t="shared" si="105"/>
        <v>Ensure materials and waste containers are stored securely to reduce chances of damage/theft and contamination respectively</v>
      </c>
      <c r="AJ391" s="220" t="str">
        <f>AB398</f>
        <v>Train staff in safe handling of hazardous waste</v>
      </c>
      <c r="AK391" s="220" t="str">
        <f>AB398</f>
        <v>Train staff in safe handling of hazardous waste</v>
      </c>
      <c r="AL391" s="220" t="str">
        <f t="shared" si="116"/>
        <v>Ensure workplan is correct to avoid creating waste through reworking etc</v>
      </c>
      <c r="AM391" s="220" t="str">
        <f t="shared" si="106"/>
        <v>Ensure materials and waste containers are stored securely to reduce chances of damage/theft and contamination respectively</v>
      </c>
      <c r="AN391" s="220" t="str">
        <f t="shared" si="107"/>
        <v>Ensure materials and waste containers are stored securely to reduce chances of damage/theft and contamination respectively</v>
      </c>
      <c r="AO391" s="220" t="str">
        <f>AB396</f>
        <v>Segregate waste from other waste streams that can’t be reused / recycled / recovered</v>
      </c>
      <c r="AP391" s="3"/>
    </row>
    <row r="392" spans="1:42" ht="12.75" customHeight="1" x14ac:dyDescent="0.35">
      <c r="A392" s="57"/>
      <c r="B392" s="192" t="str">
        <f>IF(ISNUMBER('Estimated Waste'!M12),'Estimated Waste'!M12,"")</f>
        <v/>
      </c>
      <c r="C392" s="192" t="str">
        <f t="shared" si="114"/>
        <v/>
      </c>
      <c r="D392" s="193" t="str">
        <f>IF(ISNUMBER(K392),L392,IF(G392&gt;0,G392,IF(B392&lt;='Conversion Factors'!$G$11,'Conversion Factors'!$F$11,IF(B392&lt;='Conversion Factors'!$G$12,'Conversion Factors'!$F$12,IF(B392&lt;='Conversion Factors'!$G$13,'Conversion Factors'!$F$13,IF(B392&lt;='Conversion Factors'!$G$14,'Conversion Factors'!$F$14,IF(B392&lt;='Conversion Factors'!$G$15,'Conversion Factors'!$F$15,IF(B392&lt;='Conversion Factors'!$G$16,'Conversion Factors'!$F$16,E392))))))))</f>
        <v/>
      </c>
      <c r="E392" s="194" t="str">
        <f>IF(B392&lt;='Conversion Factors'!$G$17,'Conversion Factors'!$F$17,IF(B392&lt;='Conversion Factors'!$G$18,'Conversion Factors'!$F$18,IF(B392&lt;='Conversion Factors'!$G$19,'Conversion Factors'!$F$19,IF(B392&lt;='Conversion Factors'!$G$20,'Conversion Factors'!$F$20,IF(B392&lt;='Conversion Factors'!$G$21,'Conversion Factors'!$F$21,IF(ISNUMBER(B392),20,""))))))</f>
        <v/>
      </c>
      <c r="F392" s="193" t="e">
        <f t="shared" si="108"/>
        <v>#VALUE!</v>
      </c>
      <c r="G392" s="195">
        <f>IF('Estimated Waste'!G12&lt;&gt;"",IF(LEN('Estimated Waste'!G12)&gt;6,MID('Estimated Waste'!G12,1,LEN('Estimated Waste'!G12)-10),MID('Estimated Waste'!G12,1,LEN('Estimated Waste'!G12)-4)),0)</f>
        <v>0</v>
      </c>
      <c r="H392" s="195" t="str">
        <f t="shared" si="109"/>
        <v/>
      </c>
      <c r="I392" s="196">
        <f>'Estimated Waste'!H12</f>
        <v>0</v>
      </c>
      <c r="J392" s="197"/>
      <c r="K392" s="196" t="str">
        <f t="shared" si="115"/>
        <v/>
      </c>
      <c r="L392" s="227" t="str">
        <f>IF(K392&lt;='Conversion Factors'!$F$12,'Conversion Factors'!$F$12,IF(K392&lt;='Conversion Factors'!$F$13,'Conversion Factors'!$F$13,IF(K392&lt;='Conversion Factors'!$F$14,'Conversion Factors'!$F$14,IF(K392&lt;='Conversion Factors'!$F$15,'Conversion Factors'!$F$15,IF(K392&lt;='Conversion Factors'!$F$16,'Conversion Factors'!$F$16,M392)))))</f>
        <v/>
      </c>
      <c r="M392" s="227" t="str">
        <f>IF(K392&lt;='Conversion Factors'!$F$17,'Conversion Factors'!$F$17,IF(K392&lt;='Conversion Factors'!$F$18,'Conversion Factors'!$F$18,IF(K392&lt;='Conversion Factors'!$F$19,'Conversion Factors'!$F$19,IF(K392&lt;='Conversion Factors'!$F$20,'Conversion Factors'!$F$20,IF(K392&lt;='Conversion Factors'!$F$21,'Conversion Factors'!$F$21,IF(ISNUMBER(K392),20,""))))))</f>
        <v/>
      </c>
      <c r="O392" s="198" t="str">
        <f>IF(ISNUMBER('Actual Waste'!U13),'Actual Waste'!U13,"")</f>
        <v/>
      </c>
      <c r="P392" s="198" t="str">
        <f t="shared" ref="P392:P451" si="117">IF(ISNUMBER(O392),O392*1.30795062,"")</f>
        <v/>
      </c>
      <c r="Q392" s="199" t="str">
        <f>IF(ISNUMBER(X392),Y392,IF(T392&gt;0,T392,IF(O392&lt;='Conversion Factors'!$G$11,'Conversion Factors'!$F$11,IF(O392&lt;='Conversion Factors'!$G$12,'Conversion Factors'!$F$12,IF(O392&lt;='Conversion Factors'!$G$13,'Conversion Factors'!$F$13,IF(O392&lt;='Conversion Factors'!$G$14,'Conversion Factors'!$F$14,IF(O392&lt;='Conversion Factors'!$G$15,'Conversion Factors'!$F$15,IF(O392&lt;='Conversion Factors'!$G$16,'Conversion Factors'!$F$16,R392))))))))</f>
        <v/>
      </c>
      <c r="R392" s="200" t="str">
        <f>IF(O392&lt;='Conversion Factors'!$G$17,'Conversion Factors'!$F$17,IF(O392&lt;='Conversion Factors'!$G$18,'Conversion Factors'!$F$18,IF(O392&lt;='Conversion Factors'!$G$19,'Conversion Factors'!$F$19,IF(O392&lt;='Conversion Factors'!$G$20,'Conversion Factors'!$F$20,IF(O392&lt;='Conversion Factors'!$G$21,'Conversion Factors'!$F$21,IF(ISNUMBER(O392),20,""))))))</f>
        <v/>
      </c>
      <c r="S392" s="199" t="e">
        <f t="shared" si="111"/>
        <v>#VALUE!</v>
      </c>
      <c r="T392" s="201">
        <f>IF('Actual Waste'!J13&lt;&gt;"",IF(LEN('Actual Waste'!J13)&gt;6,MID('Actual Waste'!J13,1,LEN('Actual Waste'!J13)-10),MID('Actual Waste'!J13,1,LEN('Actual Waste'!J13)-4)),0)</f>
        <v>0</v>
      </c>
      <c r="U392" s="201" t="str">
        <f t="shared" si="112"/>
        <v/>
      </c>
      <c r="V392" s="202">
        <f>'Actual Waste'!K13</f>
        <v>0</v>
      </c>
      <c r="W392" s="203"/>
      <c r="X392" s="202" t="str">
        <f t="shared" si="113"/>
        <v/>
      </c>
      <c r="Y392" s="229" t="str">
        <f>IF(X392&lt;='Conversion Factors'!$F$12,'Conversion Factors'!$F$12,IF(X392&lt;='Conversion Factors'!$F$13,'Conversion Factors'!$F$13,IF(X392&lt;='Conversion Factors'!$F$14,'Conversion Factors'!$F$14,IF(X392&lt;='Conversion Factors'!$F$15,'Conversion Factors'!$F$15,IF(X392&lt;='Conversion Factors'!$F$16,'Conversion Factors'!$F$16,Z392)))))</f>
        <v/>
      </c>
      <c r="Z392" s="229" t="str">
        <f>IF(X392&lt;='Conversion Factors'!$F$17,'Conversion Factors'!$F$17,IF(X392&lt;='Conversion Factors'!$F$18,'Conversion Factors'!$F$18,IF(X392&lt;='Conversion Factors'!$F$19,'Conversion Factors'!$F$19,IF(X392&lt;='Conversion Factors'!$F$20,'Conversion Factors'!$F$20,IF(X392&lt;='Conversion Factors'!$F$21,'Conversion Factors'!$F$21,IF(ISNUMBER(X392),20,""))))))</f>
        <v/>
      </c>
      <c r="AB392" s="275" t="s">
        <v>453</v>
      </c>
      <c r="AC392" s="210" t="s">
        <v>482</v>
      </c>
      <c r="AD392" s="511" t="s">
        <v>495</v>
      </c>
      <c r="AE392" s="210"/>
      <c r="AF392" s="211"/>
      <c r="AG392" s="210"/>
      <c r="AH392" s="216"/>
      <c r="AI392" s="220" t="str">
        <f t="shared" si="105"/>
        <v>Ensure workplan is correct to avoid creating waste through reworking etc</v>
      </c>
      <c r="AJ392" s="220" t="str">
        <f>AB399</f>
        <v>Train staff on practical ways they can prevent and reduce waste</v>
      </c>
      <c r="AK392" s="220" t="str">
        <f>AB399</f>
        <v>Train staff on practical ways they can prevent and reduce waste</v>
      </c>
      <c r="AL392" s="220" t="str">
        <f t="shared" si="116"/>
        <v>Implement good housekeeping throughout site to promote good waste segregation and reuse opportunities</v>
      </c>
      <c r="AM392" s="220" t="str">
        <f t="shared" si="106"/>
        <v>Ensure workplan is correct to avoid creating waste through reworking etc</v>
      </c>
      <c r="AN392" s="220" t="str">
        <f t="shared" si="107"/>
        <v>Ensure workplan is correct to avoid creating waste through reworking etc</v>
      </c>
      <c r="AO392" s="220" t="str">
        <f>AB398</f>
        <v>Train staff in safe handling of hazardous waste</v>
      </c>
      <c r="AP392" s="3"/>
    </row>
    <row r="393" spans="1:42" ht="12.75" customHeight="1" x14ac:dyDescent="0.35">
      <c r="A393" s="57"/>
      <c r="B393" s="192" t="str">
        <f>IF(ISNUMBER('Estimated Waste'!M13),'Estimated Waste'!M13,"")</f>
        <v/>
      </c>
      <c r="C393" s="192" t="str">
        <f t="shared" si="114"/>
        <v/>
      </c>
      <c r="D393" s="193" t="str">
        <f>IF(ISNUMBER(K393),L393,IF(G393&gt;0,G393,IF(B393&lt;='Conversion Factors'!$G$11,'Conversion Factors'!$F$11,IF(B393&lt;='Conversion Factors'!$G$12,'Conversion Factors'!$F$12,IF(B393&lt;='Conversion Factors'!$G$13,'Conversion Factors'!$F$13,IF(B393&lt;='Conversion Factors'!$G$14,'Conversion Factors'!$F$14,IF(B393&lt;='Conversion Factors'!$G$15,'Conversion Factors'!$F$15,IF(B393&lt;='Conversion Factors'!$G$16,'Conversion Factors'!$F$16,E393))))))))</f>
        <v/>
      </c>
      <c r="E393" s="194" t="str">
        <f>IF(B393&lt;='Conversion Factors'!$G$17,'Conversion Factors'!$F$17,IF(B393&lt;='Conversion Factors'!$G$18,'Conversion Factors'!$F$18,IF(B393&lt;='Conversion Factors'!$G$19,'Conversion Factors'!$F$19,IF(B393&lt;='Conversion Factors'!$G$20,'Conversion Factors'!$F$20,IF(B393&lt;='Conversion Factors'!$G$21,'Conversion Factors'!$F$21,IF(ISNUMBER(B393),20,""))))))</f>
        <v/>
      </c>
      <c r="F393" s="193" t="e">
        <f t="shared" si="108"/>
        <v>#VALUE!</v>
      </c>
      <c r="G393" s="195">
        <f>IF('Estimated Waste'!G13&lt;&gt;"",IF(LEN('Estimated Waste'!G13)&gt;6,MID('Estimated Waste'!G13,1,LEN('Estimated Waste'!G13)-10),MID('Estimated Waste'!G13,1,LEN('Estimated Waste'!G13)-4)),0)</f>
        <v>0</v>
      </c>
      <c r="H393" s="195" t="str">
        <f t="shared" si="109"/>
        <v/>
      </c>
      <c r="I393" s="196">
        <f>'Estimated Waste'!H13</f>
        <v>0</v>
      </c>
      <c r="J393" s="197"/>
      <c r="K393" s="196" t="str">
        <f t="shared" si="115"/>
        <v/>
      </c>
      <c r="L393" s="227" t="str">
        <f>IF(K393&lt;='Conversion Factors'!$F$12,'Conversion Factors'!$F$12,IF(K393&lt;='Conversion Factors'!$F$13,'Conversion Factors'!$F$13,IF(K393&lt;='Conversion Factors'!$F$14,'Conversion Factors'!$F$14,IF(K393&lt;='Conversion Factors'!$F$15,'Conversion Factors'!$F$15,IF(K393&lt;='Conversion Factors'!$F$16,'Conversion Factors'!$F$16,M393)))))</f>
        <v/>
      </c>
      <c r="M393" s="227" t="str">
        <f>IF(K393&lt;='Conversion Factors'!$F$17,'Conversion Factors'!$F$17,IF(K393&lt;='Conversion Factors'!$F$18,'Conversion Factors'!$F$18,IF(K393&lt;='Conversion Factors'!$F$19,'Conversion Factors'!$F$19,IF(K393&lt;='Conversion Factors'!$F$20,'Conversion Factors'!$F$20,IF(K393&lt;='Conversion Factors'!$F$21,'Conversion Factors'!$F$21,IF(ISNUMBER(K393),20,""))))))</f>
        <v/>
      </c>
      <c r="O393" s="198" t="str">
        <f>IF(ISNUMBER('Actual Waste'!U14),'Actual Waste'!U14,"")</f>
        <v/>
      </c>
      <c r="P393" s="198" t="str">
        <f t="shared" si="117"/>
        <v/>
      </c>
      <c r="Q393" s="199" t="str">
        <f>IF(ISNUMBER(X393),Y393,IF(T393&gt;0,T393,IF(O393&lt;='Conversion Factors'!$G$11,'Conversion Factors'!$F$11,IF(O393&lt;='Conversion Factors'!$G$12,'Conversion Factors'!$F$12,IF(O393&lt;='Conversion Factors'!$G$13,'Conversion Factors'!$F$13,IF(O393&lt;='Conversion Factors'!$G$14,'Conversion Factors'!$F$14,IF(O393&lt;='Conversion Factors'!$G$15,'Conversion Factors'!$F$15,IF(O393&lt;='Conversion Factors'!$G$16,'Conversion Factors'!$F$16,R393))))))))</f>
        <v/>
      </c>
      <c r="R393" s="200" t="str">
        <f>IF(O393&lt;='Conversion Factors'!$G$17,'Conversion Factors'!$F$17,IF(O393&lt;='Conversion Factors'!$G$18,'Conversion Factors'!$F$18,IF(O393&lt;='Conversion Factors'!$G$19,'Conversion Factors'!$F$19,IF(O393&lt;='Conversion Factors'!$G$20,'Conversion Factors'!$F$20,IF(O393&lt;='Conversion Factors'!$G$21,'Conversion Factors'!$F$21,IF(ISNUMBER(O393),20,""))))))</f>
        <v/>
      </c>
      <c r="S393" s="199" t="e">
        <f t="shared" si="111"/>
        <v>#VALUE!</v>
      </c>
      <c r="T393" s="201">
        <f>IF('Actual Waste'!J14&lt;&gt;"",IF(LEN('Actual Waste'!J14)&gt;6,MID('Actual Waste'!J14,1,LEN('Actual Waste'!J14)-10),MID('Actual Waste'!J14,1,LEN('Actual Waste'!J14)-4)),0)</f>
        <v>0</v>
      </c>
      <c r="U393" s="201" t="str">
        <f t="shared" si="112"/>
        <v/>
      </c>
      <c r="V393" s="202">
        <f>'Actual Waste'!K14</f>
        <v>0</v>
      </c>
      <c r="W393" s="203"/>
      <c r="X393" s="202" t="str">
        <f t="shared" si="113"/>
        <v/>
      </c>
      <c r="Y393" s="229" t="str">
        <f>IF(X393&lt;='Conversion Factors'!$F$12,'Conversion Factors'!$F$12,IF(X393&lt;='Conversion Factors'!$F$13,'Conversion Factors'!$F$13,IF(X393&lt;='Conversion Factors'!$F$14,'Conversion Factors'!$F$14,IF(X393&lt;='Conversion Factors'!$F$15,'Conversion Factors'!$F$15,IF(X393&lt;='Conversion Factors'!$F$16,'Conversion Factors'!$F$16,Z393)))))</f>
        <v/>
      </c>
      <c r="Z393" s="229" t="str">
        <f>IF(X393&lt;='Conversion Factors'!$F$17,'Conversion Factors'!$F$17,IF(X393&lt;='Conversion Factors'!$F$18,'Conversion Factors'!$F$18,IF(X393&lt;='Conversion Factors'!$F$19,'Conversion Factors'!$F$19,IF(X393&lt;='Conversion Factors'!$F$20,'Conversion Factors'!$F$20,IF(X393&lt;='Conversion Factors'!$F$21,'Conversion Factors'!$F$21,IF(ISNUMBER(X393),20,""))))))</f>
        <v/>
      </c>
      <c r="AB393" s="277" t="s">
        <v>536</v>
      </c>
      <c r="AC393" s="210" t="s">
        <v>447</v>
      </c>
      <c r="AD393" s="511" t="s">
        <v>590</v>
      </c>
      <c r="AE393" s="210"/>
      <c r="AF393" s="213"/>
      <c r="AG393" s="217"/>
      <c r="AH393" s="210"/>
      <c r="AI393" s="220" t="str">
        <f t="shared" si="105"/>
        <v>Implement good housekeeping throughout site to promote good waste segregation and reuse opportunities</v>
      </c>
      <c r="AJ393" s="220" t="str">
        <f>AB400</f>
        <v>Train staff on practical ways to manage and handle material to reuse and recycle / recover waste</v>
      </c>
      <c r="AK393" s="220" t="str">
        <f>AB400</f>
        <v>Train staff on practical ways to manage and handle material to reuse and recycle / recover waste</v>
      </c>
      <c r="AL393" s="220" t="str">
        <f t="shared" si="116"/>
        <v>Procure correct quantity of material to avoid over-ordering</v>
      </c>
      <c r="AM393" s="220" t="str">
        <f t="shared" si="106"/>
        <v>Implement good housekeeping throughout site to promote good waste segregation and reuse opportunities</v>
      </c>
      <c r="AN393" s="220" t="str">
        <f t="shared" si="107"/>
        <v>Implement good housekeeping throughout site to promote good waste segregation and reuse opportunities</v>
      </c>
      <c r="AO393" s="220" t="str">
        <f>AB399</f>
        <v>Train staff on practical ways they can prevent and reduce waste</v>
      </c>
      <c r="AP393" s="3"/>
    </row>
    <row r="394" spans="1:42" ht="12.75" customHeight="1" x14ac:dyDescent="0.35">
      <c r="A394" s="57"/>
      <c r="B394" s="192" t="str">
        <f>IF(ISNUMBER('Estimated Waste'!M14),'Estimated Waste'!M14,"")</f>
        <v/>
      </c>
      <c r="C394" s="192" t="str">
        <f t="shared" si="114"/>
        <v/>
      </c>
      <c r="D394" s="193" t="str">
        <f>IF(ISNUMBER(K394),L394,IF(G394&gt;0,G394,IF(B394&lt;='Conversion Factors'!$G$11,'Conversion Factors'!$F$11,IF(B394&lt;='Conversion Factors'!$G$12,'Conversion Factors'!$F$12,IF(B394&lt;='Conversion Factors'!$G$13,'Conversion Factors'!$F$13,IF(B394&lt;='Conversion Factors'!$G$14,'Conversion Factors'!$F$14,IF(B394&lt;='Conversion Factors'!$G$15,'Conversion Factors'!$F$15,IF(B394&lt;='Conversion Factors'!$G$16,'Conversion Factors'!$F$16,E394))))))))</f>
        <v/>
      </c>
      <c r="E394" s="194" t="str">
        <f>IF(B394&lt;='Conversion Factors'!$G$17,'Conversion Factors'!$F$17,IF(B394&lt;='Conversion Factors'!$G$18,'Conversion Factors'!$F$18,IF(B394&lt;='Conversion Factors'!$G$19,'Conversion Factors'!$F$19,IF(B394&lt;='Conversion Factors'!$G$20,'Conversion Factors'!$F$20,IF(B394&lt;='Conversion Factors'!$G$21,'Conversion Factors'!$F$21,IF(ISNUMBER(B394),20,""))))))</f>
        <v/>
      </c>
      <c r="F394" s="193" t="e">
        <f t="shared" si="108"/>
        <v>#VALUE!</v>
      </c>
      <c r="G394" s="195">
        <f>IF('Estimated Waste'!G14&lt;&gt;"",IF(LEN('Estimated Waste'!G14)&gt;6,MID('Estimated Waste'!G14,1,LEN('Estimated Waste'!G14)-10),MID('Estimated Waste'!G14,1,LEN('Estimated Waste'!G14)-4)),0)</f>
        <v>0</v>
      </c>
      <c r="H394" s="195" t="str">
        <f t="shared" si="109"/>
        <v/>
      </c>
      <c r="I394" s="196">
        <f>'Estimated Waste'!H14</f>
        <v>0</v>
      </c>
      <c r="J394" s="197"/>
      <c r="K394" s="196" t="str">
        <f t="shared" si="115"/>
        <v/>
      </c>
      <c r="L394" s="227" t="str">
        <f>IF(K394&lt;='Conversion Factors'!$F$12,'Conversion Factors'!$F$12,IF(K394&lt;='Conversion Factors'!$F$13,'Conversion Factors'!$F$13,IF(K394&lt;='Conversion Factors'!$F$14,'Conversion Factors'!$F$14,IF(K394&lt;='Conversion Factors'!$F$15,'Conversion Factors'!$F$15,IF(K394&lt;='Conversion Factors'!$F$16,'Conversion Factors'!$F$16,M394)))))</f>
        <v/>
      </c>
      <c r="M394" s="227" t="str">
        <f>IF(K394&lt;='Conversion Factors'!$F$17,'Conversion Factors'!$F$17,IF(K394&lt;='Conversion Factors'!$F$18,'Conversion Factors'!$F$18,IF(K394&lt;='Conversion Factors'!$F$19,'Conversion Factors'!$F$19,IF(K394&lt;='Conversion Factors'!$F$20,'Conversion Factors'!$F$20,IF(K394&lt;='Conversion Factors'!$F$21,'Conversion Factors'!$F$21,IF(ISNUMBER(K394),20,""))))))</f>
        <v/>
      </c>
      <c r="O394" s="198" t="str">
        <f>IF(ISNUMBER('Actual Waste'!U15),'Actual Waste'!U15,"")</f>
        <v/>
      </c>
      <c r="P394" s="198" t="str">
        <f t="shared" si="117"/>
        <v/>
      </c>
      <c r="Q394" s="199" t="str">
        <f>IF(ISNUMBER(X394),Y394,IF(T394&gt;0,T394,IF(O394&lt;='Conversion Factors'!$G$11,'Conversion Factors'!$F$11,IF(O394&lt;='Conversion Factors'!$G$12,'Conversion Factors'!$F$12,IF(O394&lt;='Conversion Factors'!$G$13,'Conversion Factors'!$F$13,IF(O394&lt;='Conversion Factors'!$G$14,'Conversion Factors'!$F$14,IF(O394&lt;='Conversion Factors'!$G$15,'Conversion Factors'!$F$15,IF(O394&lt;='Conversion Factors'!$G$16,'Conversion Factors'!$F$16,R394))))))))</f>
        <v/>
      </c>
      <c r="R394" s="200" t="str">
        <f>IF(O394&lt;='Conversion Factors'!$G$17,'Conversion Factors'!$F$17,IF(O394&lt;='Conversion Factors'!$G$18,'Conversion Factors'!$F$18,IF(O394&lt;='Conversion Factors'!$G$19,'Conversion Factors'!$F$19,IF(O394&lt;='Conversion Factors'!$G$20,'Conversion Factors'!$F$20,IF(O394&lt;='Conversion Factors'!$G$21,'Conversion Factors'!$F$21,IF(ISNUMBER(O394),20,""))))))</f>
        <v/>
      </c>
      <c r="S394" s="199" t="e">
        <f t="shared" si="111"/>
        <v>#VALUE!</v>
      </c>
      <c r="T394" s="201">
        <f>IF('Actual Waste'!J15&lt;&gt;"",IF(LEN('Actual Waste'!J15)&gt;6,MID('Actual Waste'!J15,1,LEN('Actual Waste'!J15)-10),MID('Actual Waste'!J15,1,LEN('Actual Waste'!J15)-4)),0)</f>
        <v>0</v>
      </c>
      <c r="U394" s="201" t="str">
        <f t="shared" si="112"/>
        <v/>
      </c>
      <c r="V394" s="202">
        <f>'Actual Waste'!K15</f>
        <v>0</v>
      </c>
      <c r="W394" s="203"/>
      <c r="X394" s="202" t="str">
        <f t="shared" si="113"/>
        <v/>
      </c>
      <c r="Y394" s="229" t="str">
        <f>IF(X394&lt;='Conversion Factors'!$F$12,'Conversion Factors'!$F$12,IF(X394&lt;='Conversion Factors'!$F$13,'Conversion Factors'!$F$13,IF(X394&lt;='Conversion Factors'!$F$14,'Conversion Factors'!$F$14,IF(X394&lt;='Conversion Factors'!$F$15,'Conversion Factors'!$F$15,IF(X394&lt;='Conversion Factors'!$F$16,'Conversion Factors'!$F$16,Z394)))))</f>
        <v/>
      </c>
      <c r="Z394" s="229" t="str">
        <f>IF(X394&lt;='Conversion Factors'!$F$17,'Conversion Factors'!$F$17,IF(X394&lt;='Conversion Factors'!$F$18,'Conversion Factors'!$F$18,IF(X394&lt;='Conversion Factors'!$F$19,'Conversion Factors'!$F$19,IF(X394&lt;='Conversion Factors'!$F$20,'Conversion Factors'!$F$20,IF(X394&lt;='Conversion Factors'!$F$21,'Conversion Factors'!$F$21,IF(ISNUMBER(X394),20,""))))))</f>
        <v/>
      </c>
      <c r="AB394" s="275" t="s">
        <v>456</v>
      </c>
      <c r="AC394" s="210" t="s">
        <v>431</v>
      </c>
      <c r="AD394" s="512" t="s">
        <v>502</v>
      </c>
      <c r="AE394" s="217"/>
      <c r="AF394" s="213"/>
      <c r="AG394" s="217"/>
      <c r="AH394" s="210"/>
      <c r="AI394" s="220" t="str">
        <f t="shared" si="105"/>
        <v>Procure correct quantity of material to avoid over-ordering</v>
      </c>
      <c r="AJ394" s="220" t="str">
        <f>AB401</f>
        <v>Train staff on practical ways to refurbish rather than replace</v>
      </c>
      <c r="AK394" s="220" t="str">
        <f>AB401</f>
        <v>Train staff on practical ways to refurbish rather than replace</v>
      </c>
      <c r="AL394" s="220" t="str">
        <f t="shared" si="116"/>
        <v>Schedule deliveries to avoid storing excessive quantities of material on site</v>
      </c>
      <c r="AM394" s="220" t="str">
        <f t="shared" si="106"/>
        <v>Procure correct quantity of material to avoid over-ordering</v>
      </c>
      <c r="AN394" s="220" t="str">
        <f t="shared" si="107"/>
        <v>Procure correct quantity of material to avoid over-ordering</v>
      </c>
      <c r="AO394" s="220" t="str">
        <f>AB400</f>
        <v>Train staff on practical ways to manage and handle material to reuse and recycle / recover waste</v>
      </c>
      <c r="AP394" s="3"/>
    </row>
    <row r="395" spans="1:42" ht="12.75" customHeight="1" x14ac:dyDescent="0.35">
      <c r="A395" s="57"/>
      <c r="B395" s="192" t="str">
        <f>IF(ISNUMBER('Estimated Waste'!M15),'Estimated Waste'!M15,"")</f>
        <v/>
      </c>
      <c r="C395" s="192" t="str">
        <f t="shared" si="114"/>
        <v/>
      </c>
      <c r="D395" s="193" t="str">
        <f>IF(ISNUMBER(K395),L395,IF(G395&gt;0,G395,IF(B395&lt;='Conversion Factors'!$G$11,'Conversion Factors'!$F$11,IF(B395&lt;='Conversion Factors'!$G$12,'Conversion Factors'!$F$12,IF(B395&lt;='Conversion Factors'!$G$13,'Conversion Factors'!$F$13,IF(B395&lt;='Conversion Factors'!$G$14,'Conversion Factors'!$F$14,IF(B395&lt;='Conversion Factors'!$G$15,'Conversion Factors'!$F$15,IF(B395&lt;='Conversion Factors'!$G$16,'Conversion Factors'!$F$16,E395))))))))</f>
        <v/>
      </c>
      <c r="E395" s="194" t="str">
        <f>IF(B395&lt;='Conversion Factors'!$G$17,'Conversion Factors'!$F$17,IF(B395&lt;='Conversion Factors'!$G$18,'Conversion Factors'!$F$18,IF(B395&lt;='Conversion Factors'!$G$19,'Conversion Factors'!$F$19,IF(B395&lt;='Conversion Factors'!$G$20,'Conversion Factors'!$F$20,IF(B395&lt;='Conversion Factors'!$G$21,'Conversion Factors'!$F$21,IF(ISNUMBER(B395),20,""))))))</f>
        <v/>
      </c>
      <c r="F395" s="193" t="e">
        <f t="shared" si="108"/>
        <v>#VALUE!</v>
      </c>
      <c r="G395" s="195">
        <f>IF('Estimated Waste'!G15&lt;&gt;"",IF(LEN('Estimated Waste'!G15)&gt;6,MID('Estimated Waste'!G15,1,LEN('Estimated Waste'!G15)-10),MID('Estimated Waste'!G15,1,LEN('Estimated Waste'!G15)-4)),0)</f>
        <v>0</v>
      </c>
      <c r="H395" s="195" t="str">
        <f t="shared" si="109"/>
        <v/>
      </c>
      <c r="I395" s="196">
        <f>'Estimated Waste'!H15</f>
        <v>0</v>
      </c>
      <c r="J395" s="197"/>
      <c r="K395" s="196" t="str">
        <f t="shared" si="115"/>
        <v/>
      </c>
      <c r="L395" s="227" t="str">
        <f>IF(K395&lt;='Conversion Factors'!$F$12,'Conversion Factors'!$F$12,IF(K395&lt;='Conversion Factors'!$F$13,'Conversion Factors'!$F$13,IF(K395&lt;='Conversion Factors'!$F$14,'Conversion Factors'!$F$14,IF(K395&lt;='Conversion Factors'!$F$15,'Conversion Factors'!$F$15,IF(K395&lt;='Conversion Factors'!$F$16,'Conversion Factors'!$F$16,M395)))))</f>
        <v/>
      </c>
      <c r="M395" s="227" t="str">
        <f>IF(K395&lt;='Conversion Factors'!$F$17,'Conversion Factors'!$F$17,IF(K395&lt;='Conversion Factors'!$F$18,'Conversion Factors'!$F$18,IF(K395&lt;='Conversion Factors'!$F$19,'Conversion Factors'!$F$19,IF(K395&lt;='Conversion Factors'!$F$20,'Conversion Factors'!$F$20,IF(K395&lt;='Conversion Factors'!$F$21,'Conversion Factors'!$F$21,IF(ISNUMBER(K395),20,""))))))</f>
        <v/>
      </c>
      <c r="O395" s="198" t="str">
        <f>IF(ISNUMBER('Actual Waste'!U16),'Actual Waste'!U16,"")</f>
        <v/>
      </c>
      <c r="P395" s="198" t="str">
        <f t="shared" si="117"/>
        <v/>
      </c>
      <c r="Q395" s="199" t="str">
        <f>IF(ISNUMBER(X395),Y395,IF(T395&gt;0,T395,IF(O395&lt;='Conversion Factors'!$G$11,'Conversion Factors'!$F$11,IF(O395&lt;='Conversion Factors'!$G$12,'Conversion Factors'!$F$12,IF(O395&lt;='Conversion Factors'!$G$13,'Conversion Factors'!$F$13,IF(O395&lt;='Conversion Factors'!$G$14,'Conversion Factors'!$F$14,IF(O395&lt;='Conversion Factors'!$G$15,'Conversion Factors'!$F$15,IF(O395&lt;='Conversion Factors'!$G$16,'Conversion Factors'!$F$16,R395))))))))</f>
        <v/>
      </c>
      <c r="R395" s="200" t="str">
        <f>IF(O395&lt;='Conversion Factors'!$G$17,'Conversion Factors'!$F$17,IF(O395&lt;='Conversion Factors'!$G$18,'Conversion Factors'!$F$18,IF(O395&lt;='Conversion Factors'!$G$19,'Conversion Factors'!$F$19,IF(O395&lt;='Conversion Factors'!$G$20,'Conversion Factors'!$F$20,IF(O395&lt;='Conversion Factors'!$G$21,'Conversion Factors'!$F$21,IF(ISNUMBER(O395),20,""))))))</f>
        <v/>
      </c>
      <c r="S395" s="199" t="e">
        <f t="shared" si="111"/>
        <v>#VALUE!</v>
      </c>
      <c r="T395" s="201">
        <f>IF('Actual Waste'!J16&lt;&gt;"",IF(LEN('Actual Waste'!J16)&gt;6,MID('Actual Waste'!J16,1,LEN('Actual Waste'!J16)-10),MID('Actual Waste'!J16,1,LEN('Actual Waste'!J16)-4)),0)</f>
        <v>0</v>
      </c>
      <c r="U395" s="201" t="str">
        <f t="shared" si="112"/>
        <v/>
      </c>
      <c r="V395" s="202">
        <f>'Actual Waste'!K16</f>
        <v>0</v>
      </c>
      <c r="W395" s="203"/>
      <c r="X395" s="202" t="str">
        <f t="shared" si="113"/>
        <v/>
      </c>
      <c r="Y395" s="229" t="str">
        <f>IF(X395&lt;='Conversion Factors'!$F$12,'Conversion Factors'!$F$12,IF(X395&lt;='Conversion Factors'!$F$13,'Conversion Factors'!$F$13,IF(X395&lt;='Conversion Factors'!$F$14,'Conversion Factors'!$F$14,IF(X395&lt;='Conversion Factors'!$F$15,'Conversion Factors'!$F$15,IF(X395&lt;='Conversion Factors'!$F$16,'Conversion Factors'!$F$16,Z395)))))</f>
        <v/>
      </c>
      <c r="Z395" s="229" t="str">
        <f>IF(X395&lt;='Conversion Factors'!$F$17,'Conversion Factors'!$F$17,IF(X395&lt;='Conversion Factors'!$F$18,'Conversion Factors'!$F$18,IF(X395&lt;='Conversion Factors'!$F$19,'Conversion Factors'!$F$19,IF(X395&lt;='Conversion Factors'!$F$20,'Conversion Factors'!$F$20,IF(X395&lt;='Conversion Factors'!$F$21,'Conversion Factors'!$F$21,IF(ISNUMBER(X395),20,""))))))</f>
        <v/>
      </c>
      <c r="AB395" s="277" t="s">
        <v>451</v>
      </c>
      <c r="AC395" s="210" t="s">
        <v>432</v>
      </c>
      <c r="AD395" s="510" t="s">
        <v>597</v>
      </c>
      <c r="AE395" s="217"/>
      <c r="AF395" s="213"/>
      <c r="AG395" s="217"/>
      <c r="AH395" s="217"/>
      <c r="AI395" s="220" t="str">
        <f t="shared" si="105"/>
        <v>Schedule deliveries to avoid storing excessive quantities of material on site</v>
      </c>
      <c r="AJ395" s="220" t="str">
        <f>AB402</f>
        <v>Train staff to retain as much of existing building fabric as possible</v>
      </c>
      <c r="AK395" s="220" t="str">
        <f>AB404</f>
        <v>Use waste containers of appropriate size to facilitate waste segregation</v>
      </c>
      <c r="AL395" s="220" t="str">
        <f t="shared" si="116"/>
        <v>Segregate waste from other waste streams that can’t be reused / recycled / recovered</v>
      </c>
      <c r="AM395" s="220" t="str">
        <f t="shared" si="106"/>
        <v>Schedule deliveries to avoid storing excessive quantities of material on site</v>
      </c>
      <c r="AN395" s="220" t="str">
        <f t="shared" si="107"/>
        <v>Schedule deliveries to avoid storing excessive quantities of material on site</v>
      </c>
      <c r="AO395" s="220" t="str">
        <f>AB401</f>
        <v>Train staff on practical ways to refurbish rather than replace</v>
      </c>
      <c r="AP395" s="3"/>
    </row>
    <row r="396" spans="1:42" ht="12.75" customHeight="1" x14ac:dyDescent="0.35">
      <c r="A396" s="57"/>
      <c r="B396" s="192" t="str">
        <f>IF(ISNUMBER('Estimated Waste'!M16),'Estimated Waste'!M16,"")</f>
        <v/>
      </c>
      <c r="C396" s="192" t="str">
        <f t="shared" si="114"/>
        <v/>
      </c>
      <c r="D396" s="193" t="str">
        <f>IF(ISNUMBER(K396),L396,IF(G396&gt;0,G396,IF(B396&lt;='Conversion Factors'!$G$11,'Conversion Factors'!$F$11,IF(B396&lt;='Conversion Factors'!$G$12,'Conversion Factors'!$F$12,IF(B396&lt;='Conversion Factors'!$G$13,'Conversion Factors'!$F$13,IF(B396&lt;='Conversion Factors'!$G$14,'Conversion Factors'!$F$14,IF(B396&lt;='Conversion Factors'!$G$15,'Conversion Factors'!$F$15,IF(B396&lt;='Conversion Factors'!$G$16,'Conversion Factors'!$F$16,E396))))))))</f>
        <v/>
      </c>
      <c r="E396" s="194" t="str">
        <f>IF(B396&lt;='Conversion Factors'!$G$17,'Conversion Factors'!$F$17,IF(B396&lt;='Conversion Factors'!$G$18,'Conversion Factors'!$F$18,IF(B396&lt;='Conversion Factors'!$G$19,'Conversion Factors'!$F$19,IF(B396&lt;='Conversion Factors'!$G$20,'Conversion Factors'!$F$20,IF(B396&lt;='Conversion Factors'!$G$21,'Conversion Factors'!$F$21,IF(ISNUMBER(B396),20,""))))))</f>
        <v/>
      </c>
      <c r="F396" s="193" t="e">
        <f t="shared" si="108"/>
        <v>#VALUE!</v>
      </c>
      <c r="G396" s="195">
        <f>IF('Estimated Waste'!G16&lt;&gt;"",IF(LEN('Estimated Waste'!G16)&gt;6,MID('Estimated Waste'!G16,1,LEN('Estimated Waste'!G16)-10),MID('Estimated Waste'!G16,1,LEN('Estimated Waste'!G16)-4)),0)</f>
        <v>0</v>
      </c>
      <c r="H396" s="195" t="str">
        <f t="shared" si="109"/>
        <v/>
      </c>
      <c r="I396" s="196">
        <f>'Estimated Waste'!H16</f>
        <v>0</v>
      </c>
      <c r="J396" s="197"/>
      <c r="K396" s="196" t="str">
        <f t="shared" si="115"/>
        <v/>
      </c>
      <c r="L396" s="227" t="str">
        <f>IF(K396&lt;='Conversion Factors'!$F$12,'Conversion Factors'!$F$12,IF(K396&lt;='Conversion Factors'!$F$13,'Conversion Factors'!$F$13,IF(K396&lt;='Conversion Factors'!$F$14,'Conversion Factors'!$F$14,IF(K396&lt;='Conversion Factors'!$F$15,'Conversion Factors'!$F$15,IF(K396&lt;='Conversion Factors'!$F$16,'Conversion Factors'!$F$16,M396)))))</f>
        <v/>
      </c>
      <c r="M396" s="227" t="str">
        <f>IF(K396&lt;='Conversion Factors'!$F$17,'Conversion Factors'!$F$17,IF(K396&lt;='Conversion Factors'!$F$18,'Conversion Factors'!$F$18,IF(K396&lt;='Conversion Factors'!$F$19,'Conversion Factors'!$F$19,IF(K396&lt;='Conversion Factors'!$F$20,'Conversion Factors'!$F$20,IF(K396&lt;='Conversion Factors'!$F$21,'Conversion Factors'!$F$21,IF(ISNUMBER(K396),20,""))))))</f>
        <v/>
      </c>
      <c r="O396" s="198" t="str">
        <f>IF(ISNUMBER('Actual Waste'!U17),'Actual Waste'!U17,"")</f>
        <v/>
      </c>
      <c r="P396" s="198" t="str">
        <f t="shared" si="117"/>
        <v/>
      </c>
      <c r="Q396" s="199" t="str">
        <f>IF(ISNUMBER(X396),Y396,IF(T396&gt;0,T396,IF(O396&lt;='Conversion Factors'!$G$11,'Conversion Factors'!$F$11,IF(O396&lt;='Conversion Factors'!$G$12,'Conversion Factors'!$F$12,IF(O396&lt;='Conversion Factors'!$G$13,'Conversion Factors'!$F$13,IF(O396&lt;='Conversion Factors'!$G$14,'Conversion Factors'!$F$14,IF(O396&lt;='Conversion Factors'!$G$15,'Conversion Factors'!$F$15,IF(O396&lt;='Conversion Factors'!$G$16,'Conversion Factors'!$F$16,R396))))))))</f>
        <v/>
      </c>
      <c r="R396" s="200" t="str">
        <f>IF(O396&lt;='Conversion Factors'!$G$17,'Conversion Factors'!$F$17,IF(O396&lt;='Conversion Factors'!$G$18,'Conversion Factors'!$F$18,IF(O396&lt;='Conversion Factors'!$G$19,'Conversion Factors'!$F$19,IF(O396&lt;='Conversion Factors'!$G$20,'Conversion Factors'!$F$20,IF(O396&lt;='Conversion Factors'!$G$21,'Conversion Factors'!$F$21,IF(ISNUMBER(O396),20,""))))))</f>
        <v/>
      </c>
      <c r="S396" s="199" t="e">
        <f t="shared" si="111"/>
        <v>#VALUE!</v>
      </c>
      <c r="T396" s="201">
        <f>IF('Actual Waste'!J17&lt;&gt;"",IF(LEN('Actual Waste'!J17)&gt;6,MID('Actual Waste'!J17,1,LEN('Actual Waste'!J17)-10),MID('Actual Waste'!J17,1,LEN('Actual Waste'!J17)-4)),0)</f>
        <v>0</v>
      </c>
      <c r="U396" s="201" t="str">
        <f t="shared" si="112"/>
        <v/>
      </c>
      <c r="V396" s="202">
        <f>'Actual Waste'!K17</f>
        <v>0</v>
      </c>
      <c r="W396" s="203"/>
      <c r="X396" s="202" t="str">
        <f t="shared" si="113"/>
        <v/>
      </c>
      <c r="Y396" s="229" t="str">
        <f>IF(X396&lt;='Conversion Factors'!$F$12,'Conversion Factors'!$F$12,IF(X396&lt;='Conversion Factors'!$F$13,'Conversion Factors'!$F$13,IF(X396&lt;='Conversion Factors'!$F$14,'Conversion Factors'!$F$14,IF(X396&lt;='Conversion Factors'!$F$15,'Conversion Factors'!$F$15,IF(X396&lt;='Conversion Factors'!$F$16,'Conversion Factors'!$F$16,Z396)))))</f>
        <v/>
      </c>
      <c r="Z396" s="229" t="str">
        <f>IF(X396&lt;='Conversion Factors'!$F$17,'Conversion Factors'!$F$17,IF(X396&lt;='Conversion Factors'!$F$18,'Conversion Factors'!$F$18,IF(X396&lt;='Conversion Factors'!$F$19,'Conversion Factors'!$F$19,IF(X396&lt;='Conversion Factors'!$F$20,'Conversion Factors'!$F$20,IF(X396&lt;='Conversion Factors'!$F$21,'Conversion Factors'!$F$21,IF(ISNUMBER(X396),20,""))))))</f>
        <v/>
      </c>
      <c r="AB396" s="275" t="s">
        <v>449</v>
      </c>
      <c r="AC396" s="210" t="s">
        <v>444</v>
      </c>
      <c r="AD396" s="511" t="s">
        <v>492</v>
      </c>
      <c r="AE396" s="217"/>
      <c r="AF396" s="213"/>
      <c r="AG396" s="217"/>
      <c r="AH396" s="217"/>
      <c r="AI396" s="220" t="str">
        <f t="shared" si="105"/>
        <v>Segregate waste from other waste streams that can’t be reused / recycled / recovered</v>
      </c>
      <c r="AJ396" s="220" t="str">
        <f>AB404</f>
        <v>Use waste containers of appropriate size to facilitate waste segregation</v>
      </c>
      <c r="AK396" s="28" t="str">
        <f>AB405</f>
        <v>Balance cut/fill quantities</v>
      </c>
      <c r="AL396" s="220" t="str">
        <f t="shared" si="116"/>
        <v>Specify material that can be recycled / recovered</v>
      </c>
      <c r="AM396" s="220" t="str">
        <f t="shared" si="106"/>
        <v>Segregate waste from other waste streams that can’t be reused / recycled / recovered</v>
      </c>
      <c r="AN396" s="220" t="str">
        <f t="shared" si="107"/>
        <v>Segregate waste from other waste streams that can’t be reused / recycled / recovered</v>
      </c>
      <c r="AO396" s="220" t="str">
        <f>AB402</f>
        <v>Train staff to retain as much of existing building fabric as possible</v>
      </c>
      <c r="AP396" s="3"/>
    </row>
    <row r="397" spans="1:42" ht="12.75" customHeight="1" x14ac:dyDescent="0.35">
      <c r="A397" s="57"/>
      <c r="B397" s="192" t="str">
        <f>IF(ISNUMBER('Estimated Waste'!M17),'Estimated Waste'!M17,"")</f>
        <v/>
      </c>
      <c r="C397" s="192" t="str">
        <f t="shared" si="114"/>
        <v/>
      </c>
      <c r="D397" s="193" t="str">
        <f>IF(ISNUMBER(K397),L397,IF(G397&gt;0,G397,IF(B397&lt;='Conversion Factors'!$G$11,'Conversion Factors'!$F$11,IF(B397&lt;='Conversion Factors'!$G$12,'Conversion Factors'!$F$12,IF(B397&lt;='Conversion Factors'!$G$13,'Conversion Factors'!$F$13,IF(B397&lt;='Conversion Factors'!$G$14,'Conversion Factors'!$F$14,IF(B397&lt;='Conversion Factors'!$G$15,'Conversion Factors'!$F$15,IF(B397&lt;='Conversion Factors'!$G$16,'Conversion Factors'!$F$16,E397))))))))</f>
        <v/>
      </c>
      <c r="E397" s="194" t="str">
        <f>IF(B397&lt;='Conversion Factors'!$G$17,'Conversion Factors'!$F$17,IF(B397&lt;='Conversion Factors'!$G$18,'Conversion Factors'!$F$18,IF(B397&lt;='Conversion Factors'!$G$19,'Conversion Factors'!$F$19,IF(B397&lt;='Conversion Factors'!$G$20,'Conversion Factors'!$F$20,IF(B397&lt;='Conversion Factors'!$G$21,'Conversion Factors'!$F$21,IF(ISNUMBER(B397),20,""))))))</f>
        <v/>
      </c>
      <c r="F397" s="193" t="e">
        <f t="shared" si="108"/>
        <v>#VALUE!</v>
      </c>
      <c r="G397" s="195">
        <f>IF('Estimated Waste'!G17&lt;&gt;"",IF(LEN('Estimated Waste'!G17)&gt;6,MID('Estimated Waste'!G17,1,LEN('Estimated Waste'!G17)-10),MID('Estimated Waste'!G17,1,LEN('Estimated Waste'!G17)-4)),0)</f>
        <v>0</v>
      </c>
      <c r="H397" s="195" t="str">
        <f t="shared" si="109"/>
        <v/>
      </c>
      <c r="I397" s="196">
        <f>'Estimated Waste'!H17</f>
        <v>0</v>
      </c>
      <c r="J397" s="197"/>
      <c r="K397" s="196" t="str">
        <f t="shared" si="115"/>
        <v/>
      </c>
      <c r="L397" s="227" t="str">
        <f>IF(K397&lt;='Conversion Factors'!$F$12,'Conversion Factors'!$F$12,IF(K397&lt;='Conversion Factors'!$F$13,'Conversion Factors'!$F$13,IF(K397&lt;='Conversion Factors'!$F$14,'Conversion Factors'!$F$14,IF(K397&lt;='Conversion Factors'!$F$15,'Conversion Factors'!$F$15,IF(K397&lt;='Conversion Factors'!$F$16,'Conversion Factors'!$F$16,M397)))))</f>
        <v/>
      </c>
      <c r="M397" s="227" t="str">
        <f>IF(K397&lt;='Conversion Factors'!$F$17,'Conversion Factors'!$F$17,IF(K397&lt;='Conversion Factors'!$F$18,'Conversion Factors'!$F$18,IF(K397&lt;='Conversion Factors'!$F$19,'Conversion Factors'!$F$19,IF(K397&lt;='Conversion Factors'!$F$20,'Conversion Factors'!$F$20,IF(K397&lt;='Conversion Factors'!$F$21,'Conversion Factors'!$F$21,IF(ISNUMBER(K397),20,""))))))</f>
        <v/>
      </c>
      <c r="O397" s="198" t="str">
        <f>IF(ISNUMBER('Actual Waste'!U18),'Actual Waste'!U18,"")</f>
        <v/>
      </c>
      <c r="P397" s="198" t="str">
        <f t="shared" si="117"/>
        <v/>
      </c>
      <c r="Q397" s="199" t="str">
        <f>IF(ISNUMBER(X397),Y397,IF(T397&gt;0,T397,IF(O397&lt;='Conversion Factors'!$G$11,'Conversion Factors'!$F$11,IF(O397&lt;='Conversion Factors'!$G$12,'Conversion Factors'!$F$12,IF(O397&lt;='Conversion Factors'!$G$13,'Conversion Factors'!$F$13,IF(O397&lt;='Conversion Factors'!$G$14,'Conversion Factors'!$F$14,IF(O397&lt;='Conversion Factors'!$G$15,'Conversion Factors'!$F$15,IF(O397&lt;='Conversion Factors'!$G$16,'Conversion Factors'!$F$16,R397))))))))</f>
        <v/>
      </c>
      <c r="R397" s="200" t="str">
        <f>IF(O397&lt;='Conversion Factors'!$G$17,'Conversion Factors'!$F$17,IF(O397&lt;='Conversion Factors'!$G$18,'Conversion Factors'!$F$18,IF(O397&lt;='Conversion Factors'!$G$19,'Conversion Factors'!$F$19,IF(O397&lt;='Conversion Factors'!$G$20,'Conversion Factors'!$F$20,IF(O397&lt;='Conversion Factors'!$G$21,'Conversion Factors'!$F$21,IF(ISNUMBER(O397),20,""))))))</f>
        <v/>
      </c>
      <c r="S397" s="199" t="e">
        <f t="shared" si="111"/>
        <v>#VALUE!</v>
      </c>
      <c r="T397" s="201">
        <f>IF('Actual Waste'!J18&lt;&gt;"",IF(LEN('Actual Waste'!J18)&gt;6,MID('Actual Waste'!J18,1,LEN('Actual Waste'!J18)-10),MID('Actual Waste'!J18,1,LEN('Actual Waste'!J18)-4)),0)</f>
        <v>0</v>
      </c>
      <c r="U397" s="201" t="str">
        <f t="shared" si="112"/>
        <v/>
      </c>
      <c r="V397" s="202">
        <f>'Actual Waste'!K18</f>
        <v>0</v>
      </c>
      <c r="W397" s="203"/>
      <c r="X397" s="202" t="str">
        <f t="shared" si="113"/>
        <v/>
      </c>
      <c r="Y397" s="229" t="str">
        <f>IF(X397&lt;='Conversion Factors'!$F$12,'Conversion Factors'!$F$12,IF(X397&lt;='Conversion Factors'!$F$13,'Conversion Factors'!$F$13,IF(X397&lt;='Conversion Factors'!$F$14,'Conversion Factors'!$F$14,IF(X397&lt;='Conversion Factors'!$F$15,'Conversion Factors'!$F$15,IF(X397&lt;='Conversion Factors'!$F$16,'Conversion Factors'!$F$16,Z397)))))</f>
        <v/>
      </c>
      <c r="Z397" s="229" t="str">
        <f>IF(X397&lt;='Conversion Factors'!$F$17,'Conversion Factors'!$F$17,IF(X397&lt;='Conversion Factors'!$F$18,'Conversion Factors'!$F$18,IF(X397&lt;='Conversion Factors'!$F$19,'Conversion Factors'!$F$19,IF(X397&lt;='Conversion Factors'!$F$20,'Conversion Factors'!$F$20,IF(X397&lt;='Conversion Factors'!$F$21,'Conversion Factors'!$F$21,IF(ISNUMBER(X397),20,""))))))</f>
        <v/>
      </c>
      <c r="AB397" s="275" t="s">
        <v>452</v>
      </c>
      <c r="AC397" s="210" t="s">
        <v>433</v>
      </c>
      <c r="AD397" s="511" t="s">
        <v>591</v>
      </c>
      <c r="AE397" s="217"/>
      <c r="AF397" s="213"/>
      <c r="AG397" s="217"/>
      <c r="AH397" s="217"/>
      <c r="AI397" s="220" t="str">
        <f t="shared" si="105"/>
        <v>Specify material that can be recycled / recovered</v>
      </c>
      <c r="AJ397" s="28" t="str">
        <f>AB414</f>
        <v>Reusing existing products and materials</v>
      </c>
      <c r="AK397" s="28" t="str">
        <f>AB409</f>
        <v>Designing site layout to use existing topography and features</v>
      </c>
      <c r="AL397" s="220" t="str">
        <f t="shared" si="116"/>
        <v>Train staff in safe handling of hazardous waste</v>
      </c>
      <c r="AM397" s="220" t="str">
        <f t="shared" si="106"/>
        <v>Specify material that can be recycled / recovered</v>
      </c>
      <c r="AN397" s="220" t="str">
        <f t="shared" si="107"/>
        <v>Specify material that can be recycled / recovered</v>
      </c>
      <c r="AO397" s="220" t="str">
        <f>AB404</f>
        <v>Use waste containers of appropriate size to facilitate waste segregation</v>
      </c>
      <c r="AP397" s="3"/>
    </row>
    <row r="398" spans="1:42" ht="12.75" customHeight="1" x14ac:dyDescent="0.35">
      <c r="A398" s="57"/>
      <c r="B398" s="192" t="str">
        <f>IF(ISNUMBER('Estimated Waste'!M18),'Estimated Waste'!M18,"")</f>
        <v/>
      </c>
      <c r="C398" s="192" t="str">
        <f t="shared" si="114"/>
        <v/>
      </c>
      <c r="D398" s="193" t="str">
        <f>IF(ISNUMBER(K398),L398,IF(G398&gt;0,G398,IF(B398&lt;='Conversion Factors'!$G$11,'Conversion Factors'!$F$11,IF(B398&lt;='Conversion Factors'!$G$12,'Conversion Factors'!$F$12,IF(B398&lt;='Conversion Factors'!$G$13,'Conversion Factors'!$F$13,IF(B398&lt;='Conversion Factors'!$G$14,'Conversion Factors'!$F$14,IF(B398&lt;='Conversion Factors'!$G$15,'Conversion Factors'!$F$15,IF(B398&lt;='Conversion Factors'!$G$16,'Conversion Factors'!$F$16,E398))))))))</f>
        <v/>
      </c>
      <c r="E398" s="194" t="str">
        <f>IF(B398&lt;='Conversion Factors'!$G$17,'Conversion Factors'!$F$17,IF(B398&lt;='Conversion Factors'!$G$18,'Conversion Factors'!$F$18,IF(B398&lt;='Conversion Factors'!$G$19,'Conversion Factors'!$F$19,IF(B398&lt;='Conversion Factors'!$G$20,'Conversion Factors'!$F$20,IF(B398&lt;='Conversion Factors'!$G$21,'Conversion Factors'!$F$21,IF(ISNUMBER(B398),20,""))))))</f>
        <v/>
      </c>
      <c r="F398" s="193" t="e">
        <f t="shared" si="108"/>
        <v>#VALUE!</v>
      </c>
      <c r="G398" s="195">
        <f>IF('Estimated Waste'!G18&lt;&gt;"",IF(LEN('Estimated Waste'!G18)&gt;6,MID('Estimated Waste'!G18,1,LEN('Estimated Waste'!G18)-10),MID('Estimated Waste'!G18,1,LEN('Estimated Waste'!G18)-4)),0)</f>
        <v>0</v>
      </c>
      <c r="H398" s="195" t="str">
        <f t="shared" si="109"/>
        <v/>
      </c>
      <c r="I398" s="196">
        <f>'Estimated Waste'!H18</f>
        <v>0</v>
      </c>
      <c r="J398" s="197"/>
      <c r="K398" s="196" t="str">
        <f t="shared" si="115"/>
        <v/>
      </c>
      <c r="L398" s="227" t="str">
        <f>IF(K398&lt;='Conversion Factors'!$F$12,'Conversion Factors'!$F$12,IF(K398&lt;='Conversion Factors'!$F$13,'Conversion Factors'!$F$13,IF(K398&lt;='Conversion Factors'!$F$14,'Conversion Factors'!$F$14,IF(K398&lt;='Conversion Factors'!$F$15,'Conversion Factors'!$F$15,IF(K398&lt;='Conversion Factors'!$F$16,'Conversion Factors'!$F$16,M398)))))</f>
        <v/>
      </c>
      <c r="M398" s="227" t="str">
        <f>IF(K398&lt;='Conversion Factors'!$F$17,'Conversion Factors'!$F$17,IF(K398&lt;='Conversion Factors'!$F$18,'Conversion Factors'!$F$18,IF(K398&lt;='Conversion Factors'!$F$19,'Conversion Factors'!$F$19,IF(K398&lt;='Conversion Factors'!$F$20,'Conversion Factors'!$F$20,IF(K398&lt;='Conversion Factors'!$F$21,'Conversion Factors'!$F$21,IF(ISNUMBER(K398),20,""))))))</f>
        <v/>
      </c>
      <c r="O398" s="198" t="str">
        <f>IF(ISNUMBER('Actual Waste'!U19),'Actual Waste'!U19,"")</f>
        <v/>
      </c>
      <c r="P398" s="198" t="str">
        <f t="shared" si="117"/>
        <v/>
      </c>
      <c r="Q398" s="199" t="str">
        <f>IF(ISNUMBER(X398),Y398,IF(T398&gt;0,T398,IF(O398&lt;='Conversion Factors'!$G$11,'Conversion Factors'!$F$11,IF(O398&lt;='Conversion Factors'!$G$12,'Conversion Factors'!$F$12,IF(O398&lt;='Conversion Factors'!$G$13,'Conversion Factors'!$F$13,IF(O398&lt;='Conversion Factors'!$G$14,'Conversion Factors'!$F$14,IF(O398&lt;='Conversion Factors'!$G$15,'Conversion Factors'!$F$15,IF(O398&lt;='Conversion Factors'!$G$16,'Conversion Factors'!$F$16,R398))))))))</f>
        <v/>
      </c>
      <c r="R398" s="200" t="str">
        <f>IF(O398&lt;='Conversion Factors'!$G$17,'Conversion Factors'!$F$17,IF(O398&lt;='Conversion Factors'!$G$18,'Conversion Factors'!$F$18,IF(O398&lt;='Conversion Factors'!$G$19,'Conversion Factors'!$F$19,IF(O398&lt;='Conversion Factors'!$G$20,'Conversion Factors'!$F$20,IF(O398&lt;='Conversion Factors'!$G$21,'Conversion Factors'!$F$21,IF(ISNUMBER(O398),20,""))))))</f>
        <v/>
      </c>
      <c r="S398" s="199" t="e">
        <f t="shared" si="111"/>
        <v>#VALUE!</v>
      </c>
      <c r="T398" s="201">
        <f>IF('Actual Waste'!J19&lt;&gt;"",IF(LEN('Actual Waste'!J19)&gt;6,MID('Actual Waste'!J19,1,LEN('Actual Waste'!J19)-10),MID('Actual Waste'!J19,1,LEN('Actual Waste'!J19)-4)),0)</f>
        <v>0</v>
      </c>
      <c r="U398" s="201" t="str">
        <f t="shared" si="112"/>
        <v/>
      </c>
      <c r="V398" s="202">
        <f>'Actual Waste'!K19</f>
        <v>0</v>
      </c>
      <c r="W398" s="203"/>
      <c r="X398" s="202" t="str">
        <f t="shared" si="113"/>
        <v/>
      </c>
      <c r="Y398" s="229" t="str">
        <f>IF(X398&lt;='Conversion Factors'!$F$12,'Conversion Factors'!$F$12,IF(X398&lt;='Conversion Factors'!$F$13,'Conversion Factors'!$F$13,IF(X398&lt;='Conversion Factors'!$F$14,'Conversion Factors'!$F$14,IF(X398&lt;='Conversion Factors'!$F$15,'Conversion Factors'!$F$15,IF(X398&lt;='Conversion Factors'!$F$16,'Conversion Factors'!$F$16,Z398)))))</f>
        <v/>
      </c>
      <c r="Z398" s="229" t="str">
        <f>IF(X398&lt;='Conversion Factors'!$F$17,'Conversion Factors'!$F$17,IF(X398&lt;='Conversion Factors'!$F$18,'Conversion Factors'!$F$18,IF(X398&lt;='Conversion Factors'!$F$19,'Conversion Factors'!$F$19,IF(X398&lt;='Conversion Factors'!$F$20,'Conversion Factors'!$F$20,IF(X398&lt;='Conversion Factors'!$F$21,'Conversion Factors'!$F$21,IF(ISNUMBER(X398),20,""))))))</f>
        <v/>
      </c>
      <c r="AB398" s="277" t="s">
        <v>534</v>
      </c>
      <c r="AC398" s="210" t="s">
        <v>434</v>
      </c>
      <c r="AD398" s="511" t="s">
        <v>545</v>
      </c>
      <c r="AE398" s="217"/>
      <c r="AH398" s="217"/>
      <c r="AI398" s="220" t="str">
        <f t="shared" si="105"/>
        <v>Train staff in safe handling of hazardous waste</v>
      </c>
      <c r="AJ398" s="28" t="str">
        <f>AB417</f>
        <v>Use pre-demolition audit to increase reuse and recycling of existing building components</v>
      </c>
      <c r="AK398" s="28" t="str">
        <f>AB416</f>
        <v>Treating of soils with cementitious agents / use of hydraulically bound materials (HBM)</v>
      </c>
      <c r="AL398" s="220" t="str">
        <f t="shared" si="116"/>
        <v>Train staff on practical ways they can prevent and reduce waste</v>
      </c>
      <c r="AM398" s="220" t="str">
        <f t="shared" si="106"/>
        <v>Train staff in safe handling of hazardous waste</v>
      </c>
      <c r="AN398" s="220" t="str">
        <f t="shared" si="107"/>
        <v>Train staff in safe handling of hazardous waste</v>
      </c>
      <c r="AO398" s="3" t="str">
        <f>AB407</f>
        <v>Design to retain as much of existing building fabric as possible</v>
      </c>
      <c r="AP398" s="3"/>
    </row>
    <row r="399" spans="1:42" ht="12.75" customHeight="1" x14ac:dyDescent="0.35">
      <c r="A399" s="57"/>
      <c r="B399" s="192" t="str">
        <f>IF(ISNUMBER('Estimated Waste'!M19),'Estimated Waste'!M19,"")</f>
        <v/>
      </c>
      <c r="C399" s="192" t="str">
        <f t="shared" si="114"/>
        <v/>
      </c>
      <c r="D399" s="193" t="str">
        <f>IF(ISNUMBER(K399),L399,IF(G399&gt;0,G399,IF(B399&lt;='Conversion Factors'!$G$11,'Conversion Factors'!$F$11,IF(B399&lt;='Conversion Factors'!$G$12,'Conversion Factors'!$F$12,IF(B399&lt;='Conversion Factors'!$G$13,'Conversion Factors'!$F$13,IF(B399&lt;='Conversion Factors'!$G$14,'Conversion Factors'!$F$14,IF(B399&lt;='Conversion Factors'!$G$15,'Conversion Factors'!$F$15,IF(B399&lt;='Conversion Factors'!$G$16,'Conversion Factors'!$F$16,E399))))))))</f>
        <v/>
      </c>
      <c r="E399" s="194" t="str">
        <f>IF(B399&lt;='Conversion Factors'!$G$17,'Conversion Factors'!$F$17,IF(B399&lt;='Conversion Factors'!$G$18,'Conversion Factors'!$F$18,IF(B399&lt;='Conversion Factors'!$G$19,'Conversion Factors'!$F$19,IF(B399&lt;='Conversion Factors'!$G$20,'Conversion Factors'!$F$20,IF(B399&lt;='Conversion Factors'!$G$21,'Conversion Factors'!$F$21,IF(ISNUMBER(B399),20,""))))))</f>
        <v/>
      </c>
      <c r="F399" s="193" t="e">
        <f t="shared" si="108"/>
        <v>#VALUE!</v>
      </c>
      <c r="G399" s="195">
        <f>IF('Estimated Waste'!G19&lt;&gt;"",IF(LEN('Estimated Waste'!G19)&gt;6,MID('Estimated Waste'!G19,1,LEN('Estimated Waste'!G19)-10),MID('Estimated Waste'!G19,1,LEN('Estimated Waste'!G19)-4)),0)</f>
        <v>0</v>
      </c>
      <c r="H399" s="195" t="str">
        <f t="shared" si="109"/>
        <v/>
      </c>
      <c r="I399" s="196">
        <f>'Estimated Waste'!H19</f>
        <v>0</v>
      </c>
      <c r="J399" s="197"/>
      <c r="K399" s="196" t="str">
        <f t="shared" si="115"/>
        <v/>
      </c>
      <c r="L399" s="227" t="str">
        <f>IF(K399&lt;='Conversion Factors'!$F$12,'Conversion Factors'!$F$12,IF(K399&lt;='Conversion Factors'!$F$13,'Conversion Factors'!$F$13,IF(K399&lt;='Conversion Factors'!$F$14,'Conversion Factors'!$F$14,IF(K399&lt;='Conversion Factors'!$F$15,'Conversion Factors'!$F$15,IF(K399&lt;='Conversion Factors'!$F$16,'Conversion Factors'!$F$16,M399)))))</f>
        <v/>
      </c>
      <c r="M399" s="227" t="str">
        <f>IF(K399&lt;='Conversion Factors'!$F$17,'Conversion Factors'!$F$17,IF(K399&lt;='Conversion Factors'!$F$18,'Conversion Factors'!$F$18,IF(K399&lt;='Conversion Factors'!$F$19,'Conversion Factors'!$F$19,IF(K399&lt;='Conversion Factors'!$F$20,'Conversion Factors'!$F$20,IF(K399&lt;='Conversion Factors'!$F$21,'Conversion Factors'!$F$21,IF(ISNUMBER(K399),20,""))))))</f>
        <v/>
      </c>
      <c r="O399" s="198" t="str">
        <f>IF(ISNUMBER('Actual Waste'!U20),'Actual Waste'!U20,"")</f>
        <v/>
      </c>
      <c r="P399" s="198" t="str">
        <f t="shared" si="117"/>
        <v/>
      </c>
      <c r="Q399" s="199" t="str">
        <f>IF(ISNUMBER(X399),Y399,IF(T399&gt;0,T399,IF(O399&lt;='Conversion Factors'!$G$11,'Conversion Factors'!$F$11,IF(O399&lt;='Conversion Factors'!$G$12,'Conversion Factors'!$F$12,IF(O399&lt;='Conversion Factors'!$G$13,'Conversion Factors'!$F$13,IF(O399&lt;='Conversion Factors'!$G$14,'Conversion Factors'!$F$14,IF(O399&lt;='Conversion Factors'!$G$15,'Conversion Factors'!$F$15,IF(O399&lt;='Conversion Factors'!$G$16,'Conversion Factors'!$F$16,R399))))))))</f>
        <v/>
      </c>
      <c r="R399" s="200" t="str">
        <f>IF(O399&lt;='Conversion Factors'!$G$17,'Conversion Factors'!$F$17,IF(O399&lt;='Conversion Factors'!$G$18,'Conversion Factors'!$F$18,IF(O399&lt;='Conversion Factors'!$G$19,'Conversion Factors'!$F$19,IF(O399&lt;='Conversion Factors'!$G$20,'Conversion Factors'!$F$20,IF(O399&lt;='Conversion Factors'!$G$21,'Conversion Factors'!$F$21,IF(ISNUMBER(O399),20,""))))))</f>
        <v/>
      </c>
      <c r="S399" s="199" t="e">
        <f t="shared" si="111"/>
        <v>#VALUE!</v>
      </c>
      <c r="T399" s="201">
        <f>IF('Actual Waste'!J20&lt;&gt;"",IF(LEN('Actual Waste'!J20)&gt;6,MID('Actual Waste'!J20,1,LEN('Actual Waste'!J20)-10),MID('Actual Waste'!J20,1,LEN('Actual Waste'!J20)-4)),0)</f>
        <v>0</v>
      </c>
      <c r="U399" s="201" t="str">
        <f t="shared" si="112"/>
        <v/>
      </c>
      <c r="V399" s="202">
        <f>'Actual Waste'!K20</f>
        <v>0</v>
      </c>
      <c r="W399" s="203"/>
      <c r="X399" s="202" t="str">
        <f t="shared" si="113"/>
        <v/>
      </c>
      <c r="Y399" s="229" t="str">
        <f>IF(X399&lt;='Conversion Factors'!$F$12,'Conversion Factors'!$F$12,IF(X399&lt;='Conversion Factors'!$F$13,'Conversion Factors'!$F$13,IF(X399&lt;='Conversion Factors'!$F$14,'Conversion Factors'!$F$14,IF(X399&lt;='Conversion Factors'!$F$15,'Conversion Factors'!$F$15,IF(X399&lt;='Conversion Factors'!$F$16,'Conversion Factors'!$F$16,Z399)))))</f>
        <v/>
      </c>
      <c r="Z399" s="229" t="str">
        <f>IF(X399&lt;='Conversion Factors'!$F$17,'Conversion Factors'!$F$17,IF(X399&lt;='Conversion Factors'!$F$18,'Conversion Factors'!$F$18,IF(X399&lt;='Conversion Factors'!$F$19,'Conversion Factors'!$F$19,IF(X399&lt;='Conversion Factors'!$F$20,'Conversion Factors'!$F$20,IF(X399&lt;='Conversion Factors'!$F$21,'Conversion Factors'!$F$21,IF(ISNUMBER(X399),20,""))))))</f>
        <v/>
      </c>
      <c r="AB399" s="275" t="s">
        <v>458</v>
      </c>
      <c r="AC399" s="216" t="s">
        <v>435</v>
      </c>
      <c r="AD399" s="197" t="s">
        <v>488</v>
      </c>
      <c r="AH399" s="217"/>
      <c r="AI399" s="220" t="str">
        <f t="shared" si="105"/>
        <v>Train staff on practical ways they can prevent and reduce waste</v>
      </c>
      <c r="AJ399" s="28" t="str">
        <f>AB406</f>
        <v>Cold recycling of pavement materials</v>
      </c>
      <c r="AK399" s="28" t="str">
        <f>AB410</f>
        <v>In-situ remediation or encapsulation of contaminated land</v>
      </c>
      <c r="AL399" s="220" t="str">
        <f t="shared" si="116"/>
        <v>Train staff on practical ways to manage and handle material to reuse and recycle / recover waste</v>
      </c>
      <c r="AM399" s="220" t="str">
        <f t="shared" si="106"/>
        <v>Train staff on practical ways they can prevent and reduce waste</v>
      </c>
      <c r="AN399" s="220" t="str">
        <f t="shared" si="107"/>
        <v>Train staff on practical ways they can prevent and reduce waste</v>
      </c>
      <c r="AO399" s="3" t="str">
        <f>AB418</f>
        <v>Use pre-refurbishment audit to increase reuse and recycling of existing building components</v>
      </c>
      <c r="AP399" s="3"/>
    </row>
    <row r="400" spans="1:42" ht="12.75" customHeight="1" x14ac:dyDescent="0.35">
      <c r="A400" s="57"/>
      <c r="B400" s="192" t="str">
        <f>IF(ISNUMBER('Estimated Waste'!M20),'Estimated Waste'!M20,"")</f>
        <v/>
      </c>
      <c r="C400" s="192" t="str">
        <f t="shared" si="114"/>
        <v/>
      </c>
      <c r="D400" s="193" t="str">
        <f>IF(ISNUMBER(K400),L400,IF(G400&gt;0,G400,IF(B400&lt;='Conversion Factors'!$G$11,'Conversion Factors'!$F$11,IF(B400&lt;='Conversion Factors'!$G$12,'Conversion Factors'!$F$12,IF(B400&lt;='Conversion Factors'!$G$13,'Conversion Factors'!$F$13,IF(B400&lt;='Conversion Factors'!$G$14,'Conversion Factors'!$F$14,IF(B400&lt;='Conversion Factors'!$G$15,'Conversion Factors'!$F$15,IF(B400&lt;='Conversion Factors'!$G$16,'Conversion Factors'!$F$16,E400))))))))</f>
        <v/>
      </c>
      <c r="E400" s="194" t="str">
        <f>IF(B400&lt;='Conversion Factors'!$G$17,'Conversion Factors'!$F$17,IF(B400&lt;='Conversion Factors'!$G$18,'Conversion Factors'!$F$18,IF(B400&lt;='Conversion Factors'!$G$19,'Conversion Factors'!$F$19,IF(B400&lt;='Conversion Factors'!$G$20,'Conversion Factors'!$F$20,IF(B400&lt;='Conversion Factors'!$G$21,'Conversion Factors'!$F$21,IF(ISNUMBER(B400),20,""))))))</f>
        <v/>
      </c>
      <c r="F400" s="193" t="e">
        <f t="shared" si="108"/>
        <v>#VALUE!</v>
      </c>
      <c r="G400" s="195">
        <f>IF('Estimated Waste'!G20&lt;&gt;"",IF(LEN('Estimated Waste'!G20)&gt;6,MID('Estimated Waste'!G20,1,LEN('Estimated Waste'!G20)-10),MID('Estimated Waste'!G20,1,LEN('Estimated Waste'!G20)-4)),0)</f>
        <v>0</v>
      </c>
      <c r="H400" s="195" t="str">
        <f t="shared" si="109"/>
        <v/>
      </c>
      <c r="I400" s="196">
        <f>'Estimated Waste'!H20</f>
        <v>0</v>
      </c>
      <c r="J400" s="197"/>
      <c r="K400" s="196" t="str">
        <f t="shared" si="115"/>
        <v/>
      </c>
      <c r="L400" s="227" t="str">
        <f>IF(K400&lt;='Conversion Factors'!$F$12,'Conversion Factors'!$F$12,IF(K400&lt;='Conversion Factors'!$F$13,'Conversion Factors'!$F$13,IF(K400&lt;='Conversion Factors'!$F$14,'Conversion Factors'!$F$14,IF(K400&lt;='Conversion Factors'!$F$15,'Conversion Factors'!$F$15,IF(K400&lt;='Conversion Factors'!$F$16,'Conversion Factors'!$F$16,M400)))))</f>
        <v/>
      </c>
      <c r="M400" s="227" t="str">
        <f>IF(K400&lt;='Conversion Factors'!$F$17,'Conversion Factors'!$F$17,IF(K400&lt;='Conversion Factors'!$F$18,'Conversion Factors'!$F$18,IF(K400&lt;='Conversion Factors'!$F$19,'Conversion Factors'!$F$19,IF(K400&lt;='Conversion Factors'!$F$20,'Conversion Factors'!$F$20,IF(K400&lt;='Conversion Factors'!$F$21,'Conversion Factors'!$F$21,IF(ISNUMBER(K400),20,""))))))</f>
        <v/>
      </c>
      <c r="O400" s="198" t="str">
        <f>IF(ISNUMBER('Actual Waste'!U21),'Actual Waste'!U21,"")</f>
        <v/>
      </c>
      <c r="P400" s="198" t="str">
        <f t="shared" si="117"/>
        <v/>
      </c>
      <c r="Q400" s="199" t="str">
        <f>IF(ISNUMBER(X400),Y400,IF(T400&gt;0,T400,IF(O400&lt;='Conversion Factors'!$G$11,'Conversion Factors'!$F$11,IF(O400&lt;='Conversion Factors'!$G$12,'Conversion Factors'!$F$12,IF(O400&lt;='Conversion Factors'!$G$13,'Conversion Factors'!$F$13,IF(O400&lt;='Conversion Factors'!$G$14,'Conversion Factors'!$F$14,IF(O400&lt;='Conversion Factors'!$G$15,'Conversion Factors'!$F$15,IF(O400&lt;='Conversion Factors'!$G$16,'Conversion Factors'!$F$16,R400))))))))</f>
        <v/>
      </c>
      <c r="R400" s="200" t="str">
        <f>IF(O400&lt;='Conversion Factors'!$G$17,'Conversion Factors'!$F$17,IF(O400&lt;='Conversion Factors'!$G$18,'Conversion Factors'!$F$18,IF(O400&lt;='Conversion Factors'!$G$19,'Conversion Factors'!$F$19,IF(O400&lt;='Conversion Factors'!$G$20,'Conversion Factors'!$F$20,IF(O400&lt;='Conversion Factors'!$G$21,'Conversion Factors'!$F$21,IF(ISNUMBER(O400),20,""))))))</f>
        <v/>
      </c>
      <c r="S400" s="199" t="e">
        <f t="shared" si="111"/>
        <v>#VALUE!</v>
      </c>
      <c r="T400" s="201">
        <f>IF('Actual Waste'!J21&lt;&gt;"",IF(LEN('Actual Waste'!J21)&gt;6,MID('Actual Waste'!J21,1,LEN('Actual Waste'!J21)-10),MID('Actual Waste'!J21,1,LEN('Actual Waste'!J21)-4)),0)</f>
        <v>0</v>
      </c>
      <c r="U400" s="201" t="str">
        <f t="shared" si="112"/>
        <v/>
      </c>
      <c r="V400" s="202">
        <f>'Actual Waste'!K21</f>
        <v>0</v>
      </c>
      <c r="W400" s="203"/>
      <c r="X400" s="202" t="str">
        <f t="shared" si="113"/>
        <v/>
      </c>
      <c r="Y400" s="229" t="str">
        <f>IF(X400&lt;='Conversion Factors'!$F$12,'Conversion Factors'!$F$12,IF(X400&lt;='Conversion Factors'!$F$13,'Conversion Factors'!$F$13,IF(X400&lt;='Conversion Factors'!$F$14,'Conversion Factors'!$F$14,IF(X400&lt;='Conversion Factors'!$F$15,'Conversion Factors'!$F$15,IF(X400&lt;='Conversion Factors'!$F$16,'Conversion Factors'!$F$16,Z400)))))</f>
        <v/>
      </c>
      <c r="Z400" s="229" t="str">
        <f>IF(X400&lt;='Conversion Factors'!$F$17,'Conversion Factors'!$F$17,IF(X400&lt;='Conversion Factors'!$F$18,'Conversion Factors'!$F$18,IF(X400&lt;='Conversion Factors'!$F$19,'Conversion Factors'!$F$19,IF(X400&lt;='Conversion Factors'!$F$20,'Conversion Factors'!$F$20,IF(X400&lt;='Conversion Factors'!$F$21,'Conversion Factors'!$F$21,IF(ISNUMBER(X400),20,""))))))</f>
        <v/>
      </c>
      <c r="AB400" s="275" t="s">
        <v>450</v>
      </c>
      <c r="AC400" s="216" t="s">
        <v>436</v>
      </c>
      <c r="AD400" s="510" t="s">
        <v>501</v>
      </c>
      <c r="AI400" s="220" t="str">
        <f t="shared" si="105"/>
        <v>Train staff on practical ways to manage and handle material to reuse and recycle / recover waste</v>
      </c>
      <c r="AK400" s="28" t="str">
        <f>AB411</f>
        <v>Manufacture soils on site using PAS 100 compost</v>
      </c>
      <c r="AL400" s="220" t="str">
        <f t="shared" si="116"/>
        <v>Train staff on practical ways to refurbish rather than replace</v>
      </c>
      <c r="AM400" s="220" t="str">
        <f t="shared" si="106"/>
        <v>Train staff on practical ways to manage and handle material to reuse and recycle / recover waste</v>
      </c>
      <c r="AN400" s="220" t="str">
        <f t="shared" si="107"/>
        <v>Train staff on practical ways to manage and handle material to reuse and recycle / recover waste</v>
      </c>
      <c r="AO400" s="3"/>
      <c r="AP400" s="3"/>
    </row>
    <row r="401" spans="1:42" ht="12.75" customHeight="1" x14ac:dyDescent="0.35">
      <c r="A401" s="57"/>
      <c r="B401" s="192" t="str">
        <f>IF(ISNUMBER('Estimated Waste'!M21),'Estimated Waste'!M21,"")</f>
        <v/>
      </c>
      <c r="C401" s="192" t="str">
        <f t="shared" si="114"/>
        <v/>
      </c>
      <c r="D401" s="193" t="str">
        <f>IF(ISNUMBER(K401),L401,IF(G401&gt;0,G401,IF(B401&lt;='Conversion Factors'!$G$11,'Conversion Factors'!$F$11,IF(B401&lt;='Conversion Factors'!$G$12,'Conversion Factors'!$F$12,IF(B401&lt;='Conversion Factors'!$G$13,'Conversion Factors'!$F$13,IF(B401&lt;='Conversion Factors'!$G$14,'Conversion Factors'!$F$14,IF(B401&lt;='Conversion Factors'!$G$15,'Conversion Factors'!$F$15,IF(B401&lt;='Conversion Factors'!$G$16,'Conversion Factors'!$F$16,E401))))))))</f>
        <v/>
      </c>
      <c r="E401" s="194" t="str">
        <f>IF(B401&lt;='Conversion Factors'!$G$17,'Conversion Factors'!$F$17,IF(B401&lt;='Conversion Factors'!$G$18,'Conversion Factors'!$F$18,IF(B401&lt;='Conversion Factors'!$G$19,'Conversion Factors'!$F$19,IF(B401&lt;='Conversion Factors'!$G$20,'Conversion Factors'!$F$20,IF(B401&lt;='Conversion Factors'!$G$21,'Conversion Factors'!$F$21,IF(ISNUMBER(B401),20,""))))))</f>
        <v/>
      </c>
      <c r="F401" s="193" t="e">
        <f t="shared" si="108"/>
        <v>#VALUE!</v>
      </c>
      <c r="G401" s="195">
        <f>IF('Estimated Waste'!G21&lt;&gt;"",IF(LEN('Estimated Waste'!G21)&gt;6,MID('Estimated Waste'!G21,1,LEN('Estimated Waste'!G21)-10),MID('Estimated Waste'!G21,1,LEN('Estimated Waste'!G21)-4)),0)</f>
        <v>0</v>
      </c>
      <c r="H401" s="195" t="str">
        <f t="shared" si="109"/>
        <v/>
      </c>
      <c r="I401" s="196">
        <f>'Estimated Waste'!H21</f>
        <v>0</v>
      </c>
      <c r="J401" s="197"/>
      <c r="K401" s="196" t="str">
        <f t="shared" si="115"/>
        <v/>
      </c>
      <c r="L401" s="227" t="str">
        <f>IF(K401&lt;='Conversion Factors'!$F$12,'Conversion Factors'!$F$12,IF(K401&lt;='Conversion Factors'!$F$13,'Conversion Factors'!$F$13,IF(K401&lt;='Conversion Factors'!$F$14,'Conversion Factors'!$F$14,IF(K401&lt;='Conversion Factors'!$F$15,'Conversion Factors'!$F$15,IF(K401&lt;='Conversion Factors'!$F$16,'Conversion Factors'!$F$16,M401)))))</f>
        <v/>
      </c>
      <c r="M401" s="227" t="str">
        <f>IF(K401&lt;='Conversion Factors'!$F$17,'Conversion Factors'!$F$17,IF(K401&lt;='Conversion Factors'!$F$18,'Conversion Factors'!$F$18,IF(K401&lt;='Conversion Factors'!$F$19,'Conversion Factors'!$F$19,IF(K401&lt;='Conversion Factors'!$F$20,'Conversion Factors'!$F$20,IF(K401&lt;='Conversion Factors'!$F$21,'Conversion Factors'!$F$21,IF(ISNUMBER(K401),20,""))))))</f>
        <v/>
      </c>
      <c r="O401" s="198" t="str">
        <f>IF(ISNUMBER('Actual Waste'!U22),'Actual Waste'!U22,"")</f>
        <v/>
      </c>
      <c r="P401" s="198" t="str">
        <f t="shared" si="117"/>
        <v/>
      </c>
      <c r="Q401" s="199" t="str">
        <f>IF(ISNUMBER(X401),Y401,IF(T401&gt;0,T401,IF(O401&lt;='Conversion Factors'!$G$11,'Conversion Factors'!$F$11,IF(O401&lt;='Conversion Factors'!$G$12,'Conversion Factors'!$F$12,IF(O401&lt;='Conversion Factors'!$G$13,'Conversion Factors'!$F$13,IF(O401&lt;='Conversion Factors'!$G$14,'Conversion Factors'!$F$14,IF(O401&lt;='Conversion Factors'!$G$15,'Conversion Factors'!$F$15,IF(O401&lt;='Conversion Factors'!$G$16,'Conversion Factors'!$F$16,R401))))))))</f>
        <v/>
      </c>
      <c r="R401" s="200" t="str">
        <f>IF(O401&lt;='Conversion Factors'!$G$17,'Conversion Factors'!$F$17,IF(O401&lt;='Conversion Factors'!$G$18,'Conversion Factors'!$F$18,IF(O401&lt;='Conversion Factors'!$G$19,'Conversion Factors'!$F$19,IF(O401&lt;='Conversion Factors'!$G$20,'Conversion Factors'!$F$20,IF(O401&lt;='Conversion Factors'!$G$21,'Conversion Factors'!$F$21,IF(ISNUMBER(O401),20,""))))))</f>
        <v/>
      </c>
      <c r="S401" s="199" t="e">
        <f t="shared" si="111"/>
        <v>#VALUE!</v>
      </c>
      <c r="T401" s="201">
        <f>IF('Actual Waste'!J22&lt;&gt;"",IF(LEN('Actual Waste'!J22)&gt;6,MID('Actual Waste'!J22,1,LEN('Actual Waste'!J22)-10),MID('Actual Waste'!J22,1,LEN('Actual Waste'!J22)-4)),0)</f>
        <v>0</v>
      </c>
      <c r="U401" s="201" t="str">
        <f t="shared" si="112"/>
        <v/>
      </c>
      <c r="V401" s="202">
        <f>'Actual Waste'!K22</f>
        <v>0</v>
      </c>
      <c r="W401" s="203"/>
      <c r="X401" s="202" t="str">
        <f t="shared" si="113"/>
        <v/>
      </c>
      <c r="Y401" s="229" t="str">
        <f>IF(X401&lt;='Conversion Factors'!$F$12,'Conversion Factors'!$F$12,IF(X401&lt;='Conversion Factors'!$F$13,'Conversion Factors'!$F$13,IF(X401&lt;='Conversion Factors'!$F$14,'Conversion Factors'!$F$14,IF(X401&lt;='Conversion Factors'!$F$15,'Conversion Factors'!$F$15,IF(X401&lt;='Conversion Factors'!$F$16,'Conversion Factors'!$F$16,Z401)))))</f>
        <v/>
      </c>
      <c r="Z401" s="229" t="str">
        <f>IF(X401&lt;='Conversion Factors'!$F$17,'Conversion Factors'!$F$17,IF(X401&lt;='Conversion Factors'!$F$18,'Conversion Factors'!$F$18,IF(X401&lt;='Conversion Factors'!$F$19,'Conversion Factors'!$F$19,IF(X401&lt;='Conversion Factors'!$F$20,'Conversion Factors'!$F$20,IF(X401&lt;='Conversion Factors'!$F$21,'Conversion Factors'!$F$21,IF(ISNUMBER(X401),20,""))))))</f>
        <v/>
      </c>
      <c r="AB401" s="277" t="s">
        <v>533</v>
      </c>
      <c r="AC401" s="210" t="s">
        <v>437</v>
      </c>
      <c r="AD401" s="512" t="s">
        <v>391</v>
      </c>
      <c r="AF401" s="3"/>
      <c r="AG401" s="3"/>
      <c r="AH401" s="3"/>
      <c r="AI401" s="220" t="str">
        <f t="shared" si="105"/>
        <v>Train staff on practical ways to refurbish rather than replace</v>
      </c>
      <c r="AL401" s="220" t="str">
        <f t="shared" si="116"/>
        <v>Train staff to retain as much of existing building fabric as possible</v>
      </c>
      <c r="AM401" s="220" t="str">
        <f t="shared" si="106"/>
        <v>Train staff on practical ways to refurbish rather than replace</v>
      </c>
      <c r="AN401" s="220" t="str">
        <f t="shared" si="107"/>
        <v>Train staff on practical ways to refurbish rather than replace</v>
      </c>
      <c r="AO401" s="3"/>
      <c r="AP401" s="3"/>
    </row>
    <row r="402" spans="1:42" ht="12.75" customHeight="1" x14ac:dyDescent="0.35">
      <c r="A402" s="57"/>
      <c r="B402" s="192" t="str">
        <f>IF(ISNUMBER('Estimated Waste'!M22),'Estimated Waste'!M22,"")</f>
        <v/>
      </c>
      <c r="C402" s="192" t="str">
        <f t="shared" si="114"/>
        <v/>
      </c>
      <c r="D402" s="193" t="str">
        <f>IF(ISNUMBER(K402),L402,IF(G402&gt;0,G402,IF(B402&lt;='Conversion Factors'!$G$11,'Conversion Factors'!$F$11,IF(B402&lt;='Conversion Factors'!$G$12,'Conversion Factors'!$F$12,IF(B402&lt;='Conversion Factors'!$G$13,'Conversion Factors'!$F$13,IF(B402&lt;='Conversion Factors'!$G$14,'Conversion Factors'!$F$14,IF(B402&lt;='Conversion Factors'!$G$15,'Conversion Factors'!$F$15,IF(B402&lt;='Conversion Factors'!$G$16,'Conversion Factors'!$F$16,E402))))))))</f>
        <v/>
      </c>
      <c r="E402" s="194" t="str">
        <f>IF(B402&lt;='Conversion Factors'!$G$17,'Conversion Factors'!$F$17,IF(B402&lt;='Conversion Factors'!$G$18,'Conversion Factors'!$F$18,IF(B402&lt;='Conversion Factors'!$G$19,'Conversion Factors'!$F$19,IF(B402&lt;='Conversion Factors'!$G$20,'Conversion Factors'!$F$20,IF(B402&lt;='Conversion Factors'!$G$21,'Conversion Factors'!$F$21,IF(ISNUMBER(B402),20,""))))))</f>
        <v/>
      </c>
      <c r="F402" s="193" t="e">
        <f t="shared" si="108"/>
        <v>#VALUE!</v>
      </c>
      <c r="G402" s="195">
        <f>IF('Estimated Waste'!G22&lt;&gt;"",IF(LEN('Estimated Waste'!G22)&gt;6,MID('Estimated Waste'!G22,1,LEN('Estimated Waste'!G22)-10),MID('Estimated Waste'!G22,1,LEN('Estimated Waste'!G22)-4)),0)</f>
        <v>0</v>
      </c>
      <c r="H402" s="195" t="str">
        <f t="shared" si="109"/>
        <v/>
      </c>
      <c r="I402" s="196">
        <f>'Estimated Waste'!H22</f>
        <v>0</v>
      </c>
      <c r="J402" s="197"/>
      <c r="K402" s="196" t="str">
        <f t="shared" si="115"/>
        <v/>
      </c>
      <c r="L402" s="227" t="str">
        <f>IF(K402&lt;='Conversion Factors'!$F$12,'Conversion Factors'!$F$12,IF(K402&lt;='Conversion Factors'!$F$13,'Conversion Factors'!$F$13,IF(K402&lt;='Conversion Factors'!$F$14,'Conversion Factors'!$F$14,IF(K402&lt;='Conversion Factors'!$F$15,'Conversion Factors'!$F$15,IF(K402&lt;='Conversion Factors'!$F$16,'Conversion Factors'!$F$16,M402)))))</f>
        <v/>
      </c>
      <c r="M402" s="227" t="str">
        <f>IF(K402&lt;='Conversion Factors'!$F$17,'Conversion Factors'!$F$17,IF(K402&lt;='Conversion Factors'!$F$18,'Conversion Factors'!$F$18,IF(K402&lt;='Conversion Factors'!$F$19,'Conversion Factors'!$F$19,IF(K402&lt;='Conversion Factors'!$F$20,'Conversion Factors'!$F$20,IF(K402&lt;='Conversion Factors'!$F$21,'Conversion Factors'!$F$21,IF(ISNUMBER(K402),20,""))))))</f>
        <v/>
      </c>
      <c r="O402" s="198" t="str">
        <f>IF(ISNUMBER('Actual Waste'!U23),'Actual Waste'!U23,"")</f>
        <v/>
      </c>
      <c r="P402" s="198" t="str">
        <f t="shared" si="117"/>
        <v/>
      </c>
      <c r="Q402" s="199" t="str">
        <f>IF(ISNUMBER(X402),Y402,IF(T402&gt;0,T402,IF(O402&lt;='Conversion Factors'!$G$11,'Conversion Factors'!$F$11,IF(O402&lt;='Conversion Factors'!$G$12,'Conversion Factors'!$F$12,IF(O402&lt;='Conversion Factors'!$G$13,'Conversion Factors'!$F$13,IF(O402&lt;='Conversion Factors'!$G$14,'Conversion Factors'!$F$14,IF(O402&lt;='Conversion Factors'!$G$15,'Conversion Factors'!$F$15,IF(O402&lt;='Conversion Factors'!$G$16,'Conversion Factors'!$F$16,R402))))))))</f>
        <v/>
      </c>
      <c r="R402" s="200" t="str">
        <f>IF(O402&lt;='Conversion Factors'!$G$17,'Conversion Factors'!$F$17,IF(O402&lt;='Conversion Factors'!$G$18,'Conversion Factors'!$F$18,IF(O402&lt;='Conversion Factors'!$G$19,'Conversion Factors'!$F$19,IF(O402&lt;='Conversion Factors'!$G$20,'Conversion Factors'!$F$20,IF(O402&lt;='Conversion Factors'!$G$21,'Conversion Factors'!$F$21,IF(ISNUMBER(O402),20,""))))))</f>
        <v/>
      </c>
      <c r="S402" s="199" t="e">
        <f t="shared" si="111"/>
        <v>#VALUE!</v>
      </c>
      <c r="T402" s="201">
        <f>IF('Actual Waste'!J23&lt;&gt;"",IF(LEN('Actual Waste'!J23)&gt;6,MID('Actual Waste'!J23,1,LEN('Actual Waste'!J23)-10),MID('Actual Waste'!J23,1,LEN('Actual Waste'!J23)-4)),0)</f>
        <v>0</v>
      </c>
      <c r="U402" s="201" t="str">
        <f t="shared" si="112"/>
        <v/>
      </c>
      <c r="V402" s="202">
        <f>'Actual Waste'!K23</f>
        <v>0</v>
      </c>
      <c r="W402" s="203"/>
      <c r="X402" s="202" t="str">
        <f t="shared" si="113"/>
        <v/>
      </c>
      <c r="Y402" s="229" t="str">
        <f>IF(X402&lt;='Conversion Factors'!$F$12,'Conversion Factors'!$F$12,IF(X402&lt;='Conversion Factors'!$F$13,'Conversion Factors'!$F$13,IF(X402&lt;='Conversion Factors'!$F$14,'Conversion Factors'!$F$14,IF(X402&lt;='Conversion Factors'!$F$15,'Conversion Factors'!$F$15,IF(X402&lt;='Conversion Factors'!$F$16,'Conversion Factors'!$F$16,Z402)))))</f>
        <v/>
      </c>
      <c r="Z402" s="229" t="str">
        <f>IF(X402&lt;='Conversion Factors'!$F$17,'Conversion Factors'!$F$17,IF(X402&lt;='Conversion Factors'!$F$18,'Conversion Factors'!$F$18,IF(X402&lt;='Conversion Factors'!$F$19,'Conversion Factors'!$F$19,IF(X402&lt;='Conversion Factors'!$F$20,'Conversion Factors'!$F$20,IF(X402&lt;='Conversion Factors'!$F$21,'Conversion Factors'!$F$21,IF(ISNUMBER(X402),20,""))))))</f>
        <v/>
      </c>
      <c r="AB402" s="277" t="s">
        <v>529</v>
      </c>
      <c r="AC402" s="210" t="s">
        <v>438</v>
      </c>
      <c r="AD402" s="512" t="s">
        <v>527</v>
      </c>
      <c r="AE402" s="3"/>
      <c r="AF402" s="3"/>
      <c r="AG402" s="3"/>
      <c r="AH402" s="3"/>
      <c r="AI402" s="220" t="str">
        <f t="shared" si="105"/>
        <v>Train staff to retain as much of existing building fabric as possible</v>
      </c>
      <c r="AL402" s="220" t="str">
        <f t="shared" si="116"/>
        <v>Use off site construction/prefabricated options</v>
      </c>
      <c r="AM402" s="220" t="str">
        <f t="shared" si="106"/>
        <v>Train staff to retain as much of existing building fabric as possible</v>
      </c>
      <c r="AN402" s="220" t="str">
        <f t="shared" si="107"/>
        <v>Train staff to retain as much of existing building fabric as possible</v>
      </c>
      <c r="AO402" s="3"/>
      <c r="AP402" s="3"/>
    </row>
    <row r="403" spans="1:42" ht="12.75" customHeight="1" x14ac:dyDescent="0.35">
      <c r="A403" s="57"/>
      <c r="B403" s="192" t="str">
        <f>IF(ISNUMBER('Estimated Waste'!M23),'Estimated Waste'!M23,"")</f>
        <v/>
      </c>
      <c r="C403" s="192" t="str">
        <f t="shared" si="114"/>
        <v/>
      </c>
      <c r="D403" s="193" t="str">
        <f>IF(ISNUMBER(K403),L403,IF(G403&gt;0,G403,IF(B403&lt;='Conversion Factors'!$G$11,'Conversion Factors'!$F$11,IF(B403&lt;='Conversion Factors'!$G$12,'Conversion Factors'!$F$12,IF(B403&lt;='Conversion Factors'!$G$13,'Conversion Factors'!$F$13,IF(B403&lt;='Conversion Factors'!$G$14,'Conversion Factors'!$F$14,IF(B403&lt;='Conversion Factors'!$G$15,'Conversion Factors'!$F$15,IF(B403&lt;='Conversion Factors'!$G$16,'Conversion Factors'!$F$16,E403))))))))</f>
        <v/>
      </c>
      <c r="E403" s="194" t="str">
        <f>IF(B403&lt;='Conversion Factors'!$G$17,'Conversion Factors'!$F$17,IF(B403&lt;='Conversion Factors'!$G$18,'Conversion Factors'!$F$18,IF(B403&lt;='Conversion Factors'!$G$19,'Conversion Factors'!$F$19,IF(B403&lt;='Conversion Factors'!$G$20,'Conversion Factors'!$F$20,IF(B403&lt;='Conversion Factors'!$G$21,'Conversion Factors'!$F$21,IF(ISNUMBER(B403),20,""))))))</f>
        <v/>
      </c>
      <c r="F403" s="193" t="e">
        <f t="shared" si="108"/>
        <v>#VALUE!</v>
      </c>
      <c r="G403" s="195">
        <f>IF('Estimated Waste'!G23&lt;&gt;"",IF(LEN('Estimated Waste'!G23)&gt;6,MID('Estimated Waste'!G23,1,LEN('Estimated Waste'!G23)-10),MID('Estimated Waste'!G23,1,LEN('Estimated Waste'!G23)-4)),0)</f>
        <v>0</v>
      </c>
      <c r="H403" s="195" t="str">
        <f t="shared" si="109"/>
        <v/>
      </c>
      <c r="I403" s="196">
        <f>'Estimated Waste'!H23</f>
        <v>0</v>
      </c>
      <c r="J403" s="197"/>
      <c r="K403" s="196" t="str">
        <f t="shared" si="115"/>
        <v/>
      </c>
      <c r="L403" s="227" t="str">
        <f>IF(K403&lt;='Conversion Factors'!$F$12,'Conversion Factors'!$F$12,IF(K403&lt;='Conversion Factors'!$F$13,'Conversion Factors'!$F$13,IF(K403&lt;='Conversion Factors'!$F$14,'Conversion Factors'!$F$14,IF(K403&lt;='Conversion Factors'!$F$15,'Conversion Factors'!$F$15,IF(K403&lt;='Conversion Factors'!$F$16,'Conversion Factors'!$F$16,M403)))))</f>
        <v/>
      </c>
      <c r="M403" s="227" t="str">
        <f>IF(K403&lt;='Conversion Factors'!$F$17,'Conversion Factors'!$F$17,IF(K403&lt;='Conversion Factors'!$F$18,'Conversion Factors'!$F$18,IF(K403&lt;='Conversion Factors'!$F$19,'Conversion Factors'!$F$19,IF(K403&lt;='Conversion Factors'!$F$20,'Conversion Factors'!$F$20,IF(K403&lt;='Conversion Factors'!$F$21,'Conversion Factors'!$F$21,IF(ISNUMBER(K403),20,""))))))</f>
        <v/>
      </c>
      <c r="O403" s="198" t="str">
        <f>IF(ISNUMBER('Actual Waste'!U24),'Actual Waste'!U24,"")</f>
        <v/>
      </c>
      <c r="P403" s="198" t="str">
        <f t="shared" si="117"/>
        <v/>
      </c>
      <c r="Q403" s="199" t="str">
        <f>IF(ISNUMBER(X403),Y403,IF(T403&gt;0,T403,IF(O403&lt;='Conversion Factors'!$G$11,'Conversion Factors'!$F$11,IF(O403&lt;='Conversion Factors'!$G$12,'Conversion Factors'!$F$12,IF(O403&lt;='Conversion Factors'!$G$13,'Conversion Factors'!$F$13,IF(O403&lt;='Conversion Factors'!$G$14,'Conversion Factors'!$F$14,IF(O403&lt;='Conversion Factors'!$G$15,'Conversion Factors'!$F$15,IF(O403&lt;='Conversion Factors'!$G$16,'Conversion Factors'!$F$16,R403))))))))</f>
        <v/>
      </c>
      <c r="R403" s="200" t="str">
        <f>IF(O403&lt;='Conversion Factors'!$G$17,'Conversion Factors'!$F$17,IF(O403&lt;='Conversion Factors'!$G$18,'Conversion Factors'!$F$18,IF(O403&lt;='Conversion Factors'!$G$19,'Conversion Factors'!$F$19,IF(O403&lt;='Conversion Factors'!$G$20,'Conversion Factors'!$F$20,IF(O403&lt;='Conversion Factors'!$G$21,'Conversion Factors'!$F$21,IF(ISNUMBER(O403),20,""))))))</f>
        <v/>
      </c>
      <c r="S403" s="199" t="e">
        <f t="shared" si="111"/>
        <v>#VALUE!</v>
      </c>
      <c r="T403" s="201">
        <f>IF('Actual Waste'!J24&lt;&gt;"",IF(LEN('Actual Waste'!J24)&gt;6,MID('Actual Waste'!J24,1,LEN('Actual Waste'!J24)-10),MID('Actual Waste'!J24,1,LEN('Actual Waste'!J24)-4)),0)</f>
        <v>0</v>
      </c>
      <c r="U403" s="201" t="str">
        <f t="shared" si="112"/>
        <v/>
      </c>
      <c r="V403" s="202">
        <f>'Actual Waste'!K24</f>
        <v>0</v>
      </c>
      <c r="W403" s="203"/>
      <c r="X403" s="202" t="str">
        <f t="shared" si="113"/>
        <v/>
      </c>
      <c r="Y403" s="229" t="str">
        <f>IF(X403&lt;='Conversion Factors'!$F$12,'Conversion Factors'!$F$12,IF(X403&lt;='Conversion Factors'!$F$13,'Conversion Factors'!$F$13,IF(X403&lt;='Conversion Factors'!$F$14,'Conversion Factors'!$F$14,IF(X403&lt;='Conversion Factors'!$F$15,'Conversion Factors'!$F$15,IF(X403&lt;='Conversion Factors'!$F$16,'Conversion Factors'!$F$16,Z403)))))</f>
        <v/>
      </c>
      <c r="Z403" s="229" t="str">
        <f>IF(X403&lt;='Conversion Factors'!$F$17,'Conversion Factors'!$F$17,IF(X403&lt;='Conversion Factors'!$F$18,'Conversion Factors'!$F$18,IF(X403&lt;='Conversion Factors'!$F$19,'Conversion Factors'!$F$19,IF(X403&lt;='Conversion Factors'!$F$20,'Conversion Factors'!$F$20,IF(X403&lt;='Conversion Factors'!$F$21,'Conversion Factors'!$F$21,IF(ISNUMBER(X403),20,""))))))</f>
        <v/>
      </c>
      <c r="AB403" s="277" t="s">
        <v>531</v>
      </c>
      <c r="AC403" s="217" t="s">
        <v>439</v>
      </c>
      <c r="AD403" s="510" t="s">
        <v>595</v>
      </c>
      <c r="AE403" s="3"/>
      <c r="AF403" s="3"/>
      <c r="AG403" s="3"/>
      <c r="AH403" s="3"/>
      <c r="AI403" s="220" t="str">
        <f t="shared" si="105"/>
        <v>Use off site construction/prefabricated options</v>
      </c>
      <c r="AL403" s="220" t="str">
        <f t="shared" si="116"/>
        <v>Use waste containers of appropriate size to facilitate waste segregation</v>
      </c>
      <c r="AM403" s="220" t="str">
        <f t="shared" si="106"/>
        <v>Use off site construction/prefabricated options</v>
      </c>
      <c r="AN403" s="220" t="str">
        <f t="shared" si="107"/>
        <v>Use off site construction/prefabricated options</v>
      </c>
      <c r="AO403" s="3"/>
      <c r="AP403" s="3"/>
    </row>
    <row r="404" spans="1:42" ht="12.75" customHeight="1" x14ac:dyDescent="0.35">
      <c r="A404" s="57"/>
      <c r="B404" s="192" t="str">
        <f>IF(ISNUMBER('Estimated Waste'!M24),'Estimated Waste'!M24,"")</f>
        <v/>
      </c>
      <c r="C404" s="192" t="str">
        <f t="shared" si="114"/>
        <v/>
      </c>
      <c r="D404" s="193" t="str">
        <f>IF(ISNUMBER(K404),L404,IF(G404&gt;0,G404,IF(B404&lt;='Conversion Factors'!$G$11,'Conversion Factors'!$F$11,IF(B404&lt;='Conversion Factors'!$G$12,'Conversion Factors'!$F$12,IF(B404&lt;='Conversion Factors'!$G$13,'Conversion Factors'!$F$13,IF(B404&lt;='Conversion Factors'!$G$14,'Conversion Factors'!$F$14,IF(B404&lt;='Conversion Factors'!$G$15,'Conversion Factors'!$F$15,IF(B404&lt;='Conversion Factors'!$G$16,'Conversion Factors'!$F$16,E404))))))))</f>
        <v/>
      </c>
      <c r="E404" s="194" t="str">
        <f>IF(B404&lt;='Conversion Factors'!$G$17,'Conversion Factors'!$F$17,IF(B404&lt;='Conversion Factors'!$G$18,'Conversion Factors'!$F$18,IF(B404&lt;='Conversion Factors'!$G$19,'Conversion Factors'!$F$19,IF(B404&lt;='Conversion Factors'!$G$20,'Conversion Factors'!$F$20,IF(B404&lt;='Conversion Factors'!$G$21,'Conversion Factors'!$F$21,IF(ISNUMBER(B404),20,""))))))</f>
        <v/>
      </c>
      <c r="F404" s="193" t="e">
        <f t="shared" si="108"/>
        <v>#VALUE!</v>
      </c>
      <c r="G404" s="195">
        <f>IF('Estimated Waste'!G24&lt;&gt;"",IF(LEN('Estimated Waste'!G24)&gt;6,MID('Estimated Waste'!G24,1,LEN('Estimated Waste'!G24)-10),MID('Estimated Waste'!G24,1,LEN('Estimated Waste'!G24)-4)),0)</f>
        <v>0</v>
      </c>
      <c r="H404" s="195" t="str">
        <f t="shared" si="109"/>
        <v/>
      </c>
      <c r="I404" s="196">
        <f>'Estimated Waste'!H24</f>
        <v>0</v>
      </c>
      <c r="J404" s="197"/>
      <c r="K404" s="196" t="str">
        <f t="shared" si="115"/>
        <v/>
      </c>
      <c r="L404" s="227" t="str">
        <f>IF(K404&lt;='Conversion Factors'!$F$12,'Conversion Factors'!$F$12,IF(K404&lt;='Conversion Factors'!$F$13,'Conversion Factors'!$F$13,IF(K404&lt;='Conversion Factors'!$F$14,'Conversion Factors'!$F$14,IF(K404&lt;='Conversion Factors'!$F$15,'Conversion Factors'!$F$15,IF(K404&lt;='Conversion Factors'!$F$16,'Conversion Factors'!$F$16,M404)))))</f>
        <v/>
      </c>
      <c r="M404" s="227" t="str">
        <f>IF(K404&lt;='Conversion Factors'!$F$17,'Conversion Factors'!$F$17,IF(K404&lt;='Conversion Factors'!$F$18,'Conversion Factors'!$F$18,IF(K404&lt;='Conversion Factors'!$F$19,'Conversion Factors'!$F$19,IF(K404&lt;='Conversion Factors'!$F$20,'Conversion Factors'!$F$20,IF(K404&lt;='Conversion Factors'!$F$21,'Conversion Factors'!$F$21,IF(ISNUMBER(K404),20,""))))))</f>
        <v/>
      </c>
      <c r="O404" s="198" t="str">
        <f>IF(ISNUMBER('Actual Waste'!U25),'Actual Waste'!U25,"")</f>
        <v/>
      </c>
      <c r="P404" s="198" t="str">
        <f t="shared" si="117"/>
        <v/>
      </c>
      <c r="Q404" s="199" t="str">
        <f>IF(ISNUMBER(X404),Y404,IF(T404&gt;0,T404,IF(O404&lt;='Conversion Factors'!$G$11,'Conversion Factors'!$F$11,IF(O404&lt;='Conversion Factors'!$G$12,'Conversion Factors'!$F$12,IF(O404&lt;='Conversion Factors'!$G$13,'Conversion Factors'!$F$13,IF(O404&lt;='Conversion Factors'!$G$14,'Conversion Factors'!$F$14,IF(O404&lt;='Conversion Factors'!$G$15,'Conversion Factors'!$F$15,IF(O404&lt;='Conversion Factors'!$G$16,'Conversion Factors'!$F$16,R404))))))))</f>
        <v/>
      </c>
      <c r="R404" s="200" t="str">
        <f>IF(O404&lt;='Conversion Factors'!$G$17,'Conversion Factors'!$F$17,IF(O404&lt;='Conversion Factors'!$G$18,'Conversion Factors'!$F$18,IF(O404&lt;='Conversion Factors'!$G$19,'Conversion Factors'!$F$19,IF(O404&lt;='Conversion Factors'!$G$20,'Conversion Factors'!$F$20,IF(O404&lt;='Conversion Factors'!$G$21,'Conversion Factors'!$F$21,IF(ISNUMBER(O404),20,""))))))</f>
        <v/>
      </c>
      <c r="S404" s="199" t="e">
        <f t="shared" si="111"/>
        <v>#VALUE!</v>
      </c>
      <c r="T404" s="201">
        <f>IF('Actual Waste'!J25&lt;&gt;"",IF(LEN('Actual Waste'!J25)&gt;6,MID('Actual Waste'!J25,1,LEN('Actual Waste'!J25)-10),MID('Actual Waste'!J25,1,LEN('Actual Waste'!J25)-4)),0)</f>
        <v>0</v>
      </c>
      <c r="U404" s="201" t="str">
        <f t="shared" si="112"/>
        <v/>
      </c>
      <c r="V404" s="202">
        <f>'Actual Waste'!K25</f>
        <v>0</v>
      </c>
      <c r="W404" s="203"/>
      <c r="X404" s="202" t="str">
        <f t="shared" si="113"/>
        <v/>
      </c>
      <c r="Y404" s="229" t="str">
        <f>IF(X404&lt;='Conversion Factors'!$F$12,'Conversion Factors'!$F$12,IF(X404&lt;='Conversion Factors'!$F$13,'Conversion Factors'!$F$13,IF(X404&lt;='Conversion Factors'!$F$14,'Conversion Factors'!$F$14,IF(X404&lt;='Conversion Factors'!$F$15,'Conversion Factors'!$F$15,IF(X404&lt;='Conversion Factors'!$F$16,'Conversion Factors'!$F$16,Z404)))))</f>
        <v/>
      </c>
      <c r="Z404" s="229" t="str">
        <f>IF(X404&lt;='Conversion Factors'!$F$17,'Conversion Factors'!$F$17,IF(X404&lt;='Conversion Factors'!$F$18,'Conversion Factors'!$F$18,IF(X404&lt;='Conversion Factors'!$F$19,'Conversion Factors'!$F$19,IF(X404&lt;='Conversion Factors'!$F$20,'Conversion Factors'!$F$20,IF(X404&lt;='Conversion Factors'!$F$21,'Conversion Factors'!$F$21,IF(ISNUMBER(X404),20,""))))))</f>
        <v/>
      </c>
      <c r="AB404" s="277" t="s">
        <v>537</v>
      </c>
      <c r="AC404" s="217" t="s">
        <v>440</v>
      </c>
      <c r="AD404" s="194" t="s">
        <v>500</v>
      </c>
      <c r="AE404" s="3"/>
      <c r="AF404" s="3"/>
      <c r="AG404" s="3"/>
      <c r="AH404" s="3"/>
      <c r="AI404" s="220" t="str">
        <f t="shared" si="105"/>
        <v>Use waste containers of appropriate size to facilitate waste segregation</v>
      </c>
      <c r="AL404" s="3" t="str">
        <f>AB419</f>
        <v>Using just-in-time delivery</v>
      </c>
      <c r="AM404" s="220" t="str">
        <f t="shared" si="106"/>
        <v>Use waste containers of appropriate size to facilitate waste segregation</v>
      </c>
      <c r="AN404" s="220" t="str">
        <f t="shared" si="107"/>
        <v>Use waste containers of appropriate size to facilitate waste segregation</v>
      </c>
      <c r="AO404" s="3"/>
      <c r="AP404" s="3"/>
    </row>
    <row r="405" spans="1:42" ht="13.5" x14ac:dyDescent="0.35">
      <c r="A405" s="57"/>
      <c r="B405" s="192" t="str">
        <f>IF(ISNUMBER('Estimated Waste'!M25),'Estimated Waste'!M25,"")</f>
        <v/>
      </c>
      <c r="C405" s="192" t="str">
        <f t="shared" si="114"/>
        <v/>
      </c>
      <c r="D405" s="193" t="str">
        <f>IF(ISNUMBER(K405),L405,IF(G405&gt;0,G405,IF(B405&lt;='Conversion Factors'!$G$11,'Conversion Factors'!$F$11,IF(B405&lt;='Conversion Factors'!$G$12,'Conversion Factors'!$F$12,IF(B405&lt;='Conversion Factors'!$G$13,'Conversion Factors'!$F$13,IF(B405&lt;='Conversion Factors'!$G$14,'Conversion Factors'!$F$14,IF(B405&lt;='Conversion Factors'!$G$15,'Conversion Factors'!$F$15,IF(B405&lt;='Conversion Factors'!$G$16,'Conversion Factors'!$F$16,E405))))))))</f>
        <v/>
      </c>
      <c r="E405" s="194" t="str">
        <f>IF(B405&lt;='Conversion Factors'!$G$17,'Conversion Factors'!$F$17,IF(B405&lt;='Conversion Factors'!$G$18,'Conversion Factors'!$F$18,IF(B405&lt;='Conversion Factors'!$G$19,'Conversion Factors'!$F$19,IF(B405&lt;='Conversion Factors'!$G$20,'Conversion Factors'!$F$20,IF(B405&lt;='Conversion Factors'!$G$21,'Conversion Factors'!$F$21,IF(ISNUMBER(B405),20,""))))))</f>
        <v/>
      </c>
      <c r="F405" s="193" t="e">
        <f t="shared" si="108"/>
        <v>#VALUE!</v>
      </c>
      <c r="G405" s="195">
        <f>IF('Estimated Waste'!G25&lt;&gt;"",IF(LEN('Estimated Waste'!G25)&gt;6,MID('Estimated Waste'!G25,1,LEN('Estimated Waste'!G25)-10),MID('Estimated Waste'!G25,1,LEN('Estimated Waste'!G25)-4)),0)</f>
        <v>0</v>
      </c>
      <c r="H405" s="195" t="str">
        <f t="shared" si="109"/>
        <v/>
      </c>
      <c r="I405" s="196">
        <f>'Estimated Waste'!H25</f>
        <v>0</v>
      </c>
      <c r="J405" s="197"/>
      <c r="K405" s="196" t="str">
        <f t="shared" si="115"/>
        <v/>
      </c>
      <c r="L405" s="227" t="str">
        <f>IF(K405&lt;='Conversion Factors'!$F$12,'Conversion Factors'!$F$12,IF(K405&lt;='Conversion Factors'!$F$13,'Conversion Factors'!$F$13,IF(K405&lt;='Conversion Factors'!$F$14,'Conversion Factors'!$F$14,IF(K405&lt;='Conversion Factors'!$F$15,'Conversion Factors'!$F$15,IF(K405&lt;='Conversion Factors'!$F$16,'Conversion Factors'!$F$16,M405)))))</f>
        <v/>
      </c>
      <c r="M405" s="227" t="str">
        <f>IF(K405&lt;='Conversion Factors'!$F$17,'Conversion Factors'!$F$17,IF(K405&lt;='Conversion Factors'!$F$18,'Conversion Factors'!$F$18,IF(K405&lt;='Conversion Factors'!$F$19,'Conversion Factors'!$F$19,IF(K405&lt;='Conversion Factors'!$F$20,'Conversion Factors'!$F$20,IF(K405&lt;='Conversion Factors'!$F$21,'Conversion Factors'!$F$21,IF(ISNUMBER(K405),20,""))))))</f>
        <v/>
      </c>
      <c r="O405" s="198" t="str">
        <f>IF(ISNUMBER('Actual Waste'!U26),'Actual Waste'!U26,"")</f>
        <v/>
      </c>
      <c r="P405" s="198" t="str">
        <f t="shared" si="117"/>
        <v/>
      </c>
      <c r="Q405" s="199" t="str">
        <f>IF(ISNUMBER(X405),Y405,IF(T405&gt;0,T405,IF(O405&lt;='Conversion Factors'!$G$11,'Conversion Factors'!$F$11,IF(O405&lt;='Conversion Factors'!$G$12,'Conversion Factors'!$F$12,IF(O405&lt;='Conversion Factors'!$G$13,'Conversion Factors'!$F$13,IF(O405&lt;='Conversion Factors'!$G$14,'Conversion Factors'!$F$14,IF(O405&lt;='Conversion Factors'!$G$15,'Conversion Factors'!$F$15,IF(O405&lt;='Conversion Factors'!$G$16,'Conversion Factors'!$F$16,R405))))))))</f>
        <v/>
      </c>
      <c r="R405" s="200" t="str">
        <f>IF(O405&lt;='Conversion Factors'!$G$17,'Conversion Factors'!$F$17,IF(O405&lt;='Conversion Factors'!$G$18,'Conversion Factors'!$F$18,IF(O405&lt;='Conversion Factors'!$G$19,'Conversion Factors'!$F$19,IF(O405&lt;='Conversion Factors'!$G$20,'Conversion Factors'!$F$20,IF(O405&lt;='Conversion Factors'!$G$21,'Conversion Factors'!$F$21,IF(ISNUMBER(O405),20,""))))))</f>
        <v/>
      </c>
      <c r="S405" s="199" t="e">
        <f t="shared" si="111"/>
        <v>#VALUE!</v>
      </c>
      <c r="T405" s="201">
        <f>IF('Actual Waste'!J26&lt;&gt;"",IF(LEN('Actual Waste'!J26)&gt;6,MID('Actual Waste'!J26,1,LEN('Actual Waste'!J26)-10),MID('Actual Waste'!J26,1,LEN('Actual Waste'!J26)-4)),0)</f>
        <v>0</v>
      </c>
      <c r="U405" s="201" t="str">
        <f t="shared" si="112"/>
        <v/>
      </c>
      <c r="V405" s="202">
        <f>'Actual Waste'!K26</f>
        <v>0</v>
      </c>
      <c r="W405" s="203"/>
      <c r="X405" s="202" t="str">
        <f t="shared" si="113"/>
        <v/>
      </c>
      <c r="Y405" s="229" t="str">
        <f>IF(X405&lt;='Conversion Factors'!$F$12,'Conversion Factors'!$F$12,IF(X405&lt;='Conversion Factors'!$F$13,'Conversion Factors'!$F$13,IF(X405&lt;='Conversion Factors'!$F$14,'Conversion Factors'!$F$14,IF(X405&lt;='Conversion Factors'!$F$15,'Conversion Factors'!$F$15,IF(X405&lt;='Conversion Factors'!$F$16,'Conversion Factors'!$F$16,Z405)))))</f>
        <v/>
      </c>
      <c r="Z405" s="229" t="str">
        <f>IF(X405&lt;='Conversion Factors'!$F$17,'Conversion Factors'!$F$17,IF(X405&lt;='Conversion Factors'!$F$18,'Conversion Factors'!$F$18,IF(X405&lt;='Conversion Factors'!$F$19,'Conversion Factors'!$F$19,IF(X405&lt;='Conversion Factors'!$F$20,'Conversion Factors'!$F$20,IF(X405&lt;='Conversion Factors'!$F$21,'Conversion Factors'!$F$21,IF(ISNUMBER(X405),20,""))))))</f>
        <v/>
      </c>
      <c r="AB405" s="595" t="s">
        <v>2385</v>
      </c>
      <c r="AC405" s="217" t="s">
        <v>441</v>
      </c>
      <c r="AD405" s="510" t="s">
        <v>355</v>
      </c>
      <c r="AE405" s="3"/>
      <c r="AF405" s="3"/>
      <c r="AG405" s="3"/>
      <c r="AH405" s="3"/>
      <c r="AI405" s="1" t="str">
        <f>AB419</f>
        <v>Using just-in-time delivery</v>
      </c>
      <c r="AM405" s="3" t="str">
        <f>AB408</f>
        <v>Design to retain existing building fabric components</v>
      </c>
      <c r="AN405" s="3" t="str">
        <f>AB407</f>
        <v>Design to retain as much of existing building fabric as possible</v>
      </c>
      <c r="AO405" s="3"/>
      <c r="AP405" s="3"/>
    </row>
    <row r="406" spans="1:42" ht="13.5" x14ac:dyDescent="0.35">
      <c r="A406" s="57"/>
      <c r="B406" s="192" t="str">
        <f>IF(ISNUMBER('Estimated Waste'!M26),'Estimated Waste'!M26,"")</f>
        <v/>
      </c>
      <c r="C406" s="192" t="str">
        <f t="shared" si="114"/>
        <v/>
      </c>
      <c r="D406" s="193" t="str">
        <f>IF(ISNUMBER(K406),L406,IF(G406&gt;0,G406,IF(B406&lt;='Conversion Factors'!$G$11,'Conversion Factors'!$F$11,IF(B406&lt;='Conversion Factors'!$G$12,'Conversion Factors'!$F$12,IF(B406&lt;='Conversion Factors'!$G$13,'Conversion Factors'!$F$13,IF(B406&lt;='Conversion Factors'!$G$14,'Conversion Factors'!$F$14,IF(B406&lt;='Conversion Factors'!$G$15,'Conversion Factors'!$F$15,IF(B406&lt;='Conversion Factors'!$G$16,'Conversion Factors'!$F$16,E406))))))))</f>
        <v/>
      </c>
      <c r="E406" s="194" t="str">
        <f>IF(B406&lt;='Conversion Factors'!$G$17,'Conversion Factors'!$F$17,IF(B406&lt;='Conversion Factors'!$G$18,'Conversion Factors'!$F$18,IF(B406&lt;='Conversion Factors'!$G$19,'Conversion Factors'!$F$19,IF(B406&lt;='Conversion Factors'!$G$20,'Conversion Factors'!$F$20,IF(B406&lt;='Conversion Factors'!$G$21,'Conversion Factors'!$F$21,IF(ISNUMBER(B406),20,""))))))</f>
        <v/>
      </c>
      <c r="F406" s="193" t="e">
        <f t="shared" si="108"/>
        <v>#VALUE!</v>
      </c>
      <c r="G406" s="195">
        <f>IF('Estimated Waste'!G26&lt;&gt;"",IF(LEN('Estimated Waste'!G26)&gt;6,MID('Estimated Waste'!G26,1,LEN('Estimated Waste'!G26)-10),MID('Estimated Waste'!G26,1,LEN('Estimated Waste'!G26)-4)),0)</f>
        <v>0</v>
      </c>
      <c r="H406" s="195" t="str">
        <f t="shared" si="109"/>
        <v/>
      </c>
      <c r="I406" s="196">
        <f>'Estimated Waste'!H26</f>
        <v>0</v>
      </c>
      <c r="J406" s="197"/>
      <c r="K406" s="196" t="str">
        <f t="shared" si="115"/>
        <v/>
      </c>
      <c r="L406" s="227" t="str">
        <f>IF(K406&lt;='Conversion Factors'!$F$12,'Conversion Factors'!$F$12,IF(K406&lt;='Conversion Factors'!$F$13,'Conversion Factors'!$F$13,IF(K406&lt;='Conversion Factors'!$F$14,'Conversion Factors'!$F$14,IF(K406&lt;='Conversion Factors'!$F$15,'Conversion Factors'!$F$15,IF(K406&lt;='Conversion Factors'!$F$16,'Conversion Factors'!$F$16,M406)))))</f>
        <v/>
      </c>
      <c r="M406" s="227" t="str">
        <f>IF(K406&lt;='Conversion Factors'!$F$17,'Conversion Factors'!$F$17,IF(K406&lt;='Conversion Factors'!$F$18,'Conversion Factors'!$F$18,IF(K406&lt;='Conversion Factors'!$F$19,'Conversion Factors'!$F$19,IF(K406&lt;='Conversion Factors'!$F$20,'Conversion Factors'!$F$20,IF(K406&lt;='Conversion Factors'!$F$21,'Conversion Factors'!$F$21,IF(ISNUMBER(K406),20,""))))))</f>
        <v/>
      </c>
      <c r="O406" s="198" t="str">
        <f>IF(ISNUMBER('Actual Waste'!U27),'Actual Waste'!U27,"")</f>
        <v/>
      </c>
      <c r="P406" s="198" t="str">
        <f t="shared" si="117"/>
        <v/>
      </c>
      <c r="Q406" s="199" t="str">
        <f>IF(ISNUMBER(X406),Y406,IF(T406&gt;0,T406,IF(O406&lt;='Conversion Factors'!$G$11,'Conversion Factors'!$F$11,IF(O406&lt;='Conversion Factors'!$G$12,'Conversion Factors'!$F$12,IF(O406&lt;='Conversion Factors'!$G$13,'Conversion Factors'!$F$13,IF(O406&lt;='Conversion Factors'!$G$14,'Conversion Factors'!$F$14,IF(O406&lt;='Conversion Factors'!$G$15,'Conversion Factors'!$F$15,IF(O406&lt;='Conversion Factors'!$G$16,'Conversion Factors'!$F$16,R406))))))))</f>
        <v/>
      </c>
      <c r="R406" s="200" t="str">
        <f>IF(O406&lt;='Conversion Factors'!$G$17,'Conversion Factors'!$F$17,IF(O406&lt;='Conversion Factors'!$G$18,'Conversion Factors'!$F$18,IF(O406&lt;='Conversion Factors'!$G$19,'Conversion Factors'!$F$19,IF(O406&lt;='Conversion Factors'!$G$20,'Conversion Factors'!$F$20,IF(O406&lt;='Conversion Factors'!$G$21,'Conversion Factors'!$F$21,IF(ISNUMBER(O406),20,""))))))</f>
        <v/>
      </c>
      <c r="S406" s="199" t="e">
        <f t="shared" si="111"/>
        <v>#VALUE!</v>
      </c>
      <c r="T406" s="201">
        <f>IF('Actual Waste'!J27&lt;&gt;"",IF(LEN('Actual Waste'!J27)&gt;6,MID('Actual Waste'!J27,1,LEN('Actual Waste'!J27)-10),MID('Actual Waste'!J27,1,LEN('Actual Waste'!J27)-4)),0)</f>
        <v>0</v>
      </c>
      <c r="U406" s="201" t="str">
        <f t="shared" si="112"/>
        <v/>
      </c>
      <c r="V406" s="202">
        <f>'Actual Waste'!K27</f>
        <v>0</v>
      </c>
      <c r="W406" s="203"/>
      <c r="X406" s="202" t="str">
        <f t="shared" si="113"/>
        <v/>
      </c>
      <c r="Y406" s="229" t="str">
        <f>IF(X406&lt;='Conversion Factors'!$F$12,'Conversion Factors'!$F$12,IF(X406&lt;='Conversion Factors'!$F$13,'Conversion Factors'!$F$13,IF(X406&lt;='Conversion Factors'!$F$14,'Conversion Factors'!$F$14,IF(X406&lt;='Conversion Factors'!$F$15,'Conversion Factors'!$F$15,IF(X406&lt;='Conversion Factors'!$F$16,'Conversion Factors'!$F$16,Z406)))))</f>
        <v/>
      </c>
      <c r="Z406" s="229" t="str">
        <f>IF(X406&lt;='Conversion Factors'!$F$17,'Conversion Factors'!$F$17,IF(X406&lt;='Conversion Factors'!$F$18,'Conversion Factors'!$F$18,IF(X406&lt;='Conversion Factors'!$F$19,'Conversion Factors'!$F$19,IF(X406&lt;='Conversion Factors'!$F$20,'Conversion Factors'!$F$20,IF(X406&lt;='Conversion Factors'!$F$21,'Conversion Factors'!$F$21,IF(ISNUMBER(X406),20,""))))))</f>
        <v/>
      </c>
      <c r="AB406" s="595" t="s">
        <v>2386</v>
      </c>
      <c r="AC406" s="217" t="s">
        <v>442</v>
      </c>
      <c r="AD406" s="512" t="s">
        <v>516</v>
      </c>
      <c r="AE406" s="3"/>
      <c r="AF406" s="3"/>
      <c r="AG406" s="3"/>
      <c r="AH406" s="3"/>
      <c r="AI406" s="1" t="str">
        <f>AB415</f>
        <v>Simplify the design, form or layout without compromising the design concept</v>
      </c>
      <c r="AM406" s="3" t="str">
        <f>AB418</f>
        <v>Use pre-refurbishment audit to increase reuse and recycling of existing building components</v>
      </c>
      <c r="AN406" s="3" t="str">
        <f>AB419</f>
        <v>Using just-in-time delivery</v>
      </c>
      <c r="AO406" s="3"/>
      <c r="AP406" s="3"/>
    </row>
    <row r="407" spans="1:42" ht="13.5" x14ac:dyDescent="0.35">
      <c r="A407" s="57"/>
      <c r="B407" s="192" t="str">
        <f>IF(ISNUMBER('Estimated Waste'!M27),'Estimated Waste'!M27,"")</f>
        <v/>
      </c>
      <c r="C407" s="192" t="str">
        <f t="shared" si="114"/>
        <v/>
      </c>
      <c r="D407" s="193" t="str">
        <f>IF(ISNUMBER(K407),L407,IF(G407&gt;0,G407,IF(B407&lt;='Conversion Factors'!$G$11,'Conversion Factors'!$F$11,IF(B407&lt;='Conversion Factors'!$G$12,'Conversion Factors'!$F$12,IF(B407&lt;='Conversion Factors'!$G$13,'Conversion Factors'!$F$13,IF(B407&lt;='Conversion Factors'!$G$14,'Conversion Factors'!$F$14,IF(B407&lt;='Conversion Factors'!$G$15,'Conversion Factors'!$F$15,IF(B407&lt;='Conversion Factors'!$G$16,'Conversion Factors'!$F$16,E407))))))))</f>
        <v/>
      </c>
      <c r="E407" s="194" t="str">
        <f>IF(B407&lt;='Conversion Factors'!$G$17,'Conversion Factors'!$F$17,IF(B407&lt;='Conversion Factors'!$G$18,'Conversion Factors'!$F$18,IF(B407&lt;='Conversion Factors'!$G$19,'Conversion Factors'!$F$19,IF(B407&lt;='Conversion Factors'!$G$20,'Conversion Factors'!$F$20,IF(B407&lt;='Conversion Factors'!$G$21,'Conversion Factors'!$F$21,IF(ISNUMBER(B407),20,""))))))</f>
        <v/>
      </c>
      <c r="F407" s="193" t="e">
        <f t="shared" si="108"/>
        <v>#VALUE!</v>
      </c>
      <c r="G407" s="195">
        <f>IF('Estimated Waste'!G27&lt;&gt;"",IF(LEN('Estimated Waste'!G27)&gt;6,MID('Estimated Waste'!G27,1,LEN('Estimated Waste'!G27)-10),MID('Estimated Waste'!G27,1,LEN('Estimated Waste'!G27)-4)),0)</f>
        <v>0</v>
      </c>
      <c r="H407" s="195" t="str">
        <f t="shared" si="109"/>
        <v/>
      </c>
      <c r="I407" s="196">
        <f>'Estimated Waste'!H27</f>
        <v>0</v>
      </c>
      <c r="J407" s="197"/>
      <c r="K407" s="196" t="str">
        <f t="shared" si="115"/>
        <v/>
      </c>
      <c r="L407" s="227" t="str">
        <f>IF(K407&lt;='Conversion Factors'!$F$12,'Conversion Factors'!$F$12,IF(K407&lt;='Conversion Factors'!$F$13,'Conversion Factors'!$F$13,IF(K407&lt;='Conversion Factors'!$F$14,'Conversion Factors'!$F$14,IF(K407&lt;='Conversion Factors'!$F$15,'Conversion Factors'!$F$15,IF(K407&lt;='Conversion Factors'!$F$16,'Conversion Factors'!$F$16,M407)))))</f>
        <v/>
      </c>
      <c r="M407" s="227" t="str">
        <f>IF(K407&lt;='Conversion Factors'!$F$17,'Conversion Factors'!$F$17,IF(K407&lt;='Conversion Factors'!$F$18,'Conversion Factors'!$F$18,IF(K407&lt;='Conversion Factors'!$F$19,'Conversion Factors'!$F$19,IF(K407&lt;='Conversion Factors'!$F$20,'Conversion Factors'!$F$20,IF(K407&lt;='Conversion Factors'!$F$21,'Conversion Factors'!$F$21,IF(ISNUMBER(K407),20,""))))))</f>
        <v/>
      </c>
      <c r="O407" s="198" t="str">
        <f>IF(ISNUMBER('Actual Waste'!U28),'Actual Waste'!U28,"")</f>
        <v/>
      </c>
      <c r="P407" s="198" t="str">
        <f t="shared" si="117"/>
        <v/>
      </c>
      <c r="Q407" s="199" t="str">
        <f>IF(ISNUMBER(X407),Y407,IF(T407&gt;0,T407,IF(O407&lt;='Conversion Factors'!$G$11,'Conversion Factors'!$F$11,IF(O407&lt;='Conversion Factors'!$G$12,'Conversion Factors'!$F$12,IF(O407&lt;='Conversion Factors'!$G$13,'Conversion Factors'!$F$13,IF(O407&lt;='Conversion Factors'!$G$14,'Conversion Factors'!$F$14,IF(O407&lt;='Conversion Factors'!$G$15,'Conversion Factors'!$F$15,IF(O407&lt;='Conversion Factors'!$G$16,'Conversion Factors'!$F$16,R407))))))))</f>
        <v/>
      </c>
      <c r="R407" s="200" t="str">
        <f>IF(O407&lt;='Conversion Factors'!$G$17,'Conversion Factors'!$F$17,IF(O407&lt;='Conversion Factors'!$G$18,'Conversion Factors'!$F$18,IF(O407&lt;='Conversion Factors'!$G$19,'Conversion Factors'!$F$19,IF(O407&lt;='Conversion Factors'!$G$20,'Conversion Factors'!$F$20,IF(O407&lt;='Conversion Factors'!$G$21,'Conversion Factors'!$F$21,IF(ISNUMBER(O407),20,""))))))</f>
        <v/>
      </c>
      <c r="S407" s="199" t="e">
        <f t="shared" si="111"/>
        <v>#VALUE!</v>
      </c>
      <c r="T407" s="201">
        <f>IF('Actual Waste'!J28&lt;&gt;"",IF(LEN('Actual Waste'!J28)&gt;6,MID('Actual Waste'!J28,1,LEN('Actual Waste'!J28)-10),MID('Actual Waste'!J28,1,LEN('Actual Waste'!J28)-4)),0)</f>
        <v>0</v>
      </c>
      <c r="U407" s="201" t="str">
        <f t="shared" si="112"/>
        <v/>
      </c>
      <c r="V407" s="202">
        <f>'Actual Waste'!K28</f>
        <v>0</v>
      </c>
      <c r="W407" s="203"/>
      <c r="X407" s="202" t="str">
        <f t="shared" si="113"/>
        <v/>
      </c>
      <c r="Y407" s="229" t="str">
        <f>IF(X407&lt;='Conversion Factors'!$F$12,'Conversion Factors'!$F$12,IF(X407&lt;='Conversion Factors'!$F$13,'Conversion Factors'!$F$13,IF(X407&lt;='Conversion Factors'!$F$14,'Conversion Factors'!$F$14,IF(X407&lt;='Conversion Factors'!$F$15,'Conversion Factors'!$F$15,IF(X407&lt;='Conversion Factors'!$F$16,'Conversion Factors'!$F$16,Z407)))))</f>
        <v/>
      </c>
      <c r="Z407" s="229" t="str">
        <f>IF(X407&lt;='Conversion Factors'!$F$17,'Conversion Factors'!$F$17,IF(X407&lt;='Conversion Factors'!$F$18,'Conversion Factors'!$F$18,IF(X407&lt;='Conversion Factors'!$F$19,'Conversion Factors'!$F$19,IF(X407&lt;='Conversion Factors'!$F$20,'Conversion Factors'!$F$20,IF(X407&lt;='Conversion Factors'!$F$21,'Conversion Factors'!$F$21,IF(ISNUMBER(X407),20,""))))))</f>
        <v/>
      </c>
      <c r="AB407" s="278" t="s">
        <v>2387</v>
      </c>
      <c r="AC407" s="217" t="s">
        <v>443</v>
      </c>
      <c r="AD407" s="197" t="s">
        <v>2412</v>
      </c>
      <c r="AE407" s="3"/>
      <c r="AF407" s="3"/>
      <c r="AG407" s="3"/>
      <c r="AH407" s="3"/>
      <c r="AI407" s="1" t="str">
        <f>AB412</f>
        <v>Reduce the range of materials required to encourage reuse of offcuts</v>
      </c>
      <c r="AM407" s="3" t="str">
        <f>AB413</f>
        <v>Refurbish instead of replacing structures or components</v>
      </c>
      <c r="AN407" s="3"/>
      <c r="AO407" s="3"/>
      <c r="AP407" s="3"/>
    </row>
    <row r="408" spans="1:42" x14ac:dyDescent="0.35">
      <c r="A408" s="57"/>
      <c r="B408" s="192" t="str">
        <f>IF(ISNUMBER('Estimated Waste'!M28),'Estimated Waste'!M28,"")</f>
        <v/>
      </c>
      <c r="C408" s="192" t="str">
        <f t="shared" si="114"/>
        <v/>
      </c>
      <c r="D408" s="193" t="str">
        <f>IF(ISNUMBER(K408),L408,IF(G408&gt;0,G408,IF(B408&lt;='Conversion Factors'!$G$11,'Conversion Factors'!$F$11,IF(B408&lt;='Conversion Factors'!$G$12,'Conversion Factors'!$F$12,IF(B408&lt;='Conversion Factors'!$G$13,'Conversion Factors'!$F$13,IF(B408&lt;='Conversion Factors'!$G$14,'Conversion Factors'!$F$14,IF(B408&lt;='Conversion Factors'!$G$15,'Conversion Factors'!$F$15,IF(B408&lt;='Conversion Factors'!$G$16,'Conversion Factors'!$F$16,E408))))))))</f>
        <v/>
      </c>
      <c r="E408" s="194" t="str">
        <f>IF(B408&lt;='Conversion Factors'!$G$17,'Conversion Factors'!$F$17,IF(B408&lt;='Conversion Factors'!$G$18,'Conversion Factors'!$F$18,IF(B408&lt;='Conversion Factors'!$G$19,'Conversion Factors'!$F$19,IF(B408&lt;='Conversion Factors'!$G$20,'Conversion Factors'!$F$20,IF(B408&lt;='Conversion Factors'!$G$21,'Conversion Factors'!$F$21,IF(ISNUMBER(B408),20,""))))))</f>
        <v/>
      </c>
      <c r="F408" s="193" t="e">
        <f t="shared" si="108"/>
        <v>#VALUE!</v>
      </c>
      <c r="G408" s="195">
        <f>IF('Estimated Waste'!G28&lt;&gt;"",IF(LEN('Estimated Waste'!G28)&gt;6,MID('Estimated Waste'!G28,1,LEN('Estimated Waste'!G28)-10),MID('Estimated Waste'!G28,1,LEN('Estimated Waste'!G28)-4)),0)</f>
        <v>0</v>
      </c>
      <c r="H408" s="195" t="str">
        <f t="shared" si="109"/>
        <v/>
      </c>
      <c r="I408" s="196">
        <f>'Estimated Waste'!H28</f>
        <v>0</v>
      </c>
      <c r="J408" s="197"/>
      <c r="K408" s="196" t="str">
        <f t="shared" si="115"/>
        <v/>
      </c>
      <c r="L408" s="227" t="str">
        <f>IF(K408&lt;='Conversion Factors'!$F$12,'Conversion Factors'!$F$12,IF(K408&lt;='Conversion Factors'!$F$13,'Conversion Factors'!$F$13,IF(K408&lt;='Conversion Factors'!$F$14,'Conversion Factors'!$F$14,IF(K408&lt;='Conversion Factors'!$F$15,'Conversion Factors'!$F$15,IF(K408&lt;='Conversion Factors'!$F$16,'Conversion Factors'!$F$16,M408)))))</f>
        <v/>
      </c>
      <c r="M408" s="227" t="str">
        <f>IF(K408&lt;='Conversion Factors'!$F$17,'Conversion Factors'!$F$17,IF(K408&lt;='Conversion Factors'!$F$18,'Conversion Factors'!$F$18,IF(K408&lt;='Conversion Factors'!$F$19,'Conversion Factors'!$F$19,IF(K408&lt;='Conversion Factors'!$F$20,'Conversion Factors'!$F$20,IF(K408&lt;='Conversion Factors'!$F$21,'Conversion Factors'!$F$21,IF(ISNUMBER(K408),20,""))))))</f>
        <v/>
      </c>
      <c r="O408" s="198" t="str">
        <f>IF(ISNUMBER('Actual Waste'!U29),'Actual Waste'!U29,"")</f>
        <v/>
      </c>
      <c r="P408" s="198" t="str">
        <f t="shared" si="117"/>
        <v/>
      </c>
      <c r="Q408" s="199" t="str">
        <f>IF(ISNUMBER(X408),Y408,IF(T408&gt;0,T408,IF(O408&lt;='Conversion Factors'!$G$11,'Conversion Factors'!$F$11,IF(O408&lt;='Conversion Factors'!$G$12,'Conversion Factors'!$F$12,IF(O408&lt;='Conversion Factors'!$G$13,'Conversion Factors'!$F$13,IF(O408&lt;='Conversion Factors'!$G$14,'Conversion Factors'!$F$14,IF(O408&lt;='Conversion Factors'!$G$15,'Conversion Factors'!$F$15,IF(O408&lt;='Conversion Factors'!$G$16,'Conversion Factors'!$F$16,R408))))))))</f>
        <v/>
      </c>
      <c r="R408" s="200" t="str">
        <f>IF(O408&lt;='Conversion Factors'!$G$17,'Conversion Factors'!$F$17,IF(O408&lt;='Conversion Factors'!$G$18,'Conversion Factors'!$F$18,IF(O408&lt;='Conversion Factors'!$G$19,'Conversion Factors'!$F$19,IF(O408&lt;='Conversion Factors'!$G$20,'Conversion Factors'!$F$20,IF(O408&lt;='Conversion Factors'!$G$21,'Conversion Factors'!$F$21,IF(ISNUMBER(O408),20,""))))))</f>
        <v/>
      </c>
      <c r="S408" s="199" t="e">
        <f t="shared" si="111"/>
        <v>#VALUE!</v>
      </c>
      <c r="T408" s="201">
        <f>IF('Actual Waste'!J29&lt;&gt;"",IF(LEN('Actual Waste'!J29)&gt;6,MID('Actual Waste'!J29,1,LEN('Actual Waste'!J29)-10),MID('Actual Waste'!J29,1,LEN('Actual Waste'!J29)-4)),0)</f>
        <v>0</v>
      </c>
      <c r="U408" s="201" t="str">
        <f t="shared" si="112"/>
        <v/>
      </c>
      <c r="V408" s="202">
        <f>'Actual Waste'!K29</f>
        <v>0</v>
      </c>
      <c r="W408" s="203"/>
      <c r="X408" s="202" t="str">
        <f t="shared" si="113"/>
        <v/>
      </c>
      <c r="Y408" s="229" t="str">
        <f>IF(X408&lt;='Conversion Factors'!$F$12,'Conversion Factors'!$F$12,IF(X408&lt;='Conversion Factors'!$F$13,'Conversion Factors'!$F$13,IF(X408&lt;='Conversion Factors'!$F$14,'Conversion Factors'!$F$14,IF(X408&lt;='Conversion Factors'!$F$15,'Conversion Factors'!$F$15,IF(X408&lt;='Conversion Factors'!$F$16,'Conversion Factors'!$F$16,Z408)))))</f>
        <v/>
      </c>
      <c r="Z408" s="229" t="str">
        <f>IF(X408&lt;='Conversion Factors'!$F$17,'Conversion Factors'!$F$17,IF(X408&lt;='Conversion Factors'!$F$18,'Conversion Factors'!$F$18,IF(X408&lt;='Conversion Factors'!$F$19,'Conversion Factors'!$F$19,IF(X408&lt;='Conversion Factors'!$F$20,'Conversion Factors'!$F$20,IF(X408&lt;='Conversion Factors'!$F$21,'Conversion Factors'!$F$21,IF(ISNUMBER(X408),20,""))))))</f>
        <v/>
      </c>
      <c r="AB408" s="57" t="s">
        <v>2388</v>
      </c>
      <c r="AC408" s="57" t="s">
        <v>2400</v>
      </c>
      <c r="AD408" s="194" t="s">
        <v>503</v>
      </c>
      <c r="AE408" s="3"/>
      <c r="AF408" s="3"/>
      <c r="AG408" s="3"/>
      <c r="AH408" s="3"/>
      <c r="AI408" s="1"/>
      <c r="AM408" s="3" t="str">
        <f>AB419</f>
        <v>Using just-in-time delivery</v>
      </c>
      <c r="AN408" s="3"/>
      <c r="AO408" s="3"/>
      <c r="AP408" s="3"/>
    </row>
    <row r="409" spans="1:42" x14ac:dyDescent="0.35">
      <c r="A409" s="57"/>
      <c r="B409" s="192" t="str">
        <f>IF(ISNUMBER('Estimated Waste'!M29),'Estimated Waste'!M29,"")</f>
        <v/>
      </c>
      <c r="C409" s="192" t="str">
        <f t="shared" si="114"/>
        <v/>
      </c>
      <c r="D409" s="193" t="str">
        <f>IF(ISNUMBER(K409),L409,IF(G409&gt;0,G409,IF(B409&lt;='Conversion Factors'!$G$11,'Conversion Factors'!$F$11,IF(B409&lt;='Conversion Factors'!$G$12,'Conversion Factors'!$F$12,IF(B409&lt;='Conversion Factors'!$G$13,'Conversion Factors'!$F$13,IF(B409&lt;='Conversion Factors'!$G$14,'Conversion Factors'!$F$14,IF(B409&lt;='Conversion Factors'!$G$15,'Conversion Factors'!$F$15,IF(B409&lt;='Conversion Factors'!$G$16,'Conversion Factors'!$F$16,E409))))))))</f>
        <v/>
      </c>
      <c r="E409" s="194" t="str">
        <f>IF(B409&lt;='Conversion Factors'!$G$17,'Conversion Factors'!$F$17,IF(B409&lt;='Conversion Factors'!$G$18,'Conversion Factors'!$F$18,IF(B409&lt;='Conversion Factors'!$G$19,'Conversion Factors'!$F$19,IF(B409&lt;='Conversion Factors'!$G$20,'Conversion Factors'!$F$20,IF(B409&lt;='Conversion Factors'!$G$21,'Conversion Factors'!$F$21,IF(ISNUMBER(B409),20,""))))))</f>
        <v/>
      </c>
      <c r="F409" s="193" t="e">
        <f t="shared" si="108"/>
        <v>#VALUE!</v>
      </c>
      <c r="G409" s="195">
        <f>IF('Estimated Waste'!G29&lt;&gt;"",IF(LEN('Estimated Waste'!G29)&gt;6,MID('Estimated Waste'!G29,1,LEN('Estimated Waste'!G29)-10),MID('Estimated Waste'!G29,1,LEN('Estimated Waste'!G29)-4)),0)</f>
        <v>0</v>
      </c>
      <c r="H409" s="195" t="str">
        <f t="shared" si="109"/>
        <v/>
      </c>
      <c r="I409" s="196">
        <f>'Estimated Waste'!H29</f>
        <v>0</v>
      </c>
      <c r="J409" s="197"/>
      <c r="K409" s="196" t="str">
        <f t="shared" si="115"/>
        <v/>
      </c>
      <c r="L409" s="227" t="str">
        <f>IF(K409&lt;='Conversion Factors'!$F$12,'Conversion Factors'!$F$12,IF(K409&lt;='Conversion Factors'!$F$13,'Conversion Factors'!$F$13,IF(K409&lt;='Conversion Factors'!$F$14,'Conversion Factors'!$F$14,IF(K409&lt;='Conversion Factors'!$F$15,'Conversion Factors'!$F$15,IF(K409&lt;='Conversion Factors'!$F$16,'Conversion Factors'!$F$16,M409)))))</f>
        <v/>
      </c>
      <c r="M409" s="227" t="str">
        <f>IF(K409&lt;='Conversion Factors'!$F$17,'Conversion Factors'!$F$17,IF(K409&lt;='Conversion Factors'!$F$18,'Conversion Factors'!$F$18,IF(K409&lt;='Conversion Factors'!$F$19,'Conversion Factors'!$F$19,IF(K409&lt;='Conversion Factors'!$F$20,'Conversion Factors'!$F$20,IF(K409&lt;='Conversion Factors'!$F$21,'Conversion Factors'!$F$21,IF(ISNUMBER(K409),20,""))))))</f>
        <v/>
      </c>
      <c r="O409" s="198" t="str">
        <f>IF(ISNUMBER('Actual Waste'!U30),'Actual Waste'!U30,"")</f>
        <v/>
      </c>
      <c r="P409" s="198" t="str">
        <f t="shared" si="117"/>
        <v/>
      </c>
      <c r="Q409" s="199" t="str">
        <f>IF(ISNUMBER(X409),Y409,IF(T409&gt;0,T409,IF(O409&lt;='Conversion Factors'!$G$11,'Conversion Factors'!$F$11,IF(O409&lt;='Conversion Factors'!$G$12,'Conversion Factors'!$F$12,IF(O409&lt;='Conversion Factors'!$G$13,'Conversion Factors'!$F$13,IF(O409&lt;='Conversion Factors'!$G$14,'Conversion Factors'!$F$14,IF(O409&lt;='Conversion Factors'!$G$15,'Conversion Factors'!$F$15,IF(O409&lt;='Conversion Factors'!$G$16,'Conversion Factors'!$F$16,R409))))))))</f>
        <v/>
      </c>
      <c r="R409" s="200" t="str">
        <f>IF(O409&lt;='Conversion Factors'!$G$17,'Conversion Factors'!$F$17,IF(O409&lt;='Conversion Factors'!$G$18,'Conversion Factors'!$F$18,IF(O409&lt;='Conversion Factors'!$G$19,'Conversion Factors'!$F$19,IF(O409&lt;='Conversion Factors'!$G$20,'Conversion Factors'!$F$20,IF(O409&lt;='Conversion Factors'!$G$21,'Conversion Factors'!$F$21,IF(ISNUMBER(O409),20,""))))))</f>
        <v/>
      </c>
      <c r="S409" s="199" t="e">
        <f t="shared" si="111"/>
        <v>#VALUE!</v>
      </c>
      <c r="T409" s="201">
        <f>IF('Actual Waste'!J30&lt;&gt;"",IF(LEN('Actual Waste'!J30)&gt;6,MID('Actual Waste'!J30,1,LEN('Actual Waste'!J30)-10),MID('Actual Waste'!J30,1,LEN('Actual Waste'!J30)-4)),0)</f>
        <v>0</v>
      </c>
      <c r="U409" s="201" t="str">
        <f t="shared" si="112"/>
        <v/>
      </c>
      <c r="V409" s="202">
        <f>'Actual Waste'!K30</f>
        <v>0</v>
      </c>
      <c r="W409" s="203"/>
      <c r="X409" s="202" t="str">
        <f t="shared" si="113"/>
        <v/>
      </c>
      <c r="Y409" s="229" t="str">
        <f>IF(X409&lt;='Conversion Factors'!$F$12,'Conversion Factors'!$F$12,IF(X409&lt;='Conversion Factors'!$F$13,'Conversion Factors'!$F$13,IF(X409&lt;='Conversion Factors'!$F$14,'Conversion Factors'!$F$14,IF(X409&lt;='Conversion Factors'!$F$15,'Conversion Factors'!$F$15,IF(X409&lt;='Conversion Factors'!$F$16,'Conversion Factors'!$F$16,Z409)))))</f>
        <v/>
      </c>
      <c r="Z409" s="229" t="str">
        <f>IF(X409&lt;='Conversion Factors'!$F$17,'Conversion Factors'!$F$17,IF(X409&lt;='Conversion Factors'!$F$18,'Conversion Factors'!$F$18,IF(X409&lt;='Conversion Factors'!$F$19,'Conversion Factors'!$F$19,IF(X409&lt;='Conversion Factors'!$F$20,'Conversion Factors'!$F$20,IF(X409&lt;='Conversion Factors'!$F$21,'Conversion Factors'!$F$21,IF(ISNUMBER(X409),20,""))))))</f>
        <v/>
      </c>
      <c r="AB409" s="3" t="s">
        <v>2389</v>
      </c>
      <c r="AC409" s="57"/>
      <c r="AD409" s="511" t="s">
        <v>512</v>
      </c>
      <c r="AE409" s="3"/>
      <c r="AF409" s="3"/>
      <c r="AG409" s="3"/>
      <c r="AH409" s="3"/>
      <c r="AM409" s="3"/>
      <c r="AN409" s="3"/>
      <c r="AO409" s="3"/>
      <c r="AP409" s="3"/>
    </row>
    <row r="410" spans="1:42" x14ac:dyDescent="0.35">
      <c r="A410" s="57"/>
      <c r="B410" s="192" t="str">
        <f>IF(ISNUMBER('Estimated Waste'!M30),'Estimated Waste'!M30,"")</f>
        <v/>
      </c>
      <c r="C410" s="192" t="str">
        <f t="shared" si="114"/>
        <v/>
      </c>
      <c r="D410" s="193" t="str">
        <f>IF(ISNUMBER(K410),L410,IF(G410&gt;0,G410,IF(B410&lt;='Conversion Factors'!$G$11,'Conversion Factors'!$F$11,IF(B410&lt;='Conversion Factors'!$G$12,'Conversion Factors'!$F$12,IF(B410&lt;='Conversion Factors'!$G$13,'Conversion Factors'!$F$13,IF(B410&lt;='Conversion Factors'!$G$14,'Conversion Factors'!$F$14,IF(B410&lt;='Conversion Factors'!$G$15,'Conversion Factors'!$F$15,IF(B410&lt;='Conversion Factors'!$G$16,'Conversion Factors'!$F$16,E410))))))))</f>
        <v/>
      </c>
      <c r="E410" s="194" t="str">
        <f>IF(B410&lt;='Conversion Factors'!$G$17,'Conversion Factors'!$F$17,IF(B410&lt;='Conversion Factors'!$G$18,'Conversion Factors'!$F$18,IF(B410&lt;='Conversion Factors'!$G$19,'Conversion Factors'!$F$19,IF(B410&lt;='Conversion Factors'!$G$20,'Conversion Factors'!$F$20,IF(B410&lt;='Conversion Factors'!$G$21,'Conversion Factors'!$F$21,IF(ISNUMBER(B410),20,""))))))</f>
        <v/>
      </c>
      <c r="F410" s="193" t="e">
        <f t="shared" si="108"/>
        <v>#VALUE!</v>
      </c>
      <c r="G410" s="195">
        <f>IF('Estimated Waste'!G30&lt;&gt;"",IF(LEN('Estimated Waste'!G30)&gt;6,MID('Estimated Waste'!G30,1,LEN('Estimated Waste'!G30)-10),MID('Estimated Waste'!G30,1,LEN('Estimated Waste'!G30)-4)),0)</f>
        <v>0</v>
      </c>
      <c r="H410" s="195" t="str">
        <f t="shared" si="109"/>
        <v/>
      </c>
      <c r="I410" s="196">
        <f>'Estimated Waste'!H30</f>
        <v>0</v>
      </c>
      <c r="J410" s="197"/>
      <c r="K410" s="196" t="str">
        <f t="shared" si="115"/>
        <v/>
      </c>
      <c r="L410" s="227" t="str">
        <f>IF(K410&lt;='Conversion Factors'!$F$12,'Conversion Factors'!$F$12,IF(K410&lt;='Conversion Factors'!$F$13,'Conversion Factors'!$F$13,IF(K410&lt;='Conversion Factors'!$F$14,'Conversion Factors'!$F$14,IF(K410&lt;='Conversion Factors'!$F$15,'Conversion Factors'!$F$15,IF(K410&lt;='Conversion Factors'!$F$16,'Conversion Factors'!$F$16,M410)))))</f>
        <v/>
      </c>
      <c r="M410" s="227" t="str">
        <f>IF(K410&lt;='Conversion Factors'!$F$17,'Conversion Factors'!$F$17,IF(K410&lt;='Conversion Factors'!$F$18,'Conversion Factors'!$F$18,IF(K410&lt;='Conversion Factors'!$F$19,'Conversion Factors'!$F$19,IF(K410&lt;='Conversion Factors'!$F$20,'Conversion Factors'!$F$20,IF(K410&lt;='Conversion Factors'!$F$21,'Conversion Factors'!$F$21,IF(ISNUMBER(K410),20,""))))))</f>
        <v/>
      </c>
      <c r="O410" s="198" t="str">
        <f>IF(ISNUMBER('Actual Waste'!U31),'Actual Waste'!U31,"")</f>
        <v/>
      </c>
      <c r="P410" s="198" t="str">
        <f t="shared" si="117"/>
        <v/>
      </c>
      <c r="Q410" s="199" t="str">
        <f>IF(ISNUMBER(X410),Y410,IF(T410&gt;0,T410,IF(O410&lt;='Conversion Factors'!$G$11,'Conversion Factors'!$F$11,IF(O410&lt;='Conversion Factors'!$G$12,'Conversion Factors'!$F$12,IF(O410&lt;='Conversion Factors'!$G$13,'Conversion Factors'!$F$13,IF(O410&lt;='Conversion Factors'!$G$14,'Conversion Factors'!$F$14,IF(O410&lt;='Conversion Factors'!$G$15,'Conversion Factors'!$F$15,IF(O410&lt;='Conversion Factors'!$G$16,'Conversion Factors'!$F$16,R410))))))))</f>
        <v/>
      </c>
      <c r="R410" s="200" t="str">
        <f>IF(O410&lt;='Conversion Factors'!$G$17,'Conversion Factors'!$F$17,IF(O410&lt;='Conversion Factors'!$G$18,'Conversion Factors'!$F$18,IF(O410&lt;='Conversion Factors'!$G$19,'Conversion Factors'!$F$19,IF(O410&lt;='Conversion Factors'!$G$20,'Conversion Factors'!$F$20,IF(O410&lt;='Conversion Factors'!$G$21,'Conversion Factors'!$F$21,IF(ISNUMBER(O410),20,""))))))</f>
        <v/>
      </c>
      <c r="S410" s="199" t="e">
        <f t="shared" si="111"/>
        <v>#VALUE!</v>
      </c>
      <c r="T410" s="201">
        <f>IF('Actual Waste'!J31&lt;&gt;"",IF(LEN('Actual Waste'!J31)&gt;6,MID('Actual Waste'!J31,1,LEN('Actual Waste'!J31)-10),MID('Actual Waste'!J31,1,LEN('Actual Waste'!J31)-4)),0)</f>
        <v>0</v>
      </c>
      <c r="U410" s="201" t="str">
        <f t="shared" si="112"/>
        <v/>
      </c>
      <c r="V410" s="202">
        <f>'Actual Waste'!K31</f>
        <v>0</v>
      </c>
      <c r="W410" s="203"/>
      <c r="X410" s="202" t="str">
        <f t="shared" si="113"/>
        <v/>
      </c>
      <c r="Y410" s="229" t="str">
        <f>IF(X410&lt;='Conversion Factors'!$F$12,'Conversion Factors'!$F$12,IF(X410&lt;='Conversion Factors'!$F$13,'Conversion Factors'!$F$13,IF(X410&lt;='Conversion Factors'!$F$14,'Conversion Factors'!$F$14,IF(X410&lt;='Conversion Factors'!$F$15,'Conversion Factors'!$F$15,IF(X410&lt;='Conversion Factors'!$F$16,'Conversion Factors'!$F$16,Z410)))))</f>
        <v/>
      </c>
      <c r="Z410" s="229" t="str">
        <f>IF(X410&lt;='Conversion Factors'!$F$17,'Conversion Factors'!$F$17,IF(X410&lt;='Conversion Factors'!$F$18,'Conversion Factors'!$F$18,IF(X410&lt;='Conversion Factors'!$F$19,'Conversion Factors'!$F$19,IF(X410&lt;='Conversion Factors'!$F$20,'Conversion Factors'!$F$20,IF(X410&lt;='Conversion Factors'!$F$21,'Conversion Factors'!$F$21,IF(ISNUMBER(X410),20,""))))))</f>
        <v/>
      </c>
      <c r="AB410" s="3" t="s">
        <v>2390</v>
      </c>
      <c r="AC410" s="57"/>
      <c r="AD410" s="511" t="s">
        <v>496</v>
      </c>
      <c r="AE410" s="3"/>
      <c r="AF410" s="3"/>
      <c r="AG410" s="3"/>
      <c r="AH410" s="3"/>
      <c r="AM410" s="3"/>
      <c r="AN410" s="3"/>
      <c r="AO410" s="3"/>
      <c r="AP410" s="3"/>
    </row>
    <row r="411" spans="1:42" x14ac:dyDescent="0.35">
      <c r="A411" s="57"/>
      <c r="B411" s="192" t="str">
        <f>IF(ISNUMBER('Estimated Waste'!M31),'Estimated Waste'!M31,"")</f>
        <v/>
      </c>
      <c r="C411" s="192" t="str">
        <f t="shared" si="114"/>
        <v/>
      </c>
      <c r="D411" s="193" t="str">
        <f>IF(ISNUMBER(K411),L411,IF(G411&gt;0,G411,IF(B411&lt;='Conversion Factors'!$G$11,'Conversion Factors'!$F$11,IF(B411&lt;='Conversion Factors'!$G$12,'Conversion Factors'!$F$12,IF(B411&lt;='Conversion Factors'!$G$13,'Conversion Factors'!$F$13,IF(B411&lt;='Conversion Factors'!$G$14,'Conversion Factors'!$F$14,IF(B411&lt;='Conversion Factors'!$G$15,'Conversion Factors'!$F$15,IF(B411&lt;='Conversion Factors'!$G$16,'Conversion Factors'!$F$16,E411))))))))</f>
        <v/>
      </c>
      <c r="E411" s="194" t="str">
        <f>IF(B411&lt;='Conversion Factors'!$G$17,'Conversion Factors'!$F$17,IF(B411&lt;='Conversion Factors'!$G$18,'Conversion Factors'!$F$18,IF(B411&lt;='Conversion Factors'!$G$19,'Conversion Factors'!$F$19,IF(B411&lt;='Conversion Factors'!$G$20,'Conversion Factors'!$F$20,IF(B411&lt;='Conversion Factors'!$G$21,'Conversion Factors'!$F$21,IF(ISNUMBER(B411),20,""))))))</f>
        <v/>
      </c>
      <c r="F411" s="193" t="e">
        <f t="shared" si="108"/>
        <v>#VALUE!</v>
      </c>
      <c r="G411" s="195">
        <f>IF('Estimated Waste'!G31&lt;&gt;"",IF(LEN('Estimated Waste'!G31)&gt;6,MID('Estimated Waste'!G31,1,LEN('Estimated Waste'!G31)-10),MID('Estimated Waste'!G31,1,LEN('Estimated Waste'!G31)-4)),0)</f>
        <v>0</v>
      </c>
      <c r="H411" s="195" t="str">
        <f t="shared" si="109"/>
        <v/>
      </c>
      <c r="I411" s="196">
        <f>'Estimated Waste'!H31</f>
        <v>0</v>
      </c>
      <c r="J411" s="197"/>
      <c r="K411" s="196" t="str">
        <f t="shared" si="115"/>
        <v/>
      </c>
      <c r="L411" s="227" t="str">
        <f>IF(K411&lt;='Conversion Factors'!$F$12,'Conversion Factors'!$F$12,IF(K411&lt;='Conversion Factors'!$F$13,'Conversion Factors'!$F$13,IF(K411&lt;='Conversion Factors'!$F$14,'Conversion Factors'!$F$14,IF(K411&lt;='Conversion Factors'!$F$15,'Conversion Factors'!$F$15,IF(K411&lt;='Conversion Factors'!$F$16,'Conversion Factors'!$F$16,M411)))))</f>
        <v/>
      </c>
      <c r="M411" s="227" t="str">
        <f>IF(K411&lt;='Conversion Factors'!$F$17,'Conversion Factors'!$F$17,IF(K411&lt;='Conversion Factors'!$F$18,'Conversion Factors'!$F$18,IF(K411&lt;='Conversion Factors'!$F$19,'Conversion Factors'!$F$19,IF(K411&lt;='Conversion Factors'!$F$20,'Conversion Factors'!$F$20,IF(K411&lt;='Conversion Factors'!$F$21,'Conversion Factors'!$F$21,IF(ISNUMBER(K411),20,""))))))</f>
        <v/>
      </c>
      <c r="O411" s="198" t="str">
        <f>IF(ISNUMBER('Actual Waste'!U32),'Actual Waste'!U32,"")</f>
        <v/>
      </c>
      <c r="P411" s="198" t="str">
        <f t="shared" si="117"/>
        <v/>
      </c>
      <c r="Q411" s="199" t="str">
        <f>IF(ISNUMBER(X411),Y411,IF(T411&gt;0,T411,IF(O411&lt;='Conversion Factors'!$G$11,'Conversion Factors'!$F$11,IF(O411&lt;='Conversion Factors'!$G$12,'Conversion Factors'!$F$12,IF(O411&lt;='Conversion Factors'!$G$13,'Conversion Factors'!$F$13,IF(O411&lt;='Conversion Factors'!$G$14,'Conversion Factors'!$F$14,IF(O411&lt;='Conversion Factors'!$G$15,'Conversion Factors'!$F$15,IF(O411&lt;='Conversion Factors'!$G$16,'Conversion Factors'!$F$16,R411))))))))</f>
        <v/>
      </c>
      <c r="R411" s="200" t="str">
        <f>IF(O411&lt;='Conversion Factors'!$G$17,'Conversion Factors'!$F$17,IF(O411&lt;='Conversion Factors'!$G$18,'Conversion Factors'!$F$18,IF(O411&lt;='Conversion Factors'!$G$19,'Conversion Factors'!$F$19,IF(O411&lt;='Conversion Factors'!$G$20,'Conversion Factors'!$F$20,IF(O411&lt;='Conversion Factors'!$G$21,'Conversion Factors'!$F$21,IF(ISNUMBER(O411),20,""))))))</f>
        <v/>
      </c>
      <c r="S411" s="199" t="e">
        <f t="shared" si="111"/>
        <v>#VALUE!</v>
      </c>
      <c r="T411" s="201">
        <f>IF('Actual Waste'!J32&lt;&gt;"",IF(LEN('Actual Waste'!J32)&gt;6,MID('Actual Waste'!J32,1,LEN('Actual Waste'!J32)-10),MID('Actual Waste'!J32,1,LEN('Actual Waste'!J32)-4)),0)</f>
        <v>0</v>
      </c>
      <c r="U411" s="201" t="str">
        <f t="shared" si="112"/>
        <v/>
      </c>
      <c r="V411" s="202">
        <f>'Actual Waste'!K32</f>
        <v>0</v>
      </c>
      <c r="W411" s="203"/>
      <c r="X411" s="202" t="str">
        <f t="shared" si="113"/>
        <v/>
      </c>
      <c r="Y411" s="229" t="str">
        <f>IF(X411&lt;='Conversion Factors'!$F$12,'Conversion Factors'!$F$12,IF(X411&lt;='Conversion Factors'!$F$13,'Conversion Factors'!$F$13,IF(X411&lt;='Conversion Factors'!$F$14,'Conversion Factors'!$F$14,IF(X411&lt;='Conversion Factors'!$F$15,'Conversion Factors'!$F$15,IF(X411&lt;='Conversion Factors'!$F$16,'Conversion Factors'!$F$16,Z411)))))</f>
        <v/>
      </c>
      <c r="Z411" s="229" t="str">
        <f>IF(X411&lt;='Conversion Factors'!$F$17,'Conversion Factors'!$F$17,IF(X411&lt;='Conversion Factors'!$F$18,'Conversion Factors'!$F$18,IF(X411&lt;='Conversion Factors'!$F$19,'Conversion Factors'!$F$19,IF(X411&lt;='Conversion Factors'!$F$20,'Conversion Factors'!$F$20,IF(X411&lt;='Conversion Factors'!$F$21,'Conversion Factors'!$F$21,IF(ISNUMBER(X411),20,""))))))</f>
        <v/>
      </c>
      <c r="AB411" s="3" t="s">
        <v>2391</v>
      </c>
      <c r="AD411" s="511" t="s">
        <v>487</v>
      </c>
      <c r="AE411" s="3"/>
      <c r="AF411" s="3"/>
      <c r="AG411" s="3"/>
      <c r="AH411" s="3"/>
      <c r="AM411" s="3"/>
      <c r="AN411" s="3"/>
      <c r="AO411" s="3"/>
      <c r="AP411" s="3"/>
    </row>
    <row r="412" spans="1:42" x14ac:dyDescent="0.35">
      <c r="A412" s="57"/>
      <c r="B412" s="192" t="str">
        <f>IF(ISNUMBER('Estimated Waste'!M32),'Estimated Waste'!M32,"")</f>
        <v/>
      </c>
      <c r="C412" s="192" t="str">
        <f t="shared" si="114"/>
        <v/>
      </c>
      <c r="D412" s="193" t="str">
        <f>IF(ISNUMBER(K412),L412,IF(G412&gt;0,G412,IF(B412&lt;='Conversion Factors'!$G$11,'Conversion Factors'!$F$11,IF(B412&lt;='Conversion Factors'!$G$12,'Conversion Factors'!$F$12,IF(B412&lt;='Conversion Factors'!$G$13,'Conversion Factors'!$F$13,IF(B412&lt;='Conversion Factors'!$G$14,'Conversion Factors'!$F$14,IF(B412&lt;='Conversion Factors'!$G$15,'Conversion Factors'!$F$15,IF(B412&lt;='Conversion Factors'!$G$16,'Conversion Factors'!$F$16,E412))))))))</f>
        <v/>
      </c>
      <c r="E412" s="194" t="str">
        <f>IF(B412&lt;='Conversion Factors'!$G$17,'Conversion Factors'!$F$17,IF(B412&lt;='Conversion Factors'!$G$18,'Conversion Factors'!$F$18,IF(B412&lt;='Conversion Factors'!$G$19,'Conversion Factors'!$F$19,IF(B412&lt;='Conversion Factors'!$G$20,'Conversion Factors'!$F$20,IF(B412&lt;='Conversion Factors'!$G$21,'Conversion Factors'!$F$21,IF(ISNUMBER(B412),20,""))))))</f>
        <v/>
      </c>
      <c r="F412" s="193" t="e">
        <f t="shared" si="108"/>
        <v>#VALUE!</v>
      </c>
      <c r="G412" s="195">
        <f>IF('Estimated Waste'!G32&lt;&gt;"",IF(LEN('Estimated Waste'!G32)&gt;6,MID('Estimated Waste'!G32,1,LEN('Estimated Waste'!G32)-10),MID('Estimated Waste'!G32,1,LEN('Estimated Waste'!G32)-4)),0)</f>
        <v>0</v>
      </c>
      <c r="H412" s="195" t="str">
        <f t="shared" si="109"/>
        <v/>
      </c>
      <c r="I412" s="196">
        <f>'Estimated Waste'!H32</f>
        <v>0</v>
      </c>
      <c r="J412" s="197"/>
      <c r="K412" s="196" t="str">
        <f t="shared" si="115"/>
        <v/>
      </c>
      <c r="L412" s="227" t="str">
        <f>IF(K412&lt;='Conversion Factors'!$F$12,'Conversion Factors'!$F$12,IF(K412&lt;='Conversion Factors'!$F$13,'Conversion Factors'!$F$13,IF(K412&lt;='Conversion Factors'!$F$14,'Conversion Factors'!$F$14,IF(K412&lt;='Conversion Factors'!$F$15,'Conversion Factors'!$F$15,IF(K412&lt;='Conversion Factors'!$F$16,'Conversion Factors'!$F$16,M412)))))</f>
        <v/>
      </c>
      <c r="M412" s="227" t="str">
        <f>IF(K412&lt;='Conversion Factors'!$F$17,'Conversion Factors'!$F$17,IF(K412&lt;='Conversion Factors'!$F$18,'Conversion Factors'!$F$18,IF(K412&lt;='Conversion Factors'!$F$19,'Conversion Factors'!$F$19,IF(K412&lt;='Conversion Factors'!$F$20,'Conversion Factors'!$F$20,IF(K412&lt;='Conversion Factors'!$F$21,'Conversion Factors'!$F$21,IF(ISNUMBER(K412),20,""))))))</f>
        <v/>
      </c>
      <c r="O412" s="198" t="str">
        <f>IF(ISNUMBER('Actual Waste'!U33),'Actual Waste'!U33,"")</f>
        <v/>
      </c>
      <c r="P412" s="198" t="str">
        <f t="shared" si="117"/>
        <v/>
      </c>
      <c r="Q412" s="199" t="str">
        <f>IF(ISNUMBER(X412),Y412,IF(T412&gt;0,T412,IF(O412&lt;='Conversion Factors'!$G$11,'Conversion Factors'!$F$11,IF(O412&lt;='Conversion Factors'!$G$12,'Conversion Factors'!$F$12,IF(O412&lt;='Conversion Factors'!$G$13,'Conversion Factors'!$F$13,IF(O412&lt;='Conversion Factors'!$G$14,'Conversion Factors'!$F$14,IF(O412&lt;='Conversion Factors'!$G$15,'Conversion Factors'!$F$15,IF(O412&lt;='Conversion Factors'!$G$16,'Conversion Factors'!$F$16,R412))))))))</f>
        <v/>
      </c>
      <c r="R412" s="200" t="str">
        <f>IF(O412&lt;='Conversion Factors'!$G$17,'Conversion Factors'!$F$17,IF(O412&lt;='Conversion Factors'!$G$18,'Conversion Factors'!$F$18,IF(O412&lt;='Conversion Factors'!$G$19,'Conversion Factors'!$F$19,IF(O412&lt;='Conversion Factors'!$G$20,'Conversion Factors'!$F$20,IF(O412&lt;='Conversion Factors'!$G$21,'Conversion Factors'!$F$21,IF(ISNUMBER(O412),20,""))))))</f>
        <v/>
      </c>
      <c r="S412" s="199" t="e">
        <f t="shared" si="111"/>
        <v>#VALUE!</v>
      </c>
      <c r="T412" s="201">
        <f>IF('Actual Waste'!J33&lt;&gt;"",IF(LEN('Actual Waste'!J33)&gt;6,MID('Actual Waste'!J33,1,LEN('Actual Waste'!J33)-10),MID('Actual Waste'!J33,1,LEN('Actual Waste'!J33)-4)),0)</f>
        <v>0</v>
      </c>
      <c r="U412" s="201" t="str">
        <f t="shared" si="112"/>
        <v/>
      </c>
      <c r="V412" s="202">
        <f>'Actual Waste'!K33</f>
        <v>0</v>
      </c>
      <c r="W412" s="203"/>
      <c r="X412" s="202" t="str">
        <f t="shared" si="113"/>
        <v/>
      </c>
      <c r="Y412" s="229" t="str">
        <f>IF(X412&lt;='Conversion Factors'!$F$12,'Conversion Factors'!$F$12,IF(X412&lt;='Conversion Factors'!$F$13,'Conversion Factors'!$F$13,IF(X412&lt;='Conversion Factors'!$F$14,'Conversion Factors'!$F$14,IF(X412&lt;='Conversion Factors'!$F$15,'Conversion Factors'!$F$15,IF(X412&lt;='Conversion Factors'!$F$16,'Conversion Factors'!$F$16,Z412)))))</f>
        <v/>
      </c>
      <c r="Z412" s="229" t="str">
        <f>IF(X412&lt;='Conversion Factors'!$F$17,'Conversion Factors'!$F$17,IF(X412&lt;='Conversion Factors'!$F$18,'Conversion Factors'!$F$18,IF(X412&lt;='Conversion Factors'!$F$19,'Conversion Factors'!$F$19,IF(X412&lt;='Conversion Factors'!$F$20,'Conversion Factors'!$F$20,IF(X412&lt;='Conversion Factors'!$F$21,'Conversion Factors'!$F$21,IF(ISNUMBER(X412),20,""))))))</f>
        <v/>
      </c>
      <c r="AB412" s="3" t="s">
        <v>2392</v>
      </c>
      <c r="AD412" s="510" t="s">
        <v>598</v>
      </c>
      <c r="AE412" s="3"/>
      <c r="AF412" s="3"/>
      <c r="AG412" s="3"/>
      <c r="AH412" s="3"/>
      <c r="AM412" s="3"/>
      <c r="AN412" s="3"/>
      <c r="AO412" s="3"/>
      <c r="AP412" s="3"/>
    </row>
    <row r="413" spans="1:42" x14ac:dyDescent="0.35">
      <c r="A413" s="57"/>
      <c r="B413" s="192" t="str">
        <f>IF(ISNUMBER('Estimated Waste'!M33),'Estimated Waste'!M33,"")</f>
        <v/>
      </c>
      <c r="C413" s="192" t="str">
        <f t="shared" si="114"/>
        <v/>
      </c>
      <c r="D413" s="193" t="str">
        <f>IF(ISNUMBER(K413),L413,IF(G413&gt;0,G413,IF(B413&lt;='Conversion Factors'!$G$11,'Conversion Factors'!$F$11,IF(B413&lt;='Conversion Factors'!$G$12,'Conversion Factors'!$F$12,IF(B413&lt;='Conversion Factors'!$G$13,'Conversion Factors'!$F$13,IF(B413&lt;='Conversion Factors'!$G$14,'Conversion Factors'!$F$14,IF(B413&lt;='Conversion Factors'!$G$15,'Conversion Factors'!$F$15,IF(B413&lt;='Conversion Factors'!$G$16,'Conversion Factors'!$F$16,E413))))))))</f>
        <v/>
      </c>
      <c r="E413" s="194" t="str">
        <f>IF(B413&lt;='Conversion Factors'!$G$17,'Conversion Factors'!$F$17,IF(B413&lt;='Conversion Factors'!$G$18,'Conversion Factors'!$F$18,IF(B413&lt;='Conversion Factors'!$G$19,'Conversion Factors'!$F$19,IF(B413&lt;='Conversion Factors'!$G$20,'Conversion Factors'!$F$20,IF(B413&lt;='Conversion Factors'!$G$21,'Conversion Factors'!$F$21,IF(ISNUMBER(B413),20,""))))))</f>
        <v/>
      </c>
      <c r="F413" s="193" t="e">
        <f t="shared" si="108"/>
        <v>#VALUE!</v>
      </c>
      <c r="G413" s="195">
        <f>IF('Estimated Waste'!G33&lt;&gt;"",IF(LEN('Estimated Waste'!G33)&gt;6,MID('Estimated Waste'!G33,1,LEN('Estimated Waste'!G33)-10),MID('Estimated Waste'!G33,1,LEN('Estimated Waste'!G33)-4)),0)</f>
        <v>0</v>
      </c>
      <c r="H413" s="195" t="str">
        <f t="shared" si="109"/>
        <v/>
      </c>
      <c r="I413" s="196">
        <f>'Estimated Waste'!H33</f>
        <v>0</v>
      </c>
      <c r="J413" s="197"/>
      <c r="K413" s="196" t="str">
        <f t="shared" si="115"/>
        <v/>
      </c>
      <c r="L413" s="227" t="str">
        <f>IF(K413&lt;='Conversion Factors'!$F$12,'Conversion Factors'!$F$12,IF(K413&lt;='Conversion Factors'!$F$13,'Conversion Factors'!$F$13,IF(K413&lt;='Conversion Factors'!$F$14,'Conversion Factors'!$F$14,IF(K413&lt;='Conversion Factors'!$F$15,'Conversion Factors'!$F$15,IF(K413&lt;='Conversion Factors'!$F$16,'Conversion Factors'!$F$16,M413)))))</f>
        <v/>
      </c>
      <c r="M413" s="227" t="str">
        <f>IF(K413&lt;='Conversion Factors'!$F$17,'Conversion Factors'!$F$17,IF(K413&lt;='Conversion Factors'!$F$18,'Conversion Factors'!$F$18,IF(K413&lt;='Conversion Factors'!$F$19,'Conversion Factors'!$F$19,IF(K413&lt;='Conversion Factors'!$F$20,'Conversion Factors'!$F$20,IF(K413&lt;='Conversion Factors'!$F$21,'Conversion Factors'!$F$21,IF(ISNUMBER(K413),20,""))))))</f>
        <v/>
      </c>
      <c r="O413" s="198" t="str">
        <f>IF(ISNUMBER('Actual Waste'!U34),'Actual Waste'!U34,"")</f>
        <v/>
      </c>
      <c r="P413" s="198" t="str">
        <f t="shared" si="117"/>
        <v/>
      </c>
      <c r="Q413" s="199" t="str">
        <f>IF(ISNUMBER(X413),Y413,IF(T413&gt;0,T413,IF(O413&lt;='Conversion Factors'!$G$11,'Conversion Factors'!$F$11,IF(O413&lt;='Conversion Factors'!$G$12,'Conversion Factors'!$F$12,IF(O413&lt;='Conversion Factors'!$G$13,'Conversion Factors'!$F$13,IF(O413&lt;='Conversion Factors'!$G$14,'Conversion Factors'!$F$14,IF(O413&lt;='Conversion Factors'!$G$15,'Conversion Factors'!$F$15,IF(O413&lt;='Conversion Factors'!$G$16,'Conversion Factors'!$F$16,R413))))))))</f>
        <v/>
      </c>
      <c r="R413" s="200" t="str">
        <f>IF(O413&lt;='Conversion Factors'!$G$17,'Conversion Factors'!$F$17,IF(O413&lt;='Conversion Factors'!$G$18,'Conversion Factors'!$F$18,IF(O413&lt;='Conversion Factors'!$G$19,'Conversion Factors'!$F$19,IF(O413&lt;='Conversion Factors'!$G$20,'Conversion Factors'!$F$20,IF(O413&lt;='Conversion Factors'!$G$21,'Conversion Factors'!$F$21,IF(ISNUMBER(O413),20,""))))))</f>
        <v/>
      </c>
      <c r="S413" s="199" t="e">
        <f t="shared" si="111"/>
        <v>#VALUE!</v>
      </c>
      <c r="T413" s="201">
        <f>IF('Actual Waste'!J34&lt;&gt;"",IF(LEN('Actual Waste'!J34)&gt;6,MID('Actual Waste'!J34,1,LEN('Actual Waste'!J34)-10),MID('Actual Waste'!J34,1,LEN('Actual Waste'!J34)-4)),0)</f>
        <v>0</v>
      </c>
      <c r="U413" s="201" t="str">
        <f t="shared" si="112"/>
        <v/>
      </c>
      <c r="V413" s="202">
        <f>'Actual Waste'!K34</f>
        <v>0</v>
      </c>
      <c r="W413" s="203"/>
      <c r="X413" s="202" t="str">
        <f t="shared" si="113"/>
        <v/>
      </c>
      <c r="Y413" s="229" t="str">
        <f>IF(X413&lt;='Conversion Factors'!$F$12,'Conversion Factors'!$F$12,IF(X413&lt;='Conversion Factors'!$F$13,'Conversion Factors'!$F$13,IF(X413&lt;='Conversion Factors'!$F$14,'Conversion Factors'!$F$14,IF(X413&lt;='Conversion Factors'!$F$15,'Conversion Factors'!$F$15,IF(X413&lt;='Conversion Factors'!$F$16,'Conversion Factors'!$F$16,Z413)))))</f>
        <v/>
      </c>
      <c r="Z413" s="229" t="str">
        <f>IF(X413&lt;='Conversion Factors'!$F$17,'Conversion Factors'!$F$17,IF(X413&lt;='Conversion Factors'!$F$18,'Conversion Factors'!$F$18,IF(X413&lt;='Conversion Factors'!$F$19,'Conversion Factors'!$F$19,IF(X413&lt;='Conversion Factors'!$F$20,'Conversion Factors'!$F$20,IF(X413&lt;='Conversion Factors'!$F$21,'Conversion Factors'!$F$21,IF(ISNUMBER(X413),20,""))))))</f>
        <v/>
      </c>
      <c r="AB413" s="3" t="s">
        <v>2393</v>
      </c>
      <c r="AD413" s="511" t="s">
        <v>2413</v>
      </c>
      <c r="AE413" s="3"/>
      <c r="AF413" s="3"/>
      <c r="AG413" s="3"/>
      <c r="AH413" s="3"/>
      <c r="AM413" s="3"/>
      <c r="AN413" s="3"/>
      <c r="AO413" s="3"/>
      <c r="AP413" s="3"/>
    </row>
    <row r="414" spans="1:42" x14ac:dyDescent="0.35">
      <c r="A414" s="57"/>
      <c r="B414" s="192" t="str">
        <f>IF(ISNUMBER('Estimated Waste'!M34),'Estimated Waste'!M34,"")</f>
        <v/>
      </c>
      <c r="C414" s="192" t="str">
        <f t="shared" si="114"/>
        <v/>
      </c>
      <c r="D414" s="193" t="str">
        <f>IF(ISNUMBER(K414),L414,IF(G414&gt;0,G414,IF(B414&lt;='Conversion Factors'!$G$11,'Conversion Factors'!$F$11,IF(B414&lt;='Conversion Factors'!$G$12,'Conversion Factors'!$F$12,IF(B414&lt;='Conversion Factors'!$G$13,'Conversion Factors'!$F$13,IF(B414&lt;='Conversion Factors'!$G$14,'Conversion Factors'!$F$14,IF(B414&lt;='Conversion Factors'!$G$15,'Conversion Factors'!$F$15,IF(B414&lt;='Conversion Factors'!$G$16,'Conversion Factors'!$F$16,E414))))))))</f>
        <v/>
      </c>
      <c r="E414" s="194" t="str">
        <f>IF(B414&lt;='Conversion Factors'!$G$17,'Conversion Factors'!$F$17,IF(B414&lt;='Conversion Factors'!$G$18,'Conversion Factors'!$F$18,IF(B414&lt;='Conversion Factors'!$G$19,'Conversion Factors'!$F$19,IF(B414&lt;='Conversion Factors'!$G$20,'Conversion Factors'!$F$20,IF(B414&lt;='Conversion Factors'!$G$21,'Conversion Factors'!$F$21,IF(ISNUMBER(B414),20,""))))))</f>
        <v/>
      </c>
      <c r="F414" s="193" t="e">
        <f t="shared" si="108"/>
        <v>#VALUE!</v>
      </c>
      <c r="G414" s="195">
        <f>IF('Estimated Waste'!G34&lt;&gt;"",IF(LEN('Estimated Waste'!G34)&gt;6,MID('Estimated Waste'!G34,1,LEN('Estimated Waste'!G34)-10),MID('Estimated Waste'!G34,1,LEN('Estimated Waste'!G34)-4)),0)</f>
        <v>0</v>
      </c>
      <c r="H414" s="195" t="str">
        <f t="shared" si="109"/>
        <v/>
      </c>
      <c r="I414" s="196">
        <f>'Estimated Waste'!H34</f>
        <v>0</v>
      </c>
      <c r="J414" s="197"/>
      <c r="K414" s="196" t="str">
        <f t="shared" si="115"/>
        <v/>
      </c>
      <c r="L414" s="227" t="str">
        <f>IF(K414&lt;='Conversion Factors'!$F$12,'Conversion Factors'!$F$12,IF(K414&lt;='Conversion Factors'!$F$13,'Conversion Factors'!$F$13,IF(K414&lt;='Conversion Factors'!$F$14,'Conversion Factors'!$F$14,IF(K414&lt;='Conversion Factors'!$F$15,'Conversion Factors'!$F$15,IF(K414&lt;='Conversion Factors'!$F$16,'Conversion Factors'!$F$16,M414)))))</f>
        <v/>
      </c>
      <c r="M414" s="227" t="str">
        <f>IF(K414&lt;='Conversion Factors'!$F$17,'Conversion Factors'!$F$17,IF(K414&lt;='Conversion Factors'!$F$18,'Conversion Factors'!$F$18,IF(K414&lt;='Conversion Factors'!$F$19,'Conversion Factors'!$F$19,IF(K414&lt;='Conversion Factors'!$F$20,'Conversion Factors'!$F$20,IF(K414&lt;='Conversion Factors'!$F$21,'Conversion Factors'!$F$21,IF(ISNUMBER(K414),20,""))))))</f>
        <v/>
      </c>
      <c r="O414" s="198" t="str">
        <f>IF(ISNUMBER('Actual Waste'!U35),'Actual Waste'!U35,"")</f>
        <v/>
      </c>
      <c r="P414" s="198" t="str">
        <f t="shared" si="117"/>
        <v/>
      </c>
      <c r="Q414" s="199" t="str">
        <f>IF(ISNUMBER(X414),Y414,IF(T414&gt;0,T414,IF(O414&lt;='Conversion Factors'!$G$11,'Conversion Factors'!$F$11,IF(O414&lt;='Conversion Factors'!$G$12,'Conversion Factors'!$F$12,IF(O414&lt;='Conversion Factors'!$G$13,'Conversion Factors'!$F$13,IF(O414&lt;='Conversion Factors'!$G$14,'Conversion Factors'!$F$14,IF(O414&lt;='Conversion Factors'!$G$15,'Conversion Factors'!$F$15,IF(O414&lt;='Conversion Factors'!$G$16,'Conversion Factors'!$F$16,R414))))))))</f>
        <v/>
      </c>
      <c r="R414" s="200" t="str">
        <f>IF(O414&lt;='Conversion Factors'!$G$17,'Conversion Factors'!$F$17,IF(O414&lt;='Conversion Factors'!$G$18,'Conversion Factors'!$F$18,IF(O414&lt;='Conversion Factors'!$G$19,'Conversion Factors'!$F$19,IF(O414&lt;='Conversion Factors'!$G$20,'Conversion Factors'!$F$20,IF(O414&lt;='Conversion Factors'!$G$21,'Conversion Factors'!$F$21,IF(ISNUMBER(O414),20,""))))))</f>
        <v/>
      </c>
      <c r="S414" s="199" t="e">
        <f t="shared" si="111"/>
        <v>#VALUE!</v>
      </c>
      <c r="T414" s="201">
        <f>IF('Actual Waste'!J35&lt;&gt;"",IF(LEN('Actual Waste'!J35)&gt;6,MID('Actual Waste'!J35,1,LEN('Actual Waste'!J35)-10),MID('Actual Waste'!J35,1,LEN('Actual Waste'!J35)-4)),0)</f>
        <v>0</v>
      </c>
      <c r="U414" s="201" t="str">
        <f t="shared" si="112"/>
        <v/>
      </c>
      <c r="V414" s="202">
        <f>'Actual Waste'!K35</f>
        <v>0</v>
      </c>
      <c r="W414" s="203"/>
      <c r="X414" s="202" t="str">
        <f t="shared" si="113"/>
        <v/>
      </c>
      <c r="Y414" s="229" t="str">
        <f>IF(X414&lt;='Conversion Factors'!$F$12,'Conversion Factors'!$F$12,IF(X414&lt;='Conversion Factors'!$F$13,'Conversion Factors'!$F$13,IF(X414&lt;='Conversion Factors'!$F$14,'Conversion Factors'!$F$14,IF(X414&lt;='Conversion Factors'!$F$15,'Conversion Factors'!$F$15,IF(X414&lt;='Conversion Factors'!$F$16,'Conversion Factors'!$F$16,Z414)))))</f>
        <v/>
      </c>
      <c r="Z414" s="229" t="str">
        <f>IF(X414&lt;='Conversion Factors'!$F$17,'Conversion Factors'!$F$17,IF(X414&lt;='Conversion Factors'!$F$18,'Conversion Factors'!$F$18,IF(X414&lt;='Conversion Factors'!$F$19,'Conversion Factors'!$F$19,IF(X414&lt;='Conversion Factors'!$F$20,'Conversion Factors'!$F$20,IF(X414&lt;='Conversion Factors'!$F$21,'Conversion Factors'!$F$21,IF(ISNUMBER(X414),20,""))))))</f>
        <v/>
      </c>
      <c r="AB414" s="3" t="s">
        <v>2394</v>
      </c>
      <c r="AD414" s="510" t="s">
        <v>2414</v>
      </c>
      <c r="AE414" s="3"/>
      <c r="AF414" s="3"/>
      <c r="AG414" s="3"/>
      <c r="AH414" s="3"/>
      <c r="AM414" s="3"/>
      <c r="AN414" s="3"/>
      <c r="AO414" s="3"/>
      <c r="AP414" s="3"/>
    </row>
    <row r="415" spans="1:42" x14ac:dyDescent="0.35">
      <c r="A415" s="57"/>
      <c r="B415" s="192" t="str">
        <f>IF(ISNUMBER('Estimated Waste'!M35),'Estimated Waste'!M35,"")</f>
        <v/>
      </c>
      <c r="C415" s="192" t="str">
        <f t="shared" si="114"/>
        <v/>
      </c>
      <c r="D415" s="193" t="str">
        <f>IF(ISNUMBER(K415),L415,IF(G415&gt;0,G415,IF(B415&lt;='Conversion Factors'!$G$11,'Conversion Factors'!$F$11,IF(B415&lt;='Conversion Factors'!$G$12,'Conversion Factors'!$F$12,IF(B415&lt;='Conversion Factors'!$G$13,'Conversion Factors'!$F$13,IF(B415&lt;='Conversion Factors'!$G$14,'Conversion Factors'!$F$14,IF(B415&lt;='Conversion Factors'!$G$15,'Conversion Factors'!$F$15,IF(B415&lt;='Conversion Factors'!$G$16,'Conversion Factors'!$F$16,E415))))))))</f>
        <v/>
      </c>
      <c r="E415" s="194" t="str">
        <f>IF(B415&lt;='Conversion Factors'!$G$17,'Conversion Factors'!$F$17,IF(B415&lt;='Conversion Factors'!$G$18,'Conversion Factors'!$F$18,IF(B415&lt;='Conversion Factors'!$G$19,'Conversion Factors'!$F$19,IF(B415&lt;='Conversion Factors'!$G$20,'Conversion Factors'!$F$20,IF(B415&lt;='Conversion Factors'!$G$21,'Conversion Factors'!$F$21,IF(ISNUMBER(B415),20,""))))))</f>
        <v/>
      </c>
      <c r="F415" s="193" t="e">
        <f t="shared" si="108"/>
        <v>#VALUE!</v>
      </c>
      <c r="G415" s="195">
        <f>IF('Estimated Waste'!G35&lt;&gt;"",IF(LEN('Estimated Waste'!G35)&gt;6,MID('Estimated Waste'!G35,1,LEN('Estimated Waste'!G35)-10),MID('Estimated Waste'!G35,1,LEN('Estimated Waste'!G35)-4)),0)</f>
        <v>0</v>
      </c>
      <c r="H415" s="195" t="str">
        <f t="shared" si="109"/>
        <v/>
      </c>
      <c r="I415" s="196">
        <f>'Estimated Waste'!H35</f>
        <v>0</v>
      </c>
      <c r="J415" s="197"/>
      <c r="K415" s="196" t="str">
        <f t="shared" si="115"/>
        <v/>
      </c>
      <c r="L415" s="227" t="str">
        <f>IF(K415&lt;='Conversion Factors'!$F$12,'Conversion Factors'!$F$12,IF(K415&lt;='Conversion Factors'!$F$13,'Conversion Factors'!$F$13,IF(K415&lt;='Conversion Factors'!$F$14,'Conversion Factors'!$F$14,IF(K415&lt;='Conversion Factors'!$F$15,'Conversion Factors'!$F$15,IF(K415&lt;='Conversion Factors'!$F$16,'Conversion Factors'!$F$16,M415)))))</f>
        <v/>
      </c>
      <c r="M415" s="227" t="str">
        <f>IF(K415&lt;='Conversion Factors'!$F$17,'Conversion Factors'!$F$17,IF(K415&lt;='Conversion Factors'!$F$18,'Conversion Factors'!$F$18,IF(K415&lt;='Conversion Factors'!$F$19,'Conversion Factors'!$F$19,IF(K415&lt;='Conversion Factors'!$F$20,'Conversion Factors'!$F$20,IF(K415&lt;='Conversion Factors'!$F$21,'Conversion Factors'!$F$21,IF(ISNUMBER(K415),20,""))))))</f>
        <v/>
      </c>
      <c r="O415" s="198" t="str">
        <f>IF(ISNUMBER('Actual Waste'!U36),'Actual Waste'!U36,"")</f>
        <v/>
      </c>
      <c r="P415" s="198" t="str">
        <f t="shared" si="117"/>
        <v/>
      </c>
      <c r="Q415" s="199" t="str">
        <f>IF(ISNUMBER(X415),Y415,IF(T415&gt;0,T415,IF(O415&lt;='Conversion Factors'!$G$11,'Conversion Factors'!$F$11,IF(O415&lt;='Conversion Factors'!$G$12,'Conversion Factors'!$F$12,IF(O415&lt;='Conversion Factors'!$G$13,'Conversion Factors'!$F$13,IF(O415&lt;='Conversion Factors'!$G$14,'Conversion Factors'!$F$14,IF(O415&lt;='Conversion Factors'!$G$15,'Conversion Factors'!$F$15,IF(O415&lt;='Conversion Factors'!$G$16,'Conversion Factors'!$F$16,R415))))))))</f>
        <v/>
      </c>
      <c r="R415" s="200" t="str">
        <f>IF(O415&lt;='Conversion Factors'!$G$17,'Conversion Factors'!$F$17,IF(O415&lt;='Conversion Factors'!$G$18,'Conversion Factors'!$F$18,IF(O415&lt;='Conversion Factors'!$G$19,'Conversion Factors'!$F$19,IF(O415&lt;='Conversion Factors'!$G$20,'Conversion Factors'!$F$20,IF(O415&lt;='Conversion Factors'!$G$21,'Conversion Factors'!$F$21,IF(ISNUMBER(O415),20,""))))))</f>
        <v/>
      </c>
      <c r="S415" s="199" t="e">
        <f t="shared" si="111"/>
        <v>#VALUE!</v>
      </c>
      <c r="T415" s="201">
        <f>IF('Actual Waste'!J36&lt;&gt;"",IF(LEN('Actual Waste'!J36)&gt;6,MID('Actual Waste'!J36,1,LEN('Actual Waste'!J36)-10),MID('Actual Waste'!J36,1,LEN('Actual Waste'!J36)-4)),0)</f>
        <v>0</v>
      </c>
      <c r="U415" s="201" t="str">
        <f t="shared" si="112"/>
        <v/>
      </c>
      <c r="V415" s="202">
        <f>'Actual Waste'!K36</f>
        <v>0</v>
      </c>
      <c r="W415" s="203"/>
      <c r="X415" s="202" t="str">
        <f t="shared" si="113"/>
        <v/>
      </c>
      <c r="Y415" s="229" t="str">
        <f>IF(X415&lt;='Conversion Factors'!$F$12,'Conversion Factors'!$F$12,IF(X415&lt;='Conversion Factors'!$F$13,'Conversion Factors'!$F$13,IF(X415&lt;='Conversion Factors'!$F$14,'Conversion Factors'!$F$14,IF(X415&lt;='Conversion Factors'!$F$15,'Conversion Factors'!$F$15,IF(X415&lt;='Conversion Factors'!$F$16,'Conversion Factors'!$F$16,Z415)))))</f>
        <v/>
      </c>
      <c r="Z415" s="229" t="str">
        <f>IF(X415&lt;='Conversion Factors'!$F$17,'Conversion Factors'!$F$17,IF(X415&lt;='Conversion Factors'!$F$18,'Conversion Factors'!$F$18,IF(X415&lt;='Conversion Factors'!$F$19,'Conversion Factors'!$F$19,IF(X415&lt;='Conversion Factors'!$F$20,'Conversion Factors'!$F$20,IF(X415&lt;='Conversion Factors'!$F$21,'Conversion Factors'!$F$21,IF(ISNUMBER(X415),20,""))))))</f>
        <v/>
      </c>
      <c r="AB415" s="3" t="s">
        <v>2395</v>
      </c>
      <c r="AD415" s="511" t="s">
        <v>493</v>
      </c>
      <c r="AE415" s="3"/>
      <c r="AF415" s="3"/>
      <c r="AG415" s="3"/>
      <c r="AH415" s="3"/>
      <c r="AM415" s="3"/>
      <c r="AN415" s="3"/>
      <c r="AO415" s="3"/>
      <c r="AP415" s="3"/>
    </row>
    <row r="416" spans="1:42" x14ac:dyDescent="0.35">
      <c r="A416" s="57"/>
      <c r="B416" s="192" t="str">
        <f>IF(ISNUMBER('Estimated Waste'!M36),'Estimated Waste'!M36,"")</f>
        <v/>
      </c>
      <c r="C416" s="192" t="str">
        <f t="shared" si="114"/>
        <v/>
      </c>
      <c r="D416" s="193" t="str">
        <f>IF(ISNUMBER(K416),L416,IF(G416&gt;0,G416,IF(B416&lt;='Conversion Factors'!$G$11,'Conversion Factors'!$F$11,IF(B416&lt;='Conversion Factors'!$G$12,'Conversion Factors'!$F$12,IF(B416&lt;='Conversion Factors'!$G$13,'Conversion Factors'!$F$13,IF(B416&lt;='Conversion Factors'!$G$14,'Conversion Factors'!$F$14,IF(B416&lt;='Conversion Factors'!$G$15,'Conversion Factors'!$F$15,IF(B416&lt;='Conversion Factors'!$G$16,'Conversion Factors'!$F$16,E416))))))))</f>
        <v/>
      </c>
      <c r="E416" s="194" t="str">
        <f>IF(B416&lt;='Conversion Factors'!$G$17,'Conversion Factors'!$F$17,IF(B416&lt;='Conversion Factors'!$G$18,'Conversion Factors'!$F$18,IF(B416&lt;='Conversion Factors'!$G$19,'Conversion Factors'!$F$19,IF(B416&lt;='Conversion Factors'!$G$20,'Conversion Factors'!$F$20,IF(B416&lt;='Conversion Factors'!$G$21,'Conversion Factors'!$F$21,IF(ISNUMBER(B416),20,""))))))</f>
        <v/>
      </c>
      <c r="F416" s="193" t="e">
        <f t="shared" si="108"/>
        <v>#VALUE!</v>
      </c>
      <c r="G416" s="195">
        <f>IF('Estimated Waste'!G36&lt;&gt;"",IF(LEN('Estimated Waste'!G36)&gt;6,MID('Estimated Waste'!G36,1,LEN('Estimated Waste'!G36)-10),MID('Estimated Waste'!G36,1,LEN('Estimated Waste'!G36)-4)),0)</f>
        <v>0</v>
      </c>
      <c r="H416" s="195" t="str">
        <f t="shared" si="109"/>
        <v/>
      </c>
      <c r="I416" s="196">
        <f>'Estimated Waste'!H36</f>
        <v>0</v>
      </c>
      <c r="J416" s="197"/>
      <c r="K416" s="196" t="str">
        <f t="shared" si="115"/>
        <v/>
      </c>
      <c r="L416" s="227" t="str">
        <f>IF(K416&lt;='Conversion Factors'!$F$12,'Conversion Factors'!$F$12,IF(K416&lt;='Conversion Factors'!$F$13,'Conversion Factors'!$F$13,IF(K416&lt;='Conversion Factors'!$F$14,'Conversion Factors'!$F$14,IF(K416&lt;='Conversion Factors'!$F$15,'Conversion Factors'!$F$15,IF(K416&lt;='Conversion Factors'!$F$16,'Conversion Factors'!$F$16,M416)))))</f>
        <v/>
      </c>
      <c r="M416" s="227" t="str">
        <f>IF(K416&lt;='Conversion Factors'!$F$17,'Conversion Factors'!$F$17,IF(K416&lt;='Conversion Factors'!$F$18,'Conversion Factors'!$F$18,IF(K416&lt;='Conversion Factors'!$F$19,'Conversion Factors'!$F$19,IF(K416&lt;='Conversion Factors'!$F$20,'Conversion Factors'!$F$20,IF(K416&lt;='Conversion Factors'!$F$21,'Conversion Factors'!$F$21,IF(ISNUMBER(K416),20,""))))))</f>
        <v/>
      </c>
      <c r="O416" s="198" t="str">
        <f>IF(ISNUMBER('Actual Waste'!U37),'Actual Waste'!U37,"")</f>
        <v/>
      </c>
      <c r="P416" s="198" t="str">
        <f t="shared" si="117"/>
        <v/>
      </c>
      <c r="Q416" s="199" t="str">
        <f>IF(ISNUMBER(X416),Y416,IF(T416&gt;0,T416,IF(O416&lt;='Conversion Factors'!$G$11,'Conversion Factors'!$F$11,IF(O416&lt;='Conversion Factors'!$G$12,'Conversion Factors'!$F$12,IF(O416&lt;='Conversion Factors'!$G$13,'Conversion Factors'!$F$13,IF(O416&lt;='Conversion Factors'!$G$14,'Conversion Factors'!$F$14,IF(O416&lt;='Conversion Factors'!$G$15,'Conversion Factors'!$F$15,IF(O416&lt;='Conversion Factors'!$G$16,'Conversion Factors'!$F$16,R416))))))))</f>
        <v/>
      </c>
      <c r="R416" s="200" t="str">
        <f>IF(O416&lt;='Conversion Factors'!$G$17,'Conversion Factors'!$F$17,IF(O416&lt;='Conversion Factors'!$G$18,'Conversion Factors'!$F$18,IF(O416&lt;='Conversion Factors'!$G$19,'Conversion Factors'!$F$19,IF(O416&lt;='Conversion Factors'!$G$20,'Conversion Factors'!$F$20,IF(O416&lt;='Conversion Factors'!$G$21,'Conversion Factors'!$F$21,IF(ISNUMBER(O416),20,""))))))</f>
        <v/>
      </c>
      <c r="S416" s="199" t="e">
        <f t="shared" si="111"/>
        <v>#VALUE!</v>
      </c>
      <c r="T416" s="201">
        <f>IF('Actual Waste'!J37&lt;&gt;"",IF(LEN('Actual Waste'!J37)&gt;6,MID('Actual Waste'!J37,1,LEN('Actual Waste'!J37)-10),MID('Actual Waste'!J37,1,LEN('Actual Waste'!J37)-4)),0)</f>
        <v>0</v>
      </c>
      <c r="U416" s="201" t="str">
        <f t="shared" si="112"/>
        <v/>
      </c>
      <c r="V416" s="202">
        <f>'Actual Waste'!K37</f>
        <v>0</v>
      </c>
      <c r="W416" s="203"/>
      <c r="X416" s="202" t="str">
        <f t="shared" si="113"/>
        <v/>
      </c>
      <c r="Y416" s="229" t="str">
        <f>IF(X416&lt;='Conversion Factors'!$F$12,'Conversion Factors'!$F$12,IF(X416&lt;='Conversion Factors'!$F$13,'Conversion Factors'!$F$13,IF(X416&lt;='Conversion Factors'!$F$14,'Conversion Factors'!$F$14,IF(X416&lt;='Conversion Factors'!$F$15,'Conversion Factors'!$F$15,IF(X416&lt;='Conversion Factors'!$F$16,'Conversion Factors'!$F$16,Z416)))))</f>
        <v/>
      </c>
      <c r="Z416" s="229" t="str">
        <f>IF(X416&lt;='Conversion Factors'!$F$17,'Conversion Factors'!$F$17,IF(X416&lt;='Conversion Factors'!$F$18,'Conversion Factors'!$F$18,IF(X416&lt;='Conversion Factors'!$F$19,'Conversion Factors'!$F$19,IF(X416&lt;='Conversion Factors'!$F$20,'Conversion Factors'!$F$20,IF(X416&lt;='Conversion Factors'!$F$21,'Conversion Factors'!$F$21,IF(ISNUMBER(X416),20,""))))))</f>
        <v/>
      </c>
      <c r="AB416" s="3" t="s">
        <v>2396</v>
      </c>
      <c r="AD416" s="197" t="s">
        <v>518</v>
      </c>
      <c r="AE416" s="3"/>
      <c r="AF416" s="3"/>
      <c r="AG416" s="3"/>
      <c r="AH416" s="3"/>
      <c r="AM416" s="3"/>
      <c r="AN416" s="3"/>
      <c r="AO416" s="3"/>
      <c r="AP416" s="3"/>
    </row>
    <row r="417" spans="1:50" x14ac:dyDescent="0.35">
      <c r="A417" s="57"/>
      <c r="B417" s="192" t="str">
        <f>IF(ISNUMBER('Estimated Waste'!M37),'Estimated Waste'!M37,"")</f>
        <v/>
      </c>
      <c r="C417" s="192" t="str">
        <f t="shared" si="114"/>
        <v/>
      </c>
      <c r="D417" s="193" t="str">
        <f>IF(ISNUMBER(K417),L417,IF(G417&gt;0,G417,IF(B417&lt;='Conversion Factors'!$G$11,'Conversion Factors'!$F$11,IF(B417&lt;='Conversion Factors'!$G$12,'Conversion Factors'!$F$12,IF(B417&lt;='Conversion Factors'!$G$13,'Conversion Factors'!$F$13,IF(B417&lt;='Conversion Factors'!$G$14,'Conversion Factors'!$F$14,IF(B417&lt;='Conversion Factors'!$G$15,'Conversion Factors'!$F$15,IF(B417&lt;='Conversion Factors'!$G$16,'Conversion Factors'!$F$16,E417))))))))</f>
        <v/>
      </c>
      <c r="E417" s="194" t="str">
        <f>IF(B417&lt;='Conversion Factors'!$G$17,'Conversion Factors'!$F$17,IF(B417&lt;='Conversion Factors'!$G$18,'Conversion Factors'!$F$18,IF(B417&lt;='Conversion Factors'!$G$19,'Conversion Factors'!$F$19,IF(B417&lt;='Conversion Factors'!$G$20,'Conversion Factors'!$F$20,IF(B417&lt;='Conversion Factors'!$G$21,'Conversion Factors'!$F$21,IF(ISNUMBER(B417),20,""))))))</f>
        <v/>
      </c>
      <c r="F417" s="193" t="e">
        <f t="shared" si="108"/>
        <v>#VALUE!</v>
      </c>
      <c r="G417" s="195">
        <f>IF('Estimated Waste'!G37&lt;&gt;"",IF(LEN('Estimated Waste'!G37)&gt;6,MID('Estimated Waste'!G37,1,LEN('Estimated Waste'!G37)-10),MID('Estimated Waste'!G37,1,LEN('Estimated Waste'!G37)-4)),0)</f>
        <v>0</v>
      </c>
      <c r="H417" s="195" t="str">
        <f t="shared" si="109"/>
        <v/>
      </c>
      <c r="I417" s="196">
        <f>'Estimated Waste'!H37</f>
        <v>0</v>
      </c>
      <c r="J417" s="197"/>
      <c r="K417" s="196" t="str">
        <f t="shared" si="115"/>
        <v/>
      </c>
      <c r="L417" s="227" t="str">
        <f>IF(K417&lt;='Conversion Factors'!$F$12,'Conversion Factors'!$F$12,IF(K417&lt;='Conversion Factors'!$F$13,'Conversion Factors'!$F$13,IF(K417&lt;='Conversion Factors'!$F$14,'Conversion Factors'!$F$14,IF(K417&lt;='Conversion Factors'!$F$15,'Conversion Factors'!$F$15,IF(K417&lt;='Conversion Factors'!$F$16,'Conversion Factors'!$F$16,M417)))))</f>
        <v/>
      </c>
      <c r="M417" s="227" t="str">
        <f>IF(K417&lt;='Conversion Factors'!$F$17,'Conversion Factors'!$F$17,IF(K417&lt;='Conversion Factors'!$F$18,'Conversion Factors'!$F$18,IF(K417&lt;='Conversion Factors'!$F$19,'Conversion Factors'!$F$19,IF(K417&lt;='Conversion Factors'!$F$20,'Conversion Factors'!$F$20,IF(K417&lt;='Conversion Factors'!$F$21,'Conversion Factors'!$F$21,IF(ISNUMBER(K417),20,""))))))</f>
        <v/>
      </c>
      <c r="O417" s="198" t="str">
        <f>IF(ISNUMBER('Actual Waste'!U38),'Actual Waste'!U38,"")</f>
        <v/>
      </c>
      <c r="P417" s="198" t="str">
        <f t="shared" si="117"/>
        <v/>
      </c>
      <c r="Q417" s="199" t="str">
        <f>IF(ISNUMBER(X417),Y417,IF(T417&gt;0,T417,IF(O417&lt;='Conversion Factors'!$G$11,'Conversion Factors'!$F$11,IF(O417&lt;='Conversion Factors'!$G$12,'Conversion Factors'!$F$12,IF(O417&lt;='Conversion Factors'!$G$13,'Conversion Factors'!$F$13,IF(O417&lt;='Conversion Factors'!$G$14,'Conversion Factors'!$F$14,IF(O417&lt;='Conversion Factors'!$G$15,'Conversion Factors'!$F$15,IF(O417&lt;='Conversion Factors'!$G$16,'Conversion Factors'!$F$16,R417))))))))</f>
        <v/>
      </c>
      <c r="R417" s="200" t="str">
        <f>IF(O417&lt;='Conversion Factors'!$G$17,'Conversion Factors'!$F$17,IF(O417&lt;='Conversion Factors'!$G$18,'Conversion Factors'!$F$18,IF(O417&lt;='Conversion Factors'!$G$19,'Conversion Factors'!$F$19,IF(O417&lt;='Conversion Factors'!$G$20,'Conversion Factors'!$F$20,IF(O417&lt;='Conversion Factors'!$G$21,'Conversion Factors'!$F$21,IF(ISNUMBER(O417),20,""))))))</f>
        <v/>
      </c>
      <c r="S417" s="199" t="e">
        <f t="shared" si="111"/>
        <v>#VALUE!</v>
      </c>
      <c r="T417" s="201">
        <f>IF('Actual Waste'!J38&lt;&gt;"",IF(LEN('Actual Waste'!J38)&gt;6,MID('Actual Waste'!J38,1,LEN('Actual Waste'!J38)-10),MID('Actual Waste'!J38,1,LEN('Actual Waste'!J38)-4)),0)</f>
        <v>0</v>
      </c>
      <c r="U417" s="201" t="str">
        <f t="shared" si="112"/>
        <v/>
      </c>
      <c r="V417" s="202">
        <f>'Actual Waste'!K38</f>
        <v>0</v>
      </c>
      <c r="W417" s="203"/>
      <c r="X417" s="202" t="str">
        <f t="shared" si="113"/>
        <v/>
      </c>
      <c r="Y417" s="229" t="str">
        <f>IF(X417&lt;='Conversion Factors'!$F$12,'Conversion Factors'!$F$12,IF(X417&lt;='Conversion Factors'!$F$13,'Conversion Factors'!$F$13,IF(X417&lt;='Conversion Factors'!$F$14,'Conversion Factors'!$F$14,IF(X417&lt;='Conversion Factors'!$F$15,'Conversion Factors'!$F$15,IF(X417&lt;='Conversion Factors'!$F$16,'Conversion Factors'!$F$16,Z417)))))</f>
        <v/>
      </c>
      <c r="Z417" s="229" t="str">
        <f>IF(X417&lt;='Conversion Factors'!$F$17,'Conversion Factors'!$F$17,IF(X417&lt;='Conversion Factors'!$F$18,'Conversion Factors'!$F$18,IF(X417&lt;='Conversion Factors'!$F$19,'Conversion Factors'!$F$19,IF(X417&lt;='Conversion Factors'!$F$20,'Conversion Factors'!$F$20,IF(X417&lt;='Conversion Factors'!$F$21,'Conversion Factors'!$F$21,IF(ISNUMBER(X417),20,""))))))</f>
        <v/>
      </c>
      <c r="AB417" s="3" t="s">
        <v>2397</v>
      </c>
      <c r="AD417" s="197" t="s">
        <v>517</v>
      </c>
      <c r="AE417" s="3"/>
      <c r="AF417" s="3"/>
      <c r="AG417" s="3"/>
      <c r="AH417" s="3"/>
      <c r="AM417" s="3"/>
      <c r="AN417" s="3"/>
      <c r="AO417" s="3"/>
      <c r="AP417" s="3"/>
    </row>
    <row r="418" spans="1:50" x14ac:dyDescent="0.35">
      <c r="A418" s="57"/>
      <c r="B418" s="192" t="str">
        <f>IF(ISNUMBER('Estimated Waste'!M38),'Estimated Waste'!M38,"")</f>
        <v/>
      </c>
      <c r="C418" s="192" t="str">
        <f t="shared" si="114"/>
        <v/>
      </c>
      <c r="D418" s="193" t="str">
        <f>IF(ISNUMBER(K418),L418,IF(G418&gt;0,G418,IF(B418&lt;='Conversion Factors'!$G$11,'Conversion Factors'!$F$11,IF(B418&lt;='Conversion Factors'!$G$12,'Conversion Factors'!$F$12,IF(B418&lt;='Conversion Factors'!$G$13,'Conversion Factors'!$F$13,IF(B418&lt;='Conversion Factors'!$G$14,'Conversion Factors'!$F$14,IF(B418&lt;='Conversion Factors'!$G$15,'Conversion Factors'!$F$15,IF(B418&lt;='Conversion Factors'!$G$16,'Conversion Factors'!$F$16,E418))))))))</f>
        <v/>
      </c>
      <c r="E418" s="194" t="str">
        <f>IF(B418&lt;='Conversion Factors'!$G$17,'Conversion Factors'!$F$17,IF(B418&lt;='Conversion Factors'!$G$18,'Conversion Factors'!$F$18,IF(B418&lt;='Conversion Factors'!$G$19,'Conversion Factors'!$F$19,IF(B418&lt;='Conversion Factors'!$G$20,'Conversion Factors'!$F$20,IF(B418&lt;='Conversion Factors'!$G$21,'Conversion Factors'!$F$21,IF(ISNUMBER(B418),20,""))))))</f>
        <v/>
      </c>
      <c r="F418" s="193" t="e">
        <f t="shared" si="108"/>
        <v>#VALUE!</v>
      </c>
      <c r="G418" s="195">
        <f>IF('Estimated Waste'!G38&lt;&gt;"",IF(LEN('Estimated Waste'!G38)&gt;6,MID('Estimated Waste'!G38,1,LEN('Estimated Waste'!G38)-10),MID('Estimated Waste'!G38,1,LEN('Estimated Waste'!G38)-4)),0)</f>
        <v>0</v>
      </c>
      <c r="H418" s="195" t="str">
        <f t="shared" si="109"/>
        <v/>
      </c>
      <c r="I418" s="196">
        <f>'Estimated Waste'!H38</f>
        <v>0</v>
      </c>
      <c r="J418" s="197"/>
      <c r="K418" s="196" t="str">
        <f t="shared" si="115"/>
        <v/>
      </c>
      <c r="L418" s="227" t="str">
        <f>IF(K418&lt;='Conversion Factors'!$F$12,'Conversion Factors'!$F$12,IF(K418&lt;='Conversion Factors'!$F$13,'Conversion Factors'!$F$13,IF(K418&lt;='Conversion Factors'!$F$14,'Conversion Factors'!$F$14,IF(K418&lt;='Conversion Factors'!$F$15,'Conversion Factors'!$F$15,IF(K418&lt;='Conversion Factors'!$F$16,'Conversion Factors'!$F$16,M418)))))</f>
        <v/>
      </c>
      <c r="M418" s="227" t="str">
        <f>IF(K418&lt;='Conversion Factors'!$F$17,'Conversion Factors'!$F$17,IF(K418&lt;='Conversion Factors'!$F$18,'Conversion Factors'!$F$18,IF(K418&lt;='Conversion Factors'!$F$19,'Conversion Factors'!$F$19,IF(K418&lt;='Conversion Factors'!$F$20,'Conversion Factors'!$F$20,IF(K418&lt;='Conversion Factors'!$F$21,'Conversion Factors'!$F$21,IF(ISNUMBER(K418),20,""))))))</f>
        <v/>
      </c>
      <c r="O418" s="198" t="str">
        <f>IF(ISNUMBER('Actual Waste'!U39),'Actual Waste'!U39,"")</f>
        <v/>
      </c>
      <c r="P418" s="198" t="str">
        <f t="shared" si="117"/>
        <v/>
      </c>
      <c r="Q418" s="199" t="str">
        <f>IF(ISNUMBER(X418),Y418,IF(T418&gt;0,T418,IF(O418&lt;='Conversion Factors'!$G$11,'Conversion Factors'!$F$11,IF(O418&lt;='Conversion Factors'!$G$12,'Conversion Factors'!$F$12,IF(O418&lt;='Conversion Factors'!$G$13,'Conversion Factors'!$F$13,IF(O418&lt;='Conversion Factors'!$G$14,'Conversion Factors'!$F$14,IF(O418&lt;='Conversion Factors'!$G$15,'Conversion Factors'!$F$15,IF(O418&lt;='Conversion Factors'!$G$16,'Conversion Factors'!$F$16,R418))))))))</f>
        <v/>
      </c>
      <c r="R418" s="200" t="str">
        <f>IF(O418&lt;='Conversion Factors'!$G$17,'Conversion Factors'!$F$17,IF(O418&lt;='Conversion Factors'!$G$18,'Conversion Factors'!$F$18,IF(O418&lt;='Conversion Factors'!$G$19,'Conversion Factors'!$F$19,IF(O418&lt;='Conversion Factors'!$G$20,'Conversion Factors'!$F$20,IF(O418&lt;='Conversion Factors'!$G$21,'Conversion Factors'!$F$21,IF(ISNUMBER(O418),20,""))))))</f>
        <v/>
      </c>
      <c r="S418" s="199" t="e">
        <f t="shared" si="111"/>
        <v>#VALUE!</v>
      </c>
      <c r="T418" s="201">
        <f>IF('Actual Waste'!J39&lt;&gt;"",IF(LEN('Actual Waste'!J39)&gt;6,MID('Actual Waste'!J39,1,LEN('Actual Waste'!J39)-10),MID('Actual Waste'!J39,1,LEN('Actual Waste'!J39)-4)),0)</f>
        <v>0</v>
      </c>
      <c r="U418" s="201" t="str">
        <f t="shared" ref="U418:U450" si="118">IF(T418&gt;0,P418/T418,"")</f>
        <v/>
      </c>
      <c r="V418" s="202">
        <f>'Actual Waste'!K39</f>
        <v>0</v>
      </c>
      <c r="W418" s="203"/>
      <c r="X418" s="202" t="str">
        <f t="shared" ref="X418:X450" si="119">IF(V418&gt;0,IF(ISNUMBER(P418),P418/V418,""),"")</f>
        <v/>
      </c>
      <c r="Y418" s="229" t="str">
        <f>IF(X418&lt;='Conversion Factors'!$F$12,'Conversion Factors'!$F$12,IF(X418&lt;='Conversion Factors'!$F$13,'Conversion Factors'!$F$13,IF(X418&lt;='Conversion Factors'!$F$14,'Conversion Factors'!$F$14,IF(X418&lt;='Conversion Factors'!$F$15,'Conversion Factors'!$F$15,IF(X418&lt;='Conversion Factors'!$F$16,'Conversion Factors'!$F$16,Z418)))))</f>
        <v/>
      </c>
      <c r="Z418" s="229" t="str">
        <f>IF(X418&lt;='Conversion Factors'!$F$17,'Conversion Factors'!$F$17,IF(X418&lt;='Conversion Factors'!$F$18,'Conversion Factors'!$F$18,IF(X418&lt;='Conversion Factors'!$F$19,'Conversion Factors'!$F$19,IF(X418&lt;='Conversion Factors'!$F$20,'Conversion Factors'!$F$20,IF(X418&lt;='Conversion Factors'!$F$21,'Conversion Factors'!$F$21,IF(ISNUMBER(X418),20,""))))))</f>
        <v/>
      </c>
      <c r="AB418" s="3" t="s">
        <v>2398</v>
      </c>
      <c r="AD418" s="510" t="s">
        <v>601</v>
      </c>
      <c r="AE418" s="3"/>
      <c r="AF418" s="3"/>
      <c r="AG418" s="3"/>
      <c r="AH418" s="3"/>
      <c r="AM418" s="3"/>
      <c r="AN418" s="3"/>
      <c r="AO418" s="3"/>
      <c r="AP418" s="3"/>
    </row>
    <row r="419" spans="1:50" x14ac:dyDescent="0.35">
      <c r="A419" s="57"/>
      <c r="B419" s="192" t="str">
        <f>IF(ISNUMBER('Estimated Waste'!M39),'Estimated Waste'!M39,"")</f>
        <v/>
      </c>
      <c r="C419" s="192" t="str">
        <f>IF(ISNUMBER(B419),B419*1.30795062,"")</f>
        <v/>
      </c>
      <c r="D419" s="193" t="str">
        <f>IF(ISNUMBER(K419),L419,IF(G419&gt;0,G419,IF(B419&lt;='Conversion Factors'!$G$11,'Conversion Factors'!$F$11,IF(B419&lt;='Conversion Factors'!$G$12,'Conversion Factors'!$F$12,IF(B419&lt;='Conversion Factors'!$G$13,'Conversion Factors'!$F$13,IF(B419&lt;='Conversion Factors'!$G$14,'Conversion Factors'!$F$14,IF(B419&lt;='Conversion Factors'!$G$15,'Conversion Factors'!$F$15,IF(B419&lt;='Conversion Factors'!$G$16,'Conversion Factors'!$F$16,E419))))))))</f>
        <v/>
      </c>
      <c r="E419" s="194" t="str">
        <f>IF(B419&lt;='Conversion Factors'!$G$17,'Conversion Factors'!$F$17,IF(B419&lt;='Conversion Factors'!$G$18,'Conversion Factors'!$F$18,IF(B419&lt;='Conversion Factors'!$G$19,'Conversion Factors'!$F$19,IF(B419&lt;='Conversion Factors'!$G$20,'Conversion Factors'!$F$20,IF(B419&lt;='Conversion Factors'!$G$21,'Conversion Factors'!$F$21,IF(ISNUMBER(B419),20,""))))))</f>
        <v/>
      </c>
      <c r="F419" s="193" t="e">
        <f>ROUNDUP(C419/D419,0)</f>
        <v>#VALUE!</v>
      </c>
      <c r="G419" s="195">
        <f>IF('Estimated Waste'!G39&lt;&gt;"",IF(LEN('Estimated Waste'!G39)&gt;6,MID('Estimated Waste'!G39,1,LEN('Estimated Waste'!G39)-10),MID('Estimated Waste'!G39,1,LEN('Estimated Waste'!G39)-4)),0)</f>
        <v>0</v>
      </c>
      <c r="H419" s="195" t="str">
        <f t="shared" si="109"/>
        <v/>
      </c>
      <c r="I419" s="196">
        <f>'Estimated Waste'!H39</f>
        <v>0</v>
      </c>
      <c r="J419" s="197"/>
      <c r="K419" s="196" t="str">
        <f t="shared" si="115"/>
        <v/>
      </c>
      <c r="L419" s="227" t="str">
        <f>IF(K419&lt;='Conversion Factors'!$F$12,'Conversion Factors'!$F$12,IF(K419&lt;='Conversion Factors'!$F$13,'Conversion Factors'!$F$13,IF(K419&lt;='Conversion Factors'!$F$14,'Conversion Factors'!$F$14,IF(K419&lt;='Conversion Factors'!$F$15,'Conversion Factors'!$F$15,IF(K419&lt;='Conversion Factors'!$F$16,'Conversion Factors'!$F$16,M419)))))</f>
        <v/>
      </c>
      <c r="M419" s="227" t="str">
        <f>IF(K419&lt;='Conversion Factors'!$F$17,'Conversion Factors'!$F$17,IF(K419&lt;='Conversion Factors'!$F$18,'Conversion Factors'!$F$18,IF(K419&lt;='Conversion Factors'!$F$19,'Conversion Factors'!$F$19,IF(K419&lt;='Conversion Factors'!$F$20,'Conversion Factors'!$F$20,IF(K419&lt;='Conversion Factors'!$F$21,'Conversion Factors'!$F$21,IF(ISNUMBER(K419),20,""))))))</f>
        <v/>
      </c>
      <c r="O419" s="198" t="str">
        <f>IF(ISNUMBER('Actual Waste'!U40),'Actual Waste'!U40,"")</f>
        <v/>
      </c>
      <c r="P419" s="198" t="str">
        <f>IF(ISNUMBER(O419),O419*1.30795062,"")</f>
        <v/>
      </c>
      <c r="Q419" s="199" t="str">
        <f>IF(ISNUMBER(X419),Y419,IF(T419&gt;0,T419,IF(O419&lt;='Conversion Factors'!$G$11,'Conversion Factors'!$F$11,IF(O419&lt;='Conversion Factors'!$G$12,'Conversion Factors'!$F$12,IF(O419&lt;='Conversion Factors'!$G$13,'Conversion Factors'!$F$13,IF(O419&lt;='Conversion Factors'!$G$14,'Conversion Factors'!$F$14,IF(O419&lt;='Conversion Factors'!$G$15,'Conversion Factors'!$F$15,IF(O419&lt;='Conversion Factors'!$G$16,'Conversion Factors'!$F$16,R419))))))))</f>
        <v/>
      </c>
      <c r="R419" s="200" t="str">
        <f>IF(O419&lt;='Conversion Factors'!$G$17,'Conversion Factors'!$F$17,IF(O419&lt;='Conversion Factors'!$G$18,'Conversion Factors'!$F$18,IF(O419&lt;='Conversion Factors'!$G$19,'Conversion Factors'!$F$19,IF(O419&lt;='Conversion Factors'!$G$20,'Conversion Factors'!$F$20,IF(O419&lt;='Conversion Factors'!$G$21,'Conversion Factors'!$F$21,IF(ISNUMBER(O419),20,""))))))</f>
        <v/>
      </c>
      <c r="S419" s="199" t="e">
        <f>ROUNDUP(P419/Q419,0)</f>
        <v>#VALUE!</v>
      </c>
      <c r="T419" s="201">
        <f>IF('Actual Waste'!J40&lt;&gt;"",IF(LEN('Actual Waste'!J40)&gt;6,MID('Actual Waste'!J40,1,LEN('Actual Waste'!J40)-10),MID('Actual Waste'!J40,1,LEN('Actual Waste'!J40)-4)),0)</f>
        <v>0</v>
      </c>
      <c r="U419" s="201" t="str">
        <f>IF(T419&gt;0,P419/T419,"")</f>
        <v/>
      </c>
      <c r="V419" s="202">
        <f>'Actual Waste'!K40</f>
        <v>0</v>
      </c>
      <c r="W419" s="203"/>
      <c r="X419" s="202" t="str">
        <f>IF(V419&gt;0,IF(ISNUMBER(P419),P419/V419,""),"")</f>
        <v/>
      </c>
      <c r="Y419" s="229" t="str">
        <f>IF(X419&lt;='Conversion Factors'!$F$12,'Conversion Factors'!$F$12,IF(X419&lt;='Conversion Factors'!$F$13,'Conversion Factors'!$F$13,IF(X419&lt;='Conversion Factors'!$F$14,'Conversion Factors'!$F$14,IF(X419&lt;='Conversion Factors'!$F$15,'Conversion Factors'!$F$15,IF(X419&lt;='Conversion Factors'!$F$16,'Conversion Factors'!$F$16,Z419)))))</f>
        <v/>
      </c>
      <c r="Z419" s="229" t="str">
        <f>IF(X419&lt;='Conversion Factors'!$F$17,'Conversion Factors'!$F$17,IF(X419&lt;='Conversion Factors'!$F$18,'Conversion Factors'!$F$18,IF(X419&lt;='Conversion Factors'!$F$19,'Conversion Factors'!$F$19,IF(X419&lt;='Conversion Factors'!$F$20,'Conversion Factors'!$F$20,IF(X419&lt;='Conversion Factors'!$F$21,'Conversion Factors'!$F$21,IF(ISNUMBER(X419),20,""))))))</f>
        <v/>
      </c>
      <c r="AB419" s="3" t="s">
        <v>2399</v>
      </c>
      <c r="AD419" s="511" t="s">
        <v>513</v>
      </c>
      <c r="AE419" s="3"/>
      <c r="AF419" s="3"/>
      <c r="AG419" s="3"/>
      <c r="AH419" s="3"/>
      <c r="AM419" s="3"/>
      <c r="AN419" s="3"/>
      <c r="AO419" s="3"/>
      <c r="AP419" s="3"/>
    </row>
    <row r="420" spans="1:50" x14ac:dyDescent="0.35">
      <c r="A420" s="57"/>
      <c r="B420" s="192" t="str">
        <f>IF(ISNUMBER('Estimated Waste'!M39),'Estimated Waste'!M39,"")</f>
        <v/>
      </c>
      <c r="C420" s="192" t="str">
        <f t="shared" si="114"/>
        <v/>
      </c>
      <c r="D420" s="193" t="str">
        <f>IF(ISNUMBER(K420),L420,IF(G420&gt;0,G420,IF(B420&lt;='Conversion Factors'!$G$11,'Conversion Factors'!$F$11,IF(B420&lt;='Conversion Factors'!$G$12,'Conversion Factors'!$F$12,IF(B420&lt;='Conversion Factors'!$G$13,'Conversion Factors'!$F$13,IF(B420&lt;='Conversion Factors'!$G$14,'Conversion Factors'!$F$14,IF(B420&lt;='Conversion Factors'!$G$15,'Conversion Factors'!$F$15,IF(B420&lt;='Conversion Factors'!$G$16,'Conversion Factors'!$F$16,E420))))))))</f>
        <v/>
      </c>
      <c r="E420" s="194" t="str">
        <f>IF(B420&lt;='Conversion Factors'!$G$17,'Conversion Factors'!$F$17,IF(B420&lt;='Conversion Factors'!$G$18,'Conversion Factors'!$F$18,IF(B420&lt;='Conversion Factors'!$G$19,'Conversion Factors'!$F$19,IF(B420&lt;='Conversion Factors'!$G$20,'Conversion Factors'!$F$20,IF(B420&lt;='Conversion Factors'!$G$21,'Conversion Factors'!$F$21,IF(ISNUMBER(B420),20,""))))))</f>
        <v/>
      </c>
      <c r="F420" s="193" t="e">
        <f t="shared" si="108"/>
        <v>#VALUE!</v>
      </c>
      <c r="G420" s="195">
        <f>IF('Estimated Waste'!G39&lt;&gt;"",IF(LEN('Estimated Waste'!G39)&gt;6,MID('Estimated Waste'!G39,1,LEN('Estimated Waste'!G39)-10),MID('Estimated Waste'!G39,1,LEN('Estimated Waste'!G39)-4)),0)</f>
        <v>0</v>
      </c>
      <c r="H420" s="195" t="str">
        <f t="shared" si="109"/>
        <v/>
      </c>
      <c r="I420" s="196">
        <f>'Estimated Waste'!H39</f>
        <v>0</v>
      </c>
      <c r="J420" s="197"/>
      <c r="K420" s="196" t="str">
        <f t="shared" si="115"/>
        <v/>
      </c>
      <c r="L420" s="227" t="str">
        <f>IF(K420&lt;='Conversion Factors'!$F$12,'Conversion Factors'!$F$12,IF(K420&lt;='Conversion Factors'!$F$13,'Conversion Factors'!$F$13,IF(K420&lt;='Conversion Factors'!$F$14,'Conversion Factors'!$F$14,IF(K420&lt;='Conversion Factors'!$F$15,'Conversion Factors'!$F$15,IF(K420&lt;='Conversion Factors'!$F$16,'Conversion Factors'!$F$16,M420)))))</f>
        <v/>
      </c>
      <c r="M420" s="227" t="str">
        <f>IF(K420&lt;='Conversion Factors'!$F$17,'Conversion Factors'!$F$17,IF(K420&lt;='Conversion Factors'!$F$18,'Conversion Factors'!$F$18,IF(K420&lt;='Conversion Factors'!$F$19,'Conversion Factors'!$F$19,IF(K420&lt;='Conversion Factors'!$F$20,'Conversion Factors'!$F$20,IF(K420&lt;='Conversion Factors'!$F$21,'Conversion Factors'!$F$21,IF(ISNUMBER(K420),20,""))))))</f>
        <v/>
      </c>
      <c r="O420" s="198" t="str">
        <f>IF(ISNUMBER('Actual Waste'!U40),'Actual Waste'!U40,"")</f>
        <v/>
      </c>
      <c r="P420" s="198" t="str">
        <f t="shared" si="117"/>
        <v/>
      </c>
      <c r="Q420" s="199" t="str">
        <f>IF(ISNUMBER(X420),Y420,IF(T420&gt;0,T420,IF(O420&lt;='Conversion Factors'!$G$11,'Conversion Factors'!$F$11,IF(O420&lt;='Conversion Factors'!$G$12,'Conversion Factors'!$F$12,IF(O420&lt;='Conversion Factors'!$G$13,'Conversion Factors'!$F$13,IF(O420&lt;='Conversion Factors'!$G$14,'Conversion Factors'!$F$14,IF(O420&lt;='Conversion Factors'!$G$15,'Conversion Factors'!$F$15,IF(O420&lt;='Conversion Factors'!$G$16,'Conversion Factors'!$F$16,R420))))))))</f>
        <v/>
      </c>
      <c r="R420" s="200" t="str">
        <f>IF(O420&lt;='Conversion Factors'!$G$17,'Conversion Factors'!$F$17,IF(O420&lt;='Conversion Factors'!$G$18,'Conversion Factors'!$F$18,IF(O420&lt;='Conversion Factors'!$G$19,'Conversion Factors'!$F$19,IF(O420&lt;='Conversion Factors'!$G$20,'Conversion Factors'!$F$20,IF(O420&lt;='Conversion Factors'!$G$21,'Conversion Factors'!$F$21,IF(ISNUMBER(O420),20,""))))))</f>
        <v/>
      </c>
      <c r="S420" s="199" t="e">
        <f t="shared" si="111"/>
        <v>#VALUE!</v>
      </c>
      <c r="T420" s="201">
        <f>IF('Actual Waste'!J40&lt;&gt;"",IF(LEN('Actual Waste'!J40)&gt;6,MID('Actual Waste'!J40,1,LEN('Actual Waste'!J40)-10),MID('Actual Waste'!J40,1,LEN('Actual Waste'!J40)-4)),0)</f>
        <v>0</v>
      </c>
      <c r="U420" s="201" t="str">
        <f t="shared" si="118"/>
        <v/>
      </c>
      <c r="V420" s="202">
        <f>'Actual Waste'!K40</f>
        <v>0</v>
      </c>
      <c r="W420" s="203"/>
      <c r="X420" s="202" t="str">
        <f t="shared" si="119"/>
        <v/>
      </c>
      <c r="Y420" s="229" t="str">
        <f>IF(X420&lt;='Conversion Factors'!$F$12,'Conversion Factors'!$F$12,IF(X420&lt;='Conversion Factors'!$F$13,'Conversion Factors'!$F$13,IF(X420&lt;='Conversion Factors'!$F$14,'Conversion Factors'!$F$14,IF(X420&lt;='Conversion Factors'!$F$15,'Conversion Factors'!$F$15,IF(X420&lt;='Conversion Factors'!$F$16,'Conversion Factors'!$F$16,Z420)))))</f>
        <v/>
      </c>
      <c r="Z420" s="229" t="str">
        <f>IF(X420&lt;='Conversion Factors'!$F$17,'Conversion Factors'!$F$17,IF(X420&lt;='Conversion Factors'!$F$18,'Conversion Factors'!$F$18,IF(X420&lt;='Conversion Factors'!$F$19,'Conversion Factors'!$F$19,IF(X420&lt;='Conversion Factors'!$F$20,'Conversion Factors'!$F$20,IF(X420&lt;='Conversion Factors'!$F$21,'Conversion Factors'!$F$21,IF(ISNUMBER(X420),20,""))))))</f>
        <v/>
      </c>
      <c r="AD420" s="194" t="s">
        <v>499</v>
      </c>
      <c r="AE420" s="3"/>
      <c r="AF420" s="3"/>
      <c r="AG420" s="3"/>
      <c r="AH420" s="3"/>
      <c r="AM420" s="3"/>
      <c r="AN420" s="3"/>
      <c r="AO420" s="3"/>
      <c r="AP420" s="3"/>
    </row>
    <row r="421" spans="1:50" x14ac:dyDescent="0.35">
      <c r="A421" s="57"/>
      <c r="B421" s="192" t="str">
        <f>IF(ISNUMBER('Estimated Waste'!M40),'Estimated Waste'!M40,"")</f>
        <v/>
      </c>
      <c r="C421" s="192" t="str">
        <f t="shared" si="114"/>
        <v/>
      </c>
      <c r="D421" s="193" t="str">
        <f>IF(ISNUMBER(K421),L421,IF(G421&gt;0,G421,IF(B421&lt;='Conversion Factors'!$G$11,'Conversion Factors'!$F$11,IF(B421&lt;='Conversion Factors'!$G$12,'Conversion Factors'!$F$12,IF(B421&lt;='Conversion Factors'!$G$13,'Conversion Factors'!$F$13,IF(B421&lt;='Conversion Factors'!$G$14,'Conversion Factors'!$F$14,IF(B421&lt;='Conversion Factors'!$G$15,'Conversion Factors'!$F$15,IF(B421&lt;='Conversion Factors'!$G$16,'Conversion Factors'!$F$16,E421))))))))</f>
        <v/>
      </c>
      <c r="E421" s="194" t="str">
        <f>IF(B421&lt;='Conversion Factors'!$G$17,'Conversion Factors'!$F$17,IF(B421&lt;='Conversion Factors'!$G$18,'Conversion Factors'!$F$18,IF(B421&lt;='Conversion Factors'!$G$19,'Conversion Factors'!$F$19,IF(B421&lt;='Conversion Factors'!$G$20,'Conversion Factors'!$F$20,IF(B421&lt;='Conversion Factors'!$G$21,'Conversion Factors'!$F$21,IF(ISNUMBER(B421),20,""))))))</f>
        <v/>
      </c>
      <c r="F421" s="193" t="e">
        <f t="shared" si="108"/>
        <v>#VALUE!</v>
      </c>
      <c r="G421" s="195">
        <f>IF('Estimated Waste'!G40&lt;&gt;"",IF(LEN('Estimated Waste'!G40)&gt;6,MID('Estimated Waste'!G40,1,LEN('Estimated Waste'!G40)-10),MID('Estimated Waste'!G40,1,LEN('Estimated Waste'!G40)-4)),0)</f>
        <v>0</v>
      </c>
      <c r="H421" s="195" t="str">
        <f t="shared" si="109"/>
        <v/>
      </c>
      <c r="I421" s="196">
        <f>'Estimated Waste'!H40</f>
        <v>0</v>
      </c>
      <c r="J421" s="197"/>
      <c r="K421" s="196" t="str">
        <f t="shared" si="115"/>
        <v/>
      </c>
      <c r="L421" s="227" t="str">
        <f>IF(K421&lt;='Conversion Factors'!$F$12,'Conversion Factors'!$F$12,IF(K421&lt;='Conversion Factors'!$F$13,'Conversion Factors'!$F$13,IF(K421&lt;='Conversion Factors'!$F$14,'Conversion Factors'!$F$14,IF(K421&lt;='Conversion Factors'!$F$15,'Conversion Factors'!$F$15,IF(K421&lt;='Conversion Factors'!$F$16,'Conversion Factors'!$F$16,M421)))))</f>
        <v/>
      </c>
      <c r="M421" s="227" t="str">
        <f>IF(K421&lt;='Conversion Factors'!$F$17,'Conversion Factors'!$F$17,IF(K421&lt;='Conversion Factors'!$F$18,'Conversion Factors'!$F$18,IF(K421&lt;='Conversion Factors'!$F$19,'Conversion Factors'!$F$19,IF(K421&lt;='Conversion Factors'!$F$20,'Conversion Factors'!$F$20,IF(K421&lt;='Conversion Factors'!$F$21,'Conversion Factors'!$F$21,IF(ISNUMBER(K421),20,""))))))</f>
        <v/>
      </c>
      <c r="O421" s="198" t="str">
        <f>IF(ISNUMBER('Actual Waste'!U41),'Actual Waste'!U41,"")</f>
        <v/>
      </c>
      <c r="P421" s="198" t="str">
        <f t="shared" si="117"/>
        <v/>
      </c>
      <c r="Q421" s="199" t="str">
        <f>IF(ISNUMBER(X421),Y421,IF(T421&gt;0,T421,IF(O421&lt;='Conversion Factors'!$G$11,'Conversion Factors'!$F$11,IF(O421&lt;='Conversion Factors'!$G$12,'Conversion Factors'!$F$12,IF(O421&lt;='Conversion Factors'!$G$13,'Conversion Factors'!$F$13,IF(O421&lt;='Conversion Factors'!$G$14,'Conversion Factors'!$F$14,IF(O421&lt;='Conversion Factors'!$G$15,'Conversion Factors'!$F$15,IF(O421&lt;='Conversion Factors'!$G$16,'Conversion Factors'!$F$16,R421))))))))</f>
        <v/>
      </c>
      <c r="R421" s="200" t="str">
        <f>IF(O421&lt;='Conversion Factors'!$G$17,'Conversion Factors'!$F$17,IF(O421&lt;='Conversion Factors'!$G$18,'Conversion Factors'!$F$18,IF(O421&lt;='Conversion Factors'!$G$19,'Conversion Factors'!$F$19,IF(O421&lt;='Conversion Factors'!$G$20,'Conversion Factors'!$F$20,IF(O421&lt;='Conversion Factors'!$G$21,'Conversion Factors'!$F$21,IF(ISNUMBER(O421),20,""))))))</f>
        <v/>
      </c>
      <c r="S421" s="199" t="e">
        <f t="shared" si="111"/>
        <v>#VALUE!</v>
      </c>
      <c r="T421" s="201">
        <f>IF('Actual Waste'!J41&lt;&gt;"",IF(LEN('Actual Waste'!J41)&gt;6,MID('Actual Waste'!J41,1,LEN('Actual Waste'!J41)-10),MID('Actual Waste'!J41,1,LEN('Actual Waste'!J41)-4)),0)</f>
        <v>0</v>
      </c>
      <c r="U421" s="201" t="str">
        <f t="shared" si="118"/>
        <v/>
      </c>
      <c r="V421" s="202">
        <f>'Actual Waste'!K41</f>
        <v>0</v>
      </c>
      <c r="W421" s="203"/>
      <c r="X421" s="202" t="str">
        <f t="shared" si="119"/>
        <v/>
      </c>
      <c r="Y421" s="229" t="str">
        <f>IF(X421&lt;='Conversion Factors'!$F$12,'Conversion Factors'!$F$12,IF(X421&lt;='Conversion Factors'!$F$13,'Conversion Factors'!$F$13,IF(X421&lt;='Conversion Factors'!$F$14,'Conversion Factors'!$F$14,IF(X421&lt;='Conversion Factors'!$F$15,'Conversion Factors'!$F$15,IF(X421&lt;='Conversion Factors'!$F$16,'Conversion Factors'!$F$16,Z421)))))</f>
        <v/>
      </c>
      <c r="Z421" s="229" t="str">
        <f>IF(X421&lt;='Conversion Factors'!$F$17,'Conversion Factors'!$F$17,IF(X421&lt;='Conversion Factors'!$F$18,'Conversion Factors'!$F$18,IF(X421&lt;='Conversion Factors'!$F$19,'Conversion Factors'!$F$19,IF(X421&lt;='Conversion Factors'!$F$20,'Conversion Factors'!$F$20,IF(X421&lt;='Conversion Factors'!$F$21,'Conversion Factors'!$F$21,IF(ISNUMBER(X421),20,""))))))</f>
        <v/>
      </c>
      <c r="AD421" s="221"/>
      <c r="AE421" s="3"/>
      <c r="AF421" s="3"/>
      <c r="AG421" s="3"/>
      <c r="AH421" s="3"/>
      <c r="AM421" s="3"/>
      <c r="AN421" s="3"/>
      <c r="AO421" s="3"/>
      <c r="AP421" s="3"/>
    </row>
    <row r="422" spans="1:50" x14ac:dyDescent="0.35">
      <c r="A422" s="57"/>
      <c r="B422" s="192" t="str">
        <f>IF(ISNUMBER('Estimated Waste'!M41),'Estimated Waste'!M41,"")</f>
        <v/>
      </c>
      <c r="C422" s="192" t="str">
        <f t="shared" si="114"/>
        <v/>
      </c>
      <c r="D422" s="193" t="str">
        <f>IF(ISNUMBER(K422),L422,IF(G422&gt;0,G422,IF(B422&lt;='Conversion Factors'!$G$11,'Conversion Factors'!$F$11,IF(B422&lt;='Conversion Factors'!$G$12,'Conversion Factors'!$F$12,IF(B422&lt;='Conversion Factors'!$G$13,'Conversion Factors'!$F$13,IF(B422&lt;='Conversion Factors'!$G$14,'Conversion Factors'!$F$14,IF(B422&lt;='Conversion Factors'!$G$15,'Conversion Factors'!$F$15,IF(B422&lt;='Conversion Factors'!$G$16,'Conversion Factors'!$F$16,E422))))))))</f>
        <v/>
      </c>
      <c r="E422" s="194" t="str">
        <f>IF(B422&lt;='Conversion Factors'!$G$17,'Conversion Factors'!$F$17,IF(B422&lt;='Conversion Factors'!$G$18,'Conversion Factors'!$F$18,IF(B422&lt;='Conversion Factors'!$G$19,'Conversion Factors'!$F$19,IF(B422&lt;='Conversion Factors'!$G$20,'Conversion Factors'!$F$20,IF(B422&lt;='Conversion Factors'!$G$21,'Conversion Factors'!$F$21,IF(ISNUMBER(B422),20,""))))))</f>
        <v/>
      </c>
      <c r="F422" s="193" t="e">
        <f t="shared" si="108"/>
        <v>#VALUE!</v>
      </c>
      <c r="G422" s="195">
        <f>IF('Estimated Waste'!G41&lt;&gt;"",IF(LEN('Estimated Waste'!G41)&gt;6,MID('Estimated Waste'!G41,1,LEN('Estimated Waste'!G41)-10),MID('Estimated Waste'!G41,1,LEN('Estimated Waste'!G41)-4)),0)</f>
        <v>0</v>
      </c>
      <c r="H422" s="195" t="str">
        <f t="shared" si="109"/>
        <v/>
      </c>
      <c r="I422" s="196">
        <f>'Estimated Waste'!H41</f>
        <v>0</v>
      </c>
      <c r="J422" s="197"/>
      <c r="K422" s="196" t="str">
        <f t="shared" si="115"/>
        <v/>
      </c>
      <c r="L422" s="227" t="str">
        <f>IF(K422&lt;='Conversion Factors'!$F$12,'Conversion Factors'!$F$12,IF(K422&lt;='Conversion Factors'!$F$13,'Conversion Factors'!$F$13,IF(K422&lt;='Conversion Factors'!$F$14,'Conversion Factors'!$F$14,IF(K422&lt;='Conversion Factors'!$F$15,'Conversion Factors'!$F$15,IF(K422&lt;='Conversion Factors'!$F$16,'Conversion Factors'!$F$16,M422)))))</f>
        <v/>
      </c>
      <c r="M422" s="227" t="str">
        <f>IF(K422&lt;='Conversion Factors'!$F$17,'Conversion Factors'!$F$17,IF(K422&lt;='Conversion Factors'!$F$18,'Conversion Factors'!$F$18,IF(K422&lt;='Conversion Factors'!$F$19,'Conversion Factors'!$F$19,IF(K422&lt;='Conversion Factors'!$F$20,'Conversion Factors'!$F$20,IF(K422&lt;='Conversion Factors'!$F$21,'Conversion Factors'!$F$21,IF(ISNUMBER(K422),20,""))))))</f>
        <v/>
      </c>
      <c r="O422" s="198" t="str">
        <f>IF(ISNUMBER('Actual Waste'!U42),'Actual Waste'!U42,"")</f>
        <v/>
      </c>
      <c r="P422" s="198" t="str">
        <f t="shared" si="117"/>
        <v/>
      </c>
      <c r="Q422" s="199" t="str">
        <f>IF(ISNUMBER(X422),Y422,IF(T422&gt;0,T422,IF(O422&lt;='Conversion Factors'!$G$11,'Conversion Factors'!$F$11,IF(O422&lt;='Conversion Factors'!$G$12,'Conversion Factors'!$F$12,IF(O422&lt;='Conversion Factors'!$G$13,'Conversion Factors'!$F$13,IF(O422&lt;='Conversion Factors'!$G$14,'Conversion Factors'!$F$14,IF(O422&lt;='Conversion Factors'!$G$15,'Conversion Factors'!$F$15,IF(O422&lt;='Conversion Factors'!$G$16,'Conversion Factors'!$F$16,R422))))))))</f>
        <v/>
      </c>
      <c r="R422" s="200" t="str">
        <f>IF(O422&lt;='Conversion Factors'!$G$17,'Conversion Factors'!$F$17,IF(O422&lt;='Conversion Factors'!$G$18,'Conversion Factors'!$F$18,IF(O422&lt;='Conversion Factors'!$G$19,'Conversion Factors'!$F$19,IF(O422&lt;='Conversion Factors'!$G$20,'Conversion Factors'!$F$20,IF(O422&lt;='Conversion Factors'!$G$21,'Conversion Factors'!$F$21,IF(ISNUMBER(O422),20,""))))))</f>
        <v/>
      </c>
      <c r="S422" s="199" t="e">
        <f t="shared" si="111"/>
        <v>#VALUE!</v>
      </c>
      <c r="T422" s="201">
        <f>IF('Actual Waste'!J42&lt;&gt;"",IF(LEN('Actual Waste'!J42)&gt;6,MID('Actual Waste'!J42,1,LEN('Actual Waste'!J42)-10),MID('Actual Waste'!J42,1,LEN('Actual Waste'!J42)-4)),0)</f>
        <v>0</v>
      </c>
      <c r="U422" s="201" t="str">
        <f t="shared" si="118"/>
        <v/>
      </c>
      <c r="V422" s="202">
        <f>'Actual Waste'!K42</f>
        <v>0</v>
      </c>
      <c r="W422" s="203"/>
      <c r="X422" s="202" t="str">
        <f t="shared" si="119"/>
        <v/>
      </c>
      <c r="Y422" s="229" t="str">
        <f>IF(X422&lt;='Conversion Factors'!$F$12,'Conversion Factors'!$F$12,IF(X422&lt;='Conversion Factors'!$F$13,'Conversion Factors'!$F$13,IF(X422&lt;='Conversion Factors'!$F$14,'Conversion Factors'!$F$14,IF(X422&lt;='Conversion Factors'!$F$15,'Conversion Factors'!$F$15,IF(X422&lt;='Conversion Factors'!$F$16,'Conversion Factors'!$F$16,Z422)))))</f>
        <v/>
      </c>
      <c r="Z422" s="229" t="str">
        <f>IF(X422&lt;='Conversion Factors'!$F$17,'Conversion Factors'!$F$17,IF(X422&lt;='Conversion Factors'!$F$18,'Conversion Factors'!$F$18,IF(X422&lt;='Conversion Factors'!$F$19,'Conversion Factors'!$F$19,IF(X422&lt;='Conversion Factors'!$F$20,'Conversion Factors'!$F$20,IF(X422&lt;='Conversion Factors'!$F$21,'Conversion Factors'!$F$21,IF(ISNUMBER(X422),20,""))))))</f>
        <v/>
      </c>
      <c r="AD422" s="221"/>
      <c r="AE422" s="3"/>
      <c r="AF422" s="3"/>
      <c r="AG422" s="3"/>
      <c r="AH422" s="3"/>
      <c r="AM422" s="3"/>
      <c r="AN422" s="3"/>
      <c r="AO422" s="3"/>
      <c r="AP422" s="3"/>
    </row>
    <row r="423" spans="1:50" x14ac:dyDescent="0.35">
      <c r="A423" s="57"/>
      <c r="B423" s="192" t="str">
        <f>IF(ISNUMBER('Estimated Waste'!M42),'Estimated Waste'!M42,"")</f>
        <v/>
      </c>
      <c r="C423" s="192" t="str">
        <f t="shared" si="114"/>
        <v/>
      </c>
      <c r="D423" s="193" t="str">
        <f>IF(ISNUMBER(K423),L423,IF(G423&gt;0,G423,IF(B423&lt;='Conversion Factors'!$G$11,'Conversion Factors'!$F$11,IF(B423&lt;='Conversion Factors'!$G$12,'Conversion Factors'!$F$12,IF(B423&lt;='Conversion Factors'!$G$13,'Conversion Factors'!$F$13,IF(B423&lt;='Conversion Factors'!$G$14,'Conversion Factors'!$F$14,IF(B423&lt;='Conversion Factors'!$G$15,'Conversion Factors'!$F$15,IF(B423&lt;='Conversion Factors'!$G$16,'Conversion Factors'!$F$16,E423))))))))</f>
        <v/>
      </c>
      <c r="E423" s="194" t="str">
        <f>IF(B423&lt;='Conversion Factors'!$G$17,'Conversion Factors'!$F$17,IF(B423&lt;='Conversion Factors'!$G$18,'Conversion Factors'!$F$18,IF(B423&lt;='Conversion Factors'!$G$19,'Conversion Factors'!$F$19,IF(B423&lt;='Conversion Factors'!$G$20,'Conversion Factors'!$F$20,IF(B423&lt;='Conversion Factors'!$G$21,'Conversion Factors'!$F$21,IF(ISNUMBER(B423),20,""))))))</f>
        <v/>
      </c>
      <c r="F423" s="193" t="e">
        <f t="shared" si="108"/>
        <v>#VALUE!</v>
      </c>
      <c r="G423" s="195">
        <f>IF('Estimated Waste'!G42&lt;&gt;"",IF(LEN('Estimated Waste'!G42)&gt;6,MID('Estimated Waste'!G42,1,LEN('Estimated Waste'!G42)-10),MID('Estimated Waste'!G42,1,LEN('Estimated Waste'!G42)-4)),0)</f>
        <v>0</v>
      </c>
      <c r="H423" s="195" t="str">
        <f t="shared" si="109"/>
        <v/>
      </c>
      <c r="I423" s="196">
        <f>'Estimated Waste'!H42</f>
        <v>0</v>
      </c>
      <c r="J423" s="197"/>
      <c r="K423" s="196" t="str">
        <f t="shared" si="115"/>
        <v/>
      </c>
      <c r="L423" s="227" t="str">
        <f>IF(K423&lt;='Conversion Factors'!$F$12,'Conversion Factors'!$F$12,IF(K423&lt;='Conversion Factors'!$F$13,'Conversion Factors'!$F$13,IF(K423&lt;='Conversion Factors'!$F$14,'Conversion Factors'!$F$14,IF(K423&lt;='Conversion Factors'!$F$15,'Conversion Factors'!$F$15,IF(K423&lt;='Conversion Factors'!$F$16,'Conversion Factors'!$F$16,M423)))))</f>
        <v/>
      </c>
      <c r="M423" s="227" t="str">
        <f>IF(K423&lt;='Conversion Factors'!$F$17,'Conversion Factors'!$F$17,IF(K423&lt;='Conversion Factors'!$F$18,'Conversion Factors'!$F$18,IF(K423&lt;='Conversion Factors'!$F$19,'Conversion Factors'!$F$19,IF(K423&lt;='Conversion Factors'!$F$20,'Conversion Factors'!$F$20,IF(K423&lt;='Conversion Factors'!$F$21,'Conversion Factors'!$F$21,IF(ISNUMBER(K423),20,""))))))</f>
        <v/>
      </c>
      <c r="O423" s="198" t="str">
        <f>IF(ISNUMBER('Actual Waste'!U43),'Actual Waste'!U43,"")</f>
        <v/>
      </c>
      <c r="P423" s="198" t="str">
        <f t="shared" si="117"/>
        <v/>
      </c>
      <c r="Q423" s="199" t="str">
        <f>IF(ISNUMBER(X423),Y423,IF(T423&gt;0,T423,IF(O423&lt;='Conversion Factors'!$G$11,'Conversion Factors'!$F$11,IF(O423&lt;='Conversion Factors'!$G$12,'Conversion Factors'!$F$12,IF(O423&lt;='Conversion Factors'!$G$13,'Conversion Factors'!$F$13,IF(O423&lt;='Conversion Factors'!$G$14,'Conversion Factors'!$F$14,IF(O423&lt;='Conversion Factors'!$G$15,'Conversion Factors'!$F$15,IF(O423&lt;='Conversion Factors'!$G$16,'Conversion Factors'!$F$16,R423))))))))</f>
        <v/>
      </c>
      <c r="R423" s="200" t="str">
        <f>IF(O423&lt;='Conversion Factors'!$G$17,'Conversion Factors'!$F$17,IF(O423&lt;='Conversion Factors'!$G$18,'Conversion Factors'!$F$18,IF(O423&lt;='Conversion Factors'!$G$19,'Conversion Factors'!$F$19,IF(O423&lt;='Conversion Factors'!$G$20,'Conversion Factors'!$F$20,IF(O423&lt;='Conversion Factors'!$G$21,'Conversion Factors'!$F$21,IF(ISNUMBER(O423),20,""))))))</f>
        <v/>
      </c>
      <c r="S423" s="199" t="e">
        <f t="shared" si="111"/>
        <v>#VALUE!</v>
      </c>
      <c r="T423" s="201">
        <f>IF('Actual Waste'!J43&lt;&gt;"",IF(LEN('Actual Waste'!J43)&gt;6,MID('Actual Waste'!J43,1,LEN('Actual Waste'!J43)-10),MID('Actual Waste'!J43,1,LEN('Actual Waste'!J43)-4)),0)</f>
        <v>0</v>
      </c>
      <c r="U423" s="201" t="str">
        <f t="shared" si="118"/>
        <v/>
      </c>
      <c r="V423" s="202">
        <f>'Actual Waste'!K43</f>
        <v>0</v>
      </c>
      <c r="W423" s="203"/>
      <c r="X423" s="202" t="str">
        <f t="shared" si="119"/>
        <v/>
      </c>
      <c r="Y423" s="229" t="str">
        <f>IF(X423&lt;='Conversion Factors'!$F$12,'Conversion Factors'!$F$12,IF(X423&lt;='Conversion Factors'!$F$13,'Conversion Factors'!$F$13,IF(X423&lt;='Conversion Factors'!$F$14,'Conversion Factors'!$F$14,IF(X423&lt;='Conversion Factors'!$F$15,'Conversion Factors'!$F$15,IF(X423&lt;='Conversion Factors'!$F$16,'Conversion Factors'!$F$16,Z423)))))</f>
        <v/>
      </c>
      <c r="Z423" s="229" t="str">
        <f>IF(X423&lt;='Conversion Factors'!$F$17,'Conversion Factors'!$F$17,IF(X423&lt;='Conversion Factors'!$F$18,'Conversion Factors'!$F$18,IF(X423&lt;='Conversion Factors'!$F$19,'Conversion Factors'!$F$19,IF(X423&lt;='Conversion Factors'!$F$20,'Conversion Factors'!$F$20,IF(X423&lt;='Conversion Factors'!$F$21,'Conversion Factors'!$F$21,IF(ISNUMBER(X423),20,""))))))</f>
        <v/>
      </c>
      <c r="AB423" s="4" t="s">
        <v>578</v>
      </c>
      <c r="AD423" s="221"/>
      <c r="AE423" s="3"/>
      <c r="AF423" s="3"/>
      <c r="AG423" s="3"/>
      <c r="AH423" s="3"/>
      <c r="AM423" s="3"/>
      <c r="AN423" s="3"/>
      <c r="AO423" s="3"/>
      <c r="AP423" s="3"/>
    </row>
    <row r="424" spans="1:50" x14ac:dyDescent="0.35">
      <c r="A424" s="57"/>
      <c r="B424" s="192" t="str">
        <f>IF(ISNUMBER('Estimated Waste'!M43),'Estimated Waste'!M43,"")</f>
        <v/>
      </c>
      <c r="C424" s="192" t="str">
        <f t="shared" si="114"/>
        <v/>
      </c>
      <c r="D424" s="193" t="str">
        <f>IF(ISNUMBER(K424),L424,IF(G424&gt;0,G424,IF(B424&lt;='Conversion Factors'!$G$11,'Conversion Factors'!$F$11,IF(B424&lt;='Conversion Factors'!$G$12,'Conversion Factors'!$F$12,IF(B424&lt;='Conversion Factors'!$G$13,'Conversion Factors'!$F$13,IF(B424&lt;='Conversion Factors'!$G$14,'Conversion Factors'!$F$14,IF(B424&lt;='Conversion Factors'!$G$15,'Conversion Factors'!$F$15,IF(B424&lt;='Conversion Factors'!$G$16,'Conversion Factors'!$F$16,E424))))))))</f>
        <v/>
      </c>
      <c r="E424" s="194" t="str">
        <f>IF(B424&lt;='Conversion Factors'!$G$17,'Conversion Factors'!$F$17,IF(B424&lt;='Conversion Factors'!$G$18,'Conversion Factors'!$F$18,IF(B424&lt;='Conversion Factors'!$G$19,'Conversion Factors'!$F$19,IF(B424&lt;='Conversion Factors'!$G$20,'Conversion Factors'!$F$20,IF(B424&lt;='Conversion Factors'!$G$21,'Conversion Factors'!$F$21,IF(ISNUMBER(B424),20,""))))))</f>
        <v/>
      </c>
      <c r="F424" s="193" t="e">
        <f t="shared" si="108"/>
        <v>#VALUE!</v>
      </c>
      <c r="G424" s="195">
        <f>IF('Estimated Waste'!G43&lt;&gt;"",IF(LEN('Estimated Waste'!G43)&gt;6,MID('Estimated Waste'!G43,1,LEN('Estimated Waste'!G43)-10),MID('Estimated Waste'!G43,1,LEN('Estimated Waste'!G43)-4)),0)</f>
        <v>0</v>
      </c>
      <c r="H424" s="195" t="str">
        <f t="shared" si="109"/>
        <v/>
      </c>
      <c r="I424" s="196">
        <f>'Estimated Waste'!H43</f>
        <v>0</v>
      </c>
      <c r="J424" s="197"/>
      <c r="K424" s="196" t="str">
        <f t="shared" si="115"/>
        <v/>
      </c>
      <c r="L424" s="227" t="str">
        <f>IF(K424&lt;='Conversion Factors'!$F$12,'Conversion Factors'!$F$12,IF(K424&lt;='Conversion Factors'!$F$13,'Conversion Factors'!$F$13,IF(K424&lt;='Conversion Factors'!$F$14,'Conversion Factors'!$F$14,IF(K424&lt;='Conversion Factors'!$F$15,'Conversion Factors'!$F$15,IF(K424&lt;='Conversion Factors'!$F$16,'Conversion Factors'!$F$16,M424)))))</f>
        <v/>
      </c>
      <c r="M424" s="227" t="str">
        <f>IF(K424&lt;='Conversion Factors'!$F$17,'Conversion Factors'!$F$17,IF(K424&lt;='Conversion Factors'!$F$18,'Conversion Factors'!$F$18,IF(K424&lt;='Conversion Factors'!$F$19,'Conversion Factors'!$F$19,IF(K424&lt;='Conversion Factors'!$F$20,'Conversion Factors'!$F$20,IF(K424&lt;='Conversion Factors'!$F$21,'Conversion Factors'!$F$21,IF(ISNUMBER(K424),20,""))))))</f>
        <v/>
      </c>
      <c r="O424" s="198" t="str">
        <f>IF(ISNUMBER('Actual Waste'!U44),'Actual Waste'!U44,"")</f>
        <v/>
      </c>
      <c r="P424" s="198" t="str">
        <f t="shared" si="117"/>
        <v/>
      </c>
      <c r="Q424" s="199" t="str">
        <f>IF(ISNUMBER(X424),Y424,IF(T424&gt;0,T424,IF(O424&lt;='Conversion Factors'!$G$11,'Conversion Factors'!$F$11,IF(O424&lt;='Conversion Factors'!$G$12,'Conversion Factors'!$F$12,IF(O424&lt;='Conversion Factors'!$G$13,'Conversion Factors'!$F$13,IF(O424&lt;='Conversion Factors'!$G$14,'Conversion Factors'!$F$14,IF(O424&lt;='Conversion Factors'!$G$15,'Conversion Factors'!$F$15,IF(O424&lt;='Conversion Factors'!$G$16,'Conversion Factors'!$F$16,R424))))))))</f>
        <v/>
      </c>
      <c r="R424" s="200" t="str">
        <f>IF(O424&lt;='Conversion Factors'!$G$17,'Conversion Factors'!$F$17,IF(O424&lt;='Conversion Factors'!$G$18,'Conversion Factors'!$F$18,IF(O424&lt;='Conversion Factors'!$G$19,'Conversion Factors'!$F$19,IF(O424&lt;='Conversion Factors'!$G$20,'Conversion Factors'!$F$20,IF(O424&lt;='Conversion Factors'!$G$21,'Conversion Factors'!$F$21,IF(ISNUMBER(O424),20,""))))))</f>
        <v/>
      </c>
      <c r="S424" s="199" t="e">
        <f t="shared" si="111"/>
        <v>#VALUE!</v>
      </c>
      <c r="T424" s="201">
        <f>IF('Actual Waste'!J44&lt;&gt;"",IF(LEN('Actual Waste'!J44)&gt;6,MID('Actual Waste'!J44,1,LEN('Actual Waste'!J44)-10),MID('Actual Waste'!J44,1,LEN('Actual Waste'!J44)-4)),0)</f>
        <v>0</v>
      </c>
      <c r="U424" s="201" t="str">
        <f t="shared" si="118"/>
        <v/>
      </c>
      <c r="V424" s="202">
        <f>'Actual Waste'!K44</f>
        <v>0</v>
      </c>
      <c r="W424" s="203"/>
      <c r="X424" s="202" t="str">
        <f t="shared" si="119"/>
        <v/>
      </c>
      <c r="Y424" s="229" t="str">
        <f>IF(X424&lt;='Conversion Factors'!$F$12,'Conversion Factors'!$F$12,IF(X424&lt;='Conversion Factors'!$F$13,'Conversion Factors'!$F$13,IF(X424&lt;='Conversion Factors'!$F$14,'Conversion Factors'!$F$14,IF(X424&lt;='Conversion Factors'!$F$15,'Conversion Factors'!$F$15,IF(X424&lt;='Conversion Factors'!$F$16,'Conversion Factors'!$F$16,Z424)))))</f>
        <v/>
      </c>
      <c r="Z424" s="229" t="str">
        <f>IF(X424&lt;='Conversion Factors'!$F$17,'Conversion Factors'!$F$17,IF(X424&lt;='Conversion Factors'!$F$18,'Conversion Factors'!$F$18,IF(X424&lt;='Conversion Factors'!$F$19,'Conversion Factors'!$F$19,IF(X424&lt;='Conversion Factors'!$F$20,'Conversion Factors'!$F$20,IF(X424&lt;='Conversion Factors'!$F$21,'Conversion Factors'!$F$21,IF(ISNUMBER(X424),20,""))))))</f>
        <v/>
      </c>
      <c r="AB424" s="3" t="str">
        <f t="shared" ref="AB424:AB460" si="120">AF463</f>
        <v>Aluminium_17_04_02</v>
      </c>
      <c r="AC424" s="207" t="s">
        <v>476</v>
      </c>
      <c r="AD424" s="207" t="s">
        <v>478</v>
      </c>
      <c r="AE424" s="207" t="s">
        <v>479</v>
      </c>
      <c r="AF424" s="207" t="s">
        <v>480</v>
      </c>
      <c r="AG424" s="207" t="s">
        <v>481</v>
      </c>
      <c r="AH424" s="207" t="s">
        <v>482</v>
      </c>
      <c r="AI424" s="207" t="s">
        <v>447</v>
      </c>
      <c r="AJ424" s="207" t="s">
        <v>431</v>
      </c>
      <c r="AK424" s="207" t="s">
        <v>432</v>
      </c>
      <c r="AL424" s="207" t="s">
        <v>444</v>
      </c>
      <c r="AM424" s="207" t="s">
        <v>433</v>
      </c>
      <c r="AN424" s="207" t="s">
        <v>434</v>
      </c>
      <c r="AO424" s="207" t="s">
        <v>435</v>
      </c>
      <c r="AP424" s="207" t="s">
        <v>436</v>
      </c>
      <c r="AQ424" s="207" t="s">
        <v>437</v>
      </c>
      <c r="AR424" s="207" t="s">
        <v>438</v>
      </c>
      <c r="AS424" s="207" t="s">
        <v>439</v>
      </c>
      <c r="AT424" s="207" t="s">
        <v>440</v>
      </c>
      <c r="AU424" s="207" t="s">
        <v>441</v>
      </c>
      <c r="AV424" s="207" t="s">
        <v>442</v>
      </c>
      <c r="AW424" s="207" t="s">
        <v>443</v>
      </c>
    </row>
    <row r="425" spans="1:50" x14ac:dyDescent="0.35">
      <c r="A425" s="57"/>
      <c r="B425" s="192" t="str">
        <f>IF(ISNUMBER('Estimated Waste'!M44),'Estimated Waste'!M44,"")</f>
        <v/>
      </c>
      <c r="C425" s="192" t="str">
        <f t="shared" si="114"/>
        <v/>
      </c>
      <c r="D425" s="193" t="str">
        <f>IF(ISNUMBER(K425),L425,IF(G425&gt;0,G425,IF(B425&lt;='Conversion Factors'!$G$11,'Conversion Factors'!$F$11,IF(B425&lt;='Conversion Factors'!$G$12,'Conversion Factors'!$F$12,IF(B425&lt;='Conversion Factors'!$G$13,'Conversion Factors'!$F$13,IF(B425&lt;='Conversion Factors'!$G$14,'Conversion Factors'!$F$14,IF(B425&lt;='Conversion Factors'!$G$15,'Conversion Factors'!$F$15,IF(B425&lt;='Conversion Factors'!$G$16,'Conversion Factors'!$F$16,E425))))))))</f>
        <v/>
      </c>
      <c r="E425" s="194" t="str">
        <f>IF(B425&lt;='Conversion Factors'!$G$17,'Conversion Factors'!$F$17,IF(B425&lt;='Conversion Factors'!$G$18,'Conversion Factors'!$F$18,IF(B425&lt;='Conversion Factors'!$G$19,'Conversion Factors'!$F$19,IF(B425&lt;='Conversion Factors'!$G$20,'Conversion Factors'!$F$20,IF(B425&lt;='Conversion Factors'!$G$21,'Conversion Factors'!$F$21,IF(ISNUMBER(B425),20,""))))))</f>
        <v/>
      </c>
      <c r="F425" s="193" t="e">
        <f t="shared" si="108"/>
        <v>#VALUE!</v>
      </c>
      <c r="G425" s="195">
        <f>IF('Estimated Waste'!G44&lt;&gt;"",IF(LEN('Estimated Waste'!G44)&gt;6,MID('Estimated Waste'!G44,1,LEN('Estimated Waste'!G44)-10),MID('Estimated Waste'!G44,1,LEN('Estimated Waste'!G44)-4)),0)</f>
        <v>0</v>
      </c>
      <c r="H425" s="195" t="str">
        <f t="shared" si="109"/>
        <v/>
      </c>
      <c r="I425" s="196">
        <f>'Estimated Waste'!H44</f>
        <v>0</v>
      </c>
      <c r="J425" s="197"/>
      <c r="K425" s="196" t="str">
        <f t="shared" si="115"/>
        <v/>
      </c>
      <c r="L425" s="227" t="str">
        <f>IF(K425&lt;='Conversion Factors'!$F$12,'Conversion Factors'!$F$12,IF(K425&lt;='Conversion Factors'!$F$13,'Conversion Factors'!$F$13,IF(K425&lt;='Conversion Factors'!$F$14,'Conversion Factors'!$F$14,IF(K425&lt;='Conversion Factors'!$F$15,'Conversion Factors'!$F$15,IF(K425&lt;='Conversion Factors'!$F$16,'Conversion Factors'!$F$16,M425)))))</f>
        <v/>
      </c>
      <c r="M425" s="227" t="str">
        <f>IF(K425&lt;='Conversion Factors'!$F$17,'Conversion Factors'!$F$17,IF(K425&lt;='Conversion Factors'!$F$18,'Conversion Factors'!$F$18,IF(K425&lt;='Conversion Factors'!$F$19,'Conversion Factors'!$F$19,IF(K425&lt;='Conversion Factors'!$F$20,'Conversion Factors'!$F$20,IF(K425&lt;='Conversion Factors'!$F$21,'Conversion Factors'!$F$21,IF(ISNUMBER(K425),20,""))))))</f>
        <v/>
      </c>
      <c r="O425" s="198" t="str">
        <f>IF(ISNUMBER('Actual Waste'!U45),'Actual Waste'!U45,"")</f>
        <v/>
      </c>
      <c r="P425" s="198" t="str">
        <f t="shared" si="117"/>
        <v/>
      </c>
      <c r="Q425" s="199" t="str">
        <f>IF(ISNUMBER(X425),Y425,IF(T425&gt;0,T425,IF(O425&lt;='Conversion Factors'!$G$11,'Conversion Factors'!$F$11,IF(O425&lt;='Conversion Factors'!$G$12,'Conversion Factors'!$F$12,IF(O425&lt;='Conversion Factors'!$G$13,'Conversion Factors'!$F$13,IF(O425&lt;='Conversion Factors'!$G$14,'Conversion Factors'!$F$14,IF(O425&lt;='Conversion Factors'!$G$15,'Conversion Factors'!$F$15,IF(O425&lt;='Conversion Factors'!$G$16,'Conversion Factors'!$F$16,R425))))))))</f>
        <v/>
      </c>
      <c r="R425" s="200" t="str">
        <f>IF(O425&lt;='Conversion Factors'!$G$17,'Conversion Factors'!$F$17,IF(O425&lt;='Conversion Factors'!$G$18,'Conversion Factors'!$F$18,IF(O425&lt;='Conversion Factors'!$G$19,'Conversion Factors'!$F$19,IF(O425&lt;='Conversion Factors'!$G$20,'Conversion Factors'!$F$20,IF(O425&lt;='Conversion Factors'!$G$21,'Conversion Factors'!$F$21,IF(ISNUMBER(O425),20,""))))))</f>
        <v/>
      </c>
      <c r="S425" s="199" t="e">
        <f t="shared" si="111"/>
        <v>#VALUE!</v>
      </c>
      <c r="T425" s="201">
        <f>IF('Actual Waste'!J45&lt;&gt;"",IF(LEN('Actual Waste'!J45)&gt;6,MID('Actual Waste'!J45,1,LEN('Actual Waste'!J45)-10),MID('Actual Waste'!J45,1,LEN('Actual Waste'!J45)-4)),0)</f>
        <v>0</v>
      </c>
      <c r="U425" s="201" t="str">
        <f t="shared" si="118"/>
        <v/>
      </c>
      <c r="V425" s="202">
        <f>'Actual Waste'!K45</f>
        <v>0</v>
      </c>
      <c r="W425" s="203"/>
      <c r="X425" s="202" t="str">
        <f t="shared" si="119"/>
        <v/>
      </c>
      <c r="Y425" s="229" t="str">
        <f>IF(X425&lt;='Conversion Factors'!$F$12,'Conversion Factors'!$F$12,IF(X425&lt;='Conversion Factors'!$F$13,'Conversion Factors'!$F$13,IF(X425&lt;='Conversion Factors'!$F$14,'Conversion Factors'!$F$14,IF(X425&lt;='Conversion Factors'!$F$15,'Conversion Factors'!$F$15,IF(X425&lt;='Conversion Factors'!$F$16,'Conversion Factors'!$F$16,Z425)))))</f>
        <v/>
      </c>
      <c r="Z425" s="229" t="str">
        <f>IF(X425&lt;='Conversion Factors'!$F$17,'Conversion Factors'!$F$17,IF(X425&lt;='Conversion Factors'!$F$18,'Conversion Factors'!$F$18,IF(X425&lt;='Conversion Factors'!$F$19,'Conversion Factors'!$F$19,IF(X425&lt;='Conversion Factors'!$F$20,'Conversion Factors'!$F$20,IF(X425&lt;='Conversion Factors'!$F$21,'Conversion Factors'!$F$21,IF(ISNUMBER(X425),20,""))))))</f>
        <v/>
      </c>
      <c r="AB425" s="3" t="str">
        <f t="shared" si="120"/>
        <v>Asbestos_cement_17_</v>
      </c>
      <c r="AC425" s="207" t="s">
        <v>475</v>
      </c>
      <c r="AD425" s="207" t="s">
        <v>478</v>
      </c>
      <c r="AE425" s="207" t="s">
        <v>479</v>
      </c>
      <c r="AF425" s="207" t="s">
        <v>480</v>
      </c>
      <c r="AG425" s="207" t="s">
        <v>481</v>
      </c>
      <c r="AH425" s="207" t="s">
        <v>482</v>
      </c>
      <c r="AI425" s="207" t="s">
        <v>431</v>
      </c>
      <c r="AJ425" s="207" t="s">
        <v>432</v>
      </c>
      <c r="AK425" s="207" t="s">
        <v>444</v>
      </c>
      <c r="AL425" s="207" t="s">
        <v>433</v>
      </c>
      <c r="AM425" s="207" t="s">
        <v>434</v>
      </c>
      <c r="AN425" s="207" t="s">
        <v>435</v>
      </c>
      <c r="AO425" s="207" t="s">
        <v>436</v>
      </c>
      <c r="AP425" s="207" t="s">
        <v>437</v>
      </c>
      <c r="AQ425" s="207" t="s">
        <v>438</v>
      </c>
      <c r="AR425" s="207" t="s">
        <v>439</v>
      </c>
      <c r="AS425" s="207" t="s">
        <v>440</v>
      </c>
      <c r="AT425" s="207" t="s">
        <v>441</v>
      </c>
      <c r="AU425" s="207" t="s">
        <v>442</v>
      </c>
      <c r="AV425" s="207" t="s">
        <v>443</v>
      </c>
    </row>
    <row r="426" spans="1:50" x14ac:dyDescent="0.35">
      <c r="A426" s="57"/>
      <c r="B426" s="192" t="str">
        <f>IF(ISNUMBER('Estimated Waste'!M45),'Estimated Waste'!M45,"")</f>
        <v/>
      </c>
      <c r="C426" s="192" t="str">
        <f t="shared" si="114"/>
        <v/>
      </c>
      <c r="D426" s="193" t="str">
        <f>IF(ISNUMBER(K426),L426,IF(G426&gt;0,G426,IF(B426&lt;='Conversion Factors'!$G$11,'Conversion Factors'!$F$11,IF(B426&lt;='Conversion Factors'!$G$12,'Conversion Factors'!$F$12,IF(B426&lt;='Conversion Factors'!$G$13,'Conversion Factors'!$F$13,IF(B426&lt;='Conversion Factors'!$G$14,'Conversion Factors'!$F$14,IF(B426&lt;='Conversion Factors'!$G$15,'Conversion Factors'!$F$15,IF(B426&lt;='Conversion Factors'!$G$16,'Conversion Factors'!$F$16,E426))))))))</f>
        <v/>
      </c>
      <c r="E426" s="194" t="str">
        <f>IF(B426&lt;='Conversion Factors'!$G$17,'Conversion Factors'!$F$17,IF(B426&lt;='Conversion Factors'!$G$18,'Conversion Factors'!$F$18,IF(B426&lt;='Conversion Factors'!$G$19,'Conversion Factors'!$F$19,IF(B426&lt;='Conversion Factors'!$G$20,'Conversion Factors'!$F$20,IF(B426&lt;='Conversion Factors'!$G$21,'Conversion Factors'!$F$21,IF(ISNUMBER(B426),20,""))))))</f>
        <v/>
      </c>
      <c r="F426" s="193" t="e">
        <f t="shared" si="108"/>
        <v>#VALUE!</v>
      </c>
      <c r="G426" s="195">
        <f>IF('Estimated Waste'!G45&lt;&gt;"",IF(LEN('Estimated Waste'!G45)&gt;6,MID('Estimated Waste'!G45,1,LEN('Estimated Waste'!G45)-10),MID('Estimated Waste'!G45,1,LEN('Estimated Waste'!G45)-4)),0)</f>
        <v>0</v>
      </c>
      <c r="H426" s="195" t="str">
        <f t="shared" si="109"/>
        <v/>
      </c>
      <c r="I426" s="196">
        <f>'Estimated Waste'!H45</f>
        <v>0</v>
      </c>
      <c r="J426" s="197"/>
      <c r="K426" s="196" t="str">
        <f t="shared" si="115"/>
        <v/>
      </c>
      <c r="L426" s="227" t="str">
        <f>IF(K426&lt;='Conversion Factors'!$F$12,'Conversion Factors'!$F$12,IF(K426&lt;='Conversion Factors'!$F$13,'Conversion Factors'!$F$13,IF(K426&lt;='Conversion Factors'!$F$14,'Conversion Factors'!$F$14,IF(K426&lt;='Conversion Factors'!$F$15,'Conversion Factors'!$F$15,IF(K426&lt;='Conversion Factors'!$F$16,'Conversion Factors'!$F$16,M426)))))</f>
        <v/>
      </c>
      <c r="M426" s="227" t="str">
        <f>IF(K426&lt;='Conversion Factors'!$F$17,'Conversion Factors'!$F$17,IF(K426&lt;='Conversion Factors'!$F$18,'Conversion Factors'!$F$18,IF(K426&lt;='Conversion Factors'!$F$19,'Conversion Factors'!$F$19,IF(K426&lt;='Conversion Factors'!$F$20,'Conversion Factors'!$F$20,IF(K426&lt;='Conversion Factors'!$F$21,'Conversion Factors'!$F$21,IF(ISNUMBER(K426),20,""))))))</f>
        <v/>
      </c>
      <c r="O426" s="198" t="str">
        <f>IF(ISNUMBER('Actual Waste'!U46),'Actual Waste'!U46,"")</f>
        <v/>
      </c>
      <c r="P426" s="198" t="str">
        <f t="shared" si="117"/>
        <v/>
      </c>
      <c r="Q426" s="199" t="str">
        <f>IF(ISNUMBER(X426),Y426,IF(T426&gt;0,T426,IF(O426&lt;='Conversion Factors'!$G$11,'Conversion Factors'!$F$11,IF(O426&lt;='Conversion Factors'!$G$12,'Conversion Factors'!$F$12,IF(O426&lt;='Conversion Factors'!$G$13,'Conversion Factors'!$F$13,IF(O426&lt;='Conversion Factors'!$G$14,'Conversion Factors'!$F$14,IF(O426&lt;='Conversion Factors'!$G$15,'Conversion Factors'!$F$15,IF(O426&lt;='Conversion Factors'!$G$16,'Conversion Factors'!$F$16,R426))))))))</f>
        <v/>
      </c>
      <c r="R426" s="200" t="str">
        <f>IF(O426&lt;='Conversion Factors'!$G$17,'Conversion Factors'!$F$17,IF(O426&lt;='Conversion Factors'!$G$18,'Conversion Factors'!$F$18,IF(O426&lt;='Conversion Factors'!$G$19,'Conversion Factors'!$F$19,IF(O426&lt;='Conversion Factors'!$G$20,'Conversion Factors'!$F$20,IF(O426&lt;='Conversion Factors'!$G$21,'Conversion Factors'!$F$21,IF(ISNUMBER(O426),20,""))))))</f>
        <v/>
      </c>
      <c r="S426" s="199" t="e">
        <f t="shared" si="111"/>
        <v>#VALUE!</v>
      </c>
      <c r="T426" s="201">
        <f>IF('Actual Waste'!J46&lt;&gt;"",IF(LEN('Actual Waste'!J46)&gt;6,MID('Actual Waste'!J46,1,LEN('Actual Waste'!J46)-10),MID('Actual Waste'!J46,1,LEN('Actual Waste'!J46)-4)),0)</f>
        <v>0</v>
      </c>
      <c r="U426" s="201" t="str">
        <f t="shared" si="118"/>
        <v/>
      </c>
      <c r="V426" s="202">
        <f>'Actual Waste'!K46</f>
        <v>0</v>
      </c>
      <c r="W426" s="203"/>
      <c r="X426" s="202" t="str">
        <f t="shared" si="119"/>
        <v/>
      </c>
      <c r="Y426" s="229" t="str">
        <f>IF(X426&lt;='Conversion Factors'!$F$12,'Conversion Factors'!$F$12,IF(X426&lt;='Conversion Factors'!$F$13,'Conversion Factors'!$F$13,IF(X426&lt;='Conversion Factors'!$F$14,'Conversion Factors'!$F$14,IF(X426&lt;='Conversion Factors'!$F$15,'Conversion Factors'!$F$15,IF(X426&lt;='Conversion Factors'!$F$16,'Conversion Factors'!$F$16,Z426)))))</f>
        <v/>
      </c>
      <c r="Z426" s="229" t="str">
        <f>IF(X426&lt;='Conversion Factors'!$F$17,'Conversion Factors'!$F$17,IF(X426&lt;='Conversion Factors'!$F$18,'Conversion Factors'!$F$18,IF(X426&lt;='Conversion Factors'!$F$19,'Conversion Factors'!$F$19,IF(X426&lt;='Conversion Factors'!$F$20,'Conversion Factors'!$F$20,IF(X426&lt;='Conversion Factors'!$F$21,'Conversion Factors'!$F$21,IF(ISNUMBER(X426),20,""))))))</f>
        <v/>
      </c>
      <c r="AB426" s="3" t="str">
        <f t="shared" si="120"/>
        <v>Asbestos_insulation</v>
      </c>
      <c r="AC426" s="207" t="s">
        <v>475</v>
      </c>
      <c r="AD426" s="207" t="s">
        <v>478</v>
      </c>
      <c r="AE426" s="207" t="s">
        <v>2416</v>
      </c>
      <c r="AF426" s="207" t="s">
        <v>480</v>
      </c>
      <c r="AG426" s="207" t="s">
        <v>481</v>
      </c>
      <c r="AH426" s="207" t="s">
        <v>482</v>
      </c>
      <c r="AI426" s="207" t="s">
        <v>431</v>
      </c>
      <c r="AJ426" s="207" t="s">
        <v>432</v>
      </c>
      <c r="AK426" s="207" t="s">
        <v>444</v>
      </c>
      <c r="AL426" s="207" t="s">
        <v>433</v>
      </c>
      <c r="AM426" s="207" t="s">
        <v>434</v>
      </c>
      <c r="AN426" s="207" t="s">
        <v>435</v>
      </c>
      <c r="AO426" s="207" t="s">
        <v>436</v>
      </c>
      <c r="AP426" s="207" t="s">
        <v>437</v>
      </c>
      <c r="AQ426" s="207" t="s">
        <v>438</v>
      </c>
      <c r="AR426" s="207" t="s">
        <v>439</v>
      </c>
      <c r="AS426" s="207" t="s">
        <v>440</v>
      </c>
      <c r="AT426" s="207" t="s">
        <v>441</v>
      </c>
      <c r="AU426" s="207" t="s">
        <v>442</v>
      </c>
      <c r="AV426" s="207" t="s">
        <v>443</v>
      </c>
    </row>
    <row r="427" spans="1:50" x14ac:dyDescent="0.35">
      <c r="A427" s="57"/>
      <c r="B427" s="192" t="str">
        <f>IF(ISNUMBER('Estimated Waste'!M46),'Estimated Waste'!M46,"")</f>
        <v/>
      </c>
      <c r="C427" s="192" t="str">
        <f t="shared" si="114"/>
        <v/>
      </c>
      <c r="D427" s="193" t="str">
        <f>IF(ISNUMBER(K427),L427,IF(G427&gt;0,G427,IF(B427&lt;='Conversion Factors'!$G$11,'Conversion Factors'!$F$11,IF(B427&lt;='Conversion Factors'!$G$12,'Conversion Factors'!$F$12,IF(B427&lt;='Conversion Factors'!$G$13,'Conversion Factors'!$F$13,IF(B427&lt;='Conversion Factors'!$G$14,'Conversion Factors'!$F$14,IF(B427&lt;='Conversion Factors'!$G$15,'Conversion Factors'!$F$15,IF(B427&lt;='Conversion Factors'!$G$16,'Conversion Factors'!$F$16,E427))))))))</f>
        <v/>
      </c>
      <c r="E427" s="194" t="str">
        <f>IF(B427&lt;='Conversion Factors'!$G$17,'Conversion Factors'!$F$17,IF(B427&lt;='Conversion Factors'!$G$18,'Conversion Factors'!$F$18,IF(B427&lt;='Conversion Factors'!$G$19,'Conversion Factors'!$F$19,IF(B427&lt;='Conversion Factors'!$G$20,'Conversion Factors'!$F$20,IF(B427&lt;='Conversion Factors'!$G$21,'Conversion Factors'!$F$21,IF(ISNUMBER(B427),20,""))))))</f>
        <v/>
      </c>
      <c r="F427" s="193" t="e">
        <f t="shared" si="108"/>
        <v>#VALUE!</v>
      </c>
      <c r="G427" s="195">
        <f>IF('Estimated Waste'!G46&lt;&gt;"",IF(LEN('Estimated Waste'!G46)&gt;6,MID('Estimated Waste'!G46,1,LEN('Estimated Waste'!G46)-10),MID('Estimated Waste'!G46,1,LEN('Estimated Waste'!G46)-4)),0)</f>
        <v>0</v>
      </c>
      <c r="H427" s="195" t="str">
        <f t="shared" si="109"/>
        <v/>
      </c>
      <c r="I427" s="196">
        <f>'Estimated Waste'!H46</f>
        <v>0</v>
      </c>
      <c r="J427" s="197"/>
      <c r="K427" s="196" t="str">
        <f t="shared" si="115"/>
        <v/>
      </c>
      <c r="L427" s="227" t="str">
        <f>IF(K427&lt;='Conversion Factors'!$F$12,'Conversion Factors'!$F$12,IF(K427&lt;='Conversion Factors'!$F$13,'Conversion Factors'!$F$13,IF(K427&lt;='Conversion Factors'!$F$14,'Conversion Factors'!$F$14,IF(K427&lt;='Conversion Factors'!$F$15,'Conversion Factors'!$F$15,IF(K427&lt;='Conversion Factors'!$F$16,'Conversion Factors'!$F$16,M427)))))</f>
        <v/>
      </c>
      <c r="M427" s="227" t="str">
        <f>IF(K427&lt;='Conversion Factors'!$F$17,'Conversion Factors'!$F$17,IF(K427&lt;='Conversion Factors'!$F$18,'Conversion Factors'!$F$18,IF(K427&lt;='Conversion Factors'!$F$19,'Conversion Factors'!$F$19,IF(K427&lt;='Conversion Factors'!$F$20,'Conversion Factors'!$F$20,IF(K427&lt;='Conversion Factors'!$F$21,'Conversion Factors'!$F$21,IF(ISNUMBER(K427),20,""))))))</f>
        <v/>
      </c>
      <c r="O427" s="198" t="str">
        <f>IF(ISNUMBER('Actual Waste'!U47),'Actual Waste'!U47,"")</f>
        <v/>
      </c>
      <c r="P427" s="198" t="str">
        <f t="shared" si="117"/>
        <v/>
      </c>
      <c r="Q427" s="199" t="str">
        <f>IF(ISNUMBER(X427),Y427,IF(T427&gt;0,T427,IF(O427&lt;='Conversion Factors'!$G$11,'Conversion Factors'!$F$11,IF(O427&lt;='Conversion Factors'!$G$12,'Conversion Factors'!$F$12,IF(O427&lt;='Conversion Factors'!$G$13,'Conversion Factors'!$F$13,IF(O427&lt;='Conversion Factors'!$G$14,'Conversion Factors'!$F$14,IF(O427&lt;='Conversion Factors'!$G$15,'Conversion Factors'!$F$15,IF(O427&lt;='Conversion Factors'!$G$16,'Conversion Factors'!$F$16,R427))))))))</f>
        <v/>
      </c>
      <c r="R427" s="200" t="str">
        <f>IF(O427&lt;='Conversion Factors'!$G$17,'Conversion Factors'!$F$17,IF(O427&lt;='Conversion Factors'!$G$18,'Conversion Factors'!$F$18,IF(O427&lt;='Conversion Factors'!$G$19,'Conversion Factors'!$F$19,IF(O427&lt;='Conversion Factors'!$G$20,'Conversion Factors'!$F$20,IF(O427&lt;='Conversion Factors'!$G$21,'Conversion Factors'!$F$21,IF(ISNUMBER(O427),20,""))))))</f>
        <v/>
      </c>
      <c r="S427" s="199" t="e">
        <f t="shared" si="111"/>
        <v>#VALUE!</v>
      </c>
      <c r="T427" s="201">
        <f>IF('Actual Waste'!J47&lt;&gt;"",IF(LEN('Actual Waste'!J47)&gt;6,MID('Actual Waste'!J47,1,LEN('Actual Waste'!J47)-10),MID('Actual Waste'!J47,1,LEN('Actual Waste'!J47)-4)),0)</f>
        <v>0</v>
      </c>
      <c r="U427" s="201" t="str">
        <f t="shared" si="118"/>
        <v/>
      </c>
      <c r="V427" s="202">
        <f>'Actual Waste'!K47</f>
        <v>0</v>
      </c>
      <c r="W427" s="203"/>
      <c r="X427" s="202" t="str">
        <f t="shared" si="119"/>
        <v/>
      </c>
      <c r="Y427" s="229" t="str">
        <f>IF(X427&lt;='Conversion Factors'!$F$12,'Conversion Factors'!$F$12,IF(X427&lt;='Conversion Factors'!$F$13,'Conversion Factors'!$F$13,IF(X427&lt;='Conversion Factors'!$F$14,'Conversion Factors'!$F$14,IF(X427&lt;='Conversion Factors'!$F$15,'Conversion Factors'!$F$15,IF(X427&lt;='Conversion Factors'!$F$16,'Conversion Factors'!$F$16,Z427)))))</f>
        <v/>
      </c>
      <c r="Z427" s="229" t="str">
        <f>IF(X427&lt;='Conversion Factors'!$F$17,'Conversion Factors'!$F$17,IF(X427&lt;='Conversion Factors'!$F$18,'Conversion Factors'!$F$18,IF(X427&lt;='Conversion Factors'!$F$19,'Conversion Factors'!$F$19,IF(X427&lt;='Conversion Factors'!$F$20,'Conversion Factors'!$F$20,IF(X427&lt;='Conversion Factors'!$F$21,'Conversion Factors'!$F$21,IF(ISNUMBER(X427),20,""))))))</f>
        <v/>
      </c>
      <c r="AB427" s="3" t="str">
        <f t="shared" si="120"/>
        <v>Asphalt_17_03_02</v>
      </c>
      <c r="AC427" s="207" t="s">
        <v>2417</v>
      </c>
      <c r="AD427" s="207" t="s">
        <v>2415</v>
      </c>
      <c r="AE427" s="207" t="s">
        <v>432</v>
      </c>
      <c r="AF427" s="207" t="s">
        <v>431</v>
      </c>
      <c r="AG427" s="207" t="s">
        <v>479</v>
      </c>
      <c r="AH427" s="207" t="s">
        <v>444</v>
      </c>
      <c r="AI427" s="207" t="s">
        <v>433</v>
      </c>
      <c r="AJ427" s="207" t="s">
        <v>434</v>
      </c>
      <c r="AK427" s="207" t="s">
        <v>435</v>
      </c>
      <c r="AL427" s="207" t="s">
        <v>436</v>
      </c>
      <c r="AM427" s="207" t="s">
        <v>437</v>
      </c>
      <c r="AN427" s="207" t="s">
        <v>438</v>
      </c>
      <c r="AO427" s="207" t="s">
        <v>439</v>
      </c>
      <c r="AP427" s="207" t="s">
        <v>440</v>
      </c>
      <c r="AQ427" s="207" t="s">
        <v>441</v>
      </c>
      <c r="AR427" s="207" t="s">
        <v>442</v>
      </c>
      <c r="AS427" s="207" t="s">
        <v>443</v>
      </c>
    </row>
    <row r="428" spans="1:50" x14ac:dyDescent="0.35">
      <c r="A428" s="57"/>
      <c r="B428" s="192" t="str">
        <f>IF(ISNUMBER('Estimated Waste'!M47),'Estimated Waste'!M47,"")</f>
        <v/>
      </c>
      <c r="C428" s="192" t="str">
        <f t="shared" si="114"/>
        <v/>
      </c>
      <c r="D428" s="193" t="str">
        <f>IF(ISNUMBER(K428),L428,IF(G428&gt;0,G428,IF(B428&lt;='Conversion Factors'!$G$11,'Conversion Factors'!$F$11,IF(B428&lt;='Conversion Factors'!$G$12,'Conversion Factors'!$F$12,IF(B428&lt;='Conversion Factors'!$G$13,'Conversion Factors'!$F$13,IF(B428&lt;='Conversion Factors'!$G$14,'Conversion Factors'!$F$14,IF(B428&lt;='Conversion Factors'!$G$15,'Conversion Factors'!$F$15,IF(B428&lt;='Conversion Factors'!$G$16,'Conversion Factors'!$F$16,E428))))))))</f>
        <v/>
      </c>
      <c r="E428" s="194" t="str">
        <f>IF(B428&lt;='Conversion Factors'!$G$17,'Conversion Factors'!$F$17,IF(B428&lt;='Conversion Factors'!$G$18,'Conversion Factors'!$F$18,IF(B428&lt;='Conversion Factors'!$G$19,'Conversion Factors'!$F$19,IF(B428&lt;='Conversion Factors'!$G$20,'Conversion Factors'!$F$20,IF(B428&lt;='Conversion Factors'!$G$21,'Conversion Factors'!$F$21,IF(ISNUMBER(B428),20,""))))))</f>
        <v/>
      </c>
      <c r="F428" s="193" t="e">
        <f t="shared" si="108"/>
        <v>#VALUE!</v>
      </c>
      <c r="G428" s="195">
        <f>IF('Estimated Waste'!G47&lt;&gt;"",IF(LEN('Estimated Waste'!G47)&gt;6,MID('Estimated Waste'!G47,1,LEN('Estimated Waste'!G47)-10),MID('Estimated Waste'!G47,1,LEN('Estimated Waste'!G47)-4)),0)</f>
        <v>0</v>
      </c>
      <c r="H428" s="195" t="str">
        <f t="shared" si="109"/>
        <v/>
      </c>
      <c r="I428" s="196">
        <f>'Estimated Waste'!H47</f>
        <v>0</v>
      </c>
      <c r="J428" s="197"/>
      <c r="K428" s="196" t="str">
        <f t="shared" si="115"/>
        <v/>
      </c>
      <c r="L428" s="227" t="str">
        <f>IF(K428&lt;='Conversion Factors'!$F$12,'Conversion Factors'!$F$12,IF(K428&lt;='Conversion Factors'!$F$13,'Conversion Factors'!$F$13,IF(K428&lt;='Conversion Factors'!$F$14,'Conversion Factors'!$F$14,IF(K428&lt;='Conversion Factors'!$F$15,'Conversion Factors'!$F$15,IF(K428&lt;='Conversion Factors'!$F$16,'Conversion Factors'!$F$16,M428)))))</f>
        <v/>
      </c>
      <c r="M428" s="227" t="str">
        <f>IF(K428&lt;='Conversion Factors'!$F$17,'Conversion Factors'!$F$17,IF(K428&lt;='Conversion Factors'!$F$18,'Conversion Factors'!$F$18,IF(K428&lt;='Conversion Factors'!$F$19,'Conversion Factors'!$F$19,IF(K428&lt;='Conversion Factors'!$F$20,'Conversion Factors'!$F$20,IF(K428&lt;='Conversion Factors'!$F$21,'Conversion Factors'!$F$21,IF(ISNUMBER(K428),20,""))))))</f>
        <v/>
      </c>
      <c r="O428" s="198" t="str">
        <f>IF(ISNUMBER('Actual Waste'!U48),'Actual Waste'!U48,"")</f>
        <v/>
      </c>
      <c r="P428" s="198" t="str">
        <f t="shared" si="117"/>
        <v/>
      </c>
      <c r="Q428" s="199" t="str">
        <f>IF(ISNUMBER(X428),Y428,IF(T428&gt;0,T428,IF(O428&lt;='Conversion Factors'!$G$11,'Conversion Factors'!$F$11,IF(O428&lt;='Conversion Factors'!$G$12,'Conversion Factors'!$F$12,IF(O428&lt;='Conversion Factors'!$G$13,'Conversion Factors'!$F$13,IF(O428&lt;='Conversion Factors'!$G$14,'Conversion Factors'!$F$14,IF(O428&lt;='Conversion Factors'!$G$15,'Conversion Factors'!$F$15,IF(O428&lt;='Conversion Factors'!$G$16,'Conversion Factors'!$F$16,R428))))))))</f>
        <v/>
      </c>
      <c r="R428" s="200" t="str">
        <f>IF(O428&lt;='Conversion Factors'!$G$17,'Conversion Factors'!$F$17,IF(O428&lt;='Conversion Factors'!$G$18,'Conversion Factors'!$F$18,IF(O428&lt;='Conversion Factors'!$G$19,'Conversion Factors'!$F$19,IF(O428&lt;='Conversion Factors'!$G$20,'Conversion Factors'!$F$20,IF(O428&lt;='Conversion Factors'!$G$21,'Conversion Factors'!$F$21,IF(ISNUMBER(O428),20,""))))))</f>
        <v/>
      </c>
      <c r="S428" s="199" t="e">
        <f t="shared" si="111"/>
        <v>#VALUE!</v>
      </c>
      <c r="T428" s="201">
        <f>IF('Actual Waste'!J48&lt;&gt;"",IF(LEN('Actual Waste'!J48)&gt;6,MID('Actual Waste'!J48,1,LEN('Actual Waste'!J48)-10),MID('Actual Waste'!J48,1,LEN('Actual Waste'!J48)-4)),0)</f>
        <v>0</v>
      </c>
      <c r="U428" s="201" t="str">
        <f t="shared" si="118"/>
        <v/>
      </c>
      <c r="V428" s="202">
        <f>'Actual Waste'!K48</f>
        <v>0</v>
      </c>
      <c r="W428" s="203"/>
      <c r="X428" s="202" t="str">
        <f t="shared" si="119"/>
        <v/>
      </c>
      <c r="Y428" s="229" t="str">
        <f>IF(X428&lt;='Conversion Factors'!$F$12,'Conversion Factors'!$F$12,IF(X428&lt;='Conversion Factors'!$F$13,'Conversion Factors'!$F$13,IF(X428&lt;='Conversion Factors'!$F$14,'Conversion Factors'!$F$14,IF(X428&lt;='Conversion Factors'!$F$15,'Conversion Factors'!$F$15,IF(X428&lt;='Conversion Factors'!$F$16,'Conversion Factors'!$F$16,Z428)))))</f>
        <v/>
      </c>
      <c r="Z428" s="229" t="str">
        <f>IF(X428&lt;='Conversion Factors'!$F$17,'Conversion Factors'!$F$17,IF(X428&lt;='Conversion Factors'!$F$18,'Conversion Factors'!$F$18,IF(X428&lt;='Conversion Factors'!$F$19,'Conversion Factors'!$F$19,IF(X428&lt;='Conversion Factors'!$F$20,'Conversion Factors'!$F$20,IF(X428&lt;='Conversion Factors'!$F$21,'Conversion Factors'!$F$21,IF(ISNUMBER(X428),20,""))))))</f>
        <v/>
      </c>
      <c r="AB428" s="3" t="str">
        <f t="shared" si="120"/>
        <v>Batteries_Hazardous</v>
      </c>
      <c r="AC428" s="207" t="s">
        <v>478</v>
      </c>
      <c r="AD428" s="207" t="s">
        <v>479</v>
      </c>
      <c r="AE428" s="207" t="s">
        <v>480</v>
      </c>
      <c r="AF428" s="207" t="s">
        <v>481</v>
      </c>
      <c r="AG428" s="207" t="s">
        <v>482</v>
      </c>
      <c r="AH428" s="207" t="s">
        <v>447</v>
      </c>
      <c r="AM428" s="3"/>
      <c r="AN428" s="3"/>
      <c r="AO428" s="3"/>
      <c r="AP428" s="3"/>
    </row>
    <row r="429" spans="1:50" x14ac:dyDescent="0.35">
      <c r="A429" s="57"/>
      <c r="B429" s="192" t="str">
        <f>IF(ISNUMBER('Estimated Waste'!M48),'Estimated Waste'!M48,"")</f>
        <v/>
      </c>
      <c r="C429" s="192" t="str">
        <f t="shared" si="114"/>
        <v/>
      </c>
      <c r="D429" s="193" t="str">
        <f>IF(ISNUMBER(K429),L429,IF(G429&gt;0,G429,IF(B429&lt;='Conversion Factors'!$G$11,'Conversion Factors'!$F$11,IF(B429&lt;='Conversion Factors'!$G$12,'Conversion Factors'!$F$12,IF(B429&lt;='Conversion Factors'!$G$13,'Conversion Factors'!$F$13,IF(B429&lt;='Conversion Factors'!$G$14,'Conversion Factors'!$F$14,IF(B429&lt;='Conversion Factors'!$G$15,'Conversion Factors'!$F$15,IF(B429&lt;='Conversion Factors'!$G$16,'Conversion Factors'!$F$16,E429))))))))</f>
        <v/>
      </c>
      <c r="E429" s="194" t="str">
        <f>IF(B429&lt;='Conversion Factors'!$G$17,'Conversion Factors'!$F$17,IF(B429&lt;='Conversion Factors'!$G$18,'Conversion Factors'!$F$18,IF(B429&lt;='Conversion Factors'!$G$19,'Conversion Factors'!$F$19,IF(B429&lt;='Conversion Factors'!$G$20,'Conversion Factors'!$F$20,IF(B429&lt;='Conversion Factors'!$G$21,'Conversion Factors'!$F$21,IF(ISNUMBER(B429),20,""))))))</f>
        <v/>
      </c>
      <c r="F429" s="193" t="e">
        <f t="shared" si="108"/>
        <v>#VALUE!</v>
      </c>
      <c r="G429" s="195">
        <f>IF('Estimated Waste'!G48&lt;&gt;"",IF(LEN('Estimated Waste'!G48)&gt;6,MID('Estimated Waste'!G48,1,LEN('Estimated Waste'!G48)-10),MID('Estimated Waste'!G48,1,LEN('Estimated Waste'!G48)-4)),0)</f>
        <v>0</v>
      </c>
      <c r="H429" s="195" t="str">
        <f t="shared" si="109"/>
        <v/>
      </c>
      <c r="I429" s="196">
        <f>'Estimated Waste'!H48</f>
        <v>0</v>
      </c>
      <c r="J429" s="197"/>
      <c r="K429" s="196" t="str">
        <f t="shared" si="115"/>
        <v/>
      </c>
      <c r="L429" s="227" t="str">
        <f>IF(K429&lt;='Conversion Factors'!$F$12,'Conversion Factors'!$F$12,IF(K429&lt;='Conversion Factors'!$F$13,'Conversion Factors'!$F$13,IF(K429&lt;='Conversion Factors'!$F$14,'Conversion Factors'!$F$14,IF(K429&lt;='Conversion Factors'!$F$15,'Conversion Factors'!$F$15,IF(K429&lt;='Conversion Factors'!$F$16,'Conversion Factors'!$F$16,M429)))))</f>
        <v/>
      </c>
      <c r="M429" s="227" t="str">
        <f>IF(K429&lt;='Conversion Factors'!$F$17,'Conversion Factors'!$F$17,IF(K429&lt;='Conversion Factors'!$F$18,'Conversion Factors'!$F$18,IF(K429&lt;='Conversion Factors'!$F$19,'Conversion Factors'!$F$19,IF(K429&lt;='Conversion Factors'!$F$20,'Conversion Factors'!$F$20,IF(K429&lt;='Conversion Factors'!$F$21,'Conversion Factors'!$F$21,IF(ISNUMBER(K429),20,""))))))</f>
        <v/>
      </c>
      <c r="O429" s="198" t="str">
        <f>IF(ISNUMBER('Actual Waste'!U49),'Actual Waste'!U49,"")</f>
        <v/>
      </c>
      <c r="P429" s="198" t="str">
        <f t="shared" si="117"/>
        <v/>
      </c>
      <c r="Q429" s="199" t="str">
        <f>IF(ISNUMBER(X429),Y429,IF(T429&gt;0,T429,IF(O429&lt;='Conversion Factors'!$G$11,'Conversion Factors'!$F$11,IF(O429&lt;='Conversion Factors'!$G$12,'Conversion Factors'!$F$12,IF(O429&lt;='Conversion Factors'!$G$13,'Conversion Factors'!$F$13,IF(O429&lt;='Conversion Factors'!$G$14,'Conversion Factors'!$F$14,IF(O429&lt;='Conversion Factors'!$G$15,'Conversion Factors'!$F$15,IF(O429&lt;='Conversion Factors'!$G$16,'Conversion Factors'!$F$16,R429))))))))</f>
        <v/>
      </c>
      <c r="R429" s="200" t="str">
        <f>IF(O429&lt;='Conversion Factors'!$G$17,'Conversion Factors'!$F$17,IF(O429&lt;='Conversion Factors'!$G$18,'Conversion Factors'!$F$18,IF(O429&lt;='Conversion Factors'!$G$19,'Conversion Factors'!$F$19,IF(O429&lt;='Conversion Factors'!$G$20,'Conversion Factors'!$F$20,IF(O429&lt;='Conversion Factors'!$G$21,'Conversion Factors'!$F$21,IF(ISNUMBER(O429),20,""))))))</f>
        <v/>
      </c>
      <c r="S429" s="199" t="e">
        <f t="shared" si="111"/>
        <v>#VALUE!</v>
      </c>
      <c r="T429" s="201">
        <f>IF('Actual Waste'!J49&lt;&gt;"",IF(LEN('Actual Waste'!J49)&gt;6,MID('Actual Waste'!J49,1,LEN('Actual Waste'!J49)-10),MID('Actual Waste'!J49,1,LEN('Actual Waste'!J49)-4)),0)</f>
        <v>0</v>
      </c>
      <c r="U429" s="201" t="str">
        <f t="shared" si="118"/>
        <v/>
      </c>
      <c r="V429" s="202">
        <f>'Actual Waste'!K49</f>
        <v>0</v>
      </c>
      <c r="W429" s="203"/>
      <c r="X429" s="202" t="str">
        <f t="shared" si="119"/>
        <v/>
      </c>
      <c r="Y429" s="229" t="str">
        <f>IF(X429&lt;='Conversion Factors'!$F$12,'Conversion Factors'!$F$12,IF(X429&lt;='Conversion Factors'!$F$13,'Conversion Factors'!$F$13,IF(X429&lt;='Conversion Factors'!$F$14,'Conversion Factors'!$F$14,IF(X429&lt;='Conversion Factors'!$F$15,'Conversion Factors'!$F$15,IF(X429&lt;='Conversion Factors'!$F$16,'Conversion Factors'!$F$16,Z429)))))</f>
        <v/>
      </c>
      <c r="Z429" s="229" t="str">
        <f>IF(X429&lt;='Conversion Factors'!$F$17,'Conversion Factors'!$F$17,IF(X429&lt;='Conversion Factors'!$F$18,'Conversion Factors'!$F$18,IF(X429&lt;='Conversion Factors'!$F$19,'Conversion Factors'!$F$19,IF(X429&lt;='Conversion Factors'!$F$20,'Conversion Factors'!$F$20,IF(X429&lt;='Conversion Factors'!$F$21,'Conversion Factors'!$F$21,IF(ISNUMBER(X429),20,""))))))</f>
        <v/>
      </c>
      <c r="AB429" s="3" t="str">
        <f t="shared" si="120"/>
        <v>Batteries_Non_hazar</v>
      </c>
      <c r="AC429" s="207" t="s">
        <v>478</v>
      </c>
      <c r="AD429" s="207" t="s">
        <v>479</v>
      </c>
      <c r="AE429" s="207" t="s">
        <v>480</v>
      </c>
      <c r="AF429" s="207" t="s">
        <v>481</v>
      </c>
      <c r="AG429" s="207" t="s">
        <v>482</v>
      </c>
      <c r="AH429" s="207" t="s">
        <v>447</v>
      </c>
      <c r="AM429" s="3"/>
      <c r="AN429" s="3"/>
      <c r="AO429" s="3"/>
      <c r="AP429" s="3"/>
    </row>
    <row r="430" spans="1:50" x14ac:dyDescent="0.35">
      <c r="A430" s="57"/>
      <c r="B430" s="192" t="str">
        <f>IF(ISNUMBER('Estimated Waste'!M49),'Estimated Waste'!M49,"")</f>
        <v/>
      </c>
      <c r="C430" s="192" t="str">
        <f t="shared" si="114"/>
        <v/>
      </c>
      <c r="D430" s="193" t="str">
        <f>IF(ISNUMBER(K430),L430,IF(G430&gt;0,G430,IF(B430&lt;='Conversion Factors'!$G$11,'Conversion Factors'!$F$11,IF(B430&lt;='Conversion Factors'!$G$12,'Conversion Factors'!$F$12,IF(B430&lt;='Conversion Factors'!$G$13,'Conversion Factors'!$F$13,IF(B430&lt;='Conversion Factors'!$G$14,'Conversion Factors'!$F$14,IF(B430&lt;='Conversion Factors'!$G$15,'Conversion Factors'!$F$15,IF(B430&lt;='Conversion Factors'!$G$16,'Conversion Factors'!$F$16,E430))))))))</f>
        <v/>
      </c>
      <c r="E430" s="194" t="str">
        <f>IF(B430&lt;='Conversion Factors'!$G$17,'Conversion Factors'!$F$17,IF(B430&lt;='Conversion Factors'!$G$18,'Conversion Factors'!$F$18,IF(B430&lt;='Conversion Factors'!$G$19,'Conversion Factors'!$F$19,IF(B430&lt;='Conversion Factors'!$G$20,'Conversion Factors'!$F$20,IF(B430&lt;='Conversion Factors'!$G$21,'Conversion Factors'!$F$21,IF(ISNUMBER(B430),20,""))))))</f>
        <v/>
      </c>
      <c r="F430" s="193" t="e">
        <f t="shared" si="108"/>
        <v>#VALUE!</v>
      </c>
      <c r="G430" s="195">
        <f>IF('Estimated Waste'!G49&lt;&gt;"",IF(LEN('Estimated Waste'!G49)&gt;6,MID('Estimated Waste'!G49,1,LEN('Estimated Waste'!G49)-10),MID('Estimated Waste'!G49,1,LEN('Estimated Waste'!G49)-4)),0)</f>
        <v>0</v>
      </c>
      <c r="H430" s="195" t="str">
        <f t="shared" si="109"/>
        <v/>
      </c>
      <c r="I430" s="196">
        <f>'Estimated Waste'!H49</f>
        <v>0</v>
      </c>
      <c r="J430" s="197"/>
      <c r="K430" s="196" t="str">
        <f t="shared" si="115"/>
        <v/>
      </c>
      <c r="L430" s="227" t="str">
        <f>IF(K430&lt;='Conversion Factors'!$F$12,'Conversion Factors'!$F$12,IF(K430&lt;='Conversion Factors'!$F$13,'Conversion Factors'!$F$13,IF(K430&lt;='Conversion Factors'!$F$14,'Conversion Factors'!$F$14,IF(K430&lt;='Conversion Factors'!$F$15,'Conversion Factors'!$F$15,IF(K430&lt;='Conversion Factors'!$F$16,'Conversion Factors'!$F$16,M430)))))</f>
        <v/>
      </c>
      <c r="M430" s="227" t="str">
        <f>IF(K430&lt;='Conversion Factors'!$F$17,'Conversion Factors'!$F$17,IF(K430&lt;='Conversion Factors'!$F$18,'Conversion Factors'!$F$18,IF(K430&lt;='Conversion Factors'!$F$19,'Conversion Factors'!$F$19,IF(K430&lt;='Conversion Factors'!$F$20,'Conversion Factors'!$F$20,IF(K430&lt;='Conversion Factors'!$F$21,'Conversion Factors'!$F$21,IF(ISNUMBER(K430),20,""))))))</f>
        <v/>
      </c>
      <c r="O430" s="198" t="str">
        <f>IF(ISNUMBER('Actual Waste'!U50),'Actual Waste'!U50,"")</f>
        <v/>
      </c>
      <c r="P430" s="198" t="str">
        <f t="shared" si="117"/>
        <v/>
      </c>
      <c r="Q430" s="199" t="str">
        <f>IF(ISNUMBER(X430),Y430,IF(T430&gt;0,T430,IF(O430&lt;='Conversion Factors'!$G$11,'Conversion Factors'!$F$11,IF(O430&lt;='Conversion Factors'!$G$12,'Conversion Factors'!$F$12,IF(O430&lt;='Conversion Factors'!$G$13,'Conversion Factors'!$F$13,IF(O430&lt;='Conversion Factors'!$G$14,'Conversion Factors'!$F$14,IF(O430&lt;='Conversion Factors'!$G$15,'Conversion Factors'!$F$15,IF(O430&lt;='Conversion Factors'!$G$16,'Conversion Factors'!$F$16,R430))))))))</f>
        <v/>
      </c>
      <c r="R430" s="200" t="str">
        <f>IF(O430&lt;='Conversion Factors'!$G$17,'Conversion Factors'!$F$17,IF(O430&lt;='Conversion Factors'!$G$18,'Conversion Factors'!$F$18,IF(O430&lt;='Conversion Factors'!$G$19,'Conversion Factors'!$F$19,IF(O430&lt;='Conversion Factors'!$G$20,'Conversion Factors'!$F$20,IF(O430&lt;='Conversion Factors'!$G$21,'Conversion Factors'!$F$21,IF(ISNUMBER(O430),20,""))))))</f>
        <v/>
      </c>
      <c r="S430" s="199" t="e">
        <f t="shared" si="111"/>
        <v>#VALUE!</v>
      </c>
      <c r="T430" s="201">
        <f>IF('Actual Waste'!J50&lt;&gt;"",IF(LEN('Actual Waste'!J50)&gt;6,MID('Actual Waste'!J50,1,LEN('Actual Waste'!J50)-10),MID('Actual Waste'!J50,1,LEN('Actual Waste'!J50)-4)),0)</f>
        <v>0</v>
      </c>
      <c r="U430" s="201" t="str">
        <f t="shared" si="118"/>
        <v/>
      </c>
      <c r="V430" s="202">
        <f>'Actual Waste'!K50</f>
        <v>0</v>
      </c>
      <c r="W430" s="203"/>
      <c r="X430" s="202" t="str">
        <f t="shared" si="119"/>
        <v/>
      </c>
      <c r="Y430" s="229" t="str">
        <f>IF(X430&lt;='Conversion Factors'!$F$12,'Conversion Factors'!$F$12,IF(X430&lt;='Conversion Factors'!$F$13,'Conversion Factors'!$F$13,IF(X430&lt;='Conversion Factors'!$F$14,'Conversion Factors'!$F$14,IF(X430&lt;='Conversion Factors'!$F$15,'Conversion Factors'!$F$15,IF(X430&lt;='Conversion Factors'!$F$16,'Conversion Factors'!$F$16,Z430)))))</f>
        <v/>
      </c>
      <c r="Z430" s="229" t="str">
        <f>IF(X430&lt;='Conversion Factors'!$F$17,'Conversion Factors'!$F$17,IF(X430&lt;='Conversion Factors'!$F$18,'Conversion Factors'!$F$18,IF(X430&lt;='Conversion Factors'!$F$19,'Conversion Factors'!$F$19,IF(X430&lt;='Conversion Factors'!$F$20,'Conversion Factors'!$F$20,IF(X430&lt;='Conversion Factors'!$F$21,'Conversion Factors'!$F$21,IF(ISNUMBER(X430),20,""))))))</f>
        <v/>
      </c>
      <c r="AB430" s="3" t="str">
        <f t="shared" si="120"/>
        <v>Biodegradablegarden</v>
      </c>
      <c r="AC430" s="207" t="s">
        <v>475</v>
      </c>
      <c r="AD430" s="207" t="s">
        <v>476</v>
      </c>
      <c r="AE430" s="207" t="s">
        <v>478</v>
      </c>
      <c r="AF430" s="207" t="s">
        <v>479</v>
      </c>
      <c r="AG430" s="207" t="s">
        <v>480</v>
      </c>
      <c r="AH430" s="207" t="s">
        <v>481</v>
      </c>
      <c r="AI430" s="207" t="s">
        <v>482</v>
      </c>
      <c r="AJ430" s="207" t="s">
        <v>447</v>
      </c>
      <c r="AK430" s="207" t="s">
        <v>431</v>
      </c>
      <c r="AL430" s="207" t="s">
        <v>432</v>
      </c>
      <c r="AM430" s="207" t="s">
        <v>444</v>
      </c>
      <c r="AN430" s="207" t="s">
        <v>433</v>
      </c>
      <c r="AO430" s="207" t="s">
        <v>434</v>
      </c>
      <c r="AP430" s="207" t="s">
        <v>435</v>
      </c>
      <c r="AQ430" s="207" t="s">
        <v>436</v>
      </c>
      <c r="AR430" s="207" t="s">
        <v>437</v>
      </c>
      <c r="AS430" s="207" t="s">
        <v>438</v>
      </c>
      <c r="AT430" s="207" t="s">
        <v>439</v>
      </c>
      <c r="AU430" s="207" t="s">
        <v>440</v>
      </c>
      <c r="AV430" s="207" t="s">
        <v>441</v>
      </c>
      <c r="AW430" s="207" t="s">
        <v>442</v>
      </c>
    </row>
    <row r="431" spans="1:50" x14ac:dyDescent="0.35">
      <c r="A431" s="57"/>
      <c r="B431" s="192" t="str">
        <f>IF(ISNUMBER('Estimated Waste'!M50),'Estimated Waste'!M50,"")</f>
        <v/>
      </c>
      <c r="C431" s="192" t="str">
        <f t="shared" si="114"/>
        <v/>
      </c>
      <c r="D431" s="193" t="str">
        <f>IF(ISNUMBER(K431),L431,IF(G431&gt;0,G431,IF(B431&lt;='Conversion Factors'!$G$11,'Conversion Factors'!$F$11,IF(B431&lt;='Conversion Factors'!$G$12,'Conversion Factors'!$F$12,IF(B431&lt;='Conversion Factors'!$G$13,'Conversion Factors'!$F$13,IF(B431&lt;='Conversion Factors'!$G$14,'Conversion Factors'!$F$14,IF(B431&lt;='Conversion Factors'!$G$15,'Conversion Factors'!$F$15,IF(B431&lt;='Conversion Factors'!$G$16,'Conversion Factors'!$F$16,E431))))))))</f>
        <v/>
      </c>
      <c r="E431" s="194" t="str">
        <f>IF(B431&lt;='Conversion Factors'!$G$17,'Conversion Factors'!$F$17,IF(B431&lt;='Conversion Factors'!$G$18,'Conversion Factors'!$F$18,IF(B431&lt;='Conversion Factors'!$G$19,'Conversion Factors'!$F$19,IF(B431&lt;='Conversion Factors'!$G$20,'Conversion Factors'!$F$20,IF(B431&lt;='Conversion Factors'!$G$21,'Conversion Factors'!$F$21,IF(ISNUMBER(B431),20,""))))))</f>
        <v/>
      </c>
      <c r="F431" s="193" t="e">
        <f t="shared" si="108"/>
        <v>#VALUE!</v>
      </c>
      <c r="G431" s="195">
        <f>IF('Estimated Waste'!G50&lt;&gt;"",IF(LEN('Estimated Waste'!G50)&gt;6,MID('Estimated Waste'!G50,1,LEN('Estimated Waste'!G50)-10),MID('Estimated Waste'!G50,1,LEN('Estimated Waste'!G50)-4)),0)</f>
        <v>0</v>
      </c>
      <c r="H431" s="195" t="str">
        <f t="shared" si="109"/>
        <v/>
      </c>
      <c r="I431" s="196">
        <f>'Estimated Waste'!H50</f>
        <v>0</v>
      </c>
      <c r="J431" s="197"/>
      <c r="K431" s="196" t="str">
        <f t="shared" si="115"/>
        <v/>
      </c>
      <c r="L431" s="227" t="str">
        <f>IF(K431&lt;='Conversion Factors'!$F$12,'Conversion Factors'!$F$12,IF(K431&lt;='Conversion Factors'!$F$13,'Conversion Factors'!$F$13,IF(K431&lt;='Conversion Factors'!$F$14,'Conversion Factors'!$F$14,IF(K431&lt;='Conversion Factors'!$F$15,'Conversion Factors'!$F$15,IF(K431&lt;='Conversion Factors'!$F$16,'Conversion Factors'!$F$16,M431)))))</f>
        <v/>
      </c>
      <c r="M431" s="227" t="str">
        <f>IF(K431&lt;='Conversion Factors'!$F$17,'Conversion Factors'!$F$17,IF(K431&lt;='Conversion Factors'!$F$18,'Conversion Factors'!$F$18,IF(K431&lt;='Conversion Factors'!$F$19,'Conversion Factors'!$F$19,IF(K431&lt;='Conversion Factors'!$F$20,'Conversion Factors'!$F$20,IF(K431&lt;='Conversion Factors'!$F$21,'Conversion Factors'!$F$21,IF(ISNUMBER(K431),20,""))))))</f>
        <v/>
      </c>
      <c r="O431" s="198" t="str">
        <f>IF(ISNUMBER('Actual Waste'!U51),'Actual Waste'!U51,"")</f>
        <v/>
      </c>
      <c r="P431" s="198" t="str">
        <f t="shared" si="117"/>
        <v/>
      </c>
      <c r="Q431" s="199" t="str">
        <f>IF(ISNUMBER(X431),Y431,IF(T431&gt;0,T431,IF(O431&lt;='Conversion Factors'!$G$11,'Conversion Factors'!$F$11,IF(O431&lt;='Conversion Factors'!$G$12,'Conversion Factors'!$F$12,IF(O431&lt;='Conversion Factors'!$G$13,'Conversion Factors'!$F$13,IF(O431&lt;='Conversion Factors'!$G$14,'Conversion Factors'!$F$14,IF(O431&lt;='Conversion Factors'!$G$15,'Conversion Factors'!$F$15,IF(O431&lt;='Conversion Factors'!$G$16,'Conversion Factors'!$F$16,R431))))))))</f>
        <v/>
      </c>
      <c r="R431" s="200" t="str">
        <f>IF(O431&lt;='Conversion Factors'!$G$17,'Conversion Factors'!$F$17,IF(O431&lt;='Conversion Factors'!$G$18,'Conversion Factors'!$F$18,IF(O431&lt;='Conversion Factors'!$G$19,'Conversion Factors'!$F$19,IF(O431&lt;='Conversion Factors'!$G$20,'Conversion Factors'!$F$20,IF(O431&lt;='Conversion Factors'!$G$21,'Conversion Factors'!$F$21,IF(ISNUMBER(O431),20,""))))))</f>
        <v/>
      </c>
      <c r="S431" s="199" t="e">
        <f t="shared" si="111"/>
        <v>#VALUE!</v>
      </c>
      <c r="T431" s="201">
        <f>IF('Actual Waste'!J51&lt;&gt;"",IF(LEN('Actual Waste'!J51)&gt;6,MID('Actual Waste'!J51,1,LEN('Actual Waste'!J51)-10),MID('Actual Waste'!J51,1,LEN('Actual Waste'!J51)-4)),0)</f>
        <v>0</v>
      </c>
      <c r="U431" s="201" t="str">
        <f t="shared" si="118"/>
        <v/>
      </c>
      <c r="V431" s="202">
        <f>'Actual Waste'!K51</f>
        <v>0</v>
      </c>
      <c r="W431" s="203"/>
      <c r="X431" s="202" t="str">
        <f t="shared" si="119"/>
        <v/>
      </c>
      <c r="Y431" s="229" t="str">
        <f>IF(X431&lt;='Conversion Factors'!$F$12,'Conversion Factors'!$F$12,IF(X431&lt;='Conversion Factors'!$F$13,'Conversion Factors'!$F$13,IF(X431&lt;='Conversion Factors'!$F$14,'Conversion Factors'!$F$14,IF(X431&lt;='Conversion Factors'!$F$15,'Conversion Factors'!$F$15,IF(X431&lt;='Conversion Factors'!$F$16,'Conversion Factors'!$F$16,Z431)))))</f>
        <v/>
      </c>
      <c r="Z431" s="229" t="str">
        <f>IF(X431&lt;='Conversion Factors'!$F$17,'Conversion Factors'!$F$17,IF(X431&lt;='Conversion Factors'!$F$18,'Conversion Factors'!$F$18,IF(X431&lt;='Conversion Factors'!$F$19,'Conversion Factors'!$F$19,IF(X431&lt;='Conversion Factors'!$F$20,'Conversion Factors'!$F$20,IF(X431&lt;='Conversion Factors'!$F$21,'Conversion Factors'!$F$21,IF(ISNUMBER(X431),20,""))))))</f>
        <v/>
      </c>
      <c r="AB431" s="3" t="str">
        <f t="shared" si="120"/>
        <v>Cables_17_04_11</v>
      </c>
      <c r="AC431" s="207" t="s">
        <v>476</v>
      </c>
      <c r="AD431" s="207" t="s">
        <v>478</v>
      </c>
      <c r="AE431" s="207" t="s">
        <v>479</v>
      </c>
      <c r="AF431" s="207" t="s">
        <v>480</v>
      </c>
      <c r="AG431" s="207" t="s">
        <v>481</v>
      </c>
      <c r="AH431" s="207" t="s">
        <v>482</v>
      </c>
      <c r="AI431" s="207" t="s">
        <v>447</v>
      </c>
      <c r="AJ431" s="207" t="s">
        <v>431</v>
      </c>
      <c r="AK431" s="207" t="s">
        <v>432</v>
      </c>
      <c r="AL431" s="207" t="s">
        <v>444</v>
      </c>
      <c r="AM431" s="207" t="s">
        <v>433</v>
      </c>
      <c r="AN431" s="207" t="s">
        <v>434</v>
      </c>
      <c r="AO431" s="207" t="s">
        <v>435</v>
      </c>
      <c r="AP431" s="207" t="s">
        <v>436</v>
      </c>
      <c r="AQ431" s="207" t="s">
        <v>437</v>
      </c>
      <c r="AR431" s="207" t="s">
        <v>438</v>
      </c>
      <c r="AS431" s="207" t="s">
        <v>439</v>
      </c>
      <c r="AT431" s="207" t="s">
        <v>440</v>
      </c>
      <c r="AU431" s="207" t="s">
        <v>441</v>
      </c>
      <c r="AV431" s="207" t="s">
        <v>442</v>
      </c>
      <c r="AW431" s="207" t="s">
        <v>443</v>
      </c>
      <c r="AX431" s="207" t="s">
        <v>443</v>
      </c>
    </row>
    <row r="432" spans="1:50" x14ac:dyDescent="0.35">
      <c r="A432" s="57"/>
      <c r="B432" s="192" t="str">
        <f>IF(ISNUMBER('Estimated Waste'!M51),'Estimated Waste'!M51,"")</f>
        <v/>
      </c>
      <c r="C432" s="192" t="str">
        <f t="shared" si="114"/>
        <v/>
      </c>
      <c r="D432" s="193" t="str">
        <f>IF(ISNUMBER(K432),L432,IF(G432&gt;0,G432,IF(B432&lt;='Conversion Factors'!$G$11,'Conversion Factors'!$F$11,IF(B432&lt;='Conversion Factors'!$G$12,'Conversion Factors'!$F$12,IF(B432&lt;='Conversion Factors'!$G$13,'Conversion Factors'!$F$13,IF(B432&lt;='Conversion Factors'!$G$14,'Conversion Factors'!$F$14,IF(B432&lt;='Conversion Factors'!$G$15,'Conversion Factors'!$F$15,IF(B432&lt;='Conversion Factors'!$G$16,'Conversion Factors'!$F$16,E432))))))))</f>
        <v/>
      </c>
      <c r="E432" s="194" t="str">
        <f>IF(B432&lt;='Conversion Factors'!$G$17,'Conversion Factors'!$F$17,IF(B432&lt;='Conversion Factors'!$G$18,'Conversion Factors'!$F$18,IF(B432&lt;='Conversion Factors'!$G$19,'Conversion Factors'!$F$19,IF(B432&lt;='Conversion Factors'!$G$20,'Conversion Factors'!$F$20,IF(B432&lt;='Conversion Factors'!$G$21,'Conversion Factors'!$F$21,IF(ISNUMBER(B432),20,""))))))</f>
        <v/>
      </c>
      <c r="F432" s="193" t="e">
        <f t="shared" si="108"/>
        <v>#VALUE!</v>
      </c>
      <c r="G432" s="195">
        <f>IF('Estimated Waste'!G51&lt;&gt;"",IF(LEN('Estimated Waste'!G51)&gt;6,MID('Estimated Waste'!G51,1,LEN('Estimated Waste'!G51)-10),MID('Estimated Waste'!G51,1,LEN('Estimated Waste'!G51)-4)),0)</f>
        <v>0</v>
      </c>
      <c r="H432" s="195" t="str">
        <f t="shared" si="109"/>
        <v/>
      </c>
      <c r="I432" s="196">
        <f>'Estimated Waste'!H51</f>
        <v>0</v>
      </c>
      <c r="J432" s="197"/>
      <c r="K432" s="196" t="str">
        <f t="shared" si="115"/>
        <v/>
      </c>
      <c r="L432" s="227" t="str">
        <f>IF(K432&lt;='Conversion Factors'!$F$12,'Conversion Factors'!$F$12,IF(K432&lt;='Conversion Factors'!$F$13,'Conversion Factors'!$F$13,IF(K432&lt;='Conversion Factors'!$F$14,'Conversion Factors'!$F$14,IF(K432&lt;='Conversion Factors'!$F$15,'Conversion Factors'!$F$15,IF(K432&lt;='Conversion Factors'!$F$16,'Conversion Factors'!$F$16,M432)))))</f>
        <v/>
      </c>
      <c r="M432" s="227" t="str">
        <f>IF(K432&lt;='Conversion Factors'!$F$17,'Conversion Factors'!$F$17,IF(K432&lt;='Conversion Factors'!$F$18,'Conversion Factors'!$F$18,IF(K432&lt;='Conversion Factors'!$F$19,'Conversion Factors'!$F$19,IF(K432&lt;='Conversion Factors'!$F$20,'Conversion Factors'!$F$20,IF(K432&lt;='Conversion Factors'!$F$21,'Conversion Factors'!$F$21,IF(ISNUMBER(K432),20,""))))))</f>
        <v/>
      </c>
      <c r="O432" s="198" t="str">
        <f>IF(ISNUMBER('Actual Waste'!U52),'Actual Waste'!U52,"")</f>
        <v/>
      </c>
      <c r="P432" s="198" t="str">
        <f t="shared" si="117"/>
        <v/>
      </c>
      <c r="Q432" s="199" t="str">
        <f>IF(ISNUMBER(X432),Y432,IF(T432&gt;0,T432,IF(O432&lt;='Conversion Factors'!$G$11,'Conversion Factors'!$F$11,IF(O432&lt;='Conversion Factors'!$G$12,'Conversion Factors'!$F$12,IF(O432&lt;='Conversion Factors'!$G$13,'Conversion Factors'!$F$13,IF(O432&lt;='Conversion Factors'!$G$14,'Conversion Factors'!$F$14,IF(O432&lt;='Conversion Factors'!$G$15,'Conversion Factors'!$F$15,IF(O432&lt;='Conversion Factors'!$G$16,'Conversion Factors'!$F$16,R432))))))))</f>
        <v/>
      </c>
      <c r="R432" s="200" t="str">
        <f>IF(O432&lt;='Conversion Factors'!$G$17,'Conversion Factors'!$F$17,IF(O432&lt;='Conversion Factors'!$G$18,'Conversion Factors'!$F$18,IF(O432&lt;='Conversion Factors'!$G$19,'Conversion Factors'!$F$19,IF(O432&lt;='Conversion Factors'!$G$20,'Conversion Factors'!$F$20,IF(O432&lt;='Conversion Factors'!$G$21,'Conversion Factors'!$F$21,IF(ISNUMBER(O432),20,""))))))</f>
        <v/>
      </c>
      <c r="S432" s="199" t="e">
        <f t="shared" si="111"/>
        <v>#VALUE!</v>
      </c>
      <c r="T432" s="201">
        <f>IF('Actual Waste'!J52&lt;&gt;"",IF(LEN('Actual Waste'!J52)&gt;6,MID('Actual Waste'!J52,1,LEN('Actual Waste'!J52)-10),MID('Actual Waste'!J52,1,LEN('Actual Waste'!J52)-4)),0)</f>
        <v>0</v>
      </c>
      <c r="U432" s="201" t="str">
        <f t="shared" si="118"/>
        <v/>
      </c>
      <c r="V432" s="202">
        <f>'Actual Waste'!K52</f>
        <v>0</v>
      </c>
      <c r="W432" s="203"/>
      <c r="X432" s="202" t="str">
        <f t="shared" si="119"/>
        <v/>
      </c>
      <c r="Y432" s="229" t="str">
        <f>IF(X432&lt;='Conversion Factors'!$F$12,'Conversion Factors'!$F$12,IF(X432&lt;='Conversion Factors'!$F$13,'Conversion Factors'!$F$13,IF(X432&lt;='Conversion Factors'!$F$14,'Conversion Factors'!$F$14,IF(X432&lt;='Conversion Factors'!$F$15,'Conversion Factors'!$F$15,IF(X432&lt;='Conversion Factors'!$F$16,'Conversion Factors'!$F$16,Z432)))))</f>
        <v/>
      </c>
      <c r="Z432" s="229" t="str">
        <f>IF(X432&lt;='Conversion Factors'!$F$17,'Conversion Factors'!$F$17,IF(X432&lt;='Conversion Factors'!$F$18,'Conversion Factors'!$F$18,IF(X432&lt;='Conversion Factors'!$F$19,'Conversion Factors'!$F$19,IF(X432&lt;='Conversion Factors'!$F$20,'Conversion Factors'!$F$20,IF(X432&lt;='Conversion Factors'!$F$21,'Conversion Factors'!$F$21,IF(ISNUMBER(X432),20,""))))))</f>
        <v/>
      </c>
      <c r="AB432" s="3" t="str">
        <f t="shared" si="120"/>
        <v>Cans_20_01_40</v>
      </c>
      <c r="AC432" s="207" t="s">
        <v>475</v>
      </c>
      <c r="AD432" s="207" t="s">
        <v>478</v>
      </c>
      <c r="AE432" s="207" t="s">
        <v>478</v>
      </c>
      <c r="AF432" s="207" t="s">
        <v>479</v>
      </c>
      <c r="AG432" s="207" t="s">
        <v>480</v>
      </c>
      <c r="AH432" s="207" t="s">
        <v>481</v>
      </c>
      <c r="AI432" s="207" t="s">
        <v>482</v>
      </c>
      <c r="AJ432" s="207" t="s">
        <v>447</v>
      </c>
      <c r="AK432" s="207" t="s">
        <v>431</v>
      </c>
      <c r="AL432" s="207" t="s">
        <v>432</v>
      </c>
      <c r="AM432" s="207" t="s">
        <v>444</v>
      </c>
      <c r="AN432" s="207" t="s">
        <v>433</v>
      </c>
      <c r="AO432" s="207" t="s">
        <v>434</v>
      </c>
      <c r="AP432" s="207" t="s">
        <v>435</v>
      </c>
      <c r="AQ432" s="207" t="s">
        <v>436</v>
      </c>
      <c r="AR432" s="207" t="s">
        <v>437</v>
      </c>
      <c r="AS432" s="207" t="s">
        <v>438</v>
      </c>
      <c r="AT432" s="207" t="s">
        <v>439</v>
      </c>
      <c r="AU432" s="207" t="s">
        <v>440</v>
      </c>
      <c r="AV432" s="207" t="s">
        <v>441</v>
      </c>
      <c r="AW432" s="207" t="s">
        <v>442</v>
      </c>
    </row>
    <row r="433" spans="1:50" x14ac:dyDescent="0.35">
      <c r="A433" s="57"/>
      <c r="B433" s="192" t="str">
        <f>IF(ISNUMBER('Estimated Waste'!M52),'Estimated Waste'!M52,"")</f>
        <v/>
      </c>
      <c r="C433" s="192" t="str">
        <f t="shared" si="114"/>
        <v/>
      </c>
      <c r="D433" s="193" t="str">
        <f>IF(ISNUMBER(K433),L433,IF(G433&gt;0,G433,IF(B433&lt;='Conversion Factors'!$G$11,'Conversion Factors'!$F$11,IF(B433&lt;='Conversion Factors'!$G$12,'Conversion Factors'!$F$12,IF(B433&lt;='Conversion Factors'!$G$13,'Conversion Factors'!$F$13,IF(B433&lt;='Conversion Factors'!$G$14,'Conversion Factors'!$F$14,IF(B433&lt;='Conversion Factors'!$G$15,'Conversion Factors'!$F$15,IF(B433&lt;='Conversion Factors'!$G$16,'Conversion Factors'!$F$16,E433))))))))</f>
        <v/>
      </c>
      <c r="E433" s="194" t="str">
        <f>IF(B433&lt;='Conversion Factors'!$G$17,'Conversion Factors'!$F$17,IF(B433&lt;='Conversion Factors'!$G$18,'Conversion Factors'!$F$18,IF(B433&lt;='Conversion Factors'!$G$19,'Conversion Factors'!$F$19,IF(B433&lt;='Conversion Factors'!$G$20,'Conversion Factors'!$F$20,IF(B433&lt;='Conversion Factors'!$G$21,'Conversion Factors'!$F$21,IF(ISNUMBER(B433),20,""))))))</f>
        <v/>
      </c>
      <c r="F433" s="193" t="e">
        <f t="shared" si="108"/>
        <v>#VALUE!</v>
      </c>
      <c r="G433" s="195">
        <f>IF('Estimated Waste'!G52&lt;&gt;"",IF(LEN('Estimated Waste'!G52)&gt;6,MID('Estimated Waste'!G52,1,LEN('Estimated Waste'!G52)-10),MID('Estimated Waste'!G52,1,LEN('Estimated Waste'!G52)-4)),0)</f>
        <v>0</v>
      </c>
      <c r="H433" s="195" t="str">
        <f t="shared" si="109"/>
        <v/>
      </c>
      <c r="I433" s="196">
        <f>'Estimated Waste'!H52</f>
        <v>0</v>
      </c>
      <c r="J433" s="197"/>
      <c r="K433" s="196" t="str">
        <f t="shared" si="115"/>
        <v/>
      </c>
      <c r="L433" s="227" t="str">
        <f>IF(K433&lt;='Conversion Factors'!$F$12,'Conversion Factors'!$F$12,IF(K433&lt;='Conversion Factors'!$F$13,'Conversion Factors'!$F$13,IF(K433&lt;='Conversion Factors'!$F$14,'Conversion Factors'!$F$14,IF(K433&lt;='Conversion Factors'!$F$15,'Conversion Factors'!$F$15,IF(K433&lt;='Conversion Factors'!$F$16,'Conversion Factors'!$F$16,M433)))))</f>
        <v/>
      </c>
      <c r="M433" s="227" t="str">
        <f>IF(K433&lt;='Conversion Factors'!$F$17,'Conversion Factors'!$F$17,IF(K433&lt;='Conversion Factors'!$F$18,'Conversion Factors'!$F$18,IF(K433&lt;='Conversion Factors'!$F$19,'Conversion Factors'!$F$19,IF(K433&lt;='Conversion Factors'!$F$20,'Conversion Factors'!$F$20,IF(K433&lt;='Conversion Factors'!$F$21,'Conversion Factors'!$F$21,IF(ISNUMBER(K433),20,""))))))</f>
        <v/>
      </c>
      <c r="O433" s="198" t="str">
        <f>IF(ISNUMBER('Actual Waste'!U53),'Actual Waste'!U53,"")</f>
        <v/>
      </c>
      <c r="P433" s="198" t="str">
        <f t="shared" si="117"/>
        <v/>
      </c>
      <c r="Q433" s="199" t="str">
        <f>IF(ISNUMBER(X433),Y433,IF(T433&gt;0,T433,IF(O433&lt;='Conversion Factors'!$G$11,'Conversion Factors'!$F$11,IF(O433&lt;='Conversion Factors'!$G$12,'Conversion Factors'!$F$12,IF(O433&lt;='Conversion Factors'!$G$13,'Conversion Factors'!$F$13,IF(O433&lt;='Conversion Factors'!$G$14,'Conversion Factors'!$F$14,IF(O433&lt;='Conversion Factors'!$G$15,'Conversion Factors'!$F$15,IF(O433&lt;='Conversion Factors'!$G$16,'Conversion Factors'!$F$16,R433))))))))</f>
        <v/>
      </c>
      <c r="R433" s="200" t="str">
        <f>IF(O433&lt;='Conversion Factors'!$G$17,'Conversion Factors'!$F$17,IF(O433&lt;='Conversion Factors'!$G$18,'Conversion Factors'!$F$18,IF(O433&lt;='Conversion Factors'!$G$19,'Conversion Factors'!$F$19,IF(O433&lt;='Conversion Factors'!$G$20,'Conversion Factors'!$F$20,IF(O433&lt;='Conversion Factors'!$G$21,'Conversion Factors'!$F$21,IF(ISNUMBER(O433),20,""))))))</f>
        <v/>
      </c>
      <c r="S433" s="199" t="e">
        <f t="shared" si="111"/>
        <v>#VALUE!</v>
      </c>
      <c r="T433" s="201">
        <f>IF('Actual Waste'!J53&lt;&gt;"",IF(LEN('Actual Waste'!J53)&gt;6,MID('Actual Waste'!J53,1,LEN('Actual Waste'!J53)-10),MID('Actual Waste'!J53,1,LEN('Actual Waste'!J53)-4)),0)</f>
        <v>0</v>
      </c>
      <c r="U433" s="201" t="str">
        <f t="shared" si="118"/>
        <v/>
      </c>
      <c r="V433" s="202">
        <f>'Actual Waste'!K53</f>
        <v>0</v>
      </c>
      <c r="W433" s="203"/>
      <c r="X433" s="202" t="str">
        <f t="shared" si="119"/>
        <v/>
      </c>
      <c r="Y433" s="229" t="str">
        <f>IF(X433&lt;='Conversion Factors'!$F$12,'Conversion Factors'!$F$12,IF(X433&lt;='Conversion Factors'!$F$13,'Conversion Factors'!$F$13,IF(X433&lt;='Conversion Factors'!$F$14,'Conversion Factors'!$F$14,IF(X433&lt;='Conversion Factors'!$F$15,'Conversion Factors'!$F$15,IF(X433&lt;='Conversion Factors'!$F$16,'Conversion Factors'!$F$16,Z433)))))</f>
        <v/>
      </c>
      <c r="Z433" s="229" t="str">
        <f>IF(X433&lt;='Conversion Factors'!$F$17,'Conversion Factors'!$F$17,IF(X433&lt;='Conversion Factors'!$F$18,'Conversion Factors'!$F$18,IF(X433&lt;='Conversion Factors'!$F$19,'Conversion Factors'!$F$19,IF(X433&lt;='Conversion Factors'!$F$20,'Conversion Factors'!$F$20,IF(X433&lt;='Conversion Factors'!$F$21,'Conversion Factors'!$F$21,IF(ISNUMBER(X433),20,""))))))</f>
        <v/>
      </c>
      <c r="AB433" s="3" t="str">
        <f t="shared" si="120"/>
        <v>Carpets_20_01_11</v>
      </c>
      <c r="AC433" s="207" t="s">
        <v>476</v>
      </c>
      <c r="AD433" s="207" t="s">
        <v>478</v>
      </c>
      <c r="AE433" s="207" t="s">
        <v>479</v>
      </c>
      <c r="AF433" s="207" t="s">
        <v>480</v>
      </c>
      <c r="AG433" s="207" t="s">
        <v>481</v>
      </c>
      <c r="AH433" s="207" t="s">
        <v>482</v>
      </c>
      <c r="AI433" s="207" t="s">
        <v>447</v>
      </c>
      <c r="AJ433" s="207" t="s">
        <v>431</v>
      </c>
      <c r="AK433" s="207" t="s">
        <v>432</v>
      </c>
      <c r="AL433" s="207" t="s">
        <v>444</v>
      </c>
      <c r="AM433" s="207" t="s">
        <v>433</v>
      </c>
      <c r="AN433" s="207" t="s">
        <v>434</v>
      </c>
      <c r="AO433" s="207" t="s">
        <v>435</v>
      </c>
      <c r="AP433" s="207" t="s">
        <v>436</v>
      </c>
      <c r="AQ433" s="207" t="s">
        <v>437</v>
      </c>
      <c r="AR433" s="207" t="s">
        <v>438</v>
      </c>
      <c r="AS433" s="207" t="s">
        <v>439</v>
      </c>
      <c r="AT433" s="207" t="s">
        <v>440</v>
      </c>
      <c r="AU433" s="207" t="s">
        <v>441</v>
      </c>
      <c r="AV433" s="207" t="s">
        <v>442</v>
      </c>
      <c r="AW433" s="207" t="s">
        <v>443</v>
      </c>
      <c r="AX433" s="207" t="s">
        <v>443</v>
      </c>
    </row>
    <row r="434" spans="1:50" x14ac:dyDescent="0.35">
      <c r="A434" s="57"/>
      <c r="B434" s="192" t="str">
        <f>IF(ISNUMBER('Estimated Waste'!M53),'Estimated Waste'!M53,"")</f>
        <v/>
      </c>
      <c r="C434" s="192" t="str">
        <f t="shared" si="114"/>
        <v/>
      </c>
      <c r="D434" s="193" t="str">
        <f>IF(ISNUMBER(K434),L434,IF(G434&gt;0,G434,IF(B434&lt;='Conversion Factors'!$G$11,'Conversion Factors'!$F$11,IF(B434&lt;='Conversion Factors'!$G$12,'Conversion Factors'!$F$12,IF(B434&lt;='Conversion Factors'!$G$13,'Conversion Factors'!$F$13,IF(B434&lt;='Conversion Factors'!$G$14,'Conversion Factors'!$F$14,IF(B434&lt;='Conversion Factors'!$G$15,'Conversion Factors'!$F$15,IF(B434&lt;='Conversion Factors'!$G$16,'Conversion Factors'!$F$16,E434))))))))</f>
        <v/>
      </c>
      <c r="E434" s="194" t="str">
        <f>IF(B434&lt;='Conversion Factors'!$G$17,'Conversion Factors'!$F$17,IF(B434&lt;='Conversion Factors'!$G$18,'Conversion Factors'!$F$18,IF(B434&lt;='Conversion Factors'!$G$19,'Conversion Factors'!$F$19,IF(B434&lt;='Conversion Factors'!$G$20,'Conversion Factors'!$F$20,IF(B434&lt;='Conversion Factors'!$G$21,'Conversion Factors'!$F$21,IF(ISNUMBER(B434),20,""))))))</f>
        <v/>
      </c>
      <c r="F434" s="193" t="e">
        <f t="shared" si="108"/>
        <v>#VALUE!</v>
      </c>
      <c r="G434" s="195">
        <f>IF('Estimated Waste'!G53&lt;&gt;"",IF(LEN('Estimated Waste'!G53)&gt;6,MID('Estimated Waste'!G53,1,LEN('Estimated Waste'!G53)-10),MID('Estimated Waste'!G53,1,LEN('Estimated Waste'!G53)-4)),0)</f>
        <v>0</v>
      </c>
      <c r="H434" s="195" t="str">
        <f t="shared" si="109"/>
        <v/>
      </c>
      <c r="I434" s="196">
        <f>'Estimated Waste'!H53</f>
        <v>0</v>
      </c>
      <c r="J434" s="197"/>
      <c r="K434" s="196" t="str">
        <f t="shared" si="115"/>
        <v/>
      </c>
      <c r="L434" s="227" t="str">
        <f>IF(K434&lt;='Conversion Factors'!$F$12,'Conversion Factors'!$F$12,IF(K434&lt;='Conversion Factors'!$F$13,'Conversion Factors'!$F$13,IF(K434&lt;='Conversion Factors'!$F$14,'Conversion Factors'!$F$14,IF(K434&lt;='Conversion Factors'!$F$15,'Conversion Factors'!$F$15,IF(K434&lt;='Conversion Factors'!$F$16,'Conversion Factors'!$F$16,M434)))))</f>
        <v/>
      </c>
      <c r="M434" s="227" t="str">
        <f>IF(K434&lt;='Conversion Factors'!$F$17,'Conversion Factors'!$F$17,IF(K434&lt;='Conversion Factors'!$F$18,'Conversion Factors'!$F$18,IF(K434&lt;='Conversion Factors'!$F$19,'Conversion Factors'!$F$19,IF(K434&lt;='Conversion Factors'!$F$20,'Conversion Factors'!$F$20,IF(K434&lt;='Conversion Factors'!$F$21,'Conversion Factors'!$F$21,IF(ISNUMBER(K434),20,""))))))</f>
        <v/>
      </c>
      <c r="O434" s="198" t="str">
        <f>IF(ISNUMBER('Actual Waste'!U54),'Actual Waste'!U54,"")</f>
        <v/>
      </c>
      <c r="P434" s="198" t="str">
        <f t="shared" si="117"/>
        <v/>
      </c>
      <c r="Q434" s="199" t="str">
        <f>IF(ISNUMBER(X434),Y434,IF(T434&gt;0,T434,IF(O434&lt;='Conversion Factors'!$G$11,'Conversion Factors'!$F$11,IF(O434&lt;='Conversion Factors'!$G$12,'Conversion Factors'!$F$12,IF(O434&lt;='Conversion Factors'!$G$13,'Conversion Factors'!$F$13,IF(O434&lt;='Conversion Factors'!$G$14,'Conversion Factors'!$F$14,IF(O434&lt;='Conversion Factors'!$G$15,'Conversion Factors'!$F$15,IF(O434&lt;='Conversion Factors'!$G$16,'Conversion Factors'!$F$16,R434))))))))</f>
        <v/>
      </c>
      <c r="R434" s="200" t="str">
        <f>IF(O434&lt;='Conversion Factors'!$G$17,'Conversion Factors'!$F$17,IF(O434&lt;='Conversion Factors'!$G$18,'Conversion Factors'!$F$18,IF(O434&lt;='Conversion Factors'!$G$19,'Conversion Factors'!$F$19,IF(O434&lt;='Conversion Factors'!$G$20,'Conversion Factors'!$F$20,IF(O434&lt;='Conversion Factors'!$G$21,'Conversion Factors'!$F$21,IF(ISNUMBER(O434),20,""))))))</f>
        <v/>
      </c>
      <c r="S434" s="199" t="e">
        <f t="shared" si="111"/>
        <v>#VALUE!</v>
      </c>
      <c r="T434" s="201">
        <f>IF('Actual Waste'!J54&lt;&gt;"",IF(LEN('Actual Waste'!J54)&gt;6,MID('Actual Waste'!J54,1,LEN('Actual Waste'!J54)-10),MID('Actual Waste'!J54,1,LEN('Actual Waste'!J54)-4)),0)</f>
        <v>0</v>
      </c>
      <c r="U434" s="201" t="str">
        <f t="shared" si="118"/>
        <v/>
      </c>
      <c r="V434" s="202">
        <f>'Actual Waste'!K54</f>
        <v>0</v>
      </c>
      <c r="W434" s="203"/>
      <c r="X434" s="202" t="str">
        <f t="shared" si="119"/>
        <v/>
      </c>
      <c r="Y434" s="229" t="str">
        <f>IF(X434&lt;='Conversion Factors'!$F$12,'Conversion Factors'!$F$12,IF(X434&lt;='Conversion Factors'!$F$13,'Conversion Factors'!$F$13,IF(X434&lt;='Conversion Factors'!$F$14,'Conversion Factors'!$F$14,IF(X434&lt;='Conversion Factors'!$F$15,'Conversion Factors'!$F$15,IF(X434&lt;='Conversion Factors'!$F$16,'Conversion Factors'!$F$16,Z434)))))</f>
        <v/>
      </c>
      <c r="Z434" s="229" t="str">
        <f>IF(X434&lt;='Conversion Factors'!$F$17,'Conversion Factors'!$F$17,IF(X434&lt;='Conversion Factors'!$F$18,'Conversion Factors'!$F$18,IF(X434&lt;='Conversion Factors'!$F$19,'Conversion Factors'!$F$19,IF(X434&lt;='Conversion Factors'!$F$20,'Conversion Factors'!$F$20,IF(X434&lt;='Conversion Factors'!$F$21,'Conversion Factors'!$F$21,IF(ISNUMBER(X434),20,""))))))</f>
        <v/>
      </c>
      <c r="AB434" s="3" t="str">
        <f t="shared" si="120"/>
        <v>Concrete_bricks_til</v>
      </c>
      <c r="AC434" s="207" t="s">
        <v>2417</v>
      </c>
      <c r="AD434" s="207" t="s">
        <v>2415</v>
      </c>
      <c r="AE434" s="207" t="s">
        <v>432</v>
      </c>
      <c r="AF434" s="207" t="s">
        <v>431</v>
      </c>
      <c r="AG434" s="207" t="s">
        <v>479</v>
      </c>
      <c r="AH434" s="207" t="s">
        <v>444</v>
      </c>
      <c r="AI434" s="207" t="s">
        <v>433</v>
      </c>
      <c r="AJ434" s="207" t="s">
        <v>434</v>
      </c>
      <c r="AK434" s="207" t="s">
        <v>435</v>
      </c>
      <c r="AL434" s="207" t="s">
        <v>436</v>
      </c>
      <c r="AM434" s="207" t="s">
        <v>437</v>
      </c>
      <c r="AN434" s="207" t="s">
        <v>438</v>
      </c>
      <c r="AO434" s="207" t="s">
        <v>439</v>
      </c>
      <c r="AP434" s="207" t="s">
        <v>440</v>
      </c>
      <c r="AQ434" s="207" t="s">
        <v>441</v>
      </c>
      <c r="AR434" s="207" t="s">
        <v>442</v>
      </c>
      <c r="AS434" s="207" t="s">
        <v>443</v>
      </c>
    </row>
    <row r="435" spans="1:50" x14ac:dyDescent="0.35">
      <c r="A435" s="57"/>
      <c r="B435" s="192" t="str">
        <f>IF(ISNUMBER('Estimated Waste'!M54),'Estimated Waste'!M54,"")</f>
        <v/>
      </c>
      <c r="C435" s="192" t="str">
        <f t="shared" si="114"/>
        <v/>
      </c>
      <c r="D435" s="193" t="str">
        <f>IF(ISNUMBER(K435),L435,IF(G435&gt;0,G435,IF(B435&lt;='Conversion Factors'!$G$11,'Conversion Factors'!$F$11,IF(B435&lt;='Conversion Factors'!$G$12,'Conversion Factors'!$F$12,IF(B435&lt;='Conversion Factors'!$G$13,'Conversion Factors'!$F$13,IF(B435&lt;='Conversion Factors'!$G$14,'Conversion Factors'!$F$14,IF(B435&lt;='Conversion Factors'!$G$15,'Conversion Factors'!$F$15,IF(B435&lt;='Conversion Factors'!$G$16,'Conversion Factors'!$F$16,E435))))))))</f>
        <v/>
      </c>
      <c r="E435" s="194" t="str">
        <f>IF(B435&lt;='Conversion Factors'!$G$17,'Conversion Factors'!$F$17,IF(B435&lt;='Conversion Factors'!$G$18,'Conversion Factors'!$F$18,IF(B435&lt;='Conversion Factors'!$G$19,'Conversion Factors'!$F$19,IF(B435&lt;='Conversion Factors'!$G$20,'Conversion Factors'!$F$20,IF(B435&lt;='Conversion Factors'!$G$21,'Conversion Factors'!$F$21,IF(ISNUMBER(B435),20,""))))))</f>
        <v/>
      </c>
      <c r="F435" s="193" t="e">
        <f t="shared" si="108"/>
        <v>#VALUE!</v>
      </c>
      <c r="G435" s="195">
        <f>IF('Estimated Waste'!G54&lt;&gt;"",IF(LEN('Estimated Waste'!G54)&gt;6,MID('Estimated Waste'!G54,1,LEN('Estimated Waste'!G54)-10),MID('Estimated Waste'!G54,1,LEN('Estimated Waste'!G54)-4)),0)</f>
        <v>0</v>
      </c>
      <c r="H435" s="195" t="str">
        <f t="shared" si="109"/>
        <v/>
      </c>
      <c r="I435" s="196">
        <f>'Estimated Waste'!H54</f>
        <v>0</v>
      </c>
      <c r="J435" s="197"/>
      <c r="K435" s="196" t="str">
        <f t="shared" si="115"/>
        <v/>
      </c>
      <c r="L435" s="227" t="str">
        <f>IF(K435&lt;='Conversion Factors'!$F$12,'Conversion Factors'!$F$12,IF(K435&lt;='Conversion Factors'!$F$13,'Conversion Factors'!$F$13,IF(K435&lt;='Conversion Factors'!$F$14,'Conversion Factors'!$F$14,IF(K435&lt;='Conversion Factors'!$F$15,'Conversion Factors'!$F$15,IF(K435&lt;='Conversion Factors'!$F$16,'Conversion Factors'!$F$16,M435)))))</f>
        <v/>
      </c>
      <c r="M435" s="227" t="str">
        <f>IF(K435&lt;='Conversion Factors'!$F$17,'Conversion Factors'!$F$17,IF(K435&lt;='Conversion Factors'!$F$18,'Conversion Factors'!$F$18,IF(K435&lt;='Conversion Factors'!$F$19,'Conversion Factors'!$F$19,IF(K435&lt;='Conversion Factors'!$F$20,'Conversion Factors'!$F$20,IF(K435&lt;='Conversion Factors'!$F$21,'Conversion Factors'!$F$21,IF(ISNUMBER(K435),20,""))))))</f>
        <v/>
      </c>
      <c r="O435" s="198" t="str">
        <f>IF(ISNUMBER('Actual Waste'!U55),'Actual Waste'!U55,"")</f>
        <v/>
      </c>
      <c r="P435" s="198" t="str">
        <f t="shared" si="117"/>
        <v/>
      </c>
      <c r="Q435" s="199" t="str">
        <f>IF(ISNUMBER(X435),Y435,IF(T435&gt;0,T435,IF(O435&lt;='Conversion Factors'!$G$11,'Conversion Factors'!$F$11,IF(O435&lt;='Conversion Factors'!$G$12,'Conversion Factors'!$F$12,IF(O435&lt;='Conversion Factors'!$G$13,'Conversion Factors'!$F$13,IF(O435&lt;='Conversion Factors'!$G$14,'Conversion Factors'!$F$14,IF(O435&lt;='Conversion Factors'!$G$15,'Conversion Factors'!$F$15,IF(O435&lt;='Conversion Factors'!$G$16,'Conversion Factors'!$F$16,R435))))))))</f>
        <v/>
      </c>
      <c r="R435" s="200" t="str">
        <f>IF(O435&lt;='Conversion Factors'!$G$17,'Conversion Factors'!$F$17,IF(O435&lt;='Conversion Factors'!$G$18,'Conversion Factors'!$F$18,IF(O435&lt;='Conversion Factors'!$G$19,'Conversion Factors'!$F$19,IF(O435&lt;='Conversion Factors'!$G$20,'Conversion Factors'!$F$20,IF(O435&lt;='Conversion Factors'!$G$21,'Conversion Factors'!$F$21,IF(ISNUMBER(O435),20,""))))))</f>
        <v/>
      </c>
      <c r="S435" s="199" t="e">
        <f t="shared" si="111"/>
        <v>#VALUE!</v>
      </c>
      <c r="T435" s="201">
        <f>IF('Actual Waste'!J55&lt;&gt;"",IF(LEN('Actual Waste'!J55)&gt;6,MID('Actual Waste'!J55,1,LEN('Actual Waste'!J55)-10),MID('Actual Waste'!J55,1,LEN('Actual Waste'!J55)-4)),0)</f>
        <v>0</v>
      </c>
      <c r="U435" s="201" t="str">
        <f t="shared" si="118"/>
        <v/>
      </c>
      <c r="V435" s="202">
        <f>'Actual Waste'!K55</f>
        <v>0</v>
      </c>
      <c r="W435" s="203"/>
      <c r="X435" s="202" t="str">
        <f t="shared" si="119"/>
        <v/>
      </c>
      <c r="Y435" s="229" t="str">
        <f>IF(X435&lt;='Conversion Factors'!$F$12,'Conversion Factors'!$F$12,IF(X435&lt;='Conversion Factors'!$F$13,'Conversion Factors'!$F$13,IF(X435&lt;='Conversion Factors'!$F$14,'Conversion Factors'!$F$14,IF(X435&lt;='Conversion Factors'!$F$15,'Conversion Factors'!$F$15,IF(X435&lt;='Conversion Factors'!$F$16,'Conversion Factors'!$F$16,Z435)))))</f>
        <v/>
      </c>
      <c r="Z435" s="229" t="str">
        <f>IF(X435&lt;='Conversion Factors'!$F$17,'Conversion Factors'!$F$17,IF(X435&lt;='Conversion Factors'!$F$18,'Conversion Factors'!$F$18,IF(X435&lt;='Conversion Factors'!$F$19,'Conversion Factors'!$F$19,IF(X435&lt;='Conversion Factors'!$F$20,'Conversion Factors'!$F$20,IF(X435&lt;='Conversion Factors'!$F$21,'Conversion Factors'!$F$21,IF(ISNUMBER(X435),20,""))))))</f>
        <v/>
      </c>
      <c r="AB435" s="3" t="str">
        <f t="shared" si="120"/>
        <v>Copper_17_04_01</v>
      </c>
      <c r="AC435" s="207" t="s">
        <v>476</v>
      </c>
      <c r="AD435" s="207" t="s">
        <v>478</v>
      </c>
      <c r="AE435" s="207" t="s">
        <v>479</v>
      </c>
      <c r="AF435" s="207" t="s">
        <v>480</v>
      </c>
      <c r="AG435" s="207" t="s">
        <v>481</v>
      </c>
      <c r="AH435" s="207" t="s">
        <v>482</v>
      </c>
      <c r="AI435" s="207" t="s">
        <v>447</v>
      </c>
      <c r="AJ435" s="207" t="s">
        <v>431</v>
      </c>
      <c r="AK435" s="207" t="s">
        <v>432</v>
      </c>
      <c r="AL435" s="207" t="s">
        <v>444</v>
      </c>
      <c r="AM435" s="207" t="s">
        <v>433</v>
      </c>
      <c r="AN435" s="207" t="s">
        <v>434</v>
      </c>
      <c r="AO435" s="207" t="s">
        <v>435</v>
      </c>
      <c r="AP435" s="207" t="s">
        <v>436</v>
      </c>
      <c r="AQ435" s="207" t="s">
        <v>437</v>
      </c>
      <c r="AR435" s="207" t="s">
        <v>438</v>
      </c>
      <c r="AS435" s="207" t="s">
        <v>439</v>
      </c>
      <c r="AT435" s="207" t="s">
        <v>440</v>
      </c>
      <c r="AU435" s="207" t="s">
        <v>441</v>
      </c>
      <c r="AV435" s="207" t="s">
        <v>442</v>
      </c>
      <c r="AW435" s="207" t="s">
        <v>443</v>
      </c>
    </row>
    <row r="436" spans="1:50" ht="12.75" customHeight="1" x14ac:dyDescent="0.35">
      <c r="A436" s="57"/>
      <c r="B436" s="192" t="str">
        <f>IF(ISNUMBER('Estimated Waste'!M55),'Estimated Waste'!M55,"")</f>
        <v/>
      </c>
      <c r="C436" s="192" t="str">
        <f t="shared" si="114"/>
        <v/>
      </c>
      <c r="D436" s="193" t="str">
        <f>IF(ISNUMBER(K436),L436,IF(G436&gt;0,G436,IF(B436&lt;='Conversion Factors'!$G$11,'Conversion Factors'!$F$11,IF(B436&lt;='Conversion Factors'!$G$12,'Conversion Factors'!$F$12,IF(B436&lt;='Conversion Factors'!$G$13,'Conversion Factors'!$F$13,IF(B436&lt;='Conversion Factors'!$G$14,'Conversion Factors'!$F$14,IF(B436&lt;='Conversion Factors'!$G$15,'Conversion Factors'!$F$15,IF(B436&lt;='Conversion Factors'!$G$16,'Conversion Factors'!$F$16,E436))))))))</f>
        <v/>
      </c>
      <c r="E436" s="194" t="str">
        <f>IF(B436&lt;='Conversion Factors'!$G$17,'Conversion Factors'!$F$17,IF(B436&lt;='Conversion Factors'!$G$18,'Conversion Factors'!$F$18,IF(B436&lt;='Conversion Factors'!$G$19,'Conversion Factors'!$F$19,IF(B436&lt;='Conversion Factors'!$G$20,'Conversion Factors'!$F$20,IF(B436&lt;='Conversion Factors'!$G$21,'Conversion Factors'!$F$21,IF(ISNUMBER(B436),20,""))))))</f>
        <v/>
      </c>
      <c r="F436" s="193" t="e">
        <f t="shared" si="108"/>
        <v>#VALUE!</v>
      </c>
      <c r="G436" s="195">
        <f>IF('Estimated Waste'!G55&lt;&gt;"",IF(LEN('Estimated Waste'!G55)&gt;6,MID('Estimated Waste'!G55,1,LEN('Estimated Waste'!G55)-10),MID('Estimated Waste'!G55,1,LEN('Estimated Waste'!G55)-4)),0)</f>
        <v>0</v>
      </c>
      <c r="H436" s="195" t="str">
        <f t="shared" si="109"/>
        <v/>
      </c>
      <c r="I436" s="196">
        <f>'Estimated Waste'!H55</f>
        <v>0</v>
      </c>
      <c r="J436" s="197"/>
      <c r="K436" s="196" t="str">
        <f t="shared" si="115"/>
        <v/>
      </c>
      <c r="L436" s="227" t="str">
        <f>IF(K436&lt;='Conversion Factors'!$F$12,'Conversion Factors'!$F$12,IF(K436&lt;='Conversion Factors'!$F$13,'Conversion Factors'!$F$13,IF(K436&lt;='Conversion Factors'!$F$14,'Conversion Factors'!$F$14,IF(K436&lt;='Conversion Factors'!$F$15,'Conversion Factors'!$F$15,IF(K436&lt;='Conversion Factors'!$F$16,'Conversion Factors'!$F$16,M436)))))</f>
        <v/>
      </c>
      <c r="M436" s="227" t="str">
        <f>IF(K436&lt;='Conversion Factors'!$F$17,'Conversion Factors'!$F$17,IF(K436&lt;='Conversion Factors'!$F$18,'Conversion Factors'!$F$18,IF(K436&lt;='Conversion Factors'!$F$19,'Conversion Factors'!$F$19,IF(K436&lt;='Conversion Factors'!$F$20,'Conversion Factors'!$F$20,IF(K436&lt;='Conversion Factors'!$F$21,'Conversion Factors'!$F$21,IF(ISNUMBER(K436),20,""))))))</f>
        <v/>
      </c>
      <c r="O436" s="198" t="str">
        <f>IF(ISNUMBER('Actual Waste'!U56),'Actual Waste'!U56,"")</f>
        <v/>
      </c>
      <c r="P436" s="198" t="str">
        <f t="shared" si="117"/>
        <v/>
      </c>
      <c r="Q436" s="199" t="str">
        <f>IF(ISNUMBER(X436),Y436,IF(T436&gt;0,T436,IF(O436&lt;='Conversion Factors'!$G$11,'Conversion Factors'!$F$11,IF(O436&lt;='Conversion Factors'!$G$12,'Conversion Factors'!$F$12,IF(O436&lt;='Conversion Factors'!$G$13,'Conversion Factors'!$F$13,IF(O436&lt;='Conversion Factors'!$G$14,'Conversion Factors'!$F$14,IF(O436&lt;='Conversion Factors'!$G$15,'Conversion Factors'!$F$15,IF(O436&lt;='Conversion Factors'!$G$16,'Conversion Factors'!$F$16,R436))))))))</f>
        <v/>
      </c>
      <c r="R436" s="200" t="str">
        <f>IF(O436&lt;='Conversion Factors'!$G$17,'Conversion Factors'!$F$17,IF(O436&lt;='Conversion Factors'!$G$18,'Conversion Factors'!$F$18,IF(O436&lt;='Conversion Factors'!$G$19,'Conversion Factors'!$F$19,IF(O436&lt;='Conversion Factors'!$G$20,'Conversion Factors'!$F$20,IF(O436&lt;='Conversion Factors'!$G$21,'Conversion Factors'!$F$21,IF(ISNUMBER(O436),20,""))))))</f>
        <v/>
      </c>
      <c r="S436" s="199" t="e">
        <f t="shared" si="111"/>
        <v>#VALUE!</v>
      </c>
      <c r="T436" s="201">
        <f>IF('Actual Waste'!J56&lt;&gt;"",IF(LEN('Actual Waste'!J56)&gt;6,MID('Actual Waste'!J56,1,LEN('Actual Waste'!J56)-10),MID('Actual Waste'!J56,1,LEN('Actual Waste'!J56)-4)),0)</f>
        <v>0</v>
      </c>
      <c r="U436" s="201" t="str">
        <f t="shared" si="118"/>
        <v/>
      </c>
      <c r="V436" s="202">
        <f>'Actual Waste'!K56</f>
        <v>0</v>
      </c>
      <c r="W436" s="203"/>
      <c r="X436" s="202" t="str">
        <f t="shared" si="119"/>
        <v/>
      </c>
      <c r="Y436" s="229" t="str">
        <f>IF(X436&lt;='Conversion Factors'!$F$12,'Conversion Factors'!$F$12,IF(X436&lt;='Conversion Factors'!$F$13,'Conversion Factors'!$F$13,IF(X436&lt;='Conversion Factors'!$F$14,'Conversion Factors'!$F$14,IF(X436&lt;='Conversion Factors'!$F$15,'Conversion Factors'!$F$15,IF(X436&lt;='Conversion Factors'!$F$16,'Conversion Factors'!$F$16,Z436)))))</f>
        <v/>
      </c>
      <c r="Z436" s="229" t="str">
        <f>IF(X436&lt;='Conversion Factors'!$F$17,'Conversion Factors'!$F$17,IF(X436&lt;='Conversion Factors'!$F$18,'Conversion Factors'!$F$18,IF(X436&lt;='Conversion Factors'!$F$19,'Conversion Factors'!$F$19,IF(X436&lt;='Conversion Factors'!$F$20,'Conversion Factors'!$F$20,IF(X436&lt;='Conversion Factors'!$F$21,'Conversion Factors'!$F$21,IF(ISNUMBER(X436),20,""))))))</f>
        <v/>
      </c>
      <c r="AB436" s="3" t="str">
        <f t="shared" si="120"/>
        <v>Electronic_equipmen</v>
      </c>
      <c r="AC436" s="207" t="s">
        <v>476</v>
      </c>
      <c r="AD436" s="207" t="s">
        <v>478</v>
      </c>
      <c r="AE436" s="207" t="s">
        <v>479</v>
      </c>
      <c r="AF436" s="207" t="s">
        <v>480</v>
      </c>
      <c r="AG436" s="207" t="s">
        <v>481</v>
      </c>
      <c r="AH436" s="207" t="s">
        <v>482</v>
      </c>
      <c r="AI436" s="207" t="s">
        <v>431</v>
      </c>
      <c r="AJ436" s="207" t="s">
        <v>432</v>
      </c>
      <c r="AK436" s="207" t="s">
        <v>444</v>
      </c>
      <c r="AL436" s="207" t="s">
        <v>433</v>
      </c>
      <c r="AM436" s="207" t="s">
        <v>434</v>
      </c>
      <c r="AN436" s="207" t="s">
        <v>435</v>
      </c>
      <c r="AO436" s="207" t="s">
        <v>436</v>
      </c>
      <c r="AP436" s="207" t="s">
        <v>437</v>
      </c>
      <c r="AQ436" s="207" t="s">
        <v>438</v>
      </c>
      <c r="AR436" s="207" t="s">
        <v>439</v>
      </c>
      <c r="AS436" s="207" t="s">
        <v>440</v>
      </c>
      <c r="AT436" s="207" t="s">
        <v>441</v>
      </c>
      <c r="AU436" s="207" t="s">
        <v>442</v>
      </c>
      <c r="AV436" s="207" t="s">
        <v>443</v>
      </c>
    </row>
    <row r="437" spans="1:50" x14ac:dyDescent="0.35">
      <c r="A437" s="57"/>
      <c r="B437" s="192" t="str">
        <f>IF(ISNUMBER('Estimated Waste'!M56),'Estimated Waste'!M56,"")</f>
        <v/>
      </c>
      <c r="C437" s="192" t="str">
        <f t="shared" si="114"/>
        <v/>
      </c>
      <c r="D437" s="193" t="str">
        <f>IF(ISNUMBER(K437),L437,IF(G437&gt;0,G437,IF(B437&lt;='Conversion Factors'!$G$11,'Conversion Factors'!$F$11,IF(B437&lt;='Conversion Factors'!$G$12,'Conversion Factors'!$F$12,IF(B437&lt;='Conversion Factors'!$G$13,'Conversion Factors'!$F$13,IF(B437&lt;='Conversion Factors'!$G$14,'Conversion Factors'!$F$14,IF(B437&lt;='Conversion Factors'!$G$15,'Conversion Factors'!$F$15,IF(B437&lt;='Conversion Factors'!$G$16,'Conversion Factors'!$F$16,E437))))))))</f>
        <v/>
      </c>
      <c r="E437" s="194" t="str">
        <f>IF(B437&lt;='Conversion Factors'!$G$17,'Conversion Factors'!$F$17,IF(B437&lt;='Conversion Factors'!$G$18,'Conversion Factors'!$F$18,IF(B437&lt;='Conversion Factors'!$G$19,'Conversion Factors'!$F$19,IF(B437&lt;='Conversion Factors'!$G$20,'Conversion Factors'!$F$20,IF(B437&lt;='Conversion Factors'!$G$21,'Conversion Factors'!$F$21,IF(ISNUMBER(B437),20,""))))))</f>
        <v/>
      </c>
      <c r="F437" s="193" t="e">
        <f t="shared" si="108"/>
        <v>#VALUE!</v>
      </c>
      <c r="G437" s="195">
        <f>IF('Estimated Waste'!G56&lt;&gt;"",IF(LEN('Estimated Waste'!G56)&gt;6,MID('Estimated Waste'!G56,1,LEN('Estimated Waste'!G56)-10),MID('Estimated Waste'!G56,1,LEN('Estimated Waste'!G56)-4)),0)</f>
        <v>0</v>
      </c>
      <c r="H437" s="195" t="str">
        <f t="shared" si="109"/>
        <v/>
      </c>
      <c r="I437" s="196">
        <f>'Estimated Waste'!H56</f>
        <v>0</v>
      </c>
      <c r="J437" s="197"/>
      <c r="K437" s="196" t="str">
        <f t="shared" si="115"/>
        <v/>
      </c>
      <c r="L437" s="227" t="str">
        <f>IF(K437&lt;='Conversion Factors'!$F$12,'Conversion Factors'!$F$12,IF(K437&lt;='Conversion Factors'!$F$13,'Conversion Factors'!$F$13,IF(K437&lt;='Conversion Factors'!$F$14,'Conversion Factors'!$F$14,IF(K437&lt;='Conversion Factors'!$F$15,'Conversion Factors'!$F$15,IF(K437&lt;='Conversion Factors'!$F$16,'Conversion Factors'!$F$16,M437)))))</f>
        <v/>
      </c>
      <c r="M437" s="227" t="str">
        <f>IF(K437&lt;='Conversion Factors'!$F$17,'Conversion Factors'!$F$17,IF(K437&lt;='Conversion Factors'!$F$18,'Conversion Factors'!$F$18,IF(K437&lt;='Conversion Factors'!$F$19,'Conversion Factors'!$F$19,IF(K437&lt;='Conversion Factors'!$F$20,'Conversion Factors'!$F$20,IF(K437&lt;='Conversion Factors'!$F$21,'Conversion Factors'!$F$21,IF(ISNUMBER(K437),20,""))))))</f>
        <v/>
      </c>
      <c r="O437" s="198" t="str">
        <f>IF(ISNUMBER('Actual Waste'!U57),'Actual Waste'!U57,"")</f>
        <v/>
      </c>
      <c r="P437" s="198" t="str">
        <f t="shared" si="117"/>
        <v/>
      </c>
      <c r="Q437" s="199" t="str">
        <f>IF(ISNUMBER(X437),Y437,IF(T437&gt;0,T437,IF(O437&lt;='Conversion Factors'!$G$11,'Conversion Factors'!$F$11,IF(O437&lt;='Conversion Factors'!$G$12,'Conversion Factors'!$F$12,IF(O437&lt;='Conversion Factors'!$G$13,'Conversion Factors'!$F$13,IF(O437&lt;='Conversion Factors'!$G$14,'Conversion Factors'!$F$14,IF(O437&lt;='Conversion Factors'!$G$15,'Conversion Factors'!$F$15,IF(O437&lt;='Conversion Factors'!$G$16,'Conversion Factors'!$F$16,R437))))))))</f>
        <v/>
      </c>
      <c r="R437" s="200" t="str">
        <f>IF(O437&lt;='Conversion Factors'!$G$17,'Conversion Factors'!$F$17,IF(O437&lt;='Conversion Factors'!$G$18,'Conversion Factors'!$F$18,IF(O437&lt;='Conversion Factors'!$G$19,'Conversion Factors'!$F$19,IF(O437&lt;='Conversion Factors'!$G$20,'Conversion Factors'!$F$20,IF(O437&lt;='Conversion Factors'!$G$21,'Conversion Factors'!$F$21,IF(ISNUMBER(O437),20,""))))))</f>
        <v/>
      </c>
      <c r="S437" s="199" t="e">
        <f t="shared" si="111"/>
        <v>#VALUE!</v>
      </c>
      <c r="T437" s="201">
        <f>IF('Actual Waste'!J57&lt;&gt;"",IF(LEN('Actual Waste'!J57)&gt;6,MID('Actual Waste'!J57,1,LEN('Actual Waste'!J57)-10),MID('Actual Waste'!J57,1,LEN('Actual Waste'!J57)-4)),0)</f>
        <v>0</v>
      </c>
      <c r="U437" s="201" t="str">
        <f t="shared" si="118"/>
        <v/>
      </c>
      <c r="V437" s="202">
        <f>'Actual Waste'!K57</f>
        <v>0</v>
      </c>
      <c r="W437" s="203"/>
      <c r="X437" s="202" t="str">
        <f t="shared" si="119"/>
        <v/>
      </c>
      <c r="Y437" s="229" t="str">
        <f>IF(X437&lt;='Conversion Factors'!$F$12,'Conversion Factors'!$F$12,IF(X437&lt;='Conversion Factors'!$F$13,'Conversion Factors'!$F$13,IF(X437&lt;='Conversion Factors'!$F$14,'Conversion Factors'!$F$14,IF(X437&lt;='Conversion Factors'!$F$15,'Conversion Factors'!$F$15,IF(X437&lt;='Conversion Factors'!$F$16,'Conversion Factors'!$F$16,Z437)))))</f>
        <v/>
      </c>
      <c r="Z437" s="229" t="str">
        <f>IF(X437&lt;='Conversion Factors'!$F$17,'Conversion Factors'!$F$17,IF(X437&lt;='Conversion Factors'!$F$18,'Conversion Factors'!$F$18,IF(X437&lt;='Conversion Factors'!$F$19,'Conversion Factors'!$F$19,IF(X437&lt;='Conversion Factors'!$F$20,'Conversion Factors'!$F$20,IF(X437&lt;='Conversion Factors'!$F$21,'Conversion Factors'!$F$21,IF(ISNUMBER(X437),20,""))))))</f>
        <v/>
      </c>
      <c r="AB437" s="3" t="str">
        <f t="shared" si="120"/>
        <v>Floor_tiles_wood_03</v>
      </c>
      <c r="AC437" s="207" t="s">
        <v>476</v>
      </c>
      <c r="AD437" s="207" t="s">
        <v>478</v>
      </c>
      <c r="AE437" s="207" t="s">
        <v>479</v>
      </c>
      <c r="AF437" s="207" t="s">
        <v>480</v>
      </c>
      <c r="AG437" s="207" t="s">
        <v>481</v>
      </c>
      <c r="AH437" s="207" t="s">
        <v>482</v>
      </c>
      <c r="AI437" s="207" t="s">
        <v>431</v>
      </c>
      <c r="AJ437" s="207" t="s">
        <v>432</v>
      </c>
      <c r="AK437" s="207" t="s">
        <v>444</v>
      </c>
      <c r="AL437" s="207" t="s">
        <v>433</v>
      </c>
      <c r="AM437" s="207" t="s">
        <v>434</v>
      </c>
      <c r="AN437" s="207" t="s">
        <v>435</v>
      </c>
      <c r="AO437" s="207" t="s">
        <v>436</v>
      </c>
      <c r="AP437" s="207" t="s">
        <v>437</v>
      </c>
      <c r="AQ437" s="207" t="s">
        <v>438</v>
      </c>
      <c r="AR437" s="207" t="s">
        <v>439</v>
      </c>
      <c r="AS437" s="207" t="s">
        <v>440</v>
      </c>
      <c r="AT437" s="207" t="s">
        <v>441</v>
      </c>
      <c r="AU437" s="207" t="s">
        <v>442</v>
      </c>
      <c r="AV437" s="207" t="s">
        <v>443</v>
      </c>
    </row>
    <row r="438" spans="1:50" x14ac:dyDescent="0.35">
      <c r="A438" s="57"/>
      <c r="B438" s="192" t="str">
        <f>IF(ISNUMBER('Estimated Waste'!M57),'Estimated Waste'!M57,"")</f>
        <v/>
      </c>
      <c r="C438" s="192" t="str">
        <f t="shared" si="114"/>
        <v/>
      </c>
      <c r="D438" s="193" t="str">
        <f>IF(ISNUMBER(K438),L438,IF(G438&gt;0,G438,IF(B438&lt;='Conversion Factors'!$G$11,'Conversion Factors'!$F$11,IF(B438&lt;='Conversion Factors'!$G$12,'Conversion Factors'!$F$12,IF(B438&lt;='Conversion Factors'!$G$13,'Conversion Factors'!$F$13,IF(B438&lt;='Conversion Factors'!$G$14,'Conversion Factors'!$F$14,IF(B438&lt;='Conversion Factors'!$G$15,'Conversion Factors'!$F$15,IF(B438&lt;='Conversion Factors'!$G$16,'Conversion Factors'!$F$16,E438))))))))</f>
        <v/>
      </c>
      <c r="E438" s="194" t="str">
        <f>IF(B438&lt;='Conversion Factors'!$G$17,'Conversion Factors'!$F$17,IF(B438&lt;='Conversion Factors'!$G$18,'Conversion Factors'!$F$18,IF(B438&lt;='Conversion Factors'!$G$19,'Conversion Factors'!$F$19,IF(B438&lt;='Conversion Factors'!$G$20,'Conversion Factors'!$F$20,IF(B438&lt;='Conversion Factors'!$G$21,'Conversion Factors'!$F$21,IF(ISNUMBER(B438),20,""))))))</f>
        <v/>
      </c>
      <c r="F438" s="193" t="e">
        <f t="shared" si="108"/>
        <v>#VALUE!</v>
      </c>
      <c r="G438" s="195">
        <f>IF('Estimated Waste'!G57&lt;&gt;"",IF(LEN('Estimated Waste'!G57)&gt;6,MID('Estimated Waste'!G57,1,LEN('Estimated Waste'!G57)-10),MID('Estimated Waste'!G57,1,LEN('Estimated Waste'!G57)-4)),0)</f>
        <v>0</v>
      </c>
      <c r="H438" s="195" t="str">
        <f t="shared" si="109"/>
        <v/>
      </c>
      <c r="I438" s="196">
        <f>'Estimated Waste'!H57</f>
        <v>0</v>
      </c>
      <c r="J438" s="197"/>
      <c r="K438" s="196" t="str">
        <f t="shared" si="115"/>
        <v/>
      </c>
      <c r="L438" s="227" t="str">
        <f>IF(K438&lt;='Conversion Factors'!$F$12,'Conversion Factors'!$F$12,IF(K438&lt;='Conversion Factors'!$F$13,'Conversion Factors'!$F$13,IF(K438&lt;='Conversion Factors'!$F$14,'Conversion Factors'!$F$14,IF(K438&lt;='Conversion Factors'!$F$15,'Conversion Factors'!$F$15,IF(K438&lt;='Conversion Factors'!$F$16,'Conversion Factors'!$F$16,M438)))))</f>
        <v/>
      </c>
      <c r="M438" s="227" t="str">
        <f>IF(K438&lt;='Conversion Factors'!$F$17,'Conversion Factors'!$F$17,IF(K438&lt;='Conversion Factors'!$F$18,'Conversion Factors'!$F$18,IF(K438&lt;='Conversion Factors'!$F$19,'Conversion Factors'!$F$19,IF(K438&lt;='Conversion Factors'!$F$20,'Conversion Factors'!$F$20,IF(K438&lt;='Conversion Factors'!$F$21,'Conversion Factors'!$F$21,IF(ISNUMBER(K438),20,""))))))</f>
        <v/>
      </c>
      <c r="O438" s="198" t="str">
        <f>IF(ISNUMBER('Actual Waste'!U58),'Actual Waste'!U58,"")</f>
        <v/>
      </c>
      <c r="P438" s="198" t="str">
        <f t="shared" si="117"/>
        <v/>
      </c>
      <c r="Q438" s="199" t="str">
        <f>IF(ISNUMBER(X438),Y438,IF(T438&gt;0,T438,IF(O438&lt;='Conversion Factors'!$G$11,'Conversion Factors'!$F$11,IF(O438&lt;='Conversion Factors'!$G$12,'Conversion Factors'!$F$12,IF(O438&lt;='Conversion Factors'!$G$13,'Conversion Factors'!$F$13,IF(O438&lt;='Conversion Factors'!$G$14,'Conversion Factors'!$F$14,IF(O438&lt;='Conversion Factors'!$G$15,'Conversion Factors'!$F$15,IF(O438&lt;='Conversion Factors'!$G$16,'Conversion Factors'!$F$16,R438))))))))</f>
        <v/>
      </c>
      <c r="R438" s="200" t="str">
        <f>IF(O438&lt;='Conversion Factors'!$G$17,'Conversion Factors'!$F$17,IF(O438&lt;='Conversion Factors'!$G$18,'Conversion Factors'!$F$18,IF(O438&lt;='Conversion Factors'!$G$19,'Conversion Factors'!$F$19,IF(O438&lt;='Conversion Factors'!$G$20,'Conversion Factors'!$F$20,IF(O438&lt;='Conversion Factors'!$G$21,'Conversion Factors'!$F$21,IF(ISNUMBER(O438),20,""))))))</f>
        <v/>
      </c>
      <c r="S438" s="199" t="e">
        <f t="shared" si="111"/>
        <v>#VALUE!</v>
      </c>
      <c r="T438" s="201">
        <f>IF('Actual Waste'!J58&lt;&gt;"",IF(LEN('Actual Waste'!J58)&gt;6,MID('Actual Waste'!J58,1,LEN('Actual Waste'!J58)-10),MID('Actual Waste'!J58,1,LEN('Actual Waste'!J58)-4)),0)</f>
        <v>0</v>
      </c>
      <c r="U438" s="201" t="str">
        <f t="shared" si="118"/>
        <v/>
      </c>
      <c r="V438" s="202">
        <f>'Actual Waste'!K58</f>
        <v>0</v>
      </c>
      <c r="W438" s="203"/>
      <c r="X438" s="202" t="str">
        <f t="shared" si="119"/>
        <v/>
      </c>
      <c r="Y438" s="229" t="str">
        <f>IF(X438&lt;='Conversion Factors'!$F$12,'Conversion Factors'!$F$12,IF(X438&lt;='Conversion Factors'!$F$13,'Conversion Factors'!$F$13,IF(X438&lt;='Conversion Factors'!$F$14,'Conversion Factors'!$F$14,IF(X438&lt;='Conversion Factors'!$F$15,'Conversion Factors'!$F$15,IF(X438&lt;='Conversion Factors'!$F$16,'Conversion Factors'!$F$16,Z438)))))</f>
        <v/>
      </c>
      <c r="Z438" s="229" t="str">
        <f>IF(X438&lt;='Conversion Factors'!$F$17,'Conversion Factors'!$F$17,IF(X438&lt;='Conversion Factors'!$F$18,'Conversion Factors'!$F$18,IF(X438&lt;='Conversion Factors'!$F$19,'Conversion Factors'!$F$19,IF(X438&lt;='Conversion Factors'!$F$20,'Conversion Factors'!$F$20,IF(X438&lt;='Conversion Factors'!$F$21,'Conversion Factors'!$F$21,IF(ISNUMBER(X438),20,""))))))</f>
        <v/>
      </c>
      <c r="AB438" s="3" t="str">
        <f t="shared" si="120"/>
        <v>Fluorescent_tubes__</v>
      </c>
      <c r="AC438" s="207" t="s">
        <v>476</v>
      </c>
      <c r="AD438" s="207" t="s">
        <v>478</v>
      </c>
      <c r="AE438" s="207" t="s">
        <v>479</v>
      </c>
      <c r="AF438" s="207" t="s">
        <v>480</v>
      </c>
      <c r="AG438" s="207" t="s">
        <v>481</v>
      </c>
      <c r="AH438" s="207" t="s">
        <v>482</v>
      </c>
      <c r="AI438" s="207" t="s">
        <v>447</v>
      </c>
      <c r="AJ438" s="207" t="s">
        <v>431</v>
      </c>
      <c r="AK438" s="207" t="s">
        <v>432</v>
      </c>
      <c r="AL438" s="207" t="s">
        <v>444</v>
      </c>
      <c r="AM438" s="207" t="s">
        <v>433</v>
      </c>
      <c r="AN438" s="207" t="s">
        <v>434</v>
      </c>
      <c r="AO438" s="207" t="s">
        <v>435</v>
      </c>
      <c r="AP438" s="207" t="s">
        <v>436</v>
      </c>
      <c r="AQ438" s="207" t="s">
        <v>437</v>
      </c>
      <c r="AR438" s="207" t="s">
        <v>438</v>
      </c>
      <c r="AS438" s="207" t="s">
        <v>439</v>
      </c>
      <c r="AT438" s="207" t="s">
        <v>440</v>
      </c>
      <c r="AU438" s="207" t="s">
        <v>441</v>
      </c>
      <c r="AV438" s="207" t="s">
        <v>442</v>
      </c>
      <c r="AW438" s="207" t="s">
        <v>443</v>
      </c>
    </row>
    <row r="439" spans="1:50" x14ac:dyDescent="0.35">
      <c r="A439" s="57"/>
      <c r="B439" s="192" t="str">
        <f>IF(ISNUMBER('Estimated Waste'!M58),'Estimated Waste'!M58,"")</f>
        <v/>
      </c>
      <c r="C439" s="192" t="str">
        <f t="shared" si="114"/>
        <v/>
      </c>
      <c r="D439" s="193" t="str">
        <f>IF(ISNUMBER(K439),L439,IF(G439&gt;0,G439,IF(B439&lt;='Conversion Factors'!$G$11,'Conversion Factors'!$F$11,IF(B439&lt;='Conversion Factors'!$G$12,'Conversion Factors'!$F$12,IF(B439&lt;='Conversion Factors'!$G$13,'Conversion Factors'!$F$13,IF(B439&lt;='Conversion Factors'!$G$14,'Conversion Factors'!$F$14,IF(B439&lt;='Conversion Factors'!$G$15,'Conversion Factors'!$F$15,IF(B439&lt;='Conversion Factors'!$G$16,'Conversion Factors'!$F$16,E439))))))))</f>
        <v/>
      </c>
      <c r="E439" s="194" t="str">
        <f>IF(B439&lt;='Conversion Factors'!$G$17,'Conversion Factors'!$F$17,IF(B439&lt;='Conversion Factors'!$G$18,'Conversion Factors'!$F$18,IF(B439&lt;='Conversion Factors'!$G$19,'Conversion Factors'!$F$19,IF(B439&lt;='Conversion Factors'!$G$20,'Conversion Factors'!$F$20,IF(B439&lt;='Conversion Factors'!$G$21,'Conversion Factors'!$F$21,IF(ISNUMBER(B439),20,""))))))</f>
        <v/>
      </c>
      <c r="F439" s="193" t="e">
        <f t="shared" si="108"/>
        <v>#VALUE!</v>
      </c>
      <c r="G439" s="195">
        <f>IF('Estimated Waste'!G58&lt;&gt;"",IF(LEN('Estimated Waste'!G58)&gt;6,MID('Estimated Waste'!G58,1,LEN('Estimated Waste'!G58)-10),MID('Estimated Waste'!G58,1,LEN('Estimated Waste'!G58)-4)),0)</f>
        <v>0</v>
      </c>
      <c r="H439" s="195" t="str">
        <f t="shared" si="109"/>
        <v/>
      </c>
      <c r="I439" s="196">
        <f>'Estimated Waste'!H58</f>
        <v>0</v>
      </c>
      <c r="J439" s="197"/>
      <c r="K439" s="196" t="str">
        <f t="shared" si="115"/>
        <v/>
      </c>
      <c r="L439" s="227" t="str">
        <f>IF(K439&lt;='Conversion Factors'!$F$12,'Conversion Factors'!$F$12,IF(K439&lt;='Conversion Factors'!$F$13,'Conversion Factors'!$F$13,IF(K439&lt;='Conversion Factors'!$F$14,'Conversion Factors'!$F$14,IF(K439&lt;='Conversion Factors'!$F$15,'Conversion Factors'!$F$15,IF(K439&lt;='Conversion Factors'!$F$16,'Conversion Factors'!$F$16,M439)))))</f>
        <v/>
      </c>
      <c r="M439" s="227" t="str">
        <f>IF(K439&lt;='Conversion Factors'!$F$17,'Conversion Factors'!$F$17,IF(K439&lt;='Conversion Factors'!$F$18,'Conversion Factors'!$F$18,IF(K439&lt;='Conversion Factors'!$F$19,'Conversion Factors'!$F$19,IF(K439&lt;='Conversion Factors'!$F$20,'Conversion Factors'!$F$20,IF(K439&lt;='Conversion Factors'!$F$21,'Conversion Factors'!$F$21,IF(ISNUMBER(K439),20,""))))))</f>
        <v/>
      </c>
      <c r="O439" s="198" t="str">
        <f>IF(ISNUMBER('Actual Waste'!U59),'Actual Waste'!U59,"")</f>
        <v/>
      </c>
      <c r="P439" s="198" t="str">
        <f t="shared" si="117"/>
        <v/>
      </c>
      <c r="Q439" s="199" t="str">
        <f>IF(ISNUMBER(X439),Y439,IF(T439&gt;0,T439,IF(O439&lt;='Conversion Factors'!$G$11,'Conversion Factors'!$F$11,IF(O439&lt;='Conversion Factors'!$G$12,'Conversion Factors'!$F$12,IF(O439&lt;='Conversion Factors'!$G$13,'Conversion Factors'!$F$13,IF(O439&lt;='Conversion Factors'!$G$14,'Conversion Factors'!$F$14,IF(O439&lt;='Conversion Factors'!$G$15,'Conversion Factors'!$F$15,IF(O439&lt;='Conversion Factors'!$G$16,'Conversion Factors'!$F$16,R439))))))))</f>
        <v/>
      </c>
      <c r="R439" s="200" t="str">
        <f>IF(O439&lt;='Conversion Factors'!$G$17,'Conversion Factors'!$F$17,IF(O439&lt;='Conversion Factors'!$G$18,'Conversion Factors'!$F$18,IF(O439&lt;='Conversion Factors'!$G$19,'Conversion Factors'!$F$19,IF(O439&lt;='Conversion Factors'!$G$20,'Conversion Factors'!$F$20,IF(O439&lt;='Conversion Factors'!$G$21,'Conversion Factors'!$F$21,IF(ISNUMBER(O439),20,""))))))</f>
        <v/>
      </c>
      <c r="S439" s="199" t="e">
        <f t="shared" si="111"/>
        <v>#VALUE!</v>
      </c>
      <c r="T439" s="201">
        <f>IF('Actual Waste'!J59&lt;&gt;"",IF(LEN('Actual Waste'!J59)&gt;6,MID('Actual Waste'!J59,1,LEN('Actual Waste'!J59)-10),MID('Actual Waste'!J59,1,LEN('Actual Waste'!J59)-4)),0)</f>
        <v>0</v>
      </c>
      <c r="U439" s="201" t="str">
        <f t="shared" si="118"/>
        <v/>
      </c>
      <c r="V439" s="202">
        <f>'Actual Waste'!K59</f>
        <v>0</v>
      </c>
      <c r="W439" s="203"/>
      <c r="X439" s="202" t="str">
        <f t="shared" si="119"/>
        <v/>
      </c>
      <c r="Y439" s="229" t="str">
        <f>IF(X439&lt;='Conversion Factors'!$F$12,'Conversion Factors'!$F$12,IF(X439&lt;='Conversion Factors'!$F$13,'Conversion Factors'!$F$13,IF(X439&lt;='Conversion Factors'!$F$14,'Conversion Factors'!$F$14,IF(X439&lt;='Conversion Factors'!$F$15,'Conversion Factors'!$F$15,IF(X439&lt;='Conversion Factors'!$F$16,'Conversion Factors'!$F$16,Z439)))))</f>
        <v/>
      </c>
      <c r="Z439" s="229" t="str">
        <f>IF(X439&lt;='Conversion Factors'!$F$17,'Conversion Factors'!$F$17,IF(X439&lt;='Conversion Factors'!$F$18,'Conversion Factors'!$F$18,IF(X439&lt;='Conversion Factors'!$F$19,'Conversion Factors'!$F$19,IF(X439&lt;='Conversion Factors'!$F$20,'Conversion Factors'!$F$20,IF(X439&lt;='Conversion Factors'!$F$21,'Conversion Factors'!$F$21,IF(ISNUMBER(X439),20,""))))))</f>
        <v/>
      </c>
      <c r="AB439" s="3" t="str">
        <f t="shared" si="120"/>
        <v>Furniture_20_03_07</v>
      </c>
      <c r="AC439" s="207" t="s">
        <v>478</v>
      </c>
      <c r="AD439" s="207" t="s">
        <v>479</v>
      </c>
      <c r="AE439" s="207" t="s">
        <v>480</v>
      </c>
      <c r="AF439" s="207" t="s">
        <v>481</v>
      </c>
      <c r="AG439" s="207" t="s">
        <v>482</v>
      </c>
      <c r="AH439" s="207" t="s">
        <v>431</v>
      </c>
      <c r="AI439" s="207" t="s">
        <v>432</v>
      </c>
      <c r="AJ439" s="207" t="s">
        <v>444</v>
      </c>
      <c r="AK439" s="207" t="s">
        <v>433</v>
      </c>
      <c r="AL439" s="207" t="s">
        <v>434</v>
      </c>
      <c r="AM439" s="207" t="s">
        <v>435</v>
      </c>
      <c r="AN439" s="207" t="s">
        <v>436</v>
      </c>
      <c r="AO439" s="207" t="s">
        <v>437</v>
      </c>
      <c r="AP439" s="207" t="s">
        <v>438</v>
      </c>
      <c r="AQ439" s="207" t="s">
        <v>439</v>
      </c>
      <c r="AR439" s="207" t="s">
        <v>440</v>
      </c>
      <c r="AS439" s="207" t="s">
        <v>441</v>
      </c>
      <c r="AT439" s="207" t="s">
        <v>442</v>
      </c>
      <c r="AU439" s="207" t="s">
        <v>443</v>
      </c>
    </row>
    <row r="440" spans="1:50" x14ac:dyDescent="0.35">
      <c r="A440" s="57"/>
      <c r="B440" s="192" t="str">
        <f>IF(ISNUMBER('Estimated Waste'!M59),'Estimated Waste'!M59,"")</f>
        <v/>
      </c>
      <c r="C440" s="192" t="str">
        <f t="shared" si="114"/>
        <v/>
      </c>
      <c r="D440" s="193" t="str">
        <f>IF(ISNUMBER(K440),L440,IF(G440&gt;0,G440,IF(B440&lt;='Conversion Factors'!$G$11,'Conversion Factors'!$F$11,IF(B440&lt;='Conversion Factors'!$G$12,'Conversion Factors'!$F$12,IF(B440&lt;='Conversion Factors'!$G$13,'Conversion Factors'!$F$13,IF(B440&lt;='Conversion Factors'!$G$14,'Conversion Factors'!$F$14,IF(B440&lt;='Conversion Factors'!$G$15,'Conversion Factors'!$F$15,IF(B440&lt;='Conversion Factors'!$G$16,'Conversion Factors'!$F$16,E440))))))))</f>
        <v/>
      </c>
      <c r="E440" s="194" t="str">
        <f>IF(B440&lt;='Conversion Factors'!$G$17,'Conversion Factors'!$F$17,IF(B440&lt;='Conversion Factors'!$G$18,'Conversion Factors'!$F$18,IF(B440&lt;='Conversion Factors'!$G$19,'Conversion Factors'!$F$19,IF(B440&lt;='Conversion Factors'!$G$20,'Conversion Factors'!$F$20,IF(B440&lt;='Conversion Factors'!$G$21,'Conversion Factors'!$F$21,IF(ISNUMBER(B440),20,""))))))</f>
        <v/>
      </c>
      <c r="F440" s="193" t="e">
        <f t="shared" si="108"/>
        <v>#VALUE!</v>
      </c>
      <c r="G440" s="195">
        <f>IF('Estimated Waste'!G59&lt;&gt;"",IF(LEN('Estimated Waste'!G59)&gt;6,MID('Estimated Waste'!G59,1,LEN('Estimated Waste'!G59)-10),MID('Estimated Waste'!G59,1,LEN('Estimated Waste'!G59)-4)),0)</f>
        <v>0</v>
      </c>
      <c r="H440" s="195" t="str">
        <f t="shared" si="109"/>
        <v/>
      </c>
      <c r="I440" s="196">
        <f>'Estimated Waste'!H59</f>
        <v>0</v>
      </c>
      <c r="J440" s="197"/>
      <c r="K440" s="196" t="str">
        <f t="shared" si="115"/>
        <v/>
      </c>
      <c r="L440" s="227" t="str">
        <f>IF(K440&lt;='Conversion Factors'!$F$12,'Conversion Factors'!$F$12,IF(K440&lt;='Conversion Factors'!$F$13,'Conversion Factors'!$F$13,IF(K440&lt;='Conversion Factors'!$F$14,'Conversion Factors'!$F$14,IF(K440&lt;='Conversion Factors'!$F$15,'Conversion Factors'!$F$15,IF(K440&lt;='Conversion Factors'!$F$16,'Conversion Factors'!$F$16,M440)))))</f>
        <v/>
      </c>
      <c r="M440" s="227" t="str">
        <f>IF(K440&lt;='Conversion Factors'!$F$17,'Conversion Factors'!$F$17,IF(K440&lt;='Conversion Factors'!$F$18,'Conversion Factors'!$F$18,IF(K440&lt;='Conversion Factors'!$F$19,'Conversion Factors'!$F$19,IF(K440&lt;='Conversion Factors'!$F$20,'Conversion Factors'!$F$20,IF(K440&lt;='Conversion Factors'!$F$21,'Conversion Factors'!$F$21,IF(ISNUMBER(K440),20,""))))))</f>
        <v/>
      </c>
      <c r="O440" s="198" t="str">
        <f>IF(ISNUMBER('Actual Waste'!U60),'Actual Waste'!U60,"")</f>
        <v/>
      </c>
      <c r="P440" s="198" t="str">
        <f t="shared" si="117"/>
        <v/>
      </c>
      <c r="Q440" s="199" t="str">
        <f>IF(ISNUMBER(X440),Y440,IF(T440&gt;0,T440,IF(O440&lt;='Conversion Factors'!$G$11,'Conversion Factors'!$F$11,IF(O440&lt;='Conversion Factors'!$G$12,'Conversion Factors'!$F$12,IF(O440&lt;='Conversion Factors'!$G$13,'Conversion Factors'!$F$13,IF(O440&lt;='Conversion Factors'!$G$14,'Conversion Factors'!$F$14,IF(O440&lt;='Conversion Factors'!$G$15,'Conversion Factors'!$F$15,IF(O440&lt;='Conversion Factors'!$G$16,'Conversion Factors'!$F$16,R440))))))))</f>
        <v/>
      </c>
      <c r="R440" s="200" t="str">
        <f>IF(O440&lt;='Conversion Factors'!$G$17,'Conversion Factors'!$F$17,IF(O440&lt;='Conversion Factors'!$G$18,'Conversion Factors'!$F$18,IF(O440&lt;='Conversion Factors'!$G$19,'Conversion Factors'!$F$19,IF(O440&lt;='Conversion Factors'!$G$20,'Conversion Factors'!$F$20,IF(O440&lt;='Conversion Factors'!$G$21,'Conversion Factors'!$F$21,IF(ISNUMBER(O440),20,""))))))</f>
        <v/>
      </c>
      <c r="S440" s="199" t="e">
        <f t="shared" si="111"/>
        <v>#VALUE!</v>
      </c>
      <c r="T440" s="201">
        <f>IF('Actual Waste'!J60&lt;&gt;"",IF(LEN('Actual Waste'!J60)&gt;6,MID('Actual Waste'!J60,1,LEN('Actual Waste'!J60)-10),MID('Actual Waste'!J60,1,LEN('Actual Waste'!J60)-4)),0)</f>
        <v>0</v>
      </c>
      <c r="U440" s="201" t="str">
        <f t="shared" si="118"/>
        <v/>
      </c>
      <c r="V440" s="202">
        <f>'Actual Waste'!K60</f>
        <v>0</v>
      </c>
      <c r="W440" s="203"/>
      <c r="X440" s="202" t="str">
        <f t="shared" si="119"/>
        <v/>
      </c>
      <c r="Y440" s="229" t="str">
        <f>IF(X440&lt;='Conversion Factors'!$F$12,'Conversion Factors'!$F$12,IF(X440&lt;='Conversion Factors'!$F$13,'Conversion Factors'!$F$13,IF(X440&lt;='Conversion Factors'!$F$14,'Conversion Factors'!$F$14,IF(X440&lt;='Conversion Factors'!$F$15,'Conversion Factors'!$F$15,IF(X440&lt;='Conversion Factors'!$F$16,'Conversion Factors'!$F$16,Z440)))))</f>
        <v/>
      </c>
      <c r="Z440" s="229" t="str">
        <f>IF(X440&lt;='Conversion Factors'!$F$17,'Conversion Factors'!$F$17,IF(X440&lt;='Conversion Factors'!$F$18,'Conversion Factors'!$F$18,IF(X440&lt;='Conversion Factors'!$F$19,'Conversion Factors'!$F$19,IF(X440&lt;='Conversion Factors'!$F$20,'Conversion Factors'!$F$20,IF(X440&lt;='Conversion Factors'!$F$21,'Conversion Factors'!$F$21,IF(ISNUMBER(X440),20,""))))))</f>
        <v/>
      </c>
      <c r="AB440" s="3" t="str">
        <f t="shared" si="120"/>
        <v>Glass_17_02_02</v>
      </c>
      <c r="AC440" s="207" t="s">
        <v>482</v>
      </c>
      <c r="AD440" s="207" t="s">
        <v>431</v>
      </c>
      <c r="AE440" s="207" t="s">
        <v>432</v>
      </c>
      <c r="AF440" s="207" t="s">
        <v>444</v>
      </c>
      <c r="AG440" s="207" t="s">
        <v>433</v>
      </c>
      <c r="AH440" s="207" t="s">
        <v>434</v>
      </c>
      <c r="AI440" s="207" t="s">
        <v>435</v>
      </c>
      <c r="AJ440" s="207" t="s">
        <v>436</v>
      </c>
      <c r="AK440" s="207" t="s">
        <v>437</v>
      </c>
      <c r="AL440" s="207" t="s">
        <v>438</v>
      </c>
      <c r="AM440" s="207" t="s">
        <v>439</v>
      </c>
      <c r="AN440" s="207" t="s">
        <v>440</v>
      </c>
      <c r="AO440" s="207" t="s">
        <v>441</v>
      </c>
      <c r="AP440" s="207" t="s">
        <v>442</v>
      </c>
      <c r="AQ440" s="207" t="s">
        <v>443</v>
      </c>
    </row>
    <row r="441" spans="1:50" x14ac:dyDescent="0.35">
      <c r="A441" s="57"/>
      <c r="B441" s="192" t="str">
        <f>IF(ISNUMBER('Estimated Waste'!M60),'Estimated Waste'!M60,"")</f>
        <v/>
      </c>
      <c r="C441" s="192" t="str">
        <f t="shared" si="114"/>
        <v/>
      </c>
      <c r="D441" s="193" t="str">
        <f>IF(ISNUMBER(K441),L441,IF(G441&gt;0,G441,IF(B441&lt;='Conversion Factors'!$G$11,'Conversion Factors'!$F$11,IF(B441&lt;='Conversion Factors'!$G$12,'Conversion Factors'!$F$12,IF(B441&lt;='Conversion Factors'!$G$13,'Conversion Factors'!$F$13,IF(B441&lt;='Conversion Factors'!$G$14,'Conversion Factors'!$F$14,IF(B441&lt;='Conversion Factors'!$G$15,'Conversion Factors'!$F$15,IF(B441&lt;='Conversion Factors'!$G$16,'Conversion Factors'!$F$16,E441))))))))</f>
        <v/>
      </c>
      <c r="E441" s="194" t="str">
        <f>IF(B441&lt;='Conversion Factors'!$G$17,'Conversion Factors'!$F$17,IF(B441&lt;='Conversion Factors'!$G$18,'Conversion Factors'!$F$18,IF(B441&lt;='Conversion Factors'!$G$19,'Conversion Factors'!$F$19,IF(B441&lt;='Conversion Factors'!$G$20,'Conversion Factors'!$F$20,IF(B441&lt;='Conversion Factors'!$G$21,'Conversion Factors'!$F$21,IF(ISNUMBER(B441),20,""))))))</f>
        <v/>
      </c>
      <c r="F441" s="193" t="e">
        <f t="shared" si="108"/>
        <v>#VALUE!</v>
      </c>
      <c r="G441" s="195">
        <f>IF('Estimated Waste'!G60&lt;&gt;"",IF(LEN('Estimated Waste'!G60)&gt;6,MID('Estimated Waste'!G60,1,LEN('Estimated Waste'!G60)-10),MID('Estimated Waste'!G60,1,LEN('Estimated Waste'!G60)-4)),0)</f>
        <v>0</v>
      </c>
      <c r="H441" s="195" t="str">
        <f t="shared" si="109"/>
        <v/>
      </c>
      <c r="I441" s="196">
        <f>'Estimated Waste'!H60</f>
        <v>0</v>
      </c>
      <c r="J441" s="197"/>
      <c r="K441" s="196" t="str">
        <f t="shared" si="115"/>
        <v/>
      </c>
      <c r="L441" s="227" t="str">
        <f>IF(K441&lt;='Conversion Factors'!$F$12,'Conversion Factors'!$F$12,IF(K441&lt;='Conversion Factors'!$F$13,'Conversion Factors'!$F$13,IF(K441&lt;='Conversion Factors'!$F$14,'Conversion Factors'!$F$14,IF(K441&lt;='Conversion Factors'!$F$15,'Conversion Factors'!$F$15,IF(K441&lt;='Conversion Factors'!$F$16,'Conversion Factors'!$F$16,M441)))))</f>
        <v/>
      </c>
      <c r="M441" s="227" t="str">
        <f>IF(K441&lt;='Conversion Factors'!$F$17,'Conversion Factors'!$F$17,IF(K441&lt;='Conversion Factors'!$F$18,'Conversion Factors'!$F$18,IF(K441&lt;='Conversion Factors'!$F$19,'Conversion Factors'!$F$19,IF(K441&lt;='Conversion Factors'!$F$20,'Conversion Factors'!$F$20,IF(K441&lt;='Conversion Factors'!$F$21,'Conversion Factors'!$F$21,IF(ISNUMBER(K441),20,""))))))</f>
        <v/>
      </c>
      <c r="O441" s="198" t="str">
        <f>IF(ISNUMBER('Actual Waste'!U61),'Actual Waste'!U61,"")</f>
        <v/>
      </c>
      <c r="P441" s="198" t="str">
        <f t="shared" si="117"/>
        <v/>
      </c>
      <c r="Q441" s="199" t="str">
        <f>IF(ISNUMBER(X441),Y441,IF(T441&gt;0,T441,IF(O441&lt;='Conversion Factors'!$G$11,'Conversion Factors'!$F$11,IF(O441&lt;='Conversion Factors'!$G$12,'Conversion Factors'!$F$12,IF(O441&lt;='Conversion Factors'!$G$13,'Conversion Factors'!$F$13,IF(O441&lt;='Conversion Factors'!$G$14,'Conversion Factors'!$F$14,IF(O441&lt;='Conversion Factors'!$G$15,'Conversion Factors'!$F$15,IF(O441&lt;='Conversion Factors'!$G$16,'Conversion Factors'!$F$16,R441))))))))</f>
        <v/>
      </c>
      <c r="R441" s="200" t="str">
        <f>IF(O441&lt;='Conversion Factors'!$G$17,'Conversion Factors'!$F$17,IF(O441&lt;='Conversion Factors'!$G$18,'Conversion Factors'!$F$18,IF(O441&lt;='Conversion Factors'!$G$19,'Conversion Factors'!$F$19,IF(O441&lt;='Conversion Factors'!$G$20,'Conversion Factors'!$F$20,IF(O441&lt;='Conversion Factors'!$G$21,'Conversion Factors'!$F$21,IF(ISNUMBER(O441),20,""))))))</f>
        <v/>
      </c>
      <c r="S441" s="199" t="e">
        <f t="shared" si="111"/>
        <v>#VALUE!</v>
      </c>
      <c r="T441" s="201">
        <f>IF('Actual Waste'!J61&lt;&gt;"",IF(LEN('Actual Waste'!J61)&gt;6,MID('Actual Waste'!J61,1,LEN('Actual Waste'!J61)-10),MID('Actual Waste'!J61,1,LEN('Actual Waste'!J61)-4)),0)</f>
        <v>0</v>
      </c>
      <c r="U441" s="201" t="str">
        <f t="shared" si="118"/>
        <v/>
      </c>
      <c r="V441" s="202">
        <f>'Actual Waste'!K61</f>
        <v>0</v>
      </c>
      <c r="W441" s="203"/>
      <c r="X441" s="202" t="str">
        <f t="shared" si="119"/>
        <v/>
      </c>
      <c r="Y441" s="229" t="str">
        <f>IF(X441&lt;='Conversion Factors'!$F$12,'Conversion Factors'!$F$12,IF(X441&lt;='Conversion Factors'!$F$13,'Conversion Factors'!$F$13,IF(X441&lt;='Conversion Factors'!$F$14,'Conversion Factors'!$F$14,IF(X441&lt;='Conversion Factors'!$F$15,'Conversion Factors'!$F$15,IF(X441&lt;='Conversion Factors'!$F$16,'Conversion Factors'!$F$16,Z441)))))</f>
        <v/>
      </c>
      <c r="Z441" s="229" t="str">
        <f>IF(X441&lt;='Conversion Factors'!$F$17,'Conversion Factors'!$F$17,IF(X441&lt;='Conversion Factors'!$F$18,'Conversion Factors'!$F$18,IF(X441&lt;='Conversion Factors'!$F$19,'Conversion Factors'!$F$19,IF(X441&lt;='Conversion Factors'!$F$20,'Conversion Factors'!$F$20,IF(X441&lt;='Conversion Factors'!$F$21,'Conversion Factors'!$F$21,IF(ISNUMBER(X441),20,""))))))</f>
        <v/>
      </c>
      <c r="AB441" s="3" t="str">
        <f t="shared" si="120"/>
        <v>Gypsum_17_08_02</v>
      </c>
      <c r="AC441" s="207" t="s">
        <v>475</v>
      </c>
      <c r="AD441" s="207" t="s">
        <v>476</v>
      </c>
      <c r="AE441" s="207" t="s">
        <v>478</v>
      </c>
      <c r="AF441" s="207" t="s">
        <v>479</v>
      </c>
      <c r="AG441" s="207" t="s">
        <v>480</v>
      </c>
      <c r="AH441" s="207" t="s">
        <v>481</v>
      </c>
      <c r="AI441" s="207" t="s">
        <v>482</v>
      </c>
      <c r="AJ441" s="207" t="s">
        <v>431</v>
      </c>
      <c r="AK441" s="207" t="s">
        <v>432</v>
      </c>
      <c r="AL441" s="207" t="s">
        <v>444</v>
      </c>
      <c r="AM441" s="207" t="s">
        <v>433</v>
      </c>
      <c r="AN441" s="207" t="s">
        <v>434</v>
      </c>
      <c r="AO441" s="207" t="s">
        <v>435</v>
      </c>
      <c r="AP441" s="207" t="s">
        <v>436</v>
      </c>
      <c r="AQ441" s="207" t="s">
        <v>437</v>
      </c>
      <c r="AR441" s="207" t="s">
        <v>438</v>
      </c>
      <c r="AS441" s="207" t="s">
        <v>439</v>
      </c>
      <c r="AT441" s="207" t="s">
        <v>440</v>
      </c>
      <c r="AU441" s="207" t="s">
        <v>441</v>
      </c>
      <c r="AV441" s="207" t="s">
        <v>442</v>
      </c>
      <c r="AW441" s="207" t="s">
        <v>443</v>
      </c>
    </row>
    <row r="442" spans="1:50" x14ac:dyDescent="0.35">
      <c r="A442" s="57"/>
      <c r="B442" s="192" t="str">
        <f>IF(ISNUMBER('Estimated Waste'!M61),'Estimated Waste'!M61,"")</f>
        <v/>
      </c>
      <c r="C442" s="192" t="str">
        <f t="shared" si="114"/>
        <v/>
      </c>
      <c r="D442" s="193" t="str">
        <f>IF(ISNUMBER(K442),L442,IF(G442&gt;0,G442,IF(B442&lt;='Conversion Factors'!$G$11,'Conversion Factors'!$F$11,IF(B442&lt;='Conversion Factors'!$G$12,'Conversion Factors'!$F$12,IF(B442&lt;='Conversion Factors'!$G$13,'Conversion Factors'!$F$13,IF(B442&lt;='Conversion Factors'!$G$14,'Conversion Factors'!$F$14,IF(B442&lt;='Conversion Factors'!$G$15,'Conversion Factors'!$F$15,IF(B442&lt;='Conversion Factors'!$G$16,'Conversion Factors'!$F$16,E442))))))))</f>
        <v/>
      </c>
      <c r="E442" s="194" t="str">
        <f>IF(B442&lt;='Conversion Factors'!$G$17,'Conversion Factors'!$F$17,IF(B442&lt;='Conversion Factors'!$G$18,'Conversion Factors'!$F$18,IF(B442&lt;='Conversion Factors'!$G$19,'Conversion Factors'!$F$19,IF(B442&lt;='Conversion Factors'!$G$20,'Conversion Factors'!$F$20,IF(B442&lt;='Conversion Factors'!$G$21,'Conversion Factors'!$F$21,IF(ISNUMBER(B442),20,""))))))</f>
        <v/>
      </c>
      <c r="F442" s="193" t="e">
        <f t="shared" si="108"/>
        <v>#VALUE!</v>
      </c>
      <c r="G442" s="195">
        <f>IF('Estimated Waste'!G61&lt;&gt;"",IF(LEN('Estimated Waste'!G61)&gt;6,MID('Estimated Waste'!G61,1,LEN('Estimated Waste'!G61)-10),MID('Estimated Waste'!G61,1,LEN('Estimated Waste'!G61)-4)),0)</f>
        <v>0</v>
      </c>
      <c r="H442" s="195" t="str">
        <f t="shared" si="109"/>
        <v/>
      </c>
      <c r="I442" s="196">
        <f>'Estimated Waste'!H61</f>
        <v>0</v>
      </c>
      <c r="J442" s="197"/>
      <c r="K442" s="196" t="str">
        <f t="shared" si="115"/>
        <v/>
      </c>
      <c r="L442" s="227" t="str">
        <f>IF(K442&lt;='Conversion Factors'!$F$12,'Conversion Factors'!$F$12,IF(K442&lt;='Conversion Factors'!$F$13,'Conversion Factors'!$F$13,IF(K442&lt;='Conversion Factors'!$F$14,'Conversion Factors'!$F$14,IF(K442&lt;='Conversion Factors'!$F$15,'Conversion Factors'!$F$15,IF(K442&lt;='Conversion Factors'!$F$16,'Conversion Factors'!$F$16,M442)))))</f>
        <v/>
      </c>
      <c r="M442" s="227" t="str">
        <f>IF(K442&lt;='Conversion Factors'!$F$17,'Conversion Factors'!$F$17,IF(K442&lt;='Conversion Factors'!$F$18,'Conversion Factors'!$F$18,IF(K442&lt;='Conversion Factors'!$F$19,'Conversion Factors'!$F$19,IF(K442&lt;='Conversion Factors'!$F$20,'Conversion Factors'!$F$20,IF(K442&lt;='Conversion Factors'!$F$21,'Conversion Factors'!$F$21,IF(ISNUMBER(K442),20,""))))))</f>
        <v/>
      </c>
      <c r="O442" s="198" t="str">
        <f>IF(ISNUMBER('Actual Waste'!U62),'Actual Waste'!U62,"")</f>
        <v/>
      </c>
      <c r="P442" s="198" t="str">
        <f t="shared" si="117"/>
        <v/>
      </c>
      <c r="Q442" s="199" t="str">
        <f>IF(ISNUMBER(X442),Y442,IF(T442&gt;0,T442,IF(O442&lt;='Conversion Factors'!$G$11,'Conversion Factors'!$F$11,IF(O442&lt;='Conversion Factors'!$G$12,'Conversion Factors'!$F$12,IF(O442&lt;='Conversion Factors'!$G$13,'Conversion Factors'!$F$13,IF(O442&lt;='Conversion Factors'!$G$14,'Conversion Factors'!$F$14,IF(O442&lt;='Conversion Factors'!$G$15,'Conversion Factors'!$F$15,IF(O442&lt;='Conversion Factors'!$G$16,'Conversion Factors'!$F$16,R442))))))))</f>
        <v/>
      </c>
      <c r="R442" s="200" t="str">
        <f>IF(O442&lt;='Conversion Factors'!$G$17,'Conversion Factors'!$F$17,IF(O442&lt;='Conversion Factors'!$G$18,'Conversion Factors'!$F$18,IF(O442&lt;='Conversion Factors'!$G$19,'Conversion Factors'!$F$19,IF(O442&lt;='Conversion Factors'!$G$20,'Conversion Factors'!$F$20,IF(O442&lt;='Conversion Factors'!$G$21,'Conversion Factors'!$F$21,IF(ISNUMBER(O442),20,""))))))</f>
        <v/>
      </c>
      <c r="S442" s="199" t="e">
        <f t="shared" si="111"/>
        <v>#VALUE!</v>
      </c>
      <c r="T442" s="201">
        <f>IF('Actual Waste'!J62&lt;&gt;"",IF(LEN('Actual Waste'!J62)&gt;6,MID('Actual Waste'!J62,1,LEN('Actual Waste'!J62)-10),MID('Actual Waste'!J62,1,LEN('Actual Waste'!J62)-4)),0)</f>
        <v>0</v>
      </c>
      <c r="U442" s="201" t="str">
        <f t="shared" si="118"/>
        <v/>
      </c>
      <c r="V442" s="202">
        <f>'Actual Waste'!K62</f>
        <v>0</v>
      </c>
      <c r="W442" s="203"/>
      <c r="X442" s="202" t="str">
        <f t="shared" si="119"/>
        <v/>
      </c>
      <c r="Y442" s="229" t="str">
        <f>IF(X442&lt;='Conversion Factors'!$F$12,'Conversion Factors'!$F$12,IF(X442&lt;='Conversion Factors'!$F$13,'Conversion Factors'!$F$13,IF(X442&lt;='Conversion Factors'!$F$14,'Conversion Factors'!$F$14,IF(X442&lt;='Conversion Factors'!$F$15,'Conversion Factors'!$F$15,IF(X442&lt;='Conversion Factors'!$F$16,'Conversion Factors'!$F$16,Z442)))))</f>
        <v/>
      </c>
      <c r="Z442" s="229" t="str">
        <f>IF(X442&lt;='Conversion Factors'!$F$17,'Conversion Factors'!$F$17,IF(X442&lt;='Conversion Factors'!$F$18,'Conversion Factors'!$F$18,IF(X442&lt;='Conversion Factors'!$F$19,'Conversion Factors'!$F$19,IF(X442&lt;='Conversion Factors'!$F$20,'Conversion Factors'!$F$20,IF(X442&lt;='Conversion Factors'!$F$21,'Conversion Factors'!$F$21,IF(ISNUMBER(X442),20,""))))))</f>
        <v/>
      </c>
      <c r="AB442" s="3" t="str">
        <f t="shared" si="120"/>
        <v>Hazardous_waste_Seg</v>
      </c>
      <c r="AC442" s="207" t="s">
        <v>475</v>
      </c>
      <c r="AD442" s="207" t="s">
        <v>476</v>
      </c>
      <c r="AE442" s="207" t="s">
        <v>478</v>
      </c>
      <c r="AF442" s="207" t="s">
        <v>479</v>
      </c>
      <c r="AG442" s="207" t="s">
        <v>480</v>
      </c>
      <c r="AH442" s="207" t="s">
        <v>481</v>
      </c>
      <c r="AI442" s="207" t="s">
        <v>482</v>
      </c>
      <c r="AJ442" s="207" t="s">
        <v>447</v>
      </c>
      <c r="AK442" s="207" t="s">
        <v>431</v>
      </c>
      <c r="AL442" s="207" t="s">
        <v>432</v>
      </c>
      <c r="AM442" s="207" t="s">
        <v>444</v>
      </c>
      <c r="AN442" s="207" t="s">
        <v>433</v>
      </c>
      <c r="AO442" s="207" t="s">
        <v>434</v>
      </c>
      <c r="AP442" s="207" t="s">
        <v>435</v>
      </c>
      <c r="AQ442" s="207" t="s">
        <v>436</v>
      </c>
      <c r="AR442" s="207" t="s">
        <v>437</v>
      </c>
      <c r="AS442" s="207" t="s">
        <v>438</v>
      </c>
      <c r="AT442" s="207" t="s">
        <v>439</v>
      </c>
      <c r="AU442" s="207" t="s">
        <v>440</v>
      </c>
      <c r="AV442" s="207" t="s">
        <v>441</v>
      </c>
      <c r="AW442" s="207" t="s">
        <v>442</v>
      </c>
    </row>
    <row r="443" spans="1:50" x14ac:dyDescent="0.35">
      <c r="A443" s="57"/>
      <c r="B443" s="192" t="str">
        <f>IF(ISNUMBER('Estimated Waste'!M62),'Estimated Waste'!M62,"")</f>
        <v/>
      </c>
      <c r="C443" s="192" t="str">
        <f t="shared" si="114"/>
        <v/>
      </c>
      <c r="D443" s="193" t="str">
        <f>IF(ISNUMBER(K443),L443,IF(G443&gt;0,G443,IF(B443&lt;='Conversion Factors'!$G$11,'Conversion Factors'!$F$11,IF(B443&lt;='Conversion Factors'!$G$12,'Conversion Factors'!$F$12,IF(B443&lt;='Conversion Factors'!$G$13,'Conversion Factors'!$F$13,IF(B443&lt;='Conversion Factors'!$G$14,'Conversion Factors'!$F$14,IF(B443&lt;='Conversion Factors'!$G$15,'Conversion Factors'!$F$15,IF(B443&lt;='Conversion Factors'!$G$16,'Conversion Factors'!$F$16,E443))))))))</f>
        <v/>
      </c>
      <c r="E443" s="194" t="str">
        <f>IF(B443&lt;='Conversion Factors'!$G$17,'Conversion Factors'!$F$17,IF(B443&lt;='Conversion Factors'!$G$18,'Conversion Factors'!$F$18,IF(B443&lt;='Conversion Factors'!$G$19,'Conversion Factors'!$F$19,IF(B443&lt;='Conversion Factors'!$G$20,'Conversion Factors'!$F$20,IF(B443&lt;='Conversion Factors'!$G$21,'Conversion Factors'!$F$21,IF(ISNUMBER(B443),20,""))))))</f>
        <v/>
      </c>
      <c r="F443" s="193" t="e">
        <f t="shared" si="108"/>
        <v>#VALUE!</v>
      </c>
      <c r="G443" s="195">
        <f>IF('Estimated Waste'!G62&lt;&gt;"",IF(LEN('Estimated Waste'!G62)&gt;6,MID('Estimated Waste'!G62,1,LEN('Estimated Waste'!G62)-10),MID('Estimated Waste'!G62,1,LEN('Estimated Waste'!G62)-4)),0)</f>
        <v>0</v>
      </c>
      <c r="H443" s="195" t="str">
        <f t="shared" si="109"/>
        <v/>
      </c>
      <c r="I443" s="196">
        <f>'Estimated Waste'!H62</f>
        <v>0</v>
      </c>
      <c r="J443" s="197"/>
      <c r="K443" s="196" t="str">
        <f t="shared" si="115"/>
        <v/>
      </c>
      <c r="L443" s="227" t="str">
        <f>IF(K443&lt;='Conversion Factors'!$F$12,'Conversion Factors'!$F$12,IF(K443&lt;='Conversion Factors'!$F$13,'Conversion Factors'!$F$13,IF(K443&lt;='Conversion Factors'!$F$14,'Conversion Factors'!$F$14,IF(K443&lt;='Conversion Factors'!$F$15,'Conversion Factors'!$F$15,IF(K443&lt;='Conversion Factors'!$F$16,'Conversion Factors'!$F$16,M443)))))</f>
        <v/>
      </c>
      <c r="M443" s="227" t="str">
        <f>IF(K443&lt;='Conversion Factors'!$F$17,'Conversion Factors'!$F$17,IF(K443&lt;='Conversion Factors'!$F$18,'Conversion Factors'!$F$18,IF(K443&lt;='Conversion Factors'!$F$19,'Conversion Factors'!$F$19,IF(K443&lt;='Conversion Factors'!$F$20,'Conversion Factors'!$F$20,IF(K443&lt;='Conversion Factors'!$F$21,'Conversion Factors'!$F$21,IF(ISNUMBER(K443),20,""))))))</f>
        <v/>
      </c>
      <c r="O443" s="198" t="str">
        <f>IF(ISNUMBER('Actual Waste'!U63),'Actual Waste'!U63,"")</f>
        <v/>
      </c>
      <c r="P443" s="198" t="str">
        <f t="shared" si="117"/>
        <v/>
      </c>
      <c r="Q443" s="199" t="str">
        <f>IF(ISNUMBER(X443),Y443,IF(T443&gt;0,T443,IF(O443&lt;='Conversion Factors'!$G$11,'Conversion Factors'!$F$11,IF(O443&lt;='Conversion Factors'!$G$12,'Conversion Factors'!$F$12,IF(O443&lt;='Conversion Factors'!$G$13,'Conversion Factors'!$F$13,IF(O443&lt;='Conversion Factors'!$G$14,'Conversion Factors'!$F$14,IF(O443&lt;='Conversion Factors'!$G$15,'Conversion Factors'!$F$15,IF(O443&lt;='Conversion Factors'!$G$16,'Conversion Factors'!$F$16,R443))))))))</f>
        <v/>
      </c>
      <c r="R443" s="200" t="str">
        <f>IF(O443&lt;='Conversion Factors'!$G$17,'Conversion Factors'!$F$17,IF(O443&lt;='Conversion Factors'!$G$18,'Conversion Factors'!$F$18,IF(O443&lt;='Conversion Factors'!$G$19,'Conversion Factors'!$F$19,IF(O443&lt;='Conversion Factors'!$G$20,'Conversion Factors'!$F$20,IF(O443&lt;='Conversion Factors'!$G$21,'Conversion Factors'!$F$21,IF(ISNUMBER(O443),20,""))))))</f>
        <v/>
      </c>
      <c r="S443" s="199" t="e">
        <f t="shared" si="111"/>
        <v>#VALUE!</v>
      </c>
      <c r="T443" s="201">
        <f>IF('Actual Waste'!J63&lt;&gt;"",IF(LEN('Actual Waste'!J63)&gt;6,MID('Actual Waste'!J63,1,LEN('Actual Waste'!J63)-10),MID('Actual Waste'!J63,1,LEN('Actual Waste'!J63)-4)),0)</f>
        <v>0</v>
      </c>
      <c r="U443" s="201" t="str">
        <f t="shared" si="118"/>
        <v/>
      </c>
      <c r="V443" s="202">
        <f>'Actual Waste'!K63</f>
        <v>0</v>
      </c>
      <c r="W443" s="203"/>
      <c r="X443" s="202" t="str">
        <f t="shared" si="119"/>
        <v/>
      </c>
      <c r="Y443" s="229" t="str">
        <f>IF(X443&lt;='Conversion Factors'!$F$12,'Conversion Factors'!$F$12,IF(X443&lt;='Conversion Factors'!$F$13,'Conversion Factors'!$F$13,IF(X443&lt;='Conversion Factors'!$F$14,'Conversion Factors'!$F$14,IF(X443&lt;='Conversion Factors'!$F$15,'Conversion Factors'!$F$15,IF(X443&lt;='Conversion Factors'!$F$16,'Conversion Factors'!$F$16,Z443)))))</f>
        <v/>
      </c>
      <c r="Z443" s="229" t="str">
        <f>IF(X443&lt;='Conversion Factors'!$F$17,'Conversion Factors'!$F$17,IF(X443&lt;='Conversion Factors'!$F$18,'Conversion Factors'!$F$18,IF(X443&lt;='Conversion Factors'!$F$19,'Conversion Factors'!$F$19,IF(X443&lt;='Conversion Factors'!$F$20,'Conversion Factors'!$F$20,IF(X443&lt;='Conversion Factors'!$F$21,'Conversion Factors'!$F$21,IF(ISNUMBER(X443),20,""))))))</f>
        <v/>
      </c>
      <c r="AB443" s="3" t="str">
        <f t="shared" si="120"/>
        <v>Lead_17_04_03</v>
      </c>
      <c r="AC443" s="207" t="s">
        <v>476</v>
      </c>
      <c r="AD443" s="207" t="s">
        <v>478</v>
      </c>
      <c r="AE443" s="207" t="s">
        <v>479</v>
      </c>
      <c r="AF443" s="207" t="s">
        <v>480</v>
      </c>
      <c r="AG443" s="207" t="s">
        <v>481</v>
      </c>
      <c r="AH443" s="207" t="s">
        <v>482</v>
      </c>
      <c r="AI443" s="207" t="s">
        <v>431</v>
      </c>
      <c r="AJ443" s="207" t="s">
        <v>432</v>
      </c>
      <c r="AK443" s="207" t="s">
        <v>444</v>
      </c>
      <c r="AL443" s="207" t="s">
        <v>433</v>
      </c>
      <c r="AM443" s="207" t="s">
        <v>434</v>
      </c>
      <c r="AN443" s="207" t="s">
        <v>435</v>
      </c>
      <c r="AO443" s="207" t="s">
        <v>436</v>
      </c>
      <c r="AP443" s="207" t="s">
        <v>437</v>
      </c>
      <c r="AQ443" s="207" t="s">
        <v>438</v>
      </c>
      <c r="AR443" s="207" t="s">
        <v>439</v>
      </c>
      <c r="AS443" s="207" t="s">
        <v>440</v>
      </c>
      <c r="AT443" s="207" t="s">
        <v>441</v>
      </c>
      <c r="AU443" s="207" t="s">
        <v>442</v>
      </c>
      <c r="AV443" s="207" t="s">
        <v>443</v>
      </c>
      <c r="AX443" s="207" t="s">
        <v>443</v>
      </c>
    </row>
    <row r="444" spans="1:50" x14ac:dyDescent="0.35">
      <c r="A444" s="57"/>
      <c r="B444" s="192" t="str">
        <f>IF(ISNUMBER('Estimated Waste'!M63),'Estimated Waste'!M63,"")</f>
        <v/>
      </c>
      <c r="C444" s="192" t="str">
        <f t="shared" si="114"/>
        <v/>
      </c>
      <c r="D444" s="193" t="str">
        <f>IF(ISNUMBER(K444),L444,IF(G444&gt;0,G444,IF(B444&lt;='Conversion Factors'!$G$11,'Conversion Factors'!$F$11,IF(B444&lt;='Conversion Factors'!$G$12,'Conversion Factors'!$F$12,IF(B444&lt;='Conversion Factors'!$G$13,'Conversion Factors'!$F$13,IF(B444&lt;='Conversion Factors'!$G$14,'Conversion Factors'!$F$14,IF(B444&lt;='Conversion Factors'!$G$15,'Conversion Factors'!$F$15,IF(B444&lt;='Conversion Factors'!$G$16,'Conversion Factors'!$F$16,E444))))))))</f>
        <v/>
      </c>
      <c r="E444" s="194" t="str">
        <f>IF(B444&lt;='Conversion Factors'!$G$17,'Conversion Factors'!$F$17,IF(B444&lt;='Conversion Factors'!$G$18,'Conversion Factors'!$F$18,IF(B444&lt;='Conversion Factors'!$G$19,'Conversion Factors'!$F$19,IF(B444&lt;='Conversion Factors'!$G$20,'Conversion Factors'!$F$20,IF(B444&lt;='Conversion Factors'!$G$21,'Conversion Factors'!$F$21,IF(ISNUMBER(B444),20,""))))))</f>
        <v/>
      </c>
      <c r="F444" s="193" t="e">
        <f t="shared" si="108"/>
        <v>#VALUE!</v>
      </c>
      <c r="G444" s="195">
        <f>IF('Estimated Waste'!G63&lt;&gt;"",IF(LEN('Estimated Waste'!G63)&gt;6,MID('Estimated Waste'!G63,1,LEN('Estimated Waste'!G63)-10),MID('Estimated Waste'!G63,1,LEN('Estimated Waste'!G63)-4)),0)</f>
        <v>0</v>
      </c>
      <c r="H444" s="195" t="str">
        <f t="shared" si="109"/>
        <v/>
      </c>
      <c r="I444" s="196">
        <f>'Estimated Waste'!H63</f>
        <v>0</v>
      </c>
      <c r="J444" s="197"/>
      <c r="K444" s="196" t="str">
        <f t="shared" si="115"/>
        <v/>
      </c>
      <c r="L444" s="227" t="str">
        <f>IF(K444&lt;='Conversion Factors'!$F$12,'Conversion Factors'!$F$12,IF(K444&lt;='Conversion Factors'!$F$13,'Conversion Factors'!$F$13,IF(K444&lt;='Conversion Factors'!$F$14,'Conversion Factors'!$F$14,IF(K444&lt;='Conversion Factors'!$F$15,'Conversion Factors'!$F$15,IF(K444&lt;='Conversion Factors'!$F$16,'Conversion Factors'!$F$16,M444)))))</f>
        <v/>
      </c>
      <c r="M444" s="227" t="str">
        <f>IF(K444&lt;='Conversion Factors'!$F$17,'Conversion Factors'!$F$17,IF(K444&lt;='Conversion Factors'!$F$18,'Conversion Factors'!$F$18,IF(K444&lt;='Conversion Factors'!$F$19,'Conversion Factors'!$F$19,IF(K444&lt;='Conversion Factors'!$F$20,'Conversion Factors'!$F$20,IF(K444&lt;='Conversion Factors'!$F$21,'Conversion Factors'!$F$21,IF(ISNUMBER(K444),20,""))))))</f>
        <v/>
      </c>
      <c r="O444" s="198" t="str">
        <f>IF(ISNUMBER('Actual Waste'!U64),'Actual Waste'!U64,"")</f>
        <v/>
      </c>
      <c r="P444" s="198" t="str">
        <f t="shared" si="117"/>
        <v/>
      </c>
      <c r="Q444" s="199" t="str">
        <f>IF(ISNUMBER(X444),Y444,IF(T444&gt;0,T444,IF(O444&lt;='Conversion Factors'!$G$11,'Conversion Factors'!$F$11,IF(O444&lt;='Conversion Factors'!$G$12,'Conversion Factors'!$F$12,IF(O444&lt;='Conversion Factors'!$G$13,'Conversion Factors'!$F$13,IF(O444&lt;='Conversion Factors'!$G$14,'Conversion Factors'!$F$14,IF(O444&lt;='Conversion Factors'!$G$15,'Conversion Factors'!$F$15,IF(O444&lt;='Conversion Factors'!$G$16,'Conversion Factors'!$F$16,R444))))))))</f>
        <v/>
      </c>
      <c r="R444" s="200" t="str">
        <f>IF(O444&lt;='Conversion Factors'!$G$17,'Conversion Factors'!$F$17,IF(O444&lt;='Conversion Factors'!$G$18,'Conversion Factors'!$F$18,IF(O444&lt;='Conversion Factors'!$G$19,'Conversion Factors'!$F$19,IF(O444&lt;='Conversion Factors'!$G$20,'Conversion Factors'!$F$20,IF(O444&lt;='Conversion Factors'!$G$21,'Conversion Factors'!$F$21,IF(ISNUMBER(O444),20,""))))))</f>
        <v/>
      </c>
      <c r="S444" s="199" t="e">
        <f t="shared" si="111"/>
        <v>#VALUE!</v>
      </c>
      <c r="T444" s="201">
        <f>IF('Actual Waste'!J64&lt;&gt;"",IF(LEN('Actual Waste'!J64)&gt;6,MID('Actual Waste'!J64,1,LEN('Actual Waste'!J64)-10),MID('Actual Waste'!J64,1,LEN('Actual Waste'!J64)-4)),0)</f>
        <v>0</v>
      </c>
      <c r="U444" s="201" t="str">
        <f t="shared" si="118"/>
        <v/>
      </c>
      <c r="V444" s="202">
        <f>'Actual Waste'!K64</f>
        <v>0</v>
      </c>
      <c r="W444" s="203"/>
      <c r="X444" s="202" t="str">
        <f t="shared" si="119"/>
        <v/>
      </c>
      <c r="Y444" s="229" t="str">
        <f>IF(X444&lt;='Conversion Factors'!$F$12,'Conversion Factors'!$F$12,IF(X444&lt;='Conversion Factors'!$F$13,'Conversion Factors'!$F$13,IF(X444&lt;='Conversion Factors'!$F$14,'Conversion Factors'!$F$14,IF(X444&lt;='Conversion Factors'!$F$15,'Conversion Factors'!$F$15,IF(X444&lt;='Conversion Factors'!$F$16,'Conversion Factors'!$F$16,Z444)))))</f>
        <v/>
      </c>
      <c r="Z444" s="229" t="str">
        <f>IF(X444&lt;='Conversion Factors'!$F$17,'Conversion Factors'!$F$17,IF(X444&lt;='Conversion Factors'!$F$18,'Conversion Factors'!$F$18,IF(X444&lt;='Conversion Factors'!$F$19,'Conversion Factors'!$F$19,IF(X444&lt;='Conversion Factors'!$F$20,'Conversion Factors'!$F$20,IF(X444&lt;='Conversion Factors'!$F$21,'Conversion Factors'!$F$21,IF(ISNUMBER(X444),20,""))))))</f>
        <v/>
      </c>
      <c r="AB444" s="3" t="str">
        <f t="shared" si="120"/>
        <v>Metals_17_04_07</v>
      </c>
      <c r="AC444" s="207" t="s">
        <v>476</v>
      </c>
      <c r="AD444" s="207" t="s">
        <v>478</v>
      </c>
      <c r="AE444" s="207" t="s">
        <v>479</v>
      </c>
      <c r="AF444" s="207" t="s">
        <v>480</v>
      </c>
      <c r="AG444" s="207" t="s">
        <v>481</v>
      </c>
      <c r="AH444" s="207" t="s">
        <v>482</v>
      </c>
      <c r="AI444" s="207" t="s">
        <v>447</v>
      </c>
      <c r="AJ444" s="207" t="s">
        <v>431</v>
      </c>
      <c r="AK444" s="207" t="s">
        <v>432</v>
      </c>
      <c r="AL444" s="207" t="s">
        <v>444</v>
      </c>
      <c r="AM444" s="207" t="s">
        <v>433</v>
      </c>
      <c r="AN444" s="207" t="s">
        <v>434</v>
      </c>
      <c r="AO444" s="207" t="s">
        <v>435</v>
      </c>
      <c r="AP444" s="207" t="s">
        <v>436</v>
      </c>
      <c r="AQ444" s="207" t="s">
        <v>437</v>
      </c>
      <c r="AR444" s="207" t="s">
        <v>438</v>
      </c>
      <c r="AS444" s="207" t="s">
        <v>439</v>
      </c>
      <c r="AT444" s="207" t="s">
        <v>440</v>
      </c>
      <c r="AU444" s="207" t="s">
        <v>441</v>
      </c>
      <c r="AV444" s="207" t="s">
        <v>442</v>
      </c>
      <c r="AW444" s="207" t="s">
        <v>443</v>
      </c>
    </row>
    <row r="445" spans="1:50" x14ac:dyDescent="0.35">
      <c r="A445" s="57"/>
      <c r="B445" s="192" t="str">
        <f>IF(ISNUMBER('Estimated Waste'!M64),'Estimated Waste'!M64,"")</f>
        <v/>
      </c>
      <c r="C445" s="192" t="str">
        <f t="shared" si="114"/>
        <v/>
      </c>
      <c r="D445" s="193" t="str">
        <f>IF(ISNUMBER(K445),L445,IF(G445&gt;0,G445,IF(B445&lt;='Conversion Factors'!$G$11,'Conversion Factors'!$F$11,IF(B445&lt;='Conversion Factors'!$G$12,'Conversion Factors'!$F$12,IF(B445&lt;='Conversion Factors'!$G$13,'Conversion Factors'!$F$13,IF(B445&lt;='Conversion Factors'!$G$14,'Conversion Factors'!$F$14,IF(B445&lt;='Conversion Factors'!$G$15,'Conversion Factors'!$F$15,IF(B445&lt;='Conversion Factors'!$G$16,'Conversion Factors'!$F$16,E445))))))))</f>
        <v/>
      </c>
      <c r="E445" s="194" t="str">
        <f>IF(B445&lt;='Conversion Factors'!$G$17,'Conversion Factors'!$F$17,IF(B445&lt;='Conversion Factors'!$G$18,'Conversion Factors'!$F$18,IF(B445&lt;='Conversion Factors'!$G$19,'Conversion Factors'!$F$19,IF(B445&lt;='Conversion Factors'!$G$20,'Conversion Factors'!$F$20,IF(B445&lt;='Conversion Factors'!$G$21,'Conversion Factors'!$F$21,IF(ISNUMBER(B445),20,""))))))</f>
        <v/>
      </c>
      <c r="F445" s="193" t="e">
        <f t="shared" si="108"/>
        <v>#VALUE!</v>
      </c>
      <c r="G445" s="195">
        <f>IF('Estimated Waste'!G64&lt;&gt;"",IF(LEN('Estimated Waste'!G64)&gt;6,MID('Estimated Waste'!G64,1,LEN('Estimated Waste'!G64)-10),MID('Estimated Waste'!G64,1,LEN('Estimated Waste'!G64)-4)),0)</f>
        <v>0</v>
      </c>
      <c r="H445" s="195" t="str">
        <f t="shared" si="109"/>
        <v/>
      </c>
      <c r="I445" s="196">
        <f>'Estimated Waste'!H64</f>
        <v>0</v>
      </c>
      <c r="J445" s="197"/>
      <c r="K445" s="196" t="str">
        <f t="shared" si="115"/>
        <v/>
      </c>
      <c r="L445" s="227" t="str">
        <f>IF(K445&lt;='Conversion Factors'!$F$12,'Conversion Factors'!$F$12,IF(K445&lt;='Conversion Factors'!$F$13,'Conversion Factors'!$F$13,IF(K445&lt;='Conversion Factors'!$F$14,'Conversion Factors'!$F$14,IF(K445&lt;='Conversion Factors'!$F$15,'Conversion Factors'!$F$15,IF(K445&lt;='Conversion Factors'!$F$16,'Conversion Factors'!$F$16,M445)))))</f>
        <v/>
      </c>
      <c r="M445" s="227" t="str">
        <f>IF(K445&lt;='Conversion Factors'!$F$17,'Conversion Factors'!$F$17,IF(K445&lt;='Conversion Factors'!$F$18,'Conversion Factors'!$F$18,IF(K445&lt;='Conversion Factors'!$F$19,'Conversion Factors'!$F$19,IF(K445&lt;='Conversion Factors'!$F$20,'Conversion Factors'!$F$20,IF(K445&lt;='Conversion Factors'!$F$21,'Conversion Factors'!$F$21,IF(ISNUMBER(K445),20,""))))))</f>
        <v/>
      </c>
      <c r="O445" s="198" t="str">
        <f>IF(ISNUMBER('Actual Waste'!U65),'Actual Waste'!U65,"")</f>
        <v/>
      </c>
      <c r="P445" s="198" t="str">
        <f t="shared" si="117"/>
        <v/>
      </c>
      <c r="Q445" s="199" t="str">
        <f>IF(ISNUMBER(X445),Y445,IF(T445&gt;0,T445,IF(O445&lt;='Conversion Factors'!$G$11,'Conversion Factors'!$F$11,IF(O445&lt;='Conversion Factors'!$G$12,'Conversion Factors'!$F$12,IF(O445&lt;='Conversion Factors'!$G$13,'Conversion Factors'!$F$13,IF(O445&lt;='Conversion Factors'!$G$14,'Conversion Factors'!$F$14,IF(O445&lt;='Conversion Factors'!$G$15,'Conversion Factors'!$F$15,IF(O445&lt;='Conversion Factors'!$G$16,'Conversion Factors'!$F$16,R445))))))))</f>
        <v/>
      </c>
      <c r="R445" s="200" t="str">
        <f>IF(O445&lt;='Conversion Factors'!$G$17,'Conversion Factors'!$F$17,IF(O445&lt;='Conversion Factors'!$G$18,'Conversion Factors'!$F$18,IF(O445&lt;='Conversion Factors'!$G$19,'Conversion Factors'!$F$19,IF(O445&lt;='Conversion Factors'!$G$20,'Conversion Factors'!$F$20,IF(O445&lt;='Conversion Factors'!$G$21,'Conversion Factors'!$F$21,IF(ISNUMBER(O445),20,""))))))</f>
        <v/>
      </c>
      <c r="S445" s="199" t="e">
        <f t="shared" si="111"/>
        <v>#VALUE!</v>
      </c>
      <c r="T445" s="201">
        <f>IF('Actual Waste'!J65&lt;&gt;"",IF(LEN('Actual Waste'!J65)&gt;6,MID('Actual Waste'!J65,1,LEN('Actual Waste'!J65)-10),MID('Actual Waste'!J65,1,LEN('Actual Waste'!J65)-4)),0)</f>
        <v>0</v>
      </c>
      <c r="U445" s="201" t="str">
        <f t="shared" si="118"/>
        <v/>
      </c>
      <c r="V445" s="202">
        <f>'Actual Waste'!K65</f>
        <v>0</v>
      </c>
      <c r="W445" s="203"/>
      <c r="X445" s="202" t="str">
        <f t="shared" si="119"/>
        <v/>
      </c>
      <c r="Y445" s="229" t="str">
        <f>IF(X445&lt;='Conversion Factors'!$F$12,'Conversion Factors'!$F$12,IF(X445&lt;='Conversion Factors'!$F$13,'Conversion Factors'!$F$13,IF(X445&lt;='Conversion Factors'!$F$14,'Conversion Factors'!$F$14,IF(X445&lt;='Conversion Factors'!$F$15,'Conversion Factors'!$F$15,IF(X445&lt;='Conversion Factors'!$F$16,'Conversion Factors'!$F$16,Z445)))))</f>
        <v/>
      </c>
      <c r="Z445" s="229" t="str">
        <f>IF(X445&lt;='Conversion Factors'!$F$17,'Conversion Factors'!$F$17,IF(X445&lt;='Conversion Factors'!$F$18,'Conversion Factors'!$F$18,IF(X445&lt;='Conversion Factors'!$F$19,'Conversion Factors'!$F$19,IF(X445&lt;='Conversion Factors'!$F$20,'Conversion Factors'!$F$20,IF(X445&lt;='Conversion Factors'!$F$21,'Conversion Factors'!$F$21,IF(ISNUMBER(X445),20,""))))))</f>
        <v/>
      </c>
      <c r="AB445" s="3" t="str">
        <f t="shared" si="120"/>
        <v>Mixed_C_D_waste_17_</v>
      </c>
      <c r="AC445" s="207" t="s">
        <v>2417</v>
      </c>
      <c r="AD445" s="207" t="s">
        <v>2415</v>
      </c>
      <c r="AE445" s="207" t="s">
        <v>432</v>
      </c>
      <c r="AF445" s="207" t="s">
        <v>431</v>
      </c>
      <c r="AG445" s="207" t="s">
        <v>479</v>
      </c>
      <c r="AH445" s="207" t="s">
        <v>444</v>
      </c>
      <c r="AI445" s="207" t="s">
        <v>433</v>
      </c>
      <c r="AJ445" s="207" t="s">
        <v>434</v>
      </c>
      <c r="AK445" s="207" t="s">
        <v>435</v>
      </c>
      <c r="AL445" s="207" t="s">
        <v>436</v>
      </c>
      <c r="AM445" s="207" t="s">
        <v>437</v>
      </c>
      <c r="AN445" s="207" t="s">
        <v>438</v>
      </c>
      <c r="AO445" s="207" t="s">
        <v>439</v>
      </c>
      <c r="AP445" s="207" t="s">
        <v>440</v>
      </c>
      <c r="AQ445" s="207" t="s">
        <v>441</v>
      </c>
      <c r="AR445" s="207" t="s">
        <v>442</v>
      </c>
      <c r="AS445" s="207" t="s">
        <v>443</v>
      </c>
    </row>
    <row r="446" spans="1:50" x14ac:dyDescent="0.35">
      <c r="A446" s="57"/>
      <c r="B446" s="192" t="str">
        <f>IF(ISNUMBER('Estimated Waste'!M65),'Estimated Waste'!M65,"")</f>
        <v/>
      </c>
      <c r="C446" s="192" t="str">
        <f t="shared" si="114"/>
        <v/>
      </c>
      <c r="D446" s="193" t="str">
        <f>IF(ISNUMBER(K446),L446,IF(G446&gt;0,G446,IF(B446&lt;='Conversion Factors'!$G$11,'Conversion Factors'!$F$11,IF(B446&lt;='Conversion Factors'!$G$12,'Conversion Factors'!$F$12,IF(B446&lt;='Conversion Factors'!$G$13,'Conversion Factors'!$F$13,IF(B446&lt;='Conversion Factors'!$G$14,'Conversion Factors'!$F$14,IF(B446&lt;='Conversion Factors'!$G$15,'Conversion Factors'!$F$15,IF(B446&lt;='Conversion Factors'!$G$16,'Conversion Factors'!$F$16,E446))))))))</f>
        <v/>
      </c>
      <c r="E446" s="194" t="str">
        <f>IF(B446&lt;='Conversion Factors'!$G$17,'Conversion Factors'!$F$17,IF(B446&lt;='Conversion Factors'!$G$18,'Conversion Factors'!$F$18,IF(B446&lt;='Conversion Factors'!$G$19,'Conversion Factors'!$F$19,IF(B446&lt;='Conversion Factors'!$G$20,'Conversion Factors'!$F$20,IF(B446&lt;='Conversion Factors'!$G$21,'Conversion Factors'!$F$21,IF(ISNUMBER(B446),20,""))))))</f>
        <v/>
      </c>
      <c r="F446" s="193" t="e">
        <f t="shared" si="108"/>
        <v>#VALUE!</v>
      </c>
      <c r="G446" s="195">
        <f>IF('Estimated Waste'!G65&lt;&gt;"",IF(LEN('Estimated Waste'!G65)&gt;6,MID('Estimated Waste'!G65,1,LEN('Estimated Waste'!G65)-10),MID('Estimated Waste'!G65,1,LEN('Estimated Waste'!G65)-4)),0)</f>
        <v>0</v>
      </c>
      <c r="H446" s="195" t="str">
        <f t="shared" si="109"/>
        <v/>
      </c>
      <c r="I446" s="196">
        <f>'Estimated Waste'!H65</f>
        <v>0</v>
      </c>
      <c r="J446" s="197"/>
      <c r="K446" s="196" t="str">
        <f t="shared" si="115"/>
        <v/>
      </c>
      <c r="L446" s="227" t="str">
        <f>IF(K446&lt;='Conversion Factors'!$F$12,'Conversion Factors'!$F$12,IF(K446&lt;='Conversion Factors'!$F$13,'Conversion Factors'!$F$13,IF(K446&lt;='Conversion Factors'!$F$14,'Conversion Factors'!$F$14,IF(K446&lt;='Conversion Factors'!$F$15,'Conversion Factors'!$F$15,IF(K446&lt;='Conversion Factors'!$F$16,'Conversion Factors'!$F$16,M446)))))</f>
        <v/>
      </c>
      <c r="M446" s="227" t="str">
        <f>IF(K446&lt;='Conversion Factors'!$F$17,'Conversion Factors'!$F$17,IF(K446&lt;='Conversion Factors'!$F$18,'Conversion Factors'!$F$18,IF(K446&lt;='Conversion Factors'!$F$19,'Conversion Factors'!$F$19,IF(K446&lt;='Conversion Factors'!$F$20,'Conversion Factors'!$F$20,IF(K446&lt;='Conversion Factors'!$F$21,'Conversion Factors'!$F$21,IF(ISNUMBER(K446),20,""))))))</f>
        <v/>
      </c>
      <c r="O446" s="198" t="str">
        <f>IF(ISNUMBER('Actual Waste'!U66),'Actual Waste'!U66,"")</f>
        <v/>
      </c>
      <c r="P446" s="198" t="str">
        <f t="shared" si="117"/>
        <v/>
      </c>
      <c r="Q446" s="199" t="str">
        <f>IF(ISNUMBER(X446),Y446,IF(T446&gt;0,T446,IF(O446&lt;='Conversion Factors'!$G$11,'Conversion Factors'!$F$11,IF(O446&lt;='Conversion Factors'!$G$12,'Conversion Factors'!$F$12,IF(O446&lt;='Conversion Factors'!$G$13,'Conversion Factors'!$F$13,IF(O446&lt;='Conversion Factors'!$G$14,'Conversion Factors'!$F$14,IF(O446&lt;='Conversion Factors'!$G$15,'Conversion Factors'!$F$15,IF(O446&lt;='Conversion Factors'!$G$16,'Conversion Factors'!$F$16,R446))))))))</f>
        <v/>
      </c>
      <c r="R446" s="200" t="str">
        <f>IF(O446&lt;='Conversion Factors'!$G$17,'Conversion Factors'!$F$17,IF(O446&lt;='Conversion Factors'!$G$18,'Conversion Factors'!$F$18,IF(O446&lt;='Conversion Factors'!$G$19,'Conversion Factors'!$F$19,IF(O446&lt;='Conversion Factors'!$G$20,'Conversion Factors'!$F$20,IF(O446&lt;='Conversion Factors'!$G$21,'Conversion Factors'!$F$21,IF(ISNUMBER(O446),20,""))))))</f>
        <v/>
      </c>
      <c r="S446" s="199" t="e">
        <f t="shared" si="111"/>
        <v>#VALUE!</v>
      </c>
      <c r="T446" s="201">
        <f>IF('Actual Waste'!J66&lt;&gt;"",IF(LEN('Actual Waste'!J66)&gt;6,MID('Actual Waste'!J66,1,LEN('Actual Waste'!J66)-10),MID('Actual Waste'!J66,1,LEN('Actual Waste'!J66)-4)),0)</f>
        <v>0</v>
      </c>
      <c r="U446" s="201" t="str">
        <f t="shared" si="118"/>
        <v/>
      </c>
      <c r="V446" s="202">
        <f>'Actual Waste'!K66</f>
        <v>0</v>
      </c>
      <c r="W446" s="203"/>
      <c r="X446" s="202" t="str">
        <f t="shared" si="119"/>
        <v/>
      </c>
      <c r="Y446" s="229" t="str">
        <f>IF(X446&lt;='Conversion Factors'!$F$12,'Conversion Factors'!$F$12,IF(X446&lt;='Conversion Factors'!$F$13,'Conversion Factors'!$F$13,IF(X446&lt;='Conversion Factors'!$F$14,'Conversion Factors'!$F$14,IF(X446&lt;='Conversion Factors'!$F$15,'Conversion Factors'!$F$15,IF(X446&lt;='Conversion Factors'!$F$16,'Conversion Factors'!$F$16,Z446)))))</f>
        <v/>
      </c>
      <c r="Z446" s="229" t="str">
        <f>IF(X446&lt;='Conversion Factors'!$F$17,'Conversion Factors'!$F$17,IF(X446&lt;='Conversion Factors'!$F$18,'Conversion Factors'!$F$18,IF(X446&lt;='Conversion Factors'!$F$19,'Conversion Factors'!$F$19,IF(X446&lt;='Conversion Factors'!$F$20,'Conversion Factors'!$F$20,IF(X446&lt;='Conversion Factors'!$F$21,'Conversion Factors'!$F$21,IF(ISNUMBER(X446),20,""))))))</f>
        <v/>
      </c>
      <c r="AB446" s="3" t="str">
        <f t="shared" si="120"/>
        <v>Mixed_C_D_waste_Haz</v>
      </c>
      <c r="AC446" s="207" t="s">
        <v>2417</v>
      </c>
      <c r="AD446" s="207" t="s">
        <v>2415</v>
      </c>
      <c r="AE446" s="207" t="s">
        <v>432</v>
      </c>
      <c r="AF446" s="207" t="s">
        <v>431</v>
      </c>
      <c r="AG446" s="207" t="s">
        <v>479</v>
      </c>
      <c r="AH446" s="207" t="s">
        <v>444</v>
      </c>
      <c r="AI446" s="207" t="s">
        <v>433</v>
      </c>
      <c r="AJ446" s="207" t="s">
        <v>434</v>
      </c>
      <c r="AK446" s="207" t="s">
        <v>435</v>
      </c>
      <c r="AL446" s="207" t="s">
        <v>436</v>
      </c>
      <c r="AM446" s="207" t="s">
        <v>437</v>
      </c>
      <c r="AN446" s="207" t="s">
        <v>438</v>
      </c>
      <c r="AO446" s="207" t="s">
        <v>439</v>
      </c>
      <c r="AP446" s="207" t="s">
        <v>440</v>
      </c>
      <c r="AQ446" s="207" t="s">
        <v>441</v>
      </c>
      <c r="AR446" s="207" t="s">
        <v>442</v>
      </c>
      <c r="AS446" s="207" t="s">
        <v>443</v>
      </c>
    </row>
    <row r="447" spans="1:50" x14ac:dyDescent="0.35">
      <c r="A447" s="57"/>
      <c r="B447" s="192" t="str">
        <f>IF(ISNUMBER('Estimated Waste'!M66),'Estimated Waste'!M66,"")</f>
        <v/>
      </c>
      <c r="C447" s="192" t="str">
        <f t="shared" si="114"/>
        <v/>
      </c>
      <c r="D447" s="193" t="str">
        <f>IF(ISNUMBER(K447),L447,IF(G447&gt;0,G447,IF(B447&lt;='Conversion Factors'!$G$11,'Conversion Factors'!$F$11,IF(B447&lt;='Conversion Factors'!$G$12,'Conversion Factors'!$F$12,IF(B447&lt;='Conversion Factors'!$G$13,'Conversion Factors'!$F$13,IF(B447&lt;='Conversion Factors'!$G$14,'Conversion Factors'!$F$14,IF(B447&lt;='Conversion Factors'!$G$15,'Conversion Factors'!$F$15,IF(B447&lt;='Conversion Factors'!$G$16,'Conversion Factors'!$F$16,E447))))))))</f>
        <v/>
      </c>
      <c r="E447" s="194" t="str">
        <f>IF(B447&lt;='Conversion Factors'!$G$17,'Conversion Factors'!$F$17,IF(B447&lt;='Conversion Factors'!$G$18,'Conversion Factors'!$F$18,IF(B447&lt;='Conversion Factors'!$G$19,'Conversion Factors'!$F$19,IF(B447&lt;='Conversion Factors'!$G$20,'Conversion Factors'!$F$20,IF(B447&lt;='Conversion Factors'!$G$21,'Conversion Factors'!$F$21,IF(ISNUMBER(B447),20,""))))))</f>
        <v/>
      </c>
      <c r="F447" s="193" t="e">
        <f t="shared" si="108"/>
        <v>#VALUE!</v>
      </c>
      <c r="G447" s="195">
        <f>IF('Estimated Waste'!G66&lt;&gt;"",IF(LEN('Estimated Waste'!G66)&gt;6,MID('Estimated Waste'!G66,1,LEN('Estimated Waste'!G66)-10),MID('Estimated Waste'!G66,1,LEN('Estimated Waste'!G66)-4)),0)</f>
        <v>0</v>
      </c>
      <c r="H447" s="195" t="str">
        <f t="shared" si="109"/>
        <v/>
      </c>
      <c r="I447" s="196">
        <f>'Estimated Waste'!H66</f>
        <v>0</v>
      </c>
      <c r="J447" s="197"/>
      <c r="K447" s="196" t="str">
        <f t="shared" si="115"/>
        <v/>
      </c>
      <c r="L447" s="227" t="str">
        <f>IF(K447&lt;='Conversion Factors'!$F$12,'Conversion Factors'!$F$12,IF(K447&lt;='Conversion Factors'!$F$13,'Conversion Factors'!$F$13,IF(K447&lt;='Conversion Factors'!$F$14,'Conversion Factors'!$F$14,IF(K447&lt;='Conversion Factors'!$F$15,'Conversion Factors'!$F$15,IF(K447&lt;='Conversion Factors'!$F$16,'Conversion Factors'!$F$16,M447)))))</f>
        <v/>
      </c>
      <c r="M447" s="227" t="str">
        <f>IF(K447&lt;='Conversion Factors'!$F$17,'Conversion Factors'!$F$17,IF(K447&lt;='Conversion Factors'!$F$18,'Conversion Factors'!$F$18,IF(K447&lt;='Conversion Factors'!$F$19,'Conversion Factors'!$F$19,IF(K447&lt;='Conversion Factors'!$F$20,'Conversion Factors'!$F$20,IF(K447&lt;='Conversion Factors'!$F$21,'Conversion Factors'!$F$21,IF(ISNUMBER(K447),20,""))))))</f>
        <v/>
      </c>
      <c r="O447" s="198" t="str">
        <f>IF(ISNUMBER('Actual Waste'!U67),'Actual Waste'!U67,"")</f>
        <v/>
      </c>
      <c r="P447" s="198" t="str">
        <f t="shared" si="117"/>
        <v/>
      </c>
      <c r="Q447" s="199" t="str">
        <f>IF(ISNUMBER(X447),Y447,IF(T447&gt;0,T447,IF(O447&lt;='Conversion Factors'!$G$11,'Conversion Factors'!$F$11,IF(O447&lt;='Conversion Factors'!$G$12,'Conversion Factors'!$F$12,IF(O447&lt;='Conversion Factors'!$G$13,'Conversion Factors'!$F$13,IF(O447&lt;='Conversion Factors'!$G$14,'Conversion Factors'!$F$14,IF(O447&lt;='Conversion Factors'!$G$15,'Conversion Factors'!$F$15,IF(O447&lt;='Conversion Factors'!$G$16,'Conversion Factors'!$F$16,R447))))))))</f>
        <v/>
      </c>
      <c r="R447" s="200" t="str">
        <f>IF(O447&lt;='Conversion Factors'!$G$17,'Conversion Factors'!$F$17,IF(O447&lt;='Conversion Factors'!$G$18,'Conversion Factors'!$F$18,IF(O447&lt;='Conversion Factors'!$G$19,'Conversion Factors'!$F$19,IF(O447&lt;='Conversion Factors'!$G$20,'Conversion Factors'!$F$20,IF(O447&lt;='Conversion Factors'!$G$21,'Conversion Factors'!$F$21,IF(ISNUMBER(O447),20,""))))))</f>
        <v/>
      </c>
      <c r="S447" s="199" t="e">
        <f t="shared" si="111"/>
        <v>#VALUE!</v>
      </c>
      <c r="T447" s="201">
        <f>IF('Actual Waste'!J67&lt;&gt;"",IF(LEN('Actual Waste'!J67)&gt;6,MID('Actual Waste'!J67,1,LEN('Actual Waste'!J67)-10),MID('Actual Waste'!J67,1,LEN('Actual Waste'!J67)-4)),0)</f>
        <v>0</v>
      </c>
      <c r="U447" s="201" t="str">
        <f t="shared" si="118"/>
        <v/>
      </c>
      <c r="V447" s="202">
        <f>'Actual Waste'!K67</f>
        <v>0</v>
      </c>
      <c r="W447" s="203"/>
      <c r="X447" s="202" t="str">
        <f t="shared" si="119"/>
        <v/>
      </c>
      <c r="Y447" s="229" t="str">
        <f>IF(X447&lt;='Conversion Factors'!$F$12,'Conversion Factors'!$F$12,IF(X447&lt;='Conversion Factors'!$F$13,'Conversion Factors'!$F$13,IF(X447&lt;='Conversion Factors'!$F$14,'Conversion Factors'!$F$14,IF(X447&lt;='Conversion Factors'!$F$15,'Conversion Factors'!$F$15,IF(X447&lt;='Conversion Factors'!$F$16,'Conversion Factors'!$F$16,Z447)))))</f>
        <v/>
      </c>
      <c r="Z447" s="229" t="str">
        <f>IF(X447&lt;='Conversion Factors'!$F$17,'Conversion Factors'!$F$17,IF(X447&lt;='Conversion Factors'!$F$18,'Conversion Factors'!$F$18,IF(X447&lt;='Conversion Factors'!$F$19,'Conversion Factors'!$F$19,IF(X447&lt;='Conversion Factors'!$F$20,'Conversion Factors'!$F$20,IF(X447&lt;='Conversion Factors'!$F$21,'Conversion Factors'!$F$21,IF(ISNUMBER(X447),20,""))))))</f>
        <v/>
      </c>
      <c r="AB447" s="3" t="str">
        <f t="shared" si="120"/>
        <v>Non_hazardous_sludg</v>
      </c>
      <c r="AC447" s="207" t="s">
        <v>2417</v>
      </c>
      <c r="AD447" s="207" t="s">
        <v>2415</v>
      </c>
      <c r="AE447" s="207" t="s">
        <v>432</v>
      </c>
      <c r="AF447" s="207" t="s">
        <v>431</v>
      </c>
      <c r="AG447" s="207" t="s">
        <v>479</v>
      </c>
      <c r="AH447" s="207" t="s">
        <v>444</v>
      </c>
      <c r="AI447" s="207" t="s">
        <v>433</v>
      </c>
      <c r="AJ447" s="207" t="s">
        <v>434</v>
      </c>
      <c r="AK447" s="207" t="s">
        <v>435</v>
      </c>
      <c r="AL447" s="207" t="s">
        <v>436</v>
      </c>
      <c r="AM447" s="207" t="s">
        <v>437</v>
      </c>
      <c r="AN447" s="207" t="s">
        <v>438</v>
      </c>
      <c r="AO447" s="207" t="s">
        <v>439</v>
      </c>
      <c r="AP447" s="207" t="s">
        <v>440</v>
      </c>
      <c r="AQ447" s="207" t="s">
        <v>441</v>
      </c>
      <c r="AR447" s="207" t="s">
        <v>442</v>
      </c>
      <c r="AS447" s="207" t="s">
        <v>443</v>
      </c>
      <c r="AX447" s="207" t="s">
        <v>443</v>
      </c>
    </row>
    <row r="448" spans="1:50" x14ac:dyDescent="0.35">
      <c r="A448" s="57"/>
      <c r="B448" s="192" t="str">
        <f>IF(ISNUMBER('Estimated Waste'!M67),'Estimated Waste'!M67,"")</f>
        <v/>
      </c>
      <c r="C448" s="192" t="str">
        <f t="shared" si="114"/>
        <v/>
      </c>
      <c r="D448" s="193" t="str">
        <f>IF(ISNUMBER(K448),L448,IF(G448&gt;0,G448,IF(B448&lt;='Conversion Factors'!$G$11,'Conversion Factors'!$F$11,IF(B448&lt;='Conversion Factors'!$G$12,'Conversion Factors'!$F$12,IF(B448&lt;='Conversion Factors'!$G$13,'Conversion Factors'!$F$13,IF(B448&lt;='Conversion Factors'!$G$14,'Conversion Factors'!$F$14,IF(B448&lt;='Conversion Factors'!$G$15,'Conversion Factors'!$F$15,IF(B448&lt;='Conversion Factors'!$G$16,'Conversion Factors'!$F$16,E448))))))))</f>
        <v/>
      </c>
      <c r="E448" s="194" t="str">
        <f>IF(B448&lt;='Conversion Factors'!$G$17,'Conversion Factors'!$F$17,IF(B448&lt;='Conversion Factors'!$G$18,'Conversion Factors'!$F$18,IF(B448&lt;='Conversion Factors'!$G$19,'Conversion Factors'!$F$19,IF(B448&lt;='Conversion Factors'!$G$20,'Conversion Factors'!$F$20,IF(B448&lt;='Conversion Factors'!$G$21,'Conversion Factors'!$F$21,IF(ISNUMBER(B448),20,""))))))</f>
        <v/>
      </c>
      <c r="F448" s="193" t="e">
        <f t="shared" si="108"/>
        <v>#VALUE!</v>
      </c>
      <c r="G448" s="195">
        <f>IF('Estimated Waste'!G67&lt;&gt;"",IF(LEN('Estimated Waste'!G67)&gt;6,MID('Estimated Waste'!G67,1,LEN('Estimated Waste'!G67)-10),MID('Estimated Waste'!G67,1,LEN('Estimated Waste'!G67)-4)),0)</f>
        <v>0</v>
      </c>
      <c r="H448" s="195" t="str">
        <f t="shared" si="109"/>
        <v/>
      </c>
      <c r="I448" s="196">
        <f>'Estimated Waste'!H67</f>
        <v>0</v>
      </c>
      <c r="J448" s="197"/>
      <c r="K448" s="196" t="str">
        <f t="shared" si="115"/>
        <v/>
      </c>
      <c r="L448" s="227" t="str">
        <f>IF(K448&lt;='Conversion Factors'!$F$12,'Conversion Factors'!$F$12,IF(K448&lt;='Conversion Factors'!$F$13,'Conversion Factors'!$F$13,IF(K448&lt;='Conversion Factors'!$F$14,'Conversion Factors'!$F$14,IF(K448&lt;='Conversion Factors'!$F$15,'Conversion Factors'!$F$15,IF(K448&lt;='Conversion Factors'!$F$16,'Conversion Factors'!$F$16,M448)))))</f>
        <v/>
      </c>
      <c r="M448" s="227" t="str">
        <f>IF(K448&lt;='Conversion Factors'!$F$17,'Conversion Factors'!$F$17,IF(K448&lt;='Conversion Factors'!$F$18,'Conversion Factors'!$F$18,IF(K448&lt;='Conversion Factors'!$F$19,'Conversion Factors'!$F$19,IF(K448&lt;='Conversion Factors'!$F$20,'Conversion Factors'!$F$20,IF(K448&lt;='Conversion Factors'!$F$21,'Conversion Factors'!$F$21,IF(ISNUMBER(K448),20,""))))))</f>
        <v/>
      </c>
      <c r="O448" s="198" t="str">
        <f>IF(ISNUMBER('Actual Waste'!U68),'Actual Waste'!U68,"")</f>
        <v/>
      </c>
      <c r="P448" s="198" t="str">
        <f t="shared" si="117"/>
        <v/>
      </c>
      <c r="Q448" s="199" t="str">
        <f>IF(ISNUMBER(X448),Y448,IF(T448&gt;0,T448,IF(O448&lt;='Conversion Factors'!$G$11,'Conversion Factors'!$F$11,IF(O448&lt;='Conversion Factors'!$G$12,'Conversion Factors'!$F$12,IF(O448&lt;='Conversion Factors'!$G$13,'Conversion Factors'!$F$13,IF(O448&lt;='Conversion Factors'!$G$14,'Conversion Factors'!$F$14,IF(O448&lt;='Conversion Factors'!$G$15,'Conversion Factors'!$F$15,IF(O448&lt;='Conversion Factors'!$G$16,'Conversion Factors'!$F$16,R448))))))))</f>
        <v/>
      </c>
      <c r="R448" s="200" t="str">
        <f>IF(O448&lt;='Conversion Factors'!$G$17,'Conversion Factors'!$F$17,IF(O448&lt;='Conversion Factors'!$G$18,'Conversion Factors'!$F$18,IF(O448&lt;='Conversion Factors'!$G$19,'Conversion Factors'!$F$19,IF(O448&lt;='Conversion Factors'!$G$20,'Conversion Factors'!$F$20,IF(O448&lt;='Conversion Factors'!$G$21,'Conversion Factors'!$F$21,IF(ISNUMBER(O448),20,""))))))</f>
        <v/>
      </c>
      <c r="S448" s="199" t="e">
        <f t="shared" si="111"/>
        <v>#VALUE!</v>
      </c>
      <c r="T448" s="201">
        <f>IF('Actual Waste'!J68&lt;&gt;"",IF(LEN('Actual Waste'!J68)&gt;6,MID('Actual Waste'!J68,1,LEN('Actual Waste'!J68)-10),MID('Actual Waste'!J68,1,LEN('Actual Waste'!J68)-4)),0)</f>
        <v>0</v>
      </c>
      <c r="U448" s="201" t="str">
        <f t="shared" si="118"/>
        <v/>
      </c>
      <c r="V448" s="202">
        <f>'Actual Waste'!K68</f>
        <v>0</v>
      </c>
      <c r="W448" s="203"/>
      <c r="X448" s="202" t="str">
        <f t="shared" si="119"/>
        <v/>
      </c>
      <c r="Y448" s="229" t="str">
        <f>IF(X448&lt;='Conversion Factors'!$F$12,'Conversion Factors'!$F$12,IF(X448&lt;='Conversion Factors'!$F$13,'Conversion Factors'!$F$13,IF(X448&lt;='Conversion Factors'!$F$14,'Conversion Factors'!$F$14,IF(X448&lt;='Conversion Factors'!$F$15,'Conversion Factors'!$F$15,IF(X448&lt;='Conversion Factors'!$F$16,'Conversion Factors'!$F$16,Z448)))))</f>
        <v/>
      </c>
      <c r="Z448" s="229" t="str">
        <f>IF(X448&lt;='Conversion Factors'!$F$17,'Conversion Factors'!$F$17,IF(X448&lt;='Conversion Factors'!$F$18,'Conversion Factors'!$F$18,IF(X448&lt;='Conversion Factors'!$F$19,'Conversion Factors'!$F$19,IF(X448&lt;='Conversion Factors'!$F$20,'Conversion Factors'!$F$20,IF(X448&lt;='Conversion Factors'!$F$21,'Conversion Factors'!$F$21,IF(ISNUMBER(X448),20,""))))))</f>
        <v/>
      </c>
      <c r="AB448" s="3" t="str">
        <f t="shared" si="120"/>
        <v>Packaging_17_02_03</v>
      </c>
      <c r="AC448" s="207" t="s">
        <v>475</v>
      </c>
      <c r="AD448" s="207" t="s">
        <v>476</v>
      </c>
      <c r="AE448" s="207" t="s">
        <v>478</v>
      </c>
      <c r="AF448" s="207" t="s">
        <v>479</v>
      </c>
      <c r="AG448" s="207" t="s">
        <v>480</v>
      </c>
      <c r="AH448" s="207" t="s">
        <v>481</v>
      </c>
      <c r="AI448" s="207" t="s">
        <v>482</v>
      </c>
      <c r="AJ448" s="207" t="s">
        <v>447</v>
      </c>
      <c r="AK448" s="207" t="s">
        <v>431</v>
      </c>
      <c r="AL448" s="207" t="s">
        <v>432</v>
      </c>
      <c r="AM448" s="207" t="s">
        <v>444</v>
      </c>
      <c r="AN448" s="207" t="s">
        <v>433</v>
      </c>
      <c r="AO448" s="207" t="s">
        <v>434</v>
      </c>
      <c r="AP448" s="207" t="s">
        <v>435</v>
      </c>
      <c r="AQ448" s="207" t="s">
        <v>436</v>
      </c>
      <c r="AR448" s="207" t="s">
        <v>437</v>
      </c>
      <c r="AS448" s="207" t="s">
        <v>438</v>
      </c>
      <c r="AT448" s="207" t="s">
        <v>439</v>
      </c>
      <c r="AU448" s="207" t="s">
        <v>440</v>
      </c>
      <c r="AV448" s="207" t="s">
        <v>441</v>
      </c>
      <c r="AW448" s="207" t="s">
        <v>442</v>
      </c>
      <c r="AX448" s="207" t="s">
        <v>443</v>
      </c>
    </row>
    <row r="449" spans="1:50" x14ac:dyDescent="0.35">
      <c r="A449" s="57"/>
      <c r="B449" s="192" t="str">
        <f>IF(ISNUMBER('Estimated Waste'!M68),'Estimated Waste'!M68,"")</f>
        <v/>
      </c>
      <c r="C449" s="192" t="str">
        <f t="shared" si="114"/>
        <v/>
      </c>
      <c r="D449" s="193" t="str">
        <f>IF(ISNUMBER(K449),L449,IF(G449&gt;0,G449,IF(B449&lt;='Conversion Factors'!$G$11,'Conversion Factors'!$F$11,IF(B449&lt;='Conversion Factors'!$G$12,'Conversion Factors'!$F$12,IF(B449&lt;='Conversion Factors'!$G$13,'Conversion Factors'!$F$13,IF(B449&lt;='Conversion Factors'!$G$14,'Conversion Factors'!$F$14,IF(B449&lt;='Conversion Factors'!$G$15,'Conversion Factors'!$F$15,IF(B449&lt;='Conversion Factors'!$G$16,'Conversion Factors'!$F$16,E449))))))))</f>
        <v/>
      </c>
      <c r="E449" s="194" t="str">
        <f>IF(B449&lt;='Conversion Factors'!$G$17,'Conversion Factors'!$F$17,IF(B449&lt;='Conversion Factors'!$G$18,'Conversion Factors'!$F$18,IF(B449&lt;='Conversion Factors'!$G$19,'Conversion Factors'!$F$19,IF(B449&lt;='Conversion Factors'!$G$20,'Conversion Factors'!$F$20,IF(B449&lt;='Conversion Factors'!$G$21,'Conversion Factors'!$F$21,IF(ISNUMBER(B449),20,""))))))</f>
        <v/>
      </c>
      <c r="F449" s="193" t="e">
        <f t="shared" si="108"/>
        <v>#VALUE!</v>
      </c>
      <c r="G449" s="195">
        <f>IF('Estimated Waste'!G68&lt;&gt;"",IF(LEN('Estimated Waste'!G68)&gt;6,MID('Estimated Waste'!G68,1,LEN('Estimated Waste'!G68)-10),MID('Estimated Waste'!G68,1,LEN('Estimated Waste'!G68)-4)),0)</f>
        <v>0</v>
      </c>
      <c r="H449" s="195" t="str">
        <f t="shared" si="109"/>
        <v/>
      </c>
      <c r="I449" s="196">
        <f>'Estimated Waste'!H68</f>
        <v>0</v>
      </c>
      <c r="J449" s="197"/>
      <c r="K449" s="196" t="str">
        <f t="shared" si="115"/>
        <v/>
      </c>
      <c r="L449" s="227" t="str">
        <f>IF(K449&lt;='Conversion Factors'!$F$12,'Conversion Factors'!$F$12,IF(K449&lt;='Conversion Factors'!$F$13,'Conversion Factors'!$F$13,IF(K449&lt;='Conversion Factors'!$F$14,'Conversion Factors'!$F$14,IF(K449&lt;='Conversion Factors'!$F$15,'Conversion Factors'!$F$15,IF(K449&lt;='Conversion Factors'!$F$16,'Conversion Factors'!$F$16,M449)))))</f>
        <v/>
      </c>
      <c r="M449" s="227" t="str">
        <f>IF(K449&lt;='Conversion Factors'!$F$17,'Conversion Factors'!$F$17,IF(K449&lt;='Conversion Factors'!$F$18,'Conversion Factors'!$F$18,IF(K449&lt;='Conversion Factors'!$F$19,'Conversion Factors'!$F$19,IF(K449&lt;='Conversion Factors'!$F$20,'Conversion Factors'!$F$20,IF(K449&lt;='Conversion Factors'!$F$21,'Conversion Factors'!$F$21,IF(ISNUMBER(K449),20,""))))))</f>
        <v/>
      </c>
      <c r="O449" s="198" t="str">
        <f>IF(ISNUMBER('Actual Waste'!U69),'Actual Waste'!U69,"")</f>
        <v/>
      </c>
      <c r="P449" s="198" t="str">
        <f t="shared" si="117"/>
        <v/>
      </c>
      <c r="Q449" s="199" t="str">
        <f>IF(ISNUMBER(X449),Y449,IF(T449&gt;0,T449,IF(O449&lt;='Conversion Factors'!$G$11,'Conversion Factors'!$F$11,IF(O449&lt;='Conversion Factors'!$G$12,'Conversion Factors'!$F$12,IF(O449&lt;='Conversion Factors'!$G$13,'Conversion Factors'!$F$13,IF(O449&lt;='Conversion Factors'!$G$14,'Conversion Factors'!$F$14,IF(O449&lt;='Conversion Factors'!$G$15,'Conversion Factors'!$F$15,IF(O449&lt;='Conversion Factors'!$G$16,'Conversion Factors'!$F$16,R449))))))))</f>
        <v/>
      </c>
      <c r="R449" s="200" t="str">
        <f>IF(O449&lt;='Conversion Factors'!$G$17,'Conversion Factors'!$F$17,IF(O449&lt;='Conversion Factors'!$G$18,'Conversion Factors'!$F$18,IF(O449&lt;='Conversion Factors'!$G$19,'Conversion Factors'!$F$19,IF(O449&lt;='Conversion Factors'!$G$20,'Conversion Factors'!$F$20,IF(O449&lt;='Conversion Factors'!$G$21,'Conversion Factors'!$F$21,IF(ISNUMBER(O449),20,""))))))</f>
        <v/>
      </c>
      <c r="S449" s="199" t="e">
        <f t="shared" si="111"/>
        <v>#VALUE!</v>
      </c>
      <c r="T449" s="201">
        <f>IF('Actual Waste'!J69&lt;&gt;"",IF(LEN('Actual Waste'!J69)&gt;6,MID('Actual Waste'!J69,1,LEN('Actual Waste'!J69)-10),MID('Actual Waste'!J69,1,LEN('Actual Waste'!J69)-4)),0)</f>
        <v>0</v>
      </c>
      <c r="U449" s="201" t="str">
        <f t="shared" si="118"/>
        <v/>
      </c>
      <c r="V449" s="202">
        <f>'Actual Waste'!K69</f>
        <v>0</v>
      </c>
      <c r="W449" s="203"/>
      <c r="X449" s="202" t="str">
        <f t="shared" si="119"/>
        <v/>
      </c>
      <c r="Y449" s="229" t="str">
        <f>IF(X449&lt;='Conversion Factors'!$F$12,'Conversion Factors'!$F$12,IF(X449&lt;='Conversion Factors'!$F$13,'Conversion Factors'!$F$13,IF(X449&lt;='Conversion Factors'!$F$14,'Conversion Factors'!$F$14,IF(X449&lt;='Conversion Factors'!$F$15,'Conversion Factors'!$F$15,IF(X449&lt;='Conversion Factors'!$F$16,'Conversion Factors'!$F$16,Z449)))))</f>
        <v/>
      </c>
      <c r="Z449" s="229" t="str">
        <f>IF(X449&lt;='Conversion Factors'!$F$17,'Conversion Factors'!$F$17,IF(X449&lt;='Conversion Factors'!$F$18,'Conversion Factors'!$F$18,IF(X449&lt;='Conversion Factors'!$F$19,'Conversion Factors'!$F$19,IF(X449&lt;='Conversion Factors'!$F$20,'Conversion Factors'!$F$20,IF(X449&lt;='Conversion Factors'!$F$21,'Conversion Factors'!$F$21,IF(ISNUMBER(X449),20,""))))))</f>
        <v/>
      </c>
      <c r="AB449" s="3" t="str">
        <f t="shared" si="120"/>
        <v>Paint_adhesives_etc</v>
      </c>
      <c r="AC449" s="207" t="s">
        <v>476</v>
      </c>
      <c r="AD449" s="207" t="s">
        <v>478</v>
      </c>
      <c r="AE449" s="207" t="s">
        <v>479</v>
      </c>
      <c r="AF449" s="207" t="s">
        <v>480</v>
      </c>
      <c r="AG449" s="207" t="s">
        <v>481</v>
      </c>
      <c r="AH449" s="207" t="s">
        <v>482</v>
      </c>
      <c r="AI449" s="207" t="s">
        <v>431</v>
      </c>
      <c r="AJ449" s="207" t="s">
        <v>432</v>
      </c>
      <c r="AK449" s="207" t="s">
        <v>444</v>
      </c>
      <c r="AL449" s="207" t="s">
        <v>433</v>
      </c>
      <c r="AM449" s="207" t="s">
        <v>434</v>
      </c>
      <c r="AN449" s="207" t="s">
        <v>435</v>
      </c>
      <c r="AO449" s="207" t="s">
        <v>436</v>
      </c>
      <c r="AP449" s="207" t="s">
        <v>437</v>
      </c>
      <c r="AQ449" s="207" t="s">
        <v>438</v>
      </c>
      <c r="AX449" s="207" t="s">
        <v>443</v>
      </c>
    </row>
    <row r="450" spans="1:50" x14ac:dyDescent="0.35">
      <c r="A450" s="57"/>
      <c r="B450" s="192" t="str">
        <f>IF(ISNUMBER('Estimated Waste'!M69),'Estimated Waste'!M69,"")</f>
        <v/>
      </c>
      <c r="C450" s="192" t="str">
        <f t="shared" si="114"/>
        <v/>
      </c>
      <c r="D450" s="193" t="str">
        <f>IF(ISNUMBER(K450),L450,IF(G450&gt;0,G450,IF(B450&lt;='Conversion Factors'!$G$11,'Conversion Factors'!$F$11,IF(B450&lt;='Conversion Factors'!$G$12,'Conversion Factors'!$F$12,IF(B450&lt;='Conversion Factors'!$G$13,'Conversion Factors'!$F$13,IF(B450&lt;='Conversion Factors'!$G$14,'Conversion Factors'!$F$14,IF(B450&lt;='Conversion Factors'!$G$15,'Conversion Factors'!$F$15,IF(B450&lt;='Conversion Factors'!$G$16,'Conversion Factors'!$F$16,E450))))))))</f>
        <v/>
      </c>
      <c r="E450" s="194" t="str">
        <f>IF(B450&lt;='Conversion Factors'!$G$17,'Conversion Factors'!$F$17,IF(B450&lt;='Conversion Factors'!$G$18,'Conversion Factors'!$F$18,IF(B450&lt;='Conversion Factors'!$G$19,'Conversion Factors'!$F$19,IF(B450&lt;='Conversion Factors'!$G$20,'Conversion Factors'!$F$20,IF(B450&lt;='Conversion Factors'!$G$21,'Conversion Factors'!$F$21,IF(ISNUMBER(B450),20,""))))))</f>
        <v/>
      </c>
      <c r="F450" s="193" t="e">
        <f t="shared" si="108"/>
        <v>#VALUE!</v>
      </c>
      <c r="G450" s="195">
        <f>IF('Estimated Waste'!G69&lt;&gt;"",IF(LEN('Estimated Waste'!G69)&gt;6,MID('Estimated Waste'!G69,1,LEN('Estimated Waste'!G69)-10),MID('Estimated Waste'!G69,1,LEN('Estimated Waste'!G69)-4)),0)</f>
        <v>0</v>
      </c>
      <c r="H450" s="195" t="str">
        <f t="shared" ref="H450:H513" si="121">IF(G450&gt;0,C450/G450,"")</f>
        <v/>
      </c>
      <c r="I450" s="196">
        <f>'Estimated Waste'!H69</f>
        <v>0</v>
      </c>
      <c r="J450" s="197"/>
      <c r="K450" s="196" t="str">
        <f t="shared" si="115"/>
        <v/>
      </c>
      <c r="L450" s="227" t="str">
        <f>IF(K450&lt;='Conversion Factors'!$F$12,'Conversion Factors'!$F$12,IF(K450&lt;='Conversion Factors'!$F$13,'Conversion Factors'!$F$13,IF(K450&lt;='Conversion Factors'!$F$14,'Conversion Factors'!$F$14,IF(K450&lt;='Conversion Factors'!$F$15,'Conversion Factors'!$F$15,IF(K450&lt;='Conversion Factors'!$F$16,'Conversion Factors'!$F$16,M450)))))</f>
        <v/>
      </c>
      <c r="M450" s="227" t="str">
        <f>IF(K450&lt;='Conversion Factors'!$F$17,'Conversion Factors'!$F$17,IF(K450&lt;='Conversion Factors'!$F$18,'Conversion Factors'!$F$18,IF(K450&lt;='Conversion Factors'!$F$19,'Conversion Factors'!$F$19,IF(K450&lt;='Conversion Factors'!$F$20,'Conversion Factors'!$F$20,IF(K450&lt;='Conversion Factors'!$F$21,'Conversion Factors'!$F$21,IF(ISNUMBER(K450),20,""))))))</f>
        <v/>
      </c>
      <c r="O450" s="198" t="str">
        <f>IF(ISNUMBER('Actual Waste'!U70),'Actual Waste'!U70,"")</f>
        <v/>
      </c>
      <c r="P450" s="198" t="str">
        <f t="shared" si="117"/>
        <v/>
      </c>
      <c r="Q450" s="199" t="str">
        <f>IF(ISNUMBER(X450),Y450,IF(T450&gt;0,T450,IF(O450&lt;='Conversion Factors'!$G$11,'Conversion Factors'!$F$11,IF(O450&lt;='Conversion Factors'!$G$12,'Conversion Factors'!$F$12,IF(O450&lt;='Conversion Factors'!$G$13,'Conversion Factors'!$F$13,IF(O450&lt;='Conversion Factors'!$G$14,'Conversion Factors'!$F$14,IF(O450&lt;='Conversion Factors'!$G$15,'Conversion Factors'!$F$15,IF(O450&lt;='Conversion Factors'!$G$16,'Conversion Factors'!$F$16,R450))))))))</f>
        <v/>
      </c>
      <c r="R450" s="200" t="str">
        <f>IF(O450&lt;='Conversion Factors'!$G$17,'Conversion Factors'!$F$17,IF(O450&lt;='Conversion Factors'!$G$18,'Conversion Factors'!$F$18,IF(O450&lt;='Conversion Factors'!$G$19,'Conversion Factors'!$F$19,IF(O450&lt;='Conversion Factors'!$G$20,'Conversion Factors'!$F$20,IF(O450&lt;='Conversion Factors'!$G$21,'Conversion Factors'!$F$21,IF(ISNUMBER(O450),20,""))))))</f>
        <v/>
      </c>
      <c r="S450" s="199" t="e">
        <f t="shared" si="111"/>
        <v>#VALUE!</v>
      </c>
      <c r="T450" s="201">
        <f>IF('Actual Waste'!J70&lt;&gt;"",IF(LEN('Actual Waste'!J70)&gt;6,MID('Actual Waste'!J70,1,LEN('Actual Waste'!J70)-10),MID('Actual Waste'!J70,1,LEN('Actual Waste'!J70)-4)),0)</f>
        <v>0</v>
      </c>
      <c r="U450" s="201" t="str">
        <f t="shared" si="118"/>
        <v/>
      </c>
      <c r="V450" s="202">
        <f>'Actual Waste'!K70</f>
        <v>0</v>
      </c>
      <c r="W450" s="203"/>
      <c r="X450" s="202" t="str">
        <f t="shared" si="119"/>
        <v/>
      </c>
      <c r="Y450" s="229" t="str">
        <f>IF(X450&lt;='Conversion Factors'!$F$12,'Conversion Factors'!$F$12,IF(X450&lt;='Conversion Factors'!$F$13,'Conversion Factors'!$F$13,IF(X450&lt;='Conversion Factors'!$F$14,'Conversion Factors'!$F$14,IF(X450&lt;='Conversion Factors'!$F$15,'Conversion Factors'!$F$15,IF(X450&lt;='Conversion Factors'!$F$16,'Conversion Factors'!$F$16,Z450)))))</f>
        <v/>
      </c>
      <c r="Z450" s="229" t="str">
        <f>IF(X450&lt;='Conversion Factors'!$F$17,'Conversion Factors'!$F$17,IF(X450&lt;='Conversion Factors'!$F$18,'Conversion Factors'!$F$18,IF(X450&lt;='Conversion Factors'!$F$19,'Conversion Factors'!$F$19,IF(X450&lt;='Conversion Factors'!$F$20,'Conversion Factors'!$F$20,IF(X450&lt;='Conversion Factors'!$F$21,'Conversion Factors'!$F$21,IF(ISNUMBER(X450),20,""))))))</f>
        <v/>
      </c>
      <c r="AB450" s="3" t="str">
        <f t="shared" si="120"/>
        <v>Paper_20_01_01_</v>
      </c>
      <c r="AC450" s="207" t="s">
        <v>475</v>
      </c>
      <c r="AD450" s="207" t="s">
        <v>476</v>
      </c>
      <c r="AE450" s="207" t="s">
        <v>478</v>
      </c>
      <c r="AF450" s="207" t="s">
        <v>479</v>
      </c>
      <c r="AG450" s="207" t="s">
        <v>480</v>
      </c>
      <c r="AH450" s="207" t="s">
        <v>481</v>
      </c>
      <c r="AI450" s="207" t="s">
        <v>482</v>
      </c>
      <c r="AJ450" s="207" t="s">
        <v>447</v>
      </c>
      <c r="AK450" s="207" t="s">
        <v>431</v>
      </c>
      <c r="AL450" s="207" t="s">
        <v>432</v>
      </c>
      <c r="AM450" s="207" t="s">
        <v>444</v>
      </c>
      <c r="AN450" s="207" t="s">
        <v>433</v>
      </c>
      <c r="AO450" s="207" t="s">
        <v>434</v>
      </c>
      <c r="AP450" s="207" t="s">
        <v>435</v>
      </c>
      <c r="AQ450" s="207" t="s">
        <v>436</v>
      </c>
      <c r="AR450" s="207" t="s">
        <v>437</v>
      </c>
      <c r="AS450" s="207" t="s">
        <v>438</v>
      </c>
      <c r="AT450" s="207" t="s">
        <v>439</v>
      </c>
      <c r="AU450" s="207" t="s">
        <v>440</v>
      </c>
      <c r="AV450" s="207" t="s">
        <v>441</v>
      </c>
      <c r="AW450" s="207" t="s">
        <v>442</v>
      </c>
    </row>
    <row r="451" spans="1:50" x14ac:dyDescent="0.35">
      <c r="A451" s="57"/>
      <c r="B451" s="192" t="str">
        <f>IF(ISNUMBER('Estimated Waste'!M70),'Estimated Waste'!M70,"")</f>
        <v/>
      </c>
      <c r="C451" s="192" t="str">
        <f t="shared" si="114"/>
        <v/>
      </c>
      <c r="D451" s="193" t="str">
        <f>IF(ISNUMBER(K451),L451,IF(G451&gt;0,G451,IF(B451&lt;='Conversion Factors'!$G$11,'Conversion Factors'!$F$11,IF(B451&lt;='Conversion Factors'!$G$12,'Conversion Factors'!$F$12,IF(B451&lt;='Conversion Factors'!$G$13,'Conversion Factors'!$F$13,IF(B451&lt;='Conversion Factors'!$G$14,'Conversion Factors'!$F$14,IF(B451&lt;='Conversion Factors'!$G$15,'Conversion Factors'!$F$15,IF(B451&lt;='Conversion Factors'!$G$16,'Conversion Factors'!$F$16,E451))))))))</f>
        <v/>
      </c>
      <c r="E451" s="194" t="str">
        <f>IF(B451&lt;='Conversion Factors'!$G$17,'Conversion Factors'!$F$17,IF(B451&lt;='Conversion Factors'!$G$18,'Conversion Factors'!$F$18,IF(B451&lt;='Conversion Factors'!$G$19,'Conversion Factors'!$F$19,IF(B451&lt;='Conversion Factors'!$G$20,'Conversion Factors'!$F$20,IF(B451&lt;='Conversion Factors'!$G$21,'Conversion Factors'!$F$21,IF(ISNUMBER(B451),20,""))))))</f>
        <v/>
      </c>
      <c r="F451" s="193" t="e">
        <f t="shared" si="108"/>
        <v>#VALUE!</v>
      </c>
      <c r="G451" s="195">
        <f>IF('Estimated Waste'!G70&lt;&gt;"",IF(LEN('Estimated Waste'!G70)&gt;6,MID('Estimated Waste'!G70,1,LEN('Estimated Waste'!G70)-10),MID('Estimated Waste'!G70,1,LEN('Estimated Waste'!G70)-4)),0)</f>
        <v>0</v>
      </c>
      <c r="H451" s="195" t="str">
        <f t="shared" si="121"/>
        <v/>
      </c>
      <c r="I451" s="196">
        <f>'Estimated Waste'!H70</f>
        <v>0</v>
      </c>
      <c r="J451" s="197"/>
      <c r="K451" s="196" t="str">
        <f t="shared" ref="K451:K514" si="122">IF(I451&gt;0,C451/I451,"")</f>
        <v/>
      </c>
      <c r="L451" s="227" t="str">
        <f>IF(K451&lt;='Conversion Factors'!$F$12,'Conversion Factors'!$F$12,IF(K451&lt;='Conversion Factors'!$F$13,'Conversion Factors'!$F$13,IF(K451&lt;='Conversion Factors'!$F$14,'Conversion Factors'!$F$14,IF(K451&lt;='Conversion Factors'!$F$15,'Conversion Factors'!$F$15,IF(K451&lt;='Conversion Factors'!$F$16,'Conversion Factors'!$F$16,M451)))))</f>
        <v/>
      </c>
      <c r="M451" s="227" t="str">
        <f>IF(K451&lt;='Conversion Factors'!$F$17,'Conversion Factors'!$F$17,IF(K451&lt;='Conversion Factors'!$F$18,'Conversion Factors'!$F$18,IF(K451&lt;='Conversion Factors'!$F$19,'Conversion Factors'!$F$19,IF(K451&lt;='Conversion Factors'!$F$20,'Conversion Factors'!$F$20,IF(K451&lt;='Conversion Factors'!$F$21,'Conversion Factors'!$F$21,IF(ISNUMBER(K451),20,""))))))</f>
        <v/>
      </c>
      <c r="O451" s="198" t="str">
        <f>IF(ISNUMBER('Actual Waste'!U71),'Actual Waste'!U71,"")</f>
        <v/>
      </c>
      <c r="P451" s="198" t="str">
        <f t="shared" si="117"/>
        <v/>
      </c>
      <c r="Q451" s="199" t="str">
        <f>IF(ISNUMBER(X451),Y451,IF(T451&gt;0,T451,IF(O451&lt;='Conversion Factors'!$G$11,'Conversion Factors'!$F$11,IF(O451&lt;='Conversion Factors'!$G$12,'Conversion Factors'!$F$12,IF(O451&lt;='Conversion Factors'!$G$13,'Conversion Factors'!$F$13,IF(O451&lt;='Conversion Factors'!$G$14,'Conversion Factors'!$F$14,IF(O451&lt;='Conversion Factors'!$G$15,'Conversion Factors'!$F$15,IF(O451&lt;='Conversion Factors'!$G$16,'Conversion Factors'!$F$16,R451))))))))</f>
        <v/>
      </c>
      <c r="R451" s="200" t="str">
        <f>IF(O451&lt;='Conversion Factors'!$G$17,'Conversion Factors'!$F$17,IF(O451&lt;='Conversion Factors'!$G$18,'Conversion Factors'!$F$18,IF(O451&lt;='Conversion Factors'!$G$19,'Conversion Factors'!$F$19,IF(O451&lt;='Conversion Factors'!$G$20,'Conversion Factors'!$F$20,IF(O451&lt;='Conversion Factors'!$G$21,'Conversion Factors'!$F$21,IF(ISNUMBER(O451),20,""))))))</f>
        <v/>
      </c>
      <c r="S451" s="199" t="e">
        <f t="shared" ref="S451:S516" si="123">ROUNDUP(P451/Q451,0)</f>
        <v>#VALUE!</v>
      </c>
      <c r="T451" s="201">
        <f>IF('Actual Waste'!J71&lt;&gt;"",IF(LEN('Actual Waste'!J71)&gt;6,MID('Actual Waste'!J71,1,LEN('Actual Waste'!J71)-10),MID('Actual Waste'!J71,1,LEN('Actual Waste'!J71)-4)),0)</f>
        <v>0</v>
      </c>
      <c r="U451" s="201" t="str">
        <f t="shared" ref="U451:U483" si="124">IF(T451&gt;0,P451/T451,"")</f>
        <v/>
      </c>
      <c r="V451" s="202">
        <f>'Actual Waste'!K71</f>
        <v>0</v>
      </c>
      <c r="W451" s="203"/>
      <c r="X451" s="202" t="str">
        <f t="shared" ref="X451:X483" si="125">IF(V451&gt;0,IF(ISNUMBER(P451),P451/V451,""),"")</f>
        <v/>
      </c>
      <c r="Y451" s="229" t="str">
        <f>IF(X451&lt;='Conversion Factors'!$F$12,'Conversion Factors'!$F$12,IF(X451&lt;='Conversion Factors'!$F$13,'Conversion Factors'!$F$13,IF(X451&lt;='Conversion Factors'!$F$14,'Conversion Factors'!$F$14,IF(X451&lt;='Conversion Factors'!$F$15,'Conversion Factors'!$F$15,IF(X451&lt;='Conversion Factors'!$F$16,'Conversion Factors'!$F$16,Z451)))))</f>
        <v/>
      </c>
      <c r="Z451" s="229" t="str">
        <f>IF(X451&lt;='Conversion Factors'!$F$17,'Conversion Factors'!$F$17,IF(X451&lt;='Conversion Factors'!$F$18,'Conversion Factors'!$F$18,IF(X451&lt;='Conversion Factors'!$F$19,'Conversion Factors'!$F$19,IF(X451&lt;='Conversion Factors'!$F$20,'Conversion Factors'!$F$20,IF(X451&lt;='Conversion Factors'!$F$21,'Conversion Factors'!$F$21,IF(ISNUMBER(X451),20,""))))))</f>
        <v/>
      </c>
      <c r="AB451" s="3" t="str">
        <f t="shared" si="120"/>
        <v>Plastic_bottles_20_</v>
      </c>
      <c r="AC451" s="207" t="s">
        <v>475</v>
      </c>
      <c r="AD451" s="207" t="s">
        <v>476</v>
      </c>
      <c r="AE451" s="207" t="s">
        <v>478</v>
      </c>
      <c r="AF451" s="207" t="s">
        <v>479</v>
      </c>
      <c r="AG451" s="207" t="s">
        <v>480</v>
      </c>
      <c r="AH451" s="207" t="s">
        <v>481</v>
      </c>
      <c r="AI451" s="207" t="s">
        <v>482</v>
      </c>
      <c r="AJ451" s="207" t="s">
        <v>447</v>
      </c>
      <c r="AK451" s="207" t="s">
        <v>431</v>
      </c>
      <c r="AL451" s="207" t="s">
        <v>432</v>
      </c>
      <c r="AM451" s="207" t="s">
        <v>444</v>
      </c>
      <c r="AN451" s="207" t="s">
        <v>433</v>
      </c>
      <c r="AO451" s="207" t="s">
        <v>434</v>
      </c>
      <c r="AP451" s="207" t="s">
        <v>435</v>
      </c>
      <c r="AQ451" s="207" t="s">
        <v>436</v>
      </c>
      <c r="AR451" s="207" t="s">
        <v>437</v>
      </c>
      <c r="AS451" s="207" t="s">
        <v>438</v>
      </c>
      <c r="AT451" s="207" t="s">
        <v>439</v>
      </c>
      <c r="AU451" s="207" t="s">
        <v>440</v>
      </c>
      <c r="AV451" s="207" t="s">
        <v>441</v>
      </c>
      <c r="AW451" s="207" t="s">
        <v>442</v>
      </c>
      <c r="AX451" s="207" t="s">
        <v>443</v>
      </c>
    </row>
    <row r="452" spans="1:50" x14ac:dyDescent="0.35">
      <c r="A452" s="57"/>
      <c r="B452" s="192" t="str">
        <f>IF(ISNUMBER('Estimated Waste'!M71),'Estimated Waste'!M71,"")</f>
        <v/>
      </c>
      <c r="C452" s="192" t="str">
        <f t="shared" ref="C452:C475" si="126">IF(ISNUMBER(B452),B452*1.30795062,"")</f>
        <v/>
      </c>
      <c r="D452" s="193" t="str">
        <f>IF(ISNUMBER(K452),L452,IF(G452&gt;0,G452,IF(B452&lt;='Conversion Factors'!$G$11,'Conversion Factors'!$F$11,IF(B452&lt;='Conversion Factors'!$G$12,'Conversion Factors'!$F$12,IF(B452&lt;='Conversion Factors'!$G$13,'Conversion Factors'!$F$13,IF(B452&lt;='Conversion Factors'!$G$14,'Conversion Factors'!$F$14,IF(B452&lt;='Conversion Factors'!$G$15,'Conversion Factors'!$F$15,IF(B452&lt;='Conversion Factors'!$G$16,'Conversion Factors'!$F$16,E452))))))))</f>
        <v/>
      </c>
      <c r="E452" s="194" t="str">
        <f>IF(B452&lt;='Conversion Factors'!$G$17,'Conversion Factors'!$F$17,IF(B452&lt;='Conversion Factors'!$G$18,'Conversion Factors'!$F$18,IF(B452&lt;='Conversion Factors'!$G$19,'Conversion Factors'!$F$19,IF(B452&lt;='Conversion Factors'!$G$20,'Conversion Factors'!$F$20,IF(B452&lt;='Conversion Factors'!$G$21,'Conversion Factors'!$F$21,IF(ISNUMBER(B452),20,""))))))</f>
        <v/>
      </c>
      <c r="F452" s="193" t="e">
        <f t="shared" ref="F452:F475" si="127">ROUNDUP(C452/D452,0)</f>
        <v>#VALUE!</v>
      </c>
      <c r="G452" s="195">
        <f>IF('Estimated Waste'!G71&lt;&gt;"",IF(LEN('Estimated Waste'!G71)&gt;6,MID('Estimated Waste'!G71,1,LEN('Estimated Waste'!G71)-10),MID('Estimated Waste'!G71,1,LEN('Estimated Waste'!G71)-4)),0)</f>
        <v>0</v>
      </c>
      <c r="H452" s="195" t="str">
        <f t="shared" si="121"/>
        <v/>
      </c>
      <c r="I452" s="196">
        <f>'Estimated Waste'!H71</f>
        <v>0</v>
      </c>
      <c r="J452" s="197"/>
      <c r="K452" s="196" t="str">
        <f t="shared" si="122"/>
        <v/>
      </c>
      <c r="L452" s="227" t="str">
        <f>IF(K452&lt;='Conversion Factors'!$F$12,'Conversion Factors'!$F$12,IF(K452&lt;='Conversion Factors'!$F$13,'Conversion Factors'!$F$13,IF(K452&lt;='Conversion Factors'!$F$14,'Conversion Factors'!$F$14,IF(K452&lt;='Conversion Factors'!$F$15,'Conversion Factors'!$F$15,IF(K452&lt;='Conversion Factors'!$F$16,'Conversion Factors'!$F$16,M452)))))</f>
        <v/>
      </c>
      <c r="M452" s="227" t="str">
        <f>IF(K452&lt;='Conversion Factors'!$F$17,'Conversion Factors'!$F$17,IF(K452&lt;='Conversion Factors'!$F$18,'Conversion Factors'!$F$18,IF(K452&lt;='Conversion Factors'!$F$19,'Conversion Factors'!$F$19,IF(K452&lt;='Conversion Factors'!$F$20,'Conversion Factors'!$F$20,IF(K452&lt;='Conversion Factors'!$F$21,'Conversion Factors'!$F$21,IF(ISNUMBER(K452),20,""))))))</f>
        <v/>
      </c>
      <c r="O452" s="198" t="str">
        <f>IF(ISNUMBER('Actual Waste'!U72),'Actual Waste'!U72,"")</f>
        <v/>
      </c>
      <c r="P452" s="198" t="str">
        <f t="shared" ref="P452:P517" si="128">IF(ISNUMBER(O452),O452*1.30795062,"")</f>
        <v/>
      </c>
      <c r="Q452" s="199" t="str">
        <f>IF(ISNUMBER(X452),Y452,IF(T452&gt;0,T452,IF(O452&lt;='Conversion Factors'!$G$11,'Conversion Factors'!$F$11,IF(O452&lt;='Conversion Factors'!$G$12,'Conversion Factors'!$F$12,IF(O452&lt;='Conversion Factors'!$G$13,'Conversion Factors'!$F$13,IF(O452&lt;='Conversion Factors'!$G$14,'Conversion Factors'!$F$14,IF(O452&lt;='Conversion Factors'!$G$15,'Conversion Factors'!$F$15,IF(O452&lt;='Conversion Factors'!$G$16,'Conversion Factors'!$F$16,R452))))))))</f>
        <v/>
      </c>
      <c r="R452" s="200" t="str">
        <f>IF(O452&lt;='Conversion Factors'!$G$17,'Conversion Factors'!$F$17,IF(O452&lt;='Conversion Factors'!$G$18,'Conversion Factors'!$F$18,IF(O452&lt;='Conversion Factors'!$G$19,'Conversion Factors'!$F$19,IF(O452&lt;='Conversion Factors'!$G$20,'Conversion Factors'!$F$20,IF(O452&lt;='Conversion Factors'!$G$21,'Conversion Factors'!$F$21,IF(ISNUMBER(O452),20,""))))))</f>
        <v/>
      </c>
      <c r="S452" s="199" t="e">
        <f t="shared" si="123"/>
        <v>#VALUE!</v>
      </c>
      <c r="T452" s="201">
        <f>IF('Actual Waste'!J72&lt;&gt;"",IF(LEN('Actual Waste'!J72)&gt;6,MID('Actual Waste'!J72,1,LEN('Actual Waste'!J72)-10),MID('Actual Waste'!J72,1,LEN('Actual Waste'!J72)-4)),0)</f>
        <v>0</v>
      </c>
      <c r="U452" s="201" t="str">
        <f t="shared" si="124"/>
        <v/>
      </c>
      <c r="V452" s="202">
        <f>'Actual Waste'!K72</f>
        <v>0</v>
      </c>
      <c r="W452" s="203"/>
      <c r="X452" s="202" t="str">
        <f t="shared" si="125"/>
        <v/>
      </c>
      <c r="Y452" s="229" t="str">
        <f>IF(X452&lt;='Conversion Factors'!$F$12,'Conversion Factors'!$F$12,IF(X452&lt;='Conversion Factors'!$F$13,'Conversion Factors'!$F$13,IF(X452&lt;='Conversion Factors'!$F$14,'Conversion Factors'!$F$14,IF(X452&lt;='Conversion Factors'!$F$15,'Conversion Factors'!$F$15,IF(X452&lt;='Conversion Factors'!$F$16,'Conversion Factors'!$F$16,Z452)))))</f>
        <v/>
      </c>
      <c r="Z452" s="229" t="str">
        <f>IF(X452&lt;='Conversion Factors'!$F$17,'Conversion Factors'!$F$17,IF(X452&lt;='Conversion Factors'!$F$18,'Conversion Factors'!$F$18,IF(X452&lt;='Conversion Factors'!$F$19,'Conversion Factors'!$F$19,IF(X452&lt;='Conversion Factors'!$F$20,'Conversion Factors'!$F$20,IF(X452&lt;='Conversion Factors'!$F$21,'Conversion Factors'!$F$21,IF(ISNUMBER(X452),20,""))))))</f>
        <v/>
      </c>
      <c r="AB452" s="3" t="str">
        <f t="shared" si="120"/>
        <v>Plastic_pipes_17_02</v>
      </c>
      <c r="AC452" s="207" t="s">
        <v>475</v>
      </c>
      <c r="AD452" s="207" t="s">
        <v>476</v>
      </c>
      <c r="AE452" s="207" t="s">
        <v>478</v>
      </c>
      <c r="AF452" s="207" t="s">
        <v>479</v>
      </c>
      <c r="AG452" s="207" t="s">
        <v>480</v>
      </c>
      <c r="AH452" s="207" t="s">
        <v>481</v>
      </c>
      <c r="AI452" s="207" t="s">
        <v>482</v>
      </c>
      <c r="AJ452" s="207" t="s">
        <v>447</v>
      </c>
      <c r="AK452" s="207" t="s">
        <v>431</v>
      </c>
      <c r="AL452" s="207" t="s">
        <v>432</v>
      </c>
      <c r="AM452" s="207" t="s">
        <v>444</v>
      </c>
      <c r="AN452" s="207" t="s">
        <v>433</v>
      </c>
      <c r="AO452" s="207" t="s">
        <v>434</v>
      </c>
      <c r="AP452" s="207" t="s">
        <v>435</v>
      </c>
      <c r="AQ452" s="207" t="s">
        <v>436</v>
      </c>
      <c r="AR452" s="207" t="s">
        <v>437</v>
      </c>
      <c r="AS452" s="207" t="s">
        <v>438</v>
      </c>
      <c r="AT452" s="207" t="s">
        <v>439</v>
      </c>
      <c r="AU452" s="207" t="s">
        <v>440</v>
      </c>
      <c r="AV452" s="207" t="s">
        <v>441</v>
      </c>
      <c r="AW452" s="207" t="s">
        <v>442</v>
      </c>
      <c r="AX452" s="207" t="s">
        <v>443</v>
      </c>
    </row>
    <row r="453" spans="1:50" x14ac:dyDescent="0.35">
      <c r="A453" s="57"/>
      <c r="B453" s="192" t="str">
        <f>IF(ISNUMBER('Estimated Waste'!M72),'Estimated Waste'!M72,"")</f>
        <v/>
      </c>
      <c r="C453" s="192" t="str">
        <f t="shared" si="126"/>
        <v/>
      </c>
      <c r="D453" s="193" t="str">
        <f>IF(ISNUMBER(K453),L453,IF(G453&gt;0,G453,IF(B453&lt;='Conversion Factors'!$G$11,'Conversion Factors'!$F$11,IF(B453&lt;='Conversion Factors'!$G$12,'Conversion Factors'!$F$12,IF(B453&lt;='Conversion Factors'!$G$13,'Conversion Factors'!$F$13,IF(B453&lt;='Conversion Factors'!$G$14,'Conversion Factors'!$F$14,IF(B453&lt;='Conversion Factors'!$G$15,'Conversion Factors'!$F$15,IF(B453&lt;='Conversion Factors'!$G$16,'Conversion Factors'!$F$16,E453))))))))</f>
        <v/>
      </c>
      <c r="E453" s="194" t="str">
        <f>IF(B453&lt;='Conversion Factors'!$G$17,'Conversion Factors'!$F$17,IF(B453&lt;='Conversion Factors'!$G$18,'Conversion Factors'!$F$18,IF(B453&lt;='Conversion Factors'!$G$19,'Conversion Factors'!$F$19,IF(B453&lt;='Conversion Factors'!$G$20,'Conversion Factors'!$F$20,IF(B453&lt;='Conversion Factors'!$G$21,'Conversion Factors'!$F$21,IF(ISNUMBER(B453),20,""))))))</f>
        <v/>
      </c>
      <c r="F453" s="193" t="e">
        <f t="shared" si="127"/>
        <v>#VALUE!</v>
      </c>
      <c r="G453" s="195">
        <f>IF('Estimated Waste'!G72&lt;&gt;"",IF(LEN('Estimated Waste'!G72)&gt;6,MID('Estimated Waste'!G72,1,LEN('Estimated Waste'!G72)-10),MID('Estimated Waste'!G72,1,LEN('Estimated Waste'!G72)-4)),0)</f>
        <v>0</v>
      </c>
      <c r="H453" s="195" t="str">
        <f t="shared" si="121"/>
        <v/>
      </c>
      <c r="I453" s="196">
        <f>'Estimated Waste'!H72</f>
        <v>0</v>
      </c>
      <c r="J453" s="197"/>
      <c r="K453" s="196" t="str">
        <f t="shared" si="122"/>
        <v/>
      </c>
      <c r="L453" s="227" t="str">
        <f>IF(K453&lt;='Conversion Factors'!$F$12,'Conversion Factors'!$F$12,IF(K453&lt;='Conversion Factors'!$F$13,'Conversion Factors'!$F$13,IF(K453&lt;='Conversion Factors'!$F$14,'Conversion Factors'!$F$14,IF(K453&lt;='Conversion Factors'!$F$15,'Conversion Factors'!$F$15,IF(K453&lt;='Conversion Factors'!$F$16,'Conversion Factors'!$F$16,M453)))))</f>
        <v/>
      </c>
      <c r="M453" s="227" t="str">
        <f>IF(K453&lt;='Conversion Factors'!$F$17,'Conversion Factors'!$F$17,IF(K453&lt;='Conversion Factors'!$F$18,'Conversion Factors'!$F$18,IF(K453&lt;='Conversion Factors'!$F$19,'Conversion Factors'!$F$19,IF(K453&lt;='Conversion Factors'!$F$20,'Conversion Factors'!$F$20,IF(K453&lt;='Conversion Factors'!$F$21,'Conversion Factors'!$F$21,IF(ISNUMBER(K453),20,""))))))</f>
        <v/>
      </c>
      <c r="O453" s="198" t="str">
        <f>IF(ISNUMBER('Actual Waste'!U73),'Actual Waste'!U73,"")</f>
        <v/>
      </c>
      <c r="P453" s="198" t="str">
        <f t="shared" si="128"/>
        <v/>
      </c>
      <c r="Q453" s="199" t="str">
        <f>IF(ISNUMBER(X453),Y453,IF(T453&gt;0,T453,IF(O453&lt;='Conversion Factors'!$G$11,'Conversion Factors'!$F$11,IF(O453&lt;='Conversion Factors'!$G$12,'Conversion Factors'!$F$12,IF(O453&lt;='Conversion Factors'!$G$13,'Conversion Factors'!$F$13,IF(O453&lt;='Conversion Factors'!$G$14,'Conversion Factors'!$F$14,IF(O453&lt;='Conversion Factors'!$G$15,'Conversion Factors'!$F$15,IF(O453&lt;='Conversion Factors'!$G$16,'Conversion Factors'!$F$16,R453))))))))</f>
        <v/>
      </c>
      <c r="R453" s="200" t="str">
        <f>IF(O453&lt;='Conversion Factors'!$G$17,'Conversion Factors'!$F$17,IF(O453&lt;='Conversion Factors'!$G$18,'Conversion Factors'!$F$18,IF(O453&lt;='Conversion Factors'!$G$19,'Conversion Factors'!$F$19,IF(O453&lt;='Conversion Factors'!$G$20,'Conversion Factors'!$F$20,IF(O453&lt;='Conversion Factors'!$G$21,'Conversion Factors'!$F$21,IF(ISNUMBER(O453),20,""))))))</f>
        <v/>
      </c>
      <c r="S453" s="199" t="e">
        <f t="shared" si="123"/>
        <v>#VALUE!</v>
      </c>
      <c r="T453" s="201">
        <f>IF('Actual Waste'!J73&lt;&gt;"",IF(LEN('Actual Waste'!J73)&gt;6,MID('Actual Waste'!J73,1,LEN('Actual Waste'!J73)-10),MID('Actual Waste'!J73,1,LEN('Actual Waste'!J73)-4)),0)</f>
        <v>0</v>
      </c>
      <c r="U453" s="201" t="str">
        <f t="shared" si="124"/>
        <v/>
      </c>
      <c r="V453" s="202">
        <f>'Actual Waste'!K73</f>
        <v>0</v>
      </c>
      <c r="W453" s="203"/>
      <c r="X453" s="202" t="str">
        <f t="shared" si="125"/>
        <v/>
      </c>
      <c r="Y453" s="229" t="str">
        <f>IF(X453&lt;='Conversion Factors'!$F$12,'Conversion Factors'!$F$12,IF(X453&lt;='Conversion Factors'!$F$13,'Conversion Factors'!$F$13,IF(X453&lt;='Conversion Factors'!$F$14,'Conversion Factors'!$F$14,IF(X453&lt;='Conversion Factors'!$F$15,'Conversion Factors'!$F$15,IF(X453&lt;='Conversion Factors'!$F$16,'Conversion Factors'!$F$16,Z453)))))</f>
        <v/>
      </c>
      <c r="Z453" s="229" t="str">
        <f>IF(X453&lt;='Conversion Factors'!$F$17,'Conversion Factors'!$F$17,IF(X453&lt;='Conversion Factors'!$F$18,'Conversion Factors'!$F$18,IF(X453&lt;='Conversion Factors'!$F$19,'Conversion Factors'!$F$19,IF(X453&lt;='Conversion Factors'!$F$20,'Conversion Factors'!$F$20,IF(X453&lt;='Conversion Factors'!$F$21,'Conversion Factors'!$F$21,IF(ISNUMBER(X453),20,""))))))</f>
        <v/>
      </c>
      <c r="AB453" s="3" t="str">
        <f t="shared" si="120"/>
        <v>Refrigerant_gases_1</v>
      </c>
      <c r="AC453" s="207" t="s">
        <v>576</v>
      </c>
      <c r="AD453" s="207" t="s">
        <v>577</v>
      </c>
      <c r="AE453" s="3"/>
      <c r="AF453" s="3"/>
      <c r="AG453" s="3"/>
      <c r="AH453" s="3"/>
      <c r="AM453" s="3"/>
      <c r="AN453" s="3"/>
      <c r="AO453" s="3"/>
      <c r="AP453" s="3"/>
      <c r="AX453" s="207" t="s">
        <v>443</v>
      </c>
    </row>
    <row r="454" spans="1:50" x14ac:dyDescent="0.35">
      <c r="A454" s="57"/>
      <c r="B454" s="192" t="str">
        <f>IF(ISNUMBER('Estimated Waste'!M73),'Estimated Waste'!M73,"")</f>
        <v/>
      </c>
      <c r="C454" s="192" t="str">
        <f t="shared" si="126"/>
        <v/>
      </c>
      <c r="D454" s="193" t="str">
        <f>IF(ISNUMBER(K454),L454,IF(G454&gt;0,G454,IF(B454&lt;='Conversion Factors'!$G$11,'Conversion Factors'!$F$11,IF(B454&lt;='Conversion Factors'!$G$12,'Conversion Factors'!$F$12,IF(B454&lt;='Conversion Factors'!$G$13,'Conversion Factors'!$F$13,IF(B454&lt;='Conversion Factors'!$G$14,'Conversion Factors'!$F$14,IF(B454&lt;='Conversion Factors'!$G$15,'Conversion Factors'!$F$15,IF(B454&lt;='Conversion Factors'!$G$16,'Conversion Factors'!$F$16,E454))))))))</f>
        <v/>
      </c>
      <c r="E454" s="194" t="str">
        <f>IF(B454&lt;='Conversion Factors'!$G$17,'Conversion Factors'!$F$17,IF(B454&lt;='Conversion Factors'!$G$18,'Conversion Factors'!$F$18,IF(B454&lt;='Conversion Factors'!$G$19,'Conversion Factors'!$F$19,IF(B454&lt;='Conversion Factors'!$G$20,'Conversion Factors'!$F$20,IF(B454&lt;='Conversion Factors'!$G$21,'Conversion Factors'!$F$21,IF(ISNUMBER(B454),20,""))))))</f>
        <v/>
      </c>
      <c r="F454" s="193" t="e">
        <f t="shared" si="127"/>
        <v>#VALUE!</v>
      </c>
      <c r="G454" s="195">
        <f>IF('Estimated Waste'!G73&lt;&gt;"",IF(LEN('Estimated Waste'!G73)&gt;6,MID('Estimated Waste'!G73,1,LEN('Estimated Waste'!G73)-10),MID('Estimated Waste'!G73,1,LEN('Estimated Waste'!G73)-4)),0)</f>
        <v>0</v>
      </c>
      <c r="H454" s="195" t="str">
        <f t="shared" si="121"/>
        <v/>
      </c>
      <c r="I454" s="196">
        <f>'Estimated Waste'!H73</f>
        <v>0</v>
      </c>
      <c r="J454" s="197"/>
      <c r="K454" s="196" t="str">
        <f t="shared" si="122"/>
        <v/>
      </c>
      <c r="L454" s="227" t="str">
        <f>IF(K454&lt;='Conversion Factors'!$F$12,'Conversion Factors'!$F$12,IF(K454&lt;='Conversion Factors'!$F$13,'Conversion Factors'!$F$13,IF(K454&lt;='Conversion Factors'!$F$14,'Conversion Factors'!$F$14,IF(K454&lt;='Conversion Factors'!$F$15,'Conversion Factors'!$F$15,IF(K454&lt;='Conversion Factors'!$F$16,'Conversion Factors'!$F$16,M454)))))</f>
        <v/>
      </c>
      <c r="M454" s="227" t="str">
        <f>IF(K454&lt;='Conversion Factors'!$F$17,'Conversion Factors'!$F$17,IF(K454&lt;='Conversion Factors'!$F$18,'Conversion Factors'!$F$18,IF(K454&lt;='Conversion Factors'!$F$19,'Conversion Factors'!$F$19,IF(K454&lt;='Conversion Factors'!$F$20,'Conversion Factors'!$F$20,IF(K454&lt;='Conversion Factors'!$F$21,'Conversion Factors'!$F$21,IF(ISNUMBER(K454),20,""))))))</f>
        <v/>
      </c>
      <c r="O454" s="198" t="str">
        <f>IF(ISNUMBER('Actual Waste'!U74),'Actual Waste'!U74,"")</f>
        <v/>
      </c>
      <c r="P454" s="198" t="str">
        <f t="shared" si="128"/>
        <v/>
      </c>
      <c r="Q454" s="199" t="str">
        <f>IF(ISNUMBER(X454),Y454,IF(T454&gt;0,T454,IF(O454&lt;='Conversion Factors'!$G$11,'Conversion Factors'!$F$11,IF(O454&lt;='Conversion Factors'!$G$12,'Conversion Factors'!$F$12,IF(O454&lt;='Conversion Factors'!$G$13,'Conversion Factors'!$F$13,IF(O454&lt;='Conversion Factors'!$G$14,'Conversion Factors'!$F$14,IF(O454&lt;='Conversion Factors'!$G$15,'Conversion Factors'!$F$15,IF(O454&lt;='Conversion Factors'!$G$16,'Conversion Factors'!$F$16,R454))))))))</f>
        <v/>
      </c>
      <c r="R454" s="200" t="str">
        <f>IF(O454&lt;='Conversion Factors'!$G$17,'Conversion Factors'!$F$17,IF(O454&lt;='Conversion Factors'!$G$18,'Conversion Factors'!$F$18,IF(O454&lt;='Conversion Factors'!$G$19,'Conversion Factors'!$F$19,IF(O454&lt;='Conversion Factors'!$G$20,'Conversion Factors'!$F$20,IF(O454&lt;='Conversion Factors'!$G$21,'Conversion Factors'!$F$21,IF(ISNUMBER(O454),20,""))))))</f>
        <v/>
      </c>
      <c r="S454" s="199" t="e">
        <f t="shared" si="123"/>
        <v>#VALUE!</v>
      </c>
      <c r="T454" s="201">
        <f>IF('Actual Waste'!J74&lt;&gt;"",IF(LEN('Actual Waste'!J74)&gt;6,MID('Actual Waste'!J74,1,LEN('Actual Waste'!J74)-10),MID('Actual Waste'!J74,1,LEN('Actual Waste'!J74)-4)),0)</f>
        <v>0</v>
      </c>
      <c r="U454" s="201" t="str">
        <f t="shared" si="124"/>
        <v/>
      </c>
      <c r="V454" s="202">
        <f>'Actual Waste'!K74</f>
        <v>0</v>
      </c>
      <c r="W454" s="203"/>
      <c r="X454" s="202" t="str">
        <f t="shared" si="125"/>
        <v/>
      </c>
      <c r="Y454" s="229" t="str">
        <f>IF(X454&lt;='Conversion Factors'!$F$12,'Conversion Factors'!$F$12,IF(X454&lt;='Conversion Factors'!$F$13,'Conversion Factors'!$F$13,IF(X454&lt;='Conversion Factors'!$F$14,'Conversion Factors'!$F$14,IF(X454&lt;='Conversion Factors'!$F$15,'Conversion Factors'!$F$15,IF(X454&lt;='Conversion Factors'!$F$16,'Conversion Factors'!$F$16,Z454)))))</f>
        <v/>
      </c>
      <c r="Z454" s="229" t="str">
        <f>IF(X454&lt;='Conversion Factors'!$F$17,'Conversion Factors'!$F$17,IF(X454&lt;='Conversion Factors'!$F$18,'Conversion Factors'!$F$18,IF(X454&lt;='Conversion Factors'!$F$19,'Conversion Factors'!$F$19,IF(X454&lt;='Conversion Factors'!$F$20,'Conversion Factors'!$F$20,IF(X454&lt;='Conversion Factors'!$F$21,'Conversion Factors'!$F$21,IF(ISNUMBER(X454),20,""))))))</f>
        <v/>
      </c>
      <c r="AB454" s="3" t="str">
        <f t="shared" si="120"/>
        <v>Refrigeration_gases</v>
      </c>
      <c r="AC454" s="207" t="s">
        <v>576</v>
      </c>
      <c r="AD454" s="207" t="s">
        <v>577</v>
      </c>
      <c r="AE454" s="3"/>
      <c r="AF454" s="3"/>
      <c r="AG454" s="3"/>
      <c r="AH454" s="3"/>
      <c r="AM454" s="3"/>
      <c r="AN454" s="3"/>
      <c r="AO454" s="3"/>
      <c r="AP454" s="3"/>
    </row>
    <row r="455" spans="1:50" x14ac:dyDescent="0.35">
      <c r="A455" s="57"/>
      <c r="B455" s="192" t="str">
        <f>IF(ISNUMBER('Estimated Waste'!M74),'Estimated Waste'!M74,"")</f>
        <v/>
      </c>
      <c r="C455" s="192" t="str">
        <f t="shared" si="126"/>
        <v/>
      </c>
      <c r="D455" s="193" t="str">
        <f>IF(ISNUMBER(K455),L455,IF(G455&gt;0,G455,IF(B455&lt;='Conversion Factors'!$G$11,'Conversion Factors'!$F$11,IF(B455&lt;='Conversion Factors'!$G$12,'Conversion Factors'!$F$12,IF(B455&lt;='Conversion Factors'!$G$13,'Conversion Factors'!$F$13,IF(B455&lt;='Conversion Factors'!$G$14,'Conversion Factors'!$F$14,IF(B455&lt;='Conversion Factors'!$G$15,'Conversion Factors'!$F$15,IF(B455&lt;='Conversion Factors'!$G$16,'Conversion Factors'!$F$16,E455))))))))</f>
        <v/>
      </c>
      <c r="E455" s="194" t="str">
        <f>IF(B455&lt;='Conversion Factors'!$G$17,'Conversion Factors'!$F$17,IF(B455&lt;='Conversion Factors'!$G$18,'Conversion Factors'!$F$18,IF(B455&lt;='Conversion Factors'!$G$19,'Conversion Factors'!$F$19,IF(B455&lt;='Conversion Factors'!$G$20,'Conversion Factors'!$F$20,IF(B455&lt;='Conversion Factors'!$G$21,'Conversion Factors'!$F$21,IF(ISNUMBER(B455),20,""))))))</f>
        <v/>
      </c>
      <c r="F455" s="193" t="e">
        <f t="shared" si="127"/>
        <v>#VALUE!</v>
      </c>
      <c r="G455" s="195">
        <f>IF('Estimated Waste'!G74&lt;&gt;"",IF(LEN('Estimated Waste'!G74)&gt;6,MID('Estimated Waste'!G74,1,LEN('Estimated Waste'!G74)-10),MID('Estimated Waste'!G74,1,LEN('Estimated Waste'!G74)-4)),0)</f>
        <v>0</v>
      </c>
      <c r="H455" s="195" t="str">
        <f t="shared" si="121"/>
        <v/>
      </c>
      <c r="I455" s="196">
        <f>'Estimated Waste'!H74</f>
        <v>0</v>
      </c>
      <c r="J455" s="197"/>
      <c r="K455" s="196" t="str">
        <f t="shared" si="122"/>
        <v/>
      </c>
      <c r="L455" s="227" t="str">
        <f>IF(K455&lt;='Conversion Factors'!$F$12,'Conversion Factors'!$F$12,IF(K455&lt;='Conversion Factors'!$F$13,'Conversion Factors'!$F$13,IF(K455&lt;='Conversion Factors'!$F$14,'Conversion Factors'!$F$14,IF(K455&lt;='Conversion Factors'!$F$15,'Conversion Factors'!$F$15,IF(K455&lt;='Conversion Factors'!$F$16,'Conversion Factors'!$F$16,M455)))))</f>
        <v/>
      </c>
      <c r="M455" s="227" t="str">
        <f>IF(K455&lt;='Conversion Factors'!$F$17,'Conversion Factors'!$F$17,IF(K455&lt;='Conversion Factors'!$F$18,'Conversion Factors'!$F$18,IF(K455&lt;='Conversion Factors'!$F$19,'Conversion Factors'!$F$19,IF(K455&lt;='Conversion Factors'!$F$20,'Conversion Factors'!$F$20,IF(K455&lt;='Conversion Factors'!$F$21,'Conversion Factors'!$F$21,IF(ISNUMBER(K455),20,""))))))</f>
        <v/>
      </c>
      <c r="O455" s="198" t="str">
        <f>IF(ISNUMBER('Actual Waste'!U75),'Actual Waste'!U75,"")</f>
        <v/>
      </c>
      <c r="P455" s="198" t="str">
        <f t="shared" si="128"/>
        <v/>
      </c>
      <c r="Q455" s="199" t="str">
        <f>IF(ISNUMBER(X455),Y455,IF(T455&gt;0,T455,IF(O455&lt;='Conversion Factors'!$G$11,'Conversion Factors'!$F$11,IF(O455&lt;='Conversion Factors'!$G$12,'Conversion Factors'!$F$12,IF(O455&lt;='Conversion Factors'!$G$13,'Conversion Factors'!$F$13,IF(O455&lt;='Conversion Factors'!$G$14,'Conversion Factors'!$F$14,IF(O455&lt;='Conversion Factors'!$G$15,'Conversion Factors'!$F$15,IF(O455&lt;='Conversion Factors'!$G$16,'Conversion Factors'!$F$16,R455))))))))</f>
        <v/>
      </c>
      <c r="R455" s="200" t="str">
        <f>IF(O455&lt;='Conversion Factors'!$G$17,'Conversion Factors'!$F$17,IF(O455&lt;='Conversion Factors'!$G$18,'Conversion Factors'!$F$18,IF(O455&lt;='Conversion Factors'!$G$19,'Conversion Factors'!$F$19,IF(O455&lt;='Conversion Factors'!$G$20,'Conversion Factors'!$F$20,IF(O455&lt;='Conversion Factors'!$G$21,'Conversion Factors'!$F$21,IF(ISNUMBER(O455),20,""))))))</f>
        <v/>
      </c>
      <c r="S455" s="199" t="e">
        <f t="shared" si="123"/>
        <v>#VALUE!</v>
      </c>
      <c r="T455" s="201">
        <f>IF('Actual Waste'!J75&lt;&gt;"",IF(LEN('Actual Waste'!J75)&gt;6,MID('Actual Waste'!J75,1,LEN('Actual Waste'!J75)-10),MID('Actual Waste'!J75,1,LEN('Actual Waste'!J75)-4)),0)</f>
        <v>0</v>
      </c>
      <c r="U455" s="201" t="str">
        <f t="shared" si="124"/>
        <v/>
      </c>
      <c r="V455" s="202">
        <f>'Actual Waste'!K75</f>
        <v>0</v>
      </c>
      <c r="W455" s="203"/>
      <c r="X455" s="202" t="str">
        <f t="shared" si="125"/>
        <v/>
      </c>
      <c r="Y455" s="229" t="str">
        <f>IF(X455&lt;='Conversion Factors'!$F$12,'Conversion Factors'!$F$12,IF(X455&lt;='Conversion Factors'!$F$13,'Conversion Factors'!$F$13,IF(X455&lt;='Conversion Factors'!$F$14,'Conversion Factors'!$F$14,IF(X455&lt;='Conversion Factors'!$F$15,'Conversion Factors'!$F$15,IF(X455&lt;='Conversion Factors'!$F$16,'Conversion Factors'!$F$16,Z455)))))</f>
        <v/>
      </c>
      <c r="Z455" s="229" t="str">
        <f>IF(X455&lt;='Conversion Factors'!$F$17,'Conversion Factors'!$F$17,IF(X455&lt;='Conversion Factors'!$F$18,'Conversion Factors'!$F$18,IF(X455&lt;='Conversion Factors'!$F$19,'Conversion Factors'!$F$19,IF(X455&lt;='Conversion Factors'!$F$20,'Conversion Factors'!$F$20,IF(X455&lt;='Conversion Factors'!$F$21,'Conversion Factors'!$F$21,IF(ISNUMBER(X455),20,""))))))</f>
        <v/>
      </c>
      <c r="AB455" s="3" t="str">
        <f t="shared" si="120"/>
        <v>Septic_tank_waste_2</v>
      </c>
      <c r="AC455" s="207" t="s">
        <v>476</v>
      </c>
      <c r="AD455" s="207" t="s">
        <v>478</v>
      </c>
      <c r="AE455" s="207" t="s">
        <v>479</v>
      </c>
      <c r="AF455" s="207" t="s">
        <v>480</v>
      </c>
      <c r="AG455" s="207" t="s">
        <v>481</v>
      </c>
      <c r="AH455" s="207" t="s">
        <v>482</v>
      </c>
      <c r="AI455" s="207" t="s">
        <v>431</v>
      </c>
      <c r="AJ455" s="207" t="s">
        <v>432</v>
      </c>
      <c r="AK455" s="207" t="s">
        <v>444</v>
      </c>
      <c r="AL455" s="207" t="s">
        <v>433</v>
      </c>
      <c r="AM455" s="207" t="s">
        <v>434</v>
      </c>
      <c r="AN455" s="207" t="s">
        <v>435</v>
      </c>
      <c r="AO455" s="207" t="s">
        <v>436</v>
      </c>
      <c r="AP455" s="207" t="s">
        <v>437</v>
      </c>
      <c r="AQ455" s="207" t="s">
        <v>438</v>
      </c>
      <c r="AR455" s="207" t="s">
        <v>439</v>
      </c>
      <c r="AS455" s="207" t="s">
        <v>440</v>
      </c>
      <c r="AT455" s="207" t="s">
        <v>441</v>
      </c>
      <c r="AU455" s="207" t="s">
        <v>442</v>
      </c>
      <c r="AV455" s="207" t="s">
        <v>443</v>
      </c>
    </row>
    <row r="456" spans="1:50" x14ac:dyDescent="0.35">
      <c r="A456" s="57"/>
      <c r="B456" s="192" t="str">
        <f>IF(ISNUMBER('Estimated Waste'!M75),'Estimated Waste'!M75,"")</f>
        <v/>
      </c>
      <c r="C456" s="192" t="str">
        <f t="shared" si="126"/>
        <v/>
      </c>
      <c r="D456" s="193" t="str">
        <f>IF(ISNUMBER(K456),L456,IF(G456&gt;0,G456,IF(B456&lt;='Conversion Factors'!$G$11,'Conversion Factors'!$F$11,IF(B456&lt;='Conversion Factors'!$G$12,'Conversion Factors'!$F$12,IF(B456&lt;='Conversion Factors'!$G$13,'Conversion Factors'!$F$13,IF(B456&lt;='Conversion Factors'!$G$14,'Conversion Factors'!$F$14,IF(B456&lt;='Conversion Factors'!$G$15,'Conversion Factors'!$F$15,IF(B456&lt;='Conversion Factors'!$G$16,'Conversion Factors'!$F$16,E456))))))))</f>
        <v/>
      </c>
      <c r="E456" s="194" t="str">
        <f>IF(B456&lt;='Conversion Factors'!$G$17,'Conversion Factors'!$F$17,IF(B456&lt;='Conversion Factors'!$G$18,'Conversion Factors'!$F$18,IF(B456&lt;='Conversion Factors'!$G$19,'Conversion Factors'!$F$19,IF(B456&lt;='Conversion Factors'!$G$20,'Conversion Factors'!$F$20,IF(B456&lt;='Conversion Factors'!$G$21,'Conversion Factors'!$F$21,IF(ISNUMBER(B456),20,""))))))</f>
        <v/>
      </c>
      <c r="F456" s="193" t="e">
        <f t="shared" si="127"/>
        <v>#VALUE!</v>
      </c>
      <c r="G456" s="195">
        <f>IF('Estimated Waste'!G75&lt;&gt;"",IF(LEN('Estimated Waste'!G75)&gt;6,MID('Estimated Waste'!G75,1,LEN('Estimated Waste'!G75)-10),MID('Estimated Waste'!G75,1,LEN('Estimated Waste'!G75)-4)),0)</f>
        <v>0</v>
      </c>
      <c r="H456" s="195" t="str">
        <f t="shared" si="121"/>
        <v/>
      </c>
      <c r="I456" s="196">
        <f>'Estimated Waste'!H75</f>
        <v>0</v>
      </c>
      <c r="J456" s="197"/>
      <c r="K456" s="196" t="str">
        <f t="shared" si="122"/>
        <v/>
      </c>
      <c r="L456" s="227" t="str">
        <f>IF(K456&lt;='Conversion Factors'!$F$12,'Conversion Factors'!$F$12,IF(K456&lt;='Conversion Factors'!$F$13,'Conversion Factors'!$F$13,IF(K456&lt;='Conversion Factors'!$F$14,'Conversion Factors'!$F$14,IF(K456&lt;='Conversion Factors'!$F$15,'Conversion Factors'!$F$15,IF(K456&lt;='Conversion Factors'!$F$16,'Conversion Factors'!$F$16,M456)))))</f>
        <v/>
      </c>
      <c r="M456" s="227" t="str">
        <f>IF(K456&lt;='Conversion Factors'!$F$17,'Conversion Factors'!$F$17,IF(K456&lt;='Conversion Factors'!$F$18,'Conversion Factors'!$F$18,IF(K456&lt;='Conversion Factors'!$F$19,'Conversion Factors'!$F$19,IF(K456&lt;='Conversion Factors'!$F$20,'Conversion Factors'!$F$20,IF(K456&lt;='Conversion Factors'!$F$21,'Conversion Factors'!$F$21,IF(ISNUMBER(K456),20,""))))))</f>
        <v/>
      </c>
      <c r="O456" s="198" t="str">
        <f>IF(ISNUMBER('Actual Waste'!U76),'Actual Waste'!U76,"")</f>
        <v/>
      </c>
      <c r="P456" s="198" t="str">
        <f t="shared" si="128"/>
        <v/>
      </c>
      <c r="Q456" s="199" t="str">
        <f>IF(ISNUMBER(X456),Y456,IF(T456&gt;0,T456,IF(O456&lt;='Conversion Factors'!$G$11,'Conversion Factors'!$F$11,IF(O456&lt;='Conversion Factors'!$G$12,'Conversion Factors'!$F$12,IF(O456&lt;='Conversion Factors'!$G$13,'Conversion Factors'!$F$13,IF(O456&lt;='Conversion Factors'!$G$14,'Conversion Factors'!$F$14,IF(O456&lt;='Conversion Factors'!$G$15,'Conversion Factors'!$F$15,IF(O456&lt;='Conversion Factors'!$G$16,'Conversion Factors'!$F$16,R456))))))))</f>
        <v/>
      </c>
      <c r="R456" s="200" t="str">
        <f>IF(O456&lt;='Conversion Factors'!$G$17,'Conversion Factors'!$F$17,IF(O456&lt;='Conversion Factors'!$G$18,'Conversion Factors'!$F$18,IF(O456&lt;='Conversion Factors'!$G$19,'Conversion Factors'!$F$19,IF(O456&lt;='Conversion Factors'!$G$20,'Conversion Factors'!$F$20,IF(O456&lt;='Conversion Factors'!$G$21,'Conversion Factors'!$F$21,IF(ISNUMBER(O456),20,""))))))</f>
        <v/>
      </c>
      <c r="S456" s="199" t="e">
        <f t="shared" si="123"/>
        <v>#VALUE!</v>
      </c>
      <c r="T456" s="201">
        <f>IF('Actual Waste'!J76&lt;&gt;"",IF(LEN('Actual Waste'!J76)&gt;6,MID('Actual Waste'!J76,1,LEN('Actual Waste'!J76)-10),MID('Actual Waste'!J76,1,LEN('Actual Waste'!J76)-4)),0)</f>
        <v>0</v>
      </c>
      <c r="U456" s="201" t="str">
        <f t="shared" si="124"/>
        <v/>
      </c>
      <c r="V456" s="202">
        <f>'Actual Waste'!K76</f>
        <v>0</v>
      </c>
      <c r="W456" s="203"/>
      <c r="X456" s="202" t="str">
        <f t="shared" si="125"/>
        <v/>
      </c>
      <c r="Y456" s="229" t="str">
        <f>IF(X456&lt;='Conversion Factors'!$F$12,'Conversion Factors'!$F$12,IF(X456&lt;='Conversion Factors'!$F$13,'Conversion Factors'!$F$13,IF(X456&lt;='Conversion Factors'!$F$14,'Conversion Factors'!$F$14,IF(X456&lt;='Conversion Factors'!$F$15,'Conversion Factors'!$F$15,IF(X456&lt;='Conversion Factors'!$F$16,'Conversion Factors'!$F$16,Z456)))))</f>
        <v/>
      </c>
      <c r="Z456" s="229" t="str">
        <f>IF(X456&lt;='Conversion Factors'!$F$17,'Conversion Factors'!$F$17,IF(X456&lt;='Conversion Factors'!$F$18,'Conversion Factors'!$F$18,IF(X456&lt;='Conversion Factors'!$F$19,'Conversion Factors'!$F$19,IF(X456&lt;='Conversion Factors'!$F$20,'Conversion Factors'!$F$20,IF(X456&lt;='Conversion Factors'!$F$21,'Conversion Factors'!$F$21,IF(ISNUMBER(X456),20,""))))))</f>
        <v/>
      </c>
      <c r="AB456" s="3" t="str">
        <f t="shared" si="120"/>
        <v>Soils_and_stones_Ha</v>
      </c>
      <c r="AC456" s="207" t="s">
        <v>2417</v>
      </c>
      <c r="AD456" s="207" t="s">
        <v>2415</v>
      </c>
      <c r="AE456" s="207" t="s">
        <v>432</v>
      </c>
      <c r="AF456" s="207" t="s">
        <v>431</v>
      </c>
      <c r="AG456" s="207" t="s">
        <v>479</v>
      </c>
      <c r="AH456" s="207" t="s">
        <v>444</v>
      </c>
      <c r="AI456" s="207" t="s">
        <v>433</v>
      </c>
      <c r="AJ456" s="207" t="s">
        <v>434</v>
      </c>
      <c r="AK456" s="207" t="s">
        <v>435</v>
      </c>
      <c r="AL456" s="207" t="s">
        <v>436</v>
      </c>
      <c r="AM456" s="207" t="s">
        <v>437</v>
      </c>
      <c r="AN456" s="207" t="s">
        <v>438</v>
      </c>
      <c r="AO456" s="207" t="s">
        <v>439</v>
      </c>
      <c r="AP456" s="207" t="s">
        <v>440</v>
      </c>
      <c r="AQ456" s="207" t="s">
        <v>441</v>
      </c>
      <c r="AR456" s="207" t="s">
        <v>442</v>
      </c>
      <c r="AS456" s="207" t="s">
        <v>443</v>
      </c>
    </row>
    <row r="457" spans="1:50" x14ac:dyDescent="0.35">
      <c r="A457" s="57"/>
      <c r="B457" s="192" t="str">
        <f>IF(ISNUMBER('Estimated Waste'!M76),'Estimated Waste'!M76,"")</f>
        <v/>
      </c>
      <c r="C457" s="192" t="str">
        <f t="shared" si="126"/>
        <v/>
      </c>
      <c r="D457" s="193" t="str">
        <f>IF(ISNUMBER(K457),L457,IF(G457&gt;0,G457,IF(B457&lt;='Conversion Factors'!$G$11,'Conversion Factors'!$F$11,IF(B457&lt;='Conversion Factors'!$G$12,'Conversion Factors'!$F$12,IF(B457&lt;='Conversion Factors'!$G$13,'Conversion Factors'!$F$13,IF(B457&lt;='Conversion Factors'!$G$14,'Conversion Factors'!$F$14,IF(B457&lt;='Conversion Factors'!$G$15,'Conversion Factors'!$F$15,IF(B457&lt;='Conversion Factors'!$G$16,'Conversion Factors'!$F$16,E457))))))))</f>
        <v/>
      </c>
      <c r="E457" s="194" t="str">
        <f>IF(B457&lt;='Conversion Factors'!$G$17,'Conversion Factors'!$F$17,IF(B457&lt;='Conversion Factors'!$G$18,'Conversion Factors'!$F$18,IF(B457&lt;='Conversion Factors'!$G$19,'Conversion Factors'!$F$19,IF(B457&lt;='Conversion Factors'!$G$20,'Conversion Factors'!$F$20,IF(B457&lt;='Conversion Factors'!$G$21,'Conversion Factors'!$F$21,IF(ISNUMBER(B457),20,""))))))</f>
        <v/>
      </c>
      <c r="F457" s="193" t="e">
        <f t="shared" si="127"/>
        <v>#VALUE!</v>
      </c>
      <c r="G457" s="195">
        <f>IF('Estimated Waste'!G76&lt;&gt;"",IF(LEN('Estimated Waste'!G76)&gt;6,MID('Estimated Waste'!G76,1,LEN('Estimated Waste'!G76)-10),MID('Estimated Waste'!G76,1,LEN('Estimated Waste'!G76)-4)),0)</f>
        <v>0</v>
      </c>
      <c r="H457" s="195" t="str">
        <f t="shared" si="121"/>
        <v/>
      </c>
      <c r="I457" s="196">
        <f>'Estimated Waste'!H76</f>
        <v>0</v>
      </c>
      <c r="J457" s="197"/>
      <c r="K457" s="196" t="str">
        <f t="shared" si="122"/>
        <v/>
      </c>
      <c r="L457" s="227" t="str">
        <f>IF(K457&lt;='Conversion Factors'!$F$12,'Conversion Factors'!$F$12,IF(K457&lt;='Conversion Factors'!$F$13,'Conversion Factors'!$F$13,IF(K457&lt;='Conversion Factors'!$F$14,'Conversion Factors'!$F$14,IF(K457&lt;='Conversion Factors'!$F$15,'Conversion Factors'!$F$15,IF(K457&lt;='Conversion Factors'!$F$16,'Conversion Factors'!$F$16,M457)))))</f>
        <v/>
      </c>
      <c r="M457" s="227" t="str">
        <f>IF(K457&lt;='Conversion Factors'!$F$17,'Conversion Factors'!$F$17,IF(K457&lt;='Conversion Factors'!$F$18,'Conversion Factors'!$F$18,IF(K457&lt;='Conversion Factors'!$F$19,'Conversion Factors'!$F$19,IF(K457&lt;='Conversion Factors'!$F$20,'Conversion Factors'!$F$20,IF(K457&lt;='Conversion Factors'!$F$21,'Conversion Factors'!$F$21,IF(ISNUMBER(K457),20,""))))))</f>
        <v/>
      </c>
      <c r="O457" s="198" t="str">
        <f>IF(ISNUMBER('Actual Waste'!U77),'Actual Waste'!U77,"")</f>
        <v/>
      </c>
      <c r="P457" s="198" t="str">
        <f t="shared" si="128"/>
        <v/>
      </c>
      <c r="Q457" s="199" t="str">
        <f>IF(ISNUMBER(X457),Y457,IF(T457&gt;0,T457,IF(O457&lt;='Conversion Factors'!$G$11,'Conversion Factors'!$F$11,IF(O457&lt;='Conversion Factors'!$G$12,'Conversion Factors'!$F$12,IF(O457&lt;='Conversion Factors'!$G$13,'Conversion Factors'!$F$13,IF(O457&lt;='Conversion Factors'!$G$14,'Conversion Factors'!$F$14,IF(O457&lt;='Conversion Factors'!$G$15,'Conversion Factors'!$F$15,IF(O457&lt;='Conversion Factors'!$G$16,'Conversion Factors'!$F$16,R457))))))))</f>
        <v/>
      </c>
      <c r="R457" s="200" t="str">
        <f>IF(O457&lt;='Conversion Factors'!$G$17,'Conversion Factors'!$F$17,IF(O457&lt;='Conversion Factors'!$G$18,'Conversion Factors'!$F$18,IF(O457&lt;='Conversion Factors'!$G$19,'Conversion Factors'!$F$19,IF(O457&lt;='Conversion Factors'!$G$20,'Conversion Factors'!$F$20,IF(O457&lt;='Conversion Factors'!$G$21,'Conversion Factors'!$F$21,IF(ISNUMBER(O457),20,""))))))</f>
        <v/>
      </c>
      <c r="S457" s="199" t="e">
        <f t="shared" si="123"/>
        <v>#VALUE!</v>
      </c>
      <c r="T457" s="201">
        <f>IF('Actual Waste'!J77&lt;&gt;"",IF(LEN('Actual Waste'!J77)&gt;6,MID('Actual Waste'!J77,1,LEN('Actual Waste'!J77)-10),MID('Actual Waste'!J77,1,LEN('Actual Waste'!J77)-4)),0)</f>
        <v>0</v>
      </c>
      <c r="U457" s="201" t="str">
        <f t="shared" si="124"/>
        <v/>
      </c>
      <c r="V457" s="202">
        <f>'Actual Waste'!K77</f>
        <v>0</v>
      </c>
      <c r="W457" s="203"/>
      <c r="X457" s="202" t="str">
        <f t="shared" si="125"/>
        <v/>
      </c>
      <c r="Y457" s="229" t="str">
        <f>IF(X457&lt;='Conversion Factors'!$F$12,'Conversion Factors'!$F$12,IF(X457&lt;='Conversion Factors'!$F$13,'Conversion Factors'!$F$13,IF(X457&lt;='Conversion Factors'!$F$14,'Conversion Factors'!$F$14,IF(X457&lt;='Conversion Factors'!$F$15,'Conversion Factors'!$F$15,IF(X457&lt;='Conversion Factors'!$F$16,'Conversion Factors'!$F$16,Z457)))))</f>
        <v/>
      </c>
      <c r="Z457" s="229" t="str">
        <f>IF(X457&lt;='Conversion Factors'!$F$17,'Conversion Factors'!$F$17,IF(X457&lt;='Conversion Factors'!$F$18,'Conversion Factors'!$F$18,IF(X457&lt;='Conversion Factors'!$F$19,'Conversion Factors'!$F$19,IF(X457&lt;='Conversion Factors'!$F$20,'Conversion Factors'!$F$20,IF(X457&lt;='Conversion Factors'!$F$21,'Conversion Factors'!$F$21,IF(ISNUMBER(X457),20,""))))))</f>
        <v/>
      </c>
      <c r="AB457" s="3" t="str">
        <f t="shared" si="120"/>
        <v>Soils_and_stones_In</v>
      </c>
      <c r="AC457" s="207" t="s">
        <v>2417</v>
      </c>
      <c r="AD457" s="207" t="s">
        <v>2415</v>
      </c>
      <c r="AE457" s="207" t="s">
        <v>432</v>
      </c>
      <c r="AF457" s="207" t="s">
        <v>431</v>
      </c>
      <c r="AG457" s="207" t="s">
        <v>479</v>
      </c>
      <c r="AH457" s="207" t="s">
        <v>444</v>
      </c>
      <c r="AI457" s="207" t="s">
        <v>433</v>
      </c>
      <c r="AJ457" s="207" t="s">
        <v>434</v>
      </c>
      <c r="AK457" s="207" t="s">
        <v>435</v>
      </c>
      <c r="AL457" s="207" t="s">
        <v>436</v>
      </c>
      <c r="AM457" s="207" t="s">
        <v>437</v>
      </c>
      <c r="AN457" s="207" t="s">
        <v>438</v>
      </c>
      <c r="AO457" s="207" t="s">
        <v>439</v>
      </c>
      <c r="AP457" s="207" t="s">
        <v>440</v>
      </c>
      <c r="AQ457" s="207" t="s">
        <v>441</v>
      </c>
      <c r="AR457" s="207" t="s">
        <v>442</v>
      </c>
      <c r="AS457" s="207" t="s">
        <v>443</v>
      </c>
      <c r="AX457" s="207" t="s">
        <v>443</v>
      </c>
    </row>
    <row r="458" spans="1:50" x14ac:dyDescent="0.35">
      <c r="A458" s="57"/>
      <c r="B458" s="192" t="str">
        <f>IF(ISNUMBER('Estimated Waste'!M77),'Estimated Waste'!M77,"")</f>
        <v/>
      </c>
      <c r="C458" s="192" t="str">
        <f t="shared" si="126"/>
        <v/>
      </c>
      <c r="D458" s="193" t="str">
        <f>IF(ISNUMBER(K458),L458,IF(G458&gt;0,G458,IF(B458&lt;='Conversion Factors'!$G$11,'Conversion Factors'!$F$11,IF(B458&lt;='Conversion Factors'!$G$12,'Conversion Factors'!$F$12,IF(B458&lt;='Conversion Factors'!$G$13,'Conversion Factors'!$F$13,IF(B458&lt;='Conversion Factors'!$G$14,'Conversion Factors'!$F$14,IF(B458&lt;='Conversion Factors'!$G$15,'Conversion Factors'!$F$15,IF(B458&lt;='Conversion Factors'!$G$16,'Conversion Factors'!$F$16,E458))))))))</f>
        <v/>
      </c>
      <c r="E458" s="194" t="str">
        <f>IF(B458&lt;='Conversion Factors'!$G$17,'Conversion Factors'!$F$17,IF(B458&lt;='Conversion Factors'!$G$18,'Conversion Factors'!$F$18,IF(B458&lt;='Conversion Factors'!$G$19,'Conversion Factors'!$F$19,IF(B458&lt;='Conversion Factors'!$G$20,'Conversion Factors'!$F$20,IF(B458&lt;='Conversion Factors'!$G$21,'Conversion Factors'!$F$21,IF(ISNUMBER(B458),20,""))))))</f>
        <v/>
      </c>
      <c r="F458" s="193" t="e">
        <f t="shared" si="127"/>
        <v>#VALUE!</v>
      </c>
      <c r="G458" s="195">
        <f>IF('Estimated Waste'!G77&lt;&gt;"",IF(LEN('Estimated Waste'!G77)&gt;6,MID('Estimated Waste'!G77,1,LEN('Estimated Waste'!G77)-10),MID('Estimated Waste'!G77,1,LEN('Estimated Waste'!G77)-4)),0)</f>
        <v>0</v>
      </c>
      <c r="H458" s="195" t="str">
        <f t="shared" si="121"/>
        <v/>
      </c>
      <c r="I458" s="196">
        <f>'Estimated Waste'!H77</f>
        <v>0</v>
      </c>
      <c r="J458" s="197"/>
      <c r="K458" s="196" t="str">
        <f t="shared" si="122"/>
        <v/>
      </c>
      <c r="L458" s="227" t="str">
        <f>IF(K458&lt;='Conversion Factors'!$F$12,'Conversion Factors'!$F$12,IF(K458&lt;='Conversion Factors'!$F$13,'Conversion Factors'!$F$13,IF(K458&lt;='Conversion Factors'!$F$14,'Conversion Factors'!$F$14,IF(K458&lt;='Conversion Factors'!$F$15,'Conversion Factors'!$F$15,IF(K458&lt;='Conversion Factors'!$F$16,'Conversion Factors'!$F$16,M458)))))</f>
        <v/>
      </c>
      <c r="M458" s="227" t="str">
        <f>IF(K458&lt;='Conversion Factors'!$F$17,'Conversion Factors'!$F$17,IF(K458&lt;='Conversion Factors'!$F$18,'Conversion Factors'!$F$18,IF(K458&lt;='Conversion Factors'!$F$19,'Conversion Factors'!$F$19,IF(K458&lt;='Conversion Factors'!$F$20,'Conversion Factors'!$F$20,IF(K458&lt;='Conversion Factors'!$F$21,'Conversion Factors'!$F$21,IF(ISNUMBER(K458),20,""))))))</f>
        <v/>
      </c>
      <c r="O458" s="198" t="str">
        <f>IF(ISNUMBER('Actual Waste'!U78),'Actual Waste'!U78,"")</f>
        <v/>
      </c>
      <c r="P458" s="198" t="str">
        <f t="shared" si="128"/>
        <v/>
      </c>
      <c r="Q458" s="199" t="str">
        <f>IF(ISNUMBER(X458),Y458,IF(T458&gt;0,T458,IF(O458&lt;='Conversion Factors'!$G$11,'Conversion Factors'!$F$11,IF(O458&lt;='Conversion Factors'!$G$12,'Conversion Factors'!$F$12,IF(O458&lt;='Conversion Factors'!$G$13,'Conversion Factors'!$F$13,IF(O458&lt;='Conversion Factors'!$G$14,'Conversion Factors'!$F$14,IF(O458&lt;='Conversion Factors'!$G$15,'Conversion Factors'!$F$15,IF(O458&lt;='Conversion Factors'!$G$16,'Conversion Factors'!$F$16,R458))))))))</f>
        <v/>
      </c>
      <c r="R458" s="200" t="str">
        <f>IF(O458&lt;='Conversion Factors'!$G$17,'Conversion Factors'!$F$17,IF(O458&lt;='Conversion Factors'!$G$18,'Conversion Factors'!$F$18,IF(O458&lt;='Conversion Factors'!$G$19,'Conversion Factors'!$F$19,IF(O458&lt;='Conversion Factors'!$G$20,'Conversion Factors'!$F$20,IF(O458&lt;='Conversion Factors'!$G$21,'Conversion Factors'!$F$21,IF(ISNUMBER(O458),20,""))))))</f>
        <v/>
      </c>
      <c r="S458" s="199" t="e">
        <f t="shared" si="123"/>
        <v>#VALUE!</v>
      </c>
      <c r="T458" s="201">
        <f>IF('Actual Waste'!J78&lt;&gt;"",IF(LEN('Actual Waste'!J78)&gt;6,MID('Actual Waste'!J78,1,LEN('Actual Waste'!J78)-10),MID('Actual Waste'!J78,1,LEN('Actual Waste'!J78)-4)),0)</f>
        <v>0</v>
      </c>
      <c r="U458" s="201" t="str">
        <f t="shared" si="124"/>
        <v/>
      </c>
      <c r="V458" s="202">
        <f>'Actual Waste'!K78</f>
        <v>0</v>
      </c>
      <c r="W458" s="203"/>
      <c r="X458" s="202" t="str">
        <f t="shared" si="125"/>
        <v/>
      </c>
      <c r="Y458" s="229" t="str">
        <f>IF(X458&lt;='Conversion Factors'!$F$12,'Conversion Factors'!$F$12,IF(X458&lt;='Conversion Factors'!$F$13,'Conversion Factors'!$F$13,IF(X458&lt;='Conversion Factors'!$F$14,'Conversion Factors'!$F$14,IF(X458&lt;='Conversion Factors'!$F$15,'Conversion Factors'!$F$15,IF(X458&lt;='Conversion Factors'!$F$16,'Conversion Factors'!$F$16,Z458)))))</f>
        <v/>
      </c>
      <c r="Z458" s="229" t="str">
        <f>IF(X458&lt;='Conversion Factors'!$F$17,'Conversion Factors'!$F$17,IF(X458&lt;='Conversion Factors'!$F$18,'Conversion Factors'!$F$18,IF(X458&lt;='Conversion Factors'!$F$19,'Conversion Factors'!$F$19,IF(X458&lt;='Conversion Factors'!$F$20,'Conversion Factors'!$F$20,IF(X458&lt;='Conversion Factors'!$F$21,'Conversion Factors'!$F$21,IF(ISNUMBER(X458),20,""))))))</f>
        <v/>
      </c>
      <c r="AB458" s="3" t="str">
        <f t="shared" si="120"/>
        <v>Steel_17_04_05</v>
      </c>
      <c r="AC458" s="207" t="s">
        <v>476</v>
      </c>
      <c r="AD458" s="207" t="s">
        <v>478</v>
      </c>
      <c r="AE458" s="207" t="s">
        <v>479</v>
      </c>
      <c r="AF458" s="207" t="s">
        <v>480</v>
      </c>
      <c r="AG458" s="207" t="s">
        <v>481</v>
      </c>
      <c r="AH458" s="207" t="s">
        <v>482</v>
      </c>
      <c r="AI458" s="207" t="s">
        <v>447</v>
      </c>
      <c r="AJ458" s="207" t="s">
        <v>431</v>
      </c>
      <c r="AK458" s="207" t="s">
        <v>432</v>
      </c>
      <c r="AL458" s="207" t="s">
        <v>444</v>
      </c>
      <c r="AM458" s="207" t="s">
        <v>433</v>
      </c>
      <c r="AN458" s="207" t="s">
        <v>434</v>
      </c>
      <c r="AO458" s="207" t="s">
        <v>435</v>
      </c>
      <c r="AP458" s="207" t="s">
        <v>436</v>
      </c>
      <c r="AQ458" s="207" t="s">
        <v>437</v>
      </c>
      <c r="AR458" s="207" t="s">
        <v>438</v>
      </c>
      <c r="AS458" s="207" t="s">
        <v>439</v>
      </c>
      <c r="AT458" s="207" t="s">
        <v>440</v>
      </c>
      <c r="AU458" s="207" t="s">
        <v>441</v>
      </c>
      <c r="AV458" s="207" t="s">
        <v>442</v>
      </c>
      <c r="AW458" s="207" t="s">
        <v>443</v>
      </c>
      <c r="AX458" s="207" t="s">
        <v>443</v>
      </c>
    </row>
    <row r="459" spans="1:50" x14ac:dyDescent="0.35">
      <c r="A459" s="57"/>
      <c r="B459" s="192" t="str">
        <f>IF(ISNUMBER('Estimated Waste'!M78),'Estimated Waste'!M78,"")</f>
        <v/>
      </c>
      <c r="C459" s="192" t="str">
        <f>IF(ISNUMBER(B459),B459*1.30795062,"")</f>
        <v/>
      </c>
      <c r="D459" s="193" t="str">
        <f>IF(ISNUMBER(K459),L459,IF(G459&gt;0,G459,IF(B459&lt;='Conversion Factors'!$G$11,'Conversion Factors'!$F$11,IF(B459&lt;='Conversion Factors'!$G$12,'Conversion Factors'!$F$12,IF(B459&lt;='Conversion Factors'!$G$13,'Conversion Factors'!$F$13,IF(B459&lt;='Conversion Factors'!$G$14,'Conversion Factors'!$F$14,IF(B459&lt;='Conversion Factors'!$G$15,'Conversion Factors'!$F$15,IF(B459&lt;='Conversion Factors'!$G$16,'Conversion Factors'!$F$16,E459))))))))</f>
        <v/>
      </c>
      <c r="E459" s="194" t="str">
        <f>IF(B459&lt;='Conversion Factors'!$G$17,'Conversion Factors'!$F$17,IF(B459&lt;='Conversion Factors'!$G$18,'Conversion Factors'!$F$18,IF(B459&lt;='Conversion Factors'!$G$19,'Conversion Factors'!$F$19,IF(B459&lt;='Conversion Factors'!$G$20,'Conversion Factors'!$F$20,IF(B459&lt;='Conversion Factors'!$G$21,'Conversion Factors'!$F$21,IF(ISNUMBER(B459),20,""))))))</f>
        <v/>
      </c>
      <c r="F459" s="193" t="e">
        <f>ROUNDUP(C459/D459,0)</f>
        <v>#VALUE!</v>
      </c>
      <c r="G459" s="195">
        <f>IF('Estimated Waste'!G78&lt;&gt;"",IF(LEN('Estimated Waste'!G78)&gt;6,MID('Estimated Waste'!G78,1,LEN('Estimated Waste'!G78)-10),MID('Estimated Waste'!G78,1,LEN('Estimated Waste'!G78)-4)),0)</f>
        <v>0</v>
      </c>
      <c r="H459" s="195" t="str">
        <f t="shared" si="121"/>
        <v/>
      </c>
      <c r="I459" s="196">
        <f>'Estimated Waste'!H78</f>
        <v>0</v>
      </c>
      <c r="J459" s="197"/>
      <c r="K459" s="196" t="str">
        <f t="shared" si="122"/>
        <v/>
      </c>
      <c r="L459" s="227" t="str">
        <f>IF(K459&lt;='Conversion Factors'!$F$12,'Conversion Factors'!$F$12,IF(K459&lt;='Conversion Factors'!$F$13,'Conversion Factors'!$F$13,IF(K459&lt;='Conversion Factors'!$F$14,'Conversion Factors'!$F$14,IF(K459&lt;='Conversion Factors'!$F$15,'Conversion Factors'!$F$15,IF(K459&lt;='Conversion Factors'!$F$16,'Conversion Factors'!$F$16,M459)))))</f>
        <v/>
      </c>
      <c r="M459" s="227" t="str">
        <f>IF(K459&lt;='Conversion Factors'!$F$17,'Conversion Factors'!$F$17,IF(K459&lt;='Conversion Factors'!$F$18,'Conversion Factors'!$F$18,IF(K459&lt;='Conversion Factors'!$F$19,'Conversion Factors'!$F$19,IF(K459&lt;='Conversion Factors'!$F$20,'Conversion Factors'!$F$20,IF(K459&lt;='Conversion Factors'!$F$21,'Conversion Factors'!$F$21,IF(ISNUMBER(K459),20,""))))))</f>
        <v/>
      </c>
      <c r="O459" s="198" t="str">
        <f>IF(ISNUMBER('Actual Waste'!U79),'Actual Waste'!U79,"")</f>
        <v/>
      </c>
      <c r="P459" s="198" t="str">
        <f>IF(ISNUMBER(O459),O459*1.30795062,"")</f>
        <v/>
      </c>
      <c r="Q459" s="199" t="str">
        <f>IF(ISNUMBER(X459),Y459,IF(T459&gt;0,T459,IF(O459&lt;='Conversion Factors'!$G$11,'Conversion Factors'!$F$11,IF(O459&lt;='Conversion Factors'!$G$12,'Conversion Factors'!$F$12,IF(O459&lt;='Conversion Factors'!$G$13,'Conversion Factors'!$F$13,IF(O459&lt;='Conversion Factors'!$G$14,'Conversion Factors'!$F$14,IF(O459&lt;='Conversion Factors'!$G$15,'Conversion Factors'!$F$15,IF(O459&lt;='Conversion Factors'!$G$16,'Conversion Factors'!$F$16,R459))))))))</f>
        <v/>
      </c>
      <c r="R459" s="200" t="str">
        <f>IF(O459&lt;='Conversion Factors'!$G$17,'Conversion Factors'!$F$17,IF(O459&lt;='Conversion Factors'!$G$18,'Conversion Factors'!$F$18,IF(O459&lt;='Conversion Factors'!$G$19,'Conversion Factors'!$F$19,IF(O459&lt;='Conversion Factors'!$G$20,'Conversion Factors'!$F$20,IF(O459&lt;='Conversion Factors'!$G$21,'Conversion Factors'!$F$21,IF(ISNUMBER(O459),20,""))))))</f>
        <v/>
      </c>
      <c r="S459" s="199" t="e">
        <f>ROUNDUP(P459/Q459,0)</f>
        <v>#VALUE!</v>
      </c>
      <c r="T459" s="201">
        <f>IF('Actual Waste'!J79&lt;&gt;"",IF(LEN('Actual Waste'!J79)&gt;6,MID('Actual Waste'!J79,1,LEN('Actual Waste'!J79)-10),MID('Actual Waste'!J79,1,LEN('Actual Waste'!J79)-4)),0)</f>
        <v>0</v>
      </c>
      <c r="U459" s="201" t="str">
        <f>IF(T459&gt;0,P459/T459,"")</f>
        <v/>
      </c>
      <c r="V459" s="202">
        <f>'Actual Waste'!K79</f>
        <v>0</v>
      </c>
      <c r="W459" s="203"/>
      <c r="X459" s="202" t="str">
        <f>IF(V459&gt;0,IF(ISNUMBER(P459),P459/V459,""),"")</f>
        <v/>
      </c>
      <c r="Y459" s="229" t="str">
        <f>IF(X459&lt;='Conversion Factors'!$F$12,'Conversion Factors'!$F$12,IF(X459&lt;='Conversion Factors'!$F$13,'Conversion Factors'!$F$13,IF(X459&lt;='Conversion Factors'!$F$14,'Conversion Factors'!$F$14,IF(X459&lt;='Conversion Factors'!$F$15,'Conversion Factors'!$F$15,IF(X459&lt;='Conversion Factors'!$F$16,'Conversion Factors'!$F$16,Z459)))))</f>
        <v/>
      </c>
      <c r="Z459" s="229" t="str">
        <f>IF(X459&lt;='Conversion Factors'!$F$17,'Conversion Factors'!$F$17,IF(X459&lt;='Conversion Factors'!$F$18,'Conversion Factors'!$F$18,IF(X459&lt;='Conversion Factors'!$F$19,'Conversion Factors'!$F$19,IF(X459&lt;='Conversion Factors'!$F$20,'Conversion Factors'!$F$20,IF(X459&lt;='Conversion Factors'!$F$21,'Conversion Factors'!$F$21,IF(ISNUMBER(X459),20,""))))))</f>
        <v/>
      </c>
      <c r="AB459" s="3" t="str">
        <f t="shared" si="120"/>
        <v>Textiles_20_01_11</v>
      </c>
      <c r="AC459" s="207" t="s">
        <v>475</v>
      </c>
      <c r="AD459" s="207" t="s">
        <v>476</v>
      </c>
      <c r="AE459" s="207" t="s">
        <v>478</v>
      </c>
      <c r="AF459" s="207" t="s">
        <v>479</v>
      </c>
      <c r="AG459" s="207" t="s">
        <v>480</v>
      </c>
      <c r="AH459" s="207" t="s">
        <v>481</v>
      </c>
      <c r="AI459" s="207" t="s">
        <v>482</v>
      </c>
      <c r="AJ459" s="207" t="s">
        <v>447</v>
      </c>
      <c r="AK459" s="207" t="s">
        <v>431</v>
      </c>
      <c r="AL459" s="207" t="s">
        <v>432</v>
      </c>
      <c r="AM459" s="207" t="s">
        <v>444</v>
      </c>
      <c r="AN459" s="207" t="s">
        <v>433</v>
      </c>
      <c r="AO459" s="207" t="s">
        <v>434</v>
      </c>
      <c r="AP459" s="207" t="s">
        <v>435</v>
      </c>
      <c r="AQ459" s="207" t="s">
        <v>436</v>
      </c>
      <c r="AR459" s="207" t="s">
        <v>437</v>
      </c>
      <c r="AS459" s="207" t="s">
        <v>438</v>
      </c>
      <c r="AT459" s="207" t="s">
        <v>439</v>
      </c>
      <c r="AU459" s="207" t="s">
        <v>440</v>
      </c>
      <c r="AV459" s="207" t="s">
        <v>441</v>
      </c>
      <c r="AW459" s="207" t="s">
        <v>442</v>
      </c>
    </row>
    <row r="460" spans="1:50" x14ac:dyDescent="0.35">
      <c r="A460" s="57"/>
      <c r="B460" s="192" t="str">
        <f>IF(ISNUMBER('Estimated Waste'!M78),'Estimated Waste'!M78,"")</f>
        <v/>
      </c>
      <c r="C460" s="192" t="str">
        <f t="shared" si="126"/>
        <v/>
      </c>
      <c r="D460" s="193" t="str">
        <f>IF(ISNUMBER(K460),L460,IF(G460&gt;0,G460,IF(B460&lt;='Conversion Factors'!$G$11,'Conversion Factors'!$F$11,IF(B460&lt;='Conversion Factors'!$G$12,'Conversion Factors'!$F$12,IF(B460&lt;='Conversion Factors'!$G$13,'Conversion Factors'!$F$13,IF(B460&lt;='Conversion Factors'!$G$14,'Conversion Factors'!$F$14,IF(B460&lt;='Conversion Factors'!$G$15,'Conversion Factors'!$F$15,IF(B460&lt;='Conversion Factors'!$G$16,'Conversion Factors'!$F$16,E460))))))))</f>
        <v/>
      </c>
      <c r="E460" s="194" t="str">
        <f>IF(B460&lt;='Conversion Factors'!$G$17,'Conversion Factors'!$F$17,IF(B460&lt;='Conversion Factors'!$G$18,'Conversion Factors'!$F$18,IF(B460&lt;='Conversion Factors'!$G$19,'Conversion Factors'!$F$19,IF(B460&lt;='Conversion Factors'!$G$20,'Conversion Factors'!$F$20,IF(B460&lt;='Conversion Factors'!$G$21,'Conversion Factors'!$F$21,IF(ISNUMBER(B460),20,""))))))</f>
        <v/>
      </c>
      <c r="F460" s="193" t="e">
        <f t="shared" si="127"/>
        <v>#VALUE!</v>
      </c>
      <c r="G460" s="195">
        <f>IF('Estimated Waste'!G78&lt;&gt;"",IF(LEN('Estimated Waste'!G78)&gt;6,MID('Estimated Waste'!G78,1,LEN('Estimated Waste'!G78)-10),MID('Estimated Waste'!G78,1,LEN('Estimated Waste'!G78)-4)),0)</f>
        <v>0</v>
      </c>
      <c r="H460" s="195" t="str">
        <f t="shared" si="121"/>
        <v/>
      </c>
      <c r="I460" s="196">
        <f>'Estimated Waste'!H78</f>
        <v>0</v>
      </c>
      <c r="J460" s="197"/>
      <c r="K460" s="196" t="str">
        <f t="shared" si="122"/>
        <v/>
      </c>
      <c r="L460" s="227" t="str">
        <f>IF(K460&lt;='Conversion Factors'!$F$12,'Conversion Factors'!$F$12,IF(K460&lt;='Conversion Factors'!$F$13,'Conversion Factors'!$F$13,IF(K460&lt;='Conversion Factors'!$F$14,'Conversion Factors'!$F$14,IF(K460&lt;='Conversion Factors'!$F$15,'Conversion Factors'!$F$15,IF(K460&lt;='Conversion Factors'!$F$16,'Conversion Factors'!$F$16,M460)))))</f>
        <v/>
      </c>
      <c r="M460" s="227" t="str">
        <f>IF(K460&lt;='Conversion Factors'!$F$17,'Conversion Factors'!$F$17,IF(K460&lt;='Conversion Factors'!$F$18,'Conversion Factors'!$F$18,IF(K460&lt;='Conversion Factors'!$F$19,'Conversion Factors'!$F$19,IF(K460&lt;='Conversion Factors'!$F$20,'Conversion Factors'!$F$20,IF(K460&lt;='Conversion Factors'!$F$21,'Conversion Factors'!$F$21,IF(ISNUMBER(K460),20,""))))))</f>
        <v/>
      </c>
      <c r="O460" s="198" t="str">
        <f>IF(ISNUMBER('Actual Waste'!U79),'Actual Waste'!U79,"")</f>
        <v/>
      </c>
      <c r="P460" s="198" t="str">
        <f t="shared" si="128"/>
        <v/>
      </c>
      <c r="Q460" s="199" t="str">
        <f>IF(ISNUMBER(X460),Y460,IF(T460&gt;0,T460,IF(O460&lt;='Conversion Factors'!$G$11,'Conversion Factors'!$F$11,IF(O460&lt;='Conversion Factors'!$G$12,'Conversion Factors'!$F$12,IF(O460&lt;='Conversion Factors'!$G$13,'Conversion Factors'!$F$13,IF(O460&lt;='Conversion Factors'!$G$14,'Conversion Factors'!$F$14,IF(O460&lt;='Conversion Factors'!$G$15,'Conversion Factors'!$F$15,IF(O460&lt;='Conversion Factors'!$G$16,'Conversion Factors'!$F$16,R460))))))))</f>
        <v/>
      </c>
      <c r="R460" s="200" t="str">
        <f>IF(O460&lt;='Conversion Factors'!$G$17,'Conversion Factors'!$F$17,IF(O460&lt;='Conversion Factors'!$G$18,'Conversion Factors'!$F$18,IF(O460&lt;='Conversion Factors'!$G$19,'Conversion Factors'!$F$19,IF(O460&lt;='Conversion Factors'!$G$20,'Conversion Factors'!$F$20,IF(O460&lt;='Conversion Factors'!$G$21,'Conversion Factors'!$F$21,IF(ISNUMBER(O460),20,""))))))</f>
        <v/>
      </c>
      <c r="S460" s="199" t="e">
        <f t="shared" si="123"/>
        <v>#VALUE!</v>
      </c>
      <c r="T460" s="201">
        <f>IF('Actual Waste'!J79&lt;&gt;"",IF(LEN('Actual Waste'!J79)&gt;6,MID('Actual Waste'!J79,1,LEN('Actual Waste'!J79)-10),MID('Actual Waste'!J79,1,LEN('Actual Waste'!J79)-4)),0)</f>
        <v>0</v>
      </c>
      <c r="U460" s="201" t="str">
        <f t="shared" si="124"/>
        <v/>
      </c>
      <c r="V460" s="202">
        <f>'Actual Waste'!K79</f>
        <v>0</v>
      </c>
      <c r="W460" s="203"/>
      <c r="X460" s="202" t="str">
        <f t="shared" si="125"/>
        <v/>
      </c>
      <c r="Y460" s="229" t="str">
        <f>IF(X460&lt;='Conversion Factors'!$F$12,'Conversion Factors'!$F$12,IF(X460&lt;='Conversion Factors'!$F$13,'Conversion Factors'!$F$13,IF(X460&lt;='Conversion Factors'!$F$14,'Conversion Factors'!$F$14,IF(X460&lt;='Conversion Factors'!$F$15,'Conversion Factors'!$F$15,IF(X460&lt;='Conversion Factors'!$F$16,'Conversion Factors'!$F$16,Z460)))))</f>
        <v/>
      </c>
      <c r="Z460" s="229" t="str">
        <f>IF(X460&lt;='Conversion Factors'!$F$17,'Conversion Factors'!$F$17,IF(X460&lt;='Conversion Factors'!$F$18,'Conversion Factors'!$F$18,IF(X460&lt;='Conversion Factors'!$F$19,'Conversion Factors'!$F$19,IF(X460&lt;='Conversion Factors'!$F$20,'Conversion Factors'!$F$20,IF(X460&lt;='Conversion Factors'!$F$21,'Conversion Factors'!$F$21,IF(ISNUMBER(X460),20,""))))))</f>
        <v/>
      </c>
      <c r="AB460" s="3" t="str">
        <f t="shared" si="120"/>
        <v>Wood_17_02_01</v>
      </c>
      <c r="AC460" s="207" t="s">
        <v>476</v>
      </c>
      <c r="AD460" s="207" t="s">
        <v>478</v>
      </c>
      <c r="AE460" s="207" t="s">
        <v>479</v>
      </c>
      <c r="AF460" s="207" t="s">
        <v>480</v>
      </c>
      <c r="AG460" s="207" t="s">
        <v>481</v>
      </c>
      <c r="AH460" s="207" t="s">
        <v>482</v>
      </c>
      <c r="AI460" s="207" t="s">
        <v>447</v>
      </c>
      <c r="AJ460" s="207" t="s">
        <v>431</v>
      </c>
      <c r="AK460" s="207" t="s">
        <v>432</v>
      </c>
      <c r="AL460" s="207" t="s">
        <v>444</v>
      </c>
      <c r="AM460" s="207" t="s">
        <v>433</v>
      </c>
      <c r="AN460" s="207" t="s">
        <v>434</v>
      </c>
      <c r="AO460" s="207" t="s">
        <v>435</v>
      </c>
      <c r="AP460" s="207" t="s">
        <v>436</v>
      </c>
      <c r="AQ460" s="207" t="s">
        <v>437</v>
      </c>
      <c r="AR460" s="207" t="s">
        <v>438</v>
      </c>
      <c r="AS460" s="207" t="s">
        <v>439</v>
      </c>
      <c r="AT460" s="207" t="s">
        <v>440</v>
      </c>
      <c r="AU460" s="207" t="s">
        <v>441</v>
      </c>
      <c r="AV460" s="207" t="s">
        <v>442</v>
      </c>
      <c r="AW460" s="207" t="s">
        <v>443</v>
      </c>
      <c r="AX460" s="207" t="s">
        <v>443</v>
      </c>
    </row>
    <row r="461" spans="1:50" x14ac:dyDescent="0.35">
      <c r="A461" s="57"/>
      <c r="B461" s="192" t="str">
        <f>IF(ISNUMBER('Estimated Waste'!M79),'Estimated Waste'!M79,"")</f>
        <v/>
      </c>
      <c r="C461" s="192" t="str">
        <f t="shared" si="126"/>
        <v/>
      </c>
      <c r="D461" s="193" t="str">
        <f>IF(ISNUMBER(K461),L461,IF(G461&gt;0,G461,IF(B461&lt;='Conversion Factors'!$G$11,'Conversion Factors'!$F$11,IF(B461&lt;='Conversion Factors'!$G$12,'Conversion Factors'!$F$12,IF(B461&lt;='Conversion Factors'!$G$13,'Conversion Factors'!$F$13,IF(B461&lt;='Conversion Factors'!$G$14,'Conversion Factors'!$F$14,IF(B461&lt;='Conversion Factors'!$G$15,'Conversion Factors'!$F$15,IF(B461&lt;='Conversion Factors'!$G$16,'Conversion Factors'!$F$16,E461))))))))</f>
        <v/>
      </c>
      <c r="E461" s="194" t="str">
        <f>IF(B461&lt;='Conversion Factors'!$G$17,'Conversion Factors'!$F$17,IF(B461&lt;='Conversion Factors'!$G$18,'Conversion Factors'!$F$18,IF(B461&lt;='Conversion Factors'!$G$19,'Conversion Factors'!$F$19,IF(B461&lt;='Conversion Factors'!$G$20,'Conversion Factors'!$F$20,IF(B461&lt;='Conversion Factors'!$G$21,'Conversion Factors'!$F$21,IF(ISNUMBER(B461),20,""))))))</f>
        <v/>
      </c>
      <c r="F461" s="193" t="e">
        <f t="shared" si="127"/>
        <v>#VALUE!</v>
      </c>
      <c r="G461" s="195">
        <f>IF('Estimated Waste'!G79&lt;&gt;"",IF(LEN('Estimated Waste'!G79)&gt;6,MID('Estimated Waste'!G79,1,LEN('Estimated Waste'!G79)-10),MID('Estimated Waste'!G79,1,LEN('Estimated Waste'!G79)-4)),0)</f>
        <v>0</v>
      </c>
      <c r="H461" s="195" t="str">
        <f t="shared" si="121"/>
        <v/>
      </c>
      <c r="I461" s="196">
        <f>'Estimated Waste'!H79</f>
        <v>0</v>
      </c>
      <c r="J461" s="197"/>
      <c r="K461" s="196" t="str">
        <f t="shared" si="122"/>
        <v/>
      </c>
      <c r="L461" s="227" t="str">
        <f>IF(K461&lt;='Conversion Factors'!$F$12,'Conversion Factors'!$F$12,IF(K461&lt;='Conversion Factors'!$F$13,'Conversion Factors'!$F$13,IF(K461&lt;='Conversion Factors'!$F$14,'Conversion Factors'!$F$14,IF(K461&lt;='Conversion Factors'!$F$15,'Conversion Factors'!$F$15,IF(K461&lt;='Conversion Factors'!$F$16,'Conversion Factors'!$F$16,M461)))))</f>
        <v/>
      </c>
      <c r="M461" s="227" t="str">
        <f>IF(K461&lt;='Conversion Factors'!$F$17,'Conversion Factors'!$F$17,IF(K461&lt;='Conversion Factors'!$F$18,'Conversion Factors'!$F$18,IF(K461&lt;='Conversion Factors'!$F$19,'Conversion Factors'!$F$19,IF(K461&lt;='Conversion Factors'!$F$20,'Conversion Factors'!$F$20,IF(K461&lt;='Conversion Factors'!$F$21,'Conversion Factors'!$F$21,IF(ISNUMBER(K461),20,""))))))</f>
        <v/>
      </c>
      <c r="O461" s="198" t="str">
        <f>IF(ISNUMBER('Actual Waste'!U80),'Actual Waste'!U80,"")</f>
        <v/>
      </c>
      <c r="P461" s="198" t="str">
        <f t="shared" si="128"/>
        <v/>
      </c>
      <c r="Q461" s="199" t="str">
        <f>IF(ISNUMBER(X461),Y461,IF(T461&gt;0,T461,IF(O461&lt;='Conversion Factors'!$G$11,'Conversion Factors'!$F$11,IF(O461&lt;='Conversion Factors'!$G$12,'Conversion Factors'!$F$12,IF(O461&lt;='Conversion Factors'!$G$13,'Conversion Factors'!$F$13,IF(O461&lt;='Conversion Factors'!$G$14,'Conversion Factors'!$F$14,IF(O461&lt;='Conversion Factors'!$G$15,'Conversion Factors'!$F$15,IF(O461&lt;='Conversion Factors'!$G$16,'Conversion Factors'!$F$16,R461))))))))</f>
        <v/>
      </c>
      <c r="R461" s="200" t="str">
        <f>IF(O461&lt;='Conversion Factors'!$G$17,'Conversion Factors'!$F$17,IF(O461&lt;='Conversion Factors'!$G$18,'Conversion Factors'!$F$18,IF(O461&lt;='Conversion Factors'!$G$19,'Conversion Factors'!$F$19,IF(O461&lt;='Conversion Factors'!$G$20,'Conversion Factors'!$F$20,IF(O461&lt;='Conversion Factors'!$G$21,'Conversion Factors'!$F$21,IF(ISNUMBER(O461),20,""))))))</f>
        <v/>
      </c>
      <c r="S461" s="199" t="e">
        <f t="shared" si="123"/>
        <v>#VALUE!</v>
      </c>
      <c r="T461" s="201">
        <f>IF('Actual Waste'!J80&lt;&gt;"",IF(LEN('Actual Waste'!J80)&gt;6,MID('Actual Waste'!J80,1,LEN('Actual Waste'!J80)-10),MID('Actual Waste'!J80,1,LEN('Actual Waste'!J80)-4)),0)</f>
        <v>0</v>
      </c>
      <c r="U461" s="201" t="str">
        <f t="shared" si="124"/>
        <v/>
      </c>
      <c r="V461" s="202">
        <f>'Actual Waste'!K80</f>
        <v>0</v>
      </c>
      <c r="W461" s="203"/>
      <c r="X461" s="202" t="str">
        <f t="shared" si="125"/>
        <v/>
      </c>
      <c r="Y461" s="229" t="str">
        <f>IF(X461&lt;='Conversion Factors'!$F$12,'Conversion Factors'!$F$12,IF(X461&lt;='Conversion Factors'!$F$13,'Conversion Factors'!$F$13,IF(X461&lt;='Conversion Factors'!$F$14,'Conversion Factors'!$F$14,IF(X461&lt;='Conversion Factors'!$F$15,'Conversion Factors'!$F$15,IF(X461&lt;='Conversion Factors'!$F$16,'Conversion Factors'!$F$16,Z461)))))</f>
        <v/>
      </c>
      <c r="Z461" s="229" t="str">
        <f>IF(X461&lt;='Conversion Factors'!$F$17,'Conversion Factors'!$F$17,IF(X461&lt;='Conversion Factors'!$F$18,'Conversion Factors'!$F$18,IF(X461&lt;='Conversion Factors'!$F$19,'Conversion Factors'!$F$19,IF(X461&lt;='Conversion Factors'!$F$20,'Conversion Factors'!$F$20,IF(X461&lt;='Conversion Factors'!$F$21,'Conversion Factors'!$F$21,IF(ISNUMBER(X461),20,""))))))</f>
        <v/>
      </c>
      <c r="AE461" s="3"/>
      <c r="AF461" s="3"/>
      <c r="AG461" s="3"/>
      <c r="AH461" s="3"/>
      <c r="AM461" s="3"/>
      <c r="AN461" s="3"/>
      <c r="AO461" s="3"/>
      <c r="AP461" s="3"/>
    </row>
    <row r="462" spans="1:50" x14ac:dyDescent="0.35">
      <c r="A462" s="57"/>
      <c r="B462" s="192" t="str">
        <f>IF(ISNUMBER('Estimated Waste'!M80),'Estimated Waste'!M80,"")</f>
        <v/>
      </c>
      <c r="C462" s="192" t="str">
        <f t="shared" si="126"/>
        <v/>
      </c>
      <c r="D462" s="193" t="str">
        <f>IF(ISNUMBER(K462),L462,IF(G462&gt;0,G462,IF(B462&lt;='Conversion Factors'!$G$11,'Conversion Factors'!$F$11,IF(B462&lt;='Conversion Factors'!$G$12,'Conversion Factors'!$F$12,IF(B462&lt;='Conversion Factors'!$G$13,'Conversion Factors'!$F$13,IF(B462&lt;='Conversion Factors'!$G$14,'Conversion Factors'!$F$14,IF(B462&lt;='Conversion Factors'!$G$15,'Conversion Factors'!$F$15,IF(B462&lt;='Conversion Factors'!$G$16,'Conversion Factors'!$F$16,E462))))))))</f>
        <v/>
      </c>
      <c r="E462" s="194" t="str">
        <f>IF(B462&lt;='Conversion Factors'!$G$17,'Conversion Factors'!$F$17,IF(B462&lt;='Conversion Factors'!$G$18,'Conversion Factors'!$F$18,IF(B462&lt;='Conversion Factors'!$G$19,'Conversion Factors'!$F$19,IF(B462&lt;='Conversion Factors'!$G$20,'Conversion Factors'!$F$20,IF(B462&lt;='Conversion Factors'!$G$21,'Conversion Factors'!$F$21,IF(ISNUMBER(B462),20,""))))))</f>
        <v/>
      </c>
      <c r="F462" s="193" t="e">
        <f t="shared" si="127"/>
        <v>#VALUE!</v>
      </c>
      <c r="G462" s="195">
        <f>IF('Estimated Waste'!G80&lt;&gt;"",IF(LEN('Estimated Waste'!G80)&gt;6,MID('Estimated Waste'!G80,1,LEN('Estimated Waste'!G80)-10),MID('Estimated Waste'!G80,1,LEN('Estimated Waste'!G80)-4)),0)</f>
        <v>0</v>
      </c>
      <c r="H462" s="195" t="str">
        <f t="shared" si="121"/>
        <v/>
      </c>
      <c r="I462" s="196">
        <f>'Estimated Waste'!H80</f>
        <v>0</v>
      </c>
      <c r="J462" s="197"/>
      <c r="K462" s="196" t="str">
        <f t="shared" si="122"/>
        <v/>
      </c>
      <c r="L462" s="227" t="str">
        <f>IF(K462&lt;='Conversion Factors'!$F$12,'Conversion Factors'!$F$12,IF(K462&lt;='Conversion Factors'!$F$13,'Conversion Factors'!$F$13,IF(K462&lt;='Conversion Factors'!$F$14,'Conversion Factors'!$F$14,IF(K462&lt;='Conversion Factors'!$F$15,'Conversion Factors'!$F$15,IF(K462&lt;='Conversion Factors'!$F$16,'Conversion Factors'!$F$16,M462)))))</f>
        <v/>
      </c>
      <c r="M462" s="227" t="str">
        <f>IF(K462&lt;='Conversion Factors'!$F$17,'Conversion Factors'!$F$17,IF(K462&lt;='Conversion Factors'!$F$18,'Conversion Factors'!$F$18,IF(K462&lt;='Conversion Factors'!$F$19,'Conversion Factors'!$F$19,IF(K462&lt;='Conversion Factors'!$F$20,'Conversion Factors'!$F$20,IF(K462&lt;='Conversion Factors'!$F$21,'Conversion Factors'!$F$21,IF(ISNUMBER(K462),20,""))))))</f>
        <v/>
      </c>
      <c r="O462" s="198" t="str">
        <f>IF(ISNUMBER('Actual Waste'!U81),'Actual Waste'!U81,"")</f>
        <v/>
      </c>
      <c r="P462" s="198" t="str">
        <f t="shared" si="128"/>
        <v/>
      </c>
      <c r="Q462" s="199" t="str">
        <f>IF(ISNUMBER(X462),Y462,IF(T462&gt;0,T462,IF(O462&lt;='Conversion Factors'!$G$11,'Conversion Factors'!$F$11,IF(O462&lt;='Conversion Factors'!$G$12,'Conversion Factors'!$F$12,IF(O462&lt;='Conversion Factors'!$G$13,'Conversion Factors'!$F$13,IF(O462&lt;='Conversion Factors'!$G$14,'Conversion Factors'!$F$14,IF(O462&lt;='Conversion Factors'!$G$15,'Conversion Factors'!$F$15,IF(O462&lt;='Conversion Factors'!$G$16,'Conversion Factors'!$F$16,R462))))))))</f>
        <v/>
      </c>
      <c r="R462" s="200" t="str">
        <f>IF(O462&lt;='Conversion Factors'!$G$17,'Conversion Factors'!$F$17,IF(O462&lt;='Conversion Factors'!$G$18,'Conversion Factors'!$F$18,IF(O462&lt;='Conversion Factors'!$G$19,'Conversion Factors'!$F$19,IF(O462&lt;='Conversion Factors'!$G$20,'Conversion Factors'!$F$20,IF(O462&lt;='Conversion Factors'!$G$21,'Conversion Factors'!$F$21,IF(ISNUMBER(O462),20,""))))))</f>
        <v/>
      </c>
      <c r="S462" s="199" t="e">
        <f t="shared" si="123"/>
        <v>#VALUE!</v>
      </c>
      <c r="T462" s="201">
        <f>IF('Actual Waste'!J81&lt;&gt;"",IF(LEN('Actual Waste'!J81)&gt;6,MID('Actual Waste'!J81,1,LEN('Actual Waste'!J81)-10),MID('Actual Waste'!J81,1,LEN('Actual Waste'!J81)-4)),0)</f>
        <v>0</v>
      </c>
      <c r="U462" s="201" t="str">
        <f t="shared" si="124"/>
        <v/>
      </c>
      <c r="V462" s="202">
        <f>'Actual Waste'!K81</f>
        <v>0</v>
      </c>
      <c r="W462" s="203"/>
      <c r="X462" s="202" t="str">
        <f t="shared" si="125"/>
        <v/>
      </c>
      <c r="Y462" s="229" t="str">
        <f>IF(X462&lt;='Conversion Factors'!$F$12,'Conversion Factors'!$F$12,IF(X462&lt;='Conversion Factors'!$F$13,'Conversion Factors'!$F$13,IF(X462&lt;='Conversion Factors'!$F$14,'Conversion Factors'!$F$14,IF(X462&lt;='Conversion Factors'!$F$15,'Conversion Factors'!$F$15,IF(X462&lt;='Conversion Factors'!$F$16,'Conversion Factors'!$F$16,Z462)))))</f>
        <v/>
      </c>
      <c r="Z462" s="229" t="str">
        <f>IF(X462&lt;='Conversion Factors'!$F$17,'Conversion Factors'!$F$17,IF(X462&lt;='Conversion Factors'!$F$18,'Conversion Factors'!$F$18,IF(X462&lt;='Conversion Factors'!$F$19,'Conversion Factors'!$F$19,IF(X462&lt;='Conversion Factors'!$F$20,'Conversion Factors'!$F$20,IF(X462&lt;='Conversion Factors'!$F$21,'Conversion Factors'!$F$21,IF(ISNUMBER(X462),20,""))))))</f>
        <v/>
      </c>
      <c r="AE462" s="3"/>
      <c r="AF462" s="3"/>
      <c r="AG462" s="3"/>
      <c r="AH462" s="3"/>
      <c r="AM462" s="3"/>
      <c r="AN462" s="3"/>
      <c r="AO462" s="3"/>
      <c r="AP462" s="3"/>
    </row>
    <row r="463" spans="1:50" x14ac:dyDescent="0.35">
      <c r="A463" s="57"/>
      <c r="B463" s="192" t="str">
        <f>IF(ISNUMBER('Estimated Waste'!M81),'Estimated Waste'!M81,"")</f>
        <v/>
      </c>
      <c r="C463" s="192" t="str">
        <f t="shared" si="126"/>
        <v/>
      </c>
      <c r="D463" s="193" t="str">
        <f>IF(ISNUMBER(K463),L463,IF(G463&gt;0,G463,IF(B463&lt;='Conversion Factors'!$G$11,'Conversion Factors'!$F$11,IF(B463&lt;='Conversion Factors'!$G$12,'Conversion Factors'!$F$12,IF(B463&lt;='Conversion Factors'!$G$13,'Conversion Factors'!$F$13,IF(B463&lt;='Conversion Factors'!$G$14,'Conversion Factors'!$F$14,IF(B463&lt;='Conversion Factors'!$G$15,'Conversion Factors'!$F$15,IF(B463&lt;='Conversion Factors'!$G$16,'Conversion Factors'!$F$16,E463))))))))</f>
        <v/>
      </c>
      <c r="E463" s="194" t="str">
        <f>IF(B463&lt;='Conversion Factors'!$G$17,'Conversion Factors'!$F$17,IF(B463&lt;='Conversion Factors'!$G$18,'Conversion Factors'!$F$18,IF(B463&lt;='Conversion Factors'!$G$19,'Conversion Factors'!$F$19,IF(B463&lt;='Conversion Factors'!$G$20,'Conversion Factors'!$F$20,IF(B463&lt;='Conversion Factors'!$G$21,'Conversion Factors'!$F$21,IF(ISNUMBER(B463),20,""))))))</f>
        <v/>
      </c>
      <c r="F463" s="193" t="e">
        <f t="shared" si="127"/>
        <v>#VALUE!</v>
      </c>
      <c r="G463" s="195">
        <f>IF('Estimated Waste'!G81&lt;&gt;"",IF(LEN('Estimated Waste'!G81)&gt;6,MID('Estimated Waste'!G81,1,LEN('Estimated Waste'!G81)-10),MID('Estimated Waste'!G81,1,LEN('Estimated Waste'!G81)-4)),0)</f>
        <v>0</v>
      </c>
      <c r="H463" s="195" t="str">
        <f t="shared" si="121"/>
        <v/>
      </c>
      <c r="I463" s="196">
        <f>'Estimated Waste'!H81</f>
        <v>0</v>
      </c>
      <c r="J463" s="197"/>
      <c r="K463" s="196" t="str">
        <f t="shared" si="122"/>
        <v/>
      </c>
      <c r="L463" s="227" t="str">
        <f>IF(K463&lt;='Conversion Factors'!$F$12,'Conversion Factors'!$F$12,IF(K463&lt;='Conversion Factors'!$F$13,'Conversion Factors'!$F$13,IF(K463&lt;='Conversion Factors'!$F$14,'Conversion Factors'!$F$14,IF(K463&lt;='Conversion Factors'!$F$15,'Conversion Factors'!$F$15,IF(K463&lt;='Conversion Factors'!$F$16,'Conversion Factors'!$F$16,M463)))))</f>
        <v/>
      </c>
      <c r="M463" s="227" t="str">
        <f>IF(K463&lt;='Conversion Factors'!$F$17,'Conversion Factors'!$F$17,IF(K463&lt;='Conversion Factors'!$F$18,'Conversion Factors'!$F$18,IF(K463&lt;='Conversion Factors'!$F$19,'Conversion Factors'!$F$19,IF(K463&lt;='Conversion Factors'!$F$20,'Conversion Factors'!$F$20,IF(K463&lt;='Conversion Factors'!$F$21,'Conversion Factors'!$F$21,IF(ISNUMBER(K463),20,""))))))</f>
        <v/>
      </c>
      <c r="O463" s="198" t="str">
        <f>IF(ISNUMBER('Actual Waste'!U82),'Actual Waste'!U82,"")</f>
        <v/>
      </c>
      <c r="P463" s="198" t="str">
        <f t="shared" si="128"/>
        <v/>
      </c>
      <c r="Q463" s="199" t="str">
        <f>IF(ISNUMBER(X463),Y463,IF(T463&gt;0,T463,IF(O463&lt;='Conversion Factors'!$G$11,'Conversion Factors'!$F$11,IF(O463&lt;='Conversion Factors'!$G$12,'Conversion Factors'!$F$12,IF(O463&lt;='Conversion Factors'!$G$13,'Conversion Factors'!$F$13,IF(O463&lt;='Conversion Factors'!$G$14,'Conversion Factors'!$F$14,IF(O463&lt;='Conversion Factors'!$G$15,'Conversion Factors'!$F$15,IF(O463&lt;='Conversion Factors'!$G$16,'Conversion Factors'!$F$16,R463))))))))</f>
        <v/>
      </c>
      <c r="R463" s="200" t="str">
        <f>IF(O463&lt;='Conversion Factors'!$G$17,'Conversion Factors'!$F$17,IF(O463&lt;='Conversion Factors'!$G$18,'Conversion Factors'!$F$18,IF(O463&lt;='Conversion Factors'!$G$19,'Conversion Factors'!$F$19,IF(O463&lt;='Conversion Factors'!$G$20,'Conversion Factors'!$F$20,IF(O463&lt;='Conversion Factors'!$G$21,'Conversion Factors'!$F$21,IF(ISNUMBER(O463),20,""))))))</f>
        <v/>
      </c>
      <c r="S463" s="199" t="e">
        <f t="shared" si="123"/>
        <v>#VALUE!</v>
      </c>
      <c r="T463" s="201">
        <f>IF('Actual Waste'!J82&lt;&gt;"",IF(LEN('Actual Waste'!J82)&gt;6,MID('Actual Waste'!J82,1,LEN('Actual Waste'!J82)-10),MID('Actual Waste'!J82,1,LEN('Actual Waste'!J82)-4)),0)</f>
        <v>0</v>
      </c>
      <c r="U463" s="201" t="str">
        <f t="shared" si="124"/>
        <v/>
      </c>
      <c r="V463" s="202">
        <f>'Actual Waste'!K82</f>
        <v>0</v>
      </c>
      <c r="W463" s="203"/>
      <c r="X463" s="202" t="str">
        <f t="shared" si="125"/>
        <v/>
      </c>
      <c r="Y463" s="229" t="str">
        <f>IF(X463&lt;='Conversion Factors'!$F$12,'Conversion Factors'!$F$12,IF(X463&lt;='Conversion Factors'!$F$13,'Conversion Factors'!$F$13,IF(X463&lt;='Conversion Factors'!$F$14,'Conversion Factors'!$F$14,IF(X463&lt;='Conversion Factors'!$F$15,'Conversion Factors'!$F$15,IF(X463&lt;='Conversion Factors'!$F$16,'Conversion Factors'!$F$16,Z463)))))</f>
        <v/>
      </c>
      <c r="Z463" s="229" t="str">
        <f>IF(X463&lt;='Conversion Factors'!$F$17,'Conversion Factors'!$F$17,IF(X463&lt;='Conversion Factors'!$F$18,'Conversion Factors'!$F$18,IF(X463&lt;='Conversion Factors'!$F$19,'Conversion Factors'!$F$19,IF(X463&lt;='Conversion Factors'!$F$20,'Conversion Factors'!$F$20,IF(X463&lt;='Conversion Factors'!$F$21,'Conversion Factors'!$F$21,IF(ISNUMBER(X463),20,""))))))</f>
        <v/>
      </c>
      <c r="AB463" s="215" t="str">
        <f t="shared" ref="AB463:AB499" si="129">AD384</f>
        <v>Aluminium (17 04 02)</v>
      </c>
      <c r="AE463" s="3"/>
      <c r="AF463" s="3" t="str">
        <f t="shared" ref="AF463:AF499" si="130">LEFT(SUBSTITUTE(SUBSTITUTE(SUBSTITUTE(SUBSTITUTE(SUBSTITUTE(SUBSTITUTE(SUBSTITUTE(AB463," ","_"),"/",""),",",""),")",""),"(",""),"-","_"),"&amp;","_"),19)</f>
        <v>Aluminium_17_04_02</v>
      </c>
      <c r="AG463" s="3"/>
      <c r="AH463" s="3"/>
      <c r="AM463" s="3"/>
      <c r="AN463" s="3"/>
      <c r="AO463" s="3"/>
      <c r="AP463" s="3"/>
    </row>
    <row r="464" spans="1:50" x14ac:dyDescent="0.35">
      <c r="A464" s="57"/>
      <c r="B464" s="192" t="str">
        <f>IF(ISNUMBER('Estimated Waste'!M82),'Estimated Waste'!M82,"")</f>
        <v/>
      </c>
      <c r="C464" s="192" t="str">
        <f t="shared" si="126"/>
        <v/>
      </c>
      <c r="D464" s="193" t="str">
        <f>IF(ISNUMBER(K464),L464,IF(G464&gt;0,G464,IF(B464&lt;='Conversion Factors'!$G$11,'Conversion Factors'!$F$11,IF(B464&lt;='Conversion Factors'!$G$12,'Conversion Factors'!$F$12,IF(B464&lt;='Conversion Factors'!$G$13,'Conversion Factors'!$F$13,IF(B464&lt;='Conversion Factors'!$G$14,'Conversion Factors'!$F$14,IF(B464&lt;='Conversion Factors'!$G$15,'Conversion Factors'!$F$15,IF(B464&lt;='Conversion Factors'!$G$16,'Conversion Factors'!$F$16,E464))))))))</f>
        <v/>
      </c>
      <c r="E464" s="194" t="str">
        <f>IF(B464&lt;='Conversion Factors'!$G$17,'Conversion Factors'!$F$17,IF(B464&lt;='Conversion Factors'!$G$18,'Conversion Factors'!$F$18,IF(B464&lt;='Conversion Factors'!$G$19,'Conversion Factors'!$F$19,IF(B464&lt;='Conversion Factors'!$G$20,'Conversion Factors'!$F$20,IF(B464&lt;='Conversion Factors'!$G$21,'Conversion Factors'!$F$21,IF(ISNUMBER(B464),20,""))))))</f>
        <v/>
      </c>
      <c r="F464" s="193" t="e">
        <f t="shared" si="127"/>
        <v>#VALUE!</v>
      </c>
      <c r="G464" s="195">
        <f>IF('Estimated Waste'!G82&lt;&gt;"",IF(LEN('Estimated Waste'!G82)&gt;6,MID('Estimated Waste'!G82,1,LEN('Estimated Waste'!G82)-10),MID('Estimated Waste'!G82,1,LEN('Estimated Waste'!G82)-4)),0)</f>
        <v>0</v>
      </c>
      <c r="H464" s="195" t="str">
        <f t="shared" si="121"/>
        <v/>
      </c>
      <c r="I464" s="196">
        <f>'Estimated Waste'!H82</f>
        <v>0</v>
      </c>
      <c r="J464" s="197"/>
      <c r="K464" s="196" t="str">
        <f t="shared" si="122"/>
        <v/>
      </c>
      <c r="L464" s="227" t="str">
        <f>IF(K464&lt;='Conversion Factors'!$F$12,'Conversion Factors'!$F$12,IF(K464&lt;='Conversion Factors'!$F$13,'Conversion Factors'!$F$13,IF(K464&lt;='Conversion Factors'!$F$14,'Conversion Factors'!$F$14,IF(K464&lt;='Conversion Factors'!$F$15,'Conversion Factors'!$F$15,IF(K464&lt;='Conversion Factors'!$F$16,'Conversion Factors'!$F$16,M464)))))</f>
        <v/>
      </c>
      <c r="M464" s="227" t="str">
        <f>IF(K464&lt;='Conversion Factors'!$F$17,'Conversion Factors'!$F$17,IF(K464&lt;='Conversion Factors'!$F$18,'Conversion Factors'!$F$18,IF(K464&lt;='Conversion Factors'!$F$19,'Conversion Factors'!$F$19,IF(K464&lt;='Conversion Factors'!$F$20,'Conversion Factors'!$F$20,IF(K464&lt;='Conversion Factors'!$F$21,'Conversion Factors'!$F$21,IF(ISNUMBER(K464),20,""))))))</f>
        <v/>
      </c>
      <c r="O464" s="198" t="str">
        <f>IF(ISNUMBER('Actual Waste'!U83),'Actual Waste'!U83,"")</f>
        <v/>
      </c>
      <c r="P464" s="198" t="str">
        <f t="shared" si="128"/>
        <v/>
      </c>
      <c r="Q464" s="199" t="str">
        <f>IF(ISNUMBER(X464),Y464,IF(T464&gt;0,T464,IF(O464&lt;='Conversion Factors'!$G$11,'Conversion Factors'!$F$11,IF(O464&lt;='Conversion Factors'!$G$12,'Conversion Factors'!$F$12,IF(O464&lt;='Conversion Factors'!$G$13,'Conversion Factors'!$F$13,IF(O464&lt;='Conversion Factors'!$G$14,'Conversion Factors'!$F$14,IF(O464&lt;='Conversion Factors'!$G$15,'Conversion Factors'!$F$15,IF(O464&lt;='Conversion Factors'!$G$16,'Conversion Factors'!$F$16,R464))))))))</f>
        <v/>
      </c>
      <c r="R464" s="200" t="str">
        <f>IF(O464&lt;='Conversion Factors'!$G$17,'Conversion Factors'!$F$17,IF(O464&lt;='Conversion Factors'!$G$18,'Conversion Factors'!$F$18,IF(O464&lt;='Conversion Factors'!$G$19,'Conversion Factors'!$F$19,IF(O464&lt;='Conversion Factors'!$G$20,'Conversion Factors'!$F$20,IF(O464&lt;='Conversion Factors'!$G$21,'Conversion Factors'!$F$21,IF(ISNUMBER(O464),20,""))))))</f>
        <v/>
      </c>
      <c r="S464" s="199" t="e">
        <f t="shared" si="123"/>
        <v>#VALUE!</v>
      </c>
      <c r="T464" s="201">
        <f>IF('Actual Waste'!J83&lt;&gt;"",IF(LEN('Actual Waste'!J83)&gt;6,MID('Actual Waste'!J83,1,LEN('Actual Waste'!J83)-10),MID('Actual Waste'!J83,1,LEN('Actual Waste'!J83)-4)),0)</f>
        <v>0</v>
      </c>
      <c r="U464" s="201" t="str">
        <f t="shared" si="124"/>
        <v/>
      </c>
      <c r="V464" s="202">
        <f>'Actual Waste'!K83</f>
        <v>0</v>
      </c>
      <c r="W464" s="203"/>
      <c r="X464" s="202" t="str">
        <f t="shared" si="125"/>
        <v/>
      </c>
      <c r="Y464" s="229" t="str">
        <f>IF(X464&lt;='Conversion Factors'!$F$12,'Conversion Factors'!$F$12,IF(X464&lt;='Conversion Factors'!$F$13,'Conversion Factors'!$F$13,IF(X464&lt;='Conversion Factors'!$F$14,'Conversion Factors'!$F$14,IF(X464&lt;='Conversion Factors'!$F$15,'Conversion Factors'!$F$15,IF(X464&lt;='Conversion Factors'!$F$16,'Conversion Factors'!$F$16,Z464)))))</f>
        <v/>
      </c>
      <c r="Z464" s="229" t="str">
        <f>IF(X464&lt;='Conversion Factors'!$F$17,'Conversion Factors'!$F$17,IF(X464&lt;='Conversion Factors'!$F$18,'Conversion Factors'!$F$18,IF(X464&lt;='Conversion Factors'!$F$19,'Conversion Factors'!$F$19,IF(X464&lt;='Conversion Factors'!$F$20,'Conversion Factors'!$F$20,IF(X464&lt;='Conversion Factors'!$F$21,'Conversion Factors'!$F$21,IF(ISNUMBER(X464),20,""))))))</f>
        <v/>
      </c>
      <c r="AB464" s="215" t="str">
        <f t="shared" si="129"/>
        <v>Asbestos cement (17 06 05*)</v>
      </c>
      <c r="AE464" s="3"/>
      <c r="AF464" s="3" t="str">
        <f t="shared" si="130"/>
        <v>Asbestos_cement_17_</v>
      </c>
      <c r="AG464" s="3"/>
      <c r="AH464" s="3"/>
      <c r="AM464" s="3"/>
      <c r="AN464" s="3"/>
      <c r="AO464" s="3"/>
      <c r="AP464" s="3"/>
    </row>
    <row r="465" spans="1:42" x14ac:dyDescent="0.35">
      <c r="A465" s="57"/>
      <c r="B465" s="192" t="str">
        <f>IF(ISNUMBER('Estimated Waste'!M83),'Estimated Waste'!M83,"")</f>
        <v/>
      </c>
      <c r="C465" s="192" t="str">
        <f t="shared" si="126"/>
        <v/>
      </c>
      <c r="D465" s="193" t="str">
        <f>IF(ISNUMBER(K465),L465,IF(G465&gt;0,G465,IF(B465&lt;='Conversion Factors'!$G$11,'Conversion Factors'!$F$11,IF(B465&lt;='Conversion Factors'!$G$12,'Conversion Factors'!$F$12,IF(B465&lt;='Conversion Factors'!$G$13,'Conversion Factors'!$F$13,IF(B465&lt;='Conversion Factors'!$G$14,'Conversion Factors'!$F$14,IF(B465&lt;='Conversion Factors'!$G$15,'Conversion Factors'!$F$15,IF(B465&lt;='Conversion Factors'!$G$16,'Conversion Factors'!$F$16,E465))))))))</f>
        <v/>
      </c>
      <c r="E465" s="194" t="str">
        <f>IF(B465&lt;='Conversion Factors'!$G$17,'Conversion Factors'!$F$17,IF(B465&lt;='Conversion Factors'!$G$18,'Conversion Factors'!$F$18,IF(B465&lt;='Conversion Factors'!$G$19,'Conversion Factors'!$F$19,IF(B465&lt;='Conversion Factors'!$G$20,'Conversion Factors'!$F$20,IF(B465&lt;='Conversion Factors'!$G$21,'Conversion Factors'!$F$21,IF(ISNUMBER(B465),20,""))))))</f>
        <v/>
      </c>
      <c r="F465" s="193" t="e">
        <f t="shared" si="127"/>
        <v>#VALUE!</v>
      </c>
      <c r="G465" s="195">
        <f>IF('Estimated Waste'!G83&lt;&gt;"",IF(LEN('Estimated Waste'!G83)&gt;6,MID('Estimated Waste'!G83,1,LEN('Estimated Waste'!G83)-10),MID('Estimated Waste'!G83,1,LEN('Estimated Waste'!G83)-4)),0)</f>
        <v>0</v>
      </c>
      <c r="H465" s="195" t="str">
        <f t="shared" si="121"/>
        <v/>
      </c>
      <c r="I465" s="196">
        <f>'Estimated Waste'!H83</f>
        <v>0</v>
      </c>
      <c r="J465" s="197"/>
      <c r="K465" s="196" t="str">
        <f t="shared" si="122"/>
        <v/>
      </c>
      <c r="L465" s="227" t="str">
        <f>IF(K465&lt;='Conversion Factors'!$F$12,'Conversion Factors'!$F$12,IF(K465&lt;='Conversion Factors'!$F$13,'Conversion Factors'!$F$13,IF(K465&lt;='Conversion Factors'!$F$14,'Conversion Factors'!$F$14,IF(K465&lt;='Conversion Factors'!$F$15,'Conversion Factors'!$F$15,IF(K465&lt;='Conversion Factors'!$F$16,'Conversion Factors'!$F$16,M465)))))</f>
        <v/>
      </c>
      <c r="M465" s="227" t="str">
        <f>IF(K465&lt;='Conversion Factors'!$F$17,'Conversion Factors'!$F$17,IF(K465&lt;='Conversion Factors'!$F$18,'Conversion Factors'!$F$18,IF(K465&lt;='Conversion Factors'!$F$19,'Conversion Factors'!$F$19,IF(K465&lt;='Conversion Factors'!$F$20,'Conversion Factors'!$F$20,IF(K465&lt;='Conversion Factors'!$F$21,'Conversion Factors'!$F$21,IF(ISNUMBER(K465),20,""))))))</f>
        <v/>
      </c>
      <c r="O465" s="198" t="str">
        <f>IF(ISNUMBER('Actual Waste'!U84),'Actual Waste'!U84,"")</f>
        <v/>
      </c>
      <c r="P465" s="198" t="str">
        <f t="shared" si="128"/>
        <v/>
      </c>
      <c r="Q465" s="199" t="str">
        <f>IF(ISNUMBER(X465),Y465,IF(T465&gt;0,T465,IF(O465&lt;='Conversion Factors'!$G$11,'Conversion Factors'!$F$11,IF(O465&lt;='Conversion Factors'!$G$12,'Conversion Factors'!$F$12,IF(O465&lt;='Conversion Factors'!$G$13,'Conversion Factors'!$F$13,IF(O465&lt;='Conversion Factors'!$G$14,'Conversion Factors'!$F$14,IF(O465&lt;='Conversion Factors'!$G$15,'Conversion Factors'!$F$15,IF(O465&lt;='Conversion Factors'!$G$16,'Conversion Factors'!$F$16,R465))))))))</f>
        <v/>
      </c>
      <c r="R465" s="200" t="str">
        <f>IF(O465&lt;='Conversion Factors'!$G$17,'Conversion Factors'!$F$17,IF(O465&lt;='Conversion Factors'!$G$18,'Conversion Factors'!$F$18,IF(O465&lt;='Conversion Factors'!$G$19,'Conversion Factors'!$F$19,IF(O465&lt;='Conversion Factors'!$G$20,'Conversion Factors'!$F$20,IF(O465&lt;='Conversion Factors'!$G$21,'Conversion Factors'!$F$21,IF(ISNUMBER(O465),20,""))))))</f>
        <v/>
      </c>
      <c r="S465" s="199" t="e">
        <f t="shared" si="123"/>
        <v>#VALUE!</v>
      </c>
      <c r="T465" s="201">
        <f>IF('Actual Waste'!J84&lt;&gt;"",IF(LEN('Actual Waste'!J84)&gt;6,MID('Actual Waste'!J84,1,LEN('Actual Waste'!J84)-10),MID('Actual Waste'!J84,1,LEN('Actual Waste'!J84)-4)),0)</f>
        <v>0</v>
      </c>
      <c r="U465" s="201" t="str">
        <f t="shared" si="124"/>
        <v/>
      </c>
      <c r="V465" s="202">
        <f>'Actual Waste'!K84</f>
        <v>0</v>
      </c>
      <c r="W465" s="203"/>
      <c r="X465" s="202" t="str">
        <f t="shared" si="125"/>
        <v/>
      </c>
      <c r="Y465" s="229" t="str">
        <f>IF(X465&lt;='Conversion Factors'!$F$12,'Conversion Factors'!$F$12,IF(X465&lt;='Conversion Factors'!$F$13,'Conversion Factors'!$F$13,IF(X465&lt;='Conversion Factors'!$F$14,'Conversion Factors'!$F$14,IF(X465&lt;='Conversion Factors'!$F$15,'Conversion Factors'!$F$15,IF(X465&lt;='Conversion Factors'!$F$16,'Conversion Factors'!$F$16,Z465)))))</f>
        <v/>
      </c>
      <c r="Z465" s="229" t="str">
        <f>IF(X465&lt;='Conversion Factors'!$F$17,'Conversion Factors'!$F$17,IF(X465&lt;='Conversion Factors'!$F$18,'Conversion Factors'!$F$18,IF(X465&lt;='Conversion Factors'!$F$19,'Conversion Factors'!$F$19,IF(X465&lt;='Conversion Factors'!$F$20,'Conversion Factors'!$F$20,IF(X465&lt;='Conversion Factors'!$F$21,'Conversion Factors'!$F$21,IF(ISNUMBER(X465),20,""))))))</f>
        <v/>
      </c>
      <c r="AB465" s="215" t="str">
        <f t="shared" si="129"/>
        <v>Asbestos insulation (17 06 01*)</v>
      </c>
      <c r="AE465" s="3"/>
      <c r="AF465" s="3" t="str">
        <f t="shared" si="130"/>
        <v>Asbestos_insulation</v>
      </c>
      <c r="AG465" s="3"/>
      <c r="AH465" s="3"/>
      <c r="AM465" s="3"/>
      <c r="AN465" s="3"/>
      <c r="AO465" s="3"/>
      <c r="AP465" s="3"/>
    </row>
    <row r="466" spans="1:42" x14ac:dyDescent="0.35">
      <c r="A466" s="57"/>
      <c r="B466" s="192" t="str">
        <f>IF(ISNUMBER('Estimated Waste'!M84),'Estimated Waste'!M84,"")</f>
        <v/>
      </c>
      <c r="C466" s="192" t="str">
        <f t="shared" si="126"/>
        <v/>
      </c>
      <c r="D466" s="193" t="str">
        <f>IF(ISNUMBER(K466),L466,IF(G466&gt;0,G466,IF(B466&lt;='Conversion Factors'!$G$11,'Conversion Factors'!$F$11,IF(B466&lt;='Conversion Factors'!$G$12,'Conversion Factors'!$F$12,IF(B466&lt;='Conversion Factors'!$G$13,'Conversion Factors'!$F$13,IF(B466&lt;='Conversion Factors'!$G$14,'Conversion Factors'!$F$14,IF(B466&lt;='Conversion Factors'!$G$15,'Conversion Factors'!$F$15,IF(B466&lt;='Conversion Factors'!$G$16,'Conversion Factors'!$F$16,E466))))))))</f>
        <v/>
      </c>
      <c r="E466" s="194" t="str">
        <f>IF(B466&lt;='Conversion Factors'!$G$17,'Conversion Factors'!$F$17,IF(B466&lt;='Conversion Factors'!$G$18,'Conversion Factors'!$F$18,IF(B466&lt;='Conversion Factors'!$G$19,'Conversion Factors'!$F$19,IF(B466&lt;='Conversion Factors'!$G$20,'Conversion Factors'!$F$20,IF(B466&lt;='Conversion Factors'!$G$21,'Conversion Factors'!$F$21,IF(ISNUMBER(B466),20,""))))))</f>
        <v/>
      </c>
      <c r="F466" s="193" t="e">
        <f t="shared" si="127"/>
        <v>#VALUE!</v>
      </c>
      <c r="G466" s="195">
        <f>IF('Estimated Waste'!G84&lt;&gt;"",IF(LEN('Estimated Waste'!G84)&gt;6,MID('Estimated Waste'!G84,1,LEN('Estimated Waste'!G84)-10),MID('Estimated Waste'!G84,1,LEN('Estimated Waste'!G84)-4)),0)</f>
        <v>0</v>
      </c>
      <c r="H466" s="195" t="str">
        <f t="shared" si="121"/>
        <v/>
      </c>
      <c r="I466" s="196">
        <f>'Estimated Waste'!H84</f>
        <v>0</v>
      </c>
      <c r="J466" s="197"/>
      <c r="K466" s="196" t="str">
        <f t="shared" si="122"/>
        <v/>
      </c>
      <c r="L466" s="227" t="str">
        <f>IF(K466&lt;='Conversion Factors'!$F$12,'Conversion Factors'!$F$12,IF(K466&lt;='Conversion Factors'!$F$13,'Conversion Factors'!$F$13,IF(K466&lt;='Conversion Factors'!$F$14,'Conversion Factors'!$F$14,IF(K466&lt;='Conversion Factors'!$F$15,'Conversion Factors'!$F$15,IF(K466&lt;='Conversion Factors'!$F$16,'Conversion Factors'!$F$16,M466)))))</f>
        <v/>
      </c>
      <c r="M466" s="227" t="str">
        <f>IF(K466&lt;='Conversion Factors'!$F$17,'Conversion Factors'!$F$17,IF(K466&lt;='Conversion Factors'!$F$18,'Conversion Factors'!$F$18,IF(K466&lt;='Conversion Factors'!$F$19,'Conversion Factors'!$F$19,IF(K466&lt;='Conversion Factors'!$F$20,'Conversion Factors'!$F$20,IF(K466&lt;='Conversion Factors'!$F$21,'Conversion Factors'!$F$21,IF(ISNUMBER(K466),20,""))))))</f>
        <v/>
      </c>
      <c r="O466" s="198" t="str">
        <f>IF(ISNUMBER('Actual Waste'!U85),'Actual Waste'!U85,"")</f>
        <v/>
      </c>
      <c r="P466" s="198" t="str">
        <f t="shared" si="128"/>
        <v/>
      </c>
      <c r="Q466" s="199" t="str">
        <f>IF(ISNUMBER(X466),Y466,IF(T466&gt;0,T466,IF(O466&lt;='Conversion Factors'!$G$11,'Conversion Factors'!$F$11,IF(O466&lt;='Conversion Factors'!$G$12,'Conversion Factors'!$F$12,IF(O466&lt;='Conversion Factors'!$G$13,'Conversion Factors'!$F$13,IF(O466&lt;='Conversion Factors'!$G$14,'Conversion Factors'!$F$14,IF(O466&lt;='Conversion Factors'!$G$15,'Conversion Factors'!$F$15,IF(O466&lt;='Conversion Factors'!$G$16,'Conversion Factors'!$F$16,R466))))))))</f>
        <v/>
      </c>
      <c r="R466" s="200" t="str">
        <f>IF(O466&lt;='Conversion Factors'!$G$17,'Conversion Factors'!$F$17,IF(O466&lt;='Conversion Factors'!$G$18,'Conversion Factors'!$F$18,IF(O466&lt;='Conversion Factors'!$G$19,'Conversion Factors'!$F$19,IF(O466&lt;='Conversion Factors'!$G$20,'Conversion Factors'!$F$20,IF(O466&lt;='Conversion Factors'!$G$21,'Conversion Factors'!$F$21,IF(ISNUMBER(O466),20,""))))))</f>
        <v/>
      </c>
      <c r="S466" s="199" t="e">
        <f t="shared" si="123"/>
        <v>#VALUE!</v>
      </c>
      <c r="T466" s="201">
        <f>IF('Actual Waste'!J85&lt;&gt;"",IF(LEN('Actual Waste'!J85)&gt;6,MID('Actual Waste'!J85,1,LEN('Actual Waste'!J85)-10),MID('Actual Waste'!J85,1,LEN('Actual Waste'!J85)-4)),0)</f>
        <v>0</v>
      </c>
      <c r="U466" s="201" t="str">
        <f t="shared" si="124"/>
        <v/>
      </c>
      <c r="V466" s="202">
        <f>'Actual Waste'!K85</f>
        <v>0</v>
      </c>
      <c r="W466" s="203"/>
      <c r="X466" s="202" t="str">
        <f t="shared" si="125"/>
        <v/>
      </c>
      <c r="Y466" s="229" t="str">
        <f>IF(X466&lt;='Conversion Factors'!$F$12,'Conversion Factors'!$F$12,IF(X466&lt;='Conversion Factors'!$F$13,'Conversion Factors'!$F$13,IF(X466&lt;='Conversion Factors'!$F$14,'Conversion Factors'!$F$14,IF(X466&lt;='Conversion Factors'!$F$15,'Conversion Factors'!$F$15,IF(X466&lt;='Conversion Factors'!$F$16,'Conversion Factors'!$F$16,Z466)))))</f>
        <v/>
      </c>
      <c r="Z466" s="229" t="str">
        <f>IF(X466&lt;='Conversion Factors'!$F$17,'Conversion Factors'!$F$17,IF(X466&lt;='Conversion Factors'!$F$18,'Conversion Factors'!$F$18,IF(X466&lt;='Conversion Factors'!$F$19,'Conversion Factors'!$F$19,IF(X466&lt;='Conversion Factors'!$F$20,'Conversion Factors'!$F$20,IF(X466&lt;='Conversion Factors'!$F$21,'Conversion Factors'!$F$21,IF(ISNUMBER(X466),20,""))))))</f>
        <v/>
      </c>
      <c r="AB466" s="215" t="str">
        <f t="shared" si="129"/>
        <v>Asphalt (17 03 02)</v>
      </c>
      <c r="AE466" s="3"/>
      <c r="AF466" s="3" t="str">
        <f t="shared" si="130"/>
        <v>Asphalt_17_03_02</v>
      </c>
      <c r="AG466" s="3"/>
      <c r="AH466" s="3"/>
      <c r="AM466" s="3"/>
      <c r="AN466" s="3"/>
      <c r="AO466" s="3"/>
      <c r="AP466" s="3"/>
    </row>
    <row r="467" spans="1:42" x14ac:dyDescent="0.35">
      <c r="A467" s="57"/>
      <c r="B467" s="192" t="str">
        <f>IF(ISNUMBER('Estimated Waste'!M85),'Estimated Waste'!M85,"")</f>
        <v/>
      </c>
      <c r="C467" s="192" t="str">
        <f t="shared" si="126"/>
        <v/>
      </c>
      <c r="D467" s="193" t="str">
        <f>IF(ISNUMBER(K467),L467,IF(G467&gt;0,G467,IF(B467&lt;='Conversion Factors'!$G$11,'Conversion Factors'!$F$11,IF(B467&lt;='Conversion Factors'!$G$12,'Conversion Factors'!$F$12,IF(B467&lt;='Conversion Factors'!$G$13,'Conversion Factors'!$F$13,IF(B467&lt;='Conversion Factors'!$G$14,'Conversion Factors'!$F$14,IF(B467&lt;='Conversion Factors'!$G$15,'Conversion Factors'!$F$15,IF(B467&lt;='Conversion Factors'!$G$16,'Conversion Factors'!$F$16,E467))))))))</f>
        <v/>
      </c>
      <c r="E467" s="194" t="str">
        <f>IF(B467&lt;='Conversion Factors'!$G$17,'Conversion Factors'!$F$17,IF(B467&lt;='Conversion Factors'!$G$18,'Conversion Factors'!$F$18,IF(B467&lt;='Conversion Factors'!$G$19,'Conversion Factors'!$F$19,IF(B467&lt;='Conversion Factors'!$G$20,'Conversion Factors'!$F$20,IF(B467&lt;='Conversion Factors'!$G$21,'Conversion Factors'!$F$21,IF(ISNUMBER(B467),20,""))))))</f>
        <v/>
      </c>
      <c r="F467" s="193" t="e">
        <f t="shared" si="127"/>
        <v>#VALUE!</v>
      </c>
      <c r="G467" s="195">
        <f>IF('Estimated Waste'!G85&lt;&gt;"",IF(LEN('Estimated Waste'!G85)&gt;6,MID('Estimated Waste'!G85,1,LEN('Estimated Waste'!G85)-10),MID('Estimated Waste'!G85,1,LEN('Estimated Waste'!G85)-4)),0)</f>
        <v>0</v>
      </c>
      <c r="H467" s="195" t="str">
        <f t="shared" si="121"/>
        <v/>
      </c>
      <c r="I467" s="196">
        <f>'Estimated Waste'!H85</f>
        <v>0</v>
      </c>
      <c r="J467" s="197"/>
      <c r="K467" s="196" t="str">
        <f t="shared" si="122"/>
        <v/>
      </c>
      <c r="L467" s="227" t="str">
        <f>IF(K467&lt;='Conversion Factors'!$F$12,'Conversion Factors'!$F$12,IF(K467&lt;='Conversion Factors'!$F$13,'Conversion Factors'!$F$13,IF(K467&lt;='Conversion Factors'!$F$14,'Conversion Factors'!$F$14,IF(K467&lt;='Conversion Factors'!$F$15,'Conversion Factors'!$F$15,IF(K467&lt;='Conversion Factors'!$F$16,'Conversion Factors'!$F$16,M467)))))</f>
        <v/>
      </c>
      <c r="M467" s="227" t="str">
        <f>IF(K467&lt;='Conversion Factors'!$F$17,'Conversion Factors'!$F$17,IF(K467&lt;='Conversion Factors'!$F$18,'Conversion Factors'!$F$18,IF(K467&lt;='Conversion Factors'!$F$19,'Conversion Factors'!$F$19,IF(K467&lt;='Conversion Factors'!$F$20,'Conversion Factors'!$F$20,IF(K467&lt;='Conversion Factors'!$F$21,'Conversion Factors'!$F$21,IF(ISNUMBER(K467),20,""))))))</f>
        <v/>
      </c>
      <c r="O467" s="198" t="str">
        <f>IF(ISNUMBER('Actual Waste'!U86),'Actual Waste'!U86,"")</f>
        <v/>
      </c>
      <c r="P467" s="198" t="str">
        <f t="shared" si="128"/>
        <v/>
      </c>
      <c r="Q467" s="199" t="str">
        <f>IF(ISNUMBER(X467),Y467,IF(T467&gt;0,T467,IF(O467&lt;='Conversion Factors'!$G$11,'Conversion Factors'!$F$11,IF(O467&lt;='Conversion Factors'!$G$12,'Conversion Factors'!$F$12,IF(O467&lt;='Conversion Factors'!$G$13,'Conversion Factors'!$F$13,IF(O467&lt;='Conversion Factors'!$G$14,'Conversion Factors'!$F$14,IF(O467&lt;='Conversion Factors'!$G$15,'Conversion Factors'!$F$15,IF(O467&lt;='Conversion Factors'!$G$16,'Conversion Factors'!$F$16,R467))))))))</f>
        <v/>
      </c>
      <c r="R467" s="200" t="str">
        <f>IF(O467&lt;='Conversion Factors'!$G$17,'Conversion Factors'!$F$17,IF(O467&lt;='Conversion Factors'!$G$18,'Conversion Factors'!$F$18,IF(O467&lt;='Conversion Factors'!$G$19,'Conversion Factors'!$F$19,IF(O467&lt;='Conversion Factors'!$G$20,'Conversion Factors'!$F$20,IF(O467&lt;='Conversion Factors'!$G$21,'Conversion Factors'!$F$21,IF(ISNUMBER(O467),20,""))))))</f>
        <v/>
      </c>
      <c r="S467" s="199" t="e">
        <f t="shared" si="123"/>
        <v>#VALUE!</v>
      </c>
      <c r="T467" s="201">
        <f>IF('Actual Waste'!J86&lt;&gt;"",IF(LEN('Actual Waste'!J86)&gt;6,MID('Actual Waste'!J86,1,LEN('Actual Waste'!J86)-10),MID('Actual Waste'!J86,1,LEN('Actual Waste'!J86)-4)),0)</f>
        <v>0</v>
      </c>
      <c r="U467" s="201" t="str">
        <f t="shared" si="124"/>
        <v/>
      </c>
      <c r="V467" s="202">
        <f>'Actual Waste'!K86</f>
        <v>0</v>
      </c>
      <c r="W467" s="203"/>
      <c r="X467" s="202" t="str">
        <f t="shared" si="125"/>
        <v/>
      </c>
      <c r="Y467" s="229" t="str">
        <f>IF(X467&lt;='Conversion Factors'!$F$12,'Conversion Factors'!$F$12,IF(X467&lt;='Conversion Factors'!$F$13,'Conversion Factors'!$F$13,IF(X467&lt;='Conversion Factors'!$F$14,'Conversion Factors'!$F$14,IF(X467&lt;='Conversion Factors'!$F$15,'Conversion Factors'!$F$15,IF(X467&lt;='Conversion Factors'!$F$16,'Conversion Factors'!$F$16,Z467)))))</f>
        <v/>
      </c>
      <c r="Z467" s="229" t="str">
        <f>IF(X467&lt;='Conversion Factors'!$F$17,'Conversion Factors'!$F$17,IF(X467&lt;='Conversion Factors'!$F$18,'Conversion Factors'!$F$18,IF(X467&lt;='Conversion Factors'!$F$19,'Conversion Factors'!$F$19,IF(X467&lt;='Conversion Factors'!$F$20,'Conversion Factors'!$F$20,IF(X467&lt;='Conversion Factors'!$F$21,'Conversion Factors'!$F$21,IF(ISNUMBER(X467),20,""))))))</f>
        <v/>
      </c>
      <c r="AB467" s="215" t="str">
        <f t="shared" si="129"/>
        <v>Batteries (Hazardous) (20 01 33*)</v>
      </c>
      <c r="AE467" s="3"/>
      <c r="AF467" s="3" t="str">
        <f t="shared" si="130"/>
        <v>Batteries_Hazardous</v>
      </c>
      <c r="AG467" s="3"/>
      <c r="AH467" s="3"/>
      <c r="AM467" s="3"/>
      <c r="AN467" s="3"/>
      <c r="AO467" s="3"/>
      <c r="AP467" s="3"/>
    </row>
    <row r="468" spans="1:42" x14ac:dyDescent="0.35">
      <c r="A468" s="57"/>
      <c r="B468" s="192" t="str">
        <f>IF(ISNUMBER('Estimated Waste'!M86),'Estimated Waste'!M86,"")</f>
        <v/>
      </c>
      <c r="C468" s="192" t="str">
        <f t="shared" si="126"/>
        <v/>
      </c>
      <c r="D468" s="193" t="str">
        <f>IF(ISNUMBER(K468),L468,IF(G468&gt;0,G468,IF(B468&lt;='Conversion Factors'!$G$11,'Conversion Factors'!$F$11,IF(B468&lt;='Conversion Factors'!$G$12,'Conversion Factors'!$F$12,IF(B468&lt;='Conversion Factors'!$G$13,'Conversion Factors'!$F$13,IF(B468&lt;='Conversion Factors'!$G$14,'Conversion Factors'!$F$14,IF(B468&lt;='Conversion Factors'!$G$15,'Conversion Factors'!$F$15,IF(B468&lt;='Conversion Factors'!$G$16,'Conversion Factors'!$F$16,E468))))))))</f>
        <v/>
      </c>
      <c r="E468" s="194" t="str">
        <f>IF(B468&lt;='Conversion Factors'!$G$17,'Conversion Factors'!$F$17,IF(B468&lt;='Conversion Factors'!$G$18,'Conversion Factors'!$F$18,IF(B468&lt;='Conversion Factors'!$G$19,'Conversion Factors'!$F$19,IF(B468&lt;='Conversion Factors'!$G$20,'Conversion Factors'!$F$20,IF(B468&lt;='Conversion Factors'!$G$21,'Conversion Factors'!$F$21,IF(ISNUMBER(B468),20,""))))))</f>
        <v/>
      </c>
      <c r="F468" s="193" t="e">
        <f t="shared" si="127"/>
        <v>#VALUE!</v>
      </c>
      <c r="G468" s="195">
        <f>IF('Estimated Waste'!G86&lt;&gt;"",IF(LEN('Estimated Waste'!G86)&gt;6,MID('Estimated Waste'!G86,1,LEN('Estimated Waste'!G86)-10),MID('Estimated Waste'!G86,1,LEN('Estimated Waste'!G86)-4)),0)</f>
        <v>0</v>
      </c>
      <c r="H468" s="195" t="str">
        <f t="shared" si="121"/>
        <v/>
      </c>
      <c r="I468" s="196">
        <f>'Estimated Waste'!H86</f>
        <v>0</v>
      </c>
      <c r="J468" s="197"/>
      <c r="K468" s="196" t="str">
        <f t="shared" si="122"/>
        <v/>
      </c>
      <c r="L468" s="227" t="str">
        <f>IF(K468&lt;='Conversion Factors'!$F$12,'Conversion Factors'!$F$12,IF(K468&lt;='Conversion Factors'!$F$13,'Conversion Factors'!$F$13,IF(K468&lt;='Conversion Factors'!$F$14,'Conversion Factors'!$F$14,IF(K468&lt;='Conversion Factors'!$F$15,'Conversion Factors'!$F$15,IF(K468&lt;='Conversion Factors'!$F$16,'Conversion Factors'!$F$16,M468)))))</f>
        <v/>
      </c>
      <c r="M468" s="227" t="str">
        <f>IF(K468&lt;='Conversion Factors'!$F$17,'Conversion Factors'!$F$17,IF(K468&lt;='Conversion Factors'!$F$18,'Conversion Factors'!$F$18,IF(K468&lt;='Conversion Factors'!$F$19,'Conversion Factors'!$F$19,IF(K468&lt;='Conversion Factors'!$F$20,'Conversion Factors'!$F$20,IF(K468&lt;='Conversion Factors'!$F$21,'Conversion Factors'!$F$21,IF(ISNUMBER(K468),20,""))))))</f>
        <v/>
      </c>
      <c r="O468" s="198" t="str">
        <f>IF(ISNUMBER('Actual Waste'!U87),'Actual Waste'!U87,"")</f>
        <v/>
      </c>
      <c r="P468" s="198" t="str">
        <f t="shared" si="128"/>
        <v/>
      </c>
      <c r="Q468" s="199" t="str">
        <f>IF(ISNUMBER(X468),Y468,IF(T468&gt;0,T468,IF(O468&lt;='Conversion Factors'!$G$11,'Conversion Factors'!$F$11,IF(O468&lt;='Conversion Factors'!$G$12,'Conversion Factors'!$F$12,IF(O468&lt;='Conversion Factors'!$G$13,'Conversion Factors'!$F$13,IF(O468&lt;='Conversion Factors'!$G$14,'Conversion Factors'!$F$14,IF(O468&lt;='Conversion Factors'!$G$15,'Conversion Factors'!$F$15,IF(O468&lt;='Conversion Factors'!$G$16,'Conversion Factors'!$F$16,R468))))))))</f>
        <v/>
      </c>
      <c r="R468" s="200" t="str">
        <f>IF(O468&lt;='Conversion Factors'!$G$17,'Conversion Factors'!$F$17,IF(O468&lt;='Conversion Factors'!$G$18,'Conversion Factors'!$F$18,IF(O468&lt;='Conversion Factors'!$G$19,'Conversion Factors'!$F$19,IF(O468&lt;='Conversion Factors'!$G$20,'Conversion Factors'!$F$20,IF(O468&lt;='Conversion Factors'!$G$21,'Conversion Factors'!$F$21,IF(ISNUMBER(O468),20,""))))))</f>
        <v/>
      </c>
      <c r="S468" s="199" t="e">
        <f t="shared" si="123"/>
        <v>#VALUE!</v>
      </c>
      <c r="T468" s="201">
        <f>IF('Actual Waste'!J87&lt;&gt;"",IF(LEN('Actual Waste'!J87)&gt;6,MID('Actual Waste'!J87,1,LEN('Actual Waste'!J87)-10),MID('Actual Waste'!J87,1,LEN('Actual Waste'!J87)-4)),0)</f>
        <v>0</v>
      </c>
      <c r="U468" s="201" t="str">
        <f t="shared" si="124"/>
        <v/>
      </c>
      <c r="V468" s="202">
        <f>'Actual Waste'!K87</f>
        <v>0</v>
      </c>
      <c r="W468" s="203"/>
      <c r="X468" s="202" t="str">
        <f t="shared" si="125"/>
        <v/>
      </c>
      <c r="Y468" s="229" t="str">
        <f>IF(X468&lt;='Conversion Factors'!$F$12,'Conversion Factors'!$F$12,IF(X468&lt;='Conversion Factors'!$F$13,'Conversion Factors'!$F$13,IF(X468&lt;='Conversion Factors'!$F$14,'Conversion Factors'!$F$14,IF(X468&lt;='Conversion Factors'!$F$15,'Conversion Factors'!$F$15,IF(X468&lt;='Conversion Factors'!$F$16,'Conversion Factors'!$F$16,Z468)))))</f>
        <v/>
      </c>
      <c r="Z468" s="229" t="str">
        <f>IF(X468&lt;='Conversion Factors'!$F$17,'Conversion Factors'!$F$17,IF(X468&lt;='Conversion Factors'!$F$18,'Conversion Factors'!$F$18,IF(X468&lt;='Conversion Factors'!$F$19,'Conversion Factors'!$F$19,IF(X468&lt;='Conversion Factors'!$F$20,'Conversion Factors'!$F$20,IF(X468&lt;='Conversion Factors'!$F$21,'Conversion Factors'!$F$21,IF(ISNUMBER(X468),20,""))))))</f>
        <v/>
      </c>
      <c r="AB468" s="215" t="str">
        <f t="shared" si="129"/>
        <v xml:space="preserve">Batteries (Non-hazardous) (20 01 04)    </v>
      </c>
      <c r="AE468" s="3"/>
      <c r="AF468" s="3" t="str">
        <f t="shared" si="130"/>
        <v>Batteries_Non_hazar</v>
      </c>
      <c r="AG468" s="3"/>
      <c r="AH468" s="3"/>
      <c r="AM468" s="3"/>
      <c r="AN468" s="3"/>
      <c r="AO468" s="3"/>
      <c r="AP468" s="3"/>
    </row>
    <row r="469" spans="1:42" x14ac:dyDescent="0.35">
      <c r="A469" s="57"/>
      <c r="B469" s="192" t="str">
        <f>IF(ISNUMBER('Estimated Waste'!M87),'Estimated Waste'!M87,"")</f>
        <v/>
      </c>
      <c r="C469" s="192" t="str">
        <f t="shared" si="126"/>
        <v/>
      </c>
      <c r="D469" s="193" t="str">
        <f>IF(ISNUMBER(K469),L469,IF(G469&gt;0,G469,IF(B469&lt;='Conversion Factors'!$G$11,'Conversion Factors'!$F$11,IF(B469&lt;='Conversion Factors'!$G$12,'Conversion Factors'!$F$12,IF(B469&lt;='Conversion Factors'!$G$13,'Conversion Factors'!$F$13,IF(B469&lt;='Conversion Factors'!$G$14,'Conversion Factors'!$F$14,IF(B469&lt;='Conversion Factors'!$G$15,'Conversion Factors'!$F$15,IF(B469&lt;='Conversion Factors'!$G$16,'Conversion Factors'!$F$16,E469))))))))</f>
        <v/>
      </c>
      <c r="E469" s="194" t="str">
        <f>IF(B469&lt;='Conversion Factors'!$G$17,'Conversion Factors'!$F$17,IF(B469&lt;='Conversion Factors'!$G$18,'Conversion Factors'!$F$18,IF(B469&lt;='Conversion Factors'!$G$19,'Conversion Factors'!$F$19,IF(B469&lt;='Conversion Factors'!$G$20,'Conversion Factors'!$F$20,IF(B469&lt;='Conversion Factors'!$G$21,'Conversion Factors'!$F$21,IF(ISNUMBER(B469),20,""))))))</f>
        <v/>
      </c>
      <c r="F469" s="193" t="e">
        <f t="shared" si="127"/>
        <v>#VALUE!</v>
      </c>
      <c r="G469" s="195">
        <f>IF('Estimated Waste'!G87&lt;&gt;"",IF(LEN('Estimated Waste'!G87)&gt;6,MID('Estimated Waste'!G87,1,LEN('Estimated Waste'!G87)-10),MID('Estimated Waste'!G87,1,LEN('Estimated Waste'!G87)-4)),0)</f>
        <v>0</v>
      </c>
      <c r="H469" s="195" t="str">
        <f t="shared" si="121"/>
        <v/>
      </c>
      <c r="I469" s="196">
        <f>'Estimated Waste'!H87</f>
        <v>0</v>
      </c>
      <c r="J469" s="197"/>
      <c r="K469" s="196" t="str">
        <f t="shared" si="122"/>
        <v/>
      </c>
      <c r="L469" s="227" t="str">
        <f>IF(K469&lt;='Conversion Factors'!$F$12,'Conversion Factors'!$F$12,IF(K469&lt;='Conversion Factors'!$F$13,'Conversion Factors'!$F$13,IF(K469&lt;='Conversion Factors'!$F$14,'Conversion Factors'!$F$14,IF(K469&lt;='Conversion Factors'!$F$15,'Conversion Factors'!$F$15,IF(K469&lt;='Conversion Factors'!$F$16,'Conversion Factors'!$F$16,M469)))))</f>
        <v/>
      </c>
      <c r="M469" s="227" t="str">
        <f>IF(K469&lt;='Conversion Factors'!$F$17,'Conversion Factors'!$F$17,IF(K469&lt;='Conversion Factors'!$F$18,'Conversion Factors'!$F$18,IF(K469&lt;='Conversion Factors'!$F$19,'Conversion Factors'!$F$19,IF(K469&lt;='Conversion Factors'!$F$20,'Conversion Factors'!$F$20,IF(K469&lt;='Conversion Factors'!$F$21,'Conversion Factors'!$F$21,IF(ISNUMBER(K469),20,""))))))</f>
        <v/>
      </c>
      <c r="O469" s="198" t="str">
        <f>IF(ISNUMBER('Actual Waste'!U88),'Actual Waste'!U88,"")</f>
        <v/>
      </c>
      <c r="P469" s="198" t="str">
        <f t="shared" si="128"/>
        <v/>
      </c>
      <c r="Q469" s="199" t="str">
        <f>IF(ISNUMBER(X469),Y469,IF(T469&gt;0,T469,IF(O469&lt;='Conversion Factors'!$G$11,'Conversion Factors'!$F$11,IF(O469&lt;='Conversion Factors'!$G$12,'Conversion Factors'!$F$12,IF(O469&lt;='Conversion Factors'!$G$13,'Conversion Factors'!$F$13,IF(O469&lt;='Conversion Factors'!$G$14,'Conversion Factors'!$F$14,IF(O469&lt;='Conversion Factors'!$G$15,'Conversion Factors'!$F$15,IF(O469&lt;='Conversion Factors'!$G$16,'Conversion Factors'!$F$16,R469))))))))</f>
        <v/>
      </c>
      <c r="R469" s="200" t="str">
        <f>IF(O469&lt;='Conversion Factors'!$G$17,'Conversion Factors'!$F$17,IF(O469&lt;='Conversion Factors'!$G$18,'Conversion Factors'!$F$18,IF(O469&lt;='Conversion Factors'!$G$19,'Conversion Factors'!$F$19,IF(O469&lt;='Conversion Factors'!$G$20,'Conversion Factors'!$F$20,IF(O469&lt;='Conversion Factors'!$G$21,'Conversion Factors'!$F$21,IF(ISNUMBER(O469),20,""))))))</f>
        <v/>
      </c>
      <c r="S469" s="199" t="e">
        <f t="shared" si="123"/>
        <v>#VALUE!</v>
      </c>
      <c r="T469" s="201">
        <f>IF('Actual Waste'!J88&lt;&gt;"",IF(LEN('Actual Waste'!J88)&gt;6,MID('Actual Waste'!J88,1,LEN('Actual Waste'!J88)-10),MID('Actual Waste'!J88,1,LEN('Actual Waste'!J88)-4)),0)</f>
        <v>0</v>
      </c>
      <c r="U469" s="201" t="str">
        <f t="shared" si="124"/>
        <v/>
      </c>
      <c r="V469" s="202">
        <f>'Actual Waste'!K88</f>
        <v>0</v>
      </c>
      <c r="W469" s="203"/>
      <c r="X469" s="202" t="str">
        <f t="shared" si="125"/>
        <v/>
      </c>
      <c r="Y469" s="229" t="str">
        <f>IF(X469&lt;='Conversion Factors'!$F$12,'Conversion Factors'!$F$12,IF(X469&lt;='Conversion Factors'!$F$13,'Conversion Factors'!$F$13,IF(X469&lt;='Conversion Factors'!$F$14,'Conversion Factors'!$F$14,IF(X469&lt;='Conversion Factors'!$F$15,'Conversion Factors'!$F$15,IF(X469&lt;='Conversion Factors'!$F$16,'Conversion Factors'!$F$16,Z469)))))</f>
        <v/>
      </c>
      <c r="Z469" s="229" t="str">
        <f>IF(X469&lt;='Conversion Factors'!$F$17,'Conversion Factors'!$F$17,IF(X469&lt;='Conversion Factors'!$F$18,'Conversion Factors'!$F$18,IF(X469&lt;='Conversion Factors'!$F$19,'Conversion Factors'!$F$19,IF(X469&lt;='Conversion Factors'!$F$20,'Conversion Factors'!$F$20,IF(X469&lt;='Conversion Factors'!$F$21,'Conversion Factors'!$F$21,IF(ISNUMBER(X469),20,""))))))</f>
        <v/>
      </c>
      <c r="AB469" s="215" t="str">
        <f t="shared" si="129"/>
        <v>Biodegradable/garden waste (20 02 01)</v>
      </c>
      <c r="AE469" s="3"/>
      <c r="AF469" s="3" t="str">
        <f t="shared" si="130"/>
        <v>Biodegradablegarden</v>
      </c>
      <c r="AG469" s="3"/>
      <c r="AH469" s="3"/>
      <c r="AM469" s="3"/>
      <c r="AN469" s="3"/>
      <c r="AO469" s="3"/>
      <c r="AP469" s="3"/>
    </row>
    <row r="470" spans="1:42" x14ac:dyDescent="0.35">
      <c r="A470" s="57"/>
      <c r="B470" s="192" t="str">
        <f>IF(ISNUMBER('Estimated Waste'!M88),'Estimated Waste'!M88,"")</f>
        <v/>
      </c>
      <c r="C470" s="192" t="str">
        <f t="shared" si="126"/>
        <v/>
      </c>
      <c r="D470" s="193" t="str">
        <f>IF(ISNUMBER(K470),L470,IF(G470&gt;0,G470,IF(B470&lt;='Conversion Factors'!$G$11,'Conversion Factors'!$F$11,IF(B470&lt;='Conversion Factors'!$G$12,'Conversion Factors'!$F$12,IF(B470&lt;='Conversion Factors'!$G$13,'Conversion Factors'!$F$13,IF(B470&lt;='Conversion Factors'!$G$14,'Conversion Factors'!$F$14,IF(B470&lt;='Conversion Factors'!$G$15,'Conversion Factors'!$F$15,IF(B470&lt;='Conversion Factors'!$G$16,'Conversion Factors'!$F$16,E470))))))))</f>
        <v/>
      </c>
      <c r="E470" s="194" t="str">
        <f>IF(B470&lt;='Conversion Factors'!$G$17,'Conversion Factors'!$F$17,IF(B470&lt;='Conversion Factors'!$G$18,'Conversion Factors'!$F$18,IF(B470&lt;='Conversion Factors'!$G$19,'Conversion Factors'!$F$19,IF(B470&lt;='Conversion Factors'!$G$20,'Conversion Factors'!$F$20,IF(B470&lt;='Conversion Factors'!$G$21,'Conversion Factors'!$F$21,IF(ISNUMBER(B470),20,""))))))</f>
        <v/>
      </c>
      <c r="F470" s="193" t="e">
        <f t="shared" si="127"/>
        <v>#VALUE!</v>
      </c>
      <c r="G470" s="195">
        <f>IF('Estimated Waste'!G88&lt;&gt;"",IF(LEN('Estimated Waste'!G88)&gt;6,MID('Estimated Waste'!G88,1,LEN('Estimated Waste'!G88)-10),MID('Estimated Waste'!G88,1,LEN('Estimated Waste'!G88)-4)),0)</f>
        <v>0</v>
      </c>
      <c r="H470" s="195" t="str">
        <f t="shared" si="121"/>
        <v/>
      </c>
      <c r="I470" s="196">
        <f>'Estimated Waste'!H88</f>
        <v>0</v>
      </c>
      <c r="J470" s="197"/>
      <c r="K470" s="196" t="str">
        <f t="shared" si="122"/>
        <v/>
      </c>
      <c r="L470" s="227" t="str">
        <f>IF(K470&lt;='Conversion Factors'!$F$12,'Conversion Factors'!$F$12,IF(K470&lt;='Conversion Factors'!$F$13,'Conversion Factors'!$F$13,IF(K470&lt;='Conversion Factors'!$F$14,'Conversion Factors'!$F$14,IF(K470&lt;='Conversion Factors'!$F$15,'Conversion Factors'!$F$15,IF(K470&lt;='Conversion Factors'!$F$16,'Conversion Factors'!$F$16,M470)))))</f>
        <v/>
      </c>
      <c r="M470" s="227" t="str">
        <f>IF(K470&lt;='Conversion Factors'!$F$17,'Conversion Factors'!$F$17,IF(K470&lt;='Conversion Factors'!$F$18,'Conversion Factors'!$F$18,IF(K470&lt;='Conversion Factors'!$F$19,'Conversion Factors'!$F$19,IF(K470&lt;='Conversion Factors'!$F$20,'Conversion Factors'!$F$20,IF(K470&lt;='Conversion Factors'!$F$21,'Conversion Factors'!$F$21,IF(ISNUMBER(K470),20,""))))))</f>
        <v/>
      </c>
      <c r="O470" s="198" t="str">
        <f>IF(ISNUMBER('Actual Waste'!U89),'Actual Waste'!U89,"")</f>
        <v/>
      </c>
      <c r="P470" s="198" t="str">
        <f t="shared" si="128"/>
        <v/>
      </c>
      <c r="Q470" s="199" t="str">
        <f>IF(ISNUMBER(X470),Y470,IF(T470&gt;0,T470,IF(O470&lt;='Conversion Factors'!$G$11,'Conversion Factors'!$F$11,IF(O470&lt;='Conversion Factors'!$G$12,'Conversion Factors'!$F$12,IF(O470&lt;='Conversion Factors'!$G$13,'Conversion Factors'!$F$13,IF(O470&lt;='Conversion Factors'!$G$14,'Conversion Factors'!$F$14,IF(O470&lt;='Conversion Factors'!$G$15,'Conversion Factors'!$F$15,IF(O470&lt;='Conversion Factors'!$G$16,'Conversion Factors'!$F$16,R470))))))))</f>
        <v/>
      </c>
      <c r="R470" s="200" t="str">
        <f>IF(O470&lt;='Conversion Factors'!$G$17,'Conversion Factors'!$F$17,IF(O470&lt;='Conversion Factors'!$G$18,'Conversion Factors'!$F$18,IF(O470&lt;='Conversion Factors'!$G$19,'Conversion Factors'!$F$19,IF(O470&lt;='Conversion Factors'!$G$20,'Conversion Factors'!$F$20,IF(O470&lt;='Conversion Factors'!$G$21,'Conversion Factors'!$F$21,IF(ISNUMBER(O470),20,""))))))</f>
        <v/>
      </c>
      <c r="S470" s="199" t="e">
        <f t="shared" si="123"/>
        <v>#VALUE!</v>
      </c>
      <c r="T470" s="201">
        <f>IF('Actual Waste'!J89&lt;&gt;"",IF(LEN('Actual Waste'!J89)&gt;6,MID('Actual Waste'!J89,1,LEN('Actual Waste'!J89)-10),MID('Actual Waste'!J89,1,LEN('Actual Waste'!J89)-4)),0)</f>
        <v>0</v>
      </c>
      <c r="U470" s="201" t="str">
        <f t="shared" si="124"/>
        <v/>
      </c>
      <c r="V470" s="202">
        <f>'Actual Waste'!K89</f>
        <v>0</v>
      </c>
      <c r="W470" s="203"/>
      <c r="X470" s="202" t="str">
        <f t="shared" si="125"/>
        <v/>
      </c>
      <c r="Y470" s="229" t="str">
        <f>IF(X470&lt;='Conversion Factors'!$F$12,'Conversion Factors'!$F$12,IF(X470&lt;='Conversion Factors'!$F$13,'Conversion Factors'!$F$13,IF(X470&lt;='Conversion Factors'!$F$14,'Conversion Factors'!$F$14,IF(X470&lt;='Conversion Factors'!$F$15,'Conversion Factors'!$F$15,IF(X470&lt;='Conversion Factors'!$F$16,'Conversion Factors'!$F$16,Z470)))))</f>
        <v/>
      </c>
      <c r="Z470" s="229" t="str">
        <f>IF(X470&lt;='Conversion Factors'!$F$17,'Conversion Factors'!$F$17,IF(X470&lt;='Conversion Factors'!$F$18,'Conversion Factors'!$F$18,IF(X470&lt;='Conversion Factors'!$F$19,'Conversion Factors'!$F$19,IF(X470&lt;='Conversion Factors'!$F$20,'Conversion Factors'!$F$20,IF(X470&lt;='Conversion Factors'!$F$21,'Conversion Factors'!$F$21,IF(ISNUMBER(X470),20,""))))))</f>
        <v/>
      </c>
      <c r="AB470" s="215" t="str">
        <f t="shared" si="129"/>
        <v>Cables (17 04 11)</v>
      </c>
      <c r="AE470" s="3"/>
      <c r="AF470" s="3" t="str">
        <f t="shared" si="130"/>
        <v>Cables_17_04_11</v>
      </c>
      <c r="AG470" s="3"/>
      <c r="AH470" s="3"/>
      <c r="AM470" s="3"/>
      <c r="AN470" s="3"/>
      <c r="AO470" s="3"/>
      <c r="AP470" s="3"/>
    </row>
    <row r="471" spans="1:42" x14ac:dyDescent="0.35">
      <c r="A471" s="57"/>
      <c r="B471" s="192" t="str">
        <f>IF(ISNUMBER('Estimated Waste'!M89),'Estimated Waste'!M89,"")</f>
        <v/>
      </c>
      <c r="C471" s="192" t="str">
        <f t="shared" si="126"/>
        <v/>
      </c>
      <c r="D471" s="193" t="str">
        <f>IF(ISNUMBER(K471),L471,IF(G471&gt;0,G471,IF(B471&lt;='Conversion Factors'!$G$11,'Conversion Factors'!$F$11,IF(B471&lt;='Conversion Factors'!$G$12,'Conversion Factors'!$F$12,IF(B471&lt;='Conversion Factors'!$G$13,'Conversion Factors'!$F$13,IF(B471&lt;='Conversion Factors'!$G$14,'Conversion Factors'!$F$14,IF(B471&lt;='Conversion Factors'!$G$15,'Conversion Factors'!$F$15,IF(B471&lt;='Conversion Factors'!$G$16,'Conversion Factors'!$F$16,E471))))))))</f>
        <v/>
      </c>
      <c r="E471" s="194" t="str">
        <f>IF(B471&lt;='Conversion Factors'!$G$17,'Conversion Factors'!$F$17,IF(B471&lt;='Conversion Factors'!$G$18,'Conversion Factors'!$F$18,IF(B471&lt;='Conversion Factors'!$G$19,'Conversion Factors'!$F$19,IF(B471&lt;='Conversion Factors'!$G$20,'Conversion Factors'!$F$20,IF(B471&lt;='Conversion Factors'!$G$21,'Conversion Factors'!$F$21,IF(ISNUMBER(B471),20,""))))))</f>
        <v/>
      </c>
      <c r="F471" s="193" t="e">
        <f t="shared" si="127"/>
        <v>#VALUE!</v>
      </c>
      <c r="G471" s="195">
        <f>IF('Estimated Waste'!G89&lt;&gt;"",IF(LEN('Estimated Waste'!G89)&gt;6,MID('Estimated Waste'!G89,1,LEN('Estimated Waste'!G89)-10),MID('Estimated Waste'!G89,1,LEN('Estimated Waste'!G89)-4)),0)</f>
        <v>0</v>
      </c>
      <c r="H471" s="195" t="str">
        <f t="shared" si="121"/>
        <v/>
      </c>
      <c r="I471" s="196">
        <f>'Estimated Waste'!H89</f>
        <v>0</v>
      </c>
      <c r="J471" s="197"/>
      <c r="K471" s="196" t="str">
        <f t="shared" si="122"/>
        <v/>
      </c>
      <c r="L471" s="227" t="str">
        <f>IF(K471&lt;='Conversion Factors'!$F$12,'Conversion Factors'!$F$12,IF(K471&lt;='Conversion Factors'!$F$13,'Conversion Factors'!$F$13,IF(K471&lt;='Conversion Factors'!$F$14,'Conversion Factors'!$F$14,IF(K471&lt;='Conversion Factors'!$F$15,'Conversion Factors'!$F$15,IF(K471&lt;='Conversion Factors'!$F$16,'Conversion Factors'!$F$16,M471)))))</f>
        <v/>
      </c>
      <c r="M471" s="227" t="str">
        <f>IF(K471&lt;='Conversion Factors'!$F$17,'Conversion Factors'!$F$17,IF(K471&lt;='Conversion Factors'!$F$18,'Conversion Factors'!$F$18,IF(K471&lt;='Conversion Factors'!$F$19,'Conversion Factors'!$F$19,IF(K471&lt;='Conversion Factors'!$F$20,'Conversion Factors'!$F$20,IF(K471&lt;='Conversion Factors'!$F$21,'Conversion Factors'!$F$21,IF(ISNUMBER(K471),20,""))))))</f>
        <v/>
      </c>
      <c r="O471" s="198" t="str">
        <f>IF(ISNUMBER('Actual Waste'!U90),'Actual Waste'!U90,"")</f>
        <v/>
      </c>
      <c r="P471" s="198" t="str">
        <f t="shared" si="128"/>
        <v/>
      </c>
      <c r="Q471" s="199" t="str">
        <f>IF(ISNUMBER(X471),Y471,IF(T471&gt;0,T471,IF(O471&lt;='Conversion Factors'!$G$11,'Conversion Factors'!$F$11,IF(O471&lt;='Conversion Factors'!$G$12,'Conversion Factors'!$F$12,IF(O471&lt;='Conversion Factors'!$G$13,'Conversion Factors'!$F$13,IF(O471&lt;='Conversion Factors'!$G$14,'Conversion Factors'!$F$14,IF(O471&lt;='Conversion Factors'!$G$15,'Conversion Factors'!$F$15,IF(O471&lt;='Conversion Factors'!$G$16,'Conversion Factors'!$F$16,R471))))))))</f>
        <v/>
      </c>
      <c r="R471" s="200" t="str">
        <f>IF(O471&lt;='Conversion Factors'!$G$17,'Conversion Factors'!$F$17,IF(O471&lt;='Conversion Factors'!$G$18,'Conversion Factors'!$F$18,IF(O471&lt;='Conversion Factors'!$G$19,'Conversion Factors'!$F$19,IF(O471&lt;='Conversion Factors'!$G$20,'Conversion Factors'!$F$20,IF(O471&lt;='Conversion Factors'!$G$21,'Conversion Factors'!$F$21,IF(ISNUMBER(O471),20,""))))))</f>
        <v/>
      </c>
      <c r="S471" s="199" t="e">
        <f t="shared" si="123"/>
        <v>#VALUE!</v>
      </c>
      <c r="T471" s="201">
        <f>IF('Actual Waste'!J90&lt;&gt;"",IF(LEN('Actual Waste'!J90)&gt;6,MID('Actual Waste'!J90,1,LEN('Actual Waste'!J90)-10),MID('Actual Waste'!J90,1,LEN('Actual Waste'!J90)-4)),0)</f>
        <v>0</v>
      </c>
      <c r="U471" s="201" t="str">
        <f t="shared" si="124"/>
        <v/>
      </c>
      <c r="V471" s="202">
        <f>'Actual Waste'!K90</f>
        <v>0</v>
      </c>
      <c r="W471" s="203"/>
      <c r="X471" s="202" t="str">
        <f t="shared" si="125"/>
        <v/>
      </c>
      <c r="Y471" s="229" t="str">
        <f>IF(X471&lt;='Conversion Factors'!$F$12,'Conversion Factors'!$F$12,IF(X471&lt;='Conversion Factors'!$F$13,'Conversion Factors'!$F$13,IF(X471&lt;='Conversion Factors'!$F$14,'Conversion Factors'!$F$14,IF(X471&lt;='Conversion Factors'!$F$15,'Conversion Factors'!$F$15,IF(X471&lt;='Conversion Factors'!$F$16,'Conversion Factors'!$F$16,Z471)))))</f>
        <v/>
      </c>
      <c r="Z471" s="229" t="str">
        <f>IF(X471&lt;='Conversion Factors'!$F$17,'Conversion Factors'!$F$17,IF(X471&lt;='Conversion Factors'!$F$18,'Conversion Factors'!$F$18,IF(X471&lt;='Conversion Factors'!$F$19,'Conversion Factors'!$F$19,IF(X471&lt;='Conversion Factors'!$F$20,'Conversion Factors'!$F$20,IF(X471&lt;='Conversion Factors'!$F$21,'Conversion Factors'!$F$21,IF(ISNUMBER(X471),20,""))))))</f>
        <v/>
      </c>
      <c r="AB471" s="215" t="str">
        <f t="shared" si="129"/>
        <v>Cans (20 01 40)</v>
      </c>
      <c r="AE471" s="3"/>
      <c r="AF471" s="3" t="str">
        <f t="shared" si="130"/>
        <v>Cans_20_01_40</v>
      </c>
      <c r="AG471" s="3"/>
      <c r="AH471" s="3"/>
      <c r="AM471" s="3"/>
      <c r="AN471" s="3"/>
      <c r="AO471" s="3"/>
      <c r="AP471" s="3"/>
    </row>
    <row r="472" spans="1:42" x14ac:dyDescent="0.35">
      <c r="A472" s="57"/>
      <c r="B472" s="192" t="str">
        <f>IF(ISNUMBER('Estimated Waste'!M90),'Estimated Waste'!M90,"")</f>
        <v/>
      </c>
      <c r="C472" s="192" t="str">
        <f t="shared" si="126"/>
        <v/>
      </c>
      <c r="D472" s="193" t="str">
        <f>IF(ISNUMBER(K472),L472,IF(G472&gt;0,G472,IF(B472&lt;='Conversion Factors'!$G$11,'Conversion Factors'!$F$11,IF(B472&lt;='Conversion Factors'!$G$12,'Conversion Factors'!$F$12,IF(B472&lt;='Conversion Factors'!$G$13,'Conversion Factors'!$F$13,IF(B472&lt;='Conversion Factors'!$G$14,'Conversion Factors'!$F$14,IF(B472&lt;='Conversion Factors'!$G$15,'Conversion Factors'!$F$15,IF(B472&lt;='Conversion Factors'!$G$16,'Conversion Factors'!$F$16,E472))))))))</f>
        <v/>
      </c>
      <c r="E472" s="194" t="str">
        <f>IF(B472&lt;='Conversion Factors'!$G$17,'Conversion Factors'!$F$17,IF(B472&lt;='Conversion Factors'!$G$18,'Conversion Factors'!$F$18,IF(B472&lt;='Conversion Factors'!$G$19,'Conversion Factors'!$F$19,IF(B472&lt;='Conversion Factors'!$G$20,'Conversion Factors'!$F$20,IF(B472&lt;='Conversion Factors'!$G$21,'Conversion Factors'!$F$21,IF(ISNUMBER(B472),20,""))))))</f>
        <v/>
      </c>
      <c r="F472" s="193" t="e">
        <f t="shared" si="127"/>
        <v>#VALUE!</v>
      </c>
      <c r="G472" s="195">
        <f>IF('Estimated Waste'!G90&lt;&gt;"",IF(LEN('Estimated Waste'!G90)&gt;6,MID('Estimated Waste'!G90,1,LEN('Estimated Waste'!G90)-10),MID('Estimated Waste'!G90,1,LEN('Estimated Waste'!G90)-4)),0)</f>
        <v>0</v>
      </c>
      <c r="H472" s="195" t="str">
        <f t="shared" si="121"/>
        <v/>
      </c>
      <c r="I472" s="196">
        <f>'Estimated Waste'!H90</f>
        <v>0</v>
      </c>
      <c r="J472" s="197"/>
      <c r="K472" s="196" t="str">
        <f t="shared" si="122"/>
        <v/>
      </c>
      <c r="L472" s="227" t="str">
        <f>IF(K472&lt;='Conversion Factors'!$F$12,'Conversion Factors'!$F$12,IF(K472&lt;='Conversion Factors'!$F$13,'Conversion Factors'!$F$13,IF(K472&lt;='Conversion Factors'!$F$14,'Conversion Factors'!$F$14,IF(K472&lt;='Conversion Factors'!$F$15,'Conversion Factors'!$F$15,IF(K472&lt;='Conversion Factors'!$F$16,'Conversion Factors'!$F$16,M472)))))</f>
        <v/>
      </c>
      <c r="M472" s="227" t="str">
        <f>IF(K472&lt;='Conversion Factors'!$F$17,'Conversion Factors'!$F$17,IF(K472&lt;='Conversion Factors'!$F$18,'Conversion Factors'!$F$18,IF(K472&lt;='Conversion Factors'!$F$19,'Conversion Factors'!$F$19,IF(K472&lt;='Conversion Factors'!$F$20,'Conversion Factors'!$F$20,IF(K472&lt;='Conversion Factors'!$F$21,'Conversion Factors'!$F$21,IF(ISNUMBER(K472),20,""))))))</f>
        <v/>
      </c>
      <c r="O472" s="198" t="str">
        <f>IF(ISNUMBER('Actual Waste'!U91),'Actual Waste'!U91,"")</f>
        <v/>
      </c>
      <c r="P472" s="198" t="str">
        <f t="shared" si="128"/>
        <v/>
      </c>
      <c r="Q472" s="199" t="str">
        <f>IF(ISNUMBER(X472),Y472,IF(T472&gt;0,T472,IF(O472&lt;='Conversion Factors'!$G$11,'Conversion Factors'!$F$11,IF(O472&lt;='Conversion Factors'!$G$12,'Conversion Factors'!$F$12,IF(O472&lt;='Conversion Factors'!$G$13,'Conversion Factors'!$F$13,IF(O472&lt;='Conversion Factors'!$G$14,'Conversion Factors'!$F$14,IF(O472&lt;='Conversion Factors'!$G$15,'Conversion Factors'!$F$15,IF(O472&lt;='Conversion Factors'!$G$16,'Conversion Factors'!$F$16,R472))))))))</f>
        <v/>
      </c>
      <c r="R472" s="200" t="str">
        <f>IF(O472&lt;='Conversion Factors'!$G$17,'Conversion Factors'!$F$17,IF(O472&lt;='Conversion Factors'!$G$18,'Conversion Factors'!$F$18,IF(O472&lt;='Conversion Factors'!$G$19,'Conversion Factors'!$F$19,IF(O472&lt;='Conversion Factors'!$G$20,'Conversion Factors'!$F$20,IF(O472&lt;='Conversion Factors'!$G$21,'Conversion Factors'!$F$21,IF(ISNUMBER(O472),20,""))))))</f>
        <v/>
      </c>
      <c r="S472" s="199" t="e">
        <f t="shared" si="123"/>
        <v>#VALUE!</v>
      </c>
      <c r="T472" s="201">
        <f>IF('Actual Waste'!J91&lt;&gt;"",IF(LEN('Actual Waste'!J91)&gt;6,MID('Actual Waste'!J91,1,LEN('Actual Waste'!J91)-10),MID('Actual Waste'!J91,1,LEN('Actual Waste'!J91)-4)),0)</f>
        <v>0</v>
      </c>
      <c r="U472" s="201" t="str">
        <f t="shared" si="124"/>
        <v/>
      </c>
      <c r="V472" s="202">
        <f>'Actual Waste'!K91</f>
        <v>0</v>
      </c>
      <c r="W472" s="203"/>
      <c r="X472" s="202" t="str">
        <f t="shared" si="125"/>
        <v/>
      </c>
      <c r="Y472" s="229" t="str">
        <f>IF(X472&lt;='Conversion Factors'!$F$12,'Conversion Factors'!$F$12,IF(X472&lt;='Conversion Factors'!$F$13,'Conversion Factors'!$F$13,IF(X472&lt;='Conversion Factors'!$F$14,'Conversion Factors'!$F$14,IF(X472&lt;='Conversion Factors'!$F$15,'Conversion Factors'!$F$15,IF(X472&lt;='Conversion Factors'!$F$16,'Conversion Factors'!$F$16,Z472)))))</f>
        <v/>
      </c>
      <c r="Z472" s="229" t="str">
        <f>IF(X472&lt;='Conversion Factors'!$F$17,'Conversion Factors'!$F$17,IF(X472&lt;='Conversion Factors'!$F$18,'Conversion Factors'!$F$18,IF(X472&lt;='Conversion Factors'!$F$19,'Conversion Factors'!$F$19,IF(X472&lt;='Conversion Factors'!$F$20,'Conversion Factors'!$F$20,IF(X472&lt;='Conversion Factors'!$F$21,'Conversion Factors'!$F$21,IF(ISNUMBER(X472),20,""))))))</f>
        <v/>
      </c>
      <c r="AB472" s="215" t="str">
        <f t="shared" si="129"/>
        <v>Carpets (20 01 11)</v>
      </c>
      <c r="AE472" s="3"/>
      <c r="AF472" s="3" t="str">
        <f t="shared" si="130"/>
        <v>Carpets_20_01_11</v>
      </c>
      <c r="AG472" s="3"/>
      <c r="AH472" s="3"/>
      <c r="AM472" s="3"/>
      <c r="AN472" s="3"/>
      <c r="AO472" s="3"/>
      <c r="AP472" s="3"/>
    </row>
    <row r="473" spans="1:42" x14ac:dyDescent="0.35">
      <c r="A473" s="57"/>
      <c r="B473" s="192" t="str">
        <f>IF(ISNUMBER('Estimated Waste'!M91),'Estimated Waste'!M91,"")</f>
        <v/>
      </c>
      <c r="C473" s="192" t="str">
        <f t="shared" si="126"/>
        <v/>
      </c>
      <c r="D473" s="193" t="str">
        <f>IF(ISNUMBER(K473),L473,IF(G473&gt;0,G473,IF(B473&lt;='Conversion Factors'!$G$11,'Conversion Factors'!$F$11,IF(B473&lt;='Conversion Factors'!$G$12,'Conversion Factors'!$F$12,IF(B473&lt;='Conversion Factors'!$G$13,'Conversion Factors'!$F$13,IF(B473&lt;='Conversion Factors'!$G$14,'Conversion Factors'!$F$14,IF(B473&lt;='Conversion Factors'!$G$15,'Conversion Factors'!$F$15,IF(B473&lt;='Conversion Factors'!$G$16,'Conversion Factors'!$F$16,E473))))))))</f>
        <v/>
      </c>
      <c r="E473" s="194" t="str">
        <f>IF(B473&lt;='Conversion Factors'!$G$17,'Conversion Factors'!$F$17,IF(B473&lt;='Conversion Factors'!$G$18,'Conversion Factors'!$F$18,IF(B473&lt;='Conversion Factors'!$G$19,'Conversion Factors'!$F$19,IF(B473&lt;='Conversion Factors'!$G$20,'Conversion Factors'!$F$20,IF(B473&lt;='Conversion Factors'!$G$21,'Conversion Factors'!$F$21,IF(ISNUMBER(B473),20,""))))))</f>
        <v/>
      </c>
      <c r="F473" s="193" t="e">
        <f t="shared" si="127"/>
        <v>#VALUE!</v>
      </c>
      <c r="G473" s="195">
        <f>IF('Estimated Waste'!G91&lt;&gt;"",IF(LEN('Estimated Waste'!G91)&gt;6,MID('Estimated Waste'!G91,1,LEN('Estimated Waste'!G91)-10),MID('Estimated Waste'!G91,1,LEN('Estimated Waste'!G91)-4)),0)</f>
        <v>0</v>
      </c>
      <c r="H473" s="195" t="str">
        <f t="shared" si="121"/>
        <v/>
      </c>
      <c r="I473" s="196">
        <f>'Estimated Waste'!H91</f>
        <v>0</v>
      </c>
      <c r="J473" s="197"/>
      <c r="K473" s="196" t="str">
        <f t="shared" si="122"/>
        <v/>
      </c>
      <c r="L473" s="227" t="str">
        <f>IF(K473&lt;='Conversion Factors'!$F$12,'Conversion Factors'!$F$12,IF(K473&lt;='Conversion Factors'!$F$13,'Conversion Factors'!$F$13,IF(K473&lt;='Conversion Factors'!$F$14,'Conversion Factors'!$F$14,IF(K473&lt;='Conversion Factors'!$F$15,'Conversion Factors'!$F$15,IF(K473&lt;='Conversion Factors'!$F$16,'Conversion Factors'!$F$16,M473)))))</f>
        <v/>
      </c>
      <c r="M473" s="227" t="str">
        <f>IF(K473&lt;='Conversion Factors'!$F$17,'Conversion Factors'!$F$17,IF(K473&lt;='Conversion Factors'!$F$18,'Conversion Factors'!$F$18,IF(K473&lt;='Conversion Factors'!$F$19,'Conversion Factors'!$F$19,IF(K473&lt;='Conversion Factors'!$F$20,'Conversion Factors'!$F$20,IF(K473&lt;='Conversion Factors'!$F$21,'Conversion Factors'!$F$21,IF(ISNUMBER(K473),20,""))))))</f>
        <v/>
      </c>
      <c r="O473" s="198" t="str">
        <f>IF(ISNUMBER('Actual Waste'!U92),'Actual Waste'!U92,"")</f>
        <v/>
      </c>
      <c r="P473" s="198" t="str">
        <f t="shared" si="128"/>
        <v/>
      </c>
      <c r="Q473" s="199" t="str">
        <f>IF(ISNUMBER(X473),Y473,IF(T473&gt;0,T473,IF(O473&lt;='Conversion Factors'!$G$11,'Conversion Factors'!$F$11,IF(O473&lt;='Conversion Factors'!$G$12,'Conversion Factors'!$F$12,IF(O473&lt;='Conversion Factors'!$G$13,'Conversion Factors'!$F$13,IF(O473&lt;='Conversion Factors'!$G$14,'Conversion Factors'!$F$14,IF(O473&lt;='Conversion Factors'!$G$15,'Conversion Factors'!$F$15,IF(O473&lt;='Conversion Factors'!$G$16,'Conversion Factors'!$F$16,R473))))))))</f>
        <v/>
      </c>
      <c r="R473" s="200" t="str">
        <f>IF(O473&lt;='Conversion Factors'!$G$17,'Conversion Factors'!$F$17,IF(O473&lt;='Conversion Factors'!$G$18,'Conversion Factors'!$F$18,IF(O473&lt;='Conversion Factors'!$G$19,'Conversion Factors'!$F$19,IF(O473&lt;='Conversion Factors'!$G$20,'Conversion Factors'!$F$20,IF(O473&lt;='Conversion Factors'!$G$21,'Conversion Factors'!$F$21,IF(ISNUMBER(O473),20,""))))))</f>
        <v/>
      </c>
      <c r="S473" s="199" t="e">
        <f t="shared" si="123"/>
        <v>#VALUE!</v>
      </c>
      <c r="T473" s="201">
        <f>IF('Actual Waste'!J92&lt;&gt;"",IF(LEN('Actual Waste'!J92)&gt;6,MID('Actual Waste'!J92,1,LEN('Actual Waste'!J92)-10),MID('Actual Waste'!J92,1,LEN('Actual Waste'!J92)-4)),0)</f>
        <v>0</v>
      </c>
      <c r="U473" s="201" t="str">
        <f t="shared" si="124"/>
        <v/>
      </c>
      <c r="V473" s="202">
        <f>'Actual Waste'!K92</f>
        <v>0</v>
      </c>
      <c r="W473" s="203"/>
      <c r="X473" s="202" t="str">
        <f t="shared" si="125"/>
        <v/>
      </c>
      <c r="Y473" s="229" t="str">
        <f>IF(X473&lt;='Conversion Factors'!$F$12,'Conversion Factors'!$F$12,IF(X473&lt;='Conversion Factors'!$F$13,'Conversion Factors'!$F$13,IF(X473&lt;='Conversion Factors'!$F$14,'Conversion Factors'!$F$14,IF(X473&lt;='Conversion Factors'!$F$15,'Conversion Factors'!$F$15,IF(X473&lt;='Conversion Factors'!$F$16,'Conversion Factors'!$F$16,Z473)))))</f>
        <v/>
      </c>
      <c r="Z473" s="229" t="str">
        <f>IF(X473&lt;='Conversion Factors'!$F$17,'Conversion Factors'!$F$17,IF(X473&lt;='Conversion Factors'!$F$18,'Conversion Factors'!$F$18,IF(X473&lt;='Conversion Factors'!$F$19,'Conversion Factors'!$F$19,IF(X473&lt;='Conversion Factors'!$F$20,'Conversion Factors'!$F$20,IF(X473&lt;='Conversion Factors'!$F$21,'Conversion Factors'!$F$21,IF(ISNUMBER(X473),20,""))))))</f>
        <v/>
      </c>
      <c r="AB473" s="215" t="str">
        <f t="shared" si="129"/>
        <v>Concrete, bricks, tiles (17 01 07)</v>
      </c>
      <c r="AE473" s="3"/>
      <c r="AF473" s="3" t="str">
        <f t="shared" si="130"/>
        <v>Concrete_bricks_til</v>
      </c>
      <c r="AG473" s="3"/>
      <c r="AH473" s="3"/>
      <c r="AM473" s="3"/>
      <c r="AN473" s="3"/>
      <c r="AO473" s="3"/>
      <c r="AP473" s="3"/>
    </row>
    <row r="474" spans="1:42" x14ac:dyDescent="0.35">
      <c r="A474" s="57"/>
      <c r="B474" s="192" t="str">
        <f>IF(ISNUMBER('Estimated Waste'!M92),'Estimated Waste'!M92,"")</f>
        <v/>
      </c>
      <c r="C474" s="192" t="str">
        <f t="shared" si="126"/>
        <v/>
      </c>
      <c r="D474" s="193" t="str">
        <f>IF(ISNUMBER(K474),L474,IF(G474&gt;0,G474,IF(B474&lt;='Conversion Factors'!$G$11,'Conversion Factors'!$F$11,IF(B474&lt;='Conversion Factors'!$G$12,'Conversion Factors'!$F$12,IF(B474&lt;='Conversion Factors'!$G$13,'Conversion Factors'!$F$13,IF(B474&lt;='Conversion Factors'!$G$14,'Conversion Factors'!$F$14,IF(B474&lt;='Conversion Factors'!$G$15,'Conversion Factors'!$F$15,IF(B474&lt;='Conversion Factors'!$G$16,'Conversion Factors'!$F$16,E474))))))))</f>
        <v/>
      </c>
      <c r="E474" s="194" t="str">
        <f>IF(B474&lt;='Conversion Factors'!$G$17,'Conversion Factors'!$F$17,IF(B474&lt;='Conversion Factors'!$G$18,'Conversion Factors'!$F$18,IF(B474&lt;='Conversion Factors'!$G$19,'Conversion Factors'!$F$19,IF(B474&lt;='Conversion Factors'!$G$20,'Conversion Factors'!$F$20,IF(B474&lt;='Conversion Factors'!$G$21,'Conversion Factors'!$F$21,IF(ISNUMBER(B474),20,""))))))</f>
        <v/>
      </c>
      <c r="F474" s="193" t="e">
        <f t="shared" si="127"/>
        <v>#VALUE!</v>
      </c>
      <c r="G474" s="195">
        <f>IF('Estimated Waste'!G92&lt;&gt;"",IF(LEN('Estimated Waste'!G92)&gt;6,MID('Estimated Waste'!G92,1,LEN('Estimated Waste'!G92)-10),MID('Estimated Waste'!G92,1,LEN('Estimated Waste'!G92)-4)),0)</f>
        <v>0</v>
      </c>
      <c r="H474" s="195" t="str">
        <f t="shared" si="121"/>
        <v/>
      </c>
      <c r="I474" s="196">
        <f>'Estimated Waste'!H92</f>
        <v>0</v>
      </c>
      <c r="J474" s="197"/>
      <c r="K474" s="196" t="str">
        <f t="shared" si="122"/>
        <v/>
      </c>
      <c r="L474" s="227" t="str">
        <f>IF(K474&lt;='Conversion Factors'!$F$12,'Conversion Factors'!$F$12,IF(K474&lt;='Conversion Factors'!$F$13,'Conversion Factors'!$F$13,IF(K474&lt;='Conversion Factors'!$F$14,'Conversion Factors'!$F$14,IF(K474&lt;='Conversion Factors'!$F$15,'Conversion Factors'!$F$15,IF(K474&lt;='Conversion Factors'!$F$16,'Conversion Factors'!$F$16,M474)))))</f>
        <v/>
      </c>
      <c r="M474" s="227" t="str">
        <f>IF(K474&lt;='Conversion Factors'!$F$17,'Conversion Factors'!$F$17,IF(K474&lt;='Conversion Factors'!$F$18,'Conversion Factors'!$F$18,IF(K474&lt;='Conversion Factors'!$F$19,'Conversion Factors'!$F$19,IF(K474&lt;='Conversion Factors'!$F$20,'Conversion Factors'!$F$20,IF(K474&lt;='Conversion Factors'!$F$21,'Conversion Factors'!$F$21,IF(ISNUMBER(K474),20,""))))))</f>
        <v/>
      </c>
      <c r="O474" s="198" t="str">
        <f>IF(ISNUMBER('Actual Waste'!U93),'Actual Waste'!U93,"")</f>
        <v/>
      </c>
      <c r="P474" s="198" t="str">
        <f t="shared" si="128"/>
        <v/>
      </c>
      <c r="Q474" s="199" t="str">
        <f>IF(ISNUMBER(X474),Y474,IF(T474&gt;0,T474,IF(O474&lt;='Conversion Factors'!$G$11,'Conversion Factors'!$F$11,IF(O474&lt;='Conversion Factors'!$G$12,'Conversion Factors'!$F$12,IF(O474&lt;='Conversion Factors'!$G$13,'Conversion Factors'!$F$13,IF(O474&lt;='Conversion Factors'!$G$14,'Conversion Factors'!$F$14,IF(O474&lt;='Conversion Factors'!$G$15,'Conversion Factors'!$F$15,IF(O474&lt;='Conversion Factors'!$G$16,'Conversion Factors'!$F$16,R474))))))))</f>
        <v/>
      </c>
      <c r="R474" s="200" t="str">
        <f>IF(O474&lt;='Conversion Factors'!$G$17,'Conversion Factors'!$F$17,IF(O474&lt;='Conversion Factors'!$G$18,'Conversion Factors'!$F$18,IF(O474&lt;='Conversion Factors'!$G$19,'Conversion Factors'!$F$19,IF(O474&lt;='Conversion Factors'!$G$20,'Conversion Factors'!$F$20,IF(O474&lt;='Conversion Factors'!$G$21,'Conversion Factors'!$F$21,IF(ISNUMBER(O474),20,""))))))</f>
        <v/>
      </c>
      <c r="S474" s="199" t="e">
        <f t="shared" si="123"/>
        <v>#VALUE!</v>
      </c>
      <c r="T474" s="201">
        <f>IF('Actual Waste'!J93&lt;&gt;"",IF(LEN('Actual Waste'!J93)&gt;6,MID('Actual Waste'!J93,1,LEN('Actual Waste'!J93)-10),MID('Actual Waste'!J93,1,LEN('Actual Waste'!J93)-4)),0)</f>
        <v>0</v>
      </c>
      <c r="U474" s="201" t="str">
        <f t="shared" si="124"/>
        <v/>
      </c>
      <c r="V474" s="202">
        <f>'Actual Waste'!K93</f>
        <v>0</v>
      </c>
      <c r="W474" s="203"/>
      <c r="X474" s="202" t="str">
        <f t="shared" si="125"/>
        <v/>
      </c>
      <c r="Y474" s="229" t="str">
        <f>IF(X474&lt;='Conversion Factors'!$F$12,'Conversion Factors'!$F$12,IF(X474&lt;='Conversion Factors'!$F$13,'Conversion Factors'!$F$13,IF(X474&lt;='Conversion Factors'!$F$14,'Conversion Factors'!$F$14,IF(X474&lt;='Conversion Factors'!$F$15,'Conversion Factors'!$F$15,IF(X474&lt;='Conversion Factors'!$F$16,'Conversion Factors'!$F$16,Z474)))))</f>
        <v/>
      </c>
      <c r="Z474" s="229" t="str">
        <f>IF(X474&lt;='Conversion Factors'!$F$17,'Conversion Factors'!$F$17,IF(X474&lt;='Conversion Factors'!$F$18,'Conversion Factors'!$F$18,IF(X474&lt;='Conversion Factors'!$F$19,'Conversion Factors'!$F$19,IF(X474&lt;='Conversion Factors'!$F$20,'Conversion Factors'!$F$20,IF(X474&lt;='Conversion Factors'!$F$21,'Conversion Factors'!$F$21,IF(ISNUMBER(X474),20,""))))))</f>
        <v/>
      </c>
      <c r="AB474" s="215" t="str">
        <f t="shared" si="129"/>
        <v>Copper (17 04 01)</v>
      </c>
      <c r="AE474" s="3"/>
      <c r="AF474" s="3" t="str">
        <f t="shared" si="130"/>
        <v>Copper_17_04_01</v>
      </c>
      <c r="AG474" s="3"/>
      <c r="AH474" s="3"/>
      <c r="AM474" s="3"/>
      <c r="AN474" s="3"/>
      <c r="AO474" s="3"/>
      <c r="AP474" s="3"/>
    </row>
    <row r="475" spans="1:42" x14ac:dyDescent="0.35">
      <c r="A475" s="57"/>
      <c r="B475" s="192" t="str">
        <f>IF(ISNUMBER('Estimated Waste'!M93),'Estimated Waste'!M93,"")</f>
        <v/>
      </c>
      <c r="C475" s="192" t="str">
        <f t="shared" si="126"/>
        <v/>
      </c>
      <c r="D475" s="193" t="str">
        <f>IF(ISNUMBER(K475),L475,IF(G475&gt;0,G475,IF(B475&lt;='Conversion Factors'!$G$11,'Conversion Factors'!$F$11,IF(B475&lt;='Conversion Factors'!$G$12,'Conversion Factors'!$F$12,IF(B475&lt;='Conversion Factors'!$G$13,'Conversion Factors'!$F$13,IF(B475&lt;='Conversion Factors'!$G$14,'Conversion Factors'!$F$14,IF(B475&lt;='Conversion Factors'!$G$15,'Conversion Factors'!$F$15,IF(B475&lt;='Conversion Factors'!$G$16,'Conversion Factors'!$F$16,E475))))))))</f>
        <v/>
      </c>
      <c r="E475" s="194" t="str">
        <f>IF(B475&lt;='Conversion Factors'!$G$17,'Conversion Factors'!$F$17,IF(B475&lt;='Conversion Factors'!$G$18,'Conversion Factors'!$F$18,IF(B475&lt;='Conversion Factors'!$G$19,'Conversion Factors'!$F$19,IF(B475&lt;='Conversion Factors'!$G$20,'Conversion Factors'!$F$20,IF(B475&lt;='Conversion Factors'!$G$21,'Conversion Factors'!$F$21,IF(ISNUMBER(B475),20,""))))))</f>
        <v/>
      </c>
      <c r="F475" s="193" t="e">
        <f t="shared" si="127"/>
        <v>#VALUE!</v>
      </c>
      <c r="G475" s="195">
        <f>IF('Estimated Waste'!G93&lt;&gt;"",IF(LEN('Estimated Waste'!G93)&gt;6,MID('Estimated Waste'!G93,1,LEN('Estimated Waste'!G93)-10),MID('Estimated Waste'!G93,1,LEN('Estimated Waste'!G93)-4)),0)</f>
        <v>0</v>
      </c>
      <c r="H475" s="195" t="str">
        <f t="shared" si="121"/>
        <v/>
      </c>
      <c r="I475" s="196">
        <f>'Estimated Waste'!H93</f>
        <v>0</v>
      </c>
      <c r="J475" s="197"/>
      <c r="K475" s="196" t="str">
        <f t="shared" si="122"/>
        <v/>
      </c>
      <c r="L475" s="227" t="str">
        <f>IF(K475&lt;='Conversion Factors'!$F$12,'Conversion Factors'!$F$12,IF(K475&lt;='Conversion Factors'!$F$13,'Conversion Factors'!$F$13,IF(K475&lt;='Conversion Factors'!$F$14,'Conversion Factors'!$F$14,IF(K475&lt;='Conversion Factors'!$F$15,'Conversion Factors'!$F$15,IF(K475&lt;='Conversion Factors'!$F$16,'Conversion Factors'!$F$16,M475)))))</f>
        <v/>
      </c>
      <c r="M475" s="227" t="str">
        <f>IF(K475&lt;='Conversion Factors'!$F$17,'Conversion Factors'!$F$17,IF(K475&lt;='Conversion Factors'!$F$18,'Conversion Factors'!$F$18,IF(K475&lt;='Conversion Factors'!$F$19,'Conversion Factors'!$F$19,IF(K475&lt;='Conversion Factors'!$F$20,'Conversion Factors'!$F$20,IF(K475&lt;='Conversion Factors'!$F$21,'Conversion Factors'!$F$21,IF(ISNUMBER(K475),20,""))))))</f>
        <v/>
      </c>
      <c r="O475" s="198" t="str">
        <f>IF(ISNUMBER('Actual Waste'!U94),'Actual Waste'!U94,"")</f>
        <v/>
      </c>
      <c r="P475" s="198" t="str">
        <f t="shared" si="128"/>
        <v/>
      </c>
      <c r="Q475" s="199" t="str">
        <f>IF(ISNUMBER(X475),Y475,IF(T475&gt;0,T475,IF(O475&lt;='Conversion Factors'!$G$11,'Conversion Factors'!$F$11,IF(O475&lt;='Conversion Factors'!$G$12,'Conversion Factors'!$F$12,IF(O475&lt;='Conversion Factors'!$G$13,'Conversion Factors'!$F$13,IF(O475&lt;='Conversion Factors'!$G$14,'Conversion Factors'!$F$14,IF(O475&lt;='Conversion Factors'!$G$15,'Conversion Factors'!$F$15,IF(O475&lt;='Conversion Factors'!$G$16,'Conversion Factors'!$F$16,R475))))))))</f>
        <v/>
      </c>
      <c r="R475" s="200" t="str">
        <f>IF(O475&lt;='Conversion Factors'!$G$17,'Conversion Factors'!$F$17,IF(O475&lt;='Conversion Factors'!$G$18,'Conversion Factors'!$F$18,IF(O475&lt;='Conversion Factors'!$G$19,'Conversion Factors'!$F$19,IF(O475&lt;='Conversion Factors'!$G$20,'Conversion Factors'!$F$20,IF(O475&lt;='Conversion Factors'!$G$21,'Conversion Factors'!$F$21,IF(ISNUMBER(O475),20,""))))))</f>
        <v/>
      </c>
      <c r="S475" s="199" t="e">
        <f t="shared" si="123"/>
        <v>#VALUE!</v>
      </c>
      <c r="T475" s="201">
        <f>IF('Actual Waste'!J94&lt;&gt;"",IF(LEN('Actual Waste'!J94)&gt;6,MID('Actual Waste'!J94,1,LEN('Actual Waste'!J94)-10),MID('Actual Waste'!J94,1,LEN('Actual Waste'!J94)-4)),0)</f>
        <v>0</v>
      </c>
      <c r="U475" s="201" t="str">
        <f t="shared" si="124"/>
        <v/>
      </c>
      <c r="V475" s="202">
        <f>'Actual Waste'!K94</f>
        <v>0</v>
      </c>
      <c r="W475" s="203"/>
      <c r="X475" s="202" t="str">
        <f t="shared" si="125"/>
        <v/>
      </c>
      <c r="Y475" s="229" t="str">
        <f>IF(X475&lt;='Conversion Factors'!$F$12,'Conversion Factors'!$F$12,IF(X475&lt;='Conversion Factors'!$F$13,'Conversion Factors'!$F$13,IF(X475&lt;='Conversion Factors'!$F$14,'Conversion Factors'!$F$14,IF(X475&lt;='Conversion Factors'!$F$15,'Conversion Factors'!$F$15,IF(X475&lt;='Conversion Factors'!$F$16,'Conversion Factors'!$F$16,Z475)))))</f>
        <v/>
      </c>
      <c r="Z475" s="229" t="str">
        <f>IF(X475&lt;='Conversion Factors'!$F$17,'Conversion Factors'!$F$17,IF(X475&lt;='Conversion Factors'!$F$18,'Conversion Factors'!$F$18,IF(X475&lt;='Conversion Factors'!$F$19,'Conversion Factors'!$F$19,IF(X475&lt;='Conversion Factors'!$F$20,'Conversion Factors'!$F$20,IF(X475&lt;='Conversion Factors'!$F$21,'Conversion Factors'!$F$21,IF(ISNUMBER(X475),20,""))))))</f>
        <v/>
      </c>
      <c r="AB475" s="215" t="str">
        <f t="shared" si="129"/>
        <v>Electronic equipment (20 01 35*)</v>
      </c>
      <c r="AE475" s="3"/>
      <c r="AF475" s="3" t="str">
        <f t="shared" si="130"/>
        <v>Electronic_equipmen</v>
      </c>
      <c r="AG475" s="3"/>
      <c r="AH475" s="3"/>
      <c r="AM475" s="3"/>
      <c r="AN475" s="3"/>
      <c r="AO475" s="3"/>
      <c r="AP475" s="3"/>
    </row>
    <row r="476" spans="1:42" x14ac:dyDescent="0.35">
      <c r="A476" s="57"/>
      <c r="B476" s="192" t="str">
        <f>IF(ISNUMBER('Estimated Waste'!M94),'Estimated Waste'!M94,"")</f>
        <v/>
      </c>
      <c r="C476" s="192" t="str">
        <f t="shared" ref="C476:C540" si="131">IF(ISNUMBER(B476),B476*1.30795062,"")</f>
        <v/>
      </c>
      <c r="D476" s="193" t="str">
        <f>IF(ISNUMBER(K476),L476,IF(G476&gt;0,G476,IF(B476&lt;='Conversion Factors'!$G$11,'Conversion Factors'!$F$11,IF(B476&lt;='Conversion Factors'!$G$12,'Conversion Factors'!$F$12,IF(B476&lt;='Conversion Factors'!$G$13,'Conversion Factors'!$F$13,IF(B476&lt;='Conversion Factors'!$G$14,'Conversion Factors'!$F$14,IF(B476&lt;='Conversion Factors'!$G$15,'Conversion Factors'!$F$15,IF(B476&lt;='Conversion Factors'!$G$16,'Conversion Factors'!$F$16,E476))))))))</f>
        <v/>
      </c>
      <c r="E476" s="194" t="str">
        <f>IF(B476&lt;='Conversion Factors'!$G$17,'Conversion Factors'!$F$17,IF(B476&lt;='Conversion Factors'!$G$18,'Conversion Factors'!$F$18,IF(B476&lt;='Conversion Factors'!$G$19,'Conversion Factors'!$F$19,IF(B476&lt;='Conversion Factors'!$G$20,'Conversion Factors'!$F$20,IF(B476&lt;='Conversion Factors'!$G$21,'Conversion Factors'!$F$21,IF(ISNUMBER(B476),20,""))))))</f>
        <v/>
      </c>
      <c r="F476" s="193" t="e">
        <f t="shared" ref="F476:F540" si="132">ROUNDUP(C476/D476,0)</f>
        <v>#VALUE!</v>
      </c>
      <c r="G476" s="195">
        <f>IF('Estimated Waste'!G94&lt;&gt;"",IF(LEN('Estimated Waste'!G94)&gt;6,MID('Estimated Waste'!G94,1,LEN('Estimated Waste'!G94)-10),MID('Estimated Waste'!G94,1,LEN('Estimated Waste'!G94)-4)),0)</f>
        <v>0</v>
      </c>
      <c r="H476" s="195" t="str">
        <f t="shared" si="121"/>
        <v/>
      </c>
      <c r="I476" s="196">
        <f>'Estimated Waste'!H94</f>
        <v>0</v>
      </c>
      <c r="J476" s="197"/>
      <c r="K476" s="196" t="str">
        <f t="shared" si="122"/>
        <v/>
      </c>
      <c r="L476" s="227" t="str">
        <f>IF(K476&lt;='Conversion Factors'!$F$12,'Conversion Factors'!$F$12,IF(K476&lt;='Conversion Factors'!$F$13,'Conversion Factors'!$F$13,IF(K476&lt;='Conversion Factors'!$F$14,'Conversion Factors'!$F$14,IF(K476&lt;='Conversion Factors'!$F$15,'Conversion Factors'!$F$15,IF(K476&lt;='Conversion Factors'!$F$16,'Conversion Factors'!$F$16,M476)))))</f>
        <v/>
      </c>
      <c r="M476" s="227" t="str">
        <f>IF(K476&lt;='Conversion Factors'!$F$17,'Conversion Factors'!$F$17,IF(K476&lt;='Conversion Factors'!$F$18,'Conversion Factors'!$F$18,IF(K476&lt;='Conversion Factors'!$F$19,'Conversion Factors'!$F$19,IF(K476&lt;='Conversion Factors'!$F$20,'Conversion Factors'!$F$20,IF(K476&lt;='Conversion Factors'!$F$21,'Conversion Factors'!$F$21,IF(ISNUMBER(K476),20,""))))))</f>
        <v/>
      </c>
      <c r="O476" s="198" t="str">
        <f>IF(ISNUMBER('Actual Waste'!U95),'Actual Waste'!U95,"")</f>
        <v/>
      </c>
      <c r="P476" s="198" t="str">
        <f t="shared" si="128"/>
        <v/>
      </c>
      <c r="Q476" s="199" t="str">
        <f>IF(ISNUMBER(X476),Y476,IF(T476&gt;0,T476,IF(O476&lt;='Conversion Factors'!$G$11,'Conversion Factors'!$F$11,IF(O476&lt;='Conversion Factors'!$G$12,'Conversion Factors'!$F$12,IF(O476&lt;='Conversion Factors'!$G$13,'Conversion Factors'!$F$13,IF(O476&lt;='Conversion Factors'!$G$14,'Conversion Factors'!$F$14,IF(O476&lt;='Conversion Factors'!$G$15,'Conversion Factors'!$F$15,IF(O476&lt;='Conversion Factors'!$G$16,'Conversion Factors'!$F$16,R476))))))))</f>
        <v/>
      </c>
      <c r="R476" s="200" t="str">
        <f>IF(O476&lt;='Conversion Factors'!$G$17,'Conversion Factors'!$F$17,IF(O476&lt;='Conversion Factors'!$G$18,'Conversion Factors'!$F$18,IF(O476&lt;='Conversion Factors'!$G$19,'Conversion Factors'!$F$19,IF(O476&lt;='Conversion Factors'!$G$20,'Conversion Factors'!$F$20,IF(O476&lt;='Conversion Factors'!$G$21,'Conversion Factors'!$F$21,IF(ISNUMBER(O476),20,""))))))</f>
        <v/>
      </c>
      <c r="S476" s="199" t="e">
        <f t="shared" si="123"/>
        <v>#VALUE!</v>
      </c>
      <c r="T476" s="201">
        <f>IF('Actual Waste'!J95&lt;&gt;"",IF(LEN('Actual Waste'!J95)&gt;6,MID('Actual Waste'!J95,1,LEN('Actual Waste'!J95)-10),MID('Actual Waste'!J95,1,LEN('Actual Waste'!J95)-4)),0)</f>
        <v>0</v>
      </c>
      <c r="U476" s="201" t="str">
        <f t="shared" si="124"/>
        <v/>
      </c>
      <c r="V476" s="202">
        <f>'Actual Waste'!K95</f>
        <v>0</v>
      </c>
      <c r="W476" s="203"/>
      <c r="X476" s="202" t="str">
        <f t="shared" si="125"/>
        <v/>
      </c>
      <c r="Y476" s="229" t="str">
        <f>IF(X476&lt;='Conversion Factors'!$F$12,'Conversion Factors'!$F$12,IF(X476&lt;='Conversion Factors'!$F$13,'Conversion Factors'!$F$13,IF(X476&lt;='Conversion Factors'!$F$14,'Conversion Factors'!$F$14,IF(X476&lt;='Conversion Factors'!$F$15,'Conversion Factors'!$F$15,IF(X476&lt;='Conversion Factors'!$F$16,'Conversion Factors'!$F$16,Z476)))))</f>
        <v/>
      </c>
      <c r="Z476" s="229" t="str">
        <f>IF(X476&lt;='Conversion Factors'!$F$17,'Conversion Factors'!$F$17,IF(X476&lt;='Conversion Factors'!$F$18,'Conversion Factors'!$F$18,IF(X476&lt;='Conversion Factors'!$F$19,'Conversion Factors'!$F$19,IF(X476&lt;='Conversion Factors'!$F$20,'Conversion Factors'!$F$20,IF(X476&lt;='Conversion Factors'!$F$21,'Conversion Factors'!$F$21,IF(ISNUMBER(X476),20,""))))))</f>
        <v/>
      </c>
      <c r="AB476" s="215" t="str">
        <f t="shared" si="129"/>
        <v>Floor tiles (wood) (03 01 05)</v>
      </c>
      <c r="AE476" s="3"/>
      <c r="AF476" s="3" t="str">
        <f t="shared" si="130"/>
        <v>Floor_tiles_wood_03</v>
      </c>
      <c r="AG476" s="3"/>
      <c r="AH476" s="3"/>
      <c r="AM476" s="3"/>
      <c r="AN476" s="3"/>
      <c r="AO476" s="3"/>
      <c r="AP476" s="3"/>
    </row>
    <row r="477" spans="1:42" x14ac:dyDescent="0.35">
      <c r="A477" s="57"/>
      <c r="B477" s="192" t="str">
        <f>IF(ISNUMBER('Estimated Waste'!M95),'Estimated Waste'!M95,"")</f>
        <v/>
      </c>
      <c r="C477" s="192" t="str">
        <f t="shared" si="131"/>
        <v/>
      </c>
      <c r="D477" s="193" t="str">
        <f>IF(ISNUMBER(K477),L477,IF(G477&gt;0,G477,IF(B477&lt;='Conversion Factors'!$G$11,'Conversion Factors'!$F$11,IF(B477&lt;='Conversion Factors'!$G$12,'Conversion Factors'!$F$12,IF(B477&lt;='Conversion Factors'!$G$13,'Conversion Factors'!$F$13,IF(B477&lt;='Conversion Factors'!$G$14,'Conversion Factors'!$F$14,IF(B477&lt;='Conversion Factors'!$G$15,'Conversion Factors'!$F$15,IF(B477&lt;='Conversion Factors'!$G$16,'Conversion Factors'!$F$16,E477))))))))</f>
        <v/>
      </c>
      <c r="E477" s="194" t="str">
        <f>IF(B477&lt;='Conversion Factors'!$G$17,'Conversion Factors'!$F$17,IF(B477&lt;='Conversion Factors'!$G$18,'Conversion Factors'!$F$18,IF(B477&lt;='Conversion Factors'!$G$19,'Conversion Factors'!$F$19,IF(B477&lt;='Conversion Factors'!$G$20,'Conversion Factors'!$F$20,IF(B477&lt;='Conversion Factors'!$G$21,'Conversion Factors'!$F$21,IF(ISNUMBER(B477),20,""))))))</f>
        <v/>
      </c>
      <c r="F477" s="193" t="e">
        <f t="shared" si="132"/>
        <v>#VALUE!</v>
      </c>
      <c r="G477" s="195">
        <f>IF('Estimated Waste'!G95&lt;&gt;"",IF(LEN('Estimated Waste'!G95)&gt;6,MID('Estimated Waste'!G95,1,LEN('Estimated Waste'!G95)-10),MID('Estimated Waste'!G95,1,LEN('Estimated Waste'!G95)-4)),0)</f>
        <v>0</v>
      </c>
      <c r="H477" s="195" t="str">
        <f t="shared" si="121"/>
        <v/>
      </c>
      <c r="I477" s="196">
        <f>'Estimated Waste'!H95</f>
        <v>0</v>
      </c>
      <c r="J477" s="197"/>
      <c r="K477" s="196" t="str">
        <f t="shared" si="122"/>
        <v/>
      </c>
      <c r="L477" s="227" t="str">
        <f>IF(K477&lt;='Conversion Factors'!$F$12,'Conversion Factors'!$F$12,IF(K477&lt;='Conversion Factors'!$F$13,'Conversion Factors'!$F$13,IF(K477&lt;='Conversion Factors'!$F$14,'Conversion Factors'!$F$14,IF(K477&lt;='Conversion Factors'!$F$15,'Conversion Factors'!$F$15,IF(K477&lt;='Conversion Factors'!$F$16,'Conversion Factors'!$F$16,M477)))))</f>
        <v/>
      </c>
      <c r="M477" s="227" t="str">
        <f>IF(K477&lt;='Conversion Factors'!$F$17,'Conversion Factors'!$F$17,IF(K477&lt;='Conversion Factors'!$F$18,'Conversion Factors'!$F$18,IF(K477&lt;='Conversion Factors'!$F$19,'Conversion Factors'!$F$19,IF(K477&lt;='Conversion Factors'!$F$20,'Conversion Factors'!$F$20,IF(K477&lt;='Conversion Factors'!$F$21,'Conversion Factors'!$F$21,IF(ISNUMBER(K477),20,""))))))</f>
        <v/>
      </c>
      <c r="O477" s="198" t="str">
        <f>IF(ISNUMBER('Actual Waste'!U96),'Actual Waste'!U96,"")</f>
        <v/>
      </c>
      <c r="P477" s="198" t="str">
        <f t="shared" si="128"/>
        <v/>
      </c>
      <c r="Q477" s="199" t="str">
        <f>IF(ISNUMBER(X477),Y477,IF(T477&gt;0,T477,IF(O477&lt;='Conversion Factors'!$G$11,'Conversion Factors'!$F$11,IF(O477&lt;='Conversion Factors'!$G$12,'Conversion Factors'!$F$12,IF(O477&lt;='Conversion Factors'!$G$13,'Conversion Factors'!$F$13,IF(O477&lt;='Conversion Factors'!$G$14,'Conversion Factors'!$F$14,IF(O477&lt;='Conversion Factors'!$G$15,'Conversion Factors'!$F$15,IF(O477&lt;='Conversion Factors'!$G$16,'Conversion Factors'!$F$16,R477))))))))</f>
        <v/>
      </c>
      <c r="R477" s="200" t="str">
        <f>IF(O477&lt;='Conversion Factors'!$G$17,'Conversion Factors'!$F$17,IF(O477&lt;='Conversion Factors'!$G$18,'Conversion Factors'!$F$18,IF(O477&lt;='Conversion Factors'!$G$19,'Conversion Factors'!$F$19,IF(O477&lt;='Conversion Factors'!$G$20,'Conversion Factors'!$F$20,IF(O477&lt;='Conversion Factors'!$G$21,'Conversion Factors'!$F$21,IF(ISNUMBER(O477),20,""))))))</f>
        <v/>
      </c>
      <c r="S477" s="199" t="e">
        <f t="shared" si="123"/>
        <v>#VALUE!</v>
      </c>
      <c r="T477" s="201">
        <f>IF('Actual Waste'!J96&lt;&gt;"",IF(LEN('Actual Waste'!J96)&gt;6,MID('Actual Waste'!J96,1,LEN('Actual Waste'!J96)-10),MID('Actual Waste'!J96,1,LEN('Actual Waste'!J96)-4)),0)</f>
        <v>0</v>
      </c>
      <c r="U477" s="201" t="str">
        <f t="shared" si="124"/>
        <v/>
      </c>
      <c r="V477" s="202">
        <f>'Actual Waste'!K96</f>
        <v>0</v>
      </c>
      <c r="W477" s="203"/>
      <c r="X477" s="202" t="str">
        <f t="shared" si="125"/>
        <v/>
      </c>
      <c r="Y477" s="229" t="str">
        <f>IF(X477&lt;='Conversion Factors'!$F$12,'Conversion Factors'!$F$12,IF(X477&lt;='Conversion Factors'!$F$13,'Conversion Factors'!$F$13,IF(X477&lt;='Conversion Factors'!$F$14,'Conversion Factors'!$F$14,IF(X477&lt;='Conversion Factors'!$F$15,'Conversion Factors'!$F$15,IF(X477&lt;='Conversion Factors'!$F$16,'Conversion Factors'!$F$16,Z477)))))</f>
        <v/>
      </c>
      <c r="Z477" s="229" t="str">
        <f>IF(X477&lt;='Conversion Factors'!$F$17,'Conversion Factors'!$F$17,IF(X477&lt;='Conversion Factors'!$F$18,'Conversion Factors'!$F$18,IF(X477&lt;='Conversion Factors'!$F$19,'Conversion Factors'!$F$19,IF(X477&lt;='Conversion Factors'!$F$20,'Conversion Factors'!$F$20,IF(X477&lt;='Conversion Factors'!$F$21,'Conversion Factors'!$F$21,IF(ISNUMBER(X477),20,""))))))</f>
        <v/>
      </c>
      <c r="AB477" s="215" t="str">
        <f t="shared" si="129"/>
        <v>Fluorescent tubes / mercury waste (20 01 21)</v>
      </c>
      <c r="AE477" s="3"/>
      <c r="AF477" s="3" t="str">
        <f t="shared" si="130"/>
        <v>Fluorescent_tubes__</v>
      </c>
      <c r="AG477" s="3"/>
      <c r="AH477" s="3"/>
      <c r="AM477" s="3"/>
      <c r="AN477" s="3"/>
      <c r="AO477" s="3"/>
      <c r="AP477" s="3"/>
    </row>
    <row r="478" spans="1:42" x14ac:dyDescent="0.35">
      <c r="A478" s="57"/>
      <c r="B478" s="192" t="str">
        <f>IF(ISNUMBER('Estimated Waste'!M96),'Estimated Waste'!M96,"")</f>
        <v/>
      </c>
      <c r="C478" s="192" t="str">
        <f t="shared" si="131"/>
        <v/>
      </c>
      <c r="D478" s="193" t="str">
        <f>IF(ISNUMBER(K478),L478,IF(G478&gt;0,G478,IF(B478&lt;='Conversion Factors'!$G$11,'Conversion Factors'!$F$11,IF(B478&lt;='Conversion Factors'!$G$12,'Conversion Factors'!$F$12,IF(B478&lt;='Conversion Factors'!$G$13,'Conversion Factors'!$F$13,IF(B478&lt;='Conversion Factors'!$G$14,'Conversion Factors'!$F$14,IF(B478&lt;='Conversion Factors'!$G$15,'Conversion Factors'!$F$15,IF(B478&lt;='Conversion Factors'!$G$16,'Conversion Factors'!$F$16,E478))))))))</f>
        <v/>
      </c>
      <c r="E478" s="194" t="str">
        <f>IF(B478&lt;='Conversion Factors'!$G$17,'Conversion Factors'!$F$17,IF(B478&lt;='Conversion Factors'!$G$18,'Conversion Factors'!$F$18,IF(B478&lt;='Conversion Factors'!$G$19,'Conversion Factors'!$F$19,IF(B478&lt;='Conversion Factors'!$G$20,'Conversion Factors'!$F$20,IF(B478&lt;='Conversion Factors'!$G$21,'Conversion Factors'!$F$21,IF(ISNUMBER(B478),20,""))))))</f>
        <v/>
      </c>
      <c r="F478" s="193" t="e">
        <f t="shared" si="132"/>
        <v>#VALUE!</v>
      </c>
      <c r="G478" s="195">
        <f>IF('Estimated Waste'!G96&lt;&gt;"",IF(LEN('Estimated Waste'!G96)&gt;6,MID('Estimated Waste'!G96,1,LEN('Estimated Waste'!G96)-10),MID('Estimated Waste'!G96,1,LEN('Estimated Waste'!G96)-4)),0)</f>
        <v>0</v>
      </c>
      <c r="H478" s="195" t="str">
        <f t="shared" si="121"/>
        <v/>
      </c>
      <c r="I478" s="196">
        <f>'Estimated Waste'!H96</f>
        <v>0</v>
      </c>
      <c r="J478" s="197"/>
      <c r="K478" s="196" t="str">
        <f t="shared" si="122"/>
        <v/>
      </c>
      <c r="L478" s="227" t="str">
        <f>IF(K478&lt;='Conversion Factors'!$F$12,'Conversion Factors'!$F$12,IF(K478&lt;='Conversion Factors'!$F$13,'Conversion Factors'!$F$13,IF(K478&lt;='Conversion Factors'!$F$14,'Conversion Factors'!$F$14,IF(K478&lt;='Conversion Factors'!$F$15,'Conversion Factors'!$F$15,IF(K478&lt;='Conversion Factors'!$F$16,'Conversion Factors'!$F$16,M478)))))</f>
        <v/>
      </c>
      <c r="M478" s="227" t="str">
        <f>IF(K478&lt;='Conversion Factors'!$F$17,'Conversion Factors'!$F$17,IF(K478&lt;='Conversion Factors'!$F$18,'Conversion Factors'!$F$18,IF(K478&lt;='Conversion Factors'!$F$19,'Conversion Factors'!$F$19,IF(K478&lt;='Conversion Factors'!$F$20,'Conversion Factors'!$F$20,IF(K478&lt;='Conversion Factors'!$F$21,'Conversion Factors'!$F$21,IF(ISNUMBER(K478),20,""))))))</f>
        <v/>
      </c>
      <c r="O478" s="198" t="str">
        <f>IF(ISNUMBER('Actual Waste'!U97),'Actual Waste'!U97,"")</f>
        <v/>
      </c>
      <c r="P478" s="198" t="str">
        <f t="shared" si="128"/>
        <v/>
      </c>
      <c r="Q478" s="199" t="str">
        <f>IF(ISNUMBER(X478),Y478,IF(T478&gt;0,T478,IF(O478&lt;='Conversion Factors'!$G$11,'Conversion Factors'!$F$11,IF(O478&lt;='Conversion Factors'!$G$12,'Conversion Factors'!$F$12,IF(O478&lt;='Conversion Factors'!$G$13,'Conversion Factors'!$F$13,IF(O478&lt;='Conversion Factors'!$G$14,'Conversion Factors'!$F$14,IF(O478&lt;='Conversion Factors'!$G$15,'Conversion Factors'!$F$15,IF(O478&lt;='Conversion Factors'!$G$16,'Conversion Factors'!$F$16,R478))))))))</f>
        <v/>
      </c>
      <c r="R478" s="200" t="str">
        <f>IF(O478&lt;='Conversion Factors'!$G$17,'Conversion Factors'!$F$17,IF(O478&lt;='Conversion Factors'!$G$18,'Conversion Factors'!$F$18,IF(O478&lt;='Conversion Factors'!$G$19,'Conversion Factors'!$F$19,IF(O478&lt;='Conversion Factors'!$G$20,'Conversion Factors'!$F$20,IF(O478&lt;='Conversion Factors'!$G$21,'Conversion Factors'!$F$21,IF(ISNUMBER(O478),20,""))))))</f>
        <v/>
      </c>
      <c r="S478" s="199" t="e">
        <f t="shared" si="123"/>
        <v>#VALUE!</v>
      </c>
      <c r="T478" s="201">
        <f>IF('Actual Waste'!J97&lt;&gt;"",IF(LEN('Actual Waste'!J97)&gt;6,MID('Actual Waste'!J97,1,LEN('Actual Waste'!J97)-10),MID('Actual Waste'!J97,1,LEN('Actual Waste'!J97)-4)),0)</f>
        <v>0</v>
      </c>
      <c r="U478" s="201" t="str">
        <f t="shared" si="124"/>
        <v/>
      </c>
      <c r="V478" s="202">
        <f>'Actual Waste'!K97</f>
        <v>0</v>
      </c>
      <c r="W478" s="203"/>
      <c r="X478" s="202" t="str">
        <f t="shared" si="125"/>
        <v/>
      </c>
      <c r="Y478" s="229" t="str">
        <f>IF(X478&lt;='Conversion Factors'!$F$12,'Conversion Factors'!$F$12,IF(X478&lt;='Conversion Factors'!$F$13,'Conversion Factors'!$F$13,IF(X478&lt;='Conversion Factors'!$F$14,'Conversion Factors'!$F$14,IF(X478&lt;='Conversion Factors'!$F$15,'Conversion Factors'!$F$15,IF(X478&lt;='Conversion Factors'!$F$16,'Conversion Factors'!$F$16,Z478)))))</f>
        <v/>
      </c>
      <c r="Z478" s="229" t="str">
        <f>IF(X478&lt;='Conversion Factors'!$F$17,'Conversion Factors'!$F$17,IF(X478&lt;='Conversion Factors'!$F$18,'Conversion Factors'!$F$18,IF(X478&lt;='Conversion Factors'!$F$19,'Conversion Factors'!$F$19,IF(X478&lt;='Conversion Factors'!$F$20,'Conversion Factors'!$F$20,IF(X478&lt;='Conversion Factors'!$F$21,'Conversion Factors'!$F$21,IF(ISNUMBER(X478),20,""))))))</f>
        <v/>
      </c>
      <c r="AB478" s="215" t="str">
        <f t="shared" si="129"/>
        <v>Furniture (20 03 07)</v>
      </c>
      <c r="AE478" s="3"/>
      <c r="AF478" s="3" t="str">
        <f t="shared" si="130"/>
        <v>Furniture_20_03_07</v>
      </c>
      <c r="AG478" s="3"/>
      <c r="AH478" s="3"/>
      <c r="AM478" s="3"/>
      <c r="AN478" s="3"/>
      <c r="AO478" s="3"/>
      <c r="AP478" s="3"/>
    </row>
    <row r="479" spans="1:42" x14ac:dyDescent="0.35">
      <c r="A479" s="57"/>
      <c r="B479" s="192" t="str">
        <f>IF(ISNUMBER('Estimated Waste'!M97),'Estimated Waste'!M97,"")</f>
        <v/>
      </c>
      <c r="C479" s="192" t="str">
        <f t="shared" si="131"/>
        <v/>
      </c>
      <c r="D479" s="193" t="str">
        <f>IF(ISNUMBER(K479),L479,IF(G479&gt;0,G479,IF(B479&lt;='Conversion Factors'!$G$11,'Conversion Factors'!$F$11,IF(B479&lt;='Conversion Factors'!$G$12,'Conversion Factors'!$F$12,IF(B479&lt;='Conversion Factors'!$G$13,'Conversion Factors'!$F$13,IF(B479&lt;='Conversion Factors'!$G$14,'Conversion Factors'!$F$14,IF(B479&lt;='Conversion Factors'!$G$15,'Conversion Factors'!$F$15,IF(B479&lt;='Conversion Factors'!$G$16,'Conversion Factors'!$F$16,E479))))))))</f>
        <v/>
      </c>
      <c r="E479" s="194" t="str">
        <f>IF(B479&lt;='Conversion Factors'!$G$17,'Conversion Factors'!$F$17,IF(B479&lt;='Conversion Factors'!$G$18,'Conversion Factors'!$F$18,IF(B479&lt;='Conversion Factors'!$G$19,'Conversion Factors'!$F$19,IF(B479&lt;='Conversion Factors'!$G$20,'Conversion Factors'!$F$20,IF(B479&lt;='Conversion Factors'!$G$21,'Conversion Factors'!$F$21,IF(ISNUMBER(B479),20,""))))))</f>
        <v/>
      </c>
      <c r="F479" s="193" t="e">
        <f t="shared" si="132"/>
        <v>#VALUE!</v>
      </c>
      <c r="G479" s="195">
        <f>IF('Estimated Waste'!G97&lt;&gt;"",IF(LEN('Estimated Waste'!G97)&gt;6,MID('Estimated Waste'!G97,1,LEN('Estimated Waste'!G97)-10),MID('Estimated Waste'!G97,1,LEN('Estimated Waste'!G97)-4)),0)</f>
        <v>0</v>
      </c>
      <c r="H479" s="195" t="str">
        <f t="shared" si="121"/>
        <v/>
      </c>
      <c r="I479" s="196">
        <f>'Estimated Waste'!H97</f>
        <v>0</v>
      </c>
      <c r="J479" s="197"/>
      <c r="K479" s="196" t="str">
        <f t="shared" si="122"/>
        <v/>
      </c>
      <c r="L479" s="227" t="str">
        <f>IF(K479&lt;='Conversion Factors'!$F$12,'Conversion Factors'!$F$12,IF(K479&lt;='Conversion Factors'!$F$13,'Conversion Factors'!$F$13,IF(K479&lt;='Conversion Factors'!$F$14,'Conversion Factors'!$F$14,IF(K479&lt;='Conversion Factors'!$F$15,'Conversion Factors'!$F$15,IF(K479&lt;='Conversion Factors'!$F$16,'Conversion Factors'!$F$16,M479)))))</f>
        <v/>
      </c>
      <c r="M479" s="227" t="str">
        <f>IF(K479&lt;='Conversion Factors'!$F$17,'Conversion Factors'!$F$17,IF(K479&lt;='Conversion Factors'!$F$18,'Conversion Factors'!$F$18,IF(K479&lt;='Conversion Factors'!$F$19,'Conversion Factors'!$F$19,IF(K479&lt;='Conversion Factors'!$F$20,'Conversion Factors'!$F$20,IF(K479&lt;='Conversion Factors'!$F$21,'Conversion Factors'!$F$21,IF(ISNUMBER(K479),20,""))))))</f>
        <v/>
      </c>
      <c r="O479" s="198" t="str">
        <f>IF(ISNUMBER('Actual Waste'!U98),'Actual Waste'!U98,"")</f>
        <v/>
      </c>
      <c r="P479" s="198" t="str">
        <f t="shared" si="128"/>
        <v/>
      </c>
      <c r="Q479" s="199" t="str">
        <f>IF(ISNUMBER(X479),Y479,IF(T479&gt;0,T479,IF(O479&lt;='Conversion Factors'!$G$11,'Conversion Factors'!$F$11,IF(O479&lt;='Conversion Factors'!$G$12,'Conversion Factors'!$F$12,IF(O479&lt;='Conversion Factors'!$G$13,'Conversion Factors'!$F$13,IF(O479&lt;='Conversion Factors'!$G$14,'Conversion Factors'!$F$14,IF(O479&lt;='Conversion Factors'!$G$15,'Conversion Factors'!$F$15,IF(O479&lt;='Conversion Factors'!$G$16,'Conversion Factors'!$F$16,R479))))))))</f>
        <v/>
      </c>
      <c r="R479" s="200" t="str">
        <f>IF(O479&lt;='Conversion Factors'!$G$17,'Conversion Factors'!$F$17,IF(O479&lt;='Conversion Factors'!$G$18,'Conversion Factors'!$F$18,IF(O479&lt;='Conversion Factors'!$G$19,'Conversion Factors'!$F$19,IF(O479&lt;='Conversion Factors'!$G$20,'Conversion Factors'!$F$20,IF(O479&lt;='Conversion Factors'!$G$21,'Conversion Factors'!$F$21,IF(ISNUMBER(O479),20,""))))))</f>
        <v/>
      </c>
      <c r="S479" s="199" t="e">
        <f t="shared" si="123"/>
        <v>#VALUE!</v>
      </c>
      <c r="T479" s="201">
        <f>IF('Actual Waste'!J98&lt;&gt;"",IF(LEN('Actual Waste'!J98)&gt;6,MID('Actual Waste'!J98,1,LEN('Actual Waste'!J98)-10),MID('Actual Waste'!J98,1,LEN('Actual Waste'!J98)-4)),0)</f>
        <v>0</v>
      </c>
      <c r="U479" s="201" t="str">
        <f t="shared" si="124"/>
        <v/>
      </c>
      <c r="V479" s="202">
        <f>'Actual Waste'!K98</f>
        <v>0</v>
      </c>
      <c r="W479" s="203"/>
      <c r="X479" s="202" t="str">
        <f t="shared" si="125"/>
        <v/>
      </c>
      <c r="Y479" s="229" t="str">
        <f>IF(X479&lt;='Conversion Factors'!$F$12,'Conversion Factors'!$F$12,IF(X479&lt;='Conversion Factors'!$F$13,'Conversion Factors'!$F$13,IF(X479&lt;='Conversion Factors'!$F$14,'Conversion Factors'!$F$14,IF(X479&lt;='Conversion Factors'!$F$15,'Conversion Factors'!$F$15,IF(X479&lt;='Conversion Factors'!$F$16,'Conversion Factors'!$F$16,Z479)))))</f>
        <v/>
      </c>
      <c r="Z479" s="229" t="str">
        <f>IF(X479&lt;='Conversion Factors'!$F$17,'Conversion Factors'!$F$17,IF(X479&lt;='Conversion Factors'!$F$18,'Conversion Factors'!$F$18,IF(X479&lt;='Conversion Factors'!$F$19,'Conversion Factors'!$F$19,IF(X479&lt;='Conversion Factors'!$F$20,'Conversion Factors'!$F$20,IF(X479&lt;='Conversion Factors'!$F$21,'Conversion Factors'!$F$21,IF(ISNUMBER(X479),20,""))))))</f>
        <v/>
      </c>
      <c r="AB479" s="215" t="str">
        <f t="shared" si="129"/>
        <v>Glass (17 02 02)</v>
      </c>
      <c r="AE479" s="3"/>
      <c r="AF479" s="3" t="str">
        <f t="shared" si="130"/>
        <v>Glass_17_02_02</v>
      </c>
      <c r="AG479" s="3"/>
      <c r="AH479" s="3"/>
      <c r="AM479" s="3"/>
      <c r="AN479" s="3"/>
      <c r="AO479" s="3"/>
      <c r="AP479" s="3"/>
    </row>
    <row r="480" spans="1:42" x14ac:dyDescent="0.35">
      <c r="A480" s="57"/>
      <c r="B480" s="192" t="str">
        <f>IF(ISNUMBER('Estimated Waste'!M98),'Estimated Waste'!M98,"")</f>
        <v/>
      </c>
      <c r="C480" s="192" t="str">
        <f t="shared" si="131"/>
        <v/>
      </c>
      <c r="D480" s="193" t="str">
        <f>IF(ISNUMBER(K480),L480,IF(G480&gt;0,G480,IF(B480&lt;='Conversion Factors'!$G$11,'Conversion Factors'!$F$11,IF(B480&lt;='Conversion Factors'!$G$12,'Conversion Factors'!$F$12,IF(B480&lt;='Conversion Factors'!$G$13,'Conversion Factors'!$F$13,IF(B480&lt;='Conversion Factors'!$G$14,'Conversion Factors'!$F$14,IF(B480&lt;='Conversion Factors'!$G$15,'Conversion Factors'!$F$15,IF(B480&lt;='Conversion Factors'!$G$16,'Conversion Factors'!$F$16,E480))))))))</f>
        <v/>
      </c>
      <c r="E480" s="194" t="str">
        <f>IF(B480&lt;='Conversion Factors'!$G$17,'Conversion Factors'!$F$17,IF(B480&lt;='Conversion Factors'!$G$18,'Conversion Factors'!$F$18,IF(B480&lt;='Conversion Factors'!$G$19,'Conversion Factors'!$F$19,IF(B480&lt;='Conversion Factors'!$G$20,'Conversion Factors'!$F$20,IF(B480&lt;='Conversion Factors'!$G$21,'Conversion Factors'!$F$21,IF(ISNUMBER(B480),20,""))))))</f>
        <v/>
      </c>
      <c r="F480" s="193" t="e">
        <f t="shared" si="132"/>
        <v>#VALUE!</v>
      </c>
      <c r="G480" s="195">
        <f>IF('Estimated Waste'!G98&lt;&gt;"",IF(LEN('Estimated Waste'!G98)&gt;6,MID('Estimated Waste'!G98,1,LEN('Estimated Waste'!G98)-10),MID('Estimated Waste'!G98,1,LEN('Estimated Waste'!G98)-4)),0)</f>
        <v>0</v>
      </c>
      <c r="H480" s="195" t="str">
        <f t="shared" si="121"/>
        <v/>
      </c>
      <c r="I480" s="196">
        <f>'Estimated Waste'!H98</f>
        <v>0</v>
      </c>
      <c r="J480" s="197"/>
      <c r="K480" s="196" t="str">
        <f t="shared" si="122"/>
        <v/>
      </c>
      <c r="L480" s="227" t="str">
        <f>IF(K480&lt;='Conversion Factors'!$F$12,'Conversion Factors'!$F$12,IF(K480&lt;='Conversion Factors'!$F$13,'Conversion Factors'!$F$13,IF(K480&lt;='Conversion Factors'!$F$14,'Conversion Factors'!$F$14,IF(K480&lt;='Conversion Factors'!$F$15,'Conversion Factors'!$F$15,IF(K480&lt;='Conversion Factors'!$F$16,'Conversion Factors'!$F$16,M480)))))</f>
        <v/>
      </c>
      <c r="M480" s="227" t="str">
        <f>IF(K480&lt;='Conversion Factors'!$F$17,'Conversion Factors'!$F$17,IF(K480&lt;='Conversion Factors'!$F$18,'Conversion Factors'!$F$18,IF(K480&lt;='Conversion Factors'!$F$19,'Conversion Factors'!$F$19,IF(K480&lt;='Conversion Factors'!$F$20,'Conversion Factors'!$F$20,IF(K480&lt;='Conversion Factors'!$F$21,'Conversion Factors'!$F$21,IF(ISNUMBER(K480),20,""))))))</f>
        <v/>
      </c>
      <c r="O480" s="198" t="str">
        <f>IF(ISNUMBER('Actual Waste'!U99),'Actual Waste'!U99,"")</f>
        <v/>
      </c>
      <c r="P480" s="198" t="str">
        <f t="shared" si="128"/>
        <v/>
      </c>
      <c r="Q480" s="199" t="str">
        <f>IF(ISNUMBER(X480),Y480,IF(T480&gt;0,T480,IF(O480&lt;='Conversion Factors'!$G$11,'Conversion Factors'!$F$11,IF(O480&lt;='Conversion Factors'!$G$12,'Conversion Factors'!$F$12,IF(O480&lt;='Conversion Factors'!$G$13,'Conversion Factors'!$F$13,IF(O480&lt;='Conversion Factors'!$G$14,'Conversion Factors'!$F$14,IF(O480&lt;='Conversion Factors'!$G$15,'Conversion Factors'!$F$15,IF(O480&lt;='Conversion Factors'!$G$16,'Conversion Factors'!$F$16,R480))))))))</f>
        <v/>
      </c>
      <c r="R480" s="200" t="str">
        <f>IF(O480&lt;='Conversion Factors'!$G$17,'Conversion Factors'!$F$17,IF(O480&lt;='Conversion Factors'!$G$18,'Conversion Factors'!$F$18,IF(O480&lt;='Conversion Factors'!$G$19,'Conversion Factors'!$F$19,IF(O480&lt;='Conversion Factors'!$G$20,'Conversion Factors'!$F$20,IF(O480&lt;='Conversion Factors'!$G$21,'Conversion Factors'!$F$21,IF(ISNUMBER(O480),20,""))))))</f>
        <v/>
      </c>
      <c r="S480" s="199" t="e">
        <f t="shared" si="123"/>
        <v>#VALUE!</v>
      </c>
      <c r="T480" s="201">
        <f>IF('Actual Waste'!J99&lt;&gt;"",IF(LEN('Actual Waste'!J99)&gt;6,MID('Actual Waste'!J99,1,LEN('Actual Waste'!J99)-10),MID('Actual Waste'!J99,1,LEN('Actual Waste'!J99)-4)),0)</f>
        <v>0</v>
      </c>
      <c r="U480" s="201" t="str">
        <f t="shared" si="124"/>
        <v/>
      </c>
      <c r="V480" s="202">
        <f>'Actual Waste'!K99</f>
        <v>0</v>
      </c>
      <c r="W480" s="203"/>
      <c r="X480" s="202" t="str">
        <f t="shared" si="125"/>
        <v/>
      </c>
      <c r="Y480" s="229" t="str">
        <f>IF(X480&lt;='Conversion Factors'!$F$12,'Conversion Factors'!$F$12,IF(X480&lt;='Conversion Factors'!$F$13,'Conversion Factors'!$F$13,IF(X480&lt;='Conversion Factors'!$F$14,'Conversion Factors'!$F$14,IF(X480&lt;='Conversion Factors'!$F$15,'Conversion Factors'!$F$15,IF(X480&lt;='Conversion Factors'!$F$16,'Conversion Factors'!$F$16,Z480)))))</f>
        <v/>
      </c>
      <c r="Z480" s="229" t="str">
        <f>IF(X480&lt;='Conversion Factors'!$F$17,'Conversion Factors'!$F$17,IF(X480&lt;='Conversion Factors'!$F$18,'Conversion Factors'!$F$18,IF(X480&lt;='Conversion Factors'!$F$19,'Conversion Factors'!$F$19,IF(X480&lt;='Conversion Factors'!$F$20,'Conversion Factors'!$F$20,IF(X480&lt;='Conversion Factors'!$F$21,'Conversion Factors'!$F$21,IF(ISNUMBER(X480),20,""))))))</f>
        <v/>
      </c>
      <c r="AB480" s="215" t="str">
        <f t="shared" si="129"/>
        <v>Gypsum (17 08 02)</v>
      </c>
      <c r="AE480" s="3"/>
      <c r="AF480" s="3" t="str">
        <f t="shared" si="130"/>
        <v>Gypsum_17_08_02</v>
      </c>
      <c r="AG480" s="3"/>
      <c r="AH480" s="3"/>
      <c r="AM480" s="3"/>
      <c r="AN480" s="3"/>
      <c r="AO480" s="3"/>
      <c r="AP480" s="3"/>
    </row>
    <row r="481" spans="1:42" x14ac:dyDescent="0.35">
      <c r="A481" s="57"/>
      <c r="B481" s="192" t="str">
        <f>IF(ISNUMBER('Estimated Waste'!M99),'Estimated Waste'!M99,"")</f>
        <v/>
      </c>
      <c r="C481" s="192" t="str">
        <f t="shared" si="131"/>
        <v/>
      </c>
      <c r="D481" s="193" t="str">
        <f>IF(ISNUMBER(K481),L481,IF(G481&gt;0,G481,IF(B481&lt;='Conversion Factors'!$G$11,'Conversion Factors'!$F$11,IF(B481&lt;='Conversion Factors'!$G$12,'Conversion Factors'!$F$12,IF(B481&lt;='Conversion Factors'!$G$13,'Conversion Factors'!$F$13,IF(B481&lt;='Conversion Factors'!$G$14,'Conversion Factors'!$F$14,IF(B481&lt;='Conversion Factors'!$G$15,'Conversion Factors'!$F$15,IF(B481&lt;='Conversion Factors'!$G$16,'Conversion Factors'!$F$16,E481))))))))</f>
        <v/>
      </c>
      <c r="E481" s="194" t="str">
        <f>IF(B481&lt;='Conversion Factors'!$G$17,'Conversion Factors'!$F$17,IF(B481&lt;='Conversion Factors'!$G$18,'Conversion Factors'!$F$18,IF(B481&lt;='Conversion Factors'!$G$19,'Conversion Factors'!$F$19,IF(B481&lt;='Conversion Factors'!$G$20,'Conversion Factors'!$F$20,IF(B481&lt;='Conversion Factors'!$G$21,'Conversion Factors'!$F$21,IF(ISNUMBER(B481),20,""))))))</f>
        <v/>
      </c>
      <c r="F481" s="193" t="e">
        <f t="shared" si="132"/>
        <v>#VALUE!</v>
      </c>
      <c r="G481" s="195">
        <f>IF('Estimated Waste'!G99&lt;&gt;"",IF(LEN('Estimated Waste'!G99)&gt;6,MID('Estimated Waste'!G99,1,LEN('Estimated Waste'!G99)-10),MID('Estimated Waste'!G99,1,LEN('Estimated Waste'!G99)-4)),0)</f>
        <v>0</v>
      </c>
      <c r="H481" s="195" t="str">
        <f t="shared" si="121"/>
        <v/>
      </c>
      <c r="I481" s="196">
        <f>'Estimated Waste'!H99</f>
        <v>0</v>
      </c>
      <c r="J481" s="197"/>
      <c r="K481" s="196" t="str">
        <f t="shared" si="122"/>
        <v/>
      </c>
      <c r="L481" s="227" t="str">
        <f>IF(K481&lt;='Conversion Factors'!$F$12,'Conversion Factors'!$F$12,IF(K481&lt;='Conversion Factors'!$F$13,'Conversion Factors'!$F$13,IF(K481&lt;='Conversion Factors'!$F$14,'Conversion Factors'!$F$14,IF(K481&lt;='Conversion Factors'!$F$15,'Conversion Factors'!$F$15,IF(K481&lt;='Conversion Factors'!$F$16,'Conversion Factors'!$F$16,M481)))))</f>
        <v/>
      </c>
      <c r="M481" s="227" t="str">
        <f>IF(K481&lt;='Conversion Factors'!$F$17,'Conversion Factors'!$F$17,IF(K481&lt;='Conversion Factors'!$F$18,'Conversion Factors'!$F$18,IF(K481&lt;='Conversion Factors'!$F$19,'Conversion Factors'!$F$19,IF(K481&lt;='Conversion Factors'!$F$20,'Conversion Factors'!$F$20,IF(K481&lt;='Conversion Factors'!$F$21,'Conversion Factors'!$F$21,IF(ISNUMBER(K481),20,""))))))</f>
        <v/>
      </c>
      <c r="O481" s="198" t="str">
        <f>IF(ISNUMBER('Actual Waste'!U100),'Actual Waste'!U100,"")</f>
        <v/>
      </c>
      <c r="P481" s="198" t="str">
        <f t="shared" si="128"/>
        <v/>
      </c>
      <c r="Q481" s="199" t="str">
        <f>IF(ISNUMBER(X481),Y481,IF(T481&gt;0,T481,IF(O481&lt;='Conversion Factors'!$G$11,'Conversion Factors'!$F$11,IF(O481&lt;='Conversion Factors'!$G$12,'Conversion Factors'!$F$12,IF(O481&lt;='Conversion Factors'!$G$13,'Conversion Factors'!$F$13,IF(O481&lt;='Conversion Factors'!$G$14,'Conversion Factors'!$F$14,IF(O481&lt;='Conversion Factors'!$G$15,'Conversion Factors'!$F$15,IF(O481&lt;='Conversion Factors'!$G$16,'Conversion Factors'!$F$16,R481))))))))</f>
        <v/>
      </c>
      <c r="R481" s="200" t="str">
        <f>IF(O481&lt;='Conversion Factors'!$G$17,'Conversion Factors'!$F$17,IF(O481&lt;='Conversion Factors'!$G$18,'Conversion Factors'!$F$18,IF(O481&lt;='Conversion Factors'!$G$19,'Conversion Factors'!$F$19,IF(O481&lt;='Conversion Factors'!$G$20,'Conversion Factors'!$F$20,IF(O481&lt;='Conversion Factors'!$G$21,'Conversion Factors'!$F$21,IF(ISNUMBER(O481),20,""))))))</f>
        <v/>
      </c>
      <c r="S481" s="199" t="e">
        <f t="shared" si="123"/>
        <v>#VALUE!</v>
      </c>
      <c r="T481" s="201">
        <f>IF('Actual Waste'!J100&lt;&gt;"",IF(LEN('Actual Waste'!J100)&gt;6,MID('Actual Waste'!J100,1,LEN('Actual Waste'!J100)-10),MID('Actual Waste'!J100,1,LEN('Actual Waste'!J100)-4)),0)</f>
        <v>0</v>
      </c>
      <c r="U481" s="201" t="str">
        <f t="shared" si="124"/>
        <v/>
      </c>
      <c r="V481" s="202">
        <f>'Actual Waste'!K100</f>
        <v>0</v>
      </c>
      <c r="W481" s="203"/>
      <c r="X481" s="202" t="str">
        <f t="shared" si="125"/>
        <v/>
      </c>
      <c r="Y481" s="229" t="str">
        <f>IF(X481&lt;='Conversion Factors'!$F$12,'Conversion Factors'!$F$12,IF(X481&lt;='Conversion Factors'!$F$13,'Conversion Factors'!$F$13,IF(X481&lt;='Conversion Factors'!$F$14,'Conversion Factors'!$F$14,IF(X481&lt;='Conversion Factors'!$F$15,'Conversion Factors'!$F$15,IF(X481&lt;='Conversion Factors'!$F$16,'Conversion Factors'!$F$16,Z481)))))</f>
        <v/>
      </c>
      <c r="Z481" s="229" t="str">
        <f>IF(X481&lt;='Conversion Factors'!$F$17,'Conversion Factors'!$F$17,IF(X481&lt;='Conversion Factors'!$F$18,'Conversion Factors'!$F$18,IF(X481&lt;='Conversion Factors'!$F$19,'Conversion Factors'!$F$19,IF(X481&lt;='Conversion Factors'!$F$20,'Conversion Factors'!$F$20,IF(X481&lt;='Conversion Factors'!$F$21,'Conversion Factors'!$F$21,IF(ISNUMBER(X481),20,""))))))</f>
        <v/>
      </c>
      <c r="AB481" s="215" t="str">
        <f t="shared" si="129"/>
        <v>Hazardous waste (Segregated) (17 05 03*)</v>
      </c>
      <c r="AE481" s="3"/>
      <c r="AF481" s="3" t="str">
        <f t="shared" si="130"/>
        <v>Hazardous_waste_Seg</v>
      </c>
      <c r="AG481" s="3"/>
      <c r="AH481" s="3"/>
      <c r="AM481" s="3"/>
      <c r="AN481" s="3"/>
      <c r="AO481" s="3"/>
      <c r="AP481" s="3"/>
    </row>
    <row r="482" spans="1:42" x14ac:dyDescent="0.35">
      <c r="A482" s="57"/>
      <c r="B482" s="192" t="str">
        <f>IF(ISNUMBER('Estimated Waste'!M100),'Estimated Waste'!M100,"")</f>
        <v/>
      </c>
      <c r="C482" s="192" t="str">
        <f t="shared" si="131"/>
        <v/>
      </c>
      <c r="D482" s="193" t="str">
        <f>IF(ISNUMBER(K482),L482,IF(G482&gt;0,G482,IF(B482&lt;='Conversion Factors'!$G$11,'Conversion Factors'!$F$11,IF(B482&lt;='Conversion Factors'!$G$12,'Conversion Factors'!$F$12,IF(B482&lt;='Conversion Factors'!$G$13,'Conversion Factors'!$F$13,IF(B482&lt;='Conversion Factors'!$G$14,'Conversion Factors'!$F$14,IF(B482&lt;='Conversion Factors'!$G$15,'Conversion Factors'!$F$15,IF(B482&lt;='Conversion Factors'!$G$16,'Conversion Factors'!$F$16,E482))))))))</f>
        <v/>
      </c>
      <c r="E482" s="194" t="str">
        <f>IF(B482&lt;='Conversion Factors'!$G$17,'Conversion Factors'!$F$17,IF(B482&lt;='Conversion Factors'!$G$18,'Conversion Factors'!$F$18,IF(B482&lt;='Conversion Factors'!$G$19,'Conversion Factors'!$F$19,IF(B482&lt;='Conversion Factors'!$G$20,'Conversion Factors'!$F$20,IF(B482&lt;='Conversion Factors'!$G$21,'Conversion Factors'!$F$21,IF(ISNUMBER(B482),20,""))))))</f>
        <v/>
      </c>
      <c r="F482" s="193" t="e">
        <f t="shared" si="132"/>
        <v>#VALUE!</v>
      </c>
      <c r="G482" s="195">
        <f>IF('Estimated Waste'!G100&lt;&gt;"",IF(LEN('Estimated Waste'!G100)&gt;6,MID('Estimated Waste'!G100,1,LEN('Estimated Waste'!G100)-10),MID('Estimated Waste'!G100,1,LEN('Estimated Waste'!G100)-4)),0)</f>
        <v>0</v>
      </c>
      <c r="H482" s="195" t="str">
        <f t="shared" si="121"/>
        <v/>
      </c>
      <c r="I482" s="196">
        <f>'Estimated Waste'!H100</f>
        <v>0</v>
      </c>
      <c r="J482" s="197"/>
      <c r="K482" s="196" t="str">
        <f t="shared" si="122"/>
        <v/>
      </c>
      <c r="L482" s="227" t="str">
        <f>IF(K482&lt;='Conversion Factors'!$F$12,'Conversion Factors'!$F$12,IF(K482&lt;='Conversion Factors'!$F$13,'Conversion Factors'!$F$13,IF(K482&lt;='Conversion Factors'!$F$14,'Conversion Factors'!$F$14,IF(K482&lt;='Conversion Factors'!$F$15,'Conversion Factors'!$F$15,IF(K482&lt;='Conversion Factors'!$F$16,'Conversion Factors'!$F$16,M482)))))</f>
        <v/>
      </c>
      <c r="M482" s="227" t="str">
        <f>IF(K482&lt;='Conversion Factors'!$F$17,'Conversion Factors'!$F$17,IF(K482&lt;='Conversion Factors'!$F$18,'Conversion Factors'!$F$18,IF(K482&lt;='Conversion Factors'!$F$19,'Conversion Factors'!$F$19,IF(K482&lt;='Conversion Factors'!$F$20,'Conversion Factors'!$F$20,IF(K482&lt;='Conversion Factors'!$F$21,'Conversion Factors'!$F$21,IF(ISNUMBER(K482),20,""))))))</f>
        <v/>
      </c>
      <c r="O482" s="198" t="str">
        <f>IF(ISNUMBER('Actual Waste'!U101),'Actual Waste'!U101,"")</f>
        <v/>
      </c>
      <c r="P482" s="198" t="str">
        <f t="shared" si="128"/>
        <v/>
      </c>
      <c r="Q482" s="199" t="str">
        <f>IF(ISNUMBER(X482),Y482,IF(T482&gt;0,T482,IF(O482&lt;='Conversion Factors'!$G$11,'Conversion Factors'!$F$11,IF(O482&lt;='Conversion Factors'!$G$12,'Conversion Factors'!$F$12,IF(O482&lt;='Conversion Factors'!$G$13,'Conversion Factors'!$F$13,IF(O482&lt;='Conversion Factors'!$G$14,'Conversion Factors'!$F$14,IF(O482&lt;='Conversion Factors'!$G$15,'Conversion Factors'!$F$15,IF(O482&lt;='Conversion Factors'!$G$16,'Conversion Factors'!$F$16,R482))))))))</f>
        <v/>
      </c>
      <c r="R482" s="200" t="str">
        <f>IF(O482&lt;='Conversion Factors'!$G$17,'Conversion Factors'!$F$17,IF(O482&lt;='Conversion Factors'!$G$18,'Conversion Factors'!$F$18,IF(O482&lt;='Conversion Factors'!$G$19,'Conversion Factors'!$F$19,IF(O482&lt;='Conversion Factors'!$G$20,'Conversion Factors'!$F$20,IF(O482&lt;='Conversion Factors'!$G$21,'Conversion Factors'!$F$21,IF(ISNUMBER(O482),20,""))))))</f>
        <v/>
      </c>
      <c r="S482" s="199" t="e">
        <f t="shared" si="123"/>
        <v>#VALUE!</v>
      </c>
      <c r="T482" s="201">
        <f>IF('Actual Waste'!J101&lt;&gt;"",IF(LEN('Actual Waste'!J101)&gt;6,MID('Actual Waste'!J101,1,LEN('Actual Waste'!J101)-10),MID('Actual Waste'!J101,1,LEN('Actual Waste'!J101)-4)),0)</f>
        <v>0</v>
      </c>
      <c r="U482" s="201" t="str">
        <f t="shared" si="124"/>
        <v/>
      </c>
      <c r="V482" s="202">
        <f>'Actual Waste'!K101</f>
        <v>0</v>
      </c>
      <c r="W482" s="203"/>
      <c r="X482" s="202" t="str">
        <f t="shared" si="125"/>
        <v/>
      </c>
      <c r="Y482" s="229" t="str">
        <f>IF(X482&lt;='Conversion Factors'!$F$12,'Conversion Factors'!$F$12,IF(X482&lt;='Conversion Factors'!$F$13,'Conversion Factors'!$F$13,IF(X482&lt;='Conversion Factors'!$F$14,'Conversion Factors'!$F$14,IF(X482&lt;='Conversion Factors'!$F$15,'Conversion Factors'!$F$15,IF(X482&lt;='Conversion Factors'!$F$16,'Conversion Factors'!$F$16,Z482)))))</f>
        <v/>
      </c>
      <c r="Z482" s="229" t="str">
        <f>IF(X482&lt;='Conversion Factors'!$F$17,'Conversion Factors'!$F$17,IF(X482&lt;='Conversion Factors'!$F$18,'Conversion Factors'!$F$18,IF(X482&lt;='Conversion Factors'!$F$19,'Conversion Factors'!$F$19,IF(X482&lt;='Conversion Factors'!$F$20,'Conversion Factors'!$F$20,IF(X482&lt;='Conversion Factors'!$F$21,'Conversion Factors'!$F$21,IF(ISNUMBER(X482),20,""))))))</f>
        <v/>
      </c>
      <c r="AB482" s="215" t="str">
        <f t="shared" si="129"/>
        <v>Lead (17 04 03)</v>
      </c>
      <c r="AE482" s="3"/>
      <c r="AF482" s="3" t="str">
        <f t="shared" si="130"/>
        <v>Lead_17_04_03</v>
      </c>
      <c r="AG482" s="3"/>
      <c r="AH482" s="3"/>
      <c r="AM482" s="3"/>
      <c r="AN482" s="3"/>
      <c r="AO482" s="3"/>
      <c r="AP482" s="3"/>
    </row>
    <row r="483" spans="1:42" x14ac:dyDescent="0.35">
      <c r="A483" s="57"/>
      <c r="B483" s="192" t="str">
        <f>IF(ISNUMBER('Estimated Waste'!M101),'Estimated Waste'!M101,"")</f>
        <v/>
      </c>
      <c r="C483" s="192" t="str">
        <f t="shared" si="131"/>
        <v/>
      </c>
      <c r="D483" s="193" t="str">
        <f>IF(ISNUMBER(K483),L483,IF(G483&gt;0,G483,IF(B483&lt;='Conversion Factors'!$G$11,'Conversion Factors'!$F$11,IF(B483&lt;='Conversion Factors'!$G$12,'Conversion Factors'!$F$12,IF(B483&lt;='Conversion Factors'!$G$13,'Conversion Factors'!$F$13,IF(B483&lt;='Conversion Factors'!$G$14,'Conversion Factors'!$F$14,IF(B483&lt;='Conversion Factors'!$G$15,'Conversion Factors'!$F$15,IF(B483&lt;='Conversion Factors'!$G$16,'Conversion Factors'!$F$16,E483))))))))</f>
        <v/>
      </c>
      <c r="E483" s="194" t="str">
        <f>IF(B483&lt;='Conversion Factors'!$G$17,'Conversion Factors'!$F$17,IF(B483&lt;='Conversion Factors'!$G$18,'Conversion Factors'!$F$18,IF(B483&lt;='Conversion Factors'!$G$19,'Conversion Factors'!$F$19,IF(B483&lt;='Conversion Factors'!$G$20,'Conversion Factors'!$F$20,IF(B483&lt;='Conversion Factors'!$G$21,'Conversion Factors'!$F$21,IF(ISNUMBER(B483),20,""))))))</f>
        <v/>
      </c>
      <c r="F483" s="193" t="e">
        <f t="shared" si="132"/>
        <v>#VALUE!</v>
      </c>
      <c r="G483" s="195">
        <f>IF('Estimated Waste'!G101&lt;&gt;"",IF(LEN('Estimated Waste'!G101)&gt;6,MID('Estimated Waste'!G101,1,LEN('Estimated Waste'!G101)-10),MID('Estimated Waste'!G101,1,LEN('Estimated Waste'!G101)-4)),0)</f>
        <v>0</v>
      </c>
      <c r="H483" s="195" t="str">
        <f t="shared" si="121"/>
        <v/>
      </c>
      <c r="I483" s="196">
        <f>'Estimated Waste'!H101</f>
        <v>0</v>
      </c>
      <c r="J483" s="197"/>
      <c r="K483" s="196" t="str">
        <f t="shared" si="122"/>
        <v/>
      </c>
      <c r="L483" s="227" t="str">
        <f>IF(K483&lt;='Conversion Factors'!$F$12,'Conversion Factors'!$F$12,IF(K483&lt;='Conversion Factors'!$F$13,'Conversion Factors'!$F$13,IF(K483&lt;='Conversion Factors'!$F$14,'Conversion Factors'!$F$14,IF(K483&lt;='Conversion Factors'!$F$15,'Conversion Factors'!$F$15,IF(K483&lt;='Conversion Factors'!$F$16,'Conversion Factors'!$F$16,M483)))))</f>
        <v/>
      </c>
      <c r="M483" s="227" t="str">
        <f>IF(K483&lt;='Conversion Factors'!$F$17,'Conversion Factors'!$F$17,IF(K483&lt;='Conversion Factors'!$F$18,'Conversion Factors'!$F$18,IF(K483&lt;='Conversion Factors'!$F$19,'Conversion Factors'!$F$19,IF(K483&lt;='Conversion Factors'!$F$20,'Conversion Factors'!$F$20,IF(K483&lt;='Conversion Factors'!$F$21,'Conversion Factors'!$F$21,IF(ISNUMBER(K483),20,""))))))</f>
        <v/>
      </c>
      <c r="O483" s="198" t="str">
        <f>IF(ISNUMBER('Actual Waste'!U102),'Actual Waste'!U102,"")</f>
        <v/>
      </c>
      <c r="P483" s="198" t="str">
        <f t="shared" si="128"/>
        <v/>
      </c>
      <c r="Q483" s="199" t="str">
        <f>IF(ISNUMBER(X483),Y483,IF(T483&gt;0,T483,IF(O483&lt;='Conversion Factors'!$G$11,'Conversion Factors'!$F$11,IF(O483&lt;='Conversion Factors'!$G$12,'Conversion Factors'!$F$12,IF(O483&lt;='Conversion Factors'!$G$13,'Conversion Factors'!$F$13,IF(O483&lt;='Conversion Factors'!$G$14,'Conversion Factors'!$F$14,IF(O483&lt;='Conversion Factors'!$G$15,'Conversion Factors'!$F$15,IF(O483&lt;='Conversion Factors'!$G$16,'Conversion Factors'!$F$16,R483))))))))</f>
        <v/>
      </c>
      <c r="R483" s="200" t="str">
        <f>IF(O483&lt;='Conversion Factors'!$G$17,'Conversion Factors'!$F$17,IF(O483&lt;='Conversion Factors'!$G$18,'Conversion Factors'!$F$18,IF(O483&lt;='Conversion Factors'!$G$19,'Conversion Factors'!$F$19,IF(O483&lt;='Conversion Factors'!$G$20,'Conversion Factors'!$F$20,IF(O483&lt;='Conversion Factors'!$G$21,'Conversion Factors'!$F$21,IF(ISNUMBER(O483),20,""))))))</f>
        <v/>
      </c>
      <c r="S483" s="199" t="e">
        <f t="shared" si="123"/>
        <v>#VALUE!</v>
      </c>
      <c r="T483" s="201">
        <f>IF('Actual Waste'!J102&lt;&gt;"",IF(LEN('Actual Waste'!J102)&gt;6,MID('Actual Waste'!J102,1,LEN('Actual Waste'!J102)-10),MID('Actual Waste'!J102,1,LEN('Actual Waste'!J102)-4)),0)</f>
        <v>0</v>
      </c>
      <c r="U483" s="201" t="str">
        <f t="shared" si="124"/>
        <v/>
      </c>
      <c r="V483" s="202">
        <f>'Actual Waste'!K102</f>
        <v>0</v>
      </c>
      <c r="W483" s="203"/>
      <c r="X483" s="202" t="str">
        <f t="shared" si="125"/>
        <v/>
      </c>
      <c r="Y483" s="229" t="str">
        <f>IF(X483&lt;='Conversion Factors'!$F$12,'Conversion Factors'!$F$12,IF(X483&lt;='Conversion Factors'!$F$13,'Conversion Factors'!$F$13,IF(X483&lt;='Conversion Factors'!$F$14,'Conversion Factors'!$F$14,IF(X483&lt;='Conversion Factors'!$F$15,'Conversion Factors'!$F$15,IF(X483&lt;='Conversion Factors'!$F$16,'Conversion Factors'!$F$16,Z483)))))</f>
        <v/>
      </c>
      <c r="Z483" s="229" t="str">
        <f>IF(X483&lt;='Conversion Factors'!$F$17,'Conversion Factors'!$F$17,IF(X483&lt;='Conversion Factors'!$F$18,'Conversion Factors'!$F$18,IF(X483&lt;='Conversion Factors'!$F$19,'Conversion Factors'!$F$19,IF(X483&lt;='Conversion Factors'!$F$20,'Conversion Factors'!$F$20,IF(X483&lt;='Conversion Factors'!$F$21,'Conversion Factors'!$F$21,IF(ISNUMBER(X483),20,""))))))</f>
        <v/>
      </c>
      <c r="AB483" s="215" t="str">
        <f t="shared" si="129"/>
        <v>Metals (17 04 07)</v>
      </c>
      <c r="AE483" s="3"/>
      <c r="AF483" s="3" t="str">
        <f t="shared" si="130"/>
        <v>Metals_17_04_07</v>
      </c>
      <c r="AG483" s="3"/>
      <c r="AH483" s="3"/>
      <c r="AM483" s="3"/>
      <c r="AN483" s="3"/>
      <c r="AO483" s="3"/>
      <c r="AP483" s="3"/>
    </row>
    <row r="484" spans="1:42" x14ac:dyDescent="0.35">
      <c r="A484" s="57"/>
      <c r="B484" s="192" t="str">
        <f>IF(ISNUMBER('Estimated Waste'!M102),'Estimated Waste'!M102,"")</f>
        <v/>
      </c>
      <c r="C484" s="192" t="str">
        <f t="shared" si="131"/>
        <v/>
      </c>
      <c r="D484" s="193" t="str">
        <f>IF(ISNUMBER(K484),L484,IF(G484&gt;0,G484,IF(B484&lt;='Conversion Factors'!$G$11,'Conversion Factors'!$F$11,IF(B484&lt;='Conversion Factors'!$G$12,'Conversion Factors'!$F$12,IF(B484&lt;='Conversion Factors'!$G$13,'Conversion Factors'!$F$13,IF(B484&lt;='Conversion Factors'!$G$14,'Conversion Factors'!$F$14,IF(B484&lt;='Conversion Factors'!$G$15,'Conversion Factors'!$F$15,IF(B484&lt;='Conversion Factors'!$G$16,'Conversion Factors'!$F$16,E484))))))))</f>
        <v/>
      </c>
      <c r="E484" s="194" t="str">
        <f>IF(B484&lt;='Conversion Factors'!$G$17,'Conversion Factors'!$F$17,IF(B484&lt;='Conversion Factors'!$G$18,'Conversion Factors'!$F$18,IF(B484&lt;='Conversion Factors'!$G$19,'Conversion Factors'!$F$19,IF(B484&lt;='Conversion Factors'!$G$20,'Conversion Factors'!$F$20,IF(B484&lt;='Conversion Factors'!$G$21,'Conversion Factors'!$F$21,IF(ISNUMBER(B484),20,""))))))</f>
        <v/>
      </c>
      <c r="F484" s="193" t="e">
        <f t="shared" si="132"/>
        <v>#VALUE!</v>
      </c>
      <c r="G484" s="195">
        <f>IF('Estimated Waste'!G102&lt;&gt;"",IF(LEN('Estimated Waste'!G102)&gt;6,MID('Estimated Waste'!G102,1,LEN('Estimated Waste'!G102)-10),MID('Estimated Waste'!G102,1,LEN('Estimated Waste'!G102)-4)),0)</f>
        <v>0</v>
      </c>
      <c r="H484" s="195" t="str">
        <f t="shared" si="121"/>
        <v/>
      </c>
      <c r="I484" s="196">
        <f>'Estimated Waste'!H102</f>
        <v>0</v>
      </c>
      <c r="J484" s="197"/>
      <c r="K484" s="196" t="str">
        <f t="shared" si="122"/>
        <v/>
      </c>
      <c r="L484" s="227" t="str">
        <f>IF(K484&lt;='Conversion Factors'!$F$12,'Conversion Factors'!$F$12,IF(K484&lt;='Conversion Factors'!$F$13,'Conversion Factors'!$F$13,IF(K484&lt;='Conversion Factors'!$F$14,'Conversion Factors'!$F$14,IF(K484&lt;='Conversion Factors'!$F$15,'Conversion Factors'!$F$15,IF(K484&lt;='Conversion Factors'!$F$16,'Conversion Factors'!$F$16,M484)))))</f>
        <v/>
      </c>
      <c r="M484" s="227" t="str">
        <f>IF(K484&lt;='Conversion Factors'!$F$17,'Conversion Factors'!$F$17,IF(K484&lt;='Conversion Factors'!$F$18,'Conversion Factors'!$F$18,IF(K484&lt;='Conversion Factors'!$F$19,'Conversion Factors'!$F$19,IF(K484&lt;='Conversion Factors'!$F$20,'Conversion Factors'!$F$20,IF(K484&lt;='Conversion Factors'!$F$21,'Conversion Factors'!$F$21,IF(ISNUMBER(K484),20,""))))))</f>
        <v/>
      </c>
      <c r="O484" s="198" t="str">
        <f>IF(ISNUMBER('Actual Waste'!U103),'Actual Waste'!U103,"")</f>
        <v/>
      </c>
      <c r="P484" s="198" t="str">
        <f t="shared" si="128"/>
        <v/>
      </c>
      <c r="Q484" s="199" t="str">
        <f>IF(ISNUMBER(X484),Y484,IF(T484&gt;0,T484,IF(O484&lt;='Conversion Factors'!$G$11,'Conversion Factors'!$F$11,IF(O484&lt;='Conversion Factors'!$G$12,'Conversion Factors'!$F$12,IF(O484&lt;='Conversion Factors'!$G$13,'Conversion Factors'!$F$13,IF(O484&lt;='Conversion Factors'!$G$14,'Conversion Factors'!$F$14,IF(O484&lt;='Conversion Factors'!$G$15,'Conversion Factors'!$F$15,IF(O484&lt;='Conversion Factors'!$G$16,'Conversion Factors'!$F$16,R484))))))))</f>
        <v/>
      </c>
      <c r="R484" s="200" t="str">
        <f>IF(O484&lt;='Conversion Factors'!$G$17,'Conversion Factors'!$F$17,IF(O484&lt;='Conversion Factors'!$G$18,'Conversion Factors'!$F$18,IF(O484&lt;='Conversion Factors'!$G$19,'Conversion Factors'!$F$19,IF(O484&lt;='Conversion Factors'!$G$20,'Conversion Factors'!$F$20,IF(O484&lt;='Conversion Factors'!$G$21,'Conversion Factors'!$F$21,IF(ISNUMBER(O484),20,""))))))</f>
        <v/>
      </c>
      <c r="S484" s="199" t="e">
        <f t="shared" si="123"/>
        <v>#VALUE!</v>
      </c>
      <c r="T484" s="201">
        <f>IF('Actual Waste'!J103&lt;&gt;"",IF(LEN('Actual Waste'!J103)&gt;6,MID('Actual Waste'!J103,1,LEN('Actual Waste'!J103)-10),MID('Actual Waste'!J103,1,LEN('Actual Waste'!J103)-4)),0)</f>
        <v>0</v>
      </c>
      <c r="U484" s="201" t="str">
        <f t="shared" ref="U484:U516" si="133">IF(T484&gt;0,P484/T484,"")</f>
        <v/>
      </c>
      <c r="V484" s="202">
        <f>'Actual Waste'!K103</f>
        <v>0</v>
      </c>
      <c r="W484" s="203"/>
      <c r="X484" s="202" t="str">
        <f t="shared" ref="X484:X516" si="134">IF(V484&gt;0,IF(ISNUMBER(P484),P484/V484,""),"")</f>
        <v/>
      </c>
      <c r="Y484" s="229" t="str">
        <f>IF(X484&lt;='Conversion Factors'!$F$12,'Conversion Factors'!$F$12,IF(X484&lt;='Conversion Factors'!$F$13,'Conversion Factors'!$F$13,IF(X484&lt;='Conversion Factors'!$F$14,'Conversion Factors'!$F$14,IF(X484&lt;='Conversion Factors'!$F$15,'Conversion Factors'!$F$15,IF(X484&lt;='Conversion Factors'!$F$16,'Conversion Factors'!$F$16,Z484)))))</f>
        <v/>
      </c>
      <c r="Z484" s="229" t="str">
        <f>IF(X484&lt;='Conversion Factors'!$F$17,'Conversion Factors'!$F$17,IF(X484&lt;='Conversion Factors'!$F$18,'Conversion Factors'!$F$18,IF(X484&lt;='Conversion Factors'!$F$19,'Conversion Factors'!$F$19,IF(X484&lt;='Conversion Factors'!$F$20,'Conversion Factors'!$F$20,IF(X484&lt;='Conversion Factors'!$F$21,'Conversion Factors'!$F$21,IF(ISNUMBER(X484),20,""))))))</f>
        <v/>
      </c>
      <c r="AB484" s="215" t="str">
        <f t="shared" si="129"/>
        <v>Mixed C&amp;D waste (17 09 04)</v>
      </c>
      <c r="AE484" s="3"/>
      <c r="AF484" s="3" t="str">
        <f t="shared" si="130"/>
        <v>Mixed_C_D_waste_17_</v>
      </c>
      <c r="AG484" s="3"/>
      <c r="AH484" s="3"/>
      <c r="AM484" s="3"/>
      <c r="AN484" s="3"/>
      <c r="AO484" s="3"/>
      <c r="AP484" s="3"/>
    </row>
    <row r="485" spans="1:42" x14ac:dyDescent="0.35">
      <c r="A485" s="57"/>
      <c r="B485" s="192" t="str">
        <f>IF(ISNUMBER('Estimated Waste'!M103),'Estimated Waste'!M103,"")</f>
        <v/>
      </c>
      <c r="C485" s="192" t="str">
        <f t="shared" si="131"/>
        <v/>
      </c>
      <c r="D485" s="193" t="str">
        <f>IF(ISNUMBER(K485),L485,IF(G485&gt;0,G485,IF(B485&lt;='Conversion Factors'!$G$11,'Conversion Factors'!$F$11,IF(B485&lt;='Conversion Factors'!$G$12,'Conversion Factors'!$F$12,IF(B485&lt;='Conversion Factors'!$G$13,'Conversion Factors'!$F$13,IF(B485&lt;='Conversion Factors'!$G$14,'Conversion Factors'!$F$14,IF(B485&lt;='Conversion Factors'!$G$15,'Conversion Factors'!$F$15,IF(B485&lt;='Conversion Factors'!$G$16,'Conversion Factors'!$F$16,E485))))))))</f>
        <v/>
      </c>
      <c r="E485" s="194" t="str">
        <f>IF(B485&lt;='Conversion Factors'!$G$17,'Conversion Factors'!$F$17,IF(B485&lt;='Conversion Factors'!$G$18,'Conversion Factors'!$F$18,IF(B485&lt;='Conversion Factors'!$G$19,'Conversion Factors'!$F$19,IF(B485&lt;='Conversion Factors'!$G$20,'Conversion Factors'!$F$20,IF(B485&lt;='Conversion Factors'!$G$21,'Conversion Factors'!$F$21,IF(ISNUMBER(B485),20,""))))))</f>
        <v/>
      </c>
      <c r="F485" s="193" t="e">
        <f t="shared" si="132"/>
        <v>#VALUE!</v>
      </c>
      <c r="G485" s="195">
        <f>IF('Estimated Waste'!G103&lt;&gt;"",IF(LEN('Estimated Waste'!G103)&gt;6,MID('Estimated Waste'!G103,1,LEN('Estimated Waste'!G103)-10),MID('Estimated Waste'!G103,1,LEN('Estimated Waste'!G103)-4)),0)</f>
        <v>0</v>
      </c>
      <c r="H485" s="195" t="str">
        <f t="shared" si="121"/>
        <v/>
      </c>
      <c r="I485" s="196">
        <f>'Estimated Waste'!H103</f>
        <v>0</v>
      </c>
      <c r="J485" s="197"/>
      <c r="K485" s="196" t="str">
        <f t="shared" si="122"/>
        <v/>
      </c>
      <c r="L485" s="227" t="str">
        <f>IF(K485&lt;='Conversion Factors'!$F$12,'Conversion Factors'!$F$12,IF(K485&lt;='Conversion Factors'!$F$13,'Conversion Factors'!$F$13,IF(K485&lt;='Conversion Factors'!$F$14,'Conversion Factors'!$F$14,IF(K485&lt;='Conversion Factors'!$F$15,'Conversion Factors'!$F$15,IF(K485&lt;='Conversion Factors'!$F$16,'Conversion Factors'!$F$16,M485)))))</f>
        <v/>
      </c>
      <c r="M485" s="227" t="str">
        <f>IF(K485&lt;='Conversion Factors'!$F$17,'Conversion Factors'!$F$17,IF(K485&lt;='Conversion Factors'!$F$18,'Conversion Factors'!$F$18,IF(K485&lt;='Conversion Factors'!$F$19,'Conversion Factors'!$F$19,IF(K485&lt;='Conversion Factors'!$F$20,'Conversion Factors'!$F$20,IF(K485&lt;='Conversion Factors'!$F$21,'Conversion Factors'!$F$21,IF(ISNUMBER(K485),20,""))))))</f>
        <v/>
      </c>
      <c r="O485" s="198" t="str">
        <f>IF(ISNUMBER('Actual Waste'!U104),'Actual Waste'!U104,"")</f>
        <v/>
      </c>
      <c r="P485" s="198" t="str">
        <f t="shared" si="128"/>
        <v/>
      </c>
      <c r="Q485" s="199" t="str">
        <f>IF(ISNUMBER(X485),Y485,IF(T485&gt;0,T485,IF(O485&lt;='Conversion Factors'!$G$11,'Conversion Factors'!$F$11,IF(O485&lt;='Conversion Factors'!$G$12,'Conversion Factors'!$F$12,IF(O485&lt;='Conversion Factors'!$G$13,'Conversion Factors'!$F$13,IF(O485&lt;='Conversion Factors'!$G$14,'Conversion Factors'!$F$14,IF(O485&lt;='Conversion Factors'!$G$15,'Conversion Factors'!$F$15,IF(O485&lt;='Conversion Factors'!$G$16,'Conversion Factors'!$F$16,R485))))))))</f>
        <v/>
      </c>
      <c r="R485" s="200" t="str">
        <f>IF(O485&lt;='Conversion Factors'!$G$17,'Conversion Factors'!$F$17,IF(O485&lt;='Conversion Factors'!$G$18,'Conversion Factors'!$F$18,IF(O485&lt;='Conversion Factors'!$G$19,'Conversion Factors'!$F$19,IF(O485&lt;='Conversion Factors'!$G$20,'Conversion Factors'!$F$20,IF(O485&lt;='Conversion Factors'!$G$21,'Conversion Factors'!$F$21,IF(ISNUMBER(O485),20,""))))))</f>
        <v/>
      </c>
      <c r="S485" s="199" t="e">
        <f t="shared" si="123"/>
        <v>#VALUE!</v>
      </c>
      <c r="T485" s="201">
        <f>IF('Actual Waste'!J104&lt;&gt;"",IF(LEN('Actual Waste'!J104)&gt;6,MID('Actual Waste'!J104,1,LEN('Actual Waste'!J104)-10),MID('Actual Waste'!J104,1,LEN('Actual Waste'!J104)-4)),0)</f>
        <v>0</v>
      </c>
      <c r="U485" s="201" t="str">
        <f t="shared" si="133"/>
        <v/>
      </c>
      <c r="V485" s="202">
        <f>'Actual Waste'!K104</f>
        <v>0</v>
      </c>
      <c r="W485" s="203"/>
      <c r="X485" s="202" t="str">
        <f t="shared" si="134"/>
        <v/>
      </c>
      <c r="Y485" s="229" t="str">
        <f>IF(X485&lt;='Conversion Factors'!$F$12,'Conversion Factors'!$F$12,IF(X485&lt;='Conversion Factors'!$F$13,'Conversion Factors'!$F$13,IF(X485&lt;='Conversion Factors'!$F$14,'Conversion Factors'!$F$14,IF(X485&lt;='Conversion Factors'!$F$15,'Conversion Factors'!$F$15,IF(X485&lt;='Conversion Factors'!$F$16,'Conversion Factors'!$F$16,Z485)))))</f>
        <v/>
      </c>
      <c r="Z485" s="229" t="str">
        <f>IF(X485&lt;='Conversion Factors'!$F$17,'Conversion Factors'!$F$17,IF(X485&lt;='Conversion Factors'!$F$18,'Conversion Factors'!$F$18,IF(X485&lt;='Conversion Factors'!$F$19,'Conversion Factors'!$F$19,IF(X485&lt;='Conversion Factors'!$F$20,'Conversion Factors'!$F$20,IF(X485&lt;='Conversion Factors'!$F$21,'Conversion Factors'!$F$21,IF(ISNUMBER(X485),20,""))))))</f>
        <v/>
      </c>
      <c r="AB485" s="215" t="str">
        <f t="shared" si="129"/>
        <v>Mixed C&amp;D waste (Hazardous) (17 09 03*)</v>
      </c>
      <c r="AE485" s="3"/>
      <c r="AF485" s="3" t="str">
        <f t="shared" si="130"/>
        <v>Mixed_C_D_waste_Haz</v>
      </c>
      <c r="AG485" s="3"/>
      <c r="AH485" s="3"/>
      <c r="AM485" s="3"/>
      <c r="AN485" s="3"/>
      <c r="AO485" s="3"/>
      <c r="AP485" s="3"/>
    </row>
    <row r="486" spans="1:42" x14ac:dyDescent="0.35">
      <c r="A486" s="57"/>
      <c r="B486" s="192" t="str">
        <f>IF(ISNUMBER('Estimated Waste'!M104),'Estimated Waste'!M104,"")</f>
        <v/>
      </c>
      <c r="C486" s="192" t="str">
        <f t="shared" si="131"/>
        <v/>
      </c>
      <c r="D486" s="193" t="str">
        <f>IF(ISNUMBER(K486),L486,IF(G486&gt;0,G486,IF(B486&lt;='Conversion Factors'!$G$11,'Conversion Factors'!$F$11,IF(B486&lt;='Conversion Factors'!$G$12,'Conversion Factors'!$F$12,IF(B486&lt;='Conversion Factors'!$G$13,'Conversion Factors'!$F$13,IF(B486&lt;='Conversion Factors'!$G$14,'Conversion Factors'!$F$14,IF(B486&lt;='Conversion Factors'!$G$15,'Conversion Factors'!$F$15,IF(B486&lt;='Conversion Factors'!$G$16,'Conversion Factors'!$F$16,E486))))))))</f>
        <v/>
      </c>
      <c r="E486" s="194" t="str">
        <f>IF(B486&lt;='Conversion Factors'!$G$17,'Conversion Factors'!$F$17,IF(B486&lt;='Conversion Factors'!$G$18,'Conversion Factors'!$F$18,IF(B486&lt;='Conversion Factors'!$G$19,'Conversion Factors'!$F$19,IF(B486&lt;='Conversion Factors'!$G$20,'Conversion Factors'!$F$20,IF(B486&lt;='Conversion Factors'!$G$21,'Conversion Factors'!$F$21,IF(ISNUMBER(B486),20,""))))))</f>
        <v/>
      </c>
      <c r="F486" s="193" t="e">
        <f t="shared" si="132"/>
        <v>#VALUE!</v>
      </c>
      <c r="G486" s="195">
        <f>IF('Estimated Waste'!G104&lt;&gt;"",IF(LEN('Estimated Waste'!G104)&gt;6,MID('Estimated Waste'!G104,1,LEN('Estimated Waste'!G104)-10),MID('Estimated Waste'!G104,1,LEN('Estimated Waste'!G104)-4)),0)</f>
        <v>0</v>
      </c>
      <c r="H486" s="195" t="str">
        <f t="shared" si="121"/>
        <v/>
      </c>
      <c r="I486" s="196">
        <f>'Estimated Waste'!H104</f>
        <v>0</v>
      </c>
      <c r="J486" s="197"/>
      <c r="K486" s="196" t="str">
        <f t="shared" si="122"/>
        <v/>
      </c>
      <c r="L486" s="227" t="str">
        <f>IF(K486&lt;='Conversion Factors'!$F$12,'Conversion Factors'!$F$12,IF(K486&lt;='Conversion Factors'!$F$13,'Conversion Factors'!$F$13,IF(K486&lt;='Conversion Factors'!$F$14,'Conversion Factors'!$F$14,IF(K486&lt;='Conversion Factors'!$F$15,'Conversion Factors'!$F$15,IF(K486&lt;='Conversion Factors'!$F$16,'Conversion Factors'!$F$16,M486)))))</f>
        <v/>
      </c>
      <c r="M486" s="227" t="str">
        <f>IF(K486&lt;='Conversion Factors'!$F$17,'Conversion Factors'!$F$17,IF(K486&lt;='Conversion Factors'!$F$18,'Conversion Factors'!$F$18,IF(K486&lt;='Conversion Factors'!$F$19,'Conversion Factors'!$F$19,IF(K486&lt;='Conversion Factors'!$F$20,'Conversion Factors'!$F$20,IF(K486&lt;='Conversion Factors'!$F$21,'Conversion Factors'!$F$21,IF(ISNUMBER(K486),20,""))))))</f>
        <v/>
      </c>
      <c r="O486" s="198" t="str">
        <f>IF(ISNUMBER('Actual Waste'!U105),'Actual Waste'!U105,"")</f>
        <v/>
      </c>
      <c r="P486" s="198" t="str">
        <f t="shared" si="128"/>
        <v/>
      </c>
      <c r="Q486" s="199" t="str">
        <f>IF(ISNUMBER(X486),Y486,IF(T486&gt;0,T486,IF(O486&lt;='Conversion Factors'!$G$11,'Conversion Factors'!$F$11,IF(O486&lt;='Conversion Factors'!$G$12,'Conversion Factors'!$F$12,IF(O486&lt;='Conversion Factors'!$G$13,'Conversion Factors'!$F$13,IF(O486&lt;='Conversion Factors'!$G$14,'Conversion Factors'!$F$14,IF(O486&lt;='Conversion Factors'!$G$15,'Conversion Factors'!$F$15,IF(O486&lt;='Conversion Factors'!$G$16,'Conversion Factors'!$F$16,R486))))))))</f>
        <v/>
      </c>
      <c r="R486" s="200" t="str">
        <f>IF(O486&lt;='Conversion Factors'!$G$17,'Conversion Factors'!$F$17,IF(O486&lt;='Conversion Factors'!$G$18,'Conversion Factors'!$F$18,IF(O486&lt;='Conversion Factors'!$G$19,'Conversion Factors'!$F$19,IF(O486&lt;='Conversion Factors'!$G$20,'Conversion Factors'!$F$20,IF(O486&lt;='Conversion Factors'!$G$21,'Conversion Factors'!$F$21,IF(ISNUMBER(O486),20,""))))))</f>
        <v/>
      </c>
      <c r="S486" s="199" t="e">
        <f t="shared" si="123"/>
        <v>#VALUE!</v>
      </c>
      <c r="T486" s="201">
        <f>IF('Actual Waste'!J105&lt;&gt;"",IF(LEN('Actual Waste'!J105)&gt;6,MID('Actual Waste'!J105,1,LEN('Actual Waste'!J105)-10),MID('Actual Waste'!J105,1,LEN('Actual Waste'!J105)-4)),0)</f>
        <v>0</v>
      </c>
      <c r="U486" s="201" t="str">
        <f t="shared" si="133"/>
        <v/>
      </c>
      <c r="V486" s="202">
        <f>'Actual Waste'!K105</f>
        <v>0</v>
      </c>
      <c r="W486" s="203"/>
      <c r="X486" s="202" t="str">
        <f t="shared" si="134"/>
        <v/>
      </c>
      <c r="Y486" s="229" t="str">
        <f>IF(X486&lt;='Conversion Factors'!$F$12,'Conversion Factors'!$F$12,IF(X486&lt;='Conversion Factors'!$F$13,'Conversion Factors'!$F$13,IF(X486&lt;='Conversion Factors'!$F$14,'Conversion Factors'!$F$14,IF(X486&lt;='Conversion Factors'!$F$15,'Conversion Factors'!$F$15,IF(X486&lt;='Conversion Factors'!$F$16,'Conversion Factors'!$F$16,Z486)))))</f>
        <v/>
      </c>
      <c r="Z486" s="229" t="str">
        <f>IF(X486&lt;='Conversion Factors'!$F$17,'Conversion Factors'!$F$17,IF(X486&lt;='Conversion Factors'!$F$18,'Conversion Factors'!$F$18,IF(X486&lt;='Conversion Factors'!$F$19,'Conversion Factors'!$F$19,IF(X486&lt;='Conversion Factors'!$F$20,'Conversion Factors'!$F$20,IF(X486&lt;='Conversion Factors'!$F$21,'Conversion Factors'!$F$21,IF(ISNUMBER(X486),20,""))))))</f>
        <v/>
      </c>
      <c r="AB486" s="215" t="str">
        <f t="shared" si="129"/>
        <v>Non-hazardous sludge (19 02 06)</v>
      </c>
      <c r="AE486" s="3"/>
      <c r="AF486" s="3" t="str">
        <f t="shared" si="130"/>
        <v>Non_hazardous_sludg</v>
      </c>
      <c r="AG486" s="3"/>
      <c r="AH486" s="3"/>
      <c r="AM486" s="3"/>
      <c r="AN486" s="3"/>
      <c r="AO486" s="3"/>
      <c r="AP486" s="3"/>
    </row>
    <row r="487" spans="1:42" x14ac:dyDescent="0.35">
      <c r="A487" s="57"/>
      <c r="B487" s="192" t="str">
        <f>IF(ISNUMBER('Estimated Waste'!M105),'Estimated Waste'!M105,"")</f>
        <v/>
      </c>
      <c r="C487" s="192" t="str">
        <f t="shared" si="131"/>
        <v/>
      </c>
      <c r="D487" s="193" t="str">
        <f>IF(ISNUMBER(K487),L487,IF(G487&gt;0,G487,IF(B487&lt;='Conversion Factors'!$G$11,'Conversion Factors'!$F$11,IF(B487&lt;='Conversion Factors'!$G$12,'Conversion Factors'!$F$12,IF(B487&lt;='Conversion Factors'!$G$13,'Conversion Factors'!$F$13,IF(B487&lt;='Conversion Factors'!$G$14,'Conversion Factors'!$F$14,IF(B487&lt;='Conversion Factors'!$G$15,'Conversion Factors'!$F$15,IF(B487&lt;='Conversion Factors'!$G$16,'Conversion Factors'!$F$16,E487))))))))</f>
        <v/>
      </c>
      <c r="E487" s="194" t="str">
        <f>IF(B487&lt;='Conversion Factors'!$G$17,'Conversion Factors'!$F$17,IF(B487&lt;='Conversion Factors'!$G$18,'Conversion Factors'!$F$18,IF(B487&lt;='Conversion Factors'!$G$19,'Conversion Factors'!$F$19,IF(B487&lt;='Conversion Factors'!$G$20,'Conversion Factors'!$F$20,IF(B487&lt;='Conversion Factors'!$G$21,'Conversion Factors'!$F$21,IF(ISNUMBER(B487),20,""))))))</f>
        <v/>
      </c>
      <c r="F487" s="193" t="e">
        <f t="shared" si="132"/>
        <v>#VALUE!</v>
      </c>
      <c r="G487" s="195">
        <f>IF('Estimated Waste'!G105&lt;&gt;"",IF(LEN('Estimated Waste'!G105)&gt;6,MID('Estimated Waste'!G105,1,LEN('Estimated Waste'!G105)-10),MID('Estimated Waste'!G105,1,LEN('Estimated Waste'!G105)-4)),0)</f>
        <v>0</v>
      </c>
      <c r="H487" s="195" t="str">
        <f t="shared" si="121"/>
        <v/>
      </c>
      <c r="I487" s="196">
        <f>'Estimated Waste'!H105</f>
        <v>0</v>
      </c>
      <c r="J487" s="197"/>
      <c r="K487" s="196" t="str">
        <f t="shared" si="122"/>
        <v/>
      </c>
      <c r="L487" s="227" t="str">
        <f>IF(K487&lt;='Conversion Factors'!$F$12,'Conversion Factors'!$F$12,IF(K487&lt;='Conversion Factors'!$F$13,'Conversion Factors'!$F$13,IF(K487&lt;='Conversion Factors'!$F$14,'Conversion Factors'!$F$14,IF(K487&lt;='Conversion Factors'!$F$15,'Conversion Factors'!$F$15,IF(K487&lt;='Conversion Factors'!$F$16,'Conversion Factors'!$F$16,M487)))))</f>
        <v/>
      </c>
      <c r="M487" s="227" t="str">
        <f>IF(K487&lt;='Conversion Factors'!$F$17,'Conversion Factors'!$F$17,IF(K487&lt;='Conversion Factors'!$F$18,'Conversion Factors'!$F$18,IF(K487&lt;='Conversion Factors'!$F$19,'Conversion Factors'!$F$19,IF(K487&lt;='Conversion Factors'!$F$20,'Conversion Factors'!$F$20,IF(K487&lt;='Conversion Factors'!$F$21,'Conversion Factors'!$F$21,IF(ISNUMBER(K487),20,""))))))</f>
        <v/>
      </c>
      <c r="O487" s="198" t="str">
        <f>IF(ISNUMBER('Actual Waste'!U106),'Actual Waste'!U106,"")</f>
        <v/>
      </c>
      <c r="P487" s="198" t="str">
        <f t="shared" si="128"/>
        <v/>
      </c>
      <c r="Q487" s="199" t="str">
        <f>IF(ISNUMBER(X487),Y487,IF(T487&gt;0,T487,IF(O487&lt;='Conversion Factors'!$G$11,'Conversion Factors'!$F$11,IF(O487&lt;='Conversion Factors'!$G$12,'Conversion Factors'!$F$12,IF(O487&lt;='Conversion Factors'!$G$13,'Conversion Factors'!$F$13,IF(O487&lt;='Conversion Factors'!$G$14,'Conversion Factors'!$F$14,IF(O487&lt;='Conversion Factors'!$G$15,'Conversion Factors'!$F$15,IF(O487&lt;='Conversion Factors'!$G$16,'Conversion Factors'!$F$16,R487))))))))</f>
        <v/>
      </c>
      <c r="R487" s="200" t="str">
        <f>IF(O487&lt;='Conversion Factors'!$G$17,'Conversion Factors'!$F$17,IF(O487&lt;='Conversion Factors'!$G$18,'Conversion Factors'!$F$18,IF(O487&lt;='Conversion Factors'!$G$19,'Conversion Factors'!$F$19,IF(O487&lt;='Conversion Factors'!$G$20,'Conversion Factors'!$F$20,IF(O487&lt;='Conversion Factors'!$G$21,'Conversion Factors'!$F$21,IF(ISNUMBER(O487),20,""))))))</f>
        <v/>
      </c>
      <c r="S487" s="199" t="e">
        <f t="shared" si="123"/>
        <v>#VALUE!</v>
      </c>
      <c r="T487" s="201">
        <f>IF('Actual Waste'!J106&lt;&gt;"",IF(LEN('Actual Waste'!J106)&gt;6,MID('Actual Waste'!J106,1,LEN('Actual Waste'!J106)-10),MID('Actual Waste'!J106,1,LEN('Actual Waste'!J106)-4)),0)</f>
        <v>0</v>
      </c>
      <c r="U487" s="201" t="str">
        <f t="shared" si="133"/>
        <v/>
      </c>
      <c r="V487" s="202">
        <f>'Actual Waste'!K106</f>
        <v>0</v>
      </c>
      <c r="W487" s="203"/>
      <c r="X487" s="202" t="str">
        <f t="shared" si="134"/>
        <v/>
      </c>
      <c r="Y487" s="229" t="str">
        <f>IF(X487&lt;='Conversion Factors'!$F$12,'Conversion Factors'!$F$12,IF(X487&lt;='Conversion Factors'!$F$13,'Conversion Factors'!$F$13,IF(X487&lt;='Conversion Factors'!$F$14,'Conversion Factors'!$F$14,IF(X487&lt;='Conversion Factors'!$F$15,'Conversion Factors'!$F$15,IF(X487&lt;='Conversion Factors'!$F$16,'Conversion Factors'!$F$16,Z487)))))</f>
        <v/>
      </c>
      <c r="Z487" s="229" t="str">
        <f>IF(X487&lt;='Conversion Factors'!$F$17,'Conversion Factors'!$F$17,IF(X487&lt;='Conversion Factors'!$F$18,'Conversion Factors'!$F$18,IF(X487&lt;='Conversion Factors'!$F$19,'Conversion Factors'!$F$19,IF(X487&lt;='Conversion Factors'!$F$20,'Conversion Factors'!$F$20,IF(X487&lt;='Conversion Factors'!$F$21,'Conversion Factors'!$F$21,IF(ISNUMBER(X487),20,""))))))</f>
        <v/>
      </c>
      <c r="AB487" s="215" t="str">
        <f t="shared" si="129"/>
        <v>Packaging (17 02 03)</v>
      </c>
      <c r="AE487" s="3"/>
      <c r="AF487" s="3" t="str">
        <f t="shared" si="130"/>
        <v>Packaging_17_02_03</v>
      </c>
      <c r="AG487" s="3"/>
      <c r="AH487" s="3"/>
      <c r="AM487" s="3"/>
      <c r="AN487" s="3"/>
      <c r="AO487" s="3"/>
      <c r="AP487" s="3"/>
    </row>
    <row r="488" spans="1:42" x14ac:dyDescent="0.35">
      <c r="A488" s="57"/>
      <c r="B488" s="192" t="str">
        <f>IF(ISNUMBER('Estimated Waste'!M106),'Estimated Waste'!M106,"")</f>
        <v/>
      </c>
      <c r="C488" s="192" t="str">
        <f t="shared" si="131"/>
        <v/>
      </c>
      <c r="D488" s="193" t="str">
        <f>IF(ISNUMBER(K488),L488,IF(G488&gt;0,G488,IF(B488&lt;='Conversion Factors'!$G$11,'Conversion Factors'!$F$11,IF(B488&lt;='Conversion Factors'!$G$12,'Conversion Factors'!$F$12,IF(B488&lt;='Conversion Factors'!$G$13,'Conversion Factors'!$F$13,IF(B488&lt;='Conversion Factors'!$G$14,'Conversion Factors'!$F$14,IF(B488&lt;='Conversion Factors'!$G$15,'Conversion Factors'!$F$15,IF(B488&lt;='Conversion Factors'!$G$16,'Conversion Factors'!$F$16,E488))))))))</f>
        <v/>
      </c>
      <c r="E488" s="194" t="str">
        <f>IF(B488&lt;='Conversion Factors'!$G$17,'Conversion Factors'!$F$17,IF(B488&lt;='Conversion Factors'!$G$18,'Conversion Factors'!$F$18,IF(B488&lt;='Conversion Factors'!$G$19,'Conversion Factors'!$F$19,IF(B488&lt;='Conversion Factors'!$G$20,'Conversion Factors'!$F$20,IF(B488&lt;='Conversion Factors'!$G$21,'Conversion Factors'!$F$21,IF(ISNUMBER(B488),20,""))))))</f>
        <v/>
      </c>
      <c r="F488" s="193" t="e">
        <f t="shared" si="132"/>
        <v>#VALUE!</v>
      </c>
      <c r="G488" s="195">
        <f>IF('Estimated Waste'!G106&lt;&gt;"",IF(LEN('Estimated Waste'!G106)&gt;6,MID('Estimated Waste'!G106,1,LEN('Estimated Waste'!G106)-10),MID('Estimated Waste'!G106,1,LEN('Estimated Waste'!G106)-4)),0)</f>
        <v>0</v>
      </c>
      <c r="H488" s="195" t="str">
        <f t="shared" si="121"/>
        <v/>
      </c>
      <c r="I488" s="196">
        <f>'Estimated Waste'!H106</f>
        <v>0</v>
      </c>
      <c r="J488" s="197"/>
      <c r="K488" s="196" t="str">
        <f t="shared" si="122"/>
        <v/>
      </c>
      <c r="L488" s="227" t="str">
        <f>IF(K488&lt;='Conversion Factors'!$F$12,'Conversion Factors'!$F$12,IF(K488&lt;='Conversion Factors'!$F$13,'Conversion Factors'!$F$13,IF(K488&lt;='Conversion Factors'!$F$14,'Conversion Factors'!$F$14,IF(K488&lt;='Conversion Factors'!$F$15,'Conversion Factors'!$F$15,IF(K488&lt;='Conversion Factors'!$F$16,'Conversion Factors'!$F$16,M488)))))</f>
        <v/>
      </c>
      <c r="M488" s="227" t="str">
        <f>IF(K488&lt;='Conversion Factors'!$F$17,'Conversion Factors'!$F$17,IF(K488&lt;='Conversion Factors'!$F$18,'Conversion Factors'!$F$18,IF(K488&lt;='Conversion Factors'!$F$19,'Conversion Factors'!$F$19,IF(K488&lt;='Conversion Factors'!$F$20,'Conversion Factors'!$F$20,IF(K488&lt;='Conversion Factors'!$F$21,'Conversion Factors'!$F$21,IF(ISNUMBER(K488),20,""))))))</f>
        <v/>
      </c>
      <c r="O488" s="198" t="str">
        <f>IF(ISNUMBER('Actual Waste'!U107),'Actual Waste'!U107,"")</f>
        <v/>
      </c>
      <c r="P488" s="198" t="str">
        <f t="shared" si="128"/>
        <v/>
      </c>
      <c r="Q488" s="199" t="str">
        <f>IF(ISNUMBER(X488),Y488,IF(T488&gt;0,T488,IF(O488&lt;='Conversion Factors'!$G$11,'Conversion Factors'!$F$11,IF(O488&lt;='Conversion Factors'!$G$12,'Conversion Factors'!$F$12,IF(O488&lt;='Conversion Factors'!$G$13,'Conversion Factors'!$F$13,IF(O488&lt;='Conversion Factors'!$G$14,'Conversion Factors'!$F$14,IF(O488&lt;='Conversion Factors'!$G$15,'Conversion Factors'!$F$15,IF(O488&lt;='Conversion Factors'!$G$16,'Conversion Factors'!$F$16,R488))))))))</f>
        <v/>
      </c>
      <c r="R488" s="200" t="str">
        <f>IF(O488&lt;='Conversion Factors'!$G$17,'Conversion Factors'!$F$17,IF(O488&lt;='Conversion Factors'!$G$18,'Conversion Factors'!$F$18,IF(O488&lt;='Conversion Factors'!$G$19,'Conversion Factors'!$F$19,IF(O488&lt;='Conversion Factors'!$G$20,'Conversion Factors'!$F$20,IF(O488&lt;='Conversion Factors'!$G$21,'Conversion Factors'!$F$21,IF(ISNUMBER(O488),20,""))))))</f>
        <v/>
      </c>
      <c r="S488" s="199" t="e">
        <f t="shared" si="123"/>
        <v>#VALUE!</v>
      </c>
      <c r="T488" s="201">
        <f>IF('Actual Waste'!J107&lt;&gt;"",IF(LEN('Actual Waste'!J107)&gt;6,MID('Actual Waste'!J107,1,LEN('Actual Waste'!J107)-10),MID('Actual Waste'!J107,1,LEN('Actual Waste'!J107)-4)),0)</f>
        <v>0</v>
      </c>
      <c r="U488" s="201" t="str">
        <f t="shared" si="133"/>
        <v/>
      </c>
      <c r="V488" s="202">
        <f>'Actual Waste'!K107</f>
        <v>0</v>
      </c>
      <c r="W488" s="203"/>
      <c r="X488" s="202" t="str">
        <f t="shared" si="134"/>
        <v/>
      </c>
      <c r="Y488" s="229" t="str">
        <f>IF(X488&lt;='Conversion Factors'!$F$12,'Conversion Factors'!$F$12,IF(X488&lt;='Conversion Factors'!$F$13,'Conversion Factors'!$F$13,IF(X488&lt;='Conversion Factors'!$F$14,'Conversion Factors'!$F$14,IF(X488&lt;='Conversion Factors'!$F$15,'Conversion Factors'!$F$15,IF(X488&lt;='Conversion Factors'!$F$16,'Conversion Factors'!$F$16,Z488)))))</f>
        <v/>
      </c>
      <c r="Z488" s="229" t="str">
        <f>IF(X488&lt;='Conversion Factors'!$F$17,'Conversion Factors'!$F$17,IF(X488&lt;='Conversion Factors'!$F$18,'Conversion Factors'!$F$18,IF(X488&lt;='Conversion Factors'!$F$19,'Conversion Factors'!$F$19,IF(X488&lt;='Conversion Factors'!$F$20,'Conversion Factors'!$F$20,IF(X488&lt;='Conversion Factors'!$F$21,'Conversion Factors'!$F$21,IF(ISNUMBER(X488),20,""))))))</f>
        <v/>
      </c>
      <c r="AB488" s="215" t="str">
        <f t="shared" si="129"/>
        <v>Paint, adhesives etc. (20 01 27*)</v>
      </c>
      <c r="AE488" s="3"/>
      <c r="AF488" s="3" t="str">
        <f t="shared" si="130"/>
        <v>Paint_adhesives_etc</v>
      </c>
      <c r="AG488" s="3"/>
      <c r="AH488" s="3"/>
      <c r="AM488" s="3"/>
      <c r="AN488" s="3"/>
      <c r="AO488" s="3"/>
      <c r="AP488" s="3"/>
    </row>
    <row r="489" spans="1:42" x14ac:dyDescent="0.35">
      <c r="A489" s="57"/>
      <c r="B489" s="192" t="str">
        <f>IF(ISNUMBER('Estimated Waste'!M107),'Estimated Waste'!M107,"")</f>
        <v/>
      </c>
      <c r="C489" s="192" t="str">
        <f t="shared" si="131"/>
        <v/>
      </c>
      <c r="D489" s="193" t="str">
        <f>IF(ISNUMBER(K489),L489,IF(G489&gt;0,G489,IF(B489&lt;='Conversion Factors'!$G$11,'Conversion Factors'!$F$11,IF(B489&lt;='Conversion Factors'!$G$12,'Conversion Factors'!$F$12,IF(B489&lt;='Conversion Factors'!$G$13,'Conversion Factors'!$F$13,IF(B489&lt;='Conversion Factors'!$G$14,'Conversion Factors'!$F$14,IF(B489&lt;='Conversion Factors'!$G$15,'Conversion Factors'!$F$15,IF(B489&lt;='Conversion Factors'!$G$16,'Conversion Factors'!$F$16,E489))))))))</f>
        <v/>
      </c>
      <c r="E489" s="194" t="str">
        <f>IF(B489&lt;='Conversion Factors'!$G$17,'Conversion Factors'!$F$17,IF(B489&lt;='Conversion Factors'!$G$18,'Conversion Factors'!$F$18,IF(B489&lt;='Conversion Factors'!$G$19,'Conversion Factors'!$F$19,IF(B489&lt;='Conversion Factors'!$G$20,'Conversion Factors'!$F$20,IF(B489&lt;='Conversion Factors'!$G$21,'Conversion Factors'!$F$21,IF(ISNUMBER(B489),20,""))))))</f>
        <v/>
      </c>
      <c r="F489" s="193" t="e">
        <f t="shared" si="132"/>
        <v>#VALUE!</v>
      </c>
      <c r="G489" s="195">
        <f>IF('Estimated Waste'!G107&lt;&gt;"",IF(LEN('Estimated Waste'!G107)&gt;6,MID('Estimated Waste'!G107,1,LEN('Estimated Waste'!G107)-10),MID('Estimated Waste'!G107,1,LEN('Estimated Waste'!G107)-4)),0)</f>
        <v>0</v>
      </c>
      <c r="H489" s="195" t="str">
        <f t="shared" si="121"/>
        <v/>
      </c>
      <c r="I489" s="196">
        <f>'Estimated Waste'!H107</f>
        <v>0</v>
      </c>
      <c r="J489" s="197"/>
      <c r="K489" s="196" t="str">
        <f t="shared" si="122"/>
        <v/>
      </c>
      <c r="L489" s="227" t="str">
        <f>IF(K489&lt;='Conversion Factors'!$F$12,'Conversion Factors'!$F$12,IF(K489&lt;='Conversion Factors'!$F$13,'Conversion Factors'!$F$13,IF(K489&lt;='Conversion Factors'!$F$14,'Conversion Factors'!$F$14,IF(K489&lt;='Conversion Factors'!$F$15,'Conversion Factors'!$F$15,IF(K489&lt;='Conversion Factors'!$F$16,'Conversion Factors'!$F$16,M489)))))</f>
        <v/>
      </c>
      <c r="M489" s="227" t="str">
        <f>IF(K489&lt;='Conversion Factors'!$F$17,'Conversion Factors'!$F$17,IF(K489&lt;='Conversion Factors'!$F$18,'Conversion Factors'!$F$18,IF(K489&lt;='Conversion Factors'!$F$19,'Conversion Factors'!$F$19,IF(K489&lt;='Conversion Factors'!$F$20,'Conversion Factors'!$F$20,IF(K489&lt;='Conversion Factors'!$F$21,'Conversion Factors'!$F$21,IF(ISNUMBER(K489),20,""))))))</f>
        <v/>
      </c>
      <c r="O489" s="198" t="str">
        <f>IF(ISNUMBER('Actual Waste'!U108),'Actual Waste'!U108,"")</f>
        <v/>
      </c>
      <c r="P489" s="198" t="str">
        <f t="shared" si="128"/>
        <v/>
      </c>
      <c r="Q489" s="199" t="str">
        <f>IF(ISNUMBER(X489),Y489,IF(T489&gt;0,T489,IF(O489&lt;='Conversion Factors'!$G$11,'Conversion Factors'!$F$11,IF(O489&lt;='Conversion Factors'!$G$12,'Conversion Factors'!$F$12,IF(O489&lt;='Conversion Factors'!$G$13,'Conversion Factors'!$F$13,IF(O489&lt;='Conversion Factors'!$G$14,'Conversion Factors'!$F$14,IF(O489&lt;='Conversion Factors'!$G$15,'Conversion Factors'!$F$15,IF(O489&lt;='Conversion Factors'!$G$16,'Conversion Factors'!$F$16,R489))))))))</f>
        <v/>
      </c>
      <c r="R489" s="200" t="str">
        <f>IF(O489&lt;='Conversion Factors'!$G$17,'Conversion Factors'!$F$17,IF(O489&lt;='Conversion Factors'!$G$18,'Conversion Factors'!$F$18,IF(O489&lt;='Conversion Factors'!$G$19,'Conversion Factors'!$F$19,IF(O489&lt;='Conversion Factors'!$G$20,'Conversion Factors'!$F$20,IF(O489&lt;='Conversion Factors'!$G$21,'Conversion Factors'!$F$21,IF(ISNUMBER(O489),20,""))))))</f>
        <v/>
      </c>
      <c r="S489" s="199" t="e">
        <f t="shared" si="123"/>
        <v>#VALUE!</v>
      </c>
      <c r="T489" s="201">
        <f>IF('Actual Waste'!J108&lt;&gt;"",IF(LEN('Actual Waste'!J108)&gt;6,MID('Actual Waste'!J108,1,LEN('Actual Waste'!J108)-10),MID('Actual Waste'!J108,1,LEN('Actual Waste'!J108)-4)),0)</f>
        <v>0</v>
      </c>
      <c r="U489" s="201" t="str">
        <f t="shared" si="133"/>
        <v/>
      </c>
      <c r="V489" s="202">
        <f>'Actual Waste'!K108</f>
        <v>0</v>
      </c>
      <c r="W489" s="203"/>
      <c r="X489" s="202" t="str">
        <f t="shared" si="134"/>
        <v/>
      </c>
      <c r="Y489" s="229" t="str">
        <f>IF(X489&lt;='Conversion Factors'!$F$12,'Conversion Factors'!$F$12,IF(X489&lt;='Conversion Factors'!$F$13,'Conversion Factors'!$F$13,IF(X489&lt;='Conversion Factors'!$F$14,'Conversion Factors'!$F$14,IF(X489&lt;='Conversion Factors'!$F$15,'Conversion Factors'!$F$15,IF(X489&lt;='Conversion Factors'!$F$16,'Conversion Factors'!$F$16,Z489)))))</f>
        <v/>
      </c>
      <c r="Z489" s="229" t="str">
        <f>IF(X489&lt;='Conversion Factors'!$F$17,'Conversion Factors'!$F$17,IF(X489&lt;='Conversion Factors'!$F$18,'Conversion Factors'!$F$18,IF(X489&lt;='Conversion Factors'!$F$19,'Conversion Factors'!$F$19,IF(X489&lt;='Conversion Factors'!$F$20,'Conversion Factors'!$F$20,IF(X489&lt;='Conversion Factors'!$F$21,'Conversion Factors'!$F$21,IF(ISNUMBER(X489),20,""))))))</f>
        <v/>
      </c>
      <c r="AB489" s="215" t="str">
        <f t="shared" si="129"/>
        <v xml:space="preserve">Paper (20 01 01) </v>
      </c>
      <c r="AE489" s="3"/>
      <c r="AF489" s="3" t="str">
        <f t="shared" si="130"/>
        <v>Paper_20_01_01_</v>
      </c>
      <c r="AG489" s="3"/>
      <c r="AH489" s="3"/>
      <c r="AM489" s="3"/>
      <c r="AN489" s="3"/>
      <c r="AO489" s="3"/>
      <c r="AP489" s="3"/>
    </row>
    <row r="490" spans="1:42" x14ac:dyDescent="0.35">
      <c r="A490" s="57"/>
      <c r="B490" s="192" t="str">
        <f>IF(ISNUMBER('Estimated Waste'!M108),'Estimated Waste'!M108,"")</f>
        <v/>
      </c>
      <c r="C490" s="192" t="str">
        <f t="shared" si="131"/>
        <v/>
      </c>
      <c r="D490" s="193" t="str">
        <f>IF(ISNUMBER(K490),L490,IF(G490&gt;0,G490,IF(B490&lt;='Conversion Factors'!$G$11,'Conversion Factors'!$F$11,IF(B490&lt;='Conversion Factors'!$G$12,'Conversion Factors'!$F$12,IF(B490&lt;='Conversion Factors'!$G$13,'Conversion Factors'!$F$13,IF(B490&lt;='Conversion Factors'!$G$14,'Conversion Factors'!$F$14,IF(B490&lt;='Conversion Factors'!$G$15,'Conversion Factors'!$F$15,IF(B490&lt;='Conversion Factors'!$G$16,'Conversion Factors'!$F$16,E490))))))))</f>
        <v/>
      </c>
      <c r="E490" s="194" t="str">
        <f>IF(B490&lt;='Conversion Factors'!$G$17,'Conversion Factors'!$F$17,IF(B490&lt;='Conversion Factors'!$G$18,'Conversion Factors'!$F$18,IF(B490&lt;='Conversion Factors'!$G$19,'Conversion Factors'!$F$19,IF(B490&lt;='Conversion Factors'!$G$20,'Conversion Factors'!$F$20,IF(B490&lt;='Conversion Factors'!$G$21,'Conversion Factors'!$F$21,IF(ISNUMBER(B490),20,""))))))</f>
        <v/>
      </c>
      <c r="F490" s="193" t="e">
        <f t="shared" si="132"/>
        <v>#VALUE!</v>
      </c>
      <c r="G490" s="195">
        <f>IF('Estimated Waste'!G108&lt;&gt;"",IF(LEN('Estimated Waste'!G108)&gt;6,MID('Estimated Waste'!G108,1,LEN('Estimated Waste'!G108)-10),MID('Estimated Waste'!G108,1,LEN('Estimated Waste'!G108)-4)),0)</f>
        <v>0</v>
      </c>
      <c r="H490" s="195" t="str">
        <f t="shared" si="121"/>
        <v/>
      </c>
      <c r="I490" s="196">
        <f>'Estimated Waste'!H108</f>
        <v>0</v>
      </c>
      <c r="J490" s="197"/>
      <c r="K490" s="196" t="str">
        <f t="shared" si="122"/>
        <v/>
      </c>
      <c r="L490" s="227" t="str">
        <f>IF(K490&lt;='Conversion Factors'!$F$12,'Conversion Factors'!$F$12,IF(K490&lt;='Conversion Factors'!$F$13,'Conversion Factors'!$F$13,IF(K490&lt;='Conversion Factors'!$F$14,'Conversion Factors'!$F$14,IF(K490&lt;='Conversion Factors'!$F$15,'Conversion Factors'!$F$15,IF(K490&lt;='Conversion Factors'!$F$16,'Conversion Factors'!$F$16,M490)))))</f>
        <v/>
      </c>
      <c r="M490" s="227" t="str">
        <f>IF(K490&lt;='Conversion Factors'!$F$17,'Conversion Factors'!$F$17,IF(K490&lt;='Conversion Factors'!$F$18,'Conversion Factors'!$F$18,IF(K490&lt;='Conversion Factors'!$F$19,'Conversion Factors'!$F$19,IF(K490&lt;='Conversion Factors'!$F$20,'Conversion Factors'!$F$20,IF(K490&lt;='Conversion Factors'!$F$21,'Conversion Factors'!$F$21,IF(ISNUMBER(K490),20,""))))))</f>
        <v/>
      </c>
      <c r="O490" s="198" t="str">
        <f>IF(ISNUMBER('Actual Waste'!U109),'Actual Waste'!U109,"")</f>
        <v/>
      </c>
      <c r="P490" s="198" t="str">
        <f t="shared" si="128"/>
        <v/>
      </c>
      <c r="Q490" s="199" t="str">
        <f>IF(ISNUMBER(X490),Y490,IF(T490&gt;0,T490,IF(O490&lt;='Conversion Factors'!$G$11,'Conversion Factors'!$F$11,IF(O490&lt;='Conversion Factors'!$G$12,'Conversion Factors'!$F$12,IF(O490&lt;='Conversion Factors'!$G$13,'Conversion Factors'!$F$13,IF(O490&lt;='Conversion Factors'!$G$14,'Conversion Factors'!$F$14,IF(O490&lt;='Conversion Factors'!$G$15,'Conversion Factors'!$F$15,IF(O490&lt;='Conversion Factors'!$G$16,'Conversion Factors'!$F$16,R490))))))))</f>
        <v/>
      </c>
      <c r="R490" s="200" t="str">
        <f>IF(O490&lt;='Conversion Factors'!$G$17,'Conversion Factors'!$F$17,IF(O490&lt;='Conversion Factors'!$G$18,'Conversion Factors'!$F$18,IF(O490&lt;='Conversion Factors'!$G$19,'Conversion Factors'!$F$19,IF(O490&lt;='Conversion Factors'!$G$20,'Conversion Factors'!$F$20,IF(O490&lt;='Conversion Factors'!$G$21,'Conversion Factors'!$F$21,IF(ISNUMBER(O490),20,""))))))</f>
        <v/>
      </c>
      <c r="S490" s="199" t="e">
        <f t="shared" si="123"/>
        <v>#VALUE!</v>
      </c>
      <c r="T490" s="201">
        <f>IF('Actual Waste'!J109&lt;&gt;"",IF(LEN('Actual Waste'!J109)&gt;6,MID('Actual Waste'!J109,1,LEN('Actual Waste'!J109)-10),MID('Actual Waste'!J109,1,LEN('Actual Waste'!J109)-4)),0)</f>
        <v>0</v>
      </c>
      <c r="U490" s="201" t="str">
        <f t="shared" si="133"/>
        <v/>
      </c>
      <c r="V490" s="202">
        <f>'Actual Waste'!K109</f>
        <v>0</v>
      </c>
      <c r="W490" s="203"/>
      <c r="X490" s="202" t="str">
        <f t="shared" si="134"/>
        <v/>
      </c>
      <c r="Y490" s="229" t="str">
        <f>IF(X490&lt;='Conversion Factors'!$F$12,'Conversion Factors'!$F$12,IF(X490&lt;='Conversion Factors'!$F$13,'Conversion Factors'!$F$13,IF(X490&lt;='Conversion Factors'!$F$14,'Conversion Factors'!$F$14,IF(X490&lt;='Conversion Factors'!$F$15,'Conversion Factors'!$F$15,IF(X490&lt;='Conversion Factors'!$F$16,'Conversion Factors'!$F$16,Z490)))))</f>
        <v/>
      </c>
      <c r="Z490" s="229" t="str">
        <f>IF(X490&lt;='Conversion Factors'!$F$17,'Conversion Factors'!$F$17,IF(X490&lt;='Conversion Factors'!$F$18,'Conversion Factors'!$F$18,IF(X490&lt;='Conversion Factors'!$F$19,'Conversion Factors'!$F$19,IF(X490&lt;='Conversion Factors'!$F$20,'Conversion Factors'!$F$20,IF(X490&lt;='Conversion Factors'!$F$21,'Conversion Factors'!$F$21,IF(ISNUMBER(X490),20,""))))))</f>
        <v/>
      </c>
      <c r="AB490" s="215" t="str">
        <f t="shared" si="129"/>
        <v>Plastic bottles (20 01 39)</v>
      </c>
      <c r="AE490" s="3"/>
      <c r="AF490" s="3" t="str">
        <f t="shared" si="130"/>
        <v>Plastic_bottles_20_</v>
      </c>
      <c r="AG490" s="3"/>
      <c r="AH490" s="3"/>
      <c r="AM490" s="3"/>
      <c r="AN490" s="3"/>
      <c r="AO490" s="3"/>
      <c r="AP490" s="3"/>
    </row>
    <row r="491" spans="1:42" x14ac:dyDescent="0.35">
      <c r="A491" s="57"/>
      <c r="B491" s="192" t="str">
        <f>IF(ISNUMBER('Estimated Waste'!M109),'Estimated Waste'!M109,"")</f>
        <v/>
      </c>
      <c r="C491" s="192" t="str">
        <f t="shared" si="131"/>
        <v/>
      </c>
      <c r="D491" s="193" t="str">
        <f>IF(ISNUMBER(K491),L491,IF(G491&gt;0,G491,IF(B491&lt;='Conversion Factors'!$G$11,'Conversion Factors'!$F$11,IF(B491&lt;='Conversion Factors'!$G$12,'Conversion Factors'!$F$12,IF(B491&lt;='Conversion Factors'!$G$13,'Conversion Factors'!$F$13,IF(B491&lt;='Conversion Factors'!$G$14,'Conversion Factors'!$F$14,IF(B491&lt;='Conversion Factors'!$G$15,'Conversion Factors'!$F$15,IF(B491&lt;='Conversion Factors'!$G$16,'Conversion Factors'!$F$16,E491))))))))</f>
        <v/>
      </c>
      <c r="E491" s="194" t="str">
        <f>IF(B491&lt;='Conversion Factors'!$G$17,'Conversion Factors'!$F$17,IF(B491&lt;='Conversion Factors'!$G$18,'Conversion Factors'!$F$18,IF(B491&lt;='Conversion Factors'!$G$19,'Conversion Factors'!$F$19,IF(B491&lt;='Conversion Factors'!$G$20,'Conversion Factors'!$F$20,IF(B491&lt;='Conversion Factors'!$G$21,'Conversion Factors'!$F$21,IF(ISNUMBER(B491),20,""))))))</f>
        <v/>
      </c>
      <c r="F491" s="193" t="e">
        <f t="shared" si="132"/>
        <v>#VALUE!</v>
      </c>
      <c r="G491" s="195">
        <f>IF('Estimated Waste'!G109&lt;&gt;"",IF(LEN('Estimated Waste'!G109)&gt;6,MID('Estimated Waste'!G109,1,LEN('Estimated Waste'!G109)-10),MID('Estimated Waste'!G109,1,LEN('Estimated Waste'!G109)-4)),0)</f>
        <v>0</v>
      </c>
      <c r="H491" s="195" t="str">
        <f t="shared" si="121"/>
        <v/>
      </c>
      <c r="I491" s="196">
        <f>'Estimated Waste'!H109</f>
        <v>0</v>
      </c>
      <c r="J491" s="197"/>
      <c r="K491" s="196" t="str">
        <f t="shared" si="122"/>
        <v/>
      </c>
      <c r="L491" s="227" t="str">
        <f>IF(K491&lt;='Conversion Factors'!$F$12,'Conversion Factors'!$F$12,IF(K491&lt;='Conversion Factors'!$F$13,'Conversion Factors'!$F$13,IF(K491&lt;='Conversion Factors'!$F$14,'Conversion Factors'!$F$14,IF(K491&lt;='Conversion Factors'!$F$15,'Conversion Factors'!$F$15,IF(K491&lt;='Conversion Factors'!$F$16,'Conversion Factors'!$F$16,M491)))))</f>
        <v/>
      </c>
      <c r="M491" s="227" t="str">
        <f>IF(K491&lt;='Conversion Factors'!$F$17,'Conversion Factors'!$F$17,IF(K491&lt;='Conversion Factors'!$F$18,'Conversion Factors'!$F$18,IF(K491&lt;='Conversion Factors'!$F$19,'Conversion Factors'!$F$19,IF(K491&lt;='Conversion Factors'!$F$20,'Conversion Factors'!$F$20,IF(K491&lt;='Conversion Factors'!$F$21,'Conversion Factors'!$F$21,IF(ISNUMBER(K491),20,""))))))</f>
        <v/>
      </c>
      <c r="O491" s="198" t="str">
        <f>IF(ISNUMBER('Actual Waste'!U110),'Actual Waste'!U110,"")</f>
        <v/>
      </c>
      <c r="P491" s="198" t="str">
        <f t="shared" si="128"/>
        <v/>
      </c>
      <c r="Q491" s="199" t="str">
        <f>IF(ISNUMBER(X491),Y491,IF(T491&gt;0,T491,IF(O491&lt;='Conversion Factors'!$G$11,'Conversion Factors'!$F$11,IF(O491&lt;='Conversion Factors'!$G$12,'Conversion Factors'!$F$12,IF(O491&lt;='Conversion Factors'!$G$13,'Conversion Factors'!$F$13,IF(O491&lt;='Conversion Factors'!$G$14,'Conversion Factors'!$F$14,IF(O491&lt;='Conversion Factors'!$G$15,'Conversion Factors'!$F$15,IF(O491&lt;='Conversion Factors'!$G$16,'Conversion Factors'!$F$16,R491))))))))</f>
        <v/>
      </c>
      <c r="R491" s="200" t="str">
        <f>IF(O491&lt;='Conversion Factors'!$G$17,'Conversion Factors'!$F$17,IF(O491&lt;='Conversion Factors'!$G$18,'Conversion Factors'!$F$18,IF(O491&lt;='Conversion Factors'!$G$19,'Conversion Factors'!$F$19,IF(O491&lt;='Conversion Factors'!$G$20,'Conversion Factors'!$F$20,IF(O491&lt;='Conversion Factors'!$G$21,'Conversion Factors'!$F$21,IF(ISNUMBER(O491),20,""))))))</f>
        <v/>
      </c>
      <c r="S491" s="199" t="e">
        <f t="shared" si="123"/>
        <v>#VALUE!</v>
      </c>
      <c r="T491" s="201">
        <f>IF('Actual Waste'!J110&lt;&gt;"",IF(LEN('Actual Waste'!J110)&gt;6,MID('Actual Waste'!J110,1,LEN('Actual Waste'!J110)-10),MID('Actual Waste'!J110,1,LEN('Actual Waste'!J110)-4)),0)</f>
        <v>0</v>
      </c>
      <c r="U491" s="201" t="str">
        <f t="shared" si="133"/>
        <v/>
      </c>
      <c r="V491" s="202">
        <f>'Actual Waste'!K110</f>
        <v>0</v>
      </c>
      <c r="W491" s="203"/>
      <c r="X491" s="202" t="str">
        <f t="shared" si="134"/>
        <v/>
      </c>
      <c r="Y491" s="229" t="str">
        <f>IF(X491&lt;='Conversion Factors'!$F$12,'Conversion Factors'!$F$12,IF(X491&lt;='Conversion Factors'!$F$13,'Conversion Factors'!$F$13,IF(X491&lt;='Conversion Factors'!$F$14,'Conversion Factors'!$F$14,IF(X491&lt;='Conversion Factors'!$F$15,'Conversion Factors'!$F$15,IF(X491&lt;='Conversion Factors'!$F$16,'Conversion Factors'!$F$16,Z491)))))</f>
        <v/>
      </c>
      <c r="Z491" s="229" t="str">
        <f>IF(X491&lt;='Conversion Factors'!$F$17,'Conversion Factors'!$F$17,IF(X491&lt;='Conversion Factors'!$F$18,'Conversion Factors'!$F$18,IF(X491&lt;='Conversion Factors'!$F$19,'Conversion Factors'!$F$19,IF(X491&lt;='Conversion Factors'!$F$20,'Conversion Factors'!$F$20,IF(X491&lt;='Conversion Factors'!$F$21,'Conversion Factors'!$F$21,IF(ISNUMBER(X491),20,""))))))</f>
        <v/>
      </c>
      <c r="AB491" s="215" t="str">
        <f t="shared" si="129"/>
        <v>Plastic pipes (17 02 03)</v>
      </c>
      <c r="AE491" s="3"/>
      <c r="AF491" s="3" t="str">
        <f t="shared" si="130"/>
        <v>Plastic_pipes_17_02</v>
      </c>
      <c r="AG491" s="3"/>
      <c r="AH491" s="3"/>
      <c r="AM491" s="3"/>
      <c r="AN491" s="3"/>
      <c r="AO491" s="3"/>
      <c r="AP491" s="3"/>
    </row>
    <row r="492" spans="1:42" x14ac:dyDescent="0.35">
      <c r="A492" s="57"/>
      <c r="B492" s="192" t="str">
        <f>IF(ISNUMBER('Estimated Waste'!M110),'Estimated Waste'!M110,"")</f>
        <v/>
      </c>
      <c r="C492" s="192" t="str">
        <f t="shared" si="131"/>
        <v/>
      </c>
      <c r="D492" s="193" t="str">
        <f>IF(ISNUMBER(K492),L492,IF(G492&gt;0,G492,IF(B492&lt;='Conversion Factors'!$G$11,'Conversion Factors'!$F$11,IF(B492&lt;='Conversion Factors'!$G$12,'Conversion Factors'!$F$12,IF(B492&lt;='Conversion Factors'!$G$13,'Conversion Factors'!$F$13,IF(B492&lt;='Conversion Factors'!$G$14,'Conversion Factors'!$F$14,IF(B492&lt;='Conversion Factors'!$G$15,'Conversion Factors'!$F$15,IF(B492&lt;='Conversion Factors'!$G$16,'Conversion Factors'!$F$16,E492))))))))</f>
        <v/>
      </c>
      <c r="E492" s="194" t="str">
        <f>IF(B492&lt;='Conversion Factors'!$G$17,'Conversion Factors'!$F$17,IF(B492&lt;='Conversion Factors'!$G$18,'Conversion Factors'!$F$18,IF(B492&lt;='Conversion Factors'!$G$19,'Conversion Factors'!$F$19,IF(B492&lt;='Conversion Factors'!$G$20,'Conversion Factors'!$F$20,IF(B492&lt;='Conversion Factors'!$G$21,'Conversion Factors'!$F$21,IF(ISNUMBER(B492),20,""))))))</f>
        <v/>
      </c>
      <c r="F492" s="193" t="e">
        <f t="shared" si="132"/>
        <v>#VALUE!</v>
      </c>
      <c r="G492" s="195">
        <f>IF('Estimated Waste'!G110&lt;&gt;"",IF(LEN('Estimated Waste'!G110)&gt;6,MID('Estimated Waste'!G110,1,LEN('Estimated Waste'!G110)-10),MID('Estimated Waste'!G110,1,LEN('Estimated Waste'!G110)-4)),0)</f>
        <v>0</v>
      </c>
      <c r="H492" s="195" t="str">
        <f t="shared" si="121"/>
        <v/>
      </c>
      <c r="I492" s="196">
        <f>'Estimated Waste'!H110</f>
        <v>0</v>
      </c>
      <c r="J492" s="197"/>
      <c r="K492" s="196" t="str">
        <f t="shared" si="122"/>
        <v/>
      </c>
      <c r="L492" s="227" t="str">
        <f>IF(K492&lt;='Conversion Factors'!$F$12,'Conversion Factors'!$F$12,IF(K492&lt;='Conversion Factors'!$F$13,'Conversion Factors'!$F$13,IF(K492&lt;='Conversion Factors'!$F$14,'Conversion Factors'!$F$14,IF(K492&lt;='Conversion Factors'!$F$15,'Conversion Factors'!$F$15,IF(K492&lt;='Conversion Factors'!$F$16,'Conversion Factors'!$F$16,M492)))))</f>
        <v/>
      </c>
      <c r="M492" s="227" t="str">
        <f>IF(K492&lt;='Conversion Factors'!$F$17,'Conversion Factors'!$F$17,IF(K492&lt;='Conversion Factors'!$F$18,'Conversion Factors'!$F$18,IF(K492&lt;='Conversion Factors'!$F$19,'Conversion Factors'!$F$19,IF(K492&lt;='Conversion Factors'!$F$20,'Conversion Factors'!$F$20,IF(K492&lt;='Conversion Factors'!$F$21,'Conversion Factors'!$F$21,IF(ISNUMBER(K492),20,""))))))</f>
        <v/>
      </c>
      <c r="O492" s="198" t="str">
        <f>IF(ISNUMBER('Actual Waste'!U111),'Actual Waste'!U111,"")</f>
        <v/>
      </c>
      <c r="P492" s="198" t="str">
        <f t="shared" si="128"/>
        <v/>
      </c>
      <c r="Q492" s="199" t="str">
        <f>IF(ISNUMBER(X492),Y492,IF(T492&gt;0,T492,IF(O492&lt;='Conversion Factors'!$G$11,'Conversion Factors'!$F$11,IF(O492&lt;='Conversion Factors'!$G$12,'Conversion Factors'!$F$12,IF(O492&lt;='Conversion Factors'!$G$13,'Conversion Factors'!$F$13,IF(O492&lt;='Conversion Factors'!$G$14,'Conversion Factors'!$F$14,IF(O492&lt;='Conversion Factors'!$G$15,'Conversion Factors'!$F$15,IF(O492&lt;='Conversion Factors'!$G$16,'Conversion Factors'!$F$16,R492))))))))</f>
        <v/>
      </c>
      <c r="R492" s="200" t="str">
        <f>IF(O492&lt;='Conversion Factors'!$G$17,'Conversion Factors'!$F$17,IF(O492&lt;='Conversion Factors'!$G$18,'Conversion Factors'!$F$18,IF(O492&lt;='Conversion Factors'!$G$19,'Conversion Factors'!$F$19,IF(O492&lt;='Conversion Factors'!$G$20,'Conversion Factors'!$F$20,IF(O492&lt;='Conversion Factors'!$G$21,'Conversion Factors'!$F$21,IF(ISNUMBER(O492),20,""))))))</f>
        <v/>
      </c>
      <c r="S492" s="199" t="e">
        <f t="shared" si="123"/>
        <v>#VALUE!</v>
      </c>
      <c r="T492" s="201">
        <f>IF('Actual Waste'!J111&lt;&gt;"",IF(LEN('Actual Waste'!J111)&gt;6,MID('Actual Waste'!J111,1,LEN('Actual Waste'!J111)-10),MID('Actual Waste'!J111,1,LEN('Actual Waste'!J111)-4)),0)</f>
        <v>0</v>
      </c>
      <c r="U492" s="201" t="str">
        <f t="shared" si="133"/>
        <v/>
      </c>
      <c r="V492" s="202">
        <f>'Actual Waste'!K111</f>
        <v>0</v>
      </c>
      <c r="W492" s="203"/>
      <c r="X492" s="202" t="str">
        <f t="shared" si="134"/>
        <v/>
      </c>
      <c r="Y492" s="229" t="str">
        <f>IF(X492&lt;='Conversion Factors'!$F$12,'Conversion Factors'!$F$12,IF(X492&lt;='Conversion Factors'!$F$13,'Conversion Factors'!$F$13,IF(X492&lt;='Conversion Factors'!$F$14,'Conversion Factors'!$F$14,IF(X492&lt;='Conversion Factors'!$F$15,'Conversion Factors'!$F$15,IF(X492&lt;='Conversion Factors'!$F$16,'Conversion Factors'!$F$16,Z492)))))</f>
        <v/>
      </c>
      <c r="Z492" s="229" t="str">
        <f>IF(X492&lt;='Conversion Factors'!$F$17,'Conversion Factors'!$F$17,IF(X492&lt;='Conversion Factors'!$F$18,'Conversion Factors'!$F$18,IF(X492&lt;='Conversion Factors'!$F$19,'Conversion Factors'!$F$19,IF(X492&lt;='Conversion Factors'!$F$20,'Conversion Factors'!$F$20,IF(X492&lt;='Conversion Factors'!$F$21,'Conversion Factors'!$F$21,IF(ISNUMBER(X492),20,""))))))</f>
        <v/>
      </c>
      <c r="AB492" s="215" t="str">
        <f t="shared" si="129"/>
        <v>Refrigerant gases (16 05 04*)</v>
      </c>
      <c r="AE492" s="3"/>
      <c r="AF492" s="3" t="str">
        <f t="shared" si="130"/>
        <v>Refrigerant_gases_1</v>
      </c>
      <c r="AG492" s="3"/>
      <c r="AH492" s="3"/>
      <c r="AM492" s="3"/>
      <c r="AN492" s="3"/>
      <c r="AO492" s="3"/>
      <c r="AP492" s="3"/>
    </row>
    <row r="493" spans="1:42" x14ac:dyDescent="0.35">
      <c r="A493" s="57"/>
      <c r="B493" s="192" t="str">
        <f>IF(ISNUMBER('Estimated Waste'!M111),'Estimated Waste'!M111,"")</f>
        <v/>
      </c>
      <c r="C493" s="192" t="str">
        <f t="shared" si="131"/>
        <v/>
      </c>
      <c r="D493" s="193" t="str">
        <f>IF(ISNUMBER(K493),L493,IF(G493&gt;0,G493,IF(B493&lt;='Conversion Factors'!$G$11,'Conversion Factors'!$F$11,IF(B493&lt;='Conversion Factors'!$G$12,'Conversion Factors'!$F$12,IF(B493&lt;='Conversion Factors'!$G$13,'Conversion Factors'!$F$13,IF(B493&lt;='Conversion Factors'!$G$14,'Conversion Factors'!$F$14,IF(B493&lt;='Conversion Factors'!$G$15,'Conversion Factors'!$F$15,IF(B493&lt;='Conversion Factors'!$G$16,'Conversion Factors'!$F$16,E493))))))))</f>
        <v/>
      </c>
      <c r="E493" s="194" t="str">
        <f>IF(B493&lt;='Conversion Factors'!$G$17,'Conversion Factors'!$F$17,IF(B493&lt;='Conversion Factors'!$G$18,'Conversion Factors'!$F$18,IF(B493&lt;='Conversion Factors'!$G$19,'Conversion Factors'!$F$19,IF(B493&lt;='Conversion Factors'!$G$20,'Conversion Factors'!$F$20,IF(B493&lt;='Conversion Factors'!$G$21,'Conversion Factors'!$F$21,IF(ISNUMBER(B493),20,""))))))</f>
        <v/>
      </c>
      <c r="F493" s="193" t="e">
        <f t="shared" si="132"/>
        <v>#VALUE!</v>
      </c>
      <c r="G493" s="195">
        <f>IF('Estimated Waste'!G111&lt;&gt;"",IF(LEN('Estimated Waste'!G111)&gt;6,MID('Estimated Waste'!G111,1,LEN('Estimated Waste'!G111)-10),MID('Estimated Waste'!G111,1,LEN('Estimated Waste'!G111)-4)),0)</f>
        <v>0</v>
      </c>
      <c r="H493" s="195" t="str">
        <f t="shared" si="121"/>
        <v/>
      </c>
      <c r="I493" s="196">
        <f>'Estimated Waste'!H111</f>
        <v>0</v>
      </c>
      <c r="J493" s="197"/>
      <c r="K493" s="196" t="str">
        <f t="shared" si="122"/>
        <v/>
      </c>
      <c r="L493" s="227" t="str">
        <f>IF(K493&lt;='Conversion Factors'!$F$12,'Conversion Factors'!$F$12,IF(K493&lt;='Conversion Factors'!$F$13,'Conversion Factors'!$F$13,IF(K493&lt;='Conversion Factors'!$F$14,'Conversion Factors'!$F$14,IF(K493&lt;='Conversion Factors'!$F$15,'Conversion Factors'!$F$15,IF(K493&lt;='Conversion Factors'!$F$16,'Conversion Factors'!$F$16,M493)))))</f>
        <v/>
      </c>
      <c r="M493" s="227" t="str">
        <f>IF(K493&lt;='Conversion Factors'!$F$17,'Conversion Factors'!$F$17,IF(K493&lt;='Conversion Factors'!$F$18,'Conversion Factors'!$F$18,IF(K493&lt;='Conversion Factors'!$F$19,'Conversion Factors'!$F$19,IF(K493&lt;='Conversion Factors'!$F$20,'Conversion Factors'!$F$20,IF(K493&lt;='Conversion Factors'!$F$21,'Conversion Factors'!$F$21,IF(ISNUMBER(K493),20,""))))))</f>
        <v/>
      </c>
      <c r="O493" s="198" t="str">
        <f>IF(ISNUMBER('Actual Waste'!U112),'Actual Waste'!U112,"")</f>
        <v/>
      </c>
      <c r="P493" s="198" t="str">
        <f t="shared" si="128"/>
        <v/>
      </c>
      <c r="Q493" s="199" t="str">
        <f>IF(ISNUMBER(X493),Y493,IF(T493&gt;0,T493,IF(O493&lt;='Conversion Factors'!$G$11,'Conversion Factors'!$F$11,IF(O493&lt;='Conversion Factors'!$G$12,'Conversion Factors'!$F$12,IF(O493&lt;='Conversion Factors'!$G$13,'Conversion Factors'!$F$13,IF(O493&lt;='Conversion Factors'!$G$14,'Conversion Factors'!$F$14,IF(O493&lt;='Conversion Factors'!$G$15,'Conversion Factors'!$F$15,IF(O493&lt;='Conversion Factors'!$G$16,'Conversion Factors'!$F$16,R493))))))))</f>
        <v/>
      </c>
      <c r="R493" s="200" t="str">
        <f>IF(O493&lt;='Conversion Factors'!$G$17,'Conversion Factors'!$F$17,IF(O493&lt;='Conversion Factors'!$G$18,'Conversion Factors'!$F$18,IF(O493&lt;='Conversion Factors'!$G$19,'Conversion Factors'!$F$19,IF(O493&lt;='Conversion Factors'!$G$20,'Conversion Factors'!$F$20,IF(O493&lt;='Conversion Factors'!$G$21,'Conversion Factors'!$F$21,IF(ISNUMBER(O493),20,""))))))</f>
        <v/>
      </c>
      <c r="S493" s="199" t="e">
        <f t="shared" si="123"/>
        <v>#VALUE!</v>
      </c>
      <c r="T493" s="201">
        <f>IF('Actual Waste'!J112&lt;&gt;"",IF(LEN('Actual Waste'!J112)&gt;6,MID('Actual Waste'!J112,1,LEN('Actual Waste'!J112)-10),MID('Actual Waste'!J112,1,LEN('Actual Waste'!J112)-4)),0)</f>
        <v>0</v>
      </c>
      <c r="U493" s="201" t="str">
        <f t="shared" si="133"/>
        <v/>
      </c>
      <c r="V493" s="202">
        <f>'Actual Waste'!K112</f>
        <v>0</v>
      </c>
      <c r="W493" s="203"/>
      <c r="X493" s="202" t="str">
        <f t="shared" si="134"/>
        <v/>
      </c>
      <c r="Y493" s="229" t="str">
        <f>IF(X493&lt;='Conversion Factors'!$F$12,'Conversion Factors'!$F$12,IF(X493&lt;='Conversion Factors'!$F$13,'Conversion Factors'!$F$13,IF(X493&lt;='Conversion Factors'!$F$14,'Conversion Factors'!$F$14,IF(X493&lt;='Conversion Factors'!$F$15,'Conversion Factors'!$F$15,IF(X493&lt;='Conversion Factors'!$F$16,'Conversion Factors'!$F$16,Z493)))))</f>
        <v/>
      </c>
      <c r="Z493" s="229" t="str">
        <f>IF(X493&lt;='Conversion Factors'!$F$17,'Conversion Factors'!$F$17,IF(X493&lt;='Conversion Factors'!$F$18,'Conversion Factors'!$F$18,IF(X493&lt;='Conversion Factors'!$F$19,'Conversion Factors'!$F$19,IF(X493&lt;='Conversion Factors'!$F$20,'Conversion Factors'!$F$20,IF(X493&lt;='Conversion Factors'!$F$21,'Conversion Factors'!$F$21,IF(ISNUMBER(X493),20,""))))))</f>
        <v/>
      </c>
      <c r="AB493" s="215" t="str">
        <f t="shared" si="129"/>
        <v>Refrigeration gases (Non-hazardous) (16 05 05)</v>
      </c>
      <c r="AE493" s="3"/>
      <c r="AF493" s="3" t="str">
        <f t="shared" si="130"/>
        <v>Refrigeration_gases</v>
      </c>
      <c r="AG493" s="3"/>
      <c r="AH493" s="3"/>
      <c r="AM493" s="3"/>
      <c r="AN493" s="3"/>
      <c r="AO493" s="3"/>
      <c r="AP493" s="3"/>
    </row>
    <row r="494" spans="1:42" x14ac:dyDescent="0.35">
      <c r="A494" s="57"/>
      <c r="B494" s="192" t="str">
        <f>IF(ISNUMBER('Estimated Waste'!M112),'Estimated Waste'!M112,"")</f>
        <v/>
      </c>
      <c r="C494" s="192" t="str">
        <f t="shared" si="131"/>
        <v/>
      </c>
      <c r="D494" s="193" t="str">
        <f>IF(ISNUMBER(K494),L494,IF(G494&gt;0,G494,IF(B494&lt;='Conversion Factors'!$G$11,'Conversion Factors'!$F$11,IF(B494&lt;='Conversion Factors'!$G$12,'Conversion Factors'!$F$12,IF(B494&lt;='Conversion Factors'!$G$13,'Conversion Factors'!$F$13,IF(B494&lt;='Conversion Factors'!$G$14,'Conversion Factors'!$F$14,IF(B494&lt;='Conversion Factors'!$G$15,'Conversion Factors'!$F$15,IF(B494&lt;='Conversion Factors'!$G$16,'Conversion Factors'!$F$16,E494))))))))</f>
        <v/>
      </c>
      <c r="E494" s="194" t="str">
        <f>IF(B494&lt;='Conversion Factors'!$G$17,'Conversion Factors'!$F$17,IF(B494&lt;='Conversion Factors'!$G$18,'Conversion Factors'!$F$18,IF(B494&lt;='Conversion Factors'!$G$19,'Conversion Factors'!$F$19,IF(B494&lt;='Conversion Factors'!$G$20,'Conversion Factors'!$F$20,IF(B494&lt;='Conversion Factors'!$G$21,'Conversion Factors'!$F$21,IF(ISNUMBER(B494),20,""))))))</f>
        <v/>
      </c>
      <c r="F494" s="193" t="e">
        <f t="shared" si="132"/>
        <v>#VALUE!</v>
      </c>
      <c r="G494" s="195">
        <f>IF('Estimated Waste'!G112&lt;&gt;"",IF(LEN('Estimated Waste'!G112)&gt;6,MID('Estimated Waste'!G112,1,LEN('Estimated Waste'!G112)-10),MID('Estimated Waste'!G112,1,LEN('Estimated Waste'!G112)-4)),0)</f>
        <v>0</v>
      </c>
      <c r="H494" s="195" t="str">
        <f t="shared" si="121"/>
        <v/>
      </c>
      <c r="I494" s="196">
        <f>'Estimated Waste'!H112</f>
        <v>0</v>
      </c>
      <c r="J494" s="197"/>
      <c r="K494" s="196" t="str">
        <f t="shared" si="122"/>
        <v/>
      </c>
      <c r="L494" s="227" t="str">
        <f>IF(K494&lt;='Conversion Factors'!$F$12,'Conversion Factors'!$F$12,IF(K494&lt;='Conversion Factors'!$F$13,'Conversion Factors'!$F$13,IF(K494&lt;='Conversion Factors'!$F$14,'Conversion Factors'!$F$14,IF(K494&lt;='Conversion Factors'!$F$15,'Conversion Factors'!$F$15,IF(K494&lt;='Conversion Factors'!$F$16,'Conversion Factors'!$F$16,M494)))))</f>
        <v/>
      </c>
      <c r="M494" s="227" t="str">
        <f>IF(K494&lt;='Conversion Factors'!$F$17,'Conversion Factors'!$F$17,IF(K494&lt;='Conversion Factors'!$F$18,'Conversion Factors'!$F$18,IF(K494&lt;='Conversion Factors'!$F$19,'Conversion Factors'!$F$19,IF(K494&lt;='Conversion Factors'!$F$20,'Conversion Factors'!$F$20,IF(K494&lt;='Conversion Factors'!$F$21,'Conversion Factors'!$F$21,IF(ISNUMBER(K494),20,""))))))</f>
        <v/>
      </c>
      <c r="O494" s="198" t="str">
        <f>IF(ISNUMBER('Actual Waste'!U113),'Actual Waste'!U113,"")</f>
        <v/>
      </c>
      <c r="P494" s="198" t="str">
        <f t="shared" si="128"/>
        <v/>
      </c>
      <c r="Q494" s="199" t="str">
        <f>IF(ISNUMBER(X494),Y494,IF(T494&gt;0,T494,IF(O494&lt;='Conversion Factors'!$G$11,'Conversion Factors'!$F$11,IF(O494&lt;='Conversion Factors'!$G$12,'Conversion Factors'!$F$12,IF(O494&lt;='Conversion Factors'!$G$13,'Conversion Factors'!$F$13,IF(O494&lt;='Conversion Factors'!$G$14,'Conversion Factors'!$F$14,IF(O494&lt;='Conversion Factors'!$G$15,'Conversion Factors'!$F$15,IF(O494&lt;='Conversion Factors'!$G$16,'Conversion Factors'!$F$16,R494))))))))</f>
        <v/>
      </c>
      <c r="R494" s="200" t="str">
        <f>IF(O494&lt;='Conversion Factors'!$G$17,'Conversion Factors'!$F$17,IF(O494&lt;='Conversion Factors'!$G$18,'Conversion Factors'!$F$18,IF(O494&lt;='Conversion Factors'!$G$19,'Conversion Factors'!$F$19,IF(O494&lt;='Conversion Factors'!$G$20,'Conversion Factors'!$F$20,IF(O494&lt;='Conversion Factors'!$G$21,'Conversion Factors'!$F$21,IF(ISNUMBER(O494),20,""))))))</f>
        <v/>
      </c>
      <c r="S494" s="199" t="e">
        <f t="shared" si="123"/>
        <v>#VALUE!</v>
      </c>
      <c r="T494" s="201">
        <f>IF('Actual Waste'!J113&lt;&gt;"",IF(LEN('Actual Waste'!J113)&gt;6,MID('Actual Waste'!J113,1,LEN('Actual Waste'!J113)-10),MID('Actual Waste'!J113,1,LEN('Actual Waste'!J113)-4)),0)</f>
        <v>0</v>
      </c>
      <c r="U494" s="201" t="str">
        <f t="shared" si="133"/>
        <v/>
      </c>
      <c r="V494" s="202">
        <f>'Actual Waste'!K113</f>
        <v>0</v>
      </c>
      <c r="W494" s="203"/>
      <c r="X494" s="202" t="str">
        <f t="shared" si="134"/>
        <v/>
      </c>
      <c r="Y494" s="229" t="str">
        <f>IF(X494&lt;='Conversion Factors'!$F$12,'Conversion Factors'!$F$12,IF(X494&lt;='Conversion Factors'!$F$13,'Conversion Factors'!$F$13,IF(X494&lt;='Conversion Factors'!$F$14,'Conversion Factors'!$F$14,IF(X494&lt;='Conversion Factors'!$F$15,'Conversion Factors'!$F$15,IF(X494&lt;='Conversion Factors'!$F$16,'Conversion Factors'!$F$16,Z494)))))</f>
        <v/>
      </c>
      <c r="Z494" s="229" t="str">
        <f>IF(X494&lt;='Conversion Factors'!$F$17,'Conversion Factors'!$F$17,IF(X494&lt;='Conversion Factors'!$F$18,'Conversion Factors'!$F$18,IF(X494&lt;='Conversion Factors'!$F$19,'Conversion Factors'!$F$19,IF(X494&lt;='Conversion Factors'!$F$20,'Conversion Factors'!$F$20,IF(X494&lt;='Conversion Factors'!$F$21,'Conversion Factors'!$F$21,IF(ISNUMBER(X494),20,""))))))</f>
        <v/>
      </c>
      <c r="AB494" s="215" t="str">
        <f t="shared" si="129"/>
        <v>Septic tank waste (20 03 04)</v>
      </c>
      <c r="AE494" s="3"/>
      <c r="AF494" s="3" t="str">
        <f t="shared" si="130"/>
        <v>Septic_tank_waste_2</v>
      </c>
      <c r="AG494" s="3"/>
      <c r="AH494" s="3"/>
      <c r="AM494" s="3"/>
      <c r="AN494" s="3"/>
      <c r="AO494" s="3"/>
      <c r="AP494" s="3"/>
    </row>
    <row r="495" spans="1:42" x14ac:dyDescent="0.35">
      <c r="A495" s="57"/>
      <c r="B495" s="192" t="str">
        <f>IF(ISNUMBER('Estimated Waste'!M113),'Estimated Waste'!M113,"")</f>
        <v/>
      </c>
      <c r="C495" s="192" t="str">
        <f t="shared" si="131"/>
        <v/>
      </c>
      <c r="D495" s="193" t="str">
        <f>IF(ISNUMBER(K495),L495,IF(G495&gt;0,G495,IF(B495&lt;='Conversion Factors'!$G$11,'Conversion Factors'!$F$11,IF(B495&lt;='Conversion Factors'!$G$12,'Conversion Factors'!$F$12,IF(B495&lt;='Conversion Factors'!$G$13,'Conversion Factors'!$F$13,IF(B495&lt;='Conversion Factors'!$G$14,'Conversion Factors'!$F$14,IF(B495&lt;='Conversion Factors'!$G$15,'Conversion Factors'!$F$15,IF(B495&lt;='Conversion Factors'!$G$16,'Conversion Factors'!$F$16,E495))))))))</f>
        <v/>
      </c>
      <c r="E495" s="194" t="str">
        <f>IF(B495&lt;='Conversion Factors'!$G$17,'Conversion Factors'!$F$17,IF(B495&lt;='Conversion Factors'!$G$18,'Conversion Factors'!$F$18,IF(B495&lt;='Conversion Factors'!$G$19,'Conversion Factors'!$F$19,IF(B495&lt;='Conversion Factors'!$G$20,'Conversion Factors'!$F$20,IF(B495&lt;='Conversion Factors'!$G$21,'Conversion Factors'!$F$21,IF(ISNUMBER(B495),20,""))))))</f>
        <v/>
      </c>
      <c r="F495" s="193" t="e">
        <f t="shared" si="132"/>
        <v>#VALUE!</v>
      </c>
      <c r="G495" s="195">
        <f>IF('Estimated Waste'!G113&lt;&gt;"",IF(LEN('Estimated Waste'!G113)&gt;6,MID('Estimated Waste'!G113,1,LEN('Estimated Waste'!G113)-10),MID('Estimated Waste'!G113,1,LEN('Estimated Waste'!G113)-4)),0)</f>
        <v>0</v>
      </c>
      <c r="H495" s="195" t="str">
        <f t="shared" si="121"/>
        <v/>
      </c>
      <c r="I495" s="196">
        <f>'Estimated Waste'!H113</f>
        <v>0</v>
      </c>
      <c r="J495" s="197"/>
      <c r="K495" s="196" t="str">
        <f t="shared" si="122"/>
        <v/>
      </c>
      <c r="L495" s="227" t="str">
        <f>IF(K495&lt;='Conversion Factors'!$F$12,'Conversion Factors'!$F$12,IF(K495&lt;='Conversion Factors'!$F$13,'Conversion Factors'!$F$13,IF(K495&lt;='Conversion Factors'!$F$14,'Conversion Factors'!$F$14,IF(K495&lt;='Conversion Factors'!$F$15,'Conversion Factors'!$F$15,IF(K495&lt;='Conversion Factors'!$F$16,'Conversion Factors'!$F$16,M495)))))</f>
        <v/>
      </c>
      <c r="M495" s="227" t="str">
        <f>IF(K495&lt;='Conversion Factors'!$F$17,'Conversion Factors'!$F$17,IF(K495&lt;='Conversion Factors'!$F$18,'Conversion Factors'!$F$18,IF(K495&lt;='Conversion Factors'!$F$19,'Conversion Factors'!$F$19,IF(K495&lt;='Conversion Factors'!$F$20,'Conversion Factors'!$F$20,IF(K495&lt;='Conversion Factors'!$F$21,'Conversion Factors'!$F$21,IF(ISNUMBER(K495),20,""))))))</f>
        <v/>
      </c>
      <c r="O495" s="198" t="str">
        <f>IF(ISNUMBER('Actual Waste'!U114),'Actual Waste'!U114,"")</f>
        <v/>
      </c>
      <c r="P495" s="198" t="str">
        <f t="shared" si="128"/>
        <v/>
      </c>
      <c r="Q495" s="199" t="str">
        <f>IF(ISNUMBER(X495),Y495,IF(T495&gt;0,T495,IF(O495&lt;='Conversion Factors'!$G$11,'Conversion Factors'!$F$11,IF(O495&lt;='Conversion Factors'!$G$12,'Conversion Factors'!$F$12,IF(O495&lt;='Conversion Factors'!$G$13,'Conversion Factors'!$F$13,IF(O495&lt;='Conversion Factors'!$G$14,'Conversion Factors'!$F$14,IF(O495&lt;='Conversion Factors'!$G$15,'Conversion Factors'!$F$15,IF(O495&lt;='Conversion Factors'!$G$16,'Conversion Factors'!$F$16,R495))))))))</f>
        <v/>
      </c>
      <c r="R495" s="200" t="str">
        <f>IF(O495&lt;='Conversion Factors'!$G$17,'Conversion Factors'!$F$17,IF(O495&lt;='Conversion Factors'!$G$18,'Conversion Factors'!$F$18,IF(O495&lt;='Conversion Factors'!$G$19,'Conversion Factors'!$F$19,IF(O495&lt;='Conversion Factors'!$G$20,'Conversion Factors'!$F$20,IF(O495&lt;='Conversion Factors'!$G$21,'Conversion Factors'!$F$21,IF(ISNUMBER(O495),20,""))))))</f>
        <v/>
      </c>
      <c r="S495" s="199" t="e">
        <f t="shared" si="123"/>
        <v>#VALUE!</v>
      </c>
      <c r="T495" s="201">
        <f>IF('Actual Waste'!J114&lt;&gt;"",IF(LEN('Actual Waste'!J114)&gt;6,MID('Actual Waste'!J114,1,LEN('Actual Waste'!J114)-10),MID('Actual Waste'!J114,1,LEN('Actual Waste'!J114)-4)),0)</f>
        <v>0</v>
      </c>
      <c r="U495" s="201" t="str">
        <f t="shared" si="133"/>
        <v/>
      </c>
      <c r="V495" s="202">
        <f>'Actual Waste'!K114</f>
        <v>0</v>
      </c>
      <c r="W495" s="203"/>
      <c r="X495" s="202" t="str">
        <f t="shared" si="134"/>
        <v/>
      </c>
      <c r="Y495" s="229" t="str">
        <f>IF(X495&lt;='Conversion Factors'!$F$12,'Conversion Factors'!$F$12,IF(X495&lt;='Conversion Factors'!$F$13,'Conversion Factors'!$F$13,IF(X495&lt;='Conversion Factors'!$F$14,'Conversion Factors'!$F$14,IF(X495&lt;='Conversion Factors'!$F$15,'Conversion Factors'!$F$15,IF(X495&lt;='Conversion Factors'!$F$16,'Conversion Factors'!$F$16,Z495)))))</f>
        <v/>
      </c>
      <c r="Z495" s="229" t="str">
        <f>IF(X495&lt;='Conversion Factors'!$F$17,'Conversion Factors'!$F$17,IF(X495&lt;='Conversion Factors'!$F$18,'Conversion Factors'!$F$18,IF(X495&lt;='Conversion Factors'!$F$19,'Conversion Factors'!$F$19,IF(X495&lt;='Conversion Factors'!$F$20,'Conversion Factors'!$F$20,IF(X495&lt;='Conversion Factors'!$F$21,'Conversion Factors'!$F$21,IF(ISNUMBER(X495),20,""))))))</f>
        <v/>
      </c>
      <c r="AB495" s="215" t="str">
        <f t="shared" si="129"/>
        <v>Soils and stones (Hazardous) (17 05 03*)</v>
      </c>
      <c r="AE495" s="3"/>
      <c r="AF495" s="3" t="str">
        <f t="shared" si="130"/>
        <v>Soils_and_stones_Ha</v>
      </c>
      <c r="AG495" s="3"/>
      <c r="AH495" s="3"/>
      <c r="AM495" s="3"/>
      <c r="AN495" s="3"/>
      <c r="AO495" s="3"/>
      <c r="AP495" s="3"/>
    </row>
    <row r="496" spans="1:42" x14ac:dyDescent="0.35">
      <c r="A496" s="57"/>
      <c r="B496" s="192" t="str">
        <f>IF(ISNUMBER('Estimated Waste'!M114),'Estimated Waste'!M114,"")</f>
        <v/>
      </c>
      <c r="C496" s="192" t="str">
        <f t="shared" si="131"/>
        <v/>
      </c>
      <c r="D496" s="193" t="str">
        <f>IF(ISNUMBER(K496),L496,IF(G496&gt;0,G496,IF(B496&lt;='Conversion Factors'!$G$11,'Conversion Factors'!$F$11,IF(B496&lt;='Conversion Factors'!$G$12,'Conversion Factors'!$F$12,IF(B496&lt;='Conversion Factors'!$G$13,'Conversion Factors'!$F$13,IF(B496&lt;='Conversion Factors'!$G$14,'Conversion Factors'!$F$14,IF(B496&lt;='Conversion Factors'!$G$15,'Conversion Factors'!$F$15,IF(B496&lt;='Conversion Factors'!$G$16,'Conversion Factors'!$F$16,E496))))))))</f>
        <v/>
      </c>
      <c r="E496" s="194" t="str">
        <f>IF(B496&lt;='Conversion Factors'!$G$17,'Conversion Factors'!$F$17,IF(B496&lt;='Conversion Factors'!$G$18,'Conversion Factors'!$F$18,IF(B496&lt;='Conversion Factors'!$G$19,'Conversion Factors'!$F$19,IF(B496&lt;='Conversion Factors'!$G$20,'Conversion Factors'!$F$20,IF(B496&lt;='Conversion Factors'!$G$21,'Conversion Factors'!$F$21,IF(ISNUMBER(B496),20,""))))))</f>
        <v/>
      </c>
      <c r="F496" s="193" t="e">
        <f t="shared" si="132"/>
        <v>#VALUE!</v>
      </c>
      <c r="G496" s="195">
        <f>IF('Estimated Waste'!G114&lt;&gt;"",IF(LEN('Estimated Waste'!G114)&gt;6,MID('Estimated Waste'!G114,1,LEN('Estimated Waste'!G114)-10),MID('Estimated Waste'!G114,1,LEN('Estimated Waste'!G114)-4)),0)</f>
        <v>0</v>
      </c>
      <c r="H496" s="195" t="str">
        <f t="shared" si="121"/>
        <v/>
      </c>
      <c r="I496" s="196">
        <f>'Estimated Waste'!H114</f>
        <v>0</v>
      </c>
      <c r="J496" s="197"/>
      <c r="K496" s="196" t="str">
        <f t="shared" si="122"/>
        <v/>
      </c>
      <c r="L496" s="227" t="str">
        <f>IF(K496&lt;='Conversion Factors'!$F$12,'Conversion Factors'!$F$12,IF(K496&lt;='Conversion Factors'!$F$13,'Conversion Factors'!$F$13,IF(K496&lt;='Conversion Factors'!$F$14,'Conversion Factors'!$F$14,IF(K496&lt;='Conversion Factors'!$F$15,'Conversion Factors'!$F$15,IF(K496&lt;='Conversion Factors'!$F$16,'Conversion Factors'!$F$16,M496)))))</f>
        <v/>
      </c>
      <c r="M496" s="227" t="str">
        <f>IF(K496&lt;='Conversion Factors'!$F$17,'Conversion Factors'!$F$17,IF(K496&lt;='Conversion Factors'!$F$18,'Conversion Factors'!$F$18,IF(K496&lt;='Conversion Factors'!$F$19,'Conversion Factors'!$F$19,IF(K496&lt;='Conversion Factors'!$F$20,'Conversion Factors'!$F$20,IF(K496&lt;='Conversion Factors'!$F$21,'Conversion Factors'!$F$21,IF(ISNUMBER(K496),20,""))))))</f>
        <v/>
      </c>
      <c r="O496" s="198" t="str">
        <f>IF(ISNUMBER('Actual Waste'!U115),'Actual Waste'!U115,"")</f>
        <v/>
      </c>
      <c r="P496" s="198" t="str">
        <f t="shared" si="128"/>
        <v/>
      </c>
      <c r="Q496" s="199" t="str">
        <f>IF(ISNUMBER(X496),Y496,IF(T496&gt;0,T496,IF(O496&lt;='Conversion Factors'!$G$11,'Conversion Factors'!$F$11,IF(O496&lt;='Conversion Factors'!$G$12,'Conversion Factors'!$F$12,IF(O496&lt;='Conversion Factors'!$G$13,'Conversion Factors'!$F$13,IF(O496&lt;='Conversion Factors'!$G$14,'Conversion Factors'!$F$14,IF(O496&lt;='Conversion Factors'!$G$15,'Conversion Factors'!$F$15,IF(O496&lt;='Conversion Factors'!$G$16,'Conversion Factors'!$F$16,R496))))))))</f>
        <v/>
      </c>
      <c r="R496" s="200" t="str">
        <f>IF(O496&lt;='Conversion Factors'!$G$17,'Conversion Factors'!$F$17,IF(O496&lt;='Conversion Factors'!$G$18,'Conversion Factors'!$F$18,IF(O496&lt;='Conversion Factors'!$G$19,'Conversion Factors'!$F$19,IF(O496&lt;='Conversion Factors'!$G$20,'Conversion Factors'!$F$20,IF(O496&lt;='Conversion Factors'!$G$21,'Conversion Factors'!$F$21,IF(ISNUMBER(O496),20,""))))))</f>
        <v/>
      </c>
      <c r="S496" s="199" t="e">
        <f t="shared" si="123"/>
        <v>#VALUE!</v>
      </c>
      <c r="T496" s="201">
        <f>IF('Actual Waste'!J115&lt;&gt;"",IF(LEN('Actual Waste'!J115)&gt;6,MID('Actual Waste'!J115,1,LEN('Actual Waste'!J115)-10),MID('Actual Waste'!J115,1,LEN('Actual Waste'!J115)-4)),0)</f>
        <v>0</v>
      </c>
      <c r="U496" s="201" t="str">
        <f t="shared" si="133"/>
        <v/>
      </c>
      <c r="V496" s="202">
        <f>'Actual Waste'!K115</f>
        <v>0</v>
      </c>
      <c r="W496" s="203"/>
      <c r="X496" s="202" t="str">
        <f t="shared" si="134"/>
        <v/>
      </c>
      <c r="Y496" s="229" t="str">
        <f>IF(X496&lt;='Conversion Factors'!$F$12,'Conversion Factors'!$F$12,IF(X496&lt;='Conversion Factors'!$F$13,'Conversion Factors'!$F$13,IF(X496&lt;='Conversion Factors'!$F$14,'Conversion Factors'!$F$14,IF(X496&lt;='Conversion Factors'!$F$15,'Conversion Factors'!$F$15,IF(X496&lt;='Conversion Factors'!$F$16,'Conversion Factors'!$F$16,Z496)))))</f>
        <v/>
      </c>
      <c r="Z496" s="229" t="str">
        <f>IF(X496&lt;='Conversion Factors'!$F$17,'Conversion Factors'!$F$17,IF(X496&lt;='Conversion Factors'!$F$18,'Conversion Factors'!$F$18,IF(X496&lt;='Conversion Factors'!$F$19,'Conversion Factors'!$F$19,IF(X496&lt;='Conversion Factors'!$F$20,'Conversion Factors'!$F$20,IF(X496&lt;='Conversion Factors'!$F$21,'Conversion Factors'!$F$21,IF(ISNUMBER(X496),20,""))))))</f>
        <v/>
      </c>
      <c r="AB496" s="215" t="str">
        <f t="shared" si="129"/>
        <v>Soils and stones (Inert) (17 05 04)</v>
      </c>
      <c r="AE496" s="3"/>
      <c r="AF496" s="3" t="str">
        <f t="shared" si="130"/>
        <v>Soils_and_stones_In</v>
      </c>
      <c r="AG496" s="3"/>
      <c r="AH496" s="3"/>
      <c r="AM496" s="3"/>
      <c r="AN496" s="3"/>
      <c r="AO496" s="3"/>
      <c r="AP496" s="3"/>
    </row>
    <row r="497" spans="1:42" x14ac:dyDescent="0.35">
      <c r="A497" s="57"/>
      <c r="B497" s="192" t="str">
        <f>IF(ISNUMBER('Estimated Waste'!M115),'Estimated Waste'!M115,"")</f>
        <v/>
      </c>
      <c r="C497" s="192" t="str">
        <f t="shared" si="131"/>
        <v/>
      </c>
      <c r="D497" s="193" t="str">
        <f>IF(ISNUMBER(K497),L497,IF(G497&gt;0,G497,IF(B497&lt;='Conversion Factors'!$G$11,'Conversion Factors'!$F$11,IF(B497&lt;='Conversion Factors'!$G$12,'Conversion Factors'!$F$12,IF(B497&lt;='Conversion Factors'!$G$13,'Conversion Factors'!$F$13,IF(B497&lt;='Conversion Factors'!$G$14,'Conversion Factors'!$F$14,IF(B497&lt;='Conversion Factors'!$G$15,'Conversion Factors'!$F$15,IF(B497&lt;='Conversion Factors'!$G$16,'Conversion Factors'!$F$16,E497))))))))</f>
        <v/>
      </c>
      <c r="E497" s="194" t="str">
        <f>IF(B497&lt;='Conversion Factors'!$G$17,'Conversion Factors'!$F$17,IF(B497&lt;='Conversion Factors'!$G$18,'Conversion Factors'!$F$18,IF(B497&lt;='Conversion Factors'!$G$19,'Conversion Factors'!$F$19,IF(B497&lt;='Conversion Factors'!$G$20,'Conversion Factors'!$F$20,IF(B497&lt;='Conversion Factors'!$G$21,'Conversion Factors'!$F$21,IF(ISNUMBER(B497),20,""))))))</f>
        <v/>
      </c>
      <c r="F497" s="193" t="e">
        <f t="shared" si="132"/>
        <v>#VALUE!</v>
      </c>
      <c r="G497" s="195">
        <f>IF('Estimated Waste'!G115&lt;&gt;"",IF(LEN('Estimated Waste'!G115)&gt;6,MID('Estimated Waste'!G115,1,LEN('Estimated Waste'!G115)-10),MID('Estimated Waste'!G115,1,LEN('Estimated Waste'!G115)-4)),0)</f>
        <v>0</v>
      </c>
      <c r="H497" s="195" t="str">
        <f t="shared" si="121"/>
        <v/>
      </c>
      <c r="I497" s="196">
        <f>'Estimated Waste'!H115</f>
        <v>0</v>
      </c>
      <c r="J497" s="197"/>
      <c r="K497" s="196" t="str">
        <f t="shared" si="122"/>
        <v/>
      </c>
      <c r="L497" s="227" t="str">
        <f>IF(K497&lt;='Conversion Factors'!$F$12,'Conversion Factors'!$F$12,IF(K497&lt;='Conversion Factors'!$F$13,'Conversion Factors'!$F$13,IF(K497&lt;='Conversion Factors'!$F$14,'Conversion Factors'!$F$14,IF(K497&lt;='Conversion Factors'!$F$15,'Conversion Factors'!$F$15,IF(K497&lt;='Conversion Factors'!$F$16,'Conversion Factors'!$F$16,M497)))))</f>
        <v/>
      </c>
      <c r="M497" s="227" t="str">
        <f>IF(K497&lt;='Conversion Factors'!$F$17,'Conversion Factors'!$F$17,IF(K497&lt;='Conversion Factors'!$F$18,'Conversion Factors'!$F$18,IF(K497&lt;='Conversion Factors'!$F$19,'Conversion Factors'!$F$19,IF(K497&lt;='Conversion Factors'!$F$20,'Conversion Factors'!$F$20,IF(K497&lt;='Conversion Factors'!$F$21,'Conversion Factors'!$F$21,IF(ISNUMBER(K497),20,""))))))</f>
        <v/>
      </c>
      <c r="O497" s="198" t="str">
        <f>IF(ISNUMBER('Actual Waste'!U116),'Actual Waste'!U116,"")</f>
        <v/>
      </c>
      <c r="P497" s="198" t="str">
        <f t="shared" si="128"/>
        <v/>
      </c>
      <c r="Q497" s="199" t="str">
        <f>IF(ISNUMBER(X497),Y497,IF(T497&gt;0,T497,IF(O497&lt;='Conversion Factors'!$G$11,'Conversion Factors'!$F$11,IF(O497&lt;='Conversion Factors'!$G$12,'Conversion Factors'!$F$12,IF(O497&lt;='Conversion Factors'!$G$13,'Conversion Factors'!$F$13,IF(O497&lt;='Conversion Factors'!$G$14,'Conversion Factors'!$F$14,IF(O497&lt;='Conversion Factors'!$G$15,'Conversion Factors'!$F$15,IF(O497&lt;='Conversion Factors'!$G$16,'Conversion Factors'!$F$16,R497))))))))</f>
        <v/>
      </c>
      <c r="R497" s="200" t="str">
        <f>IF(O497&lt;='Conversion Factors'!$G$17,'Conversion Factors'!$F$17,IF(O497&lt;='Conversion Factors'!$G$18,'Conversion Factors'!$F$18,IF(O497&lt;='Conversion Factors'!$G$19,'Conversion Factors'!$F$19,IF(O497&lt;='Conversion Factors'!$G$20,'Conversion Factors'!$F$20,IF(O497&lt;='Conversion Factors'!$G$21,'Conversion Factors'!$F$21,IF(ISNUMBER(O497),20,""))))))</f>
        <v/>
      </c>
      <c r="S497" s="199" t="e">
        <f t="shared" si="123"/>
        <v>#VALUE!</v>
      </c>
      <c r="T497" s="201">
        <f>IF('Actual Waste'!J116&lt;&gt;"",IF(LEN('Actual Waste'!J116)&gt;6,MID('Actual Waste'!J116,1,LEN('Actual Waste'!J116)-10),MID('Actual Waste'!J116,1,LEN('Actual Waste'!J116)-4)),0)</f>
        <v>0</v>
      </c>
      <c r="U497" s="201" t="str">
        <f t="shared" si="133"/>
        <v/>
      </c>
      <c r="V497" s="202">
        <f>'Actual Waste'!K116</f>
        <v>0</v>
      </c>
      <c r="W497" s="203"/>
      <c r="X497" s="202" t="str">
        <f t="shared" si="134"/>
        <v/>
      </c>
      <c r="Y497" s="229" t="str">
        <f>IF(X497&lt;='Conversion Factors'!$F$12,'Conversion Factors'!$F$12,IF(X497&lt;='Conversion Factors'!$F$13,'Conversion Factors'!$F$13,IF(X497&lt;='Conversion Factors'!$F$14,'Conversion Factors'!$F$14,IF(X497&lt;='Conversion Factors'!$F$15,'Conversion Factors'!$F$15,IF(X497&lt;='Conversion Factors'!$F$16,'Conversion Factors'!$F$16,Z497)))))</f>
        <v/>
      </c>
      <c r="Z497" s="229" t="str">
        <f>IF(X497&lt;='Conversion Factors'!$F$17,'Conversion Factors'!$F$17,IF(X497&lt;='Conversion Factors'!$F$18,'Conversion Factors'!$F$18,IF(X497&lt;='Conversion Factors'!$F$19,'Conversion Factors'!$F$19,IF(X497&lt;='Conversion Factors'!$F$20,'Conversion Factors'!$F$20,IF(X497&lt;='Conversion Factors'!$F$21,'Conversion Factors'!$F$21,IF(ISNUMBER(X497),20,""))))))</f>
        <v/>
      </c>
      <c r="AB497" s="215" t="str">
        <f t="shared" si="129"/>
        <v>Steel (17 04 05)</v>
      </c>
      <c r="AE497" s="3"/>
      <c r="AF497" s="3" t="str">
        <f t="shared" si="130"/>
        <v>Steel_17_04_05</v>
      </c>
      <c r="AG497" s="3"/>
      <c r="AH497" s="3"/>
      <c r="AM497" s="3"/>
      <c r="AN497" s="3"/>
      <c r="AO497" s="3"/>
      <c r="AP497" s="3"/>
    </row>
    <row r="498" spans="1:42" x14ac:dyDescent="0.35">
      <c r="A498" s="57"/>
      <c r="B498" s="192" t="str">
        <f>IF(ISNUMBER('Estimated Waste'!M116),'Estimated Waste'!M116,"")</f>
        <v/>
      </c>
      <c r="C498" s="192" t="str">
        <f t="shared" si="131"/>
        <v/>
      </c>
      <c r="D498" s="193" t="str">
        <f>IF(ISNUMBER(K498),L498,IF(G498&gt;0,G498,IF(B498&lt;='Conversion Factors'!$G$11,'Conversion Factors'!$F$11,IF(B498&lt;='Conversion Factors'!$G$12,'Conversion Factors'!$F$12,IF(B498&lt;='Conversion Factors'!$G$13,'Conversion Factors'!$F$13,IF(B498&lt;='Conversion Factors'!$G$14,'Conversion Factors'!$F$14,IF(B498&lt;='Conversion Factors'!$G$15,'Conversion Factors'!$F$15,IF(B498&lt;='Conversion Factors'!$G$16,'Conversion Factors'!$F$16,E498))))))))</f>
        <v/>
      </c>
      <c r="E498" s="194" t="str">
        <f>IF(B498&lt;='Conversion Factors'!$G$17,'Conversion Factors'!$F$17,IF(B498&lt;='Conversion Factors'!$G$18,'Conversion Factors'!$F$18,IF(B498&lt;='Conversion Factors'!$G$19,'Conversion Factors'!$F$19,IF(B498&lt;='Conversion Factors'!$G$20,'Conversion Factors'!$F$20,IF(B498&lt;='Conversion Factors'!$G$21,'Conversion Factors'!$F$21,IF(ISNUMBER(B498),20,""))))))</f>
        <v/>
      </c>
      <c r="F498" s="193" t="e">
        <f t="shared" si="132"/>
        <v>#VALUE!</v>
      </c>
      <c r="G498" s="195">
        <f>IF('Estimated Waste'!G116&lt;&gt;"",IF(LEN('Estimated Waste'!G116)&gt;6,MID('Estimated Waste'!G116,1,LEN('Estimated Waste'!G116)-10),MID('Estimated Waste'!G116,1,LEN('Estimated Waste'!G116)-4)),0)</f>
        <v>0</v>
      </c>
      <c r="H498" s="195" t="str">
        <f t="shared" si="121"/>
        <v/>
      </c>
      <c r="I498" s="196">
        <f>'Estimated Waste'!H116</f>
        <v>0</v>
      </c>
      <c r="J498" s="197"/>
      <c r="K498" s="196" t="str">
        <f t="shared" si="122"/>
        <v/>
      </c>
      <c r="L498" s="227" t="str">
        <f>IF(K498&lt;='Conversion Factors'!$F$12,'Conversion Factors'!$F$12,IF(K498&lt;='Conversion Factors'!$F$13,'Conversion Factors'!$F$13,IF(K498&lt;='Conversion Factors'!$F$14,'Conversion Factors'!$F$14,IF(K498&lt;='Conversion Factors'!$F$15,'Conversion Factors'!$F$15,IF(K498&lt;='Conversion Factors'!$F$16,'Conversion Factors'!$F$16,M498)))))</f>
        <v/>
      </c>
      <c r="M498" s="227" t="str">
        <f>IF(K498&lt;='Conversion Factors'!$F$17,'Conversion Factors'!$F$17,IF(K498&lt;='Conversion Factors'!$F$18,'Conversion Factors'!$F$18,IF(K498&lt;='Conversion Factors'!$F$19,'Conversion Factors'!$F$19,IF(K498&lt;='Conversion Factors'!$F$20,'Conversion Factors'!$F$20,IF(K498&lt;='Conversion Factors'!$F$21,'Conversion Factors'!$F$21,IF(ISNUMBER(K498),20,""))))))</f>
        <v/>
      </c>
      <c r="O498" s="198" t="str">
        <f>IF(ISNUMBER('Actual Waste'!U117),'Actual Waste'!U117,"")</f>
        <v/>
      </c>
      <c r="P498" s="198" t="str">
        <f t="shared" si="128"/>
        <v/>
      </c>
      <c r="Q498" s="199" t="str">
        <f>IF(ISNUMBER(X498),Y498,IF(T498&gt;0,T498,IF(O498&lt;='Conversion Factors'!$G$11,'Conversion Factors'!$F$11,IF(O498&lt;='Conversion Factors'!$G$12,'Conversion Factors'!$F$12,IF(O498&lt;='Conversion Factors'!$G$13,'Conversion Factors'!$F$13,IF(O498&lt;='Conversion Factors'!$G$14,'Conversion Factors'!$F$14,IF(O498&lt;='Conversion Factors'!$G$15,'Conversion Factors'!$F$15,IF(O498&lt;='Conversion Factors'!$G$16,'Conversion Factors'!$F$16,R498))))))))</f>
        <v/>
      </c>
      <c r="R498" s="200" t="str">
        <f>IF(O498&lt;='Conversion Factors'!$G$17,'Conversion Factors'!$F$17,IF(O498&lt;='Conversion Factors'!$G$18,'Conversion Factors'!$F$18,IF(O498&lt;='Conversion Factors'!$G$19,'Conversion Factors'!$F$19,IF(O498&lt;='Conversion Factors'!$G$20,'Conversion Factors'!$F$20,IF(O498&lt;='Conversion Factors'!$G$21,'Conversion Factors'!$F$21,IF(ISNUMBER(O498),20,""))))))</f>
        <v/>
      </c>
      <c r="S498" s="199" t="e">
        <f t="shared" si="123"/>
        <v>#VALUE!</v>
      </c>
      <c r="T498" s="201">
        <f>IF('Actual Waste'!J117&lt;&gt;"",IF(LEN('Actual Waste'!J117)&gt;6,MID('Actual Waste'!J117,1,LEN('Actual Waste'!J117)-10),MID('Actual Waste'!J117,1,LEN('Actual Waste'!J117)-4)),0)</f>
        <v>0</v>
      </c>
      <c r="U498" s="201" t="str">
        <f t="shared" si="133"/>
        <v/>
      </c>
      <c r="V498" s="202">
        <f>'Actual Waste'!K117</f>
        <v>0</v>
      </c>
      <c r="W498" s="203"/>
      <c r="X498" s="202" t="str">
        <f t="shared" si="134"/>
        <v/>
      </c>
      <c r="Y498" s="229" t="str">
        <f>IF(X498&lt;='Conversion Factors'!$F$12,'Conversion Factors'!$F$12,IF(X498&lt;='Conversion Factors'!$F$13,'Conversion Factors'!$F$13,IF(X498&lt;='Conversion Factors'!$F$14,'Conversion Factors'!$F$14,IF(X498&lt;='Conversion Factors'!$F$15,'Conversion Factors'!$F$15,IF(X498&lt;='Conversion Factors'!$F$16,'Conversion Factors'!$F$16,Z498)))))</f>
        <v/>
      </c>
      <c r="Z498" s="229" t="str">
        <f>IF(X498&lt;='Conversion Factors'!$F$17,'Conversion Factors'!$F$17,IF(X498&lt;='Conversion Factors'!$F$18,'Conversion Factors'!$F$18,IF(X498&lt;='Conversion Factors'!$F$19,'Conversion Factors'!$F$19,IF(X498&lt;='Conversion Factors'!$F$20,'Conversion Factors'!$F$20,IF(X498&lt;='Conversion Factors'!$F$21,'Conversion Factors'!$F$21,IF(ISNUMBER(X498),20,""))))))</f>
        <v/>
      </c>
      <c r="AB498" s="215" t="str">
        <f t="shared" si="129"/>
        <v>Textiles (20 01 11)</v>
      </c>
      <c r="AE498" s="3"/>
      <c r="AF498" s="3" t="str">
        <f t="shared" si="130"/>
        <v>Textiles_20_01_11</v>
      </c>
      <c r="AG498" s="3"/>
      <c r="AH498" s="3"/>
      <c r="AM498" s="3"/>
      <c r="AN498" s="3"/>
      <c r="AO498" s="3"/>
      <c r="AP498" s="3"/>
    </row>
    <row r="499" spans="1:42" x14ac:dyDescent="0.35">
      <c r="A499" s="57"/>
      <c r="B499" s="192" t="str">
        <f>IF(ISNUMBER('Estimated Waste'!M117),'Estimated Waste'!M117,"")</f>
        <v/>
      </c>
      <c r="C499" s="192" t="str">
        <f>IF(ISNUMBER(B499),B499*1.30795062,"")</f>
        <v/>
      </c>
      <c r="D499" s="193" t="str">
        <f>IF(ISNUMBER(K499),L499,IF(G499&gt;0,G499,IF(B499&lt;='Conversion Factors'!$G$11,'Conversion Factors'!$F$11,IF(B499&lt;='Conversion Factors'!$G$12,'Conversion Factors'!$F$12,IF(B499&lt;='Conversion Factors'!$G$13,'Conversion Factors'!$F$13,IF(B499&lt;='Conversion Factors'!$G$14,'Conversion Factors'!$F$14,IF(B499&lt;='Conversion Factors'!$G$15,'Conversion Factors'!$F$15,IF(B499&lt;='Conversion Factors'!$G$16,'Conversion Factors'!$F$16,E499))))))))</f>
        <v/>
      </c>
      <c r="E499" s="194" t="str">
        <f>IF(B499&lt;='Conversion Factors'!$G$17,'Conversion Factors'!$F$17,IF(B499&lt;='Conversion Factors'!$G$18,'Conversion Factors'!$F$18,IF(B499&lt;='Conversion Factors'!$G$19,'Conversion Factors'!$F$19,IF(B499&lt;='Conversion Factors'!$G$20,'Conversion Factors'!$F$20,IF(B499&lt;='Conversion Factors'!$G$21,'Conversion Factors'!$F$21,IF(ISNUMBER(B499),20,""))))))</f>
        <v/>
      </c>
      <c r="F499" s="193" t="e">
        <f>ROUNDUP(C499/D499,0)</f>
        <v>#VALUE!</v>
      </c>
      <c r="G499" s="195">
        <f>IF('Estimated Waste'!G117&lt;&gt;"",IF(LEN('Estimated Waste'!G117)&gt;6,MID('Estimated Waste'!G117,1,LEN('Estimated Waste'!G117)-10),MID('Estimated Waste'!G117,1,LEN('Estimated Waste'!G117)-4)),0)</f>
        <v>0</v>
      </c>
      <c r="H499" s="195" t="str">
        <f t="shared" si="121"/>
        <v/>
      </c>
      <c r="I499" s="196">
        <f>'Estimated Waste'!H117</f>
        <v>0</v>
      </c>
      <c r="J499" s="197"/>
      <c r="K499" s="196" t="str">
        <f t="shared" si="122"/>
        <v/>
      </c>
      <c r="L499" s="227" t="str">
        <f>IF(K499&lt;='Conversion Factors'!$F$12,'Conversion Factors'!$F$12,IF(K499&lt;='Conversion Factors'!$F$13,'Conversion Factors'!$F$13,IF(K499&lt;='Conversion Factors'!$F$14,'Conversion Factors'!$F$14,IF(K499&lt;='Conversion Factors'!$F$15,'Conversion Factors'!$F$15,IF(K499&lt;='Conversion Factors'!$F$16,'Conversion Factors'!$F$16,M499)))))</f>
        <v/>
      </c>
      <c r="M499" s="227" t="str">
        <f>IF(K499&lt;='Conversion Factors'!$F$17,'Conversion Factors'!$F$17,IF(K499&lt;='Conversion Factors'!$F$18,'Conversion Factors'!$F$18,IF(K499&lt;='Conversion Factors'!$F$19,'Conversion Factors'!$F$19,IF(K499&lt;='Conversion Factors'!$F$20,'Conversion Factors'!$F$20,IF(K499&lt;='Conversion Factors'!$F$21,'Conversion Factors'!$F$21,IF(ISNUMBER(K499),20,""))))))</f>
        <v/>
      </c>
      <c r="O499" s="198" t="str">
        <f>IF(ISNUMBER('Actual Waste'!U118),'Actual Waste'!U118,"")</f>
        <v/>
      </c>
      <c r="P499" s="198" t="str">
        <f>IF(ISNUMBER(O499),O499*1.30795062,"")</f>
        <v/>
      </c>
      <c r="Q499" s="199" t="str">
        <f>IF(ISNUMBER(X499),Y499,IF(T499&gt;0,T499,IF(O499&lt;='Conversion Factors'!$G$11,'Conversion Factors'!$F$11,IF(O499&lt;='Conversion Factors'!$G$12,'Conversion Factors'!$F$12,IF(O499&lt;='Conversion Factors'!$G$13,'Conversion Factors'!$F$13,IF(O499&lt;='Conversion Factors'!$G$14,'Conversion Factors'!$F$14,IF(O499&lt;='Conversion Factors'!$G$15,'Conversion Factors'!$F$15,IF(O499&lt;='Conversion Factors'!$G$16,'Conversion Factors'!$F$16,R499))))))))</f>
        <v/>
      </c>
      <c r="R499" s="200" t="str">
        <f>IF(O499&lt;='Conversion Factors'!$G$17,'Conversion Factors'!$F$17,IF(O499&lt;='Conversion Factors'!$G$18,'Conversion Factors'!$F$18,IF(O499&lt;='Conversion Factors'!$G$19,'Conversion Factors'!$F$19,IF(O499&lt;='Conversion Factors'!$G$20,'Conversion Factors'!$F$20,IF(O499&lt;='Conversion Factors'!$G$21,'Conversion Factors'!$F$21,IF(ISNUMBER(O499),20,""))))))</f>
        <v/>
      </c>
      <c r="S499" s="199" t="e">
        <f>ROUNDUP(P499/Q499,0)</f>
        <v>#VALUE!</v>
      </c>
      <c r="T499" s="201">
        <f>IF('Actual Waste'!J118&lt;&gt;"",IF(LEN('Actual Waste'!J118)&gt;6,MID('Actual Waste'!J118,1,LEN('Actual Waste'!J118)-10),MID('Actual Waste'!J118,1,LEN('Actual Waste'!J118)-4)),0)</f>
        <v>0</v>
      </c>
      <c r="U499" s="201" t="str">
        <f>IF(T499&gt;0,P499/T499,"")</f>
        <v/>
      </c>
      <c r="V499" s="202">
        <f>'Actual Waste'!K118</f>
        <v>0</v>
      </c>
      <c r="W499" s="203"/>
      <c r="X499" s="202"/>
      <c r="Y499" s="229"/>
      <c r="Z499" s="229"/>
      <c r="AB499" s="215" t="str">
        <f t="shared" si="129"/>
        <v>Wood (17 02 01)</v>
      </c>
      <c r="AE499" s="3"/>
      <c r="AF499" s="3" t="str">
        <f t="shared" si="130"/>
        <v>Wood_17_02_01</v>
      </c>
      <c r="AG499" s="3"/>
      <c r="AH499" s="3"/>
      <c r="AM499" s="3"/>
      <c r="AN499" s="3"/>
      <c r="AO499" s="3"/>
      <c r="AP499" s="3"/>
    </row>
    <row r="500" spans="1:42" x14ac:dyDescent="0.35">
      <c r="A500" s="57"/>
      <c r="B500" s="192" t="str">
        <f>IF(ISNUMBER('Estimated Waste'!M117),'Estimated Waste'!M117,"")</f>
        <v/>
      </c>
      <c r="C500" s="192" t="str">
        <f t="shared" si="131"/>
        <v/>
      </c>
      <c r="D500" s="193" t="str">
        <f>IF(ISNUMBER(K500),L500,IF(G500&gt;0,G500,IF(B500&lt;='Conversion Factors'!$G$11,'Conversion Factors'!$F$11,IF(B500&lt;='Conversion Factors'!$G$12,'Conversion Factors'!$F$12,IF(B500&lt;='Conversion Factors'!$G$13,'Conversion Factors'!$F$13,IF(B500&lt;='Conversion Factors'!$G$14,'Conversion Factors'!$F$14,IF(B500&lt;='Conversion Factors'!$G$15,'Conversion Factors'!$F$15,IF(B500&lt;='Conversion Factors'!$G$16,'Conversion Factors'!$F$16,E500))))))))</f>
        <v/>
      </c>
      <c r="E500" s="194" t="str">
        <f>IF(B500&lt;='Conversion Factors'!$G$17,'Conversion Factors'!$F$17,IF(B500&lt;='Conversion Factors'!$G$18,'Conversion Factors'!$F$18,IF(B500&lt;='Conversion Factors'!$G$19,'Conversion Factors'!$F$19,IF(B500&lt;='Conversion Factors'!$G$20,'Conversion Factors'!$F$20,IF(B500&lt;='Conversion Factors'!$G$21,'Conversion Factors'!$F$21,IF(ISNUMBER(B500),20,""))))))</f>
        <v/>
      </c>
      <c r="F500" s="193" t="e">
        <f t="shared" si="132"/>
        <v>#VALUE!</v>
      </c>
      <c r="G500" s="195">
        <f>IF('Estimated Waste'!G117&lt;&gt;"",IF(LEN('Estimated Waste'!G117)&gt;6,MID('Estimated Waste'!G117,1,LEN('Estimated Waste'!G117)-10),MID('Estimated Waste'!G117,1,LEN('Estimated Waste'!G117)-4)),0)</f>
        <v>0</v>
      </c>
      <c r="H500" s="195" t="str">
        <f t="shared" si="121"/>
        <v/>
      </c>
      <c r="I500" s="196">
        <f>'Estimated Waste'!H117</f>
        <v>0</v>
      </c>
      <c r="J500" s="197"/>
      <c r="K500" s="196" t="str">
        <f t="shared" si="122"/>
        <v/>
      </c>
      <c r="L500" s="227" t="str">
        <f>IF(K500&lt;='Conversion Factors'!$F$12,'Conversion Factors'!$F$12,IF(K500&lt;='Conversion Factors'!$F$13,'Conversion Factors'!$F$13,IF(K500&lt;='Conversion Factors'!$F$14,'Conversion Factors'!$F$14,IF(K500&lt;='Conversion Factors'!$F$15,'Conversion Factors'!$F$15,IF(K500&lt;='Conversion Factors'!$F$16,'Conversion Factors'!$F$16,M500)))))</f>
        <v/>
      </c>
      <c r="M500" s="227" t="str">
        <f>IF(K500&lt;='Conversion Factors'!$F$17,'Conversion Factors'!$F$17,IF(K500&lt;='Conversion Factors'!$F$18,'Conversion Factors'!$F$18,IF(K500&lt;='Conversion Factors'!$F$19,'Conversion Factors'!$F$19,IF(K500&lt;='Conversion Factors'!$F$20,'Conversion Factors'!$F$20,IF(K500&lt;='Conversion Factors'!$F$21,'Conversion Factors'!$F$21,IF(ISNUMBER(K500),20,""))))))</f>
        <v/>
      </c>
      <c r="O500" s="198" t="str">
        <f>IF(ISNUMBER('Actual Waste'!U118),'Actual Waste'!U118,"")</f>
        <v/>
      </c>
      <c r="P500" s="198" t="str">
        <f t="shared" si="128"/>
        <v/>
      </c>
      <c r="Q500" s="199" t="str">
        <f>IF(ISNUMBER(X500),Y500,IF(T500&gt;0,T500,IF(O500&lt;='Conversion Factors'!$G$11,'Conversion Factors'!$F$11,IF(O500&lt;='Conversion Factors'!$G$12,'Conversion Factors'!$F$12,IF(O500&lt;='Conversion Factors'!$G$13,'Conversion Factors'!$F$13,IF(O500&lt;='Conversion Factors'!$G$14,'Conversion Factors'!$F$14,IF(O500&lt;='Conversion Factors'!$G$15,'Conversion Factors'!$F$15,IF(O500&lt;='Conversion Factors'!$G$16,'Conversion Factors'!$F$16,R500))))))))</f>
        <v/>
      </c>
      <c r="R500" s="200" t="str">
        <f>IF(O500&lt;='Conversion Factors'!$G$17,'Conversion Factors'!$F$17,IF(O500&lt;='Conversion Factors'!$G$18,'Conversion Factors'!$F$18,IF(O500&lt;='Conversion Factors'!$G$19,'Conversion Factors'!$F$19,IF(O500&lt;='Conversion Factors'!$G$20,'Conversion Factors'!$F$20,IF(O500&lt;='Conversion Factors'!$G$21,'Conversion Factors'!$F$21,IF(ISNUMBER(O500),20,""))))))</f>
        <v/>
      </c>
      <c r="S500" s="199" t="e">
        <f t="shared" si="123"/>
        <v>#VALUE!</v>
      </c>
      <c r="T500" s="201">
        <f>IF('Actual Waste'!J118&lt;&gt;"",IF(LEN('Actual Waste'!J118)&gt;6,MID('Actual Waste'!J118,1,LEN('Actual Waste'!J118)-10),MID('Actual Waste'!J118,1,LEN('Actual Waste'!J118)-4)),0)</f>
        <v>0</v>
      </c>
      <c r="U500" s="201" t="str">
        <f t="shared" si="133"/>
        <v/>
      </c>
      <c r="V500" s="202">
        <f>'Actual Waste'!K118</f>
        <v>0</v>
      </c>
      <c r="W500" s="203"/>
      <c r="X500" s="202" t="str">
        <f t="shared" si="134"/>
        <v/>
      </c>
      <c r="Y500" s="229" t="str">
        <f>IF(X500&lt;='Conversion Factors'!$F$12,'Conversion Factors'!$F$12,IF(X500&lt;='Conversion Factors'!$F$13,'Conversion Factors'!$F$13,IF(X500&lt;='Conversion Factors'!$F$14,'Conversion Factors'!$F$14,IF(X500&lt;='Conversion Factors'!$F$15,'Conversion Factors'!$F$15,IF(X500&lt;='Conversion Factors'!$F$16,'Conversion Factors'!$F$16,Z500)))))</f>
        <v/>
      </c>
      <c r="Z500" s="229" t="str">
        <f>IF(X500&lt;='Conversion Factors'!$F$17,'Conversion Factors'!$F$17,IF(X500&lt;='Conversion Factors'!$F$18,'Conversion Factors'!$F$18,IF(X500&lt;='Conversion Factors'!$F$19,'Conversion Factors'!$F$19,IF(X500&lt;='Conversion Factors'!$F$20,'Conversion Factors'!$F$20,IF(X500&lt;='Conversion Factors'!$F$21,'Conversion Factors'!$F$21,IF(ISNUMBER(X500),20,""))))))</f>
        <v/>
      </c>
      <c r="AE500" s="3"/>
      <c r="AF500" s="3"/>
      <c r="AG500" s="3"/>
      <c r="AH500" s="3"/>
      <c r="AM500" s="3"/>
      <c r="AN500" s="3"/>
      <c r="AO500" s="3"/>
      <c r="AP500" s="3"/>
    </row>
    <row r="501" spans="1:42" x14ac:dyDescent="0.35">
      <c r="A501" s="57"/>
      <c r="B501" s="192" t="str">
        <f>IF(ISNUMBER('Estimated Waste'!M118),'Estimated Waste'!M118,"")</f>
        <v/>
      </c>
      <c r="C501" s="192" t="str">
        <f t="shared" si="131"/>
        <v/>
      </c>
      <c r="D501" s="193" t="str">
        <f>IF(ISNUMBER(K501),L501,IF(G501&gt;0,G501,IF(B501&lt;='Conversion Factors'!$G$11,'Conversion Factors'!$F$11,IF(B501&lt;='Conversion Factors'!$G$12,'Conversion Factors'!$F$12,IF(B501&lt;='Conversion Factors'!$G$13,'Conversion Factors'!$F$13,IF(B501&lt;='Conversion Factors'!$G$14,'Conversion Factors'!$F$14,IF(B501&lt;='Conversion Factors'!$G$15,'Conversion Factors'!$F$15,IF(B501&lt;='Conversion Factors'!$G$16,'Conversion Factors'!$F$16,E501))))))))</f>
        <v/>
      </c>
      <c r="E501" s="194" t="str">
        <f>IF(B501&lt;='Conversion Factors'!$G$17,'Conversion Factors'!$F$17,IF(B501&lt;='Conversion Factors'!$G$18,'Conversion Factors'!$F$18,IF(B501&lt;='Conversion Factors'!$G$19,'Conversion Factors'!$F$19,IF(B501&lt;='Conversion Factors'!$G$20,'Conversion Factors'!$F$20,IF(B501&lt;='Conversion Factors'!$G$21,'Conversion Factors'!$F$21,IF(ISNUMBER(B501),20,""))))))</f>
        <v/>
      </c>
      <c r="F501" s="193" t="e">
        <f t="shared" si="132"/>
        <v>#VALUE!</v>
      </c>
      <c r="G501" s="195">
        <f>IF('Estimated Waste'!G118&lt;&gt;"",IF(LEN('Estimated Waste'!G118)&gt;6,MID('Estimated Waste'!G118,1,LEN('Estimated Waste'!G118)-10),MID('Estimated Waste'!G118,1,LEN('Estimated Waste'!G118)-4)),0)</f>
        <v>0</v>
      </c>
      <c r="H501" s="195" t="str">
        <f t="shared" si="121"/>
        <v/>
      </c>
      <c r="I501" s="196">
        <f>'Estimated Waste'!H118</f>
        <v>0</v>
      </c>
      <c r="J501" s="197"/>
      <c r="K501" s="196" t="str">
        <f t="shared" si="122"/>
        <v/>
      </c>
      <c r="L501" s="227" t="str">
        <f>IF(K501&lt;='Conversion Factors'!$F$12,'Conversion Factors'!$F$12,IF(K501&lt;='Conversion Factors'!$F$13,'Conversion Factors'!$F$13,IF(K501&lt;='Conversion Factors'!$F$14,'Conversion Factors'!$F$14,IF(K501&lt;='Conversion Factors'!$F$15,'Conversion Factors'!$F$15,IF(K501&lt;='Conversion Factors'!$F$16,'Conversion Factors'!$F$16,M501)))))</f>
        <v/>
      </c>
      <c r="M501" s="227" t="str">
        <f>IF(K501&lt;='Conversion Factors'!$F$17,'Conversion Factors'!$F$17,IF(K501&lt;='Conversion Factors'!$F$18,'Conversion Factors'!$F$18,IF(K501&lt;='Conversion Factors'!$F$19,'Conversion Factors'!$F$19,IF(K501&lt;='Conversion Factors'!$F$20,'Conversion Factors'!$F$20,IF(K501&lt;='Conversion Factors'!$F$21,'Conversion Factors'!$F$21,IF(ISNUMBER(K501),20,""))))))</f>
        <v/>
      </c>
      <c r="O501" s="198" t="str">
        <f>IF(ISNUMBER('Actual Waste'!U119),'Actual Waste'!U119,"")</f>
        <v/>
      </c>
      <c r="P501" s="198" t="str">
        <f t="shared" si="128"/>
        <v/>
      </c>
      <c r="Q501" s="199" t="str">
        <f>IF(ISNUMBER(X501),Y501,IF(T501&gt;0,T501,IF(O501&lt;='Conversion Factors'!$G$11,'Conversion Factors'!$F$11,IF(O501&lt;='Conversion Factors'!$G$12,'Conversion Factors'!$F$12,IF(O501&lt;='Conversion Factors'!$G$13,'Conversion Factors'!$F$13,IF(O501&lt;='Conversion Factors'!$G$14,'Conversion Factors'!$F$14,IF(O501&lt;='Conversion Factors'!$G$15,'Conversion Factors'!$F$15,IF(O501&lt;='Conversion Factors'!$G$16,'Conversion Factors'!$F$16,R501))))))))</f>
        <v/>
      </c>
      <c r="R501" s="200" t="str">
        <f>IF(O501&lt;='Conversion Factors'!$G$17,'Conversion Factors'!$F$17,IF(O501&lt;='Conversion Factors'!$G$18,'Conversion Factors'!$F$18,IF(O501&lt;='Conversion Factors'!$G$19,'Conversion Factors'!$F$19,IF(O501&lt;='Conversion Factors'!$G$20,'Conversion Factors'!$F$20,IF(O501&lt;='Conversion Factors'!$G$21,'Conversion Factors'!$F$21,IF(ISNUMBER(O501),20,""))))))</f>
        <v/>
      </c>
      <c r="S501" s="199" t="e">
        <f t="shared" si="123"/>
        <v>#VALUE!</v>
      </c>
      <c r="T501" s="201">
        <f>IF('Actual Waste'!J119&lt;&gt;"",IF(LEN('Actual Waste'!J119)&gt;6,MID('Actual Waste'!J119,1,LEN('Actual Waste'!J119)-10),MID('Actual Waste'!J119,1,LEN('Actual Waste'!J119)-4)),0)</f>
        <v>0</v>
      </c>
      <c r="U501" s="201" t="str">
        <f t="shared" si="133"/>
        <v/>
      </c>
      <c r="V501" s="202">
        <f>'Actual Waste'!K119</f>
        <v>0</v>
      </c>
      <c r="W501" s="203"/>
      <c r="X501" s="202" t="str">
        <f t="shared" si="134"/>
        <v/>
      </c>
      <c r="Y501" s="229" t="str">
        <f>IF(X501&lt;='Conversion Factors'!$F$12,'Conversion Factors'!$F$12,IF(X501&lt;='Conversion Factors'!$F$13,'Conversion Factors'!$F$13,IF(X501&lt;='Conversion Factors'!$F$14,'Conversion Factors'!$F$14,IF(X501&lt;='Conversion Factors'!$F$15,'Conversion Factors'!$F$15,IF(X501&lt;='Conversion Factors'!$F$16,'Conversion Factors'!$F$16,Z501)))))</f>
        <v/>
      </c>
      <c r="Z501" s="229" t="str">
        <f>IF(X501&lt;='Conversion Factors'!$F$17,'Conversion Factors'!$F$17,IF(X501&lt;='Conversion Factors'!$F$18,'Conversion Factors'!$F$18,IF(X501&lt;='Conversion Factors'!$F$19,'Conversion Factors'!$F$19,IF(X501&lt;='Conversion Factors'!$F$20,'Conversion Factors'!$F$20,IF(X501&lt;='Conversion Factors'!$F$21,'Conversion Factors'!$F$21,IF(ISNUMBER(X501),20,""))))))</f>
        <v/>
      </c>
      <c r="AE501" s="3"/>
      <c r="AF501" s="3"/>
      <c r="AG501" s="3"/>
      <c r="AH501" s="3"/>
      <c r="AM501" s="3"/>
      <c r="AN501" s="3"/>
      <c r="AO501" s="3"/>
      <c r="AP501" s="3"/>
    </row>
    <row r="502" spans="1:42" x14ac:dyDescent="0.35">
      <c r="A502" s="57"/>
      <c r="B502" s="192" t="str">
        <f>IF(ISNUMBER('Estimated Waste'!M119),'Estimated Waste'!M119,"")</f>
        <v/>
      </c>
      <c r="C502" s="192" t="str">
        <f t="shared" si="131"/>
        <v/>
      </c>
      <c r="D502" s="193" t="str">
        <f>IF(ISNUMBER(K502),L502,IF(G502&gt;0,G502,IF(B502&lt;='Conversion Factors'!$G$11,'Conversion Factors'!$F$11,IF(B502&lt;='Conversion Factors'!$G$12,'Conversion Factors'!$F$12,IF(B502&lt;='Conversion Factors'!$G$13,'Conversion Factors'!$F$13,IF(B502&lt;='Conversion Factors'!$G$14,'Conversion Factors'!$F$14,IF(B502&lt;='Conversion Factors'!$G$15,'Conversion Factors'!$F$15,IF(B502&lt;='Conversion Factors'!$G$16,'Conversion Factors'!$F$16,E502))))))))</f>
        <v/>
      </c>
      <c r="E502" s="194" t="str">
        <f>IF(B502&lt;='Conversion Factors'!$G$17,'Conversion Factors'!$F$17,IF(B502&lt;='Conversion Factors'!$G$18,'Conversion Factors'!$F$18,IF(B502&lt;='Conversion Factors'!$G$19,'Conversion Factors'!$F$19,IF(B502&lt;='Conversion Factors'!$G$20,'Conversion Factors'!$F$20,IF(B502&lt;='Conversion Factors'!$G$21,'Conversion Factors'!$F$21,IF(ISNUMBER(B502),20,""))))))</f>
        <v/>
      </c>
      <c r="F502" s="193" t="e">
        <f t="shared" si="132"/>
        <v>#VALUE!</v>
      </c>
      <c r="G502" s="195">
        <f>IF('Estimated Waste'!G119&lt;&gt;"",IF(LEN('Estimated Waste'!G119)&gt;6,MID('Estimated Waste'!G119,1,LEN('Estimated Waste'!G119)-10),MID('Estimated Waste'!G119,1,LEN('Estimated Waste'!G119)-4)),0)</f>
        <v>0</v>
      </c>
      <c r="H502" s="195" t="str">
        <f t="shared" si="121"/>
        <v/>
      </c>
      <c r="I502" s="196">
        <f>'Estimated Waste'!H119</f>
        <v>0</v>
      </c>
      <c r="J502" s="197"/>
      <c r="K502" s="196" t="str">
        <f t="shared" si="122"/>
        <v/>
      </c>
      <c r="L502" s="227" t="str">
        <f>IF(K502&lt;='Conversion Factors'!$F$12,'Conversion Factors'!$F$12,IF(K502&lt;='Conversion Factors'!$F$13,'Conversion Factors'!$F$13,IF(K502&lt;='Conversion Factors'!$F$14,'Conversion Factors'!$F$14,IF(K502&lt;='Conversion Factors'!$F$15,'Conversion Factors'!$F$15,IF(K502&lt;='Conversion Factors'!$F$16,'Conversion Factors'!$F$16,M502)))))</f>
        <v/>
      </c>
      <c r="M502" s="227" t="str">
        <f>IF(K502&lt;='Conversion Factors'!$F$17,'Conversion Factors'!$F$17,IF(K502&lt;='Conversion Factors'!$F$18,'Conversion Factors'!$F$18,IF(K502&lt;='Conversion Factors'!$F$19,'Conversion Factors'!$F$19,IF(K502&lt;='Conversion Factors'!$F$20,'Conversion Factors'!$F$20,IF(K502&lt;='Conversion Factors'!$F$21,'Conversion Factors'!$F$21,IF(ISNUMBER(K502),20,""))))))</f>
        <v/>
      </c>
      <c r="O502" s="198" t="str">
        <f>IF(ISNUMBER('Actual Waste'!U120),'Actual Waste'!U120,"")</f>
        <v/>
      </c>
      <c r="P502" s="198" t="str">
        <f t="shared" si="128"/>
        <v/>
      </c>
      <c r="Q502" s="199" t="str">
        <f>IF(ISNUMBER(X502),Y502,IF(T502&gt;0,T502,IF(O502&lt;='Conversion Factors'!$G$11,'Conversion Factors'!$F$11,IF(O502&lt;='Conversion Factors'!$G$12,'Conversion Factors'!$F$12,IF(O502&lt;='Conversion Factors'!$G$13,'Conversion Factors'!$F$13,IF(O502&lt;='Conversion Factors'!$G$14,'Conversion Factors'!$F$14,IF(O502&lt;='Conversion Factors'!$G$15,'Conversion Factors'!$F$15,IF(O502&lt;='Conversion Factors'!$G$16,'Conversion Factors'!$F$16,R502))))))))</f>
        <v/>
      </c>
      <c r="R502" s="200" t="str">
        <f>IF(O502&lt;='Conversion Factors'!$G$17,'Conversion Factors'!$F$17,IF(O502&lt;='Conversion Factors'!$G$18,'Conversion Factors'!$F$18,IF(O502&lt;='Conversion Factors'!$G$19,'Conversion Factors'!$F$19,IF(O502&lt;='Conversion Factors'!$G$20,'Conversion Factors'!$F$20,IF(O502&lt;='Conversion Factors'!$G$21,'Conversion Factors'!$F$21,IF(ISNUMBER(O502),20,""))))))</f>
        <v/>
      </c>
      <c r="S502" s="199" t="e">
        <f t="shared" si="123"/>
        <v>#VALUE!</v>
      </c>
      <c r="T502" s="201">
        <f>IF('Actual Waste'!J120&lt;&gt;"",IF(LEN('Actual Waste'!J120)&gt;6,MID('Actual Waste'!J120,1,LEN('Actual Waste'!J120)-10),MID('Actual Waste'!J120,1,LEN('Actual Waste'!J120)-4)),0)</f>
        <v>0</v>
      </c>
      <c r="U502" s="201" t="str">
        <f t="shared" si="133"/>
        <v/>
      </c>
      <c r="V502" s="202">
        <f>'Actual Waste'!K120</f>
        <v>0</v>
      </c>
      <c r="W502" s="203"/>
      <c r="X502" s="202" t="str">
        <f t="shared" si="134"/>
        <v/>
      </c>
      <c r="Y502" s="229" t="str">
        <f>IF(X502&lt;='Conversion Factors'!$F$12,'Conversion Factors'!$F$12,IF(X502&lt;='Conversion Factors'!$F$13,'Conversion Factors'!$F$13,IF(X502&lt;='Conversion Factors'!$F$14,'Conversion Factors'!$F$14,IF(X502&lt;='Conversion Factors'!$F$15,'Conversion Factors'!$F$15,IF(X502&lt;='Conversion Factors'!$F$16,'Conversion Factors'!$F$16,Z502)))))</f>
        <v/>
      </c>
      <c r="Z502" s="229" t="str">
        <f>IF(X502&lt;='Conversion Factors'!$F$17,'Conversion Factors'!$F$17,IF(X502&lt;='Conversion Factors'!$F$18,'Conversion Factors'!$F$18,IF(X502&lt;='Conversion Factors'!$F$19,'Conversion Factors'!$F$19,IF(X502&lt;='Conversion Factors'!$F$20,'Conversion Factors'!$F$20,IF(X502&lt;='Conversion Factors'!$F$21,'Conversion Factors'!$F$21,IF(ISNUMBER(X502),20,""))))))</f>
        <v/>
      </c>
      <c r="AE502" s="3"/>
      <c r="AF502" s="3"/>
      <c r="AG502" s="3"/>
      <c r="AH502" s="3"/>
      <c r="AM502" s="3"/>
      <c r="AN502" s="3"/>
      <c r="AO502" s="3"/>
      <c r="AP502" s="3"/>
    </row>
    <row r="503" spans="1:42" x14ac:dyDescent="0.35">
      <c r="A503" s="57"/>
      <c r="B503" s="192" t="str">
        <f>IF(ISNUMBER('Estimated Waste'!M120),'Estimated Waste'!M120,"")</f>
        <v/>
      </c>
      <c r="C503" s="192" t="str">
        <f t="shared" si="131"/>
        <v/>
      </c>
      <c r="D503" s="193" t="str">
        <f>IF(ISNUMBER(K503),L503,IF(G503&gt;0,G503,IF(B503&lt;='Conversion Factors'!$G$11,'Conversion Factors'!$F$11,IF(B503&lt;='Conversion Factors'!$G$12,'Conversion Factors'!$F$12,IF(B503&lt;='Conversion Factors'!$G$13,'Conversion Factors'!$F$13,IF(B503&lt;='Conversion Factors'!$G$14,'Conversion Factors'!$F$14,IF(B503&lt;='Conversion Factors'!$G$15,'Conversion Factors'!$F$15,IF(B503&lt;='Conversion Factors'!$G$16,'Conversion Factors'!$F$16,E503))))))))</f>
        <v/>
      </c>
      <c r="E503" s="194" t="str">
        <f>IF(B503&lt;='Conversion Factors'!$G$17,'Conversion Factors'!$F$17,IF(B503&lt;='Conversion Factors'!$G$18,'Conversion Factors'!$F$18,IF(B503&lt;='Conversion Factors'!$G$19,'Conversion Factors'!$F$19,IF(B503&lt;='Conversion Factors'!$G$20,'Conversion Factors'!$F$20,IF(B503&lt;='Conversion Factors'!$G$21,'Conversion Factors'!$F$21,IF(ISNUMBER(B503),20,""))))))</f>
        <v/>
      </c>
      <c r="F503" s="193" t="e">
        <f t="shared" si="132"/>
        <v>#VALUE!</v>
      </c>
      <c r="G503" s="195">
        <f>IF('Estimated Waste'!G120&lt;&gt;"",IF(LEN('Estimated Waste'!G120)&gt;6,MID('Estimated Waste'!G120,1,LEN('Estimated Waste'!G120)-10),MID('Estimated Waste'!G120,1,LEN('Estimated Waste'!G120)-4)),0)</f>
        <v>0</v>
      </c>
      <c r="H503" s="195" t="str">
        <f t="shared" si="121"/>
        <v/>
      </c>
      <c r="I503" s="196">
        <f>'Estimated Waste'!H120</f>
        <v>0</v>
      </c>
      <c r="J503" s="197"/>
      <c r="K503" s="196" t="str">
        <f t="shared" si="122"/>
        <v/>
      </c>
      <c r="L503" s="227" t="str">
        <f>IF(K503&lt;='Conversion Factors'!$F$12,'Conversion Factors'!$F$12,IF(K503&lt;='Conversion Factors'!$F$13,'Conversion Factors'!$F$13,IF(K503&lt;='Conversion Factors'!$F$14,'Conversion Factors'!$F$14,IF(K503&lt;='Conversion Factors'!$F$15,'Conversion Factors'!$F$15,IF(K503&lt;='Conversion Factors'!$F$16,'Conversion Factors'!$F$16,M503)))))</f>
        <v/>
      </c>
      <c r="M503" s="227" t="str">
        <f>IF(K503&lt;='Conversion Factors'!$F$17,'Conversion Factors'!$F$17,IF(K503&lt;='Conversion Factors'!$F$18,'Conversion Factors'!$F$18,IF(K503&lt;='Conversion Factors'!$F$19,'Conversion Factors'!$F$19,IF(K503&lt;='Conversion Factors'!$F$20,'Conversion Factors'!$F$20,IF(K503&lt;='Conversion Factors'!$F$21,'Conversion Factors'!$F$21,IF(ISNUMBER(K503),20,""))))))</f>
        <v/>
      </c>
      <c r="O503" s="198" t="str">
        <f>IF(ISNUMBER('Actual Waste'!U121),'Actual Waste'!U121,"")</f>
        <v/>
      </c>
      <c r="P503" s="198" t="str">
        <f t="shared" si="128"/>
        <v/>
      </c>
      <c r="Q503" s="199" t="str">
        <f>IF(ISNUMBER(X503),Y503,IF(T503&gt;0,T503,IF(O503&lt;='Conversion Factors'!$G$11,'Conversion Factors'!$F$11,IF(O503&lt;='Conversion Factors'!$G$12,'Conversion Factors'!$F$12,IF(O503&lt;='Conversion Factors'!$G$13,'Conversion Factors'!$F$13,IF(O503&lt;='Conversion Factors'!$G$14,'Conversion Factors'!$F$14,IF(O503&lt;='Conversion Factors'!$G$15,'Conversion Factors'!$F$15,IF(O503&lt;='Conversion Factors'!$G$16,'Conversion Factors'!$F$16,R503))))))))</f>
        <v/>
      </c>
      <c r="R503" s="200" t="str">
        <f>IF(O503&lt;='Conversion Factors'!$G$17,'Conversion Factors'!$F$17,IF(O503&lt;='Conversion Factors'!$G$18,'Conversion Factors'!$F$18,IF(O503&lt;='Conversion Factors'!$G$19,'Conversion Factors'!$F$19,IF(O503&lt;='Conversion Factors'!$G$20,'Conversion Factors'!$F$20,IF(O503&lt;='Conversion Factors'!$G$21,'Conversion Factors'!$F$21,IF(ISNUMBER(O503),20,""))))))</f>
        <v/>
      </c>
      <c r="S503" s="199" t="e">
        <f t="shared" si="123"/>
        <v>#VALUE!</v>
      </c>
      <c r="T503" s="201">
        <f>IF('Actual Waste'!J121&lt;&gt;"",IF(LEN('Actual Waste'!J121)&gt;6,MID('Actual Waste'!J121,1,LEN('Actual Waste'!J121)-10),MID('Actual Waste'!J121,1,LEN('Actual Waste'!J121)-4)),0)</f>
        <v>0</v>
      </c>
      <c r="U503" s="201" t="str">
        <f t="shared" si="133"/>
        <v/>
      </c>
      <c r="V503" s="202">
        <f>'Actual Waste'!K121</f>
        <v>0</v>
      </c>
      <c r="W503" s="203"/>
      <c r="X503" s="202" t="str">
        <f t="shared" si="134"/>
        <v/>
      </c>
      <c r="Y503" s="229" t="str">
        <f>IF(X503&lt;='Conversion Factors'!$F$12,'Conversion Factors'!$F$12,IF(X503&lt;='Conversion Factors'!$F$13,'Conversion Factors'!$F$13,IF(X503&lt;='Conversion Factors'!$F$14,'Conversion Factors'!$F$14,IF(X503&lt;='Conversion Factors'!$F$15,'Conversion Factors'!$F$15,IF(X503&lt;='Conversion Factors'!$F$16,'Conversion Factors'!$F$16,Z503)))))</f>
        <v/>
      </c>
      <c r="Z503" s="229" t="str">
        <f>IF(X503&lt;='Conversion Factors'!$F$17,'Conversion Factors'!$F$17,IF(X503&lt;='Conversion Factors'!$F$18,'Conversion Factors'!$F$18,IF(X503&lt;='Conversion Factors'!$F$19,'Conversion Factors'!$F$19,IF(X503&lt;='Conversion Factors'!$F$20,'Conversion Factors'!$F$20,IF(X503&lt;='Conversion Factors'!$F$21,'Conversion Factors'!$F$21,IF(ISNUMBER(X503),20,""))))))</f>
        <v/>
      </c>
      <c r="AE503" s="3"/>
      <c r="AF503" s="3"/>
      <c r="AG503" s="3"/>
      <c r="AH503" s="3"/>
      <c r="AM503" s="3"/>
      <c r="AN503" s="3"/>
      <c r="AO503" s="3"/>
      <c r="AP503" s="3"/>
    </row>
    <row r="504" spans="1:42" x14ac:dyDescent="0.35">
      <c r="A504" s="57"/>
      <c r="B504" s="192" t="str">
        <f>IF(ISNUMBER('Estimated Waste'!M121),'Estimated Waste'!M121,"")</f>
        <v/>
      </c>
      <c r="C504" s="192" t="str">
        <f t="shared" si="131"/>
        <v/>
      </c>
      <c r="D504" s="193" t="str">
        <f>IF(ISNUMBER(K504),L504,IF(G504&gt;0,G504,IF(B504&lt;='Conversion Factors'!$G$11,'Conversion Factors'!$F$11,IF(B504&lt;='Conversion Factors'!$G$12,'Conversion Factors'!$F$12,IF(B504&lt;='Conversion Factors'!$G$13,'Conversion Factors'!$F$13,IF(B504&lt;='Conversion Factors'!$G$14,'Conversion Factors'!$F$14,IF(B504&lt;='Conversion Factors'!$G$15,'Conversion Factors'!$F$15,IF(B504&lt;='Conversion Factors'!$G$16,'Conversion Factors'!$F$16,E504))))))))</f>
        <v/>
      </c>
      <c r="E504" s="194" t="str">
        <f>IF(B504&lt;='Conversion Factors'!$G$17,'Conversion Factors'!$F$17,IF(B504&lt;='Conversion Factors'!$G$18,'Conversion Factors'!$F$18,IF(B504&lt;='Conversion Factors'!$G$19,'Conversion Factors'!$F$19,IF(B504&lt;='Conversion Factors'!$G$20,'Conversion Factors'!$F$20,IF(B504&lt;='Conversion Factors'!$G$21,'Conversion Factors'!$F$21,IF(ISNUMBER(B504),20,""))))))</f>
        <v/>
      </c>
      <c r="F504" s="193" t="e">
        <f t="shared" si="132"/>
        <v>#VALUE!</v>
      </c>
      <c r="G504" s="195">
        <f>IF('Estimated Waste'!G121&lt;&gt;"",IF(LEN('Estimated Waste'!G121)&gt;6,MID('Estimated Waste'!G121,1,LEN('Estimated Waste'!G121)-10),MID('Estimated Waste'!G121,1,LEN('Estimated Waste'!G121)-4)),0)</f>
        <v>0</v>
      </c>
      <c r="H504" s="195" t="str">
        <f t="shared" si="121"/>
        <v/>
      </c>
      <c r="I504" s="196">
        <f>'Estimated Waste'!H121</f>
        <v>0</v>
      </c>
      <c r="J504" s="197"/>
      <c r="K504" s="196" t="str">
        <f t="shared" si="122"/>
        <v/>
      </c>
      <c r="L504" s="227" t="str">
        <f>IF(K504&lt;='Conversion Factors'!$F$12,'Conversion Factors'!$F$12,IF(K504&lt;='Conversion Factors'!$F$13,'Conversion Factors'!$F$13,IF(K504&lt;='Conversion Factors'!$F$14,'Conversion Factors'!$F$14,IF(K504&lt;='Conversion Factors'!$F$15,'Conversion Factors'!$F$15,IF(K504&lt;='Conversion Factors'!$F$16,'Conversion Factors'!$F$16,M504)))))</f>
        <v/>
      </c>
      <c r="M504" s="227" t="str">
        <f>IF(K504&lt;='Conversion Factors'!$F$17,'Conversion Factors'!$F$17,IF(K504&lt;='Conversion Factors'!$F$18,'Conversion Factors'!$F$18,IF(K504&lt;='Conversion Factors'!$F$19,'Conversion Factors'!$F$19,IF(K504&lt;='Conversion Factors'!$F$20,'Conversion Factors'!$F$20,IF(K504&lt;='Conversion Factors'!$F$21,'Conversion Factors'!$F$21,IF(ISNUMBER(K504),20,""))))))</f>
        <v/>
      </c>
      <c r="O504" s="198" t="str">
        <f>IF(ISNUMBER('Actual Waste'!U122),'Actual Waste'!U122,"")</f>
        <v/>
      </c>
      <c r="P504" s="198" t="str">
        <f t="shared" si="128"/>
        <v/>
      </c>
      <c r="Q504" s="199" t="str">
        <f>IF(ISNUMBER(X504),Y504,IF(T504&gt;0,T504,IF(O504&lt;='Conversion Factors'!$G$11,'Conversion Factors'!$F$11,IF(O504&lt;='Conversion Factors'!$G$12,'Conversion Factors'!$F$12,IF(O504&lt;='Conversion Factors'!$G$13,'Conversion Factors'!$F$13,IF(O504&lt;='Conversion Factors'!$G$14,'Conversion Factors'!$F$14,IF(O504&lt;='Conversion Factors'!$G$15,'Conversion Factors'!$F$15,IF(O504&lt;='Conversion Factors'!$G$16,'Conversion Factors'!$F$16,R504))))))))</f>
        <v/>
      </c>
      <c r="R504" s="200" t="str">
        <f>IF(O504&lt;='Conversion Factors'!$G$17,'Conversion Factors'!$F$17,IF(O504&lt;='Conversion Factors'!$G$18,'Conversion Factors'!$F$18,IF(O504&lt;='Conversion Factors'!$G$19,'Conversion Factors'!$F$19,IF(O504&lt;='Conversion Factors'!$G$20,'Conversion Factors'!$F$20,IF(O504&lt;='Conversion Factors'!$G$21,'Conversion Factors'!$F$21,IF(ISNUMBER(O504),20,""))))))</f>
        <v/>
      </c>
      <c r="S504" s="199" t="e">
        <f t="shared" si="123"/>
        <v>#VALUE!</v>
      </c>
      <c r="T504" s="201">
        <f>IF('Actual Waste'!J122&lt;&gt;"",IF(LEN('Actual Waste'!J122)&gt;6,MID('Actual Waste'!J122,1,LEN('Actual Waste'!J122)-10),MID('Actual Waste'!J122,1,LEN('Actual Waste'!J122)-4)),0)</f>
        <v>0</v>
      </c>
      <c r="U504" s="201" t="str">
        <f t="shared" si="133"/>
        <v/>
      </c>
      <c r="V504" s="202">
        <f>'Actual Waste'!K122</f>
        <v>0</v>
      </c>
      <c r="W504" s="203"/>
      <c r="X504" s="202" t="str">
        <f t="shared" si="134"/>
        <v/>
      </c>
      <c r="Y504" s="229" t="str">
        <f>IF(X504&lt;='Conversion Factors'!$F$12,'Conversion Factors'!$F$12,IF(X504&lt;='Conversion Factors'!$F$13,'Conversion Factors'!$F$13,IF(X504&lt;='Conversion Factors'!$F$14,'Conversion Factors'!$F$14,IF(X504&lt;='Conversion Factors'!$F$15,'Conversion Factors'!$F$15,IF(X504&lt;='Conversion Factors'!$F$16,'Conversion Factors'!$F$16,Z504)))))</f>
        <v/>
      </c>
      <c r="Z504" s="229" t="str">
        <f>IF(X504&lt;='Conversion Factors'!$F$17,'Conversion Factors'!$F$17,IF(X504&lt;='Conversion Factors'!$F$18,'Conversion Factors'!$F$18,IF(X504&lt;='Conversion Factors'!$F$19,'Conversion Factors'!$F$19,IF(X504&lt;='Conversion Factors'!$F$20,'Conversion Factors'!$F$20,IF(X504&lt;='Conversion Factors'!$F$21,'Conversion Factors'!$F$21,IF(ISNUMBER(X504),20,""))))))</f>
        <v/>
      </c>
      <c r="AE504" s="3"/>
      <c r="AF504" s="3"/>
      <c r="AG504" s="3"/>
      <c r="AH504" s="3"/>
      <c r="AM504" s="3"/>
      <c r="AN504" s="3"/>
      <c r="AO504" s="3"/>
      <c r="AP504" s="3"/>
    </row>
    <row r="505" spans="1:42" x14ac:dyDescent="0.35">
      <c r="A505" s="57"/>
      <c r="B505" s="192" t="str">
        <f>IF(ISNUMBER('Estimated Waste'!M122),'Estimated Waste'!M122,"")</f>
        <v/>
      </c>
      <c r="C505" s="192" t="str">
        <f t="shared" si="131"/>
        <v/>
      </c>
      <c r="D505" s="193" t="str">
        <f>IF(ISNUMBER(K505),L505,IF(G505&gt;0,G505,IF(B505&lt;='Conversion Factors'!$G$11,'Conversion Factors'!$F$11,IF(B505&lt;='Conversion Factors'!$G$12,'Conversion Factors'!$F$12,IF(B505&lt;='Conversion Factors'!$G$13,'Conversion Factors'!$F$13,IF(B505&lt;='Conversion Factors'!$G$14,'Conversion Factors'!$F$14,IF(B505&lt;='Conversion Factors'!$G$15,'Conversion Factors'!$F$15,IF(B505&lt;='Conversion Factors'!$G$16,'Conversion Factors'!$F$16,E505))))))))</f>
        <v/>
      </c>
      <c r="E505" s="194" t="str">
        <f>IF(B505&lt;='Conversion Factors'!$G$17,'Conversion Factors'!$F$17,IF(B505&lt;='Conversion Factors'!$G$18,'Conversion Factors'!$F$18,IF(B505&lt;='Conversion Factors'!$G$19,'Conversion Factors'!$F$19,IF(B505&lt;='Conversion Factors'!$G$20,'Conversion Factors'!$F$20,IF(B505&lt;='Conversion Factors'!$G$21,'Conversion Factors'!$F$21,IF(ISNUMBER(B505),20,""))))))</f>
        <v/>
      </c>
      <c r="F505" s="193" t="e">
        <f t="shared" si="132"/>
        <v>#VALUE!</v>
      </c>
      <c r="G505" s="195">
        <f>IF('Estimated Waste'!G122&lt;&gt;"",IF(LEN('Estimated Waste'!G122)&gt;6,MID('Estimated Waste'!G122,1,LEN('Estimated Waste'!G122)-10),MID('Estimated Waste'!G122,1,LEN('Estimated Waste'!G122)-4)),0)</f>
        <v>0</v>
      </c>
      <c r="H505" s="195" t="str">
        <f t="shared" si="121"/>
        <v/>
      </c>
      <c r="I505" s="196">
        <f>'Estimated Waste'!H122</f>
        <v>0</v>
      </c>
      <c r="J505" s="197"/>
      <c r="K505" s="196" t="str">
        <f t="shared" si="122"/>
        <v/>
      </c>
      <c r="L505" s="227" t="str">
        <f>IF(K505&lt;='Conversion Factors'!$F$12,'Conversion Factors'!$F$12,IF(K505&lt;='Conversion Factors'!$F$13,'Conversion Factors'!$F$13,IF(K505&lt;='Conversion Factors'!$F$14,'Conversion Factors'!$F$14,IF(K505&lt;='Conversion Factors'!$F$15,'Conversion Factors'!$F$15,IF(K505&lt;='Conversion Factors'!$F$16,'Conversion Factors'!$F$16,M505)))))</f>
        <v/>
      </c>
      <c r="M505" s="227" t="str">
        <f>IF(K505&lt;='Conversion Factors'!$F$17,'Conversion Factors'!$F$17,IF(K505&lt;='Conversion Factors'!$F$18,'Conversion Factors'!$F$18,IF(K505&lt;='Conversion Factors'!$F$19,'Conversion Factors'!$F$19,IF(K505&lt;='Conversion Factors'!$F$20,'Conversion Factors'!$F$20,IF(K505&lt;='Conversion Factors'!$F$21,'Conversion Factors'!$F$21,IF(ISNUMBER(K505),20,""))))))</f>
        <v/>
      </c>
      <c r="O505" s="198" t="str">
        <f>IF(ISNUMBER('Actual Waste'!U123),'Actual Waste'!U123,"")</f>
        <v/>
      </c>
      <c r="P505" s="198" t="str">
        <f t="shared" si="128"/>
        <v/>
      </c>
      <c r="Q505" s="199" t="str">
        <f>IF(ISNUMBER(X505),Y505,IF(T505&gt;0,T505,IF(O505&lt;='Conversion Factors'!$G$11,'Conversion Factors'!$F$11,IF(O505&lt;='Conversion Factors'!$G$12,'Conversion Factors'!$F$12,IF(O505&lt;='Conversion Factors'!$G$13,'Conversion Factors'!$F$13,IF(O505&lt;='Conversion Factors'!$G$14,'Conversion Factors'!$F$14,IF(O505&lt;='Conversion Factors'!$G$15,'Conversion Factors'!$F$15,IF(O505&lt;='Conversion Factors'!$G$16,'Conversion Factors'!$F$16,R505))))))))</f>
        <v/>
      </c>
      <c r="R505" s="200" t="str">
        <f>IF(O505&lt;='Conversion Factors'!$G$17,'Conversion Factors'!$F$17,IF(O505&lt;='Conversion Factors'!$G$18,'Conversion Factors'!$F$18,IF(O505&lt;='Conversion Factors'!$G$19,'Conversion Factors'!$F$19,IF(O505&lt;='Conversion Factors'!$G$20,'Conversion Factors'!$F$20,IF(O505&lt;='Conversion Factors'!$G$21,'Conversion Factors'!$F$21,IF(ISNUMBER(O505),20,""))))))</f>
        <v/>
      </c>
      <c r="S505" s="199" t="e">
        <f t="shared" si="123"/>
        <v>#VALUE!</v>
      </c>
      <c r="T505" s="201">
        <f>IF('Actual Waste'!J123&lt;&gt;"",IF(LEN('Actual Waste'!J123)&gt;6,MID('Actual Waste'!J123,1,LEN('Actual Waste'!J123)-10),MID('Actual Waste'!J123,1,LEN('Actual Waste'!J123)-4)),0)</f>
        <v>0</v>
      </c>
      <c r="U505" s="201" t="str">
        <f t="shared" si="133"/>
        <v/>
      </c>
      <c r="V505" s="202">
        <f>'Actual Waste'!K123</f>
        <v>0</v>
      </c>
      <c r="W505" s="203"/>
      <c r="X505" s="202" t="str">
        <f t="shared" si="134"/>
        <v/>
      </c>
      <c r="Y505" s="229" t="str">
        <f>IF(X505&lt;='Conversion Factors'!$F$12,'Conversion Factors'!$F$12,IF(X505&lt;='Conversion Factors'!$F$13,'Conversion Factors'!$F$13,IF(X505&lt;='Conversion Factors'!$F$14,'Conversion Factors'!$F$14,IF(X505&lt;='Conversion Factors'!$F$15,'Conversion Factors'!$F$15,IF(X505&lt;='Conversion Factors'!$F$16,'Conversion Factors'!$F$16,Z505)))))</f>
        <v/>
      </c>
      <c r="Z505" s="229" t="str">
        <f>IF(X505&lt;='Conversion Factors'!$F$17,'Conversion Factors'!$F$17,IF(X505&lt;='Conversion Factors'!$F$18,'Conversion Factors'!$F$18,IF(X505&lt;='Conversion Factors'!$F$19,'Conversion Factors'!$F$19,IF(X505&lt;='Conversion Factors'!$F$20,'Conversion Factors'!$F$20,IF(X505&lt;='Conversion Factors'!$F$21,'Conversion Factors'!$F$21,IF(ISNUMBER(X505),20,""))))))</f>
        <v/>
      </c>
      <c r="AE505" s="3"/>
      <c r="AF505" s="3"/>
      <c r="AG505" s="3"/>
      <c r="AH505" s="3"/>
      <c r="AM505" s="3"/>
      <c r="AN505" s="3"/>
      <c r="AO505" s="3"/>
      <c r="AP505" s="3"/>
    </row>
    <row r="506" spans="1:42" x14ac:dyDescent="0.35">
      <c r="A506" s="57"/>
      <c r="B506" s="192" t="str">
        <f>IF(ISNUMBER('Estimated Waste'!M123),'Estimated Waste'!M123,"")</f>
        <v/>
      </c>
      <c r="C506" s="192" t="str">
        <f t="shared" si="131"/>
        <v/>
      </c>
      <c r="D506" s="193" t="str">
        <f>IF(ISNUMBER(K506),L506,IF(G506&gt;0,G506,IF(B506&lt;='Conversion Factors'!$G$11,'Conversion Factors'!$F$11,IF(B506&lt;='Conversion Factors'!$G$12,'Conversion Factors'!$F$12,IF(B506&lt;='Conversion Factors'!$G$13,'Conversion Factors'!$F$13,IF(B506&lt;='Conversion Factors'!$G$14,'Conversion Factors'!$F$14,IF(B506&lt;='Conversion Factors'!$G$15,'Conversion Factors'!$F$15,IF(B506&lt;='Conversion Factors'!$G$16,'Conversion Factors'!$F$16,E506))))))))</f>
        <v/>
      </c>
      <c r="E506" s="194" t="str">
        <f>IF(B506&lt;='Conversion Factors'!$G$17,'Conversion Factors'!$F$17,IF(B506&lt;='Conversion Factors'!$G$18,'Conversion Factors'!$F$18,IF(B506&lt;='Conversion Factors'!$G$19,'Conversion Factors'!$F$19,IF(B506&lt;='Conversion Factors'!$G$20,'Conversion Factors'!$F$20,IF(B506&lt;='Conversion Factors'!$G$21,'Conversion Factors'!$F$21,IF(ISNUMBER(B506),20,""))))))</f>
        <v/>
      </c>
      <c r="F506" s="193" t="e">
        <f t="shared" si="132"/>
        <v>#VALUE!</v>
      </c>
      <c r="G506" s="195">
        <f>IF('Estimated Waste'!G123&lt;&gt;"",IF(LEN('Estimated Waste'!G123)&gt;6,MID('Estimated Waste'!G123,1,LEN('Estimated Waste'!G123)-10),MID('Estimated Waste'!G123,1,LEN('Estimated Waste'!G123)-4)),0)</f>
        <v>0</v>
      </c>
      <c r="H506" s="195" t="str">
        <f t="shared" si="121"/>
        <v/>
      </c>
      <c r="I506" s="196">
        <f>'Estimated Waste'!H123</f>
        <v>0</v>
      </c>
      <c r="J506" s="197"/>
      <c r="K506" s="196" t="str">
        <f t="shared" si="122"/>
        <v/>
      </c>
      <c r="L506" s="227" t="str">
        <f>IF(K506&lt;='Conversion Factors'!$F$12,'Conversion Factors'!$F$12,IF(K506&lt;='Conversion Factors'!$F$13,'Conversion Factors'!$F$13,IF(K506&lt;='Conversion Factors'!$F$14,'Conversion Factors'!$F$14,IF(K506&lt;='Conversion Factors'!$F$15,'Conversion Factors'!$F$15,IF(K506&lt;='Conversion Factors'!$F$16,'Conversion Factors'!$F$16,M506)))))</f>
        <v/>
      </c>
      <c r="M506" s="227" t="str">
        <f>IF(K506&lt;='Conversion Factors'!$F$17,'Conversion Factors'!$F$17,IF(K506&lt;='Conversion Factors'!$F$18,'Conversion Factors'!$F$18,IF(K506&lt;='Conversion Factors'!$F$19,'Conversion Factors'!$F$19,IF(K506&lt;='Conversion Factors'!$F$20,'Conversion Factors'!$F$20,IF(K506&lt;='Conversion Factors'!$F$21,'Conversion Factors'!$F$21,IF(ISNUMBER(K506),20,""))))))</f>
        <v/>
      </c>
      <c r="O506" s="198" t="str">
        <f>IF(ISNUMBER('Actual Waste'!U124),'Actual Waste'!U124,"")</f>
        <v/>
      </c>
      <c r="P506" s="198" t="str">
        <f t="shared" si="128"/>
        <v/>
      </c>
      <c r="Q506" s="199" t="str">
        <f>IF(ISNUMBER(X506),Y506,IF(T506&gt;0,T506,IF(O506&lt;='Conversion Factors'!$G$11,'Conversion Factors'!$F$11,IF(O506&lt;='Conversion Factors'!$G$12,'Conversion Factors'!$F$12,IF(O506&lt;='Conversion Factors'!$G$13,'Conversion Factors'!$F$13,IF(O506&lt;='Conversion Factors'!$G$14,'Conversion Factors'!$F$14,IF(O506&lt;='Conversion Factors'!$G$15,'Conversion Factors'!$F$15,IF(O506&lt;='Conversion Factors'!$G$16,'Conversion Factors'!$F$16,R506))))))))</f>
        <v/>
      </c>
      <c r="R506" s="200" t="str">
        <f>IF(O506&lt;='Conversion Factors'!$G$17,'Conversion Factors'!$F$17,IF(O506&lt;='Conversion Factors'!$G$18,'Conversion Factors'!$F$18,IF(O506&lt;='Conversion Factors'!$G$19,'Conversion Factors'!$F$19,IF(O506&lt;='Conversion Factors'!$G$20,'Conversion Factors'!$F$20,IF(O506&lt;='Conversion Factors'!$G$21,'Conversion Factors'!$F$21,IF(ISNUMBER(O506),20,""))))))</f>
        <v/>
      </c>
      <c r="S506" s="199" t="e">
        <f t="shared" si="123"/>
        <v>#VALUE!</v>
      </c>
      <c r="T506" s="201">
        <f>IF('Actual Waste'!J124&lt;&gt;"",IF(LEN('Actual Waste'!J124)&gt;6,MID('Actual Waste'!J124,1,LEN('Actual Waste'!J124)-10),MID('Actual Waste'!J124,1,LEN('Actual Waste'!J124)-4)),0)</f>
        <v>0</v>
      </c>
      <c r="U506" s="201" t="str">
        <f t="shared" si="133"/>
        <v/>
      </c>
      <c r="V506" s="202">
        <f>'Actual Waste'!K124</f>
        <v>0</v>
      </c>
      <c r="W506" s="203"/>
      <c r="X506" s="202" t="str">
        <f t="shared" si="134"/>
        <v/>
      </c>
      <c r="Y506" s="229" t="str">
        <f>IF(X506&lt;='Conversion Factors'!$F$12,'Conversion Factors'!$F$12,IF(X506&lt;='Conversion Factors'!$F$13,'Conversion Factors'!$F$13,IF(X506&lt;='Conversion Factors'!$F$14,'Conversion Factors'!$F$14,IF(X506&lt;='Conversion Factors'!$F$15,'Conversion Factors'!$F$15,IF(X506&lt;='Conversion Factors'!$F$16,'Conversion Factors'!$F$16,Z506)))))</f>
        <v/>
      </c>
      <c r="Z506" s="229" t="str">
        <f>IF(X506&lt;='Conversion Factors'!$F$17,'Conversion Factors'!$F$17,IF(X506&lt;='Conversion Factors'!$F$18,'Conversion Factors'!$F$18,IF(X506&lt;='Conversion Factors'!$F$19,'Conversion Factors'!$F$19,IF(X506&lt;='Conversion Factors'!$F$20,'Conversion Factors'!$F$20,IF(X506&lt;='Conversion Factors'!$F$21,'Conversion Factors'!$F$21,IF(ISNUMBER(X506),20,""))))))</f>
        <v/>
      </c>
      <c r="AE506" s="3"/>
      <c r="AF506" s="3"/>
      <c r="AG506" s="3"/>
      <c r="AH506" s="3"/>
      <c r="AM506" s="3"/>
      <c r="AN506" s="3"/>
      <c r="AO506" s="3"/>
      <c r="AP506" s="3"/>
    </row>
    <row r="507" spans="1:42" x14ac:dyDescent="0.35">
      <c r="A507" s="57"/>
      <c r="B507" s="192" t="str">
        <f>IF(ISNUMBER('Estimated Waste'!M124),'Estimated Waste'!M124,"")</f>
        <v/>
      </c>
      <c r="C507" s="192" t="str">
        <f t="shared" si="131"/>
        <v/>
      </c>
      <c r="D507" s="193" t="str">
        <f>IF(ISNUMBER(K507),L507,IF(G507&gt;0,G507,IF(B507&lt;='Conversion Factors'!$G$11,'Conversion Factors'!$F$11,IF(B507&lt;='Conversion Factors'!$G$12,'Conversion Factors'!$F$12,IF(B507&lt;='Conversion Factors'!$G$13,'Conversion Factors'!$F$13,IF(B507&lt;='Conversion Factors'!$G$14,'Conversion Factors'!$F$14,IF(B507&lt;='Conversion Factors'!$G$15,'Conversion Factors'!$F$15,IF(B507&lt;='Conversion Factors'!$G$16,'Conversion Factors'!$F$16,E507))))))))</f>
        <v/>
      </c>
      <c r="E507" s="194" t="str">
        <f>IF(B507&lt;='Conversion Factors'!$G$17,'Conversion Factors'!$F$17,IF(B507&lt;='Conversion Factors'!$G$18,'Conversion Factors'!$F$18,IF(B507&lt;='Conversion Factors'!$G$19,'Conversion Factors'!$F$19,IF(B507&lt;='Conversion Factors'!$G$20,'Conversion Factors'!$F$20,IF(B507&lt;='Conversion Factors'!$G$21,'Conversion Factors'!$F$21,IF(ISNUMBER(B507),20,""))))))</f>
        <v/>
      </c>
      <c r="F507" s="193" t="e">
        <f t="shared" si="132"/>
        <v>#VALUE!</v>
      </c>
      <c r="G507" s="195">
        <f>IF('Estimated Waste'!G124&lt;&gt;"",IF(LEN('Estimated Waste'!G124)&gt;6,MID('Estimated Waste'!G124,1,LEN('Estimated Waste'!G124)-10),MID('Estimated Waste'!G124,1,LEN('Estimated Waste'!G124)-4)),0)</f>
        <v>0</v>
      </c>
      <c r="H507" s="195" t="str">
        <f t="shared" si="121"/>
        <v/>
      </c>
      <c r="I507" s="196">
        <f>'Estimated Waste'!H124</f>
        <v>0</v>
      </c>
      <c r="J507" s="197"/>
      <c r="K507" s="196" t="str">
        <f t="shared" si="122"/>
        <v/>
      </c>
      <c r="L507" s="227" t="str">
        <f>IF(K507&lt;='Conversion Factors'!$F$12,'Conversion Factors'!$F$12,IF(K507&lt;='Conversion Factors'!$F$13,'Conversion Factors'!$F$13,IF(K507&lt;='Conversion Factors'!$F$14,'Conversion Factors'!$F$14,IF(K507&lt;='Conversion Factors'!$F$15,'Conversion Factors'!$F$15,IF(K507&lt;='Conversion Factors'!$F$16,'Conversion Factors'!$F$16,M507)))))</f>
        <v/>
      </c>
      <c r="M507" s="227" t="str">
        <f>IF(K507&lt;='Conversion Factors'!$F$17,'Conversion Factors'!$F$17,IF(K507&lt;='Conversion Factors'!$F$18,'Conversion Factors'!$F$18,IF(K507&lt;='Conversion Factors'!$F$19,'Conversion Factors'!$F$19,IF(K507&lt;='Conversion Factors'!$F$20,'Conversion Factors'!$F$20,IF(K507&lt;='Conversion Factors'!$F$21,'Conversion Factors'!$F$21,IF(ISNUMBER(K507),20,""))))))</f>
        <v/>
      </c>
      <c r="O507" s="198" t="str">
        <f>IF(ISNUMBER('Actual Waste'!U125),'Actual Waste'!U125,"")</f>
        <v/>
      </c>
      <c r="P507" s="198" t="str">
        <f t="shared" si="128"/>
        <v/>
      </c>
      <c r="Q507" s="199" t="str">
        <f>IF(ISNUMBER(X507),Y507,IF(T507&gt;0,T507,IF(O507&lt;='Conversion Factors'!$G$11,'Conversion Factors'!$F$11,IF(O507&lt;='Conversion Factors'!$G$12,'Conversion Factors'!$F$12,IF(O507&lt;='Conversion Factors'!$G$13,'Conversion Factors'!$F$13,IF(O507&lt;='Conversion Factors'!$G$14,'Conversion Factors'!$F$14,IF(O507&lt;='Conversion Factors'!$G$15,'Conversion Factors'!$F$15,IF(O507&lt;='Conversion Factors'!$G$16,'Conversion Factors'!$F$16,R507))))))))</f>
        <v/>
      </c>
      <c r="R507" s="200" t="str">
        <f>IF(O507&lt;='Conversion Factors'!$G$17,'Conversion Factors'!$F$17,IF(O507&lt;='Conversion Factors'!$G$18,'Conversion Factors'!$F$18,IF(O507&lt;='Conversion Factors'!$G$19,'Conversion Factors'!$F$19,IF(O507&lt;='Conversion Factors'!$G$20,'Conversion Factors'!$F$20,IF(O507&lt;='Conversion Factors'!$G$21,'Conversion Factors'!$F$21,IF(ISNUMBER(O507),20,""))))))</f>
        <v/>
      </c>
      <c r="S507" s="199" t="e">
        <f t="shared" si="123"/>
        <v>#VALUE!</v>
      </c>
      <c r="T507" s="201">
        <f>IF('Actual Waste'!J125&lt;&gt;"",IF(LEN('Actual Waste'!J125)&gt;6,MID('Actual Waste'!J125,1,LEN('Actual Waste'!J125)-10),MID('Actual Waste'!J125,1,LEN('Actual Waste'!J125)-4)),0)</f>
        <v>0</v>
      </c>
      <c r="U507" s="201" t="str">
        <f t="shared" si="133"/>
        <v/>
      </c>
      <c r="V507" s="202">
        <f>'Actual Waste'!K125</f>
        <v>0</v>
      </c>
      <c r="W507" s="203"/>
      <c r="X507" s="202" t="str">
        <f t="shared" si="134"/>
        <v/>
      </c>
      <c r="Y507" s="229" t="str">
        <f>IF(X507&lt;='Conversion Factors'!$F$12,'Conversion Factors'!$F$12,IF(X507&lt;='Conversion Factors'!$F$13,'Conversion Factors'!$F$13,IF(X507&lt;='Conversion Factors'!$F$14,'Conversion Factors'!$F$14,IF(X507&lt;='Conversion Factors'!$F$15,'Conversion Factors'!$F$15,IF(X507&lt;='Conversion Factors'!$F$16,'Conversion Factors'!$F$16,Z507)))))</f>
        <v/>
      </c>
      <c r="Z507" s="229" t="str">
        <f>IF(X507&lt;='Conversion Factors'!$F$17,'Conversion Factors'!$F$17,IF(X507&lt;='Conversion Factors'!$F$18,'Conversion Factors'!$F$18,IF(X507&lt;='Conversion Factors'!$F$19,'Conversion Factors'!$F$19,IF(X507&lt;='Conversion Factors'!$F$20,'Conversion Factors'!$F$20,IF(X507&lt;='Conversion Factors'!$F$21,'Conversion Factors'!$F$21,IF(ISNUMBER(X507),20,""))))))</f>
        <v/>
      </c>
      <c r="AE507" s="3"/>
      <c r="AF507" s="3"/>
      <c r="AG507" s="3"/>
      <c r="AH507" s="3"/>
      <c r="AM507" s="3"/>
      <c r="AN507" s="3"/>
      <c r="AO507" s="3"/>
      <c r="AP507" s="3"/>
    </row>
    <row r="508" spans="1:42" x14ac:dyDescent="0.35">
      <c r="A508" s="57"/>
      <c r="B508" s="192" t="str">
        <f>IF(ISNUMBER('Estimated Waste'!M125),'Estimated Waste'!M125,"")</f>
        <v/>
      </c>
      <c r="C508" s="192" t="str">
        <f t="shared" si="131"/>
        <v/>
      </c>
      <c r="D508" s="193" t="str">
        <f>IF(ISNUMBER(K508),L508,IF(G508&gt;0,G508,IF(B508&lt;='Conversion Factors'!$G$11,'Conversion Factors'!$F$11,IF(B508&lt;='Conversion Factors'!$G$12,'Conversion Factors'!$F$12,IF(B508&lt;='Conversion Factors'!$G$13,'Conversion Factors'!$F$13,IF(B508&lt;='Conversion Factors'!$G$14,'Conversion Factors'!$F$14,IF(B508&lt;='Conversion Factors'!$G$15,'Conversion Factors'!$F$15,IF(B508&lt;='Conversion Factors'!$G$16,'Conversion Factors'!$F$16,E508))))))))</f>
        <v/>
      </c>
      <c r="E508" s="194" t="str">
        <f>IF(B508&lt;='Conversion Factors'!$G$17,'Conversion Factors'!$F$17,IF(B508&lt;='Conversion Factors'!$G$18,'Conversion Factors'!$F$18,IF(B508&lt;='Conversion Factors'!$G$19,'Conversion Factors'!$F$19,IF(B508&lt;='Conversion Factors'!$G$20,'Conversion Factors'!$F$20,IF(B508&lt;='Conversion Factors'!$G$21,'Conversion Factors'!$F$21,IF(ISNUMBER(B508),20,""))))))</f>
        <v/>
      </c>
      <c r="F508" s="193" t="e">
        <f t="shared" si="132"/>
        <v>#VALUE!</v>
      </c>
      <c r="G508" s="195">
        <f>IF('Estimated Waste'!G125&lt;&gt;"",IF(LEN('Estimated Waste'!G125)&gt;6,MID('Estimated Waste'!G125,1,LEN('Estimated Waste'!G125)-10),MID('Estimated Waste'!G125,1,LEN('Estimated Waste'!G125)-4)),0)</f>
        <v>0</v>
      </c>
      <c r="H508" s="195" t="str">
        <f t="shared" si="121"/>
        <v/>
      </c>
      <c r="I508" s="196">
        <f>'Estimated Waste'!H125</f>
        <v>0</v>
      </c>
      <c r="J508" s="197"/>
      <c r="K508" s="196" t="str">
        <f t="shared" si="122"/>
        <v/>
      </c>
      <c r="L508" s="227" t="str">
        <f>IF(K508&lt;='Conversion Factors'!$F$12,'Conversion Factors'!$F$12,IF(K508&lt;='Conversion Factors'!$F$13,'Conversion Factors'!$F$13,IF(K508&lt;='Conversion Factors'!$F$14,'Conversion Factors'!$F$14,IF(K508&lt;='Conversion Factors'!$F$15,'Conversion Factors'!$F$15,IF(K508&lt;='Conversion Factors'!$F$16,'Conversion Factors'!$F$16,M508)))))</f>
        <v/>
      </c>
      <c r="M508" s="227" t="str">
        <f>IF(K508&lt;='Conversion Factors'!$F$17,'Conversion Factors'!$F$17,IF(K508&lt;='Conversion Factors'!$F$18,'Conversion Factors'!$F$18,IF(K508&lt;='Conversion Factors'!$F$19,'Conversion Factors'!$F$19,IF(K508&lt;='Conversion Factors'!$F$20,'Conversion Factors'!$F$20,IF(K508&lt;='Conversion Factors'!$F$21,'Conversion Factors'!$F$21,IF(ISNUMBER(K508),20,""))))))</f>
        <v/>
      </c>
      <c r="O508" s="198" t="str">
        <f>IF(ISNUMBER('Actual Waste'!U126),'Actual Waste'!U126,"")</f>
        <v/>
      </c>
      <c r="P508" s="198" t="str">
        <f t="shared" si="128"/>
        <v/>
      </c>
      <c r="Q508" s="199" t="str">
        <f>IF(ISNUMBER(X508),Y508,IF(T508&gt;0,T508,IF(O508&lt;='Conversion Factors'!$G$11,'Conversion Factors'!$F$11,IF(O508&lt;='Conversion Factors'!$G$12,'Conversion Factors'!$F$12,IF(O508&lt;='Conversion Factors'!$G$13,'Conversion Factors'!$F$13,IF(O508&lt;='Conversion Factors'!$G$14,'Conversion Factors'!$F$14,IF(O508&lt;='Conversion Factors'!$G$15,'Conversion Factors'!$F$15,IF(O508&lt;='Conversion Factors'!$G$16,'Conversion Factors'!$F$16,R508))))))))</f>
        <v/>
      </c>
      <c r="R508" s="200" t="str">
        <f>IF(O508&lt;='Conversion Factors'!$G$17,'Conversion Factors'!$F$17,IF(O508&lt;='Conversion Factors'!$G$18,'Conversion Factors'!$F$18,IF(O508&lt;='Conversion Factors'!$G$19,'Conversion Factors'!$F$19,IF(O508&lt;='Conversion Factors'!$G$20,'Conversion Factors'!$F$20,IF(O508&lt;='Conversion Factors'!$G$21,'Conversion Factors'!$F$21,IF(ISNUMBER(O508),20,""))))))</f>
        <v/>
      </c>
      <c r="S508" s="199" t="e">
        <f t="shared" si="123"/>
        <v>#VALUE!</v>
      </c>
      <c r="T508" s="201">
        <f>IF('Actual Waste'!J126&lt;&gt;"",IF(LEN('Actual Waste'!J126)&gt;6,MID('Actual Waste'!J126,1,LEN('Actual Waste'!J126)-10),MID('Actual Waste'!J126,1,LEN('Actual Waste'!J126)-4)),0)</f>
        <v>0</v>
      </c>
      <c r="U508" s="201" t="str">
        <f t="shared" si="133"/>
        <v/>
      </c>
      <c r="V508" s="202">
        <f>'Actual Waste'!K126</f>
        <v>0</v>
      </c>
      <c r="W508" s="203"/>
      <c r="X508" s="202" t="str">
        <f t="shared" si="134"/>
        <v/>
      </c>
      <c r="Y508" s="229" t="str">
        <f>IF(X508&lt;='Conversion Factors'!$F$12,'Conversion Factors'!$F$12,IF(X508&lt;='Conversion Factors'!$F$13,'Conversion Factors'!$F$13,IF(X508&lt;='Conversion Factors'!$F$14,'Conversion Factors'!$F$14,IF(X508&lt;='Conversion Factors'!$F$15,'Conversion Factors'!$F$15,IF(X508&lt;='Conversion Factors'!$F$16,'Conversion Factors'!$F$16,Z508)))))</f>
        <v/>
      </c>
      <c r="Z508" s="229" t="str">
        <f>IF(X508&lt;='Conversion Factors'!$F$17,'Conversion Factors'!$F$17,IF(X508&lt;='Conversion Factors'!$F$18,'Conversion Factors'!$F$18,IF(X508&lt;='Conversion Factors'!$F$19,'Conversion Factors'!$F$19,IF(X508&lt;='Conversion Factors'!$F$20,'Conversion Factors'!$F$20,IF(X508&lt;='Conversion Factors'!$F$21,'Conversion Factors'!$F$21,IF(ISNUMBER(X508),20,""))))))</f>
        <v/>
      </c>
      <c r="AE508" s="3"/>
      <c r="AF508" s="3"/>
      <c r="AG508" s="3"/>
      <c r="AH508" s="3"/>
      <c r="AM508" s="3"/>
      <c r="AN508" s="3"/>
      <c r="AO508" s="3"/>
      <c r="AP508" s="3"/>
    </row>
    <row r="509" spans="1:42" x14ac:dyDescent="0.35">
      <c r="A509" s="57"/>
      <c r="B509" s="192" t="str">
        <f>IF(ISNUMBER('Estimated Waste'!M126),'Estimated Waste'!M126,"")</f>
        <v/>
      </c>
      <c r="C509" s="192" t="str">
        <f t="shared" si="131"/>
        <v/>
      </c>
      <c r="D509" s="193" t="str">
        <f>IF(ISNUMBER(K509),L509,IF(G509&gt;0,G509,IF(B509&lt;='Conversion Factors'!$G$11,'Conversion Factors'!$F$11,IF(B509&lt;='Conversion Factors'!$G$12,'Conversion Factors'!$F$12,IF(B509&lt;='Conversion Factors'!$G$13,'Conversion Factors'!$F$13,IF(B509&lt;='Conversion Factors'!$G$14,'Conversion Factors'!$F$14,IF(B509&lt;='Conversion Factors'!$G$15,'Conversion Factors'!$F$15,IF(B509&lt;='Conversion Factors'!$G$16,'Conversion Factors'!$F$16,E509))))))))</f>
        <v/>
      </c>
      <c r="E509" s="194" t="str">
        <f>IF(B509&lt;='Conversion Factors'!$G$17,'Conversion Factors'!$F$17,IF(B509&lt;='Conversion Factors'!$G$18,'Conversion Factors'!$F$18,IF(B509&lt;='Conversion Factors'!$G$19,'Conversion Factors'!$F$19,IF(B509&lt;='Conversion Factors'!$G$20,'Conversion Factors'!$F$20,IF(B509&lt;='Conversion Factors'!$G$21,'Conversion Factors'!$F$21,IF(ISNUMBER(B509),20,""))))))</f>
        <v/>
      </c>
      <c r="F509" s="193" t="e">
        <f t="shared" si="132"/>
        <v>#VALUE!</v>
      </c>
      <c r="G509" s="195">
        <f>IF('Estimated Waste'!G126&lt;&gt;"",IF(LEN('Estimated Waste'!G126)&gt;6,MID('Estimated Waste'!G126,1,LEN('Estimated Waste'!G126)-10),MID('Estimated Waste'!G126,1,LEN('Estimated Waste'!G126)-4)),0)</f>
        <v>0</v>
      </c>
      <c r="H509" s="195" t="str">
        <f t="shared" si="121"/>
        <v/>
      </c>
      <c r="I509" s="196">
        <f>'Estimated Waste'!H126</f>
        <v>0</v>
      </c>
      <c r="J509" s="197"/>
      <c r="K509" s="196" t="str">
        <f t="shared" si="122"/>
        <v/>
      </c>
      <c r="L509" s="227" t="str">
        <f>IF(K509&lt;='Conversion Factors'!$F$12,'Conversion Factors'!$F$12,IF(K509&lt;='Conversion Factors'!$F$13,'Conversion Factors'!$F$13,IF(K509&lt;='Conversion Factors'!$F$14,'Conversion Factors'!$F$14,IF(K509&lt;='Conversion Factors'!$F$15,'Conversion Factors'!$F$15,IF(K509&lt;='Conversion Factors'!$F$16,'Conversion Factors'!$F$16,M509)))))</f>
        <v/>
      </c>
      <c r="M509" s="227" t="str">
        <f>IF(K509&lt;='Conversion Factors'!$F$17,'Conversion Factors'!$F$17,IF(K509&lt;='Conversion Factors'!$F$18,'Conversion Factors'!$F$18,IF(K509&lt;='Conversion Factors'!$F$19,'Conversion Factors'!$F$19,IF(K509&lt;='Conversion Factors'!$F$20,'Conversion Factors'!$F$20,IF(K509&lt;='Conversion Factors'!$F$21,'Conversion Factors'!$F$21,IF(ISNUMBER(K509),20,""))))))</f>
        <v/>
      </c>
      <c r="O509" s="198" t="str">
        <f>IF(ISNUMBER('Actual Waste'!U127),'Actual Waste'!U127,"")</f>
        <v/>
      </c>
      <c r="P509" s="198" t="str">
        <f t="shared" si="128"/>
        <v/>
      </c>
      <c r="Q509" s="199" t="str">
        <f>IF(ISNUMBER(X509),Y509,IF(T509&gt;0,T509,IF(O509&lt;='Conversion Factors'!$G$11,'Conversion Factors'!$F$11,IF(O509&lt;='Conversion Factors'!$G$12,'Conversion Factors'!$F$12,IF(O509&lt;='Conversion Factors'!$G$13,'Conversion Factors'!$F$13,IF(O509&lt;='Conversion Factors'!$G$14,'Conversion Factors'!$F$14,IF(O509&lt;='Conversion Factors'!$G$15,'Conversion Factors'!$F$15,IF(O509&lt;='Conversion Factors'!$G$16,'Conversion Factors'!$F$16,R509))))))))</f>
        <v/>
      </c>
      <c r="R509" s="200" t="str">
        <f>IF(O509&lt;='Conversion Factors'!$G$17,'Conversion Factors'!$F$17,IF(O509&lt;='Conversion Factors'!$G$18,'Conversion Factors'!$F$18,IF(O509&lt;='Conversion Factors'!$G$19,'Conversion Factors'!$F$19,IF(O509&lt;='Conversion Factors'!$G$20,'Conversion Factors'!$F$20,IF(O509&lt;='Conversion Factors'!$G$21,'Conversion Factors'!$F$21,IF(ISNUMBER(O509),20,""))))))</f>
        <v/>
      </c>
      <c r="S509" s="199" t="e">
        <f t="shared" si="123"/>
        <v>#VALUE!</v>
      </c>
      <c r="T509" s="201">
        <f>IF('Actual Waste'!J127&lt;&gt;"",IF(LEN('Actual Waste'!J127)&gt;6,MID('Actual Waste'!J127,1,LEN('Actual Waste'!J127)-10),MID('Actual Waste'!J127,1,LEN('Actual Waste'!J127)-4)),0)</f>
        <v>0</v>
      </c>
      <c r="U509" s="201" t="str">
        <f t="shared" si="133"/>
        <v/>
      </c>
      <c r="V509" s="202">
        <f>'Actual Waste'!K127</f>
        <v>0</v>
      </c>
      <c r="W509" s="203"/>
      <c r="X509" s="202" t="str">
        <f t="shared" si="134"/>
        <v/>
      </c>
      <c r="Y509" s="229" t="str">
        <f>IF(X509&lt;='Conversion Factors'!$F$12,'Conversion Factors'!$F$12,IF(X509&lt;='Conversion Factors'!$F$13,'Conversion Factors'!$F$13,IF(X509&lt;='Conversion Factors'!$F$14,'Conversion Factors'!$F$14,IF(X509&lt;='Conversion Factors'!$F$15,'Conversion Factors'!$F$15,IF(X509&lt;='Conversion Factors'!$F$16,'Conversion Factors'!$F$16,Z509)))))</f>
        <v/>
      </c>
      <c r="Z509" s="229" t="str">
        <f>IF(X509&lt;='Conversion Factors'!$F$17,'Conversion Factors'!$F$17,IF(X509&lt;='Conversion Factors'!$F$18,'Conversion Factors'!$F$18,IF(X509&lt;='Conversion Factors'!$F$19,'Conversion Factors'!$F$19,IF(X509&lt;='Conversion Factors'!$F$20,'Conversion Factors'!$F$20,IF(X509&lt;='Conversion Factors'!$F$21,'Conversion Factors'!$F$21,IF(ISNUMBER(X509),20,""))))))</f>
        <v/>
      </c>
      <c r="AE509" s="3"/>
      <c r="AF509" s="3"/>
      <c r="AG509" s="3"/>
      <c r="AH509" s="3"/>
      <c r="AM509" s="3"/>
      <c r="AN509" s="3"/>
      <c r="AO509" s="3"/>
      <c r="AP509" s="3"/>
    </row>
    <row r="510" spans="1:42" x14ac:dyDescent="0.35">
      <c r="A510" s="57"/>
      <c r="B510" s="192" t="str">
        <f>IF(ISNUMBER('Estimated Waste'!M127),'Estimated Waste'!M127,"")</f>
        <v/>
      </c>
      <c r="C510" s="192" t="str">
        <f t="shared" si="131"/>
        <v/>
      </c>
      <c r="D510" s="193" t="str">
        <f>IF(ISNUMBER(K510),L510,IF(G510&gt;0,G510,IF(B510&lt;='Conversion Factors'!$G$11,'Conversion Factors'!$F$11,IF(B510&lt;='Conversion Factors'!$G$12,'Conversion Factors'!$F$12,IF(B510&lt;='Conversion Factors'!$G$13,'Conversion Factors'!$F$13,IF(B510&lt;='Conversion Factors'!$G$14,'Conversion Factors'!$F$14,IF(B510&lt;='Conversion Factors'!$G$15,'Conversion Factors'!$F$15,IF(B510&lt;='Conversion Factors'!$G$16,'Conversion Factors'!$F$16,E510))))))))</f>
        <v/>
      </c>
      <c r="E510" s="194" t="str">
        <f>IF(B510&lt;='Conversion Factors'!$G$17,'Conversion Factors'!$F$17,IF(B510&lt;='Conversion Factors'!$G$18,'Conversion Factors'!$F$18,IF(B510&lt;='Conversion Factors'!$G$19,'Conversion Factors'!$F$19,IF(B510&lt;='Conversion Factors'!$G$20,'Conversion Factors'!$F$20,IF(B510&lt;='Conversion Factors'!$G$21,'Conversion Factors'!$F$21,IF(ISNUMBER(B510),20,""))))))</f>
        <v/>
      </c>
      <c r="F510" s="193" t="e">
        <f t="shared" si="132"/>
        <v>#VALUE!</v>
      </c>
      <c r="G510" s="195">
        <f>IF('Estimated Waste'!G127&lt;&gt;"",IF(LEN('Estimated Waste'!G127)&gt;6,MID('Estimated Waste'!G127,1,LEN('Estimated Waste'!G127)-10),MID('Estimated Waste'!G127,1,LEN('Estimated Waste'!G127)-4)),0)</f>
        <v>0</v>
      </c>
      <c r="H510" s="195" t="str">
        <f t="shared" si="121"/>
        <v/>
      </c>
      <c r="I510" s="196">
        <f>'Estimated Waste'!H127</f>
        <v>0</v>
      </c>
      <c r="J510" s="197"/>
      <c r="K510" s="196" t="str">
        <f t="shared" si="122"/>
        <v/>
      </c>
      <c r="L510" s="227" t="str">
        <f>IF(K510&lt;='Conversion Factors'!$F$12,'Conversion Factors'!$F$12,IF(K510&lt;='Conversion Factors'!$F$13,'Conversion Factors'!$F$13,IF(K510&lt;='Conversion Factors'!$F$14,'Conversion Factors'!$F$14,IF(K510&lt;='Conversion Factors'!$F$15,'Conversion Factors'!$F$15,IF(K510&lt;='Conversion Factors'!$F$16,'Conversion Factors'!$F$16,M510)))))</f>
        <v/>
      </c>
      <c r="M510" s="227" t="str">
        <f>IF(K510&lt;='Conversion Factors'!$F$17,'Conversion Factors'!$F$17,IF(K510&lt;='Conversion Factors'!$F$18,'Conversion Factors'!$F$18,IF(K510&lt;='Conversion Factors'!$F$19,'Conversion Factors'!$F$19,IF(K510&lt;='Conversion Factors'!$F$20,'Conversion Factors'!$F$20,IF(K510&lt;='Conversion Factors'!$F$21,'Conversion Factors'!$F$21,IF(ISNUMBER(K510),20,""))))))</f>
        <v/>
      </c>
      <c r="O510" s="198" t="str">
        <f>IF(ISNUMBER('Actual Waste'!U128),'Actual Waste'!U128,"")</f>
        <v/>
      </c>
      <c r="P510" s="198" t="str">
        <f t="shared" si="128"/>
        <v/>
      </c>
      <c r="Q510" s="199" t="str">
        <f>IF(ISNUMBER(X510),Y510,IF(T510&gt;0,T510,IF(O510&lt;='Conversion Factors'!$G$11,'Conversion Factors'!$F$11,IF(O510&lt;='Conversion Factors'!$G$12,'Conversion Factors'!$F$12,IF(O510&lt;='Conversion Factors'!$G$13,'Conversion Factors'!$F$13,IF(O510&lt;='Conversion Factors'!$G$14,'Conversion Factors'!$F$14,IF(O510&lt;='Conversion Factors'!$G$15,'Conversion Factors'!$F$15,IF(O510&lt;='Conversion Factors'!$G$16,'Conversion Factors'!$F$16,R510))))))))</f>
        <v/>
      </c>
      <c r="R510" s="200" t="str">
        <f>IF(O510&lt;='Conversion Factors'!$G$17,'Conversion Factors'!$F$17,IF(O510&lt;='Conversion Factors'!$G$18,'Conversion Factors'!$F$18,IF(O510&lt;='Conversion Factors'!$G$19,'Conversion Factors'!$F$19,IF(O510&lt;='Conversion Factors'!$G$20,'Conversion Factors'!$F$20,IF(O510&lt;='Conversion Factors'!$G$21,'Conversion Factors'!$F$21,IF(ISNUMBER(O510),20,""))))))</f>
        <v/>
      </c>
      <c r="S510" s="199" t="e">
        <f t="shared" si="123"/>
        <v>#VALUE!</v>
      </c>
      <c r="T510" s="201">
        <f>IF('Actual Waste'!J128&lt;&gt;"",IF(LEN('Actual Waste'!J128)&gt;6,MID('Actual Waste'!J128,1,LEN('Actual Waste'!J128)-10),MID('Actual Waste'!J128,1,LEN('Actual Waste'!J128)-4)),0)</f>
        <v>0</v>
      </c>
      <c r="U510" s="201" t="str">
        <f t="shared" si="133"/>
        <v/>
      </c>
      <c r="V510" s="202">
        <f>'Actual Waste'!K128</f>
        <v>0</v>
      </c>
      <c r="W510" s="203"/>
      <c r="X510" s="202" t="str">
        <f t="shared" si="134"/>
        <v/>
      </c>
      <c r="Y510" s="229" t="str">
        <f>IF(X510&lt;='Conversion Factors'!$F$12,'Conversion Factors'!$F$12,IF(X510&lt;='Conversion Factors'!$F$13,'Conversion Factors'!$F$13,IF(X510&lt;='Conversion Factors'!$F$14,'Conversion Factors'!$F$14,IF(X510&lt;='Conversion Factors'!$F$15,'Conversion Factors'!$F$15,IF(X510&lt;='Conversion Factors'!$F$16,'Conversion Factors'!$F$16,Z510)))))</f>
        <v/>
      </c>
      <c r="Z510" s="229" t="str">
        <f>IF(X510&lt;='Conversion Factors'!$F$17,'Conversion Factors'!$F$17,IF(X510&lt;='Conversion Factors'!$F$18,'Conversion Factors'!$F$18,IF(X510&lt;='Conversion Factors'!$F$19,'Conversion Factors'!$F$19,IF(X510&lt;='Conversion Factors'!$F$20,'Conversion Factors'!$F$20,IF(X510&lt;='Conversion Factors'!$F$21,'Conversion Factors'!$F$21,IF(ISNUMBER(X510),20,""))))))</f>
        <v/>
      </c>
      <c r="AE510" s="3"/>
      <c r="AF510" s="3"/>
      <c r="AG510" s="3"/>
      <c r="AH510" s="3"/>
      <c r="AM510" s="3"/>
      <c r="AN510" s="3"/>
      <c r="AO510" s="3"/>
      <c r="AP510" s="3"/>
    </row>
    <row r="511" spans="1:42" x14ac:dyDescent="0.35">
      <c r="A511" s="57"/>
      <c r="B511" s="192" t="str">
        <f>IF(ISNUMBER('Estimated Waste'!M128),'Estimated Waste'!M128,"")</f>
        <v/>
      </c>
      <c r="C511" s="192" t="str">
        <f t="shared" si="131"/>
        <v/>
      </c>
      <c r="D511" s="193" t="str">
        <f>IF(ISNUMBER(K511),L511,IF(G511&gt;0,G511,IF(B511&lt;='Conversion Factors'!$G$11,'Conversion Factors'!$F$11,IF(B511&lt;='Conversion Factors'!$G$12,'Conversion Factors'!$F$12,IF(B511&lt;='Conversion Factors'!$G$13,'Conversion Factors'!$F$13,IF(B511&lt;='Conversion Factors'!$G$14,'Conversion Factors'!$F$14,IF(B511&lt;='Conversion Factors'!$G$15,'Conversion Factors'!$F$15,IF(B511&lt;='Conversion Factors'!$G$16,'Conversion Factors'!$F$16,E511))))))))</f>
        <v/>
      </c>
      <c r="E511" s="194" t="str">
        <f>IF(B511&lt;='Conversion Factors'!$G$17,'Conversion Factors'!$F$17,IF(B511&lt;='Conversion Factors'!$G$18,'Conversion Factors'!$F$18,IF(B511&lt;='Conversion Factors'!$G$19,'Conversion Factors'!$F$19,IF(B511&lt;='Conversion Factors'!$G$20,'Conversion Factors'!$F$20,IF(B511&lt;='Conversion Factors'!$G$21,'Conversion Factors'!$F$21,IF(ISNUMBER(B511),20,""))))))</f>
        <v/>
      </c>
      <c r="F511" s="193" t="e">
        <f t="shared" si="132"/>
        <v>#VALUE!</v>
      </c>
      <c r="G511" s="195">
        <f>IF('Estimated Waste'!G128&lt;&gt;"",IF(LEN('Estimated Waste'!G128)&gt;6,MID('Estimated Waste'!G128,1,LEN('Estimated Waste'!G128)-10),MID('Estimated Waste'!G128,1,LEN('Estimated Waste'!G128)-4)),0)</f>
        <v>0</v>
      </c>
      <c r="H511" s="195" t="str">
        <f t="shared" si="121"/>
        <v/>
      </c>
      <c r="I511" s="196">
        <f>'Estimated Waste'!H128</f>
        <v>0</v>
      </c>
      <c r="J511" s="197"/>
      <c r="K511" s="196" t="str">
        <f t="shared" si="122"/>
        <v/>
      </c>
      <c r="L511" s="227" t="str">
        <f>IF(K511&lt;='Conversion Factors'!$F$12,'Conversion Factors'!$F$12,IF(K511&lt;='Conversion Factors'!$F$13,'Conversion Factors'!$F$13,IF(K511&lt;='Conversion Factors'!$F$14,'Conversion Factors'!$F$14,IF(K511&lt;='Conversion Factors'!$F$15,'Conversion Factors'!$F$15,IF(K511&lt;='Conversion Factors'!$F$16,'Conversion Factors'!$F$16,M511)))))</f>
        <v/>
      </c>
      <c r="M511" s="227" t="str">
        <f>IF(K511&lt;='Conversion Factors'!$F$17,'Conversion Factors'!$F$17,IF(K511&lt;='Conversion Factors'!$F$18,'Conversion Factors'!$F$18,IF(K511&lt;='Conversion Factors'!$F$19,'Conversion Factors'!$F$19,IF(K511&lt;='Conversion Factors'!$F$20,'Conversion Factors'!$F$20,IF(K511&lt;='Conversion Factors'!$F$21,'Conversion Factors'!$F$21,IF(ISNUMBER(K511),20,""))))))</f>
        <v/>
      </c>
      <c r="O511" s="198" t="str">
        <f>IF(ISNUMBER('Actual Waste'!U129),'Actual Waste'!U129,"")</f>
        <v/>
      </c>
      <c r="P511" s="198" t="str">
        <f t="shared" si="128"/>
        <v/>
      </c>
      <c r="Q511" s="199" t="str">
        <f>IF(ISNUMBER(X511),Y511,IF(T511&gt;0,T511,IF(O511&lt;='Conversion Factors'!$G$11,'Conversion Factors'!$F$11,IF(O511&lt;='Conversion Factors'!$G$12,'Conversion Factors'!$F$12,IF(O511&lt;='Conversion Factors'!$G$13,'Conversion Factors'!$F$13,IF(O511&lt;='Conversion Factors'!$G$14,'Conversion Factors'!$F$14,IF(O511&lt;='Conversion Factors'!$G$15,'Conversion Factors'!$F$15,IF(O511&lt;='Conversion Factors'!$G$16,'Conversion Factors'!$F$16,R511))))))))</f>
        <v/>
      </c>
      <c r="R511" s="200" t="str">
        <f>IF(O511&lt;='Conversion Factors'!$G$17,'Conversion Factors'!$F$17,IF(O511&lt;='Conversion Factors'!$G$18,'Conversion Factors'!$F$18,IF(O511&lt;='Conversion Factors'!$G$19,'Conversion Factors'!$F$19,IF(O511&lt;='Conversion Factors'!$G$20,'Conversion Factors'!$F$20,IF(O511&lt;='Conversion Factors'!$G$21,'Conversion Factors'!$F$21,IF(ISNUMBER(O511),20,""))))))</f>
        <v/>
      </c>
      <c r="S511" s="199" t="e">
        <f t="shared" si="123"/>
        <v>#VALUE!</v>
      </c>
      <c r="T511" s="201">
        <f>IF('Actual Waste'!J129&lt;&gt;"",IF(LEN('Actual Waste'!J129)&gt;6,MID('Actual Waste'!J129,1,LEN('Actual Waste'!J129)-10),MID('Actual Waste'!J129,1,LEN('Actual Waste'!J129)-4)),0)</f>
        <v>0</v>
      </c>
      <c r="U511" s="201" t="str">
        <f t="shared" si="133"/>
        <v/>
      </c>
      <c r="V511" s="202">
        <f>'Actual Waste'!K129</f>
        <v>0</v>
      </c>
      <c r="W511" s="203"/>
      <c r="X511" s="202" t="str">
        <f t="shared" si="134"/>
        <v/>
      </c>
      <c r="Y511" s="229" t="str">
        <f>IF(X511&lt;='Conversion Factors'!$F$12,'Conversion Factors'!$F$12,IF(X511&lt;='Conversion Factors'!$F$13,'Conversion Factors'!$F$13,IF(X511&lt;='Conversion Factors'!$F$14,'Conversion Factors'!$F$14,IF(X511&lt;='Conversion Factors'!$F$15,'Conversion Factors'!$F$15,IF(X511&lt;='Conversion Factors'!$F$16,'Conversion Factors'!$F$16,Z511)))))</f>
        <v/>
      </c>
      <c r="Z511" s="229" t="str">
        <f>IF(X511&lt;='Conversion Factors'!$F$17,'Conversion Factors'!$F$17,IF(X511&lt;='Conversion Factors'!$F$18,'Conversion Factors'!$F$18,IF(X511&lt;='Conversion Factors'!$F$19,'Conversion Factors'!$F$19,IF(X511&lt;='Conversion Factors'!$F$20,'Conversion Factors'!$F$20,IF(X511&lt;='Conversion Factors'!$F$21,'Conversion Factors'!$F$21,IF(ISNUMBER(X511),20,""))))))</f>
        <v/>
      </c>
      <c r="AE511" s="3"/>
      <c r="AF511" s="3"/>
      <c r="AG511" s="3"/>
      <c r="AH511" s="3"/>
      <c r="AM511" s="3"/>
      <c r="AN511" s="3"/>
      <c r="AO511" s="3"/>
      <c r="AP511" s="3"/>
    </row>
    <row r="512" spans="1:42" x14ac:dyDescent="0.35">
      <c r="A512" s="57"/>
      <c r="B512" s="192" t="str">
        <f>IF(ISNUMBER('Estimated Waste'!M129),'Estimated Waste'!M129,"")</f>
        <v/>
      </c>
      <c r="C512" s="192" t="str">
        <f t="shared" si="131"/>
        <v/>
      </c>
      <c r="D512" s="193" t="str">
        <f>IF(ISNUMBER(K512),L512,IF(G512&gt;0,G512,IF(B512&lt;='Conversion Factors'!$G$11,'Conversion Factors'!$F$11,IF(B512&lt;='Conversion Factors'!$G$12,'Conversion Factors'!$F$12,IF(B512&lt;='Conversion Factors'!$G$13,'Conversion Factors'!$F$13,IF(B512&lt;='Conversion Factors'!$G$14,'Conversion Factors'!$F$14,IF(B512&lt;='Conversion Factors'!$G$15,'Conversion Factors'!$F$15,IF(B512&lt;='Conversion Factors'!$G$16,'Conversion Factors'!$F$16,E512))))))))</f>
        <v/>
      </c>
      <c r="E512" s="194" t="str">
        <f>IF(B512&lt;='Conversion Factors'!$G$17,'Conversion Factors'!$F$17,IF(B512&lt;='Conversion Factors'!$G$18,'Conversion Factors'!$F$18,IF(B512&lt;='Conversion Factors'!$G$19,'Conversion Factors'!$F$19,IF(B512&lt;='Conversion Factors'!$G$20,'Conversion Factors'!$F$20,IF(B512&lt;='Conversion Factors'!$G$21,'Conversion Factors'!$F$21,IF(ISNUMBER(B512),20,""))))))</f>
        <v/>
      </c>
      <c r="F512" s="193" t="e">
        <f t="shared" si="132"/>
        <v>#VALUE!</v>
      </c>
      <c r="G512" s="195">
        <f>IF('Estimated Waste'!G129&lt;&gt;"",IF(LEN('Estimated Waste'!G129)&gt;6,MID('Estimated Waste'!G129,1,LEN('Estimated Waste'!G129)-10),MID('Estimated Waste'!G129,1,LEN('Estimated Waste'!G129)-4)),0)</f>
        <v>0</v>
      </c>
      <c r="H512" s="195" t="str">
        <f t="shared" si="121"/>
        <v/>
      </c>
      <c r="I512" s="196">
        <f>'Estimated Waste'!H129</f>
        <v>0</v>
      </c>
      <c r="J512" s="197"/>
      <c r="K512" s="196" t="str">
        <f t="shared" si="122"/>
        <v/>
      </c>
      <c r="L512" s="227" t="str">
        <f>IF(K512&lt;='Conversion Factors'!$F$12,'Conversion Factors'!$F$12,IF(K512&lt;='Conversion Factors'!$F$13,'Conversion Factors'!$F$13,IF(K512&lt;='Conversion Factors'!$F$14,'Conversion Factors'!$F$14,IF(K512&lt;='Conversion Factors'!$F$15,'Conversion Factors'!$F$15,IF(K512&lt;='Conversion Factors'!$F$16,'Conversion Factors'!$F$16,M512)))))</f>
        <v/>
      </c>
      <c r="M512" s="227" t="str">
        <f>IF(K512&lt;='Conversion Factors'!$F$17,'Conversion Factors'!$F$17,IF(K512&lt;='Conversion Factors'!$F$18,'Conversion Factors'!$F$18,IF(K512&lt;='Conversion Factors'!$F$19,'Conversion Factors'!$F$19,IF(K512&lt;='Conversion Factors'!$F$20,'Conversion Factors'!$F$20,IF(K512&lt;='Conversion Factors'!$F$21,'Conversion Factors'!$F$21,IF(ISNUMBER(K512),20,""))))))</f>
        <v/>
      </c>
      <c r="O512" s="198" t="str">
        <f>IF(ISNUMBER('Actual Waste'!U130),'Actual Waste'!U130,"")</f>
        <v/>
      </c>
      <c r="P512" s="198" t="str">
        <f t="shared" si="128"/>
        <v/>
      </c>
      <c r="Q512" s="199" t="str">
        <f>IF(ISNUMBER(X512),Y512,IF(T512&gt;0,T512,IF(O512&lt;='Conversion Factors'!$G$11,'Conversion Factors'!$F$11,IF(O512&lt;='Conversion Factors'!$G$12,'Conversion Factors'!$F$12,IF(O512&lt;='Conversion Factors'!$G$13,'Conversion Factors'!$F$13,IF(O512&lt;='Conversion Factors'!$G$14,'Conversion Factors'!$F$14,IF(O512&lt;='Conversion Factors'!$G$15,'Conversion Factors'!$F$15,IF(O512&lt;='Conversion Factors'!$G$16,'Conversion Factors'!$F$16,R512))))))))</f>
        <v/>
      </c>
      <c r="R512" s="200" t="str">
        <f>IF(O512&lt;='Conversion Factors'!$G$17,'Conversion Factors'!$F$17,IF(O512&lt;='Conversion Factors'!$G$18,'Conversion Factors'!$F$18,IF(O512&lt;='Conversion Factors'!$G$19,'Conversion Factors'!$F$19,IF(O512&lt;='Conversion Factors'!$G$20,'Conversion Factors'!$F$20,IF(O512&lt;='Conversion Factors'!$G$21,'Conversion Factors'!$F$21,IF(ISNUMBER(O512),20,""))))))</f>
        <v/>
      </c>
      <c r="S512" s="199" t="e">
        <f t="shared" si="123"/>
        <v>#VALUE!</v>
      </c>
      <c r="T512" s="201">
        <f>IF('Actual Waste'!J130&lt;&gt;"",IF(LEN('Actual Waste'!J130)&gt;6,MID('Actual Waste'!J130,1,LEN('Actual Waste'!J130)-10),MID('Actual Waste'!J130,1,LEN('Actual Waste'!J130)-4)),0)</f>
        <v>0</v>
      </c>
      <c r="U512" s="201" t="str">
        <f t="shared" si="133"/>
        <v/>
      </c>
      <c r="V512" s="202">
        <f>'Actual Waste'!K130</f>
        <v>0</v>
      </c>
      <c r="W512" s="203"/>
      <c r="X512" s="202" t="str">
        <f t="shared" si="134"/>
        <v/>
      </c>
      <c r="Y512" s="229" t="str">
        <f>IF(X512&lt;='Conversion Factors'!$F$12,'Conversion Factors'!$F$12,IF(X512&lt;='Conversion Factors'!$F$13,'Conversion Factors'!$F$13,IF(X512&lt;='Conversion Factors'!$F$14,'Conversion Factors'!$F$14,IF(X512&lt;='Conversion Factors'!$F$15,'Conversion Factors'!$F$15,IF(X512&lt;='Conversion Factors'!$F$16,'Conversion Factors'!$F$16,Z512)))))</f>
        <v/>
      </c>
      <c r="Z512" s="229" t="str">
        <f>IF(X512&lt;='Conversion Factors'!$F$17,'Conversion Factors'!$F$17,IF(X512&lt;='Conversion Factors'!$F$18,'Conversion Factors'!$F$18,IF(X512&lt;='Conversion Factors'!$F$19,'Conversion Factors'!$F$19,IF(X512&lt;='Conversion Factors'!$F$20,'Conversion Factors'!$F$20,IF(X512&lt;='Conversion Factors'!$F$21,'Conversion Factors'!$F$21,IF(ISNUMBER(X512),20,""))))))</f>
        <v/>
      </c>
      <c r="AE512" s="3"/>
      <c r="AF512" s="3"/>
      <c r="AG512" s="3"/>
      <c r="AH512" s="3"/>
      <c r="AM512" s="3"/>
      <c r="AN512" s="3"/>
      <c r="AO512" s="3"/>
      <c r="AP512" s="3"/>
    </row>
    <row r="513" spans="1:42" x14ac:dyDescent="0.35">
      <c r="A513" s="57"/>
      <c r="B513" s="192" t="str">
        <f>IF(ISNUMBER('Estimated Waste'!M130),'Estimated Waste'!M130,"")</f>
        <v/>
      </c>
      <c r="C513" s="192" t="str">
        <f t="shared" si="131"/>
        <v/>
      </c>
      <c r="D513" s="193" t="str">
        <f>IF(ISNUMBER(K513),L513,IF(G513&gt;0,G513,IF(B513&lt;='Conversion Factors'!$G$11,'Conversion Factors'!$F$11,IF(B513&lt;='Conversion Factors'!$G$12,'Conversion Factors'!$F$12,IF(B513&lt;='Conversion Factors'!$G$13,'Conversion Factors'!$F$13,IF(B513&lt;='Conversion Factors'!$G$14,'Conversion Factors'!$F$14,IF(B513&lt;='Conversion Factors'!$G$15,'Conversion Factors'!$F$15,IF(B513&lt;='Conversion Factors'!$G$16,'Conversion Factors'!$F$16,E513))))))))</f>
        <v/>
      </c>
      <c r="E513" s="194" t="str">
        <f>IF(B513&lt;='Conversion Factors'!$G$17,'Conversion Factors'!$F$17,IF(B513&lt;='Conversion Factors'!$G$18,'Conversion Factors'!$F$18,IF(B513&lt;='Conversion Factors'!$G$19,'Conversion Factors'!$F$19,IF(B513&lt;='Conversion Factors'!$G$20,'Conversion Factors'!$F$20,IF(B513&lt;='Conversion Factors'!$G$21,'Conversion Factors'!$F$21,IF(ISNUMBER(B513),20,""))))))</f>
        <v/>
      </c>
      <c r="F513" s="193" t="e">
        <f t="shared" si="132"/>
        <v>#VALUE!</v>
      </c>
      <c r="G513" s="195">
        <f>IF('Estimated Waste'!G130&lt;&gt;"",IF(LEN('Estimated Waste'!G130)&gt;6,MID('Estimated Waste'!G130,1,LEN('Estimated Waste'!G130)-10),MID('Estimated Waste'!G130,1,LEN('Estimated Waste'!G130)-4)),0)</f>
        <v>0</v>
      </c>
      <c r="H513" s="195" t="str">
        <f t="shared" si="121"/>
        <v/>
      </c>
      <c r="I513" s="196">
        <f>'Estimated Waste'!H130</f>
        <v>0</v>
      </c>
      <c r="J513" s="197"/>
      <c r="K513" s="196" t="str">
        <f t="shared" si="122"/>
        <v/>
      </c>
      <c r="L513" s="227" t="str">
        <f>IF(K513&lt;='Conversion Factors'!$F$12,'Conversion Factors'!$F$12,IF(K513&lt;='Conversion Factors'!$F$13,'Conversion Factors'!$F$13,IF(K513&lt;='Conversion Factors'!$F$14,'Conversion Factors'!$F$14,IF(K513&lt;='Conversion Factors'!$F$15,'Conversion Factors'!$F$15,IF(K513&lt;='Conversion Factors'!$F$16,'Conversion Factors'!$F$16,M513)))))</f>
        <v/>
      </c>
      <c r="M513" s="227" t="str">
        <f>IF(K513&lt;='Conversion Factors'!$F$17,'Conversion Factors'!$F$17,IF(K513&lt;='Conversion Factors'!$F$18,'Conversion Factors'!$F$18,IF(K513&lt;='Conversion Factors'!$F$19,'Conversion Factors'!$F$19,IF(K513&lt;='Conversion Factors'!$F$20,'Conversion Factors'!$F$20,IF(K513&lt;='Conversion Factors'!$F$21,'Conversion Factors'!$F$21,IF(ISNUMBER(K513),20,""))))))</f>
        <v/>
      </c>
      <c r="O513" s="198" t="str">
        <f>IF(ISNUMBER('Actual Waste'!U131),'Actual Waste'!U131,"")</f>
        <v/>
      </c>
      <c r="P513" s="198" t="str">
        <f t="shared" si="128"/>
        <v/>
      </c>
      <c r="Q513" s="199" t="str">
        <f>IF(ISNUMBER(X513),Y513,IF(T513&gt;0,T513,IF(O513&lt;='Conversion Factors'!$G$11,'Conversion Factors'!$F$11,IF(O513&lt;='Conversion Factors'!$G$12,'Conversion Factors'!$F$12,IF(O513&lt;='Conversion Factors'!$G$13,'Conversion Factors'!$F$13,IF(O513&lt;='Conversion Factors'!$G$14,'Conversion Factors'!$F$14,IF(O513&lt;='Conversion Factors'!$G$15,'Conversion Factors'!$F$15,IF(O513&lt;='Conversion Factors'!$G$16,'Conversion Factors'!$F$16,R513))))))))</f>
        <v/>
      </c>
      <c r="R513" s="200" t="str">
        <f>IF(O513&lt;='Conversion Factors'!$G$17,'Conversion Factors'!$F$17,IF(O513&lt;='Conversion Factors'!$G$18,'Conversion Factors'!$F$18,IF(O513&lt;='Conversion Factors'!$G$19,'Conversion Factors'!$F$19,IF(O513&lt;='Conversion Factors'!$G$20,'Conversion Factors'!$F$20,IF(O513&lt;='Conversion Factors'!$G$21,'Conversion Factors'!$F$21,IF(ISNUMBER(O513),20,""))))))</f>
        <v/>
      </c>
      <c r="S513" s="199" t="e">
        <f t="shared" si="123"/>
        <v>#VALUE!</v>
      </c>
      <c r="T513" s="201">
        <f>IF('Actual Waste'!J131&lt;&gt;"",IF(LEN('Actual Waste'!J131)&gt;6,MID('Actual Waste'!J131,1,LEN('Actual Waste'!J131)-10),MID('Actual Waste'!J131,1,LEN('Actual Waste'!J131)-4)),0)</f>
        <v>0</v>
      </c>
      <c r="U513" s="201" t="str">
        <f t="shared" si="133"/>
        <v/>
      </c>
      <c r="V513" s="202">
        <f>'Actual Waste'!K131</f>
        <v>0</v>
      </c>
      <c r="W513" s="203"/>
      <c r="X513" s="202" t="str">
        <f t="shared" si="134"/>
        <v/>
      </c>
      <c r="Y513" s="229" t="str">
        <f>IF(X513&lt;='Conversion Factors'!$F$12,'Conversion Factors'!$F$12,IF(X513&lt;='Conversion Factors'!$F$13,'Conversion Factors'!$F$13,IF(X513&lt;='Conversion Factors'!$F$14,'Conversion Factors'!$F$14,IF(X513&lt;='Conversion Factors'!$F$15,'Conversion Factors'!$F$15,IF(X513&lt;='Conversion Factors'!$F$16,'Conversion Factors'!$F$16,Z513)))))</f>
        <v/>
      </c>
      <c r="Z513" s="229" t="str">
        <f>IF(X513&lt;='Conversion Factors'!$F$17,'Conversion Factors'!$F$17,IF(X513&lt;='Conversion Factors'!$F$18,'Conversion Factors'!$F$18,IF(X513&lt;='Conversion Factors'!$F$19,'Conversion Factors'!$F$19,IF(X513&lt;='Conversion Factors'!$F$20,'Conversion Factors'!$F$20,IF(X513&lt;='Conversion Factors'!$F$21,'Conversion Factors'!$F$21,IF(ISNUMBER(X513),20,""))))))</f>
        <v/>
      </c>
      <c r="AE513" s="3"/>
      <c r="AF513" s="3"/>
      <c r="AG513" s="3"/>
      <c r="AH513" s="3"/>
      <c r="AM513" s="3"/>
      <c r="AN513" s="3"/>
      <c r="AO513" s="3"/>
      <c r="AP513" s="3"/>
    </row>
    <row r="514" spans="1:42" x14ac:dyDescent="0.35">
      <c r="A514" s="57"/>
      <c r="B514" s="192" t="str">
        <f>IF(ISNUMBER('Estimated Waste'!M131),'Estimated Waste'!M131,"")</f>
        <v/>
      </c>
      <c r="C514" s="192" t="str">
        <f t="shared" si="131"/>
        <v/>
      </c>
      <c r="D514" s="193" t="str">
        <f>IF(ISNUMBER(K514),L514,IF(G514&gt;0,G514,IF(B514&lt;='Conversion Factors'!$G$11,'Conversion Factors'!$F$11,IF(B514&lt;='Conversion Factors'!$G$12,'Conversion Factors'!$F$12,IF(B514&lt;='Conversion Factors'!$G$13,'Conversion Factors'!$F$13,IF(B514&lt;='Conversion Factors'!$G$14,'Conversion Factors'!$F$14,IF(B514&lt;='Conversion Factors'!$G$15,'Conversion Factors'!$F$15,IF(B514&lt;='Conversion Factors'!$G$16,'Conversion Factors'!$F$16,E514))))))))</f>
        <v/>
      </c>
      <c r="E514" s="194" t="str">
        <f>IF(B514&lt;='Conversion Factors'!$G$17,'Conversion Factors'!$F$17,IF(B514&lt;='Conversion Factors'!$G$18,'Conversion Factors'!$F$18,IF(B514&lt;='Conversion Factors'!$G$19,'Conversion Factors'!$F$19,IF(B514&lt;='Conversion Factors'!$G$20,'Conversion Factors'!$F$20,IF(B514&lt;='Conversion Factors'!$G$21,'Conversion Factors'!$F$21,IF(ISNUMBER(B514),20,""))))))</f>
        <v/>
      </c>
      <c r="F514" s="193" t="e">
        <f t="shared" si="132"/>
        <v>#VALUE!</v>
      </c>
      <c r="G514" s="195">
        <f>IF('Estimated Waste'!G131&lt;&gt;"",IF(LEN('Estimated Waste'!G131)&gt;6,MID('Estimated Waste'!G131,1,LEN('Estimated Waste'!G131)-10),MID('Estimated Waste'!G131,1,LEN('Estimated Waste'!G131)-4)),0)</f>
        <v>0</v>
      </c>
      <c r="H514" s="195" t="str">
        <f t="shared" ref="H514:H577" si="135">IF(G514&gt;0,C514/G514,"")</f>
        <v/>
      </c>
      <c r="I514" s="196">
        <f>'Estimated Waste'!H131</f>
        <v>0</v>
      </c>
      <c r="J514" s="197"/>
      <c r="K514" s="196" t="str">
        <f t="shared" si="122"/>
        <v/>
      </c>
      <c r="L514" s="227" t="str">
        <f>IF(K514&lt;='Conversion Factors'!$F$12,'Conversion Factors'!$F$12,IF(K514&lt;='Conversion Factors'!$F$13,'Conversion Factors'!$F$13,IF(K514&lt;='Conversion Factors'!$F$14,'Conversion Factors'!$F$14,IF(K514&lt;='Conversion Factors'!$F$15,'Conversion Factors'!$F$15,IF(K514&lt;='Conversion Factors'!$F$16,'Conversion Factors'!$F$16,M514)))))</f>
        <v/>
      </c>
      <c r="M514" s="227" t="str">
        <f>IF(K514&lt;='Conversion Factors'!$F$17,'Conversion Factors'!$F$17,IF(K514&lt;='Conversion Factors'!$F$18,'Conversion Factors'!$F$18,IF(K514&lt;='Conversion Factors'!$F$19,'Conversion Factors'!$F$19,IF(K514&lt;='Conversion Factors'!$F$20,'Conversion Factors'!$F$20,IF(K514&lt;='Conversion Factors'!$F$21,'Conversion Factors'!$F$21,IF(ISNUMBER(K514),20,""))))))</f>
        <v/>
      </c>
      <c r="O514" s="198" t="str">
        <f>IF(ISNUMBER('Actual Waste'!U132),'Actual Waste'!U132,"")</f>
        <v/>
      </c>
      <c r="P514" s="198" t="str">
        <f t="shared" si="128"/>
        <v/>
      </c>
      <c r="Q514" s="199" t="str">
        <f>IF(ISNUMBER(X514),Y514,IF(T514&gt;0,T514,IF(O514&lt;='Conversion Factors'!$G$11,'Conversion Factors'!$F$11,IF(O514&lt;='Conversion Factors'!$G$12,'Conversion Factors'!$F$12,IF(O514&lt;='Conversion Factors'!$G$13,'Conversion Factors'!$F$13,IF(O514&lt;='Conversion Factors'!$G$14,'Conversion Factors'!$F$14,IF(O514&lt;='Conversion Factors'!$G$15,'Conversion Factors'!$F$15,IF(O514&lt;='Conversion Factors'!$G$16,'Conversion Factors'!$F$16,R514))))))))</f>
        <v/>
      </c>
      <c r="R514" s="200" t="str">
        <f>IF(O514&lt;='Conversion Factors'!$G$17,'Conversion Factors'!$F$17,IF(O514&lt;='Conversion Factors'!$G$18,'Conversion Factors'!$F$18,IF(O514&lt;='Conversion Factors'!$G$19,'Conversion Factors'!$F$19,IF(O514&lt;='Conversion Factors'!$G$20,'Conversion Factors'!$F$20,IF(O514&lt;='Conversion Factors'!$G$21,'Conversion Factors'!$F$21,IF(ISNUMBER(O514),20,""))))))</f>
        <v/>
      </c>
      <c r="S514" s="199" t="e">
        <f t="shared" si="123"/>
        <v>#VALUE!</v>
      </c>
      <c r="T514" s="201">
        <f>IF('Actual Waste'!J132&lt;&gt;"",IF(LEN('Actual Waste'!J132)&gt;6,MID('Actual Waste'!J132,1,LEN('Actual Waste'!J132)-10),MID('Actual Waste'!J132,1,LEN('Actual Waste'!J132)-4)),0)</f>
        <v>0</v>
      </c>
      <c r="U514" s="201" t="str">
        <f t="shared" si="133"/>
        <v/>
      </c>
      <c r="V514" s="202">
        <f>'Actual Waste'!K132</f>
        <v>0</v>
      </c>
      <c r="W514" s="203"/>
      <c r="X514" s="202" t="str">
        <f t="shared" si="134"/>
        <v/>
      </c>
      <c r="Y514" s="229" t="str">
        <f>IF(X514&lt;='Conversion Factors'!$F$12,'Conversion Factors'!$F$12,IF(X514&lt;='Conversion Factors'!$F$13,'Conversion Factors'!$F$13,IF(X514&lt;='Conversion Factors'!$F$14,'Conversion Factors'!$F$14,IF(X514&lt;='Conversion Factors'!$F$15,'Conversion Factors'!$F$15,IF(X514&lt;='Conversion Factors'!$F$16,'Conversion Factors'!$F$16,Z514)))))</f>
        <v/>
      </c>
      <c r="Z514" s="229" t="str">
        <f>IF(X514&lt;='Conversion Factors'!$F$17,'Conversion Factors'!$F$17,IF(X514&lt;='Conversion Factors'!$F$18,'Conversion Factors'!$F$18,IF(X514&lt;='Conversion Factors'!$F$19,'Conversion Factors'!$F$19,IF(X514&lt;='Conversion Factors'!$F$20,'Conversion Factors'!$F$20,IF(X514&lt;='Conversion Factors'!$F$21,'Conversion Factors'!$F$21,IF(ISNUMBER(X514),20,""))))))</f>
        <v/>
      </c>
      <c r="AE514" s="3"/>
      <c r="AF514" s="3"/>
      <c r="AG514" s="3"/>
      <c r="AH514" s="3"/>
      <c r="AM514" s="3"/>
      <c r="AN514" s="3"/>
      <c r="AO514" s="3"/>
      <c r="AP514" s="3"/>
    </row>
    <row r="515" spans="1:42" x14ac:dyDescent="0.35">
      <c r="A515" s="57"/>
      <c r="B515" s="192" t="str">
        <f>IF(ISNUMBER('Estimated Waste'!M132),'Estimated Waste'!M132,"")</f>
        <v/>
      </c>
      <c r="C515" s="192" t="str">
        <f t="shared" si="131"/>
        <v/>
      </c>
      <c r="D515" s="193" t="str">
        <f>IF(ISNUMBER(K515),L515,IF(G515&gt;0,G515,IF(B515&lt;='Conversion Factors'!$G$11,'Conversion Factors'!$F$11,IF(B515&lt;='Conversion Factors'!$G$12,'Conversion Factors'!$F$12,IF(B515&lt;='Conversion Factors'!$G$13,'Conversion Factors'!$F$13,IF(B515&lt;='Conversion Factors'!$G$14,'Conversion Factors'!$F$14,IF(B515&lt;='Conversion Factors'!$G$15,'Conversion Factors'!$F$15,IF(B515&lt;='Conversion Factors'!$G$16,'Conversion Factors'!$F$16,E515))))))))</f>
        <v/>
      </c>
      <c r="E515" s="194" t="str">
        <f>IF(B515&lt;='Conversion Factors'!$G$17,'Conversion Factors'!$F$17,IF(B515&lt;='Conversion Factors'!$G$18,'Conversion Factors'!$F$18,IF(B515&lt;='Conversion Factors'!$G$19,'Conversion Factors'!$F$19,IF(B515&lt;='Conversion Factors'!$G$20,'Conversion Factors'!$F$20,IF(B515&lt;='Conversion Factors'!$G$21,'Conversion Factors'!$F$21,IF(ISNUMBER(B515),20,""))))))</f>
        <v/>
      </c>
      <c r="F515" s="193" t="e">
        <f t="shared" si="132"/>
        <v>#VALUE!</v>
      </c>
      <c r="G515" s="195">
        <f>IF('Estimated Waste'!G132&lt;&gt;"",IF(LEN('Estimated Waste'!G132)&gt;6,MID('Estimated Waste'!G132,1,LEN('Estimated Waste'!G132)-10),MID('Estimated Waste'!G132,1,LEN('Estimated Waste'!G132)-4)),0)</f>
        <v>0</v>
      </c>
      <c r="H515" s="195" t="str">
        <f t="shared" si="135"/>
        <v/>
      </c>
      <c r="I515" s="196">
        <f>'Estimated Waste'!H132</f>
        <v>0</v>
      </c>
      <c r="J515" s="197"/>
      <c r="K515" s="196" t="str">
        <f t="shared" ref="K515:K578" si="136">IF(I515&gt;0,C515/I515,"")</f>
        <v/>
      </c>
      <c r="L515" s="227" t="str">
        <f>IF(K515&lt;='Conversion Factors'!$F$12,'Conversion Factors'!$F$12,IF(K515&lt;='Conversion Factors'!$F$13,'Conversion Factors'!$F$13,IF(K515&lt;='Conversion Factors'!$F$14,'Conversion Factors'!$F$14,IF(K515&lt;='Conversion Factors'!$F$15,'Conversion Factors'!$F$15,IF(K515&lt;='Conversion Factors'!$F$16,'Conversion Factors'!$F$16,M515)))))</f>
        <v/>
      </c>
      <c r="M515" s="227" t="str">
        <f>IF(K515&lt;='Conversion Factors'!$F$17,'Conversion Factors'!$F$17,IF(K515&lt;='Conversion Factors'!$F$18,'Conversion Factors'!$F$18,IF(K515&lt;='Conversion Factors'!$F$19,'Conversion Factors'!$F$19,IF(K515&lt;='Conversion Factors'!$F$20,'Conversion Factors'!$F$20,IF(K515&lt;='Conversion Factors'!$F$21,'Conversion Factors'!$F$21,IF(ISNUMBER(K515),20,""))))))</f>
        <v/>
      </c>
      <c r="O515" s="198" t="str">
        <f>IF(ISNUMBER('Actual Waste'!U133),'Actual Waste'!U133,"")</f>
        <v/>
      </c>
      <c r="P515" s="198" t="str">
        <f t="shared" si="128"/>
        <v/>
      </c>
      <c r="Q515" s="199" t="str">
        <f>IF(ISNUMBER(X515),Y515,IF(T515&gt;0,T515,IF(O515&lt;='Conversion Factors'!$G$11,'Conversion Factors'!$F$11,IF(O515&lt;='Conversion Factors'!$G$12,'Conversion Factors'!$F$12,IF(O515&lt;='Conversion Factors'!$G$13,'Conversion Factors'!$F$13,IF(O515&lt;='Conversion Factors'!$G$14,'Conversion Factors'!$F$14,IF(O515&lt;='Conversion Factors'!$G$15,'Conversion Factors'!$F$15,IF(O515&lt;='Conversion Factors'!$G$16,'Conversion Factors'!$F$16,R515))))))))</f>
        <v/>
      </c>
      <c r="R515" s="200" t="str">
        <f>IF(O515&lt;='Conversion Factors'!$G$17,'Conversion Factors'!$F$17,IF(O515&lt;='Conversion Factors'!$G$18,'Conversion Factors'!$F$18,IF(O515&lt;='Conversion Factors'!$G$19,'Conversion Factors'!$F$19,IF(O515&lt;='Conversion Factors'!$G$20,'Conversion Factors'!$F$20,IF(O515&lt;='Conversion Factors'!$G$21,'Conversion Factors'!$F$21,IF(ISNUMBER(O515),20,""))))))</f>
        <v/>
      </c>
      <c r="S515" s="199" t="e">
        <f t="shared" si="123"/>
        <v>#VALUE!</v>
      </c>
      <c r="T515" s="201">
        <f>IF('Actual Waste'!J133&lt;&gt;"",IF(LEN('Actual Waste'!J133)&gt;6,MID('Actual Waste'!J133,1,LEN('Actual Waste'!J133)-10),MID('Actual Waste'!J133,1,LEN('Actual Waste'!J133)-4)),0)</f>
        <v>0</v>
      </c>
      <c r="U515" s="201" t="str">
        <f t="shared" si="133"/>
        <v/>
      </c>
      <c r="V515" s="202">
        <f>'Actual Waste'!K133</f>
        <v>0</v>
      </c>
      <c r="W515" s="203"/>
      <c r="X515" s="202" t="str">
        <f t="shared" si="134"/>
        <v/>
      </c>
      <c r="Y515" s="229" t="str">
        <f>IF(X515&lt;='Conversion Factors'!$F$12,'Conversion Factors'!$F$12,IF(X515&lt;='Conversion Factors'!$F$13,'Conversion Factors'!$F$13,IF(X515&lt;='Conversion Factors'!$F$14,'Conversion Factors'!$F$14,IF(X515&lt;='Conversion Factors'!$F$15,'Conversion Factors'!$F$15,IF(X515&lt;='Conversion Factors'!$F$16,'Conversion Factors'!$F$16,Z515)))))</f>
        <v/>
      </c>
      <c r="Z515" s="229" t="str">
        <f>IF(X515&lt;='Conversion Factors'!$F$17,'Conversion Factors'!$F$17,IF(X515&lt;='Conversion Factors'!$F$18,'Conversion Factors'!$F$18,IF(X515&lt;='Conversion Factors'!$F$19,'Conversion Factors'!$F$19,IF(X515&lt;='Conversion Factors'!$F$20,'Conversion Factors'!$F$20,IF(X515&lt;='Conversion Factors'!$F$21,'Conversion Factors'!$F$21,IF(ISNUMBER(X515),20,""))))))</f>
        <v/>
      </c>
      <c r="AE515" s="3"/>
      <c r="AF515" s="3"/>
      <c r="AG515" s="3"/>
      <c r="AH515" s="3"/>
      <c r="AM515" s="3"/>
      <c r="AN515" s="3"/>
      <c r="AO515" s="3"/>
      <c r="AP515" s="3"/>
    </row>
    <row r="516" spans="1:42" x14ac:dyDescent="0.35">
      <c r="A516" s="57"/>
      <c r="B516" s="192" t="str">
        <f>IF(ISNUMBER('Estimated Waste'!M133),'Estimated Waste'!M133,"")</f>
        <v/>
      </c>
      <c r="C516" s="192" t="str">
        <f t="shared" si="131"/>
        <v/>
      </c>
      <c r="D516" s="193" t="str">
        <f>IF(ISNUMBER(K516),L516,IF(G516&gt;0,G516,IF(B516&lt;='Conversion Factors'!$G$11,'Conversion Factors'!$F$11,IF(B516&lt;='Conversion Factors'!$G$12,'Conversion Factors'!$F$12,IF(B516&lt;='Conversion Factors'!$G$13,'Conversion Factors'!$F$13,IF(B516&lt;='Conversion Factors'!$G$14,'Conversion Factors'!$F$14,IF(B516&lt;='Conversion Factors'!$G$15,'Conversion Factors'!$F$15,IF(B516&lt;='Conversion Factors'!$G$16,'Conversion Factors'!$F$16,E516))))))))</f>
        <v/>
      </c>
      <c r="E516" s="194" t="str">
        <f>IF(B516&lt;='Conversion Factors'!$G$17,'Conversion Factors'!$F$17,IF(B516&lt;='Conversion Factors'!$G$18,'Conversion Factors'!$F$18,IF(B516&lt;='Conversion Factors'!$G$19,'Conversion Factors'!$F$19,IF(B516&lt;='Conversion Factors'!$G$20,'Conversion Factors'!$F$20,IF(B516&lt;='Conversion Factors'!$G$21,'Conversion Factors'!$F$21,IF(ISNUMBER(B516),20,""))))))</f>
        <v/>
      </c>
      <c r="F516" s="193" t="e">
        <f t="shared" si="132"/>
        <v>#VALUE!</v>
      </c>
      <c r="G516" s="195">
        <f>IF('Estimated Waste'!G133&lt;&gt;"",IF(LEN('Estimated Waste'!G133)&gt;6,MID('Estimated Waste'!G133,1,LEN('Estimated Waste'!G133)-10),MID('Estimated Waste'!G133,1,LEN('Estimated Waste'!G133)-4)),0)</f>
        <v>0</v>
      </c>
      <c r="H516" s="195" t="str">
        <f t="shared" si="135"/>
        <v/>
      </c>
      <c r="I516" s="196">
        <f>'Estimated Waste'!H133</f>
        <v>0</v>
      </c>
      <c r="J516" s="197"/>
      <c r="K516" s="196" t="str">
        <f t="shared" si="136"/>
        <v/>
      </c>
      <c r="L516" s="227" t="str">
        <f>IF(K516&lt;='Conversion Factors'!$F$12,'Conversion Factors'!$F$12,IF(K516&lt;='Conversion Factors'!$F$13,'Conversion Factors'!$F$13,IF(K516&lt;='Conversion Factors'!$F$14,'Conversion Factors'!$F$14,IF(K516&lt;='Conversion Factors'!$F$15,'Conversion Factors'!$F$15,IF(K516&lt;='Conversion Factors'!$F$16,'Conversion Factors'!$F$16,M516)))))</f>
        <v/>
      </c>
      <c r="M516" s="227" t="str">
        <f>IF(K516&lt;='Conversion Factors'!$F$17,'Conversion Factors'!$F$17,IF(K516&lt;='Conversion Factors'!$F$18,'Conversion Factors'!$F$18,IF(K516&lt;='Conversion Factors'!$F$19,'Conversion Factors'!$F$19,IF(K516&lt;='Conversion Factors'!$F$20,'Conversion Factors'!$F$20,IF(K516&lt;='Conversion Factors'!$F$21,'Conversion Factors'!$F$21,IF(ISNUMBER(K516),20,""))))))</f>
        <v/>
      </c>
      <c r="O516" s="198" t="str">
        <f>IF(ISNUMBER('Actual Waste'!U134),'Actual Waste'!U134,"")</f>
        <v/>
      </c>
      <c r="P516" s="198" t="str">
        <f t="shared" si="128"/>
        <v/>
      </c>
      <c r="Q516" s="199" t="str">
        <f>IF(ISNUMBER(X516),Y516,IF(T516&gt;0,T516,IF(O516&lt;='Conversion Factors'!$G$11,'Conversion Factors'!$F$11,IF(O516&lt;='Conversion Factors'!$G$12,'Conversion Factors'!$F$12,IF(O516&lt;='Conversion Factors'!$G$13,'Conversion Factors'!$F$13,IF(O516&lt;='Conversion Factors'!$G$14,'Conversion Factors'!$F$14,IF(O516&lt;='Conversion Factors'!$G$15,'Conversion Factors'!$F$15,IF(O516&lt;='Conversion Factors'!$G$16,'Conversion Factors'!$F$16,R516))))))))</f>
        <v/>
      </c>
      <c r="R516" s="200" t="str">
        <f>IF(O516&lt;='Conversion Factors'!$G$17,'Conversion Factors'!$F$17,IF(O516&lt;='Conversion Factors'!$G$18,'Conversion Factors'!$F$18,IF(O516&lt;='Conversion Factors'!$G$19,'Conversion Factors'!$F$19,IF(O516&lt;='Conversion Factors'!$G$20,'Conversion Factors'!$F$20,IF(O516&lt;='Conversion Factors'!$G$21,'Conversion Factors'!$F$21,IF(ISNUMBER(O516),20,""))))))</f>
        <v/>
      </c>
      <c r="S516" s="199" t="e">
        <f t="shared" si="123"/>
        <v>#VALUE!</v>
      </c>
      <c r="T516" s="201">
        <f>IF('Actual Waste'!J134&lt;&gt;"",IF(LEN('Actual Waste'!J134)&gt;6,MID('Actual Waste'!J134,1,LEN('Actual Waste'!J134)-10),MID('Actual Waste'!J134,1,LEN('Actual Waste'!J134)-4)),0)</f>
        <v>0</v>
      </c>
      <c r="U516" s="201" t="str">
        <f t="shared" si="133"/>
        <v/>
      </c>
      <c r="V516" s="202">
        <f>'Actual Waste'!K134</f>
        <v>0</v>
      </c>
      <c r="W516" s="203"/>
      <c r="X516" s="202" t="str">
        <f t="shared" si="134"/>
        <v/>
      </c>
      <c r="Y516" s="229" t="str">
        <f>IF(X516&lt;='Conversion Factors'!$F$12,'Conversion Factors'!$F$12,IF(X516&lt;='Conversion Factors'!$F$13,'Conversion Factors'!$F$13,IF(X516&lt;='Conversion Factors'!$F$14,'Conversion Factors'!$F$14,IF(X516&lt;='Conversion Factors'!$F$15,'Conversion Factors'!$F$15,IF(X516&lt;='Conversion Factors'!$F$16,'Conversion Factors'!$F$16,Z516)))))</f>
        <v/>
      </c>
      <c r="Z516" s="229" t="str">
        <f>IF(X516&lt;='Conversion Factors'!$F$17,'Conversion Factors'!$F$17,IF(X516&lt;='Conversion Factors'!$F$18,'Conversion Factors'!$F$18,IF(X516&lt;='Conversion Factors'!$F$19,'Conversion Factors'!$F$19,IF(X516&lt;='Conversion Factors'!$F$20,'Conversion Factors'!$F$20,IF(X516&lt;='Conversion Factors'!$F$21,'Conversion Factors'!$F$21,IF(ISNUMBER(X516),20,""))))))</f>
        <v/>
      </c>
      <c r="AE516" s="3"/>
      <c r="AF516" s="3"/>
      <c r="AG516" s="3"/>
      <c r="AH516" s="3"/>
      <c r="AM516" s="3"/>
      <c r="AN516" s="3"/>
      <c r="AO516" s="3"/>
      <c r="AP516" s="3"/>
    </row>
    <row r="517" spans="1:42" x14ac:dyDescent="0.35">
      <c r="A517" s="57"/>
      <c r="B517" s="192" t="str">
        <f>IF(ISNUMBER('Estimated Waste'!M134),'Estimated Waste'!M134,"")</f>
        <v/>
      </c>
      <c r="C517" s="192" t="str">
        <f t="shared" si="131"/>
        <v/>
      </c>
      <c r="D517" s="193" t="str">
        <f>IF(ISNUMBER(K517),L517,IF(G517&gt;0,G517,IF(B517&lt;='Conversion Factors'!$G$11,'Conversion Factors'!$F$11,IF(B517&lt;='Conversion Factors'!$G$12,'Conversion Factors'!$F$12,IF(B517&lt;='Conversion Factors'!$G$13,'Conversion Factors'!$F$13,IF(B517&lt;='Conversion Factors'!$G$14,'Conversion Factors'!$F$14,IF(B517&lt;='Conversion Factors'!$G$15,'Conversion Factors'!$F$15,IF(B517&lt;='Conversion Factors'!$G$16,'Conversion Factors'!$F$16,E517))))))))</f>
        <v/>
      </c>
      <c r="E517" s="194" t="str">
        <f>IF(B517&lt;='Conversion Factors'!$G$17,'Conversion Factors'!$F$17,IF(B517&lt;='Conversion Factors'!$G$18,'Conversion Factors'!$F$18,IF(B517&lt;='Conversion Factors'!$G$19,'Conversion Factors'!$F$19,IF(B517&lt;='Conversion Factors'!$G$20,'Conversion Factors'!$F$20,IF(B517&lt;='Conversion Factors'!$G$21,'Conversion Factors'!$F$21,IF(ISNUMBER(B517),20,""))))))</f>
        <v/>
      </c>
      <c r="F517" s="193" t="e">
        <f t="shared" si="132"/>
        <v>#VALUE!</v>
      </c>
      <c r="G517" s="195">
        <f>IF('Estimated Waste'!G134&lt;&gt;"",IF(LEN('Estimated Waste'!G134)&gt;6,MID('Estimated Waste'!G134,1,LEN('Estimated Waste'!G134)-10),MID('Estimated Waste'!G134,1,LEN('Estimated Waste'!G134)-4)),0)</f>
        <v>0</v>
      </c>
      <c r="H517" s="195" t="str">
        <f t="shared" si="135"/>
        <v/>
      </c>
      <c r="I517" s="196">
        <f>'Estimated Waste'!H134</f>
        <v>0</v>
      </c>
      <c r="J517" s="197"/>
      <c r="K517" s="196" t="str">
        <f t="shared" si="136"/>
        <v/>
      </c>
      <c r="L517" s="227" t="str">
        <f>IF(K517&lt;='Conversion Factors'!$F$12,'Conversion Factors'!$F$12,IF(K517&lt;='Conversion Factors'!$F$13,'Conversion Factors'!$F$13,IF(K517&lt;='Conversion Factors'!$F$14,'Conversion Factors'!$F$14,IF(K517&lt;='Conversion Factors'!$F$15,'Conversion Factors'!$F$15,IF(K517&lt;='Conversion Factors'!$F$16,'Conversion Factors'!$F$16,M517)))))</f>
        <v/>
      </c>
      <c r="M517" s="227" t="str">
        <f>IF(K517&lt;='Conversion Factors'!$F$17,'Conversion Factors'!$F$17,IF(K517&lt;='Conversion Factors'!$F$18,'Conversion Factors'!$F$18,IF(K517&lt;='Conversion Factors'!$F$19,'Conversion Factors'!$F$19,IF(K517&lt;='Conversion Factors'!$F$20,'Conversion Factors'!$F$20,IF(K517&lt;='Conversion Factors'!$F$21,'Conversion Factors'!$F$21,IF(ISNUMBER(K517),20,""))))))</f>
        <v/>
      </c>
      <c r="O517" s="198" t="str">
        <f>IF(ISNUMBER('Actual Waste'!U135),'Actual Waste'!U135,"")</f>
        <v/>
      </c>
      <c r="P517" s="198" t="str">
        <f t="shared" si="128"/>
        <v/>
      </c>
      <c r="Q517" s="199" t="str">
        <f>IF(ISNUMBER(X517),Y517,IF(T517&gt;0,T517,IF(O517&lt;='Conversion Factors'!$G$11,'Conversion Factors'!$F$11,IF(O517&lt;='Conversion Factors'!$G$12,'Conversion Factors'!$F$12,IF(O517&lt;='Conversion Factors'!$G$13,'Conversion Factors'!$F$13,IF(O517&lt;='Conversion Factors'!$G$14,'Conversion Factors'!$F$14,IF(O517&lt;='Conversion Factors'!$G$15,'Conversion Factors'!$F$15,IF(O517&lt;='Conversion Factors'!$G$16,'Conversion Factors'!$F$16,R517))))))))</f>
        <v/>
      </c>
      <c r="R517" s="200" t="str">
        <f>IF(O517&lt;='Conversion Factors'!$G$17,'Conversion Factors'!$F$17,IF(O517&lt;='Conversion Factors'!$G$18,'Conversion Factors'!$F$18,IF(O517&lt;='Conversion Factors'!$G$19,'Conversion Factors'!$F$19,IF(O517&lt;='Conversion Factors'!$G$20,'Conversion Factors'!$F$20,IF(O517&lt;='Conversion Factors'!$G$21,'Conversion Factors'!$F$21,IF(ISNUMBER(O517),20,""))))))</f>
        <v/>
      </c>
      <c r="S517" s="199" t="e">
        <f t="shared" ref="S517:S580" si="137">ROUNDUP(P517/Q517,0)</f>
        <v>#VALUE!</v>
      </c>
      <c r="T517" s="201">
        <f>IF('Actual Waste'!J135&lt;&gt;"",IF(LEN('Actual Waste'!J135)&gt;6,MID('Actual Waste'!J135,1,LEN('Actual Waste'!J135)-10),MID('Actual Waste'!J135,1,LEN('Actual Waste'!J135)-4)),0)</f>
        <v>0</v>
      </c>
      <c r="U517" s="201" t="str">
        <f t="shared" ref="U517:U548" si="138">IF(T517&gt;0,P517/T517,"")</f>
        <v/>
      </c>
      <c r="V517" s="202">
        <f>'Actual Waste'!K135</f>
        <v>0</v>
      </c>
      <c r="W517" s="203"/>
      <c r="X517" s="202" t="str">
        <f t="shared" ref="X517:X548" si="139">IF(V517&gt;0,IF(ISNUMBER(P517),P517/V517,""),"")</f>
        <v/>
      </c>
      <c r="Y517" s="229" t="str">
        <f>IF(X517&lt;='Conversion Factors'!$F$12,'Conversion Factors'!$F$12,IF(X517&lt;='Conversion Factors'!$F$13,'Conversion Factors'!$F$13,IF(X517&lt;='Conversion Factors'!$F$14,'Conversion Factors'!$F$14,IF(X517&lt;='Conversion Factors'!$F$15,'Conversion Factors'!$F$15,IF(X517&lt;='Conversion Factors'!$F$16,'Conversion Factors'!$F$16,Z517)))))</f>
        <v/>
      </c>
      <c r="Z517" s="229" t="str">
        <f>IF(X517&lt;='Conversion Factors'!$F$17,'Conversion Factors'!$F$17,IF(X517&lt;='Conversion Factors'!$F$18,'Conversion Factors'!$F$18,IF(X517&lt;='Conversion Factors'!$F$19,'Conversion Factors'!$F$19,IF(X517&lt;='Conversion Factors'!$F$20,'Conversion Factors'!$F$20,IF(X517&lt;='Conversion Factors'!$F$21,'Conversion Factors'!$F$21,IF(ISNUMBER(X517),20,""))))))</f>
        <v/>
      </c>
      <c r="AE517" s="3"/>
      <c r="AF517" s="3"/>
      <c r="AG517" s="3"/>
      <c r="AH517" s="3"/>
      <c r="AM517" s="3"/>
      <c r="AN517" s="3"/>
      <c r="AO517" s="3"/>
      <c r="AP517" s="3"/>
    </row>
    <row r="518" spans="1:42" x14ac:dyDescent="0.35">
      <c r="A518" s="57"/>
      <c r="B518" s="192" t="str">
        <f>IF(ISNUMBER('Estimated Waste'!M135),'Estimated Waste'!M135,"")</f>
        <v/>
      </c>
      <c r="C518" s="192" t="str">
        <f t="shared" si="131"/>
        <v/>
      </c>
      <c r="D518" s="193" t="str">
        <f>IF(ISNUMBER(K518),L518,IF(G518&gt;0,G518,IF(B518&lt;='Conversion Factors'!$G$11,'Conversion Factors'!$F$11,IF(B518&lt;='Conversion Factors'!$G$12,'Conversion Factors'!$F$12,IF(B518&lt;='Conversion Factors'!$G$13,'Conversion Factors'!$F$13,IF(B518&lt;='Conversion Factors'!$G$14,'Conversion Factors'!$F$14,IF(B518&lt;='Conversion Factors'!$G$15,'Conversion Factors'!$F$15,IF(B518&lt;='Conversion Factors'!$G$16,'Conversion Factors'!$F$16,E518))))))))</f>
        <v/>
      </c>
      <c r="E518" s="194" t="str">
        <f>IF(B518&lt;='Conversion Factors'!$G$17,'Conversion Factors'!$F$17,IF(B518&lt;='Conversion Factors'!$G$18,'Conversion Factors'!$F$18,IF(B518&lt;='Conversion Factors'!$G$19,'Conversion Factors'!$F$19,IF(B518&lt;='Conversion Factors'!$G$20,'Conversion Factors'!$F$20,IF(B518&lt;='Conversion Factors'!$G$21,'Conversion Factors'!$F$21,IF(ISNUMBER(B518),20,""))))))</f>
        <v/>
      </c>
      <c r="F518" s="193" t="e">
        <f t="shared" si="132"/>
        <v>#VALUE!</v>
      </c>
      <c r="G518" s="195">
        <f>IF('Estimated Waste'!G135&lt;&gt;"",IF(LEN('Estimated Waste'!G135)&gt;6,MID('Estimated Waste'!G135,1,LEN('Estimated Waste'!G135)-10),MID('Estimated Waste'!G135,1,LEN('Estimated Waste'!G135)-4)),0)</f>
        <v>0</v>
      </c>
      <c r="H518" s="195" t="str">
        <f t="shared" si="135"/>
        <v/>
      </c>
      <c r="I518" s="196">
        <f>'Estimated Waste'!H135</f>
        <v>0</v>
      </c>
      <c r="J518" s="197"/>
      <c r="K518" s="196" t="str">
        <f t="shared" si="136"/>
        <v/>
      </c>
      <c r="L518" s="227" t="str">
        <f>IF(K518&lt;='Conversion Factors'!$F$12,'Conversion Factors'!$F$12,IF(K518&lt;='Conversion Factors'!$F$13,'Conversion Factors'!$F$13,IF(K518&lt;='Conversion Factors'!$F$14,'Conversion Factors'!$F$14,IF(K518&lt;='Conversion Factors'!$F$15,'Conversion Factors'!$F$15,IF(K518&lt;='Conversion Factors'!$F$16,'Conversion Factors'!$F$16,M518)))))</f>
        <v/>
      </c>
      <c r="M518" s="227" t="str">
        <f>IF(K518&lt;='Conversion Factors'!$F$17,'Conversion Factors'!$F$17,IF(K518&lt;='Conversion Factors'!$F$18,'Conversion Factors'!$F$18,IF(K518&lt;='Conversion Factors'!$F$19,'Conversion Factors'!$F$19,IF(K518&lt;='Conversion Factors'!$F$20,'Conversion Factors'!$F$20,IF(K518&lt;='Conversion Factors'!$F$21,'Conversion Factors'!$F$21,IF(ISNUMBER(K518),20,""))))))</f>
        <v/>
      </c>
      <c r="O518" s="198" t="str">
        <f>IF(ISNUMBER('Actual Waste'!U136),'Actual Waste'!U136,"")</f>
        <v/>
      </c>
      <c r="P518" s="198" t="str">
        <f t="shared" ref="P518:P581" si="140">IF(ISNUMBER(O518),O518*1.30795062,"")</f>
        <v/>
      </c>
      <c r="Q518" s="199" t="str">
        <f>IF(ISNUMBER(X518),Y518,IF(T518&gt;0,T518,IF(O518&lt;='Conversion Factors'!$G$11,'Conversion Factors'!$F$11,IF(O518&lt;='Conversion Factors'!$G$12,'Conversion Factors'!$F$12,IF(O518&lt;='Conversion Factors'!$G$13,'Conversion Factors'!$F$13,IF(O518&lt;='Conversion Factors'!$G$14,'Conversion Factors'!$F$14,IF(O518&lt;='Conversion Factors'!$G$15,'Conversion Factors'!$F$15,IF(O518&lt;='Conversion Factors'!$G$16,'Conversion Factors'!$F$16,R518))))))))</f>
        <v/>
      </c>
      <c r="R518" s="200" t="str">
        <f>IF(O518&lt;='Conversion Factors'!$G$17,'Conversion Factors'!$F$17,IF(O518&lt;='Conversion Factors'!$G$18,'Conversion Factors'!$F$18,IF(O518&lt;='Conversion Factors'!$G$19,'Conversion Factors'!$F$19,IF(O518&lt;='Conversion Factors'!$G$20,'Conversion Factors'!$F$20,IF(O518&lt;='Conversion Factors'!$G$21,'Conversion Factors'!$F$21,IF(ISNUMBER(O518),20,""))))))</f>
        <v/>
      </c>
      <c r="S518" s="199" t="e">
        <f t="shared" si="137"/>
        <v>#VALUE!</v>
      </c>
      <c r="T518" s="201">
        <f>IF('Actual Waste'!J136&lt;&gt;"",IF(LEN('Actual Waste'!J136)&gt;6,MID('Actual Waste'!J136,1,LEN('Actual Waste'!J136)-10),MID('Actual Waste'!J136,1,LEN('Actual Waste'!J136)-4)),0)</f>
        <v>0</v>
      </c>
      <c r="U518" s="201" t="str">
        <f t="shared" si="138"/>
        <v/>
      </c>
      <c r="V518" s="202">
        <f>'Actual Waste'!K136</f>
        <v>0</v>
      </c>
      <c r="W518" s="203"/>
      <c r="X518" s="202" t="str">
        <f t="shared" si="139"/>
        <v/>
      </c>
      <c r="Y518" s="229" t="str">
        <f>IF(X518&lt;='Conversion Factors'!$F$12,'Conversion Factors'!$F$12,IF(X518&lt;='Conversion Factors'!$F$13,'Conversion Factors'!$F$13,IF(X518&lt;='Conversion Factors'!$F$14,'Conversion Factors'!$F$14,IF(X518&lt;='Conversion Factors'!$F$15,'Conversion Factors'!$F$15,IF(X518&lt;='Conversion Factors'!$F$16,'Conversion Factors'!$F$16,Z518)))))</f>
        <v/>
      </c>
      <c r="Z518" s="229" t="str">
        <f>IF(X518&lt;='Conversion Factors'!$F$17,'Conversion Factors'!$F$17,IF(X518&lt;='Conversion Factors'!$F$18,'Conversion Factors'!$F$18,IF(X518&lt;='Conversion Factors'!$F$19,'Conversion Factors'!$F$19,IF(X518&lt;='Conversion Factors'!$F$20,'Conversion Factors'!$F$20,IF(X518&lt;='Conversion Factors'!$F$21,'Conversion Factors'!$F$21,IF(ISNUMBER(X518),20,""))))))</f>
        <v/>
      </c>
      <c r="AE518" s="3"/>
      <c r="AF518" s="3"/>
      <c r="AG518" s="3"/>
      <c r="AH518" s="3"/>
      <c r="AM518" s="3"/>
      <c r="AN518" s="3"/>
      <c r="AO518" s="3"/>
      <c r="AP518" s="3"/>
    </row>
    <row r="519" spans="1:42" x14ac:dyDescent="0.35">
      <c r="A519" s="57"/>
      <c r="B519" s="192" t="str">
        <f>IF(ISNUMBER('Estimated Waste'!M136),'Estimated Waste'!M136,"")</f>
        <v/>
      </c>
      <c r="C519" s="192" t="str">
        <f t="shared" si="131"/>
        <v/>
      </c>
      <c r="D519" s="193" t="str">
        <f>IF(ISNUMBER(K519),L519,IF(G519&gt;0,G519,IF(B519&lt;='Conversion Factors'!$G$11,'Conversion Factors'!$F$11,IF(B519&lt;='Conversion Factors'!$G$12,'Conversion Factors'!$F$12,IF(B519&lt;='Conversion Factors'!$G$13,'Conversion Factors'!$F$13,IF(B519&lt;='Conversion Factors'!$G$14,'Conversion Factors'!$F$14,IF(B519&lt;='Conversion Factors'!$G$15,'Conversion Factors'!$F$15,IF(B519&lt;='Conversion Factors'!$G$16,'Conversion Factors'!$F$16,E519))))))))</f>
        <v/>
      </c>
      <c r="E519" s="194" t="str">
        <f>IF(B519&lt;='Conversion Factors'!$G$17,'Conversion Factors'!$F$17,IF(B519&lt;='Conversion Factors'!$G$18,'Conversion Factors'!$F$18,IF(B519&lt;='Conversion Factors'!$G$19,'Conversion Factors'!$F$19,IF(B519&lt;='Conversion Factors'!$G$20,'Conversion Factors'!$F$20,IF(B519&lt;='Conversion Factors'!$G$21,'Conversion Factors'!$F$21,IF(ISNUMBER(B519),20,""))))))</f>
        <v/>
      </c>
      <c r="F519" s="193" t="e">
        <f t="shared" si="132"/>
        <v>#VALUE!</v>
      </c>
      <c r="G519" s="195">
        <f>IF('Estimated Waste'!G136&lt;&gt;"",IF(LEN('Estimated Waste'!G136)&gt;6,MID('Estimated Waste'!G136,1,LEN('Estimated Waste'!G136)-10),MID('Estimated Waste'!G136,1,LEN('Estimated Waste'!G136)-4)),0)</f>
        <v>0</v>
      </c>
      <c r="H519" s="195" t="str">
        <f t="shared" si="135"/>
        <v/>
      </c>
      <c r="I519" s="196">
        <f>'Estimated Waste'!H136</f>
        <v>0</v>
      </c>
      <c r="J519" s="197"/>
      <c r="K519" s="196" t="str">
        <f t="shared" si="136"/>
        <v/>
      </c>
      <c r="L519" s="227" t="str">
        <f>IF(K519&lt;='Conversion Factors'!$F$12,'Conversion Factors'!$F$12,IF(K519&lt;='Conversion Factors'!$F$13,'Conversion Factors'!$F$13,IF(K519&lt;='Conversion Factors'!$F$14,'Conversion Factors'!$F$14,IF(K519&lt;='Conversion Factors'!$F$15,'Conversion Factors'!$F$15,IF(K519&lt;='Conversion Factors'!$F$16,'Conversion Factors'!$F$16,M519)))))</f>
        <v/>
      </c>
      <c r="M519" s="227" t="str">
        <f>IF(K519&lt;='Conversion Factors'!$F$17,'Conversion Factors'!$F$17,IF(K519&lt;='Conversion Factors'!$F$18,'Conversion Factors'!$F$18,IF(K519&lt;='Conversion Factors'!$F$19,'Conversion Factors'!$F$19,IF(K519&lt;='Conversion Factors'!$F$20,'Conversion Factors'!$F$20,IF(K519&lt;='Conversion Factors'!$F$21,'Conversion Factors'!$F$21,IF(ISNUMBER(K519),20,""))))))</f>
        <v/>
      </c>
      <c r="O519" s="198" t="str">
        <f>IF(ISNUMBER('Actual Waste'!U137),'Actual Waste'!U137,"")</f>
        <v/>
      </c>
      <c r="P519" s="198" t="str">
        <f t="shared" si="140"/>
        <v/>
      </c>
      <c r="Q519" s="199" t="str">
        <f>IF(ISNUMBER(X519),Y519,IF(T519&gt;0,T519,IF(O519&lt;='Conversion Factors'!$G$11,'Conversion Factors'!$F$11,IF(O519&lt;='Conversion Factors'!$G$12,'Conversion Factors'!$F$12,IF(O519&lt;='Conversion Factors'!$G$13,'Conversion Factors'!$F$13,IF(O519&lt;='Conversion Factors'!$G$14,'Conversion Factors'!$F$14,IF(O519&lt;='Conversion Factors'!$G$15,'Conversion Factors'!$F$15,IF(O519&lt;='Conversion Factors'!$G$16,'Conversion Factors'!$F$16,R519))))))))</f>
        <v/>
      </c>
      <c r="R519" s="200" t="str">
        <f>IF(O519&lt;='Conversion Factors'!$G$17,'Conversion Factors'!$F$17,IF(O519&lt;='Conversion Factors'!$G$18,'Conversion Factors'!$F$18,IF(O519&lt;='Conversion Factors'!$G$19,'Conversion Factors'!$F$19,IF(O519&lt;='Conversion Factors'!$G$20,'Conversion Factors'!$F$20,IF(O519&lt;='Conversion Factors'!$G$21,'Conversion Factors'!$F$21,IF(ISNUMBER(O519),20,""))))))</f>
        <v/>
      </c>
      <c r="S519" s="199" t="e">
        <f t="shared" si="137"/>
        <v>#VALUE!</v>
      </c>
      <c r="T519" s="201">
        <f>IF('Actual Waste'!J137&lt;&gt;"",IF(LEN('Actual Waste'!J137)&gt;6,MID('Actual Waste'!J137,1,LEN('Actual Waste'!J137)-10),MID('Actual Waste'!J137,1,LEN('Actual Waste'!J137)-4)),0)</f>
        <v>0</v>
      </c>
      <c r="U519" s="201" t="str">
        <f t="shared" si="138"/>
        <v/>
      </c>
      <c r="V519" s="202">
        <f>'Actual Waste'!K137</f>
        <v>0</v>
      </c>
      <c r="W519" s="203"/>
      <c r="X519" s="202" t="str">
        <f t="shared" si="139"/>
        <v/>
      </c>
      <c r="Y519" s="229" t="str">
        <f>IF(X519&lt;='Conversion Factors'!$F$12,'Conversion Factors'!$F$12,IF(X519&lt;='Conversion Factors'!$F$13,'Conversion Factors'!$F$13,IF(X519&lt;='Conversion Factors'!$F$14,'Conversion Factors'!$F$14,IF(X519&lt;='Conversion Factors'!$F$15,'Conversion Factors'!$F$15,IF(X519&lt;='Conversion Factors'!$F$16,'Conversion Factors'!$F$16,Z519)))))</f>
        <v/>
      </c>
      <c r="Z519" s="229" t="str">
        <f>IF(X519&lt;='Conversion Factors'!$F$17,'Conversion Factors'!$F$17,IF(X519&lt;='Conversion Factors'!$F$18,'Conversion Factors'!$F$18,IF(X519&lt;='Conversion Factors'!$F$19,'Conversion Factors'!$F$19,IF(X519&lt;='Conversion Factors'!$F$20,'Conversion Factors'!$F$20,IF(X519&lt;='Conversion Factors'!$F$21,'Conversion Factors'!$F$21,IF(ISNUMBER(X519),20,""))))))</f>
        <v/>
      </c>
      <c r="AE519" s="3"/>
      <c r="AF519" s="3"/>
      <c r="AG519" s="3"/>
      <c r="AH519" s="3"/>
      <c r="AM519" s="3"/>
      <c r="AN519" s="3"/>
      <c r="AO519" s="3"/>
      <c r="AP519" s="3"/>
    </row>
    <row r="520" spans="1:42" x14ac:dyDescent="0.35">
      <c r="A520" s="57"/>
      <c r="B520" s="192" t="str">
        <f>IF(ISNUMBER('Estimated Waste'!M137),'Estimated Waste'!M137,"")</f>
        <v/>
      </c>
      <c r="C520" s="192" t="str">
        <f t="shared" si="131"/>
        <v/>
      </c>
      <c r="D520" s="193" t="str">
        <f>IF(ISNUMBER(K520),L520,IF(G520&gt;0,G520,IF(B520&lt;='Conversion Factors'!$G$11,'Conversion Factors'!$F$11,IF(B520&lt;='Conversion Factors'!$G$12,'Conversion Factors'!$F$12,IF(B520&lt;='Conversion Factors'!$G$13,'Conversion Factors'!$F$13,IF(B520&lt;='Conversion Factors'!$G$14,'Conversion Factors'!$F$14,IF(B520&lt;='Conversion Factors'!$G$15,'Conversion Factors'!$F$15,IF(B520&lt;='Conversion Factors'!$G$16,'Conversion Factors'!$F$16,E520))))))))</f>
        <v/>
      </c>
      <c r="E520" s="194" t="str">
        <f>IF(B520&lt;='Conversion Factors'!$G$17,'Conversion Factors'!$F$17,IF(B520&lt;='Conversion Factors'!$G$18,'Conversion Factors'!$F$18,IF(B520&lt;='Conversion Factors'!$G$19,'Conversion Factors'!$F$19,IF(B520&lt;='Conversion Factors'!$G$20,'Conversion Factors'!$F$20,IF(B520&lt;='Conversion Factors'!$G$21,'Conversion Factors'!$F$21,IF(ISNUMBER(B520),20,""))))))</f>
        <v/>
      </c>
      <c r="F520" s="193" t="e">
        <f t="shared" si="132"/>
        <v>#VALUE!</v>
      </c>
      <c r="G520" s="195">
        <f>IF('Estimated Waste'!G137&lt;&gt;"",IF(LEN('Estimated Waste'!G137)&gt;6,MID('Estimated Waste'!G137,1,LEN('Estimated Waste'!G137)-10),MID('Estimated Waste'!G137,1,LEN('Estimated Waste'!G137)-4)),0)</f>
        <v>0</v>
      </c>
      <c r="H520" s="195" t="str">
        <f t="shared" si="135"/>
        <v/>
      </c>
      <c r="I520" s="196">
        <f>'Estimated Waste'!H137</f>
        <v>0</v>
      </c>
      <c r="J520" s="197"/>
      <c r="K520" s="196" t="str">
        <f t="shared" si="136"/>
        <v/>
      </c>
      <c r="L520" s="227" t="str">
        <f>IF(K520&lt;='Conversion Factors'!$F$12,'Conversion Factors'!$F$12,IF(K520&lt;='Conversion Factors'!$F$13,'Conversion Factors'!$F$13,IF(K520&lt;='Conversion Factors'!$F$14,'Conversion Factors'!$F$14,IF(K520&lt;='Conversion Factors'!$F$15,'Conversion Factors'!$F$15,IF(K520&lt;='Conversion Factors'!$F$16,'Conversion Factors'!$F$16,M520)))))</f>
        <v/>
      </c>
      <c r="M520" s="227" t="str">
        <f>IF(K520&lt;='Conversion Factors'!$F$17,'Conversion Factors'!$F$17,IF(K520&lt;='Conversion Factors'!$F$18,'Conversion Factors'!$F$18,IF(K520&lt;='Conversion Factors'!$F$19,'Conversion Factors'!$F$19,IF(K520&lt;='Conversion Factors'!$F$20,'Conversion Factors'!$F$20,IF(K520&lt;='Conversion Factors'!$F$21,'Conversion Factors'!$F$21,IF(ISNUMBER(K520),20,""))))))</f>
        <v/>
      </c>
      <c r="O520" s="198" t="str">
        <f>IF(ISNUMBER('Actual Waste'!U138),'Actual Waste'!U138,"")</f>
        <v/>
      </c>
      <c r="P520" s="198" t="str">
        <f t="shared" si="140"/>
        <v/>
      </c>
      <c r="Q520" s="199" t="str">
        <f>IF(ISNUMBER(X520),Y520,IF(T520&gt;0,T520,IF(O520&lt;='Conversion Factors'!$G$11,'Conversion Factors'!$F$11,IF(O520&lt;='Conversion Factors'!$G$12,'Conversion Factors'!$F$12,IF(O520&lt;='Conversion Factors'!$G$13,'Conversion Factors'!$F$13,IF(O520&lt;='Conversion Factors'!$G$14,'Conversion Factors'!$F$14,IF(O520&lt;='Conversion Factors'!$G$15,'Conversion Factors'!$F$15,IF(O520&lt;='Conversion Factors'!$G$16,'Conversion Factors'!$F$16,R520))))))))</f>
        <v/>
      </c>
      <c r="R520" s="200" t="str">
        <f>IF(O520&lt;='Conversion Factors'!$G$17,'Conversion Factors'!$F$17,IF(O520&lt;='Conversion Factors'!$G$18,'Conversion Factors'!$F$18,IF(O520&lt;='Conversion Factors'!$G$19,'Conversion Factors'!$F$19,IF(O520&lt;='Conversion Factors'!$G$20,'Conversion Factors'!$F$20,IF(O520&lt;='Conversion Factors'!$G$21,'Conversion Factors'!$F$21,IF(ISNUMBER(O520),20,""))))))</f>
        <v/>
      </c>
      <c r="S520" s="199" t="e">
        <f t="shared" si="137"/>
        <v>#VALUE!</v>
      </c>
      <c r="T520" s="201">
        <f>IF('Actual Waste'!J138&lt;&gt;"",IF(LEN('Actual Waste'!J138)&gt;6,MID('Actual Waste'!J138,1,LEN('Actual Waste'!J138)-10),MID('Actual Waste'!J138,1,LEN('Actual Waste'!J138)-4)),0)</f>
        <v>0</v>
      </c>
      <c r="U520" s="201" t="str">
        <f t="shared" si="138"/>
        <v/>
      </c>
      <c r="V520" s="202">
        <f>'Actual Waste'!K138</f>
        <v>0</v>
      </c>
      <c r="W520" s="203"/>
      <c r="X520" s="202" t="str">
        <f t="shared" si="139"/>
        <v/>
      </c>
      <c r="Y520" s="229" t="str">
        <f>IF(X520&lt;='Conversion Factors'!$F$12,'Conversion Factors'!$F$12,IF(X520&lt;='Conversion Factors'!$F$13,'Conversion Factors'!$F$13,IF(X520&lt;='Conversion Factors'!$F$14,'Conversion Factors'!$F$14,IF(X520&lt;='Conversion Factors'!$F$15,'Conversion Factors'!$F$15,IF(X520&lt;='Conversion Factors'!$F$16,'Conversion Factors'!$F$16,Z520)))))</f>
        <v/>
      </c>
      <c r="Z520" s="229" t="str">
        <f>IF(X520&lt;='Conversion Factors'!$F$17,'Conversion Factors'!$F$17,IF(X520&lt;='Conversion Factors'!$F$18,'Conversion Factors'!$F$18,IF(X520&lt;='Conversion Factors'!$F$19,'Conversion Factors'!$F$19,IF(X520&lt;='Conversion Factors'!$F$20,'Conversion Factors'!$F$20,IF(X520&lt;='Conversion Factors'!$F$21,'Conversion Factors'!$F$21,IF(ISNUMBER(X520),20,""))))))</f>
        <v/>
      </c>
      <c r="AE520" s="3"/>
      <c r="AF520" s="3"/>
      <c r="AG520" s="3"/>
      <c r="AH520" s="3"/>
      <c r="AM520" s="3"/>
      <c r="AN520" s="3"/>
      <c r="AO520" s="3"/>
      <c r="AP520" s="3"/>
    </row>
    <row r="521" spans="1:42" x14ac:dyDescent="0.35">
      <c r="A521" s="57"/>
      <c r="B521" s="192" t="str">
        <f>IF(ISNUMBER('Estimated Waste'!M138),'Estimated Waste'!M138,"")</f>
        <v/>
      </c>
      <c r="C521" s="192" t="str">
        <f t="shared" si="131"/>
        <v/>
      </c>
      <c r="D521" s="193" t="str">
        <f>IF(ISNUMBER(K521),L521,IF(G521&gt;0,G521,IF(B521&lt;='Conversion Factors'!$G$11,'Conversion Factors'!$F$11,IF(B521&lt;='Conversion Factors'!$G$12,'Conversion Factors'!$F$12,IF(B521&lt;='Conversion Factors'!$G$13,'Conversion Factors'!$F$13,IF(B521&lt;='Conversion Factors'!$G$14,'Conversion Factors'!$F$14,IF(B521&lt;='Conversion Factors'!$G$15,'Conversion Factors'!$F$15,IF(B521&lt;='Conversion Factors'!$G$16,'Conversion Factors'!$F$16,E521))))))))</f>
        <v/>
      </c>
      <c r="E521" s="194" t="str">
        <f>IF(B521&lt;='Conversion Factors'!$G$17,'Conversion Factors'!$F$17,IF(B521&lt;='Conversion Factors'!$G$18,'Conversion Factors'!$F$18,IF(B521&lt;='Conversion Factors'!$G$19,'Conversion Factors'!$F$19,IF(B521&lt;='Conversion Factors'!$G$20,'Conversion Factors'!$F$20,IF(B521&lt;='Conversion Factors'!$G$21,'Conversion Factors'!$F$21,IF(ISNUMBER(B521),20,""))))))</f>
        <v/>
      </c>
      <c r="F521" s="193" t="e">
        <f t="shared" si="132"/>
        <v>#VALUE!</v>
      </c>
      <c r="G521" s="195">
        <f>IF('Estimated Waste'!G138&lt;&gt;"",IF(LEN('Estimated Waste'!G138)&gt;6,MID('Estimated Waste'!G138,1,LEN('Estimated Waste'!G138)-10),MID('Estimated Waste'!G138,1,LEN('Estimated Waste'!G138)-4)),0)</f>
        <v>0</v>
      </c>
      <c r="H521" s="195" t="str">
        <f t="shared" si="135"/>
        <v/>
      </c>
      <c r="I521" s="196">
        <f>'Estimated Waste'!H138</f>
        <v>0</v>
      </c>
      <c r="J521" s="197"/>
      <c r="K521" s="196" t="str">
        <f t="shared" si="136"/>
        <v/>
      </c>
      <c r="L521" s="227" t="str">
        <f>IF(K521&lt;='Conversion Factors'!$F$12,'Conversion Factors'!$F$12,IF(K521&lt;='Conversion Factors'!$F$13,'Conversion Factors'!$F$13,IF(K521&lt;='Conversion Factors'!$F$14,'Conversion Factors'!$F$14,IF(K521&lt;='Conversion Factors'!$F$15,'Conversion Factors'!$F$15,IF(K521&lt;='Conversion Factors'!$F$16,'Conversion Factors'!$F$16,M521)))))</f>
        <v/>
      </c>
      <c r="M521" s="227" t="str">
        <f>IF(K521&lt;='Conversion Factors'!$F$17,'Conversion Factors'!$F$17,IF(K521&lt;='Conversion Factors'!$F$18,'Conversion Factors'!$F$18,IF(K521&lt;='Conversion Factors'!$F$19,'Conversion Factors'!$F$19,IF(K521&lt;='Conversion Factors'!$F$20,'Conversion Factors'!$F$20,IF(K521&lt;='Conversion Factors'!$F$21,'Conversion Factors'!$F$21,IF(ISNUMBER(K521),20,""))))))</f>
        <v/>
      </c>
      <c r="O521" s="198" t="str">
        <f>IF(ISNUMBER('Actual Waste'!U139),'Actual Waste'!U139,"")</f>
        <v/>
      </c>
      <c r="P521" s="198" t="str">
        <f t="shared" si="140"/>
        <v/>
      </c>
      <c r="Q521" s="199" t="str">
        <f>IF(ISNUMBER(X521),Y521,IF(T521&gt;0,T521,IF(O521&lt;='Conversion Factors'!$G$11,'Conversion Factors'!$F$11,IF(O521&lt;='Conversion Factors'!$G$12,'Conversion Factors'!$F$12,IF(O521&lt;='Conversion Factors'!$G$13,'Conversion Factors'!$F$13,IF(O521&lt;='Conversion Factors'!$G$14,'Conversion Factors'!$F$14,IF(O521&lt;='Conversion Factors'!$G$15,'Conversion Factors'!$F$15,IF(O521&lt;='Conversion Factors'!$G$16,'Conversion Factors'!$F$16,R521))))))))</f>
        <v/>
      </c>
      <c r="R521" s="200" t="str">
        <f>IF(O521&lt;='Conversion Factors'!$G$17,'Conversion Factors'!$F$17,IF(O521&lt;='Conversion Factors'!$G$18,'Conversion Factors'!$F$18,IF(O521&lt;='Conversion Factors'!$G$19,'Conversion Factors'!$F$19,IF(O521&lt;='Conversion Factors'!$G$20,'Conversion Factors'!$F$20,IF(O521&lt;='Conversion Factors'!$G$21,'Conversion Factors'!$F$21,IF(ISNUMBER(O521),20,""))))))</f>
        <v/>
      </c>
      <c r="S521" s="199" t="e">
        <f t="shared" si="137"/>
        <v>#VALUE!</v>
      </c>
      <c r="T521" s="201">
        <f>IF('Actual Waste'!J139&lt;&gt;"",IF(LEN('Actual Waste'!J139)&gt;6,MID('Actual Waste'!J139,1,LEN('Actual Waste'!J139)-10),MID('Actual Waste'!J139,1,LEN('Actual Waste'!J139)-4)),0)</f>
        <v>0</v>
      </c>
      <c r="U521" s="201" t="str">
        <f t="shared" si="138"/>
        <v/>
      </c>
      <c r="V521" s="202">
        <f>'Actual Waste'!K139</f>
        <v>0</v>
      </c>
      <c r="W521" s="203"/>
      <c r="X521" s="202" t="str">
        <f t="shared" si="139"/>
        <v/>
      </c>
      <c r="Y521" s="229" t="str">
        <f>IF(X521&lt;='Conversion Factors'!$F$12,'Conversion Factors'!$F$12,IF(X521&lt;='Conversion Factors'!$F$13,'Conversion Factors'!$F$13,IF(X521&lt;='Conversion Factors'!$F$14,'Conversion Factors'!$F$14,IF(X521&lt;='Conversion Factors'!$F$15,'Conversion Factors'!$F$15,IF(X521&lt;='Conversion Factors'!$F$16,'Conversion Factors'!$F$16,Z521)))))</f>
        <v/>
      </c>
      <c r="Z521" s="229" t="str">
        <f>IF(X521&lt;='Conversion Factors'!$F$17,'Conversion Factors'!$F$17,IF(X521&lt;='Conversion Factors'!$F$18,'Conversion Factors'!$F$18,IF(X521&lt;='Conversion Factors'!$F$19,'Conversion Factors'!$F$19,IF(X521&lt;='Conversion Factors'!$F$20,'Conversion Factors'!$F$20,IF(X521&lt;='Conversion Factors'!$F$21,'Conversion Factors'!$F$21,IF(ISNUMBER(X521),20,""))))))</f>
        <v/>
      </c>
      <c r="AE521" s="3"/>
      <c r="AF521" s="3"/>
      <c r="AG521" s="3"/>
      <c r="AH521" s="3"/>
      <c r="AM521" s="3"/>
      <c r="AN521" s="3"/>
      <c r="AO521" s="3"/>
      <c r="AP521" s="3"/>
    </row>
    <row r="522" spans="1:42" x14ac:dyDescent="0.35">
      <c r="A522" s="57"/>
      <c r="B522" s="192" t="str">
        <f>IF(ISNUMBER('Estimated Waste'!M139),'Estimated Waste'!M139,"")</f>
        <v/>
      </c>
      <c r="C522" s="192" t="str">
        <f t="shared" si="131"/>
        <v/>
      </c>
      <c r="D522" s="193" t="str">
        <f>IF(ISNUMBER(K522),L522,IF(G522&gt;0,G522,IF(B522&lt;='Conversion Factors'!$G$11,'Conversion Factors'!$F$11,IF(B522&lt;='Conversion Factors'!$G$12,'Conversion Factors'!$F$12,IF(B522&lt;='Conversion Factors'!$G$13,'Conversion Factors'!$F$13,IF(B522&lt;='Conversion Factors'!$G$14,'Conversion Factors'!$F$14,IF(B522&lt;='Conversion Factors'!$G$15,'Conversion Factors'!$F$15,IF(B522&lt;='Conversion Factors'!$G$16,'Conversion Factors'!$F$16,E522))))))))</f>
        <v/>
      </c>
      <c r="E522" s="194" t="str">
        <f>IF(B522&lt;='Conversion Factors'!$G$17,'Conversion Factors'!$F$17,IF(B522&lt;='Conversion Factors'!$G$18,'Conversion Factors'!$F$18,IF(B522&lt;='Conversion Factors'!$G$19,'Conversion Factors'!$F$19,IF(B522&lt;='Conversion Factors'!$G$20,'Conversion Factors'!$F$20,IF(B522&lt;='Conversion Factors'!$G$21,'Conversion Factors'!$F$21,IF(ISNUMBER(B522),20,""))))))</f>
        <v/>
      </c>
      <c r="F522" s="193" t="e">
        <f t="shared" si="132"/>
        <v>#VALUE!</v>
      </c>
      <c r="G522" s="195">
        <f>IF('Estimated Waste'!G139&lt;&gt;"",IF(LEN('Estimated Waste'!G139)&gt;6,MID('Estimated Waste'!G139,1,LEN('Estimated Waste'!G139)-10),MID('Estimated Waste'!G139,1,LEN('Estimated Waste'!G139)-4)),0)</f>
        <v>0</v>
      </c>
      <c r="H522" s="195" t="str">
        <f t="shared" si="135"/>
        <v/>
      </c>
      <c r="I522" s="196">
        <f>'Estimated Waste'!H139</f>
        <v>0</v>
      </c>
      <c r="J522" s="197"/>
      <c r="K522" s="196" t="str">
        <f t="shared" si="136"/>
        <v/>
      </c>
      <c r="L522" s="227" t="str">
        <f>IF(K522&lt;='Conversion Factors'!$F$12,'Conversion Factors'!$F$12,IF(K522&lt;='Conversion Factors'!$F$13,'Conversion Factors'!$F$13,IF(K522&lt;='Conversion Factors'!$F$14,'Conversion Factors'!$F$14,IF(K522&lt;='Conversion Factors'!$F$15,'Conversion Factors'!$F$15,IF(K522&lt;='Conversion Factors'!$F$16,'Conversion Factors'!$F$16,M522)))))</f>
        <v/>
      </c>
      <c r="M522" s="227" t="str">
        <f>IF(K522&lt;='Conversion Factors'!$F$17,'Conversion Factors'!$F$17,IF(K522&lt;='Conversion Factors'!$F$18,'Conversion Factors'!$F$18,IF(K522&lt;='Conversion Factors'!$F$19,'Conversion Factors'!$F$19,IF(K522&lt;='Conversion Factors'!$F$20,'Conversion Factors'!$F$20,IF(K522&lt;='Conversion Factors'!$F$21,'Conversion Factors'!$F$21,IF(ISNUMBER(K522),20,""))))))</f>
        <v/>
      </c>
      <c r="O522" s="198" t="str">
        <f>IF(ISNUMBER('Actual Waste'!U140),'Actual Waste'!U140,"")</f>
        <v/>
      </c>
      <c r="P522" s="198" t="str">
        <f t="shared" si="140"/>
        <v/>
      </c>
      <c r="Q522" s="199" t="str">
        <f>IF(ISNUMBER(X522),Y522,IF(T522&gt;0,T522,IF(O522&lt;='Conversion Factors'!$G$11,'Conversion Factors'!$F$11,IF(O522&lt;='Conversion Factors'!$G$12,'Conversion Factors'!$F$12,IF(O522&lt;='Conversion Factors'!$G$13,'Conversion Factors'!$F$13,IF(O522&lt;='Conversion Factors'!$G$14,'Conversion Factors'!$F$14,IF(O522&lt;='Conversion Factors'!$G$15,'Conversion Factors'!$F$15,IF(O522&lt;='Conversion Factors'!$G$16,'Conversion Factors'!$F$16,R522))))))))</f>
        <v/>
      </c>
      <c r="R522" s="200" t="str">
        <f>IF(O522&lt;='Conversion Factors'!$G$17,'Conversion Factors'!$F$17,IF(O522&lt;='Conversion Factors'!$G$18,'Conversion Factors'!$F$18,IF(O522&lt;='Conversion Factors'!$G$19,'Conversion Factors'!$F$19,IF(O522&lt;='Conversion Factors'!$G$20,'Conversion Factors'!$F$20,IF(O522&lt;='Conversion Factors'!$G$21,'Conversion Factors'!$F$21,IF(ISNUMBER(O522),20,""))))))</f>
        <v/>
      </c>
      <c r="S522" s="199" t="e">
        <f t="shared" si="137"/>
        <v>#VALUE!</v>
      </c>
      <c r="T522" s="201">
        <f>IF('Actual Waste'!J140&lt;&gt;"",IF(LEN('Actual Waste'!J140)&gt;6,MID('Actual Waste'!J140,1,LEN('Actual Waste'!J140)-10),MID('Actual Waste'!J140,1,LEN('Actual Waste'!J140)-4)),0)</f>
        <v>0</v>
      </c>
      <c r="U522" s="201" t="str">
        <f t="shared" si="138"/>
        <v/>
      </c>
      <c r="V522" s="202">
        <f>'Actual Waste'!K140</f>
        <v>0</v>
      </c>
      <c r="W522" s="203"/>
      <c r="X522" s="202" t="str">
        <f t="shared" si="139"/>
        <v/>
      </c>
      <c r="Y522" s="229" t="str">
        <f>IF(X522&lt;='Conversion Factors'!$F$12,'Conversion Factors'!$F$12,IF(X522&lt;='Conversion Factors'!$F$13,'Conversion Factors'!$F$13,IF(X522&lt;='Conversion Factors'!$F$14,'Conversion Factors'!$F$14,IF(X522&lt;='Conversion Factors'!$F$15,'Conversion Factors'!$F$15,IF(X522&lt;='Conversion Factors'!$F$16,'Conversion Factors'!$F$16,Z522)))))</f>
        <v/>
      </c>
      <c r="Z522" s="229" t="str">
        <f>IF(X522&lt;='Conversion Factors'!$F$17,'Conversion Factors'!$F$17,IF(X522&lt;='Conversion Factors'!$F$18,'Conversion Factors'!$F$18,IF(X522&lt;='Conversion Factors'!$F$19,'Conversion Factors'!$F$19,IF(X522&lt;='Conversion Factors'!$F$20,'Conversion Factors'!$F$20,IF(X522&lt;='Conversion Factors'!$F$21,'Conversion Factors'!$F$21,IF(ISNUMBER(X522),20,""))))))</f>
        <v/>
      </c>
      <c r="AE522" s="3"/>
      <c r="AF522" s="3"/>
      <c r="AG522" s="3"/>
      <c r="AH522" s="3"/>
      <c r="AM522" s="3"/>
      <c r="AN522" s="3"/>
      <c r="AO522" s="3"/>
      <c r="AP522" s="3"/>
    </row>
    <row r="523" spans="1:42" x14ac:dyDescent="0.35">
      <c r="A523" s="57"/>
      <c r="B523" s="192" t="str">
        <f>IF(ISNUMBER('Estimated Waste'!M140),'Estimated Waste'!M140,"")</f>
        <v/>
      </c>
      <c r="C523" s="192" t="str">
        <f t="shared" si="131"/>
        <v/>
      </c>
      <c r="D523" s="193" t="str">
        <f>IF(ISNUMBER(K523),L523,IF(G523&gt;0,G523,IF(B523&lt;='Conversion Factors'!$G$11,'Conversion Factors'!$F$11,IF(B523&lt;='Conversion Factors'!$G$12,'Conversion Factors'!$F$12,IF(B523&lt;='Conversion Factors'!$G$13,'Conversion Factors'!$F$13,IF(B523&lt;='Conversion Factors'!$G$14,'Conversion Factors'!$F$14,IF(B523&lt;='Conversion Factors'!$G$15,'Conversion Factors'!$F$15,IF(B523&lt;='Conversion Factors'!$G$16,'Conversion Factors'!$F$16,E523))))))))</f>
        <v/>
      </c>
      <c r="E523" s="194" t="str">
        <f>IF(B523&lt;='Conversion Factors'!$G$17,'Conversion Factors'!$F$17,IF(B523&lt;='Conversion Factors'!$G$18,'Conversion Factors'!$F$18,IF(B523&lt;='Conversion Factors'!$G$19,'Conversion Factors'!$F$19,IF(B523&lt;='Conversion Factors'!$G$20,'Conversion Factors'!$F$20,IF(B523&lt;='Conversion Factors'!$G$21,'Conversion Factors'!$F$21,IF(ISNUMBER(B523),20,""))))))</f>
        <v/>
      </c>
      <c r="F523" s="193" t="e">
        <f t="shared" si="132"/>
        <v>#VALUE!</v>
      </c>
      <c r="G523" s="195">
        <f>IF('Estimated Waste'!G140&lt;&gt;"",IF(LEN('Estimated Waste'!G140)&gt;6,MID('Estimated Waste'!G140,1,LEN('Estimated Waste'!G140)-10),MID('Estimated Waste'!G140,1,LEN('Estimated Waste'!G140)-4)),0)</f>
        <v>0</v>
      </c>
      <c r="H523" s="195" t="str">
        <f t="shared" si="135"/>
        <v/>
      </c>
      <c r="I523" s="196">
        <f>'Estimated Waste'!H140</f>
        <v>0</v>
      </c>
      <c r="J523" s="197"/>
      <c r="K523" s="196" t="str">
        <f t="shared" si="136"/>
        <v/>
      </c>
      <c r="L523" s="227" t="str">
        <f>IF(K523&lt;='Conversion Factors'!$F$12,'Conversion Factors'!$F$12,IF(K523&lt;='Conversion Factors'!$F$13,'Conversion Factors'!$F$13,IF(K523&lt;='Conversion Factors'!$F$14,'Conversion Factors'!$F$14,IF(K523&lt;='Conversion Factors'!$F$15,'Conversion Factors'!$F$15,IF(K523&lt;='Conversion Factors'!$F$16,'Conversion Factors'!$F$16,M523)))))</f>
        <v/>
      </c>
      <c r="M523" s="227" t="str">
        <f>IF(K523&lt;='Conversion Factors'!$F$17,'Conversion Factors'!$F$17,IF(K523&lt;='Conversion Factors'!$F$18,'Conversion Factors'!$F$18,IF(K523&lt;='Conversion Factors'!$F$19,'Conversion Factors'!$F$19,IF(K523&lt;='Conversion Factors'!$F$20,'Conversion Factors'!$F$20,IF(K523&lt;='Conversion Factors'!$F$21,'Conversion Factors'!$F$21,IF(ISNUMBER(K523),20,""))))))</f>
        <v/>
      </c>
      <c r="O523" s="198" t="str">
        <f>IF(ISNUMBER('Actual Waste'!U141),'Actual Waste'!U141,"")</f>
        <v/>
      </c>
      <c r="P523" s="198" t="str">
        <f t="shared" si="140"/>
        <v/>
      </c>
      <c r="Q523" s="199" t="str">
        <f>IF(ISNUMBER(X523),Y523,IF(T523&gt;0,T523,IF(O523&lt;='Conversion Factors'!$G$11,'Conversion Factors'!$F$11,IF(O523&lt;='Conversion Factors'!$G$12,'Conversion Factors'!$F$12,IF(O523&lt;='Conversion Factors'!$G$13,'Conversion Factors'!$F$13,IF(O523&lt;='Conversion Factors'!$G$14,'Conversion Factors'!$F$14,IF(O523&lt;='Conversion Factors'!$G$15,'Conversion Factors'!$F$15,IF(O523&lt;='Conversion Factors'!$G$16,'Conversion Factors'!$F$16,R523))))))))</f>
        <v/>
      </c>
      <c r="R523" s="200" t="str">
        <f>IF(O523&lt;='Conversion Factors'!$G$17,'Conversion Factors'!$F$17,IF(O523&lt;='Conversion Factors'!$G$18,'Conversion Factors'!$F$18,IF(O523&lt;='Conversion Factors'!$G$19,'Conversion Factors'!$F$19,IF(O523&lt;='Conversion Factors'!$G$20,'Conversion Factors'!$F$20,IF(O523&lt;='Conversion Factors'!$G$21,'Conversion Factors'!$F$21,IF(ISNUMBER(O523),20,""))))))</f>
        <v/>
      </c>
      <c r="S523" s="199" t="e">
        <f t="shared" si="137"/>
        <v>#VALUE!</v>
      </c>
      <c r="T523" s="201">
        <f>IF('Actual Waste'!J141&lt;&gt;"",IF(LEN('Actual Waste'!J141)&gt;6,MID('Actual Waste'!J141,1,LEN('Actual Waste'!J141)-10),MID('Actual Waste'!J141,1,LEN('Actual Waste'!J141)-4)),0)</f>
        <v>0</v>
      </c>
      <c r="U523" s="201" t="str">
        <f t="shared" si="138"/>
        <v/>
      </c>
      <c r="V523" s="202">
        <f>'Actual Waste'!K141</f>
        <v>0</v>
      </c>
      <c r="W523" s="203"/>
      <c r="X523" s="202" t="str">
        <f t="shared" si="139"/>
        <v/>
      </c>
      <c r="Y523" s="229" t="str">
        <f>IF(X523&lt;='Conversion Factors'!$F$12,'Conversion Factors'!$F$12,IF(X523&lt;='Conversion Factors'!$F$13,'Conversion Factors'!$F$13,IF(X523&lt;='Conversion Factors'!$F$14,'Conversion Factors'!$F$14,IF(X523&lt;='Conversion Factors'!$F$15,'Conversion Factors'!$F$15,IF(X523&lt;='Conversion Factors'!$F$16,'Conversion Factors'!$F$16,Z523)))))</f>
        <v/>
      </c>
      <c r="Z523" s="229" t="str">
        <f>IF(X523&lt;='Conversion Factors'!$F$17,'Conversion Factors'!$F$17,IF(X523&lt;='Conversion Factors'!$F$18,'Conversion Factors'!$F$18,IF(X523&lt;='Conversion Factors'!$F$19,'Conversion Factors'!$F$19,IF(X523&lt;='Conversion Factors'!$F$20,'Conversion Factors'!$F$20,IF(X523&lt;='Conversion Factors'!$F$21,'Conversion Factors'!$F$21,IF(ISNUMBER(X523),20,""))))))</f>
        <v/>
      </c>
      <c r="AE523" s="3"/>
      <c r="AF523" s="3"/>
      <c r="AG523" s="3"/>
      <c r="AH523" s="3"/>
      <c r="AM523" s="3"/>
      <c r="AN523" s="3"/>
      <c r="AO523" s="3"/>
      <c r="AP523" s="3"/>
    </row>
    <row r="524" spans="1:42" x14ac:dyDescent="0.35">
      <c r="A524" s="57"/>
      <c r="B524" s="192" t="str">
        <f>IF(ISNUMBER('Estimated Waste'!M141),'Estimated Waste'!M141,"")</f>
        <v/>
      </c>
      <c r="C524" s="192" t="str">
        <f t="shared" si="131"/>
        <v/>
      </c>
      <c r="D524" s="193" t="str">
        <f>IF(ISNUMBER(K524),L524,IF(G524&gt;0,G524,IF(B524&lt;='Conversion Factors'!$G$11,'Conversion Factors'!$F$11,IF(B524&lt;='Conversion Factors'!$G$12,'Conversion Factors'!$F$12,IF(B524&lt;='Conversion Factors'!$G$13,'Conversion Factors'!$F$13,IF(B524&lt;='Conversion Factors'!$G$14,'Conversion Factors'!$F$14,IF(B524&lt;='Conversion Factors'!$G$15,'Conversion Factors'!$F$15,IF(B524&lt;='Conversion Factors'!$G$16,'Conversion Factors'!$F$16,E524))))))))</f>
        <v/>
      </c>
      <c r="E524" s="194" t="str">
        <f>IF(B524&lt;='Conversion Factors'!$G$17,'Conversion Factors'!$F$17,IF(B524&lt;='Conversion Factors'!$G$18,'Conversion Factors'!$F$18,IF(B524&lt;='Conversion Factors'!$G$19,'Conversion Factors'!$F$19,IF(B524&lt;='Conversion Factors'!$G$20,'Conversion Factors'!$F$20,IF(B524&lt;='Conversion Factors'!$G$21,'Conversion Factors'!$F$21,IF(ISNUMBER(B524),20,""))))))</f>
        <v/>
      </c>
      <c r="F524" s="193" t="e">
        <f t="shared" si="132"/>
        <v>#VALUE!</v>
      </c>
      <c r="G524" s="195">
        <f>IF('Estimated Waste'!G141&lt;&gt;"",IF(LEN('Estimated Waste'!G141)&gt;6,MID('Estimated Waste'!G141,1,LEN('Estimated Waste'!G141)-10),MID('Estimated Waste'!G141,1,LEN('Estimated Waste'!G141)-4)),0)</f>
        <v>0</v>
      </c>
      <c r="H524" s="195" t="str">
        <f t="shared" si="135"/>
        <v/>
      </c>
      <c r="I524" s="196">
        <f>'Estimated Waste'!H141</f>
        <v>0</v>
      </c>
      <c r="J524" s="197"/>
      <c r="K524" s="196" t="str">
        <f t="shared" si="136"/>
        <v/>
      </c>
      <c r="L524" s="227" t="str">
        <f>IF(K524&lt;='Conversion Factors'!$F$12,'Conversion Factors'!$F$12,IF(K524&lt;='Conversion Factors'!$F$13,'Conversion Factors'!$F$13,IF(K524&lt;='Conversion Factors'!$F$14,'Conversion Factors'!$F$14,IF(K524&lt;='Conversion Factors'!$F$15,'Conversion Factors'!$F$15,IF(K524&lt;='Conversion Factors'!$F$16,'Conversion Factors'!$F$16,M524)))))</f>
        <v/>
      </c>
      <c r="M524" s="227" t="str">
        <f>IF(K524&lt;='Conversion Factors'!$F$17,'Conversion Factors'!$F$17,IF(K524&lt;='Conversion Factors'!$F$18,'Conversion Factors'!$F$18,IF(K524&lt;='Conversion Factors'!$F$19,'Conversion Factors'!$F$19,IF(K524&lt;='Conversion Factors'!$F$20,'Conversion Factors'!$F$20,IF(K524&lt;='Conversion Factors'!$F$21,'Conversion Factors'!$F$21,IF(ISNUMBER(K524),20,""))))))</f>
        <v/>
      </c>
      <c r="O524" s="198" t="str">
        <f>IF(ISNUMBER('Actual Waste'!U142),'Actual Waste'!U142,"")</f>
        <v/>
      </c>
      <c r="P524" s="198" t="str">
        <f t="shared" si="140"/>
        <v/>
      </c>
      <c r="Q524" s="199" t="str">
        <f>IF(ISNUMBER(X524),Y524,IF(T524&gt;0,T524,IF(O524&lt;='Conversion Factors'!$G$11,'Conversion Factors'!$F$11,IF(O524&lt;='Conversion Factors'!$G$12,'Conversion Factors'!$F$12,IF(O524&lt;='Conversion Factors'!$G$13,'Conversion Factors'!$F$13,IF(O524&lt;='Conversion Factors'!$G$14,'Conversion Factors'!$F$14,IF(O524&lt;='Conversion Factors'!$G$15,'Conversion Factors'!$F$15,IF(O524&lt;='Conversion Factors'!$G$16,'Conversion Factors'!$F$16,R524))))))))</f>
        <v/>
      </c>
      <c r="R524" s="200" t="str">
        <f>IF(O524&lt;='Conversion Factors'!$G$17,'Conversion Factors'!$F$17,IF(O524&lt;='Conversion Factors'!$G$18,'Conversion Factors'!$F$18,IF(O524&lt;='Conversion Factors'!$G$19,'Conversion Factors'!$F$19,IF(O524&lt;='Conversion Factors'!$G$20,'Conversion Factors'!$F$20,IF(O524&lt;='Conversion Factors'!$G$21,'Conversion Factors'!$F$21,IF(ISNUMBER(O524),20,""))))))</f>
        <v/>
      </c>
      <c r="S524" s="199" t="e">
        <f t="shared" si="137"/>
        <v>#VALUE!</v>
      </c>
      <c r="T524" s="201">
        <f>IF('Actual Waste'!J142&lt;&gt;"",IF(LEN('Actual Waste'!J142)&gt;6,MID('Actual Waste'!J142,1,LEN('Actual Waste'!J142)-10),MID('Actual Waste'!J142,1,LEN('Actual Waste'!J142)-4)),0)</f>
        <v>0</v>
      </c>
      <c r="U524" s="201" t="str">
        <f t="shared" si="138"/>
        <v/>
      </c>
      <c r="V524" s="202">
        <f>'Actual Waste'!K142</f>
        <v>0</v>
      </c>
      <c r="W524" s="203"/>
      <c r="X524" s="202" t="str">
        <f t="shared" si="139"/>
        <v/>
      </c>
      <c r="Y524" s="229" t="str">
        <f>IF(X524&lt;='Conversion Factors'!$F$12,'Conversion Factors'!$F$12,IF(X524&lt;='Conversion Factors'!$F$13,'Conversion Factors'!$F$13,IF(X524&lt;='Conversion Factors'!$F$14,'Conversion Factors'!$F$14,IF(X524&lt;='Conversion Factors'!$F$15,'Conversion Factors'!$F$15,IF(X524&lt;='Conversion Factors'!$F$16,'Conversion Factors'!$F$16,Z524)))))</f>
        <v/>
      </c>
      <c r="Z524" s="229" t="str">
        <f>IF(X524&lt;='Conversion Factors'!$F$17,'Conversion Factors'!$F$17,IF(X524&lt;='Conversion Factors'!$F$18,'Conversion Factors'!$F$18,IF(X524&lt;='Conversion Factors'!$F$19,'Conversion Factors'!$F$19,IF(X524&lt;='Conversion Factors'!$F$20,'Conversion Factors'!$F$20,IF(X524&lt;='Conversion Factors'!$F$21,'Conversion Factors'!$F$21,IF(ISNUMBER(X524),20,""))))))</f>
        <v/>
      </c>
      <c r="AE524" s="3"/>
      <c r="AF524" s="3"/>
      <c r="AG524" s="3"/>
      <c r="AH524" s="3"/>
      <c r="AM524" s="3"/>
      <c r="AN524" s="3"/>
      <c r="AO524" s="3"/>
      <c r="AP524" s="3"/>
    </row>
    <row r="525" spans="1:42" x14ac:dyDescent="0.35">
      <c r="A525" s="57"/>
      <c r="B525" s="192" t="str">
        <f>IF(ISNUMBER('Estimated Waste'!M142),'Estimated Waste'!M142,"")</f>
        <v/>
      </c>
      <c r="C525" s="192" t="str">
        <f t="shared" si="131"/>
        <v/>
      </c>
      <c r="D525" s="193" t="str">
        <f>IF(ISNUMBER(K525),L525,IF(G525&gt;0,G525,IF(B525&lt;='Conversion Factors'!$G$11,'Conversion Factors'!$F$11,IF(B525&lt;='Conversion Factors'!$G$12,'Conversion Factors'!$F$12,IF(B525&lt;='Conversion Factors'!$G$13,'Conversion Factors'!$F$13,IF(B525&lt;='Conversion Factors'!$G$14,'Conversion Factors'!$F$14,IF(B525&lt;='Conversion Factors'!$G$15,'Conversion Factors'!$F$15,IF(B525&lt;='Conversion Factors'!$G$16,'Conversion Factors'!$F$16,E525))))))))</f>
        <v/>
      </c>
      <c r="E525" s="194" t="str">
        <f>IF(B525&lt;='Conversion Factors'!$G$17,'Conversion Factors'!$F$17,IF(B525&lt;='Conversion Factors'!$G$18,'Conversion Factors'!$F$18,IF(B525&lt;='Conversion Factors'!$G$19,'Conversion Factors'!$F$19,IF(B525&lt;='Conversion Factors'!$G$20,'Conversion Factors'!$F$20,IF(B525&lt;='Conversion Factors'!$G$21,'Conversion Factors'!$F$21,IF(ISNUMBER(B525),20,""))))))</f>
        <v/>
      </c>
      <c r="F525" s="193" t="e">
        <f t="shared" si="132"/>
        <v>#VALUE!</v>
      </c>
      <c r="G525" s="195">
        <f>IF('Estimated Waste'!G142&lt;&gt;"",IF(LEN('Estimated Waste'!G142)&gt;6,MID('Estimated Waste'!G142,1,LEN('Estimated Waste'!G142)-10),MID('Estimated Waste'!G142,1,LEN('Estimated Waste'!G142)-4)),0)</f>
        <v>0</v>
      </c>
      <c r="H525" s="195" t="str">
        <f t="shared" si="135"/>
        <v/>
      </c>
      <c r="I525" s="196">
        <f>'Estimated Waste'!H142</f>
        <v>0</v>
      </c>
      <c r="J525" s="197"/>
      <c r="K525" s="196" t="str">
        <f t="shared" si="136"/>
        <v/>
      </c>
      <c r="L525" s="227" t="str">
        <f>IF(K525&lt;='Conversion Factors'!$F$12,'Conversion Factors'!$F$12,IF(K525&lt;='Conversion Factors'!$F$13,'Conversion Factors'!$F$13,IF(K525&lt;='Conversion Factors'!$F$14,'Conversion Factors'!$F$14,IF(K525&lt;='Conversion Factors'!$F$15,'Conversion Factors'!$F$15,IF(K525&lt;='Conversion Factors'!$F$16,'Conversion Factors'!$F$16,M525)))))</f>
        <v/>
      </c>
      <c r="M525" s="227" t="str">
        <f>IF(K525&lt;='Conversion Factors'!$F$17,'Conversion Factors'!$F$17,IF(K525&lt;='Conversion Factors'!$F$18,'Conversion Factors'!$F$18,IF(K525&lt;='Conversion Factors'!$F$19,'Conversion Factors'!$F$19,IF(K525&lt;='Conversion Factors'!$F$20,'Conversion Factors'!$F$20,IF(K525&lt;='Conversion Factors'!$F$21,'Conversion Factors'!$F$21,IF(ISNUMBER(K525),20,""))))))</f>
        <v/>
      </c>
      <c r="O525" s="198" t="str">
        <f>IF(ISNUMBER('Actual Waste'!U143),'Actual Waste'!U143,"")</f>
        <v/>
      </c>
      <c r="P525" s="198" t="str">
        <f t="shared" si="140"/>
        <v/>
      </c>
      <c r="Q525" s="199" t="str">
        <f>IF(ISNUMBER(X525),Y525,IF(T525&gt;0,T525,IF(O525&lt;='Conversion Factors'!$G$11,'Conversion Factors'!$F$11,IF(O525&lt;='Conversion Factors'!$G$12,'Conversion Factors'!$F$12,IF(O525&lt;='Conversion Factors'!$G$13,'Conversion Factors'!$F$13,IF(O525&lt;='Conversion Factors'!$G$14,'Conversion Factors'!$F$14,IF(O525&lt;='Conversion Factors'!$G$15,'Conversion Factors'!$F$15,IF(O525&lt;='Conversion Factors'!$G$16,'Conversion Factors'!$F$16,R525))))))))</f>
        <v/>
      </c>
      <c r="R525" s="200" t="str">
        <f>IF(O525&lt;='Conversion Factors'!$G$17,'Conversion Factors'!$F$17,IF(O525&lt;='Conversion Factors'!$G$18,'Conversion Factors'!$F$18,IF(O525&lt;='Conversion Factors'!$G$19,'Conversion Factors'!$F$19,IF(O525&lt;='Conversion Factors'!$G$20,'Conversion Factors'!$F$20,IF(O525&lt;='Conversion Factors'!$G$21,'Conversion Factors'!$F$21,IF(ISNUMBER(O525),20,""))))))</f>
        <v/>
      </c>
      <c r="S525" s="199" t="e">
        <f t="shared" si="137"/>
        <v>#VALUE!</v>
      </c>
      <c r="T525" s="201">
        <f>IF('Actual Waste'!J143&lt;&gt;"",IF(LEN('Actual Waste'!J143)&gt;6,MID('Actual Waste'!J143,1,LEN('Actual Waste'!J143)-10),MID('Actual Waste'!J143,1,LEN('Actual Waste'!J143)-4)),0)</f>
        <v>0</v>
      </c>
      <c r="U525" s="201" t="str">
        <f t="shared" si="138"/>
        <v/>
      </c>
      <c r="V525" s="202">
        <f>'Actual Waste'!K143</f>
        <v>0</v>
      </c>
      <c r="W525" s="203"/>
      <c r="X525" s="202" t="str">
        <f t="shared" si="139"/>
        <v/>
      </c>
      <c r="Y525" s="229" t="str">
        <f>IF(X525&lt;='Conversion Factors'!$F$12,'Conversion Factors'!$F$12,IF(X525&lt;='Conversion Factors'!$F$13,'Conversion Factors'!$F$13,IF(X525&lt;='Conversion Factors'!$F$14,'Conversion Factors'!$F$14,IF(X525&lt;='Conversion Factors'!$F$15,'Conversion Factors'!$F$15,IF(X525&lt;='Conversion Factors'!$F$16,'Conversion Factors'!$F$16,Z525)))))</f>
        <v/>
      </c>
      <c r="Z525" s="229" t="str">
        <f>IF(X525&lt;='Conversion Factors'!$F$17,'Conversion Factors'!$F$17,IF(X525&lt;='Conversion Factors'!$F$18,'Conversion Factors'!$F$18,IF(X525&lt;='Conversion Factors'!$F$19,'Conversion Factors'!$F$19,IF(X525&lt;='Conversion Factors'!$F$20,'Conversion Factors'!$F$20,IF(X525&lt;='Conversion Factors'!$F$21,'Conversion Factors'!$F$21,IF(ISNUMBER(X525),20,""))))))</f>
        <v/>
      </c>
      <c r="AE525" s="3"/>
      <c r="AF525" s="3"/>
      <c r="AG525" s="3"/>
      <c r="AH525" s="3"/>
      <c r="AM525" s="3"/>
      <c r="AN525" s="3"/>
      <c r="AO525" s="3"/>
      <c r="AP525" s="3"/>
    </row>
    <row r="526" spans="1:42" x14ac:dyDescent="0.35">
      <c r="A526" s="57"/>
      <c r="B526" s="192" t="str">
        <f>IF(ISNUMBER('Estimated Waste'!M143),'Estimated Waste'!M143,"")</f>
        <v/>
      </c>
      <c r="C526" s="192" t="str">
        <f t="shared" si="131"/>
        <v/>
      </c>
      <c r="D526" s="193" t="str">
        <f>IF(ISNUMBER(K526),L526,IF(G526&gt;0,G526,IF(B526&lt;='Conversion Factors'!$G$11,'Conversion Factors'!$F$11,IF(B526&lt;='Conversion Factors'!$G$12,'Conversion Factors'!$F$12,IF(B526&lt;='Conversion Factors'!$G$13,'Conversion Factors'!$F$13,IF(B526&lt;='Conversion Factors'!$G$14,'Conversion Factors'!$F$14,IF(B526&lt;='Conversion Factors'!$G$15,'Conversion Factors'!$F$15,IF(B526&lt;='Conversion Factors'!$G$16,'Conversion Factors'!$F$16,E526))))))))</f>
        <v/>
      </c>
      <c r="E526" s="194" t="str">
        <f>IF(B526&lt;='Conversion Factors'!$G$17,'Conversion Factors'!$F$17,IF(B526&lt;='Conversion Factors'!$G$18,'Conversion Factors'!$F$18,IF(B526&lt;='Conversion Factors'!$G$19,'Conversion Factors'!$F$19,IF(B526&lt;='Conversion Factors'!$G$20,'Conversion Factors'!$F$20,IF(B526&lt;='Conversion Factors'!$G$21,'Conversion Factors'!$F$21,IF(ISNUMBER(B526),20,""))))))</f>
        <v/>
      </c>
      <c r="F526" s="193" t="e">
        <f t="shared" si="132"/>
        <v>#VALUE!</v>
      </c>
      <c r="G526" s="195">
        <f>IF('Estimated Waste'!G143&lt;&gt;"",IF(LEN('Estimated Waste'!G143)&gt;6,MID('Estimated Waste'!G143,1,LEN('Estimated Waste'!G143)-10),MID('Estimated Waste'!G143,1,LEN('Estimated Waste'!G143)-4)),0)</f>
        <v>0</v>
      </c>
      <c r="H526" s="195" t="str">
        <f t="shared" si="135"/>
        <v/>
      </c>
      <c r="I526" s="196">
        <f>'Estimated Waste'!H143</f>
        <v>0</v>
      </c>
      <c r="J526" s="197"/>
      <c r="K526" s="196" t="str">
        <f t="shared" si="136"/>
        <v/>
      </c>
      <c r="L526" s="227" t="str">
        <f>IF(K526&lt;='Conversion Factors'!$F$12,'Conversion Factors'!$F$12,IF(K526&lt;='Conversion Factors'!$F$13,'Conversion Factors'!$F$13,IF(K526&lt;='Conversion Factors'!$F$14,'Conversion Factors'!$F$14,IF(K526&lt;='Conversion Factors'!$F$15,'Conversion Factors'!$F$15,IF(K526&lt;='Conversion Factors'!$F$16,'Conversion Factors'!$F$16,M526)))))</f>
        <v/>
      </c>
      <c r="M526" s="227" t="str">
        <f>IF(K526&lt;='Conversion Factors'!$F$17,'Conversion Factors'!$F$17,IF(K526&lt;='Conversion Factors'!$F$18,'Conversion Factors'!$F$18,IF(K526&lt;='Conversion Factors'!$F$19,'Conversion Factors'!$F$19,IF(K526&lt;='Conversion Factors'!$F$20,'Conversion Factors'!$F$20,IF(K526&lt;='Conversion Factors'!$F$21,'Conversion Factors'!$F$21,IF(ISNUMBER(K526),20,""))))))</f>
        <v/>
      </c>
      <c r="O526" s="198" t="str">
        <f>IF(ISNUMBER('Actual Waste'!U144),'Actual Waste'!U144,"")</f>
        <v/>
      </c>
      <c r="P526" s="198" t="str">
        <f t="shared" si="140"/>
        <v/>
      </c>
      <c r="Q526" s="199" t="str">
        <f>IF(ISNUMBER(X526),Y526,IF(T526&gt;0,T526,IF(O526&lt;='Conversion Factors'!$G$11,'Conversion Factors'!$F$11,IF(O526&lt;='Conversion Factors'!$G$12,'Conversion Factors'!$F$12,IF(O526&lt;='Conversion Factors'!$G$13,'Conversion Factors'!$F$13,IF(O526&lt;='Conversion Factors'!$G$14,'Conversion Factors'!$F$14,IF(O526&lt;='Conversion Factors'!$G$15,'Conversion Factors'!$F$15,IF(O526&lt;='Conversion Factors'!$G$16,'Conversion Factors'!$F$16,R526))))))))</f>
        <v/>
      </c>
      <c r="R526" s="200" t="str">
        <f>IF(O526&lt;='Conversion Factors'!$G$17,'Conversion Factors'!$F$17,IF(O526&lt;='Conversion Factors'!$G$18,'Conversion Factors'!$F$18,IF(O526&lt;='Conversion Factors'!$G$19,'Conversion Factors'!$F$19,IF(O526&lt;='Conversion Factors'!$G$20,'Conversion Factors'!$F$20,IF(O526&lt;='Conversion Factors'!$G$21,'Conversion Factors'!$F$21,IF(ISNUMBER(O526),20,""))))))</f>
        <v/>
      </c>
      <c r="S526" s="199" t="e">
        <f t="shared" si="137"/>
        <v>#VALUE!</v>
      </c>
      <c r="T526" s="201">
        <f>IF('Actual Waste'!J144&lt;&gt;"",IF(LEN('Actual Waste'!J144)&gt;6,MID('Actual Waste'!J144,1,LEN('Actual Waste'!J144)-10),MID('Actual Waste'!J144,1,LEN('Actual Waste'!J144)-4)),0)</f>
        <v>0</v>
      </c>
      <c r="U526" s="201" t="str">
        <f t="shared" si="138"/>
        <v/>
      </c>
      <c r="V526" s="202">
        <f>'Actual Waste'!K144</f>
        <v>0</v>
      </c>
      <c r="W526" s="203"/>
      <c r="X526" s="202" t="str">
        <f t="shared" si="139"/>
        <v/>
      </c>
      <c r="Y526" s="229" t="str">
        <f>IF(X526&lt;='Conversion Factors'!$F$12,'Conversion Factors'!$F$12,IF(X526&lt;='Conversion Factors'!$F$13,'Conversion Factors'!$F$13,IF(X526&lt;='Conversion Factors'!$F$14,'Conversion Factors'!$F$14,IF(X526&lt;='Conversion Factors'!$F$15,'Conversion Factors'!$F$15,IF(X526&lt;='Conversion Factors'!$F$16,'Conversion Factors'!$F$16,Z526)))))</f>
        <v/>
      </c>
      <c r="Z526" s="229" t="str">
        <f>IF(X526&lt;='Conversion Factors'!$F$17,'Conversion Factors'!$F$17,IF(X526&lt;='Conversion Factors'!$F$18,'Conversion Factors'!$F$18,IF(X526&lt;='Conversion Factors'!$F$19,'Conversion Factors'!$F$19,IF(X526&lt;='Conversion Factors'!$F$20,'Conversion Factors'!$F$20,IF(X526&lt;='Conversion Factors'!$F$21,'Conversion Factors'!$F$21,IF(ISNUMBER(X526),20,""))))))</f>
        <v/>
      </c>
      <c r="AE526" s="3"/>
      <c r="AF526" s="3"/>
      <c r="AG526" s="3"/>
      <c r="AH526" s="3"/>
      <c r="AM526" s="3"/>
      <c r="AN526" s="3"/>
      <c r="AO526" s="3"/>
      <c r="AP526" s="3"/>
    </row>
    <row r="527" spans="1:42" x14ac:dyDescent="0.35">
      <c r="A527" s="57"/>
      <c r="B527" s="192" t="str">
        <f>IF(ISNUMBER('Estimated Waste'!M144),'Estimated Waste'!M144,"")</f>
        <v/>
      </c>
      <c r="C527" s="192" t="str">
        <f t="shared" si="131"/>
        <v/>
      </c>
      <c r="D527" s="193" t="str">
        <f>IF(ISNUMBER(K527),L527,IF(G527&gt;0,G527,IF(B527&lt;='Conversion Factors'!$G$11,'Conversion Factors'!$F$11,IF(B527&lt;='Conversion Factors'!$G$12,'Conversion Factors'!$F$12,IF(B527&lt;='Conversion Factors'!$G$13,'Conversion Factors'!$F$13,IF(B527&lt;='Conversion Factors'!$G$14,'Conversion Factors'!$F$14,IF(B527&lt;='Conversion Factors'!$G$15,'Conversion Factors'!$F$15,IF(B527&lt;='Conversion Factors'!$G$16,'Conversion Factors'!$F$16,E527))))))))</f>
        <v/>
      </c>
      <c r="E527" s="194" t="str">
        <f>IF(B527&lt;='Conversion Factors'!$G$17,'Conversion Factors'!$F$17,IF(B527&lt;='Conversion Factors'!$G$18,'Conversion Factors'!$F$18,IF(B527&lt;='Conversion Factors'!$G$19,'Conversion Factors'!$F$19,IF(B527&lt;='Conversion Factors'!$G$20,'Conversion Factors'!$F$20,IF(B527&lt;='Conversion Factors'!$G$21,'Conversion Factors'!$F$21,IF(ISNUMBER(B527),20,""))))))</f>
        <v/>
      </c>
      <c r="F527" s="193" t="e">
        <f t="shared" si="132"/>
        <v>#VALUE!</v>
      </c>
      <c r="G527" s="195">
        <f>IF('Estimated Waste'!G144&lt;&gt;"",IF(LEN('Estimated Waste'!G144)&gt;6,MID('Estimated Waste'!G144,1,LEN('Estimated Waste'!G144)-10),MID('Estimated Waste'!G144,1,LEN('Estimated Waste'!G144)-4)),0)</f>
        <v>0</v>
      </c>
      <c r="H527" s="195" t="str">
        <f t="shared" si="135"/>
        <v/>
      </c>
      <c r="I527" s="196">
        <f>'Estimated Waste'!H144</f>
        <v>0</v>
      </c>
      <c r="J527" s="197"/>
      <c r="K527" s="196" t="str">
        <f t="shared" si="136"/>
        <v/>
      </c>
      <c r="L527" s="227" t="str">
        <f>IF(K527&lt;='Conversion Factors'!$F$12,'Conversion Factors'!$F$12,IF(K527&lt;='Conversion Factors'!$F$13,'Conversion Factors'!$F$13,IF(K527&lt;='Conversion Factors'!$F$14,'Conversion Factors'!$F$14,IF(K527&lt;='Conversion Factors'!$F$15,'Conversion Factors'!$F$15,IF(K527&lt;='Conversion Factors'!$F$16,'Conversion Factors'!$F$16,M527)))))</f>
        <v/>
      </c>
      <c r="M527" s="227" t="str">
        <f>IF(K527&lt;='Conversion Factors'!$F$17,'Conversion Factors'!$F$17,IF(K527&lt;='Conversion Factors'!$F$18,'Conversion Factors'!$F$18,IF(K527&lt;='Conversion Factors'!$F$19,'Conversion Factors'!$F$19,IF(K527&lt;='Conversion Factors'!$F$20,'Conversion Factors'!$F$20,IF(K527&lt;='Conversion Factors'!$F$21,'Conversion Factors'!$F$21,IF(ISNUMBER(K527),20,""))))))</f>
        <v/>
      </c>
      <c r="O527" s="198" t="str">
        <f>IF(ISNUMBER('Actual Waste'!U145),'Actual Waste'!U145,"")</f>
        <v/>
      </c>
      <c r="P527" s="198" t="str">
        <f t="shared" si="140"/>
        <v/>
      </c>
      <c r="Q527" s="199" t="str">
        <f>IF(ISNUMBER(X527),Y527,IF(T527&gt;0,T527,IF(O527&lt;='Conversion Factors'!$G$11,'Conversion Factors'!$F$11,IF(O527&lt;='Conversion Factors'!$G$12,'Conversion Factors'!$F$12,IF(O527&lt;='Conversion Factors'!$G$13,'Conversion Factors'!$F$13,IF(O527&lt;='Conversion Factors'!$G$14,'Conversion Factors'!$F$14,IF(O527&lt;='Conversion Factors'!$G$15,'Conversion Factors'!$F$15,IF(O527&lt;='Conversion Factors'!$G$16,'Conversion Factors'!$F$16,R527))))))))</f>
        <v/>
      </c>
      <c r="R527" s="200" t="str">
        <f>IF(O527&lt;='Conversion Factors'!$G$17,'Conversion Factors'!$F$17,IF(O527&lt;='Conversion Factors'!$G$18,'Conversion Factors'!$F$18,IF(O527&lt;='Conversion Factors'!$G$19,'Conversion Factors'!$F$19,IF(O527&lt;='Conversion Factors'!$G$20,'Conversion Factors'!$F$20,IF(O527&lt;='Conversion Factors'!$G$21,'Conversion Factors'!$F$21,IF(ISNUMBER(O527),20,""))))))</f>
        <v/>
      </c>
      <c r="S527" s="199" t="e">
        <f t="shared" si="137"/>
        <v>#VALUE!</v>
      </c>
      <c r="T527" s="201">
        <f>IF('Actual Waste'!J145&lt;&gt;"",IF(LEN('Actual Waste'!J145)&gt;6,MID('Actual Waste'!J145,1,LEN('Actual Waste'!J145)-10),MID('Actual Waste'!J145,1,LEN('Actual Waste'!J145)-4)),0)</f>
        <v>0</v>
      </c>
      <c r="U527" s="201" t="str">
        <f t="shared" si="138"/>
        <v/>
      </c>
      <c r="V527" s="202">
        <f>'Actual Waste'!K145</f>
        <v>0</v>
      </c>
      <c r="W527" s="203"/>
      <c r="X527" s="202" t="str">
        <f t="shared" si="139"/>
        <v/>
      </c>
      <c r="Y527" s="229" t="str">
        <f>IF(X527&lt;='Conversion Factors'!$F$12,'Conversion Factors'!$F$12,IF(X527&lt;='Conversion Factors'!$F$13,'Conversion Factors'!$F$13,IF(X527&lt;='Conversion Factors'!$F$14,'Conversion Factors'!$F$14,IF(X527&lt;='Conversion Factors'!$F$15,'Conversion Factors'!$F$15,IF(X527&lt;='Conversion Factors'!$F$16,'Conversion Factors'!$F$16,Z527)))))</f>
        <v/>
      </c>
      <c r="Z527" s="229" t="str">
        <f>IF(X527&lt;='Conversion Factors'!$F$17,'Conversion Factors'!$F$17,IF(X527&lt;='Conversion Factors'!$F$18,'Conversion Factors'!$F$18,IF(X527&lt;='Conversion Factors'!$F$19,'Conversion Factors'!$F$19,IF(X527&lt;='Conversion Factors'!$F$20,'Conversion Factors'!$F$20,IF(X527&lt;='Conversion Factors'!$F$21,'Conversion Factors'!$F$21,IF(ISNUMBER(X527),20,""))))))</f>
        <v/>
      </c>
      <c r="AE527" s="3"/>
      <c r="AF527" s="3"/>
      <c r="AG527" s="3"/>
      <c r="AH527" s="3"/>
      <c r="AM527" s="3"/>
      <c r="AN527" s="3"/>
      <c r="AO527" s="3"/>
      <c r="AP527" s="3"/>
    </row>
    <row r="528" spans="1:42" x14ac:dyDescent="0.35">
      <c r="A528" s="57"/>
      <c r="B528" s="192" t="str">
        <f>IF(ISNUMBER('Estimated Waste'!M145),'Estimated Waste'!M145,"")</f>
        <v/>
      </c>
      <c r="C528" s="192" t="str">
        <f t="shared" si="131"/>
        <v/>
      </c>
      <c r="D528" s="193" t="str">
        <f>IF(ISNUMBER(K528),L528,IF(G528&gt;0,G528,IF(B528&lt;='Conversion Factors'!$G$11,'Conversion Factors'!$F$11,IF(B528&lt;='Conversion Factors'!$G$12,'Conversion Factors'!$F$12,IF(B528&lt;='Conversion Factors'!$G$13,'Conversion Factors'!$F$13,IF(B528&lt;='Conversion Factors'!$G$14,'Conversion Factors'!$F$14,IF(B528&lt;='Conversion Factors'!$G$15,'Conversion Factors'!$F$15,IF(B528&lt;='Conversion Factors'!$G$16,'Conversion Factors'!$F$16,E528))))))))</f>
        <v/>
      </c>
      <c r="E528" s="194" t="str">
        <f>IF(B528&lt;='Conversion Factors'!$G$17,'Conversion Factors'!$F$17,IF(B528&lt;='Conversion Factors'!$G$18,'Conversion Factors'!$F$18,IF(B528&lt;='Conversion Factors'!$G$19,'Conversion Factors'!$F$19,IF(B528&lt;='Conversion Factors'!$G$20,'Conversion Factors'!$F$20,IF(B528&lt;='Conversion Factors'!$G$21,'Conversion Factors'!$F$21,IF(ISNUMBER(B528),20,""))))))</f>
        <v/>
      </c>
      <c r="F528" s="193" t="e">
        <f t="shared" si="132"/>
        <v>#VALUE!</v>
      </c>
      <c r="G528" s="195">
        <f>IF('Estimated Waste'!G145&lt;&gt;"",IF(LEN('Estimated Waste'!G145)&gt;6,MID('Estimated Waste'!G145,1,LEN('Estimated Waste'!G145)-10),MID('Estimated Waste'!G145,1,LEN('Estimated Waste'!G145)-4)),0)</f>
        <v>0</v>
      </c>
      <c r="H528" s="195" t="str">
        <f t="shared" si="135"/>
        <v/>
      </c>
      <c r="I528" s="196">
        <f>'Estimated Waste'!H145</f>
        <v>0</v>
      </c>
      <c r="J528" s="197"/>
      <c r="K528" s="196" t="str">
        <f t="shared" si="136"/>
        <v/>
      </c>
      <c r="L528" s="227" t="str">
        <f>IF(K528&lt;='Conversion Factors'!$F$12,'Conversion Factors'!$F$12,IF(K528&lt;='Conversion Factors'!$F$13,'Conversion Factors'!$F$13,IF(K528&lt;='Conversion Factors'!$F$14,'Conversion Factors'!$F$14,IF(K528&lt;='Conversion Factors'!$F$15,'Conversion Factors'!$F$15,IF(K528&lt;='Conversion Factors'!$F$16,'Conversion Factors'!$F$16,M528)))))</f>
        <v/>
      </c>
      <c r="M528" s="227" t="str">
        <f>IF(K528&lt;='Conversion Factors'!$F$17,'Conversion Factors'!$F$17,IF(K528&lt;='Conversion Factors'!$F$18,'Conversion Factors'!$F$18,IF(K528&lt;='Conversion Factors'!$F$19,'Conversion Factors'!$F$19,IF(K528&lt;='Conversion Factors'!$F$20,'Conversion Factors'!$F$20,IF(K528&lt;='Conversion Factors'!$F$21,'Conversion Factors'!$F$21,IF(ISNUMBER(K528),20,""))))))</f>
        <v/>
      </c>
      <c r="O528" s="198" t="str">
        <f>IF(ISNUMBER('Actual Waste'!U146),'Actual Waste'!U146,"")</f>
        <v/>
      </c>
      <c r="P528" s="198" t="str">
        <f t="shared" si="140"/>
        <v/>
      </c>
      <c r="Q528" s="199" t="str">
        <f>IF(ISNUMBER(X528),Y528,IF(T528&gt;0,T528,IF(O528&lt;='Conversion Factors'!$G$11,'Conversion Factors'!$F$11,IF(O528&lt;='Conversion Factors'!$G$12,'Conversion Factors'!$F$12,IF(O528&lt;='Conversion Factors'!$G$13,'Conversion Factors'!$F$13,IF(O528&lt;='Conversion Factors'!$G$14,'Conversion Factors'!$F$14,IF(O528&lt;='Conversion Factors'!$G$15,'Conversion Factors'!$F$15,IF(O528&lt;='Conversion Factors'!$G$16,'Conversion Factors'!$F$16,R528))))))))</f>
        <v/>
      </c>
      <c r="R528" s="200" t="str">
        <f>IF(O528&lt;='Conversion Factors'!$G$17,'Conversion Factors'!$F$17,IF(O528&lt;='Conversion Factors'!$G$18,'Conversion Factors'!$F$18,IF(O528&lt;='Conversion Factors'!$G$19,'Conversion Factors'!$F$19,IF(O528&lt;='Conversion Factors'!$G$20,'Conversion Factors'!$F$20,IF(O528&lt;='Conversion Factors'!$G$21,'Conversion Factors'!$F$21,IF(ISNUMBER(O528),20,""))))))</f>
        <v/>
      </c>
      <c r="S528" s="199" t="e">
        <f t="shared" si="137"/>
        <v>#VALUE!</v>
      </c>
      <c r="T528" s="201">
        <f>IF('Actual Waste'!J146&lt;&gt;"",IF(LEN('Actual Waste'!J146)&gt;6,MID('Actual Waste'!J146,1,LEN('Actual Waste'!J146)-10),MID('Actual Waste'!J146,1,LEN('Actual Waste'!J146)-4)),0)</f>
        <v>0</v>
      </c>
      <c r="U528" s="201" t="str">
        <f t="shared" si="138"/>
        <v/>
      </c>
      <c r="V528" s="202">
        <f>'Actual Waste'!K146</f>
        <v>0</v>
      </c>
      <c r="W528" s="203"/>
      <c r="X528" s="202" t="str">
        <f t="shared" si="139"/>
        <v/>
      </c>
      <c r="Y528" s="229" t="str">
        <f>IF(X528&lt;='Conversion Factors'!$F$12,'Conversion Factors'!$F$12,IF(X528&lt;='Conversion Factors'!$F$13,'Conversion Factors'!$F$13,IF(X528&lt;='Conversion Factors'!$F$14,'Conversion Factors'!$F$14,IF(X528&lt;='Conversion Factors'!$F$15,'Conversion Factors'!$F$15,IF(X528&lt;='Conversion Factors'!$F$16,'Conversion Factors'!$F$16,Z528)))))</f>
        <v/>
      </c>
      <c r="Z528" s="229" t="str">
        <f>IF(X528&lt;='Conversion Factors'!$F$17,'Conversion Factors'!$F$17,IF(X528&lt;='Conversion Factors'!$F$18,'Conversion Factors'!$F$18,IF(X528&lt;='Conversion Factors'!$F$19,'Conversion Factors'!$F$19,IF(X528&lt;='Conversion Factors'!$F$20,'Conversion Factors'!$F$20,IF(X528&lt;='Conversion Factors'!$F$21,'Conversion Factors'!$F$21,IF(ISNUMBER(X528),20,""))))))</f>
        <v/>
      </c>
      <c r="AE528" s="3"/>
      <c r="AF528" s="3"/>
      <c r="AG528" s="3"/>
      <c r="AH528" s="3"/>
      <c r="AM528" s="3"/>
      <c r="AN528" s="3"/>
      <c r="AO528" s="3"/>
      <c r="AP528" s="3"/>
    </row>
    <row r="529" spans="1:42" x14ac:dyDescent="0.35">
      <c r="A529" s="57"/>
      <c r="B529" s="192" t="str">
        <f>IF(ISNUMBER('Estimated Waste'!M146),'Estimated Waste'!M146,"")</f>
        <v/>
      </c>
      <c r="C529" s="192" t="str">
        <f t="shared" si="131"/>
        <v/>
      </c>
      <c r="D529" s="193" t="str">
        <f>IF(ISNUMBER(K529),L529,IF(G529&gt;0,G529,IF(B529&lt;='Conversion Factors'!$G$11,'Conversion Factors'!$F$11,IF(B529&lt;='Conversion Factors'!$G$12,'Conversion Factors'!$F$12,IF(B529&lt;='Conversion Factors'!$G$13,'Conversion Factors'!$F$13,IF(B529&lt;='Conversion Factors'!$G$14,'Conversion Factors'!$F$14,IF(B529&lt;='Conversion Factors'!$G$15,'Conversion Factors'!$F$15,IF(B529&lt;='Conversion Factors'!$G$16,'Conversion Factors'!$F$16,E529))))))))</f>
        <v/>
      </c>
      <c r="E529" s="194" t="str">
        <f>IF(B529&lt;='Conversion Factors'!$G$17,'Conversion Factors'!$F$17,IF(B529&lt;='Conversion Factors'!$G$18,'Conversion Factors'!$F$18,IF(B529&lt;='Conversion Factors'!$G$19,'Conversion Factors'!$F$19,IF(B529&lt;='Conversion Factors'!$G$20,'Conversion Factors'!$F$20,IF(B529&lt;='Conversion Factors'!$G$21,'Conversion Factors'!$F$21,IF(ISNUMBER(B529),20,""))))))</f>
        <v/>
      </c>
      <c r="F529" s="193" t="e">
        <f t="shared" si="132"/>
        <v>#VALUE!</v>
      </c>
      <c r="G529" s="195">
        <f>IF('Estimated Waste'!G146&lt;&gt;"",IF(LEN('Estimated Waste'!G146)&gt;6,MID('Estimated Waste'!G146,1,LEN('Estimated Waste'!G146)-10),MID('Estimated Waste'!G146,1,LEN('Estimated Waste'!G146)-4)),0)</f>
        <v>0</v>
      </c>
      <c r="H529" s="195" t="str">
        <f t="shared" si="135"/>
        <v/>
      </c>
      <c r="I529" s="196">
        <f>'Estimated Waste'!H146</f>
        <v>0</v>
      </c>
      <c r="J529" s="197"/>
      <c r="K529" s="196" t="str">
        <f t="shared" si="136"/>
        <v/>
      </c>
      <c r="L529" s="227" t="str">
        <f>IF(K529&lt;='Conversion Factors'!$F$12,'Conversion Factors'!$F$12,IF(K529&lt;='Conversion Factors'!$F$13,'Conversion Factors'!$F$13,IF(K529&lt;='Conversion Factors'!$F$14,'Conversion Factors'!$F$14,IF(K529&lt;='Conversion Factors'!$F$15,'Conversion Factors'!$F$15,IF(K529&lt;='Conversion Factors'!$F$16,'Conversion Factors'!$F$16,M529)))))</f>
        <v/>
      </c>
      <c r="M529" s="227" t="str">
        <f>IF(K529&lt;='Conversion Factors'!$F$17,'Conversion Factors'!$F$17,IF(K529&lt;='Conversion Factors'!$F$18,'Conversion Factors'!$F$18,IF(K529&lt;='Conversion Factors'!$F$19,'Conversion Factors'!$F$19,IF(K529&lt;='Conversion Factors'!$F$20,'Conversion Factors'!$F$20,IF(K529&lt;='Conversion Factors'!$F$21,'Conversion Factors'!$F$21,IF(ISNUMBER(K529),20,""))))))</f>
        <v/>
      </c>
      <c r="O529" s="198" t="str">
        <f>IF(ISNUMBER('Actual Waste'!U147),'Actual Waste'!U147,"")</f>
        <v/>
      </c>
      <c r="P529" s="198" t="str">
        <f t="shared" si="140"/>
        <v/>
      </c>
      <c r="Q529" s="199" t="str">
        <f>IF(ISNUMBER(X529),Y529,IF(T529&gt;0,T529,IF(O529&lt;='Conversion Factors'!$G$11,'Conversion Factors'!$F$11,IF(O529&lt;='Conversion Factors'!$G$12,'Conversion Factors'!$F$12,IF(O529&lt;='Conversion Factors'!$G$13,'Conversion Factors'!$F$13,IF(O529&lt;='Conversion Factors'!$G$14,'Conversion Factors'!$F$14,IF(O529&lt;='Conversion Factors'!$G$15,'Conversion Factors'!$F$15,IF(O529&lt;='Conversion Factors'!$G$16,'Conversion Factors'!$F$16,R529))))))))</f>
        <v/>
      </c>
      <c r="R529" s="200" t="str">
        <f>IF(O529&lt;='Conversion Factors'!$G$17,'Conversion Factors'!$F$17,IF(O529&lt;='Conversion Factors'!$G$18,'Conversion Factors'!$F$18,IF(O529&lt;='Conversion Factors'!$G$19,'Conversion Factors'!$F$19,IF(O529&lt;='Conversion Factors'!$G$20,'Conversion Factors'!$F$20,IF(O529&lt;='Conversion Factors'!$G$21,'Conversion Factors'!$F$21,IF(ISNUMBER(O529),20,""))))))</f>
        <v/>
      </c>
      <c r="S529" s="199" t="e">
        <f t="shared" si="137"/>
        <v>#VALUE!</v>
      </c>
      <c r="T529" s="201">
        <f>IF('Actual Waste'!J147&lt;&gt;"",IF(LEN('Actual Waste'!J147)&gt;6,MID('Actual Waste'!J147,1,LEN('Actual Waste'!J147)-10),MID('Actual Waste'!J147,1,LEN('Actual Waste'!J147)-4)),0)</f>
        <v>0</v>
      </c>
      <c r="U529" s="201" t="str">
        <f t="shared" si="138"/>
        <v/>
      </c>
      <c r="V529" s="202">
        <f>'Actual Waste'!K147</f>
        <v>0</v>
      </c>
      <c r="W529" s="203"/>
      <c r="X529" s="202" t="str">
        <f t="shared" si="139"/>
        <v/>
      </c>
      <c r="Y529" s="229" t="str">
        <f>IF(X529&lt;='Conversion Factors'!$F$12,'Conversion Factors'!$F$12,IF(X529&lt;='Conversion Factors'!$F$13,'Conversion Factors'!$F$13,IF(X529&lt;='Conversion Factors'!$F$14,'Conversion Factors'!$F$14,IF(X529&lt;='Conversion Factors'!$F$15,'Conversion Factors'!$F$15,IF(X529&lt;='Conversion Factors'!$F$16,'Conversion Factors'!$F$16,Z529)))))</f>
        <v/>
      </c>
      <c r="Z529" s="229" t="str">
        <f>IF(X529&lt;='Conversion Factors'!$F$17,'Conversion Factors'!$F$17,IF(X529&lt;='Conversion Factors'!$F$18,'Conversion Factors'!$F$18,IF(X529&lt;='Conversion Factors'!$F$19,'Conversion Factors'!$F$19,IF(X529&lt;='Conversion Factors'!$F$20,'Conversion Factors'!$F$20,IF(X529&lt;='Conversion Factors'!$F$21,'Conversion Factors'!$F$21,IF(ISNUMBER(X529),20,""))))))</f>
        <v/>
      </c>
      <c r="AE529" s="3"/>
      <c r="AF529" s="3"/>
      <c r="AG529" s="3"/>
      <c r="AH529" s="3"/>
      <c r="AM529" s="3"/>
      <c r="AN529" s="3"/>
      <c r="AO529" s="3"/>
      <c r="AP529" s="3"/>
    </row>
    <row r="530" spans="1:42" x14ac:dyDescent="0.35">
      <c r="A530" s="57"/>
      <c r="B530" s="192" t="str">
        <f>IF(ISNUMBER('Estimated Waste'!M147),'Estimated Waste'!M147,"")</f>
        <v/>
      </c>
      <c r="C530" s="192" t="str">
        <f t="shared" si="131"/>
        <v/>
      </c>
      <c r="D530" s="193" t="str">
        <f>IF(ISNUMBER(K530),L530,IF(G530&gt;0,G530,IF(B530&lt;='Conversion Factors'!$G$11,'Conversion Factors'!$F$11,IF(B530&lt;='Conversion Factors'!$G$12,'Conversion Factors'!$F$12,IF(B530&lt;='Conversion Factors'!$G$13,'Conversion Factors'!$F$13,IF(B530&lt;='Conversion Factors'!$G$14,'Conversion Factors'!$F$14,IF(B530&lt;='Conversion Factors'!$G$15,'Conversion Factors'!$F$15,IF(B530&lt;='Conversion Factors'!$G$16,'Conversion Factors'!$F$16,E530))))))))</f>
        <v/>
      </c>
      <c r="E530" s="194" t="str">
        <f>IF(B530&lt;='Conversion Factors'!$G$17,'Conversion Factors'!$F$17,IF(B530&lt;='Conversion Factors'!$G$18,'Conversion Factors'!$F$18,IF(B530&lt;='Conversion Factors'!$G$19,'Conversion Factors'!$F$19,IF(B530&lt;='Conversion Factors'!$G$20,'Conversion Factors'!$F$20,IF(B530&lt;='Conversion Factors'!$G$21,'Conversion Factors'!$F$21,IF(ISNUMBER(B530),20,""))))))</f>
        <v/>
      </c>
      <c r="F530" s="193" t="e">
        <f t="shared" si="132"/>
        <v>#VALUE!</v>
      </c>
      <c r="G530" s="195">
        <f>IF('Estimated Waste'!G147&lt;&gt;"",IF(LEN('Estimated Waste'!G147)&gt;6,MID('Estimated Waste'!G147,1,LEN('Estimated Waste'!G147)-10),MID('Estimated Waste'!G147,1,LEN('Estimated Waste'!G147)-4)),0)</f>
        <v>0</v>
      </c>
      <c r="H530" s="195" t="str">
        <f t="shared" si="135"/>
        <v/>
      </c>
      <c r="I530" s="196">
        <f>'Estimated Waste'!H147</f>
        <v>0</v>
      </c>
      <c r="J530" s="197"/>
      <c r="K530" s="196" t="str">
        <f t="shared" si="136"/>
        <v/>
      </c>
      <c r="L530" s="227" t="str">
        <f>IF(K530&lt;='Conversion Factors'!$F$12,'Conversion Factors'!$F$12,IF(K530&lt;='Conversion Factors'!$F$13,'Conversion Factors'!$F$13,IF(K530&lt;='Conversion Factors'!$F$14,'Conversion Factors'!$F$14,IF(K530&lt;='Conversion Factors'!$F$15,'Conversion Factors'!$F$15,IF(K530&lt;='Conversion Factors'!$F$16,'Conversion Factors'!$F$16,M530)))))</f>
        <v/>
      </c>
      <c r="M530" s="227" t="str">
        <f>IF(K530&lt;='Conversion Factors'!$F$17,'Conversion Factors'!$F$17,IF(K530&lt;='Conversion Factors'!$F$18,'Conversion Factors'!$F$18,IF(K530&lt;='Conversion Factors'!$F$19,'Conversion Factors'!$F$19,IF(K530&lt;='Conversion Factors'!$F$20,'Conversion Factors'!$F$20,IF(K530&lt;='Conversion Factors'!$F$21,'Conversion Factors'!$F$21,IF(ISNUMBER(K530),20,""))))))</f>
        <v/>
      </c>
      <c r="O530" s="198" t="str">
        <f>IF(ISNUMBER('Actual Waste'!U148),'Actual Waste'!U148,"")</f>
        <v/>
      </c>
      <c r="P530" s="198" t="str">
        <f t="shared" si="140"/>
        <v/>
      </c>
      <c r="Q530" s="199" t="str">
        <f>IF(ISNUMBER(X530),Y530,IF(T530&gt;0,T530,IF(O530&lt;='Conversion Factors'!$G$11,'Conversion Factors'!$F$11,IF(O530&lt;='Conversion Factors'!$G$12,'Conversion Factors'!$F$12,IF(O530&lt;='Conversion Factors'!$G$13,'Conversion Factors'!$F$13,IF(O530&lt;='Conversion Factors'!$G$14,'Conversion Factors'!$F$14,IF(O530&lt;='Conversion Factors'!$G$15,'Conversion Factors'!$F$15,IF(O530&lt;='Conversion Factors'!$G$16,'Conversion Factors'!$F$16,R530))))))))</f>
        <v/>
      </c>
      <c r="R530" s="200" t="str">
        <f>IF(O530&lt;='Conversion Factors'!$G$17,'Conversion Factors'!$F$17,IF(O530&lt;='Conversion Factors'!$G$18,'Conversion Factors'!$F$18,IF(O530&lt;='Conversion Factors'!$G$19,'Conversion Factors'!$F$19,IF(O530&lt;='Conversion Factors'!$G$20,'Conversion Factors'!$F$20,IF(O530&lt;='Conversion Factors'!$G$21,'Conversion Factors'!$F$21,IF(ISNUMBER(O530),20,""))))))</f>
        <v/>
      </c>
      <c r="S530" s="199" t="e">
        <f t="shared" si="137"/>
        <v>#VALUE!</v>
      </c>
      <c r="T530" s="201">
        <f>IF('Actual Waste'!J148&lt;&gt;"",IF(LEN('Actual Waste'!J148)&gt;6,MID('Actual Waste'!J148,1,LEN('Actual Waste'!J148)-10),MID('Actual Waste'!J148,1,LEN('Actual Waste'!J148)-4)),0)</f>
        <v>0</v>
      </c>
      <c r="U530" s="201" t="str">
        <f t="shared" si="138"/>
        <v/>
      </c>
      <c r="V530" s="202">
        <f>'Actual Waste'!K148</f>
        <v>0</v>
      </c>
      <c r="W530" s="203"/>
      <c r="X530" s="202" t="str">
        <f t="shared" si="139"/>
        <v/>
      </c>
      <c r="Y530" s="229" t="str">
        <f>IF(X530&lt;='Conversion Factors'!$F$12,'Conversion Factors'!$F$12,IF(X530&lt;='Conversion Factors'!$F$13,'Conversion Factors'!$F$13,IF(X530&lt;='Conversion Factors'!$F$14,'Conversion Factors'!$F$14,IF(X530&lt;='Conversion Factors'!$F$15,'Conversion Factors'!$F$15,IF(X530&lt;='Conversion Factors'!$F$16,'Conversion Factors'!$F$16,Z530)))))</f>
        <v/>
      </c>
      <c r="Z530" s="229" t="str">
        <f>IF(X530&lt;='Conversion Factors'!$F$17,'Conversion Factors'!$F$17,IF(X530&lt;='Conversion Factors'!$F$18,'Conversion Factors'!$F$18,IF(X530&lt;='Conversion Factors'!$F$19,'Conversion Factors'!$F$19,IF(X530&lt;='Conversion Factors'!$F$20,'Conversion Factors'!$F$20,IF(X530&lt;='Conversion Factors'!$F$21,'Conversion Factors'!$F$21,IF(ISNUMBER(X530),20,""))))))</f>
        <v/>
      </c>
      <c r="AE530" s="3"/>
      <c r="AF530" s="3"/>
      <c r="AG530" s="3"/>
      <c r="AH530" s="3"/>
      <c r="AM530" s="3"/>
      <c r="AN530" s="3"/>
      <c r="AO530" s="3"/>
      <c r="AP530" s="3"/>
    </row>
    <row r="531" spans="1:42" x14ac:dyDescent="0.35">
      <c r="A531" s="57"/>
      <c r="B531" s="192" t="str">
        <f>IF(ISNUMBER('Estimated Waste'!M148),'Estimated Waste'!M148,"")</f>
        <v/>
      </c>
      <c r="C531" s="192" t="str">
        <f t="shared" si="131"/>
        <v/>
      </c>
      <c r="D531" s="193" t="str">
        <f>IF(ISNUMBER(K531),L531,IF(G531&gt;0,G531,IF(B531&lt;='Conversion Factors'!$G$11,'Conversion Factors'!$F$11,IF(B531&lt;='Conversion Factors'!$G$12,'Conversion Factors'!$F$12,IF(B531&lt;='Conversion Factors'!$G$13,'Conversion Factors'!$F$13,IF(B531&lt;='Conversion Factors'!$G$14,'Conversion Factors'!$F$14,IF(B531&lt;='Conversion Factors'!$G$15,'Conversion Factors'!$F$15,IF(B531&lt;='Conversion Factors'!$G$16,'Conversion Factors'!$F$16,E531))))))))</f>
        <v/>
      </c>
      <c r="E531" s="194" t="str">
        <f>IF(B531&lt;='Conversion Factors'!$G$17,'Conversion Factors'!$F$17,IF(B531&lt;='Conversion Factors'!$G$18,'Conversion Factors'!$F$18,IF(B531&lt;='Conversion Factors'!$G$19,'Conversion Factors'!$F$19,IF(B531&lt;='Conversion Factors'!$G$20,'Conversion Factors'!$F$20,IF(B531&lt;='Conversion Factors'!$G$21,'Conversion Factors'!$F$21,IF(ISNUMBER(B531),20,""))))))</f>
        <v/>
      </c>
      <c r="F531" s="193" t="e">
        <f t="shared" si="132"/>
        <v>#VALUE!</v>
      </c>
      <c r="G531" s="195">
        <f>IF('Estimated Waste'!G148&lt;&gt;"",IF(LEN('Estimated Waste'!G148)&gt;6,MID('Estimated Waste'!G148,1,LEN('Estimated Waste'!G148)-10),MID('Estimated Waste'!G148,1,LEN('Estimated Waste'!G148)-4)),0)</f>
        <v>0</v>
      </c>
      <c r="H531" s="195" t="str">
        <f t="shared" si="135"/>
        <v/>
      </c>
      <c r="I531" s="196">
        <f>'Estimated Waste'!H148</f>
        <v>0</v>
      </c>
      <c r="J531" s="197"/>
      <c r="K531" s="196" t="str">
        <f t="shared" si="136"/>
        <v/>
      </c>
      <c r="L531" s="227" t="str">
        <f>IF(K531&lt;='Conversion Factors'!$F$12,'Conversion Factors'!$F$12,IF(K531&lt;='Conversion Factors'!$F$13,'Conversion Factors'!$F$13,IF(K531&lt;='Conversion Factors'!$F$14,'Conversion Factors'!$F$14,IF(K531&lt;='Conversion Factors'!$F$15,'Conversion Factors'!$F$15,IF(K531&lt;='Conversion Factors'!$F$16,'Conversion Factors'!$F$16,M531)))))</f>
        <v/>
      </c>
      <c r="M531" s="227" t="str">
        <f>IF(K531&lt;='Conversion Factors'!$F$17,'Conversion Factors'!$F$17,IF(K531&lt;='Conversion Factors'!$F$18,'Conversion Factors'!$F$18,IF(K531&lt;='Conversion Factors'!$F$19,'Conversion Factors'!$F$19,IF(K531&lt;='Conversion Factors'!$F$20,'Conversion Factors'!$F$20,IF(K531&lt;='Conversion Factors'!$F$21,'Conversion Factors'!$F$21,IF(ISNUMBER(K531),20,""))))))</f>
        <v/>
      </c>
      <c r="O531" s="198" t="str">
        <f>IF(ISNUMBER('Actual Waste'!U149),'Actual Waste'!U149,"")</f>
        <v/>
      </c>
      <c r="P531" s="198" t="str">
        <f t="shared" si="140"/>
        <v/>
      </c>
      <c r="Q531" s="199" t="str">
        <f>IF(ISNUMBER(X531),Y531,IF(T531&gt;0,T531,IF(O531&lt;='Conversion Factors'!$G$11,'Conversion Factors'!$F$11,IF(O531&lt;='Conversion Factors'!$G$12,'Conversion Factors'!$F$12,IF(O531&lt;='Conversion Factors'!$G$13,'Conversion Factors'!$F$13,IF(O531&lt;='Conversion Factors'!$G$14,'Conversion Factors'!$F$14,IF(O531&lt;='Conversion Factors'!$G$15,'Conversion Factors'!$F$15,IF(O531&lt;='Conversion Factors'!$G$16,'Conversion Factors'!$F$16,R531))))))))</f>
        <v/>
      </c>
      <c r="R531" s="200" t="str">
        <f>IF(O531&lt;='Conversion Factors'!$G$17,'Conversion Factors'!$F$17,IF(O531&lt;='Conversion Factors'!$G$18,'Conversion Factors'!$F$18,IF(O531&lt;='Conversion Factors'!$G$19,'Conversion Factors'!$F$19,IF(O531&lt;='Conversion Factors'!$G$20,'Conversion Factors'!$F$20,IF(O531&lt;='Conversion Factors'!$G$21,'Conversion Factors'!$F$21,IF(ISNUMBER(O531),20,""))))))</f>
        <v/>
      </c>
      <c r="S531" s="199" t="e">
        <f t="shared" si="137"/>
        <v>#VALUE!</v>
      </c>
      <c r="T531" s="201">
        <f>IF('Actual Waste'!J149&lt;&gt;"",IF(LEN('Actual Waste'!J149)&gt;6,MID('Actual Waste'!J149,1,LEN('Actual Waste'!J149)-10),MID('Actual Waste'!J149,1,LEN('Actual Waste'!J149)-4)),0)</f>
        <v>0</v>
      </c>
      <c r="U531" s="201" t="str">
        <f t="shared" si="138"/>
        <v/>
      </c>
      <c r="V531" s="202">
        <f>'Actual Waste'!K149</f>
        <v>0</v>
      </c>
      <c r="W531" s="203"/>
      <c r="X531" s="202" t="str">
        <f t="shared" si="139"/>
        <v/>
      </c>
      <c r="Y531" s="229" t="str">
        <f>IF(X531&lt;='Conversion Factors'!$F$12,'Conversion Factors'!$F$12,IF(X531&lt;='Conversion Factors'!$F$13,'Conversion Factors'!$F$13,IF(X531&lt;='Conversion Factors'!$F$14,'Conversion Factors'!$F$14,IF(X531&lt;='Conversion Factors'!$F$15,'Conversion Factors'!$F$15,IF(X531&lt;='Conversion Factors'!$F$16,'Conversion Factors'!$F$16,Z531)))))</f>
        <v/>
      </c>
      <c r="Z531" s="229" t="str">
        <f>IF(X531&lt;='Conversion Factors'!$F$17,'Conversion Factors'!$F$17,IF(X531&lt;='Conversion Factors'!$F$18,'Conversion Factors'!$F$18,IF(X531&lt;='Conversion Factors'!$F$19,'Conversion Factors'!$F$19,IF(X531&lt;='Conversion Factors'!$F$20,'Conversion Factors'!$F$20,IF(X531&lt;='Conversion Factors'!$F$21,'Conversion Factors'!$F$21,IF(ISNUMBER(X531),20,""))))))</f>
        <v/>
      </c>
      <c r="AE531" s="3"/>
      <c r="AF531" s="3"/>
      <c r="AG531" s="3"/>
      <c r="AH531" s="3"/>
      <c r="AM531" s="3"/>
      <c r="AN531" s="3"/>
      <c r="AO531" s="3"/>
      <c r="AP531" s="3"/>
    </row>
    <row r="532" spans="1:42" x14ac:dyDescent="0.35">
      <c r="A532" s="57"/>
      <c r="B532" s="192" t="str">
        <f>IF(ISNUMBER('Estimated Waste'!M149),'Estimated Waste'!M149,"")</f>
        <v/>
      </c>
      <c r="C532" s="192" t="str">
        <f t="shared" si="131"/>
        <v/>
      </c>
      <c r="D532" s="193" t="str">
        <f>IF(ISNUMBER(K532),L532,IF(G532&gt;0,G532,IF(B532&lt;='Conversion Factors'!$G$11,'Conversion Factors'!$F$11,IF(B532&lt;='Conversion Factors'!$G$12,'Conversion Factors'!$F$12,IF(B532&lt;='Conversion Factors'!$G$13,'Conversion Factors'!$F$13,IF(B532&lt;='Conversion Factors'!$G$14,'Conversion Factors'!$F$14,IF(B532&lt;='Conversion Factors'!$G$15,'Conversion Factors'!$F$15,IF(B532&lt;='Conversion Factors'!$G$16,'Conversion Factors'!$F$16,E532))))))))</f>
        <v/>
      </c>
      <c r="E532" s="194" t="str">
        <f>IF(B532&lt;='Conversion Factors'!$G$17,'Conversion Factors'!$F$17,IF(B532&lt;='Conversion Factors'!$G$18,'Conversion Factors'!$F$18,IF(B532&lt;='Conversion Factors'!$G$19,'Conversion Factors'!$F$19,IF(B532&lt;='Conversion Factors'!$G$20,'Conversion Factors'!$F$20,IF(B532&lt;='Conversion Factors'!$G$21,'Conversion Factors'!$F$21,IF(ISNUMBER(B532),20,""))))))</f>
        <v/>
      </c>
      <c r="F532" s="193" t="e">
        <f t="shared" si="132"/>
        <v>#VALUE!</v>
      </c>
      <c r="G532" s="195">
        <f>IF('Estimated Waste'!G149&lt;&gt;"",IF(LEN('Estimated Waste'!G149)&gt;6,MID('Estimated Waste'!G149,1,LEN('Estimated Waste'!G149)-10),MID('Estimated Waste'!G149,1,LEN('Estimated Waste'!G149)-4)),0)</f>
        <v>0</v>
      </c>
      <c r="H532" s="195" t="str">
        <f t="shared" si="135"/>
        <v/>
      </c>
      <c r="I532" s="196">
        <f>'Estimated Waste'!H149</f>
        <v>0</v>
      </c>
      <c r="J532" s="197"/>
      <c r="K532" s="196" t="str">
        <f t="shared" si="136"/>
        <v/>
      </c>
      <c r="L532" s="227" t="str">
        <f>IF(K532&lt;='Conversion Factors'!$F$12,'Conversion Factors'!$F$12,IF(K532&lt;='Conversion Factors'!$F$13,'Conversion Factors'!$F$13,IF(K532&lt;='Conversion Factors'!$F$14,'Conversion Factors'!$F$14,IF(K532&lt;='Conversion Factors'!$F$15,'Conversion Factors'!$F$15,IF(K532&lt;='Conversion Factors'!$F$16,'Conversion Factors'!$F$16,M532)))))</f>
        <v/>
      </c>
      <c r="M532" s="227" t="str">
        <f>IF(K532&lt;='Conversion Factors'!$F$17,'Conversion Factors'!$F$17,IF(K532&lt;='Conversion Factors'!$F$18,'Conversion Factors'!$F$18,IF(K532&lt;='Conversion Factors'!$F$19,'Conversion Factors'!$F$19,IF(K532&lt;='Conversion Factors'!$F$20,'Conversion Factors'!$F$20,IF(K532&lt;='Conversion Factors'!$F$21,'Conversion Factors'!$F$21,IF(ISNUMBER(K532),20,""))))))</f>
        <v/>
      </c>
      <c r="O532" s="198" t="str">
        <f>IF(ISNUMBER('Actual Waste'!U150),'Actual Waste'!U150,"")</f>
        <v/>
      </c>
      <c r="P532" s="198" t="str">
        <f t="shared" si="140"/>
        <v/>
      </c>
      <c r="Q532" s="199" t="str">
        <f>IF(ISNUMBER(X532),Y532,IF(T532&gt;0,T532,IF(O532&lt;='Conversion Factors'!$G$11,'Conversion Factors'!$F$11,IF(O532&lt;='Conversion Factors'!$G$12,'Conversion Factors'!$F$12,IF(O532&lt;='Conversion Factors'!$G$13,'Conversion Factors'!$F$13,IF(O532&lt;='Conversion Factors'!$G$14,'Conversion Factors'!$F$14,IF(O532&lt;='Conversion Factors'!$G$15,'Conversion Factors'!$F$15,IF(O532&lt;='Conversion Factors'!$G$16,'Conversion Factors'!$F$16,R532))))))))</f>
        <v/>
      </c>
      <c r="R532" s="200" t="str">
        <f>IF(O532&lt;='Conversion Factors'!$G$17,'Conversion Factors'!$F$17,IF(O532&lt;='Conversion Factors'!$G$18,'Conversion Factors'!$F$18,IF(O532&lt;='Conversion Factors'!$G$19,'Conversion Factors'!$F$19,IF(O532&lt;='Conversion Factors'!$G$20,'Conversion Factors'!$F$20,IF(O532&lt;='Conversion Factors'!$G$21,'Conversion Factors'!$F$21,IF(ISNUMBER(O532),20,""))))))</f>
        <v/>
      </c>
      <c r="S532" s="199" t="e">
        <f t="shared" si="137"/>
        <v>#VALUE!</v>
      </c>
      <c r="T532" s="201">
        <f>IF('Actual Waste'!J150&lt;&gt;"",IF(LEN('Actual Waste'!J150)&gt;6,MID('Actual Waste'!J150,1,LEN('Actual Waste'!J150)-10),MID('Actual Waste'!J150,1,LEN('Actual Waste'!J150)-4)),0)</f>
        <v>0</v>
      </c>
      <c r="U532" s="201" t="str">
        <f t="shared" si="138"/>
        <v/>
      </c>
      <c r="V532" s="202">
        <f>'Actual Waste'!K150</f>
        <v>0</v>
      </c>
      <c r="W532" s="203"/>
      <c r="X532" s="202" t="str">
        <f t="shared" si="139"/>
        <v/>
      </c>
      <c r="Y532" s="229" t="str">
        <f>IF(X532&lt;='Conversion Factors'!$F$12,'Conversion Factors'!$F$12,IF(X532&lt;='Conversion Factors'!$F$13,'Conversion Factors'!$F$13,IF(X532&lt;='Conversion Factors'!$F$14,'Conversion Factors'!$F$14,IF(X532&lt;='Conversion Factors'!$F$15,'Conversion Factors'!$F$15,IF(X532&lt;='Conversion Factors'!$F$16,'Conversion Factors'!$F$16,Z532)))))</f>
        <v/>
      </c>
      <c r="Z532" s="229" t="str">
        <f>IF(X532&lt;='Conversion Factors'!$F$17,'Conversion Factors'!$F$17,IF(X532&lt;='Conversion Factors'!$F$18,'Conversion Factors'!$F$18,IF(X532&lt;='Conversion Factors'!$F$19,'Conversion Factors'!$F$19,IF(X532&lt;='Conversion Factors'!$F$20,'Conversion Factors'!$F$20,IF(X532&lt;='Conversion Factors'!$F$21,'Conversion Factors'!$F$21,IF(ISNUMBER(X532),20,""))))))</f>
        <v/>
      </c>
      <c r="AE532" s="3"/>
      <c r="AF532" s="3"/>
      <c r="AG532" s="3"/>
      <c r="AH532" s="3"/>
      <c r="AM532" s="3"/>
      <c r="AN532" s="3"/>
      <c r="AO532" s="3"/>
      <c r="AP532" s="3"/>
    </row>
    <row r="533" spans="1:42" x14ac:dyDescent="0.35">
      <c r="A533" s="57"/>
      <c r="B533" s="192" t="str">
        <f>IF(ISNUMBER('Estimated Waste'!M150),'Estimated Waste'!M150,"")</f>
        <v/>
      </c>
      <c r="C533" s="192" t="str">
        <f t="shared" si="131"/>
        <v/>
      </c>
      <c r="D533" s="193" t="str">
        <f>IF(ISNUMBER(K533),L533,IF(G533&gt;0,G533,IF(B533&lt;='Conversion Factors'!$G$11,'Conversion Factors'!$F$11,IF(B533&lt;='Conversion Factors'!$G$12,'Conversion Factors'!$F$12,IF(B533&lt;='Conversion Factors'!$G$13,'Conversion Factors'!$F$13,IF(B533&lt;='Conversion Factors'!$G$14,'Conversion Factors'!$F$14,IF(B533&lt;='Conversion Factors'!$G$15,'Conversion Factors'!$F$15,IF(B533&lt;='Conversion Factors'!$G$16,'Conversion Factors'!$F$16,E533))))))))</f>
        <v/>
      </c>
      <c r="E533" s="194" t="str">
        <f>IF(B533&lt;='Conversion Factors'!$G$17,'Conversion Factors'!$F$17,IF(B533&lt;='Conversion Factors'!$G$18,'Conversion Factors'!$F$18,IF(B533&lt;='Conversion Factors'!$G$19,'Conversion Factors'!$F$19,IF(B533&lt;='Conversion Factors'!$G$20,'Conversion Factors'!$F$20,IF(B533&lt;='Conversion Factors'!$G$21,'Conversion Factors'!$F$21,IF(ISNUMBER(B533),20,""))))))</f>
        <v/>
      </c>
      <c r="F533" s="193" t="e">
        <f t="shared" si="132"/>
        <v>#VALUE!</v>
      </c>
      <c r="G533" s="195">
        <f>IF('Estimated Waste'!G150&lt;&gt;"",IF(LEN('Estimated Waste'!G150)&gt;6,MID('Estimated Waste'!G150,1,LEN('Estimated Waste'!G150)-10),MID('Estimated Waste'!G150,1,LEN('Estimated Waste'!G150)-4)),0)</f>
        <v>0</v>
      </c>
      <c r="H533" s="195" t="str">
        <f t="shared" si="135"/>
        <v/>
      </c>
      <c r="I533" s="196">
        <f>'Estimated Waste'!H150</f>
        <v>0</v>
      </c>
      <c r="J533" s="197"/>
      <c r="K533" s="196" t="str">
        <f t="shared" si="136"/>
        <v/>
      </c>
      <c r="L533" s="227" t="str">
        <f>IF(K533&lt;='Conversion Factors'!$F$12,'Conversion Factors'!$F$12,IF(K533&lt;='Conversion Factors'!$F$13,'Conversion Factors'!$F$13,IF(K533&lt;='Conversion Factors'!$F$14,'Conversion Factors'!$F$14,IF(K533&lt;='Conversion Factors'!$F$15,'Conversion Factors'!$F$15,IF(K533&lt;='Conversion Factors'!$F$16,'Conversion Factors'!$F$16,M533)))))</f>
        <v/>
      </c>
      <c r="M533" s="227" t="str">
        <f>IF(K533&lt;='Conversion Factors'!$F$17,'Conversion Factors'!$F$17,IF(K533&lt;='Conversion Factors'!$F$18,'Conversion Factors'!$F$18,IF(K533&lt;='Conversion Factors'!$F$19,'Conversion Factors'!$F$19,IF(K533&lt;='Conversion Factors'!$F$20,'Conversion Factors'!$F$20,IF(K533&lt;='Conversion Factors'!$F$21,'Conversion Factors'!$F$21,IF(ISNUMBER(K533),20,""))))))</f>
        <v/>
      </c>
      <c r="O533" s="198" t="str">
        <f>IF(ISNUMBER('Actual Waste'!U151),'Actual Waste'!U151,"")</f>
        <v/>
      </c>
      <c r="P533" s="198" t="str">
        <f t="shared" si="140"/>
        <v/>
      </c>
      <c r="Q533" s="199" t="str">
        <f>IF(ISNUMBER(X533),Y533,IF(T533&gt;0,T533,IF(O533&lt;='Conversion Factors'!$G$11,'Conversion Factors'!$F$11,IF(O533&lt;='Conversion Factors'!$G$12,'Conversion Factors'!$F$12,IF(O533&lt;='Conversion Factors'!$G$13,'Conversion Factors'!$F$13,IF(O533&lt;='Conversion Factors'!$G$14,'Conversion Factors'!$F$14,IF(O533&lt;='Conversion Factors'!$G$15,'Conversion Factors'!$F$15,IF(O533&lt;='Conversion Factors'!$G$16,'Conversion Factors'!$F$16,R533))))))))</f>
        <v/>
      </c>
      <c r="R533" s="200" t="str">
        <f>IF(O533&lt;='Conversion Factors'!$G$17,'Conversion Factors'!$F$17,IF(O533&lt;='Conversion Factors'!$G$18,'Conversion Factors'!$F$18,IF(O533&lt;='Conversion Factors'!$G$19,'Conversion Factors'!$F$19,IF(O533&lt;='Conversion Factors'!$G$20,'Conversion Factors'!$F$20,IF(O533&lt;='Conversion Factors'!$G$21,'Conversion Factors'!$F$21,IF(ISNUMBER(O533),20,""))))))</f>
        <v/>
      </c>
      <c r="S533" s="199" t="e">
        <f t="shared" si="137"/>
        <v>#VALUE!</v>
      </c>
      <c r="T533" s="201">
        <f>IF('Actual Waste'!J151&lt;&gt;"",IF(LEN('Actual Waste'!J151)&gt;6,MID('Actual Waste'!J151,1,LEN('Actual Waste'!J151)-10),MID('Actual Waste'!J151,1,LEN('Actual Waste'!J151)-4)),0)</f>
        <v>0</v>
      </c>
      <c r="U533" s="201" t="str">
        <f t="shared" si="138"/>
        <v/>
      </c>
      <c r="V533" s="202">
        <f>'Actual Waste'!K151</f>
        <v>0</v>
      </c>
      <c r="W533" s="203"/>
      <c r="X533" s="202" t="str">
        <f t="shared" si="139"/>
        <v/>
      </c>
      <c r="Y533" s="229" t="str">
        <f>IF(X533&lt;='Conversion Factors'!$F$12,'Conversion Factors'!$F$12,IF(X533&lt;='Conversion Factors'!$F$13,'Conversion Factors'!$F$13,IF(X533&lt;='Conversion Factors'!$F$14,'Conversion Factors'!$F$14,IF(X533&lt;='Conversion Factors'!$F$15,'Conversion Factors'!$F$15,IF(X533&lt;='Conversion Factors'!$F$16,'Conversion Factors'!$F$16,Z533)))))</f>
        <v/>
      </c>
      <c r="Z533" s="229" t="str">
        <f>IF(X533&lt;='Conversion Factors'!$F$17,'Conversion Factors'!$F$17,IF(X533&lt;='Conversion Factors'!$F$18,'Conversion Factors'!$F$18,IF(X533&lt;='Conversion Factors'!$F$19,'Conversion Factors'!$F$19,IF(X533&lt;='Conversion Factors'!$F$20,'Conversion Factors'!$F$20,IF(X533&lt;='Conversion Factors'!$F$21,'Conversion Factors'!$F$21,IF(ISNUMBER(X533),20,""))))))</f>
        <v/>
      </c>
      <c r="AE533" s="3"/>
      <c r="AF533" s="3"/>
      <c r="AG533" s="3"/>
      <c r="AH533" s="3"/>
      <c r="AM533" s="3"/>
      <c r="AN533" s="3"/>
      <c r="AO533" s="3"/>
      <c r="AP533" s="3"/>
    </row>
    <row r="534" spans="1:42" x14ac:dyDescent="0.35">
      <c r="A534" s="57"/>
      <c r="B534" s="192" t="str">
        <f>IF(ISNUMBER('Estimated Waste'!M151),'Estimated Waste'!M151,"")</f>
        <v/>
      </c>
      <c r="C534" s="192" t="str">
        <f t="shared" si="131"/>
        <v/>
      </c>
      <c r="D534" s="193" t="str">
        <f>IF(ISNUMBER(K534),L534,IF(G534&gt;0,G534,IF(B534&lt;='Conversion Factors'!$G$11,'Conversion Factors'!$F$11,IF(B534&lt;='Conversion Factors'!$G$12,'Conversion Factors'!$F$12,IF(B534&lt;='Conversion Factors'!$G$13,'Conversion Factors'!$F$13,IF(B534&lt;='Conversion Factors'!$G$14,'Conversion Factors'!$F$14,IF(B534&lt;='Conversion Factors'!$G$15,'Conversion Factors'!$F$15,IF(B534&lt;='Conversion Factors'!$G$16,'Conversion Factors'!$F$16,E534))))))))</f>
        <v/>
      </c>
      <c r="E534" s="194" t="str">
        <f>IF(B534&lt;='Conversion Factors'!$G$17,'Conversion Factors'!$F$17,IF(B534&lt;='Conversion Factors'!$G$18,'Conversion Factors'!$F$18,IF(B534&lt;='Conversion Factors'!$G$19,'Conversion Factors'!$F$19,IF(B534&lt;='Conversion Factors'!$G$20,'Conversion Factors'!$F$20,IF(B534&lt;='Conversion Factors'!$G$21,'Conversion Factors'!$F$21,IF(ISNUMBER(B534),20,""))))))</f>
        <v/>
      </c>
      <c r="F534" s="193" t="e">
        <f t="shared" si="132"/>
        <v>#VALUE!</v>
      </c>
      <c r="G534" s="195">
        <f>IF('Estimated Waste'!G151&lt;&gt;"",IF(LEN('Estimated Waste'!G151)&gt;6,MID('Estimated Waste'!G151,1,LEN('Estimated Waste'!G151)-10),MID('Estimated Waste'!G151,1,LEN('Estimated Waste'!G151)-4)),0)</f>
        <v>0</v>
      </c>
      <c r="H534" s="195" t="str">
        <f t="shared" si="135"/>
        <v/>
      </c>
      <c r="I534" s="196">
        <f>'Estimated Waste'!H151</f>
        <v>0</v>
      </c>
      <c r="J534" s="197"/>
      <c r="K534" s="196" t="str">
        <f t="shared" si="136"/>
        <v/>
      </c>
      <c r="L534" s="227" t="str">
        <f>IF(K534&lt;='Conversion Factors'!$F$12,'Conversion Factors'!$F$12,IF(K534&lt;='Conversion Factors'!$F$13,'Conversion Factors'!$F$13,IF(K534&lt;='Conversion Factors'!$F$14,'Conversion Factors'!$F$14,IF(K534&lt;='Conversion Factors'!$F$15,'Conversion Factors'!$F$15,IF(K534&lt;='Conversion Factors'!$F$16,'Conversion Factors'!$F$16,M534)))))</f>
        <v/>
      </c>
      <c r="M534" s="227" t="str">
        <f>IF(K534&lt;='Conversion Factors'!$F$17,'Conversion Factors'!$F$17,IF(K534&lt;='Conversion Factors'!$F$18,'Conversion Factors'!$F$18,IF(K534&lt;='Conversion Factors'!$F$19,'Conversion Factors'!$F$19,IF(K534&lt;='Conversion Factors'!$F$20,'Conversion Factors'!$F$20,IF(K534&lt;='Conversion Factors'!$F$21,'Conversion Factors'!$F$21,IF(ISNUMBER(K534),20,""))))))</f>
        <v/>
      </c>
      <c r="O534" s="198" t="str">
        <f>IF(ISNUMBER('Actual Waste'!U152),'Actual Waste'!U152,"")</f>
        <v/>
      </c>
      <c r="P534" s="198" t="str">
        <f t="shared" si="140"/>
        <v/>
      </c>
      <c r="Q534" s="199" t="str">
        <f>IF(ISNUMBER(X534),Y534,IF(T534&gt;0,T534,IF(O534&lt;='Conversion Factors'!$G$11,'Conversion Factors'!$F$11,IF(O534&lt;='Conversion Factors'!$G$12,'Conversion Factors'!$F$12,IF(O534&lt;='Conversion Factors'!$G$13,'Conversion Factors'!$F$13,IF(O534&lt;='Conversion Factors'!$G$14,'Conversion Factors'!$F$14,IF(O534&lt;='Conversion Factors'!$G$15,'Conversion Factors'!$F$15,IF(O534&lt;='Conversion Factors'!$G$16,'Conversion Factors'!$F$16,R534))))))))</f>
        <v/>
      </c>
      <c r="R534" s="200" t="str">
        <f>IF(O534&lt;='Conversion Factors'!$G$17,'Conversion Factors'!$F$17,IF(O534&lt;='Conversion Factors'!$G$18,'Conversion Factors'!$F$18,IF(O534&lt;='Conversion Factors'!$G$19,'Conversion Factors'!$F$19,IF(O534&lt;='Conversion Factors'!$G$20,'Conversion Factors'!$F$20,IF(O534&lt;='Conversion Factors'!$G$21,'Conversion Factors'!$F$21,IF(ISNUMBER(O534),20,""))))))</f>
        <v/>
      </c>
      <c r="S534" s="199" t="e">
        <f t="shared" si="137"/>
        <v>#VALUE!</v>
      </c>
      <c r="T534" s="201">
        <f>IF('Actual Waste'!J152&lt;&gt;"",IF(LEN('Actual Waste'!J152)&gt;6,MID('Actual Waste'!J152,1,LEN('Actual Waste'!J152)-10),MID('Actual Waste'!J152,1,LEN('Actual Waste'!J152)-4)),0)</f>
        <v>0</v>
      </c>
      <c r="U534" s="201" t="str">
        <f t="shared" si="138"/>
        <v/>
      </c>
      <c r="V534" s="202">
        <f>'Actual Waste'!K152</f>
        <v>0</v>
      </c>
      <c r="W534" s="203"/>
      <c r="X534" s="202" t="str">
        <f t="shared" si="139"/>
        <v/>
      </c>
      <c r="Y534" s="229" t="str">
        <f>IF(X534&lt;='Conversion Factors'!$F$12,'Conversion Factors'!$F$12,IF(X534&lt;='Conversion Factors'!$F$13,'Conversion Factors'!$F$13,IF(X534&lt;='Conversion Factors'!$F$14,'Conversion Factors'!$F$14,IF(X534&lt;='Conversion Factors'!$F$15,'Conversion Factors'!$F$15,IF(X534&lt;='Conversion Factors'!$F$16,'Conversion Factors'!$F$16,Z534)))))</f>
        <v/>
      </c>
      <c r="Z534" s="229" t="str">
        <f>IF(X534&lt;='Conversion Factors'!$F$17,'Conversion Factors'!$F$17,IF(X534&lt;='Conversion Factors'!$F$18,'Conversion Factors'!$F$18,IF(X534&lt;='Conversion Factors'!$F$19,'Conversion Factors'!$F$19,IF(X534&lt;='Conversion Factors'!$F$20,'Conversion Factors'!$F$20,IF(X534&lt;='Conversion Factors'!$F$21,'Conversion Factors'!$F$21,IF(ISNUMBER(X534),20,""))))))</f>
        <v/>
      </c>
      <c r="AE534" s="3"/>
      <c r="AF534" s="3"/>
      <c r="AG534" s="3"/>
      <c r="AH534" s="3"/>
      <c r="AM534" s="3"/>
      <c r="AN534" s="3"/>
      <c r="AO534" s="3"/>
      <c r="AP534" s="3"/>
    </row>
    <row r="535" spans="1:42" x14ac:dyDescent="0.35">
      <c r="A535" s="57"/>
      <c r="B535" s="192" t="str">
        <f>IF(ISNUMBER('Estimated Waste'!M152),'Estimated Waste'!M152,"")</f>
        <v/>
      </c>
      <c r="C535" s="192" t="str">
        <f t="shared" si="131"/>
        <v/>
      </c>
      <c r="D535" s="193" t="str">
        <f>IF(ISNUMBER(K535),L535,IF(G535&gt;0,G535,IF(B535&lt;='Conversion Factors'!$G$11,'Conversion Factors'!$F$11,IF(B535&lt;='Conversion Factors'!$G$12,'Conversion Factors'!$F$12,IF(B535&lt;='Conversion Factors'!$G$13,'Conversion Factors'!$F$13,IF(B535&lt;='Conversion Factors'!$G$14,'Conversion Factors'!$F$14,IF(B535&lt;='Conversion Factors'!$G$15,'Conversion Factors'!$F$15,IF(B535&lt;='Conversion Factors'!$G$16,'Conversion Factors'!$F$16,E535))))))))</f>
        <v/>
      </c>
      <c r="E535" s="194" t="str">
        <f>IF(B535&lt;='Conversion Factors'!$G$17,'Conversion Factors'!$F$17,IF(B535&lt;='Conversion Factors'!$G$18,'Conversion Factors'!$F$18,IF(B535&lt;='Conversion Factors'!$G$19,'Conversion Factors'!$F$19,IF(B535&lt;='Conversion Factors'!$G$20,'Conversion Factors'!$F$20,IF(B535&lt;='Conversion Factors'!$G$21,'Conversion Factors'!$F$21,IF(ISNUMBER(B535),20,""))))))</f>
        <v/>
      </c>
      <c r="F535" s="193" t="e">
        <f t="shared" si="132"/>
        <v>#VALUE!</v>
      </c>
      <c r="G535" s="195">
        <f>IF('Estimated Waste'!G152&lt;&gt;"",IF(LEN('Estimated Waste'!G152)&gt;6,MID('Estimated Waste'!G152,1,LEN('Estimated Waste'!G152)-10),MID('Estimated Waste'!G152,1,LEN('Estimated Waste'!G152)-4)),0)</f>
        <v>0</v>
      </c>
      <c r="H535" s="195" t="str">
        <f t="shared" si="135"/>
        <v/>
      </c>
      <c r="I535" s="196">
        <f>'Estimated Waste'!H152</f>
        <v>0</v>
      </c>
      <c r="J535" s="197"/>
      <c r="K535" s="196" t="str">
        <f t="shared" si="136"/>
        <v/>
      </c>
      <c r="L535" s="227" t="str">
        <f>IF(K535&lt;='Conversion Factors'!$F$12,'Conversion Factors'!$F$12,IF(K535&lt;='Conversion Factors'!$F$13,'Conversion Factors'!$F$13,IF(K535&lt;='Conversion Factors'!$F$14,'Conversion Factors'!$F$14,IF(K535&lt;='Conversion Factors'!$F$15,'Conversion Factors'!$F$15,IF(K535&lt;='Conversion Factors'!$F$16,'Conversion Factors'!$F$16,M535)))))</f>
        <v/>
      </c>
      <c r="M535" s="227" t="str">
        <f>IF(K535&lt;='Conversion Factors'!$F$17,'Conversion Factors'!$F$17,IF(K535&lt;='Conversion Factors'!$F$18,'Conversion Factors'!$F$18,IF(K535&lt;='Conversion Factors'!$F$19,'Conversion Factors'!$F$19,IF(K535&lt;='Conversion Factors'!$F$20,'Conversion Factors'!$F$20,IF(K535&lt;='Conversion Factors'!$F$21,'Conversion Factors'!$F$21,IF(ISNUMBER(K535),20,""))))))</f>
        <v/>
      </c>
      <c r="O535" s="198" t="str">
        <f>IF(ISNUMBER('Actual Waste'!U153),'Actual Waste'!U153,"")</f>
        <v/>
      </c>
      <c r="P535" s="198" t="str">
        <f t="shared" si="140"/>
        <v/>
      </c>
      <c r="Q535" s="199" t="str">
        <f>IF(ISNUMBER(X535),Y535,IF(T535&gt;0,T535,IF(O535&lt;='Conversion Factors'!$G$11,'Conversion Factors'!$F$11,IF(O535&lt;='Conversion Factors'!$G$12,'Conversion Factors'!$F$12,IF(O535&lt;='Conversion Factors'!$G$13,'Conversion Factors'!$F$13,IF(O535&lt;='Conversion Factors'!$G$14,'Conversion Factors'!$F$14,IF(O535&lt;='Conversion Factors'!$G$15,'Conversion Factors'!$F$15,IF(O535&lt;='Conversion Factors'!$G$16,'Conversion Factors'!$F$16,R535))))))))</f>
        <v/>
      </c>
      <c r="R535" s="200" t="str">
        <f>IF(O535&lt;='Conversion Factors'!$G$17,'Conversion Factors'!$F$17,IF(O535&lt;='Conversion Factors'!$G$18,'Conversion Factors'!$F$18,IF(O535&lt;='Conversion Factors'!$G$19,'Conversion Factors'!$F$19,IF(O535&lt;='Conversion Factors'!$G$20,'Conversion Factors'!$F$20,IF(O535&lt;='Conversion Factors'!$G$21,'Conversion Factors'!$F$21,IF(ISNUMBER(O535),20,""))))))</f>
        <v/>
      </c>
      <c r="S535" s="199" t="e">
        <f t="shared" si="137"/>
        <v>#VALUE!</v>
      </c>
      <c r="T535" s="201">
        <f>IF('Actual Waste'!J153&lt;&gt;"",IF(LEN('Actual Waste'!J153)&gt;6,MID('Actual Waste'!J153,1,LEN('Actual Waste'!J153)-10),MID('Actual Waste'!J153,1,LEN('Actual Waste'!J153)-4)),0)</f>
        <v>0</v>
      </c>
      <c r="U535" s="201" t="str">
        <f t="shared" si="138"/>
        <v/>
      </c>
      <c r="V535" s="202">
        <f>'Actual Waste'!K153</f>
        <v>0</v>
      </c>
      <c r="W535" s="203"/>
      <c r="X535" s="202" t="str">
        <f t="shared" si="139"/>
        <v/>
      </c>
      <c r="Y535" s="229" t="str">
        <f>IF(X535&lt;='Conversion Factors'!$F$12,'Conversion Factors'!$F$12,IF(X535&lt;='Conversion Factors'!$F$13,'Conversion Factors'!$F$13,IF(X535&lt;='Conversion Factors'!$F$14,'Conversion Factors'!$F$14,IF(X535&lt;='Conversion Factors'!$F$15,'Conversion Factors'!$F$15,IF(X535&lt;='Conversion Factors'!$F$16,'Conversion Factors'!$F$16,Z535)))))</f>
        <v/>
      </c>
      <c r="Z535" s="229" t="str">
        <f>IF(X535&lt;='Conversion Factors'!$F$17,'Conversion Factors'!$F$17,IF(X535&lt;='Conversion Factors'!$F$18,'Conversion Factors'!$F$18,IF(X535&lt;='Conversion Factors'!$F$19,'Conversion Factors'!$F$19,IF(X535&lt;='Conversion Factors'!$F$20,'Conversion Factors'!$F$20,IF(X535&lt;='Conversion Factors'!$F$21,'Conversion Factors'!$F$21,IF(ISNUMBER(X535),20,""))))))</f>
        <v/>
      </c>
      <c r="AE535" s="3"/>
      <c r="AF535" s="3"/>
      <c r="AG535" s="3"/>
      <c r="AH535" s="3"/>
      <c r="AM535" s="3"/>
      <c r="AN535" s="3"/>
      <c r="AO535" s="3"/>
      <c r="AP535" s="3"/>
    </row>
    <row r="536" spans="1:42" x14ac:dyDescent="0.35">
      <c r="A536" s="57"/>
      <c r="B536" s="192" t="str">
        <f>IF(ISNUMBER('Estimated Waste'!M153),'Estimated Waste'!M153,"")</f>
        <v/>
      </c>
      <c r="C536" s="192" t="str">
        <f t="shared" si="131"/>
        <v/>
      </c>
      <c r="D536" s="193" t="str">
        <f>IF(ISNUMBER(K536),L536,IF(G536&gt;0,G536,IF(B536&lt;='Conversion Factors'!$G$11,'Conversion Factors'!$F$11,IF(B536&lt;='Conversion Factors'!$G$12,'Conversion Factors'!$F$12,IF(B536&lt;='Conversion Factors'!$G$13,'Conversion Factors'!$F$13,IF(B536&lt;='Conversion Factors'!$G$14,'Conversion Factors'!$F$14,IF(B536&lt;='Conversion Factors'!$G$15,'Conversion Factors'!$F$15,IF(B536&lt;='Conversion Factors'!$G$16,'Conversion Factors'!$F$16,E536))))))))</f>
        <v/>
      </c>
      <c r="E536" s="194" t="str">
        <f>IF(B536&lt;='Conversion Factors'!$G$17,'Conversion Factors'!$F$17,IF(B536&lt;='Conversion Factors'!$G$18,'Conversion Factors'!$F$18,IF(B536&lt;='Conversion Factors'!$G$19,'Conversion Factors'!$F$19,IF(B536&lt;='Conversion Factors'!$G$20,'Conversion Factors'!$F$20,IF(B536&lt;='Conversion Factors'!$G$21,'Conversion Factors'!$F$21,IF(ISNUMBER(B536),20,""))))))</f>
        <v/>
      </c>
      <c r="F536" s="193" t="e">
        <f t="shared" si="132"/>
        <v>#VALUE!</v>
      </c>
      <c r="G536" s="195">
        <f>IF('Estimated Waste'!G153&lt;&gt;"",IF(LEN('Estimated Waste'!G153)&gt;6,MID('Estimated Waste'!G153,1,LEN('Estimated Waste'!G153)-10),MID('Estimated Waste'!G153,1,LEN('Estimated Waste'!G153)-4)),0)</f>
        <v>0</v>
      </c>
      <c r="H536" s="195" t="str">
        <f t="shared" si="135"/>
        <v/>
      </c>
      <c r="I536" s="196">
        <f>'Estimated Waste'!H153</f>
        <v>0</v>
      </c>
      <c r="J536" s="197"/>
      <c r="K536" s="196" t="str">
        <f t="shared" si="136"/>
        <v/>
      </c>
      <c r="L536" s="227" t="str">
        <f>IF(K536&lt;='Conversion Factors'!$F$12,'Conversion Factors'!$F$12,IF(K536&lt;='Conversion Factors'!$F$13,'Conversion Factors'!$F$13,IF(K536&lt;='Conversion Factors'!$F$14,'Conversion Factors'!$F$14,IF(K536&lt;='Conversion Factors'!$F$15,'Conversion Factors'!$F$15,IF(K536&lt;='Conversion Factors'!$F$16,'Conversion Factors'!$F$16,M536)))))</f>
        <v/>
      </c>
      <c r="M536" s="227" t="str">
        <f>IF(K536&lt;='Conversion Factors'!$F$17,'Conversion Factors'!$F$17,IF(K536&lt;='Conversion Factors'!$F$18,'Conversion Factors'!$F$18,IF(K536&lt;='Conversion Factors'!$F$19,'Conversion Factors'!$F$19,IF(K536&lt;='Conversion Factors'!$F$20,'Conversion Factors'!$F$20,IF(K536&lt;='Conversion Factors'!$F$21,'Conversion Factors'!$F$21,IF(ISNUMBER(K536),20,""))))))</f>
        <v/>
      </c>
      <c r="O536" s="198" t="str">
        <f>IF(ISNUMBER('Actual Waste'!U154),'Actual Waste'!U154,"")</f>
        <v/>
      </c>
      <c r="P536" s="198" t="str">
        <f t="shared" si="140"/>
        <v/>
      </c>
      <c r="Q536" s="199" t="str">
        <f>IF(ISNUMBER(X536),Y536,IF(T536&gt;0,T536,IF(O536&lt;='Conversion Factors'!$G$11,'Conversion Factors'!$F$11,IF(O536&lt;='Conversion Factors'!$G$12,'Conversion Factors'!$F$12,IF(O536&lt;='Conversion Factors'!$G$13,'Conversion Factors'!$F$13,IF(O536&lt;='Conversion Factors'!$G$14,'Conversion Factors'!$F$14,IF(O536&lt;='Conversion Factors'!$G$15,'Conversion Factors'!$F$15,IF(O536&lt;='Conversion Factors'!$G$16,'Conversion Factors'!$F$16,R536))))))))</f>
        <v/>
      </c>
      <c r="R536" s="200" t="str">
        <f>IF(O536&lt;='Conversion Factors'!$G$17,'Conversion Factors'!$F$17,IF(O536&lt;='Conversion Factors'!$G$18,'Conversion Factors'!$F$18,IF(O536&lt;='Conversion Factors'!$G$19,'Conversion Factors'!$F$19,IF(O536&lt;='Conversion Factors'!$G$20,'Conversion Factors'!$F$20,IF(O536&lt;='Conversion Factors'!$G$21,'Conversion Factors'!$F$21,IF(ISNUMBER(O536),20,""))))))</f>
        <v/>
      </c>
      <c r="S536" s="199" t="e">
        <f t="shared" si="137"/>
        <v>#VALUE!</v>
      </c>
      <c r="T536" s="201">
        <f>IF('Actual Waste'!J154&lt;&gt;"",IF(LEN('Actual Waste'!J154)&gt;6,MID('Actual Waste'!J154,1,LEN('Actual Waste'!J154)-10),MID('Actual Waste'!J154,1,LEN('Actual Waste'!J154)-4)),0)</f>
        <v>0</v>
      </c>
      <c r="U536" s="201" t="str">
        <f t="shared" si="138"/>
        <v/>
      </c>
      <c r="V536" s="202">
        <f>'Actual Waste'!K154</f>
        <v>0</v>
      </c>
      <c r="W536" s="203"/>
      <c r="X536" s="202" t="str">
        <f t="shared" si="139"/>
        <v/>
      </c>
      <c r="Y536" s="229" t="str">
        <f>IF(X536&lt;='Conversion Factors'!$F$12,'Conversion Factors'!$F$12,IF(X536&lt;='Conversion Factors'!$F$13,'Conversion Factors'!$F$13,IF(X536&lt;='Conversion Factors'!$F$14,'Conversion Factors'!$F$14,IF(X536&lt;='Conversion Factors'!$F$15,'Conversion Factors'!$F$15,IF(X536&lt;='Conversion Factors'!$F$16,'Conversion Factors'!$F$16,Z536)))))</f>
        <v/>
      </c>
      <c r="Z536" s="229" t="str">
        <f>IF(X536&lt;='Conversion Factors'!$F$17,'Conversion Factors'!$F$17,IF(X536&lt;='Conversion Factors'!$F$18,'Conversion Factors'!$F$18,IF(X536&lt;='Conversion Factors'!$F$19,'Conversion Factors'!$F$19,IF(X536&lt;='Conversion Factors'!$F$20,'Conversion Factors'!$F$20,IF(X536&lt;='Conversion Factors'!$F$21,'Conversion Factors'!$F$21,IF(ISNUMBER(X536),20,""))))))</f>
        <v/>
      </c>
      <c r="AE536" s="3"/>
      <c r="AF536" s="3"/>
      <c r="AG536" s="3"/>
      <c r="AH536" s="3"/>
      <c r="AM536" s="3"/>
      <c r="AN536" s="3"/>
      <c r="AO536" s="3"/>
      <c r="AP536" s="3"/>
    </row>
    <row r="537" spans="1:42" x14ac:dyDescent="0.35">
      <c r="A537" s="57"/>
      <c r="B537" s="192" t="str">
        <f>IF(ISNUMBER('Estimated Waste'!M154),'Estimated Waste'!M154,"")</f>
        <v/>
      </c>
      <c r="C537" s="192" t="str">
        <f t="shared" si="131"/>
        <v/>
      </c>
      <c r="D537" s="193" t="str">
        <f>IF(ISNUMBER(K537),L537,IF(G537&gt;0,G537,IF(B537&lt;='Conversion Factors'!$G$11,'Conversion Factors'!$F$11,IF(B537&lt;='Conversion Factors'!$G$12,'Conversion Factors'!$F$12,IF(B537&lt;='Conversion Factors'!$G$13,'Conversion Factors'!$F$13,IF(B537&lt;='Conversion Factors'!$G$14,'Conversion Factors'!$F$14,IF(B537&lt;='Conversion Factors'!$G$15,'Conversion Factors'!$F$15,IF(B537&lt;='Conversion Factors'!$G$16,'Conversion Factors'!$F$16,E537))))))))</f>
        <v/>
      </c>
      <c r="E537" s="194" t="str">
        <f>IF(B537&lt;='Conversion Factors'!$G$17,'Conversion Factors'!$F$17,IF(B537&lt;='Conversion Factors'!$G$18,'Conversion Factors'!$F$18,IF(B537&lt;='Conversion Factors'!$G$19,'Conversion Factors'!$F$19,IF(B537&lt;='Conversion Factors'!$G$20,'Conversion Factors'!$F$20,IF(B537&lt;='Conversion Factors'!$G$21,'Conversion Factors'!$F$21,IF(ISNUMBER(B537),20,""))))))</f>
        <v/>
      </c>
      <c r="F537" s="193" t="e">
        <f t="shared" si="132"/>
        <v>#VALUE!</v>
      </c>
      <c r="G537" s="195">
        <f>IF('Estimated Waste'!G154&lt;&gt;"",IF(LEN('Estimated Waste'!G154)&gt;6,MID('Estimated Waste'!G154,1,LEN('Estimated Waste'!G154)-10),MID('Estimated Waste'!G154,1,LEN('Estimated Waste'!G154)-4)),0)</f>
        <v>0</v>
      </c>
      <c r="H537" s="195" t="str">
        <f t="shared" si="135"/>
        <v/>
      </c>
      <c r="I537" s="196">
        <f>'Estimated Waste'!H154</f>
        <v>0</v>
      </c>
      <c r="J537" s="197"/>
      <c r="K537" s="196" t="str">
        <f t="shared" si="136"/>
        <v/>
      </c>
      <c r="L537" s="227" t="str">
        <f>IF(K537&lt;='Conversion Factors'!$F$12,'Conversion Factors'!$F$12,IF(K537&lt;='Conversion Factors'!$F$13,'Conversion Factors'!$F$13,IF(K537&lt;='Conversion Factors'!$F$14,'Conversion Factors'!$F$14,IF(K537&lt;='Conversion Factors'!$F$15,'Conversion Factors'!$F$15,IF(K537&lt;='Conversion Factors'!$F$16,'Conversion Factors'!$F$16,M537)))))</f>
        <v/>
      </c>
      <c r="M537" s="227" t="str">
        <f>IF(K537&lt;='Conversion Factors'!$F$17,'Conversion Factors'!$F$17,IF(K537&lt;='Conversion Factors'!$F$18,'Conversion Factors'!$F$18,IF(K537&lt;='Conversion Factors'!$F$19,'Conversion Factors'!$F$19,IF(K537&lt;='Conversion Factors'!$F$20,'Conversion Factors'!$F$20,IF(K537&lt;='Conversion Factors'!$F$21,'Conversion Factors'!$F$21,IF(ISNUMBER(K537),20,""))))))</f>
        <v/>
      </c>
      <c r="O537" s="198" t="str">
        <f>IF(ISNUMBER('Actual Waste'!U155),'Actual Waste'!U155,"")</f>
        <v/>
      </c>
      <c r="P537" s="198" t="str">
        <f t="shared" si="140"/>
        <v/>
      </c>
      <c r="Q537" s="199" t="str">
        <f>IF(ISNUMBER(X537),Y537,IF(T537&gt;0,T537,IF(O537&lt;='Conversion Factors'!$G$11,'Conversion Factors'!$F$11,IF(O537&lt;='Conversion Factors'!$G$12,'Conversion Factors'!$F$12,IF(O537&lt;='Conversion Factors'!$G$13,'Conversion Factors'!$F$13,IF(O537&lt;='Conversion Factors'!$G$14,'Conversion Factors'!$F$14,IF(O537&lt;='Conversion Factors'!$G$15,'Conversion Factors'!$F$15,IF(O537&lt;='Conversion Factors'!$G$16,'Conversion Factors'!$F$16,R537))))))))</f>
        <v/>
      </c>
      <c r="R537" s="200" t="str">
        <f>IF(O537&lt;='Conversion Factors'!$G$17,'Conversion Factors'!$F$17,IF(O537&lt;='Conversion Factors'!$G$18,'Conversion Factors'!$F$18,IF(O537&lt;='Conversion Factors'!$G$19,'Conversion Factors'!$F$19,IF(O537&lt;='Conversion Factors'!$G$20,'Conversion Factors'!$F$20,IF(O537&lt;='Conversion Factors'!$G$21,'Conversion Factors'!$F$21,IF(ISNUMBER(O537),20,""))))))</f>
        <v/>
      </c>
      <c r="S537" s="199" t="e">
        <f t="shared" si="137"/>
        <v>#VALUE!</v>
      </c>
      <c r="T537" s="201">
        <f>IF('Actual Waste'!J155&lt;&gt;"",IF(LEN('Actual Waste'!J155)&gt;6,MID('Actual Waste'!J155,1,LEN('Actual Waste'!J155)-10),MID('Actual Waste'!J155,1,LEN('Actual Waste'!J155)-4)),0)</f>
        <v>0</v>
      </c>
      <c r="U537" s="201" t="str">
        <f t="shared" si="138"/>
        <v/>
      </c>
      <c r="V537" s="202">
        <f>'Actual Waste'!K155</f>
        <v>0</v>
      </c>
      <c r="W537" s="203"/>
      <c r="X537" s="202" t="str">
        <f t="shared" si="139"/>
        <v/>
      </c>
      <c r="Y537" s="229" t="str">
        <f>IF(X537&lt;='Conversion Factors'!$F$12,'Conversion Factors'!$F$12,IF(X537&lt;='Conversion Factors'!$F$13,'Conversion Factors'!$F$13,IF(X537&lt;='Conversion Factors'!$F$14,'Conversion Factors'!$F$14,IF(X537&lt;='Conversion Factors'!$F$15,'Conversion Factors'!$F$15,IF(X537&lt;='Conversion Factors'!$F$16,'Conversion Factors'!$F$16,Z537)))))</f>
        <v/>
      </c>
      <c r="Z537" s="229" t="str">
        <f>IF(X537&lt;='Conversion Factors'!$F$17,'Conversion Factors'!$F$17,IF(X537&lt;='Conversion Factors'!$F$18,'Conversion Factors'!$F$18,IF(X537&lt;='Conversion Factors'!$F$19,'Conversion Factors'!$F$19,IF(X537&lt;='Conversion Factors'!$F$20,'Conversion Factors'!$F$20,IF(X537&lt;='Conversion Factors'!$F$21,'Conversion Factors'!$F$21,IF(ISNUMBER(X537),20,""))))))</f>
        <v/>
      </c>
      <c r="AE537" s="3"/>
      <c r="AF537" s="3"/>
      <c r="AG537" s="3"/>
      <c r="AH537" s="3"/>
      <c r="AM537" s="3"/>
      <c r="AN537" s="3"/>
      <c r="AO537" s="3"/>
      <c r="AP537" s="3"/>
    </row>
    <row r="538" spans="1:42" x14ac:dyDescent="0.35">
      <c r="A538" s="57"/>
      <c r="B538" s="192" t="str">
        <f>IF(ISNUMBER('Estimated Waste'!M155),'Estimated Waste'!M155,"")</f>
        <v/>
      </c>
      <c r="C538" s="192" t="str">
        <f t="shared" si="131"/>
        <v/>
      </c>
      <c r="D538" s="193" t="str">
        <f>IF(ISNUMBER(K538),L538,IF(G538&gt;0,G538,IF(B538&lt;='Conversion Factors'!$G$11,'Conversion Factors'!$F$11,IF(B538&lt;='Conversion Factors'!$G$12,'Conversion Factors'!$F$12,IF(B538&lt;='Conversion Factors'!$G$13,'Conversion Factors'!$F$13,IF(B538&lt;='Conversion Factors'!$G$14,'Conversion Factors'!$F$14,IF(B538&lt;='Conversion Factors'!$G$15,'Conversion Factors'!$F$15,IF(B538&lt;='Conversion Factors'!$G$16,'Conversion Factors'!$F$16,E538))))))))</f>
        <v/>
      </c>
      <c r="E538" s="194" t="str">
        <f>IF(B538&lt;='Conversion Factors'!$G$17,'Conversion Factors'!$F$17,IF(B538&lt;='Conversion Factors'!$G$18,'Conversion Factors'!$F$18,IF(B538&lt;='Conversion Factors'!$G$19,'Conversion Factors'!$F$19,IF(B538&lt;='Conversion Factors'!$G$20,'Conversion Factors'!$F$20,IF(B538&lt;='Conversion Factors'!$G$21,'Conversion Factors'!$F$21,IF(ISNUMBER(B538),20,""))))))</f>
        <v/>
      </c>
      <c r="F538" s="193" t="e">
        <f t="shared" si="132"/>
        <v>#VALUE!</v>
      </c>
      <c r="G538" s="195">
        <f>IF('Estimated Waste'!G155&lt;&gt;"",IF(LEN('Estimated Waste'!G155)&gt;6,MID('Estimated Waste'!G155,1,LEN('Estimated Waste'!G155)-10),MID('Estimated Waste'!G155,1,LEN('Estimated Waste'!G155)-4)),0)</f>
        <v>0</v>
      </c>
      <c r="H538" s="195" t="str">
        <f t="shared" si="135"/>
        <v/>
      </c>
      <c r="I538" s="196">
        <f>'Estimated Waste'!H155</f>
        <v>0</v>
      </c>
      <c r="J538" s="197"/>
      <c r="K538" s="196" t="str">
        <f t="shared" si="136"/>
        <v/>
      </c>
      <c r="L538" s="227" t="str">
        <f>IF(K538&lt;='Conversion Factors'!$F$12,'Conversion Factors'!$F$12,IF(K538&lt;='Conversion Factors'!$F$13,'Conversion Factors'!$F$13,IF(K538&lt;='Conversion Factors'!$F$14,'Conversion Factors'!$F$14,IF(K538&lt;='Conversion Factors'!$F$15,'Conversion Factors'!$F$15,IF(K538&lt;='Conversion Factors'!$F$16,'Conversion Factors'!$F$16,M538)))))</f>
        <v/>
      </c>
      <c r="M538" s="227" t="str">
        <f>IF(K538&lt;='Conversion Factors'!$F$17,'Conversion Factors'!$F$17,IF(K538&lt;='Conversion Factors'!$F$18,'Conversion Factors'!$F$18,IF(K538&lt;='Conversion Factors'!$F$19,'Conversion Factors'!$F$19,IF(K538&lt;='Conversion Factors'!$F$20,'Conversion Factors'!$F$20,IF(K538&lt;='Conversion Factors'!$F$21,'Conversion Factors'!$F$21,IF(ISNUMBER(K538),20,""))))))</f>
        <v/>
      </c>
      <c r="O538" s="198" t="str">
        <f>IF(ISNUMBER('Actual Waste'!U156),'Actual Waste'!U156,"")</f>
        <v/>
      </c>
      <c r="P538" s="198" t="str">
        <f t="shared" si="140"/>
        <v/>
      </c>
      <c r="Q538" s="199" t="str">
        <f>IF(ISNUMBER(X538),Y538,IF(T538&gt;0,T538,IF(O538&lt;='Conversion Factors'!$G$11,'Conversion Factors'!$F$11,IF(O538&lt;='Conversion Factors'!$G$12,'Conversion Factors'!$F$12,IF(O538&lt;='Conversion Factors'!$G$13,'Conversion Factors'!$F$13,IF(O538&lt;='Conversion Factors'!$G$14,'Conversion Factors'!$F$14,IF(O538&lt;='Conversion Factors'!$G$15,'Conversion Factors'!$F$15,IF(O538&lt;='Conversion Factors'!$G$16,'Conversion Factors'!$F$16,R538))))))))</f>
        <v/>
      </c>
      <c r="R538" s="200" t="str">
        <f>IF(O538&lt;='Conversion Factors'!$G$17,'Conversion Factors'!$F$17,IF(O538&lt;='Conversion Factors'!$G$18,'Conversion Factors'!$F$18,IF(O538&lt;='Conversion Factors'!$G$19,'Conversion Factors'!$F$19,IF(O538&lt;='Conversion Factors'!$G$20,'Conversion Factors'!$F$20,IF(O538&lt;='Conversion Factors'!$G$21,'Conversion Factors'!$F$21,IF(ISNUMBER(O538),20,""))))))</f>
        <v/>
      </c>
      <c r="S538" s="199" t="e">
        <f t="shared" si="137"/>
        <v>#VALUE!</v>
      </c>
      <c r="T538" s="201">
        <f>IF('Actual Waste'!J156&lt;&gt;"",IF(LEN('Actual Waste'!J156)&gt;6,MID('Actual Waste'!J156,1,LEN('Actual Waste'!J156)-10),MID('Actual Waste'!J156,1,LEN('Actual Waste'!J156)-4)),0)</f>
        <v>0</v>
      </c>
      <c r="U538" s="201" t="str">
        <f t="shared" si="138"/>
        <v/>
      </c>
      <c r="V538" s="202">
        <f>'Actual Waste'!K156</f>
        <v>0</v>
      </c>
      <c r="W538" s="203"/>
      <c r="X538" s="202" t="str">
        <f t="shared" si="139"/>
        <v/>
      </c>
      <c r="Y538" s="229" t="str">
        <f>IF(X538&lt;='Conversion Factors'!$F$12,'Conversion Factors'!$F$12,IF(X538&lt;='Conversion Factors'!$F$13,'Conversion Factors'!$F$13,IF(X538&lt;='Conversion Factors'!$F$14,'Conversion Factors'!$F$14,IF(X538&lt;='Conversion Factors'!$F$15,'Conversion Factors'!$F$15,IF(X538&lt;='Conversion Factors'!$F$16,'Conversion Factors'!$F$16,Z538)))))</f>
        <v/>
      </c>
      <c r="Z538" s="229" t="str">
        <f>IF(X538&lt;='Conversion Factors'!$F$17,'Conversion Factors'!$F$17,IF(X538&lt;='Conversion Factors'!$F$18,'Conversion Factors'!$F$18,IF(X538&lt;='Conversion Factors'!$F$19,'Conversion Factors'!$F$19,IF(X538&lt;='Conversion Factors'!$F$20,'Conversion Factors'!$F$20,IF(X538&lt;='Conversion Factors'!$F$21,'Conversion Factors'!$F$21,IF(ISNUMBER(X538),20,""))))))</f>
        <v/>
      </c>
      <c r="AE538" s="3"/>
      <c r="AF538" s="3"/>
      <c r="AG538" s="3"/>
      <c r="AH538" s="3"/>
      <c r="AM538" s="3"/>
      <c r="AN538" s="3"/>
      <c r="AO538" s="3"/>
      <c r="AP538" s="3"/>
    </row>
    <row r="539" spans="1:42" x14ac:dyDescent="0.35">
      <c r="A539" s="57"/>
      <c r="B539" s="192" t="str">
        <f>IF(ISNUMBER('Estimated Waste'!M156),'Estimated Waste'!M156,"")</f>
        <v/>
      </c>
      <c r="C539" s="192" t="str">
        <f t="shared" si="131"/>
        <v/>
      </c>
      <c r="D539" s="193" t="str">
        <f>IF(ISNUMBER(K539),L539,IF(G539&gt;0,G539,IF(B539&lt;='Conversion Factors'!$G$11,'Conversion Factors'!$F$11,IF(B539&lt;='Conversion Factors'!$G$12,'Conversion Factors'!$F$12,IF(B539&lt;='Conversion Factors'!$G$13,'Conversion Factors'!$F$13,IF(B539&lt;='Conversion Factors'!$G$14,'Conversion Factors'!$F$14,IF(B539&lt;='Conversion Factors'!$G$15,'Conversion Factors'!$F$15,IF(B539&lt;='Conversion Factors'!$G$16,'Conversion Factors'!$F$16,E539))))))))</f>
        <v/>
      </c>
      <c r="E539" s="194" t="str">
        <f>IF(B539&lt;='Conversion Factors'!$G$17,'Conversion Factors'!$F$17,IF(B539&lt;='Conversion Factors'!$G$18,'Conversion Factors'!$F$18,IF(B539&lt;='Conversion Factors'!$G$19,'Conversion Factors'!$F$19,IF(B539&lt;='Conversion Factors'!$G$20,'Conversion Factors'!$F$20,IF(B539&lt;='Conversion Factors'!$G$21,'Conversion Factors'!$F$21,IF(ISNUMBER(B539),20,""))))))</f>
        <v/>
      </c>
      <c r="F539" s="193" t="e">
        <f t="shared" si="132"/>
        <v>#VALUE!</v>
      </c>
      <c r="G539" s="195">
        <f>IF('Estimated Waste'!G156&lt;&gt;"",IF(LEN('Estimated Waste'!G156)&gt;6,MID('Estimated Waste'!G156,1,LEN('Estimated Waste'!G156)-10),MID('Estimated Waste'!G156,1,LEN('Estimated Waste'!G156)-4)),0)</f>
        <v>0</v>
      </c>
      <c r="H539" s="195" t="str">
        <f t="shared" si="135"/>
        <v/>
      </c>
      <c r="I539" s="196">
        <f>'Estimated Waste'!H156</f>
        <v>0</v>
      </c>
      <c r="J539" s="197"/>
      <c r="K539" s="196" t="str">
        <f t="shared" si="136"/>
        <v/>
      </c>
      <c r="L539" s="227" t="str">
        <f>IF(K539&lt;='Conversion Factors'!$F$12,'Conversion Factors'!$F$12,IF(K539&lt;='Conversion Factors'!$F$13,'Conversion Factors'!$F$13,IF(K539&lt;='Conversion Factors'!$F$14,'Conversion Factors'!$F$14,IF(K539&lt;='Conversion Factors'!$F$15,'Conversion Factors'!$F$15,IF(K539&lt;='Conversion Factors'!$F$16,'Conversion Factors'!$F$16,M539)))))</f>
        <v/>
      </c>
      <c r="M539" s="227" t="str">
        <f>IF(K539&lt;='Conversion Factors'!$F$17,'Conversion Factors'!$F$17,IF(K539&lt;='Conversion Factors'!$F$18,'Conversion Factors'!$F$18,IF(K539&lt;='Conversion Factors'!$F$19,'Conversion Factors'!$F$19,IF(K539&lt;='Conversion Factors'!$F$20,'Conversion Factors'!$F$20,IF(K539&lt;='Conversion Factors'!$F$21,'Conversion Factors'!$F$21,IF(ISNUMBER(K539),20,""))))))</f>
        <v/>
      </c>
      <c r="O539" s="198" t="str">
        <f>IF(ISNUMBER('Actual Waste'!U157),'Actual Waste'!U157,"")</f>
        <v/>
      </c>
      <c r="P539" s="198" t="str">
        <f t="shared" si="140"/>
        <v/>
      </c>
      <c r="Q539" s="199" t="str">
        <f>IF(ISNUMBER(X539),Y539,IF(T539&gt;0,T539,IF(O539&lt;='Conversion Factors'!$G$11,'Conversion Factors'!$F$11,IF(O539&lt;='Conversion Factors'!$G$12,'Conversion Factors'!$F$12,IF(O539&lt;='Conversion Factors'!$G$13,'Conversion Factors'!$F$13,IF(O539&lt;='Conversion Factors'!$G$14,'Conversion Factors'!$F$14,IF(O539&lt;='Conversion Factors'!$G$15,'Conversion Factors'!$F$15,IF(O539&lt;='Conversion Factors'!$G$16,'Conversion Factors'!$F$16,R539))))))))</f>
        <v/>
      </c>
      <c r="R539" s="200" t="str">
        <f>IF(O539&lt;='Conversion Factors'!$G$17,'Conversion Factors'!$F$17,IF(O539&lt;='Conversion Factors'!$G$18,'Conversion Factors'!$F$18,IF(O539&lt;='Conversion Factors'!$G$19,'Conversion Factors'!$F$19,IF(O539&lt;='Conversion Factors'!$G$20,'Conversion Factors'!$F$20,IF(O539&lt;='Conversion Factors'!$G$21,'Conversion Factors'!$F$21,IF(ISNUMBER(O539),20,""))))))</f>
        <v/>
      </c>
      <c r="S539" s="199" t="e">
        <f t="shared" si="137"/>
        <v>#VALUE!</v>
      </c>
      <c r="T539" s="201">
        <f>IF('Actual Waste'!J157&lt;&gt;"",IF(LEN('Actual Waste'!J157)&gt;6,MID('Actual Waste'!J157,1,LEN('Actual Waste'!J157)-10),MID('Actual Waste'!J157,1,LEN('Actual Waste'!J157)-4)),0)</f>
        <v>0</v>
      </c>
      <c r="U539" s="201" t="str">
        <f t="shared" si="138"/>
        <v/>
      </c>
      <c r="V539" s="202">
        <f>'Actual Waste'!K157</f>
        <v>0</v>
      </c>
      <c r="W539" s="203"/>
      <c r="X539" s="202" t="str">
        <f t="shared" si="139"/>
        <v/>
      </c>
      <c r="Y539" s="229" t="str">
        <f>IF(X539&lt;='Conversion Factors'!$F$12,'Conversion Factors'!$F$12,IF(X539&lt;='Conversion Factors'!$F$13,'Conversion Factors'!$F$13,IF(X539&lt;='Conversion Factors'!$F$14,'Conversion Factors'!$F$14,IF(X539&lt;='Conversion Factors'!$F$15,'Conversion Factors'!$F$15,IF(X539&lt;='Conversion Factors'!$F$16,'Conversion Factors'!$F$16,Z539)))))</f>
        <v/>
      </c>
      <c r="Z539" s="229" t="str">
        <f>IF(X539&lt;='Conversion Factors'!$F$17,'Conversion Factors'!$F$17,IF(X539&lt;='Conversion Factors'!$F$18,'Conversion Factors'!$F$18,IF(X539&lt;='Conversion Factors'!$F$19,'Conversion Factors'!$F$19,IF(X539&lt;='Conversion Factors'!$F$20,'Conversion Factors'!$F$20,IF(X539&lt;='Conversion Factors'!$F$21,'Conversion Factors'!$F$21,IF(ISNUMBER(X539),20,""))))))</f>
        <v/>
      </c>
      <c r="AE539" s="3"/>
      <c r="AF539" s="3"/>
      <c r="AG539" s="3"/>
      <c r="AH539" s="3"/>
      <c r="AM539" s="3"/>
      <c r="AN539" s="3"/>
      <c r="AO539" s="3"/>
      <c r="AP539" s="3"/>
    </row>
    <row r="540" spans="1:42" x14ac:dyDescent="0.35">
      <c r="A540" s="57"/>
      <c r="B540" s="192" t="str">
        <f>IF(ISNUMBER('Estimated Waste'!M157),'Estimated Waste'!M157,"")</f>
        <v/>
      </c>
      <c r="C540" s="192" t="str">
        <f t="shared" si="131"/>
        <v/>
      </c>
      <c r="D540" s="193" t="str">
        <f>IF(ISNUMBER(K540),L540,IF(G540&gt;0,G540,IF(B540&lt;='Conversion Factors'!$G$11,'Conversion Factors'!$F$11,IF(B540&lt;='Conversion Factors'!$G$12,'Conversion Factors'!$F$12,IF(B540&lt;='Conversion Factors'!$G$13,'Conversion Factors'!$F$13,IF(B540&lt;='Conversion Factors'!$G$14,'Conversion Factors'!$F$14,IF(B540&lt;='Conversion Factors'!$G$15,'Conversion Factors'!$F$15,IF(B540&lt;='Conversion Factors'!$G$16,'Conversion Factors'!$F$16,E540))))))))</f>
        <v/>
      </c>
      <c r="E540" s="194" t="str">
        <f>IF(B540&lt;='Conversion Factors'!$G$17,'Conversion Factors'!$F$17,IF(B540&lt;='Conversion Factors'!$G$18,'Conversion Factors'!$F$18,IF(B540&lt;='Conversion Factors'!$G$19,'Conversion Factors'!$F$19,IF(B540&lt;='Conversion Factors'!$G$20,'Conversion Factors'!$F$20,IF(B540&lt;='Conversion Factors'!$G$21,'Conversion Factors'!$F$21,IF(ISNUMBER(B540),20,""))))))</f>
        <v/>
      </c>
      <c r="F540" s="193" t="e">
        <f t="shared" si="132"/>
        <v>#VALUE!</v>
      </c>
      <c r="G540" s="195">
        <f>IF('Estimated Waste'!G157&lt;&gt;"",IF(LEN('Estimated Waste'!G157)&gt;6,MID('Estimated Waste'!G157,1,LEN('Estimated Waste'!G157)-10),MID('Estimated Waste'!G157,1,LEN('Estimated Waste'!G157)-4)),0)</f>
        <v>0</v>
      </c>
      <c r="H540" s="195" t="str">
        <f t="shared" si="135"/>
        <v/>
      </c>
      <c r="I540" s="196">
        <f>'Estimated Waste'!H157</f>
        <v>0</v>
      </c>
      <c r="J540" s="197"/>
      <c r="K540" s="196" t="str">
        <f t="shared" si="136"/>
        <v/>
      </c>
      <c r="L540" s="227" t="str">
        <f>IF(K540&lt;='Conversion Factors'!$F$12,'Conversion Factors'!$F$12,IF(K540&lt;='Conversion Factors'!$F$13,'Conversion Factors'!$F$13,IF(K540&lt;='Conversion Factors'!$F$14,'Conversion Factors'!$F$14,IF(K540&lt;='Conversion Factors'!$F$15,'Conversion Factors'!$F$15,IF(K540&lt;='Conversion Factors'!$F$16,'Conversion Factors'!$F$16,M540)))))</f>
        <v/>
      </c>
      <c r="M540" s="227" t="str">
        <f>IF(K540&lt;='Conversion Factors'!$F$17,'Conversion Factors'!$F$17,IF(K540&lt;='Conversion Factors'!$F$18,'Conversion Factors'!$F$18,IF(K540&lt;='Conversion Factors'!$F$19,'Conversion Factors'!$F$19,IF(K540&lt;='Conversion Factors'!$F$20,'Conversion Factors'!$F$20,IF(K540&lt;='Conversion Factors'!$F$21,'Conversion Factors'!$F$21,IF(ISNUMBER(K540),20,""))))))</f>
        <v/>
      </c>
      <c r="O540" s="198" t="str">
        <f>IF(ISNUMBER('Actual Waste'!U158),'Actual Waste'!U158,"")</f>
        <v/>
      </c>
      <c r="P540" s="198" t="str">
        <f t="shared" si="140"/>
        <v/>
      </c>
      <c r="Q540" s="199" t="str">
        <f>IF(ISNUMBER(X540),Y540,IF(T540&gt;0,T540,IF(O540&lt;='Conversion Factors'!$G$11,'Conversion Factors'!$F$11,IF(O540&lt;='Conversion Factors'!$G$12,'Conversion Factors'!$F$12,IF(O540&lt;='Conversion Factors'!$G$13,'Conversion Factors'!$F$13,IF(O540&lt;='Conversion Factors'!$G$14,'Conversion Factors'!$F$14,IF(O540&lt;='Conversion Factors'!$G$15,'Conversion Factors'!$F$15,IF(O540&lt;='Conversion Factors'!$G$16,'Conversion Factors'!$F$16,R540))))))))</f>
        <v/>
      </c>
      <c r="R540" s="200" t="str">
        <f>IF(O540&lt;='Conversion Factors'!$G$17,'Conversion Factors'!$F$17,IF(O540&lt;='Conversion Factors'!$G$18,'Conversion Factors'!$F$18,IF(O540&lt;='Conversion Factors'!$G$19,'Conversion Factors'!$F$19,IF(O540&lt;='Conversion Factors'!$G$20,'Conversion Factors'!$F$20,IF(O540&lt;='Conversion Factors'!$G$21,'Conversion Factors'!$F$21,IF(ISNUMBER(O540),20,""))))))</f>
        <v/>
      </c>
      <c r="S540" s="199" t="e">
        <f t="shared" si="137"/>
        <v>#VALUE!</v>
      </c>
      <c r="T540" s="201">
        <f>IF('Actual Waste'!J158&lt;&gt;"",IF(LEN('Actual Waste'!J158)&gt;6,MID('Actual Waste'!J158,1,LEN('Actual Waste'!J158)-10),MID('Actual Waste'!J158,1,LEN('Actual Waste'!J158)-4)),0)</f>
        <v>0</v>
      </c>
      <c r="U540" s="201" t="str">
        <f t="shared" si="138"/>
        <v/>
      </c>
      <c r="V540" s="202">
        <f>'Actual Waste'!K158</f>
        <v>0</v>
      </c>
      <c r="W540" s="203"/>
      <c r="X540" s="202" t="str">
        <f t="shared" si="139"/>
        <v/>
      </c>
      <c r="Y540" s="229" t="str">
        <f>IF(X540&lt;='Conversion Factors'!$F$12,'Conversion Factors'!$F$12,IF(X540&lt;='Conversion Factors'!$F$13,'Conversion Factors'!$F$13,IF(X540&lt;='Conversion Factors'!$F$14,'Conversion Factors'!$F$14,IF(X540&lt;='Conversion Factors'!$F$15,'Conversion Factors'!$F$15,IF(X540&lt;='Conversion Factors'!$F$16,'Conversion Factors'!$F$16,Z540)))))</f>
        <v/>
      </c>
      <c r="Z540" s="229" t="str">
        <f>IF(X540&lt;='Conversion Factors'!$F$17,'Conversion Factors'!$F$17,IF(X540&lt;='Conversion Factors'!$F$18,'Conversion Factors'!$F$18,IF(X540&lt;='Conversion Factors'!$F$19,'Conversion Factors'!$F$19,IF(X540&lt;='Conversion Factors'!$F$20,'Conversion Factors'!$F$20,IF(X540&lt;='Conversion Factors'!$F$21,'Conversion Factors'!$F$21,IF(ISNUMBER(X540),20,""))))))</f>
        <v/>
      </c>
      <c r="AE540" s="3"/>
      <c r="AF540" s="3"/>
      <c r="AG540" s="3"/>
      <c r="AH540" s="3"/>
      <c r="AM540" s="3"/>
      <c r="AN540" s="3"/>
      <c r="AO540" s="3"/>
      <c r="AP540" s="3"/>
    </row>
    <row r="541" spans="1:42" x14ac:dyDescent="0.35">
      <c r="A541" s="57"/>
      <c r="B541" s="192" t="str">
        <f>IF(ISNUMBER('Estimated Waste'!M158),'Estimated Waste'!M158,"")</f>
        <v/>
      </c>
      <c r="C541" s="192" t="str">
        <f t="shared" ref="C541:C560" si="141">IF(ISNUMBER(B541),B541*1.30795062,"")</f>
        <v/>
      </c>
      <c r="D541" s="193" t="str">
        <f>IF(ISNUMBER(K541),L541,IF(G541&gt;0,G541,IF(B541&lt;='Conversion Factors'!$G$11,'Conversion Factors'!$F$11,IF(B541&lt;='Conversion Factors'!$G$12,'Conversion Factors'!$F$12,IF(B541&lt;='Conversion Factors'!$G$13,'Conversion Factors'!$F$13,IF(B541&lt;='Conversion Factors'!$G$14,'Conversion Factors'!$F$14,IF(B541&lt;='Conversion Factors'!$G$15,'Conversion Factors'!$F$15,IF(B541&lt;='Conversion Factors'!$G$16,'Conversion Factors'!$F$16,E541))))))))</f>
        <v/>
      </c>
      <c r="E541" s="194" t="str">
        <f>IF(B541&lt;='Conversion Factors'!$G$17,'Conversion Factors'!$F$17,IF(B541&lt;='Conversion Factors'!$G$18,'Conversion Factors'!$F$18,IF(B541&lt;='Conversion Factors'!$G$19,'Conversion Factors'!$F$19,IF(B541&lt;='Conversion Factors'!$G$20,'Conversion Factors'!$F$20,IF(B541&lt;='Conversion Factors'!$G$21,'Conversion Factors'!$F$21,IF(ISNUMBER(B541),20,""))))))</f>
        <v/>
      </c>
      <c r="F541" s="193" t="e">
        <f t="shared" ref="F541:F560" si="142">ROUNDUP(C541/D541,0)</f>
        <v>#VALUE!</v>
      </c>
      <c r="G541" s="195">
        <f>IF('Estimated Waste'!G158&lt;&gt;"",IF(LEN('Estimated Waste'!G158)&gt;6,MID('Estimated Waste'!G158,1,LEN('Estimated Waste'!G158)-10),MID('Estimated Waste'!G158,1,LEN('Estimated Waste'!G158)-4)),0)</f>
        <v>0</v>
      </c>
      <c r="H541" s="195" t="str">
        <f t="shared" si="135"/>
        <v/>
      </c>
      <c r="I541" s="196">
        <f>'Estimated Waste'!H158</f>
        <v>0</v>
      </c>
      <c r="J541" s="197"/>
      <c r="K541" s="196" t="str">
        <f t="shared" si="136"/>
        <v/>
      </c>
      <c r="L541" s="227" t="str">
        <f>IF(K541&lt;='Conversion Factors'!$F$12,'Conversion Factors'!$F$12,IF(K541&lt;='Conversion Factors'!$F$13,'Conversion Factors'!$F$13,IF(K541&lt;='Conversion Factors'!$F$14,'Conversion Factors'!$F$14,IF(K541&lt;='Conversion Factors'!$F$15,'Conversion Factors'!$F$15,IF(K541&lt;='Conversion Factors'!$F$16,'Conversion Factors'!$F$16,M541)))))</f>
        <v/>
      </c>
      <c r="M541" s="227" t="str">
        <f>IF(K541&lt;='Conversion Factors'!$F$17,'Conversion Factors'!$F$17,IF(K541&lt;='Conversion Factors'!$F$18,'Conversion Factors'!$F$18,IF(K541&lt;='Conversion Factors'!$F$19,'Conversion Factors'!$F$19,IF(K541&lt;='Conversion Factors'!$F$20,'Conversion Factors'!$F$20,IF(K541&lt;='Conversion Factors'!$F$21,'Conversion Factors'!$F$21,IF(ISNUMBER(K541),20,""))))))</f>
        <v/>
      </c>
      <c r="O541" s="198" t="str">
        <f>IF(ISNUMBER('Actual Waste'!U159),'Actual Waste'!U159,"")</f>
        <v/>
      </c>
      <c r="P541" s="198" t="str">
        <f t="shared" si="140"/>
        <v/>
      </c>
      <c r="Q541" s="199" t="str">
        <f>IF(ISNUMBER(X541),Y541,IF(T541&gt;0,T541,IF(O541&lt;='Conversion Factors'!$G$11,'Conversion Factors'!$F$11,IF(O541&lt;='Conversion Factors'!$G$12,'Conversion Factors'!$F$12,IF(O541&lt;='Conversion Factors'!$G$13,'Conversion Factors'!$F$13,IF(O541&lt;='Conversion Factors'!$G$14,'Conversion Factors'!$F$14,IF(O541&lt;='Conversion Factors'!$G$15,'Conversion Factors'!$F$15,IF(O541&lt;='Conversion Factors'!$G$16,'Conversion Factors'!$F$16,R541))))))))</f>
        <v/>
      </c>
      <c r="R541" s="200" t="str">
        <f>IF(O541&lt;='Conversion Factors'!$G$17,'Conversion Factors'!$F$17,IF(O541&lt;='Conversion Factors'!$G$18,'Conversion Factors'!$F$18,IF(O541&lt;='Conversion Factors'!$G$19,'Conversion Factors'!$F$19,IF(O541&lt;='Conversion Factors'!$G$20,'Conversion Factors'!$F$20,IF(O541&lt;='Conversion Factors'!$G$21,'Conversion Factors'!$F$21,IF(ISNUMBER(O541),20,""))))))</f>
        <v/>
      </c>
      <c r="S541" s="199" t="e">
        <f t="shared" si="137"/>
        <v>#VALUE!</v>
      </c>
      <c r="T541" s="201">
        <f>IF('Actual Waste'!J159&lt;&gt;"",IF(LEN('Actual Waste'!J159)&gt;6,MID('Actual Waste'!J159,1,LEN('Actual Waste'!J159)-10),MID('Actual Waste'!J159,1,LEN('Actual Waste'!J159)-4)),0)</f>
        <v>0</v>
      </c>
      <c r="U541" s="201" t="str">
        <f t="shared" si="138"/>
        <v/>
      </c>
      <c r="V541" s="202">
        <f>'Actual Waste'!K159</f>
        <v>0</v>
      </c>
      <c r="W541" s="203"/>
      <c r="X541" s="202" t="str">
        <f t="shared" si="139"/>
        <v/>
      </c>
      <c r="Y541" s="229" t="str">
        <f>IF(X541&lt;='Conversion Factors'!$F$12,'Conversion Factors'!$F$12,IF(X541&lt;='Conversion Factors'!$F$13,'Conversion Factors'!$F$13,IF(X541&lt;='Conversion Factors'!$F$14,'Conversion Factors'!$F$14,IF(X541&lt;='Conversion Factors'!$F$15,'Conversion Factors'!$F$15,IF(X541&lt;='Conversion Factors'!$F$16,'Conversion Factors'!$F$16,Z541)))))</f>
        <v/>
      </c>
      <c r="Z541" s="229" t="str">
        <f>IF(X541&lt;='Conversion Factors'!$F$17,'Conversion Factors'!$F$17,IF(X541&lt;='Conversion Factors'!$F$18,'Conversion Factors'!$F$18,IF(X541&lt;='Conversion Factors'!$F$19,'Conversion Factors'!$F$19,IF(X541&lt;='Conversion Factors'!$F$20,'Conversion Factors'!$F$20,IF(X541&lt;='Conversion Factors'!$F$21,'Conversion Factors'!$F$21,IF(ISNUMBER(X541),20,""))))))</f>
        <v/>
      </c>
      <c r="AE541" s="3"/>
      <c r="AF541" s="3"/>
      <c r="AG541" s="3"/>
      <c r="AH541" s="3"/>
      <c r="AM541" s="3"/>
      <c r="AN541" s="3"/>
      <c r="AO541" s="3"/>
      <c r="AP541" s="3"/>
    </row>
    <row r="542" spans="1:42" x14ac:dyDescent="0.35">
      <c r="A542" s="57"/>
      <c r="B542" s="192" t="str">
        <f>IF(ISNUMBER('Estimated Waste'!M159),'Estimated Waste'!M159,"")</f>
        <v/>
      </c>
      <c r="C542" s="192" t="str">
        <f t="shared" si="141"/>
        <v/>
      </c>
      <c r="D542" s="193" t="str">
        <f>IF(ISNUMBER(K542),L542,IF(G542&gt;0,G542,IF(B542&lt;='Conversion Factors'!$G$11,'Conversion Factors'!$F$11,IF(B542&lt;='Conversion Factors'!$G$12,'Conversion Factors'!$F$12,IF(B542&lt;='Conversion Factors'!$G$13,'Conversion Factors'!$F$13,IF(B542&lt;='Conversion Factors'!$G$14,'Conversion Factors'!$F$14,IF(B542&lt;='Conversion Factors'!$G$15,'Conversion Factors'!$F$15,IF(B542&lt;='Conversion Factors'!$G$16,'Conversion Factors'!$F$16,E542))))))))</f>
        <v/>
      </c>
      <c r="E542" s="194" t="str">
        <f>IF(B542&lt;='Conversion Factors'!$G$17,'Conversion Factors'!$F$17,IF(B542&lt;='Conversion Factors'!$G$18,'Conversion Factors'!$F$18,IF(B542&lt;='Conversion Factors'!$G$19,'Conversion Factors'!$F$19,IF(B542&lt;='Conversion Factors'!$G$20,'Conversion Factors'!$F$20,IF(B542&lt;='Conversion Factors'!$G$21,'Conversion Factors'!$F$21,IF(ISNUMBER(B542),20,""))))))</f>
        <v/>
      </c>
      <c r="F542" s="193" t="e">
        <f t="shared" si="142"/>
        <v>#VALUE!</v>
      </c>
      <c r="G542" s="195">
        <f>IF('Estimated Waste'!G159&lt;&gt;"",IF(LEN('Estimated Waste'!G159)&gt;6,MID('Estimated Waste'!G159,1,LEN('Estimated Waste'!G159)-10),MID('Estimated Waste'!G159,1,LEN('Estimated Waste'!G159)-4)),0)</f>
        <v>0</v>
      </c>
      <c r="H542" s="195" t="str">
        <f t="shared" si="135"/>
        <v/>
      </c>
      <c r="I542" s="196">
        <f>'Estimated Waste'!H159</f>
        <v>0</v>
      </c>
      <c r="J542" s="197"/>
      <c r="K542" s="196" t="str">
        <f t="shared" si="136"/>
        <v/>
      </c>
      <c r="L542" s="227" t="str">
        <f>IF(K542&lt;='Conversion Factors'!$F$12,'Conversion Factors'!$F$12,IF(K542&lt;='Conversion Factors'!$F$13,'Conversion Factors'!$F$13,IF(K542&lt;='Conversion Factors'!$F$14,'Conversion Factors'!$F$14,IF(K542&lt;='Conversion Factors'!$F$15,'Conversion Factors'!$F$15,IF(K542&lt;='Conversion Factors'!$F$16,'Conversion Factors'!$F$16,M542)))))</f>
        <v/>
      </c>
      <c r="M542" s="227" t="str">
        <f>IF(K542&lt;='Conversion Factors'!$F$17,'Conversion Factors'!$F$17,IF(K542&lt;='Conversion Factors'!$F$18,'Conversion Factors'!$F$18,IF(K542&lt;='Conversion Factors'!$F$19,'Conversion Factors'!$F$19,IF(K542&lt;='Conversion Factors'!$F$20,'Conversion Factors'!$F$20,IF(K542&lt;='Conversion Factors'!$F$21,'Conversion Factors'!$F$21,IF(ISNUMBER(K542),20,""))))))</f>
        <v/>
      </c>
      <c r="O542" s="198" t="str">
        <f>IF(ISNUMBER('Actual Waste'!U160),'Actual Waste'!U160,"")</f>
        <v/>
      </c>
      <c r="P542" s="198" t="str">
        <f t="shared" si="140"/>
        <v/>
      </c>
      <c r="Q542" s="199" t="str">
        <f>IF(ISNUMBER(X542),Y542,IF(T542&gt;0,T542,IF(O542&lt;='Conversion Factors'!$G$11,'Conversion Factors'!$F$11,IF(O542&lt;='Conversion Factors'!$G$12,'Conversion Factors'!$F$12,IF(O542&lt;='Conversion Factors'!$G$13,'Conversion Factors'!$F$13,IF(O542&lt;='Conversion Factors'!$G$14,'Conversion Factors'!$F$14,IF(O542&lt;='Conversion Factors'!$G$15,'Conversion Factors'!$F$15,IF(O542&lt;='Conversion Factors'!$G$16,'Conversion Factors'!$F$16,R542))))))))</f>
        <v/>
      </c>
      <c r="R542" s="200" t="str">
        <f>IF(O542&lt;='Conversion Factors'!$G$17,'Conversion Factors'!$F$17,IF(O542&lt;='Conversion Factors'!$G$18,'Conversion Factors'!$F$18,IF(O542&lt;='Conversion Factors'!$G$19,'Conversion Factors'!$F$19,IF(O542&lt;='Conversion Factors'!$G$20,'Conversion Factors'!$F$20,IF(O542&lt;='Conversion Factors'!$G$21,'Conversion Factors'!$F$21,IF(ISNUMBER(O542),20,""))))))</f>
        <v/>
      </c>
      <c r="S542" s="199" t="e">
        <f t="shared" si="137"/>
        <v>#VALUE!</v>
      </c>
      <c r="T542" s="201">
        <f>IF('Actual Waste'!J160&lt;&gt;"",IF(LEN('Actual Waste'!J160)&gt;6,MID('Actual Waste'!J160,1,LEN('Actual Waste'!J160)-10),MID('Actual Waste'!J160,1,LEN('Actual Waste'!J160)-4)),0)</f>
        <v>0</v>
      </c>
      <c r="U542" s="201" t="str">
        <f t="shared" si="138"/>
        <v/>
      </c>
      <c r="V542" s="202">
        <f>'Actual Waste'!K160</f>
        <v>0</v>
      </c>
      <c r="W542" s="203"/>
      <c r="X542" s="202" t="str">
        <f t="shared" si="139"/>
        <v/>
      </c>
      <c r="Y542" s="229" t="str">
        <f>IF(X542&lt;='Conversion Factors'!$F$12,'Conversion Factors'!$F$12,IF(X542&lt;='Conversion Factors'!$F$13,'Conversion Factors'!$F$13,IF(X542&lt;='Conversion Factors'!$F$14,'Conversion Factors'!$F$14,IF(X542&lt;='Conversion Factors'!$F$15,'Conversion Factors'!$F$15,IF(X542&lt;='Conversion Factors'!$F$16,'Conversion Factors'!$F$16,Z542)))))</f>
        <v/>
      </c>
      <c r="Z542" s="229" t="str">
        <f>IF(X542&lt;='Conversion Factors'!$F$17,'Conversion Factors'!$F$17,IF(X542&lt;='Conversion Factors'!$F$18,'Conversion Factors'!$F$18,IF(X542&lt;='Conversion Factors'!$F$19,'Conversion Factors'!$F$19,IF(X542&lt;='Conversion Factors'!$F$20,'Conversion Factors'!$F$20,IF(X542&lt;='Conversion Factors'!$F$21,'Conversion Factors'!$F$21,IF(ISNUMBER(X542),20,""))))))</f>
        <v/>
      </c>
      <c r="AE542" s="3"/>
      <c r="AF542" s="3"/>
      <c r="AG542" s="3"/>
      <c r="AH542" s="3"/>
      <c r="AM542" s="3"/>
      <c r="AN542" s="3"/>
      <c r="AO542" s="3"/>
      <c r="AP542" s="3"/>
    </row>
    <row r="543" spans="1:42" x14ac:dyDescent="0.35">
      <c r="A543" s="57"/>
      <c r="B543" s="192" t="str">
        <f>IF(ISNUMBER('Estimated Waste'!M160),'Estimated Waste'!M160,"")</f>
        <v/>
      </c>
      <c r="C543" s="192" t="str">
        <f t="shared" si="141"/>
        <v/>
      </c>
      <c r="D543" s="193" t="str">
        <f>IF(ISNUMBER(K543),L543,IF(G543&gt;0,G543,IF(B543&lt;='Conversion Factors'!$G$11,'Conversion Factors'!$F$11,IF(B543&lt;='Conversion Factors'!$G$12,'Conversion Factors'!$F$12,IF(B543&lt;='Conversion Factors'!$G$13,'Conversion Factors'!$F$13,IF(B543&lt;='Conversion Factors'!$G$14,'Conversion Factors'!$F$14,IF(B543&lt;='Conversion Factors'!$G$15,'Conversion Factors'!$F$15,IF(B543&lt;='Conversion Factors'!$G$16,'Conversion Factors'!$F$16,E543))))))))</f>
        <v/>
      </c>
      <c r="E543" s="194" t="str">
        <f>IF(B543&lt;='Conversion Factors'!$G$17,'Conversion Factors'!$F$17,IF(B543&lt;='Conversion Factors'!$G$18,'Conversion Factors'!$F$18,IF(B543&lt;='Conversion Factors'!$G$19,'Conversion Factors'!$F$19,IF(B543&lt;='Conversion Factors'!$G$20,'Conversion Factors'!$F$20,IF(B543&lt;='Conversion Factors'!$G$21,'Conversion Factors'!$F$21,IF(ISNUMBER(B543),20,""))))))</f>
        <v/>
      </c>
      <c r="F543" s="193" t="e">
        <f t="shared" si="142"/>
        <v>#VALUE!</v>
      </c>
      <c r="G543" s="195">
        <f>IF('Estimated Waste'!G160&lt;&gt;"",IF(LEN('Estimated Waste'!G160)&gt;6,MID('Estimated Waste'!G160,1,LEN('Estimated Waste'!G160)-10),MID('Estimated Waste'!G160,1,LEN('Estimated Waste'!G160)-4)),0)</f>
        <v>0</v>
      </c>
      <c r="H543" s="195" t="str">
        <f t="shared" si="135"/>
        <v/>
      </c>
      <c r="I543" s="196">
        <f>'Estimated Waste'!H160</f>
        <v>0</v>
      </c>
      <c r="J543" s="197"/>
      <c r="K543" s="196" t="str">
        <f t="shared" si="136"/>
        <v/>
      </c>
      <c r="L543" s="227" t="str">
        <f>IF(K543&lt;='Conversion Factors'!$F$12,'Conversion Factors'!$F$12,IF(K543&lt;='Conversion Factors'!$F$13,'Conversion Factors'!$F$13,IF(K543&lt;='Conversion Factors'!$F$14,'Conversion Factors'!$F$14,IF(K543&lt;='Conversion Factors'!$F$15,'Conversion Factors'!$F$15,IF(K543&lt;='Conversion Factors'!$F$16,'Conversion Factors'!$F$16,M543)))))</f>
        <v/>
      </c>
      <c r="M543" s="227" t="str">
        <f>IF(K543&lt;='Conversion Factors'!$F$17,'Conversion Factors'!$F$17,IF(K543&lt;='Conversion Factors'!$F$18,'Conversion Factors'!$F$18,IF(K543&lt;='Conversion Factors'!$F$19,'Conversion Factors'!$F$19,IF(K543&lt;='Conversion Factors'!$F$20,'Conversion Factors'!$F$20,IF(K543&lt;='Conversion Factors'!$F$21,'Conversion Factors'!$F$21,IF(ISNUMBER(K543),20,""))))))</f>
        <v/>
      </c>
      <c r="O543" s="198" t="str">
        <f>IF(ISNUMBER('Actual Waste'!U161),'Actual Waste'!U161,"")</f>
        <v/>
      </c>
      <c r="P543" s="198" t="str">
        <f t="shared" si="140"/>
        <v/>
      </c>
      <c r="Q543" s="199" t="str">
        <f>IF(ISNUMBER(X543),Y543,IF(T543&gt;0,T543,IF(O543&lt;='Conversion Factors'!$G$11,'Conversion Factors'!$F$11,IF(O543&lt;='Conversion Factors'!$G$12,'Conversion Factors'!$F$12,IF(O543&lt;='Conversion Factors'!$G$13,'Conversion Factors'!$F$13,IF(O543&lt;='Conversion Factors'!$G$14,'Conversion Factors'!$F$14,IF(O543&lt;='Conversion Factors'!$G$15,'Conversion Factors'!$F$15,IF(O543&lt;='Conversion Factors'!$G$16,'Conversion Factors'!$F$16,R543))))))))</f>
        <v/>
      </c>
      <c r="R543" s="200" t="str">
        <f>IF(O543&lt;='Conversion Factors'!$G$17,'Conversion Factors'!$F$17,IF(O543&lt;='Conversion Factors'!$G$18,'Conversion Factors'!$F$18,IF(O543&lt;='Conversion Factors'!$G$19,'Conversion Factors'!$F$19,IF(O543&lt;='Conversion Factors'!$G$20,'Conversion Factors'!$F$20,IF(O543&lt;='Conversion Factors'!$G$21,'Conversion Factors'!$F$21,IF(ISNUMBER(O543),20,""))))))</f>
        <v/>
      </c>
      <c r="S543" s="199" t="e">
        <f t="shared" si="137"/>
        <v>#VALUE!</v>
      </c>
      <c r="T543" s="201">
        <f>IF('Actual Waste'!J161&lt;&gt;"",IF(LEN('Actual Waste'!J161)&gt;6,MID('Actual Waste'!J161,1,LEN('Actual Waste'!J161)-10),MID('Actual Waste'!J161,1,LEN('Actual Waste'!J161)-4)),0)</f>
        <v>0</v>
      </c>
      <c r="U543" s="201" t="str">
        <f t="shared" si="138"/>
        <v/>
      </c>
      <c r="V543" s="202">
        <f>'Actual Waste'!K161</f>
        <v>0</v>
      </c>
      <c r="W543" s="203"/>
      <c r="X543" s="202" t="str">
        <f t="shared" si="139"/>
        <v/>
      </c>
      <c r="Y543" s="229" t="str">
        <f>IF(X543&lt;='Conversion Factors'!$F$12,'Conversion Factors'!$F$12,IF(X543&lt;='Conversion Factors'!$F$13,'Conversion Factors'!$F$13,IF(X543&lt;='Conversion Factors'!$F$14,'Conversion Factors'!$F$14,IF(X543&lt;='Conversion Factors'!$F$15,'Conversion Factors'!$F$15,IF(X543&lt;='Conversion Factors'!$F$16,'Conversion Factors'!$F$16,Z543)))))</f>
        <v/>
      </c>
      <c r="Z543" s="229" t="str">
        <f>IF(X543&lt;='Conversion Factors'!$F$17,'Conversion Factors'!$F$17,IF(X543&lt;='Conversion Factors'!$F$18,'Conversion Factors'!$F$18,IF(X543&lt;='Conversion Factors'!$F$19,'Conversion Factors'!$F$19,IF(X543&lt;='Conversion Factors'!$F$20,'Conversion Factors'!$F$20,IF(X543&lt;='Conversion Factors'!$F$21,'Conversion Factors'!$F$21,IF(ISNUMBER(X543),20,""))))))</f>
        <v/>
      </c>
      <c r="AE543" s="3"/>
      <c r="AF543" s="3"/>
      <c r="AG543" s="3"/>
      <c r="AH543" s="3"/>
      <c r="AM543" s="3"/>
      <c r="AN543" s="3"/>
      <c r="AO543" s="3"/>
      <c r="AP543" s="3"/>
    </row>
    <row r="544" spans="1:42" x14ac:dyDescent="0.35">
      <c r="A544" s="57"/>
      <c r="B544" s="192" t="str">
        <f>IF(ISNUMBER('Estimated Waste'!M161),'Estimated Waste'!M161,"")</f>
        <v/>
      </c>
      <c r="C544" s="192" t="str">
        <f t="shared" si="141"/>
        <v/>
      </c>
      <c r="D544" s="193" t="str">
        <f>IF(ISNUMBER(K544),L544,IF(G544&gt;0,G544,IF(B544&lt;='Conversion Factors'!$G$11,'Conversion Factors'!$F$11,IF(B544&lt;='Conversion Factors'!$G$12,'Conversion Factors'!$F$12,IF(B544&lt;='Conversion Factors'!$G$13,'Conversion Factors'!$F$13,IF(B544&lt;='Conversion Factors'!$G$14,'Conversion Factors'!$F$14,IF(B544&lt;='Conversion Factors'!$G$15,'Conversion Factors'!$F$15,IF(B544&lt;='Conversion Factors'!$G$16,'Conversion Factors'!$F$16,E544))))))))</f>
        <v/>
      </c>
      <c r="E544" s="194" t="str">
        <f>IF(B544&lt;='Conversion Factors'!$G$17,'Conversion Factors'!$F$17,IF(B544&lt;='Conversion Factors'!$G$18,'Conversion Factors'!$F$18,IF(B544&lt;='Conversion Factors'!$G$19,'Conversion Factors'!$F$19,IF(B544&lt;='Conversion Factors'!$G$20,'Conversion Factors'!$F$20,IF(B544&lt;='Conversion Factors'!$G$21,'Conversion Factors'!$F$21,IF(ISNUMBER(B544),20,""))))))</f>
        <v/>
      </c>
      <c r="F544" s="193" t="e">
        <f t="shared" si="142"/>
        <v>#VALUE!</v>
      </c>
      <c r="G544" s="195">
        <f>IF('Estimated Waste'!G161&lt;&gt;"",IF(LEN('Estimated Waste'!G161)&gt;6,MID('Estimated Waste'!G161,1,LEN('Estimated Waste'!G161)-10),MID('Estimated Waste'!G161,1,LEN('Estimated Waste'!G161)-4)),0)</f>
        <v>0</v>
      </c>
      <c r="H544" s="195" t="str">
        <f t="shared" si="135"/>
        <v/>
      </c>
      <c r="I544" s="196">
        <f>'Estimated Waste'!H161</f>
        <v>0</v>
      </c>
      <c r="J544" s="197"/>
      <c r="K544" s="196" t="str">
        <f t="shared" si="136"/>
        <v/>
      </c>
      <c r="L544" s="227" t="str">
        <f>IF(K544&lt;='Conversion Factors'!$F$12,'Conversion Factors'!$F$12,IF(K544&lt;='Conversion Factors'!$F$13,'Conversion Factors'!$F$13,IF(K544&lt;='Conversion Factors'!$F$14,'Conversion Factors'!$F$14,IF(K544&lt;='Conversion Factors'!$F$15,'Conversion Factors'!$F$15,IF(K544&lt;='Conversion Factors'!$F$16,'Conversion Factors'!$F$16,M544)))))</f>
        <v/>
      </c>
      <c r="M544" s="227" t="str">
        <f>IF(K544&lt;='Conversion Factors'!$F$17,'Conversion Factors'!$F$17,IF(K544&lt;='Conversion Factors'!$F$18,'Conversion Factors'!$F$18,IF(K544&lt;='Conversion Factors'!$F$19,'Conversion Factors'!$F$19,IF(K544&lt;='Conversion Factors'!$F$20,'Conversion Factors'!$F$20,IF(K544&lt;='Conversion Factors'!$F$21,'Conversion Factors'!$F$21,IF(ISNUMBER(K544),20,""))))))</f>
        <v/>
      </c>
      <c r="O544" s="198" t="str">
        <f>IF(ISNUMBER('Actual Waste'!U162),'Actual Waste'!U162,"")</f>
        <v/>
      </c>
      <c r="P544" s="198" t="str">
        <f t="shared" si="140"/>
        <v/>
      </c>
      <c r="Q544" s="199" t="str">
        <f>IF(ISNUMBER(X544),Y544,IF(T544&gt;0,T544,IF(O544&lt;='Conversion Factors'!$G$11,'Conversion Factors'!$F$11,IF(O544&lt;='Conversion Factors'!$G$12,'Conversion Factors'!$F$12,IF(O544&lt;='Conversion Factors'!$G$13,'Conversion Factors'!$F$13,IF(O544&lt;='Conversion Factors'!$G$14,'Conversion Factors'!$F$14,IF(O544&lt;='Conversion Factors'!$G$15,'Conversion Factors'!$F$15,IF(O544&lt;='Conversion Factors'!$G$16,'Conversion Factors'!$F$16,R544))))))))</f>
        <v/>
      </c>
      <c r="R544" s="200" t="str">
        <f>IF(O544&lt;='Conversion Factors'!$G$17,'Conversion Factors'!$F$17,IF(O544&lt;='Conversion Factors'!$G$18,'Conversion Factors'!$F$18,IF(O544&lt;='Conversion Factors'!$G$19,'Conversion Factors'!$F$19,IF(O544&lt;='Conversion Factors'!$G$20,'Conversion Factors'!$F$20,IF(O544&lt;='Conversion Factors'!$G$21,'Conversion Factors'!$F$21,IF(ISNUMBER(O544),20,""))))))</f>
        <v/>
      </c>
      <c r="S544" s="199" t="e">
        <f t="shared" si="137"/>
        <v>#VALUE!</v>
      </c>
      <c r="T544" s="201">
        <f>IF('Actual Waste'!J162&lt;&gt;"",IF(LEN('Actual Waste'!J162)&gt;6,MID('Actual Waste'!J162,1,LEN('Actual Waste'!J162)-10),MID('Actual Waste'!J162,1,LEN('Actual Waste'!J162)-4)),0)</f>
        <v>0</v>
      </c>
      <c r="U544" s="201" t="str">
        <f t="shared" si="138"/>
        <v/>
      </c>
      <c r="V544" s="202">
        <f>'Actual Waste'!K162</f>
        <v>0</v>
      </c>
      <c r="W544" s="203"/>
      <c r="X544" s="202" t="str">
        <f t="shared" si="139"/>
        <v/>
      </c>
      <c r="Y544" s="229" t="str">
        <f>IF(X544&lt;='Conversion Factors'!$F$12,'Conversion Factors'!$F$12,IF(X544&lt;='Conversion Factors'!$F$13,'Conversion Factors'!$F$13,IF(X544&lt;='Conversion Factors'!$F$14,'Conversion Factors'!$F$14,IF(X544&lt;='Conversion Factors'!$F$15,'Conversion Factors'!$F$15,IF(X544&lt;='Conversion Factors'!$F$16,'Conversion Factors'!$F$16,Z544)))))</f>
        <v/>
      </c>
      <c r="Z544" s="229" t="str">
        <f>IF(X544&lt;='Conversion Factors'!$F$17,'Conversion Factors'!$F$17,IF(X544&lt;='Conversion Factors'!$F$18,'Conversion Factors'!$F$18,IF(X544&lt;='Conversion Factors'!$F$19,'Conversion Factors'!$F$19,IF(X544&lt;='Conversion Factors'!$F$20,'Conversion Factors'!$F$20,IF(X544&lt;='Conversion Factors'!$F$21,'Conversion Factors'!$F$21,IF(ISNUMBER(X544),20,""))))))</f>
        <v/>
      </c>
      <c r="AE544" s="3"/>
      <c r="AF544" s="3"/>
      <c r="AG544" s="3"/>
      <c r="AH544" s="3"/>
      <c r="AM544" s="3"/>
      <c r="AN544" s="3"/>
      <c r="AO544" s="3"/>
      <c r="AP544" s="3"/>
    </row>
    <row r="545" spans="1:42" x14ac:dyDescent="0.35">
      <c r="A545" s="57"/>
      <c r="B545" s="192" t="str">
        <f>IF(ISNUMBER('Estimated Waste'!M162),'Estimated Waste'!M162,"")</f>
        <v/>
      </c>
      <c r="C545" s="192" t="str">
        <f t="shared" si="141"/>
        <v/>
      </c>
      <c r="D545" s="193" t="str">
        <f>IF(ISNUMBER(K545),L545,IF(G545&gt;0,G545,IF(B545&lt;='Conversion Factors'!$G$11,'Conversion Factors'!$F$11,IF(B545&lt;='Conversion Factors'!$G$12,'Conversion Factors'!$F$12,IF(B545&lt;='Conversion Factors'!$G$13,'Conversion Factors'!$F$13,IF(B545&lt;='Conversion Factors'!$G$14,'Conversion Factors'!$F$14,IF(B545&lt;='Conversion Factors'!$G$15,'Conversion Factors'!$F$15,IF(B545&lt;='Conversion Factors'!$G$16,'Conversion Factors'!$F$16,E545))))))))</f>
        <v/>
      </c>
      <c r="E545" s="194" t="str">
        <f>IF(B545&lt;='Conversion Factors'!$G$17,'Conversion Factors'!$F$17,IF(B545&lt;='Conversion Factors'!$G$18,'Conversion Factors'!$F$18,IF(B545&lt;='Conversion Factors'!$G$19,'Conversion Factors'!$F$19,IF(B545&lt;='Conversion Factors'!$G$20,'Conversion Factors'!$F$20,IF(B545&lt;='Conversion Factors'!$G$21,'Conversion Factors'!$F$21,IF(ISNUMBER(B545),20,""))))))</f>
        <v/>
      </c>
      <c r="F545" s="193" t="e">
        <f t="shared" si="142"/>
        <v>#VALUE!</v>
      </c>
      <c r="G545" s="195">
        <f>IF('Estimated Waste'!G162&lt;&gt;"",IF(LEN('Estimated Waste'!G162)&gt;6,MID('Estimated Waste'!G162,1,LEN('Estimated Waste'!G162)-10),MID('Estimated Waste'!G162,1,LEN('Estimated Waste'!G162)-4)),0)</f>
        <v>0</v>
      </c>
      <c r="H545" s="195" t="str">
        <f t="shared" si="135"/>
        <v/>
      </c>
      <c r="I545" s="196">
        <f>'Estimated Waste'!H162</f>
        <v>0</v>
      </c>
      <c r="J545" s="197"/>
      <c r="K545" s="196" t="str">
        <f t="shared" si="136"/>
        <v/>
      </c>
      <c r="L545" s="227" t="str">
        <f>IF(K545&lt;='Conversion Factors'!$F$12,'Conversion Factors'!$F$12,IF(K545&lt;='Conversion Factors'!$F$13,'Conversion Factors'!$F$13,IF(K545&lt;='Conversion Factors'!$F$14,'Conversion Factors'!$F$14,IF(K545&lt;='Conversion Factors'!$F$15,'Conversion Factors'!$F$15,IF(K545&lt;='Conversion Factors'!$F$16,'Conversion Factors'!$F$16,M545)))))</f>
        <v/>
      </c>
      <c r="M545" s="227" t="str">
        <f>IF(K545&lt;='Conversion Factors'!$F$17,'Conversion Factors'!$F$17,IF(K545&lt;='Conversion Factors'!$F$18,'Conversion Factors'!$F$18,IF(K545&lt;='Conversion Factors'!$F$19,'Conversion Factors'!$F$19,IF(K545&lt;='Conversion Factors'!$F$20,'Conversion Factors'!$F$20,IF(K545&lt;='Conversion Factors'!$F$21,'Conversion Factors'!$F$21,IF(ISNUMBER(K545),20,""))))))</f>
        <v/>
      </c>
      <c r="O545" s="198" t="str">
        <f>IF(ISNUMBER('Actual Waste'!U163),'Actual Waste'!U163,"")</f>
        <v/>
      </c>
      <c r="P545" s="198" t="str">
        <f t="shared" si="140"/>
        <v/>
      </c>
      <c r="Q545" s="199" t="str">
        <f>IF(ISNUMBER(X545),Y545,IF(T545&gt;0,T545,IF(O545&lt;='Conversion Factors'!$G$11,'Conversion Factors'!$F$11,IF(O545&lt;='Conversion Factors'!$G$12,'Conversion Factors'!$F$12,IF(O545&lt;='Conversion Factors'!$G$13,'Conversion Factors'!$F$13,IF(O545&lt;='Conversion Factors'!$G$14,'Conversion Factors'!$F$14,IF(O545&lt;='Conversion Factors'!$G$15,'Conversion Factors'!$F$15,IF(O545&lt;='Conversion Factors'!$G$16,'Conversion Factors'!$F$16,R545))))))))</f>
        <v/>
      </c>
      <c r="R545" s="200" t="str">
        <f>IF(O545&lt;='Conversion Factors'!$G$17,'Conversion Factors'!$F$17,IF(O545&lt;='Conversion Factors'!$G$18,'Conversion Factors'!$F$18,IF(O545&lt;='Conversion Factors'!$G$19,'Conversion Factors'!$F$19,IF(O545&lt;='Conversion Factors'!$G$20,'Conversion Factors'!$F$20,IF(O545&lt;='Conversion Factors'!$G$21,'Conversion Factors'!$F$21,IF(ISNUMBER(O545),20,""))))))</f>
        <v/>
      </c>
      <c r="S545" s="199" t="e">
        <f t="shared" si="137"/>
        <v>#VALUE!</v>
      </c>
      <c r="T545" s="201">
        <f>IF('Actual Waste'!J163&lt;&gt;"",IF(LEN('Actual Waste'!J163)&gt;6,MID('Actual Waste'!J163,1,LEN('Actual Waste'!J163)-10),MID('Actual Waste'!J163,1,LEN('Actual Waste'!J163)-4)),0)</f>
        <v>0</v>
      </c>
      <c r="U545" s="201" t="str">
        <f t="shared" si="138"/>
        <v/>
      </c>
      <c r="V545" s="202">
        <f>'Actual Waste'!K163</f>
        <v>0</v>
      </c>
      <c r="W545" s="203"/>
      <c r="X545" s="202" t="str">
        <f t="shared" si="139"/>
        <v/>
      </c>
      <c r="Y545" s="229" t="str">
        <f>IF(X545&lt;='Conversion Factors'!$F$12,'Conversion Factors'!$F$12,IF(X545&lt;='Conversion Factors'!$F$13,'Conversion Factors'!$F$13,IF(X545&lt;='Conversion Factors'!$F$14,'Conversion Factors'!$F$14,IF(X545&lt;='Conversion Factors'!$F$15,'Conversion Factors'!$F$15,IF(X545&lt;='Conversion Factors'!$F$16,'Conversion Factors'!$F$16,Z545)))))</f>
        <v/>
      </c>
      <c r="Z545" s="229" t="str">
        <f>IF(X545&lt;='Conversion Factors'!$F$17,'Conversion Factors'!$F$17,IF(X545&lt;='Conversion Factors'!$F$18,'Conversion Factors'!$F$18,IF(X545&lt;='Conversion Factors'!$F$19,'Conversion Factors'!$F$19,IF(X545&lt;='Conversion Factors'!$F$20,'Conversion Factors'!$F$20,IF(X545&lt;='Conversion Factors'!$F$21,'Conversion Factors'!$F$21,IF(ISNUMBER(X545),20,""))))))</f>
        <v/>
      </c>
      <c r="AE545" s="3"/>
      <c r="AF545" s="3"/>
      <c r="AG545" s="3"/>
      <c r="AH545" s="3"/>
      <c r="AM545" s="3"/>
      <c r="AN545" s="3"/>
      <c r="AO545" s="3"/>
      <c r="AP545" s="3"/>
    </row>
    <row r="546" spans="1:42" x14ac:dyDescent="0.35">
      <c r="A546" s="57"/>
      <c r="B546" s="192" t="str">
        <f>IF(ISNUMBER('Estimated Waste'!M163),'Estimated Waste'!M163,"")</f>
        <v/>
      </c>
      <c r="C546" s="192" t="str">
        <f t="shared" si="141"/>
        <v/>
      </c>
      <c r="D546" s="193" t="str">
        <f>IF(ISNUMBER(K546),L546,IF(G546&gt;0,G546,IF(B546&lt;='Conversion Factors'!$G$11,'Conversion Factors'!$F$11,IF(B546&lt;='Conversion Factors'!$G$12,'Conversion Factors'!$F$12,IF(B546&lt;='Conversion Factors'!$G$13,'Conversion Factors'!$F$13,IF(B546&lt;='Conversion Factors'!$G$14,'Conversion Factors'!$F$14,IF(B546&lt;='Conversion Factors'!$G$15,'Conversion Factors'!$F$15,IF(B546&lt;='Conversion Factors'!$G$16,'Conversion Factors'!$F$16,E546))))))))</f>
        <v/>
      </c>
      <c r="E546" s="194" t="str">
        <f>IF(B546&lt;='Conversion Factors'!$G$17,'Conversion Factors'!$F$17,IF(B546&lt;='Conversion Factors'!$G$18,'Conversion Factors'!$F$18,IF(B546&lt;='Conversion Factors'!$G$19,'Conversion Factors'!$F$19,IF(B546&lt;='Conversion Factors'!$G$20,'Conversion Factors'!$F$20,IF(B546&lt;='Conversion Factors'!$G$21,'Conversion Factors'!$F$21,IF(ISNUMBER(B546),20,""))))))</f>
        <v/>
      </c>
      <c r="F546" s="193" t="e">
        <f t="shared" si="142"/>
        <v>#VALUE!</v>
      </c>
      <c r="G546" s="195">
        <f>IF('Estimated Waste'!G163&lt;&gt;"",IF(LEN('Estimated Waste'!G163)&gt;6,MID('Estimated Waste'!G163,1,LEN('Estimated Waste'!G163)-10),MID('Estimated Waste'!G163,1,LEN('Estimated Waste'!G163)-4)),0)</f>
        <v>0</v>
      </c>
      <c r="H546" s="195" t="str">
        <f t="shared" si="135"/>
        <v/>
      </c>
      <c r="I546" s="196">
        <f>'Estimated Waste'!H163</f>
        <v>0</v>
      </c>
      <c r="J546" s="197"/>
      <c r="K546" s="196" t="str">
        <f t="shared" si="136"/>
        <v/>
      </c>
      <c r="L546" s="227" t="str">
        <f>IF(K546&lt;='Conversion Factors'!$F$12,'Conversion Factors'!$F$12,IF(K546&lt;='Conversion Factors'!$F$13,'Conversion Factors'!$F$13,IF(K546&lt;='Conversion Factors'!$F$14,'Conversion Factors'!$F$14,IF(K546&lt;='Conversion Factors'!$F$15,'Conversion Factors'!$F$15,IF(K546&lt;='Conversion Factors'!$F$16,'Conversion Factors'!$F$16,M546)))))</f>
        <v/>
      </c>
      <c r="M546" s="227" t="str">
        <f>IF(K546&lt;='Conversion Factors'!$F$17,'Conversion Factors'!$F$17,IF(K546&lt;='Conversion Factors'!$F$18,'Conversion Factors'!$F$18,IF(K546&lt;='Conversion Factors'!$F$19,'Conversion Factors'!$F$19,IF(K546&lt;='Conversion Factors'!$F$20,'Conversion Factors'!$F$20,IF(K546&lt;='Conversion Factors'!$F$21,'Conversion Factors'!$F$21,IF(ISNUMBER(K546),20,""))))))</f>
        <v/>
      </c>
      <c r="O546" s="198" t="str">
        <f>IF(ISNUMBER('Actual Waste'!U164),'Actual Waste'!U164,"")</f>
        <v/>
      </c>
      <c r="P546" s="198" t="str">
        <f t="shared" si="140"/>
        <v/>
      </c>
      <c r="Q546" s="199" t="str">
        <f>IF(ISNUMBER(X546),Y546,IF(T546&gt;0,T546,IF(O546&lt;='Conversion Factors'!$G$11,'Conversion Factors'!$F$11,IF(O546&lt;='Conversion Factors'!$G$12,'Conversion Factors'!$F$12,IF(O546&lt;='Conversion Factors'!$G$13,'Conversion Factors'!$F$13,IF(O546&lt;='Conversion Factors'!$G$14,'Conversion Factors'!$F$14,IF(O546&lt;='Conversion Factors'!$G$15,'Conversion Factors'!$F$15,IF(O546&lt;='Conversion Factors'!$G$16,'Conversion Factors'!$F$16,R546))))))))</f>
        <v/>
      </c>
      <c r="R546" s="200" t="str">
        <f>IF(O546&lt;='Conversion Factors'!$G$17,'Conversion Factors'!$F$17,IF(O546&lt;='Conversion Factors'!$G$18,'Conversion Factors'!$F$18,IF(O546&lt;='Conversion Factors'!$G$19,'Conversion Factors'!$F$19,IF(O546&lt;='Conversion Factors'!$G$20,'Conversion Factors'!$F$20,IF(O546&lt;='Conversion Factors'!$G$21,'Conversion Factors'!$F$21,IF(ISNUMBER(O546),20,""))))))</f>
        <v/>
      </c>
      <c r="S546" s="199" t="e">
        <f t="shared" si="137"/>
        <v>#VALUE!</v>
      </c>
      <c r="T546" s="201">
        <f>IF('Actual Waste'!J164&lt;&gt;"",IF(LEN('Actual Waste'!J164)&gt;6,MID('Actual Waste'!J164,1,LEN('Actual Waste'!J164)-10),MID('Actual Waste'!J164,1,LEN('Actual Waste'!J164)-4)),0)</f>
        <v>0</v>
      </c>
      <c r="U546" s="201" t="str">
        <f t="shared" si="138"/>
        <v/>
      </c>
      <c r="V546" s="202">
        <f>'Actual Waste'!K164</f>
        <v>0</v>
      </c>
      <c r="W546" s="203"/>
      <c r="X546" s="202" t="str">
        <f t="shared" si="139"/>
        <v/>
      </c>
      <c r="Y546" s="229" t="str">
        <f>IF(X546&lt;='Conversion Factors'!$F$12,'Conversion Factors'!$F$12,IF(X546&lt;='Conversion Factors'!$F$13,'Conversion Factors'!$F$13,IF(X546&lt;='Conversion Factors'!$F$14,'Conversion Factors'!$F$14,IF(X546&lt;='Conversion Factors'!$F$15,'Conversion Factors'!$F$15,IF(X546&lt;='Conversion Factors'!$F$16,'Conversion Factors'!$F$16,Z546)))))</f>
        <v/>
      </c>
      <c r="Z546" s="229" t="str">
        <f>IF(X546&lt;='Conversion Factors'!$F$17,'Conversion Factors'!$F$17,IF(X546&lt;='Conversion Factors'!$F$18,'Conversion Factors'!$F$18,IF(X546&lt;='Conversion Factors'!$F$19,'Conversion Factors'!$F$19,IF(X546&lt;='Conversion Factors'!$F$20,'Conversion Factors'!$F$20,IF(X546&lt;='Conversion Factors'!$F$21,'Conversion Factors'!$F$21,IF(ISNUMBER(X546),20,""))))))</f>
        <v/>
      </c>
      <c r="AE546" s="3"/>
      <c r="AF546" s="3"/>
      <c r="AG546" s="3"/>
      <c r="AH546" s="3"/>
      <c r="AM546" s="3"/>
      <c r="AN546" s="3"/>
      <c r="AO546" s="3"/>
      <c r="AP546" s="3"/>
    </row>
    <row r="547" spans="1:42" x14ac:dyDescent="0.35">
      <c r="A547" s="57"/>
      <c r="B547" s="192" t="str">
        <f>IF(ISNUMBER('Estimated Waste'!M164),'Estimated Waste'!M164,"")</f>
        <v/>
      </c>
      <c r="C547" s="192" t="str">
        <f t="shared" si="141"/>
        <v/>
      </c>
      <c r="D547" s="193" t="str">
        <f>IF(ISNUMBER(K547),L547,IF(G547&gt;0,G547,IF(B547&lt;='Conversion Factors'!$G$11,'Conversion Factors'!$F$11,IF(B547&lt;='Conversion Factors'!$G$12,'Conversion Factors'!$F$12,IF(B547&lt;='Conversion Factors'!$G$13,'Conversion Factors'!$F$13,IF(B547&lt;='Conversion Factors'!$G$14,'Conversion Factors'!$F$14,IF(B547&lt;='Conversion Factors'!$G$15,'Conversion Factors'!$F$15,IF(B547&lt;='Conversion Factors'!$G$16,'Conversion Factors'!$F$16,E547))))))))</f>
        <v/>
      </c>
      <c r="E547" s="194" t="str">
        <f>IF(B547&lt;='Conversion Factors'!$G$17,'Conversion Factors'!$F$17,IF(B547&lt;='Conversion Factors'!$G$18,'Conversion Factors'!$F$18,IF(B547&lt;='Conversion Factors'!$G$19,'Conversion Factors'!$F$19,IF(B547&lt;='Conversion Factors'!$G$20,'Conversion Factors'!$F$20,IF(B547&lt;='Conversion Factors'!$G$21,'Conversion Factors'!$F$21,IF(ISNUMBER(B547),20,""))))))</f>
        <v/>
      </c>
      <c r="F547" s="193" t="e">
        <f t="shared" si="142"/>
        <v>#VALUE!</v>
      </c>
      <c r="G547" s="195">
        <f>IF('Estimated Waste'!G164&lt;&gt;"",IF(LEN('Estimated Waste'!G164)&gt;6,MID('Estimated Waste'!G164,1,LEN('Estimated Waste'!G164)-10),MID('Estimated Waste'!G164,1,LEN('Estimated Waste'!G164)-4)),0)</f>
        <v>0</v>
      </c>
      <c r="H547" s="195" t="str">
        <f t="shared" si="135"/>
        <v/>
      </c>
      <c r="I547" s="196">
        <f>'Estimated Waste'!H164</f>
        <v>0</v>
      </c>
      <c r="J547" s="197"/>
      <c r="K547" s="196" t="str">
        <f t="shared" si="136"/>
        <v/>
      </c>
      <c r="L547" s="227" t="str">
        <f>IF(K547&lt;='Conversion Factors'!$F$12,'Conversion Factors'!$F$12,IF(K547&lt;='Conversion Factors'!$F$13,'Conversion Factors'!$F$13,IF(K547&lt;='Conversion Factors'!$F$14,'Conversion Factors'!$F$14,IF(K547&lt;='Conversion Factors'!$F$15,'Conversion Factors'!$F$15,IF(K547&lt;='Conversion Factors'!$F$16,'Conversion Factors'!$F$16,M547)))))</f>
        <v/>
      </c>
      <c r="M547" s="227" t="str">
        <f>IF(K547&lt;='Conversion Factors'!$F$17,'Conversion Factors'!$F$17,IF(K547&lt;='Conversion Factors'!$F$18,'Conversion Factors'!$F$18,IF(K547&lt;='Conversion Factors'!$F$19,'Conversion Factors'!$F$19,IF(K547&lt;='Conversion Factors'!$F$20,'Conversion Factors'!$F$20,IF(K547&lt;='Conversion Factors'!$F$21,'Conversion Factors'!$F$21,IF(ISNUMBER(K547),20,""))))))</f>
        <v/>
      </c>
      <c r="O547" s="198" t="str">
        <f>IF(ISNUMBER('Actual Waste'!U165),'Actual Waste'!U165,"")</f>
        <v/>
      </c>
      <c r="P547" s="198" t="str">
        <f t="shared" si="140"/>
        <v/>
      </c>
      <c r="Q547" s="199" t="str">
        <f>IF(ISNUMBER(X547),Y547,IF(T547&gt;0,T547,IF(O547&lt;='Conversion Factors'!$G$11,'Conversion Factors'!$F$11,IF(O547&lt;='Conversion Factors'!$G$12,'Conversion Factors'!$F$12,IF(O547&lt;='Conversion Factors'!$G$13,'Conversion Factors'!$F$13,IF(O547&lt;='Conversion Factors'!$G$14,'Conversion Factors'!$F$14,IF(O547&lt;='Conversion Factors'!$G$15,'Conversion Factors'!$F$15,IF(O547&lt;='Conversion Factors'!$G$16,'Conversion Factors'!$F$16,R547))))))))</f>
        <v/>
      </c>
      <c r="R547" s="200" t="str">
        <f>IF(O547&lt;='Conversion Factors'!$G$17,'Conversion Factors'!$F$17,IF(O547&lt;='Conversion Factors'!$G$18,'Conversion Factors'!$F$18,IF(O547&lt;='Conversion Factors'!$G$19,'Conversion Factors'!$F$19,IF(O547&lt;='Conversion Factors'!$G$20,'Conversion Factors'!$F$20,IF(O547&lt;='Conversion Factors'!$G$21,'Conversion Factors'!$F$21,IF(ISNUMBER(O547),20,""))))))</f>
        <v/>
      </c>
      <c r="S547" s="199" t="e">
        <f t="shared" si="137"/>
        <v>#VALUE!</v>
      </c>
      <c r="T547" s="201">
        <f>IF('Actual Waste'!J165&lt;&gt;"",IF(LEN('Actual Waste'!J165)&gt;6,MID('Actual Waste'!J165,1,LEN('Actual Waste'!J165)-10),MID('Actual Waste'!J165,1,LEN('Actual Waste'!J165)-4)),0)</f>
        <v>0</v>
      </c>
      <c r="U547" s="201" t="str">
        <f t="shared" si="138"/>
        <v/>
      </c>
      <c r="V547" s="202">
        <f>'Actual Waste'!K165</f>
        <v>0</v>
      </c>
      <c r="W547" s="203"/>
      <c r="X547" s="202" t="str">
        <f t="shared" si="139"/>
        <v/>
      </c>
      <c r="Y547" s="229" t="str">
        <f>IF(X547&lt;='Conversion Factors'!$F$12,'Conversion Factors'!$F$12,IF(X547&lt;='Conversion Factors'!$F$13,'Conversion Factors'!$F$13,IF(X547&lt;='Conversion Factors'!$F$14,'Conversion Factors'!$F$14,IF(X547&lt;='Conversion Factors'!$F$15,'Conversion Factors'!$F$15,IF(X547&lt;='Conversion Factors'!$F$16,'Conversion Factors'!$F$16,Z547)))))</f>
        <v/>
      </c>
      <c r="Z547" s="229" t="str">
        <f>IF(X547&lt;='Conversion Factors'!$F$17,'Conversion Factors'!$F$17,IF(X547&lt;='Conversion Factors'!$F$18,'Conversion Factors'!$F$18,IF(X547&lt;='Conversion Factors'!$F$19,'Conversion Factors'!$F$19,IF(X547&lt;='Conversion Factors'!$F$20,'Conversion Factors'!$F$20,IF(X547&lt;='Conversion Factors'!$F$21,'Conversion Factors'!$F$21,IF(ISNUMBER(X547),20,""))))))</f>
        <v/>
      </c>
      <c r="AE547" s="3"/>
      <c r="AF547" s="3"/>
      <c r="AG547" s="3"/>
      <c r="AH547" s="3"/>
      <c r="AM547" s="3"/>
      <c r="AN547" s="3"/>
      <c r="AO547" s="3"/>
      <c r="AP547" s="3"/>
    </row>
    <row r="548" spans="1:42" x14ac:dyDescent="0.35">
      <c r="A548" s="57"/>
      <c r="B548" s="192" t="str">
        <f>IF(ISNUMBER('Estimated Waste'!M165),'Estimated Waste'!M165,"")</f>
        <v/>
      </c>
      <c r="C548" s="192" t="str">
        <f t="shared" si="141"/>
        <v/>
      </c>
      <c r="D548" s="193" t="str">
        <f>IF(ISNUMBER(K548),L548,IF(G548&gt;0,G548,IF(B548&lt;='Conversion Factors'!$G$11,'Conversion Factors'!$F$11,IF(B548&lt;='Conversion Factors'!$G$12,'Conversion Factors'!$F$12,IF(B548&lt;='Conversion Factors'!$G$13,'Conversion Factors'!$F$13,IF(B548&lt;='Conversion Factors'!$G$14,'Conversion Factors'!$F$14,IF(B548&lt;='Conversion Factors'!$G$15,'Conversion Factors'!$F$15,IF(B548&lt;='Conversion Factors'!$G$16,'Conversion Factors'!$F$16,E548))))))))</f>
        <v/>
      </c>
      <c r="E548" s="194" t="str">
        <f>IF(B548&lt;='Conversion Factors'!$G$17,'Conversion Factors'!$F$17,IF(B548&lt;='Conversion Factors'!$G$18,'Conversion Factors'!$F$18,IF(B548&lt;='Conversion Factors'!$G$19,'Conversion Factors'!$F$19,IF(B548&lt;='Conversion Factors'!$G$20,'Conversion Factors'!$F$20,IF(B548&lt;='Conversion Factors'!$G$21,'Conversion Factors'!$F$21,IF(ISNUMBER(B548),20,""))))))</f>
        <v/>
      </c>
      <c r="F548" s="193" t="e">
        <f t="shared" si="142"/>
        <v>#VALUE!</v>
      </c>
      <c r="G548" s="195">
        <f>IF('Estimated Waste'!G165&lt;&gt;"",IF(LEN('Estimated Waste'!G165)&gt;6,MID('Estimated Waste'!G165,1,LEN('Estimated Waste'!G165)-10),MID('Estimated Waste'!G165,1,LEN('Estimated Waste'!G165)-4)),0)</f>
        <v>0</v>
      </c>
      <c r="H548" s="195" t="str">
        <f t="shared" si="135"/>
        <v/>
      </c>
      <c r="I548" s="196">
        <f>'Estimated Waste'!H165</f>
        <v>0</v>
      </c>
      <c r="J548" s="197"/>
      <c r="K548" s="196" t="str">
        <f t="shared" si="136"/>
        <v/>
      </c>
      <c r="L548" s="227" t="str">
        <f>IF(K548&lt;='Conversion Factors'!$F$12,'Conversion Factors'!$F$12,IF(K548&lt;='Conversion Factors'!$F$13,'Conversion Factors'!$F$13,IF(K548&lt;='Conversion Factors'!$F$14,'Conversion Factors'!$F$14,IF(K548&lt;='Conversion Factors'!$F$15,'Conversion Factors'!$F$15,IF(K548&lt;='Conversion Factors'!$F$16,'Conversion Factors'!$F$16,M548)))))</f>
        <v/>
      </c>
      <c r="M548" s="227" t="str">
        <f>IF(K548&lt;='Conversion Factors'!$F$17,'Conversion Factors'!$F$17,IF(K548&lt;='Conversion Factors'!$F$18,'Conversion Factors'!$F$18,IF(K548&lt;='Conversion Factors'!$F$19,'Conversion Factors'!$F$19,IF(K548&lt;='Conversion Factors'!$F$20,'Conversion Factors'!$F$20,IF(K548&lt;='Conversion Factors'!$F$21,'Conversion Factors'!$F$21,IF(ISNUMBER(K548),20,""))))))</f>
        <v/>
      </c>
      <c r="O548" s="198" t="str">
        <f>IF(ISNUMBER('Actual Waste'!U166),'Actual Waste'!U166,"")</f>
        <v/>
      </c>
      <c r="P548" s="198" t="str">
        <f t="shared" si="140"/>
        <v/>
      </c>
      <c r="Q548" s="199" t="str">
        <f>IF(ISNUMBER(X548),Y548,IF(T548&gt;0,T548,IF(O548&lt;='Conversion Factors'!$G$11,'Conversion Factors'!$F$11,IF(O548&lt;='Conversion Factors'!$G$12,'Conversion Factors'!$F$12,IF(O548&lt;='Conversion Factors'!$G$13,'Conversion Factors'!$F$13,IF(O548&lt;='Conversion Factors'!$G$14,'Conversion Factors'!$F$14,IF(O548&lt;='Conversion Factors'!$G$15,'Conversion Factors'!$F$15,IF(O548&lt;='Conversion Factors'!$G$16,'Conversion Factors'!$F$16,R548))))))))</f>
        <v/>
      </c>
      <c r="R548" s="200" t="str">
        <f>IF(O548&lt;='Conversion Factors'!$G$17,'Conversion Factors'!$F$17,IF(O548&lt;='Conversion Factors'!$G$18,'Conversion Factors'!$F$18,IF(O548&lt;='Conversion Factors'!$G$19,'Conversion Factors'!$F$19,IF(O548&lt;='Conversion Factors'!$G$20,'Conversion Factors'!$F$20,IF(O548&lt;='Conversion Factors'!$G$21,'Conversion Factors'!$F$21,IF(ISNUMBER(O548),20,""))))))</f>
        <v/>
      </c>
      <c r="S548" s="199" t="e">
        <f t="shared" si="137"/>
        <v>#VALUE!</v>
      </c>
      <c r="T548" s="201">
        <f>IF('Actual Waste'!J166&lt;&gt;"",IF(LEN('Actual Waste'!J166)&gt;6,MID('Actual Waste'!J166,1,LEN('Actual Waste'!J166)-10),MID('Actual Waste'!J166,1,LEN('Actual Waste'!J166)-4)),0)</f>
        <v>0</v>
      </c>
      <c r="U548" s="201" t="str">
        <f t="shared" si="138"/>
        <v/>
      </c>
      <c r="V548" s="202">
        <f>'Actual Waste'!K166</f>
        <v>0</v>
      </c>
      <c r="W548" s="203"/>
      <c r="X548" s="202" t="str">
        <f t="shared" si="139"/>
        <v/>
      </c>
      <c r="Y548" s="229" t="str">
        <f>IF(X548&lt;='Conversion Factors'!$F$12,'Conversion Factors'!$F$12,IF(X548&lt;='Conversion Factors'!$F$13,'Conversion Factors'!$F$13,IF(X548&lt;='Conversion Factors'!$F$14,'Conversion Factors'!$F$14,IF(X548&lt;='Conversion Factors'!$F$15,'Conversion Factors'!$F$15,IF(X548&lt;='Conversion Factors'!$F$16,'Conversion Factors'!$F$16,Z548)))))</f>
        <v/>
      </c>
      <c r="Z548" s="229" t="str">
        <f>IF(X548&lt;='Conversion Factors'!$F$17,'Conversion Factors'!$F$17,IF(X548&lt;='Conversion Factors'!$F$18,'Conversion Factors'!$F$18,IF(X548&lt;='Conversion Factors'!$F$19,'Conversion Factors'!$F$19,IF(X548&lt;='Conversion Factors'!$F$20,'Conversion Factors'!$F$20,IF(X548&lt;='Conversion Factors'!$F$21,'Conversion Factors'!$F$21,IF(ISNUMBER(X548),20,""))))))</f>
        <v/>
      </c>
      <c r="AE548" s="3"/>
      <c r="AF548" s="3"/>
      <c r="AG548" s="3"/>
      <c r="AH548" s="3"/>
      <c r="AM548" s="3"/>
      <c r="AN548" s="3"/>
      <c r="AO548" s="3"/>
      <c r="AP548" s="3"/>
    </row>
    <row r="549" spans="1:42" x14ac:dyDescent="0.35">
      <c r="A549" s="57"/>
      <c r="B549" s="192" t="str">
        <f>IF(ISNUMBER('Estimated Waste'!M166),'Estimated Waste'!M166,"")</f>
        <v/>
      </c>
      <c r="C549" s="192" t="str">
        <f t="shared" si="141"/>
        <v/>
      </c>
      <c r="D549" s="193" t="str">
        <f>IF(ISNUMBER(K549),L549,IF(G549&gt;0,G549,IF(B549&lt;='Conversion Factors'!$G$11,'Conversion Factors'!$F$11,IF(B549&lt;='Conversion Factors'!$G$12,'Conversion Factors'!$F$12,IF(B549&lt;='Conversion Factors'!$G$13,'Conversion Factors'!$F$13,IF(B549&lt;='Conversion Factors'!$G$14,'Conversion Factors'!$F$14,IF(B549&lt;='Conversion Factors'!$G$15,'Conversion Factors'!$F$15,IF(B549&lt;='Conversion Factors'!$G$16,'Conversion Factors'!$F$16,E549))))))))</f>
        <v/>
      </c>
      <c r="E549" s="194" t="str">
        <f>IF(B549&lt;='Conversion Factors'!$G$17,'Conversion Factors'!$F$17,IF(B549&lt;='Conversion Factors'!$G$18,'Conversion Factors'!$F$18,IF(B549&lt;='Conversion Factors'!$G$19,'Conversion Factors'!$F$19,IF(B549&lt;='Conversion Factors'!$G$20,'Conversion Factors'!$F$20,IF(B549&lt;='Conversion Factors'!$G$21,'Conversion Factors'!$F$21,IF(ISNUMBER(B549),20,""))))))</f>
        <v/>
      </c>
      <c r="F549" s="193" t="e">
        <f t="shared" si="142"/>
        <v>#VALUE!</v>
      </c>
      <c r="G549" s="195">
        <f>IF('Estimated Waste'!G166&lt;&gt;"",IF(LEN('Estimated Waste'!G166)&gt;6,MID('Estimated Waste'!G166,1,LEN('Estimated Waste'!G166)-10),MID('Estimated Waste'!G166,1,LEN('Estimated Waste'!G166)-4)),0)</f>
        <v>0</v>
      </c>
      <c r="H549" s="195" t="str">
        <f t="shared" si="135"/>
        <v/>
      </c>
      <c r="I549" s="196">
        <f>'Estimated Waste'!H166</f>
        <v>0</v>
      </c>
      <c r="J549" s="197"/>
      <c r="K549" s="196" t="str">
        <f t="shared" si="136"/>
        <v/>
      </c>
      <c r="L549" s="227" t="str">
        <f>IF(K549&lt;='Conversion Factors'!$F$12,'Conversion Factors'!$F$12,IF(K549&lt;='Conversion Factors'!$F$13,'Conversion Factors'!$F$13,IF(K549&lt;='Conversion Factors'!$F$14,'Conversion Factors'!$F$14,IF(K549&lt;='Conversion Factors'!$F$15,'Conversion Factors'!$F$15,IF(K549&lt;='Conversion Factors'!$F$16,'Conversion Factors'!$F$16,M549)))))</f>
        <v/>
      </c>
      <c r="M549" s="227" t="str">
        <f>IF(K549&lt;='Conversion Factors'!$F$17,'Conversion Factors'!$F$17,IF(K549&lt;='Conversion Factors'!$F$18,'Conversion Factors'!$F$18,IF(K549&lt;='Conversion Factors'!$F$19,'Conversion Factors'!$F$19,IF(K549&lt;='Conversion Factors'!$F$20,'Conversion Factors'!$F$20,IF(K549&lt;='Conversion Factors'!$F$21,'Conversion Factors'!$F$21,IF(ISNUMBER(K549),20,""))))))</f>
        <v/>
      </c>
      <c r="O549" s="198" t="str">
        <f>IF(ISNUMBER('Actual Waste'!U167),'Actual Waste'!U167,"")</f>
        <v/>
      </c>
      <c r="P549" s="198" t="str">
        <f t="shared" si="140"/>
        <v/>
      </c>
      <c r="Q549" s="199" t="str">
        <f>IF(ISNUMBER(X549),Y549,IF(T549&gt;0,T549,IF(O549&lt;='Conversion Factors'!$G$11,'Conversion Factors'!$F$11,IF(O549&lt;='Conversion Factors'!$G$12,'Conversion Factors'!$F$12,IF(O549&lt;='Conversion Factors'!$G$13,'Conversion Factors'!$F$13,IF(O549&lt;='Conversion Factors'!$G$14,'Conversion Factors'!$F$14,IF(O549&lt;='Conversion Factors'!$G$15,'Conversion Factors'!$F$15,IF(O549&lt;='Conversion Factors'!$G$16,'Conversion Factors'!$F$16,R549))))))))</f>
        <v/>
      </c>
      <c r="R549" s="200" t="str">
        <f>IF(O549&lt;='Conversion Factors'!$G$17,'Conversion Factors'!$F$17,IF(O549&lt;='Conversion Factors'!$G$18,'Conversion Factors'!$F$18,IF(O549&lt;='Conversion Factors'!$G$19,'Conversion Factors'!$F$19,IF(O549&lt;='Conversion Factors'!$G$20,'Conversion Factors'!$F$20,IF(O549&lt;='Conversion Factors'!$G$21,'Conversion Factors'!$F$21,IF(ISNUMBER(O549),20,""))))))</f>
        <v/>
      </c>
      <c r="S549" s="199" t="e">
        <f t="shared" si="137"/>
        <v>#VALUE!</v>
      </c>
      <c r="T549" s="201">
        <f>IF('Actual Waste'!J167&lt;&gt;"",IF(LEN('Actual Waste'!J167)&gt;6,MID('Actual Waste'!J167,1,LEN('Actual Waste'!J167)-10),MID('Actual Waste'!J167,1,LEN('Actual Waste'!J167)-4)),0)</f>
        <v>0</v>
      </c>
      <c r="U549" s="201" t="str">
        <f t="shared" ref="U549:U580" si="143">IF(T549&gt;0,P549/T549,"")</f>
        <v/>
      </c>
      <c r="V549" s="202">
        <f>'Actual Waste'!K167</f>
        <v>0</v>
      </c>
      <c r="W549" s="203"/>
      <c r="X549" s="202" t="str">
        <f t="shared" ref="X549:X580" si="144">IF(V549&gt;0,IF(ISNUMBER(P549),P549/V549,""),"")</f>
        <v/>
      </c>
      <c r="Y549" s="229" t="str">
        <f>IF(X549&lt;='Conversion Factors'!$F$12,'Conversion Factors'!$F$12,IF(X549&lt;='Conversion Factors'!$F$13,'Conversion Factors'!$F$13,IF(X549&lt;='Conversion Factors'!$F$14,'Conversion Factors'!$F$14,IF(X549&lt;='Conversion Factors'!$F$15,'Conversion Factors'!$F$15,IF(X549&lt;='Conversion Factors'!$F$16,'Conversion Factors'!$F$16,Z549)))))</f>
        <v/>
      </c>
      <c r="Z549" s="229" t="str">
        <f>IF(X549&lt;='Conversion Factors'!$F$17,'Conversion Factors'!$F$17,IF(X549&lt;='Conversion Factors'!$F$18,'Conversion Factors'!$F$18,IF(X549&lt;='Conversion Factors'!$F$19,'Conversion Factors'!$F$19,IF(X549&lt;='Conversion Factors'!$F$20,'Conversion Factors'!$F$20,IF(X549&lt;='Conversion Factors'!$F$21,'Conversion Factors'!$F$21,IF(ISNUMBER(X549),20,""))))))</f>
        <v/>
      </c>
      <c r="AE549" s="3"/>
      <c r="AF549" s="3"/>
      <c r="AG549" s="3"/>
      <c r="AH549" s="3"/>
      <c r="AM549" s="3"/>
      <c r="AN549" s="3"/>
      <c r="AO549" s="3"/>
      <c r="AP549" s="3"/>
    </row>
    <row r="550" spans="1:42" x14ac:dyDescent="0.35">
      <c r="A550" s="57"/>
      <c r="B550" s="192" t="str">
        <f>IF(ISNUMBER('Estimated Waste'!M167),'Estimated Waste'!M167,"")</f>
        <v/>
      </c>
      <c r="C550" s="192" t="str">
        <f t="shared" si="141"/>
        <v/>
      </c>
      <c r="D550" s="193" t="str">
        <f>IF(ISNUMBER(K550),L550,IF(G550&gt;0,G550,IF(B550&lt;='Conversion Factors'!$G$11,'Conversion Factors'!$F$11,IF(B550&lt;='Conversion Factors'!$G$12,'Conversion Factors'!$F$12,IF(B550&lt;='Conversion Factors'!$G$13,'Conversion Factors'!$F$13,IF(B550&lt;='Conversion Factors'!$G$14,'Conversion Factors'!$F$14,IF(B550&lt;='Conversion Factors'!$G$15,'Conversion Factors'!$F$15,IF(B550&lt;='Conversion Factors'!$G$16,'Conversion Factors'!$F$16,E550))))))))</f>
        <v/>
      </c>
      <c r="E550" s="194" t="str">
        <f>IF(B550&lt;='Conversion Factors'!$G$17,'Conversion Factors'!$F$17,IF(B550&lt;='Conversion Factors'!$G$18,'Conversion Factors'!$F$18,IF(B550&lt;='Conversion Factors'!$G$19,'Conversion Factors'!$F$19,IF(B550&lt;='Conversion Factors'!$G$20,'Conversion Factors'!$F$20,IF(B550&lt;='Conversion Factors'!$G$21,'Conversion Factors'!$F$21,IF(ISNUMBER(B550),20,""))))))</f>
        <v/>
      </c>
      <c r="F550" s="193" t="e">
        <f t="shared" si="142"/>
        <v>#VALUE!</v>
      </c>
      <c r="G550" s="195">
        <f>IF('Estimated Waste'!G167&lt;&gt;"",IF(LEN('Estimated Waste'!G167)&gt;6,MID('Estimated Waste'!G167,1,LEN('Estimated Waste'!G167)-10),MID('Estimated Waste'!G167,1,LEN('Estimated Waste'!G167)-4)),0)</f>
        <v>0</v>
      </c>
      <c r="H550" s="195" t="str">
        <f t="shared" si="135"/>
        <v/>
      </c>
      <c r="I550" s="196">
        <f>'Estimated Waste'!H167</f>
        <v>0</v>
      </c>
      <c r="J550" s="197"/>
      <c r="K550" s="196" t="str">
        <f t="shared" si="136"/>
        <v/>
      </c>
      <c r="L550" s="227" t="str">
        <f>IF(K550&lt;='Conversion Factors'!$F$12,'Conversion Factors'!$F$12,IF(K550&lt;='Conversion Factors'!$F$13,'Conversion Factors'!$F$13,IF(K550&lt;='Conversion Factors'!$F$14,'Conversion Factors'!$F$14,IF(K550&lt;='Conversion Factors'!$F$15,'Conversion Factors'!$F$15,IF(K550&lt;='Conversion Factors'!$F$16,'Conversion Factors'!$F$16,M550)))))</f>
        <v/>
      </c>
      <c r="M550" s="227" t="str">
        <f>IF(K550&lt;='Conversion Factors'!$F$17,'Conversion Factors'!$F$17,IF(K550&lt;='Conversion Factors'!$F$18,'Conversion Factors'!$F$18,IF(K550&lt;='Conversion Factors'!$F$19,'Conversion Factors'!$F$19,IF(K550&lt;='Conversion Factors'!$F$20,'Conversion Factors'!$F$20,IF(K550&lt;='Conversion Factors'!$F$21,'Conversion Factors'!$F$21,IF(ISNUMBER(K550),20,""))))))</f>
        <v/>
      </c>
      <c r="O550" s="198" t="str">
        <f>IF(ISNUMBER('Actual Waste'!U168),'Actual Waste'!U168,"")</f>
        <v/>
      </c>
      <c r="P550" s="198" t="str">
        <f t="shared" si="140"/>
        <v/>
      </c>
      <c r="Q550" s="199" t="str">
        <f>IF(ISNUMBER(X550),Y550,IF(T550&gt;0,T550,IF(O550&lt;='Conversion Factors'!$G$11,'Conversion Factors'!$F$11,IF(O550&lt;='Conversion Factors'!$G$12,'Conversion Factors'!$F$12,IF(O550&lt;='Conversion Factors'!$G$13,'Conversion Factors'!$F$13,IF(O550&lt;='Conversion Factors'!$G$14,'Conversion Factors'!$F$14,IF(O550&lt;='Conversion Factors'!$G$15,'Conversion Factors'!$F$15,IF(O550&lt;='Conversion Factors'!$G$16,'Conversion Factors'!$F$16,R550))))))))</f>
        <v/>
      </c>
      <c r="R550" s="200" t="str">
        <f>IF(O550&lt;='Conversion Factors'!$G$17,'Conversion Factors'!$F$17,IF(O550&lt;='Conversion Factors'!$G$18,'Conversion Factors'!$F$18,IF(O550&lt;='Conversion Factors'!$G$19,'Conversion Factors'!$F$19,IF(O550&lt;='Conversion Factors'!$G$20,'Conversion Factors'!$F$20,IF(O550&lt;='Conversion Factors'!$G$21,'Conversion Factors'!$F$21,IF(ISNUMBER(O550),20,""))))))</f>
        <v/>
      </c>
      <c r="S550" s="199" t="e">
        <f t="shared" si="137"/>
        <v>#VALUE!</v>
      </c>
      <c r="T550" s="201">
        <f>IF('Actual Waste'!J168&lt;&gt;"",IF(LEN('Actual Waste'!J168)&gt;6,MID('Actual Waste'!J168,1,LEN('Actual Waste'!J168)-10),MID('Actual Waste'!J168,1,LEN('Actual Waste'!J168)-4)),0)</f>
        <v>0</v>
      </c>
      <c r="U550" s="201" t="str">
        <f t="shared" si="143"/>
        <v/>
      </c>
      <c r="V550" s="202">
        <f>'Actual Waste'!K168</f>
        <v>0</v>
      </c>
      <c r="W550" s="203"/>
      <c r="X550" s="202" t="str">
        <f t="shared" si="144"/>
        <v/>
      </c>
      <c r="Y550" s="229" t="str">
        <f>IF(X550&lt;='Conversion Factors'!$F$12,'Conversion Factors'!$F$12,IF(X550&lt;='Conversion Factors'!$F$13,'Conversion Factors'!$F$13,IF(X550&lt;='Conversion Factors'!$F$14,'Conversion Factors'!$F$14,IF(X550&lt;='Conversion Factors'!$F$15,'Conversion Factors'!$F$15,IF(X550&lt;='Conversion Factors'!$F$16,'Conversion Factors'!$F$16,Z550)))))</f>
        <v/>
      </c>
      <c r="Z550" s="229" t="str">
        <f>IF(X550&lt;='Conversion Factors'!$F$17,'Conversion Factors'!$F$17,IF(X550&lt;='Conversion Factors'!$F$18,'Conversion Factors'!$F$18,IF(X550&lt;='Conversion Factors'!$F$19,'Conversion Factors'!$F$19,IF(X550&lt;='Conversion Factors'!$F$20,'Conversion Factors'!$F$20,IF(X550&lt;='Conversion Factors'!$F$21,'Conversion Factors'!$F$21,IF(ISNUMBER(X550),20,""))))))</f>
        <v/>
      </c>
      <c r="AE550" s="3"/>
      <c r="AF550" s="3"/>
      <c r="AG550" s="3"/>
      <c r="AH550" s="3"/>
      <c r="AM550" s="3"/>
      <c r="AN550" s="3"/>
      <c r="AO550" s="3"/>
      <c r="AP550" s="3"/>
    </row>
    <row r="551" spans="1:42" x14ac:dyDescent="0.35">
      <c r="A551" s="57"/>
      <c r="B551" s="192" t="str">
        <f>IF(ISNUMBER('Estimated Waste'!M168),'Estimated Waste'!M168,"")</f>
        <v/>
      </c>
      <c r="C551" s="192" t="str">
        <f t="shared" si="141"/>
        <v/>
      </c>
      <c r="D551" s="193" t="str">
        <f>IF(ISNUMBER(K551),L551,IF(G551&gt;0,G551,IF(B551&lt;='Conversion Factors'!$G$11,'Conversion Factors'!$F$11,IF(B551&lt;='Conversion Factors'!$G$12,'Conversion Factors'!$F$12,IF(B551&lt;='Conversion Factors'!$G$13,'Conversion Factors'!$F$13,IF(B551&lt;='Conversion Factors'!$G$14,'Conversion Factors'!$F$14,IF(B551&lt;='Conversion Factors'!$G$15,'Conversion Factors'!$F$15,IF(B551&lt;='Conversion Factors'!$G$16,'Conversion Factors'!$F$16,E551))))))))</f>
        <v/>
      </c>
      <c r="E551" s="194" t="str">
        <f>IF(B551&lt;='Conversion Factors'!$G$17,'Conversion Factors'!$F$17,IF(B551&lt;='Conversion Factors'!$G$18,'Conversion Factors'!$F$18,IF(B551&lt;='Conversion Factors'!$G$19,'Conversion Factors'!$F$19,IF(B551&lt;='Conversion Factors'!$G$20,'Conversion Factors'!$F$20,IF(B551&lt;='Conversion Factors'!$G$21,'Conversion Factors'!$F$21,IF(ISNUMBER(B551),20,""))))))</f>
        <v/>
      </c>
      <c r="F551" s="193" t="e">
        <f t="shared" si="142"/>
        <v>#VALUE!</v>
      </c>
      <c r="G551" s="195">
        <f>IF('Estimated Waste'!G168&lt;&gt;"",IF(LEN('Estimated Waste'!G168)&gt;6,MID('Estimated Waste'!G168,1,LEN('Estimated Waste'!G168)-10),MID('Estimated Waste'!G168,1,LEN('Estimated Waste'!G168)-4)),0)</f>
        <v>0</v>
      </c>
      <c r="H551" s="195" t="str">
        <f t="shared" si="135"/>
        <v/>
      </c>
      <c r="I551" s="196">
        <f>'Estimated Waste'!H168</f>
        <v>0</v>
      </c>
      <c r="J551" s="197"/>
      <c r="K551" s="196" t="str">
        <f t="shared" si="136"/>
        <v/>
      </c>
      <c r="L551" s="227" t="str">
        <f>IF(K551&lt;='Conversion Factors'!$F$12,'Conversion Factors'!$F$12,IF(K551&lt;='Conversion Factors'!$F$13,'Conversion Factors'!$F$13,IF(K551&lt;='Conversion Factors'!$F$14,'Conversion Factors'!$F$14,IF(K551&lt;='Conversion Factors'!$F$15,'Conversion Factors'!$F$15,IF(K551&lt;='Conversion Factors'!$F$16,'Conversion Factors'!$F$16,M551)))))</f>
        <v/>
      </c>
      <c r="M551" s="227" t="str">
        <f>IF(K551&lt;='Conversion Factors'!$F$17,'Conversion Factors'!$F$17,IF(K551&lt;='Conversion Factors'!$F$18,'Conversion Factors'!$F$18,IF(K551&lt;='Conversion Factors'!$F$19,'Conversion Factors'!$F$19,IF(K551&lt;='Conversion Factors'!$F$20,'Conversion Factors'!$F$20,IF(K551&lt;='Conversion Factors'!$F$21,'Conversion Factors'!$F$21,IF(ISNUMBER(K551),20,""))))))</f>
        <v/>
      </c>
      <c r="O551" s="198" t="str">
        <f>IF(ISNUMBER('Actual Waste'!U169),'Actual Waste'!U169,"")</f>
        <v/>
      </c>
      <c r="P551" s="198" t="str">
        <f t="shared" si="140"/>
        <v/>
      </c>
      <c r="Q551" s="199" t="str">
        <f>IF(ISNUMBER(X551),Y551,IF(T551&gt;0,T551,IF(O551&lt;='Conversion Factors'!$G$11,'Conversion Factors'!$F$11,IF(O551&lt;='Conversion Factors'!$G$12,'Conversion Factors'!$F$12,IF(O551&lt;='Conversion Factors'!$G$13,'Conversion Factors'!$F$13,IF(O551&lt;='Conversion Factors'!$G$14,'Conversion Factors'!$F$14,IF(O551&lt;='Conversion Factors'!$G$15,'Conversion Factors'!$F$15,IF(O551&lt;='Conversion Factors'!$G$16,'Conversion Factors'!$F$16,R551))))))))</f>
        <v/>
      </c>
      <c r="R551" s="200" t="str">
        <f>IF(O551&lt;='Conversion Factors'!$G$17,'Conversion Factors'!$F$17,IF(O551&lt;='Conversion Factors'!$G$18,'Conversion Factors'!$F$18,IF(O551&lt;='Conversion Factors'!$G$19,'Conversion Factors'!$F$19,IF(O551&lt;='Conversion Factors'!$G$20,'Conversion Factors'!$F$20,IF(O551&lt;='Conversion Factors'!$G$21,'Conversion Factors'!$F$21,IF(ISNUMBER(O551),20,""))))))</f>
        <v/>
      </c>
      <c r="S551" s="199" t="e">
        <f t="shared" si="137"/>
        <v>#VALUE!</v>
      </c>
      <c r="T551" s="201">
        <f>IF('Actual Waste'!J169&lt;&gt;"",IF(LEN('Actual Waste'!J169)&gt;6,MID('Actual Waste'!J169,1,LEN('Actual Waste'!J169)-10),MID('Actual Waste'!J169,1,LEN('Actual Waste'!J169)-4)),0)</f>
        <v>0</v>
      </c>
      <c r="U551" s="201" t="str">
        <f t="shared" si="143"/>
        <v/>
      </c>
      <c r="V551" s="202">
        <f>'Actual Waste'!K169</f>
        <v>0</v>
      </c>
      <c r="W551" s="203"/>
      <c r="X551" s="202" t="str">
        <f t="shared" si="144"/>
        <v/>
      </c>
      <c r="Y551" s="229" t="str">
        <f>IF(X551&lt;='Conversion Factors'!$F$12,'Conversion Factors'!$F$12,IF(X551&lt;='Conversion Factors'!$F$13,'Conversion Factors'!$F$13,IF(X551&lt;='Conversion Factors'!$F$14,'Conversion Factors'!$F$14,IF(X551&lt;='Conversion Factors'!$F$15,'Conversion Factors'!$F$15,IF(X551&lt;='Conversion Factors'!$F$16,'Conversion Factors'!$F$16,Z551)))))</f>
        <v/>
      </c>
      <c r="Z551" s="229" t="str">
        <f>IF(X551&lt;='Conversion Factors'!$F$17,'Conversion Factors'!$F$17,IF(X551&lt;='Conversion Factors'!$F$18,'Conversion Factors'!$F$18,IF(X551&lt;='Conversion Factors'!$F$19,'Conversion Factors'!$F$19,IF(X551&lt;='Conversion Factors'!$F$20,'Conversion Factors'!$F$20,IF(X551&lt;='Conversion Factors'!$F$21,'Conversion Factors'!$F$21,IF(ISNUMBER(X551),20,""))))))</f>
        <v/>
      </c>
      <c r="AE551" s="3"/>
      <c r="AF551" s="3"/>
      <c r="AG551" s="3"/>
      <c r="AH551" s="3"/>
      <c r="AM551" s="3"/>
      <c r="AN551" s="3"/>
      <c r="AO551" s="3"/>
      <c r="AP551" s="3"/>
    </row>
    <row r="552" spans="1:42" x14ac:dyDescent="0.35">
      <c r="A552" s="57"/>
      <c r="B552" s="192" t="str">
        <f>IF(ISNUMBER('Estimated Waste'!M169),'Estimated Waste'!M169,"")</f>
        <v/>
      </c>
      <c r="C552" s="192" t="str">
        <f t="shared" si="141"/>
        <v/>
      </c>
      <c r="D552" s="193" t="str">
        <f>IF(ISNUMBER(K552),L552,IF(G552&gt;0,G552,IF(B552&lt;='Conversion Factors'!$G$11,'Conversion Factors'!$F$11,IF(B552&lt;='Conversion Factors'!$G$12,'Conversion Factors'!$F$12,IF(B552&lt;='Conversion Factors'!$G$13,'Conversion Factors'!$F$13,IF(B552&lt;='Conversion Factors'!$G$14,'Conversion Factors'!$F$14,IF(B552&lt;='Conversion Factors'!$G$15,'Conversion Factors'!$F$15,IF(B552&lt;='Conversion Factors'!$G$16,'Conversion Factors'!$F$16,E552))))))))</f>
        <v/>
      </c>
      <c r="E552" s="194" t="str">
        <f>IF(B552&lt;='Conversion Factors'!$G$17,'Conversion Factors'!$F$17,IF(B552&lt;='Conversion Factors'!$G$18,'Conversion Factors'!$F$18,IF(B552&lt;='Conversion Factors'!$G$19,'Conversion Factors'!$F$19,IF(B552&lt;='Conversion Factors'!$G$20,'Conversion Factors'!$F$20,IF(B552&lt;='Conversion Factors'!$G$21,'Conversion Factors'!$F$21,IF(ISNUMBER(B552),20,""))))))</f>
        <v/>
      </c>
      <c r="F552" s="193" t="e">
        <f t="shared" si="142"/>
        <v>#VALUE!</v>
      </c>
      <c r="G552" s="195">
        <f>IF('Estimated Waste'!G169&lt;&gt;"",IF(LEN('Estimated Waste'!G169)&gt;6,MID('Estimated Waste'!G169,1,LEN('Estimated Waste'!G169)-10),MID('Estimated Waste'!G169,1,LEN('Estimated Waste'!G169)-4)),0)</f>
        <v>0</v>
      </c>
      <c r="H552" s="195" t="str">
        <f t="shared" si="135"/>
        <v/>
      </c>
      <c r="I552" s="196">
        <f>'Estimated Waste'!H169</f>
        <v>0</v>
      </c>
      <c r="J552" s="197"/>
      <c r="K552" s="196" t="str">
        <f t="shared" si="136"/>
        <v/>
      </c>
      <c r="L552" s="227" t="str">
        <f>IF(K552&lt;='Conversion Factors'!$F$12,'Conversion Factors'!$F$12,IF(K552&lt;='Conversion Factors'!$F$13,'Conversion Factors'!$F$13,IF(K552&lt;='Conversion Factors'!$F$14,'Conversion Factors'!$F$14,IF(K552&lt;='Conversion Factors'!$F$15,'Conversion Factors'!$F$15,IF(K552&lt;='Conversion Factors'!$F$16,'Conversion Factors'!$F$16,M552)))))</f>
        <v/>
      </c>
      <c r="M552" s="227" t="str">
        <f>IF(K552&lt;='Conversion Factors'!$F$17,'Conversion Factors'!$F$17,IF(K552&lt;='Conversion Factors'!$F$18,'Conversion Factors'!$F$18,IF(K552&lt;='Conversion Factors'!$F$19,'Conversion Factors'!$F$19,IF(K552&lt;='Conversion Factors'!$F$20,'Conversion Factors'!$F$20,IF(K552&lt;='Conversion Factors'!$F$21,'Conversion Factors'!$F$21,IF(ISNUMBER(K552),20,""))))))</f>
        <v/>
      </c>
      <c r="O552" s="198" t="str">
        <f>IF(ISNUMBER('Actual Waste'!U170),'Actual Waste'!U170,"")</f>
        <v/>
      </c>
      <c r="P552" s="198" t="str">
        <f t="shared" si="140"/>
        <v/>
      </c>
      <c r="Q552" s="199" t="str">
        <f>IF(ISNUMBER(X552),Y552,IF(T552&gt;0,T552,IF(O552&lt;='Conversion Factors'!$G$11,'Conversion Factors'!$F$11,IF(O552&lt;='Conversion Factors'!$G$12,'Conversion Factors'!$F$12,IF(O552&lt;='Conversion Factors'!$G$13,'Conversion Factors'!$F$13,IF(O552&lt;='Conversion Factors'!$G$14,'Conversion Factors'!$F$14,IF(O552&lt;='Conversion Factors'!$G$15,'Conversion Factors'!$F$15,IF(O552&lt;='Conversion Factors'!$G$16,'Conversion Factors'!$F$16,R552))))))))</f>
        <v/>
      </c>
      <c r="R552" s="200" t="str">
        <f>IF(O552&lt;='Conversion Factors'!$G$17,'Conversion Factors'!$F$17,IF(O552&lt;='Conversion Factors'!$G$18,'Conversion Factors'!$F$18,IF(O552&lt;='Conversion Factors'!$G$19,'Conversion Factors'!$F$19,IF(O552&lt;='Conversion Factors'!$G$20,'Conversion Factors'!$F$20,IF(O552&lt;='Conversion Factors'!$G$21,'Conversion Factors'!$F$21,IF(ISNUMBER(O552),20,""))))))</f>
        <v/>
      </c>
      <c r="S552" s="199" t="e">
        <f t="shared" si="137"/>
        <v>#VALUE!</v>
      </c>
      <c r="T552" s="201">
        <f>IF('Actual Waste'!J170&lt;&gt;"",IF(LEN('Actual Waste'!J170)&gt;6,MID('Actual Waste'!J170,1,LEN('Actual Waste'!J170)-10),MID('Actual Waste'!J170,1,LEN('Actual Waste'!J170)-4)),0)</f>
        <v>0</v>
      </c>
      <c r="U552" s="201" t="str">
        <f t="shared" si="143"/>
        <v/>
      </c>
      <c r="V552" s="202">
        <f>'Actual Waste'!K170</f>
        <v>0</v>
      </c>
      <c r="W552" s="203"/>
      <c r="X552" s="202" t="str">
        <f t="shared" si="144"/>
        <v/>
      </c>
      <c r="Y552" s="229" t="str">
        <f>IF(X552&lt;='Conversion Factors'!$F$12,'Conversion Factors'!$F$12,IF(X552&lt;='Conversion Factors'!$F$13,'Conversion Factors'!$F$13,IF(X552&lt;='Conversion Factors'!$F$14,'Conversion Factors'!$F$14,IF(X552&lt;='Conversion Factors'!$F$15,'Conversion Factors'!$F$15,IF(X552&lt;='Conversion Factors'!$F$16,'Conversion Factors'!$F$16,Z552)))))</f>
        <v/>
      </c>
      <c r="Z552" s="229" t="str">
        <f>IF(X552&lt;='Conversion Factors'!$F$17,'Conversion Factors'!$F$17,IF(X552&lt;='Conversion Factors'!$F$18,'Conversion Factors'!$F$18,IF(X552&lt;='Conversion Factors'!$F$19,'Conversion Factors'!$F$19,IF(X552&lt;='Conversion Factors'!$F$20,'Conversion Factors'!$F$20,IF(X552&lt;='Conversion Factors'!$F$21,'Conversion Factors'!$F$21,IF(ISNUMBER(X552),20,""))))))</f>
        <v/>
      </c>
      <c r="AE552" s="3"/>
      <c r="AF552" s="3"/>
      <c r="AG552" s="3"/>
      <c r="AH552" s="3"/>
      <c r="AM552" s="3"/>
      <c r="AN552" s="3"/>
      <c r="AO552" s="3"/>
      <c r="AP552" s="3"/>
    </row>
    <row r="553" spans="1:42" x14ac:dyDescent="0.35">
      <c r="A553" s="57"/>
      <c r="B553" s="192" t="str">
        <f>IF(ISNUMBER('Estimated Waste'!M170),'Estimated Waste'!M170,"")</f>
        <v/>
      </c>
      <c r="C553" s="192" t="str">
        <f t="shared" si="141"/>
        <v/>
      </c>
      <c r="D553" s="193" t="str">
        <f>IF(ISNUMBER(K553),L553,IF(G553&gt;0,G553,IF(B553&lt;='Conversion Factors'!$G$11,'Conversion Factors'!$F$11,IF(B553&lt;='Conversion Factors'!$G$12,'Conversion Factors'!$F$12,IF(B553&lt;='Conversion Factors'!$G$13,'Conversion Factors'!$F$13,IF(B553&lt;='Conversion Factors'!$G$14,'Conversion Factors'!$F$14,IF(B553&lt;='Conversion Factors'!$G$15,'Conversion Factors'!$F$15,IF(B553&lt;='Conversion Factors'!$G$16,'Conversion Factors'!$F$16,E553))))))))</f>
        <v/>
      </c>
      <c r="E553" s="194" t="str">
        <f>IF(B553&lt;='Conversion Factors'!$G$17,'Conversion Factors'!$F$17,IF(B553&lt;='Conversion Factors'!$G$18,'Conversion Factors'!$F$18,IF(B553&lt;='Conversion Factors'!$G$19,'Conversion Factors'!$F$19,IF(B553&lt;='Conversion Factors'!$G$20,'Conversion Factors'!$F$20,IF(B553&lt;='Conversion Factors'!$G$21,'Conversion Factors'!$F$21,IF(ISNUMBER(B553),20,""))))))</f>
        <v/>
      </c>
      <c r="F553" s="193" t="e">
        <f t="shared" si="142"/>
        <v>#VALUE!</v>
      </c>
      <c r="G553" s="195">
        <f>IF('Estimated Waste'!G170&lt;&gt;"",IF(LEN('Estimated Waste'!G170)&gt;6,MID('Estimated Waste'!G170,1,LEN('Estimated Waste'!G170)-10),MID('Estimated Waste'!G170,1,LEN('Estimated Waste'!G170)-4)),0)</f>
        <v>0</v>
      </c>
      <c r="H553" s="195" t="str">
        <f t="shared" si="135"/>
        <v/>
      </c>
      <c r="I553" s="196">
        <f>'Estimated Waste'!H170</f>
        <v>0</v>
      </c>
      <c r="J553" s="197"/>
      <c r="K553" s="196" t="str">
        <f t="shared" si="136"/>
        <v/>
      </c>
      <c r="L553" s="227" t="str">
        <f>IF(K553&lt;='Conversion Factors'!$F$12,'Conversion Factors'!$F$12,IF(K553&lt;='Conversion Factors'!$F$13,'Conversion Factors'!$F$13,IF(K553&lt;='Conversion Factors'!$F$14,'Conversion Factors'!$F$14,IF(K553&lt;='Conversion Factors'!$F$15,'Conversion Factors'!$F$15,IF(K553&lt;='Conversion Factors'!$F$16,'Conversion Factors'!$F$16,M553)))))</f>
        <v/>
      </c>
      <c r="M553" s="227" t="str">
        <f>IF(K553&lt;='Conversion Factors'!$F$17,'Conversion Factors'!$F$17,IF(K553&lt;='Conversion Factors'!$F$18,'Conversion Factors'!$F$18,IF(K553&lt;='Conversion Factors'!$F$19,'Conversion Factors'!$F$19,IF(K553&lt;='Conversion Factors'!$F$20,'Conversion Factors'!$F$20,IF(K553&lt;='Conversion Factors'!$F$21,'Conversion Factors'!$F$21,IF(ISNUMBER(K553),20,""))))))</f>
        <v/>
      </c>
      <c r="O553" s="198" t="str">
        <f>IF(ISNUMBER('Actual Waste'!U171),'Actual Waste'!U171,"")</f>
        <v/>
      </c>
      <c r="P553" s="198" t="str">
        <f t="shared" si="140"/>
        <v/>
      </c>
      <c r="Q553" s="199" t="str">
        <f>IF(ISNUMBER(X553),Y553,IF(T553&gt;0,T553,IF(O553&lt;='Conversion Factors'!$G$11,'Conversion Factors'!$F$11,IF(O553&lt;='Conversion Factors'!$G$12,'Conversion Factors'!$F$12,IF(O553&lt;='Conversion Factors'!$G$13,'Conversion Factors'!$F$13,IF(O553&lt;='Conversion Factors'!$G$14,'Conversion Factors'!$F$14,IF(O553&lt;='Conversion Factors'!$G$15,'Conversion Factors'!$F$15,IF(O553&lt;='Conversion Factors'!$G$16,'Conversion Factors'!$F$16,R553))))))))</f>
        <v/>
      </c>
      <c r="R553" s="200" t="str">
        <f>IF(O553&lt;='Conversion Factors'!$G$17,'Conversion Factors'!$F$17,IF(O553&lt;='Conversion Factors'!$G$18,'Conversion Factors'!$F$18,IF(O553&lt;='Conversion Factors'!$G$19,'Conversion Factors'!$F$19,IF(O553&lt;='Conversion Factors'!$G$20,'Conversion Factors'!$F$20,IF(O553&lt;='Conversion Factors'!$G$21,'Conversion Factors'!$F$21,IF(ISNUMBER(O553),20,""))))))</f>
        <v/>
      </c>
      <c r="S553" s="199" t="e">
        <f t="shared" si="137"/>
        <v>#VALUE!</v>
      </c>
      <c r="T553" s="201">
        <f>IF('Actual Waste'!J171&lt;&gt;"",IF(LEN('Actual Waste'!J171)&gt;6,MID('Actual Waste'!J171,1,LEN('Actual Waste'!J171)-10),MID('Actual Waste'!J171,1,LEN('Actual Waste'!J171)-4)),0)</f>
        <v>0</v>
      </c>
      <c r="U553" s="201" t="str">
        <f t="shared" si="143"/>
        <v/>
      </c>
      <c r="V553" s="202">
        <f>'Actual Waste'!K171</f>
        <v>0</v>
      </c>
      <c r="W553" s="203"/>
      <c r="X553" s="202" t="str">
        <f t="shared" si="144"/>
        <v/>
      </c>
      <c r="Y553" s="229" t="str">
        <f>IF(X553&lt;='Conversion Factors'!$F$12,'Conversion Factors'!$F$12,IF(X553&lt;='Conversion Factors'!$F$13,'Conversion Factors'!$F$13,IF(X553&lt;='Conversion Factors'!$F$14,'Conversion Factors'!$F$14,IF(X553&lt;='Conversion Factors'!$F$15,'Conversion Factors'!$F$15,IF(X553&lt;='Conversion Factors'!$F$16,'Conversion Factors'!$F$16,Z553)))))</f>
        <v/>
      </c>
      <c r="Z553" s="229" t="str">
        <f>IF(X553&lt;='Conversion Factors'!$F$17,'Conversion Factors'!$F$17,IF(X553&lt;='Conversion Factors'!$F$18,'Conversion Factors'!$F$18,IF(X553&lt;='Conversion Factors'!$F$19,'Conversion Factors'!$F$19,IF(X553&lt;='Conversion Factors'!$F$20,'Conversion Factors'!$F$20,IF(X553&lt;='Conversion Factors'!$F$21,'Conversion Factors'!$F$21,IF(ISNUMBER(X553),20,""))))))</f>
        <v/>
      </c>
      <c r="AE553" s="3"/>
      <c r="AF553" s="3"/>
      <c r="AG553" s="3"/>
      <c r="AH553" s="3"/>
      <c r="AM553" s="3"/>
      <c r="AN553" s="3"/>
      <c r="AO553" s="3"/>
      <c r="AP553" s="3"/>
    </row>
    <row r="554" spans="1:42" x14ac:dyDescent="0.35">
      <c r="A554" s="57"/>
      <c r="B554" s="192" t="str">
        <f>IF(ISNUMBER('Estimated Waste'!M171),'Estimated Waste'!M171,"")</f>
        <v/>
      </c>
      <c r="C554" s="192" t="str">
        <f t="shared" si="141"/>
        <v/>
      </c>
      <c r="D554" s="193" t="str">
        <f>IF(ISNUMBER(K554),L554,IF(G554&gt;0,G554,IF(B554&lt;='Conversion Factors'!$G$11,'Conversion Factors'!$F$11,IF(B554&lt;='Conversion Factors'!$G$12,'Conversion Factors'!$F$12,IF(B554&lt;='Conversion Factors'!$G$13,'Conversion Factors'!$F$13,IF(B554&lt;='Conversion Factors'!$G$14,'Conversion Factors'!$F$14,IF(B554&lt;='Conversion Factors'!$G$15,'Conversion Factors'!$F$15,IF(B554&lt;='Conversion Factors'!$G$16,'Conversion Factors'!$F$16,E554))))))))</f>
        <v/>
      </c>
      <c r="E554" s="194" t="str">
        <f>IF(B554&lt;='Conversion Factors'!$G$17,'Conversion Factors'!$F$17,IF(B554&lt;='Conversion Factors'!$G$18,'Conversion Factors'!$F$18,IF(B554&lt;='Conversion Factors'!$G$19,'Conversion Factors'!$F$19,IF(B554&lt;='Conversion Factors'!$G$20,'Conversion Factors'!$F$20,IF(B554&lt;='Conversion Factors'!$G$21,'Conversion Factors'!$F$21,IF(ISNUMBER(B554),20,""))))))</f>
        <v/>
      </c>
      <c r="F554" s="193" t="e">
        <f t="shared" si="142"/>
        <v>#VALUE!</v>
      </c>
      <c r="G554" s="195">
        <f>IF('Estimated Waste'!G171&lt;&gt;"",IF(LEN('Estimated Waste'!G171)&gt;6,MID('Estimated Waste'!G171,1,LEN('Estimated Waste'!G171)-10),MID('Estimated Waste'!G171,1,LEN('Estimated Waste'!G171)-4)),0)</f>
        <v>0</v>
      </c>
      <c r="H554" s="195" t="str">
        <f t="shared" si="135"/>
        <v/>
      </c>
      <c r="I554" s="196">
        <f>'Estimated Waste'!H171</f>
        <v>0</v>
      </c>
      <c r="J554" s="197"/>
      <c r="K554" s="196" t="str">
        <f t="shared" si="136"/>
        <v/>
      </c>
      <c r="L554" s="227" t="str">
        <f>IF(K554&lt;='Conversion Factors'!$F$12,'Conversion Factors'!$F$12,IF(K554&lt;='Conversion Factors'!$F$13,'Conversion Factors'!$F$13,IF(K554&lt;='Conversion Factors'!$F$14,'Conversion Factors'!$F$14,IF(K554&lt;='Conversion Factors'!$F$15,'Conversion Factors'!$F$15,IF(K554&lt;='Conversion Factors'!$F$16,'Conversion Factors'!$F$16,M554)))))</f>
        <v/>
      </c>
      <c r="M554" s="227" t="str">
        <f>IF(K554&lt;='Conversion Factors'!$F$17,'Conversion Factors'!$F$17,IF(K554&lt;='Conversion Factors'!$F$18,'Conversion Factors'!$F$18,IF(K554&lt;='Conversion Factors'!$F$19,'Conversion Factors'!$F$19,IF(K554&lt;='Conversion Factors'!$F$20,'Conversion Factors'!$F$20,IF(K554&lt;='Conversion Factors'!$F$21,'Conversion Factors'!$F$21,IF(ISNUMBER(K554),20,""))))))</f>
        <v/>
      </c>
      <c r="O554" s="198" t="str">
        <f>IF(ISNUMBER('Actual Waste'!U172),'Actual Waste'!U172,"")</f>
        <v/>
      </c>
      <c r="P554" s="198" t="str">
        <f t="shared" si="140"/>
        <v/>
      </c>
      <c r="Q554" s="199" t="str">
        <f>IF(ISNUMBER(X554),Y554,IF(T554&gt;0,T554,IF(O554&lt;='Conversion Factors'!$G$11,'Conversion Factors'!$F$11,IF(O554&lt;='Conversion Factors'!$G$12,'Conversion Factors'!$F$12,IF(O554&lt;='Conversion Factors'!$G$13,'Conversion Factors'!$F$13,IF(O554&lt;='Conversion Factors'!$G$14,'Conversion Factors'!$F$14,IF(O554&lt;='Conversion Factors'!$G$15,'Conversion Factors'!$F$15,IF(O554&lt;='Conversion Factors'!$G$16,'Conversion Factors'!$F$16,R554))))))))</f>
        <v/>
      </c>
      <c r="R554" s="200" t="str">
        <f>IF(O554&lt;='Conversion Factors'!$G$17,'Conversion Factors'!$F$17,IF(O554&lt;='Conversion Factors'!$G$18,'Conversion Factors'!$F$18,IF(O554&lt;='Conversion Factors'!$G$19,'Conversion Factors'!$F$19,IF(O554&lt;='Conversion Factors'!$G$20,'Conversion Factors'!$F$20,IF(O554&lt;='Conversion Factors'!$G$21,'Conversion Factors'!$F$21,IF(ISNUMBER(O554),20,""))))))</f>
        <v/>
      </c>
      <c r="S554" s="199" t="e">
        <f t="shared" si="137"/>
        <v>#VALUE!</v>
      </c>
      <c r="T554" s="201">
        <f>IF('Actual Waste'!J172&lt;&gt;"",IF(LEN('Actual Waste'!J172)&gt;6,MID('Actual Waste'!J172,1,LEN('Actual Waste'!J172)-10),MID('Actual Waste'!J172,1,LEN('Actual Waste'!J172)-4)),0)</f>
        <v>0</v>
      </c>
      <c r="U554" s="201" t="str">
        <f t="shared" si="143"/>
        <v/>
      </c>
      <c r="V554" s="202">
        <f>'Actual Waste'!K172</f>
        <v>0</v>
      </c>
      <c r="W554" s="203"/>
      <c r="X554" s="202" t="str">
        <f t="shared" si="144"/>
        <v/>
      </c>
      <c r="Y554" s="229" t="str">
        <f>IF(X554&lt;='Conversion Factors'!$F$12,'Conversion Factors'!$F$12,IF(X554&lt;='Conversion Factors'!$F$13,'Conversion Factors'!$F$13,IF(X554&lt;='Conversion Factors'!$F$14,'Conversion Factors'!$F$14,IF(X554&lt;='Conversion Factors'!$F$15,'Conversion Factors'!$F$15,IF(X554&lt;='Conversion Factors'!$F$16,'Conversion Factors'!$F$16,Z554)))))</f>
        <v/>
      </c>
      <c r="Z554" s="229" t="str">
        <f>IF(X554&lt;='Conversion Factors'!$F$17,'Conversion Factors'!$F$17,IF(X554&lt;='Conversion Factors'!$F$18,'Conversion Factors'!$F$18,IF(X554&lt;='Conversion Factors'!$F$19,'Conversion Factors'!$F$19,IF(X554&lt;='Conversion Factors'!$F$20,'Conversion Factors'!$F$20,IF(X554&lt;='Conversion Factors'!$F$21,'Conversion Factors'!$F$21,IF(ISNUMBER(X554),20,""))))))</f>
        <v/>
      </c>
      <c r="AE554" s="3"/>
      <c r="AF554" s="3"/>
      <c r="AG554" s="3"/>
      <c r="AH554" s="3"/>
      <c r="AM554" s="3"/>
      <c r="AN554" s="3"/>
      <c r="AO554" s="3"/>
      <c r="AP554" s="3"/>
    </row>
    <row r="555" spans="1:42" x14ac:dyDescent="0.35">
      <c r="A555" s="57"/>
      <c r="B555" s="192" t="str">
        <f>IF(ISNUMBER('Estimated Waste'!M172),'Estimated Waste'!M172,"")</f>
        <v/>
      </c>
      <c r="C555" s="192" t="str">
        <f t="shared" si="141"/>
        <v/>
      </c>
      <c r="D555" s="193" t="str">
        <f>IF(ISNUMBER(K555),L555,IF(G555&gt;0,G555,IF(B555&lt;='Conversion Factors'!$G$11,'Conversion Factors'!$F$11,IF(B555&lt;='Conversion Factors'!$G$12,'Conversion Factors'!$F$12,IF(B555&lt;='Conversion Factors'!$G$13,'Conversion Factors'!$F$13,IF(B555&lt;='Conversion Factors'!$G$14,'Conversion Factors'!$F$14,IF(B555&lt;='Conversion Factors'!$G$15,'Conversion Factors'!$F$15,IF(B555&lt;='Conversion Factors'!$G$16,'Conversion Factors'!$F$16,E555))))))))</f>
        <v/>
      </c>
      <c r="E555" s="194" t="str">
        <f>IF(B555&lt;='Conversion Factors'!$G$17,'Conversion Factors'!$F$17,IF(B555&lt;='Conversion Factors'!$G$18,'Conversion Factors'!$F$18,IF(B555&lt;='Conversion Factors'!$G$19,'Conversion Factors'!$F$19,IF(B555&lt;='Conversion Factors'!$G$20,'Conversion Factors'!$F$20,IF(B555&lt;='Conversion Factors'!$G$21,'Conversion Factors'!$F$21,IF(ISNUMBER(B555),20,""))))))</f>
        <v/>
      </c>
      <c r="F555" s="193" t="e">
        <f t="shared" si="142"/>
        <v>#VALUE!</v>
      </c>
      <c r="G555" s="195">
        <f>IF('Estimated Waste'!G172&lt;&gt;"",IF(LEN('Estimated Waste'!G172)&gt;6,MID('Estimated Waste'!G172,1,LEN('Estimated Waste'!G172)-10),MID('Estimated Waste'!G172,1,LEN('Estimated Waste'!G172)-4)),0)</f>
        <v>0</v>
      </c>
      <c r="H555" s="195" t="str">
        <f t="shared" si="135"/>
        <v/>
      </c>
      <c r="I555" s="196">
        <f>'Estimated Waste'!H172</f>
        <v>0</v>
      </c>
      <c r="J555" s="197"/>
      <c r="K555" s="196" t="str">
        <f t="shared" si="136"/>
        <v/>
      </c>
      <c r="L555" s="227" t="str">
        <f>IF(K555&lt;='Conversion Factors'!$F$12,'Conversion Factors'!$F$12,IF(K555&lt;='Conversion Factors'!$F$13,'Conversion Factors'!$F$13,IF(K555&lt;='Conversion Factors'!$F$14,'Conversion Factors'!$F$14,IF(K555&lt;='Conversion Factors'!$F$15,'Conversion Factors'!$F$15,IF(K555&lt;='Conversion Factors'!$F$16,'Conversion Factors'!$F$16,M555)))))</f>
        <v/>
      </c>
      <c r="M555" s="227" t="str">
        <f>IF(K555&lt;='Conversion Factors'!$F$17,'Conversion Factors'!$F$17,IF(K555&lt;='Conversion Factors'!$F$18,'Conversion Factors'!$F$18,IF(K555&lt;='Conversion Factors'!$F$19,'Conversion Factors'!$F$19,IF(K555&lt;='Conversion Factors'!$F$20,'Conversion Factors'!$F$20,IF(K555&lt;='Conversion Factors'!$F$21,'Conversion Factors'!$F$21,IF(ISNUMBER(K555),20,""))))))</f>
        <v/>
      </c>
      <c r="O555" s="198" t="str">
        <f>IF(ISNUMBER('Actual Waste'!U173),'Actual Waste'!U173,"")</f>
        <v/>
      </c>
      <c r="P555" s="198" t="str">
        <f t="shared" si="140"/>
        <v/>
      </c>
      <c r="Q555" s="199" t="str">
        <f>IF(ISNUMBER(X555),Y555,IF(T555&gt;0,T555,IF(O555&lt;='Conversion Factors'!$G$11,'Conversion Factors'!$F$11,IF(O555&lt;='Conversion Factors'!$G$12,'Conversion Factors'!$F$12,IF(O555&lt;='Conversion Factors'!$G$13,'Conversion Factors'!$F$13,IF(O555&lt;='Conversion Factors'!$G$14,'Conversion Factors'!$F$14,IF(O555&lt;='Conversion Factors'!$G$15,'Conversion Factors'!$F$15,IF(O555&lt;='Conversion Factors'!$G$16,'Conversion Factors'!$F$16,R555))))))))</f>
        <v/>
      </c>
      <c r="R555" s="200" t="str">
        <f>IF(O555&lt;='Conversion Factors'!$G$17,'Conversion Factors'!$F$17,IF(O555&lt;='Conversion Factors'!$G$18,'Conversion Factors'!$F$18,IF(O555&lt;='Conversion Factors'!$G$19,'Conversion Factors'!$F$19,IF(O555&lt;='Conversion Factors'!$G$20,'Conversion Factors'!$F$20,IF(O555&lt;='Conversion Factors'!$G$21,'Conversion Factors'!$F$21,IF(ISNUMBER(O555),20,""))))))</f>
        <v/>
      </c>
      <c r="S555" s="199" t="e">
        <f t="shared" si="137"/>
        <v>#VALUE!</v>
      </c>
      <c r="T555" s="201">
        <f>IF('Actual Waste'!J173&lt;&gt;"",IF(LEN('Actual Waste'!J173)&gt;6,MID('Actual Waste'!J173,1,LEN('Actual Waste'!J173)-10),MID('Actual Waste'!J173,1,LEN('Actual Waste'!J173)-4)),0)</f>
        <v>0</v>
      </c>
      <c r="U555" s="201" t="str">
        <f t="shared" si="143"/>
        <v/>
      </c>
      <c r="V555" s="202">
        <f>'Actual Waste'!K173</f>
        <v>0</v>
      </c>
      <c r="W555" s="203"/>
      <c r="X555" s="202" t="str">
        <f t="shared" si="144"/>
        <v/>
      </c>
      <c r="Y555" s="229" t="str">
        <f>IF(X555&lt;='Conversion Factors'!$F$12,'Conversion Factors'!$F$12,IF(X555&lt;='Conversion Factors'!$F$13,'Conversion Factors'!$F$13,IF(X555&lt;='Conversion Factors'!$F$14,'Conversion Factors'!$F$14,IF(X555&lt;='Conversion Factors'!$F$15,'Conversion Factors'!$F$15,IF(X555&lt;='Conversion Factors'!$F$16,'Conversion Factors'!$F$16,Z555)))))</f>
        <v/>
      </c>
      <c r="Z555" s="229" t="str">
        <f>IF(X555&lt;='Conversion Factors'!$F$17,'Conversion Factors'!$F$17,IF(X555&lt;='Conversion Factors'!$F$18,'Conversion Factors'!$F$18,IF(X555&lt;='Conversion Factors'!$F$19,'Conversion Factors'!$F$19,IF(X555&lt;='Conversion Factors'!$F$20,'Conversion Factors'!$F$20,IF(X555&lt;='Conversion Factors'!$F$21,'Conversion Factors'!$F$21,IF(ISNUMBER(X555),20,""))))))</f>
        <v/>
      </c>
      <c r="AE555" s="3"/>
      <c r="AF555" s="3"/>
      <c r="AG555" s="3"/>
      <c r="AH555" s="3"/>
      <c r="AM555" s="3"/>
      <c r="AN555" s="3"/>
      <c r="AO555" s="3"/>
      <c r="AP555" s="3"/>
    </row>
    <row r="556" spans="1:42" x14ac:dyDescent="0.35">
      <c r="A556" s="57"/>
      <c r="B556" s="192" t="str">
        <f>IF(ISNUMBER('Estimated Waste'!M173),'Estimated Waste'!M173,"")</f>
        <v/>
      </c>
      <c r="C556" s="192" t="str">
        <f t="shared" si="141"/>
        <v/>
      </c>
      <c r="D556" s="193" t="str">
        <f>IF(ISNUMBER(K556),L556,IF(G556&gt;0,G556,IF(B556&lt;='Conversion Factors'!$G$11,'Conversion Factors'!$F$11,IF(B556&lt;='Conversion Factors'!$G$12,'Conversion Factors'!$F$12,IF(B556&lt;='Conversion Factors'!$G$13,'Conversion Factors'!$F$13,IF(B556&lt;='Conversion Factors'!$G$14,'Conversion Factors'!$F$14,IF(B556&lt;='Conversion Factors'!$G$15,'Conversion Factors'!$F$15,IF(B556&lt;='Conversion Factors'!$G$16,'Conversion Factors'!$F$16,E556))))))))</f>
        <v/>
      </c>
      <c r="E556" s="194" t="str">
        <f>IF(B556&lt;='Conversion Factors'!$G$17,'Conversion Factors'!$F$17,IF(B556&lt;='Conversion Factors'!$G$18,'Conversion Factors'!$F$18,IF(B556&lt;='Conversion Factors'!$G$19,'Conversion Factors'!$F$19,IF(B556&lt;='Conversion Factors'!$G$20,'Conversion Factors'!$F$20,IF(B556&lt;='Conversion Factors'!$G$21,'Conversion Factors'!$F$21,IF(ISNUMBER(B556),20,""))))))</f>
        <v/>
      </c>
      <c r="F556" s="193" t="e">
        <f t="shared" si="142"/>
        <v>#VALUE!</v>
      </c>
      <c r="G556" s="195">
        <f>IF('Estimated Waste'!G173&lt;&gt;"",IF(LEN('Estimated Waste'!G173)&gt;6,MID('Estimated Waste'!G173,1,LEN('Estimated Waste'!G173)-10),MID('Estimated Waste'!G173,1,LEN('Estimated Waste'!G173)-4)),0)</f>
        <v>0</v>
      </c>
      <c r="H556" s="195" t="str">
        <f t="shared" si="135"/>
        <v/>
      </c>
      <c r="I556" s="196">
        <f>'Estimated Waste'!H173</f>
        <v>0</v>
      </c>
      <c r="J556" s="197"/>
      <c r="K556" s="196" t="str">
        <f t="shared" si="136"/>
        <v/>
      </c>
      <c r="L556" s="227" t="str">
        <f>IF(K556&lt;='Conversion Factors'!$F$12,'Conversion Factors'!$F$12,IF(K556&lt;='Conversion Factors'!$F$13,'Conversion Factors'!$F$13,IF(K556&lt;='Conversion Factors'!$F$14,'Conversion Factors'!$F$14,IF(K556&lt;='Conversion Factors'!$F$15,'Conversion Factors'!$F$15,IF(K556&lt;='Conversion Factors'!$F$16,'Conversion Factors'!$F$16,M556)))))</f>
        <v/>
      </c>
      <c r="M556" s="227" t="str">
        <f>IF(K556&lt;='Conversion Factors'!$F$17,'Conversion Factors'!$F$17,IF(K556&lt;='Conversion Factors'!$F$18,'Conversion Factors'!$F$18,IF(K556&lt;='Conversion Factors'!$F$19,'Conversion Factors'!$F$19,IF(K556&lt;='Conversion Factors'!$F$20,'Conversion Factors'!$F$20,IF(K556&lt;='Conversion Factors'!$F$21,'Conversion Factors'!$F$21,IF(ISNUMBER(K556),20,""))))))</f>
        <v/>
      </c>
      <c r="O556" s="198" t="str">
        <f>IF(ISNUMBER('Actual Waste'!U174),'Actual Waste'!U174,"")</f>
        <v/>
      </c>
      <c r="P556" s="198" t="str">
        <f t="shared" si="140"/>
        <v/>
      </c>
      <c r="Q556" s="199" t="str">
        <f>IF(ISNUMBER(X556),Y556,IF(T556&gt;0,T556,IF(O556&lt;='Conversion Factors'!$G$11,'Conversion Factors'!$F$11,IF(O556&lt;='Conversion Factors'!$G$12,'Conversion Factors'!$F$12,IF(O556&lt;='Conversion Factors'!$G$13,'Conversion Factors'!$F$13,IF(O556&lt;='Conversion Factors'!$G$14,'Conversion Factors'!$F$14,IF(O556&lt;='Conversion Factors'!$G$15,'Conversion Factors'!$F$15,IF(O556&lt;='Conversion Factors'!$G$16,'Conversion Factors'!$F$16,R556))))))))</f>
        <v/>
      </c>
      <c r="R556" s="200" t="str">
        <f>IF(O556&lt;='Conversion Factors'!$G$17,'Conversion Factors'!$F$17,IF(O556&lt;='Conversion Factors'!$G$18,'Conversion Factors'!$F$18,IF(O556&lt;='Conversion Factors'!$G$19,'Conversion Factors'!$F$19,IF(O556&lt;='Conversion Factors'!$G$20,'Conversion Factors'!$F$20,IF(O556&lt;='Conversion Factors'!$G$21,'Conversion Factors'!$F$21,IF(ISNUMBER(O556),20,""))))))</f>
        <v/>
      </c>
      <c r="S556" s="199" t="e">
        <f t="shared" si="137"/>
        <v>#VALUE!</v>
      </c>
      <c r="T556" s="201">
        <f>IF('Actual Waste'!J174&lt;&gt;"",IF(LEN('Actual Waste'!J174)&gt;6,MID('Actual Waste'!J174,1,LEN('Actual Waste'!J174)-10),MID('Actual Waste'!J174,1,LEN('Actual Waste'!J174)-4)),0)</f>
        <v>0</v>
      </c>
      <c r="U556" s="201" t="str">
        <f t="shared" si="143"/>
        <v/>
      </c>
      <c r="V556" s="202">
        <f>'Actual Waste'!K174</f>
        <v>0</v>
      </c>
      <c r="W556" s="203"/>
      <c r="X556" s="202" t="str">
        <f t="shared" si="144"/>
        <v/>
      </c>
      <c r="Y556" s="229" t="str">
        <f>IF(X556&lt;='Conversion Factors'!$F$12,'Conversion Factors'!$F$12,IF(X556&lt;='Conversion Factors'!$F$13,'Conversion Factors'!$F$13,IF(X556&lt;='Conversion Factors'!$F$14,'Conversion Factors'!$F$14,IF(X556&lt;='Conversion Factors'!$F$15,'Conversion Factors'!$F$15,IF(X556&lt;='Conversion Factors'!$F$16,'Conversion Factors'!$F$16,Z556)))))</f>
        <v/>
      </c>
      <c r="Z556" s="229" t="str">
        <f>IF(X556&lt;='Conversion Factors'!$F$17,'Conversion Factors'!$F$17,IF(X556&lt;='Conversion Factors'!$F$18,'Conversion Factors'!$F$18,IF(X556&lt;='Conversion Factors'!$F$19,'Conversion Factors'!$F$19,IF(X556&lt;='Conversion Factors'!$F$20,'Conversion Factors'!$F$20,IF(X556&lt;='Conversion Factors'!$F$21,'Conversion Factors'!$F$21,IF(ISNUMBER(X556),20,""))))))</f>
        <v/>
      </c>
      <c r="AE556" s="3"/>
      <c r="AF556" s="3"/>
      <c r="AG556" s="3"/>
      <c r="AH556" s="3"/>
      <c r="AM556" s="3"/>
      <c r="AN556" s="3"/>
      <c r="AO556" s="3"/>
      <c r="AP556" s="3"/>
    </row>
    <row r="557" spans="1:42" x14ac:dyDescent="0.35">
      <c r="A557" s="57"/>
      <c r="B557" s="192" t="str">
        <f>IF(ISNUMBER('Estimated Waste'!M174),'Estimated Waste'!M174,"")</f>
        <v/>
      </c>
      <c r="C557" s="192" t="str">
        <f t="shared" si="141"/>
        <v/>
      </c>
      <c r="D557" s="193" t="str">
        <f>IF(ISNUMBER(K557),L557,IF(G557&gt;0,G557,IF(B557&lt;='Conversion Factors'!$G$11,'Conversion Factors'!$F$11,IF(B557&lt;='Conversion Factors'!$G$12,'Conversion Factors'!$F$12,IF(B557&lt;='Conversion Factors'!$G$13,'Conversion Factors'!$F$13,IF(B557&lt;='Conversion Factors'!$G$14,'Conversion Factors'!$F$14,IF(B557&lt;='Conversion Factors'!$G$15,'Conversion Factors'!$F$15,IF(B557&lt;='Conversion Factors'!$G$16,'Conversion Factors'!$F$16,E557))))))))</f>
        <v/>
      </c>
      <c r="E557" s="194" t="str">
        <f>IF(B557&lt;='Conversion Factors'!$G$17,'Conversion Factors'!$F$17,IF(B557&lt;='Conversion Factors'!$G$18,'Conversion Factors'!$F$18,IF(B557&lt;='Conversion Factors'!$G$19,'Conversion Factors'!$F$19,IF(B557&lt;='Conversion Factors'!$G$20,'Conversion Factors'!$F$20,IF(B557&lt;='Conversion Factors'!$G$21,'Conversion Factors'!$F$21,IF(ISNUMBER(B557),20,""))))))</f>
        <v/>
      </c>
      <c r="F557" s="193" t="e">
        <f t="shared" si="142"/>
        <v>#VALUE!</v>
      </c>
      <c r="G557" s="195">
        <f>IF('Estimated Waste'!G174&lt;&gt;"",IF(LEN('Estimated Waste'!G174)&gt;6,MID('Estimated Waste'!G174,1,LEN('Estimated Waste'!G174)-10),MID('Estimated Waste'!G174,1,LEN('Estimated Waste'!G174)-4)),0)</f>
        <v>0</v>
      </c>
      <c r="H557" s="195" t="str">
        <f t="shared" si="135"/>
        <v/>
      </c>
      <c r="I557" s="196">
        <f>'Estimated Waste'!H174</f>
        <v>0</v>
      </c>
      <c r="J557" s="197"/>
      <c r="K557" s="196" t="str">
        <f t="shared" si="136"/>
        <v/>
      </c>
      <c r="L557" s="227" t="str">
        <f>IF(K557&lt;='Conversion Factors'!$F$12,'Conversion Factors'!$F$12,IF(K557&lt;='Conversion Factors'!$F$13,'Conversion Factors'!$F$13,IF(K557&lt;='Conversion Factors'!$F$14,'Conversion Factors'!$F$14,IF(K557&lt;='Conversion Factors'!$F$15,'Conversion Factors'!$F$15,IF(K557&lt;='Conversion Factors'!$F$16,'Conversion Factors'!$F$16,M557)))))</f>
        <v/>
      </c>
      <c r="M557" s="227" t="str">
        <f>IF(K557&lt;='Conversion Factors'!$F$17,'Conversion Factors'!$F$17,IF(K557&lt;='Conversion Factors'!$F$18,'Conversion Factors'!$F$18,IF(K557&lt;='Conversion Factors'!$F$19,'Conversion Factors'!$F$19,IF(K557&lt;='Conversion Factors'!$F$20,'Conversion Factors'!$F$20,IF(K557&lt;='Conversion Factors'!$F$21,'Conversion Factors'!$F$21,IF(ISNUMBER(K557),20,""))))))</f>
        <v/>
      </c>
      <c r="O557" s="198" t="str">
        <f>IF(ISNUMBER('Actual Waste'!U175),'Actual Waste'!U175,"")</f>
        <v/>
      </c>
      <c r="P557" s="198" t="str">
        <f t="shared" si="140"/>
        <v/>
      </c>
      <c r="Q557" s="199" t="str">
        <f>IF(ISNUMBER(X557),Y557,IF(T557&gt;0,T557,IF(O557&lt;='Conversion Factors'!$G$11,'Conversion Factors'!$F$11,IF(O557&lt;='Conversion Factors'!$G$12,'Conversion Factors'!$F$12,IF(O557&lt;='Conversion Factors'!$G$13,'Conversion Factors'!$F$13,IF(O557&lt;='Conversion Factors'!$G$14,'Conversion Factors'!$F$14,IF(O557&lt;='Conversion Factors'!$G$15,'Conversion Factors'!$F$15,IF(O557&lt;='Conversion Factors'!$G$16,'Conversion Factors'!$F$16,R557))))))))</f>
        <v/>
      </c>
      <c r="R557" s="200" t="str">
        <f>IF(O557&lt;='Conversion Factors'!$G$17,'Conversion Factors'!$F$17,IF(O557&lt;='Conversion Factors'!$G$18,'Conversion Factors'!$F$18,IF(O557&lt;='Conversion Factors'!$G$19,'Conversion Factors'!$F$19,IF(O557&lt;='Conversion Factors'!$G$20,'Conversion Factors'!$F$20,IF(O557&lt;='Conversion Factors'!$G$21,'Conversion Factors'!$F$21,IF(ISNUMBER(O557),20,""))))))</f>
        <v/>
      </c>
      <c r="S557" s="199" t="e">
        <f t="shared" si="137"/>
        <v>#VALUE!</v>
      </c>
      <c r="T557" s="201">
        <f>IF('Actual Waste'!J175&lt;&gt;"",IF(LEN('Actual Waste'!J175)&gt;6,MID('Actual Waste'!J175,1,LEN('Actual Waste'!J175)-10),MID('Actual Waste'!J175,1,LEN('Actual Waste'!J175)-4)),0)</f>
        <v>0</v>
      </c>
      <c r="U557" s="201" t="str">
        <f t="shared" si="143"/>
        <v/>
      </c>
      <c r="V557" s="202">
        <f>'Actual Waste'!K175</f>
        <v>0</v>
      </c>
      <c r="W557" s="203"/>
      <c r="X557" s="202" t="str">
        <f t="shared" si="144"/>
        <v/>
      </c>
      <c r="Y557" s="229" t="str">
        <f>IF(X557&lt;='Conversion Factors'!$F$12,'Conversion Factors'!$F$12,IF(X557&lt;='Conversion Factors'!$F$13,'Conversion Factors'!$F$13,IF(X557&lt;='Conversion Factors'!$F$14,'Conversion Factors'!$F$14,IF(X557&lt;='Conversion Factors'!$F$15,'Conversion Factors'!$F$15,IF(X557&lt;='Conversion Factors'!$F$16,'Conversion Factors'!$F$16,Z557)))))</f>
        <v/>
      </c>
      <c r="Z557" s="229" t="str">
        <f>IF(X557&lt;='Conversion Factors'!$F$17,'Conversion Factors'!$F$17,IF(X557&lt;='Conversion Factors'!$F$18,'Conversion Factors'!$F$18,IF(X557&lt;='Conversion Factors'!$F$19,'Conversion Factors'!$F$19,IF(X557&lt;='Conversion Factors'!$F$20,'Conversion Factors'!$F$20,IF(X557&lt;='Conversion Factors'!$F$21,'Conversion Factors'!$F$21,IF(ISNUMBER(X557),20,""))))))</f>
        <v/>
      </c>
      <c r="AE557" s="3"/>
      <c r="AF557" s="3"/>
      <c r="AG557" s="3"/>
      <c r="AH557" s="3"/>
      <c r="AM557" s="3"/>
      <c r="AN557" s="3"/>
      <c r="AO557" s="3"/>
      <c r="AP557" s="3"/>
    </row>
    <row r="558" spans="1:42" x14ac:dyDescent="0.35">
      <c r="A558" s="57"/>
      <c r="B558" s="192" t="str">
        <f>IF(ISNUMBER('Estimated Waste'!M175),'Estimated Waste'!M175,"")</f>
        <v/>
      </c>
      <c r="C558" s="192" t="str">
        <f t="shared" si="141"/>
        <v/>
      </c>
      <c r="D558" s="193" t="str">
        <f>IF(ISNUMBER(K558),L558,IF(G558&gt;0,G558,IF(B558&lt;='Conversion Factors'!$G$11,'Conversion Factors'!$F$11,IF(B558&lt;='Conversion Factors'!$G$12,'Conversion Factors'!$F$12,IF(B558&lt;='Conversion Factors'!$G$13,'Conversion Factors'!$F$13,IF(B558&lt;='Conversion Factors'!$G$14,'Conversion Factors'!$F$14,IF(B558&lt;='Conversion Factors'!$G$15,'Conversion Factors'!$F$15,IF(B558&lt;='Conversion Factors'!$G$16,'Conversion Factors'!$F$16,E558))))))))</f>
        <v/>
      </c>
      <c r="E558" s="194" t="str">
        <f>IF(B558&lt;='Conversion Factors'!$G$17,'Conversion Factors'!$F$17,IF(B558&lt;='Conversion Factors'!$G$18,'Conversion Factors'!$F$18,IF(B558&lt;='Conversion Factors'!$G$19,'Conversion Factors'!$F$19,IF(B558&lt;='Conversion Factors'!$G$20,'Conversion Factors'!$F$20,IF(B558&lt;='Conversion Factors'!$G$21,'Conversion Factors'!$F$21,IF(ISNUMBER(B558),20,""))))))</f>
        <v/>
      </c>
      <c r="F558" s="193" t="e">
        <f t="shared" si="142"/>
        <v>#VALUE!</v>
      </c>
      <c r="G558" s="195">
        <f>IF('Estimated Waste'!G175&lt;&gt;"",IF(LEN('Estimated Waste'!G175)&gt;6,MID('Estimated Waste'!G175,1,LEN('Estimated Waste'!G175)-10),MID('Estimated Waste'!G175,1,LEN('Estimated Waste'!G175)-4)),0)</f>
        <v>0</v>
      </c>
      <c r="H558" s="195" t="str">
        <f t="shared" si="135"/>
        <v/>
      </c>
      <c r="I558" s="196">
        <f>'Estimated Waste'!H175</f>
        <v>0</v>
      </c>
      <c r="J558" s="197"/>
      <c r="K558" s="196" t="str">
        <f t="shared" si="136"/>
        <v/>
      </c>
      <c r="L558" s="227" t="str">
        <f>IF(K558&lt;='Conversion Factors'!$F$12,'Conversion Factors'!$F$12,IF(K558&lt;='Conversion Factors'!$F$13,'Conversion Factors'!$F$13,IF(K558&lt;='Conversion Factors'!$F$14,'Conversion Factors'!$F$14,IF(K558&lt;='Conversion Factors'!$F$15,'Conversion Factors'!$F$15,IF(K558&lt;='Conversion Factors'!$F$16,'Conversion Factors'!$F$16,M558)))))</f>
        <v/>
      </c>
      <c r="M558" s="227" t="str">
        <f>IF(K558&lt;='Conversion Factors'!$F$17,'Conversion Factors'!$F$17,IF(K558&lt;='Conversion Factors'!$F$18,'Conversion Factors'!$F$18,IF(K558&lt;='Conversion Factors'!$F$19,'Conversion Factors'!$F$19,IF(K558&lt;='Conversion Factors'!$F$20,'Conversion Factors'!$F$20,IF(K558&lt;='Conversion Factors'!$F$21,'Conversion Factors'!$F$21,IF(ISNUMBER(K558),20,""))))))</f>
        <v/>
      </c>
      <c r="O558" s="198" t="str">
        <f>IF(ISNUMBER('Actual Waste'!U176),'Actual Waste'!U176,"")</f>
        <v/>
      </c>
      <c r="P558" s="198" t="str">
        <f t="shared" si="140"/>
        <v/>
      </c>
      <c r="Q558" s="199" t="str">
        <f>IF(ISNUMBER(X558),Y558,IF(T558&gt;0,T558,IF(O558&lt;='Conversion Factors'!$G$11,'Conversion Factors'!$F$11,IF(O558&lt;='Conversion Factors'!$G$12,'Conversion Factors'!$F$12,IF(O558&lt;='Conversion Factors'!$G$13,'Conversion Factors'!$F$13,IF(O558&lt;='Conversion Factors'!$G$14,'Conversion Factors'!$F$14,IF(O558&lt;='Conversion Factors'!$G$15,'Conversion Factors'!$F$15,IF(O558&lt;='Conversion Factors'!$G$16,'Conversion Factors'!$F$16,R558))))))))</f>
        <v/>
      </c>
      <c r="R558" s="200" t="str">
        <f>IF(O558&lt;='Conversion Factors'!$G$17,'Conversion Factors'!$F$17,IF(O558&lt;='Conversion Factors'!$G$18,'Conversion Factors'!$F$18,IF(O558&lt;='Conversion Factors'!$G$19,'Conversion Factors'!$F$19,IF(O558&lt;='Conversion Factors'!$G$20,'Conversion Factors'!$F$20,IF(O558&lt;='Conversion Factors'!$G$21,'Conversion Factors'!$F$21,IF(ISNUMBER(O558),20,""))))))</f>
        <v/>
      </c>
      <c r="S558" s="199" t="e">
        <f t="shared" si="137"/>
        <v>#VALUE!</v>
      </c>
      <c r="T558" s="201">
        <f>IF('Actual Waste'!J176&lt;&gt;"",IF(LEN('Actual Waste'!J176)&gt;6,MID('Actual Waste'!J176,1,LEN('Actual Waste'!J176)-10),MID('Actual Waste'!J176,1,LEN('Actual Waste'!J176)-4)),0)</f>
        <v>0</v>
      </c>
      <c r="U558" s="201" t="str">
        <f t="shared" si="143"/>
        <v/>
      </c>
      <c r="V558" s="202">
        <f>'Actual Waste'!K176</f>
        <v>0</v>
      </c>
      <c r="W558" s="203"/>
      <c r="X558" s="202" t="str">
        <f t="shared" si="144"/>
        <v/>
      </c>
      <c r="Y558" s="229" t="str">
        <f>IF(X558&lt;='Conversion Factors'!$F$12,'Conversion Factors'!$F$12,IF(X558&lt;='Conversion Factors'!$F$13,'Conversion Factors'!$F$13,IF(X558&lt;='Conversion Factors'!$F$14,'Conversion Factors'!$F$14,IF(X558&lt;='Conversion Factors'!$F$15,'Conversion Factors'!$F$15,IF(X558&lt;='Conversion Factors'!$F$16,'Conversion Factors'!$F$16,Z558)))))</f>
        <v/>
      </c>
      <c r="Z558" s="229" t="str">
        <f>IF(X558&lt;='Conversion Factors'!$F$17,'Conversion Factors'!$F$17,IF(X558&lt;='Conversion Factors'!$F$18,'Conversion Factors'!$F$18,IF(X558&lt;='Conversion Factors'!$F$19,'Conversion Factors'!$F$19,IF(X558&lt;='Conversion Factors'!$F$20,'Conversion Factors'!$F$20,IF(X558&lt;='Conversion Factors'!$F$21,'Conversion Factors'!$F$21,IF(ISNUMBER(X558),20,""))))))</f>
        <v/>
      </c>
      <c r="AE558" s="3"/>
      <c r="AF558" s="3"/>
      <c r="AG558" s="3"/>
      <c r="AH558" s="3"/>
      <c r="AM558" s="3"/>
      <c r="AN558" s="3"/>
      <c r="AO558" s="3"/>
      <c r="AP558" s="3"/>
    </row>
    <row r="559" spans="1:42" x14ac:dyDescent="0.35">
      <c r="A559" s="57"/>
      <c r="B559" s="192" t="str">
        <f>IF(ISNUMBER('Estimated Waste'!M176),'Estimated Waste'!M176,"")</f>
        <v/>
      </c>
      <c r="C559" s="192" t="str">
        <f t="shared" si="141"/>
        <v/>
      </c>
      <c r="D559" s="193" t="str">
        <f>IF(ISNUMBER(K559),L559,IF(G559&gt;0,G559,IF(B559&lt;='Conversion Factors'!$G$11,'Conversion Factors'!$F$11,IF(B559&lt;='Conversion Factors'!$G$12,'Conversion Factors'!$F$12,IF(B559&lt;='Conversion Factors'!$G$13,'Conversion Factors'!$F$13,IF(B559&lt;='Conversion Factors'!$G$14,'Conversion Factors'!$F$14,IF(B559&lt;='Conversion Factors'!$G$15,'Conversion Factors'!$F$15,IF(B559&lt;='Conversion Factors'!$G$16,'Conversion Factors'!$F$16,E559))))))))</f>
        <v/>
      </c>
      <c r="E559" s="194" t="str">
        <f>IF(B559&lt;='Conversion Factors'!$G$17,'Conversion Factors'!$F$17,IF(B559&lt;='Conversion Factors'!$G$18,'Conversion Factors'!$F$18,IF(B559&lt;='Conversion Factors'!$G$19,'Conversion Factors'!$F$19,IF(B559&lt;='Conversion Factors'!$G$20,'Conversion Factors'!$F$20,IF(B559&lt;='Conversion Factors'!$G$21,'Conversion Factors'!$F$21,IF(ISNUMBER(B559),20,""))))))</f>
        <v/>
      </c>
      <c r="F559" s="193" t="e">
        <f t="shared" si="142"/>
        <v>#VALUE!</v>
      </c>
      <c r="G559" s="195">
        <f>IF('Estimated Waste'!G176&lt;&gt;"",IF(LEN('Estimated Waste'!G176)&gt;6,MID('Estimated Waste'!G176,1,LEN('Estimated Waste'!G176)-10),MID('Estimated Waste'!G176,1,LEN('Estimated Waste'!G176)-4)),0)</f>
        <v>0</v>
      </c>
      <c r="H559" s="195" t="str">
        <f t="shared" si="135"/>
        <v/>
      </c>
      <c r="I559" s="196">
        <f>'Estimated Waste'!H176</f>
        <v>0</v>
      </c>
      <c r="J559" s="197"/>
      <c r="K559" s="196" t="str">
        <f t="shared" si="136"/>
        <v/>
      </c>
      <c r="L559" s="227" t="str">
        <f>IF(K559&lt;='Conversion Factors'!$F$12,'Conversion Factors'!$F$12,IF(K559&lt;='Conversion Factors'!$F$13,'Conversion Factors'!$F$13,IF(K559&lt;='Conversion Factors'!$F$14,'Conversion Factors'!$F$14,IF(K559&lt;='Conversion Factors'!$F$15,'Conversion Factors'!$F$15,IF(K559&lt;='Conversion Factors'!$F$16,'Conversion Factors'!$F$16,M559)))))</f>
        <v/>
      </c>
      <c r="M559" s="227" t="str">
        <f>IF(K559&lt;='Conversion Factors'!$F$17,'Conversion Factors'!$F$17,IF(K559&lt;='Conversion Factors'!$F$18,'Conversion Factors'!$F$18,IF(K559&lt;='Conversion Factors'!$F$19,'Conversion Factors'!$F$19,IF(K559&lt;='Conversion Factors'!$F$20,'Conversion Factors'!$F$20,IF(K559&lt;='Conversion Factors'!$F$21,'Conversion Factors'!$F$21,IF(ISNUMBER(K559),20,""))))))</f>
        <v/>
      </c>
      <c r="O559" s="198" t="str">
        <f>IF(ISNUMBER('Actual Waste'!U177),'Actual Waste'!U177,"")</f>
        <v/>
      </c>
      <c r="P559" s="198" t="str">
        <f t="shared" si="140"/>
        <v/>
      </c>
      <c r="Q559" s="199" t="str">
        <f>IF(ISNUMBER(X559),Y559,IF(T559&gt;0,T559,IF(O559&lt;='Conversion Factors'!$G$11,'Conversion Factors'!$F$11,IF(O559&lt;='Conversion Factors'!$G$12,'Conversion Factors'!$F$12,IF(O559&lt;='Conversion Factors'!$G$13,'Conversion Factors'!$F$13,IF(O559&lt;='Conversion Factors'!$G$14,'Conversion Factors'!$F$14,IF(O559&lt;='Conversion Factors'!$G$15,'Conversion Factors'!$F$15,IF(O559&lt;='Conversion Factors'!$G$16,'Conversion Factors'!$F$16,R559))))))))</f>
        <v/>
      </c>
      <c r="R559" s="200" t="str">
        <f>IF(O559&lt;='Conversion Factors'!$G$17,'Conversion Factors'!$F$17,IF(O559&lt;='Conversion Factors'!$G$18,'Conversion Factors'!$F$18,IF(O559&lt;='Conversion Factors'!$G$19,'Conversion Factors'!$F$19,IF(O559&lt;='Conversion Factors'!$G$20,'Conversion Factors'!$F$20,IF(O559&lt;='Conversion Factors'!$G$21,'Conversion Factors'!$F$21,IF(ISNUMBER(O559),20,""))))))</f>
        <v/>
      </c>
      <c r="S559" s="199" t="e">
        <f t="shared" si="137"/>
        <v>#VALUE!</v>
      </c>
      <c r="T559" s="201">
        <f>IF('Actual Waste'!J177&lt;&gt;"",IF(LEN('Actual Waste'!J177)&gt;6,MID('Actual Waste'!J177,1,LEN('Actual Waste'!J177)-10),MID('Actual Waste'!J177,1,LEN('Actual Waste'!J177)-4)),0)</f>
        <v>0</v>
      </c>
      <c r="U559" s="201" t="str">
        <f t="shared" si="143"/>
        <v/>
      </c>
      <c r="V559" s="202">
        <f>'Actual Waste'!K177</f>
        <v>0</v>
      </c>
      <c r="W559" s="203"/>
      <c r="X559" s="202" t="str">
        <f t="shared" si="144"/>
        <v/>
      </c>
      <c r="Y559" s="229" t="str">
        <f>IF(X559&lt;='Conversion Factors'!$F$12,'Conversion Factors'!$F$12,IF(X559&lt;='Conversion Factors'!$F$13,'Conversion Factors'!$F$13,IF(X559&lt;='Conversion Factors'!$F$14,'Conversion Factors'!$F$14,IF(X559&lt;='Conversion Factors'!$F$15,'Conversion Factors'!$F$15,IF(X559&lt;='Conversion Factors'!$F$16,'Conversion Factors'!$F$16,Z559)))))</f>
        <v/>
      </c>
      <c r="Z559" s="229" t="str">
        <f>IF(X559&lt;='Conversion Factors'!$F$17,'Conversion Factors'!$F$17,IF(X559&lt;='Conversion Factors'!$F$18,'Conversion Factors'!$F$18,IF(X559&lt;='Conversion Factors'!$F$19,'Conversion Factors'!$F$19,IF(X559&lt;='Conversion Factors'!$F$20,'Conversion Factors'!$F$20,IF(X559&lt;='Conversion Factors'!$F$21,'Conversion Factors'!$F$21,IF(ISNUMBER(X559),20,""))))))</f>
        <v/>
      </c>
      <c r="AE559" s="3"/>
      <c r="AF559" s="3"/>
      <c r="AG559" s="3"/>
      <c r="AH559" s="3"/>
      <c r="AM559" s="3"/>
      <c r="AN559" s="3"/>
      <c r="AO559" s="3"/>
      <c r="AP559" s="3"/>
    </row>
    <row r="560" spans="1:42" x14ac:dyDescent="0.35">
      <c r="A560" s="57"/>
      <c r="B560" s="192" t="str">
        <f>IF(ISNUMBER('Estimated Waste'!M177),'Estimated Waste'!M177,"")</f>
        <v/>
      </c>
      <c r="C560" s="192" t="str">
        <f t="shared" si="141"/>
        <v/>
      </c>
      <c r="D560" s="193" t="str">
        <f>IF(ISNUMBER(K560),L560,IF(G560&gt;0,G560,IF(B560&lt;='Conversion Factors'!$G$11,'Conversion Factors'!$F$11,IF(B560&lt;='Conversion Factors'!$G$12,'Conversion Factors'!$F$12,IF(B560&lt;='Conversion Factors'!$G$13,'Conversion Factors'!$F$13,IF(B560&lt;='Conversion Factors'!$G$14,'Conversion Factors'!$F$14,IF(B560&lt;='Conversion Factors'!$G$15,'Conversion Factors'!$F$15,IF(B560&lt;='Conversion Factors'!$G$16,'Conversion Factors'!$F$16,E560))))))))</f>
        <v/>
      </c>
      <c r="E560" s="194" t="str">
        <f>IF(B560&lt;='Conversion Factors'!$G$17,'Conversion Factors'!$F$17,IF(B560&lt;='Conversion Factors'!$G$18,'Conversion Factors'!$F$18,IF(B560&lt;='Conversion Factors'!$G$19,'Conversion Factors'!$F$19,IF(B560&lt;='Conversion Factors'!$G$20,'Conversion Factors'!$F$20,IF(B560&lt;='Conversion Factors'!$G$21,'Conversion Factors'!$F$21,IF(ISNUMBER(B560),20,""))))))</f>
        <v/>
      </c>
      <c r="F560" s="193" t="e">
        <f t="shared" si="142"/>
        <v>#VALUE!</v>
      </c>
      <c r="G560" s="195">
        <f>IF('Estimated Waste'!G177&lt;&gt;"",IF(LEN('Estimated Waste'!G177)&gt;6,MID('Estimated Waste'!G177,1,LEN('Estimated Waste'!G177)-10),MID('Estimated Waste'!G177,1,LEN('Estimated Waste'!G177)-4)),0)</f>
        <v>0</v>
      </c>
      <c r="H560" s="195" t="str">
        <f t="shared" si="135"/>
        <v/>
      </c>
      <c r="I560" s="196">
        <f>'Estimated Waste'!H177</f>
        <v>0</v>
      </c>
      <c r="J560" s="197"/>
      <c r="K560" s="196" t="str">
        <f t="shared" si="136"/>
        <v/>
      </c>
      <c r="L560" s="227" t="str">
        <f>IF(K560&lt;='Conversion Factors'!$F$12,'Conversion Factors'!$F$12,IF(K560&lt;='Conversion Factors'!$F$13,'Conversion Factors'!$F$13,IF(K560&lt;='Conversion Factors'!$F$14,'Conversion Factors'!$F$14,IF(K560&lt;='Conversion Factors'!$F$15,'Conversion Factors'!$F$15,IF(K560&lt;='Conversion Factors'!$F$16,'Conversion Factors'!$F$16,M560)))))</f>
        <v/>
      </c>
      <c r="M560" s="227" t="str">
        <f>IF(K560&lt;='Conversion Factors'!$F$17,'Conversion Factors'!$F$17,IF(K560&lt;='Conversion Factors'!$F$18,'Conversion Factors'!$F$18,IF(K560&lt;='Conversion Factors'!$F$19,'Conversion Factors'!$F$19,IF(K560&lt;='Conversion Factors'!$F$20,'Conversion Factors'!$F$20,IF(K560&lt;='Conversion Factors'!$F$21,'Conversion Factors'!$F$21,IF(ISNUMBER(K560),20,""))))))</f>
        <v/>
      </c>
      <c r="O560" s="198" t="str">
        <f>IF(ISNUMBER('Actual Waste'!U178),'Actual Waste'!U178,"")</f>
        <v/>
      </c>
      <c r="P560" s="198" t="str">
        <f t="shared" si="140"/>
        <v/>
      </c>
      <c r="Q560" s="199" t="str">
        <f>IF(ISNUMBER(X560),Y560,IF(T560&gt;0,T560,IF(O560&lt;='Conversion Factors'!$G$11,'Conversion Factors'!$F$11,IF(O560&lt;='Conversion Factors'!$G$12,'Conversion Factors'!$F$12,IF(O560&lt;='Conversion Factors'!$G$13,'Conversion Factors'!$F$13,IF(O560&lt;='Conversion Factors'!$G$14,'Conversion Factors'!$F$14,IF(O560&lt;='Conversion Factors'!$G$15,'Conversion Factors'!$F$15,IF(O560&lt;='Conversion Factors'!$G$16,'Conversion Factors'!$F$16,R560))))))))</f>
        <v/>
      </c>
      <c r="R560" s="200" t="str">
        <f>IF(O560&lt;='Conversion Factors'!$G$17,'Conversion Factors'!$F$17,IF(O560&lt;='Conversion Factors'!$G$18,'Conversion Factors'!$F$18,IF(O560&lt;='Conversion Factors'!$G$19,'Conversion Factors'!$F$19,IF(O560&lt;='Conversion Factors'!$G$20,'Conversion Factors'!$F$20,IF(O560&lt;='Conversion Factors'!$G$21,'Conversion Factors'!$F$21,IF(ISNUMBER(O560),20,""))))))</f>
        <v/>
      </c>
      <c r="S560" s="199" t="e">
        <f t="shared" si="137"/>
        <v>#VALUE!</v>
      </c>
      <c r="T560" s="201">
        <f>IF('Actual Waste'!J178&lt;&gt;"",IF(LEN('Actual Waste'!J178)&gt;6,MID('Actual Waste'!J178,1,LEN('Actual Waste'!J178)-10),MID('Actual Waste'!J178,1,LEN('Actual Waste'!J178)-4)),0)</f>
        <v>0</v>
      </c>
      <c r="U560" s="201" t="str">
        <f t="shared" si="143"/>
        <v/>
      </c>
      <c r="V560" s="202">
        <f>'Actual Waste'!K178</f>
        <v>0</v>
      </c>
      <c r="W560" s="203"/>
      <c r="X560" s="202" t="str">
        <f t="shared" si="144"/>
        <v/>
      </c>
      <c r="Y560" s="229" t="str">
        <f>IF(X560&lt;='Conversion Factors'!$F$12,'Conversion Factors'!$F$12,IF(X560&lt;='Conversion Factors'!$F$13,'Conversion Factors'!$F$13,IF(X560&lt;='Conversion Factors'!$F$14,'Conversion Factors'!$F$14,IF(X560&lt;='Conversion Factors'!$F$15,'Conversion Factors'!$F$15,IF(X560&lt;='Conversion Factors'!$F$16,'Conversion Factors'!$F$16,Z560)))))</f>
        <v/>
      </c>
      <c r="Z560" s="229" t="str">
        <f>IF(X560&lt;='Conversion Factors'!$F$17,'Conversion Factors'!$F$17,IF(X560&lt;='Conversion Factors'!$F$18,'Conversion Factors'!$F$18,IF(X560&lt;='Conversion Factors'!$F$19,'Conversion Factors'!$F$19,IF(X560&lt;='Conversion Factors'!$F$20,'Conversion Factors'!$F$20,IF(X560&lt;='Conversion Factors'!$F$21,'Conversion Factors'!$F$21,IF(ISNUMBER(X560),20,""))))))</f>
        <v/>
      </c>
      <c r="AE560" s="3"/>
      <c r="AF560" s="3"/>
      <c r="AG560" s="3"/>
      <c r="AH560" s="3"/>
      <c r="AM560" s="3"/>
      <c r="AN560" s="3"/>
      <c r="AO560" s="3"/>
      <c r="AP560" s="3"/>
    </row>
    <row r="561" spans="1:42" x14ac:dyDescent="0.35">
      <c r="A561" s="57"/>
      <c r="B561" s="192" t="str">
        <f>IF(ISNUMBER('Estimated Waste'!M178),'Estimated Waste'!M178,"")</f>
        <v/>
      </c>
      <c r="C561" s="192" t="str">
        <f t="shared" ref="C561:C588" si="145">IF(ISNUMBER(B561),B561*1.30795062,"")</f>
        <v/>
      </c>
      <c r="D561" s="193" t="str">
        <f>IF(ISNUMBER(K561),L561,IF(G561&gt;0,G561,IF(B561&lt;='Conversion Factors'!$G$11,'Conversion Factors'!$F$11,IF(B561&lt;='Conversion Factors'!$G$12,'Conversion Factors'!$F$12,IF(B561&lt;='Conversion Factors'!$G$13,'Conversion Factors'!$F$13,IF(B561&lt;='Conversion Factors'!$G$14,'Conversion Factors'!$F$14,IF(B561&lt;='Conversion Factors'!$G$15,'Conversion Factors'!$F$15,IF(B561&lt;='Conversion Factors'!$G$16,'Conversion Factors'!$F$16,E561))))))))</f>
        <v/>
      </c>
      <c r="E561" s="194" t="str">
        <f>IF(B561&lt;='Conversion Factors'!$G$17,'Conversion Factors'!$F$17,IF(B561&lt;='Conversion Factors'!$G$18,'Conversion Factors'!$F$18,IF(B561&lt;='Conversion Factors'!$G$19,'Conversion Factors'!$F$19,IF(B561&lt;='Conversion Factors'!$G$20,'Conversion Factors'!$F$20,IF(B561&lt;='Conversion Factors'!$G$21,'Conversion Factors'!$F$21,IF(ISNUMBER(B561),20,""))))))</f>
        <v/>
      </c>
      <c r="F561" s="193" t="e">
        <f t="shared" ref="F561:F588" si="146">ROUNDUP(C561/D561,0)</f>
        <v>#VALUE!</v>
      </c>
      <c r="G561" s="195">
        <f>IF('Estimated Waste'!G178&lt;&gt;"",IF(LEN('Estimated Waste'!G178)&gt;6,MID('Estimated Waste'!G178,1,LEN('Estimated Waste'!G178)-10),MID('Estimated Waste'!G178,1,LEN('Estimated Waste'!G178)-4)),0)</f>
        <v>0</v>
      </c>
      <c r="H561" s="195" t="str">
        <f t="shared" si="135"/>
        <v/>
      </c>
      <c r="I561" s="196">
        <f>'Estimated Waste'!H178</f>
        <v>0</v>
      </c>
      <c r="J561" s="197"/>
      <c r="K561" s="196" t="str">
        <f t="shared" si="136"/>
        <v/>
      </c>
      <c r="L561" s="227" t="str">
        <f>IF(K561&lt;='Conversion Factors'!$F$12,'Conversion Factors'!$F$12,IF(K561&lt;='Conversion Factors'!$F$13,'Conversion Factors'!$F$13,IF(K561&lt;='Conversion Factors'!$F$14,'Conversion Factors'!$F$14,IF(K561&lt;='Conversion Factors'!$F$15,'Conversion Factors'!$F$15,IF(K561&lt;='Conversion Factors'!$F$16,'Conversion Factors'!$F$16,M561)))))</f>
        <v/>
      </c>
      <c r="M561" s="227" t="str">
        <f>IF(K561&lt;='Conversion Factors'!$F$17,'Conversion Factors'!$F$17,IF(K561&lt;='Conversion Factors'!$F$18,'Conversion Factors'!$F$18,IF(K561&lt;='Conversion Factors'!$F$19,'Conversion Factors'!$F$19,IF(K561&lt;='Conversion Factors'!$F$20,'Conversion Factors'!$F$20,IF(K561&lt;='Conversion Factors'!$F$21,'Conversion Factors'!$F$21,IF(ISNUMBER(K561),20,""))))))</f>
        <v/>
      </c>
      <c r="O561" s="198" t="str">
        <f>IF(ISNUMBER('Actual Waste'!U179),'Actual Waste'!U179,"")</f>
        <v/>
      </c>
      <c r="P561" s="198" t="str">
        <f t="shared" si="140"/>
        <v/>
      </c>
      <c r="Q561" s="199" t="str">
        <f>IF(ISNUMBER(X561),Y561,IF(T561&gt;0,T561,IF(O561&lt;='Conversion Factors'!$G$11,'Conversion Factors'!$F$11,IF(O561&lt;='Conversion Factors'!$G$12,'Conversion Factors'!$F$12,IF(O561&lt;='Conversion Factors'!$G$13,'Conversion Factors'!$F$13,IF(O561&lt;='Conversion Factors'!$G$14,'Conversion Factors'!$F$14,IF(O561&lt;='Conversion Factors'!$G$15,'Conversion Factors'!$F$15,IF(O561&lt;='Conversion Factors'!$G$16,'Conversion Factors'!$F$16,R561))))))))</f>
        <v/>
      </c>
      <c r="R561" s="200" t="str">
        <f>IF(O561&lt;='Conversion Factors'!$G$17,'Conversion Factors'!$F$17,IF(O561&lt;='Conversion Factors'!$G$18,'Conversion Factors'!$F$18,IF(O561&lt;='Conversion Factors'!$G$19,'Conversion Factors'!$F$19,IF(O561&lt;='Conversion Factors'!$G$20,'Conversion Factors'!$F$20,IF(O561&lt;='Conversion Factors'!$G$21,'Conversion Factors'!$F$21,IF(ISNUMBER(O561),20,""))))))</f>
        <v/>
      </c>
      <c r="S561" s="199" t="e">
        <f t="shared" si="137"/>
        <v>#VALUE!</v>
      </c>
      <c r="T561" s="201">
        <f>IF('Actual Waste'!J179&lt;&gt;"",IF(LEN('Actual Waste'!J179)&gt;6,MID('Actual Waste'!J179,1,LEN('Actual Waste'!J179)-10),MID('Actual Waste'!J179,1,LEN('Actual Waste'!J179)-4)),0)</f>
        <v>0</v>
      </c>
      <c r="U561" s="201" t="str">
        <f t="shared" si="143"/>
        <v/>
      </c>
      <c r="V561" s="202">
        <f>'Actual Waste'!K179</f>
        <v>0</v>
      </c>
      <c r="W561" s="203"/>
      <c r="X561" s="202" t="str">
        <f t="shared" si="144"/>
        <v/>
      </c>
      <c r="Y561" s="229" t="str">
        <f>IF(X561&lt;='Conversion Factors'!$F$12,'Conversion Factors'!$F$12,IF(X561&lt;='Conversion Factors'!$F$13,'Conversion Factors'!$F$13,IF(X561&lt;='Conversion Factors'!$F$14,'Conversion Factors'!$F$14,IF(X561&lt;='Conversion Factors'!$F$15,'Conversion Factors'!$F$15,IF(X561&lt;='Conversion Factors'!$F$16,'Conversion Factors'!$F$16,Z561)))))</f>
        <v/>
      </c>
      <c r="Z561" s="229" t="str">
        <f>IF(X561&lt;='Conversion Factors'!$F$17,'Conversion Factors'!$F$17,IF(X561&lt;='Conversion Factors'!$F$18,'Conversion Factors'!$F$18,IF(X561&lt;='Conversion Factors'!$F$19,'Conversion Factors'!$F$19,IF(X561&lt;='Conversion Factors'!$F$20,'Conversion Factors'!$F$20,IF(X561&lt;='Conversion Factors'!$F$21,'Conversion Factors'!$F$21,IF(ISNUMBER(X561),20,""))))))</f>
        <v/>
      </c>
      <c r="AE561" s="3"/>
      <c r="AF561" s="3"/>
      <c r="AG561" s="3"/>
      <c r="AH561" s="3"/>
      <c r="AM561" s="3"/>
      <c r="AN561" s="3"/>
      <c r="AO561" s="3"/>
      <c r="AP561" s="3"/>
    </row>
    <row r="562" spans="1:42" x14ac:dyDescent="0.35">
      <c r="A562" s="57"/>
      <c r="B562" s="192" t="str">
        <f>IF(ISNUMBER('Estimated Waste'!M179),'Estimated Waste'!M179,"")</f>
        <v/>
      </c>
      <c r="C562" s="192" t="str">
        <f t="shared" si="145"/>
        <v/>
      </c>
      <c r="D562" s="193" t="str">
        <f>IF(ISNUMBER(K562),L562,IF(G562&gt;0,G562,IF(B562&lt;='Conversion Factors'!$G$11,'Conversion Factors'!$F$11,IF(B562&lt;='Conversion Factors'!$G$12,'Conversion Factors'!$F$12,IF(B562&lt;='Conversion Factors'!$G$13,'Conversion Factors'!$F$13,IF(B562&lt;='Conversion Factors'!$G$14,'Conversion Factors'!$F$14,IF(B562&lt;='Conversion Factors'!$G$15,'Conversion Factors'!$F$15,IF(B562&lt;='Conversion Factors'!$G$16,'Conversion Factors'!$F$16,E562))))))))</f>
        <v/>
      </c>
      <c r="E562" s="194" t="str">
        <f>IF(B562&lt;='Conversion Factors'!$G$17,'Conversion Factors'!$F$17,IF(B562&lt;='Conversion Factors'!$G$18,'Conversion Factors'!$F$18,IF(B562&lt;='Conversion Factors'!$G$19,'Conversion Factors'!$F$19,IF(B562&lt;='Conversion Factors'!$G$20,'Conversion Factors'!$F$20,IF(B562&lt;='Conversion Factors'!$G$21,'Conversion Factors'!$F$21,IF(ISNUMBER(B562),20,""))))))</f>
        <v/>
      </c>
      <c r="F562" s="193" t="e">
        <f t="shared" si="146"/>
        <v>#VALUE!</v>
      </c>
      <c r="G562" s="195">
        <f>IF('Estimated Waste'!G179&lt;&gt;"",IF(LEN('Estimated Waste'!G179)&gt;6,MID('Estimated Waste'!G179,1,LEN('Estimated Waste'!G179)-10),MID('Estimated Waste'!G179,1,LEN('Estimated Waste'!G179)-4)),0)</f>
        <v>0</v>
      </c>
      <c r="H562" s="195" t="str">
        <f t="shared" si="135"/>
        <v/>
      </c>
      <c r="I562" s="196">
        <f>'Estimated Waste'!H179</f>
        <v>0</v>
      </c>
      <c r="J562" s="197"/>
      <c r="K562" s="196" t="str">
        <f t="shared" si="136"/>
        <v/>
      </c>
      <c r="L562" s="227" t="str">
        <f>IF(K562&lt;='Conversion Factors'!$F$12,'Conversion Factors'!$F$12,IF(K562&lt;='Conversion Factors'!$F$13,'Conversion Factors'!$F$13,IF(K562&lt;='Conversion Factors'!$F$14,'Conversion Factors'!$F$14,IF(K562&lt;='Conversion Factors'!$F$15,'Conversion Factors'!$F$15,IF(K562&lt;='Conversion Factors'!$F$16,'Conversion Factors'!$F$16,M562)))))</f>
        <v/>
      </c>
      <c r="M562" s="227" t="str">
        <f>IF(K562&lt;='Conversion Factors'!$F$17,'Conversion Factors'!$F$17,IF(K562&lt;='Conversion Factors'!$F$18,'Conversion Factors'!$F$18,IF(K562&lt;='Conversion Factors'!$F$19,'Conversion Factors'!$F$19,IF(K562&lt;='Conversion Factors'!$F$20,'Conversion Factors'!$F$20,IF(K562&lt;='Conversion Factors'!$F$21,'Conversion Factors'!$F$21,IF(ISNUMBER(K562),20,""))))))</f>
        <v/>
      </c>
      <c r="O562" s="198" t="str">
        <f>IF(ISNUMBER('Actual Waste'!U180),'Actual Waste'!U180,"")</f>
        <v/>
      </c>
      <c r="P562" s="198" t="str">
        <f t="shared" si="140"/>
        <v/>
      </c>
      <c r="Q562" s="199" t="str">
        <f>IF(ISNUMBER(X562),Y562,IF(T562&gt;0,T562,IF(O562&lt;='Conversion Factors'!$G$11,'Conversion Factors'!$F$11,IF(O562&lt;='Conversion Factors'!$G$12,'Conversion Factors'!$F$12,IF(O562&lt;='Conversion Factors'!$G$13,'Conversion Factors'!$F$13,IF(O562&lt;='Conversion Factors'!$G$14,'Conversion Factors'!$F$14,IF(O562&lt;='Conversion Factors'!$G$15,'Conversion Factors'!$F$15,IF(O562&lt;='Conversion Factors'!$G$16,'Conversion Factors'!$F$16,R562))))))))</f>
        <v/>
      </c>
      <c r="R562" s="200" t="str">
        <f>IF(O562&lt;='Conversion Factors'!$G$17,'Conversion Factors'!$F$17,IF(O562&lt;='Conversion Factors'!$G$18,'Conversion Factors'!$F$18,IF(O562&lt;='Conversion Factors'!$G$19,'Conversion Factors'!$F$19,IF(O562&lt;='Conversion Factors'!$G$20,'Conversion Factors'!$F$20,IF(O562&lt;='Conversion Factors'!$G$21,'Conversion Factors'!$F$21,IF(ISNUMBER(O562),20,""))))))</f>
        <v/>
      </c>
      <c r="S562" s="199" t="e">
        <f t="shared" si="137"/>
        <v>#VALUE!</v>
      </c>
      <c r="T562" s="201">
        <f>IF('Actual Waste'!J180&lt;&gt;"",IF(LEN('Actual Waste'!J180)&gt;6,MID('Actual Waste'!J180,1,LEN('Actual Waste'!J180)-10),MID('Actual Waste'!J180,1,LEN('Actual Waste'!J180)-4)),0)</f>
        <v>0</v>
      </c>
      <c r="U562" s="201" t="str">
        <f t="shared" si="143"/>
        <v/>
      </c>
      <c r="V562" s="202">
        <f>'Actual Waste'!K180</f>
        <v>0</v>
      </c>
      <c r="W562" s="203"/>
      <c r="X562" s="202" t="str">
        <f t="shared" si="144"/>
        <v/>
      </c>
      <c r="Y562" s="229" t="str">
        <f>IF(X562&lt;='Conversion Factors'!$F$12,'Conversion Factors'!$F$12,IF(X562&lt;='Conversion Factors'!$F$13,'Conversion Factors'!$F$13,IF(X562&lt;='Conversion Factors'!$F$14,'Conversion Factors'!$F$14,IF(X562&lt;='Conversion Factors'!$F$15,'Conversion Factors'!$F$15,IF(X562&lt;='Conversion Factors'!$F$16,'Conversion Factors'!$F$16,Z562)))))</f>
        <v/>
      </c>
      <c r="Z562" s="229" t="str">
        <f>IF(X562&lt;='Conversion Factors'!$F$17,'Conversion Factors'!$F$17,IF(X562&lt;='Conversion Factors'!$F$18,'Conversion Factors'!$F$18,IF(X562&lt;='Conversion Factors'!$F$19,'Conversion Factors'!$F$19,IF(X562&lt;='Conversion Factors'!$F$20,'Conversion Factors'!$F$20,IF(X562&lt;='Conversion Factors'!$F$21,'Conversion Factors'!$F$21,IF(ISNUMBER(X562),20,""))))))</f>
        <v/>
      </c>
      <c r="AE562" s="3"/>
      <c r="AF562" s="3"/>
      <c r="AG562" s="3"/>
      <c r="AH562" s="3"/>
      <c r="AM562" s="3"/>
      <c r="AN562" s="3"/>
      <c r="AO562" s="3"/>
      <c r="AP562" s="3"/>
    </row>
    <row r="563" spans="1:42" x14ac:dyDescent="0.35">
      <c r="A563" s="57"/>
      <c r="B563" s="192" t="str">
        <f>IF(ISNUMBER('Estimated Waste'!M180),'Estimated Waste'!M180,"")</f>
        <v/>
      </c>
      <c r="C563" s="192" t="str">
        <f t="shared" si="145"/>
        <v/>
      </c>
      <c r="D563" s="193" t="str">
        <f>IF(ISNUMBER(K563),L563,IF(G563&gt;0,G563,IF(B563&lt;='Conversion Factors'!$G$11,'Conversion Factors'!$F$11,IF(B563&lt;='Conversion Factors'!$G$12,'Conversion Factors'!$F$12,IF(B563&lt;='Conversion Factors'!$G$13,'Conversion Factors'!$F$13,IF(B563&lt;='Conversion Factors'!$G$14,'Conversion Factors'!$F$14,IF(B563&lt;='Conversion Factors'!$G$15,'Conversion Factors'!$F$15,IF(B563&lt;='Conversion Factors'!$G$16,'Conversion Factors'!$F$16,E563))))))))</f>
        <v/>
      </c>
      <c r="E563" s="194" t="str">
        <f>IF(B563&lt;='Conversion Factors'!$G$17,'Conversion Factors'!$F$17,IF(B563&lt;='Conversion Factors'!$G$18,'Conversion Factors'!$F$18,IF(B563&lt;='Conversion Factors'!$G$19,'Conversion Factors'!$F$19,IF(B563&lt;='Conversion Factors'!$G$20,'Conversion Factors'!$F$20,IF(B563&lt;='Conversion Factors'!$G$21,'Conversion Factors'!$F$21,IF(ISNUMBER(B563),20,""))))))</f>
        <v/>
      </c>
      <c r="F563" s="193" t="e">
        <f t="shared" si="146"/>
        <v>#VALUE!</v>
      </c>
      <c r="G563" s="195">
        <f>IF('Estimated Waste'!G180&lt;&gt;"",IF(LEN('Estimated Waste'!G180)&gt;6,MID('Estimated Waste'!G180,1,LEN('Estimated Waste'!G180)-10),MID('Estimated Waste'!G180,1,LEN('Estimated Waste'!G180)-4)),0)</f>
        <v>0</v>
      </c>
      <c r="H563" s="195" t="str">
        <f t="shared" si="135"/>
        <v/>
      </c>
      <c r="I563" s="196">
        <f>'Estimated Waste'!H180</f>
        <v>0</v>
      </c>
      <c r="J563" s="197"/>
      <c r="K563" s="196" t="str">
        <f t="shared" si="136"/>
        <v/>
      </c>
      <c r="L563" s="227" t="str">
        <f>IF(K563&lt;='Conversion Factors'!$F$12,'Conversion Factors'!$F$12,IF(K563&lt;='Conversion Factors'!$F$13,'Conversion Factors'!$F$13,IF(K563&lt;='Conversion Factors'!$F$14,'Conversion Factors'!$F$14,IF(K563&lt;='Conversion Factors'!$F$15,'Conversion Factors'!$F$15,IF(K563&lt;='Conversion Factors'!$F$16,'Conversion Factors'!$F$16,M563)))))</f>
        <v/>
      </c>
      <c r="M563" s="227" t="str">
        <f>IF(K563&lt;='Conversion Factors'!$F$17,'Conversion Factors'!$F$17,IF(K563&lt;='Conversion Factors'!$F$18,'Conversion Factors'!$F$18,IF(K563&lt;='Conversion Factors'!$F$19,'Conversion Factors'!$F$19,IF(K563&lt;='Conversion Factors'!$F$20,'Conversion Factors'!$F$20,IF(K563&lt;='Conversion Factors'!$F$21,'Conversion Factors'!$F$21,IF(ISNUMBER(K563),20,""))))))</f>
        <v/>
      </c>
      <c r="O563" s="198" t="str">
        <f>IF(ISNUMBER('Actual Waste'!U181),'Actual Waste'!U181,"")</f>
        <v/>
      </c>
      <c r="P563" s="198" t="str">
        <f t="shared" si="140"/>
        <v/>
      </c>
      <c r="Q563" s="199" t="str">
        <f>IF(ISNUMBER(X563),Y563,IF(T563&gt;0,T563,IF(O563&lt;='Conversion Factors'!$G$11,'Conversion Factors'!$F$11,IF(O563&lt;='Conversion Factors'!$G$12,'Conversion Factors'!$F$12,IF(O563&lt;='Conversion Factors'!$G$13,'Conversion Factors'!$F$13,IF(O563&lt;='Conversion Factors'!$G$14,'Conversion Factors'!$F$14,IF(O563&lt;='Conversion Factors'!$G$15,'Conversion Factors'!$F$15,IF(O563&lt;='Conversion Factors'!$G$16,'Conversion Factors'!$F$16,R563))))))))</f>
        <v/>
      </c>
      <c r="R563" s="200" t="str">
        <f>IF(O563&lt;='Conversion Factors'!$G$17,'Conversion Factors'!$F$17,IF(O563&lt;='Conversion Factors'!$G$18,'Conversion Factors'!$F$18,IF(O563&lt;='Conversion Factors'!$G$19,'Conversion Factors'!$F$19,IF(O563&lt;='Conversion Factors'!$G$20,'Conversion Factors'!$F$20,IF(O563&lt;='Conversion Factors'!$G$21,'Conversion Factors'!$F$21,IF(ISNUMBER(O563),20,""))))))</f>
        <v/>
      </c>
      <c r="S563" s="199" t="e">
        <f t="shared" si="137"/>
        <v>#VALUE!</v>
      </c>
      <c r="T563" s="201">
        <f>IF('Actual Waste'!J181&lt;&gt;"",IF(LEN('Actual Waste'!J181)&gt;6,MID('Actual Waste'!J181,1,LEN('Actual Waste'!J181)-10),MID('Actual Waste'!J181,1,LEN('Actual Waste'!J181)-4)),0)</f>
        <v>0</v>
      </c>
      <c r="U563" s="201" t="str">
        <f t="shared" si="143"/>
        <v/>
      </c>
      <c r="V563" s="202">
        <f>'Actual Waste'!K181</f>
        <v>0</v>
      </c>
      <c r="W563" s="203"/>
      <c r="X563" s="202" t="str">
        <f t="shared" si="144"/>
        <v/>
      </c>
      <c r="Y563" s="229" t="str">
        <f>IF(X563&lt;='Conversion Factors'!$F$12,'Conversion Factors'!$F$12,IF(X563&lt;='Conversion Factors'!$F$13,'Conversion Factors'!$F$13,IF(X563&lt;='Conversion Factors'!$F$14,'Conversion Factors'!$F$14,IF(X563&lt;='Conversion Factors'!$F$15,'Conversion Factors'!$F$15,IF(X563&lt;='Conversion Factors'!$F$16,'Conversion Factors'!$F$16,Z563)))))</f>
        <v/>
      </c>
      <c r="Z563" s="229" t="str">
        <f>IF(X563&lt;='Conversion Factors'!$F$17,'Conversion Factors'!$F$17,IF(X563&lt;='Conversion Factors'!$F$18,'Conversion Factors'!$F$18,IF(X563&lt;='Conversion Factors'!$F$19,'Conversion Factors'!$F$19,IF(X563&lt;='Conversion Factors'!$F$20,'Conversion Factors'!$F$20,IF(X563&lt;='Conversion Factors'!$F$21,'Conversion Factors'!$F$21,IF(ISNUMBER(X563),20,""))))))</f>
        <v/>
      </c>
      <c r="AE563" s="3"/>
      <c r="AF563" s="3"/>
      <c r="AG563" s="3"/>
      <c r="AH563" s="3"/>
      <c r="AM563" s="3"/>
      <c r="AN563" s="3"/>
      <c r="AO563" s="3"/>
      <c r="AP563" s="3"/>
    </row>
    <row r="564" spans="1:42" x14ac:dyDescent="0.35">
      <c r="A564" s="57"/>
      <c r="B564" s="192" t="str">
        <f>IF(ISNUMBER('Estimated Waste'!M181),'Estimated Waste'!M181,"")</f>
        <v/>
      </c>
      <c r="C564" s="192" t="str">
        <f t="shared" si="145"/>
        <v/>
      </c>
      <c r="D564" s="193" t="str">
        <f>IF(ISNUMBER(K564),L564,IF(G564&gt;0,G564,IF(B564&lt;='Conversion Factors'!$G$11,'Conversion Factors'!$F$11,IF(B564&lt;='Conversion Factors'!$G$12,'Conversion Factors'!$F$12,IF(B564&lt;='Conversion Factors'!$G$13,'Conversion Factors'!$F$13,IF(B564&lt;='Conversion Factors'!$G$14,'Conversion Factors'!$F$14,IF(B564&lt;='Conversion Factors'!$G$15,'Conversion Factors'!$F$15,IF(B564&lt;='Conversion Factors'!$G$16,'Conversion Factors'!$F$16,E564))))))))</f>
        <v/>
      </c>
      <c r="E564" s="194" t="str">
        <f>IF(B564&lt;='Conversion Factors'!$G$17,'Conversion Factors'!$F$17,IF(B564&lt;='Conversion Factors'!$G$18,'Conversion Factors'!$F$18,IF(B564&lt;='Conversion Factors'!$G$19,'Conversion Factors'!$F$19,IF(B564&lt;='Conversion Factors'!$G$20,'Conversion Factors'!$F$20,IF(B564&lt;='Conversion Factors'!$G$21,'Conversion Factors'!$F$21,IF(ISNUMBER(B564),20,""))))))</f>
        <v/>
      </c>
      <c r="F564" s="193" t="e">
        <f t="shared" si="146"/>
        <v>#VALUE!</v>
      </c>
      <c r="G564" s="195">
        <f>IF('Estimated Waste'!G181&lt;&gt;"",IF(LEN('Estimated Waste'!G181)&gt;6,MID('Estimated Waste'!G181,1,LEN('Estimated Waste'!G181)-10),MID('Estimated Waste'!G181,1,LEN('Estimated Waste'!G181)-4)),0)</f>
        <v>0</v>
      </c>
      <c r="H564" s="195" t="str">
        <f t="shared" si="135"/>
        <v/>
      </c>
      <c r="I564" s="196">
        <f>'Estimated Waste'!H181</f>
        <v>0</v>
      </c>
      <c r="J564" s="197"/>
      <c r="K564" s="196" t="str">
        <f t="shared" si="136"/>
        <v/>
      </c>
      <c r="L564" s="227" t="str">
        <f>IF(K564&lt;='Conversion Factors'!$F$12,'Conversion Factors'!$F$12,IF(K564&lt;='Conversion Factors'!$F$13,'Conversion Factors'!$F$13,IF(K564&lt;='Conversion Factors'!$F$14,'Conversion Factors'!$F$14,IF(K564&lt;='Conversion Factors'!$F$15,'Conversion Factors'!$F$15,IF(K564&lt;='Conversion Factors'!$F$16,'Conversion Factors'!$F$16,M564)))))</f>
        <v/>
      </c>
      <c r="M564" s="227" t="str">
        <f>IF(K564&lt;='Conversion Factors'!$F$17,'Conversion Factors'!$F$17,IF(K564&lt;='Conversion Factors'!$F$18,'Conversion Factors'!$F$18,IF(K564&lt;='Conversion Factors'!$F$19,'Conversion Factors'!$F$19,IF(K564&lt;='Conversion Factors'!$F$20,'Conversion Factors'!$F$20,IF(K564&lt;='Conversion Factors'!$F$21,'Conversion Factors'!$F$21,IF(ISNUMBER(K564),20,""))))))</f>
        <v/>
      </c>
      <c r="O564" s="198" t="str">
        <f>IF(ISNUMBER('Actual Waste'!U182),'Actual Waste'!U182,"")</f>
        <v/>
      </c>
      <c r="P564" s="198" t="str">
        <f t="shared" si="140"/>
        <v/>
      </c>
      <c r="Q564" s="199" t="str">
        <f>IF(ISNUMBER(X564),Y564,IF(T564&gt;0,T564,IF(O564&lt;='Conversion Factors'!$G$11,'Conversion Factors'!$F$11,IF(O564&lt;='Conversion Factors'!$G$12,'Conversion Factors'!$F$12,IF(O564&lt;='Conversion Factors'!$G$13,'Conversion Factors'!$F$13,IF(O564&lt;='Conversion Factors'!$G$14,'Conversion Factors'!$F$14,IF(O564&lt;='Conversion Factors'!$G$15,'Conversion Factors'!$F$15,IF(O564&lt;='Conversion Factors'!$G$16,'Conversion Factors'!$F$16,R564))))))))</f>
        <v/>
      </c>
      <c r="R564" s="200" t="str">
        <f>IF(O564&lt;='Conversion Factors'!$G$17,'Conversion Factors'!$F$17,IF(O564&lt;='Conversion Factors'!$G$18,'Conversion Factors'!$F$18,IF(O564&lt;='Conversion Factors'!$G$19,'Conversion Factors'!$F$19,IF(O564&lt;='Conversion Factors'!$G$20,'Conversion Factors'!$F$20,IF(O564&lt;='Conversion Factors'!$G$21,'Conversion Factors'!$F$21,IF(ISNUMBER(O564),20,""))))))</f>
        <v/>
      </c>
      <c r="S564" s="199" t="e">
        <f t="shared" si="137"/>
        <v>#VALUE!</v>
      </c>
      <c r="T564" s="201">
        <f>IF('Actual Waste'!J182&lt;&gt;"",IF(LEN('Actual Waste'!J182)&gt;6,MID('Actual Waste'!J182,1,LEN('Actual Waste'!J182)-10),MID('Actual Waste'!J182,1,LEN('Actual Waste'!J182)-4)),0)</f>
        <v>0</v>
      </c>
      <c r="U564" s="201" t="str">
        <f t="shared" si="143"/>
        <v/>
      </c>
      <c r="V564" s="202">
        <f>'Actual Waste'!K182</f>
        <v>0</v>
      </c>
      <c r="W564" s="203"/>
      <c r="X564" s="202" t="str">
        <f t="shared" si="144"/>
        <v/>
      </c>
      <c r="Y564" s="229" t="str">
        <f>IF(X564&lt;='Conversion Factors'!$F$12,'Conversion Factors'!$F$12,IF(X564&lt;='Conversion Factors'!$F$13,'Conversion Factors'!$F$13,IF(X564&lt;='Conversion Factors'!$F$14,'Conversion Factors'!$F$14,IF(X564&lt;='Conversion Factors'!$F$15,'Conversion Factors'!$F$15,IF(X564&lt;='Conversion Factors'!$F$16,'Conversion Factors'!$F$16,Z564)))))</f>
        <v/>
      </c>
      <c r="Z564" s="229" t="str">
        <f>IF(X564&lt;='Conversion Factors'!$F$17,'Conversion Factors'!$F$17,IF(X564&lt;='Conversion Factors'!$F$18,'Conversion Factors'!$F$18,IF(X564&lt;='Conversion Factors'!$F$19,'Conversion Factors'!$F$19,IF(X564&lt;='Conversion Factors'!$F$20,'Conversion Factors'!$F$20,IF(X564&lt;='Conversion Factors'!$F$21,'Conversion Factors'!$F$21,IF(ISNUMBER(X564),20,""))))))</f>
        <v/>
      </c>
      <c r="AE564" s="3"/>
      <c r="AF564" s="3"/>
      <c r="AG564" s="3"/>
      <c r="AH564" s="3"/>
      <c r="AM564" s="3"/>
      <c r="AN564" s="3"/>
      <c r="AO564" s="3"/>
      <c r="AP564" s="3"/>
    </row>
    <row r="565" spans="1:42" x14ac:dyDescent="0.35">
      <c r="A565" s="57"/>
      <c r="B565" s="192" t="str">
        <f>IF(ISNUMBER('Estimated Waste'!M182),'Estimated Waste'!M182,"")</f>
        <v/>
      </c>
      <c r="C565" s="192" t="str">
        <f t="shared" si="145"/>
        <v/>
      </c>
      <c r="D565" s="193" t="str">
        <f>IF(ISNUMBER(K565),L565,IF(G565&gt;0,G565,IF(B565&lt;='Conversion Factors'!$G$11,'Conversion Factors'!$F$11,IF(B565&lt;='Conversion Factors'!$G$12,'Conversion Factors'!$F$12,IF(B565&lt;='Conversion Factors'!$G$13,'Conversion Factors'!$F$13,IF(B565&lt;='Conversion Factors'!$G$14,'Conversion Factors'!$F$14,IF(B565&lt;='Conversion Factors'!$G$15,'Conversion Factors'!$F$15,IF(B565&lt;='Conversion Factors'!$G$16,'Conversion Factors'!$F$16,E565))))))))</f>
        <v/>
      </c>
      <c r="E565" s="194" t="str">
        <f>IF(B565&lt;='Conversion Factors'!$G$17,'Conversion Factors'!$F$17,IF(B565&lt;='Conversion Factors'!$G$18,'Conversion Factors'!$F$18,IF(B565&lt;='Conversion Factors'!$G$19,'Conversion Factors'!$F$19,IF(B565&lt;='Conversion Factors'!$G$20,'Conversion Factors'!$F$20,IF(B565&lt;='Conversion Factors'!$G$21,'Conversion Factors'!$F$21,IF(ISNUMBER(B565),20,""))))))</f>
        <v/>
      </c>
      <c r="F565" s="193" t="e">
        <f t="shared" si="146"/>
        <v>#VALUE!</v>
      </c>
      <c r="G565" s="195">
        <f>IF('Estimated Waste'!G182&lt;&gt;"",IF(LEN('Estimated Waste'!G182)&gt;6,MID('Estimated Waste'!G182,1,LEN('Estimated Waste'!G182)-10),MID('Estimated Waste'!G182,1,LEN('Estimated Waste'!G182)-4)),0)</f>
        <v>0</v>
      </c>
      <c r="H565" s="195" t="str">
        <f t="shared" si="135"/>
        <v/>
      </c>
      <c r="I565" s="196">
        <f>'Estimated Waste'!H182</f>
        <v>0</v>
      </c>
      <c r="J565" s="197"/>
      <c r="K565" s="196" t="str">
        <f t="shared" si="136"/>
        <v/>
      </c>
      <c r="L565" s="227" t="str">
        <f>IF(K565&lt;='Conversion Factors'!$F$12,'Conversion Factors'!$F$12,IF(K565&lt;='Conversion Factors'!$F$13,'Conversion Factors'!$F$13,IF(K565&lt;='Conversion Factors'!$F$14,'Conversion Factors'!$F$14,IF(K565&lt;='Conversion Factors'!$F$15,'Conversion Factors'!$F$15,IF(K565&lt;='Conversion Factors'!$F$16,'Conversion Factors'!$F$16,M565)))))</f>
        <v/>
      </c>
      <c r="M565" s="227" t="str">
        <f>IF(K565&lt;='Conversion Factors'!$F$17,'Conversion Factors'!$F$17,IF(K565&lt;='Conversion Factors'!$F$18,'Conversion Factors'!$F$18,IF(K565&lt;='Conversion Factors'!$F$19,'Conversion Factors'!$F$19,IF(K565&lt;='Conversion Factors'!$F$20,'Conversion Factors'!$F$20,IF(K565&lt;='Conversion Factors'!$F$21,'Conversion Factors'!$F$21,IF(ISNUMBER(K565),20,""))))))</f>
        <v/>
      </c>
      <c r="O565" s="198" t="str">
        <f>IF(ISNUMBER('Actual Waste'!U183),'Actual Waste'!U183,"")</f>
        <v/>
      </c>
      <c r="P565" s="198" t="str">
        <f t="shared" si="140"/>
        <v/>
      </c>
      <c r="Q565" s="199" t="str">
        <f>IF(ISNUMBER(X565),Y565,IF(T565&gt;0,T565,IF(O565&lt;='Conversion Factors'!$G$11,'Conversion Factors'!$F$11,IF(O565&lt;='Conversion Factors'!$G$12,'Conversion Factors'!$F$12,IF(O565&lt;='Conversion Factors'!$G$13,'Conversion Factors'!$F$13,IF(O565&lt;='Conversion Factors'!$G$14,'Conversion Factors'!$F$14,IF(O565&lt;='Conversion Factors'!$G$15,'Conversion Factors'!$F$15,IF(O565&lt;='Conversion Factors'!$G$16,'Conversion Factors'!$F$16,R565))))))))</f>
        <v/>
      </c>
      <c r="R565" s="200" t="str">
        <f>IF(O565&lt;='Conversion Factors'!$G$17,'Conversion Factors'!$F$17,IF(O565&lt;='Conversion Factors'!$G$18,'Conversion Factors'!$F$18,IF(O565&lt;='Conversion Factors'!$G$19,'Conversion Factors'!$F$19,IF(O565&lt;='Conversion Factors'!$G$20,'Conversion Factors'!$F$20,IF(O565&lt;='Conversion Factors'!$G$21,'Conversion Factors'!$F$21,IF(ISNUMBER(O565),20,""))))))</f>
        <v/>
      </c>
      <c r="S565" s="199" t="e">
        <f t="shared" si="137"/>
        <v>#VALUE!</v>
      </c>
      <c r="T565" s="201">
        <f>IF('Actual Waste'!J183&lt;&gt;"",IF(LEN('Actual Waste'!J183)&gt;6,MID('Actual Waste'!J183,1,LEN('Actual Waste'!J183)-10),MID('Actual Waste'!J183,1,LEN('Actual Waste'!J183)-4)),0)</f>
        <v>0</v>
      </c>
      <c r="U565" s="201" t="str">
        <f t="shared" si="143"/>
        <v/>
      </c>
      <c r="V565" s="202">
        <f>'Actual Waste'!K183</f>
        <v>0</v>
      </c>
      <c r="W565" s="203"/>
      <c r="X565" s="202" t="str">
        <f t="shared" si="144"/>
        <v/>
      </c>
      <c r="Y565" s="229" t="str">
        <f>IF(X565&lt;='Conversion Factors'!$F$12,'Conversion Factors'!$F$12,IF(X565&lt;='Conversion Factors'!$F$13,'Conversion Factors'!$F$13,IF(X565&lt;='Conversion Factors'!$F$14,'Conversion Factors'!$F$14,IF(X565&lt;='Conversion Factors'!$F$15,'Conversion Factors'!$F$15,IF(X565&lt;='Conversion Factors'!$F$16,'Conversion Factors'!$F$16,Z565)))))</f>
        <v/>
      </c>
      <c r="Z565" s="229" t="str">
        <f>IF(X565&lt;='Conversion Factors'!$F$17,'Conversion Factors'!$F$17,IF(X565&lt;='Conversion Factors'!$F$18,'Conversion Factors'!$F$18,IF(X565&lt;='Conversion Factors'!$F$19,'Conversion Factors'!$F$19,IF(X565&lt;='Conversion Factors'!$F$20,'Conversion Factors'!$F$20,IF(X565&lt;='Conversion Factors'!$F$21,'Conversion Factors'!$F$21,IF(ISNUMBER(X565),20,""))))))</f>
        <v/>
      </c>
      <c r="AE565" s="3"/>
      <c r="AF565" s="3"/>
      <c r="AG565" s="3"/>
      <c r="AH565" s="3"/>
      <c r="AM565" s="3"/>
      <c r="AN565" s="3"/>
      <c r="AO565" s="3"/>
      <c r="AP565" s="3"/>
    </row>
    <row r="566" spans="1:42" x14ac:dyDescent="0.35">
      <c r="A566" s="57"/>
      <c r="B566" s="192" t="str">
        <f>IF(ISNUMBER('Estimated Waste'!M183),'Estimated Waste'!M183,"")</f>
        <v/>
      </c>
      <c r="C566" s="192" t="str">
        <f t="shared" si="145"/>
        <v/>
      </c>
      <c r="D566" s="193" t="str">
        <f>IF(ISNUMBER(K566),L566,IF(G566&gt;0,G566,IF(B566&lt;='Conversion Factors'!$G$11,'Conversion Factors'!$F$11,IF(B566&lt;='Conversion Factors'!$G$12,'Conversion Factors'!$F$12,IF(B566&lt;='Conversion Factors'!$G$13,'Conversion Factors'!$F$13,IF(B566&lt;='Conversion Factors'!$G$14,'Conversion Factors'!$F$14,IF(B566&lt;='Conversion Factors'!$G$15,'Conversion Factors'!$F$15,IF(B566&lt;='Conversion Factors'!$G$16,'Conversion Factors'!$F$16,E566))))))))</f>
        <v/>
      </c>
      <c r="E566" s="194" t="str">
        <f>IF(B566&lt;='Conversion Factors'!$G$17,'Conversion Factors'!$F$17,IF(B566&lt;='Conversion Factors'!$G$18,'Conversion Factors'!$F$18,IF(B566&lt;='Conversion Factors'!$G$19,'Conversion Factors'!$F$19,IF(B566&lt;='Conversion Factors'!$G$20,'Conversion Factors'!$F$20,IF(B566&lt;='Conversion Factors'!$G$21,'Conversion Factors'!$F$21,IF(ISNUMBER(B566),20,""))))))</f>
        <v/>
      </c>
      <c r="F566" s="193" t="e">
        <f t="shared" si="146"/>
        <v>#VALUE!</v>
      </c>
      <c r="G566" s="195">
        <f>IF('Estimated Waste'!G183&lt;&gt;"",IF(LEN('Estimated Waste'!G183)&gt;6,MID('Estimated Waste'!G183,1,LEN('Estimated Waste'!G183)-10),MID('Estimated Waste'!G183,1,LEN('Estimated Waste'!G183)-4)),0)</f>
        <v>0</v>
      </c>
      <c r="H566" s="195" t="str">
        <f t="shared" si="135"/>
        <v/>
      </c>
      <c r="I566" s="196">
        <f>'Estimated Waste'!H183</f>
        <v>0</v>
      </c>
      <c r="J566" s="197"/>
      <c r="K566" s="196" t="str">
        <f t="shared" si="136"/>
        <v/>
      </c>
      <c r="L566" s="227" t="str">
        <f>IF(K566&lt;='Conversion Factors'!$F$12,'Conversion Factors'!$F$12,IF(K566&lt;='Conversion Factors'!$F$13,'Conversion Factors'!$F$13,IF(K566&lt;='Conversion Factors'!$F$14,'Conversion Factors'!$F$14,IF(K566&lt;='Conversion Factors'!$F$15,'Conversion Factors'!$F$15,IF(K566&lt;='Conversion Factors'!$F$16,'Conversion Factors'!$F$16,M566)))))</f>
        <v/>
      </c>
      <c r="M566" s="227" t="str">
        <f>IF(K566&lt;='Conversion Factors'!$F$17,'Conversion Factors'!$F$17,IF(K566&lt;='Conversion Factors'!$F$18,'Conversion Factors'!$F$18,IF(K566&lt;='Conversion Factors'!$F$19,'Conversion Factors'!$F$19,IF(K566&lt;='Conversion Factors'!$F$20,'Conversion Factors'!$F$20,IF(K566&lt;='Conversion Factors'!$F$21,'Conversion Factors'!$F$21,IF(ISNUMBER(K566),20,""))))))</f>
        <v/>
      </c>
      <c r="O566" s="198" t="str">
        <f>IF(ISNUMBER('Actual Waste'!U184),'Actual Waste'!U184,"")</f>
        <v/>
      </c>
      <c r="P566" s="198" t="str">
        <f t="shared" si="140"/>
        <v/>
      </c>
      <c r="Q566" s="199" t="str">
        <f>IF(ISNUMBER(X566),Y566,IF(T566&gt;0,T566,IF(O566&lt;='Conversion Factors'!$G$11,'Conversion Factors'!$F$11,IF(O566&lt;='Conversion Factors'!$G$12,'Conversion Factors'!$F$12,IF(O566&lt;='Conversion Factors'!$G$13,'Conversion Factors'!$F$13,IF(O566&lt;='Conversion Factors'!$G$14,'Conversion Factors'!$F$14,IF(O566&lt;='Conversion Factors'!$G$15,'Conversion Factors'!$F$15,IF(O566&lt;='Conversion Factors'!$G$16,'Conversion Factors'!$F$16,R566))))))))</f>
        <v/>
      </c>
      <c r="R566" s="200" t="str">
        <f>IF(O566&lt;='Conversion Factors'!$G$17,'Conversion Factors'!$F$17,IF(O566&lt;='Conversion Factors'!$G$18,'Conversion Factors'!$F$18,IF(O566&lt;='Conversion Factors'!$G$19,'Conversion Factors'!$F$19,IF(O566&lt;='Conversion Factors'!$G$20,'Conversion Factors'!$F$20,IF(O566&lt;='Conversion Factors'!$G$21,'Conversion Factors'!$F$21,IF(ISNUMBER(O566),20,""))))))</f>
        <v/>
      </c>
      <c r="S566" s="199" t="e">
        <f t="shared" si="137"/>
        <v>#VALUE!</v>
      </c>
      <c r="T566" s="201">
        <f>IF('Actual Waste'!J184&lt;&gt;"",IF(LEN('Actual Waste'!J184)&gt;6,MID('Actual Waste'!J184,1,LEN('Actual Waste'!J184)-10),MID('Actual Waste'!J184,1,LEN('Actual Waste'!J184)-4)),0)</f>
        <v>0</v>
      </c>
      <c r="U566" s="201" t="str">
        <f t="shared" si="143"/>
        <v/>
      </c>
      <c r="V566" s="202">
        <f>'Actual Waste'!K184</f>
        <v>0</v>
      </c>
      <c r="W566" s="203"/>
      <c r="X566" s="202" t="str">
        <f t="shared" si="144"/>
        <v/>
      </c>
      <c r="Y566" s="229" t="str">
        <f>IF(X566&lt;='Conversion Factors'!$F$12,'Conversion Factors'!$F$12,IF(X566&lt;='Conversion Factors'!$F$13,'Conversion Factors'!$F$13,IF(X566&lt;='Conversion Factors'!$F$14,'Conversion Factors'!$F$14,IF(X566&lt;='Conversion Factors'!$F$15,'Conversion Factors'!$F$15,IF(X566&lt;='Conversion Factors'!$F$16,'Conversion Factors'!$F$16,Z566)))))</f>
        <v/>
      </c>
      <c r="Z566" s="229" t="str">
        <f>IF(X566&lt;='Conversion Factors'!$F$17,'Conversion Factors'!$F$17,IF(X566&lt;='Conversion Factors'!$F$18,'Conversion Factors'!$F$18,IF(X566&lt;='Conversion Factors'!$F$19,'Conversion Factors'!$F$19,IF(X566&lt;='Conversion Factors'!$F$20,'Conversion Factors'!$F$20,IF(X566&lt;='Conversion Factors'!$F$21,'Conversion Factors'!$F$21,IF(ISNUMBER(X566),20,""))))))</f>
        <v/>
      </c>
      <c r="AE566" s="3"/>
      <c r="AF566" s="3"/>
      <c r="AG566" s="3"/>
      <c r="AH566" s="3"/>
      <c r="AM566" s="3"/>
      <c r="AN566" s="3"/>
      <c r="AO566" s="3"/>
      <c r="AP566" s="3"/>
    </row>
    <row r="567" spans="1:42" x14ac:dyDescent="0.35">
      <c r="A567" s="57"/>
      <c r="B567" s="192" t="str">
        <f>IF(ISNUMBER('Estimated Waste'!M184),'Estimated Waste'!M184,"")</f>
        <v/>
      </c>
      <c r="C567" s="192" t="str">
        <f t="shared" si="145"/>
        <v/>
      </c>
      <c r="D567" s="193" t="str">
        <f>IF(ISNUMBER(K567),L567,IF(G567&gt;0,G567,IF(B567&lt;='Conversion Factors'!$G$11,'Conversion Factors'!$F$11,IF(B567&lt;='Conversion Factors'!$G$12,'Conversion Factors'!$F$12,IF(B567&lt;='Conversion Factors'!$G$13,'Conversion Factors'!$F$13,IF(B567&lt;='Conversion Factors'!$G$14,'Conversion Factors'!$F$14,IF(B567&lt;='Conversion Factors'!$G$15,'Conversion Factors'!$F$15,IF(B567&lt;='Conversion Factors'!$G$16,'Conversion Factors'!$F$16,E567))))))))</f>
        <v/>
      </c>
      <c r="E567" s="194" t="str">
        <f>IF(B567&lt;='Conversion Factors'!$G$17,'Conversion Factors'!$F$17,IF(B567&lt;='Conversion Factors'!$G$18,'Conversion Factors'!$F$18,IF(B567&lt;='Conversion Factors'!$G$19,'Conversion Factors'!$F$19,IF(B567&lt;='Conversion Factors'!$G$20,'Conversion Factors'!$F$20,IF(B567&lt;='Conversion Factors'!$G$21,'Conversion Factors'!$F$21,IF(ISNUMBER(B567),20,""))))))</f>
        <v/>
      </c>
      <c r="F567" s="193" t="e">
        <f t="shared" si="146"/>
        <v>#VALUE!</v>
      </c>
      <c r="G567" s="195">
        <f>IF('Estimated Waste'!G184&lt;&gt;"",IF(LEN('Estimated Waste'!G184)&gt;6,MID('Estimated Waste'!G184,1,LEN('Estimated Waste'!G184)-10),MID('Estimated Waste'!G184,1,LEN('Estimated Waste'!G184)-4)),0)</f>
        <v>0</v>
      </c>
      <c r="H567" s="195" t="str">
        <f t="shared" si="135"/>
        <v/>
      </c>
      <c r="I567" s="196">
        <f>'Estimated Waste'!H184</f>
        <v>0</v>
      </c>
      <c r="J567" s="197"/>
      <c r="K567" s="196" t="str">
        <f t="shared" si="136"/>
        <v/>
      </c>
      <c r="L567" s="227" t="str">
        <f>IF(K567&lt;='Conversion Factors'!$F$12,'Conversion Factors'!$F$12,IF(K567&lt;='Conversion Factors'!$F$13,'Conversion Factors'!$F$13,IF(K567&lt;='Conversion Factors'!$F$14,'Conversion Factors'!$F$14,IF(K567&lt;='Conversion Factors'!$F$15,'Conversion Factors'!$F$15,IF(K567&lt;='Conversion Factors'!$F$16,'Conversion Factors'!$F$16,M567)))))</f>
        <v/>
      </c>
      <c r="M567" s="227" t="str">
        <f>IF(K567&lt;='Conversion Factors'!$F$17,'Conversion Factors'!$F$17,IF(K567&lt;='Conversion Factors'!$F$18,'Conversion Factors'!$F$18,IF(K567&lt;='Conversion Factors'!$F$19,'Conversion Factors'!$F$19,IF(K567&lt;='Conversion Factors'!$F$20,'Conversion Factors'!$F$20,IF(K567&lt;='Conversion Factors'!$F$21,'Conversion Factors'!$F$21,IF(ISNUMBER(K567),20,""))))))</f>
        <v/>
      </c>
      <c r="O567" s="198" t="str">
        <f>IF(ISNUMBER('Actual Waste'!U185),'Actual Waste'!U185,"")</f>
        <v/>
      </c>
      <c r="P567" s="198" t="str">
        <f t="shared" si="140"/>
        <v/>
      </c>
      <c r="Q567" s="199" t="str">
        <f>IF(ISNUMBER(X567),Y567,IF(T567&gt;0,T567,IF(O567&lt;='Conversion Factors'!$G$11,'Conversion Factors'!$F$11,IF(O567&lt;='Conversion Factors'!$G$12,'Conversion Factors'!$F$12,IF(O567&lt;='Conversion Factors'!$G$13,'Conversion Factors'!$F$13,IF(O567&lt;='Conversion Factors'!$G$14,'Conversion Factors'!$F$14,IF(O567&lt;='Conversion Factors'!$G$15,'Conversion Factors'!$F$15,IF(O567&lt;='Conversion Factors'!$G$16,'Conversion Factors'!$F$16,R567))))))))</f>
        <v/>
      </c>
      <c r="R567" s="200" t="str">
        <f>IF(O567&lt;='Conversion Factors'!$G$17,'Conversion Factors'!$F$17,IF(O567&lt;='Conversion Factors'!$G$18,'Conversion Factors'!$F$18,IF(O567&lt;='Conversion Factors'!$G$19,'Conversion Factors'!$F$19,IF(O567&lt;='Conversion Factors'!$G$20,'Conversion Factors'!$F$20,IF(O567&lt;='Conversion Factors'!$G$21,'Conversion Factors'!$F$21,IF(ISNUMBER(O567),20,""))))))</f>
        <v/>
      </c>
      <c r="S567" s="199" t="e">
        <f t="shared" si="137"/>
        <v>#VALUE!</v>
      </c>
      <c r="T567" s="201">
        <f>IF('Actual Waste'!J185&lt;&gt;"",IF(LEN('Actual Waste'!J185)&gt;6,MID('Actual Waste'!J185,1,LEN('Actual Waste'!J185)-10),MID('Actual Waste'!J185,1,LEN('Actual Waste'!J185)-4)),0)</f>
        <v>0</v>
      </c>
      <c r="U567" s="201" t="str">
        <f t="shared" si="143"/>
        <v/>
      </c>
      <c r="V567" s="202">
        <f>'Actual Waste'!K185</f>
        <v>0</v>
      </c>
      <c r="W567" s="203"/>
      <c r="X567" s="202" t="str">
        <f t="shared" si="144"/>
        <v/>
      </c>
      <c r="Y567" s="229" t="str">
        <f>IF(X567&lt;='Conversion Factors'!$F$12,'Conversion Factors'!$F$12,IF(X567&lt;='Conversion Factors'!$F$13,'Conversion Factors'!$F$13,IF(X567&lt;='Conversion Factors'!$F$14,'Conversion Factors'!$F$14,IF(X567&lt;='Conversion Factors'!$F$15,'Conversion Factors'!$F$15,IF(X567&lt;='Conversion Factors'!$F$16,'Conversion Factors'!$F$16,Z567)))))</f>
        <v/>
      </c>
      <c r="Z567" s="229" t="str">
        <f>IF(X567&lt;='Conversion Factors'!$F$17,'Conversion Factors'!$F$17,IF(X567&lt;='Conversion Factors'!$F$18,'Conversion Factors'!$F$18,IF(X567&lt;='Conversion Factors'!$F$19,'Conversion Factors'!$F$19,IF(X567&lt;='Conversion Factors'!$F$20,'Conversion Factors'!$F$20,IF(X567&lt;='Conversion Factors'!$F$21,'Conversion Factors'!$F$21,IF(ISNUMBER(X567),20,""))))))</f>
        <v/>
      </c>
      <c r="AE567" s="3"/>
      <c r="AF567" s="3"/>
      <c r="AG567" s="3"/>
      <c r="AH567" s="3"/>
      <c r="AM567" s="3"/>
      <c r="AN567" s="3"/>
      <c r="AO567" s="3"/>
      <c r="AP567" s="3"/>
    </row>
    <row r="568" spans="1:42" x14ac:dyDescent="0.35">
      <c r="A568" s="57"/>
      <c r="B568" s="192" t="str">
        <f>IF(ISNUMBER('Estimated Waste'!M185),'Estimated Waste'!M185,"")</f>
        <v/>
      </c>
      <c r="C568" s="192" t="str">
        <f t="shared" si="145"/>
        <v/>
      </c>
      <c r="D568" s="193" t="str">
        <f>IF(ISNUMBER(K568),L568,IF(G568&gt;0,G568,IF(B568&lt;='Conversion Factors'!$G$11,'Conversion Factors'!$F$11,IF(B568&lt;='Conversion Factors'!$G$12,'Conversion Factors'!$F$12,IF(B568&lt;='Conversion Factors'!$G$13,'Conversion Factors'!$F$13,IF(B568&lt;='Conversion Factors'!$G$14,'Conversion Factors'!$F$14,IF(B568&lt;='Conversion Factors'!$G$15,'Conversion Factors'!$F$15,IF(B568&lt;='Conversion Factors'!$G$16,'Conversion Factors'!$F$16,E568))))))))</f>
        <v/>
      </c>
      <c r="E568" s="194" t="str">
        <f>IF(B568&lt;='Conversion Factors'!$G$17,'Conversion Factors'!$F$17,IF(B568&lt;='Conversion Factors'!$G$18,'Conversion Factors'!$F$18,IF(B568&lt;='Conversion Factors'!$G$19,'Conversion Factors'!$F$19,IF(B568&lt;='Conversion Factors'!$G$20,'Conversion Factors'!$F$20,IF(B568&lt;='Conversion Factors'!$G$21,'Conversion Factors'!$F$21,IF(ISNUMBER(B568),20,""))))))</f>
        <v/>
      </c>
      <c r="F568" s="193" t="e">
        <f t="shared" si="146"/>
        <v>#VALUE!</v>
      </c>
      <c r="G568" s="195">
        <f>IF('Estimated Waste'!G185&lt;&gt;"",IF(LEN('Estimated Waste'!G185)&gt;6,MID('Estimated Waste'!G185,1,LEN('Estimated Waste'!G185)-10),MID('Estimated Waste'!G185,1,LEN('Estimated Waste'!G185)-4)),0)</f>
        <v>0</v>
      </c>
      <c r="H568" s="195" t="str">
        <f t="shared" si="135"/>
        <v/>
      </c>
      <c r="I568" s="196">
        <f>'Estimated Waste'!H185</f>
        <v>0</v>
      </c>
      <c r="J568" s="197"/>
      <c r="K568" s="196" t="str">
        <f t="shared" si="136"/>
        <v/>
      </c>
      <c r="L568" s="227" t="str">
        <f>IF(K568&lt;='Conversion Factors'!$F$12,'Conversion Factors'!$F$12,IF(K568&lt;='Conversion Factors'!$F$13,'Conversion Factors'!$F$13,IF(K568&lt;='Conversion Factors'!$F$14,'Conversion Factors'!$F$14,IF(K568&lt;='Conversion Factors'!$F$15,'Conversion Factors'!$F$15,IF(K568&lt;='Conversion Factors'!$F$16,'Conversion Factors'!$F$16,M568)))))</f>
        <v/>
      </c>
      <c r="M568" s="227" t="str">
        <f>IF(K568&lt;='Conversion Factors'!$F$17,'Conversion Factors'!$F$17,IF(K568&lt;='Conversion Factors'!$F$18,'Conversion Factors'!$F$18,IF(K568&lt;='Conversion Factors'!$F$19,'Conversion Factors'!$F$19,IF(K568&lt;='Conversion Factors'!$F$20,'Conversion Factors'!$F$20,IF(K568&lt;='Conversion Factors'!$F$21,'Conversion Factors'!$F$21,IF(ISNUMBER(K568),20,""))))))</f>
        <v/>
      </c>
      <c r="O568" s="198" t="str">
        <f>IF(ISNUMBER('Actual Waste'!U186),'Actual Waste'!U186,"")</f>
        <v/>
      </c>
      <c r="P568" s="198" t="str">
        <f t="shared" si="140"/>
        <v/>
      </c>
      <c r="Q568" s="199" t="str">
        <f>IF(ISNUMBER(X568),Y568,IF(T568&gt;0,T568,IF(O568&lt;='Conversion Factors'!$G$11,'Conversion Factors'!$F$11,IF(O568&lt;='Conversion Factors'!$G$12,'Conversion Factors'!$F$12,IF(O568&lt;='Conversion Factors'!$G$13,'Conversion Factors'!$F$13,IF(O568&lt;='Conversion Factors'!$G$14,'Conversion Factors'!$F$14,IF(O568&lt;='Conversion Factors'!$G$15,'Conversion Factors'!$F$15,IF(O568&lt;='Conversion Factors'!$G$16,'Conversion Factors'!$F$16,R568))))))))</f>
        <v/>
      </c>
      <c r="R568" s="200" t="str">
        <f>IF(O568&lt;='Conversion Factors'!$G$17,'Conversion Factors'!$F$17,IF(O568&lt;='Conversion Factors'!$G$18,'Conversion Factors'!$F$18,IF(O568&lt;='Conversion Factors'!$G$19,'Conversion Factors'!$F$19,IF(O568&lt;='Conversion Factors'!$G$20,'Conversion Factors'!$F$20,IF(O568&lt;='Conversion Factors'!$G$21,'Conversion Factors'!$F$21,IF(ISNUMBER(O568),20,""))))))</f>
        <v/>
      </c>
      <c r="S568" s="199" t="e">
        <f t="shared" si="137"/>
        <v>#VALUE!</v>
      </c>
      <c r="T568" s="201">
        <f>IF('Actual Waste'!J186&lt;&gt;"",IF(LEN('Actual Waste'!J186)&gt;6,MID('Actual Waste'!J186,1,LEN('Actual Waste'!J186)-10),MID('Actual Waste'!J186,1,LEN('Actual Waste'!J186)-4)),0)</f>
        <v>0</v>
      </c>
      <c r="U568" s="201" t="str">
        <f t="shared" si="143"/>
        <v/>
      </c>
      <c r="V568" s="202">
        <f>'Actual Waste'!K186</f>
        <v>0</v>
      </c>
      <c r="W568" s="203"/>
      <c r="X568" s="202" t="str">
        <f t="shared" si="144"/>
        <v/>
      </c>
      <c r="Y568" s="229" t="str">
        <f>IF(X568&lt;='Conversion Factors'!$F$12,'Conversion Factors'!$F$12,IF(X568&lt;='Conversion Factors'!$F$13,'Conversion Factors'!$F$13,IF(X568&lt;='Conversion Factors'!$F$14,'Conversion Factors'!$F$14,IF(X568&lt;='Conversion Factors'!$F$15,'Conversion Factors'!$F$15,IF(X568&lt;='Conversion Factors'!$F$16,'Conversion Factors'!$F$16,Z568)))))</f>
        <v/>
      </c>
      <c r="Z568" s="229" t="str">
        <f>IF(X568&lt;='Conversion Factors'!$F$17,'Conversion Factors'!$F$17,IF(X568&lt;='Conversion Factors'!$F$18,'Conversion Factors'!$F$18,IF(X568&lt;='Conversion Factors'!$F$19,'Conversion Factors'!$F$19,IF(X568&lt;='Conversion Factors'!$F$20,'Conversion Factors'!$F$20,IF(X568&lt;='Conversion Factors'!$F$21,'Conversion Factors'!$F$21,IF(ISNUMBER(X568),20,""))))))</f>
        <v/>
      </c>
      <c r="AE568" s="3"/>
      <c r="AF568" s="3"/>
      <c r="AG568" s="3"/>
      <c r="AH568" s="3"/>
      <c r="AM568" s="3"/>
      <c r="AN568" s="3"/>
      <c r="AO568" s="3"/>
      <c r="AP568" s="3"/>
    </row>
    <row r="569" spans="1:42" x14ac:dyDescent="0.35">
      <c r="A569" s="57"/>
      <c r="B569" s="192" t="str">
        <f>IF(ISNUMBER('Estimated Waste'!M186),'Estimated Waste'!M186,"")</f>
        <v/>
      </c>
      <c r="C569" s="192" t="str">
        <f t="shared" si="145"/>
        <v/>
      </c>
      <c r="D569" s="193" t="str">
        <f>IF(ISNUMBER(K569),L569,IF(G569&gt;0,G569,IF(B569&lt;='Conversion Factors'!$G$11,'Conversion Factors'!$F$11,IF(B569&lt;='Conversion Factors'!$G$12,'Conversion Factors'!$F$12,IF(B569&lt;='Conversion Factors'!$G$13,'Conversion Factors'!$F$13,IF(B569&lt;='Conversion Factors'!$G$14,'Conversion Factors'!$F$14,IF(B569&lt;='Conversion Factors'!$G$15,'Conversion Factors'!$F$15,IF(B569&lt;='Conversion Factors'!$G$16,'Conversion Factors'!$F$16,E569))))))))</f>
        <v/>
      </c>
      <c r="E569" s="194" t="str">
        <f>IF(B569&lt;='Conversion Factors'!$G$17,'Conversion Factors'!$F$17,IF(B569&lt;='Conversion Factors'!$G$18,'Conversion Factors'!$F$18,IF(B569&lt;='Conversion Factors'!$G$19,'Conversion Factors'!$F$19,IF(B569&lt;='Conversion Factors'!$G$20,'Conversion Factors'!$F$20,IF(B569&lt;='Conversion Factors'!$G$21,'Conversion Factors'!$F$21,IF(ISNUMBER(B569),20,""))))))</f>
        <v/>
      </c>
      <c r="F569" s="193" t="e">
        <f t="shared" si="146"/>
        <v>#VALUE!</v>
      </c>
      <c r="G569" s="195">
        <f>IF('Estimated Waste'!G186&lt;&gt;"",IF(LEN('Estimated Waste'!G186)&gt;6,MID('Estimated Waste'!G186,1,LEN('Estimated Waste'!G186)-10),MID('Estimated Waste'!G186,1,LEN('Estimated Waste'!G186)-4)),0)</f>
        <v>0</v>
      </c>
      <c r="H569" s="195" t="str">
        <f t="shared" si="135"/>
        <v/>
      </c>
      <c r="I569" s="196">
        <f>'Estimated Waste'!H186</f>
        <v>0</v>
      </c>
      <c r="J569" s="197"/>
      <c r="K569" s="196" t="str">
        <f t="shared" si="136"/>
        <v/>
      </c>
      <c r="L569" s="227" t="str">
        <f>IF(K569&lt;='Conversion Factors'!$F$12,'Conversion Factors'!$F$12,IF(K569&lt;='Conversion Factors'!$F$13,'Conversion Factors'!$F$13,IF(K569&lt;='Conversion Factors'!$F$14,'Conversion Factors'!$F$14,IF(K569&lt;='Conversion Factors'!$F$15,'Conversion Factors'!$F$15,IF(K569&lt;='Conversion Factors'!$F$16,'Conversion Factors'!$F$16,M569)))))</f>
        <v/>
      </c>
      <c r="M569" s="227" t="str">
        <f>IF(K569&lt;='Conversion Factors'!$F$17,'Conversion Factors'!$F$17,IF(K569&lt;='Conversion Factors'!$F$18,'Conversion Factors'!$F$18,IF(K569&lt;='Conversion Factors'!$F$19,'Conversion Factors'!$F$19,IF(K569&lt;='Conversion Factors'!$F$20,'Conversion Factors'!$F$20,IF(K569&lt;='Conversion Factors'!$F$21,'Conversion Factors'!$F$21,IF(ISNUMBER(K569),20,""))))))</f>
        <v/>
      </c>
      <c r="O569" s="198" t="str">
        <f>IF(ISNUMBER('Actual Waste'!U187),'Actual Waste'!U187,"")</f>
        <v/>
      </c>
      <c r="P569" s="198" t="str">
        <f t="shared" si="140"/>
        <v/>
      </c>
      <c r="Q569" s="199" t="str">
        <f>IF(ISNUMBER(X569),Y569,IF(T569&gt;0,T569,IF(O569&lt;='Conversion Factors'!$G$11,'Conversion Factors'!$F$11,IF(O569&lt;='Conversion Factors'!$G$12,'Conversion Factors'!$F$12,IF(O569&lt;='Conversion Factors'!$G$13,'Conversion Factors'!$F$13,IF(O569&lt;='Conversion Factors'!$G$14,'Conversion Factors'!$F$14,IF(O569&lt;='Conversion Factors'!$G$15,'Conversion Factors'!$F$15,IF(O569&lt;='Conversion Factors'!$G$16,'Conversion Factors'!$F$16,R569))))))))</f>
        <v/>
      </c>
      <c r="R569" s="200" t="str">
        <f>IF(O569&lt;='Conversion Factors'!$G$17,'Conversion Factors'!$F$17,IF(O569&lt;='Conversion Factors'!$G$18,'Conversion Factors'!$F$18,IF(O569&lt;='Conversion Factors'!$G$19,'Conversion Factors'!$F$19,IF(O569&lt;='Conversion Factors'!$G$20,'Conversion Factors'!$F$20,IF(O569&lt;='Conversion Factors'!$G$21,'Conversion Factors'!$F$21,IF(ISNUMBER(O569),20,""))))))</f>
        <v/>
      </c>
      <c r="S569" s="199" t="e">
        <f t="shared" si="137"/>
        <v>#VALUE!</v>
      </c>
      <c r="T569" s="201">
        <f>IF('Actual Waste'!J187&lt;&gt;"",IF(LEN('Actual Waste'!J187)&gt;6,MID('Actual Waste'!J187,1,LEN('Actual Waste'!J187)-10),MID('Actual Waste'!J187,1,LEN('Actual Waste'!J187)-4)),0)</f>
        <v>0</v>
      </c>
      <c r="U569" s="201" t="str">
        <f t="shared" si="143"/>
        <v/>
      </c>
      <c r="V569" s="202">
        <f>'Actual Waste'!K187</f>
        <v>0</v>
      </c>
      <c r="W569" s="203"/>
      <c r="X569" s="202" t="str">
        <f t="shared" si="144"/>
        <v/>
      </c>
      <c r="Y569" s="229" t="str">
        <f>IF(X569&lt;='Conversion Factors'!$F$12,'Conversion Factors'!$F$12,IF(X569&lt;='Conversion Factors'!$F$13,'Conversion Factors'!$F$13,IF(X569&lt;='Conversion Factors'!$F$14,'Conversion Factors'!$F$14,IF(X569&lt;='Conversion Factors'!$F$15,'Conversion Factors'!$F$15,IF(X569&lt;='Conversion Factors'!$F$16,'Conversion Factors'!$F$16,Z569)))))</f>
        <v/>
      </c>
      <c r="Z569" s="229" t="str">
        <f>IF(X569&lt;='Conversion Factors'!$F$17,'Conversion Factors'!$F$17,IF(X569&lt;='Conversion Factors'!$F$18,'Conversion Factors'!$F$18,IF(X569&lt;='Conversion Factors'!$F$19,'Conversion Factors'!$F$19,IF(X569&lt;='Conversion Factors'!$F$20,'Conversion Factors'!$F$20,IF(X569&lt;='Conversion Factors'!$F$21,'Conversion Factors'!$F$21,IF(ISNUMBER(X569),20,""))))))</f>
        <v/>
      </c>
      <c r="AE569" s="3"/>
      <c r="AF569" s="3"/>
      <c r="AG569" s="3"/>
      <c r="AH569" s="3"/>
      <c r="AM569" s="3"/>
      <c r="AN569" s="3"/>
      <c r="AO569" s="3"/>
      <c r="AP569" s="3"/>
    </row>
    <row r="570" spans="1:42" x14ac:dyDescent="0.35">
      <c r="A570" s="57"/>
      <c r="B570" s="192" t="str">
        <f>IF(ISNUMBER('Estimated Waste'!M187),'Estimated Waste'!M187,"")</f>
        <v/>
      </c>
      <c r="C570" s="192" t="str">
        <f t="shared" si="145"/>
        <v/>
      </c>
      <c r="D570" s="193" t="str">
        <f>IF(ISNUMBER(K570),L570,IF(G570&gt;0,G570,IF(B570&lt;='Conversion Factors'!$G$11,'Conversion Factors'!$F$11,IF(B570&lt;='Conversion Factors'!$G$12,'Conversion Factors'!$F$12,IF(B570&lt;='Conversion Factors'!$G$13,'Conversion Factors'!$F$13,IF(B570&lt;='Conversion Factors'!$G$14,'Conversion Factors'!$F$14,IF(B570&lt;='Conversion Factors'!$G$15,'Conversion Factors'!$F$15,IF(B570&lt;='Conversion Factors'!$G$16,'Conversion Factors'!$F$16,E570))))))))</f>
        <v/>
      </c>
      <c r="E570" s="194" t="str">
        <f>IF(B570&lt;='Conversion Factors'!$G$17,'Conversion Factors'!$F$17,IF(B570&lt;='Conversion Factors'!$G$18,'Conversion Factors'!$F$18,IF(B570&lt;='Conversion Factors'!$G$19,'Conversion Factors'!$F$19,IF(B570&lt;='Conversion Factors'!$G$20,'Conversion Factors'!$F$20,IF(B570&lt;='Conversion Factors'!$G$21,'Conversion Factors'!$F$21,IF(ISNUMBER(B570),20,""))))))</f>
        <v/>
      </c>
      <c r="F570" s="193" t="e">
        <f t="shared" si="146"/>
        <v>#VALUE!</v>
      </c>
      <c r="G570" s="195">
        <f>IF('Estimated Waste'!G187&lt;&gt;"",IF(LEN('Estimated Waste'!G187)&gt;6,MID('Estimated Waste'!G187,1,LEN('Estimated Waste'!G187)-10),MID('Estimated Waste'!G187,1,LEN('Estimated Waste'!G187)-4)),0)</f>
        <v>0</v>
      </c>
      <c r="H570" s="195" t="str">
        <f t="shared" si="135"/>
        <v/>
      </c>
      <c r="I570" s="196">
        <f>'Estimated Waste'!H187</f>
        <v>0</v>
      </c>
      <c r="J570" s="197"/>
      <c r="K570" s="196" t="str">
        <f t="shared" si="136"/>
        <v/>
      </c>
      <c r="L570" s="227" t="str">
        <f>IF(K570&lt;='Conversion Factors'!$F$12,'Conversion Factors'!$F$12,IF(K570&lt;='Conversion Factors'!$F$13,'Conversion Factors'!$F$13,IF(K570&lt;='Conversion Factors'!$F$14,'Conversion Factors'!$F$14,IF(K570&lt;='Conversion Factors'!$F$15,'Conversion Factors'!$F$15,IF(K570&lt;='Conversion Factors'!$F$16,'Conversion Factors'!$F$16,M570)))))</f>
        <v/>
      </c>
      <c r="M570" s="227" t="str">
        <f>IF(K570&lt;='Conversion Factors'!$F$17,'Conversion Factors'!$F$17,IF(K570&lt;='Conversion Factors'!$F$18,'Conversion Factors'!$F$18,IF(K570&lt;='Conversion Factors'!$F$19,'Conversion Factors'!$F$19,IF(K570&lt;='Conversion Factors'!$F$20,'Conversion Factors'!$F$20,IF(K570&lt;='Conversion Factors'!$F$21,'Conversion Factors'!$F$21,IF(ISNUMBER(K570),20,""))))))</f>
        <v/>
      </c>
      <c r="O570" s="198" t="str">
        <f>IF(ISNUMBER('Actual Waste'!U188),'Actual Waste'!U188,"")</f>
        <v/>
      </c>
      <c r="P570" s="198" t="str">
        <f t="shared" si="140"/>
        <v/>
      </c>
      <c r="Q570" s="199" t="str">
        <f>IF(ISNUMBER(X570),Y570,IF(T570&gt;0,T570,IF(O570&lt;='Conversion Factors'!$G$11,'Conversion Factors'!$F$11,IF(O570&lt;='Conversion Factors'!$G$12,'Conversion Factors'!$F$12,IF(O570&lt;='Conversion Factors'!$G$13,'Conversion Factors'!$F$13,IF(O570&lt;='Conversion Factors'!$G$14,'Conversion Factors'!$F$14,IF(O570&lt;='Conversion Factors'!$G$15,'Conversion Factors'!$F$15,IF(O570&lt;='Conversion Factors'!$G$16,'Conversion Factors'!$F$16,R570))))))))</f>
        <v/>
      </c>
      <c r="R570" s="200" t="str">
        <f>IF(O570&lt;='Conversion Factors'!$G$17,'Conversion Factors'!$F$17,IF(O570&lt;='Conversion Factors'!$G$18,'Conversion Factors'!$F$18,IF(O570&lt;='Conversion Factors'!$G$19,'Conversion Factors'!$F$19,IF(O570&lt;='Conversion Factors'!$G$20,'Conversion Factors'!$F$20,IF(O570&lt;='Conversion Factors'!$G$21,'Conversion Factors'!$F$21,IF(ISNUMBER(O570),20,""))))))</f>
        <v/>
      </c>
      <c r="S570" s="199" t="e">
        <f t="shared" si="137"/>
        <v>#VALUE!</v>
      </c>
      <c r="T570" s="201">
        <f>IF('Actual Waste'!J188&lt;&gt;"",IF(LEN('Actual Waste'!J188)&gt;6,MID('Actual Waste'!J188,1,LEN('Actual Waste'!J188)-10),MID('Actual Waste'!J188,1,LEN('Actual Waste'!J188)-4)),0)</f>
        <v>0</v>
      </c>
      <c r="U570" s="201" t="str">
        <f t="shared" si="143"/>
        <v/>
      </c>
      <c r="V570" s="202">
        <f>'Actual Waste'!K188</f>
        <v>0</v>
      </c>
      <c r="W570" s="203"/>
      <c r="X570" s="202" t="str">
        <f t="shared" si="144"/>
        <v/>
      </c>
      <c r="Y570" s="229" t="str">
        <f>IF(X570&lt;='Conversion Factors'!$F$12,'Conversion Factors'!$F$12,IF(X570&lt;='Conversion Factors'!$F$13,'Conversion Factors'!$F$13,IF(X570&lt;='Conversion Factors'!$F$14,'Conversion Factors'!$F$14,IF(X570&lt;='Conversion Factors'!$F$15,'Conversion Factors'!$F$15,IF(X570&lt;='Conversion Factors'!$F$16,'Conversion Factors'!$F$16,Z570)))))</f>
        <v/>
      </c>
      <c r="Z570" s="229" t="str">
        <f>IF(X570&lt;='Conversion Factors'!$F$17,'Conversion Factors'!$F$17,IF(X570&lt;='Conversion Factors'!$F$18,'Conversion Factors'!$F$18,IF(X570&lt;='Conversion Factors'!$F$19,'Conversion Factors'!$F$19,IF(X570&lt;='Conversion Factors'!$F$20,'Conversion Factors'!$F$20,IF(X570&lt;='Conversion Factors'!$F$21,'Conversion Factors'!$F$21,IF(ISNUMBER(X570),20,""))))))</f>
        <v/>
      </c>
      <c r="AE570" s="3"/>
      <c r="AF570" s="3"/>
      <c r="AG570" s="3"/>
      <c r="AH570" s="3"/>
      <c r="AM570" s="3"/>
      <c r="AN570" s="3"/>
      <c r="AO570" s="3"/>
      <c r="AP570" s="3"/>
    </row>
    <row r="571" spans="1:42" x14ac:dyDescent="0.35">
      <c r="A571" s="57"/>
      <c r="B571" s="192" t="str">
        <f>IF(ISNUMBER('Estimated Waste'!M188),'Estimated Waste'!M188,"")</f>
        <v/>
      </c>
      <c r="C571" s="192" t="str">
        <f t="shared" si="145"/>
        <v/>
      </c>
      <c r="D571" s="193" t="str">
        <f>IF(ISNUMBER(K571),L571,IF(G571&gt;0,G571,IF(B571&lt;='Conversion Factors'!$G$11,'Conversion Factors'!$F$11,IF(B571&lt;='Conversion Factors'!$G$12,'Conversion Factors'!$F$12,IF(B571&lt;='Conversion Factors'!$G$13,'Conversion Factors'!$F$13,IF(B571&lt;='Conversion Factors'!$G$14,'Conversion Factors'!$F$14,IF(B571&lt;='Conversion Factors'!$G$15,'Conversion Factors'!$F$15,IF(B571&lt;='Conversion Factors'!$G$16,'Conversion Factors'!$F$16,E571))))))))</f>
        <v/>
      </c>
      <c r="E571" s="194" t="str">
        <f>IF(B571&lt;='Conversion Factors'!$G$17,'Conversion Factors'!$F$17,IF(B571&lt;='Conversion Factors'!$G$18,'Conversion Factors'!$F$18,IF(B571&lt;='Conversion Factors'!$G$19,'Conversion Factors'!$F$19,IF(B571&lt;='Conversion Factors'!$G$20,'Conversion Factors'!$F$20,IF(B571&lt;='Conversion Factors'!$G$21,'Conversion Factors'!$F$21,IF(ISNUMBER(B571),20,""))))))</f>
        <v/>
      </c>
      <c r="F571" s="193" t="e">
        <f t="shared" si="146"/>
        <v>#VALUE!</v>
      </c>
      <c r="G571" s="195">
        <f>IF('Estimated Waste'!G188&lt;&gt;"",IF(LEN('Estimated Waste'!G188)&gt;6,MID('Estimated Waste'!G188,1,LEN('Estimated Waste'!G188)-10),MID('Estimated Waste'!G188,1,LEN('Estimated Waste'!G188)-4)),0)</f>
        <v>0</v>
      </c>
      <c r="H571" s="195" t="str">
        <f t="shared" si="135"/>
        <v/>
      </c>
      <c r="I571" s="196">
        <f>'Estimated Waste'!H188</f>
        <v>0</v>
      </c>
      <c r="J571" s="197"/>
      <c r="K571" s="196" t="str">
        <f t="shared" si="136"/>
        <v/>
      </c>
      <c r="L571" s="227" t="str">
        <f>IF(K571&lt;='Conversion Factors'!$F$12,'Conversion Factors'!$F$12,IF(K571&lt;='Conversion Factors'!$F$13,'Conversion Factors'!$F$13,IF(K571&lt;='Conversion Factors'!$F$14,'Conversion Factors'!$F$14,IF(K571&lt;='Conversion Factors'!$F$15,'Conversion Factors'!$F$15,IF(K571&lt;='Conversion Factors'!$F$16,'Conversion Factors'!$F$16,M571)))))</f>
        <v/>
      </c>
      <c r="M571" s="227" t="str">
        <f>IF(K571&lt;='Conversion Factors'!$F$17,'Conversion Factors'!$F$17,IF(K571&lt;='Conversion Factors'!$F$18,'Conversion Factors'!$F$18,IF(K571&lt;='Conversion Factors'!$F$19,'Conversion Factors'!$F$19,IF(K571&lt;='Conversion Factors'!$F$20,'Conversion Factors'!$F$20,IF(K571&lt;='Conversion Factors'!$F$21,'Conversion Factors'!$F$21,IF(ISNUMBER(K571),20,""))))))</f>
        <v/>
      </c>
      <c r="O571" s="198" t="str">
        <f>IF(ISNUMBER('Actual Waste'!U189),'Actual Waste'!U189,"")</f>
        <v/>
      </c>
      <c r="P571" s="198" t="str">
        <f t="shared" si="140"/>
        <v/>
      </c>
      <c r="Q571" s="199" t="str">
        <f>IF(ISNUMBER(X571),Y571,IF(T571&gt;0,T571,IF(O571&lt;='Conversion Factors'!$G$11,'Conversion Factors'!$F$11,IF(O571&lt;='Conversion Factors'!$G$12,'Conversion Factors'!$F$12,IF(O571&lt;='Conversion Factors'!$G$13,'Conversion Factors'!$F$13,IF(O571&lt;='Conversion Factors'!$G$14,'Conversion Factors'!$F$14,IF(O571&lt;='Conversion Factors'!$G$15,'Conversion Factors'!$F$15,IF(O571&lt;='Conversion Factors'!$G$16,'Conversion Factors'!$F$16,R571))))))))</f>
        <v/>
      </c>
      <c r="R571" s="200" t="str">
        <f>IF(O571&lt;='Conversion Factors'!$G$17,'Conversion Factors'!$F$17,IF(O571&lt;='Conversion Factors'!$G$18,'Conversion Factors'!$F$18,IF(O571&lt;='Conversion Factors'!$G$19,'Conversion Factors'!$F$19,IF(O571&lt;='Conversion Factors'!$G$20,'Conversion Factors'!$F$20,IF(O571&lt;='Conversion Factors'!$G$21,'Conversion Factors'!$F$21,IF(ISNUMBER(O571),20,""))))))</f>
        <v/>
      </c>
      <c r="S571" s="199" t="e">
        <f t="shared" si="137"/>
        <v>#VALUE!</v>
      </c>
      <c r="T571" s="201">
        <f>IF('Actual Waste'!J189&lt;&gt;"",IF(LEN('Actual Waste'!J189)&gt;6,MID('Actual Waste'!J189,1,LEN('Actual Waste'!J189)-10),MID('Actual Waste'!J189,1,LEN('Actual Waste'!J189)-4)),0)</f>
        <v>0</v>
      </c>
      <c r="U571" s="201" t="str">
        <f t="shared" si="143"/>
        <v/>
      </c>
      <c r="V571" s="202">
        <f>'Actual Waste'!K189</f>
        <v>0</v>
      </c>
      <c r="W571" s="203"/>
      <c r="X571" s="202" t="str">
        <f t="shared" si="144"/>
        <v/>
      </c>
      <c r="Y571" s="229" t="str">
        <f>IF(X571&lt;='Conversion Factors'!$F$12,'Conversion Factors'!$F$12,IF(X571&lt;='Conversion Factors'!$F$13,'Conversion Factors'!$F$13,IF(X571&lt;='Conversion Factors'!$F$14,'Conversion Factors'!$F$14,IF(X571&lt;='Conversion Factors'!$F$15,'Conversion Factors'!$F$15,IF(X571&lt;='Conversion Factors'!$F$16,'Conversion Factors'!$F$16,Z571)))))</f>
        <v/>
      </c>
      <c r="Z571" s="229" t="str">
        <f>IF(X571&lt;='Conversion Factors'!$F$17,'Conversion Factors'!$F$17,IF(X571&lt;='Conversion Factors'!$F$18,'Conversion Factors'!$F$18,IF(X571&lt;='Conversion Factors'!$F$19,'Conversion Factors'!$F$19,IF(X571&lt;='Conversion Factors'!$F$20,'Conversion Factors'!$F$20,IF(X571&lt;='Conversion Factors'!$F$21,'Conversion Factors'!$F$21,IF(ISNUMBER(X571),20,""))))))</f>
        <v/>
      </c>
      <c r="AE571" s="3"/>
      <c r="AF571" s="3"/>
      <c r="AG571" s="3"/>
      <c r="AH571" s="3"/>
      <c r="AM571" s="3"/>
      <c r="AN571" s="3"/>
      <c r="AO571" s="3"/>
      <c r="AP571" s="3"/>
    </row>
    <row r="572" spans="1:42" x14ac:dyDescent="0.35">
      <c r="A572" s="57"/>
      <c r="B572" s="192" t="str">
        <f>IF(ISNUMBER('Estimated Waste'!M189),'Estimated Waste'!M189,"")</f>
        <v/>
      </c>
      <c r="C572" s="192" t="str">
        <f t="shared" si="145"/>
        <v/>
      </c>
      <c r="D572" s="193" t="str">
        <f>IF(ISNUMBER(K572),L572,IF(G572&gt;0,G572,IF(B572&lt;='Conversion Factors'!$G$11,'Conversion Factors'!$F$11,IF(B572&lt;='Conversion Factors'!$G$12,'Conversion Factors'!$F$12,IF(B572&lt;='Conversion Factors'!$G$13,'Conversion Factors'!$F$13,IF(B572&lt;='Conversion Factors'!$G$14,'Conversion Factors'!$F$14,IF(B572&lt;='Conversion Factors'!$G$15,'Conversion Factors'!$F$15,IF(B572&lt;='Conversion Factors'!$G$16,'Conversion Factors'!$F$16,E572))))))))</f>
        <v/>
      </c>
      <c r="E572" s="194" t="str">
        <f>IF(B572&lt;='Conversion Factors'!$G$17,'Conversion Factors'!$F$17,IF(B572&lt;='Conversion Factors'!$G$18,'Conversion Factors'!$F$18,IF(B572&lt;='Conversion Factors'!$G$19,'Conversion Factors'!$F$19,IF(B572&lt;='Conversion Factors'!$G$20,'Conversion Factors'!$F$20,IF(B572&lt;='Conversion Factors'!$G$21,'Conversion Factors'!$F$21,IF(ISNUMBER(B572),20,""))))))</f>
        <v/>
      </c>
      <c r="F572" s="193" t="e">
        <f t="shared" si="146"/>
        <v>#VALUE!</v>
      </c>
      <c r="G572" s="195">
        <f>IF('Estimated Waste'!G189&lt;&gt;"",IF(LEN('Estimated Waste'!G189)&gt;6,MID('Estimated Waste'!G189,1,LEN('Estimated Waste'!G189)-10),MID('Estimated Waste'!G189,1,LEN('Estimated Waste'!G189)-4)),0)</f>
        <v>0</v>
      </c>
      <c r="H572" s="195" t="str">
        <f t="shared" si="135"/>
        <v/>
      </c>
      <c r="I572" s="196">
        <f>'Estimated Waste'!H189</f>
        <v>0</v>
      </c>
      <c r="J572" s="197"/>
      <c r="K572" s="196" t="str">
        <f t="shared" si="136"/>
        <v/>
      </c>
      <c r="L572" s="227" t="str">
        <f>IF(K572&lt;='Conversion Factors'!$F$12,'Conversion Factors'!$F$12,IF(K572&lt;='Conversion Factors'!$F$13,'Conversion Factors'!$F$13,IF(K572&lt;='Conversion Factors'!$F$14,'Conversion Factors'!$F$14,IF(K572&lt;='Conversion Factors'!$F$15,'Conversion Factors'!$F$15,IF(K572&lt;='Conversion Factors'!$F$16,'Conversion Factors'!$F$16,M572)))))</f>
        <v/>
      </c>
      <c r="M572" s="227" t="str">
        <f>IF(K572&lt;='Conversion Factors'!$F$17,'Conversion Factors'!$F$17,IF(K572&lt;='Conversion Factors'!$F$18,'Conversion Factors'!$F$18,IF(K572&lt;='Conversion Factors'!$F$19,'Conversion Factors'!$F$19,IF(K572&lt;='Conversion Factors'!$F$20,'Conversion Factors'!$F$20,IF(K572&lt;='Conversion Factors'!$F$21,'Conversion Factors'!$F$21,IF(ISNUMBER(K572),20,""))))))</f>
        <v/>
      </c>
      <c r="O572" s="198" t="str">
        <f>IF(ISNUMBER('Actual Waste'!U190),'Actual Waste'!U190,"")</f>
        <v/>
      </c>
      <c r="P572" s="198" t="str">
        <f t="shared" si="140"/>
        <v/>
      </c>
      <c r="Q572" s="199" t="str">
        <f>IF(ISNUMBER(X572),Y572,IF(T572&gt;0,T572,IF(O572&lt;='Conversion Factors'!$G$11,'Conversion Factors'!$F$11,IF(O572&lt;='Conversion Factors'!$G$12,'Conversion Factors'!$F$12,IF(O572&lt;='Conversion Factors'!$G$13,'Conversion Factors'!$F$13,IF(O572&lt;='Conversion Factors'!$G$14,'Conversion Factors'!$F$14,IF(O572&lt;='Conversion Factors'!$G$15,'Conversion Factors'!$F$15,IF(O572&lt;='Conversion Factors'!$G$16,'Conversion Factors'!$F$16,R572))))))))</f>
        <v/>
      </c>
      <c r="R572" s="200" t="str">
        <f>IF(O572&lt;='Conversion Factors'!$G$17,'Conversion Factors'!$F$17,IF(O572&lt;='Conversion Factors'!$G$18,'Conversion Factors'!$F$18,IF(O572&lt;='Conversion Factors'!$G$19,'Conversion Factors'!$F$19,IF(O572&lt;='Conversion Factors'!$G$20,'Conversion Factors'!$F$20,IF(O572&lt;='Conversion Factors'!$G$21,'Conversion Factors'!$F$21,IF(ISNUMBER(O572),20,""))))))</f>
        <v/>
      </c>
      <c r="S572" s="199" t="e">
        <f t="shared" si="137"/>
        <v>#VALUE!</v>
      </c>
      <c r="T572" s="201">
        <f>IF('Actual Waste'!J190&lt;&gt;"",IF(LEN('Actual Waste'!J190)&gt;6,MID('Actual Waste'!J190,1,LEN('Actual Waste'!J190)-10),MID('Actual Waste'!J190,1,LEN('Actual Waste'!J190)-4)),0)</f>
        <v>0</v>
      </c>
      <c r="U572" s="201" t="str">
        <f t="shared" si="143"/>
        <v/>
      </c>
      <c r="V572" s="202">
        <f>'Actual Waste'!K190</f>
        <v>0</v>
      </c>
      <c r="W572" s="203"/>
      <c r="X572" s="202" t="str">
        <f t="shared" si="144"/>
        <v/>
      </c>
      <c r="Y572" s="229" t="str">
        <f>IF(X572&lt;='Conversion Factors'!$F$12,'Conversion Factors'!$F$12,IF(X572&lt;='Conversion Factors'!$F$13,'Conversion Factors'!$F$13,IF(X572&lt;='Conversion Factors'!$F$14,'Conversion Factors'!$F$14,IF(X572&lt;='Conversion Factors'!$F$15,'Conversion Factors'!$F$15,IF(X572&lt;='Conversion Factors'!$F$16,'Conversion Factors'!$F$16,Z572)))))</f>
        <v/>
      </c>
      <c r="Z572" s="229" t="str">
        <f>IF(X572&lt;='Conversion Factors'!$F$17,'Conversion Factors'!$F$17,IF(X572&lt;='Conversion Factors'!$F$18,'Conversion Factors'!$F$18,IF(X572&lt;='Conversion Factors'!$F$19,'Conversion Factors'!$F$19,IF(X572&lt;='Conversion Factors'!$F$20,'Conversion Factors'!$F$20,IF(X572&lt;='Conversion Factors'!$F$21,'Conversion Factors'!$F$21,IF(ISNUMBER(X572),20,""))))))</f>
        <v/>
      </c>
      <c r="AE572" s="3"/>
      <c r="AF572" s="3"/>
      <c r="AG572" s="3"/>
      <c r="AH572" s="3"/>
      <c r="AM572" s="3"/>
      <c r="AN572" s="3"/>
      <c r="AO572" s="3"/>
      <c r="AP572" s="3"/>
    </row>
    <row r="573" spans="1:42" x14ac:dyDescent="0.35">
      <c r="A573" s="57"/>
      <c r="B573" s="192" t="str">
        <f>IF(ISNUMBER('Estimated Waste'!M190),'Estimated Waste'!M190,"")</f>
        <v/>
      </c>
      <c r="C573" s="192" t="str">
        <f t="shared" si="145"/>
        <v/>
      </c>
      <c r="D573" s="193" t="str">
        <f>IF(ISNUMBER(K573),L573,IF(G573&gt;0,G573,IF(B573&lt;='Conversion Factors'!$G$11,'Conversion Factors'!$F$11,IF(B573&lt;='Conversion Factors'!$G$12,'Conversion Factors'!$F$12,IF(B573&lt;='Conversion Factors'!$G$13,'Conversion Factors'!$F$13,IF(B573&lt;='Conversion Factors'!$G$14,'Conversion Factors'!$F$14,IF(B573&lt;='Conversion Factors'!$G$15,'Conversion Factors'!$F$15,IF(B573&lt;='Conversion Factors'!$G$16,'Conversion Factors'!$F$16,E573))))))))</f>
        <v/>
      </c>
      <c r="E573" s="194" t="str">
        <f>IF(B573&lt;='Conversion Factors'!$G$17,'Conversion Factors'!$F$17,IF(B573&lt;='Conversion Factors'!$G$18,'Conversion Factors'!$F$18,IF(B573&lt;='Conversion Factors'!$G$19,'Conversion Factors'!$F$19,IF(B573&lt;='Conversion Factors'!$G$20,'Conversion Factors'!$F$20,IF(B573&lt;='Conversion Factors'!$G$21,'Conversion Factors'!$F$21,IF(ISNUMBER(B573),20,""))))))</f>
        <v/>
      </c>
      <c r="F573" s="193" t="e">
        <f t="shared" si="146"/>
        <v>#VALUE!</v>
      </c>
      <c r="G573" s="195">
        <f>IF('Estimated Waste'!G190&lt;&gt;"",IF(LEN('Estimated Waste'!G190)&gt;6,MID('Estimated Waste'!G190,1,LEN('Estimated Waste'!G190)-10),MID('Estimated Waste'!G190,1,LEN('Estimated Waste'!G190)-4)),0)</f>
        <v>0</v>
      </c>
      <c r="H573" s="195" t="str">
        <f t="shared" si="135"/>
        <v/>
      </c>
      <c r="I573" s="196">
        <f>'Estimated Waste'!H190</f>
        <v>0</v>
      </c>
      <c r="J573" s="197"/>
      <c r="K573" s="196" t="str">
        <f t="shared" si="136"/>
        <v/>
      </c>
      <c r="L573" s="227" t="str">
        <f>IF(K573&lt;='Conversion Factors'!$F$12,'Conversion Factors'!$F$12,IF(K573&lt;='Conversion Factors'!$F$13,'Conversion Factors'!$F$13,IF(K573&lt;='Conversion Factors'!$F$14,'Conversion Factors'!$F$14,IF(K573&lt;='Conversion Factors'!$F$15,'Conversion Factors'!$F$15,IF(K573&lt;='Conversion Factors'!$F$16,'Conversion Factors'!$F$16,M573)))))</f>
        <v/>
      </c>
      <c r="M573" s="227" t="str">
        <f>IF(K573&lt;='Conversion Factors'!$F$17,'Conversion Factors'!$F$17,IF(K573&lt;='Conversion Factors'!$F$18,'Conversion Factors'!$F$18,IF(K573&lt;='Conversion Factors'!$F$19,'Conversion Factors'!$F$19,IF(K573&lt;='Conversion Factors'!$F$20,'Conversion Factors'!$F$20,IF(K573&lt;='Conversion Factors'!$F$21,'Conversion Factors'!$F$21,IF(ISNUMBER(K573),20,""))))))</f>
        <v/>
      </c>
      <c r="O573" s="198" t="str">
        <f>IF(ISNUMBER('Actual Waste'!U191),'Actual Waste'!U191,"")</f>
        <v/>
      </c>
      <c r="P573" s="198" t="str">
        <f t="shared" si="140"/>
        <v/>
      </c>
      <c r="Q573" s="199" t="str">
        <f>IF(ISNUMBER(X573),Y573,IF(T573&gt;0,T573,IF(O573&lt;='Conversion Factors'!$G$11,'Conversion Factors'!$F$11,IF(O573&lt;='Conversion Factors'!$G$12,'Conversion Factors'!$F$12,IF(O573&lt;='Conversion Factors'!$G$13,'Conversion Factors'!$F$13,IF(O573&lt;='Conversion Factors'!$G$14,'Conversion Factors'!$F$14,IF(O573&lt;='Conversion Factors'!$G$15,'Conversion Factors'!$F$15,IF(O573&lt;='Conversion Factors'!$G$16,'Conversion Factors'!$F$16,R573))))))))</f>
        <v/>
      </c>
      <c r="R573" s="200" t="str">
        <f>IF(O573&lt;='Conversion Factors'!$G$17,'Conversion Factors'!$F$17,IF(O573&lt;='Conversion Factors'!$G$18,'Conversion Factors'!$F$18,IF(O573&lt;='Conversion Factors'!$G$19,'Conversion Factors'!$F$19,IF(O573&lt;='Conversion Factors'!$G$20,'Conversion Factors'!$F$20,IF(O573&lt;='Conversion Factors'!$G$21,'Conversion Factors'!$F$21,IF(ISNUMBER(O573),20,""))))))</f>
        <v/>
      </c>
      <c r="S573" s="199" t="e">
        <f t="shared" si="137"/>
        <v>#VALUE!</v>
      </c>
      <c r="T573" s="201">
        <f>IF('Actual Waste'!J191&lt;&gt;"",IF(LEN('Actual Waste'!J191)&gt;6,MID('Actual Waste'!J191,1,LEN('Actual Waste'!J191)-10),MID('Actual Waste'!J191,1,LEN('Actual Waste'!J191)-4)),0)</f>
        <v>0</v>
      </c>
      <c r="U573" s="201" t="str">
        <f t="shared" si="143"/>
        <v/>
      </c>
      <c r="V573" s="202">
        <f>'Actual Waste'!K191</f>
        <v>0</v>
      </c>
      <c r="W573" s="203"/>
      <c r="X573" s="202" t="str">
        <f t="shared" si="144"/>
        <v/>
      </c>
      <c r="Y573" s="229" t="str">
        <f>IF(X573&lt;='Conversion Factors'!$F$12,'Conversion Factors'!$F$12,IF(X573&lt;='Conversion Factors'!$F$13,'Conversion Factors'!$F$13,IF(X573&lt;='Conversion Factors'!$F$14,'Conversion Factors'!$F$14,IF(X573&lt;='Conversion Factors'!$F$15,'Conversion Factors'!$F$15,IF(X573&lt;='Conversion Factors'!$F$16,'Conversion Factors'!$F$16,Z573)))))</f>
        <v/>
      </c>
      <c r="Z573" s="229" t="str">
        <f>IF(X573&lt;='Conversion Factors'!$F$17,'Conversion Factors'!$F$17,IF(X573&lt;='Conversion Factors'!$F$18,'Conversion Factors'!$F$18,IF(X573&lt;='Conversion Factors'!$F$19,'Conversion Factors'!$F$19,IF(X573&lt;='Conversion Factors'!$F$20,'Conversion Factors'!$F$20,IF(X573&lt;='Conversion Factors'!$F$21,'Conversion Factors'!$F$21,IF(ISNUMBER(X573),20,""))))))</f>
        <v/>
      </c>
      <c r="AE573" s="3"/>
      <c r="AF573" s="3"/>
      <c r="AG573" s="3"/>
      <c r="AH573" s="3"/>
      <c r="AM573" s="3"/>
      <c r="AN573" s="3"/>
      <c r="AO573" s="3"/>
      <c r="AP573" s="3"/>
    </row>
    <row r="574" spans="1:42" x14ac:dyDescent="0.35">
      <c r="A574" s="57"/>
      <c r="B574" s="192" t="str">
        <f>IF(ISNUMBER('Estimated Waste'!M191),'Estimated Waste'!M191,"")</f>
        <v/>
      </c>
      <c r="C574" s="192" t="str">
        <f t="shared" si="145"/>
        <v/>
      </c>
      <c r="D574" s="193" t="str">
        <f>IF(ISNUMBER(K574),L574,IF(G574&gt;0,G574,IF(B574&lt;='Conversion Factors'!$G$11,'Conversion Factors'!$F$11,IF(B574&lt;='Conversion Factors'!$G$12,'Conversion Factors'!$F$12,IF(B574&lt;='Conversion Factors'!$G$13,'Conversion Factors'!$F$13,IF(B574&lt;='Conversion Factors'!$G$14,'Conversion Factors'!$F$14,IF(B574&lt;='Conversion Factors'!$G$15,'Conversion Factors'!$F$15,IF(B574&lt;='Conversion Factors'!$G$16,'Conversion Factors'!$F$16,E574))))))))</f>
        <v/>
      </c>
      <c r="E574" s="194" t="str">
        <f>IF(B574&lt;='Conversion Factors'!$G$17,'Conversion Factors'!$F$17,IF(B574&lt;='Conversion Factors'!$G$18,'Conversion Factors'!$F$18,IF(B574&lt;='Conversion Factors'!$G$19,'Conversion Factors'!$F$19,IF(B574&lt;='Conversion Factors'!$G$20,'Conversion Factors'!$F$20,IF(B574&lt;='Conversion Factors'!$G$21,'Conversion Factors'!$F$21,IF(ISNUMBER(B574),20,""))))))</f>
        <v/>
      </c>
      <c r="F574" s="193" t="e">
        <f t="shared" si="146"/>
        <v>#VALUE!</v>
      </c>
      <c r="G574" s="195">
        <f>IF('Estimated Waste'!G191&lt;&gt;"",IF(LEN('Estimated Waste'!G191)&gt;6,MID('Estimated Waste'!G191,1,LEN('Estimated Waste'!G191)-10),MID('Estimated Waste'!G191,1,LEN('Estimated Waste'!G191)-4)),0)</f>
        <v>0</v>
      </c>
      <c r="H574" s="195" t="str">
        <f t="shared" si="135"/>
        <v/>
      </c>
      <c r="I574" s="196">
        <f>'Estimated Waste'!H191</f>
        <v>0</v>
      </c>
      <c r="J574" s="197"/>
      <c r="K574" s="196" t="str">
        <f t="shared" si="136"/>
        <v/>
      </c>
      <c r="L574" s="227" t="str">
        <f>IF(K574&lt;='Conversion Factors'!$F$12,'Conversion Factors'!$F$12,IF(K574&lt;='Conversion Factors'!$F$13,'Conversion Factors'!$F$13,IF(K574&lt;='Conversion Factors'!$F$14,'Conversion Factors'!$F$14,IF(K574&lt;='Conversion Factors'!$F$15,'Conversion Factors'!$F$15,IF(K574&lt;='Conversion Factors'!$F$16,'Conversion Factors'!$F$16,M574)))))</f>
        <v/>
      </c>
      <c r="M574" s="227" t="str">
        <f>IF(K574&lt;='Conversion Factors'!$F$17,'Conversion Factors'!$F$17,IF(K574&lt;='Conversion Factors'!$F$18,'Conversion Factors'!$F$18,IF(K574&lt;='Conversion Factors'!$F$19,'Conversion Factors'!$F$19,IF(K574&lt;='Conversion Factors'!$F$20,'Conversion Factors'!$F$20,IF(K574&lt;='Conversion Factors'!$F$21,'Conversion Factors'!$F$21,IF(ISNUMBER(K574),20,""))))))</f>
        <v/>
      </c>
      <c r="O574" s="198" t="str">
        <f>IF(ISNUMBER('Actual Waste'!U192),'Actual Waste'!U192,"")</f>
        <v/>
      </c>
      <c r="P574" s="198" t="str">
        <f t="shared" si="140"/>
        <v/>
      </c>
      <c r="Q574" s="199" t="str">
        <f>IF(ISNUMBER(X574),Y574,IF(T574&gt;0,T574,IF(O574&lt;='Conversion Factors'!$G$11,'Conversion Factors'!$F$11,IF(O574&lt;='Conversion Factors'!$G$12,'Conversion Factors'!$F$12,IF(O574&lt;='Conversion Factors'!$G$13,'Conversion Factors'!$F$13,IF(O574&lt;='Conversion Factors'!$G$14,'Conversion Factors'!$F$14,IF(O574&lt;='Conversion Factors'!$G$15,'Conversion Factors'!$F$15,IF(O574&lt;='Conversion Factors'!$G$16,'Conversion Factors'!$F$16,R574))))))))</f>
        <v/>
      </c>
      <c r="R574" s="200" t="str">
        <f>IF(O574&lt;='Conversion Factors'!$G$17,'Conversion Factors'!$F$17,IF(O574&lt;='Conversion Factors'!$G$18,'Conversion Factors'!$F$18,IF(O574&lt;='Conversion Factors'!$G$19,'Conversion Factors'!$F$19,IF(O574&lt;='Conversion Factors'!$G$20,'Conversion Factors'!$F$20,IF(O574&lt;='Conversion Factors'!$G$21,'Conversion Factors'!$F$21,IF(ISNUMBER(O574),20,""))))))</f>
        <v/>
      </c>
      <c r="S574" s="199" t="e">
        <f t="shared" si="137"/>
        <v>#VALUE!</v>
      </c>
      <c r="T574" s="201">
        <f>IF('Actual Waste'!J192&lt;&gt;"",IF(LEN('Actual Waste'!J192)&gt;6,MID('Actual Waste'!J192,1,LEN('Actual Waste'!J192)-10),MID('Actual Waste'!J192,1,LEN('Actual Waste'!J192)-4)),0)</f>
        <v>0</v>
      </c>
      <c r="U574" s="201" t="str">
        <f t="shared" si="143"/>
        <v/>
      </c>
      <c r="V574" s="202">
        <f>'Actual Waste'!K192</f>
        <v>0</v>
      </c>
      <c r="W574" s="203"/>
      <c r="X574" s="202" t="str">
        <f t="shared" si="144"/>
        <v/>
      </c>
      <c r="Y574" s="229" t="str">
        <f>IF(X574&lt;='Conversion Factors'!$F$12,'Conversion Factors'!$F$12,IF(X574&lt;='Conversion Factors'!$F$13,'Conversion Factors'!$F$13,IF(X574&lt;='Conversion Factors'!$F$14,'Conversion Factors'!$F$14,IF(X574&lt;='Conversion Factors'!$F$15,'Conversion Factors'!$F$15,IF(X574&lt;='Conversion Factors'!$F$16,'Conversion Factors'!$F$16,Z574)))))</f>
        <v/>
      </c>
      <c r="Z574" s="229" t="str">
        <f>IF(X574&lt;='Conversion Factors'!$F$17,'Conversion Factors'!$F$17,IF(X574&lt;='Conversion Factors'!$F$18,'Conversion Factors'!$F$18,IF(X574&lt;='Conversion Factors'!$F$19,'Conversion Factors'!$F$19,IF(X574&lt;='Conversion Factors'!$F$20,'Conversion Factors'!$F$20,IF(X574&lt;='Conversion Factors'!$F$21,'Conversion Factors'!$F$21,IF(ISNUMBER(X574),20,""))))))</f>
        <v/>
      </c>
      <c r="AE574" s="3"/>
      <c r="AF574" s="3"/>
      <c r="AG574" s="3"/>
      <c r="AH574" s="3"/>
      <c r="AM574" s="3"/>
      <c r="AN574" s="3"/>
      <c r="AO574" s="3"/>
      <c r="AP574" s="3"/>
    </row>
    <row r="575" spans="1:42" x14ac:dyDescent="0.35">
      <c r="A575" s="57"/>
      <c r="B575" s="192" t="str">
        <f>IF(ISNUMBER('Estimated Waste'!M192),'Estimated Waste'!M192,"")</f>
        <v/>
      </c>
      <c r="C575" s="192" t="str">
        <f t="shared" si="145"/>
        <v/>
      </c>
      <c r="D575" s="193" t="str">
        <f>IF(ISNUMBER(K575),L575,IF(G575&gt;0,G575,IF(B575&lt;='Conversion Factors'!$G$11,'Conversion Factors'!$F$11,IF(B575&lt;='Conversion Factors'!$G$12,'Conversion Factors'!$F$12,IF(B575&lt;='Conversion Factors'!$G$13,'Conversion Factors'!$F$13,IF(B575&lt;='Conversion Factors'!$G$14,'Conversion Factors'!$F$14,IF(B575&lt;='Conversion Factors'!$G$15,'Conversion Factors'!$F$15,IF(B575&lt;='Conversion Factors'!$G$16,'Conversion Factors'!$F$16,E575))))))))</f>
        <v/>
      </c>
      <c r="E575" s="194" t="str">
        <f>IF(B575&lt;='Conversion Factors'!$G$17,'Conversion Factors'!$F$17,IF(B575&lt;='Conversion Factors'!$G$18,'Conversion Factors'!$F$18,IF(B575&lt;='Conversion Factors'!$G$19,'Conversion Factors'!$F$19,IF(B575&lt;='Conversion Factors'!$G$20,'Conversion Factors'!$F$20,IF(B575&lt;='Conversion Factors'!$G$21,'Conversion Factors'!$F$21,IF(ISNUMBER(B575),20,""))))))</f>
        <v/>
      </c>
      <c r="F575" s="193" t="e">
        <f t="shared" si="146"/>
        <v>#VALUE!</v>
      </c>
      <c r="G575" s="195">
        <f>IF('Estimated Waste'!G192&lt;&gt;"",IF(LEN('Estimated Waste'!G192)&gt;6,MID('Estimated Waste'!G192,1,LEN('Estimated Waste'!G192)-10),MID('Estimated Waste'!G192,1,LEN('Estimated Waste'!G192)-4)),0)</f>
        <v>0</v>
      </c>
      <c r="H575" s="195" t="str">
        <f t="shared" si="135"/>
        <v/>
      </c>
      <c r="I575" s="196">
        <f>'Estimated Waste'!H192</f>
        <v>0</v>
      </c>
      <c r="J575" s="197"/>
      <c r="K575" s="196" t="str">
        <f t="shared" si="136"/>
        <v/>
      </c>
      <c r="L575" s="227" t="str">
        <f>IF(K575&lt;='Conversion Factors'!$F$12,'Conversion Factors'!$F$12,IF(K575&lt;='Conversion Factors'!$F$13,'Conversion Factors'!$F$13,IF(K575&lt;='Conversion Factors'!$F$14,'Conversion Factors'!$F$14,IF(K575&lt;='Conversion Factors'!$F$15,'Conversion Factors'!$F$15,IF(K575&lt;='Conversion Factors'!$F$16,'Conversion Factors'!$F$16,M575)))))</f>
        <v/>
      </c>
      <c r="M575" s="227" t="str">
        <f>IF(K575&lt;='Conversion Factors'!$F$17,'Conversion Factors'!$F$17,IF(K575&lt;='Conversion Factors'!$F$18,'Conversion Factors'!$F$18,IF(K575&lt;='Conversion Factors'!$F$19,'Conversion Factors'!$F$19,IF(K575&lt;='Conversion Factors'!$F$20,'Conversion Factors'!$F$20,IF(K575&lt;='Conversion Factors'!$F$21,'Conversion Factors'!$F$21,IF(ISNUMBER(K575),20,""))))))</f>
        <v/>
      </c>
      <c r="O575" s="198" t="str">
        <f>IF(ISNUMBER('Actual Waste'!U193),'Actual Waste'!U193,"")</f>
        <v/>
      </c>
      <c r="P575" s="198" t="str">
        <f t="shared" si="140"/>
        <v/>
      </c>
      <c r="Q575" s="199" t="str">
        <f>IF(ISNUMBER(X575),Y575,IF(T575&gt;0,T575,IF(O575&lt;='Conversion Factors'!$G$11,'Conversion Factors'!$F$11,IF(O575&lt;='Conversion Factors'!$G$12,'Conversion Factors'!$F$12,IF(O575&lt;='Conversion Factors'!$G$13,'Conversion Factors'!$F$13,IF(O575&lt;='Conversion Factors'!$G$14,'Conversion Factors'!$F$14,IF(O575&lt;='Conversion Factors'!$G$15,'Conversion Factors'!$F$15,IF(O575&lt;='Conversion Factors'!$G$16,'Conversion Factors'!$F$16,R575))))))))</f>
        <v/>
      </c>
      <c r="R575" s="200" t="str">
        <f>IF(O575&lt;='Conversion Factors'!$G$17,'Conversion Factors'!$F$17,IF(O575&lt;='Conversion Factors'!$G$18,'Conversion Factors'!$F$18,IF(O575&lt;='Conversion Factors'!$G$19,'Conversion Factors'!$F$19,IF(O575&lt;='Conversion Factors'!$G$20,'Conversion Factors'!$F$20,IF(O575&lt;='Conversion Factors'!$G$21,'Conversion Factors'!$F$21,IF(ISNUMBER(O575),20,""))))))</f>
        <v/>
      </c>
      <c r="S575" s="199" t="e">
        <f t="shared" si="137"/>
        <v>#VALUE!</v>
      </c>
      <c r="T575" s="201">
        <f>IF('Actual Waste'!J193&lt;&gt;"",IF(LEN('Actual Waste'!J193)&gt;6,MID('Actual Waste'!J193,1,LEN('Actual Waste'!J193)-10),MID('Actual Waste'!J193,1,LEN('Actual Waste'!J193)-4)),0)</f>
        <v>0</v>
      </c>
      <c r="U575" s="201" t="str">
        <f t="shared" si="143"/>
        <v/>
      </c>
      <c r="V575" s="202">
        <f>'Actual Waste'!K193</f>
        <v>0</v>
      </c>
      <c r="W575" s="203"/>
      <c r="X575" s="202" t="str">
        <f t="shared" si="144"/>
        <v/>
      </c>
      <c r="Y575" s="229" t="str">
        <f>IF(X575&lt;='Conversion Factors'!$F$12,'Conversion Factors'!$F$12,IF(X575&lt;='Conversion Factors'!$F$13,'Conversion Factors'!$F$13,IF(X575&lt;='Conversion Factors'!$F$14,'Conversion Factors'!$F$14,IF(X575&lt;='Conversion Factors'!$F$15,'Conversion Factors'!$F$15,IF(X575&lt;='Conversion Factors'!$F$16,'Conversion Factors'!$F$16,Z575)))))</f>
        <v/>
      </c>
      <c r="Z575" s="229" t="str">
        <f>IF(X575&lt;='Conversion Factors'!$F$17,'Conversion Factors'!$F$17,IF(X575&lt;='Conversion Factors'!$F$18,'Conversion Factors'!$F$18,IF(X575&lt;='Conversion Factors'!$F$19,'Conversion Factors'!$F$19,IF(X575&lt;='Conversion Factors'!$F$20,'Conversion Factors'!$F$20,IF(X575&lt;='Conversion Factors'!$F$21,'Conversion Factors'!$F$21,IF(ISNUMBER(X575),20,""))))))</f>
        <v/>
      </c>
      <c r="AE575" s="3"/>
      <c r="AF575" s="3"/>
      <c r="AG575" s="3"/>
      <c r="AH575" s="3"/>
      <c r="AM575" s="3"/>
      <c r="AN575" s="3"/>
      <c r="AO575" s="3"/>
      <c r="AP575" s="3"/>
    </row>
    <row r="576" spans="1:42" x14ac:dyDescent="0.35">
      <c r="A576" s="57"/>
      <c r="B576" s="192" t="str">
        <f>IF(ISNUMBER('Estimated Waste'!M193),'Estimated Waste'!M193,"")</f>
        <v/>
      </c>
      <c r="C576" s="192" t="str">
        <f t="shared" si="145"/>
        <v/>
      </c>
      <c r="D576" s="193" t="str">
        <f>IF(ISNUMBER(K576),L576,IF(G576&gt;0,G576,IF(B576&lt;='Conversion Factors'!$G$11,'Conversion Factors'!$F$11,IF(B576&lt;='Conversion Factors'!$G$12,'Conversion Factors'!$F$12,IF(B576&lt;='Conversion Factors'!$G$13,'Conversion Factors'!$F$13,IF(B576&lt;='Conversion Factors'!$G$14,'Conversion Factors'!$F$14,IF(B576&lt;='Conversion Factors'!$G$15,'Conversion Factors'!$F$15,IF(B576&lt;='Conversion Factors'!$G$16,'Conversion Factors'!$F$16,E576))))))))</f>
        <v/>
      </c>
      <c r="E576" s="194" t="str">
        <f>IF(B576&lt;='Conversion Factors'!$G$17,'Conversion Factors'!$F$17,IF(B576&lt;='Conversion Factors'!$G$18,'Conversion Factors'!$F$18,IF(B576&lt;='Conversion Factors'!$G$19,'Conversion Factors'!$F$19,IF(B576&lt;='Conversion Factors'!$G$20,'Conversion Factors'!$F$20,IF(B576&lt;='Conversion Factors'!$G$21,'Conversion Factors'!$F$21,IF(ISNUMBER(B576),20,""))))))</f>
        <v/>
      </c>
      <c r="F576" s="193" t="e">
        <f t="shared" si="146"/>
        <v>#VALUE!</v>
      </c>
      <c r="G576" s="195">
        <f>IF('Estimated Waste'!G193&lt;&gt;"",IF(LEN('Estimated Waste'!G193)&gt;6,MID('Estimated Waste'!G193,1,LEN('Estimated Waste'!G193)-10),MID('Estimated Waste'!G193,1,LEN('Estimated Waste'!G193)-4)),0)</f>
        <v>0</v>
      </c>
      <c r="H576" s="195" t="str">
        <f t="shared" si="135"/>
        <v/>
      </c>
      <c r="I576" s="196">
        <f>'Estimated Waste'!H193</f>
        <v>0</v>
      </c>
      <c r="J576" s="197"/>
      <c r="K576" s="196" t="str">
        <f t="shared" si="136"/>
        <v/>
      </c>
      <c r="L576" s="227" t="str">
        <f>IF(K576&lt;='Conversion Factors'!$F$12,'Conversion Factors'!$F$12,IF(K576&lt;='Conversion Factors'!$F$13,'Conversion Factors'!$F$13,IF(K576&lt;='Conversion Factors'!$F$14,'Conversion Factors'!$F$14,IF(K576&lt;='Conversion Factors'!$F$15,'Conversion Factors'!$F$15,IF(K576&lt;='Conversion Factors'!$F$16,'Conversion Factors'!$F$16,M576)))))</f>
        <v/>
      </c>
      <c r="M576" s="227" t="str">
        <f>IF(K576&lt;='Conversion Factors'!$F$17,'Conversion Factors'!$F$17,IF(K576&lt;='Conversion Factors'!$F$18,'Conversion Factors'!$F$18,IF(K576&lt;='Conversion Factors'!$F$19,'Conversion Factors'!$F$19,IF(K576&lt;='Conversion Factors'!$F$20,'Conversion Factors'!$F$20,IF(K576&lt;='Conversion Factors'!$F$21,'Conversion Factors'!$F$21,IF(ISNUMBER(K576),20,""))))))</f>
        <v/>
      </c>
      <c r="O576" s="198" t="str">
        <f>IF(ISNUMBER('Actual Waste'!U194),'Actual Waste'!U194,"")</f>
        <v/>
      </c>
      <c r="P576" s="198" t="str">
        <f t="shared" si="140"/>
        <v/>
      </c>
      <c r="Q576" s="199" t="str">
        <f>IF(ISNUMBER(X576),Y576,IF(T576&gt;0,T576,IF(O576&lt;='Conversion Factors'!$G$11,'Conversion Factors'!$F$11,IF(O576&lt;='Conversion Factors'!$G$12,'Conversion Factors'!$F$12,IF(O576&lt;='Conversion Factors'!$G$13,'Conversion Factors'!$F$13,IF(O576&lt;='Conversion Factors'!$G$14,'Conversion Factors'!$F$14,IF(O576&lt;='Conversion Factors'!$G$15,'Conversion Factors'!$F$15,IF(O576&lt;='Conversion Factors'!$G$16,'Conversion Factors'!$F$16,R576))))))))</f>
        <v/>
      </c>
      <c r="R576" s="200" t="str">
        <f>IF(O576&lt;='Conversion Factors'!$G$17,'Conversion Factors'!$F$17,IF(O576&lt;='Conversion Factors'!$G$18,'Conversion Factors'!$F$18,IF(O576&lt;='Conversion Factors'!$G$19,'Conversion Factors'!$F$19,IF(O576&lt;='Conversion Factors'!$G$20,'Conversion Factors'!$F$20,IF(O576&lt;='Conversion Factors'!$G$21,'Conversion Factors'!$F$21,IF(ISNUMBER(O576),20,""))))))</f>
        <v/>
      </c>
      <c r="S576" s="199" t="e">
        <f t="shared" si="137"/>
        <v>#VALUE!</v>
      </c>
      <c r="T576" s="201">
        <f>IF('Actual Waste'!J194&lt;&gt;"",IF(LEN('Actual Waste'!J194)&gt;6,MID('Actual Waste'!J194,1,LEN('Actual Waste'!J194)-10),MID('Actual Waste'!J194,1,LEN('Actual Waste'!J194)-4)),0)</f>
        <v>0</v>
      </c>
      <c r="U576" s="201" t="str">
        <f t="shared" si="143"/>
        <v/>
      </c>
      <c r="V576" s="202">
        <f>'Actual Waste'!K194</f>
        <v>0</v>
      </c>
      <c r="W576" s="203"/>
      <c r="X576" s="202" t="str">
        <f t="shared" si="144"/>
        <v/>
      </c>
      <c r="Y576" s="229" t="str">
        <f>IF(X576&lt;='Conversion Factors'!$F$12,'Conversion Factors'!$F$12,IF(X576&lt;='Conversion Factors'!$F$13,'Conversion Factors'!$F$13,IF(X576&lt;='Conversion Factors'!$F$14,'Conversion Factors'!$F$14,IF(X576&lt;='Conversion Factors'!$F$15,'Conversion Factors'!$F$15,IF(X576&lt;='Conversion Factors'!$F$16,'Conversion Factors'!$F$16,Z576)))))</f>
        <v/>
      </c>
      <c r="Z576" s="229" t="str">
        <f>IF(X576&lt;='Conversion Factors'!$F$17,'Conversion Factors'!$F$17,IF(X576&lt;='Conversion Factors'!$F$18,'Conversion Factors'!$F$18,IF(X576&lt;='Conversion Factors'!$F$19,'Conversion Factors'!$F$19,IF(X576&lt;='Conversion Factors'!$F$20,'Conversion Factors'!$F$20,IF(X576&lt;='Conversion Factors'!$F$21,'Conversion Factors'!$F$21,IF(ISNUMBER(X576),20,""))))))</f>
        <v/>
      </c>
      <c r="AE576" s="3"/>
      <c r="AF576" s="3"/>
      <c r="AG576" s="3"/>
      <c r="AH576" s="3"/>
      <c r="AM576" s="3"/>
      <c r="AN576" s="3"/>
      <c r="AO576" s="3"/>
      <c r="AP576" s="3"/>
    </row>
    <row r="577" spans="1:42" x14ac:dyDescent="0.35">
      <c r="A577" s="57"/>
      <c r="B577" s="192" t="str">
        <f>IF(ISNUMBER('Estimated Waste'!M194),'Estimated Waste'!M194,"")</f>
        <v/>
      </c>
      <c r="C577" s="192" t="str">
        <f t="shared" si="145"/>
        <v/>
      </c>
      <c r="D577" s="193" t="str">
        <f>IF(ISNUMBER(K577),L577,IF(G577&gt;0,G577,IF(B577&lt;='Conversion Factors'!$G$11,'Conversion Factors'!$F$11,IF(B577&lt;='Conversion Factors'!$G$12,'Conversion Factors'!$F$12,IF(B577&lt;='Conversion Factors'!$G$13,'Conversion Factors'!$F$13,IF(B577&lt;='Conversion Factors'!$G$14,'Conversion Factors'!$F$14,IF(B577&lt;='Conversion Factors'!$G$15,'Conversion Factors'!$F$15,IF(B577&lt;='Conversion Factors'!$G$16,'Conversion Factors'!$F$16,E577))))))))</f>
        <v/>
      </c>
      <c r="E577" s="194" t="str">
        <f>IF(B577&lt;='Conversion Factors'!$G$17,'Conversion Factors'!$F$17,IF(B577&lt;='Conversion Factors'!$G$18,'Conversion Factors'!$F$18,IF(B577&lt;='Conversion Factors'!$G$19,'Conversion Factors'!$F$19,IF(B577&lt;='Conversion Factors'!$G$20,'Conversion Factors'!$F$20,IF(B577&lt;='Conversion Factors'!$G$21,'Conversion Factors'!$F$21,IF(ISNUMBER(B577),20,""))))))</f>
        <v/>
      </c>
      <c r="F577" s="193" t="e">
        <f t="shared" si="146"/>
        <v>#VALUE!</v>
      </c>
      <c r="G577" s="195">
        <f>IF('Estimated Waste'!G194&lt;&gt;"",IF(LEN('Estimated Waste'!G194)&gt;6,MID('Estimated Waste'!G194,1,LEN('Estimated Waste'!G194)-10),MID('Estimated Waste'!G194,1,LEN('Estimated Waste'!G194)-4)),0)</f>
        <v>0</v>
      </c>
      <c r="H577" s="195" t="str">
        <f t="shared" si="135"/>
        <v/>
      </c>
      <c r="I577" s="196">
        <f>'Estimated Waste'!H194</f>
        <v>0</v>
      </c>
      <c r="J577" s="197"/>
      <c r="K577" s="196" t="str">
        <f t="shared" si="136"/>
        <v/>
      </c>
      <c r="L577" s="227" t="str">
        <f>IF(K577&lt;='Conversion Factors'!$F$12,'Conversion Factors'!$F$12,IF(K577&lt;='Conversion Factors'!$F$13,'Conversion Factors'!$F$13,IF(K577&lt;='Conversion Factors'!$F$14,'Conversion Factors'!$F$14,IF(K577&lt;='Conversion Factors'!$F$15,'Conversion Factors'!$F$15,IF(K577&lt;='Conversion Factors'!$F$16,'Conversion Factors'!$F$16,M577)))))</f>
        <v/>
      </c>
      <c r="M577" s="227" t="str">
        <f>IF(K577&lt;='Conversion Factors'!$F$17,'Conversion Factors'!$F$17,IF(K577&lt;='Conversion Factors'!$F$18,'Conversion Factors'!$F$18,IF(K577&lt;='Conversion Factors'!$F$19,'Conversion Factors'!$F$19,IF(K577&lt;='Conversion Factors'!$F$20,'Conversion Factors'!$F$20,IF(K577&lt;='Conversion Factors'!$F$21,'Conversion Factors'!$F$21,IF(ISNUMBER(K577),20,""))))))</f>
        <v/>
      </c>
      <c r="O577" s="198" t="str">
        <f>IF(ISNUMBER('Actual Waste'!U195),'Actual Waste'!U195,"")</f>
        <v/>
      </c>
      <c r="P577" s="198" t="str">
        <f t="shared" si="140"/>
        <v/>
      </c>
      <c r="Q577" s="199" t="str">
        <f>IF(ISNUMBER(X577),Y577,IF(T577&gt;0,T577,IF(O577&lt;='Conversion Factors'!$G$11,'Conversion Factors'!$F$11,IF(O577&lt;='Conversion Factors'!$G$12,'Conversion Factors'!$F$12,IF(O577&lt;='Conversion Factors'!$G$13,'Conversion Factors'!$F$13,IF(O577&lt;='Conversion Factors'!$G$14,'Conversion Factors'!$F$14,IF(O577&lt;='Conversion Factors'!$G$15,'Conversion Factors'!$F$15,IF(O577&lt;='Conversion Factors'!$G$16,'Conversion Factors'!$F$16,R577))))))))</f>
        <v/>
      </c>
      <c r="R577" s="200" t="str">
        <f>IF(O577&lt;='Conversion Factors'!$G$17,'Conversion Factors'!$F$17,IF(O577&lt;='Conversion Factors'!$G$18,'Conversion Factors'!$F$18,IF(O577&lt;='Conversion Factors'!$G$19,'Conversion Factors'!$F$19,IF(O577&lt;='Conversion Factors'!$G$20,'Conversion Factors'!$F$20,IF(O577&lt;='Conversion Factors'!$G$21,'Conversion Factors'!$F$21,IF(ISNUMBER(O577),20,""))))))</f>
        <v/>
      </c>
      <c r="S577" s="199" t="e">
        <f t="shared" si="137"/>
        <v>#VALUE!</v>
      </c>
      <c r="T577" s="201">
        <f>IF('Actual Waste'!J195&lt;&gt;"",IF(LEN('Actual Waste'!J195)&gt;6,MID('Actual Waste'!J195,1,LEN('Actual Waste'!J195)-10),MID('Actual Waste'!J195,1,LEN('Actual Waste'!J195)-4)),0)</f>
        <v>0</v>
      </c>
      <c r="U577" s="201" t="str">
        <f t="shared" si="143"/>
        <v/>
      </c>
      <c r="V577" s="202">
        <f>'Actual Waste'!K195</f>
        <v>0</v>
      </c>
      <c r="W577" s="203"/>
      <c r="X577" s="202" t="str">
        <f t="shared" si="144"/>
        <v/>
      </c>
      <c r="Y577" s="229" t="str">
        <f>IF(X577&lt;='Conversion Factors'!$F$12,'Conversion Factors'!$F$12,IF(X577&lt;='Conversion Factors'!$F$13,'Conversion Factors'!$F$13,IF(X577&lt;='Conversion Factors'!$F$14,'Conversion Factors'!$F$14,IF(X577&lt;='Conversion Factors'!$F$15,'Conversion Factors'!$F$15,IF(X577&lt;='Conversion Factors'!$F$16,'Conversion Factors'!$F$16,Z577)))))</f>
        <v/>
      </c>
      <c r="Z577" s="229" t="str">
        <f>IF(X577&lt;='Conversion Factors'!$F$17,'Conversion Factors'!$F$17,IF(X577&lt;='Conversion Factors'!$F$18,'Conversion Factors'!$F$18,IF(X577&lt;='Conversion Factors'!$F$19,'Conversion Factors'!$F$19,IF(X577&lt;='Conversion Factors'!$F$20,'Conversion Factors'!$F$20,IF(X577&lt;='Conversion Factors'!$F$21,'Conversion Factors'!$F$21,IF(ISNUMBER(X577),20,""))))))</f>
        <v/>
      </c>
      <c r="AE577" s="3"/>
      <c r="AF577" s="3"/>
      <c r="AG577" s="3"/>
      <c r="AH577" s="3"/>
      <c r="AM577" s="3"/>
      <c r="AN577" s="3"/>
      <c r="AO577" s="3"/>
      <c r="AP577" s="3"/>
    </row>
    <row r="578" spans="1:42" x14ac:dyDescent="0.35">
      <c r="A578" s="57"/>
      <c r="B578" s="192" t="str">
        <f>IF(ISNUMBER('Estimated Waste'!M195),'Estimated Waste'!M195,"")</f>
        <v/>
      </c>
      <c r="C578" s="192" t="str">
        <f t="shared" si="145"/>
        <v/>
      </c>
      <c r="D578" s="193" t="str">
        <f>IF(ISNUMBER(K578),L578,IF(G578&gt;0,G578,IF(B578&lt;='Conversion Factors'!$G$11,'Conversion Factors'!$F$11,IF(B578&lt;='Conversion Factors'!$G$12,'Conversion Factors'!$F$12,IF(B578&lt;='Conversion Factors'!$G$13,'Conversion Factors'!$F$13,IF(B578&lt;='Conversion Factors'!$G$14,'Conversion Factors'!$F$14,IF(B578&lt;='Conversion Factors'!$G$15,'Conversion Factors'!$F$15,IF(B578&lt;='Conversion Factors'!$G$16,'Conversion Factors'!$F$16,E578))))))))</f>
        <v/>
      </c>
      <c r="E578" s="194" t="str">
        <f>IF(B578&lt;='Conversion Factors'!$G$17,'Conversion Factors'!$F$17,IF(B578&lt;='Conversion Factors'!$G$18,'Conversion Factors'!$F$18,IF(B578&lt;='Conversion Factors'!$G$19,'Conversion Factors'!$F$19,IF(B578&lt;='Conversion Factors'!$G$20,'Conversion Factors'!$F$20,IF(B578&lt;='Conversion Factors'!$G$21,'Conversion Factors'!$F$21,IF(ISNUMBER(B578),20,""))))))</f>
        <v/>
      </c>
      <c r="F578" s="193" t="e">
        <f t="shared" si="146"/>
        <v>#VALUE!</v>
      </c>
      <c r="G578" s="195">
        <f>IF('Estimated Waste'!G195&lt;&gt;"",IF(LEN('Estimated Waste'!G195)&gt;6,MID('Estimated Waste'!G195,1,LEN('Estimated Waste'!G195)-10),MID('Estimated Waste'!G195,1,LEN('Estimated Waste'!G195)-4)),0)</f>
        <v>0</v>
      </c>
      <c r="H578" s="195" t="str">
        <f t="shared" ref="H578:H588" si="147">IF(G578&gt;0,C578/G578,"")</f>
        <v/>
      </c>
      <c r="I578" s="196">
        <f>'Estimated Waste'!H195</f>
        <v>0</v>
      </c>
      <c r="J578" s="197"/>
      <c r="K578" s="196" t="str">
        <f t="shared" si="136"/>
        <v/>
      </c>
      <c r="L578" s="227" t="str">
        <f>IF(K578&lt;='Conversion Factors'!$F$12,'Conversion Factors'!$F$12,IF(K578&lt;='Conversion Factors'!$F$13,'Conversion Factors'!$F$13,IF(K578&lt;='Conversion Factors'!$F$14,'Conversion Factors'!$F$14,IF(K578&lt;='Conversion Factors'!$F$15,'Conversion Factors'!$F$15,IF(K578&lt;='Conversion Factors'!$F$16,'Conversion Factors'!$F$16,M578)))))</f>
        <v/>
      </c>
      <c r="M578" s="227" t="str">
        <f>IF(K578&lt;='Conversion Factors'!$F$17,'Conversion Factors'!$F$17,IF(K578&lt;='Conversion Factors'!$F$18,'Conversion Factors'!$F$18,IF(K578&lt;='Conversion Factors'!$F$19,'Conversion Factors'!$F$19,IF(K578&lt;='Conversion Factors'!$F$20,'Conversion Factors'!$F$20,IF(K578&lt;='Conversion Factors'!$F$21,'Conversion Factors'!$F$21,IF(ISNUMBER(K578),20,""))))))</f>
        <v/>
      </c>
      <c r="O578" s="198" t="str">
        <f>IF(ISNUMBER('Actual Waste'!U196),'Actual Waste'!U196,"")</f>
        <v/>
      </c>
      <c r="P578" s="198" t="str">
        <f t="shared" si="140"/>
        <v/>
      </c>
      <c r="Q578" s="199" t="str">
        <f>IF(ISNUMBER(X578),Y578,IF(T578&gt;0,T578,IF(O578&lt;='Conversion Factors'!$G$11,'Conversion Factors'!$F$11,IF(O578&lt;='Conversion Factors'!$G$12,'Conversion Factors'!$F$12,IF(O578&lt;='Conversion Factors'!$G$13,'Conversion Factors'!$F$13,IF(O578&lt;='Conversion Factors'!$G$14,'Conversion Factors'!$F$14,IF(O578&lt;='Conversion Factors'!$G$15,'Conversion Factors'!$F$15,IF(O578&lt;='Conversion Factors'!$G$16,'Conversion Factors'!$F$16,R578))))))))</f>
        <v/>
      </c>
      <c r="R578" s="200" t="str">
        <f>IF(O578&lt;='Conversion Factors'!$G$17,'Conversion Factors'!$F$17,IF(O578&lt;='Conversion Factors'!$G$18,'Conversion Factors'!$F$18,IF(O578&lt;='Conversion Factors'!$G$19,'Conversion Factors'!$F$19,IF(O578&lt;='Conversion Factors'!$G$20,'Conversion Factors'!$F$20,IF(O578&lt;='Conversion Factors'!$G$21,'Conversion Factors'!$F$21,IF(ISNUMBER(O578),20,""))))))</f>
        <v/>
      </c>
      <c r="S578" s="199" t="e">
        <f t="shared" si="137"/>
        <v>#VALUE!</v>
      </c>
      <c r="T578" s="201">
        <f>IF('Actual Waste'!J196&lt;&gt;"",IF(LEN('Actual Waste'!J196)&gt;6,MID('Actual Waste'!J196,1,LEN('Actual Waste'!J196)-10),MID('Actual Waste'!J196,1,LEN('Actual Waste'!J196)-4)),0)</f>
        <v>0</v>
      </c>
      <c r="U578" s="201" t="str">
        <f t="shared" si="143"/>
        <v/>
      </c>
      <c r="V578" s="202">
        <f>'Actual Waste'!K196</f>
        <v>0</v>
      </c>
      <c r="W578" s="203"/>
      <c r="X578" s="202" t="str">
        <f t="shared" si="144"/>
        <v/>
      </c>
      <c r="Y578" s="229" t="str">
        <f>IF(X578&lt;='Conversion Factors'!$F$12,'Conversion Factors'!$F$12,IF(X578&lt;='Conversion Factors'!$F$13,'Conversion Factors'!$F$13,IF(X578&lt;='Conversion Factors'!$F$14,'Conversion Factors'!$F$14,IF(X578&lt;='Conversion Factors'!$F$15,'Conversion Factors'!$F$15,IF(X578&lt;='Conversion Factors'!$F$16,'Conversion Factors'!$F$16,Z578)))))</f>
        <v/>
      </c>
      <c r="Z578" s="229" t="str">
        <f>IF(X578&lt;='Conversion Factors'!$F$17,'Conversion Factors'!$F$17,IF(X578&lt;='Conversion Factors'!$F$18,'Conversion Factors'!$F$18,IF(X578&lt;='Conversion Factors'!$F$19,'Conversion Factors'!$F$19,IF(X578&lt;='Conversion Factors'!$F$20,'Conversion Factors'!$F$20,IF(X578&lt;='Conversion Factors'!$F$21,'Conversion Factors'!$F$21,IF(ISNUMBER(X578),20,""))))))</f>
        <v/>
      </c>
      <c r="AE578" s="3"/>
      <c r="AF578" s="3"/>
      <c r="AG578" s="3"/>
      <c r="AH578" s="3"/>
      <c r="AM578" s="3"/>
      <c r="AN578" s="3"/>
      <c r="AO578" s="3"/>
      <c r="AP578" s="3"/>
    </row>
    <row r="579" spans="1:42" x14ac:dyDescent="0.35">
      <c r="A579" s="57"/>
      <c r="B579" s="192" t="str">
        <f>IF(ISNUMBER('Estimated Waste'!M196),'Estimated Waste'!M196,"")</f>
        <v/>
      </c>
      <c r="C579" s="192" t="str">
        <f t="shared" si="145"/>
        <v/>
      </c>
      <c r="D579" s="193" t="str">
        <f>IF(ISNUMBER(K579),L579,IF(G579&gt;0,G579,IF(B579&lt;='Conversion Factors'!$G$11,'Conversion Factors'!$F$11,IF(B579&lt;='Conversion Factors'!$G$12,'Conversion Factors'!$F$12,IF(B579&lt;='Conversion Factors'!$G$13,'Conversion Factors'!$F$13,IF(B579&lt;='Conversion Factors'!$G$14,'Conversion Factors'!$F$14,IF(B579&lt;='Conversion Factors'!$G$15,'Conversion Factors'!$F$15,IF(B579&lt;='Conversion Factors'!$G$16,'Conversion Factors'!$F$16,E579))))))))</f>
        <v/>
      </c>
      <c r="E579" s="194" t="str">
        <f>IF(B579&lt;='Conversion Factors'!$G$17,'Conversion Factors'!$F$17,IF(B579&lt;='Conversion Factors'!$G$18,'Conversion Factors'!$F$18,IF(B579&lt;='Conversion Factors'!$G$19,'Conversion Factors'!$F$19,IF(B579&lt;='Conversion Factors'!$G$20,'Conversion Factors'!$F$20,IF(B579&lt;='Conversion Factors'!$G$21,'Conversion Factors'!$F$21,IF(ISNUMBER(B579),20,""))))))</f>
        <v/>
      </c>
      <c r="F579" s="193" t="e">
        <f t="shared" si="146"/>
        <v>#VALUE!</v>
      </c>
      <c r="G579" s="195">
        <f>IF('Estimated Waste'!G196&lt;&gt;"",IF(LEN('Estimated Waste'!G196)&gt;6,MID('Estimated Waste'!G196,1,LEN('Estimated Waste'!G196)-10),MID('Estimated Waste'!G196,1,LEN('Estimated Waste'!G196)-4)),0)</f>
        <v>0</v>
      </c>
      <c r="H579" s="195" t="str">
        <f t="shared" si="147"/>
        <v/>
      </c>
      <c r="I579" s="196">
        <f>'Estimated Waste'!H196</f>
        <v>0</v>
      </c>
      <c r="J579" s="197"/>
      <c r="K579" s="196" t="str">
        <f t="shared" ref="K579:K588" si="148">IF(I579&gt;0,C579/I579,"")</f>
        <v/>
      </c>
      <c r="L579" s="227" t="str">
        <f>IF(K579&lt;='Conversion Factors'!$F$12,'Conversion Factors'!$F$12,IF(K579&lt;='Conversion Factors'!$F$13,'Conversion Factors'!$F$13,IF(K579&lt;='Conversion Factors'!$F$14,'Conversion Factors'!$F$14,IF(K579&lt;='Conversion Factors'!$F$15,'Conversion Factors'!$F$15,IF(K579&lt;='Conversion Factors'!$F$16,'Conversion Factors'!$F$16,M579)))))</f>
        <v/>
      </c>
      <c r="M579" s="227" t="str">
        <f>IF(K579&lt;='Conversion Factors'!$F$17,'Conversion Factors'!$F$17,IF(K579&lt;='Conversion Factors'!$F$18,'Conversion Factors'!$F$18,IF(K579&lt;='Conversion Factors'!$F$19,'Conversion Factors'!$F$19,IF(K579&lt;='Conversion Factors'!$F$20,'Conversion Factors'!$F$20,IF(K579&lt;='Conversion Factors'!$F$21,'Conversion Factors'!$F$21,IF(ISNUMBER(K579),20,""))))))</f>
        <v/>
      </c>
      <c r="O579" s="198" t="str">
        <f>IF(ISNUMBER('Actual Waste'!U197),'Actual Waste'!U197,"")</f>
        <v/>
      </c>
      <c r="P579" s="198" t="str">
        <f t="shared" si="140"/>
        <v/>
      </c>
      <c r="Q579" s="199" t="str">
        <f>IF(ISNUMBER(X579),Y579,IF(T579&gt;0,T579,IF(O579&lt;='Conversion Factors'!$G$11,'Conversion Factors'!$F$11,IF(O579&lt;='Conversion Factors'!$G$12,'Conversion Factors'!$F$12,IF(O579&lt;='Conversion Factors'!$G$13,'Conversion Factors'!$F$13,IF(O579&lt;='Conversion Factors'!$G$14,'Conversion Factors'!$F$14,IF(O579&lt;='Conversion Factors'!$G$15,'Conversion Factors'!$F$15,IF(O579&lt;='Conversion Factors'!$G$16,'Conversion Factors'!$F$16,R579))))))))</f>
        <v/>
      </c>
      <c r="R579" s="200" t="str">
        <f>IF(O579&lt;='Conversion Factors'!$G$17,'Conversion Factors'!$F$17,IF(O579&lt;='Conversion Factors'!$G$18,'Conversion Factors'!$F$18,IF(O579&lt;='Conversion Factors'!$G$19,'Conversion Factors'!$F$19,IF(O579&lt;='Conversion Factors'!$G$20,'Conversion Factors'!$F$20,IF(O579&lt;='Conversion Factors'!$G$21,'Conversion Factors'!$F$21,IF(ISNUMBER(O579),20,""))))))</f>
        <v/>
      </c>
      <c r="S579" s="199" t="e">
        <f t="shared" si="137"/>
        <v>#VALUE!</v>
      </c>
      <c r="T579" s="201">
        <f>IF('Actual Waste'!J197&lt;&gt;"",IF(LEN('Actual Waste'!J197)&gt;6,MID('Actual Waste'!J197,1,LEN('Actual Waste'!J197)-10),MID('Actual Waste'!J197,1,LEN('Actual Waste'!J197)-4)),0)</f>
        <v>0</v>
      </c>
      <c r="U579" s="201" t="str">
        <f t="shared" si="143"/>
        <v/>
      </c>
      <c r="V579" s="202">
        <f>'Actual Waste'!K197</f>
        <v>0</v>
      </c>
      <c r="W579" s="203"/>
      <c r="X579" s="202" t="str">
        <f t="shared" si="144"/>
        <v/>
      </c>
      <c r="Y579" s="229" t="str">
        <f>IF(X579&lt;='Conversion Factors'!$F$12,'Conversion Factors'!$F$12,IF(X579&lt;='Conversion Factors'!$F$13,'Conversion Factors'!$F$13,IF(X579&lt;='Conversion Factors'!$F$14,'Conversion Factors'!$F$14,IF(X579&lt;='Conversion Factors'!$F$15,'Conversion Factors'!$F$15,IF(X579&lt;='Conversion Factors'!$F$16,'Conversion Factors'!$F$16,Z579)))))</f>
        <v/>
      </c>
      <c r="Z579" s="229" t="str">
        <f>IF(X579&lt;='Conversion Factors'!$F$17,'Conversion Factors'!$F$17,IF(X579&lt;='Conversion Factors'!$F$18,'Conversion Factors'!$F$18,IF(X579&lt;='Conversion Factors'!$F$19,'Conversion Factors'!$F$19,IF(X579&lt;='Conversion Factors'!$F$20,'Conversion Factors'!$F$20,IF(X579&lt;='Conversion Factors'!$F$21,'Conversion Factors'!$F$21,IF(ISNUMBER(X579),20,""))))))</f>
        <v/>
      </c>
      <c r="AE579" s="3"/>
      <c r="AF579" s="3"/>
      <c r="AG579" s="3"/>
      <c r="AH579" s="3"/>
      <c r="AM579" s="3"/>
      <c r="AN579" s="3"/>
      <c r="AO579" s="3"/>
      <c r="AP579" s="3"/>
    </row>
    <row r="580" spans="1:42" x14ac:dyDescent="0.35">
      <c r="A580" s="57"/>
      <c r="B580" s="192" t="str">
        <f>IF(ISNUMBER('Estimated Waste'!M197),'Estimated Waste'!M197,"")</f>
        <v/>
      </c>
      <c r="C580" s="192" t="str">
        <f t="shared" si="145"/>
        <v/>
      </c>
      <c r="D580" s="193" t="str">
        <f>IF(ISNUMBER(K580),L580,IF(G580&gt;0,G580,IF(B580&lt;='Conversion Factors'!$G$11,'Conversion Factors'!$F$11,IF(B580&lt;='Conversion Factors'!$G$12,'Conversion Factors'!$F$12,IF(B580&lt;='Conversion Factors'!$G$13,'Conversion Factors'!$F$13,IF(B580&lt;='Conversion Factors'!$G$14,'Conversion Factors'!$F$14,IF(B580&lt;='Conversion Factors'!$G$15,'Conversion Factors'!$F$15,IF(B580&lt;='Conversion Factors'!$G$16,'Conversion Factors'!$F$16,E580))))))))</f>
        <v/>
      </c>
      <c r="E580" s="194" t="str">
        <f>IF(B580&lt;='Conversion Factors'!$G$17,'Conversion Factors'!$F$17,IF(B580&lt;='Conversion Factors'!$G$18,'Conversion Factors'!$F$18,IF(B580&lt;='Conversion Factors'!$G$19,'Conversion Factors'!$F$19,IF(B580&lt;='Conversion Factors'!$G$20,'Conversion Factors'!$F$20,IF(B580&lt;='Conversion Factors'!$G$21,'Conversion Factors'!$F$21,IF(ISNUMBER(B580),20,""))))))</f>
        <v/>
      </c>
      <c r="F580" s="193" t="e">
        <f t="shared" si="146"/>
        <v>#VALUE!</v>
      </c>
      <c r="G580" s="195">
        <f>IF('Estimated Waste'!G197&lt;&gt;"",IF(LEN('Estimated Waste'!G197)&gt;6,MID('Estimated Waste'!G197,1,LEN('Estimated Waste'!G197)-10),MID('Estimated Waste'!G197,1,LEN('Estimated Waste'!G197)-4)),0)</f>
        <v>0</v>
      </c>
      <c r="H580" s="195" t="str">
        <f t="shared" si="147"/>
        <v/>
      </c>
      <c r="I580" s="196">
        <f>'Estimated Waste'!H197</f>
        <v>0</v>
      </c>
      <c r="J580" s="197"/>
      <c r="K580" s="196" t="str">
        <f t="shared" si="148"/>
        <v/>
      </c>
      <c r="L580" s="227" t="str">
        <f>IF(K580&lt;='Conversion Factors'!$F$12,'Conversion Factors'!$F$12,IF(K580&lt;='Conversion Factors'!$F$13,'Conversion Factors'!$F$13,IF(K580&lt;='Conversion Factors'!$F$14,'Conversion Factors'!$F$14,IF(K580&lt;='Conversion Factors'!$F$15,'Conversion Factors'!$F$15,IF(K580&lt;='Conversion Factors'!$F$16,'Conversion Factors'!$F$16,M580)))))</f>
        <v/>
      </c>
      <c r="M580" s="227" t="str">
        <f>IF(K580&lt;='Conversion Factors'!$F$17,'Conversion Factors'!$F$17,IF(K580&lt;='Conversion Factors'!$F$18,'Conversion Factors'!$F$18,IF(K580&lt;='Conversion Factors'!$F$19,'Conversion Factors'!$F$19,IF(K580&lt;='Conversion Factors'!$F$20,'Conversion Factors'!$F$20,IF(K580&lt;='Conversion Factors'!$F$21,'Conversion Factors'!$F$21,IF(ISNUMBER(K580),20,""))))))</f>
        <v/>
      </c>
      <c r="O580" s="198" t="str">
        <f>IF(ISNUMBER('Actual Waste'!U198),'Actual Waste'!U198,"")</f>
        <v/>
      </c>
      <c r="P580" s="198" t="str">
        <f t="shared" si="140"/>
        <v/>
      </c>
      <c r="Q580" s="199" t="str">
        <f>IF(ISNUMBER(X580),Y580,IF(T580&gt;0,T580,IF(O580&lt;='Conversion Factors'!$G$11,'Conversion Factors'!$F$11,IF(O580&lt;='Conversion Factors'!$G$12,'Conversion Factors'!$F$12,IF(O580&lt;='Conversion Factors'!$G$13,'Conversion Factors'!$F$13,IF(O580&lt;='Conversion Factors'!$G$14,'Conversion Factors'!$F$14,IF(O580&lt;='Conversion Factors'!$G$15,'Conversion Factors'!$F$15,IF(O580&lt;='Conversion Factors'!$G$16,'Conversion Factors'!$F$16,R580))))))))</f>
        <v/>
      </c>
      <c r="R580" s="200" t="str">
        <f>IF(O580&lt;='Conversion Factors'!$G$17,'Conversion Factors'!$F$17,IF(O580&lt;='Conversion Factors'!$G$18,'Conversion Factors'!$F$18,IF(O580&lt;='Conversion Factors'!$G$19,'Conversion Factors'!$F$19,IF(O580&lt;='Conversion Factors'!$G$20,'Conversion Factors'!$F$20,IF(O580&lt;='Conversion Factors'!$G$21,'Conversion Factors'!$F$21,IF(ISNUMBER(O580),20,""))))))</f>
        <v/>
      </c>
      <c r="S580" s="199" t="e">
        <f t="shared" si="137"/>
        <v>#VALUE!</v>
      </c>
      <c r="T580" s="201">
        <f>IF('Actual Waste'!J198&lt;&gt;"",IF(LEN('Actual Waste'!J198)&gt;6,MID('Actual Waste'!J198,1,LEN('Actual Waste'!J198)-10),MID('Actual Waste'!J198,1,LEN('Actual Waste'!J198)-4)),0)</f>
        <v>0</v>
      </c>
      <c r="U580" s="201" t="str">
        <f t="shared" si="143"/>
        <v/>
      </c>
      <c r="V580" s="202">
        <f>'Actual Waste'!K198</f>
        <v>0</v>
      </c>
      <c r="W580" s="203"/>
      <c r="X580" s="202" t="str">
        <f t="shared" si="144"/>
        <v/>
      </c>
      <c r="Y580" s="229" t="str">
        <f>IF(X580&lt;='Conversion Factors'!$F$12,'Conversion Factors'!$F$12,IF(X580&lt;='Conversion Factors'!$F$13,'Conversion Factors'!$F$13,IF(X580&lt;='Conversion Factors'!$F$14,'Conversion Factors'!$F$14,IF(X580&lt;='Conversion Factors'!$F$15,'Conversion Factors'!$F$15,IF(X580&lt;='Conversion Factors'!$F$16,'Conversion Factors'!$F$16,Z580)))))</f>
        <v/>
      </c>
      <c r="Z580" s="229" t="str">
        <f>IF(X580&lt;='Conversion Factors'!$F$17,'Conversion Factors'!$F$17,IF(X580&lt;='Conversion Factors'!$F$18,'Conversion Factors'!$F$18,IF(X580&lt;='Conversion Factors'!$F$19,'Conversion Factors'!$F$19,IF(X580&lt;='Conversion Factors'!$F$20,'Conversion Factors'!$F$20,IF(X580&lt;='Conversion Factors'!$F$21,'Conversion Factors'!$F$21,IF(ISNUMBER(X580),20,""))))))</f>
        <v/>
      </c>
      <c r="AE580" s="3"/>
      <c r="AF580" s="3"/>
      <c r="AG580" s="3"/>
      <c r="AH580" s="3"/>
      <c r="AM580" s="3"/>
      <c r="AN580" s="3"/>
      <c r="AO580" s="3"/>
      <c r="AP580" s="3"/>
    </row>
    <row r="581" spans="1:42" x14ac:dyDescent="0.35">
      <c r="A581" s="57"/>
      <c r="B581" s="192" t="str">
        <f>IF(ISNUMBER('Estimated Waste'!M198),'Estimated Waste'!M198,"")</f>
        <v/>
      </c>
      <c r="C581" s="192" t="str">
        <f t="shared" si="145"/>
        <v/>
      </c>
      <c r="D581" s="193" t="str">
        <f>IF(ISNUMBER(K581),L581,IF(G581&gt;0,G581,IF(B581&lt;='Conversion Factors'!$G$11,'Conversion Factors'!$F$11,IF(B581&lt;='Conversion Factors'!$G$12,'Conversion Factors'!$F$12,IF(B581&lt;='Conversion Factors'!$G$13,'Conversion Factors'!$F$13,IF(B581&lt;='Conversion Factors'!$G$14,'Conversion Factors'!$F$14,IF(B581&lt;='Conversion Factors'!$G$15,'Conversion Factors'!$F$15,IF(B581&lt;='Conversion Factors'!$G$16,'Conversion Factors'!$F$16,E581))))))))</f>
        <v/>
      </c>
      <c r="E581" s="194" t="str">
        <f>IF(B581&lt;='Conversion Factors'!$G$17,'Conversion Factors'!$F$17,IF(B581&lt;='Conversion Factors'!$G$18,'Conversion Factors'!$F$18,IF(B581&lt;='Conversion Factors'!$G$19,'Conversion Factors'!$F$19,IF(B581&lt;='Conversion Factors'!$G$20,'Conversion Factors'!$F$20,IF(B581&lt;='Conversion Factors'!$G$21,'Conversion Factors'!$F$21,IF(ISNUMBER(B581),20,""))))))</f>
        <v/>
      </c>
      <c r="F581" s="193" t="e">
        <f t="shared" si="146"/>
        <v>#VALUE!</v>
      </c>
      <c r="G581" s="195">
        <f>IF('Estimated Waste'!G198&lt;&gt;"",IF(LEN('Estimated Waste'!G198)&gt;6,MID('Estimated Waste'!G198,1,LEN('Estimated Waste'!G198)-10),MID('Estimated Waste'!G198,1,LEN('Estimated Waste'!G198)-4)),0)</f>
        <v>0</v>
      </c>
      <c r="H581" s="195" t="str">
        <f t="shared" si="147"/>
        <v/>
      </c>
      <c r="I581" s="196">
        <f>'Estimated Waste'!H198</f>
        <v>0</v>
      </c>
      <c r="J581" s="197"/>
      <c r="K581" s="196" t="str">
        <f t="shared" si="148"/>
        <v/>
      </c>
      <c r="L581" s="227" t="str">
        <f>IF(K581&lt;='Conversion Factors'!$F$12,'Conversion Factors'!$F$12,IF(K581&lt;='Conversion Factors'!$F$13,'Conversion Factors'!$F$13,IF(K581&lt;='Conversion Factors'!$F$14,'Conversion Factors'!$F$14,IF(K581&lt;='Conversion Factors'!$F$15,'Conversion Factors'!$F$15,IF(K581&lt;='Conversion Factors'!$F$16,'Conversion Factors'!$F$16,M581)))))</f>
        <v/>
      </c>
      <c r="M581" s="227" t="str">
        <f>IF(K581&lt;='Conversion Factors'!$F$17,'Conversion Factors'!$F$17,IF(K581&lt;='Conversion Factors'!$F$18,'Conversion Factors'!$F$18,IF(K581&lt;='Conversion Factors'!$F$19,'Conversion Factors'!$F$19,IF(K581&lt;='Conversion Factors'!$F$20,'Conversion Factors'!$F$20,IF(K581&lt;='Conversion Factors'!$F$21,'Conversion Factors'!$F$21,IF(ISNUMBER(K581),20,""))))))</f>
        <v/>
      </c>
      <c r="O581" s="198" t="str">
        <f>IF(ISNUMBER('Actual Waste'!U199),'Actual Waste'!U199,"")</f>
        <v/>
      </c>
      <c r="P581" s="198" t="str">
        <f t="shared" si="140"/>
        <v/>
      </c>
      <c r="Q581" s="199" t="str">
        <f>IF(ISNUMBER(X581),Y581,IF(T581&gt;0,T581,IF(O581&lt;='Conversion Factors'!$G$11,'Conversion Factors'!$F$11,IF(O581&lt;='Conversion Factors'!$G$12,'Conversion Factors'!$F$12,IF(O581&lt;='Conversion Factors'!$G$13,'Conversion Factors'!$F$13,IF(O581&lt;='Conversion Factors'!$G$14,'Conversion Factors'!$F$14,IF(O581&lt;='Conversion Factors'!$G$15,'Conversion Factors'!$F$15,IF(O581&lt;='Conversion Factors'!$G$16,'Conversion Factors'!$F$16,R581))))))))</f>
        <v/>
      </c>
      <c r="R581" s="200" t="str">
        <f>IF(O581&lt;='Conversion Factors'!$G$17,'Conversion Factors'!$F$17,IF(O581&lt;='Conversion Factors'!$G$18,'Conversion Factors'!$F$18,IF(O581&lt;='Conversion Factors'!$G$19,'Conversion Factors'!$F$19,IF(O581&lt;='Conversion Factors'!$G$20,'Conversion Factors'!$F$20,IF(O581&lt;='Conversion Factors'!$G$21,'Conversion Factors'!$F$21,IF(ISNUMBER(O581),20,""))))))</f>
        <v/>
      </c>
      <c r="S581" s="199" t="e">
        <f t="shared" ref="S581:S588" si="149">ROUNDUP(P581/Q581,0)</f>
        <v>#VALUE!</v>
      </c>
      <c r="T581" s="201">
        <f>IF('Actual Waste'!J199&lt;&gt;"",IF(LEN('Actual Waste'!J199)&gt;6,MID('Actual Waste'!J199,1,LEN('Actual Waste'!J199)-10),MID('Actual Waste'!J199,1,LEN('Actual Waste'!J199)-4)),0)</f>
        <v>0</v>
      </c>
      <c r="U581" s="201" t="str">
        <f t="shared" ref="U581:U588" si="150">IF(T581&gt;0,P581/T581,"")</f>
        <v/>
      </c>
      <c r="V581" s="202">
        <f>'Actual Waste'!K199</f>
        <v>0</v>
      </c>
      <c r="W581" s="203"/>
      <c r="X581" s="202" t="str">
        <f t="shared" ref="X581:X588" si="151">IF(V581&gt;0,IF(ISNUMBER(P581),P581/V581,""),"")</f>
        <v/>
      </c>
      <c r="Y581" s="229" t="str">
        <f>IF(X581&lt;='Conversion Factors'!$F$12,'Conversion Factors'!$F$12,IF(X581&lt;='Conversion Factors'!$F$13,'Conversion Factors'!$F$13,IF(X581&lt;='Conversion Factors'!$F$14,'Conversion Factors'!$F$14,IF(X581&lt;='Conversion Factors'!$F$15,'Conversion Factors'!$F$15,IF(X581&lt;='Conversion Factors'!$F$16,'Conversion Factors'!$F$16,Z581)))))</f>
        <v/>
      </c>
      <c r="Z581" s="229" t="str">
        <f>IF(X581&lt;='Conversion Factors'!$F$17,'Conversion Factors'!$F$17,IF(X581&lt;='Conversion Factors'!$F$18,'Conversion Factors'!$F$18,IF(X581&lt;='Conversion Factors'!$F$19,'Conversion Factors'!$F$19,IF(X581&lt;='Conversion Factors'!$F$20,'Conversion Factors'!$F$20,IF(X581&lt;='Conversion Factors'!$F$21,'Conversion Factors'!$F$21,IF(ISNUMBER(X581),20,""))))))</f>
        <v/>
      </c>
      <c r="AE581" s="3"/>
      <c r="AF581" s="3"/>
      <c r="AG581" s="3"/>
      <c r="AH581" s="3"/>
      <c r="AM581" s="3"/>
      <c r="AN581" s="3"/>
      <c r="AO581" s="3"/>
      <c r="AP581" s="3"/>
    </row>
    <row r="582" spans="1:42" x14ac:dyDescent="0.35">
      <c r="A582" s="57"/>
      <c r="B582" s="192" t="str">
        <f>IF(ISNUMBER('Estimated Waste'!M199),'Estimated Waste'!M199,"")</f>
        <v/>
      </c>
      <c r="C582" s="192" t="str">
        <f t="shared" si="145"/>
        <v/>
      </c>
      <c r="D582" s="193" t="str">
        <f>IF(ISNUMBER(K582),L582,IF(G582&gt;0,G582,IF(B582&lt;='Conversion Factors'!$G$11,'Conversion Factors'!$F$11,IF(B582&lt;='Conversion Factors'!$G$12,'Conversion Factors'!$F$12,IF(B582&lt;='Conversion Factors'!$G$13,'Conversion Factors'!$F$13,IF(B582&lt;='Conversion Factors'!$G$14,'Conversion Factors'!$F$14,IF(B582&lt;='Conversion Factors'!$G$15,'Conversion Factors'!$F$15,IF(B582&lt;='Conversion Factors'!$G$16,'Conversion Factors'!$F$16,E582))))))))</f>
        <v/>
      </c>
      <c r="E582" s="194" t="str">
        <f>IF(B582&lt;='Conversion Factors'!$G$17,'Conversion Factors'!$F$17,IF(B582&lt;='Conversion Factors'!$G$18,'Conversion Factors'!$F$18,IF(B582&lt;='Conversion Factors'!$G$19,'Conversion Factors'!$F$19,IF(B582&lt;='Conversion Factors'!$G$20,'Conversion Factors'!$F$20,IF(B582&lt;='Conversion Factors'!$G$21,'Conversion Factors'!$F$21,IF(ISNUMBER(B582),20,""))))))</f>
        <v/>
      </c>
      <c r="F582" s="193" t="e">
        <f t="shared" si="146"/>
        <v>#VALUE!</v>
      </c>
      <c r="G582" s="195">
        <f>IF('Estimated Waste'!G199&lt;&gt;"",IF(LEN('Estimated Waste'!G199)&gt;6,MID('Estimated Waste'!G199,1,LEN('Estimated Waste'!G199)-10),MID('Estimated Waste'!G199,1,LEN('Estimated Waste'!G199)-4)),0)</f>
        <v>0</v>
      </c>
      <c r="H582" s="195" t="str">
        <f t="shared" si="147"/>
        <v/>
      </c>
      <c r="I582" s="196">
        <f>'Estimated Waste'!H199</f>
        <v>0</v>
      </c>
      <c r="J582" s="197"/>
      <c r="K582" s="196" t="str">
        <f t="shared" si="148"/>
        <v/>
      </c>
      <c r="L582" s="227" t="str">
        <f>IF(K582&lt;='Conversion Factors'!$F$12,'Conversion Factors'!$F$12,IF(K582&lt;='Conversion Factors'!$F$13,'Conversion Factors'!$F$13,IF(K582&lt;='Conversion Factors'!$F$14,'Conversion Factors'!$F$14,IF(K582&lt;='Conversion Factors'!$F$15,'Conversion Factors'!$F$15,IF(K582&lt;='Conversion Factors'!$F$16,'Conversion Factors'!$F$16,M582)))))</f>
        <v/>
      </c>
      <c r="M582" s="227" t="str">
        <f>IF(K582&lt;='Conversion Factors'!$F$17,'Conversion Factors'!$F$17,IF(K582&lt;='Conversion Factors'!$F$18,'Conversion Factors'!$F$18,IF(K582&lt;='Conversion Factors'!$F$19,'Conversion Factors'!$F$19,IF(K582&lt;='Conversion Factors'!$F$20,'Conversion Factors'!$F$20,IF(K582&lt;='Conversion Factors'!$F$21,'Conversion Factors'!$F$21,IF(ISNUMBER(K582),20,""))))))</f>
        <v/>
      </c>
      <c r="O582" s="198" t="str">
        <f>IF(ISNUMBER('Actual Waste'!U200),'Actual Waste'!U200,"")</f>
        <v/>
      </c>
      <c r="P582" s="198" t="str">
        <f t="shared" ref="P582:P588" si="152">IF(ISNUMBER(O582),O582*1.30795062,"")</f>
        <v/>
      </c>
      <c r="Q582" s="199" t="str">
        <f>IF(ISNUMBER(X582),Y582,IF(T582&gt;0,T582,IF(O582&lt;='Conversion Factors'!$G$11,'Conversion Factors'!$F$11,IF(O582&lt;='Conversion Factors'!$G$12,'Conversion Factors'!$F$12,IF(O582&lt;='Conversion Factors'!$G$13,'Conversion Factors'!$F$13,IF(O582&lt;='Conversion Factors'!$G$14,'Conversion Factors'!$F$14,IF(O582&lt;='Conversion Factors'!$G$15,'Conversion Factors'!$F$15,IF(O582&lt;='Conversion Factors'!$G$16,'Conversion Factors'!$F$16,R582))))))))</f>
        <v/>
      </c>
      <c r="R582" s="200" t="str">
        <f>IF(O582&lt;='Conversion Factors'!$G$17,'Conversion Factors'!$F$17,IF(O582&lt;='Conversion Factors'!$G$18,'Conversion Factors'!$F$18,IF(O582&lt;='Conversion Factors'!$G$19,'Conversion Factors'!$F$19,IF(O582&lt;='Conversion Factors'!$G$20,'Conversion Factors'!$F$20,IF(O582&lt;='Conversion Factors'!$G$21,'Conversion Factors'!$F$21,IF(ISNUMBER(O582),20,""))))))</f>
        <v/>
      </c>
      <c r="S582" s="199" t="e">
        <f t="shared" si="149"/>
        <v>#VALUE!</v>
      </c>
      <c r="T582" s="201">
        <f>IF('Actual Waste'!J200&lt;&gt;"",IF(LEN('Actual Waste'!J200)&gt;6,MID('Actual Waste'!J200,1,LEN('Actual Waste'!J200)-10),MID('Actual Waste'!J200,1,LEN('Actual Waste'!J200)-4)),0)</f>
        <v>0</v>
      </c>
      <c r="U582" s="201" t="str">
        <f t="shared" si="150"/>
        <v/>
      </c>
      <c r="V582" s="202">
        <f>'Actual Waste'!K200</f>
        <v>0</v>
      </c>
      <c r="W582" s="203"/>
      <c r="X582" s="202" t="str">
        <f t="shared" si="151"/>
        <v/>
      </c>
      <c r="Y582" s="229" t="str">
        <f>IF(X582&lt;='Conversion Factors'!$F$12,'Conversion Factors'!$F$12,IF(X582&lt;='Conversion Factors'!$F$13,'Conversion Factors'!$F$13,IF(X582&lt;='Conversion Factors'!$F$14,'Conversion Factors'!$F$14,IF(X582&lt;='Conversion Factors'!$F$15,'Conversion Factors'!$F$15,IF(X582&lt;='Conversion Factors'!$F$16,'Conversion Factors'!$F$16,Z582)))))</f>
        <v/>
      </c>
      <c r="Z582" s="229" t="str">
        <f>IF(X582&lt;='Conversion Factors'!$F$17,'Conversion Factors'!$F$17,IF(X582&lt;='Conversion Factors'!$F$18,'Conversion Factors'!$F$18,IF(X582&lt;='Conversion Factors'!$F$19,'Conversion Factors'!$F$19,IF(X582&lt;='Conversion Factors'!$F$20,'Conversion Factors'!$F$20,IF(X582&lt;='Conversion Factors'!$F$21,'Conversion Factors'!$F$21,IF(ISNUMBER(X582),20,""))))))</f>
        <v/>
      </c>
      <c r="AE582" s="3"/>
      <c r="AF582" s="3"/>
      <c r="AG582" s="3"/>
      <c r="AH582" s="3"/>
      <c r="AM582" s="3"/>
      <c r="AN582" s="3"/>
      <c r="AO582" s="3"/>
      <c r="AP582" s="3"/>
    </row>
    <row r="583" spans="1:42" x14ac:dyDescent="0.35">
      <c r="A583" s="57"/>
      <c r="B583" s="192" t="str">
        <f>IF(ISNUMBER('Estimated Waste'!M200),'Estimated Waste'!M200,"")</f>
        <v/>
      </c>
      <c r="C583" s="192" t="str">
        <f t="shared" si="145"/>
        <v/>
      </c>
      <c r="D583" s="193" t="str">
        <f>IF(ISNUMBER(K583),L583,IF(G583&gt;0,G583,IF(B583&lt;='Conversion Factors'!$G$11,'Conversion Factors'!$F$11,IF(B583&lt;='Conversion Factors'!$G$12,'Conversion Factors'!$F$12,IF(B583&lt;='Conversion Factors'!$G$13,'Conversion Factors'!$F$13,IF(B583&lt;='Conversion Factors'!$G$14,'Conversion Factors'!$F$14,IF(B583&lt;='Conversion Factors'!$G$15,'Conversion Factors'!$F$15,IF(B583&lt;='Conversion Factors'!$G$16,'Conversion Factors'!$F$16,E583))))))))</f>
        <v/>
      </c>
      <c r="E583" s="194" t="str">
        <f>IF(B583&lt;='Conversion Factors'!$G$17,'Conversion Factors'!$F$17,IF(B583&lt;='Conversion Factors'!$G$18,'Conversion Factors'!$F$18,IF(B583&lt;='Conversion Factors'!$G$19,'Conversion Factors'!$F$19,IF(B583&lt;='Conversion Factors'!$G$20,'Conversion Factors'!$F$20,IF(B583&lt;='Conversion Factors'!$G$21,'Conversion Factors'!$F$21,IF(ISNUMBER(B583),20,""))))))</f>
        <v/>
      </c>
      <c r="F583" s="193" t="e">
        <f t="shared" si="146"/>
        <v>#VALUE!</v>
      </c>
      <c r="G583" s="195">
        <f>IF('Estimated Waste'!G200&lt;&gt;"",IF(LEN('Estimated Waste'!G200)&gt;6,MID('Estimated Waste'!G200,1,LEN('Estimated Waste'!G200)-10),MID('Estimated Waste'!G200,1,LEN('Estimated Waste'!G200)-4)),0)</f>
        <v>0</v>
      </c>
      <c r="H583" s="195" t="str">
        <f t="shared" si="147"/>
        <v/>
      </c>
      <c r="I583" s="196">
        <f>'Estimated Waste'!H200</f>
        <v>0</v>
      </c>
      <c r="J583" s="197"/>
      <c r="K583" s="196" t="str">
        <f t="shared" si="148"/>
        <v/>
      </c>
      <c r="L583" s="227" t="str">
        <f>IF(K583&lt;='Conversion Factors'!$F$12,'Conversion Factors'!$F$12,IF(K583&lt;='Conversion Factors'!$F$13,'Conversion Factors'!$F$13,IF(K583&lt;='Conversion Factors'!$F$14,'Conversion Factors'!$F$14,IF(K583&lt;='Conversion Factors'!$F$15,'Conversion Factors'!$F$15,IF(K583&lt;='Conversion Factors'!$F$16,'Conversion Factors'!$F$16,M583)))))</f>
        <v/>
      </c>
      <c r="M583" s="227" t="str">
        <f>IF(K583&lt;='Conversion Factors'!$F$17,'Conversion Factors'!$F$17,IF(K583&lt;='Conversion Factors'!$F$18,'Conversion Factors'!$F$18,IF(K583&lt;='Conversion Factors'!$F$19,'Conversion Factors'!$F$19,IF(K583&lt;='Conversion Factors'!$F$20,'Conversion Factors'!$F$20,IF(K583&lt;='Conversion Factors'!$F$21,'Conversion Factors'!$F$21,IF(ISNUMBER(K583),20,""))))))</f>
        <v/>
      </c>
      <c r="O583" s="198" t="str">
        <f>IF(ISNUMBER('Actual Waste'!U201),'Actual Waste'!U201,"")</f>
        <v/>
      </c>
      <c r="P583" s="198" t="str">
        <f t="shared" si="152"/>
        <v/>
      </c>
      <c r="Q583" s="199" t="str">
        <f>IF(ISNUMBER(X583),Y583,IF(T583&gt;0,T583,IF(O583&lt;='Conversion Factors'!$G$11,'Conversion Factors'!$F$11,IF(O583&lt;='Conversion Factors'!$G$12,'Conversion Factors'!$F$12,IF(O583&lt;='Conversion Factors'!$G$13,'Conversion Factors'!$F$13,IF(O583&lt;='Conversion Factors'!$G$14,'Conversion Factors'!$F$14,IF(O583&lt;='Conversion Factors'!$G$15,'Conversion Factors'!$F$15,IF(O583&lt;='Conversion Factors'!$G$16,'Conversion Factors'!$F$16,R583))))))))</f>
        <v/>
      </c>
      <c r="R583" s="200" t="str">
        <f>IF(O583&lt;='Conversion Factors'!$G$17,'Conversion Factors'!$F$17,IF(O583&lt;='Conversion Factors'!$G$18,'Conversion Factors'!$F$18,IF(O583&lt;='Conversion Factors'!$G$19,'Conversion Factors'!$F$19,IF(O583&lt;='Conversion Factors'!$G$20,'Conversion Factors'!$F$20,IF(O583&lt;='Conversion Factors'!$G$21,'Conversion Factors'!$F$21,IF(ISNUMBER(O583),20,""))))))</f>
        <v/>
      </c>
      <c r="S583" s="199" t="e">
        <f t="shared" si="149"/>
        <v>#VALUE!</v>
      </c>
      <c r="T583" s="201">
        <f>IF('Actual Waste'!J201&lt;&gt;"",IF(LEN('Actual Waste'!J201)&gt;6,MID('Actual Waste'!J201,1,LEN('Actual Waste'!J201)-10),MID('Actual Waste'!J201,1,LEN('Actual Waste'!J201)-4)),0)</f>
        <v>0</v>
      </c>
      <c r="U583" s="201" t="str">
        <f t="shared" si="150"/>
        <v/>
      </c>
      <c r="V583" s="202">
        <f>'Actual Waste'!K201</f>
        <v>0</v>
      </c>
      <c r="W583" s="203"/>
      <c r="X583" s="202" t="str">
        <f t="shared" si="151"/>
        <v/>
      </c>
      <c r="Y583" s="229" t="str">
        <f>IF(X583&lt;='Conversion Factors'!$F$12,'Conversion Factors'!$F$12,IF(X583&lt;='Conversion Factors'!$F$13,'Conversion Factors'!$F$13,IF(X583&lt;='Conversion Factors'!$F$14,'Conversion Factors'!$F$14,IF(X583&lt;='Conversion Factors'!$F$15,'Conversion Factors'!$F$15,IF(X583&lt;='Conversion Factors'!$F$16,'Conversion Factors'!$F$16,Z583)))))</f>
        <v/>
      </c>
      <c r="Z583" s="229" t="str">
        <f>IF(X583&lt;='Conversion Factors'!$F$17,'Conversion Factors'!$F$17,IF(X583&lt;='Conversion Factors'!$F$18,'Conversion Factors'!$F$18,IF(X583&lt;='Conversion Factors'!$F$19,'Conversion Factors'!$F$19,IF(X583&lt;='Conversion Factors'!$F$20,'Conversion Factors'!$F$20,IF(X583&lt;='Conversion Factors'!$F$21,'Conversion Factors'!$F$21,IF(ISNUMBER(X583),20,""))))))</f>
        <v/>
      </c>
      <c r="AE583" s="3"/>
      <c r="AF583" s="3"/>
      <c r="AG583" s="3"/>
      <c r="AH583" s="3"/>
      <c r="AM583" s="3"/>
      <c r="AN583" s="3"/>
      <c r="AO583" s="3"/>
      <c r="AP583" s="3"/>
    </row>
    <row r="584" spans="1:42" x14ac:dyDescent="0.35">
      <c r="A584" s="57"/>
      <c r="B584" s="192" t="str">
        <f>IF(ISNUMBER('Estimated Waste'!M201),'Estimated Waste'!M201,"")</f>
        <v/>
      </c>
      <c r="C584" s="192" t="str">
        <f t="shared" si="145"/>
        <v/>
      </c>
      <c r="D584" s="193" t="str">
        <f>IF(ISNUMBER(K584),L584,IF(G584&gt;0,G584,IF(B584&lt;='Conversion Factors'!$G$11,'Conversion Factors'!$F$11,IF(B584&lt;='Conversion Factors'!$G$12,'Conversion Factors'!$F$12,IF(B584&lt;='Conversion Factors'!$G$13,'Conversion Factors'!$F$13,IF(B584&lt;='Conversion Factors'!$G$14,'Conversion Factors'!$F$14,IF(B584&lt;='Conversion Factors'!$G$15,'Conversion Factors'!$F$15,IF(B584&lt;='Conversion Factors'!$G$16,'Conversion Factors'!$F$16,E584))))))))</f>
        <v/>
      </c>
      <c r="E584" s="194" t="str">
        <f>IF(B584&lt;='Conversion Factors'!$G$17,'Conversion Factors'!$F$17,IF(B584&lt;='Conversion Factors'!$G$18,'Conversion Factors'!$F$18,IF(B584&lt;='Conversion Factors'!$G$19,'Conversion Factors'!$F$19,IF(B584&lt;='Conversion Factors'!$G$20,'Conversion Factors'!$F$20,IF(B584&lt;='Conversion Factors'!$G$21,'Conversion Factors'!$F$21,IF(ISNUMBER(B584),20,""))))))</f>
        <v/>
      </c>
      <c r="F584" s="193" t="e">
        <f t="shared" si="146"/>
        <v>#VALUE!</v>
      </c>
      <c r="G584" s="195">
        <f>IF('Estimated Waste'!G201&lt;&gt;"",IF(LEN('Estimated Waste'!G201)&gt;6,MID('Estimated Waste'!G201,1,LEN('Estimated Waste'!G201)-10),MID('Estimated Waste'!G201,1,LEN('Estimated Waste'!G201)-4)),0)</f>
        <v>0</v>
      </c>
      <c r="H584" s="195" t="str">
        <f t="shared" si="147"/>
        <v/>
      </c>
      <c r="I584" s="196">
        <f>'Estimated Waste'!H201</f>
        <v>0</v>
      </c>
      <c r="J584" s="197"/>
      <c r="K584" s="196" t="str">
        <f t="shared" si="148"/>
        <v/>
      </c>
      <c r="L584" s="227" t="str">
        <f>IF(K584&lt;='Conversion Factors'!$F$12,'Conversion Factors'!$F$12,IF(K584&lt;='Conversion Factors'!$F$13,'Conversion Factors'!$F$13,IF(K584&lt;='Conversion Factors'!$F$14,'Conversion Factors'!$F$14,IF(K584&lt;='Conversion Factors'!$F$15,'Conversion Factors'!$F$15,IF(K584&lt;='Conversion Factors'!$F$16,'Conversion Factors'!$F$16,M584)))))</f>
        <v/>
      </c>
      <c r="M584" s="227" t="str">
        <f>IF(K584&lt;='Conversion Factors'!$F$17,'Conversion Factors'!$F$17,IF(K584&lt;='Conversion Factors'!$F$18,'Conversion Factors'!$F$18,IF(K584&lt;='Conversion Factors'!$F$19,'Conversion Factors'!$F$19,IF(K584&lt;='Conversion Factors'!$F$20,'Conversion Factors'!$F$20,IF(K584&lt;='Conversion Factors'!$F$21,'Conversion Factors'!$F$21,IF(ISNUMBER(K584),20,""))))))</f>
        <v/>
      </c>
      <c r="O584" s="198" t="str">
        <f>IF(ISNUMBER('Actual Waste'!U202),'Actual Waste'!U202,"")</f>
        <v/>
      </c>
      <c r="P584" s="198" t="str">
        <f t="shared" si="152"/>
        <v/>
      </c>
      <c r="Q584" s="199" t="str">
        <f>IF(ISNUMBER(X584),Y584,IF(T584&gt;0,T584,IF(O584&lt;='Conversion Factors'!$G$11,'Conversion Factors'!$F$11,IF(O584&lt;='Conversion Factors'!$G$12,'Conversion Factors'!$F$12,IF(O584&lt;='Conversion Factors'!$G$13,'Conversion Factors'!$F$13,IF(O584&lt;='Conversion Factors'!$G$14,'Conversion Factors'!$F$14,IF(O584&lt;='Conversion Factors'!$G$15,'Conversion Factors'!$F$15,IF(O584&lt;='Conversion Factors'!$G$16,'Conversion Factors'!$F$16,R584))))))))</f>
        <v/>
      </c>
      <c r="R584" s="200" t="str">
        <f>IF(O584&lt;='Conversion Factors'!$G$17,'Conversion Factors'!$F$17,IF(O584&lt;='Conversion Factors'!$G$18,'Conversion Factors'!$F$18,IF(O584&lt;='Conversion Factors'!$G$19,'Conversion Factors'!$F$19,IF(O584&lt;='Conversion Factors'!$G$20,'Conversion Factors'!$F$20,IF(O584&lt;='Conversion Factors'!$G$21,'Conversion Factors'!$F$21,IF(ISNUMBER(O584),20,""))))))</f>
        <v/>
      </c>
      <c r="S584" s="199" t="e">
        <f t="shared" si="149"/>
        <v>#VALUE!</v>
      </c>
      <c r="T584" s="201">
        <f>IF('Actual Waste'!J202&lt;&gt;"",IF(LEN('Actual Waste'!J202)&gt;6,MID('Actual Waste'!J202,1,LEN('Actual Waste'!J202)-10),MID('Actual Waste'!J202,1,LEN('Actual Waste'!J202)-4)),0)</f>
        <v>0</v>
      </c>
      <c r="U584" s="201" t="str">
        <f t="shared" si="150"/>
        <v/>
      </c>
      <c r="V584" s="202">
        <f>'Actual Waste'!K202</f>
        <v>0</v>
      </c>
      <c r="W584" s="203"/>
      <c r="X584" s="202" t="str">
        <f t="shared" si="151"/>
        <v/>
      </c>
      <c r="Y584" s="229" t="str">
        <f>IF(X584&lt;='Conversion Factors'!$F$12,'Conversion Factors'!$F$12,IF(X584&lt;='Conversion Factors'!$F$13,'Conversion Factors'!$F$13,IF(X584&lt;='Conversion Factors'!$F$14,'Conversion Factors'!$F$14,IF(X584&lt;='Conversion Factors'!$F$15,'Conversion Factors'!$F$15,IF(X584&lt;='Conversion Factors'!$F$16,'Conversion Factors'!$F$16,Z584)))))</f>
        <v/>
      </c>
      <c r="Z584" s="229" t="str">
        <f>IF(X584&lt;='Conversion Factors'!$F$17,'Conversion Factors'!$F$17,IF(X584&lt;='Conversion Factors'!$F$18,'Conversion Factors'!$F$18,IF(X584&lt;='Conversion Factors'!$F$19,'Conversion Factors'!$F$19,IF(X584&lt;='Conversion Factors'!$F$20,'Conversion Factors'!$F$20,IF(X584&lt;='Conversion Factors'!$F$21,'Conversion Factors'!$F$21,IF(ISNUMBER(X584),20,""))))))</f>
        <v/>
      </c>
      <c r="AE584" s="3"/>
      <c r="AF584" s="3"/>
      <c r="AG584" s="3"/>
      <c r="AH584" s="3"/>
      <c r="AM584" s="3"/>
      <c r="AN584" s="3"/>
      <c r="AO584" s="3"/>
      <c r="AP584" s="3"/>
    </row>
    <row r="585" spans="1:42" x14ac:dyDescent="0.35">
      <c r="A585" s="57"/>
      <c r="B585" s="192" t="str">
        <f>IF(ISNUMBER('Estimated Waste'!M202),'Estimated Waste'!M202,"")</f>
        <v/>
      </c>
      <c r="C585" s="192" t="str">
        <f t="shared" si="145"/>
        <v/>
      </c>
      <c r="D585" s="193" t="str">
        <f>IF(ISNUMBER(K585),L585,IF(G585&gt;0,G585,IF(B585&lt;='Conversion Factors'!$G$11,'Conversion Factors'!$F$11,IF(B585&lt;='Conversion Factors'!$G$12,'Conversion Factors'!$F$12,IF(B585&lt;='Conversion Factors'!$G$13,'Conversion Factors'!$F$13,IF(B585&lt;='Conversion Factors'!$G$14,'Conversion Factors'!$F$14,IF(B585&lt;='Conversion Factors'!$G$15,'Conversion Factors'!$F$15,IF(B585&lt;='Conversion Factors'!$G$16,'Conversion Factors'!$F$16,E585))))))))</f>
        <v/>
      </c>
      <c r="E585" s="194" t="str">
        <f>IF(B585&lt;='Conversion Factors'!$G$17,'Conversion Factors'!$F$17,IF(B585&lt;='Conversion Factors'!$G$18,'Conversion Factors'!$F$18,IF(B585&lt;='Conversion Factors'!$G$19,'Conversion Factors'!$F$19,IF(B585&lt;='Conversion Factors'!$G$20,'Conversion Factors'!$F$20,IF(B585&lt;='Conversion Factors'!$G$21,'Conversion Factors'!$F$21,IF(ISNUMBER(B585),20,""))))))</f>
        <v/>
      </c>
      <c r="F585" s="193" t="e">
        <f t="shared" si="146"/>
        <v>#VALUE!</v>
      </c>
      <c r="G585" s="195">
        <f>IF('Estimated Waste'!G202&lt;&gt;"",IF(LEN('Estimated Waste'!G202)&gt;6,MID('Estimated Waste'!G202,1,LEN('Estimated Waste'!G202)-10),MID('Estimated Waste'!G202,1,LEN('Estimated Waste'!G202)-4)),0)</f>
        <v>0</v>
      </c>
      <c r="H585" s="195" t="str">
        <f t="shared" si="147"/>
        <v/>
      </c>
      <c r="I585" s="196">
        <f>'Estimated Waste'!H202</f>
        <v>0</v>
      </c>
      <c r="J585" s="197"/>
      <c r="K585" s="196" t="str">
        <f t="shared" si="148"/>
        <v/>
      </c>
      <c r="L585" s="227" t="str">
        <f>IF(K585&lt;='Conversion Factors'!$F$12,'Conversion Factors'!$F$12,IF(K585&lt;='Conversion Factors'!$F$13,'Conversion Factors'!$F$13,IF(K585&lt;='Conversion Factors'!$F$14,'Conversion Factors'!$F$14,IF(K585&lt;='Conversion Factors'!$F$15,'Conversion Factors'!$F$15,IF(K585&lt;='Conversion Factors'!$F$16,'Conversion Factors'!$F$16,M585)))))</f>
        <v/>
      </c>
      <c r="M585" s="227" t="str">
        <f>IF(K585&lt;='Conversion Factors'!$F$17,'Conversion Factors'!$F$17,IF(K585&lt;='Conversion Factors'!$F$18,'Conversion Factors'!$F$18,IF(K585&lt;='Conversion Factors'!$F$19,'Conversion Factors'!$F$19,IF(K585&lt;='Conversion Factors'!$F$20,'Conversion Factors'!$F$20,IF(K585&lt;='Conversion Factors'!$F$21,'Conversion Factors'!$F$21,IF(ISNUMBER(K585),20,""))))))</f>
        <v/>
      </c>
      <c r="O585" s="198" t="str">
        <f>IF(ISNUMBER('Actual Waste'!U203),'Actual Waste'!U203,"")</f>
        <v/>
      </c>
      <c r="P585" s="198" t="str">
        <f t="shared" si="152"/>
        <v/>
      </c>
      <c r="Q585" s="199" t="str">
        <f>IF(ISNUMBER(X585),Y585,IF(T585&gt;0,T585,IF(O585&lt;='Conversion Factors'!$G$11,'Conversion Factors'!$F$11,IF(O585&lt;='Conversion Factors'!$G$12,'Conversion Factors'!$F$12,IF(O585&lt;='Conversion Factors'!$G$13,'Conversion Factors'!$F$13,IF(O585&lt;='Conversion Factors'!$G$14,'Conversion Factors'!$F$14,IF(O585&lt;='Conversion Factors'!$G$15,'Conversion Factors'!$F$15,IF(O585&lt;='Conversion Factors'!$G$16,'Conversion Factors'!$F$16,R585))))))))</f>
        <v/>
      </c>
      <c r="R585" s="200" t="str">
        <f>IF(O585&lt;='Conversion Factors'!$G$17,'Conversion Factors'!$F$17,IF(O585&lt;='Conversion Factors'!$G$18,'Conversion Factors'!$F$18,IF(O585&lt;='Conversion Factors'!$G$19,'Conversion Factors'!$F$19,IF(O585&lt;='Conversion Factors'!$G$20,'Conversion Factors'!$F$20,IF(O585&lt;='Conversion Factors'!$G$21,'Conversion Factors'!$F$21,IF(ISNUMBER(O585),20,""))))))</f>
        <v/>
      </c>
      <c r="S585" s="199" t="e">
        <f t="shared" si="149"/>
        <v>#VALUE!</v>
      </c>
      <c r="T585" s="201">
        <f>IF('Actual Waste'!J203&lt;&gt;"",IF(LEN('Actual Waste'!J203)&gt;6,MID('Actual Waste'!J203,1,LEN('Actual Waste'!J203)-10),MID('Actual Waste'!J203,1,LEN('Actual Waste'!J203)-4)),0)</f>
        <v>0</v>
      </c>
      <c r="U585" s="201" t="str">
        <f t="shared" si="150"/>
        <v/>
      </c>
      <c r="V585" s="202">
        <f>'Actual Waste'!K203</f>
        <v>0</v>
      </c>
      <c r="W585" s="203"/>
      <c r="X585" s="202" t="str">
        <f t="shared" si="151"/>
        <v/>
      </c>
      <c r="Y585" s="229" t="str">
        <f>IF(X585&lt;='Conversion Factors'!$F$12,'Conversion Factors'!$F$12,IF(X585&lt;='Conversion Factors'!$F$13,'Conversion Factors'!$F$13,IF(X585&lt;='Conversion Factors'!$F$14,'Conversion Factors'!$F$14,IF(X585&lt;='Conversion Factors'!$F$15,'Conversion Factors'!$F$15,IF(X585&lt;='Conversion Factors'!$F$16,'Conversion Factors'!$F$16,Z585)))))</f>
        <v/>
      </c>
      <c r="Z585" s="229" t="str">
        <f>IF(X585&lt;='Conversion Factors'!$F$17,'Conversion Factors'!$F$17,IF(X585&lt;='Conversion Factors'!$F$18,'Conversion Factors'!$F$18,IF(X585&lt;='Conversion Factors'!$F$19,'Conversion Factors'!$F$19,IF(X585&lt;='Conversion Factors'!$F$20,'Conversion Factors'!$F$20,IF(X585&lt;='Conversion Factors'!$F$21,'Conversion Factors'!$F$21,IF(ISNUMBER(X585),20,""))))))</f>
        <v/>
      </c>
      <c r="AE585" s="3"/>
      <c r="AF585" s="3"/>
      <c r="AG585" s="3"/>
      <c r="AH585" s="3"/>
      <c r="AM585" s="3"/>
      <c r="AN585" s="3"/>
      <c r="AO585" s="3"/>
      <c r="AP585" s="3"/>
    </row>
    <row r="586" spans="1:42" x14ac:dyDescent="0.35">
      <c r="A586" s="57"/>
      <c r="B586" s="192" t="str">
        <f>IF(ISNUMBER('Estimated Waste'!M203),'Estimated Waste'!M203,"")</f>
        <v/>
      </c>
      <c r="C586" s="192" t="str">
        <f t="shared" si="145"/>
        <v/>
      </c>
      <c r="D586" s="193" t="str">
        <f>IF(ISNUMBER(K586),L586,IF(G586&gt;0,G586,IF(B586&lt;='Conversion Factors'!$G$11,'Conversion Factors'!$F$11,IF(B586&lt;='Conversion Factors'!$G$12,'Conversion Factors'!$F$12,IF(B586&lt;='Conversion Factors'!$G$13,'Conversion Factors'!$F$13,IF(B586&lt;='Conversion Factors'!$G$14,'Conversion Factors'!$F$14,IF(B586&lt;='Conversion Factors'!$G$15,'Conversion Factors'!$F$15,IF(B586&lt;='Conversion Factors'!$G$16,'Conversion Factors'!$F$16,E586))))))))</f>
        <v/>
      </c>
      <c r="E586" s="194" t="str">
        <f>IF(B586&lt;='Conversion Factors'!$G$17,'Conversion Factors'!$F$17,IF(B586&lt;='Conversion Factors'!$G$18,'Conversion Factors'!$F$18,IF(B586&lt;='Conversion Factors'!$G$19,'Conversion Factors'!$F$19,IF(B586&lt;='Conversion Factors'!$G$20,'Conversion Factors'!$F$20,IF(B586&lt;='Conversion Factors'!$G$21,'Conversion Factors'!$F$21,IF(ISNUMBER(B586),20,""))))))</f>
        <v/>
      </c>
      <c r="F586" s="193" t="e">
        <f t="shared" si="146"/>
        <v>#VALUE!</v>
      </c>
      <c r="G586" s="195">
        <f>IF('Estimated Waste'!G203&lt;&gt;"",IF(LEN('Estimated Waste'!G203)&gt;6,MID('Estimated Waste'!G203,1,LEN('Estimated Waste'!G203)-10),MID('Estimated Waste'!G203,1,LEN('Estimated Waste'!G203)-4)),0)</f>
        <v>0</v>
      </c>
      <c r="H586" s="195" t="str">
        <f t="shared" si="147"/>
        <v/>
      </c>
      <c r="I586" s="196">
        <f>'Estimated Waste'!H203</f>
        <v>0</v>
      </c>
      <c r="J586" s="197"/>
      <c r="K586" s="196" t="str">
        <f t="shared" si="148"/>
        <v/>
      </c>
      <c r="L586" s="227" t="str">
        <f>IF(K586&lt;='Conversion Factors'!$F$12,'Conversion Factors'!$F$12,IF(K586&lt;='Conversion Factors'!$F$13,'Conversion Factors'!$F$13,IF(K586&lt;='Conversion Factors'!$F$14,'Conversion Factors'!$F$14,IF(K586&lt;='Conversion Factors'!$F$15,'Conversion Factors'!$F$15,IF(K586&lt;='Conversion Factors'!$F$16,'Conversion Factors'!$F$16,M586)))))</f>
        <v/>
      </c>
      <c r="M586" s="227" t="str">
        <f>IF(K586&lt;='Conversion Factors'!$F$17,'Conversion Factors'!$F$17,IF(K586&lt;='Conversion Factors'!$F$18,'Conversion Factors'!$F$18,IF(K586&lt;='Conversion Factors'!$F$19,'Conversion Factors'!$F$19,IF(K586&lt;='Conversion Factors'!$F$20,'Conversion Factors'!$F$20,IF(K586&lt;='Conversion Factors'!$F$21,'Conversion Factors'!$F$21,IF(ISNUMBER(K586),20,""))))))</f>
        <v/>
      </c>
      <c r="O586" s="198" t="str">
        <f>IF(ISNUMBER('Actual Waste'!U204),'Actual Waste'!U204,"")</f>
        <v/>
      </c>
      <c r="P586" s="198" t="str">
        <f t="shared" si="152"/>
        <v/>
      </c>
      <c r="Q586" s="199" t="str">
        <f>IF(ISNUMBER(X586),Y586,IF(T586&gt;0,T586,IF(O586&lt;='Conversion Factors'!$G$11,'Conversion Factors'!$F$11,IF(O586&lt;='Conversion Factors'!$G$12,'Conversion Factors'!$F$12,IF(O586&lt;='Conversion Factors'!$G$13,'Conversion Factors'!$F$13,IF(O586&lt;='Conversion Factors'!$G$14,'Conversion Factors'!$F$14,IF(O586&lt;='Conversion Factors'!$G$15,'Conversion Factors'!$F$15,IF(O586&lt;='Conversion Factors'!$G$16,'Conversion Factors'!$F$16,R586))))))))</f>
        <v/>
      </c>
      <c r="R586" s="200" t="str">
        <f>IF(O586&lt;='Conversion Factors'!$G$17,'Conversion Factors'!$F$17,IF(O586&lt;='Conversion Factors'!$G$18,'Conversion Factors'!$F$18,IF(O586&lt;='Conversion Factors'!$G$19,'Conversion Factors'!$F$19,IF(O586&lt;='Conversion Factors'!$G$20,'Conversion Factors'!$F$20,IF(O586&lt;='Conversion Factors'!$G$21,'Conversion Factors'!$F$21,IF(ISNUMBER(O586),20,""))))))</f>
        <v/>
      </c>
      <c r="S586" s="199" t="e">
        <f t="shared" si="149"/>
        <v>#VALUE!</v>
      </c>
      <c r="T586" s="201">
        <f>IF('Actual Waste'!J204&lt;&gt;"",IF(LEN('Actual Waste'!J204)&gt;6,MID('Actual Waste'!J204,1,LEN('Actual Waste'!J204)-10),MID('Actual Waste'!J204,1,LEN('Actual Waste'!J204)-4)),0)</f>
        <v>0</v>
      </c>
      <c r="U586" s="201" t="str">
        <f t="shared" si="150"/>
        <v/>
      </c>
      <c r="V586" s="202">
        <f>'Actual Waste'!K204</f>
        <v>0</v>
      </c>
      <c r="W586" s="203"/>
      <c r="X586" s="202" t="str">
        <f t="shared" si="151"/>
        <v/>
      </c>
      <c r="Y586" s="229" t="str">
        <f>IF(X586&lt;='Conversion Factors'!$F$12,'Conversion Factors'!$F$12,IF(X586&lt;='Conversion Factors'!$F$13,'Conversion Factors'!$F$13,IF(X586&lt;='Conversion Factors'!$F$14,'Conversion Factors'!$F$14,IF(X586&lt;='Conversion Factors'!$F$15,'Conversion Factors'!$F$15,IF(X586&lt;='Conversion Factors'!$F$16,'Conversion Factors'!$F$16,Z586)))))</f>
        <v/>
      </c>
      <c r="Z586" s="229" t="str">
        <f>IF(X586&lt;='Conversion Factors'!$F$17,'Conversion Factors'!$F$17,IF(X586&lt;='Conversion Factors'!$F$18,'Conversion Factors'!$F$18,IF(X586&lt;='Conversion Factors'!$F$19,'Conversion Factors'!$F$19,IF(X586&lt;='Conversion Factors'!$F$20,'Conversion Factors'!$F$20,IF(X586&lt;='Conversion Factors'!$F$21,'Conversion Factors'!$F$21,IF(ISNUMBER(X586),20,""))))))</f>
        <v/>
      </c>
      <c r="AE586" s="3"/>
      <c r="AF586" s="3"/>
      <c r="AG586" s="3"/>
      <c r="AH586" s="3"/>
      <c r="AM586" s="3"/>
      <c r="AN586" s="3"/>
      <c r="AO586" s="3"/>
      <c r="AP586" s="3"/>
    </row>
    <row r="587" spans="1:42" x14ac:dyDescent="0.35">
      <c r="A587" s="57"/>
      <c r="B587" s="192" t="str">
        <f>IF(ISNUMBER('Estimated Waste'!M204),'Estimated Waste'!M204,"")</f>
        <v/>
      </c>
      <c r="C587" s="192" t="str">
        <f t="shared" si="145"/>
        <v/>
      </c>
      <c r="D587" s="193" t="str">
        <f>IF(ISNUMBER(K587),L587,IF(G587&gt;0,G587,IF(B587&lt;='Conversion Factors'!$G$11,'Conversion Factors'!$F$11,IF(B587&lt;='Conversion Factors'!$G$12,'Conversion Factors'!$F$12,IF(B587&lt;='Conversion Factors'!$G$13,'Conversion Factors'!$F$13,IF(B587&lt;='Conversion Factors'!$G$14,'Conversion Factors'!$F$14,IF(B587&lt;='Conversion Factors'!$G$15,'Conversion Factors'!$F$15,IF(B587&lt;='Conversion Factors'!$G$16,'Conversion Factors'!$F$16,E587))))))))</f>
        <v/>
      </c>
      <c r="E587" s="194" t="str">
        <f>IF(B587&lt;='Conversion Factors'!$G$17,'Conversion Factors'!$F$17,IF(B587&lt;='Conversion Factors'!$G$18,'Conversion Factors'!$F$18,IF(B587&lt;='Conversion Factors'!$G$19,'Conversion Factors'!$F$19,IF(B587&lt;='Conversion Factors'!$G$20,'Conversion Factors'!$F$20,IF(B587&lt;='Conversion Factors'!$G$21,'Conversion Factors'!$F$21,IF(ISNUMBER(B587),20,""))))))</f>
        <v/>
      </c>
      <c r="F587" s="193" t="e">
        <f t="shared" si="146"/>
        <v>#VALUE!</v>
      </c>
      <c r="G587" s="195">
        <f>IF('Estimated Waste'!G204&lt;&gt;"",IF(LEN('Estimated Waste'!G204)&gt;6,MID('Estimated Waste'!G204,1,LEN('Estimated Waste'!G204)-10),MID('Estimated Waste'!G204,1,LEN('Estimated Waste'!G204)-4)),0)</f>
        <v>0</v>
      </c>
      <c r="H587" s="195" t="str">
        <f t="shared" si="147"/>
        <v/>
      </c>
      <c r="I587" s="196">
        <f>'Estimated Waste'!H204</f>
        <v>0</v>
      </c>
      <c r="J587" s="197"/>
      <c r="K587" s="196" t="str">
        <f t="shared" si="148"/>
        <v/>
      </c>
      <c r="L587" s="227" t="str">
        <f>IF(K587&lt;='Conversion Factors'!$F$12,'Conversion Factors'!$F$12,IF(K587&lt;='Conversion Factors'!$F$13,'Conversion Factors'!$F$13,IF(K587&lt;='Conversion Factors'!$F$14,'Conversion Factors'!$F$14,IF(K587&lt;='Conversion Factors'!$F$15,'Conversion Factors'!$F$15,IF(K587&lt;='Conversion Factors'!$F$16,'Conversion Factors'!$F$16,M587)))))</f>
        <v/>
      </c>
      <c r="M587" s="227" t="str">
        <f>IF(K587&lt;='Conversion Factors'!$F$17,'Conversion Factors'!$F$17,IF(K587&lt;='Conversion Factors'!$F$18,'Conversion Factors'!$F$18,IF(K587&lt;='Conversion Factors'!$F$19,'Conversion Factors'!$F$19,IF(K587&lt;='Conversion Factors'!$F$20,'Conversion Factors'!$F$20,IF(K587&lt;='Conversion Factors'!$F$21,'Conversion Factors'!$F$21,IF(ISNUMBER(K587),20,""))))))</f>
        <v/>
      </c>
      <c r="O587" s="198" t="str">
        <f>IF(ISNUMBER('Actual Waste'!U205),'Actual Waste'!U205,"")</f>
        <v/>
      </c>
      <c r="P587" s="198" t="str">
        <f t="shared" si="152"/>
        <v/>
      </c>
      <c r="Q587" s="199" t="str">
        <f>IF(ISNUMBER(X587),Y587,IF(T587&gt;0,T587,IF(O587&lt;='Conversion Factors'!$G$11,'Conversion Factors'!$F$11,IF(O587&lt;='Conversion Factors'!$G$12,'Conversion Factors'!$F$12,IF(O587&lt;='Conversion Factors'!$G$13,'Conversion Factors'!$F$13,IF(O587&lt;='Conversion Factors'!$G$14,'Conversion Factors'!$F$14,IF(O587&lt;='Conversion Factors'!$G$15,'Conversion Factors'!$F$15,IF(O587&lt;='Conversion Factors'!$G$16,'Conversion Factors'!$F$16,R587))))))))</f>
        <v/>
      </c>
      <c r="R587" s="200" t="str">
        <f>IF(O587&lt;='Conversion Factors'!$G$17,'Conversion Factors'!$F$17,IF(O587&lt;='Conversion Factors'!$G$18,'Conversion Factors'!$F$18,IF(O587&lt;='Conversion Factors'!$G$19,'Conversion Factors'!$F$19,IF(O587&lt;='Conversion Factors'!$G$20,'Conversion Factors'!$F$20,IF(O587&lt;='Conversion Factors'!$G$21,'Conversion Factors'!$F$21,IF(ISNUMBER(O587),20,""))))))</f>
        <v/>
      </c>
      <c r="S587" s="199" t="e">
        <f t="shared" si="149"/>
        <v>#VALUE!</v>
      </c>
      <c r="T587" s="201">
        <f>IF('Actual Waste'!J205&lt;&gt;"",IF(LEN('Actual Waste'!J205)&gt;6,MID('Actual Waste'!J205,1,LEN('Actual Waste'!J205)-10),MID('Actual Waste'!J205,1,LEN('Actual Waste'!J205)-4)),0)</f>
        <v>0</v>
      </c>
      <c r="U587" s="201" t="str">
        <f t="shared" si="150"/>
        <v/>
      </c>
      <c r="V587" s="202">
        <f>'Actual Waste'!K205</f>
        <v>0</v>
      </c>
      <c r="W587" s="203"/>
      <c r="X587" s="202" t="str">
        <f t="shared" si="151"/>
        <v/>
      </c>
      <c r="Y587" s="229" t="str">
        <f>IF(X587&lt;='Conversion Factors'!$F$12,'Conversion Factors'!$F$12,IF(X587&lt;='Conversion Factors'!$F$13,'Conversion Factors'!$F$13,IF(X587&lt;='Conversion Factors'!$F$14,'Conversion Factors'!$F$14,IF(X587&lt;='Conversion Factors'!$F$15,'Conversion Factors'!$F$15,IF(X587&lt;='Conversion Factors'!$F$16,'Conversion Factors'!$F$16,Z587)))))</f>
        <v/>
      </c>
      <c r="Z587" s="229" t="str">
        <f>IF(X587&lt;='Conversion Factors'!$F$17,'Conversion Factors'!$F$17,IF(X587&lt;='Conversion Factors'!$F$18,'Conversion Factors'!$F$18,IF(X587&lt;='Conversion Factors'!$F$19,'Conversion Factors'!$F$19,IF(X587&lt;='Conversion Factors'!$F$20,'Conversion Factors'!$F$20,IF(X587&lt;='Conversion Factors'!$F$21,'Conversion Factors'!$F$21,IF(ISNUMBER(X587),20,""))))))</f>
        <v/>
      </c>
      <c r="AE587" s="3"/>
      <c r="AF587" s="3"/>
      <c r="AG587" s="3"/>
      <c r="AH587" s="3"/>
      <c r="AM587" s="3"/>
      <c r="AN587" s="3"/>
      <c r="AO587" s="3"/>
      <c r="AP587" s="3"/>
    </row>
    <row r="588" spans="1:42" x14ac:dyDescent="0.35">
      <c r="A588" s="57"/>
      <c r="B588" s="192" t="str">
        <f>IF(ISNUMBER('Estimated Waste'!M205),'Estimated Waste'!M205,"")</f>
        <v/>
      </c>
      <c r="C588" s="192" t="str">
        <f t="shared" si="145"/>
        <v/>
      </c>
      <c r="D588" s="193" t="str">
        <f>IF(ISNUMBER(K588),L588,IF(G588&gt;0,G588,IF(B588&lt;='Conversion Factors'!$G$11,'Conversion Factors'!$F$11,IF(B588&lt;='Conversion Factors'!$G$12,'Conversion Factors'!$F$12,IF(B588&lt;='Conversion Factors'!$G$13,'Conversion Factors'!$F$13,IF(B588&lt;='Conversion Factors'!$G$14,'Conversion Factors'!$F$14,IF(B588&lt;='Conversion Factors'!$G$15,'Conversion Factors'!$F$15,IF(B588&lt;='Conversion Factors'!$G$16,'Conversion Factors'!$F$16,E588))))))))</f>
        <v/>
      </c>
      <c r="E588" s="194" t="str">
        <f>IF(B588&lt;='Conversion Factors'!$G$17,'Conversion Factors'!$F$17,IF(B588&lt;='Conversion Factors'!$G$18,'Conversion Factors'!$F$18,IF(B588&lt;='Conversion Factors'!$G$19,'Conversion Factors'!$F$19,IF(B588&lt;='Conversion Factors'!$G$20,'Conversion Factors'!$F$20,IF(B588&lt;='Conversion Factors'!$G$21,'Conversion Factors'!$F$21,IF(ISNUMBER(B588),20,""))))))</f>
        <v/>
      </c>
      <c r="F588" s="193" t="e">
        <f t="shared" si="146"/>
        <v>#VALUE!</v>
      </c>
      <c r="G588" s="195">
        <f>IF('Estimated Waste'!G205&lt;&gt;"",IF(LEN('Estimated Waste'!G205)&gt;6,MID('Estimated Waste'!G205,1,LEN('Estimated Waste'!G205)-10),MID('Estimated Waste'!G205,1,LEN('Estimated Waste'!G205)-4)),0)</f>
        <v>0</v>
      </c>
      <c r="H588" s="195" t="str">
        <f t="shared" si="147"/>
        <v/>
      </c>
      <c r="I588" s="196">
        <f>'Estimated Waste'!H205</f>
        <v>0</v>
      </c>
      <c r="J588" s="197"/>
      <c r="K588" s="196" t="str">
        <f t="shared" si="148"/>
        <v/>
      </c>
      <c r="L588" s="227" t="str">
        <f>IF(K588&lt;='Conversion Factors'!$F$12,'Conversion Factors'!$F$12,IF(K588&lt;='Conversion Factors'!$F$13,'Conversion Factors'!$F$13,IF(K588&lt;='Conversion Factors'!$F$14,'Conversion Factors'!$F$14,IF(K588&lt;='Conversion Factors'!$F$15,'Conversion Factors'!$F$15,IF(K588&lt;='Conversion Factors'!$F$16,'Conversion Factors'!$F$16,M588)))))</f>
        <v/>
      </c>
      <c r="M588" s="227" t="str">
        <f>IF(K588&lt;='Conversion Factors'!$F$17,'Conversion Factors'!$F$17,IF(K588&lt;='Conversion Factors'!$F$18,'Conversion Factors'!$F$18,IF(K588&lt;='Conversion Factors'!$F$19,'Conversion Factors'!$F$19,IF(K588&lt;='Conversion Factors'!$F$20,'Conversion Factors'!$F$20,IF(K588&lt;='Conversion Factors'!$F$21,'Conversion Factors'!$F$21,IF(ISNUMBER(K588),20,""))))))</f>
        <v/>
      </c>
      <c r="O588" s="198" t="str">
        <f>IF(ISNUMBER('Actual Waste'!U206),'Actual Waste'!U206,"")</f>
        <v/>
      </c>
      <c r="P588" s="198" t="str">
        <f t="shared" si="152"/>
        <v/>
      </c>
      <c r="Q588" s="199" t="str">
        <f>IF(ISNUMBER(X588),Y588,IF(T588&gt;0,T588,IF(O588&lt;='Conversion Factors'!$G$11,'Conversion Factors'!$F$11,IF(O588&lt;='Conversion Factors'!$G$12,'Conversion Factors'!$F$12,IF(O588&lt;='Conversion Factors'!$G$13,'Conversion Factors'!$F$13,IF(O588&lt;='Conversion Factors'!$G$14,'Conversion Factors'!$F$14,IF(O588&lt;='Conversion Factors'!$G$15,'Conversion Factors'!$F$15,IF(O588&lt;='Conversion Factors'!$G$16,'Conversion Factors'!$F$16,R588))))))))</f>
        <v/>
      </c>
      <c r="R588" s="200" t="str">
        <f>IF(O588&lt;='Conversion Factors'!$G$17,'Conversion Factors'!$F$17,IF(O588&lt;='Conversion Factors'!$G$18,'Conversion Factors'!$F$18,IF(O588&lt;='Conversion Factors'!$G$19,'Conversion Factors'!$F$19,IF(O588&lt;='Conversion Factors'!$G$20,'Conversion Factors'!$F$20,IF(O588&lt;='Conversion Factors'!$G$21,'Conversion Factors'!$F$21,IF(ISNUMBER(O588),20,""))))))</f>
        <v/>
      </c>
      <c r="S588" s="199" t="e">
        <f t="shared" si="149"/>
        <v>#VALUE!</v>
      </c>
      <c r="T588" s="201">
        <f>IF('Actual Waste'!J206&lt;&gt;"",IF(LEN('Actual Waste'!J206)&gt;6,MID('Actual Waste'!J206,1,LEN('Actual Waste'!J206)-10),MID('Actual Waste'!J206,1,LEN('Actual Waste'!J206)-4)),0)</f>
        <v>0</v>
      </c>
      <c r="U588" s="201" t="str">
        <f t="shared" si="150"/>
        <v/>
      </c>
      <c r="V588" s="202">
        <f>'Actual Waste'!K206</f>
        <v>0</v>
      </c>
      <c r="W588" s="203"/>
      <c r="X588" s="202" t="str">
        <f t="shared" si="151"/>
        <v/>
      </c>
      <c r="Y588" s="229" t="str">
        <f>IF(X588&lt;='Conversion Factors'!$F$12,'Conversion Factors'!$F$12,IF(X588&lt;='Conversion Factors'!$F$13,'Conversion Factors'!$F$13,IF(X588&lt;='Conversion Factors'!$F$14,'Conversion Factors'!$F$14,IF(X588&lt;='Conversion Factors'!$F$15,'Conversion Factors'!$F$15,IF(X588&lt;='Conversion Factors'!$F$16,'Conversion Factors'!$F$16,Z588)))))</f>
        <v/>
      </c>
      <c r="Z588" s="229" t="str">
        <f>IF(X588&lt;='Conversion Factors'!$F$17,'Conversion Factors'!$F$17,IF(X588&lt;='Conversion Factors'!$F$18,'Conversion Factors'!$F$18,IF(X588&lt;='Conversion Factors'!$F$19,'Conversion Factors'!$F$19,IF(X588&lt;='Conversion Factors'!$F$20,'Conversion Factors'!$F$20,IF(X588&lt;='Conversion Factors'!$F$21,'Conversion Factors'!$F$21,IF(ISNUMBER(X588),20,""))))))</f>
        <v/>
      </c>
      <c r="AE588" s="3"/>
      <c r="AF588" s="3"/>
      <c r="AG588" s="3"/>
      <c r="AH588" s="3"/>
      <c r="AM588" s="3"/>
      <c r="AN588" s="3"/>
      <c r="AO588" s="3"/>
      <c r="AP588" s="3"/>
    </row>
    <row r="589" spans="1:42" x14ac:dyDescent="0.35">
      <c r="B589" s="4" t="s">
        <v>484</v>
      </c>
      <c r="K589" s="3" t="s">
        <v>484</v>
      </c>
      <c r="AE589" s="3"/>
      <c r="AF589" s="3"/>
      <c r="AG589" s="3"/>
      <c r="AH589" s="3"/>
      <c r="AM589" s="3"/>
      <c r="AN589" s="3"/>
      <c r="AO589" s="3"/>
      <c r="AP589" s="3"/>
    </row>
    <row r="590" spans="1:42" x14ac:dyDescent="0.35">
      <c r="A590" s="191" t="str">
        <f>IF('Estimated Waste'!O6&lt;&gt;"",CONCATENATE('Estimated Waste'!A6," ", 'Estimated Waste'!O6),"")</f>
        <v/>
      </c>
      <c r="B590" s="227" t="str">
        <f>IF('Estimated Waste'!C6&lt;&gt;"",'Estimated Waste'!C6,"")</f>
        <v/>
      </c>
      <c r="C590" s="227" t="str">
        <f>IF('Estimated Waste'!R6&lt;&gt;"",'Estimated Waste'!R6,"")</f>
        <v/>
      </c>
      <c r="D590" s="227" t="str">
        <f>IF('Estimated Waste'!Q6&lt;&gt;"",'Estimated Waste'!Q6,"")</f>
        <v/>
      </c>
      <c r="E590" s="227" t="e">
        <f t="array" ref="E590">INDEX(A$590:A$789,MATCH(0,COUNTIF(E$589:E589,A$590:A$789),0))</f>
        <v>#N/A</v>
      </c>
      <c r="F590" s="227" t="e">
        <f>VLOOKUP(E590,A$590:D$789,3,FALSE)</f>
        <v>#N/A</v>
      </c>
      <c r="G590" s="227" t="e">
        <f t="shared" ref="G590:G621" si="153">VLOOKUP(E590,A$590:D$789,4,FALSE)</f>
        <v>#N/A</v>
      </c>
      <c r="H590" s="227" t="e">
        <f t="shared" ref="H590:H621" si="154">VLOOKUP(E590,A$590:D$789,2,FALSE)</f>
        <v>#N/A</v>
      </c>
      <c r="J590" s="279" t="str">
        <f>IF('Actual Waste'!O7&lt;&gt;"",CONCATENATE('Actual Waste'!B7," ", 'Actual Waste'!O7),"")</f>
        <v/>
      </c>
      <c r="K590" s="229" t="str">
        <f>IF('Actual Waste'!D7&lt;&gt;"",'Actual Waste'!D7,"")</f>
        <v/>
      </c>
      <c r="L590" s="229" t="str">
        <f>IF('Actual Waste'!P7&lt;&gt;"",'Actual Waste'!P7,"")</f>
        <v/>
      </c>
      <c r="M590" s="229" t="str">
        <f>IF('Actual Waste'!Q7&lt;&gt;"",'Actual Waste'!Q7,"")</f>
        <v/>
      </c>
      <c r="N590" s="229" t="e">
        <f t="array" ref="N590">INDEX(J$590:J$789,MATCH(0,COUNTIF(N$589:N589,J$590:J$789),0))</f>
        <v>#N/A</v>
      </c>
      <c r="O590" s="229" t="e">
        <f>VLOOKUP(N590,J$590:M$789,3,FALSE)</f>
        <v>#N/A</v>
      </c>
      <c r="P590" s="229" t="e">
        <f>VLOOKUP(N590,J$590:M$789,4,FALSE)</f>
        <v>#N/A</v>
      </c>
      <c r="Q590" s="229" t="e">
        <f>VLOOKUP(N590,J$590:M$789,2,FALSE)</f>
        <v>#N/A</v>
      </c>
      <c r="AE590" s="3"/>
      <c r="AF590" s="3"/>
      <c r="AG590" s="3"/>
      <c r="AH590" s="3"/>
      <c r="AM590" s="3"/>
      <c r="AN590" s="3"/>
      <c r="AO590" s="3"/>
      <c r="AP590" s="3"/>
    </row>
    <row r="591" spans="1:42" x14ac:dyDescent="0.35">
      <c r="A591" s="191" t="str">
        <f>IF('Estimated Waste'!O7&lt;&gt;"",CONCATENATE('Estimated Waste'!A7," ", 'Estimated Waste'!O7),"")</f>
        <v/>
      </c>
      <c r="B591" s="227" t="str">
        <f>IF('Estimated Waste'!C7&lt;&gt;"",'Estimated Waste'!C7,"")</f>
        <v/>
      </c>
      <c r="C591" s="227" t="str">
        <f>IF('Estimated Waste'!R7&lt;&gt;"",'Estimated Waste'!R7,"")</f>
        <v/>
      </c>
      <c r="D591" s="227" t="str">
        <f>IF('Estimated Waste'!Q7&lt;&gt;"",'Estimated Waste'!Q7,"")</f>
        <v/>
      </c>
      <c r="E591" s="227" t="e">
        <f t="array" ref="E591">INDEX(A$590:A$789,MATCH(0,COUNTIF(E$589:E590,A$590:A$789),0))</f>
        <v>#N/A</v>
      </c>
      <c r="F591" s="227" t="e">
        <f t="shared" ref="F591:F654" si="155">VLOOKUP(E591,A$590:D$789,3,FALSE)</f>
        <v>#N/A</v>
      </c>
      <c r="G591" s="227" t="e">
        <f t="shared" si="153"/>
        <v>#N/A</v>
      </c>
      <c r="H591" s="227" t="e">
        <f t="shared" si="154"/>
        <v>#N/A</v>
      </c>
      <c r="J591" s="279" t="str">
        <f>IF('Actual Waste'!O8&lt;&gt;"",CONCATENATE('Actual Waste'!B8," ", 'Actual Waste'!O8),"")</f>
        <v/>
      </c>
      <c r="K591" s="229" t="str">
        <f>IF('Actual Waste'!D8&lt;&gt;"",'Actual Waste'!D8,"")</f>
        <v/>
      </c>
      <c r="L591" s="229" t="str">
        <f>IF('Actual Waste'!P8&lt;&gt;"",'Actual Waste'!P8,"")</f>
        <v/>
      </c>
      <c r="M591" s="229" t="str">
        <f>IF('Actual Waste'!Q8&lt;&gt;"",'Actual Waste'!Q8,"")</f>
        <v/>
      </c>
      <c r="N591" s="229" t="e">
        <f t="array" ref="N591">INDEX(J$590:J$789,MATCH(0,COUNTIF(N$589:N590,J$590:J$789),0))</f>
        <v>#N/A</v>
      </c>
      <c r="O591" s="229" t="e">
        <f t="shared" ref="O591:O654" si="156">VLOOKUP(N591,J$590:M$789,3,FALSE)</f>
        <v>#N/A</v>
      </c>
      <c r="P591" s="229" t="e">
        <f t="shared" ref="P591:P654" si="157">VLOOKUP(N591,J$590:M$789,4,FALSE)</f>
        <v>#N/A</v>
      </c>
      <c r="Q591" s="229" t="e">
        <f t="shared" ref="Q591:Q654" si="158">VLOOKUP(N591,J$590:M$789,2,FALSE)</f>
        <v>#N/A</v>
      </c>
      <c r="AE591" s="3"/>
      <c r="AF591" s="3"/>
      <c r="AG591" s="3"/>
      <c r="AH591" s="3"/>
      <c r="AM591" s="3"/>
      <c r="AN591" s="3"/>
      <c r="AO591" s="3"/>
      <c r="AP591" s="3"/>
    </row>
    <row r="592" spans="1:42" x14ac:dyDescent="0.35">
      <c r="A592" s="191" t="str">
        <f>IF('Estimated Waste'!O8&lt;&gt;"",CONCATENATE('Estimated Waste'!A8," ", 'Estimated Waste'!O8),"")</f>
        <v/>
      </c>
      <c r="B592" s="227" t="str">
        <f>IF('Estimated Waste'!C8&lt;&gt;"",'Estimated Waste'!C8,"")</f>
        <v/>
      </c>
      <c r="C592" s="227" t="str">
        <f>IF('Estimated Waste'!R8&lt;&gt;"",'Estimated Waste'!R8,"")</f>
        <v/>
      </c>
      <c r="D592" s="227" t="str">
        <f>IF('Estimated Waste'!Q8&lt;&gt;"",'Estimated Waste'!Q8,"")</f>
        <v/>
      </c>
      <c r="E592" s="227" t="e">
        <f t="array" ref="E592">INDEX(A$590:A$789,MATCH(0,COUNTIF(E$589:E591,A$590:A$789),0))</f>
        <v>#N/A</v>
      </c>
      <c r="F592" s="227" t="e">
        <f t="shared" si="155"/>
        <v>#N/A</v>
      </c>
      <c r="G592" s="227" t="e">
        <f t="shared" si="153"/>
        <v>#N/A</v>
      </c>
      <c r="H592" s="227" t="e">
        <f t="shared" si="154"/>
        <v>#N/A</v>
      </c>
      <c r="J592" s="279" t="str">
        <f>IF('Actual Waste'!O9&lt;&gt;"",CONCATENATE('Actual Waste'!B9," ", 'Actual Waste'!O9),"")</f>
        <v/>
      </c>
      <c r="K592" s="229" t="str">
        <f>IF('Actual Waste'!D9&lt;&gt;"",'Actual Waste'!D9,"")</f>
        <v/>
      </c>
      <c r="L592" s="229" t="str">
        <f>IF('Actual Waste'!P9&lt;&gt;"",'Actual Waste'!P9,"")</f>
        <v/>
      </c>
      <c r="M592" s="229" t="str">
        <f>IF('Actual Waste'!Q9&lt;&gt;"",'Actual Waste'!Q9,"")</f>
        <v/>
      </c>
      <c r="N592" s="229" t="e">
        <f t="array" ref="N592">INDEX(J$590:J$789,MATCH(0,COUNTIF(N$589:N591,J$590:J$789),0))</f>
        <v>#N/A</v>
      </c>
      <c r="O592" s="229" t="e">
        <f t="shared" si="156"/>
        <v>#N/A</v>
      </c>
      <c r="P592" s="229" t="e">
        <f t="shared" si="157"/>
        <v>#N/A</v>
      </c>
      <c r="Q592" s="229" t="e">
        <f t="shared" si="158"/>
        <v>#N/A</v>
      </c>
      <c r="AE592" s="3"/>
      <c r="AF592" s="3"/>
      <c r="AG592" s="3"/>
      <c r="AH592" s="3"/>
      <c r="AM592" s="3"/>
      <c r="AN592" s="3"/>
      <c r="AO592" s="3"/>
      <c r="AP592" s="3"/>
    </row>
    <row r="593" spans="1:42" x14ac:dyDescent="0.35">
      <c r="A593" s="191" t="str">
        <f>IF('Estimated Waste'!O9&lt;&gt;"",CONCATENATE('Estimated Waste'!A9," ", 'Estimated Waste'!O9),"")</f>
        <v/>
      </c>
      <c r="B593" s="227" t="str">
        <f>IF('Estimated Waste'!C9&lt;&gt;"",'Estimated Waste'!C9,"")</f>
        <v/>
      </c>
      <c r="C593" s="227" t="str">
        <f>IF('Estimated Waste'!R9&lt;&gt;"",'Estimated Waste'!R9,"")</f>
        <v/>
      </c>
      <c r="D593" s="227" t="str">
        <f>IF('Estimated Waste'!Q9&lt;&gt;"",'Estimated Waste'!Q9,"")</f>
        <v/>
      </c>
      <c r="E593" s="227" t="e">
        <f t="array" ref="E593">INDEX(A$590:A$789,MATCH(0,COUNTIF(E$589:E592,A$590:A$789),0))</f>
        <v>#N/A</v>
      </c>
      <c r="F593" s="227" t="e">
        <f t="shared" si="155"/>
        <v>#N/A</v>
      </c>
      <c r="G593" s="227" t="e">
        <f t="shared" si="153"/>
        <v>#N/A</v>
      </c>
      <c r="H593" s="227" t="e">
        <f t="shared" si="154"/>
        <v>#N/A</v>
      </c>
      <c r="J593" s="279" t="str">
        <f>IF('Actual Waste'!O10&lt;&gt;"",CONCATENATE('Actual Waste'!B10," ", 'Actual Waste'!O10),"")</f>
        <v/>
      </c>
      <c r="K593" s="229" t="str">
        <f>IF('Actual Waste'!D10&lt;&gt;"",'Actual Waste'!D10,"")</f>
        <v/>
      </c>
      <c r="L593" s="229" t="str">
        <f>IF('Actual Waste'!P10&lt;&gt;"",'Actual Waste'!P10,"")</f>
        <v/>
      </c>
      <c r="M593" s="229" t="str">
        <f>IF('Actual Waste'!Q10&lt;&gt;"",'Actual Waste'!Q10,"")</f>
        <v/>
      </c>
      <c r="N593" s="229" t="e">
        <f t="array" ref="N593">INDEX(J$590:J$789,MATCH(0,COUNTIF(N$589:N592,J$590:J$789),0))</f>
        <v>#N/A</v>
      </c>
      <c r="O593" s="229" t="e">
        <f t="shared" si="156"/>
        <v>#N/A</v>
      </c>
      <c r="P593" s="229" t="e">
        <f t="shared" si="157"/>
        <v>#N/A</v>
      </c>
      <c r="Q593" s="229" t="e">
        <f t="shared" si="158"/>
        <v>#N/A</v>
      </c>
      <c r="AE593" s="3"/>
      <c r="AF593" s="3"/>
      <c r="AG593" s="3"/>
      <c r="AH593" s="3"/>
      <c r="AM593" s="3"/>
      <c r="AN593" s="3"/>
      <c r="AO593" s="3"/>
      <c r="AP593" s="3"/>
    </row>
    <row r="594" spans="1:42" x14ac:dyDescent="0.35">
      <c r="A594" s="191" t="str">
        <f>IF('Estimated Waste'!O10&lt;&gt;"",CONCATENATE('Estimated Waste'!A10," ", 'Estimated Waste'!O10),"")</f>
        <v/>
      </c>
      <c r="B594" s="227" t="str">
        <f>IF('Estimated Waste'!C10&lt;&gt;"",'Estimated Waste'!C10,"")</f>
        <v/>
      </c>
      <c r="C594" s="227" t="str">
        <f>IF('Estimated Waste'!R10&lt;&gt;"",'Estimated Waste'!R10,"")</f>
        <v/>
      </c>
      <c r="D594" s="227" t="str">
        <f>IF('Estimated Waste'!Q10&lt;&gt;"",'Estimated Waste'!Q10,"")</f>
        <v/>
      </c>
      <c r="E594" s="227" t="e">
        <f t="array" ref="E594">INDEX(A$590:A$789,MATCH(0,COUNTIF(E$589:E593,A$590:A$789),0))</f>
        <v>#N/A</v>
      </c>
      <c r="F594" s="227" t="e">
        <f t="shared" si="155"/>
        <v>#N/A</v>
      </c>
      <c r="G594" s="227" t="e">
        <f t="shared" si="153"/>
        <v>#N/A</v>
      </c>
      <c r="H594" s="227" t="e">
        <f t="shared" si="154"/>
        <v>#N/A</v>
      </c>
      <c r="J594" s="279" t="str">
        <f>IF('Actual Waste'!O11&lt;&gt;"",CONCATENATE('Actual Waste'!B11," ", 'Actual Waste'!O11),"")</f>
        <v/>
      </c>
      <c r="K594" s="229" t="str">
        <f>IF('Actual Waste'!D11&lt;&gt;"",'Actual Waste'!D11,"")</f>
        <v/>
      </c>
      <c r="L594" s="229" t="str">
        <f>IF('Actual Waste'!P11&lt;&gt;"",'Actual Waste'!P11,"")</f>
        <v/>
      </c>
      <c r="M594" s="229" t="str">
        <f>IF('Actual Waste'!Q11&lt;&gt;"",'Actual Waste'!Q11,"")</f>
        <v/>
      </c>
      <c r="N594" s="229" t="e">
        <f t="array" ref="N594">INDEX(J$590:J$789,MATCH(0,COUNTIF(N$589:N593,J$590:J$789),0))</f>
        <v>#N/A</v>
      </c>
      <c r="O594" s="229" t="e">
        <f t="shared" si="156"/>
        <v>#N/A</v>
      </c>
      <c r="P594" s="229" t="e">
        <f t="shared" si="157"/>
        <v>#N/A</v>
      </c>
      <c r="Q594" s="229" t="e">
        <f t="shared" si="158"/>
        <v>#N/A</v>
      </c>
      <c r="AE594" s="3"/>
      <c r="AF594" s="3"/>
      <c r="AG594" s="3"/>
      <c r="AH594" s="3"/>
      <c r="AM594" s="3"/>
      <c r="AN594" s="3"/>
      <c r="AO594" s="3"/>
      <c r="AP594" s="3"/>
    </row>
    <row r="595" spans="1:42" x14ac:dyDescent="0.35">
      <c r="A595" s="191" t="str">
        <f>IF('Estimated Waste'!O11&lt;&gt;"",CONCATENATE('Estimated Waste'!A11," ", 'Estimated Waste'!O11),"")</f>
        <v/>
      </c>
      <c r="B595" s="227" t="str">
        <f>IF('Estimated Waste'!C11&lt;&gt;"",'Estimated Waste'!C11,"")</f>
        <v/>
      </c>
      <c r="C595" s="227" t="str">
        <f>IF('Estimated Waste'!R11&lt;&gt;"",'Estimated Waste'!R11,"")</f>
        <v/>
      </c>
      <c r="D595" s="227" t="str">
        <f>IF('Estimated Waste'!Q11&lt;&gt;"",'Estimated Waste'!Q11,"")</f>
        <v/>
      </c>
      <c r="E595" s="227" t="e">
        <f t="array" ref="E595">INDEX(A$590:A$789,MATCH(0,COUNTIF(E$589:E594,A$590:A$789),0))</f>
        <v>#N/A</v>
      </c>
      <c r="F595" s="227" t="e">
        <f t="shared" si="155"/>
        <v>#N/A</v>
      </c>
      <c r="G595" s="227" t="e">
        <f t="shared" si="153"/>
        <v>#N/A</v>
      </c>
      <c r="H595" s="227" t="e">
        <f t="shared" si="154"/>
        <v>#N/A</v>
      </c>
      <c r="J595" s="279" t="str">
        <f>IF('Actual Waste'!O12&lt;&gt;"",CONCATENATE('Actual Waste'!B12," ", 'Actual Waste'!O12),"")</f>
        <v/>
      </c>
      <c r="K595" s="229" t="str">
        <f>IF('Actual Waste'!D12&lt;&gt;"",'Actual Waste'!D12,"")</f>
        <v/>
      </c>
      <c r="L595" s="229" t="str">
        <f>IF('Actual Waste'!P12&lt;&gt;"",'Actual Waste'!P12,"")</f>
        <v/>
      </c>
      <c r="M595" s="229" t="str">
        <f>IF('Actual Waste'!Q12&lt;&gt;"",'Actual Waste'!Q12,"")</f>
        <v/>
      </c>
      <c r="N595" s="229" t="e">
        <f t="array" ref="N595">INDEX(J$590:J$789,MATCH(0,COUNTIF(N$589:N594,J$590:J$789),0))</f>
        <v>#N/A</v>
      </c>
      <c r="O595" s="229" t="e">
        <f t="shared" si="156"/>
        <v>#N/A</v>
      </c>
      <c r="P595" s="229" t="e">
        <f t="shared" si="157"/>
        <v>#N/A</v>
      </c>
      <c r="Q595" s="229" t="e">
        <f t="shared" si="158"/>
        <v>#N/A</v>
      </c>
      <c r="AE595" s="3"/>
      <c r="AF595" s="3"/>
      <c r="AG595" s="3"/>
      <c r="AH595" s="3"/>
      <c r="AM595" s="3"/>
      <c r="AN595" s="3"/>
      <c r="AO595" s="3"/>
      <c r="AP595" s="3"/>
    </row>
    <row r="596" spans="1:42" x14ac:dyDescent="0.35">
      <c r="A596" s="191" t="str">
        <f>IF('Estimated Waste'!O12&lt;&gt;"",CONCATENATE('Estimated Waste'!A12," ", 'Estimated Waste'!O12),"")</f>
        <v/>
      </c>
      <c r="B596" s="227" t="str">
        <f>IF('Estimated Waste'!C12&lt;&gt;"",'Estimated Waste'!C12,"")</f>
        <v/>
      </c>
      <c r="C596" s="227" t="str">
        <f>IF('Estimated Waste'!R12&lt;&gt;"",'Estimated Waste'!R12,"")</f>
        <v/>
      </c>
      <c r="D596" s="227" t="str">
        <f>IF('Estimated Waste'!Q12&lt;&gt;"",'Estimated Waste'!Q12,"")</f>
        <v/>
      </c>
      <c r="E596" s="227" t="e">
        <f t="array" ref="E596">INDEX(A$590:A$789,MATCH(0,COUNTIF(E$589:E595,A$590:A$789),0))</f>
        <v>#N/A</v>
      </c>
      <c r="F596" s="227" t="e">
        <f t="shared" si="155"/>
        <v>#N/A</v>
      </c>
      <c r="G596" s="227" t="e">
        <f t="shared" si="153"/>
        <v>#N/A</v>
      </c>
      <c r="H596" s="227" t="e">
        <f t="shared" si="154"/>
        <v>#N/A</v>
      </c>
      <c r="J596" s="279" t="str">
        <f>IF('Actual Waste'!O13&lt;&gt;"",CONCATENATE('Actual Waste'!B13," ", 'Actual Waste'!O13),"")</f>
        <v/>
      </c>
      <c r="K596" s="229" t="str">
        <f>IF('Actual Waste'!D13&lt;&gt;"",'Actual Waste'!D13,"")</f>
        <v/>
      </c>
      <c r="L596" s="229" t="str">
        <f>IF('Actual Waste'!P13&lt;&gt;"",'Actual Waste'!P13,"")</f>
        <v/>
      </c>
      <c r="M596" s="229" t="str">
        <f>IF('Actual Waste'!Q13&lt;&gt;"",'Actual Waste'!Q13,"")</f>
        <v/>
      </c>
      <c r="N596" s="229" t="e">
        <f t="array" ref="N596">INDEX(J$590:J$789,MATCH(0,COUNTIF(N$589:N595,J$590:J$789),0))</f>
        <v>#N/A</v>
      </c>
      <c r="O596" s="229" t="e">
        <f t="shared" si="156"/>
        <v>#N/A</v>
      </c>
      <c r="P596" s="229" t="e">
        <f t="shared" si="157"/>
        <v>#N/A</v>
      </c>
      <c r="Q596" s="229" t="e">
        <f t="shared" si="158"/>
        <v>#N/A</v>
      </c>
      <c r="AE596" s="3"/>
      <c r="AF596" s="3"/>
      <c r="AG596" s="3"/>
      <c r="AH596" s="3"/>
      <c r="AM596" s="3"/>
      <c r="AN596" s="3"/>
      <c r="AO596" s="3"/>
      <c r="AP596" s="3"/>
    </row>
    <row r="597" spans="1:42" x14ac:dyDescent="0.35">
      <c r="A597" s="191" t="str">
        <f>IF('Estimated Waste'!O13&lt;&gt;"",CONCATENATE('Estimated Waste'!A13," ", 'Estimated Waste'!O13),"")</f>
        <v/>
      </c>
      <c r="B597" s="227" t="str">
        <f>IF('Estimated Waste'!C13&lt;&gt;"",'Estimated Waste'!C13,"")</f>
        <v/>
      </c>
      <c r="C597" s="227" t="str">
        <f>IF('Estimated Waste'!R13&lt;&gt;"",'Estimated Waste'!R13,"")</f>
        <v/>
      </c>
      <c r="D597" s="227" t="str">
        <f>IF('Estimated Waste'!Q13&lt;&gt;"",'Estimated Waste'!Q13,"")</f>
        <v/>
      </c>
      <c r="E597" s="227" t="e">
        <f t="array" ref="E597">INDEX(A$590:A$789,MATCH(0,COUNTIF(E$589:E596,A$590:A$789),0))</f>
        <v>#N/A</v>
      </c>
      <c r="F597" s="227" t="e">
        <f t="shared" si="155"/>
        <v>#N/A</v>
      </c>
      <c r="G597" s="227" t="e">
        <f t="shared" si="153"/>
        <v>#N/A</v>
      </c>
      <c r="H597" s="227" t="e">
        <f t="shared" si="154"/>
        <v>#N/A</v>
      </c>
      <c r="J597" s="279" t="str">
        <f>IF('Actual Waste'!O14&lt;&gt;"",CONCATENATE('Actual Waste'!B14," ", 'Actual Waste'!O14),"")</f>
        <v/>
      </c>
      <c r="K597" s="229" t="str">
        <f>IF('Actual Waste'!D14&lt;&gt;"",'Actual Waste'!D14,"")</f>
        <v/>
      </c>
      <c r="L597" s="229" t="str">
        <f>IF('Actual Waste'!P14&lt;&gt;"",'Actual Waste'!P14,"")</f>
        <v/>
      </c>
      <c r="M597" s="229" t="str">
        <f>IF('Actual Waste'!Q14&lt;&gt;"",'Actual Waste'!Q14,"")</f>
        <v/>
      </c>
      <c r="N597" s="229" t="e">
        <f t="array" ref="N597">INDEX(J$590:J$789,MATCH(0,COUNTIF(N$589:N596,J$590:J$789),0))</f>
        <v>#N/A</v>
      </c>
      <c r="O597" s="229" t="e">
        <f t="shared" si="156"/>
        <v>#N/A</v>
      </c>
      <c r="P597" s="229" t="e">
        <f t="shared" si="157"/>
        <v>#N/A</v>
      </c>
      <c r="Q597" s="229" t="e">
        <f t="shared" si="158"/>
        <v>#N/A</v>
      </c>
      <c r="AE597" s="3"/>
      <c r="AF597" s="3"/>
      <c r="AG597" s="3"/>
      <c r="AH597" s="3"/>
      <c r="AM597" s="3"/>
      <c r="AN597" s="3"/>
      <c r="AO597" s="3"/>
      <c r="AP597" s="3"/>
    </row>
    <row r="598" spans="1:42" x14ac:dyDescent="0.35">
      <c r="A598" s="191" t="str">
        <f>IF('Estimated Waste'!O14&lt;&gt;"",CONCATENATE('Estimated Waste'!A14," ", 'Estimated Waste'!O14),"")</f>
        <v/>
      </c>
      <c r="B598" s="227" t="str">
        <f>IF('Estimated Waste'!C14&lt;&gt;"",'Estimated Waste'!C14,"")</f>
        <v/>
      </c>
      <c r="C598" s="227" t="str">
        <f>IF('Estimated Waste'!R14&lt;&gt;"",'Estimated Waste'!R14,"")</f>
        <v/>
      </c>
      <c r="D598" s="227" t="str">
        <f>IF('Estimated Waste'!Q14&lt;&gt;"",'Estimated Waste'!Q14,"")</f>
        <v/>
      </c>
      <c r="E598" s="227" t="e">
        <f t="array" ref="E598">INDEX(A$590:A$789,MATCH(0,COUNTIF(E$589:E597,A$590:A$789),0))</f>
        <v>#N/A</v>
      </c>
      <c r="F598" s="227" t="e">
        <f t="shared" si="155"/>
        <v>#N/A</v>
      </c>
      <c r="G598" s="227" t="e">
        <f t="shared" si="153"/>
        <v>#N/A</v>
      </c>
      <c r="H598" s="227" t="e">
        <f t="shared" si="154"/>
        <v>#N/A</v>
      </c>
      <c r="J598" s="279" t="str">
        <f>IF('Actual Waste'!O15&lt;&gt;"",CONCATENATE('Actual Waste'!B15," ", 'Actual Waste'!O15),"")</f>
        <v/>
      </c>
      <c r="K598" s="229" t="str">
        <f>IF('Actual Waste'!D15&lt;&gt;"",'Actual Waste'!D15,"")</f>
        <v/>
      </c>
      <c r="L598" s="229" t="str">
        <f>IF('Actual Waste'!P15&lt;&gt;"",'Actual Waste'!P15,"")</f>
        <v/>
      </c>
      <c r="M598" s="229" t="str">
        <f>IF('Actual Waste'!Q15&lt;&gt;"",'Actual Waste'!Q15,"")</f>
        <v/>
      </c>
      <c r="N598" s="229" t="e">
        <f t="array" ref="N598">INDEX(J$590:J$789,MATCH(0,COUNTIF(N$589:N597,J$590:J$789),0))</f>
        <v>#N/A</v>
      </c>
      <c r="O598" s="229" t="e">
        <f t="shared" si="156"/>
        <v>#N/A</v>
      </c>
      <c r="P598" s="229" t="e">
        <f t="shared" si="157"/>
        <v>#N/A</v>
      </c>
      <c r="Q598" s="229" t="e">
        <f t="shared" si="158"/>
        <v>#N/A</v>
      </c>
      <c r="AE598" s="3"/>
      <c r="AF598" s="3"/>
      <c r="AG598" s="3"/>
      <c r="AH598" s="3"/>
      <c r="AM598" s="3"/>
      <c r="AN598" s="3"/>
      <c r="AO598" s="3"/>
      <c r="AP598" s="3"/>
    </row>
    <row r="599" spans="1:42" x14ac:dyDescent="0.35">
      <c r="A599" s="191" t="str">
        <f>IF('Estimated Waste'!O15&lt;&gt;"",CONCATENATE('Estimated Waste'!A15," ", 'Estimated Waste'!O15),"")</f>
        <v/>
      </c>
      <c r="B599" s="227" t="str">
        <f>IF('Estimated Waste'!C15&lt;&gt;"",'Estimated Waste'!C15,"")</f>
        <v/>
      </c>
      <c r="C599" s="227" t="str">
        <f>IF('Estimated Waste'!R15&lt;&gt;"",'Estimated Waste'!R15,"")</f>
        <v/>
      </c>
      <c r="D599" s="227" t="str">
        <f>IF('Estimated Waste'!Q15&lt;&gt;"",'Estimated Waste'!Q15,"")</f>
        <v/>
      </c>
      <c r="E599" s="227" t="e">
        <f t="array" ref="E599">INDEX(A$590:A$789,MATCH(0,COUNTIF(E$589:E598,A$590:A$789),0))</f>
        <v>#N/A</v>
      </c>
      <c r="F599" s="227" t="e">
        <f t="shared" si="155"/>
        <v>#N/A</v>
      </c>
      <c r="G599" s="227" t="e">
        <f t="shared" si="153"/>
        <v>#N/A</v>
      </c>
      <c r="H599" s="227" t="e">
        <f t="shared" si="154"/>
        <v>#N/A</v>
      </c>
      <c r="J599" s="279" t="str">
        <f>IF('Actual Waste'!O16&lt;&gt;"",CONCATENATE('Actual Waste'!B16," ", 'Actual Waste'!O16),"")</f>
        <v/>
      </c>
      <c r="K599" s="229" t="str">
        <f>IF('Actual Waste'!D16&lt;&gt;"",'Actual Waste'!D16,"")</f>
        <v/>
      </c>
      <c r="L599" s="229" t="str">
        <f>IF('Actual Waste'!P16&lt;&gt;"",'Actual Waste'!P16,"")</f>
        <v/>
      </c>
      <c r="M599" s="229" t="str">
        <f>IF('Actual Waste'!Q16&lt;&gt;"",'Actual Waste'!Q16,"")</f>
        <v/>
      </c>
      <c r="N599" s="229" t="e">
        <f t="array" ref="N599">INDEX(J$590:J$789,MATCH(0,COUNTIF(N$589:N598,J$590:J$789),0))</f>
        <v>#N/A</v>
      </c>
      <c r="O599" s="229" t="e">
        <f t="shared" si="156"/>
        <v>#N/A</v>
      </c>
      <c r="P599" s="229" t="e">
        <f t="shared" si="157"/>
        <v>#N/A</v>
      </c>
      <c r="Q599" s="229" t="e">
        <f t="shared" si="158"/>
        <v>#N/A</v>
      </c>
      <c r="AE599" s="3"/>
      <c r="AF599" s="3"/>
      <c r="AG599" s="3"/>
      <c r="AH599" s="3"/>
      <c r="AM599" s="3"/>
      <c r="AN599" s="3"/>
      <c r="AO599" s="3"/>
      <c r="AP599" s="3"/>
    </row>
    <row r="600" spans="1:42" x14ac:dyDescent="0.35">
      <c r="A600" s="191" t="str">
        <f>IF('Estimated Waste'!O16&lt;&gt;"",CONCATENATE('Estimated Waste'!A16," ", 'Estimated Waste'!O16),"")</f>
        <v/>
      </c>
      <c r="B600" s="227" t="str">
        <f>IF('Estimated Waste'!C16&lt;&gt;"",'Estimated Waste'!C16,"")</f>
        <v/>
      </c>
      <c r="C600" s="227" t="str">
        <f>IF('Estimated Waste'!R16&lt;&gt;"",'Estimated Waste'!R16,"")</f>
        <v/>
      </c>
      <c r="D600" s="227" t="str">
        <f>IF('Estimated Waste'!Q16&lt;&gt;"",'Estimated Waste'!Q16,"")</f>
        <v/>
      </c>
      <c r="E600" s="227" t="e">
        <f t="array" ref="E600">INDEX(A$590:A$789,MATCH(0,COUNTIF(E$589:E599,A$590:A$789),0))</f>
        <v>#N/A</v>
      </c>
      <c r="F600" s="227" t="e">
        <f t="shared" si="155"/>
        <v>#N/A</v>
      </c>
      <c r="G600" s="227" t="e">
        <f t="shared" si="153"/>
        <v>#N/A</v>
      </c>
      <c r="H600" s="227" t="e">
        <f t="shared" si="154"/>
        <v>#N/A</v>
      </c>
      <c r="J600" s="279" t="str">
        <f>IF('Actual Waste'!O17&lt;&gt;"",CONCATENATE('Actual Waste'!B17," ", 'Actual Waste'!O17),"")</f>
        <v/>
      </c>
      <c r="K600" s="229" t="str">
        <f>IF('Actual Waste'!D17&lt;&gt;"",'Actual Waste'!D17,"")</f>
        <v/>
      </c>
      <c r="L600" s="229" t="str">
        <f>IF('Actual Waste'!P17&lt;&gt;"",'Actual Waste'!P17,"")</f>
        <v/>
      </c>
      <c r="M600" s="229" t="str">
        <f>IF('Actual Waste'!Q17&lt;&gt;"",'Actual Waste'!Q17,"")</f>
        <v/>
      </c>
      <c r="N600" s="229" t="e">
        <f t="array" ref="N600">INDEX(J$590:J$789,MATCH(0,COUNTIF(N$589:N599,J$590:J$789),0))</f>
        <v>#N/A</v>
      </c>
      <c r="O600" s="229" t="e">
        <f t="shared" si="156"/>
        <v>#N/A</v>
      </c>
      <c r="P600" s="229" t="e">
        <f t="shared" si="157"/>
        <v>#N/A</v>
      </c>
      <c r="Q600" s="229" t="e">
        <f t="shared" si="158"/>
        <v>#N/A</v>
      </c>
      <c r="AE600" s="3"/>
      <c r="AF600" s="3"/>
      <c r="AG600" s="3"/>
      <c r="AH600" s="3"/>
      <c r="AM600" s="3"/>
      <c r="AN600" s="3"/>
      <c r="AO600" s="3"/>
      <c r="AP600" s="3"/>
    </row>
    <row r="601" spans="1:42" x14ac:dyDescent="0.35">
      <c r="A601" s="191" t="str">
        <f>IF('Estimated Waste'!O17&lt;&gt;"",CONCATENATE('Estimated Waste'!A17," ", 'Estimated Waste'!O17),"")</f>
        <v/>
      </c>
      <c r="B601" s="227" t="str">
        <f>IF('Estimated Waste'!C17&lt;&gt;"",'Estimated Waste'!C17,"")</f>
        <v/>
      </c>
      <c r="C601" s="227" t="str">
        <f>IF('Estimated Waste'!R17&lt;&gt;"",'Estimated Waste'!R17,"")</f>
        <v/>
      </c>
      <c r="D601" s="227" t="str">
        <f>IF('Estimated Waste'!Q17&lt;&gt;"",'Estimated Waste'!Q17,"")</f>
        <v/>
      </c>
      <c r="E601" s="227" t="e">
        <f t="array" ref="E601">INDEX(A$590:A$789,MATCH(0,COUNTIF(E$589:E600,A$590:A$789),0))</f>
        <v>#N/A</v>
      </c>
      <c r="F601" s="227" t="e">
        <f t="shared" si="155"/>
        <v>#N/A</v>
      </c>
      <c r="G601" s="227" t="e">
        <f t="shared" si="153"/>
        <v>#N/A</v>
      </c>
      <c r="H601" s="227" t="e">
        <f t="shared" si="154"/>
        <v>#N/A</v>
      </c>
      <c r="J601" s="279" t="str">
        <f>IF('Actual Waste'!O18&lt;&gt;"",CONCATENATE('Actual Waste'!B18," ", 'Actual Waste'!O18),"")</f>
        <v/>
      </c>
      <c r="K601" s="229" t="str">
        <f>IF('Actual Waste'!D18&lt;&gt;"",'Actual Waste'!D18,"")</f>
        <v/>
      </c>
      <c r="L601" s="229" t="str">
        <f>IF('Actual Waste'!P18&lt;&gt;"",'Actual Waste'!P18,"")</f>
        <v/>
      </c>
      <c r="M601" s="229" t="str">
        <f>IF('Actual Waste'!Q18&lt;&gt;"",'Actual Waste'!Q18,"")</f>
        <v/>
      </c>
      <c r="N601" s="229" t="e">
        <f t="array" ref="N601">INDEX(J$590:J$789,MATCH(0,COUNTIF(N$589:N600,J$590:J$789),0))</f>
        <v>#N/A</v>
      </c>
      <c r="O601" s="229" t="e">
        <f t="shared" si="156"/>
        <v>#N/A</v>
      </c>
      <c r="P601" s="229" t="e">
        <f t="shared" si="157"/>
        <v>#N/A</v>
      </c>
      <c r="Q601" s="229" t="e">
        <f t="shared" si="158"/>
        <v>#N/A</v>
      </c>
      <c r="AE601" s="3"/>
      <c r="AF601" s="3"/>
      <c r="AG601" s="3"/>
      <c r="AH601" s="3"/>
      <c r="AM601" s="3"/>
      <c r="AN601" s="3"/>
      <c r="AO601" s="3"/>
      <c r="AP601" s="3"/>
    </row>
    <row r="602" spans="1:42" x14ac:dyDescent="0.35">
      <c r="A602" s="191" t="str">
        <f>IF('Estimated Waste'!O18&lt;&gt;"",CONCATENATE('Estimated Waste'!A18," ", 'Estimated Waste'!O18),"")</f>
        <v/>
      </c>
      <c r="B602" s="227" t="str">
        <f>IF('Estimated Waste'!C18&lt;&gt;"",'Estimated Waste'!C18,"")</f>
        <v/>
      </c>
      <c r="C602" s="227" t="str">
        <f>IF('Estimated Waste'!R18&lt;&gt;"",'Estimated Waste'!R18,"")</f>
        <v/>
      </c>
      <c r="D602" s="227" t="str">
        <f>IF('Estimated Waste'!Q18&lt;&gt;"",'Estimated Waste'!Q18,"")</f>
        <v/>
      </c>
      <c r="E602" s="227" t="e">
        <f t="array" ref="E602">INDEX(A$590:A$789,MATCH(0,COUNTIF(E$589:E601,A$590:A$789),0))</f>
        <v>#N/A</v>
      </c>
      <c r="F602" s="227" t="e">
        <f t="shared" si="155"/>
        <v>#N/A</v>
      </c>
      <c r="G602" s="227" t="e">
        <f t="shared" si="153"/>
        <v>#N/A</v>
      </c>
      <c r="H602" s="227" t="e">
        <f t="shared" si="154"/>
        <v>#N/A</v>
      </c>
      <c r="J602" s="279" t="str">
        <f>IF('Actual Waste'!O19&lt;&gt;"",CONCATENATE('Actual Waste'!B19," ", 'Actual Waste'!O19),"")</f>
        <v/>
      </c>
      <c r="K602" s="229" t="str">
        <f>IF('Actual Waste'!D19&lt;&gt;"",'Actual Waste'!D19,"")</f>
        <v/>
      </c>
      <c r="L602" s="229" t="str">
        <f>IF('Actual Waste'!P19&lt;&gt;"",'Actual Waste'!P19,"")</f>
        <v/>
      </c>
      <c r="M602" s="229" t="str">
        <f>IF('Actual Waste'!Q19&lt;&gt;"",'Actual Waste'!Q19,"")</f>
        <v/>
      </c>
      <c r="N602" s="229" t="e">
        <f t="array" ref="N602">INDEX(J$590:J$789,MATCH(0,COUNTIF(N$589:N601,J$590:J$789),0))</f>
        <v>#N/A</v>
      </c>
      <c r="O602" s="229" t="e">
        <f t="shared" si="156"/>
        <v>#N/A</v>
      </c>
      <c r="P602" s="229" t="e">
        <f t="shared" si="157"/>
        <v>#N/A</v>
      </c>
      <c r="Q602" s="229" t="e">
        <f t="shared" si="158"/>
        <v>#N/A</v>
      </c>
      <c r="AE602" s="3"/>
      <c r="AF602" s="3"/>
      <c r="AG602" s="3"/>
      <c r="AH602" s="3"/>
      <c r="AM602" s="3"/>
      <c r="AN602" s="3"/>
      <c r="AO602" s="3"/>
      <c r="AP602" s="3"/>
    </row>
    <row r="603" spans="1:42" x14ac:dyDescent="0.35">
      <c r="A603" s="191" t="str">
        <f>IF('Estimated Waste'!O19&lt;&gt;"",CONCATENATE('Estimated Waste'!A19," ", 'Estimated Waste'!O19),"")</f>
        <v/>
      </c>
      <c r="B603" s="227" t="str">
        <f>IF('Estimated Waste'!C19&lt;&gt;"",'Estimated Waste'!C19,"")</f>
        <v/>
      </c>
      <c r="C603" s="227" t="str">
        <f>IF('Estimated Waste'!R19&lt;&gt;"",'Estimated Waste'!R19,"")</f>
        <v/>
      </c>
      <c r="D603" s="227" t="str">
        <f>IF('Estimated Waste'!Q19&lt;&gt;"",'Estimated Waste'!Q19,"")</f>
        <v/>
      </c>
      <c r="E603" s="227" t="e">
        <f t="array" ref="E603">INDEX(A$590:A$789,MATCH(0,COUNTIF(E$589:E602,A$590:A$789),0))</f>
        <v>#N/A</v>
      </c>
      <c r="F603" s="227" t="e">
        <f t="shared" si="155"/>
        <v>#N/A</v>
      </c>
      <c r="G603" s="227" t="e">
        <f t="shared" si="153"/>
        <v>#N/A</v>
      </c>
      <c r="H603" s="227" t="e">
        <f t="shared" si="154"/>
        <v>#N/A</v>
      </c>
      <c r="J603" s="279" t="str">
        <f>IF('Actual Waste'!O20&lt;&gt;"",CONCATENATE('Actual Waste'!B20," ", 'Actual Waste'!O20),"")</f>
        <v/>
      </c>
      <c r="K603" s="229" t="str">
        <f>IF('Actual Waste'!D20&lt;&gt;"",'Actual Waste'!D20,"")</f>
        <v/>
      </c>
      <c r="L603" s="229" t="str">
        <f>IF('Actual Waste'!P20&lt;&gt;"",'Actual Waste'!P20,"")</f>
        <v/>
      </c>
      <c r="M603" s="229" t="str">
        <f>IF('Actual Waste'!Q20&lt;&gt;"",'Actual Waste'!Q20,"")</f>
        <v/>
      </c>
      <c r="N603" s="229" t="e">
        <f t="array" ref="N603">INDEX(J$590:J$789,MATCH(0,COUNTIF(N$589:N602,J$590:J$789),0))</f>
        <v>#N/A</v>
      </c>
      <c r="O603" s="229" t="e">
        <f t="shared" si="156"/>
        <v>#N/A</v>
      </c>
      <c r="P603" s="229" t="e">
        <f t="shared" si="157"/>
        <v>#N/A</v>
      </c>
      <c r="Q603" s="229" t="e">
        <f t="shared" si="158"/>
        <v>#N/A</v>
      </c>
      <c r="AE603" s="3"/>
      <c r="AF603" s="3"/>
      <c r="AG603" s="3"/>
      <c r="AH603" s="3"/>
      <c r="AM603" s="3"/>
      <c r="AN603" s="3"/>
      <c r="AO603" s="3"/>
      <c r="AP603" s="3"/>
    </row>
    <row r="604" spans="1:42" x14ac:dyDescent="0.35">
      <c r="A604" s="191" t="str">
        <f>IF('Estimated Waste'!O20&lt;&gt;"",CONCATENATE('Estimated Waste'!A20," ", 'Estimated Waste'!O20),"")</f>
        <v/>
      </c>
      <c r="B604" s="227" t="str">
        <f>IF('Estimated Waste'!C20&lt;&gt;"",'Estimated Waste'!C20,"")</f>
        <v/>
      </c>
      <c r="C604" s="227" t="str">
        <f>IF('Estimated Waste'!R20&lt;&gt;"",'Estimated Waste'!R20,"")</f>
        <v/>
      </c>
      <c r="D604" s="227" t="str">
        <f>IF('Estimated Waste'!Q20&lt;&gt;"",'Estimated Waste'!Q20,"")</f>
        <v/>
      </c>
      <c r="E604" s="227" t="e">
        <f t="array" ref="E604">INDEX(A$590:A$789,MATCH(0,COUNTIF(E$589:E603,A$590:A$789),0))</f>
        <v>#N/A</v>
      </c>
      <c r="F604" s="227" t="e">
        <f t="shared" si="155"/>
        <v>#N/A</v>
      </c>
      <c r="G604" s="227" t="e">
        <f t="shared" si="153"/>
        <v>#N/A</v>
      </c>
      <c r="H604" s="227" t="e">
        <f t="shared" si="154"/>
        <v>#N/A</v>
      </c>
      <c r="J604" s="279" t="str">
        <f>IF('Actual Waste'!O21&lt;&gt;"",CONCATENATE('Actual Waste'!B21," ", 'Actual Waste'!O21),"")</f>
        <v/>
      </c>
      <c r="K604" s="229" t="str">
        <f>IF('Actual Waste'!D21&lt;&gt;"",'Actual Waste'!D21,"")</f>
        <v/>
      </c>
      <c r="L604" s="229" t="str">
        <f>IF('Actual Waste'!P21&lt;&gt;"",'Actual Waste'!P21,"")</f>
        <v/>
      </c>
      <c r="M604" s="229" t="str">
        <f>IF('Actual Waste'!Q21&lt;&gt;"",'Actual Waste'!Q21,"")</f>
        <v/>
      </c>
      <c r="N604" s="229" t="e">
        <f t="array" ref="N604">INDEX(J$590:J$789,MATCH(0,COUNTIF(N$589:N603,J$590:J$789),0))</f>
        <v>#N/A</v>
      </c>
      <c r="O604" s="229" t="e">
        <f t="shared" si="156"/>
        <v>#N/A</v>
      </c>
      <c r="P604" s="229" t="e">
        <f t="shared" si="157"/>
        <v>#N/A</v>
      </c>
      <c r="Q604" s="229" t="e">
        <f t="shared" si="158"/>
        <v>#N/A</v>
      </c>
      <c r="AE604" s="3"/>
      <c r="AF604" s="3"/>
      <c r="AG604" s="3"/>
      <c r="AH604" s="3"/>
      <c r="AM604" s="3"/>
      <c r="AN604" s="3"/>
      <c r="AO604" s="3"/>
      <c r="AP604" s="3"/>
    </row>
    <row r="605" spans="1:42" x14ac:dyDescent="0.35">
      <c r="A605" s="191" t="str">
        <f>IF('Estimated Waste'!O21&lt;&gt;"",CONCATENATE('Estimated Waste'!A21," ", 'Estimated Waste'!O21),"")</f>
        <v/>
      </c>
      <c r="B605" s="227" t="str">
        <f>IF('Estimated Waste'!C21&lt;&gt;"",'Estimated Waste'!C21,"")</f>
        <v/>
      </c>
      <c r="C605" s="227" t="str">
        <f>IF('Estimated Waste'!R21&lt;&gt;"",'Estimated Waste'!R21,"")</f>
        <v/>
      </c>
      <c r="D605" s="227" t="str">
        <f>IF('Estimated Waste'!Q21&lt;&gt;"",'Estimated Waste'!Q21,"")</f>
        <v/>
      </c>
      <c r="E605" s="227" t="e">
        <f t="array" ref="E605">INDEX(A$590:A$789,MATCH(0,COUNTIF(E$589:E604,A$590:A$789),0))</f>
        <v>#N/A</v>
      </c>
      <c r="F605" s="227" t="e">
        <f t="shared" si="155"/>
        <v>#N/A</v>
      </c>
      <c r="G605" s="227" t="e">
        <f t="shared" si="153"/>
        <v>#N/A</v>
      </c>
      <c r="H605" s="227" t="e">
        <f t="shared" si="154"/>
        <v>#N/A</v>
      </c>
      <c r="J605" s="279" t="str">
        <f>IF('Actual Waste'!O22&lt;&gt;"",CONCATENATE('Actual Waste'!B22," ", 'Actual Waste'!O22),"")</f>
        <v/>
      </c>
      <c r="K605" s="229" t="str">
        <f>IF('Actual Waste'!D22&lt;&gt;"",'Actual Waste'!D22,"")</f>
        <v/>
      </c>
      <c r="L605" s="229" t="str">
        <f>IF('Actual Waste'!P22&lt;&gt;"",'Actual Waste'!P22,"")</f>
        <v/>
      </c>
      <c r="M605" s="229" t="str">
        <f>IF('Actual Waste'!Q22&lt;&gt;"",'Actual Waste'!Q22,"")</f>
        <v/>
      </c>
      <c r="N605" s="229" t="e">
        <f t="array" ref="N605">INDEX(J$590:J$789,MATCH(0,COUNTIF(N$589:N604,J$590:J$789),0))</f>
        <v>#N/A</v>
      </c>
      <c r="O605" s="229" t="e">
        <f t="shared" si="156"/>
        <v>#N/A</v>
      </c>
      <c r="P605" s="229" t="e">
        <f t="shared" si="157"/>
        <v>#N/A</v>
      </c>
      <c r="Q605" s="229" t="e">
        <f t="shared" si="158"/>
        <v>#N/A</v>
      </c>
      <c r="AE605" s="3"/>
      <c r="AF605" s="3"/>
      <c r="AG605" s="3"/>
      <c r="AH605" s="3"/>
      <c r="AM605" s="3"/>
      <c r="AN605" s="3"/>
      <c r="AO605" s="3"/>
      <c r="AP605" s="3"/>
    </row>
    <row r="606" spans="1:42" x14ac:dyDescent="0.35">
      <c r="A606" s="191" t="str">
        <f>IF('Estimated Waste'!O22&lt;&gt;"",CONCATENATE('Estimated Waste'!A22," ", 'Estimated Waste'!O22),"")</f>
        <v/>
      </c>
      <c r="B606" s="227" t="str">
        <f>IF('Estimated Waste'!C22&lt;&gt;"",'Estimated Waste'!C22,"")</f>
        <v/>
      </c>
      <c r="C606" s="227" t="str">
        <f>IF('Estimated Waste'!R22&lt;&gt;"",'Estimated Waste'!R22,"")</f>
        <v/>
      </c>
      <c r="D606" s="227" t="str">
        <f>IF('Estimated Waste'!Q22&lt;&gt;"",'Estimated Waste'!Q22,"")</f>
        <v/>
      </c>
      <c r="E606" s="227" t="e">
        <f t="array" ref="E606">INDEX(A$590:A$789,MATCH(0,COUNTIF(E$589:E605,A$590:A$789),0))</f>
        <v>#N/A</v>
      </c>
      <c r="F606" s="227" t="e">
        <f t="shared" si="155"/>
        <v>#N/A</v>
      </c>
      <c r="G606" s="227" t="e">
        <f t="shared" si="153"/>
        <v>#N/A</v>
      </c>
      <c r="H606" s="227" t="e">
        <f t="shared" si="154"/>
        <v>#N/A</v>
      </c>
      <c r="J606" s="279" t="str">
        <f>IF('Actual Waste'!O23&lt;&gt;"",CONCATENATE('Actual Waste'!B23," ", 'Actual Waste'!O23),"")</f>
        <v/>
      </c>
      <c r="K606" s="229" t="str">
        <f>IF('Actual Waste'!D23&lt;&gt;"",'Actual Waste'!D23,"")</f>
        <v/>
      </c>
      <c r="L606" s="229" t="str">
        <f>IF('Actual Waste'!P23&lt;&gt;"",'Actual Waste'!P23,"")</f>
        <v/>
      </c>
      <c r="M606" s="229" t="str">
        <f>IF('Actual Waste'!Q23&lt;&gt;"",'Actual Waste'!Q23,"")</f>
        <v/>
      </c>
      <c r="N606" s="229" t="e">
        <f t="array" ref="N606">INDEX(J$590:J$789,MATCH(0,COUNTIF(N$589:N605,J$590:J$789),0))</f>
        <v>#N/A</v>
      </c>
      <c r="O606" s="229" t="e">
        <f t="shared" si="156"/>
        <v>#N/A</v>
      </c>
      <c r="P606" s="229" t="e">
        <f t="shared" si="157"/>
        <v>#N/A</v>
      </c>
      <c r="Q606" s="229" t="e">
        <f t="shared" si="158"/>
        <v>#N/A</v>
      </c>
      <c r="AE606" s="3"/>
      <c r="AF606" s="3"/>
      <c r="AG606" s="3"/>
      <c r="AH606" s="3"/>
      <c r="AM606" s="3"/>
      <c r="AN606" s="3"/>
      <c r="AO606" s="3"/>
      <c r="AP606" s="3"/>
    </row>
    <row r="607" spans="1:42" x14ac:dyDescent="0.35">
      <c r="A607" s="191" t="str">
        <f>IF('Estimated Waste'!O23&lt;&gt;"",CONCATENATE('Estimated Waste'!A23," ", 'Estimated Waste'!O23),"")</f>
        <v/>
      </c>
      <c r="B607" s="227" t="str">
        <f>IF('Estimated Waste'!C23&lt;&gt;"",'Estimated Waste'!C23,"")</f>
        <v/>
      </c>
      <c r="C607" s="227" t="str">
        <f>IF('Estimated Waste'!R23&lt;&gt;"",'Estimated Waste'!R23,"")</f>
        <v/>
      </c>
      <c r="D607" s="227" t="str">
        <f>IF('Estimated Waste'!Q23&lt;&gt;"",'Estimated Waste'!Q23,"")</f>
        <v/>
      </c>
      <c r="E607" s="227" t="e">
        <f t="array" ref="E607">INDEX(A$590:A$789,MATCH(0,COUNTIF(E$589:E606,A$590:A$789),0))</f>
        <v>#N/A</v>
      </c>
      <c r="F607" s="227" t="e">
        <f t="shared" si="155"/>
        <v>#N/A</v>
      </c>
      <c r="G607" s="227" t="e">
        <f t="shared" si="153"/>
        <v>#N/A</v>
      </c>
      <c r="H607" s="227" t="e">
        <f t="shared" si="154"/>
        <v>#N/A</v>
      </c>
      <c r="J607" s="279" t="str">
        <f>IF('Actual Waste'!O24&lt;&gt;"",CONCATENATE('Actual Waste'!B24," ", 'Actual Waste'!O24),"")</f>
        <v/>
      </c>
      <c r="K607" s="229" t="str">
        <f>IF('Actual Waste'!D24&lt;&gt;"",'Actual Waste'!D24,"")</f>
        <v/>
      </c>
      <c r="L607" s="229" t="str">
        <f>IF('Actual Waste'!P24&lt;&gt;"",'Actual Waste'!P24,"")</f>
        <v/>
      </c>
      <c r="M607" s="229" t="str">
        <f>IF('Actual Waste'!Q24&lt;&gt;"",'Actual Waste'!Q24,"")</f>
        <v/>
      </c>
      <c r="N607" s="229" t="e">
        <f t="array" ref="N607">INDEX(J$590:J$789,MATCH(0,COUNTIF(N$589:N606,J$590:J$789),0))</f>
        <v>#N/A</v>
      </c>
      <c r="O607" s="229" t="e">
        <f t="shared" si="156"/>
        <v>#N/A</v>
      </c>
      <c r="P607" s="229" t="e">
        <f t="shared" si="157"/>
        <v>#N/A</v>
      </c>
      <c r="Q607" s="229" t="e">
        <f t="shared" si="158"/>
        <v>#N/A</v>
      </c>
      <c r="AE607" s="3"/>
      <c r="AF607" s="3"/>
      <c r="AG607" s="3"/>
      <c r="AH607" s="3"/>
      <c r="AM607" s="3"/>
      <c r="AN607" s="3"/>
      <c r="AO607" s="3"/>
      <c r="AP607" s="3"/>
    </row>
    <row r="608" spans="1:42" x14ac:dyDescent="0.35">
      <c r="A608" s="191" t="str">
        <f>IF('Estimated Waste'!O24&lt;&gt;"",CONCATENATE('Estimated Waste'!A24," ", 'Estimated Waste'!O24),"")</f>
        <v/>
      </c>
      <c r="B608" s="227" t="str">
        <f>IF('Estimated Waste'!C24&lt;&gt;"",'Estimated Waste'!C24,"")</f>
        <v/>
      </c>
      <c r="C608" s="227" t="str">
        <f>IF('Estimated Waste'!R24&lt;&gt;"",'Estimated Waste'!R24,"")</f>
        <v/>
      </c>
      <c r="D608" s="227" t="str">
        <f>IF('Estimated Waste'!Q24&lt;&gt;"",'Estimated Waste'!Q24,"")</f>
        <v/>
      </c>
      <c r="E608" s="227" t="e">
        <f t="array" ref="E608">INDEX(A$590:A$789,MATCH(0,COUNTIF(E$589:E607,A$590:A$789),0))</f>
        <v>#N/A</v>
      </c>
      <c r="F608" s="227" t="e">
        <f t="shared" si="155"/>
        <v>#N/A</v>
      </c>
      <c r="G608" s="227" t="e">
        <f t="shared" si="153"/>
        <v>#N/A</v>
      </c>
      <c r="H608" s="227" t="e">
        <f t="shared" si="154"/>
        <v>#N/A</v>
      </c>
      <c r="J608" s="279" t="str">
        <f>IF('Actual Waste'!O25&lt;&gt;"",CONCATENATE('Actual Waste'!B25," ", 'Actual Waste'!O25),"")</f>
        <v/>
      </c>
      <c r="K608" s="229" t="str">
        <f>IF('Actual Waste'!D25&lt;&gt;"",'Actual Waste'!D25,"")</f>
        <v/>
      </c>
      <c r="L608" s="229" t="str">
        <f>IF('Actual Waste'!P25&lt;&gt;"",'Actual Waste'!P25,"")</f>
        <v/>
      </c>
      <c r="M608" s="229" t="str">
        <f>IF('Actual Waste'!Q25&lt;&gt;"",'Actual Waste'!Q25,"")</f>
        <v/>
      </c>
      <c r="N608" s="229" t="e">
        <f t="array" ref="N608">INDEX(J$590:J$789,MATCH(0,COUNTIF(N$589:N607,J$590:J$789),0))</f>
        <v>#N/A</v>
      </c>
      <c r="O608" s="229" t="e">
        <f t="shared" si="156"/>
        <v>#N/A</v>
      </c>
      <c r="P608" s="229" t="e">
        <f t="shared" si="157"/>
        <v>#N/A</v>
      </c>
      <c r="Q608" s="229" t="e">
        <f t="shared" si="158"/>
        <v>#N/A</v>
      </c>
      <c r="AE608" s="3"/>
      <c r="AF608" s="3"/>
      <c r="AG608" s="3"/>
      <c r="AH608" s="3"/>
      <c r="AM608" s="3"/>
      <c r="AN608" s="3"/>
      <c r="AO608" s="3"/>
      <c r="AP608" s="3"/>
    </row>
    <row r="609" spans="1:42" x14ac:dyDescent="0.35">
      <c r="A609" s="191" t="str">
        <f>IF('Estimated Waste'!O25&lt;&gt;"",CONCATENATE('Estimated Waste'!A25," ", 'Estimated Waste'!O25),"")</f>
        <v/>
      </c>
      <c r="B609" s="227" t="str">
        <f>IF('Estimated Waste'!C25&lt;&gt;"",'Estimated Waste'!C25,"")</f>
        <v/>
      </c>
      <c r="C609" s="227" t="str">
        <f>IF('Estimated Waste'!R25&lt;&gt;"",'Estimated Waste'!R25,"")</f>
        <v/>
      </c>
      <c r="D609" s="227" t="str">
        <f>IF('Estimated Waste'!Q25&lt;&gt;"",'Estimated Waste'!Q25,"")</f>
        <v/>
      </c>
      <c r="E609" s="227" t="e">
        <f t="array" ref="E609">INDEX(A$590:A$789,MATCH(0,COUNTIF(E$589:E608,A$590:A$789),0))</f>
        <v>#N/A</v>
      </c>
      <c r="F609" s="227" t="e">
        <f t="shared" si="155"/>
        <v>#N/A</v>
      </c>
      <c r="G609" s="227" t="e">
        <f t="shared" si="153"/>
        <v>#N/A</v>
      </c>
      <c r="H609" s="227" t="e">
        <f t="shared" si="154"/>
        <v>#N/A</v>
      </c>
      <c r="J609" s="279" t="str">
        <f>IF('Actual Waste'!O26&lt;&gt;"",CONCATENATE('Actual Waste'!B26," ", 'Actual Waste'!O26),"")</f>
        <v/>
      </c>
      <c r="K609" s="229" t="str">
        <f>IF('Actual Waste'!D26&lt;&gt;"",'Actual Waste'!D26,"")</f>
        <v/>
      </c>
      <c r="L609" s="229" t="str">
        <f>IF('Actual Waste'!P26&lt;&gt;"",'Actual Waste'!P26,"")</f>
        <v/>
      </c>
      <c r="M609" s="229" t="str">
        <f>IF('Actual Waste'!Q26&lt;&gt;"",'Actual Waste'!Q26,"")</f>
        <v/>
      </c>
      <c r="N609" s="229" t="e">
        <f t="array" ref="N609">INDEX(J$590:J$789,MATCH(0,COUNTIF(N$589:N608,J$590:J$789),0))</f>
        <v>#N/A</v>
      </c>
      <c r="O609" s="229" t="e">
        <f t="shared" si="156"/>
        <v>#N/A</v>
      </c>
      <c r="P609" s="229" t="e">
        <f t="shared" si="157"/>
        <v>#N/A</v>
      </c>
      <c r="Q609" s="229" t="e">
        <f t="shared" si="158"/>
        <v>#N/A</v>
      </c>
      <c r="AE609" s="3"/>
      <c r="AF609" s="3"/>
      <c r="AG609" s="3"/>
      <c r="AH609" s="3"/>
      <c r="AM609" s="3"/>
      <c r="AN609" s="3"/>
      <c r="AO609" s="3"/>
      <c r="AP609" s="3"/>
    </row>
    <row r="610" spans="1:42" x14ac:dyDescent="0.35">
      <c r="A610" s="191" t="str">
        <f>IF('Estimated Waste'!O26&lt;&gt;"",CONCATENATE('Estimated Waste'!A26," ", 'Estimated Waste'!O26),"")</f>
        <v/>
      </c>
      <c r="B610" s="227" t="str">
        <f>IF('Estimated Waste'!C26&lt;&gt;"",'Estimated Waste'!C26,"")</f>
        <v/>
      </c>
      <c r="C610" s="227" t="str">
        <f>IF('Estimated Waste'!R26&lt;&gt;"",'Estimated Waste'!R26,"")</f>
        <v/>
      </c>
      <c r="D610" s="227" t="str">
        <f>IF('Estimated Waste'!Q26&lt;&gt;"",'Estimated Waste'!Q26,"")</f>
        <v/>
      </c>
      <c r="E610" s="227" t="e">
        <f t="array" ref="E610">INDEX(A$590:A$789,MATCH(0,COUNTIF(E$589:E609,A$590:A$789),0))</f>
        <v>#N/A</v>
      </c>
      <c r="F610" s="227" t="e">
        <f t="shared" si="155"/>
        <v>#N/A</v>
      </c>
      <c r="G610" s="227" t="e">
        <f t="shared" si="153"/>
        <v>#N/A</v>
      </c>
      <c r="H610" s="227" t="e">
        <f t="shared" si="154"/>
        <v>#N/A</v>
      </c>
      <c r="J610" s="279" t="str">
        <f>IF('Actual Waste'!O27&lt;&gt;"",CONCATENATE('Actual Waste'!B27," ", 'Actual Waste'!O27),"")</f>
        <v/>
      </c>
      <c r="K610" s="229" t="str">
        <f>IF('Actual Waste'!D27&lt;&gt;"",'Actual Waste'!D27,"")</f>
        <v/>
      </c>
      <c r="L610" s="229" t="str">
        <f>IF('Actual Waste'!P27&lt;&gt;"",'Actual Waste'!P27,"")</f>
        <v/>
      </c>
      <c r="M610" s="229" t="str">
        <f>IF('Actual Waste'!Q27&lt;&gt;"",'Actual Waste'!Q27,"")</f>
        <v/>
      </c>
      <c r="N610" s="229" t="e">
        <f t="array" ref="N610">INDEX(J$590:J$789,MATCH(0,COUNTIF(N$589:N609,J$590:J$789),0))</f>
        <v>#N/A</v>
      </c>
      <c r="O610" s="229" t="e">
        <f t="shared" si="156"/>
        <v>#N/A</v>
      </c>
      <c r="P610" s="229" t="e">
        <f t="shared" si="157"/>
        <v>#N/A</v>
      </c>
      <c r="Q610" s="229" t="e">
        <f t="shared" si="158"/>
        <v>#N/A</v>
      </c>
      <c r="AE610" s="3"/>
      <c r="AF610" s="3"/>
      <c r="AG610" s="3"/>
      <c r="AH610" s="3"/>
      <c r="AM610" s="3"/>
      <c r="AN610" s="3"/>
      <c r="AO610" s="3"/>
      <c r="AP610" s="3"/>
    </row>
    <row r="611" spans="1:42" x14ac:dyDescent="0.35">
      <c r="A611" s="191" t="str">
        <f>IF('Estimated Waste'!O27&lt;&gt;"",CONCATENATE('Estimated Waste'!A27," ", 'Estimated Waste'!O27),"")</f>
        <v/>
      </c>
      <c r="B611" s="227" t="str">
        <f>IF('Estimated Waste'!C27&lt;&gt;"",'Estimated Waste'!C27,"")</f>
        <v/>
      </c>
      <c r="C611" s="227" t="str">
        <f>IF('Estimated Waste'!R27&lt;&gt;"",'Estimated Waste'!R27,"")</f>
        <v/>
      </c>
      <c r="D611" s="227" t="str">
        <f>IF('Estimated Waste'!Q27&lt;&gt;"",'Estimated Waste'!Q27,"")</f>
        <v/>
      </c>
      <c r="E611" s="227" t="e">
        <f t="array" ref="E611">INDEX(A$590:A$789,MATCH(0,COUNTIF(E$589:E610,A$590:A$789),0))</f>
        <v>#N/A</v>
      </c>
      <c r="F611" s="227" t="e">
        <f t="shared" si="155"/>
        <v>#N/A</v>
      </c>
      <c r="G611" s="227" t="e">
        <f t="shared" si="153"/>
        <v>#N/A</v>
      </c>
      <c r="H611" s="227" t="e">
        <f t="shared" si="154"/>
        <v>#N/A</v>
      </c>
      <c r="J611" s="279" t="str">
        <f>IF('Actual Waste'!O28&lt;&gt;"",CONCATENATE('Actual Waste'!B28," ", 'Actual Waste'!O28),"")</f>
        <v/>
      </c>
      <c r="K611" s="229" t="str">
        <f>IF('Actual Waste'!D28&lt;&gt;"",'Actual Waste'!D28,"")</f>
        <v/>
      </c>
      <c r="L611" s="229" t="str">
        <f>IF('Actual Waste'!P28&lt;&gt;"",'Actual Waste'!P28,"")</f>
        <v/>
      </c>
      <c r="M611" s="229" t="str">
        <f>IF('Actual Waste'!Q28&lt;&gt;"",'Actual Waste'!Q28,"")</f>
        <v/>
      </c>
      <c r="N611" s="229" t="e">
        <f t="array" ref="N611">INDEX(J$590:J$789,MATCH(0,COUNTIF(N$589:N610,J$590:J$789),0))</f>
        <v>#N/A</v>
      </c>
      <c r="O611" s="229" t="e">
        <f t="shared" si="156"/>
        <v>#N/A</v>
      </c>
      <c r="P611" s="229" t="e">
        <f t="shared" si="157"/>
        <v>#N/A</v>
      </c>
      <c r="Q611" s="229" t="e">
        <f t="shared" si="158"/>
        <v>#N/A</v>
      </c>
      <c r="AE611" s="3"/>
      <c r="AF611" s="3"/>
      <c r="AG611" s="3"/>
      <c r="AH611" s="3"/>
      <c r="AM611" s="3"/>
      <c r="AN611" s="3"/>
      <c r="AO611" s="3"/>
      <c r="AP611" s="3"/>
    </row>
    <row r="612" spans="1:42" x14ac:dyDescent="0.35">
      <c r="A612" s="191" t="str">
        <f>IF('Estimated Waste'!O28&lt;&gt;"",CONCATENATE('Estimated Waste'!A28," ", 'Estimated Waste'!O28),"")</f>
        <v/>
      </c>
      <c r="B612" s="227" t="str">
        <f>IF('Estimated Waste'!C28&lt;&gt;"",'Estimated Waste'!C28,"")</f>
        <v/>
      </c>
      <c r="C612" s="227" t="str">
        <f>IF('Estimated Waste'!R28&lt;&gt;"",'Estimated Waste'!R28,"")</f>
        <v/>
      </c>
      <c r="D612" s="227" t="str">
        <f>IF('Estimated Waste'!Q28&lt;&gt;"",'Estimated Waste'!Q28,"")</f>
        <v/>
      </c>
      <c r="E612" s="227" t="e">
        <f t="array" ref="E612">INDEX(A$590:A$789,MATCH(0,COUNTIF(E$589:E611,A$590:A$789),0))</f>
        <v>#N/A</v>
      </c>
      <c r="F612" s="227" t="e">
        <f t="shared" si="155"/>
        <v>#N/A</v>
      </c>
      <c r="G612" s="227" t="e">
        <f t="shared" si="153"/>
        <v>#N/A</v>
      </c>
      <c r="H612" s="227" t="e">
        <f t="shared" si="154"/>
        <v>#N/A</v>
      </c>
      <c r="J612" s="279" t="str">
        <f>IF('Actual Waste'!O29&lt;&gt;"",CONCATENATE('Actual Waste'!B29," ", 'Actual Waste'!O29),"")</f>
        <v/>
      </c>
      <c r="K612" s="229" t="str">
        <f>IF('Actual Waste'!D29&lt;&gt;"",'Actual Waste'!D29,"")</f>
        <v/>
      </c>
      <c r="L612" s="229" t="str">
        <f>IF('Actual Waste'!P29&lt;&gt;"",'Actual Waste'!P29,"")</f>
        <v/>
      </c>
      <c r="M612" s="229" t="str">
        <f>IF('Actual Waste'!Q29&lt;&gt;"",'Actual Waste'!Q29,"")</f>
        <v/>
      </c>
      <c r="N612" s="229" t="e">
        <f t="array" ref="N612">INDEX(J$590:J$789,MATCH(0,COUNTIF(N$589:N611,J$590:J$789),0))</f>
        <v>#N/A</v>
      </c>
      <c r="O612" s="229" t="e">
        <f t="shared" si="156"/>
        <v>#N/A</v>
      </c>
      <c r="P612" s="229" t="e">
        <f t="shared" si="157"/>
        <v>#N/A</v>
      </c>
      <c r="Q612" s="229" t="e">
        <f t="shared" si="158"/>
        <v>#N/A</v>
      </c>
      <c r="AE612" s="3"/>
      <c r="AF612" s="3"/>
      <c r="AG612" s="3"/>
      <c r="AH612" s="3"/>
      <c r="AM612" s="3"/>
      <c r="AN612" s="3"/>
      <c r="AO612" s="3"/>
      <c r="AP612" s="3"/>
    </row>
    <row r="613" spans="1:42" x14ac:dyDescent="0.35">
      <c r="A613" s="191" t="str">
        <f>IF('Estimated Waste'!O29&lt;&gt;"",CONCATENATE('Estimated Waste'!A29," ", 'Estimated Waste'!O29),"")</f>
        <v/>
      </c>
      <c r="B613" s="227" t="str">
        <f>IF('Estimated Waste'!C29&lt;&gt;"",'Estimated Waste'!C29,"")</f>
        <v/>
      </c>
      <c r="C613" s="227" t="str">
        <f>IF('Estimated Waste'!R29&lt;&gt;"",'Estimated Waste'!R29,"")</f>
        <v/>
      </c>
      <c r="D613" s="227" t="str">
        <f>IF('Estimated Waste'!Q29&lt;&gt;"",'Estimated Waste'!Q29,"")</f>
        <v/>
      </c>
      <c r="E613" s="227" t="e">
        <f t="array" ref="E613">INDEX(A$590:A$789,MATCH(0,COUNTIF(E$589:E612,A$590:A$789),0))</f>
        <v>#N/A</v>
      </c>
      <c r="F613" s="227" t="e">
        <f t="shared" si="155"/>
        <v>#N/A</v>
      </c>
      <c r="G613" s="227" t="e">
        <f t="shared" si="153"/>
        <v>#N/A</v>
      </c>
      <c r="H613" s="227" t="e">
        <f t="shared" si="154"/>
        <v>#N/A</v>
      </c>
      <c r="J613" s="279" t="str">
        <f>IF('Actual Waste'!O30&lt;&gt;"",CONCATENATE('Actual Waste'!B30," ", 'Actual Waste'!O30),"")</f>
        <v/>
      </c>
      <c r="K613" s="229" t="str">
        <f>IF('Actual Waste'!D30&lt;&gt;"",'Actual Waste'!D30,"")</f>
        <v/>
      </c>
      <c r="L613" s="229" t="str">
        <f>IF('Actual Waste'!P30&lt;&gt;"",'Actual Waste'!P30,"")</f>
        <v/>
      </c>
      <c r="M613" s="229" t="str">
        <f>IF('Actual Waste'!Q30&lt;&gt;"",'Actual Waste'!Q30,"")</f>
        <v/>
      </c>
      <c r="N613" s="229" t="e">
        <f t="array" ref="N613">INDEX(J$590:J$789,MATCH(0,COUNTIF(N$589:N612,J$590:J$789),0))</f>
        <v>#N/A</v>
      </c>
      <c r="O613" s="229" t="e">
        <f t="shared" si="156"/>
        <v>#N/A</v>
      </c>
      <c r="P613" s="229" t="e">
        <f t="shared" si="157"/>
        <v>#N/A</v>
      </c>
      <c r="Q613" s="229" t="e">
        <f t="shared" si="158"/>
        <v>#N/A</v>
      </c>
      <c r="AE613" s="3"/>
      <c r="AF613" s="3"/>
      <c r="AG613" s="3"/>
      <c r="AH613" s="3"/>
      <c r="AM613" s="3"/>
      <c r="AN613" s="3"/>
      <c r="AO613" s="3"/>
      <c r="AP613" s="3"/>
    </row>
    <row r="614" spans="1:42" x14ac:dyDescent="0.35">
      <c r="A614" s="191" t="str">
        <f>IF('Estimated Waste'!O30&lt;&gt;"",CONCATENATE('Estimated Waste'!A30," ", 'Estimated Waste'!O30),"")</f>
        <v/>
      </c>
      <c r="B614" s="227" t="str">
        <f>IF('Estimated Waste'!C30&lt;&gt;"",'Estimated Waste'!C30,"")</f>
        <v/>
      </c>
      <c r="C614" s="227" t="str">
        <f>IF('Estimated Waste'!R30&lt;&gt;"",'Estimated Waste'!R30,"")</f>
        <v/>
      </c>
      <c r="D614" s="227" t="str">
        <f>IF('Estimated Waste'!Q30&lt;&gt;"",'Estimated Waste'!Q30,"")</f>
        <v/>
      </c>
      <c r="E614" s="227" t="e">
        <f t="array" ref="E614">INDEX(A$590:A$789,MATCH(0,COUNTIF(E$589:E613,A$590:A$789),0))</f>
        <v>#N/A</v>
      </c>
      <c r="F614" s="227" t="e">
        <f t="shared" si="155"/>
        <v>#N/A</v>
      </c>
      <c r="G614" s="227" t="e">
        <f t="shared" si="153"/>
        <v>#N/A</v>
      </c>
      <c r="H614" s="227" t="e">
        <f t="shared" si="154"/>
        <v>#N/A</v>
      </c>
      <c r="J614" s="279" t="str">
        <f>IF('Actual Waste'!O31&lt;&gt;"",CONCATENATE('Actual Waste'!B31," ", 'Actual Waste'!O31),"")</f>
        <v/>
      </c>
      <c r="K614" s="229" t="str">
        <f>IF('Actual Waste'!D31&lt;&gt;"",'Actual Waste'!D31,"")</f>
        <v/>
      </c>
      <c r="L614" s="229" t="str">
        <f>IF('Actual Waste'!P31&lt;&gt;"",'Actual Waste'!P31,"")</f>
        <v/>
      </c>
      <c r="M614" s="229" t="str">
        <f>IF('Actual Waste'!Q31&lt;&gt;"",'Actual Waste'!Q31,"")</f>
        <v/>
      </c>
      <c r="N614" s="229" t="e">
        <f t="array" ref="N614">INDEX(J$590:J$789,MATCH(0,COUNTIF(N$589:N613,J$590:J$789),0))</f>
        <v>#N/A</v>
      </c>
      <c r="O614" s="229" t="e">
        <f t="shared" si="156"/>
        <v>#N/A</v>
      </c>
      <c r="P614" s="229" t="e">
        <f t="shared" si="157"/>
        <v>#N/A</v>
      </c>
      <c r="Q614" s="229" t="e">
        <f t="shared" si="158"/>
        <v>#N/A</v>
      </c>
      <c r="AE614" s="3"/>
      <c r="AF614" s="3"/>
      <c r="AG614" s="3"/>
      <c r="AH614" s="3"/>
      <c r="AM614" s="3"/>
      <c r="AN614" s="3"/>
      <c r="AO614" s="3"/>
      <c r="AP614" s="3"/>
    </row>
    <row r="615" spans="1:42" x14ac:dyDescent="0.35">
      <c r="A615" s="191" t="str">
        <f>IF('Estimated Waste'!O31&lt;&gt;"",CONCATENATE('Estimated Waste'!A31," ", 'Estimated Waste'!O31),"")</f>
        <v/>
      </c>
      <c r="B615" s="227" t="str">
        <f>IF('Estimated Waste'!C31&lt;&gt;"",'Estimated Waste'!C31,"")</f>
        <v/>
      </c>
      <c r="C615" s="227" t="str">
        <f>IF('Estimated Waste'!R31&lt;&gt;"",'Estimated Waste'!R31,"")</f>
        <v/>
      </c>
      <c r="D615" s="227" t="str">
        <f>IF('Estimated Waste'!Q31&lt;&gt;"",'Estimated Waste'!Q31,"")</f>
        <v/>
      </c>
      <c r="E615" s="227" t="e">
        <f t="array" ref="E615">INDEX(A$590:A$789,MATCH(0,COUNTIF(E$589:E614,A$590:A$789),0))</f>
        <v>#N/A</v>
      </c>
      <c r="F615" s="227" t="e">
        <f t="shared" si="155"/>
        <v>#N/A</v>
      </c>
      <c r="G615" s="227" t="e">
        <f t="shared" si="153"/>
        <v>#N/A</v>
      </c>
      <c r="H615" s="227" t="e">
        <f t="shared" si="154"/>
        <v>#N/A</v>
      </c>
      <c r="J615" s="279" t="str">
        <f>IF('Actual Waste'!O32&lt;&gt;"",CONCATENATE('Actual Waste'!B32," ", 'Actual Waste'!O32),"")</f>
        <v/>
      </c>
      <c r="K615" s="229" t="str">
        <f>IF('Actual Waste'!D32&lt;&gt;"",'Actual Waste'!D32,"")</f>
        <v/>
      </c>
      <c r="L615" s="229" t="str">
        <f>IF('Actual Waste'!P32&lt;&gt;"",'Actual Waste'!P32,"")</f>
        <v/>
      </c>
      <c r="M615" s="229" t="str">
        <f>IF('Actual Waste'!Q32&lt;&gt;"",'Actual Waste'!Q32,"")</f>
        <v/>
      </c>
      <c r="N615" s="229" t="e">
        <f t="array" ref="N615">INDEX(J$590:J$789,MATCH(0,COUNTIF(N$589:N614,J$590:J$789),0))</f>
        <v>#N/A</v>
      </c>
      <c r="O615" s="229" t="e">
        <f t="shared" si="156"/>
        <v>#N/A</v>
      </c>
      <c r="P615" s="229" t="e">
        <f t="shared" si="157"/>
        <v>#N/A</v>
      </c>
      <c r="Q615" s="229" t="e">
        <f t="shared" si="158"/>
        <v>#N/A</v>
      </c>
      <c r="AE615" s="3"/>
      <c r="AF615" s="3"/>
      <c r="AG615" s="3"/>
      <c r="AH615" s="3"/>
      <c r="AM615" s="3"/>
      <c r="AN615" s="3"/>
      <c r="AO615" s="3"/>
      <c r="AP615" s="3"/>
    </row>
    <row r="616" spans="1:42" x14ac:dyDescent="0.35">
      <c r="A616" s="191" t="str">
        <f>IF('Estimated Waste'!O32&lt;&gt;"",CONCATENATE('Estimated Waste'!A32," ", 'Estimated Waste'!O32),"")</f>
        <v/>
      </c>
      <c r="B616" s="227" t="str">
        <f>IF('Estimated Waste'!C32&lt;&gt;"",'Estimated Waste'!C32,"")</f>
        <v/>
      </c>
      <c r="C616" s="227" t="str">
        <f>IF('Estimated Waste'!R32&lt;&gt;"",'Estimated Waste'!R32,"")</f>
        <v/>
      </c>
      <c r="D616" s="227" t="str">
        <f>IF('Estimated Waste'!Q32&lt;&gt;"",'Estimated Waste'!Q32,"")</f>
        <v/>
      </c>
      <c r="E616" s="227" t="e">
        <f t="array" ref="E616">INDEX(A$590:A$789,MATCH(0,COUNTIF(E$589:E615,A$590:A$789),0))</f>
        <v>#N/A</v>
      </c>
      <c r="F616" s="227" t="e">
        <f t="shared" si="155"/>
        <v>#N/A</v>
      </c>
      <c r="G616" s="227" t="e">
        <f t="shared" si="153"/>
        <v>#N/A</v>
      </c>
      <c r="H616" s="227" t="e">
        <f t="shared" si="154"/>
        <v>#N/A</v>
      </c>
      <c r="J616" s="279" t="str">
        <f>IF('Actual Waste'!O33&lt;&gt;"",CONCATENATE('Actual Waste'!B33," ", 'Actual Waste'!O33),"")</f>
        <v/>
      </c>
      <c r="K616" s="229" t="str">
        <f>IF('Actual Waste'!D33&lt;&gt;"",'Actual Waste'!D33,"")</f>
        <v/>
      </c>
      <c r="L616" s="229" t="str">
        <f>IF('Actual Waste'!P33&lt;&gt;"",'Actual Waste'!P33,"")</f>
        <v/>
      </c>
      <c r="M616" s="229" t="str">
        <f>IF('Actual Waste'!Q33&lt;&gt;"",'Actual Waste'!Q33,"")</f>
        <v/>
      </c>
      <c r="N616" s="229" t="e">
        <f t="array" ref="N616">INDEX(J$590:J$789,MATCH(0,COUNTIF(N$589:N615,J$590:J$789),0))</f>
        <v>#N/A</v>
      </c>
      <c r="O616" s="229" t="e">
        <f t="shared" si="156"/>
        <v>#N/A</v>
      </c>
      <c r="P616" s="229" t="e">
        <f t="shared" si="157"/>
        <v>#N/A</v>
      </c>
      <c r="Q616" s="229" t="e">
        <f t="shared" si="158"/>
        <v>#N/A</v>
      </c>
      <c r="AE616" s="3"/>
      <c r="AF616" s="3"/>
      <c r="AG616" s="3"/>
      <c r="AH616" s="3"/>
      <c r="AM616" s="3"/>
      <c r="AN616" s="3"/>
      <c r="AO616" s="3"/>
      <c r="AP616" s="3"/>
    </row>
    <row r="617" spans="1:42" x14ac:dyDescent="0.35">
      <c r="A617" s="191" t="str">
        <f>IF('Estimated Waste'!O33&lt;&gt;"",CONCATENATE('Estimated Waste'!A33," ", 'Estimated Waste'!O33),"")</f>
        <v/>
      </c>
      <c r="B617" s="227" t="str">
        <f>IF('Estimated Waste'!C33&lt;&gt;"",'Estimated Waste'!C33,"")</f>
        <v/>
      </c>
      <c r="C617" s="227" t="str">
        <f>IF('Estimated Waste'!R33&lt;&gt;"",'Estimated Waste'!R33,"")</f>
        <v/>
      </c>
      <c r="D617" s="227" t="str">
        <f>IF('Estimated Waste'!Q33&lt;&gt;"",'Estimated Waste'!Q33,"")</f>
        <v/>
      </c>
      <c r="E617" s="227" t="e">
        <f t="array" ref="E617">INDEX(A$590:A$789,MATCH(0,COUNTIF(E$589:E616,A$590:A$789),0))</f>
        <v>#N/A</v>
      </c>
      <c r="F617" s="227" t="e">
        <f t="shared" si="155"/>
        <v>#N/A</v>
      </c>
      <c r="G617" s="227" t="e">
        <f t="shared" si="153"/>
        <v>#N/A</v>
      </c>
      <c r="H617" s="227" t="e">
        <f t="shared" si="154"/>
        <v>#N/A</v>
      </c>
      <c r="J617" s="279" t="str">
        <f>IF('Actual Waste'!O34&lt;&gt;"",CONCATENATE('Actual Waste'!B34," ", 'Actual Waste'!O34),"")</f>
        <v/>
      </c>
      <c r="K617" s="229" t="str">
        <f>IF('Actual Waste'!D34&lt;&gt;"",'Actual Waste'!D34,"")</f>
        <v/>
      </c>
      <c r="L617" s="229" t="str">
        <f>IF('Actual Waste'!P34&lt;&gt;"",'Actual Waste'!P34,"")</f>
        <v/>
      </c>
      <c r="M617" s="229" t="str">
        <f>IF('Actual Waste'!Q34&lt;&gt;"",'Actual Waste'!Q34,"")</f>
        <v/>
      </c>
      <c r="N617" s="229" t="e">
        <f t="array" ref="N617">INDEX(J$590:J$789,MATCH(0,COUNTIF(N$589:N616,J$590:J$789),0))</f>
        <v>#N/A</v>
      </c>
      <c r="O617" s="229" t="e">
        <f t="shared" si="156"/>
        <v>#N/A</v>
      </c>
      <c r="P617" s="229" t="e">
        <f t="shared" si="157"/>
        <v>#N/A</v>
      </c>
      <c r="Q617" s="229" t="e">
        <f t="shared" si="158"/>
        <v>#N/A</v>
      </c>
      <c r="AE617" s="3"/>
      <c r="AF617" s="3"/>
      <c r="AG617" s="3"/>
      <c r="AH617" s="3"/>
      <c r="AM617" s="3"/>
      <c r="AN617" s="3"/>
      <c r="AO617" s="3"/>
      <c r="AP617" s="3"/>
    </row>
    <row r="618" spans="1:42" x14ac:dyDescent="0.35">
      <c r="A618" s="191" t="str">
        <f>IF('Estimated Waste'!O34&lt;&gt;"",CONCATENATE('Estimated Waste'!A34," ", 'Estimated Waste'!O34),"")</f>
        <v/>
      </c>
      <c r="B618" s="227" t="str">
        <f>IF('Estimated Waste'!C34&lt;&gt;"",'Estimated Waste'!C34,"")</f>
        <v/>
      </c>
      <c r="C618" s="227" t="str">
        <f>IF('Estimated Waste'!R34&lt;&gt;"",'Estimated Waste'!R34,"")</f>
        <v/>
      </c>
      <c r="D618" s="227" t="str">
        <f>IF('Estimated Waste'!Q34&lt;&gt;"",'Estimated Waste'!Q34,"")</f>
        <v/>
      </c>
      <c r="E618" s="227" t="e">
        <f t="array" ref="E618">INDEX(A$590:A$789,MATCH(0,COUNTIF(E$589:E617,A$590:A$789),0))</f>
        <v>#N/A</v>
      </c>
      <c r="F618" s="227" t="e">
        <f t="shared" si="155"/>
        <v>#N/A</v>
      </c>
      <c r="G618" s="227" t="e">
        <f t="shared" si="153"/>
        <v>#N/A</v>
      </c>
      <c r="H618" s="227" t="e">
        <f t="shared" si="154"/>
        <v>#N/A</v>
      </c>
      <c r="J618" s="279" t="str">
        <f>IF('Actual Waste'!O35&lt;&gt;"",CONCATENATE('Actual Waste'!B35," ", 'Actual Waste'!O35),"")</f>
        <v/>
      </c>
      <c r="K618" s="229" t="str">
        <f>IF('Actual Waste'!D35&lt;&gt;"",'Actual Waste'!D35,"")</f>
        <v/>
      </c>
      <c r="L618" s="229" t="str">
        <f>IF('Actual Waste'!P35&lt;&gt;"",'Actual Waste'!P35,"")</f>
        <v/>
      </c>
      <c r="M618" s="229" t="str">
        <f>IF('Actual Waste'!Q35&lt;&gt;"",'Actual Waste'!Q35,"")</f>
        <v/>
      </c>
      <c r="N618" s="229" t="e">
        <f t="array" ref="N618">INDEX(J$590:J$789,MATCH(0,COUNTIF(N$589:N617,J$590:J$789),0))</f>
        <v>#N/A</v>
      </c>
      <c r="O618" s="229" t="e">
        <f t="shared" si="156"/>
        <v>#N/A</v>
      </c>
      <c r="P618" s="229" t="e">
        <f t="shared" si="157"/>
        <v>#N/A</v>
      </c>
      <c r="Q618" s="229" t="e">
        <f t="shared" si="158"/>
        <v>#N/A</v>
      </c>
      <c r="AE618" s="3"/>
      <c r="AF618" s="3"/>
      <c r="AG618" s="3"/>
      <c r="AH618" s="3"/>
      <c r="AM618" s="3"/>
      <c r="AN618" s="3"/>
      <c r="AO618" s="3"/>
      <c r="AP618" s="3"/>
    </row>
    <row r="619" spans="1:42" x14ac:dyDescent="0.35">
      <c r="A619" s="191" t="str">
        <f>IF('Estimated Waste'!O35&lt;&gt;"",CONCATENATE('Estimated Waste'!A35," ", 'Estimated Waste'!O35),"")</f>
        <v/>
      </c>
      <c r="B619" s="227" t="str">
        <f>IF('Estimated Waste'!C35&lt;&gt;"",'Estimated Waste'!C35,"")</f>
        <v/>
      </c>
      <c r="C619" s="227" t="str">
        <f>IF('Estimated Waste'!R35&lt;&gt;"",'Estimated Waste'!R35,"")</f>
        <v/>
      </c>
      <c r="D619" s="227" t="str">
        <f>IF('Estimated Waste'!Q35&lt;&gt;"",'Estimated Waste'!Q35,"")</f>
        <v/>
      </c>
      <c r="E619" s="227" t="e">
        <f t="array" ref="E619">INDEX(A$590:A$789,MATCH(0,COUNTIF(E$589:E618,A$590:A$789),0))</f>
        <v>#N/A</v>
      </c>
      <c r="F619" s="227" t="e">
        <f t="shared" si="155"/>
        <v>#N/A</v>
      </c>
      <c r="G619" s="227" t="e">
        <f t="shared" si="153"/>
        <v>#N/A</v>
      </c>
      <c r="H619" s="227" t="e">
        <f t="shared" si="154"/>
        <v>#N/A</v>
      </c>
      <c r="J619" s="279" t="str">
        <f>IF('Actual Waste'!O36&lt;&gt;"",CONCATENATE('Actual Waste'!B36," ", 'Actual Waste'!O36),"")</f>
        <v/>
      </c>
      <c r="K619" s="229" t="str">
        <f>IF('Actual Waste'!D36&lt;&gt;"",'Actual Waste'!D36,"")</f>
        <v/>
      </c>
      <c r="L619" s="229" t="str">
        <f>IF('Actual Waste'!P36&lt;&gt;"",'Actual Waste'!P36,"")</f>
        <v/>
      </c>
      <c r="M619" s="229" t="str">
        <f>IF('Actual Waste'!Q36&lt;&gt;"",'Actual Waste'!Q36,"")</f>
        <v/>
      </c>
      <c r="N619" s="229" t="e">
        <f t="array" ref="N619">INDEX(J$590:J$789,MATCH(0,COUNTIF(N$589:N618,J$590:J$789),0))</f>
        <v>#N/A</v>
      </c>
      <c r="O619" s="229" t="e">
        <f t="shared" si="156"/>
        <v>#N/A</v>
      </c>
      <c r="P619" s="229" t="e">
        <f t="shared" si="157"/>
        <v>#N/A</v>
      </c>
      <c r="Q619" s="229" t="e">
        <f t="shared" si="158"/>
        <v>#N/A</v>
      </c>
      <c r="AE619" s="3"/>
      <c r="AF619" s="3"/>
      <c r="AG619" s="3"/>
      <c r="AH619" s="3"/>
      <c r="AM619" s="3"/>
      <c r="AN619" s="3"/>
      <c r="AO619" s="3"/>
      <c r="AP619" s="3"/>
    </row>
    <row r="620" spans="1:42" x14ac:dyDescent="0.35">
      <c r="A620" s="191" t="str">
        <f>IF('Estimated Waste'!O36&lt;&gt;"",CONCATENATE('Estimated Waste'!A36," ", 'Estimated Waste'!O36),"")</f>
        <v/>
      </c>
      <c r="B620" s="227" t="str">
        <f>IF('Estimated Waste'!C36&lt;&gt;"",'Estimated Waste'!C36,"")</f>
        <v/>
      </c>
      <c r="C620" s="227" t="str">
        <f>IF('Estimated Waste'!R36&lt;&gt;"",'Estimated Waste'!R36,"")</f>
        <v/>
      </c>
      <c r="D620" s="227" t="str">
        <f>IF('Estimated Waste'!Q36&lt;&gt;"",'Estimated Waste'!Q36,"")</f>
        <v/>
      </c>
      <c r="E620" s="227" t="e">
        <f t="array" ref="E620">INDEX(A$590:A$789,MATCH(0,COUNTIF(E$589:E619,A$590:A$789),0))</f>
        <v>#N/A</v>
      </c>
      <c r="F620" s="227" t="e">
        <f t="shared" si="155"/>
        <v>#N/A</v>
      </c>
      <c r="G620" s="227" t="e">
        <f t="shared" si="153"/>
        <v>#N/A</v>
      </c>
      <c r="H620" s="227" t="e">
        <f t="shared" si="154"/>
        <v>#N/A</v>
      </c>
      <c r="J620" s="279" t="str">
        <f>IF('Actual Waste'!O37&lt;&gt;"",CONCATENATE('Actual Waste'!B37," ", 'Actual Waste'!O37),"")</f>
        <v/>
      </c>
      <c r="K620" s="229" t="str">
        <f>IF('Actual Waste'!D37&lt;&gt;"",'Actual Waste'!D37,"")</f>
        <v/>
      </c>
      <c r="L620" s="229" t="str">
        <f>IF('Actual Waste'!P37&lt;&gt;"",'Actual Waste'!P37,"")</f>
        <v/>
      </c>
      <c r="M620" s="229" t="str">
        <f>IF('Actual Waste'!Q37&lt;&gt;"",'Actual Waste'!Q37,"")</f>
        <v/>
      </c>
      <c r="N620" s="229" t="e">
        <f t="array" ref="N620">INDEX(J$590:J$789,MATCH(0,COUNTIF(N$589:N619,J$590:J$789),0))</f>
        <v>#N/A</v>
      </c>
      <c r="O620" s="229" t="e">
        <f t="shared" si="156"/>
        <v>#N/A</v>
      </c>
      <c r="P620" s="229" t="e">
        <f t="shared" si="157"/>
        <v>#N/A</v>
      </c>
      <c r="Q620" s="229" t="e">
        <f t="shared" si="158"/>
        <v>#N/A</v>
      </c>
      <c r="AE620" s="3"/>
      <c r="AF620" s="3"/>
      <c r="AG620" s="3"/>
      <c r="AH620" s="3"/>
      <c r="AM620" s="3"/>
      <c r="AN620" s="3"/>
      <c r="AO620" s="3"/>
      <c r="AP620" s="3"/>
    </row>
    <row r="621" spans="1:42" x14ac:dyDescent="0.35">
      <c r="A621" s="191" t="str">
        <f>IF('Estimated Waste'!O37&lt;&gt;"",CONCATENATE('Estimated Waste'!A37," ", 'Estimated Waste'!O37),"")</f>
        <v/>
      </c>
      <c r="B621" s="227" t="str">
        <f>IF('Estimated Waste'!C37&lt;&gt;"",'Estimated Waste'!C37,"")</f>
        <v/>
      </c>
      <c r="C621" s="227" t="str">
        <f>IF('Estimated Waste'!R37&lt;&gt;"",'Estimated Waste'!R37,"")</f>
        <v/>
      </c>
      <c r="D621" s="227" t="str">
        <f>IF('Estimated Waste'!Q37&lt;&gt;"",'Estimated Waste'!Q37,"")</f>
        <v/>
      </c>
      <c r="E621" s="227" t="e">
        <f t="array" ref="E621">INDEX(A$590:A$789,MATCH(0,COUNTIF(E$589:E620,A$590:A$789),0))</f>
        <v>#N/A</v>
      </c>
      <c r="F621" s="227" t="e">
        <f t="shared" si="155"/>
        <v>#N/A</v>
      </c>
      <c r="G621" s="227" t="e">
        <f t="shared" si="153"/>
        <v>#N/A</v>
      </c>
      <c r="H621" s="227" t="e">
        <f t="shared" si="154"/>
        <v>#N/A</v>
      </c>
      <c r="J621" s="279" t="str">
        <f>IF('Actual Waste'!O38&lt;&gt;"",CONCATENATE('Actual Waste'!B38," ", 'Actual Waste'!O38),"")</f>
        <v/>
      </c>
      <c r="K621" s="229" t="str">
        <f>IF('Actual Waste'!D38&lt;&gt;"",'Actual Waste'!D38,"")</f>
        <v/>
      </c>
      <c r="L621" s="229" t="str">
        <f>IF('Actual Waste'!P38&lt;&gt;"",'Actual Waste'!P38,"")</f>
        <v/>
      </c>
      <c r="M621" s="229" t="str">
        <f>IF('Actual Waste'!Q38&lt;&gt;"",'Actual Waste'!Q38,"")</f>
        <v/>
      </c>
      <c r="N621" s="229" t="e">
        <f t="array" ref="N621">INDEX(J$590:J$789,MATCH(0,COUNTIF(N$589:N620,J$590:J$789),0))</f>
        <v>#N/A</v>
      </c>
      <c r="O621" s="229" t="e">
        <f t="shared" si="156"/>
        <v>#N/A</v>
      </c>
      <c r="P621" s="229" t="e">
        <f t="shared" si="157"/>
        <v>#N/A</v>
      </c>
      <c r="Q621" s="229" t="e">
        <f t="shared" si="158"/>
        <v>#N/A</v>
      </c>
      <c r="AE621" s="3"/>
      <c r="AF621" s="3"/>
      <c r="AG621" s="3"/>
      <c r="AH621" s="3"/>
      <c r="AM621" s="3"/>
      <c r="AN621" s="3"/>
      <c r="AO621" s="3"/>
      <c r="AP621" s="3"/>
    </row>
    <row r="622" spans="1:42" x14ac:dyDescent="0.35">
      <c r="A622" s="191" t="str">
        <f>IF('Estimated Waste'!O38&lt;&gt;"",CONCATENATE('Estimated Waste'!A38," ", 'Estimated Waste'!O38),"")</f>
        <v/>
      </c>
      <c r="B622" s="227" t="str">
        <f>IF('Estimated Waste'!C38&lt;&gt;"",'Estimated Waste'!C38,"")</f>
        <v/>
      </c>
      <c r="C622" s="227" t="str">
        <f>IF('Estimated Waste'!R38&lt;&gt;"",'Estimated Waste'!R38,"")</f>
        <v/>
      </c>
      <c r="D622" s="227" t="str">
        <f>IF('Estimated Waste'!Q38&lt;&gt;"",'Estimated Waste'!Q38,"")</f>
        <v/>
      </c>
      <c r="E622" s="227" t="e">
        <f t="array" ref="E622">INDEX(A$590:A$789,MATCH(0,COUNTIF(E$589:E621,A$590:A$789),0))</f>
        <v>#N/A</v>
      </c>
      <c r="F622" s="227" t="e">
        <f t="shared" si="155"/>
        <v>#N/A</v>
      </c>
      <c r="G622" s="227" t="e">
        <f t="shared" ref="G622:G653" si="159">VLOOKUP(E622,A$590:D$789,4,FALSE)</f>
        <v>#N/A</v>
      </c>
      <c r="H622" s="227" t="e">
        <f t="shared" ref="H622:H653" si="160">VLOOKUP(E622,A$590:D$789,2,FALSE)</f>
        <v>#N/A</v>
      </c>
      <c r="J622" s="279" t="str">
        <f>IF('Actual Waste'!O39&lt;&gt;"",CONCATENATE('Actual Waste'!B39," ", 'Actual Waste'!O39),"")</f>
        <v/>
      </c>
      <c r="K622" s="229" t="str">
        <f>IF('Actual Waste'!D39&lt;&gt;"",'Actual Waste'!D39,"")</f>
        <v/>
      </c>
      <c r="L622" s="229" t="str">
        <f>IF('Actual Waste'!P39&lt;&gt;"",'Actual Waste'!P39,"")</f>
        <v/>
      </c>
      <c r="M622" s="229" t="str">
        <f>IF('Actual Waste'!Q39&lt;&gt;"",'Actual Waste'!Q39,"")</f>
        <v/>
      </c>
      <c r="N622" s="229" t="e">
        <f t="array" ref="N622">INDEX(J$590:J$789,MATCH(0,COUNTIF(N$589:N621,J$590:J$789),0))</f>
        <v>#N/A</v>
      </c>
      <c r="O622" s="229" t="e">
        <f t="shared" si="156"/>
        <v>#N/A</v>
      </c>
      <c r="P622" s="229" t="e">
        <f t="shared" si="157"/>
        <v>#N/A</v>
      </c>
      <c r="Q622" s="229" t="e">
        <f t="shared" si="158"/>
        <v>#N/A</v>
      </c>
      <c r="AE622" s="3"/>
      <c r="AF622" s="3"/>
      <c r="AG622" s="3"/>
      <c r="AH622" s="3"/>
      <c r="AM622" s="3"/>
      <c r="AN622" s="3"/>
      <c r="AO622" s="3"/>
      <c r="AP622" s="3"/>
    </row>
    <row r="623" spans="1:42" x14ac:dyDescent="0.35">
      <c r="A623" s="191" t="str">
        <f>IF('Estimated Waste'!O39&lt;&gt;"",CONCATENATE('Estimated Waste'!A39," ", 'Estimated Waste'!O39),"")</f>
        <v/>
      </c>
      <c r="B623" s="227" t="str">
        <f>IF('Estimated Waste'!C39&lt;&gt;"",'Estimated Waste'!C39,"")</f>
        <v/>
      </c>
      <c r="C623" s="227" t="str">
        <f>IF('Estimated Waste'!R39&lt;&gt;"",'Estimated Waste'!R39,"")</f>
        <v/>
      </c>
      <c r="D623" s="227" t="str">
        <f>IF('Estimated Waste'!Q39&lt;&gt;"",'Estimated Waste'!Q39,"")</f>
        <v/>
      </c>
      <c r="E623" s="227" t="e">
        <f t="array" ref="E623">INDEX(A$590:A$789,MATCH(0,COUNTIF(E$589:E622,A$590:A$789),0))</f>
        <v>#N/A</v>
      </c>
      <c r="F623" s="227" t="e">
        <f t="shared" si="155"/>
        <v>#N/A</v>
      </c>
      <c r="G623" s="227" t="e">
        <f t="shared" si="159"/>
        <v>#N/A</v>
      </c>
      <c r="H623" s="227" t="e">
        <f t="shared" si="160"/>
        <v>#N/A</v>
      </c>
      <c r="J623" s="279" t="str">
        <f>IF('Actual Waste'!O40&lt;&gt;"",CONCATENATE('Actual Waste'!B40," ", 'Actual Waste'!O40),"")</f>
        <v/>
      </c>
      <c r="K623" s="229" t="str">
        <f>IF('Actual Waste'!D40&lt;&gt;"",'Actual Waste'!D40,"")</f>
        <v/>
      </c>
      <c r="L623" s="229" t="str">
        <f>IF('Actual Waste'!P40&lt;&gt;"",'Actual Waste'!P40,"")</f>
        <v/>
      </c>
      <c r="M623" s="229" t="str">
        <f>IF('Actual Waste'!Q40&lt;&gt;"",'Actual Waste'!Q40,"")</f>
        <v/>
      </c>
      <c r="N623" s="229" t="e">
        <f t="array" ref="N623">INDEX(J$590:J$789,MATCH(0,COUNTIF(N$589:N622,J$590:J$789),0))</f>
        <v>#N/A</v>
      </c>
      <c r="O623" s="229" t="e">
        <f t="shared" si="156"/>
        <v>#N/A</v>
      </c>
      <c r="P623" s="229" t="e">
        <f t="shared" si="157"/>
        <v>#N/A</v>
      </c>
      <c r="Q623" s="229" t="e">
        <f t="shared" si="158"/>
        <v>#N/A</v>
      </c>
      <c r="AE623" s="3"/>
      <c r="AF623" s="3"/>
      <c r="AG623" s="3"/>
      <c r="AH623" s="3"/>
      <c r="AM623" s="3"/>
      <c r="AN623" s="3"/>
      <c r="AO623" s="3"/>
      <c r="AP623" s="3"/>
    </row>
    <row r="624" spans="1:42" x14ac:dyDescent="0.35">
      <c r="A624" s="191" t="str">
        <f>IF('Estimated Waste'!O40&lt;&gt;"",CONCATENATE('Estimated Waste'!A40," ", 'Estimated Waste'!O40),"")</f>
        <v/>
      </c>
      <c r="B624" s="227" t="str">
        <f>IF('Estimated Waste'!C40&lt;&gt;"",'Estimated Waste'!C40,"")</f>
        <v/>
      </c>
      <c r="C624" s="227" t="str">
        <f>IF('Estimated Waste'!R40&lt;&gt;"",'Estimated Waste'!R40,"")</f>
        <v/>
      </c>
      <c r="D624" s="227" t="str">
        <f>IF('Estimated Waste'!Q40&lt;&gt;"",'Estimated Waste'!Q40,"")</f>
        <v/>
      </c>
      <c r="E624" s="227" t="e">
        <f t="array" ref="E624">INDEX(A$590:A$789,MATCH(0,COUNTIF(E$589:E623,A$590:A$789),0))</f>
        <v>#N/A</v>
      </c>
      <c r="F624" s="227" t="e">
        <f t="shared" si="155"/>
        <v>#N/A</v>
      </c>
      <c r="G624" s="227" t="e">
        <f t="shared" si="159"/>
        <v>#N/A</v>
      </c>
      <c r="H624" s="227" t="e">
        <f t="shared" si="160"/>
        <v>#N/A</v>
      </c>
      <c r="J624" s="279" t="str">
        <f>IF('Actual Waste'!O41&lt;&gt;"",CONCATENATE('Actual Waste'!B41," ", 'Actual Waste'!O41),"")</f>
        <v/>
      </c>
      <c r="K624" s="229" t="str">
        <f>IF('Actual Waste'!D41&lt;&gt;"",'Actual Waste'!D41,"")</f>
        <v/>
      </c>
      <c r="L624" s="229" t="str">
        <f>IF('Actual Waste'!P41&lt;&gt;"",'Actual Waste'!P41,"")</f>
        <v/>
      </c>
      <c r="M624" s="229" t="str">
        <f>IF('Actual Waste'!Q41&lt;&gt;"",'Actual Waste'!Q41,"")</f>
        <v/>
      </c>
      <c r="N624" s="229" t="e">
        <f t="array" ref="N624">INDEX(J$590:J$789,MATCH(0,COUNTIF(N$589:N623,J$590:J$789),0))</f>
        <v>#N/A</v>
      </c>
      <c r="O624" s="229" t="e">
        <f t="shared" si="156"/>
        <v>#N/A</v>
      </c>
      <c r="P624" s="229" t="e">
        <f t="shared" si="157"/>
        <v>#N/A</v>
      </c>
      <c r="Q624" s="229" t="e">
        <f t="shared" si="158"/>
        <v>#N/A</v>
      </c>
      <c r="AE624" s="3"/>
      <c r="AF624" s="3"/>
      <c r="AG624" s="3"/>
      <c r="AH624" s="3"/>
      <c r="AM624" s="3"/>
      <c r="AN624" s="3"/>
      <c r="AO624" s="3"/>
      <c r="AP624" s="3"/>
    </row>
    <row r="625" spans="1:42" x14ac:dyDescent="0.35">
      <c r="A625" s="191" t="str">
        <f>IF('Estimated Waste'!O41&lt;&gt;"",CONCATENATE('Estimated Waste'!A41," ", 'Estimated Waste'!O41),"")</f>
        <v/>
      </c>
      <c r="B625" s="227" t="str">
        <f>IF('Estimated Waste'!C41&lt;&gt;"",'Estimated Waste'!C41,"")</f>
        <v/>
      </c>
      <c r="C625" s="227" t="str">
        <f>IF('Estimated Waste'!R41&lt;&gt;"",'Estimated Waste'!R41,"")</f>
        <v/>
      </c>
      <c r="D625" s="227" t="str">
        <f>IF('Estimated Waste'!Q41&lt;&gt;"",'Estimated Waste'!Q41,"")</f>
        <v/>
      </c>
      <c r="E625" s="227" t="e">
        <f t="array" ref="E625">INDEX(A$590:A$789,MATCH(0,COUNTIF(E$589:E624,A$590:A$789),0))</f>
        <v>#N/A</v>
      </c>
      <c r="F625" s="227" t="e">
        <f t="shared" si="155"/>
        <v>#N/A</v>
      </c>
      <c r="G625" s="227" t="e">
        <f t="shared" si="159"/>
        <v>#N/A</v>
      </c>
      <c r="H625" s="227" t="e">
        <f t="shared" si="160"/>
        <v>#N/A</v>
      </c>
      <c r="J625" s="279" t="str">
        <f>IF('Actual Waste'!O42&lt;&gt;"",CONCATENATE('Actual Waste'!B42," ", 'Actual Waste'!O42),"")</f>
        <v/>
      </c>
      <c r="K625" s="229" t="str">
        <f>IF('Actual Waste'!D42&lt;&gt;"",'Actual Waste'!D42,"")</f>
        <v/>
      </c>
      <c r="L625" s="229" t="str">
        <f>IF('Actual Waste'!P42&lt;&gt;"",'Actual Waste'!P42,"")</f>
        <v/>
      </c>
      <c r="M625" s="229" t="str">
        <f>IF('Actual Waste'!Q42&lt;&gt;"",'Actual Waste'!Q42,"")</f>
        <v/>
      </c>
      <c r="N625" s="229" t="e">
        <f t="array" ref="N625">INDEX(J$590:J$789,MATCH(0,COUNTIF(N$589:N624,J$590:J$789),0))</f>
        <v>#N/A</v>
      </c>
      <c r="O625" s="229" t="e">
        <f t="shared" si="156"/>
        <v>#N/A</v>
      </c>
      <c r="P625" s="229" t="e">
        <f t="shared" si="157"/>
        <v>#N/A</v>
      </c>
      <c r="Q625" s="229" t="e">
        <f t="shared" si="158"/>
        <v>#N/A</v>
      </c>
      <c r="AE625" s="3"/>
      <c r="AF625" s="3"/>
      <c r="AG625" s="3"/>
      <c r="AH625" s="3"/>
      <c r="AM625" s="3"/>
      <c r="AN625" s="3"/>
      <c r="AO625" s="3"/>
      <c r="AP625" s="3"/>
    </row>
    <row r="626" spans="1:42" x14ac:dyDescent="0.35">
      <c r="A626" s="191" t="str">
        <f>IF('Estimated Waste'!O42&lt;&gt;"",CONCATENATE('Estimated Waste'!A42," ", 'Estimated Waste'!O42),"")</f>
        <v/>
      </c>
      <c r="B626" s="227" t="str">
        <f>IF('Estimated Waste'!C42&lt;&gt;"",'Estimated Waste'!C42,"")</f>
        <v/>
      </c>
      <c r="C626" s="227" t="str">
        <f>IF('Estimated Waste'!R42&lt;&gt;"",'Estimated Waste'!R42,"")</f>
        <v/>
      </c>
      <c r="D626" s="227" t="str">
        <f>IF('Estimated Waste'!Q42&lt;&gt;"",'Estimated Waste'!Q42,"")</f>
        <v/>
      </c>
      <c r="E626" s="227" t="e">
        <f t="array" ref="E626">INDEX(A$590:A$789,MATCH(0,COUNTIF(E$589:E625,A$590:A$789),0))</f>
        <v>#N/A</v>
      </c>
      <c r="F626" s="227" t="e">
        <f t="shared" si="155"/>
        <v>#N/A</v>
      </c>
      <c r="G626" s="227" t="e">
        <f t="shared" si="159"/>
        <v>#N/A</v>
      </c>
      <c r="H626" s="227" t="e">
        <f t="shared" si="160"/>
        <v>#N/A</v>
      </c>
      <c r="J626" s="279" t="str">
        <f>IF('Actual Waste'!O43&lt;&gt;"",CONCATENATE('Actual Waste'!B43," ", 'Actual Waste'!O43),"")</f>
        <v/>
      </c>
      <c r="K626" s="229" t="str">
        <f>IF('Actual Waste'!D43&lt;&gt;"",'Actual Waste'!D43,"")</f>
        <v/>
      </c>
      <c r="L626" s="229" t="str">
        <f>IF('Actual Waste'!P43&lt;&gt;"",'Actual Waste'!P43,"")</f>
        <v/>
      </c>
      <c r="M626" s="229" t="str">
        <f>IF('Actual Waste'!Q43&lt;&gt;"",'Actual Waste'!Q43,"")</f>
        <v/>
      </c>
      <c r="N626" s="229" t="e">
        <f t="array" ref="N626">INDEX(J$590:J$789,MATCH(0,COUNTIF(N$589:N625,J$590:J$789),0))</f>
        <v>#N/A</v>
      </c>
      <c r="O626" s="229" t="e">
        <f t="shared" si="156"/>
        <v>#N/A</v>
      </c>
      <c r="P626" s="229" t="e">
        <f t="shared" si="157"/>
        <v>#N/A</v>
      </c>
      <c r="Q626" s="229" t="e">
        <f t="shared" si="158"/>
        <v>#N/A</v>
      </c>
      <c r="AE626" s="3"/>
      <c r="AF626" s="3"/>
      <c r="AG626" s="3"/>
      <c r="AH626" s="3"/>
      <c r="AM626" s="3"/>
      <c r="AN626" s="3"/>
      <c r="AO626" s="3"/>
      <c r="AP626" s="3"/>
    </row>
    <row r="627" spans="1:42" x14ac:dyDescent="0.35">
      <c r="A627" s="191" t="str">
        <f>IF('Estimated Waste'!O43&lt;&gt;"",CONCATENATE('Estimated Waste'!A43," ", 'Estimated Waste'!O43),"")</f>
        <v/>
      </c>
      <c r="B627" s="227" t="str">
        <f>IF('Estimated Waste'!C43&lt;&gt;"",'Estimated Waste'!C43,"")</f>
        <v/>
      </c>
      <c r="C627" s="227" t="str">
        <f>IF('Estimated Waste'!R43&lt;&gt;"",'Estimated Waste'!R43,"")</f>
        <v/>
      </c>
      <c r="D627" s="227" t="str">
        <f>IF('Estimated Waste'!Q43&lt;&gt;"",'Estimated Waste'!Q43,"")</f>
        <v/>
      </c>
      <c r="E627" s="227" t="e">
        <f t="array" ref="E627">INDEX(A$590:A$789,MATCH(0,COUNTIF(E$589:E626,A$590:A$789),0))</f>
        <v>#N/A</v>
      </c>
      <c r="F627" s="227" t="e">
        <f t="shared" si="155"/>
        <v>#N/A</v>
      </c>
      <c r="G627" s="227" t="e">
        <f t="shared" si="159"/>
        <v>#N/A</v>
      </c>
      <c r="H627" s="227" t="e">
        <f t="shared" si="160"/>
        <v>#N/A</v>
      </c>
      <c r="J627" s="279" t="str">
        <f>IF('Actual Waste'!O44&lt;&gt;"",CONCATENATE('Actual Waste'!B44," ", 'Actual Waste'!O44),"")</f>
        <v/>
      </c>
      <c r="K627" s="229" t="str">
        <f>IF('Actual Waste'!D44&lt;&gt;"",'Actual Waste'!D44,"")</f>
        <v/>
      </c>
      <c r="L627" s="229" t="str">
        <f>IF('Actual Waste'!P44&lt;&gt;"",'Actual Waste'!P44,"")</f>
        <v/>
      </c>
      <c r="M627" s="229" t="str">
        <f>IF('Actual Waste'!Q44&lt;&gt;"",'Actual Waste'!Q44,"")</f>
        <v/>
      </c>
      <c r="N627" s="229" t="e">
        <f t="array" ref="N627">INDEX(J$590:J$789,MATCH(0,COUNTIF(N$589:N626,J$590:J$789),0))</f>
        <v>#N/A</v>
      </c>
      <c r="O627" s="229" t="e">
        <f t="shared" si="156"/>
        <v>#N/A</v>
      </c>
      <c r="P627" s="229" t="e">
        <f t="shared" si="157"/>
        <v>#N/A</v>
      </c>
      <c r="Q627" s="229" t="e">
        <f t="shared" si="158"/>
        <v>#N/A</v>
      </c>
      <c r="AE627" s="3"/>
      <c r="AF627" s="3"/>
      <c r="AG627" s="3"/>
      <c r="AH627" s="3"/>
      <c r="AM627" s="3"/>
      <c r="AN627" s="3"/>
      <c r="AO627" s="3"/>
      <c r="AP627" s="3"/>
    </row>
    <row r="628" spans="1:42" x14ac:dyDescent="0.35">
      <c r="A628" s="191" t="str">
        <f>IF('Estimated Waste'!O44&lt;&gt;"",CONCATENATE('Estimated Waste'!A44," ", 'Estimated Waste'!O44),"")</f>
        <v/>
      </c>
      <c r="B628" s="227" t="str">
        <f>IF('Estimated Waste'!C44&lt;&gt;"",'Estimated Waste'!C44,"")</f>
        <v/>
      </c>
      <c r="C628" s="227" t="str">
        <f>IF('Estimated Waste'!R44&lt;&gt;"",'Estimated Waste'!R44,"")</f>
        <v/>
      </c>
      <c r="D628" s="227" t="str">
        <f>IF('Estimated Waste'!Q44&lt;&gt;"",'Estimated Waste'!Q44,"")</f>
        <v/>
      </c>
      <c r="E628" s="227" t="e">
        <f t="array" ref="E628">INDEX(A$590:A$789,MATCH(0,COUNTIF(E$589:E627,A$590:A$789),0))</f>
        <v>#N/A</v>
      </c>
      <c r="F628" s="227" t="e">
        <f t="shared" si="155"/>
        <v>#N/A</v>
      </c>
      <c r="G628" s="227" t="e">
        <f t="shared" si="159"/>
        <v>#N/A</v>
      </c>
      <c r="H628" s="227" t="e">
        <f t="shared" si="160"/>
        <v>#N/A</v>
      </c>
      <c r="J628" s="279" t="str">
        <f>IF('Actual Waste'!O45&lt;&gt;"",CONCATENATE('Actual Waste'!B45," ", 'Actual Waste'!O45),"")</f>
        <v/>
      </c>
      <c r="K628" s="229" t="str">
        <f>IF('Actual Waste'!D45&lt;&gt;"",'Actual Waste'!D45,"")</f>
        <v/>
      </c>
      <c r="L628" s="229" t="str">
        <f>IF('Actual Waste'!P45&lt;&gt;"",'Actual Waste'!P45,"")</f>
        <v/>
      </c>
      <c r="M628" s="229" t="str">
        <f>IF('Actual Waste'!Q45&lt;&gt;"",'Actual Waste'!Q45,"")</f>
        <v/>
      </c>
      <c r="N628" s="229" t="e">
        <f t="array" ref="N628">INDEX(J$590:J$789,MATCH(0,COUNTIF(N$589:N627,J$590:J$789),0))</f>
        <v>#N/A</v>
      </c>
      <c r="O628" s="229" t="e">
        <f t="shared" si="156"/>
        <v>#N/A</v>
      </c>
      <c r="P628" s="229" t="e">
        <f t="shared" si="157"/>
        <v>#N/A</v>
      </c>
      <c r="Q628" s="229" t="e">
        <f t="shared" si="158"/>
        <v>#N/A</v>
      </c>
      <c r="AE628" s="3"/>
      <c r="AF628" s="3"/>
      <c r="AG628" s="3"/>
      <c r="AH628" s="3"/>
      <c r="AM628" s="3"/>
      <c r="AN628" s="3"/>
      <c r="AO628" s="3"/>
      <c r="AP628" s="3"/>
    </row>
    <row r="629" spans="1:42" x14ac:dyDescent="0.35">
      <c r="A629" s="191" t="str">
        <f>IF('Estimated Waste'!O45&lt;&gt;"",CONCATENATE('Estimated Waste'!A45," ", 'Estimated Waste'!O45),"")</f>
        <v/>
      </c>
      <c r="B629" s="227" t="str">
        <f>IF('Estimated Waste'!C45&lt;&gt;"",'Estimated Waste'!C45,"")</f>
        <v/>
      </c>
      <c r="C629" s="227" t="str">
        <f>IF('Estimated Waste'!R45&lt;&gt;"",'Estimated Waste'!R45,"")</f>
        <v/>
      </c>
      <c r="D629" s="227" t="str">
        <f>IF('Estimated Waste'!Q45&lt;&gt;"",'Estimated Waste'!Q45,"")</f>
        <v/>
      </c>
      <c r="E629" s="227" t="e">
        <f t="array" ref="E629">INDEX(A$590:A$789,MATCH(0,COUNTIF(E$589:E628,A$590:A$789),0))</f>
        <v>#N/A</v>
      </c>
      <c r="F629" s="227" t="e">
        <f t="shared" si="155"/>
        <v>#N/A</v>
      </c>
      <c r="G629" s="227" t="e">
        <f t="shared" si="159"/>
        <v>#N/A</v>
      </c>
      <c r="H629" s="227" t="e">
        <f t="shared" si="160"/>
        <v>#N/A</v>
      </c>
      <c r="J629" s="279" t="str">
        <f>IF('Actual Waste'!O46&lt;&gt;"",CONCATENATE('Actual Waste'!B46," ", 'Actual Waste'!O46),"")</f>
        <v/>
      </c>
      <c r="K629" s="229" t="str">
        <f>IF('Actual Waste'!D46&lt;&gt;"",'Actual Waste'!D46,"")</f>
        <v/>
      </c>
      <c r="L629" s="229" t="str">
        <f>IF('Actual Waste'!P46&lt;&gt;"",'Actual Waste'!P46,"")</f>
        <v/>
      </c>
      <c r="M629" s="229" t="str">
        <f>IF('Actual Waste'!Q46&lt;&gt;"",'Actual Waste'!Q46,"")</f>
        <v/>
      </c>
      <c r="N629" s="229" t="e">
        <f t="array" ref="N629">INDEX(J$590:J$789,MATCH(0,COUNTIF(N$589:N628,J$590:J$789),0))</f>
        <v>#N/A</v>
      </c>
      <c r="O629" s="229" t="e">
        <f t="shared" si="156"/>
        <v>#N/A</v>
      </c>
      <c r="P629" s="229" t="e">
        <f t="shared" si="157"/>
        <v>#N/A</v>
      </c>
      <c r="Q629" s="229" t="e">
        <f t="shared" si="158"/>
        <v>#N/A</v>
      </c>
      <c r="AE629" s="3"/>
      <c r="AF629" s="3"/>
      <c r="AG629" s="3"/>
      <c r="AH629" s="3"/>
      <c r="AM629" s="3"/>
      <c r="AN629" s="3"/>
      <c r="AO629" s="3"/>
      <c r="AP629" s="3"/>
    </row>
    <row r="630" spans="1:42" x14ac:dyDescent="0.35">
      <c r="A630" s="191" t="str">
        <f>IF('Estimated Waste'!O46&lt;&gt;"",CONCATENATE('Estimated Waste'!A46," ", 'Estimated Waste'!O46),"")</f>
        <v/>
      </c>
      <c r="B630" s="227" t="str">
        <f>IF('Estimated Waste'!C46&lt;&gt;"",'Estimated Waste'!C46,"")</f>
        <v/>
      </c>
      <c r="C630" s="227" t="str">
        <f>IF('Estimated Waste'!R46&lt;&gt;"",'Estimated Waste'!R46,"")</f>
        <v/>
      </c>
      <c r="D630" s="227" t="str">
        <f>IF('Estimated Waste'!Q46&lt;&gt;"",'Estimated Waste'!Q46,"")</f>
        <v/>
      </c>
      <c r="E630" s="227" t="e">
        <f t="array" ref="E630">INDEX(A$590:A$789,MATCH(0,COUNTIF(E$589:E629,A$590:A$789),0))</f>
        <v>#N/A</v>
      </c>
      <c r="F630" s="227" t="e">
        <f t="shared" si="155"/>
        <v>#N/A</v>
      </c>
      <c r="G630" s="227" t="e">
        <f t="shared" si="159"/>
        <v>#N/A</v>
      </c>
      <c r="H630" s="227" t="e">
        <f t="shared" si="160"/>
        <v>#N/A</v>
      </c>
      <c r="J630" s="279" t="str">
        <f>IF('Actual Waste'!O47&lt;&gt;"",CONCATENATE('Actual Waste'!B47," ", 'Actual Waste'!O47),"")</f>
        <v/>
      </c>
      <c r="K630" s="229" t="str">
        <f>IF('Actual Waste'!D47&lt;&gt;"",'Actual Waste'!D47,"")</f>
        <v/>
      </c>
      <c r="L630" s="229" t="str">
        <f>IF('Actual Waste'!P47&lt;&gt;"",'Actual Waste'!P47,"")</f>
        <v/>
      </c>
      <c r="M630" s="229" t="str">
        <f>IF('Actual Waste'!Q47&lt;&gt;"",'Actual Waste'!Q47,"")</f>
        <v/>
      </c>
      <c r="N630" s="229" t="e">
        <f t="array" ref="N630">INDEX(J$590:J$789,MATCH(0,COUNTIF(N$589:N629,J$590:J$789),0))</f>
        <v>#N/A</v>
      </c>
      <c r="O630" s="229" t="e">
        <f t="shared" si="156"/>
        <v>#N/A</v>
      </c>
      <c r="P630" s="229" t="e">
        <f t="shared" si="157"/>
        <v>#N/A</v>
      </c>
      <c r="Q630" s="229" t="e">
        <f t="shared" si="158"/>
        <v>#N/A</v>
      </c>
      <c r="AE630" s="3"/>
      <c r="AF630" s="3"/>
      <c r="AG630" s="3"/>
      <c r="AH630" s="3"/>
      <c r="AM630" s="3"/>
      <c r="AN630" s="3"/>
      <c r="AO630" s="3"/>
      <c r="AP630" s="3"/>
    </row>
    <row r="631" spans="1:42" x14ac:dyDescent="0.35">
      <c r="A631" s="191" t="str">
        <f>IF('Estimated Waste'!O47&lt;&gt;"",CONCATENATE('Estimated Waste'!A47," ", 'Estimated Waste'!O47),"")</f>
        <v/>
      </c>
      <c r="B631" s="227" t="str">
        <f>IF('Estimated Waste'!C47&lt;&gt;"",'Estimated Waste'!C47,"")</f>
        <v/>
      </c>
      <c r="C631" s="227" t="str">
        <f>IF('Estimated Waste'!R47&lt;&gt;"",'Estimated Waste'!R47,"")</f>
        <v/>
      </c>
      <c r="D631" s="227" t="str">
        <f>IF('Estimated Waste'!Q47&lt;&gt;"",'Estimated Waste'!Q47,"")</f>
        <v/>
      </c>
      <c r="E631" s="227" t="e">
        <f t="array" ref="E631">INDEX(A$590:A$789,MATCH(0,COUNTIF(E$589:E630,A$590:A$789),0))</f>
        <v>#N/A</v>
      </c>
      <c r="F631" s="227" t="e">
        <f t="shared" si="155"/>
        <v>#N/A</v>
      </c>
      <c r="G631" s="227" t="e">
        <f t="shared" si="159"/>
        <v>#N/A</v>
      </c>
      <c r="H631" s="227" t="e">
        <f t="shared" si="160"/>
        <v>#N/A</v>
      </c>
      <c r="J631" s="279" t="str">
        <f>IF('Actual Waste'!O48&lt;&gt;"",CONCATENATE('Actual Waste'!B48," ", 'Actual Waste'!O48),"")</f>
        <v/>
      </c>
      <c r="K631" s="229" t="str">
        <f>IF('Actual Waste'!D48&lt;&gt;"",'Actual Waste'!D48,"")</f>
        <v/>
      </c>
      <c r="L631" s="229" t="str">
        <f>IF('Actual Waste'!P48&lt;&gt;"",'Actual Waste'!P48,"")</f>
        <v/>
      </c>
      <c r="M631" s="229" t="str">
        <f>IF('Actual Waste'!Q48&lt;&gt;"",'Actual Waste'!Q48,"")</f>
        <v/>
      </c>
      <c r="N631" s="229" t="e">
        <f t="array" ref="N631">INDEX(J$590:J$789,MATCH(0,COUNTIF(N$589:N630,J$590:J$789),0))</f>
        <v>#N/A</v>
      </c>
      <c r="O631" s="229" t="e">
        <f t="shared" si="156"/>
        <v>#N/A</v>
      </c>
      <c r="P631" s="229" t="e">
        <f t="shared" si="157"/>
        <v>#N/A</v>
      </c>
      <c r="Q631" s="229" t="e">
        <f t="shared" si="158"/>
        <v>#N/A</v>
      </c>
      <c r="AE631" s="3"/>
      <c r="AF631" s="3"/>
      <c r="AG631" s="3"/>
      <c r="AH631" s="3"/>
      <c r="AM631" s="3"/>
      <c r="AN631" s="3"/>
      <c r="AO631" s="3"/>
      <c r="AP631" s="3"/>
    </row>
    <row r="632" spans="1:42" x14ac:dyDescent="0.35">
      <c r="A632" s="191" t="str">
        <f>IF('Estimated Waste'!O48&lt;&gt;"",CONCATENATE('Estimated Waste'!A48," ", 'Estimated Waste'!O48),"")</f>
        <v/>
      </c>
      <c r="B632" s="227" t="str">
        <f>IF('Estimated Waste'!C48&lt;&gt;"",'Estimated Waste'!C48,"")</f>
        <v/>
      </c>
      <c r="C632" s="227" t="str">
        <f>IF('Estimated Waste'!R48&lt;&gt;"",'Estimated Waste'!R48,"")</f>
        <v/>
      </c>
      <c r="D632" s="227" t="str">
        <f>IF('Estimated Waste'!Q48&lt;&gt;"",'Estimated Waste'!Q48,"")</f>
        <v/>
      </c>
      <c r="E632" s="227" t="e">
        <f t="array" ref="E632">INDEX(A$590:A$789,MATCH(0,COUNTIF(E$589:E631,A$590:A$789),0))</f>
        <v>#N/A</v>
      </c>
      <c r="F632" s="227" t="e">
        <f t="shared" si="155"/>
        <v>#N/A</v>
      </c>
      <c r="G632" s="227" t="e">
        <f t="shared" si="159"/>
        <v>#N/A</v>
      </c>
      <c r="H632" s="227" t="e">
        <f t="shared" si="160"/>
        <v>#N/A</v>
      </c>
      <c r="J632" s="279" t="str">
        <f>IF('Actual Waste'!O49&lt;&gt;"",CONCATENATE('Actual Waste'!B49," ", 'Actual Waste'!O49),"")</f>
        <v/>
      </c>
      <c r="K632" s="229" t="str">
        <f>IF('Actual Waste'!D49&lt;&gt;"",'Actual Waste'!D49,"")</f>
        <v/>
      </c>
      <c r="L632" s="229" t="str">
        <f>IF('Actual Waste'!P49&lt;&gt;"",'Actual Waste'!P49,"")</f>
        <v/>
      </c>
      <c r="M632" s="229" t="str">
        <f>IF('Actual Waste'!Q49&lt;&gt;"",'Actual Waste'!Q49,"")</f>
        <v/>
      </c>
      <c r="N632" s="229" t="e">
        <f t="array" ref="N632">INDEX(J$590:J$789,MATCH(0,COUNTIF(N$589:N631,J$590:J$789),0))</f>
        <v>#N/A</v>
      </c>
      <c r="O632" s="229" t="e">
        <f t="shared" si="156"/>
        <v>#N/A</v>
      </c>
      <c r="P632" s="229" t="e">
        <f t="shared" si="157"/>
        <v>#N/A</v>
      </c>
      <c r="Q632" s="229" t="e">
        <f t="shared" si="158"/>
        <v>#N/A</v>
      </c>
      <c r="AE632" s="3"/>
      <c r="AF632" s="3"/>
      <c r="AG632" s="3"/>
      <c r="AH632" s="3"/>
      <c r="AM632" s="3"/>
      <c r="AN632" s="3"/>
      <c r="AO632" s="3"/>
      <c r="AP632" s="3"/>
    </row>
    <row r="633" spans="1:42" x14ac:dyDescent="0.35">
      <c r="A633" s="191" t="str">
        <f>IF('Estimated Waste'!O49&lt;&gt;"",CONCATENATE('Estimated Waste'!A49," ", 'Estimated Waste'!O49),"")</f>
        <v/>
      </c>
      <c r="B633" s="227" t="str">
        <f>IF('Estimated Waste'!C49&lt;&gt;"",'Estimated Waste'!C49,"")</f>
        <v/>
      </c>
      <c r="C633" s="227" t="str">
        <f>IF('Estimated Waste'!R49&lt;&gt;"",'Estimated Waste'!R49,"")</f>
        <v/>
      </c>
      <c r="D633" s="227" t="str">
        <f>IF('Estimated Waste'!Q49&lt;&gt;"",'Estimated Waste'!Q49,"")</f>
        <v/>
      </c>
      <c r="E633" s="227" t="e">
        <f t="array" ref="E633">INDEX(A$590:A$789,MATCH(0,COUNTIF(E$589:E632,A$590:A$789),0))</f>
        <v>#N/A</v>
      </c>
      <c r="F633" s="227" t="e">
        <f t="shared" si="155"/>
        <v>#N/A</v>
      </c>
      <c r="G633" s="227" t="e">
        <f t="shared" si="159"/>
        <v>#N/A</v>
      </c>
      <c r="H633" s="227" t="e">
        <f t="shared" si="160"/>
        <v>#N/A</v>
      </c>
      <c r="J633" s="279" t="str">
        <f>IF('Actual Waste'!O50&lt;&gt;"",CONCATENATE('Actual Waste'!B50," ", 'Actual Waste'!O50),"")</f>
        <v/>
      </c>
      <c r="K633" s="229" t="str">
        <f>IF('Actual Waste'!D50&lt;&gt;"",'Actual Waste'!D50,"")</f>
        <v/>
      </c>
      <c r="L633" s="229" t="str">
        <f>IF('Actual Waste'!P50&lt;&gt;"",'Actual Waste'!P50,"")</f>
        <v/>
      </c>
      <c r="M633" s="229" t="str">
        <f>IF('Actual Waste'!Q50&lt;&gt;"",'Actual Waste'!Q50,"")</f>
        <v/>
      </c>
      <c r="N633" s="229" t="e">
        <f t="array" ref="N633">INDEX(J$590:J$789,MATCH(0,COUNTIF(N$589:N632,J$590:J$789),0))</f>
        <v>#N/A</v>
      </c>
      <c r="O633" s="229" t="e">
        <f t="shared" si="156"/>
        <v>#N/A</v>
      </c>
      <c r="P633" s="229" t="e">
        <f t="shared" si="157"/>
        <v>#N/A</v>
      </c>
      <c r="Q633" s="229" t="e">
        <f t="shared" si="158"/>
        <v>#N/A</v>
      </c>
      <c r="AE633" s="3"/>
      <c r="AF633" s="3"/>
      <c r="AG633" s="3"/>
      <c r="AH633" s="3"/>
      <c r="AM633" s="3"/>
      <c r="AN633" s="3"/>
      <c r="AO633" s="3"/>
      <c r="AP633" s="3"/>
    </row>
    <row r="634" spans="1:42" x14ac:dyDescent="0.35">
      <c r="A634" s="191" t="str">
        <f>IF('Estimated Waste'!O50&lt;&gt;"",CONCATENATE('Estimated Waste'!A50," ", 'Estimated Waste'!O50),"")</f>
        <v/>
      </c>
      <c r="B634" s="227" t="str">
        <f>IF('Estimated Waste'!C50&lt;&gt;"",'Estimated Waste'!C50,"")</f>
        <v/>
      </c>
      <c r="C634" s="227" t="str">
        <f>IF('Estimated Waste'!R50&lt;&gt;"",'Estimated Waste'!R50,"")</f>
        <v/>
      </c>
      <c r="D634" s="227" t="str">
        <f>IF('Estimated Waste'!Q50&lt;&gt;"",'Estimated Waste'!Q50,"")</f>
        <v/>
      </c>
      <c r="E634" s="227" t="e">
        <f t="array" ref="E634">INDEX(A$590:A$789,MATCH(0,COUNTIF(E$589:E633,A$590:A$789),0))</f>
        <v>#N/A</v>
      </c>
      <c r="F634" s="227" t="e">
        <f t="shared" si="155"/>
        <v>#N/A</v>
      </c>
      <c r="G634" s="227" t="e">
        <f t="shared" si="159"/>
        <v>#N/A</v>
      </c>
      <c r="H634" s="227" t="e">
        <f t="shared" si="160"/>
        <v>#N/A</v>
      </c>
      <c r="J634" s="279" t="str">
        <f>IF('Actual Waste'!O51&lt;&gt;"",CONCATENATE('Actual Waste'!B51," ", 'Actual Waste'!O51),"")</f>
        <v/>
      </c>
      <c r="K634" s="229" t="str">
        <f>IF('Actual Waste'!D51&lt;&gt;"",'Actual Waste'!D51,"")</f>
        <v/>
      </c>
      <c r="L634" s="229" t="str">
        <f>IF('Actual Waste'!P51&lt;&gt;"",'Actual Waste'!P51,"")</f>
        <v/>
      </c>
      <c r="M634" s="229" t="str">
        <f>IF('Actual Waste'!Q51&lt;&gt;"",'Actual Waste'!Q51,"")</f>
        <v/>
      </c>
      <c r="N634" s="229" t="e">
        <f t="array" ref="N634">INDEX(J$590:J$789,MATCH(0,COUNTIF(N$589:N633,J$590:J$789),0))</f>
        <v>#N/A</v>
      </c>
      <c r="O634" s="229" t="e">
        <f t="shared" si="156"/>
        <v>#N/A</v>
      </c>
      <c r="P634" s="229" t="e">
        <f t="shared" si="157"/>
        <v>#N/A</v>
      </c>
      <c r="Q634" s="229" t="e">
        <f t="shared" si="158"/>
        <v>#N/A</v>
      </c>
      <c r="AE634" s="3"/>
      <c r="AF634" s="3"/>
      <c r="AG634" s="3"/>
      <c r="AH634" s="3"/>
      <c r="AM634" s="3"/>
      <c r="AN634" s="3"/>
      <c r="AO634" s="3"/>
      <c r="AP634" s="3"/>
    </row>
    <row r="635" spans="1:42" x14ac:dyDescent="0.35">
      <c r="A635" s="191" t="str">
        <f>IF('Estimated Waste'!O51&lt;&gt;"",CONCATENATE('Estimated Waste'!A51," ", 'Estimated Waste'!O51),"")</f>
        <v/>
      </c>
      <c r="B635" s="227" t="str">
        <f>IF('Estimated Waste'!C51&lt;&gt;"",'Estimated Waste'!C51,"")</f>
        <v/>
      </c>
      <c r="C635" s="227" t="str">
        <f>IF('Estimated Waste'!R51&lt;&gt;"",'Estimated Waste'!R51,"")</f>
        <v/>
      </c>
      <c r="D635" s="227" t="str">
        <f>IF('Estimated Waste'!Q51&lt;&gt;"",'Estimated Waste'!Q51,"")</f>
        <v/>
      </c>
      <c r="E635" s="227" t="e">
        <f t="array" ref="E635">INDEX(A$590:A$789,MATCH(0,COUNTIF(E$589:E634,A$590:A$789),0))</f>
        <v>#N/A</v>
      </c>
      <c r="F635" s="227" t="e">
        <f t="shared" si="155"/>
        <v>#N/A</v>
      </c>
      <c r="G635" s="227" t="e">
        <f t="shared" si="159"/>
        <v>#N/A</v>
      </c>
      <c r="H635" s="227" t="e">
        <f t="shared" si="160"/>
        <v>#N/A</v>
      </c>
      <c r="J635" s="279" t="str">
        <f>IF('Actual Waste'!O52&lt;&gt;"",CONCATENATE('Actual Waste'!B52," ", 'Actual Waste'!O52),"")</f>
        <v/>
      </c>
      <c r="K635" s="229" t="str">
        <f>IF('Actual Waste'!D52&lt;&gt;"",'Actual Waste'!D52,"")</f>
        <v/>
      </c>
      <c r="L635" s="229" t="str">
        <f>IF('Actual Waste'!P52&lt;&gt;"",'Actual Waste'!P52,"")</f>
        <v/>
      </c>
      <c r="M635" s="229" t="str">
        <f>IF('Actual Waste'!Q52&lt;&gt;"",'Actual Waste'!Q52,"")</f>
        <v/>
      </c>
      <c r="N635" s="229" t="e">
        <f t="array" ref="N635">INDEX(J$590:J$789,MATCH(0,COUNTIF(N$589:N634,J$590:J$789),0))</f>
        <v>#N/A</v>
      </c>
      <c r="O635" s="229" t="e">
        <f t="shared" si="156"/>
        <v>#N/A</v>
      </c>
      <c r="P635" s="229" t="e">
        <f t="shared" si="157"/>
        <v>#N/A</v>
      </c>
      <c r="Q635" s="229" t="e">
        <f t="shared" si="158"/>
        <v>#N/A</v>
      </c>
      <c r="AE635" s="3"/>
      <c r="AF635" s="3"/>
      <c r="AG635" s="3"/>
      <c r="AH635" s="3"/>
      <c r="AM635" s="3"/>
      <c r="AN635" s="3"/>
      <c r="AO635" s="3"/>
      <c r="AP635" s="3"/>
    </row>
    <row r="636" spans="1:42" x14ac:dyDescent="0.35">
      <c r="A636" s="191" t="str">
        <f>IF('Estimated Waste'!O52&lt;&gt;"",CONCATENATE('Estimated Waste'!A52," ", 'Estimated Waste'!O52),"")</f>
        <v/>
      </c>
      <c r="B636" s="227" t="str">
        <f>IF('Estimated Waste'!C52&lt;&gt;"",'Estimated Waste'!C52,"")</f>
        <v/>
      </c>
      <c r="C636" s="227" t="str">
        <f>IF('Estimated Waste'!R52&lt;&gt;"",'Estimated Waste'!R52,"")</f>
        <v/>
      </c>
      <c r="D636" s="227" t="str">
        <f>IF('Estimated Waste'!Q52&lt;&gt;"",'Estimated Waste'!Q52,"")</f>
        <v/>
      </c>
      <c r="E636" s="227" t="e">
        <f t="array" ref="E636">INDEX(A$590:A$789,MATCH(0,COUNTIF(E$589:E635,A$590:A$789),0))</f>
        <v>#N/A</v>
      </c>
      <c r="F636" s="227" t="e">
        <f t="shared" si="155"/>
        <v>#N/A</v>
      </c>
      <c r="G636" s="227" t="e">
        <f t="shared" si="159"/>
        <v>#N/A</v>
      </c>
      <c r="H636" s="227" t="e">
        <f t="shared" si="160"/>
        <v>#N/A</v>
      </c>
      <c r="J636" s="279" t="str">
        <f>IF('Actual Waste'!O53&lt;&gt;"",CONCATENATE('Actual Waste'!B53," ", 'Actual Waste'!O53),"")</f>
        <v/>
      </c>
      <c r="K636" s="229" t="str">
        <f>IF('Actual Waste'!D53&lt;&gt;"",'Actual Waste'!D53,"")</f>
        <v/>
      </c>
      <c r="L636" s="229" t="str">
        <f>IF('Actual Waste'!P53&lt;&gt;"",'Actual Waste'!P53,"")</f>
        <v/>
      </c>
      <c r="M636" s="229" t="str">
        <f>IF('Actual Waste'!Q53&lt;&gt;"",'Actual Waste'!Q53,"")</f>
        <v/>
      </c>
      <c r="N636" s="229" t="e">
        <f t="array" ref="N636">INDEX(J$590:J$789,MATCH(0,COUNTIF(N$589:N635,J$590:J$789),0))</f>
        <v>#N/A</v>
      </c>
      <c r="O636" s="229" t="e">
        <f t="shared" si="156"/>
        <v>#N/A</v>
      </c>
      <c r="P636" s="229" t="e">
        <f t="shared" si="157"/>
        <v>#N/A</v>
      </c>
      <c r="Q636" s="229" t="e">
        <f t="shared" si="158"/>
        <v>#N/A</v>
      </c>
      <c r="AE636" s="3"/>
      <c r="AF636" s="3"/>
      <c r="AG636" s="3"/>
      <c r="AH636" s="3"/>
      <c r="AM636" s="3"/>
      <c r="AN636" s="3"/>
      <c r="AO636" s="3"/>
      <c r="AP636" s="3"/>
    </row>
    <row r="637" spans="1:42" x14ac:dyDescent="0.35">
      <c r="A637" s="191" t="str">
        <f>IF('Estimated Waste'!O53&lt;&gt;"",CONCATENATE('Estimated Waste'!A53," ", 'Estimated Waste'!O53),"")</f>
        <v/>
      </c>
      <c r="B637" s="227" t="str">
        <f>IF('Estimated Waste'!C53&lt;&gt;"",'Estimated Waste'!C53,"")</f>
        <v/>
      </c>
      <c r="C637" s="227" t="str">
        <f>IF('Estimated Waste'!R53&lt;&gt;"",'Estimated Waste'!R53,"")</f>
        <v/>
      </c>
      <c r="D637" s="227" t="str">
        <f>IF('Estimated Waste'!Q53&lt;&gt;"",'Estimated Waste'!Q53,"")</f>
        <v/>
      </c>
      <c r="E637" s="227" t="e">
        <f t="array" ref="E637">INDEX(A$590:A$789,MATCH(0,COUNTIF(E$589:E636,A$590:A$789),0))</f>
        <v>#N/A</v>
      </c>
      <c r="F637" s="227" t="e">
        <f t="shared" si="155"/>
        <v>#N/A</v>
      </c>
      <c r="G637" s="227" t="e">
        <f t="shared" si="159"/>
        <v>#N/A</v>
      </c>
      <c r="H637" s="227" t="e">
        <f t="shared" si="160"/>
        <v>#N/A</v>
      </c>
      <c r="J637" s="279" t="str">
        <f>IF('Actual Waste'!O54&lt;&gt;"",CONCATENATE('Actual Waste'!B54," ", 'Actual Waste'!O54),"")</f>
        <v/>
      </c>
      <c r="K637" s="229" t="str">
        <f>IF('Actual Waste'!D54&lt;&gt;"",'Actual Waste'!D54,"")</f>
        <v/>
      </c>
      <c r="L637" s="229" t="str">
        <f>IF('Actual Waste'!P54&lt;&gt;"",'Actual Waste'!P54,"")</f>
        <v/>
      </c>
      <c r="M637" s="229" t="str">
        <f>IF('Actual Waste'!Q54&lt;&gt;"",'Actual Waste'!Q54,"")</f>
        <v/>
      </c>
      <c r="N637" s="229" t="e">
        <f t="array" ref="N637">INDEX(J$590:J$789,MATCH(0,COUNTIF(N$589:N636,J$590:J$789),0))</f>
        <v>#N/A</v>
      </c>
      <c r="O637" s="229" t="e">
        <f t="shared" si="156"/>
        <v>#N/A</v>
      </c>
      <c r="P637" s="229" t="e">
        <f t="shared" si="157"/>
        <v>#N/A</v>
      </c>
      <c r="Q637" s="229" t="e">
        <f t="shared" si="158"/>
        <v>#N/A</v>
      </c>
      <c r="AE637" s="3"/>
      <c r="AF637" s="3"/>
      <c r="AG637" s="3"/>
      <c r="AH637" s="3"/>
      <c r="AM637" s="3"/>
      <c r="AN637" s="3"/>
      <c r="AO637" s="3"/>
      <c r="AP637" s="3"/>
    </row>
    <row r="638" spans="1:42" x14ac:dyDescent="0.35">
      <c r="A638" s="191" t="str">
        <f>IF('Estimated Waste'!O54&lt;&gt;"",CONCATENATE('Estimated Waste'!A54," ", 'Estimated Waste'!O54),"")</f>
        <v/>
      </c>
      <c r="B638" s="227" t="str">
        <f>IF('Estimated Waste'!C54&lt;&gt;"",'Estimated Waste'!C54,"")</f>
        <v/>
      </c>
      <c r="C638" s="227" t="str">
        <f>IF('Estimated Waste'!R54&lt;&gt;"",'Estimated Waste'!R54,"")</f>
        <v/>
      </c>
      <c r="D638" s="227" t="str">
        <f>IF('Estimated Waste'!Q54&lt;&gt;"",'Estimated Waste'!Q54,"")</f>
        <v/>
      </c>
      <c r="E638" s="227" t="e">
        <f t="array" ref="E638">INDEX(A$590:A$789,MATCH(0,COUNTIF(E$589:E637,A$590:A$789),0))</f>
        <v>#N/A</v>
      </c>
      <c r="F638" s="227" t="e">
        <f t="shared" si="155"/>
        <v>#N/A</v>
      </c>
      <c r="G638" s="227" t="e">
        <f t="shared" si="159"/>
        <v>#N/A</v>
      </c>
      <c r="H638" s="227" t="e">
        <f t="shared" si="160"/>
        <v>#N/A</v>
      </c>
      <c r="J638" s="279" t="str">
        <f>IF('Actual Waste'!O55&lt;&gt;"",CONCATENATE('Actual Waste'!B55," ", 'Actual Waste'!O55),"")</f>
        <v/>
      </c>
      <c r="K638" s="229" t="str">
        <f>IF('Actual Waste'!D55&lt;&gt;"",'Actual Waste'!D55,"")</f>
        <v/>
      </c>
      <c r="L638" s="229" t="str">
        <f>IF('Actual Waste'!P55&lt;&gt;"",'Actual Waste'!P55,"")</f>
        <v/>
      </c>
      <c r="M638" s="229" t="str">
        <f>IF('Actual Waste'!Q55&lt;&gt;"",'Actual Waste'!Q55,"")</f>
        <v/>
      </c>
      <c r="N638" s="229" t="e">
        <f t="array" ref="N638">INDEX(J$590:J$789,MATCH(0,COUNTIF(N$589:N637,J$590:J$789),0))</f>
        <v>#N/A</v>
      </c>
      <c r="O638" s="229" t="e">
        <f t="shared" si="156"/>
        <v>#N/A</v>
      </c>
      <c r="P638" s="229" t="e">
        <f t="shared" si="157"/>
        <v>#N/A</v>
      </c>
      <c r="Q638" s="229" t="e">
        <f t="shared" si="158"/>
        <v>#N/A</v>
      </c>
      <c r="AE638" s="3"/>
      <c r="AF638" s="3"/>
      <c r="AG638" s="3"/>
      <c r="AH638" s="3"/>
      <c r="AM638" s="3"/>
      <c r="AN638" s="3"/>
      <c r="AO638" s="3"/>
      <c r="AP638" s="3"/>
    </row>
    <row r="639" spans="1:42" x14ac:dyDescent="0.35">
      <c r="A639" s="191" t="str">
        <f>IF('Estimated Waste'!O55&lt;&gt;"",CONCATENATE('Estimated Waste'!A55," ", 'Estimated Waste'!O55),"")</f>
        <v/>
      </c>
      <c r="B639" s="227" t="str">
        <f>IF('Estimated Waste'!C55&lt;&gt;"",'Estimated Waste'!C55,"")</f>
        <v/>
      </c>
      <c r="C639" s="227" t="str">
        <f>IF('Estimated Waste'!R55&lt;&gt;"",'Estimated Waste'!R55,"")</f>
        <v/>
      </c>
      <c r="D639" s="227" t="str">
        <f>IF('Estimated Waste'!Q55&lt;&gt;"",'Estimated Waste'!Q55,"")</f>
        <v/>
      </c>
      <c r="E639" s="227" t="e">
        <f t="array" ref="E639">INDEX(A$590:A$789,MATCH(0,COUNTIF(E$589:E638,A$590:A$789),0))</f>
        <v>#N/A</v>
      </c>
      <c r="F639" s="227" t="e">
        <f t="shared" si="155"/>
        <v>#N/A</v>
      </c>
      <c r="G639" s="227" t="e">
        <f t="shared" si="159"/>
        <v>#N/A</v>
      </c>
      <c r="H639" s="227" t="e">
        <f t="shared" si="160"/>
        <v>#N/A</v>
      </c>
      <c r="J639" s="279" t="str">
        <f>IF('Actual Waste'!O56&lt;&gt;"",CONCATENATE('Actual Waste'!B56," ", 'Actual Waste'!O56),"")</f>
        <v/>
      </c>
      <c r="K639" s="229" t="str">
        <f>IF('Actual Waste'!D56&lt;&gt;"",'Actual Waste'!D56,"")</f>
        <v/>
      </c>
      <c r="L639" s="229" t="str">
        <f>IF('Actual Waste'!P56&lt;&gt;"",'Actual Waste'!P56,"")</f>
        <v/>
      </c>
      <c r="M639" s="229" t="str">
        <f>IF('Actual Waste'!Q56&lt;&gt;"",'Actual Waste'!Q56,"")</f>
        <v/>
      </c>
      <c r="N639" s="229" t="e">
        <f t="array" ref="N639">INDEX(J$590:J$789,MATCH(0,COUNTIF(N$589:N638,J$590:J$789),0))</f>
        <v>#N/A</v>
      </c>
      <c r="O639" s="229" t="e">
        <f t="shared" si="156"/>
        <v>#N/A</v>
      </c>
      <c r="P639" s="229" t="e">
        <f t="shared" si="157"/>
        <v>#N/A</v>
      </c>
      <c r="Q639" s="229" t="e">
        <f t="shared" si="158"/>
        <v>#N/A</v>
      </c>
      <c r="AE639" s="3"/>
      <c r="AF639" s="3"/>
      <c r="AG639" s="3"/>
      <c r="AH639" s="3"/>
      <c r="AM639" s="3"/>
      <c r="AN639" s="3"/>
      <c r="AO639" s="3"/>
      <c r="AP639" s="3"/>
    </row>
    <row r="640" spans="1:42" x14ac:dyDescent="0.35">
      <c r="A640" s="191" t="str">
        <f>IF('Estimated Waste'!O56&lt;&gt;"",CONCATENATE('Estimated Waste'!A56," ", 'Estimated Waste'!O56),"")</f>
        <v/>
      </c>
      <c r="B640" s="227" t="str">
        <f>IF('Estimated Waste'!C56&lt;&gt;"",'Estimated Waste'!C56,"")</f>
        <v/>
      </c>
      <c r="C640" s="227" t="str">
        <f>IF('Estimated Waste'!R56&lt;&gt;"",'Estimated Waste'!R56,"")</f>
        <v/>
      </c>
      <c r="D640" s="227" t="str">
        <f>IF('Estimated Waste'!Q56&lt;&gt;"",'Estimated Waste'!Q56,"")</f>
        <v/>
      </c>
      <c r="E640" s="227" t="e">
        <f t="array" ref="E640">INDEX(A$590:A$789,MATCH(0,COUNTIF(E$589:E639,A$590:A$789),0))</f>
        <v>#N/A</v>
      </c>
      <c r="F640" s="227" t="e">
        <f t="shared" si="155"/>
        <v>#N/A</v>
      </c>
      <c r="G640" s="227" t="e">
        <f t="shared" si="159"/>
        <v>#N/A</v>
      </c>
      <c r="H640" s="227" t="e">
        <f t="shared" si="160"/>
        <v>#N/A</v>
      </c>
      <c r="J640" s="279" t="str">
        <f>IF('Actual Waste'!O57&lt;&gt;"",CONCATENATE('Actual Waste'!B57," ", 'Actual Waste'!O57),"")</f>
        <v/>
      </c>
      <c r="K640" s="229" t="str">
        <f>IF('Actual Waste'!D57&lt;&gt;"",'Actual Waste'!D57,"")</f>
        <v/>
      </c>
      <c r="L640" s="229" t="str">
        <f>IF('Actual Waste'!P57&lt;&gt;"",'Actual Waste'!P57,"")</f>
        <v/>
      </c>
      <c r="M640" s="229" t="str">
        <f>IF('Actual Waste'!Q57&lt;&gt;"",'Actual Waste'!Q57,"")</f>
        <v/>
      </c>
      <c r="N640" s="229" t="e">
        <f t="array" ref="N640">INDEX(J$590:J$789,MATCH(0,COUNTIF(N$589:N639,J$590:J$789),0))</f>
        <v>#N/A</v>
      </c>
      <c r="O640" s="229" t="e">
        <f t="shared" si="156"/>
        <v>#N/A</v>
      </c>
      <c r="P640" s="229" t="e">
        <f t="shared" si="157"/>
        <v>#N/A</v>
      </c>
      <c r="Q640" s="229" t="e">
        <f t="shared" si="158"/>
        <v>#N/A</v>
      </c>
      <c r="AE640" s="3"/>
      <c r="AF640" s="3"/>
      <c r="AG640" s="3"/>
      <c r="AH640" s="3"/>
      <c r="AM640" s="3"/>
      <c r="AN640" s="3"/>
      <c r="AO640" s="3"/>
      <c r="AP640" s="3"/>
    </row>
    <row r="641" spans="1:42" x14ac:dyDescent="0.35">
      <c r="A641" s="191" t="str">
        <f>IF('Estimated Waste'!O57&lt;&gt;"",CONCATENATE('Estimated Waste'!A57," ", 'Estimated Waste'!O57),"")</f>
        <v/>
      </c>
      <c r="B641" s="227" t="str">
        <f>IF('Estimated Waste'!C57&lt;&gt;"",'Estimated Waste'!C57,"")</f>
        <v/>
      </c>
      <c r="C641" s="227" t="str">
        <f>IF('Estimated Waste'!R57&lt;&gt;"",'Estimated Waste'!R57,"")</f>
        <v/>
      </c>
      <c r="D641" s="227" t="str">
        <f>IF('Estimated Waste'!Q57&lt;&gt;"",'Estimated Waste'!Q57,"")</f>
        <v/>
      </c>
      <c r="E641" s="227" t="e">
        <f t="array" ref="E641">INDEX(A$590:A$789,MATCH(0,COUNTIF(E$589:E640,A$590:A$789),0))</f>
        <v>#N/A</v>
      </c>
      <c r="F641" s="227" t="e">
        <f t="shared" si="155"/>
        <v>#N/A</v>
      </c>
      <c r="G641" s="227" t="e">
        <f t="shared" si="159"/>
        <v>#N/A</v>
      </c>
      <c r="H641" s="227" t="e">
        <f t="shared" si="160"/>
        <v>#N/A</v>
      </c>
      <c r="J641" s="279" t="str">
        <f>IF('Actual Waste'!O58&lt;&gt;"",CONCATENATE('Actual Waste'!B58," ", 'Actual Waste'!O58),"")</f>
        <v/>
      </c>
      <c r="K641" s="229" t="str">
        <f>IF('Actual Waste'!D58&lt;&gt;"",'Actual Waste'!D58,"")</f>
        <v/>
      </c>
      <c r="L641" s="229" t="str">
        <f>IF('Actual Waste'!P58&lt;&gt;"",'Actual Waste'!P58,"")</f>
        <v/>
      </c>
      <c r="M641" s="229" t="str">
        <f>IF('Actual Waste'!Q58&lt;&gt;"",'Actual Waste'!Q58,"")</f>
        <v/>
      </c>
      <c r="N641" s="229" t="e">
        <f t="array" ref="N641">INDEX(J$590:J$789,MATCH(0,COUNTIF(N$589:N640,J$590:J$789),0))</f>
        <v>#N/A</v>
      </c>
      <c r="O641" s="229" t="e">
        <f t="shared" si="156"/>
        <v>#N/A</v>
      </c>
      <c r="P641" s="229" t="e">
        <f t="shared" si="157"/>
        <v>#N/A</v>
      </c>
      <c r="Q641" s="229" t="e">
        <f t="shared" si="158"/>
        <v>#N/A</v>
      </c>
      <c r="AE641" s="3"/>
      <c r="AF641" s="3"/>
      <c r="AG641" s="3"/>
      <c r="AH641" s="3"/>
      <c r="AM641" s="3"/>
      <c r="AN641" s="3"/>
      <c r="AO641" s="3"/>
      <c r="AP641" s="3"/>
    </row>
    <row r="642" spans="1:42" x14ac:dyDescent="0.35">
      <c r="A642" s="191" t="str">
        <f>IF('Estimated Waste'!O58&lt;&gt;"",CONCATENATE('Estimated Waste'!A58," ", 'Estimated Waste'!O58),"")</f>
        <v/>
      </c>
      <c r="B642" s="227" t="str">
        <f>IF('Estimated Waste'!C58&lt;&gt;"",'Estimated Waste'!C58,"")</f>
        <v/>
      </c>
      <c r="C642" s="227" t="str">
        <f>IF('Estimated Waste'!R58&lt;&gt;"",'Estimated Waste'!R58,"")</f>
        <v/>
      </c>
      <c r="D642" s="227" t="str">
        <f>IF('Estimated Waste'!Q58&lt;&gt;"",'Estimated Waste'!Q58,"")</f>
        <v/>
      </c>
      <c r="E642" s="227" t="e">
        <f t="array" ref="E642">INDEX(A$590:A$789,MATCH(0,COUNTIF(E$589:E641,A$590:A$789),0))</f>
        <v>#N/A</v>
      </c>
      <c r="F642" s="227" t="e">
        <f t="shared" si="155"/>
        <v>#N/A</v>
      </c>
      <c r="G642" s="227" t="e">
        <f t="shared" si="159"/>
        <v>#N/A</v>
      </c>
      <c r="H642" s="227" t="e">
        <f t="shared" si="160"/>
        <v>#N/A</v>
      </c>
      <c r="J642" s="279" t="str">
        <f>IF('Actual Waste'!O59&lt;&gt;"",CONCATENATE('Actual Waste'!B59," ", 'Actual Waste'!O59),"")</f>
        <v/>
      </c>
      <c r="K642" s="229" t="str">
        <f>IF('Actual Waste'!D59&lt;&gt;"",'Actual Waste'!D59,"")</f>
        <v/>
      </c>
      <c r="L642" s="229" t="str">
        <f>IF('Actual Waste'!P59&lt;&gt;"",'Actual Waste'!P59,"")</f>
        <v/>
      </c>
      <c r="M642" s="229" t="str">
        <f>IF('Actual Waste'!Q59&lt;&gt;"",'Actual Waste'!Q59,"")</f>
        <v/>
      </c>
      <c r="N642" s="229" t="e">
        <f t="array" ref="N642">INDEX(J$590:J$789,MATCH(0,COUNTIF(N$589:N641,J$590:J$789),0))</f>
        <v>#N/A</v>
      </c>
      <c r="O642" s="229" t="e">
        <f t="shared" si="156"/>
        <v>#N/A</v>
      </c>
      <c r="P642" s="229" t="e">
        <f t="shared" si="157"/>
        <v>#N/A</v>
      </c>
      <c r="Q642" s="229" t="e">
        <f t="shared" si="158"/>
        <v>#N/A</v>
      </c>
      <c r="AE642" s="3"/>
      <c r="AF642" s="3"/>
      <c r="AG642" s="3"/>
      <c r="AH642" s="3"/>
      <c r="AM642" s="3"/>
      <c r="AN642" s="3"/>
      <c r="AO642" s="3"/>
      <c r="AP642" s="3"/>
    </row>
    <row r="643" spans="1:42" x14ac:dyDescent="0.35">
      <c r="A643" s="191" t="str">
        <f>IF('Estimated Waste'!O59&lt;&gt;"",CONCATENATE('Estimated Waste'!A59," ", 'Estimated Waste'!O59),"")</f>
        <v/>
      </c>
      <c r="B643" s="227" t="str">
        <f>IF('Estimated Waste'!C59&lt;&gt;"",'Estimated Waste'!C59,"")</f>
        <v/>
      </c>
      <c r="C643" s="227" t="str">
        <f>IF('Estimated Waste'!R59&lt;&gt;"",'Estimated Waste'!R59,"")</f>
        <v/>
      </c>
      <c r="D643" s="227" t="str">
        <f>IF('Estimated Waste'!Q59&lt;&gt;"",'Estimated Waste'!Q59,"")</f>
        <v/>
      </c>
      <c r="E643" s="227" t="e">
        <f t="array" ref="E643">INDEX(A$590:A$789,MATCH(0,COUNTIF(E$589:E642,A$590:A$789),0))</f>
        <v>#N/A</v>
      </c>
      <c r="F643" s="227" t="e">
        <f t="shared" si="155"/>
        <v>#N/A</v>
      </c>
      <c r="G643" s="227" t="e">
        <f t="shared" si="159"/>
        <v>#N/A</v>
      </c>
      <c r="H643" s="227" t="e">
        <f t="shared" si="160"/>
        <v>#N/A</v>
      </c>
      <c r="J643" s="279" t="str">
        <f>IF('Actual Waste'!O60&lt;&gt;"",CONCATENATE('Actual Waste'!B60," ", 'Actual Waste'!O60),"")</f>
        <v/>
      </c>
      <c r="K643" s="229" t="str">
        <f>IF('Actual Waste'!D60&lt;&gt;"",'Actual Waste'!D60,"")</f>
        <v/>
      </c>
      <c r="L643" s="229" t="str">
        <f>IF('Actual Waste'!P60&lt;&gt;"",'Actual Waste'!P60,"")</f>
        <v/>
      </c>
      <c r="M643" s="229" t="str">
        <f>IF('Actual Waste'!Q60&lt;&gt;"",'Actual Waste'!Q60,"")</f>
        <v/>
      </c>
      <c r="N643" s="229" t="e">
        <f t="array" ref="N643">INDEX(J$590:J$789,MATCH(0,COUNTIF(N$589:N642,J$590:J$789),0))</f>
        <v>#N/A</v>
      </c>
      <c r="O643" s="229" t="e">
        <f t="shared" si="156"/>
        <v>#N/A</v>
      </c>
      <c r="P643" s="229" t="e">
        <f t="shared" si="157"/>
        <v>#N/A</v>
      </c>
      <c r="Q643" s="229" t="e">
        <f t="shared" si="158"/>
        <v>#N/A</v>
      </c>
      <c r="AE643" s="3"/>
      <c r="AF643" s="3"/>
      <c r="AG643" s="3"/>
      <c r="AH643" s="3"/>
      <c r="AM643" s="3"/>
      <c r="AN643" s="3"/>
      <c r="AO643" s="3"/>
      <c r="AP643" s="3"/>
    </row>
    <row r="644" spans="1:42" x14ac:dyDescent="0.35">
      <c r="A644" s="191" t="str">
        <f>IF('Estimated Waste'!O60&lt;&gt;"",CONCATENATE('Estimated Waste'!A60," ", 'Estimated Waste'!O60),"")</f>
        <v/>
      </c>
      <c r="B644" s="227" t="str">
        <f>IF('Estimated Waste'!C60&lt;&gt;"",'Estimated Waste'!C60,"")</f>
        <v/>
      </c>
      <c r="C644" s="227" t="str">
        <f>IF('Estimated Waste'!R60&lt;&gt;"",'Estimated Waste'!R60,"")</f>
        <v/>
      </c>
      <c r="D644" s="227" t="str">
        <f>IF('Estimated Waste'!Q60&lt;&gt;"",'Estimated Waste'!Q60,"")</f>
        <v/>
      </c>
      <c r="E644" s="227" t="e">
        <f t="array" ref="E644">INDEX(A$590:A$789,MATCH(0,COUNTIF(E$589:E643,A$590:A$789),0))</f>
        <v>#N/A</v>
      </c>
      <c r="F644" s="227" t="e">
        <f t="shared" si="155"/>
        <v>#N/A</v>
      </c>
      <c r="G644" s="227" t="e">
        <f t="shared" si="159"/>
        <v>#N/A</v>
      </c>
      <c r="H644" s="227" t="e">
        <f t="shared" si="160"/>
        <v>#N/A</v>
      </c>
      <c r="J644" s="279" t="str">
        <f>IF('Actual Waste'!O61&lt;&gt;"",CONCATENATE('Actual Waste'!B61," ", 'Actual Waste'!O61),"")</f>
        <v/>
      </c>
      <c r="K644" s="229" t="str">
        <f>IF('Actual Waste'!D61&lt;&gt;"",'Actual Waste'!D61,"")</f>
        <v/>
      </c>
      <c r="L644" s="229" t="str">
        <f>IF('Actual Waste'!P61&lt;&gt;"",'Actual Waste'!P61,"")</f>
        <v/>
      </c>
      <c r="M644" s="229" t="str">
        <f>IF('Actual Waste'!Q61&lt;&gt;"",'Actual Waste'!Q61,"")</f>
        <v/>
      </c>
      <c r="N644" s="229" t="e">
        <f t="array" ref="N644">INDEX(J$590:J$789,MATCH(0,COUNTIF(N$589:N643,J$590:J$789),0))</f>
        <v>#N/A</v>
      </c>
      <c r="O644" s="229" t="e">
        <f t="shared" si="156"/>
        <v>#N/A</v>
      </c>
      <c r="P644" s="229" t="e">
        <f t="shared" si="157"/>
        <v>#N/A</v>
      </c>
      <c r="Q644" s="229" t="e">
        <f t="shared" si="158"/>
        <v>#N/A</v>
      </c>
      <c r="AE644" s="3"/>
      <c r="AF644" s="3"/>
      <c r="AG644" s="3"/>
      <c r="AH644" s="3"/>
      <c r="AM644" s="3"/>
      <c r="AN644" s="3"/>
      <c r="AO644" s="3"/>
      <c r="AP644" s="3"/>
    </row>
    <row r="645" spans="1:42" x14ac:dyDescent="0.35">
      <c r="A645" s="191" t="str">
        <f>IF('Estimated Waste'!O61&lt;&gt;"",CONCATENATE('Estimated Waste'!A61," ", 'Estimated Waste'!O61),"")</f>
        <v/>
      </c>
      <c r="B645" s="227" t="str">
        <f>IF('Estimated Waste'!C61&lt;&gt;"",'Estimated Waste'!C61,"")</f>
        <v/>
      </c>
      <c r="C645" s="227" t="str">
        <f>IF('Estimated Waste'!R61&lt;&gt;"",'Estimated Waste'!R61,"")</f>
        <v/>
      </c>
      <c r="D645" s="227" t="str">
        <f>IF('Estimated Waste'!Q61&lt;&gt;"",'Estimated Waste'!Q61,"")</f>
        <v/>
      </c>
      <c r="E645" s="227" t="e">
        <f t="array" ref="E645">INDEX(A$590:A$789,MATCH(0,COUNTIF(E$589:E644,A$590:A$789),0))</f>
        <v>#N/A</v>
      </c>
      <c r="F645" s="227" t="e">
        <f t="shared" si="155"/>
        <v>#N/A</v>
      </c>
      <c r="G645" s="227" t="e">
        <f t="shared" si="159"/>
        <v>#N/A</v>
      </c>
      <c r="H645" s="227" t="e">
        <f t="shared" si="160"/>
        <v>#N/A</v>
      </c>
      <c r="J645" s="279" t="str">
        <f>IF('Actual Waste'!O62&lt;&gt;"",CONCATENATE('Actual Waste'!B62," ", 'Actual Waste'!O62),"")</f>
        <v/>
      </c>
      <c r="K645" s="229" t="str">
        <f>IF('Actual Waste'!D62&lt;&gt;"",'Actual Waste'!D62,"")</f>
        <v/>
      </c>
      <c r="L645" s="229" t="str">
        <f>IF('Actual Waste'!P62&lt;&gt;"",'Actual Waste'!P62,"")</f>
        <v/>
      </c>
      <c r="M645" s="229" t="str">
        <f>IF('Actual Waste'!Q62&lt;&gt;"",'Actual Waste'!Q62,"")</f>
        <v/>
      </c>
      <c r="N645" s="229" t="e">
        <f t="array" ref="N645">INDEX(J$590:J$789,MATCH(0,COUNTIF(N$589:N644,J$590:J$789),0))</f>
        <v>#N/A</v>
      </c>
      <c r="O645" s="229" t="e">
        <f t="shared" si="156"/>
        <v>#N/A</v>
      </c>
      <c r="P645" s="229" t="e">
        <f t="shared" si="157"/>
        <v>#N/A</v>
      </c>
      <c r="Q645" s="229" t="e">
        <f t="shared" si="158"/>
        <v>#N/A</v>
      </c>
      <c r="AE645" s="3"/>
      <c r="AF645" s="3"/>
      <c r="AG645" s="3"/>
      <c r="AH645" s="3"/>
      <c r="AM645" s="3"/>
      <c r="AN645" s="3"/>
      <c r="AO645" s="3"/>
      <c r="AP645" s="3"/>
    </row>
    <row r="646" spans="1:42" x14ac:dyDescent="0.35">
      <c r="A646" s="191" t="str">
        <f>IF('Estimated Waste'!O62&lt;&gt;"",CONCATENATE('Estimated Waste'!A62," ", 'Estimated Waste'!O62),"")</f>
        <v/>
      </c>
      <c r="B646" s="227" t="str">
        <f>IF('Estimated Waste'!C62&lt;&gt;"",'Estimated Waste'!C62,"")</f>
        <v/>
      </c>
      <c r="C646" s="227" t="str">
        <f>IF('Estimated Waste'!R62&lt;&gt;"",'Estimated Waste'!R62,"")</f>
        <v/>
      </c>
      <c r="D646" s="227" t="str">
        <f>IF('Estimated Waste'!Q62&lt;&gt;"",'Estimated Waste'!Q62,"")</f>
        <v/>
      </c>
      <c r="E646" s="227" t="e">
        <f t="array" ref="E646">INDEX(A$590:A$789,MATCH(0,COUNTIF(E$589:E645,A$590:A$789),0))</f>
        <v>#N/A</v>
      </c>
      <c r="F646" s="227" t="e">
        <f t="shared" si="155"/>
        <v>#N/A</v>
      </c>
      <c r="G646" s="227" t="e">
        <f t="shared" si="159"/>
        <v>#N/A</v>
      </c>
      <c r="H646" s="227" t="e">
        <f t="shared" si="160"/>
        <v>#N/A</v>
      </c>
      <c r="J646" s="279" t="str">
        <f>IF('Actual Waste'!O63&lt;&gt;"",CONCATENATE('Actual Waste'!B63," ", 'Actual Waste'!O63),"")</f>
        <v/>
      </c>
      <c r="K646" s="229" t="str">
        <f>IF('Actual Waste'!D63&lt;&gt;"",'Actual Waste'!D63,"")</f>
        <v/>
      </c>
      <c r="L646" s="229" t="str">
        <f>IF('Actual Waste'!P63&lt;&gt;"",'Actual Waste'!P63,"")</f>
        <v/>
      </c>
      <c r="M646" s="229" t="str">
        <f>IF('Actual Waste'!Q63&lt;&gt;"",'Actual Waste'!Q63,"")</f>
        <v/>
      </c>
      <c r="N646" s="229" t="e">
        <f t="array" ref="N646">INDEX(J$590:J$789,MATCH(0,COUNTIF(N$589:N645,J$590:J$789),0))</f>
        <v>#N/A</v>
      </c>
      <c r="O646" s="229" t="e">
        <f t="shared" si="156"/>
        <v>#N/A</v>
      </c>
      <c r="P646" s="229" t="e">
        <f t="shared" si="157"/>
        <v>#N/A</v>
      </c>
      <c r="Q646" s="229" t="e">
        <f t="shared" si="158"/>
        <v>#N/A</v>
      </c>
      <c r="AE646" s="3"/>
      <c r="AF646" s="3"/>
      <c r="AG646" s="3"/>
      <c r="AH646" s="3"/>
      <c r="AM646" s="3"/>
      <c r="AN646" s="3"/>
      <c r="AO646" s="3"/>
      <c r="AP646" s="3"/>
    </row>
    <row r="647" spans="1:42" x14ac:dyDescent="0.35">
      <c r="A647" s="191" t="str">
        <f>IF('Estimated Waste'!O63&lt;&gt;"",CONCATENATE('Estimated Waste'!A63," ", 'Estimated Waste'!O63),"")</f>
        <v/>
      </c>
      <c r="B647" s="227" t="str">
        <f>IF('Estimated Waste'!C63&lt;&gt;"",'Estimated Waste'!C63,"")</f>
        <v/>
      </c>
      <c r="C647" s="227" t="str">
        <f>IF('Estimated Waste'!R63&lt;&gt;"",'Estimated Waste'!R63,"")</f>
        <v/>
      </c>
      <c r="D647" s="227" t="str">
        <f>IF('Estimated Waste'!Q63&lt;&gt;"",'Estimated Waste'!Q63,"")</f>
        <v/>
      </c>
      <c r="E647" s="227" t="e">
        <f t="array" ref="E647">INDEX(A$590:A$789,MATCH(0,COUNTIF(E$589:E646,A$590:A$789),0))</f>
        <v>#N/A</v>
      </c>
      <c r="F647" s="227" t="e">
        <f t="shared" si="155"/>
        <v>#N/A</v>
      </c>
      <c r="G647" s="227" t="e">
        <f t="shared" si="159"/>
        <v>#N/A</v>
      </c>
      <c r="H647" s="227" t="e">
        <f t="shared" si="160"/>
        <v>#N/A</v>
      </c>
      <c r="J647" s="279" t="str">
        <f>IF('Actual Waste'!O64&lt;&gt;"",CONCATENATE('Actual Waste'!B64," ", 'Actual Waste'!O64),"")</f>
        <v/>
      </c>
      <c r="K647" s="229" t="str">
        <f>IF('Actual Waste'!D64&lt;&gt;"",'Actual Waste'!D64,"")</f>
        <v/>
      </c>
      <c r="L647" s="229" t="str">
        <f>IF('Actual Waste'!P64&lt;&gt;"",'Actual Waste'!P64,"")</f>
        <v/>
      </c>
      <c r="M647" s="229" t="str">
        <f>IF('Actual Waste'!Q64&lt;&gt;"",'Actual Waste'!Q64,"")</f>
        <v/>
      </c>
      <c r="N647" s="229" t="e">
        <f t="array" ref="N647">INDEX(J$590:J$789,MATCH(0,COUNTIF(N$589:N646,J$590:J$789),0))</f>
        <v>#N/A</v>
      </c>
      <c r="O647" s="229" t="e">
        <f t="shared" si="156"/>
        <v>#N/A</v>
      </c>
      <c r="P647" s="229" t="e">
        <f t="shared" si="157"/>
        <v>#N/A</v>
      </c>
      <c r="Q647" s="229" t="e">
        <f t="shared" si="158"/>
        <v>#N/A</v>
      </c>
      <c r="AE647" s="3"/>
      <c r="AF647" s="3"/>
      <c r="AG647" s="3"/>
      <c r="AH647" s="3"/>
      <c r="AM647" s="3"/>
      <c r="AN647" s="3"/>
      <c r="AO647" s="3"/>
      <c r="AP647" s="3"/>
    </row>
    <row r="648" spans="1:42" x14ac:dyDescent="0.35">
      <c r="A648" s="191" t="str">
        <f>IF('Estimated Waste'!O64&lt;&gt;"",CONCATENATE('Estimated Waste'!A64," ", 'Estimated Waste'!O64),"")</f>
        <v/>
      </c>
      <c r="B648" s="227" t="str">
        <f>IF('Estimated Waste'!C64&lt;&gt;"",'Estimated Waste'!C64,"")</f>
        <v/>
      </c>
      <c r="C648" s="227" t="str">
        <f>IF('Estimated Waste'!R64&lt;&gt;"",'Estimated Waste'!R64,"")</f>
        <v/>
      </c>
      <c r="D648" s="227" t="str">
        <f>IF('Estimated Waste'!Q64&lt;&gt;"",'Estimated Waste'!Q64,"")</f>
        <v/>
      </c>
      <c r="E648" s="227" t="e">
        <f t="array" ref="E648">INDEX(A$590:A$789,MATCH(0,COUNTIF(E$589:E647,A$590:A$789),0))</f>
        <v>#N/A</v>
      </c>
      <c r="F648" s="227" t="e">
        <f t="shared" si="155"/>
        <v>#N/A</v>
      </c>
      <c r="G648" s="227" t="e">
        <f t="shared" si="159"/>
        <v>#N/A</v>
      </c>
      <c r="H648" s="227" t="e">
        <f t="shared" si="160"/>
        <v>#N/A</v>
      </c>
      <c r="J648" s="279" t="str">
        <f>IF('Actual Waste'!O65&lt;&gt;"",CONCATENATE('Actual Waste'!B65," ", 'Actual Waste'!O65),"")</f>
        <v/>
      </c>
      <c r="K648" s="229" t="str">
        <f>IF('Actual Waste'!D65&lt;&gt;"",'Actual Waste'!D65,"")</f>
        <v/>
      </c>
      <c r="L648" s="229" t="str">
        <f>IF('Actual Waste'!P65&lt;&gt;"",'Actual Waste'!P65,"")</f>
        <v/>
      </c>
      <c r="M648" s="229" t="str">
        <f>IF('Actual Waste'!Q65&lt;&gt;"",'Actual Waste'!Q65,"")</f>
        <v/>
      </c>
      <c r="N648" s="229" t="e">
        <f t="array" ref="N648">INDEX(J$590:J$789,MATCH(0,COUNTIF(N$589:N647,J$590:J$789),0))</f>
        <v>#N/A</v>
      </c>
      <c r="O648" s="229" t="e">
        <f t="shared" si="156"/>
        <v>#N/A</v>
      </c>
      <c r="P648" s="229" t="e">
        <f t="shared" si="157"/>
        <v>#N/A</v>
      </c>
      <c r="Q648" s="229" t="e">
        <f t="shared" si="158"/>
        <v>#N/A</v>
      </c>
      <c r="AE648" s="3"/>
      <c r="AF648" s="3"/>
      <c r="AG648" s="3"/>
      <c r="AH648" s="3"/>
      <c r="AM648" s="3"/>
      <c r="AN648" s="3"/>
      <c r="AO648" s="3"/>
      <c r="AP648" s="3"/>
    </row>
    <row r="649" spans="1:42" x14ac:dyDescent="0.35">
      <c r="A649" s="191" t="str">
        <f>IF('Estimated Waste'!O65&lt;&gt;"",CONCATENATE('Estimated Waste'!A65," ", 'Estimated Waste'!O65),"")</f>
        <v/>
      </c>
      <c r="B649" s="227" t="str">
        <f>IF('Estimated Waste'!C65&lt;&gt;"",'Estimated Waste'!C65,"")</f>
        <v/>
      </c>
      <c r="C649" s="227" t="str">
        <f>IF('Estimated Waste'!R65&lt;&gt;"",'Estimated Waste'!R65,"")</f>
        <v/>
      </c>
      <c r="D649" s="227" t="str">
        <f>IF('Estimated Waste'!Q65&lt;&gt;"",'Estimated Waste'!Q65,"")</f>
        <v/>
      </c>
      <c r="E649" s="227" t="e">
        <f t="array" ref="E649">INDEX(A$590:A$789,MATCH(0,COUNTIF(E$589:E648,A$590:A$789),0))</f>
        <v>#N/A</v>
      </c>
      <c r="F649" s="227" t="e">
        <f t="shared" si="155"/>
        <v>#N/A</v>
      </c>
      <c r="G649" s="227" t="e">
        <f t="shared" si="159"/>
        <v>#N/A</v>
      </c>
      <c r="H649" s="227" t="e">
        <f t="shared" si="160"/>
        <v>#N/A</v>
      </c>
      <c r="J649" s="279" t="str">
        <f>IF('Actual Waste'!O66&lt;&gt;"",CONCATENATE('Actual Waste'!B66," ", 'Actual Waste'!O66),"")</f>
        <v/>
      </c>
      <c r="K649" s="229" t="str">
        <f>IF('Actual Waste'!D66&lt;&gt;"",'Actual Waste'!D66,"")</f>
        <v/>
      </c>
      <c r="L649" s="229" t="str">
        <f>IF('Actual Waste'!P66&lt;&gt;"",'Actual Waste'!P66,"")</f>
        <v/>
      </c>
      <c r="M649" s="229" t="str">
        <f>IF('Actual Waste'!Q66&lt;&gt;"",'Actual Waste'!Q66,"")</f>
        <v/>
      </c>
      <c r="N649" s="229" t="e">
        <f t="array" ref="N649">INDEX(J$590:J$789,MATCH(0,COUNTIF(N$589:N648,J$590:J$789),0))</f>
        <v>#N/A</v>
      </c>
      <c r="O649" s="229" t="e">
        <f t="shared" si="156"/>
        <v>#N/A</v>
      </c>
      <c r="P649" s="229" t="e">
        <f t="shared" si="157"/>
        <v>#N/A</v>
      </c>
      <c r="Q649" s="229" t="e">
        <f t="shared" si="158"/>
        <v>#N/A</v>
      </c>
      <c r="AE649" s="3"/>
      <c r="AF649" s="3"/>
      <c r="AG649" s="3"/>
      <c r="AH649" s="3"/>
      <c r="AM649" s="3"/>
      <c r="AN649" s="3"/>
      <c r="AO649" s="3"/>
      <c r="AP649" s="3"/>
    </row>
    <row r="650" spans="1:42" x14ac:dyDescent="0.35">
      <c r="A650" s="191" t="str">
        <f>IF('Estimated Waste'!O66&lt;&gt;"",CONCATENATE('Estimated Waste'!A66," ", 'Estimated Waste'!O66),"")</f>
        <v/>
      </c>
      <c r="B650" s="227" t="str">
        <f>IF('Estimated Waste'!C66&lt;&gt;"",'Estimated Waste'!C66,"")</f>
        <v/>
      </c>
      <c r="C650" s="227" t="str">
        <f>IF('Estimated Waste'!R66&lt;&gt;"",'Estimated Waste'!R66,"")</f>
        <v/>
      </c>
      <c r="D650" s="227" t="str">
        <f>IF('Estimated Waste'!Q66&lt;&gt;"",'Estimated Waste'!Q66,"")</f>
        <v/>
      </c>
      <c r="E650" s="227" t="e">
        <f t="array" ref="E650">INDEX(A$590:A$789,MATCH(0,COUNTIF(E$589:E649,A$590:A$789),0))</f>
        <v>#N/A</v>
      </c>
      <c r="F650" s="227" t="e">
        <f t="shared" si="155"/>
        <v>#N/A</v>
      </c>
      <c r="G650" s="227" t="e">
        <f t="shared" si="159"/>
        <v>#N/A</v>
      </c>
      <c r="H650" s="227" t="e">
        <f t="shared" si="160"/>
        <v>#N/A</v>
      </c>
      <c r="J650" s="279" t="str">
        <f>IF('Actual Waste'!O67&lt;&gt;"",CONCATENATE('Actual Waste'!B67," ", 'Actual Waste'!O67),"")</f>
        <v/>
      </c>
      <c r="K650" s="229" t="str">
        <f>IF('Actual Waste'!D67&lt;&gt;"",'Actual Waste'!D67,"")</f>
        <v/>
      </c>
      <c r="L650" s="229" t="str">
        <f>IF('Actual Waste'!P67&lt;&gt;"",'Actual Waste'!P67,"")</f>
        <v/>
      </c>
      <c r="M650" s="229" t="str">
        <f>IF('Actual Waste'!Q67&lt;&gt;"",'Actual Waste'!Q67,"")</f>
        <v/>
      </c>
      <c r="N650" s="229" t="e">
        <f t="array" ref="N650">INDEX(J$590:J$789,MATCH(0,COUNTIF(N$589:N649,J$590:J$789),0))</f>
        <v>#N/A</v>
      </c>
      <c r="O650" s="229" t="e">
        <f t="shared" si="156"/>
        <v>#N/A</v>
      </c>
      <c r="P650" s="229" t="e">
        <f t="shared" si="157"/>
        <v>#N/A</v>
      </c>
      <c r="Q650" s="229" t="e">
        <f t="shared" si="158"/>
        <v>#N/A</v>
      </c>
      <c r="AE650" s="3"/>
      <c r="AF650" s="3"/>
      <c r="AG650" s="3"/>
      <c r="AH650" s="3"/>
      <c r="AM650" s="3"/>
      <c r="AN650" s="3"/>
      <c r="AO650" s="3"/>
      <c r="AP650" s="3"/>
    </row>
    <row r="651" spans="1:42" x14ac:dyDescent="0.35">
      <c r="A651" s="191" t="str">
        <f>IF('Estimated Waste'!O67&lt;&gt;"",CONCATENATE('Estimated Waste'!A67," ", 'Estimated Waste'!O67),"")</f>
        <v/>
      </c>
      <c r="B651" s="227" t="str">
        <f>IF('Estimated Waste'!C67&lt;&gt;"",'Estimated Waste'!C67,"")</f>
        <v/>
      </c>
      <c r="C651" s="227" t="str">
        <f>IF('Estimated Waste'!R67&lt;&gt;"",'Estimated Waste'!R67,"")</f>
        <v/>
      </c>
      <c r="D651" s="227" t="str">
        <f>IF('Estimated Waste'!Q67&lt;&gt;"",'Estimated Waste'!Q67,"")</f>
        <v/>
      </c>
      <c r="E651" s="227" t="e">
        <f t="array" ref="E651">INDEX(A$590:A$789,MATCH(0,COUNTIF(E$589:E650,A$590:A$789),0))</f>
        <v>#N/A</v>
      </c>
      <c r="F651" s="227" t="e">
        <f t="shared" si="155"/>
        <v>#N/A</v>
      </c>
      <c r="G651" s="227" t="e">
        <f t="shared" si="159"/>
        <v>#N/A</v>
      </c>
      <c r="H651" s="227" t="e">
        <f t="shared" si="160"/>
        <v>#N/A</v>
      </c>
      <c r="J651" s="279" t="str">
        <f>IF('Actual Waste'!O68&lt;&gt;"",CONCATENATE('Actual Waste'!B68," ", 'Actual Waste'!O68),"")</f>
        <v/>
      </c>
      <c r="K651" s="229" t="str">
        <f>IF('Actual Waste'!D68&lt;&gt;"",'Actual Waste'!D68,"")</f>
        <v/>
      </c>
      <c r="L651" s="229" t="str">
        <f>IF('Actual Waste'!P68&lt;&gt;"",'Actual Waste'!P68,"")</f>
        <v/>
      </c>
      <c r="M651" s="229" t="str">
        <f>IF('Actual Waste'!Q68&lt;&gt;"",'Actual Waste'!Q68,"")</f>
        <v/>
      </c>
      <c r="N651" s="229" t="e">
        <f t="array" ref="N651">INDEX(J$590:J$789,MATCH(0,COUNTIF(N$589:N650,J$590:J$789),0))</f>
        <v>#N/A</v>
      </c>
      <c r="O651" s="229" t="e">
        <f t="shared" si="156"/>
        <v>#N/A</v>
      </c>
      <c r="P651" s="229" t="e">
        <f t="shared" si="157"/>
        <v>#N/A</v>
      </c>
      <c r="Q651" s="229" t="e">
        <f t="shared" si="158"/>
        <v>#N/A</v>
      </c>
      <c r="AE651" s="3"/>
      <c r="AF651" s="3"/>
      <c r="AG651" s="3"/>
      <c r="AH651" s="3"/>
      <c r="AM651" s="3"/>
      <c r="AN651" s="3"/>
      <c r="AO651" s="3"/>
      <c r="AP651" s="3"/>
    </row>
    <row r="652" spans="1:42" x14ac:dyDescent="0.35">
      <c r="A652" s="191" t="str">
        <f>IF('Estimated Waste'!O68&lt;&gt;"",CONCATENATE('Estimated Waste'!A68," ", 'Estimated Waste'!O68),"")</f>
        <v/>
      </c>
      <c r="B652" s="227" t="str">
        <f>IF('Estimated Waste'!C68&lt;&gt;"",'Estimated Waste'!C68,"")</f>
        <v/>
      </c>
      <c r="C652" s="227" t="str">
        <f>IF('Estimated Waste'!R68&lt;&gt;"",'Estimated Waste'!R68,"")</f>
        <v/>
      </c>
      <c r="D652" s="227" t="str">
        <f>IF('Estimated Waste'!Q68&lt;&gt;"",'Estimated Waste'!Q68,"")</f>
        <v/>
      </c>
      <c r="E652" s="227" t="e">
        <f t="array" ref="E652">INDEX(A$590:A$789,MATCH(0,COUNTIF(E$589:E651,A$590:A$789),0))</f>
        <v>#N/A</v>
      </c>
      <c r="F652" s="227" t="e">
        <f t="shared" si="155"/>
        <v>#N/A</v>
      </c>
      <c r="G652" s="227" t="e">
        <f t="shared" si="159"/>
        <v>#N/A</v>
      </c>
      <c r="H652" s="227" t="e">
        <f t="shared" si="160"/>
        <v>#N/A</v>
      </c>
      <c r="J652" s="279" t="str">
        <f>IF('Actual Waste'!O69&lt;&gt;"",CONCATENATE('Actual Waste'!B69," ", 'Actual Waste'!O69),"")</f>
        <v/>
      </c>
      <c r="K652" s="229" t="str">
        <f>IF('Actual Waste'!D69&lt;&gt;"",'Actual Waste'!D69,"")</f>
        <v/>
      </c>
      <c r="L652" s="229" t="str">
        <f>IF('Actual Waste'!P69&lt;&gt;"",'Actual Waste'!P69,"")</f>
        <v/>
      </c>
      <c r="M652" s="229" t="str">
        <f>IF('Actual Waste'!Q69&lt;&gt;"",'Actual Waste'!Q69,"")</f>
        <v/>
      </c>
      <c r="N652" s="229" t="e">
        <f t="array" ref="N652">INDEX(J$590:J$789,MATCH(0,COUNTIF(N$589:N651,J$590:J$789),0))</f>
        <v>#N/A</v>
      </c>
      <c r="O652" s="229" t="e">
        <f t="shared" si="156"/>
        <v>#N/A</v>
      </c>
      <c r="P652" s="229" t="e">
        <f t="shared" si="157"/>
        <v>#N/A</v>
      </c>
      <c r="Q652" s="229" t="e">
        <f t="shared" si="158"/>
        <v>#N/A</v>
      </c>
      <c r="AE652" s="3"/>
      <c r="AF652" s="3"/>
      <c r="AG652" s="3"/>
      <c r="AH652" s="3"/>
      <c r="AM652" s="3"/>
      <c r="AN652" s="3"/>
      <c r="AO652" s="3"/>
      <c r="AP652" s="3"/>
    </row>
    <row r="653" spans="1:42" x14ac:dyDescent="0.35">
      <c r="A653" s="191" t="str">
        <f>IF('Estimated Waste'!O69&lt;&gt;"",CONCATENATE('Estimated Waste'!A69," ", 'Estimated Waste'!O69),"")</f>
        <v/>
      </c>
      <c r="B653" s="227" t="str">
        <f>IF('Estimated Waste'!C69&lt;&gt;"",'Estimated Waste'!C69,"")</f>
        <v/>
      </c>
      <c r="C653" s="227" t="str">
        <f>IF('Estimated Waste'!R69&lt;&gt;"",'Estimated Waste'!R69,"")</f>
        <v/>
      </c>
      <c r="D653" s="227" t="str">
        <f>IF('Estimated Waste'!Q69&lt;&gt;"",'Estimated Waste'!Q69,"")</f>
        <v/>
      </c>
      <c r="E653" s="227" t="e">
        <f t="array" ref="E653">INDEX(A$590:A$789,MATCH(0,COUNTIF(E$589:E652,A$590:A$789),0))</f>
        <v>#N/A</v>
      </c>
      <c r="F653" s="227" t="e">
        <f t="shared" si="155"/>
        <v>#N/A</v>
      </c>
      <c r="G653" s="227" t="e">
        <f t="shared" si="159"/>
        <v>#N/A</v>
      </c>
      <c r="H653" s="227" t="e">
        <f t="shared" si="160"/>
        <v>#N/A</v>
      </c>
      <c r="J653" s="279" t="str">
        <f>IF('Actual Waste'!O70&lt;&gt;"",CONCATENATE('Actual Waste'!B70," ", 'Actual Waste'!O70),"")</f>
        <v/>
      </c>
      <c r="K653" s="229" t="str">
        <f>IF('Actual Waste'!D70&lt;&gt;"",'Actual Waste'!D70,"")</f>
        <v/>
      </c>
      <c r="L653" s="229" t="str">
        <f>IF('Actual Waste'!P70&lt;&gt;"",'Actual Waste'!P70,"")</f>
        <v/>
      </c>
      <c r="M653" s="229" t="str">
        <f>IF('Actual Waste'!Q70&lt;&gt;"",'Actual Waste'!Q70,"")</f>
        <v/>
      </c>
      <c r="N653" s="229" t="e">
        <f t="array" ref="N653">INDEX(J$590:J$789,MATCH(0,COUNTIF(N$589:N652,J$590:J$789),0))</f>
        <v>#N/A</v>
      </c>
      <c r="O653" s="229" t="e">
        <f t="shared" si="156"/>
        <v>#N/A</v>
      </c>
      <c r="P653" s="229" t="e">
        <f t="shared" si="157"/>
        <v>#N/A</v>
      </c>
      <c r="Q653" s="229" t="e">
        <f t="shared" si="158"/>
        <v>#N/A</v>
      </c>
      <c r="AE653" s="3"/>
      <c r="AF653" s="3"/>
      <c r="AG653" s="3"/>
      <c r="AH653" s="3"/>
      <c r="AM653" s="3"/>
      <c r="AN653" s="3"/>
      <c r="AO653" s="3"/>
      <c r="AP653" s="3"/>
    </row>
    <row r="654" spans="1:42" x14ac:dyDescent="0.35">
      <c r="A654" s="191" t="str">
        <f>IF('Estimated Waste'!O70&lt;&gt;"",CONCATENATE('Estimated Waste'!A70," ", 'Estimated Waste'!O70),"")</f>
        <v/>
      </c>
      <c r="B654" s="227" t="str">
        <f>IF('Estimated Waste'!C70&lt;&gt;"",'Estimated Waste'!C70,"")</f>
        <v/>
      </c>
      <c r="C654" s="227" t="str">
        <f>IF('Estimated Waste'!R70&lt;&gt;"",'Estimated Waste'!R70,"")</f>
        <v/>
      </c>
      <c r="D654" s="227" t="str">
        <f>IF('Estimated Waste'!Q70&lt;&gt;"",'Estimated Waste'!Q70,"")</f>
        <v/>
      </c>
      <c r="E654" s="227" t="e">
        <f t="array" ref="E654">INDEX(A$590:A$789,MATCH(0,COUNTIF(E$589:E653,A$590:A$789),0))</f>
        <v>#N/A</v>
      </c>
      <c r="F654" s="227" t="e">
        <f t="shared" si="155"/>
        <v>#N/A</v>
      </c>
      <c r="G654" s="227" t="e">
        <f t="shared" ref="G654:G685" si="161">VLOOKUP(E654,A$590:D$789,4,FALSE)</f>
        <v>#N/A</v>
      </c>
      <c r="H654" s="227" t="e">
        <f t="shared" ref="H654:H685" si="162">VLOOKUP(E654,A$590:D$789,2,FALSE)</f>
        <v>#N/A</v>
      </c>
      <c r="J654" s="279" t="str">
        <f>IF('Actual Waste'!O71&lt;&gt;"",CONCATENATE('Actual Waste'!B71," ", 'Actual Waste'!O71),"")</f>
        <v/>
      </c>
      <c r="K654" s="229" t="str">
        <f>IF('Actual Waste'!D71&lt;&gt;"",'Actual Waste'!D71,"")</f>
        <v/>
      </c>
      <c r="L654" s="229" t="str">
        <f>IF('Actual Waste'!P71&lt;&gt;"",'Actual Waste'!P71,"")</f>
        <v/>
      </c>
      <c r="M654" s="229" t="str">
        <f>IF('Actual Waste'!Q71&lt;&gt;"",'Actual Waste'!Q71,"")</f>
        <v/>
      </c>
      <c r="N654" s="229" t="e">
        <f t="array" ref="N654">INDEX(J$590:J$789,MATCH(0,COUNTIF(N$589:N653,J$590:J$789),0))</f>
        <v>#N/A</v>
      </c>
      <c r="O654" s="229" t="e">
        <f t="shared" si="156"/>
        <v>#N/A</v>
      </c>
      <c r="P654" s="229" t="e">
        <f t="shared" si="157"/>
        <v>#N/A</v>
      </c>
      <c r="Q654" s="229" t="e">
        <f t="shared" si="158"/>
        <v>#N/A</v>
      </c>
      <c r="AE654" s="3"/>
      <c r="AF654" s="3"/>
      <c r="AG654" s="3"/>
      <c r="AH654" s="3"/>
      <c r="AM654" s="3"/>
      <c r="AN654" s="3"/>
      <c r="AO654" s="3"/>
      <c r="AP654" s="3"/>
    </row>
    <row r="655" spans="1:42" x14ac:dyDescent="0.35">
      <c r="A655" s="191" t="str">
        <f>IF('Estimated Waste'!O71&lt;&gt;"",CONCATENATE('Estimated Waste'!A71," ", 'Estimated Waste'!O71),"")</f>
        <v/>
      </c>
      <c r="B655" s="227" t="str">
        <f>IF('Estimated Waste'!C71&lt;&gt;"",'Estimated Waste'!C71,"")</f>
        <v/>
      </c>
      <c r="C655" s="227" t="str">
        <f>IF('Estimated Waste'!R71&lt;&gt;"",'Estimated Waste'!R71,"")</f>
        <v/>
      </c>
      <c r="D655" s="227" t="str">
        <f>IF('Estimated Waste'!Q71&lt;&gt;"",'Estimated Waste'!Q71,"")</f>
        <v/>
      </c>
      <c r="E655" s="227" t="e">
        <f t="array" ref="E655">INDEX(A$590:A$789,MATCH(0,COUNTIF(E$589:E654,A$590:A$789),0))</f>
        <v>#N/A</v>
      </c>
      <c r="F655" s="227" t="e">
        <f t="shared" ref="F655:F718" si="163">VLOOKUP(E655,A$590:D$789,3,FALSE)</f>
        <v>#N/A</v>
      </c>
      <c r="G655" s="227" t="e">
        <f t="shared" si="161"/>
        <v>#N/A</v>
      </c>
      <c r="H655" s="227" t="e">
        <f t="shared" si="162"/>
        <v>#N/A</v>
      </c>
      <c r="J655" s="279" t="str">
        <f>IF('Actual Waste'!O72&lt;&gt;"",CONCATENATE('Actual Waste'!B72," ", 'Actual Waste'!O72),"")</f>
        <v/>
      </c>
      <c r="K655" s="229" t="str">
        <f>IF('Actual Waste'!D72&lt;&gt;"",'Actual Waste'!D72,"")</f>
        <v/>
      </c>
      <c r="L655" s="229" t="str">
        <f>IF('Actual Waste'!P72&lt;&gt;"",'Actual Waste'!P72,"")</f>
        <v/>
      </c>
      <c r="M655" s="229" t="str">
        <f>IF('Actual Waste'!Q72&lt;&gt;"",'Actual Waste'!Q72,"")</f>
        <v/>
      </c>
      <c r="N655" s="229" t="e">
        <f t="array" ref="N655">INDEX(J$590:J$789,MATCH(0,COUNTIF(N$589:N654,J$590:J$789),0))</f>
        <v>#N/A</v>
      </c>
      <c r="O655" s="229" t="e">
        <f t="shared" ref="O655:O718" si="164">VLOOKUP(N655,J$590:M$789,3,FALSE)</f>
        <v>#N/A</v>
      </c>
      <c r="P655" s="229" t="e">
        <f t="shared" ref="P655:P718" si="165">VLOOKUP(N655,J$590:M$789,4,FALSE)</f>
        <v>#N/A</v>
      </c>
      <c r="Q655" s="229" t="e">
        <f t="shared" ref="Q655:Q718" si="166">VLOOKUP(N655,J$590:M$789,2,FALSE)</f>
        <v>#N/A</v>
      </c>
      <c r="AE655" s="3"/>
      <c r="AF655" s="3"/>
      <c r="AG655" s="3"/>
      <c r="AH655" s="3"/>
      <c r="AM655" s="3"/>
      <c r="AN655" s="3"/>
      <c r="AO655" s="3"/>
      <c r="AP655" s="3"/>
    </row>
    <row r="656" spans="1:42" x14ac:dyDescent="0.35">
      <c r="A656" s="191" t="str">
        <f>IF('Estimated Waste'!O72&lt;&gt;"",CONCATENATE('Estimated Waste'!A72," ", 'Estimated Waste'!O72),"")</f>
        <v/>
      </c>
      <c r="B656" s="227" t="str">
        <f>IF('Estimated Waste'!C72&lt;&gt;"",'Estimated Waste'!C72,"")</f>
        <v/>
      </c>
      <c r="C656" s="227" t="str">
        <f>IF('Estimated Waste'!R72&lt;&gt;"",'Estimated Waste'!R72,"")</f>
        <v/>
      </c>
      <c r="D656" s="227" t="str">
        <f>IF('Estimated Waste'!Q72&lt;&gt;"",'Estimated Waste'!Q72,"")</f>
        <v/>
      </c>
      <c r="E656" s="227" t="e">
        <f t="array" ref="E656">INDEX(A$590:A$789,MATCH(0,COUNTIF(E$589:E655,A$590:A$789),0))</f>
        <v>#N/A</v>
      </c>
      <c r="F656" s="227" t="e">
        <f t="shared" si="163"/>
        <v>#N/A</v>
      </c>
      <c r="G656" s="227" t="e">
        <f t="shared" si="161"/>
        <v>#N/A</v>
      </c>
      <c r="H656" s="227" t="e">
        <f t="shared" si="162"/>
        <v>#N/A</v>
      </c>
      <c r="J656" s="279" t="str">
        <f>IF('Actual Waste'!O73&lt;&gt;"",CONCATENATE('Actual Waste'!B73," ", 'Actual Waste'!O73),"")</f>
        <v/>
      </c>
      <c r="K656" s="229" t="str">
        <f>IF('Actual Waste'!D73&lt;&gt;"",'Actual Waste'!D73,"")</f>
        <v/>
      </c>
      <c r="L656" s="229" t="str">
        <f>IF('Actual Waste'!P73&lt;&gt;"",'Actual Waste'!P73,"")</f>
        <v/>
      </c>
      <c r="M656" s="229" t="str">
        <f>IF('Actual Waste'!Q73&lt;&gt;"",'Actual Waste'!Q73,"")</f>
        <v/>
      </c>
      <c r="N656" s="229" t="e">
        <f t="array" ref="N656">INDEX(J$590:J$789,MATCH(0,COUNTIF(N$589:N655,J$590:J$789),0))</f>
        <v>#N/A</v>
      </c>
      <c r="O656" s="229" t="e">
        <f t="shared" si="164"/>
        <v>#N/A</v>
      </c>
      <c r="P656" s="229" t="e">
        <f t="shared" si="165"/>
        <v>#N/A</v>
      </c>
      <c r="Q656" s="229" t="e">
        <f t="shared" si="166"/>
        <v>#N/A</v>
      </c>
      <c r="AE656" s="3"/>
      <c r="AF656" s="3"/>
      <c r="AG656" s="3"/>
      <c r="AH656" s="3"/>
      <c r="AM656" s="3"/>
      <c r="AN656" s="3"/>
      <c r="AO656" s="3"/>
      <c r="AP656" s="3"/>
    </row>
    <row r="657" spans="1:42" x14ac:dyDescent="0.35">
      <c r="A657" s="191" t="str">
        <f>IF('Estimated Waste'!O73&lt;&gt;"",CONCATENATE('Estimated Waste'!A73," ", 'Estimated Waste'!O73),"")</f>
        <v/>
      </c>
      <c r="B657" s="227" t="str">
        <f>IF('Estimated Waste'!C73&lt;&gt;"",'Estimated Waste'!C73,"")</f>
        <v/>
      </c>
      <c r="C657" s="227" t="str">
        <f>IF('Estimated Waste'!R73&lt;&gt;"",'Estimated Waste'!R73,"")</f>
        <v/>
      </c>
      <c r="D657" s="227" t="str">
        <f>IF('Estimated Waste'!Q73&lt;&gt;"",'Estimated Waste'!Q73,"")</f>
        <v/>
      </c>
      <c r="E657" s="227" t="e">
        <f t="array" ref="E657">INDEX(A$590:A$789,MATCH(0,COUNTIF(E$589:E656,A$590:A$789),0))</f>
        <v>#N/A</v>
      </c>
      <c r="F657" s="227" t="e">
        <f t="shared" si="163"/>
        <v>#N/A</v>
      </c>
      <c r="G657" s="227" t="e">
        <f t="shared" si="161"/>
        <v>#N/A</v>
      </c>
      <c r="H657" s="227" t="e">
        <f t="shared" si="162"/>
        <v>#N/A</v>
      </c>
      <c r="J657" s="279" t="str">
        <f>IF('Actual Waste'!O74&lt;&gt;"",CONCATENATE('Actual Waste'!B74," ", 'Actual Waste'!O74),"")</f>
        <v/>
      </c>
      <c r="K657" s="229" t="str">
        <f>IF('Actual Waste'!D74&lt;&gt;"",'Actual Waste'!D74,"")</f>
        <v/>
      </c>
      <c r="L657" s="229" t="str">
        <f>IF('Actual Waste'!P74&lt;&gt;"",'Actual Waste'!P74,"")</f>
        <v/>
      </c>
      <c r="M657" s="229" t="str">
        <f>IF('Actual Waste'!Q74&lt;&gt;"",'Actual Waste'!Q74,"")</f>
        <v/>
      </c>
      <c r="N657" s="229" t="e">
        <f t="array" ref="N657">INDEX(J$590:J$789,MATCH(0,COUNTIF(N$589:N656,J$590:J$789),0))</f>
        <v>#N/A</v>
      </c>
      <c r="O657" s="229" t="e">
        <f t="shared" si="164"/>
        <v>#N/A</v>
      </c>
      <c r="P657" s="229" t="e">
        <f t="shared" si="165"/>
        <v>#N/A</v>
      </c>
      <c r="Q657" s="229" t="e">
        <f t="shared" si="166"/>
        <v>#N/A</v>
      </c>
      <c r="AE657" s="3"/>
      <c r="AF657" s="3"/>
      <c r="AG657" s="3"/>
      <c r="AH657" s="3"/>
      <c r="AM657" s="3"/>
      <c r="AN657" s="3"/>
      <c r="AO657" s="3"/>
      <c r="AP657" s="3"/>
    </row>
    <row r="658" spans="1:42" x14ac:dyDescent="0.35">
      <c r="A658" s="191" t="str">
        <f>IF('Estimated Waste'!O74&lt;&gt;"",CONCATENATE('Estimated Waste'!A74," ", 'Estimated Waste'!O74),"")</f>
        <v/>
      </c>
      <c r="B658" s="227" t="str">
        <f>IF('Estimated Waste'!C74&lt;&gt;"",'Estimated Waste'!C74,"")</f>
        <v/>
      </c>
      <c r="C658" s="227" t="str">
        <f>IF('Estimated Waste'!R74&lt;&gt;"",'Estimated Waste'!R74,"")</f>
        <v/>
      </c>
      <c r="D658" s="227" t="str">
        <f>IF('Estimated Waste'!Q74&lt;&gt;"",'Estimated Waste'!Q74,"")</f>
        <v/>
      </c>
      <c r="E658" s="227" t="e">
        <f t="array" ref="E658">INDEX(A$590:A$789,MATCH(0,COUNTIF(E$589:E657,A$590:A$789),0))</f>
        <v>#N/A</v>
      </c>
      <c r="F658" s="227" t="e">
        <f t="shared" si="163"/>
        <v>#N/A</v>
      </c>
      <c r="G658" s="227" t="e">
        <f t="shared" si="161"/>
        <v>#N/A</v>
      </c>
      <c r="H658" s="227" t="e">
        <f t="shared" si="162"/>
        <v>#N/A</v>
      </c>
      <c r="J658" s="279" t="str">
        <f>IF('Actual Waste'!O75&lt;&gt;"",CONCATENATE('Actual Waste'!B75," ", 'Actual Waste'!O75),"")</f>
        <v/>
      </c>
      <c r="K658" s="229" t="str">
        <f>IF('Actual Waste'!D75&lt;&gt;"",'Actual Waste'!D75,"")</f>
        <v/>
      </c>
      <c r="L658" s="229" t="str">
        <f>IF('Actual Waste'!P75&lt;&gt;"",'Actual Waste'!P75,"")</f>
        <v/>
      </c>
      <c r="M658" s="229" t="str">
        <f>IF('Actual Waste'!Q75&lt;&gt;"",'Actual Waste'!Q75,"")</f>
        <v/>
      </c>
      <c r="N658" s="229" t="e">
        <f t="array" ref="N658">INDEX(J$590:J$789,MATCH(0,COUNTIF(N$589:N657,J$590:J$789),0))</f>
        <v>#N/A</v>
      </c>
      <c r="O658" s="229" t="e">
        <f t="shared" si="164"/>
        <v>#N/A</v>
      </c>
      <c r="P658" s="229" t="e">
        <f t="shared" si="165"/>
        <v>#N/A</v>
      </c>
      <c r="Q658" s="229" t="e">
        <f t="shared" si="166"/>
        <v>#N/A</v>
      </c>
      <c r="AE658" s="3"/>
      <c r="AF658" s="3"/>
      <c r="AG658" s="3"/>
      <c r="AH658" s="3"/>
      <c r="AM658" s="3"/>
      <c r="AN658" s="3"/>
      <c r="AO658" s="3"/>
      <c r="AP658" s="3"/>
    </row>
    <row r="659" spans="1:42" x14ac:dyDescent="0.35">
      <c r="A659" s="191" t="str">
        <f>IF('Estimated Waste'!O75&lt;&gt;"",CONCATENATE('Estimated Waste'!A75," ", 'Estimated Waste'!O75),"")</f>
        <v/>
      </c>
      <c r="B659" s="227" t="str">
        <f>IF('Estimated Waste'!C75&lt;&gt;"",'Estimated Waste'!C75,"")</f>
        <v/>
      </c>
      <c r="C659" s="227" t="str">
        <f>IF('Estimated Waste'!R75&lt;&gt;"",'Estimated Waste'!R75,"")</f>
        <v/>
      </c>
      <c r="D659" s="227" t="str">
        <f>IF('Estimated Waste'!Q75&lt;&gt;"",'Estimated Waste'!Q75,"")</f>
        <v/>
      </c>
      <c r="E659" s="227" t="e">
        <f t="array" ref="E659">INDEX(A$590:A$789,MATCH(0,COUNTIF(E$589:E658,A$590:A$789),0))</f>
        <v>#N/A</v>
      </c>
      <c r="F659" s="227" t="e">
        <f t="shared" si="163"/>
        <v>#N/A</v>
      </c>
      <c r="G659" s="227" t="e">
        <f t="shared" si="161"/>
        <v>#N/A</v>
      </c>
      <c r="H659" s="227" t="e">
        <f t="shared" si="162"/>
        <v>#N/A</v>
      </c>
      <c r="J659" s="279" t="str">
        <f>IF('Actual Waste'!O76&lt;&gt;"",CONCATENATE('Actual Waste'!B76," ", 'Actual Waste'!O76),"")</f>
        <v/>
      </c>
      <c r="K659" s="229" t="str">
        <f>IF('Actual Waste'!D76&lt;&gt;"",'Actual Waste'!D76,"")</f>
        <v/>
      </c>
      <c r="L659" s="229" t="str">
        <f>IF('Actual Waste'!P76&lt;&gt;"",'Actual Waste'!P76,"")</f>
        <v/>
      </c>
      <c r="M659" s="229" t="str">
        <f>IF('Actual Waste'!Q76&lt;&gt;"",'Actual Waste'!Q76,"")</f>
        <v/>
      </c>
      <c r="N659" s="229" t="e">
        <f t="array" ref="N659">INDEX(J$590:J$789,MATCH(0,COUNTIF(N$589:N658,J$590:J$789),0))</f>
        <v>#N/A</v>
      </c>
      <c r="O659" s="229" t="e">
        <f t="shared" si="164"/>
        <v>#N/A</v>
      </c>
      <c r="P659" s="229" t="e">
        <f t="shared" si="165"/>
        <v>#N/A</v>
      </c>
      <c r="Q659" s="229" t="e">
        <f t="shared" si="166"/>
        <v>#N/A</v>
      </c>
      <c r="AE659" s="3"/>
      <c r="AF659" s="3"/>
      <c r="AG659" s="3"/>
      <c r="AH659" s="3"/>
      <c r="AM659" s="3"/>
      <c r="AN659" s="3"/>
      <c r="AO659" s="3"/>
      <c r="AP659" s="3"/>
    </row>
    <row r="660" spans="1:42" x14ac:dyDescent="0.35">
      <c r="A660" s="191" t="str">
        <f>IF('Estimated Waste'!O76&lt;&gt;"",CONCATENATE('Estimated Waste'!A76," ", 'Estimated Waste'!O76),"")</f>
        <v/>
      </c>
      <c r="B660" s="227" t="str">
        <f>IF('Estimated Waste'!C76&lt;&gt;"",'Estimated Waste'!C76,"")</f>
        <v/>
      </c>
      <c r="C660" s="227" t="str">
        <f>IF('Estimated Waste'!R76&lt;&gt;"",'Estimated Waste'!R76,"")</f>
        <v/>
      </c>
      <c r="D660" s="227" t="str">
        <f>IF('Estimated Waste'!Q76&lt;&gt;"",'Estimated Waste'!Q76,"")</f>
        <v/>
      </c>
      <c r="E660" s="227" t="e">
        <f t="array" ref="E660">INDEX(A$590:A$789,MATCH(0,COUNTIF(E$589:E659,A$590:A$789),0))</f>
        <v>#N/A</v>
      </c>
      <c r="F660" s="227" t="e">
        <f t="shared" si="163"/>
        <v>#N/A</v>
      </c>
      <c r="G660" s="227" t="e">
        <f t="shared" si="161"/>
        <v>#N/A</v>
      </c>
      <c r="H660" s="227" t="e">
        <f t="shared" si="162"/>
        <v>#N/A</v>
      </c>
      <c r="J660" s="279" t="str">
        <f>IF('Actual Waste'!O77&lt;&gt;"",CONCATENATE('Actual Waste'!B77," ", 'Actual Waste'!O77),"")</f>
        <v/>
      </c>
      <c r="K660" s="229" t="str">
        <f>IF('Actual Waste'!D77&lt;&gt;"",'Actual Waste'!D77,"")</f>
        <v/>
      </c>
      <c r="L660" s="229" t="str">
        <f>IF('Actual Waste'!P77&lt;&gt;"",'Actual Waste'!P77,"")</f>
        <v/>
      </c>
      <c r="M660" s="229" t="str">
        <f>IF('Actual Waste'!Q77&lt;&gt;"",'Actual Waste'!Q77,"")</f>
        <v/>
      </c>
      <c r="N660" s="229" t="e">
        <f t="array" ref="N660">INDEX(J$590:J$789,MATCH(0,COUNTIF(N$589:N659,J$590:J$789),0))</f>
        <v>#N/A</v>
      </c>
      <c r="O660" s="229" t="e">
        <f t="shared" si="164"/>
        <v>#N/A</v>
      </c>
      <c r="P660" s="229" t="e">
        <f t="shared" si="165"/>
        <v>#N/A</v>
      </c>
      <c r="Q660" s="229" t="e">
        <f t="shared" si="166"/>
        <v>#N/A</v>
      </c>
      <c r="AE660" s="3"/>
      <c r="AF660" s="3"/>
      <c r="AG660" s="3"/>
      <c r="AH660" s="3"/>
      <c r="AM660" s="3"/>
      <c r="AN660" s="3"/>
      <c r="AO660" s="3"/>
      <c r="AP660" s="3"/>
    </row>
    <row r="661" spans="1:42" x14ac:dyDescent="0.35">
      <c r="A661" s="191" t="str">
        <f>IF('Estimated Waste'!O77&lt;&gt;"",CONCATENATE('Estimated Waste'!A77," ", 'Estimated Waste'!O77),"")</f>
        <v/>
      </c>
      <c r="B661" s="227" t="str">
        <f>IF('Estimated Waste'!C77&lt;&gt;"",'Estimated Waste'!C77,"")</f>
        <v/>
      </c>
      <c r="C661" s="227" t="str">
        <f>IF('Estimated Waste'!R77&lt;&gt;"",'Estimated Waste'!R77,"")</f>
        <v/>
      </c>
      <c r="D661" s="227" t="str">
        <f>IF('Estimated Waste'!Q77&lt;&gt;"",'Estimated Waste'!Q77,"")</f>
        <v/>
      </c>
      <c r="E661" s="227" t="e">
        <f t="array" ref="E661">INDEX(A$590:A$789,MATCH(0,COUNTIF(E$589:E660,A$590:A$789),0))</f>
        <v>#N/A</v>
      </c>
      <c r="F661" s="227" t="e">
        <f t="shared" si="163"/>
        <v>#N/A</v>
      </c>
      <c r="G661" s="227" t="e">
        <f t="shared" si="161"/>
        <v>#N/A</v>
      </c>
      <c r="H661" s="227" t="e">
        <f t="shared" si="162"/>
        <v>#N/A</v>
      </c>
      <c r="J661" s="279" t="str">
        <f>IF('Actual Waste'!O78&lt;&gt;"",CONCATENATE('Actual Waste'!B78," ", 'Actual Waste'!O78),"")</f>
        <v/>
      </c>
      <c r="K661" s="229" t="str">
        <f>IF('Actual Waste'!D78&lt;&gt;"",'Actual Waste'!D78,"")</f>
        <v/>
      </c>
      <c r="L661" s="229" t="str">
        <f>IF('Actual Waste'!P78&lt;&gt;"",'Actual Waste'!P78,"")</f>
        <v/>
      </c>
      <c r="M661" s="229" t="str">
        <f>IF('Actual Waste'!Q78&lt;&gt;"",'Actual Waste'!Q78,"")</f>
        <v/>
      </c>
      <c r="N661" s="229" t="e">
        <f t="array" ref="N661">INDEX(J$590:J$789,MATCH(0,COUNTIF(N$589:N660,J$590:J$789),0))</f>
        <v>#N/A</v>
      </c>
      <c r="O661" s="229" t="e">
        <f t="shared" si="164"/>
        <v>#N/A</v>
      </c>
      <c r="P661" s="229" t="e">
        <f t="shared" si="165"/>
        <v>#N/A</v>
      </c>
      <c r="Q661" s="229" t="e">
        <f t="shared" si="166"/>
        <v>#N/A</v>
      </c>
      <c r="AE661" s="3"/>
      <c r="AF661" s="3"/>
      <c r="AG661" s="3"/>
      <c r="AH661" s="3"/>
      <c r="AM661" s="3"/>
      <c r="AN661" s="3"/>
      <c r="AO661" s="3"/>
      <c r="AP661" s="3"/>
    </row>
    <row r="662" spans="1:42" x14ac:dyDescent="0.35">
      <c r="A662" s="191" t="str">
        <f>IF('Estimated Waste'!O78&lt;&gt;"",CONCATENATE('Estimated Waste'!A78," ", 'Estimated Waste'!O78),"")</f>
        <v/>
      </c>
      <c r="B662" s="227" t="str">
        <f>IF('Estimated Waste'!C78&lt;&gt;"",'Estimated Waste'!C78,"")</f>
        <v/>
      </c>
      <c r="C662" s="227" t="str">
        <f>IF('Estimated Waste'!R78&lt;&gt;"",'Estimated Waste'!R78,"")</f>
        <v/>
      </c>
      <c r="D662" s="227" t="str">
        <f>IF('Estimated Waste'!Q78&lt;&gt;"",'Estimated Waste'!Q78,"")</f>
        <v/>
      </c>
      <c r="E662" s="227" t="e">
        <f t="array" ref="E662">INDEX(A$590:A$789,MATCH(0,COUNTIF(E$589:E661,A$590:A$789),0))</f>
        <v>#N/A</v>
      </c>
      <c r="F662" s="227" t="e">
        <f t="shared" si="163"/>
        <v>#N/A</v>
      </c>
      <c r="G662" s="227" t="e">
        <f t="shared" si="161"/>
        <v>#N/A</v>
      </c>
      <c r="H662" s="227" t="e">
        <f t="shared" si="162"/>
        <v>#N/A</v>
      </c>
      <c r="J662" s="279" t="str">
        <f>IF('Actual Waste'!O79&lt;&gt;"",CONCATENATE('Actual Waste'!B79," ", 'Actual Waste'!O79),"")</f>
        <v/>
      </c>
      <c r="K662" s="229" t="str">
        <f>IF('Actual Waste'!D79&lt;&gt;"",'Actual Waste'!D79,"")</f>
        <v/>
      </c>
      <c r="L662" s="229" t="str">
        <f>IF('Actual Waste'!P79&lt;&gt;"",'Actual Waste'!P79,"")</f>
        <v/>
      </c>
      <c r="M662" s="229" t="str">
        <f>IF('Actual Waste'!Q79&lt;&gt;"",'Actual Waste'!Q79,"")</f>
        <v/>
      </c>
      <c r="N662" s="229" t="e">
        <f t="array" ref="N662">INDEX(J$590:J$789,MATCH(0,COUNTIF(N$589:N661,J$590:J$789),0))</f>
        <v>#N/A</v>
      </c>
      <c r="O662" s="229" t="e">
        <f t="shared" si="164"/>
        <v>#N/A</v>
      </c>
      <c r="P662" s="229" t="e">
        <f t="shared" si="165"/>
        <v>#N/A</v>
      </c>
      <c r="Q662" s="229" t="e">
        <f t="shared" si="166"/>
        <v>#N/A</v>
      </c>
      <c r="AE662" s="3"/>
      <c r="AF662" s="3"/>
      <c r="AG662" s="3"/>
      <c r="AH662" s="3"/>
      <c r="AM662" s="3"/>
      <c r="AN662" s="3"/>
      <c r="AO662" s="3"/>
      <c r="AP662" s="3"/>
    </row>
    <row r="663" spans="1:42" x14ac:dyDescent="0.35">
      <c r="A663" s="191" t="str">
        <f>IF('Estimated Waste'!O79&lt;&gt;"",CONCATENATE('Estimated Waste'!A79," ", 'Estimated Waste'!O79),"")</f>
        <v/>
      </c>
      <c r="B663" s="227" t="str">
        <f>IF('Estimated Waste'!C79&lt;&gt;"",'Estimated Waste'!C79,"")</f>
        <v/>
      </c>
      <c r="C663" s="227" t="str">
        <f>IF('Estimated Waste'!R79&lt;&gt;"",'Estimated Waste'!R79,"")</f>
        <v/>
      </c>
      <c r="D663" s="227" t="str">
        <f>IF('Estimated Waste'!Q79&lt;&gt;"",'Estimated Waste'!Q79,"")</f>
        <v/>
      </c>
      <c r="E663" s="227" t="e">
        <f t="array" ref="E663">INDEX(A$590:A$789,MATCH(0,COUNTIF(E$589:E662,A$590:A$789),0))</f>
        <v>#N/A</v>
      </c>
      <c r="F663" s="227" t="e">
        <f t="shared" si="163"/>
        <v>#N/A</v>
      </c>
      <c r="G663" s="227" t="e">
        <f t="shared" si="161"/>
        <v>#N/A</v>
      </c>
      <c r="H663" s="227" t="e">
        <f t="shared" si="162"/>
        <v>#N/A</v>
      </c>
      <c r="J663" s="279" t="str">
        <f>IF('Actual Waste'!O80&lt;&gt;"",CONCATENATE('Actual Waste'!B80," ", 'Actual Waste'!O80),"")</f>
        <v/>
      </c>
      <c r="K663" s="229" t="str">
        <f>IF('Actual Waste'!D80&lt;&gt;"",'Actual Waste'!D80,"")</f>
        <v/>
      </c>
      <c r="L663" s="229" t="str">
        <f>IF('Actual Waste'!P80&lt;&gt;"",'Actual Waste'!P80,"")</f>
        <v/>
      </c>
      <c r="M663" s="229" t="str">
        <f>IF('Actual Waste'!Q80&lt;&gt;"",'Actual Waste'!Q80,"")</f>
        <v/>
      </c>
      <c r="N663" s="229" t="e">
        <f t="array" ref="N663">INDEX(J$590:J$789,MATCH(0,COUNTIF(N$589:N662,J$590:J$789),0))</f>
        <v>#N/A</v>
      </c>
      <c r="O663" s="229" t="e">
        <f t="shared" si="164"/>
        <v>#N/A</v>
      </c>
      <c r="P663" s="229" t="e">
        <f t="shared" si="165"/>
        <v>#N/A</v>
      </c>
      <c r="Q663" s="229" t="e">
        <f t="shared" si="166"/>
        <v>#N/A</v>
      </c>
      <c r="AE663" s="3"/>
      <c r="AF663" s="3"/>
      <c r="AG663" s="3"/>
      <c r="AH663" s="3"/>
      <c r="AM663" s="3"/>
      <c r="AN663" s="3"/>
      <c r="AO663" s="3"/>
      <c r="AP663" s="3"/>
    </row>
    <row r="664" spans="1:42" x14ac:dyDescent="0.35">
      <c r="A664" s="191" t="str">
        <f>IF('Estimated Waste'!O80&lt;&gt;"",CONCATENATE('Estimated Waste'!A80," ", 'Estimated Waste'!O80),"")</f>
        <v/>
      </c>
      <c r="B664" s="227" t="str">
        <f>IF('Estimated Waste'!C80&lt;&gt;"",'Estimated Waste'!C80,"")</f>
        <v/>
      </c>
      <c r="C664" s="227" t="str">
        <f>IF('Estimated Waste'!R80&lt;&gt;"",'Estimated Waste'!R80,"")</f>
        <v/>
      </c>
      <c r="D664" s="227" t="str">
        <f>IF('Estimated Waste'!Q80&lt;&gt;"",'Estimated Waste'!Q80,"")</f>
        <v/>
      </c>
      <c r="E664" s="227" t="e">
        <f t="array" ref="E664">INDEX(A$590:A$789,MATCH(0,COUNTIF(E$589:E663,A$590:A$789),0))</f>
        <v>#N/A</v>
      </c>
      <c r="F664" s="227" t="e">
        <f t="shared" si="163"/>
        <v>#N/A</v>
      </c>
      <c r="G664" s="227" t="e">
        <f t="shared" si="161"/>
        <v>#N/A</v>
      </c>
      <c r="H664" s="227" t="e">
        <f t="shared" si="162"/>
        <v>#N/A</v>
      </c>
      <c r="J664" s="279" t="str">
        <f>IF('Actual Waste'!O81&lt;&gt;"",CONCATENATE('Actual Waste'!B81," ", 'Actual Waste'!O81),"")</f>
        <v/>
      </c>
      <c r="K664" s="229" t="str">
        <f>IF('Actual Waste'!D81&lt;&gt;"",'Actual Waste'!D81,"")</f>
        <v/>
      </c>
      <c r="L664" s="229" t="str">
        <f>IF('Actual Waste'!P81&lt;&gt;"",'Actual Waste'!P81,"")</f>
        <v/>
      </c>
      <c r="M664" s="229" t="str">
        <f>IF('Actual Waste'!Q81&lt;&gt;"",'Actual Waste'!Q81,"")</f>
        <v/>
      </c>
      <c r="N664" s="229" t="e">
        <f t="array" ref="N664">INDEX(J$590:J$789,MATCH(0,COUNTIF(N$589:N663,J$590:J$789),0))</f>
        <v>#N/A</v>
      </c>
      <c r="O664" s="229" t="e">
        <f t="shared" si="164"/>
        <v>#N/A</v>
      </c>
      <c r="P664" s="229" t="e">
        <f t="shared" si="165"/>
        <v>#N/A</v>
      </c>
      <c r="Q664" s="229" t="e">
        <f t="shared" si="166"/>
        <v>#N/A</v>
      </c>
      <c r="AE664" s="3"/>
      <c r="AF664" s="3"/>
      <c r="AG664" s="3"/>
      <c r="AH664" s="3"/>
      <c r="AM664" s="3"/>
      <c r="AN664" s="3"/>
      <c r="AO664" s="3"/>
      <c r="AP664" s="3"/>
    </row>
    <row r="665" spans="1:42" x14ac:dyDescent="0.35">
      <c r="A665" s="191" t="str">
        <f>IF('Estimated Waste'!O81&lt;&gt;"",CONCATENATE('Estimated Waste'!A81," ", 'Estimated Waste'!O81),"")</f>
        <v/>
      </c>
      <c r="B665" s="227" t="str">
        <f>IF('Estimated Waste'!C81&lt;&gt;"",'Estimated Waste'!C81,"")</f>
        <v/>
      </c>
      <c r="C665" s="227" t="str">
        <f>IF('Estimated Waste'!R81&lt;&gt;"",'Estimated Waste'!R81,"")</f>
        <v/>
      </c>
      <c r="D665" s="227" t="str">
        <f>IF('Estimated Waste'!Q81&lt;&gt;"",'Estimated Waste'!Q81,"")</f>
        <v/>
      </c>
      <c r="E665" s="227" t="e">
        <f t="array" ref="E665">INDEX(A$590:A$789,MATCH(0,COUNTIF(E$589:E664,A$590:A$789),0))</f>
        <v>#N/A</v>
      </c>
      <c r="F665" s="227" t="e">
        <f t="shared" si="163"/>
        <v>#N/A</v>
      </c>
      <c r="G665" s="227" t="e">
        <f t="shared" si="161"/>
        <v>#N/A</v>
      </c>
      <c r="H665" s="227" t="e">
        <f t="shared" si="162"/>
        <v>#N/A</v>
      </c>
      <c r="J665" s="279" t="str">
        <f>IF('Actual Waste'!O82&lt;&gt;"",CONCATENATE('Actual Waste'!B82," ", 'Actual Waste'!O82),"")</f>
        <v/>
      </c>
      <c r="K665" s="229" t="str">
        <f>IF('Actual Waste'!D82&lt;&gt;"",'Actual Waste'!D82,"")</f>
        <v/>
      </c>
      <c r="L665" s="229" t="str">
        <f>IF('Actual Waste'!P82&lt;&gt;"",'Actual Waste'!P82,"")</f>
        <v/>
      </c>
      <c r="M665" s="229" t="str">
        <f>IF('Actual Waste'!Q82&lt;&gt;"",'Actual Waste'!Q82,"")</f>
        <v/>
      </c>
      <c r="N665" s="229" t="e">
        <f t="array" ref="N665">INDEX(J$590:J$789,MATCH(0,COUNTIF(N$589:N664,J$590:J$789),0))</f>
        <v>#N/A</v>
      </c>
      <c r="O665" s="229" t="e">
        <f t="shared" si="164"/>
        <v>#N/A</v>
      </c>
      <c r="P665" s="229" t="e">
        <f t="shared" si="165"/>
        <v>#N/A</v>
      </c>
      <c r="Q665" s="229" t="e">
        <f t="shared" si="166"/>
        <v>#N/A</v>
      </c>
      <c r="AE665" s="3"/>
      <c r="AF665" s="3"/>
      <c r="AG665" s="3"/>
      <c r="AH665" s="3"/>
      <c r="AM665" s="3"/>
      <c r="AN665" s="3"/>
      <c r="AO665" s="3"/>
      <c r="AP665" s="3"/>
    </row>
    <row r="666" spans="1:42" x14ac:dyDescent="0.35">
      <c r="A666" s="191" t="str">
        <f>IF('Estimated Waste'!O82&lt;&gt;"",CONCATENATE('Estimated Waste'!A82," ", 'Estimated Waste'!O82),"")</f>
        <v/>
      </c>
      <c r="B666" s="227" t="str">
        <f>IF('Estimated Waste'!C82&lt;&gt;"",'Estimated Waste'!C82,"")</f>
        <v/>
      </c>
      <c r="C666" s="227" t="str">
        <f>IF('Estimated Waste'!R82&lt;&gt;"",'Estimated Waste'!R82,"")</f>
        <v/>
      </c>
      <c r="D666" s="227" t="str">
        <f>IF('Estimated Waste'!Q82&lt;&gt;"",'Estimated Waste'!Q82,"")</f>
        <v/>
      </c>
      <c r="E666" s="227" t="e">
        <f t="array" ref="E666">INDEX(A$590:A$789,MATCH(0,COUNTIF(E$589:E665,A$590:A$789),0))</f>
        <v>#N/A</v>
      </c>
      <c r="F666" s="227" t="e">
        <f t="shared" si="163"/>
        <v>#N/A</v>
      </c>
      <c r="G666" s="227" t="e">
        <f t="shared" si="161"/>
        <v>#N/A</v>
      </c>
      <c r="H666" s="227" t="e">
        <f t="shared" si="162"/>
        <v>#N/A</v>
      </c>
      <c r="J666" s="279" t="str">
        <f>IF('Actual Waste'!O83&lt;&gt;"",CONCATENATE('Actual Waste'!B83," ", 'Actual Waste'!O83),"")</f>
        <v/>
      </c>
      <c r="K666" s="229" t="str">
        <f>IF('Actual Waste'!D83&lt;&gt;"",'Actual Waste'!D83,"")</f>
        <v/>
      </c>
      <c r="L666" s="229" t="str">
        <f>IF('Actual Waste'!P83&lt;&gt;"",'Actual Waste'!P83,"")</f>
        <v/>
      </c>
      <c r="M666" s="229" t="str">
        <f>IF('Actual Waste'!Q83&lt;&gt;"",'Actual Waste'!Q83,"")</f>
        <v/>
      </c>
      <c r="N666" s="229" t="e">
        <f t="array" ref="N666">INDEX(J$590:J$789,MATCH(0,COUNTIF(N$589:N665,J$590:J$789),0))</f>
        <v>#N/A</v>
      </c>
      <c r="O666" s="229" t="e">
        <f t="shared" si="164"/>
        <v>#N/A</v>
      </c>
      <c r="P666" s="229" t="e">
        <f t="shared" si="165"/>
        <v>#N/A</v>
      </c>
      <c r="Q666" s="229" t="e">
        <f t="shared" si="166"/>
        <v>#N/A</v>
      </c>
      <c r="AE666" s="3"/>
      <c r="AF666" s="3"/>
      <c r="AG666" s="3"/>
      <c r="AH666" s="3"/>
      <c r="AM666" s="3"/>
      <c r="AN666" s="3"/>
      <c r="AO666" s="3"/>
      <c r="AP666" s="3"/>
    </row>
    <row r="667" spans="1:42" x14ac:dyDescent="0.35">
      <c r="A667" s="191" t="str">
        <f>IF('Estimated Waste'!O83&lt;&gt;"",CONCATENATE('Estimated Waste'!A83," ", 'Estimated Waste'!O83),"")</f>
        <v/>
      </c>
      <c r="B667" s="227" t="str">
        <f>IF('Estimated Waste'!C83&lt;&gt;"",'Estimated Waste'!C83,"")</f>
        <v/>
      </c>
      <c r="C667" s="227" t="str">
        <f>IF('Estimated Waste'!R83&lt;&gt;"",'Estimated Waste'!R83,"")</f>
        <v/>
      </c>
      <c r="D667" s="227" t="str">
        <f>IF('Estimated Waste'!Q83&lt;&gt;"",'Estimated Waste'!Q83,"")</f>
        <v/>
      </c>
      <c r="E667" s="227" t="e">
        <f t="array" ref="E667">INDEX(A$590:A$789,MATCH(0,COUNTIF(E$589:E666,A$590:A$789),0))</f>
        <v>#N/A</v>
      </c>
      <c r="F667" s="227" t="e">
        <f t="shared" si="163"/>
        <v>#N/A</v>
      </c>
      <c r="G667" s="227" t="e">
        <f t="shared" si="161"/>
        <v>#N/A</v>
      </c>
      <c r="H667" s="227" t="e">
        <f t="shared" si="162"/>
        <v>#N/A</v>
      </c>
      <c r="J667" s="279" t="str">
        <f>IF('Actual Waste'!O84&lt;&gt;"",CONCATENATE('Actual Waste'!B84," ", 'Actual Waste'!O84),"")</f>
        <v/>
      </c>
      <c r="K667" s="229" t="str">
        <f>IF('Actual Waste'!D84&lt;&gt;"",'Actual Waste'!D84,"")</f>
        <v/>
      </c>
      <c r="L667" s="229" t="str">
        <f>IF('Actual Waste'!P84&lt;&gt;"",'Actual Waste'!P84,"")</f>
        <v/>
      </c>
      <c r="M667" s="229" t="str">
        <f>IF('Actual Waste'!Q84&lt;&gt;"",'Actual Waste'!Q84,"")</f>
        <v/>
      </c>
      <c r="N667" s="229" t="e">
        <f t="array" ref="N667">INDEX(J$590:J$789,MATCH(0,COUNTIF(N$589:N666,J$590:J$789),0))</f>
        <v>#N/A</v>
      </c>
      <c r="O667" s="229" t="e">
        <f t="shared" si="164"/>
        <v>#N/A</v>
      </c>
      <c r="P667" s="229" t="e">
        <f t="shared" si="165"/>
        <v>#N/A</v>
      </c>
      <c r="Q667" s="229" t="e">
        <f t="shared" si="166"/>
        <v>#N/A</v>
      </c>
      <c r="AE667" s="3"/>
      <c r="AF667" s="3"/>
      <c r="AG667" s="3"/>
      <c r="AH667" s="3"/>
      <c r="AM667" s="3"/>
      <c r="AN667" s="3"/>
      <c r="AO667" s="3"/>
      <c r="AP667" s="3"/>
    </row>
    <row r="668" spans="1:42" x14ac:dyDescent="0.35">
      <c r="A668" s="191" t="str">
        <f>IF('Estimated Waste'!O84&lt;&gt;"",CONCATENATE('Estimated Waste'!A84," ", 'Estimated Waste'!O84),"")</f>
        <v/>
      </c>
      <c r="B668" s="227" t="str">
        <f>IF('Estimated Waste'!C84&lt;&gt;"",'Estimated Waste'!C84,"")</f>
        <v/>
      </c>
      <c r="C668" s="227" t="str">
        <f>IF('Estimated Waste'!R84&lt;&gt;"",'Estimated Waste'!R84,"")</f>
        <v/>
      </c>
      <c r="D668" s="227" t="str">
        <f>IF('Estimated Waste'!Q84&lt;&gt;"",'Estimated Waste'!Q84,"")</f>
        <v/>
      </c>
      <c r="E668" s="227" t="e">
        <f t="array" ref="E668">INDEX(A$590:A$789,MATCH(0,COUNTIF(E$589:E667,A$590:A$789),0))</f>
        <v>#N/A</v>
      </c>
      <c r="F668" s="227" t="e">
        <f t="shared" si="163"/>
        <v>#N/A</v>
      </c>
      <c r="G668" s="227" t="e">
        <f t="shared" si="161"/>
        <v>#N/A</v>
      </c>
      <c r="H668" s="227" t="e">
        <f t="shared" si="162"/>
        <v>#N/A</v>
      </c>
      <c r="J668" s="279" t="str">
        <f>IF('Actual Waste'!O85&lt;&gt;"",CONCATENATE('Actual Waste'!B85," ", 'Actual Waste'!O85),"")</f>
        <v/>
      </c>
      <c r="K668" s="229" t="str">
        <f>IF('Actual Waste'!D85&lt;&gt;"",'Actual Waste'!D85,"")</f>
        <v/>
      </c>
      <c r="L668" s="229" t="str">
        <f>IF('Actual Waste'!P85&lt;&gt;"",'Actual Waste'!P85,"")</f>
        <v/>
      </c>
      <c r="M668" s="229" t="str">
        <f>IF('Actual Waste'!Q85&lt;&gt;"",'Actual Waste'!Q85,"")</f>
        <v/>
      </c>
      <c r="N668" s="229" t="e">
        <f t="array" ref="N668">INDEX(J$590:J$789,MATCH(0,COUNTIF(N$589:N667,J$590:J$789),0))</f>
        <v>#N/A</v>
      </c>
      <c r="O668" s="229" t="e">
        <f t="shared" si="164"/>
        <v>#N/A</v>
      </c>
      <c r="P668" s="229" t="e">
        <f t="shared" si="165"/>
        <v>#N/A</v>
      </c>
      <c r="Q668" s="229" t="e">
        <f t="shared" si="166"/>
        <v>#N/A</v>
      </c>
      <c r="AE668" s="3"/>
      <c r="AF668" s="3"/>
      <c r="AG668" s="3"/>
      <c r="AH668" s="3"/>
      <c r="AM668" s="3"/>
      <c r="AN668" s="3"/>
      <c r="AO668" s="3"/>
      <c r="AP668" s="3"/>
    </row>
    <row r="669" spans="1:42" x14ac:dyDescent="0.35">
      <c r="A669" s="191" t="str">
        <f>IF('Estimated Waste'!O85&lt;&gt;"",CONCATENATE('Estimated Waste'!A85," ", 'Estimated Waste'!O85),"")</f>
        <v/>
      </c>
      <c r="B669" s="227" t="str">
        <f>IF('Estimated Waste'!C85&lt;&gt;"",'Estimated Waste'!C85,"")</f>
        <v/>
      </c>
      <c r="C669" s="227" t="str">
        <f>IF('Estimated Waste'!R85&lt;&gt;"",'Estimated Waste'!R85,"")</f>
        <v/>
      </c>
      <c r="D669" s="227" t="str">
        <f>IF('Estimated Waste'!Q85&lt;&gt;"",'Estimated Waste'!Q85,"")</f>
        <v/>
      </c>
      <c r="E669" s="227" t="e">
        <f t="array" ref="E669">INDEX(A$590:A$789,MATCH(0,COUNTIF(E$589:E668,A$590:A$789),0))</f>
        <v>#N/A</v>
      </c>
      <c r="F669" s="227" t="e">
        <f t="shared" si="163"/>
        <v>#N/A</v>
      </c>
      <c r="G669" s="227" t="e">
        <f t="shared" si="161"/>
        <v>#N/A</v>
      </c>
      <c r="H669" s="227" t="e">
        <f t="shared" si="162"/>
        <v>#N/A</v>
      </c>
      <c r="J669" s="279" t="str">
        <f>IF('Actual Waste'!O86&lt;&gt;"",CONCATENATE('Actual Waste'!B86," ", 'Actual Waste'!O86),"")</f>
        <v/>
      </c>
      <c r="K669" s="229" t="str">
        <f>IF('Actual Waste'!D86&lt;&gt;"",'Actual Waste'!D86,"")</f>
        <v/>
      </c>
      <c r="L669" s="229" t="str">
        <f>IF('Actual Waste'!P86&lt;&gt;"",'Actual Waste'!P86,"")</f>
        <v/>
      </c>
      <c r="M669" s="229" t="str">
        <f>IF('Actual Waste'!Q86&lt;&gt;"",'Actual Waste'!Q86,"")</f>
        <v/>
      </c>
      <c r="N669" s="229" t="e">
        <f t="array" ref="N669">INDEX(J$590:J$789,MATCH(0,COUNTIF(N$589:N668,J$590:J$789),0))</f>
        <v>#N/A</v>
      </c>
      <c r="O669" s="229" t="e">
        <f t="shared" si="164"/>
        <v>#N/A</v>
      </c>
      <c r="P669" s="229" t="e">
        <f t="shared" si="165"/>
        <v>#N/A</v>
      </c>
      <c r="Q669" s="229" t="e">
        <f t="shared" si="166"/>
        <v>#N/A</v>
      </c>
      <c r="AE669" s="3"/>
      <c r="AF669" s="3"/>
      <c r="AG669" s="3"/>
      <c r="AH669" s="3"/>
      <c r="AM669" s="3"/>
      <c r="AN669" s="3"/>
      <c r="AO669" s="3"/>
      <c r="AP669" s="3"/>
    </row>
    <row r="670" spans="1:42" x14ac:dyDescent="0.35">
      <c r="A670" s="191" t="str">
        <f>IF('Estimated Waste'!O86&lt;&gt;"",CONCATENATE('Estimated Waste'!A86," ", 'Estimated Waste'!O86),"")</f>
        <v/>
      </c>
      <c r="B670" s="227" t="str">
        <f>IF('Estimated Waste'!C86&lt;&gt;"",'Estimated Waste'!C86,"")</f>
        <v/>
      </c>
      <c r="C670" s="227" t="str">
        <f>IF('Estimated Waste'!R86&lt;&gt;"",'Estimated Waste'!R86,"")</f>
        <v/>
      </c>
      <c r="D670" s="227" t="str">
        <f>IF('Estimated Waste'!Q86&lt;&gt;"",'Estimated Waste'!Q86,"")</f>
        <v/>
      </c>
      <c r="E670" s="227" t="e">
        <f t="array" ref="E670">INDEX(A$590:A$789,MATCH(0,COUNTIF(E$589:E669,A$590:A$789),0))</f>
        <v>#N/A</v>
      </c>
      <c r="F670" s="227" t="e">
        <f t="shared" si="163"/>
        <v>#N/A</v>
      </c>
      <c r="G670" s="227" t="e">
        <f t="shared" si="161"/>
        <v>#N/A</v>
      </c>
      <c r="H670" s="227" t="e">
        <f t="shared" si="162"/>
        <v>#N/A</v>
      </c>
      <c r="J670" s="279" t="str">
        <f>IF('Actual Waste'!O87&lt;&gt;"",CONCATENATE('Actual Waste'!B87," ", 'Actual Waste'!O87),"")</f>
        <v/>
      </c>
      <c r="K670" s="229" t="str">
        <f>IF('Actual Waste'!D87&lt;&gt;"",'Actual Waste'!D87,"")</f>
        <v/>
      </c>
      <c r="L670" s="229" t="str">
        <f>IF('Actual Waste'!P87&lt;&gt;"",'Actual Waste'!P87,"")</f>
        <v/>
      </c>
      <c r="M670" s="229" t="str">
        <f>IF('Actual Waste'!Q87&lt;&gt;"",'Actual Waste'!Q87,"")</f>
        <v/>
      </c>
      <c r="N670" s="229" t="e">
        <f t="array" ref="N670">INDEX(J$590:J$789,MATCH(0,COUNTIF(N$589:N669,J$590:J$789),0))</f>
        <v>#N/A</v>
      </c>
      <c r="O670" s="229" t="e">
        <f t="shared" si="164"/>
        <v>#N/A</v>
      </c>
      <c r="P670" s="229" t="e">
        <f t="shared" si="165"/>
        <v>#N/A</v>
      </c>
      <c r="Q670" s="229" t="e">
        <f t="shared" si="166"/>
        <v>#N/A</v>
      </c>
      <c r="AE670" s="3"/>
      <c r="AF670" s="3"/>
      <c r="AG670" s="3"/>
      <c r="AH670" s="3"/>
      <c r="AM670" s="3"/>
      <c r="AN670" s="3"/>
      <c r="AO670" s="3"/>
      <c r="AP670" s="3"/>
    </row>
    <row r="671" spans="1:42" x14ac:dyDescent="0.35">
      <c r="A671" s="191" t="str">
        <f>IF('Estimated Waste'!O87&lt;&gt;"",CONCATENATE('Estimated Waste'!A87," ", 'Estimated Waste'!O87),"")</f>
        <v/>
      </c>
      <c r="B671" s="227" t="str">
        <f>IF('Estimated Waste'!C87&lt;&gt;"",'Estimated Waste'!C87,"")</f>
        <v/>
      </c>
      <c r="C671" s="227" t="str">
        <f>IF('Estimated Waste'!R87&lt;&gt;"",'Estimated Waste'!R87,"")</f>
        <v/>
      </c>
      <c r="D671" s="227" t="str">
        <f>IF('Estimated Waste'!Q87&lt;&gt;"",'Estimated Waste'!Q87,"")</f>
        <v/>
      </c>
      <c r="E671" s="227" t="e">
        <f t="array" ref="E671">INDEX(A$590:A$789,MATCH(0,COUNTIF(E$589:E670,A$590:A$789),0))</f>
        <v>#N/A</v>
      </c>
      <c r="F671" s="227" t="e">
        <f t="shared" si="163"/>
        <v>#N/A</v>
      </c>
      <c r="G671" s="227" t="e">
        <f t="shared" si="161"/>
        <v>#N/A</v>
      </c>
      <c r="H671" s="227" t="e">
        <f t="shared" si="162"/>
        <v>#N/A</v>
      </c>
      <c r="J671" s="279" t="str">
        <f>IF('Actual Waste'!O88&lt;&gt;"",CONCATENATE('Actual Waste'!B88," ", 'Actual Waste'!O88),"")</f>
        <v/>
      </c>
      <c r="K671" s="229" t="str">
        <f>IF('Actual Waste'!D88&lt;&gt;"",'Actual Waste'!D88,"")</f>
        <v/>
      </c>
      <c r="L671" s="229" t="str">
        <f>IF('Actual Waste'!P88&lt;&gt;"",'Actual Waste'!P88,"")</f>
        <v/>
      </c>
      <c r="M671" s="229" t="str">
        <f>IF('Actual Waste'!Q88&lt;&gt;"",'Actual Waste'!Q88,"")</f>
        <v/>
      </c>
      <c r="N671" s="229" t="e">
        <f t="array" ref="N671">INDEX(J$590:J$789,MATCH(0,COUNTIF(N$589:N670,J$590:J$789),0))</f>
        <v>#N/A</v>
      </c>
      <c r="O671" s="229" t="e">
        <f t="shared" si="164"/>
        <v>#N/A</v>
      </c>
      <c r="P671" s="229" t="e">
        <f t="shared" si="165"/>
        <v>#N/A</v>
      </c>
      <c r="Q671" s="229" t="e">
        <f t="shared" si="166"/>
        <v>#N/A</v>
      </c>
      <c r="AE671" s="3"/>
      <c r="AF671" s="3"/>
      <c r="AG671" s="3"/>
      <c r="AH671" s="3"/>
      <c r="AM671" s="3"/>
      <c r="AN671" s="3"/>
      <c r="AO671" s="3"/>
      <c r="AP671" s="3"/>
    </row>
    <row r="672" spans="1:42" x14ac:dyDescent="0.35">
      <c r="A672" s="191" t="str">
        <f>IF('Estimated Waste'!O88&lt;&gt;"",CONCATENATE('Estimated Waste'!A88," ", 'Estimated Waste'!O88),"")</f>
        <v/>
      </c>
      <c r="B672" s="227" t="str">
        <f>IF('Estimated Waste'!C88&lt;&gt;"",'Estimated Waste'!C88,"")</f>
        <v/>
      </c>
      <c r="C672" s="227" t="str">
        <f>IF('Estimated Waste'!R88&lt;&gt;"",'Estimated Waste'!R88,"")</f>
        <v/>
      </c>
      <c r="D672" s="227" t="str">
        <f>IF('Estimated Waste'!Q88&lt;&gt;"",'Estimated Waste'!Q88,"")</f>
        <v/>
      </c>
      <c r="E672" s="227" t="e">
        <f t="array" ref="E672">INDEX(A$590:A$789,MATCH(0,COUNTIF(E$589:E671,A$590:A$789),0))</f>
        <v>#N/A</v>
      </c>
      <c r="F672" s="227" t="e">
        <f t="shared" si="163"/>
        <v>#N/A</v>
      </c>
      <c r="G672" s="227" t="e">
        <f t="shared" si="161"/>
        <v>#N/A</v>
      </c>
      <c r="H672" s="227" t="e">
        <f t="shared" si="162"/>
        <v>#N/A</v>
      </c>
      <c r="J672" s="279" t="str">
        <f>IF('Actual Waste'!O89&lt;&gt;"",CONCATENATE('Actual Waste'!B89," ", 'Actual Waste'!O89),"")</f>
        <v/>
      </c>
      <c r="K672" s="229" t="str">
        <f>IF('Actual Waste'!D89&lt;&gt;"",'Actual Waste'!D89,"")</f>
        <v/>
      </c>
      <c r="L672" s="229" t="str">
        <f>IF('Actual Waste'!P89&lt;&gt;"",'Actual Waste'!P89,"")</f>
        <v/>
      </c>
      <c r="M672" s="229" t="str">
        <f>IF('Actual Waste'!Q89&lt;&gt;"",'Actual Waste'!Q89,"")</f>
        <v/>
      </c>
      <c r="N672" s="229" t="e">
        <f t="array" ref="N672">INDEX(J$590:J$789,MATCH(0,COUNTIF(N$589:N671,J$590:J$789),0))</f>
        <v>#N/A</v>
      </c>
      <c r="O672" s="229" t="e">
        <f t="shared" si="164"/>
        <v>#N/A</v>
      </c>
      <c r="P672" s="229" t="e">
        <f t="shared" si="165"/>
        <v>#N/A</v>
      </c>
      <c r="Q672" s="229" t="e">
        <f t="shared" si="166"/>
        <v>#N/A</v>
      </c>
      <c r="AE672" s="3"/>
      <c r="AF672" s="3"/>
      <c r="AG672" s="3"/>
      <c r="AH672" s="3"/>
      <c r="AM672" s="3"/>
      <c r="AN672" s="3"/>
      <c r="AO672" s="3"/>
      <c r="AP672" s="3"/>
    </row>
    <row r="673" spans="1:42" x14ac:dyDescent="0.35">
      <c r="A673" s="191" t="str">
        <f>IF('Estimated Waste'!O89&lt;&gt;"",CONCATENATE('Estimated Waste'!A89," ", 'Estimated Waste'!O89),"")</f>
        <v/>
      </c>
      <c r="B673" s="227" t="str">
        <f>IF('Estimated Waste'!C89&lt;&gt;"",'Estimated Waste'!C89,"")</f>
        <v/>
      </c>
      <c r="C673" s="227" t="str">
        <f>IF('Estimated Waste'!R89&lt;&gt;"",'Estimated Waste'!R89,"")</f>
        <v/>
      </c>
      <c r="D673" s="227" t="str">
        <f>IF('Estimated Waste'!Q89&lt;&gt;"",'Estimated Waste'!Q89,"")</f>
        <v/>
      </c>
      <c r="E673" s="227" t="e">
        <f t="array" ref="E673">INDEX(A$590:A$789,MATCH(0,COUNTIF(E$589:E672,A$590:A$789),0))</f>
        <v>#N/A</v>
      </c>
      <c r="F673" s="227" t="e">
        <f t="shared" si="163"/>
        <v>#N/A</v>
      </c>
      <c r="G673" s="227" t="e">
        <f t="shared" si="161"/>
        <v>#N/A</v>
      </c>
      <c r="H673" s="227" t="e">
        <f t="shared" si="162"/>
        <v>#N/A</v>
      </c>
      <c r="J673" s="279" t="str">
        <f>IF('Actual Waste'!O90&lt;&gt;"",CONCATENATE('Actual Waste'!B90," ", 'Actual Waste'!O90),"")</f>
        <v/>
      </c>
      <c r="K673" s="229" t="str">
        <f>IF('Actual Waste'!D90&lt;&gt;"",'Actual Waste'!D90,"")</f>
        <v/>
      </c>
      <c r="L673" s="229" t="str">
        <f>IF('Actual Waste'!P90&lt;&gt;"",'Actual Waste'!P90,"")</f>
        <v/>
      </c>
      <c r="M673" s="229" t="str">
        <f>IF('Actual Waste'!Q90&lt;&gt;"",'Actual Waste'!Q90,"")</f>
        <v/>
      </c>
      <c r="N673" s="229" t="e">
        <f t="array" ref="N673">INDEX(J$590:J$789,MATCH(0,COUNTIF(N$589:N672,J$590:J$789),0))</f>
        <v>#N/A</v>
      </c>
      <c r="O673" s="229" t="e">
        <f t="shared" si="164"/>
        <v>#N/A</v>
      </c>
      <c r="P673" s="229" t="e">
        <f t="shared" si="165"/>
        <v>#N/A</v>
      </c>
      <c r="Q673" s="229" t="e">
        <f t="shared" si="166"/>
        <v>#N/A</v>
      </c>
      <c r="AE673" s="3"/>
      <c r="AF673" s="3"/>
      <c r="AG673" s="3"/>
      <c r="AH673" s="3"/>
      <c r="AM673" s="3"/>
      <c r="AN673" s="3"/>
      <c r="AO673" s="3"/>
      <c r="AP673" s="3"/>
    </row>
    <row r="674" spans="1:42" x14ac:dyDescent="0.35">
      <c r="A674" s="191" t="str">
        <f>IF('Estimated Waste'!O90&lt;&gt;"",CONCATENATE('Estimated Waste'!A90," ", 'Estimated Waste'!O90),"")</f>
        <v/>
      </c>
      <c r="B674" s="227" t="str">
        <f>IF('Estimated Waste'!C90&lt;&gt;"",'Estimated Waste'!C90,"")</f>
        <v/>
      </c>
      <c r="C674" s="227" t="str">
        <f>IF('Estimated Waste'!R90&lt;&gt;"",'Estimated Waste'!R90,"")</f>
        <v/>
      </c>
      <c r="D674" s="227" t="str">
        <f>IF('Estimated Waste'!Q90&lt;&gt;"",'Estimated Waste'!Q90,"")</f>
        <v/>
      </c>
      <c r="E674" s="227" t="e">
        <f t="array" ref="E674">INDEX(A$590:A$789,MATCH(0,COUNTIF(E$589:E673,A$590:A$789),0))</f>
        <v>#N/A</v>
      </c>
      <c r="F674" s="227" t="e">
        <f t="shared" si="163"/>
        <v>#N/A</v>
      </c>
      <c r="G674" s="227" t="e">
        <f t="shared" si="161"/>
        <v>#N/A</v>
      </c>
      <c r="H674" s="227" t="e">
        <f t="shared" si="162"/>
        <v>#N/A</v>
      </c>
      <c r="J674" s="279" t="str">
        <f>IF('Actual Waste'!O91&lt;&gt;"",CONCATENATE('Actual Waste'!B91," ", 'Actual Waste'!O91),"")</f>
        <v/>
      </c>
      <c r="K674" s="229" t="str">
        <f>IF('Actual Waste'!D91&lt;&gt;"",'Actual Waste'!D91,"")</f>
        <v/>
      </c>
      <c r="L674" s="229" t="str">
        <f>IF('Actual Waste'!P91&lt;&gt;"",'Actual Waste'!P91,"")</f>
        <v/>
      </c>
      <c r="M674" s="229" t="str">
        <f>IF('Actual Waste'!Q91&lt;&gt;"",'Actual Waste'!Q91,"")</f>
        <v/>
      </c>
      <c r="N674" s="229" t="e">
        <f t="array" ref="N674">INDEX(J$590:J$789,MATCH(0,COUNTIF(N$589:N673,J$590:J$789),0))</f>
        <v>#N/A</v>
      </c>
      <c r="O674" s="229" t="e">
        <f t="shared" si="164"/>
        <v>#N/A</v>
      </c>
      <c r="P674" s="229" t="e">
        <f t="shared" si="165"/>
        <v>#N/A</v>
      </c>
      <c r="Q674" s="229" t="e">
        <f t="shared" si="166"/>
        <v>#N/A</v>
      </c>
      <c r="AE674" s="3"/>
      <c r="AF674" s="3"/>
      <c r="AG674" s="3"/>
      <c r="AH674" s="3"/>
      <c r="AM674" s="3"/>
      <c r="AN674" s="3"/>
      <c r="AO674" s="3"/>
      <c r="AP674" s="3"/>
    </row>
    <row r="675" spans="1:42" x14ac:dyDescent="0.35">
      <c r="A675" s="191" t="str">
        <f>IF('Estimated Waste'!O91&lt;&gt;"",CONCATENATE('Estimated Waste'!A91," ", 'Estimated Waste'!O91),"")</f>
        <v/>
      </c>
      <c r="B675" s="227" t="str">
        <f>IF('Estimated Waste'!C91&lt;&gt;"",'Estimated Waste'!C91,"")</f>
        <v/>
      </c>
      <c r="C675" s="227" t="str">
        <f>IF('Estimated Waste'!R91&lt;&gt;"",'Estimated Waste'!R91,"")</f>
        <v/>
      </c>
      <c r="D675" s="227" t="str">
        <f>IF('Estimated Waste'!Q91&lt;&gt;"",'Estimated Waste'!Q91,"")</f>
        <v/>
      </c>
      <c r="E675" s="227" t="e">
        <f t="array" ref="E675">INDEX(A$590:A$789,MATCH(0,COUNTIF(E$589:E674,A$590:A$789),0))</f>
        <v>#N/A</v>
      </c>
      <c r="F675" s="227" t="e">
        <f t="shared" si="163"/>
        <v>#N/A</v>
      </c>
      <c r="G675" s="227" t="e">
        <f t="shared" si="161"/>
        <v>#N/A</v>
      </c>
      <c r="H675" s="227" t="e">
        <f t="shared" si="162"/>
        <v>#N/A</v>
      </c>
      <c r="J675" s="279" t="str">
        <f>IF('Actual Waste'!O92&lt;&gt;"",CONCATENATE('Actual Waste'!B92," ", 'Actual Waste'!O92),"")</f>
        <v/>
      </c>
      <c r="K675" s="229" t="str">
        <f>IF('Actual Waste'!D92&lt;&gt;"",'Actual Waste'!D92,"")</f>
        <v/>
      </c>
      <c r="L675" s="229" t="str">
        <f>IF('Actual Waste'!P92&lt;&gt;"",'Actual Waste'!P92,"")</f>
        <v/>
      </c>
      <c r="M675" s="229" t="str">
        <f>IF('Actual Waste'!Q92&lt;&gt;"",'Actual Waste'!Q92,"")</f>
        <v/>
      </c>
      <c r="N675" s="229" t="e">
        <f t="array" ref="N675">INDEX(J$590:J$789,MATCH(0,COUNTIF(N$589:N674,J$590:J$789),0))</f>
        <v>#N/A</v>
      </c>
      <c r="O675" s="229" t="e">
        <f t="shared" si="164"/>
        <v>#N/A</v>
      </c>
      <c r="P675" s="229" t="e">
        <f t="shared" si="165"/>
        <v>#N/A</v>
      </c>
      <c r="Q675" s="229" t="e">
        <f t="shared" si="166"/>
        <v>#N/A</v>
      </c>
      <c r="AE675" s="3"/>
      <c r="AF675" s="3"/>
      <c r="AG675" s="3"/>
      <c r="AH675" s="3"/>
      <c r="AM675" s="3"/>
      <c r="AN675" s="3"/>
      <c r="AO675" s="3"/>
      <c r="AP675" s="3"/>
    </row>
    <row r="676" spans="1:42" x14ac:dyDescent="0.35">
      <c r="A676" s="191" t="str">
        <f>IF('Estimated Waste'!O92&lt;&gt;"",CONCATENATE('Estimated Waste'!A92," ", 'Estimated Waste'!O92),"")</f>
        <v/>
      </c>
      <c r="B676" s="227" t="str">
        <f>IF('Estimated Waste'!C92&lt;&gt;"",'Estimated Waste'!C92,"")</f>
        <v/>
      </c>
      <c r="C676" s="227" t="str">
        <f>IF('Estimated Waste'!R92&lt;&gt;"",'Estimated Waste'!R92,"")</f>
        <v/>
      </c>
      <c r="D676" s="227" t="str">
        <f>IF('Estimated Waste'!Q92&lt;&gt;"",'Estimated Waste'!Q92,"")</f>
        <v/>
      </c>
      <c r="E676" s="227" t="e">
        <f t="array" ref="E676">INDEX(A$590:A$789,MATCH(0,COUNTIF(E$589:E675,A$590:A$789),0))</f>
        <v>#N/A</v>
      </c>
      <c r="F676" s="227" t="e">
        <f t="shared" si="163"/>
        <v>#N/A</v>
      </c>
      <c r="G676" s="227" t="e">
        <f t="shared" si="161"/>
        <v>#N/A</v>
      </c>
      <c r="H676" s="227" t="e">
        <f t="shared" si="162"/>
        <v>#N/A</v>
      </c>
      <c r="J676" s="279" t="str">
        <f>IF('Actual Waste'!O93&lt;&gt;"",CONCATENATE('Actual Waste'!B93," ", 'Actual Waste'!O93),"")</f>
        <v/>
      </c>
      <c r="K676" s="229" t="str">
        <f>IF('Actual Waste'!D93&lt;&gt;"",'Actual Waste'!D93,"")</f>
        <v/>
      </c>
      <c r="L676" s="229" t="str">
        <f>IF('Actual Waste'!P93&lt;&gt;"",'Actual Waste'!P93,"")</f>
        <v/>
      </c>
      <c r="M676" s="229" t="str">
        <f>IF('Actual Waste'!Q93&lt;&gt;"",'Actual Waste'!Q93,"")</f>
        <v/>
      </c>
      <c r="N676" s="229" t="e">
        <f t="array" ref="N676">INDEX(J$590:J$789,MATCH(0,COUNTIF(N$589:N675,J$590:J$789),0))</f>
        <v>#N/A</v>
      </c>
      <c r="O676" s="229" t="e">
        <f t="shared" si="164"/>
        <v>#N/A</v>
      </c>
      <c r="P676" s="229" t="e">
        <f t="shared" si="165"/>
        <v>#N/A</v>
      </c>
      <c r="Q676" s="229" t="e">
        <f t="shared" si="166"/>
        <v>#N/A</v>
      </c>
      <c r="AE676" s="3"/>
      <c r="AF676" s="3"/>
      <c r="AG676" s="3"/>
      <c r="AH676" s="3"/>
      <c r="AM676" s="3"/>
      <c r="AN676" s="3"/>
      <c r="AO676" s="3"/>
      <c r="AP676" s="3"/>
    </row>
    <row r="677" spans="1:42" x14ac:dyDescent="0.35">
      <c r="A677" s="191" t="str">
        <f>IF('Estimated Waste'!O93&lt;&gt;"",CONCATENATE('Estimated Waste'!A93," ", 'Estimated Waste'!O93),"")</f>
        <v/>
      </c>
      <c r="B677" s="227" t="str">
        <f>IF('Estimated Waste'!C93&lt;&gt;"",'Estimated Waste'!C93,"")</f>
        <v/>
      </c>
      <c r="C677" s="227" t="str">
        <f>IF('Estimated Waste'!R93&lt;&gt;"",'Estimated Waste'!R93,"")</f>
        <v/>
      </c>
      <c r="D677" s="227" t="str">
        <f>IF('Estimated Waste'!Q93&lt;&gt;"",'Estimated Waste'!Q93,"")</f>
        <v/>
      </c>
      <c r="E677" s="227" t="e">
        <f t="array" ref="E677">INDEX(A$590:A$789,MATCH(0,COUNTIF(E$589:E676,A$590:A$789),0))</f>
        <v>#N/A</v>
      </c>
      <c r="F677" s="227" t="e">
        <f t="shared" si="163"/>
        <v>#N/A</v>
      </c>
      <c r="G677" s="227" t="e">
        <f t="shared" si="161"/>
        <v>#N/A</v>
      </c>
      <c r="H677" s="227" t="e">
        <f t="shared" si="162"/>
        <v>#N/A</v>
      </c>
      <c r="J677" s="279" t="str">
        <f>IF('Actual Waste'!O94&lt;&gt;"",CONCATENATE('Actual Waste'!B94," ", 'Actual Waste'!O94),"")</f>
        <v/>
      </c>
      <c r="K677" s="229" t="str">
        <f>IF('Actual Waste'!D94&lt;&gt;"",'Actual Waste'!D94,"")</f>
        <v/>
      </c>
      <c r="L677" s="229" t="str">
        <f>IF('Actual Waste'!P94&lt;&gt;"",'Actual Waste'!P94,"")</f>
        <v/>
      </c>
      <c r="M677" s="229" t="str">
        <f>IF('Actual Waste'!Q94&lt;&gt;"",'Actual Waste'!Q94,"")</f>
        <v/>
      </c>
      <c r="N677" s="229" t="e">
        <f t="array" ref="N677">INDEX(J$590:J$789,MATCH(0,COUNTIF(N$589:N676,J$590:J$789),0))</f>
        <v>#N/A</v>
      </c>
      <c r="O677" s="229" t="e">
        <f t="shared" si="164"/>
        <v>#N/A</v>
      </c>
      <c r="P677" s="229" t="e">
        <f t="shared" si="165"/>
        <v>#N/A</v>
      </c>
      <c r="Q677" s="229" t="e">
        <f t="shared" si="166"/>
        <v>#N/A</v>
      </c>
      <c r="AE677" s="3"/>
      <c r="AF677" s="3"/>
      <c r="AG677" s="3"/>
      <c r="AH677" s="3"/>
      <c r="AM677" s="3"/>
      <c r="AN677" s="3"/>
      <c r="AO677" s="3"/>
      <c r="AP677" s="3"/>
    </row>
    <row r="678" spans="1:42" x14ac:dyDescent="0.35">
      <c r="A678" s="191" t="str">
        <f>IF('Estimated Waste'!O94&lt;&gt;"",CONCATENATE('Estimated Waste'!A94," ", 'Estimated Waste'!O94),"")</f>
        <v/>
      </c>
      <c r="B678" s="227" t="str">
        <f>IF('Estimated Waste'!C94&lt;&gt;"",'Estimated Waste'!C94,"")</f>
        <v/>
      </c>
      <c r="C678" s="227" t="str">
        <f>IF('Estimated Waste'!R94&lt;&gt;"",'Estimated Waste'!R94,"")</f>
        <v/>
      </c>
      <c r="D678" s="227" t="str">
        <f>IF('Estimated Waste'!Q94&lt;&gt;"",'Estimated Waste'!Q94,"")</f>
        <v/>
      </c>
      <c r="E678" s="227" t="e">
        <f t="array" ref="E678">INDEX(A$590:A$789,MATCH(0,COUNTIF(E$589:E677,A$590:A$789),0))</f>
        <v>#N/A</v>
      </c>
      <c r="F678" s="227" t="e">
        <f t="shared" si="163"/>
        <v>#N/A</v>
      </c>
      <c r="G678" s="227" t="e">
        <f t="shared" si="161"/>
        <v>#N/A</v>
      </c>
      <c r="H678" s="227" t="e">
        <f t="shared" si="162"/>
        <v>#N/A</v>
      </c>
      <c r="J678" s="279" t="str">
        <f>IF('Actual Waste'!O95&lt;&gt;"",CONCATENATE('Actual Waste'!B95," ", 'Actual Waste'!O95),"")</f>
        <v/>
      </c>
      <c r="K678" s="229" t="str">
        <f>IF('Actual Waste'!D95&lt;&gt;"",'Actual Waste'!D95,"")</f>
        <v/>
      </c>
      <c r="L678" s="229" t="str">
        <f>IF('Actual Waste'!P95&lt;&gt;"",'Actual Waste'!P95,"")</f>
        <v/>
      </c>
      <c r="M678" s="229" t="str">
        <f>IF('Actual Waste'!Q95&lt;&gt;"",'Actual Waste'!Q95,"")</f>
        <v/>
      </c>
      <c r="N678" s="229" t="e">
        <f t="array" ref="N678">INDEX(J$590:J$789,MATCH(0,COUNTIF(N$589:N677,J$590:J$789),0))</f>
        <v>#N/A</v>
      </c>
      <c r="O678" s="229" t="e">
        <f t="shared" si="164"/>
        <v>#N/A</v>
      </c>
      <c r="P678" s="229" t="e">
        <f t="shared" si="165"/>
        <v>#N/A</v>
      </c>
      <c r="Q678" s="229" t="e">
        <f t="shared" si="166"/>
        <v>#N/A</v>
      </c>
      <c r="AE678" s="3"/>
      <c r="AF678" s="3"/>
      <c r="AG678" s="3"/>
      <c r="AH678" s="3"/>
      <c r="AM678" s="3"/>
      <c r="AN678" s="3"/>
      <c r="AO678" s="3"/>
      <c r="AP678" s="3"/>
    </row>
    <row r="679" spans="1:42" x14ac:dyDescent="0.35">
      <c r="A679" s="191" t="str">
        <f>IF('Estimated Waste'!O95&lt;&gt;"",CONCATENATE('Estimated Waste'!A95," ", 'Estimated Waste'!O95),"")</f>
        <v/>
      </c>
      <c r="B679" s="227" t="str">
        <f>IF('Estimated Waste'!C95&lt;&gt;"",'Estimated Waste'!C95,"")</f>
        <v/>
      </c>
      <c r="C679" s="227" t="str">
        <f>IF('Estimated Waste'!R95&lt;&gt;"",'Estimated Waste'!R95,"")</f>
        <v/>
      </c>
      <c r="D679" s="227" t="str">
        <f>IF('Estimated Waste'!Q95&lt;&gt;"",'Estimated Waste'!Q95,"")</f>
        <v/>
      </c>
      <c r="E679" s="227" t="e">
        <f t="array" ref="E679">INDEX(A$590:A$789,MATCH(0,COUNTIF(E$589:E678,A$590:A$789),0))</f>
        <v>#N/A</v>
      </c>
      <c r="F679" s="227" t="e">
        <f t="shared" si="163"/>
        <v>#N/A</v>
      </c>
      <c r="G679" s="227" t="e">
        <f t="shared" si="161"/>
        <v>#N/A</v>
      </c>
      <c r="H679" s="227" t="e">
        <f t="shared" si="162"/>
        <v>#N/A</v>
      </c>
      <c r="J679" s="279" t="str">
        <f>IF('Actual Waste'!O96&lt;&gt;"",CONCATENATE('Actual Waste'!B96," ", 'Actual Waste'!O96),"")</f>
        <v/>
      </c>
      <c r="K679" s="229" t="str">
        <f>IF('Actual Waste'!D96&lt;&gt;"",'Actual Waste'!D96,"")</f>
        <v/>
      </c>
      <c r="L679" s="229" t="str">
        <f>IF('Actual Waste'!P96&lt;&gt;"",'Actual Waste'!P96,"")</f>
        <v/>
      </c>
      <c r="M679" s="229" t="str">
        <f>IF('Actual Waste'!Q96&lt;&gt;"",'Actual Waste'!Q96,"")</f>
        <v/>
      </c>
      <c r="N679" s="229" t="e">
        <f t="array" ref="N679">INDEX(J$590:J$789,MATCH(0,COUNTIF(N$589:N678,J$590:J$789),0))</f>
        <v>#N/A</v>
      </c>
      <c r="O679" s="229" t="e">
        <f t="shared" si="164"/>
        <v>#N/A</v>
      </c>
      <c r="P679" s="229" t="e">
        <f t="shared" si="165"/>
        <v>#N/A</v>
      </c>
      <c r="Q679" s="229" t="e">
        <f t="shared" si="166"/>
        <v>#N/A</v>
      </c>
      <c r="AE679" s="3"/>
      <c r="AF679" s="3"/>
      <c r="AG679" s="3"/>
      <c r="AH679" s="3"/>
      <c r="AM679" s="3"/>
      <c r="AN679" s="3"/>
      <c r="AO679" s="3"/>
      <c r="AP679" s="3"/>
    </row>
    <row r="680" spans="1:42" x14ac:dyDescent="0.35">
      <c r="A680" s="191" t="str">
        <f>IF('Estimated Waste'!O96&lt;&gt;"",CONCATENATE('Estimated Waste'!A96," ", 'Estimated Waste'!O96),"")</f>
        <v/>
      </c>
      <c r="B680" s="227" t="str">
        <f>IF('Estimated Waste'!C96&lt;&gt;"",'Estimated Waste'!C96,"")</f>
        <v/>
      </c>
      <c r="C680" s="227" t="str">
        <f>IF('Estimated Waste'!R96&lt;&gt;"",'Estimated Waste'!R96,"")</f>
        <v/>
      </c>
      <c r="D680" s="227" t="str">
        <f>IF('Estimated Waste'!Q96&lt;&gt;"",'Estimated Waste'!Q96,"")</f>
        <v/>
      </c>
      <c r="E680" s="227" t="e">
        <f t="array" ref="E680">INDEX(A$590:A$789,MATCH(0,COUNTIF(E$589:E679,A$590:A$789),0))</f>
        <v>#N/A</v>
      </c>
      <c r="F680" s="227" t="e">
        <f t="shared" si="163"/>
        <v>#N/A</v>
      </c>
      <c r="G680" s="227" t="e">
        <f t="shared" si="161"/>
        <v>#N/A</v>
      </c>
      <c r="H680" s="227" t="e">
        <f t="shared" si="162"/>
        <v>#N/A</v>
      </c>
      <c r="J680" s="279" t="str">
        <f>IF('Actual Waste'!O97&lt;&gt;"",CONCATENATE('Actual Waste'!B97," ", 'Actual Waste'!O97),"")</f>
        <v/>
      </c>
      <c r="K680" s="229" t="str">
        <f>IF('Actual Waste'!D97&lt;&gt;"",'Actual Waste'!D97,"")</f>
        <v/>
      </c>
      <c r="L680" s="229" t="str">
        <f>IF('Actual Waste'!P97&lt;&gt;"",'Actual Waste'!P97,"")</f>
        <v/>
      </c>
      <c r="M680" s="229" t="str">
        <f>IF('Actual Waste'!Q97&lt;&gt;"",'Actual Waste'!Q97,"")</f>
        <v/>
      </c>
      <c r="N680" s="229" t="e">
        <f t="array" ref="N680">INDEX(J$590:J$789,MATCH(0,COUNTIF(N$589:N679,J$590:J$789),0))</f>
        <v>#N/A</v>
      </c>
      <c r="O680" s="229" t="e">
        <f t="shared" si="164"/>
        <v>#N/A</v>
      </c>
      <c r="P680" s="229" t="e">
        <f t="shared" si="165"/>
        <v>#N/A</v>
      </c>
      <c r="Q680" s="229" t="e">
        <f t="shared" si="166"/>
        <v>#N/A</v>
      </c>
      <c r="AE680" s="3"/>
      <c r="AF680" s="3"/>
      <c r="AG680" s="3"/>
      <c r="AH680" s="3"/>
      <c r="AM680" s="3"/>
      <c r="AN680" s="3"/>
      <c r="AO680" s="3"/>
      <c r="AP680" s="3"/>
    </row>
    <row r="681" spans="1:42" x14ac:dyDescent="0.35">
      <c r="A681" s="191" t="str">
        <f>IF('Estimated Waste'!O97&lt;&gt;"",CONCATENATE('Estimated Waste'!A97," ", 'Estimated Waste'!O97),"")</f>
        <v/>
      </c>
      <c r="B681" s="227" t="str">
        <f>IF('Estimated Waste'!C97&lt;&gt;"",'Estimated Waste'!C97,"")</f>
        <v/>
      </c>
      <c r="C681" s="227" t="str">
        <f>IF('Estimated Waste'!R97&lt;&gt;"",'Estimated Waste'!R97,"")</f>
        <v/>
      </c>
      <c r="D681" s="227" t="str">
        <f>IF('Estimated Waste'!Q97&lt;&gt;"",'Estimated Waste'!Q97,"")</f>
        <v/>
      </c>
      <c r="E681" s="227" t="e">
        <f t="array" ref="E681">INDEX(A$590:A$789,MATCH(0,COUNTIF(E$589:E680,A$590:A$789),0))</f>
        <v>#N/A</v>
      </c>
      <c r="F681" s="227" t="e">
        <f t="shared" si="163"/>
        <v>#N/A</v>
      </c>
      <c r="G681" s="227" t="e">
        <f t="shared" si="161"/>
        <v>#N/A</v>
      </c>
      <c r="H681" s="227" t="e">
        <f t="shared" si="162"/>
        <v>#N/A</v>
      </c>
      <c r="J681" s="279" t="str">
        <f>IF('Actual Waste'!O98&lt;&gt;"",CONCATENATE('Actual Waste'!B98," ", 'Actual Waste'!O98),"")</f>
        <v/>
      </c>
      <c r="K681" s="229" t="str">
        <f>IF('Actual Waste'!D98&lt;&gt;"",'Actual Waste'!D98,"")</f>
        <v/>
      </c>
      <c r="L681" s="229" t="str">
        <f>IF('Actual Waste'!P98&lt;&gt;"",'Actual Waste'!P98,"")</f>
        <v/>
      </c>
      <c r="M681" s="229" t="str">
        <f>IF('Actual Waste'!Q98&lt;&gt;"",'Actual Waste'!Q98,"")</f>
        <v/>
      </c>
      <c r="N681" s="229" t="e">
        <f t="array" ref="N681">INDEX(J$590:J$789,MATCH(0,COUNTIF(N$589:N680,J$590:J$789),0))</f>
        <v>#N/A</v>
      </c>
      <c r="O681" s="229" t="e">
        <f t="shared" si="164"/>
        <v>#N/A</v>
      </c>
      <c r="P681" s="229" t="e">
        <f t="shared" si="165"/>
        <v>#N/A</v>
      </c>
      <c r="Q681" s="229" t="e">
        <f t="shared" si="166"/>
        <v>#N/A</v>
      </c>
      <c r="AE681" s="3"/>
      <c r="AF681" s="3"/>
      <c r="AG681" s="3"/>
      <c r="AH681" s="3"/>
      <c r="AM681" s="3"/>
      <c r="AN681" s="3"/>
      <c r="AO681" s="3"/>
      <c r="AP681" s="3"/>
    </row>
    <row r="682" spans="1:42" x14ac:dyDescent="0.35">
      <c r="A682" s="191" t="str">
        <f>IF('Estimated Waste'!O98&lt;&gt;"",CONCATENATE('Estimated Waste'!A98," ", 'Estimated Waste'!O98),"")</f>
        <v/>
      </c>
      <c r="B682" s="227" t="str">
        <f>IF('Estimated Waste'!C98&lt;&gt;"",'Estimated Waste'!C98,"")</f>
        <v/>
      </c>
      <c r="C682" s="227" t="str">
        <f>IF('Estimated Waste'!R98&lt;&gt;"",'Estimated Waste'!R98,"")</f>
        <v/>
      </c>
      <c r="D682" s="227" t="str">
        <f>IF('Estimated Waste'!Q98&lt;&gt;"",'Estimated Waste'!Q98,"")</f>
        <v/>
      </c>
      <c r="E682" s="227" t="e">
        <f t="array" ref="E682">INDEX(A$590:A$789,MATCH(0,COUNTIF(E$589:E681,A$590:A$789),0))</f>
        <v>#N/A</v>
      </c>
      <c r="F682" s="227" t="e">
        <f t="shared" si="163"/>
        <v>#N/A</v>
      </c>
      <c r="G682" s="227" t="e">
        <f t="shared" si="161"/>
        <v>#N/A</v>
      </c>
      <c r="H682" s="227" t="e">
        <f t="shared" si="162"/>
        <v>#N/A</v>
      </c>
      <c r="J682" s="279" t="str">
        <f>IF('Actual Waste'!O99&lt;&gt;"",CONCATENATE('Actual Waste'!B99," ", 'Actual Waste'!O99),"")</f>
        <v/>
      </c>
      <c r="K682" s="229" t="str">
        <f>IF('Actual Waste'!D99&lt;&gt;"",'Actual Waste'!D99,"")</f>
        <v/>
      </c>
      <c r="L682" s="229" t="str">
        <f>IF('Actual Waste'!P99&lt;&gt;"",'Actual Waste'!P99,"")</f>
        <v/>
      </c>
      <c r="M682" s="229" t="str">
        <f>IF('Actual Waste'!Q99&lt;&gt;"",'Actual Waste'!Q99,"")</f>
        <v/>
      </c>
      <c r="N682" s="229" t="e">
        <f t="array" ref="N682">INDEX(J$590:J$789,MATCH(0,COUNTIF(N$589:N681,J$590:J$789),0))</f>
        <v>#N/A</v>
      </c>
      <c r="O682" s="229" t="e">
        <f t="shared" si="164"/>
        <v>#N/A</v>
      </c>
      <c r="P682" s="229" t="e">
        <f t="shared" si="165"/>
        <v>#N/A</v>
      </c>
      <c r="Q682" s="229" t="e">
        <f t="shared" si="166"/>
        <v>#N/A</v>
      </c>
      <c r="AE682" s="3"/>
      <c r="AF682" s="3"/>
      <c r="AG682" s="3"/>
      <c r="AH682" s="3"/>
      <c r="AM682" s="3"/>
      <c r="AN682" s="3"/>
      <c r="AO682" s="3"/>
      <c r="AP682" s="3"/>
    </row>
    <row r="683" spans="1:42" x14ac:dyDescent="0.35">
      <c r="A683" s="191" t="str">
        <f>IF('Estimated Waste'!O99&lt;&gt;"",CONCATENATE('Estimated Waste'!A99," ", 'Estimated Waste'!O99),"")</f>
        <v/>
      </c>
      <c r="B683" s="227" t="str">
        <f>IF('Estimated Waste'!C99&lt;&gt;"",'Estimated Waste'!C99,"")</f>
        <v/>
      </c>
      <c r="C683" s="227" t="str">
        <f>IF('Estimated Waste'!R99&lt;&gt;"",'Estimated Waste'!R99,"")</f>
        <v/>
      </c>
      <c r="D683" s="227" t="str">
        <f>IF('Estimated Waste'!Q99&lt;&gt;"",'Estimated Waste'!Q99,"")</f>
        <v/>
      </c>
      <c r="E683" s="227" t="e">
        <f t="array" ref="E683">INDEX(A$590:A$789,MATCH(0,COUNTIF(E$589:E682,A$590:A$789),0))</f>
        <v>#N/A</v>
      </c>
      <c r="F683" s="227" t="e">
        <f t="shared" si="163"/>
        <v>#N/A</v>
      </c>
      <c r="G683" s="227" t="e">
        <f t="shared" si="161"/>
        <v>#N/A</v>
      </c>
      <c r="H683" s="227" t="e">
        <f t="shared" si="162"/>
        <v>#N/A</v>
      </c>
      <c r="J683" s="279" t="str">
        <f>IF('Actual Waste'!O100&lt;&gt;"",CONCATENATE('Actual Waste'!B100," ", 'Actual Waste'!O100),"")</f>
        <v/>
      </c>
      <c r="K683" s="229" t="str">
        <f>IF('Actual Waste'!D100&lt;&gt;"",'Actual Waste'!D100,"")</f>
        <v/>
      </c>
      <c r="L683" s="229" t="str">
        <f>IF('Actual Waste'!P100&lt;&gt;"",'Actual Waste'!P100,"")</f>
        <v/>
      </c>
      <c r="M683" s="229" t="str">
        <f>IF('Actual Waste'!Q100&lt;&gt;"",'Actual Waste'!Q100,"")</f>
        <v/>
      </c>
      <c r="N683" s="229" t="e">
        <f t="array" ref="N683">INDEX(J$590:J$789,MATCH(0,COUNTIF(N$589:N682,J$590:J$789),0))</f>
        <v>#N/A</v>
      </c>
      <c r="O683" s="229" t="e">
        <f t="shared" si="164"/>
        <v>#N/A</v>
      </c>
      <c r="P683" s="229" t="e">
        <f t="shared" si="165"/>
        <v>#N/A</v>
      </c>
      <c r="Q683" s="229" t="e">
        <f t="shared" si="166"/>
        <v>#N/A</v>
      </c>
      <c r="AE683" s="3"/>
      <c r="AF683" s="3"/>
      <c r="AG683" s="3"/>
      <c r="AH683" s="3"/>
      <c r="AM683" s="3"/>
      <c r="AN683" s="3"/>
      <c r="AO683" s="3"/>
      <c r="AP683" s="3"/>
    </row>
    <row r="684" spans="1:42" x14ac:dyDescent="0.35">
      <c r="A684" s="191" t="str">
        <f>IF('Estimated Waste'!O100&lt;&gt;"",CONCATENATE('Estimated Waste'!A100," ", 'Estimated Waste'!O100),"")</f>
        <v/>
      </c>
      <c r="B684" s="227" t="str">
        <f>IF('Estimated Waste'!C100&lt;&gt;"",'Estimated Waste'!C100,"")</f>
        <v/>
      </c>
      <c r="C684" s="227" t="str">
        <f>IF('Estimated Waste'!R100&lt;&gt;"",'Estimated Waste'!R100,"")</f>
        <v/>
      </c>
      <c r="D684" s="227" t="str">
        <f>IF('Estimated Waste'!Q100&lt;&gt;"",'Estimated Waste'!Q100,"")</f>
        <v/>
      </c>
      <c r="E684" s="227" t="e">
        <f t="array" ref="E684">INDEX(A$590:A$789,MATCH(0,COUNTIF(E$589:E683,A$590:A$789),0))</f>
        <v>#N/A</v>
      </c>
      <c r="F684" s="227" t="e">
        <f t="shared" si="163"/>
        <v>#N/A</v>
      </c>
      <c r="G684" s="227" t="e">
        <f t="shared" si="161"/>
        <v>#N/A</v>
      </c>
      <c r="H684" s="227" t="e">
        <f t="shared" si="162"/>
        <v>#N/A</v>
      </c>
      <c r="J684" s="279" t="str">
        <f>IF('Actual Waste'!O101&lt;&gt;"",CONCATENATE('Actual Waste'!B101," ", 'Actual Waste'!O101),"")</f>
        <v/>
      </c>
      <c r="K684" s="229" t="str">
        <f>IF('Actual Waste'!D101&lt;&gt;"",'Actual Waste'!D101,"")</f>
        <v/>
      </c>
      <c r="L684" s="229" t="str">
        <f>IF('Actual Waste'!P101&lt;&gt;"",'Actual Waste'!P101,"")</f>
        <v/>
      </c>
      <c r="M684" s="229" t="str">
        <f>IF('Actual Waste'!Q101&lt;&gt;"",'Actual Waste'!Q101,"")</f>
        <v/>
      </c>
      <c r="N684" s="229" t="e">
        <f t="array" ref="N684">INDEX(J$590:J$789,MATCH(0,COUNTIF(N$589:N683,J$590:J$789),0))</f>
        <v>#N/A</v>
      </c>
      <c r="O684" s="229" t="e">
        <f t="shared" si="164"/>
        <v>#N/A</v>
      </c>
      <c r="P684" s="229" t="e">
        <f t="shared" si="165"/>
        <v>#N/A</v>
      </c>
      <c r="Q684" s="229" t="e">
        <f t="shared" si="166"/>
        <v>#N/A</v>
      </c>
      <c r="AE684" s="3"/>
      <c r="AF684" s="3"/>
      <c r="AG684" s="3"/>
      <c r="AH684" s="3"/>
      <c r="AM684" s="3"/>
      <c r="AN684" s="3"/>
      <c r="AO684" s="3"/>
      <c r="AP684" s="3"/>
    </row>
    <row r="685" spans="1:42" x14ac:dyDescent="0.35">
      <c r="A685" s="191" t="str">
        <f>IF('Estimated Waste'!O101&lt;&gt;"",CONCATENATE('Estimated Waste'!A101," ", 'Estimated Waste'!O101),"")</f>
        <v/>
      </c>
      <c r="B685" s="227" t="str">
        <f>IF('Estimated Waste'!C101&lt;&gt;"",'Estimated Waste'!C101,"")</f>
        <v/>
      </c>
      <c r="C685" s="227" t="str">
        <f>IF('Estimated Waste'!R101&lt;&gt;"",'Estimated Waste'!R101,"")</f>
        <v/>
      </c>
      <c r="D685" s="227" t="str">
        <f>IF('Estimated Waste'!Q101&lt;&gt;"",'Estimated Waste'!Q101,"")</f>
        <v/>
      </c>
      <c r="E685" s="227" t="e">
        <f t="array" ref="E685">INDEX(A$590:A$789,MATCH(0,COUNTIF(E$589:E684,A$590:A$789),0))</f>
        <v>#N/A</v>
      </c>
      <c r="F685" s="227" t="e">
        <f t="shared" si="163"/>
        <v>#N/A</v>
      </c>
      <c r="G685" s="227" t="e">
        <f t="shared" si="161"/>
        <v>#N/A</v>
      </c>
      <c r="H685" s="227" t="e">
        <f t="shared" si="162"/>
        <v>#N/A</v>
      </c>
      <c r="J685" s="279" t="str">
        <f>IF('Actual Waste'!O102&lt;&gt;"",CONCATENATE('Actual Waste'!B102," ", 'Actual Waste'!O102),"")</f>
        <v/>
      </c>
      <c r="K685" s="229" t="str">
        <f>IF('Actual Waste'!D102&lt;&gt;"",'Actual Waste'!D102,"")</f>
        <v/>
      </c>
      <c r="L685" s="229" t="str">
        <f>IF('Actual Waste'!P102&lt;&gt;"",'Actual Waste'!P102,"")</f>
        <v/>
      </c>
      <c r="M685" s="229" t="str">
        <f>IF('Actual Waste'!Q102&lt;&gt;"",'Actual Waste'!Q102,"")</f>
        <v/>
      </c>
      <c r="N685" s="229" t="e">
        <f t="array" ref="N685">INDEX(J$590:J$789,MATCH(0,COUNTIF(N$589:N684,J$590:J$789),0))</f>
        <v>#N/A</v>
      </c>
      <c r="O685" s="229" t="e">
        <f t="shared" si="164"/>
        <v>#N/A</v>
      </c>
      <c r="P685" s="229" t="e">
        <f t="shared" si="165"/>
        <v>#N/A</v>
      </c>
      <c r="Q685" s="229" t="e">
        <f t="shared" si="166"/>
        <v>#N/A</v>
      </c>
      <c r="AE685" s="3"/>
      <c r="AF685" s="3"/>
      <c r="AG685" s="3"/>
      <c r="AH685" s="3"/>
      <c r="AM685" s="3"/>
      <c r="AN685" s="3"/>
      <c r="AO685" s="3"/>
      <c r="AP685" s="3"/>
    </row>
    <row r="686" spans="1:42" x14ac:dyDescent="0.35">
      <c r="A686" s="191" t="str">
        <f>IF('Estimated Waste'!O102&lt;&gt;"",CONCATENATE('Estimated Waste'!A102," ", 'Estimated Waste'!O102),"")</f>
        <v/>
      </c>
      <c r="B686" s="227" t="str">
        <f>IF('Estimated Waste'!C102&lt;&gt;"",'Estimated Waste'!C102,"")</f>
        <v/>
      </c>
      <c r="C686" s="227" t="str">
        <f>IF('Estimated Waste'!R102&lt;&gt;"",'Estimated Waste'!R102,"")</f>
        <v/>
      </c>
      <c r="D686" s="227" t="str">
        <f>IF('Estimated Waste'!Q102&lt;&gt;"",'Estimated Waste'!Q102,"")</f>
        <v/>
      </c>
      <c r="E686" s="227" t="e">
        <f t="array" ref="E686">INDEX(A$590:A$789,MATCH(0,COUNTIF(E$589:E685,A$590:A$789),0))</f>
        <v>#N/A</v>
      </c>
      <c r="F686" s="227" t="e">
        <f t="shared" si="163"/>
        <v>#N/A</v>
      </c>
      <c r="G686" s="227" t="e">
        <f t="shared" ref="G686:G717" si="167">VLOOKUP(E686,A$590:D$789,4,FALSE)</f>
        <v>#N/A</v>
      </c>
      <c r="H686" s="227" t="e">
        <f t="shared" ref="H686:H717" si="168">VLOOKUP(E686,A$590:D$789,2,FALSE)</f>
        <v>#N/A</v>
      </c>
      <c r="J686" s="279" t="str">
        <f>IF('Actual Waste'!O103&lt;&gt;"",CONCATENATE('Actual Waste'!B103," ", 'Actual Waste'!O103),"")</f>
        <v/>
      </c>
      <c r="K686" s="229" t="str">
        <f>IF('Actual Waste'!D103&lt;&gt;"",'Actual Waste'!D103,"")</f>
        <v/>
      </c>
      <c r="L686" s="229" t="str">
        <f>IF('Actual Waste'!P103&lt;&gt;"",'Actual Waste'!P103,"")</f>
        <v/>
      </c>
      <c r="M686" s="229" t="str">
        <f>IF('Actual Waste'!Q103&lt;&gt;"",'Actual Waste'!Q103,"")</f>
        <v/>
      </c>
      <c r="N686" s="229" t="e">
        <f t="array" ref="N686">INDEX(J$590:J$789,MATCH(0,COUNTIF(N$589:N685,J$590:J$789),0))</f>
        <v>#N/A</v>
      </c>
      <c r="O686" s="229" t="e">
        <f t="shared" si="164"/>
        <v>#N/A</v>
      </c>
      <c r="P686" s="229" t="e">
        <f t="shared" si="165"/>
        <v>#N/A</v>
      </c>
      <c r="Q686" s="229" t="e">
        <f t="shared" si="166"/>
        <v>#N/A</v>
      </c>
      <c r="AE686" s="3"/>
      <c r="AF686" s="3"/>
      <c r="AG686" s="3"/>
      <c r="AH686" s="3"/>
      <c r="AM686" s="3"/>
      <c r="AN686" s="3"/>
      <c r="AO686" s="3"/>
      <c r="AP686" s="3"/>
    </row>
    <row r="687" spans="1:42" x14ac:dyDescent="0.35">
      <c r="A687" s="191" t="str">
        <f>IF('Estimated Waste'!O103&lt;&gt;"",CONCATENATE('Estimated Waste'!A103," ", 'Estimated Waste'!O103),"")</f>
        <v/>
      </c>
      <c r="B687" s="227" t="str">
        <f>IF('Estimated Waste'!C103&lt;&gt;"",'Estimated Waste'!C103,"")</f>
        <v/>
      </c>
      <c r="C687" s="227" t="str">
        <f>IF('Estimated Waste'!R103&lt;&gt;"",'Estimated Waste'!R103,"")</f>
        <v/>
      </c>
      <c r="D687" s="227" t="str">
        <f>IF('Estimated Waste'!Q103&lt;&gt;"",'Estimated Waste'!Q103,"")</f>
        <v/>
      </c>
      <c r="E687" s="227" t="e">
        <f t="array" ref="E687">INDEX(A$590:A$789,MATCH(0,COUNTIF(E$589:E686,A$590:A$789),0))</f>
        <v>#N/A</v>
      </c>
      <c r="F687" s="227" t="e">
        <f t="shared" si="163"/>
        <v>#N/A</v>
      </c>
      <c r="G687" s="227" t="e">
        <f t="shared" si="167"/>
        <v>#N/A</v>
      </c>
      <c r="H687" s="227" t="e">
        <f t="shared" si="168"/>
        <v>#N/A</v>
      </c>
      <c r="J687" s="279" t="str">
        <f>IF('Actual Waste'!O104&lt;&gt;"",CONCATENATE('Actual Waste'!B104," ", 'Actual Waste'!O104),"")</f>
        <v/>
      </c>
      <c r="K687" s="229" t="str">
        <f>IF('Actual Waste'!D104&lt;&gt;"",'Actual Waste'!D104,"")</f>
        <v/>
      </c>
      <c r="L687" s="229" t="str">
        <f>IF('Actual Waste'!P104&lt;&gt;"",'Actual Waste'!P104,"")</f>
        <v/>
      </c>
      <c r="M687" s="229" t="str">
        <f>IF('Actual Waste'!Q104&lt;&gt;"",'Actual Waste'!Q104,"")</f>
        <v/>
      </c>
      <c r="N687" s="229" t="e">
        <f t="array" ref="N687">INDEX(J$590:J$789,MATCH(0,COUNTIF(N$589:N686,J$590:J$789),0))</f>
        <v>#N/A</v>
      </c>
      <c r="O687" s="229" t="e">
        <f t="shared" si="164"/>
        <v>#N/A</v>
      </c>
      <c r="P687" s="229" t="e">
        <f t="shared" si="165"/>
        <v>#N/A</v>
      </c>
      <c r="Q687" s="229" t="e">
        <f t="shared" si="166"/>
        <v>#N/A</v>
      </c>
      <c r="AE687" s="3"/>
      <c r="AF687" s="3"/>
      <c r="AG687" s="3"/>
      <c r="AH687" s="3"/>
      <c r="AM687" s="3"/>
      <c r="AN687" s="3"/>
      <c r="AO687" s="3"/>
      <c r="AP687" s="3"/>
    </row>
    <row r="688" spans="1:42" x14ac:dyDescent="0.35">
      <c r="A688" s="191" t="str">
        <f>IF('Estimated Waste'!O104&lt;&gt;"",CONCATENATE('Estimated Waste'!A104," ", 'Estimated Waste'!O104),"")</f>
        <v/>
      </c>
      <c r="B688" s="227" t="str">
        <f>IF('Estimated Waste'!C104&lt;&gt;"",'Estimated Waste'!C104,"")</f>
        <v/>
      </c>
      <c r="C688" s="227" t="str">
        <f>IF('Estimated Waste'!R104&lt;&gt;"",'Estimated Waste'!R104,"")</f>
        <v/>
      </c>
      <c r="D688" s="227" t="str">
        <f>IF('Estimated Waste'!Q104&lt;&gt;"",'Estimated Waste'!Q104,"")</f>
        <v/>
      </c>
      <c r="E688" s="227" t="e">
        <f t="array" ref="E688">INDEX(A$590:A$789,MATCH(0,COUNTIF(E$589:E687,A$590:A$789),0))</f>
        <v>#N/A</v>
      </c>
      <c r="F688" s="227" t="e">
        <f t="shared" si="163"/>
        <v>#N/A</v>
      </c>
      <c r="G688" s="227" t="e">
        <f t="shared" si="167"/>
        <v>#N/A</v>
      </c>
      <c r="H688" s="227" t="e">
        <f t="shared" si="168"/>
        <v>#N/A</v>
      </c>
      <c r="J688" s="279" t="str">
        <f>IF('Actual Waste'!O105&lt;&gt;"",CONCATENATE('Actual Waste'!B105," ", 'Actual Waste'!O105),"")</f>
        <v/>
      </c>
      <c r="K688" s="229" t="str">
        <f>IF('Actual Waste'!D105&lt;&gt;"",'Actual Waste'!D105,"")</f>
        <v/>
      </c>
      <c r="L688" s="229" t="str">
        <f>IF('Actual Waste'!P105&lt;&gt;"",'Actual Waste'!P105,"")</f>
        <v/>
      </c>
      <c r="M688" s="229" t="str">
        <f>IF('Actual Waste'!Q105&lt;&gt;"",'Actual Waste'!Q105,"")</f>
        <v/>
      </c>
      <c r="N688" s="229" t="e">
        <f t="array" ref="N688">INDEX(J$590:J$789,MATCH(0,COUNTIF(N$589:N687,J$590:J$789),0))</f>
        <v>#N/A</v>
      </c>
      <c r="O688" s="229" t="e">
        <f t="shared" si="164"/>
        <v>#N/A</v>
      </c>
      <c r="P688" s="229" t="e">
        <f t="shared" si="165"/>
        <v>#N/A</v>
      </c>
      <c r="Q688" s="229" t="e">
        <f t="shared" si="166"/>
        <v>#N/A</v>
      </c>
      <c r="AE688" s="3"/>
      <c r="AF688" s="3"/>
      <c r="AG688" s="3"/>
      <c r="AH688" s="3"/>
      <c r="AM688" s="3"/>
      <c r="AN688" s="3"/>
      <c r="AO688" s="3"/>
      <c r="AP688" s="3"/>
    </row>
    <row r="689" spans="1:42" x14ac:dyDescent="0.35">
      <c r="A689" s="191" t="str">
        <f>IF('Estimated Waste'!O105&lt;&gt;"",CONCATENATE('Estimated Waste'!A105," ", 'Estimated Waste'!O105),"")</f>
        <v/>
      </c>
      <c r="B689" s="227" t="str">
        <f>IF('Estimated Waste'!C105&lt;&gt;"",'Estimated Waste'!C105,"")</f>
        <v/>
      </c>
      <c r="C689" s="227" t="str">
        <f>IF('Estimated Waste'!R105&lt;&gt;"",'Estimated Waste'!R105,"")</f>
        <v/>
      </c>
      <c r="D689" s="227" t="str">
        <f>IF('Estimated Waste'!Q105&lt;&gt;"",'Estimated Waste'!Q105,"")</f>
        <v/>
      </c>
      <c r="E689" s="227" t="e">
        <f t="array" ref="E689">INDEX(A$590:A$789,MATCH(0,COUNTIF(E$589:E688,A$590:A$789),0))</f>
        <v>#N/A</v>
      </c>
      <c r="F689" s="227" t="e">
        <f t="shared" si="163"/>
        <v>#N/A</v>
      </c>
      <c r="G689" s="227" t="e">
        <f t="shared" si="167"/>
        <v>#N/A</v>
      </c>
      <c r="H689" s="227" t="e">
        <f t="shared" si="168"/>
        <v>#N/A</v>
      </c>
      <c r="J689" s="279" t="str">
        <f>IF('Actual Waste'!O106&lt;&gt;"",CONCATENATE('Actual Waste'!B106," ", 'Actual Waste'!O106),"")</f>
        <v/>
      </c>
      <c r="K689" s="229" t="str">
        <f>IF('Actual Waste'!D106&lt;&gt;"",'Actual Waste'!D106,"")</f>
        <v/>
      </c>
      <c r="L689" s="229" t="str">
        <f>IF('Actual Waste'!P106&lt;&gt;"",'Actual Waste'!P106,"")</f>
        <v/>
      </c>
      <c r="M689" s="229" t="str">
        <f>IF('Actual Waste'!Q106&lt;&gt;"",'Actual Waste'!Q106,"")</f>
        <v/>
      </c>
      <c r="N689" s="229" t="e">
        <f t="array" ref="N689">INDEX(J$590:J$789,MATCH(0,COUNTIF(N$589:N688,J$590:J$789),0))</f>
        <v>#N/A</v>
      </c>
      <c r="O689" s="229" t="e">
        <f t="shared" si="164"/>
        <v>#N/A</v>
      </c>
      <c r="P689" s="229" t="e">
        <f t="shared" si="165"/>
        <v>#N/A</v>
      </c>
      <c r="Q689" s="229" t="e">
        <f t="shared" si="166"/>
        <v>#N/A</v>
      </c>
      <c r="AE689" s="3"/>
      <c r="AF689" s="3"/>
      <c r="AG689" s="3"/>
      <c r="AH689" s="3"/>
      <c r="AM689" s="3"/>
      <c r="AN689" s="3"/>
      <c r="AO689" s="3"/>
      <c r="AP689" s="3"/>
    </row>
    <row r="690" spans="1:42" x14ac:dyDescent="0.35">
      <c r="A690" s="191" t="str">
        <f>IF('Estimated Waste'!O106&lt;&gt;"",CONCATENATE('Estimated Waste'!A106," ", 'Estimated Waste'!O106),"")</f>
        <v/>
      </c>
      <c r="B690" s="227" t="str">
        <f>IF('Estimated Waste'!C106&lt;&gt;"",'Estimated Waste'!C106,"")</f>
        <v/>
      </c>
      <c r="C690" s="227" t="str">
        <f>IF('Estimated Waste'!R106&lt;&gt;"",'Estimated Waste'!R106,"")</f>
        <v/>
      </c>
      <c r="D690" s="227" t="str">
        <f>IF('Estimated Waste'!Q106&lt;&gt;"",'Estimated Waste'!Q106,"")</f>
        <v/>
      </c>
      <c r="E690" s="227" t="e">
        <f t="array" ref="E690">INDEX(A$590:A$789,MATCH(0,COUNTIF(E$589:E689,A$590:A$789),0))</f>
        <v>#N/A</v>
      </c>
      <c r="F690" s="227" t="e">
        <f t="shared" si="163"/>
        <v>#N/A</v>
      </c>
      <c r="G690" s="227" t="e">
        <f t="shared" si="167"/>
        <v>#N/A</v>
      </c>
      <c r="H690" s="227" t="e">
        <f t="shared" si="168"/>
        <v>#N/A</v>
      </c>
      <c r="J690" s="279" t="str">
        <f>IF('Actual Waste'!O107&lt;&gt;"",CONCATENATE('Actual Waste'!B107," ", 'Actual Waste'!O107),"")</f>
        <v/>
      </c>
      <c r="K690" s="229" t="str">
        <f>IF('Actual Waste'!D107&lt;&gt;"",'Actual Waste'!D107,"")</f>
        <v/>
      </c>
      <c r="L690" s="229" t="str">
        <f>IF('Actual Waste'!P107&lt;&gt;"",'Actual Waste'!P107,"")</f>
        <v/>
      </c>
      <c r="M690" s="229" t="str">
        <f>IF('Actual Waste'!Q107&lt;&gt;"",'Actual Waste'!Q107,"")</f>
        <v/>
      </c>
      <c r="N690" s="229" t="e">
        <f t="array" ref="N690">INDEX(J$590:J$789,MATCH(0,COUNTIF(N$589:N689,J$590:J$789),0))</f>
        <v>#N/A</v>
      </c>
      <c r="O690" s="229" t="e">
        <f t="shared" si="164"/>
        <v>#N/A</v>
      </c>
      <c r="P690" s="229" t="e">
        <f t="shared" si="165"/>
        <v>#N/A</v>
      </c>
      <c r="Q690" s="229" t="e">
        <f t="shared" si="166"/>
        <v>#N/A</v>
      </c>
      <c r="AE690" s="3"/>
      <c r="AF690" s="3"/>
      <c r="AG690" s="3"/>
      <c r="AH690" s="3"/>
      <c r="AM690" s="3"/>
      <c r="AN690" s="3"/>
      <c r="AO690" s="3"/>
      <c r="AP690" s="3"/>
    </row>
    <row r="691" spans="1:42" x14ac:dyDescent="0.35">
      <c r="A691" s="191" t="str">
        <f>IF('Estimated Waste'!O107&lt;&gt;"",CONCATENATE('Estimated Waste'!A107," ", 'Estimated Waste'!O107),"")</f>
        <v/>
      </c>
      <c r="B691" s="227" t="str">
        <f>IF('Estimated Waste'!C107&lt;&gt;"",'Estimated Waste'!C107,"")</f>
        <v/>
      </c>
      <c r="C691" s="227" t="str">
        <f>IF('Estimated Waste'!R107&lt;&gt;"",'Estimated Waste'!R107,"")</f>
        <v/>
      </c>
      <c r="D691" s="227" t="str">
        <f>IF('Estimated Waste'!Q107&lt;&gt;"",'Estimated Waste'!Q107,"")</f>
        <v/>
      </c>
      <c r="E691" s="227" t="e">
        <f t="array" ref="E691">INDEX(A$590:A$789,MATCH(0,COUNTIF(E$589:E690,A$590:A$789),0))</f>
        <v>#N/A</v>
      </c>
      <c r="F691" s="227" t="e">
        <f t="shared" si="163"/>
        <v>#N/A</v>
      </c>
      <c r="G691" s="227" t="e">
        <f t="shared" si="167"/>
        <v>#N/A</v>
      </c>
      <c r="H691" s="227" t="e">
        <f t="shared" si="168"/>
        <v>#N/A</v>
      </c>
      <c r="J691" s="279" t="str">
        <f>IF('Actual Waste'!O108&lt;&gt;"",CONCATENATE('Actual Waste'!B108," ", 'Actual Waste'!O108),"")</f>
        <v/>
      </c>
      <c r="K691" s="229" t="str">
        <f>IF('Actual Waste'!D108&lt;&gt;"",'Actual Waste'!D108,"")</f>
        <v/>
      </c>
      <c r="L691" s="229" t="str">
        <f>IF('Actual Waste'!P108&lt;&gt;"",'Actual Waste'!P108,"")</f>
        <v/>
      </c>
      <c r="M691" s="229" t="str">
        <f>IF('Actual Waste'!Q108&lt;&gt;"",'Actual Waste'!Q108,"")</f>
        <v/>
      </c>
      <c r="N691" s="229" t="e">
        <f t="array" ref="N691">INDEX(J$590:J$789,MATCH(0,COUNTIF(N$589:N690,J$590:J$789),0))</f>
        <v>#N/A</v>
      </c>
      <c r="O691" s="229" t="e">
        <f t="shared" si="164"/>
        <v>#N/A</v>
      </c>
      <c r="P691" s="229" t="e">
        <f t="shared" si="165"/>
        <v>#N/A</v>
      </c>
      <c r="Q691" s="229" t="e">
        <f t="shared" si="166"/>
        <v>#N/A</v>
      </c>
      <c r="AE691" s="3"/>
      <c r="AF691" s="3"/>
      <c r="AG691" s="3"/>
      <c r="AH691" s="3"/>
      <c r="AM691" s="3"/>
      <c r="AN691" s="3"/>
      <c r="AO691" s="3"/>
      <c r="AP691" s="3"/>
    </row>
    <row r="692" spans="1:42" x14ac:dyDescent="0.35">
      <c r="A692" s="191" t="str">
        <f>IF('Estimated Waste'!O108&lt;&gt;"",CONCATENATE('Estimated Waste'!A108," ", 'Estimated Waste'!O108),"")</f>
        <v/>
      </c>
      <c r="B692" s="227" t="str">
        <f>IF('Estimated Waste'!C108&lt;&gt;"",'Estimated Waste'!C108,"")</f>
        <v/>
      </c>
      <c r="C692" s="227" t="str">
        <f>IF('Estimated Waste'!R108&lt;&gt;"",'Estimated Waste'!R108,"")</f>
        <v/>
      </c>
      <c r="D692" s="227" t="str">
        <f>IF('Estimated Waste'!Q108&lt;&gt;"",'Estimated Waste'!Q108,"")</f>
        <v/>
      </c>
      <c r="E692" s="227" t="e">
        <f t="array" ref="E692">INDEX(A$590:A$789,MATCH(0,COUNTIF(E$589:E691,A$590:A$789),0))</f>
        <v>#N/A</v>
      </c>
      <c r="F692" s="227" t="e">
        <f t="shared" si="163"/>
        <v>#N/A</v>
      </c>
      <c r="G692" s="227" t="e">
        <f t="shared" si="167"/>
        <v>#N/A</v>
      </c>
      <c r="H692" s="227" t="e">
        <f t="shared" si="168"/>
        <v>#N/A</v>
      </c>
      <c r="J692" s="279" t="str">
        <f>IF('Actual Waste'!O109&lt;&gt;"",CONCATENATE('Actual Waste'!B109," ", 'Actual Waste'!O109),"")</f>
        <v/>
      </c>
      <c r="K692" s="229" t="str">
        <f>IF('Actual Waste'!D109&lt;&gt;"",'Actual Waste'!D109,"")</f>
        <v/>
      </c>
      <c r="L692" s="229" t="str">
        <f>IF('Actual Waste'!P109&lt;&gt;"",'Actual Waste'!P109,"")</f>
        <v/>
      </c>
      <c r="M692" s="229" t="str">
        <f>IF('Actual Waste'!Q109&lt;&gt;"",'Actual Waste'!Q109,"")</f>
        <v/>
      </c>
      <c r="N692" s="229" t="e">
        <f t="array" ref="N692">INDEX(J$590:J$789,MATCH(0,COUNTIF(N$589:N691,J$590:J$789),0))</f>
        <v>#N/A</v>
      </c>
      <c r="O692" s="229" t="e">
        <f t="shared" si="164"/>
        <v>#N/A</v>
      </c>
      <c r="P692" s="229" t="e">
        <f t="shared" si="165"/>
        <v>#N/A</v>
      </c>
      <c r="Q692" s="229" t="e">
        <f t="shared" si="166"/>
        <v>#N/A</v>
      </c>
      <c r="AE692" s="3"/>
      <c r="AF692" s="3"/>
      <c r="AG692" s="3"/>
      <c r="AH692" s="3"/>
      <c r="AM692" s="3"/>
      <c r="AN692" s="3"/>
      <c r="AO692" s="3"/>
      <c r="AP692" s="3"/>
    </row>
    <row r="693" spans="1:42" x14ac:dyDescent="0.35">
      <c r="A693" s="191" t="str">
        <f>IF('Estimated Waste'!O109&lt;&gt;"",CONCATENATE('Estimated Waste'!A109," ", 'Estimated Waste'!O109),"")</f>
        <v/>
      </c>
      <c r="B693" s="227" t="str">
        <f>IF('Estimated Waste'!C109&lt;&gt;"",'Estimated Waste'!C109,"")</f>
        <v/>
      </c>
      <c r="C693" s="227" t="str">
        <f>IF('Estimated Waste'!R109&lt;&gt;"",'Estimated Waste'!R109,"")</f>
        <v/>
      </c>
      <c r="D693" s="227" t="str">
        <f>IF('Estimated Waste'!Q109&lt;&gt;"",'Estimated Waste'!Q109,"")</f>
        <v/>
      </c>
      <c r="E693" s="227" t="e">
        <f t="array" ref="E693">INDEX(A$590:A$789,MATCH(0,COUNTIF(E$589:E692,A$590:A$789),0))</f>
        <v>#N/A</v>
      </c>
      <c r="F693" s="227" t="e">
        <f t="shared" si="163"/>
        <v>#N/A</v>
      </c>
      <c r="G693" s="227" t="e">
        <f t="shared" si="167"/>
        <v>#N/A</v>
      </c>
      <c r="H693" s="227" t="e">
        <f t="shared" si="168"/>
        <v>#N/A</v>
      </c>
      <c r="J693" s="279" t="str">
        <f>IF('Actual Waste'!O110&lt;&gt;"",CONCATENATE('Actual Waste'!B110," ", 'Actual Waste'!O110),"")</f>
        <v/>
      </c>
      <c r="K693" s="229" t="str">
        <f>IF('Actual Waste'!D110&lt;&gt;"",'Actual Waste'!D110,"")</f>
        <v/>
      </c>
      <c r="L693" s="229" t="str">
        <f>IF('Actual Waste'!P110&lt;&gt;"",'Actual Waste'!P110,"")</f>
        <v/>
      </c>
      <c r="M693" s="229" t="str">
        <f>IF('Actual Waste'!Q110&lt;&gt;"",'Actual Waste'!Q110,"")</f>
        <v/>
      </c>
      <c r="N693" s="229" t="e">
        <f t="array" ref="N693">INDEX(J$590:J$789,MATCH(0,COUNTIF(N$589:N692,J$590:J$789),0))</f>
        <v>#N/A</v>
      </c>
      <c r="O693" s="229" t="e">
        <f t="shared" si="164"/>
        <v>#N/A</v>
      </c>
      <c r="P693" s="229" t="e">
        <f t="shared" si="165"/>
        <v>#N/A</v>
      </c>
      <c r="Q693" s="229" t="e">
        <f t="shared" si="166"/>
        <v>#N/A</v>
      </c>
      <c r="AE693" s="3"/>
      <c r="AF693" s="3"/>
      <c r="AG693" s="3"/>
      <c r="AH693" s="3"/>
      <c r="AM693" s="3"/>
      <c r="AN693" s="3"/>
      <c r="AO693" s="3"/>
      <c r="AP693" s="3"/>
    </row>
    <row r="694" spans="1:42" x14ac:dyDescent="0.35">
      <c r="A694" s="191" t="str">
        <f>IF('Estimated Waste'!O110&lt;&gt;"",CONCATENATE('Estimated Waste'!A110," ", 'Estimated Waste'!O110),"")</f>
        <v/>
      </c>
      <c r="B694" s="227" t="str">
        <f>IF('Estimated Waste'!C110&lt;&gt;"",'Estimated Waste'!C110,"")</f>
        <v/>
      </c>
      <c r="C694" s="227" t="str">
        <f>IF('Estimated Waste'!R110&lt;&gt;"",'Estimated Waste'!R110,"")</f>
        <v/>
      </c>
      <c r="D694" s="227" t="str">
        <f>IF('Estimated Waste'!Q110&lt;&gt;"",'Estimated Waste'!Q110,"")</f>
        <v/>
      </c>
      <c r="E694" s="227" t="e">
        <f t="array" ref="E694">INDEX(A$590:A$789,MATCH(0,COUNTIF(E$589:E693,A$590:A$789),0))</f>
        <v>#N/A</v>
      </c>
      <c r="F694" s="227" t="e">
        <f t="shared" si="163"/>
        <v>#N/A</v>
      </c>
      <c r="G694" s="227" t="e">
        <f t="shared" si="167"/>
        <v>#N/A</v>
      </c>
      <c r="H694" s="227" t="e">
        <f t="shared" si="168"/>
        <v>#N/A</v>
      </c>
      <c r="J694" s="279" t="str">
        <f>IF('Actual Waste'!O111&lt;&gt;"",CONCATENATE('Actual Waste'!B111," ", 'Actual Waste'!O111),"")</f>
        <v/>
      </c>
      <c r="K694" s="229" t="str">
        <f>IF('Actual Waste'!D111&lt;&gt;"",'Actual Waste'!D111,"")</f>
        <v/>
      </c>
      <c r="L694" s="229" t="str">
        <f>IF('Actual Waste'!P111&lt;&gt;"",'Actual Waste'!P111,"")</f>
        <v/>
      </c>
      <c r="M694" s="229" t="str">
        <f>IF('Actual Waste'!Q111&lt;&gt;"",'Actual Waste'!Q111,"")</f>
        <v/>
      </c>
      <c r="N694" s="229" t="e">
        <f t="array" ref="N694">INDEX(J$590:J$789,MATCH(0,COUNTIF(N$589:N693,J$590:J$789),0))</f>
        <v>#N/A</v>
      </c>
      <c r="O694" s="229" t="e">
        <f t="shared" si="164"/>
        <v>#N/A</v>
      </c>
      <c r="P694" s="229" t="e">
        <f t="shared" si="165"/>
        <v>#N/A</v>
      </c>
      <c r="Q694" s="229" t="e">
        <f t="shared" si="166"/>
        <v>#N/A</v>
      </c>
      <c r="AE694" s="3"/>
      <c r="AF694" s="3"/>
      <c r="AG694" s="3"/>
      <c r="AH694" s="3"/>
      <c r="AM694" s="3"/>
      <c r="AN694" s="3"/>
      <c r="AO694" s="3"/>
      <c r="AP694" s="3"/>
    </row>
    <row r="695" spans="1:42" x14ac:dyDescent="0.35">
      <c r="A695" s="191" t="str">
        <f>IF('Estimated Waste'!O111&lt;&gt;"",CONCATENATE('Estimated Waste'!A111," ", 'Estimated Waste'!O111),"")</f>
        <v/>
      </c>
      <c r="B695" s="227" t="str">
        <f>IF('Estimated Waste'!C111&lt;&gt;"",'Estimated Waste'!C111,"")</f>
        <v/>
      </c>
      <c r="C695" s="227" t="str">
        <f>IF('Estimated Waste'!R111&lt;&gt;"",'Estimated Waste'!R111,"")</f>
        <v/>
      </c>
      <c r="D695" s="227" t="str">
        <f>IF('Estimated Waste'!Q111&lt;&gt;"",'Estimated Waste'!Q111,"")</f>
        <v/>
      </c>
      <c r="E695" s="227" t="e">
        <f t="array" ref="E695">INDEX(A$590:A$789,MATCH(0,COUNTIF(E$589:E694,A$590:A$789),0))</f>
        <v>#N/A</v>
      </c>
      <c r="F695" s="227" t="e">
        <f t="shared" si="163"/>
        <v>#N/A</v>
      </c>
      <c r="G695" s="227" t="e">
        <f t="shared" si="167"/>
        <v>#N/A</v>
      </c>
      <c r="H695" s="227" t="e">
        <f t="shared" si="168"/>
        <v>#N/A</v>
      </c>
      <c r="J695" s="279" t="str">
        <f>IF('Actual Waste'!O112&lt;&gt;"",CONCATENATE('Actual Waste'!B112," ", 'Actual Waste'!O112),"")</f>
        <v/>
      </c>
      <c r="K695" s="229" t="str">
        <f>IF('Actual Waste'!D112&lt;&gt;"",'Actual Waste'!D112,"")</f>
        <v/>
      </c>
      <c r="L695" s="229" t="str">
        <f>IF('Actual Waste'!P112&lt;&gt;"",'Actual Waste'!P112,"")</f>
        <v/>
      </c>
      <c r="M695" s="229" t="str">
        <f>IF('Actual Waste'!Q112&lt;&gt;"",'Actual Waste'!Q112,"")</f>
        <v/>
      </c>
      <c r="N695" s="229" t="e">
        <f t="array" ref="N695">INDEX(J$590:J$789,MATCH(0,COUNTIF(N$589:N694,J$590:J$789),0))</f>
        <v>#N/A</v>
      </c>
      <c r="O695" s="229" t="e">
        <f t="shared" si="164"/>
        <v>#N/A</v>
      </c>
      <c r="P695" s="229" t="e">
        <f t="shared" si="165"/>
        <v>#N/A</v>
      </c>
      <c r="Q695" s="229" t="e">
        <f t="shared" si="166"/>
        <v>#N/A</v>
      </c>
      <c r="AE695" s="3"/>
      <c r="AF695" s="3"/>
      <c r="AG695" s="3"/>
      <c r="AH695" s="3"/>
      <c r="AM695" s="3"/>
      <c r="AN695" s="3"/>
      <c r="AO695" s="3"/>
      <c r="AP695" s="3"/>
    </row>
    <row r="696" spans="1:42" x14ac:dyDescent="0.35">
      <c r="A696" s="191" t="str">
        <f>IF('Estimated Waste'!O112&lt;&gt;"",CONCATENATE('Estimated Waste'!A112," ", 'Estimated Waste'!O112),"")</f>
        <v/>
      </c>
      <c r="B696" s="227" t="str">
        <f>IF('Estimated Waste'!C112&lt;&gt;"",'Estimated Waste'!C112,"")</f>
        <v/>
      </c>
      <c r="C696" s="227" t="str">
        <f>IF('Estimated Waste'!R112&lt;&gt;"",'Estimated Waste'!R112,"")</f>
        <v/>
      </c>
      <c r="D696" s="227" t="str">
        <f>IF('Estimated Waste'!Q112&lt;&gt;"",'Estimated Waste'!Q112,"")</f>
        <v/>
      </c>
      <c r="E696" s="227" t="e">
        <f t="array" ref="E696">INDEX(A$590:A$789,MATCH(0,COUNTIF(E$589:E695,A$590:A$789),0))</f>
        <v>#N/A</v>
      </c>
      <c r="F696" s="227" t="e">
        <f t="shared" si="163"/>
        <v>#N/A</v>
      </c>
      <c r="G696" s="227" t="e">
        <f t="shared" si="167"/>
        <v>#N/A</v>
      </c>
      <c r="H696" s="227" t="e">
        <f t="shared" si="168"/>
        <v>#N/A</v>
      </c>
      <c r="J696" s="279" t="str">
        <f>IF('Actual Waste'!O113&lt;&gt;"",CONCATENATE('Actual Waste'!B113," ", 'Actual Waste'!O113),"")</f>
        <v/>
      </c>
      <c r="K696" s="229" t="str">
        <f>IF('Actual Waste'!D113&lt;&gt;"",'Actual Waste'!D113,"")</f>
        <v/>
      </c>
      <c r="L696" s="229" t="str">
        <f>IF('Actual Waste'!P113&lt;&gt;"",'Actual Waste'!P113,"")</f>
        <v/>
      </c>
      <c r="M696" s="229" t="str">
        <f>IF('Actual Waste'!Q113&lt;&gt;"",'Actual Waste'!Q113,"")</f>
        <v/>
      </c>
      <c r="N696" s="229" t="e">
        <f t="array" ref="N696">INDEX(J$590:J$789,MATCH(0,COUNTIF(N$589:N695,J$590:J$789),0))</f>
        <v>#N/A</v>
      </c>
      <c r="O696" s="229" t="e">
        <f t="shared" si="164"/>
        <v>#N/A</v>
      </c>
      <c r="P696" s="229" t="e">
        <f t="shared" si="165"/>
        <v>#N/A</v>
      </c>
      <c r="Q696" s="229" t="e">
        <f t="shared" si="166"/>
        <v>#N/A</v>
      </c>
      <c r="AE696" s="3"/>
      <c r="AF696" s="3"/>
      <c r="AG696" s="3"/>
      <c r="AH696" s="3"/>
      <c r="AM696" s="3"/>
      <c r="AN696" s="3"/>
      <c r="AO696" s="3"/>
      <c r="AP696" s="3"/>
    </row>
    <row r="697" spans="1:42" x14ac:dyDescent="0.35">
      <c r="A697" s="191" t="str">
        <f>IF('Estimated Waste'!O113&lt;&gt;"",CONCATENATE('Estimated Waste'!A113," ", 'Estimated Waste'!O113),"")</f>
        <v/>
      </c>
      <c r="B697" s="227" t="str">
        <f>IF('Estimated Waste'!C113&lt;&gt;"",'Estimated Waste'!C113,"")</f>
        <v/>
      </c>
      <c r="C697" s="227" t="str">
        <f>IF('Estimated Waste'!R113&lt;&gt;"",'Estimated Waste'!R113,"")</f>
        <v/>
      </c>
      <c r="D697" s="227" t="str">
        <f>IF('Estimated Waste'!Q113&lt;&gt;"",'Estimated Waste'!Q113,"")</f>
        <v/>
      </c>
      <c r="E697" s="227" t="e">
        <f t="array" ref="E697">INDEX(A$590:A$789,MATCH(0,COUNTIF(E$589:E696,A$590:A$789),0))</f>
        <v>#N/A</v>
      </c>
      <c r="F697" s="227" t="e">
        <f t="shared" si="163"/>
        <v>#N/A</v>
      </c>
      <c r="G697" s="227" t="e">
        <f t="shared" si="167"/>
        <v>#N/A</v>
      </c>
      <c r="H697" s="227" t="e">
        <f t="shared" si="168"/>
        <v>#N/A</v>
      </c>
      <c r="J697" s="279" t="str">
        <f>IF('Actual Waste'!O114&lt;&gt;"",CONCATENATE('Actual Waste'!B114," ", 'Actual Waste'!O114),"")</f>
        <v/>
      </c>
      <c r="K697" s="229" t="str">
        <f>IF('Actual Waste'!D114&lt;&gt;"",'Actual Waste'!D114,"")</f>
        <v/>
      </c>
      <c r="L697" s="229" t="str">
        <f>IF('Actual Waste'!P114&lt;&gt;"",'Actual Waste'!P114,"")</f>
        <v/>
      </c>
      <c r="M697" s="229" t="str">
        <f>IF('Actual Waste'!Q114&lt;&gt;"",'Actual Waste'!Q114,"")</f>
        <v/>
      </c>
      <c r="N697" s="229" t="e">
        <f t="array" ref="N697">INDEX(J$590:J$789,MATCH(0,COUNTIF(N$589:N696,J$590:J$789),0))</f>
        <v>#N/A</v>
      </c>
      <c r="O697" s="229" t="e">
        <f t="shared" si="164"/>
        <v>#N/A</v>
      </c>
      <c r="P697" s="229" t="e">
        <f t="shared" si="165"/>
        <v>#N/A</v>
      </c>
      <c r="Q697" s="229" t="e">
        <f t="shared" si="166"/>
        <v>#N/A</v>
      </c>
      <c r="AE697" s="3"/>
      <c r="AF697" s="3"/>
      <c r="AG697" s="3"/>
      <c r="AH697" s="3"/>
      <c r="AM697" s="3"/>
      <c r="AN697" s="3"/>
      <c r="AO697" s="3"/>
      <c r="AP697" s="3"/>
    </row>
    <row r="698" spans="1:42" x14ac:dyDescent="0.35">
      <c r="A698" s="191" t="str">
        <f>IF('Estimated Waste'!O114&lt;&gt;"",CONCATENATE('Estimated Waste'!A114," ", 'Estimated Waste'!O114),"")</f>
        <v/>
      </c>
      <c r="B698" s="227" t="str">
        <f>IF('Estimated Waste'!C114&lt;&gt;"",'Estimated Waste'!C114,"")</f>
        <v/>
      </c>
      <c r="C698" s="227" t="str">
        <f>IF('Estimated Waste'!R114&lt;&gt;"",'Estimated Waste'!R114,"")</f>
        <v/>
      </c>
      <c r="D698" s="227" t="str">
        <f>IF('Estimated Waste'!Q114&lt;&gt;"",'Estimated Waste'!Q114,"")</f>
        <v/>
      </c>
      <c r="E698" s="227" t="e">
        <f t="array" ref="E698">INDEX(A$590:A$789,MATCH(0,COUNTIF(E$589:E697,A$590:A$789),0))</f>
        <v>#N/A</v>
      </c>
      <c r="F698" s="227" t="e">
        <f t="shared" si="163"/>
        <v>#N/A</v>
      </c>
      <c r="G698" s="227" t="e">
        <f t="shared" si="167"/>
        <v>#N/A</v>
      </c>
      <c r="H698" s="227" t="e">
        <f t="shared" si="168"/>
        <v>#N/A</v>
      </c>
      <c r="J698" s="279" t="str">
        <f>IF('Actual Waste'!O115&lt;&gt;"",CONCATENATE('Actual Waste'!B115," ", 'Actual Waste'!O115),"")</f>
        <v/>
      </c>
      <c r="K698" s="229" t="str">
        <f>IF('Actual Waste'!D115&lt;&gt;"",'Actual Waste'!D115,"")</f>
        <v/>
      </c>
      <c r="L698" s="229" t="str">
        <f>IF('Actual Waste'!P115&lt;&gt;"",'Actual Waste'!P115,"")</f>
        <v/>
      </c>
      <c r="M698" s="229" t="str">
        <f>IF('Actual Waste'!Q115&lt;&gt;"",'Actual Waste'!Q115,"")</f>
        <v/>
      </c>
      <c r="N698" s="229" t="e">
        <f t="array" ref="N698">INDEX(J$590:J$789,MATCH(0,COUNTIF(N$589:N697,J$590:J$789),0))</f>
        <v>#N/A</v>
      </c>
      <c r="O698" s="229" t="e">
        <f t="shared" si="164"/>
        <v>#N/A</v>
      </c>
      <c r="P698" s="229" t="e">
        <f t="shared" si="165"/>
        <v>#N/A</v>
      </c>
      <c r="Q698" s="229" t="e">
        <f t="shared" si="166"/>
        <v>#N/A</v>
      </c>
      <c r="AE698" s="3"/>
      <c r="AF698" s="3"/>
      <c r="AG698" s="3"/>
      <c r="AH698" s="3"/>
      <c r="AM698" s="3"/>
      <c r="AN698" s="3"/>
      <c r="AO698" s="3"/>
      <c r="AP698" s="3"/>
    </row>
    <row r="699" spans="1:42" x14ac:dyDescent="0.35">
      <c r="A699" s="191" t="str">
        <f>IF('Estimated Waste'!O115&lt;&gt;"",CONCATENATE('Estimated Waste'!A115," ", 'Estimated Waste'!O115),"")</f>
        <v/>
      </c>
      <c r="B699" s="227" t="str">
        <f>IF('Estimated Waste'!C115&lt;&gt;"",'Estimated Waste'!C115,"")</f>
        <v/>
      </c>
      <c r="C699" s="227" t="str">
        <f>IF('Estimated Waste'!R115&lt;&gt;"",'Estimated Waste'!R115,"")</f>
        <v/>
      </c>
      <c r="D699" s="227" t="str">
        <f>IF('Estimated Waste'!Q115&lt;&gt;"",'Estimated Waste'!Q115,"")</f>
        <v/>
      </c>
      <c r="E699" s="227" t="e">
        <f t="array" ref="E699">INDEX(A$590:A$789,MATCH(0,COUNTIF(E$589:E698,A$590:A$789),0))</f>
        <v>#N/A</v>
      </c>
      <c r="F699" s="227" t="e">
        <f t="shared" si="163"/>
        <v>#N/A</v>
      </c>
      <c r="G699" s="227" t="e">
        <f t="shared" si="167"/>
        <v>#N/A</v>
      </c>
      <c r="H699" s="227" t="e">
        <f t="shared" si="168"/>
        <v>#N/A</v>
      </c>
      <c r="J699" s="279" t="str">
        <f>IF('Actual Waste'!O116&lt;&gt;"",CONCATENATE('Actual Waste'!B116," ", 'Actual Waste'!O116),"")</f>
        <v/>
      </c>
      <c r="K699" s="229" t="str">
        <f>IF('Actual Waste'!D116&lt;&gt;"",'Actual Waste'!D116,"")</f>
        <v/>
      </c>
      <c r="L699" s="229" t="str">
        <f>IF('Actual Waste'!P116&lt;&gt;"",'Actual Waste'!P116,"")</f>
        <v/>
      </c>
      <c r="M699" s="229" t="str">
        <f>IF('Actual Waste'!Q116&lt;&gt;"",'Actual Waste'!Q116,"")</f>
        <v/>
      </c>
      <c r="N699" s="229" t="e">
        <f t="array" ref="N699">INDEX(J$590:J$789,MATCH(0,COUNTIF(N$589:N698,J$590:J$789),0))</f>
        <v>#N/A</v>
      </c>
      <c r="O699" s="229" t="e">
        <f t="shared" si="164"/>
        <v>#N/A</v>
      </c>
      <c r="P699" s="229" t="e">
        <f t="shared" si="165"/>
        <v>#N/A</v>
      </c>
      <c r="Q699" s="229" t="e">
        <f t="shared" si="166"/>
        <v>#N/A</v>
      </c>
      <c r="AE699" s="3"/>
      <c r="AF699" s="3"/>
      <c r="AG699" s="3"/>
      <c r="AH699" s="3"/>
      <c r="AM699" s="3"/>
      <c r="AN699" s="3"/>
      <c r="AO699" s="3"/>
      <c r="AP699" s="3"/>
    </row>
    <row r="700" spans="1:42" x14ac:dyDescent="0.35">
      <c r="A700" s="191" t="str">
        <f>IF('Estimated Waste'!O116&lt;&gt;"",CONCATENATE('Estimated Waste'!A116," ", 'Estimated Waste'!O116),"")</f>
        <v/>
      </c>
      <c r="B700" s="227" t="str">
        <f>IF('Estimated Waste'!C116&lt;&gt;"",'Estimated Waste'!C116,"")</f>
        <v/>
      </c>
      <c r="C700" s="227" t="str">
        <f>IF('Estimated Waste'!R116&lt;&gt;"",'Estimated Waste'!R116,"")</f>
        <v/>
      </c>
      <c r="D700" s="227" t="str">
        <f>IF('Estimated Waste'!Q116&lt;&gt;"",'Estimated Waste'!Q116,"")</f>
        <v/>
      </c>
      <c r="E700" s="227" t="e">
        <f t="array" ref="E700">INDEX(A$590:A$789,MATCH(0,COUNTIF(E$589:E699,A$590:A$789),0))</f>
        <v>#N/A</v>
      </c>
      <c r="F700" s="227" t="e">
        <f t="shared" si="163"/>
        <v>#N/A</v>
      </c>
      <c r="G700" s="227" t="e">
        <f t="shared" si="167"/>
        <v>#N/A</v>
      </c>
      <c r="H700" s="227" t="e">
        <f t="shared" si="168"/>
        <v>#N/A</v>
      </c>
      <c r="J700" s="279" t="str">
        <f>IF('Actual Waste'!O117&lt;&gt;"",CONCATENATE('Actual Waste'!B117," ", 'Actual Waste'!O117),"")</f>
        <v/>
      </c>
      <c r="K700" s="229" t="str">
        <f>IF('Actual Waste'!D117&lt;&gt;"",'Actual Waste'!D117,"")</f>
        <v/>
      </c>
      <c r="L700" s="229" t="str">
        <f>IF('Actual Waste'!P117&lt;&gt;"",'Actual Waste'!P117,"")</f>
        <v/>
      </c>
      <c r="M700" s="229" t="str">
        <f>IF('Actual Waste'!Q117&lt;&gt;"",'Actual Waste'!Q117,"")</f>
        <v/>
      </c>
      <c r="N700" s="229" t="e">
        <f t="array" ref="N700">INDEX(J$590:J$789,MATCH(0,COUNTIF(N$589:N699,J$590:J$789),0))</f>
        <v>#N/A</v>
      </c>
      <c r="O700" s="229" t="e">
        <f t="shared" si="164"/>
        <v>#N/A</v>
      </c>
      <c r="P700" s="229" t="e">
        <f t="shared" si="165"/>
        <v>#N/A</v>
      </c>
      <c r="Q700" s="229" t="e">
        <f t="shared" si="166"/>
        <v>#N/A</v>
      </c>
      <c r="AE700" s="3"/>
      <c r="AF700" s="3"/>
      <c r="AG700" s="3"/>
      <c r="AH700" s="3"/>
      <c r="AM700" s="3"/>
      <c r="AN700" s="3"/>
      <c r="AO700" s="3"/>
      <c r="AP700" s="3"/>
    </row>
    <row r="701" spans="1:42" x14ac:dyDescent="0.35">
      <c r="A701" s="191" t="str">
        <f>IF('Estimated Waste'!O117&lt;&gt;"",CONCATENATE('Estimated Waste'!A117," ", 'Estimated Waste'!O117),"")</f>
        <v/>
      </c>
      <c r="B701" s="227" t="str">
        <f>IF('Estimated Waste'!C117&lt;&gt;"",'Estimated Waste'!C117,"")</f>
        <v/>
      </c>
      <c r="C701" s="227" t="str">
        <f>IF('Estimated Waste'!R117&lt;&gt;"",'Estimated Waste'!R117,"")</f>
        <v/>
      </c>
      <c r="D701" s="227" t="str">
        <f>IF('Estimated Waste'!Q117&lt;&gt;"",'Estimated Waste'!Q117,"")</f>
        <v/>
      </c>
      <c r="E701" s="227" t="e">
        <f t="array" ref="E701">INDEX(A$590:A$789,MATCH(0,COUNTIF(E$589:E700,A$590:A$789),0))</f>
        <v>#N/A</v>
      </c>
      <c r="F701" s="227" t="e">
        <f t="shared" si="163"/>
        <v>#N/A</v>
      </c>
      <c r="G701" s="227" t="e">
        <f t="shared" si="167"/>
        <v>#N/A</v>
      </c>
      <c r="H701" s="227" t="e">
        <f t="shared" si="168"/>
        <v>#N/A</v>
      </c>
      <c r="J701" s="279" t="str">
        <f>IF('Actual Waste'!O118&lt;&gt;"",CONCATENATE('Actual Waste'!B118," ", 'Actual Waste'!O118),"")</f>
        <v/>
      </c>
      <c r="K701" s="229" t="str">
        <f>IF('Actual Waste'!D118&lt;&gt;"",'Actual Waste'!D118,"")</f>
        <v/>
      </c>
      <c r="L701" s="229" t="str">
        <f>IF('Actual Waste'!P118&lt;&gt;"",'Actual Waste'!P118,"")</f>
        <v/>
      </c>
      <c r="M701" s="229" t="str">
        <f>IF('Actual Waste'!Q118&lt;&gt;"",'Actual Waste'!Q118,"")</f>
        <v/>
      </c>
      <c r="N701" s="229" t="e">
        <f t="array" ref="N701">INDEX(J$590:J$789,MATCH(0,COUNTIF(N$589:N700,J$590:J$789),0))</f>
        <v>#N/A</v>
      </c>
      <c r="O701" s="229" t="e">
        <f t="shared" si="164"/>
        <v>#N/A</v>
      </c>
      <c r="P701" s="229" t="e">
        <f t="shared" si="165"/>
        <v>#N/A</v>
      </c>
      <c r="Q701" s="229" t="e">
        <f t="shared" si="166"/>
        <v>#N/A</v>
      </c>
      <c r="AE701" s="3"/>
      <c r="AF701" s="3"/>
      <c r="AG701" s="3"/>
      <c r="AH701" s="3"/>
      <c r="AM701" s="3"/>
      <c r="AN701" s="3"/>
      <c r="AO701" s="3"/>
      <c r="AP701" s="3"/>
    </row>
    <row r="702" spans="1:42" x14ac:dyDescent="0.35">
      <c r="A702" s="191" t="str">
        <f>IF('Estimated Waste'!O118&lt;&gt;"",CONCATENATE('Estimated Waste'!A118," ", 'Estimated Waste'!O118),"")</f>
        <v/>
      </c>
      <c r="B702" s="227" t="str">
        <f>IF('Estimated Waste'!C118&lt;&gt;"",'Estimated Waste'!C118,"")</f>
        <v/>
      </c>
      <c r="C702" s="227" t="str">
        <f>IF('Estimated Waste'!R118&lt;&gt;"",'Estimated Waste'!R118,"")</f>
        <v/>
      </c>
      <c r="D702" s="227" t="str">
        <f>IF('Estimated Waste'!Q118&lt;&gt;"",'Estimated Waste'!Q118,"")</f>
        <v/>
      </c>
      <c r="E702" s="227" t="e">
        <f t="array" ref="E702">INDEX(A$590:A$789,MATCH(0,COUNTIF(E$589:E701,A$590:A$789),0))</f>
        <v>#N/A</v>
      </c>
      <c r="F702" s="227" t="e">
        <f t="shared" si="163"/>
        <v>#N/A</v>
      </c>
      <c r="G702" s="227" t="e">
        <f t="shared" si="167"/>
        <v>#N/A</v>
      </c>
      <c r="H702" s="227" t="e">
        <f t="shared" si="168"/>
        <v>#N/A</v>
      </c>
      <c r="J702" s="279" t="str">
        <f>IF('Actual Waste'!O119&lt;&gt;"",CONCATENATE('Actual Waste'!B119," ", 'Actual Waste'!O119),"")</f>
        <v/>
      </c>
      <c r="K702" s="229" t="str">
        <f>IF('Actual Waste'!D119&lt;&gt;"",'Actual Waste'!D119,"")</f>
        <v/>
      </c>
      <c r="L702" s="229" t="str">
        <f>IF('Actual Waste'!P119&lt;&gt;"",'Actual Waste'!P119,"")</f>
        <v/>
      </c>
      <c r="M702" s="229" t="str">
        <f>IF('Actual Waste'!Q119&lt;&gt;"",'Actual Waste'!Q119,"")</f>
        <v/>
      </c>
      <c r="N702" s="229" t="e">
        <f t="array" ref="N702">INDEX(J$590:J$789,MATCH(0,COUNTIF(N$589:N701,J$590:J$789),0))</f>
        <v>#N/A</v>
      </c>
      <c r="O702" s="229" t="e">
        <f t="shared" si="164"/>
        <v>#N/A</v>
      </c>
      <c r="P702" s="229" t="e">
        <f t="shared" si="165"/>
        <v>#N/A</v>
      </c>
      <c r="Q702" s="229" t="e">
        <f t="shared" si="166"/>
        <v>#N/A</v>
      </c>
      <c r="AE702" s="3"/>
      <c r="AF702" s="3"/>
      <c r="AG702" s="3"/>
      <c r="AH702" s="3"/>
      <c r="AM702" s="3"/>
      <c r="AN702" s="3"/>
      <c r="AO702" s="3"/>
      <c r="AP702" s="3"/>
    </row>
    <row r="703" spans="1:42" x14ac:dyDescent="0.35">
      <c r="A703" s="191" t="str">
        <f>IF('Estimated Waste'!O119&lt;&gt;"",CONCATENATE('Estimated Waste'!A119," ", 'Estimated Waste'!O119),"")</f>
        <v/>
      </c>
      <c r="B703" s="227" t="str">
        <f>IF('Estimated Waste'!C119&lt;&gt;"",'Estimated Waste'!C119,"")</f>
        <v/>
      </c>
      <c r="C703" s="227" t="str">
        <f>IF('Estimated Waste'!R119&lt;&gt;"",'Estimated Waste'!R119,"")</f>
        <v/>
      </c>
      <c r="D703" s="227" t="str">
        <f>IF('Estimated Waste'!Q119&lt;&gt;"",'Estimated Waste'!Q119,"")</f>
        <v/>
      </c>
      <c r="E703" s="227" t="e">
        <f t="array" ref="E703">INDEX(A$590:A$789,MATCH(0,COUNTIF(E$589:E702,A$590:A$789),0))</f>
        <v>#N/A</v>
      </c>
      <c r="F703" s="227" t="e">
        <f t="shared" si="163"/>
        <v>#N/A</v>
      </c>
      <c r="G703" s="227" t="e">
        <f t="shared" si="167"/>
        <v>#N/A</v>
      </c>
      <c r="H703" s="227" t="e">
        <f t="shared" si="168"/>
        <v>#N/A</v>
      </c>
      <c r="J703" s="279" t="str">
        <f>IF('Actual Waste'!O120&lt;&gt;"",CONCATENATE('Actual Waste'!B120," ", 'Actual Waste'!O120),"")</f>
        <v/>
      </c>
      <c r="K703" s="229" t="str">
        <f>IF('Actual Waste'!D120&lt;&gt;"",'Actual Waste'!D120,"")</f>
        <v/>
      </c>
      <c r="L703" s="229" t="str">
        <f>IF('Actual Waste'!P120&lt;&gt;"",'Actual Waste'!P120,"")</f>
        <v/>
      </c>
      <c r="M703" s="229" t="str">
        <f>IF('Actual Waste'!Q120&lt;&gt;"",'Actual Waste'!Q120,"")</f>
        <v/>
      </c>
      <c r="N703" s="229" t="e">
        <f t="array" ref="N703">INDEX(J$590:J$789,MATCH(0,COUNTIF(N$589:N702,J$590:J$789),0))</f>
        <v>#N/A</v>
      </c>
      <c r="O703" s="229" t="e">
        <f t="shared" si="164"/>
        <v>#N/A</v>
      </c>
      <c r="P703" s="229" t="e">
        <f t="shared" si="165"/>
        <v>#N/A</v>
      </c>
      <c r="Q703" s="229" t="e">
        <f t="shared" si="166"/>
        <v>#N/A</v>
      </c>
      <c r="AE703" s="3"/>
      <c r="AF703" s="3"/>
      <c r="AG703" s="3"/>
      <c r="AH703" s="3"/>
      <c r="AM703" s="3"/>
      <c r="AN703" s="3"/>
      <c r="AO703" s="3"/>
      <c r="AP703" s="3"/>
    </row>
    <row r="704" spans="1:42" x14ac:dyDescent="0.35">
      <c r="A704" s="191" t="str">
        <f>IF('Estimated Waste'!O120&lt;&gt;"",CONCATENATE('Estimated Waste'!A120," ", 'Estimated Waste'!O120),"")</f>
        <v/>
      </c>
      <c r="B704" s="227" t="str">
        <f>IF('Estimated Waste'!C120&lt;&gt;"",'Estimated Waste'!C120,"")</f>
        <v/>
      </c>
      <c r="C704" s="227" t="str">
        <f>IF('Estimated Waste'!R120&lt;&gt;"",'Estimated Waste'!R120,"")</f>
        <v/>
      </c>
      <c r="D704" s="227" t="str">
        <f>IF('Estimated Waste'!Q120&lt;&gt;"",'Estimated Waste'!Q120,"")</f>
        <v/>
      </c>
      <c r="E704" s="227" t="e">
        <f t="array" ref="E704">INDEX(A$590:A$789,MATCH(0,COUNTIF(E$589:E703,A$590:A$789),0))</f>
        <v>#N/A</v>
      </c>
      <c r="F704" s="227" t="e">
        <f t="shared" si="163"/>
        <v>#N/A</v>
      </c>
      <c r="G704" s="227" t="e">
        <f t="shared" si="167"/>
        <v>#N/A</v>
      </c>
      <c r="H704" s="227" t="e">
        <f t="shared" si="168"/>
        <v>#N/A</v>
      </c>
      <c r="J704" s="279" t="str">
        <f>IF('Actual Waste'!O121&lt;&gt;"",CONCATENATE('Actual Waste'!B121," ", 'Actual Waste'!O121),"")</f>
        <v/>
      </c>
      <c r="K704" s="229" t="str">
        <f>IF('Actual Waste'!D121&lt;&gt;"",'Actual Waste'!D121,"")</f>
        <v/>
      </c>
      <c r="L704" s="229" t="str">
        <f>IF('Actual Waste'!P121&lt;&gt;"",'Actual Waste'!P121,"")</f>
        <v/>
      </c>
      <c r="M704" s="229" t="str">
        <f>IF('Actual Waste'!Q121&lt;&gt;"",'Actual Waste'!Q121,"")</f>
        <v/>
      </c>
      <c r="N704" s="229" t="e">
        <f t="array" ref="N704">INDEX(J$590:J$789,MATCH(0,COUNTIF(N$589:N703,J$590:J$789),0))</f>
        <v>#N/A</v>
      </c>
      <c r="O704" s="229" t="e">
        <f t="shared" si="164"/>
        <v>#N/A</v>
      </c>
      <c r="P704" s="229" t="e">
        <f t="shared" si="165"/>
        <v>#N/A</v>
      </c>
      <c r="Q704" s="229" t="e">
        <f t="shared" si="166"/>
        <v>#N/A</v>
      </c>
      <c r="AE704" s="3"/>
      <c r="AF704" s="3"/>
      <c r="AG704" s="3"/>
      <c r="AH704" s="3"/>
      <c r="AM704" s="3"/>
      <c r="AN704" s="3"/>
      <c r="AO704" s="3"/>
      <c r="AP704" s="3"/>
    </row>
    <row r="705" spans="1:42" x14ac:dyDescent="0.35">
      <c r="A705" s="191" t="str">
        <f>IF('Estimated Waste'!O121&lt;&gt;"",CONCATENATE('Estimated Waste'!A121," ", 'Estimated Waste'!O121),"")</f>
        <v/>
      </c>
      <c r="B705" s="227" t="str">
        <f>IF('Estimated Waste'!C121&lt;&gt;"",'Estimated Waste'!C121,"")</f>
        <v/>
      </c>
      <c r="C705" s="227" t="str">
        <f>IF('Estimated Waste'!R121&lt;&gt;"",'Estimated Waste'!R121,"")</f>
        <v/>
      </c>
      <c r="D705" s="227" t="str">
        <f>IF('Estimated Waste'!Q121&lt;&gt;"",'Estimated Waste'!Q121,"")</f>
        <v/>
      </c>
      <c r="E705" s="227" t="e">
        <f t="array" ref="E705">INDEX(A$590:A$789,MATCH(0,COUNTIF(E$589:E704,A$590:A$789),0))</f>
        <v>#N/A</v>
      </c>
      <c r="F705" s="227" t="e">
        <f t="shared" si="163"/>
        <v>#N/A</v>
      </c>
      <c r="G705" s="227" t="e">
        <f t="shared" si="167"/>
        <v>#N/A</v>
      </c>
      <c r="H705" s="227" t="e">
        <f t="shared" si="168"/>
        <v>#N/A</v>
      </c>
      <c r="J705" s="279" t="str">
        <f>IF('Actual Waste'!O122&lt;&gt;"",CONCATENATE('Actual Waste'!B122," ", 'Actual Waste'!O122),"")</f>
        <v/>
      </c>
      <c r="K705" s="229" t="str">
        <f>IF('Actual Waste'!D122&lt;&gt;"",'Actual Waste'!D122,"")</f>
        <v/>
      </c>
      <c r="L705" s="229" t="str">
        <f>IF('Actual Waste'!P122&lt;&gt;"",'Actual Waste'!P122,"")</f>
        <v/>
      </c>
      <c r="M705" s="229" t="str">
        <f>IF('Actual Waste'!Q122&lt;&gt;"",'Actual Waste'!Q122,"")</f>
        <v/>
      </c>
      <c r="N705" s="229" t="e">
        <f t="array" ref="N705">INDEX(J$590:J$789,MATCH(0,COUNTIF(N$589:N704,J$590:J$789),0))</f>
        <v>#N/A</v>
      </c>
      <c r="O705" s="229" t="e">
        <f t="shared" si="164"/>
        <v>#N/A</v>
      </c>
      <c r="P705" s="229" t="e">
        <f t="shared" si="165"/>
        <v>#N/A</v>
      </c>
      <c r="Q705" s="229" t="e">
        <f t="shared" si="166"/>
        <v>#N/A</v>
      </c>
      <c r="AE705" s="3"/>
      <c r="AF705" s="3"/>
      <c r="AG705" s="3"/>
      <c r="AH705" s="3"/>
      <c r="AM705" s="3"/>
      <c r="AN705" s="3"/>
      <c r="AO705" s="3"/>
      <c r="AP705" s="3"/>
    </row>
    <row r="706" spans="1:42" x14ac:dyDescent="0.35">
      <c r="A706" s="191" t="str">
        <f>IF('Estimated Waste'!O122&lt;&gt;"",CONCATENATE('Estimated Waste'!A122," ", 'Estimated Waste'!O122),"")</f>
        <v/>
      </c>
      <c r="B706" s="227" t="str">
        <f>IF('Estimated Waste'!C122&lt;&gt;"",'Estimated Waste'!C122,"")</f>
        <v/>
      </c>
      <c r="C706" s="227" t="str">
        <f>IF('Estimated Waste'!R122&lt;&gt;"",'Estimated Waste'!R122,"")</f>
        <v/>
      </c>
      <c r="D706" s="227" t="str">
        <f>IF('Estimated Waste'!Q122&lt;&gt;"",'Estimated Waste'!Q122,"")</f>
        <v/>
      </c>
      <c r="E706" s="227" t="e">
        <f t="array" ref="E706">INDEX(A$590:A$789,MATCH(0,COUNTIF(E$589:E705,A$590:A$789),0))</f>
        <v>#N/A</v>
      </c>
      <c r="F706" s="227" t="e">
        <f t="shared" si="163"/>
        <v>#N/A</v>
      </c>
      <c r="G706" s="227" t="e">
        <f t="shared" si="167"/>
        <v>#N/A</v>
      </c>
      <c r="H706" s="227" t="e">
        <f t="shared" si="168"/>
        <v>#N/A</v>
      </c>
      <c r="J706" s="279" t="str">
        <f>IF('Actual Waste'!O123&lt;&gt;"",CONCATENATE('Actual Waste'!B123," ", 'Actual Waste'!O123),"")</f>
        <v/>
      </c>
      <c r="K706" s="229" t="str">
        <f>IF('Actual Waste'!D123&lt;&gt;"",'Actual Waste'!D123,"")</f>
        <v/>
      </c>
      <c r="L706" s="229" t="str">
        <f>IF('Actual Waste'!P123&lt;&gt;"",'Actual Waste'!P123,"")</f>
        <v/>
      </c>
      <c r="M706" s="229" t="str">
        <f>IF('Actual Waste'!Q123&lt;&gt;"",'Actual Waste'!Q123,"")</f>
        <v/>
      </c>
      <c r="N706" s="229" t="e">
        <f t="array" ref="N706">INDEX(J$590:J$789,MATCH(0,COUNTIF(N$589:N705,J$590:J$789),0))</f>
        <v>#N/A</v>
      </c>
      <c r="O706" s="229" t="e">
        <f t="shared" si="164"/>
        <v>#N/A</v>
      </c>
      <c r="P706" s="229" t="e">
        <f t="shared" si="165"/>
        <v>#N/A</v>
      </c>
      <c r="Q706" s="229" t="e">
        <f t="shared" si="166"/>
        <v>#N/A</v>
      </c>
      <c r="AE706" s="3"/>
      <c r="AF706" s="3"/>
      <c r="AG706" s="3"/>
      <c r="AH706" s="3"/>
      <c r="AM706" s="3"/>
      <c r="AN706" s="3"/>
      <c r="AO706" s="3"/>
      <c r="AP706" s="3"/>
    </row>
    <row r="707" spans="1:42" x14ac:dyDescent="0.35">
      <c r="A707" s="191" t="str">
        <f>IF('Estimated Waste'!O123&lt;&gt;"",CONCATENATE('Estimated Waste'!A123," ", 'Estimated Waste'!O123),"")</f>
        <v/>
      </c>
      <c r="B707" s="227" t="str">
        <f>IF('Estimated Waste'!C123&lt;&gt;"",'Estimated Waste'!C123,"")</f>
        <v/>
      </c>
      <c r="C707" s="227" t="str">
        <f>IF('Estimated Waste'!R123&lt;&gt;"",'Estimated Waste'!R123,"")</f>
        <v/>
      </c>
      <c r="D707" s="227" t="str">
        <f>IF('Estimated Waste'!Q123&lt;&gt;"",'Estimated Waste'!Q123,"")</f>
        <v/>
      </c>
      <c r="E707" s="227" t="e">
        <f t="array" ref="E707">INDEX(A$590:A$789,MATCH(0,COUNTIF(E$589:E706,A$590:A$789),0))</f>
        <v>#N/A</v>
      </c>
      <c r="F707" s="227" t="e">
        <f t="shared" si="163"/>
        <v>#N/A</v>
      </c>
      <c r="G707" s="227" t="e">
        <f t="shared" si="167"/>
        <v>#N/A</v>
      </c>
      <c r="H707" s="227" t="e">
        <f t="shared" si="168"/>
        <v>#N/A</v>
      </c>
      <c r="J707" s="279" t="str">
        <f>IF('Actual Waste'!O124&lt;&gt;"",CONCATENATE('Actual Waste'!B124," ", 'Actual Waste'!O124),"")</f>
        <v/>
      </c>
      <c r="K707" s="229" t="str">
        <f>IF('Actual Waste'!D124&lt;&gt;"",'Actual Waste'!D124,"")</f>
        <v/>
      </c>
      <c r="L707" s="229" t="str">
        <f>IF('Actual Waste'!P124&lt;&gt;"",'Actual Waste'!P124,"")</f>
        <v/>
      </c>
      <c r="M707" s="229" t="str">
        <f>IF('Actual Waste'!Q124&lt;&gt;"",'Actual Waste'!Q124,"")</f>
        <v/>
      </c>
      <c r="N707" s="229" t="e">
        <f t="array" ref="N707">INDEX(J$590:J$789,MATCH(0,COUNTIF(N$589:N706,J$590:J$789),0))</f>
        <v>#N/A</v>
      </c>
      <c r="O707" s="229" t="e">
        <f t="shared" si="164"/>
        <v>#N/A</v>
      </c>
      <c r="P707" s="229" t="e">
        <f t="shared" si="165"/>
        <v>#N/A</v>
      </c>
      <c r="Q707" s="229" t="e">
        <f t="shared" si="166"/>
        <v>#N/A</v>
      </c>
      <c r="AE707" s="3"/>
      <c r="AF707" s="3"/>
      <c r="AG707" s="3"/>
      <c r="AH707" s="3"/>
      <c r="AM707" s="3"/>
      <c r="AN707" s="3"/>
      <c r="AO707" s="3"/>
      <c r="AP707" s="3"/>
    </row>
    <row r="708" spans="1:42" x14ac:dyDescent="0.35">
      <c r="A708" s="191" t="str">
        <f>IF('Estimated Waste'!O124&lt;&gt;"",CONCATENATE('Estimated Waste'!A124," ", 'Estimated Waste'!O124),"")</f>
        <v/>
      </c>
      <c r="B708" s="227" t="str">
        <f>IF('Estimated Waste'!C124&lt;&gt;"",'Estimated Waste'!C124,"")</f>
        <v/>
      </c>
      <c r="C708" s="227" t="str">
        <f>IF('Estimated Waste'!R124&lt;&gt;"",'Estimated Waste'!R124,"")</f>
        <v/>
      </c>
      <c r="D708" s="227" t="str">
        <f>IF('Estimated Waste'!Q124&lt;&gt;"",'Estimated Waste'!Q124,"")</f>
        <v/>
      </c>
      <c r="E708" s="227" t="e">
        <f t="array" ref="E708">INDEX(A$590:A$789,MATCH(0,COUNTIF(E$589:E707,A$590:A$789),0))</f>
        <v>#N/A</v>
      </c>
      <c r="F708" s="227" t="e">
        <f t="shared" si="163"/>
        <v>#N/A</v>
      </c>
      <c r="G708" s="227" t="e">
        <f t="shared" si="167"/>
        <v>#N/A</v>
      </c>
      <c r="H708" s="227" t="e">
        <f t="shared" si="168"/>
        <v>#N/A</v>
      </c>
      <c r="J708" s="279" t="str">
        <f>IF('Actual Waste'!O125&lt;&gt;"",CONCATENATE('Actual Waste'!B125," ", 'Actual Waste'!O125),"")</f>
        <v/>
      </c>
      <c r="K708" s="229" t="str">
        <f>IF('Actual Waste'!D125&lt;&gt;"",'Actual Waste'!D125,"")</f>
        <v/>
      </c>
      <c r="L708" s="229" t="str">
        <f>IF('Actual Waste'!P125&lt;&gt;"",'Actual Waste'!P125,"")</f>
        <v/>
      </c>
      <c r="M708" s="229" t="str">
        <f>IF('Actual Waste'!Q125&lt;&gt;"",'Actual Waste'!Q125,"")</f>
        <v/>
      </c>
      <c r="N708" s="229" t="e">
        <f t="array" ref="N708">INDEX(J$590:J$789,MATCH(0,COUNTIF(N$589:N707,J$590:J$789),0))</f>
        <v>#N/A</v>
      </c>
      <c r="O708" s="229" t="e">
        <f t="shared" si="164"/>
        <v>#N/A</v>
      </c>
      <c r="P708" s="229" t="e">
        <f t="shared" si="165"/>
        <v>#N/A</v>
      </c>
      <c r="Q708" s="229" t="e">
        <f t="shared" si="166"/>
        <v>#N/A</v>
      </c>
      <c r="AE708" s="3"/>
      <c r="AF708" s="3"/>
      <c r="AG708" s="3"/>
      <c r="AH708" s="3"/>
      <c r="AM708" s="3"/>
      <c r="AN708" s="3"/>
      <c r="AO708" s="3"/>
      <c r="AP708" s="3"/>
    </row>
    <row r="709" spans="1:42" x14ac:dyDescent="0.35">
      <c r="A709" s="191" t="str">
        <f>IF('Estimated Waste'!O125&lt;&gt;"",CONCATENATE('Estimated Waste'!A125," ", 'Estimated Waste'!O125),"")</f>
        <v/>
      </c>
      <c r="B709" s="227" t="str">
        <f>IF('Estimated Waste'!C125&lt;&gt;"",'Estimated Waste'!C125,"")</f>
        <v/>
      </c>
      <c r="C709" s="227" t="str">
        <f>IF('Estimated Waste'!R125&lt;&gt;"",'Estimated Waste'!R125,"")</f>
        <v/>
      </c>
      <c r="D709" s="227" t="str">
        <f>IF('Estimated Waste'!Q125&lt;&gt;"",'Estimated Waste'!Q125,"")</f>
        <v/>
      </c>
      <c r="E709" s="227" t="e">
        <f t="array" ref="E709">INDEX(A$590:A$789,MATCH(0,COUNTIF(E$589:E708,A$590:A$789),0))</f>
        <v>#N/A</v>
      </c>
      <c r="F709" s="227" t="e">
        <f t="shared" si="163"/>
        <v>#N/A</v>
      </c>
      <c r="G709" s="227" t="e">
        <f t="shared" si="167"/>
        <v>#N/A</v>
      </c>
      <c r="H709" s="227" t="e">
        <f t="shared" si="168"/>
        <v>#N/A</v>
      </c>
      <c r="J709" s="279" t="str">
        <f>IF('Actual Waste'!O126&lt;&gt;"",CONCATENATE('Actual Waste'!B126," ", 'Actual Waste'!O126),"")</f>
        <v/>
      </c>
      <c r="K709" s="229" t="str">
        <f>IF('Actual Waste'!D126&lt;&gt;"",'Actual Waste'!D126,"")</f>
        <v/>
      </c>
      <c r="L709" s="229" t="str">
        <f>IF('Actual Waste'!P126&lt;&gt;"",'Actual Waste'!P126,"")</f>
        <v/>
      </c>
      <c r="M709" s="229" t="str">
        <f>IF('Actual Waste'!Q126&lt;&gt;"",'Actual Waste'!Q126,"")</f>
        <v/>
      </c>
      <c r="N709" s="229" t="e">
        <f t="array" ref="N709">INDEX(J$590:J$789,MATCH(0,COUNTIF(N$589:N708,J$590:J$789),0))</f>
        <v>#N/A</v>
      </c>
      <c r="O709" s="229" t="e">
        <f t="shared" si="164"/>
        <v>#N/A</v>
      </c>
      <c r="P709" s="229" t="e">
        <f t="shared" si="165"/>
        <v>#N/A</v>
      </c>
      <c r="Q709" s="229" t="e">
        <f t="shared" si="166"/>
        <v>#N/A</v>
      </c>
      <c r="AE709" s="3"/>
      <c r="AF709" s="3"/>
      <c r="AG709" s="3"/>
      <c r="AH709" s="3"/>
      <c r="AM709" s="3"/>
      <c r="AN709" s="3"/>
      <c r="AO709" s="3"/>
      <c r="AP709" s="3"/>
    </row>
    <row r="710" spans="1:42" x14ac:dyDescent="0.35">
      <c r="A710" s="191" t="str">
        <f>IF('Estimated Waste'!O126&lt;&gt;"",CONCATENATE('Estimated Waste'!A126," ", 'Estimated Waste'!O126),"")</f>
        <v/>
      </c>
      <c r="B710" s="227" t="str">
        <f>IF('Estimated Waste'!C126&lt;&gt;"",'Estimated Waste'!C126,"")</f>
        <v/>
      </c>
      <c r="C710" s="227" t="str">
        <f>IF('Estimated Waste'!R126&lt;&gt;"",'Estimated Waste'!R126,"")</f>
        <v/>
      </c>
      <c r="D710" s="227" t="str">
        <f>IF('Estimated Waste'!Q126&lt;&gt;"",'Estimated Waste'!Q126,"")</f>
        <v/>
      </c>
      <c r="E710" s="227" t="e">
        <f t="array" ref="E710">INDEX(A$590:A$789,MATCH(0,COUNTIF(E$589:E709,A$590:A$789),0))</f>
        <v>#N/A</v>
      </c>
      <c r="F710" s="227" t="e">
        <f t="shared" si="163"/>
        <v>#N/A</v>
      </c>
      <c r="G710" s="227" t="e">
        <f t="shared" si="167"/>
        <v>#N/A</v>
      </c>
      <c r="H710" s="227" t="e">
        <f t="shared" si="168"/>
        <v>#N/A</v>
      </c>
      <c r="J710" s="279" t="str">
        <f>IF('Actual Waste'!O127&lt;&gt;"",CONCATENATE('Actual Waste'!B127," ", 'Actual Waste'!O127),"")</f>
        <v/>
      </c>
      <c r="K710" s="229" t="str">
        <f>IF('Actual Waste'!D127&lt;&gt;"",'Actual Waste'!D127,"")</f>
        <v/>
      </c>
      <c r="L710" s="229" t="str">
        <f>IF('Actual Waste'!P127&lt;&gt;"",'Actual Waste'!P127,"")</f>
        <v/>
      </c>
      <c r="M710" s="229" t="str">
        <f>IF('Actual Waste'!Q127&lt;&gt;"",'Actual Waste'!Q127,"")</f>
        <v/>
      </c>
      <c r="N710" s="229" t="e">
        <f t="array" ref="N710">INDEX(J$590:J$789,MATCH(0,COUNTIF(N$589:N709,J$590:J$789),0))</f>
        <v>#N/A</v>
      </c>
      <c r="O710" s="229" t="e">
        <f t="shared" si="164"/>
        <v>#N/A</v>
      </c>
      <c r="P710" s="229" t="e">
        <f t="shared" si="165"/>
        <v>#N/A</v>
      </c>
      <c r="Q710" s="229" t="e">
        <f t="shared" si="166"/>
        <v>#N/A</v>
      </c>
      <c r="AE710" s="3"/>
      <c r="AF710" s="3"/>
      <c r="AG710" s="3"/>
      <c r="AH710" s="3"/>
      <c r="AM710" s="3"/>
      <c r="AN710" s="3"/>
      <c r="AO710" s="3"/>
      <c r="AP710" s="3"/>
    </row>
    <row r="711" spans="1:42" x14ac:dyDescent="0.35">
      <c r="A711" s="191" t="str">
        <f>IF('Estimated Waste'!O127&lt;&gt;"",CONCATENATE('Estimated Waste'!A127," ", 'Estimated Waste'!O127),"")</f>
        <v/>
      </c>
      <c r="B711" s="227" t="str">
        <f>IF('Estimated Waste'!C127&lt;&gt;"",'Estimated Waste'!C127,"")</f>
        <v/>
      </c>
      <c r="C711" s="227" t="str">
        <f>IF('Estimated Waste'!R127&lt;&gt;"",'Estimated Waste'!R127,"")</f>
        <v/>
      </c>
      <c r="D711" s="227" t="str">
        <f>IF('Estimated Waste'!Q127&lt;&gt;"",'Estimated Waste'!Q127,"")</f>
        <v/>
      </c>
      <c r="E711" s="227" t="e">
        <f t="array" ref="E711">INDEX(A$590:A$789,MATCH(0,COUNTIF(E$589:E710,A$590:A$789),0))</f>
        <v>#N/A</v>
      </c>
      <c r="F711" s="227" t="e">
        <f t="shared" si="163"/>
        <v>#N/A</v>
      </c>
      <c r="G711" s="227" t="e">
        <f t="shared" si="167"/>
        <v>#N/A</v>
      </c>
      <c r="H711" s="227" t="e">
        <f t="shared" si="168"/>
        <v>#N/A</v>
      </c>
      <c r="J711" s="279" t="str">
        <f>IF('Actual Waste'!O128&lt;&gt;"",CONCATENATE('Actual Waste'!B128," ", 'Actual Waste'!O128),"")</f>
        <v/>
      </c>
      <c r="K711" s="229" t="str">
        <f>IF('Actual Waste'!D128&lt;&gt;"",'Actual Waste'!D128,"")</f>
        <v/>
      </c>
      <c r="L711" s="229" t="str">
        <f>IF('Actual Waste'!P128&lt;&gt;"",'Actual Waste'!P128,"")</f>
        <v/>
      </c>
      <c r="M711" s="229" t="str">
        <f>IF('Actual Waste'!Q128&lt;&gt;"",'Actual Waste'!Q128,"")</f>
        <v/>
      </c>
      <c r="N711" s="229" t="e">
        <f t="array" ref="N711">INDEX(J$590:J$789,MATCH(0,COUNTIF(N$589:N710,J$590:J$789),0))</f>
        <v>#N/A</v>
      </c>
      <c r="O711" s="229" t="e">
        <f t="shared" si="164"/>
        <v>#N/A</v>
      </c>
      <c r="P711" s="229" t="e">
        <f t="shared" si="165"/>
        <v>#N/A</v>
      </c>
      <c r="Q711" s="229" t="e">
        <f t="shared" si="166"/>
        <v>#N/A</v>
      </c>
      <c r="AE711" s="3"/>
      <c r="AF711" s="3"/>
      <c r="AG711" s="3"/>
      <c r="AH711" s="3"/>
      <c r="AM711" s="3"/>
      <c r="AN711" s="3"/>
      <c r="AO711" s="3"/>
      <c r="AP711" s="3"/>
    </row>
    <row r="712" spans="1:42" x14ac:dyDescent="0.35">
      <c r="A712" s="191" t="str">
        <f>IF('Estimated Waste'!O128&lt;&gt;"",CONCATENATE('Estimated Waste'!A128," ", 'Estimated Waste'!O128),"")</f>
        <v/>
      </c>
      <c r="B712" s="227" t="str">
        <f>IF('Estimated Waste'!C128&lt;&gt;"",'Estimated Waste'!C128,"")</f>
        <v/>
      </c>
      <c r="C712" s="227" t="str">
        <f>IF('Estimated Waste'!R128&lt;&gt;"",'Estimated Waste'!R128,"")</f>
        <v/>
      </c>
      <c r="D712" s="227" t="str">
        <f>IF('Estimated Waste'!Q128&lt;&gt;"",'Estimated Waste'!Q128,"")</f>
        <v/>
      </c>
      <c r="E712" s="227" t="e">
        <f t="array" ref="E712">INDEX(A$590:A$789,MATCH(0,COUNTIF(E$589:E711,A$590:A$789),0))</f>
        <v>#N/A</v>
      </c>
      <c r="F712" s="227" t="e">
        <f t="shared" si="163"/>
        <v>#N/A</v>
      </c>
      <c r="G712" s="227" t="e">
        <f t="shared" si="167"/>
        <v>#N/A</v>
      </c>
      <c r="H712" s="227" t="e">
        <f t="shared" si="168"/>
        <v>#N/A</v>
      </c>
      <c r="J712" s="279" t="str">
        <f>IF('Actual Waste'!O129&lt;&gt;"",CONCATENATE('Actual Waste'!B129," ", 'Actual Waste'!O129),"")</f>
        <v/>
      </c>
      <c r="K712" s="229" t="str">
        <f>IF('Actual Waste'!D129&lt;&gt;"",'Actual Waste'!D129,"")</f>
        <v/>
      </c>
      <c r="L712" s="229" t="str">
        <f>IF('Actual Waste'!P129&lt;&gt;"",'Actual Waste'!P129,"")</f>
        <v/>
      </c>
      <c r="M712" s="229" t="str">
        <f>IF('Actual Waste'!Q129&lt;&gt;"",'Actual Waste'!Q129,"")</f>
        <v/>
      </c>
      <c r="N712" s="229" t="e">
        <f t="array" ref="N712">INDEX(J$590:J$789,MATCH(0,COUNTIF(N$589:N711,J$590:J$789),0))</f>
        <v>#N/A</v>
      </c>
      <c r="O712" s="229" t="e">
        <f t="shared" si="164"/>
        <v>#N/A</v>
      </c>
      <c r="P712" s="229" t="e">
        <f t="shared" si="165"/>
        <v>#N/A</v>
      </c>
      <c r="Q712" s="229" t="e">
        <f t="shared" si="166"/>
        <v>#N/A</v>
      </c>
      <c r="AE712" s="3"/>
      <c r="AF712" s="3"/>
      <c r="AG712" s="3"/>
      <c r="AH712" s="3"/>
      <c r="AM712" s="3"/>
      <c r="AN712" s="3"/>
      <c r="AO712" s="3"/>
      <c r="AP712" s="3"/>
    </row>
    <row r="713" spans="1:42" x14ac:dyDescent="0.35">
      <c r="A713" s="191" t="str">
        <f>IF('Estimated Waste'!O129&lt;&gt;"",CONCATENATE('Estimated Waste'!A129," ", 'Estimated Waste'!O129),"")</f>
        <v/>
      </c>
      <c r="B713" s="227" t="str">
        <f>IF('Estimated Waste'!C129&lt;&gt;"",'Estimated Waste'!C129,"")</f>
        <v/>
      </c>
      <c r="C713" s="227" t="str">
        <f>IF('Estimated Waste'!R129&lt;&gt;"",'Estimated Waste'!R129,"")</f>
        <v/>
      </c>
      <c r="D713" s="227" t="str">
        <f>IF('Estimated Waste'!Q129&lt;&gt;"",'Estimated Waste'!Q129,"")</f>
        <v/>
      </c>
      <c r="E713" s="227" t="e">
        <f t="array" ref="E713">INDEX(A$590:A$789,MATCH(0,COUNTIF(E$589:E712,A$590:A$789),0))</f>
        <v>#N/A</v>
      </c>
      <c r="F713" s="227" t="e">
        <f t="shared" si="163"/>
        <v>#N/A</v>
      </c>
      <c r="G713" s="227" t="e">
        <f t="shared" si="167"/>
        <v>#N/A</v>
      </c>
      <c r="H713" s="227" t="e">
        <f t="shared" si="168"/>
        <v>#N/A</v>
      </c>
      <c r="J713" s="279" t="str">
        <f>IF('Actual Waste'!O130&lt;&gt;"",CONCATENATE('Actual Waste'!B130," ", 'Actual Waste'!O130),"")</f>
        <v/>
      </c>
      <c r="K713" s="229" t="str">
        <f>IF('Actual Waste'!D130&lt;&gt;"",'Actual Waste'!D130,"")</f>
        <v/>
      </c>
      <c r="L713" s="229" t="str">
        <f>IF('Actual Waste'!P130&lt;&gt;"",'Actual Waste'!P130,"")</f>
        <v/>
      </c>
      <c r="M713" s="229" t="str">
        <f>IF('Actual Waste'!Q130&lt;&gt;"",'Actual Waste'!Q130,"")</f>
        <v/>
      </c>
      <c r="N713" s="229" t="e">
        <f t="array" ref="N713">INDEX(J$590:J$789,MATCH(0,COUNTIF(N$589:N712,J$590:J$789),0))</f>
        <v>#N/A</v>
      </c>
      <c r="O713" s="229" t="e">
        <f t="shared" si="164"/>
        <v>#N/A</v>
      </c>
      <c r="P713" s="229" t="e">
        <f t="shared" si="165"/>
        <v>#N/A</v>
      </c>
      <c r="Q713" s="229" t="e">
        <f t="shared" si="166"/>
        <v>#N/A</v>
      </c>
      <c r="AE713" s="3"/>
      <c r="AF713" s="3"/>
      <c r="AG713" s="3"/>
      <c r="AH713" s="3"/>
      <c r="AM713" s="3"/>
      <c r="AN713" s="3"/>
      <c r="AO713" s="3"/>
      <c r="AP713" s="3"/>
    </row>
    <row r="714" spans="1:42" x14ac:dyDescent="0.35">
      <c r="A714" s="191" t="str">
        <f>IF('Estimated Waste'!O130&lt;&gt;"",CONCATENATE('Estimated Waste'!A130," ", 'Estimated Waste'!O130),"")</f>
        <v/>
      </c>
      <c r="B714" s="227" t="str">
        <f>IF('Estimated Waste'!C130&lt;&gt;"",'Estimated Waste'!C130,"")</f>
        <v/>
      </c>
      <c r="C714" s="227" t="str">
        <f>IF('Estimated Waste'!R130&lt;&gt;"",'Estimated Waste'!R130,"")</f>
        <v/>
      </c>
      <c r="D714" s="227" t="str">
        <f>IF('Estimated Waste'!Q130&lt;&gt;"",'Estimated Waste'!Q130,"")</f>
        <v/>
      </c>
      <c r="E714" s="227" t="e">
        <f t="array" ref="E714">INDEX(A$590:A$789,MATCH(0,COUNTIF(E$589:E713,A$590:A$789),0))</f>
        <v>#N/A</v>
      </c>
      <c r="F714" s="227" t="e">
        <f t="shared" si="163"/>
        <v>#N/A</v>
      </c>
      <c r="G714" s="227" t="e">
        <f t="shared" si="167"/>
        <v>#N/A</v>
      </c>
      <c r="H714" s="227" t="e">
        <f t="shared" si="168"/>
        <v>#N/A</v>
      </c>
      <c r="J714" s="279" t="str">
        <f>IF('Actual Waste'!O131&lt;&gt;"",CONCATENATE('Actual Waste'!B131," ", 'Actual Waste'!O131),"")</f>
        <v/>
      </c>
      <c r="K714" s="229" t="str">
        <f>IF('Actual Waste'!D131&lt;&gt;"",'Actual Waste'!D131,"")</f>
        <v/>
      </c>
      <c r="L714" s="229" t="str">
        <f>IF('Actual Waste'!P131&lt;&gt;"",'Actual Waste'!P131,"")</f>
        <v/>
      </c>
      <c r="M714" s="229" t="str">
        <f>IF('Actual Waste'!Q131&lt;&gt;"",'Actual Waste'!Q131,"")</f>
        <v/>
      </c>
      <c r="N714" s="229" t="e">
        <f t="array" ref="N714">INDEX(J$590:J$789,MATCH(0,COUNTIF(N$589:N713,J$590:J$789),0))</f>
        <v>#N/A</v>
      </c>
      <c r="O714" s="229" t="e">
        <f t="shared" si="164"/>
        <v>#N/A</v>
      </c>
      <c r="P714" s="229" t="e">
        <f t="shared" si="165"/>
        <v>#N/A</v>
      </c>
      <c r="Q714" s="229" t="e">
        <f t="shared" si="166"/>
        <v>#N/A</v>
      </c>
      <c r="AE714" s="3"/>
      <c r="AF714" s="3"/>
      <c r="AG714" s="3"/>
      <c r="AH714" s="3"/>
      <c r="AM714" s="3"/>
      <c r="AN714" s="3"/>
      <c r="AO714" s="3"/>
      <c r="AP714" s="3"/>
    </row>
    <row r="715" spans="1:42" x14ac:dyDescent="0.35">
      <c r="A715" s="191" t="str">
        <f>IF('Estimated Waste'!O131&lt;&gt;"",CONCATENATE('Estimated Waste'!A131," ", 'Estimated Waste'!O131),"")</f>
        <v/>
      </c>
      <c r="B715" s="227" t="str">
        <f>IF('Estimated Waste'!C131&lt;&gt;"",'Estimated Waste'!C131,"")</f>
        <v/>
      </c>
      <c r="C715" s="227" t="str">
        <f>IF('Estimated Waste'!R131&lt;&gt;"",'Estimated Waste'!R131,"")</f>
        <v/>
      </c>
      <c r="D715" s="227" t="str">
        <f>IF('Estimated Waste'!Q131&lt;&gt;"",'Estimated Waste'!Q131,"")</f>
        <v/>
      </c>
      <c r="E715" s="227" t="e">
        <f t="array" ref="E715">INDEX(A$590:A$789,MATCH(0,COUNTIF(E$589:E714,A$590:A$789),0))</f>
        <v>#N/A</v>
      </c>
      <c r="F715" s="227" t="e">
        <f t="shared" si="163"/>
        <v>#N/A</v>
      </c>
      <c r="G715" s="227" t="e">
        <f t="shared" si="167"/>
        <v>#N/A</v>
      </c>
      <c r="H715" s="227" t="e">
        <f t="shared" si="168"/>
        <v>#N/A</v>
      </c>
      <c r="J715" s="279" t="str">
        <f>IF('Actual Waste'!O132&lt;&gt;"",CONCATENATE('Actual Waste'!B132," ", 'Actual Waste'!O132),"")</f>
        <v/>
      </c>
      <c r="K715" s="229" t="str">
        <f>IF('Actual Waste'!D132&lt;&gt;"",'Actual Waste'!D132,"")</f>
        <v/>
      </c>
      <c r="L715" s="229" t="str">
        <f>IF('Actual Waste'!P132&lt;&gt;"",'Actual Waste'!P132,"")</f>
        <v/>
      </c>
      <c r="M715" s="229" t="str">
        <f>IF('Actual Waste'!Q132&lt;&gt;"",'Actual Waste'!Q132,"")</f>
        <v/>
      </c>
      <c r="N715" s="229" t="e">
        <f t="array" ref="N715">INDEX(J$590:J$789,MATCH(0,COUNTIF(N$589:N714,J$590:J$789),0))</f>
        <v>#N/A</v>
      </c>
      <c r="O715" s="229" t="e">
        <f t="shared" si="164"/>
        <v>#N/A</v>
      </c>
      <c r="P715" s="229" t="e">
        <f t="shared" si="165"/>
        <v>#N/A</v>
      </c>
      <c r="Q715" s="229" t="e">
        <f t="shared" si="166"/>
        <v>#N/A</v>
      </c>
      <c r="AE715" s="3"/>
      <c r="AF715" s="3"/>
      <c r="AG715" s="3"/>
      <c r="AH715" s="3"/>
      <c r="AM715" s="3"/>
      <c r="AN715" s="3"/>
      <c r="AO715" s="3"/>
      <c r="AP715" s="3"/>
    </row>
    <row r="716" spans="1:42" x14ac:dyDescent="0.35">
      <c r="A716" s="191" t="str">
        <f>IF('Estimated Waste'!O132&lt;&gt;"",CONCATENATE('Estimated Waste'!A132," ", 'Estimated Waste'!O132),"")</f>
        <v/>
      </c>
      <c r="B716" s="227" t="str">
        <f>IF('Estimated Waste'!C132&lt;&gt;"",'Estimated Waste'!C132,"")</f>
        <v/>
      </c>
      <c r="C716" s="227" t="str">
        <f>IF('Estimated Waste'!R132&lt;&gt;"",'Estimated Waste'!R132,"")</f>
        <v/>
      </c>
      <c r="D716" s="227" t="str">
        <f>IF('Estimated Waste'!Q132&lt;&gt;"",'Estimated Waste'!Q132,"")</f>
        <v/>
      </c>
      <c r="E716" s="227" t="e">
        <f t="array" ref="E716">INDEX(A$590:A$789,MATCH(0,COUNTIF(E$589:E715,A$590:A$789),0))</f>
        <v>#N/A</v>
      </c>
      <c r="F716" s="227" t="e">
        <f t="shared" si="163"/>
        <v>#N/A</v>
      </c>
      <c r="G716" s="227" t="e">
        <f t="shared" si="167"/>
        <v>#N/A</v>
      </c>
      <c r="H716" s="227" t="e">
        <f t="shared" si="168"/>
        <v>#N/A</v>
      </c>
      <c r="J716" s="279" t="str">
        <f>IF('Actual Waste'!O133&lt;&gt;"",CONCATENATE('Actual Waste'!B133," ", 'Actual Waste'!O133),"")</f>
        <v/>
      </c>
      <c r="K716" s="229" t="str">
        <f>IF('Actual Waste'!D133&lt;&gt;"",'Actual Waste'!D133,"")</f>
        <v/>
      </c>
      <c r="L716" s="229" t="str">
        <f>IF('Actual Waste'!P133&lt;&gt;"",'Actual Waste'!P133,"")</f>
        <v/>
      </c>
      <c r="M716" s="229" t="str">
        <f>IF('Actual Waste'!Q133&lt;&gt;"",'Actual Waste'!Q133,"")</f>
        <v/>
      </c>
      <c r="N716" s="229" t="e">
        <f t="array" ref="N716">INDEX(J$590:J$789,MATCH(0,COUNTIF(N$589:N715,J$590:J$789),0))</f>
        <v>#N/A</v>
      </c>
      <c r="O716" s="229" t="e">
        <f t="shared" si="164"/>
        <v>#N/A</v>
      </c>
      <c r="P716" s="229" t="e">
        <f t="shared" si="165"/>
        <v>#N/A</v>
      </c>
      <c r="Q716" s="229" t="e">
        <f t="shared" si="166"/>
        <v>#N/A</v>
      </c>
      <c r="AE716" s="3"/>
      <c r="AF716" s="3"/>
      <c r="AG716" s="3"/>
      <c r="AH716" s="3"/>
      <c r="AM716" s="3"/>
      <c r="AN716" s="3"/>
      <c r="AO716" s="3"/>
      <c r="AP716" s="3"/>
    </row>
    <row r="717" spans="1:42" x14ac:dyDescent="0.35">
      <c r="A717" s="191" t="str">
        <f>IF('Estimated Waste'!O133&lt;&gt;"",CONCATENATE('Estimated Waste'!A133," ", 'Estimated Waste'!O133),"")</f>
        <v/>
      </c>
      <c r="B717" s="227" t="str">
        <f>IF('Estimated Waste'!C133&lt;&gt;"",'Estimated Waste'!C133,"")</f>
        <v/>
      </c>
      <c r="C717" s="227" t="str">
        <f>IF('Estimated Waste'!R133&lt;&gt;"",'Estimated Waste'!R133,"")</f>
        <v/>
      </c>
      <c r="D717" s="227" t="str">
        <f>IF('Estimated Waste'!Q133&lt;&gt;"",'Estimated Waste'!Q133,"")</f>
        <v/>
      </c>
      <c r="E717" s="227" t="e">
        <f t="array" ref="E717">INDEX(A$590:A$789,MATCH(0,COUNTIF(E$589:E716,A$590:A$789),0))</f>
        <v>#N/A</v>
      </c>
      <c r="F717" s="227" t="e">
        <f t="shared" si="163"/>
        <v>#N/A</v>
      </c>
      <c r="G717" s="227" t="e">
        <f t="shared" si="167"/>
        <v>#N/A</v>
      </c>
      <c r="H717" s="227" t="e">
        <f t="shared" si="168"/>
        <v>#N/A</v>
      </c>
      <c r="J717" s="279" t="str">
        <f>IF('Actual Waste'!O134&lt;&gt;"",CONCATENATE('Actual Waste'!B134," ", 'Actual Waste'!O134),"")</f>
        <v/>
      </c>
      <c r="K717" s="229" t="str">
        <f>IF('Actual Waste'!D134&lt;&gt;"",'Actual Waste'!D134,"")</f>
        <v/>
      </c>
      <c r="L717" s="229" t="str">
        <f>IF('Actual Waste'!P134&lt;&gt;"",'Actual Waste'!P134,"")</f>
        <v/>
      </c>
      <c r="M717" s="229" t="str">
        <f>IF('Actual Waste'!Q134&lt;&gt;"",'Actual Waste'!Q134,"")</f>
        <v/>
      </c>
      <c r="N717" s="229" t="e">
        <f t="array" ref="N717">INDEX(J$590:J$789,MATCH(0,COUNTIF(N$589:N716,J$590:J$789),0))</f>
        <v>#N/A</v>
      </c>
      <c r="O717" s="229" t="e">
        <f t="shared" si="164"/>
        <v>#N/A</v>
      </c>
      <c r="P717" s="229" t="e">
        <f t="shared" si="165"/>
        <v>#N/A</v>
      </c>
      <c r="Q717" s="229" t="e">
        <f t="shared" si="166"/>
        <v>#N/A</v>
      </c>
      <c r="AE717" s="3"/>
      <c r="AF717" s="3"/>
      <c r="AG717" s="3"/>
      <c r="AH717" s="3"/>
      <c r="AM717" s="3"/>
      <c r="AN717" s="3"/>
      <c r="AO717" s="3"/>
      <c r="AP717" s="3"/>
    </row>
    <row r="718" spans="1:42" x14ac:dyDescent="0.35">
      <c r="A718" s="191" t="str">
        <f>IF('Estimated Waste'!O134&lt;&gt;"",CONCATENATE('Estimated Waste'!A134," ", 'Estimated Waste'!O134),"")</f>
        <v/>
      </c>
      <c r="B718" s="227" t="str">
        <f>IF('Estimated Waste'!C134&lt;&gt;"",'Estimated Waste'!C134,"")</f>
        <v/>
      </c>
      <c r="C718" s="227" t="str">
        <f>IF('Estimated Waste'!R134&lt;&gt;"",'Estimated Waste'!R134,"")</f>
        <v/>
      </c>
      <c r="D718" s="227" t="str">
        <f>IF('Estimated Waste'!Q134&lt;&gt;"",'Estimated Waste'!Q134,"")</f>
        <v/>
      </c>
      <c r="E718" s="227" t="e">
        <f t="array" ref="E718">INDEX(A$590:A$789,MATCH(0,COUNTIF(E$589:E717,A$590:A$789),0))</f>
        <v>#N/A</v>
      </c>
      <c r="F718" s="227" t="e">
        <f t="shared" si="163"/>
        <v>#N/A</v>
      </c>
      <c r="G718" s="227" t="e">
        <f t="shared" ref="G718:G749" si="169">VLOOKUP(E718,A$590:D$789,4,FALSE)</f>
        <v>#N/A</v>
      </c>
      <c r="H718" s="227" t="e">
        <f t="shared" ref="H718:H749" si="170">VLOOKUP(E718,A$590:D$789,2,FALSE)</f>
        <v>#N/A</v>
      </c>
      <c r="J718" s="279" t="str">
        <f>IF('Actual Waste'!O135&lt;&gt;"",CONCATENATE('Actual Waste'!B135," ", 'Actual Waste'!O135),"")</f>
        <v/>
      </c>
      <c r="K718" s="229" t="str">
        <f>IF('Actual Waste'!D135&lt;&gt;"",'Actual Waste'!D135,"")</f>
        <v/>
      </c>
      <c r="L718" s="229" t="str">
        <f>IF('Actual Waste'!P135&lt;&gt;"",'Actual Waste'!P135,"")</f>
        <v/>
      </c>
      <c r="M718" s="229" t="str">
        <f>IF('Actual Waste'!Q135&lt;&gt;"",'Actual Waste'!Q135,"")</f>
        <v/>
      </c>
      <c r="N718" s="229" t="e">
        <f t="array" ref="N718">INDEX(J$590:J$789,MATCH(0,COUNTIF(N$589:N717,J$590:J$789),0))</f>
        <v>#N/A</v>
      </c>
      <c r="O718" s="229" t="e">
        <f t="shared" si="164"/>
        <v>#N/A</v>
      </c>
      <c r="P718" s="229" t="e">
        <f t="shared" si="165"/>
        <v>#N/A</v>
      </c>
      <c r="Q718" s="229" t="e">
        <f t="shared" si="166"/>
        <v>#N/A</v>
      </c>
      <c r="AE718" s="3"/>
      <c r="AF718" s="3"/>
      <c r="AG718" s="3"/>
      <c r="AH718" s="3"/>
      <c r="AM718" s="3"/>
      <c r="AN718" s="3"/>
      <c r="AO718" s="3"/>
      <c r="AP718" s="3"/>
    </row>
    <row r="719" spans="1:42" x14ac:dyDescent="0.35">
      <c r="A719" s="191" t="str">
        <f>IF('Estimated Waste'!O135&lt;&gt;"",CONCATENATE('Estimated Waste'!A135," ", 'Estimated Waste'!O135),"")</f>
        <v/>
      </c>
      <c r="B719" s="227" t="str">
        <f>IF('Estimated Waste'!C135&lt;&gt;"",'Estimated Waste'!C135,"")</f>
        <v/>
      </c>
      <c r="C719" s="227" t="str">
        <f>IF('Estimated Waste'!R135&lt;&gt;"",'Estimated Waste'!R135,"")</f>
        <v/>
      </c>
      <c r="D719" s="227" t="str">
        <f>IF('Estimated Waste'!Q135&lt;&gt;"",'Estimated Waste'!Q135,"")</f>
        <v/>
      </c>
      <c r="E719" s="227" t="e">
        <f t="array" ref="E719">INDEX(A$590:A$789,MATCH(0,COUNTIF(E$589:E718,A$590:A$789),0))</f>
        <v>#N/A</v>
      </c>
      <c r="F719" s="227" t="e">
        <f t="shared" ref="F719:F782" si="171">VLOOKUP(E719,A$590:D$789,3,FALSE)</f>
        <v>#N/A</v>
      </c>
      <c r="G719" s="227" t="e">
        <f t="shared" si="169"/>
        <v>#N/A</v>
      </c>
      <c r="H719" s="227" t="e">
        <f t="shared" si="170"/>
        <v>#N/A</v>
      </c>
      <c r="J719" s="279" t="str">
        <f>IF('Actual Waste'!O136&lt;&gt;"",CONCATENATE('Actual Waste'!B136," ", 'Actual Waste'!O136),"")</f>
        <v/>
      </c>
      <c r="K719" s="229" t="str">
        <f>IF('Actual Waste'!D136&lt;&gt;"",'Actual Waste'!D136,"")</f>
        <v/>
      </c>
      <c r="L719" s="229" t="str">
        <f>IF('Actual Waste'!P136&lt;&gt;"",'Actual Waste'!P136,"")</f>
        <v/>
      </c>
      <c r="M719" s="229" t="str">
        <f>IF('Actual Waste'!Q136&lt;&gt;"",'Actual Waste'!Q136,"")</f>
        <v/>
      </c>
      <c r="N719" s="229" t="e">
        <f t="array" ref="N719">INDEX(J$590:J$789,MATCH(0,COUNTIF(N$589:N718,J$590:J$789),0))</f>
        <v>#N/A</v>
      </c>
      <c r="O719" s="229" t="e">
        <f t="shared" ref="O719:O782" si="172">VLOOKUP(N719,J$590:M$789,3,FALSE)</f>
        <v>#N/A</v>
      </c>
      <c r="P719" s="229" t="e">
        <f t="shared" ref="P719:P782" si="173">VLOOKUP(N719,J$590:M$789,4,FALSE)</f>
        <v>#N/A</v>
      </c>
      <c r="Q719" s="229" t="e">
        <f t="shared" ref="Q719:Q782" si="174">VLOOKUP(N719,J$590:M$789,2,FALSE)</f>
        <v>#N/A</v>
      </c>
      <c r="AE719" s="3"/>
      <c r="AF719" s="3"/>
      <c r="AG719" s="3"/>
      <c r="AH719" s="3"/>
      <c r="AM719" s="3"/>
      <c r="AN719" s="3"/>
      <c r="AO719" s="3"/>
      <c r="AP719" s="3"/>
    </row>
    <row r="720" spans="1:42" x14ac:dyDescent="0.35">
      <c r="A720" s="191" t="str">
        <f>IF('Estimated Waste'!O136&lt;&gt;"",CONCATENATE('Estimated Waste'!A136," ", 'Estimated Waste'!O136),"")</f>
        <v/>
      </c>
      <c r="B720" s="227" t="str">
        <f>IF('Estimated Waste'!C136&lt;&gt;"",'Estimated Waste'!C136,"")</f>
        <v/>
      </c>
      <c r="C720" s="227" t="str">
        <f>IF('Estimated Waste'!R136&lt;&gt;"",'Estimated Waste'!R136,"")</f>
        <v/>
      </c>
      <c r="D720" s="227" t="str">
        <f>IF('Estimated Waste'!Q136&lt;&gt;"",'Estimated Waste'!Q136,"")</f>
        <v/>
      </c>
      <c r="E720" s="227" t="e">
        <f t="array" ref="E720">INDEX(A$590:A$789,MATCH(0,COUNTIF(E$589:E719,A$590:A$789),0))</f>
        <v>#N/A</v>
      </c>
      <c r="F720" s="227" t="e">
        <f t="shared" si="171"/>
        <v>#N/A</v>
      </c>
      <c r="G720" s="227" t="e">
        <f t="shared" si="169"/>
        <v>#N/A</v>
      </c>
      <c r="H720" s="227" t="e">
        <f t="shared" si="170"/>
        <v>#N/A</v>
      </c>
      <c r="J720" s="279" t="str">
        <f>IF('Actual Waste'!O137&lt;&gt;"",CONCATENATE('Actual Waste'!B137," ", 'Actual Waste'!O137),"")</f>
        <v/>
      </c>
      <c r="K720" s="229" t="str">
        <f>IF('Actual Waste'!D137&lt;&gt;"",'Actual Waste'!D137,"")</f>
        <v/>
      </c>
      <c r="L720" s="229" t="str">
        <f>IF('Actual Waste'!P137&lt;&gt;"",'Actual Waste'!P137,"")</f>
        <v/>
      </c>
      <c r="M720" s="229" t="str">
        <f>IF('Actual Waste'!Q137&lt;&gt;"",'Actual Waste'!Q137,"")</f>
        <v/>
      </c>
      <c r="N720" s="229" t="e">
        <f t="array" ref="N720">INDEX(J$590:J$789,MATCH(0,COUNTIF(N$589:N719,J$590:J$789),0))</f>
        <v>#N/A</v>
      </c>
      <c r="O720" s="229" t="e">
        <f t="shared" si="172"/>
        <v>#N/A</v>
      </c>
      <c r="P720" s="229" t="e">
        <f t="shared" si="173"/>
        <v>#N/A</v>
      </c>
      <c r="Q720" s="229" t="e">
        <f t="shared" si="174"/>
        <v>#N/A</v>
      </c>
      <c r="AE720" s="3"/>
      <c r="AF720" s="3"/>
      <c r="AG720" s="3"/>
      <c r="AH720" s="3"/>
      <c r="AM720" s="3"/>
      <c r="AN720" s="3"/>
      <c r="AO720" s="3"/>
      <c r="AP720" s="3"/>
    </row>
    <row r="721" spans="1:42" x14ac:dyDescent="0.35">
      <c r="A721" s="191" t="str">
        <f>IF('Estimated Waste'!O137&lt;&gt;"",CONCATENATE('Estimated Waste'!A137," ", 'Estimated Waste'!O137),"")</f>
        <v/>
      </c>
      <c r="B721" s="227" t="str">
        <f>IF('Estimated Waste'!C137&lt;&gt;"",'Estimated Waste'!C137,"")</f>
        <v/>
      </c>
      <c r="C721" s="227" t="str">
        <f>IF('Estimated Waste'!R137&lt;&gt;"",'Estimated Waste'!R137,"")</f>
        <v/>
      </c>
      <c r="D721" s="227" t="str">
        <f>IF('Estimated Waste'!Q137&lt;&gt;"",'Estimated Waste'!Q137,"")</f>
        <v/>
      </c>
      <c r="E721" s="227" t="e">
        <f t="array" ref="E721">INDEX(A$590:A$789,MATCH(0,COUNTIF(E$589:E720,A$590:A$789),0))</f>
        <v>#N/A</v>
      </c>
      <c r="F721" s="227" t="e">
        <f t="shared" si="171"/>
        <v>#N/A</v>
      </c>
      <c r="G721" s="227" t="e">
        <f t="shared" si="169"/>
        <v>#N/A</v>
      </c>
      <c r="H721" s="227" t="e">
        <f t="shared" si="170"/>
        <v>#N/A</v>
      </c>
      <c r="J721" s="279" t="str">
        <f>IF('Actual Waste'!O138&lt;&gt;"",CONCATENATE('Actual Waste'!B138," ", 'Actual Waste'!O138),"")</f>
        <v/>
      </c>
      <c r="K721" s="229" t="str">
        <f>IF('Actual Waste'!D138&lt;&gt;"",'Actual Waste'!D138,"")</f>
        <v/>
      </c>
      <c r="L721" s="229" t="str">
        <f>IF('Actual Waste'!P138&lt;&gt;"",'Actual Waste'!P138,"")</f>
        <v/>
      </c>
      <c r="M721" s="229" t="str">
        <f>IF('Actual Waste'!Q138&lt;&gt;"",'Actual Waste'!Q138,"")</f>
        <v/>
      </c>
      <c r="N721" s="229" t="e">
        <f t="array" ref="N721">INDEX(J$590:J$789,MATCH(0,COUNTIF(N$589:N720,J$590:J$789),0))</f>
        <v>#N/A</v>
      </c>
      <c r="O721" s="229" t="e">
        <f t="shared" si="172"/>
        <v>#N/A</v>
      </c>
      <c r="P721" s="229" t="e">
        <f t="shared" si="173"/>
        <v>#N/A</v>
      </c>
      <c r="Q721" s="229" t="e">
        <f t="shared" si="174"/>
        <v>#N/A</v>
      </c>
      <c r="AE721" s="3"/>
      <c r="AF721" s="3"/>
      <c r="AG721" s="3"/>
      <c r="AH721" s="3"/>
      <c r="AM721" s="3"/>
      <c r="AN721" s="3"/>
      <c r="AO721" s="3"/>
      <c r="AP721" s="3"/>
    </row>
    <row r="722" spans="1:42" x14ac:dyDescent="0.35">
      <c r="A722" s="191" t="str">
        <f>IF('Estimated Waste'!O138&lt;&gt;"",CONCATENATE('Estimated Waste'!A138," ", 'Estimated Waste'!O138),"")</f>
        <v/>
      </c>
      <c r="B722" s="227" t="str">
        <f>IF('Estimated Waste'!C138&lt;&gt;"",'Estimated Waste'!C138,"")</f>
        <v/>
      </c>
      <c r="C722" s="227" t="str">
        <f>IF('Estimated Waste'!R138&lt;&gt;"",'Estimated Waste'!R138,"")</f>
        <v/>
      </c>
      <c r="D722" s="227" t="str">
        <f>IF('Estimated Waste'!Q138&lt;&gt;"",'Estimated Waste'!Q138,"")</f>
        <v/>
      </c>
      <c r="E722" s="227" t="e">
        <f t="array" ref="E722">INDEX(A$590:A$789,MATCH(0,COUNTIF(E$589:E721,A$590:A$789),0))</f>
        <v>#N/A</v>
      </c>
      <c r="F722" s="227" t="e">
        <f t="shared" si="171"/>
        <v>#N/A</v>
      </c>
      <c r="G722" s="227" t="e">
        <f t="shared" si="169"/>
        <v>#N/A</v>
      </c>
      <c r="H722" s="227" t="e">
        <f t="shared" si="170"/>
        <v>#N/A</v>
      </c>
      <c r="J722" s="279" t="str">
        <f>IF('Actual Waste'!O139&lt;&gt;"",CONCATENATE('Actual Waste'!B139," ", 'Actual Waste'!O139),"")</f>
        <v/>
      </c>
      <c r="K722" s="229" t="str">
        <f>IF('Actual Waste'!D139&lt;&gt;"",'Actual Waste'!D139,"")</f>
        <v/>
      </c>
      <c r="L722" s="229" t="str">
        <f>IF('Actual Waste'!P139&lt;&gt;"",'Actual Waste'!P139,"")</f>
        <v/>
      </c>
      <c r="M722" s="229" t="str">
        <f>IF('Actual Waste'!Q139&lt;&gt;"",'Actual Waste'!Q139,"")</f>
        <v/>
      </c>
      <c r="N722" s="229" t="e">
        <f t="array" ref="N722">INDEX(J$590:J$789,MATCH(0,COUNTIF(N$589:N721,J$590:J$789),0))</f>
        <v>#N/A</v>
      </c>
      <c r="O722" s="229" t="e">
        <f t="shared" si="172"/>
        <v>#N/A</v>
      </c>
      <c r="P722" s="229" t="e">
        <f t="shared" si="173"/>
        <v>#N/A</v>
      </c>
      <c r="Q722" s="229" t="e">
        <f t="shared" si="174"/>
        <v>#N/A</v>
      </c>
      <c r="AE722" s="3"/>
      <c r="AF722" s="3"/>
      <c r="AG722" s="3"/>
      <c r="AH722" s="3"/>
      <c r="AM722" s="3"/>
      <c r="AN722" s="3"/>
      <c r="AO722" s="3"/>
      <c r="AP722" s="3"/>
    </row>
    <row r="723" spans="1:42" x14ac:dyDescent="0.35">
      <c r="A723" s="191" t="str">
        <f>IF('Estimated Waste'!O139&lt;&gt;"",CONCATENATE('Estimated Waste'!A139," ", 'Estimated Waste'!O139),"")</f>
        <v/>
      </c>
      <c r="B723" s="227" t="str">
        <f>IF('Estimated Waste'!C139&lt;&gt;"",'Estimated Waste'!C139,"")</f>
        <v/>
      </c>
      <c r="C723" s="227" t="str">
        <f>IF('Estimated Waste'!R139&lt;&gt;"",'Estimated Waste'!R139,"")</f>
        <v/>
      </c>
      <c r="D723" s="227" t="str">
        <f>IF('Estimated Waste'!Q139&lt;&gt;"",'Estimated Waste'!Q139,"")</f>
        <v/>
      </c>
      <c r="E723" s="227" t="e">
        <f t="array" ref="E723">INDEX(A$590:A$789,MATCH(0,COUNTIF(E$589:E722,A$590:A$789),0))</f>
        <v>#N/A</v>
      </c>
      <c r="F723" s="227" t="e">
        <f t="shared" si="171"/>
        <v>#N/A</v>
      </c>
      <c r="G723" s="227" t="e">
        <f t="shared" si="169"/>
        <v>#N/A</v>
      </c>
      <c r="H723" s="227" t="e">
        <f t="shared" si="170"/>
        <v>#N/A</v>
      </c>
      <c r="J723" s="279" t="str">
        <f>IF('Actual Waste'!O140&lt;&gt;"",CONCATENATE('Actual Waste'!B140," ", 'Actual Waste'!O140),"")</f>
        <v/>
      </c>
      <c r="K723" s="229" t="str">
        <f>IF('Actual Waste'!D140&lt;&gt;"",'Actual Waste'!D140,"")</f>
        <v/>
      </c>
      <c r="L723" s="229" t="str">
        <f>IF('Actual Waste'!P140&lt;&gt;"",'Actual Waste'!P140,"")</f>
        <v/>
      </c>
      <c r="M723" s="229" t="str">
        <f>IF('Actual Waste'!Q140&lt;&gt;"",'Actual Waste'!Q140,"")</f>
        <v/>
      </c>
      <c r="N723" s="229" t="e">
        <f t="array" ref="N723">INDEX(J$590:J$789,MATCH(0,COUNTIF(N$589:N722,J$590:J$789),0))</f>
        <v>#N/A</v>
      </c>
      <c r="O723" s="229" t="e">
        <f t="shared" si="172"/>
        <v>#N/A</v>
      </c>
      <c r="P723" s="229" t="e">
        <f t="shared" si="173"/>
        <v>#N/A</v>
      </c>
      <c r="Q723" s="229" t="e">
        <f t="shared" si="174"/>
        <v>#N/A</v>
      </c>
      <c r="AE723" s="3"/>
      <c r="AF723" s="3"/>
      <c r="AG723" s="3"/>
      <c r="AH723" s="3"/>
      <c r="AM723" s="3"/>
      <c r="AN723" s="3"/>
      <c r="AO723" s="3"/>
      <c r="AP723" s="3"/>
    </row>
    <row r="724" spans="1:42" x14ac:dyDescent="0.35">
      <c r="A724" s="191" t="str">
        <f>IF('Estimated Waste'!O140&lt;&gt;"",CONCATENATE('Estimated Waste'!A140," ", 'Estimated Waste'!O140),"")</f>
        <v/>
      </c>
      <c r="B724" s="227" t="str">
        <f>IF('Estimated Waste'!C140&lt;&gt;"",'Estimated Waste'!C140,"")</f>
        <v/>
      </c>
      <c r="C724" s="227" t="str">
        <f>IF('Estimated Waste'!R140&lt;&gt;"",'Estimated Waste'!R140,"")</f>
        <v/>
      </c>
      <c r="D724" s="227" t="str">
        <f>IF('Estimated Waste'!Q140&lt;&gt;"",'Estimated Waste'!Q140,"")</f>
        <v/>
      </c>
      <c r="E724" s="227" t="e">
        <f t="array" ref="E724">INDEX(A$590:A$789,MATCH(0,COUNTIF(E$589:E723,A$590:A$789),0))</f>
        <v>#N/A</v>
      </c>
      <c r="F724" s="227" t="e">
        <f t="shared" si="171"/>
        <v>#N/A</v>
      </c>
      <c r="G724" s="227" t="e">
        <f t="shared" si="169"/>
        <v>#N/A</v>
      </c>
      <c r="H724" s="227" t="e">
        <f t="shared" si="170"/>
        <v>#N/A</v>
      </c>
      <c r="J724" s="279" t="str">
        <f>IF('Actual Waste'!O141&lt;&gt;"",CONCATENATE('Actual Waste'!B141," ", 'Actual Waste'!O141),"")</f>
        <v/>
      </c>
      <c r="K724" s="229" t="str">
        <f>IF('Actual Waste'!D141&lt;&gt;"",'Actual Waste'!D141,"")</f>
        <v/>
      </c>
      <c r="L724" s="229" t="str">
        <f>IF('Actual Waste'!P141&lt;&gt;"",'Actual Waste'!P141,"")</f>
        <v/>
      </c>
      <c r="M724" s="229" t="str">
        <f>IF('Actual Waste'!Q141&lt;&gt;"",'Actual Waste'!Q141,"")</f>
        <v/>
      </c>
      <c r="N724" s="229" t="e">
        <f t="array" ref="N724">INDEX(J$590:J$789,MATCH(0,COUNTIF(N$589:N723,J$590:J$789),0))</f>
        <v>#N/A</v>
      </c>
      <c r="O724" s="229" t="e">
        <f t="shared" si="172"/>
        <v>#N/A</v>
      </c>
      <c r="P724" s="229" t="e">
        <f t="shared" si="173"/>
        <v>#N/A</v>
      </c>
      <c r="Q724" s="229" t="e">
        <f t="shared" si="174"/>
        <v>#N/A</v>
      </c>
      <c r="AE724" s="3"/>
      <c r="AF724" s="3"/>
      <c r="AG724" s="3"/>
      <c r="AH724" s="3"/>
      <c r="AM724" s="3"/>
      <c r="AN724" s="3"/>
      <c r="AO724" s="3"/>
      <c r="AP724" s="3"/>
    </row>
    <row r="725" spans="1:42" x14ac:dyDescent="0.35">
      <c r="A725" s="191" t="str">
        <f>IF('Estimated Waste'!O141&lt;&gt;"",CONCATENATE('Estimated Waste'!A141," ", 'Estimated Waste'!O141),"")</f>
        <v/>
      </c>
      <c r="B725" s="227" t="str">
        <f>IF('Estimated Waste'!C141&lt;&gt;"",'Estimated Waste'!C141,"")</f>
        <v/>
      </c>
      <c r="C725" s="227" t="str">
        <f>IF('Estimated Waste'!R141&lt;&gt;"",'Estimated Waste'!R141,"")</f>
        <v/>
      </c>
      <c r="D725" s="227" t="str">
        <f>IF('Estimated Waste'!Q141&lt;&gt;"",'Estimated Waste'!Q141,"")</f>
        <v/>
      </c>
      <c r="E725" s="227" t="e">
        <f t="array" ref="E725">INDEX(A$590:A$789,MATCH(0,COUNTIF(E$589:E724,A$590:A$789),0))</f>
        <v>#N/A</v>
      </c>
      <c r="F725" s="227" t="e">
        <f t="shared" si="171"/>
        <v>#N/A</v>
      </c>
      <c r="G725" s="227" t="e">
        <f t="shared" si="169"/>
        <v>#N/A</v>
      </c>
      <c r="H725" s="227" t="e">
        <f t="shared" si="170"/>
        <v>#N/A</v>
      </c>
      <c r="J725" s="279" t="str">
        <f>IF('Actual Waste'!O142&lt;&gt;"",CONCATENATE('Actual Waste'!B142," ", 'Actual Waste'!O142),"")</f>
        <v/>
      </c>
      <c r="K725" s="229" t="str">
        <f>IF('Actual Waste'!D142&lt;&gt;"",'Actual Waste'!D142,"")</f>
        <v/>
      </c>
      <c r="L725" s="229" t="str">
        <f>IF('Actual Waste'!P142&lt;&gt;"",'Actual Waste'!P142,"")</f>
        <v/>
      </c>
      <c r="M725" s="229" t="str">
        <f>IF('Actual Waste'!Q142&lt;&gt;"",'Actual Waste'!Q142,"")</f>
        <v/>
      </c>
      <c r="N725" s="229" t="e">
        <f t="array" ref="N725">INDEX(J$590:J$789,MATCH(0,COUNTIF(N$589:N724,J$590:J$789),0))</f>
        <v>#N/A</v>
      </c>
      <c r="O725" s="229" t="e">
        <f t="shared" si="172"/>
        <v>#N/A</v>
      </c>
      <c r="P725" s="229" t="e">
        <f t="shared" si="173"/>
        <v>#N/A</v>
      </c>
      <c r="Q725" s="229" t="e">
        <f t="shared" si="174"/>
        <v>#N/A</v>
      </c>
      <c r="AE725" s="3"/>
      <c r="AF725" s="3"/>
      <c r="AG725" s="3"/>
      <c r="AH725" s="3"/>
      <c r="AM725" s="3"/>
      <c r="AN725" s="3"/>
      <c r="AO725" s="3"/>
      <c r="AP725" s="3"/>
    </row>
    <row r="726" spans="1:42" x14ac:dyDescent="0.35">
      <c r="A726" s="191" t="str">
        <f>IF('Estimated Waste'!O142&lt;&gt;"",CONCATENATE('Estimated Waste'!A142," ", 'Estimated Waste'!O142),"")</f>
        <v/>
      </c>
      <c r="B726" s="227" t="str">
        <f>IF('Estimated Waste'!C142&lt;&gt;"",'Estimated Waste'!C142,"")</f>
        <v/>
      </c>
      <c r="C726" s="227" t="str">
        <f>IF('Estimated Waste'!R142&lt;&gt;"",'Estimated Waste'!R142,"")</f>
        <v/>
      </c>
      <c r="D726" s="227" t="str">
        <f>IF('Estimated Waste'!Q142&lt;&gt;"",'Estimated Waste'!Q142,"")</f>
        <v/>
      </c>
      <c r="E726" s="227" t="e">
        <f t="array" ref="E726">INDEX(A$590:A$789,MATCH(0,COUNTIF(E$589:E725,A$590:A$789),0))</f>
        <v>#N/A</v>
      </c>
      <c r="F726" s="227" t="e">
        <f t="shared" si="171"/>
        <v>#N/A</v>
      </c>
      <c r="G726" s="227" t="e">
        <f t="shared" si="169"/>
        <v>#N/A</v>
      </c>
      <c r="H726" s="227" t="e">
        <f t="shared" si="170"/>
        <v>#N/A</v>
      </c>
      <c r="J726" s="279" t="str">
        <f>IF('Actual Waste'!O143&lt;&gt;"",CONCATENATE('Actual Waste'!B143," ", 'Actual Waste'!O143),"")</f>
        <v/>
      </c>
      <c r="K726" s="229" t="str">
        <f>IF('Actual Waste'!D143&lt;&gt;"",'Actual Waste'!D143,"")</f>
        <v/>
      </c>
      <c r="L726" s="229" t="str">
        <f>IF('Actual Waste'!P143&lt;&gt;"",'Actual Waste'!P143,"")</f>
        <v/>
      </c>
      <c r="M726" s="229" t="str">
        <f>IF('Actual Waste'!Q143&lt;&gt;"",'Actual Waste'!Q143,"")</f>
        <v/>
      </c>
      <c r="N726" s="229" t="e">
        <f t="array" ref="N726">INDEX(J$590:J$789,MATCH(0,COUNTIF(N$589:N725,J$590:J$789),0))</f>
        <v>#N/A</v>
      </c>
      <c r="O726" s="229" t="e">
        <f t="shared" si="172"/>
        <v>#N/A</v>
      </c>
      <c r="P726" s="229" t="e">
        <f t="shared" si="173"/>
        <v>#N/A</v>
      </c>
      <c r="Q726" s="229" t="e">
        <f t="shared" si="174"/>
        <v>#N/A</v>
      </c>
      <c r="AE726" s="3"/>
      <c r="AF726" s="3"/>
      <c r="AG726" s="3"/>
      <c r="AH726" s="3"/>
      <c r="AM726" s="3"/>
      <c r="AN726" s="3"/>
      <c r="AO726" s="3"/>
      <c r="AP726" s="3"/>
    </row>
    <row r="727" spans="1:42" x14ac:dyDescent="0.35">
      <c r="A727" s="191" t="str">
        <f>IF('Estimated Waste'!O143&lt;&gt;"",CONCATENATE('Estimated Waste'!A143," ", 'Estimated Waste'!O143),"")</f>
        <v/>
      </c>
      <c r="B727" s="227" t="str">
        <f>IF('Estimated Waste'!C143&lt;&gt;"",'Estimated Waste'!C143,"")</f>
        <v/>
      </c>
      <c r="C727" s="227" t="str">
        <f>IF('Estimated Waste'!R143&lt;&gt;"",'Estimated Waste'!R143,"")</f>
        <v/>
      </c>
      <c r="D727" s="227" t="str">
        <f>IF('Estimated Waste'!Q143&lt;&gt;"",'Estimated Waste'!Q143,"")</f>
        <v/>
      </c>
      <c r="E727" s="227" t="e">
        <f t="array" ref="E727">INDEX(A$590:A$789,MATCH(0,COUNTIF(E$589:E726,A$590:A$789),0))</f>
        <v>#N/A</v>
      </c>
      <c r="F727" s="227" t="e">
        <f t="shared" si="171"/>
        <v>#N/A</v>
      </c>
      <c r="G727" s="227" t="e">
        <f t="shared" si="169"/>
        <v>#N/A</v>
      </c>
      <c r="H727" s="227" t="e">
        <f t="shared" si="170"/>
        <v>#N/A</v>
      </c>
      <c r="J727" s="279" t="str">
        <f>IF('Actual Waste'!O144&lt;&gt;"",CONCATENATE('Actual Waste'!B144," ", 'Actual Waste'!O144),"")</f>
        <v/>
      </c>
      <c r="K727" s="229" t="str">
        <f>IF('Actual Waste'!D144&lt;&gt;"",'Actual Waste'!D144,"")</f>
        <v/>
      </c>
      <c r="L727" s="229" t="str">
        <f>IF('Actual Waste'!P144&lt;&gt;"",'Actual Waste'!P144,"")</f>
        <v/>
      </c>
      <c r="M727" s="229" t="str">
        <f>IF('Actual Waste'!Q144&lt;&gt;"",'Actual Waste'!Q144,"")</f>
        <v/>
      </c>
      <c r="N727" s="229" t="e">
        <f t="array" ref="N727">INDEX(J$590:J$789,MATCH(0,COUNTIF(N$589:N726,J$590:J$789),0))</f>
        <v>#N/A</v>
      </c>
      <c r="O727" s="229" t="e">
        <f t="shared" si="172"/>
        <v>#N/A</v>
      </c>
      <c r="P727" s="229" t="e">
        <f t="shared" si="173"/>
        <v>#N/A</v>
      </c>
      <c r="Q727" s="229" t="e">
        <f t="shared" si="174"/>
        <v>#N/A</v>
      </c>
      <c r="AE727" s="3"/>
      <c r="AF727" s="3"/>
      <c r="AG727" s="3"/>
      <c r="AH727" s="3"/>
      <c r="AM727" s="3"/>
      <c r="AN727" s="3"/>
      <c r="AO727" s="3"/>
      <c r="AP727" s="3"/>
    </row>
    <row r="728" spans="1:42" x14ac:dyDescent="0.35">
      <c r="A728" s="191" t="str">
        <f>IF('Estimated Waste'!O144&lt;&gt;"",CONCATENATE('Estimated Waste'!A144," ", 'Estimated Waste'!O144),"")</f>
        <v/>
      </c>
      <c r="B728" s="227" t="str">
        <f>IF('Estimated Waste'!C144&lt;&gt;"",'Estimated Waste'!C144,"")</f>
        <v/>
      </c>
      <c r="C728" s="227" t="str">
        <f>IF('Estimated Waste'!R144&lt;&gt;"",'Estimated Waste'!R144,"")</f>
        <v/>
      </c>
      <c r="D728" s="227" t="str">
        <f>IF('Estimated Waste'!Q144&lt;&gt;"",'Estimated Waste'!Q144,"")</f>
        <v/>
      </c>
      <c r="E728" s="227" t="e">
        <f t="array" ref="E728">INDEX(A$590:A$789,MATCH(0,COUNTIF(E$589:E727,A$590:A$789),0))</f>
        <v>#N/A</v>
      </c>
      <c r="F728" s="227" t="e">
        <f t="shared" si="171"/>
        <v>#N/A</v>
      </c>
      <c r="G728" s="227" t="e">
        <f t="shared" si="169"/>
        <v>#N/A</v>
      </c>
      <c r="H728" s="227" t="e">
        <f t="shared" si="170"/>
        <v>#N/A</v>
      </c>
      <c r="J728" s="279" t="str">
        <f>IF('Actual Waste'!O145&lt;&gt;"",CONCATENATE('Actual Waste'!B145," ", 'Actual Waste'!O145),"")</f>
        <v/>
      </c>
      <c r="K728" s="229" t="str">
        <f>IF('Actual Waste'!D145&lt;&gt;"",'Actual Waste'!D145,"")</f>
        <v/>
      </c>
      <c r="L728" s="229" t="str">
        <f>IF('Actual Waste'!P145&lt;&gt;"",'Actual Waste'!P145,"")</f>
        <v/>
      </c>
      <c r="M728" s="229" t="str">
        <f>IF('Actual Waste'!Q145&lt;&gt;"",'Actual Waste'!Q145,"")</f>
        <v/>
      </c>
      <c r="N728" s="229" t="e">
        <f t="array" ref="N728">INDEX(J$590:J$789,MATCH(0,COUNTIF(N$589:N727,J$590:J$789),0))</f>
        <v>#N/A</v>
      </c>
      <c r="O728" s="229" t="e">
        <f t="shared" si="172"/>
        <v>#N/A</v>
      </c>
      <c r="P728" s="229" t="e">
        <f t="shared" si="173"/>
        <v>#N/A</v>
      </c>
      <c r="Q728" s="229" t="e">
        <f t="shared" si="174"/>
        <v>#N/A</v>
      </c>
      <c r="AE728" s="3"/>
      <c r="AF728" s="3"/>
      <c r="AG728" s="3"/>
      <c r="AH728" s="3"/>
      <c r="AM728" s="3"/>
      <c r="AN728" s="3"/>
      <c r="AO728" s="3"/>
      <c r="AP728" s="3"/>
    </row>
    <row r="729" spans="1:42" x14ac:dyDescent="0.35">
      <c r="A729" s="191" t="str">
        <f>IF('Estimated Waste'!O145&lt;&gt;"",CONCATENATE('Estimated Waste'!A145," ", 'Estimated Waste'!O145),"")</f>
        <v/>
      </c>
      <c r="B729" s="227" t="str">
        <f>IF('Estimated Waste'!C145&lt;&gt;"",'Estimated Waste'!C145,"")</f>
        <v/>
      </c>
      <c r="C729" s="227" t="str">
        <f>IF('Estimated Waste'!R145&lt;&gt;"",'Estimated Waste'!R145,"")</f>
        <v/>
      </c>
      <c r="D729" s="227" t="str">
        <f>IF('Estimated Waste'!Q145&lt;&gt;"",'Estimated Waste'!Q145,"")</f>
        <v/>
      </c>
      <c r="E729" s="227" t="e">
        <f t="array" ref="E729">INDEX(A$590:A$789,MATCH(0,COUNTIF(E$589:E728,A$590:A$789),0))</f>
        <v>#N/A</v>
      </c>
      <c r="F729" s="227" t="e">
        <f t="shared" si="171"/>
        <v>#N/A</v>
      </c>
      <c r="G729" s="227" t="e">
        <f t="shared" si="169"/>
        <v>#N/A</v>
      </c>
      <c r="H729" s="227" t="e">
        <f t="shared" si="170"/>
        <v>#N/A</v>
      </c>
      <c r="J729" s="279" t="str">
        <f>IF('Actual Waste'!O146&lt;&gt;"",CONCATENATE('Actual Waste'!B146," ", 'Actual Waste'!O146),"")</f>
        <v/>
      </c>
      <c r="K729" s="229" t="str">
        <f>IF('Actual Waste'!D146&lt;&gt;"",'Actual Waste'!D146,"")</f>
        <v/>
      </c>
      <c r="L729" s="229" t="str">
        <f>IF('Actual Waste'!P146&lt;&gt;"",'Actual Waste'!P146,"")</f>
        <v/>
      </c>
      <c r="M729" s="229" t="str">
        <f>IF('Actual Waste'!Q146&lt;&gt;"",'Actual Waste'!Q146,"")</f>
        <v/>
      </c>
      <c r="N729" s="229" t="e">
        <f t="array" ref="N729">INDEX(J$590:J$789,MATCH(0,COUNTIF(N$589:N728,J$590:J$789),0))</f>
        <v>#N/A</v>
      </c>
      <c r="O729" s="229" t="e">
        <f t="shared" si="172"/>
        <v>#N/A</v>
      </c>
      <c r="P729" s="229" t="e">
        <f t="shared" si="173"/>
        <v>#N/A</v>
      </c>
      <c r="Q729" s="229" t="e">
        <f t="shared" si="174"/>
        <v>#N/A</v>
      </c>
      <c r="AE729" s="3"/>
      <c r="AF729" s="3"/>
      <c r="AG729" s="3"/>
      <c r="AH729" s="3"/>
      <c r="AM729" s="3"/>
      <c r="AN729" s="3"/>
      <c r="AO729" s="3"/>
      <c r="AP729" s="3"/>
    </row>
    <row r="730" spans="1:42" x14ac:dyDescent="0.35">
      <c r="A730" s="191" t="str">
        <f>IF('Estimated Waste'!O146&lt;&gt;"",CONCATENATE('Estimated Waste'!A146," ", 'Estimated Waste'!O146),"")</f>
        <v/>
      </c>
      <c r="B730" s="227" t="str">
        <f>IF('Estimated Waste'!C146&lt;&gt;"",'Estimated Waste'!C146,"")</f>
        <v/>
      </c>
      <c r="C730" s="227" t="str">
        <f>IF('Estimated Waste'!R146&lt;&gt;"",'Estimated Waste'!R146,"")</f>
        <v/>
      </c>
      <c r="D730" s="227" t="str">
        <f>IF('Estimated Waste'!Q146&lt;&gt;"",'Estimated Waste'!Q146,"")</f>
        <v/>
      </c>
      <c r="E730" s="227" t="e">
        <f t="array" ref="E730">INDEX(A$590:A$789,MATCH(0,COUNTIF(E$589:E729,A$590:A$789),0))</f>
        <v>#N/A</v>
      </c>
      <c r="F730" s="227" t="e">
        <f t="shared" si="171"/>
        <v>#N/A</v>
      </c>
      <c r="G730" s="227" t="e">
        <f t="shared" si="169"/>
        <v>#N/A</v>
      </c>
      <c r="H730" s="227" t="e">
        <f t="shared" si="170"/>
        <v>#N/A</v>
      </c>
      <c r="J730" s="279" t="str">
        <f>IF('Actual Waste'!O147&lt;&gt;"",CONCATENATE('Actual Waste'!B147," ", 'Actual Waste'!O147),"")</f>
        <v/>
      </c>
      <c r="K730" s="229" t="str">
        <f>IF('Actual Waste'!D147&lt;&gt;"",'Actual Waste'!D147,"")</f>
        <v/>
      </c>
      <c r="L730" s="229" t="str">
        <f>IF('Actual Waste'!P147&lt;&gt;"",'Actual Waste'!P147,"")</f>
        <v/>
      </c>
      <c r="M730" s="229" t="str">
        <f>IF('Actual Waste'!Q147&lt;&gt;"",'Actual Waste'!Q147,"")</f>
        <v/>
      </c>
      <c r="N730" s="229" t="e">
        <f t="array" ref="N730">INDEX(J$590:J$789,MATCH(0,COUNTIF(N$589:N729,J$590:J$789),0))</f>
        <v>#N/A</v>
      </c>
      <c r="O730" s="229" t="e">
        <f t="shared" si="172"/>
        <v>#N/A</v>
      </c>
      <c r="P730" s="229" t="e">
        <f t="shared" si="173"/>
        <v>#N/A</v>
      </c>
      <c r="Q730" s="229" t="e">
        <f t="shared" si="174"/>
        <v>#N/A</v>
      </c>
      <c r="AE730" s="3"/>
      <c r="AF730" s="3"/>
      <c r="AG730" s="3"/>
      <c r="AH730" s="3"/>
      <c r="AM730" s="3"/>
      <c r="AN730" s="3"/>
      <c r="AO730" s="3"/>
      <c r="AP730" s="3"/>
    </row>
    <row r="731" spans="1:42" x14ac:dyDescent="0.35">
      <c r="A731" s="191" t="str">
        <f>IF('Estimated Waste'!O147&lt;&gt;"",CONCATENATE('Estimated Waste'!A147," ", 'Estimated Waste'!O147),"")</f>
        <v/>
      </c>
      <c r="B731" s="227" t="str">
        <f>IF('Estimated Waste'!C147&lt;&gt;"",'Estimated Waste'!C147,"")</f>
        <v/>
      </c>
      <c r="C731" s="227" t="str">
        <f>IF('Estimated Waste'!R147&lt;&gt;"",'Estimated Waste'!R147,"")</f>
        <v/>
      </c>
      <c r="D731" s="227" t="str">
        <f>IF('Estimated Waste'!Q147&lt;&gt;"",'Estimated Waste'!Q147,"")</f>
        <v/>
      </c>
      <c r="E731" s="227" t="e">
        <f t="array" ref="E731">INDEX(A$590:A$789,MATCH(0,COUNTIF(E$589:E730,A$590:A$789),0))</f>
        <v>#N/A</v>
      </c>
      <c r="F731" s="227" t="e">
        <f t="shared" si="171"/>
        <v>#N/A</v>
      </c>
      <c r="G731" s="227" t="e">
        <f t="shared" si="169"/>
        <v>#N/A</v>
      </c>
      <c r="H731" s="227" t="e">
        <f t="shared" si="170"/>
        <v>#N/A</v>
      </c>
      <c r="J731" s="279" t="str">
        <f>IF('Actual Waste'!O148&lt;&gt;"",CONCATENATE('Actual Waste'!B148," ", 'Actual Waste'!O148),"")</f>
        <v/>
      </c>
      <c r="K731" s="229" t="str">
        <f>IF('Actual Waste'!D148&lt;&gt;"",'Actual Waste'!D148,"")</f>
        <v/>
      </c>
      <c r="L731" s="229" t="str">
        <f>IF('Actual Waste'!P148&lt;&gt;"",'Actual Waste'!P148,"")</f>
        <v/>
      </c>
      <c r="M731" s="229" t="str">
        <f>IF('Actual Waste'!Q148&lt;&gt;"",'Actual Waste'!Q148,"")</f>
        <v/>
      </c>
      <c r="N731" s="229" t="e">
        <f t="array" ref="N731">INDEX(J$590:J$789,MATCH(0,COUNTIF(N$589:N730,J$590:J$789),0))</f>
        <v>#N/A</v>
      </c>
      <c r="O731" s="229" t="e">
        <f t="shared" si="172"/>
        <v>#N/A</v>
      </c>
      <c r="P731" s="229" t="e">
        <f t="shared" si="173"/>
        <v>#N/A</v>
      </c>
      <c r="Q731" s="229" t="e">
        <f t="shared" si="174"/>
        <v>#N/A</v>
      </c>
      <c r="AE731" s="3"/>
      <c r="AF731" s="3"/>
      <c r="AG731" s="3"/>
      <c r="AH731" s="3"/>
      <c r="AM731" s="3"/>
      <c r="AN731" s="3"/>
      <c r="AO731" s="3"/>
      <c r="AP731" s="3"/>
    </row>
    <row r="732" spans="1:42" x14ac:dyDescent="0.35">
      <c r="A732" s="191" t="str">
        <f>IF('Estimated Waste'!O148&lt;&gt;"",CONCATENATE('Estimated Waste'!A148," ", 'Estimated Waste'!O148),"")</f>
        <v/>
      </c>
      <c r="B732" s="227" t="str">
        <f>IF('Estimated Waste'!C148&lt;&gt;"",'Estimated Waste'!C148,"")</f>
        <v/>
      </c>
      <c r="C732" s="227" t="str">
        <f>IF('Estimated Waste'!R148&lt;&gt;"",'Estimated Waste'!R148,"")</f>
        <v/>
      </c>
      <c r="D732" s="227" t="str">
        <f>IF('Estimated Waste'!Q148&lt;&gt;"",'Estimated Waste'!Q148,"")</f>
        <v/>
      </c>
      <c r="E732" s="227" t="e">
        <f t="array" ref="E732">INDEX(A$590:A$789,MATCH(0,COUNTIF(E$589:E731,A$590:A$789),0))</f>
        <v>#N/A</v>
      </c>
      <c r="F732" s="227" t="e">
        <f t="shared" si="171"/>
        <v>#N/A</v>
      </c>
      <c r="G732" s="227" t="e">
        <f t="shared" si="169"/>
        <v>#N/A</v>
      </c>
      <c r="H732" s="227" t="e">
        <f t="shared" si="170"/>
        <v>#N/A</v>
      </c>
      <c r="J732" s="279" t="str">
        <f>IF('Actual Waste'!O149&lt;&gt;"",CONCATENATE('Actual Waste'!B149," ", 'Actual Waste'!O149),"")</f>
        <v/>
      </c>
      <c r="K732" s="229" t="str">
        <f>IF('Actual Waste'!D149&lt;&gt;"",'Actual Waste'!D149,"")</f>
        <v/>
      </c>
      <c r="L732" s="229" t="str">
        <f>IF('Actual Waste'!P149&lt;&gt;"",'Actual Waste'!P149,"")</f>
        <v/>
      </c>
      <c r="M732" s="229" t="str">
        <f>IF('Actual Waste'!Q149&lt;&gt;"",'Actual Waste'!Q149,"")</f>
        <v/>
      </c>
      <c r="N732" s="229" t="e">
        <f t="array" ref="N732">INDEX(J$590:J$789,MATCH(0,COUNTIF(N$589:N731,J$590:J$789),0))</f>
        <v>#N/A</v>
      </c>
      <c r="O732" s="229" t="e">
        <f t="shared" si="172"/>
        <v>#N/A</v>
      </c>
      <c r="P732" s="229" t="e">
        <f t="shared" si="173"/>
        <v>#N/A</v>
      </c>
      <c r="Q732" s="229" t="e">
        <f t="shared" si="174"/>
        <v>#N/A</v>
      </c>
      <c r="AE732" s="3"/>
      <c r="AF732" s="3"/>
      <c r="AG732" s="3"/>
      <c r="AH732" s="3"/>
      <c r="AM732" s="3"/>
      <c r="AN732" s="3"/>
      <c r="AO732" s="3"/>
      <c r="AP732" s="3"/>
    </row>
    <row r="733" spans="1:42" x14ac:dyDescent="0.35">
      <c r="A733" s="191" t="str">
        <f>IF('Estimated Waste'!O149&lt;&gt;"",CONCATENATE('Estimated Waste'!A149," ", 'Estimated Waste'!O149),"")</f>
        <v/>
      </c>
      <c r="B733" s="227" t="str">
        <f>IF('Estimated Waste'!C149&lt;&gt;"",'Estimated Waste'!C149,"")</f>
        <v/>
      </c>
      <c r="C733" s="227" t="str">
        <f>IF('Estimated Waste'!R149&lt;&gt;"",'Estimated Waste'!R149,"")</f>
        <v/>
      </c>
      <c r="D733" s="227" t="str">
        <f>IF('Estimated Waste'!Q149&lt;&gt;"",'Estimated Waste'!Q149,"")</f>
        <v/>
      </c>
      <c r="E733" s="227" t="e">
        <f t="array" ref="E733">INDEX(A$590:A$789,MATCH(0,COUNTIF(E$589:E732,A$590:A$789),0))</f>
        <v>#N/A</v>
      </c>
      <c r="F733" s="227" t="e">
        <f t="shared" si="171"/>
        <v>#N/A</v>
      </c>
      <c r="G733" s="227" t="e">
        <f t="shared" si="169"/>
        <v>#N/A</v>
      </c>
      <c r="H733" s="227" t="e">
        <f t="shared" si="170"/>
        <v>#N/A</v>
      </c>
      <c r="J733" s="279" t="str">
        <f>IF('Actual Waste'!O150&lt;&gt;"",CONCATENATE('Actual Waste'!B150," ", 'Actual Waste'!O150),"")</f>
        <v/>
      </c>
      <c r="K733" s="229" t="str">
        <f>IF('Actual Waste'!D150&lt;&gt;"",'Actual Waste'!D150,"")</f>
        <v/>
      </c>
      <c r="L733" s="229" t="str">
        <f>IF('Actual Waste'!P150&lt;&gt;"",'Actual Waste'!P150,"")</f>
        <v/>
      </c>
      <c r="M733" s="229" t="str">
        <f>IF('Actual Waste'!Q150&lt;&gt;"",'Actual Waste'!Q150,"")</f>
        <v/>
      </c>
      <c r="N733" s="229" t="e">
        <f t="array" ref="N733">INDEX(J$590:J$789,MATCH(0,COUNTIF(N$589:N732,J$590:J$789),0))</f>
        <v>#N/A</v>
      </c>
      <c r="O733" s="229" t="e">
        <f t="shared" si="172"/>
        <v>#N/A</v>
      </c>
      <c r="P733" s="229" t="e">
        <f t="shared" si="173"/>
        <v>#N/A</v>
      </c>
      <c r="Q733" s="229" t="e">
        <f t="shared" si="174"/>
        <v>#N/A</v>
      </c>
      <c r="AE733" s="3"/>
      <c r="AF733" s="3"/>
      <c r="AG733" s="3"/>
      <c r="AH733" s="3"/>
      <c r="AM733" s="3"/>
      <c r="AN733" s="3"/>
      <c r="AO733" s="3"/>
      <c r="AP733" s="3"/>
    </row>
    <row r="734" spans="1:42" x14ac:dyDescent="0.35">
      <c r="A734" s="191" t="str">
        <f>IF('Estimated Waste'!O150&lt;&gt;"",CONCATENATE('Estimated Waste'!A150," ", 'Estimated Waste'!O150),"")</f>
        <v/>
      </c>
      <c r="B734" s="227" t="str">
        <f>IF('Estimated Waste'!C150&lt;&gt;"",'Estimated Waste'!C150,"")</f>
        <v/>
      </c>
      <c r="C734" s="227" t="str">
        <f>IF('Estimated Waste'!R150&lt;&gt;"",'Estimated Waste'!R150,"")</f>
        <v/>
      </c>
      <c r="D734" s="227" t="str">
        <f>IF('Estimated Waste'!Q150&lt;&gt;"",'Estimated Waste'!Q150,"")</f>
        <v/>
      </c>
      <c r="E734" s="227" t="e">
        <f t="array" ref="E734">INDEX(A$590:A$789,MATCH(0,COUNTIF(E$589:E733,A$590:A$789),0))</f>
        <v>#N/A</v>
      </c>
      <c r="F734" s="227" t="e">
        <f t="shared" si="171"/>
        <v>#N/A</v>
      </c>
      <c r="G734" s="227" t="e">
        <f t="shared" si="169"/>
        <v>#N/A</v>
      </c>
      <c r="H734" s="227" t="e">
        <f t="shared" si="170"/>
        <v>#N/A</v>
      </c>
      <c r="J734" s="279" t="str">
        <f>IF('Actual Waste'!O151&lt;&gt;"",CONCATENATE('Actual Waste'!B151," ", 'Actual Waste'!O151),"")</f>
        <v/>
      </c>
      <c r="K734" s="229" t="str">
        <f>IF('Actual Waste'!D151&lt;&gt;"",'Actual Waste'!D151,"")</f>
        <v/>
      </c>
      <c r="L734" s="229" t="str">
        <f>IF('Actual Waste'!P151&lt;&gt;"",'Actual Waste'!P151,"")</f>
        <v/>
      </c>
      <c r="M734" s="229" t="str">
        <f>IF('Actual Waste'!Q151&lt;&gt;"",'Actual Waste'!Q151,"")</f>
        <v/>
      </c>
      <c r="N734" s="229" t="e">
        <f t="array" ref="N734">INDEX(J$590:J$789,MATCH(0,COUNTIF(N$589:N733,J$590:J$789),0))</f>
        <v>#N/A</v>
      </c>
      <c r="O734" s="229" t="e">
        <f t="shared" si="172"/>
        <v>#N/A</v>
      </c>
      <c r="P734" s="229" t="e">
        <f t="shared" si="173"/>
        <v>#N/A</v>
      </c>
      <c r="Q734" s="229" t="e">
        <f t="shared" si="174"/>
        <v>#N/A</v>
      </c>
      <c r="AE734" s="3"/>
      <c r="AF734" s="3"/>
      <c r="AG734" s="3"/>
      <c r="AH734" s="3"/>
      <c r="AM734" s="3"/>
      <c r="AN734" s="3"/>
      <c r="AO734" s="3"/>
      <c r="AP734" s="3"/>
    </row>
    <row r="735" spans="1:42" x14ac:dyDescent="0.35">
      <c r="A735" s="191" t="str">
        <f>IF('Estimated Waste'!O151&lt;&gt;"",CONCATENATE('Estimated Waste'!A151," ", 'Estimated Waste'!O151),"")</f>
        <v/>
      </c>
      <c r="B735" s="227" t="str">
        <f>IF('Estimated Waste'!C151&lt;&gt;"",'Estimated Waste'!C151,"")</f>
        <v/>
      </c>
      <c r="C735" s="227" t="str">
        <f>IF('Estimated Waste'!R151&lt;&gt;"",'Estimated Waste'!R151,"")</f>
        <v/>
      </c>
      <c r="D735" s="227" t="str">
        <f>IF('Estimated Waste'!Q151&lt;&gt;"",'Estimated Waste'!Q151,"")</f>
        <v/>
      </c>
      <c r="E735" s="227" t="e">
        <f t="array" ref="E735">INDEX(A$590:A$789,MATCH(0,COUNTIF(E$589:E734,A$590:A$789),0))</f>
        <v>#N/A</v>
      </c>
      <c r="F735" s="227" t="e">
        <f t="shared" si="171"/>
        <v>#N/A</v>
      </c>
      <c r="G735" s="227" t="e">
        <f t="shared" si="169"/>
        <v>#N/A</v>
      </c>
      <c r="H735" s="227" t="e">
        <f t="shared" si="170"/>
        <v>#N/A</v>
      </c>
      <c r="J735" s="279" t="str">
        <f>IF('Actual Waste'!O152&lt;&gt;"",CONCATENATE('Actual Waste'!B152," ", 'Actual Waste'!O152),"")</f>
        <v/>
      </c>
      <c r="K735" s="229" t="str">
        <f>IF('Actual Waste'!D152&lt;&gt;"",'Actual Waste'!D152,"")</f>
        <v/>
      </c>
      <c r="L735" s="229" t="str">
        <f>IF('Actual Waste'!P152&lt;&gt;"",'Actual Waste'!P152,"")</f>
        <v/>
      </c>
      <c r="M735" s="229" t="str">
        <f>IF('Actual Waste'!Q152&lt;&gt;"",'Actual Waste'!Q152,"")</f>
        <v/>
      </c>
      <c r="N735" s="229" t="e">
        <f t="array" ref="N735">INDEX(J$590:J$789,MATCH(0,COUNTIF(N$589:N734,J$590:J$789),0))</f>
        <v>#N/A</v>
      </c>
      <c r="O735" s="229" t="e">
        <f t="shared" si="172"/>
        <v>#N/A</v>
      </c>
      <c r="P735" s="229" t="e">
        <f t="shared" si="173"/>
        <v>#N/A</v>
      </c>
      <c r="Q735" s="229" t="e">
        <f t="shared" si="174"/>
        <v>#N/A</v>
      </c>
      <c r="AE735" s="3"/>
      <c r="AF735" s="3"/>
      <c r="AG735" s="3"/>
      <c r="AH735" s="3"/>
      <c r="AM735" s="3"/>
      <c r="AN735" s="3"/>
      <c r="AO735" s="3"/>
      <c r="AP735" s="3"/>
    </row>
    <row r="736" spans="1:42" x14ac:dyDescent="0.35">
      <c r="A736" s="191" t="str">
        <f>IF('Estimated Waste'!O152&lt;&gt;"",CONCATENATE('Estimated Waste'!A152," ", 'Estimated Waste'!O152),"")</f>
        <v/>
      </c>
      <c r="B736" s="227" t="str">
        <f>IF('Estimated Waste'!C152&lt;&gt;"",'Estimated Waste'!C152,"")</f>
        <v/>
      </c>
      <c r="C736" s="227" t="str">
        <f>IF('Estimated Waste'!R152&lt;&gt;"",'Estimated Waste'!R152,"")</f>
        <v/>
      </c>
      <c r="D736" s="227" t="str">
        <f>IF('Estimated Waste'!Q152&lt;&gt;"",'Estimated Waste'!Q152,"")</f>
        <v/>
      </c>
      <c r="E736" s="227" t="e">
        <f t="array" ref="E736">INDEX(A$590:A$789,MATCH(0,COUNTIF(E$589:E735,A$590:A$789),0))</f>
        <v>#N/A</v>
      </c>
      <c r="F736" s="227" t="e">
        <f t="shared" si="171"/>
        <v>#N/A</v>
      </c>
      <c r="G736" s="227" t="e">
        <f t="shared" si="169"/>
        <v>#N/A</v>
      </c>
      <c r="H736" s="227" t="e">
        <f t="shared" si="170"/>
        <v>#N/A</v>
      </c>
      <c r="J736" s="279" t="str">
        <f>IF('Actual Waste'!O153&lt;&gt;"",CONCATENATE('Actual Waste'!B153," ", 'Actual Waste'!O153),"")</f>
        <v/>
      </c>
      <c r="K736" s="229" t="str">
        <f>IF('Actual Waste'!D153&lt;&gt;"",'Actual Waste'!D153,"")</f>
        <v/>
      </c>
      <c r="L736" s="229" t="str">
        <f>IF('Actual Waste'!P153&lt;&gt;"",'Actual Waste'!P153,"")</f>
        <v/>
      </c>
      <c r="M736" s="229" t="str">
        <f>IF('Actual Waste'!Q153&lt;&gt;"",'Actual Waste'!Q153,"")</f>
        <v/>
      </c>
      <c r="N736" s="229" t="e">
        <f t="array" ref="N736">INDEX(J$590:J$789,MATCH(0,COUNTIF(N$589:N735,J$590:J$789),0))</f>
        <v>#N/A</v>
      </c>
      <c r="O736" s="229" t="e">
        <f t="shared" si="172"/>
        <v>#N/A</v>
      </c>
      <c r="P736" s="229" t="e">
        <f t="shared" si="173"/>
        <v>#N/A</v>
      </c>
      <c r="Q736" s="229" t="e">
        <f t="shared" si="174"/>
        <v>#N/A</v>
      </c>
      <c r="AE736" s="3"/>
      <c r="AF736" s="3"/>
      <c r="AG736" s="3"/>
      <c r="AH736" s="3"/>
      <c r="AM736" s="3"/>
      <c r="AN736" s="3"/>
      <c r="AO736" s="3"/>
      <c r="AP736" s="3"/>
    </row>
    <row r="737" spans="1:42" x14ac:dyDescent="0.35">
      <c r="A737" s="191" t="str">
        <f>IF('Estimated Waste'!O153&lt;&gt;"",CONCATENATE('Estimated Waste'!A153," ", 'Estimated Waste'!O153),"")</f>
        <v/>
      </c>
      <c r="B737" s="227" t="str">
        <f>IF('Estimated Waste'!C153&lt;&gt;"",'Estimated Waste'!C153,"")</f>
        <v/>
      </c>
      <c r="C737" s="227" t="str">
        <f>IF('Estimated Waste'!R153&lt;&gt;"",'Estimated Waste'!R153,"")</f>
        <v/>
      </c>
      <c r="D737" s="227" t="str">
        <f>IF('Estimated Waste'!Q153&lt;&gt;"",'Estimated Waste'!Q153,"")</f>
        <v/>
      </c>
      <c r="E737" s="227" t="e">
        <f t="array" ref="E737">INDEX(A$590:A$789,MATCH(0,COUNTIF(E$589:E736,A$590:A$789),0))</f>
        <v>#N/A</v>
      </c>
      <c r="F737" s="227" t="e">
        <f t="shared" si="171"/>
        <v>#N/A</v>
      </c>
      <c r="G737" s="227" t="e">
        <f t="shared" si="169"/>
        <v>#N/A</v>
      </c>
      <c r="H737" s="227" t="e">
        <f t="shared" si="170"/>
        <v>#N/A</v>
      </c>
      <c r="J737" s="279" t="str">
        <f>IF('Actual Waste'!O154&lt;&gt;"",CONCATENATE('Actual Waste'!B154," ", 'Actual Waste'!O154),"")</f>
        <v/>
      </c>
      <c r="K737" s="229" t="str">
        <f>IF('Actual Waste'!D154&lt;&gt;"",'Actual Waste'!D154,"")</f>
        <v/>
      </c>
      <c r="L737" s="229" t="str">
        <f>IF('Actual Waste'!P154&lt;&gt;"",'Actual Waste'!P154,"")</f>
        <v/>
      </c>
      <c r="M737" s="229" t="str">
        <f>IF('Actual Waste'!Q154&lt;&gt;"",'Actual Waste'!Q154,"")</f>
        <v/>
      </c>
      <c r="N737" s="229" t="e">
        <f t="array" ref="N737">INDEX(J$590:J$789,MATCH(0,COUNTIF(N$589:N736,J$590:J$789),0))</f>
        <v>#N/A</v>
      </c>
      <c r="O737" s="229" t="e">
        <f t="shared" si="172"/>
        <v>#N/A</v>
      </c>
      <c r="P737" s="229" t="e">
        <f t="shared" si="173"/>
        <v>#N/A</v>
      </c>
      <c r="Q737" s="229" t="e">
        <f t="shared" si="174"/>
        <v>#N/A</v>
      </c>
      <c r="AE737" s="3"/>
      <c r="AF737" s="3"/>
      <c r="AG737" s="3"/>
      <c r="AH737" s="3"/>
      <c r="AM737" s="3"/>
      <c r="AN737" s="3"/>
      <c r="AO737" s="3"/>
      <c r="AP737" s="3"/>
    </row>
    <row r="738" spans="1:42" x14ac:dyDescent="0.35">
      <c r="A738" s="191" t="str">
        <f>IF('Estimated Waste'!O154&lt;&gt;"",CONCATENATE('Estimated Waste'!A154," ", 'Estimated Waste'!O154),"")</f>
        <v/>
      </c>
      <c r="B738" s="227" t="str">
        <f>IF('Estimated Waste'!C154&lt;&gt;"",'Estimated Waste'!C154,"")</f>
        <v/>
      </c>
      <c r="C738" s="227" t="str">
        <f>IF('Estimated Waste'!R154&lt;&gt;"",'Estimated Waste'!R154,"")</f>
        <v/>
      </c>
      <c r="D738" s="227" t="str">
        <f>IF('Estimated Waste'!Q154&lt;&gt;"",'Estimated Waste'!Q154,"")</f>
        <v/>
      </c>
      <c r="E738" s="227" t="e">
        <f t="array" ref="E738">INDEX(A$590:A$789,MATCH(0,COUNTIF(E$589:E737,A$590:A$789),0))</f>
        <v>#N/A</v>
      </c>
      <c r="F738" s="227" t="e">
        <f t="shared" si="171"/>
        <v>#N/A</v>
      </c>
      <c r="G738" s="227" t="e">
        <f t="shared" si="169"/>
        <v>#N/A</v>
      </c>
      <c r="H738" s="227" t="e">
        <f t="shared" si="170"/>
        <v>#N/A</v>
      </c>
      <c r="J738" s="279" t="str">
        <f>IF('Actual Waste'!O155&lt;&gt;"",CONCATENATE('Actual Waste'!B155," ", 'Actual Waste'!O155),"")</f>
        <v/>
      </c>
      <c r="K738" s="229" t="str">
        <f>IF('Actual Waste'!D155&lt;&gt;"",'Actual Waste'!D155,"")</f>
        <v/>
      </c>
      <c r="L738" s="229" t="str">
        <f>IF('Actual Waste'!P155&lt;&gt;"",'Actual Waste'!P155,"")</f>
        <v/>
      </c>
      <c r="M738" s="229" t="str">
        <f>IF('Actual Waste'!Q155&lt;&gt;"",'Actual Waste'!Q155,"")</f>
        <v/>
      </c>
      <c r="N738" s="229" t="e">
        <f t="array" ref="N738">INDEX(J$590:J$789,MATCH(0,COUNTIF(N$589:N737,J$590:J$789),0))</f>
        <v>#N/A</v>
      </c>
      <c r="O738" s="229" t="e">
        <f t="shared" si="172"/>
        <v>#N/A</v>
      </c>
      <c r="P738" s="229" t="e">
        <f t="shared" si="173"/>
        <v>#N/A</v>
      </c>
      <c r="Q738" s="229" t="e">
        <f t="shared" si="174"/>
        <v>#N/A</v>
      </c>
      <c r="AE738" s="3"/>
      <c r="AF738" s="3"/>
      <c r="AG738" s="3"/>
      <c r="AH738" s="3"/>
      <c r="AM738" s="3"/>
      <c r="AN738" s="3"/>
      <c r="AO738" s="3"/>
      <c r="AP738" s="3"/>
    </row>
    <row r="739" spans="1:42" x14ac:dyDescent="0.35">
      <c r="A739" s="191" t="str">
        <f>IF('Estimated Waste'!O155&lt;&gt;"",CONCATENATE('Estimated Waste'!A155," ", 'Estimated Waste'!O155),"")</f>
        <v/>
      </c>
      <c r="B739" s="227" t="str">
        <f>IF('Estimated Waste'!C155&lt;&gt;"",'Estimated Waste'!C155,"")</f>
        <v/>
      </c>
      <c r="C739" s="227" t="str">
        <f>IF('Estimated Waste'!R155&lt;&gt;"",'Estimated Waste'!R155,"")</f>
        <v/>
      </c>
      <c r="D739" s="227" t="str">
        <f>IF('Estimated Waste'!Q155&lt;&gt;"",'Estimated Waste'!Q155,"")</f>
        <v/>
      </c>
      <c r="E739" s="227" t="e">
        <f t="array" ref="E739">INDEX(A$590:A$789,MATCH(0,COUNTIF(E$589:E738,A$590:A$789),0))</f>
        <v>#N/A</v>
      </c>
      <c r="F739" s="227" t="e">
        <f t="shared" si="171"/>
        <v>#N/A</v>
      </c>
      <c r="G739" s="227" t="e">
        <f t="shared" si="169"/>
        <v>#N/A</v>
      </c>
      <c r="H739" s="227" t="e">
        <f t="shared" si="170"/>
        <v>#N/A</v>
      </c>
      <c r="J739" s="279" t="str">
        <f>IF('Actual Waste'!O156&lt;&gt;"",CONCATENATE('Actual Waste'!B156," ", 'Actual Waste'!O156),"")</f>
        <v/>
      </c>
      <c r="K739" s="229" t="str">
        <f>IF('Actual Waste'!D156&lt;&gt;"",'Actual Waste'!D156,"")</f>
        <v/>
      </c>
      <c r="L739" s="229" t="str">
        <f>IF('Actual Waste'!P156&lt;&gt;"",'Actual Waste'!P156,"")</f>
        <v/>
      </c>
      <c r="M739" s="229" t="str">
        <f>IF('Actual Waste'!Q156&lt;&gt;"",'Actual Waste'!Q156,"")</f>
        <v/>
      </c>
      <c r="N739" s="229" t="e">
        <f t="array" ref="N739">INDEX(J$590:J$789,MATCH(0,COUNTIF(N$589:N738,J$590:J$789),0))</f>
        <v>#N/A</v>
      </c>
      <c r="O739" s="229" t="e">
        <f t="shared" si="172"/>
        <v>#N/A</v>
      </c>
      <c r="P739" s="229" t="e">
        <f t="shared" si="173"/>
        <v>#N/A</v>
      </c>
      <c r="Q739" s="229" t="e">
        <f t="shared" si="174"/>
        <v>#N/A</v>
      </c>
      <c r="AE739" s="3"/>
      <c r="AF739" s="3"/>
      <c r="AG739" s="3"/>
      <c r="AH739" s="3"/>
      <c r="AM739" s="3"/>
      <c r="AN739" s="3"/>
      <c r="AO739" s="3"/>
      <c r="AP739" s="3"/>
    </row>
    <row r="740" spans="1:42" x14ac:dyDescent="0.35">
      <c r="A740" s="191" t="str">
        <f>IF('Estimated Waste'!O156&lt;&gt;"",CONCATENATE('Estimated Waste'!A156," ", 'Estimated Waste'!O156),"")</f>
        <v/>
      </c>
      <c r="B740" s="227" t="str">
        <f>IF('Estimated Waste'!C156&lt;&gt;"",'Estimated Waste'!C156,"")</f>
        <v/>
      </c>
      <c r="C740" s="227" t="str">
        <f>IF('Estimated Waste'!R156&lt;&gt;"",'Estimated Waste'!R156,"")</f>
        <v/>
      </c>
      <c r="D740" s="227" t="str">
        <f>IF('Estimated Waste'!Q156&lt;&gt;"",'Estimated Waste'!Q156,"")</f>
        <v/>
      </c>
      <c r="E740" s="227" t="e">
        <f t="array" ref="E740">INDEX(A$590:A$789,MATCH(0,COUNTIF(E$589:E739,A$590:A$789),0))</f>
        <v>#N/A</v>
      </c>
      <c r="F740" s="227" t="e">
        <f t="shared" si="171"/>
        <v>#N/A</v>
      </c>
      <c r="G740" s="227" t="e">
        <f t="shared" si="169"/>
        <v>#N/A</v>
      </c>
      <c r="H740" s="227" t="e">
        <f t="shared" si="170"/>
        <v>#N/A</v>
      </c>
      <c r="J740" s="279" t="str">
        <f>IF('Actual Waste'!O157&lt;&gt;"",CONCATENATE('Actual Waste'!B157," ", 'Actual Waste'!O157),"")</f>
        <v/>
      </c>
      <c r="K740" s="229" t="str">
        <f>IF('Actual Waste'!D157&lt;&gt;"",'Actual Waste'!D157,"")</f>
        <v/>
      </c>
      <c r="L740" s="229" t="str">
        <f>IF('Actual Waste'!P157&lt;&gt;"",'Actual Waste'!P157,"")</f>
        <v/>
      </c>
      <c r="M740" s="229" t="str">
        <f>IF('Actual Waste'!Q157&lt;&gt;"",'Actual Waste'!Q157,"")</f>
        <v/>
      </c>
      <c r="N740" s="229" t="e">
        <f t="array" ref="N740">INDEX(J$590:J$789,MATCH(0,COUNTIF(N$589:N739,J$590:J$789),0))</f>
        <v>#N/A</v>
      </c>
      <c r="O740" s="229" t="e">
        <f t="shared" si="172"/>
        <v>#N/A</v>
      </c>
      <c r="P740" s="229" t="e">
        <f t="shared" si="173"/>
        <v>#N/A</v>
      </c>
      <c r="Q740" s="229" t="e">
        <f t="shared" si="174"/>
        <v>#N/A</v>
      </c>
      <c r="AE740" s="3"/>
      <c r="AF740" s="3"/>
      <c r="AG740" s="3"/>
      <c r="AH740" s="3"/>
      <c r="AM740" s="3"/>
      <c r="AN740" s="3"/>
      <c r="AO740" s="3"/>
      <c r="AP740" s="3"/>
    </row>
    <row r="741" spans="1:42" x14ac:dyDescent="0.35">
      <c r="A741" s="191" t="str">
        <f>IF('Estimated Waste'!O157&lt;&gt;"",CONCATENATE('Estimated Waste'!A157," ", 'Estimated Waste'!O157),"")</f>
        <v/>
      </c>
      <c r="B741" s="227" t="str">
        <f>IF('Estimated Waste'!C157&lt;&gt;"",'Estimated Waste'!C157,"")</f>
        <v/>
      </c>
      <c r="C741" s="227" t="str">
        <f>IF('Estimated Waste'!R157&lt;&gt;"",'Estimated Waste'!R157,"")</f>
        <v/>
      </c>
      <c r="D741" s="227" t="str">
        <f>IF('Estimated Waste'!Q157&lt;&gt;"",'Estimated Waste'!Q157,"")</f>
        <v/>
      </c>
      <c r="E741" s="227" t="e">
        <f t="array" ref="E741">INDEX(A$590:A$789,MATCH(0,COUNTIF(E$589:E740,A$590:A$789),0))</f>
        <v>#N/A</v>
      </c>
      <c r="F741" s="227" t="e">
        <f t="shared" si="171"/>
        <v>#N/A</v>
      </c>
      <c r="G741" s="227" t="e">
        <f t="shared" si="169"/>
        <v>#N/A</v>
      </c>
      <c r="H741" s="227" t="e">
        <f t="shared" si="170"/>
        <v>#N/A</v>
      </c>
      <c r="J741" s="279" t="str">
        <f>IF('Actual Waste'!O158&lt;&gt;"",CONCATENATE('Actual Waste'!B158," ", 'Actual Waste'!O158),"")</f>
        <v/>
      </c>
      <c r="K741" s="229" t="str">
        <f>IF('Actual Waste'!D158&lt;&gt;"",'Actual Waste'!D158,"")</f>
        <v/>
      </c>
      <c r="L741" s="229" t="str">
        <f>IF('Actual Waste'!P158&lt;&gt;"",'Actual Waste'!P158,"")</f>
        <v/>
      </c>
      <c r="M741" s="229" t="str">
        <f>IF('Actual Waste'!Q158&lt;&gt;"",'Actual Waste'!Q158,"")</f>
        <v/>
      </c>
      <c r="N741" s="229" t="e">
        <f t="array" ref="N741">INDEX(J$590:J$789,MATCH(0,COUNTIF(N$589:N740,J$590:J$789),0))</f>
        <v>#N/A</v>
      </c>
      <c r="O741" s="229" t="e">
        <f t="shared" si="172"/>
        <v>#N/A</v>
      </c>
      <c r="P741" s="229" t="e">
        <f t="shared" si="173"/>
        <v>#N/A</v>
      </c>
      <c r="Q741" s="229" t="e">
        <f t="shared" si="174"/>
        <v>#N/A</v>
      </c>
      <c r="AE741" s="3"/>
      <c r="AF741" s="3"/>
      <c r="AG741" s="3"/>
      <c r="AH741" s="3"/>
      <c r="AM741" s="3"/>
      <c r="AN741" s="3"/>
      <c r="AO741" s="3"/>
      <c r="AP741" s="3"/>
    </row>
    <row r="742" spans="1:42" x14ac:dyDescent="0.35">
      <c r="A742" s="191" t="str">
        <f>IF('Estimated Waste'!O158&lt;&gt;"",CONCATENATE('Estimated Waste'!A158," ", 'Estimated Waste'!O158),"")</f>
        <v/>
      </c>
      <c r="B742" s="227" t="str">
        <f>IF('Estimated Waste'!C158&lt;&gt;"",'Estimated Waste'!C158,"")</f>
        <v/>
      </c>
      <c r="C742" s="227" t="str">
        <f>IF('Estimated Waste'!R158&lt;&gt;"",'Estimated Waste'!R158,"")</f>
        <v/>
      </c>
      <c r="D742" s="227" t="str">
        <f>IF('Estimated Waste'!Q158&lt;&gt;"",'Estimated Waste'!Q158,"")</f>
        <v/>
      </c>
      <c r="E742" s="227" t="e">
        <f t="array" ref="E742">INDEX(A$590:A$789,MATCH(0,COUNTIF(E$589:E741,A$590:A$789),0))</f>
        <v>#N/A</v>
      </c>
      <c r="F742" s="227" t="e">
        <f t="shared" si="171"/>
        <v>#N/A</v>
      </c>
      <c r="G742" s="227" t="e">
        <f t="shared" si="169"/>
        <v>#N/A</v>
      </c>
      <c r="H742" s="227" t="e">
        <f t="shared" si="170"/>
        <v>#N/A</v>
      </c>
      <c r="J742" s="279" t="str">
        <f>IF('Actual Waste'!O159&lt;&gt;"",CONCATENATE('Actual Waste'!B159," ", 'Actual Waste'!O159),"")</f>
        <v/>
      </c>
      <c r="K742" s="229" t="str">
        <f>IF('Actual Waste'!D159&lt;&gt;"",'Actual Waste'!D159,"")</f>
        <v/>
      </c>
      <c r="L742" s="229" t="str">
        <f>IF('Actual Waste'!P159&lt;&gt;"",'Actual Waste'!P159,"")</f>
        <v/>
      </c>
      <c r="M742" s="229" t="str">
        <f>IF('Actual Waste'!Q159&lt;&gt;"",'Actual Waste'!Q159,"")</f>
        <v/>
      </c>
      <c r="N742" s="229" t="e">
        <f t="array" ref="N742">INDEX(J$590:J$789,MATCH(0,COUNTIF(N$589:N741,J$590:J$789),0))</f>
        <v>#N/A</v>
      </c>
      <c r="O742" s="229" t="e">
        <f t="shared" si="172"/>
        <v>#N/A</v>
      </c>
      <c r="P742" s="229" t="e">
        <f t="shared" si="173"/>
        <v>#N/A</v>
      </c>
      <c r="Q742" s="229" t="e">
        <f t="shared" si="174"/>
        <v>#N/A</v>
      </c>
      <c r="AE742" s="3"/>
      <c r="AF742" s="3"/>
      <c r="AG742" s="3"/>
      <c r="AH742" s="3"/>
      <c r="AM742" s="3"/>
      <c r="AN742" s="3"/>
      <c r="AO742" s="3"/>
      <c r="AP742" s="3"/>
    </row>
    <row r="743" spans="1:42" x14ac:dyDescent="0.35">
      <c r="A743" s="191" t="str">
        <f>IF('Estimated Waste'!O159&lt;&gt;"",CONCATENATE('Estimated Waste'!A159," ", 'Estimated Waste'!O159),"")</f>
        <v/>
      </c>
      <c r="B743" s="227" t="str">
        <f>IF('Estimated Waste'!C159&lt;&gt;"",'Estimated Waste'!C159,"")</f>
        <v/>
      </c>
      <c r="C743" s="227" t="str">
        <f>IF('Estimated Waste'!R159&lt;&gt;"",'Estimated Waste'!R159,"")</f>
        <v/>
      </c>
      <c r="D743" s="227" t="str">
        <f>IF('Estimated Waste'!Q159&lt;&gt;"",'Estimated Waste'!Q159,"")</f>
        <v/>
      </c>
      <c r="E743" s="227" t="e">
        <f t="array" ref="E743">INDEX(A$590:A$789,MATCH(0,COUNTIF(E$589:E742,A$590:A$789),0))</f>
        <v>#N/A</v>
      </c>
      <c r="F743" s="227" t="e">
        <f t="shared" si="171"/>
        <v>#N/A</v>
      </c>
      <c r="G743" s="227" t="e">
        <f t="shared" si="169"/>
        <v>#N/A</v>
      </c>
      <c r="H743" s="227" t="e">
        <f t="shared" si="170"/>
        <v>#N/A</v>
      </c>
      <c r="J743" s="279" t="str">
        <f>IF('Actual Waste'!O160&lt;&gt;"",CONCATENATE('Actual Waste'!B160," ", 'Actual Waste'!O160),"")</f>
        <v/>
      </c>
      <c r="K743" s="229" t="str">
        <f>IF('Actual Waste'!D160&lt;&gt;"",'Actual Waste'!D160,"")</f>
        <v/>
      </c>
      <c r="L743" s="229" t="str">
        <f>IF('Actual Waste'!P160&lt;&gt;"",'Actual Waste'!P160,"")</f>
        <v/>
      </c>
      <c r="M743" s="229" t="str">
        <f>IF('Actual Waste'!Q160&lt;&gt;"",'Actual Waste'!Q160,"")</f>
        <v/>
      </c>
      <c r="N743" s="229" t="e">
        <f t="array" ref="N743">INDEX(J$590:J$789,MATCH(0,COUNTIF(N$589:N742,J$590:J$789),0))</f>
        <v>#N/A</v>
      </c>
      <c r="O743" s="229" t="e">
        <f t="shared" si="172"/>
        <v>#N/A</v>
      </c>
      <c r="P743" s="229" t="e">
        <f t="shared" si="173"/>
        <v>#N/A</v>
      </c>
      <c r="Q743" s="229" t="e">
        <f t="shared" si="174"/>
        <v>#N/A</v>
      </c>
      <c r="AE743" s="3"/>
      <c r="AF743" s="3"/>
      <c r="AG743" s="3"/>
      <c r="AH743" s="3"/>
      <c r="AM743" s="3"/>
      <c r="AN743" s="3"/>
      <c r="AO743" s="3"/>
      <c r="AP743" s="3"/>
    </row>
    <row r="744" spans="1:42" x14ac:dyDescent="0.35">
      <c r="A744" s="191" t="str">
        <f>IF('Estimated Waste'!O160&lt;&gt;"",CONCATENATE('Estimated Waste'!A160," ", 'Estimated Waste'!O160),"")</f>
        <v/>
      </c>
      <c r="B744" s="227" t="str">
        <f>IF('Estimated Waste'!C160&lt;&gt;"",'Estimated Waste'!C160,"")</f>
        <v/>
      </c>
      <c r="C744" s="227" t="str">
        <f>IF('Estimated Waste'!R160&lt;&gt;"",'Estimated Waste'!R160,"")</f>
        <v/>
      </c>
      <c r="D744" s="227" t="str">
        <f>IF('Estimated Waste'!Q160&lt;&gt;"",'Estimated Waste'!Q160,"")</f>
        <v/>
      </c>
      <c r="E744" s="227" t="e">
        <f t="array" ref="E744">INDEX(A$590:A$789,MATCH(0,COUNTIF(E$589:E743,A$590:A$789),0))</f>
        <v>#N/A</v>
      </c>
      <c r="F744" s="227" t="e">
        <f t="shared" si="171"/>
        <v>#N/A</v>
      </c>
      <c r="G744" s="227" t="e">
        <f t="shared" si="169"/>
        <v>#N/A</v>
      </c>
      <c r="H744" s="227" t="e">
        <f t="shared" si="170"/>
        <v>#N/A</v>
      </c>
      <c r="J744" s="279" t="str">
        <f>IF('Actual Waste'!O161&lt;&gt;"",CONCATENATE('Actual Waste'!B161," ", 'Actual Waste'!O161),"")</f>
        <v/>
      </c>
      <c r="K744" s="229" t="str">
        <f>IF('Actual Waste'!D161&lt;&gt;"",'Actual Waste'!D161,"")</f>
        <v/>
      </c>
      <c r="L744" s="229" t="str">
        <f>IF('Actual Waste'!P161&lt;&gt;"",'Actual Waste'!P161,"")</f>
        <v/>
      </c>
      <c r="M744" s="229" t="str">
        <f>IF('Actual Waste'!Q161&lt;&gt;"",'Actual Waste'!Q161,"")</f>
        <v/>
      </c>
      <c r="N744" s="229" t="e">
        <f t="array" ref="N744">INDEX(J$590:J$789,MATCH(0,COUNTIF(N$589:N743,J$590:J$789),0))</f>
        <v>#N/A</v>
      </c>
      <c r="O744" s="229" t="e">
        <f t="shared" si="172"/>
        <v>#N/A</v>
      </c>
      <c r="P744" s="229" t="e">
        <f t="shared" si="173"/>
        <v>#N/A</v>
      </c>
      <c r="Q744" s="229" t="e">
        <f t="shared" si="174"/>
        <v>#N/A</v>
      </c>
      <c r="AE744" s="3"/>
      <c r="AF744" s="3"/>
      <c r="AG744" s="3"/>
      <c r="AH744" s="3"/>
      <c r="AM744" s="3"/>
      <c r="AN744" s="3"/>
      <c r="AO744" s="3"/>
      <c r="AP744" s="3"/>
    </row>
    <row r="745" spans="1:42" x14ac:dyDescent="0.35">
      <c r="A745" s="191" t="str">
        <f>IF('Estimated Waste'!O161&lt;&gt;"",CONCATENATE('Estimated Waste'!A161," ", 'Estimated Waste'!O161),"")</f>
        <v/>
      </c>
      <c r="B745" s="227" t="str">
        <f>IF('Estimated Waste'!C161&lt;&gt;"",'Estimated Waste'!C161,"")</f>
        <v/>
      </c>
      <c r="C745" s="227" t="str">
        <f>IF('Estimated Waste'!R161&lt;&gt;"",'Estimated Waste'!R161,"")</f>
        <v/>
      </c>
      <c r="D745" s="227" t="str">
        <f>IF('Estimated Waste'!Q161&lt;&gt;"",'Estimated Waste'!Q161,"")</f>
        <v/>
      </c>
      <c r="E745" s="227" t="e">
        <f t="array" ref="E745">INDEX(A$590:A$789,MATCH(0,COUNTIF(E$589:E744,A$590:A$789),0))</f>
        <v>#N/A</v>
      </c>
      <c r="F745" s="227" t="e">
        <f t="shared" si="171"/>
        <v>#N/A</v>
      </c>
      <c r="G745" s="227" t="e">
        <f t="shared" si="169"/>
        <v>#N/A</v>
      </c>
      <c r="H745" s="227" t="e">
        <f t="shared" si="170"/>
        <v>#N/A</v>
      </c>
      <c r="J745" s="279" t="str">
        <f>IF('Actual Waste'!O162&lt;&gt;"",CONCATENATE('Actual Waste'!B162," ", 'Actual Waste'!O162),"")</f>
        <v/>
      </c>
      <c r="K745" s="229" t="str">
        <f>IF('Actual Waste'!D162&lt;&gt;"",'Actual Waste'!D162,"")</f>
        <v/>
      </c>
      <c r="L745" s="229" t="str">
        <f>IF('Actual Waste'!P162&lt;&gt;"",'Actual Waste'!P162,"")</f>
        <v/>
      </c>
      <c r="M745" s="229" t="str">
        <f>IF('Actual Waste'!Q162&lt;&gt;"",'Actual Waste'!Q162,"")</f>
        <v/>
      </c>
      <c r="N745" s="229" t="e">
        <f t="array" ref="N745">INDEX(J$590:J$789,MATCH(0,COUNTIF(N$589:N744,J$590:J$789),0))</f>
        <v>#N/A</v>
      </c>
      <c r="O745" s="229" t="e">
        <f t="shared" si="172"/>
        <v>#N/A</v>
      </c>
      <c r="P745" s="229" t="e">
        <f t="shared" si="173"/>
        <v>#N/A</v>
      </c>
      <c r="Q745" s="229" t="e">
        <f t="shared" si="174"/>
        <v>#N/A</v>
      </c>
      <c r="AE745" s="3"/>
      <c r="AF745" s="3"/>
      <c r="AG745" s="3"/>
      <c r="AH745" s="3"/>
      <c r="AM745" s="3"/>
      <c r="AN745" s="3"/>
      <c r="AO745" s="3"/>
      <c r="AP745" s="3"/>
    </row>
    <row r="746" spans="1:42" x14ac:dyDescent="0.35">
      <c r="A746" s="191" t="str">
        <f>IF('Estimated Waste'!O162&lt;&gt;"",CONCATENATE('Estimated Waste'!A162," ", 'Estimated Waste'!O162),"")</f>
        <v/>
      </c>
      <c r="B746" s="227" t="str">
        <f>IF('Estimated Waste'!C162&lt;&gt;"",'Estimated Waste'!C162,"")</f>
        <v/>
      </c>
      <c r="C746" s="227" t="str">
        <f>IF('Estimated Waste'!R162&lt;&gt;"",'Estimated Waste'!R162,"")</f>
        <v/>
      </c>
      <c r="D746" s="227" t="str">
        <f>IF('Estimated Waste'!Q162&lt;&gt;"",'Estimated Waste'!Q162,"")</f>
        <v/>
      </c>
      <c r="E746" s="227" t="e">
        <f t="array" ref="E746">INDEX(A$590:A$789,MATCH(0,COUNTIF(E$589:E745,A$590:A$789),0))</f>
        <v>#N/A</v>
      </c>
      <c r="F746" s="227" t="e">
        <f t="shared" si="171"/>
        <v>#N/A</v>
      </c>
      <c r="G746" s="227" t="e">
        <f t="shared" si="169"/>
        <v>#N/A</v>
      </c>
      <c r="H746" s="227" t="e">
        <f t="shared" si="170"/>
        <v>#N/A</v>
      </c>
      <c r="J746" s="279" t="str">
        <f>IF('Actual Waste'!O163&lt;&gt;"",CONCATENATE('Actual Waste'!B163," ", 'Actual Waste'!O163),"")</f>
        <v/>
      </c>
      <c r="K746" s="229" t="str">
        <f>IF('Actual Waste'!D163&lt;&gt;"",'Actual Waste'!D163,"")</f>
        <v/>
      </c>
      <c r="L746" s="229" t="str">
        <f>IF('Actual Waste'!P163&lt;&gt;"",'Actual Waste'!P163,"")</f>
        <v/>
      </c>
      <c r="M746" s="229" t="str">
        <f>IF('Actual Waste'!Q163&lt;&gt;"",'Actual Waste'!Q163,"")</f>
        <v/>
      </c>
      <c r="N746" s="229" t="e">
        <f t="array" ref="N746">INDEX(J$590:J$789,MATCH(0,COUNTIF(N$589:N745,J$590:J$789),0))</f>
        <v>#N/A</v>
      </c>
      <c r="O746" s="229" t="e">
        <f t="shared" si="172"/>
        <v>#N/A</v>
      </c>
      <c r="P746" s="229" t="e">
        <f t="shared" si="173"/>
        <v>#N/A</v>
      </c>
      <c r="Q746" s="229" t="e">
        <f t="shared" si="174"/>
        <v>#N/A</v>
      </c>
      <c r="AE746" s="3"/>
      <c r="AF746" s="3"/>
      <c r="AG746" s="3"/>
      <c r="AH746" s="3"/>
      <c r="AM746" s="3"/>
      <c r="AN746" s="3"/>
      <c r="AO746" s="3"/>
      <c r="AP746" s="3"/>
    </row>
    <row r="747" spans="1:42" x14ac:dyDescent="0.35">
      <c r="A747" s="191" t="str">
        <f>IF('Estimated Waste'!O163&lt;&gt;"",CONCATENATE('Estimated Waste'!A163," ", 'Estimated Waste'!O163),"")</f>
        <v/>
      </c>
      <c r="B747" s="227" t="str">
        <f>IF('Estimated Waste'!C163&lt;&gt;"",'Estimated Waste'!C163,"")</f>
        <v/>
      </c>
      <c r="C747" s="227" t="str">
        <f>IF('Estimated Waste'!R163&lt;&gt;"",'Estimated Waste'!R163,"")</f>
        <v/>
      </c>
      <c r="D747" s="227" t="str">
        <f>IF('Estimated Waste'!Q163&lt;&gt;"",'Estimated Waste'!Q163,"")</f>
        <v/>
      </c>
      <c r="E747" s="227" t="e">
        <f t="array" ref="E747">INDEX(A$590:A$789,MATCH(0,COUNTIF(E$589:E746,A$590:A$789),0))</f>
        <v>#N/A</v>
      </c>
      <c r="F747" s="227" t="e">
        <f t="shared" si="171"/>
        <v>#N/A</v>
      </c>
      <c r="G747" s="227" t="e">
        <f t="shared" si="169"/>
        <v>#N/A</v>
      </c>
      <c r="H747" s="227" t="e">
        <f t="shared" si="170"/>
        <v>#N/A</v>
      </c>
      <c r="J747" s="279" t="str">
        <f>IF('Actual Waste'!O164&lt;&gt;"",CONCATENATE('Actual Waste'!B164," ", 'Actual Waste'!O164),"")</f>
        <v/>
      </c>
      <c r="K747" s="229" t="str">
        <f>IF('Actual Waste'!D164&lt;&gt;"",'Actual Waste'!D164,"")</f>
        <v/>
      </c>
      <c r="L747" s="229" t="str">
        <f>IF('Actual Waste'!P164&lt;&gt;"",'Actual Waste'!P164,"")</f>
        <v/>
      </c>
      <c r="M747" s="229" t="str">
        <f>IF('Actual Waste'!Q164&lt;&gt;"",'Actual Waste'!Q164,"")</f>
        <v/>
      </c>
      <c r="N747" s="229" t="e">
        <f t="array" ref="N747">INDEX(J$590:J$789,MATCH(0,COUNTIF(N$589:N746,J$590:J$789),0))</f>
        <v>#N/A</v>
      </c>
      <c r="O747" s="229" t="e">
        <f t="shared" si="172"/>
        <v>#N/A</v>
      </c>
      <c r="P747" s="229" t="e">
        <f t="shared" si="173"/>
        <v>#N/A</v>
      </c>
      <c r="Q747" s="229" t="e">
        <f t="shared" si="174"/>
        <v>#N/A</v>
      </c>
      <c r="AE747" s="3"/>
      <c r="AF747" s="3"/>
      <c r="AG747" s="3"/>
      <c r="AH747" s="3"/>
      <c r="AM747" s="3"/>
      <c r="AN747" s="3"/>
      <c r="AO747" s="3"/>
      <c r="AP747" s="3"/>
    </row>
    <row r="748" spans="1:42" x14ac:dyDescent="0.35">
      <c r="A748" s="191" t="str">
        <f>IF('Estimated Waste'!O164&lt;&gt;"",CONCATENATE('Estimated Waste'!A164," ", 'Estimated Waste'!O164),"")</f>
        <v/>
      </c>
      <c r="B748" s="227" t="str">
        <f>IF('Estimated Waste'!C164&lt;&gt;"",'Estimated Waste'!C164,"")</f>
        <v/>
      </c>
      <c r="C748" s="227" t="str">
        <f>IF('Estimated Waste'!R164&lt;&gt;"",'Estimated Waste'!R164,"")</f>
        <v/>
      </c>
      <c r="D748" s="227" t="str">
        <f>IF('Estimated Waste'!Q164&lt;&gt;"",'Estimated Waste'!Q164,"")</f>
        <v/>
      </c>
      <c r="E748" s="227" t="e">
        <f t="array" ref="E748">INDEX(A$590:A$789,MATCH(0,COUNTIF(E$589:E747,A$590:A$789),0))</f>
        <v>#N/A</v>
      </c>
      <c r="F748" s="227" t="e">
        <f t="shared" si="171"/>
        <v>#N/A</v>
      </c>
      <c r="G748" s="227" t="e">
        <f t="shared" si="169"/>
        <v>#N/A</v>
      </c>
      <c r="H748" s="227" t="e">
        <f t="shared" si="170"/>
        <v>#N/A</v>
      </c>
      <c r="J748" s="279" t="str">
        <f>IF('Actual Waste'!O165&lt;&gt;"",CONCATENATE('Actual Waste'!B165," ", 'Actual Waste'!O165),"")</f>
        <v/>
      </c>
      <c r="K748" s="229" t="str">
        <f>IF('Actual Waste'!D165&lt;&gt;"",'Actual Waste'!D165,"")</f>
        <v/>
      </c>
      <c r="L748" s="229" t="str">
        <f>IF('Actual Waste'!P165&lt;&gt;"",'Actual Waste'!P165,"")</f>
        <v/>
      </c>
      <c r="M748" s="229" t="str">
        <f>IF('Actual Waste'!Q165&lt;&gt;"",'Actual Waste'!Q165,"")</f>
        <v/>
      </c>
      <c r="N748" s="229" t="e">
        <f t="array" ref="N748">INDEX(J$590:J$789,MATCH(0,COUNTIF(N$589:N747,J$590:J$789),0))</f>
        <v>#N/A</v>
      </c>
      <c r="O748" s="229" t="e">
        <f t="shared" si="172"/>
        <v>#N/A</v>
      </c>
      <c r="P748" s="229" t="e">
        <f t="shared" si="173"/>
        <v>#N/A</v>
      </c>
      <c r="Q748" s="229" t="e">
        <f t="shared" si="174"/>
        <v>#N/A</v>
      </c>
      <c r="AE748" s="3"/>
      <c r="AF748" s="3"/>
      <c r="AG748" s="3"/>
      <c r="AH748" s="3"/>
      <c r="AM748" s="3"/>
      <c r="AN748" s="3"/>
      <c r="AO748" s="3"/>
      <c r="AP748" s="3"/>
    </row>
    <row r="749" spans="1:42" x14ac:dyDescent="0.35">
      <c r="A749" s="191" t="str">
        <f>IF('Estimated Waste'!O165&lt;&gt;"",CONCATENATE('Estimated Waste'!A165," ", 'Estimated Waste'!O165),"")</f>
        <v/>
      </c>
      <c r="B749" s="227" t="str">
        <f>IF('Estimated Waste'!C165&lt;&gt;"",'Estimated Waste'!C165,"")</f>
        <v/>
      </c>
      <c r="C749" s="227" t="str">
        <f>IF('Estimated Waste'!R165&lt;&gt;"",'Estimated Waste'!R165,"")</f>
        <v/>
      </c>
      <c r="D749" s="227" t="str">
        <f>IF('Estimated Waste'!Q165&lt;&gt;"",'Estimated Waste'!Q165,"")</f>
        <v/>
      </c>
      <c r="E749" s="227" t="e">
        <f t="array" ref="E749">INDEX(A$590:A$789,MATCH(0,COUNTIF(E$589:E748,A$590:A$789),0))</f>
        <v>#N/A</v>
      </c>
      <c r="F749" s="227" t="e">
        <f t="shared" si="171"/>
        <v>#N/A</v>
      </c>
      <c r="G749" s="227" t="e">
        <f t="shared" si="169"/>
        <v>#N/A</v>
      </c>
      <c r="H749" s="227" t="e">
        <f t="shared" si="170"/>
        <v>#N/A</v>
      </c>
      <c r="J749" s="279" t="str">
        <f>IF('Actual Waste'!O166&lt;&gt;"",CONCATENATE('Actual Waste'!B166," ", 'Actual Waste'!O166),"")</f>
        <v/>
      </c>
      <c r="K749" s="229" t="str">
        <f>IF('Actual Waste'!D166&lt;&gt;"",'Actual Waste'!D166,"")</f>
        <v/>
      </c>
      <c r="L749" s="229" t="str">
        <f>IF('Actual Waste'!P166&lt;&gt;"",'Actual Waste'!P166,"")</f>
        <v/>
      </c>
      <c r="M749" s="229" t="str">
        <f>IF('Actual Waste'!Q166&lt;&gt;"",'Actual Waste'!Q166,"")</f>
        <v/>
      </c>
      <c r="N749" s="229" t="e">
        <f t="array" ref="N749">INDEX(J$590:J$789,MATCH(0,COUNTIF(N$589:N748,J$590:J$789),0))</f>
        <v>#N/A</v>
      </c>
      <c r="O749" s="229" t="e">
        <f t="shared" si="172"/>
        <v>#N/A</v>
      </c>
      <c r="P749" s="229" t="e">
        <f t="shared" si="173"/>
        <v>#N/A</v>
      </c>
      <c r="Q749" s="229" t="e">
        <f t="shared" si="174"/>
        <v>#N/A</v>
      </c>
      <c r="AE749" s="3"/>
      <c r="AF749" s="3"/>
      <c r="AG749" s="3"/>
      <c r="AH749" s="3"/>
      <c r="AM749" s="3"/>
      <c r="AN749" s="3"/>
      <c r="AO749" s="3"/>
      <c r="AP749" s="3"/>
    </row>
    <row r="750" spans="1:42" x14ac:dyDescent="0.35">
      <c r="A750" s="191" t="str">
        <f>IF('Estimated Waste'!O166&lt;&gt;"",CONCATENATE('Estimated Waste'!A166," ", 'Estimated Waste'!O166),"")</f>
        <v/>
      </c>
      <c r="B750" s="227" t="str">
        <f>IF('Estimated Waste'!C166&lt;&gt;"",'Estimated Waste'!C166,"")</f>
        <v/>
      </c>
      <c r="C750" s="227" t="str">
        <f>IF('Estimated Waste'!R166&lt;&gt;"",'Estimated Waste'!R166,"")</f>
        <v/>
      </c>
      <c r="D750" s="227" t="str">
        <f>IF('Estimated Waste'!Q166&lt;&gt;"",'Estimated Waste'!Q166,"")</f>
        <v/>
      </c>
      <c r="E750" s="227" t="e">
        <f t="array" ref="E750">INDEX(A$590:A$789,MATCH(0,COUNTIF(E$589:E749,A$590:A$789),0))</f>
        <v>#N/A</v>
      </c>
      <c r="F750" s="227" t="e">
        <f t="shared" si="171"/>
        <v>#N/A</v>
      </c>
      <c r="G750" s="227" t="e">
        <f t="shared" ref="G750:G781" si="175">VLOOKUP(E750,A$590:D$789,4,FALSE)</f>
        <v>#N/A</v>
      </c>
      <c r="H750" s="227" t="e">
        <f t="shared" ref="H750:H781" si="176">VLOOKUP(E750,A$590:D$789,2,FALSE)</f>
        <v>#N/A</v>
      </c>
      <c r="J750" s="279" t="str">
        <f>IF('Actual Waste'!O167&lt;&gt;"",CONCATENATE('Actual Waste'!B167," ", 'Actual Waste'!O167),"")</f>
        <v/>
      </c>
      <c r="K750" s="229" t="str">
        <f>IF('Actual Waste'!D167&lt;&gt;"",'Actual Waste'!D167,"")</f>
        <v/>
      </c>
      <c r="L750" s="229" t="str">
        <f>IF('Actual Waste'!P167&lt;&gt;"",'Actual Waste'!P167,"")</f>
        <v/>
      </c>
      <c r="M750" s="229" t="str">
        <f>IF('Actual Waste'!Q167&lt;&gt;"",'Actual Waste'!Q167,"")</f>
        <v/>
      </c>
      <c r="N750" s="229" t="e">
        <f t="array" ref="N750">INDEX(J$590:J$789,MATCH(0,COUNTIF(N$589:N749,J$590:J$789),0))</f>
        <v>#N/A</v>
      </c>
      <c r="O750" s="229" t="e">
        <f t="shared" si="172"/>
        <v>#N/A</v>
      </c>
      <c r="P750" s="229" t="e">
        <f t="shared" si="173"/>
        <v>#N/A</v>
      </c>
      <c r="Q750" s="229" t="e">
        <f t="shared" si="174"/>
        <v>#N/A</v>
      </c>
      <c r="AE750" s="3"/>
      <c r="AF750" s="3"/>
      <c r="AG750" s="3"/>
      <c r="AH750" s="3"/>
      <c r="AM750" s="3"/>
      <c r="AN750" s="3"/>
      <c r="AO750" s="3"/>
      <c r="AP750" s="3"/>
    </row>
    <row r="751" spans="1:42" x14ac:dyDescent="0.35">
      <c r="A751" s="191" t="str">
        <f>IF('Estimated Waste'!O167&lt;&gt;"",CONCATENATE('Estimated Waste'!A167," ", 'Estimated Waste'!O167),"")</f>
        <v/>
      </c>
      <c r="B751" s="227" t="str">
        <f>IF('Estimated Waste'!C167&lt;&gt;"",'Estimated Waste'!C167,"")</f>
        <v/>
      </c>
      <c r="C751" s="227" t="str">
        <f>IF('Estimated Waste'!R167&lt;&gt;"",'Estimated Waste'!R167,"")</f>
        <v/>
      </c>
      <c r="D751" s="227" t="str">
        <f>IF('Estimated Waste'!Q167&lt;&gt;"",'Estimated Waste'!Q167,"")</f>
        <v/>
      </c>
      <c r="E751" s="227" t="e">
        <f t="array" ref="E751">INDEX(A$590:A$789,MATCH(0,COUNTIF(E$589:E750,A$590:A$789),0))</f>
        <v>#N/A</v>
      </c>
      <c r="F751" s="227" t="e">
        <f t="shared" si="171"/>
        <v>#N/A</v>
      </c>
      <c r="G751" s="227" t="e">
        <f t="shared" si="175"/>
        <v>#N/A</v>
      </c>
      <c r="H751" s="227" t="e">
        <f t="shared" si="176"/>
        <v>#N/A</v>
      </c>
      <c r="J751" s="279" t="str">
        <f>IF('Actual Waste'!O168&lt;&gt;"",CONCATENATE('Actual Waste'!B168," ", 'Actual Waste'!O168),"")</f>
        <v/>
      </c>
      <c r="K751" s="229" t="str">
        <f>IF('Actual Waste'!D168&lt;&gt;"",'Actual Waste'!D168,"")</f>
        <v/>
      </c>
      <c r="L751" s="229" t="str">
        <f>IF('Actual Waste'!P168&lt;&gt;"",'Actual Waste'!P168,"")</f>
        <v/>
      </c>
      <c r="M751" s="229" t="str">
        <f>IF('Actual Waste'!Q168&lt;&gt;"",'Actual Waste'!Q168,"")</f>
        <v/>
      </c>
      <c r="N751" s="229" t="e">
        <f t="array" ref="N751">INDEX(J$590:J$789,MATCH(0,COUNTIF(N$589:N750,J$590:J$789),0))</f>
        <v>#N/A</v>
      </c>
      <c r="O751" s="229" t="e">
        <f t="shared" si="172"/>
        <v>#N/A</v>
      </c>
      <c r="P751" s="229" t="e">
        <f t="shared" si="173"/>
        <v>#N/A</v>
      </c>
      <c r="Q751" s="229" t="e">
        <f t="shared" si="174"/>
        <v>#N/A</v>
      </c>
      <c r="AE751" s="3"/>
      <c r="AF751" s="3"/>
      <c r="AG751" s="3"/>
      <c r="AH751" s="3"/>
      <c r="AM751" s="3"/>
      <c r="AN751" s="3"/>
      <c r="AO751" s="3"/>
      <c r="AP751" s="3"/>
    </row>
    <row r="752" spans="1:42" x14ac:dyDescent="0.35">
      <c r="A752" s="191" t="str">
        <f>IF('Estimated Waste'!O168&lt;&gt;"",CONCATENATE('Estimated Waste'!A168," ", 'Estimated Waste'!O168),"")</f>
        <v/>
      </c>
      <c r="B752" s="227" t="str">
        <f>IF('Estimated Waste'!C168&lt;&gt;"",'Estimated Waste'!C168,"")</f>
        <v/>
      </c>
      <c r="C752" s="227" t="str">
        <f>IF('Estimated Waste'!R168&lt;&gt;"",'Estimated Waste'!R168,"")</f>
        <v/>
      </c>
      <c r="D752" s="227" t="str">
        <f>IF('Estimated Waste'!Q168&lt;&gt;"",'Estimated Waste'!Q168,"")</f>
        <v/>
      </c>
      <c r="E752" s="227" t="e">
        <f t="array" ref="E752">INDEX(A$590:A$789,MATCH(0,COUNTIF(E$589:E751,A$590:A$789),0))</f>
        <v>#N/A</v>
      </c>
      <c r="F752" s="227" t="e">
        <f t="shared" si="171"/>
        <v>#N/A</v>
      </c>
      <c r="G752" s="227" t="e">
        <f t="shared" si="175"/>
        <v>#N/A</v>
      </c>
      <c r="H752" s="227" t="e">
        <f t="shared" si="176"/>
        <v>#N/A</v>
      </c>
      <c r="J752" s="279" t="str">
        <f>IF('Actual Waste'!O169&lt;&gt;"",CONCATENATE('Actual Waste'!B169," ", 'Actual Waste'!O169),"")</f>
        <v/>
      </c>
      <c r="K752" s="229" t="str">
        <f>IF('Actual Waste'!D169&lt;&gt;"",'Actual Waste'!D169,"")</f>
        <v/>
      </c>
      <c r="L752" s="229" t="str">
        <f>IF('Actual Waste'!P169&lt;&gt;"",'Actual Waste'!P169,"")</f>
        <v/>
      </c>
      <c r="M752" s="229" t="str">
        <f>IF('Actual Waste'!Q169&lt;&gt;"",'Actual Waste'!Q169,"")</f>
        <v/>
      </c>
      <c r="N752" s="229" t="e">
        <f t="array" ref="N752">INDEX(J$590:J$789,MATCH(0,COUNTIF(N$589:N751,J$590:J$789),0))</f>
        <v>#N/A</v>
      </c>
      <c r="O752" s="229" t="e">
        <f t="shared" si="172"/>
        <v>#N/A</v>
      </c>
      <c r="P752" s="229" t="e">
        <f t="shared" si="173"/>
        <v>#N/A</v>
      </c>
      <c r="Q752" s="229" t="e">
        <f t="shared" si="174"/>
        <v>#N/A</v>
      </c>
      <c r="AE752" s="3"/>
      <c r="AF752" s="3"/>
      <c r="AG752" s="3"/>
      <c r="AH752" s="3"/>
      <c r="AM752" s="3"/>
      <c r="AN752" s="3"/>
      <c r="AO752" s="3"/>
      <c r="AP752" s="3"/>
    </row>
    <row r="753" spans="1:42" x14ac:dyDescent="0.35">
      <c r="A753" s="191" t="str">
        <f>IF('Estimated Waste'!O169&lt;&gt;"",CONCATENATE('Estimated Waste'!A169," ", 'Estimated Waste'!O169),"")</f>
        <v/>
      </c>
      <c r="B753" s="227" t="str">
        <f>IF('Estimated Waste'!C169&lt;&gt;"",'Estimated Waste'!C169,"")</f>
        <v/>
      </c>
      <c r="C753" s="227" t="str">
        <f>IF('Estimated Waste'!R169&lt;&gt;"",'Estimated Waste'!R169,"")</f>
        <v/>
      </c>
      <c r="D753" s="227" t="str">
        <f>IF('Estimated Waste'!Q169&lt;&gt;"",'Estimated Waste'!Q169,"")</f>
        <v/>
      </c>
      <c r="E753" s="227" t="e">
        <f t="array" ref="E753">INDEX(A$590:A$789,MATCH(0,COUNTIF(E$589:E752,A$590:A$789),0))</f>
        <v>#N/A</v>
      </c>
      <c r="F753" s="227" t="e">
        <f t="shared" si="171"/>
        <v>#N/A</v>
      </c>
      <c r="G753" s="227" t="e">
        <f t="shared" si="175"/>
        <v>#N/A</v>
      </c>
      <c r="H753" s="227" t="e">
        <f t="shared" si="176"/>
        <v>#N/A</v>
      </c>
      <c r="J753" s="279" t="str">
        <f>IF('Actual Waste'!O170&lt;&gt;"",CONCATENATE('Actual Waste'!B170," ", 'Actual Waste'!O170),"")</f>
        <v/>
      </c>
      <c r="K753" s="229" t="str">
        <f>IF('Actual Waste'!D170&lt;&gt;"",'Actual Waste'!D170,"")</f>
        <v/>
      </c>
      <c r="L753" s="229" t="str">
        <f>IF('Actual Waste'!P170&lt;&gt;"",'Actual Waste'!P170,"")</f>
        <v/>
      </c>
      <c r="M753" s="229" t="str">
        <f>IF('Actual Waste'!Q170&lt;&gt;"",'Actual Waste'!Q170,"")</f>
        <v/>
      </c>
      <c r="N753" s="229" t="e">
        <f t="array" ref="N753">INDEX(J$590:J$789,MATCH(0,COUNTIF(N$589:N752,J$590:J$789),0))</f>
        <v>#N/A</v>
      </c>
      <c r="O753" s="229" t="e">
        <f t="shared" si="172"/>
        <v>#N/A</v>
      </c>
      <c r="P753" s="229" t="e">
        <f t="shared" si="173"/>
        <v>#N/A</v>
      </c>
      <c r="Q753" s="229" t="e">
        <f t="shared" si="174"/>
        <v>#N/A</v>
      </c>
      <c r="AE753" s="3"/>
      <c r="AF753" s="3"/>
      <c r="AG753" s="3"/>
      <c r="AH753" s="3"/>
      <c r="AM753" s="3"/>
      <c r="AN753" s="3"/>
      <c r="AO753" s="3"/>
      <c r="AP753" s="3"/>
    </row>
    <row r="754" spans="1:42" x14ac:dyDescent="0.35">
      <c r="A754" s="191" t="str">
        <f>IF('Estimated Waste'!O170&lt;&gt;"",CONCATENATE('Estimated Waste'!A170," ", 'Estimated Waste'!O170),"")</f>
        <v/>
      </c>
      <c r="B754" s="227" t="str">
        <f>IF('Estimated Waste'!C170&lt;&gt;"",'Estimated Waste'!C170,"")</f>
        <v/>
      </c>
      <c r="C754" s="227" t="str">
        <f>IF('Estimated Waste'!R170&lt;&gt;"",'Estimated Waste'!R170,"")</f>
        <v/>
      </c>
      <c r="D754" s="227" t="str">
        <f>IF('Estimated Waste'!Q170&lt;&gt;"",'Estimated Waste'!Q170,"")</f>
        <v/>
      </c>
      <c r="E754" s="227" t="e">
        <f t="array" ref="E754">INDEX(A$590:A$789,MATCH(0,COUNTIF(E$589:E753,A$590:A$789),0))</f>
        <v>#N/A</v>
      </c>
      <c r="F754" s="227" t="e">
        <f t="shared" si="171"/>
        <v>#N/A</v>
      </c>
      <c r="G754" s="227" t="e">
        <f t="shared" si="175"/>
        <v>#N/A</v>
      </c>
      <c r="H754" s="227" t="e">
        <f t="shared" si="176"/>
        <v>#N/A</v>
      </c>
      <c r="J754" s="279" t="str">
        <f>IF('Actual Waste'!O171&lt;&gt;"",CONCATENATE('Actual Waste'!B171," ", 'Actual Waste'!O171),"")</f>
        <v/>
      </c>
      <c r="K754" s="229" t="str">
        <f>IF('Actual Waste'!D171&lt;&gt;"",'Actual Waste'!D171,"")</f>
        <v/>
      </c>
      <c r="L754" s="229" t="str">
        <f>IF('Actual Waste'!P171&lt;&gt;"",'Actual Waste'!P171,"")</f>
        <v/>
      </c>
      <c r="M754" s="229" t="str">
        <f>IF('Actual Waste'!Q171&lt;&gt;"",'Actual Waste'!Q171,"")</f>
        <v/>
      </c>
      <c r="N754" s="229" t="e">
        <f t="array" ref="N754">INDEX(J$590:J$789,MATCH(0,COUNTIF(N$589:N753,J$590:J$789),0))</f>
        <v>#N/A</v>
      </c>
      <c r="O754" s="229" t="e">
        <f t="shared" si="172"/>
        <v>#N/A</v>
      </c>
      <c r="P754" s="229" t="e">
        <f t="shared" si="173"/>
        <v>#N/A</v>
      </c>
      <c r="Q754" s="229" t="e">
        <f t="shared" si="174"/>
        <v>#N/A</v>
      </c>
      <c r="AE754" s="3"/>
      <c r="AF754" s="3"/>
      <c r="AG754" s="3"/>
      <c r="AH754" s="3"/>
      <c r="AM754" s="3"/>
      <c r="AN754" s="3"/>
      <c r="AO754" s="3"/>
      <c r="AP754" s="3"/>
    </row>
    <row r="755" spans="1:42" x14ac:dyDescent="0.35">
      <c r="A755" s="191" t="str">
        <f>IF('Estimated Waste'!O171&lt;&gt;"",CONCATENATE('Estimated Waste'!A171," ", 'Estimated Waste'!O171),"")</f>
        <v/>
      </c>
      <c r="B755" s="227" t="str">
        <f>IF('Estimated Waste'!C171&lt;&gt;"",'Estimated Waste'!C171,"")</f>
        <v/>
      </c>
      <c r="C755" s="227" t="str">
        <f>IF('Estimated Waste'!R171&lt;&gt;"",'Estimated Waste'!R171,"")</f>
        <v/>
      </c>
      <c r="D755" s="227" t="str">
        <f>IF('Estimated Waste'!Q171&lt;&gt;"",'Estimated Waste'!Q171,"")</f>
        <v/>
      </c>
      <c r="E755" s="227" t="e">
        <f t="array" ref="E755">INDEX(A$590:A$789,MATCH(0,COUNTIF(E$589:E754,A$590:A$789),0))</f>
        <v>#N/A</v>
      </c>
      <c r="F755" s="227" t="e">
        <f t="shared" si="171"/>
        <v>#N/A</v>
      </c>
      <c r="G755" s="227" t="e">
        <f t="shared" si="175"/>
        <v>#N/A</v>
      </c>
      <c r="H755" s="227" t="e">
        <f t="shared" si="176"/>
        <v>#N/A</v>
      </c>
      <c r="J755" s="279" t="str">
        <f>IF('Actual Waste'!O172&lt;&gt;"",CONCATENATE('Actual Waste'!B172," ", 'Actual Waste'!O172),"")</f>
        <v/>
      </c>
      <c r="K755" s="229" t="str">
        <f>IF('Actual Waste'!D172&lt;&gt;"",'Actual Waste'!D172,"")</f>
        <v/>
      </c>
      <c r="L755" s="229" t="str">
        <f>IF('Actual Waste'!P172&lt;&gt;"",'Actual Waste'!P172,"")</f>
        <v/>
      </c>
      <c r="M755" s="229" t="str">
        <f>IF('Actual Waste'!Q172&lt;&gt;"",'Actual Waste'!Q172,"")</f>
        <v/>
      </c>
      <c r="N755" s="229" t="e">
        <f t="array" ref="N755">INDEX(J$590:J$789,MATCH(0,COUNTIF(N$589:N754,J$590:J$789),0))</f>
        <v>#N/A</v>
      </c>
      <c r="O755" s="229" t="e">
        <f t="shared" si="172"/>
        <v>#N/A</v>
      </c>
      <c r="P755" s="229" t="e">
        <f t="shared" si="173"/>
        <v>#N/A</v>
      </c>
      <c r="Q755" s="229" t="e">
        <f t="shared" si="174"/>
        <v>#N/A</v>
      </c>
      <c r="AE755" s="3"/>
      <c r="AF755" s="3"/>
      <c r="AG755" s="3"/>
      <c r="AH755" s="3"/>
      <c r="AM755" s="3"/>
      <c r="AN755" s="3"/>
      <c r="AO755" s="3"/>
      <c r="AP755" s="3"/>
    </row>
    <row r="756" spans="1:42" x14ac:dyDescent="0.35">
      <c r="A756" s="191" t="str">
        <f>IF('Estimated Waste'!O172&lt;&gt;"",CONCATENATE('Estimated Waste'!A172," ", 'Estimated Waste'!O172),"")</f>
        <v/>
      </c>
      <c r="B756" s="227" t="str">
        <f>IF('Estimated Waste'!C172&lt;&gt;"",'Estimated Waste'!C172,"")</f>
        <v/>
      </c>
      <c r="C756" s="227" t="str">
        <f>IF('Estimated Waste'!R172&lt;&gt;"",'Estimated Waste'!R172,"")</f>
        <v/>
      </c>
      <c r="D756" s="227" t="str">
        <f>IF('Estimated Waste'!Q172&lt;&gt;"",'Estimated Waste'!Q172,"")</f>
        <v/>
      </c>
      <c r="E756" s="227" t="e">
        <f t="array" ref="E756">INDEX(A$590:A$789,MATCH(0,COUNTIF(E$589:E755,A$590:A$789),0))</f>
        <v>#N/A</v>
      </c>
      <c r="F756" s="227" t="e">
        <f t="shared" si="171"/>
        <v>#N/A</v>
      </c>
      <c r="G756" s="227" t="e">
        <f t="shared" si="175"/>
        <v>#N/A</v>
      </c>
      <c r="H756" s="227" t="e">
        <f t="shared" si="176"/>
        <v>#N/A</v>
      </c>
      <c r="J756" s="279" t="str">
        <f>IF('Actual Waste'!O173&lt;&gt;"",CONCATENATE('Actual Waste'!B173," ", 'Actual Waste'!O173),"")</f>
        <v/>
      </c>
      <c r="K756" s="229" t="str">
        <f>IF('Actual Waste'!D173&lt;&gt;"",'Actual Waste'!D173,"")</f>
        <v/>
      </c>
      <c r="L756" s="229" t="str">
        <f>IF('Actual Waste'!P173&lt;&gt;"",'Actual Waste'!P173,"")</f>
        <v/>
      </c>
      <c r="M756" s="229" t="str">
        <f>IF('Actual Waste'!Q173&lt;&gt;"",'Actual Waste'!Q173,"")</f>
        <v/>
      </c>
      <c r="N756" s="229" t="e">
        <f t="array" ref="N756">INDEX(J$590:J$789,MATCH(0,COUNTIF(N$589:N755,J$590:J$789),0))</f>
        <v>#N/A</v>
      </c>
      <c r="O756" s="229" t="e">
        <f t="shared" si="172"/>
        <v>#N/A</v>
      </c>
      <c r="P756" s="229" t="e">
        <f t="shared" si="173"/>
        <v>#N/A</v>
      </c>
      <c r="Q756" s="229" t="e">
        <f t="shared" si="174"/>
        <v>#N/A</v>
      </c>
      <c r="AE756" s="3"/>
      <c r="AF756" s="3"/>
      <c r="AG756" s="3"/>
      <c r="AH756" s="3"/>
      <c r="AM756" s="3"/>
      <c r="AN756" s="3"/>
      <c r="AO756" s="3"/>
      <c r="AP756" s="3"/>
    </row>
    <row r="757" spans="1:42" x14ac:dyDescent="0.35">
      <c r="A757" s="191" t="str">
        <f>IF('Estimated Waste'!O173&lt;&gt;"",CONCATENATE('Estimated Waste'!A173," ", 'Estimated Waste'!O173),"")</f>
        <v/>
      </c>
      <c r="B757" s="227" t="str">
        <f>IF('Estimated Waste'!C173&lt;&gt;"",'Estimated Waste'!C173,"")</f>
        <v/>
      </c>
      <c r="C757" s="227" t="str">
        <f>IF('Estimated Waste'!R173&lt;&gt;"",'Estimated Waste'!R173,"")</f>
        <v/>
      </c>
      <c r="D757" s="227" t="str">
        <f>IF('Estimated Waste'!Q173&lt;&gt;"",'Estimated Waste'!Q173,"")</f>
        <v/>
      </c>
      <c r="E757" s="227" t="e">
        <f t="array" ref="E757">INDEX(A$590:A$789,MATCH(0,COUNTIF(E$589:E756,A$590:A$789),0))</f>
        <v>#N/A</v>
      </c>
      <c r="F757" s="227" t="e">
        <f t="shared" si="171"/>
        <v>#N/A</v>
      </c>
      <c r="G757" s="227" t="e">
        <f t="shared" si="175"/>
        <v>#N/A</v>
      </c>
      <c r="H757" s="227" t="e">
        <f t="shared" si="176"/>
        <v>#N/A</v>
      </c>
      <c r="J757" s="279" t="str">
        <f>IF('Actual Waste'!O174&lt;&gt;"",CONCATENATE('Actual Waste'!B174," ", 'Actual Waste'!O174),"")</f>
        <v/>
      </c>
      <c r="K757" s="229" t="str">
        <f>IF('Actual Waste'!D174&lt;&gt;"",'Actual Waste'!D174,"")</f>
        <v/>
      </c>
      <c r="L757" s="229" t="str">
        <f>IF('Actual Waste'!P174&lt;&gt;"",'Actual Waste'!P174,"")</f>
        <v/>
      </c>
      <c r="M757" s="229" t="str">
        <f>IF('Actual Waste'!Q174&lt;&gt;"",'Actual Waste'!Q174,"")</f>
        <v/>
      </c>
      <c r="N757" s="229" t="e">
        <f t="array" ref="N757">INDEX(J$590:J$789,MATCH(0,COUNTIF(N$589:N756,J$590:J$789),0))</f>
        <v>#N/A</v>
      </c>
      <c r="O757" s="229" t="e">
        <f t="shared" si="172"/>
        <v>#N/A</v>
      </c>
      <c r="P757" s="229" t="e">
        <f t="shared" si="173"/>
        <v>#N/A</v>
      </c>
      <c r="Q757" s="229" t="e">
        <f t="shared" si="174"/>
        <v>#N/A</v>
      </c>
      <c r="AE757" s="3"/>
      <c r="AF757" s="3"/>
      <c r="AG757" s="3"/>
      <c r="AH757" s="3"/>
      <c r="AM757" s="3"/>
      <c r="AN757" s="3"/>
      <c r="AO757" s="3"/>
      <c r="AP757" s="3"/>
    </row>
    <row r="758" spans="1:42" x14ac:dyDescent="0.35">
      <c r="A758" s="191" t="str">
        <f>IF('Estimated Waste'!O174&lt;&gt;"",CONCATENATE('Estimated Waste'!A174," ", 'Estimated Waste'!O174),"")</f>
        <v/>
      </c>
      <c r="B758" s="227" t="str">
        <f>IF('Estimated Waste'!C174&lt;&gt;"",'Estimated Waste'!C174,"")</f>
        <v/>
      </c>
      <c r="C758" s="227" t="str">
        <f>IF('Estimated Waste'!R174&lt;&gt;"",'Estimated Waste'!R174,"")</f>
        <v/>
      </c>
      <c r="D758" s="227" t="str">
        <f>IF('Estimated Waste'!Q174&lt;&gt;"",'Estimated Waste'!Q174,"")</f>
        <v/>
      </c>
      <c r="E758" s="227" t="e">
        <f t="array" ref="E758">INDEX(A$590:A$789,MATCH(0,COUNTIF(E$589:E757,A$590:A$789),0))</f>
        <v>#N/A</v>
      </c>
      <c r="F758" s="227" t="e">
        <f t="shared" si="171"/>
        <v>#N/A</v>
      </c>
      <c r="G758" s="227" t="e">
        <f t="shared" si="175"/>
        <v>#N/A</v>
      </c>
      <c r="H758" s="227" t="e">
        <f t="shared" si="176"/>
        <v>#N/A</v>
      </c>
      <c r="J758" s="279" t="str">
        <f>IF('Actual Waste'!O175&lt;&gt;"",CONCATENATE('Actual Waste'!B175," ", 'Actual Waste'!O175),"")</f>
        <v/>
      </c>
      <c r="K758" s="229" t="str">
        <f>IF('Actual Waste'!D175&lt;&gt;"",'Actual Waste'!D175,"")</f>
        <v/>
      </c>
      <c r="L758" s="229" t="str">
        <f>IF('Actual Waste'!P175&lt;&gt;"",'Actual Waste'!P175,"")</f>
        <v/>
      </c>
      <c r="M758" s="229" t="str">
        <f>IF('Actual Waste'!Q175&lt;&gt;"",'Actual Waste'!Q175,"")</f>
        <v/>
      </c>
      <c r="N758" s="229" t="e">
        <f t="array" ref="N758">INDEX(J$590:J$789,MATCH(0,COUNTIF(N$589:N757,J$590:J$789),0))</f>
        <v>#N/A</v>
      </c>
      <c r="O758" s="229" t="e">
        <f t="shared" si="172"/>
        <v>#N/A</v>
      </c>
      <c r="P758" s="229" t="e">
        <f t="shared" si="173"/>
        <v>#N/A</v>
      </c>
      <c r="Q758" s="229" t="e">
        <f t="shared" si="174"/>
        <v>#N/A</v>
      </c>
      <c r="AE758" s="3"/>
      <c r="AF758" s="3"/>
      <c r="AG758" s="3"/>
      <c r="AH758" s="3"/>
      <c r="AM758" s="3"/>
      <c r="AN758" s="3"/>
      <c r="AO758" s="3"/>
      <c r="AP758" s="3"/>
    </row>
    <row r="759" spans="1:42" x14ac:dyDescent="0.35">
      <c r="A759" s="191" t="str">
        <f>IF('Estimated Waste'!O175&lt;&gt;"",CONCATENATE('Estimated Waste'!A175," ", 'Estimated Waste'!O175),"")</f>
        <v/>
      </c>
      <c r="B759" s="227" t="str">
        <f>IF('Estimated Waste'!C175&lt;&gt;"",'Estimated Waste'!C175,"")</f>
        <v/>
      </c>
      <c r="C759" s="227" t="str">
        <f>IF('Estimated Waste'!R175&lt;&gt;"",'Estimated Waste'!R175,"")</f>
        <v/>
      </c>
      <c r="D759" s="227" t="str">
        <f>IF('Estimated Waste'!Q175&lt;&gt;"",'Estimated Waste'!Q175,"")</f>
        <v/>
      </c>
      <c r="E759" s="227" t="e">
        <f t="array" ref="E759">INDEX(A$590:A$789,MATCH(0,COUNTIF(E$589:E758,A$590:A$789),0))</f>
        <v>#N/A</v>
      </c>
      <c r="F759" s="227" t="e">
        <f t="shared" si="171"/>
        <v>#N/A</v>
      </c>
      <c r="G759" s="227" t="e">
        <f t="shared" si="175"/>
        <v>#N/A</v>
      </c>
      <c r="H759" s="227" t="e">
        <f t="shared" si="176"/>
        <v>#N/A</v>
      </c>
      <c r="J759" s="279" t="str">
        <f>IF('Actual Waste'!O176&lt;&gt;"",CONCATENATE('Actual Waste'!B176," ", 'Actual Waste'!O176),"")</f>
        <v/>
      </c>
      <c r="K759" s="229" t="str">
        <f>IF('Actual Waste'!D176&lt;&gt;"",'Actual Waste'!D176,"")</f>
        <v/>
      </c>
      <c r="L759" s="229" t="str">
        <f>IF('Actual Waste'!P176&lt;&gt;"",'Actual Waste'!P176,"")</f>
        <v/>
      </c>
      <c r="M759" s="229" t="str">
        <f>IF('Actual Waste'!Q176&lt;&gt;"",'Actual Waste'!Q176,"")</f>
        <v/>
      </c>
      <c r="N759" s="229" t="e">
        <f t="array" ref="N759">INDEX(J$590:J$789,MATCH(0,COUNTIF(N$589:N758,J$590:J$789),0))</f>
        <v>#N/A</v>
      </c>
      <c r="O759" s="229" t="e">
        <f t="shared" si="172"/>
        <v>#N/A</v>
      </c>
      <c r="P759" s="229" t="e">
        <f t="shared" si="173"/>
        <v>#N/A</v>
      </c>
      <c r="Q759" s="229" t="e">
        <f t="shared" si="174"/>
        <v>#N/A</v>
      </c>
      <c r="AE759" s="3"/>
      <c r="AF759" s="3"/>
      <c r="AG759" s="3"/>
      <c r="AH759" s="3"/>
      <c r="AM759" s="3"/>
      <c r="AN759" s="3"/>
      <c r="AO759" s="3"/>
      <c r="AP759" s="3"/>
    </row>
    <row r="760" spans="1:42" x14ac:dyDescent="0.35">
      <c r="A760" s="191" t="str">
        <f>IF('Estimated Waste'!O176&lt;&gt;"",CONCATENATE('Estimated Waste'!A176," ", 'Estimated Waste'!O176),"")</f>
        <v/>
      </c>
      <c r="B760" s="227" t="str">
        <f>IF('Estimated Waste'!C176&lt;&gt;"",'Estimated Waste'!C176,"")</f>
        <v/>
      </c>
      <c r="C760" s="227" t="str">
        <f>IF('Estimated Waste'!R176&lt;&gt;"",'Estimated Waste'!R176,"")</f>
        <v/>
      </c>
      <c r="D760" s="227" t="str">
        <f>IF('Estimated Waste'!Q176&lt;&gt;"",'Estimated Waste'!Q176,"")</f>
        <v/>
      </c>
      <c r="E760" s="227" t="e">
        <f t="array" ref="E760">INDEX(A$590:A$789,MATCH(0,COUNTIF(E$589:E759,A$590:A$789),0))</f>
        <v>#N/A</v>
      </c>
      <c r="F760" s="227" t="e">
        <f t="shared" si="171"/>
        <v>#N/A</v>
      </c>
      <c r="G760" s="227" t="e">
        <f t="shared" si="175"/>
        <v>#N/A</v>
      </c>
      <c r="H760" s="227" t="e">
        <f t="shared" si="176"/>
        <v>#N/A</v>
      </c>
      <c r="J760" s="279" t="str">
        <f>IF('Actual Waste'!O177&lt;&gt;"",CONCATENATE('Actual Waste'!B177," ", 'Actual Waste'!O177),"")</f>
        <v/>
      </c>
      <c r="K760" s="229" t="str">
        <f>IF('Actual Waste'!D177&lt;&gt;"",'Actual Waste'!D177,"")</f>
        <v/>
      </c>
      <c r="L760" s="229" t="str">
        <f>IF('Actual Waste'!P177&lt;&gt;"",'Actual Waste'!P177,"")</f>
        <v/>
      </c>
      <c r="M760" s="229" t="str">
        <f>IF('Actual Waste'!Q177&lt;&gt;"",'Actual Waste'!Q177,"")</f>
        <v/>
      </c>
      <c r="N760" s="229" t="e">
        <f t="array" ref="N760">INDEX(J$590:J$789,MATCH(0,COUNTIF(N$589:N759,J$590:J$789),0))</f>
        <v>#N/A</v>
      </c>
      <c r="O760" s="229" t="e">
        <f t="shared" si="172"/>
        <v>#N/A</v>
      </c>
      <c r="P760" s="229" t="e">
        <f t="shared" si="173"/>
        <v>#N/A</v>
      </c>
      <c r="Q760" s="229" t="e">
        <f t="shared" si="174"/>
        <v>#N/A</v>
      </c>
      <c r="AE760" s="3"/>
      <c r="AF760" s="3"/>
      <c r="AG760" s="3"/>
      <c r="AH760" s="3"/>
      <c r="AM760" s="3"/>
      <c r="AN760" s="3"/>
      <c r="AO760" s="3"/>
      <c r="AP760" s="3"/>
    </row>
    <row r="761" spans="1:42" x14ac:dyDescent="0.35">
      <c r="A761" s="191" t="str">
        <f>IF('Estimated Waste'!O177&lt;&gt;"",CONCATENATE('Estimated Waste'!A177," ", 'Estimated Waste'!O177),"")</f>
        <v/>
      </c>
      <c r="B761" s="227" t="str">
        <f>IF('Estimated Waste'!C177&lt;&gt;"",'Estimated Waste'!C177,"")</f>
        <v/>
      </c>
      <c r="C761" s="227" t="str">
        <f>IF('Estimated Waste'!R177&lt;&gt;"",'Estimated Waste'!R177,"")</f>
        <v/>
      </c>
      <c r="D761" s="227" t="str">
        <f>IF('Estimated Waste'!Q177&lt;&gt;"",'Estimated Waste'!Q177,"")</f>
        <v/>
      </c>
      <c r="E761" s="227" t="e">
        <f t="array" ref="E761">INDEX(A$590:A$789,MATCH(0,COUNTIF(E$589:E760,A$590:A$789),0))</f>
        <v>#N/A</v>
      </c>
      <c r="F761" s="227" t="e">
        <f t="shared" si="171"/>
        <v>#N/A</v>
      </c>
      <c r="G761" s="227" t="e">
        <f t="shared" si="175"/>
        <v>#N/A</v>
      </c>
      <c r="H761" s="227" t="e">
        <f t="shared" si="176"/>
        <v>#N/A</v>
      </c>
      <c r="J761" s="279" t="str">
        <f>IF('Actual Waste'!O178&lt;&gt;"",CONCATENATE('Actual Waste'!B178," ", 'Actual Waste'!O178),"")</f>
        <v/>
      </c>
      <c r="K761" s="229" t="str">
        <f>IF('Actual Waste'!D178&lt;&gt;"",'Actual Waste'!D178,"")</f>
        <v/>
      </c>
      <c r="L761" s="229" t="str">
        <f>IF('Actual Waste'!P178&lt;&gt;"",'Actual Waste'!P178,"")</f>
        <v/>
      </c>
      <c r="M761" s="229" t="str">
        <f>IF('Actual Waste'!Q178&lt;&gt;"",'Actual Waste'!Q178,"")</f>
        <v/>
      </c>
      <c r="N761" s="229" t="e">
        <f t="array" ref="N761">INDEX(J$590:J$789,MATCH(0,COUNTIF(N$589:N760,J$590:J$789),0))</f>
        <v>#N/A</v>
      </c>
      <c r="O761" s="229" t="e">
        <f t="shared" si="172"/>
        <v>#N/A</v>
      </c>
      <c r="P761" s="229" t="e">
        <f t="shared" si="173"/>
        <v>#N/A</v>
      </c>
      <c r="Q761" s="229" t="e">
        <f t="shared" si="174"/>
        <v>#N/A</v>
      </c>
      <c r="AE761" s="3"/>
      <c r="AF761" s="3"/>
      <c r="AG761" s="3"/>
      <c r="AH761" s="3"/>
      <c r="AM761" s="3"/>
      <c r="AN761" s="3"/>
      <c r="AO761" s="3"/>
      <c r="AP761" s="3"/>
    </row>
    <row r="762" spans="1:42" x14ac:dyDescent="0.35">
      <c r="A762" s="191" t="str">
        <f>IF('Estimated Waste'!O178&lt;&gt;"",CONCATENATE('Estimated Waste'!A178," ", 'Estimated Waste'!O178),"")</f>
        <v/>
      </c>
      <c r="B762" s="227" t="str">
        <f>IF('Estimated Waste'!C178&lt;&gt;"",'Estimated Waste'!C178,"")</f>
        <v/>
      </c>
      <c r="C762" s="227" t="str">
        <f>IF('Estimated Waste'!R178&lt;&gt;"",'Estimated Waste'!R178,"")</f>
        <v/>
      </c>
      <c r="D762" s="227" t="str">
        <f>IF('Estimated Waste'!Q178&lt;&gt;"",'Estimated Waste'!Q178,"")</f>
        <v/>
      </c>
      <c r="E762" s="227" t="e">
        <f t="array" ref="E762">INDEX(A$590:A$789,MATCH(0,COUNTIF(E$589:E761,A$590:A$789),0))</f>
        <v>#N/A</v>
      </c>
      <c r="F762" s="227" t="e">
        <f t="shared" si="171"/>
        <v>#N/A</v>
      </c>
      <c r="G762" s="227" t="e">
        <f t="shared" si="175"/>
        <v>#N/A</v>
      </c>
      <c r="H762" s="227" t="e">
        <f t="shared" si="176"/>
        <v>#N/A</v>
      </c>
      <c r="J762" s="279" t="str">
        <f>IF('Actual Waste'!O179&lt;&gt;"",CONCATENATE('Actual Waste'!B179," ", 'Actual Waste'!O179),"")</f>
        <v/>
      </c>
      <c r="K762" s="229" t="str">
        <f>IF('Actual Waste'!D179&lt;&gt;"",'Actual Waste'!D179,"")</f>
        <v/>
      </c>
      <c r="L762" s="229" t="str">
        <f>IF('Actual Waste'!P179&lt;&gt;"",'Actual Waste'!P179,"")</f>
        <v/>
      </c>
      <c r="M762" s="229" t="str">
        <f>IF('Actual Waste'!Q179&lt;&gt;"",'Actual Waste'!Q179,"")</f>
        <v/>
      </c>
      <c r="N762" s="229" t="e">
        <f t="array" ref="N762">INDEX(J$590:J$789,MATCH(0,COUNTIF(N$589:N761,J$590:J$789),0))</f>
        <v>#N/A</v>
      </c>
      <c r="O762" s="229" t="e">
        <f t="shared" si="172"/>
        <v>#N/A</v>
      </c>
      <c r="P762" s="229" t="e">
        <f t="shared" si="173"/>
        <v>#N/A</v>
      </c>
      <c r="Q762" s="229" t="e">
        <f t="shared" si="174"/>
        <v>#N/A</v>
      </c>
      <c r="AE762" s="3"/>
      <c r="AF762" s="3"/>
      <c r="AG762" s="3"/>
      <c r="AH762" s="3"/>
      <c r="AM762" s="3"/>
      <c r="AN762" s="3"/>
      <c r="AO762" s="3"/>
      <c r="AP762" s="3"/>
    </row>
    <row r="763" spans="1:42" x14ac:dyDescent="0.35">
      <c r="A763" s="191" t="str">
        <f>IF('Estimated Waste'!O179&lt;&gt;"",CONCATENATE('Estimated Waste'!A179," ", 'Estimated Waste'!O179),"")</f>
        <v/>
      </c>
      <c r="B763" s="227" t="str">
        <f>IF('Estimated Waste'!C179&lt;&gt;"",'Estimated Waste'!C179,"")</f>
        <v/>
      </c>
      <c r="C763" s="227" t="str">
        <f>IF('Estimated Waste'!R179&lt;&gt;"",'Estimated Waste'!R179,"")</f>
        <v/>
      </c>
      <c r="D763" s="227" t="str">
        <f>IF('Estimated Waste'!Q179&lt;&gt;"",'Estimated Waste'!Q179,"")</f>
        <v/>
      </c>
      <c r="E763" s="227" t="e">
        <f t="array" ref="E763">INDEX(A$590:A$789,MATCH(0,COUNTIF(E$589:E762,A$590:A$789),0))</f>
        <v>#N/A</v>
      </c>
      <c r="F763" s="227" t="e">
        <f t="shared" si="171"/>
        <v>#N/A</v>
      </c>
      <c r="G763" s="227" t="e">
        <f t="shared" si="175"/>
        <v>#N/A</v>
      </c>
      <c r="H763" s="227" t="e">
        <f t="shared" si="176"/>
        <v>#N/A</v>
      </c>
      <c r="J763" s="279" t="str">
        <f>IF('Actual Waste'!O180&lt;&gt;"",CONCATENATE('Actual Waste'!B180," ", 'Actual Waste'!O180),"")</f>
        <v/>
      </c>
      <c r="K763" s="229" t="str">
        <f>IF('Actual Waste'!D180&lt;&gt;"",'Actual Waste'!D180,"")</f>
        <v/>
      </c>
      <c r="L763" s="229" t="str">
        <f>IF('Actual Waste'!P180&lt;&gt;"",'Actual Waste'!P180,"")</f>
        <v/>
      </c>
      <c r="M763" s="229" t="str">
        <f>IF('Actual Waste'!Q180&lt;&gt;"",'Actual Waste'!Q180,"")</f>
        <v/>
      </c>
      <c r="N763" s="229" t="e">
        <f t="array" ref="N763">INDEX(J$590:J$789,MATCH(0,COUNTIF(N$589:N762,J$590:J$789),0))</f>
        <v>#N/A</v>
      </c>
      <c r="O763" s="229" t="e">
        <f t="shared" si="172"/>
        <v>#N/A</v>
      </c>
      <c r="P763" s="229" t="e">
        <f t="shared" si="173"/>
        <v>#N/A</v>
      </c>
      <c r="Q763" s="229" t="e">
        <f t="shared" si="174"/>
        <v>#N/A</v>
      </c>
      <c r="AE763" s="3"/>
      <c r="AF763" s="3"/>
      <c r="AG763" s="3"/>
      <c r="AH763" s="3"/>
      <c r="AM763" s="3"/>
      <c r="AN763" s="3"/>
      <c r="AO763" s="3"/>
      <c r="AP763" s="3"/>
    </row>
    <row r="764" spans="1:42" x14ac:dyDescent="0.35">
      <c r="A764" s="191" t="str">
        <f>IF('Estimated Waste'!O180&lt;&gt;"",CONCATENATE('Estimated Waste'!A180," ", 'Estimated Waste'!O180),"")</f>
        <v/>
      </c>
      <c r="B764" s="227" t="str">
        <f>IF('Estimated Waste'!C180&lt;&gt;"",'Estimated Waste'!C180,"")</f>
        <v/>
      </c>
      <c r="C764" s="227" t="str">
        <f>IF('Estimated Waste'!R180&lt;&gt;"",'Estimated Waste'!R180,"")</f>
        <v/>
      </c>
      <c r="D764" s="227" t="str">
        <f>IF('Estimated Waste'!Q180&lt;&gt;"",'Estimated Waste'!Q180,"")</f>
        <v/>
      </c>
      <c r="E764" s="227" t="e">
        <f t="array" ref="E764">INDEX(A$590:A$789,MATCH(0,COUNTIF(E$589:E763,A$590:A$789),0))</f>
        <v>#N/A</v>
      </c>
      <c r="F764" s="227" t="e">
        <f t="shared" si="171"/>
        <v>#N/A</v>
      </c>
      <c r="G764" s="227" t="e">
        <f t="shared" si="175"/>
        <v>#N/A</v>
      </c>
      <c r="H764" s="227" t="e">
        <f t="shared" si="176"/>
        <v>#N/A</v>
      </c>
      <c r="J764" s="279" t="str">
        <f>IF('Actual Waste'!O181&lt;&gt;"",CONCATENATE('Actual Waste'!B181," ", 'Actual Waste'!O181),"")</f>
        <v/>
      </c>
      <c r="K764" s="229" t="str">
        <f>IF('Actual Waste'!D181&lt;&gt;"",'Actual Waste'!D181,"")</f>
        <v/>
      </c>
      <c r="L764" s="229" t="str">
        <f>IF('Actual Waste'!P181&lt;&gt;"",'Actual Waste'!P181,"")</f>
        <v/>
      </c>
      <c r="M764" s="229" t="str">
        <f>IF('Actual Waste'!Q181&lt;&gt;"",'Actual Waste'!Q181,"")</f>
        <v/>
      </c>
      <c r="N764" s="229" t="e">
        <f t="array" ref="N764">INDEX(J$590:J$789,MATCH(0,COUNTIF(N$589:N763,J$590:J$789),0))</f>
        <v>#N/A</v>
      </c>
      <c r="O764" s="229" t="e">
        <f t="shared" si="172"/>
        <v>#N/A</v>
      </c>
      <c r="P764" s="229" t="e">
        <f t="shared" si="173"/>
        <v>#N/A</v>
      </c>
      <c r="Q764" s="229" t="e">
        <f t="shared" si="174"/>
        <v>#N/A</v>
      </c>
      <c r="AE764" s="3"/>
      <c r="AF764" s="3"/>
      <c r="AG764" s="3"/>
      <c r="AH764" s="3"/>
      <c r="AM764" s="3"/>
      <c r="AN764" s="3"/>
      <c r="AO764" s="3"/>
      <c r="AP764" s="3"/>
    </row>
    <row r="765" spans="1:42" x14ac:dyDescent="0.35">
      <c r="A765" s="191" t="str">
        <f>IF('Estimated Waste'!O181&lt;&gt;"",CONCATENATE('Estimated Waste'!A181," ", 'Estimated Waste'!O181),"")</f>
        <v/>
      </c>
      <c r="B765" s="227" t="str">
        <f>IF('Estimated Waste'!C181&lt;&gt;"",'Estimated Waste'!C181,"")</f>
        <v/>
      </c>
      <c r="C765" s="227" t="str">
        <f>IF('Estimated Waste'!R181&lt;&gt;"",'Estimated Waste'!R181,"")</f>
        <v/>
      </c>
      <c r="D765" s="227" t="str">
        <f>IF('Estimated Waste'!Q181&lt;&gt;"",'Estimated Waste'!Q181,"")</f>
        <v/>
      </c>
      <c r="E765" s="227" t="e">
        <f t="array" ref="E765">INDEX(A$590:A$789,MATCH(0,COUNTIF(E$589:E764,A$590:A$789),0))</f>
        <v>#N/A</v>
      </c>
      <c r="F765" s="227" t="e">
        <f t="shared" si="171"/>
        <v>#N/A</v>
      </c>
      <c r="G765" s="227" t="e">
        <f t="shared" si="175"/>
        <v>#N/A</v>
      </c>
      <c r="H765" s="227" t="e">
        <f t="shared" si="176"/>
        <v>#N/A</v>
      </c>
      <c r="J765" s="279" t="str">
        <f>IF('Actual Waste'!O182&lt;&gt;"",CONCATENATE('Actual Waste'!B182," ", 'Actual Waste'!O182),"")</f>
        <v/>
      </c>
      <c r="K765" s="229" t="str">
        <f>IF('Actual Waste'!D182&lt;&gt;"",'Actual Waste'!D182,"")</f>
        <v/>
      </c>
      <c r="L765" s="229" t="str">
        <f>IF('Actual Waste'!P182&lt;&gt;"",'Actual Waste'!P182,"")</f>
        <v/>
      </c>
      <c r="M765" s="229" t="str">
        <f>IF('Actual Waste'!Q182&lt;&gt;"",'Actual Waste'!Q182,"")</f>
        <v/>
      </c>
      <c r="N765" s="229" t="e">
        <f t="array" ref="N765">INDEX(J$590:J$789,MATCH(0,COUNTIF(N$589:N764,J$590:J$789),0))</f>
        <v>#N/A</v>
      </c>
      <c r="O765" s="229" t="e">
        <f t="shared" si="172"/>
        <v>#N/A</v>
      </c>
      <c r="P765" s="229" t="e">
        <f t="shared" si="173"/>
        <v>#N/A</v>
      </c>
      <c r="Q765" s="229" t="e">
        <f t="shared" si="174"/>
        <v>#N/A</v>
      </c>
      <c r="AE765" s="3"/>
      <c r="AF765" s="3"/>
      <c r="AG765" s="3"/>
      <c r="AH765" s="3"/>
      <c r="AM765" s="3"/>
      <c r="AN765" s="3"/>
      <c r="AO765" s="3"/>
      <c r="AP765" s="3"/>
    </row>
    <row r="766" spans="1:42" x14ac:dyDescent="0.35">
      <c r="A766" s="191" t="str">
        <f>IF('Estimated Waste'!O182&lt;&gt;"",CONCATENATE('Estimated Waste'!A182," ", 'Estimated Waste'!O182),"")</f>
        <v/>
      </c>
      <c r="B766" s="227" t="str">
        <f>IF('Estimated Waste'!C182&lt;&gt;"",'Estimated Waste'!C182,"")</f>
        <v/>
      </c>
      <c r="C766" s="227" t="str">
        <f>IF('Estimated Waste'!R182&lt;&gt;"",'Estimated Waste'!R182,"")</f>
        <v/>
      </c>
      <c r="D766" s="227" t="str">
        <f>IF('Estimated Waste'!Q182&lt;&gt;"",'Estimated Waste'!Q182,"")</f>
        <v/>
      </c>
      <c r="E766" s="227" t="e">
        <f t="array" ref="E766">INDEX(A$590:A$789,MATCH(0,COUNTIF(E$589:E765,A$590:A$789),0))</f>
        <v>#N/A</v>
      </c>
      <c r="F766" s="227" t="e">
        <f t="shared" si="171"/>
        <v>#N/A</v>
      </c>
      <c r="G766" s="227" t="e">
        <f t="shared" si="175"/>
        <v>#N/A</v>
      </c>
      <c r="H766" s="227" t="e">
        <f t="shared" si="176"/>
        <v>#N/A</v>
      </c>
      <c r="J766" s="279" t="str">
        <f>IF('Actual Waste'!O183&lt;&gt;"",CONCATENATE('Actual Waste'!B183," ", 'Actual Waste'!O183),"")</f>
        <v/>
      </c>
      <c r="K766" s="229" t="str">
        <f>IF('Actual Waste'!D183&lt;&gt;"",'Actual Waste'!D183,"")</f>
        <v/>
      </c>
      <c r="L766" s="229" t="str">
        <f>IF('Actual Waste'!P183&lt;&gt;"",'Actual Waste'!P183,"")</f>
        <v/>
      </c>
      <c r="M766" s="229" t="str">
        <f>IF('Actual Waste'!Q183&lt;&gt;"",'Actual Waste'!Q183,"")</f>
        <v/>
      </c>
      <c r="N766" s="229" t="e">
        <f t="array" ref="N766">INDEX(J$590:J$789,MATCH(0,COUNTIF(N$589:N765,J$590:J$789),0))</f>
        <v>#N/A</v>
      </c>
      <c r="O766" s="229" t="e">
        <f t="shared" si="172"/>
        <v>#N/A</v>
      </c>
      <c r="P766" s="229" t="e">
        <f t="shared" si="173"/>
        <v>#N/A</v>
      </c>
      <c r="Q766" s="229" t="e">
        <f t="shared" si="174"/>
        <v>#N/A</v>
      </c>
      <c r="AE766" s="3"/>
      <c r="AF766" s="3"/>
      <c r="AG766" s="3"/>
      <c r="AH766" s="3"/>
      <c r="AM766" s="3"/>
      <c r="AN766" s="3"/>
      <c r="AO766" s="3"/>
      <c r="AP766" s="3"/>
    </row>
    <row r="767" spans="1:42" x14ac:dyDescent="0.35">
      <c r="A767" s="191" t="str">
        <f>IF('Estimated Waste'!O183&lt;&gt;"",CONCATENATE('Estimated Waste'!A183," ", 'Estimated Waste'!O183),"")</f>
        <v/>
      </c>
      <c r="B767" s="227" t="str">
        <f>IF('Estimated Waste'!C183&lt;&gt;"",'Estimated Waste'!C183,"")</f>
        <v/>
      </c>
      <c r="C767" s="227" t="str">
        <f>IF('Estimated Waste'!R183&lt;&gt;"",'Estimated Waste'!R183,"")</f>
        <v/>
      </c>
      <c r="D767" s="227" t="str">
        <f>IF('Estimated Waste'!Q183&lt;&gt;"",'Estimated Waste'!Q183,"")</f>
        <v/>
      </c>
      <c r="E767" s="227" t="e">
        <f t="array" ref="E767">INDEX(A$590:A$789,MATCH(0,COUNTIF(E$589:E766,A$590:A$789),0))</f>
        <v>#N/A</v>
      </c>
      <c r="F767" s="227" t="e">
        <f t="shared" si="171"/>
        <v>#N/A</v>
      </c>
      <c r="G767" s="227" t="e">
        <f t="shared" si="175"/>
        <v>#N/A</v>
      </c>
      <c r="H767" s="227" t="e">
        <f t="shared" si="176"/>
        <v>#N/A</v>
      </c>
      <c r="J767" s="279" t="str">
        <f>IF('Actual Waste'!O184&lt;&gt;"",CONCATENATE('Actual Waste'!B184," ", 'Actual Waste'!O184),"")</f>
        <v/>
      </c>
      <c r="K767" s="229" t="str">
        <f>IF('Actual Waste'!D184&lt;&gt;"",'Actual Waste'!D184,"")</f>
        <v/>
      </c>
      <c r="L767" s="229" t="str">
        <f>IF('Actual Waste'!P184&lt;&gt;"",'Actual Waste'!P184,"")</f>
        <v/>
      </c>
      <c r="M767" s="229" t="str">
        <f>IF('Actual Waste'!Q184&lt;&gt;"",'Actual Waste'!Q184,"")</f>
        <v/>
      </c>
      <c r="N767" s="229" t="e">
        <f t="array" ref="N767">INDEX(J$590:J$789,MATCH(0,COUNTIF(N$589:N766,J$590:J$789),0))</f>
        <v>#N/A</v>
      </c>
      <c r="O767" s="229" t="e">
        <f t="shared" si="172"/>
        <v>#N/A</v>
      </c>
      <c r="P767" s="229" t="e">
        <f t="shared" si="173"/>
        <v>#N/A</v>
      </c>
      <c r="Q767" s="229" t="e">
        <f t="shared" si="174"/>
        <v>#N/A</v>
      </c>
      <c r="AE767" s="3"/>
      <c r="AF767" s="3"/>
      <c r="AG767" s="3"/>
      <c r="AH767" s="3"/>
      <c r="AM767" s="3"/>
      <c r="AN767" s="3"/>
      <c r="AO767" s="3"/>
      <c r="AP767" s="3"/>
    </row>
    <row r="768" spans="1:42" x14ac:dyDescent="0.35">
      <c r="A768" s="191" t="str">
        <f>IF('Estimated Waste'!O184&lt;&gt;"",CONCATENATE('Estimated Waste'!A184," ", 'Estimated Waste'!O184),"")</f>
        <v/>
      </c>
      <c r="B768" s="227" t="str">
        <f>IF('Estimated Waste'!C184&lt;&gt;"",'Estimated Waste'!C184,"")</f>
        <v/>
      </c>
      <c r="C768" s="227" t="str">
        <f>IF('Estimated Waste'!R184&lt;&gt;"",'Estimated Waste'!R184,"")</f>
        <v/>
      </c>
      <c r="D768" s="227" t="str">
        <f>IF('Estimated Waste'!Q184&lt;&gt;"",'Estimated Waste'!Q184,"")</f>
        <v/>
      </c>
      <c r="E768" s="227" t="e">
        <f t="array" ref="E768">INDEX(A$590:A$789,MATCH(0,COUNTIF(E$589:E767,A$590:A$789),0))</f>
        <v>#N/A</v>
      </c>
      <c r="F768" s="227" t="e">
        <f t="shared" si="171"/>
        <v>#N/A</v>
      </c>
      <c r="G768" s="227" t="e">
        <f t="shared" si="175"/>
        <v>#N/A</v>
      </c>
      <c r="H768" s="227" t="e">
        <f t="shared" si="176"/>
        <v>#N/A</v>
      </c>
      <c r="J768" s="279" t="str">
        <f>IF('Actual Waste'!O185&lt;&gt;"",CONCATENATE('Actual Waste'!B185," ", 'Actual Waste'!O185),"")</f>
        <v/>
      </c>
      <c r="K768" s="229" t="str">
        <f>IF('Actual Waste'!D185&lt;&gt;"",'Actual Waste'!D185,"")</f>
        <v/>
      </c>
      <c r="L768" s="229" t="str">
        <f>IF('Actual Waste'!P185&lt;&gt;"",'Actual Waste'!P185,"")</f>
        <v/>
      </c>
      <c r="M768" s="229" t="str">
        <f>IF('Actual Waste'!Q185&lt;&gt;"",'Actual Waste'!Q185,"")</f>
        <v/>
      </c>
      <c r="N768" s="229" t="e">
        <f t="array" ref="N768">INDEX(J$590:J$789,MATCH(0,COUNTIF(N$589:N767,J$590:J$789),0))</f>
        <v>#N/A</v>
      </c>
      <c r="O768" s="229" t="e">
        <f t="shared" si="172"/>
        <v>#N/A</v>
      </c>
      <c r="P768" s="229" t="e">
        <f t="shared" si="173"/>
        <v>#N/A</v>
      </c>
      <c r="Q768" s="229" t="e">
        <f t="shared" si="174"/>
        <v>#N/A</v>
      </c>
      <c r="AE768" s="3"/>
      <c r="AF768" s="3"/>
      <c r="AG768" s="3"/>
      <c r="AH768" s="3"/>
      <c r="AM768" s="3"/>
      <c r="AN768" s="3"/>
      <c r="AO768" s="3"/>
      <c r="AP768" s="3"/>
    </row>
    <row r="769" spans="1:42" x14ac:dyDescent="0.35">
      <c r="A769" s="191" t="str">
        <f>IF('Estimated Waste'!O185&lt;&gt;"",CONCATENATE('Estimated Waste'!A185," ", 'Estimated Waste'!O185),"")</f>
        <v/>
      </c>
      <c r="B769" s="227" t="str">
        <f>IF('Estimated Waste'!C185&lt;&gt;"",'Estimated Waste'!C185,"")</f>
        <v/>
      </c>
      <c r="C769" s="227" t="str">
        <f>IF('Estimated Waste'!R185&lt;&gt;"",'Estimated Waste'!R185,"")</f>
        <v/>
      </c>
      <c r="D769" s="227" t="str">
        <f>IF('Estimated Waste'!Q185&lt;&gt;"",'Estimated Waste'!Q185,"")</f>
        <v/>
      </c>
      <c r="E769" s="227" t="e">
        <f t="array" ref="E769">INDEX(A$590:A$789,MATCH(0,COUNTIF(E$589:E768,A$590:A$789),0))</f>
        <v>#N/A</v>
      </c>
      <c r="F769" s="227" t="e">
        <f t="shared" si="171"/>
        <v>#N/A</v>
      </c>
      <c r="G769" s="227" t="e">
        <f t="shared" si="175"/>
        <v>#N/A</v>
      </c>
      <c r="H769" s="227" t="e">
        <f t="shared" si="176"/>
        <v>#N/A</v>
      </c>
      <c r="J769" s="279" t="str">
        <f>IF('Actual Waste'!O186&lt;&gt;"",CONCATENATE('Actual Waste'!B186," ", 'Actual Waste'!O186),"")</f>
        <v/>
      </c>
      <c r="K769" s="229" t="str">
        <f>IF('Actual Waste'!D186&lt;&gt;"",'Actual Waste'!D186,"")</f>
        <v/>
      </c>
      <c r="L769" s="229" t="str">
        <f>IF('Actual Waste'!P186&lt;&gt;"",'Actual Waste'!P186,"")</f>
        <v/>
      </c>
      <c r="M769" s="229" t="str">
        <f>IF('Actual Waste'!Q186&lt;&gt;"",'Actual Waste'!Q186,"")</f>
        <v/>
      </c>
      <c r="N769" s="229" t="e">
        <f t="array" ref="N769">INDEX(J$590:J$789,MATCH(0,COUNTIF(N$589:N768,J$590:J$789),0))</f>
        <v>#N/A</v>
      </c>
      <c r="O769" s="229" t="e">
        <f t="shared" si="172"/>
        <v>#N/A</v>
      </c>
      <c r="P769" s="229" t="e">
        <f t="shared" si="173"/>
        <v>#N/A</v>
      </c>
      <c r="Q769" s="229" t="e">
        <f t="shared" si="174"/>
        <v>#N/A</v>
      </c>
      <c r="AE769" s="3"/>
      <c r="AF769" s="3"/>
      <c r="AG769" s="3"/>
      <c r="AH769" s="3"/>
      <c r="AM769" s="3"/>
      <c r="AN769" s="3"/>
      <c r="AO769" s="3"/>
      <c r="AP769" s="3"/>
    </row>
    <row r="770" spans="1:42" x14ac:dyDescent="0.35">
      <c r="A770" s="191" t="str">
        <f>IF('Estimated Waste'!O186&lt;&gt;"",CONCATENATE('Estimated Waste'!A186," ", 'Estimated Waste'!O186),"")</f>
        <v/>
      </c>
      <c r="B770" s="227" t="str">
        <f>IF('Estimated Waste'!C186&lt;&gt;"",'Estimated Waste'!C186,"")</f>
        <v/>
      </c>
      <c r="C770" s="227" t="str">
        <f>IF('Estimated Waste'!R186&lt;&gt;"",'Estimated Waste'!R186,"")</f>
        <v/>
      </c>
      <c r="D770" s="227" t="str">
        <f>IF('Estimated Waste'!Q186&lt;&gt;"",'Estimated Waste'!Q186,"")</f>
        <v/>
      </c>
      <c r="E770" s="227" t="e">
        <f t="array" ref="E770">INDEX(A$590:A$789,MATCH(0,COUNTIF(E$589:E769,A$590:A$789),0))</f>
        <v>#N/A</v>
      </c>
      <c r="F770" s="227" t="e">
        <f t="shared" si="171"/>
        <v>#N/A</v>
      </c>
      <c r="G770" s="227" t="e">
        <f t="shared" si="175"/>
        <v>#N/A</v>
      </c>
      <c r="H770" s="227" t="e">
        <f t="shared" si="176"/>
        <v>#N/A</v>
      </c>
      <c r="J770" s="279" t="str">
        <f>IF('Actual Waste'!O187&lt;&gt;"",CONCATENATE('Actual Waste'!B187," ", 'Actual Waste'!O187),"")</f>
        <v/>
      </c>
      <c r="K770" s="229" t="str">
        <f>IF('Actual Waste'!D187&lt;&gt;"",'Actual Waste'!D187,"")</f>
        <v/>
      </c>
      <c r="L770" s="229" t="str">
        <f>IF('Actual Waste'!P187&lt;&gt;"",'Actual Waste'!P187,"")</f>
        <v/>
      </c>
      <c r="M770" s="229" t="str">
        <f>IF('Actual Waste'!Q187&lt;&gt;"",'Actual Waste'!Q187,"")</f>
        <v/>
      </c>
      <c r="N770" s="229" t="e">
        <f t="array" ref="N770">INDEX(J$590:J$789,MATCH(0,COUNTIF(N$589:N769,J$590:J$789),0))</f>
        <v>#N/A</v>
      </c>
      <c r="O770" s="229" t="e">
        <f t="shared" si="172"/>
        <v>#N/A</v>
      </c>
      <c r="P770" s="229" t="e">
        <f t="shared" si="173"/>
        <v>#N/A</v>
      </c>
      <c r="Q770" s="229" t="e">
        <f t="shared" si="174"/>
        <v>#N/A</v>
      </c>
      <c r="AE770" s="3"/>
      <c r="AF770" s="3"/>
      <c r="AG770" s="3"/>
      <c r="AH770" s="3"/>
      <c r="AM770" s="3"/>
      <c r="AN770" s="3"/>
      <c r="AO770" s="3"/>
      <c r="AP770" s="3"/>
    </row>
    <row r="771" spans="1:42" x14ac:dyDescent="0.35">
      <c r="A771" s="191" t="str">
        <f>IF('Estimated Waste'!O187&lt;&gt;"",CONCATENATE('Estimated Waste'!A187," ", 'Estimated Waste'!O187),"")</f>
        <v/>
      </c>
      <c r="B771" s="227" t="str">
        <f>IF('Estimated Waste'!C187&lt;&gt;"",'Estimated Waste'!C187,"")</f>
        <v/>
      </c>
      <c r="C771" s="227" t="str">
        <f>IF('Estimated Waste'!R187&lt;&gt;"",'Estimated Waste'!R187,"")</f>
        <v/>
      </c>
      <c r="D771" s="227" t="str">
        <f>IF('Estimated Waste'!Q187&lt;&gt;"",'Estimated Waste'!Q187,"")</f>
        <v/>
      </c>
      <c r="E771" s="227" t="e">
        <f t="array" ref="E771">INDEX(A$590:A$789,MATCH(0,COUNTIF(E$589:E770,A$590:A$789),0))</f>
        <v>#N/A</v>
      </c>
      <c r="F771" s="227" t="e">
        <f t="shared" si="171"/>
        <v>#N/A</v>
      </c>
      <c r="G771" s="227" t="e">
        <f t="shared" si="175"/>
        <v>#N/A</v>
      </c>
      <c r="H771" s="227" t="e">
        <f t="shared" si="176"/>
        <v>#N/A</v>
      </c>
      <c r="J771" s="279" t="str">
        <f>IF('Actual Waste'!O188&lt;&gt;"",CONCATENATE('Actual Waste'!B188," ", 'Actual Waste'!O188),"")</f>
        <v/>
      </c>
      <c r="K771" s="229" t="str">
        <f>IF('Actual Waste'!D188&lt;&gt;"",'Actual Waste'!D188,"")</f>
        <v/>
      </c>
      <c r="L771" s="229" t="str">
        <f>IF('Actual Waste'!P188&lt;&gt;"",'Actual Waste'!P188,"")</f>
        <v/>
      </c>
      <c r="M771" s="229" t="str">
        <f>IF('Actual Waste'!Q188&lt;&gt;"",'Actual Waste'!Q188,"")</f>
        <v/>
      </c>
      <c r="N771" s="229" t="e">
        <f t="array" ref="N771">INDEX(J$590:J$789,MATCH(0,COUNTIF(N$589:N770,J$590:J$789),0))</f>
        <v>#N/A</v>
      </c>
      <c r="O771" s="229" t="e">
        <f t="shared" si="172"/>
        <v>#N/A</v>
      </c>
      <c r="P771" s="229" t="e">
        <f t="shared" si="173"/>
        <v>#N/A</v>
      </c>
      <c r="Q771" s="229" t="e">
        <f t="shared" si="174"/>
        <v>#N/A</v>
      </c>
      <c r="AE771" s="3"/>
      <c r="AF771" s="3"/>
      <c r="AG771" s="3"/>
      <c r="AH771" s="3"/>
      <c r="AM771" s="3"/>
      <c r="AN771" s="3"/>
      <c r="AO771" s="3"/>
      <c r="AP771" s="3"/>
    </row>
    <row r="772" spans="1:42" x14ac:dyDescent="0.35">
      <c r="A772" s="191" t="str">
        <f>IF('Estimated Waste'!O188&lt;&gt;"",CONCATENATE('Estimated Waste'!A188," ", 'Estimated Waste'!O188),"")</f>
        <v/>
      </c>
      <c r="B772" s="227" t="str">
        <f>IF('Estimated Waste'!C188&lt;&gt;"",'Estimated Waste'!C188,"")</f>
        <v/>
      </c>
      <c r="C772" s="227" t="str">
        <f>IF('Estimated Waste'!R188&lt;&gt;"",'Estimated Waste'!R188,"")</f>
        <v/>
      </c>
      <c r="D772" s="227" t="str">
        <f>IF('Estimated Waste'!Q188&lt;&gt;"",'Estimated Waste'!Q188,"")</f>
        <v/>
      </c>
      <c r="E772" s="227" t="e">
        <f t="array" ref="E772">INDEX(A$590:A$789,MATCH(0,COUNTIF(E$589:E771,A$590:A$789),0))</f>
        <v>#N/A</v>
      </c>
      <c r="F772" s="227" t="e">
        <f t="shared" si="171"/>
        <v>#N/A</v>
      </c>
      <c r="G772" s="227" t="e">
        <f t="shared" si="175"/>
        <v>#N/A</v>
      </c>
      <c r="H772" s="227" t="e">
        <f t="shared" si="176"/>
        <v>#N/A</v>
      </c>
      <c r="J772" s="279" t="str">
        <f>IF('Actual Waste'!O189&lt;&gt;"",CONCATENATE('Actual Waste'!B189," ", 'Actual Waste'!O189),"")</f>
        <v/>
      </c>
      <c r="K772" s="229" t="str">
        <f>IF('Actual Waste'!D189&lt;&gt;"",'Actual Waste'!D189,"")</f>
        <v/>
      </c>
      <c r="L772" s="229" t="str">
        <f>IF('Actual Waste'!P189&lt;&gt;"",'Actual Waste'!P189,"")</f>
        <v/>
      </c>
      <c r="M772" s="229" t="str">
        <f>IF('Actual Waste'!Q189&lt;&gt;"",'Actual Waste'!Q189,"")</f>
        <v/>
      </c>
      <c r="N772" s="229" t="e">
        <f t="array" ref="N772">INDEX(J$590:J$789,MATCH(0,COUNTIF(N$589:N771,J$590:J$789),0))</f>
        <v>#N/A</v>
      </c>
      <c r="O772" s="229" t="e">
        <f t="shared" si="172"/>
        <v>#N/A</v>
      </c>
      <c r="P772" s="229" t="e">
        <f t="shared" si="173"/>
        <v>#N/A</v>
      </c>
      <c r="Q772" s="229" t="e">
        <f t="shared" si="174"/>
        <v>#N/A</v>
      </c>
      <c r="AE772" s="3"/>
      <c r="AF772" s="3"/>
      <c r="AG772" s="3"/>
      <c r="AH772" s="3"/>
      <c r="AM772" s="3"/>
      <c r="AN772" s="3"/>
      <c r="AO772" s="3"/>
      <c r="AP772" s="3"/>
    </row>
    <row r="773" spans="1:42" x14ac:dyDescent="0.35">
      <c r="A773" s="191" t="str">
        <f>IF('Estimated Waste'!O189&lt;&gt;"",CONCATENATE('Estimated Waste'!A189," ", 'Estimated Waste'!O189),"")</f>
        <v/>
      </c>
      <c r="B773" s="227" t="str">
        <f>IF('Estimated Waste'!C189&lt;&gt;"",'Estimated Waste'!C189,"")</f>
        <v/>
      </c>
      <c r="C773" s="227" t="str">
        <f>IF('Estimated Waste'!R189&lt;&gt;"",'Estimated Waste'!R189,"")</f>
        <v/>
      </c>
      <c r="D773" s="227" t="str">
        <f>IF('Estimated Waste'!Q189&lt;&gt;"",'Estimated Waste'!Q189,"")</f>
        <v/>
      </c>
      <c r="E773" s="227" t="e">
        <f t="array" ref="E773">INDEX(A$590:A$789,MATCH(0,COUNTIF(E$589:E772,A$590:A$789),0))</f>
        <v>#N/A</v>
      </c>
      <c r="F773" s="227" t="e">
        <f t="shared" si="171"/>
        <v>#N/A</v>
      </c>
      <c r="G773" s="227" t="e">
        <f t="shared" si="175"/>
        <v>#N/A</v>
      </c>
      <c r="H773" s="227" t="e">
        <f t="shared" si="176"/>
        <v>#N/A</v>
      </c>
      <c r="J773" s="279" t="str">
        <f>IF('Actual Waste'!O190&lt;&gt;"",CONCATENATE('Actual Waste'!B190," ", 'Actual Waste'!O190),"")</f>
        <v/>
      </c>
      <c r="K773" s="229" t="str">
        <f>IF('Actual Waste'!D190&lt;&gt;"",'Actual Waste'!D190,"")</f>
        <v/>
      </c>
      <c r="L773" s="229" t="str">
        <f>IF('Actual Waste'!P190&lt;&gt;"",'Actual Waste'!P190,"")</f>
        <v/>
      </c>
      <c r="M773" s="229" t="str">
        <f>IF('Actual Waste'!Q190&lt;&gt;"",'Actual Waste'!Q190,"")</f>
        <v/>
      </c>
      <c r="N773" s="229" t="e">
        <f t="array" ref="N773">INDEX(J$590:J$789,MATCH(0,COUNTIF(N$589:N772,J$590:J$789),0))</f>
        <v>#N/A</v>
      </c>
      <c r="O773" s="229" t="e">
        <f t="shared" si="172"/>
        <v>#N/A</v>
      </c>
      <c r="P773" s="229" t="e">
        <f t="shared" si="173"/>
        <v>#N/A</v>
      </c>
      <c r="Q773" s="229" t="e">
        <f t="shared" si="174"/>
        <v>#N/A</v>
      </c>
      <c r="AE773" s="3"/>
      <c r="AF773" s="3"/>
      <c r="AG773" s="3"/>
      <c r="AH773" s="3"/>
      <c r="AM773" s="3"/>
      <c r="AN773" s="3"/>
      <c r="AO773" s="3"/>
      <c r="AP773" s="3"/>
    </row>
    <row r="774" spans="1:42" x14ac:dyDescent="0.35">
      <c r="A774" s="191" t="str">
        <f>IF('Estimated Waste'!O190&lt;&gt;"",CONCATENATE('Estimated Waste'!A190," ", 'Estimated Waste'!O190),"")</f>
        <v/>
      </c>
      <c r="B774" s="227" t="str">
        <f>IF('Estimated Waste'!C190&lt;&gt;"",'Estimated Waste'!C190,"")</f>
        <v/>
      </c>
      <c r="C774" s="227" t="str">
        <f>IF('Estimated Waste'!R190&lt;&gt;"",'Estimated Waste'!R190,"")</f>
        <v/>
      </c>
      <c r="D774" s="227" t="str">
        <f>IF('Estimated Waste'!Q190&lt;&gt;"",'Estimated Waste'!Q190,"")</f>
        <v/>
      </c>
      <c r="E774" s="227" t="e">
        <f t="array" ref="E774">INDEX(A$590:A$789,MATCH(0,COUNTIF(E$589:E773,A$590:A$789),0))</f>
        <v>#N/A</v>
      </c>
      <c r="F774" s="227" t="e">
        <f t="shared" si="171"/>
        <v>#N/A</v>
      </c>
      <c r="G774" s="227" t="e">
        <f t="shared" si="175"/>
        <v>#N/A</v>
      </c>
      <c r="H774" s="227" t="e">
        <f t="shared" si="176"/>
        <v>#N/A</v>
      </c>
      <c r="J774" s="279" t="str">
        <f>IF('Actual Waste'!O191&lt;&gt;"",CONCATENATE('Actual Waste'!B191," ", 'Actual Waste'!O191),"")</f>
        <v/>
      </c>
      <c r="K774" s="229" t="str">
        <f>IF('Actual Waste'!D191&lt;&gt;"",'Actual Waste'!D191,"")</f>
        <v/>
      </c>
      <c r="L774" s="229" t="str">
        <f>IF('Actual Waste'!P191&lt;&gt;"",'Actual Waste'!P191,"")</f>
        <v/>
      </c>
      <c r="M774" s="229" t="str">
        <f>IF('Actual Waste'!Q191&lt;&gt;"",'Actual Waste'!Q191,"")</f>
        <v/>
      </c>
      <c r="N774" s="229" t="e">
        <f t="array" ref="N774">INDEX(J$590:J$789,MATCH(0,COUNTIF(N$589:N773,J$590:J$789),0))</f>
        <v>#N/A</v>
      </c>
      <c r="O774" s="229" t="e">
        <f t="shared" si="172"/>
        <v>#N/A</v>
      </c>
      <c r="P774" s="229" t="e">
        <f t="shared" si="173"/>
        <v>#N/A</v>
      </c>
      <c r="Q774" s="229" t="e">
        <f t="shared" si="174"/>
        <v>#N/A</v>
      </c>
      <c r="AE774" s="3"/>
      <c r="AF774" s="3"/>
      <c r="AG774" s="3"/>
      <c r="AH774" s="3"/>
      <c r="AM774" s="3"/>
      <c r="AN774" s="3"/>
      <c r="AO774" s="3"/>
      <c r="AP774" s="3"/>
    </row>
    <row r="775" spans="1:42" x14ac:dyDescent="0.35">
      <c r="A775" s="191" t="str">
        <f>IF('Estimated Waste'!O191&lt;&gt;"",CONCATENATE('Estimated Waste'!A191," ", 'Estimated Waste'!O191),"")</f>
        <v/>
      </c>
      <c r="B775" s="227" t="str">
        <f>IF('Estimated Waste'!C191&lt;&gt;"",'Estimated Waste'!C191,"")</f>
        <v/>
      </c>
      <c r="C775" s="227" t="str">
        <f>IF('Estimated Waste'!R191&lt;&gt;"",'Estimated Waste'!R191,"")</f>
        <v/>
      </c>
      <c r="D775" s="227" t="str">
        <f>IF('Estimated Waste'!Q191&lt;&gt;"",'Estimated Waste'!Q191,"")</f>
        <v/>
      </c>
      <c r="E775" s="227" t="e">
        <f t="array" ref="E775">INDEX(A$590:A$789,MATCH(0,COUNTIF(E$589:E774,A$590:A$789),0))</f>
        <v>#N/A</v>
      </c>
      <c r="F775" s="227" t="e">
        <f t="shared" si="171"/>
        <v>#N/A</v>
      </c>
      <c r="G775" s="227" t="e">
        <f t="shared" si="175"/>
        <v>#N/A</v>
      </c>
      <c r="H775" s="227" t="e">
        <f t="shared" si="176"/>
        <v>#N/A</v>
      </c>
      <c r="J775" s="279" t="str">
        <f>IF('Actual Waste'!O192&lt;&gt;"",CONCATENATE('Actual Waste'!B192," ", 'Actual Waste'!O192),"")</f>
        <v/>
      </c>
      <c r="K775" s="229" t="str">
        <f>IF('Actual Waste'!D192&lt;&gt;"",'Actual Waste'!D192,"")</f>
        <v/>
      </c>
      <c r="L775" s="229" t="str">
        <f>IF('Actual Waste'!P192&lt;&gt;"",'Actual Waste'!P192,"")</f>
        <v/>
      </c>
      <c r="M775" s="229" t="str">
        <f>IF('Actual Waste'!Q192&lt;&gt;"",'Actual Waste'!Q192,"")</f>
        <v/>
      </c>
      <c r="N775" s="229" t="e">
        <f t="array" ref="N775">INDEX(J$590:J$789,MATCH(0,COUNTIF(N$589:N774,J$590:J$789),0))</f>
        <v>#N/A</v>
      </c>
      <c r="O775" s="229" t="e">
        <f t="shared" si="172"/>
        <v>#N/A</v>
      </c>
      <c r="P775" s="229" t="e">
        <f t="shared" si="173"/>
        <v>#N/A</v>
      </c>
      <c r="Q775" s="229" t="e">
        <f t="shared" si="174"/>
        <v>#N/A</v>
      </c>
      <c r="AE775" s="3"/>
      <c r="AF775" s="3"/>
      <c r="AG775" s="3"/>
      <c r="AH775" s="3"/>
      <c r="AM775" s="3"/>
      <c r="AN775" s="3"/>
      <c r="AO775" s="3"/>
      <c r="AP775" s="3"/>
    </row>
    <row r="776" spans="1:42" x14ac:dyDescent="0.35">
      <c r="A776" s="191" t="str">
        <f>IF('Estimated Waste'!O192&lt;&gt;"",CONCATENATE('Estimated Waste'!A192," ", 'Estimated Waste'!O192),"")</f>
        <v/>
      </c>
      <c r="B776" s="227" t="str">
        <f>IF('Estimated Waste'!C192&lt;&gt;"",'Estimated Waste'!C192,"")</f>
        <v/>
      </c>
      <c r="C776" s="227" t="str">
        <f>IF('Estimated Waste'!R192&lt;&gt;"",'Estimated Waste'!R192,"")</f>
        <v/>
      </c>
      <c r="D776" s="227" t="str">
        <f>IF('Estimated Waste'!Q192&lt;&gt;"",'Estimated Waste'!Q192,"")</f>
        <v/>
      </c>
      <c r="E776" s="227" t="e">
        <f t="array" ref="E776">INDEX(A$590:A$789,MATCH(0,COUNTIF(E$589:E775,A$590:A$789),0))</f>
        <v>#N/A</v>
      </c>
      <c r="F776" s="227" t="e">
        <f t="shared" si="171"/>
        <v>#N/A</v>
      </c>
      <c r="G776" s="227" t="e">
        <f t="shared" si="175"/>
        <v>#N/A</v>
      </c>
      <c r="H776" s="227" t="e">
        <f t="shared" si="176"/>
        <v>#N/A</v>
      </c>
      <c r="J776" s="279" t="str">
        <f>IF('Actual Waste'!O193&lt;&gt;"",CONCATENATE('Actual Waste'!B193," ", 'Actual Waste'!O193),"")</f>
        <v/>
      </c>
      <c r="K776" s="229" t="str">
        <f>IF('Actual Waste'!D193&lt;&gt;"",'Actual Waste'!D193,"")</f>
        <v/>
      </c>
      <c r="L776" s="229" t="str">
        <f>IF('Actual Waste'!P193&lt;&gt;"",'Actual Waste'!P193,"")</f>
        <v/>
      </c>
      <c r="M776" s="229" t="str">
        <f>IF('Actual Waste'!Q193&lt;&gt;"",'Actual Waste'!Q193,"")</f>
        <v/>
      </c>
      <c r="N776" s="229" t="e">
        <f t="array" ref="N776">INDEX(J$590:J$789,MATCH(0,COUNTIF(N$589:N775,J$590:J$789),0))</f>
        <v>#N/A</v>
      </c>
      <c r="O776" s="229" t="e">
        <f t="shared" si="172"/>
        <v>#N/A</v>
      </c>
      <c r="P776" s="229" t="e">
        <f t="shared" si="173"/>
        <v>#N/A</v>
      </c>
      <c r="Q776" s="229" t="e">
        <f t="shared" si="174"/>
        <v>#N/A</v>
      </c>
      <c r="AE776" s="3"/>
      <c r="AF776" s="3"/>
      <c r="AG776" s="3"/>
      <c r="AH776" s="3"/>
      <c r="AM776" s="3"/>
      <c r="AN776" s="3"/>
      <c r="AO776" s="3"/>
      <c r="AP776" s="3"/>
    </row>
    <row r="777" spans="1:42" x14ac:dyDescent="0.35">
      <c r="A777" s="191" t="str">
        <f>IF('Estimated Waste'!O193&lt;&gt;"",CONCATENATE('Estimated Waste'!A193," ", 'Estimated Waste'!O193),"")</f>
        <v/>
      </c>
      <c r="B777" s="227" t="str">
        <f>IF('Estimated Waste'!C193&lt;&gt;"",'Estimated Waste'!C193,"")</f>
        <v/>
      </c>
      <c r="C777" s="227" t="str">
        <f>IF('Estimated Waste'!R193&lt;&gt;"",'Estimated Waste'!R193,"")</f>
        <v/>
      </c>
      <c r="D777" s="227" t="str">
        <f>IF('Estimated Waste'!Q193&lt;&gt;"",'Estimated Waste'!Q193,"")</f>
        <v/>
      </c>
      <c r="E777" s="227" t="e">
        <f t="array" ref="E777">INDEX(A$590:A$789,MATCH(0,COUNTIF(E$589:E776,A$590:A$789),0))</f>
        <v>#N/A</v>
      </c>
      <c r="F777" s="227" t="e">
        <f t="shared" si="171"/>
        <v>#N/A</v>
      </c>
      <c r="G777" s="227" t="e">
        <f t="shared" si="175"/>
        <v>#N/A</v>
      </c>
      <c r="H777" s="227" t="e">
        <f t="shared" si="176"/>
        <v>#N/A</v>
      </c>
      <c r="J777" s="279" t="str">
        <f>IF('Actual Waste'!O194&lt;&gt;"",CONCATENATE('Actual Waste'!B194," ", 'Actual Waste'!O194),"")</f>
        <v/>
      </c>
      <c r="K777" s="229" t="str">
        <f>IF('Actual Waste'!D194&lt;&gt;"",'Actual Waste'!D194,"")</f>
        <v/>
      </c>
      <c r="L777" s="229" t="str">
        <f>IF('Actual Waste'!P194&lt;&gt;"",'Actual Waste'!P194,"")</f>
        <v/>
      </c>
      <c r="M777" s="229" t="str">
        <f>IF('Actual Waste'!Q194&lt;&gt;"",'Actual Waste'!Q194,"")</f>
        <v/>
      </c>
      <c r="N777" s="229" t="e">
        <f t="array" ref="N777">INDEX(J$590:J$789,MATCH(0,COUNTIF(N$589:N776,J$590:J$789),0))</f>
        <v>#N/A</v>
      </c>
      <c r="O777" s="229" t="e">
        <f t="shared" si="172"/>
        <v>#N/A</v>
      </c>
      <c r="P777" s="229" t="e">
        <f t="shared" si="173"/>
        <v>#N/A</v>
      </c>
      <c r="Q777" s="229" t="e">
        <f t="shared" si="174"/>
        <v>#N/A</v>
      </c>
      <c r="AE777" s="3"/>
      <c r="AF777" s="3"/>
      <c r="AG777" s="3"/>
      <c r="AH777" s="3"/>
      <c r="AM777" s="3"/>
      <c r="AN777" s="3"/>
      <c r="AO777" s="3"/>
      <c r="AP777" s="3"/>
    </row>
    <row r="778" spans="1:42" x14ac:dyDescent="0.35">
      <c r="A778" s="191" t="str">
        <f>IF('Estimated Waste'!O194&lt;&gt;"",CONCATENATE('Estimated Waste'!A194," ", 'Estimated Waste'!O194),"")</f>
        <v/>
      </c>
      <c r="B778" s="227" t="str">
        <f>IF('Estimated Waste'!C194&lt;&gt;"",'Estimated Waste'!C194,"")</f>
        <v/>
      </c>
      <c r="C778" s="227" t="str">
        <f>IF('Estimated Waste'!R194&lt;&gt;"",'Estimated Waste'!R194,"")</f>
        <v/>
      </c>
      <c r="D778" s="227" t="str">
        <f>IF('Estimated Waste'!Q194&lt;&gt;"",'Estimated Waste'!Q194,"")</f>
        <v/>
      </c>
      <c r="E778" s="227" t="e">
        <f t="array" ref="E778">INDEX(A$590:A$789,MATCH(0,COUNTIF(E$589:E777,A$590:A$789),0))</f>
        <v>#N/A</v>
      </c>
      <c r="F778" s="227" t="e">
        <f t="shared" si="171"/>
        <v>#N/A</v>
      </c>
      <c r="G778" s="227" t="e">
        <f t="shared" si="175"/>
        <v>#N/A</v>
      </c>
      <c r="H778" s="227" t="e">
        <f t="shared" si="176"/>
        <v>#N/A</v>
      </c>
      <c r="J778" s="279" t="str">
        <f>IF('Actual Waste'!O195&lt;&gt;"",CONCATENATE('Actual Waste'!B195," ", 'Actual Waste'!O195),"")</f>
        <v/>
      </c>
      <c r="K778" s="229" t="str">
        <f>IF('Actual Waste'!D195&lt;&gt;"",'Actual Waste'!D195,"")</f>
        <v/>
      </c>
      <c r="L778" s="229" t="str">
        <f>IF('Actual Waste'!P195&lt;&gt;"",'Actual Waste'!P195,"")</f>
        <v/>
      </c>
      <c r="M778" s="229" t="str">
        <f>IF('Actual Waste'!Q195&lt;&gt;"",'Actual Waste'!Q195,"")</f>
        <v/>
      </c>
      <c r="N778" s="229" t="e">
        <f t="array" ref="N778">INDEX(J$590:J$789,MATCH(0,COUNTIF(N$589:N777,J$590:J$789),0))</f>
        <v>#N/A</v>
      </c>
      <c r="O778" s="229" t="e">
        <f t="shared" si="172"/>
        <v>#N/A</v>
      </c>
      <c r="P778" s="229" t="e">
        <f t="shared" si="173"/>
        <v>#N/A</v>
      </c>
      <c r="Q778" s="229" t="e">
        <f t="shared" si="174"/>
        <v>#N/A</v>
      </c>
      <c r="AE778" s="3"/>
      <c r="AF778" s="3"/>
      <c r="AG778" s="3"/>
      <c r="AH778" s="3"/>
      <c r="AM778" s="3"/>
      <c r="AN778" s="3"/>
      <c r="AO778" s="3"/>
      <c r="AP778" s="3"/>
    </row>
    <row r="779" spans="1:42" x14ac:dyDescent="0.35">
      <c r="A779" s="191" t="str">
        <f>IF('Estimated Waste'!O195&lt;&gt;"",CONCATENATE('Estimated Waste'!A195," ", 'Estimated Waste'!O195),"")</f>
        <v/>
      </c>
      <c r="B779" s="227" t="str">
        <f>IF('Estimated Waste'!C195&lt;&gt;"",'Estimated Waste'!C195,"")</f>
        <v/>
      </c>
      <c r="C779" s="227" t="str">
        <f>IF('Estimated Waste'!R195&lt;&gt;"",'Estimated Waste'!R195,"")</f>
        <v/>
      </c>
      <c r="D779" s="227" t="str">
        <f>IF('Estimated Waste'!Q195&lt;&gt;"",'Estimated Waste'!Q195,"")</f>
        <v/>
      </c>
      <c r="E779" s="227" t="e">
        <f t="array" ref="E779">INDEX(A$590:A$789,MATCH(0,COUNTIF(E$589:E778,A$590:A$789),0))</f>
        <v>#N/A</v>
      </c>
      <c r="F779" s="227" t="e">
        <f t="shared" si="171"/>
        <v>#N/A</v>
      </c>
      <c r="G779" s="227" t="e">
        <f t="shared" si="175"/>
        <v>#N/A</v>
      </c>
      <c r="H779" s="227" t="e">
        <f t="shared" si="176"/>
        <v>#N/A</v>
      </c>
      <c r="J779" s="279" t="str">
        <f>IF('Actual Waste'!O196&lt;&gt;"",CONCATENATE('Actual Waste'!B196," ", 'Actual Waste'!O196),"")</f>
        <v/>
      </c>
      <c r="K779" s="229" t="str">
        <f>IF('Actual Waste'!D196&lt;&gt;"",'Actual Waste'!D196,"")</f>
        <v/>
      </c>
      <c r="L779" s="229" t="str">
        <f>IF('Actual Waste'!P196&lt;&gt;"",'Actual Waste'!P196,"")</f>
        <v/>
      </c>
      <c r="M779" s="229" t="str">
        <f>IF('Actual Waste'!Q196&lt;&gt;"",'Actual Waste'!Q196,"")</f>
        <v/>
      </c>
      <c r="N779" s="229" t="e">
        <f t="array" ref="N779">INDEX(J$590:J$789,MATCH(0,COUNTIF(N$589:N778,J$590:J$789),0))</f>
        <v>#N/A</v>
      </c>
      <c r="O779" s="229" t="e">
        <f t="shared" si="172"/>
        <v>#N/A</v>
      </c>
      <c r="P779" s="229" t="e">
        <f t="shared" si="173"/>
        <v>#N/A</v>
      </c>
      <c r="Q779" s="229" t="e">
        <f t="shared" si="174"/>
        <v>#N/A</v>
      </c>
      <c r="AE779" s="3"/>
      <c r="AF779" s="3"/>
      <c r="AG779" s="3"/>
      <c r="AH779" s="3"/>
      <c r="AM779" s="3"/>
      <c r="AN779" s="3"/>
      <c r="AO779" s="3"/>
      <c r="AP779" s="3"/>
    </row>
    <row r="780" spans="1:42" x14ac:dyDescent="0.35">
      <c r="A780" s="191" t="str">
        <f>IF('Estimated Waste'!O196&lt;&gt;"",CONCATENATE('Estimated Waste'!A196," ", 'Estimated Waste'!O196),"")</f>
        <v/>
      </c>
      <c r="B780" s="227" t="str">
        <f>IF('Estimated Waste'!C196&lt;&gt;"",'Estimated Waste'!C196,"")</f>
        <v/>
      </c>
      <c r="C780" s="227" t="str">
        <f>IF('Estimated Waste'!R196&lt;&gt;"",'Estimated Waste'!R196,"")</f>
        <v/>
      </c>
      <c r="D780" s="227" t="str">
        <f>IF('Estimated Waste'!Q196&lt;&gt;"",'Estimated Waste'!Q196,"")</f>
        <v/>
      </c>
      <c r="E780" s="227" t="e">
        <f t="array" ref="E780">INDEX(A$590:A$789,MATCH(0,COUNTIF(E$589:E779,A$590:A$789),0))</f>
        <v>#N/A</v>
      </c>
      <c r="F780" s="227" t="e">
        <f t="shared" si="171"/>
        <v>#N/A</v>
      </c>
      <c r="G780" s="227" t="e">
        <f t="shared" si="175"/>
        <v>#N/A</v>
      </c>
      <c r="H780" s="227" t="e">
        <f t="shared" si="176"/>
        <v>#N/A</v>
      </c>
      <c r="J780" s="279" t="str">
        <f>IF('Actual Waste'!O197&lt;&gt;"",CONCATENATE('Actual Waste'!B197," ", 'Actual Waste'!O197),"")</f>
        <v/>
      </c>
      <c r="K780" s="229" t="str">
        <f>IF('Actual Waste'!D197&lt;&gt;"",'Actual Waste'!D197,"")</f>
        <v/>
      </c>
      <c r="L780" s="229" t="str">
        <f>IF('Actual Waste'!P197&lt;&gt;"",'Actual Waste'!P197,"")</f>
        <v/>
      </c>
      <c r="M780" s="229" t="str">
        <f>IF('Actual Waste'!Q197&lt;&gt;"",'Actual Waste'!Q197,"")</f>
        <v/>
      </c>
      <c r="N780" s="229" t="e">
        <f t="array" ref="N780">INDEX(J$590:J$789,MATCH(0,COUNTIF(N$589:N779,J$590:J$789),0))</f>
        <v>#N/A</v>
      </c>
      <c r="O780" s="229" t="e">
        <f t="shared" si="172"/>
        <v>#N/A</v>
      </c>
      <c r="P780" s="229" t="e">
        <f t="shared" si="173"/>
        <v>#N/A</v>
      </c>
      <c r="Q780" s="229" t="e">
        <f t="shared" si="174"/>
        <v>#N/A</v>
      </c>
      <c r="AE780" s="3"/>
      <c r="AF780" s="3"/>
      <c r="AG780" s="3"/>
      <c r="AH780" s="3"/>
      <c r="AM780" s="3"/>
      <c r="AN780" s="3"/>
      <c r="AO780" s="3"/>
      <c r="AP780" s="3"/>
    </row>
    <row r="781" spans="1:42" x14ac:dyDescent="0.35">
      <c r="A781" s="191" t="str">
        <f>IF('Estimated Waste'!O197&lt;&gt;"",CONCATENATE('Estimated Waste'!A197," ", 'Estimated Waste'!O197),"")</f>
        <v/>
      </c>
      <c r="B781" s="227" t="str">
        <f>IF('Estimated Waste'!C197&lt;&gt;"",'Estimated Waste'!C197,"")</f>
        <v/>
      </c>
      <c r="C781" s="227" t="str">
        <f>IF('Estimated Waste'!R197&lt;&gt;"",'Estimated Waste'!R197,"")</f>
        <v/>
      </c>
      <c r="D781" s="227" t="str">
        <f>IF('Estimated Waste'!Q197&lt;&gt;"",'Estimated Waste'!Q197,"")</f>
        <v/>
      </c>
      <c r="E781" s="227" t="e">
        <f t="array" ref="E781">INDEX(A$590:A$789,MATCH(0,COUNTIF(E$589:E780,A$590:A$789),0))</f>
        <v>#N/A</v>
      </c>
      <c r="F781" s="227" t="e">
        <f t="shared" si="171"/>
        <v>#N/A</v>
      </c>
      <c r="G781" s="227" t="e">
        <f t="shared" si="175"/>
        <v>#N/A</v>
      </c>
      <c r="H781" s="227" t="e">
        <f t="shared" si="176"/>
        <v>#N/A</v>
      </c>
      <c r="J781" s="279" t="str">
        <f>IF('Actual Waste'!O198&lt;&gt;"",CONCATENATE('Actual Waste'!B198," ", 'Actual Waste'!O198),"")</f>
        <v/>
      </c>
      <c r="K781" s="229" t="str">
        <f>IF('Actual Waste'!D198&lt;&gt;"",'Actual Waste'!D198,"")</f>
        <v/>
      </c>
      <c r="L781" s="229" t="str">
        <f>IF('Actual Waste'!P198&lt;&gt;"",'Actual Waste'!P198,"")</f>
        <v/>
      </c>
      <c r="M781" s="229" t="str">
        <f>IF('Actual Waste'!Q198&lt;&gt;"",'Actual Waste'!Q198,"")</f>
        <v/>
      </c>
      <c r="N781" s="229" t="e">
        <f t="array" ref="N781">INDEX(J$590:J$789,MATCH(0,COUNTIF(N$589:N780,J$590:J$789),0))</f>
        <v>#N/A</v>
      </c>
      <c r="O781" s="229" t="e">
        <f t="shared" si="172"/>
        <v>#N/A</v>
      </c>
      <c r="P781" s="229" t="e">
        <f t="shared" si="173"/>
        <v>#N/A</v>
      </c>
      <c r="Q781" s="229" t="e">
        <f t="shared" si="174"/>
        <v>#N/A</v>
      </c>
      <c r="AE781" s="3"/>
      <c r="AF781" s="3"/>
      <c r="AG781" s="3"/>
      <c r="AH781" s="3"/>
      <c r="AM781" s="3"/>
      <c r="AN781" s="3"/>
      <c r="AO781" s="3"/>
      <c r="AP781" s="3"/>
    </row>
    <row r="782" spans="1:42" x14ac:dyDescent="0.35">
      <c r="A782" s="191" t="str">
        <f>IF('Estimated Waste'!O198&lt;&gt;"",CONCATENATE('Estimated Waste'!A198," ", 'Estimated Waste'!O198),"")</f>
        <v/>
      </c>
      <c r="B782" s="227" t="str">
        <f>IF('Estimated Waste'!C198&lt;&gt;"",'Estimated Waste'!C198,"")</f>
        <v/>
      </c>
      <c r="C782" s="227" t="str">
        <f>IF('Estimated Waste'!R198&lt;&gt;"",'Estimated Waste'!R198,"")</f>
        <v/>
      </c>
      <c r="D782" s="227" t="str">
        <f>IF('Estimated Waste'!Q198&lt;&gt;"",'Estimated Waste'!Q198,"")</f>
        <v/>
      </c>
      <c r="E782" s="227" t="e">
        <f t="array" ref="E782">INDEX(A$590:A$789,MATCH(0,COUNTIF(E$589:E781,A$590:A$789),0))</f>
        <v>#N/A</v>
      </c>
      <c r="F782" s="227" t="e">
        <f t="shared" si="171"/>
        <v>#N/A</v>
      </c>
      <c r="G782" s="227" t="e">
        <f t="shared" ref="G782:G789" si="177">VLOOKUP(E782,A$590:D$789,4,FALSE)</f>
        <v>#N/A</v>
      </c>
      <c r="H782" s="227" t="e">
        <f t="shared" ref="H782:H789" si="178">VLOOKUP(E782,A$590:D$789,2,FALSE)</f>
        <v>#N/A</v>
      </c>
      <c r="J782" s="279" t="str">
        <f>IF('Actual Waste'!O199&lt;&gt;"",CONCATENATE('Actual Waste'!B199," ", 'Actual Waste'!O199),"")</f>
        <v/>
      </c>
      <c r="K782" s="229" t="str">
        <f>IF('Actual Waste'!D199&lt;&gt;"",'Actual Waste'!D199,"")</f>
        <v/>
      </c>
      <c r="L782" s="229" t="str">
        <f>IF('Actual Waste'!P199&lt;&gt;"",'Actual Waste'!P199,"")</f>
        <v/>
      </c>
      <c r="M782" s="229" t="str">
        <f>IF('Actual Waste'!Q199&lt;&gt;"",'Actual Waste'!Q199,"")</f>
        <v/>
      </c>
      <c r="N782" s="229" t="e">
        <f t="array" ref="N782">INDEX(J$590:J$789,MATCH(0,COUNTIF(N$589:N781,J$590:J$789),0))</f>
        <v>#N/A</v>
      </c>
      <c r="O782" s="229" t="e">
        <f t="shared" si="172"/>
        <v>#N/A</v>
      </c>
      <c r="P782" s="229" t="e">
        <f t="shared" si="173"/>
        <v>#N/A</v>
      </c>
      <c r="Q782" s="229" t="e">
        <f t="shared" si="174"/>
        <v>#N/A</v>
      </c>
      <c r="AE782" s="3"/>
      <c r="AF782" s="3"/>
      <c r="AG782" s="3"/>
      <c r="AH782" s="3"/>
      <c r="AM782" s="3"/>
      <c r="AN782" s="3"/>
      <c r="AO782" s="3"/>
      <c r="AP782" s="3"/>
    </row>
    <row r="783" spans="1:42" x14ac:dyDescent="0.35">
      <c r="A783" s="191" t="str">
        <f>IF('Estimated Waste'!O199&lt;&gt;"",CONCATENATE('Estimated Waste'!A199," ", 'Estimated Waste'!O199),"")</f>
        <v/>
      </c>
      <c r="B783" s="227" t="str">
        <f>IF('Estimated Waste'!C199&lt;&gt;"",'Estimated Waste'!C199,"")</f>
        <v/>
      </c>
      <c r="C783" s="227" t="str">
        <f>IF('Estimated Waste'!R199&lt;&gt;"",'Estimated Waste'!R199,"")</f>
        <v/>
      </c>
      <c r="D783" s="227" t="str">
        <f>IF('Estimated Waste'!Q199&lt;&gt;"",'Estimated Waste'!Q199,"")</f>
        <v/>
      </c>
      <c r="E783" s="227" t="e">
        <f t="array" ref="E783">INDEX(A$590:A$789,MATCH(0,COUNTIF(E$589:E782,A$590:A$789),0))</f>
        <v>#N/A</v>
      </c>
      <c r="F783" s="227" t="e">
        <f t="shared" ref="F783:F789" si="179">VLOOKUP(E783,A$590:D$789,3,FALSE)</f>
        <v>#N/A</v>
      </c>
      <c r="G783" s="227" t="e">
        <f t="shared" si="177"/>
        <v>#N/A</v>
      </c>
      <c r="H783" s="227" t="e">
        <f t="shared" si="178"/>
        <v>#N/A</v>
      </c>
      <c r="J783" s="279" t="str">
        <f>IF('Actual Waste'!O200&lt;&gt;"",CONCATENATE('Actual Waste'!B200," ", 'Actual Waste'!O200),"")</f>
        <v/>
      </c>
      <c r="K783" s="229" t="str">
        <f>IF('Actual Waste'!D200&lt;&gt;"",'Actual Waste'!D200,"")</f>
        <v/>
      </c>
      <c r="L783" s="229" t="str">
        <f>IF('Actual Waste'!P200&lt;&gt;"",'Actual Waste'!P200,"")</f>
        <v/>
      </c>
      <c r="M783" s="229" t="str">
        <f>IF('Actual Waste'!Q200&lt;&gt;"",'Actual Waste'!Q200,"")</f>
        <v/>
      </c>
      <c r="N783" s="229" t="e">
        <f t="array" ref="N783">INDEX(J$590:J$789,MATCH(0,COUNTIF(N$589:N782,J$590:J$789),0))</f>
        <v>#N/A</v>
      </c>
      <c r="O783" s="229" t="e">
        <f t="shared" ref="O783:O789" si="180">VLOOKUP(N783,J$590:M$789,3,FALSE)</f>
        <v>#N/A</v>
      </c>
      <c r="P783" s="229" t="e">
        <f t="shared" ref="P783:P789" si="181">VLOOKUP(N783,J$590:M$789,4,FALSE)</f>
        <v>#N/A</v>
      </c>
      <c r="Q783" s="229" t="e">
        <f t="shared" ref="Q783:Q789" si="182">VLOOKUP(N783,J$590:M$789,2,FALSE)</f>
        <v>#N/A</v>
      </c>
      <c r="AE783" s="3"/>
      <c r="AF783" s="3"/>
      <c r="AG783" s="3"/>
      <c r="AH783" s="3"/>
      <c r="AM783" s="3"/>
      <c r="AN783" s="3"/>
      <c r="AO783" s="3"/>
      <c r="AP783" s="3"/>
    </row>
    <row r="784" spans="1:42" x14ac:dyDescent="0.35">
      <c r="A784" s="191" t="str">
        <f>IF('Estimated Waste'!O200&lt;&gt;"",CONCATENATE('Estimated Waste'!A200," ", 'Estimated Waste'!O200),"")</f>
        <v/>
      </c>
      <c r="B784" s="227" t="str">
        <f>IF('Estimated Waste'!C200&lt;&gt;"",'Estimated Waste'!C200,"")</f>
        <v/>
      </c>
      <c r="C784" s="227" t="str">
        <f>IF('Estimated Waste'!R200&lt;&gt;"",'Estimated Waste'!R200,"")</f>
        <v/>
      </c>
      <c r="D784" s="227" t="str">
        <f>IF('Estimated Waste'!Q200&lt;&gt;"",'Estimated Waste'!Q200,"")</f>
        <v/>
      </c>
      <c r="E784" s="227" t="e">
        <f t="array" ref="E784">INDEX(A$590:A$789,MATCH(0,COUNTIF(E$589:E783,A$590:A$789),0))</f>
        <v>#N/A</v>
      </c>
      <c r="F784" s="227" t="e">
        <f t="shared" si="179"/>
        <v>#N/A</v>
      </c>
      <c r="G784" s="227" t="e">
        <f t="shared" si="177"/>
        <v>#N/A</v>
      </c>
      <c r="H784" s="227" t="e">
        <f t="shared" si="178"/>
        <v>#N/A</v>
      </c>
      <c r="J784" s="279" t="str">
        <f>IF('Actual Waste'!O201&lt;&gt;"",CONCATENATE('Actual Waste'!B201," ", 'Actual Waste'!O201),"")</f>
        <v/>
      </c>
      <c r="K784" s="229" t="str">
        <f>IF('Actual Waste'!D201&lt;&gt;"",'Actual Waste'!D201,"")</f>
        <v/>
      </c>
      <c r="L784" s="229" t="str">
        <f>IF('Actual Waste'!P201&lt;&gt;"",'Actual Waste'!P201,"")</f>
        <v/>
      </c>
      <c r="M784" s="229" t="str">
        <f>IF('Actual Waste'!Q201&lt;&gt;"",'Actual Waste'!Q201,"")</f>
        <v/>
      </c>
      <c r="N784" s="229" t="e">
        <f t="array" ref="N784">INDEX(J$590:J$789,MATCH(0,COUNTIF(N$589:N783,J$590:J$789),0))</f>
        <v>#N/A</v>
      </c>
      <c r="O784" s="229" t="e">
        <f t="shared" si="180"/>
        <v>#N/A</v>
      </c>
      <c r="P784" s="229" t="e">
        <f t="shared" si="181"/>
        <v>#N/A</v>
      </c>
      <c r="Q784" s="229" t="e">
        <f t="shared" si="182"/>
        <v>#N/A</v>
      </c>
      <c r="AE784" s="3"/>
      <c r="AF784" s="3"/>
      <c r="AG784" s="3"/>
      <c r="AH784" s="3"/>
      <c r="AM784" s="3"/>
      <c r="AN784" s="3"/>
      <c r="AO784" s="3"/>
      <c r="AP784" s="3"/>
    </row>
    <row r="785" spans="1:42" x14ac:dyDescent="0.35">
      <c r="A785" s="191" t="str">
        <f>IF('Estimated Waste'!O201&lt;&gt;"",CONCATENATE('Estimated Waste'!A201," ", 'Estimated Waste'!O201),"")</f>
        <v/>
      </c>
      <c r="B785" s="227" t="str">
        <f>IF('Estimated Waste'!C201&lt;&gt;"",'Estimated Waste'!C201,"")</f>
        <v/>
      </c>
      <c r="C785" s="227" t="str">
        <f>IF('Estimated Waste'!R201&lt;&gt;"",'Estimated Waste'!R201,"")</f>
        <v/>
      </c>
      <c r="D785" s="227" t="str">
        <f>IF('Estimated Waste'!Q201&lt;&gt;"",'Estimated Waste'!Q201,"")</f>
        <v/>
      </c>
      <c r="E785" s="227" t="e">
        <f t="array" ref="E785">INDEX(A$590:A$789,MATCH(0,COUNTIF(E$589:E784,A$590:A$789),0))</f>
        <v>#N/A</v>
      </c>
      <c r="F785" s="227" t="e">
        <f t="shared" si="179"/>
        <v>#N/A</v>
      </c>
      <c r="G785" s="227" t="e">
        <f t="shared" si="177"/>
        <v>#N/A</v>
      </c>
      <c r="H785" s="227" t="e">
        <f t="shared" si="178"/>
        <v>#N/A</v>
      </c>
      <c r="J785" s="279" t="str">
        <f>IF('Actual Waste'!O202&lt;&gt;"",CONCATENATE('Actual Waste'!B202," ", 'Actual Waste'!O202),"")</f>
        <v/>
      </c>
      <c r="K785" s="229" t="str">
        <f>IF('Actual Waste'!D202&lt;&gt;"",'Actual Waste'!D202,"")</f>
        <v/>
      </c>
      <c r="L785" s="229" t="str">
        <f>IF('Actual Waste'!P202&lt;&gt;"",'Actual Waste'!P202,"")</f>
        <v/>
      </c>
      <c r="M785" s="229" t="str">
        <f>IF('Actual Waste'!Q202&lt;&gt;"",'Actual Waste'!Q202,"")</f>
        <v/>
      </c>
      <c r="N785" s="229" t="e">
        <f t="array" ref="N785">INDEX(J$590:J$789,MATCH(0,COUNTIF(N$589:N784,J$590:J$789),0))</f>
        <v>#N/A</v>
      </c>
      <c r="O785" s="229" t="e">
        <f t="shared" si="180"/>
        <v>#N/A</v>
      </c>
      <c r="P785" s="229" t="e">
        <f t="shared" si="181"/>
        <v>#N/A</v>
      </c>
      <c r="Q785" s="229" t="e">
        <f t="shared" si="182"/>
        <v>#N/A</v>
      </c>
      <c r="AE785" s="3"/>
      <c r="AF785" s="3"/>
      <c r="AG785" s="3"/>
      <c r="AH785" s="3"/>
      <c r="AM785" s="3"/>
      <c r="AN785" s="3"/>
      <c r="AO785" s="3"/>
      <c r="AP785" s="3"/>
    </row>
    <row r="786" spans="1:42" x14ac:dyDescent="0.35">
      <c r="A786" s="191" t="str">
        <f>IF('Estimated Waste'!O202&lt;&gt;"",CONCATENATE('Estimated Waste'!A202," ", 'Estimated Waste'!O202),"")</f>
        <v/>
      </c>
      <c r="B786" s="227" t="str">
        <f>IF('Estimated Waste'!C202&lt;&gt;"",'Estimated Waste'!C202,"")</f>
        <v/>
      </c>
      <c r="C786" s="227" t="str">
        <f>IF('Estimated Waste'!R202&lt;&gt;"",'Estimated Waste'!R202,"")</f>
        <v/>
      </c>
      <c r="D786" s="227" t="str">
        <f>IF('Estimated Waste'!Q202&lt;&gt;"",'Estimated Waste'!Q202,"")</f>
        <v/>
      </c>
      <c r="E786" s="227" t="e">
        <f t="array" ref="E786">INDEX(A$590:A$789,MATCH(0,COUNTIF(E$589:E785,A$590:A$789),0))</f>
        <v>#N/A</v>
      </c>
      <c r="F786" s="227" t="e">
        <f t="shared" si="179"/>
        <v>#N/A</v>
      </c>
      <c r="G786" s="227" t="e">
        <f t="shared" si="177"/>
        <v>#N/A</v>
      </c>
      <c r="H786" s="227" t="e">
        <f t="shared" si="178"/>
        <v>#N/A</v>
      </c>
      <c r="J786" s="279" t="str">
        <f>IF('Actual Waste'!O203&lt;&gt;"",CONCATENATE('Actual Waste'!B203," ", 'Actual Waste'!O203),"")</f>
        <v/>
      </c>
      <c r="K786" s="229" t="str">
        <f>IF('Actual Waste'!D203&lt;&gt;"",'Actual Waste'!D203,"")</f>
        <v/>
      </c>
      <c r="L786" s="229" t="str">
        <f>IF('Actual Waste'!P203&lt;&gt;"",'Actual Waste'!P203,"")</f>
        <v/>
      </c>
      <c r="M786" s="229" t="str">
        <f>IF('Actual Waste'!Q203&lt;&gt;"",'Actual Waste'!Q203,"")</f>
        <v/>
      </c>
      <c r="N786" s="229" t="e">
        <f t="array" ref="N786">INDEX(J$590:J$789,MATCH(0,COUNTIF(N$589:N785,J$590:J$789),0))</f>
        <v>#N/A</v>
      </c>
      <c r="O786" s="229" t="e">
        <f t="shared" si="180"/>
        <v>#N/A</v>
      </c>
      <c r="P786" s="229" t="e">
        <f t="shared" si="181"/>
        <v>#N/A</v>
      </c>
      <c r="Q786" s="229" t="e">
        <f t="shared" si="182"/>
        <v>#N/A</v>
      </c>
      <c r="AE786" s="3"/>
      <c r="AF786" s="3"/>
      <c r="AG786" s="3"/>
      <c r="AH786" s="3"/>
      <c r="AM786" s="3"/>
      <c r="AN786" s="3"/>
      <c r="AO786" s="3"/>
      <c r="AP786" s="3"/>
    </row>
    <row r="787" spans="1:42" x14ac:dyDescent="0.35">
      <c r="A787" s="191" t="str">
        <f>IF('Estimated Waste'!O203&lt;&gt;"",CONCATENATE('Estimated Waste'!A203," ", 'Estimated Waste'!O203),"")</f>
        <v/>
      </c>
      <c r="B787" s="227" t="str">
        <f>IF('Estimated Waste'!C203&lt;&gt;"",'Estimated Waste'!C203,"")</f>
        <v/>
      </c>
      <c r="C787" s="227" t="str">
        <f>IF('Estimated Waste'!R203&lt;&gt;"",'Estimated Waste'!R203,"")</f>
        <v/>
      </c>
      <c r="D787" s="227" t="str">
        <f>IF('Estimated Waste'!Q203&lt;&gt;"",'Estimated Waste'!Q203,"")</f>
        <v/>
      </c>
      <c r="E787" s="227" t="e">
        <f t="array" ref="E787">INDEX(A$590:A$789,MATCH(0,COUNTIF(E$589:E786,A$590:A$789),0))</f>
        <v>#N/A</v>
      </c>
      <c r="F787" s="227" t="e">
        <f t="shared" si="179"/>
        <v>#N/A</v>
      </c>
      <c r="G787" s="227" t="e">
        <f t="shared" si="177"/>
        <v>#N/A</v>
      </c>
      <c r="H787" s="227" t="e">
        <f t="shared" si="178"/>
        <v>#N/A</v>
      </c>
      <c r="J787" s="279" t="str">
        <f>IF('Actual Waste'!O204&lt;&gt;"",CONCATENATE('Actual Waste'!B204," ", 'Actual Waste'!O204),"")</f>
        <v/>
      </c>
      <c r="K787" s="229" t="str">
        <f>IF('Actual Waste'!D204&lt;&gt;"",'Actual Waste'!D204,"")</f>
        <v/>
      </c>
      <c r="L787" s="229" t="str">
        <f>IF('Actual Waste'!P204&lt;&gt;"",'Actual Waste'!P204,"")</f>
        <v/>
      </c>
      <c r="M787" s="229" t="str">
        <f>IF('Actual Waste'!Q204&lt;&gt;"",'Actual Waste'!Q204,"")</f>
        <v/>
      </c>
      <c r="N787" s="229" t="e">
        <f t="array" ref="N787">INDEX(J$590:J$789,MATCH(0,COUNTIF(N$589:N786,J$590:J$789),0))</f>
        <v>#N/A</v>
      </c>
      <c r="O787" s="229" t="e">
        <f t="shared" si="180"/>
        <v>#N/A</v>
      </c>
      <c r="P787" s="229" t="e">
        <f t="shared" si="181"/>
        <v>#N/A</v>
      </c>
      <c r="Q787" s="229" t="e">
        <f t="shared" si="182"/>
        <v>#N/A</v>
      </c>
      <c r="AE787" s="3"/>
      <c r="AF787" s="3"/>
      <c r="AG787" s="3"/>
      <c r="AH787" s="3"/>
      <c r="AM787" s="3"/>
      <c r="AN787" s="3"/>
      <c r="AO787" s="3"/>
      <c r="AP787" s="3"/>
    </row>
    <row r="788" spans="1:42" x14ac:dyDescent="0.35">
      <c r="A788" s="191" t="str">
        <f>IF('Estimated Waste'!O204&lt;&gt;"",CONCATENATE('Estimated Waste'!A204," ", 'Estimated Waste'!O204),"")</f>
        <v/>
      </c>
      <c r="B788" s="227" t="str">
        <f>IF('Estimated Waste'!C204&lt;&gt;"",'Estimated Waste'!C204,"")</f>
        <v/>
      </c>
      <c r="C788" s="227" t="str">
        <f>IF('Estimated Waste'!R204&lt;&gt;"",'Estimated Waste'!R204,"")</f>
        <v/>
      </c>
      <c r="D788" s="227" t="str">
        <f>IF('Estimated Waste'!Q204&lt;&gt;"",'Estimated Waste'!Q204,"")</f>
        <v/>
      </c>
      <c r="E788" s="227" t="e">
        <f t="array" ref="E788">INDEX(A$590:A$789,MATCH(0,COUNTIF(E$589:E787,A$590:A$789),0))</f>
        <v>#N/A</v>
      </c>
      <c r="F788" s="227" t="e">
        <f t="shared" si="179"/>
        <v>#N/A</v>
      </c>
      <c r="G788" s="227" t="e">
        <f t="shared" si="177"/>
        <v>#N/A</v>
      </c>
      <c r="H788" s="227" t="e">
        <f t="shared" si="178"/>
        <v>#N/A</v>
      </c>
      <c r="J788" s="279" t="str">
        <f>IF('Actual Waste'!O205&lt;&gt;"",CONCATENATE('Actual Waste'!B205," ", 'Actual Waste'!O205),"")</f>
        <v/>
      </c>
      <c r="K788" s="229" t="str">
        <f>IF('Actual Waste'!D205&lt;&gt;"",'Actual Waste'!D205,"")</f>
        <v/>
      </c>
      <c r="L788" s="229" t="str">
        <f>IF('Actual Waste'!P205&lt;&gt;"",'Actual Waste'!P205,"")</f>
        <v/>
      </c>
      <c r="M788" s="229" t="str">
        <f>IF('Actual Waste'!Q205&lt;&gt;"",'Actual Waste'!Q205,"")</f>
        <v/>
      </c>
      <c r="N788" s="229" t="e">
        <f t="array" ref="N788">INDEX(J$590:J$789,MATCH(0,COUNTIF(N$589:N787,J$590:J$789),0))</f>
        <v>#N/A</v>
      </c>
      <c r="O788" s="229" t="e">
        <f t="shared" si="180"/>
        <v>#N/A</v>
      </c>
      <c r="P788" s="229" t="e">
        <f t="shared" si="181"/>
        <v>#N/A</v>
      </c>
      <c r="Q788" s="229" t="e">
        <f t="shared" si="182"/>
        <v>#N/A</v>
      </c>
      <c r="AE788" s="3"/>
      <c r="AF788" s="3"/>
      <c r="AG788" s="3"/>
      <c r="AH788" s="3"/>
      <c r="AM788" s="3"/>
      <c r="AN788" s="3"/>
      <c r="AO788" s="3"/>
      <c r="AP788" s="3"/>
    </row>
    <row r="789" spans="1:42" x14ac:dyDescent="0.35">
      <c r="A789" s="191" t="str">
        <f>IF('Estimated Waste'!O205&lt;&gt;"",CONCATENATE('Estimated Waste'!A205," ", 'Estimated Waste'!O205),"")</f>
        <v/>
      </c>
      <c r="B789" s="227" t="str">
        <f>IF('Estimated Waste'!C205&lt;&gt;"",'Estimated Waste'!C205,"")</f>
        <v/>
      </c>
      <c r="C789" s="227" t="str">
        <f>IF('Estimated Waste'!R205&lt;&gt;"",'Estimated Waste'!R205,"")</f>
        <v/>
      </c>
      <c r="D789" s="227" t="str">
        <f>IF('Estimated Waste'!Q205&lt;&gt;"",'Estimated Waste'!Q205,"")</f>
        <v/>
      </c>
      <c r="E789" s="227" t="e">
        <f t="array" ref="E789">INDEX(A$590:A$789,MATCH(0,COUNTIF(E$589:E788,A$590:A$789),0))</f>
        <v>#N/A</v>
      </c>
      <c r="F789" s="227" t="e">
        <f t="shared" si="179"/>
        <v>#N/A</v>
      </c>
      <c r="G789" s="227" t="e">
        <f t="shared" si="177"/>
        <v>#N/A</v>
      </c>
      <c r="H789" s="227" t="e">
        <f t="shared" si="178"/>
        <v>#N/A</v>
      </c>
      <c r="J789" s="279" t="str">
        <f>IF('Actual Waste'!O206&lt;&gt;"",CONCATENATE('Actual Waste'!B206," ", 'Actual Waste'!O206),"")</f>
        <v/>
      </c>
      <c r="K789" s="229" t="str">
        <f>IF('Actual Waste'!D206&lt;&gt;"",'Actual Waste'!D206,"")</f>
        <v/>
      </c>
      <c r="L789" s="229" t="str">
        <f>IF('Actual Waste'!P206&lt;&gt;"",'Actual Waste'!P206,"")</f>
        <v/>
      </c>
      <c r="M789" s="229" t="str">
        <f>IF('Actual Waste'!Q206&lt;&gt;"",'Actual Waste'!Q206,"")</f>
        <v/>
      </c>
      <c r="N789" s="229" t="e">
        <f t="array" ref="N789">INDEX(J$590:J$789,MATCH(0,COUNTIF(N$589:N788,J$590:J$789),0))</f>
        <v>#N/A</v>
      </c>
      <c r="O789" s="229" t="e">
        <f t="shared" si="180"/>
        <v>#N/A</v>
      </c>
      <c r="P789" s="229" t="e">
        <f t="shared" si="181"/>
        <v>#N/A</v>
      </c>
      <c r="Q789" s="229" t="e">
        <f t="shared" si="182"/>
        <v>#N/A</v>
      </c>
      <c r="AE789" s="3"/>
      <c r="AF789" s="3"/>
      <c r="AG789" s="3"/>
      <c r="AH789" s="3"/>
      <c r="AM789" s="3"/>
      <c r="AN789" s="3"/>
      <c r="AO789" s="3"/>
      <c r="AP789" s="3"/>
    </row>
    <row r="790" spans="1:42" x14ac:dyDescent="0.35">
      <c r="AE790" s="3"/>
      <c r="AF790" s="3"/>
      <c r="AG790" s="3"/>
      <c r="AH790" s="3"/>
      <c r="AM790" s="3"/>
      <c r="AN790" s="3"/>
      <c r="AO790" s="3"/>
      <c r="AP790" s="3"/>
    </row>
    <row r="791" spans="1:42" x14ac:dyDescent="0.35">
      <c r="AE791" s="3"/>
      <c r="AF791" s="3"/>
      <c r="AG791" s="3"/>
      <c r="AH791" s="3"/>
      <c r="AM791" s="3"/>
      <c r="AN791" s="3"/>
      <c r="AO791" s="3"/>
      <c r="AP791" s="3"/>
    </row>
    <row r="792" spans="1:42" x14ac:dyDescent="0.35">
      <c r="AE792" s="3"/>
      <c r="AF792" s="3"/>
      <c r="AG792" s="3"/>
      <c r="AH792" s="3"/>
      <c r="AM792" s="3"/>
      <c r="AN792" s="3"/>
      <c r="AO792" s="3"/>
      <c r="AP792" s="3"/>
    </row>
    <row r="793" spans="1:42" x14ac:dyDescent="0.35">
      <c r="AE793" s="3"/>
      <c r="AF793" s="3"/>
      <c r="AG793" s="3"/>
      <c r="AH793" s="3"/>
      <c r="AM793" s="3"/>
      <c r="AN793" s="3"/>
      <c r="AO793" s="3"/>
      <c r="AP793" s="3"/>
    </row>
    <row r="794" spans="1:42" x14ac:dyDescent="0.35">
      <c r="AE794" s="3"/>
      <c r="AF794" s="3"/>
      <c r="AG794" s="3"/>
      <c r="AH794" s="3"/>
      <c r="AM794" s="3"/>
      <c r="AN794" s="3"/>
      <c r="AO794" s="3"/>
      <c r="AP794" s="3"/>
    </row>
    <row r="795" spans="1:42" x14ac:dyDescent="0.35">
      <c r="AE795" s="3"/>
      <c r="AF795" s="3"/>
      <c r="AG795" s="3"/>
      <c r="AH795" s="3"/>
      <c r="AM795" s="3"/>
      <c r="AN795" s="3"/>
      <c r="AO795" s="3"/>
      <c r="AP795" s="3"/>
    </row>
    <row r="796" spans="1:42" x14ac:dyDescent="0.35">
      <c r="AE796" s="3"/>
      <c r="AF796" s="3"/>
      <c r="AG796" s="3"/>
      <c r="AH796" s="3"/>
      <c r="AM796" s="3"/>
      <c r="AN796" s="3"/>
      <c r="AO796" s="3"/>
      <c r="AP796" s="3"/>
    </row>
    <row r="797" spans="1:42" x14ac:dyDescent="0.35">
      <c r="AE797" s="3"/>
      <c r="AF797" s="3"/>
      <c r="AG797" s="3"/>
      <c r="AH797" s="3"/>
      <c r="AM797" s="3"/>
      <c r="AN797" s="3"/>
      <c r="AO797" s="3"/>
      <c r="AP797" s="3"/>
    </row>
    <row r="798" spans="1:42" x14ac:dyDescent="0.35">
      <c r="AE798" s="3"/>
      <c r="AF798" s="3"/>
      <c r="AG798" s="3"/>
      <c r="AH798" s="3"/>
      <c r="AM798" s="3"/>
      <c r="AN798" s="3"/>
      <c r="AO798" s="3"/>
      <c r="AP798" s="3"/>
    </row>
    <row r="799" spans="1:42" x14ac:dyDescent="0.35">
      <c r="AE799" s="3"/>
      <c r="AF799" s="3"/>
      <c r="AG799" s="3"/>
      <c r="AH799" s="3"/>
      <c r="AM799" s="3"/>
      <c r="AN799" s="3"/>
      <c r="AO799" s="3"/>
      <c r="AP799" s="3"/>
    </row>
    <row r="800" spans="1:42" x14ac:dyDescent="0.35">
      <c r="AE800" s="3"/>
      <c r="AF800" s="3"/>
      <c r="AG800" s="3"/>
      <c r="AH800" s="3"/>
      <c r="AM800" s="3"/>
      <c r="AN800" s="3"/>
      <c r="AP800" s="3"/>
    </row>
    <row r="801" spans="31:42" x14ac:dyDescent="0.35">
      <c r="AE801" s="3"/>
      <c r="AF801" s="3"/>
      <c r="AG801" s="3"/>
      <c r="AH801" s="3"/>
      <c r="AM801" s="3"/>
      <c r="AN801" s="3"/>
      <c r="AP801" s="3"/>
    </row>
    <row r="802" spans="31:42" x14ac:dyDescent="0.35">
      <c r="AE802" s="3"/>
      <c r="AF802" s="3"/>
      <c r="AG802" s="3"/>
      <c r="AH802" s="3"/>
      <c r="AM802" s="3"/>
      <c r="AN802" s="3"/>
      <c r="AP802" s="3"/>
    </row>
    <row r="803" spans="31:42" x14ac:dyDescent="0.35">
      <c r="AE803" s="3"/>
      <c r="AF803" s="3"/>
      <c r="AG803" s="3"/>
      <c r="AH803" s="3"/>
      <c r="AM803" s="3"/>
      <c r="AN803" s="3"/>
      <c r="AP803" s="3"/>
    </row>
    <row r="804" spans="31:42" x14ac:dyDescent="0.35">
      <c r="AE804" s="3"/>
      <c r="AF804" s="3"/>
      <c r="AG804" s="3"/>
      <c r="AH804" s="3"/>
      <c r="AM804" s="3"/>
      <c r="AN804" s="3"/>
      <c r="AP804" s="3"/>
    </row>
    <row r="805" spans="31:42" x14ac:dyDescent="0.35">
      <c r="AE805" s="3"/>
      <c r="AF805" s="3"/>
      <c r="AG805" s="3"/>
      <c r="AH805" s="3"/>
      <c r="AM805" s="3"/>
      <c r="AN805" s="3"/>
      <c r="AP805" s="3"/>
    </row>
    <row r="806" spans="31:42" x14ac:dyDescent="0.35">
      <c r="AE806" s="3"/>
      <c r="AF806" s="3"/>
      <c r="AG806" s="3"/>
      <c r="AH806" s="3"/>
      <c r="AM806" s="3"/>
      <c r="AN806" s="3"/>
      <c r="AP806" s="3"/>
    </row>
  </sheetData>
  <pageMargins left="0.75" right="0.75" top="1" bottom="1" header="0.5" footer="0.5"/>
  <pageSetup paperSize="9" orientation="portrait" horizontalDpi="4294967294" r:id="rId1"/>
  <headerFooter alignWithMargins="0"/>
  <ignoredErrors>
    <ignoredError sqref="F500:F588 F389:F418 F420:F458 F460:F498"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38"/>
  <sheetViews>
    <sheetView topLeftCell="A880" zoomScale="145" zoomScaleNormal="145" workbookViewId="0">
      <selection activeCell="C900" sqref="C900"/>
    </sheetView>
  </sheetViews>
  <sheetFormatPr defaultColWidth="9.1328125" defaultRowHeight="12.75" outlineLevelRow="1" x14ac:dyDescent="0.35"/>
  <cols>
    <col min="1" max="1" width="9.1328125" style="527"/>
    <col min="2" max="2" width="7.59765625" style="528" customWidth="1"/>
    <col min="3" max="3" width="87.1328125" style="513" customWidth="1"/>
    <col min="4" max="16384" width="9.1328125" style="527"/>
  </cols>
  <sheetData>
    <row r="1" spans="1:3" ht="20.65" x14ac:dyDescent="0.6">
      <c r="A1" s="527">
        <f>COUNT(A2:A1035)</f>
        <v>60</v>
      </c>
      <c r="B1" s="518" t="s">
        <v>634</v>
      </c>
      <c r="C1" s="527"/>
    </row>
    <row r="2" spans="1:3" ht="4.5" customHeight="1" x14ac:dyDescent="0.35">
      <c r="B2" s="527"/>
      <c r="C2" s="527"/>
    </row>
    <row r="3" spans="1:3" ht="23.25" outlineLevel="1" x14ac:dyDescent="0.35">
      <c r="B3" s="519" t="s">
        <v>635</v>
      </c>
      <c r="C3" s="520" t="s">
        <v>636</v>
      </c>
    </row>
    <row r="4" spans="1:3" ht="9" customHeight="1" outlineLevel="1" x14ac:dyDescent="0.35">
      <c r="B4" s="519"/>
      <c r="C4" s="520"/>
    </row>
    <row r="5" spans="1:3" ht="23.25" outlineLevel="1" x14ac:dyDescent="0.35">
      <c r="B5" s="519" t="s">
        <v>637</v>
      </c>
      <c r="C5" s="520" t="s">
        <v>638</v>
      </c>
    </row>
    <row r="6" spans="1:3" ht="9" customHeight="1" outlineLevel="1" x14ac:dyDescent="0.35">
      <c r="B6" s="519"/>
      <c r="C6" s="520"/>
    </row>
    <row r="7" spans="1:3" ht="23.25" outlineLevel="1" x14ac:dyDescent="0.35">
      <c r="B7" s="519" t="s">
        <v>639</v>
      </c>
      <c r="C7" s="520" t="s">
        <v>640</v>
      </c>
    </row>
    <row r="8" spans="1:3" ht="9" customHeight="1" outlineLevel="1" x14ac:dyDescent="0.35">
      <c r="B8" s="519"/>
      <c r="C8" s="520"/>
    </row>
    <row r="9" spans="1:3" ht="13.9" outlineLevel="1" x14ac:dyDescent="0.35">
      <c r="B9" s="519" t="s">
        <v>641</v>
      </c>
      <c r="C9" s="520" t="s">
        <v>642</v>
      </c>
    </row>
    <row r="10" spans="1:3" ht="9" customHeight="1" outlineLevel="1" x14ac:dyDescent="0.35">
      <c r="B10" s="519"/>
      <c r="C10" s="520"/>
    </row>
    <row r="11" spans="1:3" ht="13.9" outlineLevel="1" x14ac:dyDescent="0.35">
      <c r="B11" s="519" t="s">
        <v>643</v>
      </c>
      <c r="C11" s="520" t="s">
        <v>644</v>
      </c>
    </row>
    <row r="12" spans="1:3" ht="9" customHeight="1" outlineLevel="1" x14ac:dyDescent="0.35">
      <c r="B12" s="519"/>
      <c r="C12" s="520"/>
    </row>
    <row r="13" spans="1:3" ht="13.9" outlineLevel="1" x14ac:dyDescent="0.35">
      <c r="B13" s="519" t="s">
        <v>645</v>
      </c>
      <c r="C13" s="520" t="s">
        <v>646</v>
      </c>
    </row>
    <row r="14" spans="1:3" ht="9" customHeight="1" outlineLevel="1" x14ac:dyDescent="0.35">
      <c r="B14" s="519"/>
      <c r="C14" s="520"/>
    </row>
    <row r="15" spans="1:3" ht="13.9" outlineLevel="1" x14ac:dyDescent="0.35">
      <c r="B15" s="519" t="s">
        <v>647</v>
      </c>
      <c r="C15" s="520" t="s">
        <v>648</v>
      </c>
    </row>
    <row r="16" spans="1:3" ht="9" customHeight="1" outlineLevel="1" x14ac:dyDescent="0.35">
      <c r="B16" s="519"/>
      <c r="C16" s="520"/>
    </row>
    <row r="17" spans="2:3" ht="23.25" outlineLevel="1" x14ac:dyDescent="0.35">
      <c r="B17" s="519" t="s">
        <v>649</v>
      </c>
      <c r="C17" s="520" t="s">
        <v>650</v>
      </c>
    </row>
    <row r="18" spans="2:3" ht="9" customHeight="1" outlineLevel="1" x14ac:dyDescent="0.35">
      <c r="B18" s="519"/>
      <c r="C18" s="520"/>
    </row>
    <row r="19" spans="2:3" ht="13.9" outlineLevel="1" x14ac:dyDescent="0.35">
      <c r="B19" s="519" t="s">
        <v>651</v>
      </c>
      <c r="C19" s="520" t="s">
        <v>652</v>
      </c>
    </row>
    <row r="20" spans="2:3" ht="9" customHeight="1" outlineLevel="1" x14ac:dyDescent="0.35">
      <c r="B20" s="519"/>
      <c r="C20" s="520"/>
    </row>
    <row r="21" spans="2:3" ht="13.9" outlineLevel="1" x14ac:dyDescent="0.35">
      <c r="B21" s="519" t="s">
        <v>653</v>
      </c>
      <c r="C21" s="520" t="s">
        <v>654</v>
      </c>
    </row>
    <row r="22" spans="2:3" ht="9" customHeight="1" outlineLevel="1" x14ac:dyDescent="0.35">
      <c r="B22" s="519"/>
      <c r="C22" s="520"/>
    </row>
    <row r="23" spans="2:3" ht="23.25" outlineLevel="1" x14ac:dyDescent="0.35">
      <c r="B23" s="519">
        <v>11</v>
      </c>
      <c r="C23" s="520" t="s">
        <v>655</v>
      </c>
    </row>
    <row r="24" spans="2:3" ht="9" customHeight="1" outlineLevel="1" x14ac:dyDescent="0.35">
      <c r="B24" s="519"/>
      <c r="C24" s="520"/>
    </row>
    <row r="25" spans="2:3" ht="13.9" outlineLevel="1" x14ac:dyDescent="0.35">
      <c r="B25" s="519">
        <v>12</v>
      </c>
      <c r="C25" s="520" t="s">
        <v>656</v>
      </c>
    </row>
    <row r="26" spans="2:3" ht="9" customHeight="1" outlineLevel="1" x14ac:dyDescent="0.35">
      <c r="B26" s="519"/>
      <c r="C26" s="520"/>
    </row>
    <row r="27" spans="2:3" ht="13.9" outlineLevel="1" x14ac:dyDescent="0.35">
      <c r="B27" s="519">
        <v>13</v>
      </c>
      <c r="C27" s="520" t="s">
        <v>657</v>
      </c>
    </row>
    <row r="28" spans="2:3" ht="9" customHeight="1" outlineLevel="1" x14ac:dyDescent="0.35">
      <c r="B28" s="519"/>
      <c r="C28" s="520"/>
    </row>
    <row r="29" spans="2:3" ht="13.9" outlineLevel="1" x14ac:dyDescent="0.35">
      <c r="B29" s="519">
        <v>14</v>
      </c>
      <c r="C29" s="520" t="s">
        <v>658</v>
      </c>
    </row>
    <row r="30" spans="2:3" ht="9" customHeight="1" outlineLevel="1" x14ac:dyDescent="0.35">
      <c r="B30" s="519"/>
      <c r="C30" s="520"/>
    </row>
    <row r="31" spans="2:3" ht="23.25" outlineLevel="1" x14ac:dyDescent="0.35">
      <c r="B31" s="519">
        <v>15</v>
      </c>
      <c r="C31" s="520" t="s">
        <v>659</v>
      </c>
    </row>
    <row r="32" spans="2:3" ht="9" customHeight="1" outlineLevel="1" x14ac:dyDescent="0.35">
      <c r="B32" s="519"/>
      <c r="C32" s="520"/>
    </row>
    <row r="33" spans="2:3" ht="13.9" outlineLevel="1" x14ac:dyDescent="0.35">
      <c r="B33" s="519">
        <v>16</v>
      </c>
      <c r="C33" s="520" t="s">
        <v>660</v>
      </c>
    </row>
    <row r="34" spans="2:3" ht="9" customHeight="1" outlineLevel="1" x14ac:dyDescent="0.35">
      <c r="B34" s="519"/>
      <c r="C34" s="520"/>
    </row>
    <row r="35" spans="2:3" ht="13.9" outlineLevel="1" x14ac:dyDescent="0.35">
      <c r="B35" s="519">
        <v>17</v>
      </c>
      <c r="C35" s="520" t="s">
        <v>661</v>
      </c>
    </row>
    <row r="36" spans="2:3" ht="9" customHeight="1" outlineLevel="1" x14ac:dyDescent="0.35">
      <c r="B36" s="519"/>
      <c r="C36" s="520"/>
    </row>
    <row r="37" spans="2:3" ht="23.25" outlineLevel="1" x14ac:dyDescent="0.35">
      <c r="B37" s="519">
        <v>18</v>
      </c>
      <c r="C37" s="520" t="s">
        <v>662</v>
      </c>
    </row>
    <row r="38" spans="2:3" ht="9" customHeight="1" outlineLevel="1" x14ac:dyDescent="0.35">
      <c r="B38" s="519"/>
      <c r="C38" s="520"/>
    </row>
    <row r="39" spans="2:3" ht="23.25" outlineLevel="1" x14ac:dyDescent="0.35">
      <c r="B39" s="519">
        <v>19</v>
      </c>
      <c r="C39" s="520" t="s">
        <v>663</v>
      </c>
    </row>
    <row r="40" spans="2:3" ht="13.9" outlineLevel="1" x14ac:dyDescent="0.35">
      <c r="B40" s="519"/>
      <c r="C40" s="520"/>
    </row>
    <row r="41" spans="2:3" ht="23.25" outlineLevel="1" x14ac:dyDescent="0.35">
      <c r="B41" s="519">
        <v>20</v>
      </c>
      <c r="C41" s="520" t="s">
        <v>664</v>
      </c>
    </row>
    <row r="43" spans="2:3" x14ac:dyDescent="0.35">
      <c r="B43" s="521" t="s">
        <v>635</v>
      </c>
      <c r="C43" s="522" t="s">
        <v>636</v>
      </c>
    </row>
    <row r="44" spans="2:3" x14ac:dyDescent="0.35">
      <c r="B44" s="523" t="s">
        <v>665</v>
      </c>
      <c r="C44" s="524" t="s">
        <v>666</v>
      </c>
    </row>
    <row r="45" spans="2:3" x14ac:dyDescent="0.35">
      <c r="B45" s="516" t="s">
        <v>667</v>
      </c>
      <c r="C45" s="517" t="s">
        <v>668</v>
      </c>
    </row>
    <row r="46" spans="2:3" s="514" customFormat="1" ht="13.9" x14ac:dyDescent="0.35">
      <c r="B46" s="516" t="s">
        <v>669</v>
      </c>
      <c r="C46" s="517" t="s">
        <v>670</v>
      </c>
    </row>
    <row r="47" spans="2:3" s="515" customFormat="1" x14ac:dyDescent="0.35">
      <c r="B47" s="523" t="s">
        <v>671</v>
      </c>
      <c r="C47" s="524" t="s">
        <v>672</v>
      </c>
    </row>
    <row r="48" spans="2:3" s="529" customFormat="1" x14ac:dyDescent="0.35">
      <c r="B48" s="516" t="s">
        <v>673</v>
      </c>
      <c r="C48" s="517" t="s">
        <v>674</v>
      </c>
    </row>
    <row r="49" spans="2:3" s="529" customFormat="1" x14ac:dyDescent="0.35">
      <c r="B49" s="516" t="s">
        <v>675</v>
      </c>
      <c r="C49" s="517" t="s">
        <v>676</v>
      </c>
    </row>
    <row r="50" spans="2:3" s="515" customFormat="1" x14ac:dyDescent="0.35">
      <c r="B50" s="516" t="s">
        <v>677</v>
      </c>
      <c r="C50" s="517" t="s">
        <v>678</v>
      </c>
    </row>
    <row r="51" spans="2:3" s="529" customFormat="1" x14ac:dyDescent="0.35">
      <c r="B51" s="516" t="s">
        <v>679</v>
      </c>
      <c r="C51" s="517" t="s">
        <v>680</v>
      </c>
    </row>
    <row r="52" spans="2:3" s="529" customFormat="1" x14ac:dyDescent="0.35">
      <c r="B52" s="516" t="s">
        <v>681</v>
      </c>
      <c r="C52" s="517" t="s">
        <v>682</v>
      </c>
    </row>
    <row r="53" spans="2:3" s="529" customFormat="1" x14ac:dyDescent="0.35">
      <c r="B53" s="516" t="s">
        <v>683</v>
      </c>
      <c r="C53" s="517" t="s">
        <v>684</v>
      </c>
    </row>
    <row r="54" spans="2:3" s="529" customFormat="1" x14ac:dyDescent="0.35">
      <c r="B54" s="516" t="s">
        <v>685</v>
      </c>
      <c r="C54" s="517" t="s">
        <v>686</v>
      </c>
    </row>
    <row r="55" spans="2:3" s="529" customFormat="1" x14ac:dyDescent="0.35">
      <c r="B55" s="523" t="s">
        <v>687</v>
      </c>
      <c r="C55" s="524" t="s">
        <v>688</v>
      </c>
    </row>
    <row r="56" spans="2:3" s="529" customFormat="1" x14ac:dyDescent="0.35">
      <c r="B56" s="516" t="s">
        <v>689</v>
      </c>
      <c r="C56" s="517" t="s">
        <v>690</v>
      </c>
    </row>
    <row r="57" spans="2:3" s="529" customFormat="1" x14ac:dyDescent="0.35">
      <c r="B57" s="516" t="s">
        <v>691</v>
      </c>
      <c r="C57" s="517" t="s">
        <v>692</v>
      </c>
    </row>
    <row r="58" spans="2:3" s="515" customFormat="1" x14ac:dyDescent="0.35">
      <c r="B58" s="516" t="s">
        <v>693</v>
      </c>
      <c r="C58" s="517" t="s">
        <v>694</v>
      </c>
    </row>
    <row r="59" spans="2:3" s="529" customFormat="1" x14ac:dyDescent="0.35">
      <c r="B59" s="516" t="s">
        <v>695</v>
      </c>
      <c r="C59" s="517" t="s">
        <v>696</v>
      </c>
    </row>
    <row r="60" spans="2:3" s="529" customFormat="1" x14ac:dyDescent="0.35">
      <c r="B60" s="516" t="s">
        <v>697</v>
      </c>
      <c r="C60" s="517" t="s">
        <v>698</v>
      </c>
    </row>
    <row r="61" spans="2:3" s="529" customFormat="1" x14ac:dyDescent="0.35">
      <c r="B61" s="516" t="s">
        <v>699</v>
      </c>
      <c r="C61" s="517" t="s">
        <v>700</v>
      </c>
    </row>
    <row r="62" spans="2:3" s="529" customFormat="1" x14ac:dyDescent="0.35">
      <c r="B62" s="516" t="s">
        <v>701</v>
      </c>
      <c r="C62" s="517" t="s">
        <v>702</v>
      </c>
    </row>
    <row r="63" spans="2:3" s="529" customFormat="1" x14ac:dyDescent="0.35">
      <c r="B63" s="516" t="s">
        <v>703</v>
      </c>
      <c r="C63" s="517" t="s">
        <v>704</v>
      </c>
    </row>
    <row r="64" spans="2:3" s="529" customFormat="1" x14ac:dyDescent="0.35">
      <c r="B64" s="523" t="s">
        <v>705</v>
      </c>
      <c r="C64" s="524" t="s">
        <v>706</v>
      </c>
    </row>
    <row r="65" spans="2:3" s="529" customFormat="1" x14ac:dyDescent="0.35">
      <c r="B65" s="516" t="s">
        <v>707</v>
      </c>
      <c r="C65" s="517" t="s">
        <v>708</v>
      </c>
    </row>
    <row r="66" spans="2:3" s="529" customFormat="1" x14ac:dyDescent="0.35">
      <c r="B66" s="516" t="s">
        <v>709</v>
      </c>
      <c r="C66" s="517" t="s">
        <v>710</v>
      </c>
    </row>
    <row r="67" spans="2:3" s="515" customFormat="1" x14ac:dyDescent="0.35">
      <c r="B67" s="516" t="s">
        <v>711</v>
      </c>
      <c r="C67" s="517" t="s">
        <v>712</v>
      </c>
    </row>
    <row r="68" spans="2:3" s="529" customFormat="1" x14ac:dyDescent="0.35">
      <c r="B68" s="516" t="s">
        <v>713</v>
      </c>
      <c r="C68" s="517" t="s">
        <v>714</v>
      </c>
    </row>
    <row r="69" spans="2:3" s="529" customFormat="1" x14ac:dyDescent="0.35">
      <c r="B69" s="516" t="s">
        <v>715</v>
      </c>
      <c r="C69" s="517" t="s">
        <v>716</v>
      </c>
    </row>
    <row r="70" spans="2:3" s="529" customFormat="1" x14ac:dyDescent="0.35">
      <c r="B70" s="516" t="s">
        <v>717</v>
      </c>
      <c r="C70" s="517" t="s">
        <v>704</v>
      </c>
    </row>
    <row r="71" spans="2:3" s="529" customFormat="1" x14ac:dyDescent="0.35">
      <c r="B71" s="530"/>
    </row>
    <row r="72" spans="2:3" s="529" customFormat="1" ht="20.25" x14ac:dyDescent="0.35">
      <c r="B72" s="521" t="s">
        <v>637</v>
      </c>
      <c r="C72" s="522" t="s">
        <v>638</v>
      </c>
    </row>
    <row r="73" spans="2:3" s="529" customFormat="1" x14ac:dyDescent="0.35">
      <c r="B73" s="523" t="s">
        <v>718</v>
      </c>
      <c r="C73" s="524" t="s">
        <v>719</v>
      </c>
    </row>
    <row r="74" spans="2:3" s="529" customFormat="1" x14ac:dyDescent="0.35">
      <c r="B74" s="516" t="s">
        <v>720</v>
      </c>
      <c r="C74" s="517" t="s">
        <v>721</v>
      </c>
    </row>
    <row r="75" spans="2:3" s="514" customFormat="1" ht="13.9" x14ac:dyDescent="0.35">
      <c r="B75" s="516" t="s">
        <v>722</v>
      </c>
      <c r="C75" s="517" t="s">
        <v>723</v>
      </c>
    </row>
    <row r="76" spans="2:3" s="515" customFormat="1" x14ac:dyDescent="0.35">
      <c r="B76" s="516" t="s">
        <v>724</v>
      </c>
      <c r="C76" s="517" t="s">
        <v>725</v>
      </c>
    </row>
    <row r="77" spans="2:3" s="529" customFormat="1" x14ac:dyDescent="0.35">
      <c r="B77" s="516" t="s">
        <v>726</v>
      </c>
      <c r="C77" s="517" t="s">
        <v>727</v>
      </c>
    </row>
    <row r="78" spans="2:3" s="529" customFormat="1" x14ac:dyDescent="0.35">
      <c r="B78" s="516" t="s">
        <v>728</v>
      </c>
      <c r="C78" s="517" t="s">
        <v>729</v>
      </c>
    </row>
    <row r="79" spans="2:3" s="529" customFormat="1" x14ac:dyDescent="0.35">
      <c r="B79" s="516" t="s">
        <v>730</v>
      </c>
      <c r="C79" s="517" t="s">
        <v>731</v>
      </c>
    </row>
    <row r="80" spans="2:3" s="529" customFormat="1" x14ac:dyDescent="0.35">
      <c r="B80" s="516" t="s">
        <v>732</v>
      </c>
      <c r="C80" s="517" t="s">
        <v>733</v>
      </c>
    </row>
    <row r="81" spans="2:3" s="529" customFormat="1" x14ac:dyDescent="0.35">
      <c r="B81" s="516" t="s">
        <v>734</v>
      </c>
      <c r="C81" s="517" t="s">
        <v>735</v>
      </c>
    </row>
    <row r="82" spans="2:3" s="529" customFormat="1" x14ac:dyDescent="0.35">
      <c r="B82" s="516" t="s">
        <v>736</v>
      </c>
      <c r="C82" s="517" t="s">
        <v>737</v>
      </c>
    </row>
    <row r="83" spans="2:3" s="529" customFormat="1" x14ac:dyDescent="0.35">
      <c r="B83" s="516" t="s">
        <v>738</v>
      </c>
      <c r="C83" s="517" t="s">
        <v>704</v>
      </c>
    </row>
    <row r="84" spans="2:3" s="529" customFormat="1" x14ac:dyDescent="0.35">
      <c r="B84" s="523" t="s">
        <v>739</v>
      </c>
      <c r="C84" s="524" t="s">
        <v>740</v>
      </c>
    </row>
    <row r="85" spans="2:3" s="529" customFormat="1" x14ac:dyDescent="0.35">
      <c r="B85" s="516" t="s">
        <v>741</v>
      </c>
      <c r="C85" s="517" t="s">
        <v>721</v>
      </c>
    </row>
    <row r="86" spans="2:3" s="529" customFormat="1" x14ac:dyDescent="0.35">
      <c r="B86" s="516" t="s">
        <v>742</v>
      </c>
      <c r="C86" s="517" t="s">
        <v>723</v>
      </c>
    </row>
    <row r="87" spans="2:3" s="515" customFormat="1" x14ac:dyDescent="0.35">
      <c r="B87" s="516" t="s">
        <v>743</v>
      </c>
      <c r="C87" s="517" t="s">
        <v>744</v>
      </c>
    </row>
    <row r="88" spans="2:3" s="529" customFormat="1" x14ac:dyDescent="0.35">
      <c r="B88" s="516" t="s">
        <v>745</v>
      </c>
      <c r="C88" s="517" t="s">
        <v>746</v>
      </c>
    </row>
    <row r="89" spans="2:3" s="529" customFormat="1" x14ac:dyDescent="0.35">
      <c r="B89" s="516" t="s">
        <v>747</v>
      </c>
      <c r="C89" s="517" t="s">
        <v>704</v>
      </c>
    </row>
    <row r="90" spans="2:3" s="529" customFormat="1" ht="20.25" x14ac:dyDescent="0.35">
      <c r="B90" s="523" t="s">
        <v>748</v>
      </c>
      <c r="C90" s="524" t="s">
        <v>749</v>
      </c>
    </row>
    <row r="91" spans="2:3" s="529" customFormat="1" x14ac:dyDescent="0.35">
      <c r="B91" s="516" t="s">
        <v>750</v>
      </c>
      <c r="C91" s="517" t="s">
        <v>751</v>
      </c>
    </row>
    <row r="92" spans="2:3" s="529" customFormat="1" x14ac:dyDescent="0.35">
      <c r="B92" s="516" t="s">
        <v>752</v>
      </c>
      <c r="C92" s="517" t="s">
        <v>753</v>
      </c>
    </row>
    <row r="93" spans="2:3" s="515" customFormat="1" x14ac:dyDescent="0.35">
      <c r="B93" s="516" t="s">
        <v>754</v>
      </c>
      <c r="C93" s="517" t="s">
        <v>755</v>
      </c>
    </row>
    <row r="94" spans="2:3" s="529" customFormat="1" x14ac:dyDescent="0.35">
      <c r="B94" s="516" t="s">
        <v>756</v>
      </c>
      <c r="C94" s="517" t="s">
        <v>744</v>
      </c>
    </row>
    <row r="95" spans="2:3" s="529" customFormat="1" x14ac:dyDescent="0.35">
      <c r="B95" s="516" t="s">
        <v>757</v>
      </c>
      <c r="C95" s="517" t="s">
        <v>746</v>
      </c>
    </row>
    <row r="96" spans="2:3" s="529" customFormat="1" x14ac:dyDescent="0.35">
      <c r="B96" s="516" t="s">
        <v>758</v>
      </c>
      <c r="C96" s="517" t="s">
        <v>704</v>
      </c>
    </row>
    <row r="97" spans="2:3" s="529" customFormat="1" x14ac:dyDescent="0.35">
      <c r="B97" s="523" t="s">
        <v>759</v>
      </c>
      <c r="C97" s="524" t="s">
        <v>760</v>
      </c>
    </row>
    <row r="98" spans="2:3" s="529" customFormat="1" x14ac:dyDescent="0.35">
      <c r="B98" s="516" t="s">
        <v>761</v>
      </c>
      <c r="C98" s="517" t="s">
        <v>762</v>
      </c>
    </row>
    <row r="99" spans="2:3" s="529" customFormat="1" x14ac:dyDescent="0.35">
      <c r="B99" s="516" t="s">
        <v>763</v>
      </c>
      <c r="C99" s="517" t="s">
        <v>764</v>
      </c>
    </row>
    <row r="100" spans="2:3" s="515" customFormat="1" x14ac:dyDescent="0.35">
      <c r="B100" s="516" t="s">
        <v>765</v>
      </c>
      <c r="C100" s="517" t="s">
        <v>746</v>
      </c>
    </row>
    <row r="101" spans="2:3" s="529" customFormat="1" x14ac:dyDescent="0.35">
      <c r="B101" s="516" t="s">
        <v>766</v>
      </c>
      <c r="C101" s="517" t="s">
        <v>704</v>
      </c>
    </row>
    <row r="102" spans="2:3" s="529" customFormat="1" x14ac:dyDescent="0.35">
      <c r="B102" s="523" t="s">
        <v>767</v>
      </c>
      <c r="C102" s="524" t="s">
        <v>768</v>
      </c>
    </row>
    <row r="103" spans="2:3" s="529" customFormat="1" x14ac:dyDescent="0.35">
      <c r="B103" s="516" t="s">
        <v>769</v>
      </c>
      <c r="C103" s="517" t="s">
        <v>744</v>
      </c>
    </row>
    <row r="104" spans="2:3" s="529" customFormat="1" x14ac:dyDescent="0.35">
      <c r="B104" s="516" t="s">
        <v>770</v>
      </c>
      <c r="C104" s="517" t="s">
        <v>746</v>
      </c>
    </row>
    <row r="105" spans="2:3" s="515" customFormat="1" x14ac:dyDescent="0.35">
      <c r="B105" s="516" t="s">
        <v>771</v>
      </c>
      <c r="C105" s="517" t="s">
        <v>704</v>
      </c>
    </row>
    <row r="106" spans="2:3" s="529" customFormat="1" x14ac:dyDescent="0.35">
      <c r="B106" s="523" t="s">
        <v>772</v>
      </c>
      <c r="C106" s="524" t="s">
        <v>773</v>
      </c>
    </row>
    <row r="107" spans="2:3" s="529" customFormat="1" x14ac:dyDescent="0.35">
      <c r="B107" s="516" t="s">
        <v>774</v>
      </c>
      <c r="C107" s="517" t="s">
        <v>744</v>
      </c>
    </row>
    <row r="108" spans="2:3" s="529" customFormat="1" x14ac:dyDescent="0.35">
      <c r="B108" s="516" t="s">
        <v>775</v>
      </c>
      <c r="C108" s="517" t="s">
        <v>753</v>
      </c>
    </row>
    <row r="109" spans="2:3" s="515" customFormat="1" x14ac:dyDescent="0.35">
      <c r="B109" s="516" t="s">
        <v>776</v>
      </c>
      <c r="C109" s="517" t="s">
        <v>746</v>
      </c>
    </row>
    <row r="110" spans="2:3" s="529" customFormat="1" x14ac:dyDescent="0.35">
      <c r="B110" s="516" t="s">
        <v>777</v>
      </c>
      <c r="C110" s="517" t="s">
        <v>704</v>
      </c>
    </row>
    <row r="111" spans="2:3" s="529" customFormat="1" x14ac:dyDescent="0.35">
      <c r="B111" s="523" t="s">
        <v>778</v>
      </c>
      <c r="C111" s="524" t="s">
        <v>779</v>
      </c>
    </row>
    <row r="112" spans="2:3" s="529" customFormat="1" x14ac:dyDescent="0.35">
      <c r="B112" s="516" t="s">
        <v>780</v>
      </c>
      <c r="C112" s="517" t="s">
        <v>781</v>
      </c>
    </row>
    <row r="113" spans="2:3" s="529" customFormat="1" x14ac:dyDescent="0.35">
      <c r="B113" s="516" t="s">
        <v>782</v>
      </c>
      <c r="C113" s="517" t="s">
        <v>783</v>
      </c>
    </row>
    <row r="114" spans="2:3" s="515" customFormat="1" x14ac:dyDescent="0.35">
      <c r="B114" s="516" t="s">
        <v>784</v>
      </c>
      <c r="C114" s="517" t="s">
        <v>785</v>
      </c>
    </row>
    <row r="115" spans="2:3" s="529" customFormat="1" x14ac:dyDescent="0.35">
      <c r="B115" s="516" t="s">
        <v>786</v>
      </c>
      <c r="C115" s="517" t="s">
        <v>744</v>
      </c>
    </row>
    <row r="116" spans="2:3" s="529" customFormat="1" x14ac:dyDescent="0.35">
      <c r="B116" s="516" t="s">
        <v>787</v>
      </c>
      <c r="C116" s="517" t="s">
        <v>746</v>
      </c>
    </row>
    <row r="117" spans="2:3" s="529" customFormat="1" x14ac:dyDescent="0.35">
      <c r="B117" s="516" t="s">
        <v>788</v>
      </c>
      <c r="C117" s="517" t="s">
        <v>704</v>
      </c>
    </row>
    <row r="118" spans="2:3" s="529" customFormat="1" x14ac:dyDescent="0.35">
      <c r="B118" s="530"/>
    </row>
    <row r="119" spans="2:3" s="529" customFormat="1" x14ac:dyDescent="0.35">
      <c r="B119" s="521" t="s">
        <v>639</v>
      </c>
      <c r="C119" s="522" t="s">
        <v>640</v>
      </c>
    </row>
    <row r="120" spans="2:3" s="529" customFormat="1" x14ac:dyDescent="0.35">
      <c r="B120" s="523" t="s">
        <v>789</v>
      </c>
      <c r="C120" s="524" t="s">
        <v>790</v>
      </c>
    </row>
    <row r="121" spans="2:3" s="529" customFormat="1" x14ac:dyDescent="0.35">
      <c r="B121" s="516" t="s">
        <v>791</v>
      </c>
      <c r="C121" s="517" t="s">
        <v>792</v>
      </c>
    </row>
    <row r="122" spans="2:3" s="514" customFormat="1" ht="13.9" x14ac:dyDescent="0.35">
      <c r="B122" s="516" t="s">
        <v>793</v>
      </c>
      <c r="C122" s="517" t="s">
        <v>794</v>
      </c>
    </row>
    <row r="123" spans="2:3" s="515" customFormat="1" x14ac:dyDescent="0.35">
      <c r="B123" s="516" t="s">
        <v>795</v>
      </c>
      <c r="C123" s="517" t="s">
        <v>796</v>
      </c>
    </row>
    <row r="124" spans="2:3" s="529" customFormat="1" x14ac:dyDescent="0.35">
      <c r="B124" s="516" t="s">
        <v>797</v>
      </c>
      <c r="C124" s="517" t="s">
        <v>704</v>
      </c>
    </row>
    <row r="125" spans="2:3" s="529" customFormat="1" x14ac:dyDescent="0.35">
      <c r="B125" s="523" t="s">
        <v>798</v>
      </c>
      <c r="C125" s="524" t="s">
        <v>799</v>
      </c>
    </row>
    <row r="126" spans="2:3" s="529" customFormat="1" x14ac:dyDescent="0.35">
      <c r="B126" s="516" t="s">
        <v>800</v>
      </c>
      <c r="C126" s="517" t="s">
        <v>801</v>
      </c>
    </row>
    <row r="127" spans="2:3" s="529" customFormat="1" x14ac:dyDescent="0.35">
      <c r="B127" s="516" t="s">
        <v>802</v>
      </c>
      <c r="C127" s="517" t="s">
        <v>803</v>
      </c>
    </row>
    <row r="128" spans="2:3" s="515" customFormat="1" x14ac:dyDescent="0.35">
      <c r="B128" s="516" t="s">
        <v>804</v>
      </c>
      <c r="C128" s="517" t="s">
        <v>805</v>
      </c>
    </row>
    <row r="129" spans="2:3" s="529" customFormat="1" x14ac:dyDescent="0.35">
      <c r="B129" s="516" t="s">
        <v>806</v>
      </c>
      <c r="C129" s="517" t="s">
        <v>807</v>
      </c>
    </row>
    <row r="130" spans="2:3" s="529" customFormat="1" x14ac:dyDescent="0.35">
      <c r="B130" s="516" t="s">
        <v>808</v>
      </c>
      <c r="C130" s="517" t="s">
        <v>809</v>
      </c>
    </row>
    <row r="131" spans="2:3" s="529" customFormat="1" x14ac:dyDescent="0.35">
      <c r="B131" s="516" t="s">
        <v>810</v>
      </c>
      <c r="C131" s="517" t="s">
        <v>811</v>
      </c>
    </row>
    <row r="132" spans="2:3" s="529" customFormat="1" x14ac:dyDescent="0.35">
      <c r="B132" s="523" t="s">
        <v>812</v>
      </c>
      <c r="C132" s="524" t="s">
        <v>813</v>
      </c>
    </row>
    <row r="133" spans="2:3" s="529" customFormat="1" x14ac:dyDescent="0.35">
      <c r="B133" s="516" t="s">
        <v>814</v>
      </c>
      <c r="C133" s="517" t="s">
        <v>815</v>
      </c>
    </row>
    <row r="134" spans="2:3" s="529" customFormat="1" x14ac:dyDescent="0.35">
      <c r="B134" s="516" t="s">
        <v>816</v>
      </c>
      <c r="C134" s="517" t="s">
        <v>817</v>
      </c>
    </row>
    <row r="135" spans="2:3" s="515" customFormat="1" x14ac:dyDescent="0.35">
      <c r="B135" s="516" t="s">
        <v>818</v>
      </c>
      <c r="C135" s="517" t="s">
        <v>819</v>
      </c>
    </row>
    <row r="136" spans="2:3" s="529" customFormat="1" x14ac:dyDescent="0.35">
      <c r="B136" s="516" t="s">
        <v>820</v>
      </c>
      <c r="C136" s="517" t="s">
        <v>821</v>
      </c>
    </row>
    <row r="137" spans="2:3" s="529" customFormat="1" x14ac:dyDescent="0.35">
      <c r="B137" s="516" t="s">
        <v>822</v>
      </c>
      <c r="C137" s="517" t="s">
        <v>823</v>
      </c>
    </row>
    <row r="138" spans="2:3" s="529" customFormat="1" x14ac:dyDescent="0.35">
      <c r="B138" s="516" t="s">
        <v>824</v>
      </c>
      <c r="C138" s="517" t="s">
        <v>825</v>
      </c>
    </row>
    <row r="139" spans="2:3" s="529" customFormat="1" x14ac:dyDescent="0.35">
      <c r="B139" s="516" t="s">
        <v>826</v>
      </c>
      <c r="C139" s="517" t="s">
        <v>827</v>
      </c>
    </row>
    <row r="140" spans="2:3" s="529" customFormat="1" x14ac:dyDescent="0.35">
      <c r="B140" s="516" t="s">
        <v>828</v>
      </c>
      <c r="C140" s="517" t="s">
        <v>829</v>
      </c>
    </row>
    <row r="141" spans="2:3" s="529" customFormat="1" x14ac:dyDescent="0.35">
      <c r="B141" s="516" t="s">
        <v>830</v>
      </c>
      <c r="C141" s="517" t="s">
        <v>704</v>
      </c>
    </row>
    <row r="142" spans="2:3" s="529" customFormat="1" x14ac:dyDescent="0.35">
      <c r="B142" s="530"/>
    </row>
    <row r="143" spans="2:3" s="529" customFormat="1" x14ac:dyDescent="0.35">
      <c r="B143" s="521" t="s">
        <v>641</v>
      </c>
      <c r="C143" s="522" t="s">
        <v>642</v>
      </c>
    </row>
    <row r="144" spans="2:3" s="529" customFormat="1" x14ac:dyDescent="0.35">
      <c r="B144" s="523" t="s">
        <v>831</v>
      </c>
      <c r="C144" s="524" t="s">
        <v>832</v>
      </c>
    </row>
    <row r="145" spans="2:3" s="529" customFormat="1" x14ac:dyDescent="0.35">
      <c r="B145" s="516" t="s">
        <v>833</v>
      </c>
      <c r="C145" s="517" t="s">
        <v>834</v>
      </c>
    </row>
    <row r="146" spans="2:3" s="514" customFormat="1" ht="13.9" x14ac:dyDescent="0.35">
      <c r="B146" s="516" t="s">
        <v>835</v>
      </c>
      <c r="C146" s="517" t="s">
        <v>836</v>
      </c>
    </row>
    <row r="147" spans="2:3" s="515" customFormat="1" x14ac:dyDescent="0.35">
      <c r="B147" s="516" t="s">
        <v>837</v>
      </c>
      <c r="C147" s="517" t="s">
        <v>838</v>
      </c>
    </row>
    <row r="148" spans="2:3" s="529" customFormat="1" x14ac:dyDescent="0.35">
      <c r="B148" s="516" t="s">
        <v>839</v>
      </c>
      <c r="C148" s="517" t="s">
        <v>840</v>
      </c>
    </row>
    <row r="149" spans="2:3" s="529" customFormat="1" x14ac:dyDescent="0.35">
      <c r="B149" s="516" t="s">
        <v>841</v>
      </c>
      <c r="C149" s="517" t="s">
        <v>842</v>
      </c>
    </row>
    <row r="150" spans="2:3" s="529" customFormat="1" x14ac:dyDescent="0.35">
      <c r="B150" s="516" t="s">
        <v>843</v>
      </c>
      <c r="C150" s="517" t="s">
        <v>844</v>
      </c>
    </row>
    <row r="151" spans="2:3" s="529" customFormat="1" x14ac:dyDescent="0.35">
      <c r="B151" s="516" t="s">
        <v>845</v>
      </c>
      <c r="C151" s="517" t="s">
        <v>846</v>
      </c>
    </row>
    <row r="152" spans="2:3" s="529" customFormat="1" x14ac:dyDescent="0.35">
      <c r="B152" s="516" t="s">
        <v>847</v>
      </c>
      <c r="C152" s="517" t="s">
        <v>848</v>
      </c>
    </row>
    <row r="153" spans="2:3" s="529" customFormat="1" x14ac:dyDescent="0.35">
      <c r="B153" s="516" t="s">
        <v>849</v>
      </c>
      <c r="C153" s="517" t="s">
        <v>850</v>
      </c>
    </row>
    <row r="154" spans="2:3" s="529" customFormat="1" x14ac:dyDescent="0.35">
      <c r="B154" s="516" t="s">
        <v>851</v>
      </c>
      <c r="C154" s="517" t="s">
        <v>704</v>
      </c>
    </row>
    <row r="155" spans="2:3" s="529" customFormat="1" x14ac:dyDescent="0.35">
      <c r="B155" s="523" t="s">
        <v>852</v>
      </c>
      <c r="C155" s="524" t="s">
        <v>853</v>
      </c>
    </row>
    <row r="156" spans="2:3" s="529" customFormat="1" x14ac:dyDescent="0.35">
      <c r="B156" s="516" t="s">
        <v>854</v>
      </c>
      <c r="C156" s="517" t="s">
        <v>855</v>
      </c>
    </row>
    <row r="157" spans="2:3" s="529" customFormat="1" x14ac:dyDescent="0.35">
      <c r="B157" s="516" t="s">
        <v>856</v>
      </c>
      <c r="C157" s="517" t="s">
        <v>857</v>
      </c>
    </row>
    <row r="158" spans="2:3" s="515" customFormat="1" x14ac:dyDescent="0.35">
      <c r="B158" s="516" t="s">
        <v>858</v>
      </c>
      <c r="C158" s="517" t="s">
        <v>859</v>
      </c>
    </row>
    <row r="159" spans="2:3" s="529" customFormat="1" x14ac:dyDescent="0.35">
      <c r="B159" s="516" t="s">
        <v>860</v>
      </c>
      <c r="C159" s="517" t="s">
        <v>861</v>
      </c>
    </row>
    <row r="160" spans="2:3" s="529" customFormat="1" x14ac:dyDescent="0.35">
      <c r="B160" s="516" t="s">
        <v>862</v>
      </c>
      <c r="C160" s="517" t="s">
        <v>863</v>
      </c>
    </row>
    <row r="161" spans="2:3" s="529" customFormat="1" x14ac:dyDescent="0.35">
      <c r="B161" s="516" t="s">
        <v>864</v>
      </c>
      <c r="C161" s="517" t="s">
        <v>865</v>
      </c>
    </row>
    <row r="162" spans="2:3" s="529" customFormat="1" x14ac:dyDescent="0.35">
      <c r="B162" s="516" t="s">
        <v>866</v>
      </c>
      <c r="C162" s="517" t="s">
        <v>867</v>
      </c>
    </row>
    <row r="163" spans="2:3" s="529" customFormat="1" x14ac:dyDescent="0.35">
      <c r="B163" s="516" t="s">
        <v>868</v>
      </c>
      <c r="C163" s="517" t="s">
        <v>869</v>
      </c>
    </row>
    <row r="164" spans="2:3" s="529" customFormat="1" x14ac:dyDescent="0.35">
      <c r="B164" s="516" t="s">
        <v>870</v>
      </c>
      <c r="C164" s="517" t="s">
        <v>871</v>
      </c>
    </row>
    <row r="165" spans="2:3" s="529" customFormat="1" x14ac:dyDescent="0.35">
      <c r="B165" s="516" t="s">
        <v>872</v>
      </c>
      <c r="C165" s="517" t="s">
        <v>873</v>
      </c>
    </row>
    <row r="166" spans="2:3" s="529" customFormat="1" x14ac:dyDescent="0.35">
      <c r="B166" s="516" t="s">
        <v>874</v>
      </c>
      <c r="C166" s="517" t="s">
        <v>704</v>
      </c>
    </row>
    <row r="167" spans="2:3" s="529" customFormat="1" x14ac:dyDescent="0.35">
      <c r="B167" s="530"/>
    </row>
    <row r="168" spans="2:3" s="529" customFormat="1" ht="21" customHeight="1" x14ac:dyDescent="0.35">
      <c r="B168" s="521" t="s">
        <v>643</v>
      </c>
      <c r="C168" s="522" t="s">
        <v>644</v>
      </c>
    </row>
    <row r="169" spans="2:3" s="529" customFormat="1" x14ac:dyDescent="0.35">
      <c r="B169" s="523" t="s">
        <v>875</v>
      </c>
      <c r="C169" s="524" t="s">
        <v>876</v>
      </c>
    </row>
    <row r="170" spans="2:3" s="529" customFormat="1" x14ac:dyDescent="0.35">
      <c r="B170" s="516" t="s">
        <v>877</v>
      </c>
      <c r="C170" s="517" t="s">
        <v>878</v>
      </c>
    </row>
    <row r="171" spans="2:3" s="514" customFormat="1" ht="13.9" x14ac:dyDescent="0.35">
      <c r="B171" s="516" t="s">
        <v>879</v>
      </c>
      <c r="C171" s="517" t="s">
        <v>880</v>
      </c>
    </row>
    <row r="172" spans="2:3" s="515" customFormat="1" x14ac:dyDescent="0.35">
      <c r="B172" s="516" t="s">
        <v>881</v>
      </c>
      <c r="C172" s="517" t="s">
        <v>882</v>
      </c>
    </row>
    <row r="173" spans="2:3" s="529" customFormat="1" x14ac:dyDescent="0.35">
      <c r="B173" s="516" t="s">
        <v>883</v>
      </c>
      <c r="C173" s="517" t="s">
        <v>884</v>
      </c>
    </row>
    <row r="174" spans="2:3" s="529" customFormat="1" x14ac:dyDescent="0.35">
      <c r="B174" s="516" t="s">
        <v>885</v>
      </c>
      <c r="C174" s="517" t="s">
        <v>886</v>
      </c>
    </row>
    <row r="175" spans="2:3" s="529" customFormat="1" x14ac:dyDescent="0.35">
      <c r="B175" s="516" t="s">
        <v>887</v>
      </c>
      <c r="C175" s="517" t="s">
        <v>888</v>
      </c>
    </row>
    <row r="176" spans="2:3" s="529" customFormat="1" x14ac:dyDescent="0.35">
      <c r="B176" s="516" t="s">
        <v>889</v>
      </c>
      <c r="C176" s="517" t="s">
        <v>890</v>
      </c>
    </row>
    <row r="177" spans="2:3" s="529" customFormat="1" x14ac:dyDescent="0.35">
      <c r="B177" s="516" t="s">
        <v>891</v>
      </c>
      <c r="C177" s="517" t="s">
        <v>867</v>
      </c>
    </row>
    <row r="178" spans="2:3" s="529" customFormat="1" x14ac:dyDescent="0.35">
      <c r="B178" s="516" t="s">
        <v>892</v>
      </c>
      <c r="C178" s="517" t="s">
        <v>893</v>
      </c>
    </row>
    <row r="179" spans="2:3" s="529" customFormat="1" x14ac:dyDescent="0.35">
      <c r="B179" s="516" t="s">
        <v>894</v>
      </c>
      <c r="C179" s="517" t="s">
        <v>895</v>
      </c>
    </row>
    <row r="180" spans="2:3" s="529" customFormat="1" x14ac:dyDescent="0.35">
      <c r="B180" s="516" t="s">
        <v>896</v>
      </c>
      <c r="C180" s="517" t="s">
        <v>897</v>
      </c>
    </row>
    <row r="181" spans="2:3" s="529" customFormat="1" x14ac:dyDescent="0.35">
      <c r="B181" s="516" t="s">
        <v>898</v>
      </c>
      <c r="C181" s="517" t="s">
        <v>899</v>
      </c>
    </row>
    <row r="182" spans="2:3" s="529" customFormat="1" x14ac:dyDescent="0.35">
      <c r="B182" s="516" t="s">
        <v>900</v>
      </c>
      <c r="C182" s="517" t="s">
        <v>901</v>
      </c>
    </row>
    <row r="183" spans="2:3" s="529" customFormat="1" x14ac:dyDescent="0.35">
      <c r="B183" s="516" t="s">
        <v>902</v>
      </c>
      <c r="C183" s="517" t="s">
        <v>903</v>
      </c>
    </row>
    <row r="184" spans="2:3" s="529" customFormat="1" x14ac:dyDescent="0.35">
      <c r="B184" s="516" t="s">
        <v>904</v>
      </c>
      <c r="C184" s="517" t="s">
        <v>905</v>
      </c>
    </row>
    <row r="185" spans="2:3" s="529" customFormat="1" x14ac:dyDescent="0.35">
      <c r="B185" s="516" t="s">
        <v>906</v>
      </c>
      <c r="C185" s="517" t="s">
        <v>907</v>
      </c>
    </row>
    <row r="186" spans="2:3" s="529" customFormat="1" x14ac:dyDescent="0.35">
      <c r="B186" s="516" t="s">
        <v>908</v>
      </c>
      <c r="C186" s="517" t="s">
        <v>704</v>
      </c>
    </row>
    <row r="187" spans="2:3" s="529" customFormat="1" x14ac:dyDescent="0.35">
      <c r="B187" s="523" t="s">
        <v>909</v>
      </c>
      <c r="C187" s="524" t="s">
        <v>910</v>
      </c>
    </row>
    <row r="188" spans="2:3" s="529" customFormat="1" x14ac:dyDescent="0.35">
      <c r="B188" s="516" t="s">
        <v>911</v>
      </c>
      <c r="C188" s="517" t="s">
        <v>888</v>
      </c>
    </row>
    <row r="189" spans="2:3" s="529" customFormat="1" x14ac:dyDescent="0.35">
      <c r="B189" s="516" t="s">
        <v>912</v>
      </c>
      <c r="C189" s="517" t="s">
        <v>890</v>
      </c>
    </row>
    <row r="190" spans="2:3" s="515" customFormat="1" x14ac:dyDescent="0.35">
      <c r="B190" s="516" t="s">
        <v>913</v>
      </c>
      <c r="C190" s="517" t="s">
        <v>914</v>
      </c>
    </row>
    <row r="191" spans="2:3" s="529" customFormat="1" x14ac:dyDescent="0.35">
      <c r="B191" s="516" t="s">
        <v>915</v>
      </c>
      <c r="C191" s="517" t="s">
        <v>704</v>
      </c>
    </row>
    <row r="192" spans="2:3" s="529" customFormat="1" x14ac:dyDescent="0.35">
      <c r="B192" s="523" t="s">
        <v>916</v>
      </c>
      <c r="C192" s="524" t="s">
        <v>917</v>
      </c>
    </row>
    <row r="193" spans="2:3" s="529" customFormat="1" x14ac:dyDescent="0.35">
      <c r="B193" s="516" t="s">
        <v>918</v>
      </c>
      <c r="C193" s="517" t="s">
        <v>919</v>
      </c>
    </row>
    <row r="194" spans="2:3" s="529" customFormat="1" x14ac:dyDescent="0.35">
      <c r="B194" s="516" t="s">
        <v>920</v>
      </c>
      <c r="C194" s="517" t="s">
        <v>921</v>
      </c>
    </row>
    <row r="195" spans="2:3" s="515" customFormat="1" x14ac:dyDescent="0.35">
      <c r="B195" s="516" t="s">
        <v>922</v>
      </c>
      <c r="C195" s="517" t="s">
        <v>704</v>
      </c>
    </row>
    <row r="196" spans="2:3" s="529" customFormat="1" x14ac:dyDescent="0.35">
      <c r="B196" s="530"/>
    </row>
    <row r="197" spans="2:3" s="529" customFormat="1" x14ac:dyDescent="0.35">
      <c r="B197" s="521" t="s">
        <v>645</v>
      </c>
      <c r="C197" s="522" t="s">
        <v>646</v>
      </c>
    </row>
    <row r="198" spans="2:3" s="529" customFormat="1" x14ac:dyDescent="0.35">
      <c r="B198" s="523" t="s">
        <v>923</v>
      </c>
      <c r="C198" s="524" t="s">
        <v>924</v>
      </c>
    </row>
    <row r="199" spans="2:3" s="529" customFormat="1" x14ac:dyDescent="0.35">
      <c r="B199" s="516" t="s">
        <v>925</v>
      </c>
      <c r="C199" s="517" t="s">
        <v>926</v>
      </c>
    </row>
    <row r="200" spans="2:3" s="514" customFormat="1" ht="13.9" x14ac:dyDescent="0.35">
      <c r="B200" s="516" t="s">
        <v>927</v>
      </c>
      <c r="C200" s="517" t="s">
        <v>928</v>
      </c>
    </row>
    <row r="201" spans="2:3" s="515" customFormat="1" x14ac:dyDescent="0.35">
      <c r="B201" s="516" t="s">
        <v>929</v>
      </c>
      <c r="C201" s="517" t="s">
        <v>930</v>
      </c>
    </row>
    <row r="202" spans="2:3" s="529" customFormat="1" x14ac:dyDescent="0.35">
      <c r="B202" s="516" t="s">
        <v>931</v>
      </c>
      <c r="C202" s="517" t="s">
        <v>932</v>
      </c>
    </row>
    <row r="203" spans="2:3" s="529" customFormat="1" x14ac:dyDescent="0.35">
      <c r="B203" s="516" t="s">
        <v>933</v>
      </c>
      <c r="C203" s="517" t="s">
        <v>934</v>
      </c>
    </row>
    <row r="204" spans="2:3" s="529" customFormat="1" x14ac:dyDescent="0.35">
      <c r="B204" s="516" t="s">
        <v>935</v>
      </c>
      <c r="C204" s="517" t="s">
        <v>936</v>
      </c>
    </row>
    <row r="205" spans="2:3" s="529" customFormat="1" x14ac:dyDescent="0.35">
      <c r="B205" s="516" t="s">
        <v>937</v>
      </c>
      <c r="C205" s="517" t="s">
        <v>704</v>
      </c>
    </row>
    <row r="206" spans="2:3" s="529" customFormat="1" x14ac:dyDescent="0.35">
      <c r="B206" s="516"/>
      <c r="C206" s="517"/>
    </row>
    <row r="207" spans="2:3" s="529" customFormat="1" x14ac:dyDescent="0.35">
      <c r="B207" s="523" t="s">
        <v>938</v>
      </c>
      <c r="C207" s="524" t="s">
        <v>939</v>
      </c>
    </row>
    <row r="208" spans="2:3" s="529" customFormat="1" x14ac:dyDescent="0.35">
      <c r="B208" s="516" t="s">
        <v>940</v>
      </c>
      <c r="C208" s="517" t="s">
        <v>941</v>
      </c>
    </row>
    <row r="209" spans="2:3" s="529" customFormat="1" x14ac:dyDescent="0.35">
      <c r="B209" s="516" t="s">
        <v>942</v>
      </c>
      <c r="C209" s="517" t="s">
        <v>943</v>
      </c>
    </row>
    <row r="210" spans="2:3" s="515" customFormat="1" x14ac:dyDescent="0.35">
      <c r="B210" s="516" t="s">
        <v>944</v>
      </c>
      <c r="C210" s="517" t="s">
        <v>945</v>
      </c>
    </row>
    <row r="211" spans="2:3" s="529" customFormat="1" x14ac:dyDescent="0.35">
      <c r="B211" s="516" t="s">
        <v>946</v>
      </c>
      <c r="C211" s="517" t="s">
        <v>947</v>
      </c>
    </row>
    <row r="212" spans="2:3" s="529" customFormat="1" x14ac:dyDescent="0.35">
      <c r="B212" s="516" t="s">
        <v>948</v>
      </c>
      <c r="C212" s="517" t="s">
        <v>704</v>
      </c>
    </row>
    <row r="213" spans="2:3" s="529" customFormat="1" x14ac:dyDescent="0.35">
      <c r="B213" s="523" t="s">
        <v>949</v>
      </c>
      <c r="C213" s="524" t="s">
        <v>950</v>
      </c>
    </row>
    <row r="214" spans="2:3" s="529" customFormat="1" x14ac:dyDescent="0.35">
      <c r="B214" s="516" t="s">
        <v>951</v>
      </c>
      <c r="C214" s="517" t="s">
        <v>952</v>
      </c>
    </row>
    <row r="215" spans="2:3" s="529" customFormat="1" x14ac:dyDescent="0.35">
      <c r="B215" s="516" t="s">
        <v>953</v>
      </c>
      <c r="C215" s="517" t="s">
        <v>954</v>
      </c>
    </row>
    <row r="216" spans="2:3" s="515" customFormat="1" x14ac:dyDescent="0.35">
      <c r="B216" s="516" t="s">
        <v>955</v>
      </c>
      <c r="C216" s="517" t="s">
        <v>956</v>
      </c>
    </row>
    <row r="217" spans="2:3" s="529" customFormat="1" x14ac:dyDescent="0.35">
      <c r="B217" s="516" t="s">
        <v>957</v>
      </c>
      <c r="C217" s="517" t="s">
        <v>958</v>
      </c>
    </row>
    <row r="218" spans="2:3" s="529" customFormat="1" x14ac:dyDescent="0.35">
      <c r="B218" s="516" t="s">
        <v>959</v>
      </c>
      <c r="C218" s="517" t="s">
        <v>960</v>
      </c>
    </row>
    <row r="219" spans="2:3" s="529" customFormat="1" x14ac:dyDescent="0.35">
      <c r="B219" s="516" t="s">
        <v>961</v>
      </c>
      <c r="C219" s="517" t="s">
        <v>704</v>
      </c>
    </row>
    <row r="220" spans="2:3" s="529" customFormat="1" x14ac:dyDescent="0.35">
      <c r="B220" s="523" t="s">
        <v>962</v>
      </c>
      <c r="C220" s="524" t="s">
        <v>963</v>
      </c>
    </row>
    <row r="221" spans="2:3" s="529" customFormat="1" x14ac:dyDescent="0.35">
      <c r="B221" s="516" t="s">
        <v>964</v>
      </c>
      <c r="C221" s="517" t="s">
        <v>965</v>
      </c>
    </row>
    <row r="222" spans="2:3" s="529" customFormat="1" x14ac:dyDescent="0.35">
      <c r="B222" s="516" t="s">
        <v>966</v>
      </c>
      <c r="C222" s="517" t="s">
        <v>919</v>
      </c>
    </row>
    <row r="223" spans="2:3" s="515" customFormat="1" x14ac:dyDescent="0.35">
      <c r="B223" s="516" t="s">
        <v>967</v>
      </c>
      <c r="C223" s="517" t="s">
        <v>968</v>
      </c>
    </row>
    <row r="224" spans="2:3" s="529" customFormat="1" x14ac:dyDescent="0.35">
      <c r="B224" s="516" t="s">
        <v>969</v>
      </c>
      <c r="C224" s="517" t="s">
        <v>704</v>
      </c>
    </row>
    <row r="225" spans="2:3" s="529" customFormat="1" x14ac:dyDescent="0.35">
      <c r="B225" s="523" t="s">
        <v>970</v>
      </c>
      <c r="C225" s="524" t="s">
        <v>971</v>
      </c>
    </row>
    <row r="226" spans="2:3" s="529" customFormat="1" x14ac:dyDescent="0.35">
      <c r="B226" s="516" t="s">
        <v>972</v>
      </c>
      <c r="C226" s="517" t="s">
        <v>867</v>
      </c>
    </row>
    <row r="227" spans="2:3" s="529" customFormat="1" x14ac:dyDescent="0.35">
      <c r="B227" s="516" t="s">
        <v>973</v>
      </c>
      <c r="C227" s="517" t="s">
        <v>974</v>
      </c>
    </row>
    <row r="228" spans="2:3" s="515" customFormat="1" x14ac:dyDescent="0.35">
      <c r="B228" s="523" t="s">
        <v>975</v>
      </c>
      <c r="C228" s="524" t="s">
        <v>976</v>
      </c>
    </row>
    <row r="229" spans="2:3" s="529" customFormat="1" x14ac:dyDescent="0.35">
      <c r="B229" s="516" t="s">
        <v>977</v>
      </c>
      <c r="C229" s="517" t="s">
        <v>978</v>
      </c>
    </row>
    <row r="230" spans="2:3" s="529" customFormat="1" x14ac:dyDescent="0.35">
      <c r="B230" s="516" t="s">
        <v>979</v>
      </c>
      <c r="C230" s="517" t="s">
        <v>980</v>
      </c>
    </row>
    <row r="231" spans="2:3" s="515" customFormat="1" x14ac:dyDescent="0.35">
      <c r="B231" s="516" t="s">
        <v>981</v>
      </c>
      <c r="C231" s="517" t="s">
        <v>704</v>
      </c>
    </row>
    <row r="232" spans="2:3" s="529" customFormat="1" x14ac:dyDescent="0.35">
      <c r="B232" s="523" t="s">
        <v>982</v>
      </c>
      <c r="C232" s="524" t="s">
        <v>983</v>
      </c>
    </row>
    <row r="233" spans="2:3" s="529" customFormat="1" x14ac:dyDescent="0.35">
      <c r="B233" s="516" t="s">
        <v>984</v>
      </c>
      <c r="C233" s="517" t="s">
        <v>985</v>
      </c>
    </row>
    <row r="234" spans="2:3" s="529" customFormat="1" x14ac:dyDescent="0.35">
      <c r="B234" s="516" t="s">
        <v>986</v>
      </c>
      <c r="C234" s="517" t="s">
        <v>987</v>
      </c>
    </row>
    <row r="235" spans="2:3" s="515" customFormat="1" x14ac:dyDescent="0.35">
      <c r="B235" s="516" t="s">
        <v>988</v>
      </c>
      <c r="C235" s="517" t="s">
        <v>989</v>
      </c>
    </row>
    <row r="236" spans="2:3" s="529" customFormat="1" x14ac:dyDescent="0.35">
      <c r="B236" s="516" t="s">
        <v>990</v>
      </c>
      <c r="C236" s="517" t="s">
        <v>991</v>
      </c>
    </row>
    <row r="237" spans="2:3" s="529" customFormat="1" x14ac:dyDescent="0.35">
      <c r="B237" s="516" t="s">
        <v>992</v>
      </c>
      <c r="C237" s="517" t="s">
        <v>704</v>
      </c>
    </row>
    <row r="238" spans="2:3" s="529" customFormat="1" x14ac:dyDescent="0.35">
      <c r="B238" s="523" t="s">
        <v>993</v>
      </c>
      <c r="C238" s="524" t="s">
        <v>994</v>
      </c>
    </row>
    <row r="239" spans="2:3" s="529" customFormat="1" x14ac:dyDescent="0.35">
      <c r="B239" s="516" t="s">
        <v>995</v>
      </c>
      <c r="C239" s="517" t="s">
        <v>996</v>
      </c>
    </row>
    <row r="240" spans="2:3" s="529" customFormat="1" x14ac:dyDescent="0.35">
      <c r="B240" s="516" t="s">
        <v>997</v>
      </c>
      <c r="C240" s="517" t="s">
        <v>704</v>
      </c>
    </row>
    <row r="241" spans="2:3" s="515" customFormat="1" x14ac:dyDescent="0.35">
      <c r="B241" s="523" t="s">
        <v>998</v>
      </c>
      <c r="C241" s="524" t="s">
        <v>999</v>
      </c>
    </row>
    <row r="242" spans="2:3" s="529" customFormat="1" x14ac:dyDescent="0.35">
      <c r="B242" s="516" t="s">
        <v>1000</v>
      </c>
      <c r="C242" s="517" t="s">
        <v>1001</v>
      </c>
    </row>
    <row r="243" spans="2:3" s="529" customFormat="1" x14ac:dyDescent="0.35">
      <c r="B243" s="516" t="s">
        <v>1002</v>
      </c>
      <c r="C243" s="517" t="s">
        <v>1003</v>
      </c>
    </row>
    <row r="244" spans="2:3" s="515" customFormat="1" x14ac:dyDescent="0.35">
      <c r="B244" s="516" t="s">
        <v>1004</v>
      </c>
      <c r="C244" s="517" t="s">
        <v>1005</v>
      </c>
    </row>
    <row r="245" spans="2:3" s="529" customFormat="1" x14ac:dyDescent="0.35">
      <c r="B245" s="516" t="s">
        <v>1006</v>
      </c>
      <c r="C245" s="517" t="s">
        <v>704</v>
      </c>
    </row>
    <row r="246" spans="2:3" s="529" customFormat="1" x14ac:dyDescent="0.35">
      <c r="B246" s="523" t="s">
        <v>1007</v>
      </c>
      <c r="C246" s="524" t="s">
        <v>1008</v>
      </c>
    </row>
    <row r="247" spans="2:3" s="529" customFormat="1" x14ac:dyDescent="0.35">
      <c r="B247" s="516" t="s">
        <v>1009</v>
      </c>
      <c r="C247" s="517" t="s">
        <v>1010</v>
      </c>
    </row>
    <row r="248" spans="2:3" s="529" customFormat="1" x14ac:dyDescent="0.35">
      <c r="B248" s="516" t="s">
        <v>1011</v>
      </c>
      <c r="C248" s="517" t="s">
        <v>704</v>
      </c>
    </row>
    <row r="249" spans="2:3" s="515" customFormat="1" x14ac:dyDescent="0.35">
      <c r="B249" s="523" t="s">
        <v>1012</v>
      </c>
      <c r="C249" s="524" t="s">
        <v>1013</v>
      </c>
    </row>
    <row r="250" spans="2:3" s="529" customFormat="1" x14ac:dyDescent="0.35">
      <c r="B250" s="516" t="s">
        <v>1014</v>
      </c>
      <c r="C250" s="517" t="s">
        <v>1015</v>
      </c>
    </row>
    <row r="251" spans="2:3" s="529" customFormat="1" x14ac:dyDescent="0.35">
      <c r="B251" s="516" t="s">
        <v>1016</v>
      </c>
      <c r="C251" s="517" t="s">
        <v>704</v>
      </c>
    </row>
    <row r="252" spans="2:3" s="515" customFormat="1" x14ac:dyDescent="0.35">
      <c r="B252" s="523" t="s">
        <v>1017</v>
      </c>
      <c r="C252" s="524" t="s">
        <v>1018</v>
      </c>
    </row>
    <row r="253" spans="2:3" s="529" customFormat="1" x14ac:dyDescent="0.35">
      <c r="B253" s="516" t="s">
        <v>1019</v>
      </c>
      <c r="C253" s="517" t="s">
        <v>1020</v>
      </c>
    </row>
    <row r="254" spans="2:3" s="529" customFormat="1" x14ac:dyDescent="0.35">
      <c r="B254" s="516" t="s">
        <v>1021</v>
      </c>
      <c r="C254" s="517" t="s">
        <v>1022</v>
      </c>
    </row>
    <row r="255" spans="2:3" s="515" customFormat="1" x14ac:dyDescent="0.35">
      <c r="B255" s="516" t="s">
        <v>1023</v>
      </c>
      <c r="C255" s="517" t="s">
        <v>1024</v>
      </c>
    </row>
    <row r="256" spans="2:3" s="529" customFormat="1" x14ac:dyDescent="0.35">
      <c r="B256" s="516" t="s">
        <v>1025</v>
      </c>
      <c r="C256" s="517" t="s">
        <v>1026</v>
      </c>
    </row>
    <row r="257" spans="2:3" s="529" customFormat="1" x14ac:dyDescent="0.35">
      <c r="B257" s="516" t="s">
        <v>1027</v>
      </c>
      <c r="C257" s="517" t="s">
        <v>1028</v>
      </c>
    </row>
    <row r="258" spans="2:3" s="529" customFormat="1" x14ac:dyDescent="0.35">
      <c r="B258" s="516" t="s">
        <v>1029</v>
      </c>
      <c r="C258" s="517" t="s">
        <v>704</v>
      </c>
    </row>
    <row r="259" spans="2:3" s="529" customFormat="1" x14ac:dyDescent="0.35">
      <c r="B259" s="530"/>
    </row>
    <row r="260" spans="2:3" s="529" customFormat="1" x14ac:dyDescent="0.35">
      <c r="B260" s="530"/>
    </row>
    <row r="261" spans="2:3" s="529" customFormat="1" x14ac:dyDescent="0.35">
      <c r="B261" s="530"/>
    </row>
    <row r="262" spans="2:3" s="529" customFormat="1" x14ac:dyDescent="0.35">
      <c r="B262" s="530"/>
    </row>
    <row r="263" spans="2:3" s="529" customFormat="1" x14ac:dyDescent="0.35">
      <c r="B263" s="521" t="s">
        <v>647</v>
      </c>
      <c r="C263" s="522" t="s">
        <v>648</v>
      </c>
    </row>
    <row r="264" spans="2:3" s="529" customFormat="1" x14ac:dyDescent="0.35">
      <c r="B264" s="523" t="s">
        <v>1030</v>
      </c>
      <c r="C264" s="524" t="s">
        <v>1031</v>
      </c>
    </row>
    <row r="265" spans="2:3" s="529" customFormat="1" x14ac:dyDescent="0.35">
      <c r="B265" s="516" t="s">
        <v>1032</v>
      </c>
      <c r="C265" s="517" t="s">
        <v>1033</v>
      </c>
    </row>
    <row r="266" spans="2:3" s="514" customFormat="1" ht="13.9" x14ac:dyDescent="0.35">
      <c r="B266" s="516" t="s">
        <v>1034</v>
      </c>
      <c r="C266" s="517" t="s">
        <v>1035</v>
      </c>
    </row>
    <row r="267" spans="2:3" s="515" customFormat="1" x14ac:dyDescent="0.35">
      <c r="B267" s="516" t="s">
        <v>1036</v>
      </c>
      <c r="C267" s="517" t="s">
        <v>1037</v>
      </c>
    </row>
    <row r="268" spans="2:3" s="529" customFormat="1" x14ac:dyDescent="0.35">
      <c r="B268" s="516" t="s">
        <v>1038</v>
      </c>
      <c r="C268" s="517" t="s">
        <v>1039</v>
      </c>
    </row>
    <row r="269" spans="2:3" s="529" customFormat="1" x14ac:dyDescent="0.35">
      <c r="B269" s="516" t="s">
        <v>1040</v>
      </c>
      <c r="C269" s="517" t="s">
        <v>1041</v>
      </c>
    </row>
    <row r="270" spans="2:3" s="529" customFormat="1" x14ac:dyDescent="0.35">
      <c r="B270" s="516" t="s">
        <v>1042</v>
      </c>
      <c r="C270" s="517" t="s">
        <v>1043</v>
      </c>
    </row>
    <row r="271" spans="2:3" s="529" customFormat="1" x14ac:dyDescent="0.35">
      <c r="B271" s="516" t="s">
        <v>1044</v>
      </c>
      <c r="C271" s="517" t="s">
        <v>1045</v>
      </c>
    </row>
    <row r="272" spans="2:3" s="529" customFormat="1" x14ac:dyDescent="0.35">
      <c r="B272" s="516" t="s">
        <v>1046</v>
      </c>
      <c r="C272" s="517" t="s">
        <v>867</v>
      </c>
    </row>
    <row r="273" spans="2:3" s="529" customFormat="1" x14ac:dyDescent="0.35">
      <c r="B273" s="516" t="s">
        <v>1047</v>
      </c>
      <c r="C273" s="517" t="s">
        <v>1048</v>
      </c>
    </row>
    <row r="274" spans="2:3" s="529" customFormat="1" x14ac:dyDescent="0.35">
      <c r="B274" s="516" t="s">
        <v>1049</v>
      </c>
      <c r="C274" s="517" t="s">
        <v>704</v>
      </c>
    </row>
    <row r="275" spans="2:3" s="529" customFormat="1" x14ac:dyDescent="0.35">
      <c r="B275" s="523" t="s">
        <v>1050</v>
      </c>
      <c r="C275" s="524" t="s">
        <v>1051</v>
      </c>
    </row>
    <row r="276" spans="2:3" s="529" customFormat="1" x14ac:dyDescent="0.35">
      <c r="B276" s="516" t="s">
        <v>1052</v>
      </c>
      <c r="C276" s="517" t="s">
        <v>1033</v>
      </c>
    </row>
    <row r="277" spans="2:3" s="529" customFormat="1" x14ac:dyDescent="0.35">
      <c r="B277" s="516" t="s">
        <v>1053</v>
      </c>
      <c r="C277" s="517" t="s">
        <v>1035</v>
      </c>
    </row>
    <row r="278" spans="2:3" s="515" customFormat="1" x14ac:dyDescent="0.35">
      <c r="B278" s="516" t="s">
        <v>1054</v>
      </c>
      <c r="C278" s="517" t="s">
        <v>1037</v>
      </c>
    </row>
    <row r="279" spans="2:3" s="529" customFormat="1" x14ac:dyDescent="0.35">
      <c r="B279" s="516" t="s">
        <v>1055</v>
      </c>
      <c r="C279" s="517" t="s">
        <v>1039</v>
      </c>
    </row>
    <row r="280" spans="2:3" s="529" customFormat="1" x14ac:dyDescent="0.35">
      <c r="B280" s="516" t="s">
        <v>1056</v>
      </c>
      <c r="C280" s="517" t="s">
        <v>1041</v>
      </c>
    </row>
    <row r="281" spans="2:3" s="529" customFormat="1" x14ac:dyDescent="0.35">
      <c r="B281" s="516" t="s">
        <v>1057</v>
      </c>
      <c r="C281" s="517" t="s">
        <v>1043</v>
      </c>
    </row>
    <row r="282" spans="2:3" s="529" customFormat="1" x14ac:dyDescent="0.35">
      <c r="B282" s="516" t="s">
        <v>1058</v>
      </c>
      <c r="C282" s="517" t="s">
        <v>1045</v>
      </c>
    </row>
    <row r="283" spans="2:3" s="529" customFormat="1" x14ac:dyDescent="0.35">
      <c r="B283" s="516" t="s">
        <v>1059</v>
      </c>
      <c r="C283" s="517" t="s">
        <v>867</v>
      </c>
    </row>
    <row r="284" spans="2:3" s="529" customFormat="1" x14ac:dyDescent="0.35">
      <c r="B284" s="516" t="s">
        <v>1060</v>
      </c>
      <c r="C284" s="517" t="s">
        <v>1061</v>
      </c>
    </row>
    <row r="285" spans="2:3" s="529" customFormat="1" x14ac:dyDescent="0.35">
      <c r="B285" s="516" t="s">
        <v>1062</v>
      </c>
      <c r="C285" s="517" t="s">
        <v>1063</v>
      </c>
    </row>
    <row r="286" spans="2:3" s="529" customFormat="1" x14ac:dyDescent="0.35">
      <c r="B286" s="516" t="s">
        <v>1064</v>
      </c>
      <c r="C286" s="517" t="s">
        <v>1065</v>
      </c>
    </row>
    <row r="287" spans="2:3" s="529" customFormat="1" x14ac:dyDescent="0.35">
      <c r="B287" s="516" t="s">
        <v>1066</v>
      </c>
      <c r="C287" s="517" t="s">
        <v>1067</v>
      </c>
    </row>
    <row r="288" spans="2:3" s="529" customFormat="1" x14ac:dyDescent="0.35">
      <c r="B288" s="516" t="s">
        <v>1068</v>
      </c>
      <c r="C288" s="517" t="s">
        <v>1069</v>
      </c>
    </row>
    <row r="289" spans="2:3" s="529" customFormat="1" x14ac:dyDescent="0.35">
      <c r="B289" s="516" t="s">
        <v>1070</v>
      </c>
      <c r="C289" s="517" t="s">
        <v>704</v>
      </c>
    </row>
    <row r="290" spans="2:3" s="529" customFormat="1" x14ac:dyDescent="0.35">
      <c r="B290" s="523" t="s">
        <v>1071</v>
      </c>
      <c r="C290" s="524" t="s">
        <v>1072</v>
      </c>
    </row>
    <row r="291" spans="2:3" s="529" customFormat="1" x14ac:dyDescent="0.35">
      <c r="B291" s="516" t="s">
        <v>1073</v>
      </c>
      <c r="C291" s="517" t="s">
        <v>1033</v>
      </c>
    </row>
    <row r="292" spans="2:3" s="529" customFormat="1" x14ac:dyDescent="0.35">
      <c r="B292" s="516" t="s">
        <v>1074</v>
      </c>
      <c r="C292" s="517" t="s">
        <v>1035</v>
      </c>
    </row>
    <row r="293" spans="2:3" s="515" customFormat="1" x14ac:dyDescent="0.35">
      <c r="B293" s="516" t="s">
        <v>1075</v>
      </c>
      <c r="C293" s="517" t="s">
        <v>1037</v>
      </c>
    </row>
    <row r="294" spans="2:3" s="529" customFormat="1" x14ac:dyDescent="0.35">
      <c r="B294" s="516" t="s">
        <v>1076</v>
      </c>
      <c r="C294" s="517" t="s">
        <v>1039</v>
      </c>
    </row>
    <row r="295" spans="2:3" s="529" customFormat="1" x14ac:dyDescent="0.35">
      <c r="B295" s="516" t="s">
        <v>1077</v>
      </c>
      <c r="C295" s="517" t="s">
        <v>1041</v>
      </c>
    </row>
    <row r="296" spans="2:3" s="529" customFormat="1" x14ac:dyDescent="0.35">
      <c r="B296" s="516" t="s">
        <v>1078</v>
      </c>
      <c r="C296" s="517" t="s">
        <v>1043</v>
      </c>
    </row>
    <row r="297" spans="2:3" s="529" customFormat="1" x14ac:dyDescent="0.35">
      <c r="B297" s="516" t="s">
        <v>1079</v>
      </c>
      <c r="C297" s="517" t="s">
        <v>1045</v>
      </c>
    </row>
    <row r="298" spans="2:3" s="529" customFormat="1" x14ac:dyDescent="0.35">
      <c r="B298" s="516" t="s">
        <v>1080</v>
      </c>
      <c r="C298" s="517" t="s">
        <v>867</v>
      </c>
    </row>
    <row r="299" spans="2:3" s="529" customFormat="1" x14ac:dyDescent="0.35">
      <c r="B299" s="516" t="s">
        <v>1081</v>
      </c>
      <c r="C299" s="517" t="s">
        <v>1082</v>
      </c>
    </row>
    <row r="300" spans="2:3" s="529" customFormat="1" x14ac:dyDescent="0.35">
      <c r="B300" s="516" t="s">
        <v>1083</v>
      </c>
      <c r="C300" s="517" t="s">
        <v>704</v>
      </c>
    </row>
    <row r="301" spans="2:3" s="529" customFormat="1" ht="20.25" x14ac:dyDescent="0.35">
      <c r="B301" s="523" t="s">
        <v>1084</v>
      </c>
      <c r="C301" s="524" t="s">
        <v>1085</v>
      </c>
    </row>
    <row r="302" spans="2:3" s="529" customFormat="1" x14ac:dyDescent="0.35">
      <c r="B302" s="516" t="s">
        <v>1086</v>
      </c>
      <c r="C302" s="517" t="s">
        <v>1033</v>
      </c>
    </row>
    <row r="303" spans="2:3" s="529" customFormat="1" x14ac:dyDescent="0.35">
      <c r="B303" s="516" t="s">
        <v>1087</v>
      </c>
      <c r="C303" s="517" t="s">
        <v>1035</v>
      </c>
    </row>
    <row r="304" spans="2:3" s="515" customFormat="1" x14ac:dyDescent="0.35">
      <c r="B304" s="516" t="s">
        <v>1088</v>
      </c>
      <c r="C304" s="517" t="s">
        <v>1037</v>
      </c>
    </row>
    <row r="305" spans="2:3" s="529" customFormat="1" x14ac:dyDescent="0.35">
      <c r="B305" s="516" t="s">
        <v>1089</v>
      </c>
      <c r="C305" s="517" t="s">
        <v>1039</v>
      </c>
    </row>
    <row r="306" spans="2:3" s="529" customFormat="1" x14ac:dyDescent="0.35">
      <c r="B306" s="516" t="s">
        <v>1090</v>
      </c>
      <c r="C306" s="517" t="s">
        <v>1041</v>
      </c>
    </row>
    <row r="307" spans="2:3" s="529" customFormat="1" x14ac:dyDescent="0.35">
      <c r="B307" s="516" t="s">
        <v>1091</v>
      </c>
      <c r="C307" s="517" t="s">
        <v>1043</v>
      </c>
    </row>
    <row r="308" spans="2:3" s="529" customFormat="1" x14ac:dyDescent="0.35">
      <c r="B308" s="516" t="s">
        <v>1092</v>
      </c>
      <c r="C308" s="517" t="s">
        <v>1045</v>
      </c>
    </row>
    <row r="309" spans="2:3" s="529" customFormat="1" x14ac:dyDescent="0.35">
      <c r="B309" s="516" t="s">
        <v>1093</v>
      </c>
      <c r="C309" s="517" t="s">
        <v>867</v>
      </c>
    </row>
    <row r="310" spans="2:3" s="529" customFormat="1" x14ac:dyDescent="0.35">
      <c r="B310" s="516" t="s">
        <v>1094</v>
      </c>
      <c r="C310" s="517" t="s">
        <v>1095</v>
      </c>
    </row>
    <row r="311" spans="2:3" s="529" customFormat="1" x14ac:dyDescent="0.35">
      <c r="B311" s="516" t="s">
        <v>1096</v>
      </c>
      <c r="C311" s="517" t="s">
        <v>1097</v>
      </c>
    </row>
    <row r="312" spans="2:3" s="529" customFormat="1" x14ac:dyDescent="0.35">
      <c r="B312" s="516" t="s">
        <v>1098</v>
      </c>
      <c r="C312" s="517" t="s">
        <v>704</v>
      </c>
    </row>
    <row r="313" spans="2:3" s="529" customFormat="1" x14ac:dyDescent="0.35">
      <c r="B313" s="523" t="s">
        <v>1099</v>
      </c>
      <c r="C313" s="524" t="s">
        <v>1100</v>
      </c>
    </row>
    <row r="314" spans="2:3" s="529" customFormat="1" x14ac:dyDescent="0.35">
      <c r="B314" s="516" t="s">
        <v>1101</v>
      </c>
      <c r="C314" s="517" t="s">
        <v>1033</v>
      </c>
    </row>
    <row r="315" spans="2:3" s="529" customFormat="1" x14ac:dyDescent="0.35">
      <c r="B315" s="516" t="s">
        <v>1102</v>
      </c>
      <c r="C315" s="517" t="s">
        <v>1035</v>
      </c>
    </row>
    <row r="316" spans="2:3" s="515" customFormat="1" x14ac:dyDescent="0.35">
      <c r="B316" s="516" t="s">
        <v>1103</v>
      </c>
      <c r="C316" s="517" t="s">
        <v>1037</v>
      </c>
    </row>
    <row r="317" spans="2:3" s="529" customFormat="1" x14ac:dyDescent="0.35">
      <c r="B317" s="516" t="s">
        <v>1104</v>
      </c>
      <c r="C317" s="517" t="s">
        <v>1039</v>
      </c>
    </row>
    <row r="318" spans="2:3" s="529" customFormat="1" x14ac:dyDescent="0.35">
      <c r="B318" s="516" t="s">
        <v>1105</v>
      </c>
      <c r="C318" s="517" t="s">
        <v>1041</v>
      </c>
    </row>
    <row r="319" spans="2:3" s="529" customFormat="1" x14ac:dyDescent="0.35">
      <c r="B319" s="516" t="s">
        <v>1106</v>
      </c>
      <c r="C319" s="517" t="s">
        <v>1043</v>
      </c>
    </row>
    <row r="320" spans="2:3" s="529" customFormat="1" x14ac:dyDescent="0.35">
      <c r="B320" s="516" t="s">
        <v>1107</v>
      </c>
      <c r="C320" s="517" t="s">
        <v>1045</v>
      </c>
    </row>
    <row r="321" spans="2:3" s="529" customFormat="1" x14ac:dyDescent="0.35">
      <c r="B321" s="516" t="s">
        <v>1108</v>
      </c>
      <c r="C321" s="517" t="s">
        <v>867</v>
      </c>
    </row>
    <row r="322" spans="2:3" s="529" customFormat="1" x14ac:dyDescent="0.35">
      <c r="B322" s="516" t="s">
        <v>1109</v>
      </c>
      <c r="C322" s="517" t="s">
        <v>1110</v>
      </c>
    </row>
    <row r="323" spans="2:3" s="529" customFormat="1" x14ac:dyDescent="0.35">
      <c r="B323" s="516" t="s">
        <v>1111</v>
      </c>
      <c r="C323" s="517" t="s">
        <v>1097</v>
      </c>
    </row>
    <row r="324" spans="2:3" s="529" customFormat="1" x14ac:dyDescent="0.35">
      <c r="B324" s="516" t="s">
        <v>1112</v>
      </c>
      <c r="C324" s="517" t="s">
        <v>1113</v>
      </c>
    </row>
    <row r="325" spans="2:3" s="529" customFormat="1" x14ac:dyDescent="0.35">
      <c r="B325" s="516" t="s">
        <v>1114</v>
      </c>
      <c r="C325" s="517" t="s">
        <v>704</v>
      </c>
    </row>
    <row r="326" spans="2:3" s="529" customFormat="1" x14ac:dyDescent="0.35">
      <c r="B326" s="523" t="s">
        <v>1115</v>
      </c>
      <c r="C326" s="524" t="s">
        <v>1116</v>
      </c>
    </row>
    <row r="327" spans="2:3" s="529" customFormat="1" x14ac:dyDescent="0.35">
      <c r="B327" s="516" t="s">
        <v>1117</v>
      </c>
      <c r="C327" s="517" t="s">
        <v>1033</v>
      </c>
    </row>
    <row r="328" spans="2:3" s="529" customFormat="1" x14ac:dyDescent="0.35">
      <c r="B328" s="516" t="s">
        <v>1118</v>
      </c>
      <c r="C328" s="517" t="s">
        <v>1035</v>
      </c>
    </row>
    <row r="329" spans="2:3" s="515" customFormat="1" x14ac:dyDescent="0.35">
      <c r="B329" s="516" t="s">
        <v>1119</v>
      </c>
      <c r="C329" s="517" t="s">
        <v>1037</v>
      </c>
    </row>
    <row r="330" spans="2:3" s="529" customFormat="1" x14ac:dyDescent="0.35">
      <c r="B330" s="516" t="s">
        <v>1120</v>
      </c>
      <c r="C330" s="517" t="s">
        <v>1039</v>
      </c>
    </row>
    <row r="331" spans="2:3" s="529" customFormat="1" x14ac:dyDescent="0.35">
      <c r="B331" s="516" t="s">
        <v>1121</v>
      </c>
      <c r="C331" s="517" t="s">
        <v>1041</v>
      </c>
    </row>
    <row r="332" spans="2:3" s="529" customFormat="1" x14ac:dyDescent="0.35">
      <c r="B332" s="516" t="s">
        <v>1122</v>
      </c>
      <c r="C332" s="517" t="s">
        <v>1043</v>
      </c>
    </row>
    <row r="333" spans="2:3" s="529" customFormat="1" x14ac:dyDescent="0.35">
      <c r="B333" s="516" t="s">
        <v>1123</v>
      </c>
      <c r="C333" s="517" t="s">
        <v>1045</v>
      </c>
    </row>
    <row r="334" spans="2:3" s="529" customFormat="1" x14ac:dyDescent="0.35">
      <c r="B334" s="516" t="s">
        <v>1124</v>
      </c>
      <c r="C334" s="517" t="s">
        <v>867</v>
      </c>
    </row>
    <row r="335" spans="2:3" s="529" customFormat="1" x14ac:dyDescent="0.35">
      <c r="B335" s="516" t="s">
        <v>1125</v>
      </c>
      <c r="C335" s="517" t="s">
        <v>1126</v>
      </c>
    </row>
    <row r="336" spans="2:3" s="529" customFormat="1" x14ac:dyDescent="0.35">
      <c r="B336" s="516" t="s">
        <v>1127</v>
      </c>
      <c r="C336" s="517" t="s">
        <v>704</v>
      </c>
    </row>
    <row r="337" spans="2:3" s="529" customFormat="1" x14ac:dyDescent="0.35">
      <c r="B337" s="523" t="s">
        <v>1128</v>
      </c>
      <c r="C337" s="524" t="s">
        <v>1129</v>
      </c>
    </row>
    <row r="338" spans="2:3" s="529" customFormat="1" x14ac:dyDescent="0.35">
      <c r="B338" s="516" t="s">
        <v>1130</v>
      </c>
      <c r="C338" s="517" t="s">
        <v>1033</v>
      </c>
    </row>
    <row r="339" spans="2:3" s="529" customFormat="1" x14ac:dyDescent="0.35">
      <c r="B339" s="516" t="s">
        <v>1131</v>
      </c>
      <c r="C339" s="517" t="s">
        <v>1035</v>
      </c>
    </row>
    <row r="340" spans="2:3" s="515" customFormat="1" x14ac:dyDescent="0.35">
      <c r="B340" s="516" t="s">
        <v>1132</v>
      </c>
      <c r="C340" s="517" t="s">
        <v>1037</v>
      </c>
    </row>
    <row r="341" spans="2:3" s="529" customFormat="1" x14ac:dyDescent="0.35">
      <c r="B341" s="516" t="s">
        <v>1133</v>
      </c>
      <c r="C341" s="517" t="s">
        <v>1039</v>
      </c>
    </row>
    <row r="342" spans="2:3" s="529" customFormat="1" x14ac:dyDescent="0.35">
      <c r="B342" s="516" t="s">
        <v>1134</v>
      </c>
      <c r="C342" s="517" t="s">
        <v>1041</v>
      </c>
    </row>
    <row r="343" spans="2:3" s="529" customFormat="1" x14ac:dyDescent="0.35">
      <c r="B343" s="516" t="s">
        <v>1135</v>
      </c>
      <c r="C343" s="517" t="s">
        <v>1043</v>
      </c>
    </row>
    <row r="344" spans="2:3" s="529" customFormat="1" x14ac:dyDescent="0.35">
      <c r="B344" s="516" t="s">
        <v>1136</v>
      </c>
      <c r="C344" s="517" t="s">
        <v>1045</v>
      </c>
    </row>
    <row r="345" spans="2:3" s="529" customFormat="1" x14ac:dyDescent="0.35">
      <c r="B345" s="516" t="s">
        <v>1137</v>
      </c>
      <c r="C345" s="517" t="s">
        <v>867</v>
      </c>
    </row>
    <row r="346" spans="2:3" s="529" customFormat="1" x14ac:dyDescent="0.35">
      <c r="B346" s="516" t="s">
        <v>1138</v>
      </c>
      <c r="C346" s="517" t="s">
        <v>1139</v>
      </c>
    </row>
    <row r="347" spans="2:3" s="529" customFormat="1" x14ac:dyDescent="0.35">
      <c r="B347" s="516" t="s">
        <v>1140</v>
      </c>
      <c r="C347" s="517" t="s">
        <v>704</v>
      </c>
    </row>
    <row r="348" spans="2:3" s="529" customFormat="1" x14ac:dyDescent="0.35">
      <c r="B348" s="530"/>
    </row>
    <row r="349" spans="2:3" s="529" customFormat="1" ht="27" customHeight="1" x14ac:dyDescent="0.35">
      <c r="B349" s="521" t="s">
        <v>649</v>
      </c>
      <c r="C349" s="522" t="s">
        <v>650</v>
      </c>
    </row>
    <row r="350" spans="2:3" s="529" customFormat="1" x14ac:dyDescent="0.35">
      <c r="B350" s="523" t="s">
        <v>1141</v>
      </c>
      <c r="C350" s="524" t="s">
        <v>1142</v>
      </c>
    </row>
    <row r="351" spans="2:3" s="529" customFormat="1" x14ac:dyDescent="0.35">
      <c r="B351" s="516" t="s">
        <v>1143</v>
      </c>
      <c r="C351" s="517" t="s">
        <v>1144</v>
      </c>
    </row>
    <row r="352" spans="2:3" s="514" customFormat="1" ht="13.9" x14ac:dyDescent="0.35">
      <c r="B352" s="516" t="s">
        <v>1145</v>
      </c>
      <c r="C352" s="517" t="s">
        <v>1146</v>
      </c>
    </row>
    <row r="353" spans="2:3" s="515" customFormat="1" x14ac:dyDescent="0.35">
      <c r="B353" s="516" t="s">
        <v>1147</v>
      </c>
      <c r="C353" s="517" t="s">
        <v>1148</v>
      </c>
    </row>
    <row r="354" spans="2:3" s="529" customFormat="1" x14ac:dyDescent="0.35">
      <c r="B354" s="516" t="s">
        <v>1149</v>
      </c>
      <c r="C354" s="517" t="s">
        <v>1150</v>
      </c>
    </row>
    <row r="355" spans="2:3" s="529" customFormat="1" x14ac:dyDescent="0.35">
      <c r="B355" s="516" t="s">
        <v>1151</v>
      </c>
      <c r="C355" s="517" t="s">
        <v>1152</v>
      </c>
    </row>
    <row r="356" spans="2:3" s="529" customFormat="1" x14ac:dyDescent="0.35">
      <c r="B356" s="516" t="s">
        <v>1153</v>
      </c>
      <c r="C356" s="517" t="s">
        <v>1154</v>
      </c>
    </row>
    <row r="357" spans="2:3" s="529" customFormat="1" x14ac:dyDescent="0.35">
      <c r="B357" s="516" t="s">
        <v>1155</v>
      </c>
      <c r="C357" s="517" t="s">
        <v>1156</v>
      </c>
    </row>
    <row r="358" spans="2:3" s="529" customFormat="1" x14ac:dyDescent="0.35">
      <c r="B358" s="516" t="s">
        <v>1157</v>
      </c>
      <c r="C358" s="517" t="s">
        <v>1158</v>
      </c>
    </row>
    <row r="359" spans="2:3" s="529" customFormat="1" x14ac:dyDescent="0.35">
      <c r="B359" s="516" t="s">
        <v>1159</v>
      </c>
      <c r="C359" s="517" t="s">
        <v>1160</v>
      </c>
    </row>
    <row r="360" spans="2:3" s="529" customFormat="1" x14ac:dyDescent="0.35">
      <c r="B360" s="516" t="s">
        <v>1161</v>
      </c>
      <c r="C360" s="517" t="s">
        <v>1162</v>
      </c>
    </row>
    <row r="361" spans="2:3" s="529" customFormat="1" x14ac:dyDescent="0.35">
      <c r="B361" s="516" t="s">
        <v>1163</v>
      </c>
      <c r="C361" s="517" t="s">
        <v>1164</v>
      </c>
    </row>
    <row r="362" spans="2:3" s="529" customFormat="1" x14ac:dyDescent="0.35">
      <c r="B362" s="516" t="s">
        <v>1165</v>
      </c>
      <c r="C362" s="517" t="s">
        <v>704</v>
      </c>
    </row>
    <row r="363" spans="2:3" s="529" customFormat="1" x14ac:dyDescent="0.35">
      <c r="B363" s="523" t="s">
        <v>1166</v>
      </c>
      <c r="C363" s="524" t="s">
        <v>1167</v>
      </c>
    </row>
    <row r="364" spans="2:3" s="529" customFormat="1" x14ac:dyDescent="0.35">
      <c r="B364" s="516" t="s">
        <v>1168</v>
      </c>
      <c r="C364" s="517" t="s">
        <v>1169</v>
      </c>
    </row>
    <row r="365" spans="2:3" s="529" customFormat="1" x14ac:dyDescent="0.35">
      <c r="B365" s="516" t="s">
        <v>1170</v>
      </c>
      <c r="C365" s="517" t="s">
        <v>1171</v>
      </c>
    </row>
    <row r="366" spans="2:3" s="515" customFormat="1" x14ac:dyDescent="0.35">
      <c r="B366" s="516" t="s">
        <v>1172</v>
      </c>
      <c r="C366" s="517" t="s">
        <v>1173</v>
      </c>
    </row>
    <row r="367" spans="2:3" s="529" customFormat="1" x14ac:dyDescent="0.35">
      <c r="B367" s="516" t="s">
        <v>1174</v>
      </c>
      <c r="C367" s="517" t="s">
        <v>704</v>
      </c>
    </row>
    <row r="368" spans="2:3" s="529" customFormat="1" x14ac:dyDescent="0.35">
      <c r="B368" s="523" t="s">
        <v>1175</v>
      </c>
      <c r="C368" s="524" t="s">
        <v>1176</v>
      </c>
    </row>
    <row r="369" spans="2:3" s="529" customFormat="1" x14ac:dyDescent="0.35">
      <c r="B369" s="516" t="s">
        <v>1177</v>
      </c>
      <c r="C369" s="517" t="s">
        <v>1178</v>
      </c>
    </row>
    <row r="370" spans="2:3" s="529" customFormat="1" x14ac:dyDescent="0.35">
      <c r="B370" s="516" t="s">
        <v>1179</v>
      </c>
      <c r="C370" s="517" t="s">
        <v>1180</v>
      </c>
    </row>
    <row r="371" spans="2:3" s="515" customFormat="1" x14ac:dyDescent="0.35">
      <c r="B371" s="516" t="s">
        <v>1181</v>
      </c>
      <c r="C371" s="517" t="s">
        <v>1182</v>
      </c>
    </row>
    <row r="372" spans="2:3" s="529" customFormat="1" x14ac:dyDescent="0.35">
      <c r="B372" s="516" t="s">
        <v>1183</v>
      </c>
      <c r="C372" s="517" t="s">
        <v>1184</v>
      </c>
    </row>
    <row r="373" spans="2:3" s="529" customFormat="1" x14ac:dyDescent="0.35">
      <c r="B373" s="516" t="s">
        <v>1185</v>
      </c>
      <c r="C373" s="517" t="s">
        <v>1186</v>
      </c>
    </row>
    <row r="374" spans="2:3" s="529" customFormat="1" x14ac:dyDescent="0.35">
      <c r="B374" s="516" t="s">
        <v>1187</v>
      </c>
      <c r="C374" s="517" t="s">
        <v>1188</v>
      </c>
    </row>
    <row r="375" spans="2:3" s="529" customFormat="1" x14ac:dyDescent="0.35">
      <c r="B375" s="516" t="s">
        <v>1189</v>
      </c>
      <c r="C375" s="517" t="s">
        <v>1190</v>
      </c>
    </row>
    <row r="376" spans="2:3" s="529" customFormat="1" x14ac:dyDescent="0.35">
      <c r="B376" s="516" t="s">
        <v>1191</v>
      </c>
      <c r="C376" s="517" t="s">
        <v>1192</v>
      </c>
    </row>
    <row r="377" spans="2:3" s="529" customFormat="1" x14ac:dyDescent="0.35">
      <c r="B377" s="516" t="s">
        <v>1193</v>
      </c>
      <c r="C377" s="517" t="s">
        <v>1194</v>
      </c>
    </row>
    <row r="378" spans="2:3" s="529" customFormat="1" x14ac:dyDescent="0.35">
      <c r="B378" s="516" t="s">
        <v>1195</v>
      </c>
      <c r="C378" s="517" t="s">
        <v>1196</v>
      </c>
    </row>
    <row r="379" spans="2:3" s="529" customFormat="1" x14ac:dyDescent="0.35">
      <c r="B379" s="516" t="s">
        <v>1197</v>
      </c>
      <c r="C379" s="517" t="s">
        <v>704</v>
      </c>
    </row>
    <row r="380" spans="2:3" s="529" customFormat="1" x14ac:dyDescent="0.35">
      <c r="B380" s="523" t="s">
        <v>1198</v>
      </c>
      <c r="C380" s="524" t="s">
        <v>1199</v>
      </c>
    </row>
    <row r="381" spans="2:3" s="529" customFormat="1" x14ac:dyDescent="0.35">
      <c r="B381" s="516" t="s">
        <v>1200</v>
      </c>
      <c r="C381" s="517" t="s">
        <v>1201</v>
      </c>
    </row>
    <row r="382" spans="2:3" s="529" customFormat="1" x14ac:dyDescent="0.35">
      <c r="B382" s="516" t="s">
        <v>1202</v>
      </c>
      <c r="C382" s="517" t="s">
        <v>1203</v>
      </c>
    </row>
    <row r="383" spans="2:3" s="515" customFormat="1" x14ac:dyDescent="0.35">
      <c r="B383" s="516" t="s">
        <v>1204</v>
      </c>
      <c r="C383" s="517" t="s">
        <v>1205</v>
      </c>
    </row>
    <row r="384" spans="2:3" s="529" customFormat="1" x14ac:dyDescent="0.35">
      <c r="B384" s="516" t="s">
        <v>1206</v>
      </c>
      <c r="C384" s="517" t="s">
        <v>1207</v>
      </c>
    </row>
    <row r="385" spans="2:3" s="529" customFormat="1" x14ac:dyDescent="0.35">
      <c r="B385" s="516" t="s">
        <v>1208</v>
      </c>
      <c r="C385" s="517" t="s">
        <v>1209</v>
      </c>
    </row>
    <row r="386" spans="2:3" s="529" customFormat="1" x14ac:dyDescent="0.35">
      <c r="B386" s="516" t="s">
        <v>1210</v>
      </c>
      <c r="C386" s="517" t="s">
        <v>1211</v>
      </c>
    </row>
    <row r="387" spans="2:3" s="529" customFormat="1" x14ac:dyDescent="0.35">
      <c r="B387" s="516" t="s">
        <v>1212</v>
      </c>
      <c r="C387" s="517" t="s">
        <v>1213</v>
      </c>
    </row>
    <row r="388" spans="2:3" s="529" customFormat="1" x14ac:dyDescent="0.35">
      <c r="B388" s="516" t="s">
        <v>1214</v>
      </c>
      <c r="C388" s="517" t="s">
        <v>1215</v>
      </c>
    </row>
    <row r="389" spans="2:3" s="529" customFormat="1" x14ac:dyDescent="0.35">
      <c r="B389" s="516" t="s">
        <v>1216</v>
      </c>
      <c r="C389" s="517" t="s">
        <v>1217</v>
      </c>
    </row>
    <row r="390" spans="2:3" s="529" customFormat="1" x14ac:dyDescent="0.35">
      <c r="B390" s="516" t="s">
        <v>1218</v>
      </c>
      <c r="C390" s="517" t="s">
        <v>704</v>
      </c>
    </row>
    <row r="391" spans="2:3" s="529" customFormat="1" x14ac:dyDescent="0.35">
      <c r="B391" s="525" t="s">
        <v>1219</v>
      </c>
      <c r="C391" s="526" t="s">
        <v>1220</v>
      </c>
    </row>
    <row r="392" spans="2:3" s="529" customFormat="1" x14ac:dyDescent="0.35">
      <c r="B392" s="516" t="s">
        <v>1221</v>
      </c>
      <c r="C392" s="517" t="s">
        <v>1222</v>
      </c>
    </row>
    <row r="393" spans="2:3" s="529" customFormat="1" x14ac:dyDescent="0.35">
      <c r="B393" s="530"/>
    </row>
    <row r="394" spans="2:3" s="529" customFormat="1" x14ac:dyDescent="0.35">
      <c r="B394" s="521" t="s">
        <v>651</v>
      </c>
      <c r="C394" s="522" t="s">
        <v>652</v>
      </c>
    </row>
    <row r="395" spans="2:3" s="529" customFormat="1" x14ac:dyDescent="0.35">
      <c r="B395" s="523" t="s">
        <v>1223</v>
      </c>
      <c r="C395" s="524" t="s">
        <v>1224</v>
      </c>
    </row>
    <row r="396" spans="2:3" s="529" customFormat="1" x14ac:dyDescent="0.35">
      <c r="B396" s="516" t="s">
        <v>1225</v>
      </c>
      <c r="C396" s="517" t="s">
        <v>1226</v>
      </c>
    </row>
    <row r="397" spans="2:3" s="514" customFormat="1" ht="13.9" x14ac:dyDescent="0.35">
      <c r="B397" s="516" t="s">
        <v>1227</v>
      </c>
      <c r="C397" s="517" t="s">
        <v>1228</v>
      </c>
    </row>
    <row r="398" spans="2:3" s="515" customFormat="1" x14ac:dyDescent="0.35">
      <c r="B398" s="516" t="s">
        <v>1229</v>
      </c>
      <c r="C398" s="517" t="s">
        <v>1230</v>
      </c>
    </row>
    <row r="399" spans="2:3" s="529" customFormat="1" x14ac:dyDescent="0.35">
      <c r="B399" s="516" t="s">
        <v>1231</v>
      </c>
      <c r="C399" s="517" t="s">
        <v>1232</v>
      </c>
    </row>
    <row r="400" spans="2:3" s="529" customFormat="1" x14ac:dyDescent="0.35">
      <c r="B400" s="516" t="s">
        <v>1233</v>
      </c>
      <c r="C400" s="517" t="s">
        <v>1234</v>
      </c>
    </row>
    <row r="401" spans="2:3" s="529" customFormat="1" x14ac:dyDescent="0.35">
      <c r="B401" s="516" t="s">
        <v>1235</v>
      </c>
      <c r="C401" s="517" t="s">
        <v>1236</v>
      </c>
    </row>
    <row r="402" spans="2:3" s="529" customFormat="1" x14ac:dyDescent="0.35">
      <c r="B402" s="516" t="s">
        <v>1237</v>
      </c>
      <c r="C402" s="517" t="s">
        <v>1238</v>
      </c>
    </row>
    <row r="403" spans="2:3" s="529" customFormat="1" x14ac:dyDescent="0.35">
      <c r="B403" s="516" t="s">
        <v>1239</v>
      </c>
      <c r="C403" s="517" t="s">
        <v>1240</v>
      </c>
    </row>
    <row r="404" spans="2:3" s="529" customFormat="1" x14ac:dyDescent="0.35">
      <c r="B404" s="516" t="s">
        <v>1241</v>
      </c>
      <c r="C404" s="517" t="s">
        <v>1242</v>
      </c>
    </row>
    <row r="405" spans="2:3" s="529" customFormat="1" x14ac:dyDescent="0.35">
      <c r="B405" s="516" t="s">
        <v>1243</v>
      </c>
      <c r="C405" s="517" t="s">
        <v>1244</v>
      </c>
    </row>
    <row r="406" spans="2:3" s="529" customFormat="1" x14ac:dyDescent="0.35">
      <c r="B406" s="516" t="s">
        <v>1245</v>
      </c>
      <c r="C406" s="517" t="s">
        <v>1246</v>
      </c>
    </row>
    <row r="407" spans="2:3" s="529" customFormat="1" x14ac:dyDescent="0.35">
      <c r="B407" s="516" t="s">
        <v>1247</v>
      </c>
      <c r="C407" s="517" t="s">
        <v>1248</v>
      </c>
    </row>
    <row r="408" spans="2:3" s="529" customFormat="1" x14ac:dyDescent="0.35">
      <c r="B408" s="516" t="s">
        <v>1249</v>
      </c>
      <c r="C408" s="517" t="s">
        <v>704</v>
      </c>
    </row>
    <row r="409" spans="2:3" s="529" customFormat="1" x14ac:dyDescent="0.35">
      <c r="B409" s="530"/>
    </row>
    <row r="410" spans="2:3" s="529" customFormat="1" x14ac:dyDescent="0.35">
      <c r="B410" s="521" t="s">
        <v>653</v>
      </c>
      <c r="C410" s="522" t="s">
        <v>654</v>
      </c>
    </row>
    <row r="411" spans="2:3" s="529" customFormat="1" x14ac:dyDescent="0.35">
      <c r="B411" s="523" t="s">
        <v>1250</v>
      </c>
      <c r="C411" s="524" t="s">
        <v>1251</v>
      </c>
    </row>
    <row r="412" spans="2:3" s="529" customFormat="1" x14ac:dyDescent="0.35">
      <c r="B412" s="516" t="s">
        <v>1252</v>
      </c>
      <c r="C412" s="517" t="s">
        <v>1253</v>
      </c>
    </row>
    <row r="413" spans="2:3" s="514" customFormat="1" ht="13.9" x14ac:dyDescent="0.35">
      <c r="B413" s="516" t="s">
        <v>1254</v>
      </c>
      <c r="C413" s="517" t="s">
        <v>1255</v>
      </c>
    </row>
    <row r="414" spans="2:3" s="515" customFormat="1" x14ac:dyDescent="0.35">
      <c r="B414" s="516" t="s">
        <v>1256</v>
      </c>
      <c r="C414" s="517" t="s">
        <v>1257</v>
      </c>
    </row>
    <row r="415" spans="2:3" s="529" customFormat="1" x14ac:dyDescent="0.35">
      <c r="B415" s="516" t="s">
        <v>1258</v>
      </c>
      <c r="C415" s="517" t="s">
        <v>1259</v>
      </c>
    </row>
    <row r="416" spans="2:3" s="529" customFormat="1" x14ac:dyDescent="0.35">
      <c r="B416" s="516" t="s">
        <v>1260</v>
      </c>
      <c r="C416" s="517" t="s">
        <v>1261</v>
      </c>
    </row>
    <row r="417" spans="2:3" s="529" customFormat="1" x14ac:dyDescent="0.35">
      <c r="B417" s="516" t="s">
        <v>1262</v>
      </c>
      <c r="C417" s="517" t="s">
        <v>1263</v>
      </c>
    </row>
    <row r="418" spans="2:3" s="529" customFormat="1" x14ac:dyDescent="0.35">
      <c r="B418" s="516" t="s">
        <v>1264</v>
      </c>
      <c r="C418" s="517" t="s">
        <v>1265</v>
      </c>
    </row>
    <row r="419" spans="2:3" s="529" customFormat="1" x14ac:dyDescent="0.35">
      <c r="B419" s="516" t="s">
        <v>1266</v>
      </c>
      <c r="C419" s="517" t="s">
        <v>1267</v>
      </c>
    </row>
    <row r="420" spans="2:3" s="529" customFormat="1" x14ac:dyDescent="0.35">
      <c r="B420" s="516" t="s">
        <v>1268</v>
      </c>
      <c r="C420" s="517" t="s">
        <v>1269</v>
      </c>
    </row>
    <row r="421" spans="2:3" s="529" customFormat="1" x14ac:dyDescent="0.35">
      <c r="B421" s="516" t="s">
        <v>1270</v>
      </c>
      <c r="C421" s="517" t="s">
        <v>1271</v>
      </c>
    </row>
    <row r="422" spans="2:3" s="529" customFormat="1" x14ac:dyDescent="0.35">
      <c r="B422" s="516" t="s">
        <v>1272</v>
      </c>
      <c r="C422" s="517" t="s">
        <v>1273</v>
      </c>
    </row>
    <row r="423" spans="2:3" s="529" customFormat="1" x14ac:dyDescent="0.35">
      <c r="B423" s="516" t="s">
        <v>1274</v>
      </c>
      <c r="C423" s="517" t="s">
        <v>1275</v>
      </c>
    </row>
    <row r="424" spans="2:3" s="529" customFormat="1" x14ac:dyDescent="0.35">
      <c r="B424" s="516" t="s">
        <v>1276</v>
      </c>
      <c r="C424" s="517" t="s">
        <v>1277</v>
      </c>
    </row>
    <row r="425" spans="2:3" s="529" customFormat="1" x14ac:dyDescent="0.35">
      <c r="B425" s="516" t="s">
        <v>1278</v>
      </c>
      <c r="C425" s="517" t="s">
        <v>1279</v>
      </c>
    </row>
    <row r="426" spans="2:3" s="529" customFormat="1" x14ac:dyDescent="0.35">
      <c r="B426" s="516" t="s">
        <v>1280</v>
      </c>
      <c r="C426" s="517" t="s">
        <v>867</v>
      </c>
    </row>
    <row r="427" spans="2:3" s="529" customFormat="1" x14ac:dyDescent="0.35">
      <c r="B427" s="516" t="s">
        <v>1281</v>
      </c>
      <c r="C427" s="517" t="s">
        <v>1282</v>
      </c>
    </row>
    <row r="428" spans="2:3" s="529" customFormat="1" x14ac:dyDescent="0.35">
      <c r="B428" s="516" t="s">
        <v>1283</v>
      </c>
      <c r="C428" s="517" t="s">
        <v>1284</v>
      </c>
    </row>
    <row r="429" spans="2:3" s="529" customFormat="1" x14ac:dyDescent="0.35">
      <c r="B429" s="516" t="s">
        <v>1285</v>
      </c>
      <c r="C429" s="517" t="s">
        <v>1286</v>
      </c>
    </row>
    <row r="430" spans="2:3" s="529" customFormat="1" x14ac:dyDescent="0.35">
      <c r="B430" s="516" t="s">
        <v>1287</v>
      </c>
      <c r="C430" s="517" t="s">
        <v>1288</v>
      </c>
    </row>
    <row r="431" spans="2:3" s="529" customFormat="1" x14ac:dyDescent="0.35">
      <c r="B431" s="516" t="s">
        <v>1289</v>
      </c>
      <c r="C431" s="517" t="s">
        <v>1290</v>
      </c>
    </row>
    <row r="432" spans="2:3" s="529" customFormat="1" x14ac:dyDescent="0.35">
      <c r="B432" s="516" t="s">
        <v>1291</v>
      </c>
      <c r="C432" s="517" t="s">
        <v>1292</v>
      </c>
    </row>
    <row r="433" spans="2:3" s="529" customFormat="1" x14ac:dyDescent="0.35">
      <c r="B433" s="516" t="s">
        <v>1293</v>
      </c>
      <c r="C433" s="517" t="s">
        <v>704</v>
      </c>
    </row>
    <row r="434" spans="2:3" s="529" customFormat="1" x14ac:dyDescent="0.35">
      <c r="B434" s="523" t="s">
        <v>1294</v>
      </c>
      <c r="C434" s="524" t="s">
        <v>1295</v>
      </c>
    </row>
    <row r="435" spans="2:3" s="529" customFormat="1" x14ac:dyDescent="0.35">
      <c r="B435" s="516" t="s">
        <v>1296</v>
      </c>
      <c r="C435" s="517" t="s">
        <v>1297</v>
      </c>
    </row>
    <row r="436" spans="2:3" s="529" customFormat="1" x14ac:dyDescent="0.35">
      <c r="B436" s="516" t="s">
        <v>1298</v>
      </c>
      <c r="C436" s="517" t="s">
        <v>1299</v>
      </c>
    </row>
    <row r="437" spans="2:3" s="515" customFormat="1" x14ac:dyDescent="0.35">
      <c r="B437" s="516" t="s">
        <v>1300</v>
      </c>
      <c r="C437" s="517" t="s">
        <v>1301</v>
      </c>
    </row>
    <row r="438" spans="2:3" s="529" customFormat="1" x14ac:dyDescent="0.35">
      <c r="B438" s="516" t="s">
        <v>1302</v>
      </c>
      <c r="C438" s="517" t="s">
        <v>1303</v>
      </c>
    </row>
    <row r="439" spans="2:3" s="529" customFormat="1" x14ac:dyDescent="0.35">
      <c r="B439" s="516" t="s">
        <v>1304</v>
      </c>
      <c r="C439" s="517" t="s">
        <v>1305</v>
      </c>
    </row>
    <row r="440" spans="2:3" s="529" customFormat="1" x14ac:dyDescent="0.35">
      <c r="B440" s="516" t="s">
        <v>1306</v>
      </c>
      <c r="C440" s="517" t="s">
        <v>1307</v>
      </c>
    </row>
    <row r="441" spans="2:3" s="529" customFormat="1" x14ac:dyDescent="0.35">
      <c r="B441" s="516" t="s">
        <v>1308</v>
      </c>
      <c r="C441" s="517" t="s">
        <v>1309</v>
      </c>
    </row>
    <row r="442" spans="2:3" s="529" customFormat="1" x14ac:dyDescent="0.35">
      <c r="B442" s="516" t="s">
        <v>1310</v>
      </c>
      <c r="C442" s="517" t="s">
        <v>1311</v>
      </c>
    </row>
    <row r="443" spans="2:3" s="529" customFormat="1" x14ac:dyDescent="0.35">
      <c r="B443" s="516" t="s">
        <v>1312</v>
      </c>
      <c r="C443" s="517" t="s">
        <v>1313</v>
      </c>
    </row>
    <row r="444" spans="2:3" s="529" customFormat="1" x14ac:dyDescent="0.35">
      <c r="B444" s="516" t="s">
        <v>1314</v>
      </c>
      <c r="C444" s="517" t="s">
        <v>1315</v>
      </c>
    </row>
    <row r="445" spans="2:3" s="529" customFormat="1" x14ac:dyDescent="0.35">
      <c r="B445" s="516" t="s">
        <v>1316</v>
      </c>
      <c r="C445" s="517" t="s">
        <v>704</v>
      </c>
    </row>
    <row r="446" spans="2:3" s="529" customFormat="1" x14ac:dyDescent="0.35">
      <c r="B446" s="523" t="s">
        <v>1317</v>
      </c>
      <c r="C446" s="524" t="s">
        <v>1318</v>
      </c>
    </row>
    <row r="447" spans="2:3" s="529" customFormat="1" x14ac:dyDescent="0.35">
      <c r="B447" s="516" t="s">
        <v>1319</v>
      </c>
      <c r="C447" s="517" t="s">
        <v>1320</v>
      </c>
    </row>
    <row r="448" spans="2:3" s="529" customFormat="1" x14ac:dyDescent="0.35">
      <c r="B448" s="516" t="s">
        <v>1321</v>
      </c>
      <c r="C448" s="517" t="s">
        <v>1322</v>
      </c>
    </row>
    <row r="449" spans="2:3" s="515" customFormat="1" x14ac:dyDescent="0.35">
      <c r="B449" s="516" t="s">
        <v>1323</v>
      </c>
      <c r="C449" s="517" t="s">
        <v>1324</v>
      </c>
    </row>
    <row r="450" spans="2:3" s="529" customFormat="1" x14ac:dyDescent="0.35">
      <c r="B450" s="516" t="s">
        <v>1325</v>
      </c>
      <c r="C450" s="517" t="s">
        <v>1326</v>
      </c>
    </row>
    <row r="451" spans="2:3" s="529" customFormat="1" x14ac:dyDescent="0.35">
      <c r="B451" s="516" t="s">
        <v>1327</v>
      </c>
      <c r="C451" s="517" t="s">
        <v>1328</v>
      </c>
    </row>
    <row r="452" spans="2:3" s="529" customFormat="1" x14ac:dyDescent="0.35">
      <c r="B452" s="516" t="s">
        <v>1329</v>
      </c>
      <c r="C452" s="517" t="s">
        <v>1330</v>
      </c>
    </row>
    <row r="453" spans="2:3" s="529" customFormat="1" x14ac:dyDescent="0.35">
      <c r="B453" s="516" t="s">
        <v>1331</v>
      </c>
      <c r="C453" s="517" t="s">
        <v>1332</v>
      </c>
    </row>
    <row r="454" spans="2:3" s="529" customFormat="1" x14ac:dyDescent="0.35">
      <c r="B454" s="516" t="s">
        <v>1333</v>
      </c>
      <c r="C454" s="517" t="s">
        <v>1334</v>
      </c>
    </row>
    <row r="455" spans="2:3" s="529" customFormat="1" x14ac:dyDescent="0.35">
      <c r="B455" s="516" t="s">
        <v>1335</v>
      </c>
      <c r="C455" s="517" t="s">
        <v>1336</v>
      </c>
    </row>
    <row r="456" spans="2:3" s="529" customFormat="1" x14ac:dyDescent="0.35">
      <c r="B456" s="516" t="s">
        <v>1337</v>
      </c>
      <c r="C456" s="517" t="s">
        <v>1338</v>
      </c>
    </row>
    <row r="457" spans="2:3" s="529" customFormat="1" x14ac:dyDescent="0.35">
      <c r="B457" s="516" t="s">
        <v>1339</v>
      </c>
      <c r="C457" s="517" t="s">
        <v>1340</v>
      </c>
    </row>
    <row r="458" spans="2:3" s="529" customFormat="1" x14ac:dyDescent="0.35">
      <c r="B458" s="516" t="s">
        <v>1341</v>
      </c>
      <c r="C458" s="517" t="s">
        <v>1342</v>
      </c>
    </row>
    <row r="459" spans="2:3" s="529" customFormat="1" x14ac:dyDescent="0.35">
      <c r="B459" s="516" t="s">
        <v>1343</v>
      </c>
      <c r="C459" s="517" t="s">
        <v>1344</v>
      </c>
    </row>
    <row r="460" spans="2:3" s="529" customFormat="1" x14ac:dyDescent="0.35">
      <c r="B460" s="516" t="s">
        <v>1345</v>
      </c>
      <c r="C460" s="517" t="s">
        <v>1301</v>
      </c>
    </row>
    <row r="461" spans="2:3" s="529" customFormat="1" x14ac:dyDescent="0.35">
      <c r="B461" s="516" t="s">
        <v>1346</v>
      </c>
      <c r="C461" s="517" t="s">
        <v>1347</v>
      </c>
    </row>
    <row r="462" spans="2:3" s="529" customFormat="1" x14ac:dyDescent="0.35">
      <c r="B462" s="516" t="s">
        <v>1348</v>
      </c>
      <c r="C462" s="517" t="s">
        <v>1311</v>
      </c>
    </row>
    <row r="463" spans="2:3" s="529" customFormat="1" x14ac:dyDescent="0.35">
      <c r="B463" s="516" t="s">
        <v>1349</v>
      </c>
      <c r="C463" s="517" t="s">
        <v>1350</v>
      </c>
    </row>
    <row r="464" spans="2:3" s="529" customFormat="1" x14ac:dyDescent="0.35">
      <c r="B464" s="516" t="s">
        <v>1351</v>
      </c>
      <c r="C464" s="517" t="s">
        <v>1307</v>
      </c>
    </row>
    <row r="465" spans="2:3" s="529" customFormat="1" x14ac:dyDescent="0.35">
      <c r="B465" s="516" t="s">
        <v>1352</v>
      </c>
      <c r="C465" s="517" t="s">
        <v>1353</v>
      </c>
    </row>
    <row r="466" spans="2:3" s="529" customFormat="1" x14ac:dyDescent="0.35">
      <c r="B466" s="516" t="s">
        <v>1354</v>
      </c>
      <c r="C466" s="517" t="s">
        <v>1355</v>
      </c>
    </row>
    <row r="467" spans="2:3" s="529" customFormat="1" x14ac:dyDescent="0.35">
      <c r="B467" s="516" t="s">
        <v>1356</v>
      </c>
      <c r="C467" s="517" t="s">
        <v>1357</v>
      </c>
    </row>
    <row r="468" spans="2:3" s="529" customFormat="1" x14ac:dyDescent="0.35">
      <c r="B468" s="516" t="s">
        <v>1358</v>
      </c>
      <c r="C468" s="517" t="s">
        <v>704</v>
      </c>
    </row>
    <row r="469" spans="2:3" s="529" customFormat="1" x14ac:dyDescent="0.35">
      <c r="B469" s="523" t="s">
        <v>1359</v>
      </c>
      <c r="C469" s="524" t="s">
        <v>1360</v>
      </c>
    </row>
    <row r="470" spans="2:3" s="529" customFormat="1" x14ac:dyDescent="0.35">
      <c r="B470" s="516" t="s">
        <v>1361</v>
      </c>
      <c r="C470" s="517" t="s">
        <v>1362</v>
      </c>
    </row>
    <row r="471" spans="2:3" s="529" customFormat="1" x14ac:dyDescent="0.35">
      <c r="B471" s="516" t="s">
        <v>1363</v>
      </c>
      <c r="C471" s="517" t="s">
        <v>1364</v>
      </c>
    </row>
    <row r="472" spans="2:3" s="515" customFormat="1" x14ac:dyDescent="0.35">
      <c r="B472" s="516" t="s">
        <v>1365</v>
      </c>
      <c r="C472" s="517" t="s">
        <v>1366</v>
      </c>
    </row>
    <row r="473" spans="2:3" s="529" customFormat="1" x14ac:dyDescent="0.35">
      <c r="B473" s="516" t="s">
        <v>1367</v>
      </c>
      <c r="C473" s="517" t="s">
        <v>1368</v>
      </c>
    </row>
    <row r="474" spans="2:3" s="529" customFormat="1" x14ac:dyDescent="0.35">
      <c r="B474" s="516" t="s">
        <v>1369</v>
      </c>
      <c r="C474" s="517" t="s">
        <v>1370</v>
      </c>
    </row>
    <row r="475" spans="2:3" s="529" customFormat="1" x14ac:dyDescent="0.35">
      <c r="B475" s="516" t="s">
        <v>1371</v>
      </c>
      <c r="C475" s="517" t="s">
        <v>1372</v>
      </c>
    </row>
    <row r="476" spans="2:3" s="529" customFormat="1" x14ac:dyDescent="0.35">
      <c r="B476" s="516" t="s">
        <v>1373</v>
      </c>
      <c r="C476" s="517" t="s">
        <v>1374</v>
      </c>
    </row>
    <row r="477" spans="2:3" s="529" customFormat="1" x14ac:dyDescent="0.35">
      <c r="B477" s="516" t="s">
        <v>1375</v>
      </c>
      <c r="C477" s="517" t="s">
        <v>1307</v>
      </c>
    </row>
    <row r="478" spans="2:3" s="529" customFormat="1" x14ac:dyDescent="0.35">
      <c r="B478" s="516" t="s">
        <v>1376</v>
      </c>
      <c r="C478" s="517" t="s">
        <v>1377</v>
      </c>
    </row>
    <row r="479" spans="2:3" s="529" customFormat="1" x14ac:dyDescent="0.35">
      <c r="B479" s="516" t="s">
        <v>1378</v>
      </c>
      <c r="C479" s="517" t="s">
        <v>704</v>
      </c>
    </row>
    <row r="480" spans="2:3" s="529" customFormat="1" x14ac:dyDescent="0.35">
      <c r="B480" s="523" t="s">
        <v>1379</v>
      </c>
      <c r="C480" s="524" t="s">
        <v>1380</v>
      </c>
    </row>
    <row r="481" spans="2:3" s="529" customFormat="1" x14ac:dyDescent="0.35">
      <c r="B481" s="516" t="s">
        <v>1381</v>
      </c>
      <c r="C481" s="517" t="s">
        <v>1362</v>
      </c>
    </row>
    <row r="482" spans="2:3" s="529" customFormat="1" x14ac:dyDescent="0.35">
      <c r="B482" s="516" t="s">
        <v>1382</v>
      </c>
      <c r="C482" s="517" t="s">
        <v>1368</v>
      </c>
    </row>
    <row r="483" spans="2:3" s="515" customFormat="1" x14ac:dyDescent="0.35">
      <c r="B483" s="516" t="s">
        <v>1383</v>
      </c>
      <c r="C483" s="517" t="s">
        <v>1370</v>
      </c>
    </row>
    <row r="484" spans="2:3" s="529" customFormat="1" x14ac:dyDescent="0.35">
      <c r="B484" s="516" t="s">
        <v>1384</v>
      </c>
      <c r="C484" s="517" t="s">
        <v>1385</v>
      </c>
    </row>
    <row r="485" spans="2:3" s="529" customFormat="1" x14ac:dyDescent="0.35">
      <c r="B485" s="516" t="s">
        <v>1386</v>
      </c>
      <c r="C485" s="517" t="s">
        <v>1374</v>
      </c>
    </row>
    <row r="486" spans="2:3" s="529" customFormat="1" x14ac:dyDescent="0.35">
      <c r="B486" s="516" t="s">
        <v>1387</v>
      </c>
      <c r="C486" s="517" t="s">
        <v>1307</v>
      </c>
    </row>
    <row r="487" spans="2:3" s="529" customFormat="1" x14ac:dyDescent="0.35">
      <c r="B487" s="516" t="s">
        <v>1388</v>
      </c>
      <c r="C487" s="517" t="s">
        <v>1389</v>
      </c>
    </row>
    <row r="488" spans="2:3" s="529" customFormat="1" x14ac:dyDescent="0.35">
      <c r="B488" s="516" t="s">
        <v>1390</v>
      </c>
      <c r="C488" s="517" t="s">
        <v>1391</v>
      </c>
    </row>
    <row r="489" spans="2:3" s="529" customFormat="1" x14ac:dyDescent="0.35">
      <c r="B489" s="516" t="s">
        <v>1392</v>
      </c>
      <c r="C489" s="517" t="s">
        <v>1393</v>
      </c>
    </row>
    <row r="490" spans="2:3" s="529" customFormat="1" x14ac:dyDescent="0.35">
      <c r="B490" s="516" t="s">
        <v>1394</v>
      </c>
      <c r="C490" s="517" t="s">
        <v>704</v>
      </c>
    </row>
    <row r="491" spans="2:3" s="529" customFormat="1" x14ac:dyDescent="0.35">
      <c r="B491" s="523" t="s">
        <v>1395</v>
      </c>
      <c r="C491" s="524" t="s">
        <v>1396</v>
      </c>
    </row>
    <row r="492" spans="2:3" s="529" customFormat="1" x14ac:dyDescent="0.35">
      <c r="B492" s="516" t="s">
        <v>1397</v>
      </c>
      <c r="C492" s="517" t="s">
        <v>1362</v>
      </c>
    </row>
    <row r="493" spans="2:3" s="529" customFormat="1" x14ac:dyDescent="0.35">
      <c r="B493" s="516" t="s">
        <v>1398</v>
      </c>
      <c r="C493" s="517" t="s">
        <v>1364</v>
      </c>
    </row>
    <row r="494" spans="2:3" s="515" customFormat="1" x14ac:dyDescent="0.35">
      <c r="B494" s="516" t="s">
        <v>1399</v>
      </c>
      <c r="C494" s="517" t="s">
        <v>1368</v>
      </c>
    </row>
    <row r="495" spans="2:3" s="529" customFormat="1" x14ac:dyDescent="0.35">
      <c r="B495" s="516" t="s">
        <v>1400</v>
      </c>
      <c r="C495" s="517" t="s">
        <v>1370</v>
      </c>
    </row>
    <row r="496" spans="2:3" s="529" customFormat="1" x14ac:dyDescent="0.35">
      <c r="B496" s="516" t="s">
        <v>1401</v>
      </c>
      <c r="C496" s="517" t="s">
        <v>1372</v>
      </c>
    </row>
    <row r="497" spans="2:3" s="529" customFormat="1" x14ac:dyDescent="0.35">
      <c r="B497" s="516" t="s">
        <v>1402</v>
      </c>
      <c r="C497" s="517" t="s">
        <v>1374</v>
      </c>
    </row>
    <row r="498" spans="2:3" s="529" customFormat="1" x14ac:dyDescent="0.35">
      <c r="B498" s="516" t="s">
        <v>1403</v>
      </c>
      <c r="C498" s="517" t="s">
        <v>1307</v>
      </c>
    </row>
    <row r="499" spans="2:3" s="529" customFormat="1" x14ac:dyDescent="0.35">
      <c r="B499" s="516" t="s">
        <v>1404</v>
      </c>
      <c r="C499" s="517" t="s">
        <v>1405</v>
      </c>
    </row>
    <row r="500" spans="2:3" s="529" customFormat="1" x14ac:dyDescent="0.35">
      <c r="B500" s="516" t="s">
        <v>1406</v>
      </c>
      <c r="C500" s="517" t="s">
        <v>704</v>
      </c>
    </row>
    <row r="501" spans="2:3" s="529" customFormat="1" x14ac:dyDescent="0.35">
      <c r="B501" s="523" t="s">
        <v>1407</v>
      </c>
      <c r="C501" s="524" t="s">
        <v>1408</v>
      </c>
    </row>
    <row r="502" spans="2:3" s="529" customFormat="1" x14ac:dyDescent="0.35">
      <c r="B502" s="516" t="s">
        <v>1409</v>
      </c>
      <c r="C502" s="517" t="s">
        <v>1362</v>
      </c>
    </row>
    <row r="503" spans="2:3" s="529" customFormat="1" x14ac:dyDescent="0.35">
      <c r="B503" s="516" t="s">
        <v>1410</v>
      </c>
      <c r="C503" s="517" t="s">
        <v>1364</v>
      </c>
    </row>
    <row r="504" spans="2:3" s="515" customFormat="1" x14ac:dyDescent="0.35">
      <c r="B504" s="516" t="s">
        <v>1411</v>
      </c>
      <c r="C504" s="517" t="s">
        <v>1372</v>
      </c>
    </row>
    <row r="505" spans="2:3" s="529" customFormat="1" x14ac:dyDescent="0.35">
      <c r="B505" s="516" t="s">
        <v>1412</v>
      </c>
      <c r="C505" s="517" t="s">
        <v>1370</v>
      </c>
    </row>
    <row r="506" spans="2:3" s="529" customFormat="1" x14ac:dyDescent="0.35">
      <c r="B506" s="516" t="s">
        <v>1413</v>
      </c>
      <c r="C506" s="517" t="s">
        <v>1374</v>
      </c>
    </row>
    <row r="507" spans="2:3" s="529" customFormat="1" x14ac:dyDescent="0.35">
      <c r="B507" s="516" t="s">
        <v>1414</v>
      </c>
      <c r="C507" s="517" t="s">
        <v>1307</v>
      </c>
    </row>
    <row r="508" spans="2:3" s="529" customFormat="1" x14ac:dyDescent="0.35">
      <c r="B508" s="516" t="s">
        <v>1415</v>
      </c>
      <c r="C508" s="517" t="s">
        <v>1416</v>
      </c>
    </row>
    <row r="509" spans="2:3" s="529" customFormat="1" x14ac:dyDescent="0.35">
      <c r="B509" s="516" t="s">
        <v>1417</v>
      </c>
      <c r="C509" s="517" t="s">
        <v>704</v>
      </c>
    </row>
    <row r="510" spans="2:3" s="529" customFormat="1" x14ac:dyDescent="0.35">
      <c r="B510" s="523" t="s">
        <v>1418</v>
      </c>
      <c r="C510" s="524" t="s">
        <v>1419</v>
      </c>
    </row>
    <row r="511" spans="2:3" s="529" customFormat="1" x14ac:dyDescent="0.35">
      <c r="B511" s="516" t="s">
        <v>1420</v>
      </c>
      <c r="C511" s="517" t="s">
        <v>1421</v>
      </c>
    </row>
    <row r="512" spans="2:3" s="529" customFormat="1" x14ac:dyDescent="0.35">
      <c r="B512" s="516" t="s">
        <v>1422</v>
      </c>
      <c r="C512" s="517" t="s">
        <v>1423</v>
      </c>
    </row>
    <row r="513" spans="2:3" s="515" customFormat="1" x14ac:dyDescent="0.35">
      <c r="B513" s="516" t="s">
        <v>1424</v>
      </c>
      <c r="C513" s="517" t="s">
        <v>1425</v>
      </c>
    </row>
    <row r="514" spans="2:3" s="529" customFormat="1" x14ac:dyDescent="0.35">
      <c r="B514" s="516" t="s">
        <v>1426</v>
      </c>
      <c r="C514" s="517" t="s">
        <v>1391</v>
      </c>
    </row>
    <row r="515" spans="2:3" s="529" customFormat="1" x14ac:dyDescent="0.35">
      <c r="B515" s="516" t="s">
        <v>1427</v>
      </c>
      <c r="C515" s="517" t="s">
        <v>1428</v>
      </c>
    </row>
    <row r="516" spans="2:3" s="529" customFormat="1" x14ac:dyDescent="0.35">
      <c r="B516" s="516" t="s">
        <v>1429</v>
      </c>
      <c r="C516" s="517" t="s">
        <v>1334</v>
      </c>
    </row>
    <row r="517" spans="2:3" s="529" customFormat="1" x14ac:dyDescent="0.35">
      <c r="B517" s="516" t="s">
        <v>1430</v>
      </c>
      <c r="C517" s="517" t="s">
        <v>1431</v>
      </c>
    </row>
    <row r="518" spans="2:3" s="529" customFormat="1" x14ac:dyDescent="0.35">
      <c r="B518" s="516" t="s">
        <v>1432</v>
      </c>
      <c r="C518" s="517" t="s">
        <v>1433</v>
      </c>
    </row>
    <row r="519" spans="2:3" s="529" customFormat="1" x14ac:dyDescent="0.35">
      <c r="B519" s="516" t="s">
        <v>1434</v>
      </c>
      <c r="C519" s="517" t="s">
        <v>1338</v>
      </c>
    </row>
    <row r="520" spans="2:3" s="529" customFormat="1" x14ac:dyDescent="0.35">
      <c r="B520" s="516" t="s">
        <v>1435</v>
      </c>
      <c r="C520" s="517" t="s">
        <v>1436</v>
      </c>
    </row>
    <row r="521" spans="2:3" s="529" customFormat="1" x14ac:dyDescent="0.35">
      <c r="B521" s="516" t="s">
        <v>1437</v>
      </c>
      <c r="C521" s="517" t="s">
        <v>1438</v>
      </c>
    </row>
    <row r="522" spans="2:3" s="529" customFormat="1" x14ac:dyDescent="0.35">
      <c r="B522" s="516" t="s">
        <v>1439</v>
      </c>
      <c r="C522" s="517" t="s">
        <v>1440</v>
      </c>
    </row>
    <row r="523" spans="2:3" s="529" customFormat="1" x14ac:dyDescent="0.35">
      <c r="B523" s="516" t="s">
        <v>1441</v>
      </c>
      <c r="C523" s="517" t="s">
        <v>1307</v>
      </c>
    </row>
    <row r="524" spans="2:3" s="529" customFormat="1" x14ac:dyDescent="0.35">
      <c r="B524" s="516" t="s">
        <v>1442</v>
      </c>
      <c r="C524" s="517" t="s">
        <v>1443</v>
      </c>
    </row>
    <row r="525" spans="2:3" s="529" customFormat="1" x14ac:dyDescent="0.35">
      <c r="B525" s="516" t="s">
        <v>1444</v>
      </c>
      <c r="C525" s="517" t="s">
        <v>704</v>
      </c>
    </row>
    <row r="526" spans="2:3" s="529" customFormat="1" x14ac:dyDescent="0.35">
      <c r="B526" s="523" t="s">
        <v>1445</v>
      </c>
      <c r="C526" s="524" t="s">
        <v>1446</v>
      </c>
    </row>
    <row r="527" spans="2:3" s="529" customFormat="1" x14ac:dyDescent="0.35">
      <c r="B527" s="516" t="s">
        <v>1447</v>
      </c>
      <c r="C527" s="517" t="s">
        <v>1448</v>
      </c>
    </row>
    <row r="528" spans="2:3" s="529" customFormat="1" x14ac:dyDescent="0.35">
      <c r="B528" s="516" t="s">
        <v>1449</v>
      </c>
      <c r="C528" s="517" t="s">
        <v>1450</v>
      </c>
    </row>
    <row r="529" spans="2:3" s="515" customFormat="1" x14ac:dyDescent="0.35">
      <c r="B529" s="516" t="s">
        <v>1451</v>
      </c>
      <c r="C529" s="517" t="s">
        <v>1452</v>
      </c>
    </row>
    <row r="530" spans="2:3" s="529" customFormat="1" x14ac:dyDescent="0.35">
      <c r="B530" s="516" t="s">
        <v>1453</v>
      </c>
      <c r="C530" s="517" t="s">
        <v>1454</v>
      </c>
    </row>
    <row r="531" spans="2:3" s="529" customFormat="1" x14ac:dyDescent="0.35">
      <c r="B531" s="516" t="s">
        <v>1455</v>
      </c>
      <c r="C531" s="517" t="s">
        <v>1456</v>
      </c>
    </row>
    <row r="532" spans="2:3" s="529" customFormat="1" x14ac:dyDescent="0.35">
      <c r="B532" s="516" t="s">
        <v>1457</v>
      </c>
      <c r="C532" s="517" t="s">
        <v>1338</v>
      </c>
    </row>
    <row r="533" spans="2:3" s="529" customFormat="1" x14ac:dyDescent="0.35">
      <c r="B533" s="516" t="s">
        <v>1458</v>
      </c>
      <c r="C533" s="517" t="s">
        <v>1459</v>
      </c>
    </row>
    <row r="534" spans="2:3" s="529" customFormat="1" x14ac:dyDescent="0.35">
      <c r="B534" s="516" t="s">
        <v>1460</v>
      </c>
      <c r="C534" s="517" t="s">
        <v>1461</v>
      </c>
    </row>
    <row r="535" spans="2:3" s="529" customFormat="1" x14ac:dyDescent="0.35">
      <c r="B535" s="516" t="s">
        <v>1462</v>
      </c>
      <c r="C535" s="517" t="s">
        <v>1463</v>
      </c>
    </row>
    <row r="536" spans="2:3" s="529" customFormat="1" x14ac:dyDescent="0.35">
      <c r="B536" s="516" t="s">
        <v>1464</v>
      </c>
      <c r="C536" s="517" t="s">
        <v>1465</v>
      </c>
    </row>
    <row r="537" spans="2:3" s="529" customFormat="1" x14ac:dyDescent="0.35">
      <c r="B537" s="516" t="s">
        <v>1466</v>
      </c>
      <c r="C537" s="517" t="s">
        <v>1467</v>
      </c>
    </row>
    <row r="538" spans="2:3" s="529" customFormat="1" x14ac:dyDescent="0.35">
      <c r="B538" s="516" t="s">
        <v>1468</v>
      </c>
      <c r="C538" s="517" t="s">
        <v>1469</v>
      </c>
    </row>
    <row r="539" spans="2:3" s="529" customFormat="1" x14ac:dyDescent="0.35">
      <c r="B539" s="516" t="s">
        <v>1470</v>
      </c>
      <c r="C539" s="517" t="s">
        <v>1471</v>
      </c>
    </row>
    <row r="540" spans="2:3" s="529" customFormat="1" x14ac:dyDescent="0.35">
      <c r="B540" s="516" t="s">
        <v>1472</v>
      </c>
      <c r="C540" s="517" t="s">
        <v>704</v>
      </c>
    </row>
    <row r="541" spans="2:3" s="529" customFormat="1" ht="12" customHeight="1" x14ac:dyDescent="0.35">
      <c r="B541" s="523" t="s">
        <v>1473</v>
      </c>
      <c r="C541" s="524" t="s">
        <v>1474</v>
      </c>
    </row>
    <row r="542" spans="2:3" s="529" customFormat="1" ht="12" customHeight="1" x14ac:dyDescent="0.35">
      <c r="B542" s="516" t="s">
        <v>1475</v>
      </c>
      <c r="C542" s="517" t="s">
        <v>1448</v>
      </c>
    </row>
    <row r="543" spans="2:3" s="529" customFormat="1" ht="12" customHeight="1" x14ac:dyDescent="0.35">
      <c r="B543" s="516" t="s">
        <v>1476</v>
      </c>
      <c r="C543" s="517" t="s">
        <v>1477</v>
      </c>
    </row>
    <row r="544" spans="2:3" s="515" customFormat="1" ht="12" customHeight="1" x14ac:dyDescent="0.35">
      <c r="B544" s="516" t="s">
        <v>1478</v>
      </c>
      <c r="C544" s="517" t="s">
        <v>1479</v>
      </c>
    </row>
    <row r="545" spans="2:3" s="529" customFormat="1" ht="12" customHeight="1" x14ac:dyDescent="0.35">
      <c r="B545" s="516" t="s">
        <v>1480</v>
      </c>
      <c r="C545" s="517" t="s">
        <v>1481</v>
      </c>
    </row>
    <row r="546" spans="2:3" s="529" customFormat="1" ht="12" customHeight="1" x14ac:dyDescent="0.35">
      <c r="B546" s="516" t="s">
        <v>1482</v>
      </c>
      <c r="C546" s="517" t="s">
        <v>1483</v>
      </c>
    </row>
    <row r="547" spans="2:3" s="529" customFormat="1" ht="12" customHeight="1" x14ac:dyDescent="0.35">
      <c r="B547" s="516" t="s">
        <v>1484</v>
      </c>
      <c r="C547" s="517" t="s">
        <v>1338</v>
      </c>
    </row>
    <row r="548" spans="2:3" s="529" customFormat="1" ht="12" customHeight="1" x14ac:dyDescent="0.35">
      <c r="B548" s="516" t="s">
        <v>1485</v>
      </c>
      <c r="C548" s="517" t="s">
        <v>1486</v>
      </c>
    </row>
    <row r="549" spans="2:3" s="529" customFormat="1" ht="12" customHeight="1" x14ac:dyDescent="0.35">
      <c r="B549" s="516" t="s">
        <v>1487</v>
      </c>
      <c r="C549" s="517" t="s">
        <v>1461</v>
      </c>
    </row>
    <row r="550" spans="2:3" s="529" customFormat="1" ht="12" customHeight="1" x14ac:dyDescent="0.35">
      <c r="B550" s="516" t="s">
        <v>1488</v>
      </c>
      <c r="C550" s="517" t="s">
        <v>1489</v>
      </c>
    </row>
    <row r="551" spans="2:3" s="529" customFormat="1" ht="12" customHeight="1" x14ac:dyDescent="0.35">
      <c r="B551" s="516" t="s">
        <v>1490</v>
      </c>
      <c r="C551" s="517" t="s">
        <v>1465</v>
      </c>
    </row>
    <row r="552" spans="2:3" s="529" customFormat="1" ht="12" customHeight="1" x14ac:dyDescent="0.35">
      <c r="B552" s="516" t="s">
        <v>1491</v>
      </c>
      <c r="C552" s="517" t="s">
        <v>1492</v>
      </c>
    </row>
    <row r="553" spans="2:3" s="529" customFormat="1" ht="12" customHeight="1" x14ac:dyDescent="0.35">
      <c r="B553" s="516" t="s">
        <v>1493</v>
      </c>
      <c r="C553" s="517" t="s">
        <v>1469</v>
      </c>
    </row>
    <row r="554" spans="2:3" s="529" customFormat="1" ht="12" customHeight="1" x14ac:dyDescent="0.35">
      <c r="B554" s="516" t="s">
        <v>1494</v>
      </c>
      <c r="C554" s="517" t="s">
        <v>1495</v>
      </c>
    </row>
    <row r="555" spans="2:3" s="529" customFormat="1" ht="12" customHeight="1" x14ac:dyDescent="0.35">
      <c r="B555" s="516" t="s">
        <v>1496</v>
      </c>
      <c r="C555" s="517" t="s">
        <v>704</v>
      </c>
    </row>
    <row r="556" spans="2:3" s="529" customFormat="1" ht="12" customHeight="1" x14ac:dyDescent="0.35">
      <c r="B556" s="523" t="s">
        <v>1497</v>
      </c>
      <c r="C556" s="524" t="s">
        <v>1498</v>
      </c>
    </row>
    <row r="557" spans="2:3" s="529" customFormat="1" ht="12" customHeight="1" x14ac:dyDescent="0.35">
      <c r="B557" s="516" t="s">
        <v>1499</v>
      </c>
      <c r="C557" s="517" t="s">
        <v>1500</v>
      </c>
    </row>
    <row r="558" spans="2:3" s="529" customFormat="1" ht="12" customHeight="1" x14ac:dyDescent="0.35">
      <c r="B558" s="516" t="s">
        <v>1501</v>
      </c>
      <c r="C558" s="517" t="s">
        <v>1421</v>
      </c>
    </row>
    <row r="559" spans="2:3" s="515" customFormat="1" ht="12" customHeight="1" x14ac:dyDescent="0.35">
      <c r="B559" s="516" t="s">
        <v>1502</v>
      </c>
      <c r="C559" s="517" t="s">
        <v>1503</v>
      </c>
    </row>
    <row r="560" spans="2:3" s="529" customFormat="1" ht="12" customHeight="1" x14ac:dyDescent="0.35">
      <c r="B560" s="516" t="s">
        <v>1504</v>
      </c>
      <c r="C560" s="517" t="s">
        <v>1505</v>
      </c>
    </row>
    <row r="561" spans="2:3" s="529" customFormat="1" ht="12" customHeight="1" x14ac:dyDescent="0.35">
      <c r="B561" s="516" t="s">
        <v>1506</v>
      </c>
      <c r="C561" s="517" t="s">
        <v>1507</v>
      </c>
    </row>
    <row r="562" spans="2:3" s="529" customFormat="1" ht="12" customHeight="1" x14ac:dyDescent="0.35">
      <c r="B562" s="516" t="s">
        <v>1508</v>
      </c>
      <c r="C562" s="517" t="s">
        <v>1509</v>
      </c>
    </row>
    <row r="563" spans="2:3" s="529" customFormat="1" ht="12" customHeight="1" x14ac:dyDescent="0.35">
      <c r="B563" s="516" t="s">
        <v>1510</v>
      </c>
      <c r="C563" s="517" t="s">
        <v>1511</v>
      </c>
    </row>
    <row r="564" spans="2:3" s="529" customFormat="1" ht="12" customHeight="1" x14ac:dyDescent="0.35">
      <c r="B564" s="516" t="s">
        <v>1512</v>
      </c>
      <c r="C564" s="517" t="s">
        <v>1513</v>
      </c>
    </row>
    <row r="565" spans="2:3" s="529" customFormat="1" ht="12" customHeight="1" x14ac:dyDescent="0.35">
      <c r="B565" s="516" t="s">
        <v>1514</v>
      </c>
      <c r="C565" s="517" t="s">
        <v>1515</v>
      </c>
    </row>
    <row r="566" spans="2:3" s="529" customFormat="1" ht="12" customHeight="1" x14ac:dyDescent="0.35">
      <c r="B566" s="516" t="s">
        <v>1516</v>
      </c>
      <c r="C566" s="517" t="s">
        <v>1517</v>
      </c>
    </row>
    <row r="567" spans="2:3" s="529" customFormat="1" ht="12" customHeight="1" x14ac:dyDescent="0.35">
      <c r="B567" s="516" t="s">
        <v>1518</v>
      </c>
      <c r="C567" s="517" t="s">
        <v>1438</v>
      </c>
    </row>
    <row r="568" spans="2:3" s="529" customFormat="1" ht="12" customHeight="1" x14ac:dyDescent="0.35">
      <c r="B568" s="516" t="s">
        <v>1519</v>
      </c>
      <c r="C568" s="517" t="s">
        <v>1520</v>
      </c>
    </row>
    <row r="569" spans="2:3" s="529" customFormat="1" ht="12" customHeight="1" x14ac:dyDescent="0.35">
      <c r="B569" s="516" t="s">
        <v>1521</v>
      </c>
      <c r="C569" s="517" t="s">
        <v>1522</v>
      </c>
    </row>
    <row r="570" spans="2:3" s="529" customFormat="1" ht="12" customHeight="1" x14ac:dyDescent="0.35">
      <c r="B570" s="516" t="s">
        <v>1523</v>
      </c>
      <c r="C570" s="517" t="s">
        <v>1524</v>
      </c>
    </row>
    <row r="571" spans="2:3" s="529" customFormat="1" ht="12" customHeight="1" x14ac:dyDescent="0.35">
      <c r="B571" s="516" t="s">
        <v>1525</v>
      </c>
      <c r="C571" s="517" t="s">
        <v>704</v>
      </c>
    </row>
    <row r="572" spans="2:3" s="529" customFormat="1" ht="12" customHeight="1" x14ac:dyDescent="0.35">
      <c r="B572" s="523" t="s">
        <v>1526</v>
      </c>
      <c r="C572" s="524" t="s">
        <v>1527</v>
      </c>
    </row>
    <row r="573" spans="2:3" s="529" customFormat="1" ht="12" customHeight="1" x14ac:dyDescent="0.35">
      <c r="B573" s="516" t="s">
        <v>1528</v>
      </c>
      <c r="C573" s="517" t="s">
        <v>1529</v>
      </c>
    </row>
    <row r="574" spans="2:3" s="529" customFormat="1" ht="12" customHeight="1" x14ac:dyDescent="0.35">
      <c r="B574" s="516" t="s">
        <v>1530</v>
      </c>
      <c r="C574" s="517" t="s">
        <v>1421</v>
      </c>
    </row>
    <row r="575" spans="2:3" s="515" customFormat="1" ht="12" customHeight="1" x14ac:dyDescent="0.35">
      <c r="B575" s="516" t="s">
        <v>1531</v>
      </c>
      <c r="C575" s="517" t="s">
        <v>1374</v>
      </c>
    </row>
    <row r="576" spans="2:3" s="529" customFormat="1" ht="12" customHeight="1" x14ac:dyDescent="0.35">
      <c r="B576" s="516" t="s">
        <v>1532</v>
      </c>
      <c r="C576" s="517" t="s">
        <v>1533</v>
      </c>
    </row>
    <row r="577" spans="2:3" s="529" customFormat="1" ht="12" customHeight="1" x14ac:dyDescent="0.35">
      <c r="B577" s="516" t="s">
        <v>1534</v>
      </c>
      <c r="C577" s="517" t="s">
        <v>1535</v>
      </c>
    </row>
    <row r="578" spans="2:3" s="529" customFormat="1" ht="12" customHeight="1" x14ac:dyDescent="0.35">
      <c r="B578" s="516" t="s">
        <v>1536</v>
      </c>
      <c r="C578" s="517" t="s">
        <v>1301</v>
      </c>
    </row>
    <row r="579" spans="2:3" s="529" customFormat="1" ht="12" customHeight="1" x14ac:dyDescent="0.35">
      <c r="B579" s="516" t="s">
        <v>1537</v>
      </c>
      <c r="C579" s="517" t="s">
        <v>1538</v>
      </c>
    </row>
    <row r="580" spans="2:3" s="529" customFormat="1" ht="12" customHeight="1" x14ac:dyDescent="0.35">
      <c r="B580" s="516" t="s">
        <v>1539</v>
      </c>
      <c r="C580" s="517" t="s">
        <v>1540</v>
      </c>
    </row>
    <row r="581" spans="2:3" s="529" customFormat="1" ht="12" customHeight="1" x14ac:dyDescent="0.35">
      <c r="B581" s="516" t="s">
        <v>1541</v>
      </c>
      <c r="C581" s="517" t="s">
        <v>1542</v>
      </c>
    </row>
    <row r="582" spans="2:3" s="529" customFormat="1" ht="12" customHeight="1" x14ac:dyDescent="0.35">
      <c r="B582" s="516" t="s">
        <v>1543</v>
      </c>
      <c r="C582" s="517" t="s">
        <v>1544</v>
      </c>
    </row>
    <row r="583" spans="2:3" s="529" customFormat="1" ht="12" customHeight="1" x14ac:dyDescent="0.35">
      <c r="B583" s="516" t="s">
        <v>1545</v>
      </c>
      <c r="C583" s="517" t="s">
        <v>704</v>
      </c>
    </row>
    <row r="584" spans="2:3" s="529" customFormat="1" ht="12" customHeight="1" x14ac:dyDescent="0.35">
      <c r="B584" s="523" t="s">
        <v>1546</v>
      </c>
      <c r="C584" s="524" t="s">
        <v>1547</v>
      </c>
    </row>
    <row r="585" spans="2:3" s="529" customFormat="1" ht="12" customHeight="1" x14ac:dyDescent="0.35">
      <c r="B585" s="516" t="s">
        <v>1548</v>
      </c>
      <c r="C585" s="517" t="s">
        <v>1529</v>
      </c>
    </row>
    <row r="586" spans="2:3" s="529" customFormat="1" ht="12" customHeight="1" x14ac:dyDescent="0.35">
      <c r="B586" s="516" t="s">
        <v>1549</v>
      </c>
      <c r="C586" s="517" t="s">
        <v>1550</v>
      </c>
    </row>
    <row r="587" spans="2:3" s="515" customFormat="1" ht="12" customHeight="1" x14ac:dyDescent="0.35">
      <c r="B587" s="516" t="s">
        <v>1551</v>
      </c>
      <c r="C587" s="517" t="s">
        <v>1552</v>
      </c>
    </row>
    <row r="588" spans="2:3" s="529" customFormat="1" ht="12" customHeight="1" x14ac:dyDescent="0.35">
      <c r="B588" s="516" t="s">
        <v>1553</v>
      </c>
      <c r="C588" s="517" t="s">
        <v>1374</v>
      </c>
    </row>
    <row r="589" spans="2:3" s="529" customFormat="1" ht="12" customHeight="1" x14ac:dyDescent="0.35">
      <c r="B589" s="516" t="s">
        <v>1554</v>
      </c>
      <c r="C589" s="517" t="s">
        <v>1555</v>
      </c>
    </row>
    <row r="590" spans="2:3" s="529" customFormat="1" ht="12" customHeight="1" x14ac:dyDescent="0.35">
      <c r="B590" s="516" t="s">
        <v>1556</v>
      </c>
      <c r="C590" s="517" t="s">
        <v>1557</v>
      </c>
    </row>
    <row r="591" spans="2:3" s="529" customFormat="1" ht="12" customHeight="1" x14ac:dyDescent="0.35">
      <c r="B591" s="516" t="s">
        <v>1558</v>
      </c>
      <c r="C591" s="517" t="s">
        <v>1559</v>
      </c>
    </row>
    <row r="592" spans="2:3" s="529" customFormat="1" ht="12" customHeight="1" x14ac:dyDescent="0.35">
      <c r="B592" s="516" t="s">
        <v>1560</v>
      </c>
      <c r="C592" s="517" t="s">
        <v>1301</v>
      </c>
    </row>
    <row r="593" spans="2:3" s="529" customFormat="1" ht="12" customHeight="1" x14ac:dyDescent="0.35">
      <c r="B593" s="516" t="s">
        <v>1561</v>
      </c>
      <c r="C593" s="517" t="s">
        <v>1562</v>
      </c>
    </row>
    <row r="594" spans="2:3" s="529" customFormat="1" ht="12" customHeight="1" x14ac:dyDescent="0.35">
      <c r="B594" s="516" t="s">
        <v>1563</v>
      </c>
      <c r="C594" s="517" t="s">
        <v>1564</v>
      </c>
    </row>
    <row r="595" spans="2:3" s="529" customFormat="1" ht="12" customHeight="1" x14ac:dyDescent="0.35">
      <c r="B595" s="516" t="s">
        <v>1565</v>
      </c>
      <c r="C595" s="517" t="s">
        <v>704</v>
      </c>
    </row>
    <row r="596" spans="2:3" s="529" customFormat="1" ht="12" customHeight="1" x14ac:dyDescent="0.35">
      <c r="B596" s="523" t="s">
        <v>1566</v>
      </c>
      <c r="C596" s="524" t="s">
        <v>1567</v>
      </c>
    </row>
    <row r="597" spans="2:3" s="529" customFormat="1" ht="12" customHeight="1" x14ac:dyDescent="0.35">
      <c r="B597" s="516" t="s">
        <v>1568</v>
      </c>
      <c r="C597" s="517" t="s">
        <v>1569</v>
      </c>
    </row>
    <row r="598" spans="2:3" s="529" customFormat="1" x14ac:dyDescent="0.35">
      <c r="B598" s="530"/>
    </row>
    <row r="599" spans="2:3" s="529" customFormat="1" x14ac:dyDescent="0.35">
      <c r="B599" s="530"/>
    </row>
    <row r="600" spans="2:3" s="515" customFormat="1" ht="20.25" x14ac:dyDescent="0.35">
      <c r="B600" s="521">
        <v>11</v>
      </c>
      <c r="C600" s="522" t="s">
        <v>655</v>
      </c>
    </row>
    <row r="601" spans="2:3" s="529" customFormat="1" ht="20.25" x14ac:dyDescent="0.35">
      <c r="B601" s="523" t="s">
        <v>1570</v>
      </c>
      <c r="C601" s="524" t="s">
        <v>1571</v>
      </c>
    </row>
    <row r="602" spans="2:3" s="529" customFormat="1" x14ac:dyDescent="0.35">
      <c r="B602" s="516" t="s">
        <v>1572</v>
      </c>
      <c r="C602" s="517" t="s">
        <v>1573</v>
      </c>
    </row>
    <row r="603" spans="2:3" s="514" customFormat="1" ht="13.9" x14ac:dyDescent="0.35">
      <c r="B603" s="516" t="s">
        <v>1574</v>
      </c>
      <c r="C603" s="517" t="s">
        <v>1575</v>
      </c>
    </row>
    <row r="604" spans="2:3" s="515" customFormat="1" x14ac:dyDescent="0.35">
      <c r="B604" s="516" t="s">
        <v>1576</v>
      </c>
      <c r="C604" s="517" t="s">
        <v>1577</v>
      </c>
    </row>
    <row r="605" spans="2:3" s="529" customFormat="1" x14ac:dyDescent="0.35">
      <c r="B605" s="516" t="s">
        <v>1578</v>
      </c>
      <c r="C605" s="517" t="s">
        <v>1579</v>
      </c>
    </row>
    <row r="606" spans="2:3" s="529" customFormat="1" x14ac:dyDescent="0.35">
      <c r="B606" s="516" t="s">
        <v>1580</v>
      </c>
      <c r="C606" s="517" t="s">
        <v>1581</v>
      </c>
    </row>
    <row r="607" spans="2:3" s="529" customFormat="1" x14ac:dyDescent="0.35">
      <c r="B607" s="516" t="s">
        <v>1582</v>
      </c>
      <c r="C607" s="517" t="s">
        <v>1583</v>
      </c>
    </row>
    <row r="608" spans="2:3" s="529" customFormat="1" x14ac:dyDescent="0.35">
      <c r="B608" s="516" t="s">
        <v>1584</v>
      </c>
      <c r="C608" s="517" t="s">
        <v>1585</v>
      </c>
    </row>
    <row r="609" spans="2:3" s="529" customFormat="1" x14ac:dyDescent="0.35">
      <c r="B609" s="516" t="s">
        <v>1586</v>
      </c>
      <c r="C609" s="517" t="s">
        <v>1587</v>
      </c>
    </row>
    <row r="610" spans="2:3" s="529" customFormat="1" x14ac:dyDescent="0.35">
      <c r="B610" s="516" t="s">
        <v>1588</v>
      </c>
      <c r="C610" s="517" t="s">
        <v>1589</v>
      </c>
    </row>
    <row r="611" spans="2:3" s="529" customFormat="1" x14ac:dyDescent="0.35">
      <c r="B611" s="516" t="s">
        <v>1590</v>
      </c>
      <c r="C611" s="517" t="s">
        <v>1591</v>
      </c>
    </row>
    <row r="612" spans="2:3" s="529" customFormat="1" x14ac:dyDescent="0.35">
      <c r="B612" s="516" t="s">
        <v>1592</v>
      </c>
      <c r="C612" s="517" t="s">
        <v>1593</v>
      </c>
    </row>
    <row r="613" spans="2:3" s="529" customFormat="1" x14ac:dyDescent="0.35">
      <c r="B613" s="516" t="s">
        <v>1594</v>
      </c>
      <c r="C613" s="517" t="s">
        <v>1595</v>
      </c>
    </row>
    <row r="614" spans="2:3" s="529" customFormat="1" x14ac:dyDescent="0.35">
      <c r="B614" s="516" t="s">
        <v>1596</v>
      </c>
      <c r="C614" s="517" t="s">
        <v>1597</v>
      </c>
    </row>
    <row r="615" spans="2:3" s="529" customFormat="1" x14ac:dyDescent="0.35">
      <c r="B615" s="516" t="s">
        <v>1598</v>
      </c>
      <c r="C615" s="517" t="s">
        <v>704</v>
      </c>
    </row>
    <row r="616" spans="2:3" s="529" customFormat="1" x14ac:dyDescent="0.35">
      <c r="B616" s="523" t="s">
        <v>1599</v>
      </c>
      <c r="C616" s="524" t="s">
        <v>1600</v>
      </c>
    </row>
    <row r="617" spans="2:3" s="529" customFormat="1" x14ac:dyDescent="0.35">
      <c r="B617" s="516" t="s">
        <v>1601</v>
      </c>
      <c r="C617" s="517" t="s">
        <v>1602</v>
      </c>
    </row>
    <row r="618" spans="2:3" s="529" customFormat="1" x14ac:dyDescent="0.35">
      <c r="B618" s="516" t="s">
        <v>1603</v>
      </c>
      <c r="C618" s="517" t="s">
        <v>1604</v>
      </c>
    </row>
    <row r="619" spans="2:3" s="515" customFormat="1" x14ac:dyDescent="0.35">
      <c r="B619" s="516" t="s">
        <v>1605</v>
      </c>
      <c r="C619" s="517" t="s">
        <v>1606</v>
      </c>
    </row>
    <row r="620" spans="2:3" s="529" customFormat="1" x14ac:dyDescent="0.35">
      <c r="B620" s="516" t="s">
        <v>1607</v>
      </c>
      <c r="C620" s="517" t="s">
        <v>1608</v>
      </c>
    </row>
    <row r="621" spans="2:3" s="529" customFormat="1" x14ac:dyDescent="0.35">
      <c r="B621" s="516" t="s">
        <v>1609</v>
      </c>
      <c r="C621" s="517" t="s">
        <v>1597</v>
      </c>
    </row>
    <row r="622" spans="2:3" s="529" customFormat="1" x14ac:dyDescent="0.35">
      <c r="B622" s="516" t="s">
        <v>1610</v>
      </c>
      <c r="C622" s="517" t="s">
        <v>704</v>
      </c>
    </row>
    <row r="623" spans="2:3" s="529" customFormat="1" x14ac:dyDescent="0.35">
      <c r="B623" s="523" t="s">
        <v>1611</v>
      </c>
      <c r="C623" s="524" t="s">
        <v>1612</v>
      </c>
    </row>
    <row r="624" spans="2:3" s="529" customFormat="1" x14ac:dyDescent="0.35">
      <c r="B624" s="516" t="s">
        <v>1613</v>
      </c>
      <c r="C624" s="517" t="s">
        <v>1614</v>
      </c>
    </row>
    <row r="625" spans="2:3" s="529" customFormat="1" x14ac:dyDescent="0.35">
      <c r="B625" s="516" t="s">
        <v>1615</v>
      </c>
      <c r="C625" s="517" t="s">
        <v>1616</v>
      </c>
    </row>
    <row r="626" spans="2:3" s="515" customFormat="1" x14ac:dyDescent="0.35">
      <c r="B626" s="523" t="s">
        <v>1617</v>
      </c>
      <c r="C626" s="524" t="s">
        <v>1618</v>
      </c>
    </row>
    <row r="627" spans="2:3" s="529" customFormat="1" x14ac:dyDescent="0.35">
      <c r="B627" s="516" t="s">
        <v>1619</v>
      </c>
      <c r="C627" s="517" t="s">
        <v>1620</v>
      </c>
    </row>
    <row r="628" spans="2:3" s="529" customFormat="1" x14ac:dyDescent="0.35">
      <c r="B628" s="516" t="s">
        <v>1621</v>
      </c>
      <c r="C628" s="517" t="s">
        <v>1622</v>
      </c>
    </row>
    <row r="629" spans="2:3" s="515" customFormat="1" x14ac:dyDescent="0.35">
      <c r="B629" s="516" t="s">
        <v>1623</v>
      </c>
      <c r="C629" s="517" t="s">
        <v>1372</v>
      </c>
    </row>
    <row r="630" spans="2:3" s="529" customFormat="1" x14ac:dyDescent="0.35">
      <c r="B630" s="516" t="s">
        <v>1624</v>
      </c>
      <c r="C630" s="517" t="s">
        <v>1625</v>
      </c>
    </row>
    <row r="631" spans="2:3" s="529" customFormat="1" x14ac:dyDescent="0.35">
      <c r="B631" s="516" t="s">
        <v>1626</v>
      </c>
      <c r="C631" s="517" t="s">
        <v>704</v>
      </c>
    </row>
    <row r="632" spans="2:3" s="529" customFormat="1" x14ac:dyDescent="0.35">
      <c r="B632" s="530"/>
    </row>
    <row r="633" spans="2:3" s="529" customFormat="1" ht="21.75" customHeight="1" x14ac:dyDescent="0.35">
      <c r="B633" s="521">
        <v>12</v>
      </c>
      <c r="C633" s="522" t="s">
        <v>656</v>
      </c>
    </row>
    <row r="634" spans="2:3" s="529" customFormat="1" x14ac:dyDescent="0.35">
      <c r="B634" s="523" t="s">
        <v>1627</v>
      </c>
      <c r="C634" s="524" t="s">
        <v>1628</v>
      </c>
    </row>
    <row r="635" spans="2:3" s="529" customFormat="1" x14ac:dyDescent="0.35">
      <c r="B635" s="516" t="s">
        <v>1629</v>
      </c>
      <c r="C635" s="517" t="s">
        <v>1630</v>
      </c>
    </row>
    <row r="636" spans="2:3" s="514" customFormat="1" ht="13.9" x14ac:dyDescent="0.35">
      <c r="B636" s="516" t="s">
        <v>1631</v>
      </c>
      <c r="C636" s="517" t="s">
        <v>1632</v>
      </c>
    </row>
    <row r="637" spans="2:3" s="515" customFormat="1" x14ac:dyDescent="0.35">
      <c r="B637" s="516" t="s">
        <v>1633</v>
      </c>
      <c r="C637" s="517" t="s">
        <v>1634</v>
      </c>
    </row>
    <row r="638" spans="2:3" s="529" customFormat="1" x14ac:dyDescent="0.35">
      <c r="B638" s="516" t="s">
        <v>1635</v>
      </c>
      <c r="C638" s="517" t="s">
        <v>1636</v>
      </c>
    </row>
    <row r="639" spans="2:3" s="529" customFormat="1" x14ac:dyDescent="0.35">
      <c r="B639" s="516" t="s">
        <v>1637</v>
      </c>
      <c r="C639" s="517" t="s">
        <v>1638</v>
      </c>
    </row>
    <row r="640" spans="2:3" s="529" customFormat="1" x14ac:dyDescent="0.35">
      <c r="B640" s="516" t="s">
        <v>1639</v>
      </c>
      <c r="C640" s="517" t="s">
        <v>1640</v>
      </c>
    </row>
    <row r="641" spans="2:3" s="529" customFormat="1" x14ac:dyDescent="0.35">
      <c r="B641" s="516" t="s">
        <v>1641</v>
      </c>
      <c r="C641" s="517" t="s">
        <v>1642</v>
      </c>
    </row>
    <row r="642" spans="2:3" s="529" customFormat="1" x14ac:dyDescent="0.35">
      <c r="B642" s="516" t="s">
        <v>1643</v>
      </c>
      <c r="C642" s="517" t="s">
        <v>1644</v>
      </c>
    </row>
    <row r="643" spans="2:3" s="529" customFormat="1" x14ac:dyDescent="0.35">
      <c r="B643" s="516" t="s">
        <v>1645</v>
      </c>
      <c r="C643" s="517" t="s">
        <v>1646</v>
      </c>
    </row>
    <row r="644" spans="2:3" s="529" customFormat="1" x14ac:dyDescent="0.35">
      <c r="B644" s="516" t="s">
        <v>1647</v>
      </c>
      <c r="C644" s="517" t="s">
        <v>1648</v>
      </c>
    </row>
    <row r="645" spans="2:3" s="529" customFormat="1" x14ac:dyDescent="0.35">
      <c r="B645" s="516" t="s">
        <v>1649</v>
      </c>
      <c r="C645" s="517" t="s">
        <v>1650</v>
      </c>
    </row>
    <row r="646" spans="2:3" s="529" customFormat="1" x14ac:dyDescent="0.35">
      <c r="B646" s="516" t="s">
        <v>1651</v>
      </c>
      <c r="C646" s="517" t="s">
        <v>1652</v>
      </c>
    </row>
    <row r="647" spans="2:3" s="529" customFormat="1" x14ac:dyDescent="0.35">
      <c r="B647" s="516" t="s">
        <v>1653</v>
      </c>
      <c r="C647" s="517" t="s">
        <v>1654</v>
      </c>
    </row>
    <row r="648" spans="2:3" s="529" customFormat="1" x14ac:dyDescent="0.35">
      <c r="B648" s="516" t="s">
        <v>1655</v>
      </c>
      <c r="C648" s="517" t="s">
        <v>1656</v>
      </c>
    </row>
    <row r="649" spans="2:3" s="529" customFormat="1" x14ac:dyDescent="0.35">
      <c r="B649" s="516" t="s">
        <v>1657</v>
      </c>
      <c r="C649" s="517" t="s">
        <v>1658</v>
      </c>
    </row>
    <row r="650" spans="2:3" s="529" customFormat="1" x14ac:dyDescent="0.35">
      <c r="B650" s="516" t="s">
        <v>1659</v>
      </c>
      <c r="C650" s="517" t="s">
        <v>1660</v>
      </c>
    </row>
    <row r="651" spans="2:3" s="529" customFormat="1" x14ac:dyDescent="0.35">
      <c r="B651" s="516" t="s">
        <v>1661</v>
      </c>
      <c r="C651" s="517" t="s">
        <v>1662</v>
      </c>
    </row>
    <row r="652" spans="2:3" s="529" customFormat="1" x14ac:dyDescent="0.35">
      <c r="B652" s="516" t="s">
        <v>1663</v>
      </c>
      <c r="C652" s="517" t="s">
        <v>1664</v>
      </c>
    </row>
    <row r="653" spans="2:3" s="529" customFormat="1" x14ac:dyDescent="0.35">
      <c r="B653" s="516" t="s">
        <v>1665</v>
      </c>
      <c r="C653" s="517" t="s">
        <v>1666</v>
      </c>
    </row>
    <row r="654" spans="2:3" s="529" customFormat="1" x14ac:dyDescent="0.35">
      <c r="B654" s="516" t="s">
        <v>1667</v>
      </c>
      <c r="C654" s="517" t="s">
        <v>1668</v>
      </c>
    </row>
    <row r="655" spans="2:3" s="529" customFormat="1" x14ac:dyDescent="0.35">
      <c r="B655" s="516" t="s">
        <v>1669</v>
      </c>
      <c r="C655" s="517" t="s">
        <v>704</v>
      </c>
    </row>
    <row r="656" spans="2:3" s="529" customFormat="1" x14ac:dyDescent="0.35">
      <c r="B656" s="523" t="s">
        <v>1670</v>
      </c>
      <c r="C656" s="524" t="s">
        <v>1671</v>
      </c>
    </row>
    <row r="657" spans="2:3" s="529" customFormat="1" x14ac:dyDescent="0.35">
      <c r="B657" s="516" t="s">
        <v>1672</v>
      </c>
      <c r="C657" s="517" t="s">
        <v>1673</v>
      </c>
    </row>
    <row r="658" spans="2:3" s="529" customFormat="1" x14ac:dyDescent="0.35">
      <c r="B658" s="516" t="s">
        <v>1674</v>
      </c>
      <c r="C658" s="517" t="s">
        <v>1675</v>
      </c>
    </row>
    <row r="659" spans="2:3" s="515" customFormat="1" x14ac:dyDescent="0.35">
      <c r="B659" s="530"/>
      <c r="C659" s="529"/>
    </row>
    <row r="660" spans="2:3" s="529" customFormat="1" ht="24" customHeight="1" x14ac:dyDescent="0.35">
      <c r="B660" s="521">
        <v>13</v>
      </c>
      <c r="C660" s="522" t="s">
        <v>657</v>
      </c>
    </row>
    <row r="661" spans="2:3" s="529" customFormat="1" x14ac:dyDescent="0.35">
      <c r="B661" s="523" t="s">
        <v>1676</v>
      </c>
      <c r="C661" s="524" t="s">
        <v>1677</v>
      </c>
    </row>
    <row r="662" spans="2:3" s="529" customFormat="1" x14ac:dyDescent="0.35">
      <c r="B662" s="516" t="s">
        <v>1678</v>
      </c>
      <c r="C662" s="517" t="s">
        <v>1679</v>
      </c>
    </row>
    <row r="663" spans="2:3" s="514" customFormat="1" ht="13.9" x14ac:dyDescent="0.35">
      <c r="B663" s="516" t="s">
        <v>1680</v>
      </c>
      <c r="C663" s="517" t="s">
        <v>1681</v>
      </c>
    </row>
    <row r="664" spans="2:3" s="515" customFormat="1" x14ac:dyDescent="0.35">
      <c r="B664" s="516" t="s">
        <v>1682</v>
      </c>
      <c r="C664" s="517" t="s">
        <v>1683</v>
      </c>
    </row>
    <row r="665" spans="2:3" s="529" customFormat="1" x14ac:dyDescent="0.35">
      <c r="B665" s="516" t="s">
        <v>1684</v>
      </c>
      <c r="C665" s="517" t="s">
        <v>1685</v>
      </c>
    </row>
    <row r="666" spans="2:3" s="529" customFormat="1" x14ac:dyDescent="0.35">
      <c r="B666" s="516" t="s">
        <v>1686</v>
      </c>
      <c r="C666" s="517" t="s">
        <v>1687</v>
      </c>
    </row>
    <row r="667" spans="2:3" s="529" customFormat="1" x14ac:dyDescent="0.35">
      <c r="B667" s="516" t="s">
        <v>1688</v>
      </c>
      <c r="C667" s="517" t="s">
        <v>1689</v>
      </c>
    </row>
    <row r="668" spans="2:3" s="529" customFormat="1" x14ac:dyDescent="0.35">
      <c r="B668" s="516" t="s">
        <v>1690</v>
      </c>
      <c r="C668" s="517" t="s">
        <v>1691</v>
      </c>
    </row>
    <row r="669" spans="2:3" s="529" customFormat="1" x14ac:dyDescent="0.35">
      <c r="B669" s="516" t="s">
        <v>1692</v>
      </c>
      <c r="C669" s="517" t="s">
        <v>1693</v>
      </c>
    </row>
    <row r="670" spans="2:3" s="529" customFormat="1" x14ac:dyDescent="0.35">
      <c r="B670" s="523" t="s">
        <v>1694</v>
      </c>
      <c r="C670" s="524" t="s">
        <v>1695</v>
      </c>
    </row>
    <row r="671" spans="2:3" s="529" customFormat="1" x14ac:dyDescent="0.35">
      <c r="B671" s="516" t="s">
        <v>1696</v>
      </c>
      <c r="C671" s="517" t="s">
        <v>1697</v>
      </c>
    </row>
    <row r="672" spans="2:3" s="529" customFormat="1" x14ac:dyDescent="0.35">
      <c r="B672" s="516" t="s">
        <v>1698</v>
      </c>
      <c r="C672" s="517" t="s">
        <v>1699</v>
      </c>
    </row>
    <row r="673" spans="2:3" s="515" customFormat="1" x14ac:dyDescent="0.35">
      <c r="B673" s="516" t="s">
        <v>1700</v>
      </c>
      <c r="C673" s="517" t="s">
        <v>1701</v>
      </c>
    </row>
    <row r="674" spans="2:3" s="529" customFormat="1" x14ac:dyDescent="0.35">
      <c r="B674" s="516" t="s">
        <v>1702</v>
      </c>
      <c r="C674" s="517" t="s">
        <v>1703</v>
      </c>
    </row>
    <row r="675" spans="2:3" s="529" customFormat="1" x14ac:dyDescent="0.35">
      <c r="B675" s="516" t="s">
        <v>1704</v>
      </c>
      <c r="C675" s="517" t="s">
        <v>1705</v>
      </c>
    </row>
    <row r="676" spans="2:3" s="529" customFormat="1" x14ac:dyDescent="0.35">
      <c r="B676" s="523" t="s">
        <v>1706</v>
      </c>
      <c r="C676" s="524" t="s">
        <v>1707</v>
      </c>
    </row>
    <row r="677" spans="2:3" s="529" customFormat="1" x14ac:dyDescent="0.35">
      <c r="B677" s="516" t="s">
        <v>1708</v>
      </c>
      <c r="C677" s="517" t="s">
        <v>1709</v>
      </c>
    </row>
    <row r="678" spans="2:3" s="529" customFormat="1" x14ac:dyDescent="0.35">
      <c r="B678" s="516" t="s">
        <v>1710</v>
      </c>
      <c r="C678" s="517" t="s">
        <v>1711</v>
      </c>
    </row>
    <row r="679" spans="2:3" s="515" customFormat="1" x14ac:dyDescent="0.35">
      <c r="B679" s="516" t="s">
        <v>1712</v>
      </c>
      <c r="C679" s="517" t="s">
        <v>1713</v>
      </c>
    </row>
    <row r="680" spans="2:3" s="529" customFormat="1" x14ac:dyDescent="0.35">
      <c r="B680" s="516" t="s">
        <v>1714</v>
      </c>
      <c r="C680" s="517" t="s">
        <v>1715</v>
      </c>
    </row>
    <row r="681" spans="2:3" s="529" customFormat="1" x14ac:dyDescent="0.35">
      <c r="B681" s="516" t="s">
        <v>1716</v>
      </c>
      <c r="C681" s="517" t="s">
        <v>1717</v>
      </c>
    </row>
    <row r="682" spans="2:3" s="529" customFormat="1" x14ac:dyDescent="0.35">
      <c r="B682" s="516" t="s">
        <v>1718</v>
      </c>
      <c r="C682" s="517" t="s">
        <v>1719</v>
      </c>
    </row>
    <row r="683" spans="2:3" s="529" customFormat="1" x14ac:dyDescent="0.35">
      <c r="B683" s="523" t="s">
        <v>1720</v>
      </c>
      <c r="C683" s="524" t="s">
        <v>1721</v>
      </c>
    </row>
    <row r="684" spans="2:3" s="529" customFormat="1" x14ac:dyDescent="0.35">
      <c r="B684" s="516" t="s">
        <v>1722</v>
      </c>
      <c r="C684" s="517" t="s">
        <v>1723</v>
      </c>
    </row>
    <row r="685" spans="2:3" s="529" customFormat="1" x14ac:dyDescent="0.35">
      <c r="B685" s="516" t="s">
        <v>1724</v>
      </c>
      <c r="C685" s="517" t="s">
        <v>1725</v>
      </c>
    </row>
    <row r="686" spans="2:3" s="515" customFormat="1" x14ac:dyDescent="0.35">
      <c r="B686" s="516" t="s">
        <v>1726</v>
      </c>
      <c r="C686" s="517" t="s">
        <v>1727</v>
      </c>
    </row>
    <row r="687" spans="2:3" s="529" customFormat="1" x14ac:dyDescent="0.35">
      <c r="B687" s="523" t="s">
        <v>1728</v>
      </c>
      <c r="C687" s="524" t="s">
        <v>1729</v>
      </c>
    </row>
    <row r="688" spans="2:3" s="529" customFormat="1" x14ac:dyDescent="0.35">
      <c r="B688" s="516" t="s">
        <v>1730</v>
      </c>
      <c r="C688" s="517" t="s">
        <v>1731</v>
      </c>
    </row>
    <row r="689" spans="2:3" s="529" customFormat="1" x14ac:dyDescent="0.35">
      <c r="B689" s="516" t="s">
        <v>1732</v>
      </c>
      <c r="C689" s="517" t="s">
        <v>1733</v>
      </c>
    </row>
    <row r="690" spans="2:3" s="515" customFormat="1" x14ac:dyDescent="0.35">
      <c r="B690" s="516" t="s">
        <v>1734</v>
      </c>
      <c r="C690" s="517" t="s">
        <v>1735</v>
      </c>
    </row>
    <row r="691" spans="2:3" s="529" customFormat="1" x14ac:dyDescent="0.35">
      <c r="B691" s="516" t="s">
        <v>1736</v>
      </c>
      <c r="C691" s="517" t="s">
        <v>1737</v>
      </c>
    </row>
    <row r="692" spans="2:3" s="529" customFormat="1" x14ac:dyDescent="0.35">
      <c r="B692" s="516" t="s">
        <v>1738</v>
      </c>
      <c r="C692" s="517" t="s">
        <v>1739</v>
      </c>
    </row>
    <row r="693" spans="2:3" s="529" customFormat="1" x14ac:dyDescent="0.35">
      <c r="B693" s="516" t="s">
        <v>1740</v>
      </c>
      <c r="C693" s="517" t="s">
        <v>1741</v>
      </c>
    </row>
    <row r="694" spans="2:3" s="529" customFormat="1" x14ac:dyDescent="0.35">
      <c r="B694" s="523" t="s">
        <v>1742</v>
      </c>
      <c r="C694" s="524" t="s">
        <v>1743</v>
      </c>
    </row>
    <row r="695" spans="2:3" s="529" customFormat="1" x14ac:dyDescent="0.35">
      <c r="B695" s="516" t="s">
        <v>1744</v>
      </c>
      <c r="C695" s="517" t="s">
        <v>1745</v>
      </c>
    </row>
    <row r="696" spans="2:3" s="529" customFormat="1" x14ac:dyDescent="0.35">
      <c r="B696" s="516" t="s">
        <v>1746</v>
      </c>
      <c r="C696" s="517" t="s">
        <v>1747</v>
      </c>
    </row>
    <row r="697" spans="2:3" s="515" customFormat="1" x14ac:dyDescent="0.35">
      <c r="B697" s="516" t="s">
        <v>1748</v>
      </c>
      <c r="C697" s="517" t="s">
        <v>1749</v>
      </c>
    </row>
    <row r="698" spans="2:3" s="529" customFormat="1" x14ac:dyDescent="0.35">
      <c r="B698" s="523" t="s">
        <v>1750</v>
      </c>
      <c r="C698" s="524" t="s">
        <v>1751</v>
      </c>
    </row>
    <row r="699" spans="2:3" s="529" customFormat="1" x14ac:dyDescent="0.35">
      <c r="B699" s="516" t="s">
        <v>1752</v>
      </c>
      <c r="C699" s="517" t="s">
        <v>1753</v>
      </c>
    </row>
    <row r="700" spans="2:3" s="529" customFormat="1" x14ac:dyDescent="0.35">
      <c r="B700" s="516" t="s">
        <v>1754</v>
      </c>
      <c r="C700" s="517" t="s">
        <v>1755</v>
      </c>
    </row>
    <row r="701" spans="2:3" s="515" customFormat="1" x14ac:dyDescent="0.35">
      <c r="B701" s="516" t="s">
        <v>1756</v>
      </c>
      <c r="C701" s="517" t="s">
        <v>704</v>
      </c>
    </row>
    <row r="702" spans="2:3" s="529" customFormat="1" ht="6.75" customHeight="1" x14ac:dyDescent="0.35">
      <c r="B702" s="530"/>
    </row>
    <row r="703" spans="2:3" s="529" customFormat="1" x14ac:dyDescent="0.35">
      <c r="B703" s="521">
        <v>14</v>
      </c>
      <c r="C703" s="522" t="s">
        <v>658</v>
      </c>
    </row>
    <row r="704" spans="2:3" s="529" customFormat="1" x14ac:dyDescent="0.35">
      <c r="B704" s="523" t="s">
        <v>1757</v>
      </c>
      <c r="C704" s="524" t="s">
        <v>1758</v>
      </c>
    </row>
    <row r="705" spans="1:3" s="529" customFormat="1" x14ac:dyDescent="0.35">
      <c r="B705" s="516" t="s">
        <v>1759</v>
      </c>
      <c r="C705" s="517" t="s">
        <v>1760</v>
      </c>
    </row>
    <row r="706" spans="1:3" s="514" customFormat="1" ht="13.9" x14ac:dyDescent="0.35">
      <c r="B706" s="516" t="s">
        <v>1761</v>
      </c>
      <c r="C706" s="517" t="s">
        <v>1762</v>
      </c>
    </row>
    <row r="707" spans="1:3" s="515" customFormat="1" x14ac:dyDescent="0.35">
      <c r="B707" s="516" t="s">
        <v>1763</v>
      </c>
      <c r="C707" s="517" t="s">
        <v>1764</v>
      </c>
    </row>
    <row r="708" spans="1:3" s="529" customFormat="1" x14ac:dyDescent="0.35">
      <c r="B708" s="516" t="s">
        <v>1765</v>
      </c>
      <c r="C708" s="517" t="s">
        <v>1766</v>
      </c>
    </row>
    <row r="709" spans="1:3" s="529" customFormat="1" x14ac:dyDescent="0.35">
      <c r="B709" s="516" t="s">
        <v>1767</v>
      </c>
      <c r="C709" s="517" t="s">
        <v>1768</v>
      </c>
    </row>
    <row r="710" spans="1:3" s="529" customFormat="1" ht="4.5" customHeight="1" x14ac:dyDescent="0.35">
      <c r="B710" s="530"/>
    </row>
    <row r="711" spans="1:3" s="529" customFormat="1" ht="20.25" x14ac:dyDescent="0.35">
      <c r="B711" s="521">
        <v>15</v>
      </c>
      <c r="C711" s="522" t="s">
        <v>659</v>
      </c>
    </row>
    <row r="712" spans="1:3" s="529" customFormat="1" x14ac:dyDescent="0.35">
      <c r="B712" s="523" t="s">
        <v>1769</v>
      </c>
      <c r="C712" s="524" t="s">
        <v>1770</v>
      </c>
    </row>
    <row r="713" spans="1:3" s="529" customFormat="1" x14ac:dyDescent="0.35">
      <c r="A713" s="529">
        <v>1</v>
      </c>
      <c r="B713" s="516" t="s">
        <v>1771</v>
      </c>
      <c r="C713" s="517" t="s">
        <v>1772</v>
      </c>
    </row>
    <row r="714" spans="1:3" s="514" customFormat="1" ht="13.9" x14ac:dyDescent="0.35">
      <c r="A714" s="514">
        <v>1</v>
      </c>
      <c r="B714" s="516" t="s">
        <v>1773</v>
      </c>
      <c r="C714" s="517" t="s">
        <v>1774</v>
      </c>
    </row>
    <row r="715" spans="1:3" s="515" customFormat="1" x14ac:dyDescent="0.35">
      <c r="A715" s="515">
        <v>1</v>
      </c>
      <c r="B715" s="516" t="s">
        <v>1775</v>
      </c>
      <c r="C715" s="517" t="s">
        <v>1776</v>
      </c>
    </row>
    <row r="716" spans="1:3" s="529" customFormat="1" x14ac:dyDescent="0.35">
      <c r="A716" s="529">
        <v>1</v>
      </c>
      <c r="B716" s="516" t="s">
        <v>1777</v>
      </c>
      <c r="C716" s="517" t="s">
        <v>292</v>
      </c>
    </row>
    <row r="717" spans="1:3" s="529" customFormat="1" x14ac:dyDescent="0.35">
      <c r="A717" s="529">
        <v>1</v>
      </c>
      <c r="B717" s="516" t="s">
        <v>1778</v>
      </c>
      <c r="C717" s="517" t="s">
        <v>1779</v>
      </c>
    </row>
    <row r="718" spans="1:3" s="529" customFormat="1" x14ac:dyDescent="0.35">
      <c r="A718" s="529">
        <v>1</v>
      </c>
      <c r="B718" s="516" t="s">
        <v>1780</v>
      </c>
      <c r="C718" s="517" t="s">
        <v>1781</v>
      </c>
    </row>
    <row r="719" spans="1:3" s="529" customFormat="1" x14ac:dyDescent="0.35">
      <c r="A719" s="529">
        <v>1</v>
      </c>
      <c r="B719" s="516" t="s">
        <v>1782</v>
      </c>
      <c r="C719" s="517" t="s">
        <v>1783</v>
      </c>
    </row>
    <row r="720" spans="1:3" s="529" customFormat="1" x14ac:dyDescent="0.35">
      <c r="A720" s="529">
        <v>1</v>
      </c>
      <c r="B720" s="516" t="s">
        <v>1784</v>
      </c>
      <c r="C720" s="517" t="s">
        <v>1785</v>
      </c>
    </row>
    <row r="721" spans="1:3" s="529" customFormat="1" x14ac:dyDescent="0.35">
      <c r="A721" s="529">
        <v>1</v>
      </c>
      <c r="B721" s="516" t="s">
        <v>1786</v>
      </c>
      <c r="C721" s="517" t="s">
        <v>1787</v>
      </c>
    </row>
    <row r="722" spans="1:3" s="529" customFormat="1" x14ac:dyDescent="0.35">
      <c r="A722" s="529">
        <v>1</v>
      </c>
      <c r="B722" s="516" t="s">
        <v>1788</v>
      </c>
      <c r="C722" s="517" t="s">
        <v>1789</v>
      </c>
    </row>
    <row r="723" spans="1:3" s="529" customFormat="1" x14ac:dyDescent="0.35">
      <c r="B723" s="523" t="s">
        <v>1790</v>
      </c>
      <c r="C723" s="524" t="s">
        <v>1791</v>
      </c>
    </row>
    <row r="724" spans="1:3" s="529" customFormat="1" x14ac:dyDescent="0.35">
      <c r="A724" s="529">
        <v>1</v>
      </c>
      <c r="B724" s="516" t="s">
        <v>1792</v>
      </c>
      <c r="C724" s="517" t="s">
        <v>1793</v>
      </c>
    </row>
    <row r="725" spans="1:3" s="529" customFormat="1" x14ac:dyDescent="0.35">
      <c r="A725" s="529">
        <v>1</v>
      </c>
      <c r="B725" s="516" t="s">
        <v>1794</v>
      </c>
      <c r="C725" s="517" t="s">
        <v>1795</v>
      </c>
    </row>
    <row r="726" spans="1:3" s="515" customFormat="1" x14ac:dyDescent="0.35">
      <c r="B726" s="530"/>
      <c r="C726" s="529"/>
    </row>
    <row r="727" spans="1:3" s="529" customFormat="1" x14ac:dyDescent="0.35">
      <c r="B727" s="521">
        <v>16</v>
      </c>
      <c r="C727" s="522" t="s">
        <v>660</v>
      </c>
    </row>
    <row r="728" spans="1:3" s="529" customFormat="1" ht="20.25" x14ac:dyDescent="0.35">
      <c r="B728" s="523" t="s">
        <v>1796</v>
      </c>
      <c r="C728" s="524" t="s">
        <v>1797</v>
      </c>
    </row>
    <row r="729" spans="1:3" s="529" customFormat="1" x14ac:dyDescent="0.35">
      <c r="B729" s="516" t="s">
        <v>1798</v>
      </c>
      <c r="C729" s="517" t="s">
        <v>1799</v>
      </c>
    </row>
    <row r="730" spans="1:3" s="514" customFormat="1" ht="18" x14ac:dyDescent="0.35">
      <c r="B730" s="516" t="s">
        <v>1800</v>
      </c>
      <c r="C730" s="517" t="s">
        <v>1801</v>
      </c>
    </row>
    <row r="731" spans="1:3" s="515" customFormat="1" x14ac:dyDescent="0.35">
      <c r="B731" s="516" t="s">
        <v>1802</v>
      </c>
      <c r="C731" s="517" t="s">
        <v>1803</v>
      </c>
    </row>
    <row r="732" spans="1:3" s="529" customFormat="1" x14ac:dyDescent="0.35">
      <c r="B732" s="516" t="s">
        <v>1804</v>
      </c>
      <c r="C732" s="517" t="s">
        <v>1805</v>
      </c>
    </row>
    <row r="733" spans="1:3" s="529" customFormat="1" x14ac:dyDescent="0.35">
      <c r="B733" s="516" t="s">
        <v>1806</v>
      </c>
      <c r="C733" s="517" t="s">
        <v>1807</v>
      </c>
    </row>
    <row r="734" spans="1:3" s="529" customFormat="1" x14ac:dyDescent="0.35">
      <c r="B734" s="516" t="s">
        <v>1808</v>
      </c>
      <c r="C734" s="517" t="s">
        <v>1809</v>
      </c>
    </row>
    <row r="735" spans="1:3" s="529" customFormat="1" x14ac:dyDescent="0.35">
      <c r="B735" s="516" t="s">
        <v>1810</v>
      </c>
      <c r="C735" s="517" t="s">
        <v>1811</v>
      </c>
    </row>
    <row r="736" spans="1:3" s="529" customFormat="1" x14ac:dyDescent="0.35">
      <c r="B736" s="516" t="s">
        <v>1812</v>
      </c>
      <c r="C736" s="517" t="s">
        <v>1813</v>
      </c>
    </row>
    <row r="737" spans="2:3" s="529" customFormat="1" x14ac:dyDescent="0.35">
      <c r="B737" s="516" t="s">
        <v>1814</v>
      </c>
      <c r="C737" s="517" t="s">
        <v>1815</v>
      </c>
    </row>
    <row r="738" spans="2:3" s="529" customFormat="1" x14ac:dyDescent="0.35">
      <c r="B738" s="516" t="s">
        <v>1816</v>
      </c>
      <c r="C738" s="517" t="s">
        <v>1817</v>
      </c>
    </row>
    <row r="739" spans="2:3" s="529" customFormat="1" x14ac:dyDescent="0.35">
      <c r="B739" s="516" t="s">
        <v>1818</v>
      </c>
      <c r="C739" s="517" t="s">
        <v>1819</v>
      </c>
    </row>
    <row r="740" spans="2:3" s="529" customFormat="1" x14ac:dyDescent="0.35">
      <c r="B740" s="516" t="s">
        <v>1820</v>
      </c>
      <c r="C740" s="517" t="s">
        <v>1821</v>
      </c>
    </row>
    <row r="741" spans="2:3" s="529" customFormat="1" x14ac:dyDescent="0.35">
      <c r="B741" s="516" t="s">
        <v>1822</v>
      </c>
      <c r="C741" s="517" t="s">
        <v>1823</v>
      </c>
    </row>
    <row r="742" spans="2:3" s="529" customFormat="1" x14ac:dyDescent="0.35">
      <c r="B742" s="516" t="s">
        <v>1824</v>
      </c>
      <c r="C742" s="517" t="s">
        <v>1825</v>
      </c>
    </row>
    <row r="743" spans="2:3" s="529" customFormat="1" x14ac:dyDescent="0.35">
      <c r="B743" s="516" t="s">
        <v>1826</v>
      </c>
      <c r="C743" s="517" t="s">
        <v>1827</v>
      </c>
    </row>
    <row r="744" spans="2:3" s="529" customFormat="1" x14ac:dyDescent="0.35">
      <c r="B744" s="516" t="s">
        <v>1828</v>
      </c>
      <c r="C744" s="517" t="s">
        <v>1829</v>
      </c>
    </row>
    <row r="745" spans="2:3" s="529" customFormat="1" x14ac:dyDescent="0.35">
      <c r="B745" s="516" t="s">
        <v>1830</v>
      </c>
      <c r="C745" s="517" t="s">
        <v>1831</v>
      </c>
    </row>
    <row r="746" spans="2:3" s="529" customFormat="1" x14ac:dyDescent="0.35">
      <c r="B746" s="516" t="s">
        <v>1832</v>
      </c>
      <c r="C746" s="517" t="s">
        <v>1833</v>
      </c>
    </row>
    <row r="747" spans="2:3" s="529" customFormat="1" x14ac:dyDescent="0.35">
      <c r="B747" s="516" t="s">
        <v>1834</v>
      </c>
      <c r="C747" s="517" t="s">
        <v>1835</v>
      </c>
    </row>
    <row r="748" spans="2:3" s="529" customFormat="1" x14ac:dyDescent="0.35">
      <c r="B748" s="516" t="s">
        <v>1836</v>
      </c>
      <c r="C748" s="517" t="s">
        <v>704</v>
      </c>
    </row>
    <row r="749" spans="2:3" s="529" customFormat="1" x14ac:dyDescent="0.35">
      <c r="B749" s="523" t="s">
        <v>1837</v>
      </c>
      <c r="C749" s="524" t="s">
        <v>1838</v>
      </c>
    </row>
    <row r="750" spans="2:3" s="529" customFormat="1" x14ac:dyDescent="0.35">
      <c r="B750" s="516" t="s">
        <v>1839</v>
      </c>
      <c r="C750" s="517" t="s">
        <v>1840</v>
      </c>
    </row>
    <row r="751" spans="2:3" s="529" customFormat="1" x14ac:dyDescent="0.35">
      <c r="B751" s="516" t="s">
        <v>1841</v>
      </c>
      <c r="C751" s="517" t="s">
        <v>1842</v>
      </c>
    </row>
    <row r="752" spans="2:3" s="515" customFormat="1" x14ac:dyDescent="0.35">
      <c r="B752" s="516" t="s">
        <v>1843</v>
      </c>
      <c r="C752" s="517" t="s">
        <v>1844</v>
      </c>
    </row>
    <row r="753" spans="1:3" s="529" customFormat="1" x14ac:dyDescent="0.35">
      <c r="B753" s="516" t="s">
        <v>1845</v>
      </c>
      <c r="C753" s="517" t="s">
        <v>1846</v>
      </c>
    </row>
    <row r="754" spans="1:3" s="529" customFormat="1" x14ac:dyDescent="0.35">
      <c r="B754" s="516" t="s">
        <v>1847</v>
      </c>
      <c r="C754" s="517" t="s">
        <v>1848</v>
      </c>
    </row>
    <row r="755" spans="1:3" s="529" customFormat="1" x14ac:dyDescent="0.35">
      <c r="B755" s="516" t="s">
        <v>1849</v>
      </c>
      <c r="C755" s="517" t="s">
        <v>1850</v>
      </c>
    </row>
    <row r="756" spans="1:3" s="529" customFormat="1" x14ac:dyDescent="0.35">
      <c r="B756" s="516" t="s">
        <v>1851</v>
      </c>
      <c r="C756" s="517" t="s">
        <v>1852</v>
      </c>
    </row>
    <row r="757" spans="1:3" s="529" customFormat="1" x14ac:dyDescent="0.35">
      <c r="B757" s="516" t="s">
        <v>1853</v>
      </c>
      <c r="C757" s="517" t="s">
        <v>1854</v>
      </c>
    </row>
    <row r="758" spans="1:3" s="529" customFormat="1" x14ac:dyDescent="0.35">
      <c r="B758" s="523" t="s">
        <v>1855</v>
      </c>
      <c r="C758" s="524" t="s">
        <v>1856</v>
      </c>
    </row>
    <row r="759" spans="1:3" s="529" customFormat="1" x14ac:dyDescent="0.35">
      <c r="B759" s="516" t="s">
        <v>1857</v>
      </c>
      <c r="C759" s="517" t="s">
        <v>1858</v>
      </c>
    </row>
    <row r="760" spans="1:3" s="529" customFormat="1" x14ac:dyDescent="0.35">
      <c r="B760" s="516" t="s">
        <v>1859</v>
      </c>
      <c r="C760" s="517" t="s">
        <v>1860</v>
      </c>
    </row>
    <row r="761" spans="1:3" s="515" customFormat="1" x14ac:dyDescent="0.35">
      <c r="B761" s="516" t="s">
        <v>1861</v>
      </c>
      <c r="C761" s="517" t="s">
        <v>1862</v>
      </c>
    </row>
    <row r="762" spans="1:3" s="529" customFormat="1" x14ac:dyDescent="0.35">
      <c r="B762" s="516" t="s">
        <v>1863</v>
      </c>
      <c r="C762" s="517" t="s">
        <v>1864</v>
      </c>
    </row>
    <row r="763" spans="1:3" s="529" customFormat="1" x14ac:dyDescent="0.35">
      <c r="B763" s="523" t="s">
        <v>1865</v>
      </c>
      <c r="C763" s="524" t="s">
        <v>1866</v>
      </c>
    </row>
    <row r="764" spans="1:3" s="529" customFormat="1" x14ac:dyDescent="0.35">
      <c r="B764" s="516" t="s">
        <v>1867</v>
      </c>
      <c r="C764" s="517" t="s">
        <v>1868</v>
      </c>
    </row>
    <row r="765" spans="1:3" s="529" customFormat="1" x14ac:dyDescent="0.35">
      <c r="B765" s="516" t="s">
        <v>1869</v>
      </c>
      <c r="C765" s="517" t="s">
        <v>1870</v>
      </c>
    </row>
    <row r="766" spans="1:3" s="515" customFormat="1" x14ac:dyDescent="0.35">
      <c r="B766" s="516" t="s">
        <v>1871</v>
      </c>
      <c r="C766" s="517" t="s">
        <v>1872</v>
      </c>
    </row>
    <row r="767" spans="1:3" s="529" customFormat="1" x14ac:dyDescent="0.35">
      <c r="B767" s="523" t="s">
        <v>1873</v>
      </c>
      <c r="C767" s="524" t="s">
        <v>1874</v>
      </c>
    </row>
    <row r="768" spans="1:3" s="529" customFormat="1" x14ac:dyDescent="0.35">
      <c r="A768" s="529">
        <v>1</v>
      </c>
      <c r="B768" s="516" t="s">
        <v>1875</v>
      </c>
      <c r="C768" s="517" t="s">
        <v>1876</v>
      </c>
    </row>
    <row r="769" spans="1:3" s="529" customFormat="1" x14ac:dyDescent="0.35">
      <c r="A769" s="529">
        <v>1</v>
      </c>
      <c r="B769" s="516" t="s">
        <v>1877</v>
      </c>
      <c r="C769" s="517" t="s">
        <v>1878</v>
      </c>
    </row>
    <row r="770" spans="1:3" s="515" customFormat="1" x14ac:dyDescent="0.35">
      <c r="B770" s="516" t="s">
        <v>1879</v>
      </c>
      <c r="C770" s="517" t="s">
        <v>1880</v>
      </c>
    </row>
    <row r="771" spans="1:3" s="529" customFormat="1" x14ac:dyDescent="0.35">
      <c r="A771" s="529">
        <v>1</v>
      </c>
      <c r="B771" s="516" t="s">
        <v>1881</v>
      </c>
      <c r="C771" s="517" t="s">
        <v>1882</v>
      </c>
    </row>
    <row r="772" spans="1:3" s="529" customFormat="1" x14ac:dyDescent="0.35">
      <c r="A772" s="529">
        <v>1</v>
      </c>
      <c r="B772" s="516" t="s">
        <v>1883</v>
      </c>
      <c r="C772" s="517" t="s">
        <v>1884</v>
      </c>
    </row>
    <row r="773" spans="1:3" s="529" customFormat="1" x14ac:dyDescent="0.35">
      <c r="A773" s="529">
        <v>1</v>
      </c>
      <c r="B773" s="516" t="s">
        <v>1885</v>
      </c>
      <c r="C773" s="517" t="s">
        <v>1886</v>
      </c>
    </row>
    <row r="774" spans="1:3" s="529" customFormat="1" x14ac:dyDescent="0.35">
      <c r="B774" s="523" t="s">
        <v>1887</v>
      </c>
      <c r="C774" s="524" t="s">
        <v>1888</v>
      </c>
    </row>
    <row r="775" spans="1:3" s="529" customFormat="1" x14ac:dyDescent="0.35">
      <c r="A775" s="529">
        <v>1</v>
      </c>
      <c r="B775" s="516" t="s">
        <v>1889</v>
      </c>
      <c r="C775" s="517" t="s">
        <v>1890</v>
      </c>
    </row>
    <row r="776" spans="1:3" s="529" customFormat="1" x14ac:dyDescent="0.35">
      <c r="A776" s="529">
        <v>1</v>
      </c>
      <c r="B776" s="516" t="s">
        <v>1891</v>
      </c>
      <c r="C776" s="517" t="s">
        <v>1892</v>
      </c>
    </row>
    <row r="777" spans="1:3" s="515" customFormat="1" x14ac:dyDescent="0.35">
      <c r="A777" s="529">
        <v>1</v>
      </c>
      <c r="B777" s="516" t="s">
        <v>1893</v>
      </c>
      <c r="C777" s="517" t="s">
        <v>1894</v>
      </c>
    </row>
    <row r="778" spans="1:3" s="529" customFormat="1" x14ac:dyDescent="0.35">
      <c r="A778" s="529">
        <v>1</v>
      </c>
      <c r="B778" s="516" t="s">
        <v>1895</v>
      </c>
      <c r="C778" s="517" t="s">
        <v>1896</v>
      </c>
    </row>
    <row r="779" spans="1:3" s="529" customFormat="1" x14ac:dyDescent="0.35">
      <c r="A779" s="529">
        <v>1</v>
      </c>
      <c r="B779" s="516" t="s">
        <v>1897</v>
      </c>
      <c r="C779" s="517" t="s">
        <v>1898</v>
      </c>
    </row>
    <row r="780" spans="1:3" s="529" customFormat="1" x14ac:dyDescent="0.35">
      <c r="B780" s="516" t="s">
        <v>1899</v>
      </c>
      <c r="C780" s="517" t="s">
        <v>1900</v>
      </c>
    </row>
    <row r="781" spans="1:3" s="529" customFormat="1" x14ac:dyDescent="0.35">
      <c r="B781" s="523" t="s">
        <v>1901</v>
      </c>
      <c r="C781" s="524" t="s">
        <v>1902</v>
      </c>
    </row>
    <row r="782" spans="1:3" s="529" customFormat="1" x14ac:dyDescent="0.35">
      <c r="B782" s="516" t="s">
        <v>1903</v>
      </c>
      <c r="C782" s="517" t="s">
        <v>1904</v>
      </c>
    </row>
    <row r="783" spans="1:3" s="529" customFormat="1" x14ac:dyDescent="0.35">
      <c r="B783" s="516" t="s">
        <v>1905</v>
      </c>
      <c r="C783" s="517" t="s">
        <v>1906</v>
      </c>
    </row>
    <row r="784" spans="1:3" s="515" customFormat="1" x14ac:dyDescent="0.35">
      <c r="B784" s="516" t="s">
        <v>1907</v>
      </c>
      <c r="C784" s="517" t="s">
        <v>704</v>
      </c>
    </row>
    <row r="785" spans="2:3" s="529" customFormat="1" x14ac:dyDescent="0.35">
      <c r="B785" s="523" t="s">
        <v>1908</v>
      </c>
      <c r="C785" s="524" t="s">
        <v>1909</v>
      </c>
    </row>
    <row r="786" spans="2:3" s="529" customFormat="1" x14ac:dyDescent="0.35">
      <c r="B786" s="516" t="s">
        <v>1910</v>
      </c>
      <c r="C786" s="517" t="s">
        <v>1911</v>
      </c>
    </row>
    <row r="787" spans="2:3" s="529" customFormat="1" x14ac:dyDescent="0.35">
      <c r="B787" s="516" t="s">
        <v>1912</v>
      </c>
      <c r="C787" s="517" t="s">
        <v>1913</v>
      </c>
    </row>
    <row r="788" spans="2:3" s="515" customFormat="1" x14ac:dyDescent="0.35">
      <c r="B788" s="516" t="s">
        <v>1914</v>
      </c>
      <c r="C788" s="517" t="s">
        <v>1915</v>
      </c>
    </row>
    <row r="789" spans="2:3" s="529" customFormat="1" x14ac:dyDescent="0.35">
      <c r="B789" s="516" t="s">
        <v>1916</v>
      </c>
      <c r="C789" s="517" t="s">
        <v>1917</v>
      </c>
    </row>
    <row r="790" spans="2:3" s="529" customFormat="1" x14ac:dyDescent="0.35">
      <c r="B790" s="516" t="s">
        <v>1918</v>
      </c>
      <c r="C790" s="517" t="s">
        <v>1919</v>
      </c>
    </row>
    <row r="791" spans="2:3" s="529" customFormat="1" x14ac:dyDescent="0.35">
      <c r="B791" s="516" t="s">
        <v>1920</v>
      </c>
      <c r="C791" s="517" t="s">
        <v>1921</v>
      </c>
    </row>
    <row r="792" spans="2:3" s="529" customFormat="1" x14ac:dyDescent="0.35">
      <c r="B792" s="516" t="s">
        <v>1922</v>
      </c>
      <c r="C792" s="517" t="s">
        <v>1923</v>
      </c>
    </row>
    <row r="793" spans="2:3" s="529" customFormat="1" x14ac:dyDescent="0.35">
      <c r="B793" s="523" t="s">
        <v>1924</v>
      </c>
      <c r="C793" s="524" t="s">
        <v>1925</v>
      </c>
    </row>
    <row r="794" spans="2:3" s="529" customFormat="1" x14ac:dyDescent="0.35">
      <c r="B794" s="516" t="s">
        <v>1926</v>
      </c>
      <c r="C794" s="517" t="s">
        <v>1927</v>
      </c>
    </row>
    <row r="795" spans="2:3" s="529" customFormat="1" x14ac:dyDescent="0.35">
      <c r="B795" s="516" t="s">
        <v>1928</v>
      </c>
      <c r="C795" s="517" t="s">
        <v>1929</v>
      </c>
    </row>
    <row r="796" spans="2:3" s="515" customFormat="1" x14ac:dyDescent="0.35">
      <c r="B796" s="516" t="s">
        <v>1930</v>
      </c>
      <c r="C796" s="517" t="s">
        <v>1931</v>
      </c>
    </row>
    <row r="797" spans="2:3" s="529" customFormat="1" x14ac:dyDescent="0.35">
      <c r="B797" s="516" t="s">
        <v>1932</v>
      </c>
      <c r="C797" s="517" t="s">
        <v>1933</v>
      </c>
    </row>
    <row r="798" spans="2:3" s="529" customFormat="1" x14ac:dyDescent="0.35">
      <c r="B798" s="523" t="s">
        <v>1934</v>
      </c>
      <c r="C798" s="524" t="s">
        <v>1935</v>
      </c>
    </row>
    <row r="799" spans="2:3" s="529" customFormat="1" x14ac:dyDescent="0.35">
      <c r="B799" s="516" t="s">
        <v>1936</v>
      </c>
      <c r="C799" s="517" t="s">
        <v>1937</v>
      </c>
    </row>
    <row r="800" spans="2:3" s="529" customFormat="1" x14ac:dyDescent="0.35">
      <c r="B800" s="516" t="s">
        <v>1938</v>
      </c>
      <c r="C800" s="517" t="s">
        <v>1939</v>
      </c>
    </row>
    <row r="801" spans="1:3" s="515" customFormat="1" x14ac:dyDescent="0.35">
      <c r="A801" s="529"/>
      <c r="B801" s="516" t="s">
        <v>1940</v>
      </c>
      <c r="C801" s="517" t="s">
        <v>1941</v>
      </c>
    </row>
    <row r="802" spans="1:3" s="529" customFormat="1" x14ac:dyDescent="0.35">
      <c r="B802" s="516" t="s">
        <v>1942</v>
      </c>
      <c r="C802" s="517" t="s">
        <v>1943</v>
      </c>
    </row>
    <row r="803" spans="1:3" s="529" customFormat="1" x14ac:dyDescent="0.35">
      <c r="B803" s="523" t="s">
        <v>1944</v>
      </c>
      <c r="C803" s="524" t="s">
        <v>1945</v>
      </c>
    </row>
    <row r="804" spans="1:3" s="529" customFormat="1" x14ac:dyDescent="0.35">
      <c r="B804" s="516" t="s">
        <v>1946</v>
      </c>
      <c r="C804" s="517" t="s">
        <v>1947</v>
      </c>
    </row>
    <row r="805" spans="1:3" s="529" customFormat="1" x14ac:dyDescent="0.35">
      <c r="B805" s="516" t="s">
        <v>1948</v>
      </c>
      <c r="C805" s="517" t="s">
        <v>1949</v>
      </c>
    </row>
    <row r="806" spans="1:3" s="515" customFormat="1" x14ac:dyDescent="0.35">
      <c r="B806" s="516" t="s">
        <v>1950</v>
      </c>
      <c r="C806" s="517" t="s">
        <v>1951</v>
      </c>
    </row>
    <row r="807" spans="1:3" s="529" customFormat="1" x14ac:dyDescent="0.35">
      <c r="B807" s="516" t="s">
        <v>1952</v>
      </c>
      <c r="C807" s="517" t="s">
        <v>1953</v>
      </c>
    </row>
    <row r="808" spans="1:3" s="529" customFormat="1" x14ac:dyDescent="0.35">
      <c r="B808" s="516" t="s">
        <v>1954</v>
      </c>
      <c r="C808" s="517" t="s">
        <v>1955</v>
      </c>
    </row>
    <row r="809" spans="1:3" s="529" customFormat="1" x14ac:dyDescent="0.35">
      <c r="B809" s="516" t="s">
        <v>1956</v>
      </c>
      <c r="C809" s="517" t="s">
        <v>1957</v>
      </c>
    </row>
    <row r="810" spans="1:3" s="529" customFormat="1" x14ac:dyDescent="0.35">
      <c r="B810" s="530"/>
    </row>
    <row r="811" spans="1:3" s="529" customFormat="1" ht="23.25" customHeight="1" x14ac:dyDescent="0.35">
      <c r="B811" s="521">
        <v>17</v>
      </c>
      <c r="C811" s="522" t="s">
        <v>661</v>
      </c>
    </row>
    <row r="812" spans="1:3" s="529" customFormat="1" x14ac:dyDescent="0.35">
      <c r="B812" s="523" t="s">
        <v>1958</v>
      </c>
      <c r="C812" s="524" t="s">
        <v>1959</v>
      </c>
    </row>
    <row r="813" spans="1:3" s="529" customFormat="1" x14ac:dyDescent="0.35">
      <c r="A813" s="529">
        <v>1</v>
      </c>
      <c r="B813" s="516" t="s">
        <v>1960</v>
      </c>
      <c r="C813" s="517" t="s">
        <v>1961</v>
      </c>
    </row>
    <row r="814" spans="1:3" s="514" customFormat="1" ht="13.9" x14ac:dyDescent="0.35">
      <c r="A814" s="529">
        <v>1</v>
      </c>
      <c r="B814" s="516" t="s">
        <v>1962</v>
      </c>
      <c r="C814" s="517" t="s">
        <v>1963</v>
      </c>
    </row>
    <row r="815" spans="1:3" s="515" customFormat="1" x14ac:dyDescent="0.35">
      <c r="A815" s="529">
        <v>1</v>
      </c>
      <c r="B815" s="516" t="s">
        <v>1964</v>
      </c>
      <c r="C815" s="517" t="s">
        <v>1965</v>
      </c>
    </row>
    <row r="816" spans="1:3" s="529" customFormat="1" x14ac:dyDescent="0.35">
      <c r="A816" s="529">
        <v>1</v>
      </c>
      <c r="B816" s="516" t="s">
        <v>1966</v>
      </c>
      <c r="C816" s="517" t="s">
        <v>1967</v>
      </c>
    </row>
    <row r="817" spans="1:3" s="529" customFormat="1" x14ac:dyDescent="0.35">
      <c r="A817" s="529">
        <v>1</v>
      </c>
      <c r="B817" s="516" t="s">
        <v>1968</v>
      </c>
      <c r="C817" s="517" t="s">
        <v>1969</v>
      </c>
    </row>
    <row r="818" spans="1:3" s="529" customFormat="1" x14ac:dyDescent="0.35">
      <c r="B818" s="523" t="s">
        <v>1970</v>
      </c>
      <c r="C818" s="524" t="s">
        <v>1971</v>
      </c>
    </row>
    <row r="819" spans="1:3" s="529" customFormat="1" x14ac:dyDescent="0.35">
      <c r="A819" s="529">
        <v>1</v>
      </c>
      <c r="B819" s="516" t="s">
        <v>1972</v>
      </c>
      <c r="C819" s="517" t="s">
        <v>1973</v>
      </c>
    </row>
    <row r="820" spans="1:3" s="529" customFormat="1" x14ac:dyDescent="0.35">
      <c r="A820" s="529">
        <v>1</v>
      </c>
      <c r="B820" s="516" t="s">
        <v>1974</v>
      </c>
      <c r="C820" s="517" t="s">
        <v>1831</v>
      </c>
    </row>
    <row r="821" spans="1:3" s="515" customFormat="1" x14ac:dyDescent="0.35">
      <c r="A821" s="529">
        <v>1</v>
      </c>
      <c r="B821" s="516" t="s">
        <v>1975</v>
      </c>
      <c r="C821" s="517" t="s">
        <v>1829</v>
      </c>
    </row>
    <row r="822" spans="1:3" s="529" customFormat="1" x14ac:dyDescent="0.35">
      <c r="A822" s="529">
        <v>1</v>
      </c>
      <c r="B822" s="516" t="s">
        <v>1976</v>
      </c>
      <c r="C822" s="517" t="s">
        <v>1977</v>
      </c>
    </row>
    <row r="823" spans="1:3" s="529" customFormat="1" x14ac:dyDescent="0.35">
      <c r="B823" s="523" t="s">
        <v>1978</v>
      </c>
      <c r="C823" s="524" t="s">
        <v>1979</v>
      </c>
    </row>
    <row r="824" spans="1:3" s="529" customFormat="1" x14ac:dyDescent="0.35">
      <c r="A824" s="529">
        <v>1</v>
      </c>
      <c r="B824" s="516" t="s">
        <v>1980</v>
      </c>
      <c r="C824" s="517" t="s">
        <v>1981</v>
      </c>
    </row>
    <row r="825" spans="1:3" s="529" customFormat="1" x14ac:dyDescent="0.35">
      <c r="A825" s="529">
        <v>1</v>
      </c>
      <c r="B825" s="516" t="s">
        <v>1982</v>
      </c>
      <c r="C825" s="517" t="s">
        <v>1983</v>
      </c>
    </row>
    <row r="826" spans="1:3" s="515" customFormat="1" x14ac:dyDescent="0.35">
      <c r="A826" s="529">
        <v>1</v>
      </c>
      <c r="B826" s="516" t="s">
        <v>1984</v>
      </c>
      <c r="C826" s="517" t="s">
        <v>1985</v>
      </c>
    </row>
    <row r="827" spans="1:3" s="529" customFormat="1" x14ac:dyDescent="0.35">
      <c r="B827" s="523" t="s">
        <v>1986</v>
      </c>
      <c r="C827" s="524" t="s">
        <v>1987</v>
      </c>
    </row>
    <row r="828" spans="1:3" s="529" customFormat="1" x14ac:dyDescent="0.35">
      <c r="A828" s="529">
        <v>1</v>
      </c>
      <c r="B828" s="516" t="s">
        <v>1988</v>
      </c>
      <c r="C828" s="517" t="s">
        <v>1989</v>
      </c>
    </row>
    <row r="829" spans="1:3" s="529" customFormat="1" x14ac:dyDescent="0.35">
      <c r="A829" s="529">
        <v>1</v>
      </c>
      <c r="B829" s="516" t="s">
        <v>1990</v>
      </c>
      <c r="C829" s="517" t="s">
        <v>1991</v>
      </c>
    </row>
    <row r="830" spans="1:3" s="515" customFormat="1" x14ac:dyDescent="0.35">
      <c r="A830" s="529">
        <v>1</v>
      </c>
      <c r="B830" s="516" t="s">
        <v>1992</v>
      </c>
      <c r="C830" s="517" t="s">
        <v>1993</v>
      </c>
    </row>
    <row r="831" spans="1:3" s="529" customFormat="1" x14ac:dyDescent="0.35">
      <c r="A831" s="529">
        <v>1</v>
      </c>
      <c r="B831" s="516" t="s">
        <v>1994</v>
      </c>
      <c r="C831" s="517" t="s">
        <v>1995</v>
      </c>
    </row>
    <row r="832" spans="1:3" s="529" customFormat="1" x14ac:dyDescent="0.35">
      <c r="A832" s="529">
        <v>1</v>
      </c>
      <c r="B832" s="516" t="s">
        <v>1996</v>
      </c>
      <c r="C832" s="517" t="s">
        <v>1997</v>
      </c>
    </row>
    <row r="833" spans="1:3" s="529" customFormat="1" x14ac:dyDescent="0.35">
      <c r="A833" s="529">
        <v>1</v>
      </c>
      <c r="B833" s="516" t="s">
        <v>1998</v>
      </c>
      <c r="C833" s="517" t="s">
        <v>1999</v>
      </c>
    </row>
    <row r="834" spans="1:3" s="529" customFormat="1" x14ac:dyDescent="0.35">
      <c r="A834" s="529">
        <v>1</v>
      </c>
      <c r="B834" s="516" t="s">
        <v>2000</v>
      </c>
      <c r="C834" s="517" t="s">
        <v>2001</v>
      </c>
    </row>
    <row r="835" spans="1:3" s="529" customFormat="1" x14ac:dyDescent="0.35">
      <c r="A835" s="529">
        <v>1</v>
      </c>
      <c r="B835" s="516" t="s">
        <v>2002</v>
      </c>
      <c r="C835" s="517" t="s">
        <v>2003</v>
      </c>
    </row>
    <row r="836" spans="1:3" s="529" customFormat="1" x14ac:dyDescent="0.35">
      <c r="A836" s="529">
        <v>1</v>
      </c>
      <c r="B836" s="516" t="s">
        <v>2004</v>
      </c>
      <c r="C836" s="517" t="s">
        <v>2005</v>
      </c>
    </row>
    <row r="837" spans="1:3" s="529" customFormat="1" x14ac:dyDescent="0.35">
      <c r="A837" s="529">
        <v>1</v>
      </c>
      <c r="B837" s="516" t="s">
        <v>2006</v>
      </c>
      <c r="C837" s="517" t="s">
        <v>2007</v>
      </c>
    </row>
    <row r="838" spans="1:3" s="529" customFormat="1" x14ac:dyDescent="0.35">
      <c r="B838" s="523" t="s">
        <v>2008</v>
      </c>
      <c r="C838" s="524" t="s">
        <v>2009</v>
      </c>
    </row>
    <row r="839" spans="1:3" s="529" customFormat="1" x14ac:dyDescent="0.35">
      <c r="A839" s="529">
        <v>1</v>
      </c>
      <c r="B839" s="516" t="s">
        <v>2010</v>
      </c>
      <c r="C839" s="517" t="s">
        <v>2011</v>
      </c>
    </row>
    <row r="840" spans="1:3" s="529" customFormat="1" x14ac:dyDescent="0.35">
      <c r="A840" s="529">
        <v>1</v>
      </c>
      <c r="B840" s="516" t="s">
        <v>2012</v>
      </c>
      <c r="C840" s="517" t="s">
        <v>2013</v>
      </c>
    </row>
    <row r="841" spans="1:3" s="515" customFormat="1" x14ac:dyDescent="0.35">
      <c r="A841" s="529">
        <v>1</v>
      </c>
      <c r="B841" s="516" t="s">
        <v>2014</v>
      </c>
      <c r="C841" s="517" t="s">
        <v>2015</v>
      </c>
    </row>
    <row r="842" spans="1:3" s="529" customFormat="1" x14ac:dyDescent="0.35">
      <c r="A842" s="529">
        <v>1</v>
      </c>
      <c r="B842" s="516" t="s">
        <v>2016</v>
      </c>
      <c r="C842" s="517" t="s">
        <v>2017</v>
      </c>
    </row>
    <row r="843" spans="1:3" s="529" customFormat="1" x14ac:dyDescent="0.35">
      <c r="A843" s="529">
        <v>1</v>
      </c>
      <c r="B843" s="516" t="s">
        <v>2018</v>
      </c>
      <c r="C843" s="517" t="s">
        <v>2019</v>
      </c>
    </row>
    <row r="844" spans="1:3" s="529" customFormat="1" x14ac:dyDescent="0.35">
      <c r="A844" s="529">
        <v>1</v>
      </c>
      <c r="B844" s="516" t="s">
        <v>2020</v>
      </c>
      <c r="C844" s="517" t="s">
        <v>2021</v>
      </c>
    </row>
    <row r="845" spans="1:3" s="529" customFormat="1" x14ac:dyDescent="0.35">
      <c r="B845" s="523" t="s">
        <v>2022</v>
      </c>
      <c r="C845" s="524" t="s">
        <v>2023</v>
      </c>
    </row>
    <row r="846" spans="1:3" s="529" customFormat="1" x14ac:dyDescent="0.35">
      <c r="A846" s="529">
        <v>1</v>
      </c>
      <c r="B846" s="516" t="s">
        <v>2024</v>
      </c>
      <c r="C846" s="517" t="s">
        <v>2025</v>
      </c>
    </row>
    <row r="847" spans="1:3" s="529" customFormat="1" x14ac:dyDescent="0.35">
      <c r="A847" s="529">
        <v>1</v>
      </c>
      <c r="B847" s="516" t="s">
        <v>2026</v>
      </c>
      <c r="C847" s="517" t="s">
        <v>2027</v>
      </c>
    </row>
    <row r="848" spans="1:3" s="515" customFormat="1" x14ac:dyDescent="0.35">
      <c r="A848" s="529">
        <v>1</v>
      </c>
      <c r="B848" s="516" t="s">
        <v>2028</v>
      </c>
      <c r="C848" s="517" t="s">
        <v>2029</v>
      </c>
    </row>
    <row r="849" spans="1:3" s="529" customFormat="1" x14ac:dyDescent="0.35">
      <c r="A849" s="529">
        <v>1</v>
      </c>
      <c r="B849" s="516" t="s">
        <v>201</v>
      </c>
      <c r="C849" s="517" t="s">
        <v>2030</v>
      </c>
    </row>
    <row r="850" spans="1:3" s="529" customFormat="1" x14ac:dyDescent="0.35">
      <c r="B850" s="523" t="s">
        <v>2031</v>
      </c>
      <c r="C850" s="524" t="s">
        <v>2032</v>
      </c>
    </row>
    <row r="851" spans="1:3" s="529" customFormat="1" x14ac:dyDescent="0.35">
      <c r="A851" s="529">
        <v>1</v>
      </c>
      <c r="B851" s="516" t="s">
        <v>2033</v>
      </c>
      <c r="C851" s="517" t="s">
        <v>2034</v>
      </c>
    </row>
    <row r="852" spans="1:3" s="529" customFormat="1" x14ac:dyDescent="0.35">
      <c r="A852" s="529">
        <v>1</v>
      </c>
      <c r="B852" s="516" t="s">
        <v>2035</v>
      </c>
      <c r="C852" s="517" t="s">
        <v>2036</v>
      </c>
    </row>
    <row r="853" spans="1:3" s="515" customFormat="1" x14ac:dyDescent="0.35">
      <c r="B853" s="523" t="s">
        <v>2037</v>
      </c>
      <c r="C853" s="524" t="s">
        <v>2038</v>
      </c>
    </row>
    <row r="854" spans="1:3" s="529" customFormat="1" x14ac:dyDescent="0.35">
      <c r="A854" s="529">
        <v>1</v>
      </c>
      <c r="B854" s="516" t="s">
        <v>2039</v>
      </c>
      <c r="C854" s="517" t="s">
        <v>2040</v>
      </c>
    </row>
    <row r="855" spans="1:3" s="529" customFormat="1" ht="18" x14ac:dyDescent="0.35">
      <c r="A855" s="529">
        <v>1</v>
      </c>
      <c r="B855" s="516" t="s">
        <v>2041</v>
      </c>
      <c r="C855" s="517" t="s">
        <v>2042</v>
      </c>
    </row>
    <row r="856" spans="1:3" s="515" customFormat="1" x14ac:dyDescent="0.35">
      <c r="A856" s="529">
        <v>1</v>
      </c>
      <c r="B856" s="516" t="s">
        <v>2043</v>
      </c>
      <c r="C856" s="517" t="s">
        <v>2044</v>
      </c>
    </row>
    <row r="857" spans="1:3" s="529" customFormat="1" x14ac:dyDescent="0.35">
      <c r="A857" s="529">
        <v>1</v>
      </c>
      <c r="B857" s="516" t="s">
        <v>2045</v>
      </c>
      <c r="C857" s="517" t="s">
        <v>2046</v>
      </c>
    </row>
    <row r="858" spans="1:3" s="529" customFormat="1" x14ac:dyDescent="0.35">
      <c r="B858" s="530"/>
    </row>
    <row r="859" spans="1:3" s="529" customFormat="1" ht="20.25" x14ac:dyDescent="0.35">
      <c r="B859" s="521">
        <v>18</v>
      </c>
      <c r="C859" s="522" t="s">
        <v>662</v>
      </c>
    </row>
    <row r="860" spans="1:3" s="529" customFormat="1" x14ac:dyDescent="0.35">
      <c r="B860" s="523" t="s">
        <v>2047</v>
      </c>
      <c r="C860" s="524" t="s">
        <v>2048</v>
      </c>
    </row>
    <row r="861" spans="1:3" s="529" customFormat="1" x14ac:dyDescent="0.35">
      <c r="B861" s="516" t="s">
        <v>2049</v>
      </c>
      <c r="C861" s="517" t="s">
        <v>2050</v>
      </c>
    </row>
    <row r="862" spans="1:3" s="514" customFormat="1" ht="13.9" x14ac:dyDescent="0.35">
      <c r="B862" s="516" t="s">
        <v>2051</v>
      </c>
      <c r="C862" s="517" t="s">
        <v>2052</v>
      </c>
    </row>
    <row r="863" spans="1:3" s="515" customFormat="1" x14ac:dyDescent="0.35">
      <c r="B863" s="516" t="s">
        <v>2053</v>
      </c>
      <c r="C863" s="517" t="s">
        <v>2054</v>
      </c>
    </row>
    <row r="864" spans="1:3" s="529" customFormat="1" ht="18" x14ac:dyDescent="0.35">
      <c r="B864" s="516" t="s">
        <v>2055</v>
      </c>
      <c r="C864" s="517" t="s">
        <v>2056</v>
      </c>
    </row>
    <row r="865" spans="2:3" s="529" customFormat="1" x14ac:dyDescent="0.35">
      <c r="B865" s="516" t="s">
        <v>2057</v>
      </c>
      <c r="C865" s="517" t="s">
        <v>2058</v>
      </c>
    </row>
    <row r="866" spans="2:3" s="529" customFormat="1" x14ac:dyDescent="0.35">
      <c r="B866" s="516" t="s">
        <v>2059</v>
      </c>
      <c r="C866" s="517" t="s">
        <v>2060</v>
      </c>
    </row>
    <row r="867" spans="2:3" s="529" customFormat="1" x14ac:dyDescent="0.35">
      <c r="B867" s="516" t="s">
        <v>2061</v>
      </c>
      <c r="C867" s="517" t="s">
        <v>2062</v>
      </c>
    </row>
    <row r="868" spans="2:3" s="529" customFormat="1" x14ac:dyDescent="0.35">
      <c r="B868" s="516" t="s">
        <v>2063</v>
      </c>
      <c r="C868" s="517" t="s">
        <v>2064</v>
      </c>
    </row>
    <row r="869" spans="2:3" s="529" customFormat="1" x14ac:dyDescent="0.35">
      <c r="B869" s="516" t="s">
        <v>2065</v>
      </c>
      <c r="C869" s="517" t="s">
        <v>2066</v>
      </c>
    </row>
    <row r="870" spans="2:3" s="529" customFormat="1" x14ac:dyDescent="0.35">
      <c r="B870" s="523" t="s">
        <v>2067</v>
      </c>
      <c r="C870" s="524" t="s">
        <v>2068</v>
      </c>
    </row>
    <row r="871" spans="2:3" s="529" customFormat="1" x14ac:dyDescent="0.35">
      <c r="B871" s="516" t="s">
        <v>2069</v>
      </c>
      <c r="C871" s="517" t="s">
        <v>2070</v>
      </c>
    </row>
    <row r="872" spans="2:3" s="529" customFormat="1" x14ac:dyDescent="0.35">
      <c r="B872" s="516" t="s">
        <v>2071</v>
      </c>
      <c r="C872" s="517" t="s">
        <v>2054</v>
      </c>
    </row>
    <row r="873" spans="2:3" s="515" customFormat="1" x14ac:dyDescent="0.35">
      <c r="B873" s="516" t="s">
        <v>2072</v>
      </c>
      <c r="C873" s="517" t="s">
        <v>2073</v>
      </c>
    </row>
    <row r="874" spans="2:3" s="529" customFormat="1" x14ac:dyDescent="0.35">
      <c r="B874" s="516" t="s">
        <v>2074</v>
      </c>
      <c r="C874" s="517" t="s">
        <v>2058</v>
      </c>
    </row>
    <row r="875" spans="2:3" s="529" customFormat="1" x14ac:dyDescent="0.35">
      <c r="B875" s="516" t="s">
        <v>2075</v>
      </c>
      <c r="C875" s="517" t="s">
        <v>2076</v>
      </c>
    </row>
    <row r="876" spans="2:3" s="529" customFormat="1" x14ac:dyDescent="0.35">
      <c r="B876" s="516" t="s">
        <v>2077</v>
      </c>
      <c r="C876" s="517" t="s">
        <v>2062</v>
      </c>
    </row>
    <row r="877" spans="2:3" s="529" customFormat="1" x14ac:dyDescent="0.35">
      <c r="B877" s="516" t="s">
        <v>2078</v>
      </c>
      <c r="C877" s="517" t="s">
        <v>2079</v>
      </c>
    </row>
    <row r="878" spans="2:3" s="529" customFormat="1" x14ac:dyDescent="0.35">
      <c r="B878" s="530"/>
    </row>
    <row r="879" spans="2:3" s="529" customFormat="1" ht="34.5" customHeight="1" x14ac:dyDescent="0.35">
      <c r="B879" s="521">
        <v>19</v>
      </c>
      <c r="C879" s="522" t="s">
        <v>663</v>
      </c>
    </row>
    <row r="880" spans="2:3" s="529" customFormat="1" x14ac:dyDescent="0.35">
      <c r="B880" s="523" t="s">
        <v>2080</v>
      </c>
      <c r="C880" s="524" t="s">
        <v>2081</v>
      </c>
    </row>
    <row r="881" spans="2:3" s="529" customFormat="1" x14ac:dyDescent="0.35">
      <c r="B881" s="516" t="s">
        <v>2082</v>
      </c>
      <c r="C881" s="517" t="s">
        <v>2083</v>
      </c>
    </row>
    <row r="882" spans="2:3" s="514" customFormat="1" ht="13.9" x14ac:dyDescent="0.35">
      <c r="B882" s="516" t="s">
        <v>2084</v>
      </c>
      <c r="C882" s="517" t="s">
        <v>2085</v>
      </c>
    </row>
    <row r="883" spans="2:3" s="515" customFormat="1" x14ac:dyDescent="0.35">
      <c r="B883" s="516" t="s">
        <v>2086</v>
      </c>
      <c r="C883" s="517" t="s">
        <v>2087</v>
      </c>
    </row>
    <row r="884" spans="2:3" s="529" customFormat="1" x14ac:dyDescent="0.35">
      <c r="B884" s="516" t="s">
        <v>2088</v>
      </c>
      <c r="C884" s="517" t="s">
        <v>1372</v>
      </c>
    </row>
    <row r="885" spans="2:3" s="529" customFormat="1" x14ac:dyDescent="0.35">
      <c r="B885" s="516" t="s">
        <v>2089</v>
      </c>
      <c r="C885" s="517" t="s">
        <v>2090</v>
      </c>
    </row>
    <row r="886" spans="2:3" s="529" customFormat="1" x14ac:dyDescent="0.35">
      <c r="B886" s="516" t="s">
        <v>2091</v>
      </c>
      <c r="C886" s="517" t="s">
        <v>2092</v>
      </c>
    </row>
    <row r="887" spans="2:3" s="529" customFormat="1" x14ac:dyDescent="0.35">
      <c r="B887" s="516" t="s">
        <v>2093</v>
      </c>
      <c r="C887" s="517" t="s">
        <v>2094</v>
      </c>
    </row>
    <row r="888" spans="2:3" s="529" customFormat="1" x14ac:dyDescent="0.35">
      <c r="B888" s="516" t="s">
        <v>2095</v>
      </c>
      <c r="C888" s="517" t="s">
        <v>2096</v>
      </c>
    </row>
    <row r="889" spans="2:3" s="529" customFormat="1" x14ac:dyDescent="0.35">
      <c r="B889" s="516" t="s">
        <v>2097</v>
      </c>
      <c r="C889" s="517" t="s">
        <v>2098</v>
      </c>
    </row>
    <row r="890" spans="2:3" s="529" customFormat="1" x14ac:dyDescent="0.35">
      <c r="B890" s="516" t="s">
        <v>2099</v>
      </c>
      <c r="C890" s="517" t="s">
        <v>2100</v>
      </c>
    </row>
    <row r="891" spans="2:3" s="529" customFormat="1" x14ac:dyDescent="0.35">
      <c r="B891" s="516" t="s">
        <v>2101</v>
      </c>
      <c r="C891" s="517" t="s">
        <v>2102</v>
      </c>
    </row>
    <row r="892" spans="2:3" s="529" customFormat="1" x14ac:dyDescent="0.35">
      <c r="B892" s="516" t="s">
        <v>2103</v>
      </c>
      <c r="C892" s="517" t="s">
        <v>2104</v>
      </c>
    </row>
    <row r="893" spans="2:3" s="529" customFormat="1" x14ac:dyDescent="0.35">
      <c r="B893" s="516" t="s">
        <v>2105</v>
      </c>
      <c r="C893" s="517" t="s">
        <v>2106</v>
      </c>
    </row>
    <row r="894" spans="2:3" s="529" customFormat="1" x14ac:dyDescent="0.35">
      <c r="B894" s="516" t="s">
        <v>2107</v>
      </c>
      <c r="C894" s="517" t="s">
        <v>1288</v>
      </c>
    </row>
    <row r="895" spans="2:3" s="529" customFormat="1" x14ac:dyDescent="0.35">
      <c r="B895" s="516" t="s">
        <v>2108</v>
      </c>
      <c r="C895" s="517" t="s">
        <v>704</v>
      </c>
    </row>
    <row r="896" spans="2:3" s="529" customFormat="1" x14ac:dyDescent="0.35">
      <c r="B896" s="523" t="s">
        <v>2109</v>
      </c>
      <c r="C896" s="524" t="s">
        <v>2110</v>
      </c>
    </row>
    <row r="897" spans="2:3" s="529" customFormat="1" x14ac:dyDescent="0.35">
      <c r="B897" s="516" t="s">
        <v>2111</v>
      </c>
      <c r="C897" s="517" t="s">
        <v>2112</v>
      </c>
    </row>
    <row r="898" spans="2:3" s="529" customFormat="1" x14ac:dyDescent="0.35">
      <c r="B898" s="516" t="s">
        <v>2113</v>
      </c>
      <c r="C898" s="517" t="s">
        <v>2114</v>
      </c>
    </row>
    <row r="899" spans="2:3" s="515" customFormat="1" x14ac:dyDescent="0.35">
      <c r="B899" s="516" t="s">
        <v>2115</v>
      </c>
      <c r="C899" s="517" t="s">
        <v>2116</v>
      </c>
    </row>
    <row r="900" spans="2:3" s="529" customFormat="1" x14ac:dyDescent="0.35">
      <c r="B900" s="516" t="s">
        <v>2117</v>
      </c>
      <c r="C900" s="517" t="s">
        <v>2118</v>
      </c>
    </row>
    <row r="901" spans="2:3" s="529" customFormat="1" x14ac:dyDescent="0.35">
      <c r="B901" s="516" t="s">
        <v>2119</v>
      </c>
      <c r="C901" s="517" t="s">
        <v>2120</v>
      </c>
    </row>
    <row r="902" spans="2:3" s="529" customFormat="1" x14ac:dyDescent="0.35">
      <c r="B902" s="516" t="s">
        <v>2121</v>
      </c>
      <c r="C902" s="517" t="s">
        <v>2122</v>
      </c>
    </row>
    <row r="903" spans="2:3" s="529" customFormat="1" x14ac:dyDescent="0.35">
      <c r="B903" s="516" t="s">
        <v>2123</v>
      </c>
      <c r="C903" s="517" t="s">
        <v>2124</v>
      </c>
    </row>
    <row r="904" spans="2:3" s="529" customFormat="1" x14ac:dyDescent="0.35">
      <c r="B904" s="516" t="s">
        <v>2125</v>
      </c>
      <c r="C904" s="517" t="s">
        <v>2126</v>
      </c>
    </row>
    <row r="905" spans="2:3" s="529" customFormat="1" x14ac:dyDescent="0.35">
      <c r="B905" s="516" t="s">
        <v>2127</v>
      </c>
      <c r="C905" s="517" t="s">
        <v>1597</v>
      </c>
    </row>
    <row r="906" spans="2:3" s="529" customFormat="1" x14ac:dyDescent="0.35">
      <c r="B906" s="516" t="s">
        <v>2128</v>
      </c>
      <c r="C906" s="517" t="s">
        <v>704</v>
      </c>
    </row>
    <row r="907" spans="2:3" s="529" customFormat="1" x14ac:dyDescent="0.35">
      <c r="B907" s="523" t="s">
        <v>2129</v>
      </c>
      <c r="C907" s="524" t="s">
        <v>2130</v>
      </c>
    </row>
    <row r="908" spans="2:3" s="529" customFormat="1" x14ac:dyDescent="0.35">
      <c r="B908" s="516" t="s">
        <v>2131</v>
      </c>
      <c r="C908" s="517" t="s">
        <v>2132</v>
      </c>
    </row>
    <row r="909" spans="2:3" s="529" customFormat="1" x14ac:dyDescent="0.35">
      <c r="B909" s="516" t="s">
        <v>2133</v>
      </c>
      <c r="C909" s="517" t="s">
        <v>2134</v>
      </c>
    </row>
    <row r="910" spans="2:3" s="515" customFormat="1" x14ac:dyDescent="0.35">
      <c r="B910" s="516" t="s">
        <v>2135</v>
      </c>
      <c r="C910" s="517" t="s">
        <v>2136</v>
      </c>
    </row>
    <row r="911" spans="2:3" s="529" customFormat="1" x14ac:dyDescent="0.35">
      <c r="B911" s="516" t="s">
        <v>2137</v>
      </c>
      <c r="C911" s="517" t="s">
        <v>2138</v>
      </c>
    </row>
    <row r="912" spans="2:3" s="529" customFormat="1" x14ac:dyDescent="0.35">
      <c r="B912" s="523" t="s">
        <v>2139</v>
      </c>
      <c r="C912" s="524" t="s">
        <v>2140</v>
      </c>
    </row>
    <row r="913" spans="2:3" s="529" customFormat="1" x14ac:dyDescent="0.35">
      <c r="B913" s="516" t="s">
        <v>2141</v>
      </c>
      <c r="C913" s="517" t="s">
        <v>2142</v>
      </c>
    </row>
    <row r="914" spans="2:3" s="529" customFormat="1" x14ac:dyDescent="0.35">
      <c r="B914" s="516" t="s">
        <v>2143</v>
      </c>
      <c r="C914" s="517" t="s">
        <v>2144</v>
      </c>
    </row>
    <row r="915" spans="2:3" s="515" customFormat="1" x14ac:dyDescent="0.35">
      <c r="B915" s="516" t="s">
        <v>2145</v>
      </c>
      <c r="C915" s="517" t="s">
        <v>2146</v>
      </c>
    </row>
    <row r="916" spans="2:3" s="529" customFormat="1" x14ac:dyDescent="0.35">
      <c r="B916" s="516" t="s">
        <v>2147</v>
      </c>
      <c r="C916" s="517" t="s">
        <v>2148</v>
      </c>
    </row>
    <row r="917" spans="2:3" s="529" customFormat="1" x14ac:dyDescent="0.35">
      <c r="B917" s="523" t="s">
        <v>2149</v>
      </c>
      <c r="C917" s="524" t="s">
        <v>2150</v>
      </c>
    </row>
    <row r="918" spans="2:3" s="529" customFormat="1" x14ac:dyDescent="0.35">
      <c r="B918" s="516" t="s">
        <v>2151</v>
      </c>
      <c r="C918" s="517" t="s">
        <v>2152</v>
      </c>
    </row>
    <row r="919" spans="2:3" s="529" customFormat="1" x14ac:dyDescent="0.35">
      <c r="B919" s="516" t="s">
        <v>2153</v>
      </c>
      <c r="C919" s="517" t="s">
        <v>2154</v>
      </c>
    </row>
    <row r="920" spans="2:3" s="515" customFormat="1" x14ac:dyDescent="0.35">
      <c r="B920" s="516" t="s">
        <v>2155</v>
      </c>
      <c r="C920" s="517" t="s">
        <v>2156</v>
      </c>
    </row>
    <row r="921" spans="2:3" s="529" customFormat="1" x14ac:dyDescent="0.35">
      <c r="B921" s="516" t="s">
        <v>2157</v>
      </c>
      <c r="C921" s="517" t="s">
        <v>704</v>
      </c>
    </row>
    <row r="922" spans="2:3" s="529" customFormat="1" x14ac:dyDescent="0.35">
      <c r="B922" s="523" t="s">
        <v>2158</v>
      </c>
      <c r="C922" s="524" t="s">
        <v>2159</v>
      </c>
    </row>
    <row r="923" spans="2:3" s="529" customFormat="1" x14ac:dyDescent="0.35">
      <c r="B923" s="516" t="s">
        <v>2160</v>
      </c>
      <c r="C923" s="517" t="s">
        <v>2161</v>
      </c>
    </row>
    <row r="924" spans="2:3" s="529" customFormat="1" x14ac:dyDescent="0.35">
      <c r="B924" s="516" t="s">
        <v>2162</v>
      </c>
      <c r="C924" s="517" t="s">
        <v>2163</v>
      </c>
    </row>
    <row r="925" spans="2:3" s="515" customFormat="1" x14ac:dyDescent="0.35">
      <c r="B925" s="516" t="s">
        <v>2164</v>
      </c>
      <c r="C925" s="517" t="s">
        <v>2165</v>
      </c>
    </row>
    <row r="926" spans="2:3" s="529" customFormat="1" x14ac:dyDescent="0.35">
      <c r="B926" s="516" t="s">
        <v>2166</v>
      </c>
      <c r="C926" s="517" t="s">
        <v>2167</v>
      </c>
    </row>
    <row r="927" spans="2:3" s="529" customFormat="1" x14ac:dyDescent="0.35">
      <c r="B927" s="516" t="s">
        <v>2168</v>
      </c>
      <c r="C927" s="517" t="s">
        <v>704</v>
      </c>
    </row>
    <row r="928" spans="2:3" s="529" customFormat="1" x14ac:dyDescent="0.35">
      <c r="B928" s="523" t="s">
        <v>2169</v>
      </c>
      <c r="C928" s="524" t="s">
        <v>2170</v>
      </c>
    </row>
    <row r="929" spans="2:3" s="529" customFormat="1" x14ac:dyDescent="0.35">
      <c r="B929" s="516" t="s">
        <v>2171</v>
      </c>
      <c r="C929" s="517" t="s">
        <v>2172</v>
      </c>
    </row>
    <row r="930" spans="2:3" s="529" customFormat="1" x14ac:dyDescent="0.35">
      <c r="B930" s="516" t="s">
        <v>2173</v>
      </c>
      <c r="C930" s="517" t="s">
        <v>2174</v>
      </c>
    </row>
    <row r="931" spans="2:3" s="515" customFormat="1" x14ac:dyDescent="0.35">
      <c r="B931" s="523" t="s">
        <v>2175</v>
      </c>
      <c r="C931" s="524" t="s">
        <v>2176</v>
      </c>
    </row>
    <row r="932" spans="2:3" s="529" customFormat="1" x14ac:dyDescent="0.35">
      <c r="B932" s="516" t="s">
        <v>2177</v>
      </c>
      <c r="C932" s="517" t="s">
        <v>2178</v>
      </c>
    </row>
    <row r="933" spans="2:3" s="529" customFormat="1" x14ac:dyDescent="0.35">
      <c r="B933" s="516" t="s">
        <v>2179</v>
      </c>
      <c r="C933" s="517" t="s">
        <v>2180</v>
      </c>
    </row>
    <row r="934" spans="2:3" s="515" customFormat="1" x14ac:dyDescent="0.35">
      <c r="B934" s="516" t="s">
        <v>2181</v>
      </c>
      <c r="C934" s="517" t="s">
        <v>2182</v>
      </c>
    </row>
    <row r="935" spans="2:3" s="529" customFormat="1" x14ac:dyDescent="0.35">
      <c r="B935" s="516" t="s">
        <v>2183</v>
      </c>
      <c r="C935" s="517" t="s">
        <v>1595</v>
      </c>
    </row>
    <row r="936" spans="2:3" s="529" customFormat="1" x14ac:dyDescent="0.35">
      <c r="B936" s="516" t="s">
        <v>2184</v>
      </c>
      <c r="C936" s="517" t="s">
        <v>2185</v>
      </c>
    </row>
    <row r="937" spans="2:3" s="529" customFormat="1" x14ac:dyDescent="0.35">
      <c r="B937" s="516" t="s">
        <v>2186</v>
      </c>
      <c r="C937" s="517" t="s">
        <v>2187</v>
      </c>
    </row>
    <row r="938" spans="2:3" s="529" customFormat="1" x14ac:dyDescent="0.35">
      <c r="B938" s="516" t="s">
        <v>2188</v>
      </c>
      <c r="C938" s="517" t="s">
        <v>2189</v>
      </c>
    </row>
    <row r="939" spans="2:3" s="529" customFormat="1" x14ac:dyDescent="0.35">
      <c r="B939" s="516" t="s">
        <v>2190</v>
      </c>
      <c r="C939" s="517" t="s">
        <v>2191</v>
      </c>
    </row>
    <row r="940" spans="2:3" s="529" customFormat="1" x14ac:dyDescent="0.35">
      <c r="B940" s="516" t="s">
        <v>2192</v>
      </c>
      <c r="C940" s="517" t="s">
        <v>2193</v>
      </c>
    </row>
    <row r="941" spans="2:3" s="529" customFormat="1" x14ac:dyDescent="0.35">
      <c r="B941" s="516" t="s">
        <v>2194</v>
      </c>
      <c r="C941" s="517" t="s">
        <v>2195</v>
      </c>
    </row>
    <row r="942" spans="2:3" s="529" customFormat="1" x14ac:dyDescent="0.35">
      <c r="B942" s="516" t="s">
        <v>2196</v>
      </c>
      <c r="C942" s="517" t="s">
        <v>2197</v>
      </c>
    </row>
    <row r="943" spans="2:3" s="529" customFormat="1" x14ac:dyDescent="0.35">
      <c r="B943" s="516" t="s">
        <v>2198</v>
      </c>
      <c r="C943" s="517" t="s">
        <v>2199</v>
      </c>
    </row>
    <row r="944" spans="2:3" s="529" customFormat="1" x14ac:dyDescent="0.35">
      <c r="B944" s="516" t="s">
        <v>2200</v>
      </c>
      <c r="C944" s="517" t="s">
        <v>704</v>
      </c>
    </row>
    <row r="945" spans="2:3" s="529" customFormat="1" x14ac:dyDescent="0.35">
      <c r="B945" s="523" t="s">
        <v>2201</v>
      </c>
      <c r="C945" s="524" t="s">
        <v>2202</v>
      </c>
    </row>
    <row r="946" spans="2:3" s="529" customFormat="1" x14ac:dyDescent="0.35">
      <c r="B946" s="516" t="s">
        <v>2203</v>
      </c>
      <c r="C946" s="517" t="s">
        <v>2204</v>
      </c>
    </row>
    <row r="947" spans="2:3" s="529" customFormat="1" x14ac:dyDescent="0.35">
      <c r="B947" s="516" t="s">
        <v>2205</v>
      </c>
      <c r="C947" s="517" t="s">
        <v>2206</v>
      </c>
    </row>
    <row r="948" spans="2:3" s="515" customFormat="1" x14ac:dyDescent="0.35">
      <c r="B948" s="516" t="s">
        <v>2207</v>
      </c>
      <c r="C948" s="517" t="s">
        <v>2208</v>
      </c>
    </row>
    <row r="949" spans="2:3" s="529" customFormat="1" x14ac:dyDescent="0.35">
      <c r="B949" s="516" t="s">
        <v>2209</v>
      </c>
      <c r="C949" s="517" t="s">
        <v>2210</v>
      </c>
    </row>
    <row r="950" spans="2:3" s="529" customFormat="1" x14ac:dyDescent="0.35">
      <c r="B950" s="516" t="s">
        <v>2211</v>
      </c>
      <c r="C950" s="517" t="s">
        <v>1595</v>
      </c>
    </row>
    <row r="951" spans="2:3" s="529" customFormat="1" x14ac:dyDescent="0.35">
      <c r="B951" s="516" t="s">
        <v>2212</v>
      </c>
      <c r="C951" s="517" t="s">
        <v>2185</v>
      </c>
    </row>
    <row r="952" spans="2:3" s="529" customFormat="1" x14ac:dyDescent="0.35">
      <c r="B952" s="516" t="s">
        <v>2213</v>
      </c>
      <c r="C952" s="517" t="s">
        <v>704</v>
      </c>
    </row>
    <row r="953" spans="2:3" s="529" customFormat="1" x14ac:dyDescent="0.35">
      <c r="B953" s="523" t="s">
        <v>2214</v>
      </c>
      <c r="C953" s="524" t="s">
        <v>2215</v>
      </c>
    </row>
    <row r="954" spans="2:3" s="529" customFormat="1" x14ac:dyDescent="0.35">
      <c r="B954" s="516" t="s">
        <v>2216</v>
      </c>
      <c r="C954" s="517" t="s">
        <v>2217</v>
      </c>
    </row>
    <row r="955" spans="2:3" s="529" customFormat="1" x14ac:dyDescent="0.35">
      <c r="B955" s="516" t="s">
        <v>2218</v>
      </c>
      <c r="C955" s="517" t="s">
        <v>2219</v>
      </c>
    </row>
    <row r="956" spans="2:3" s="515" customFormat="1" x14ac:dyDescent="0.35">
      <c r="B956" s="516" t="s">
        <v>2220</v>
      </c>
      <c r="C956" s="517" t="s">
        <v>2221</v>
      </c>
    </row>
    <row r="957" spans="2:3" s="529" customFormat="1" x14ac:dyDescent="0.35">
      <c r="B957" s="516" t="s">
        <v>2222</v>
      </c>
      <c r="C957" s="517" t="s">
        <v>2223</v>
      </c>
    </row>
    <row r="958" spans="2:3" s="529" customFormat="1" x14ac:dyDescent="0.35">
      <c r="B958" s="516" t="s">
        <v>2224</v>
      </c>
      <c r="C958" s="517" t="s">
        <v>2225</v>
      </c>
    </row>
    <row r="959" spans="2:3" s="529" customFormat="1" x14ac:dyDescent="0.35">
      <c r="B959" s="516" t="s">
        <v>2226</v>
      </c>
      <c r="C959" s="517" t="s">
        <v>2227</v>
      </c>
    </row>
    <row r="960" spans="2:3" s="529" customFormat="1" x14ac:dyDescent="0.35">
      <c r="B960" s="523" t="s">
        <v>2228</v>
      </c>
      <c r="C960" s="524" t="s">
        <v>2229</v>
      </c>
    </row>
    <row r="961" spans="2:3" s="529" customFormat="1" x14ac:dyDescent="0.35">
      <c r="B961" s="516" t="s">
        <v>2230</v>
      </c>
      <c r="C961" s="517" t="s">
        <v>903</v>
      </c>
    </row>
    <row r="962" spans="2:3" s="529" customFormat="1" x14ac:dyDescent="0.35">
      <c r="B962" s="516" t="s">
        <v>2231</v>
      </c>
      <c r="C962" s="517" t="s">
        <v>888</v>
      </c>
    </row>
    <row r="963" spans="2:3" s="515" customFormat="1" x14ac:dyDescent="0.35">
      <c r="B963" s="516" t="s">
        <v>2232</v>
      </c>
      <c r="C963" s="517" t="s">
        <v>2233</v>
      </c>
    </row>
    <row r="964" spans="2:3" s="529" customFormat="1" x14ac:dyDescent="0.35">
      <c r="B964" s="516" t="s">
        <v>2234</v>
      </c>
      <c r="C964" s="517" t="s">
        <v>2235</v>
      </c>
    </row>
    <row r="965" spans="2:3" s="529" customFormat="1" x14ac:dyDescent="0.35">
      <c r="B965" s="516" t="s">
        <v>2236</v>
      </c>
      <c r="C965" s="517" t="s">
        <v>867</v>
      </c>
    </row>
    <row r="966" spans="2:3" s="529" customFormat="1" x14ac:dyDescent="0.35">
      <c r="B966" s="516" t="s">
        <v>2237</v>
      </c>
      <c r="C966" s="517" t="s">
        <v>2238</v>
      </c>
    </row>
    <row r="967" spans="2:3" s="529" customFormat="1" x14ac:dyDescent="0.35">
      <c r="B967" s="516" t="s">
        <v>2239</v>
      </c>
      <c r="C967" s="517" t="s">
        <v>2240</v>
      </c>
    </row>
    <row r="968" spans="2:3" s="529" customFormat="1" x14ac:dyDescent="0.35">
      <c r="B968" s="516" t="s">
        <v>2241</v>
      </c>
      <c r="C968" s="517" t="s">
        <v>704</v>
      </c>
    </row>
    <row r="969" spans="2:3" s="529" customFormat="1" x14ac:dyDescent="0.35">
      <c r="B969" s="523" t="s">
        <v>2242</v>
      </c>
      <c r="C969" s="524" t="s">
        <v>2243</v>
      </c>
    </row>
    <row r="970" spans="2:3" s="529" customFormat="1" x14ac:dyDescent="0.35">
      <c r="B970" s="516" t="s">
        <v>2244</v>
      </c>
      <c r="C970" s="517" t="s">
        <v>2245</v>
      </c>
    </row>
    <row r="971" spans="2:3" s="529" customFormat="1" x14ac:dyDescent="0.35">
      <c r="B971" s="516" t="s">
        <v>2246</v>
      </c>
      <c r="C971" s="517" t="s">
        <v>1825</v>
      </c>
    </row>
    <row r="972" spans="2:3" s="515" customFormat="1" x14ac:dyDescent="0.35">
      <c r="B972" s="516" t="s">
        <v>2247</v>
      </c>
      <c r="C972" s="517" t="s">
        <v>1827</v>
      </c>
    </row>
    <row r="973" spans="2:3" s="529" customFormat="1" x14ac:dyDescent="0.35">
      <c r="B973" s="516" t="s">
        <v>2248</v>
      </c>
      <c r="C973" s="517" t="s">
        <v>2249</v>
      </c>
    </row>
    <row r="974" spans="2:3" s="529" customFormat="1" x14ac:dyDescent="0.35">
      <c r="B974" s="516" t="s">
        <v>2250</v>
      </c>
      <c r="C974" s="517" t="s">
        <v>1831</v>
      </c>
    </row>
    <row r="975" spans="2:3" s="529" customFormat="1" x14ac:dyDescent="0.35">
      <c r="B975" s="516" t="s">
        <v>2251</v>
      </c>
      <c r="C975" s="517" t="s">
        <v>2252</v>
      </c>
    </row>
    <row r="976" spans="2:3" s="529" customFormat="1" x14ac:dyDescent="0.35">
      <c r="B976" s="516" t="s">
        <v>2253</v>
      </c>
      <c r="C976" s="517" t="s">
        <v>2254</v>
      </c>
    </row>
    <row r="977" spans="2:5" s="529" customFormat="1" x14ac:dyDescent="0.35">
      <c r="B977" s="516" t="s">
        <v>2255</v>
      </c>
      <c r="C977" s="517" t="s">
        <v>2256</v>
      </c>
    </row>
    <row r="978" spans="2:5" s="529" customFormat="1" x14ac:dyDescent="0.35">
      <c r="B978" s="516" t="s">
        <v>2257</v>
      </c>
      <c r="C978" s="517" t="s">
        <v>2258</v>
      </c>
    </row>
    <row r="979" spans="2:5" s="529" customFormat="1" x14ac:dyDescent="0.35">
      <c r="B979" s="516" t="s">
        <v>2259</v>
      </c>
      <c r="C979" s="517" t="s">
        <v>2260</v>
      </c>
    </row>
    <row r="980" spans="2:5" s="529" customFormat="1" x14ac:dyDescent="0.35">
      <c r="B980" s="516" t="s">
        <v>2261</v>
      </c>
      <c r="C980" s="517" t="s">
        <v>2262</v>
      </c>
    </row>
    <row r="981" spans="2:5" s="529" customFormat="1" x14ac:dyDescent="0.35">
      <c r="B981" s="516" t="s">
        <v>2263</v>
      </c>
      <c r="C981" s="517" t="s">
        <v>2264</v>
      </c>
    </row>
    <row r="982" spans="2:5" s="529" customFormat="1" x14ac:dyDescent="0.35">
      <c r="B982" s="523" t="s">
        <v>2265</v>
      </c>
      <c r="C982" s="524" t="s">
        <v>2266</v>
      </c>
    </row>
    <row r="983" spans="2:5" s="529" customFormat="1" x14ac:dyDescent="0.35">
      <c r="B983" s="516" t="s">
        <v>2267</v>
      </c>
      <c r="C983" s="517" t="s">
        <v>2268</v>
      </c>
    </row>
    <row r="984" spans="2:5" s="529" customFormat="1" x14ac:dyDescent="0.35">
      <c r="B984" s="516" t="s">
        <v>2269</v>
      </c>
      <c r="C984" s="517" t="s">
        <v>2270</v>
      </c>
    </row>
    <row r="985" spans="2:5" s="515" customFormat="1" x14ac:dyDescent="0.35">
      <c r="B985" s="516" t="s">
        <v>2271</v>
      </c>
      <c r="C985" s="517" t="s">
        <v>2272</v>
      </c>
    </row>
    <row r="986" spans="2:5" s="529" customFormat="1" x14ac:dyDescent="0.35">
      <c r="B986" s="516" t="s">
        <v>2273</v>
      </c>
      <c r="C986" s="517" t="s">
        <v>2274</v>
      </c>
    </row>
    <row r="987" spans="2:5" s="529" customFormat="1" x14ac:dyDescent="0.35">
      <c r="B987" s="516" t="s">
        <v>2275</v>
      </c>
      <c r="C987" s="517" t="s">
        <v>2276</v>
      </c>
    </row>
    <row r="988" spans="2:5" s="529" customFormat="1" x14ac:dyDescent="0.35">
      <c r="B988" s="516" t="s">
        <v>2277</v>
      </c>
      <c r="C988" s="517" t="s">
        <v>2278</v>
      </c>
    </row>
    <row r="989" spans="2:5" s="529" customFormat="1" x14ac:dyDescent="0.35">
      <c r="B989" s="516" t="s">
        <v>2279</v>
      </c>
      <c r="C989" s="517" t="s">
        <v>2280</v>
      </c>
    </row>
    <row r="990" spans="2:5" s="529" customFormat="1" x14ac:dyDescent="0.35">
      <c r="B990" s="516" t="s">
        <v>2281</v>
      </c>
      <c r="C990" s="517" t="s">
        <v>2282</v>
      </c>
      <c r="E990" s="515"/>
    </row>
    <row r="991" spans="2:5" s="529" customFormat="1" x14ac:dyDescent="0.35">
      <c r="B991" s="530"/>
    </row>
    <row r="992" spans="2:5" s="529" customFormat="1" ht="20.25" x14ac:dyDescent="0.35">
      <c r="B992" s="521">
        <v>20</v>
      </c>
      <c r="C992" s="522" t="s">
        <v>664</v>
      </c>
    </row>
    <row r="993" spans="2:3" s="529" customFormat="1" x14ac:dyDescent="0.35">
      <c r="B993" s="523" t="s">
        <v>2283</v>
      </c>
      <c r="C993" s="524" t="s">
        <v>2284</v>
      </c>
    </row>
    <row r="994" spans="2:3" s="529" customFormat="1" x14ac:dyDescent="0.35">
      <c r="B994" s="516" t="s">
        <v>2285</v>
      </c>
      <c r="C994" s="517" t="s">
        <v>2245</v>
      </c>
    </row>
    <row r="995" spans="2:3" s="514" customFormat="1" ht="13.9" x14ac:dyDescent="0.35">
      <c r="B995" s="516" t="s">
        <v>2286</v>
      </c>
      <c r="C995" s="517" t="s">
        <v>1831</v>
      </c>
    </row>
    <row r="996" spans="2:3" s="515" customFormat="1" x14ac:dyDescent="0.35">
      <c r="B996" s="516" t="s">
        <v>2287</v>
      </c>
      <c r="C996" s="517" t="s">
        <v>2288</v>
      </c>
    </row>
    <row r="997" spans="2:3" s="529" customFormat="1" x14ac:dyDescent="0.35">
      <c r="B997" s="516" t="s">
        <v>2289</v>
      </c>
      <c r="C997" s="517" t="s">
        <v>2290</v>
      </c>
    </row>
    <row r="998" spans="2:3" s="529" customFormat="1" x14ac:dyDescent="0.35">
      <c r="B998" s="516" t="s">
        <v>2291</v>
      </c>
      <c r="C998" s="517" t="s">
        <v>2256</v>
      </c>
    </row>
    <row r="999" spans="2:3" s="529" customFormat="1" x14ac:dyDescent="0.35">
      <c r="B999" s="516" t="s">
        <v>2292</v>
      </c>
      <c r="C999" s="517" t="s">
        <v>2293</v>
      </c>
    </row>
    <row r="1000" spans="2:3" s="529" customFormat="1" x14ac:dyDescent="0.35">
      <c r="B1000" s="516" t="s">
        <v>2294</v>
      </c>
      <c r="C1000" s="517" t="s">
        <v>2295</v>
      </c>
    </row>
    <row r="1001" spans="2:3" s="529" customFormat="1" x14ac:dyDescent="0.35">
      <c r="B1001" s="516" t="s">
        <v>2296</v>
      </c>
      <c r="C1001" s="517" t="s">
        <v>2297</v>
      </c>
    </row>
    <row r="1002" spans="2:3" s="529" customFormat="1" x14ac:dyDescent="0.35">
      <c r="B1002" s="516" t="s">
        <v>2298</v>
      </c>
      <c r="C1002" s="517" t="s">
        <v>2299</v>
      </c>
    </row>
    <row r="1003" spans="2:3" s="529" customFormat="1" x14ac:dyDescent="0.35">
      <c r="B1003" s="516" t="s">
        <v>2300</v>
      </c>
      <c r="C1003" s="517" t="s">
        <v>2301</v>
      </c>
    </row>
    <row r="1004" spans="2:3" s="529" customFormat="1" x14ac:dyDescent="0.35">
      <c r="B1004" s="516" t="s">
        <v>2302</v>
      </c>
      <c r="C1004" s="517" t="s">
        <v>2303</v>
      </c>
    </row>
    <row r="1005" spans="2:3" s="529" customFormat="1" x14ac:dyDescent="0.35">
      <c r="B1005" s="516" t="s">
        <v>2304</v>
      </c>
      <c r="C1005" s="517" t="s">
        <v>2305</v>
      </c>
    </row>
    <row r="1006" spans="2:3" s="529" customFormat="1" x14ac:dyDescent="0.35">
      <c r="B1006" s="516" t="s">
        <v>2306</v>
      </c>
      <c r="C1006" s="517" t="s">
        <v>2307</v>
      </c>
    </row>
    <row r="1007" spans="2:3" s="529" customFormat="1" x14ac:dyDescent="0.35">
      <c r="B1007" s="516" t="s">
        <v>2308</v>
      </c>
      <c r="C1007" s="517" t="s">
        <v>2309</v>
      </c>
    </row>
    <row r="1008" spans="2:3" s="529" customFormat="1" x14ac:dyDescent="0.35">
      <c r="B1008" s="516" t="s">
        <v>2310</v>
      </c>
      <c r="C1008" s="517" t="s">
        <v>2311</v>
      </c>
    </row>
    <row r="1009" spans="2:3" s="529" customFormat="1" x14ac:dyDescent="0.35">
      <c r="B1009" s="516" t="s">
        <v>2312</v>
      </c>
      <c r="C1009" s="517" t="s">
        <v>2313</v>
      </c>
    </row>
    <row r="1010" spans="2:3" s="529" customFormat="1" x14ac:dyDescent="0.35">
      <c r="B1010" s="516" t="s">
        <v>2314</v>
      </c>
      <c r="C1010" s="517" t="s">
        <v>2315</v>
      </c>
    </row>
    <row r="1011" spans="2:3" s="529" customFormat="1" x14ac:dyDescent="0.35">
      <c r="B1011" s="516" t="s">
        <v>2316</v>
      </c>
      <c r="C1011" s="517" t="s">
        <v>2317</v>
      </c>
    </row>
    <row r="1012" spans="2:3" s="529" customFormat="1" x14ac:dyDescent="0.35">
      <c r="B1012" s="516" t="s">
        <v>2318</v>
      </c>
      <c r="C1012" s="517" t="s">
        <v>2062</v>
      </c>
    </row>
    <row r="1013" spans="2:3" s="529" customFormat="1" x14ac:dyDescent="0.35">
      <c r="B1013" s="516" t="s">
        <v>2319</v>
      </c>
      <c r="C1013" s="517" t="s">
        <v>2320</v>
      </c>
    </row>
    <row r="1014" spans="2:3" s="529" customFormat="1" x14ac:dyDescent="0.35">
      <c r="B1014" s="516" t="s">
        <v>2321</v>
      </c>
      <c r="C1014" s="517" t="s">
        <v>2322</v>
      </c>
    </row>
    <row r="1015" spans="2:3" s="529" customFormat="1" x14ac:dyDescent="0.35">
      <c r="B1015" s="516" t="s">
        <v>2323</v>
      </c>
      <c r="C1015" s="517" t="s">
        <v>2324</v>
      </c>
    </row>
    <row r="1016" spans="2:3" s="529" customFormat="1" x14ac:dyDescent="0.35">
      <c r="B1016" s="516" t="s">
        <v>2325</v>
      </c>
      <c r="C1016" s="517" t="s">
        <v>2326</v>
      </c>
    </row>
    <row r="1017" spans="2:3" s="529" customFormat="1" x14ac:dyDescent="0.35">
      <c r="B1017" s="516" t="s">
        <v>2327</v>
      </c>
      <c r="C1017" s="517" t="s">
        <v>2328</v>
      </c>
    </row>
    <row r="1018" spans="2:3" s="529" customFormat="1" x14ac:dyDescent="0.35">
      <c r="B1018" s="516" t="s">
        <v>2329</v>
      </c>
      <c r="C1018" s="517" t="s">
        <v>2252</v>
      </c>
    </row>
    <row r="1019" spans="2:3" s="529" customFormat="1" x14ac:dyDescent="0.35">
      <c r="B1019" s="516" t="s">
        <v>2330</v>
      </c>
      <c r="C1019" s="517" t="s">
        <v>2331</v>
      </c>
    </row>
    <row r="1020" spans="2:3" s="529" customFormat="1" x14ac:dyDescent="0.35">
      <c r="B1020" s="516" t="s">
        <v>2332</v>
      </c>
      <c r="C1020" s="517" t="s">
        <v>2333</v>
      </c>
    </row>
    <row r="1021" spans="2:3" s="529" customFormat="1" x14ac:dyDescent="0.35">
      <c r="B1021" s="516" t="s">
        <v>2334</v>
      </c>
      <c r="C1021" s="517" t="s">
        <v>2335</v>
      </c>
    </row>
    <row r="1022" spans="2:3" s="529" customFormat="1" x14ac:dyDescent="0.35">
      <c r="B1022" s="516" t="s">
        <v>2336</v>
      </c>
      <c r="C1022" s="517" t="s">
        <v>2337</v>
      </c>
    </row>
    <row r="1023" spans="2:3" s="529" customFormat="1" x14ac:dyDescent="0.35">
      <c r="B1023" s="516" t="s">
        <v>2338</v>
      </c>
      <c r="C1023" s="517" t="s">
        <v>2339</v>
      </c>
    </row>
    <row r="1024" spans="2:3" s="529" customFormat="1" x14ac:dyDescent="0.35">
      <c r="B1024" s="523" t="s">
        <v>2340</v>
      </c>
      <c r="C1024" s="524" t="s">
        <v>2341</v>
      </c>
    </row>
    <row r="1025" spans="2:3" s="529" customFormat="1" x14ac:dyDescent="0.35">
      <c r="B1025" s="516" t="s">
        <v>2342</v>
      </c>
      <c r="C1025" s="517" t="s">
        <v>2343</v>
      </c>
    </row>
    <row r="1026" spans="2:3" s="529" customFormat="1" x14ac:dyDescent="0.35">
      <c r="B1026" s="516" t="s">
        <v>2344</v>
      </c>
      <c r="C1026" s="517" t="s">
        <v>2345</v>
      </c>
    </row>
    <row r="1027" spans="2:3" s="515" customFormat="1" x14ac:dyDescent="0.35">
      <c r="B1027" s="516" t="s">
        <v>2346</v>
      </c>
      <c r="C1027" s="517" t="s">
        <v>2347</v>
      </c>
    </row>
    <row r="1028" spans="2:3" s="529" customFormat="1" x14ac:dyDescent="0.35">
      <c r="B1028" s="523" t="s">
        <v>2348</v>
      </c>
      <c r="C1028" s="524" t="s">
        <v>2349</v>
      </c>
    </row>
    <row r="1029" spans="2:3" s="529" customFormat="1" x14ac:dyDescent="0.35">
      <c r="B1029" s="516" t="s">
        <v>2350</v>
      </c>
      <c r="C1029" s="517" t="s">
        <v>2351</v>
      </c>
    </row>
    <row r="1030" spans="2:3" s="529" customFormat="1" x14ac:dyDescent="0.35">
      <c r="B1030" s="516" t="s">
        <v>2352</v>
      </c>
      <c r="C1030" s="517" t="s">
        <v>2353</v>
      </c>
    </row>
    <row r="1031" spans="2:3" s="515" customFormat="1" x14ac:dyDescent="0.35">
      <c r="B1031" s="516" t="s">
        <v>2354</v>
      </c>
      <c r="C1031" s="517" t="s">
        <v>2355</v>
      </c>
    </row>
    <row r="1032" spans="2:3" s="529" customFormat="1" x14ac:dyDescent="0.35">
      <c r="B1032" s="516" t="s">
        <v>2356</v>
      </c>
      <c r="C1032" s="517" t="s">
        <v>2357</v>
      </c>
    </row>
    <row r="1033" spans="2:3" s="529" customFormat="1" x14ac:dyDescent="0.35">
      <c r="B1033" s="516" t="s">
        <v>2358</v>
      </c>
      <c r="C1033" s="517" t="s">
        <v>2359</v>
      </c>
    </row>
    <row r="1034" spans="2:3" s="529" customFormat="1" x14ac:dyDescent="0.35">
      <c r="B1034" s="516" t="s">
        <v>2360</v>
      </c>
      <c r="C1034" s="517" t="s">
        <v>2361</v>
      </c>
    </row>
    <row r="1035" spans="2:3" s="529" customFormat="1" x14ac:dyDescent="0.35">
      <c r="B1035" s="516" t="s">
        <v>2362</v>
      </c>
      <c r="C1035" s="517" t="s">
        <v>2363</v>
      </c>
    </row>
    <row r="1036" spans="2:3" s="529" customFormat="1" x14ac:dyDescent="0.35">
      <c r="B1036" s="528"/>
      <c r="C1036" s="513"/>
    </row>
    <row r="1037" spans="2:3" s="529" customFormat="1" x14ac:dyDescent="0.35">
      <c r="B1037" s="528"/>
      <c r="C1037" s="513"/>
    </row>
    <row r="1038" spans="2:3" s="529" customFormat="1" x14ac:dyDescent="0.35">
      <c r="B1038" s="528"/>
      <c r="C1038" s="513"/>
    </row>
  </sheetData>
  <autoFilter ref="A1:E1046"/>
  <dataConsolidate/>
  <conditionalFormatting sqref="A1:A1048576">
    <cfRule type="cellIs" dxfId="0" priority="1" stopIfTrue="1" operator="equal">
      <formula>1</formula>
    </cfRule>
  </conditionalFormatting>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B1:M241"/>
  <sheetViews>
    <sheetView showGridLines="0" showRowColHeaders="0" zoomScaleNormal="100" workbookViewId="0">
      <selection sqref="A1:IV65536"/>
    </sheetView>
  </sheetViews>
  <sheetFormatPr defaultColWidth="9.1328125" defaultRowHeight="12.75" x14ac:dyDescent="0.35"/>
  <cols>
    <col min="1" max="1" width="10" style="287" customWidth="1"/>
    <col min="2" max="2" width="15.73046875" style="287" customWidth="1"/>
    <col min="3" max="3" width="13.59765625" style="287" customWidth="1"/>
    <col min="4" max="4" width="15.59765625" style="287" customWidth="1"/>
    <col min="5" max="5" width="71" style="287" customWidth="1"/>
    <col min="6" max="16384" width="9.1328125" style="287"/>
  </cols>
  <sheetData>
    <row r="1" spans="2:13" s="569" customFormat="1" ht="55.9" customHeight="1" x14ac:dyDescent="0.35"/>
    <row r="3" spans="2:13" ht="24.75" x14ac:dyDescent="0.35">
      <c r="B3" s="286" t="s">
        <v>2381</v>
      </c>
    </row>
    <row r="5" spans="2:13" ht="13.15" x14ac:dyDescent="0.35">
      <c r="B5" s="589" t="s">
        <v>2375</v>
      </c>
      <c r="C5" s="589" t="s">
        <v>2380</v>
      </c>
      <c r="D5" s="590"/>
      <c r="E5" s="590"/>
      <c r="F5" s="590"/>
      <c r="G5" s="590"/>
      <c r="H5" s="590"/>
      <c r="I5" s="590"/>
      <c r="J5" s="590"/>
      <c r="K5" s="590"/>
      <c r="L5" s="590"/>
      <c r="M5" s="586"/>
    </row>
    <row r="7" spans="2:13" x14ac:dyDescent="0.35">
      <c r="B7" s="591" t="s">
        <v>2376</v>
      </c>
      <c r="C7" s="591" t="s">
        <v>589</v>
      </c>
      <c r="D7" s="591" t="s">
        <v>2377</v>
      </c>
      <c r="E7" s="591" t="s">
        <v>2379</v>
      </c>
      <c r="F7" s="513"/>
      <c r="G7" s="513"/>
      <c r="H7" s="513"/>
      <c r="I7" s="513"/>
      <c r="J7" s="513"/>
      <c r="K7" s="513"/>
      <c r="L7" s="513"/>
      <c r="M7" s="513"/>
    </row>
    <row r="8" spans="2:13" x14ac:dyDescent="0.35">
      <c r="B8" s="297">
        <v>1</v>
      </c>
      <c r="C8" s="593">
        <v>43070</v>
      </c>
      <c r="D8" s="297" t="s">
        <v>2378</v>
      </c>
      <c r="E8" s="297" t="s">
        <v>2403</v>
      </c>
      <c r="F8" s="288"/>
      <c r="G8" s="288"/>
      <c r="H8" s="288"/>
      <c r="I8" s="288"/>
      <c r="J8" s="288"/>
      <c r="K8" s="288"/>
      <c r="L8" s="288"/>
      <c r="M8" s="288"/>
    </row>
    <row r="9" spans="2:13" x14ac:dyDescent="0.35">
      <c r="B9" s="580"/>
      <c r="C9" s="592"/>
      <c r="D9" s="580"/>
      <c r="E9" s="580"/>
    </row>
    <row r="10" spans="2:13" x14ac:dyDescent="0.35">
      <c r="B10" s="580"/>
      <c r="C10" s="592"/>
      <c r="D10" s="580"/>
      <c r="E10" s="580"/>
      <c r="F10" s="513"/>
      <c r="G10" s="513"/>
      <c r="H10" s="513"/>
      <c r="I10" s="513"/>
      <c r="J10" s="513"/>
      <c r="K10" s="513"/>
      <c r="L10" s="513"/>
      <c r="M10" s="513"/>
    </row>
    <row r="11" spans="2:13" x14ac:dyDescent="0.35">
      <c r="B11" s="580"/>
      <c r="C11" s="592"/>
      <c r="D11" s="580"/>
      <c r="E11" s="580"/>
      <c r="F11" s="288"/>
      <c r="G11" s="288"/>
      <c r="H11" s="288"/>
      <c r="I11" s="288"/>
      <c r="J11" s="288"/>
      <c r="K11" s="288"/>
      <c r="L11" s="288"/>
      <c r="M11" s="288"/>
    </row>
    <row r="12" spans="2:13" x14ac:dyDescent="0.35">
      <c r="B12" s="580"/>
      <c r="C12" s="592"/>
      <c r="D12" s="580"/>
      <c r="E12" s="580"/>
      <c r="F12" s="288"/>
      <c r="G12" s="288"/>
      <c r="H12" s="288"/>
      <c r="I12" s="288"/>
      <c r="J12" s="288"/>
      <c r="K12" s="288"/>
      <c r="L12" s="288"/>
      <c r="M12" s="288"/>
    </row>
    <row r="13" spans="2:13" ht="12.75" customHeight="1" x14ac:dyDescent="0.35">
      <c r="B13" s="580"/>
      <c r="C13" s="592"/>
      <c r="D13" s="580"/>
      <c r="E13" s="580"/>
      <c r="F13" s="288"/>
      <c r="G13" s="288"/>
      <c r="H13" s="288"/>
      <c r="I13" s="288"/>
      <c r="J13" s="288"/>
      <c r="K13" s="288"/>
      <c r="L13" s="288"/>
      <c r="M13" s="288"/>
    </row>
    <row r="14" spans="2:13" x14ac:dyDescent="0.35">
      <c r="B14" s="580"/>
      <c r="C14" s="592"/>
      <c r="D14" s="580"/>
      <c r="E14" s="580"/>
      <c r="F14" s="513"/>
      <c r="G14" s="513"/>
      <c r="H14" s="513"/>
      <c r="I14" s="513"/>
      <c r="J14" s="513"/>
      <c r="K14" s="513"/>
      <c r="L14" s="513"/>
      <c r="M14" s="513"/>
    </row>
    <row r="15" spans="2:13" x14ac:dyDescent="0.35">
      <c r="B15" s="580"/>
      <c r="C15" s="592"/>
      <c r="D15" s="580"/>
      <c r="E15" s="580"/>
    </row>
    <row r="16" spans="2:13" ht="15" x14ac:dyDescent="0.4">
      <c r="B16" s="580"/>
      <c r="C16" s="592"/>
      <c r="D16" s="580"/>
      <c r="E16" s="580"/>
      <c r="F16" s="587"/>
      <c r="G16" s="588"/>
      <c r="H16" s="588"/>
    </row>
    <row r="17" spans="2:5" x14ac:dyDescent="0.35">
      <c r="B17" s="580"/>
      <c r="C17" s="592"/>
      <c r="D17" s="580"/>
      <c r="E17" s="580"/>
    </row>
    <row r="18" spans="2:5" x14ac:dyDescent="0.35">
      <c r="B18" s="580"/>
      <c r="C18" s="592"/>
      <c r="D18" s="580"/>
      <c r="E18" s="580"/>
    </row>
    <row r="19" spans="2:5" x14ac:dyDescent="0.35">
      <c r="B19" s="580"/>
      <c r="C19" s="592"/>
      <c r="D19" s="580"/>
      <c r="E19" s="580"/>
    </row>
    <row r="20" spans="2:5" x14ac:dyDescent="0.35">
      <c r="B20" s="580"/>
      <c r="C20" s="592"/>
      <c r="D20" s="580"/>
      <c r="E20" s="580"/>
    </row>
    <row r="21" spans="2:5" x14ac:dyDescent="0.35">
      <c r="B21" s="580"/>
      <c r="C21" s="592"/>
      <c r="D21" s="580"/>
      <c r="E21" s="580"/>
    </row>
    <row r="22" spans="2:5" x14ac:dyDescent="0.35">
      <c r="B22" s="580"/>
      <c r="C22" s="592"/>
      <c r="D22" s="580"/>
      <c r="E22" s="580"/>
    </row>
    <row r="23" spans="2:5" x14ac:dyDescent="0.35">
      <c r="B23" s="580"/>
      <c r="C23" s="592"/>
      <c r="D23" s="580"/>
      <c r="E23" s="580"/>
    </row>
    <row r="24" spans="2:5" x14ac:dyDescent="0.35">
      <c r="B24" s="580"/>
      <c r="C24" s="592"/>
      <c r="D24" s="580"/>
      <c r="E24" s="580"/>
    </row>
    <row r="25" spans="2:5" x14ac:dyDescent="0.35">
      <c r="B25" s="580"/>
      <c r="C25" s="592"/>
      <c r="D25" s="580"/>
      <c r="E25" s="580"/>
    </row>
    <row r="26" spans="2:5" x14ac:dyDescent="0.35">
      <c r="B26" s="580"/>
      <c r="C26" s="592"/>
      <c r="D26" s="580"/>
      <c r="E26" s="580"/>
    </row>
    <row r="27" spans="2:5" x14ac:dyDescent="0.35">
      <c r="B27" s="580"/>
      <c r="C27" s="592"/>
      <c r="D27" s="580"/>
      <c r="E27" s="580"/>
    </row>
    <row r="28" spans="2:5" x14ac:dyDescent="0.35">
      <c r="B28" s="580"/>
      <c r="C28" s="592"/>
      <c r="D28" s="580"/>
      <c r="E28" s="580"/>
    </row>
    <row r="29" spans="2:5" x14ac:dyDescent="0.35">
      <c r="B29" s="580"/>
      <c r="C29" s="592"/>
      <c r="D29" s="580"/>
      <c r="E29" s="580"/>
    </row>
    <row r="30" spans="2:5" x14ac:dyDescent="0.35">
      <c r="B30" s="580"/>
      <c r="C30" s="592"/>
      <c r="D30" s="580"/>
      <c r="E30" s="580"/>
    </row>
    <row r="31" spans="2:5" x14ac:dyDescent="0.35">
      <c r="B31" s="580"/>
      <c r="C31" s="592"/>
      <c r="D31" s="580"/>
      <c r="E31" s="580"/>
    </row>
    <row r="32" spans="2:5" x14ac:dyDescent="0.35">
      <c r="B32" s="580"/>
      <c r="C32" s="592"/>
      <c r="D32" s="580"/>
      <c r="E32" s="580"/>
    </row>
    <row r="33" spans="2:5" x14ac:dyDescent="0.35">
      <c r="B33" s="580"/>
      <c r="C33" s="592"/>
      <c r="D33" s="580"/>
      <c r="E33" s="580"/>
    </row>
    <row r="34" spans="2:5" x14ac:dyDescent="0.35">
      <c r="B34" s="580"/>
      <c r="C34" s="592"/>
      <c r="D34" s="580"/>
      <c r="E34" s="580"/>
    </row>
    <row r="35" spans="2:5" x14ac:dyDescent="0.35">
      <c r="B35" s="580"/>
      <c r="C35" s="592"/>
      <c r="D35" s="580"/>
      <c r="E35" s="580"/>
    </row>
    <row r="36" spans="2:5" x14ac:dyDescent="0.35">
      <c r="B36" s="580"/>
      <c r="C36" s="592"/>
      <c r="D36" s="580"/>
      <c r="E36" s="580"/>
    </row>
    <row r="37" spans="2:5" x14ac:dyDescent="0.35">
      <c r="B37" s="580"/>
      <c r="C37" s="592"/>
      <c r="D37" s="580"/>
      <c r="E37" s="580"/>
    </row>
    <row r="38" spans="2:5" x14ac:dyDescent="0.35">
      <c r="B38" s="580"/>
      <c r="C38" s="592"/>
      <c r="D38" s="580"/>
      <c r="E38" s="580"/>
    </row>
    <row r="39" spans="2:5" x14ac:dyDescent="0.35">
      <c r="B39" s="580"/>
      <c r="C39" s="592"/>
      <c r="D39" s="580"/>
      <c r="E39" s="580"/>
    </row>
    <row r="40" spans="2:5" x14ac:dyDescent="0.35">
      <c r="B40" s="580"/>
      <c r="C40" s="592"/>
      <c r="D40" s="580"/>
      <c r="E40" s="580"/>
    </row>
    <row r="41" spans="2:5" x14ac:dyDescent="0.35">
      <c r="B41" s="580"/>
      <c r="C41" s="592"/>
      <c r="D41" s="580"/>
      <c r="E41" s="580"/>
    </row>
    <row r="42" spans="2:5" x14ac:dyDescent="0.35">
      <c r="B42" s="580"/>
      <c r="C42" s="592"/>
      <c r="D42" s="580"/>
      <c r="E42" s="580"/>
    </row>
    <row r="43" spans="2:5" x14ac:dyDescent="0.35">
      <c r="B43" s="580"/>
      <c r="C43" s="592"/>
      <c r="D43" s="580"/>
      <c r="E43" s="580"/>
    </row>
    <row r="44" spans="2:5" x14ac:dyDescent="0.35">
      <c r="B44" s="580"/>
      <c r="C44" s="592"/>
      <c r="D44" s="580"/>
      <c r="E44" s="580"/>
    </row>
    <row r="45" spans="2:5" x14ac:dyDescent="0.35">
      <c r="B45" s="580"/>
      <c r="C45" s="592"/>
      <c r="D45" s="580"/>
      <c r="E45" s="580"/>
    </row>
    <row r="46" spans="2:5" x14ac:dyDescent="0.35">
      <c r="B46" s="580"/>
      <c r="C46" s="592"/>
      <c r="D46" s="580"/>
      <c r="E46" s="580"/>
    </row>
    <row r="47" spans="2:5" x14ac:dyDescent="0.35">
      <c r="B47" s="580"/>
      <c r="C47" s="592"/>
      <c r="D47" s="580"/>
      <c r="E47" s="580"/>
    </row>
    <row r="48" spans="2:5" x14ac:dyDescent="0.35">
      <c r="B48" s="580"/>
      <c r="C48" s="592"/>
      <c r="D48" s="580"/>
      <c r="E48" s="580"/>
    </row>
    <row r="49" spans="2:5" x14ac:dyDescent="0.35">
      <c r="B49" s="580"/>
      <c r="C49" s="592"/>
      <c r="D49" s="580"/>
      <c r="E49" s="580"/>
    </row>
    <row r="50" spans="2:5" x14ac:dyDescent="0.35">
      <c r="B50" s="580"/>
      <c r="C50" s="592"/>
      <c r="D50" s="580"/>
      <c r="E50" s="580"/>
    </row>
    <row r="51" spans="2:5" x14ac:dyDescent="0.35">
      <c r="B51" s="580"/>
      <c r="C51" s="592"/>
      <c r="D51" s="580"/>
      <c r="E51" s="580"/>
    </row>
    <row r="52" spans="2:5" x14ac:dyDescent="0.35">
      <c r="B52" s="580"/>
      <c r="C52" s="592"/>
      <c r="D52" s="580"/>
      <c r="E52" s="580"/>
    </row>
    <row r="53" spans="2:5" x14ac:dyDescent="0.35">
      <c r="B53" s="580"/>
      <c r="C53" s="592"/>
      <c r="D53" s="580"/>
      <c r="E53" s="580"/>
    </row>
    <row r="54" spans="2:5" x14ac:dyDescent="0.35">
      <c r="B54" s="580"/>
      <c r="C54" s="592"/>
      <c r="D54" s="580"/>
      <c r="E54" s="580"/>
    </row>
    <row r="55" spans="2:5" x14ac:dyDescent="0.35">
      <c r="B55" s="580"/>
      <c r="C55" s="592"/>
      <c r="D55" s="580"/>
      <c r="E55" s="580"/>
    </row>
    <row r="56" spans="2:5" x14ac:dyDescent="0.35">
      <c r="B56" s="580"/>
      <c r="C56" s="592"/>
      <c r="D56" s="580"/>
      <c r="E56" s="580"/>
    </row>
    <row r="57" spans="2:5" x14ac:dyDescent="0.35">
      <c r="B57" s="580"/>
      <c r="C57" s="592"/>
      <c r="D57" s="580"/>
      <c r="E57" s="580"/>
    </row>
    <row r="58" spans="2:5" x14ac:dyDescent="0.35">
      <c r="B58" s="580"/>
      <c r="C58" s="592"/>
      <c r="D58" s="580"/>
      <c r="E58" s="580"/>
    </row>
    <row r="59" spans="2:5" x14ac:dyDescent="0.35">
      <c r="B59" s="580"/>
      <c r="C59" s="592"/>
      <c r="D59" s="580"/>
      <c r="E59" s="580"/>
    </row>
    <row r="60" spans="2:5" x14ac:dyDescent="0.35">
      <c r="B60" s="580"/>
      <c r="C60" s="592"/>
      <c r="D60" s="580"/>
      <c r="E60" s="580"/>
    </row>
    <row r="61" spans="2:5" x14ac:dyDescent="0.35">
      <c r="B61" s="580"/>
      <c r="C61" s="592"/>
      <c r="D61" s="580"/>
      <c r="E61" s="580"/>
    </row>
    <row r="62" spans="2:5" x14ac:dyDescent="0.35">
      <c r="B62" s="580"/>
      <c r="C62" s="592"/>
      <c r="D62" s="580"/>
      <c r="E62" s="580"/>
    </row>
    <row r="63" spans="2:5" x14ac:dyDescent="0.35">
      <c r="B63" s="580"/>
      <c r="C63" s="592"/>
      <c r="D63" s="580"/>
      <c r="E63" s="580"/>
    </row>
    <row r="64" spans="2:5" x14ac:dyDescent="0.35">
      <c r="B64" s="580"/>
      <c r="C64" s="592"/>
      <c r="D64" s="580"/>
      <c r="E64" s="580"/>
    </row>
    <row r="65" spans="2:5" x14ac:dyDescent="0.35">
      <c r="B65" s="580"/>
      <c r="C65" s="592"/>
      <c r="D65" s="580"/>
      <c r="E65" s="580"/>
    </row>
    <row r="66" spans="2:5" x14ac:dyDescent="0.35">
      <c r="B66" s="580"/>
      <c r="C66" s="592"/>
      <c r="D66" s="580"/>
      <c r="E66" s="580"/>
    </row>
    <row r="67" spans="2:5" x14ac:dyDescent="0.35">
      <c r="B67" s="580"/>
      <c r="C67" s="592"/>
      <c r="D67" s="580"/>
      <c r="E67" s="580"/>
    </row>
    <row r="68" spans="2:5" x14ac:dyDescent="0.35">
      <c r="B68" s="580"/>
      <c r="C68" s="592"/>
      <c r="D68" s="580"/>
      <c r="E68" s="580"/>
    </row>
    <row r="69" spans="2:5" x14ac:dyDescent="0.35">
      <c r="B69" s="580"/>
      <c r="C69" s="592"/>
      <c r="D69" s="580"/>
      <c r="E69" s="580"/>
    </row>
    <row r="70" spans="2:5" x14ac:dyDescent="0.35">
      <c r="B70" s="580"/>
      <c r="C70" s="592"/>
      <c r="D70" s="580"/>
      <c r="E70" s="580"/>
    </row>
    <row r="71" spans="2:5" x14ac:dyDescent="0.35">
      <c r="B71" s="580"/>
      <c r="C71" s="592"/>
      <c r="D71" s="580"/>
      <c r="E71" s="580"/>
    </row>
    <row r="72" spans="2:5" x14ac:dyDescent="0.35">
      <c r="B72" s="580"/>
      <c r="C72" s="592"/>
      <c r="D72" s="580"/>
      <c r="E72" s="580"/>
    </row>
    <row r="73" spans="2:5" x14ac:dyDescent="0.35">
      <c r="B73" s="580"/>
      <c r="C73" s="592"/>
      <c r="D73" s="580"/>
      <c r="E73" s="580"/>
    </row>
    <row r="74" spans="2:5" x14ac:dyDescent="0.35">
      <c r="B74" s="580"/>
      <c r="C74" s="592"/>
      <c r="D74" s="580"/>
      <c r="E74" s="580"/>
    </row>
    <row r="75" spans="2:5" x14ac:dyDescent="0.35">
      <c r="B75" s="580"/>
      <c r="C75" s="592"/>
      <c r="D75" s="580"/>
      <c r="E75" s="580"/>
    </row>
    <row r="76" spans="2:5" x14ac:dyDescent="0.35">
      <c r="B76" s="580"/>
      <c r="C76" s="592"/>
      <c r="D76" s="580"/>
      <c r="E76" s="580"/>
    </row>
    <row r="77" spans="2:5" x14ac:dyDescent="0.35">
      <c r="B77" s="580"/>
      <c r="C77" s="592"/>
      <c r="D77" s="580"/>
      <c r="E77" s="580"/>
    </row>
    <row r="78" spans="2:5" x14ac:dyDescent="0.35">
      <c r="B78" s="580"/>
      <c r="C78" s="592"/>
      <c r="D78" s="580"/>
      <c r="E78" s="580"/>
    </row>
    <row r="79" spans="2:5" x14ac:dyDescent="0.35">
      <c r="B79" s="580"/>
      <c r="C79" s="592"/>
      <c r="D79" s="580"/>
      <c r="E79" s="580"/>
    </row>
    <row r="80" spans="2:5" x14ac:dyDescent="0.35">
      <c r="B80" s="580"/>
      <c r="C80" s="592"/>
      <c r="D80" s="580"/>
      <c r="E80" s="580"/>
    </row>
    <row r="81" spans="2:5" x14ac:dyDescent="0.35">
      <c r="B81" s="580"/>
      <c r="C81" s="592"/>
      <c r="D81" s="580"/>
      <c r="E81" s="580"/>
    </row>
    <row r="82" spans="2:5" x14ac:dyDescent="0.35">
      <c r="B82" s="580"/>
      <c r="C82" s="592"/>
      <c r="D82" s="580"/>
      <c r="E82" s="580"/>
    </row>
    <row r="83" spans="2:5" x14ac:dyDescent="0.35">
      <c r="B83" s="580"/>
      <c r="C83" s="592"/>
      <c r="D83" s="580"/>
      <c r="E83" s="580"/>
    </row>
    <row r="84" spans="2:5" x14ac:dyDescent="0.35">
      <c r="B84" s="580"/>
      <c r="C84" s="592"/>
      <c r="D84" s="580"/>
      <c r="E84" s="580"/>
    </row>
    <row r="85" spans="2:5" x14ac:dyDescent="0.35">
      <c r="B85" s="580"/>
      <c r="C85" s="592"/>
      <c r="D85" s="580"/>
      <c r="E85" s="580"/>
    </row>
    <row r="86" spans="2:5" x14ac:dyDescent="0.35">
      <c r="B86" s="580"/>
      <c r="C86" s="592"/>
      <c r="D86" s="580"/>
      <c r="E86" s="580"/>
    </row>
    <row r="87" spans="2:5" x14ac:dyDescent="0.35">
      <c r="B87" s="580"/>
      <c r="C87" s="592"/>
      <c r="D87" s="580"/>
      <c r="E87" s="580"/>
    </row>
    <row r="88" spans="2:5" x14ac:dyDescent="0.35">
      <c r="B88" s="580"/>
      <c r="C88" s="592"/>
      <c r="D88" s="580"/>
      <c r="E88" s="580"/>
    </row>
    <row r="89" spans="2:5" x14ac:dyDescent="0.35">
      <c r="B89" s="580"/>
      <c r="C89" s="592"/>
      <c r="D89" s="580"/>
      <c r="E89" s="580"/>
    </row>
    <row r="90" spans="2:5" x14ac:dyDescent="0.35">
      <c r="B90" s="580"/>
      <c r="C90" s="592"/>
      <c r="D90" s="580"/>
      <c r="E90" s="580"/>
    </row>
    <row r="91" spans="2:5" x14ac:dyDescent="0.35">
      <c r="B91" s="580"/>
      <c r="C91" s="592"/>
      <c r="D91" s="580"/>
      <c r="E91" s="580"/>
    </row>
    <row r="92" spans="2:5" x14ac:dyDescent="0.35">
      <c r="B92" s="580"/>
      <c r="C92" s="592"/>
      <c r="D92" s="580"/>
      <c r="E92" s="580"/>
    </row>
    <row r="93" spans="2:5" x14ac:dyDescent="0.35">
      <c r="B93" s="580"/>
      <c r="C93" s="592"/>
      <c r="D93" s="580"/>
      <c r="E93" s="580"/>
    </row>
    <row r="94" spans="2:5" x14ac:dyDescent="0.35">
      <c r="B94" s="580"/>
      <c r="C94" s="592"/>
      <c r="D94" s="580"/>
      <c r="E94" s="580"/>
    </row>
    <row r="95" spans="2:5" x14ac:dyDescent="0.35">
      <c r="B95" s="580"/>
      <c r="C95" s="592"/>
      <c r="D95" s="580"/>
      <c r="E95" s="580"/>
    </row>
    <row r="96" spans="2:5" x14ac:dyDescent="0.35">
      <c r="B96" s="580"/>
      <c r="C96" s="592"/>
      <c r="D96" s="580"/>
      <c r="E96" s="580"/>
    </row>
    <row r="97" spans="2:5" x14ac:dyDescent="0.35">
      <c r="B97" s="580"/>
      <c r="C97" s="592"/>
      <c r="D97" s="580"/>
      <c r="E97" s="580"/>
    </row>
    <row r="98" spans="2:5" x14ac:dyDescent="0.35">
      <c r="B98" s="580"/>
      <c r="C98" s="592"/>
      <c r="D98" s="580"/>
      <c r="E98" s="580"/>
    </row>
    <row r="99" spans="2:5" x14ac:dyDescent="0.35">
      <c r="B99" s="580"/>
      <c r="C99" s="592"/>
      <c r="D99" s="580"/>
      <c r="E99" s="580"/>
    </row>
    <row r="100" spans="2:5" x14ac:dyDescent="0.35">
      <c r="B100" s="580"/>
      <c r="C100" s="592"/>
      <c r="D100" s="580"/>
      <c r="E100" s="580"/>
    </row>
    <row r="101" spans="2:5" x14ac:dyDescent="0.35">
      <c r="B101" s="580"/>
      <c r="C101" s="592"/>
      <c r="D101" s="580"/>
      <c r="E101" s="580"/>
    </row>
    <row r="102" spans="2:5" x14ac:dyDescent="0.35">
      <c r="B102" s="580"/>
      <c r="C102" s="592"/>
      <c r="D102" s="580"/>
      <c r="E102" s="580"/>
    </row>
    <row r="103" spans="2:5" x14ac:dyDescent="0.35">
      <c r="B103" s="580"/>
      <c r="C103" s="592"/>
      <c r="D103" s="580"/>
      <c r="E103" s="580"/>
    </row>
    <row r="104" spans="2:5" x14ac:dyDescent="0.35">
      <c r="B104" s="580"/>
      <c r="C104" s="592"/>
      <c r="D104" s="580"/>
      <c r="E104" s="580"/>
    </row>
    <row r="105" spans="2:5" x14ac:dyDescent="0.35">
      <c r="B105" s="580"/>
      <c r="C105" s="592"/>
      <c r="D105" s="580"/>
      <c r="E105" s="580"/>
    </row>
    <row r="106" spans="2:5" x14ac:dyDescent="0.35">
      <c r="B106" s="580"/>
      <c r="C106" s="592"/>
      <c r="D106" s="580"/>
      <c r="E106" s="580"/>
    </row>
    <row r="107" spans="2:5" x14ac:dyDescent="0.35">
      <c r="B107" s="580"/>
      <c r="C107" s="592"/>
      <c r="D107" s="580"/>
      <c r="E107" s="580"/>
    </row>
    <row r="108" spans="2:5" x14ac:dyDescent="0.35">
      <c r="B108" s="580"/>
      <c r="C108" s="592"/>
      <c r="D108" s="580"/>
      <c r="E108" s="580"/>
    </row>
    <row r="109" spans="2:5" x14ac:dyDescent="0.35">
      <c r="B109" s="580"/>
      <c r="C109" s="592"/>
      <c r="D109" s="580"/>
      <c r="E109" s="580"/>
    </row>
    <row r="110" spans="2:5" x14ac:dyDescent="0.35">
      <c r="B110" s="580"/>
      <c r="C110" s="592"/>
      <c r="D110" s="580"/>
      <c r="E110" s="580"/>
    </row>
    <row r="111" spans="2:5" x14ac:dyDescent="0.35">
      <c r="B111" s="580"/>
      <c r="C111" s="592"/>
      <c r="D111" s="580"/>
      <c r="E111" s="580"/>
    </row>
    <row r="112" spans="2:5" x14ac:dyDescent="0.35">
      <c r="B112" s="580"/>
      <c r="C112" s="592"/>
      <c r="D112" s="580"/>
      <c r="E112" s="580"/>
    </row>
    <row r="113" spans="2:5" x14ac:dyDescent="0.35">
      <c r="B113" s="580"/>
      <c r="C113" s="592"/>
      <c r="D113" s="580"/>
      <c r="E113" s="580"/>
    </row>
    <row r="114" spans="2:5" x14ac:dyDescent="0.35">
      <c r="B114" s="580"/>
      <c r="C114" s="592"/>
      <c r="D114" s="580"/>
      <c r="E114" s="580"/>
    </row>
    <row r="115" spans="2:5" x14ac:dyDescent="0.35">
      <c r="B115" s="580"/>
      <c r="C115" s="592"/>
      <c r="D115" s="580"/>
      <c r="E115" s="580"/>
    </row>
    <row r="116" spans="2:5" x14ac:dyDescent="0.35">
      <c r="B116" s="580"/>
      <c r="C116" s="592"/>
      <c r="D116" s="580"/>
      <c r="E116" s="580"/>
    </row>
    <row r="117" spans="2:5" x14ac:dyDescent="0.35">
      <c r="B117" s="580"/>
      <c r="C117" s="592"/>
      <c r="D117" s="580"/>
      <c r="E117" s="580"/>
    </row>
    <row r="118" spans="2:5" x14ac:dyDescent="0.35">
      <c r="B118" s="580"/>
      <c r="C118" s="592"/>
      <c r="D118" s="580"/>
      <c r="E118" s="580"/>
    </row>
    <row r="119" spans="2:5" x14ac:dyDescent="0.35">
      <c r="B119" s="580"/>
      <c r="C119" s="592"/>
      <c r="D119" s="580"/>
      <c r="E119" s="580"/>
    </row>
    <row r="120" spans="2:5" x14ac:dyDescent="0.35">
      <c r="B120" s="580"/>
      <c r="C120" s="592"/>
      <c r="D120" s="580"/>
      <c r="E120" s="580"/>
    </row>
    <row r="121" spans="2:5" x14ac:dyDescent="0.35">
      <c r="B121" s="580"/>
      <c r="C121" s="592"/>
      <c r="D121" s="580"/>
      <c r="E121" s="580"/>
    </row>
    <row r="122" spans="2:5" x14ac:dyDescent="0.35">
      <c r="B122" s="580"/>
      <c r="C122" s="592"/>
      <c r="D122" s="580"/>
      <c r="E122" s="580"/>
    </row>
    <row r="123" spans="2:5" x14ac:dyDescent="0.35">
      <c r="B123" s="580"/>
      <c r="C123" s="592"/>
      <c r="D123" s="580"/>
      <c r="E123" s="580"/>
    </row>
    <row r="124" spans="2:5" x14ac:dyDescent="0.35">
      <c r="B124" s="580"/>
      <c r="C124" s="592"/>
      <c r="D124" s="580"/>
      <c r="E124" s="580"/>
    </row>
    <row r="125" spans="2:5" x14ac:dyDescent="0.35">
      <c r="B125" s="580"/>
      <c r="C125" s="592"/>
      <c r="D125" s="580"/>
      <c r="E125" s="580"/>
    </row>
    <row r="126" spans="2:5" x14ac:dyDescent="0.35">
      <c r="B126" s="580"/>
      <c r="C126" s="592"/>
      <c r="D126" s="580"/>
      <c r="E126" s="580"/>
    </row>
    <row r="127" spans="2:5" x14ac:dyDescent="0.35">
      <c r="B127" s="580"/>
      <c r="C127" s="592"/>
      <c r="D127" s="580"/>
      <c r="E127" s="580"/>
    </row>
    <row r="128" spans="2:5" x14ac:dyDescent="0.35">
      <c r="B128" s="580"/>
      <c r="C128" s="592"/>
      <c r="D128" s="580"/>
      <c r="E128" s="580"/>
    </row>
    <row r="129" spans="2:5" x14ac:dyDescent="0.35">
      <c r="B129" s="580"/>
      <c r="C129" s="592"/>
      <c r="D129" s="580"/>
      <c r="E129" s="580"/>
    </row>
    <row r="130" spans="2:5" x14ac:dyDescent="0.35">
      <c r="B130" s="580"/>
      <c r="C130" s="592"/>
      <c r="D130" s="580"/>
      <c r="E130" s="580"/>
    </row>
    <row r="131" spans="2:5" x14ac:dyDescent="0.35">
      <c r="B131" s="580"/>
      <c r="C131" s="592"/>
      <c r="D131" s="580"/>
      <c r="E131" s="580"/>
    </row>
    <row r="132" spans="2:5" x14ac:dyDescent="0.35">
      <c r="B132" s="580"/>
      <c r="C132" s="592"/>
      <c r="D132" s="580"/>
      <c r="E132" s="580"/>
    </row>
    <row r="133" spans="2:5" x14ac:dyDescent="0.35">
      <c r="B133" s="580"/>
      <c r="C133" s="592"/>
      <c r="D133" s="580"/>
      <c r="E133" s="580"/>
    </row>
    <row r="134" spans="2:5" x14ac:dyDescent="0.35">
      <c r="B134" s="580"/>
      <c r="C134" s="592"/>
      <c r="D134" s="580"/>
      <c r="E134" s="580"/>
    </row>
    <row r="135" spans="2:5" x14ac:dyDescent="0.35">
      <c r="B135" s="580"/>
      <c r="C135" s="592"/>
      <c r="D135" s="580"/>
      <c r="E135" s="580"/>
    </row>
    <row r="136" spans="2:5" x14ac:dyDescent="0.35">
      <c r="B136" s="580"/>
      <c r="C136" s="592"/>
      <c r="D136" s="580"/>
      <c r="E136" s="580"/>
    </row>
    <row r="137" spans="2:5" x14ac:dyDescent="0.35">
      <c r="B137" s="580"/>
      <c r="C137" s="592"/>
      <c r="D137" s="580"/>
      <c r="E137" s="580"/>
    </row>
    <row r="138" spans="2:5" x14ac:dyDescent="0.35">
      <c r="B138" s="580"/>
      <c r="C138" s="592"/>
      <c r="D138" s="580"/>
      <c r="E138" s="580"/>
    </row>
    <row r="139" spans="2:5" x14ac:dyDescent="0.35">
      <c r="B139" s="580"/>
      <c r="C139" s="592"/>
      <c r="D139" s="580"/>
      <c r="E139" s="580"/>
    </row>
    <row r="140" spans="2:5" x14ac:dyDescent="0.35">
      <c r="B140" s="580"/>
      <c r="C140" s="592"/>
      <c r="D140" s="580"/>
      <c r="E140" s="580"/>
    </row>
    <row r="141" spans="2:5" x14ac:dyDescent="0.35">
      <c r="B141" s="580"/>
      <c r="C141" s="592"/>
      <c r="D141" s="580"/>
      <c r="E141" s="580"/>
    </row>
    <row r="142" spans="2:5" x14ac:dyDescent="0.35">
      <c r="B142" s="580"/>
      <c r="C142" s="592"/>
      <c r="D142" s="580"/>
      <c r="E142" s="580"/>
    </row>
    <row r="143" spans="2:5" x14ac:dyDescent="0.35">
      <c r="B143" s="580"/>
      <c r="C143" s="592"/>
      <c r="D143" s="580"/>
      <c r="E143" s="580"/>
    </row>
    <row r="144" spans="2:5" x14ac:dyDescent="0.35">
      <c r="B144" s="580"/>
      <c r="C144" s="592"/>
      <c r="D144" s="580"/>
      <c r="E144" s="580"/>
    </row>
    <row r="145" spans="2:5" x14ac:dyDescent="0.35">
      <c r="B145" s="580"/>
      <c r="C145" s="592"/>
      <c r="D145" s="580"/>
      <c r="E145" s="580"/>
    </row>
    <row r="146" spans="2:5" x14ac:dyDescent="0.35">
      <c r="B146" s="580"/>
      <c r="C146" s="592"/>
      <c r="D146" s="580"/>
      <c r="E146" s="580"/>
    </row>
    <row r="147" spans="2:5" x14ac:dyDescent="0.35">
      <c r="B147" s="580"/>
      <c r="C147" s="592"/>
      <c r="D147" s="580"/>
      <c r="E147" s="580"/>
    </row>
    <row r="148" spans="2:5" x14ac:dyDescent="0.35">
      <c r="B148" s="580"/>
      <c r="C148" s="592"/>
      <c r="D148" s="580"/>
      <c r="E148" s="580"/>
    </row>
    <row r="149" spans="2:5" x14ac:dyDescent="0.35">
      <c r="B149" s="580"/>
      <c r="C149" s="592"/>
      <c r="D149" s="580"/>
      <c r="E149" s="580"/>
    </row>
    <row r="150" spans="2:5" x14ac:dyDescent="0.35">
      <c r="B150" s="580"/>
      <c r="C150" s="592"/>
      <c r="D150" s="580"/>
      <c r="E150" s="580"/>
    </row>
    <row r="151" spans="2:5" x14ac:dyDescent="0.35">
      <c r="B151" s="580"/>
      <c r="C151" s="592"/>
      <c r="D151" s="580"/>
      <c r="E151" s="580"/>
    </row>
    <row r="152" spans="2:5" x14ac:dyDescent="0.35">
      <c r="B152" s="580"/>
      <c r="C152" s="592"/>
      <c r="D152" s="580"/>
      <c r="E152" s="580"/>
    </row>
    <row r="153" spans="2:5" x14ac:dyDescent="0.35">
      <c r="B153" s="580"/>
      <c r="C153" s="592"/>
      <c r="D153" s="580"/>
      <c r="E153" s="580"/>
    </row>
    <row r="154" spans="2:5" x14ac:dyDescent="0.35">
      <c r="B154" s="580"/>
      <c r="C154" s="592"/>
      <c r="D154" s="580"/>
      <c r="E154" s="580"/>
    </row>
    <row r="155" spans="2:5" x14ac:dyDescent="0.35">
      <c r="B155" s="580"/>
      <c r="C155" s="592"/>
      <c r="D155" s="580"/>
      <c r="E155" s="580"/>
    </row>
    <row r="156" spans="2:5" x14ac:dyDescent="0.35">
      <c r="B156" s="580"/>
      <c r="C156" s="592"/>
      <c r="D156" s="580"/>
      <c r="E156" s="580"/>
    </row>
    <row r="157" spans="2:5" x14ac:dyDescent="0.35">
      <c r="B157" s="580"/>
      <c r="C157" s="592"/>
      <c r="D157" s="580"/>
      <c r="E157" s="580"/>
    </row>
    <row r="158" spans="2:5" x14ac:dyDescent="0.35">
      <c r="B158" s="580"/>
      <c r="C158" s="592"/>
      <c r="D158" s="580"/>
      <c r="E158" s="580"/>
    </row>
    <row r="159" spans="2:5" x14ac:dyDescent="0.35">
      <c r="B159" s="580"/>
      <c r="C159" s="592"/>
      <c r="D159" s="580"/>
      <c r="E159" s="580"/>
    </row>
    <row r="160" spans="2:5" x14ac:dyDescent="0.35">
      <c r="B160" s="580"/>
      <c r="C160" s="592"/>
      <c r="D160" s="580"/>
      <c r="E160" s="580"/>
    </row>
    <row r="161" spans="2:5" x14ac:dyDescent="0.35">
      <c r="B161" s="580"/>
      <c r="C161" s="592"/>
      <c r="D161" s="580"/>
      <c r="E161" s="580"/>
    </row>
    <row r="162" spans="2:5" x14ac:dyDescent="0.35">
      <c r="B162" s="580"/>
      <c r="C162" s="592"/>
      <c r="D162" s="580"/>
      <c r="E162" s="580"/>
    </row>
    <row r="163" spans="2:5" x14ac:dyDescent="0.35">
      <c r="B163" s="580"/>
      <c r="C163" s="592"/>
      <c r="D163" s="580"/>
      <c r="E163" s="580"/>
    </row>
    <row r="164" spans="2:5" x14ac:dyDescent="0.35">
      <c r="B164" s="580"/>
      <c r="C164" s="592"/>
      <c r="D164" s="580"/>
      <c r="E164" s="580"/>
    </row>
    <row r="165" spans="2:5" x14ac:dyDescent="0.35">
      <c r="B165" s="580"/>
      <c r="C165" s="592"/>
      <c r="D165" s="580"/>
      <c r="E165" s="580"/>
    </row>
    <row r="166" spans="2:5" x14ac:dyDescent="0.35">
      <c r="B166" s="580"/>
      <c r="C166" s="592"/>
      <c r="D166" s="580"/>
      <c r="E166" s="580"/>
    </row>
    <row r="167" spans="2:5" x14ac:dyDescent="0.35">
      <c r="B167" s="580"/>
      <c r="C167" s="592"/>
      <c r="D167" s="580"/>
      <c r="E167" s="580"/>
    </row>
    <row r="168" spans="2:5" x14ac:dyDescent="0.35">
      <c r="B168" s="580"/>
      <c r="C168" s="592"/>
      <c r="D168" s="580"/>
      <c r="E168" s="580"/>
    </row>
    <row r="169" spans="2:5" x14ac:dyDescent="0.35">
      <c r="B169" s="580"/>
      <c r="C169" s="592"/>
      <c r="D169" s="580"/>
      <c r="E169" s="580"/>
    </row>
    <row r="170" spans="2:5" x14ac:dyDescent="0.35">
      <c r="B170" s="580"/>
      <c r="C170" s="592"/>
      <c r="D170" s="580"/>
      <c r="E170" s="580"/>
    </row>
    <row r="171" spans="2:5" x14ac:dyDescent="0.35">
      <c r="B171" s="580"/>
      <c r="C171" s="592"/>
      <c r="D171" s="580"/>
      <c r="E171" s="580"/>
    </row>
    <row r="172" spans="2:5" x14ac:dyDescent="0.35">
      <c r="B172" s="580"/>
      <c r="C172" s="592"/>
      <c r="D172" s="580"/>
      <c r="E172" s="580"/>
    </row>
    <row r="173" spans="2:5" x14ac:dyDescent="0.35">
      <c r="B173" s="580"/>
      <c r="C173" s="592"/>
      <c r="D173" s="580"/>
      <c r="E173" s="580"/>
    </row>
    <row r="174" spans="2:5" x14ac:dyDescent="0.35">
      <c r="B174" s="580"/>
      <c r="C174" s="592"/>
      <c r="D174" s="580"/>
      <c r="E174" s="580"/>
    </row>
    <row r="175" spans="2:5" x14ac:dyDescent="0.35">
      <c r="B175" s="580"/>
      <c r="C175" s="592"/>
      <c r="D175" s="580"/>
      <c r="E175" s="580"/>
    </row>
    <row r="176" spans="2:5" x14ac:dyDescent="0.35">
      <c r="B176" s="580"/>
      <c r="C176" s="592"/>
      <c r="D176" s="580"/>
      <c r="E176" s="580"/>
    </row>
    <row r="177" spans="2:5" x14ac:dyDescent="0.35">
      <c r="B177" s="580"/>
      <c r="C177" s="592"/>
      <c r="D177" s="580"/>
      <c r="E177" s="580"/>
    </row>
    <row r="178" spans="2:5" x14ac:dyDescent="0.35">
      <c r="B178" s="580"/>
      <c r="C178" s="592"/>
      <c r="D178" s="580"/>
      <c r="E178" s="580"/>
    </row>
    <row r="179" spans="2:5" x14ac:dyDescent="0.35">
      <c r="B179" s="580"/>
      <c r="C179" s="592"/>
      <c r="D179" s="580"/>
      <c r="E179" s="580"/>
    </row>
    <row r="180" spans="2:5" x14ac:dyDescent="0.35">
      <c r="B180" s="580"/>
      <c r="C180" s="592"/>
      <c r="D180" s="580"/>
      <c r="E180" s="580"/>
    </row>
    <row r="181" spans="2:5" x14ac:dyDescent="0.35">
      <c r="B181" s="580"/>
      <c r="C181" s="592"/>
      <c r="D181" s="580"/>
      <c r="E181" s="580"/>
    </row>
    <row r="182" spans="2:5" x14ac:dyDescent="0.35">
      <c r="B182" s="580"/>
      <c r="C182" s="592"/>
      <c r="D182" s="580"/>
      <c r="E182" s="580"/>
    </row>
    <row r="183" spans="2:5" x14ac:dyDescent="0.35">
      <c r="B183" s="580"/>
      <c r="C183" s="592"/>
      <c r="D183" s="580"/>
      <c r="E183" s="580"/>
    </row>
    <row r="184" spans="2:5" x14ac:dyDescent="0.35">
      <c r="B184" s="580"/>
      <c r="C184" s="592"/>
      <c r="D184" s="580"/>
      <c r="E184" s="580"/>
    </row>
    <row r="185" spans="2:5" x14ac:dyDescent="0.35">
      <c r="B185" s="580"/>
      <c r="C185" s="592"/>
      <c r="D185" s="580"/>
      <c r="E185" s="580"/>
    </row>
    <row r="186" spans="2:5" x14ac:dyDescent="0.35">
      <c r="B186" s="580"/>
      <c r="C186" s="592"/>
      <c r="D186" s="580"/>
      <c r="E186" s="580"/>
    </row>
    <row r="187" spans="2:5" x14ac:dyDescent="0.35">
      <c r="B187" s="580"/>
      <c r="C187" s="592"/>
      <c r="D187" s="580"/>
      <c r="E187" s="580"/>
    </row>
    <row r="188" spans="2:5" x14ac:dyDescent="0.35">
      <c r="B188" s="580"/>
      <c r="C188" s="592"/>
      <c r="D188" s="580"/>
      <c r="E188" s="580"/>
    </row>
    <row r="189" spans="2:5" x14ac:dyDescent="0.35">
      <c r="B189" s="580"/>
      <c r="C189" s="592"/>
      <c r="D189" s="580"/>
      <c r="E189" s="580"/>
    </row>
    <row r="190" spans="2:5" x14ac:dyDescent="0.35">
      <c r="B190" s="580"/>
      <c r="C190" s="592"/>
      <c r="D190" s="580"/>
      <c r="E190" s="580"/>
    </row>
    <row r="191" spans="2:5" x14ac:dyDescent="0.35">
      <c r="B191" s="580"/>
      <c r="C191" s="592"/>
      <c r="D191" s="580"/>
      <c r="E191" s="580"/>
    </row>
    <row r="192" spans="2:5" x14ac:dyDescent="0.35">
      <c r="B192" s="580"/>
      <c r="C192" s="592"/>
      <c r="D192" s="580"/>
      <c r="E192" s="580"/>
    </row>
    <row r="193" spans="2:5" x14ac:dyDescent="0.35">
      <c r="B193" s="580"/>
      <c r="C193" s="592"/>
      <c r="D193" s="580"/>
      <c r="E193" s="580"/>
    </row>
    <row r="194" spans="2:5" x14ac:dyDescent="0.35">
      <c r="B194" s="580"/>
      <c r="C194" s="592"/>
      <c r="D194" s="580"/>
      <c r="E194" s="580"/>
    </row>
    <row r="195" spans="2:5" x14ac:dyDescent="0.35">
      <c r="B195" s="580"/>
      <c r="C195" s="592"/>
      <c r="D195" s="580"/>
      <c r="E195" s="580"/>
    </row>
    <row r="196" spans="2:5" x14ac:dyDescent="0.35">
      <c r="B196" s="580"/>
      <c r="C196" s="592"/>
      <c r="D196" s="580"/>
      <c r="E196" s="580"/>
    </row>
    <row r="197" spans="2:5" x14ac:dyDescent="0.35">
      <c r="B197" s="580"/>
      <c r="C197" s="592"/>
      <c r="D197" s="580"/>
      <c r="E197" s="580"/>
    </row>
    <row r="198" spans="2:5" x14ac:dyDescent="0.35">
      <c r="B198" s="580"/>
      <c r="C198" s="592"/>
      <c r="D198" s="580"/>
      <c r="E198" s="580"/>
    </row>
    <row r="199" spans="2:5" x14ac:dyDescent="0.35">
      <c r="B199" s="580"/>
      <c r="C199" s="592"/>
      <c r="D199" s="580"/>
      <c r="E199" s="580"/>
    </row>
    <row r="200" spans="2:5" x14ac:dyDescent="0.35">
      <c r="B200" s="580"/>
      <c r="C200" s="592"/>
      <c r="D200" s="580"/>
      <c r="E200" s="580"/>
    </row>
    <row r="201" spans="2:5" x14ac:dyDescent="0.35">
      <c r="B201" s="580"/>
      <c r="C201" s="592"/>
      <c r="D201" s="580"/>
      <c r="E201" s="580"/>
    </row>
    <row r="202" spans="2:5" x14ac:dyDescent="0.35">
      <c r="B202" s="580"/>
      <c r="C202" s="592"/>
      <c r="D202" s="580"/>
      <c r="E202" s="580"/>
    </row>
    <row r="203" spans="2:5" x14ac:dyDescent="0.35">
      <c r="B203" s="580"/>
      <c r="C203" s="592"/>
      <c r="D203" s="580"/>
      <c r="E203" s="580"/>
    </row>
    <row r="204" spans="2:5" x14ac:dyDescent="0.35">
      <c r="B204" s="580"/>
      <c r="C204" s="592"/>
      <c r="D204" s="580"/>
      <c r="E204" s="580"/>
    </row>
    <row r="205" spans="2:5" x14ac:dyDescent="0.35">
      <c r="B205" s="580"/>
      <c r="C205" s="592"/>
      <c r="D205" s="580"/>
      <c r="E205" s="580"/>
    </row>
    <row r="206" spans="2:5" x14ac:dyDescent="0.35">
      <c r="B206" s="580"/>
      <c r="C206" s="592"/>
      <c r="D206" s="580"/>
      <c r="E206" s="580"/>
    </row>
    <row r="207" spans="2:5" x14ac:dyDescent="0.35">
      <c r="B207" s="580"/>
      <c r="C207" s="592"/>
      <c r="D207" s="580"/>
      <c r="E207" s="580"/>
    </row>
    <row r="208" spans="2:5" x14ac:dyDescent="0.35">
      <c r="B208" s="580"/>
      <c r="C208" s="592"/>
      <c r="D208" s="580"/>
      <c r="E208" s="580"/>
    </row>
    <row r="209" spans="2:5" x14ac:dyDescent="0.35">
      <c r="B209" s="580"/>
      <c r="C209" s="592"/>
      <c r="D209" s="580"/>
      <c r="E209" s="580"/>
    </row>
    <row r="210" spans="2:5" x14ac:dyDescent="0.35">
      <c r="B210" s="580"/>
      <c r="C210" s="592"/>
      <c r="D210" s="580"/>
      <c r="E210" s="580"/>
    </row>
    <row r="211" spans="2:5" x14ac:dyDescent="0.35">
      <c r="B211" s="580"/>
      <c r="C211" s="592"/>
      <c r="D211" s="580"/>
      <c r="E211" s="580"/>
    </row>
    <row r="212" spans="2:5" x14ac:dyDescent="0.35">
      <c r="B212" s="580"/>
      <c r="C212" s="592"/>
      <c r="D212" s="580"/>
      <c r="E212" s="580"/>
    </row>
    <row r="213" spans="2:5" x14ac:dyDescent="0.35">
      <c r="B213" s="580"/>
      <c r="C213" s="592"/>
      <c r="D213" s="580"/>
      <c r="E213" s="580"/>
    </row>
    <row r="214" spans="2:5" x14ac:dyDescent="0.35">
      <c r="B214" s="580"/>
      <c r="C214" s="592"/>
      <c r="D214" s="580"/>
      <c r="E214" s="580"/>
    </row>
    <row r="215" spans="2:5" x14ac:dyDescent="0.35">
      <c r="B215" s="580"/>
      <c r="C215" s="592"/>
      <c r="D215" s="580"/>
      <c r="E215" s="580"/>
    </row>
    <row r="216" spans="2:5" x14ac:dyDescent="0.35">
      <c r="B216" s="580"/>
      <c r="C216" s="592"/>
      <c r="D216" s="580"/>
      <c r="E216" s="580"/>
    </row>
    <row r="217" spans="2:5" x14ac:dyDescent="0.35">
      <c r="B217" s="580"/>
      <c r="C217" s="592"/>
      <c r="D217" s="580"/>
      <c r="E217" s="580"/>
    </row>
    <row r="218" spans="2:5" x14ac:dyDescent="0.35">
      <c r="B218" s="580"/>
      <c r="C218" s="592"/>
      <c r="D218" s="580"/>
      <c r="E218" s="580"/>
    </row>
    <row r="219" spans="2:5" x14ac:dyDescent="0.35">
      <c r="B219" s="580"/>
      <c r="C219" s="592"/>
      <c r="D219" s="580"/>
      <c r="E219" s="580"/>
    </row>
    <row r="220" spans="2:5" x14ac:dyDescent="0.35">
      <c r="B220" s="580"/>
      <c r="C220" s="592"/>
      <c r="D220" s="580"/>
      <c r="E220" s="580"/>
    </row>
    <row r="221" spans="2:5" x14ac:dyDescent="0.35">
      <c r="B221" s="580"/>
      <c r="C221" s="592"/>
      <c r="D221" s="580"/>
      <c r="E221" s="580"/>
    </row>
    <row r="222" spans="2:5" x14ac:dyDescent="0.35">
      <c r="B222" s="580"/>
      <c r="C222" s="592"/>
      <c r="D222" s="580"/>
      <c r="E222" s="580"/>
    </row>
    <row r="223" spans="2:5" x14ac:dyDescent="0.35">
      <c r="B223" s="580"/>
      <c r="C223" s="592"/>
      <c r="D223" s="580"/>
      <c r="E223" s="580"/>
    </row>
    <row r="224" spans="2:5" x14ac:dyDescent="0.35">
      <c r="B224" s="580"/>
      <c r="C224" s="592"/>
      <c r="D224" s="580"/>
      <c r="E224" s="580"/>
    </row>
    <row r="225" spans="2:5" x14ac:dyDescent="0.35">
      <c r="B225" s="580"/>
      <c r="C225" s="592"/>
      <c r="D225" s="580"/>
      <c r="E225" s="580"/>
    </row>
    <row r="226" spans="2:5" x14ac:dyDescent="0.35">
      <c r="B226" s="580"/>
      <c r="C226" s="592"/>
      <c r="D226" s="580"/>
      <c r="E226" s="580"/>
    </row>
    <row r="227" spans="2:5" x14ac:dyDescent="0.35">
      <c r="B227" s="580"/>
      <c r="C227" s="592"/>
      <c r="D227" s="580"/>
      <c r="E227" s="580"/>
    </row>
    <row r="228" spans="2:5" x14ac:dyDescent="0.35">
      <c r="B228" s="596"/>
      <c r="C228" s="597"/>
      <c r="D228" s="596"/>
      <c r="E228" s="596"/>
    </row>
    <row r="229" spans="2:5" x14ac:dyDescent="0.35">
      <c r="B229" s="596"/>
      <c r="C229" s="597"/>
      <c r="D229" s="596"/>
      <c r="E229" s="596"/>
    </row>
    <row r="230" spans="2:5" x14ac:dyDescent="0.35">
      <c r="B230" s="596"/>
      <c r="C230" s="597"/>
      <c r="D230" s="596"/>
      <c r="E230" s="596"/>
    </row>
    <row r="231" spans="2:5" x14ac:dyDescent="0.35">
      <c r="B231" s="596"/>
      <c r="C231" s="597"/>
      <c r="D231" s="596"/>
      <c r="E231" s="596"/>
    </row>
    <row r="232" spans="2:5" x14ac:dyDescent="0.35">
      <c r="B232" s="596"/>
      <c r="C232" s="597"/>
      <c r="D232" s="596"/>
      <c r="E232" s="596"/>
    </row>
    <row r="233" spans="2:5" x14ac:dyDescent="0.35">
      <c r="B233" s="596"/>
      <c r="C233" s="597"/>
      <c r="D233" s="596"/>
      <c r="E233" s="596"/>
    </row>
    <row r="234" spans="2:5" x14ac:dyDescent="0.35">
      <c r="B234" s="596"/>
      <c r="C234" s="597"/>
      <c r="D234" s="596"/>
      <c r="E234" s="596"/>
    </row>
    <row r="235" spans="2:5" x14ac:dyDescent="0.35">
      <c r="B235" s="596"/>
      <c r="C235" s="597"/>
      <c r="D235" s="596"/>
      <c r="E235" s="596"/>
    </row>
    <row r="236" spans="2:5" x14ac:dyDescent="0.35">
      <c r="B236" s="596"/>
      <c r="C236" s="597"/>
      <c r="D236" s="596"/>
      <c r="E236" s="596"/>
    </row>
    <row r="237" spans="2:5" x14ac:dyDescent="0.35">
      <c r="B237" s="596"/>
      <c r="C237" s="597"/>
      <c r="D237" s="596"/>
      <c r="E237" s="596"/>
    </row>
    <row r="238" spans="2:5" x14ac:dyDescent="0.35">
      <c r="B238" s="596"/>
      <c r="C238" s="597"/>
      <c r="D238" s="596"/>
      <c r="E238" s="596"/>
    </row>
    <row r="239" spans="2:5" x14ac:dyDescent="0.35">
      <c r="B239" s="596"/>
      <c r="C239" s="597"/>
      <c r="D239" s="596"/>
      <c r="E239" s="596"/>
    </row>
    <row r="240" spans="2:5" x14ac:dyDescent="0.35">
      <c r="B240" s="596"/>
      <c r="C240" s="597"/>
      <c r="D240" s="596"/>
      <c r="E240" s="596"/>
    </row>
    <row r="241" spans="2:5" x14ac:dyDescent="0.35">
      <c r="B241" s="596"/>
      <c r="C241" s="597"/>
      <c r="D241" s="596"/>
      <c r="E241" s="596"/>
    </row>
  </sheetData>
  <sheetProtection selectLockedCells="1" selectUnlockedCells="1"/>
  <pageMargins left="0.7" right="0.7" top="0.75" bottom="0.75" header="0.3" footer="0.3"/>
  <pageSetup paperSize="9" scale="65"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L33"/>
  <sheetViews>
    <sheetView showGridLines="0" showRowColHeaders="0" zoomScaleNormal="100" workbookViewId="0">
      <selection activeCell="C4" sqref="C4"/>
    </sheetView>
  </sheetViews>
  <sheetFormatPr defaultRowHeight="12.75" x14ac:dyDescent="0.35"/>
  <cols>
    <col min="1" max="1" width="10.59765625" customWidth="1"/>
    <col min="2" max="2" width="17.73046875" customWidth="1"/>
    <col min="3" max="3" width="38.1328125" customWidth="1"/>
    <col min="4" max="5" width="13.1328125" customWidth="1"/>
    <col min="6" max="6" width="4.73046875" customWidth="1"/>
    <col min="7" max="7" width="31.59765625" customWidth="1"/>
    <col min="8" max="8" width="20" customWidth="1"/>
    <col min="9" max="9" width="13.86328125" customWidth="1"/>
    <col min="10" max="10" width="24.73046875" customWidth="1"/>
    <col min="11" max="12" width="13.59765625" customWidth="1"/>
  </cols>
  <sheetData>
    <row r="1" spans="2:12" s="571" customFormat="1" ht="56.65" customHeight="1" x14ac:dyDescent="0.35">
      <c r="B1" s="570"/>
      <c r="C1" s="570"/>
    </row>
    <row r="2" spans="2:12" ht="19.899999999999999" customHeight="1" x14ac:dyDescent="0.35">
      <c r="B2" s="280"/>
      <c r="C2" s="280"/>
    </row>
    <row r="3" spans="2:12" ht="18.95" customHeight="1" x14ac:dyDescent="0.35">
      <c r="B3" s="625" t="s">
        <v>2374</v>
      </c>
      <c r="C3" s="626"/>
    </row>
    <row r="4" spans="2:12" x14ac:dyDescent="0.35">
      <c r="B4" s="572" t="s">
        <v>19</v>
      </c>
      <c r="C4" s="281"/>
    </row>
    <row r="5" spans="2:12" x14ac:dyDescent="0.35">
      <c r="B5" s="573" t="s">
        <v>20</v>
      </c>
      <c r="C5" s="281"/>
    </row>
    <row r="6" spans="2:12" x14ac:dyDescent="0.35">
      <c r="B6" s="573" t="s">
        <v>21</v>
      </c>
      <c r="C6" s="581"/>
    </row>
    <row r="7" spans="2:12" x14ac:dyDescent="0.35">
      <c r="B7" s="573" t="s">
        <v>68</v>
      </c>
      <c r="C7" s="281"/>
    </row>
    <row r="8" spans="2:12" x14ac:dyDescent="0.35">
      <c r="B8" s="574" t="s">
        <v>83</v>
      </c>
      <c r="C8" s="282"/>
    </row>
    <row r="9" spans="2:12" x14ac:dyDescent="0.35">
      <c r="C9" s="584"/>
    </row>
    <row r="11" spans="2:12" s="583" customFormat="1" ht="18.95" customHeight="1" x14ac:dyDescent="0.35">
      <c r="B11" s="624" t="s">
        <v>621</v>
      </c>
      <c r="C11" s="624"/>
      <c r="D11" s="624"/>
      <c r="E11" s="624"/>
      <c r="F11" s="582"/>
      <c r="G11" s="624" t="s">
        <v>622</v>
      </c>
      <c r="H11" s="624"/>
      <c r="I11" s="624"/>
      <c r="J11" s="624"/>
      <c r="K11" s="624"/>
      <c r="L11" s="624"/>
    </row>
    <row r="12" spans="2:12" ht="45" x14ac:dyDescent="0.35">
      <c r="B12" s="575" t="s">
        <v>623</v>
      </c>
      <c r="C12" s="575" t="s">
        <v>624</v>
      </c>
      <c r="D12" s="575" t="s">
        <v>628</v>
      </c>
      <c r="E12" s="575" t="s">
        <v>629</v>
      </c>
      <c r="F12" s="285"/>
      <c r="G12" s="575" t="s">
        <v>625</v>
      </c>
      <c r="H12" s="575" t="s">
        <v>626</v>
      </c>
      <c r="I12" s="575" t="s">
        <v>419</v>
      </c>
      <c r="J12" s="575" t="s">
        <v>627</v>
      </c>
      <c r="K12" s="575" t="s">
        <v>628</v>
      </c>
      <c r="L12" s="575" t="s">
        <v>630</v>
      </c>
    </row>
    <row r="13" spans="2:12" x14ac:dyDescent="0.35">
      <c r="B13" s="284"/>
      <c r="C13" s="284"/>
      <c r="D13" s="284"/>
      <c r="E13" s="284"/>
      <c r="F13" s="283"/>
      <c r="G13" s="284"/>
      <c r="H13" s="284"/>
      <c r="I13" s="284"/>
      <c r="J13" s="284"/>
      <c r="K13" s="284"/>
      <c r="L13" s="284"/>
    </row>
    <row r="14" spans="2:12" x14ac:dyDescent="0.35">
      <c r="B14" s="284"/>
      <c r="C14" s="284"/>
      <c r="D14" s="284"/>
      <c r="E14" s="284"/>
      <c r="F14" s="283"/>
      <c r="G14" s="284"/>
      <c r="H14" s="284"/>
      <c r="I14" s="284"/>
      <c r="J14" s="284"/>
      <c r="K14" s="284"/>
      <c r="L14" s="284"/>
    </row>
    <row r="15" spans="2:12" x14ac:dyDescent="0.35">
      <c r="B15" s="284"/>
      <c r="C15" s="284"/>
      <c r="D15" s="284"/>
      <c r="E15" s="284"/>
      <c r="F15" s="283"/>
      <c r="G15" s="284"/>
      <c r="H15" s="284"/>
      <c r="I15" s="284"/>
      <c r="J15" s="284"/>
      <c r="K15" s="284"/>
      <c r="L15" s="284"/>
    </row>
    <row r="16" spans="2:12" x14ac:dyDescent="0.35">
      <c r="B16" s="284"/>
      <c r="C16" s="284"/>
      <c r="D16" s="284"/>
      <c r="E16" s="284"/>
      <c r="F16" s="283"/>
      <c r="G16" s="284"/>
      <c r="H16" s="284"/>
      <c r="I16" s="284"/>
      <c r="J16" s="284"/>
      <c r="K16" s="284"/>
      <c r="L16" s="284"/>
    </row>
    <row r="17" spans="2:12" x14ac:dyDescent="0.35">
      <c r="B17" s="284"/>
      <c r="C17" s="284"/>
      <c r="D17" s="284"/>
      <c r="E17" s="284"/>
      <c r="F17" s="283"/>
      <c r="G17" s="284"/>
      <c r="H17" s="284"/>
      <c r="I17" s="284"/>
      <c r="J17" s="284"/>
      <c r="K17" s="284"/>
      <c r="L17" s="284"/>
    </row>
    <row r="18" spans="2:12" x14ac:dyDescent="0.35">
      <c r="B18" s="284"/>
      <c r="C18" s="284"/>
      <c r="D18" s="284"/>
      <c r="E18" s="284"/>
      <c r="F18" s="283"/>
      <c r="G18" s="284"/>
      <c r="H18" s="284"/>
      <c r="I18" s="284"/>
      <c r="J18" s="284"/>
      <c r="K18" s="284"/>
      <c r="L18" s="284"/>
    </row>
    <row r="19" spans="2:12" x14ac:dyDescent="0.35">
      <c r="B19" s="284"/>
      <c r="C19" s="284"/>
      <c r="D19" s="284"/>
      <c r="E19" s="284"/>
      <c r="F19" s="283"/>
      <c r="G19" s="284"/>
      <c r="H19" s="284"/>
      <c r="I19" s="284"/>
      <c r="J19" s="284"/>
      <c r="K19" s="284"/>
      <c r="L19" s="284"/>
    </row>
    <row r="20" spans="2:12" x14ac:dyDescent="0.35">
      <c r="B20" s="284"/>
      <c r="C20" s="284"/>
      <c r="D20" s="284"/>
      <c r="E20" s="284"/>
      <c r="F20" s="283"/>
      <c r="G20" s="284"/>
      <c r="H20" s="284"/>
      <c r="I20" s="284"/>
      <c r="J20" s="284"/>
      <c r="K20" s="284"/>
      <c r="L20" s="284"/>
    </row>
    <row r="21" spans="2:12" x14ac:dyDescent="0.35">
      <c r="B21" s="284"/>
      <c r="C21" s="284"/>
      <c r="D21" s="284"/>
      <c r="E21" s="284"/>
      <c r="F21" s="283"/>
      <c r="G21" s="284"/>
      <c r="H21" s="284"/>
      <c r="I21" s="284"/>
      <c r="J21" s="284"/>
      <c r="K21" s="284"/>
      <c r="L21" s="284"/>
    </row>
    <row r="22" spans="2:12" x14ac:dyDescent="0.35">
      <c r="B22" s="284"/>
      <c r="C22" s="284"/>
      <c r="D22" s="284"/>
      <c r="E22" s="284"/>
      <c r="F22" s="283"/>
      <c r="G22" s="284"/>
      <c r="H22" s="284"/>
      <c r="I22" s="284"/>
      <c r="J22" s="284"/>
      <c r="K22" s="284"/>
      <c r="L22" s="284"/>
    </row>
    <row r="23" spans="2:12" x14ac:dyDescent="0.35">
      <c r="B23" s="284"/>
      <c r="C23" s="284"/>
      <c r="D23" s="284"/>
      <c r="E23" s="284"/>
      <c r="F23" s="283"/>
      <c r="G23" s="284"/>
      <c r="H23" s="284"/>
      <c r="I23" s="284"/>
      <c r="J23" s="284"/>
      <c r="K23" s="284"/>
      <c r="L23" s="284"/>
    </row>
    <row r="24" spans="2:12" x14ac:dyDescent="0.35">
      <c r="B24" s="284"/>
      <c r="C24" s="284"/>
      <c r="D24" s="284"/>
      <c r="E24" s="284"/>
      <c r="F24" s="283"/>
      <c r="G24" s="284"/>
      <c r="H24" s="284"/>
      <c r="I24" s="284"/>
      <c r="J24" s="284"/>
      <c r="K24" s="284"/>
      <c r="L24" s="284"/>
    </row>
    <row r="25" spans="2:12" x14ac:dyDescent="0.35">
      <c r="B25" s="284"/>
      <c r="C25" s="284"/>
      <c r="D25" s="284"/>
      <c r="E25" s="284"/>
      <c r="F25" s="283"/>
      <c r="G25" s="284"/>
      <c r="H25" s="284"/>
      <c r="I25" s="284"/>
      <c r="J25" s="284"/>
      <c r="K25" s="284"/>
      <c r="L25" s="284"/>
    </row>
    <row r="26" spans="2:12" x14ac:dyDescent="0.35">
      <c r="B26" s="284"/>
      <c r="C26" s="284"/>
      <c r="D26" s="284"/>
      <c r="E26" s="284"/>
      <c r="F26" s="283"/>
      <c r="G26" s="284"/>
      <c r="H26" s="284"/>
      <c r="I26" s="284"/>
      <c r="J26" s="284"/>
      <c r="K26" s="284"/>
      <c r="L26" s="284"/>
    </row>
    <row r="27" spans="2:12" x14ac:dyDescent="0.35">
      <c r="B27" s="284"/>
      <c r="C27" s="284"/>
      <c r="D27" s="284"/>
      <c r="E27" s="284"/>
      <c r="F27" s="283"/>
      <c r="G27" s="284"/>
      <c r="H27" s="284"/>
      <c r="I27" s="284"/>
      <c r="J27" s="284"/>
      <c r="K27" s="284"/>
      <c r="L27" s="284"/>
    </row>
    <row r="28" spans="2:12" x14ac:dyDescent="0.35">
      <c r="B28" s="284"/>
      <c r="C28" s="284"/>
      <c r="D28" s="284"/>
      <c r="E28" s="284"/>
      <c r="F28" s="283"/>
      <c r="G28" s="284"/>
      <c r="H28" s="284"/>
      <c r="I28" s="284"/>
      <c r="J28" s="284"/>
      <c r="K28" s="284"/>
      <c r="L28" s="284"/>
    </row>
    <row r="29" spans="2:12" x14ac:dyDescent="0.35">
      <c r="B29" s="284"/>
      <c r="C29" s="284"/>
      <c r="D29" s="284"/>
      <c r="E29" s="284"/>
      <c r="F29" s="283"/>
      <c r="G29" s="284"/>
      <c r="H29" s="284"/>
      <c r="I29" s="284"/>
      <c r="J29" s="284"/>
      <c r="K29" s="284"/>
      <c r="L29" s="284"/>
    </row>
    <row r="30" spans="2:12" x14ac:dyDescent="0.35">
      <c r="B30" s="284"/>
      <c r="C30" s="284"/>
      <c r="D30" s="284"/>
      <c r="E30" s="284"/>
      <c r="F30" s="283"/>
      <c r="G30" s="284"/>
      <c r="H30" s="284"/>
      <c r="I30" s="284"/>
      <c r="J30" s="284"/>
      <c r="K30" s="284"/>
      <c r="L30" s="284"/>
    </row>
    <row r="31" spans="2:12" x14ac:dyDescent="0.35">
      <c r="B31" s="284"/>
      <c r="C31" s="284"/>
      <c r="D31" s="284"/>
      <c r="E31" s="284"/>
      <c r="F31" s="283"/>
      <c r="G31" s="284"/>
      <c r="H31" s="284"/>
      <c r="I31" s="284"/>
      <c r="J31" s="284"/>
      <c r="K31" s="284"/>
      <c r="L31" s="284"/>
    </row>
    <row r="32" spans="2:12" x14ac:dyDescent="0.35">
      <c r="B32" s="284"/>
      <c r="C32" s="284"/>
      <c r="D32" s="284"/>
      <c r="E32" s="284"/>
      <c r="F32" s="283"/>
      <c r="G32" s="284"/>
      <c r="H32" s="284"/>
      <c r="I32" s="284"/>
      <c r="J32" s="284"/>
      <c r="K32" s="284"/>
      <c r="L32" s="284"/>
    </row>
    <row r="33" spans="2:12" x14ac:dyDescent="0.35">
      <c r="B33" s="284"/>
      <c r="C33" s="284"/>
      <c r="D33" s="284"/>
      <c r="E33" s="284"/>
      <c r="F33" s="283"/>
      <c r="G33" s="284"/>
      <c r="H33" s="284"/>
      <c r="I33" s="284"/>
      <c r="J33" s="284"/>
      <c r="K33" s="284"/>
      <c r="L33" s="284"/>
    </row>
  </sheetData>
  <mergeCells count="3">
    <mergeCell ref="B11:E11"/>
    <mergeCell ref="G11:L11"/>
    <mergeCell ref="B3:C3"/>
  </mergeCells>
  <dataValidations count="3">
    <dataValidation type="date" allowBlank="1" showInputMessage="1" showErrorMessage="1" error="Please enter a valid date (dd/mm/yyyy)" sqref="C9">
      <formula1>32874</formula1>
      <formula2>401769</formula2>
    </dataValidation>
    <dataValidation type="decimal" errorStyle="information" allowBlank="1" showInputMessage="1" showErrorMessage="1" errorTitle="SWMP 'Lite'" error="For projects over £300,000 there is a more detailed tool available" prompt="Please note that SWMP ‘Lite’ is intended for use on small projects &lt;£300k" sqref="C6">
      <formula1>0</formula1>
      <formula2>300000</formula2>
    </dataValidation>
    <dataValidation type="date" allowBlank="1" showInputMessage="1" showErrorMessage="1" error="Please enter a valid date (dd/mm/yyyy)" sqref="C8">
      <formula1>25404</formula1>
      <formula2>401769</formula2>
    </dataValidation>
  </dataValidation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AF503"/>
  <sheetViews>
    <sheetView showGridLines="0" showOutlineSymbols="0" zoomScale="108" zoomScaleNormal="108" workbookViewId="0">
      <pane ySplit="2" topLeftCell="A3" activePane="bottomLeft" state="frozen"/>
      <selection activeCell="AU321" sqref="AU321"/>
      <selection pane="bottomLeft" activeCell="F6" sqref="F6"/>
    </sheetView>
  </sheetViews>
  <sheetFormatPr defaultColWidth="9.1328125" defaultRowHeight="11.65" x14ac:dyDescent="0.35"/>
  <cols>
    <col min="1" max="1" width="1.59765625" style="290" customWidth="1"/>
    <col min="2" max="2" width="14.86328125" style="346" customWidth="1"/>
    <col min="3" max="3" width="26" style="290" customWidth="1"/>
    <col min="4" max="4" width="17.73046875" style="290" customWidth="1"/>
    <col min="5" max="5" width="9.265625" style="290" customWidth="1"/>
    <col min="6" max="6" width="9" style="290" customWidth="1"/>
    <col min="7" max="7" width="10.59765625" style="290" customWidth="1"/>
    <col min="8" max="8" width="10" style="290" customWidth="1"/>
    <col min="9" max="9" width="6.3984375" style="290" customWidth="1"/>
    <col min="10" max="10" width="6.73046875" style="347" customWidth="1"/>
    <col min="11" max="11" width="11.73046875" style="348" customWidth="1"/>
    <col min="12" max="12" width="9.86328125" style="348" customWidth="1"/>
    <col min="13" max="13" width="6.73046875" style="347" customWidth="1"/>
    <col min="14" max="14" width="7.1328125" style="347" customWidth="1"/>
    <col min="15" max="15" width="25.59765625" style="349" customWidth="1"/>
    <col min="16" max="16" width="23.86328125" style="290" customWidth="1"/>
    <col min="17" max="17" width="5.265625" style="290" hidden="1" customWidth="1"/>
    <col min="18" max="18" width="13.86328125" style="290" customWidth="1"/>
    <col min="19" max="20" width="9.1328125" style="290"/>
    <col min="21" max="21" width="9.1328125" style="293"/>
    <col min="22" max="22" width="24.1328125" style="293" customWidth="1"/>
    <col min="23" max="16384" width="9.1328125" style="290"/>
  </cols>
  <sheetData>
    <row r="1" spans="1:22" ht="60" customHeight="1" thickBot="1" x14ac:dyDescent="0.4">
      <c r="B1" s="291"/>
      <c r="G1" s="631" t="s">
        <v>8</v>
      </c>
      <c r="H1" s="632"/>
      <c r="I1" s="632"/>
      <c r="J1" s="633"/>
      <c r="K1" s="634" t="s">
        <v>82</v>
      </c>
      <c r="L1" s="635"/>
      <c r="M1" s="635"/>
      <c r="N1" s="636"/>
      <c r="P1" s="292"/>
    </row>
    <row r="2" spans="1:22" s="296" customFormat="1" ht="46.9" thickBot="1" x14ac:dyDescent="0.4">
      <c r="A2" s="290"/>
      <c r="B2" s="601" t="s">
        <v>71</v>
      </c>
      <c r="C2" s="602" t="s">
        <v>0</v>
      </c>
      <c r="D2" s="603" t="s">
        <v>22</v>
      </c>
      <c r="E2" s="603" t="s">
        <v>618</v>
      </c>
      <c r="F2" s="604" t="s">
        <v>619</v>
      </c>
      <c r="G2" s="605" t="s">
        <v>446</v>
      </c>
      <c r="H2" s="606" t="s">
        <v>445</v>
      </c>
      <c r="I2" s="607" t="s">
        <v>2407</v>
      </c>
      <c r="J2" s="608" t="s">
        <v>2</v>
      </c>
      <c r="K2" s="605" t="s">
        <v>446</v>
      </c>
      <c r="L2" s="606" t="s">
        <v>445</v>
      </c>
      <c r="M2" s="607" t="s">
        <v>2407</v>
      </c>
      <c r="N2" s="609" t="s">
        <v>2</v>
      </c>
      <c r="O2" s="637" t="s">
        <v>602</v>
      </c>
      <c r="P2" s="638"/>
      <c r="Q2" s="638"/>
      <c r="R2" s="610" t="s">
        <v>24</v>
      </c>
      <c r="S2" s="294" t="s">
        <v>462</v>
      </c>
      <c r="T2" s="294" t="s">
        <v>463</v>
      </c>
      <c r="U2" s="295" t="s">
        <v>575</v>
      </c>
      <c r="V2" s="293" t="s">
        <v>580</v>
      </c>
    </row>
    <row r="3" spans="1:22" s="296" customFormat="1" ht="35.25" customHeight="1" x14ac:dyDescent="0.35">
      <c r="A3" s="290"/>
      <c r="B3" s="297" t="s">
        <v>33</v>
      </c>
      <c r="C3" s="298" t="s">
        <v>503</v>
      </c>
      <c r="D3" s="299" t="s">
        <v>464</v>
      </c>
      <c r="E3" s="300">
        <v>0.7</v>
      </c>
      <c r="F3" s="301">
        <v>0.7</v>
      </c>
      <c r="G3" s="302" t="s">
        <v>28</v>
      </c>
      <c r="H3" s="303">
        <v>1</v>
      </c>
      <c r="I3" s="304"/>
      <c r="J3" s="305"/>
      <c r="K3" s="306" t="s">
        <v>28</v>
      </c>
      <c r="L3" s="303">
        <v>1</v>
      </c>
      <c r="M3" s="304">
        <v>6.12</v>
      </c>
      <c r="N3" s="307">
        <v>1.29</v>
      </c>
      <c r="O3" s="642" t="s">
        <v>449</v>
      </c>
      <c r="P3" s="643"/>
      <c r="Q3" s="644"/>
      <c r="R3" s="308" t="s">
        <v>465</v>
      </c>
      <c r="S3" s="294"/>
      <c r="T3" s="294"/>
      <c r="U3" s="295"/>
      <c r="V3" s="293"/>
    </row>
    <row r="4" spans="1:22" s="296" customFormat="1" ht="35.25" customHeight="1" x14ac:dyDescent="0.35">
      <c r="A4" s="290"/>
      <c r="B4" s="297" t="s">
        <v>472</v>
      </c>
      <c r="C4" s="298" t="s">
        <v>391</v>
      </c>
      <c r="D4" s="299" t="s">
        <v>32</v>
      </c>
      <c r="E4" s="300">
        <v>1</v>
      </c>
      <c r="F4" s="301">
        <v>0.7</v>
      </c>
      <c r="G4" s="306"/>
      <c r="H4" s="303"/>
      <c r="I4" s="304"/>
      <c r="J4" s="305">
        <v>1.5</v>
      </c>
      <c r="K4" s="306" t="s">
        <v>433</v>
      </c>
      <c r="L4" s="303">
        <v>1</v>
      </c>
      <c r="M4" s="304">
        <v>4.41</v>
      </c>
      <c r="N4" s="307">
        <v>1.5</v>
      </c>
      <c r="O4" s="639" t="s">
        <v>457</v>
      </c>
      <c r="P4" s="640"/>
      <c r="Q4" s="641"/>
      <c r="R4" s="308" t="s">
        <v>465</v>
      </c>
      <c r="S4" s="294"/>
      <c r="T4" s="294"/>
      <c r="U4" s="295"/>
      <c r="V4" s="293"/>
    </row>
    <row r="5" spans="1:22" ht="35.25" customHeight="1" x14ac:dyDescent="0.35">
      <c r="B5" s="309" t="s">
        <v>34</v>
      </c>
      <c r="C5" s="310" t="s">
        <v>517</v>
      </c>
      <c r="D5" s="310" t="s">
        <v>31</v>
      </c>
      <c r="E5" s="311">
        <v>1</v>
      </c>
      <c r="F5" s="312">
        <v>0.7</v>
      </c>
      <c r="G5" s="313"/>
      <c r="H5" s="314"/>
      <c r="I5" s="315">
        <v>0.5</v>
      </c>
      <c r="J5" s="316"/>
      <c r="K5" s="313" t="s">
        <v>467</v>
      </c>
      <c r="L5" s="314">
        <v>1</v>
      </c>
      <c r="M5" s="315">
        <v>0.5</v>
      </c>
      <c r="N5" s="316">
        <v>0.17</v>
      </c>
      <c r="O5" s="639" t="s">
        <v>449</v>
      </c>
      <c r="P5" s="640"/>
      <c r="Q5" s="641"/>
      <c r="R5" s="317" t="s">
        <v>465</v>
      </c>
      <c r="S5" s="294"/>
      <c r="T5" s="294"/>
    </row>
    <row r="6" spans="1:22" ht="35.25" customHeight="1" x14ac:dyDescent="0.35">
      <c r="B6" s="318"/>
      <c r="C6" s="319"/>
      <c r="D6" s="320"/>
      <c r="E6" s="321"/>
      <c r="F6" s="322" t="str">
        <f>IF($D6="Landfilled",0,IF($D6="Reused on site",1,IF($D6="Reused off site",1,IF($C6&lt;&gt;"",SUMIF('Conversion Factors'!$A$2:$A$39,$C6,'Conversion Factors'!$D$2:$D$39),""))))</f>
        <v/>
      </c>
      <c r="G6" s="323"/>
      <c r="H6" s="324"/>
      <c r="I6" s="325"/>
      <c r="J6" s="326"/>
      <c r="K6" s="327" t="str">
        <f>IF(G6&lt;&gt;"",G6,IF('Working Sheet'!D386&lt;&gt;"",'Working Sheet'!D386 &amp; " yd3",""))</f>
        <v/>
      </c>
      <c r="L6" s="328" t="str">
        <f>IF(H6&gt;0,H6,IF(ISNUMBER('Working Sheet'!F386),'Working Sheet'!F386,""))</f>
        <v/>
      </c>
      <c r="M6" s="329" t="str">
        <f>IF(I6&lt;&gt;"",I6,IF(J6&lt;&gt;"",J6/SUMIF('Conversion Factors'!$A$2:$A$39,'Estimated Waste'!C6,'Conversion Factors'!$C$2:$C$39),IF(H6&gt;0,IF(G6&lt;&gt;"",H6*SUMIF('Conversion Factors'!$F$2:$F$32,IF(LEN(G6)&gt;6,MID(G6,1,LEN(G6)-10),MID(G6,1,LEN(G6)-4)),'Conversion Factors'!$G$2:$G$28),""),"")))</f>
        <v/>
      </c>
      <c r="N6" s="330" t="str">
        <f>IF(J6&lt;&gt;"",J6,IF(I6&lt;&gt;"",I6*SUMIF('Conversion Factors'!$A$2:$A$39,'Estimated Waste'!C6,'Conversion Factors'!$C$2:$C$39),IF(H6&gt;0,IF(G6&lt;&gt;"",H6*SUMIF('Conversion Factors'!$F$2:$F$32,IF(LEN(G6)&gt;6,MID(G6,1,LEN(G6)-10),MID(G6,1,LEN(G6)-4)),'Conversion Factors'!$G$2:$G$28)*SUMIF('Conversion Factors'!$A$2:$A$39,'Estimated Waste'!C6,'Conversion Factors'!$C$2:$C$39),""),"")))</f>
        <v/>
      </c>
      <c r="O6" s="627"/>
      <c r="P6" s="628"/>
      <c r="Q6" s="628"/>
      <c r="R6" s="331"/>
      <c r="S6" s="294" t="str">
        <f>IF(ISNUMBER(M6),M6*(1-(IF(E6&lt;&gt;"",E6,F6))),"")</f>
        <v/>
      </c>
      <c r="T6" s="294" t="str">
        <f>IF(ISNUMBER(N6),N6*(1-(IF(E6&lt;&gt;"",E6,F6))),"")</f>
        <v/>
      </c>
      <c r="U6" s="293" t="str">
        <f>SUBSTITUTE(B6," ","_") &amp; "Actions"</f>
        <v>Actions</v>
      </c>
      <c r="V6" s="293" t="str">
        <f>LEFT(SUBSTITUTE(SUBSTITUTE(SUBSTITUTE(SUBSTITUTE(SUBSTITUTE(SUBSTITUTE(SUBSTITUTE(C6," ","_"),"/",""),",",""),")",""),"(",""),"-","_"),"&amp;","_"),19)</f>
        <v/>
      </c>
    </row>
    <row r="7" spans="1:22" ht="35.25" customHeight="1" x14ac:dyDescent="0.35">
      <c r="B7" s="318"/>
      <c r="C7" s="319"/>
      <c r="D7" s="320"/>
      <c r="E7" s="321"/>
      <c r="F7" s="322" t="str">
        <f>IF($D7="Landfilled",0,IF($D7="Reused on site",1,IF($D7="Reused off site",1,IF($C7&lt;&gt;"",SUMIF('Conversion Factors'!$A$2:$A$39,$C7,'Conversion Factors'!$D$2:$D$39),""))))</f>
        <v/>
      </c>
      <c r="G7" s="323"/>
      <c r="H7" s="324"/>
      <c r="I7" s="325"/>
      <c r="J7" s="326"/>
      <c r="K7" s="327" t="str">
        <f>IF(G7&lt;&gt;"",G7,IF('Working Sheet'!D387&lt;&gt;"",'Working Sheet'!D387 &amp; " yd3",""))</f>
        <v/>
      </c>
      <c r="L7" s="328" t="str">
        <f>IF(H7&gt;0,H7,IF(ISNUMBER('Working Sheet'!F387),'Working Sheet'!F387,""))</f>
        <v/>
      </c>
      <c r="M7" s="329" t="str">
        <f>IF(I7&lt;&gt;"",I7,IF(J7&lt;&gt;"",J7/SUMIF('Conversion Factors'!$A$2:$A$39,'Estimated Waste'!C7,'Conversion Factors'!$C$2:$C$39),IF(H7&gt;0,IF(G7&lt;&gt;"",H7*SUMIF('Conversion Factors'!$F$2:$F$32,IF(LEN(G7)&gt;6,MID(G7,1,LEN(G7)-10),MID(G7,1,LEN(G7)-4)),'Conversion Factors'!$G$2:$G$28),""),"")))</f>
        <v/>
      </c>
      <c r="N7" s="330" t="str">
        <f>IF(J7&lt;&gt;"",J7,IF(I7&lt;&gt;"",I7*SUMIF('Conversion Factors'!$A$2:$A$39,'Estimated Waste'!C7,'Conversion Factors'!$C$2:$C$39),IF(H7&gt;0,IF(G7&lt;&gt;"",H7*SUMIF('Conversion Factors'!$F$2:$F$32,IF(LEN(G7)&gt;6,MID(G7,1,LEN(G7)-10),MID(G7,1,LEN(G7)-4)),'Conversion Factors'!$G$2:$G$28)*SUMIF('Conversion Factors'!$A$2:$A$39,'Estimated Waste'!C7,'Conversion Factors'!$C$2:$C$39),""),"")))</f>
        <v/>
      </c>
      <c r="O7" s="627"/>
      <c r="P7" s="628"/>
      <c r="Q7" s="628"/>
      <c r="R7" s="332"/>
      <c r="S7" s="294" t="str">
        <f>IF(ISNUMBER(M7),M7*(1-(IF(E7&lt;&gt;"",E7,F7))),"")</f>
        <v/>
      </c>
      <c r="T7" s="294" t="str">
        <f>IF(ISNUMBER(N7),N7*(1-(IF(E7&lt;&gt;"",E7,F7))),"")</f>
        <v/>
      </c>
      <c r="U7" s="293" t="str">
        <f>SUBSTITUTE(B7," ","_") &amp; "Actions"</f>
        <v>Actions</v>
      </c>
      <c r="V7" s="293" t="str">
        <f t="shared" ref="V7:V70" si="0">LEFT(SUBSTITUTE(SUBSTITUTE(SUBSTITUTE(SUBSTITUTE(SUBSTITUTE(SUBSTITUTE(SUBSTITUTE(C7," ","_"),"/",""),",",""),")",""),"(",""),"-","_"),"&amp;","_"),19)</f>
        <v/>
      </c>
    </row>
    <row r="8" spans="1:22" ht="35.25" customHeight="1" x14ac:dyDescent="0.35">
      <c r="B8" s="318"/>
      <c r="C8" s="319"/>
      <c r="D8" s="320"/>
      <c r="E8" s="321"/>
      <c r="F8" s="322" t="str">
        <f>IF($D8="Landfilled",0,IF($D8="Reused on site",1,IF($D8="Reused off site",1,IF($C8&lt;&gt;"",SUMIF('Conversion Factors'!$A$2:$A$39,$C8,'Conversion Factors'!$D$2:$D$39),""))))</f>
        <v/>
      </c>
      <c r="G8" s="323"/>
      <c r="H8" s="324"/>
      <c r="I8" s="325"/>
      <c r="J8" s="326"/>
      <c r="K8" s="327" t="str">
        <f>IF(G8&lt;&gt;"",G8,IF('Working Sheet'!D388&lt;&gt;"",'Working Sheet'!D388 &amp; " yd3",""))</f>
        <v/>
      </c>
      <c r="L8" s="328" t="str">
        <f>IF(H8&gt;0,H8,IF(ISNUMBER('Working Sheet'!F388),'Working Sheet'!F388,""))</f>
        <v/>
      </c>
      <c r="M8" s="329" t="str">
        <f>IF(I8&lt;&gt;"",I8,IF(J8&lt;&gt;"",J8/SUMIF('Conversion Factors'!$A$2:$A$39,'Estimated Waste'!C8,'Conversion Factors'!$C$2:$C$39),IF(H8&gt;0,IF(G8&lt;&gt;"",H8*SUMIF('Conversion Factors'!$F$2:$F$32,IF(LEN(G8)&gt;6,MID(G8,1,LEN(G8)-10),MID(G8,1,LEN(G8)-4)),'Conversion Factors'!$G$2:$G$28),""),"")))</f>
        <v/>
      </c>
      <c r="N8" s="330" t="str">
        <f>IF(J8&lt;&gt;"",J8,IF(I8&lt;&gt;"",I8*SUMIF('Conversion Factors'!$A$2:$A$39,'Estimated Waste'!C8,'Conversion Factors'!$C$2:$C$39),IF(H8&gt;0,IF(G8&lt;&gt;"",H8*SUMIF('Conversion Factors'!$F$2:$F$32,IF(LEN(G8)&gt;6,MID(G8,1,LEN(G8)-10),MID(G8,1,LEN(G8)-4)),'Conversion Factors'!$G$2:$G$28)*SUMIF('Conversion Factors'!$A$2:$A$39,'Estimated Waste'!C8,'Conversion Factors'!$C$2:$C$39),""),"")))</f>
        <v/>
      </c>
      <c r="O8" s="627"/>
      <c r="P8" s="628"/>
      <c r="Q8" s="628"/>
      <c r="R8" s="332"/>
      <c r="S8" s="294" t="str">
        <f>IF(ISNUMBER(M8),M8*(1-(IF(E8&lt;&gt;"",E8,F8))),"")</f>
        <v/>
      </c>
      <c r="T8" s="294" t="str">
        <f>IF(ISNUMBER(N8),N8*(1-(IF(E8&lt;&gt;"",E8,F8))),"")</f>
        <v/>
      </c>
      <c r="U8" s="293" t="str">
        <f t="shared" ref="U8:U71" si="1">SUBSTITUTE(B8," ","_") &amp; "Actions"</f>
        <v>Actions</v>
      </c>
      <c r="V8" s="293" t="str">
        <f t="shared" si="0"/>
        <v/>
      </c>
    </row>
    <row r="9" spans="1:22" ht="35.25" customHeight="1" x14ac:dyDescent="0.35">
      <c r="B9" s="318"/>
      <c r="C9" s="319"/>
      <c r="D9" s="320"/>
      <c r="E9" s="321"/>
      <c r="F9" s="322" t="str">
        <f>IF($D9="Landfilled",0,IF($D9="Reused on site",1,IF($D9="Reused off site",1,IF($C9&lt;&gt;"",SUMIF('Conversion Factors'!$A$2:$A$39,$C9,'Conversion Factors'!$D$2:$D$39),""))))</f>
        <v/>
      </c>
      <c r="G9" s="323"/>
      <c r="H9" s="324"/>
      <c r="I9" s="325"/>
      <c r="J9" s="326"/>
      <c r="K9" s="327" t="str">
        <f>IF(G9&lt;&gt;"",G9,IF('Working Sheet'!D389&lt;&gt;"",'Working Sheet'!D389 &amp; " yd3",""))</f>
        <v/>
      </c>
      <c r="L9" s="328" t="str">
        <f>IF(H9&gt;0,H9,IF(ISNUMBER('Working Sheet'!F389),'Working Sheet'!F389,""))</f>
        <v/>
      </c>
      <c r="M9" s="329" t="str">
        <f>IF(I9&lt;&gt;"",I9,IF(J9&lt;&gt;"",J9/SUMIF('Conversion Factors'!$A$2:$A$39,'Estimated Waste'!C9,'Conversion Factors'!$C$2:$C$39),IF(H9&gt;0,IF(G9&lt;&gt;"",H9*SUMIF('Conversion Factors'!$F$2:$F$32,IF(LEN(G9)&gt;6,MID(G9,1,LEN(G9)-10),MID(G9,1,LEN(G9)-4)),'Conversion Factors'!$G$2:$G$28),""),"")))</f>
        <v/>
      </c>
      <c r="N9" s="330" t="str">
        <f>IF(J9&lt;&gt;"",J9,IF(I9&lt;&gt;"",I9*SUMIF('Conversion Factors'!$A$2:$A$39,'Estimated Waste'!C9,'Conversion Factors'!$C$2:$C$39),IF(H9&gt;0,IF(G9&lt;&gt;"",H9*SUMIF('Conversion Factors'!$F$2:$F$32,IF(LEN(G9)&gt;6,MID(G9,1,LEN(G9)-10),MID(G9,1,LEN(G9)-4)),'Conversion Factors'!$G$2:$G$28)*SUMIF('Conversion Factors'!$A$2:$A$39,'Estimated Waste'!C9,'Conversion Factors'!$C$2:$C$39),""),"")))</f>
        <v/>
      </c>
      <c r="O9" s="627"/>
      <c r="P9" s="628"/>
      <c r="Q9" s="628"/>
      <c r="R9" s="332"/>
      <c r="S9" s="294" t="str">
        <f>IF(ISNUMBER(M9),M9*(1-(IF(E9&lt;&gt;"",E9,F9))),"")</f>
        <v/>
      </c>
      <c r="T9" s="294" t="str">
        <f>IF(ISNUMBER(N9),N9*(1-(IF(E9&lt;&gt;"",E9,F9))),"")</f>
        <v/>
      </c>
      <c r="U9" s="293" t="str">
        <f t="shared" si="1"/>
        <v>Actions</v>
      </c>
      <c r="V9" s="293" t="str">
        <f t="shared" si="0"/>
        <v/>
      </c>
    </row>
    <row r="10" spans="1:22" ht="35.25" customHeight="1" x14ac:dyDescent="0.35">
      <c r="B10" s="318"/>
      <c r="C10" s="319"/>
      <c r="D10" s="320"/>
      <c r="E10" s="321"/>
      <c r="F10" s="322" t="str">
        <f>IF($D10="Landfilled",0,IF($D10="Reused on site",1,IF($D10="Reused off site",1,IF($C10&lt;&gt;"",SUMIF('Conversion Factors'!$A$2:$A$39,$C10,'Conversion Factors'!$D$2:$D$39),""))))</f>
        <v/>
      </c>
      <c r="G10" s="323"/>
      <c r="H10" s="324"/>
      <c r="I10" s="325"/>
      <c r="J10" s="326"/>
      <c r="K10" s="327" t="str">
        <f>IF(G10&lt;&gt;"",G10,IF('Working Sheet'!D390&lt;&gt;"",'Working Sheet'!D390 &amp; " yd3",""))</f>
        <v/>
      </c>
      <c r="L10" s="328" t="str">
        <f>IF(H10&gt;0,H10,IF(ISNUMBER('Working Sheet'!F390),'Working Sheet'!F390,""))</f>
        <v/>
      </c>
      <c r="M10" s="329" t="str">
        <f>IF(I10&lt;&gt;"",I10,IF(J10&lt;&gt;"",J10/SUMIF('Conversion Factors'!$A$2:$A$39,'Estimated Waste'!C10,'Conversion Factors'!$C$2:$C$39),IF(H10&gt;0,IF(G10&lt;&gt;"",H10*SUMIF('Conversion Factors'!$F$2:$F$32,IF(LEN(G10)&gt;6,MID(G10,1,LEN(G10)-10),MID(G10,1,LEN(G10)-4)),'Conversion Factors'!$G$2:$G$28),""),"")))</f>
        <v/>
      </c>
      <c r="N10" s="330" t="str">
        <f>IF(J10&lt;&gt;"",J10,IF(I10&lt;&gt;"",I10*SUMIF('Conversion Factors'!$A$2:$A$39,'Estimated Waste'!C10,'Conversion Factors'!$C$2:$C$39),IF(H10&gt;0,IF(G10&lt;&gt;"",H10*SUMIF('Conversion Factors'!$F$2:$F$32,IF(LEN(G10)&gt;6,MID(G10,1,LEN(G10)-10),MID(G10,1,LEN(G10)-4)),'Conversion Factors'!$G$2:$G$28)*SUMIF('Conversion Factors'!$A$2:$A$39,'Estimated Waste'!C10,'Conversion Factors'!$C$2:$C$39),""),"")))</f>
        <v/>
      </c>
      <c r="O10" s="627"/>
      <c r="P10" s="628"/>
      <c r="Q10" s="628"/>
      <c r="R10" s="332"/>
      <c r="S10" s="294" t="str">
        <f>IF(ISNUMBER(M10),M10*(1-(IF(E10&lt;&gt;"",E10,F10))),"")</f>
        <v/>
      </c>
      <c r="T10" s="294" t="str">
        <f>IF(ISNUMBER(N10),N10*(1-(IF(E10&lt;&gt;"",E10,F10))),"")</f>
        <v/>
      </c>
      <c r="U10" s="293" t="str">
        <f t="shared" si="1"/>
        <v>Actions</v>
      </c>
      <c r="V10" s="293" t="str">
        <f t="shared" si="0"/>
        <v/>
      </c>
    </row>
    <row r="11" spans="1:22" ht="35.25" customHeight="1" x14ac:dyDescent="0.35">
      <c r="B11" s="318"/>
      <c r="C11" s="319"/>
      <c r="D11" s="320"/>
      <c r="E11" s="321"/>
      <c r="F11" s="322" t="str">
        <f>IF($D11="Landfilled",0,IF($D11="Reused on site",1,IF($D11="Reused off site",1,IF($C11&lt;&gt;"",SUMIF('Conversion Factors'!$A$2:$A$39,$C11,'Conversion Factors'!$D$2:$D$39),""))))</f>
        <v/>
      </c>
      <c r="G11" s="323"/>
      <c r="H11" s="324"/>
      <c r="I11" s="325"/>
      <c r="J11" s="326"/>
      <c r="K11" s="327" t="str">
        <f>IF(G11&lt;&gt;"",G11,IF('Working Sheet'!D391&lt;&gt;"",'Working Sheet'!D391 &amp; " yd3",""))</f>
        <v/>
      </c>
      <c r="L11" s="328" t="str">
        <f>IF(H11&gt;0,H11,IF(ISNUMBER('Working Sheet'!F391),'Working Sheet'!F391,""))</f>
        <v/>
      </c>
      <c r="M11" s="329" t="str">
        <f>IF(I11&lt;&gt;"",I11,IF(J11&lt;&gt;"",J11/SUMIF('Conversion Factors'!$A$2:$A$39,'Estimated Waste'!C11,'Conversion Factors'!$C$2:$C$39),IF(H11&gt;0,IF(G11&lt;&gt;"",H11*SUMIF('Conversion Factors'!$F$2:$F$32,IF(LEN(G11)&gt;6,MID(G11,1,LEN(G11)-10),MID(G11,1,LEN(G11)-4)),'Conversion Factors'!$G$2:$G$28),""),"")))</f>
        <v/>
      </c>
      <c r="N11" s="330" t="str">
        <f>IF(J11&lt;&gt;"",J11,IF(I11&lt;&gt;"",I11*SUMIF('Conversion Factors'!$A$2:$A$39,'Estimated Waste'!C11,'Conversion Factors'!$C$2:$C$39),IF(H11&gt;0,IF(G11&lt;&gt;"",H11*SUMIF('Conversion Factors'!$F$2:$F$32,IF(LEN(G11)&gt;6,MID(G11,1,LEN(G11)-10),MID(G11,1,LEN(G11)-4)),'Conversion Factors'!$G$2:$G$28)*SUMIF('Conversion Factors'!$A$2:$A$39,'Estimated Waste'!C11,'Conversion Factors'!$C$2:$C$39),""),"")))</f>
        <v/>
      </c>
      <c r="O11" s="627"/>
      <c r="P11" s="628"/>
      <c r="Q11" s="628"/>
      <c r="R11" s="332"/>
      <c r="S11" s="294" t="str">
        <f t="shared" ref="S11:S73" si="2">IF(ISNUMBER(M11),M11*(1-(IF(E11&lt;&gt;"",E11,F11))),"")</f>
        <v/>
      </c>
      <c r="T11" s="294" t="str">
        <f t="shared" ref="T11:T73" si="3">IF(ISNUMBER(N11),N11*(1-(IF(E11&lt;&gt;"",E11,F11))),"")</f>
        <v/>
      </c>
      <c r="U11" s="293" t="str">
        <f t="shared" si="1"/>
        <v>Actions</v>
      </c>
      <c r="V11" s="293" t="str">
        <f t="shared" si="0"/>
        <v/>
      </c>
    </row>
    <row r="12" spans="1:22" ht="35.25" customHeight="1" x14ac:dyDescent="0.35">
      <c r="B12" s="318"/>
      <c r="C12" s="319"/>
      <c r="D12" s="320"/>
      <c r="E12" s="321"/>
      <c r="F12" s="322" t="str">
        <f>IF($D12="Landfilled",0,IF($D12="Reused on site",1,IF($D12="Reused off site",1,IF($C12&lt;&gt;"",SUMIF('Conversion Factors'!$A$2:$A$39,$C12,'Conversion Factors'!$D$2:$D$39),""))))</f>
        <v/>
      </c>
      <c r="G12" s="323"/>
      <c r="H12" s="324"/>
      <c r="I12" s="325"/>
      <c r="J12" s="326"/>
      <c r="K12" s="327" t="str">
        <f>IF(G12&lt;&gt;"",G12,IF('Working Sheet'!D392&lt;&gt;"",'Working Sheet'!D392 &amp; " yd3",""))</f>
        <v/>
      </c>
      <c r="L12" s="328" t="str">
        <f>IF(H12&gt;0,H12,IF(ISNUMBER('Working Sheet'!F392),'Working Sheet'!F392,""))</f>
        <v/>
      </c>
      <c r="M12" s="329" t="str">
        <f>IF(I12&lt;&gt;"",I12,IF(J12&lt;&gt;"",J12/SUMIF('Conversion Factors'!$A$2:$A$39,'Estimated Waste'!C12,'Conversion Factors'!$C$2:$C$39),IF(H12&gt;0,IF(G12&lt;&gt;"",H12*SUMIF('Conversion Factors'!$F$2:$F$32,IF(LEN(G12)&gt;6,MID(G12,1,LEN(G12)-10),MID(G12,1,LEN(G12)-4)),'Conversion Factors'!$G$2:$G$28),""),"")))</f>
        <v/>
      </c>
      <c r="N12" s="330" t="str">
        <f>IF(J12&lt;&gt;"",J12,IF(I12&lt;&gt;"",I12*SUMIF('Conversion Factors'!$A$2:$A$39,'Estimated Waste'!C12,'Conversion Factors'!$C$2:$C$39),IF(H12&gt;0,IF(G12&lt;&gt;"",H12*SUMIF('Conversion Factors'!$F$2:$F$32,IF(LEN(G12)&gt;6,MID(G12,1,LEN(G12)-10),MID(G12,1,LEN(G12)-4)),'Conversion Factors'!$G$2:$G$28)*SUMIF('Conversion Factors'!$A$2:$A$39,'Estimated Waste'!C12,'Conversion Factors'!$C$2:$C$39),""),"")))</f>
        <v/>
      </c>
      <c r="O12" s="627"/>
      <c r="P12" s="628"/>
      <c r="Q12" s="628"/>
      <c r="R12" s="332"/>
      <c r="S12" s="294" t="str">
        <f t="shared" si="2"/>
        <v/>
      </c>
      <c r="T12" s="294" t="str">
        <f t="shared" si="3"/>
        <v/>
      </c>
      <c r="U12" s="293" t="str">
        <f t="shared" si="1"/>
        <v>Actions</v>
      </c>
      <c r="V12" s="293" t="str">
        <f t="shared" si="0"/>
        <v/>
      </c>
    </row>
    <row r="13" spans="1:22" ht="35.25" customHeight="1" x14ac:dyDescent="0.35">
      <c r="B13" s="318"/>
      <c r="C13" s="319"/>
      <c r="D13" s="320"/>
      <c r="E13" s="321"/>
      <c r="F13" s="322" t="str">
        <f>IF($D13="Landfilled",0,IF($D13="Reused on site",1,IF($D13="Reused off site",1,IF($C13&lt;&gt;"",SUMIF('Conversion Factors'!$A$2:$A$39,$C13,'Conversion Factors'!$D$2:$D$39),""))))</f>
        <v/>
      </c>
      <c r="G13" s="323"/>
      <c r="H13" s="324"/>
      <c r="I13" s="325"/>
      <c r="J13" s="326"/>
      <c r="K13" s="327" t="str">
        <f>IF(G13&lt;&gt;"",G13,IF('Working Sheet'!D393&lt;&gt;"",'Working Sheet'!D393 &amp; " yd3",""))</f>
        <v/>
      </c>
      <c r="L13" s="328" t="str">
        <f>IF(H13&gt;0,H13,IF(ISNUMBER('Working Sheet'!F393),'Working Sheet'!F393,""))</f>
        <v/>
      </c>
      <c r="M13" s="329" t="str">
        <f>IF(I13&lt;&gt;"",I13,IF(J13&lt;&gt;"",J13/SUMIF('Conversion Factors'!$A$2:$A$39,'Estimated Waste'!C13,'Conversion Factors'!$C$2:$C$39),IF(H13&gt;0,IF(G13&lt;&gt;"",H13*SUMIF('Conversion Factors'!$F$2:$F$32,IF(LEN(G13)&gt;6,MID(G13,1,LEN(G13)-10),MID(G13,1,LEN(G13)-4)),'Conversion Factors'!$G$2:$G$28),""),"")))</f>
        <v/>
      </c>
      <c r="N13" s="330" t="str">
        <f>IF(J13&lt;&gt;"",J13,IF(I13&lt;&gt;"",I13*SUMIF('Conversion Factors'!$A$2:$A$39,'Estimated Waste'!C13,'Conversion Factors'!$C$2:$C$39),IF(H13&gt;0,IF(G13&lt;&gt;"",H13*SUMIF('Conversion Factors'!$F$2:$F$32,IF(LEN(G13)&gt;6,MID(G13,1,LEN(G13)-10),MID(G13,1,LEN(G13)-4)),'Conversion Factors'!$G$2:$G$28)*SUMIF('Conversion Factors'!$A$2:$A$39,'Estimated Waste'!C13,'Conversion Factors'!$C$2:$C$39),""),"")))</f>
        <v/>
      </c>
      <c r="O13" s="627"/>
      <c r="P13" s="628"/>
      <c r="Q13" s="628"/>
      <c r="R13" s="332"/>
      <c r="S13" s="294" t="str">
        <f t="shared" si="2"/>
        <v/>
      </c>
      <c r="T13" s="294" t="str">
        <f t="shared" si="3"/>
        <v/>
      </c>
      <c r="U13" s="293" t="str">
        <f t="shared" si="1"/>
        <v>Actions</v>
      </c>
      <c r="V13" s="293" t="str">
        <f t="shared" si="0"/>
        <v/>
      </c>
    </row>
    <row r="14" spans="1:22" ht="35.25" customHeight="1" x14ac:dyDescent="0.35">
      <c r="B14" s="318"/>
      <c r="C14" s="319"/>
      <c r="D14" s="320"/>
      <c r="E14" s="321"/>
      <c r="F14" s="322" t="str">
        <f>IF($D14="Landfilled",0,IF($D14="Reused on site",1,IF($D14="Reused off site",1,IF($C14&lt;&gt;"",SUMIF('Conversion Factors'!$A$2:$A$39,$C14,'Conversion Factors'!$D$2:$D$39),""))))</f>
        <v/>
      </c>
      <c r="G14" s="323"/>
      <c r="H14" s="324"/>
      <c r="I14" s="325"/>
      <c r="J14" s="326"/>
      <c r="K14" s="327" t="str">
        <f>IF(G14&lt;&gt;"",G14,IF('Working Sheet'!D394&lt;&gt;"",'Working Sheet'!D394 &amp; " yd3",""))</f>
        <v/>
      </c>
      <c r="L14" s="328" t="str">
        <f>IF(H14&gt;0,H14,IF(ISNUMBER('Working Sheet'!F394),'Working Sheet'!F394,""))</f>
        <v/>
      </c>
      <c r="M14" s="329" t="str">
        <f>IF(I14&lt;&gt;"",I14,IF(J14&lt;&gt;"",J14/SUMIF('Conversion Factors'!$A$2:$A$39,'Estimated Waste'!C14,'Conversion Factors'!$C$2:$C$39),IF(H14&gt;0,IF(G14&lt;&gt;"",H14*SUMIF('Conversion Factors'!$F$2:$F$32,IF(LEN(G14)&gt;6,MID(G14,1,LEN(G14)-10),MID(G14,1,LEN(G14)-4)),'Conversion Factors'!$G$2:$G$28),""),"")))</f>
        <v/>
      </c>
      <c r="N14" s="330" t="str">
        <f>IF(J14&lt;&gt;"",J14,IF(I14&lt;&gt;"",I14*SUMIF('Conversion Factors'!$A$2:$A$39,'Estimated Waste'!C14,'Conversion Factors'!$C$2:$C$39),IF(H14&gt;0,IF(G14&lt;&gt;"",H14*SUMIF('Conversion Factors'!$F$2:$F$32,IF(LEN(G14)&gt;6,MID(G14,1,LEN(G14)-10),MID(G14,1,LEN(G14)-4)),'Conversion Factors'!$G$2:$G$28)*SUMIF('Conversion Factors'!$A$2:$A$39,'Estimated Waste'!C14,'Conversion Factors'!$C$2:$C$39),""),"")))</f>
        <v/>
      </c>
      <c r="O14" s="627"/>
      <c r="P14" s="628"/>
      <c r="Q14" s="628"/>
      <c r="R14" s="332"/>
      <c r="S14" s="294" t="str">
        <f t="shared" si="2"/>
        <v/>
      </c>
      <c r="T14" s="294" t="str">
        <f t="shared" si="3"/>
        <v/>
      </c>
      <c r="U14" s="293" t="str">
        <f t="shared" si="1"/>
        <v>Actions</v>
      </c>
      <c r="V14" s="293" t="str">
        <f t="shared" si="0"/>
        <v/>
      </c>
    </row>
    <row r="15" spans="1:22" ht="35.25" customHeight="1" x14ac:dyDescent="0.35">
      <c r="B15" s="318"/>
      <c r="C15" s="319"/>
      <c r="D15" s="320"/>
      <c r="E15" s="321"/>
      <c r="F15" s="322" t="str">
        <f>IF($D15="Landfilled",0,IF($D15="Reused on site",1,IF($D15="Reused off site",1,IF($C15&lt;&gt;"",SUMIF('Conversion Factors'!$A$2:$A$39,$C15,'Conversion Factors'!$D$2:$D$39),""))))</f>
        <v/>
      </c>
      <c r="G15" s="323"/>
      <c r="H15" s="324"/>
      <c r="I15" s="325"/>
      <c r="J15" s="326"/>
      <c r="K15" s="327" t="str">
        <f>IF(G15&lt;&gt;"",G15,IF('Working Sheet'!D395&lt;&gt;"",'Working Sheet'!D395 &amp; " yd3",""))</f>
        <v/>
      </c>
      <c r="L15" s="328" t="str">
        <f>IF(H15&gt;0,H15,IF(ISNUMBER('Working Sheet'!F395),'Working Sheet'!F395,""))</f>
        <v/>
      </c>
      <c r="M15" s="329" t="str">
        <f>IF(I15&lt;&gt;"",I15,IF(J15&lt;&gt;"",J15/SUMIF('Conversion Factors'!$A$2:$A$39,'Estimated Waste'!C15,'Conversion Factors'!$C$2:$C$39),IF(H15&gt;0,IF(G15&lt;&gt;"",H15*SUMIF('Conversion Factors'!$F$2:$F$32,IF(LEN(G15)&gt;6,MID(G15,1,LEN(G15)-10),MID(G15,1,LEN(G15)-4)),'Conversion Factors'!$G$2:$G$28),""),"")))</f>
        <v/>
      </c>
      <c r="N15" s="330" t="str">
        <f>IF(J15&lt;&gt;"",J15,IF(I15&lt;&gt;"",I15*SUMIF('Conversion Factors'!$A$2:$A$39,'Estimated Waste'!C15,'Conversion Factors'!$C$2:$C$39),IF(H15&gt;0,IF(G15&lt;&gt;"",H15*SUMIF('Conversion Factors'!$F$2:$F$32,IF(LEN(G15)&gt;6,MID(G15,1,LEN(G15)-10),MID(G15,1,LEN(G15)-4)),'Conversion Factors'!$G$2:$G$28)*SUMIF('Conversion Factors'!$A$2:$A$39,'Estimated Waste'!C15,'Conversion Factors'!$C$2:$C$39),""),"")))</f>
        <v/>
      </c>
      <c r="O15" s="627"/>
      <c r="P15" s="628"/>
      <c r="Q15" s="628"/>
      <c r="R15" s="332"/>
      <c r="S15" s="294" t="str">
        <f t="shared" si="2"/>
        <v/>
      </c>
      <c r="T15" s="294" t="str">
        <f t="shared" si="3"/>
        <v/>
      </c>
      <c r="U15" s="293" t="str">
        <f t="shared" si="1"/>
        <v>Actions</v>
      </c>
      <c r="V15" s="293" t="str">
        <f t="shared" si="0"/>
        <v/>
      </c>
    </row>
    <row r="16" spans="1:22" ht="35.25" customHeight="1" x14ac:dyDescent="0.35">
      <c r="B16" s="318"/>
      <c r="C16" s="319"/>
      <c r="D16" s="320"/>
      <c r="E16" s="321"/>
      <c r="F16" s="322" t="str">
        <f>IF($D16="Landfilled",0,IF($D16="Reused on site",1,IF($D16="Reused off site",1,IF($C16&lt;&gt;"",SUMIF('Conversion Factors'!$A$2:$A$39,$C16,'Conversion Factors'!$D$2:$D$39),""))))</f>
        <v/>
      </c>
      <c r="G16" s="323"/>
      <c r="H16" s="324"/>
      <c r="I16" s="325"/>
      <c r="J16" s="326"/>
      <c r="K16" s="327" t="str">
        <f>IF(G16&lt;&gt;"",G16,IF('Working Sheet'!D396&lt;&gt;"",'Working Sheet'!D396 &amp; " yd3",""))</f>
        <v/>
      </c>
      <c r="L16" s="328" t="str">
        <f>IF(H16&gt;0,H16,IF(ISNUMBER('Working Sheet'!F396),'Working Sheet'!F396,""))</f>
        <v/>
      </c>
      <c r="M16" s="329" t="str">
        <f>IF(I16&lt;&gt;"",I16,IF(J16&lt;&gt;"",J16/SUMIF('Conversion Factors'!$A$2:$A$39,'Estimated Waste'!C16,'Conversion Factors'!$C$2:$C$39),IF(H16&gt;0,IF(G16&lt;&gt;"",H16*SUMIF('Conversion Factors'!$F$2:$F$32,IF(LEN(G16)&gt;6,MID(G16,1,LEN(G16)-10),MID(G16,1,LEN(G16)-4)),'Conversion Factors'!$G$2:$G$28),""),"")))</f>
        <v/>
      </c>
      <c r="N16" s="330" t="str">
        <f>IF(J16&lt;&gt;"",J16,IF(I16&lt;&gt;"",I16*SUMIF('Conversion Factors'!$A$2:$A$39,'Estimated Waste'!C16,'Conversion Factors'!$C$2:$C$39),IF(H16&gt;0,IF(G16&lt;&gt;"",H16*SUMIF('Conversion Factors'!$F$2:$F$32,IF(LEN(G16)&gt;6,MID(G16,1,LEN(G16)-10),MID(G16,1,LEN(G16)-4)),'Conversion Factors'!$G$2:$G$28)*SUMIF('Conversion Factors'!$A$2:$A$39,'Estimated Waste'!C16,'Conversion Factors'!$C$2:$C$39),""),"")))</f>
        <v/>
      </c>
      <c r="O16" s="627"/>
      <c r="P16" s="628"/>
      <c r="Q16" s="628"/>
      <c r="R16" s="332"/>
      <c r="S16" s="294" t="str">
        <f t="shared" si="2"/>
        <v/>
      </c>
      <c r="T16" s="294" t="str">
        <f t="shared" si="3"/>
        <v/>
      </c>
      <c r="U16" s="293" t="str">
        <f t="shared" si="1"/>
        <v>Actions</v>
      </c>
      <c r="V16" s="293" t="str">
        <f t="shared" si="0"/>
        <v/>
      </c>
    </row>
    <row r="17" spans="2:22" ht="35.25" customHeight="1" x14ac:dyDescent="0.35">
      <c r="B17" s="318"/>
      <c r="C17" s="319"/>
      <c r="D17" s="320"/>
      <c r="E17" s="321"/>
      <c r="F17" s="322" t="str">
        <f>IF($D17="Landfilled",0,IF($D17="Reused on site",1,IF($D17="Reused off site",1,IF($C17&lt;&gt;"",SUMIF('Conversion Factors'!$A$2:$A$39,$C17,'Conversion Factors'!$D$2:$D$39),""))))</f>
        <v/>
      </c>
      <c r="G17" s="323"/>
      <c r="H17" s="324"/>
      <c r="I17" s="325"/>
      <c r="J17" s="326"/>
      <c r="K17" s="327" t="str">
        <f>IF(G17&lt;&gt;"",G17,IF('Working Sheet'!D397&lt;&gt;"",'Working Sheet'!D397 &amp; " yd3",""))</f>
        <v/>
      </c>
      <c r="L17" s="328" t="str">
        <f>IF(H17&gt;0,H17,IF(ISNUMBER('Working Sheet'!F397),'Working Sheet'!F397,""))</f>
        <v/>
      </c>
      <c r="M17" s="329" t="str">
        <f>IF(I17&lt;&gt;"",I17,IF(J17&lt;&gt;"",J17/SUMIF('Conversion Factors'!$A$2:$A$39,'Estimated Waste'!C17,'Conversion Factors'!$C$2:$C$39),IF(H17&gt;0,IF(G17&lt;&gt;"",H17*SUMIF('Conversion Factors'!$F$2:$F$32,IF(LEN(G17)&gt;6,MID(G17,1,LEN(G17)-10),MID(G17,1,LEN(G17)-4)),'Conversion Factors'!$G$2:$G$28),""),"")))</f>
        <v/>
      </c>
      <c r="N17" s="330" t="str">
        <f>IF(J17&lt;&gt;"",J17,IF(I17&lt;&gt;"",I17*SUMIF('Conversion Factors'!$A$2:$A$39,'Estimated Waste'!C17,'Conversion Factors'!$C$2:$C$39),IF(H17&gt;0,IF(G17&lt;&gt;"",H17*SUMIF('Conversion Factors'!$F$2:$F$32,IF(LEN(G17)&gt;6,MID(G17,1,LEN(G17)-10),MID(G17,1,LEN(G17)-4)),'Conversion Factors'!$G$2:$G$28)*SUMIF('Conversion Factors'!$A$2:$A$39,'Estimated Waste'!C17,'Conversion Factors'!$C$2:$C$39),""),"")))</f>
        <v/>
      </c>
      <c r="O17" s="627"/>
      <c r="P17" s="628"/>
      <c r="Q17" s="628"/>
      <c r="R17" s="332"/>
      <c r="S17" s="294" t="str">
        <f t="shared" si="2"/>
        <v/>
      </c>
      <c r="T17" s="294" t="str">
        <f t="shared" si="3"/>
        <v/>
      </c>
      <c r="U17" s="293" t="str">
        <f t="shared" si="1"/>
        <v>Actions</v>
      </c>
      <c r="V17" s="293" t="str">
        <f t="shared" si="0"/>
        <v/>
      </c>
    </row>
    <row r="18" spans="2:22" ht="35.25" customHeight="1" x14ac:dyDescent="0.35">
      <c r="B18" s="318"/>
      <c r="C18" s="319"/>
      <c r="D18" s="320"/>
      <c r="E18" s="321"/>
      <c r="F18" s="322" t="str">
        <f>IF($D18="Landfilled",0,IF($D18="Reused on site",1,IF($D18="Reused off site",1,IF($C18&lt;&gt;"",SUMIF('Conversion Factors'!$A$2:$A$39,$C18,'Conversion Factors'!$D$2:$D$39),""))))</f>
        <v/>
      </c>
      <c r="G18" s="323"/>
      <c r="H18" s="324"/>
      <c r="I18" s="325"/>
      <c r="J18" s="326"/>
      <c r="K18" s="327" t="str">
        <f>IF(G18&lt;&gt;"",G18,IF('Working Sheet'!D398&lt;&gt;"",'Working Sheet'!D398 &amp; " yd3",""))</f>
        <v/>
      </c>
      <c r="L18" s="328" t="str">
        <f>IF(H18&gt;0,H18,IF(ISNUMBER('Working Sheet'!F398),'Working Sheet'!F398,""))</f>
        <v/>
      </c>
      <c r="M18" s="329" t="str">
        <f>IF(I18&lt;&gt;"",I18,IF(J18&lt;&gt;"",J18/SUMIF('Conversion Factors'!$A$2:$A$39,'Estimated Waste'!C18,'Conversion Factors'!$C$2:$C$39),IF(H18&gt;0,IF(G18&lt;&gt;"",H18*SUMIF('Conversion Factors'!$F$2:$F$32,IF(LEN(G18)&gt;6,MID(G18,1,LEN(G18)-10),MID(G18,1,LEN(G18)-4)),'Conversion Factors'!$G$2:$G$28),""),"")))</f>
        <v/>
      </c>
      <c r="N18" s="330" t="str">
        <f>IF(J18&lt;&gt;"",J18,IF(I18&lt;&gt;"",I18*SUMIF('Conversion Factors'!$A$2:$A$39,'Estimated Waste'!C18,'Conversion Factors'!$C$2:$C$39),IF(H18&gt;0,IF(G18&lt;&gt;"",H18*SUMIF('Conversion Factors'!$F$2:$F$32,IF(LEN(G18)&gt;6,MID(G18,1,LEN(G18)-10),MID(G18,1,LEN(G18)-4)),'Conversion Factors'!$G$2:$G$28)*SUMIF('Conversion Factors'!$A$2:$A$39,'Estimated Waste'!C18,'Conversion Factors'!$C$2:$C$39),""),"")))</f>
        <v/>
      </c>
      <c r="O18" s="627"/>
      <c r="P18" s="628"/>
      <c r="Q18" s="628"/>
      <c r="R18" s="332"/>
      <c r="S18" s="294" t="str">
        <f t="shared" si="2"/>
        <v/>
      </c>
      <c r="T18" s="294" t="str">
        <f t="shared" si="3"/>
        <v/>
      </c>
      <c r="U18" s="293" t="str">
        <f t="shared" si="1"/>
        <v>Actions</v>
      </c>
      <c r="V18" s="293" t="str">
        <f t="shared" si="0"/>
        <v/>
      </c>
    </row>
    <row r="19" spans="2:22" ht="35.25" customHeight="1" x14ac:dyDescent="0.35">
      <c r="B19" s="318"/>
      <c r="C19" s="319"/>
      <c r="D19" s="320"/>
      <c r="E19" s="321"/>
      <c r="F19" s="322" t="str">
        <f>IF($D19="Landfilled",0,IF($D19="Reused on site",1,IF($D19="Reused off site",1,IF($C19&lt;&gt;"",SUMIF('Conversion Factors'!$A$2:$A$39,$C19,'Conversion Factors'!$D$2:$D$39),""))))</f>
        <v/>
      </c>
      <c r="G19" s="323"/>
      <c r="H19" s="324"/>
      <c r="I19" s="325"/>
      <c r="J19" s="326"/>
      <c r="K19" s="327" t="str">
        <f>IF(G19&lt;&gt;"",G19,IF('Working Sheet'!D399&lt;&gt;"",'Working Sheet'!D399 &amp; " yd3",""))</f>
        <v/>
      </c>
      <c r="L19" s="328" t="str">
        <f>IF(H19&gt;0,H19,IF(ISNUMBER('Working Sheet'!F399),'Working Sheet'!F399,""))</f>
        <v/>
      </c>
      <c r="M19" s="329" t="str">
        <f>IF(I19&lt;&gt;"",I19,IF(J19&lt;&gt;"",J19/SUMIF('Conversion Factors'!$A$2:$A$39,'Estimated Waste'!C19,'Conversion Factors'!$C$2:$C$39),IF(H19&gt;0,IF(G19&lt;&gt;"",H19*SUMIF('Conversion Factors'!$F$2:$F$32,IF(LEN(G19)&gt;6,MID(G19,1,LEN(G19)-10),MID(G19,1,LEN(G19)-4)),'Conversion Factors'!$G$2:$G$28),""),"")))</f>
        <v/>
      </c>
      <c r="N19" s="330" t="str">
        <f>IF(J19&lt;&gt;"",J19,IF(I19&lt;&gt;"",I19*SUMIF('Conversion Factors'!$A$2:$A$39,'Estimated Waste'!C19,'Conversion Factors'!$C$2:$C$39),IF(H19&gt;0,IF(G19&lt;&gt;"",H19*SUMIF('Conversion Factors'!$F$2:$F$32,IF(LEN(G19)&gt;6,MID(G19,1,LEN(G19)-10),MID(G19,1,LEN(G19)-4)),'Conversion Factors'!$G$2:$G$28)*SUMIF('Conversion Factors'!$A$2:$A$39,'Estimated Waste'!C19,'Conversion Factors'!$C$2:$C$39),""),"")))</f>
        <v/>
      </c>
      <c r="O19" s="627"/>
      <c r="P19" s="628"/>
      <c r="Q19" s="628"/>
      <c r="R19" s="332"/>
      <c r="S19" s="294" t="str">
        <f t="shared" si="2"/>
        <v/>
      </c>
      <c r="T19" s="294" t="str">
        <f t="shared" si="3"/>
        <v/>
      </c>
      <c r="U19" s="293" t="str">
        <f t="shared" si="1"/>
        <v>Actions</v>
      </c>
      <c r="V19" s="293" t="str">
        <f t="shared" si="0"/>
        <v/>
      </c>
    </row>
    <row r="20" spans="2:22" ht="35.25" customHeight="1" x14ac:dyDescent="0.35">
      <c r="B20" s="318"/>
      <c r="C20" s="319"/>
      <c r="D20" s="320"/>
      <c r="E20" s="321"/>
      <c r="F20" s="322" t="str">
        <f>IF($D20="Landfilled",0,IF($D20="Reused on site",1,IF($D20="Reused off site",1,IF($C20&lt;&gt;"",SUMIF('Conversion Factors'!$A$2:$A$39,$C20,'Conversion Factors'!$D$2:$D$39),""))))</f>
        <v/>
      </c>
      <c r="G20" s="323"/>
      <c r="H20" s="324"/>
      <c r="I20" s="325"/>
      <c r="J20" s="326"/>
      <c r="K20" s="327" t="str">
        <f>IF(G20&lt;&gt;"",G20,IF('Working Sheet'!D400&lt;&gt;"",'Working Sheet'!D400 &amp; " yd3",""))</f>
        <v/>
      </c>
      <c r="L20" s="328" t="str">
        <f>IF(H20&gt;0,H20,IF(ISNUMBER('Working Sheet'!F400),'Working Sheet'!F400,""))</f>
        <v/>
      </c>
      <c r="M20" s="329" t="str">
        <f>IF(I20&lt;&gt;"",I20,IF(J20&lt;&gt;"",J20/SUMIF('Conversion Factors'!$A$2:$A$39,'Estimated Waste'!C20,'Conversion Factors'!$C$2:$C$39),IF(H20&gt;0,IF(G20&lt;&gt;"",H20*SUMIF('Conversion Factors'!$F$2:$F$32,IF(LEN(G20)&gt;6,MID(G20,1,LEN(G20)-10),MID(G20,1,LEN(G20)-4)),'Conversion Factors'!$G$2:$G$28),""),"")))</f>
        <v/>
      </c>
      <c r="N20" s="330" t="str">
        <f>IF(J20&lt;&gt;"",J20,IF(I20&lt;&gt;"",I20*SUMIF('Conversion Factors'!$A$2:$A$39,'Estimated Waste'!C20,'Conversion Factors'!$C$2:$C$39),IF(H20&gt;0,IF(G20&lt;&gt;"",H20*SUMIF('Conversion Factors'!$F$2:$F$32,IF(LEN(G20)&gt;6,MID(G20,1,LEN(G20)-10),MID(G20,1,LEN(G20)-4)),'Conversion Factors'!$G$2:$G$28)*SUMIF('Conversion Factors'!$A$2:$A$39,'Estimated Waste'!C20,'Conversion Factors'!$C$2:$C$39),""),"")))</f>
        <v/>
      </c>
      <c r="O20" s="627"/>
      <c r="P20" s="628"/>
      <c r="Q20" s="628"/>
      <c r="R20" s="332"/>
      <c r="S20" s="294" t="str">
        <f t="shared" si="2"/>
        <v/>
      </c>
      <c r="T20" s="294" t="str">
        <f t="shared" si="3"/>
        <v/>
      </c>
      <c r="U20" s="293" t="str">
        <f t="shared" si="1"/>
        <v>Actions</v>
      </c>
      <c r="V20" s="293" t="str">
        <f t="shared" si="0"/>
        <v/>
      </c>
    </row>
    <row r="21" spans="2:22" ht="35.25" customHeight="1" x14ac:dyDescent="0.35">
      <c r="B21" s="318"/>
      <c r="C21" s="319"/>
      <c r="D21" s="320"/>
      <c r="E21" s="321"/>
      <c r="F21" s="322" t="str">
        <f>IF($D21="Landfilled",0,IF($D21="Reused on site",1,IF($D21="Reused off site",1,IF($C21&lt;&gt;"",SUMIF('Conversion Factors'!$A$2:$A$39,$C21,'Conversion Factors'!$D$2:$D$39),""))))</f>
        <v/>
      </c>
      <c r="G21" s="323"/>
      <c r="H21" s="324"/>
      <c r="I21" s="325"/>
      <c r="J21" s="326"/>
      <c r="K21" s="327" t="str">
        <f>IF(G21&lt;&gt;"",G21,IF('Working Sheet'!D401&lt;&gt;"",'Working Sheet'!D401 &amp; " yd3",""))</f>
        <v/>
      </c>
      <c r="L21" s="328" t="str">
        <f>IF(H21&gt;0,H21,IF(ISNUMBER('Working Sheet'!F401),'Working Sheet'!F401,""))</f>
        <v/>
      </c>
      <c r="M21" s="329" t="str">
        <f>IF(I21&lt;&gt;"",I21,IF(J21&lt;&gt;"",J21/SUMIF('Conversion Factors'!$A$2:$A$39,'Estimated Waste'!C21,'Conversion Factors'!$C$2:$C$39),IF(H21&gt;0,IF(G21&lt;&gt;"",H21*SUMIF('Conversion Factors'!$F$2:$F$32,IF(LEN(G21)&gt;6,MID(G21,1,LEN(G21)-10),MID(G21,1,LEN(G21)-4)),'Conversion Factors'!$G$2:$G$28),""),"")))</f>
        <v/>
      </c>
      <c r="N21" s="330" t="str">
        <f>IF(J21&lt;&gt;"",J21,IF(I21&lt;&gt;"",I21*SUMIF('Conversion Factors'!$A$2:$A$39,'Estimated Waste'!C21,'Conversion Factors'!$C$2:$C$39),IF(H21&gt;0,IF(G21&lt;&gt;"",H21*SUMIF('Conversion Factors'!$F$2:$F$32,IF(LEN(G21)&gt;6,MID(G21,1,LEN(G21)-10),MID(G21,1,LEN(G21)-4)),'Conversion Factors'!$G$2:$G$28)*SUMIF('Conversion Factors'!$A$2:$A$39,'Estimated Waste'!C21,'Conversion Factors'!$C$2:$C$39),""),"")))</f>
        <v/>
      </c>
      <c r="O21" s="627"/>
      <c r="P21" s="628"/>
      <c r="Q21" s="628"/>
      <c r="R21" s="332"/>
      <c r="S21" s="294" t="str">
        <f t="shared" si="2"/>
        <v/>
      </c>
      <c r="T21" s="294" t="str">
        <f t="shared" si="3"/>
        <v/>
      </c>
      <c r="U21" s="293" t="str">
        <f t="shared" si="1"/>
        <v>Actions</v>
      </c>
      <c r="V21" s="293" t="str">
        <f t="shared" si="0"/>
        <v/>
      </c>
    </row>
    <row r="22" spans="2:22" ht="35.25" customHeight="1" x14ac:dyDescent="0.35">
      <c r="B22" s="318"/>
      <c r="C22" s="319"/>
      <c r="D22" s="320"/>
      <c r="E22" s="321"/>
      <c r="F22" s="322" t="str">
        <f>IF($D22="Landfilled",0,IF($D22="Reused on site",1,IF($D22="Reused off site",1,IF($C22&lt;&gt;"",SUMIF('Conversion Factors'!$A$2:$A$39,$C22,'Conversion Factors'!$D$2:$D$39),""))))</f>
        <v/>
      </c>
      <c r="G22" s="323"/>
      <c r="H22" s="324"/>
      <c r="I22" s="325"/>
      <c r="J22" s="326"/>
      <c r="K22" s="327" t="str">
        <f>IF(G22&lt;&gt;"",G22,IF('Working Sheet'!D402&lt;&gt;"",'Working Sheet'!D402 &amp; " yd3",""))</f>
        <v/>
      </c>
      <c r="L22" s="328" t="str">
        <f>IF(H22&gt;0,H22,IF(ISNUMBER('Working Sheet'!F402),'Working Sheet'!F402,""))</f>
        <v/>
      </c>
      <c r="M22" s="329" t="str">
        <f>IF(I22&lt;&gt;"",I22,IF(J22&lt;&gt;"",J22/SUMIF('Conversion Factors'!$A$2:$A$39,'Estimated Waste'!C22,'Conversion Factors'!$C$2:$C$39),IF(H22&gt;0,IF(G22&lt;&gt;"",H22*SUMIF('Conversion Factors'!$F$2:$F$32,IF(LEN(G22)&gt;6,MID(G22,1,LEN(G22)-10),MID(G22,1,LEN(G22)-4)),'Conversion Factors'!$G$2:$G$28),""),"")))</f>
        <v/>
      </c>
      <c r="N22" s="330" t="str">
        <f>IF(J22&lt;&gt;"",J22,IF(I22&lt;&gt;"",I22*SUMIF('Conversion Factors'!$A$2:$A$39,'Estimated Waste'!C22,'Conversion Factors'!$C$2:$C$39),IF(H22&gt;0,IF(G22&lt;&gt;"",H22*SUMIF('Conversion Factors'!$F$2:$F$32,IF(LEN(G22)&gt;6,MID(G22,1,LEN(G22)-10),MID(G22,1,LEN(G22)-4)),'Conversion Factors'!$G$2:$G$28)*SUMIF('Conversion Factors'!$A$2:$A$39,'Estimated Waste'!C22,'Conversion Factors'!$C$2:$C$39),""),"")))</f>
        <v/>
      </c>
      <c r="O22" s="627"/>
      <c r="P22" s="628"/>
      <c r="Q22" s="628"/>
      <c r="R22" s="332"/>
      <c r="S22" s="294" t="str">
        <f t="shared" si="2"/>
        <v/>
      </c>
      <c r="T22" s="294" t="str">
        <f t="shared" si="3"/>
        <v/>
      </c>
      <c r="U22" s="293" t="str">
        <f t="shared" si="1"/>
        <v>Actions</v>
      </c>
      <c r="V22" s="293" t="str">
        <f t="shared" si="0"/>
        <v/>
      </c>
    </row>
    <row r="23" spans="2:22" ht="35.25" customHeight="1" x14ac:dyDescent="0.35">
      <c r="B23" s="318"/>
      <c r="C23" s="319"/>
      <c r="D23" s="320"/>
      <c r="E23" s="321"/>
      <c r="F23" s="322" t="str">
        <f>IF($D23="Landfilled",0,IF($D23="Reused on site",1,IF($D23="Reused off site",1,IF($C23&lt;&gt;"",SUMIF('Conversion Factors'!$A$2:$A$39,$C23,'Conversion Factors'!$D$2:$D$39),""))))</f>
        <v/>
      </c>
      <c r="G23" s="323"/>
      <c r="H23" s="324"/>
      <c r="I23" s="325"/>
      <c r="J23" s="326"/>
      <c r="K23" s="327" t="str">
        <f>IF(G23&lt;&gt;"",G23,IF('Working Sheet'!D403&lt;&gt;"",'Working Sheet'!D403 &amp; " yd3",""))</f>
        <v/>
      </c>
      <c r="L23" s="328" t="str">
        <f>IF(H23&gt;0,H23,IF(ISNUMBER('Working Sheet'!F403),'Working Sheet'!F403,""))</f>
        <v/>
      </c>
      <c r="M23" s="329" t="str">
        <f>IF(I23&lt;&gt;"",I23,IF(J23&lt;&gt;"",J23/SUMIF('Conversion Factors'!$A$2:$A$39,'Estimated Waste'!C23,'Conversion Factors'!$C$2:$C$39),IF(H23&gt;0,IF(G23&lt;&gt;"",H23*SUMIF('Conversion Factors'!$F$2:$F$32,IF(LEN(G23)&gt;6,MID(G23,1,LEN(G23)-10),MID(G23,1,LEN(G23)-4)),'Conversion Factors'!$G$2:$G$28),""),"")))</f>
        <v/>
      </c>
      <c r="N23" s="330" t="str">
        <f>IF(J23&lt;&gt;"",J23,IF(I23&lt;&gt;"",I23*SUMIF('Conversion Factors'!$A$2:$A$39,'Estimated Waste'!C23,'Conversion Factors'!$C$2:$C$39),IF(H23&gt;0,IF(G23&lt;&gt;"",H23*SUMIF('Conversion Factors'!$F$2:$F$32,IF(LEN(G23)&gt;6,MID(G23,1,LEN(G23)-10),MID(G23,1,LEN(G23)-4)),'Conversion Factors'!$G$2:$G$28)*SUMIF('Conversion Factors'!$A$2:$A$39,'Estimated Waste'!C23,'Conversion Factors'!$C$2:$C$39),""),"")))</f>
        <v/>
      </c>
      <c r="O23" s="627"/>
      <c r="P23" s="628"/>
      <c r="Q23" s="628"/>
      <c r="R23" s="332"/>
      <c r="S23" s="294" t="str">
        <f t="shared" si="2"/>
        <v/>
      </c>
      <c r="T23" s="294" t="str">
        <f t="shared" si="3"/>
        <v/>
      </c>
      <c r="U23" s="293" t="str">
        <f t="shared" si="1"/>
        <v>Actions</v>
      </c>
      <c r="V23" s="293" t="str">
        <f t="shared" si="0"/>
        <v/>
      </c>
    </row>
    <row r="24" spans="2:22" ht="35.25" customHeight="1" x14ac:dyDescent="0.35">
      <c r="B24" s="318"/>
      <c r="C24" s="319"/>
      <c r="D24" s="320"/>
      <c r="E24" s="321"/>
      <c r="F24" s="322" t="str">
        <f>IF($D24="Landfilled",0,IF($D24="Reused on site",1,IF($D24="Reused off site",1,IF($C24&lt;&gt;"",SUMIF('Conversion Factors'!$A$2:$A$39,$C24,'Conversion Factors'!$D$2:$D$39),""))))</f>
        <v/>
      </c>
      <c r="G24" s="323"/>
      <c r="H24" s="324"/>
      <c r="I24" s="325"/>
      <c r="J24" s="326"/>
      <c r="K24" s="327" t="str">
        <f>IF(G24&lt;&gt;"",G24,IF('Working Sheet'!D404&lt;&gt;"",'Working Sheet'!D404 &amp; " yd3",""))</f>
        <v/>
      </c>
      <c r="L24" s="328" t="str">
        <f>IF(H24&gt;0,H24,IF(ISNUMBER('Working Sheet'!F404),'Working Sheet'!F404,""))</f>
        <v/>
      </c>
      <c r="M24" s="329" t="str">
        <f>IF(I24&lt;&gt;"",I24,IF(J24&lt;&gt;"",J24/SUMIF('Conversion Factors'!$A$2:$A$39,'Estimated Waste'!C24,'Conversion Factors'!$C$2:$C$39),IF(H24&gt;0,IF(G24&lt;&gt;"",H24*SUMIF('Conversion Factors'!$F$2:$F$32,IF(LEN(G24)&gt;6,MID(G24,1,LEN(G24)-10),MID(G24,1,LEN(G24)-4)),'Conversion Factors'!$G$2:$G$28),""),"")))</f>
        <v/>
      </c>
      <c r="N24" s="330" t="str">
        <f>IF(J24&lt;&gt;"",J24,IF(I24&lt;&gt;"",I24*SUMIF('Conversion Factors'!$A$2:$A$39,'Estimated Waste'!C24,'Conversion Factors'!$C$2:$C$39),IF(H24&gt;0,IF(G24&lt;&gt;"",H24*SUMIF('Conversion Factors'!$F$2:$F$32,IF(LEN(G24)&gt;6,MID(G24,1,LEN(G24)-10),MID(G24,1,LEN(G24)-4)),'Conversion Factors'!$G$2:$G$28)*SUMIF('Conversion Factors'!$A$2:$A$39,'Estimated Waste'!C24,'Conversion Factors'!$C$2:$C$39),""),"")))</f>
        <v/>
      </c>
      <c r="O24" s="627"/>
      <c r="P24" s="628"/>
      <c r="Q24" s="628"/>
      <c r="R24" s="332"/>
      <c r="S24" s="294" t="str">
        <f t="shared" si="2"/>
        <v/>
      </c>
      <c r="T24" s="294" t="str">
        <f t="shared" si="3"/>
        <v/>
      </c>
      <c r="U24" s="293" t="str">
        <f t="shared" si="1"/>
        <v>Actions</v>
      </c>
      <c r="V24" s="293" t="str">
        <f t="shared" si="0"/>
        <v/>
      </c>
    </row>
    <row r="25" spans="2:22" ht="35.25" customHeight="1" x14ac:dyDescent="0.35">
      <c r="B25" s="318"/>
      <c r="C25" s="319"/>
      <c r="D25" s="320"/>
      <c r="E25" s="321"/>
      <c r="F25" s="322" t="str">
        <f>IF($D25="Landfilled",0,IF($D25="Reused on site",1,IF($D25="Reused off site",1,IF($C25&lt;&gt;"",SUMIF('Conversion Factors'!$A$2:$A$39,$C25,'Conversion Factors'!$D$2:$D$39),""))))</f>
        <v/>
      </c>
      <c r="G25" s="323"/>
      <c r="H25" s="324"/>
      <c r="I25" s="325"/>
      <c r="J25" s="326"/>
      <c r="K25" s="327" t="str">
        <f>IF(G25&lt;&gt;"",G25,IF('Working Sheet'!D405&lt;&gt;"",'Working Sheet'!D405 &amp; " yd3",""))</f>
        <v/>
      </c>
      <c r="L25" s="328" t="str">
        <f>IF(H25&gt;0,H25,IF(ISNUMBER('Working Sheet'!F405),'Working Sheet'!F405,""))</f>
        <v/>
      </c>
      <c r="M25" s="329" t="str">
        <f>IF(I25&lt;&gt;"",I25,IF(J25&lt;&gt;"",J25/SUMIF('Conversion Factors'!$A$2:$A$39,'Estimated Waste'!C25,'Conversion Factors'!$C$2:$C$39),IF(H25&gt;0,IF(G25&lt;&gt;"",H25*SUMIF('Conversion Factors'!$F$2:$F$32,IF(LEN(G25)&gt;6,MID(G25,1,LEN(G25)-10),MID(G25,1,LEN(G25)-4)),'Conversion Factors'!$G$2:$G$28),""),"")))</f>
        <v/>
      </c>
      <c r="N25" s="330" t="str">
        <f>IF(J25&lt;&gt;"",J25,IF(I25&lt;&gt;"",I25*SUMIF('Conversion Factors'!$A$2:$A$39,'Estimated Waste'!C25,'Conversion Factors'!$C$2:$C$39),IF(H25&gt;0,IF(G25&lt;&gt;"",H25*SUMIF('Conversion Factors'!$F$2:$F$32,IF(LEN(G25)&gt;6,MID(G25,1,LEN(G25)-10),MID(G25,1,LEN(G25)-4)),'Conversion Factors'!$G$2:$G$28)*SUMIF('Conversion Factors'!$A$2:$A$39,'Estimated Waste'!C25,'Conversion Factors'!$C$2:$C$39),""),"")))</f>
        <v/>
      </c>
      <c r="O25" s="627"/>
      <c r="P25" s="628"/>
      <c r="Q25" s="628"/>
      <c r="R25" s="332"/>
      <c r="S25" s="294" t="str">
        <f t="shared" si="2"/>
        <v/>
      </c>
      <c r="T25" s="294" t="str">
        <f t="shared" si="3"/>
        <v/>
      </c>
      <c r="U25" s="293" t="str">
        <f t="shared" si="1"/>
        <v>Actions</v>
      </c>
      <c r="V25" s="293" t="str">
        <f t="shared" si="0"/>
        <v/>
      </c>
    </row>
    <row r="26" spans="2:22" ht="35.25" customHeight="1" x14ac:dyDescent="0.35">
      <c r="B26" s="318"/>
      <c r="C26" s="319"/>
      <c r="D26" s="320"/>
      <c r="E26" s="321"/>
      <c r="F26" s="322" t="str">
        <f>IF($D26="Landfilled",0,IF($D26="Reused on site",1,IF($D26="Reused off site",1,IF($C26&lt;&gt;"",SUMIF('Conversion Factors'!$A$2:$A$39,$C26,'Conversion Factors'!$D$2:$D$39),""))))</f>
        <v/>
      </c>
      <c r="G26" s="323"/>
      <c r="H26" s="324"/>
      <c r="I26" s="325"/>
      <c r="J26" s="326"/>
      <c r="K26" s="327" t="str">
        <f>IF(G26&lt;&gt;"",G26,IF('Working Sheet'!D406&lt;&gt;"",'Working Sheet'!D406 &amp; " yd3",""))</f>
        <v/>
      </c>
      <c r="L26" s="328" t="str">
        <f>IF(H26&gt;0,H26,IF(ISNUMBER('Working Sheet'!F406),'Working Sheet'!F406,""))</f>
        <v/>
      </c>
      <c r="M26" s="329" t="str">
        <f>IF(I26&lt;&gt;"",I26,IF(J26&lt;&gt;"",J26/SUMIF('Conversion Factors'!$A$2:$A$39,'Estimated Waste'!C26,'Conversion Factors'!$C$2:$C$39),IF(H26&gt;0,IF(G26&lt;&gt;"",H26*SUMIF('Conversion Factors'!$F$2:$F$32,IF(LEN(G26)&gt;6,MID(G26,1,LEN(G26)-10),MID(G26,1,LEN(G26)-4)),'Conversion Factors'!$G$2:$G$28),""),"")))</f>
        <v/>
      </c>
      <c r="N26" s="330" t="str">
        <f>IF(J26&lt;&gt;"",J26,IF(I26&lt;&gt;"",I26*SUMIF('Conversion Factors'!$A$2:$A$39,'Estimated Waste'!C26,'Conversion Factors'!$C$2:$C$39),IF(H26&gt;0,IF(G26&lt;&gt;"",H26*SUMIF('Conversion Factors'!$F$2:$F$32,IF(LEN(G26)&gt;6,MID(G26,1,LEN(G26)-10),MID(G26,1,LEN(G26)-4)),'Conversion Factors'!$G$2:$G$28)*SUMIF('Conversion Factors'!$A$2:$A$39,'Estimated Waste'!C26,'Conversion Factors'!$C$2:$C$39),""),"")))</f>
        <v/>
      </c>
      <c r="O26" s="627"/>
      <c r="P26" s="628"/>
      <c r="Q26" s="628"/>
      <c r="R26" s="332"/>
      <c r="S26" s="294" t="str">
        <f t="shared" si="2"/>
        <v/>
      </c>
      <c r="T26" s="294" t="str">
        <f t="shared" si="3"/>
        <v/>
      </c>
      <c r="U26" s="293" t="str">
        <f t="shared" si="1"/>
        <v>Actions</v>
      </c>
      <c r="V26" s="293" t="str">
        <f t="shared" si="0"/>
        <v/>
      </c>
    </row>
    <row r="27" spans="2:22" ht="35.25" customHeight="1" x14ac:dyDescent="0.35">
      <c r="B27" s="318"/>
      <c r="C27" s="319"/>
      <c r="D27" s="320"/>
      <c r="E27" s="321"/>
      <c r="F27" s="322" t="str">
        <f>IF($D27="Landfilled",0,IF($D27="Reused on site",1,IF($D27="Reused off site",1,IF($C27&lt;&gt;"",SUMIF('Conversion Factors'!$A$2:$A$39,$C27,'Conversion Factors'!$D$2:$D$39),""))))</f>
        <v/>
      </c>
      <c r="G27" s="323"/>
      <c r="H27" s="324"/>
      <c r="I27" s="325"/>
      <c r="J27" s="326"/>
      <c r="K27" s="327" t="str">
        <f>IF(G27&lt;&gt;"",G27,IF('Working Sheet'!D407&lt;&gt;"",'Working Sheet'!D407 &amp; " yd3",""))</f>
        <v/>
      </c>
      <c r="L27" s="328" t="str">
        <f>IF(H27&gt;0,H27,IF(ISNUMBER('Working Sheet'!F407),'Working Sheet'!F407,""))</f>
        <v/>
      </c>
      <c r="M27" s="329" t="str">
        <f>IF(I27&lt;&gt;"",I27,IF(J27&lt;&gt;"",J27/SUMIF('Conversion Factors'!$A$2:$A$39,'Estimated Waste'!C27,'Conversion Factors'!$C$2:$C$39),IF(H27&gt;0,IF(G27&lt;&gt;"",H27*SUMIF('Conversion Factors'!$F$2:$F$32,IF(LEN(G27)&gt;6,MID(G27,1,LEN(G27)-10),MID(G27,1,LEN(G27)-4)),'Conversion Factors'!$G$2:$G$28),""),"")))</f>
        <v/>
      </c>
      <c r="N27" s="330" t="str">
        <f>IF(J27&lt;&gt;"",J27,IF(I27&lt;&gt;"",I27*SUMIF('Conversion Factors'!$A$2:$A$39,'Estimated Waste'!C27,'Conversion Factors'!$C$2:$C$39),IF(H27&gt;0,IF(G27&lt;&gt;"",H27*SUMIF('Conversion Factors'!$F$2:$F$32,IF(LEN(G27)&gt;6,MID(G27,1,LEN(G27)-10),MID(G27,1,LEN(G27)-4)),'Conversion Factors'!$G$2:$G$28)*SUMIF('Conversion Factors'!$A$2:$A$39,'Estimated Waste'!C27,'Conversion Factors'!$C$2:$C$39),""),"")))</f>
        <v/>
      </c>
      <c r="O27" s="627"/>
      <c r="P27" s="628"/>
      <c r="Q27" s="628"/>
      <c r="R27" s="332"/>
      <c r="S27" s="294" t="str">
        <f t="shared" si="2"/>
        <v/>
      </c>
      <c r="T27" s="294" t="str">
        <f t="shared" si="3"/>
        <v/>
      </c>
      <c r="U27" s="293" t="str">
        <f t="shared" si="1"/>
        <v>Actions</v>
      </c>
      <c r="V27" s="293" t="str">
        <f t="shared" si="0"/>
        <v/>
      </c>
    </row>
    <row r="28" spans="2:22" ht="35.25" customHeight="1" x14ac:dyDescent="0.35">
      <c r="B28" s="318"/>
      <c r="C28" s="319"/>
      <c r="D28" s="320"/>
      <c r="E28" s="321"/>
      <c r="F28" s="322" t="str">
        <f>IF($D28="Landfilled",0,IF($D28="Reused on site",1,IF($D28="Reused off site",1,IF($C28&lt;&gt;"",SUMIF('Conversion Factors'!$A$2:$A$39,$C28,'Conversion Factors'!$D$2:$D$39),""))))</f>
        <v/>
      </c>
      <c r="G28" s="323"/>
      <c r="H28" s="324"/>
      <c r="I28" s="325"/>
      <c r="J28" s="326"/>
      <c r="K28" s="327" t="str">
        <f>IF(G28&lt;&gt;"",G28,IF('Working Sheet'!D408&lt;&gt;"",'Working Sheet'!D408 &amp; " yd3",""))</f>
        <v/>
      </c>
      <c r="L28" s="328" t="str">
        <f>IF(H28&gt;0,H28,IF(ISNUMBER('Working Sheet'!F408),'Working Sheet'!F408,""))</f>
        <v/>
      </c>
      <c r="M28" s="329" t="str">
        <f>IF(I28&lt;&gt;"",I28,IF(J28&lt;&gt;"",J28/SUMIF('Conversion Factors'!$A$2:$A$39,'Estimated Waste'!C28,'Conversion Factors'!$C$2:$C$39),IF(H28&gt;0,IF(G28&lt;&gt;"",H28*SUMIF('Conversion Factors'!$F$2:$F$32,IF(LEN(G28)&gt;6,MID(G28,1,LEN(G28)-10),MID(G28,1,LEN(G28)-4)),'Conversion Factors'!$G$2:$G$28),""),"")))</f>
        <v/>
      </c>
      <c r="N28" s="330" t="str">
        <f>IF(J28&lt;&gt;"",J28,IF(I28&lt;&gt;"",I28*SUMIF('Conversion Factors'!$A$2:$A$39,'Estimated Waste'!C28,'Conversion Factors'!$C$2:$C$39),IF(H28&gt;0,IF(G28&lt;&gt;"",H28*SUMIF('Conversion Factors'!$F$2:$F$32,IF(LEN(G28)&gt;6,MID(G28,1,LEN(G28)-10),MID(G28,1,LEN(G28)-4)),'Conversion Factors'!$G$2:$G$28)*SUMIF('Conversion Factors'!$A$2:$A$39,'Estimated Waste'!C28,'Conversion Factors'!$C$2:$C$39),""),"")))</f>
        <v/>
      </c>
      <c r="O28" s="627"/>
      <c r="P28" s="628"/>
      <c r="Q28" s="628"/>
      <c r="R28" s="332"/>
      <c r="S28" s="294" t="str">
        <f t="shared" si="2"/>
        <v/>
      </c>
      <c r="T28" s="294" t="str">
        <f t="shared" si="3"/>
        <v/>
      </c>
      <c r="U28" s="293" t="str">
        <f t="shared" si="1"/>
        <v>Actions</v>
      </c>
      <c r="V28" s="293" t="str">
        <f t="shared" si="0"/>
        <v/>
      </c>
    </row>
    <row r="29" spans="2:22" ht="35.25" customHeight="1" x14ac:dyDescent="0.35">
      <c r="B29" s="318"/>
      <c r="C29" s="319"/>
      <c r="D29" s="320"/>
      <c r="E29" s="321"/>
      <c r="F29" s="322" t="str">
        <f>IF($D29="Landfilled",0,IF($D29="Reused on site",1,IF($D29="Reused off site",1,IF($C29&lt;&gt;"",SUMIF('Conversion Factors'!$A$2:$A$39,$C29,'Conversion Factors'!$D$2:$D$39),""))))</f>
        <v/>
      </c>
      <c r="G29" s="323"/>
      <c r="H29" s="324"/>
      <c r="I29" s="325"/>
      <c r="J29" s="326"/>
      <c r="K29" s="327" t="str">
        <f>IF(G29&lt;&gt;"",G29,IF('Working Sheet'!D409&lt;&gt;"",'Working Sheet'!D409 &amp; " yd3",""))</f>
        <v/>
      </c>
      <c r="L29" s="328" t="str">
        <f>IF(H29&gt;0,H29,IF(ISNUMBER('Working Sheet'!F409),'Working Sheet'!F409,""))</f>
        <v/>
      </c>
      <c r="M29" s="329" t="str">
        <f>IF(I29&lt;&gt;"",I29,IF(J29&lt;&gt;"",J29/SUMIF('Conversion Factors'!$A$2:$A$39,'Estimated Waste'!C29,'Conversion Factors'!$C$2:$C$39),IF(H29&gt;0,IF(G29&lt;&gt;"",H29*SUMIF('Conversion Factors'!$F$2:$F$32,IF(LEN(G29)&gt;6,MID(G29,1,LEN(G29)-10),MID(G29,1,LEN(G29)-4)),'Conversion Factors'!$G$2:$G$28),""),"")))</f>
        <v/>
      </c>
      <c r="N29" s="330" t="str">
        <f>IF(J29&lt;&gt;"",J29,IF(I29&lt;&gt;"",I29*SUMIF('Conversion Factors'!$A$2:$A$39,'Estimated Waste'!C29,'Conversion Factors'!$C$2:$C$39),IF(H29&gt;0,IF(G29&lt;&gt;"",H29*SUMIF('Conversion Factors'!$F$2:$F$32,IF(LEN(G29)&gt;6,MID(G29,1,LEN(G29)-10),MID(G29,1,LEN(G29)-4)),'Conversion Factors'!$G$2:$G$28)*SUMIF('Conversion Factors'!$A$2:$A$39,'Estimated Waste'!C29,'Conversion Factors'!$C$2:$C$39),""),"")))</f>
        <v/>
      </c>
      <c r="O29" s="627"/>
      <c r="P29" s="628"/>
      <c r="Q29" s="628"/>
      <c r="R29" s="332"/>
      <c r="S29" s="294" t="str">
        <f t="shared" si="2"/>
        <v/>
      </c>
      <c r="T29" s="294" t="str">
        <f t="shared" si="3"/>
        <v/>
      </c>
      <c r="U29" s="293" t="str">
        <f t="shared" si="1"/>
        <v>Actions</v>
      </c>
      <c r="V29" s="293" t="str">
        <f t="shared" si="0"/>
        <v/>
      </c>
    </row>
    <row r="30" spans="2:22" ht="35.25" customHeight="1" x14ac:dyDescent="0.35">
      <c r="B30" s="318"/>
      <c r="C30" s="319"/>
      <c r="D30" s="320"/>
      <c r="E30" s="321"/>
      <c r="F30" s="322" t="str">
        <f>IF($D30="Landfilled",0,IF($D30="Reused on site",1,IF($D30="Reused off site",1,IF($C30&lt;&gt;"",SUMIF('Conversion Factors'!$A$2:$A$39,$C30,'Conversion Factors'!$D$2:$D$39),""))))</f>
        <v/>
      </c>
      <c r="G30" s="323"/>
      <c r="H30" s="324"/>
      <c r="I30" s="325"/>
      <c r="J30" s="326"/>
      <c r="K30" s="327" t="str">
        <f>IF(G30&lt;&gt;"",G30,IF('Working Sheet'!D410&lt;&gt;"",'Working Sheet'!D410 &amp; " yd3",""))</f>
        <v/>
      </c>
      <c r="L30" s="328" t="str">
        <f>IF(H30&gt;0,H30,IF(ISNUMBER('Working Sheet'!F410),'Working Sheet'!F410,""))</f>
        <v/>
      </c>
      <c r="M30" s="329" t="str">
        <f>IF(I30&lt;&gt;"",I30,IF(J30&lt;&gt;"",J30/SUMIF('Conversion Factors'!$A$2:$A$39,'Estimated Waste'!C30,'Conversion Factors'!$C$2:$C$39),IF(H30&gt;0,IF(G30&lt;&gt;"",H30*SUMIF('Conversion Factors'!$F$2:$F$32,IF(LEN(G30)&gt;6,MID(G30,1,LEN(G30)-10),MID(G30,1,LEN(G30)-4)),'Conversion Factors'!$G$2:$G$28),""),"")))</f>
        <v/>
      </c>
      <c r="N30" s="330" t="str">
        <f>IF(J30&lt;&gt;"",J30,IF(I30&lt;&gt;"",I30*SUMIF('Conversion Factors'!$A$2:$A$39,'Estimated Waste'!C30,'Conversion Factors'!$C$2:$C$39),IF(H30&gt;0,IF(G30&lt;&gt;"",H30*SUMIF('Conversion Factors'!$F$2:$F$32,IF(LEN(G30)&gt;6,MID(G30,1,LEN(G30)-10),MID(G30,1,LEN(G30)-4)),'Conversion Factors'!$G$2:$G$28)*SUMIF('Conversion Factors'!$A$2:$A$39,'Estimated Waste'!C30,'Conversion Factors'!$C$2:$C$39),""),"")))</f>
        <v/>
      </c>
      <c r="O30" s="627"/>
      <c r="P30" s="628"/>
      <c r="Q30" s="628"/>
      <c r="R30" s="332"/>
      <c r="S30" s="294" t="str">
        <f t="shared" si="2"/>
        <v/>
      </c>
      <c r="T30" s="294" t="str">
        <f t="shared" si="3"/>
        <v/>
      </c>
      <c r="U30" s="293" t="str">
        <f t="shared" si="1"/>
        <v>Actions</v>
      </c>
      <c r="V30" s="293" t="str">
        <f t="shared" si="0"/>
        <v/>
      </c>
    </row>
    <row r="31" spans="2:22" ht="35.25" customHeight="1" x14ac:dyDescent="0.35">
      <c r="B31" s="318"/>
      <c r="C31" s="319"/>
      <c r="D31" s="320"/>
      <c r="E31" s="321"/>
      <c r="F31" s="322" t="str">
        <f>IF($D31="Landfilled",0,IF($D31="Reused on site",1,IF($D31="Reused off site",1,IF($C31&lt;&gt;"",SUMIF('Conversion Factors'!$A$2:$A$39,$C31,'Conversion Factors'!$D$2:$D$39),""))))</f>
        <v/>
      </c>
      <c r="G31" s="323"/>
      <c r="H31" s="324"/>
      <c r="I31" s="325"/>
      <c r="J31" s="326"/>
      <c r="K31" s="327" t="str">
        <f>IF(G31&lt;&gt;"",G31,IF('Working Sheet'!D411&lt;&gt;"",'Working Sheet'!D411 &amp; " yd3",""))</f>
        <v/>
      </c>
      <c r="L31" s="328" t="str">
        <f>IF(H31&gt;0,H31,IF(ISNUMBER('Working Sheet'!F411),'Working Sheet'!F411,""))</f>
        <v/>
      </c>
      <c r="M31" s="329" t="str">
        <f>IF(I31&lt;&gt;"",I31,IF(J31&lt;&gt;"",J31/SUMIF('Conversion Factors'!$A$2:$A$39,'Estimated Waste'!C31,'Conversion Factors'!$C$2:$C$39),IF(H31&gt;0,IF(G31&lt;&gt;"",H31*SUMIF('Conversion Factors'!$F$2:$F$32,IF(LEN(G31)&gt;6,MID(G31,1,LEN(G31)-10),MID(G31,1,LEN(G31)-4)),'Conversion Factors'!$G$2:$G$28),""),"")))</f>
        <v/>
      </c>
      <c r="N31" s="330" t="str">
        <f>IF(J31&lt;&gt;"",J31,IF(I31&lt;&gt;"",I31*SUMIF('Conversion Factors'!$A$2:$A$39,'Estimated Waste'!C31,'Conversion Factors'!$C$2:$C$39),IF(H31&gt;0,IF(G31&lt;&gt;"",H31*SUMIF('Conversion Factors'!$F$2:$F$32,IF(LEN(G31)&gt;6,MID(G31,1,LEN(G31)-10),MID(G31,1,LEN(G31)-4)),'Conversion Factors'!$G$2:$G$28)*SUMIF('Conversion Factors'!$A$2:$A$39,'Estimated Waste'!C31,'Conversion Factors'!$C$2:$C$39),""),"")))</f>
        <v/>
      </c>
      <c r="O31" s="627"/>
      <c r="P31" s="628"/>
      <c r="Q31" s="628"/>
      <c r="R31" s="332"/>
      <c r="S31" s="294" t="str">
        <f t="shared" si="2"/>
        <v/>
      </c>
      <c r="T31" s="294" t="str">
        <f t="shared" si="3"/>
        <v/>
      </c>
      <c r="U31" s="293" t="str">
        <f t="shared" si="1"/>
        <v>Actions</v>
      </c>
      <c r="V31" s="293" t="str">
        <f t="shared" si="0"/>
        <v/>
      </c>
    </row>
    <row r="32" spans="2:22" ht="35.25" customHeight="1" x14ac:dyDescent="0.35">
      <c r="B32" s="318"/>
      <c r="C32" s="319"/>
      <c r="D32" s="320"/>
      <c r="E32" s="321"/>
      <c r="F32" s="322" t="str">
        <f>IF($D32="Landfilled",0,IF($D32="Reused on site",1,IF($D32="Reused off site",1,IF($C32&lt;&gt;"",SUMIF('Conversion Factors'!$A$2:$A$39,$C32,'Conversion Factors'!$D$2:$D$39),""))))</f>
        <v/>
      </c>
      <c r="G32" s="323"/>
      <c r="H32" s="324"/>
      <c r="I32" s="325"/>
      <c r="J32" s="326"/>
      <c r="K32" s="327" t="str">
        <f>IF(G32&lt;&gt;"",G32,IF('Working Sheet'!D412&lt;&gt;"",'Working Sheet'!D412 &amp; " yd3",""))</f>
        <v/>
      </c>
      <c r="L32" s="328" t="str">
        <f>IF(H32&gt;0,H32,IF(ISNUMBER('Working Sheet'!F412),'Working Sheet'!F412,""))</f>
        <v/>
      </c>
      <c r="M32" s="329" t="str">
        <f>IF(I32&lt;&gt;"",I32,IF(J32&lt;&gt;"",J32/SUMIF('Conversion Factors'!$A$2:$A$39,'Estimated Waste'!C32,'Conversion Factors'!$C$2:$C$39),IF(H32&gt;0,IF(G32&lt;&gt;"",H32*SUMIF('Conversion Factors'!$F$2:$F$32,IF(LEN(G32)&gt;6,MID(G32,1,LEN(G32)-10),MID(G32,1,LEN(G32)-4)),'Conversion Factors'!$G$2:$G$28),""),"")))</f>
        <v/>
      </c>
      <c r="N32" s="330" t="str">
        <f>IF(J32&lt;&gt;"",J32,IF(I32&lt;&gt;"",I32*SUMIF('Conversion Factors'!$A$2:$A$39,'Estimated Waste'!C32,'Conversion Factors'!$C$2:$C$39),IF(H32&gt;0,IF(G32&lt;&gt;"",H32*SUMIF('Conversion Factors'!$F$2:$F$32,IF(LEN(G32)&gt;6,MID(G32,1,LEN(G32)-10),MID(G32,1,LEN(G32)-4)),'Conversion Factors'!$G$2:$G$28)*SUMIF('Conversion Factors'!$A$2:$A$39,'Estimated Waste'!C32,'Conversion Factors'!$C$2:$C$39),""),"")))</f>
        <v/>
      </c>
      <c r="O32" s="627"/>
      <c r="P32" s="628"/>
      <c r="Q32" s="628"/>
      <c r="R32" s="332"/>
      <c r="S32" s="294" t="str">
        <f t="shared" si="2"/>
        <v/>
      </c>
      <c r="T32" s="294" t="str">
        <f t="shared" si="3"/>
        <v/>
      </c>
      <c r="U32" s="293" t="str">
        <f t="shared" si="1"/>
        <v>Actions</v>
      </c>
      <c r="V32" s="293" t="str">
        <f t="shared" si="0"/>
        <v/>
      </c>
    </row>
    <row r="33" spans="2:22" ht="35.25" customHeight="1" x14ac:dyDescent="0.35">
      <c r="B33" s="318"/>
      <c r="C33" s="319"/>
      <c r="D33" s="320"/>
      <c r="E33" s="321"/>
      <c r="F33" s="322" t="str">
        <f>IF($D33="Landfilled",0,IF($D33="Reused on site",1,IF($D33="Reused off site",1,IF($C33&lt;&gt;"",SUMIF('Conversion Factors'!$A$2:$A$39,$C33,'Conversion Factors'!$D$2:$D$39),""))))</f>
        <v/>
      </c>
      <c r="G33" s="323"/>
      <c r="H33" s="324"/>
      <c r="I33" s="325"/>
      <c r="J33" s="326"/>
      <c r="K33" s="327" t="str">
        <f>IF(G33&lt;&gt;"",G33,IF('Working Sheet'!D413&lt;&gt;"",'Working Sheet'!D413 &amp; " yd3",""))</f>
        <v/>
      </c>
      <c r="L33" s="328" t="str">
        <f>IF(H33&gt;0,H33,IF(ISNUMBER('Working Sheet'!F413),'Working Sheet'!F413,""))</f>
        <v/>
      </c>
      <c r="M33" s="329" t="str">
        <f>IF(I33&lt;&gt;"",I33,IF(J33&lt;&gt;"",J33/SUMIF('Conversion Factors'!$A$2:$A$39,'Estimated Waste'!C33,'Conversion Factors'!$C$2:$C$39),IF(H33&gt;0,IF(G33&lt;&gt;"",H33*SUMIF('Conversion Factors'!$F$2:$F$32,IF(LEN(G33)&gt;6,MID(G33,1,LEN(G33)-10),MID(G33,1,LEN(G33)-4)),'Conversion Factors'!$G$2:$G$28),""),"")))</f>
        <v/>
      </c>
      <c r="N33" s="330" t="str">
        <f>IF(J33&lt;&gt;"",J33,IF(I33&lt;&gt;"",I33*SUMIF('Conversion Factors'!$A$2:$A$39,'Estimated Waste'!C33,'Conversion Factors'!$C$2:$C$39),IF(H33&gt;0,IF(G33&lt;&gt;"",H33*SUMIF('Conversion Factors'!$F$2:$F$32,IF(LEN(G33)&gt;6,MID(G33,1,LEN(G33)-10),MID(G33,1,LEN(G33)-4)),'Conversion Factors'!$G$2:$G$28)*SUMIF('Conversion Factors'!$A$2:$A$39,'Estimated Waste'!C33,'Conversion Factors'!$C$2:$C$39),""),"")))</f>
        <v/>
      </c>
      <c r="O33" s="627"/>
      <c r="P33" s="628"/>
      <c r="Q33" s="628"/>
      <c r="R33" s="332"/>
      <c r="S33" s="294" t="str">
        <f t="shared" si="2"/>
        <v/>
      </c>
      <c r="T33" s="294" t="str">
        <f t="shared" si="3"/>
        <v/>
      </c>
      <c r="U33" s="293" t="str">
        <f t="shared" si="1"/>
        <v>Actions</v>
      </c>
      <c r="V33" s="293" t="str">
        <f t="shared" si="0"/>
        <v/>
      </c>
    </row>
    <row r="34" spans="2:22" ht="35.25" customHeight="1" x14ac:dyDescent="0.35">
      <c r="B34" s="318"/>
      <c r="C34" s="319"/>
      <c r="D34" s="320"/>
      <c r="E34" s="321"/>
      <c r="F34" s="322" t="str">
        <f>IF($D34="Landfilled",0,IF($D34="Reused on site",1,IF($D34="Reused off site",1,IF($C34&lt;&gt;"",SUMIF('Conversion Factors'!$A$2:$A$39,$C34,'Conversion Factors'!$D$2:$D$39),""))))</f>
        <v/>
      </c>
      <c r="G34" s="323"/>
      <c r="H34" s="324"/>
      <c r="I34" s="325"/>
      <c r="J34" s="326"/>
      <c r="K34" s="327" t="str">
        <f>IF(G34&lt;&gt;"",G34,IF('Working Sheet'!D414&lt;&gt;"",'Working Sheet'!D414 &amp; " yd3",""))</f>
        <v/>
      </c>
      <c r="L34" s="328" t="str">
        <f>IF(H34&gt;0,H34,IF(ISNUMBER('Working Sheet'!F414),'Working Sheet'!F414,""))</f>
        <v/>
      </c>
      <c r="M34" s="329" t="str">
        <f>IF(I34&lt;&gt;"",I34,IF(J34&lt;&gt;"",J34/SUMIF('Conversion Factors'!$A$2:$A$39,'Estimated Waste'!C34,'Conversion Factors'!$C$2:$C$39),IF(H34&gt;0,IF(G34&lt;&gt;"",H34*SUMIF('Conversion Factors'!$F$2:$F$32,IF(LEN(G34)&gt;6,MID(G34,1,LEN(G34)-10),MID(G34,1,LEN(G34)-4)),'Conversion Factors'!$G$2:$G$28),""),"")))</f>
        <v/>
      </c>
      <c r="N34" s="330" t="str">
        <f>IF(J34&lt;&gt;"",J34,IF(I34&lt;&gt;"",I34*SUMIF('Conversion Factors'!$A$2:$A$39,'Estimated Waste'!C34,'Conversion Factors'!$C$2:$C$39),IF(H34&gt;0,IF(G34&lt;&gt;"",H34*SUMIF('Conversion Factors'!$F$2:$F$32,IF(LEN(G34)&gt;6,MID(G34,1,LEN(G34)-10),MID(G34,1,LEN(G34)-4)),'Conversion Factors'!$G$2:$G$28)*SUMIF('Conversion Factors'!$A$2:$A$39,'Estimated Waste'!C34,'Conversion Factors'!$C$2:$C$39),""),"")))</f>
        <v/>
      </c>
      <c r="O34" s="627"/>
      <c r="P34" s="628"/>
      <c r="Q34" s="628"/>
      <c r="R34" s="332"/>
      <c r="S34" s="294" t="str">
        <f t="shared" si="2"/>
        <v/>
      </c>
      <c r="T34" s="294" t="str">
        <f t="shared" si="3"/>
        <v/>
      </c>
      <c r="U34" s="293" t="str">
        <f t="shared" si="1"/>
        <v>Actions</v>
      </c>
      <c r="V34" s="293" t="str">
        <f t="shared" si="0"/>
        <v/>
      </c>
    </row>
    <row r="35" spans="2:22" ht="35.25" customHeight="1" x14ac:dyDescent="0.35">
      <c r="B35" s="318"/>
      <c r="C35" s="319"/>
      <c r="D35" s="320"/>
      <c r="E35" s="321"/>
      <c r="F35" s="322" t="str">
        <f>IF($D35="Landfilled",0,IF($D35="Reused on site",1,IF($D35="Reused off site",1,IF($C35&lt;&gt;"",SUMIF('Conversion Factors'!$A$2:$A$39,$C35,'Conversion Factors'!$D$2:$D$39),""))))</f>
        <v/>
      </c>
      <c r="G35" s="323"/>
      <c r="H35" s="324"/>
      <c r="I35" s="325"/>
      <c r="J35" s="326"/>
      <c r="K35" s="327" t="str">
        <f>IF(G35&lt;&gt;"",G35,IF('Working Sheet'!D415&lt;&gt;"",'Working Sheet'!D415 &amp; " yd3",""))</f>
        <v/>
      </c>
      <c r="L35" s="328" t="str">
        <f>IF(H35&gt;0,H35,IF(ISNUMBER('Working Sheet'!F415),'Working Sheet'!F415,""))</f>
        <v/>
      </c>
      <c r="M35" s="329" t="str">
        <f>IF(I35&lt;&gt;"",I35,IF(J35&lt;&gt;"",J35/SUMIF('Conversion Factors'!$A$2:$A$39,'Estimated Waste'!C35,'Conversion Factors'!$C$2:$C$39),IF(H35&gt;0,IF(G35&lt;&gt;"",H35*SUMIF('Conversion Factors'!$F$2:$F$32,IF(LEN(G35)&gt;6,MID(G35,1,LEN(G35)-10),MID(G35,1,LEN(G35)-4)),'Conversion Factors'!$G$2:$G$28),""),"")))</f>
        <v/>
      </c>
      <c r="N35" s="330" t="str">
        <f>IF(J35&lt;&gt;"",J35,IF(I35&lt;&gt;"",I35*SUMIF('Conversion Factors'!$A$2:$A$39,'Estimated Waste'!C35,'Conversion Factors'!$C$2:$C$39),IF(H35&gt;0,IF(G35&lt;&gt;"",H35*SUMIF('Conversion Factors'!$F$2:$F$32,IF(LEN(G35)&gt;6,MID(G35,1,LEN(G35)-10),MID(G35,1,LEN(G35)-4)),'Conversion Factors'!$G$2:$G$28)*SUMIF('Conversion Factors'!$A$2:$A$39,'Estimated Waste'!C35,'Conversion Factors'!$C$2:$C$39),""),"")))</f>
        <v/>
      </c>
      <c r="O35" s="627"/>
      <c r="P35" s="628"/>
      <c r="Q35" s="628"/>
      <c r="R35" s="332"/>
      <c r="S35" s="294" t="str">
        <f t="shared" si="2"/>
        <v/>
      </c>
      <c r="T35" s="294" t="str">
        <f t="shared" si="3"/>
        <v/>
      </c>
      <c r="U35" s="293" t="str">
        <f t="shared" si="1"/>
        <v>Actions</v>
      </c>
      <c r="V35" s="293" t="str">
        <f t="shared" si="0"/>
        <v/>
      </c>
    </row>
    <row r="36" spans="2:22" ht="35.25" customHeight="1" x14ac:dyDescent="0.35">
      <c r="B36" s="318"/>
      <c r="C36" s="319"/>
      <c r="D36" s="320"/>
      <c r="E36" s="321"/>
      <c r="F36" s="322" t="str">
        <f>IF($D36="Landfilled",0,IF($D36="Reused on site",1,IF($D36="Reused off site",1,IF($C36&lt;&gt;"",SUMIF('Conversion Factors'!$A$2:$A$39,$C36,'Conversion Factors'!$D$2:$D$39),""))))</f>
        <v/>
      </c>
      <c r="G36" s="323"/>
      <c r="H36" s="324"/>
      <c r="I36" s="325"/>
      <c r="J36" s="326"/>
      <c r="K36" s="327" t="str">
        <f>IF(G36&lt;&gt;"",G36,IF('Working Sheet'!D416&lt;&gt;"",'Working Sheet'!D416 &amp; " yd3",""))</f>
        <v/>
      </c>
      <c r="L36" s="328" t="str">
        <f>IF(H36&gt;0,H36,IF(ISNUMBER('Working Sheet'!F416),'Working Sheet'!F416,""))</f>
        <v/>
      </c>
      <c r="M36" s="329" t="str">
        <f>IF(I36&lt;&gt;"",I36,IF(J36&lt;&gt;"",J36/SUMIF('Conversion Factors'!$A$2:$A$39,'Estimated Waste'!C36,'Conversion Factors'!$C$2:$C$39),IF(H36&gt;0,IF(G36&lt;&gt;"",H36*SUMIF('Conversion Factors'!$F$2:$F$32,IF(LEN(G36)&gt;6,MID(G36,1,LEN(G36)-10),MID(G36,1,LEN(G36)-4)),'Conversion Factors'!$G$2:$G$28),""),"")))</f>
        <v/>
      </c>
      <c r="N36" s="330" t="str">
        <f>IF(J36&lt;&gt;"",J36,IF(I36&lt;&gt;"",I36*SUMIF('Conversion Factors'!$A$2:$A$39,'Estimated Waste'!C36,'Conversion Factors'!$C$2:$C$39),IF(H36&gt;0,IF(G36&lt;&gt;"",H36*SUMIF('Conversion Factors'!$F$2:$F$32,IF(LEN(G36)&gt;6,MID(G36,1,LEN(G36)-10),MID(G36,1,LEN(G36)-4)),'Conversion Factors'!$G$2:$G$28)*SUMIF('Conversion Factors'!$A$2:$A$39,'Estimated Waste'!C36,'Conversion Factors'!$C$2:$C$39),""),"")))</f>
        <v/>
      </c>
      <c r="O36" s="627"/>
      <c r="P36" s="628"/>
      <c r="Q36" s="628"/>
      <c r="R36" s="332"/>
      <c r="S36" s="294" t="str">
        <f t="shared" si="2"/>
        <v/>
      </c>
      <c r="T36" s="294" t="str">
        <f t="shared" si="3"/>
        <v/>
      </c>
      <c r="U36" s="293" t="str">
        <f t="shared" si="1"/>
        <v>Actions</v>
      </c>
      <c r="V36" s="293" t="str">
        <f t="shared" si="0"/>
        <v/>
      </c>
    </row>
    <row r="37" spans="2:22" ht="35.25" customHeight="1" x14ac:dyDescent="0.35">
      <c r="B37" s="318"/>
      <c r="C37" s="319"/>
      <c r="D37" s="320"/>
      <c r="E37" s="321"/>
      <c r="F37" s="322" t="str">
        <f>IF($D37="Landfilled",0,IF($D37="Reused on site",1,IF($D37="Reused off site",1,IF($C37&lt;&gt;"",SUMIF('Conversion Factors'!$A$2:$A$39,$C37,'Conversion Factors'!$D$2:$D$39),""))))</f>
        <v/>
      </c>
      <c r="G37" s="323"/>
      <c r="H37" s="324"/>
      <c r="I37" s="325"/>
      <c r="J37" s="326"/>
      <c r="K37" s="327" t="str">
        <f>IF(G37&lt;&gt;"",G37,IF('Working Sheet'!D417&lt;&gt;"",'Working Sheet'!D417 &amp; " yd3",""))</f>
        <v/>
      </c>
      <c r="L37" s="328" t="str">
        <f>IF(H37&gt;0,H37,IF(ISNUMBER('Working Sheet'!F417),'Working Sheet'!F417,""))</f>
        <v/>
      </c>
      <c r="M37" s="329" t="str">
        <f>IF(I37&lt;&gt;"",I37,IF(J37&lt;&gt;"",J37/SUMIF('Conversion Factors'!$A$2:$A$39,'Estimated Waste'!C37,'Conversion Factors'!$C$2:$C$39),IF(H37&gt;0,IF(G37&lt;&gt;"",H37*SUMIF('Conversion Factors'!$F$2:$F$32,IF(LEN(G37)&gt;6,MID(G37,1,LEN(G37)-10),MID(G37,1,LEN(G37)-4)),'Conversion Factors'!$G$2:$G$28),""),"")))</f>
        <v/>
      </c>
      <c r="N37" s="330" t="str">
        <f>IF(J37&lt;&gt;"",J37,IF(I37&lt;&gt;"",I37*SUMIF('Conversion Factors'!$A$2:$A$39,'Estimated Waste'!C37,'Conversion Factors'!$C$2:$C$39),IF(H37&gt;0,IF(G37&lt;&gt;"",H37*SUMIF('Conversion Factors'!$F$2:$F$32,IF(LEN(G37)&gt;6,MID(G37,1,LEN(G37)-10),MID(G37,1,LEN(G37)-4)),'Conversion Factors'!$G$2:$G$28)*SUMIF('Conversion Factors'!$A$2:$A$39,'Estimated Waste'!C37,'Conversion Factors'!$C$2:$C$39),""),"")))</f>
        <v/>
      </c>
      <c r="O37" s="627"/>
      <c r="P37" s="628"/>
      <c r="Q37" s="628"/>
      <c r="R37" s="332"/>
      <c r="S37" s="294" t="str">
        <f t="shared" si="2"/>
        <v/>
      </c>
      <c r="T37" s="294" t="str">
        <f t="shared" si="3"/>
        <v/>
      </c>
      <c r="U37" s="293" t="str">
        <f t="shared" si="1"/>
        <v>Actions</v>
      </c>
      <c r="V37" s="293" t="str">
        <f t="shared" si="0"/>
        <v/>
      </c>
    </row>
    <row r="38" spans="2:22" ht="35.25" customHeight="1" x14ac:dyDescent="0.35">
      <c r="B38" s="318"/>
      <c r="C38" s="319"/>
      <c r="D38" s="320"/>
      <c r="E38" s="321"/>
      <c r="F38" s="322" t="str">
        <f>IF($D38="Landfilled",0,IF($D38="Reused on site",1,IF($D38="Reused off site",1,IF($C38&lt;&gt;"",SUMIF('Conversion Factors'!$A$2:$A$39,$C38,'Conversion Factors'!$D$2:$D$39),""))))</f>
        <v/>
      </c>
      <c r="G38" s="323"/>
      <c r="H38" s="324"/>
      <c r="I38" s="325"/>
      <c r="J38" s="326"/>
      <c r="K38" s="327" t="str">
        <f>IF(G38&lt;&gt;"",G38,IF('Working Sheet'!D418&lt;&gt;"",'Working Sheet'!D418 &amp; " yd3",""))</f>
        <v/>
      </c>
      <c r="L38" s="328" t="str">
        <f>IF(H38&gt;0,H38,IF(ISNUMBER('Working Sheet'!F418),'Working Sheet'!F418,""))</f>
        <v/>
      </c>
      <c r="M38" s="329" t="str">
        <f>IF(I38&lt;&gt;"",I38,IF(J38&lt;&gt;"",J38/SUMIF('Conversion Factors'!$A$2:$A$39,'Estimated Waste'!C38,'Conversion Factors'!$C$2:$C$39),IF(H38&gt;0,IF(G38&lt;&gt;"",H38*SUMIF('Conversion Factors'!$F$2:$F$32,IF(LEN(G38)&gt;6,MID(G38,1,LEN(G38)-10),MID(G38,1,LEN(G38)-4)),'Conversion Factors'!$G$2:$G$28),""),"")))</f>
        <v/>
      </c>
      <c r="N38" s="330" t="str">
        <f>IF(J38&lt;&gt;"",J38,IF(I38&lt;&gt;"",I38*SUMIF('Conversion Factors'!$A$2:$A$39,'Estimated Waste'!C38,'Conversion Factors'!$C$2:$C$39),IF(H38&gt;0,IF(G38&lt;&gt;"",H38*SUMIF('Conversion Factors'!$F$2:$F$32,IF(LEN(G38)&gt;6,MID(G38,1,LEN(G38)-10),MID(G38,1,LEN(G38)-4)),'Conversion Factors'!$G$2:$G$28)*SUMIF('Conversion Factors'!$A$2:$A$39,'Estimated Waste'!C38,'Conversion Factors'!$C$2:$C$39),""),"")))</f>
        <v/>
      </c>
      <c r="O38" s="627"/>
      <c r="P38" s="628"/>
      <c r="Q38" s="628"/>
      <c r="R38" s="332"/>
      <c r="S38" s="294" t="str">
        <f t="shared" si="2"/>
        <v/>
      </c>
      <c r="T38" s="294" t="str">
        <f t="shared" si="3"/>
        <v/>
      </c>
      <c r="U38" s="293" t="str">
        <f t="shared" si="1"/>
        <v>Actions</v>
      </c>
      <c r="V38" s="293" t="str">
        <f t="shared" si="0"/>
        <v/>
      </c>
    </row>
    <row r="39" spans="2:22" ht="35.25" customHeight="1" x14ac:dyDescent="0.35">
      <c r="B39" s="318"/>
      <c r="C39" s="319"/>
      <c r="D39" s="320"/>
      <c r="E39" s="321"/>
      <c r="F39" s="322" t="str">
        <f>IF($D39="Landfilled",0,IF($D39="Reused on site",1,IF($D39="Reused off site",1,IF($C39&lt;&gt;"",SUMIF('Conversion Factors'!$A$2:$A$39,$C39,'Conversion Factors'!$D$2:$D$39),""))))</f>
        <v/>
      </c>
      <c r="G39" s="323"/>
      <c r="H39" s="324"/>
      <c r="I39" s="325"/>
      <c r="J39" s="326"/>
      <c r="K39" s="327" t="str">
        <f>IF(G39&lt;&gt;"",G39,IF('Working Sheet'!D420&lt;&gt;"",'Working Sheet'!D420 &amp; " yd3",""))</f>
        <v/>
      </c>
      <c r="L39" s="328" t="str">
        <f>IF(H39&gt;0,H39,IF(ISNUMBER('Working Sheet'!F420),'Working Sheet'!F420,""))</f>
        <v/>
      </c>
      <c r="M39" s="329" t="str">
        <f>IF(I39&lt;&gt;"",I39,IF(J39&lt;&gt;"",J39/SUMIF('Conversion Factors'!$A$2:$A$39,'Estimated Waste'!C39,'Conversion Factors'!$C$2:$C$39),IF(H39&gt;0,IF(G39&lt;&gt;"",H39*SUMIF('Conversion Factors'!$F$2:$F$32,IF(LEN(G39)&gt;6,MID(G39,1,LEN(G39)-10),MID(G39,1,LEN(G39)-4)),'Conversion Factors'!$G$2:$G$28),""),"")))</f>
        <v/>
      </c>
      <c r="N39" s="330" t="str">
        <f>IF(J39&lt;&gt;"",J39,IF(I39&lt;&gt;"",I39*SUMIF('Conversion Factors'!$A$2:$A$39,'Estimated Waste'!C39,'Conversion Factors'!$C$2:$C$39),IF(H39&gt;0,IF(G39&lt;&gt;"",H39*SUMIF('Conversion Factors'!$F$2:$F$32,IF(LEN(G39)&gt;6,MID(G39,1,LEN(G39)-10),MID(G39,1,LEN(G39)-4)),'Conversion Factors'!$G$2:$G$28)*SUMIF('Conversion Factors'!$A$2:$A$39,'Estimated Waste'!C39,'Conversion Factors'!$C$2:$C$39),""),"")))</f>
        <v/>
      </c>
      <c r="O39" s="627"/>
      <c r="P39" s="628"/>
      <c r="Q39" s="628"/>
      <c r="R39" s="332"/>
      <c r="S39" s="294" t="str">
        <f t="shared" si="2"/>
        <v/>
      </c>
      <c r="T39" s="294" t="str">
        <f t="shared" si="3"/>
        <v/>
      </c>
      <c r="U39" s="293" t="str">
        <f t="shared" si="1"/>
        <v>Actions</v>
      </c>
      <c r="V39" s="293" t="str">
        <f t="shared" si="0"/>
        <v/>
      </c>
    </row>
    <row r="40" spans="2:22" ht="35.25" customHeight="1" x14ac:dyDescent="0.35">
      <c r="B40" s="318"/>
      <c r="C40" s="319"/>
      <c r="D40" s="320"/>
      <c r="E40" s="321"/>
      <c r="F40" s="322" t="str">
        <f>IF($D40="Landfilled",0,IF($D40="Reused on site",1,IF($D40="Reused off site",1,IF($C40&lt;&gt;"",SUMIF('Conversion Factors'!$A$2:$A$39,$C40,'Conversion Factors'!$D$2:$D$39),""))))</f>
        <v/>
      </c>
      <c r="G40" s="323"/>
      <c r="H40" s="324"/>
      <c r="I40" s="325"/>
      <c r="J40" s="326"/>
      <c r="K40" s="327" t="str">
        <f>IF(G40&lt;&gt;"",G40,IF('Working Sheet'!D421&lt;&gt;"",'Working Sheet'!D421 &amp; " yd3",""))</f>
        <v/>
      </c>
      <c r="L40" s="328" t="str">
        <f>IF(H40&gt;0,H40,IF(ISNUMBER('Working Sheet'!F421),'Working Sheet'!F421,""))</f>
        <v/>
      </c>
      <c r="M40" s="329" t="str">
        <f>IF(I40&lt;&gt;"",I40,IF(J40&lt;&gt;"",J40/SUMIF('Conversion Factors'!$A$2:$A$39,'Estimated Waste'!C40,'Conversion Factors'!$C$2:$C$39),IF(H40&gt;0,IF(G40&lt;&gt;"",H40*SUMIF('Conversion Factors'!$F$2:$F$32,IF(LEN(G40)&gt;6,MID(G40,1,LEN(G40)-10),MID(G40,1,LEN(G40)-4)),'Conversion Factors'!$G$2:$G$28),""),"")))</f>
        <v/>
      </c>
      <c r="N40" s="330" t="str">
        <f>IF(J40&lt;&gt;"",J40,IF(I40&lt;&gt;"",I40*SUMIF('Conversion Factors'!$A$2:$A$39,'Estimated Waste'!C40,'Conversion Factors'!$C$2:$C$39),IF(H40&gt;0,IF(G40&lt;&gt;"",H40*SUMIF('Conversion Factors'!$F$2:$F$32,IF(LEN(G40)&gt;6,MID(G40,1,LEN(G40)-10),MID(G40,1,LEN(G40)-4)),'Conversion Factors'!$G$2:$G$28)*SUMIF('Conversion Factors'!$A$2:$A$39,'Estimated Waste'!C40,'Conversion Factors'!$C$2:$C$39),""),"")))</f>
        <v/>
      </c>
      <c r="O40" s="627"/>
      <c r="P40" s="628"/>
      <c r="Q40" s="628"/>
      <c r="R40" s="332"/>
      <c r="S40" s="294" t="str">
        <f t="shared" si="2"/>
        <v/>
      </c>
      <c r="T40" s="294" t="str">
        <f t="shared" si="3"/>
        <v/>
      </c>
      <c r="U40" s="293" t="str">
        <f t="shared" si="1"/>
        <v>Actions</v>
      </c>
      <c r="V40" s="293" t="str">
        <f t="shared" si="0"/>
        <v/>
      </c>
    </row>
    <row r="41" spans="2:22" ht="35.25" customHeight="1" x14ac:dyDescent="0.35">
      <c r="B41" s="318"/>
      <c r="C41" s="319"/>
      <c r="D41" s="320"/>
      <c r="E41" s="321"/>
      <c r="F41" s="322" t="str">
        <f>IF($D41="Landfilled",0,IF($D41="Reused on site",1,IF($D41="Reused off site",1,IF($C41&lt;&gt;"",SUMIF('Conversion Factors'!$A$2:$A$39,$C41,'Conversion Factors'!$D$2:$D$39),""))))</f>
        <v/>
      </c>
      <c r="G41" s="323"/>
      <c r="H41" s="324"/>
      <c r="I41" s="325"/>
      <c r="J41" s="326"/>
      <c r="K41" s="327" t="str">
        <f>IF(G41&lt;&gt;"",G41,IF('Working Sheet'!D422&lt;&gt;"",'Working Sheet'!D422 &amp; " yd3",""))</f>
        <v/>
      </c>
      <c r="L41" s="328" t="str">
        <f>IF(H41&gt;0,H41,IF(ISNUMBER('Working Sheet'!F422),'Working Sheet'!F422,""))</f>
        <v/>
      </c>
      <c r="M41" s="329" t="str">
        <f>IF(I41&lt;&gt;"",I41,IF(J41&lt;&gt;"",J41/SUMIF('Conversion Factors'!$A$2:$A$39,'Estimated Waste'!C41,'Conversion Factors'!$C$2:$C$39),IF(H41&gt;0,IF(G41&lt;&gt;"",H41*SUMIF('Conversion Factors'!$F$2:$F$32,IF(LEN(G41)&gt;6,MID(G41,1,LEN(G41)-10),MID(G41,1,LEN(G41)-4)),'Conversion Factors'!$G$2:$G$28),""),"")))</f>
        <v/>
      </c>
      <c r="N41" s="330" t="str">
        <f>IF(J41&lt;&gt;"",J41,IF(I41&lt;&gt;"",I41*SUMIF('Conversion Factors'!$A$2:$A$39,'Estimated Waste'!C41,'Conversion Factors'!$C$2:$C$39),IF(H41&gt;0,IF(G41&lt;&gt;"",H41*SUMIF('Conversion Factors'!$F$2:$F$32,IF(LEN(G41)&gt;6,MID(G41,1,LEN(G41)-10),MID(G41,1,LEN(G41)-4)),'Conversion Factors'!$G$2:$G$28)*SUMIF('Conversion Factors'!$A$2:$A$39,'Estimated Waste'!C41,'Conversion Factors'!$C$2:$C$39),""),"")))</f>
        <v/>
      </c>
      <c r="O41" s="627"/>
      <c r="P41" s="628"/>
      <c r="Q41" s="628"/>
      <c r="R41" s="332"/>
      <c r="S41" s="294" t="str">
        <f t="shared" si="2"/>
        <v/>
      </c>
      <c r="T41" s="294" t="str">
        <f t="shared" si="3"/>
        <v/>
      </c>
      <c r="U41" s="293" t="str">
        <f t="shared" si="1"/>
        <v>Actions</v>
      </c>
      <c r="V41" s="293" t="str">
        <f t="shared" si="0"/>
        <v/>
      </c>
    </row>
    <row r="42" spans="2:22" ht="35.25" customHeight="1" x14ac:dyDescent="0.35">
      <c r="B42" s="318"/>
      <c r="C42" s="319"/>
      <c r="D42" s="320"/>
      <c r="E42" s="321"/>
      <c r="F42" s="322" t="str">
        <f>IF($D42="Landfilled",0,IF($D42="Reused on site",1,IF($D42="Reused off site",1,IF($C42&lt;&gt;"",SUMIF('Conversion Factors'!$A$2:$A$39,$C42,'Conversion Factors'!$D$2:$D$39),""))))</f>
        <v/>
      </c>
      <c r="G42" s="323"/>
      <c r="H42" s="324"/>
      <c r="I42" s="325"/>
      <c r="J42" s="326"/>
      <c r="K42" s="327" t="str">
        <f>IF(G42&lt;&gt;"",G42,IF('Working Sheet'!D423&lt;&gt;"",'Working Sheet'!D423 &amp; " yd3",""))</f>
        <v/>
      </c>
      <c r="L42" s="328" t="str">
        <f>IF(H42&gt;0,H42,IF(ISNUMBER('Working Sheet'!F423),'Working Sheet'!F423,""))</f>
        <v/>
      </c>
      <c r="M42" s="329" t="str">
        <f>IF(I42&lt;&gt;"",I42,IF(J42&lt;&gt;"",J42/SUMIF('Conversion Factors'!$A$2:$A$39,'Estimated Waste'!C42,'Conversion Factors'!$C$2:$C$39),IF(H42&gt;0,IF(G42&lt;&gt;"",H42*SUMIF('Conversion Factors'!$F$2:$F$32,IF(LEN(G42)&gt;6,MID(G42,1,LEN(G42)-10),MID(G42,1,LEN(G42)-4)),'Conversion Factors'!$G$2:$G$28),""),"")))</f>
        <v/>
      </c>
      <c r="N42" s="330" t="str">
        <f>IF(J42&lt;&gt;"",J42,IF(I42&lt;&gt;"",I42*SUMIF('Conversion Factors'!$A$2:$A$39,'Estimated Waste'!C42,'Conversion Factors'!$C$2:$C$39),IF(H42&gt;0,IF(G42&lt;&gt;"",H42*SUMIF('Conversion Factors'!$F$2:$F$32,IF(LEN(G42)&gt;6,MID(G42,1,LEN(G42)-10),MID(G42,1,LEN(G42)-4)),'Conversion Factors'!$G$2:$G$28)*SUMIF('Conversion Factors'!$A$2:$A$39,'Estimated Waste'!C42,'Conversion Factors'!$C$2:$C$39),""),"")))</f>
        <v/>
      </c>
      <c r="O42" s="627"/>
      <c r="P42" s="628"/>
      <c r="Q42" s="628"/>
      <c r="R42" s="332"/>
      <c r="S42" s="294" t="str">
        <f t="shared" si="2"/>
        <v/>
      </c>
      <c r="T42" s="294" t="str">
        <f t="shared" si="3"/>
        <v/>
      </c>
      <c r="U42" s="293" t="str">
        <f t="shared" si="1"/>
        <v>Actions</v>
      </c>
      <c r="V42" s="293" t="str">
        <f t="shared" si="0"/>
        <v/>
      </c>
    </row>
    <row r="43" spans="2:22" ht="35.25" customHeight="1" x14ac:dyDescent="0.35">
      <c r="B43" s="318"/>
      <c r="C43" s="319"/>
      <c r="D43" s="320"/>
      <c r="E43" s="321"/>
      <c r="F43" s="322" t="str">
        <f>IF($D43="Landfilled",0,IF($D43="Reused on site",1,IF($D43="Reused off site",1,IF($C43&lt;&gt;"",SUMIF('Conversion Factors'!$A$2:$A$39,$C43,'Conversion Factors'!$D$2:$D$39),""))))</f>
        <v/>
      </c>
      <c r="G43" s="323"/>
      <c r="H43" s="324"/>
      <c r="I43" s="325"/>
      <c r="J43" s="326"/>
      <c r="K43" s="327" t="str">
        <f>IF(G43&lt;&gt;"",G43,IF('Working Sheet'!D424&lt;&gt;"",'Working Sheet'!D424 &amp; " yd3",""))</f>
        <v/>
      </c>
      <c r="L43" s="328" t="str">
        <f>IF(H43&gt;0,H43,IF(ISNUMBER('Working Sheet'!F424),'Working Sheet'!F424,""))</f>
        <v/>
      </c>
      <c r="M43" s="329" t="str">
        <f>IF(I43&lt;&gt;"",I43,IF(J43&lt;&gt;"",J43/SUMIF('Conversion Factors'!$A$2:$A$39,'Estimated Waste'!C43,'Conversion Factors'!$C$2:$C$39),IF(H43&gt;0,IF(G43&lt;&gt;"",H43*SUMIF('Conversion Factors'!$F$2:$F$32,IF(LEN(G43)&gt;6,MID(G43,1,LEN(G43)-10),MID(G43,1,LEN(G43)-4)),'Conversion Factors'!$G$2:$G$28),""),"")))</f>
        <v/>
      </c>
      <c r="N43" s="330" t="str">
        <f>IF(J43&lt;&gt;"",J43,IF(I43&lt;&gt;"",I43*SUMIF('Conversion Factors'!$A$2:$A$39,'Estimated Waste'!C43,'Conversion Factors'!$C$2:$C$39),IF(H43&gt;0,IF(G43&lt;&gt;"",H43*SUMIF('Conversion Factors'!$F$2:$F$32,IF(LEN(G43)&gt;6,MID(G43,1,LEN(G43)-10),MID(G43,1,LEN(G43)-4)),'Conversion Factors'!$G$2:$G$28)*SUMIF('Conversion Factors'!$A$2:$A$39,'Estimated Waste'!C43,'Conversion Factors'!$C$2:$C$39),""),"")))</f>
        <v/>
      </c>
      <c r="O43" s="627"/>
      <c r="P43" s="628"/>
      <c r="Q43" s="628"/>
      <c r="R43" s="332"/>
      <c r="S43" s="294" t="str">
        <f t="shared" si="2"/>
        <v/>
      </c>
      <c r="T43" s="294" t="str">
        <f t="shared" si="3"/>
        <v/>
      </c>
      <c r="U43" s="293" t="str">
        <f t="shared" si="1"/>
        <v>Actions</v>
      </c>
      <c r="V43" s="293" t="str">
        <f t="shared" si="0"/>
        <v/>
      </c>
    </row>
    <row r="44" spans="2:22" ht="35.25" customHeight="1" x14ac:dyDescent="0.35">
      <c r="B44" s="318"/>
      <c r="C44" s="319"/>
      <c r="D44" s="320"/>
      <c r="E44" s="321"/>
      <c r="F44" s="322" t="str">
        <f>IF($D44="Landfilled",0,IF($D44="Reused on site",1,IF($D44="Reused off site",1,IF($C44&lt;&gt;"",SUMIF('Conversion Factors'!$A$2:$A$39,$C44,'Conversion Factors'!$D$2:$D$39),""))))</f>
        <v/>
      </c>
      <c r="G44" s="323"/>
      <c r="H44" s="324"/>
      <c r="I44" s="325"/>
      <c r="J44" s="326"/>
      <c r="K44" s="327" t="str">
        <f>IF(G44&lt;&gt;"",G44,IF('Working Sheet'!D425&lt;&gt;"",'Working Sheet'!D425 &amp; " yd3",""))</f>
        <v/>
      </c>
      <c r="L44" s="328" t="str">
        <f>IF(H44&gt;0,H44,IF(ISNUMBER('Working Sheet'!F425),'Working Sheet'!F425,""))</f>
        <v/>
      </c>
      <c r="M44" s="329" t="str">
        <f>IF(I44&lt;&gt;"",I44,IF(J44&lt;&gt;"",J44/SUMIF('Conversion Factors'!$A$2:$A$39,'Estimated Waste'!C44,'Conversion Factors'!$C$2:$C$39),IF(H44&gt;0,IF(G44&lt;&gt;"",H44*SUMIF('Conversion Factors'!$F$2:$F$32,IF(LEN(G44)&gt;6,MID(G44,1,LEN(G44)-10),MID(G44,1,LEN(G44)-4)),'Conversion Factors'!$G$2:$G$28),""),"")))</f>
        <v/>
      </c>
      <c r="N44" s="330" t="str">
        <f>IF(J44&lt;&gt;"",J44,IF(I44&lt;&gt;"",I44*SUMIF('Conversion Factors'!$A$2:$A$39,'Estimated Waste'!C44,'Conversion Factors'!$C$2:$C$39),IF(H44&gt;0,IF(G44&lt;&gt;"",H44*SUMIF('Conversion Factors'!$F$2:$F$32,IF(LEN(G44)&gt;6,MID(G44,1,LEN(G44)-10),MID(G44,1,LEN(G44)-4)),'Conversion Factors'!$G$2:$G$28)*SUMIF('Conversion Factors'!$A$2:$A$39,'Estimated Waste'!C44,'Conversion Factors'!$C$2:$C$39),""),"")))</f>
        <v/>
      </c>
      <c r="O44" s="627"/>
      <c r="P44" s="628"/>
      <c r="Q44" s="628"/>
      <c r="R44" s="332"/>
      <c r="S44" s="294" t="str">
        <f t="shared" si="2"/>
        <v/>
      </c>
      <c r="T44" s="294" t="str">
        <f t="shared" si="3"/>
        <v/>
      </c>
      <c r="U44" s="293" t="str">
        <f t="shared" si="1"/>
        <v>Actions</v>
      </c>
      <c r="V44" s="293" t="str">
        <f t="shared" si="0"/>
        <v/>
      </c>
    </row>
    <row r="45" spans="2:22" ht="35.25" customHeight="1" x14ac:dyDescent="0.35">
      <c r="B45" s="318"/>
      <c r="C45" s="319"/>
      <c r="D45" s="320"/>
      <c r="E45" s="321"/>
      <c r="F45" s="322" t="str">
        <f>IF($D45="Landfilled",0,IF($D45="Reused on site",1,IF($D45="Reused off site",1,IF($C45&lt;&gt;"",SUMIF('Conversion Factors'!$A$2:$A$39,$C45,'Conversion Factors'!$D$2:$D$39),""))))</f>
        <v/>
      </c>
      <c r="G45" s="323"/>
      <c r="H45" s="324"/>
      <c r="I45" s="325"/>
      <c r="J45" s="326"/>
      <c r="K45" s="327" t="str">
        <f>IF(G45&lt;&gt;"",G45,IF('Working Sheet'!D426&lt;&gt;"",'Working Sheet'!D426 &amp; " yd3",""))</f>
        <v/>
      </c>
      <c r="L45" s="328" t="str">
        <f>IF(H45&gt;0,H45,IF(ISNUMBER('Working Sheet'!F426),'Working Sheet'!F426,""))</f>
        <v/>
      </c>
      <c r="M45" s="329" t="str">
        <f>IF(I45&lt;&gt;"",I45,IF(J45&lt;&gt;"",J45/SUMIF('Conversion Factors'!$A$2:$A$39,'Estimated Waste'!C45,'Conversion Factors'!$C$2:$C$39),IF(H45&gt;0,IF(G45&lt;&gt;"",H45*SUMIF('Conversion Factors'!$F$2:$F$32,IF(LEN(G45)&gt;6,MID(G45,1,LEN(G45)-10),MID(G45,1,LEN(G45)-4)),'Conversion Factors'!$G$2:$G$28),""),"")))</f>
        <v/>
      </c>
      <c r="N45" s="330" t="str">
        <f>IF(J45&lt;&gt;"",J45,IF(I45&lt;&gt;"",I45*SUMIF('Conversion Factors'!$A$2:$A$39,'Estimated Waste'!C45,'Conversion Factors'!$C$2:$C$39),IF(H45&gt;0,IF(G45&lt;&gt;"",H45*SUMIF('Conversion Factors'!$F$2:$F$32,IF(LEN(G45)&gt;6,MID(G45,1,LEN(G45)-10),MID(G45,1,LEN(G45)-4)),'Conversion Factors'!$G$2:$G$28)*SUMIF('Conversion Factors'!$A$2:$A$39,'Estimated Waste'!C45,'Conversion Factors'!$C$2:$C$39),""),"")))</f>
        <v/>
      </c>
      <c r="O45" s="627"/>
      <c r="P45" s="628"/>
      <c r="Q45" s="628"/>
      <c r="R45" s="332"/>
      <c r="S45" s="294" t="str">
        <f t="shared" si="2"/>
        <v/>
      </c>
      <c r="T45" s="294" t="str">
        <f t="shared" si="3"/>
        <v/>
      </c>
      <c r="U45" s="293" t="str">
        <f t="shared" si="1"/>
        <v>Actions</v>
      </c>
      <c r="V45" s="293" t="str">
        <f t="shared" si="0"/>
        <v/>
      </c>
    </row>
    <row r="46" spans="2:22" ht="35.25" customHeight="1" x14ac:dyDescent="0.35">
      <c r="B46" s="318"/>
      <c r="C46" s="319"/>
      <c r="D46" s="320"/>
      <c r="E46" s="321"/>
      <c r="F46" s="322" t="str">
        <f>IF($D46="Landfilled",0,IF($D46="Reused on site",1,IF($D46="Reused off site",1,IF($C46&lt;&gt;"",SUMIF('Conversion Factors'!$A$2:$A$39,$C46,'Conversion Factors'!$D$2:$D$39),""))))</f>
        <v/>
      </c>
      <c r="G46" s="323"/>
      <c r="H46" s="324"/>
      <c r="I46" s="325"/>
      <c r="J46" s="326"/>
      <c r="K46" s="327" t="str">
        <f>IF(G46&lt;&gt;"",G46,IF('Working Sheet'!D427&lt;&gt;"",'Working Sheet'!D427 &amp; " yd3",""))</f>
        <v/>
      </c>
      <c r="L46" s="328" t="str">
        <f>IF(H46&gt;0,H46,IF(ISNUMBER('Working Sheet'!F427),'Working Sheet'!F427,""))</f>
        <v/>
      </c>
      <c r="M46" s="329" t="str">
        <f>IF(I46&lt;&gt;"",I46,IF(J46&lt;&gt;"",J46/SUMIF('Conversion Factors'!$A$2:$A$39,'Estimated Waste'!C46,'Conversion Factors'!$C$2:$C$39),IF(H46&gt;0,IF(G46&lt;&gt;"",H46*SUMIF('Conversion Factors'!$F$2:$F$32,IF(LEN(G46)&gt;6,MID(G46,1,LEN(G46)-10),MID(G46,1,LEN(G46)-4)),'Conversion Factors'!$G$2:$G$28),""),"")))</f>
        <v/>
      </c>
      <c r="N46" s="330" t="str">
        <f>IF(J46&lt;&gt;"",J46,IF(I46&lt;&gt;"",I46*SUMIF('Conversion Factors'!$A$2:$A$39,'Estimated Waste'!C46,'Conversion Factors'!$C$2:$C$39),IF(H46&gt;0,IF(G46&lt;&gt;"",H46*SUMIF('Conversion Factors'!$F$2:$F$32,IF(LEN(G46)&gt;6,MID(G46,1,LEN(G46)-10),MID(G46,1,LEN(G46)-4)),'Conversion Factors'!$G$2:$G$28)*SUMIF('Conversion Factors'!$A$2:$A$39,'Estimated Waste'!C46,'Conversion Factors'!$C$2:$C$39),""),"")))</f>
        <v/>
      </c>
      <c r="O46" s="627"/>
      <c r="P46" s="628"/>
      <c r="Q46" s="628"/>
      <c r="R46" s="332"/>
      <c r="S46" s="294" t="str">
        <f t="shared" si="2"/>
        <v/>
      </c>
      <c r="T46" s="294" t="str">
        <f t="shared" si="3"/>
        <v/>
      </c>
      <c r="U46" s="293" t="str">
        <f t="shared" si="1"/>
        <v>Actions</v>
      </c>
      <c r="V46" s="293" t="str">
        <f t="shared" si="0"/>
        <v/>
      </c>
    </row>
    <row r="47" spans="2:22" ht="35.25" customHeight="1" x14ac:dyDescent="0.35">
      <c r="B47" s="318"/>
      <c r="C47" s="319"/>
      <c r="D47" s="320"/>
      <c r="E47" s="321"/>
      <c r="F47" s="322" t="str">
        <f>IF($D47="Landfilled",0,IF($D47="Reused on site",1,IF($D47="Reused off site",1,IF($C47&lt;&gt;"",SUMIF('Conversion Factors'!$A$2:$A$39,$C47,'Conversion Factors'!$D$2:$D$39),""))))</f>
        <v/>
      </c>
      <c r="G47" s="323"/>
      <c r="H47" s="324"/>
      <c r="I47" s="325"/>
      <c r="J47" s="326"/>
      <c r="K47" s="327" t="str">
        <f>IF(G47&lt;&gt;"",G47,IF('Working Sheet'!D428&lt;&gt;"",'Working Sheet'!D428 &amp; " yd3",""))</f>
        <v/>
      </c>
      <c r="L47" s="328" t="str">
        <f>IF(H47&gt;0,H47,IF(ISNUMBER('Working Sheet'!F428),'Working Sheet'!F428,""))</f>
        <v/>
      </c>
      <c r="M47" s="329" t="str">
        <f>IF(I47&lt;&gt;"",I47,IF(J47&lt;&gt;"",J47/SUMIF('Conversion Factors'!$A$2:$A$39,'Estimated Waste'!C47,'Conversion Factors'!$C$2:$C$39),IF(H47&gt;0,IF(G47&lt;&gt;"",H47*SUMIF('Conversion Factors'!$F$2:$F$32,IF(LEN(G47)&gt;6,MID(G47,1,LEN(G47)-10),MID(G47,1,LEN(G47)-4)),'Conversion Factors'!$G$2:$G$28),""),"")))</f>
        <v/>
      </c>
      <c r="N47" s="330" t="str">
        <f>IF(J47&lt;&gt;"",J47,IF(I47&lt;&gt;"",I47*SUMIF('Conversion Factors'!$A$2:$A$39,'Estimated Waste'!C47,'Conversion Factors'!$C$2:$C$39),IF(H47&gt;0,IF(G47&lt;&gt;"",H47*SUMIF('Conversion Factors'!$F$2:$F$32,IF(LEN(G47)&gt;6,MID(G47,1,LEN(G47)-10),MID(G47,1,LEN(G47)-4)),'Conversion Factors'!$G$2:$G$28)*SUMIF('Conversion Factors'!$A$2:$A$39,'Estimated Waste'!C47,'Conversion Factors'!$C$2:$C$39),""),"")))</f>
        <v/>
      </c>
      <c r="O47" s="627"/>
      <c r="P47" s="628"/>
      <c r="Q47" s="628"/>
      <c r="R47" s="332"/>
      <c r="S47" s="294" t="str">
        <f t="shared" si="2"/>
        <v/>
      </c>
      <c r="T47" s="294" t="str">
        <f t="shared" si="3"/>
        <v/>
      </c>
      <c r="U47" s="293" t="str">
        <f t="shared" si="1"/>
        <v>Actions</v>
      </c>
      <c r="V47" s="293" t="str">
        <f t="shared" si="0"/>
        <v/>
      </c>
    </row>
    <row r="48" spans="2:22" ht="35.25" customHeight="1" x14ac:dyDescent="0.35">
      <c r="B48" s="318"/>
      <c r="C48" s="319"/>
      <c r="D48" s="320"/>
      <c r="E48" s="321"/>
      <c r="F48" s="322" t="str">
        <f>IF($D48="Landfilled",0,IF($D48="Reused on site",1,IF($D48="Reused off site",1,IF($C48&lt;&gt;"",SUMIF('Conversion Factors'!$A$2:$A$39,$C48,'Conversion Factors'!$D$2:$D$39),""))))</f>
        <v/>
      </c>
      <c r="G48" s="323"/>
      <c r="H48" s="324"/>
      <c r="I48" s="325"/>
      <c r="J48" s="326"/>
      <c r="K48" s="327" t="str">
        <f>IF(G48&lt;&gt;"",G48,IF('Working Sheet'!D429&lt;&gt;"",'Working Sheet'!D429 &amp; " yd3",""))</f>
        <v/>
      </c>
      <c r="L48" s="328" t="str">
        <f>IF(H48&gt;0,H48,IF(ISNUMBER('Working Sheet'!F429),'Working Sheet'!F429,""))</f>
        <v/>
      </c>
      <c r="M48" s="329" t="str">
        <f>IF(I48&lt;&gt;"",I48,IF(J48&lt;&gt;"",J48/SUMIF('Conversion Factors'!$A$2:$A$39,'Estimated Waste'!C48,'Conversion Factors'!$C$2:$C$39),IF(H48&gt;0,IF(G48&lt;&gt;"",H48*SUMIF('Conversion Factors'!$F$2:$F$32,IF(LEN(G48)&gt;6,MID(G48,1,LEN(G48)-10),MID(G48,1,LEN(G48)-4)),'Conversion Factors'!$G$2:$G$28),""),"")))</f>
        <v/>
      </c>
      <c r="N48" s="330" t="str">
        <f>IF(J48&lt;&gt;"",J48,IF(I48&lt;&gt;"",I48*SUMIF('Conversion Factors'!$A$2:$A$39,'Estimated Waste'!C48,'Conversion Factors'!$C$2:$C$39),IF(H48&gt;0,IF(G48&lt;&gt;"",H48*SUMIF('Conversion Factors'!$F$2:$F$32,IF(LEN(G48)&gt;6,MID(G48,1,LEN(G48)-10),MID(G48,1,LEN(G48)-4)),'Conversion Factors'!$G$2:$G$28)*SUMIF('Conversion Factors'!$A$2:$A$39,'Estimated Waste'!C48,'Conversion Factors'!$C$2:$C$39),""),"")))</f>
        <v/>
      </c>
      <c r="O48" s="627"/>
      <c r="P48" s="628"/>
      <c r="Q48" s="628"/>
      <c r="R48" s="332"/>
      <c r="S48" s="294" t="str">
        <f t="shared" si="2"/>
        <v/>
      </c>
      <c r="T48" s="294" t="str">
        <f t="shared" si="3"/>
        <v/>
      </c>
      <c r="U48" s="293" t="str">
        <f t="shared" si="1"/>
        <v>Actions</v>
      </c>
      <c r="V48" s="293" t="str">
        <f t="shared" si="0"/>
        <v/>
      </c>
    </row>
    <row r="49" spans="2:22" ht="35.25" customHeight="1" x14ac:dyDescent="0.35">
      <c r="B49" s="318"/>
      <c r="C49" s="319"/>
      <c r="D49" s="320"/>
      <c r="E49" s="321"/>
      <c r="F49" s="322" t="str">
        <f>IF($D49="Landfilled",0,IF($D49="Reused on site",1,IF($D49="Reused off site",1,IF($C49&lt;&gt;"",SUMIF('Conversion Factors'!$A$2:$A$39,$C49,'Conversion Factors'!$D$2:$D$39),""))))</f>
        <v/>
      </c>
      <c r="G49" s="323"/>
      <c r="H49" s="324"/>
      <c r="I49" s="325"/>
      <c r="J49" s="326"/>
      <c r="K49" s="327" t="str">
        <f>IF(G49&lt;&gt;"",G49,IF('Working Sheet'!D430&lt;&gt;"",'Working Sheet'!D430 &amp; " yd3",""))</f>
        <v/>
      </c>
      <c r="L49" s="328" t="str">
        <f>IF(H49&gt;0,H49,IF(ISNUMBER('Working Sheet'!F430),'Working Sheet'!F430,""))</f>
        <v/>
      </c>
      <c r="M49" s="329" t="str">
        <f>IF(I49&lt;&gt;"",I49,IF(J49&lt;&gt;"",J49/SUMIF('Conversion Factors'!$A$2:$A$39,'Estimated Waste'!C49,'Conversion Factors'!$C$2:$C$39),IF(H49&gt;0,IF(G49&lt;&gt;"",H49*SUMIF('Conversion Factors'!$F$2:$F$32,IF(LEN(G49)&gt;6,MID(G49,1,LEN(G49)-10),MID(G49,1,LEN(G49)-4)),'Conversion Factors'!$G$2:$G$28),""),"")))</f>
        <v/>
      </c>
      <c r="N49" s="330" t="str">
        <f>IF(J49&lt;&gt;"",J49,IF(I49&lt;&gt;"",I49*SUMIF('Conversion Factors'!$A$2:$A$39,'Estimated Waste'!C49,'Conversion Factors'!$C$2:$C$39),IF(H49&gt;0,IF(G49&lt;&gt;"",H49*SUMIF('Conversion Factors'!$F$2:$F$32,IF(LEN(G49)&gt;6,MID(G49,1,LEN(G49)-10),MID(G49,1,LEN(G49)-4)),'Conversion Factors'!$G$2:$G$28)*SUMIF('Conversion Factors'!$A$2:$A$39,'Estimated Waste'!C49,'Conversion Factors'!$C$2:$C$39),""),"")))</f>
        <v/>
      </c>
      <c r="O49" s="627"/>
      <c r="P49" s="628"/>
      <c r="Q49" s="628"/>
      <c r="R49" s="332"/>
      <c r="S49" s="294" t="str">
        <f t="shared" si="2"/>
        <v/>
      </c>
      <c r="T49" s="294" t="str">
        <f t="shared" si="3"/>
        <v/>
      </c>
      <c r="U49" s="293" t="str">
        <f t="shared" si="1"/>
        <v>Actions</v>
      </c>
      <c r="V49" s="293" t="str">
        <f t="shared" si="0"/>
        <v/>
      </c>
    </row>
    <row r="50" spans="2:22" ht="35.25" customHeight="1" x14ac:dyDescent="0.35">
      <c r="B50" s="318"/>
      <c r="C50" s="319"/>
      <c r="D50" s="320"/>
      <c r="E50" s="321"/>
      <c r="F50" s="322" t="str">
        <f>IF($D50="Landfilled",0,IF($D50="Reused on site",1,IF($D50="Reused off site",1,IF($C50&lt;&gt;"",SUMIF('Conversion Factors'!$A$2:$A$39,$C50,'Conversion Factors'!$D$2:$D$39),""))))</f>
        <v/>
      </c>
      <c r="G50" s="323"/>
      <c r="H50" s="324"/>
      <c r="I50" s="325"/>
      <c r="J50" s="326"/>
      <c r="K50" s="327" t="str">
        <f>IF(G50&lt;&gt;"",G50,IF('Working Sheet'!D431&lt;&gt;"",'Working Sheet'!D431 &amp; " yd3",""))</f>
        <v/>
      </c>
      <c r="L50" s="328" t="str">
        <f>IF(H50&gt;0,H50,IF(ISNUMBER('Working Sheet'!F431),'Working Sheet'!F431,""))</f>
        <v/>
      </c>
      <c r="M50" s="329" t="str">
        <f>IF(I50&lt;&gt;"",I50,IF(J50&lt;&gt;"",J50/SUMIF('Conversion Factors'!$A$2:$A$39,'Estimated Waste'!C50,'Conversion Factors'!$C$2:$C$39),IF(H50&gt;0,IF(G50&lt;&gt;"",H50*SUMIF('Conversion Factors'!$F$2:$F$32,IF(LEN(G50)&gt;6,MID(G50,1,LEN(G50)-10),MID(G50,1,LEN(G50)-4)),'Conversion Factors'!$G$2:$G$28),""),"")))</f>
        <v/>
      </c>
      <c r="N50" s="330" t="str">
        <f>IF(J50&lt;&gt;"",J50,IF(I50&lt;&gt;"",I50*SUMIF('Conversion Factors'!$A$2:$A$39,'Estimated Waste'!C50,'Conversion Factors'!$C$2:$C$39),IF(H50&gt;0,IF(G50&lt;&gt;"",H50*SUMIF('Conversion Factors'!$F$2:$F$32,IF(LEN(G50)&gt;6,MID(G50,1,LEN(G50)-10),MID(G50,1,LEN(G50)-4)),'Conversion Factors'!$G$2:$G$28)*SUMIF('Conversion Factors'!$A$2:$A$39,'Estimated Waste'!C50,'Conversion Factors'!$C$2:$C$39),""),"")))</f>
        <v/>
      </c>
      <c r="O50" s="627"/>
      <c r="P50" s="628"/>
      <c r="Q50" s="628"/>
      <c r="R50" s="332"/>
      <c r="S50" s="294" t="str">
        <f t="shared" si="2"/>
        <v/>
      </c>
      <c r="T50" s="294" t="str">
        <f t="shared" si="3"/>
        <v/>
      </c>
      <c r="U50" s="293" t="str">
        <f t="shared" si="1"/>
        <v>Actions</v>
      </c>
      <c r="V50" s="293" t="str">
        <f t="shared" si="0"/>
        <v/>
      </c>
    </row>
    <row r="51" spans="2:22" ht="35.25" customHeight="1" x14ac:dyDescent="0.35">
      <c r="B51" s="318"/>
      <c r="C51" s="319"/>
      <c r="D51" s="320"/>
      <c r="E51" s="321"/>
      <c r="F51" s="322" t="str">
        <f>IF($D51="Landfilled",0,IF($D51="Reused on site",1,IF($D51="Reused off site",1,IF($C51&lt;&gt;"",SUMIF('Conversion Factors'!$A$2:$A$39,$C51,'Conversion Factors'!$D$2:$D$39),""))))</f>
        <v/>
      </c>
      <c r="G51" s="323"/>
      <c r="H51" s="324"/>
      <c r="I51" s="325"/>
      <c r="J51" s="326"/>
      <c r="K51" s="327" t="str">
        <f>IF(G51&lt;&gt;"",G51,IF('Working Sheet'!D432&lt;&gt;"",'Working Sheet'!D432 &amp; " yd3",""))</f>
        <v/>
      </c>
      <c r="L51" s="328" t="str">
        <f>IF(H51&gt;0,H51,IF(ISNUMBER('Working Sheet'!F432),'Working Sheet'!F432,""))</f>
        <v/>
      </c>
      <c r="M51" s="329" t="str">
        <f>IF(I51&lt;&gt;"",I51,IF(J51&lt;&gt;"",J51/SUMIF('Conversion Factors'!$A$2:$A$39,'Estimated Waste'!C51,'Conversion Factors'!$C$2:$C$39),IF(H51&gt;0,IF(G51&lt;&gt;"",H51*SUMIF('Conversion Factors'!$F$2:$F$32,IF(LEN(G51)&gt;6,MID(G51,1,LEN(G51)-10),MID(G51,1,LEN(G51)-4)),'Conversion Factors'!$G$2:$G$28),""),"")))</f>
        <v/>
      </c>
      <c r="N51" s="330" t="str">
        <f>IF(J51&lt;&gt;"",J51,IF(I51&lt;&gt;"",I51*SUMIF('Conversion Factors'!$A$2:$A$39,'Estimated Waste'!C51,'Conversion Factors'!$C$2:$C$39),IF(H51&gt;0,IF(G51&lt;&gt;"",H51*SUMIF('Conversion Factors'!$F$2:$F$32,IF(LEN(G51)&gt;6,MID(G51,1,LEN(G51)-10),MID(G51,1,LEN(G51)-4)),'Conversion Factors'!$G$2:$G$28)*SUMIF('Conversion Factors'!$A$2:$A$39,'Estimated Waste'!C51,'Conversion Factors'!$C$2:$C$39),""),"")))</f>
        <v/>
      </c>
      <c r="O51" s="627"/>
      <c r="P51" s="628"/>
      <c r="Q51" s="628"/>
      <c r="R51" s="332"/>
      <c r="S51" s="294" t="str">
        <f t="shared" si="2"/>
        <v/>
      </c>
      <c r="T51" s="294" t="str">
        <f t="shared" si="3"/>
        <v/>
      </c>
      <c r="U51" s="293" t="str">
        <f t="shared" si="1"/>
        <v>Actions</v>
      </c>
      <c r="V51" s="293" t="str">
        <f t="shared" si="0"/>
        <v/>
      </c>
    </row>
    <row r="52" spans="2:22" ht="35.25" customHeight="1" x14ac:dyDescent="0.35">
      <c r="B52" s="318"/>
      <c r="C52" s="319"/>
      <c r="D52" s="320"/>
      <c r="E52" s="321"/>
      <c r="F52" s="322" t="str">
        <f>IF($D52="Landfilled",0,IF($D52="Reused on site",1,IF($D52="Reused off site",1,IF($C52&lt;&gt;"",SUMIF('Conversion Factors'!$A$2:$A$39,$C52,'Conversion Factors'!$D$2:$D$39),""))))</f>
        <v/>
      </c>
      <c r="G52" s="323"/>
      <c r="H52" s="324"/>
      <c r="I52" s="325"/>
      <c r="J52" s="326"/>
      <c r="K52" s="327" t="str">
        <f>IF(G52&lt;&gt;"",G52,IF('Working Sheet'!D433&lt;&gt;"",'Working Sheet'!D433 &amp; " yd3",""))</f>
        <v/>
      </c>
      <c r="L52" s="328" t="str">
        <f>IF(H52&gt;0,H52,IF(ISNUMBER('Working Sheet'!F433),'Working Sheet'!F433,""))</f>
        <v/>
      </c>
      <c r="M52" s="329" t="str">
        <f>IF(I52&lt;&gt;"",I52,IF(J52&lt;&gt;"",J52/SUMIF('Conversion Factors'!$A$2:$A$39,'Estimated Waste'!C52,'Conversion Factors'!$C$2:$C$39),IF(H52&gt;0,IF(G52&lt;&gt;"",H52*SUMIF('Conversion Factors'!$F$2:$F$32,IF(LEN(G52)&gt;6,MID(G52,1,LEN(G52)-10),MID(G52,1,LEN(G52)-4)),'Conversion Factors'!$G$2:$G$28),""),"")))</f>
        <v/>
      </c>
      <c r="N52" s="330" t="str">
        <f>IF(J52&lt;&gt;"",J52,IF(I52&lt;&gt;"",I52*SUMIF('Conversion Factors'!$A$2:$A$39,'Estimated Waste'!C52,'Conversion Factors'!$C$2:$C$39),IF(H52&gt;0,IF(G52&lt;&gt;"",H52*SUMIF('Conversion Factors'!$F$2:$F$32,IF(LEN(G52)&gt;6,MID(G52,1,LEN(G52)-10),MID(G52,1,LEN(G52)-4)),'Conversion Factors'!$G$2:$G$28)*SUMIF('Conversion Factors'!$A$2:$A$39,'Estimated Waste'!C52,'Conversion Factors'!$C$2:$C$39),""),"")))</f>
        <v/>
      </c>
      <c r="O52" s="627"/>
      <c r="P52" s="628"/>
      <c r="Q52" s="628"/>
      <c r="R52" s="332"/>
      <c r="S52" s="294" t="str">
        <f t="shared" si="2"/>
        <v/>
      </c>
      <c r="T52" s="294" t="str">
        <f t="shared" si="3"/>
        <v/>
      </c>
      <c r="U52" s="293" t="str">
        <f t="shared" si="1"/>
        <v>Actions</v>
      </c>
      <c r="V52" s="293" t="str">
        <f t="shared" si="0"/>
        <v/>
      </c>
    </row>
    <row r="53" spans="2:22" ht="35.25" customHeight="1" x14ac:dyDescent="0.35">
      <c r="B53" s="318"/>
      <c r="C53" s="319"/>
      <c r="D53" s="320"/>
      <c r="E53" s="321"/>
      <c r="F53" s="322" t="str">
        <f>IF($D53="Landfilled",0,IF($D53="Reused on site",1,IF($D53="Reused off site",1,IF($C53&lt;&gt;"",SUMIF('Conversion Factors'!$A$2:$A$39,$C53,'Conversion Factors'!$D$2:$D$39),""))))</f>
        <v/>
      </c>
      <c r="G53" s="323"/>
      <c r="H53" s="324"/>
      <c r="I53" s="325"/>
      <c r="J53" s="326"/>
      <c r="K53" s="327" t="str">
        <f>IF(G53&lt;&gt;"",G53,IF('Working Sheet'!D434&lt;&gt;"",'Working Sheet'!D434 &amp; " yd3",""))</f>
        <v/>
      </c>
      <c r="L53" s="328" t="str">
        <f>IF(H53&gt;0,H53,IF(ISNUMBER('Working Sheet'!F434),'Working Sheet'!F434,""))</f>
        <v/>
      </c>
      <c r="M53" s="329" t="str">
        <f>IF(I53&lt;&gt;"",I53,IF(J53&lt;&gt;"",J53/SUMIF('Conversion Factors'!$A$2:$A$39,'Estimated Waste'!C53,'Conversion Factors'!$C$2:$C$39),IF(H53&gt;0,IF(G53&lt;&gt;"",H53*SUMIF('Conversion Factors'!$F$2:$F$32,IF(LEN(G53)&gt;6,MID(G53,1,LEN(G53)-10),MID(G53,1,LEN(G53)-4)),'Conversion Factors'!$G$2:$G$28),""),"")))</f>
        <v/>
      </c>
      <c r="N53" s="330" t="str">
        <f>IF(J53&lt;&gt;"",J53,IF(I53&lt;&gt;"",I53*SUMIF('Conversion Factors'!$A$2:$A$39,'Estimated Waste'!C53,'Conversion Factors'!$C$2:$C$39),IF(H53&gt;0,IF(G53&lt;&gt;"",H53*SUMIF('Conversion Factors'!$F$2:$F$32,IF(LEN(G53)&gt;6,MID(G53,1,LEN(G53)-10),MID(G53,1,LEN(G53)-4)),'Conversion Factors'!$G$2:$G$28)*SUMIF('Conversion Factors'!$A$2:$A$39,'Estimated Waste'!C53,'Conversion Factors'!$C$2:$C$39),""),"")))</f>
        <v/>
      </c>
      <c r="O53" s="627"/>
      <c r="P53" s="628"/>
      <c r="Q53" s="628"/>
      <c r="R53" s="332"/>
      <c r="S53" s="294" t="str">
        <f t="shared" si="2"/>
        <v/>
      </c>
      <c r="T53" s="294" t="str">
        <f t="shared" si="3"/>
        <v/>
      </c>
      <c r="U53" s="293" t="str">
        <f t="shared" si="1"/>
        <v>Actions</v>
      </c>
      <c r="V53" s="293" t="str">
        <f t="shared" si="0"/>
        <v/>
      </c>
    </row>
    <row r="54" spans="2:22" ht="35.25" customHeight="1" x14ac:dyDescent="0.35">
      <c r="B54" s="318"/>
      <c r="C54" s="319"/>
      <c r="D54" s="320"/>
      <c r="E54" s="321"/>
      <c r="F54" s="322" t="str">
        <f>IF($D54="Landfilled",0,IF($D54="Reused on site",1,IF($D54="Reused off site",1,IF($C54&lt;&gt;"",SUMIF('Conversion Factors'!$A$2:$A$39,$C54,'Conversion Factors'!$D$2:$D$39),""))))</f>
        <v/>
      </c>
      <c r="G54" s="323"/>
      <c r="H54" s="324"/>
      <c r="I54" s="325"/>
      <c r="J54" s="326"/>
      <c r="K54" s="327" t="str">
        <f>IF(G54&lt;&gt;"",G54,IF('Working Sheet'!D435&lt;&gt;"",'Working Sheet'!D435 &amp; " yd3",""))</f>
        <v/>
      </c>
      <c r="L54" s="328" t="str">
        <f>IF(H54&gt;0,H54,IF(ISNUMBER('Working Sheet'!F435),'Working Sheet'!F435,""))</f>
        <v/>
      </c>
      <c r="M54" s="329" t="str">
        <f>IF(I54&lt;&gt;"",I54,IF(J54&lt;&gt;"",J54/SUMIF('Conversion Factors'!$A$2:$A$39,'Estimated Waste'!C54,'Conversion Factors'!$C$2:$C$39),IF(H54&gt;0,IF(G54&lt;&gt;"",H54*SUMIF('Conversion Factors'!$F$2:$F$32,IF(LEN(G54)&gt;6,MID(G54,1,LEN(G54)-10),MID(G54,1,LEN(G54)-4)),'Conversion Factors'!$G$2:$G$28),""),"")))</f>
        <v/>
      </c>
      <c r="N54" s="330" t="str">
        <f>IF(J54&lt;&gt;"",J54,IF(I54&lt;&gt;"",I54*SUMIF('Conversion Factors'!$A$2:$A$39,'Estimated Waste'!C54,'Conversion Factors'!$C$2:$C$39),IF(H54&gt;0,IF(G54&lt;&gt;"",H54*SUMIF('Conversion Factors'!$F$2:$F$32,IF(LEN(G54)&gt;6,MID(G54,1,LEN(G54)-10),MID(G54,1,LEN(G54)-4)),'Conversion Factors'!$G$2:$G$28)*SUMIF('Conversion Factors'!$A$2:$A$39,'Estimated Waste'!C54,'Conversion Factors'!$C$2:$C$39),""),"")))</f>
        <v/>
      </c>
      <c r="O54" s="627"/>
      <c r="P54" s="628"/>
      <c r="Q54" s="628"/>
      <c r="R54" s="332"/>
      <c r="S54" s="294" t="str">
        <f t="shared" si="2"/>
        <v/>
      </c>
      <c r="T54" s="294" t="str">
        <f t="shared" si="3"/>
        <v/>
      </c>
      <c r="U54" s="293" t="str">
        <f t="shared" si="1"/>
        <v>Actions</v>
      </c>
      <c r="V54" s="293" t="str">
        <f t="shared" si="0"/>
        <v/>
      </c>
    </row>
    <row r="55" spans="2:22" ht="35.25" customHeight="1" x14ac:dyDescent="0.35">
      <c r="B55" s="318"/>
      <c r="C55" s="319"/>
      <c r="D55" s="320"/>
      <c r="E55" s="321"/>
      <c r="F55" s="322" t="str">
        <f>IF($D55="Landfilled",0,IF($D55="Reused on site",1,IF($D55="Reused off site",1,IF($C55&lt;&gt;"",SUMIF('Conversion Factors'!$A$2:$A$39,$C55,'Conversion Factors'!$D$2:$D$39),""))))</f>
        <v/>
      </c>
      <c r="G55" s="323"/>
      <c r="H55" s="324"/>
      <c r="I55" s="325"/>
      <c r="J55" s="326"/>
      <c r="K55" s="327" t="str">
        <f>IF(G55&lt;&gt;"",G55,IF('Working Sheet'!D436&lt;&gt;"",'Working Sheet'!D436 &amp; " yd3",""))</f>
        <v/>
      </c>
      <c r="L55" s="328" t="str">
        <f>IF(H55&gt;0,H55,IF(ISNUMBER('Working Sheet'!F436),'Working Sheet'!F436,""))</f>
        <v/>
      </c>
      <c r="M55" s="329" t="str">
        <f>IF(I55&lt;&gt;"",I55,IF(J55&lt;&gt;"",J55/SUMIF('Conversion Factors'!$A$2:$A$39,'Estimated Waste'!C55,'Conversion Factors'!$C$2:$C$39),IF(H55&gt;0,IF(G55&lt;&gt;"",H55*SUMIF('Conversion Factors'!$F$2:$F$32,IF(LEN(G55)&gt;6,MID(G55,1,LEN(G55)-10),MID(G55,1,LEN(G55)-4)),'Conversion Factors'!$G$2:$G$28),""),"")))</f>
        <v/>
      </c>
      <c r="N55" s="330" t="str">
        <f>IF(J55&lt;&gt;"",J55,IF(I55&lt;&gt;"",I55*SUMIF('Conversion Factors'!$A$2:$A$39,'Estimated Waste'!C55,'Conversion Factors'!$C$2:$C$39),IF(H55&gt;0,IF(G55&lt;&gt;"",H55*SUMIF('Conversion Factors'!$F$2:$F$32,IF(LEN(G55)&gt;6,MID(G55,1,LEN(G55)-10),MID(G55,1,LEN(G55)-4)),'Conversion Factors'!$G$2:$G$28)*SUMIF('Conversion Factors'!$A$2:$A$39,'Estimated Waste'!C55,'Conversion Factors'!$C$2:$C$39),""),"")))</f>
        <v/>
      </c>
      <c r="O55" s="627"/>
      <c r="P55" s="628"/>
      <c r="Q55" s="628"/>
      <c r="R55" s="332"/>
      <c r="S55" s="294" t="str">
        <f t="shared" si="2"/>
        <v/>
      </c>
      <c r="T55" s="294" t="str">
        <f t="shared" si="3"/>
        <v/>
      </c>
      <c r="U55" s="293" t="str">
        <f t="shared" si="1"/>
        <v>Actions</v>
      </c>
      <c r="V55" s="293" t="str">
        <f t="shared" si="0"/>
        <v/>
      </c>
    </row>
    <row r="56" spans="2:22" ht="35.25" customHeight="1" x14ac:dyDescent="0.35">
      <c r="B56" s="318"/>
      <c r="C56" s="319"/>
      <c r="D56" s="320"/>
      <c r="E56" s="321"/>
      <c r="F56" s="322" t="str">
        <f>IF($D56="Landfilled",0,IF($D56="Reused on site",1,IF($D56="Reused off site",1,IF($C56&lt;&gt;"",SUMIF('Conversion Factors'!$A$2:$A$39,$C56,'Conversion Factors'!$D$2:$D$39),""))))</f>
        <v/>
      </c>
      <c r="G56" s="323"/>
      <c r="H56" s="324"/>
      <c r="I56" s="325"/>
      <c r="J56" s="326"/>
      <c r="K56" s="327" t="str">
        <f>IF(G56&lt;&gt;"",G56,IF('Working Sheet'!D437&lt;&gt;"",'Working Sheet'!D437 &amp; " yd3",""))</f>
        <v/>
      </c>
      <c r="L56" s="328" t="str">
        <f>IF(H56&gt;0,H56,IF(ISNUMBER('Working Sheet'!F437),'Working Sheet'!F437,""))</f>
        <v/>
      </c>
      <c r="M56" s="329" t="str">
        <f>IF(I56&lt;&gt;"",I56,IF(J56&lt;&gt;"",J56/SUMIF('Conversion Factors'!$A$2:$A$39,'Estimated Waste'!C56,'Conversion Factors'!$C$2:$C$39),IF(H56&gt;0,IF(G56&lt;&gt;"",H56*SUMIF('Conversion Factors'!$F$2:$F$32,IF(LEN(G56)&gt;6,MID(G56,1,LEN(G56)-10),MID(G56,1,LEN(G56)-4)),'Conversion Factors'!$G$2:$G$28),""),"")))</f>
        <v/>
      </c>
      <c r="N56" s="330" t="str">
        <f>IF(J56&lt;&gt;"",J56,IF(I56&lt;&gt;"",I56*SUMIF('Conversion Factors'!$A$2:$A$39,'Estimated Waste'!C56,'Conversion Factors'!$C$2:$C$39),IF(H56&gt;0,IF(G56&lt;&gt;"",H56*SUMIF('Conversion Factors'!$F$2:$F$32,IF(LEN(G56)&gt;6,MID(G56,1,LEN(G56)-10),MID(G56,1,LEN(G56)-4)),'Conversion Factors'!$G$2:$G$28)*SUMIF('Conversion Factors'!$A$2:$A$39,'Estimated Waste'!C56,'Conversion Factors'!$C$2:$C$39),""),"")))</f>
        <v/>
      </c>
      <c r="O56" s="627"/>
      <c r="P56" s="628"/>
      <c r="Q56" s="628"/>
      <c r="R56" s="332"/>
      <c r="S56" s="294" t="str">
        <f t="shared" si="2"/>
        <v/>
      </c>
      <c r="T56" s="294" t="str">
        <f t="shared" si="3"/>
        <v/>
      </c>
      <c r="U56" s="293" t="str">
        <f t="shared" si="1"/>
        <v>Actions</v>
      </c>
      <c r="V56" s="293" t="str">
        <f t="shared" si="0"/>
        <v/>
      </c>
    </row>
    <row r="57" spans="2:22" ht="35.25" customHeight="1" x14ac:dyDescent="0.35">
      <c r="B57" s="318"/>
      <c r="C57" s="319"/>
      <c r="D57" s="320"/>
      <c r="E57" s="321"/>
      <c r="F57" s="322" t="str">
        <f>IF($D57="Landfilled",0,IF($D57="Reused on site",1,IF($D57="Reused off site",1,IF($C57&lt;&gt;"",SUMIF('Conversion Factors'!$A$2:$A$39,$C57,'Conversion Factors'!$D$2:$D$39),""))))</f>
        <v/>
      </c>
      <c r="G57" s="323"/>
      <c r="H57" s="324"/>
      <c r="I57" s="325"/>
      <c r="J57" s="326"/>
      <c r="K57" s="327" t="str">
        <f>IF(G57&lt;&gt;"",G57,IF('Working Sheet'!D438&lt;&gt;"",'Working Sheet'!D438 &amp; " yd3",""))</f>
        <v/>
      </c>
      <c r="L57" s="328" t="str">
        <f>IF(H57&gt;0,H57,IF(ISNUMBER('Working Sheet'!F438),'Working Sheet'!F438,""))</f>
        <v/>
      </c>
      <c r="M57" s="329" t="str">
        <f>IF(I57&lt;&gt;"",I57,IF(J57&lt;&gt;"",J57/SUMIF('Conversion Factors'!$A$2:$A$39,'Estimated Waste'!C57,'Conversion Factors'!$C$2:$C$39),IF(H57&gt;0,IF(G57&lt;&gt;"",H57*SUMIF('Conversion Factors'!$F$2:$F$32,IF(LEN(G57)&gt;6,MID(G57,1,LEN(G57)-10),MID(G57,1,LEN(G57)-4)),'Conversion Factors'!$G$2:$G$28),""),"")))</f>
        <v/>
      </c>
      <c r="N57" s="330" t="str">
        <f>IF(J57&lt;&gt;"",J57,IF(I57&lt;&gt;"",I57*SUMIF('Conversion Factors'!$A$2:$A$39,'Estimated Waste'!C57,'Conversion Factors'!$C$2:$C$39),IF(H57&gt;0,IF(G57&lt;&gt;"",H57*SUMIF('Conversion Factors'!$F$2:$F$32,IF(LEN(G57)&gt;6,MID(G57,1,LEN(G57)-10),MID(G57,1,LEN(G57)-4)),'Conversion Factors'!$G$2:$G$28)*SUMIF('Conversion Factors'!$A$2:$A$39,'Estimated Waste'!C57,'Conversion Factors'!$C$2:$C$39),""),"")))</f>
        <v/>
      </c>
      <c r="O57" s="627"/>
      <c r="P57" s="628"/>
      <c r="Q57" s="628"/>
      <c r="R57" s="332"/>
      <c r="S57" s="294" t="str">
        <f t="shared" si="2"/>
        <v/>
      </c>
      <c r="T57" s="294" t="str">
        <f t="shared" si="3"/>
        <v/>
      </c>
      <c r="U57" s="293" t="str">
        <f t="shared" si="1"/>
        <v>Actions</v>
      </c>
      <c r="V57" s="293" t="str">
        <f t="shared" si="0"/>
        <v/>
      </c>
    </row>
    <row r="58" spans="2:22" ht="35.25" customHeight="1" x14ac:dyDescent="0.35">
      <c r="B58" s="318"/>
      <c r="C58" s="319"/>
      <c r="D58" s="320"/>
      <c r="E58" s="321"/>
      <c r="F58" s="322" t="str">
        <f>IF($D58="Landfilled",0,IF($D58="Reused on site",1,IF($D58="Reused off site",1,IF($C58&lt;&gt;"",SUMIF('Conversion Factors'!$A$2:$A$39,$C58,'Conversion Factors'!$D$2:$D$39),""))))</f>
        <v/>
      </c>
      <c r="G58" s="323"/>
      <c r="H58" s="324"/>
      <c r="I58" s="325"/>
      <c r="J58" s="326"/>
      <c r="K58" s="327" t="str">
        <f>IF(G58&lt;&gt;"",G58,IF('Working Sheet'!D439&lt;&gt;"",'Working Sheet'!D439 &amp; " yd3",""))</f>
        <v/>
      </c>
      <c r="L58" s="328" t="str">
        <f>IF(H58&gt;0,H58,IF(ISNUMBER('Working Sheet'!F439),'Working Sheet'!F439,""))</f>
        <v/>
      </c>
      <c r="M58" s="329" t="str">
        <f>IF(I58&lt;&gt;"",I58,IF(J58&lt;&gt;"",J58/SUMIF('Conversion Factors'!$A$2:$A$39,'Estimated Waste'!C58,'Conversion Factors'!$C$2:$C$39),IF(H58&gt;0,IF(G58&lt;&gt;"",H58*SUMIF('Conversion Factors'!$F$2:$F$32,IF(LEN(G58)&gt;6,MID(G58,1,LEN(G58)-10),MID(G58,1,LEN(G58)-4)),'Conversion Factors'!$G$2:$G$28),""),"")))</f>
        <v/>
      </c>
      <c r="N58" s="330" t="str">
        <f>IF(J58&lt;&gt;"",J58,IF(I58&lt;&gt;"",I58*SUMIF('Conversion Factors'!$A$2:$A$39,'Estimated Waste'!C58,'Conversion Factors'!$C$2:$C$39),IF(H58&gt;0,IF(G58&lt;&gt;"",H58*SUMIF('Conversion Factors'!$F$2:$F$32,IF(LEN(G58)&gt;6,MID(G58,1,LEN(G58)-10),MID(G58,1,LEN(G58)-4)),'Conversion Factors'!$G$2:$G$28)*SUMIF('Conversion Factors'!$A$2:$A$39,'Estimated Waste'!C58,'Conversion Factors'!$C$2:$C$39),""),"")))</f>
        <v/>
      </c>
      <c r="O58" s="627"/>
      <c r="P58" s="628"/>
      <c r="Q58" s="628"/>
      <c r="R58" s="332"/>
      <c r="S58" s="294" t="str">
        <f t="shared" si="2"/>
        <v/>
      </c>
      <c r="T58" s="294" t="str">
        <f t="shared" si="3"/>
        <v/>
      </c>
      <c r="U58" s="293" t="str">
        <f t="shared" si="1"/>
        <v>Actions</v>
      </c>
      <c r="V58" s="293" t="str">
        <f t="shared" si="0"/>
        <v/>
      </c>
    </row>
    <row r="59" spans="2:22" ht="35.25" customHeight="1" x14ac:dyDescent="0.35">
      <c r="B59" s="318"/>
      <c r="C59" s="319"/>
      <c r="D59" s="320"/>
      <c r="E59" s="321"/>
      <c r="F59" s="322" t="str">
        <f>IF($D59="Landfilled",0,IF($D59="Reused on site",1,IF($D59="Reused off site",1,IF($C59&lt;&gt;"",SUMIF('Conversion Factors'!$A$2:$A$39,$C59,'Conversion Factors'!$D$2:$D$39),""))))</f>
        <v/>
      </c>
      <c r="G59" s="323"/>
      <c r="H59" s="324"/>
      <c r="I59" s="325"/>
      <c r="J59" s="326"/>
      <c r="K59" s="327" t="str">
        <f>IF(G59&lt;&gt;"",G59,IF('Working Sheet'!D440&lt;&gt;"",'Working Sheet'!D440 &amp; " yd3",""))</f>
        <v/>
      </c>
      <c r="L59" s="328" t="str">
        <f>IF(H59&gt;0,H59,IF(ISNUMBER('Working Sheet'!F440),'Working Sheet'!F440,""))</f>
        <v/>
      </c>
      <c r="M59" s="329" t="str">
        <f>IF(I59&lt;&gt;"",I59,IF(J59&lt;&gt;"",J59/SUMIF('Conversion Factors'!$A$2:$A$39,'Estimated Waste'!C59,'Conversion Factors'!$C$2:$C$39),IF(H59&gt;0,IF(G59&lt;&gt;"",H59*SUMIF('Conversion Factors'!$F$2:$F$32,IF(LEN(G59)&gt;6,MID(G59,1,LEN(G59)-10),MID(G59,1,LEN(G59)-4)),'Conversion Factors'!$G$2:$G$28),""),"")))</f>
        <v/>
      </c>
      <c r="N59" s="330" t="str">
        <f>IF(J59&lt;&gt;"",J59,IF(I59&lt;&gt;"",I59*SUMIF('Conversion Factors'!$A$2:$A$39,'Estimated Waste'!C59,'Conversion Factors'!$C$2:$C$39),IF(H59&gt;0,IF(G59&lt;&gt;"",H59*SUMIF('Conversion Factors'!$F$2:$F$32,IF(LEN(G59)&gt;6,MID(G59,1,LEN(G59)-10),MID(G59,1,LEN(G59)-4)),'Conversion Factors'!$G$2:$G$28)*SUMIF('Conversion Factors'!$A$2:$A$39,'Estimated Waste'!C59,'Conversion Factors'!$C$2:$C$39),""),"")))</f>
        <v/>
      </c>
      <c r="O59" s="627"/>
      <c r="P59" s="628"/>
      <c r="Q59" s="628"/>
      <c r="R59" s="332"/>
      <c r="S59" s="294" t="str">
        <f t="shared" si="2"/>
        <v/>
      </c>
      <c r="T59" s="294" t="str">
        <f t="shared" si="3"/>
        <v/>
      </c>
      <c r="U59" s="293" t="str">
        <f t="shared" si="1"/>
        <v>Actions</v>
      </c>
      <c r="V59" s="293" t="str">
        <f t="shared" si="0"/>
        <v/>
      </c>
    </row>
    <row r="60" spans="2:22" ht="35.25" customHeight="1" x14ac:dyDescent="0.35">
      <c r="B60" s="318"/>
      <c r="C60" s="319"/>
      <c r="D60" s="320"/>
      <c r="E60" s="321"/>
      <c r="F60" s="322" t="str">
        <f>IF($D60="Landfilled",0,IF($D60="Reused on site",1,IF($D60="Reused off site",1,IF($C60&lt;&gt;"",SUMIF('Conversion Factors'!$A$2:$A$39,$C60,'Conversion Factors'!$D$2:$D$39),""))))</f>
        <v/>
      </c>
      <c r="G60" s="323"/>
      <c r="H60" s="324"/>
      <c r="I60" s="325"/>
      <c r="J60" s="326"/>
      <c r="K60" s="327" t="str">
        <f>IF(G60&lt;&gt;"",G60,IF('Working Sheet'!D441&lt;&gt;"",'Working Sheet'!D441 &amp; " yd3",""))</f>
        <v/>
      </c>
      <c r="L60" s="328" t="str">
        <f>IF(H60&gt;0,H60,IF(ISNUMBER('Working Sheet'!F441),'Working Sheet'!F441,""))</f>
        <v/>
      </c>
      <c r="M60" s="329" t="str">
        <f>IF(I60&lt;&gt;"",I60,IF(J60&lt;&gt;"",J60/SUMIF('Conversion Factors'!$A$2:$A$39,'Estimated Waste'!C60,'Conversion Factors'!$C$2:$C$39),IF(H60&gt;0,IF(G60&lt;&gt;"",H60*SUMIF('Conversion Factors'!$F$2:$F$32,IF(LEN(G60)&gt;6,MID(G60,1,LEN(G60)-10),MID(G60,1,LEN(G60)-4)),'Conversion Factors'!$G$2:$G$28),""),"")))</f>
        <v/>
      </c>
      <c r="N60" s="330" t="str">
        <f>IF(J60&lt;&gt;"",J60,IF(I60&lt;&gt;"",I60*SUMIF('Conversion Factors'!$A$2:$A$39,'Estimated Waste'!C60,'Conversion Factors'!$C$2:$C$39),IF(H60&gt;0,IF(G60&lt;&gt;"",H60*SUMIF('Conversion Factors'!$F$2:$F$32,IF(LEN(G60)&gt;6,MID(G60,1,LEN(G60)-10),MID(G60,1,LEN(G60)-4)),'Conversion Factors'!$G$2:$G$28)*SUMIF('Conversion Factors'!$A$2:$A$39,'Estimated Waste'!C60,'Conversion Factors'!$C$2:$C$39),""),"")))</f>
        <v/>
      </c>
      <c r="O60" s="627"/>
      <c r="P60" s="628"/>
      <c r="Q60" s="628"/>
      <c r="R60" s="332"/>
      <c r="S60" s="294" t="str">
        <f t="shared" si="2"/>
        <v/>
      </c>
      <c r="T60" s="294" t="str">
        <f t="shared" si="3"/>
        <v/>
      </c>
      <c r="U60" s="293" t="str">
        <f t="shared" si="1"/>
        <v>Actions</v>
      </c>
      <c r="V60" s="293" t="str">
        <f t="shared" si="0"/>
        <v/>
      </c>
    </row>
    <row r="61" spans="2:22" ht="35.25" customHeight="1" x14ac:dyDescent="0.35">
      <c r="B61" s="318"/>
      <c r="C61" s="319"/>
      <c r="D61" s="320"/>
      <c r="E61" s="321"/>
      <c r="F61" s="322" t="str">
        <f>IF($D61="Landfilled",0,IF($D61="Reused on site",1,IF($D61="Reused off site",1,IF($C61&lt;&gt;"",SUMIF('Conversion Factors'!$A$2:$A$39,$C61,'Conversion Factors'!$D$2:$D$39),""))))</f>
        <v/>
      </c>
      <c r="G61" s="323"/>
      <c r="H61" s="324"/>
      <c r="I61" s="325"/>
      <c r="J61" s="326"/>
      <c r="K61" s="327" t="str">
        <f>IF(G61&lt;&gt;"",G61,IF('Working Sheet'!D442&lt;&gt;"",'Working Sheet'!D442 &amp; " yd3",""))</f>
        <v/>
      </c>
      <c r="L61" s="328" t="str">
        <f>IF(H61&gt;0,H61,IF(ISNUMBER('Working Sheet'!F442),'Working Sheet'!F442,""))</f>
        <v/>
      </c>
      <c r="M61" s="329" t="str">
        <f>IF(I61&lt;&gt;"",I61,IF(J61&lt;&gt;"",J61/SUMIF('Conversion Factors'!$A$2:$A$39,'Estimated Waste'!C61,'Conversion Factors'!$C$2:$C$39),IF(H61&gt;0,IF(G61&lt;&gt;"",H61*SUMIF('Conversion Factors'!$F$2:$F$32,IF(LEN(G61)&gt;6,MID(G61,1,LEN(G61)-10),MID(G61,1,LEN(G61)-4)),'Conversion Factors'!$G$2:$G$28),""),"")))</f>
        <v/>
      </c>
      <c r="N61" s="330" t="str">
        <f>IF(J61&lt;&gt;"",J61,IF(I61&lt;&gt;"",I61*SUMIF('Conversion Factors'!$A$2:$A$39,'Estimated Waste'!C61,'Conversion Factors'!$C$2:$C$39),IF(H61&gt;0,IF(G61&lt;&gt;"",H61*SUMIF('Conversion Factors'!$F$2:$F$32,IF(LEN(G61)&gt;6,MID(G61,1,LEN(G61)-10),MID(G61,1,LEN(G61)-4)),'Conversion Factors'!$G$2:$G$28)*SUMIF('Conversion Factors'!$A$2:$A$39,'Estimated Waste'!C61,'Conversion Factors'!$C$2:$C$39),""),"")))</f>
        <v/>
      </c>
      <c r="O61" s="627"/>
      <c r="P61" s="628"/>
      <c r="Q61" s="628"/>
      <c r="R61" s="332"/>
      <c r="S61" s="294" t="str">
        <f t="shared" si="2"/>
        <v/>
      </c>
      <c r="T61" s="294" t="str">
        <f t="shared" si="3"/>
        <v/>
      </c>
      <c r="U61" s="293" t="str">
        <f t="shared" si="1"/>
        <v>Actions</v>
      </c>
      <c r="V61" s="293" t="str">
        <f t="shared" si="0"/>
        <v/>
      </c>
    </row>
    <row r="62" spans="2:22" ht="35.25" customHeight="1" x14ac:dyDescent="0.35">
      <c r="B62" s="318"/>
      <c r="C62" s="319"/>
      <c r="D62" s="320"/>
      <c r="E62" s="321"/>
      <c r="F62" s="322" t="str">
        <f>IF($D62="Landfilled",0,IF($D62="Reused on site",1,IF($D62="Reused off site",1,IF($C62&lt;&gt;"",SUMIF('Conversion Factors'!$A$2:$A$39,$C62,'Conversion Factors'!$D$2:$D$39),""))))</f>
        <v/>
      </c>
      <c r="G62" s="323"/>
      <c r="H62" s="324"/>
      <c r="I62" s="325"/>
      <c r="J62" s="326"/>
      <c r="K62" s="327" t="str">
        <f>IF(G62&lt;&gt;"",G62,IF('Working Sheet'!D443&lt;&gt;"",'Working Sheet'!D443 &amp; " yd3",""))</f>
        <v/>
      </c>
      <c r="L62" s="328" t="str">
        <f>IF(H62&gt;0,H62,IF(ISNUMBER('Working Sheet'!F443),'Working Sheet'!F443,""))</f>
        <v/>
      </c>
      <c r="M62" s="329" t="str">
        <f>IF(I62&lt;&gt;"",I62,IF(J62&lt;&gt;"",J62/SUMIF('Conversion Factors'!$A$2:$A$39,'Estimated Waste'!C62,'Conversion Factors'!$C$2:$C$39),IF(H62&gt;0,IF(G62&lt;&gt;"",H62*SUMIF('Conversion Factors'!$F$2:$F$32,IF(LEN(G62)&gt;6,MID(G62,1,LEN(G62)-10),MID(G62,1,LEN(G62)-4)),'Conversion Factors'!$G$2:$G$28),""),"")))</f>
        <v/>
      </c>
      <c r="N62" s="330" t="str">
        <f>IF(J62&lt;&gt;"",J62,IF(I62&lt;&gt;"",I62*SUMIF('Conversion Factors'!$A$2:$A$39,'Estimated Waste'!C62,'Conversion Factors'!$C$2:$C$39),IF(H62&gt;0,IF(G62&lt;&gt;"",H62*SUMIF('Conversion Factors'!$F$2:$F$32,IF(LEN(G62)&gt;6,MID(G62,1,LEN(G62)-10),MID(G62,1,LEN(G62)-4)),'Conversion Factors'!$G$2:$G$28)*SUMIF('Conversion Factors'!$A$2:$A$39,'Estimated Waste'!C62,'Conversion Factors'!$C$2:$C$39),""),"")))</f>
        <v/>
      </c>
      <c r="O62" s="627"/>
      <c r="P62" s="628"/>
      <c r="Q62" s="628"/>
      <c r="R62" s="332"/>
      <c r="S62" s="294" t="str">
        <f t="shared" si="2"/>
        <v/>
      </c>
      <c r="T62" s="294" t="str">
        <f t="shared" si="3"/>
        <v/>
      </c>
      <c r="U62" s="293" t="str">
        <f t="shared" si="1"/>
        <v>Actions</v>
      </c>
      <c r="V62" s="293" t="str">
        <f t="shared" si="0"/>
        <v/>
      </c>
    </row>
    <row r="63" spans="2:22" ht="35.25" customHeight="1" x14ac:dyDescent="0.35">
      <c r="B63" s="318"/>
      <c r="C63" s="319"/>
      <c r="D63" s="320"/>
      <c r="E63" s="321"/>
      <c r="F63" s="322" t="str">
        <f>IF($D63="Landfilled",0,IF($D63="Reused on site",1,IF($D63="Reused off site",1,IF($C63&lt;&gt;"",SUMIF('Conversion Factors'!$A$2:$A$39,$C63,'Conversion Factors'!$D$2:$D$39),""))))</f>
        <v/>
      </c>
      <c r="G63" s="323"/>
      <c r="H63" s="324"/>
      <c r="I63" s="325"/>
      <c r="J63" s="326"/>
      <c r="K63" s="327" t="str">
        <f>IF(G63&lt;&gt;"",G63,IF('Working Sheet'!D444&lt;&gt;"",'Working Sheet'!D444 &amp; " yd3",""))</f>
        <v/>
      </c>
      <c r="L63" s="328" t="str">
        <f>IF(H63&gt;0,H63,IF(ISNUMBER('Working Sheet'!F444),'Working Sheet'!F444,""))</f>
        <v/>
      </c>
      <c r="M63" s="329" t="str">
        <f>IF(I63&lt;&gt;"",I63,IF(J63&lt;&gt;"",J63/SUMIF('Conversion Factors'!$A$2:$A$39,'Estimated Waste'!C63,'Conversion Factors'!$C$2:$C$39),IF(H63&gt;0,IF(G63&lt;&gt;"",H63*SUMIF('Conversion Factors'!$F$2:$F$32,IF(LEN(G63)&gt;6,MID(G63,1,LEN(G63)-10),MID(G63,1,LEN(G63)-4)),'Conversion Factors'!$G$2:$G$28),""),"")))</f>
        <v/>
      </c>
      <c r="N63" s="330" t="str">
        <f>IF(J63&lt;&gt;"",J63,IF(I63&lt;&gt;"",I63*SUMIF('Conversion Factors'!$A$2:$A$39,'Estimated Waste'!C63,'Conversion Factors'!$C$2:$C$39),IF(H63&gt;0,IF(G63&lt;&gt;"",H63*SUMIF('Conversion Factors'!$F$2:$F$32,IF(LEN(G63)&gt;6,MID(G63,1,LEN(G63)-10),MID(G63,1,LEN(G63)-4)),'Conversion Factors'!$G$2:$G$28)*SUMIF('Conversion Factors'!$A$2:$A$39,'Estimated Waste'!C63,'Conversion Factors'!$C$2:$C$39),""),"")))</f>
        <v/>
      </c>
      <c r="O63" s="627"/>
      <c r="P63" s="628"/>
      <c r="Q63" s="628"/>
      <c r="R63" s="332"/>
      <c r="S63" s="294" t="str">
        <f t="shared" si="2"/>
        <v/>
      </c>
      <c r="T63" s="294" t="str">
        <f t="shared" si="3"/>
        <v/>
      </c>
      <c r="U63" s="293" t="str">
        <f t="shared" si="1"/>
        <v>Actions</v>
      </c>
      <c r="V63" s="293" t="str">
        <f t="shared" si="0"/>
        <v/>
      </c>
    </row>
    <row r="64" spans="2:22" ht="35.25" customHeight="1" x14ac:dyDescent="0.35">
      <c r="B64" s="318"/>
      <c r="C64" s="319"/>
      <c r="D64" s="320"/>
      <c r="E64" s="321"/>
      <c r="F64" s="322" t="str">
        <f>IF($D64="Landfilled",0,IF($D64="Reused on site",1,IF($D64="Reused off site",1,IF($C64&lt;&gt;"",SUMIF('Conversion Factors'!$A$2:$A$39,$C64,'Conversion Factors'!$D$2:$D$39),""))))</f>
        <v/>
      </c>
      <c r="G64" s="323"/>
      <c r="H64" s="324"/>
      <c r="I64" s="325"/>
      <c r="J64" s="326"/>
      <c r="K64" s="327" t="str">
        <f>IF(G64&lt;&gt;"",G64,IF('Working Sheet'!D445&lt;&gt;"",'Working Sheet'!D445 &amp; " yd3",""))</f>
        <v/>
      </c>
      <c r="L64" s="328" t="str">
        <f>IF(H64&gt;0,H64,IF(ISNUMBER('Working Sheet'!F445),'Working Sheet'!F445,""))</f>
        <v/>
      </c>
      <c r="M64" s="329" t="str">
        <f>IF(I64&lt;&gt;"",I64,IF(J64&lt;&gt;"",J64/SUMIF('Conversion Factors'!$A$2:$A$39,'Estimated Waste'!C64,'Conversion Factors'!$C$2:$C$39),IF(H64&gt;0,IF(G64&lt;&gt;"",H64*SUMIF('Conversion Factors'!$F$2:$F$32,IF(LEN(G64)&gt;6,MID(G64,1,LEN(G64)-10),MID(G64,1,LEN(G64)-4)),'Conversion Factors'!$G$2:$G$28),""),"")))</f>
        <v/>
      </c>
      <c r="N64" s="330" t="str">
        <f>IF(J64&lt;&gt;"",J64,IF(I64&lt;&gt;"",I64*SUMIF('Conversion Factors'!$A$2:$A$39,'Estimated Waste'!C64,'Conversion Factors'!$C$2:$C$39),IF(H64&gt;0,IF(G64&lt;&gt;"",H64*SUMIF('Conversion Factors'!$F$2:$F$32,IF(LEN(G64)&gt;6,MID(G64,1,LEN(G64)-10),MID(G64,1,LEN(G64)-4)),'Conversion Factors'!$G$2:$G$28)*SUMIF('Conversion Factors'!$A$2:$A$39,'Estimated Waste'!C64,'Conversion Factors'!$C$2:$C$39),""),"")))</f>
        <v/>
      </c>
      <c r="O64" s="627"/>
      <c r="P64" s="628"/>
      <c r="Q64" s="628"/>
      <c r="R64" s="332"/>
      <c r="S64" s="294" t="str">
        <f t="shared" si="2"/>
        <v/>
      </c>
      <c r="T64" s="294" t="str">
        <f t="shared" si="3"/>
        <v/>
      </c>
      <c r="U64" s="293" t="str">
        <f t="shared" si="1"/>
        <v>Actions</v>
      </c>
      <c r="V64" s="293" t="str">
        <f t="shared" si="0"/>
        <v/>
      </c>
    </row>
    <row r="65" spans="2:22" ht="35.25" customHeight="1" x14ac:dyDescent="0.35">
      <c r="B65" s="318"/>
      <c r="C65" s="319"/>
      <c r="D65" s="320"/>
      <c r="E65" s="321"/>
      <c r="F65" s="322" t="str">
        <f>IF($D65="Landfilled",0,IF($D65="Reused on site",1,IF($D65="Reused off site",1,IF($C65&lt;&gt;"",SUMIF('Conversion Factors'!$A$2:$A$39,$C65,'Conversion Factors'!$D$2:$D$39),""))))</f>
        <v/>
      </c>
      <c r="G65" s="323"/>
      <c r="H65" s="324"/>
      <c r="I65" s="325"/>
      <c r="J65" s="326"/>
      <c r="K65" s="327" t="str">
        <f>IF(G65&lt;&gt;"",G65,IF('Working Sheet'!D446&lt;&gt;"",'Working Sheet'!D446 &amp; " yd3",""))</f>
        <v/>
      </c>
      <c r="L65" s="328" t="str">
        <f>IF(H65&gt;0,H65,IF(ISNUMBER('Working Sheet'!F446),'Working Sheet'!F446,""))</f>
        <v/>
      </c>
      <c r="M65" s="329" t="str">
        <f>IF(I65&lt;&gt;"",I65,IF(J65&lt;&gt;"",J65/SUMIF('Conversion Factors'!$A$2:$A$39,'Estimated Waste'!C65,'Conversion Factors'!$C$2:$C$39),IF(H65&gt;0,IF(G65&lt;&gt;"",H65*SUMIF('Conversion Factors'!$F$2:$F$32,IF(LEN(G65)&gt;6,MID(G65,1,LEN(G65)-10),MID(G65,1,LEN(G65)-4)),'Conversion Factors'!$G$2:$G$28),""),"")))</f>
        <v/>
      </c>
      <c r="N65" s="330" t="str">
        <f>IF(J65&lt;&gt;"",J65,IF(I65&lt;&gt;"",I65*SUMIF('Conversion Factors'!$A$2:$A$39,'Estimated Waste'!C65,'Conversion Factors'!$C$2:$C$39),IF(H65&gt;0,IF(G65&lt;&gt;"",H65*SUMIF('Conversion Factors'!$F$2:$F$32,IF(LEN(G65)&gt;6,MID(G65,1,LEN(G65)-10),MID(G65,1,LEN(G65)-4)),'Conversion Factors'!$G$2:$G$28)*SUMIF('Conversion Factors'!$A$2:$A$39,'Estimated Waste'!C65,'Conversion Factors'!$C$2:$C$39),""),"")))</f>
        <v/>
      </c>
      <c r="O65" s="627"/>
      <c r="P65" s="628"/>
      <c r="Q65" s="628"/>
      <c r="R65" s="332"/>
      <c r="S65" s="294" t="str">
        <f t="shared" si="2"/>
        <v/>
      </c>
      <c r="T65" s="294" t="str">
        <f t="shared" si="3"/>
        <v/>
      </c>
      <c r="U65" s="293" t="str">
        <f t="shared" si="1"/>
        <v>Actions</v>
      </c>
      <c r="V65" s="293" t="str">
        <f t="shared" si="0"/>
        <v/>
      </c>
    </row>
    <row r="66" spans="2:22" ht="35.25" customHeight="1" x14ac:dyDescent="0.35">
      <c r="B66" s="318"/>
      <c r="C66" s="319"/>
      <c r="D66" s="320"/>
      <c r="E66" s="321"/>
      <c r="F66" s="322" t="str">
        <f>IF($D66="Landfilled",0,IF($D66="Reused on site",1,IF($D66="Reused off site",1,IF($C66&lt;&gt;"",SUMIF('Conversion Factors'!$A$2:$A$39,$C66,'Conversion Factors'!$D$2:$D$39),""))))</f>
        <v/>
      </c>
      <c r="G66" s="323"/>
      <c r="H66" s="324"/>
      <c r="I66" s="325"/>
      <c r="J66" s="326"/>
      <c r="K66" s="327" t="str">
        <f>IF(G66&lt;&gt;"",G66,IF('Working Sheet'!D447&lt;&gt;"",'Working Sheet'!D447 &amp; " yd3",""))</f>
        <v/>
      </c>
      <c r="L66" s="328" t="str">
        <f>IF(H66&gt;0,H66,IF(ISNUMBER('Working Sheet'!F447),'Working Sheet'!F447,""))</f>
        <v/>
      </c>
      <c r="M66" s="329" t="str">
        <f>IF(I66&lt;&gt;"",I66,IF(J66&lt;&gt;"",J66/SUMIF('Conversion Factors'!$A$2:$A$39,'Estimated Waste'!C66,'Conversion Factors'!$C$2:$C$39),IF(H66&gt;0,IF(G66&lt;&gt;"",H66*SUMIF('Conversion Factors'!$F$2:$F$32,IF(LEN(G66)&gt;6,MID(G66,1,LEN(G66)-10),MID(G66,1,LEN(G66)-4)),'Conversion Factors'!$G$2:$G$28),""),"")))</f>
        <v/>
      </c>
      <c r="N66" s="330" t="str">
        <f>IF(J66&lt;&gt;"",J66,IF(I66&lt;&gt;"",I66*SUMIF('Conversion Factors'!$A$2:$A$39,'Estimated Waste'!C66,'Conversion Factors'!$C$2:$C$39),IF(H66&gt;0,IF(G66&lt;&gt;"",H66*SUMIF('Conversion Factors'!$F$2:$F$32,IF(LEN(G66)&gt;6,MID(G66,1,LEN(G66)-10),MID(G66,1,LEN(G66)-4)),'Conversion Factors'!$G$2:$G$28)*SUMIF('Conversion Factors'!$A$2:$A$39,'Estimated Waste'!C66,'Conversion Factors'!$C$2:$C$39),""),"")))</f>
        <v/>
      </c>
      <c r="O66" s="627"/>
      <c r="P66" s="628"/>
      <c r="Q66" s="628"/>
      <c r="R66" s="332"/>
      <c r="S66" s="294" t="str">
        <f t="shared" si="2"/>
        <v/>
      </c>
      <c r="T66" s="294" t="str">
        <f t="shared" si="3"/>
        <v/>
      </c>
      <c r="U66" s="293" t="str">
        <f t="shared" si="1"/>
        <v>Actions</v>
      </c>
      <c r="V66" s="293" t="str">
        <f t="shared" si="0"/>
        <v/>
      </c>
    </row>
    <row r="67" spans="2:22" ht="35.25" customHeight="1" x14ac:dyDescent="0.35">
      <c r="B67" s="318"/>
      <c r="C67" s="319"/>
      <c r="D67" s="320"/>
      <c r="E67" s="321"/>
      <c r="F67" s="322" t="str">
        <f>IF($D67="Landfilled",0,IF($D67="Reused on site",1,IF($D67="Reused off site",1,IF($C67&lt;&gt;"",SUMIF('Conversion Factors'!$A$2:$A$39,$C67,'Conversion Factors'!$D$2:$D$39),""))))</f>
        <v/>
      </c>
      <c r="G67" s="323"/>
      <c r="H67" s="324"/>
      <c r="I67" s="325"/>
      <c r="J67" s="326"/>
      <c r="K67" s="327" t="str">
        <f>IF(G67&lt;&gt;"",G67,IF('Working Sheet'!D448&lt;&gt;"",'Working Sheet'!D448 &amp; " yd3",""))</f>
        <v/>
      </c>
      <c r="L67" s="328" t="str">
        <f>IF(H67&gt;0,H67,IF(ISNUMBER('Working Sheet'!F448),'Working Sheet'!F448,""))</f>
        <v/>
      </c>
      <c r="M67" s="329" t="str">
        <f>IF(I67&lt;&gt;"",I67,IF(J67&lt;&gt;"",J67/SUMIF('Conversion Factors'!$A$2:$A$39,'Estimated Waste'!C67,'Conversion Factors'!$C$2:$C$39),IF(H67&gt;0,IF(G67&lt;&gt;"",H67*SUMIF('Conversion Factors'!$F$2:$F$32,IF(LEN(G67)&gt;6,MID(G67,1,LEN(G67)-10),MID(G67,1,LEN(G67)-4)),'Conversion Factors'!$G$2:$G$28),""),"")))</f>
        <v/>
      </c>
      <c r="N67" s="330" t="str">
        <f>IF(J67&lt;&gt;"",J67,IF(I67&lt;&gt;"",I67*SUMIF('Conversion Factors'!$A$2:$A$39,'Estimated Waste'!C67,'Conversion Factors'!$C$2:$C$39),IF(H67&gt;0,IF(G67&lt;&gt;"",H67*SUMIF('Conversion Factors'!$F$2:$F$32,IF(LEN(G67)&gt;6,MID(G67,1,LEN(G67)-10),MID(G67,1,LEN(G67)-4)),'Conversion Factors'!$G$2:$G$28)*SUMIF('Conversion Factors'!$A$2:$A$39,'Estimated Waste'!C67,'Conversion Factors'!$C$2:$C$39),""),"")))</f>
        <v/>
      </c>
      <c r="O67" s="627"/>
      <c r="P67" s="628"/>
      <c r="Q67" s="628"/>
      <c r="R67" s="332"/>
      <c r="S67" s="294" t="str">
        <f t="shared" si="2"/>
        <v/>
      </c>
      <c r="T67" s="294" t="str">
        <f t="shared" si="3"/>
        <v/>
      </c>
      <c r="U67" s="293" t="str">
        <f t="shared" si="1"/>
        <v>Actions</v>
      </c>
      <c r="V67" s="293" t="str">
        <f t="shared" si="0"/>
        <v/>
      </c>
    </row>
    <row r="68" spans="2:22" ht="35.25" customHeight="1" x14ac:dyDescent="0.35">
      <c r="B68" s="318"/>
      <c r="C68" s="319"/>
      <c r="D68" s="320"/>
      <c r="E68" s="321"/>
      <c r="F68" s="322" t="str">
        <f>IF($D68="Landfilled",0,IF($D68="Reused on site",1,IF($D68="Reused off site",1,IF($C68&lt;&gt;"",SUMIF('Conversion Factors'!$A$2:$A$39,$C68,'Conversion Factors'!$D$2:$D$39),""))))</f>
        <v/>
      </c>
      <c r="G68" s="323"/>
      <c r="H68" s="324"/>
      <c r="I68" s="325"/>
      <c r="J68" s="326"/>
      <c r="K68" s="327" t="str">
        <f>IF(G68&lt;&gt;"",G68,IF('Working Sheet'!D449&lt;&gt;"",'Working Sheet'!D449 &amp; " yd3",""))</f>
        <v/>
      </c>
      <c r="L68" s="328" t="str">
        <f>IF(H68&gt;0,H68,IF(ISNUMBER('Working Sheet'!F449),'Working Sheet'!F449,""))</f>
        <v/>
      </c>
      <c r="M68" s="329" t="str">
        <f>IF(I68&lt;&gt;"",I68,IF(J68&lt;&gt;"",J68/SUMIF('Conversion Factors'!$A$2:$A$39,'Estimated Waste'!C68,'Conversion Factors'!$C$2:$C$39),IF(H68&gt;0,IF(G68&lt;&gt;"",H68*SUMIF('Conversion Factors'!$F$2:$F$32,IF(LEN(G68)&gt;6,MID(G68,1,LEN(G68)-10),MID(G68,1,LEN(G68)-4)),'Conversion Factors'!$G$2:$G$28),""),"")))</f>
        <v/>
      </c>
      <c r="N68" s="330" t="str">
        <f>IF(J68&lt;&gt;"",J68,IF(I68&lt;&gt;"",I68*SUMIF('Conversion Factors'!$A$2:$A$39,'Estimated Waste'!C68,'Conversion Factors'!$C$2:$C$39),IF(H68&gt;0,IF(G68&lt;&gt;"",H68*SUMIF('Conversion Factors'!$F$2:$F$32,IF(LEN(G68)&gt;6,MID(G68,1,LEN(G68)-10),MID(G68,1,LEN(G68)-4)),'Conversion Factors'!$G$2:$G$28)*SUMIF('Conversion Factors'!$A$2:$A$39,'Estimated Waste'!C68,'Conversion Factors'!$C$2:$C$39),""),"")))</f>
        <v/>
      </c>
      <c r="O68" s="627"/>
      <c r="P68" s="628"/>
      <c r="Q68" s="628"/>
      <c r="R68" s="332"/>
      <c r="S68" s="294" t="str">
        <f t="shared" si="2"/>
        <v/>
      </c>
      <c r="T68" s="294" t="str">
        <f t="shared" si="3"/>
        <v/>
      </c>
      <c r="U68" s="293" t="str">
        <f t="shared" si="1"/>
        <v>Actions</v>
      </c>
      <c r="V68" s="293" t="str">
        <f t="shared" si="0"/>
        <v/>
      </c>
    </row>
    <row r="69" spans="2:22" ht="35.25" customHeight="1" x14ac:dyDescent="0.35">
      <c r="B69" s="318"/>
      <c r="C69" s="319"/>
      <c r="D69" s="320"/>
      <c r="E69" s="321"/>
      <c r="F69" s="322" t="str">
        <f>IF($D69="Landfilled",0,IF($D69="Reused on site",1,IF($D69="Reused off site",1,IF($C69&lt;&gt;"",SUMIF('Conversion Factors'!$A$2:$A$39,$C69,'Conversion Factors'!$D$2:$D$39),""))))</f>
        <v/>
      </c>
      <c r="G69" s="323"/>
      <c r="H69" s="324"/>
      <c r="I69" s="325"/>
      <c r="J69" s="326"/>
      <c r="K69" s="327" t="str">
        <f>IF(G69&lt;&gt;"",G69,IF('Working Sheet'!D450&lt;&gt;"",'Working Sheet'!D450 &amp; " yd3",""))</f>
        <v/>
      </c>
      <c r="L69" s="328" t="str">
        <f>IF(H69&gt;0,H69,IF(ISNUMBER('Working Sheet'!F450),'Working Sheet'!F450,""))</f>
        <v/>
      </c>
      <c r="M69" s="329" t="str">
        <f>IF(I69&lt;&gt;"",I69,IF(J69&lt;&gt;"",J69/SUMIF('Conversion Factors'!$A$2:$A$39,'Estimated Waste'!C69,'Conversion Factors'!$C$2:$C$39),IF(H69&gt;0,IF(G69&lt;&gt;"",H69*SUMIF('Conversion Factors'!$F$2:$F$32,IF(LEN(G69)&gt;6,MID(G69,1,LEN(G69)-10),MID(G69,1,LEN(G69)-4)),'Conversion Factors'!$G$2:$G$28),""),"")))</f>
        <v/>
      </c>
      <c r="N69" s="330" t="str">
        <f>IF(J69&lt;&gt;"",J69,IF(I69&lt;&gt;"",I69*SUMIF('Conversion Factors'!$A$2:$A$39,'Estimated Waste'!C69,'Conversion Factors'!$C$2:$C$39),IF(H69&gt;0,IF(G69&lt;&gt;"",H69*SUMIF('Conversion Factors'!$F$2:$F$32,IF(LEN(G69)&gt;6,MID(G69,1,LEN(G69)-10),MID(G69,1,LEN(G69)-4)),'Conversion Factors'!$G$2:$G$28)*SUMIF('Conversion Factors'!$A$2:$A$39,'Estimated Waste'!C69,'Conversion Factors'!$C$2:$C$39),""),"")))</f>
        <v/>
      </c>
      <c r="O69" s="627"/>
      <c r="P69" s="628"/>
      <c r="Q69" s="628"/>
      <c r="R69" s="332"/>
      <c r="S69" s="294" t="str">
        <f t="shared" si="2"/>
        <v/>
      </c>
      <c r="T69" s="294" t="str">
        <f t="shared" si="3"/>
        <v/>
      </c>
      <c r="U69" s="293" t="str">
        <f t="shared" si="1"/>
        <v>Actions</v>
      </c>
      <c r="V69" s="293" t="str">
        <f t="shared" si="0"/>
        <v/>
      </c>
    </row>
    <row r="70" spans="2:22" ht="35.25" customHeight="1" x14ac:dyDescent="0.35">
      <c r="B70" s="318"/>
      <c r="C70" s="319"/>
      <c r="D70" s="320"/>
      <c r="E70" s="321"/>
      <c r="F70" s="322" t="str">
        <f>IF($D70="Landfilled",0,IF($D70="Reused on site",1,IF($D70="Reused off site",1,IF($C70&lt;&gt;"",SUMIF('Conversion Factors'!$A$2:$A$39,$C70,'Conversion Factors'!$D$2:$D$39),""))))</f>
        <v/>
      </c>
      <c r="G70" s="323"/>
      <c r="H70" s="324"/>
      <c r="I70" s="325"/>
      <c r="J70" s="326"/>
      <c r="K70" s="327" t="str">
        <f>IF(G70&lt;&gt;"",G70,IF('Working Sheet'!D451&lt;&gt;"",'Working Sheet'!D451 &amp; " yd3",""))</f>
        <v/>
      </c>
      <c r="L70" s="328" t="str">
        <f>IF(H70&gt;0,H70,IF(ISNUMBER('Working Sheet'!F451),'Working Sheet'!F451,""))</f>
        <v/>
      </c>
      <c r="M70" s="329" t="str">
        <f>IF(I70&lt;&gt;"",I70,IF(J70&lt;&gt;"",J70/SUMIF('Conversion Factors'!$A$2:$A$39,'Estimated Waste'!C70,'Conversion Factors'!$C$2:$C$39),IF(H70&gt;0,IF(G70&lt;&gt;"",H70*SUMIF('Conversion Factors'!$F$2:$F$32,IF(LEN(G70)&gt;6,MID(G70,1,LEN(G70)-10),MID(G70,1,LEN(G70)-4)),'Conversion Factors'!$G$2:$G$28),""),"")))</f>
        <v/>
      </c>
      <c r="N70" s="330" t="str">
        <f>IF(J70&lt;&gt;"",J70,IF(I70&lt;&gt;"",I70*SUMIF('Conversion Factors'!$A$2:$A$39,'Estimated Waste'!C70,'Conversion Factors'!$C$2:$C$39),IF(H70&gt;0,IF(G70&lt;&gt;"",H70*SUMIF('Conversion Factors'!$F$2:$F$32,IF(LEN(G70)&gt;6,MID(G70,1,LEN(G70)-10),MID(G70,1,LEN(G70)-4)),'Conversion Factors'!$G$2:$G$28)*SUMIF('Conversion Factors'!$A$2:$A$39,'Estimated Waste'!C70,'Conversion Factors'!$C$2:$C$39),""),"")))</f>
        <v/>
      </c>
      <c r="O70" s="627"/>
      <c r="P70" s="628"/>
      <c r="Q70" s="628"/>
      <c r="R70" s="332"/>
      <c r="S70" s="294" t="str">
        <f t="shared" si="2"/>
        <v/>
      </c>
      <c r="T70" s="294" t="str">
        <f t="shared" si="3"/>
        <v/>
      </c>
      <c r="U70" s="293" t="str">
        <f t="shared" si="1"/>
        <v>Actions</v>
      </c>
      <c r="V70" s="293" t="str">
        <f t="shared" si="0"/>
        <v/>
      </c>
    </row>
    <row r="71" spans="2:22" ht="35.25" customHeight="1" x14ac:dyDescent="0.35">
      <c r="B71" s="318"/>
      <c r="C71" s="319"/>
      <c r="D71" s="320"/>
      <c r="E71" s="321"/>
      <c r="F71" s="322" t="str">
        <f>IF($D71="Landfilled",0,IF($D71="Reused on site",1,IF($D71="Reused off site",1,IF($C71&lt;&gt;"",SUMIF('Conversion Factors'!$A$2:$A$39,$C71,'Conversion Factors'!$D$2:$D$39),""))))</f>
        <v/>
      </c>
      <c r="G71" s="323"/>
      <c r="H71" s="324"/>
      <c r="I71" s="325"/>
      <c r="J71" s="326"/>
      <c r="K71" s="327" t="str">
        <f>IF(G71&lt;&gt;"",G71,IF('Working Sheet'!D452&lt;&gt;"",'Working Sheet'!D452 &amp; " yd3",""))</f>
        <v/>
      </c>
      <c r="L71" s="328" t="str">
        <f>IF(H71&gt;0,H71,IF(ISNUMBER('Working Sheet'!F452),'Working Sheet'!F452,""))</f>
        <v/>
      </c>
      <c r="M71" s="329" t="str">
        <f>IF(I71&lt;&gt;"",I71,IF(J71&lt;&gt;"",J71/SUMIF('Conversion Factors'!$A$2:$A$39,'Estimated Waste'!C71,'Conversion Factors'!$C$2:$C$39),IF(H71&gt;0,IF(G71&lt;&gt;"",H71*SUMIF('Conversion Factors'!$F$2:$F$32,IF(LEN(G71)&gt;6,MID(G71,1,LEN(G71)-10),MID(G71,1,LEN(G71)-4)),'Conversion Factors'!$G$2:$G$28),""),"")))</f>
        <v/>
      </c>
      <c r="N71" s="330" t="str">
        <f>IF(J71&lt;&gt;"",J71,IF(I71&lt;&gt;"",I71*SUMIF('Conversion Factors'!$A$2:$A$39,'Estimated Waste'!C71,'Conversion Factors'!$C$2:$C$39),IF(H71&gt;0,IF(G71&lt;&gt;"",H71*SUMIF('Conversion Factors'!$F$2:$F$32,IF(LEN(G71)&gt;6,MID(G71,1,LEN(G71)-10),MID(G71,1,LEN(G71)-4)),'Conversion Factors'!$G$2:$G$28)*SUMIF('Conversion Factors'!$A$2:$A$39,'Estimated Waste'!C71,'Conversion Factors'!$C$2:$C$39),""),"")))</f>
        <v/>
      </c>
      <c r="O71" s="627"/>
      <c r="P71" s="628"/>
      <c r="Q71" s="628"/>
      <c r="R71" s="332"/>
      <c r="S71" s="294" t="str">
        <f t="shared" si="2"/>
        <v/>
      </c>
      <c r="T71" s="294" t="str">
        <f t="shared" si="3"/>
        <v/>
      </c>
      <c r="U71" s="293" t="str">
        <f t="shared" si="1"/>
        <v>Actions</v>
      </c>
      <c r="V71" s="293" t="str">
        <f t="shared" ref="V71:V134" si="4">LEFT(SUBSTITUTE(SUBSTITUTE(SUBSTITUTE(SUBSTITUTE(SUBSTITUTE(SUBSTITUTE(SUBSTITUTE(C71," ","_"),"/",""),",",""),")",""),"(",""),"-","_"),"&amp;","_"),19)</f>
        <v/>
      </c>
    </row>
    <row r="72" spans="2:22" ht="35.25" customHeight="1" x14ac:dyDescent="0.35">
      <c r="B72" s="318"/>
      <c r="C72" s="319"/>
      <c r="D72" s="320"/>
      <c r="E72" s="321"/>
      <c r="F72" s="322" t="str">
        <f>IF($D72="Landfilled",0,IF($D72="Reused on site",1,IF($D72="Reused off site",1,IF($C72&lt;&gt;"",SUMIF('Conversion Factors'!$A$2:$A$39,$C72,'Conversion Factors'!$D$2:$D$39),""))))</f>
        <v/>
      </c>
      <c r="G72" s="323"/>
      <c r="H72" s="324"/>
      <c r="I72" s="325"/>
      <c r="J72" s="326"/>
      <c r="K72" s="327" t="str">
        <f>IF(G72&lt;&gt;"",G72,IF('Working Sheet'!D453&lt;&gt;"",'Working Sheet'!D453 &amp; " yd3",""))</f>
        <v/>
      </c>
      <c r="L72" s="328" t="str">
        <f>IF(H72&gt;0,H72,IF(ISNUMBER('Working Sheet'!F453),'Working Sheet'!F453,""))</f>
        <v/>
      </c>
      <c r="M72" s="329" t="str">
        <f>IF(I72&lt;&gt;"",I72,IF(J72&lt;&gt;"",J72/SUMIF('Conversion Factors'!$A$2:$A$39,'Estimated Waste'!C72,'Conversion Factors'!$C$2:$C$39),IF(H72&gt;0,IF(G72&lt;&gt;"",H72*SUMIF('Conversion Factors'!$F$2:$F$32,IF(LEN(G72)&gt;6,MID(G72,1,LEN(G72)-10),MID(G72,1,LEN(G72)-4)),'Conversion Factors'!$G$2:$G$28),""),"")))</f>
        <v/>
      </c>
      <c r="N72" s="330" t="str">
        <f>IF(J72&lt;&gt;"",J72,IF(I72&lt;&gt;"",I72*SUMIF('Conversion Factors'!$A$2:$A$39,'Estimated Waste'!C72,'Conversion Factors'!$C$2:$C$39),IF(H72&gt;0,IF(G72&lt;&gt;"",H72*SUMIF('Conversion Factors'!$F$2:$F$32,IF(LEN(G72)&gt;6,MID(G72,1,LEN(G72)-10),MID(G72,1,LEN(G72)-4)),'Conversion Factors'!$G$2:$G$28)*SUMIF('Conversion Factors'!$A$2:$A$39,'Estimated Waste'!C72,'Conversion Factors'!$C$2:$C$39),""),"")))</f>
        <v/>
      </c>
      <c r="O72" s="627"/>
      <c r="P72" s="628"/>
      <c r="Q72" s="628"/>
      <c r="R72" s="332"/>
      <c r="S72" s="294" t="str">
        <f t="shared" si="2"/>
        <v/>
      </c>
      <c r="T72" s="294" t="str">
        <f t="shared" si="3"/>
        <v/>
      </c>
      <c r="U72" s="293" t="str">
        <f t="shared" ref="U72:U135" si="5">SUBSTITUTE(B72," ","_") &amp; "Actions"</f>
        <v>Actions</v>
      </c>
      <c r="V72" s="293" t="str">
        <f t="shared" si="4"/>
        <v/>
      </c>
    </row>
    <row r="73" spans="2:22" ht="35.25" customHeight="1" x14ac:dyDescent="0.35">
      <c r="B73" s="318"/>
      <c r="C73" s="319"/>
      <c r="D73" s="320"/>
      <c r="E73" s="321"/>
      <c r="F73" s="322" t="str">
        <f>IF($D73="Landfilled",0,IF($D73="Reused on site",1,IF($D73="Reused off site",1,IF($C73&lt;&gt;"",SUMIF('Conversion Factors'!$A$2:$A$39,$C73,'Conversion Factors'!$D$2:$D$39),""))))</f>
        <v/>
      </c>
      <c r="G73" s="323"/>
      <c r="H73" s="324"/>
      <c r="I73" s="325"/>
      <c r="J73" s="326"/>
      <c r="K73" s="327" t="str">
        <f>IF(G73&lt;&gt;"",G73,IF('Working Sheet'!D454&lt;&gt;"",'Working Sheet'!D454 &amp; " yd3",""))</f>
        <v/>
      </c>
      <c r="L73" s="328" t="str">
        <f>IF(H73&gt;0,H73,IF(ISNUMBER('Working Sheet'!F454),'Working Sheet'!F454,""))</f>
        <v/>
      </c>
      <c r="M73" s="329" t="str">
        <f>IF(I73&lt;&gt;"",I73,IF(J73&lt;&gt;"",J73/SUMIF('Conversion Factors'!$A$2:$A$39,'Estimated Waste'!C73,'Conversion Factors'!$C$2:$C$39),IF(H73&gt;0,IF(G73&lt;&gt;"",H73*SUMIF('Conversion Factors'!$F$2:$F$32,IF(LEN(G73)&gt;6,MID(G73,1,LEN(G73)-10),MID(G73,1,LEN(G73)-4)),'Conversion Factors'!$G$2:$G$28),""),"")))</f>
        <v/>
      </c>
      <c r="N73" s="330" t="str">
        <f>IF(J73&lt;&gt;"",J73,IF(I73&lt;&gt;"",I73*SUMIF('Conversion Factors'!$A$2:$A$39,'Estimated Waste'!C73,'Conversion Factors'!$C$2:$C$39),IF(H73&gt;0,IF(G73&lt;&gt;"",H73*SUMIF('Conversion Factors'!$F$2:$F$32,IF(LEN(G73)&gt;6,MID(G73,1,LEN(G73)-10),MID(G73,1,LEN(G73)-4)),'Conversion Factors'!$G$2:$G$28)*SUMIF('Conversion Factors'!$A$2:$A$39,'Estimated Waste'!C73,'Conversion Factors'!$C$2:$C$39),""),"")))</f>
        <v/>
      </c>
      <c r="O73" s="627"/>
      <c r="P73" s="628"/>
      <c r="Q73" s="628"/>
      <c r="R73" s="332"/>
      <c r="S73" s="294" t="str">
        <f t="shared" si="2"/>
        <v/>
      </c>
      <c r="T73" s="294" t="str">
        <f t="shared" si="3"/>
        <v/>
      </c>
      <c r="U73" s="293" t="str">
        <f t="shared" si="5"/>
        <v>Actions</v>
      </c>
      <c r="V73" s="293" t="str">
        <f t="shared" si="4"/>
        <v/>
      </c>
    </row>
    <row r="74" spans="2:22" ht="35.25" customHeight="1" x14ac:dyDescent="0.35">
      <c r="B74" s="318"/>
      <c r="C74" s="319"/>
      <c r="D74" s="320"/>
      <c r="E74" s="321"/>
      <c r="F74" s="322" t="str">
        <f>IF($D74="Landfilled",0,IF($D74="Reused on site",1,IF($D74="Reused off site",1,IF($C74&lt;&gt;"",SUMIF('Conversion Factors'!$A$2:$A$39,$C74,'Conversion Factors'!$D$2:$D$39),""))))</f>
        <v/>
      </c>
      <c r="G74" s="323"/>
      <c r="H74" s="324"/>
      <c r="I74" s="325"/>
      <c r="J74" s="326"/>
      <c r="K74" s="327" t="str">
        <f>IF(G74&lt;&gt;"",G74,IF('Working Sheet'!D455&lt;&gt;"",'Working Sheet'!D455 &amp; " yd3",""))</f>
        <v/>
      </c>
      <c r="L74" s="328" t="str">
        <f>IF(H74&gt;0,H74,IF(ISNUMBER('Working Sheet'!F455),'Working Sheet'!F455,""))</f>
        <v/>
      </c>
      <c r="M74" s="329" t="str">
        <f>IF(I74&lt;&gt;"",I74,IF(J74&lt;&gt;"",J74/SUMIF('Conversion Factors'!$A$2:$A$39,'Estimated Waste'!C74,'Conversion Factors'!$C$2:$C$39),IF(H74&gt;0,IF(G74&lt;&gt;"",H74*SUMIF('Conversion Factors'!$F$2:$F$32,IF(LEN(G74)&gt;6,MID(G74,1,LEN(G74)-10),MID(G74,1,LEN(G74)-4)),'Conversion Factors'!$G$2:$G$28),""),"")))</f>
        <v/>
      </c>
      <c r="N74" s="330" t="str">
        <f>IF(J74&lt;&gt;"",J74,IF(I74&lt;&gt;"",I74*SUMIF('Conversion Factors'!$A$2:$A$39,'Estimated Waste'!C74,'Conversion Factors'!$C$2:$C$39),IF(H74&gt;0,IF(G74&lt;&gt;"",H74*SUMIF('Conversion Factors'!$F$2:$F$32,IF(LEN(G74)&gt;6,MID(G74,1,LEN(G74)-10),MID(G74,1,LEN(G74)-4)),'Conversion Factors'!$G$2:$G$28)*SUMIF('Conversion Factors'!$A$2:$A$39,'Estimated Waste'!C74,'Conversion Factors'!$C$2:$C$39),""),"")))</f>
        <v/>
      </c>
      <c r="O74" s="627"/>
      <c r="P74" s="628"/>
      <c r="Q74" s="628"/>
      <c r="R74" s="332"/>
      <c r="S74" s="294" t="str">
        <f t="shared" ref="S74:S137" si="6">IF(ISNUMBER(M74),M74*(1-(IF(E74&lt;&gt;"",E74,F74))),"")</f>
        <v/>
      </c>
      <c r="T74" s="294" t="str">
        <f t="shared" ref="T74:T137" si="7">IF(ISNUMBER(N74),N74*(1-(IF(E74&lt;&gt;"",E74,F74))),"")</f>
        <v/>
      </c>
      <c r="U74" s="293" t="str">
        <f t="shared" si="5"/>
        <v>Actions</v>
      </c>
      <c r="V74" s="293" t="str">
        <f t="shared" si="4"/>
        <v/>
      </c>
    </row>
    <row r="75" spans="2:22" ht="35.25" customHeight="1" x14ac:dyDescent="0.35">
      <c r="B75" s="318"/>
      <c r="C75" s="319"/>
      <c r="D75" s="320"/>
      <c r="E75" s="321"/>
      <c r="F75" s="322" t="str">
        <f>IF($D75="Landfilled",0,IF($D75="Reused on site",1,IF($D75="Reused off site",1,IF($C75&lt;&gt;"",SUMIF('Conversion Factors'!$A$2:$A$39,$C75,'Conversion Factors'!$D$2:$D$39),""))))</f>
        <v/>
      </c>
      <c r="G75" s="323"/>
      <c r="H75" s="324"/>
      <c r="I75" s="325"/>
      <c r="J75" s="326"/>
      <c r="K75" s="327" t="str">
        <f>IF(G75&lt;&gt;"",G75,IF('Working Sheet'!D456&lt;&gt;"",'Working Sheet'!D456 &amp; " yd3",""))</f>
        <v/>
      </c>
      <c r="L75" s="328" t="str">
        <f>IF(H75&gt;0,H75,IF(ISNUMBER('Working Sheet'!F456),'Working Sheet'!F456,""))</f>
        <v/>
      </c>
      <c r="M75" s="329" t="str">
        <f>IF(I75&lt;&gt;"",I75,IF(J75&lt;&gt;"",J75/SUMIF('Conversion Factors'!$A$2:$A$39,'Estimated Waste'!C75,'Conversion Factors'!$C$2:$C$39),IF(H75&gt;0,IF(G75&lt;&gt;"",H75*SUMIF('Conversion Factors'!$F$2:$F$32,IF(LEN(G75)&gt;6,MID(G75,1,LEN(G75)-10),MID(G75,1,LEN(G75)-4)),'Conversion Factors'!$G$2:$G$28),""),"")))</f>
        <v/>
      </c>
      <c r="N75" s="330" t="str">
        <f>IF(J75&lt;&gt;"",J75,IF(I75&lt;&gt;"",I75*SUMIF('Conversion Factors'!$A$2:$A$39,'Estimated Waste'!C75,'Conversion Factors'!$C$2:$C$39),IF(H75&gt;0,IF(G75&lt;&gt;"",H75*SUMIF('Conversion Factors'!$F$2:$F$32,IF(LEN(G75)&gt;6,MID(G75,1,LEN(G75)-10),MID(G75,1,LEN(G75)-4)),'Conversion Factors'!$G$2:$G$28)*SUMIF('Conversion Factors'!$A$2:$A$39,'Estimated Waste'!C75,'Conversion Factors'!$C$2:$C$39),""),"")))</f>
        <v/>
      </c>
      <c r="O75" s="627"/>
      <c r="P75" s="628"/>
      <c r="Q75" s="628"/>
      <c r="R75" s="332"/>
      <c r="S75" s="294" t="str">
        <f t="shared" si="6"/>
        <v/>
      </c>
      <c r="T75" s="294" t="str">
        <f t="shared" si="7"/>
        <v/>
      </c>
      <c r="U75" s="293" t="str">
        <f t="shared" si="5"/>
        <v>Actions</v>
      </c>
      <c r="V75" s="293" t="str">
        <f t="shared" si="4"/>
        <v/>
      </c>
    </row>
    <row r="76" spans="2:22" ht="35.25" customHeight="1" x14ac:dyDescent="0.35">
      <c r="B76" s="318"/>
      <c r="C76" s="319"/>
      <c r="D76" s="320"/>
      <c r="E76" s="321"/>
      <c r="F76" s="322" t="str">
        <f>IF($D76="Landfilled",0,IF($D76="Reused on site",1,IF($D76="Reused off site",1,IF($C76&lt;&gt;"",SUMIF('Conversion Factors'!$A$2:$A$39,$C76,'Conversion Factors'!$D$2:$D$39),""))))</f>
        <v/>
      </c>
      <c r="G76" s="323"/>
      <c r="H76" s="324"/>
      <c r="I76" s="325"/>
      <c r="J76" s="326"/>
      <c r="K76" s="327" t="str">
        <f>IF(G76&lt;&gt;"",G76,IF('Working Sheet'!D457&lt;&gt;"",'Working Sheet'!D457 &amp; " yd3",""))</f>
        <v/>
      </c>
      <c r="L76" s="328" t="str">
        <f>IF(H76&gt;0,H76,IF(ISNUMBER('Working Sheet'!F457),'Working Sheet'!F457,""))</f>
        <v/>
      </c>
      <c r="M76" s="329" t="str">
        <f>IF(I76&lt;&gt;"",I76,IF(J76&lt;&gt;"",J76/SUMIF('Conversion Factors'!$A$2:$A$39,'Estimated Waste'!C76,'Conversion Factors'!$C$2:$C$39),IF(H76&gt;0,IF(G76&lt;&gt;"",H76*SUMIF('Conversion Factors'!$F$2:$F$32,IF(LEN(G76)&gt;6,MID(G76,1,LEN(G76)-10),MID(G76,1,LEN(G76)-4)),'Conversion Factors'!$G$2:$G$28),""),"")))</f>
        <v/>
      </c>
      <c r="N76" s="330" t="str">
        <f>IF(J76&lt;&gt;"",J76,IF(I76&lt;&gt;"",I76*SUMIF('Conversion Factors'!$A$2:$A$39,'Estimated Waste'!C76,'Conversion Factors'!$C$2:$C$39),IF(H76&gt;0,IF(G76&lt;&gt;"",H76*SUMIF('Conversion Factors'!$F$2:$F$32,IF(LEN(G76)&gt;6,MID(G76,1,LEN(G76)-10),MID(G76,1,LEN(G76)-4)),'Conversion Factors'!$G$2:$G$28)*SUMIF('Conversion Factors'!$A$2:$A$39,'Estimated Waste'!C76,'Conversion Factors'!$C$2:$C$39),""),"")))</f>
        <v/>
      </c>
      <c r="O76" s="627"/>
      <c r="P76" s="628"/>
      <c r="Q76" s="628"/>
      <c r="R76" s="332"/>
      <c r="S76" s="294" t="str">
        <f t="shared" si="6"/>
        <v/>
      </c>
      <c r="T76" s="294" t="str">
        <f t="shared" si="7"/>
        <v/>
      </c>
      <c r="U76" s="293" t="str">
        <f t="shared" si="5"/>
        <v>Actions</v>
      </c>
      <c r="V76" s="293" t="str">
        <f t="shared" si="4"/>
        <v/>
      </c>
    </row>
    <row r="77" spans="2:22" ht="35.25" customHeight="1" x14ac:dyDescent="0.35">
      <c r="B77" s="318"/>
      <c r="C77" s="319"/>
      <c r="D77" s="320"/>
      <c r="E77" s="321"/>
      <c r="F77" s="322" t="str">
        <f>IF($D77="Landfilled",0,IF($D77="Reused on site",1,IF($D77="Reused off site",1,IF($C77&lt;&gt;"",SUMIF('Conversion Factors'!$A$2:$A$39,$C77,'Conversion Factors'!$D$2:$D$39),""))))</f>
        <v/>
      </c>
      <c r="G77" s="323"/>
      <c r="H77" s="324"/>
      <c r="I77" s="325"/>
      <c r="J77" s="326"/>
      <c r="K77" s="327" t="str">
        <f>IF(G77&lt;&gt;"",G77,IF('Working Sheet'!D458&lt;&gt;"",'Working Sheet'!D458 &amp; " yd3",""))</f>
        <v/>
      </c>
      <c r="L77" s="328" t="str">
        <f>IF(H77&gt;0,H77,IF(ISNUMBER('Working Sheet'!F458),'Working Sheet'!F458,""))</f>
        <v/>
      </c>
      <c r="M77" s="329" t="str">
        <f>IF(I77&lt;&gt;"",I77,IF(J77&lt;&gt;"",J77/SUMIF('Conversion Factors'!$A$2:$A$39,'Estimated Waste'!C77,'Conversion Factors'!$C$2:$C$39),IF(H77&gt;0,IF(G77&lt;&gt;"",H77*SUMIF('Conversion Factors'!$F$2:$F$32,IF(LEN(G77)&gt;6,MID(G77,1,LEN(G77)-10),MID(G77,1,LEN(G77)-4)),'Conversion Factors'!$G$2:$G$28),""),"")))</f>
        <v/>
      </c>
      <c r="N77" s="330" t="str">
        <f>IF(J77&lt;&gt;"",J77,IF(I77&lt;&gt;"",I77*SUMIF('Conversion Factors'!$A$2:$A$39,'Estimated Waste'!C77,'Conversion Factors'!$C$2:$C$39),IF(H77&gt;0,IF(G77&lt;&gt;"",H77*SUMIF('Conversion Factors'!$F$2:$F$32,IF(LEN(G77)&gt;6,MID(G77,1,LEN(G77)-10),MID(G77,1,LEN(G77)-4)),'Conversion Factors'!$G$2:$G$28)*SUMIF('Conversion Factors'!$A$2:$A$39,'Estimated Waste'!C77,'Conversion Factors'!$C$2:$C$39),""),"")))</f>
        <v/>
      </c>
      <c r="O77" s="627"/>
      <c r="P77" s="628"/>
      <c r="Q77" s="628"/>
      <c r="R77" s="332"/>
      <c r="S77" s="294" t="str">
        <f t="shared" si="6"/>
        <v/>
      </c>
      <c r="T77" s="294" t="str">
        <f t="shared" si="7"/>
        <v/>
      </c>
      <c r="U77" s="293" t="str">
        <f t="shared" si="5"/>
        <v>Actions</v>
      </c>
      <c r="V77" s="293" t="str">
        <f t="shared" si="4"/>
        <v/>
      </c>
    </row>
    <row r="78" spans="2:22" ht="35.25" customHeight="1" x14ac:dyDescent="0.35">
      <c r="B78" s="318"/>
      <c r="C78" s="319"/>
      <c r="D78" s="320"/>
      <c r="E78" s="321"/>
      <c r="F78" s="322" t="str">
        <f>IF($D78="Landfilled",0,IF($D78="Reused on site",1,IF($D78="Reused off site",1,IF($C78&lt;&gt;"",SUMIF('Conversion Factors'!$A$2:$A$39,$C78,'Conversion Factors'!$D$2:$D$39),""))))</f>
        <v/>
      </c>
      <c r="G78" s="323"/>
      <c r="H78" s="324"/>
      <c r="I78" s="325"/>
      <c r="J78" s="326"/>
      <c r="K78" s="327" t="str">
        <f>IF(G78&lt;&gt;"",G78,IF('Working Sheet'!D460&lt;&gt;"",'Working Sheet'!D460 &amp; " yd3",""))</f>
        <v/>
      </c>
      <c r="L78" s="328" t="str">
        <f>IF(H78&gt;0,H78,IF(ISNUMBER('Working Sheet'!F460),'Working Sheet'!F460,""))</f>
        <v/>
      </c>
      <c r="M78" s="329" t="str">
        <f>IF(I78&lt;&gt;"",I78,IF(J78&lt;&gt;"",J78/SUMIF('Conversion Factors'!$A$2:$A$39,'Estimated Waste'!C78,'Conversion Factors'!$C$2:$C$39),IF(H78&gt;0,IF(G78&lt;&gt;"",H78*SUMIF('Conversion Factors'!$F$2:$F$32,IF(LEN(G78)&gt;6,MID(G78,1,LEN(G78)-10),MID(G78,1,LEN(G78)-4)),'Conversion Factors'!$G$2:$G$28),""),"")))</f>
        <v/>
      </c>
      <c r="N78" s="330" t="str">
        <f>IF(J78&lt;&gt;"",J78,IF(I78&lt;&gt;"",I78*SUMIF('Conversion Factors'!$A$2:$A$39,'Estimated Waste'!C78,'Conversion Factors'!$C$2:$C$39),IF(H78&gt;0,IF(G78&lt;&gt;"",H78*SUMIF('Conversion Factors'!$F$2:$F$32,IF(LEN(G78)&gt;6,MID(G78,1,LEN(G78)-10),MID(G78,1,LEN(G78)-4)),'Conversion Factors'!$G$2:$G$28)*SUMIF('Conversion Factors'!$A$2:$A$39,'Estimated Waste'!C78,'Conversion Factors'!$C$2:$C$39),""),"")))</f>
        <v/>
      </c>
      <c r="O78" s="627"/>
      <c r="P78" s="628"/>
      <c r="Q78" s="628"/>
      <c r="R78" s="332"/>
      <c r="S78" s="294" t="str">
        <f t="shared" si="6"/>
        <v/>
      </c>
      <c r="T78" s="294" t="str">
        <f t="shared" si="7"/>
        <v/>
      </c>
      <c r="U78" s="293" t="str">
        <f t="shared" si="5"/>
        <v>Actions</v>
      </c>
      <c r="V78" s="293" t="str">
        <f t="shared" si="4"/>
        <v/>
      </c>
    </row>
    <row r="79" spans="2:22" ht="35.25" customHeight="1" x14ac:dyDescent="0.35">
      <c r="B79" s="318"/>
      <c r="C79" s="319"/>
      <c r="D79" s="320"/>
      <c r="E79" s="321"/>
      <c r="F79" s="322" t="str">
        <f>IF($D79="Landfilled",0,IF($D79="Reused on site",1,IF($D79="Reused off site",1,IF($C79&lt;&gt;"",SUMIF('Conversion Factors'!$A$2:$A$39,$C79,'Conversion Factors'!$D$2:$D$39),""))))</f>
        <v/>
      </c>
      <c r="G79" s="323"/>
      <c r="H79" s="324"/>
      <c r="I79" s="325"/>
      <c r="J79" s="326"/>
      <c r="K79" s="327" t="str">
        <f>IF(G79&lt;&gt;"",G79,IF('Working Sheet'!D461&lt;&gt;"",'Working Sheet'!D461 &amp; " yd3",""))</f>
        <v/>
      </c>
      <c r="L79" s="328" t="str">
        <f>IF(H79&gt;0,H79,IF(ISNUMBER('Working Sheet'!F461),'Working Sheet'!F461,""))</f>
        <v/>
      </c>
      <c r="M79" s="329" t="str">
        <f>IF(I79&lt;&gt;"",I79,IF(J79&lt;&gt;"",J79/SUMIF('Conversion Factors'!$A$2:$A$39,'Estimated Waste'!C79,'Conversion Factors'!$C$2:$C$39),IF(H79&gt;0,IF(G79&lt;&gt;"",H79*SUMIF('Conversion Factors'!$F$2:$F$32,IF(LEN(G79)&gt;6,MID(G79,1,LEN(G79)-10),MID(G79,1,LEN(G79)-4)),'Conversion Factors'!$G$2:$G$28),""),"")))</f>
        <v/>
      </c>
      <c r="N79" s="330" t="str">
        <f>IF(J79&lt;&gt;"",J79,IF(I79&lt;&gt;"",I79*SUMIF('Conversion Factors'!$A$2:$A$39,'Estimated Waste'!C79,'Conversion Factors'!$C$2:$C$39),IF(H79&gt;0,IF(G79&lt;&gt;"",H79*SUMIF('Conversion Factors'!$F$2:$F$32,IF(LEN(G79)&gt;6,MID(G79,1,LEN(G79)-10),MID(G79,1,LEN(G79)-4)),'Conversion Factors'!$G$2:$G$28)*SUMIF('Conversion Factors'!$A$2:$A$39,'Estimated Waste'!C79,'Conversion Factors'!$C$2:$C$39),""),"")))</f>
        <v/>
      </c>
      <c r="O79" s="627"/>
      <c r="P79" s="628"/>
      <c r="Q79" s="628"/>
      <c r="R79" s="332"/>
      <c r="S79" s="294" t="str">
        <f t="shared" si="6"/>
        <v/>
      </c>
      <c r="T79" s="294" t="str">
        <f t="shared" si="7"/>
        <v/>
      </c>
      <c r="U79" s="293" t="str">
        <f t="shared" si="5"/>
        <v>Actions</v>
      </c>
      <c r="V79" s="293" t="str">
        <f t="shared" si="4"/>
        <v/>
      </c>
    </row>
    <row r="80" spans="2:22" ht="35.25" customHeight="1" x14ac:dyDescent="0.35">
      <c r="B80" s="318"/>
      <c r="C80" s="319"/>
      <c r="D80" s="320"/>
      <c r="E80" s="321"/>
      <c r="F80" s="322" t="str">
        <f>IF($D80="Landfilled",0,IF($D80="Reused on site",1,IF($D80="Reused off site",1,IF($C80&lt;&gt;"",SUMIF('Conversion Factors'!$A$2:$A$39,$C80,'Conversion Factors'!$D$2:$D$39),""))))</f>
        <v/>
      </c>
      <c r="G80" s="323"/>
      <c r="H80" s="324"/>
      <c r="I80" s="325"/>
      <c r="J80" s="326"/>
      <c r="K80" s="327" t="str">
        <f>IF(G80&lt;&gt;"",G80,IF('Working Sheet'!D462&lt;&gt;"",'Working Sheet'!D462 &amp; " yd3",""))</f>
        <v/>
      </c>
      <c r="L80" s="328" t="str">
        <f>IF(H80&gt;0,H80,IF(ISNUMBER('Working Sheet'!F462),'Working Sheet'!F462,""))</f>
        <v/>
      </c>
      <c r="M80" s="329" t="str">
        <f>IF(I80&lt;&gt;"",I80,IF(J80&lt;&gt;"",J80/SUMIF('Conversion Factors'!$A$2:$A$39,'Estimated Waste'!C80,'Conversion Factors'!$C$2:$C$39),IF(H80&gt;0,IF(G80&lt;&gt;"",H80*SUMIF('Conversion Factors'!$F$2:$F$32,IF(LEN(G80)&gt;6,MID(G80,1,LEN(G80)-10),MID(G80,1,LEN(G80)-4)),'Conversion Factors'!$G$2:$G$28),""),"")))</f>
        <v/>
      </c>
      <c r="N80" s="330" t="str">
        <f>IF(J80&lt;&gt;"",J80,IF(I80&lt;&gt;"",I80*SUMIF('Conversion Factors'!$A$2:$A$39,'Estimated Waste'!C80,'Conversion Factors'!$C$2:$C$39),IF(H80&gt;0,IF(G80&lt;&gt;"",H80*SUMIF('Conversion Factors'!$F$2:$F$32,IF(LEN(G80)&gt;6,MID(G80,1,LEN(G80)-10),MID(G80,1,LEN(G80)-4)),'Conversion Factors'!$G$2:$G$28)*SUMIF('Conversion Factors'!$A$2:$A$39,'Estimated Waste'!C80,'Conversion Factors'!$C$2:$C$39),""),"")))</f>
        <v/>
      </c>
      <c r="O80" s="627"/>
      <c r="P80" s="628"/>
      <c r="Q80" s="628"/>
      <c r="R80" s="332"/>
      <c r="S80" s="294" t="str">
        <f t="shared" si="6"/>
        <v/>
      </c>
      <c r="T80" s="294" t="str">
        <f t="shared" si="7"/>
        <v/>
      </c>
      <c r="U80" s="293" t="str">
        <f t="shared" si="5"/>
        <v>Actions</v>
      </c>
      <c r="V80" s="293" t="str">
        <f t="shared" si="4"/>
        <v/>
      </c>
    </row>
    <row r="81" spans="2:22" ht="35.25" customHeight="1" x14ac:dyDescent="0.35">
      <c r="B81" s="318"/>
      <c r="C81" s="319"/>
      <c r="D81" s="320"/>
      <c r="E81" s="321"/>
      <c r="F81" s="322" t="str">
        <f>IF($D81="Landfilled",0,IF($D81="Reused on site",1,IF($D81="Reused off site",1,IF($C81&lt;&gt;"",SUMIF('Conversion Factors'!$A$2:$A$39,$C81,'Conversion Factors'!$D$2:$D$39),""))))</f>
        <v/>
      </c>
      <c r="G81" s="323"/>
      <c r="H81" s="324"/>
      <c r="I81" s="325"/>
      <c r="J81" s="326"/>
      <c r="K81" s="327" t="str">
        <f>IF(G81&lt;&gt;"",G81,IF('Working Sheet'!D463&lt;&gt;"",'Working Sheet'!D463 &amp; " yd3",""))</f>
        <v/>
      </c>
      <c r="L81" s="328" t="str">
        <f>IF(H81&gt;0,H81,IF(ISNUMBER('Working Sheet'!F463),'Working Sheet'!F463,""))</f>
        <v/>
      </c>
      <c r="M81" s="329" t="str">
        <f>IF(I81&lt;&gt;"",I81,IF(J81&lt;&gt;"",J81/SUMIF('Conversion Factors'!$A$2:$A$39,'Estimated Waste'!C81,'Conversion Factors'!$C$2:$C$39),IF(H81&gt;0,IF(G81&lt;&gt;"",H81*SUMIF('Conversion Factors'!$F$2:$F$32,IF(LEN(G81)&gt;6,MID(G81,1,LEN(G81)-10),MID(G81,1,LEN(G81)-4)),'Conversion Factors'!$G$2:$G$28),""),"")))</f>
        <v/>
      </c>
      <c r="N81" s="330" t="str">
        <f>IF(J81&lt;&gt;"",J81,IF(I81&lt;&gt;"",I81*SUMIF('Conversion Factors'!$A$2:$A$39,'Estimated Waste'!C81,'Conversion Factors'!$C$2:$C$39),IF(H81&gt;0,IF(G81&lt;&gt;"",H81*SUMIF('Conversion Factors'!$F$2:$F$32,IF(LEN(G81)&gt;6,MID(G81,1,LEN(G81)-10),MID(G81,1,LEN(G81)-4)),'Conversion Factors'!$G$2:$G$28)*SUMIF('Conversion Factors'!$A$2:$A$39,'Estimated Waste'!C81,'Conversion Factors'!$C$2:$C$39),""),"")))</f>
        <v/>
      </c>
      <c r="O81" s="627"/>
      <c r="P81" s="628"/>
      <c r="Q81" s="628"/>
      <c r="R81" s="332"/>
      <c r="S81" s="294" t="str">
        <f t="shared" si="6"/>
        <v/>
      </c>
      <c r="T81" s="294" t="str">
        <f t="shared" si="7"/>
        <v/>
      </c>
      <c r="U81" s="293" t="str">
        <f t="shared" si="5"/>
        <v>Actions</v>
      </c>
      <c r="V81" s="293" t="str">
        <f t="shared" si="4"/>
        <v/>
      </c>
    </row>
    <row r="82" spans="2:22" ht="35.25" customHeight="1" x14ac:dyDescent="0.35">
      <c r="B82" s="318"/>
      <c r="C82" s="319"/>
      <c r="D82" s="320"/>
      <c r="E82" s="321"/>
      <c r="F82" s="322" t="str">
        <f>IF($D82="Landfilled",0,IF($D82="Reused on site",1,IF($D82="Reused off site",1,IF($C82&lt;&gt;"",SUMIF('Conversion Factors'!$A$2:$A$39,$C82,'Conversion Factors'!$D$2:$D$39),""))))</f>
        <v/>
      </c>
      <c r="G82" s="323"/>
      <c r="H82" s="324"/>
      <c r="I82" s="325"/>
      <c r="J82" s="326"/>
      <c r="K82" s="327" t="str">
        <f>IF(G82&lt;&gt;"",G82,IF('Working Sheet'!D464&lt;&gt;"",'Working Sheet'!D464 &amp; " yd3",""))</f>
        <v/>
      </c>
      <c r="L82" s="328" t="str">
        <f>IF(H82&gt;0,H82,IF(ISNUMBER('Working Sheet'!F464),'Working Sheet'!F464,""))</f>
        <v/>
      </c>
      <c r="M82" s="329" t="str">
        <f>IF(I82&lt;&gt;"",I82,IF(J82&lt;&gt;"",J82/SUMIF('Conversion Factors'!$A$2:$A$39,'Estimated Waste'!C82,'Conversion Factors'!$C$2:$C$39),IF(H82&gt;0,IF(G82&lt;&gt;"",H82*SUMIF('Conversion Factors'!$F$2:$F$32,IF(LEN(G82)&gt;6,MID(G82,1,LEN(G82)-10),MID(G82,1,LEN(G82)-4)),'Conversion Factors'!$G$2:$G$28),""),"")))</f>
        <v/>
      </c>
      <c r="N82" s="330" t="str">
        <f>IF(J82&lt;&gt;"",J82,IF(I82&lt;&gt;"",I82*SUMIF('Conversion Factors'!$A$2:$A$39,'Estimated Waste'!C82,'Conversion Factors'!$C$2:$C$39),IF(H82&gt;0,IF(G82&lt;&gt;"",H82*SUMIF('Conversion Factors'!$F$2:$F$32,IF(LEN(G82)&gt;6,MID(G82,1,LEN(G82)-10),MID(G82,1,LEN(G82)-4)),'Conversion Factors'!$G$2:$G$28)*SUMIF('Conversion Factors'!$A$2:$A$39,'Estimated Waste'!C82,'Conversion Factors'!$C$2:$C$39),""),"")))</f>
        <v/>
      </c>
      <c r="O82" s="627"/>
      <c r="P82" s="628"/>
      <c r="Q82" s="628"/>
      <c r="R82" s="332"/>
      <c r="S82" s="294" t="str">
        <f t="shared" si="6"/>
        <v/>
      </c>
      <c r="T82" s="294" t="str">
        <f t="shared" si="7"/>
        <v/>
      </c>
      <c r="U82" s="293" t="str">
        <f t="shared" si="5"/>
        <v>Actions</v>
      </c>
      <c r="V82" s="293" t="str">
        <f t="shared" si="4"/>
        <v/>
      </c>
    </row>
    <row r="83" spans="2:22" ht="35.25" customHeight="1" x14ac:dyDescent="0.35">
      <c r="B83" s="318"/>
      <c r="C83" s="319"/>
      <c r="D83" s="320"/>
      <c r="E83" s="321"/>
      <c r="F83" s="322" t="str">
        <f>IF($D83="Landfilled",0,IF($D83="Reused on site",1,IF($D83="Reused off site",1,IF($C83&lt;&gt;"",SUMIF('Conversion Factors'!$A$2:$A$39,$C83,'Conversion Factors'!$D$2:$D$39),""))))</f>
        <v/>
      </c>
      <c r="G83" s="323"/>
      <c r="H83" s="324"/>
      <c r="I83" s="325"/>
      <c r="J83" s="326"/>
      <c r="K83" s="327" t="str">
        <f>IF(G83&lt;&gt;"",G83,IF('Working Sheet'!D465&lt;&gt;"",'Working Sheet'!D465 &amp; " yd3",""))</f>
        <v/>
      </c>
      <c r="L83" s="328" t="str">
        <f>IF(H83&gt;0,H83,IF(ISNUMBER('Working Sheet'!F465),'Working Sheet'!F465,""))</f>
        <v/>
      </c>
      <c r="M83" s="329" t="str">
        <f>IF(I83&lt;&gt;"",I83,IF(J83&lt;&gt;"",J83/SUMIF('Conversion Factors'!$A$2:$A$39,'Estimated Waste'!C83,'Conversion Factors'!$C$2:$C$39),IF(H83&gt;0,IF(G83&lt;&gt;"",H83*SUMIF('Conversion Factors'!$F$2:$F$32,IF(LEN(G83)&gt;6,MID(G83,1,LEN(G83)-10),MID(G83,1,LEN(G83)-4)),'Conversion Factors'!$G$2:$G$28),""),"")))</f>
        <v/>
      </c>
      <c r="N83" s="330" t="str">
        <f>IF(J83&lt;&gt;"",J83,IF(I83&lt;&gt;"",I83*SUMIF('Conversion Factors'!$A$2:$A$39,'Estimated Waste'!C83,'Conversion Factors'!$C$2:$C$39),IF(H83&gt;0,IF(G83&lt;&gt;"",H83*SUMIF('Conversion Factors'!$F$2:$F$32,IF(LEN(G83)&gt;6,MID(G83,1,LEN(G83)-10),MID(G83,1,LEN(G83)-4)),'Conversion Factors'!$G$2:$G$28)*SUMIF('Conversion Factors'!$A$2:$A$39,'Estimated Waste'!C83,'Conversion Factors'!$C$2:$C$39),""),"")))</f>
        <v/>
      </c>
      <c r="O83" s="627"/>
      <c r="P83" s="628"/>
      <c r="Q83" s="628"/>
      <c r="R83" s="332"/>
      <c r="S83" s="294" t="str">
        <f t="shared" si="6"/>
        <v/>
      </c>
      <c r="T83" s="294" t="str">
        <f t="shared" si="7"/>
        <v/>
      </c>
      <c r="U83" s="293" t="str">
        <f t="shared" si="5"/>
        <v>Actions</v>
      </c>
      <c r="V83" s="293" t="str">
        <f t="shared" si="4"/>
        <v/>
      </c>
    </row>
    <row r="84" spans="2:22" ht="35.25" customHeight="1" x14ac:dyDescent="0.35">
      <c r="B84" s="318"/>
      <c r="C84" s="319"/>
      <c r="D84" s="320"/>
      <c r="E84" s="321"/>
      <c r="F84" s="322" t="str">
        <f>IF($D84="Landfilled",0,IF($D84="Reused on site",1,IF($D84="Reused off site",1,IF($C84&lt;&gt;"",SUMIF('Conversion Factors'!$A$2:$A$39,$C84,'Conversion Factors'!$D$2:$D$39),""))))</f>
        <v/>
      </c>
      <c r="G84" s="323"/>
      <c r="H84" s="324"/>
      <c r="I84" s="325"/>
      <c r="J84" s="326"/>
      <c r="K84" s="327" t="str">
        <f>IF(G84&lt;&gt;"",G84,IF('Working Sheet'!D466&lt;&gt;"",'Working Sheet'!D466 &amp; " yd3",""))</f>
        <v/>
      </c>
      <c r="L84" s="328" t="str">
        <f>IF(H84&gt;0,H84,IF(ISNUMBER('Working Sheet'!F466),'Working Sheet'!F466,""))</f>
        <v/>
      </c>
      <c r="M84" s="329" t="str">
        <f>IF(I84&lt;&gt;"",I84,IF(J84&lt;&gt;"",J84/SUMIF('Conversion Factors'!$A$2:$A$39,'Estimated Waste'!C84,'Conversion Factors'!$C$2:$C$39),IF(H84&gt;0,IF(G84&lt;&gt;"",H84*SUMIF('Conversion Factors'!$F$2:$F$32,IF(LEN(G84)&gt;6,MID(G84,1,LEN(G84)-10),MID(G84,1,LEN(G84)-4)),'Conversion Factors'!$G$2:$G$28),""),"")))</f>
        <v/>
      </c>
      <c r="N84" s="330" t="str">
        <f>IF(J84&lt;&gt;"",J84,IF(I84&lt;&gt;"",I84*SUMIF('Conversion Factors'!$A$2:$A$39,'Estimated Waste'!C84,'Conversion Factors'!$C$2:$C$39),IF(H84&gt;0,IF(G84&lt;&gt;"",H84*SUMIF('Conversion Factors'!$F$2:$F$32,IF(LEN(G84)&gt;6,MID(G84,1,LEN(G84)-10),MID(G84,1,LEN(G84)-4)),'Conversion Factors'!$G$2:$G$28)*SUMIF('Conversion Factors'!$A$2:$A$39,'Estimated Waste'!C84,'Conversion Factors'!$C$2:$C$39),""),"")))</f>
        <v/>
      </c>
      <c r="O84" s="627"/>
      <c r="P84" s="628"/>
      <c r="Q84" s="628"/>
      <c r="R84" s="332"/>
      <c r="S84" s="294" t="str">
        <f t="shared" si="6"/>
        <v/>
      </c>
      <c r="T84" s="294" t="str">
        <f t="shared" si="7"/>
        <v/>
      </c>
      <c r="U84" s="293" t="str">
        <f t="shared" si="5"/>
        <v>Actions</v>
      </c>
      <c r="V84" s="293" t="str">
        <f t="shared" si="4"/>
        <v/>
      </c>
    </row>
    <row r="85" spans="2:22" ht="35.25" customHeight="1" x14ac:dyDescent="0.35">
      <c r="B85" s="318"/>
      <c r="C85" s="319"/>
      <c r="D85" s="320"/>
      <c r="E85" s="321"/>
      <c r="F85" s="322" t="str">
        <f>IF($D85="Landfilled",0,IF($D85="Reused on site",1,IF($D85="Reused off site",1,IF($C85&lt;&gt;"",SUMIF('Conversion Factors'!$A$2:$A$39,$C85,'Conversion Factors'!$D$2:$D$39),""))))</f>
        <v/>
      </c>
      <c r="G85" s="323"/>
      <c r="H85" s="324"/>
      <c r="I85" s="325"/>
      <c r="J85" s="326"/>
      <c r="K85" s="327" t="str">
        <f>IF(G85&lt;&gt;"",G85,IF('Working Sheet'!D467&lt;&gt;"",'Working Sheet'!D467 &amp; " yd3",""))</f>
        <v/>
      </c>
      <c r="L85" s="328" t="str">
        <f>IF(H85&gt;0,H85,IF(ISNUMBER('Working Sheet'!F467),'Working Sheet'!F467,""))</f>
        <v/>
      </c>
      <c r="M85" s="329" t="str">
        <f>IF(I85&lt;&gt;"",I85,IF(J85&lt;&gt;"",J85/SUMIF('Conversion Factors'!$A$2:$A$39,'Estimated Waste'!C85,'Conversion Factors'!$C$2:$C$39),IF(H85&gt;0,IF(G85&lt;&gt;"",H85*SUMIF('Conversion Factors'!$F$2:$F$32,IF(LEN(G85)&gt;6,MID(G85,1,LEN(G85)-10),MID(G85,1,LEN(G85)-4)),'Conversion Factors'!$G$2:$G$28),""),"")))</f>
        <v/>
      </c>
      <c r="N85" s="330" t="str">
        <f>IF(J85&lt;&gt;"",J85,IF(I85&lt;&gt;"",I85*SUMIF('Conversion Factors'!$A$2:$A$39,'Estimated Waste'!C85,'Conversion Factors'!$C$2:$C$39),IF(H85&gt;0,IF(G85&lt;&gt;"",H85*SUMIF('Conversion Factors'!$F$2:$F$32,IF(LEN(G85)&gt;6,MID(G85,1,LEN(G85)-10),MID(G85,1,LEN(G85)-4)),'Conversion Factors'!$G$2:$G$28)*SUMIF('Conversion Factors'!$A$2:$A$39,'Estimated Waste'!C85,'Conversion Factors'!$C$2:$C$39),""),"")))</f>
        <v/>
      </c>
      <c r="O85" s="627"/>
      <c r="P85" s="628"/>
      <c r="Q85" s="628"/>
      <c r="R85" s="332"/>
      <c r="S85" s="294" t="str">
        <f t="shared" si="6"/>
        <v/>
      </c>
      <c r="T85" s="294" t="str">
        <f t="shared" si="7"/>
        <v/>
      </c>
      <c r="U85" s="293" t="str">
        <f t="shared" si="5"/>
        <v>Actions</v>
      </c>
      <c r="V85" s="293" t="str">
        <f t="shared" si="4"/>
        <v/>
      </c>
    </row>
    <row r="86" spans="2:22" ht="35.25" customHeight="1" x14ac:dyDescent="0.35">
      <c r="B86" s="318"/>
      <c r="C86" s="319"/>
      <c r="D86" s="320"/>
      <c r="E86" s="321"/>
      <c r="F86" s="322" t="str">
        <f>IF($D86="Landfilled",0,IF($D86="Reused on site",1,IF($D86="Reused off site",1,IF($C86&lt;&gt;"",SUMIF('Conversion Factors'!$A$2:$A$39,$C86,'Conversion Factors'!$D$2:$D$39),""))))</f>
        <v/>
      </c>
      <c r="G86" s="323"/>
      <c r="H86" s="324"/>
      <c r="I86" s="325"/>
      <c r="J86" s="326"/>
      <c r="K86" s="327" t="str">
        <f>IF(G86&lt;&gt;"",G86,IF('Working Sheet'!D468&lt;&gt;"",'Working Sheet'!D468 &amp; " yd3",""))</f>
        <v/>
      </c>
      <c r="L86" s="328" t="str">
        <f>IF(H86&gt;0,H86,IF(ISNUMBER('Working Sheet'!F468),'Working Sheet'!F468,""))</f>
        <v/>
      </c>
      <c r="M86" s="329" t="str">
        <f>IF(I86&lt;&gt;"",I86,IF(J86&lt;&gt;"",J86/SUMIF('Conversion Factors'!$A$2:$A$39,'Estimated Waste'!C86,'Conversion Factors'!$C$2:$C$39),IF(H86&gt;0,IF(G86&lt;&gt;"",H86*SUMIF('Conversion Factors'!$F$2:$F$32,IF(LEN(G86)&gt;6,MID(G86,1,LEN(G86)-10),MID(G86,1,LEN(G86)-4)),'Conversion Factors'!$G$2:$G$28),""),"")))</f>
        <v/>
      </c>
      <c r="N86" s="330" t="str">
        <f>IF(J86&lt;&gt;"",J86,IF(I86&lt;&gt;"",I86*SUMIF('Conversion Factors'!$A$2:$A$39,'Estimated Waste'!C86,'Conversion Factors'!$C$2:$C$39),IF(H86&gt;0,IF(G86&lt;&gt;"",H86*SUMIF('Conversion Factors'!$F$2:$F$32,IF(LEN(G86)&gt;6,MID(G86,1,LEN(G86)-10),MID(G86,1,LEN(G86)-4)),'Conversion Factors'!$G$2:$G$28)*SUMIF('Conversion Factors'!$A$2:$A$39,'Estimated Waste'!C86,'Conversion Factors'!$C$2:$C$39),""),"")))</f>
        <v/>
      </c>
      <c r="O86" s="627"/>
      <c r="P86" s="628"/>
      <c r="Q86" s="628"/>
      <c r="R86" s="332"/>
      <c r="S86" s="294" t="str">
        <f t="shared" si="6"/>
        <v/>
      </c>
      <c r="T86" s="294" t="str">
        <f t="shared" si="7"/>
        <v/>
      </c>
      <c r="U86" s="293" t="str">
        <f t="shared" si="5"/>
        <v>Actions</v>
      </c>
      <c r="V86" s="293" t="str">
        <f t="shared" si="4"/>
        <v/>
      </c>
    </row>
    <row r="87" spans="2:22" ht="35.25" customHeight="1" x14ac:dyDescent="0.35">
      <c r="B87" s="318"/>
      <c r="C87" s="319"/>
      <c r="D87" s="320"/>
      <c r="E87" s="321"/>
      <c r="F87" s="322" t="str">
        <f>IF($D87="Landfilled",0,IF($D87="Reused on site",1,IF($D87="Reused off site",1,IF($C87&lt;&gt;"",SUMIF('Conversion Factors'!$A$2:$A$39,$C87,'Conversion Factors'!$D$2:$D$39),""))))</f>
        <v/>
      </c>
      <c r="G87" s="323"/>
      <c r="H87" s="324"/>
      <c r="I87" s="325"/>
      <c r="J87" s="326"/>
      <c r="K87" s="327" t="str">
        <f>IF(G87&lt;&gt;"",G87,IF('Working Sheet'!D469&lt;&gt;"",'Working Sheet'!D469 &amp; " yd3",""))</f>
        <v/>
      </c>
      <c r="L87" s="328" t="str">
        <f>IF(H87&gt;0,H87,IF(ISNUMBER('Working Sheet'!F469),'Working Sheet'!F469,""))</f>
        <v/>
      </c>
      <c r="M87" s="329" t="str">
        <f>IF(I87&lt;&gt;"",I87,IF(J87&lt;&gt;"",J87/SUMIF('Conversion Factors'!$A$2:$A$39,'Estimated Waste'!C87,'Conversion Factors'!$C$2:$C$39),IF(H87&gt;0,IF(G87&lt;&gt;"",H87*SUMIF('Conversion Factors'!$F$2:$F$32,IF(LEN(G87)&gt;6,MID(G87,1,LEN(G87)-10),MID(G87,1,LEN(G87)-4)),'Conversion Factors'!$G$2:$G$28),""),"")))</f>
        <v/>
      </c>
      <c r="N87" s="330" t="str">
        <f>IF(J87&lt;&gt;"",J87,IF(I87&lt;&gt;"",I87*SUMIF('Conversion Factors'!$A$2:$A$39,'Estimated Waste'!C87,'Conversion Factors'!$C$2:$C$39),IF(H87&gt;0,IF(G87&lt;&gt;"",H87*SUMIF('Conversion Factors'!$F$2:$F$32,IF(LEN(G87)&gt;6,MID(G87,1,LEN(G87)-10),MID(G87,1,LEN(G87)-4)),'Conversion Factors'!$G$2:$G$28)*SUMIF('Conversion Factors'!$A$2:$A$39,'Estimated Waste'!C87,'Conversion Factors'!$C$2:$C$39),""),"")))</f>
        <v/>
      </c>
      <c r="O87" s="627"/>
      <c r="P87" s="628"/>
      <c r="Q87" s="628"/>
      <c r="R87" s="332"/>
      <c r="S87" s="294" t="str">
        <f t="shared" si="6"/>
        <v/>
      </c>
      <c r="T87" s="294" t="str">
        <f t="shared" si="7"/>
        <v/>
      </c>
      <c r="U87" s="293" t="str">
        <f t="shared" si="5"/>
        <v>Actions</v>
      </c>
      <c r="V87" s="293" t="str">
        <f t="shared" si="4"/>
        <v/>
      </c>
    </row>
    <row r="88" spans="2:22" ht="35.25" customHeight="1" x14ac:dyDescent="0.35">
      <c r="B88" s="318"/>
      <c r="C88" s="319"/>
      <c r="D88" s="320"/>
      <c r="E88" s="321"/>
      <c r="F88" s="322" t="str">
        <f>IF($D88="Landfilled",0,IF($D88="Reused on site",1,IF($D88="Reused off site",1,IF($C88&lt;&gt;"",SUMIF('Conversion Factors'!$A$2:$A$39,$C88,'Conversion Factors'!$D$2:$D$39),""))))</f>
        <v/>
      </c>
      <c r="G88" s="323"/>
      <c r="H88" s="324"/>
      <c r="I88" s="325"/>
      <c r="J88" s="326"/>
      <c r="K88" s="327" t="str">
        <f>IF(G88&lt;&gt;"",G88,IF('Working Sheet'!D470&lt;&gt;"",'Working Sheet'!D470 &amp; " yd3",""))</f>
        <v/>
      </c>
      <c r="L88" s="328" t="str">
        <f>IF(H88&gt;0,H88,IF(ISNUMBER('Working Sheet'!F470),'Working Sheet'!F470,""))</f>
        <v/>
      </c>
      <c r="M88" s="329" t="str">
        <f>IF(I88&lt;&gt;"",I88,IF(J88&lt;&gt;"",J88/SUMIF('Conversion Factors'!$A$2:$A$39,'Estimated Waste'!C88,'Conversion Factors'!$C$2:$C$39),IF(H88&gt;0,IF(G88&lt;&gt;"",H88*SUMIF('Conversion Factors'!$F$2:$F$32,IF(LEN(G88)&gt;6,MID(G88,1,LEN(G88)-10),MID(G88,1,LEN(G88)-4)),'Conversion Factors'!$G$2:$G$28),""),"")))</f>
        <v/>
      </c>
      <c r="N88" s="330" t="str">
        <f>IF(J88&lt;&gt;"",J88,IF(I88&lt;&gt;"",I88*SUMIF('Conversion Factors'!$A$2:$A$39,'Estimated Waste'!C88,'Conversion Factors'!$C$2:$C$39),IF(H88&gt;0,IF(G88&lt;&gt;"",H88*SUMIF('Conversion Factors'!$F$2:$F$32,IF(LEN(G88)&gt;6,MID(G88,1,LEN(G88)-10),MID(G88,1,LEN(G88)-4)),'Conversion Factors'!$G$2:$G$28)*SUMIF('Conversion Factors'!$A$2:$A$39,'Estimated Waste'!C88,'Conversion Factors'!$C$2:$C$39),""),"")))</f>
        <v/>
      </c>
      <c r="O88" s="627"/>
      <c r="P88" s="628"/>
      <c r="Q88" s="628"/>
      <c r="R88" s="332"/>
      <c r="S88" s="294" t="str">
        <f t="shared" si="6"/>
        <v/>
      </c>
      <c r="T88" s="294" t="str">
        <f t="shared" si="7"/>
        <v/>
      </c>
      <c r="U88" s="293" t="str">
        <f t="shared" si="5"/>
        <v>Actions</v>
      </c>
      <c r="V88" s="293" t="str">
        <f t="shared" si="4"/>
        <v/>
      </c>
    </row>
    <row r="89" spans="2:22" ht="35.25" customHeight="1" x14ac:dyDescent="0.35">
      <c r="B89" s="318"/>
      <c r="C89" s="319"/>
      <c r="D89" s="320"/>
      <c r="E89" s="321"/>
      <c r="F89" s="322" t="str">
        <f>IF($D89="Landfilled",0,IF($D89="Reused on site",1,IF($D89="Reused off site",1,IF($C89&lt;&gt;"",SUMIF('Conversion Factors'!$A$2:$A$39,$C89,'Conversion Factors'!$D$2:$D$39),""))))</f>
        <v/>
      </c>
      <c r="G89" s="323"/>
      <c r="H89" s="324"/>
      <c r="I89" s="325"/>
      <c r="J89" s="326"/>
      <c r="K89" s="327" t="str">
        <f>IF(G89&lt;&gt;"",G89,IF('Working Sheet'!D471&lt;&gt;"",'Working Sheet'!D471 &amp; " yd3",""))</f>
        <v/>
      </c>
      <c r="L89" s="328" t="str">
        <f>IF(H89&gt;0,H89,IF(ISNUMBER('Working Sheet'!F471),'Working Sheet'!F471,""))</f>
        <v/>
      </c>
      <c r="M89" s="329" t="str">
        <f>IF(I89&lt;&gt;"",I89,IF(J89&lt;&gt;"",J89/SUMIF('Conversion Factors'!$A$2:$A$39,'Estimated Waste'!C89,'Conversion Factors'!$C$2:$C$39),IF(H89&gt;0,IF(G89&lt;&gt;"",H89*SUMIF('Conversion Factors'!$F$2:$F$32,IF(LEN(G89)&gt;6,MID(G89,1,LEN(G89)-10),MID(G89,1,LEN(G89)-4)),'Conversion Factors'!$G$2:$G$28),""),"")))</f>
        <v/>
      </c>
      <c r="N89" s="330" t="str">
        <f>IF(J89&lt;&gt;"",J89,IF(I89&lt;&gt;"",I89*SUMIF('Conversion Factors'!$A$2:$A$39,'Estimated Waste'!C89,'Conversion Factors'!$C$2:$C$39),IF(H89&gt;0,IF(G89&lt;&gt;"",H89*SUMIF('Conversion Factors'!$F$2:$F$32,IF(LEN(G89)&gt;6,MID(G89,1,LEN(G89)-10),MID(G89,1,LEN(G89)-4)),'Conversion Factors'!$G$2:$G$28)*SUMIF('Conversion Factors'!$A$2:$A$39,'Estimated Waste'!C89,'Conversion Factors'!$C$2:$C$39),""),"")))</f>
        <v/>
      </c>
      <c r="O89" s="627"/>
      <c r="P89" s="628"/>
      <c r="Q89" s="628"/>
      <c r="R89" s="332"/>
      <c r="S89" s="294" t="str">
        <f t="shared" si="6"/>
        <v/>
      </c>
      <c r="T89" s="294" t="str">
        <f t="shared" si="7"/>
        <v/>
      </c>
      <c r="U89" s="293" t="str">
        <f t="shared" si="5"/>
        <v>Actions</v>
      </c>
      <c r="V89" s="293" t="str">
        <f t="shared" si="4"/>
        <v/>
      </c>
    </row>
    <row r="90" spans="2:22" ht="35.25" customHeight="1" x14ac:dyDescent="0.35">
      <c r="B90" s="318"/>
      <c r="C90" s="319"/>
      <c r="D90" s="320"/>
      <c r="E90" s="321"/>
      <c r="F90" s="322" t="str">
        <f>IF($D90="Landfilled",0,IF($D90="Reused on site",1,IF($D90="Reused off site",1,IF($C90&lt;&gt;"",SUMIF('Conversion Factors'!$A$2:$A$39,$C90,'Conversion Factors'!$D$2:$D$39),""))))</f>
        <v/>
      </c>
      <c r="G90" s="323"/>
      <c r="H90" s="324"/>
      <c r="I90" s="325"/>
      <c r="J90" s="326"/>
      <c r="K90" s="327" t="str">
        <f>IF(G90&lt;&gt;"",G90,IF('Working Sheet'!D472&lt;&gt;"",'Working Sheet'!D472 &amp; " yd3",""))</f>
        <v/>
      </c>
      <c r="L90" s="328" t="str">
        <f>IF(H90&gt;0,H90,IF(ISNUMBER('Working Sheet'!F472),'Working Sheet'!F472,""))</f>
        <v/>
      </c>
      <c r="M90" s="329" t="str">
        <f>IF(I90&lt;&gt;"",I90,IF(J90&lt;&gt;"",J90/SUMIF('Conversion Factors'!$A$2:$A$39,'Estimated Waste'!C90,'Conversion Factors'!$C$2:$C$39),IF(H90&gt;0,IF(G90&lt;&gt;"",H90*SUMIF('Conversion Factors'!$F$2:$F$32,IF(LEN(G90)&gt;6,MID(G90,1,LEN(G90)-10),MID(G90,1,LEN(G90)-4)),'Conversion Factors'!$G$2:$G$28),""),"")))</f>
        <v/>
      </c>
      <c r="N90" s="330" t="str">
        <f>IF(J90&lt;&gt;"",J90,IF(I90&lt;&gt;"",I90*SUMIF('Conversion Factors'!$A$2:$A$39,'Estimated Waste'!C90,'Conversion Factors'!$C$2:$C$39),IF(H90&gt;0,IF(G90&lt;&gt;"",H90*SUMIF('Conversion Factors'!$F$2:$F$32,IF(LEN(G90)&gt;6,MID(G90,1,LEN(G90)-10),MID(G90,1,LEN(G90)-4)),'Conversion Factors'!$G$2:$G$28)*SUMIF('Conversion Factors'!$A$2:$A$39,'Estimated Waste'!C90,'Conversion Factors'!$C$2:$C$39),""),"")))</f>
        <v/>
      </c>
      <c r="O90" s="627"/>
      <c r="P90" s="628"/>
      <c r="Q90" s="628"/>
      <c r="R90" s="332"/>
      <c r="S90" s="294" t="str">
        <f t="shared" si="6"/>
        <v/>
      </c>
      <c r="T90" s="294" t="str">
        <f t="shared" si="7"/>
        <v/>
      </c>
      <c r="U90" s="293" t="str">
        <f t="shared" si="5"/>
        <v>Actions</v>
      </c>
      <c r="V90" s="293" t="str">
        <f t="shared" si="4"/>
        <v/>
      </c>
    </row>
    <row r="91" spans="2:22" ht="35.25" customHeight="1" x14ac:dyDescent="0.35">
      <c r="B91" s="318"/>
      <c r="C91" s="319"/>
      <c r="D91" s="320"/>
      <c r="E91" s="321"/>
      <c r="F91" s="322" t="str">
        <f>IF($D91="Landfilled",0,IF($D91="Reused on site",1,IF($D91="Reused off site",1,IF($C91&lt;&gt;"",SUMIF('Conversion Factors'!$A$2:$A$39,$C91,'Conversion Factors'!$D$2:$D$39),""))))</f>
        <v/>
      </c>
      <c r="G91" s="323"/>
      <c r="H91" s="324"/>
      <c r="I91" s="325"/>
      <c r="J91" s="326"/>
      <c r="K91" s="327" t="str">
        <f>IF(G91&lt;&gt;"",G91,IF('Working Sheet'!D473&lt;&gt;"",'Working Sheet'!D473 &amp; " yd3",""))</f>
        <v/>
      </c>
      <c r="L91" s="328" t="str">
        <f>IF(H91&gt;0,H91,IF(ISNUMBER('Working Sheet'!F473),'Working Sheet'!F473,""))</f>
        <v/>
      </c>
      <c r="M91" s="329" t="str">
        <f>IF(I91&lt;&gt;"",I91,IF(J91&lt;&gt;"",J91/SUMIF('Conversion Factors'!$A$2:$A$39,'Estimated Waste'!C91,'Conversion Factors'!$C$2:$C$39),IF(H91&gt;0,IF(G91&lt;&gt;"",H91*SUMIF('Conversion Factors'!$F$2:$F$32,IF(LEN(G91)&gt;6,MID(G91,1,LEN(G91)-10),MID(G91,1,LEN(G91)-4)),'Conversion Factors'!$G$2:$G$28),""),"")))</f>
        <v/>
      </c>
      <c r="N91" s="330" t="str">
        <f>IF(J91&lt;&gt;"",J91,IF(I91&lt;&gt;"",I91*SUMIF('Conversion Factors'!$A$2:$A$39,'Estimated Waste'!C91,'Conversion Factors'!$C$2:$C$39),IF(H91&gt;0,IF(G91&lt;&gt;"",H91*SUMIF('Conversion Factors'!$F$2:$F$32,IF(LEN(G91)&gt;6,MID(G91,1,LEN(G91)-10),MID(G91,1,LEN(G91)-4)),'Conversion Factors'!$G$2:$G$28)*SUMIF('Conversion Factors'!$A$2:$A$39,'Estimated Waste'!C91,'Conversion Factors'!$C$2:$C$39),""),"")))</f>
        <v/>
      </c>
      <c r="O91" s="627"/>
      <c r="P91" s="628"/>
      <c r="Q91" s="628"/>
      <c r="R91" s="332"/>
      <c r="S91" s="294" t="str">
        <f t="shared" si="6"/>
        <v/>
      </c>
      <c r="T91" s="294" t="str">
        <f t="shared" si="7"/>
        <v/>
      </c>
      <c r="U91" s="293" t="str">
        <f t="shared" si="5"/>
        <v>Actions</v>
      </c>
      <c r="V91" s="293" t="str">
        <f t="shared" si="4"/>
        <v/>
      </c>
    </row>
    <row r="92" spans="2:22" ht="35.25" customHeight="1" x14ac:dyDescent="0.35">
      <c r="B92" s="318"/>
      <c r="C92" s="319"/>
      <c r="D92" s="320"/>
      <c r="E92" s="321"/>
      <c r="F92" s="322" t="str">
        <f>IF($D92="Landfilled",0,IF($D92="Reused on site",1,IF($D92="Reused off site",1,IF($C92&lt;&gt;"",SUMIF('Conversion Factors'!$A$2:$A$39,$C92,'Conversion Factors'!$D$2:$D$39),""))))</f>
        <v/>
      </c>
      <c r="G92" s="323"/>
      <c r="H92" s="324"/>
      <c r="I92" s="325"/>
      <c r="J92" s="326"/>
      <c r="K92" s="327" t="str">
        <f>IF(G92&lt;&gt;"",G92,IF('Working Sheet'!D474&lt;&gt;"",'Working Sheet'!D474 &amp; " yd3",""))</f>
        <v/>
      </c>
      <c r="L92" s="328" t="str">
        <f>IF(H92&gt;0,H92,IF(ISNUMBER('Working Sheet'!F474),'Working Sheet'!F474,""))</f>
        <v/>
      </c>
      <c r="M92" s="329" t="str">
        <f>IF(I92&lt;&gt;"",I92,IF(J92&lt;&gt;"",J92/SUMIF('Conversion Factors'!$A$2:$A$39,'Estimated Waste'!C92,'Conversion Factors'!$C$2:$C$39),IF(H92&gt;0,IF(G92&lt;&gt;"",H92*SUMIF('Conversion Factors'!$F$2:$F$32,IF(LEN(G92)&gt;6,MID(G92,1,LEN(G92)-10),MID(G92,1,LEN(G92)-4)),'Conversion Factors'!$G$2:$G$28),""),"")))</f>
        <v/>
      </c>
      <c r="N92" s="330" t="str">
        <f>IF(J92&lt;&gt;"",J92,IF(I92&lt;&gt;"",I92*SUMIF('Conversion Factors'!$A$2:$A$39,'Estimated Waste'!C92,'Conversion Factors'!$C$2:$C$39),IF(H92&gt;0,IF(G92&lt;&gt;"",H92*SUMIF('Conversion Factors'!$F$2:$F$32,IF(LEN(G92)&gt;6,MID(G92,1,LEN(G92)-10),MID(G92,1,LEN(G92)-4)),'Conversion Factors'!$G$2:$G$28)*SUMIF('Conversion Factors'!$A$2:$A$39,'Estimated Waste'!C92,'Conversion Factors'!$C$2:$C$39),""),"")))</f>
        <v/>
      </c>
      <c r="O92" s="627"/>
      <c r="P92" s="628"/>
      <c r="Q92" s="628"/>
      <c r="R92" s="332"/>
      <c r="S92" s="294" t="str">
        <f t="shared" si="6"/>
        <v/>
      </c>
      <c r="T92" s="294" t="str">
        <f t="shared" si="7"/>
        <v/>
      </c>
      <c r="U92" s="293" t="str">
        <f t="shared" si="5"/>
        <v>Actions</v>
      </c>
      <c r="V92" s="293" t="str">
        <f t="shared" si="4"/>
        <v/>
      </c>
    </row>
    <row r="93" spans="2:22" ht="35.25" customHeight="1" x14ac:dyDescent="0.35">
      <c r="B93" s="318"/>
      <c r="C93" s="319"/>
      <c r="D93" s="320"/>
      <c r="E93" s="321"/>
      <c r="F93" s="322" t="str">
        <f>IF($D93="Landfilled",0,IF($D93="Reused on site",1,IF($D93="Reused off site",1,IF($C93&lt;&gt;"",SUMIF('Conversion Factors'!$A$2:$A$39,$C93,'Conversion Factors'!$D$2:$D$39),""))))</f>
        <v/>
      </c>
      <c r="G93" s="323"/>
      <c r="H93" s="324"/>
      <c r="I93" s="325"/>
      <c r="J93" s="326"/>
      <c r="K93" s="327" t="str">
        <f>IF(G93&lt;&gt;"",G93,IF('Working Sheet'!D475&lt;&gt;"",'Working Sheet'!D475 &amp; " yd3",""))</f>
        <v/>
      </c>
      <c r="L93" s="328" t="str">
        <f>IF(H93&gt;0,H93,IF(ISNUMBER('Working Sheet'!F475),'Working Sheet'!F475,""))</f>
        <v/>
      </c>
      <c r="M93" s="329" t="str">
        <f>IF(I93&lt;&gt;"",I93,IF(J93&lt;&gt;"",J93/SUMIF('Conversion Factors'!$A$2:$A$39,'Estimated Waste'!C93,'Conversion Factors'!$C$2:$C$39),IF(H93&gt;0,IF(G93&lt;&gt;"",H93*SUMIF('Conversion Factors'!$F$2:$F$32,IF(LEN(G93)&gt;6,MID(G93,1,LEN(G93)-10),MID(G93,1,LEN(G93)-4)),'Conversion Factors'!$G$2:$G$28),""),"")))</f>
        <v/>
      </c>
      <c r="N93" s="330" t="str">
        <f>IF(J93&lt;&gt;"",J93,IF(I93&lt;&gt;"",I93*SUMIF('Conversion Factors'!$A$2:$A$39,'Estimated Waste'!C93,'Conversion Factors'!$C$2:$C$39),IF(H93&gt;0,IF(G93&lt;&gt;"",H93*SUMIF('Conversion Factors'!$F$2:$F$32,IF(LEN(G93)&gt;6,MID(G93,1,LEN(G93)-10),MID(G93,1,LEN(G93)-4)),'Conversion Factors'!$G$2:$G$28)*SUMIF('Conversion Factors'!$A$2:$A$39,'Estimated Waste'!C93,'Conversion Factors'!$C$2:$C$39),""),"")))</f>
        <v/>
      </c>
      <c r="O93" s="627"/>
      <c r="P93" s="628"/>
      <c r="Q93" s="628"/>
      <c r="R93" s="332"/>
      <c r="S93" s="294" t="str">
        <f t="shared" si="6"/>
        <v/>
      </c>
      <c r="T93" s="294" t="str">
        <f t="shared" si="7"/>
        <v/>
      </c>
      <c r="U93" s="293" t="str">
        <f t="shared" si="5"/>
        <v>Actions</v>
      </c>
      <c r="V93" s="293" t="str">
        <f t="shared" si="4"/>
        <v/>
      </c>
    </row>
    <row r="94" spans="2:22" ht="35.25" customHeight="1" x14ac:dyDescent="0.35">
      <c r="B94" s="318"/>
      <c r="C94" s="319"/>
      <c r="D94" s="320"/>
      <c r="E94" s="321"/>
      <c r="F94" s="322" t="str">
        <f>IF($D94="Landfilled",0,IF($D94="Reused on site",1,IF($D94="Reused off site",1,IF($C94&lt;&gt;"",SUMIF('Conversion Factors'!$A$2:$A$39,$C94,'Conversion Factors'!$D$2:$D$39),""))))</f>
        <v/>
      </c>
      <c r="G94" s="323"/>
      <c r="H94" s="324"/>
      <c r="I94" s="325"/>
      <c r="J94" s="326"/>
      <c r="K94" s="327" t="str">
        <f>IF(G94&lt;&gt;"",G94,IF('Working Sheet'!D476&lt;&gt;"",'Working Sheet'!D476 &amp; " yd3",""))</f>
        <v/>
      </c>
      <c r="L94" s="328" t="str">
        <f>IF(H94&gt;0,H94,IF(ISNUMBER('Working Sheet'!F572),'Working Sheet'!F572,""))</f>
        <v/>
      </c>
      <c r="M94" s="329" t="str">
        <f>IF(I94&lt;&gt;"",I94,IF(J94&lt;&gt;"",J94/SUMIF('Conversion Factors'!$A$2:$A$39,'Estimated Waste'!C94,'Conversion Factors'!$C$2:$C$39),IF(H94&gt;0,IF(G94&lt;&gt;"",H94*SUMIF('Conversion Factors'!$F$2:$F$32,IF(LEN(G94)&gt;6,MID(G94,1,LEN(G94)-10),MID(G94,1,LEN(G94)-4)),'Conversion Factors'!$G$2:$G$28),""),"")))</f>
        <v/>
      </c>
      <c r="N94" s="330" t="str">
        <f>IF(J94&lt;&gt;"",J94,IF(I94&lt;&gt;"",I94*SUMIF('Conversion Factors'!$A$2:$A$39,'Estimated Waste'!C94,'Conversion Factors'!$C$2:$C$39),IF(H94&gt;0,IF(G94&lt;&gt;"",H94*SUMIF('Conversion Factors'!$F$2:$F$32,IF(LEN(G94)&gt;6,MID(G94,1,LEN(G94)-10),MID(G94,1,LEN(G94)-4)),'Conversion Factors'!$G$2:$G$28)*SUMIF('Conversion Factors'!$A$2:$A$39,'Estimated Waste'!C94,'Conversion Factors'!$C$2:$C$39),""),"")))</f>
        <v/>
      </c>
      <c r="O94" s="627"/>
      <c r="P94" s="628"/>
      <c r="Q94" s="628"/>
      <c r="R94" s="332"/>
      <c r="S94" s="294" t="str">
        <f t="shared" si="6"/>
        <v/>
      </c>
      <c r="T94" s="294" t="str">
        <f t="shared" si="7"/>
        <v/>
      </c>
      <c r="U94" s="293" t="str">
        <f t="shared" si="5"/>
        <v>Actions</v>
      </c>
      <c r="V94" s="293" t="str">
        <f t="shared" si="4"/>
        <v/>
      </c>
    </row>
    <row r="95" spans="2:22" ht="35.25" customHeight="1" x14ac:dyDescent="0.35">
      <c r="B95" s="318"/>
      <c r="C95" s="319"/>
      <c r="D95" s="320"/>
      <c r="E95" s="321"/>
      <c r="F95" s="322" t="str">
        <f>IF($D95="Landfilled",0,IF($D95="Reused on site",1,IF($D95="Reused off site",1,IF($C95&lt;&gt;"",SUMIF('Conversion Factors'!$A$2:$A$39,$C95,'Conversion Factors'!$D$2:$D$39),""))))</f>
        <v/>
      </c>
      <c r="G95" s="323"/>
      <c r="H95" s="324"/>
      <c r="I95" s="325"/>
      <c r="J95" s="326"/>
      <c r="K95" s="327" t="str">
        <f>IF(G95&lt;&gt;"",G95,IF('Working Sheet'!D477&lt;&gt;"",'Working Sheet'!D477 &amp; " yd3",""))</f>
        <v/>
      </c>
      <c r="L95" s="328" t="str">
        <f>IF(H95&gt;0,H95,IF(ISNUMBER('Working Sheet'!F573),'Working Sheet'!F573,""))</f>
        <v/>
      </c>
      <c r="M95" s="329" t="str">
        <f>IF(I95&lt;&gt;"",I95,IF(J95&lt;&gt;"",J95/SUMIF('Conversion Factors'!$A$2:$A$39,'Estimated Waste'!C95,'Conversion Factors'!$C$2:$C$39),IF(H95&gt;0,IF(G95&lt;&gt;"",H95*SUMIF('Conversion Factors'!$F$2:$F$32,IF(LEN(G95)&gt;6,MID(G95,1,LEN(G95)-10),MID(G95,1,LEN(G95)-4)),'Conversion Factors'!$G$2:$G$28),""),"")))</f>
        <v/>
      </c>
      <c r="N95" s="330" t="str">
        <f>IF(J95&lt;&gt;"",J95,IF(I95&lt;&gt;"",I95*SUMIF('Conversion Factors'!$A$2:$A$39,'Estimated Waste'!C95,'Conversion Factors'!$C$2:$C$39),IF(H95&gt;0,IF(G95&lt;&gt;"",H95*SUMIF('Conversion Factors'!$F$2:$F$32,IF(LEN(G95)&gt;6,MID(G95,1,LEN(G95)-10),MID(G95,1,LEN(G95)-4)),'Conversion Factors'!$G$2:$G$28)*SUMIF('Conversion Factors'!$A$2:$A$39,'Estimated Waste'!C95,'Conversion Factors'!$C$2:$C$39),""),"")))</f>
        <v/>
      </c>
      <c r="O95" s="627"/>
      <c r="P95" s="628"/>
      <c r="Q95" s="628"/>
      <c r="R95" s="332"/>
      <c r="S95" s="294" t="str">
        <f t="shared" si="6"/>
        <v/>
      </c>
      <c r="T95" s="294" t="str">
        <f t="shared" si="7"/>
        <v/>
      </c>
      <c r="U95" s="293" t="str">
        <f t="shared" si="5"/>
        <v>Actions</v>
      </c>
      <c r="V95" s="293" t="str">
        <f t="shared" si="4"/>
        <v/>
      </c>
    </row>
    <row r="96" spans="2:22" ht="35.25" customHeight="1" x14ac:dyDescent="0.35">
      <c r="B96" s="318"/>
      <c r="C96" s="319"/>
      <c r="D96" s="320"/>
      <c r="E96" s="321"/>
      <c r="F96" s="322" t="str">
        <f>IF($D96="Landfilled",0,IF($D96="Reused on site",1,IF($D96="Reused off site",1,IF($C96&lt;&gt;"",SUMIF('Conversion Factors'!$A$2:$A$39,$C96,'Conversion Factors'!$D$2:$D$39),""))))</f>
        <v/>
      </c>
      <c r="G96" s="323"/>
      <c r="H96" s="324"/>
      <c r="I96" s="325"/>
      <c r="J96" s="326"/>
      <c r="K96" s="327" t="str">
        <f>IF(G96&lt;&gt;"",G96,IF('Working Sheet'!D478&lt;&gt;"",'Working Sheet'!D478 &amp; " yd3",""))</f>
        <v/>
      </c>
      <c r="L96" s="328" t="str">
        <f>IF(H96&gt;0,H96,IF(ISNUMBER('Working Sheet'!F574),'Working Sheet'!F574,""))</f>
        <v/>
      </c>
      <c r="M96" s="329" t="str">
        <f>IF(I96&lt;&gt;"",I96,IF(J96&lt;&gt;"",J96/SUMIF('Conversion Factors'!$A$2:$A$39,'Estimated Waste'!C96,'Conversion Factors'!$C$2:$C$39),IF(H96&gt;0,IF(G96&lt;&gt;"",H96*SUMIF('Conversion Factors'!$F$2:$F$32,IF(LEN(G96)&gt;6,MID(G96,1,LEN(G96)-10),MID(G96,1,LEN(G96)-4)),'Conversion Factors'!$G$2:$G$28),""),"")))</f>
        <v/>
      </c>
      <c r="N96" s="330" t="str">
        <f>IF(J96&lt;&gt;"",J96,IF(I96&lt;&gt;"",I96*SUMIF('Conversion Factors'!$A$2:$A$39,'Estimated Waste'!C96,'Conversion Factors'!$C$2:$C$39),IF(H96&gt;0,IF(G96&lt;&gt;"",H96*SUMIF('Conversion Factors'!$F$2:$F$32,IF(LEN(G96)&gt;6,MID(G96,1,LEN(G96)-10),MID(G96,1,LEN(G96)-4)),'Conversion Factors'!$G$2:$G$28)*SUMIF('Conversion Factors'!$A$2:$A$39,'Estimated Waste'!C96,'Conversion Factors'!$C$2:$C$39),""),"")))</f>
        <v/>
      </c>
      <c r="O96" s="627"/>
      <c r="P96" s="628"/>
      <c r="Q96" s="628"/>
      <c r="R96" s="332"/>
      <c r="S96" s="294" t="str">
        <f t="shared" si="6"/>
        <v/>
      </c>
      <c r="T96" s="294" t="str">
        <f t="shared" si="7"/>
        <v/>
      </c>
      <c r="U96" s="293" t="str">
        <f t="shared" si="5"/>
        <v>Actions</v>
      </c>
      <c r="V96" s="293" t="str">
        <f t="shared" si="4"/>
        <v/>
      </c>
    </row>
    <row r="97" spans="2:22" ht="35.25" customHeight="1" x14ac:dyDescent="0.35">
      <c r="B97" s="318"/>
      <c r="C97" s="319"/>
      <c r="D97" s="320"/>
      <c r="E97" s="321"/>
      <c r="F97" s="322" t="str">
        <f>IF($D97="Landfilled",0,IF($D97="Reused on site",1,IF($D97="Reused off site",1,IF($C97&lt;&gt;"",SUMIF('Conversion Factors'!$A$2:$A$39,$C97,'Conversion Factors'!$D$2:$D$39),""))))</f>
        <v/>
      </c>
      <c r="G97" s="323"/>
      <c r="H97" s="324"/>
      <c r="I97" s="325"/>
      <c r="J97" s="326"/>
      <c r="K97" s="327" t="str">
        <f>IF(G97&lt;&gt;"",G97,IF('Working Sheet'!D479&lt;&gt;"",'Working Sheet'!D479 &amp; " yd3",""))</f>
        <v/>
      </c>
      <c r="L97" s="328" t="str">
        <f>IF(H97&gt;0,H97,IF(ISNUMBER('Working Sheet'!F575),'Working Sheet'!F575,""))</f>
        <v/>
      </c>
      <c r="M97" s="329" t="str">
        <f>IF(I97&lt;&gt;"",I97,IF(J97&lt;&gt;"",J97/SUMIF('Conversion Factors'!$A$2:$A$39,'Estimated Waste'!C97,'Conversion Factors'!$C$2:$C$39),IF(H97&gt;0,IF(G97&lt;&gt;"",H97*SUMIF('Conversion Factors'!$F$2:$F$32,IF(LEN(G97)&gt;6,MID(G97,1,LEN(G97)-10),MID(G97,1,LEN(G97)-4)),'Conversion Factors'!$G$2:$G$28),""),"")))</f>
        <v/>
      </c>
      <c r="N97" s="330" t="str">
        <f>IF(J97&lt;&gt;"",J97,IF(I97&lt;&gt;"",I97*SUMIF('Conversion Factors'!$A$2:$A$39,'Estimated Waste'!C97,'Conversion Factors'!$C$2:$C$39),IF(H97&gt;0,IF(G97&lt;&gt;"",H97*SUMIF('Conversion Factors'!$F$2:$F$32,IF(LEN(G97)&gt;6,MID(G97,1,LEN(G97)-10),MID(G97,1,LEN(G97)-4)),'Conversion Factors'!$G$2:$G$28)*SUMIF('Conversion Factors'!$A$2:$A$39,'Estimated Waste'!C97,'Conversion Factors'!$C$2:$C$39),""),"")))</f>
        <v/>
      </c>
      <c r="O97" s="627"/>
      <c r="P97" s="628"/>
      <c r="Q97" s="628"/>
      <c r="R97" s="332"/>
      <c r="S97" s="294" t="str">
        <f t="shared" si="6"/>
        <v/>
      </c>
      <c r="T97" s="294" t="str">
        <f t="shared" si="7"/>
        <v/>
      </c>
      <c r="U97" s="293" t="str">
        <f t="shared" si="5"/>
        <v>Actions</v>
      </c>
      <c r="V97" s="293" t="str">
        <f t="shared" si="4"/>
        <v/>
      </c>
    </row>
    <row r="98" spans="2:22" ht="35.25" customHeight="1" x14ac:dyDescent="0.35">
      <c r="B98" s="318"/>
      <c r="C98" s="319"/>
      <c r="D98" s="320"/>
      <c r="E98" s="321"/>
      <c r="F98" s="322" t="str">
        <f>IF($D98="Landfilled",0,IF($D98="Reused on site",1,IF($D98="Reused off site",1,IF($C98&lt;&gt;"",SUMIF('Conversion Factors'!$A$2:$A$39,$C98,'Conversion Factors'!$D$2:$D$39),""))))</f>
        <v/>
      </c>
      <c r="G98" s="323"/>
      <c r="H98" s="324"/>
      <c r="I98" s="325"/>
      <c r="J98" s="326"/>
      <c r="K98" s="327" t="str">
        <f>IF(G98&lt;&gt;"",G98,IF('Working Sheet'!D480&lt;&gt;"",'Working Sheet'!D480 &amp; " yd3",""))</f>
        <v/>
      </c>
      <c r="L98" s="328" t="str">
        <f>IF(H98&gt;0,H98,IF(ISNUMBER('Working Sheet'!F576),'Working Sheet'!F576,""))</f>
        <v/>
      </c>
      <c r="M98" s="329" t="str">
        <f>IF(I98&lt;&gt;"",I98,IF(J98&lt;&gt;"",J98/SUMIF('Conversion Factors'!$A$2:$A$39,'Estimated Waste'!C98,'Conversion Factors'!$C$2:$C$39),IF(H98&gt;0,IF(G98&lt;&gt;"",H98*SUMIF('Conversion Factors'!$F$2:$F$32,IF(LEN(G98)&gt;6,MID(G98,1,LEN(G98)-10),MID(G98,1,LEN(G98)-4)),'Conversion Factors'!$G$2:$G$28),""),"")))</f>
        <v/>
      </c>
      <c r="N98" s="330" t="str">
        <f>IF(J98&lt;&gt;"",J98,IF(I98&lt;&gt;"",I98*SUMIF('Conversion Factors'!$A$2:$A$39,'Estimated Waste'!C98,'Conversion Factors'!$C$2:$C$39),IF(H98&gt;0,IF(G98&lt;&gt;"",H98*SUMIF('Conversion Factors'!$F$2:$F$32,IF(LEN(G98)&gt;6,MID(G98,1,LEN(G98)-10),MID(G98,1,LEN(G98)-4)),'Conversion Factors'!$G$2:$G$28)*SUMIF('Conversion Factors'!$A$2:$A$39,'Estimated Waste'!C98,'Conversion Factors'!$C$2:$C$39),""),"")))</f>
        <v/>
      </c>
      <c r="O98" s="627"/>
      <c r="P98" s="628"/>
      <c r="Q98" s="628"/>
      <c r="R98" s="332"/>
      <c r="S98" s="294" t="str">
        <f t="shared" si="6"/>
        <v/>
      </c>
      <c r="T98" s="294" t="str">
        <f t="shared" si="7"/>
        <v/>
      </c>
      <c r="U98" s="293" t="str">
        <f t="shared" si="5"/>
        <v>Actions</v>
      </c>
      <c r="V98" s="293" t="str">
        <f t="shared" si="4"/>
        <v/>
      </c>
    </row>
    <row r="99" spans="2:22" ht="35.25" customHeight="1" x14ac:dyDescent="0.35">
      <c r="B99" s="318"/>
      <c r="C99" s="319"/>
      <c r="D99" s="320"/>
      <c r="E99" s="321"/>
      <c r="F99" s="322" t="str">
        <f>IF($D99="Landfilled",0,IF($D99="Reused on site",1,IF($D99="Reused off site",1,IF($C99&lt;&gt;"",SUMIF('Conversion Factors'!$A$2:$A$39,$C99,'Conversion Factors'!$D$2:$D$39),""))))</f>
        <v/>
      </c>
      <c r="G99" s="323"/>
      <c r="H99" s="324"/>
      <c r="I99" s="325"/>
      <c r="J99" s="326"/>
      <c r="K99" s="327" t="str">
        <f>IF(G99&lt;&gt;"",G99,IF('Working Sheet'!D481&lt;&gt;"",'Working Sheet'!D481 &amp; " yd3",""))</f>
        <v/>
      </c>
      <c r="L99" s="328" t="str">
        <f>IF(H99&gt;0,H99,IF(ISNUMBER('Working Sheet'!F577),'Working Sheet'!F577,""))</f>
        <v/>
      </c>
      <c r="M99" s="329" t="str">
        <f>IF(I99&lt;&gt;"",I99,IF(J99&lt;&gt;"",J99/SUMIF('Conversion Factors'!$A$2:$A$39,'Estimated Waste'!C99,'Conversion Factors'!$C$2:$C$39),IF(H99&gt;0,IF(G99&lt;&gt;"",H99*SUMIF('Conversion Factors'!$F$2:$F$32,IF(LEN(G99)&gt;6,MID(G99,1,LEN(G99)-10),MID(G99,1,LEN(G99)-4)),'Conversion Factors'!$G$2:$G$28),""),"")))</f>
        <v/>
      </c>
      <c r="N99" s="330" t="str">
        <f>IF(J99&lt;&gt;"",J99,IF(I99&lt;&gt;"",I99*SUMIF('Conversion Factors'!$A$2:$A$39,'Estimated Waste'!C99,'Conversion Factors'!$C$2:$C$39),IF(H99&gt;0,IF(G99&lt;&gt;"",H99*SUMIF('Conversion Factors'!$F$2:$F$32,IF(LEN(G99)&gt;6,MID(G99,1,LEN(G99)-10),MID(G99,1,LEN(G99)-4)),'Conversion Factors'!$G$2:$G$28)*SUMIF('Conversion Factors'!$A$2:$A$39,'Estimated Waste'!C99,'Conversion Factors'!$C$2:$C$39),""),"")))</f>
        <v/>
      </c>
      <c r="O99" s="627"/>
      <c r="P99" s="628"/>
      <c r="Q99" s="628"/>
      <c r="R99" s="332"/>
      <c r="S99" s="294" t="str">
        <f t="shared" si="6"/>
        <v/>
      </c>
      <c r="T99" s="294" t="str">
        <f t="shared" si="7"/>
        <v/>
      </c>
      <c r="U99" s="293" t="str">
        <f t="shared" si="5"/>
        <v>Actions</v>
      </c>
      <c r="V99" s="293" t="str">
        <f t="shared" si="4"/>
        <v/>
      </c>
    </row>
    <row r="100" spans="2:22" ht="35.25" customHeight="1" x14ac:dyDescent="0.35">
      <c r="B100" s="318"/>
      <c r="C100" s="319"/>
      <c r="D100" s="320"/>
      <c r="E100" s="321"/>
      <c r="F100" s="322" t="str">
        <f>IF($D100="Landfilled",0,IF($D100="Reused on site",1,IF($D100="Reused off site",1,IF($C100&lt;&gt;"",SUMIF('Conversion Factors'!$A$2:$A$39,$C100,'Conversion Factors'!$D$2:$D$39),""))))</f>
        <v/>
      </c>
      <c r="G100" s="323"/>
      <c r="H100" s="324"/>
      <c r="I100" s="325"/>
      <c r="J100" s="326"/>
      <c r="K100" s="327" t="str">
        <f>IF(G100&lt;&gt;"",G100,IF('Working Sheet'!D482&lt;&gt;"",'Working Sheet'!D482 &amp; " yd3",""))</f>
        <v/>
      </c>
      <c r="L100" s="328" t="str">
        <f>IF(H100&gt;0,H100,IF(ISNUMBER('Working Sheet'!F578),'Working Sheet'!F578,""))</f>
        <v/>
      </c>
      <c r="M100" s="329" t="str">
        <f>IF(I100&lt;&gt;"",I100,IF(J100&lt;&gt;"",J100/SUMIF('Conversion Factors'!$A$2:$A$39,'Estimated Waste'!C100,'Conversion Factors'!$C$2:$C$39),IF(H100&gt;0,IF(G100&lt;&gt;"",H100*SUMIF('Conversion Factors'!$F$2:$F$32,IF(LEN(G100)&gt;6,MID(G100,1,LEN(G100)-10),MID(G100,1,LEN(G100)-4)),'Conversion Factors'!$G$2:$G$28),""),"")))</f>
        <v/>
      </c>
      <c r="N100" s="330" t="str">
        <f>IF(J100&lt;&gt;"",J100,IF(I100&lt;&gt;"",I100*SUMIF('Conversion Factors'!$A$2:$A$39,'Estimated Waste'!C100,'Conversion Factors'!$C$2:$C$39),IF(H100&gt;0,IF(G100&lt;&gt;"",H100*SUMIF('Conversion Factors'!$F$2:$F$32,IF(LEN(G100)&gt;6,MID(G100,1,LEN(G100)-10),MID(G100,1,LEN(G100)-4)),'Conversion Factors'!$G$2:$G$28)*SUMIF('Conversion Factors'!$A$2:$A$39,'Estimated Waste'!C100,'Conversion Factors'!$C$2:$C$39),""),"")))</f>
        <v/>
      </c>
      <c r="O100" s="627"/>
      <c r="P100" s="628"/>
      <c r="Q100" s="628"/>
      <c r="R100" s="332"/>
      <c r="S100" s="294" t="str">
        <f t="shared" si="6"/>
        <v/>
      </c>
      <c r="T100" s="294" t="str">
        <f t="shared" si="7"/>
        <v/>
      </c>
      <c r="U100" s="293" t="str">
        <f t="shared" si="5"/>
        <v>Actions</v>
      </c>
      <c r="V100" s="293" t="str">
        <f t="shared" si="4"/>
        <v/>
      </c>
    </row>
    <row r="101" spans="2:22" ht="35.25" customHeight="1" x14ac:dyDescent="0.35">
      <c r="B101" s="318"/>
      <c r="C101" s="319"/>
      <c r="D101" s="320"/>
      <c r="E101" s="321"/>
      <c r="F101" s="322" t="str">
        <f>IF($D101="Landfilled",0,IF($D101="Reused on site",1,IF($D101="Reused off site",1,IF($C101&lt;&gt;"",SUMIF('Conversion Factors'!$A$2:$A$39,$C101,'Conversion Factors'!$D$2:$D$39),""))))</f>
        <v/>
      </c>
      <c r="G101" s="323"/>
      <c r="H101" s="324"/>
      <c r="I101" s="325"/>
      <c r="J101" s="326"/>
      <c r="K101" s="327" t="str">
        <f>IF(G101&lt;&gt;"",G101,IF('Working Sheet'!D483&lt;&gt;"",'Working Sheet'!D483 &amp; " yd3",""))</f>
        <v/>
      </c>
      <c r="L101" s="328" t="str">
        <f>IF(H101&gt;0,H101,IF(ISNUMBER('Working Sheet'!F579),'Working Sheet'!F579,""))</f>
        <v/>
      </c>
      <c r="M101" s="329" t="str">
        <f>IF(I101&lt;&gt;"",I101,IF(J101&lt;&gt;"",J101/SUMIF('Conversion Factors'!$A$2:$A$39,'Estimated Waste'!C101,'Conversion Factors'!$C$2:$C$39),IF(H101&gt;0,IF(G101&lt;&gt;"",H101*SUMIF('Conversion Factors'!$F$2:$F$32,IF(LEN(G101)&gt;6,MID(G101,1,LEN(G101)-10),MID(G101,1,LEN(G101)-4)),'Conversion Factors'!$G$2:$G$28),""),"")))</f>
        <v/>
      </c>
      <c r="N101" s="330" t="str">
        <f>IF(J101&lt;&gt;"",J101,IF(I101&lt;&gt;"",I101*SUMIF('Conversion Factors'!$A$2:$A$39,'Estimated Waste'!C101,'Conversion Factors'!$C$2:$C$39),IF(H101&gt;0,IF(G101&lt;&gt;"",H101*SUMIF('Conversion Factors'!$F$2:$F$32,IF(LEN(G101)&gt;6,MID(G101,1,LEN(G101)-10),MID(G101,1,LEN(G101)-4)),'Conversion Factors'!$G$2:$G$28)*SUMIF('Conversion Factors'!$A$2:$A$39,'Estimated Waste'!C101,'Conversion Factors'!$C$2:$C$39),""),"")))</f>
        <v/>
      </c>
      <c r="O101" s="627"/>
      <c r="P101" s="628"/>
      <c r="Q101" s="628"/>
      <c r="R101" s="332"/>
      <c r="S101" s="294" t="str">
        <f t="shared" si="6"/>
        <v/>
      </c>
      <c r="T101" s="294" t="str">
        <f t="shared" si="7"/>
        <v/>
      </c>
      <c r="U101" s="293" t="str">
        <f t="shared" si="5"/>
        <v>Actions</v>
      </c>
      <c r="V101" s="293" t="str">
        <f t="shared" si="4"/>
        <v/>
      </c>
    </row>
    <row r="102" spans="2:22" ht="35.25" customHeight="1" x14ac:dyDescent="0.35">
      <c r="B102" s="318"/>
      <c r="C102" s="319"/>
      <c r="D102" s="320"/>
      <c r="E102" s="321"/>
      <c r="F102" s="322" t="str">
        <f>IF($D102="Landfilled",0,IF($D102="Reused on site",1,IF($D102="Reused off site",1,IF($C102&lt;&gt;"",SUMIF('Conversion Factors'!$A$2:$A$39,$C102,'Conversion Factors'!$D$2:$D$39),""))))</f>
        <v/>
      </c>
      <c r="G102" s="323"/>
      <c r="H102" s="324"/>
      <c r="I102" s="325"/>
      <c r="J102" s="326"/>
      <c r="K102" s="327" t="str">
        <f>IF(G102&lt;&gt;"",G102,IF('Working Sheet'!D484&lt;&gt;"",'Working Sheet'!D484 &amp; " yd3",""))</f>
        <v/>
      </c>
      <c r="L102" s="328" t="str">
        <f>IF(H102&gt;0,H102,IF(ISNUMBER('Working Sheet'!F580),'Working Sheet'!F580,""))</f>
        <v/>
      </c>
      <c r="M102" s="329" t="str">
        <f>IF(I102&lt;&gt;"",I102,IF(J102&lt;&gt;"",J102/SUMIF('Conversion Factors'!$A$2:$A$39,'Estimated Waste'!C102,'Conversion Factors'!$C$2:$C$39),IF(H102&gt;0,IF(G102&lt;&gt;"",H102*SUMIF('Conversion Factors'!$F$2:$F$32,IF(LEN(G102)&gt;6,MID(G102,1,LEN(G102)-10),MID(G102,1,LEN(G102)-4)),'Conversion Factors'!$G$2:$G$28),""),"")))</f>
        <v/>
      </c>
      <c r="N102" s="330" t="str">
        <f>IF(J102&lt;&gt;"",J102,IF(I102&lt;&gt;"",I102*SUMIF('Conversion Factors'!$A$2:$A$39,'Estimated Waste'!C102,'Conversion Factors'!$C$2:$C$39),IF(H102&gt;0,IF(G102&lt;&gt;"",H102*SUMIF('Conversion Factors'!$F$2:$F$32,IF(LEN(G102)&gt;6,MID(G102,1,LEN(G102)-10),MID(G102,1,LEN(G102)-4)),'Conversion Factors'!$G$2:$G$28)*SUMIF('Conversion Factors'!$A$2:$A$39,'Estimated Waste'!C102,'Conversion Factors'!$C$2:$C$39),""),"")))</f>
        <v/>
      </c>
      <c r="O102" s="627"/>
      <c r="P102" s="628"/>
      <c r="Q102" s="628"/>
      <c r="R102" s="332"/>
      <c r="S102" s="294" t="str">
        <f t="shared" si="6"/>
        <v/>
      </c>
      <c r="T102" s="294" t="str">
        <f t="shared" si="7"/>
        <v/>
      </c>
      <c r="U102" s="293" t="str">
        <f t="shared" si="5"/>
        <v>Actions</v>
      </c>
      <c r="V102" s="293" t="str">
        <f t="shared" si="4"/>
        <v/>
      </c>
    </row>
    <row r="103" spans="2:22" ht="35.25" customHeight="1" x14ac:dyDescent="0.35">
      <c r="B103" s="318"/>
      <c r="C103" s="319"/>
      <c r="D103" s="320"/>
      <c r="E103" s="321"/>
      <c r="F103" s="322" t="str">
        <f>IF($D103="Landfilled",0,IF($D103="Reused on site",1,IF($D103="Reused off site",1,IF($C103&lt;&gt;"",SUMIF('Conversion Factors'!$A$2:$A$39,$C103,'Conversion Factors'!$D$2:$D$39),""))))</f>
        <v/>
      </c>
      <c r="G103" s="323"/>
      <c r="H103" s="324"/>
      <c r="I103" s="325"/>
      <c r="J103" s="326"/>
      <c r="K103" s="327" t="str">
        <f>IF(G103&lt;&gt;"",G103,IF('Working Sheet'!D485&lt;&gt;"",'Working Sheet'!D485 &amp; " yd3",""))</f>
        <v/>
      </c>
      <c r="L103" s="328" t="str">
        <f>IF(H103&gt;0,H103,IF(ISNUMBER('Working Sheet'!F581),'Working Sheet'!F581,""))</f>
        <v/>
      </c>
      <c r="M103" s="329" t="str">
        <f>IF(I103&lt;&gt;"",I103,IF(J103&lt;&gt;"",J103/SUMIF('Conversion Factors'!$A$2:$A$39,'Estimated Waste'!C103,'Conversion Factors'!$C$2:$C$39),IF(H103&gt;0,IF(G103&lt;&gt;"",H103*SUMIF('Conversion Factors'!$F$2:$F$32,IF(LEN(G103)&gt;6,MID(G103,1,LEN(G103)-10),MID(G103,1,LEN(G103)-4)),'Conversion Factors'!$G$2:$G$28),""),"")))</f>
        <v/>
      </c>
      <c r="N103" s="330" t="str">
        <f>IF(J103&lt;&gt;"",J103,IF(I103&lt;&gt;"",I103*SUMIF('Conversion Factors'!$A$2:$A$39,'Estimated Waste'!C103,'Conversion Factors'!$C$2:$C$39),IF(H103&gt;0,IF(G103&lt;&gt;"",H103*SUMIF('Conversion Factors'!$F$2:$F$32,IF(LEN(G103)&gt;6,MID(G103,1,LEN(G103)-10),MID(G103,1,LEN(G103)-4)),'Conversion Factors'!$G$2:$G$28)*SUMIF('Conversion Factors'!$A$2:$A$39,'Estimated Waste'!C103,'Conversion Factors'!$C$2:$C$39),""),"")))</f>
        <v/>
      </c>
      <c r="O103" s="627"/>
      <c r="P103" s="628"/>
      <c r="Q103" s="628"/>
      <c r="R103" s="332"/>
      <c r="S103" s="294" t="str">
        <f t="shared" si="6"/>
        <v/>
      </c>
      <c r="T103" s="294" t="str">
        <f t="shared" si="7"/>
        <v/>
      </c>
      <c r="U103" s="293" t="str">
        <f t="shared" si="5"/>
        <v>Actions</v>
      </c>
      <c r="V103" s="293" t="str">
        <f t="shared" si="4"/>
        <v/>
      </c>
    </row>
    <row r="104" spans="2:22" ht="35.25" customHeight="1" x14ac:dyDescent="0.35">
      <c r="B104" s="318"/>
      <c r="C104" s="319"/>
      <c r="D104" s="320"/>
      <c r="E104" s="321"/>
      <c r="F104" s="322" t="str">
        <f>IF($D104="Landfilled",0,IF($D104="Reused on site",1,IF($D104="Reused off site",1,IF($C104&lt;&gt;"",SUMIF('Conversion Factors'!$A$2:$A$39,$C104,'Conversion Factors'!$D$2:$D$39),""))))</f>
        <v/>
      </c>
      <c r="G104" s="323"/>
      <c r="H104" s="324"/>
      <c r="I104" s="325"/>
      <c r="J104" s="326"/>
      <c r="K104" s="327" t="str">
        <f>IF(G104&lt;&gt;"",G104,IF('Working Sheet'!D486&lt;&gt;"",'Working Sheet'!D486 &amp; " yd3",""))</f>
        <v/>
      </c>
      <c r="L104" s="328" t="str">
        <f>IF(H104&gt;0,H104,IF(ISNUMBER('Working Sheet'!F582),'Working Sheet'!F582,""))</f>
        <v/>
      </c>
      <c r="M104" s="329" t="str">
        <f>IF(I104&lt;&gt;"",I104,IF(J104&lt;&gt;"",J104/SUMIF('Conversion Factors'!$A$2:$A$39,'Estimated Waste'!C104,'Conversion Factors'!$C$2:$C$39),IF(H104&gt;0,IF(G104&lt;&gt;"",H104*SUMIF('Conversion Factors'!$F$2:$F$32,IF(LEN(G104)&gt;6,MID(G104,1,LEN(G104)-10),MID(G104,1,LEN(G104)-4)),'Conversion Factors'!$G$2:$G$28),""),"")))</f>
        <v/>
      </c>
      <c r="N104" s="330" t="str">
        <f>IF(J104&lt;&gt;"",J104,IF(I104&lt;&gt;"",I104*SUMIF('Conversion Factors'!$A$2:$A$39,'Estimated Waste'!C104,'Conversion Factors'!$C$2:$C$39),IF(H104&gt;0,IF(G104&lt;&gt;"",H104*SUMIF('Conversion Factors'!$F$2:$F$32,IF(LEN(G104)&gt;6,MID(G104,1,LEN(G104)-10),MID(G104,1,LEN(G104)-4)),'Conversion Factors'!$G$2:$G$28)*SUMIF('Conversion Factors'!$A$2:$A$39,'Estimated Waste'!C104,'Conversion Factors'!$C$2:$C$39),""),"")))</f>
        <v/>
      </c>
      <c r="O104" s="627"/>
      <c r="P104" s="628"/>
      <c r="Q104" s="628"/>
      <c r="R104" s="332"/>
      <c r="S104" s="294" t="str">
        <f t="shared" si="6"/>
        <v/>
      </c>
      <c r="T104" s="294" t="str">
        <f t="shared" si="7"/>
        <v/>
      </c>
      <c r="U104" s="293" t="str">
        <f t="shared" si="5"/>
        <v>Actions</v>
      </c>
      <c r="V104" s="293" t="str">
        <f t="shared" si="4"/>
        <v/>
      </c>
    </row>
    <row r="105" spans="2:22" ht="35.25" customHeight="1" x14ac:dyDescent="0.35">
      <c r="B105" s="318"/>
      <c r="C105" s="319"/>
      <c r="D105" s="320"/>
      <c r="E105" s="321"/>
      <c r="F105" s="322" t="str">
        <f>IF($D105="Landfilled",0,IF($D105="Reused on site",1,IF($D105="Reused off site",1,IF($C105&lt;&gt;"",SUMIF('Conversion Factors'!$A$2:$A$39,$C105,'Conversion Factors'!$D$2:$D$39),""))))</f>
        <v/>
      </c>
      <c r="G105" s="323"/>
      <c r="H105" s="324"/>
      <c r="I105" s="325"/>
      <c r="J105" s="326"/>
      <c r="K105" s="327" t="str">
        <f>IF(G105&lt;&gt;"",G105,IF('Working Sheet'!D487&lt;&gt;"",'Working Sheet'!D487 &amp; " yd3",""))</f>
        <v/>
      </c>
      <c r="L105" s="328" t="str">
        <f>IF(H105&gt;0,H105,IF(ISNUMBER('Working Sheet'!F583),'Working Sheet'!F583,""))</f>
        <v/>
      </c>
      <c r="M105" s="329" t="str">
        <f>IF(I105&lt;&gt;"",I105,IF(J105&lt;&gt;"",J105/SUMIF('Conversion Factors'!$A$2:$A$39,'Estimated Waste'!C105,'Conversion Factors'!$C$2:$C$39),IF(H105&gt;0,IF(G105&lt;&gt;"",H105*SUMIF('Conversion Factors'!$F$2:$F$32,IF(LEN(G105)&gt;6,MID(G105,1,LEN(G105)-10),MID(G105,1,LEN(G105)-4)),'Conversion Factors'!$G$2:$G$28),""),"")))</f>
        <v/>
      </c>
      <c r="N105" s="330" t="str">
        <f>IF(J105&lt;&gt;"",J105,IF(I105&lt;&gt;"",I105*SUMIF('Conversion Factors'!$A$2:$A$39,'Estimated Waste'!C105,'Conversion Factors'!$C$2:$C$39),IF(H105&gt;0,IF(G105&lt;&gt;"",H105*SUMIF('Conversion Factors'!$F$2:$F$32,IF(LEN(G105)&gt;6,MID(G105,1,LEN(G105)-10),MID(G105,1,LEN(G105)-4)),'Conversion Factors'!$G$2:$G$28)*SUMIF('Conversion Factors'!$A$2:$A$39,'Estimated Waste'!C105,'Conversion Factors'!$C$2:$C$39),""),"")))</f>
        <v/>
      </c>
      <c r="O105" s="627"/>
      <c r="P105" s="628"/>
      <c r="Q105" s="628"/>
      <c r="R105" s="332"/>
      <c r="S105" s="294" t="str">
        <f t="shared" si="6"/>
        <v/>
      </c>
      <c r="T105" s="294" t="str">
        <f t="shared" si="7"/>
        <v/>
      </c>
      <c r="U105" s="293" t="str">
        <f t="shared" si="5"/>
        <v>Actions</v>
      </c>
      <c r="V105" s="293" t="str">
        <f t="shared" si="4"/>
        <v/>
      </c>
    </row>
    <row r="106" spans="2:22" ht="35.25" customHeight="1" x14ac:dyDescent="0.35">
      <c r="B106" s="318"/>
      <c r="C106" s="319"/>
      <c r="D106" s="320"/>
      <c r="E106" s="321"/>
      <c r="F106" s="322" t="str">
        <f>IF($D106="Landfilled",0,IF($D106="Reused on site",1,IF($D106="Reused off site",1,IF($C106&lt;&gt;"",SUMIF('Conversion Factors'!$A$2:$A$39,$C106,'Conversion Factors'!$D$2:$D$39),""))))</f>
        <v/>
      </c>
      <c r="G106" s="323"/>
      <c r="H106" s="324"/>
      <c r="I106" s="325"/>
      <c r="J106" s="326"/>
      <c r="K106" s="327" t="str">
        <f>IF(G106&lt;&gt;"",G106,IF('Working Sheet'!D488&lt;&gt;"",'Working Sheet'!D488 &amp; " yd3",""))</f>
        <v/>
      </c>
      <c r="L106" s="328" t="str">
        <f>IF(H106&gt;0,H106,IF(ISNUMBER('Working Sheet'!F584),'Working Sheet'!F584,""))</f>
        <v/>
      </c>
      <c r="M106" s="329" t="str">
        <f>IF(I106&lt;&gt;"",I106,IF(J106&lt;&gt;"",J106/SUMIF('Conversion Factors'!$A$2:$A$39,'Estimated Waste'!C106,'Conversion Factors'!$C$2:$C$39),IF(H106&gt;0,IF(G106&lt;&gt;"",H106*SUMIF('Conversion Factors'!$F$2:$F$32,IF(LEN(G106)&gt;6,MID(G106,1,LEN(G106)-10),MID(G106,1,LEN(G106)-4)),'Conversion Factors'!$G$2:$G$28),""),"")))</f>
        <v/>
      </c>
      <c r="N106" s="330" t="str">
        <f>IF(J106&lt;&gt;"",J106,IF(I106&lt;&gt;"",I106*SUMIF('Conversion Factors'!$A$2:$A$39,'Estimated Waste'!C106,'Conversion Factors'!$C$2:$C$39),IF(H106&gt;0,IF(G106&lt;&gt;"",H106*SUMIF('Conversion Factors'!$F$2:$F$32,IF(LEN(G106)&gt;6,MID(G106,1,LEN(G106)-10),MID(G106,1,LEN(G106)-4)),'Conversion Factors'!$G$2:$G$28)*SUMIF('Conversion Factors'!$A$2:$A$39,'Estimated Waste'!C106,'Conversion Factors'!$C$2:$C$39),""),"")))</f>
        <v/>
      </c>
      <c r="O106" s="627"/>
      <c r="P106" s="628"/>
      <c r="Q106" s="628"/>
      <c r="R106" s="332"/>
      <c r="S106" s="294" t="str">
        <f t="shared" si="6"/>
        <v/>
      </c>
      <c r="T106" s="294" t="str">
        <f t="shared" si="7"/>
        <v/>
      </c>
      <c r="U106" s="293" t="str">
        <f t="shared" si="5"/>
        <v>Actions</v>
      </c>
      <c r="V106" s="293" t="str">
        <f t="shared" si="4"/>
        <v/>
      </c>
    </row>
    <row r="107" spans="2:22" ht="35.25" customHeight="1" x14ac:dyDescent="0.35">
      <c r="B107" s="318"/>
      <c r="C107" s="319"/>
      <c r="D107" s="320"/>
      <c r="E107" s="321"/>
      <c r="F107" s="322" t="str">
        <f>IF($D107="Landfilled",0,IF($D107="Reused on site",1,IF($D107="Reused off site",1,IF($C107&lt;&gt;"",SUMIF('Conversion Factors'!$A$2:$A$39,$C107,'Conversion Factors'!$D$2:$D$39),""))))</f>
        <v/>
      </c>
      <c r="G107" s="323"/>
      <c r="H107" s="324"/>
      <c r="I107" s="325"/>
      <c r="J107" s="326"/>
      <c r="K107" s="327" t="str">
        <f>IF(G107&lt;&gt;"",G107,IF('Working Sheet'!D489&lt;&gt;"",'Working Sheet'!D489 &amp; " yd3",""))</f>
        <v/>
      </c>
      <c r="L107" s="328" t="str">
        <f>IF(H107&gt;0,H107,IF(ISNUMBER('Working Sheet'!F585),'Working Sheet'!F585,""))</f>
        <v/>
      </c>
      <c r="M107" s="329" t="str">
        <f>IF(I107&lt;&gt;"",I107,IF(J107&lt;&gt;"",J107/SUMIF('Conversion Factors'!$A$2:$A$39,'Estimated Waste'!C107,'Conversion Factors'!$C$2:$C$39),IF(H107&gt;0,IF(G107&lt;&gt;"",H107*SUMIF('Conversion Factors'!$F$2:$F$32,IF(LEN(G107)&gt;6,MID(G107,1,LEN(G107)-10),MID(G107,1,LEN(G107)-4)),'Conversion Factors'!$G$2:$G$28),""),"")))</f>
        <v/>
      </c>
      <c r="N107" s="330" t="str">
        <f>IF(J107&lt;&gt;"",J107,IF(I107&lt;&gt;"",I107*SUMIF('Conversion Factors'!$A$2:$A$39,'Estimated Waste'!C107,'Conversion Factors'!$C$2:$C$39),IF(H107&gt;0,IF(G107&lt;&gt;"",H107*SUMIF('Conversion Factors'!$F$2:$F$32,IF(LEN(G107)&gt;6,MID(G107,1,LEN(G107)-10),MID(G107,1,LEN(G107)-4)),'Conversion Factors'!$G$2:$G$28)*SUMIF('Conversion Factors'!$A$2:$A$39,'Estimated Waste'!C107,'Conversion Factors'!$C$2:$C$39),""),"")))</f>
        <v/>
      </c>
      <c r="O107" s="627"/>
      <c r="P107" s="628"/>
      <c r="Q107" s="628"/>
      <c r="R107" s="332"/>
      <c r="S107" s="294" t="str">
        <f t="shared" si="6"/>
        <v/>
      </c>
      <c r="T107" s="294" t="str">
        <f t="shared" si="7"/>
        <v/>
      </c>
      <c r="U107" s="293" t="str">
        <f t="shared" si="5"/>
        <v>Actions</v>
      </c>
      <c r="V107" s="293" t="str">
        <f t="shared" si="4"/>
        <v/>
      </c>
    </row>
    <row r="108" spans="2:22" ht="35.25" customHeight="1" x14ac:dyDescent="0.35">
      <c r="B108" s="318"/>
      <c r="C108" s="319"/>
      <c r="D108" s="320"/>
      <c r="E108" s="321"/>
      <c r="F108" s="322" t="str">
        <f>IF($D108="Landfilled",0,IF($D108="Reused on site",1,IF($D108="Reused off site",1,IF($C108&lt;&gt;"",SUMIF('Conversion Factors'!$A$2:$A$39,$C108,'Conversion Factors'!$D$2:$D$39),""))))</f>
        <v/>
      </c>
      <c r="G108" s="323"/>
      <c r="H108" s="324"/>
      <c r="I108" s="325"/>
      <c r="J108" s="326"/>
      <c r="K108" s="327" t="str">
        <f>IF(G108&lt;&gt;"",G108,IF('Working Sheet'!D490&lt;&gt;"",'Working Sheet'!D490 &amp; " yd3",""))</f>
        <v/>
      </c>
      <c r="L108" s="328" t="str">
        <f>IF(H108&gt;0,H108,IF(ISNUMBER('Working Sheet'!F586),'Working Sheet'!F586,""))</f>
        <v/>
      </c>
      <c r="M108" s="329" t="str">
        <f>IF(I108&lt;&gt;"",I108,IF(J108&lt;&gt;"",J108/SUMIF('Conversion Factors'!$A$2:$A$39,'Estimated Waste'!C108,'Conversion Factors'!$C$2:$C$39),IF(H108&gt;0,IF(G108&lt;&gt;"",H108*SUMIF('Conversion Factors'!$F$2:$F$32,IF(LEN(G108)&gt;6,MID(G108,1,LEN(G108)-10),MID(G108,1,LEN(G108)-4)),'Conversion Factors'!$G$2:$G$28),""),"")))</f>
        <v/>
      </c>
      <c r="N108" s="330" t="str">
        <f>IF(J108&lt;&gt;"",J108,IF(I108&lt;&gt;"",I108*SUMIF('Conversion Factors'!$A$2:$A$39,'Estimated Waste'!C108,'Conversion Factors'!$C$2:$C$39),IF(H108&gt;0,IF(G108&lt;&gt;"",H108*SUMIF('Conversion Factors'!$F$2:$F$32,IF(LEN(G108)&gt;6,MID(G108,1,LEN(G108)-10),MID(G108,1,LEN(G108)-4)),'Conversion Factors'!$G$2:$G$28)*SUMIF('Conversion Factors'!$A$2:$A$39,'Estimated Waste'!C108,'Conversion Factors'!$C$2:$C$39),""),"")))</f>
        <v/>
      </c>
      <c r="O108" s="627"/>
      <c r="P108" s="628"/>
      <c r="Q108" s="628"/>
      <c r="R108" s="332"/>
      <c r="S108" s="294" t="str">
        <f t="shared" si="6"/>
        <v/>
      </c>
      <c r="T108" s="294" t="str">
        <f t="shared" si="7"/>
        <v/>
      </c>
      <c r="U108" s="293" t="str">
        <f t="shared" si="5"/>
        <v>Actions</v>
      </c>
      <c r="V108" s="293" t="str">
        <f t="shared" si="4"/>
        <v/>
      </c>
    </row>
    <row r="109" spans="2:22" ht="35.25" customHeight="1" x14ac:dyDescent="0.35">
      <c r="B109" s="318"/>
      <c r="C109" s="319"/>
      <c r="D109" s="320"/>
      <c r="E109" s="321"/>
      <c r="F109" s="322" t="str">
        <f>IF($D109="Landfilled",0,IF($D109="Reused on site",1,IF($D109="Reused off site",1,IF($C109&lt;&gt;"",SUMIF('Conversion Factors'!$A$2:$A$39,$C109,'Conversion Factors'!$D$2:$D$39),""))))</f>
        <v/>
      </c>
      <c r="G109" s="323"/>
      <c r="H109" s="324"/>
      <c r="I109" s="325"/>
      <c r="J109" s="326"/>
      <c r="K109" s="327" t="str">
        <f>IF(G109&lt;&gt;"",G109,IF('Working Sheet'!D491&lt;&gt;"",'Working Sheet'!D491 &amp; " yd3",""))</f>
        <v/>
      </c>
      <c r="L109" s="328" t="str">
        <f>IF(H109&gt;0,H109,IF(ISNUMBER('Working Sheet'!F587),'Working Sheet'!F587,""))</f>
        <v/>
      </c>
      <c r="M109" s="329" t="str">
        <f>IF(I109&lt;&gt;"",I109,IF(J109&lt;&gt;"",J109/SUMIF('Conversion Factors'!$A$2:$A$39,'Estimated Waste'!C109,'Conversion Factors'!$C$2:$C$39),IF(H109&gt;0,IF(G109&lt;&gt;"",H109*SUMIF('Conversion Factors'!$F$2:$F$32,IF(LEN(G109)&gt;6,MID(G109,1,LEN(G109)-10),MID(G109,1,LEN(G109)-4)),'Conversion Factors'!$G$2:$G$28),""),"")))</f>
        <v/>
      </c>
      <c r="N109" s="330" t="str">
        <f>IF(J109&lt;&gt;"",J109,IF(I109&lt;&gt;"",I109*SUMIF('Conversion Factors'!$A$2:$A$39,'Estimated Waste'!C109,'Conversion Factors'!$C$2:$C$39),IF(H109&gt;0,IF(G109&lt;&gt;"",H109*SUMIF('Conversion Factors'!$F$2:$F$32,IF(LEN(G109)&gt;6,MID(G109,1,LEN(G109)-10),MID(G109,1,LEN(G109)-4)),'Conversion Factors'!$G$2:$G$28)*SUMIF('Conversion Factors'!$A$2:$A$39,'Estimated Waste'!C109,'Conversion Factors'!$C$2:$C$39),""),"")))</f>
        <v/>
      </c>
      <c r="O109" s="627"/>
      <c r="P109" s="628"/>
      <c r="Q109" s="628"/>
      <c r="R109" s="332"/>
      <c r="S109" s="294" t="str">
        <f t="shared" si="6"/>
        <v/>
      </c>
      <c r="T109" s="294" t="str">
        <f t="shared" si="7"/>
        <v/>
      </c>
      <c r="U109" s="293" t="str">
        <f t="shared" si="5"/>
        <v>Actions</v>
      </c>
      <c r="V109" s="293" t="str">
        <f t="shared" si="4"/>
        <v/>
      </c>
    </row>
    <row r="110" spans="2:22" ht="35.25" customHeight="1" x14ac:dyDescent="0.35">
      <c r="B110" s="318"/>
      <c r="C110" s="319"/>
      <c r="D110" s="320"/>
      <c r="E110" s="321"/>
      <c r="F110" s="322" t="str">
        <f>IF($D110="Landfilled",0,IF($D110="Reused on site",1,IF($D110="Reused off site",1,IF($C110&lt;&gt;"",SUMIF('Conversion Factors'!$A$2:$A$39,$C110,'Conversion Factors'!$D$2:$D$39),""))))</f>
        <v/>
      </c>
      <c r="G110" s="323"/>
      <c r="H110" s="324"/>
      <c r="I110" s="325"/>
      <c r="J110" s="326"/>
      <c r="K110" s="327" t="str">
        <f>IF(G110&lt;&gt;"",G110,IF('Working Sheet'!D492&lt;&gt;"",'Working Sheet'!D492 &amp; " yd3",""))</f>
        <v/>
      </c>
      <c r="L110" s="328" t="str">
        <f>IF(H110&gt;0,H110,IF(ISNUMBER('Working Sheet'!F588),'Working Sheet'!F588,""))</f>
        <v/>
      </c>
      <c r="M110" s="329" t="str">
        <f>IF(I110&lt;&gt;"",I110,IF(J110&lt;&gt;"",J110/SUMIF('Conversion Factors'!$A$2:$A$39,'Estimated Waste'!C110,'Conversion Factors'!$C$2:$C$39),IF(H110&gt;0,IF(G110&lt;&gt;"",H110*SUMIF('Conversion Factors'!$F$2:$F$32,IF(LEN(G110)&gt;6,MID(G110,1,LEN(G110)-10),MID(G110,1,LEN(G110)-4)),'Conversion Factors'!$G$2:$G$28),""),"")))</f>
        <v/>
      </c>
      <c r="N110" s="330" t="str">
        <f>IF(J110&lt;&gt;"",J110,IF(I110&lt;&gt;"",I110*SUMIF('Conversion Factors'!$A$2:$A$39,'Estimated Waste'!C110,'Conversion Factors'!$C$2:$C$39),IF(H110&gt;0,IF(G110&lt;&gt;"",H110*SUMIF('Conversion Factors'!$F$2:$F$32,IF(LEN(G110)&gt;6,MID(G110,1,LEN(G110)-10),MID(G110,1,LEN(G110)-4)),'Conversion Factors'!$G$2:$G$28)*SUMIF('Conversion Factors'!$A$2:$A$39,'Estimated Waste'!C110,'Conversion Factors'!$C$2:$C$39),""),"")))</f>
        <v/>
      </c>
      <c r="O110" s="627"/>
      <c r="P110" s="628"/>
      <c r="Q110" s="628"/>
      <c r="R110" s="332"/>
      <c r="S110" s="294" t="str">
        <f t="shared" si="6"/>
        <v/>
      </c>
      <c r="T110" s="294" t="str">
        <f t="shared" si="7"/>
        <v/>
      </c>
      <c r="U110" s="293" t="str">
        <f t="shared" si="5"/>
        <v>Actions</v>
      </c>
      <c r="V110" s="293" t="str">
        <f t="shared" si="4"/>
        <v/>
      </c>
    </row>
    <row r="111" spans="2:22" ht="35.25" customHeight="1" x14ac:dyDescent="0.35">
      <c r="B111" s="318"/>
      <c r="C111" s="319"/>
      <c r="D111" s="320"/>
      <c r="E111" s="321"/>
      <c r="F111" s="322" t="str">
        <f>IF($D111="Landfilled",0,IF($D111="Reused on site",1,IF($D111="Reused off site",1,IF($C111&lt;&gt;"",SUMIF('Conversion Factors'!$A$2:$A$39,$C111,'Conversion Factors'!$D$2:$D$39),""))))</f>
        <v/>
      </c>
      <c r="G111" s="323"/>
      <c r="H111" s="324"/>
      <c r="I111" s="325"/>
      <c r="J111" s="326"/>
      <c r="K111" s="327" t="str">
        <f>IF(G111&lt;&gt;"",G111,IF('Working Sheet'!D493&lt;&gt;"",'Working Sheet'!D493 &amp; " yd3",""))</f>
        <v/>
      </c>
      <c r="L111" s="328" t="str">
        <f>IF(H111&gt;0,H111,IF(ISNUMBER('Working Sheet'!#REF!),'Working Sheet'!#REF!,""))</f>
        <v/>
      </c>
      <c r="M111" s="329" t="str">
        <f>IF(I111&lt;&gt;"",I111,IF(J111&lt;&gt;"",J111/SUMIF('Conversion Factors'!$A$2:$A$39,'Estimated Waste'!C111,'Conversion Factors'!$C$2:$C$39),IF(H111&gt;0,IF(G111&lt;&gt;"",H111*SUMIF('Conversion Factors'!$F$2:$F$32,IF(LEN(G111)&gt;6,MID(G111,1,LEN(G111)-10),MID(G111,1,LEN(G111)-4)),'Conversion Factors'!$G$2:$G$28),""),"")))</f>
        <v/>
      </c>
      <c r="N111" s="330" t="str">
        <f>IF(J111&lt;&gt;"",J111,IF(I111&lt;&gt;"",I111*SUMIF('Conversion Factors'!$A$2:$A$39,'Estimated Waste'!C111,'Conversion Factors'!$C$2:$C$39),IF(H111&gt;0,IF(G111&lt;&gt;"",H111*SUMIF('Conversion Factors'!$F$2:$F$32,IF(LEN(G111)&gt;6,MID(G111,1,LEN(G111)-10),MID(G111,1,LEN(G111)-4)),'Conversion Factors'!$G$2:$G$28)*SUMIF('Conversion Factors'!$A$2:$A$39,'Estimated Waste'!C111,'Conversion Factors'!$C$2:$C$39),""),"")))</f>
        <v/>
      </c>
      <c r="O111" s="627"/>
      <c r="P111" s="628"/>
      <c r="Q111" s="628"/>
      <c r="R111" s="332"/>
      <c r="S111" s="294" t="str">
        <f t="shared" si="6"/>
        <v/>
      </c>
      <c r="T111" s="294" t="str">
        <f t="shared" si="7"/>
        <v/>
      </c>
      <c r="U111" s="293" t="str">
        <f t="shared" si="5"/>
        <v>Actions</v>
      </c>
      <c r="V111" s="293" t="str">
        <f t="shared" si="4"/>
        <v/>
      </c>
    </row>
    <row r="112" spans="2:22" ht="35.25" customHeight="1" x14ac:dyDescent="0.35">
      <c r="B112" s="318"/>
      <c r="C112" s="319"/>
      <c r="D112" s="320"/>
      <c r="E112" s="321"/>
      <c r="F112" s="322" t="str">
        <f>IF($D112="Landfilled",0,IF($D112="Reused on site",1,IF($D112="Reused off site",1,IF($C112&lt;&gt;"",SUMIF('Conversion Factors'!$A$2:$A$39,$C112,'Conversion Factors'!$D$2:$D$39),""))))</f>
        <v/>
      </c>
      <c r="G112" s="323"/>
      <c r="H112" s="324"/>
      <c r="I112" s="325"/>
      <c r="J112" s="326"/>
      <c r="K112" s="327" t="str">
        <f>IF(G112&lt;&gt;"",G112,IF('Working Sheet'!D494&lt;&gt;"",'Working Sheet'!D494 &amp; " yd3",""))</f>
        <v/>
      </c>
      <c r="L112" s="328" t="str">
        <f>IF(H112&gt;0,H112,IF(ISNUMBER('Working Sheet'!#REF!),'Working Sheet'!#REF!,""))</f>
        <v/>
      </c>
      <c r="M112" s="329" t="str">
        <f>IF(I112&lt;&gt;"",I112,IF(J112&lt;&gt;"",J112/SUMIF('Conversion Factors'!$A$2:$A$39,'Estimated Waste'!C112,'Conversion Factors'!$C$2:$C$39),IF(H112&gt;0,IF(G112&lt;&gt;"",H112*SUMIF('Conversion Factors'!$F$2:$F$32,IF(LEN(G112)&gt;6,MID(G112,1,LEN(G112)-10),MID(G112,1,LEN(G112)-4)),'Conversion Factors'!$G$2:$G$28),""),"")))</f>
        <v/>
      </c>
      <c r="N112" s="330" t="str">
        <f>IF(J112&lt;&gt;"",J112,IF(I112&lt;&gt;"",I112*SUMIF('Conversion Factors'!$A$2:$A$39,'Estimated Waste'!C112,'Conversion Factors'!$C$2:$C$39),IF(H112&gt;0,IF(G112&lt;&gt;"",H112*SUMIF('Conversion Factors'!$F$2:$F$32,IF(LEN(G112)&gt;6,MID(G112,1,LEN(G112)-10),MID(G112,1,LEN(G112)-4)),'Conversion Factors'!$G$2:$G$28)*SUMIF('Conversion Factors'!$A$2:$A$39,'Estimated Waste'!C112,'Conversion Factors'!$C$2:$C$39),""),"")))</f>
        <v/>
      </c>
      <c r="O112" s="627"/>
      <c r="P112" s="628"/>
      <c r="Q112" s="628"/>
      <c r="R112" s="332"/>
      <c r="S112" s="294" t="str">
        <f t="shared" si="6"/>
        <v/>
      </c>
      <c r="T112" s="294" t="str">
        <f t="shared" si="7"/>
        <v/>
      </c>
      <c r="U112" s="293" t="str">
        <f t="shared" si="5"/>
        <v>Actions</v>
      </c>
      <c r="V112" s="293" t="str">
        <f t="shared" si="4"/>
        <v/>
      </c>
    </row>
    <row r="113" spans="2:22" ht="35.25" customHeight="1" x14ac:dyDescent="0.35">
      <c r="B113" s="318"/>
      <c r="C113" s="319"/>
      <c r="D113" s="320"/>
      <c r="E113" s="321"/>
      <c r="F113" s="322" t="str">
        <f>IF($D113="Landfilled",0,IF($D113="Reused on site",1,IF($D113="Reused off site",1,IF($C113&lt;&gt;"",SUMIF('Conversion Factors'!$A$2:$A$39,$C113,'Conversion Factors'!$D$2:$D$39),""))))</f>
        <v/>
      </c>
      <c r="G113" s="323"/>
      <c r="H113" s="324"/>
      <c r="I113" s="325"/>
      <c r="J113" s="326"/>
      <c r="K113" s="327" t="str">
        <f>IF(G113&lt;&gt;"",G113,IF('Working Sheet'!D495&lt;&gt;"",'Working Sheet'!D495 &amp; " yd3",""))</f>
        <v/>
      </c>
      <c r="L113" s="328" t="str">
        <f>IF(H113&gt;0,H113,IF(ISNUMBER('Working Sheet'!#REF!),'Working Sheet'!#REF!,""))</f>
        <v/>
      </c>
      <c r="M113" s="329" t="str">
        <f>IF(I113&lt;&gt;"",I113,IF(J113&lt;&gt;"",J113/SUMIF('Conversion Factors'!$A$2:$A$39,'Estimated Waste'!C113,'Conversion Factors'!$C$2:$C$39),IF(H113&gt;0,IF(G113&lt;&gt;"",H113*SUMIF('Conversion Factors'!$F$2:$F$32,IF(LEN(G113)&gt;6,MID(G113,1,LEN(G113)-10),MID(G113,1,LEN(G113)-4)),'Conversion Factors'!$G$2:$G$28),""),"")))</f>
        <v/>
      </c>
      <c r="N113" s="330" t="str">
        <f>IF(J113&lt;&gt;"",J113,IF(I113&lt;&gt;"",I113*SUMIF('Conversion Factors'!$A$2:$A$39,'Estimated Waste'!C113,'Conversion Factors'!$C$2:$C$39),IF(H113&gt;0,IF(G113&lt;&gt;"",H113*SUMIF('Conversion Factors'!$F$2:$F$32,IF(LEN(G113)&gt;6,MID(G113,1,LEN(G113)-10),MID(G113,1,LEN(G113)-4)),'Conversion Factors'!$G$2:$G$28)*SUMIF('Conversion Factors'!$A$2:$A$39,'Estimated Waste'!C113,'Conversion Factors'!$C$2:$C$39),""),"")))</f>
        <v/>
      </c>
      <c r="O113" s="627"/>
      <c r="P113" s="628"/>
      <c r="Q113" s="628"/>
      <c r="R113" s="332"/>
      <c r="S113" s="294" t="str">
        <f t="shared" si="6"/>
        <v/>
      </c>
      <c r="T113" s="294" t="str">
        <f t="shared" si="7"/>
        <v/>
      </c>
      <c r="U113" s="293" t="str">
        <f t="shared" si="5"/>
        <v>Actions</v>
      </c>
      <c r="V113" s="293" t="str">
        <f t="shared" si="4"/>
        <v/>
      </c>
    </row>
    <row r="114" spans="2:22" ht="35.25" customHeight="1" x14ac:dyDescent="0.35">
      <c r="B114" s="318"/>
      <c r="C114" s="319"/>
      <c r="D114" s="320"/>
      <c r="E114" s="321"/>
      <c r="F114" s="322" t="str">
        <f>IF($D114="Landfilled",0,IF($D114="Reused on site",1,IF($D114="Reused off site",1,IF($C114&lt;&gt;"",SUMIF('Conversion Factors'!$A$2:$A$39,$C114,'Conversion Factors'!$D$2:$D$39),""))))</f>
        <v/>
      </c>
      <c r="G114" s="323"/>
      <c r="H114" s="324"/>
      <c r="I114" s="325"/>
      <c r="J114" s="326"/>
      <c r="K114" s="327" t="str">
        <f>IF(G114&lt;&gt;"",G114,IF('Working Sheet'!D496&lt;&gt;"",'Working Sheet'!D496 &amp; " yd3",""))</f>
        <v/>
      </c>
      <c r="L114" s="328" t="str">
        <f>IF(H114&gt;0,H114,IF(ISNUMBER('Working Sheet'!#REF!),'Working Sheet'!#REF!,""))</f>
        <v/>
      </c>
      <c r="M114" s="329" t="str">
        <f>IF(I114&lt;&gt;"",I114,IF(J114&lt;&gt;"",J114/SUMIF('Conversion Factors'!$A$2:$A$39,'Estimated Waste'!C114,'Conversion Factors'!$C$2:$C$39),IF(H114&gt;0,IF(G114&lt;&gt;"",H114*SUMIF('Conversion Factors'!$F$2:$F$32,IF(LEN(G114)&gt;6,MID(G114,1,LEN(G114)-10),MID(G114,1,LEN(G114)-4)),'Conversion Factors'!$G$2:$G$28),""),"")))</f>
        <v/>
      </c>
      <c r="N114" s="330" t="str">
        <f>IF(J114&lt;&gt;"",J114,IF(I114&lt;&gt;"",I114*SUMIF('Conversion Factors'!$A$2:$A$39,'Estimated Waste'!C114,'Conversion Factors'!$C$2:$C$39),IF(H114&gt;0,IF(G114&lt;&gt;"",H114*SUMIF('Conversion Factors'!$F$2:$F$32,IF(LEN(G114)&gt;6,MID(G114,1,LEN(G114)-10),MID(G114,1,LEN(G114)-4)),'Conversion Factors'!$G$2:$G$28)*SUMIF('Conversion Factors'!$A$2:$A$39,'Estimated Waste'!C114,'Conversion Factors'!$C$2:$C$39),""),"")))</f>
        <v/>
      </c>
      <c r="O114" s="627"/>
      <c r="P114" s="628"/>
      <c r="Q114" s="628"/>
      <c r="R114" s="332"/>
      <c r="S114" s="294" t="str">
        <f t="shared" si="6"/>
        <v/>
      </c>
      <c r="T114" s="294" t="str">
        <f t="shared" si="7"/>
        <v/>
      </c>
      <c r="U114" s="293" t="str">
        <f t="shared" si="5"/>
        <v>Actions</v>
      </c>
      <c r="V114" s="293" t="str">
        <f t="shared" si="4"/>
        <v/>
      </c>
    </row>
    <row r="115" spans="2:22" ht="35.25" customHeight="1" x14ac:dyDescent="0.35">
      <c r="B115" s="318"/>
      <c r="C115" s="319"/>
      <c r="D115" s="320"/>
      <c r="E115" s="321"/>
      <c r="F115" s="322" t="str">
        <f>IF($D115="Landfilled",0,IF($D115="Reused on site",1,IF($D115="Reused off site",1,IF($C115&lt;&gt;"",SUMIF('Conversion Factors'!$A$2:$A$39,$C115,'Conversion Factors'!$D$2:$D$39),""))))</f>
        <v/>
      </c>
      <c r="G115" s="323"/>
      <c r="H115" s="324"/>
      <c r="I115" s="325"/>
      <c r="J115" s="326"/>
      <c r="K115" s="327" t="str">
        <f>IF(G115&lt;&gt;"",G115,IF('Working Sheet'!D497&lt;&gt;"",'Working Sheet'!D497 &amp; " yd3",""))</f>
        <v/>
      </c>
      <c r="L115" s="328" t="str">
        <f>IF(H115&gt;0,H115,IF(ISNUMBER('Working Sheet'!#REF!),'Working Sheet'!#REF!,""))</f>
        <v/>
      </c>
      <c r="M115" s="329" t="str">
        <f>IF(I115&lt;&gt;"",I115,IF(J115&lt;&gt;"",J115/SUMIF('Conversion Factors'!$A$2:$A$39,'Estimated Waste'!C115,'Conversion Factors'!$C$2:$C$39),IF(H115&gt;0,IF(G115&lt;&gt;"",H115*SUMIF('Conversion Factors'!$F$2:$F$32,IF(LEN(G115)&gt;6,MID(G115,1,LEN(G115)-10),MID(G115,1,LEN(G115)-4)),'Conversion Factors'!$G$2:$G$28),""),"")))</f>
        <v/>
      </c>
      <c r="N115" s="330" t="str">
        <f>IF(J115&lt;&gt;"",J115,IF(I115&lt;&gt;"",I115*SUMIF('Conversion Factors'!$A$2:$A$39,'Estimated Waste'!C115,'Conversion Factors'!$C$2:$C$39),IF(H115&gt;0,IF(G115&lt;&gt;"",H115*SUMIF('Conversion Factors'!$F$2:$F$32,IF(LEN(G115)&gt;6,MID(G115,1,LEN(G115)-10),MID(G115,1,LEN(G115)-4)),'Conversion Factors'!$G$2:$G$28)*SUMIF('Conversion Factors'!$A$2:$A$39,'Estimated Waste'!C115,'Conversion Factors'!$C$2:$C$39),""),"")))</f>
        <v/>
      </c>
      <c r="O115" s="627"/>
      <c r="P115" s="628"/>
      <c r="Q115" s="628"/>
      <c r="R115" s="332"/>
      <c r="S115" s="294" t="str">
        <f t="shared" si="6"/>
        <v/>
      </c>
      <c r="T115" s="294" t="str">
        <f t="shared" si="7"/>
        <v/>
      </c>
      <c r="U115" s="293" t="str">
        <f t="shared" si="5"/>
        <v>Actions</v>
      </c>
      <c r="V115" s="293" t="str">
        <f t="shared" si="4"/>
        <v/>
      </c>
    </row>
    <row r="116" spans="2:22" ht="35.25" customHeight="1" x14ac:dyDescent="0.35">
      <c r="B116" s="318"/>
      <c r="C116" s="319"/>
      <c r="D116" s="320"/>
      <c r="E116" s="321"/>
      <c r="F116" s="322" t="str">
        <f>IF($D116="Landfilled",0,IF($D116="Reused on site",1,IF($D116="Reused off site",1,IF($C116&lt;&gt;"",SUMIF('Conversion Factors'!$A$2:$A$39,$C116,'Conversion Factors'!$D$2:$D$39),""))))</f>
        <v/>
      </c>
      <c r="G116" s="323"/>
      <c r="H116" s="324"/>
      <c r="I116" s="325"/>
      <c r="J116" s="326"/>
      <c r="K116" s="327" t="str">
        <f>IF(G116&lt;&gt;"",G116,IF('Working Sheet'!D498&lt;&gt;"",'Working Sheet'!D498 &amp; " yd3",""))</f>
        <v/>
      </c>
      <c r="L116" s="328" t="str">
        <f>IF(H116&gt;0,H116,IF(ISNUMBER('Working Sheet'!#REF!),'Working Sheet'!#REF!,""))</f>
        <v/>
      </c>
      <c r="M116" s="329" t="str">
        <f>IF(I116&lt;&gt;"",I116,IF(J116&lt;&gt;"",J116/SUMIF('Conversion Factors'!$A$2:$A$39,'Estimated Waste'!C116,'Conversion Factors'!$C$2:$C$39),IF(H116&gt;0,IF(G116&lt;&gt;"",H116*SUMIF('Conversion Factors'!$F$2:$F$32,IF(LEN(G116)&gt;6,MID(G116,1,LEN(G116)-10),MID(G116,1,LEN(G116)-4)),'Conversion Factors'!$G$2:$G$28),""),"")))</f>
        <v/>
      </c>
      <c r="N116" s="330" t="str">
        <f>IF(J116&lt;&gt;"",J116,IF(I116&lt;&gt;"",I116*SUMIF('Conversion Factors'!$A$2:$A$39,'Estimated Waste'!C116,'Conversion Factors'!$C$2:$C$39),IF(H116&gt;0,IF(G116&lt;&gt;"",H116*SUMIF('Conversion Factors'!$F$2:$F$32,IF(LEN(G116)&gt;6,MID(G116,1,LEN(G116)-10),MID(G116,1,LEN(G116)-4)),'Conversion Factors'!$G$2:$G$28)*SUMIF('Conversion Factors'!$A$2:$A$39,'Estimated Waste'!C116,'Conversion Factors'!$C$2:$C$39),""),"")))</f>
        <v/>
      </c>
      <c r="O116" s="627"/>
      <c r="P116" s="628"/>
      <c r="Q116" s="628"/>
      <c r="R116" s="332"/>
      <c r="S116" s="294" t="str">
        <f t="shared" si="6"/>
        <v/>
      </c>
      <c r="T116" s="294" t="str">
        <f t="shared" si="7"/>
        <v/>
      </c>
      <c r="U116" s="293" t="str">
        <f t="shared" si="5"/>
        <v>Actions</v>
      </c>
      <c r="V116" s="293" t="str">
        <f t="shared" si="4"/>
        <v/>
      </c>
    </row>
    <row r="117" spans="2:22" ht="35.25" customHeight="1" x14ac:dyDescent="0.35">
      <c r="B117" s="318"/>
      <c r="C117" s="319"/>
      <c r="D117" s="320"/>
      <c r="E117" s="321"/>
      <c r="F117" s="322" t="str">
        <f>IF($D117="Landfilled",0,IF($D117="Reused on site",1,IF($D117="Reused off site",1,IF($C117&lt;&gt;"",SUMIF('Conversion Factors'!$A$2:$A$39,$C117,'Conversion Factors'!$D$2:$D$39),""))))</f>
        <v/>
      </c>
      <c r="G117" s="323"/>
      <c r="H117" s="324"/>
      <c r="I117" s="325"/>
      <c r="J117" s="326"/>
      <c r="K117" s="327" t="str">
        <f>IF(G117&lt;&gt;"",G117,IF('Working Sheet'!D500&lt;&gt;"",'Working Sheet'!D500 &amp; " yd3",""))</f>
        <v/>
      </c>
      <c r="L117" s="328" t="str">
        <f>IF(H117&gt;0,H117,IF(ISNUMBER('Working Sheet'!#REF!),'Working Sheet'!#REF!,""))</f>
        <v/>
      </c>
      <c r="M117" s="329" t="str">
        <f>IF(I117&lt;&gt;"",I117,IF(J117&lt;&gt;"",J117/SUMIF('Conversion Factors'!$A$2:$A$39,'Estimated Waste'!C117,'Conversion Factors'!$C$2:$C$39),IF(H117&gt;0,IF(G117&lt;&gt;"",H117*SUMIF('Conversion Factors'!$F$2:$F$32,IF(LEN(G117)&gt;6,MID(G117,1,LEN(G117)-10),MID(G117,1,LEN(G117)-4)),'Conversion Factors'!$G$2:$G$28),""),"")))</f>
        <v/>
      </c>
      <c r="N117" s="330" t="str">
        <f>IF(J117&lt;&gt;"",J117,IF(I117&lt;&gt;"",I117*SUMIF('Conversion Factors'!$A$2:$A$39,'Estimated Waste'!C117,'Conversion Factors'!$C$2:$C$39),IF(H117&gt;0,IF(G117&lt;&gt;"",H117*SUMIF('Conversion Factors'!$F$2:$F$32,IF(LEN(G117)&gt;6,MID(G117,1,LEN(G117)-10),MID(G117,1,LEN(G117)-4)),'Conversion Factors'!$G$2:$G$28)*SUMIF('Conversion Factors'!$A$2:$A$39,'Estimated Waste'!C117,'Conversion Factors'!$C$2:$C$39),""),"")))</f>
        <v/>
      </c>
      <c r="O117" s="627"/>
      <c r="P117" s="628"/>
      <c r="Q117" s="628"/>
      <c r="R117" s="332"/>
      <c r="S117" s="294" t="str">
        <f t="shared" si="6"/>
        <v/>
      </c>
      <c r="T117" s="294" t="str">
        <f t="shared" si="7"/>
        <v/>
      </c>
      <c r="U117" s="293" t="str">
        <f t="shared" si="5"/>
        <v>Actions</v>
      </c>
      <c r="V117" s="293" t="str">
        <f t="shared" si="4"/>
        <v/>
      </c>
    </row>
    <row r="118" spans="2:22" ht="35.25" customHeight="1" x14ac:dyDescent="0.35">
      <c r="B118" s="318"/>
      <c r="C118" s="319"/>
      <c r="D118" s="320"/>
      <c r="E118" s="321"/>
      <c r="F118" s="322" t="str">
        <f>IF($D118="Landfilled",0,IF($D118="Reused on site",1,IF($D118="Reused off site",1,IF($C118&lt;&gt;"",SUMIF('Conversion Factors'!$A$2:$A$39,$C118,'Conversion Factors'!$D$2:$D$39),""))))</f>
        <v/>
      </c>
      <c r="G118" s="323"/>
      <c r="H118" s="324"/>
      <c r="I118" s="325"/>
      <c r="J118" s="326"/>
      <c r="K118" s="327" t="str">
        <f>IF(G118&lt;&gt;"",G118,IF('Working Sheet'!D501&lt;&gt;"",'Working Sheet'!D501 &amp; " yd3",""))</f>
        <v/>
      </c>
      <c r="L118" s="328" t="str">
        <f>IF(H118&gt;0,H118,IF(ISNUMBER('Working Sheet'!#REF!),'Working Sheet'!#REF!,""))</f>
        <v/>
      </c>
      <c r="M118" s="329" t="str">
        <f>IF(I118&lt;&gt;"",I118,IF(J118&lt;&gt;"",J118/SUMIF('Conversion Factors'!$A$2:$A$39,'Estimated Waste'!C118,'Conversion Factors'!$C$2:$C$39),IF(H118&gt;0,IF(G118&lt;&gt;"",H118*SUMIF('Conversion Factors'!$F$2:$F$32,IF(LEN(G118)&gt;6,MID(G118,1,LEN(G118)-10),MID(G118,1,LEN(G118)-4)),'Conversion Factors'!$G$2:$G$28),""),"")))</f>
        <v/>
      </c>
      <c r="N118" s="330" t="str">
        <f>IF(J118&lt;&gt;"",J118,IF(I118&lt;&gt;"",I118*SUMIF('Conversion Factors'!$A$2:$A$39,'Estimated Waste'!C118,'Conversion Factors'!$C$2:$C$39),IF(H118&gt;0,IF(G118&lt;&gt;"",H118*SUMIF('Conversion Factors'!$F$2:$F$32,IF(LEN(G118)&gt;6,MID(G118,1,LEN(G118)-10),MID(G118,1,LEN(G118)-4)),'Conversion Factors'!$G$2:$G$28)*SUMIF('Conversion Factors'!$A$2:$A$39,'Estimated Waste'!C118,'Conversion Factors'!$C$2:$C$39),""),"")))</f>
        <v/>
      </c>
      <c r="O118" s="627"/>
      <c r="P118" s="628"/>
      <c r="Q118" s="628"/>
      <c r="R118" s="332"/>
      <c r="S118" s="294" t="str">
        <f t="shared" si="6"/>
        <v/>
      </c>
      <c r="T118" s="294" t="str">
        <f t="shared" si="7"/>
        <v/>
      </c>
      <c r="U118" s="293" t="str">
        <f t="shared" si="5"/>
        <v>Actions</v>
      </c>
      <c r="V118" s="293" t="str">
        <f t="shared" si="4"/>
        <v/>
      </c>
    </row>
    <row r="119" spans="2:22" ht="35.25" customHeight="1" x14ac:dyDescent="0.35">
      <c r="B119" s="318"/>
      <c r="C119" s="319"/>
      <c r="D119" s="320"/>
      <c r="E119" s="321"/>
      <c r="F119" s="322" t="str">
        <f>IF($D119="Landfilled",0,IF($D119="Reused on site",1,IF($D119="Reused off site",1,IF($C119&lt;&gt;"",SUMIF('Conversion Factors'!$A$2:$A$39,$C119,'Conversion Factors'!$D$2:$D$39),""))))</f>
        <v/>
      </c>
      <c r="G119" s="323"/>
      <c r="H119" s="324"/>
      <c r="I119" s="325"/>
      <c r="J119" s="326"/>
      <c r="K119" s="327" t="str">
        <f>IF(G119&lt;&gt;"",G119,IF('Working Sheet'!D502&lt;&gt;"",'Working Sheet'!D502 &amp; " yd3",""))</f>
        <v/>
      </c>
      <c r="L119" s="328" t="str">
        <f>IF(H119&gt;0,H119,IF(ISNUMBER('Working Sheet'!#REF!),'Working Sheet'!#REF!,""))</f>
        <v/>
      </c>
      <c r="M119" s="329" t="str">
        <f>IF(I119&lt;&gt;"",I119,IF(J119&lt;&gt;"",J119/SUMIF('Conversion Factors'!$A$2:$A$39,'Estimated Waste'!C119,'Conversion Factors'!$C$2:$C$39),IF(H119&gt;0,IF(G119&lt;&gt;"",H119*SUMIF('Conversion Factors'!$F$2:$F$32,IF(LEN(G119)&gt;6,MID(G119,1,LEN(G119)-10),MID(G119,1,LEN(G119)-4)),'Conversion Factors'!$G$2:$G$28),""),"")))</f>
        <v/>
      </c>
      <c r="N119" s="330" t="str">
        <f>IF(J119&lt;&gt;"",J119,IF(I119&lt;&gt;"",I119*SUMIF('Conversion Factors'!$A$2:$A$39,'Estimated Waste'!C119,'Conversion Factors'!$C$2:$C$39),IF(H119&gt;0,IF(G119&lt;&gt;"",H119*SUMIF('Conversion Factors'!$F$2:$F$32,IF(LEN(G119)&gt;6,MID(G119,1,LEN(G119)-10),MID(G119,1,LEN(G119)-4)),'Conversion Factors'!$G$2:$G$28)*SUMIF('Conversion Factors'!$A$2:$A$39,'Estimated Waste'!C119,'Conversion Factors'!$C$2:$C$39),""),"")))</f>
        <v/>
      </c>
      <c r="O119" s="627"/>
      <c r="P119" s="628"/>
      <c r="Q119" s="628"/>
      <c r="R119" s="332"/>
      <c r="S119" s="294" t="str">
        <f t="shared" si="6"/>
        <v/>
      </c>
      <c r="T119" s="294" t="str">
        <f t="shared" si="7"/>
        <v/>
      </c>
      <c r="U119" s="293" t="str">
        <f t="shared" si="5"/>
        <v>Actions</v>
      </c>
      <c r="V119" s="293" t="str">
        <f t="shared" si="4"/>
        <v/>
      </c>
    </row>
    <row r="120" spans="2:22" ht="35.25" customHeight="1" x14ac:dyDescent="0.35">
      <c r="B120" s="318"/>
      <c r="C120" s="319"/>
      <c r="D120" s="320"/>
      <c r="E120" s="321"/>
      <c r="F120" s="322" t="str">
        <f>IF($D120="Landfilled",0,IF($D120="Reused on site",1,IF($D120="Reused off site",1,IF($C120&lt;&gt;"",SUMIF('Conversion Factors'!$A$2:$A$39,$C120,'Conversion Factors'!$D$2:$D$39),""))))</f>
        <v/>
      </c>
      <c r="G120" s="323"/>
      <c r="H120" s="324"/>
      <c r="I120" s="325"/>
      <c r="J120" s="326"/>
      <c r="K120" s="327" t="str">
        <f>IF(G120&lt;&gt;"",G120,IF('Working Sheet'!D503&lt;&gt;"",'Working Sheet'!D503 &amp; " yd3",""))</f>
        <v/>
      </c>
      <c r="L120" s="328" t="str">
        <f>IF(H120&gt;0,H120,IF(ISNUMBER('Working Sheet'!#REF!),'Working Sheet'!#REF!,""))</f>
        <v/>
      </c>
      <c r="M120" s="329" t="str">
        <f>IF(I120&lt;&gt;"",I120,IF(J120&lt;&gt;"",J120/SUMIF('Conversion Factors'!$A$2:$A$39,'Estimated Waste'!C120,'Conversion Factors'!$C$2:$C$39),IF(H120&gt;0,IF(G120&lt;&gt;"",H120*SUMIF('Conversion Factors'!$F$2:$F$32,IF(LEN(G120)&gt;6,MID(G120,1,LEN(G120)-10),MID(G120,1,LEN(G120)-4)),'Conversion Factors'!$G$2:$G$28),""),"")))</f>
        <v/>
      </c>
      <c r="N120" s="330" t="str">
        <f>IF(J120&lt;&gt;"",J120,IF(I120&lt;&gt;"",I120*SUMIF('Conversion Factors'!$A$2:$A$39,'Estimated Waste'!C120,'Conversion Factors'!$C$2:$C$39),IF(H120&gt;0,IF(G120&lt;&gt;"",H120*SUMIF('Conversion Factors'!$F$2:$F$32,IF(LEN(G120)&gt;6,MID(G120,1,LEN(G120)-10),MID(G120,1,LEN(G120)-4)),'Conversion Factors'!$G$2:$G$28)*SUMIF('Conversion Factors'!$A$2:$A$39,'Estimated Waste'!C120,'Conversion Factors'!$C$2:$C$39),""),"")))</f>
        <v/>
      </c>
      <c r="O120" s="627"/>
      <c r="P120" s="628"/>
      <c r="Q120" s="628"/>
      <c r="R120" s="332"/>
      <c r="S120" s="294" t="str">
        <f t="shared" si="6"/>
        <v/>
      </c>
      <c r="T120" s="294" t="str">
        <f t="shared" si="7"/>
        <v/>
      </c>
      <c r="U120" s="293" t="str">
        <f t="shared" si="5"/>
        <v>Actions</v>
      </c>
      <c r="V120" s="293" t="str">
        <f t="shared" si="4"/>
        <v/>
      </c>
    </row>
    <row r="121" spans="2:22" ht="35.25" customHeight="1" x14ac:dyDescent="0.35">
      <c r="B121" s="318"/>
      <c r="C121" s="319"/>
      <c r="D121" s="320"/>
      <c r="E121" s="321"/>
      <c r="F121" s="322" t="str">
        <f>IF($D121="Landfilled",0,IF($D121="Reused on site",1,IF($D121="Reused off site",1,IF($C121&lt;&gt;"",SUMIF('Conversion Factors'!$A$2:$A$39,$C121,'Conversion Factors'!$D$2:$D$39),""))))</f>
        <v/>
      </c>
      <c r="G121" s="323"/>
      <c r="H121" s="324"/>
      <c r="I121" s="325"/>
      <c r="J121" s="326"/>
      <c r="K121" s="327" t="str">
        <f>IF(G121&lt;&gt;"",G121,IF('Working Sheet'!D504&lt;&gt;"",'Working Sheet'!D504 &amp; " yd3",""))</f>
        <v/>
      </c>
      <c r="L121" s="328" t="str">
        <f>IF(H121&gt;0,H121,IF(ISNUMBER('Working Sheet'!#REF!),'Working Sheet'!#REF!,""))</f>
        <v/>
      </c>
      <c r="M121" s="329" t="str">
        <f>IF(I121&lt;&gt;"",I121,IF(J121&lt;&gt;"",J121/SUMIF('Conversion Factors'!$A$2:$A$39,'Estimated Waste'!C121,'Conversion Factors'!$C$2:$C$39),IF(H121&gt;0,IF(G121&lt;&gt;"",H121*SUMIF('Conversion Factors'!$F$2:$F$32,IF(LEN(G121)&gt;6,MID(G121,1,LEN(G121)-10),MID(G121,1,LEN(G121)-4)),'Conversion Factors'!$G$2:$G$28),""),"")))</f>
        <v/>
      </c>
      <c r="N121" s="330" t="str">
        <f>IF(J121&lt;&gt;"",J121,IF(I121&lt;&gt;"",I121*SUMIF('Conversion Factors'!$A$2:$A$39,'Estimated Waste'!C121,'Conversion Factors'!$C$2:$C$39),IF(H121&gt;0,IF(G121&lt;&gt;"",H121*SUMIF('Conversion Factors'!$F$2:$F$32,IF(LEN(G121)&gt;6,MID(G121,1,LEN(G121)-10),MID(G121,1,LEN(G121)-4)),'Conversion Factors'!$G$2:$G$28)*SUMIF('Conversion Factors'!$A$2:$A$39,'Estimated Waste'!C121,'Conversion Factors'!$C$2:$C$39),""),"")))</f>
        <v/>
      </c>
      <c r="O121" s="627"/>
      <c r="P121" s="628"/>
      <c r="Q121" s="628"/>
      <c r="R121" s="332"/>
      <c r="S121" s="294" t="str">
        <f t="shared" si="6"/>
        <v/>
      </c>
      <c r="T121" s="294" t="str">
        <f t="shared" si="7"/>
        <v/>
      </c>
      <c r="U121" s="293" t="str">
        <f t="shared" si="5"/>
        <v>Actions</v>
      </c>
      <c r="V121" s="293" t="str">
        <f t="shared" si="4"/>
        <v/>
      </c>
    </row>
    <row r="122" spans="2:22" ht="35.25" customHeight="1" x14ac:dyDescent="0.35">
      <c r="B122" s="318"/>
      <c r="C122" s="319"/>
      <c r="D122" s="320"/>
      <c r="E122" s="321"/>
      <c r="F122" s="322" t="str">
        <f>IF($D122="Landfilled",0,IF($D122="Reused on site",1,IF($D122="Reused off site",1,IF($C122&lt;&gt;"",SUMIF('Conversion Factors'!$A$2:$A$39,$C122,'Conversion Factors'!$D$2:$D$39),""))))</f>
        <v/>
      </c>
      <c r="G122" s="323"/>
      <c r="H122" s="324"/>
      <c r="I122" s="325"/>
      <c r="J122" s="326"/>
      <c r="K122" s="327" t="str">
        <f>IF(G122&lt;&gt;"",G122,IF('Working Sheet'!D505&lt;&gt;"",'Working Sheet'!D505 &amp; " yd3",""))</f>
        <v/>
      </c>
      <c r="L122" s="328" t="str">
        <f>IF(H122&gt;0,H122,IF(ISNUMBER('Working Sheet'!#REF!),'Working Sheet'!#REF!,""))</f>
        <v/>
      </c>
      <c r="M122" s="329" t="str">
        <f>IF(I122&lt;&gt;"",I122,IF(J122&lt;&gt;"",J122/SUMIF('Conversion Factors'!$A$2:$A$39,'Estimated Waste'!C122,'Conversion Factors'!$C$2:$C$39),IF(H122&gt;0,IF(G122&lt;&gt;"",H122*SUMIF('Conversion Factors'!$F$2:$F$32,IF(LEN(G122)&gt;6,MID(G122,1,LEN(G122)-10),MID(G122,1,LEN(G122)-4)),'Conversion Factors'!$G$2:$G$28),""),"")))</f>
        <v/>
      </c>
      <c r="N122" s="330" t="str">
        <f>IF(J122&lt;&gt;"",J122,IF(I122&lt;&gt;"",I122*SUMIF('Conversion Factors'!$A$2:$A$39,'Estimated Waste'!C122,'Conversion Factors'!$C$2:$C$39),IF(H122&gt;0,IF(G122&lt;&gt;"",H122*SUMIF('Conversion Factors'!$F$2:$F$32,IF(LEN(G122)&gt;6,MID(G122,1,LEN(G122)-10),MID(G122,1,LEN(G122)-4)),'Conversion Factors'!$G$2:$G$28)*SUMIF('Conversion Factors'!$A$2:$A$39,'Estimated Waste'!C122,'Conversion Factors'!$C$2:$C$39),""),"")))</f>
        <v/>
      </c>
      <c r="O122" s="627"/>
      <c r="P122" s="628"/>
      <c r="Q122" s="628"/>
      <c r="R122" s="332"/>
      <c r="S122" s="294" t="str">
        <f t="shared" si="6"/>
        <v/>
      </c>
      <c r="T122" s="294" t="str">
        <f t="shared" si="7"/>
        <v/>
      </c>
      <c r="U122" s="293" t="str">
        <f t="shared" si="5"/>
        <v>Actions</v>
      </c>
      <c r="V122" s="293" t="str">
        <f t="shared" si="4"/>
        <v/>
      </c>
    </row>
    <row r="123" spans="2:22" ht="35.25" customHeight="1" x14ac:dyDescent="0.35">
      <c r="B123" s="318"/>
      <c r="C123" s="319"/>
      <c r="D123" s="320"/>
      <c r="E123" s="321"/>
      <c r="F123" s="322" t="str">
        <f>IF($D123="Landfilled",0,IF($D123="Reused on site",1,IF($D123="Reused off site",1,IF($C123&lt;&gt;"",SUMIF('Conversion Factors'!$A$2:$A$39,$C123,'Conversion Factors'!$D$2:$D$39),""))))</f>
        <v/>
      </c>
      <c r="G123" s="323"/>
      <c r="H123" s="324"/>
      <c r="I123" s="325"/>
      <c r="J123" s="326"/>
      <c r="K123" s="327" t="str">
        <f>IF(G123&lt;&gt;"",G123,IF('Working Sheet'!D506&lt;&gt;"",'Working Sheet'!D506 &amp; " yd3",""))</f>
        <v/>
      </c>
      <c r="L123" s="328" t="str">
        <f>IF(H123&gt;0,H123,IF(ISNUMBER('Working Sheet'!#REF!),'Working Sheet'!#REF!,""))</f>
        <v/>
      </c>
      <c r="M123" s="329" t="str">
        <f>IF(I123&lt;&gt;"",I123,IF(J123&lt;&gt;"",J123/SUMIF('Conversion Factors'!$A$2:$A$39,'Estimated Waste'!C123,'Conversion Factors'!$C$2:$C$39),IF(H123&gt;0,IF(G123&lt;&gt;"",H123*SUMIF('Conversion Factors'!$F$2:$F$32,IF(LEN(G123)&gt;6,MID(G123,1,LEN(G123)-10),MID(G123,1,LEN(G123)-4)),'Conversion Factors'!$G$2:$G$28),""),"")))</f>
        <v/>
      </c>
      <c r="N123" s="330" t="str">
        <f>IF(J123&lt;&gt;"",J123,IF(I123&lt;&gt;"",I123*SUMIF('Conversion Factors'!$A$2:$A$39,'Estimated Waste'!C123,'Conversion Factors'!$C$2:$C$39),IF(H123&gt;0,IF(G123&lt;&gt;"",H123*SUMIF('Conversion Factors'!$F$2:$F$32,IF(LEN(G123)&gt;6,MID(G123,1,LEN(G123)-10),MID(G123,1,LEN(G123)-4)),'Conversion Factors'!$G$2:$G$28)*SUMIF('Conversion Factors'!$A$2:$A$39,'Estimated Waste'!C123,'Conversion Factors'!$C$2:$C$39),""),"")))</f>
        <v/>
      </c>
      <c r="O123" s="627"/>
      <c r="P123" s="628"/>
      <c r="Q123" s="628"/>
      <c r="R123" s="332"/>
      <c r="S123" s="294" t="str">
        <f t="shared" si="6"/>
        <v/>
      </c>
      <c r="T123" s="294" t="str">
        <f t="shared" si="7"/>
        <v/>
      </c>
      <c r="U123" s="293" t="str">
        <f t="shared" si="5"/>
        <v>Actions</v>
      </c>
      <c r="V123" s="293" t="str">
        <f t="shared" si="4"/>
        <v/>
      </c>
    </row>
    <row r="124" spans="2:22" ht="35.25" customHeight="1" x14ac:dyDescent="0.35">
      <c r="B124" s="318"/>
      <c r="C124" s="319"/>
      <c r="D124" s="320"/>
      <c r="E124" s="321"/>
      <c r="F124" s="322" t="str">
        <f>IF($D124="Landfilled",0,IF($D124="Reused on site",1,IF($D124="Reused off site",1,IF($C124&lt;&gt;"",SUMIF('Conversion Factors'!$A$2:$A$39,$C124,'Conversion Factors'!$D$2:$D$39),""))))</f>
        <v/>
      </c>
      <c r="G124" s="323"/>
      <c r="H124" s="324"/>
      <c r="I124" s="325"/>
      <c r="J124" s="326"/>
      <c r="K124" s="327" t="str">
        <f>IF(G124&lt;&gt;"",G124,IF('Working Sheet'!D507&lt;&gt;"",'Working Sheet'!D507 &amp; " yd3",""))</f>
        <v/>
      </c>
      <c r="L124" s="328" t="str">
        <f>IF(H124&gt;0,H124,IF(ISNUMBER('Working Sheet'!#REF!),'Working Sheet'!#REF!,""))</f>
        <v/>
      </c>
      <c r="M124" s="329" t="str">
        <f>IF(I124&lt;&gt;"",I124,IF(J124&lt;&gt;"",J124/SUMIF('Conversion Factors'!$A$2:$A$39,'Estimated Waste'!C124,'Conversion Factors'!$C$2:$C$39),IF(H124&gt;0,IF(G124&lt;&gt;"",H124*SUMIF('Conversion Factors'!$F$2:$F$32,IF(LEN(G124)&gt;6,MID(G124,1,LEN(G124)-10),MID(G124,1,LEN(G124)-4)),'Conversion Factors'!$G$2:$G$28),""),"")))</f>
        <v/>
      </c>
      <c r="N124" s="330" t="str">
        <f>IF(J124&lt;&gt;"",J124,IF(I124&lt;&gt;"",I124*SUMIF('Conversion Factors'!$A$2:$A$39,'Estimated Waste'!C124,'Conversion Factors'!$C$2:$C$39),IF(H124&gt;0,IF(G124&lt;&gt;"",H124*SUMIF('Conversion Factors'!$F$2:$F$32,IF(LEN(G124)&gt;6,MID(G124,1,LEN(G124)-10),MID(G124,1,LEN(G124)-4)),'Conversion Factors'!$G$2:$G$28)*SUMIF('Conversion Factors'!$A$2:$A$39,'Estimated Waste'!C124,'Conversion Factors'!$C$2:$C$39),""),"")))</f>
        <v/>
      </c>
      <c r="O124" s="627"/>
      <c r="P124" s="628"/>
      <c r="Q124" s="628"/>
      <c r="R124" s="332"/>
      <c r="S124" s="294" t="str">
        <f t="shared" si="6"/>
        <v/>
      </c>
      <c r="T124" s="294" t="str">
        <f t="shared" si="7"/>
        <v/>
      </c>
      <c r="U124" s="293" t="str">
        <f t="shared" si="5"/>
        <v>Actions</v>
      </c>
      <c r="V124" s="293" t="str">
        <f t="shared" si="4"/>
        <v/>
      </c>
    </row>
    <row r="125" spans="2:22" ht="35.25" customHeight="1" x14ac:dyDescent="0.35">
      <c r="B125" s="318"/>
      <c r="C125" s="319"/>
      <c r="D125" s="320"/>
      <c r="E125" s="321"/>
      <c r="F125" s="322" t="str">
        <f>IF($D125="Landfilled",0,IF($D125="Reused on site",1,IF($D125="Reused off site",1,IF($C125&lt;&gt;"",SUMIF('Conversion Factors'!$A$2:$A$39,$C125,'Conversion Factors'!$D$2:$D$39),""))))</f>
        <v/>
      </c>
      <c r="G125" s="323"/>
      <c r="H125" s="324"/>
      <c r="I125" s="325"/>
      <c r="J125" s="326"/>
      <c r="K125" s="327" t="str">
        <f>IF(G125&lt;&gt;"",G125,IF('Working Sheet'!D508&lt;&gt;"",'Working Sheet'!D508 &amp; " yd3",""))</f>
        <v/>
      </c>
      <c r="L125" s="328" t="str">
        <f>IF(H125&gt;0,H125,IF(ISNUMBER('Working Sheet'!#REF!),'Working Sheet'!#REF!,""))</f>
        <v/>
      </c>
      <c r="M125" s="329" t="str">
        <f>IF(I125&lt;&gt;"",I125,IF(J125&lt;&gt;"",J125/SUMIF('Conversion Factors'!$A$2:$A$39,'Estimated Waste'!C125,'Conversion Factors'!$C$2:$C$39),IF(H125&gt;0,IF(G125&lt;&gt;"",H125*SUMIF('Conversion Factors'!$F$2:$F$32,IF(LEN(G125)&gt;6,MID(G125,1,LEN(G125)-10),MID(G125,1,LEN(G125)-4)),'Conversion Factors'!$G$2:$G$28),""),"")))</f>
        <v/>
      </c>
      <c r="N125" s="330" t="str">
        <f>IF(J125&lt;&gt;"",J125,IF(I125&lt;&gt;"",I125*SUMIF('Conversion Factors'!$A$2:$A$39,'Estimated Waste'!C125,'Conversion Factors'!$C$2:$C$39),IF(H125&gt;0,IF(G125&lt;&gt;"",H125*SUMIF('Conversion Factors'!$F$2:$F$32,IF(LEN(G125)&gt;6,MID(G125,1,LEN(G125)-10),MID(G125,1,LEN(G125)-4)),'Conversion Factors'!$G$2:$G$28)*SUMIF('Conversion Factors'!$A$2:$A$39,'Estimated Waste'!C125,'Conversion Factors'!$C$2:$C$39),""),"")))</f>
        <v/>
      </c>
      <c r="O125" s="627"/>
      <c r="P125" s="628"/>
      <c r="Q125" s="628"/>
      <c r="R125" s="332"/>
      <c r="S125" s="294" t="str">
        <f t="shared" si="6"/>
        <v/>
      </c>
      <c r="T125" s="294" t="str">
        <f t="shared" si="7"/>
        <v/>
      </c>
      <c r="U125" s="293" t="str">
        <f t="shared" si="5"/>
        <v>Actions</v>
      </c>
      <c r="V125" s="293" t="str">
        <f t="shared" si="4"/>
        <v/>
      </c>
    </row>
    <row r="126" spans="2:22" ht="35.25" customHeight="1" x14ac:dyDescent="0.35">
      <c r="B126" s="318"/>
      <c r="C126" s="319"/>
      <c r="D126" s="320"/>
      <c r="E126" s="321"/>
      <c r="F126" s="322" t="str">
        <f>IF($D126="Landfilled",0,IF($D126="Reused on site",1,IF($D126="Reused off site",1,IF($C126&lt;&gt;"",SUMIF('Conversion Factors'!$A$2:$A$39,$C126,'Conversion Factors'!$D$2:$D$39),""))))</f>
        <v/>
      </c>
      <c r="G126" s="323"/>
      <c r="H126" s="324"/>
      <c r="I126" s="325"/>
      <c r="J126" s="326"/>
      <c r="K126" s="327" t="str">
        <f>IF(G126&lt;&gt;"",G126,IF('Working Sheet'!D509&lt;&gt;"",'Working Sheet'!D509 &amp; " yd3",""))</f>
        <v/>
      </c>
      <c r="L126" s="328" t="str">
        <f>IF(H126&gt;0,H126,IF(ISNUMBER('Working Sheet'!#REF!),'Working Sheet'!#REF!,""))</f>
        <v/>
      </c>
      <c r="M126" s="329" t="str">
        <f>IF(I126&lt;&gt;"",I126,IF(J126&lt;&gt;"",J126/SUMIF('Conversion Factors'!$A$2:$A$39,'Estimated Waste'!C126,'Conversion Factors'!$C$2:$C$39),IF(H126&gt;0,IF(G126&lt;&gt;"",H126*SUMIF('Conversion Factors'!$F$2:$F$32,IF(LEN(G126)&gt;6,MID(G126,1,LEN(G126)-10),MID(G126,1,LEN(G126)-4)),'Conversion Factors'!$G$2:$G$28),""),"")))</f>
        <v/>
      </c>
      <c r="N126" s="330" t="str">
        <f>IF(J126&lt;&gt;"",J126,IF(I126&lt;&gt;"",I126*SUMIF('Conversion Factors'!$A$2:$A$39,'Estimated Waste'!C126,'Conversion Factors'!$C$2:$C$39),IF(H126&gt;0,IF(G126&lt;&gt;"",H126*SUMIF('Conversion Factors'!$F$2:$F$32,IF(LEN(G126)&gt;6,MID(G126,1,LEN(G126)-10),MID(G126,1,LEN(G126)-4)),'Conversion Factors'!$G$2:$G$28)*SUMIF('Conversion Factors'!$A$2:$A$39,'Estimated Waste'!C126,'Conversion Factors'!$C$2:$C$39),""),"")))</f>
        <v/>
      </c>
      <c r="O126" s="627"/>
      <c r="P126" s="628"/>
      <c r="Q126" s="628"/>
      <c r="R126" s="332"/>
      <c r="S126" s="294" t="str">
        <f t="shared" si="6"/>
        <v/>
      </c>
      <c r="T126" s="294" t="str">
        <f t="shared" si="7"/>
        <v/>
      </c>
      <c r="U126" s="293" t="str">
        <f t="shared" si="5"/>
        <v>Actions</v>
      </c>
      <c r="V126" s="293" t="str">
        <f t="shared" si="4"/>
        <v/>
      </c>
    </row>
    <row r="127" spans="2:22" ht="35.25" customHeight="1" x14ac:dyDescent="0.35">
      <c r="B127" s="318"/>
      <c r="C127" s="319"/>
      <c r="D127" s="320"/>
      <c r="E127" s="321"/>
      <c r="F127" s="322" t="str">
        <f>IF($D127="Landfilled",0,IF($D127="Reused on site",1,IF($D127="Reused off site",1,IF($C127&lt;&gt;"",SUMIF('Conversion Factors'!$A$2:$A$39,$C127,'Conversion Factors'!$D$2:$D$39),""))))</f>
        <v/>
      </c>
      <c r="G127" s="323"/>
      <c r="H127" s="324"/>
      <c r="I127" s="325"/>
      <c r="J127" s="326"/>
      <c r="K127" s="327" t="str">
        <f>IF(G127&lt;&gt;"",G127,IF('Working Sheet'!D510&lt;&gt;"",'Working Sheet'!D510 &amp; " yd3",""))</f>
        <v/>
      </c>
      <c r="L127" s="328" t="str">
        <f>IF(H127&gt;0,H127,IF(ISNUMBER('Working Sheet'!#REF!),'Working Sheet'!#REF!,""))</f>
        <v/>
      </c>
      <c r="M127" s="329" t="str">
        <f>IF(I127&lt;&gt;"",I127,IF(J127&lt;&gt;"",J127/SUMIF('Conversion Factors'!$A$2:$A$39,'Estimated Waste'!C127,'Conversion Factors'!$C$2:$C$39),IF(H127&gt;0,IF(G127&lt;&gt;"",H127*SUMIF('Conversion Factors'!$F$2:$F$32,IF(LEN(G127)&gt;6,MID(G127,1,LEN(G127)-10),MID(G127,1,LEN(G127)-4)),'Conversion Factors'!$G$2:$G$28),""),"")))</f>
        <v/>
      </c>
      <c r="N127" s="330" t="str">
        <f>IF(J127&lt;&gt;"",J127,IF(I127&lt;&gt;"",I127*SUMIF('Conversion Factors'!$A$2:$A$39,'Estimated Waste'!C127,'Conversion Factors'!$C$2:$C$39),IF(H127&gt;0,IF(G127&lt;&gt;"",H127*SUMIF('Conversion Factors'!$F$2:$F$32,IF(LEN(G127)&gt;6,MID(G127,1,LEN(G127)-10),MID(G127,1,LEN(G127)-4)),'Conversion Factors'!$G$2:$G$28)*SUMIF('Conversion Factors'!$A$2:$A$39,'Estimated Waste'!C127,'Conversion Factors'!$C$2:$C$39),""),"")))</f>
        <v/>
      </c>
      <c r="O127" s="627"/>
      <c r="P127" s="628"/>
      <c r="Q127" s="628"/>
      <c r="R127" s="332"/>
      <c r="S127" s="294" t="str">
        <f t="shared" si="6"/>
        <v/>
      </c>
      <c r="T127" s="294" t="str">
        <f t="shared" si="7"/>
        <v/>
      </c>
      <c r="U127" s="293" t="str">
        <f t="shared" si="5"/>
        <v>Actions</v>
      </c>
      <c r="V127" s="293" t="str">
        <f t="shared" si="4"/>
        <v/>
      </c>
    </row>
    <row r="128" spans="2:22" ht="35.25" customHeight="1" x14ac:dyDescent="0.35">
      <c r="B128" s="318"/>
      <c r="C128" s="319"/>
      <c r="D128" s="320"/>
      <c r="E128" s="321"/>
      <c r="F128" s="322" t="str">
        <f>IF($D128="Landfilled",0,IF($D128="Reused on site",1,IF($D128="Reused off site",1,IF($C128&lt;&gt;"",SUMIF('Conversion Factors'!$A$2:$A$39,$C128,'Conversion Factors'!$D$2:$D$39),""))))</f>
        <v/>
      </c>
      <c r="G128" s="323"/>
      <c r="H128" s="324"/>
      <c r="I128" s="325"/>
      <c r="J128" s="326"/>
      <c r="K128" s="327" t="str">
        <f>IF(G128&lt;&gt;"",G128,IF('Working Sheet'!D511&lt;&gt;"",'Working Sheet'!D511 &amp; " yd3",""))</f>
        <v/>
      </c>
      <c r="L128" s="328" t="str">
        <f>IF(H128&gt;0,H128,IF(ISNUMBER('Working Sheet'!#REF!),'Working Sheet'!#REF!,""))</f>
        <v/>
      </c>
      <c r="M128" s="329" t="str">
        <f>IF(I128&lt;&gt;"",I128,IF(J128&lt;&gt;"",J128/SUMIF('Conversion Factors'!$A$2:$A$39,'Estimated Waste'!C128,'Conversion Factors'!$C$2:$C$39),IF(H128&gt;0,IF(G128&lt;&gt;"",H128*SUMIF('Conversion Factors'!$F$2:$F$32,IF(LEN(G128)&gt;6,MID(G128,1,LEN(G128)-10),MID(G128,1,LEN(G128)-4)),'Conversion Factors'!$G$2:$G$28),""),"")))</f>
        <v/>
      </c>
      <c r="N128" s="330" t="str">
        <f>IF(J128&lt;&gt;"",J128,IF(I128&lt;&gt;"",I128*SUMIF('Conversion Factors'!$A$2:$A$39,'Estimated Waste'!C128,'Conversion Factors'!$C$2:$C$39),IF(H128&gt;0,IF(G128&lt;&gt;"",H128*SUMIF('Conversion Factors'!$F$2:$F$32,IF(LEN(G128)&gt;6,MID(G128,1,LEN(G128)-10),MID(G128,1,LEN(G128)-4)),'Conversion Factors'!$G$2:$G$28)*SUMIF('Conversion Factors'!$A$2:$A$39,'Estimated Waste'!C128,'Conversion Factors'!$C$2:$C$39),""),"")))</f>
        <v/>
      </c>
      <c r="O128" s="627"/>
      <c r="P128" s="628"/>
      <c r="Q128" s="628"/>
      <c r="R128" s="332"/>
      <c r="S128" s="294" t="str">
        <f t="shared" si="6"/>
        <v/>
      </c>
      <c r="T128" s="294" t="str">
        <f t="shared" si="7"/>
        <v/>
      </c>
      <c r="U128" s="293" t="str">
        <f t="shared" si="5"/>
        <v>Actions</v>
      </c>
      <c r="V128" s="293" t="str">
        <f t="shared" si="4"/>
        <v/>
      </c>
    </row>
    <row r="129" spans="2:22" ht="35.25" customHeight="1" x14ac:dyDescent="0.35">
      <c r="B129" s="318"/>
      <c r="C129" s="319"/>
      <c r="D129" s="320"/>
      <c r="E129" s="321"/>
      <c r="F129" s="322" t="str">
        <f>IF($D129="Landfilled",0,IF($D129="Reused on site",1,IF($D129="Reused off site",1,IF($C129&lt;&gt;"",SUMIF('Conversion Factors'!$A$2:$A$39,$C129,'Conversion Factors'!$D$2:$D$39),""))))</f>
        <v/>
      </c>
      <c r="G129" s="323"/>
      <c r="H129" s="324"/>
      <c r="I129" s="325"/>
      <c r="J129" s="326"/>
      <c r="K129" s="327" t="str">
        <f>IF(G129&lt;&gt;"",G129,IF('Working Sheet'!D512&lt;&gt;"",'Working Sheet'!D512 &amp; " yd3",""))</f>
        <v/>
      </c>
      <c r="L129" s="328" t="str">
        <f>IF(H129&gt;0,H129,IF(ISNUMBER('Working Sheet'!#REF!),'Working Sheet'!#REF!,""))</f>
        <v/>
      </c>
      <c r="M129" s="329" t="str">
        <f>IF(I129&lt;&gt;"",I129,IF(J129&lt;&gt;"",J129/SUMIF('Conversion Factors'!$A$2:$A$39,'Estimated Waste'!C129,'Conversion Factors'!$C$2:$C$39),IF(H129&gt;0,IF(G129&lt;&gt;"",H129*SUMIF('Conversion Factors'!$F$2:$F$32,IF(LEN(G129)&gt;6,MID(G129,1,LEN(G129)-10),MID(G129,1,LEN(G129)-4)),'Conversion Factors'!$G$2:$G$28),""),"")))</f>
        <v/>
      </c>
      <c r="N129" s="330" t="str">
        <f>IF(J129&lt;&gt;"",J129,IF(I129&lt;&gt;"",I129*SUMIF('Conversion Factors'!$A$2:$A$39,'Estimated Waste'!C129,'Conversion Factors'!$C$2:$C$39),IF(H129&gt;0,IF(G129&lt;&gt;"",H129*SUMIF('Conversion Factors'!$F$2:$F$32,IF(LEN(G129)&gt;6,MID(G129,1,LEN(G129)-10),MID(G129,1,LEN(G129)-4)),'Conversion Factors'!$G$2:$G$28)*SUMIF('Conversion Factors'!$A$2:$A$39,'Estimated Waste'!C129,'Conversion Factors'!$C$2:$C$39),""),"")))</f>
        <v/>
      </c>
      <c r="O129" s="627"/>
      <c r="P129" s="628"/>
      <c r="Q129" s="628"/>
      <c r="R129" s="332"/>
      <c r="S129" s="294" t="str">
        <f t="shared" si="6"/>
        <v/>
      </c>
      <c r="T129" s="294" t="str">
        <f t="shared" si="7"/>
        <v/>
      </c>
      <c r="U129" s="293" t="str">
        <f t="shared" si="5"/>
        <v>Actions</v>
      </c>
      <c r="V129" s="293" t="str">
        <f t="shared" si="4"/>
        <v/>
      </c>
    </row>
    <row r="130" spans="2:22" ht="35.25" customHeight="1" x14ac:dyDescent="0.35">
      <c r="B130" s="318"/>
      <c r="C130" s="319"/>
      <c r="D130" s="320"/>
      <c r="E130" s="321"/>
      <c r="F130" s="322" t="str">
        <f>IF($D130="Landfilled",0,IF($D130="Reused on site",1,IF($D130="Reused off site",1,IF($C130&lt;&gt;"",SUMIF('Conversion Factors'!$A$2:$A$39,$C130,'Conversion Factors'!$D$2:$D$39),""))))</f>
        <v/>
      </c>
      <c r="G130" s="323"/>
      <c r="H130" s="324"/>
      <c r="I130" s="325"/>
      <c r="J130" s="326"/>
      <c r="K130" s="327" t="str">
        <f>IF(G130&lt;&gt;"",G130,IF('Working Sheet'!D513&lt;&gt;"",'Working Sheet'!D513 &amp; " yd3",""))</f>
        <v/>
      </c>
      <c r="L130" s="328" t="str">
        <f>IF(H130&gt;0,H130,IF(ISNUMBER('Working Sheet'!#REF!),'Working Sheet'!#REF!,""))</f>
        <v/>
      </c>
      <c r="M130" s="329" t="str">
        <f>IF(I130&lt;&gt;"",I130,IF(J130&lt;&gt;"",J130/SUMIF('Conversion Factors'!$A$2:$A$39,'Estimated Waste'!C130,'Conversion Factors'!$C$2:$C$39),IF(H130&gt;0,IF(G130&lt;&gt;"",H130*SUMIF('Conversion Factors'!$F$2:$F$32,IF(LEN(G130)&gt;6,MID(G130,1,LEN(G130)-10),MID(G130,1,LEN(G130)-4)),'Conversion Factors'!$G$2:$G$28),""),"")))</f>
        <v/>
      </c>
      <c r="N130" s="330" t="str">
        <f>IF(J130&lt;&gt;"",J130,IF(I130&lt;&gt;"",I130*SUMIF('Conversion Factors'!$A$2:$A$39,'Estimated Waste'!C130,'Conversion Factors'!$C$2:$C$39),IF(H130&gt;0,IF(G130&lt;&gt;"",H130*SUMIF('Conversion Factors'!$F$2:$F$32,IF(LEN(G130)&gt;6,MID(G130,1,LEN(G130)-10),MID(G130,1,LEN(G130)-4)),'Conversion Factors'!$G$2:$G$28)*SUMIF('Conversion Factors'!$A$2:$A$39,'Estimated Waste'!C130,'Conversion Factors'!$C$2:$C$39),""),"")))</f>
        <v/>
      </c>
      <c r="O130" s="627"/>
      <c r="P130" s="628"/>
      <c r="Q130" s="628"/>
      <c r="R130" s="332"/>
      <c r="S130" s="294" t="str">
        <f t="shared" si="6"/>
        <v/>
      </c>
      <c r="T130" s="294" t="str">
        <f t="shared" si="7"/>
        <v/>
      </c>
      <c r="U130" s="293" t="str">
        <f t="shared" si="5"/>
        <v>Actions</v>
      </c>
      <c r="V130" s="293" t="str">
        <f t="shared" si="4"/>
        <v/>
      </c>
    </row>
    <row r="131" spans="2:22" ht="35.25" customHeight="1" x14ac:dyDescent="0.35">
      <c r="B131" s="318"/>
      <c r="C131" s="319"/>
      <c r="D131" s="320"/>
      <c r="E131" s="321"/>
      <c r="F131" s="322" t="str">
        <f>IF($D131="Landfilled",0,IF($D131="Reused on site",1,IF($D131="Reused off site",1,IF($C131&lt;&gt;"",SUMIF('Conversion Factors'!$A$2:$A$39,$C131,'Conversion Factors'!$D$2:$D$39),""))))</f>
        <v/>
      </c>
      <c r="G131" s="323"/>
      <c r="H131" s="324"/>
      <c r="I131" s="325"/>
      <c r="J131" s="326"/>
      <c r="K131" s="327" t="str">
        <f>IF(G131&lt;&gt;"",G131,IF('Working Sheet'!D514&lt;&gt;"",'Working Sheet'!D514 &amp; " yd3",""))</f>
        <v/>
      </c>
      <c r="L131" s="328" t="str">
        <f>IF(H131&gt;0,H131,IF(ISNUMBER('Working Sheet'!#REF!),'Working Sheet'!#REF!,""))</f>
        <v/>
      </c>
      <c r="M131" s="329" t="str">
        <f>IF(I131&lt;&gt;"",I131,IF(J131&lt;&gt;"",J131/SUMIF('Conversion Factors'!$A$2:$A$39,'Estimated Waste'!C131,'Conversion Factors'!$C$2:$C$39),IF(H131&gt;0,IF(G131&lt;&gt;"",H131*SUMIF('Conversion Factors'!$F$2:$F$32,IF(LEN(G131)&gt;6,MID(G131,1,LEN(G131)-10),MID(G131,1,LEN(G131)-4)),'Conversion Factors'!$G$2:$G$28),""),"")))</f>
        <v/>
      </c>
      <c r="N131" s="330" t="str">
        <f>IF(J131&lt;&gt;"",J131,IF(I131&lt;&gt;"",I131*SUMIF('Conversion Factors'!$A$2:$A$39,'Estimated Waste'!C131,'Conversion Factors'!$C$2:$C$39),IF(H131&gt;0,IF(G131&lt;&gt;"",H131*SUMIF('Conversion Factors'!$F$2:$F$32,IF(LEN(G131)&gt;6,MID(G131,1,LEN(G131)-10),MID(G131,1,LEN(G131)-4)),'Conversion Factors'!$G$2:$G$28)*SUMIF('Conversion Factors'!$A$2:$A$39,'Estimated Waste'!C131,'Conversion Factors'!$C$2:$C$39),""),"")))</f>
        <v/>
      </c>
      <c r="O131" s="627"/>
      <c r="P131" s="628"/>
      <c r="Q131" s="628"/>
      <c r="R131" s="332"/>
      <c r="S131" s="294" t="str">
        <f t="shared" si="6"/>
        <v/>
      </c>
      <c r="T131" s="294" t="str">
        <f t="shared" si="7"/>
        <v/>
      </c>
      <c r="U131" s="293" t="str">
        <f t="shared" si="5"/>
        <v>Actions</v>
      </c>
      <c r="V131" s="293" t="str">
        <f t="shared" si="4"/>
        <v/>
      </c>
    </row>
    <row r="132" spans="2:22" ht="35.25" customHeight="1" x14ac:dyDescent="0.35">
      <c r="B132" s="318"/>
      <c r="C132" s="319"/>
      <c r="D132" s="320"/>
      <c r="E132" s="321"/>
      <c r="F132" s="322" t="str">
        <f>IF($D132="Landfilled",0,IF($D132="Reused on site",1,IF($D132="Reused off site",1,IF($C132&lt;&gt;"",SUMIF('Conversion Factors'!$A$2:$A$39,$C132,'Conversion Factors'!$D$2:$D$39),""))))</f>
        <v/>
      </c>
      <c r="G132" s="323"/>
      <c r="H132" s="324"/>
      <c r="I132" s="325"/>
      <c r="J132" s="326"/>
      <c r="K132" s="327" t="str">
        <f>IF(G132&lt;&gt;"",G132,IF('Working Sheet'!D515&lt;&gt;"",'Working Sheet'!D515 &amp; " yd3",""))</f>
        <v/>
      </c>
      <c r="L132" s="328" t="str">
        <f>IF(H132&gt;0,H132,IF(ISNUMBER('Working Sheet'!#REF!),'Working Sheet'!#REF!,""))</f>
        <v/>
      </c>
      <c r="M132" s="329" t="str">
        <f>IF(I132&lt;&gt;"",I132,IF(J132&lt;&gt;"",J132/SUMIF('Conversion Factors'!$A$2:$A$39,'Estimated Waste'!C132,'Conversion Factors'!$C$2:$C$39),IF(H132&gt;0,IF(G132&lt;&gt;"",H132*SUMIF('Conversion Factors'!$F$2:$F$32,IF(LEN(G132)&gt;6,MID(G132,1,LEN(G132)-10),MID(G132,1,LEN(G132)-4)),'Conversion Factors'!$G$2:$G$28),""),"")))</f>
        <v/>
      </c>
      <c r="N132" s="330" t="str">
        <f>IF(J132&lt;&gt;"",J132,IF(I132&lt;&gt;"",I132*SUMIF('Conversion Factors'!$A$2:$A$39,'Estimated Waste'!C132,'Conversion Factors'!$C$2:$C$39),IF(H132&gt;0,IF(G132&lt;&gt;"",H132*SUMIF('Conversion Factors'!$F$2:$F$32,IF(LEN(G132)&gt;6,MID(G132,1,LEN(G132)-10),MID(G132,1,LEN(G132)-4)),'Conversion Factors'!$G$2:$G$28)*SUMIF('Conversion Factors'!$A$2:$A$39,'Estimated Waste'!C132,'Conversion Factors'!$C$2:$C$39),""),"")))</f>
        <v/>
      </c>
      <c r="O132" s="627"/>
      <c r="P132" s="628"/>
      <c r="Q132" s="628"/>
      <c r="R132" s="332"/>
      <c r="S132" s="294" t="str">
        <f t="shared" si="6"/>
        <v/>
      </c>
      <c r="T132" s="294" t="str">
        <f t="shared" si="7"/>
        <v/>
      </c>
      <c r="U132" s="293" t="str">
        <f t="shared" si="5"/>
        <v>Actions</v>
      </c>
      <c r="V132" s="293" t="str">
        <f t="shared" si="4"/>
        <v/>
      </c>
    </row>
    <row r="133" spans="2:22" ht="35.25" customHeight="1" x14ac:dyDescent="0.35">
      <c r="B133" s="318"/>
      <c r="C133" s="319"/>
      <c r="D133" s="320"/>
      <c r="E133" s="321"/>
      <c r="F133" s="322" t="str">
        <f>IF($D133="Landfilled",0,IF($D133="Reused on site",1,IF($D133="Reused off site",1,IF($C133&lt;&gt;"",SUMIF('Conversion Factors'!$A$2:$A$39,$C133,'Conversion Factors'!$D$2:$D$39),""))))</f>
        <v/>
      </c>
      <c r="G133" s="323"/>
      <c r="H133" s="324"/>
      <c r="I133" s="325"/>
      <c r="J133" s="326"/>
      <c r="K133" s="327" t="str">
        <f>IF(G133&lt;&gt;"",G133,IF('Working Sheet'!D516&lt;&gt;"",'Working Sheet'!D516 &amp; " yd3",""))</f>
        <v/>
      </c>
      <c r="L133" s="328" t="str">
        <f>IF(H133&gt;0,H133,IF(ISNUMBER('Working Sheet'!#REF!),'Working Sheet'!#REF!,""))</f>
        <v/>
      </c>
      <c r="M133" s="329" t="str">
        <f>IF(I133&lt;&gt;"",I133,IF(J133&lt;&gt;"",J133/SUMIF('Conversion Factors'!$A$2:$A$39,'Estimated Waste'!C133,'Conversion Factors'!$C$2:$C$39),IF(H133&gt;0,IF(G133&lt;&gt;"",H133*SUMIF('Conversion Factors'!$F$2:$F$32,IF(LEN(G133)&gt;6,MID(G133,1,LEN(G133)-10),MID(G133,1,LEN(G133)-4)),'Conversion Factors'!$G$2:$G$28),""),"")))</f>
        <v/>
      </c>
      <c r="N133" s="330" t="str">
        <f>IF(J133&lt;&gt;"",J133,IF(I133&lt;&gt;"",I133*SUMIF('Conversion Factors'!$A$2:$A$39,'Estimated Waste'!C133,'Conversion Factors'!$C$2:$C$39),IF(H133&gt;0,IF(G133&lt;&gt;"",H133*SUMIF('Conversion Factors'!$F$2:$F$32,IF(LEN(G133)&gt;6,MID(G133,1,LEN(G133)-10),MID(G133,1,LEN(G133)-4)),'Conversion Factors'!$G$2:$G$28)*SUMIF('Conversion Factors'!$A$2:$A$39,'Estimated Waste'!C133,'Conversion Factors'!$C$2:$C$39),""),"")))</f>
        <v/>
      </c>
      <c r="O133" s="627"/>
      <c r="P133" s="628"/>
      <c r="Q133" s="628"/>
      <c r="R133" s="332"/>
      <c r="S133" s="294" t="str">
        <f t="shared" si="6"/>
        <v/>
      </c>
      <c r="T133" s="294" t="str">
        <f t="shared" si="7"/>
        <v/>
      </c>
      <c r="U133" s="293" t="str">
        <f t="shared" si="5"/>
        <v>Actions</v>
      </c>
      <c r="V133" s="293" t="str">
        <f t="shared" si="4"/>
        <v/>
      </c>
    </row>
    <row r="134" spans="2:22" ht="35.25" customHeight="1" x14ac:dyDescent="0.35">
      <c r="B134" s="318"/>
      <c r="C134" s="319"/>
      <c r="D134" s="320"/>
      <c r="E134" s="321"/>
      <c r="F134" s="322" t="str">
        <f>IF($D134="Landfilled",0,IF($D134="Reused on site",1,IF($D134="Reused off site",1,IF($C134&lt;&gt;"",SUMIF('Conversion Factors'!$A$2:$A$39,$C134,'Conversion Factors'!$D$2:$D$39),""))))</f>
        <v/>
      </c>
      <c r="G134" s="323"/>
      <c r="H134" s="324"/>
      <c r="I134" s="325"/>
      <c r="J134" s="326"/>
      <c r="K134" s="327" t="str">
        <f>IF(G134&lt;&gt;"",G134,IF('Working Sheet'!D517&lt;&gt;"",'Working Sheet'!D517 &amp; " yd3",""))</f>
        <v/>
      </c>
      <c r="L134" s="328" t="str">
        <f>IF(H134&gt;0,H134,IF(ISNUMBER('Working Sheet'!#REF!),'Working Sheet'!#REF!,""))</f>
        <v/>
      </c>
      <c r="M134" s="329" t="str">
        <f>IF(I134&lt;&gt;"",I134,IF(J134&lt;&gt;"",J134/SUMIF('Conversion Factors'!$A$2:$A$39,'Estimated Waste'!C134,'Conversion Factors'!$C$2:$C$39),IF(H134&gt;0,IF(G134&lt;&gt;"",H134*SUMIF('Conversion Factors'!$F$2:$F$32,IF(LEN(G134)&gt;6,MID(G134,1,LEN(G134)-10),MID(G134,1,LEN(G134)-4)),'Conversion Factors'!$G$2:$G$28),""),"")))</f>
        <v/>
      </c>
      <c r="N134" s="330" t="str">
        <f>IF(J134&lt;&gt;"",J134,IF(I134&lt;&gt;"",I134*SUMIF('Conversion Factors'!$A$2:$A$39,'Estimated Waste'!C134,'Conversion Factors'!$C$2:$C$39),IF(H134&gt;0,IF(G134&lt;&gt;"",H134*SUMIF('Conversion Factors'!$F$2:$F$32,IF(LEN(G134)&gt;6,MID(G134,1,LEN(G134)-10),MID(G134,1,LEN(G134)-4)),'Conversion Factors'!$G$2:$G$28)*SUMIF('Conversion Factors'!$A$2:$A$39,'Estimated Waste'!C134,'Conversion Factors'!$C$2:$C$39),""),"")))</f>
        <v/>
      </c>
      <c r="O134" s="627"/>
      <c r="P134" s="628"/>
      <c r="Q134" s="628"/>
      <c r="R134" s="332"/>
      <c r="S134" s="294" t="str">
        <f t="shared" si="6"/>
        <v/>
      </c>
      <c r="T134" s="294" t="str">
        <f t="shared" si="7"/>
        <v/>
      </c>
      <c r="U134" s="293" t="str">
        <f t="shared" si="5"/>
        <v>Actions</v>
      </c>
      <c r="V134" s="293" t="str">
        <f t="shared" si="4"/>
        <v/>
      </c>
    </row>
    <row r="135" spans="2:22" ht="35.25" customHeight="1" x14ac:dyDescent="0.35">
      <c r="B135" s="318"/>
      <c r="C135" s="319"/>
      <c r="D135" s="320"/>
      <c r="E135" s="321"/>
      <c r="F135" s="322" t="str">
        <f>IF($D135="Landfilled",0,IF($D135="Reused on site",1,IF($D135="Reused off site",1,IF($C135&lt;&gt;"",SUMIF('Conversion Factors'!$A$2:$A$39,$C135,'Conversion Factors'!$D$2:$D$39),""))))</f>
        <v/>
      </c>
      <c r="G135" s="323"/>
      <c r="H135" s="324"/>
      <c r="I135" s="325"/>
      <c r="J135" s="326"/>
      <c r="K135" s="327" t="str">
        <f>IF(G135&lt;&gt;"",G135,IF('Working Sheet'!D518&lt;&gt;"",'Working Sheet'!D518 &amp; " yd3",""))</f>
        <v/>
      </c>
      <c r="L135" s="328" t="str">
        <f>IF(H135&gt;0,H135,IF(ISNUMBER('Working Sheet'!#REF!),'Working Sheet'!#REF!,""))</f>
        <v/>
      </c>
      <c r="M135" s="329" t="str">
        <f>IF(I135&lt;&gt;"",I135,IF(J135&lt;&gt;"",J135/SUMIF('Conversion Factors'!$A$2:$A$39,'Estimated Waste'!C135,'Conversion Factors'!$C$2:$C$39),IF(H135&gt;0,IF(G135&lt;&gt;"",H135*SUMIF('Conversion Factors'!$F$2:$F$32,IF(LEN(G135)&gt;6,MID(G135,1,LEN(G135)-10),MID(G135,1,LEN(G135)-4)),'Conversion Factors'!$G$2:$G$28),""),"")))</f>
        <v/>
      </c>
      <c r="N135" s="330" t="str">
        <f>IF(J135&lt;&gt;"",J135,IF(I135&lt;&gt;"",I135*SUMIF('Conversion Factors'!$A$2:$A$39,'Estimated Waste'!C135,'Conversion Factors'!$C$2:$C$39),IF(H135&gt;0,IF(G135&lt;&gt;"",H135*SUMIF('Conversion Factors'!$F$2:$F$32,IF(LEN(G135)&gt;6,MID(G135,1,LEN(G135)-10),MID(G135,1,LEN(G135)-4)),'Conversion Factors'!$G$2:$G$28)*SUMIF('Conversion Factors'!$A$2:$A$39,'Estimated Waste'!C135,'Conversion Factors'!$C$2:$C$39),""),"")))</f>
        <v/>
      </c>
      <c r="O135" s="627"/>
      <c r="P135" s="628"/>
      <c r="Q135" s="628"/>
      <c r="R135" s="332"/>
      <c r="S135" s="294" t="str">
        <f t="shared" si="6"/>
        <v/>
      </c>
      <c r="T135" s="294" t="str">
        <f t="shared" si="7"/>
        <v/>
      </c>
      <c r="U135" s="293" t="str">
        <f t="shared" si="5"/>
        <v>Actions</v>
      </c>
      <c r="V135" s="293" t="str">
        <f t="shared" ref="V135:V198" si="8">LEFT(SUBSTITUTE(SUBSTITUTE(SUBSTITUTE(SUBSTITUTE(SUBSTITUTE(SUBSTITUTE(SUBSTITUTE(C135," ","_"),"/",""),",",""),")",""),"(",""),"-","_"),"&amp;","_"),19)</f>
        <v/>
      </c>
    </row>
    <row r="136" spans="2:22" ht="35.25" customHeight="1" x14ac:dyDescent="0.35">
      <c r="B136" s="318"/>
      <c r="C136" s="319"/>
      <c r="D136" s="320"/>
      <c r="E136" s="321"/>
      <c r="F136" s="322" t="str">
        <f>IF($D136="Landfilled",0,IF($D136="Reused on site",1,IF($D136="Reused off site",1,IF($C136&lt;&gt;"",SUMIF('Conversion Factors'!$A$2:$A$39,$C136,'Conversion Factors'!$D$2:$D$39),""))))</f>
        <v/>
      </c>
      <c r="G136" s="323"/>
      <c r="H136" s="324"/>
      <c r="I136" s="325"/>
      <c r="J136" s="326"/>
      <c r="K136" s="327" t="str">
        <f>IF(G136&lt;&gt;"",G136,IF('Working Sheet'!D519&lt;&gt;"",'Working Sheet'!D519 &amp; " yd3",""))</f>
        <v/>
      </c>
      <c r="L136" s="328" t="str">
        <f>IF(H136&gt;0,H136,IF(ISNUMBER('Working Sheet'!#REF!),'Working Sheet'!#REF!,""))</f>
        <v/>
      </c>
      <c r="M136" s="329" t="str">
        <f>IF(I136&lt;&gt;"",I136,IF(J136&lt;&gt;"",J136/SUMIF('Conversion Factors'!$A$2:$A$39,'Estimated Waste'!C136,'Conversion Factors'!$C$2:$C$39),IF(H136&gt;0,IF(G136&lt;&gt;"",H136*SUMIF('Conversion Factors'!$F$2:$F$32,IF(LEN(G136)&gt;6,MID(G136,1,LEN(G136)-10),MID(G136,1,LEN(G136)-4)),'Conversion Factors'!$G$2:$G$28),""),"")))</f>
        <v/>
      </c>
      <c r="N136" s="330" t="str">
        <f>IF(J136&lt;&gt;"",J136,IF(I136&lt;&gt;"",I136*SUMIF('Conversion Factors'!$A$2:$A$39,'Estimated Waste'!C136,'Conversion Factors'!$C$2:$C$39),IF(H136&gt;0,IF(G136&lt;&gt;"",H136*SUMIF('Conversion Factors'!$F$2:$F$32,IF(LEN(G136)&gt;6,MID(G136,1,LEN(G136)-10),MID(G136,1,LEN(G136)-4)),'Conversion Factors'!$G$2:$G$28)*SUMIF('Conversion Factors'!$A$2:$A$39,'Estimated Waste'!C136,'Conversion Factors'!$C$2:$C$39),""),"")))</f>
        <v/>
      </c>
      <c r="O136" s="627"/>
      <c r="P136" s="628"/>
      <c r="Q136" s="628"/>
      <c r="R136" s="332"/>
      <c r="S136" s="294" t="str">
        <f t="shared" si="6"/>
        <v/>
      </c>
      <c r="T136" s="294" t="str">
        <f t="shared" si="7"/>
        <v/>
      </c>
      <c r="U136" s="293" t="str">
        <f t="shared" ref="U136:U199" si="9">SUBSTITUTE(B136," ","_") &amp; "Actions"</f>
        <v>Actions</v>
      </c>
      <c r="V136" s="293" t="str">
        <f t="shared" si="8"/>
        <v/>
      </c>
    </row>
    <row r="137" spans="2:22" ht="35.25" customHeight="1" x14ac:dyDescent="0.35">
      <c r="B137" s="318"/>
      <c r="C137" s="319"/>
      <c r="D137" s="320"/>
      <c r="E137" s="321"/>
      <c r="F137" s="322" t="str">
        <f>IF($D137="Landfilled",0,IF($D137="Reused on site",1,IF($D137="Reused off site",1,IF($C137&lt;&gt;"",SUMIF('Conversion Factors'!$A$2:$A$39,$C137,'Conversion Factors'!$D$2:$D$39),""))))</f>
        <v/>
      </c>
      <c r="G137" s="323"/>
      <c r="H137" s="324"/>
      <c r="I137" s="325"/>
      <c r="J137" s="326"/>
      <c r="K137" s="327" t="str">
        <f>IF(G137&lt;&gt;"",G137,IF('Working Sheet'!D520&lt;&gt;"",'Working Sheet'!D520 &amp; " yd3",""))</f>
        <v/>
      </c>
      <c r="L137" s="328" t="str">
        <f>IF(H137&gt;0,H137,IF(ISNUMBER('Working Sheet'!#REF!),'Working Sheet'!#REF!,""))</f>
        <v/>
      </c>
      <c r="M137" s="329" t="str">
        <f>IF(I137&lt;&gt;"",I137,IF(J137&lt;&gt;"",J137/SUMIF('Conversion Factors'!$A$2:$A$39,'Estimated Waste'!C137,'Conversion Factors'!$C$2:$C$39),IF(H137&gt;0,IF(G137&lt;&gt;"",H137*SUMIF('Conversion Factors'!$F$2:$F$32,IF(LEN(G137)&gt;6,MID(G137,1,LEN(G137)-10),MID(G137,1,LEN(G137)-4)),'Conversion Factors'!$G$2:$G$28),""),"")))</f>
        <v/>
      </c>
      <c r="N137" s="330" t="str">
        <f>IF(J137&lt;&gt;"",J137,IF(I137&lt;&gt;"",I137*SUMIF('Conversion Factors'!$A$2:$A$39,'Estimated Waste'!C137,'Conversion Factors'!$C$2:$C$39),IF(H137&gt;0,IF(G137&lt;&gt;"",H137*SUMIF('Conversion Factors'!$F$2:$F$32,IF(LEN(G137)&gt;6,MID(G137,1,LEN(G137)-10),MID(G137,1,LEN(G137)-4)),'Conversion Factors'!$G$2:$G$28)*SUMIF('Conversion Factors'!$A$2:$A$39,'Estimated Waste'!C137,'Conversion Factors'!$C$2:$C$39),""),"")))</f>
        <v/>
      </c>
      <c r="O137" s="627"/>
      <c r="P137" s="628"/>
      <c r="Q137" s="628"/>
      <c r="R137" s="332"/>
      <c r="S137" s="294" t="str">
        <f t="shared" si="6"/>
        <v/>
      </c>
      <c r="T137" s="294" t="str">
        <f t="shared" si="7"/>
        <v/>
      </c>
      <c r="U137" s="293" t="str">
        <f t="shared" si="9"/>
        <v>Actions</v>
      </c>
      <c r="V137" s="293" t="str">
        <f t="shared" si="8"/>
        <v/>
      </c>
    </row>
    <row r="138" spans="2:22" ht="35.25" customHeight="1" x14ac:dyDescent="0.35">
      <c r="B138" s="318"/>
      <c r="C138" s="319"/>
      <c r="D138" s="320"/>
      <c r="E138" s="321"/>
      <c r="F138" s="322" t="str">
        <f>IF($D138="Landfilled",0,IF($D138="Reused on site",1,IF($D138="Reused off site",1,IF($C138&lt;&gt;"",SUMIF('Conversion Factors'!$A$2:$A$39,$C138,'Conversion Factors'!$D$2:$D$39),""))))</f>
        <v/>
      </c>
      <c r="G138" s="323"/>
      <c r="H138" s="324"/>
      <c r="I138" s="325"/>
      <c r="J138" s="326"/>
      <c r="K138" s="327" t="str">
        <f>IF(G138&lt;&gt;"",G138,IF('Working Sheet'!D521&lt;&gt;"",'Working Sheet'!D521 &amp; " yd3",""))</f>
        <v/>
      </c>
      <c r="L138" s="328" t="str">
        <f>IF(H138&gt;0,H138,IF(ISNUMBER('Working Sheet'!#REF!),'Working Sheet'!#REF!,""))</f>
        <v/>
      </c>
      <c r="M138" s="329" t="str">
        <f>IF(I138&lt;&gt;"",I138,IF(J138&lt;&gt;"",J138/SUMIF('Conversion Factors'!$A$2:$A$39,'Estimated Waste'!C138,'Conversion Factors'!$C$2:$C$39),IF(H138&gt;0,IF(G138&lt;&gt;"",H138*SUMIF('Conversion Factors'!$F$2:$F$32,IF(LEN(G138)&gt;6,MID(G138,1,LEN(G138)-10),MID(G138,1,LEN(G138)-4)),'Conversion Factors'!$G$2:$G$28),""),"")))</f>
        <v/>
      </c>
      <c r="N138" s="330" t="str">
        <f>IF(J138&lt;&gt;"",J138,IF(I138&lt;&gt;"",I138*SUMIF('Conversion Factors'!$A$2:$A$39,'Estimated Waste'!C138,'Conversion Factors'!$C$2:$C$39),IF(H138&gt;0,IF(G138&lt;&gt;"",H138*SUMIF('Conversion Factors'!$F$2:$F$32,IF(LEN(G138)&gt;6,MID(G138,1,LEN(G138)-10),MID(G138,1,LEN(G138)-4)),'Conversion Factors'!$G$2:$G$28)*SUMIF('Conversion Factors'!$A$2:$A$39,'Estimated Waste'!C138,'Conversion Factors'!$C$2:$C$39),""),"")))</f>
        <v/>
      </c>
      <c r="O138" s="627"/>
      <c r="P138" s="628"/>
      <c r="Q138" s="628"/>
      <c r="R138" s="332"/>
      <c r="S138" s="294" t="str">
        <f t="shared" ref="S138:S201" si="10">IF(ISNUMBER(M138),M138*(1-(IF(E138&lt;&gt;"",E138,F138))),"")</f>
        <v/>
      </c>
      <c r="T138" s="294" t="str">
        <f t="shared" ref="T138:T201" si="11">IF(ISNUMBER(N138),N138*(1-(IF(E138&lt;&gt;"",E138,F138))),"")</f>
        <v/>
      </c>
      <c r="U138" s="293" t="str">
        <f t="shared" si="9"/>
        <v>Actions</v>
      </c>
      <c r="V138" s="293" t="str">
        <f t="shared" si="8"/>
        <v/>
      </c>
    </row>
    <row r="139" spans="2:22" ht="35.25" customHeight="1" x14ac:dyDescent="0.35">
      <c r="B139" s="318"/>
      <c r="C139" s="319"/>
      <c r="D139" s="320"/>
      <c r="E139" s="321"/>
      <c r="F139" s="322" t="str">
        <f>IF($D139="Landfilled",0,IF($D139="Reused on site",1,IF($D139="Reused off site",1,IF($C139&lt;&gt;"",SUMIF('Conversion Factors'!$A$2:$A$39,$C139,'Conversion Factors'!$D$2:$D$39),""))))</f>
        <v/>
      </c>
      <c r="G139" s="323"/>
      <c r="H139" s="324"/>
      <c r="I139" s="325"/>
      <c r="J139" s="326"/>
      <c r="K139" s="327" t="str">
        <f>IF(G139&lt;&gt;"",G139,IF('Working Sheet'!D522&lt;&gt;"",'Working Sheet'!D522 &amp; " yd3",""))</f>
        <v/>
      </c>
      <c r="L139" s="328" t="str">
        <f>IF(H139&gt;0,H139,IF(ISNUMBER('Working Sheet'!#REF!),'Working Sheet'!#REF!,""))</f>
        <v/>
      </c>
      <c r="M139" s="329" t="str">
        <f>IF(I139&lt;&gt;"",I139,IF(J139&lt;&gt;"",J139/SUMIF('Conversion Factors'!$A$2:$A$39,'Estimated Waste'!C139,'Conversion Factors'!$C$2:$C$39),IF(H139&gt;0,IF(G139&lt;&gt;"",H139*SUMIF('Conversion Factors'!$F$2:$F$32,IF(LEN(G139)&gt;6,MID(G139,1,LEN(G139)-10),MID(G139,1,LEN(G139)-4)),'Conversion Factors'!$G$2:$G$28),""),"")))</f>
        <v/>
      </c>
      <c r="N139" s="330" t="str">
        <f>IF(J139&lt;&gt;"",J139,IF(I139&lt;&gt;"",I139*SUMIF('Conversion Factors'!$A$2:$A$39,'Estimated Waste'!C139,'Conversion Factors'!$C$2:$C$39),IF(H139&gt;0,IF(G139&lt;&gt;"",H139*SUMIF('Conversion Factors'!$F$2:$F$32,IF(LEN(G139)&gt;6,MID(G139,1,LEN(G139)-10),MID(G139,1,LEN(G139)-4)),'Conversion Factors'!$G$2:$G$28)*SUMIF('Conversion Factors'!$A$2:$A$39,'Estimated Waste'!C139,'Conversion Factors'!$C$2:$C$39),""),"")))</f>
        <v/>
      </c>
      <c r="O139" s="627"/>
      <c r="P139" s="628"/>
      <c r="Q139" s="628"/>
      <c r="R139" s="332"/>
      <c r="S139" s="294" t="str">
        <f t="shared" si="10"/>
        <v/>
      </c>
      <c r="T139" s="294" t="str">
        <f t="shared" si="11"/>
        <v/>
      </c>
      <c r="U139" s="293" t="str">
        <f t="shared" si="9"/>
        <v>Actions</v>
      </c>
      <c r="V139" s="293" t="str">
        <f t="shared" si="8"/>
        <v/>
      </c>
    </row>
    <row r="140" spans="2:22" ht="35.25" customHeight="1" x14ac:dyDescent="0.35">
      <c r="B140" s="318"/>
      <c r="C140" s="319"/>
      <c r="D140" s="320"/>
      <c r="E140" s="321"/>
      <c r="F140" s="322" t="str">
        <f>IF($D140="Landfilled",0,IF($D140="Reused on site",1,IF($D140="Reused off site",1,IF($C140&lt;&gt;"",SUMIF('Conversion Factors'!$A$2:$A$39,$C140,'Conversion Factors'!$D$2:$D$39),""))))</f>
        <v/>
      </c>
      <c r="G140" s="323"/>
      <c r="H140" s="324"/>
      <c r="I140" s="325"/>
      <c r="J140" s="326"/>
      <c r="K140" s="327" t="str">
        <f>IF(G140&lt;&gt;"",G140,IF('Working Sheet'!D523&lt;&gt;"",'Working Sheet'!D523 &amp; " yd3",""))</f>
        <v/>
      </c>
      <c r="L140" s="328" t="str">
        <f>IF(H140&gt;0,H140,IF(ISNUMBER('Working Sheet'!#REF!),'Working Sheet'!#REF!,""))</f>
        <v/>
      </c>
      <c r="M140" s="329" t="str">
        <f>IF(I140&lt;&gt;"",I140,IF(J140&lt;&gt;"",J140/SUMIF('Conversion Factors'!$A$2:$A$39,'Estimated Waste'!C140,'Conversion Factors'!$C$2:$C$39),IF(H140&gt;0,IF(G140&lt;&gt;"",H140*SUMIF('Conversion Factors'!$F$2:$F$32,IF(LEN(G140)&gt;6,MID(G140,1,LEN(G140)-10),MID(G140,1,LEN(G140)-4)),'Conversion Factors'!$G$2:$G$28),""),"")))</f>
        <v/>
      </c>
      <c r="N140" s="330" t="str">
        <f>IF(J140&lt;&gt;"",J140,IF(I140&lt;&gt;"",I140*SUMIF('Conversion Factors'!$A$2:$A$39,'Estimated Waste'!C140,'Conversion Factors'!$C$2:$C$39),IF(H140&gt;0,IF(G140&lt;&gt;"",H140*SUMIF('Conversion Factors'!$F$2:$F$32,IF(LEN(G140)&gt;6,MID(G140,1,LEN(G140)-10),MID(G140,1,LEN(G140)-4)),'Conversion Factors'!$G$2:$G$28)*SUMIF('Conversion Factors'!$A$2:$A$39,'Estimated Waste'!C140,'Conversion Factors'!$C$2:$C$39),""),"")))</f>
        <v/>
      </c>
      <c r="O140" s="627"/>
      <c r="P140" s="628"/>
      <c r="Q140" s="628"/>
      <c r="R140" s="332"/>
      <c r="S140" s="294" t="str">
        <f t="shared" si="10"/>
        <v/>
      </c>
      <c r="T140" s="294" t="str">
        <f t="shared" si="11"/>
        <v/>
      </c>
      <c r="U140" s="293" t="str">
        <f t="shared" si="9"/>
        <v>Actions</v>
      </c>
      <c r="V140" s="293" t="str">
        <f t="shared" si="8"/>
        <v/>
      </c>
    </row>
    <row r="141" spans="2:22" ht="35.25" customHeight="1" x14ac:dyDescent="0.35">
      <c r="B141" s="318"/>
      <c r="C141" s="319"/>
      <c r="D141" s="320"/>
      <c r="E141" s="321"/>
      <c r="F141" s="322" t="str">
        <f>IF($D141="Landfilled",0,IF($D141="Reused on site",1,IF($D141="Reused off site",1,IF($C141&lt;&gt;"",SUMIF('Conversion Factors'!$A$2:$A$39,$C141,'Conversion Factors'!$D$2:$D$39),""))))</f>
        <v/>
      </c>
      <c r="G141" s="323"/>
      <c r="H141" s="324"/>
      <c r="I141" s="325"/>
      <c r="J141" s="326"/>
      <c r="K141" s="327" t="str">
        <f>IF(G141&lt;&gt;"",G141,IF('Working Sheet'!D524&lt;&gt;"",'Working Sheet'!D524 &amp; " yd3",""))</f>
        <v/>
      </c>
      <c r="L141" s="328" t="str">
        <f>IF(H141&gt;0,H141,IF(ISNUMBER('Working Sheet'!#REF!),'Working Sheet'!#REF!,""))</f>
        <v/>
      </c>
      <c r="M141" s="329" t="str">
        <f>IF(I141&lt;&gt;"",I141,IF(J141&lt;&gt;"",J141/SUMIF('Conversion Factors'!$A$2:$A$39,'Estimated Waste'!C141,'Conversion Factors'!$C$2:$C$39),IF(H141&gt;0,IF(G141&lt;&gt;"",H141*SUMIF('Conversion Factors'!$F$2:$F$32,IF(LEN(G141)&gt;6,MID(G141,1,LEN(G141)-10),MID(G141,1,LEN(G141)-4)),'Conversion Factors'!$G$2:$G$28),""),"")))</f>
        <v/>
      </c>
      <c r="N141" s="330" t="str">
        <f>IF(J141&lt;&gt;"",J141,IF(I141&lt;&gt;"",I141*SUMIF('Conversion Factors'!$A$2:$A$39,'Estimated Waste'!C141,'Conversion Factors'!$C$2:$C$39),IF(H141&gt;0,IF(G141&lt;&gt;"",H141*SUMIF('Conversion Factors'!$F$2:$F$32,IF(LEN(G141)&gt;6,MID(G141,1,LEN(G141)-10),MID(G141,1,LEN(G141)-4)),'Conversion Factors'!$G$2:$G$28)*SUMIF('Conversion Factors'!$A$2:$A$39,'Estimated Waste'!C141,'Conversion Factors'!$C$2:$C$39),""),"")))</f>
        <v/>
      </c>
      <c r="O141" s="627"/>
      <c r="P141" s="628"/>
      <c r="Q141" s="628"/>
      <c r="R141" s="332"/>
      <c r="S141" s="294" t="str">
        <f t="shared" si="10"/>
        <v/>
      </c>
      <c r="T141" s="294" t="str">
        <f t="shared" si="11"/>
        <v/>
      </c>
      <c r="U141" s="293" t="str">
        <f t="shared" si="9"/>
        <v>Actions</v>
      </c>
      <c r="V141" s="293" t="str">
        <f t="shared" si="8"/>
        <v/>
      </c>
    </row>
    <row r="142" spans="2:22" ht="35.25" customHeight="1" x14ac:dyDescent="0.35">
      <c r="B142" s="318"/>
      <c r="C142" s="319"/>
      <c r="D142" s="320"/>
      <c r="E142" s="321"/>
      <c r="F142" s="322" t="str">
        <f>IF($D142="Landfilled",0,IF($D142="Reused on site",1,IF($D142="Reused off site",1,IF($C142&lt;&gt;"",SUMIF('Conversion Factors'!$A$2:$A$39,$C142,'Conversion Factors'!$D$2:$D$39),""))))</f>
        <v/>
      </c>
      <c r="G142" s="323"/>
      <c r="H142" s="324"/>
      <c r="I142" s="325"/>
      <c r="J142" s="326"/>
      <c r="K142" s="327" t="str">
        <f>IF(G142&lt;&gt;"",G142,IF('Working Sheet'!D525&lt;&gt;"",'Working Sheet'!D525 &amp; " yd3",""))</f>
        <v/>
      </c>
      <c r="L142" s="328" t="str">
        <f>IF(H142&gt;0,H142,IF(ISNUMBER('Working Sheet'!#REF!),'Working Sheet'!#REF!,""))</f>
        <v/>
      </c>
      <c r="M142" s="329" t="str">
        <f>IF(I142&lt;&gt;"",I142,IF(J142&lt;&gt;"",J142/SUMIF('Conversion Factors'!$A$2:$A$39,'Estimated Waste'!C142,'Conversion Factors'!$C$2:$C$39),IF(H142&gt;0,IF(G142&lt;&gt;"",H142*SUMIF('Conversion Factors'!$F$2:$F$32,IF(LEN(G142)&gt;6,MID(G142,1,LEN(G142)-10),MID(G142,1,LEN(G142)-4)),'Conversion Factors'!$G$2:$G$28),""),"")))</f>
        <v/>
      </c>
      <c r="N142" s="330" t="str">
        <f>IF(J142&lt;&gt;"",J142,IF(I142&lt;&gt;"",I142*SUMIF('Conversion Factors'!$A$2:$A$39,'Estimated Waste'!C142,'Conversion Factors'!$C$2:$C$39),IF(H142&gt;0,IF(G142&lt;&gt;"",H142*SUMIF('Conversion Factors'!$F$2:$F$32,IF(LEN(G142)&gt;6,MID(G142,1,LEN(G142)-10),MID(G142,1,LEN(G142)-4)),'Conversion Factors'!$G$2:$G$28)*SUMIF('Conversion Factors'!$A$2:$A$39,'Estimated Waste'!C142,'Conversion Factors'!$C$2:$C$39),""),"")))</f>
        <v/>
      </c>
      <c r="O142" s="627"/>
      <c r="P142" s="628"/>
      <c r="Q142" s="628"/>
      <c r="R142" s="332"/>
      <c r="S142" s="294" t="str">
        <f t="shared" si="10"/>
        <v/>
      </c>
      <c r="T142" s="294" t="str">
        <f t="shared" si="11"/>
        <v/>
      </c>
      <c r="U142" s="293" t="str">
        <f t="shared" si="9"/>
        <v>Actions</v>
      </c>
      <c r="V142" s="293" t="str">
        <f t="shared" si="8"/>
        <v/>
      </c>
    </row>
    <row r="143" spans="2:22" ht="35.25" customHeight="1" x14ac:dyDescent="0.35">
      <c r="B143" s="318"/>
      <c r="C143" s="319"/>
      <c r="D143" s="320"/>
      <c r="E143" s="321"/>
      <c r="F143" s="322" t="str">
        <f>IF($D143="Landfilled",0,IF($D143="Reused on site",1,IF($D143="Reused off site",1,IF($C143&lt;&gt;"",SUMIF('Conversion Factors'!$A$2:$A$39,$C143,'Conversion Factors'!$D$2:$D$39),""))))</f>
        <v/>
      </c>
      <c r="G143" s="323"/>
      <c r="H143" s="324"/>
      <c r="I143" s="325"/>
      <c r="J143" s="326"/>
      <c r="K143" s="327" t="str">
        <f>IF(G143&lt;&gt;"",G143,IF('Working Sheet'!D526&lt;&gt;"",'Working Sheet'!D526 &amp; " yd3",""))</f>
        <v/>
      </c>
      <c r="L143" s="328" t="str">
        <f>IF(H143&gt;0,H143,IF(ISNUMBER('Working Sheet'!#REF!),'Working Sheet'!#REF!,""))</f>
        <v/>
      </c>
      <c r="M143" s="329" t="str">
        <f>IF(I143&lt;&gt;"",I143,IF(J143&lt;&gt;"",J143/SUMIF('Conversion Factors'!$A$2:$A$39,'Estimated Waste'!C143,'Conversion Factors'!$C$2:$C$39),IF(H143&gt;0,IF(G143&lt;&gt;"",H143*SUMIF('Conversion Factors'!$F$2:$F$32,IF(LEN(G143)&gt;6,MID(G143,1,LEN(G143)-10),MID(G143,1,LEN(G143)-4)),'Conversion Factors'!$G$2:$G$28),""),"")))</f>
        <v/>
      </c>
      <c r="N143" s="330" t="str">
        <f>IF(J143&lt;&gt;"",J143,IF(I143&lt;&gt;"",I143*SUMIF('Conversion Factors'!$A$2:$A$39,'Estimated Waste'!C143,'Conversion Factors'!$C$2:$C$39),IF(H143&gt;0,IF(G143&lt;&gt;"",H143*SUMIF('Conversion Factors'!$F$2:$F$32,IF(LEN(G143)&gt;6,MID(G143,1,LEN(G143)-10),MID(G143,1,LEN(G143)-4)),'Conversion Factors'!$G$2:$G$28)*SUMIF('Conversion Factors'!$A$2:$A$39,'Estimated Waste'!C143,'Conversion Factors'!$C$2:$C$39),""),"")))</f>
        <v/>
      </c>
      <c r="O143" s="627"/>
      <c r="P143" s="628"/>
      <c r="Q143" s="628"/>
      <c r="R143" s="332"/>
      <c r="S143" s="294" t="str">
        <f t="shared" si="10"/>
        <v/>
      </c>
      <c r="T143" s="294" t="str">
        <f t="shared" si="11"/>
        <v/>
      </c>
      <c r="U143" s="293" t="str">
        <f t="shared" si="9"/>
        <v>Actions</v>
      </c>
      <c r="V143" s="293" t="str">
        <f t="shared" si="8"/>
        <v/>
      </c>
    </row>
    <row r="144" spans="2:22" ht="35.25" customHeight="1" x14ac:dyDescent="0.35">
      <c r="B144" s="318"/>
      <c r="C144" s="319"/>
      <c r="D144" s="320"/>
      <c r="E144" s="321"/>
      <c r="F144" s="322" t="str">
        <f>IF($D144="Landfilled",0,IF($D144="Reused on site",1,IF($D144="Reused off site",1,IF($C144&lt;&gt;"",SUMIF('Conversion Factors'!$A$2:$A$39,$C144,'Conversion Factors'!$D$2:$D$39),""))))</f>
        <v/>
      </c>
      <c r="G144" s="323"/>
      <c r="H144" s="324"/>
      <c r="I144" s="325"/>
      <c r="J144" s="326"/>
      <c r="K144" s="327" t="str">
        <f>IF(G144&lt;&gt;"",G144,IF('Working Sheet'!D527&lt;&gt;"",'Working Sheet'!D527 &amp; " yd3",""))</f>
        <v/>
      </c>
      <c r="L144" s="328" t="str">
        <f>IF(H144&gt;0,H144,IF(ISNUMBER('Working Sheet'!#REF!),'Working Sheet'!#REF!,""))</f>
        <v/>
      </c>
      <c r="M144" s="329" t="str">
        <f>IF(I144&lt;&gt;"",I144,IF(J144&lt;&gt;"",J144/SUMIF('Conversion Factors'!$A$2:$A$39,'Estimated Waste'!C144,'Conversion Factors'!$C$2:$C$39),IF(H144&gt;0,IF(G144&lt;&gt;"",H144*SUMIF('Conversion Factors'!$F$2:$F$32,IF(LEN(G144)&gt;6,MID(G144,1,LEN(G144)-10),MID(G144,1,LEN(G144)-4)),'Conversion Factors'!$G$2:$G$28),""),"")))</f>
        <v/>
      </c>
      <c r="N144" s="330" t="str">
        <f>IF(J144&lt;&gt;"",J144,IF(I144&lt;&gt;"",I144*SUMIF('Conversion Factors'!$A$2:$A$39,'Estimated Waste'!C144,'Conversion Factors'!$C$2:$C$39),IF(H144&gt;0,IF(G144&lt;&gt;"",H144*SUMIF('Conversion Factors'!$F$2:$F$32,IF(LEN(G144)&gt;6,MID(G144,1,LEN(G144)-10),MID(G144,1,LEN(G144)-4)),'Conversion Factors'!$G$2:$G$28)*SUMIF('Conversion Factors'!$A$2:$A$39,'Estimated Waste'!C144,'Conversion Factors'!$C$2:$C$39),""),"")))</f>
        <v/>
      </c>
      <c r="O144" s="627"/>
      <c r="P144" s="628"/>
      <c r="Q144" s="628"/>
      <c r="R144" s="332"/>
      <c r="S144" s="294" t="str">
        <f t="shared" si="10"/>
        <v/>
      </c>
      <c r="T144" s="294" t="str">
        <f t="shared" si="11"/>
        <v/>
      </c>
      <c r="U144" s="293" t="str">
        <f t="shared" si="9"/>
        <v>Actions</v>
      </c>
      <c r="V144" s="293" t="str">
        <f t="shared" si="8"/>
        <v/>
      </c>
    </row>
    <row r="145" spans="2:22" ht="35.25" customHeight="1" x14ac:dyDescent="0.35">
      <c r="B145" s="318"/>
      <c r="C145" s="319"/>
      <c r="D145" s="320"/>
      <c r="E145" s="321"/>
      <c r="F145" s="322" t="str">
        <f>IF($D145="Landfilled",0,IF($D145="Reused on site",1,IF($D145="Reused off site",1,IF($C145&lt;&gt;"",SUMIF('Conversion Factors'!$A$2:$A$39,$C145,'Conversion Factors'!$D$2:$D$39),""))))</f>
        <v/>
      </c>
      <c r="G145" s="323"/>
      <c r="H145" s="324"/>
      <c r="I145" s="325"/>
      <c r="J145" s="326"/>
      <c r="K145" s="327" t="str">
        <f>IF(G145&lt;&gt;"",G145,IF('Working Sheet'!D528&lt;&gt;"",'Working Sheet'!D528 &amp; " yd3",""))</f>
        <v/>
      </c>
      <c r="L145" s="328" t="str">
        <f>IF(H145&gt;0,H145,IF(ISNUMBER('Working Sheet'!#REF!),'Working Sheet'!#REF!,""))</f>
        <v/>
      </c>
      <c r="M145" s="329" t="str">
        <f>IF(I145&lt;&gt;"",I145,IF(J145&lt;&gt;"",J145/SUMIF('Conversion Factors'!$A$2:$A$39,'Estimated Waste'!C145,'Conversion Factors'!$C$2:$C$39),IF(H145&gt;0,IF(G145&lt;&gt;"",H145*SUMIF('Conversion Factors'!$F$2:$F$32,IF(LEN(G145)&gt;6,MID(G145,1,LEN(G145)-10),MID(G145,1,LEN(G145)-4)),'Conversion Factors'!$G$2:$G$28),""),"")))</f>
        <v/>
      </c>
      <c r="N145" s="330" t="str">
        <f>IF(J145&lt;&gt;"",J145,IF(I145&lt;&gt;"",I145*SUMIF('Conversion Factors'!$A$2:$A$39,'Estimated Waste'!C145,'Conversion Factors'!$C$2:$C$39),IF(H145&gt;0,IF(G145&lt;&gt;"",H145*SUMIF('Conversion Factors'!$F$2:$F$32,IF(LEN(G145)&gt;6,MID(G145,1,LEN(G145)-10),MID(G145,1,LEN(G145)-4)),'Conversion Factors'!$G$2:$G$28)*SUMIF('Conversion Factors'!$A$2:$A$39,'Estimated Waste'!C145,'Conversion Factors'!$C$2:$C$39),""),"")))</f>
        <v/>
      </c>
      <c r="O145" s="627"/>
      <c r="P145" s="628"/>
      <c r="Q145" s="628"/>
      <c r="R145" s="332"/>
      <c r="S145" s="294" t="str">
        <f t="shared" si="10"/>
        <v/>
      </c>
      <c r="T145" s="294" t="str">
        <f t="shared" si="11"/>
        <v/>
      </c>
      <c r="U145" s="293" t="str">
        <f t="shared" si="9"/>
        <v>Actions</v>
      </c>
      <c r="V145" s="293" t="str">
        <f t="shared" si="8"/>
        <v/>
      </c>
    </row>
    <row r="146" spans="2:22" ht="35.25" customHeight="1" x14ac:dyDescent="0.35">
      <c r="B146" s="318"/>
      <c r="C146" s="319"/>
      <c r="D146" s="320"/>
      <c r="E146" s="321"/>
      <c r="F146" s="322" t="str">
        <f>IF($D146="Landfilled",0,IF($D146="Reused on site",1,IF($D146="Reused off site",1,IF($C146&lt;&gt;"",SUMIF('Conversion Factors'!$A$2:$A$39,$C146,'Conversion Factors'!$D$2:$D$39),""))))</f>
        <v/>
      </c>
      <c r="G146" s="323"/>
      <c r="H146" s="324"/>
      <c r="I146" s="325"/>
      <c r="J146" s="326"/>
      <c r="K146" s="327" t="str">
        <f>IF(G146&lt;&gt;"",G146,IF('Working Sheet'!D529&lt;&gt;"",'Working Sheet'!D529 &amp; " yd3",""))</f>
        <v/>
      </c>
      <c r="L146" s="328" t="str">
        <f>IF(H146&gt;0,H146,IF(ISNUMBER('Working Sheet'!#REF!),'Working Sheet'!#REF!,""))</f>
        <v/>
      </c>
      <c r="M146" s="329" t="str">
        <f>IF(I146&lt;&gt;"",I146,IF(J146&lt;&gt;"",J146/SUMIF('Conversion Factors'!$A$2:$A$39,'Estimated Waste'!C146,'Conversion Factors'!$C$2:$C$39),IF(H146&gt;0,IF(G146&lt;&gt;"",H146*SUMIF('Conversion Factors'!$F$2:$F$32,IF(LEN(G146)&gt;6,MID(G146,1,LEN(G146)-10),MID(G146,1,LEN(G146)-4)),'Conversion Factors'!$G$2:$G$28),""),"")))</f>
        <v/>
      </c>
      <c r="N146" s="330" t="str">
        <f>IF(J146&lt;&gt;"",J146,IF(I146&lt;&gt;"",I146*SUMIF('Conversion Factors'!$A$2:$A$39,'Estimated Waste'!C146,'Conversion Factors'!$C$2:$C$39),IF(H146&gt;0,IF(G146&lt;&gt;"",H146*SUMIF('Conversion Factors'!$F$2:$F$32,IF(LEN(G146)&gt;6,MID(G146,1,LEN(G146)-10),MID(G146,1,LEN(G146)-4)),'Conversion Factors'!$G$2:$G$28)*SUMIF('Conversion Factors'!$A$2:$A$39,'Estimated Waste'!C146,'Conversion Factors'!$C$2:$C$39),""),"")))</f>
        <v/>
      </c>
      <c r="O146" s="627"/>
      <c r="P146" s="628"/>
      <c r="Q146" s="628"/>
      <c r="R146" s="332"/>
      <c r="S146" s="294" t="str">
        <f t="shared" si="10"/>
        <v/>
      </c>
      <c r="T146" s="294" t="str">
        <f t="shared" si="11"/>
        <v/>
      </c>
      <c r="U146" s="293" t="str">
        <f t="shared" si="9"/>
        <v>Actions</v>
      </c>
      <c r="V146" s="293" t="str">
        <f t="shared" si="8"/>
        <v/>
      </c>
    </row>
    <row r="147" spans="2:22" ht="35.25" customHeight="1" x14ac:dyDescent="0.35">
      <c r="B147" s="318"/>
      <c r="C147" s="319"/>
      <c r="D147" s="320"/>
      <c r="E147" s="321"/>
      <c r="F147" s="322" t="str">
        <f>IF($D147="Landfilled",0,IF($D147="Reused on site",1,IF($D147="Reused off site",1,IF($C147&lt;&gt;"",SUMIF('Conversion Factors'!$A$2:$A$39,$C147,'Conversion Factors'!$D$2:$D$39),""))))</f>
        <v/>
      </c>
      <c r="G147" s="323"/>
      <c r="H147" s="324"/>
      <c r="I147" s="325"/>
      <c r="J147" s="326"/>
      <c r="K147" s="327" t="str">
        <f>IF(G147&lt;&gt;"",G147,IF('Working Sheet'!D530&lt;&gt;"",'Working Sheet'!D530 &amp; " yd3",""))</f>
        <v/>
      </c>
      <c r="L147" s="328" t="str">
        <f>IF(H147&gt;0,H147,IF(ISNUMBER('Working Sheet'!#REF!),'Working Sheet'!#REF!,""))</f>
        <v/>
      </c>
      <c r="M147" s="329" t="str">
        <f>IF(I147&lt;&gt;"",I147,IF(J147&lt;&gt;"",J147/SUMIF('Conversion Factors'!$A$2:$A$39,'Estimated Waste'!C147,'Conversion Factors'!$C$2:$C$39),IF(H147&gt;0,IF(G147&lt;&gt;"",H147*SUMIF('Conversion Factors'!$F$2:$F$32,IF(LEN(G147)&gt;6,MID(G147,1,LEN(G147)-10),MID(G147,1,LEN(G147)-4)),'Conversion Factors'!$G$2:$G$28),""),"")))</f>
        <v/>
      </c>
      <c r="N147" s="330" t="str">
        <f>IF(J147&lt;&gt;"",J147,IF(I147&lt;&gt;"",I147*SUMIF('Conversion Factors'!$A$2:$A$39,'Estimated Waste'!C147,'Conversion Factors'!$C$2:$C$39),IF(H147&gt;0,IF(G147&lt;&gt;"",H147*SUMIF('Conversion Factors'!$F$2:$F$32,IF(LEN(G147)&gt;6,MID(G147,1,LEN(G147)-10),MID(G147,1,LEN(G147)-4)),'Conversion Factors'!$G$2:$G$28)*SUMIF('Conversion Factors'!$A$2:$A$39,'Estimated Waste'!C147,'Conversion Factors'!$C$2:$C$39),""),"")))</f>
        <v/>
      </c>
      <c r="O147" s="627"/>
      <c r="P147" s="628"/>
      <c r="Q147" s="628"/>
      <c r="R147" s="332"/>
      <c r="S147" s="294" t="str">
        <f t="shared" si="10"/>
        <v/>
      </c>
      <c r="T147" s="294" t="str">
        <f t="shared" si="11"/>
        <v/>
      </c>
      <c r="U147" s="293" t="str">
        <f t="shared" si="9"/>
        <v>Actions</v>
      </c>
      <c r="V147" s="293" t="str">
        <f t="shared" si="8"/>
        <v/>
      </c>
    </row>
    <row r="148" spans="2:22" ht="35.25" customHeight="1" x14ac:dyDescent="0.35">
      <c r="B148" s="318"/>
      <c r="C148" s="319"/>
      <c r="D148" s="320"/>
      <c r="E148" s="321"/>
      <c r="F148" s="322" t="str">
        <f>IF($D148="Landfilled",0,IF($D148="Reused on site",1,IF($D148="Reused off site",1,IF($C148&lt;&gt;"",SUMIF('Conversion Factors'!$A$2:$A$39,$C148,'Conversion Factors'!$D$2:$D$39),""))))</f>
        <v/>
      </c>
      <c r="G148" s="323"/>
      <c r="H148" s="324"/>
      <c r="I148" s="325"/>
      <c r="J148" s="326"/>
      <c r="K148" s="327" t="str">
        <f>IF(G148&lt;&gt;"",G148,IF('Working Sheet'!D531&lt;&gt;"",'Working Sheet'!D531 &amp; " yd3",""))</f>
        <v/>
      </c>
      <c r="L148" s="328" t="str">
        <f>IF(H148&gt;0,H148,IF(ISNUMBER('Working Sheet'!#REF!),'Working Sheet'!#REF!,""))</f>
        <v/>
      </c>
      <c r="M148" s="329" t="str">
        <f>IF(I148&lt;&gt;"",I148,IF(J148&lt;&gt;"",J148/SUMIF('Conversion Factors'!$A$2:$A$39,'Estimated Waste'!C148,'Conversion Factors'!$C$2:$C$39),IF(H148&gt;0,IF(G148&lt;&gt;"",H148*SUMIF('Conversion Factors'!$F$2:$F$32,IF(LEN(G148)&gt;6,MID(G148,1,LEN(G148)-10),MID(G148,1,LEN(G148)-4)),'Conversion Factors'!$G$2:$G$28),""),"")))</f>
        <v/>
      </c>
      <c r="N148" s="330" t="str">
        <f>IF(J148&lt;&gt;"",J148,IF(I148&lt;&gt;"",I148*SUMIF('Conversion Factors'!$A$2:$A$39,'Estimated Waste'!C148,'Conversion Factors'!$C$2:$C$39),IF(H148&gt;0,IF(G148&lt;&gt;"",H148*SUMIF('Conversion Factors'!$F$2:$F$32,IF(LEN(G148)&gt;6,MID(G148,1,LEN(G148)-10),MID(G148,1,LEN(G148)-4)),'Conversion Factors'!$G$2:$G$28)*SUMIF('Conversion Factors'!$A$2:$A$39,'Estimated Waste'!C148,'Conversion Factors'!$C$2:$C$39),""),"")))</f>
        <v/>
      </c>
      <c r="O148" s="627"/>
      <c r="P148" s="628"/>
      <c r="Q148" s="628"/>
      <c r="R148" s="332"/>
      <c r="S148" s="294" t="str">
        <f t="shared" si="10"/>
        <v/>
      </c>
      <c r="T148" s="294" t="str">
        <f t="shared" si="11"/>
        <v/>
      </c>
      <c r="U148" s="293" t="str">
        <f t="shared" si="9"/>
        <v>Actions</v>
      </c>
      <c r="V148" s="293" t="str">
        <f t="shared" si="8"/>
        <v/>
      </c>
    </row>
    <row r="149" spans="2:22" ht="35.25" customHeight="1" x14ac:dyDescent="0.35">
      <c r="B149" s="318"/>
      <c r="C149" s="319"/>
      <c r="D149" s="320"/>
      <c r="E149" s="321"/>
      <c r="F149" s="322" t="str">
        <f>IF($D149="Landfilled",0,IF($D149="Reused on site",1,IF($D149="Reused off site",1,IF($C149&lt;&gt;"",SUMIF('Conversion Factors'!$A$2:$A$39,$C149,'Conversion Factors'!$D$2:$D$39),""))))</f>
        <v/>
      </c>
      <c r="G149" s="323"/>
      <c r="H149" s="324"/>
      <c r="I149" s="325"/>
      <c r="J149" s="326"/>
      <c r="K149" s="327" t="str">
        <f>IF(G149&lt;&gt;"",G149,IF('Working Sheet'!D532&lt;&gt;"",'Working Sheet'!D532 &amp; " yd3",""))</f>
        <v/>
      </c>
      <c r="L149" s="328" t="str">
        <f>IF(H149&gt;0,H149,IF(ISNUMBER('Working Sheet'!#REF!),'Working Sheet'!#REF!,""))</f>
        <v/>
      </c>
      <c r="M149" s="329" t="str">
        <f>IF(I149&lt;&gt;"",I149,IF(J149&lt;&gt;"",J149/SUMIF('Conversion Factors'!$A$2:$A$39,'Estimated Waste'!C149,'Conversion Factors'!$C$2:$C$39),IF(H149&gt;0,IF(G149&lt;&gt;"",H149*SUMIF('Conversion Factors'!$F$2:$F$32,IF(LEN(G149)&gt;6,MID(G149,1,LEN(G149)-10),MID(G149,1,LEN(G149)-4)),'Conversion Factors'!$G$2:$G$28),""),"")))</f>
        <v/>
      </c>
      <c r="N149" s="330" t="str">
        <f>IF(J149&lt;&gt;"",J149,IF(I149&lt;&gt;"",I149*SUMIF('Conversion Factors'!$A$2:$A$39,'Estimated Waste'!C149,'Conversion Factors'!$C$2:$C$39),IF(H149&gt;0,IF(G149&lt;&gt;"",H149*SUMIF('Conversion Factors'!$F$2:$F$32,IF(LEN(G149)&gt;6,MID(G149,1,LEN(G149)-10),MID(G149,1,LEN(G149)-4)),'Conversion Factors'!$G$2:$G$28)*SUMIF('Conversion Factors'!$A$2:$A$39,'Estimated Waste'!C149,'Conversion Factors'!$C$2:$C$39),""),"")))</f>
        <v/>
      </c>
      <c r="O149" s="627"/>
      <c r="P149" s="628"/>
      <c r="Q149" s="628"/>
      <c r="R149" s="332"/>
      <c r="S149" s="294" t="str">
        <f t="shared" si="10"/>
        <v/>
      </c>
      <c r="T149" s="294" t="str">
        <f t="shared" si="11"/>
        <v/>
      </c>
      <c r="U149" s="293" t="str">
        <f t="shared" si="9"/>
        <v>Actions</v>
      </c>
      <c r="V149" s="293" t="str">
        <f t="shared" si="8"/>
        <v/>
      </c>
    </row>
    <row r="150" spans="2:22" ht="35.25" customHeight="1" x14ac:dyDescent="0.35">
      <c r="B150" s="318"/>
      <c r="C150" s="319"/>
      <c r="D150" s="320"/>
      <c r="E150" s="321"/>
      <c r="F150" s="322" t="str">
        <f>IF($D150="Landfilled",0,IF($D150="Reused on site",1,IF($D150="Reused off site",1,IF($C150&lt;&gt;"",SUMIF('Conversion Factors'!$A$2:$A$39,$C150,'Conversion Factors'!$D$2:$D$39),""))))</f>
        <v/>
      </c>
      <c r="G150" s="323"/>
      <c r="H150" s="324"/>
      <c r="I150" s="325"/>
      <c r="J150" s="326"/>
      <c r="K150" s="327" t="str">
        <f>IF(G150&lt;&gt;"",G150,IF('Working Sheet'!D533&lt;&gt;"",'Working Sheet'!D533 &amp; " yd3",""))</f>
        <v/>
      </c>
      <c r="L150" s="328" t="str">
        <f>IF(H150&gt;0,H150,IF(ISNUMBER('Working Sheet'!#REF!),'Working Sheet'!#REF!,""))</f>
        <v/>
      </c>
      <c r="M150" s="329" t="str">
        <f>IF(I150&lt;&gt;"",I150,IF(J150&lt;&gt;"",J150/SUMIF('Conversion Factors'!$A$2:$A$39,'Estimated Waste'!C150,'Conversion Factors'!$C$2:$C$39),IF(H150&gt;0,IF(G150&lt;&gt;"",H150*SUMIF('Conversion Factors'!$F$2:$F$32,IF(LEN(G150)&gt;6,MID(G150,1,LEN(G150)-10),MID(G150,1,LEN(G150)-4)),'Conversion Factors'!$G$2:$G$28),""),"")))</f>
        <v/>
      </c>
      <c r="N150" s="330" t="str">
        <f>IF(J150&lt;&gt;"",J150,IF(I150&lt;&gt;"",I150*SUMIF('Conversion Factors'!$A$2:$A$39,'Estimated Waste'!C150,'Conversion Factors'!$C$2:$C$39),IF(H150&gt;0,IF(G150&lt;&gt;"",H150*SUMIF('Conversion Factors'!$F$2:$F$32,IF(LEN(G150)&gt;6,MID(G150,1,LEN(G150)-10),MID(G150,1,LEN(G150)-4)),'Conversion Factors'!$G$2:$G$28)*SUMIF('Conversion Factors'!$A$2:$A$39,'Estimated Waste'!C150,'Conversion Factors'!$C$2:$C$39),""),"")))</f>
        <v/>
      </c>
      <c r="O150" s="627"/>
      <c r="P150" s="628"/>
      <c r="Q150" s="628"/>
      <c r="R150" s="332"/>
      <c r="S150" s="294" t="str">
        <f t="shared" si="10"/>
        <v/>
      </c>
      <c r="T150" s="294" t="str">
        <f t="shared" si="11"/>
        <v/>
      </c>
      <c r="U150" s="293" t="str">
        <f t="shared" si="9"/>
        <v>Actions</v>
      </c>
      <c r="V150" s="293" t="str">
        <f t="shared" si="8"/>
        <v/>
      </c>
    </row>
    <row r="151" spans="2:22" ht="35.25" customHeight="1" x14ac:dyDescent="0.35">
      <c r="B151" s="318"/>
      <c r="C151" s="319"/>
      <c r="D151" s="320"/>
      <c r="E151" s="321"/>
      <c r="F151" s="322" t="str">
        <f>IF($D151="Landfilled",0,IF($D151="Reused on site",1,IF($D151="Reused off site",1,IF($C151&lt;&gt;"",SUMIF('Conversion Factors'!$A$2:$A$39,$C151,'Conversion Factors'!$D$2:$D$39),""))))</f>
        <v/>
      </c>
      <c r="G151" s="323"/>
      <c r="H151" s="324"/>
      <c r="I151" s="325"/>
      <c r="J151" s="326"/>
      <c r="K151" s="327" t="str">
        <f>IF(G151&lt;&gt;"",G151,IF('Working Sheet'!D534&lt;&gt;"",'Working Sheet'!D534 &amp; " yd3",""))</f>
        <v/>
      </c>
      <c r="L151" s="328" t="str">
        <f>IF(H151&gt;0,H151,IF(ISNUMBER('Working Sheet'!#REF!),'Working Sheet'!#REF!,""))</f>
        <v/>
      </c>
      <c r="M151" s="329" t="str">
        <f>IF(I151&lt;&gt;"",I151,IF(J151&lt;&gt;"",J151/SUMIF('Conversion Factors'!$A$2:$A$39,'Estimated Waste'!C151,'Conversion Factors'!$C$2:$C$39),IF(H151&gt;0,IF(G151&lt;&gt;"",H151*SUMIF('Conversion Factors'!$F$2:$F$32,IF(LEN(G151)&gt;6,MID(G151,1,LEN(G151)-10),MID(G151,1,LEN(G151)-4)),'Conversion Factors'!$G$2:$G$28),""),"")))</f>
        <v/>
      </c>
      <c r="N151" s="330" t="str">
        <f>IF(J151&lt;&gt;"",J151,IF(I151&lt;&gt;"",I151*SUMIF('Conversion Factors'!$A$2:$A$39,'Estimated Waste'!C151,'Conversion Factors'!$C$2:$C$39),IF(H151&gt;0,IF(G151&lt;&gt;"",H151*SUMIF('Conversion Factors'!$F$2:$F$32,IF(LEN(G151)&gt;6,MID(G151,1,LEN(G151)-10),MID(G151,1,LEN(G151)-4)),'Conversion Factors'!$G$2:$G$28)*SUMIF('Conversion Factors'!$A$2:$A$39,'Estimated Waste'!C151,'Conversion Factors'!$C$2:$C$39),""),"")))</f>
        <v/>
      </c>
      <c r="O151" s="627"/>
      <c r="P151" s="628"/>
      <c r="Q151" s="628"/>
      <c r="R151" s="332"/>
      <c r="S151" s="294" t="str">
        <f t="shared" si="10"/>
        <v/>
      </c>
      <c r="T151" s="294" t="str">
        <f t="shared" si="11"/>
        <v/>
      </c>
      <c r="U151" s="293" t="str">
        <f t="shared" si="9"/>
        <v>Actions</v>
      </c>
      <c r="V151" s="293" t="str">
        <f t="shared" si="8"/>
        <v/>
      </c>
    </row>
    <row r="152" spans="2:22" ht="35.25" customHeight="1" x14ac:dyDescent="0.35">
      <c r="B152" s="318"/>
      <c r="C152" s="319"/>
      <c r="D152" s="320"/>
      <c r="E152" s="321"/>
      <c r="F152" s="322" t="str">
        <f>IF($D152="Landfilled",0,IF($D152="Reused on site",1,IF($D152="Reused off site",1,IF($C152&lt;&gt;"",SUMIF('Conversion Factors'!$A$2:$A$39,$C152,'Conversion Factors'!$D$2:$D$39),""))))</f>
        <v/>
      </c>
      <c r="G152" s="323"/>
      <c r="H152" s="324"/>
      <c r="I152" s="325"/>
      <c r="J152" s="326"/>
      <c r="K152" s="327" t="str">
        <f>IF(G152&lt;&gt;"",G152,IF('Working Sheet'!D535&lt;&gt;"",'Working Sheet'!D535 &amp; " yd3",""))</f>
        <v/>
      </c>
      <c r="L152" s="328" t="str">
        <f>IF(H152&gt;0,H152,IF(ISNUMBER('Working Sheet'!#REF!),'Working Sheet'!#REF!,""))</f>
        <v/>
      </c>
      <c r="M152" s="329" t="str">
        <f>IF(I152&lt;&gt;"",I152,IF(J152&lt;&gt;"",J152/SUMIF('Conversion Factors'!$A$2:$A$39,'Estimated Waste'!C152,'Conversion Factors'!$C$2:$C$39),IF(H152&gt;0,IF(G152&lt;&gt;"",H152*SUMIF('Conversion Factors'!$F$2:$F$32,IF(LEN(G152)&gt;6,MID(G152,1,LEN(G152)-10),MID(G152,1,LEN(G152)-4)),'Conversion Factors'!$G$2:$G$28),""),"")))</f>
        <v/>
      </c>
      <c r="N152" s="330" t="str">
        <f>IF(J152&lt;&gt;"",J152,IF(I152&lt;&gt;"",I152*SUMIF('Conversion Factors'!$A$2:$A$39,'Estimated Waste'!C152,'Conversion Factors'!$C$2:$C$39),IF(H152&gt;0,IF(G152&lt;&gt;"",H152*SUMIF('Conversion Factors'!$F$2:$F$32,IF(LEN(G152)&gt;6,MID(G152,1,LEN(G152)-10),MID(G152,1,LEN(G152)-4)),'Conversion Factors'!$G$2:$G$28)*SUMIF('Conversion Factors'!$A$2:$A$39,'Estimated Waste'!C152,'Conversion Factors'!$C$2:$C$39),""),"")))</f>
        <v/>
      </c>
      <c r="O152" s="627"/>
      <c r="P152" s="628"/>
      <c r="Q152" s="628"/>
      <c r="R152" s="332"/>
      <c r="S152" s="294" t="str">
        <f t="shared" si="10"/>
        <v/>
      </c>
      <c r="T152" s="294" t="str">
        <f t="shared" si="11"/>
        <v/>
      </c>
      <c r="U152" s="293" t="str">
        <f t="shared" si="9"/>
        <v>Actions</v>
      </c>
      <c r="V152" s="293" t="str">
        <f t="shared" si="8"/>
        <v/>
      </c>
    </row>
    <row r="153" spans="2:22" ht="35.25" customHeight="1" x14ac:dyDescent="0.35">
      <c r="B153" s="318"/>
      <c r="C153" s="319"/>
      <c r="D153" s="320"/>
      <c r="E153" s="321"/>
      <c r="F153" s="322" t="str">
        <f>IF($D153="Landfilled",0,IF($D153="Reused on site",1,IF($D153="Reused off site",1,IF($C153&lt;&gt;"",SUMIF('Conversion Factors'!$A$2:$A$39,$C153,'Conversion Factors'!$D$2:$D$39),""))))</f>
        <v/>
      </c>
      <c r="G153" s="323"/>
      <c r="H153" s="324"/>
      <c r="I153" s="325"/>
      <c r="J153" s="326"/>
      <c r="K153" s="327" t="str">
        <f>IF(G153&lt;&gt;"",G153,IF('Working Sheet'!D536&lt;&gt;"",'Working Sheet'!D536 &amp; " yd3",""))</f>
        <v/>
      </c>
      <c r="L153" s="328" t="str">
        <f>IF(H153&gt;0,H153,IF(ISNUMBER('Working Sheet'!#REF!),'Working Sheet'!#REF!,""))</f>
        <v/>
      </c>
      <c r="M153" s="329" t="str">
        <f>IF(I153&lt;&gt;"",I153,IF(J153&lt;&gt;"",J153/SUMIF('Conversion Factors'!$A$2:$A$39,'Estimated Waste'!C153,'Conversion Factors'!$C$2:$C$39),IF(H153&gt;0,IF(G153&lt;&gt;"",H153*SUMIF('Conversion Factors'!$F$2:$F$32,IF(LEN(G153)&gt;6,MID(G153,1,LEN(G153)-10),MID(G153,1,LEN(G153)-4)),'Conversion Factors'!$G$2:$G$28),""),"")))</f>
        <v/>
      </c>
      <c r="N153" s="330" t="str">
        <f>IF(J153&lt;&gt;"",J153,IF(I153&lt;&gt;"",I153*SUMIF('Conversion Factors'!$A$2:$A$39,'Estimated Waste'!C153,'Conversion Factors'!$C$2:$C$39),IF(H153&gt;0,IF(G153&lt;&gt;"",H153*SUMIF('Conversion Factors'!$F$2:$F$32,IF(LEN(G153)&gt;6,MID(G153,1,LEN(G153)-10),MID(G153,1,LEN(G153)-4)),'Conversion Factors'!$G$2:$G$28)*SUMIF('Conversion Factors'!$A$2:$A$39,'Estimated Waste'!C153,'Conversion Factors'!$C$2:$C$39),""),"")))</f>
        <v/>
      </c>
      <c r="O153" s="627"/>
      <c r="P153" s="628"/>
      <c r="Q153" s="628"/>
      <c r="R153" s="332"/>
      <c r="S153" s="294" t="str">
        <f t="shared" si="10"/>
        <v/>
      </c>
      <c r="T153" s="294" t="str">
        <f t="shared" si="11"/>
        <v/>
      </c>
      <c r="U153" s="293" t="str">
        <f t="shared" si="9"/>
        <v>Actions</v>
      </c>
      <c r="V153" s="293" t="str">
        <f t="shared" si="8"/>
        <v/>
      </c>
    </row>
    <row r="154" spans="2:22" ht="35.25" customHeight="1" x14ac:dyDescent="0.35">
      <c r="B154" s="318"/>
      <c r="C154" s="319"/>
      <c r="D154" s="320"/>
      <c r="E154" s="321"/>
      <c r="F154" s="322" t="str">
        <f>IF($D154="Landfilled",0,IF($D154="Reused on site",1,IF($D154="Reused off site",1,IF($C154&lt;&gt;"",SUMIF('Conversion Factors'!$A$2:$A$39,$C154,'Conversion Factors'!$D$2:$D$39),""))))</f>
        <v/>
      </c>
      <c r="G154" s="323"/>
      <c r="H154" s="324"/>
      <c r="I154" s="325"/>
      <c r="J154" s="326"/>
      <c r="K154" s="327" t="str">
        <f>IF(G154&lt;&gt;"",G154,IF('Working Sheet'!D537&lt;&gt;"",'Working Sheet'!D537 &amp; " yd3",""))</f>
        <v/>
      </c>
      <c r="L154" s="328" t="str">
        <f>IF(H154&gt;0,H154,IF(ISNUMBER('Working Sheet'!#REF!),'Working Sheet'!#REF!,""))</f>
        <v/>
      </c>
      <c r="M154" s="329" t="str">
        <f>IF(I154&lt;&gt;"",I154,IF(J154&lt;&gt;"",J154/SUMIF('Conversion Factors'!$A$2:$A$39,'Estimated Waste'!C154,'Conversion Factors'!$C$2:$C$39),IF(H154&gt;0,IF(G154&lt;&gt;"",H154*SUMIF('Conversion Factors'!$F$2:$F$32,IF(LEN(G154)&gt;6,MID(G154,1,LEN(G154)-10),MID(G154,1,LEN(G154)-4)),'Conversion Factors'!$G$2:$G$28),""),"")))</f>
        <v/>
      </c>
      <c r="N154" s="330" t="str">
        <f>IF(J154&lt;&gt;"",J154,IF(I154&lt;&gt;"",I154*SUMIF('Conversion Factors'!$A$2:$A$39,'Estimated Waste'!C154,'Conversion Factors'!$C$2:$C$39),IF(H154&gt;0,IF(G154&lt;&gt;"",H154*SUMIF('Conversion Factors'!$F$2:$F$32,IF(LEN(G154)&gt;6,MID(G154,1,LEN(G154)-10),MID(G154,1,LEN(G154)-4)),'Conversion Factors'!$G$2:$G$28)*SUMIF('Conversion Factors'!$A$2:$A$39,'Estimated Waste'!C154,'Conversion Factors'!$C$2:$C$39),""),"")))</f>
        <v/>
      </c>
      <c r="O154" s="627"/>
      <c r="P154" s="628"/>
      <c r="Q154" s="628"/>
      <c r="R154" s="332"/>
      <c r="S154" s="294" t="str">
        <f t="shared" si="10"/>
        <v/>
      </c>
      <c r="T154" s="294" t="str">
        <f t="shared" si="11"/>
        <v/>
      </c>
      <c r="U154" s="293" t="str">
        <f t="shared" si="9"/>
        <v>Actions</v>
      </c>
      <c r="V154" s="293" t="str">
        <f t="shared" si="8"/>
        <v/>
      </c>
    </row>
    <row r="155" spans="2:22" ht="35.25" customHeight="1" x14ac:dyDescent="0.35">
      <c r="B155" s="318"/>
      <c r="C155" s="319"/>
      <c r="D155" s="320"/>
      <c r="E155" s="321"/>
      <c r="F155" s="322" t="str">
        <f>IF($D155="Landfilled",0,IF($D155="Reused on site",1,IF($D155="Reused off site",1,IF($C155&lt;&gt;"",SUMIF('Conversion Factors'!$A$2:$A$39,$C155,'Conversion Factors'!$D$2:$D$39),""))))</f>
        <v/>
      </c>
      <c r="G155" s="323"/>
      <c r="H155" s="324"/>
      <c r="I155" s="325"/>
      <c r="J155" s="326"/>
      <c r="K155" s="327" t="str">
        <f>IF(G155&lt;&gt;"",G155,IF('Working Sheet'!D538&lt;&gt;"",'Working Sheet'!D538 &amp; " yd3",""))</f>
        <v/>
      </c>
      <c r="L155" s="328" t="str">
        <f>IF(H155&gt;0,H155,IF(ISNUMBER('Working Sheet'!#REF!),'Working Sheet'!#REF!,""))</f>
        <v/>
      </c>
      <c r="M155" s="329" t="str">
        <f>IF(I155&lt;&gt;"",I155,IF(J155&lt;&gt;"",J155/SUMIF('Conversion Factors'!$A$2:$A$39,'Estimated Waste'!C155,'Conversion Factors'!$C$2:$C$39),IF(H155&gt;0,IF(G155&lt;&gt;"",H155*SUMIF('Conversion Factors'!$F$2:$F$32,IF(LEN(G155)&gt;6,MID(G155,1,LEN(G155)-10),MID(G155,1,LEN(G155)-4)),'Conversion Factors'!$G$2:$G$28),""),"")))</f>
        <v/>
      </c>
      <c r="N155" s="330" t="str">
        <f>IF(J155&lt;&gt;"",J155,IF(I155&lt;&gt;"",I155*SUMIF('Conversion Factors'!$A$2:$A$39,'Estimated Waste'!C155,'Conversion Factors'!$C$2:$C$39),IF(H155&gt;0,IF(G155&lt;&gt;"",H155*SUMIF('Conversion Factors'!$F$2:$F$32,IF(LEN(G155)&gt;6,MID(G155,1,LEN(G155)-10),MID(G155,1,LEN(G155)-4)),'Conversion Factors'!$G$2:$G$28)*SUMIF('Conversion Factors'!$A$2:$A$39,'Estimated Waste'!C155,'Conversion Factors'!$C$2:$C$39),""),"")))</f>
        <v/>
      </c>
      <c r="O155" s="627"/>
      <c r="P155" s="628"/>
      <c r="Q155" s="628"/>
      <c r="R155" s="332"/>
      <c r="S155" s="294" t="str">
        <f t="shared" si="10"/>
        <v/>
      </c>
      <c r="T155" s="294" t="str">
        <f t="shared" si="11"/>
        <v/>
      </c>
      <c r="U155" s="293" t="str">
        <f t="shared" si="9"/>
        <v>Actions</v>
      </c>
      <c r="V155" s="293" t="str">
        <f t="shared" si="8"/>
        <v/>
      </c>
    </row>
    <row r="156" spans="2:22" ht="35.25" customHeight="1" x14ac:dyDescent="0.35">
      <c r="B156" s="318"/>
      <c r="C156" s="319"/>
      <c r="D156" s="320"/>
      <c r="E156" s="321"/>
      <c r="F156" s="322" t="str">
        <f>IF($D156="Landfilled",0,IF($D156="Reused on site",1,IF($D156="Reused off site",1,IF($C156&lt;&gt;"",SUMIF('Conversion Factors'!$A$2:$A$39,$C156,'Conversion Factors'!$D$2:$D$39),""))))</f>
        <v/>
      </c>
      <c r="G156" s="323"/>
      <c r="H156" s="324"/>
      <c r="I156" s="325"/>
      <c r="J156" s="326"/>
      <c r="K156" s="327" t="str">
        <f>IF(G156&lt;&gt;"",G156,IF('Working Sheet'!D539&lt;&gt;"",'Working Sheet'!D539 &amp; " yd3",""))</f>
        <v/>
      </c>
      <c r="L156" s="328" t="str">
        <f>IF(H156&gt;0,H156,IF(ISNUMBER('Working Sheet'!#REF!),'Working Sheet'!#REF!,""))</f>
        <v/>
      </c>
      <c r="M156" s="329" t="str">
        <f>IF(I156&lt;&gt;"",I156,IF(J156&lt;&gt;"",J156/SUMIF('Conversion Factors'!$A$2:$A$39,'Estimated Waste'!C156,'Conversion Factors'!$C$2:$C$39),IF(H156&gt;0,IF(G156&lt;&gt;"",H156*SUMIF('Conversion Factors'!$F$2:$F$32,IF(LEN(G156)&gt;6,MID(G156,1,LEN(G156)-10),MID(G156,1,LEN(G156)-4)),'Conversion Factors'!$G$2:$G$28),""),"")))</f>
        <v/>
      </c>
      <c r="N156" s="330" t="str">
        <f>IF(J156&lt;&gt;"",J156,IF(I156&lt;&gt;"",I156*SUMIF('Conversion Factors'!$A$2:$A$39,'Estimated Waste'!C156,'Conversion Factors'!$C$2:$C$39),IF(H156&gt;0,IF(G156&lt;&gt;"",H156*SUMIF('Conversion Factors'!$F$2:$F$32,IF(LEN(G156)&gt;6,MID(G156,1,LEN(G156)-10),MID(G156,1,LEN(G156)-4)),'Conversion Factors'!$G$2:$G$28)*SUMIF('Conversion Factors'!$A$2:$A$39,'Estimated Waste'!C156,'Conversion Factors'!$C$2:$C$39),""),"")))</f>
        <v/>
      </c>
      <c r="O156" s="627"/>
      <c r="P156" s="628"/>
      <c r="Q156" s="628"/>
      <c r="R156" s="332"/>
      <c r="S156" s="294" t="str">
        <f t="shared" si="10"/>
        <v/>
      </c>
      <c r="T156" s="294" t="str">
        <f t="shared" si="11"/>
        <v/>
      </c>
      <c r="U156" s="293" t="str">
        <f t="shared" si="9"/>
        <v>Actions</v>
      </c>
      <c r="V156" s="293" t="str">
        <f t="shared" si="8"/>
        <v/>
      </c>
    </row>
    <row r="157" spans="2:22" ht="35.25" customHeight="1" x14ac:dyDescent="0.35">
      <c r="B157" s="318"/>
      <c r="C157" s="319"/>
      <c r="D157" s="320"/>
      <c r="E157" s="321"/>
      <c r="F157" s="322" t="str">
        <f>IF($D157="Landfilled",0,IF($D157="Reused on site",1,IF($D157="Reused off site",1,IF($C157&lt;&gt;"",SUMIF('Conversion Factors'!$A$2:$A$39,$C157,'Conversion Factors'!$D$2:$D$39),""))))</f>
        <v/>
      </c>
      <c r="G157" s="323"/>
      <c r="H157" s="324"/>
      <c r="I157" s="325"/>
      <c r="J157" s="326"/>
      <c r="K157" s="327" t="str">
        <f>IF(G157&lt;&gt;"",G157,IF('Working Sheet'!D540&lt;&gt;"",'Working Sheet'!D540 &amp; " yd3",""))</f>
        <v/>
      </c>
      <c r="L157" s="328" t="str">
        <f>IF(H157&gt;0,H157,IF(ISNUMBER('Working Sheet'!#REF!),'Working Sheet'!#REF!,""))</f>
        <v/>
      </c>
      <c r="M157" s="329" t="str">
        <f>IF(I157&lt;&gt;"",I157,IF(J157&lt;&gt;"",J157/SUMIF('Conversion Factors'!$A$2:$A$39,'Estimated Waste'!C157,'Conversion Factors'!$C$2:$C$39),IF(H157&gt;0,IF(G157&lt;&gt;"",H157*SUMIF('Conversion Factors'!$F$2:$F$32,IF(LEN(G157)&gt;6,MID(G157,1,LEN(G157)-10),MID(G157,1,LEN(G157)-4)),'Conversion Factors'!$G$2:$G$28),""),"")))</f>
        <v/>
      </c>
      <c r="N157" s="330" t="str">
        <f>IF(J157&lt;&gt;"",J157,IF(I157&lt;&gt;"",I157*SUMIF('Conversion Factors'!$A$2:$A$39,'Estimated Waste'!C157,'Conversion Factors'!$C$2:$C$39),IF(H157&gt;0,IF(G157&lt;&gt;"",H157*SUMIF('Conversion Factors'!$F$2:$F$32,IF(LEN(G157)&gt;6,MID(G157,1,LEN(G157)-10),MID(G157,1,LEN(G157)-4)),'Conversion Factors'!$G$2:$G$28)*SUMIF('Conversion Factors'!$A$2:$A$39,'Estimated Waste'!C157,'Conversion Factors'!$C$2:$C$39),""),"")))</f>
        <v/>
      </c>
      <c r="O157" s="627"/>
      <c r="P157" s="628"/>
      <c r="Q157" s="628"/>
      <c r="R157" s="332"/>
      <c r="S157" s="294" t="str">
        <f t="shared" si="10"/>
        <v/>
      </c>
      <c r="T157" s="294" t="str">
        <f t="shared" si="11"/>
        <v/>
      </c>
      <c r="U157" s="293" t="str">
        <f t="shared" si="9"/>
        <v>Actions</v>
      </c>
      <c r="V157" s="293" t="str">
        <f t="shared" si="8"/>
        <v/>
      </c>
    </row>
    <row r="158" spans="2:22" ht="35.25" customHeight="1" x14ac:dyDescent="0.35">
      <c r="B158" s="318"/>
      <c r="C158" s="319"/>
      <c r="D158" s="320"/>
      <c r="E158" s="321"/>
      <c r="F158" s="322" t="str">
        <f>IF($D158="Landfilled",0,IF($D158="Reused on site",1,IF($D158="Reused off site",1,IF($C158&lt;&gt;"",SUMIF('Conversion Factors'!$A$2:$A$39,$C158,'Conversion Factors'!$D$2:$D$39),""))))</f>
        <v/>
      </c>
      <c r="G158" s="323"/>
      <c r="H158" s="324"/>
      <c r="I158" s="325"/>
      <c r="J158" s="326"/>
      <c r="K158" s="327" t="str">
        <f>IF(G158&lt;&gt;"",G158,IF('Working Sheet'!D541&lt;&gt;"",'Working Sheet'!D541 &amp; " yd3",""))</f>
        <v/>
      </c>
      <c r="L158" s="328" t="str">
        <f>IF(H158&gt;0,H158,IF(ISNUMBER('Working Sheet'!#REF!),'Working Sheet'!#REF!,""))</f>
        <v/>
      </c>
      <c r="M158" s="329" t="str">
        <f>IF(I158&lt;&gt;"",I158,IF(J158&lt;&gt;"",J158/SUMIF('Conversion Factors'!$A$2:$A$39,'Estimated Waste'!C158,'Conversion Factors'!$C$2:$C$39),IF(H158&gt;0,IF(G158&lt;&gt;"",H158*SUMIF('Conversion Factors'!$F$2:$F$32,IF(LEN(G158)&gt;6,MID(G158,1,LEN(G158)-10),MID(G158,1,LEN(G158)-4)),'Conversion Factors'!$G$2:$G$28),""),"")))</f>
        <v/>
      </c>
      <c r="N158" s="330" t="str">
        <f>IF(J158&lt;&gt;"",J158,IF(I158&lt;&gt;"",I158*SUMIF('Conversion Factors'!$A$2:$A$39,'Estimated Waste'!C158,'Conversion Factors'!$C$2:$C$39),IF(H158&gt;0,IF(G158&lt;&gt;"",H158*SUMIF('Conversion Factors'!$F$2:$F$32,IF(LEN(G158)&gt;6,MID(G158,1,LEN(G158)-10),MID(G158,1,LEN(G158)-4)),'Conversion Factors'!$G$2:$G$28)*SUMIF('Conversion Factors'!$A$2:$A$39,'Estimated Waste'!C158,'Conversion Factors'!$C$2:$C$39),""),"")))</f>
        <v/>
      </c>
      <c r="O158" s="627"/>
      <c r="P158" s="628"/>
      <c r="Q158" s="628"/>
      <c r="R158" s="332"/>
      <c r="S158" s="294" t="str">
        <f t="shared" si="10"/>
        <v/>
      </c>
      <c r="T158" s="294" t="str">
        <f t="shared" si="11"/>
        <v/>
      </c>
      <c r="U158" s="293" t="str">
        <f t="shared" si="9"/>
        <v>Actions</v>
      </c>
      <c r="V158" s="293" t="str">
        <f t="shared" si="8"/>
        <v/>
      </c>
    </row>
    <row r="159" spans="2:22" ht="35.25" customHeight="1" x14ac:dyDescent="0.35">
      <c r="B159" s="318"/>
      <c r="C159" s="319"/>
      <c r="D159" s="320"/>
      <c r="E159" s="321"/>
      <c r="F159" s="322" t="str">
        <f>IF($D159="Landfilled",0,IF($D159="Reused on site",1,IF($D159="Reused off site",1,IF($C159&lt;&gt;"",SUMIF('Conversion Factors'!$A$2:$A$39,$C159,'Conversion Factors'!$D$2:$D$39),""))))</f>
        <v/>
      </c>
      <c r="G159" s="323"/>
      <c r="H159" s="324"/>
      <c r="I159" s="325"/>
      <c r="J159" s="326"/>
      <c r="K159" s="327" t="str">
        <f>IF(G159&lt;&gt;"",G159,IF('Working Sheet'!D542&lt;&gt;"",'Working Sheet'!D542 &amp; " yd3",""))</f>
        <v/>
      </c>
      <c r="L159" s="328" t="str">
        <f>IF(H159&gt;0,H159,IF(ISNUMBER('Working Sheet'!#REF!),'Working Sheet'!#REF!,""))</f>
        <v/>
      </c>
      <c r="M159" s="329" t="str">
        <f>IF(I159&lt;&gt;"",I159,IF(J159&lt;&gt;"",J159/SUMIF('Conversion Factors'!$A$2:$A$39,'Estimated Waste'!C159,'Conversion Factors'!$C$2:$C$39),IF(H159&gt;0,IF(G159&lt;&gt;"",H159*SUMIF('Conversion Factors'!$F$2:$F$32,IF(LEN(G159)&gt;6,MID(G159,1,LEN(G159)-10),MID(G159,1,LEN(G159)-4)),'Conversion Factors'!$G$2:$G$28),""),"")))</f>
        <v/>
      </c>
      <c r="N159" s="330" t="str">
        <f>IF(J159&lt;&gt;"",J159,IF(I159&lt;&gt;"",I159*SUMIF('Conversion Factors'!$A$2:$A$39,'Estimated Waste'!C159,'Conversion Factors'!$C$2:$C$39),IF(H159&gt;0,IF(G159&lt;&gt;"",H159*SUMIF('Conversion Factors'!$F$2:$F$32,IF(LEN(G159)&gt;6,MID(G159,1,LEN(G159)-10),MID(G159,1,LEN(G159)-4)),'Conversion Factors'!$G$2:$G$28)*SUMIF('Conversion Factors'!$A$2:$A$39,'Estimated Waste'!C159,'Conversion Factors'!$C$2:$C$39),""),"")))</f>
        <v/>
      </c>
      <c r="O159" s="627"/>
      <c r="P159" s="628"/>
      <c r="Q159" s="628"/>
      <c r="R159" s="332"/>
      <c r="S159" s="294" t="str">
        <f t="shared" si="10"/>
        <v/>
      </c>
      <c r="T159" s="294" t="str">
        <f t="shared" si="11"/>
        <v/>
      </c>
      <c r="U159" s="293" t="str">
        <f t="shared" si="9"/>
        <v>Actions</v>
      </c>
      <c r="V159" s="293" t="str">
        <f t="shared" si="8"/>
        <v/>
      </c>
    </row>
    <row r="160" spans="2:22" ht="35.25" customHeight="1" x14ac:dyDescent="0.35">
      <c r="B160" s="318"/>
      <c r="C160" s="319"/>
      <c r="D160" s="320"/>
      <c r="E160" s="321"/>
      <c r="F160" s="322" t="str">
        <f>IF($D160="Landfilled",0,IF($D160="Reused on site",1,IF($D160="Reused off site",1,IF($C160&lt;&gt;"",SUMIF('Conversion Factors'!$A$2:$A$39,$C160,'Conversion Factors'!$D$2:$D$39),""))))</f>
        <v/>
      </c>
      <c r="G160" s="323"/>
      <c r="H160" s="324"/>
      <c r="I160" s="325"/>
      <c r="J160" s="326"/>
      <c r="K160" s="327" t="str">
        <f>IF(G160&lt;&gt;"",G160,IF('Working Sheet'!D543&lt;&gt;"",'Working Sheet'!D543 &amp; " yd3",""))</f>
        <v/>
      </c>
      <c r="L160" s="328" t="str">
        <f>IF(H160&gt;0,H160,IF(ISNUMBER('Working Sheet'!#REF!),'Working Sheet'!#REF!,""))</f>
        <v/>
      </c>
      <c r="M160" s="329" t="str">
        <f>IF(I160&lt;&gt;"",I160,IF(J160&lt;&gt;"",J160/SUMIF('Conversion Factors'!$A$2:$A$39,'Estimated Waste'!C160,'Conversion Factors'!$C$2:$C$39),IF(H160&gt;0,IF(G160&lt;&gt;"",H160*SUMIF('Conversion Factors'!$F$2:$F$32,IF(LEN(G160)&gt;6,MID(G160,1,LEN(G160)-10),MID(G160,1,LEN(G160)-4)),'Conversion Factors'!$G$2:$G$28),""),"")))</f>
        <v/>
      </c>
      <c r="N160" s="330" t="str">
        <f>IF(J160&lt;&gt;"",J160,IF(I160&lt;&gt;"",I160*SUMIF('Conversion Factors'!$A$2:$A$39,'Estimated Waste'!C160,'Conversion Factors'!$C$2:$C$39),IF(H160&gt;0,IF(G160&lt;&gt;"",H160*SUMIF('Conversion Factors'!$F$2:$F$32,IF(LEN(G160)&gt;6,MID(G160,1,LEN(G160)-10),MID(G160,1,LEN(G160)-4)),'Conversion Factors'!$G$2:$G$28)*SUMIF('Conversion Factors'!$A$2:$A$39,'Estimated Waste'!C160,'Conversion Factors'!$C$2:$C$39),""),"")))</f>
        <v/>
      </c>
      <c r="O160" s="627"/>
      <c r="P160" s="628"/>
      <c r="Q160" s="628"/>
      <c r="R160" s="332"/>
      <c r="S160" s="294" t="str">
        <f t="shared" si="10"/>
        <v/>
      </c>
      <c r="T160" s="294" t="str">
        <f t="shared" si="11"/>
        <v/>
      </c>
      <c r="U160" s="293" t="str">
        <f t="shared" si="9"/>
        <v>Actions</v>
      </c>
      <c r="V160" s="293" t="str">
        <f t="shared" si="8"/>
        <v/>
      </c>
    </row>
    <row r="161" spans="2:22" ht="35.25" customHeight="1" x14ac:dyDescent="0.35">
      <c r="B161" s="318"/>
      <c r="C161" s="319"/>
      <c r="D161" s="320"/>
      <c r="E161" s="321"/>
      <c r="F161" s="322" t="str">
        <f>IF($D161="Landfilled",0,IF($D161="Reused on site",1,IF($D161="Reused off site",1,IF($C161&lt;&gt;"",SUMIF('Conversion Factors'!$A$2:$A$39,$C161,'Conversion Factors'!$D$2:$D$39),""))))</f>
        <v/>
      </c>
      <c r="G161" s="323"/>
      <c r="H161" s="324"/>
      <c r="I161" s="325"/>
      <c r="J161" s="326"/>
      <c r="K161" s="327" t="str">
        <f>IF(G161&lt;&gt;"",G161,IF('Working Sheet'!D544&lt;&gt;"",'Working Sheet'!D544 &amp; " yd3",""))</f>
        <v/>
      </c>
      <c r="L161" s="328" t="str">
        <f>IF(H161&gt;0,H161,IF(ISNUMBER('Working Sheet'!#REF!),'Working Sheet'!#REF!,""))</f>
        <v/>
      </c>
      <c r="M161" s="329" t="str">
        <f>IF(I161&lt;&gt;"",I161,IF(J161&lt;&gt;"",J161/SUMIF('Conversion Factors'!$A$2:$A$39,'Estimated Waste'!C161,'Conversion Factors'!$C$2:$C$39),IF(H161&gt;0,IF(G161&lt;&gt;"",H161*SUMIF('Conversion Factors'!$F$2:$F$32,IF(LEN(G161)&gt;6,MID(G161,1,LEN(G161)-10),MID(G161,1,LEN(G161)-4)),'Conversion Factors'!$G$2:$G$28),""),"")))</f>
        <v/>
      </c>
      <c r="N161" s="330" t="str">
        <f>IF(J161&lt;&gt;"",J161,IF(I161&lt;&gt;"",I161*SUMIF('Conversion Factors'!$A$2:$A$39,'Estimated Waste'!C161,'Conversion Factors'!$C$2:$C$39),IF(H161&gt;0,IF(G161&lt;&gt;"",H161*SUMIF('Conversion Factors'!$F$2:$F$32,IF(LEN(G161)&gt;6,MID(G161,1,LEN(G161)-10),MID(G161,1,LEN(G161)-4)),'Conversion Factors'!$G$2:$G$28)*SUMIF('Conversion Factors'!$A$2:$A$39,'Estimated Waste'!C161,'Conversion Factors'!$C$2:$C$39),""),"")))</f>
        <v/>
      </c>
      <c r="O161" s="627"/>
      <c r="P161" s="628"/>
      <c r="Q161" s="628"/>
      <c r="R161" s="332"/>
      <c r="S161" s="294" t="str">
        <f t="shared" si="10"/>
        <v/>
      </c>
      <c r="T161" s="294" t="str">
        <f t="shared" si="11"/>
        <v/>
      </c>
      <c r="U161" s="293" t="str">
        <f t="shared" si="9"/>
        <v>Actions</v>
      </c>
      <c r="V161" s="293" t="str">
        <f t="shared" si="8"/>
        <v/>
      </c>
    </row>
    <row r="162" spans="2:22" ht="35.25" customHeight="1" x14ac:dyDescent="0.35">
      <c r="B162" s="318"/>
      <c r="C162" s="319"/>
      <c r="D162" s="320"/>
      <c r="E162" s="321"/>
      <c r="F162" s="322" t="str">
        <f>IF($D162="Landfilled",0,IF($D162="Reused on site",1,IF($D162="Reused off site",1,IF($C162&lt;&gt;"",SUMIF('Conversion Factors'!$A$2:$A$39,$C162,'Conversion Factors'!$D$2:$D$39),""))))</f>
        <v/>
      </c>
      <c r="G162" s="323"/>
      <c r="H162" s="324"/>
      <c r="I162" s="325"/>
      <c r="J162" s="326"/>
      <c r="K162" s="327" t="str">
        <f>IF(G162&lt;&gt;"",G162,IF('Working Sheet'!D545&lt;&gt;"",'Working Sheet'!D545 &amp; " yd3",""))</f>
        <v/>
      </c>
      <c r="L162" s="328" t="str">
        <f>IF(H162&gt;0,H162,IF(ISNUMBER('Working Sheet'!#REF!),'Working Sheet'!#REF!,""))</f>
        <v/>
      </c>
      <c r="M162" s="329" t="str">
        <f>IF(I162&lt;&gt;"",I162,IF(J162&lt;&gt;"",J162/SUMIF('Conversion Factors'!$A$2:$A$39,'Estimated Waste'!C162,'Conversion Factors'!$C$2:$C$39),IF(H162&gt;0,IF(G162&lt;&gt;"",H162*SUMIF('Conversion Factors'!$F$2:$F$32,IF(LEN(G162)&gt;6,MID(G162,1,LEN(G162)-10),MID(G162,1,LEN(G162)-4)),'Conversion Factors'!$G$2:$G$28),""),"")))</f>
        <v/>
      </c>
      <c r="N162" s="330" t="str">
        <f>IF(J162&lt;&gt;"",J162,IF(I162&lt;&gt;"",I162*SUMIF('Conversion Factors'!$A$2:$A$39,'Estimated Waste'!C162,'Conversion Factors'!$C$2:$C$39),IF(H162&gt;0,IF(G162&lt;&gt;"",H162*SUMIF('Conversion Factors'!$F$2:$F$32,IF(LEN(G162)&gt;6,MID(G162,1,LEN(G162)-10),MID(G162,1,LEN(G162)-4)),'Conversion Factors'!$G$2:$G$28)*SUMIF('Conversion Factors'!$A$2:$A$39,'Estimated Waste'!C162,'Conversion Factors'!$C$2:$C$39),""),"")))</f>
        <v/>
      </c>
      <c r="O162" s="627"/>
      <c r="P162" s="628"/>
      <c r="Q162" s="628"/>
      <c r="R162" s="332"/>
      <c r="S162" s="294" t="str">
        <f t="shared" si="10"/>
        <v/>
      </c>
      <c r="T162" s="294" t="str">
        <f t="shared" si="11"/>
        <v/>
      </c>
      <c r="U162" s="293" t="str">
        <f t="shared" si="9"/>
        <v>Actions</v>
      </c>
      <c r="V162" s="293" t="str">
        <f t="shared" si="8"/>
        <v/>
      </c>
    </row>
    <row r="163" spans="2:22" ht="35.25" customHeight="1" x14ac:dyDescent="0.35">
      <c r="B163" s="318"/>
      <c r="C163" s="319"/>
      <c r="D163" s="320"/>
      <c r="E163" s="321"/>
      <c r="F163" s="322" t="str">
        <f>IF($D163="Landfilled",0,IF($D163="Reused on site",1,IF($D163="Reused off site",1,IF($C163&lt;&gt;"",SUMIF('Conversion Factors'!$A$2:$A$39,$C163,'Conversion Factors'!$D$2:$D$39),""))))</f>
        <v/>
      </c>
      <c r="G163" s="323"/>
      <c r="H163" s="324"/>
      <c r="I163" s="325"/>
      <c r="J163" s="326"/>
      <c r="K163" s="327" t="str">
        <f>IF(G163&lt;&gt;"",G163,IF('Working Sheet'!D546&lt;&gt;"",'Working Sheet'!D546 &amp; " yd3",""))</f>
        <v/>
      </c>
      <c r="L163" s="328" t="str">
        <f>IF(H163&gt;0,H163,IF(ISNUMBER('Working Sheet'!#REF!),'Working Sheet'!#REF!,""))</f>
        <v/>
      </c>
      <c r="M163" s="329" t="str">
        <f>IF(I163&lt;&gt;"",I163,IF(J163&lt;&gt;"",J163/SUMIF('Conversion Factors'!$A$2:$A$39,'Estimated Waste'!C163,'Conversion Factors'!$C$2:$C$39),IF(H163&gt;0,IF(G163&lt;&gt;"",H163*SUMIF('Conversion Factors'!$F$2:$F$32,IF(LEN(G163)&gt;6,MID(G163,1,LEN(G163)-10),MID(G163,1,LEN(G163)-4)),'Conversion Factors'!$G$2:$G$28),""),"")))</f>
        <v/>
      </c>
      <c r="N163" s="330" t="str">
        <f>IF(J163&lt;&gt;"",J163,IF(I163&lt;&gt;"",I163*SUMIF('Conversion Factors'!$A$2:$A$39,'Estimated Waste'!C163,'Conversion Factors'!$C$2:$C$39),IF(H163&gt;0,IF(G163&lt;&gt;"",H163*SUMIF('Conversion Factors'!$F$2:$F$32,IF(LEN(G163)&gt;6,MID(G163,1,LEN(G163)-10),MID(G163,1,LEN(G163)-4)),'Conversion Factors'!$G$2:$G$28)*SUMIF('Conversion Factors'!$A$2:$A$39,'Estimated Waste'!C163,'Conversion Factors'!$C$2:$C$39),""),"")))</f>
        <v/>
      </c>
      <c r="O163" s="627"/>
      <c r="P163" s="628"/>
      <c r="Q163" s="628"/>
      <c r="R163" s="332"/>
      <c r="S163" s="294" t="str">
        <f t="shared" si="10"/>
        <v/>
      </c>
      <c r="T163" s="294" t="str">
        <f t="shared" si="11"/>
        <v/>
      </c>
      <c r="U163" s="293" t="str">
        <f t="shared" si="9"/>
        <v>Actions</v>
      </c>
      <c r="V163" s="293" t="str">
        <f t="shared" si="8"/>
        <v/>
      </c>
    </row>
    <row r="164" spans="2:22" ht="35.25" customHeight="1" x14ac:dyDescent="0.35">
      <c r="B164" s="318"/>
      <c r="C164" s="319"/>
      <c r="D164" s="320"/>
      <c r="E164" s="321"/>
      <c r="F164" s="322" t="str">
        <f>IF($D164="Landfilled",0,IF($D164="Reused on site",1,IF($D164="Reused off site",1,IF($C164&lt;&gt;"",SUMIF('Conversion Factors'!$A$2:$A$39,$C164,'Conversion Factors'!$D$2:$D$39),""))))</f>
        <v/>
      </c>
      <c r="G164" s="323"/>
      <c r="H164" s="324"/>
      <c r="I164" s="325"/>
      <c r="J164" s="326"/>
      <c r="K164" s="327" t="str">
        <f>IF(G164&lt;&gt;"",G164,IF('Working Sheet'!D547&lt;&gt;"",'Working Sheet'!D547 &amp; " yd3",""))</f>
        <v/>
      </c>
      <c r="L164" s="328" t="str">
        <f>IF(H164&gt;0,H164,IF(ISNUMBER('Working Sheet'!#REF!),'Working Sheet'!#REF!,""))</f>
        <v/>
      </c>
      <c r="M164" s="329" t="str">
        <f>IF(I164&lt;&gt;"",I164,IF(J164&lt;&gt;"",J164/SUMIF('Conversion Factors'!$A$2:$A$39,'Estimated Waste'!C164,'Conversion Factors'!$C$2:$C$39),IF(H164&gt;0,IF(G164&lt;&gt;"",H164*SUMIF('Conversion Factors'!$F$2:$F$32,IF(LEN(G164)&gt;6,MID(G164,1,LEN(G164)-10),MID(G164,1,LEN(G164)-4)),'Conversion Factors'!$G$2:$G$28),""),"")))</f>
        <v/>
      </c>
      <c r="N164" s="330" t="str">
        <f>IF(J164&lt;&gt;"",J164,IF(I164&lt;&gt;"",I164*SUMIF('Conversion Factors'!$A$2:$A$39,'Estimated Waste'!C164,'Conversion Factors'!$C$2:$C$39),IF(H164&gt;0,IF(G164&lt;&gt;"",H164*SUMIF('Conversion Factors'!$F$2:$F$32,IF(LEN(G164)&gt;6,MID(G164,1,LEN(G164)-10),MID(G164,1,LEN(G164)-4)),'Conversion Factors'!$G$2:$G$28)*SUMIF('Conversion Factors'!$A$2:$A$39,'Estimated Waste'!C164,'Conversion Factors'!$C$2:$C$39),""),"")))</f>
        <v/>
      </c>
      <c r="O164" s="627"/>
      <c r="P164" s="628"/>
      <c r="Q164" s="628"/>
      <c r="R164" s="332"/>
      <c r="S164" s="294" t="str">
        <f t="shared" si="10"/>
        <v/>
      </c>
      <c r="T164" s="294" t="str">
        <f t="shared" si="11"/>
        <v/>
      </c>
      <c r="U164" s="293" t="str">
        <f t="shared" si="9"/>
        <v>Actions</v>
      </c>
      <c r="V164" s="293" t="str">
        <f t="shared" si="8"/>
        <v/>
      </c>
    </row>
    <row r="165" spans="2:22" ht="35.25" customHeight="1" x14ac:dyDescent="0.35">
      <c r="B165" s="318"/>
      <c r="C165" s="319"/>
      <c r="D165" s="320"/>
      <c r="E165" s="321"/>
      <c r="F165" s="322" t="str">
        <f>IF($D165="Landfilled",0,IF($D165="Reused on site",1,IF($D165="Reused off site",1,IF($C165&lt;&gt;"",SUMIF('Conversion Factors'!$A$2:$A$39,$C165,'Conversion Factors'!$D$2:$D$39),""))))</f>
        <v/>
      </c>
      <c r="G165" s="323"/>
      <c r="H165" s="324"/>
      <c r="I165" s="325"/>
      <c r="J165" s="326"/>
      <c r="K165" s="327" t="str">
        <f>IF(G165&lt;&gt;"",G165,IF('Working Sheet'!D548&lt;&gt;"",'Working Sheet'!D548 &amp; " yd3",""))</f>
        <v/>
      </c>
      <c r="L165" s="328" t="str">
        <f>IF(H165&gt;0,H165,IF(ISNUMBER('Working Sheet'!#REF!),'Working Sheet'!#REF!,""))</f>
        <v/>
      </c>
      <c r="M165" s="329" t="str">
        <f>IF(I165&lt;&gt;"",I165,IF(J165&lt;&gt;"",J165/SUMIF('Conversion Factors'!$A$2:$A$39,'Estimated Waste'!C165,'Conversion Factors'!$C$2:$C$39),IF(H165&gt;0,IF(G165&lt;&gt;"",H165*SUMIF('Conversion Factors'!$F$2:$F$32,IF(LEN(G165)&gt;6,MID(G165,1,LEN(G165)-10),MID(G165,1,LEN(G165)-4)),'Conversion Factors'!$G$2:$G$28),""),"")))</f>
        <v/>
      </c>
      <c r="N165" s="330" t="str">
        <f>IF(J165&lt;&gt;"",J165,IF(I165&lt;&gt;"",I165*SUMIF('Conversion Factors'!$A$2:$A$39,'Estimated Waste'!C165,'Conversion Factors'!$C$2:$C$39),IF(H165&gt;0,IF(G165&lt;&gt;"",H165*SUMIF('Conversion Factors'!$F$2:$F$32,IF(LEN(G165)&gt;6,MID(G165,1,LEN(G165)-10),MID(G165,1,LEN(G165)-4)),'Conversion Factors'!$G$2:$G$28)*SUMIF('Conversion Factors'!$A$2:$A$39,'Estimated Waste'!C165,'Conversion Factors'!$C$2:$C$39),""),"")))</f>
        <v/>
      </c>
      <c r="O165" s="627"/>
      <c r="P165" s="628"/>
      <c r="Q165" s="628"/>
      <c r="R165" s="332"/>
      <c r="S165" s="294" t="str">
        <f t="shared" si="10"/>
        <v/>
      </c>
      <c r="T165" s="294" t="str">
        <f t="shared" si="11"/>
        <v/>
      </c>
      <c r="U165" s="293" t="str">
        <f t="shared" si="9"/>
        <v>Actions</v>
      </c>
      <c r="V165" s="293" t="str">
        <f t="shared" si="8"/>
        <v/>
      </c>
    </row>
    <row r="166" spans="2:22" ht="35.25" customHeight="1" x14ac:dyDescent="0.35">
      <c r="B166" s="318"/>
      <c r="C166" s="319"/>
      <c r="D166" s="320"/>
      <c r="E166" s="321"/>
      <c r="F166" s="322" t="str">
        <f>IF($D166="Landfilled",0,IF($D166="Reused on site",1,IF($D166="Reused off site",1,IF($C166&lt;&gt;"",SUMIF('Conversion Factors'!$A$2:$A$39,$C166,'Conversion Factors'!$D$2:$D$39),""))))</f>
        <v/>
      </c>
      <c r="G166" s="323"/>
      <c r="H166" s="324"/>
      <c r="I166" s="325"/>
      <c r="J166" s="326"/>
      <c r="K166" s="327" t="str">
        <f>IF(G166&lt;&gt;"",G166,IF('Working Sheet'!D549&lt;&gt;"",'Working Sheet'!D549 &amp; " yd3",""))</f>
        <v/>
      </c>
      <c r="L166" s="328" t="str">
        <f>IF(H166&gt;0,H166,IF(ISNUMBER('Working Sheet'!#REF!),'Working Sheet'!#REF!,""))</f>
        <v/>
      </c>
      <c r="M166" s="329" t="str">
        <f>IF(I166&lt;&gt;"",I166,IF(J166&lt;&gt;"",J166/SUMIF('Conversion Factors'!$A$2:$A$39,'Estimated Waste'!C166,'Conversion Factors'!$C$2:$C$39),IF(H166&gt;0,IF(G166&lt;&gt;"",H166*SUMIF('Conversion Factors'!$F$2:$F$32,IF(LEN(G166)&gt;6,MID(G166,1,LEN(G166)-10),MID(G166,1,LEN(G166)-4)),'Conversion Factors'!$G$2:$G$28),""),"")))</f>
        <v/>
      </c>
      <c r="N166" s="330" t="str">
        <f>IF(J166&lt;&gt;"",J166,IF(I166&lt;&gt;"",I166*SUMIF('Conversion Factors'!$A$2:$A$39,'Estimated Waste'!C166,'Conversion Factors'!$C$2:$C$39),IF(H166&gt;0,IF(G166&lt;&gt;"",H166*SUMIF('Conversion Factors'!$F$2:$F$32,IF(LEN(G166)&gt;6,MID(G166,1,LEN(G166)-10),MID(G166,1,LEN(G166)-4)),'Conversion Factors'!$G$2:$G$28)*SUMIF('Conversion Factors'!$A$2:$A$39,'Estimated Waste'!C166,'Conversion Factors'!$C$2:$C$39),""),"")))</f>
        <v/>
      </c>
      <c r="O166" s="627"/>
      <c r="P166" s="628"/>
      <c r="Q166" s="628"/>
      <c r="R166" s="332"/>
      <c r="S166" s="294" t="str">
        <f t="shared" si="10"/>
        <v/>
      </c>
      <c r="T166" s="294" t="str">
        <f t="shared" si="11"/>
        <v/>
      </c>
      <c r="U166" s="293" t="str">
        <f t="shared" si="9"/>
        <v>Actions</v>
      </c>
      <c r="V166" s="293" t="str">
        <f t="shared" si="8"/>
        <v/>
      </c>
    </row>
    <row r="167" spans="2:22" ht="35.25" customHeight="1" x14ac:dyDescent="0.35">
      <c r="B167" s="318"/>
      <c r="C167" s="319"/>
      <c r="D167" s="320"/>
      <c r="E167" s="321"/>
      <c r="F167" s="322" t="str">
        <f>IF($D167="Landfilled",0,IF($D167="Reused on site",1,IF($D167="Reused off site",1,IF($C167&lt;&gt;"",SUMIF('Conversion Factors'!$A$2:$A$39,$C167,'Conversion Factors'!$D$2:$D$39),""))))</f>
        <v/>
      </c>
      <c r="G167" s="323"/>
      <c r="H167" s="324"/>
      <c r="I167" s="325"/>
      <c r="J167" s="326"/>
      <c r="K167" s="327" t="str">
        <f>IF(G167&lt;&gt;"",G167,IF('Working Sheet'!D550&lt;&gt;"",'Working Sheet'!D550 &amp; " yd3",""))</f>
        <v/>
      </c>
      <c r="L167" s="328" t="str">
        <f>IF(H167&gt;0,H167,IF(ISNUMBER('Working Sheet'!#REF!),'Working Sheet'!#REF!,""))</f>
        <v/>
      </c>
      <c r="M167" s="329" t="str">
        <f>IF(I167&lt;&gt;"",I167,IF(J167&lt;&gt;"",J167/SUMIF('Conversion Factors'!$A$2:$A$39,'Estimated Waste'!C167,'Conversion Factors'!$C$2:$C$39),IF(H167&gt;0,IF(G167&lt;&gt;"",H167*SUMIF('Conversion Factors'!$F$2:$F$32,IF(LEN(G167)&gt;6,MID(G167,1,LEN(G167)-10),MID(G167,1,LEN(G167)-4)),'Conversion Factors'!$G$2:$G$28),""),"")))</f>
        <v/>
      </c>
      <c r="N167" s="330" t="str">
        <f>IF(J167&lt;&gt;"",J167,IF(I167&lt;&gt;"",I167*SUMIF('Conversion Factors'!$A$2:$A$39,'Estimated Waste'!C167,'Conversion Factors'!$C$2:$C$39),IF(H167&gt;0,IF(G167&lt;&gt;"",H167*SUMIF('Conversion Factors'!$F$2:$F$32,IF(LEN(G167)&gt;6,MID(G167,1,LEN(G167)-10),MID(G167,1,LEN(G167)-4)),'Conversion Factors'!$G$2:$G$28)*SUMIF('Conversion Factors'!$A$2:$A$39,'Estimated Waste'!C167,'Conversion Factors'!$C$2:$C$39),""),"")))</f>
        <v/>
      </c>
      <c r="O167" s="627"/>
      <c r="P167" s="628"/>
      <c r="Q167" s="628"/>
      <c r="R167" s="332"/>
      <c r="S167" s="294" t="str">
        <f t="shared" si="10"/>
        <v/>
      </c>
      <c r="T167" s="294" t="str">
        <f t="shared" si="11"/>
        <v/>
      </c>
      <c r="U167" s="293" t="str">
        <f t="shared" si="9"/>
        <v>Actions</v>
      </c>
      <c r="V167" s="293" t="str">
        <f t="shared" si="8"/>
        <v/>
      </c>
    </row>
    <row r="168" spans="2:22" ht="35.25" customHeight="1" x14ac:dyDescent="0.35">
      <c r="B168" s="318"/>
      <c r="C168" s="319"/>
      <c r="D168" s="320"/>
      <c r="E168" s="321"/>
      <c r="F168" s="322" t="str">
        <f>IF($D168="Landfilled",0,IF($D168="Reused on site",1,IF($D168="Reused off site",1,IF($C168&lt;&gt;"",SUMIF('Conversion Factors'!$A$2:$A$39,$C168,'Conversion Factors'!$D$2:$D$39),""))))</f>
        <v/>
      </c>
      <c r="G168" s="323"/>
      <c r="H168" s="324"/>
      <c r="I168" s="325"/>
      <c r="J168" s="326"/>
      <c r="K168" s="327" t="str">
        <f>IF(G168&lt;&gt;"",G168,IF('Working Sheet'!D551&lt;&gt;"",'Working Sheet'!D551 &amp; " yd3",""))</f>
        <v/>
      </c>
      <c r="L168" s="328" t="str">
        <f>IF(H168&gt;0,H168,IF(ISNUMBER('Working Sheet'!#REF!),'Working Sheet'!#REF!,""))</f>
        <v/>
      </c>
      <c r="M168" s="329" t="str">
        <f>IF(I168&lt;&gt;"",I168,IF(J168&lt;&gt;"",J168/SUMIF('Conversion Factors'!$A$2:$A$39,'Estimated Waste'!C168,'Conversion Factors'!$C$2:$C$39),IF(H168&gt;0,IF(G168&lt;&gt;"",H168*SUMIF('Conversion Factors'!$F$2:$F$32,IF(LEN(G168)&gt;6,MID(G168,1,LEN(G168)-10),MID(G168,1,LEN(G168)-4)),'Conversion Factors'!$G$2:$G$28),""),"")))</f>
        <v/>
      </c>
      <c r="N168" s="330" t="str">
        <f>IF(J168&lt;&gt;"",J168,IF(I168&lt;&gt;"",I168*SUMIF('Conversion Factors'!$A$2:$A$39,'Estimated Waste'!C168,'Conversion Factors'!$C$2:$C$39),IF(H168&gt;0,IF(G168&lt;&gt;"",H168*SUMIF('Conversion Factors'!$F$2:$F$32,IF(LEN(G168)&gt;6,MID(G168,1,LEN(G168)-10),MID(G168,1,LEN(G168)-4)),'Conversion Factors'!$G$2:$G$28)*SUMIF('Conversion Factors'!$A$2:$A$39,'Estimated Waste'!C168,'Conversion Factors'!$C$2:$C$39),""),"")))</f>
        <v/>
      </c>
      <c r="O168" s="627"/>
      <c r="P168" s="628"/>
      <c r="Q168" s="628"/>
      <c r="R168" s="332"/>
      <c r="S168" s="294" t="str">
        <f t="shared" si="10"/>
        <v/>
      </c>
      <c r="T168" s="294" t="str">
        <f t="shared" si="11"/>
        <v/>
      </c>
      <c r="U168" s="293" t="str">
        <f t="shared" si="9"/>
        <v>Actions</v>
      </c>
      <c r="V168" s="293" t="str">
        <f t="shared" si="8"/>
        <v/>
      </c>
    </row>
    <row r="169" spans="2:22" ht="35.25" customHeight="1" x14ac:dyDescent="0.35">
      <c r="B169" s="318"/>
      <c r="C169" s="319"/>
      <c r="D169" s="320"/>
      <c r="E169" s="321"/>
      <c r="F169" s="322" t="str">
        <f>IF($D169="Landfilled",0,IF($D169="Reused on site",1,IF($D169="Reused off site",1,IF($C169&lt;&gt;"",SUMIF('Conversion Factors'!$A$2:$A$39,$C169,'Conversion Factors'!$D$2:$D$39),""))))</f>
        <v/>
      </c>
      <c r="G169" s="323"/>
      <c r="H169" s="324"/>
      <c r="I169" s="325"/>
      <c r="J169" s="326"/>
      <c r="K169" s="327" t="str">
        <f>IF(G169&lt;&gt;"",G169,IF('Working Sheet'!D552&lt;&gt;"",'Working Sheet'!D552 &amp; " yd3",""))</f>
        <v/>
      </c>
      <c r="L169" s="328" t="str">
        <f>IF(H169&gt;0,H169,IF(ISNUMBER('Working Sheet'!#REF!),'Working Sheet'!#REF!,""))</f>
        <v/>
      </c>
      <c r="M169" s="329" t="str">
        <f>IF(I169&lt;&gt;"",I169,IF(J169&lt;&gt;"",J169/SUMIF('Conversion Factors'!$A$2:$A$39,'Estimated Waste'!C169,'Conversion Factors'!$C$2:$C$39),IF(H169&gt;0,IF(G169&lt;&gt;"",H169*SUMIF('Conversion Factors'!$F$2:$F$32,IF(LEN(G169)&gt;6,MID(G169,1,LEN(G169)-10),MID(G169,1,LEN(G169)-4)),'Conversion Factors'!$G$2:$G$28),""),"")))</f>
        <v/>
      </c>
      <c r="N169" s="330" t="str">
        <f>IF(J169&lt;&gt;"",J169,IF(I169&lt;&gt;"",I169*SUMIF('Conversion Factors'!$A$2:$A$39,'Estimated Waste'!C169,'Conversion Factors'!$C$2:$C$39),IF(H169&gt;0,IF(G169&lt;&gt;"",H169*SUMIF('Conversion Factors'!$F$2:$F$32,IF(LEN(G169)&gt;6,MID(G169,1,LEN(G169)-10),MID(G169,1,LEN(G169)-4)),'Conversion Factors'!$G$2:$G$28)*SUMIF('Conversion Factors'!$A$2:$A$39,'Estimated Waste'!C169,'Conversion Factors'!$C$2:$C$39),""),"")))</f>
        <v/>
      </c>
      <c r="O169" s="627"/>
      <c r="P169" s="628"/>
      <c r="Q169" s="628"/>
      <c r="R169" s="332"/>
      <c r="S169" s="294" t="str">
        <f t="shared" si="10"/>
        <v/>
      </c>
      <c r="T169" s="294" t="str">
        <f t="shared" si="11"/>
        <v/>
      </c>
      <c r="U169" s="293" t="str">
        <f t="shared" si="9"/>
        <v>Actions</v>
      </c>
      <c r="V169" s="293" t="str">
        <f t="shared" si="8"/>
        <v/>
      </c>
    </row>
    <row r="170" spans="2:22" ht="35.25" customHeight="1" x14ac:dyDescent="0.35">
      <c r="B170" s="318"/>
      <c r="C170" s="319"/>
      <c r="D170" s="320"/>
      <c r="E170" s="321"/>
      <c r="F170" s="322" t="str">
        <f>IF($D170="Landfilled",0,IF($D170="Reused on site",1,IF($D170="Reused off site",1,IF($C170&lt;&gt;"",SUMIF('Conversion Factors'!$A$2:$A$39,$C170,'Conversion Factors'!$D$2:$D$39),""))))</f>
        <v/>
      </c>
      <c r="G170" s="323"/>
      <c r="H170" s="324"/>
      <c r="I170" s="325"/>
      <c r="J170" s="326"/>
      <c r="K170" s="327" t="str">
        <f>IF(G170&lt;&gt;"",G170,IF('Working Sheet'!D553&lt;&gt;"",'Working Sheet'!D553 &amp; " yd3",""))</f>
        <v/>
      </c>
      <c r="L170" s="328" t="str">
        <f>IF(H170&gt;0,H170,IF(ISNUMBER('Working Sheet'!#REF!),'Working Sheet'!#REF!,""))</f>
        <v/>
      </c>
      <c r="M170" s="329" t="str">
        <f>IF(I170&lt;&gt;"",I170,IF(J170&lt;&gt;"",J170/SUMIF('Conversion Factors'!$A$2:$A$39,'Estimated Waste'!C170,'Conversion Factors'!$C$2:$C$39),IF(H170&gt;0,IF(G170&lt;&gt;"",H170*SUMIF('Conversion Factors'!$F$2:$F$32,IF(LEN(G170)&gt;6,MID(G170,1,LEN(G170)-10),MID(G170,1,LEN(G170)-4)),'Conversion Factors'!$G$2:$G$28),""),"")))</f>
        <v/>
      </c>
      <c r="N170" s="330" t="str">
        <f>IF(J170&lt;&gt;"",J170,IF(I170&lt;&gt;"",I170*SUMIF('Conversion Factors'!$A$2:$A$39,'Estimated Waste'!C170,'Conversion Factors'!$C$2:$C$39),IF(H170&gt;0,IF(G170&lt;&gt;"",H170*SUMIF('Conversion Factors'!$F$2:$F$32,IF(LEN(G170)&gt;6,MID(G170,1,LEN(G170)-10),MID(G170,1,LEN(G170)-4)),'Conversion Factors'!$G$2:$G$28)*SUMIF('Conversion Factors'!$A$2:$A$39,'Estimated Waste'!C170,'Conversion Factors'!$C$2:$C$39),""),"")))</f>
        <v/>
      </c>
      <c r="O170" s="627"/>
      <c r="P170" s="628"/>
      <c r="Q170" s="628"/>
      <c r="R170" s="332"/>
      <c r="S170" s="294" t="str">
        <f t="shared" si="10"/>
        <v/>
      </c>
      <c r="T170" s="294" t="str">
        <f t="shared" si="11"/>
        <v/>
      </c>
      <c r="U170" s="293" t="str">
        <f t="shared" si="9"/>
        <v>Actions</v>
      </c>
      <c r="V170" s="293" t="str">
        <f t="shared" si="8"/>
        <v/>
      </c>
    </row>
    <row r="171" spans="2:22" ht="35.25" customHeight="1" x14ac:dyDescent="0.35">
      <c r="B171" s="318"/>
      <c r="C171" s="319"/>
      <c r="D171" s="320"/>
      <c r="E171" s="321"/>
      <c r="F171" s="322" t="str">
        <f>IF($D171="Landfilled",0,IF($D171="Reused on site",1,IF($D171="Reused off site",1,IF($C171&lt;&gt;"",SUMIF('Conversion Factors'!$A$2:$A$39,$C171,'Conversion Factors'!$D$2:$D$39),""))))</f>
        <v/>
      </c>
      <c r="G171" s="323"/>
      <c r="H171" s="324"/>
      <c r="I171" s="325"/>
      <c r="J171" s="326"/>
      <c r="K171" s="327" t="str">
        <f>IF(G171&lt;&gt;"",G171,IF('Working Sheet'!D554&lt;&gt;"",'Working Sheet'!D554 &amp; " yd3",""))</f>
        <v/>
      </c>
      <c r="L171" s="328" t="str">
        <f>IF(H171&gt;0,H171,IF(ISNUMBER('Working Sheet'!#REF!),'Working Sheet'!#REF!,""))</f>
        <v/>
      </c>
      <c r="M171" s="329" t="str">
        <f>IF(I171&lt;&gt;"",I171,IF(J171&lt;&gt;"",J171/SUMIF('Conversion Factors'!$A$2:$A$39,'Estimated Waste'!C171,'Conversion Factors'!$C$2:$C$39),IF(H171&gt;0,IF(G171&lt;&gt;"",H171*SUMIF('Conversion Factors'!$F$2:$F$32,IF(LEN(G171)&gt;6,MID(G171,1,LEN(G171)-10),MID(G171,1,LEN(G171)-4)),'Conversion Factors'!$G$2:$G$28),""),"")))</f>
        <v/>
      </c>
      <c r="N171" s="330" t="str">
        <f>IF(J171&lt;&gt;"",J171,IF(I171&lt;&gt;"",I171*SUMIF('Conversion Factors'!$A$2:$A$39,'Estimated Waste'!C171,'Conversion Factors'!$C$2:$C$39),IF(H171&gt;0,IF(G171&lt;&gt;"",H171*SUMIF('Conversion Factors'!$F$2:$F$32,IF(LEN(G171)&gt;6,MID(G171,1,LEN(G171)-10),MID(G171,1,LEN(G171)-4)),'Conversion Factors'!$G$2:$G$28)*SUMIF('Conversion Factors'!$A$2:$A$39,'Estimated Waste'!C171,'Conversion Factors'!$C$2:$C$39),""),"")))</f>
        <v/>
      </c>
      <c r="O171" s="627"/>
      <c r="P171" s="628"/>
      <c r="Q171" s="628"/>
      <c r="R171" s="332"/>
      <c r="S171" s="294" t="str">
        <f t="shared" si="10"/>
        <v/>
      </c>
      <c r="T171" s="294" t="str">
        <f t="shared" si="11"/>
        <v/>
      </c>
      <c r="U171" s="293" t="str">
        <f t="shared" si="9"/>
        <v>Actions</v>
      </c>
      <c r="V171" s="293" t="str">
        <f t="shared" si="8"/>
        <v/>
      </c>
    </row>
    <row r="172" spans="2:22" ht="35.25" customHeight="1" x14ac:dyDescent="0.35">
      <c r="B172" s="318"/>
      <c r="C172" s="319"/>
      <c r="D172" s="320"/>
      <c r="E172" s="321"/>
      <c r="F172" s="322" t="str">
        <f>IF($D172="Landfilled",0,IF($D172="Reused on site",1,IF($D172="Reused off site",1,IF($C172&lt;&gt;"",SUMIF('Conversion Factors'!$A$2:$A$39,$C172,'Conversion Factors'!$D$2:$D$39),""))))</f>
        <v/>
      </c>
      <c r="G172" s="323"/>
      <c r="H172" s="324"/>
      <c r="I172" s="325"/>
      <c r="J172" s="326"/>
      <c r="K172" s="327" t="str">
        <f>IF(G172&lt;&gt;"",G172,IF('Working Sheet'!D555&lt;&gt;"",'Working Sheet'!D555 &amp; " yd3",""))</f>
        <v/>
      </c>
      <c r="L172" s="328" t="str">
        <f>IF(H172&gt;0,H172,IF(ISNUMBER('Working Sheet'!#REF!),'Working Sheet'!#REF!,""))</f>
        <v/>
      </c>
      <c r="M172" s="329" t="str">
        <f>IF(I172&lt;&gt;"",I172,IF(J172&lt;&gt;"",J172/SUMIF('Conversion Factors'!$A$2:$A$39,'Estimated Waste'!C172,'Conversion Factors'!$C$2:$C$39),IF(H172&gt;0,IF(G172&lt;&gt;"",H172*SUMIF('Conversion Factors'!$F$2:$F$32,IF(LEN(G172)&gt;6,MID(G172,1,LEN(G172)-10),MID(G172,1,LEN(G172)-4)),'Conversion Factors'!$G$2:$G$28),""),"")))</f>
        <v/>
      </c>
      <c r="N172" s="330" t="str">
        <f>IF(J172&lt;&gt;"",J172,IF(I172&lt;&gt;"",I172*SUMIF('Conversion Factors'!$A$2:$A$39,'Estimated Waste'!C172,'Conversion Factors'!$C$2:$C$39),IF(H172&gt;0,IF(G172&lt;&gt;"",H172*SUMIF('Conversion Factors'!$F$2:$F$32,IF(LEN(G172)&gt;6,MID(G172,1,LEN(G172)-10),MID(G172,1,LEN(G172)-4)),'Conversion Factors'!$G$2:$G$28)*SUMIF('Conversion Factors'!$A$2:$A$39,'Estimated Waste'!C172,'Conversion Factors'!$C$2:$C$39),""),"")))</f>
        <v/>
      </c>
      <c r="O172" s="627"/>
      <c r="P172" s="628"/>
      <c r="Q172" s="628"/>
      <c r="R172" s="332"/>
      <c r="S172" s="294" t="str">
        <f t="shared" si="10"/>
        <v/>
      </c>
      <c r="T172" s="294" t="str">
        <f t="shared" si="11"/>
        <v/>
      </c>
      <c r="U172" s="293" t="str">
        <f t="shared" si="9"/>
        <v>Actions</v>
      </c>
      <c r="V172" s="293" t="str">
        <f t="shared" si="8"/>
        <v/>
      </c>
    </row>
    <row r="173" spans="2:22" ht="35.25" customHeight="1" x14ac:dyDescent="0.35">
      <c r="B173" s="318"/>
      <c r="C173" s="319"/>
      <c r="D173" s="320"/>
      <c r="E173" s="321"/>
      <c r="F173" s="322" t="str">
        <f>IF($D173="Landfilled",0,IF($D173="Reused on site",1,IF($D173="Reused off site",1,IF($C173&lt;&gt;"",SUMIF('Conversion Factors'!$A$2:$A$39,$C173,'Conversion Factors'!$D$2:$D$39),""))))</f>
        <v/>
      </c>
      <c r="G173" s="323"/>
      <c r="H173" s="324"/>
      <c r="I173" s="325"/>
      <c r="J173" s="326"/>
      <c r="K173" s="327" t="str">
        <f>IF(G173&lt;&gt;"",G173,IF('Working Sheet'!D556&lt;&gt;"",'Working Sheet'!D556 &amp; " yd3",""))</f>
        <v/>
      </c>
      <c r="L173" s="328" t="str">
        <f>IF(H173&gt;0,H173,IF(ISNUMBER('Working Sheet'!#REF!),'Working Sheet'!#REF!,""))</f>
        <v/>
      </c>
      <c r="M173" s="329" t="str">
        <f>IF(I173&lt;&gt;"",I173,IF(J173&lt;&gt;"",J173/SUMIF('Conversion Factors'!$A$2:$A$39,'Estimated Waste'!C173,'Conversion Factors'!$C$2:$C$39),IF(H173&gt;0,IF(G173&lt;&gt;"",H173*SUMIF('Conversion Factors'!$F$2:$F$32,IF(LEN(G173)&gt;6,MID(G173,1,LEN(G173)-10),MID(G173,1,LEN(G173)-4)),'Conversion Factors'!$G$2:$G$28),""),"")))</f>
        <v/>
      </c>
      <c r="N173" s="330" t="str">
        <f>IF(J173&lt;&gt;"",J173,IF(I173&lt;&gt;"",I173*SUMIF('Conversion Factors'!$A$2:$A$39,'Estimated Waste'!C173,'Conversion Factors'!$C$2:$C$39),IF(H173&gt;0,IF(G173&lt;&gt;"",H173*SUMIF('Conversion Factors'!$F$2:$F$32,IF(LEN(G173)&gt;6,MID(G173,1,LEN(G173)-10),MID(G173,1,LEN(G173)-4)),'Conversion Factors'!$G$2:$G$28)*SUMIF('Conversion Factors'!$A$2:$A$39,'Estimated Waste'!C173,'Conversion Factors'!$C$2:$C$39),""),"")))</f>
        <v/>
      </c>
      <c r="O173" s="627"/>
      <c r="P173" s="628"/>
      <c r="Q173" s="628"/>
      <c r="R173" s="332"/>
      <c r="S173" s="294" t="str">
        <f t="shared" si="10"/>
        <v/>
      </c>
      <c r="T173" s="294" t="str">
        <f t="shared" si="11"/>
        <v/>
      </c>
      <c r="U173" s="293" t="str">
        <f t="shared" si="9"/>
        <v>Actions</v>
      </c>
      <c r="V173" s="293" t="str">
        <f t="shared" si="8"/>
        <v/>
      </c>
    </row>
    <row r="174" spans="2:22" ht="35.25" customHeight="1" x14ac:dyDescent="0.35">
      <c r="B174" s="318"/>
      <c r="C174" s="319"/>
      <c r="D174" s="320"/>
      <c r="E174" s="321"/>
      <c r="F174" s="322" t="str">
        <f>IF($D174="Landfilled",0,IF($D174="Reused on site",1,IF($D174="Reused off site",1,IF($C174&lt;&gt;"",SUMIF('Conversion Factors'!$A$2:$A$39,$C174,'Conversion Factors'!$D$2:$D$39),""))))</f>
        <v/>
      </c>
      <c r="G174" s="323"/>
      <c r="H174" s="324"/>
      <c r="I174" s="325"/>
      <c r="J174" s="326"/>
      <c r="K174" s="327" t="str">
        <f>IF(G174&lt;&gt;"",G174,IF('Working Sheet'!D557&lt;&gt;"",'Working Sheet'!D557 &amp; " yd3",""))</f>
        <v/>
      </c>
      <c r="L174" s="328" t="str">
        <f>IF(H174&gt;0,H174,IF(ISNUMBER('Working Sheet'!#REF!),'Working Sheet'!#REF!,""))</f>
        <v/>
      </c>
      <c r="M174" s="329" t="str">
        <f>IF(I174&lt;&gt;"",I174,IF(J174&lt;&gt;"",J174/SUMIF('Conversion Factors'!$A$2:$A$39,'Estimated Waste'!C174,'Conversion Factors'!$C$2:$C$39),IF(H174&gt;0,IF(G174&lt;&gt;"",H174*SUMIF('Conversion Factors'!$F$2:$F$32,IF(LEN(G174)&gt;6,MID(G174,1,LEN(G174)-10),MID(G174,1,LEN(G174)-4)),'Conversion Factors'!$G$2:$G$28),""),"")))</f>
        <v/>
      </c>
      <c r="N174" s="330" t="str">
        <f>IF(J174&lt;&gt;"",J174,IF(I174&lt;&gt;"",I174*SUMIF('Conversion Factors'!$A$2:$A$39,'Estimated Waste'!C174,'Conversion Factors'!$C$2:$C$39),IF(H174&gt;0,IF(G174&lt;&gt;"",H174*SUMIF('Conversion Factors'!$F$2:$F$32,IF(LEN(G174)&gt;6,MID(G174,1,LEN(G174)-10),MID(G174,1,LEN(G174)-4)),'Conversion Factors'!$G$2:$G$28)*SUMIF('Conversion Factors'!$A$2:$A$39,'Estimated Waste'!C174,'Conversion Factors'!$C$2:$C$39),""),"")))</f>
        <v/>
      </c>
      <c r="O174" s="627"/>
      <c r="P174" s="628"/>
      <c r="Q174" s="628"/>
      <c r="R174" s="332"/>
      <c r="S174" s="294" t="str">
        <f t="shared" si="10"/>
        <v/>
      </c>
      <c r="T174" s="294" t="str">
        <f t="shared" si="11"/>
        <v/>
      </c>
      <c r="U174" s="293" t="str">
        <f t="shared" si="9"/>
        <v>Actions</v>
      </c>
      <c r="V174" s="293" t="str">
        <f t="shared" si="8"/>
        <v/>
      </c>
    </row>
    <row r="175" spans="2:22" ht="35.25" customHeight="1" x14ac:dyDescent="0.35">
      <c r="B175" s="318"/>
      <c r="C175" s="319"/>
      <c r="D175" s="320"/>
      <c r="E175" s="321"/>
      <c r="F175" s="322" t="str">
        <f>IF($D175="Landfilled",0,IF($D175="Reused on site",1,IF($D175="Reused off site",1,IF($C175&lt;&gt;"",SUMIF('Conversion Factors'!$A$2:$A$39,$C175,'Conversion Factors'!$D$2:$D$39),""))))</f>
        <v/>
      </c>
      <c r="G175" s="323"/>
      <c r="H175" s="324"/>
      <c r="I175" s="325"/>
      <c r="J175" s="326"/>
      <c r="K175" s="327" t="str">
        <f>IF(G175&lt;&gt;"",G175,IF('Working Sheet'!D558&lt;&gt;"",'Working Sheet'!D558 &amp; " yd3",""))</f>
        <v/>
      </c>
      <c r="L175" s="328" t="str">
        <f>IF(H175&gt;0,H175,IF(ISNUMBER('Working Sheet'!#REF!),'Working Sheet'!#REF!,""))</f>
        <v/>
      </c>
      <c r="M175" s="329" t="str">
        <f>IF(I175&lt;&gt;"",I175,IF(J175&lt;&gt;"",J175/SUMIF('Conversion Factors'!$A$2:$A$39,'Estimated Waste'!C175,'Conversion Factors'!$C$2:$C$39),IF(H175&gt;0,IF(G175&lt;&gt;"",H175*SUMIF('Conversion Factors'!$F$2:$F$32,IF(LEN(G175)&gt;6,MID(G175,1,LEN(G175)-10),MID(G175,1,LEN(G175)-4)),'Conversion Factors'!$G$2:$G$28),""),"")))</f>
        <v/>
      </c>
      <c r="N175" s="330" t="str">
        <f>IF(J175&lt;&gt;"",J175,IF(I175&lt;&gt;"",I175*SUMIF('Conversion Factors'!$A$2:$A$39,'Estimated Waste'!C175,'Conversion Factors'!$C$2:$C$39),IF(H175&gt;0,IF(G175&lt;&gt;"",H175*SUMIF('Conversion Factors'!$F$2:$F$32,IF(LEN(G175)&gt;6,MID(G175,1,LEN(G175)-10),MID(G175,1,LEN(G175)-4)),'Conversion Factors'!$G$2:$G$28)*SUMIF('Conversion Factors'!$A$2:$A$39,'Estimated Waste'!C175,'Conversion Factors'!$C$2:$C$39),""),"")))</f>
        <v/>
      </c>
      <c r="O175" s="627"/>
      <c r="P175" s="628"/>
      <c r="Q175" s="628"/>
      <c r="R175" s="332"/>
      <c r="S175" s="294" t="str">
        <f t="shared" si="10"/>
        <v/>
      </c>
      <c r="T175" s="294" t="str">
        <f t="shared" si="11"/>
        <v/>
      </c>
      <c r="U175" s="293" t="str">
        <f t="shared" si="9"/>
        <v>Actions</v>
      </c>
      <c r="V175" s="293" t="str">
        <f t="shared" si="8"/>
        <v/>
      </c>
    </row>
    <row r="176" spans="2:22" ht="35.25" customHeight="1" x14ac:dyDescent="0.35">
      <c r="B176" s="318"/>
      <c r="C176" s="319"/>
      <c r="D176" s="320"/>
      <c r="E176" s="321"/>
      <c r="F176" s="322" t="str">
        <f>IF($D176="Landfilled",0,IF($D176="Reused on site",1,IF($D176="Reused off site",1,IF($C176&lt;&gt;"",SUMIF('Conversion Factors'!$A$2:$A$39,$C176,'Conversion Factors'!$D$2:$D$39),""))))</f>
        <v/>
      </c>
      <c r="G176" s="323"/>
      <c r="H176" s="324"/>
      <c r="I176" s="325"/>
      <c r="J176" s="326"/>
      <c r="K176" s="327" t="str">
        <f>IF(G176&lt;&gt;"",G176,IF('Working Sheet'!D559&lt;&gt;"",'Working Sheet'!D559 &amp; " yd3",""))</f>
        <v/>
      </c>
      <c r="L176" s="328" t="str">
        <f>IF(H176&gt;0,H176,IF(ISNUMBER('Working Sheet'!#REF!),'Working Sheet'!#REF!,""))</f>
        <v/>
      </c>
      <c r="M176" s="329" t="str">
        <f>IF(I176&lt;&gt;"",I176,IF(J176&lt;&gt;"",J176/SUMIF('Conversion Factors'!$A$2:$A$39,'Estimated Waste'!C176,'Conversion Factors'!$C$2:$C$39),IF(H176&gt;0,IF(G176&lt;&gt;"",H176*SUMIF('Conversion Factors'!$F$2:$F$32,IF(LEN(G176)&gt;6,MID(G176,1,LEN(G176)-10),MID(G176,1,LEN(G176)-4)),'Conversion Factors'!$G$2:$G$28),""),"")))</f>
        <v/>
      </c>
      <c r="N176" s="330" t="str">
        <f>IF(J176&lt;&gt;"",J176,IF(I176&lt;&gt;"",I176*SUMIF('Conversion Factors'!$A$2:$A$39,'Estimated Waste'!C176,'Conversion Factors'!$C$2:$C$39),IF(H176&gt;0,IF(G176&lt;&gt;"",H176*SUMIF('Conversion Factors'!$F$2:$F$32,IF(LEN(G176)&gt;6,MID(G176,1,LEN(G176)-10),MID(G176,1,LEN(G176)-4)),'Conversion Factors'!$G$2:$G$28)*SUMIF('Conversion Factors'!$A$2:$A$39,'Estimated Waste'!C176,'Conversion Factors'!$C$2:$C$39),""),"")))</f>
        <v/>
      </c>
      <c r="O176" s="627"/>
      <c r="P176" s="628"/>
      <c r="Q176" s="628"/>
      <c r="R176" s="332"/>
      <c r="S176" s="294" t="str">
        <f t="shared" si="10"/>
        <v/>
      </c>
      <c r="T176" s="294" t="str">
        <f t="shared" si="11"/>
        <v/>
      </c>
      <c r="U176" s="293" t="str">
        <f t="shared" si="9"/>
        <v>Actions</v>
      </c>
      <c r="V176" s="293" t="str">
        <f t="shared" si="8"/>
        <v/>
      </c>
    </row>
    <row r="177" spans="2:22" ht="35.25" customHeight="1" x14ac:dyDescent="0.35">
      <c r="B177" s="318"/>
      <c r="C177" s="319"/>
      <c r="D177" s="320"/>
      <c r="E177" s="321"/>
      <c r="F177" s="322" t="str">
        <f>IF($D177="Landfilled",0,IF($D177="Reused on site",1,IF($D177="Reused off site",1,IF($C177&lt;&gt;"",SUMIF('Conversion Factors'!$A$2:$A$39,$C177,'Conversion Factors'!$D$2:$D$39),""))))</f>
        <v/>
      </c>
      <c r="G177" s="323"/>
      <c r="H177" s="324"/>
      <c r="I177" s="325"/>
      <c r="J177" s="326"/>
      <c r="K177" s="327" t="str">
        <f>IF(G177&lt;&gt;"",G177,IF('Working Sheet'!D560&lt;&gt;"",'Working Sheet'!D560 &amp; " yd3",""))</f>
        <v/>
      </c>
      <c r="L177" s="328" t="str">
        <f>IF(H177&gt;0,H177,IF(ISNUMBER('Working Sheet'!#REF!),'Working Sheet'!#REF!,""))</f>
        <v/>
      </c>
      <c r="M177" s="329" t="str">
        <f>IF(I177&lt;&gt;"",I177,IF(J177&lt;&gt;"",J177/SUMIF('Conversion Factors'!$A$2:$A$39,'Estimated Waste'!C177,'Conversion Factors'!$C$2:$C$39),IF(H177&gt;0,IF(G177&lt;&gt;"",H177*SUMIF('Conversion Factors'!$F$2:$F$32,IF(LEN(G177)&gt;6,MID(G177,1,LEN(G177)-10),MID(G177,1,LEN(G177)-4)),'Conversion Factors'!$G$2:$G$28),""),"")))</f>
        <v/>
      </c>
      <c r="N177" s="330" t="str">
        <f>IF(J177&lt;&gt;"",J177,IF(I177&lt;&gt;"",I177*SUMIF('Conversion Factors'!$A$2:$A$39,'Estimated Waste'!C177,'Conversion Factors'!$C$2:$C$39),IF(H177&gt;0,IF(G177&lt;&gt;"",H177*SUMIF('Conversion Factors'!$F$2:$F$32,IF(LEN(G177)&gt;6,MID(G177,1,LEN(G177)-10),MID(G177,1,LEN(G177)-4)),'Conversion Factors'!$G$2:$G$28)*SUMIF('Conversion Factors'!$A$2:$A$39,'Estimated Waste'!C177,'Conversion Factors'!$C$2:$C$39),""),"")))</f>
        <v/>
      </c>
      <c r="O177" s="627"/>
      <c r="P177" s="628"/>
      <c r="Q177" s="628"/>
      <c r="R177" s="332"/>
      <c r="S177" s="294" t="str">
        <f t="shared" si="10"/>
        <v/>
      </c>
      <c r="T177" s="294" t="str">
        <f t="shared" si="11"/>
        <v/>
      </c>
      <c r="U177" s="293" t="str">
        <f t="shared" si="9"/>
        <v>Actions</v>
      </c>
      <c r="V177" s="293" t="str">
        <f t="shared" si="8"/>
        <v/>
      </c>
    </row>
    <row r="178" spans="2:22" ht="35.25" customHeight="1" x14ac:dyDescent="0.35">
      <c r="B178" s="318"/>
      <c r="C178" s="319"/>
      <c r="D178" s="320"/>
      <c r="E178" s="321"/>
      <c r="F178" s="322" t="str">
        <f>IF($D178="Landfilled",0,IF($D178="Reused on site",1,IF($D178="Reused off site",1,IF($C178&lt;&gt;"",SUMIF('Conversion Factors'!$A$2:$A$39,$C178,'Conversion Factors'!$D$2:$D$39),""))))</f>
        <v/>
      </c>
      <c r="G178" s="323"/>
      <c r="H178" s="324"/>
      <c r="I178" s="325"/>
      <c r="J178" s="326"/>
      <c r="K178" s="327" t="str">
        <f>IF(G178&lt;&gt;"",G178,IF('Working Sheet'!D561&lt;&gt;"",'Working Sheet'!D561 &amp; " yd3",""))</f>
        <v/>
      </c>
      <c r="L178" s="328" t="str">
        <f>IF(H178&gt;0,H178,IF(ISNUMBER('Working Sheet'!#REF!),'Working Sheet'!#REF!,""))</f>
        <v/>
      </c>
      <c r="M178" s="329" t="str">
        <f>IF(I178&lt;&gt;"",I178,IF(J178&lt;&gt;"",J178/SUMIF('Conversion Factors'!$A$2:$A$39,'Estimated Waste'!C178,'Conversion Factors'!$C$2:$C$39),IF(H178&gt;0,IF(G178&lt;&gt;"",H178*SUMIF('Conversion Factors'!$F$2:$F$32,IF(LEN(G178)&gt;6,MID(G178,1,LEN(G178)-10),MID(G178,1,LEN(G178)-4)),'Conversion Factors'!$G$2:$G$28),""),"")))</f>
        <v/>
      </c>
      <c r="N178" s="330" t="str">
        <f>IF(J178&lt;&gt;"",J178,IF(I178&lt;&gt;"",I178*SUMIF('Conversion Factors'!$A$2:$A$39,'Estimated Waste'!C178,'Conversion Factors'!$C$2:$C$39),IF(H178&gt;0,IF(G178&lt;&gt;"",H178*SUMIF('Conversion Factors'!$F$2:$F$32,IF(LEN(G178)&gt;6,MID(G178,1,LEN(G178)-10),MID(G178,1,LEN(G178)-4)),'Conversion Factors'!$G$2:$G$28)*SUMIF('Conversion Factors'!$A$2:$A$39,'Estimated Waste'!C178,'Conversion Factors'!$C$2:$C$39),""),"")))</f>
        <v/>
      </c>
      <c r="O178" s="627"/>
      <c r="P178" s="628"/>
      <c r="Q178" s="628"/>
      <c r="R178" s="332"/>
      <c r="S178" s="294" t="str">
        <f t="shared" si="10"/>
        <v/>
      </c>
      <c r="T178" s="294" t="str">
        <f t="shared" si="11"/>
        <v/>
      </c>
      <c r="U178" s="293" t="str">
        <f t="shared" si="9"/>
        <v>Actions</v>
      </c>
      <c r="V178" s="293" t="str">
        <f t="shared" si="8"/>
        <v/>
      </c>
    </row>
    <row r="179" spans="2:22" ht="35.25" customHeight="1" x14ac:dyDescent="0.35">
      <c r="B179" s="318"/>
      <c r="C179" s="319"/>
      <c r="D179" s="320"/>
      <c r="E179" s="321"/>
      <c r="F179" s="322" t="str">
        <f>IF($D179="Landfilled",0,IF($D179="Reused on site",1,IF($D179="Reused off site",1,IF($C179&lt;&gt;"",SUMIF('Conversion Factors'!$A$2:$A$39,$C179,'Conversion Factors'!$D$2:$D$39),""))))</f>
        <v/>
      </c>
      <c r="G179" s="323"/>
      <c r="H179" s="324"/>
      <c r="I179" s="325"/>
      <c r="J179" s="326"/>
      <c r="K179" s="327" t="str">
        <f>IF(G179&lt;&gt;"",G179,IF('Working Sheet'!D562&lt;&gt;"",'Working Sheet'!D562 &amp; " yd3",""))</f>
        <v/>
      </c>
      <c r="L179" s="328" t="str">
        <f>IF(H179&gt;0,H179,IF(ISNUMBER('Working Sheet'!#REF!),'Working Sheet'!#REF!,""))</f>
        <v/>
      </c>
      <c r="M179" s="329" t="str">
        <f>IF(I179&lt;&gt;"",I179,IF(J179&lt;&gt;"",J179/SUMIF('Conversion Factors'!$A$2:$A$39,'Estimated Waste'!C179,'Conversion Factors'!$C$2:$C$39),IF(H179&gt;0,IF(G179&lt;&gt;"",H179*SUMIF('Conversion Factors'!$F$2:$F$32,IF(LEN(G179)&gt;6,MID(G179,1,LEN(G179)-10),MID(G179,1,LEN(G179)-4)),'Conversion Factors'!$G$2:$G$28),""),"")))</f>
        <v/>
      </c>
      <c r="N179" s="330" t="str">
        <f>IF(J179&lt;&gt;"",J179,IF(I179&lt;&gt;"",I179*SUMIF('Conversion Factors'!$A$2:$A$39,'Estimated Waste'!C179,'Conversion Factors'!$C$2:$C$39),IF(H179&gt;0,IF(G179&lt;&gt;"",H179*SUMIF('Conversion Factors'!$F$2:$F$32,IF(LEN(G179)&gt;6,MID(G179,1,LEN(G179)-10),MID(G179,1,LEN(G179)-4)),'Conversion Factors'!$G$2:$G$28)*SUMIF('Conversion Factors'!$A$2:$A$39,'Estimated Waste'!C179,'Conversion Factors'!$C$2:$C$39),""),"")))</f>
        <v/>
      </c>
      <c r="O179" s="627"/>
      <c r="P179" s="628"/>
      <c r="Q179" s="628"/>
      <c r="R179" s="332"/>
      <c r="S179" s="294" t="str">
        <f t="shared" si="10"/>
        <v/>
      </c>
      <c r="T179" s="294" t="str">
        <f t="shared" si="11"/>
        <v/>
      </c>
      <c r="U179" s="293" t="str">
        <f t="shared" si="9"/>
        <v>Actions</v>
      </c>
      <c r="V179" s="293" t="str">
        <f t="shared" si="8"/>
        <v/>
      </c>
    </row>
    <row r="180" spans="2:22" ht="35.25" customHeight="1" x14ac:dyDescent="0.35">
      <c r="B180" s="318"/>
      <c r="C180" s="319"/>
      <c r="D180" s="320"/>
      <c r="E180" s="321"/>
      <c r="F180" s="322" t="str">
        <f>IF($D180="Landfilled",0,IF($D180="Reused on site",1,IF($D180="Reused off site",1,IF($C180&lt;&gt;"",SUMIF('Conversion Factors'!$A$2:$A$39,$C180,'Conversion Factors'!$D$2:$D$39),""))))</f>
        <v/>
      </c>
      <c r="G180" s="323"/>
      <c r="H180" s="324"/>
      <c r="I180" s="325"/>
      <c r="J180" s="326"/>
      <c r="K180" s="327" t="str">
        <f>IF(G180&lt;&gt;"",G180,IF('Working Sheet'!D563&lt;&gt;"",'Working Sheet'!D563 &amp; " yd3",""))</f>
        <v/>
      </c>
      <c r="L180" s="328" t="str">
        <f>IF(H180&gt;0,H180,IF(ISNUMBER('Working Sheet'!#REF!),'Working Sheet'!#REF!,""))</f>
        <v/>
      </c>
      <c r="M180" s="329" t="str">
        <f>IF(I180&lt;&gt;"",I180,IF(J180&lt;&gt;"",J180/SUMIF('Conversion Factors'!$A$2:$A$39,'Estimated Waste'!C180,'Conversion Factors'!$C$2:$C$39),IF(H180&gt;0,IF(G180&lt;&gt;"",H180*SUMIF('Conversion Factors'!$F$2:$F$32,IF(LEN(G180)&gt;6,MID(G180,1,LEN(G180)-10),MID(G180,1,LEN(G180)-4)),'Conversion Factors'!$G$2:$G$28),""),"")))</f>
        <v/>
      </c>
      <c r="N180" s="330" t="str">
        <f>IF(J180&lt;&gt;"",J180,IF(I180&lt;&gt;"",I180*SUMIF('Conversion Factors'!$A$2:$A$39,'Estimated Waste'!C180,'Conversion Factors'!$C$2:$C$39),IF(H180&gt;0,IF(G180&lt;&gt;"",H180*SUMIF('Conversion Factors'!$F$2:$F$32,IF(LEN(G180)&gt;6,MID(G180,1,LEN(G180)-10),MID(G180,1,LEN(G180)-4)),'Conversion Factors'!$G$2:$G$28)*SUMIF('Conversion Factors'!$A$2:$A$39,'Estimated Waste'!C180,'Conversion Factors'!$C$2:$C$39),""),"")))</f>
        <v/>
      </c>
      <c r="O180" s="627"/>
      <c r="P180" s="628"/>
      <c r="Q180" s="628"/>
      <c r="R180" s="332"/>
      <c r="S180" s="294" t="str">
        <f t="shared" si="10"/>
        <v/>
      </c>
      <c r="T180" s="294" t="str">
        <f t="shared" si="11"/>
        <v/>
      </c>
      <c r="U180" s="293" t="str">
        <f t="shared" si="9"/>
        <v>Actions</v>
      </c>
      <c r="V180" s="293" t="str">
        <f t="shared" si="8"/>
        <v/>
      </c>
    </row>
    <row r="181" spans="2:22" ht="35.25" customHeight="1" x14ac:dyDescent="0.35">
      <c r="B181" s="318"/>
      <c r="C181" s="319"/>
      <c r="D181" s="320"/>
      <c r="E181" s="321"/>
      <c r="F181" s="322" t="str">
        <f>IF($D181="Landfilled",0,IF($D181="Reused on site",1,IF($D181="Reused off site",1,IF($C181&lt;&gt;"",SUMIF('Conversion Factors'!$A$2:$A$39,$C181,'Conversion Factors'!$D$2:$D$39),""))))</f>
        <v/>
      </c>
      <c r="G181" s="323"/>
      <c r="H181" s="324"/>
      <c r="I181" s="325"/>
      <c r="J181" s="326"/>
      <c r="K181" s="327" t="str">
        <f>IF(G181&lt;&gt;"",G181,IF('Working Sheet'!D564&lt;&gt;"",'Working Sheet'!D564 &amp; " yd3",""))</f>
        <v/>
      </c>
      <c r="L181" s="328" t="str">
        <f>IF(H181&gt;0,H181,IF(ISNUMBER('Working Sheet'!#REF!),'Working Sheet'!#REF!,""))</f>
        <v/>
      </c>
      <c r="M181" s="329" t="str">
        <f>IF(I181&lt;&gt;"",I181,IF(J181&lt;&gt;"",J181/SUMIF('Conversion Factors'!$A$2:$A$39,'Estimated Waste'!C181,'Conversion Factors'!$C$2:$C$39),IF(H181&gt;0,IF(G181&lt;&gt;"",H181*SUMIF('Conversion Factors'!$F$2:$F$32,IF(LEN(G181)&gt;6,MID(G181,1,LEN(G181)-10),MID(G181,1,LEN(G181)-4)),'Conversion Factors'!$G$2:$G$28),""),"")))</f>
        <v/>
      </c>
      <c r="N181" s="330" t="str">
        <f>IF(J181&lt;&gt;"",J181,IF(I181&lt;&gt;"",I181*SUMIF('Conversion Factors'!$A$2:$A$39,'Estimated Waste'!C181,'Conversion Factors'!$C$2:$C$39),IF(H181&gt;0,IF(G181&lt;&gt;"",H181*SUMIF('Conversion Factors'!$F$2:$F$32,IF(LEN(G181)&gt;6,MID(G181,1,LEN(G181)-10),MID(G181,1,LEN(G181)-4)),'Conversion Factors'!$G$2:$G$28)*SUMIF('Conversion Factors'!$A$2:$A$39,'Estimated Waste'!C181,'Conversion Factors'!$C$2:$C$39),""),"")))</f>
        <v/>
      </c>
      <c r="O181" s="627"/>
      <c r="P181" s="628"/>
      <c r="Q181" s="628"/>
      <c r="R181" s="332"/>
      <c r="S181" s="294" t="str">
        <f t="shared" si="10"/>
        <v/>
      </c>
      <c r="T181" s="294" t="str">
        <f t="shared" si="11"/>
        <v/>
      </c>
      <c r="U181" s="293" t="str">
        <f t="shared" si="9"/>
        <v>Actions</v>
      </c>
      <c r="V181" s="293" t="str">
        <f t="shared" si="8"/>
        <v/>
      </c>
    </row>
    <row r="182" spans="2:22" ht="35.25" customHeight="1" x14ac:dyDescent="0.35">
      <c r="B182" s="318"/>
      <c r="C182" s="319"/>
      <c r="D182" s="320"/>
      <c r="E182" s="321"/>
      <c r="F182" s="322" t="str">
        <f>IF($D182="Landfilled",0,IF($D182="Reused on site",1,IF($D182="Reused off site",1,IF($C182&lt;&gt;"",SUMIF('Conversion Factors'!$A$2:$A$39,$C182,'Conversion Factors'!$D$2:$D$39),""))))</f>
        <v/>
      </c>
      <c r="G182" s="323"/>
      <c r="H182" s="324"/>
      <c r="I182" s="325"/>
      <c r="J182" s="326"/>
      <c r="K182" s="327" t="str">
        <f>IF(G182&lt;&gt;"",G182,IF('Working Sheet'!D565&lt;&gt;"",'Working Sheet'!D565 &amp; " yd3",""))</f>
        <v/>
      </c>
      <c r="L182" s="328" t="str">
        <f>IF(H182&gt;0,H182,IF(ISNUMBER('Working Sheet'!#REF!),'Working Sheet'!#REF!,""))</f>
        <v/>
      </c>
      <c r="M182" s="329" t="str">
        <f>IF(I182&lt;&gt;"",I182,IF(J182&lt;&gt;"",J182/SUMIF('Conversion Factors'!$A$2:$A$39,'Estimated Waste'!C182,'Conversion Factors'!$C$2:$C$39),IF(H182&gt;0,IF(G182&lt;&gt;"",H182*SUMIF('Conversion Factors'!$F$2:$F$32,IF(LEN(G182)&gt;6,MID(G182,1,LEN(G182)-10),MID(G182,1,LEN(G182)-4)),'Conversion Factors'!$G$2:$G$28),""),"")))</f>
        <v/>
      </c>
      <c r="N182" s="330" t="str">
        <f>IF(J182&lt;&gt;"",J182,IF(I182&lt;&gt;"",I182*SUMIF('Conversion Factors'!$A$2:$A$39,'Estimated Waste'!C182,'Conversion Factors'!$C$2:$C$39),IF(H182&gt;0,IF(G182&lt;&gt;"",H182*SUMIF('Conversion Factors'!$F$2:$F$32,IF(LEN(G182)&gt;6,MID(G182,1,LEN(G182)-10),MID(G182,1,LEN(G182)-4)),'Conversion Factors'!$G$2:$G$28)*SUMIF('Conversion Factors'!$A$2:$A$39,'Estimated Waste'!C182,'Conversion Factors'!$C$2:$C$39),""),"")))</f>
        <v/>
      </c>
      <c r="O182" s="627"/>
      <c r="P182" s="628"/>
      <c r="Q182" s="628"/>
      <c r="R182" s="332"/>
      <c r="S182" s="294" t="str">
        <f t="shared" si="10"/>
        <v/>
      </c>
      <c r="T182" s="294" t="str">
        <f t="shared" si="11"/>
        <v/>
      </c>
      <c r="U182" s="293" t="str">
        <f t="shared" si="9"/>
        <v>Actions</v>
      </c>
      <c r="V182" s="293" t="str">
        <f t="shared" si="8"/>
        <v/>
      </c>
    </row>
    <row r="183" spans="2:22" ht="35.25" customHeight="1" x14ac:dyDescent="0.35">
      <c r="B183" s="318"/>
      <c r="C183" s="319"/>
      <c r="D183" s="320"/>
      <c r="E183" s="321"/>
      <c r="F183" s="322" t="str">
        <f>IF($D183="Landfilled",0,IF($D183="Reused on site",1,IF($D183="Reused off site",1,IF($C183&lt;&gt;"",SUMIF('Conversion Factors'!$A$2:$A$39,$C183,'Conversion Factors'!$D$2:$D$39),""))))</f>
        <v/>
      </c>
      <c r="G183" s="323"/>
      <c r="H183" s="324"/>
      <c r="I183" s="325"/>
      <c r="J183" s="326"/>
      <c r="K183" s="327" t="str">
        <f>IF(G183&lt;&gt;"",G183,IF('Working Sheet'!D566&lt;&gt;"",'Working Sheet'!D566 &amp; " yd3",""))</f>
        <v/>
      </c>
      <c r="L183" s="328" t="str">
        <f>IF(H183&gt;0,H183,IF(ISNUMBER('Working Sheet'!#REF!),'Working Sheet'!#REF!,""))</f>
        <v/>
      </c>
      <c r="M183" s="329" t="str">
        <f>IF(I183&lt;&gt;"",I183,IF(J183&lt;&gt;"",J183/SUMIF('Conversion Factors'!$A$2:$A$39,'Estimated Waste'!C183,'Conversion Factors'!$C$2:$C$39),IF(H183&gt;0,IF(G183&lt;&gt;"",H183*SUMIF('Conversion Factors'!$F$2:$F$32,IF(LEN(G183)&gt;6,MID(G183,1,LEN(G183)-10),MID(G183,1,LEN(G183)-4)),'Conversion Factors'!$G$2:$G$28),""),"")))</f>
        <v/>
      </c>
      <c r="N183" s="330" t="str">
        <f>IF(J183&lt;&gt;"",J183,IF(I183&lt;&gt;"",I183*SUMIF('Conversion Factors'!$A$2:$A$39,'Estimated Waste'!C183,'Conversion Factors'!$C$2:$C$39),IF(H183&gt;0,IF(G183&lt;&gt;"",H183*SUMIF('Conversion Factors'!$F$2:$F$32,IF(LEN(G183)&gt;6,MID(G183,1,LEN(G183)-10),MID(G183,1,LEN(G183)-4)),'Conversion Factors'!$G$2:$G$28)*SUMIF('Conversion Factors'!$A$2:$A$39,'Estimated Waste'!C183,'Conversion Factors'!$C$2:$C$39),""),"")))</f>
        <v/>
      </c>
      <c r="O183" s="627"/>
      <c r="P183" s="628"/>
      <c r="Q183" s="628"/>
      <c r="R183" s="332"/>
      <c r="S183" s="294" t="str">
        <f t="shared" si="10"/>
        <v/>
      </c>
      <c r="T183" s="294" t="str">
        <f t="shared" si="11"/>
        <v/>
      </c>
      <c r="U183" s="293" t="str">
        <f t="shared" si="9"/>
        <v>Actions</v>
      </c>
      <c r="V183" s="293" t="str">
        <f t="shared" si="8"/>
        <v/>
      </c>
    </row>
    <row r="184" spans="2:22" ht="35.25" customHeight="1" x14ac:dyDescent="0.35">
      <c r="B184" s="318"/>
      <c r="C184" s="319"/>
      <c r="D184" s="320"/>
      <c r="E184" s="321"/>
      <c r="F184" s="322" t="str">
        <f>IF($D184="Landfilled",0,IF($D184="Reused on site",1,IF($D184="Reused off site",1,IF($C184&lt;&gt;"",SUMIF('Conversion Factors'!$A$2:$A$39,$C184,'Conversion Factors'!$D$2:$D$39),""))))</f>
        <v/>
      </c>
      <c r="G184" s="323"/>
      <c r="H184" s="324"/>
      <c r="I184" s="325"/>
      <c r="J184" s="326"/>
      <c r="K184" s="327" t="str">
        <f>IF(G184&lt;&gt;"",G184,IF('Working Sheet'!D567&lt;&gt;"",'Working Sheet'!D567 &amp; " yd3",""))</f>
        <v/>
      </c>
      <c r="L184" s="328" t="str">
        <f>IF(H184&gt;0,H184,IF(ISNUMBER('Working Sheet'!#REF!),'Working Sheet'!#REF!,""))</f>
        <v/>
      </c>
      <c r="M184" s="329" t="str">
        <f>IF(I184&lt;&gt;"",I184,IF(J184&lt;&gt;"",J184/SUMIF('Conversion Factors'!$A$2:$A$39,'Estimated Waste'!C184,'Conversion Factors'!$C$2:$C$39),IF(H184&gt;0,IF(G184&lt;&gt;"",H184*SUMIF('Conversion Factors'!$F$2:$F$32,IF(LEN(G184)&gt;6,MID(G184,1,LEN(G184)-10),MID(G184,1,LEN(G184)-4)),'Conversion Factors'!$G$2:$G$28),""),"")))</f>
        <v/>
      </c>
      <c r="N184" s="330" t="str">
        <f>IF(J184&lt;&gt;"",J184,IF(I184&lt;&gt;"",I184*SUMIF('Conversion Factors'!$A$2:$A$39,'Estimated Waste'!C184,'Conversion Factors'!$C$2:$C$39),IF(H184&gt;0,IF(G184&lt;&gt;"",H184*SUMIF('Conversion Factors'!$F$2:$F$32,IF(LEN(G184)&gt;6,MID(G184,1,LEN(G184)-10),MID(G184,1,LEN(G184)-4)),'Conversion Factors'!$G$2:$G$28)*SUMIF('Conversion Factors'!$A$2:$A$39,'Estimated Waste'!C184,'Conversion Factors'!$C$2:$C$39),""),"")))</f>
        <v/>
      </c>
      <c r="O184" s="627"/>
      <c r="P184" s="628"/>
      <c r="Q184" s="628"/>
      <c r="R184" s="332"/>
      <c r="S184" s="294" t="str">
        <f t="shared" si="10"/>
        <v/>
      </c>
      <c r="T184" s="294" t="str">
        <f t="shared" si="11"/>
        <v/>
      </c>
      <c r="U184" s="293" t="str">
        <f t="shared" si="9"/>
        <v>Actions</v>
      </c>
      <c r="V184" s="293" t="str">
        <f t="shared" si="8"/>
        <v/>
      </c>
    </row>
    <row r="185" spans="2:22" ht="35.25" customHeight="1" x14ac:dyDescent="0.35">
      <c r="B185" s="318"/>
      <c r="C185" s="319"/>
      <c r="D185" s="320"/>
      <c r="E185" s="321"/>
      <c r="F185" s="322" t="str">
        <f>IF($D185="Landfilled",0,IF($D185="Reused on site",1,IF($D185="Reused off site",1,IF($C185&lt;&gt;"",SUMIF('Conversion Factors'!$A$2:$A$39,$C185,'Conversion Factors'!$D$2:$D$39),""))))</f>
        <v/>
      </c>
      <c r="G185" s="323"/>
      <c r="H185" s="324"/>
      <c r="I185" s="325"/>
      <c r="J185" s="326"/>
      <c r="K185" s="327" t="str">
        <f>IF(G185&lt;&gt;"",G185,IF('Working Sheet'!D568&lt;&gt;"",'Working Sheet'!D568 &amp; " yd3",""))</f>
        <v/>
      </c>
      <c r="L185" s="328" t="str">
        <f>IF(H185&gt;0,H185,IF(ISNUMBER('Working Sheet'!#REF!),'Working Sheet'!#REF!,""))</f>
        <v/>
      </c>
      <c r="M185" s="329" t="str">
        <f>IF(I185&lt;&gt;"",I185,IF(J185&lt;&gt;"",J185/SUMIF('Conversion Factors'!$A$2:$A$39,'Estimated Waste'!C185,'Conversion Factors'!$C$2:$C$39),IF(H185&gt;0,IF(G185&lt;&gt;"",H185*SUMIF('Conversion Factors'!$F$2:$F$32,IF(LEN(G185)&gt;6,MID(G185,1,LEN(G185)-10),MID(G185,1,LEN(G185)-4)),'Conversion Factors'!$G$2:$G$28),""),"")))</f>
        <v/>
      </c>
      <c r="N185" s="330" t="str">
        <f>IF(J185&lt;&gt;"",J185,IF(I185&lt;&gt;"",I185*SUMIF('Conversion Factors'!$A$2:$A$39,'Estimated Waste'!C185,'Conversion Factors'!$C$2:$C$39),IF(H185&gt;0,IF(G185&lt;&gt;"",H185*SUMIF('Conversion Factors'!$F$2:$F$32,IF(LEN(G185)&gt;6,MID(G185,1,LEN(G185)-10),MID(G185,1,LEN(G185)-4)),'Conversion Factors'!$G$2:$G$28)*SUMIF('Conversion Factors'!$A$2:$A$39,'Estimated Waste'!C185,'Conversion Factors'!$C$2:$C$39),""),"")))</f>
        <v/>
      </c>
      <c r="O185" s="627"/>
      <c r="P185" s="628"/>
      <c r="Q185" s="628"/>
      <c r="R185" s="332"/>
      <c r="S185" s="294" t="str">
        <f t="shared" si="10"/>
        <v/>
      </c>
      <c r="T185" s="294" t="str">
        <f t="shared" si="11"/>
        <v/>
      </c>
      <c r="U185" s="293" t="str">
        <f t="shared" si="9"/>
        <v>Actions</v>
      </c>
      <c r="V185" s="293" t="str">
        <f t="shared" si="8"/>
        <v/>
      </c>
    </row>
    <row r="186" spans="2:22" ht="35.25" customHeight="1" x14ac:dyDescent="0.35">
      <c r="B186" s="318"/>
      <c r="C186" s="319"/>
      <c r="D186" s="320"/>
      <c r="E186" s="321"/>
      <c r="F186" s="322" t="str">
        <f>IF($D186="Landfilled",0,IF($D186="Reused on site",1,IF($D186="Reused off site",1,IF($C186&lt;&gt;"",SUMIF('Conversion Factors'!$A$2:$A$39,$C186,'Conversion Factors'!$D$2:$D$39),""))))</f>
        <v/>
      </c>
      <c r="G186" s="323"/>
      <c r="H186" s="324"/>
      <c r="I186" s="325"/>
      <c r="J186" s="326"/>
      <c r="K186" s="327" t="str">
        <f>IF(G186&lt;&gt;"",G186,IF('Working Sheet'!D569&lt;&gt;"",'Working Sheet'!D569 &amp; " yd3",""))</f>
        <v/>
      </c>
      <c r="L186" s="328" t="str">
        <f>IF(H186&gt;0,H186,IF(ISNUMBER('Working Sheet'!#REF!),'Working Sheet'!#REF!,""))</f>
        <v/>
      </c>
      <c r="M186" s="329" t="str">
        <f>IF(I186&lt;&gt;"",I186,IF(J186&lt;&gt;"",J186/SUMIF('Conversion Factors'!$A$2:$A$39,'Estimated Waste'!C186,'Conversion Factors'!$C$2:$C$39),IF(H186&gt;0,IF(G186&lt;&gt;"",H186*SUMIF('Conversion Factors'!$F$2:$F$32,IF(LEN(G186)&gt;6,MID(G186,1,LEN(G186)-10),MID(G186,1,LEN(G186)-4)),'Conversion Factors'!$G$2:$G$28),""),"")))</f>
        <v/>
      </c>
      <c r="N186" s="330" t="str">
        <f>IF(J186&lt;&gt;"",J186,IF(I186&lt;&gt;"",I186*SUMIF('Conversion Factors'!$A$2:$A$39,'Estimated Waste'!C186,'Conversion Factors'!$C$2:$C$39),IF(H186&gt;0,IF(G186&lt;&gt;"",H186*SUMIF('Conversion Factors'!$F$2:$F$32,IF(LEN(G186)&gt;6,MID(G186,1,LEN(G186)-10),MID(G186,1,LEN(G186)-4)),'Conversion Factors'!$G$2:$G$28)*SUMIF('Conversion Factors'!$A$2:$A$39,'Estimated Waste'!C186,'Conversion Factors'!$C$2:$C$39),""),"")))</f>
        <v/>
      </c>
      <c r="O186" s="627"/>
      <c r="P186" s="628"/>
      <c r="Q186" s="628"/>
      <c r="R186" s="332"/>
      <c r="S186" s="294" t="str">
        <f t="shared" si="10"/>
        <v/>
      </c>
      <c r="T186" s="294" t="str">
        <f t="shared" si="11"/>
        <v/>
      </c>
      <c r="U186" s="293" t="str">
        <f t="shared" si="9"/>
        <v>Actions</v>
      </c>
      <c r="V186" s="293" t="str">
        <f t="shared" si="8"/>
        <v/>
      </c>
    </row>
    <row r="187" spans="2:22" ht="35.25" customHeight="1" x14ac:dyDescent="0.35">
      <c r="B187" s="318"/>
      <c r="C187" s="319"/>
      <c r="D187" s="320"/>
      <c r="E187" s="321"/>
      <c r="F187" s="322" t="str">
        <f>IF($D187="Landfilled",0,IF($D187="Reused on site",1,IF($D187="Reused off site",1,IF($C187&lt;&gt;"",SUMIF('Conversion Factors'!$A$2:$A$39,$C187,'Conversion Factors'!$D$2:$D$39),""))))</f>
        <v/>
      </c>
      <c r="G187" s="323"/>
      <c r="H187" s="324"/>
      <c r="I187" s="325"/>
      <c r="J187" s="326"/>
      <c r="K187" s="327" t="str">
        <f>IF(G187&lt;&gt;"",G187,IF('Working Sheet'!D570&lt;&gt;"",'Working Sheet'!D570 &amp; " yd3",""))</f>
        <v/>
      </c>
      <c r="L187" s="328" t="str">
        <f>IF(H187&gt;0,H187,IF(ISNUMBER('Working Sheet'!#REF!),'Working Sheet'!#REF!,""))</f>
        <v/>
      </c>
      <c r="M187" s="329" t="str">
        <f>IF(I187&lt;&gt;"",I187,IF(J187&lt;&gt;"",J187/SUMIF('Conversion Factors'!$A$2:$A$39,'Estimated Waste'!C187,'Conversion Factors'!$C$2:$C$39),IF(H187&gt;0,IF(G187&lt;&gt;"",H187*SUMIF('Conversion Factors'!$F$2:$F$32,IF(LEN(G187)&gt;6,MID(G187,1,LEN(G187)-10),MID(G187,1,LEN(G187)-4)),'Conversion Factors'!$G$2:$G$28),""),"")))</f>
        <v/>
      </c>
      <c r="N187" s="330" t="str">
        <f>IF(J187&lt;&gt;"",J187,IF(I187&lt;&gt;"",I187*SUMIF('Conversion Factors'!$A$2:$A$39,'Estimated Waste'!C187,'Conversion Factors'!$C$2:$C$39),IF(H187&gt;0,IF(G187&lt;&gt;"",H187*SUMIF('Conversion Factors'!$F$2:$F$32,IF(LEN(G187)&gt;6,MID(G187,1,LEN(G187)-10),MID(G187,1,LEN(G187)-4)),'Conversion Factors'!$G$2:$G$28)*SUMIF('Conversion Factors'!$A$2:$A$39,'Estimated Waste'!C187,'Conversion Factors'!$C$2:$C$39),""),"")))</f>
        <v/>
      </c>
      <c r="O187" s="627"/>
      <c r="P187" s="628"/>
      <c r="Q187" s="628"/>
      <c r="R187" s="332"/>
      <c r="S187" s="294" t="str">
        <f t="shared" si="10"/>
        <v/>
      </c>
      <c r="T187" s="294" t="str">
        <f t="shared" si="11"/>
        <v/>
      </c>
      <c r="U187" s="293" t="str">
        <f t="shared" si="9"/>
        <v>Actions</v>
      </c>
      <c r="V187" s="293" t="str">
        <f t="shared" si="8"/>
        <v/>
      </c>
    </row>
    <row r="188" spans="2:22" ht="35.25" customHeight="1" x14ac:dyDescent="0.35">
      <c r="B188" s="318"/>
      <c r="C188" s="319"/>
      <c r="D188" s="320"/>
      <c r="E188" s="321"/>
      <c r="F188" s="322" t="str">
        <f>IF($D188="Landfilled",0,IF($D188="Reused on site",1,IF($D188="Reused off site",1,IF($C188&lt;&gt;"",SUMIF('Conversion Factors'!$A$2:$A$39,$C188,'Conversion Factors'!$D$2:$D$39),""))))</f>
        <v/>
      </c>
      <c r="G188" s="323"/>
      <c r="H188" s="324"/>
      <c r="I188" s="325"/>
      <c r="J188" s="326"/>
      <c r="K188" s="327" t="str">
        <f>IF(G188&lt;&gt;"",G188,IF('Working Sheet'!D571&lt;&gt;"",'Working Sheet'!D571 &amp; " yd3",""))</f>
        <v/>
      </c>
      <c r="L188" s="328" t="str">
        <f>IF(H188&gt;0,H188,IF(ISNUMBER('Working Sheet'!#REF!),'Working Sheet'!#REF!,""))</f>
        <v/>
      </c>
      <c r="M188" s="329" t="str">
        <f>IF(I188&lt;&gt;"",I188,IF(J188&lt;&gt;"",J188/SUMIF('Conversion Factors'!$A$2:$A$39,'Estimated Waste'!C188,'Conversion Factors'!$C$2:$C$39),IF(H188&gt;0,IF(G188&lt;&gt;"",H188*SUMIF('Conversion Factors'!$F$2:$F$32,IF(LEN(G188)&gt;6,MID(G188,1,LEN(G188)-10),MID(G188,1,LEN(G188)-4)),'Conversion Factors'!$G$2:$G$28),""),"")))</f>
        <v/>
      </c>
      <c r="N188" s="330" t="str">
        <f>IF(J188&lt;&gt;"",J188,IF(I188&lt;&gt;"",I188*SUMIF('Conversion Factors'!$A$2:$A$39,'Estimated Waste'!C188,'Conversion Factors'!$C$2:$C$39),IF(H188&gt;0,IF(G188&lt;&gt;"",H188*SUMIF('Conversion Factors'!$F$2:$F$32,IF(LEN(G188)&gt;6,MID(G188,1,LEN(G188)-10),MID(G188,1,LEN(G188)-4)),'Conversion Factors'!$G$2:$G$28)*SUMIF('Conversion Factors'!$A$2:$A$39,'Estimated Waste'!C188,'Conversion Factors'!$C$2:$C$39),""),"")))</f>
        <v/>
      </c>
      <c r="O188" s="627"/>
      <c r="P188" s="628"/>
      <c r="Q188" s="628"/>
      <c r="R188" s="332"/>
      <c r="S188" s="294" t="str">
        <f t="shared" si="10"/>
        <v/>
      </c>
      <c r="T188" s="294" t="str">
        <f t="shared" si="11"/>
        <v/>
      </c>
      <c r="U188" s="293" t="str">
        <f t="shared" si="9"/>
        <v>Actions</v>
      </c>
      <c r="V188" s="293" t="str">
        <f t="shared" si="8"/>
        <v/>
      </c>
    </row>
    <row r="189" spans="2:22" ht="35.25" customHeight="1" x14ac:dyDescent="0.35">
      <c r="B189" s="318"/>
      <c r="C189" s="319"/>
      <c r="D189" s="320"/>
      <c r="E189" s="321"/>
      <c r="F189" s="322" t="str">
        <f>IF($D189="Landfilled",0,IF($D189="Reused on site",1,IF($D189="Reused off site",1,IF($C189&lt;&gt;"",SUMIF('Conversion Factors'!$A$2:$A$39,$C189,'Conversion Factors'!$D$2:$D$39),""))))</f>
        <v/>
      </c>
      <c r="G189" s="323"/>
      <c r="H189" s="324"/>
      <c r="I189" s="325"/>
      <c r="J189" s="326"/>
      <c r="K189" s="327" t="str">
        <f>IF(G189&lt;&gt;"",G189,IF('Working Sheet'!D572&lt;&gt;"",'Working Sheet'!D572 &amp; " yd3",""))</f>
        <v/>
      </c>
      <c r="L189" s="328" t="str">
        <f>IF(H189&gt;0,H189,IF(ISNUMBER('Working Sheet'!#REF!),'Working Sheet'!#REF!,""))</f>
        <v/>
      </c>
      <c r="M189" s="329" t="str">
        <f>IF(I189&lt;&gt;"",I189,IF(J189&lt;&gt;"",J189/SUMIF('Conversion Factors'!$A$2:$A$39,'Estimated Waste'!C189,'Conversion Factors'!$C$2:$C$39),IF(H189&gt;0,IF(G189&lt;&gt;"",H189*SUMIF('Conversion Factors'!$F$2:$F$32,IF(LEN(G189)&gt;6,MID(G189,1,LEN(G189)-10),MID(G189,1,LEN(G189)-4)),'Conversion Factors'!$G$2:$G$28),""),"")))</f>
        <v/>
      </c>
      <c r="N189" s="330" t="str">
        <f>IF(J189&lt;&gt;"",J189,IF(I189&lt;&gt;"",I189*SUMIF('Conversion Factors'!$A$2:$A$39,'Estimated Waste'!C189,'Conversion Factors'!$C$2:$C$39),IF(H189&gt;0,IF(G189&lt;&gt;"",H189*SUMIF('Conversion Factors'!$F$2:$F$32,IF(LEN(G189)&gt;6,MID(G189,1,LEN(G189)-10),MID(G189,1,LEN(G189)-4)),'Conversion Factors'!$G$2:$G$28)*SUMIF('Conversion Factors'!$A$2:$A$39,'Estimated Waste'!C189,'Conversion Factors'!$C$2:$C$39),""),"")))</f>
        <v/>
      </c>
      <c r="O189" s="627"/>
      <c r="P189" s="628"/>
      <c r="Q189" s="628"/>
      <c r="R189" s="332"/>
      <c r="S189" s="294" t="str">
        <f t="shared" si="10"/>
        <v/>
      </c>
      <c r="T189" s="294" t="str">
        <f t="shared" si="11"/>
        <v/>
      </c>
      <c r="U189" s="293" t="str">
        <f t="shared" si="9"/>
        <v>Actions</v>
      </c>
      <c r="V189" s="293" t="str">
        <f t="shared" si="8"/>
        <v/>
      </c>
    </row>
    <row r="190" spans="2:22" ht="35.25" customHeight="1" x14ac:dyDescent="0.35">
      <c r="B190" s="318"/>
      <c r="C190" s="319"/>
      <c r="D190" s="320"/>
      <c r="E190" s="321"/>
      <c r="F190" s="322" t="str">
        <f>IF($D190="Landfilled",0,IF($D190="Reused on site",1,IF($D190="Reused off site",1,IF($C190&lt;&gt;"",SUMIF('Conversion Factors'!$A$2:$A$39,$C190,'Conversion Factors'!$D$2:$D$39),""))))</f>
        <v/>
      </c>
      <c r="G190" s="323"/>
      <c r="H190" s="324"/>
      <c r="I190" s="325"/>
      <c r="J190" s="326"/>
      <c r="K190" s="327" t="str">
        <f>IF(G190&lt;&gt;"",G190,IF('Working Sheet'!D573&lt;&gt;"",'Working Sheet'!D573 &amp; " yd3",""))</f>
        <v/>
      </c>
      <c r="L190" s="328" t="str">
        <f>IF(H190&gt;0,H190,IF(ISNUMBER('Working Sheet'!#REF!),'Working Sheet'!#REF!,""))</f>
        <v/>
      </c>
      <c r="M190" s="329" t="str">
        <f>IF(I190&lt;&gt;"",I190,IF(J190&lt;&gt;"",J190/SUMIF('Conversion Factors'!$A$2:$A$39,'Estimated Waste'!C190,'Conversion Factors'!$C$2:$C$39),IF(H190&gt;0,IF(G190&lt;&gt;"",H190*SUMIF('Conversion Factors'!$F$2:$F$32,IF(LEN(G190)&gt;6,MID(G190,1,LEN(G190)-10),MID(G190,1,LEN(G190)-4)),'Conversion Factors'!$G$2:$G$28),""),"")))</f>
        <v/>
      </c>
      <c r="N190" s="330" t="str">
        <f>IF(J190&lt;&gt;"",J190,IF(I190&lt;&gt;"",I190*SUMIF('Conversion Factors'!$A$2:$A$39,'Estimated Waste'!C190,'Conversion Factors'!$C$2:$C$39),IF(H190&gt;0,IF(G190&lt;&gt;"",H190*SUMIF('Conversion Factors'!$F$2:$F$32,IF(LEN(G190)&gt;6,MID(G190,1,LEN(G190)-10),MID(G190,1,LEN(G190)-4)),'Conversion Factors'!$G$2:$G$28)*SUMIF('Conversion Factors'!$A$2:$A$39,'Estimated Waste'!C190,'Conversion Factors'!$C$2:$C$39),""),"")))</f>
        <v/>
      </c>
      <c r="O190" s="627"/>
      <c r="P190" s="628"/>
      <c r="Q190" s="628"/>
      <c r="R190" s="332"/>
      <c r="S190" s="294" t="str">
        <f t="shared" si="10"/>
        <v/>
      </c>
      <c r="T190" s="294" t="str">
        <f t="shared" si="11"/>
        <v/>
      </c>
      <c r="U190" s="293" t="str">
        <f t="shared" si="9"/>
        <v>Actions</v>
      </c>
      <c r="V190" s="293" t="str">
        <f t="shared" si="8"/>
        <v/>
      </c>
    </row>
    <row r="191" spans="2:22" ht="35.25" customHeight="1" x14ac:dyDescent="0.35">
      <c r="B191" s="318"/>
      <c r="C191" s="319"/>
      <c r="D191" s="320"/>
      <c r="E191" s="321"/>
      <c r="F191" s="322" t="str">
        <f>IF($D191="Landfilled",0,IF($D191="Reused on site",1,IF($D191="Reused off site",1,IF($C191&lt;&gt;"",SUMIF('Conversion Factors'!$A$2:$A$39,$C191,'Conversion Factors'!$D$2:$D$39),""))))</f>
        <v/>
      </c>
      <c r="G191" s="323"/>
      <c r="H191" s="324"/>
      <c r="I191" s="325"/>
      <c r="J191" s="326"/>
      <c r="K191" s="327" t="str">
        <f>IF(G191&lt;&gt;"",G191,IF('Working Sheet'!D574&lt;&gt;"",'Working Sheet'!D574 &amp; " yd3",""))</f>
        <v/>
      </c>
      <c r="L191" s="328" t="str">
        <f>IF(H191&gt;0,H191,IF(ISNUMBER('Working Sheet'!#REF!),'Working Sheet'!#REF!,""))</f>
        <v/>
      </c>
      <c r="M191" s="329" t="str">
        <f>IF(I191&lt;&gt;"",I191,IF(J191&lt;&gt;"",J191/SUMIF('Conversion Factors'!$A$2:$A$39,'Estimated Waste'!C191,'Conversion Factors'!$C$2:$C$39),IF(H191&gt;0,IF(G191&lt;&gt;"",H191*SUMIF('Conversion Factors'!$F$2:$F$32,IF(LEN(G191)&gt;6,MID(G191,1,LEN(G191)-10),MID(G191,1,LEN(G191)-4)),'Conversion Factors'!$G$2:$G$28),""),"")))</f>
        <v/>
      </c>
      <c r="N191" s="330" t="str">
        <f>IF(J191&lt;&gt;"",J191,IF(I191&lt;&gt;"",I191*SUMIF('Conversion Factors'!$A$2:$A$39,'Estimated Waste'!C191,'Conversion Factors'!$C$2:$C$39),IF(H191&gt;0,IF(G191&lt;&gt;"",H191*SUMIF('Conversion Factors'!$F$2:$F$32,IF(LEN(G191)&gt;6,MID(G191,1,LEN(G191)-10),MID(G191,1,LEN(G191)-4)),'Conversion Factors'!$G$2:$G$28)*SUMIF('Conversion Factors'!$A$2:$A$39,'Estimated Waste'!C191,'Conversion Factors'!$C$2:$C$39),""),"")))</f>
        <v/>
      </c>
      <c r="O191" s="627"/>
      <c r="P191" s="628"/>
      <c r="Q191" s="628"/>
      <c r="R191" s="332"/>
      <c r="S191" s="294" t="str">
        <f t="shared" si="10"/>
        <v/>
      </c>
      <c r="T191" s="294" t="str">
        <f t="shared" si="11"/>
        <v/>
      </c>
      <c r="U191" s="293" t="str">
        <f t="shared" si="9"/>
        <v>Actions</v>
      </c>
      <c r="V191" s="293" t="str">
        <f t="shared" si="8"/>
        <v/>
      </c>
    </row>
    <row r="192" spans="2:22" ht="35.25" customHeight="1" x14ac:dyDescent="0.35">
      <c r="B192" s="318"/>
      <c r="C192" s="319"/>
      <c r="D192" s="320"/>
      <c r="E192" s="321"/>
      <c r="F192" s="322" t="str">
        <f>IF($D192="Landfilled",0,IF($D192="Reused on site",1,IF($D192="Reused off site",1,IF($C192&lt;&gt;"",SUMIF('Conversion Factors'!$A$2:$A$39,$C192,'Conversion Factors'!$D$2:$D$39),""))))</f>
        <v/>
      </c>
      <c r="G192" s="323"/>
      <c r="H192" s="324"/>
      <c r="I192" s="325"/>
      <c r="J192" s="326"/>
      <c r="K192" s="327" t="str">
        <f>IF(G192&lt;&gt;"",G192,IF('Working Sheet'!D575&lt;&gt;"",'Working Sheet'!D575 &amp; " yd3",""))</f>
        <v/>
      </c>
      <c r="L192" s="328" t="str">
        <f>IF(H192&gt;0,H192,IF(ISNUMBER('Working Sheet'!#REF!),'Working Sheet'!#REF!,""))</f>
        <v/>
      </c>
      <c r="M192" s="329" t="str">
        <f>IF(I192&lt;&gt;"",I192,IF(J192&lt;&gt;"",J192/SUMIF('Conversion Factors'!$A$2:$A$39,'Estimated Waste'!C192,'Conversion Factors'!$C$2:$C$39),IF(H192&gt;0,IF(G192&lt;&gt;"",H192*SUMIF('Conversion Factors'!$F$2:$F$32,IF(LEN(G192)&gt;6,MID(G192,1,LEN(G192)-10),MID(G192,1,LEN(G192)-4)),'Conversion Factors'!$G$2:$G$28),""),"")))</f>
        <v/>
      </c>
      <c r="N192" s="330" t="str">
        <f>IF(J192&lt;&gt;"",J192,IF(I192&lt;&gt;"",I192*SUMIF('Conversion Factors'!$A$2:$A$39,'Estimated Waste'!C192,'Conversion Factors'!$C$2:$C$39),IF(H192&gt;0,IF(G192&lt;&gt;"",H192*SUMIF('Conversion Factors'!$F$2:$F$32,IF(LEN(G192)&gt;6,MID(G192,1,LEN(G192)-10),MID(G192,1,LEN(G192)-4)),'Conversion Factors'!$G$2:$G$28)*SUMIF('Conversion Factors'!$A$2:$A$39,'Estimated Waste'!C192,'Conversion Factors'!$C$2:$C$39),""),"")))</f>
        <v/>
      </c>
      <c r="O192" s="627"/>
      <c r="P192" s="628"/>
      <c r="Q192" s="628"/>
      <c r="R192" s="332"/>
      <c r="S192" s="294" t="str">
        <f t="shared" si="10"/>
        <v/>
      </c>
      <c r="T192" s="294" t="str">
        <f t="shared" si="11"/>
        <v/>
      </c>
      <c r="U192" s="293" t="str">
        <f t="shared" si="9"/>
        <v>Actions</v>
      </c>
      <c r="V192" s="293" t="str">
        <f t="shared" si="8"/>
        <v/>
      </c>
    </row>
    <row r="193" spans="2:22" ht="35.25" customHeight="1" x14ac:dyDescent="0.35">
      <c r="B193" s="318"/>
      <c r="C193" s="319"/>
      <c r="D193" s="320"/>
      <c r="E193" s="321"/>
      <c r="F193" s="322" t="str">
        <f>IF($D193="Landfilled",0,IF($D193="Reused on site",1,IF($D193="Reused off site",1,IF($C193&lt;&gt;"",SUMIF('Conversion Factors'!$A$2:$A$39,$C193,'Conversion Factors'!$D$2:$D$39),""))))</f>
        <v/>
      </c>
      <c r="G193" s="323"/>
      <c r="H193" s="324"/>
      <c r="I193" s="325"/>
      <c r="J193" s="326"/>
      <c r="K193" s="327" t="str">
        <f>IF(G193&lt;&gt;"",G193,IF('Working Sheet'!D576&lt;&gt;"",'Working Sheet'!D576 &amp; " yd3",""))</f>
        <v/>
      </c>
      <c r="L193" s="328" t="str">
        <f>IF(H193&gt;0,H193,IF(ISNUMBER('Working Sheet'!#REF!),'Working Sheet'!#REF!,""))</f>
        <v/>
      </c>
      <c r="M193" s="329" t="str">
        <f>IF(I193&lt;&gt;"",I193,IF(J193&lt;&gt;"",J193/SUMIF('Conversion Factors'!$A$2:$A$39,'Estimated Waste'!C193,'Conversion Factors'!$C$2:$C$39),IF(H193&gt;0,IF(G193&lt;&gt;"",H193*SUMIF('Conversion Factors'!$F$2:$F$32,IF(LEN(G193)&gt;6,MID(G193,1,LEN(G193)-10),MID(G193,1,LEN(G193)-4)),'Conversion Factors'!$G$2:$G$28),""),"")))</f>
        <v/>
      </c>
      <c r="N193" s="330" t="str">
        <f>IF(J193&lt;&gt;"",J193,IF(I193&lt;&gt;"",I193*SUMIF('Conversion Factors'!$A$2:$A$39,'Estimated Waste'!C193,'Conversion Factors'!$C$2:$C$39),IF(H193&gt;0,IF(G193&lt;&gt;"",H193*SUMIF('Conversion Factors'!$F$2:$F$32,IF(LEN(G193)&gt;6,MID(G193,1,LEN(G193)-10),MID(G193,1,LEN(G193)-4)),'Conversion Factors'!$G$2:$G$28)*SUMIF('Conversion Factors'!$A$2:$A$39,'Estimated Waste'!C193,'Conversion Factors'!$C$2:$C$39),""),"")))</f>
        <v/>
      </c>
      <c r="O193" s="627"/>
      <c r="P193" s="628"/>
      <c r="Q193" s="628"/>
      <c r="R193" s="332"/>
      <c r="S193" s="294" t="str">
        <f t="shared" si="10"/>
        <v/>
      </c>
      <c r="T193" s="294" t="str">
        <f t="shared" si="11"/>
        <v/>
      </c>
      <c r="U193" s="293" t="str">
        <f t="shared" si="9"/>
        <v>Actions</v>
      </c>
      <c r="V193" s="293" t="str">
        <f t="shared" si="8"/>
        <v/>
      </c>
    </row>
    <row r="194" spans="2:22" ht="35.25" customHeight="1" x14ac:dyDescent="0.35">
      <c r="B194" s="318"/>
      <c r="C194" s="319"/>
      <c r="D194" s="320"/>
      <c r="E194" s="321"/>
      <c r="F194" s="322" t="str">
        <f>IF($D194="Landfilled",0,IF($D194="Reused on site",1,IF($D194="Reused off site",1,IF($C194&lt;&gt;"",SUMIF('Conversion Factors'!$A$2:$A$39,$C194,'Conversion Factors'!$D$2:$D$39),""))))</f>
        <v/>
      </c>
      <c r="G194" s="323"/>
      <c r="H194" s="324"/>
      <c r="I194" s="325"/>
      <c r="J194" s="326"/>
      <c r="K194" s="327" t="str">
        <f>IF(G194&lt;&gt;"",G194,IF('Working Sheet'!D577&lt;&gt;"",'Working Sheet'!D577 &amp; " yd3",""))</f>
        <v/>
      </c>
      <c r="L194" s="328" t="str">
        <f>IF(H194&gt;0,H194,IF(ISNUMBER('Working Sheet'!#REF!),'Working Sheet'!#REF!,""))</f>
        <v/>
      </c>
      <c r="M194" s="329" t="str">
        <f>IF(I194&lt;&gt;"",I194,IF(J194&lt;&gt;"",J194/SUMIF('Conversion Factors'!$A$2:$A$39,'Estimated Waste'!C194,'Conversion Factors'!$C$2:$C$39),IF(H194&gt;0,IF(G194&lt;&gt;"",H194*SUMIF('Conversion Factors'!$F$2:$F$32,IF(LEN(G194)&gt;6,MID(G194,1,LEN(G194)-10),MID(G194,1,LEN(G194)-4)),'Conversion Factors'!$G$2:$G$28),""),"")))</f>
        <v/>
      </c>
      <c r="N194" s="330" t="str">
        <f>IF(J194&lt;&gt;"",J194,IF(I194&lt;&gt;"",I194*SUMIF('Conversion Factors'!$A$2:$A$39,'Estimated Waste'!C194,'Conversion Factors'!$C$2:$C$39),IF(H194&gt;0,IF(G194&lt;&gt;"",H194*SUMIF('Conversion Factors'!$F$2:$F$32,IF(LEN(G194)&gt;6,MID(G194,1,LEN(G194)-10),MID(G194,1,LEN(G194)-4)),'Conversion Factors'!$G$2:$G$28)*SUMIF('Conversion Factors'!$A$2:$A$39,'Estimated Waste'!C194,'Conversion Factors'!$C$2:$C$39),""),"")))</f>
        <v/>
      </c>
      <c r="O194" s="627"/>
      <c r="P194" s="628"/>
      <c r="Q194" s="628"/>
      <c r="R194" s="332"/>
      <c r="S194" s="294" t="str">
        <f t="shared" si="10"/>
        <v/>
      </c>
      <c r="T194" s="294" t="str">
        <f t="shared" si="11"/>
        <v/>
      </c>
      <c r="U194" s="293" t="str">
        <f t="shared" si="9"/>
        <v>Actions</v>
      </c>
      <c r="V194" s="293" t="str">
        <f t="shared" si="8"/>
        <v/>
      </c>
    </row>
    <row r="195" spans="2:22" ht="35.25" customHeight="1" x14ac:dyDescent="0.35">
      <c r="B195" s="318"/>
      <c r="C195" s="319"/>
      <c r="D195" s="320"/>
      <c r="E195" s="321"/>
      <c r="F195" s="322" t="str">
        <f>IF($D195="Landfilled",0,IF($D195="Reused on site",1,IF($D195="Reused off site",1,IF($C195&lt;&gt;"",SUMIF('Conversion Factors'!$A$2:$A$39,$C195,'Conversion Factors'!$D$2:$D$39),""))))</f>
        <v/>
      </c>
      <c r="G195" s="323"/>
      <c r="H195" s="324"/>
      <c r="I195" s="325"/>
      <c r="J195" s="326"/>
      <c r="K195" s="327" t="str">
        <f>IF(G195&lt;&gt;"",G195,IF('Working Sheet'!D578&lt;&gt;"",'Working Sheet'!D578 &amp; " yd3",""))</f>
        <v/>
      </c>
      <c r="L195" s="328" t="str">
        <f>IF(H195&gt;0,H195,IF(ISNUMBER('Working Sheet'!#REF!),'Working Sheet'!#REF!,""))</f>
        <v/>
      </c>
      <c r="M195" s="329" t="str">
        <f>IF(I195&lt;&gt;"",I195,IF(J195&lt;&gt;"",J195/SUMIF('Conversion Factors'!$A$2:$A$39,'Estimated Waste'!C195,'Conversion Factors'!$C$2:$C$39),IF(H195&gt;0,IF(G195&lt;&gt;"",H195*SUMIF('Conversion Factors'!$F$2:$F$32,IF(LEN(G195)&gt;6,MID(G195,1,LEN(G195)-10),MID(G195,1,LEN(G195)-4)),'Conversion Factors'!$G$2:$G$28),""),"")))</f>
        <v/>
      </c>
      <c r="N195" s="330" t="str">
        <f>IF(J195&lt;&gt;"",J195,IF(I195&lt;&gt;"",I195*SUMIF('Conversion Factors'!$A$2:$A$39,'Estimated Waste'!C195,'Conversion Factors'!$C$2:$C$39),IF(H195&gt;0,IF(G195&lt;&gt;"",H195*SUMIF('Conversion Factors'!$F$2:$F$32,IF(LEN(G195)&gt;6,MID(G195,1,LEN(G195)-10),MID(G195,1,LEN(G195)-4)),'Conversion Factors'!$G$2:$G$28)*SUMIF('Conversion Factors'!$A$2:$A$39,'Estimated Waste'!C195,'Conversion Factors'!$C$2:$C$39),""),"")))</f>
        <v/>
      </c>
      <c r="O195" s="627"/>
      <c r="P195" s="628"/>
      <c r="Q195" s="628"/>
      <c r="R195" s="332"/>
      <c r="S195" s="294" t="str">
        <f t="shared" si="10"/>
        <v/>
      </c>
      <c r="T195" s="294" t="str">
        <f t="shared" si="11"/>
        <v/>
      </c>
      <c r="U195" s="293" t="str">
        <f t="shared" si="9"/>
        <v>Actions</v>
      </c>
      <c r="V195" s="293" t="str">
        <f t="shared" si="8"/>
        <v/>
      </c>
    </row>
    <row r="196" spans="2:22" ht="35.25" customHeight="1" x14ac:dyDescent="0.35">
      <c r="B196" s="318"/>
      <c r="C196" s="319"/>
      <c r="D196" s="320"/>
      <c r="E196" s="321"/>
      <c r="F196" s="322" t="str">
        <f>IF($D196="Landfilled",0,IF($D196="Reused on site",1,IF($D196="Reused off site",1,IF($C196&lt;&gt;"",SUMIF('Conversion Factors'!$A$2:$A$39,$C196,'Conversion Factors'!$D$2:$D$39),""))))</f>
        <v/>
      </c>
      <c r="G196" s="323"/>
      <c r="H196" s="324"/>
      <c r="I196" s="325"/>
      <c r="J196" s="326"/>
      <c r="K196" s="327" t="str">
        <f>IF(G196&lt;&gt;"",G196,IF('Working Sheet'!D579&lt;&gt;"",'Working Sheet'!D579 &amp; " yd3",""))</f>
        <v/>
      </c>
      <c r="L196" s="328" t="str">
        <f>IF(H196&gt;0,H196,IF(ISNUMBER('Working Sheet'!#REF!),'Working Sheet'!#REF!,""))</f>
        <v/>
      </c>
      <c r="M196" s="329" t="str">
        <f>IF(I196&lt;&gt;"",I196,IF(J196&lt;&gt;"",J196/SUMIF('Conversion Factors'!$A$2:$A$39,'Estimated Waste'!C196,'Conversion Factors'!$C$2:$C$39),IF(H196&gt;0,IF(G196&lt;&gt;"",H196*SUMIF('Conversion Factors'!$F$2:$F$32,IF(LEN(G196)&gt;6,MID(G196,1,LEN(G196)-10),MID(G196,1,LEN(G196)-4)),'Conversion Factors'!$G$2:$G$28),""),"")))</f>
        <v/>
      </c>
      <c r="N196" s="330" t="str">
        <f>IF(J196&lt;&gt;"",J196,IF(I196&lt;&gt;"",I196*SUMIF('Conversion Factors'!$A$2:$A$39,'Estimated Waste'!C196,'Conversion Factors'!$C$2:$C$39),IF(H196&gt;0,IF(G196&lt;&gt;"",H196*SUMIF('Conversion Factors'!$F$2:$F$32,IF(LEN(G196)&gt;6,MID(G196,1,LEN(G196)-10),MID(G196,1,LEN(G196)-4)),'Conversion Factors'!$G$2:$G$28)*SUMIF('Conversion Factors'!$A$2:$A$39,'Estimated Waste'!C196,'Conversion Factors'!$C$2:$C$39),""),"")))</f>
        <v/>
      </c>
      <c r="O196" s="627"/>
      <c r="P196" s="628"/>
      <c r="Q196" s="628"/>
      <c r="R196" s="332"/>
      <c r="S196" s="294" t="str">
        <f t="shared" si="10"/>
        <v/>
      </c>
      <c r="T196" s="294" t="str">
        <f t="shared" si="11"/>
        <v/>
      </c>
      <c r="U196" s="293" t="str">
        <f t="shared" si="9"/>
        <v>Actions</v>
      </c>
      <c r="V196" s="293" t="str">
        <f t="shared" si="8"/>
        <v/>
      </c>
    </row>
    <row r="197" spans="2:22" ht="35.25" customHeight="1" x14ac:dyDescent="0.35">
      <c r="B197" s="318"/>
      <c r="C197" s="319"/>
      <c r="D197" s="320"/>
      <c r="E197" s="321"/>
      <c r="F197" s="322" t="str">
        <f>IF($D197="Landfilled",0,IF($D197="Reused on site",1,IF($D197="Reused off site",1,IF($C197&lt;&gt;"",SUMIF('Conversion Factors'!$A$2:$A$39,$C197,'Conversion Factors'!$D$2:$D$39),""))))</f>
        <v/>
      </c>
      <c r="G197" s="323"/>
      <c r="H197" s="324"/>
      <c r="I197" s="325"/>
      <c r="J197" s="326"/>
      <c r="K197" s="327" t="str">
        <f>IF(G197&lt;&gt;"",G197,IF('Working Sheet'!D580&lt;&gt;"",'Working Sheet'!D580 &amp; " yd3",""))</f>
        <v/>
      </c>
      <c r="L197" s="328" t="str">
        <f>IF(H197&gt;0,H197,IF(ISNUMBER('Working Sheet'!#REF!),'Working Sheet'!#REF!,""))</f>
        <v/>
      </c>
      <c r="M197" s="329" t="str">
        <f>IF(I197&lt;&gt;"",I197,IF(J197&lt;&gt;"",J197/SUMIF('Conversion Factors'!$A$2:$A$39,'Estimated Waste'!C197,'Conversion Factors'!$C$2:$C$39),IF(H197&gt;0,IF(G197&lt;&gt;"",H197*SUMIF('Conversion Factors'!$F$2:$F$32,IF(LEN(G197)&gt;6,MID(G197,1,LEN(G197)-10),MID(G197,1,LEN(G197)-4)),'Conversion Factors'!$G$2:$G$28),""),"")))</f>
        <v/>
      </c>
      <c r="N197" s="330" t="str">
        <f>IF(J197&lt;&gt;"",J197,IF(I197&lt;&gt;"",I197*SUMIF('Conversion Factors'!$A$2:$A$39,'Estimated Waste'!C197,'Conversion Factors'!$C$2:$C$39),IF(H197&gt;0,IF(G197&lt;&gt;"",H197*SUMIF('Conversion Factors'!$F$2:$F$32,IF(LEN(G197)&gt;6,MID(G197,1,LEN(G197)-10),MID(G197,1,LEN(G197)-4)),'Conversion Factors'!$G$2:$G$28)*SUMIF('Conversion Factors'!$A$2:$A$39,'Estimated Waste'!C197,'Conversion Factors'!$C$2:$C$39),""),"")))</f>
        <v/>
      </c>
      <c r="O197" s="627"/>
      <c r="P197" s="628"/>
      <c r="Q197" s="628"/>
      <c r="R197" s="332"/>
      <c r="S197" s="294" t="str">
        <f t="shared" si="10"/>
        <v/>
      </c>
      <c r="T197" s="294" t="str">
        <f t="shared" si="11"/>
        <v/>
      </c>
      <c r="U197" s="293" t="str">
        <f t="shared" si="9"/>
        <v>Actions</v>
      </c>
      <c r="V197" s="293" t="str">
        <f t="shared" si="8"/>
        <v/>
      </c>
    </row>
    <row r="198" spans="2:22" ht="35.25" customHeight="1" x14ac:dyDescent="0.35">
      <c r="B198" s="318"/>
      <c r="C198" s="319"/>
      <c r="D198" s="320"/>
      <c r="E198" s="321"/>
      <c r="F198" s="322" t="str">
        <f>IF($D198="Landfilled",0,IF($D198="Reused on site",1,IF($D198="Reused off site",1,IF($C198&lt;&gt;"",SUMIF('Conversion Factors'!$A$2:$A$39,$C198,'Conversion Factors'!$D$2:$D$39),""))))</f>
        <v/>
      </c>
      <c r="G198" s="323"/>
      <c r="H198" s="324"/>
      <c r="I198" s="325"/>
      <c r="J198" s="326"/>
      <c r="K198" s="327" t="str">
        <f>IF(G198&lt;&gt;"",G198,IF('Working Sheet'!D581&lt;&gt;"",'Working Sheet'!D581 &amp; " yd3",""))</f>
        <v/>
      </c>
      <c r="L198" s="328" t="str">
        <f>IF(H198&gt;0,H198,IF(ISNUMBER('Working Sheet'!#REF!),'Working Sheet'!#REF!,""))</f>
        <v/>
      </c>
      <c r="M198" s="329" t="str">
        <f>IF(I198&lt;&gt;"",I198,IF(J198&lt;&gt;"",J198/SUMIF('Conversion Factors'!$A$2:$A$39,'Estimated Waste'!C198,'Conversion Factors'!$C$2:$C$39),IF(H198&gt;0,IF(G198&lt;&gt;"",H198*SUMIF('Conversion Factors'!$F$2:$F$32,IF(LEN(G198)&gt;6,MID(G198,1,LEN(G198)-10),MID(G198,1,LEN(G198)-4)),'Conversion Factors'!$G$2:$G$28),""),"")))</f>
        <v/>
      </c>
      <c r="N198" s="330" t="str">
        <f>IF(J198&lt;&gt;"",J198,IF(I198&lt;&gt;"",I198*SUMIF('Conversion Factors'!$A$2:$A$39,'Estimated Waste'!C198,'Conversion Factors'!$C$2:$C$39),IF(H198&gt;0,IF(G198&lt;&gt;"",H198*SUMIF('Conversion Factors'!$F$2:$F$32,IF(LEN(G198)&gt;6,MID(G198,1,LEN(G198)-10),MID(G198,1,LEN(G198)-4)),'Conversion Factors'!$G$2:$G$28)*SUMIF('Conversion Factors'!$A$2:$A$39,'Estimated Waste'!C198,'Conversion Factors'!$C$2:$C$39),""),"")))</f>
        <v/>
      </c>
      <c r="O198" s="627"/>
      <c r="P198" s="628"/>
      <c r="Q198" s="628"/>
      <c r="R198" s="332"/>
      <c r="S198" s="294" t="str">
        <f t="shared" si="10"/>
        <v/>
      </c>
      <c r="T198" s="294" t="str">
        <f t="shared" si="11"/>
        <v/>
      </c>
      <c r="U198" s="293" t="str">
        <f t="shared" si="9"/>
        <v>Actions</v>
      </c>
      <c r="V198" s="293" t="str">
        <f t="shared" si="8"/>
        <v/>
      </c>
    </row>
    <row r="199" spans="2:22" ht="35.25" customHeight="1" x14ac:dyDescent="0.35">
      <c r="B199" s="318"/>
      <c r="C199" s="319"/>
      <c r="D199" s="320"/>
      <c r="E199" s="321"/>
      <c r="F199" s="322" t="str">
        <f>IF($D199="Landfilled",0,IF($D199="Reused on site",1,IF($D199="Reused off site",1,IF($C199&lt;&gt;"",SUMIF('Conversion Factors'!$A$2:$A$39,$C199,'Conversion Factors'!$D$2:$D$39),""))))</f>
        <v/>
      </c>
      <c r="G199" s="323"/>
      <c r="H199" s="324"/>
      <c r="I199" s="325"/>
      <c r="J199" s="326"/>
      <c r="K199" s="327" t="str">
        <f>IF(G199&lt;&gt;"",G199,IF('Working Sheet'!D582&lt;&gt;"",'Working Sheet'!D582 &amp; " yd3",""))</f>
        <v/>
      </c>
      <c r="L199" s="328" t="str">
        <f>IF(H199&gt;0,H199,IF(ISNUMBER('Working Sheet'!#REF!),'Working Sheet'!#REF!,""))</f>
        <v/>
      </c>
      <c r="M199" s="329" t="str">
        <f>IF(I199&lt;&gt;"",I199,IF(J199&lt;&gt;"",J199/SUMIF('Conversion Factors'!$A$2:$A$39,'Estimated Waste'!C199,'Conversion Factors'!$C$2:$C$39),IF(H199&gt;0,IF(G199&lt;&gt;"",H199*SUMIF('Conversion Factors'!$F$2:$F$32,IF(LEN(G199)&gt;6,MID(G199,1,LEN(G199)-10),MID(G199,1,LEN(G199)-4)),'Conversion Factors'!$G$2:$G$28),""),"")))</f>
        <v/>
      </c>
      <c r="N199" s="330" t="str">
        <f>IF(J199&lt;&gt;"",J199,IF(I199&lt;&gt;"",I199*SUMIF('Conversion Factors'!$A$2:$A$39,'Estimated Waste'!C199,'Conversion Factors'!$C$2:$C$39),IF(H199&gt;0,IF(G199&lt;&gt;"",H199*SUMIF('Conversion Factors'!$F$2:$F$32,IF(LEN(G199)&gt;6,MID(G199,1,LEN(G199)-10),MID(G199,1,LEN(G199)-4)),'Conversion Factors'!$G$2:$G$28)*SUMIF('Conversion Factors'!$A$2:$A$39,'Estimated Waste'!C199,'Conversion Factors'!$C$2:$C$39),""),"")))</f>
        <v/>
      </c>
      <c r="O199" s="627"/>
      <c r="P199" s="628"/>
      <c r="Q199" s="628"/>
      <c r="R199" s="332"/>
      <c r="S199" s="294" t="str">
        <f t="shared" si="10"/>
        <v/>
      </c>
      <c r="T199" s="294" t="str">
        <f t="shared" si="11"/>
        <v/>
      </c>
      <c r="U199" s="293" t="str">
        <f t="shared" si="9"/>
        <v>Actions</v>
      </c>
      <c r="V199" s="293" t="str">
        <f t="shared" ref="V199:V205" si="12">LEFT(SUBSTITUTE(SUBSTITUTE(SUBSTITUTE(SUBSTITUTE(SUBSTITUTE(SUBSTITUTE(SUBSTITUTE(C199," ","_"),"/",""),",",""),")",""),"(",""),"-","_"),"&amp;","_"),19)</f>
        <v/>
      </c>
    </row>
    <row r="200" spans="2:22" ht="35.25" customHeight="1" x14ac:dyDescent="0.35">
      <c r="B200" s="318"/>
      <c r="C200" s="319"/>
      <c r="D200" s="320"/>
      <c r="E200" s="321"/>
      <c r="F200" s="322" t="str">
        <f>IF($D200="Landfilled",0,IF($D200="Reused on site",1,IF($D200="Reused off site",1,IF($C200&lt;&gt;"",SUMIF('Conversion Factors'!$A$2:$A$39,$C200,'Conversion Factors'!$D$2:$D$39),""))))</f>
        <v/>
      </c>
      <c r="G200" s="323"/>
      <c r="H200" s="324"/>
      <c r="I200" s="325"/>
      <c r="J200" s="326"/>
      <c r="K200" s="327" t="str">
        <f>IF(G200&lt;&gt;"",G200,IF('Working Sheet'!D583&lt;&gt;"",'Working Sheet'!D583 &amp; " yd3",""))</f>
        <v/>
      </c>
      <c r="L200" s="328" t="str">
        <f>IF(H200&gt;0,H200,IF(ISNUMBER('Working Sheet'!#REF!),'Working Sheet'!#REF!,""))</f>
        <v/>
      </c>
      <c r="M200" s="329" t="str">
        <f>IF(I200&lt;&gt;"",I200,IF(J200&lt;&gt;"",J200/SUMIF('Conversion Factors'!$A$2:$A$39,'Estimated Waste'!C200,'Conversion Factors'!$C$2:$C$39),IF(H200&gt;0,IF(G200&lt;&gt;"",H200*SUMIF('Conversion Factors'!$F$2:$F$32,IF(LEN(G200)&gt;6,MID(G200,1,LEN(G200)-10),MID(G200,1,LEN(G200)-4)),'Conversion Factors'!$G$2:$G$28),""),"")))</f>
        <v/>
      </c>
      <c r="N200" s="330" t="str">
        <f>IF(J200&lt;&gt;"",J200,IF(I200&lt;&gt;"",I200*SUMIF('Conversion Factors'!$A$2:$A$39,'Estimated Waste'!C200,'Conversion Factors'!$C$2:$C$39),IF(H200&gt;0,IF(G200&lt;&gt;"",H200*SUMIF('Conversion Factors'!$F$2:$F$32,IF(LEN(G200)&gt;6,MID(G200,1,LEN(G200)-10),MID(G200,1,LEN(G200)-4)),'Conversion Factors'!$G$2:$G$28)*SUMIF('Conversion Factors'!$A$2:$A$39,'Estimated Waste'!C200,'Conversion Factors'!$C$2:$C$39),""),"")))</f>
        <v/>
      </c>
      <c r="O200" s="627"/>
      <c r="P200" s="628"/>
      <c r="Q200" s="628"/>
      <c r="R200" s="332"/>
      <c r="S200" s="294" t="str">
        <f t="shared" si="10"/>
        <v/>
      </c>
      <c r="T200" s="294" t="str">
        <f t="shared" si="11"/>
        <v/>
      </c>
      <c r="U200" s="293" t="str">
        <f t="shared" ref="U200:U205" si="13">SUBSTITUTE(B200," ","_") &amp; "Actions"</f>
        <v>Actions</v>
      </c>
      <c r="V200" s="293" t="str">
        <f t="shared" si="12"/>
        <v/>
      </c>
    </row>
    <row r="201" spans="2:22" ht="35.25" customHeight="1" x14ac:dyDescent="0.35">
      <c r="B201" s="318"/>
      <c r="C201" s="319"/>
      <c r="D201" s="320"/>
      <c r="E201" s="321"/>
      <c r="F201" s="322" t="str">
        <f>IF($D201="Landfilled",0,IF($D201="Reused on site",1,IF($D201="Reused off site",1,IF($C201&lt;&gt;"",SUMIF('Conversion Factors'!$A$2:$A$39,$C201,'Conversion Factors'!$D$2:$D$39),""))))</f>
        <v/>
      </c>
      <c r="G201" s="323"/>
      <c r="H201" s="324"/>
      <c r="I201" s="325"/>
      <c r="J201" s="326"/>
      <c r="K201" s="327" t="str">
        <f>IF(G201&lt;&gt;"",G201,IF('Working Sheet'!D584&lt;&gt;"",'Working Sheet'!D584 &amp; " yd3",""))</f>
        <v/>
      </c>
      <c r="L201" s="328" t="str">
        <f>IF(H201&gt;0,H201,IF(ISNUMBER('Working Sheet'!#REF!),'Working Sheet'!#REF!,""))</f>
        <v/>
      </c>
      <c r="M201" s="329" t="str">
        <f>IF(I201&lt;&gt;"",I201,IF(J201&lt;&gt;"",J201/SUMIF('Conversion Factors'!$A$2:$A$39,'Estimated Waste'!C201,'Conversion Factors'!$C$2:$C$39),IF(H201&gt;0,IF(G201&lt;&gt;"",H201*SUMIF('Conversion Factors'!$F$2:$F$32,IF(LEN(G201)&gt;6,MID(G201,1,LEN(G201)-10),MID(G201,1,LEN(G201)-4)),'Conversion Factors'!$G$2:$G$28),""),"")))</f>
        <v/>
      </c>
      <c r="N201" s="330" t="str">
        <f>IF(J201&lt;&gt;"",J201,IF(I201&lt;&gt;"",I201*SUMIF('Conversion Factors'!$A$2:$A$39,'Estimated Waste'!C201,'Conversion Factors'!$C$2:$C$39),IF(H201&gt;0,IF(G201&lt;&gt;"",H201*SUMIF('Conversion Factors'!$F$2:$F$32,IF(LEN(G201)&gt;6,MID(G201,1,LEN(G201)-10),MID(G201,1,LEN(G201)-4)),'Conversion Factors'!$G$2:$G$28)*SUMIF('Conversion Factors'!$A$2:$A$39,'Estimated Waste'!C201,'Conversion Factors'!$C$2:$C$39),""),"")))</f>
        <v/>
      </c>
      <c r="O201" s="627"/>
      <c r="P201" s="628"/>
      <c r="Q201" s="628"/>
      <c r="R201" s="332"/>
      <c r="S201" s="294" t="str">
        <f t="shared" si="10"/>
        <v/>
      </c>
      <c r="T201" s="294" t="str">
        <f t="shared" si="11"/>
        <v/>
      </c>
      <c r="U201" s="293" t="str">
        <f t="shared" si="13"/>
        <v>Actions</v>
      </c>
      <c r="V201" s="293" t="str">
        <f t="shared" si="12"/>
        <v/>
      </c>
    </row>
    <row r="202" spans="2:22" ht="35.25" customHeight="1" x14ac:dyDescent="0.35">
      <c r="B202" s="318"/>
      <c r="C202" s="319"/>
      <c r="D202" s="320"/>
      <c r="E202" s="321"/>
      <c r="F202" s="322" t="str">
        <f>IF($D202="Landfilled",0,IF($D202="Reused on site",1,IF($D202="Reused off site",1,IF($C202&lt;&gt;"",SUMIF('Conversion Factors'!$A$2:$A$39,$C202,'Conversion Factors'!$D$2:$D$39),""))))</f>
        <v/>
      </c>
      <c r="G202" s="323"/>
      <c r="H202" s="324"/>
      <c r="I202" s="325"/>
      <c r="J202" s="326"/>
      <c r="K202" s="327" t="str">
        <f>IF(G202&lt;&gt;"",G202,IF('Working Sheet'!D585&lt;&gt;"",'Working Sheet'!D585 &amp; " yd3",""))</f>
        <v/>
      </c>
      <c r="L202" s="328" t="str">
        <f>IF(H202&gt;0,H202,IF(ISNUMBER('Working Sheet'!#REF!),'Working Sheet'!#REF!,""))</f>
        <v/>
      </c>
      <c r="M202" s="329" t="str">
        <f>IF(I202&lt;&gt;"",I202,IF(J202&lt;&gt;"",J202/SUMIF('Conversion Factors'!$A$2:$A$39,'Estimated Waste'!C202,'Conversion Factors'!$C$2:$C$39),IF(H202&gt;0,IF(G202&lt;&gt;"",H202*SUMIF('Conversion Factors'!$F$2:$F$32,IF(LEN(G202)&gt;6,MID(G202,1,LEN(G202)-10),MID(G202,1,LEN(G202)-4)),'Conversion Factors'!$G$2:$G$28),""),"")))</f>
        <v/>
      </c>
      <c r="N202" s="330" t="str">
        <f>IF(J202&lt;&gt;"",J202,IF(I202&lt;&gt;"",I202*SUMIF('Conversion Factors'!$A$2:$A$39,'Estimated Waste'!C202,'Conversion Factors'!$C$2:$C$39),IF(H202&gt;0,IF(G202&lt;&gt;"",H202*SUMIF('Conversion Factors'!$F$2:$F$32,IF(LEN(G202)&gt;6,MID(G202,1,LEN(G202)-10),MID(G202,1,LEN(G202)-4)),'Conversion Factors'!$G$2:$G$28)*SUMIF('Conversion Factors'!$A$2:$A$39,'Estimated Waste'!C202,'Conversion Factors'!$C$2:$C$39),""),"")))</f>
        <v/>
      </c>
      <c r="O202" s="627"/>
      <c r="P202" s="628"/>
      <c r="Q202" s="628"/>
      <c r="R202" s="332"/>
      <c r="S202" s="294" t="str">
        <f>IF(ISNUMBER(M202),M202*(1-(IF(E202&lt;&gt;"",E202,F202))),"")</f>
        <v/>
      </c>
      <c r="T202" s="294" t="str">
        <f>IF(ISNUMBER(N202),N202*(1-(IF(E202&lt;&gt;"",E202,F202))),"")</f>
        <v/>
      </c>
      <c r="U202" s="293" t="str">
        <f t="shared" si="13"/>
        <v>Actions</v>
      </c>
      <c r="V202" s="293" t="str">
        <f t="shared" si="12"/>
        <v/>
      </c>
    </row>
    <row r="203" spans="2:22" ht="35.25" customHeight="1" x14ac:dyDescent="0.35">
      <c r="B203" s="318"/>
      <c r="C203" s="319"/>
      <c r="D203" s="320"/>
      <c r="E203" s="321"/>
      <c r="F203" s="322" t="str">
        <f>IF($D203="Landfilled",0,IF($D203="Reused on site",1,IF($D203="Reused off site",1,IF($C203&lt;&gt;"",SUMIF('Conversion Factors'!$A$2:$A$39,$C203,'Conversion Factors'!$D$2:$D$39),""))))</f>
        <v/>
      </c>
      <c r="G203" s="323"/>
      <c r="H203" s="324"/>
      <c r="I203" s="325"/>
      <c r="J203" s="326"/>
      <c r="K203" s="327" t="str">
        <f>IF(G203&lt;&gt;"",G203,IF('Working Sheet'!D586&lt;&gt;"",'Working Sheet'!D586 &amp; " yd3",""))</f>
        <v/>
      </c>
      <c r="L203" s="328" t="str">
        <f>IF(H203&gt;0,H203,IF(ISNUMBER('Working Sheet'!#REF!),'Working Sheet'!#REF!,""))</f>
        <v/>
      </c>
      <c r="M203" s="329" t="str">
        <f>IF(I203&lt;&gt;"",I203,IF(J203&lt;&gt;"",J203/SUMIF('Conversion Factors'!$A$2:$A$39,'Estimated Waste'!C203,'Conversion Factors'!$C$2:$C$39),IF(H203&gt;0,IF(G203&lt;&gt;"",H203*SUMIF('Conversion Factors'!$F$2:$F$32,IF(LEN(G203)&gt;6,MID(G203,1,LEN(G203)-10),MID(G203,1,LEN(G203)-4)),'Conversion Factors'!$G$2:$G$28),""),"")))</f>
        <v/>
      </c>
      <c r="N203" s="330" t="str">
        <f>IF(J203&lt;&gt;"",J203,IF(I203&lt;&gt;"",I203*SUMIF('Conversion Factors'!$A$2:$A$39,'Estimated Waste'!C203,'Conversion Factors'!$C$2:$C$39),IF(H203&gt;0,IF(G203&lt;&gt;"",H203*SUMIF('Conversion Factors'!$F$2:$F$32,IF(LEN(G203)&gt;6,MID(G203,1,LEN(G203)-10),MID(G203,1,LEN(G203)-4)),'Conversion Factors'!$G$2:$G$28)*SUMIF('Conversion Factors'!$A$2:$A$39,'Estimated Waste'!C203,'Conversion Factors'!$C$2:$C$39),""),"")))</f>
        <v/>
      </c>
      <c r="O203" s="627"/>
      <c r="P203" s="628"/>
      <c r="Q203" s="628"/>
      <c r="R203" s="332"/>
      <c r="S203" s="294" t="str">
        <f>IF(ISNUMBER(M203),M203*(1-(IF(E203&lt;&gt;"",E203,F203))),"")</f>
        <v/>
      </c>
      <c r="T203" s="294" t="str">
        <f>IF(ISNUMBER(N203),N203*(1-(IF(E203&lt;&gt;"",E203,F203))),"")</f>
        <v/>
      </c>
      <c r="U203" s="293" t="str">
        <f t="shared" si="13"/>
        <v>Actions</v>
      </c>
      <c r="V203" s="293" t="str">
        <f t="shared" si="12"/>
        <v/>
      </c>
    </row>
    <row r="204" spans="2:22" ht="35.25" customHeight="1" x14ac:dyDescent="0.35">
      <c r="B204" s="318"/>
      <c r="C204" s="319"/>
      <c r="D204" s="320"/>
      <c r="E204" s="321"/>
      <c r="F204" s="322" t="str">
        <f>IF($D204="Landfilled",0,IF($D204="Reused on site",1,IF($D204="Reused off site",1,IF($C204&lt;&gt;"",SUMIF('Conversion Factors'!$A$2:$A$39,$C204,'Conversion Factors'!$D$2:$D$39),""))))</f>
        <v/>
      </c>
      <c r="G204" s="323"/>
      <c r="H204" s="324"/>
      <c r="I204" s="325"/>
      <c r="J204" s="326"/>
      <c r="K204" s="327" t="str">
        <f>IF(G204&lt;&gt;"",G204,IF('Working Sheet'!D587&lt;&gt;"",'Working Sheet'!D587 &amp; " yd3",""))</f>
        <v/>
      </c>
      <c r="L204" s="328" t="str">
        <f>IF(H204&gt;0,H204,IF(ISNUMBER('Working Sheet'!#REF!),'Working Sheet'!#REF!,""))</f>
        <v/>
      </c>
      <c r="M204" s="329" t="str">
        <f>IF(I204&lt;&gt;"",I204,IF(J204&lt;&gt;"",J204/SUMIF('Conversion Factors'!$A$2:$A$39,'Estimated Waste'!C204,'Conversion Factors'!$C$2:$C$39),IF(H204&gt;0,IF(G204&lt;&gt;"",H204*SUMIF('Conversion Factors'!$F$2:$F$32,IF(LEN(G204)&gt;6,MID(G204,1,LEN(G204)-10),MID(G204,1,LEN(G204)-4)),'Conversion Factors'!$G$2:$G$28),""),"")))</f>
        <v/>
      </c>
      <c r="N204" s="330" t="str">
        <f>IF(J204&lt;&gt;"",J204,IF(I204&lt;&gt;"",I204*SUMIF('Conversion Factors'!$A$2:$A$39,'Estimated Waste'!C204,'Conversion Factors'!$C$2:$C$39),IF(H204&gt;0,IF(G204&lt;&gt;"",H204*SUMIF('Conversion Factors'!$F$2:$F$32,IF(LEN(G204)&gt;6,MID(G204,1,LEN(G204)-10),MID(G204,1,LEN(G204)-4)),'Conversion Factors'!$G$2:$G$28)*SUMIF('Conversion Factors'!$A$2:$A$39,'Estimated Waste'!C204,'Conversion Factors'!$C$2:$C$39),""),"")))</f>
        <v/>
      </c>
      <c r="O204" s="627"/>
      <c r="P204" s="628"/>
      <c r="Q204" s="628"/>
      <c r="R204" s="332"/>
      <c r="S204" s="294" t="str">
        <f>IF(ISNUMBER(M204),M204*(1-(IF(E204&lt;&gt;"",E204,F204))),"")</f>
        <v/>
      </c>
      <c r="T204" s="294" t="str">
        <f>IF(ISNUMBER(N204),N204*(1-(IF(E204&lt;&gt;"",E204,F204))),"")</f>
        <v/>
      </c>
      <c r="U204" s="293" t="str">
        <f t="shared" si="13"/>
        <v>Actions</v>
      </c>
      <c r="V204" s="293" t="str">
        <f t="shared" si="12"/>
        <v/>
      </c>
    </row>
    <row r="205" spans="2:22" ht="35.25" customHeight="1" thickBot="1" x14ac:dyDescent="0.4">
      <c r="B205" s="333"/>
      <c r="C205" s="334"/>
      <c r="D205" s="335"/>
      <c r="E205" s="336"/>
      <c r="F205" s="322" t="str">
        <f>IF($D205="Landfilled",0,IF($D205="Reused on site",1,IF($D205="Reused off site",1,IF($C205&lt;&gt;"",SUMIF('Conversion Factors'!$A$2:$A$39,$C205,'Conversion Factors'!$D$2:$D$39),""))))</f>
        <v/>
      </c>
      <c r="G205" s="337"/>
      <c r="H205" s="338"/>
      <c r="I205" s="339"/>
      <c r="J205" s="340"/>
      <c r="K205" s="341" t="str">
        <f>IF(G205&lt;&gt;"",G205,IF('Working Sheet'!D588&lt;&gt;"",'Working Sheet'!D588 &amp; " yd3",""))</f>
        <v/>
      </c>
      <c r="L205" s="342" t="str">
        <f>IF(H205&gt;0,H205,IF(ISNUMBER('Working Sheet'!#REF!),'Working Sheet'!#REF!,""))</f>
        <v/>
      </c>
      <c r="M205" s="343" t="str">
        <f>IF(I205&lt;&gt;"",I205,IF(J205&lt;&gt;"",J205/SUMIF('Conversion Factors'!$A$2:$A$39,'Estimated Waste'!C205,'Conversion Factors'!$C$2:$C$39),IF(H205&gt;0,IF(G205&lt;&gt;"",H205*SUMIF('Conversion Factors'!$F$2:$F$32,IF(LEN(G205)&gt;6,MID(G205,1,LEN(G205)-10),MID(G205,1,LEN(G205)-4)),'Conversion Factors'!$G$2:$G$28),""),"")))</f>
        <v/>
      </c>
      <c r="N205" s="344" t="str">
        <f>IF(J205&lt;&gt;"",J205,IF(I205&lt;&gt;"",I205*SUMIF('Conversion Factors'!$A$2:$A$39,'Estimated Waste'!C205,'Conversion Factors'!$C$2:$C$39),IF(H205&gt;0,IF(G205&lt;&gt;"",H205*SUMIF('Conversion Factors'!$F$2:$F$32,IF(LEN(G205)&gt;6,MID(G205,1,LEN(G205)-10),MID(G205,1,LEN(G205)-4)),'Conversion Factors'!$G$2:$G$28)*SUMIF('Conversion Factors'!$A$2:$A$39,'Estimated Waste'!C205,'Conversion Factors'!$C$2:$C$39),""),"")))</f>
        <v/>
      </c>
      <c r="O205" s="629"/>
      <c r="P205" s="630"/>
      <c r="Q205" s="630"/>
      <c r="R205" s="345"/>
      <c r="S205" s="294" t="str">
        <f>IF(ISNUMBER(M205),M205*(1-(IF(E205&lt;&gt;"",E205,F205))),"")</f>
        <v/>
      </c>
      <c r="T205" s="294" t="str">
        <f>IF(ISNUMBER(N205),N205*(1-(IF(E205&lt;&gt;"",E205,F205))),"")</f>
        <v/>
      </c>
      <c r="U205" s="293" t="str">
        <f t="shared" si="13"/>
        <v>Actions</v>
      </c>
      <c r="V205" s="293" t="str">
        <f t="shared" si="12"/>
        <v/>
      </c>
    </row>
    <row r="206" spans="2:22" x14ac:dyDescent="0.35">
      <c r="O206" s="290"/>
    </row>
    <row r="271" spans="2:2" x14ac:dyDescent="0.35">
      <c r="B271" s="346" t="s">
        <v>2383</v>
      </c>
    </row>
    <row r="318" spans="2:2" x14ac:dyDescent="0.35">
      <c r="B318" s="346" t="s">
        <v>2383</v>
      </c>
    </row>
    <row r="375" spans="7:28" x14ac:dyDescent="0.35">
      <c r="G375" s="290" t="s">
        <v>2383</v>
      </c>
      <c r="AB375" s="290" t="s">
        <v>2383</v>
      </c>
    </row>
    <row r="503" spans="28:32" x14ac:dyDescent="0.35">
      <c r="AB503" s="290" t="s">
        <v>2383</v>
      </c>
      <c r="AF503" s="290" t="s">
        <v>2384</v>
      </c>
    </row>
  </sheetData>
  <sheetProtection selectLockedCells="1"/>
  <dataConsolidate/>
  <mergeCells count="206">
    <mergeCell ref="O8:Q8"/>
    <mergeCell ref="O32:Q32"/>
    <mergeCell ref="O9:Q9"/>
    <mergeCell ref="O10:Q10"/>
    <mergeCell ref="O11:Q11"/>
    <mergeCell ref="O12:Q12"/>
    <mergeCell ref="O13:Q13"/>
    <mergeCell ref="K1:N1"/>
    <mergeCell ref="O2:Q2"/>
    <mergeCell ref="O5:Q5"/>
    <mergeCell ref="O6:Q6"/>
    <mergeCell ref="O7:Q7"/>
    <mergeCell ref="O3:Q3"/>
    <mergeCell ref="O4:Q4"/>
    <mergeCell ref="O14:Q14"/>
    <mergeCell ref="O15:Q15"/>
    <mergeCell ref="O24:Q24"/>
    <mergeCell ref="O25:Q25"/>
    <mergeCell ref="O26:Q26"/>
    <mergeCell ref="O18:Q18"/>
    <mergeCell ref="O19:Q19"/>
    <mergeCell ref="O16:Q16"/>
    <mergeCell ref="O17:Q17"/>
    <mergeCell ref="O27:Q27"/>
    <mergeCell ref="O57:Q57"/>
    <mergeCell ref="O58:Q58"/>
    <mergeCell ref="O59:Q59"/>
    <mergeCell ref="O60:Q60"/>
    <mergeCell ref="O38:Q38"/>
    <mergeCell ref="O39:Q39"/>
    <mergeCell ref="O40:Q40"/>
    <mergeCell ref="O41:Q41"/>
    <mergeCell ref="O48:Q48"/>
    <mergeCell ref="O54:Q54"/>
    <mergeCell ref="O55:Q55"/>
    <mergeCell ref="O44:Q44"/>
    <mergeCell ref="O45:Q45"/>
    <mergeCell ref="O46:Q46"/>
    <mergeCell ref="O47:Q47"/>
    <mergeCell ref="O52:Q52"/>
    <mergeCell ref="O53:Q53"/>
    <mergeCell ref="O56:Q56"/>
    <mergeCell ref="O50:Q50"/>
    <mergeCell ref="O51:Q51"/>
    <mergeCell ref="O42:Q42"/>
    <mergeCell ref="O43:Q43"/>
    <mergeCell ref="O61:Q61"/>
    <mergeCell ref="O86:Q86"/>
    <mergeCell ref="O87:Q87"/>
    <mergeCell ref="O78:Q78"/>
    <mergeCell ref="O79:Q79"/>
    <mergeCell ref="O68:Q68"/>
    <mergeCell ref="O69:Q69"/>
    <mergeCell ref="O70:Q70"/>
    <mergeCell ref="O71:Q71"/>
    <mergeCell ref="O76:Q76"/>
    <mergeCell ref="O62:Q62"/>
    <mergeCell ref="O63:Q63"/>
    <mergeCell ref="O85:Q85"/>
    <mergeCell ref="O82:Q82"/>
    <mergeCell ref="O134:Q134"/>
    <mergeCell ref="O135:Q135"/>
    <mergeCell ref="O126:Q126"/>
    <mergeCell ref="O127:Q127"/>
    <mergeCell ref="O116:Q116"/>
    <mergeCell ref="O99:Q99"/>
    <mergeCell ref="O77:Q77"/>
    <mergeCell ref="O80:Q80"/>
    <mergeCell ref="O102:Q102"/>
    <mergeCell ref="O103:Q103"/>
    <mergeCell ref="O92:Q92"/>
    <mergeCell ref="O93:Q93"/>
    <mergeCell ref="O94:Q94"/>
    <mergeCell ref="O95:Q95"/>
    <mergeCell ref="O88:Q88"/>
    <mergeCell ref="O101:Q101"/>
    <mergeCell ref="O104:Q104"/>
    <mergeCell ref="O105:Q105"/>
    <mergeCell ref="O106:Q106"/>
    <mergeCell ref="O107:Q107"/>
    <mergeCell ref="O100:Q100"/>
    <mergeCell ref="O83:Q83"/>
    <mergeCell ref="O84:Q84"/>
    <mergeCell ref="O108:Q108"/>
    <mergeCell ref="O153:Q153"/>
    <mergeCell ref="O154:Q154"/>
    <mergeCell ref="O155:Q155"/>
    <mergeCell ref="O156:Q156"/>
    <mergeCell ref="O168:Q168"/>
    <mergeCell ref="O169:Q169"/>
    <mergeCell ref="O170:Q170"/>
    <mergeCell ref="O171:Q171"/>
    <mergeCell ref="O162:Q162"/>
    <mergeCell ref="O163:Q163"/>
    <mergeCell ref="O188:Q188"/>
    <mergeCell ref="O189:Q189"/>
    <mergeCell ref="O190:Q190"/>
    <mergeCell ref="O191:Q191"/>
    <mergeCell ref="O200:Q200"/>
    <mergeCell ref="O201:Q201"/>
    <mergeCell ref="O187:Q187"/>
    <mergeCell ref="O176:Q176"/>
    <mergeCell ref="O177:Q177"/>
    <mergeCell ref="O178:Q178"/>
    <mergeCell ref="O179:Q179"/>
    <mergeCell ref="O180:Q180"/>
    <mergeCell ref="O181:Q181"/>
    <mergeCell ref="O182:Q182"/>
    <mergeCell ref="O183:Q183"/>
    <mergeCell ref="O186:Q186"/>
    <mergeCell ref="O33:Q33"/>
    <mergeCell ref="O34:Q34"/>
    <mergeCell ref="O35:Q35"/>
    <mergeCell ref="O36:Q36"/>
    <mergeCell ref="O30:Q30"/>
    <mergeCell ref="O31:Q31"/>
    <mergeCell ref="O20:Q20"/>
    <mergeCell ref="O21:Q21"/>
    <mergeCell ref="O22:Q22"/>
    <mergeCell ref="O23:Q23"/>
    <mergeCell ref="O28:Q28"/>
    <mergeCell ref="O29:Q29"/>
    <mergeCell ref="O37:Q37"/>
    <mergeCell ref="O49:Q49"/>
    <mergeCell ref="O133:Q133"/>
    <mergeCell ref="O117:Q117"/>
    <mergeCell ref="O118:Q118"/>
    <mergeCell ref="O119:Q119"/>
    <mergeCell ref="O64:Q64"/>
    <mergeCell ref="O65:Q65"/>
    <mergeCell ref="O72:Q72"/>
    <mergeCell ref="O73:Q73"/>
    <mergeCell ref="O74:Q74"/>
    <mergeCell ref="O75:Q75"/>
    <mergeCell ref="O66:Q66"/>
    <mergeCell ref="O67:Q67"/>
    <mergeCell ref="O89:Q89"/>
    <mergeCell ref="O96:Q96"/>
    <mergeCell ref="O97:Q97"/>
    <mergeCell ref="O98:Q98"/>
    <mergeCell ref="O90:Q90"/>
    <mergeCell ref="O91:Q91"/>
    <mergeCell ref="O109:Q109"/>
    <mergeCell ref="O114:Q114"/>
    <mergeCell ref="O115:Q115"/>
    <mergeCell ref="O81:Q81"/>
    <mergeCell ref="O110:Q110"/>
    <mergeCell ref="O111:Q111"/>
    <mergeCell ref="O112:Q112"/>
    <mergeCell ref="O113:Q113"/>
    <mergeCell ref="G1:J1"/>
    <mergeCell ref="O184:Q184"/>
    <mergeCell ref="O185:Q185"/>
    <mergeCell ref="O125:Q125"/>
    <mergeCell ref="O128:Q128"/>
    <mergeCell ref="O129:Q129"/>
    <mergeCell ref="O130:Q130"/>
    <mergeCell ref="O131:Q131"/>
    <mergeCell ref="O132:Q132"/>
    <mergeCell ref="O120:Q120"/>
    <mergeCell ref="O121:Q121"/>
    <mergeCell ref="O122:Q122"/>
    <mergeCell ref="O123:Q123"/>
    <mergeCell ref="O124:Q124"/>
    <mergeCell ref="O136:Q136"/>
    <mergeCell ref="O137:Q137"/>
    <mergeCell ref="O144:Q144"/>
    <mergeCell ref="O145:Q145"/>
    <mergeCell ref="O160:Q160"/>
    <mergeCell ref="O161:Q161"/>
    <mergeCell ref="O204:Q204"/>
    <mergeCell ref="O205:Q205"/>
    <mergeCell ref="O192:Q192"/>
    <mergeCell ref="O193:Q193"/>
    <mergeCell ref="O194:Q194"/>
    <mergeCell ref="O195:Q195"/>
    <mergeCell ref="O196:Q196"/>
    <mergeCell ref="O202:Q202"/>
    <mergeCell ref="O203:Q203"/>
    <mergeCell ref="O198:Q198"/>
    <mergeCell ref="O197:Q197"/>
    <mergeCell ref="O199:Q199"/>
    <mergeCell ref="O146:Q146"/>
    <mergeCell ref="O147:Q147"/>
    <mergeCell ref="O138:Q138"/>
    <mergeCell ref="O139:Q139"/>
    <mergeCell ref="O157:Q157"/>
    <mergeCell ref="O174:Q174"/>
    <mergeCell ref="O175:Q175"/>
    <mergeCell ref="O164:Q164"/>
    <mergeCell ref="O165:Q165"/>
    <mergeCell ref="O166:Q166"/>
    <mergeCell ref="O167:Q167"/>
    <mergeCell ref="O172:Q172"/>
    <mergeCell ref="O173:Q173"/>
    <mergeCell ref="O158:Q158"/>
    <mergeCell ref="O159:Q159"/>
    <mergeCell ref="O150:Q150"/>
    <mergeCell ref="O151:Q151"/>
    <mergeCell ref="O140:Q140"/>
    <mergeCell ref="O141:Q141"/>
    <mergeCell ref="O142:Q142"/>
    <mergeCell ref="O143:Q143"/>
    <mergeCell ref="O148:Q148"/>
    <mergeCell ref="O149:Q149"/>
    <mergeCell ref="O152:Q152"/>
  </mergeCells>
  <conditionalFormatting sqref="B6:B205">
    <cfRule type="cellIs" dxfId="87" priority="1" stopIfTrue="1" operator="equal">
      <formula>"Construction"</formula>
    </cfRule>
    <cfRule type="cellIs" dxfId="86" priority="2" stopIfTrue="1" operator="equal">
      <formula>"Demolition"</formula>
    </cfRule>
    <cfRule type="cellIs" dxfId="85" priority="3" stopIfTrue="1" operator="equal">
      <formula>"Excavation"</formula>
    </cfRule>
    <cfRule type="cellIs" dxfId="84" priority="4" stopIfTrue="1" operator="equal">
      <formula>"Fit Out"</formula>
    </cfRule>
    <cfRule type="cellIs" dxfId="83" priority="31" stopIfTrue="1" operator="equal">
      <formula>"Refurbishment"</formula>
    </cfRule>
    <cfRule type="cellIs" dxfId="82" priority="32" stopIfTrue="1" operator="equal">
      <formula>"Retrofit"</formula>
    </cfRule>
    <cfRule type="cellIs" dxfId="81" priority="33" stopIfTrue="1" operator="equal">
      <formula>"Strip Out"</formula>
    </cfRule>
  </conditionalFormatting>
  <conditionalFormatting sqref="O6:O205">
    <cfRule type="expression" dxfId="80" priority="24" stopIfTrue="1">
      <formula>IF($O6="",IF($B6&lt;&gt;"",TRUE,IF($C6&lt;&gt;"",TRUE,IF($D6&lt;&gt;"",TRUE))))</formula>
    </cfRule>
  </conditionalFormatting>
  <conditionalFormatting sqref="B6:B205">
    <cfRule type="expression" dxfId="79" priority="77" stopIfTrue="1">
      <formula>IF($B6="",IF($C6&lt;&gt;"",TRUE,IF($D6&lt;&gt;"",TRUE,IF($J6&lt;&gt;"",TRUE,IF($I6&lt;&gt;"",TRUE,IF($H6&lt;&gt;"",TRUE,IF($G6&lt;&gt;"",TRUE)))))))</formula>
    </cfRule>
  </conditionalFormatting>
  <conditionalFormatting sqref="C6:C205">
    <cfRule type="expression" dxfId="78" priority="78" stopIfTrue="1">
      <formula>IF($C6="",IF($B6&lt;&gt;"",TRUE,IF($D6&lt;&gt;"",TRUE,IF($J6&lt;&gt;"",TRUE,IF($I6&lt;&gt;"",TRUE,IF($H6&lt;&gt;"",TRUE,IF($G6&lt;&gt;"",TRUE)))))))</formula>
    </cfRule>
  </conditionalFormatting>
  <conditionalFormatting sqref="D6:E205">
    <cfRule type="expression" dxfId="77" priority="79" stopIfTrue="1">
      <formula>IF($D6="",IF($B6&lt;&gt;"",TRUE,IF($C6&lt;&gt;"",TRUE,IF($J6&lt;&gt;"",TRUE,IF($I6&lt;&gt;"",TRUE,IF($H6&lt;&gt;"",TRUE,IF($G6&lt;&gt;"",TRUE)))))))</formula>
    </cfRule>
  </conditionalFormatting>
  <conditionalFormatting sqref="J6:J205">
    <cfRule type="expression" dxfId="76" priority="6" stopIfTrue="1">
      <formula>IF($I6&lt;&gt;"",TRUE,IF($G6&lt;&gt;"",TRUE,IF($H6&lt;&gt;"",TRUE,FALSE)))</formula>
    </cfRule>
    <cfRule type="expression" dxfId="75" priority="80" stopIfTrue="1">
      <formula>IF($J6="",IF($I6="",IF($H6="",IF($G6="",IF($B6&lt;&gt;"",TRUE,IF($C6&lt;&gt;"",TRUE,IF($D6&lt;&gt;"",TRUE)))))))</formula>
    </cfRule>
  </conditionalFormatting>
  <conditionalFormatting sqref="I6:I205">
    <cfRule type="expression" dxfId="74" priority="7" stopIfTrue="1">
      <formula>IF($J6&lt;&gt;"",TRUE,IF($G6&lt;&gt;"",TRUE,IF($H6&lt;&gt;"",TRUE,FALSE)))</formula>
    </cfRule>
    <cfRule type="expression" dxfId="73" priority="81" stopIfTrue="1">
      <formula>IF($I6="",IF($J6="",IF($H6="",IF($G6="",IF($B6&lt;&gt;"",TRUE,IF($C6&lt;&gt;"",TRUE,IF($D6&lt;&gt;"",TRUE)))))))</formula>
    </cfRule>
  </conditionalFormatting>
  <conditionalFormatting sqref="H6:H205">
    <cfRule type="expression" dxfId="72" priority="82" stopIfTrue="1">
      <formula>IF($H6="",IF($G6&lt;&gt;"",TRUE,IF($J6="",IF($I6="",IF($B6&lt;&gt;"",TRUE,IF($C6&lt;&gt;"",TRUE,IF($D6&lt;&gt;"",TRUE)))))))</formula>
    </cfRule>
  </conditionalFormatting>
  <conditionalFormatting sqref="G6:G205">
    <cfRule type="expression" dxfId="71" priority="83" stopIfTrue="1">
      <formula>IF($G6="",IF($H6&lt;&gt;"",TRUE,IF($J6="",IF($I6="",IF($B6&lt;&gt;"",TRUE,IF($C6&lt;&gt;"",TRUE,IF($D6&lt;&gt;"",TRUE)))))))</formula>
    </cfRule>
  </conditionalFormatting>
  <conditionalFormatting sqref="R6:R205">
    <cfRule type="expression" dxfId="70" priority="8" stopIfTrue="1">
      <formula>IF($R6="",IF($B6&lt;&gt;"",TRUE,IF($C6&lt;&gt;"",TRUE,IF($D6&lt;&gt;"",TRUE))))</formula>
    </cfRule>
  </conditionalFormatting>
  <conditionalFormatting sqref="G6:H205">
    <cfRule type="expression" dxfId="69" priority="5" stopIfTrue="1">
      <formula>IF($I6&lt;&gt;"",TRUE,IF($J6&lt;&gt;"",TRUE,FALSE))</formula>
    </cfRule>
  </conditionalFormatting>
  <dataValidations count="8">
    <dataValidation type="list" allowBlank="1" showInputMessage="1" showErrorMessage="1" sqref="C6:C205">
      <formula1>WasteStream</formula1>
    </dataValidation>
    <dataValidation type="list" allowBlank="1" showInputMessage="1" showErrorMessage="1" sqref="B6:B205">
      <formula1>CDE</formula1>
    </dataValidation>
    <dataValidation type="list" allowBlank="1" showInputMessage="1" showErrorMessage="1" sqref="D6:D205">
      <formula1>Proposed_Waste_Destination</formula1>
    </dataValidation>
    <dataValidation type="whole" allowBlank="1" showInputMessage="1" showErrorMessage="1" error="Please enter a whole number greater than zero for the number of containers" sqref="H6:H205">
      <formula1>1</formula1>
      <formula2>1000</formula2>
    </dataValidation>
    <dataValidation type="decimal" allowBlank="1" showInputMessage="1" showErrorMessage="1" error="Please enter a numeric value greater than zero" sqref="I6:J205">
      <formula1>0.00000001</formula1>
      <formula2>10000000</formula2>
    </dataValidation>
    <dataValidation type="list" allowBlank="1" showInputMessage="1" sqref="O6:Q205">
      <formula1>INDIRECT(U6)</formula1>
    </dataValidation>
    <dataValidation type="decimal" allowBlank="1" showInputMessage="1" showErrorMessage="1" error="Please enter a numeric value between 0 and 100 for the Recovery Rate %" sqref="E6:E205">
      <formula1>0</formula1>
      <formula2>1</formula2>
    </dataValidation>
    <dataValidation type="list" allowBlank="1" showErrorMessage="1" error="Please select the container size from the drop down list" sqref="G6:G205">
      <formula1>INDIRECT(V6)</formula1>
    </dataValidation>
  </dataValidations>
  <pageMargins left="0.74803149606299213" right="0.74803149606299213" top="0.98425196850393704" bottom="0.98425196850393704" header="0.51181102362204722" footer="0.51181102362204722"/>
  <pageSetup paperSize="9" scale="39" fitToHeight="0" orientation="portrait" r:id="rId1"/>
  <headerFooter alignWithMargins="0"/>
  <rowBreaks count="1" manualBreakCount="1">
    <brk id="4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9" tint="-0.249977111117893"/>
    <pageSetUpPr fitToPage="1"/>
  </sheetPr>
  <dimension ref="B1:Z206"/>
  <sheetViews>
    <sheetView showGridLines="0" showRowColHeaders="0" topLeftCell="A2" zoomScaleNormal="100" workbookViewId="0">
      <pane ySplit="2" topLeftCell="A4" activePane="bottomLeft" state="frozen"/>
      <selection activeCell="B5" sqref="B5:M5"/>
      <selection pane="bottomLeft" activeCell="I8" sqref="I8"/>
    </sheetView>
  </sheetViews>
  <sheetFormatPr defaultColWidth="9.1328125" defaultRowHeight="11.65" x14ac:dyDescent="0.35"/>
  <cols>
    <col min="1" max="1" width="1.59765625" style="290" customWidth="1"/>
    <col min="2" max="2" width="9.73046875" style="290" hidden="1" customWidth="1"/>
    <col min="3" max="3" width="17" style="346" customWidth="1"/>
    <col min="4" max="4" width="26" style="397" customWidth="1"/>
    <col min="5" max="5" width="14.86328125" style="397" customWidth="1"/>
    <col min="6" max="6" width="12.73046875" style="397" customWidth="1"/>
    <col min="7" max="7" width="19.1328125" style="397" customWidth="1"/>
    <col min="8" max="9" width="9.86328125" style="397" customWidth="1"/>
    <col min="10" max="10" width="11.3984375" style="290" customWidth="1"/>
    <col min="11" max="11" width="11.265625" style="290" customWidth="1"/>
    <col min="12" max="12" width="6.86328125" style="347" customWidth="1"/>
    <col min="13" max="13" width="7.73046875" style="347" customWidth="1"/>
    <col min="14" max="14" width="15.265625" style="347" customWidth="1"/>
    <col min="15" max="15" width="40.86328125" style="350" customWidth="1"/>
    <col min="16" max="16" width="13.73046875" style="346" customWidth="1"/>
    <col min="17" max="17" width="10" style="293" customWidth="1"/>
    <col min="18" max="18" width="25.59765625" style="398" customWidth="1"/>
    <col min="19" max="19" width="9.1328125" style="290" customWidth="1"/>
    <col min="20" max="23" width="9.1328125" style="290"/>
    <col min="24" max="24" width="9.1328125" style="290" customWidth="1"/>
    <col min="25" max="26" width="9.1328125" style="293"/>
    <col min="27" max="16384" width="9.1328125" style="290"/>
  </cols>
  <sheetData>
    <row r="1" spans="2:26" ht="6" hidden="1" customHeight="1" x14ac:dyDescent="0.35">
      <c r="C1" s="290"/>
      <c r="D1" s="290"/>
      <c r="E1" s="290"/>
      <c r="F1" s="290"/>
      <c r="G1" s="290"/>
      <c r="H1" s="290"/>
      <c r="I1" s="290"/>
      <c r="P1" s="290"/>
      <c r="R1" s="293"/>
    </row>
    <row r="2" spans="2:26" ht="60" customHeight="1" thickBot="1" x14ac:dyDescent="0.4">
      <c r="B2" s="351" t="s">
        <v>9</v>
      </c>
      <c r="C2" s="351"/>
      <c r="D2" s="290"/>
      <c r="E2" s="290"/>
      <c r="F2" s="290"/>
      <c r="G2" s="290"/>
      <c r="H2" s="290"/>
      <c r="I2" s="290"/>
      <c r="J2" s="645" t="s">
        <v>8</v>
      </c>
      <c r="K2" s="646"/>
      <c r="L2" s="646"/>
      <c r="M2" s="647"/>
      <c r="N2" s="350"/>
      <c r="P2" s="290"/>
      <c r="R2" s="293"/>
    </row>
    <row r="3" spans="2:26" ht="46.9" thickBot="1" x14ac:dyDescent="0.4">
      <c r="B3" s="352" t="s">
        <v>7</v>
      </c>
      <c r="C3" s="611" t="s">
        <v>71</v>
      </c>
      <c r="D3" s="612" t="s">
        <v>0</v>
      </c>
      <c r="E3" s="612" t="s">
        <v>25</v>
      </c>
      <c r="F3" s="612" t="s">
        <v>617</v>
      </c>
      <c r="G3" s="612" t="s">
        <v>65</v>
      </c>
      <c r="H3" s="612" t="s">
        <v>618</v>
      </c>
      <c r="I3" s="613" t="s">
        <v>619</v>
      </c>
      <c r="J3" s="611" t="s">
        <v>446</v>
      </c>
      <c r="K3" s="612" t="s">
        <v>445</v>
      </c>
      <c r="L3" s="612" t="s">
        <v>2408</v>
      </c>
      <c r="M3" s="613" t="s">
        <v>2</v>
      </c>
      <c r="N3" s="614" t="s">
        <v>470</v>
      </c>
      <c r="O3" s="612" t="s">
        <v>70</v>
      </c>
      <c r="P3" s="612" t="s">
        <v>24</v>
      </c>
      <c r="Q3" s="612" t="s">
        <v>26</v>
      </c>
      <c r="R3" s="613" t="s">
        <v>483</v>
      </c>
      <c r="S3" s="294" t="s">
        <v>460</v>
      </c>
      <c r="T3" s="294" t="s">
        <v>461</v>
      </c>
      <c r="U3" s="294" t="s">
        <v>1</v>
      </c>
      <c r="V3" s="294" t="s">
        <v>87</v>
      </c>
      <c r="W3" s="294" t="s">
        <v>462</v>
      </c>
      <c r="X3" s="294" t="s">
        <v>463</v>
      </c>
      <c r="Y3" s="293" t="s">
        <v>575</v>
      </c>
      <c r="Z3" s="293" t="s">
        <v>580</v>
      </c>
    </row>
    <row r="4" spans="2:26" ht="23.25" x14ac:dyDescent="0.35">
      <c r="B4" s="353"/>
      <c r="C4" s="297" t="s">
        <v>33</v>
      </c>
      <c r="D4" s="298" t="s">
        <v>503</v>
      </c>
      <c r="E4" s="299" t="s">
        <v>593</v>
      </c>
      <c r="F4" s="599"/>
      <c r="G4" s="299" t="s">
        <v>464</v>
      </c>
      <c r="H4" s="300">
        <v>0.7</v>
      </c>
      <c r="I4" s="354">
        <v>0.7</v>
      </c>
      <c r="J4" s="306" t="s">
        <v>434</v>
      </c>
      <c r="K4" s="303">
        <v>1</v>
      </c>
      <c r="L4" s="355"/>
      <c r="M4" s="356"/>
      <c r="N4" s="357">
        <v>123</v>
      </c>
      <c r="O4" s="358" t="s">
        <v>454</v>
      </c>
      <c r="P4" s="359" t="s">
        <v>465</v>
      </c>
      <c r="Q4" s="359" t="s">
        <v>85</v>
      </c>
      <c r="R4" s="360"/>
      <c r="S4" s="294"/>
      <c r="T4" s="294"/>
      <c r="U4" s="294"/>
      <c r="V4" s="294"/>
      <c r="W4" s="294"/>
      <c r="X4" s="294"/>
    </row>
    <row r="5" spans="2:26" ht="23.25" x14ac:dyDescent="0.35">
      <c r="B5" s="353"/>
      <c r="C5" s="297" t="s">
        <v>472</v>
      </c>
      <c r="D5" s="298" t="s">
        <v>391</v>
      </c>
      <c r="E5" s="299" t="s">
        <v>594</v>
      </c>
      <c r="F5" s="299"/>
      <c r="G5" s="299" t="s">
        <v>32</v>
      </c>
      <c r="H5" s="300">
        <v>1</v>
      </c>
      <c r="I5" s="354">
        <v>0.7</v>
      </c>
      <c r="J5" s="306"/>
      <c r="K5" s="303"/>
      <c r="L5" s="355"/>
      <c r="M5" s="356">
        <v>1.5</v>
      </c>
      <c r="N5" s="357">
        <v>75</v>
      </c>
      <c r="O5" s="358" t="s">
        <v>450</v>
      </c>
      <c r="P5" s="359" t="s">
        <v>465</v>
      </c>
      <c r="Q5" s="359" t="s">
        <v>85</v>
      </c>
      <c r="R5" s="360"/>
      <c r="S5" s="294"/>
      <c r="T5" s="294"/>
      <c r="U5" s="294"/>
      <c r="V5" s="294"/>
      <c r="W5" s="294"/>
      <c r="X5" s="294"/>
    </row>
    <row r="6" spans="2:26" ht="23.25" x14ac:dyDescent="0.35">
      <c r="B6" s="353"/>
      <c r="C6" s="297" t="s">
        <v>34</v>
      </c>
      <c r="D6" s="299" t="s">
        <v>517</v>
      </c>
      <c r="E6" s="299" t="s">
        <v>592</v>
      </c>
      <c r="F6" s="299"/>
      <c r="G6" s="299" t="s">
        <v>31</v>
      </c>
      <c r="H6" s="300">
        <v>1</v>
      </c>
      <c r="I6" s="354">
        <v>0.7</v>
      </c>
      <c r="J6" s="361"/>
      <c r="K6" s="303"/>
      <c r="L6" s="355">
        <v>0.5</v>
      </c>
      <c r="M6" s="356"/>
      <c r="N6" s="357">
        <v>50</v>
      </c>
      <c r="O6" s="358" t="s">
        <v>450</v>
      </c>
      <c r="P6" s="359" t="s">
        <v>465</v>
      </c>
      <c r="Q6" s="359" t="s">
        <v>85</v>
      </c>
      <c r="R6" s="360"/>
      <c r="S6" s="294"/>
      <c r="T6" s="294"/>
      <c r="U6" s="294"/>
      <c r="V6" s="294"/>
      <c r="W6" s="294"/>
      <c r="X6" s="294"/>
    </row>
    <row r="7" spans="2:26" ht="35.25" customHeight="1" x14ac:dyDescent="0.35">
      <c r="B7" s="362">
        <v>1</v>
      </c>
      <c r="C7" s="318"/>
      <c r="D7" s="319"/>
      <c r="E7" s="363"/>
      <c r="F7" s="364"/>
      <c r="G7" s="319"/>
      <c r="H7" s="365"/>
      <c r="I7" s="322" t="str">
        <f>IF($G7="Reused on site",1,IF($G7="Reused off site",1,IF($G7="Landfilled",0,IF(D7&lt;&gt;"",SUMIF('Conversion Factors'!$A$2:$A$39,$D7,'Conversion Factors'!$D$2:$D$39),""))))</f>
        <v/>
      </c>
      <c r="J7" s="366"/>
      <c r="K7" s="367"/>
      <c r="L7" s="368"/>
      <c r="M7" s="326"/>
      <c r="N7" s="369"/>
      <c r="O7" s="370"/>
      <c r="P7" s="371"/>
      <c r="Q7" s="371"/>
      <c r="R7" s="372"/>
      <c r="S7" s="294" t="str">
        <f>IF(J7&lt;&gt;"",J7,IF('Working Sheet'!Q386=1.31,"1.31 yd3 (1m3)",IF('Working Sheet'!Q386&lt;&gt;"",'Working Sheet'!Q386&amp;" yd3","")))</f>
        <v/>
      </c>
      <c r="T7" s="294" t="str">
        <f>IF(K7&gt;0,K7,IF(ISNUMBER('Working Sheet'!S386),'Working Sheet'!S386,""))</f>
        <v/>
      </c>
      <c r="U7" s="294" t="str">
        <f>IF(L7&lt;&gt;"",L7,IF(M7&lt;&gt;"",M7/SUMIF('Conversion Factors'!$A$2:$A$39,D7,'Conversion Factors'!$C$2:$C$39),IF(K7&gt;0,IF(J7&lt;&gt;"",K7*SUMIF('Conversion Factors'!$F$2:$F$28,IF(LEN(J7)&gt;6,MID(J7,1,LEN(J7)-10),MID(J7,1,LEN(J7)-4)),'Conversion Factors'!$G$2:$G$28),""),"")))</f>
        <v/>
      </c>
      <c r="V7" s="294" t="str">
        <f>IF(M7&lt;&gt;"",M7,IF(L7&lt;&gt;"",L7*SUMIF('Conversion Factors'!$A$2:$A$39,D7,'Conversion Factors'!$C$2:$C$39),IF(K7&gt;0,IF(J7&lt;&gt;"",K7*SUMIF('Conversion Factors'!$F$2:$F$28,IF(LEN(J7)&gt;6,MID(J7,1,LEN(J7)-10),MID(J7,1,LEN(J7)-4)),'Conversion Factors'!$G$2:$G$28)*SUMIF('Conversion Factors'!$A$2:$A$39,D7,'Conversion Factors'!$C$2:$C$39),""),"")))</f>
        <v/>
      </c>
      <c r="W7" s="294" t="str">
        <f>IF(ISNUMBER(U7),U7*(1-(IF(H7&lt;&gt;"",H7,I7))),"")</f>
        <v/>
      </c>
      <c r="X7" s="294" t="str">
        <f>IF(ISNUMBER(V7),V7*(1-(IF(H7&lt;&gt;"",H7,I7))),"")</f>
        <v/>
      </c>
      <c r="Y7" s="293" t="str">
        <f>SUBSTITUTE(C7," ","_") &amp; "Actions"</f>
        <v>Actions</v>
      </c>
      <c r="Z7" s="293" t="str">
        <f>LEFT(SUBSTITUTE(SUBSTITUTE(SUBSTITUTE(SUBSTITUTE(SUBSTITUTE(SUBSTITUTE(SUBSTITUTE(D7," ","_"),"/",""),",",""),")",""),"(",""),"-","_"),"&amp;","_"),19)</f>
        <v/>
      </c>
    </row>
    <row r="8" spans="2:26" ht="35.25" customHeight="1" x14ac:dyDescent="0.35">
      <c r="B8" s="362">
        <v>2</v>
      </c>
      <c r="C8" s="318"/>
      <c r="D8" s="319"/>
      <c r="E8" s="363"/>
      <c r="F8" s="364"/>
      <c r="G8" s="319"/>
      <c r="H8" s="373"/>
      <c r="I8" s="322" t="str">
        <f>IF($G8="Reused on site",1,IF($G8="Reused off site",1,IF($G8="Landfilled",0,IF(D8&lt;&gt;"",SUMIF('Conversion Factors'!$A$2:$A$39,$D8,'Conversion Factors'!$D$2:$D$39),""))))</f>
        <v/>
      </c>
      <c r="J8" s="366"/>
      <c r="K8" s="367"/>
      <c r="L8" s="368"/>
      <c r="M8" s="326"/>
      <c r="N8" s="369"/>
      <c r="O8" s="370"/>
      <c r="P8" s="371"/>
      <c r="Q8" s="371"/>
      <c r="R8" s="372"/>
      <c r="S8" s="294" t="str">
        <f>IF(J8&lt;&gt;"",J8,IF('Working Sheet'!Q387=1.31,"1.31 yd3 (1m3)",IF('Working Sheet'!Q387&lt;&gt;"",'Working Sheet'!Q387&amp;" yd3","")))</f>
        <v/>
      </c>
      <c r="T8" s="294" t="str">
        <f>IF(K8&gt;0,K8,IF(ISNUMBER('Working Sheet'!S387),'Working Sheet'!S387,""))</f>
        <v/>
      </c>
      <c r="U8" s="294" t="str">
        <f>IF(L8&lt;&gt;"",L8,IF(M8&lt;&gt;"",M8/SUMIF('Conversion Factors'!$A$2:$A$39,D8,'Conversion Factors'!$C$2:$C$39),IF(K8&gt;0,IF(J8&lt;&gt;"",K8*SUMIF('Conversion Factors'!$F$2:$F$28,IF(LEN(J8)&gt;6,MID(J8,1,LEN(J8)-10),MID(J8,1,LEN(J8)-4)),'Conversion Factors'!$G$2:$G$28),""),"")))</f>
        <v/>
      </c>
      <c r="V8" s="294" t="str">
        <f>IF(M8&lt;&gt;"",M8,IF(L8&lt;&gt;"",L8*SUMIF('Conversion Factors'!$A$2:$A$39,D8,'Conversion Factors'!$C$2:$C$39),IF(K8&gt;0,IF(J8&lt;&gt;"",K8*SUMIF('Conversion Factors'!$F$2:$F$28,IF(LEN(J8)&gt;6,MID(J8,1,LEN(J8)-10),MID(J8,1,LEN(J8)-4)),'Conversion Factors'!$G$2:$G$28)*SUMIF('Conversion Factors'!$A$2:$A$39,D8,'Conversion Factors'!$C$2:$C$39),""),"")))</f>
        <v/>
      </c>
      <c r="W8" s="294" t="str">
        <f t="shared" ref="W8:W71" si="0">IF(ISNUMBER(U8),U8*(1-(IF(H8&lt;&gt;"",H8,I8))),"")</f>
        <v/>
      </c>
      <c r="X8" s="294" t="str">
        <f t="shared" ref="X8:X71" si="1">IF(ISNUMBER(V8),V8*(1-(IF(H8&lt;&gt;"",H8,I8))),"")</f>
        <v/>
      </c>
      <c r="Y8" s="293" t="str">
        <f t="shared" ref="Y8:Y71" si="2">SUBSTITUTE(C8," ","_") &amp; "Actions"</f>
        <v>Actions</v>
      </c>
      <c r="Z8" s="293" t="str">
        <f t="shared" ref="Z8:Z71" si="3">LEFT(SUBSTITUTE(SUBSTITUTE(SUBSTITUTE(SUBSTITUTE(SUBSTITUTE(SUBSTITUTE(SUBSTITUTE(D8," ","_"),"/",""),",",""),")",""),"(",""),"-","_"),"&amp;","_"),19)</f>
        <v/>
      </c>
    </row>
    <row r="9" spans="2:26" ht="35.25" customHeight="1" x14ac:dyDescent="0.35">
      <c r="B9" s="362">
        <v>3</v>
      </c>
      <c r="C9" s="318"/>
      <c r="D9" s="319"/>
      <c r="E9" s="363"/>
      <c r="F9" s="364"/>
      <c r="G9" s="319"/>
      <c r="H9" s="373"/>
      <c r="I9" s="322" t="str">
        <f>IF($G9="Reused on site",1,IF($G9="Reused off site",1,IF($G9="Landfilled",0,IF(D9&lt;&gt;"",SUMIF('Conversion Factors'!$A$2:$A$39,$D9,'Conversion Factors'!$D$2:$D$39),""))))</f>
        <v/>
      </c>
      <c r="J9" s="366"/>
      <c r="K9" s="367"/>
      <c r="L9" s="368"/>
      <c r="M9" s="326"/>
      <c r="N9" s="369"/>
      <c r="O9" s="370"/>
      <c r="P9" s="371"/>
      <c r="Q9" s="371"/>
      <c r="R9" s="372"/>
      <c r="S9" s="294" t="str">
        <f>IF(J9&lt;&gt;"",J9,IF('Working Sheet'!Q388=1.31,"1.31 yd3 (1m3)",IF('Working Sheet'!Q388&lt;&gt;"",'Working Sheet'!Q388&amp;" yd3","")))</f>
        <v/>
      </c>
      <c r="T9" s="294" t="str">
        <f>IF(K9&gt;0,K9,IF(ISNUMBER('Working Sheet'!S388),'Working Sheet'!S388,""))</f>
        <v/>
      </c>
      <c r="U9" s="294" t="str">
        <f>IF(L9&lt;&gt;"",L9,IF(M9&lt;&gt;"",M9/SUMIF('Conversion Factors'!$A$2:$A$39,D9,'Conversion Factors'!$C$2:$C$39),IF(K9&gt;0,IF(J9&lt;&gt;"",K9*SUMIF('Conversion Factors'!$F$2:$F$28,IF(LEN(J9)&gt;6,MID(J9,1,LEN(J9)-10),MID(J9,1,LEN(J9)-4)),'Conversion Factors'!$G$2:$G$28),""),"")))</f>
        <v/>
      </c>
      <c r="V9" s="294" t="str">
        <f>IF(M9&lt;&gt;"",M9,IF(L9&lt;&gt;"",L9*SUMIF('Conversion Factors'!$A$2:$A$39,D9,'Conversion Factors'!$C$2:$C$39),IF(K9&gt;0,IF(J9&lt;&gt;"",K9*SUMIF('Conversion Factors'!$F$2:$F$28,IF(LEN(J9)&gt;6,MID(J9,1,LEN(J9)-10),MID(J9,1,LEN(J9)-4)),'Conversion Factors'!$G$2:$G$28)*SUMIF('Conversion Factors'!$A$2:$A$39,D9,'Conversion Factors'!$C$2:$C$39),""),"")))</f>
        <v/>
      </c>
      <c r="W9" s="294" t="str">
        <f t="shared" si="0"/>
        <v/>
      </c>
      <c r="X9" s="294" t="str">
        <f t="shared" si="1"/>
        <v/>
      </c>
      <c r="Y9" s="293" t="str">
        <f t="shared" si="2"/>
        <v>Actions</v>
      </c>
      <c r="Z9" s="293" t="str">
        <f t="shared" si="3"/>
        <v/>
      </c>
    </row>
    <row r="10" spans="2:26" ht="35.25" customHeight="1" x14ac:dyDescent="0.35">
      <c r="B10" s="362">
        <v>4</v>
      </c>
      <c r="C10" s="318"/>
      <c r="D10" s="319"/>
      <c r="E10" s="363"/>
      <c r="F10" s="364"/>
      <c r="G10" s="319"/>
      <c r="H10" s="373"/>
      <c r="I10" s="322" t="str">
        <f>IF($G10="Reused on site",1,IF($G10="Reused off site",1,IF($G10="Landfilled",0,IF(D10&lt;&gt;"",SUMIF('Conversion Factors'!$A$2:$A$39,$D10,'Conversion Factors'!$D$2:$D$39),""))))</f>
        <v/>
      </c>
      <c r="J10" s="366"/>
      <c r="K10" s="367"/>
      <c r="L10" s="368"/>
      <c r="M10" s="326"/>
      <c r="N10" s="369"/>
      <c r="O10" s="370"/>
      <c r="P10" s="371"/>
      <c r="Q10" s="371"/>
      <c r="R10" s="372"/>
      <c r="S10" s="294" t="str">
        <f>IF(J10&lt;&gt;"",J10,IF('Working Sheet'!Q389=1.31,"1.31 yd3 (1m3)",IF('Working Sheet'!Q389&lt;&gt;"",'Working Sheet'!Q389&amp;" yd3","")))</f>
        <v/>
      </c>
      <c r="T10" s="294" t="str">
        <f>IF(K10&gt;0,K10,IF(ISNUMBER('Working Sheet'!S389),'Working Sheet'!S389,""))</f>
        <v/>
      </c>
      <c r="U10" s="294" t="str">
        <f>IF(L10&lt;&gt;"",L10,IF(M10&lt;&gt;"",M10/SUMIF('Conversion Factors'!$A$2:$A$39,D10,'Conversion Factors'!$C$2:$C$39),IF(K10&gt;0,IF(J10&lt;&gt;"",K10*SUMIF('Conversion Factors'!$F$2:$F$28,IF(LEN(J10)&gt;6,MID(J10,1,LEN(J10)-10),MID(J10,1,LEN(J10)-4)),'Conversion Factors'!$G$2:$G$28),""),"")))</f>
        <v/>
      </c>
      <c r="V10" s="294" t="str">
        <f>IF(M10&lt;&gt;"",M10,IF(L10&lt;&gt;"",L10*SUMIF('Conversion Factors'!$A$2:$A$39,D10,'Conversion Factors'!$C$2:$C$39),IF(K10&gt;0,IF(J10&lt;&gt;"",K10*SUMIF('Conversion Factors'!$F$2:$F$28,IF(LEN(J10)&gt;6,MID(J10,1,LEN(J10)-10),MID(J10,1,LEN(J10)-4)),'Conversion Factors'!$G$2:$G$28)*SUMIF('Conversion Factors'!$A$2:$A$39,D10,'Conversion Factors'!$C$2:$C$39),""),"")))</f>
        <v/>
      </c>
      <c r="W10" s="294" t="str">
        <f t="shared" si="0"/>
        <v/>
      </c>
      <c r="X10" s="294" t="str">
        <f t="shared" si="1"/>
        <v/>
      </c>
      <c r="Y10" s="293" t="str">
        <f t="shared" si="2"/>
        <v>Actions</v>
      </c>
      <c r="Z10" s="293" t="str">
        <f t="shared" si="3"/>
        <v/>
      </c>
    </row>
    <row r="11" spans="2:26" ht="35.25" customHeight="1" x14ac:dyDescent="0.35">
      <c r="B11" s="362">
        <v>5</v>
      </c>
      <c r="C11" s="318"/>
      <c r="D11" s="319"/>
      <c r="E11" s="363"/>
      <c r="F11" s="364"/>
      <c r="G11" s="319"/>
      <c r="H11" s="373"/>
      <c r="I11" s="322" t="str">
        <f>IF($G11="Reused on site",1,IF($G11="Reused off site",1,IF($G11="Landfilled",0,IF(D11&lt;&gt;"",SUMIF('Conversion Factors'!$A$2:$A$39,$D11,'Conversion Factors'!$D$2:$D$39),""))))</f>
        <v/>
      </c>
      <c r="J11" s="323"/>
      <c r="K11" s="324"/>
      <c r="L11" s="368"/>
      <c r="M11" s="326"/>
      <c r="N11" s="369"/>
      <c r="O11" s="370"/>
      <c r="P11" s="371"/>
      <c r="Q11" s="371"/>
      <c r="R11" s="372"/>
      <c r="S11" s="294" t="str">
        <f>IF(J11&lt;&gt;"",J11,IF('Working Sheet'!Q390=1.31,"1.31 yd3 (1m3)",IF('Working Sheet'!Q390&lt;&gt;"",'Working Sheet'!Q390&amp;" yd3","")))</f>
        <v/>
      </c>
      <c r="T11" s="294" t="str">
        <f>IF(K11&gt;0,K11,IF(ISNUMBER('Working Sheet'!S390),'Working Sheet'!S390,""))</f>
        <v/>
      </c>
      <c r="U11" s="294" t="str">
        <f>IF(L11&lt;&gt;"",L11,IF(M11&lt;&gt;"",M11/SUMIF('Conversion Factors'!$A$2:$A$39,D11,'Conversion Factors'!$C$2:$C$39),IF(K11&gt;0,IF(J11&lt;&gt;"",K11*SUMIF('Conversion Factors'!$F$2:$F$28,IF(LEN(J11)&gt;6,MID(J11,1,LEN(J11)-10),MID(J11,1,LEN(J11)-4)),'Conversion Factors'!$G$2:$G$28),""),"")))</f>
        <v/>
      </c>
      <c r="V11" s="294" t="str">
        <f>IF(M11&lt;&gt;"",M11,IF(L11&lt;&gt;"",L11*SUMIF('Conversion Factors'!$A$2:$A$39,D11,'Conversion Factors'!$C$2:$C$39),IF(K11&gt;0,IF(J11&lt;&gt;"",K11*SUMIF('Conversion Factors'!$F$2:$F$28,IF(LEN(J11)&gt;6,MID(J11,1,LEN(J11)-10),MID(J11,1,LEN(J11)-4)),'Conversion Factors'!$G$2:$G$28)*SUMIF('Conversion Factors'!$A$2:$A$39,D11,'Conversion Factors'!$C$2:$C$39),""),"")))</f>
        <v/>
      </c>
      <c r="W11" s="294" t="str">
        <f t="shared" si="0"/>
        <v/>
      </c>
      <c r="X11" s="294" t="str">
        <f t="shared" si="1"/>
        <v/>
      </c>
      <c r="Y11" s="293" t="str">
        <f t="shared" si="2"/>
        <v>Actions</v>
      </c>
      <c r="Z11" s="293" t="str">
        <f t="shared" si="3"/>
        <v/>
      </c>
    </row>
    <row r="12" spans="2:26" ht="35.25" customHeight="1" x14ac:dyDescent="0.35">
      <c r="B12" s="362">
        <v>6</v>
      </c>
      <c r="C12" s="318"/>
      <c r="D12" s="319"/>
      <c r="E12" s="363"/>
      <c r="F12" s="364"/>
      <c r="G12" s="319"/>
      <c r="H12" s="373"/>
      <c r="I12" s="322" t="str">
        <f>IF($G12="Reused on site",1,IF($G12="Reused off site",1,IF($G12="Landfilled",0,IF(D12&lt;&gt;"",SUMIF('Conversion Factors'!$A$2:$A$39,$D12,'Conversion Factors'!$D$2:$D$39),""))))</f>
        <v/>
      </c>
      <c r="J12" s="323"/>
      <c r="K12" s="324"/>
      <c r="L12" s="368"/>
      <c r="M12" s="326"/>
      <c r="N12" s="369"/>
      <c r="O12" s="370"/>
      <c r="P12" s="371"/>
      <c r="Q12" s="371"/>
      <c r="R12" s="372"/>
      <c r="S12" s="294" t="str">
        <f>IF(J12&lt;&gt;"",J12,IF('Working Sheet'!Q391=1.31,"1.31 yd3 (1m3)",IF('Working Sheet'!Q391&lt;&gt;"",'Working Sheet'!Q391&amp;" yd3","")))</f>
        <v/>
      </c>
      <c r="T12" s="294" t="str">
        <f>IF(K12&gt;0,K12,IF(ISNUMBER('Working Sheet'!S391),'Working Sheet'!S391,""))</f>
        <v/>
      </c>
      <c r="U12" s="294" t="str">
        <f>IF(L12&lt;&gt;"",L12,IF(M12&lt;&gt;"",M12/SUMIF('Conversion Factors'!$A$2:$A$39,D12,'Conversion Factors'!$C$2:$C$39),IF(K12&gt;0,IF(J12&lt;&gt;"",K12*SUMIF('Conversion Factors'!$F$2:$F$28,IF(LEN(J12)&gt;6,MID(J12,1,LEN(J12)-10),MID(J12,1,LEN(J12)-4)),'Conversion Factors'!$G$2:$G$28),""),"")))</f>
        <v/>
      </c>
      <c r="V12" s="294" t="str">
        <f>IF(M12&lt;&gt;"",M12,IF(L12&lt;&gt;"",L12*SUMIF('Conversion Factors'!$A$2:$A$39,D12,'Conversion Factors'!$C$2:$C$39),IF(K12&gt;0,IF(J12&lt;&gt;"",K12*SUMIF('Conversion Factors'!$F$2:$F$28,IF(LEN(J12)&gt;6,MID(J12,1,LEN(J12)-10),MID(J12,1,LEN(J12)-4)),'Conversion Factors'!$G$2:$G$28)*SUMIF('Conversion Factors'!$A$2:$A$39,D12,'Conversion Factors'!$C$2:$C$39),""),"")))</f>
        <v/>
      </c>
      <c r="W12" s="294" t="str">
        <f t="shared" si="0"/>
        <v/>
      </c>
      <c r="X12" s="294" t="str">
        <f t="shared" si="1"/>
        <v/>
      </c>
      <c r="Y12" s="293" t="str">
        <f t="shared" si="2"/>
        <v>Actions</v>
      </c>
      <c r="Z12" s="293" t="str">
        <f t="shared" si="3"/>
        <v/>
      </c>
    </row>
    <row r="13" spans="2:26" ht="35.25" customHeight="1" x14ac:dyDescent="0.35">
      <c r="B13" s="362">
        <v>7</v>
      </c>
      <c r="C13" s="318"/>
      <c r="D13" s="319"/>
      <c r="E13" s="363"/>
      <c r="F13" s="364"/>
      <c r="G13" s="319"/>
      <c r="H13" s="373"/>
      <c r="I13" s="322" t="str">
        <f>IF($G13="Reused on site",1,IF($G13="Reused off site",1,IF($G13="Landfilled",0,IF(D13&lt;&gt;"",SUMIF('Conversion Factors'!$A$2:$A$39,$D13,'Conversion Factors'!$D$2:$D$39),""))))</f>
        <v/>
      </c>
      <c r="J13" s="323"/>
      <c r="K13" s="324"/>
      <c r="L13" s="368"/>
      <c r="M13" s="326"/>
      <c r="N13" s="369"/>
      <c r="O13" s="370"/>
      <c r="P13" s="371"/>
      <c r="Q13" s="371"/>
      <c r="R13" s="372"/>
      <c r="S13" s="294" t="str">
        <f>IF(J13&lt;&gt;"",J13,IF('Working Sheet'!Q392=1.31,"1.31 yd3 (1m3)",IF('Working Sheet'!Q392&lt;&gt;"",'Working Sheet'!Q392&amp;" yd3","")))</f>
        <v/>
      </c>
      <c r="T13" s="294" t="str">
        <f>IF(K13&gt;0,K13,IF(ISNUMBER('Working Sheet'!S392),'Working Sheet'!S392,""))</f>
        <v/>
      </c>
      <c r="U13" s="294" t="str">
        <f>IF(L13&lt;&gt;"",L13,IF(M13&lt;&gt;"",M13/SUMIF('Conversion Factors'!$A$2:$A$39,D13,'Conversion Factors'!$C$2:$C$39),IF(K13&gt;0,IF(J13&lt;&gt;"",K13*SUMIF('Conversion Factors'!$F$2:$F$28,IF(LEN(J13)&gt;6,MID(J13,1,LEN(J13)-10),MID(J13,1,LEN(J13)-4)),'Conversion Factors'!$G$2:$G$28),""),"")))</f>
        <v/>
      </c>
      <c r="V13" s="294" t="str">
        <f>IF(M13&lt;&gt;"",M13,IF(L13&lt;&gt;"",L13*SUMIF('Conversion Factors'!$A$2:$A$39,D13,'Conversion Factors'!$C$2:$C$39),IF(K13&gt;0,IF(J13&lt;&gt;"",K13*SUMIF('Conversion Factors'!$F$2:$F$28,IF(LEN(J13)&gt;6,MID(J13,1,LEN(J13)-10),MID(J13,1,LEN(J13)-4)),'Conversion Factors'!$G$2:$G$28)*SUMIF('Conversion Factors'!$A$2:$A$39,D13,'Conversion Factors'!$C$2:$C$39),""),"")))</f>
        <v/>
      </c>
      <c r="W13" s="294" t="str">
        <f t="shared" si="0"/>
        <v/>
      </c>
      <c r="X13" s="294" t="str">
        <f t="shared" si="1"/>
        <v/>
      </c>
      <c r="Y13" s="293" t="str">
        <f t="shared" si="2"/>
        <v>Actions</v>
      </c>
      <c r="Z13" s="293" t="str">
        <f t="shared" si="3"/>
        <v/>
      </c>
    </row>
    <row r="14" spans="2:26" ht="35.25" customHeight="1" x14ac:dyDescent="0.35">
      <c r="B14" s="362">
        <v>8</v>
      </c>
      <c r="C14" s="318"/>
      <c r="D14" s="319"/>
      <c r="E14" s="363"/>
      <c r="F14" s="364"/>
      <c r="G14" s="319"/>
      <c r="H14" s="373"/>
      <c r="I14" s="322" t="str">
        <f>IF($G14="Reused on site",1,IF($G14="Reused off site",1,IF($G14="Landfilled",0,IF(D14&lt;&gt;"",SUMIF('Conversion Factors'!$A$2:$A$39,$D14,'Conversion Factors'!$D$2:$D$39),""))))</f>
        <v/>
      </c>
      <c r="J14" s="374"/>
      <c r="K14" s="375"/>
      <c r="L14" s="376"/>
      <c r="M14" s="377"/>
      <c r="N14" s="378"/>
      <c r="O14" s="370"/>
      <c r="P14" s="371"/>
      <c r="Q14" s="371"/>
      <c r="R14" s="372"/>
      <c r="S14" s="294" t="str">
        <f>IF(J14&lt;&gt;"",J14,IF('Working Sheet'!Q393=1.31,"1.31 yd3 (1m3)",IF('Working Sheet'!Q393&lt;&gt;"",'Working Sheet'!Q393&amp;" yd3","")))</f>
        <v/>
      </c>
      <c r="T14" s="294" t="str">
        <f>IF(K14&gt;0,K14,IF(ISNUMBER('Working Sheet'!S393),'Working Sheet'!S393,""))</f>
        <v/>
      </c>
      <c r="U14" s="294" t="str">
        <f>IF(L14&lt;&gt;"",L14,IF(M14&lt;&gt;"",M14/SUMIF('Conversion Factors'!$A$2:$A$39,D14,'Conversion Factors'!$C$2:$C$39),IF(K14&gt;0,IF(J14&lt;&gt;"",K14*SUMIF('Conversion Factors'!$F$2:$F$28,IF(LEN(J14)&gt;6,MID(J14,1,LEN(J14)-10),MID(J14,1,LEN(J14)-4)),'Conversion Factors'!$G$2:$G$28),""),"")))</f>
        <v/>
      </c>
      <c r="V14" s="294" t="str">
        <f>IF(M14&lt;&gt;"",M14,IF(L14&lt;&gt;"",L14*SUMIF('Conversion Factors'!$A$2:$A$39,D14,'Conversion Factors'!$C$2:$C$39),IF(K14&gt;0,IF(J14&lt;&gt;"",K14*SUMIF('Conversion Factors'!$F$2:$F$28,IF(LEN(J14)&gt;6,MID(J14,1,LEN(J14)-10),MID(J14,1,LEN(J14)-4)),'Conversion Factors'!$G$2:$G$28)*SUMIF('Conversion Factors'!$A$2:$A$39,D14,'Conversion Factors'!$C$2:$C$39),""),"")))</f>
        <v/>
      </c>
      <c r="W14" s="294" t="str">
        <f t="shared" si="0"/>
        <v/>
      </c>
      <c r="X14" s="294" t="str">
        <f t="shared" si="1"/>
        <v/>
      </c>
      <c r="Y14" s="293" t="str">
        <f t="shared" si="2"/>
        <v>Actions</v>
      </c>
      <c r="Z14" s="293" t="str">
        <f t="shared" si="3"/>
        <v/>
      </c>
    </row>
    <row r="15" spans="2:26" ht="35.25" customHeight="1" x14ac:dyDescent="0.35">
      <c r="B15" s="362">
        <v>9</v>
      </c>
      <c r="C15" s="318"/>
      <c r="D15" s="319"/>
      <c r="E15" s="363"/>
      <c r="F15" s="364"/>
      <c r="G15" s="319"/>
      <c r="H15" s="373"/>
      <c r="I15" s="322" t="str">
        <f>IF($G15="Reused on site",1,IF($G15="Reused off site",1,IF($G15="Landfilled",0,IF(D15&lt;&gt;"",SUMIF('Conversion Factors'!$A$2:$A$39,$D15,'Conversion Factors'!$D$2:$D$39),""))))</f>
        <v/>
      </c>
      <c r="J15" s="374"/>
      <c r="K15" s="375"/>
      <c r="L15" s="376"/>
      <c r="M15" s="377"/>
      <c r="N15" s="378"/>
      <c r="O15" s="370"/>
      <c r="P15" s="371"/>
      <c r="Q15" s="371"/>
      <c r="R15" s="372"/>
      <c r="S15" s="294" t="str">
        <f>IF(J15&lt;&gt;"",J15,IF('Working Sheet'!Q394=1.31,"1.31 yd3 (1m3)",IF('Working Sheet'!Q394&lt;&gt;"",'Working Sheet'!Q394&amp;" yd3","")))</f>
        <v/>
      </c>
      <c r="T15" s="294" t="str">
        <f>IF(K15&gt;0,K15,IF(ISNUMBER('Working Sheet'!S394),'Working Sheet'!S394,""))</f>
        <v/>
      </c>
      <c r="U15" s="294" t="str">
        <f>IF(L15&lt;&gt;"",L15,IF(M15&lt;&gt;"",M15/SUMIF('Conversion Factors'!$A$2:$A$39,D15,'Conversion Factors'!$C$2:$C$39),IF(K15&gt;0,IF(J15&lt;&gt;"",K15*SUMIF('Conversion Factors'!$F$2:$F$28,IF(LEN(J15)&gt;6,MID(J15,1,LEN(J15)-10),MID(J15,1,LEN(J15)-4)),'Conversion Factors'!$G$2:$G$28),""),"")))</f>
        <v/>
      </c>
      <c r="V15" s="294" t="str">
        <f>IF(M15&lt;&gt;"",M15,IF(L15&lt;&gt;"",L15*SUMIF('Conversion Factors'!$A$2:$A$39,D15,'Conversion Factors'!$C$2:$C$39),IF(K15&gt;0,IF(J15&lt;&gt;"",K15*SUMIF('Conversion Factors'!$F$2:$F$28,IF(LEN(J15)&gt;6,MID(J15,1,LEN(J15)-10),MID(J15,1,LEN(J15)-4)),'Conversion Factors'!$G$2:$G$28)*SUMIF('Conversion Factors'!$A$2:$A$39,D15,'Conversion Factors'!$C$2:$C$39),""),"")))</f>
        <v/>
      </c>
      <c r="W15" s="294" t="str">
        <f t="shared" si="0"/>
        <v/>
      </c>
      <c r="X15" s="294" t="str">
        <f t="shared" si="1"/>
        <v/>
      </c>
      <c r="Y15" s="293" t="str">
        <f t="shared" si="2"/>
        <v>Actions</v>
      </c>
      <c r="Z15" s="293" t="str">
        <f t="shared" si="3"/>
        <v/>
      </c>
    </row>
    <row r="16" spans="2:26" ht="35.25" customHeight="1" x14ac:dyDescent="0.35">
      <c r="B16" s="362">
        <v>10</v>
      </c>
      <c r="C16" s="318"/>
      <c r="D16" s="319"/>
      <c r="E16" s="363"/>
      <c r="F16" s="364"/>
      <c r="G16" s="319"/>
      <c r="H16" s="373"/>
      <c r="I16" s="322" t="str">
        <f>IF($G16="Reused on site",1,IF($G16="Reused off site",1,IF($G16="Landfilled",0,IF(D16&lt;&gt;"",SUMIF('Conversion Factors'!$A$2:$A$39,$D16,'Conversion Factors'!$D$2:$D$39),""))))</f>
        <v/>
      </c>
      <c r="J16" s="374"/>
      <c r="K16" s="375"/>
      <c r="L16" s="376"/>
      <c r="M16" s="377"/>
      <c r="N16" s="378"/>
      <c r="O16" s="370"/>
      <c r="P16" s="371"/>
      <c r="Q16" s="371"/>
      <c r="R16" s="372"/>
      <c r="S16" s="294" t="str">
        <f>IF(J16&lt;&gt;"",J16,IF('Working Sheet'!Q395=1.31,"1.31 yd3 (1m3)",IF('Working Sheet'!Q395&lt;&gt;"",'Working Sheet'!Q395&amp;" yd3","")))</f>
        <v/>
      </c>
      <c r="T16" s="294" t="str">
        <f>IF(K16&gt;0,K16,IF(ISNUMBER('Working Sheet'!S395),'Working Sheet'!S395,""))</f>
        <v/>
      </c>
      <c r="U16" s="294" t="str">
        <f>IF(L16&lt;&gt;"",L16,IF(M16&lt;&gt;"",M16/SUMIF('Conversion Factors'!$A$2:$A$39,D16,'Conversion Factors'!$C$2:$C$39),IF(K16&gt;0,IF(J16&lt;&gt;"",K16*SUMIF('Conversion Factors'!$F$2:$F$28,IF(LEN(J16)&gt;6,MID(J16,1,LEN(J16)-10),MID(J16,1,LEN(J16)-4)),'Conversion Factors'!$G$2:$G$28),""),"")))</f>
        <v/>
      </c>
      <c r="V16" s="294" t="str">
        <f>IF(M16&lt;&gt;"",M16,IF(L16&lt;&gt;"",L16*SUMIF('Conversion Factors'!$A$2:$A$39,D16,'Conversion Factors'!$C$2:$C$39),IF(K16&gt;0,IF(J16&lt;&gt;"",K16*SUMIF('Conversion Factors'!$F$2:$F$28,IF(LEN(J16)&gt;6,MID(J16,1,LEN(J16)-10),MID(J16,1,LEN(J16)-4)),'Conversion Factors'!$G$2:$G$28)*SUMIF('Conversion Factors'!$A$2:$A$39,D16,'Conversion Factors'!$C$2:$C$39),""),"")))</f>
        <v/>
      </c>
      <c r="W16" s="294" t="str">
        <f t="shared" si="0"/>
        <v/>
      </c>
      <c r="X16" s="294" t="str">
        <f t="shared" si="1"/>
        <v/>
      </c>
      <c r="Y16" s="293" t="str">
        <f t="shared" si="2"/>
        <v>Actions</v>
      </c>
      <c r="Z16" s="293" t="str">
        <f t="shared" si="3"/>
        <v/>
      </c>
    </row>
    <row r="17" spans="2:26" ht="35.25" customHeight="1" x14ac:dyDescent="0.35">
      <c r="B17" s="362">
        <v>11</v>
      </c>
      <c r="C17" s="318"/>
      <c r="D17" s="319"/>
      <c r="E17" s="363"/>
      <c r="F17" s="364"/>
      <c r="G17" s="319"/>
      <c r="H17" s="373"/>
      <c r="I17" s="322" t="str">
        <f>IF($G17="Reused on site",1,IF($G17="Reused off site",1,IF($G17="Landfilled",0,IF(D17&lt;&gt;"",SUMIF('Conversion Factors'!$A$2:$A$39,$D17,'Conversion Factors'!$D$2:$D$39),""))))</f>
        <v/>
      </c>
      <c r="J17" s="374"/>
      <c r="K17" s="375"/>
      <c r="L17" s="376"/>
      <c r="M17" s="377"/>
      <c r="N17" s="378"/>
      <c r="O17" s="370"/>
      <c r="P17" s="371"/>
      <c r="Q17" s="371"/>
      <c r="R17" s="372"/>
      <c r="S17" s="294" t="str">
        <f>IF(J17&lt;&gt;"",J17,IF('Working Sheet'!Q396=1.31,"1.31 yd3 (1m3)",IF('Working Sheet'!Q396&lt;&gt;"",'Working Sheet'!Q396&amp;" yd3","")))</f>
        <v/>
      </c>
      <c r="T17" s="294" t="str">
        <f>IF(K17&gt;0,K17,IF(ISNUMBER('Working Sheet'!S396),'Working Sheet'!S396,""))</f>
        <v/>
      </c>
      <c r="U17" s="294" t="str">
        <f>IF(L17&lt;&gt;"",L17,IF(M17&lt;&gt;"",M17/SUMIF('Conversion Factors'!$A$2:$A$39,D17,'Conversion Factors'!$C$2:$C$39),IF(K17&gt;0,IF(J17&lt;&gt;"",K17*SUMIF('Conversion Factors'!$F$2:$F$28,IF(LEN(J17)&gt;6,MID(J17,1,LEN(J17)-10),MID(J17,1,LEN(J17)-4)),'Conversion Factors'!$G$2:$G$28),""),"")))</f>
        <v/>
      </c>
      <c r="V17" s="294" t="str">
        <f>IF(M17&lt;&gt;"",M17,IF(L17&lt;&gt;"",L17*SUMIF('Conversion Factors'!$A$2:$A$39,D17,'Conversion Factors'!$C$2:$C$39),IF(K17&gt;0,IF(J17&lt;&gt;"",K17*SUMIF('Conversion Factors'!$F$2:$F$28,IF(LEN(J17)&gt;6,MID(J17,1,LEN(J17)-10),MID(J17,1,LEN(J17)-4)),'Conversion Factors'!$G$2:$G$28)*SUMIF('Conversion Factors'!$A$2:$A$39,D17,'Conversion Factors'!$C$2:$C$39),""),"")))</f>
        <v/>
      </c>
      <c r="W17" s="294" t="str">
        <f t="shared" si="0"/>
        <v/>
      </c>
      <c r="X17" s="294" t="str">
        <f t="shared" si="1"/>
        <v/>
      </c>
      <c r="Y17" s="293" t="str">
        <f t="shared" si="2"/>
        <v>Actions</v>
      </c>
      <c r="Z17" s="293" t="str">
        <f t="shared" si="3"/>
        <v/>
      </c>
    </row>
    <row r="18" spans="2:26" ht="35.25" customHeight="1" x14ac:dyDescent="0.35">
      <c r="B18" s="362">
        <v>12</v>
      </c>
      <c r="C18" s="318"/>
      <c r="D18" s="319"/>
      <c r="E18" s="363"/>
      <c r="F18" s="364"/>
      <c r="G18" s="319"/>
      <c r="H18" s="373"/>
      <c r="I18" s="322" t="str">
        <f>IF($G18="Reused on site",1,IF($G18="Reused off site",1,IF($G18="Landfilled",0,IF(D18&lt;&gt;"",SUMIF('Conversion Factors'!$A$2:$A$39,$D18,'Conversion Factors'!$D$2:$D$39),""))))</f>
        <v/>
      </c>
      <c r="J18" s="374"/>
      <c r="K18" s="375"/>
      <c r="L18" s="376"/>
      <c r="M18" s="377"/>
      <c r="N18" s="378"/>
      <c r="O18" s="370"/>
      <c r="P18" s="371"/>
      <c r="Q18" s="371"/>
      <c r="R18" s="372"/>
      <c r="S18" s="294" t="str">
        <f>IF(J18&lt;&gt;"",J18,IF('Working Sheet'!Q397=1.31,"1.31 yd3 (1m3)",IF('Working Sheet'!Q397&lt;&gt;"",'Working Sheet'!Q397&amp;" yd3","")))</f>
        <v/>
      </c>
      <c r="T18" s="294" t="str">
        <f>IF(K18&gt;0,K18,IF(ISNUMBER('Working Sheet'!S397),'Working Sheet'!S397,""))</f>
        <v/>
      </c>
      <c r="U18" s="294" t="str">
        <f>IF(L18&lt;&gt;"",L18,IF(M18&lt;&gt;"",M18/SUMIF('Conversion Factors'!$A$2:$A$39,D18,'Conversion Factors'!$C$2:$C$39),IF(K18&gt;0,IF(J18&lt;&gt;"",K18*SUMIF('Conversion Factors'!$F$2:$F$28,IF(LEN(J18)&gt;6,MID(J18,1,LEN(J18)-10),MID(J18,1,LEN(J18)-4)),'Conversion Factors'!$G$2:$G$28),""),"")))</f>
        <v/>
      </c>
      <c r="V18" s="294" t="str">
        <f>IF(M18&lt;&gt;"",M18,IF(L18&lt;&gt;"",L18*SUMIF('Conversion Factors'!$A$2:$A$39,D18,'Conversion Factors'!$C$2:$C$39),IF(K18&gt;0,IF(J18&lt;&gt;"",K18*SUMIF('Conversion Factors'!$F$2:$F$28,IF(LEN(J18)&gt;6,MID(J18,1,LEN(J18)-10),MID(J18,1,LEN(J18)-4)),'Conversion Factors'!$G$2:$G$28)*SUMIF('Conversion Factors'!$A$2:$A$39,D18,'Conversion Factors'!$C$2:$C$39),""),"")))</f>
        <v/>
      </c>
      <c r="W18" s="294" t="str">
        <f t="shared" si="0"/>
        <v/>
      </c>
      <c r="X18" s="294" t="str">
        <f t="shared" si="1"/>
        <v/>
      </c>
      <c r="Y18" s="293" t="str">
        <f t="shared" si="2"/>
        <v>Actions</v>
      </c>
      <c r="Z18" s="293" t="str">
        <f t="shared" si="3"/>
        <v/>
      </c>
    </row>
    <row r="19" spans="2:26" ht="35.25" customHeight="1" x14ac:dyDescent="0.35">
      <c r="B19" s="362">
        <v>13</v>
      </c>
      <c r="C19" s="318"/>
      <c r="D19" s="319"/>
      <c r="E19" s="363"/>
      <c r="F19" s="364"/>
      <c r="G19" s="319"/>
      <c r="H19" s="373"/>
      <c r="I19" s="322" t="str">
        <f>IF($G19="Reused on site",1,IF($G19="Reused off site",1,IF($G19="Landfilled",0,IF(D19&lt;&gt;"",SUMIF('Conversion Factors'!$A$2:$A$39,$D19,'Conversion Factors'!$D$2:$D$39),""))))</f>
        <v/>
      </c>
      <c r="J19" s="374"/>
      <c r="K19" s="375"/>
      <c r="L19" s="376"/>
      <c r="M19" s="377"/>
      <c r="N19" s="378"/>
      <c r="O19" s="370"/>
      <c r="P19" s="371"/>
      <c r="Q19" s="371"/>
      <c r="R19" s="372"/>
      <c r="S19" s="294" t="str">
        <f>IF(J19&lt;&gt;"",J19,IF('Working Sheet'!Q398=1.31,"1.31 yd3 (1m3)",IF('Working Sheet'!Q398&lt;&gt;"",'Working Sheet'!Q398&amp;" yd3","")))</f>
        <v/>
      </c>
      <c r="T19" s="294" t="str">
        <f>IF(K19&gt;0,K19,IF(ISNUMBER('Working Sheet'!S398),'Working Sheet'!S398,""))</f>
        <v/>
      </c>
      <c r="U19" s="294" t="str">
        <f>IF(L19&lt;&gt;"",L19,IF(M19&lt;&gt;"",M19/SUMIF('Conversion Factors'!$A$2:$A$39,D19,'Conversion Factors'!$C$2:$C$39),IF(K19&gt;0,IF(J19&lt;&gt;"",K19*SUMIF('Conversion Factors'!$F$2:$F$28,IF(LEN(J19)&gt;6,MID(J19,1,LEN(J19)-10),MID(J19,1,LEN(J19)-4)),'Conversion Factors'!$G$2:$G$28),""),"")))</f>
        <v/>
      </c>
      <c r="V19" s="294" t="str">
        <f>IF(M19&lt;&gt;"",M19,IF(L19&lt;&gt;"",L19*SUMIF('Conversion Factors'!$A$2:$A$39,D19,'Conversion Factors'!$C$2:$C$39),IF(K19&gt;0,IF(J19&lt;&gt;"",K19*SUMIF('Conversion Factors'!$F$2:$F$28,IF(LEN(J19)&gt;6,MID(J19,1,LEN(J19)-10),MID(J19,1,LEN(J19)-4)),'Conversion Factors'!$G$2:$G$28)*SUMIF('Conversion Factors'!$A$2:$A$39,D19,'Conversion Factors'!$C$2:$C$39),""),"")))</f>
        <v/>
      </c>
      <c r="W19" s="294" t="str">
        <f t="shared" si="0"/>
        <v/>
      </c>
      <c r="X19" s="294" t="str">
        <f t="shared" si="1"/>
        <v/>
      </c>
      <c r="Y19" s="293" t="str">
        <f t="shared" si="2"/>
        <v>Actions</v>
      </c>
      <c r="Z19" s="293" t="str">
        <f t="shared" si="3"/>
        <v/>
      </c>
    </row>
    <row r="20" spans="2:26" ht="35.25" customHeight="1" x14ac:dyDescent="0.35">
      <c r="B20" s="362">
        <v>14</v>
      </c>
      <c r="C20" s="318"/>
      <c r="D20" s="319"/>
      <c r="E20" s="363"/>
      <c r="F20" s="364"/>
      <c r="G20" s="319"/>
      <c r="H20" s="373"/>
      <c r="I20" s="322" t="str">
        <f>IF($G20="Reused on site",1,IF($G20="Reused off site",1,IF($G20="Landfilled",0,IF(D20&lt;&gt;"",SUMIF('Conversion Factors'!$A$2:$A$39,$D20,'Conversion Factors'!$D$2:$D$39),""))))</f>
        <v/>
      </c>
      <c r="J20" s="374"/>
      <c r="K20" s="375"/>
      <c r="L20" s="376"/>
      <c r="M20" s="377"/>
      <c r="N20" s="378"/>
      <c r="O20" s="370"/>
      <c r="P20" s="371"/>
      <c r="Q20" s="371"/>
      <c r="R20" s="372"/>
      <c r="S20" s="294" t="str">
        <f>IF(J20&lt;&gt;"",J20,IF('Working Sheet'!Q399=1.31,"1.31 yd3 (1m3)",IF('Working Sheet'!Q399&lt;&gt;"",'Working Sheet'!Q399&amp;" yd3","")))</f>
        <v/>
      </c>
      <c r="T20" s="294" t="str">
        <f>IF(K20&gt;0,K20,IF(ISNUMBER('Working Sheet'!S399),'Working Sheet'!S399,""))</f>
        <v/>
      </c>
      <c r="U20" s="294" t="str">
        <f>IF(L20&lt;&gt;"",L20,IF(M20&lt;&gt;"",M20/SUMIF('Conversion Factors'!$A$2:$A$39,D20,'Conversion Factors'!$C$2:$C$39),IF(K20&gt;0,IF(J20&lt;&gt;"",K20*SUMIF('Conversion Factors'!$F$2:$F$28,IF(LEN(J20)&gt;6,MID(J20,1,LEN(J20)-10),MID(J20,1,LEN(J20)-4)),'Conversion Factors'!$G$2:$G$28),""),"")))</f>
        <v/>
      </c>
      <c r="V20" s="294" t="str">
        <f>IF(M20&lt;&gt;"",M20,IF(L20&lt;&gt;"",L20*SUMIF('Conversion Factors'!$A$2:$A$39,D20,'Conversion Factors'!$C$2:$C$39),IF(K20&gt;0,IF(J20&lt;&gt;"",K20*SUMIF('Conversion Factors'!$F$2:$F$28,IF(LEN(J20)&gt;6,MID(J20,1,LEN(J20)-10),MID(J20,1,LEN(J20)-4)),'Conversion Factors'!$G$2:$G$28)*SUMIF('Conversion Factors'!$A$2:$A$39,D20,'Conversion Factors'!$C$2:$C$39),""),"")))</f>
        <v/>
      </c>
      <c r="W20" s="294" t="str">
        <f t="shared" si="0"/>
        <v/>
      </c>
      <c r="X20" s="294" t="str">
        <f t="shared" si="1"/>
        <v/>
      </c>
      <c r="Y20" s="293" t="str">
        <f t="shared" si="2"/>
        <v>Actions</v>
      </c>
      <c r="Z20" s="293" t="str">
        <f t="shared" si="3"/>
        <v/>
      </c>
    </row>
    <row r="21" spans="2:26" ht="35.25" customHeight="1" x14ac:dyDescent="0.35">
      <c r="B21" s="362">
        <v>15</v>
      </c>
      <c r="C21" s="318"/>
      <c r="D21" s="319"/>
      <c r="E21" s="363"/>
      <c r="F21" s="364"/>
      <c r="G21" s="319"/>
      <c r="H21" s="373"/>
      <c r="I21" s="322" t="str">
        <f>IF($G21="Reused on site",1,IF($G21="Reused off site",1,IF($G21="Landfilled",0,IF(D21&lt;&gt;"",SUMIF('Conversion Factors'!$A$2:$A$39,$D21,'Conversion Factors'!$D$2:$D$39),""))))</f>
        <v/>
      </c>
      <c r="J21" s="374"/>
      <c r="K21" s="375"/>
      <c r="L21" s="376"/>
      <c r="M21" s="377"/>
      <c r="N21" s="378"/>
      <c r="O21" s="370"/>
      <c r="P21" s="371"/>
      <c r="Q21" s="371"/>
      <c r="R21" s="372"/>
      <c r="S21" s="294" t="str">
        <f>IF(J21&lt;&gt;"",J21,IF('Working Sheet'!Q400=1.31,"1.31 yd3 (1m3)",IF('Working Sheet'!Q400&lt;&gt;"",'Working Sheet'!Q400&amp;" yd3","")))</f>
        <v/>
      </c>
      <c r="T21" s="294" t="str">
        <f>IF(K21&gt;0,K21,IF(ISNUMBER('Working Sheet'!S400),'Working Sheet'!S400,""))</f>
        <v/>
      </c>
      <c r="U21" s="294" t="str">
        <f>IF(L21&lt;&gt;"",L21,IF(M21&lt;&gt;"",M21/SUMIF('Conversion Factors'!$A$2:$A$39,D21,'Conversion Factors'!$C$2:$C$39),IF(K21&gt;0,IF(J21&lt;&gt;"",K21*SUMIF('Conversion Factors'!$F$2:$F$28,IF(LEN(J21)&gt;6,MID(J21,1,LEN(J21)-10),MID(J21,1,LEN(J21)-4)),'Conversion Factors'!$G$2:$G$28),""),"")))</f>
        <v/>
      </c>
      <c r="V21" s="294" t="str">
        <f>IF(M21&lt;&gt;"",M21,IF(L21&lt;&gt;"",L21*SUMIF('Conversion Factors'!$A$2:$A$39,D21,'Conversion Factors'!$C$2:$C$39),IF(K21&gt;0,IF(J21&lt;&gt;"",K21*SUMIF('Conversion Factors'!$F$2:$F$28,IF(LEN(J21)&gt;6,MID(J21,1,LEN(J21)-10),MID(J21,1,LEN(J21)-4)),'Conversion Factors'!$G$2:$G$28)*SUMIF('Conversion Factors'!$A$2:$A$39,D21,'Conversion Factors'!$C$2:$C$39),""),"")))</f>
        <v/>
      </c>
      <c r="W21" s="294" t="str">
        <f t="shared" si="0"/>
        <v/>
      </c>
      <c r="X21" s="294" t="str">
        <f t="shared" si="1"/>
        <v/>
      </c>
      <c r="Y21" s="293" t="str">
        <f t="shared" si="2"/>
        <v>Actions</v>
      </c>
      <c r="Z21" s="293" t="str">
        <f t="shared" si="3"/>
        <v/>
      </c>
    </row>
    <row r="22" spans="2:26" ht="35.25" customHeight="1" x14ac:dyDescent="0.35">
      <c r="B22" s="362">
        <v>16</v>
      </c>
      <c r="C22" s="318"/>
      <c r="D22" s="319"/>
      <c r="E22" s="363"/>
      <c r="F22" s="364"/>
      <c r="G22" s="319"/>
      <c r="H22" s="373"/>
      <c r="I22" s="322" t="str">
        <f>IF($G22="Reused on site",1,IF($G22="Reused off site",1,IF($G22="Landfilled",0,IF(D22&lt;&gt;"",SUMIF('Conversion Factors'!$A$2:$A$39,$D22,'Conversion Factors'!$D$2:$D$39),""))))</f>
        <v/>
      </c>
      <c r="J22" s="374"/>
      <c r="K22" s="375"/>
      <c r="L22" s="376"/>
      <c r="M22" s="377"/>
      <c r="N22" s="378"/>
      <c r="O22" s="370"/>
      <c r="P22" s="371"/>
      <c r="Q22" s="371"/>
      <c r="R22" s="372"/>
      <c r="S22" s="294" t="str">
        <f>IF(J22&lt;&gt;"",J22,IF('Working Sheet'!Q401=1.31,"1.31 yd3 (1m3)",IF('Working Sheet'!Q401&lt;&gt;"",'Working Sheet'!Q401&amp;" yd3","")))</f>
        <v/>
      </c>
      <c r="T22" s="294" t="str">
        <f>IF(K22&gt;0,K22,IF(ISNUMBER('Working Sheet'!S401),'Working Sheet'!S401,""))</f>
        <v/>
      </c>
      <c r="U22" s="294" t="str">
        <f>IF(L22&lt;&gt;"",L22,IF(M22&lt;&gt;"",M22/SUMIF('Conversion Factors'!$A$2:$A$39,D22,'Conversion Factors'!$C$2:$C$39),IF(K22&gt;0,IF(J22&lt;&gt;"",K22*SUMIF('Conversion Factors'!$F$2:$F$28,IF(LEN(J22)&gt;6,MID(J22,1,LEN(J22)-10),MID(J22,1,LEN(J22)-4)),'Conversion Factors'!$G$2:$G$28),""),"")))</f>
        <v/>
      </c>
      <c r="V22" s="294" t="str">
        <f>IF(M22&lt;&gt;"",M22,IF(L22&lt;&gt;"",L22*SUMIF('Conversion Factors'!$A$2:$A$39,D22,'Conversion Factors'!$C$2:$C$39),IF(K22&gt;0,IF(J22&lt;&gt;"",K22*SUMIF('Conversion Factors'!$F$2:$F$28,IF(LEN(J22)&gt;6,MID(J22,1,LEN(J22)-10),MID(J22,1,LEN(J22)-4)),'Conversion Factors'!$G$2:$G$28)*SUMIF('Conversion Factors'!$A$2:$A$39,D22,'Conversion Factors'!$C$2:$C$39),""),"")))</f>
        <v/>
      </c>
      <c r="W22" s="294" t="str">
        <f t="shared" si="0"/>
        <v/>
      </c>
      <c r="X22" s="294" t="str">
        <f t="shared" si="1"/>
        <v/>
      </c>
      <c r="Y22" s="293" t="str">
        <f t="shared" si="2"/>
        <v>Actions</v>
      </c>
      <c r="Z22" s="293" t="str">
        <f t="shared" si="3"/>
        <v/>
      </c>
    </row>
    <row r="23" spans="2:26" ht="35.25" customHeight="1" x14ac:dyDescent="0.35">
      <c r="B23" s="362">
        <v>17</v>
      </c>
      <c r="C23" s="318"/>
      <c r="D23" s="319"/>
      <c r="E23" s="363"/>
      <c r="F23" s="364"/>
      <c r="G23" s="319"/>
      <c r="H23" s="373"/>
      <c r="I23" s="322" t="str">
        <f>IF($G23="Reused on site",1,IF($G23="Reused off site",1,IF($G23="Landfilled",0,IF(D23&lt;&gt;"",SUMIF('Conversion Factors'!$A$2:$A$39,$D23,'Conversion Factors'!$D$2:$D$39),""))))</f>
        <v/>
      </c>
      <c r="J23" s="374"/>
      <c r="K23" s="375"/>
      <c r="L23" s="376"/>
      <c r="M23" s="377"/>
      <c r="N23" s="378"/>
      <c r="O23" s="370"/>
      <c r="P23" s="371"/>
      <c r="Q23" s="371"/>
      <c r="R23" s="372"/>
      <c r="S23" s="294" t="str">
        <f>IF(J23&lt;&gt;"",J23,IF('Working Sheet'!Q402=1.31,"1.31 yd3 (1m3)",IF('Working Sheet'!Q402&lt;&gt;"",'Working Sheet'!Q402&amp;" yd3","")))</f>
        <v/>
      </c>
      <c r="T23" s="294" t="str">
        <f>IF(K23&gt;0,K23,IF(ISNUMBER('Working Sheet'!S402),'Working Sheet'!S402,""))</f>
        <v/>
      </c>
      <c r="U23" s="294" t="str">
        <f>IF(L23&lt;&gt;"",L23,IF(M23&lt;&gt;"",M23/SUMIF('Conversion Factors'!$A$2:$A$39,D23,'Conversion Factors'!$C$2:$C$39),IF(K23&gt;0,IF(J23&lt;&gt;"",K23*SUMIF('Conversion Factors'!$F$2:$F$28,IF(LEN(J23)&gt;6,MID(J23,1,LEN(J23)-10),MID(J23,1,LEN(J23)-4)),'Conversion Factors'!$G$2:$G$28),""),"")))</f>
        <v/>
      </c>
      <c r="V23" s="294" t="str">
        <f>IF(M23&lt;&gt;"",M23,IF(L23&lt;&gt;"",L23*SUMIF('Conversion Factors'!$A$2:$A$39,D23,'Conversion Factors'!$C$2:$C$39),IF(K23&gt;0,IF(J23&lt;&gt;"",K23*SUMIF('Conversion Factors'!$F$2:$F$28,IF(LEN(J23)&gt;6,MID(J23,1,LEN(J23)-10),MID(J23,1,LEN(J23)-4)),'Conversion Factors'!$G$2:$G$28)*SUMIF('Conversion Factors'!$A$2:$A$39,D23,'Conversion Factors'!$C$2:$C$39),""),"")))</f>
        <v/>
      </c>
      <c r="W23" s="294" t="str">
        <f t="shared" si="0"/>
        <v/>
      </c>
      <c r="X23" s="294" t="str">
        <f t="shared" si="1"/>
        <v/>
      </c>
      <c r="Y23" s="293" t="str">
        <f t="shared" si="2"/>
        <v>Actions</v>
      </c>
      <c r="Z23" s="293" t="str">
        <f t="shared" si="3"/>
        <v/>
      </c>
    </row>
    <row r="24" spans="2:26" ht="35.25" customHeight="1" x14ac:dyDescent="0.35">
      <c r="B24" s="362">
        <v>18</v>
      </c>
      <c r="C24" s="318"/>
      <c r="D24" s="319"/>
      <c r="E24" s="363"/>
      <c r="F24" s="364"/>
      <c r="G24" s="319"/>
      <c r="H24" s="373"/>
      <c r="I24" s="322" t="str">
        <f>IF($G24="Reused on site",1,IF($G24="Reused off site",1,IF($G24="Landfilled",0,IF(D24&lt;&gt;"",SUMIF('Conversion Factors'!$A$2:$A$39,$D24,'Conversion Factors'!$D$2:$D$39),""))))</f>
        <v/>
      </c>
      <c r="J24" s="374"/>
      <c r="K24" s="375"/>
      <c r="L24" s="376"/>
      <c r="M24" s="377"/>
      <c r="N24" s="378"/>
      <c r="O24" s="370"/>
      <c r="P24" s="371"/>
      <c r="Q24" s="371"/>
      <c r="R24" s="372"/>
      <c r="S24" s="294" t="str">
        <f>IF(J24&lt;&gt;"",J24,IF('Working Sheet'!Q403=1.31,"1.31 yd3 (1m3)",IF('Working Sheet'!Q403&lt;&gt;"",'Working Sheet'!Q403&amp;" yd3","")))</f>
        <v/>
      </c>
      <c r="T24" s="294" t="str">
        <f>IF(K24&gt;0,K24,IF(ISNUMBER('Working Sheet'!S403),'Working Sheet'!S403,""))</f>
        <v/>
      </c>
      <c r="U24" s="294" t="str">
        <f>IF(L24&lt;&gt;"",L24,IF(M24&lt;&gt;"",M24/SUMIF('Conversion Factors'!$A$2:$A$39,D24,'Conversion Factors'!$C$2:$C$39),IF(K24&gt;0,IF(J24&lt;&gt;"",K24*SUMIF('Conversion Factors'!$F$2:$F$28,IF(LEN(J24)&gt;6,MID(J24,1,LEN(J24)-10),MID(J24,1,LEN(J24)-4)),'Conversion Factors'!$G$2:$G$28),""),"")))</f>
        <v/>
      </c>
      <c r="V24" s="294" t="str">
        <f>IF(M24&lt;&gt;"",M24,IF(L24&lt;&gt;"",L24*SUMIF('Conversion Factors'!$A$2:$A$39,D24,'Conversion Factors'!$C$2:$C$39),IF(K24&gt;0,IF(J24&lt;&gt;"",K24*SUMIF('Conversion Factors'!$F$2:$F$28,IF(LEN(J24)&gt;6,MID(J24,1,LEN(J24)-10),MID(J24,1,LEN(J24)-4)),'Conversion Factors'!$G$2:$G$28)*SUMIF('Conversion Factors'!$A$2:$A$39,D24,'Conversion Factors'!$C$2:$C$39),""),"")))</f>
        <v/>
      </c>
      <c r="W24" s="294" t="str">
        <f t="shared" si="0"/>
        <v/>
      </c>
      <c r="X24" s="294" t="str">
        <f t="shared" si="1"/>
        <v/>
      </c>
      <c r="Y24" s="293" t="str">
        <f t="shared" si="2"/>
        <v>Actions</v>
      </c>
      <c r="Z24" s="293" t="str">
        <f t="shared" si="3"/>
        <v/>
      </c>
    </row>
    <row r="25" spans="2:26" ht="35.25" customHeight="1" x14ac:dyDescent="0.35">
      <c r="B25" s="362">
        <v>19</v>
      </c>
      <c r="C25" s="318"/>
      <c r="D25" s="319"/>
      <c r="E25" s="363"/>
      <c r="F25" s="364"/>
      <c r="G25" s="319"/>
      <c r="H25" s="373"/>
      <c r="I25" s="322" t="str">
        <f>IF($G25="Reused on site",1,IF($G25="Reused off site",1,IF($G25="Landfilled",0,IF(D25&lt;&gt;"",SUMIF('Conversion Factors'!$A$2:$A$39,$D25,'Conversion Factors'!$D$2:$D$39),""))))</f>
        <v/>
      </c>
      <c r="J25" s="374"/>
      <c r="K25" s="375"/>
      <c r="L25" s="376"/>
      <c r="M25" s="377"/>
      <c r="N25" s="378"/>
      <c r="O25" s="370"/>
      <c r="P25" s="371"/>
      <c r="Q25" s="371"/>
      <c r="R25" s="372"/>
      <c r="S25" s="294" t="str">
        <f>IF(J25&lt;&gt;"",J25,IF('Working Sheet'!Q404=1.31,"1.31 yd3 (1m3)",IF('Working Sheet'!Q404&lt;&gt;"",'Working Sheet'!Q404&amp;" yd3","")))</f>
        <v/>
      </c>
      <c r="T25" s="294" t="str">
        <f>IF(K25&gt;0,K25,IF(ISNUMBER('Working Sheet'!S404),'Working Sheet'!S404,""))</f>
        <v/>
      </c>
      <c r="U25" s="294" t="str">
        <f>IF(L25&lt;&gt;"",L25,IF(M25&lt;&gt;"",M25/SUMIF('Conversion Factors'!$A$2:$A$39,D25,'Conversion Factors'!$C$2:$C$39),IF(K25&gt;0,IF(J25&lt;&gt;"",K25*SUMIF('Conversion Factors'!$F$2:$F$28,IF(LEN(J25)&gt;6,MID(J25,1,LEN(J25)-10),MID(J25,1,LEN(J25)-4)),'Conversion Factors'!$G$2:$G$28),""),"")))</f>
        <v/>
      </c>
      <c r="V25" s="294" t="str">
        <f>IF(M25&lt;&gt;"",M25,IF(L25&lt;&gt;"",L25*SUMIF('Conversion Factors'!$A$2:$A$39,D25,'Conversion Factors'!$C$2:$C$39),IF(K25&gt;0,IF(J25&lt;&gt;"",K25*SUMIF('Conversion Factors'!$F$2:$F$28,IF(LEN(J25)&gt;6,MID(J25,1,LEN(J25)-10),MID(J25,1,LEN(J25)-4)),'Conversion Factors'!$G$2:$G$28)*SUMIF('Conversion Factors'!$A$2:$A$39,D25,'Conversion Factors'!$C$2:$C$39),""),"")))</f>
        <v/>
      </c>
      <c r="W25" s="294" t="str">
        <f t="shared" si="0"/>
        <v/>
      </c>
      <c r="X25" s="294" t="str">
        <f t="shared" si="1"/>
        <v/>
      </c>
      <c r="Y25" s="293" t="str">
        <f t="shared" si="2"/>
        <v>Actions</v>
      </c>
      <c r="Z25" s="293" t="str">
        <f t="shared" si="3"/>
        <v/>
      </c>
    </row>
    <row r="26" spans="2:26" ht="35.25" customHeight="1" x14ac:dyDescent="0.35">
      <c r="B26" s="362">
        <v>20</v>
      </c>
      <c r="C26" s="318"/>
      <c r="D26" s="319"/>
      <c r="E26" s="363"/>
      <c r="F26" s="364"/>
      <c r="G26" s="319"/>
      <c r="H26" s="373"/>
      <c r="I26" s="322" t="str">
        <f>IF($G26="Reused on site",1,IF($G26="Reused off site",1,IF($G26="Landfilled",0,IF(D26&lt;&gt;"",SUMIF('Conversion Factors'!$A$2:$A$39,$D26,'Conversion Factors'!$D$2:$D$39),""))))</f>
        <v/>
      </c>
      <c r="J26" s="374"/>
      <c r="K26" s="375"/>
      <c r="L26" s="376"/>
      <c r="M26" s="377"/>
      <c r="N26" s="378"/>
      <c r="O26" s="370"/>
      <c r="P26" s="371"/>
      <c r="Q26" s="371"/>
      <c r="R26" s="372"/>
      <c r="S26" s="294" t="str">
        <f>IF(J26&lt;&gt;"",J26,IF('Working Sheet'!Q405=1.31,"1.31 yd3 (1m3)",IF('Working Sheet'!Q405&lt;&gt;"",'Working Sheet'!Q405&amp;" yd3","")))</f>
        <v/>
      </c>
      <c r="T26" s="294" t="str">
        <f>IF(K26&gt;0,K26,IF(ISNUMBER('Working Sheet'!S405),'Working Sheet'!S405,""))</f>
        <v/>
      </c>
      <c r="U26" s="294" t="str">
        <f>IF(L26&lt;&gt;"",L26,IF(M26&lt;&gt;"",M26/SUMIF('Conversion Factors'!$A$2:$A$39,D26,'Conversion Factors'!$C$2:$C$39),IF(K26&gt;0,IF(J26&lt;&gt;"",K26*SUMIF('Conversion Factors'!$F$2:$F$28,IF(LEN(J26)&gt;6,MID(J26,1,LEN(J26)-10),MID(J26,1,LEN(J26)-4)),'Conversion Factors'!$G$2:$G$28),""),"")))</f>
        <v/>
      </c>
      <c r="V26" s="294" t="str">
        <f>IF(M26&lt;&gt;"",M26,IF(L26&lt;&gt;"",L26*SUMIF('Conversion Factors'!$A$2:$A$39,D26,'Conversion Factors'!$C$2:$C$39),IF(K26&gt;0,IF(J26&lt;&gt;"",K26*SUMIF('Conversion Factors'!$F$2:$F$28,IF(LEN(J26)&gt;6,MID(J26,1,LEN(J26)-10),MID(J26,1,LEN(J26)-4)),'Conversion Factors'!$G$2:$G$28)*SUMIF('Conversion Factors'!$A$2:$A$39,D26,'Conversion Factors'!$C$2:$C$39),""),"")))</f>
        <v/>
      </c>
      <c r="W26" s="294" t="str">
        <f t="shared" si="0"/>
        <v/>
      </c>
      <c r="X26" s="294" t="str">
        <f t="shared" si="1"/>
        <v/>
      </c>
      <c r="Y26" s="293" t="str">
        <f t="shared" si="2"/>
        <v>Actions</v>
      </c>
      <c r="Z26" s="293" t="str">
        <f t="shared" si="3"/>
        <v/>
      </c>
    </row>
    <row r="27" spans="2:26" ht="35.25" customHeight="1" x14ac:dyDescent="0.35">
      <c r="B27" s="362">
        <v>21</v>
      </c>
      <c r="C27" s="318"/>
      <c r="D27" s="319"/>
      <c r="E27" s="363"/>
      <c r="F27" s="364"/>
      <c r="G27" s="319"/>
      <c r="H27" s="373"/>
      <c r="I27" s="322" t="str">
        <f>IF($G27="Reused on site",1,IF($G27="Reused off site",1,IF($G27="Landfilled",0,IF(D27&lt;&gt;"",SUMIF('Conversion Factors'!$A$2:$A$39,$D27,'Conversion Factors'!$D$2:$D$39),""))))</f>
        <v/>
      </c>
      <c r="J27" s="374"/>
      <c r="K27" s="375"/>
      <c r="L27" s="376"/>
      <c r="M27" s="377"/>
      <c r="N27" s="378"/>
      <c r="O27" s="370"/>
      <c r="P27" s="371"/>
      <c r="Q27" s="371"/>
      <c r="R27" s="372"/>
      <c r="S27" s="294" t="str">
        <f>IF(J27&lt;&gt;"",J27,IF('Working Sheet'!Q406=1.31,"1.31 yd3 (1m3)",IF('Working Sheet'!Q406&lt;&gt;"",'Working Sheet'!Q406&amp;" yd3","")))</f>
        <v/>
      </c>
      <c r="T27" s="294" t="str">
        <f>IF(K27&gt;0,K27,IF(ISNUMBER('Working Sheet'!S406),'Working Sheet'!S406,""))</f>
        <v/>
      </c>
      <c r="U27" s="294" t="str">
        <f>IF(L27&lt;&gt;"",L27,IF(M27&lt;&gt;"",M27/SUMIF('Conversion Factors'!$A$2:$A$39,D27,'Conversion Factors'!$C$2:$C$39),IF(K27&gt;0,IF(J27&lt;&gt;"",K27*SUMIF('Conversion Factors'!$F$2:$F$28,IF(LEN(J27)&gt;6,MID(J27,1,LEN(J27)-10),MID(J27,1,LEN(J27)-4)),'Conversion Factors'!$G$2:$G$28),""),"")))</f>
        <v/>
      </c>
      <c r="V27" s="294" t="str">
        <f>IF(M27&lt;&gt;"",M27,IF(L27&lt;&gt;"",L27*SUMIF('Conversion Factors'!$A$2:$A$39,D27,'Conversion Factors'!$C$2:$C$39),IF(K27&gt;0,IF(J27&lt;&gt;"",K27*SUMIF('Conversion Factors'!$F$2:$F$28,IF(LEN(J27)&gt;6,MID(J27,1,LEN(J27)-10),MID(J27,1,LEN(J27)-4)),'Conversion Factors'!$G$2:$G$28)*SUMIF('Conversion Factors'!$A$2:$A$39,D27,'Conversion Factors'!$C$2:$C$39),""),"")))</f>
        <v/>
      </c>
      <c r="W27" s="294" t="str">
        <f t="shared" si="0"/>
        <v/>
      </c>
      <c r="X27" s="294" t="str">
        <f t="shared" si="1"/>
        <v/>
      </c>
      <c r="Y27" s="293" t="str">
        <f t="shared" si="2"/>
        <v>Actions</v>
      </c>
      <c r="Z27" s="293" t="str">
        <f t="shared" si="3"/>
        <v/>
      </c>
    </row>
    <row r="28" spans="2:26" ht="35.25" customHeight="1" x14ac:dyDescent="0.35">
      <c r="B28" s="362">
        <v>22</v>
      </c>
      <c r="C28" s="318"/>
      <c r="D28" s="319"/>
      <c r="E28" s="363"/>
      <c r="F28" s="364"/>
      <c r="G28" s="319"/>
      <c r="H28" s="373"/>
      <c r="I28" s="322" t="str">
        <f>IF($G28="Reused on site",1,IF($G28="Reused off site",1,IF($G28="Landfilled",0,IF(D28&lt;&gt;"",SUMIF('Conversion Factors'!$A$2:$A$39,$D28,'Conversion Factors'!$D$2:$D$39),""))))</f>
        <v/>
      </c>
      <c r="J28" s="374"/>
      <c r="K28" s="375"/>
      <c r="L28" s="376"/>
      <c r="M28" s="377"/>
      <c r="N28" s="378"/>
      <c r="O28" s="370"/>
      <c r="P28" s="371"/>
      <c r="Q28" s="371"/>
      <c r="R28" s="372"/>
      <c r="S28" s="294" t="str">
        <f>IF(J28&lt;&gt;"",J28,IF('Working Sheet'!Q407=1.31,"1.31 yd3 (1m3)",IF('Working Sheet'!Q407&lt;&gt;"",'Working Sheet'!Q407&amp;" yd3","")))</f>
        <v/>
      </c>
      <c r="T28" s="294" t="str">
        <f>IF(K28&gt;0,K28,IF(ISNUMBER('Working Sheet'!S407),'Working Sheet'!S407,""))</f>
        <v/>
      </c>
      <c r="U28" s="294" t="str">
        <f>IF(L28&lt;&gt;"",L28,IF(M28&lt;&gt;"",M28/SUMIF('Conversion Factors'!$A$2:$A$39,D28,'Conversion Factors'!$C$2:$C$39),IF(K28&gt;0,IF(J28&lt;&gt;"",K28*SUMIF('Conversion Factors'!$F$2:$F$28,IF(LEN(J28)&gt;6,MID(J28,1,LEN(J28)-10),MID(J28,1,LEN(J28)-4)),'Conversion Factors'!$G$2:$G$28),""),"")))</f>
        <v/>
      </c>
      <c r="V28" s="294" t="str">
        <f>IF(M28&lt;&gt;"",M28,IF(L28&lt;&gt;"",L28*SUMIF('Conversion Factors'!$A$2:$A$39,D28,'Conversion Factors'!$C$2:$C$39),IF(K28&gt;0,IF(J28&lt;&gt;"",K28*SUMIF('Conversion Factors'!$F$2:$F$28,IF(LEN(J28)&gt;6,MID(J28,1,LEN(J28)-10),MID(J28,1,LEN(J28)-4)),'Conversion Factors'!$G$2:$G$28)*SUMIF('Conversion Factors'!$A$2:$A$39,D28,'Conversion Factors'!$C$2:$C$39),""),"")))</f>
        <v/>
      </c>
      <c r="W28" s="294" t="str">
        <f t="shared" si="0"/>
        <v/>
      </c>
      <c r="X28" s="294" t="str">
        <f t="shared" si="1"/>
        <v/>
      </c>
      <c r="Y28" s="293" t="str">
        <f t="shared" si="2"/>
        <v>Actions</v>
      </c>
      <c r="Z28" s="293" t="str">
        <f t="shared" si="3"/>
        <v/>
      </c>
    </row>
    <row r="29" spans="2:26" ht="35.25" customHeight="1" x14ac:dyDescent="0.35">
      <c r="B29" s="362">
        <v>23</v>
      </c>
      <c r="C29" s="318"/>
      <c r="D29" s="319"/>
      <c r="E29" s="363"/>
      <c r="F29" s="364"/>
      <c r="G29" s="319"/>
      <c r="H29" s="373"/>
      <c r="I29" s="322" t="str">
        <f>IF($G29="Reused on site",1,IF($G29="Reused off site",1,IF($G29="Landfilled",0,IF(D29&lt;&gt;"",SUMIF('Conversion Factors'!$A$2:$A$39,$D29,'Conversion Factors'!$D$2:$D$39),""))))</f>
        <v/>
      </c>
      <c r="J29" s="374"/>
      <c r="K29" s="375"/>
      <c r="L29" s="376"/>
      <c r="M29" s="377"/>
      <c r="N29" s="378"/>
      <c r="O29" s="370"/>
      <c r="P29" s="371"/>
      <c r="Q29" s="371"/>
      <c r="R29" s="372"/>
      <c r="S29" s="294" t="str">
        <f>IF(J29&lt;&gt;"",J29,IF('Working Sheet'!Q408=1.31,"1.31 yd3 (1m3)",IF('Working Sheet'!Q408&lt;&gt;"",'Working Sheet'!Q408&amp;" yd3","")))</f>
        <v/>
      </c>
      <c r="T29" s="294" t="str">
        <f>IF(K29&gt;0,K29,IF(ISNUMBER('Working Sheet'!S408),'Working Sheet'!S408,""))</f>
        <v/>
      </c>
      <c r="U29" s="294" t="str">
        <f>IF(L29&lt;&gt;"",L29,IF(M29&lt;&gt;"",M29/SUMIF('Conversion Factors'!$A$2:$A$39,D29,'Conversion Factors'!$C$2:$C$39),IF(K29&gt;0,IF(J29&lt;&gt;"",K29*SUMIF('Conversion Factors'!$F$2:$F$28,IF(LEN(J29)&gt;6,MID(J29,1,LEN(J29)-10),MID(J29,1,LEN(J29)-4)),'Conversion Factors'!$G$2:$G$28),""),"")))</f>
        <v/>
      </c>
      <c r="V29" s="294" t="str">
        <f>IF(M29&lt;&gt;"",M29,IF(L29&lt;&gt;"",L29*SUMIF('Conversion Factors'!$A$2:$A$39,D29,'Conversion Factors'!$C$2:$C$39),IF(K29&gt;0,IF(J29&lt;&gt;"",K29*SUMIF('Conversion Factors'!$F$2:$F$28,IF(LEN(J29)&gt;6,MID(J29,1,LEN(J29)-10),MID(J29,1,LEN(J29)-4)),'Conversion Factors'!$G$2:$G$28)*SUMIF('Conversion Factors'!$A$2:$A$39,D29,'Conversion Factors'!$C$2:$C$39),""),"")))</f>
        <v/>
      </c>
      <c r="W29" s="294" t="str">
        <f t="shared" si="0"/>
        <v/>
      </c>
      <c r="X29" s="294" t="str">
        <f t="shared" si="1"/>
        <v/>
      </c>
      <c r="Y29" s="293" t="str">
        <f t="shared" si="2"/>
        <v>Actions</v>
      </c>
      <c r="Z29" s="293" t="str">
        <f t="shared" si="3"/>
        <v/>
      </c>
    </row>
    <row r="30" spans="2:26" ht="35.25" customHeight="1" x14ac:dyDescent="0.35">
      <c r="B30" s="362">
        <v>24</v>
      </c>
      <c r="C30" s="318"/>
      <c r="D30" s="319"/>
      <c r="E30" s="363"/>
      <c r="F30" s="364"/>
      <c r="G30" s="319"/>
      <c r="H30" s="373"/>
      <c r="I30" s="322" t="str">
        <f>IF($G30="Reused on site",1,IF($G30="Reused off site",1,IF($G30="Landfilled",0,IF(D30&lt;&gt;"",SUMIF('Conversion Factors'!$A$2:$A$39,$D30,'Conversion Factors'!$D$2:$D$39),""))))</f>
        <v/>
      </c>
      <c r="J30" s="374"/>
      <c r="K30" s="375"/>
      <c r="L30" s="376"/>
      <c r="M30" s="377"/>
      <c r="N30" s="378"/>
      <c r="O30" s="370"/>
      <c r="P30" s="371"/>
      <c r="Q30" s="371"/>
      <c r="R30" s="372"/>
      <c r="S30" s="294" t="str">
        <f>IF(J30&lt;&gt;"",J30,IF('Working Sheet'!Q409=1.31,"1.31 yd3 (1m3)",IF('Working Sheet'!Q409&lt;&gt;"",'Working Sheet'!Q409&amp;" yd3","")))</f>
        <v/>
      </c>
      <c r="T30" s="294" t="str">
        <f>IF(K30&gt;0,K30,IF(ISNUMBER('Working Sheet'!S409),'Working Sheet'!S409,""))</f>
        <v/>
      </c>
      <c r="U30" s="294" t="str">
        <f>IF(L30&lt;&gt;"",L30,IF(M30&lt;&gt;"",M30/SUMIF('Conversion Factors'!$A$2:$A$39,D30,'Conversion Factors'!$C$2:$C$39),IF(K30&gt;0,IF(J30&lt;&gt;"",K30*SUMIF('Conversion Factors'!$F$2:$F$28,IF(LEN(J30)&gt;6,MID(J30,1,LEN(J30)-10),MID(J30,1,LEN(J30)-4)),'Conversion Factors'!$G$2:$G$28),""),"")))</f>
        <v/>
      </c>
      <c r="V30" s="294" t="str">
        <f>IF(M30&lt;&gt;"",M30,IF(L30&lt;&gt;"",L30*SUMIF('Conversion Factors'!$A$2:$A$39,D30,'Conversion Factors'!$C$2:$C$39),IF(K30&gt;0,IF(J30&lt;&gt;"",K30*SUMIF('Conversion Factors'!$F$2:$F$28,IF(LEN(J30)&gt;6,MID(J30,1,LEN(J30)-10),MID(J30,1,LEN(J30)-4)),'Conversion Factors'!$G$2:$G$28)*SUMIF('Conversion Factors'!$A$2:$A$39,D30,'Conversion Factors'!$C$2:$C$39),""),"")))</f>
        <v/>
      </c>
      <c r="W30" s="294" t="str">
        <f t="shared" si="0"/>
        <v/>
      </c>
      <c r="X30" s="294" t="str">
        <f t="shared" si="1"/>
        <v/>
      </c>
      <c r="Y30" s="293" t="str">
        <f t="shared" si="2"/>
        <v>Actions</v>
      </c>
      <c r="Z30" s="293" t="str">
        <f t="shared" si="3"/>
        <v/>
      </c>
    </row>
    <row r="31" spans="2:26" ht="35.25" customHeight="1" x14ac:dyDescent="0.35">
      <c r="B31" s="362">
        <v>25</v>
      </c>
      <c r="C31" s="318"/>
      <c r="D31" s="319"/>
      <c r="E31" s="363"/>
      <c r="F31" s="364"/>
      <c r="G31" s="319"/>
      <c r="H31" s="373"/>
      <c r="I31" s="322" t="str">
        <f>IF($G31="Reused on site",1,IF($G31="Reused off site",1,IF($G31="Landfilled",0,IF(D31&lt;&gt;"",SUMIF('Conversion Factors'!$A$2:$A$39,$D31,'Conversion Factors'!$D$2:$D$39),""))))</f>
        <v/>
      </c>
      <c r="J31" s="374"/>
      <c r="K31" s="375"/>
      <c r="L31" s="376"/>
      <c r="M31" s="377"/>
      <c r="N31" s="378"/>
      <c r="O31" s="370"/>
      <c r="P31" s="371"/>
      <c r="Q31" s="371"/>
      <c r="R31" s="372"/>
      <c r="S31" s="294" t="str">
        <f>IF(J31&lt;&gt;"",J31,IF('Working Sheet'!Q410=1.31,"1.31 yd3 (1m3)",IF('Working Sheet'!Q410&lt;&gt;"",'Working Sheet'!Q410&amp;" yd3","")))</f>
        <v/>
      </c>
      <c r="T31" s="294" t="str">
        <f>IF(K31&gt;0,K31,IF(ISNUMBER('Working Sheet'!S410),'Working Sheet'!S410,""))</f>
        <v/>
      </c>
      <c r="U31" s="294" t="str">
        <f>IF(L31&lt;&gt;"",L31,IF(M31&lt;&gt;"",M31/SUMIF('Conversion Factors'!$A$2:$A$39,D31,'Conversion Factors'!$C$2:$C$39),IF(K31&gt;0,IF(J31&lt;&gt;"",K31*SUMIF('Conversion Factors'!$F$2:$F$28,IF(LEN(J31)&gt;6,MID(J31,1,LEN(J31)-10),MID(J31,1,LEN(J31)-4)),'Conversion Factors'!$G$2:$G$28),""),"")))</f>
        <v/>
      </c>
      <c r="V31" s="294" t="str">
        <f>IF(M31&lt;&gt;"",M31,IF(L31&lt;&gt;"",L31*SUMIF('Conversion Factors'!$A$2:$A$39,D31,'Conversion Factors'!$C$2:$C$39),IF(K31&gt;0,IF(J31&lt;&gt;"",K31*SUMIF('Conversion Factors'!$F$2:$F$28,IF(LEN(J31)&gt;6,MID(J31,1,LEN(J31)-10),MID(J31,1,LEN(J31)-4)),'Conversion Factors'!$G$2:$G$28)*SUMIF('Conversion Factors'!$A$2:$A$39,D31,'Conversion Factors'!$C$2:$C$39),""),"")))</f>
        <v/>
      </c>
      <c r="W31" s="294" t="str">
        <f t="shared" si="0"/>
        <v/>
      </c>
      <c r="X31" s="294" t="str">
        <f t="shared" si="1"/>
        <v/>
      </c>
      <c r="Y31" s="293" t="str">
        <f t="shared" si="2"/>
        <v>Actions</v>
      </c>
      <c r="Z31" s="293" t="str">
        <f t="shared" si="3"/>
        <v/>
      </c>
    </row>
    <row r="32" spans="2:26" ht="35.25" customHeight="1" x14ac:dyDescent="0.35">
      <c r="B32" s="362">
        <v>26</v>
      </c>
      <c r="C32" s="379"/>
      <c r="D32" s="319"/>
      <c r="E32" s="363"/>
      <c r="F32" s="364"/>
      <c r="G32" s="319"/>
      <c r="H32" s="373"/>
      <c r="I32" s="322" t="str">
        <f>IF($G32="Reused on site",1,IF($G32="Reused off site",1,IF($G32="Landfilled",0,IF(D32&lt;&gt;"",SUMIF('Conversion Factors'!$A$2:$A$39,$D32,'Conversion Factors'!$D$2:$D$39),""))))</f>
        <v/>
      </c>
      <c r="J32" s="374"/>
      <c r="K32" s="375"/>
      <c r="L32" s="376"/>
      <c r="M32" s="377"/>
      <c r="N32" s="378"/>
      <c r="O32" s="370"/>
      <c r="P32" s="371"/>
      <c r="Q32" s="371"/>
      <c r="R32" s="372"/>
      <c r="S32" s="294" t="str">
        <f>IF(J32&lt;&gt;"",J32,IF('Working Sheet'!Q411=1.31,"1.31 yd3 (1m3)",IF('Working Sheet'!Q411&lt;&gt;"",'Working Sheet'!Q411&amp;" yd3","")))</f>
        <v/>
      </c>
      <c r="T32" s="294" t="str">
        <f>IF(K32&gt;0,K32,IF(ISNUMBER('Working Sheet'!S411),'Working Sheet'!S411,""))</f>
        <v/>
      </c>
      <c r="U32" s="294" t="str">
        <f>IF(L32&lt;&gt;"",L32,IF(M32&lt;&gt;"",M32/SUMIF('Conversion Factors'!$A$2:$A$39,D32,'Conversion Factors'!$C$2:$C$39),IF(K32&gt;0,IF(J32&lt;&gt;"",K32*SUMIF('Conversion Factors'!$F$2:$F$28,IF(LEN(J32)&gt;6,MID(J32,1,LEN(J32)-10),MID(J32,1,LEN(J32)-4)),'Conversion Factors'!$G$2:$G$28),""),"")))</f>
        <v/>
      </c>
      <c r="V32" s="294" t="str">
        <f>IF(M32&lt;&gt;"",M32,IF(L32&lt;&gt;"",L32*SUMIF('Conversion Factors'!$A$2:$A$39,D32,'Conversion Factors'!$C$2:$C$39),IF(K32&gt;0,IF(J32&lt;&gt;"",K32*SUMIF('Conversion Factors'!$F$2:$F$28,IF(LEN(J32)&gt;6,MID(J32,1,LEN(J32)-10),MID(J32,1,LEN(J32)-4)),'Conversion Factors'!$G$2:$G$28)*SUMIF('Conversion Factors'!$A$2:$A$39,D32,'Conversion Factors'!$C$2:$C$39),""),"")))</f>
        <v/>
      </c>
      <c r="W32" s="294" t="str">
        <f t="shared" si="0"/>
        <v/>
      </c>
      <c r="X32" s="294" t="str">
        <f t="shared" si="1"/>
        <v/>
      </c>
      <c r="Y32" s="293" t="str">
        <f t="shared" si="2"/>
        <v>Actions</v>
      </c>
      <c r="Z32" s="293" t="str">
        <f t="shared" si="3"/>
        <v/>
      </c>
    </row>
    <row r="33" spans="2:26" ht="35.25" customHeight="1" x14ac:dyDescent="0.35">
      <c r="B33" s="362">
        <v>27</v>
      </c>
      <c r="C33" s="379"/>
      <c r="D33" s="319"/>
      <c r="E33" s="363"/>
      <c r="F33" s="364"/>
      <c r="G33" s="319"/>
      <c r="H33" s="373"/>
      <c r="I33" s="322" t="str">
        <f>IF($G33="Reused on site",1,IF($G33="Reused off site",1,IF($G33="Landfilled",0,IF(D33&lt;&gt;"",SUMIF('Conversion Factors'!$A$2:$A$39,$D33,'Conversion Factors'!$D$2:$D$39),""))))</f>
        <v/>
      </c>
      <c r="J33" s="374"/>
      <c r="K33" s="375"/>
      <c r="L33" s="376"/>
      <c r="M33" s="377"/>
      <c r="N33" s="378"/>
      <c r="O33" s="370"/>
      <c r="P33" s="371"/>
      <c r="Q33" s="371"/>
      <c r="R33" s="372"/>
      <c r="S33" s="294" t="str">
        <f>IF(J33&lt;&gt;"",J33,IF('Working Sheet'!Q412=1.31,"1.31 yd3 (1m3)",IF('Working Sheet'!Q412&lt;&gt;"",'Working Sheet'!Q412&amp;" yd3","")))</f>
        <v/>
      </c>
      <c r="T33" s="294" t="str">
        <f>IF(K33&gt;0,K33,IF(ISNUMBER('Working Sheet'!S412),'Working Sheet'!S412,""))</f>
        <v/>
      </c>
      <c r="U33" s="294" t="str">
        <f>IF(L33&lt;&gt;"",L33,IF(M33&lt;&gt;"",M33/SUMIF('Conversion Factors'!$A$2:$A$39,D33,'Conversion Factors'!$C$2:$C$39),IF(K33&gt;0,IF(J33&lt;&gt;"",K33*SUMIF('Conversion Factors'!$F$2:$F$28,IF(LEN(J33)&gt;6,MID(J33,1,LEN(J33)-10),MID(J33,1,LEN(J33)-4)),'Conversion Factors'!$G$2:$G$28),""),"")))</f>
        <v/>
      </c>
      <c r="V33" s="294" t="str">
        <f>IF(M33&lt;&gt;"",M33,IF(L33&lt;&gt;"",L33*SUMIF('Conversion Factors'!$A$2:$A$39,D33,'Conversion Factors'!$C$2:$C$39),IF(K33&gt;0,IF(J33&lt;&gt;"",K33*SUMIF('Conversion Factors'!$F$2:$F$28,IF(LEN(J33)&gt;6,MID(J33,1,LEN(J33)-10),MID(J33,1,LEN(J33)-4)),'Conversion Factors'!$G$2:$G$28)*SUMIF('Conversion Factors'!$A$2:$A$39,D33,'Conversion Factors'!$C$2:$C$39),""),"")))</f>
        <v/>
      </c>
      <c r="W33" s="294" t="str">
        <f t="shared" si="0"/>
        <v/>
      </c>
      <c r="X33" s="294" t="str">
        <f t="shared" si="1"/>
        <v/>
      </c>
      <c r="Y33" s="293" t="str">
        <f t="shared" si="2"/>
        <v>Actions</v>
      </c>
      <c r="Z33" s="293" t="str">
        <f t="shared" si="3"/>
        <v/>
      </c>
    </row>
    <row r="34" spans="2:26" ht="35.25" customHeight="1" x14ac:dyDescent="0.35">
      <c r="B34" s="362">
        <v>28</v>
      </c>
      <c r="C34" s="379"/>
      <c r="D34" s="319"/>
      <c r="E34" s="363"/>
      <c r="F34" s="364"/>
      <c r="G34" s="319"/>
      <c r="H34" s="373"/>
      <c r="I34" s="322" t="str">
        <f>IF($G34="Reused on site",1,IF($G34="Reused off site",1,IF($G34="Landfilled",0,IF(D34&lt;&gt;"",SUMIF('Conversion Factors'!$A$2:$A$39,$D34,'Conversion Factors'!$D$2:$D$39),""))))</f>
        <v/>
      </c>
      <c r="J34" s="374"/>
      <c r="K34" s="375"/>
      <c r="L34" s="376"/>
      <c r="M34" s="377"/>
      <c r="N34" s="378"/>
      <c r="O34" s="370"/>
      <c r="P34" s="371"/>
      <c r="Q34" s="371"/>
      <c r="R34" s="372"/>
      <c r="S34" s="294" t="str">
        <f>IF(J34&lt;&gt;"",J34,IF('Working Sheet'!Q413=1.31,"1.31 yd3 (1m3)",IF('Working Sheet'!Q413&lt;&gt;"",'Working Sheet'!Q413&amp;" yd3","")))</f>
        <v/>
      </c>
      <c r="T34" s="294" t="str">
        <f>IF(K34&gt;0,K34,IF(ISNUMBER('Working Sheet'!S413),'Working Sheet'!S413,""))</f>
        <v/>
      </c>
      <c r="U34" s="294" t="str">
        <f>IF(L34&lt;&gt;"",L34,IF(M34&lt;&gt;"",M34/SUMIF('Conversion Factors'!$A$2:$A$39,D34,'Conversion Factors'!$C$2:$C$39),IF(K34&gt;0,IF(J34&lt;&gt;"",K34*SUMIF('Conversion Factors'!$F$2:$F$28,IF(LEN(J34)&gt;6,MID(J34,1,LEN(J34)-10),MID(J34,1,LEN(J34)-4)),'Conversion Factors'!$G$2:$G$28),""),"")))</f>
        <v/>
      </c>
      <c r="V34" s="294" t="str">
        <f>IF(M34&lt;&gt;"",M34,IF(L34&lt;&gt;"",L34*SUMIF('Conversion Factors'!$A$2:$A$39,D34,'Conversion Factors'!$C$2:$C$39),IF(K34&gt;0,IF(J34&lt;&gt;"",K34*SUMIF('Conversion Factors'!$F$2:$F$28,IF(LEN(J34)&gt;6,MID(J34,1,LEN(J34)-10),MID(J34,1,LEN(J34)-4)),'Conversion Factors'!$G$2:$G$28)*SUMIF('Conversion Factors'!$A$2:$A$39,D34,'Conversion Factors'!$C$2:$C$39),""),"")))</f>
        <v/>
      </c>
      <c r="W34" s="294" t="str">
        <f t="shared" si="0"/>
        <v/>
      </c>
      <c r="X34" s="294" t="str">
        <f t="shared" si="1"/>
        <v/>
      </c>
      <c r="Y34" s="293" t="str">
        <f t="shared" si="2"/>
        <v>Actions</v>
      </c>
      <c r="Z34" s="293" t="str">
        <f t="shared" si="3"/>
        <v/>
      </c>
    </row>
    <row r="35" spans="2:26" ht="35.25" customHeight="1" x14ac:dyDescent="0.35">
      <c r="B35" s="362">
        <v>29</v>
      </c>
      <c r="C35" s="379"/>
      <c r="D35" s="319"/>
      <c r="E35" s="363"/>
      <c r="F35" s="364"/>
      <c r="G35" s="319"/>
      <c r="H35" s="373"/>
      <c r="I35" s="322" t="str">
        <f>IF($G35="Reused on site",1,IF($G35="Reused off site",1,IF($G35="Landfilled",0,IF(D35&lt;&gt;"",SUMIF('Conversion Factors'!$A$2:$A$39,$D35,'Conversion Factors'!$D$2:$D$39),""))))</f>
        <v/>
      </c>
      <c r="J35" s="374"/>
      <c r="K35" s="375"/>
      <c r="L35" s="376"/>
      <c r="M35" s="377"/>
      <c r="N35" s="378"/>
      <c r="O35" s="370"/>
      <c r="P35" s="371"/>
      <c r="Q35" s="371"/>
      <c r="R35" s="372"/>
      <c r="S35" s="294" t="str">
        <f>IF(J35&lt;&gt;"",J35,IF('Working Sheet'!Q414=1.31,"1.31 yd3 (1m3)",IF('Working Sheet'!Q414&lt;&gt;"",'Working Sheet'!Q414&amp;" yd3","")))</f>
        <v/>
      </c>
      <c r="T35" s="294" t="str">
        <f>IF(K35&gt;0,K35,IF(ISNUMBER('Working Sheet'!S414),'Working Sheet'!S414,""))</f>
        <v/>
      </c>
      <c r="U35" s="294" t="str">
        <f>IF(L35&lt;&gt;"",L35,IF(M35&lt;&gt;"",M35/SUMIF('Conversion Factors'!$A$2:$A$39,D35,'Conversion Factors'!$C$2:$C$39),IF(K35&gt;0,IF(J35&lt;&gt;"",K35*SUMIF('Conversion Factors'!$F$2:$F$28,IF(LEN(J35)&gt;6,MID(J35,1,LEN(J35)-10),MID(J35,1,LEN(J35)-4)),'Conversion Factors'!$G$2:$G$28),""),"")))</f>
        <v/>
      </c>
      <c r="V35" s="294" t="str">
        <f>IF(M35&lt;&gt;"",M35,IF(L35&lt;&gt;"",L35*SUMIF('Conversion Factors'!$A$2:$A$39,D35,'Conversion Factors'!$C$2:$C$39),IF(K35&gt;0,IF(J35&lt;&gt;"",K35*SUMIF('Conversion Factors'!$F$2:$F$28,IF(LEN(J35)&gt;6,MID(J35,1,LEN(J35)-10),MID(J35,1,LEN(J35)-4)),'Conversion Factors'!$G$2:$G$28)*SUMIF('Conversion Factors'!$A$2:$A$39,D35,'Conversion Factors'!$C$2:$C$39),""),"")))</f>
        <v/>
      </c>
      <c r="W35" s="294" t="str">
        <f t="shared" si="0"/>
        <v/>
      </c>
      <c r="X35" s="294" t="str">
        <f t="shared" si="1"/>
        <v/>
      </c>
      <c r="Y35" s="293" t="str">
        <f t="shared" si="2"/>
        <v>Actions</v>
      </c>
      <c r="Z35" s="293" t="str">
        <f t="shared" si="3"/>
        <v/>
      </c>
    </row>
    <row r="36" spans="2:26" ht="35.25" customHeight="1" x14ac:dyDescent="0.35">
      <c r="B36" s="362">
        <v>30</v>
      </c>
      <c r="C36" s="379"/>
      <c r="D36" s="319"/>
      <c r="E36" s="363"/>
      <c r="F36" s="364"/>
      <c r="G36" s="319"/>
      <c r="H36" s="373"/>
      <c r="I36" s="322" t="str">
        <f>IF($G36="Reused on site",1,IF($G36="Reused off site",1,IF($G36="Landfilled",0,IF(D36&lt;&gt;"",SUMIF('Conversion Factors'!$A$2:$A$39,$D36,'Conversion Factors'!$D$2:$D$39),""))))</f>
        <v/>
      </c>
      <c r="J36" s="374"/>
      <c r="K36" s="375"/>
      <c r="L36" s="376"/>
      <c r="M36" s="377"/>
      <c r="N36" s="378"/>
      <c r="O36" s="370"/>
      <c r="P36" s="371"/>
      <c r="Q36" s="371"/>
      <c r="R36" s="372"/>
      <c r="S36" s="294" t="str">
        <f>IF(J36&lt;&gt;"",J36,IF('Working Sheet'!Q415=1.31,"1.31 yd3 (1m3)",IF('Working Sheet'!Q415&lt;&gt;"",'Working Sheet'!Q415&amp;" yd3","")))</f>
        <v/>
      </c>
      <c r="T36" s="294" t="str">
        <f>IF(K36&gt;0,K36,IF(ISNUMBER('Working Sheet'!S415),'Working Sheet'!S415,""))</f>
        <v/>
      </c>
      <c r="U36" s="294" t="str">
        <f>IF(L36&lt;&gt;"",L36,IF(M36&lt;&gt;"",M36/SUMIF('Conversion Factors'!$A$2:$A$39,D36,'Conversion Factors'!$C$2:$C$39),IF(K36&gt;0,IF(J36&lt;&gt;"",K36*SUMIF('Conversion Factors'!$F$2:$F$28,IF(LEN(J36)&gt;6,MID(J36,1,LEN(J36)-10),MID(J36,1,LEN(J36)-4)),'Conversion Factors'!$G$2:$G$28),""),"")))</f>
        <v/>
      </c>
      <c r="V36" s="294" t="str">
        <f>IF(M36&lt;&gt;"",M36,IF(L36&lt;&gt;"",L36*SUMIF('Conversion Factors'!$A$2:$A$39,D36,'Conversion Factors'!$C$2:$C$39),IF(K36&gt;0,IF(J36&lt;&gt;"",K36*SUMIF('Conversion Factors'!$F$2:$F$28,IF(LEN(J36)&gt;6,MID(J36,1,LEN(J36)-10),MID(J36,1,LEN(J36)-4)),'Conversion Factors'!$G$2:$G$28)*SUMIF('Conversion Factors'!$A$2:$A$39,D36,'Conversion Factors'!$C$2:$C$39),""),"")))</f>
        <v/>
      </c>
      <c r="W36" s="294" t="str">
        <f t="shared" si="0"/>
        <v/>
      </c>
      <c r="X36" s="294" t="str">
        <f t="shared" si="1"/>
        <v/>
      </c>
      <c r="Y36" s="293" t="str">
        <f t="shared" si="2"/>
        <v>Actions</v>
      </c>
      <c r="Z36" s="293" t="str">
        <f t="shared" si="3"/>
        <v/>
      </c>
    </row>
    <row r="37" spans="2:26" ht="35.25" customHeight="1" x14ac:dyDescent="0.35">
      <c r="B37" s="362">
        <v>31</v>
      </c>
      <c r="C37" s="379"/>
      <c r="D37" s="319"/>
      <c r="E37" s="363"/>
      <c r="F37" s="364"/>
      <c r="G37" s="319"/>
      <c r="H37" s="373"/>
      <c r="I37" s="322" t="str">
        <f>IF($G37="Reused on site",1,IF($G37="Reused off site",1,IF($G37="Landfilled",0,IF(D37&lt;&gt;"",SUMIF('Conversion Factors'!$A$2:$A$39,$D37,'Conversion Factors'!$D$2:$D$39),""))))</f>
        <v/>
      </c>
      <c r="J37" s="374"/>
      <c r="K37" s="375"/>
      <c r="L37" s="376"/>
      <c r="M37" s="377"/>
      <c r="N37" s="378"/>
      <c r="O37" s="370"/>
      <c r="P37" s="371"/>
      <c r="Q37" s="371"/>
      <c r="R37" s="372"/>
      <c r="S37" s="294" t="str">
        <f>IF(J37&lt;&gt;"",J37,IF('Working Sheet'!Q416=1.31,"1.31 yd3 (1m3)",IF('Working Sheet'!Q416&lt;&gt;"",'Working Sheet'!Q416&amp;" yd3","")))</f>
        <v/>
      </c>
      <c r="T37" s="294" t="str">
        <f>IF(K37&gt;0,K37,IF(ISNUMBER('Working Sheet'!S416),'Working Sheet'!S416,""))</f>
        <v/>
      </c>
      <c r="U37" s="294" t="str">
        <f>IF(L37&lt;&gt;"",L37,IF(M37&lt;&gt;"",M37/SUMIF('Conversion Factors'!$A$2:$A$39,D37,'Conversion Factors'!$C$2:$C$39),IF(K37&gt;0,IF(J37&lt;&gt;"",K37*SUMIF('Conversion Factors'!$F$2:$F$28,IF(LEN(J37)&gt;6,MID(J37,1,LEN(J37)-10),MID(J37,1,LEN(J37)-4)),'Conversion Factors'!$G$2:$G$28),""),"")))</f>
        <v/>
      </c>
      <c r="V37" s="294" t="str">
        <f>IF(M37&lt;&gt;"",M37,IF(L37&lt;&gt;"",L37*SUMIF('Conversion Factors'!$A$2:$A$39,D37,'Conversion Factors'!$C$2:$C$39),IF(K37&gt;0,IF(J37&lt;&gt;"",K37*SUMIF('Conversion Factors'!$F$2:$F$28,IF(LEN(J37)&gt;6,MID(J37,1,LEN(J37)-10),MID(J37,1,LEN(J37)-4)),'Conversion Factors'!$G$2:$G$28)*SUMIF('Conversion Factors'!$A$2:$A$39,D37,'Conversion Factors'!$C$2:$C$39),""),"")))</f>
        <v/>
      </c>
      <c r="W37" s="294" t="str">
        <f t="shared" si="0"/>
        <v/>
      </c>
      <c r="X37" s="294" t="str">
        <f t="shared" si="1"/>
        <v/>
      </c>
      <c r="Y37" s="293" t="str">
        <f t="shared" si="2"/>
        <v>Actions</v>
      </c>
      <c r="Z37" s="293" t="str">
        <f t="shared" si="3"/>
        <v/>
      </c>
    </row>
    <row r="38" spans="2:26" ht="35.25" customHeight="1" x14ac:dyDescent="0.35">
      <c r="B38" s="362">
        <v>32</v>
      </c>
      <c r="C38" s="379"/>
      <c r="D38" s="319"/>
      <c r="E38" s="363"/>
      <c r="F38" s="364"/>
      <c r="G38" s="319"/>
      <c r="H38" s="373"/>
      <c r="I38" s="322" t="str">
        <f>IF($G38="Reused on site",1,IF($G38="Reused off site",1,IF($G38="Landfilled",0,IF(D38&lt;&gt;"",SUMIF('Conversion Factors'!$A$2:$A$39,$D38,'Conversion Factors'!$D$2:$D$39),""))))</f>
        <v/>
      </c>
      <c r="J38" s="374"/>
      <c r="K38" s="375"/>
      <c r="L38" s="376"/>
      <c r="M38" s="377"/>
      <c r="N38" s="378"/>
      <c r="O38" s="370"/>
      <c r="P38" s="371"/>
      <c r="Q38" s="371"/>
      <c r="R38" s="372"/>
      <c r="S38" s="294" t="str">
        <f>IF(J38&lt;&gt;"",J38,IF('Working Sheet'!Q417=1.31,"1.31 yd3 (1m3)",IF('Working Sheet'!Q417&lt;&gt;"",'Working Sheet'!Q417&amp;" yd3","")))</f>
        <v/>
      </c>
      <c r="T38" s="294" t="str">
        <f>IF(K38&gt;0,K38,IF(ISNUMBER('Working Sheet'!S417),'Working Sheet'!S417,""))</f>
        <v/>
      </c>
      <c r="U38" s="294" t="str">
        <f>IF(L38&lt;&gt;"",L38,IF(M38&lt;&gt;"",M38/SUMIF('Conversion Factors'!$A$2:$A$39,D38,'Conversion Factors'!$C$2:$C$39),IF(K38&gt;0,IF(J38&lt;&gt;"",K38*SUMIF('Conversion Factors'!$F$2:$F$28,IF(LEN(J38)&gt;6,MID(J38,1,LEN(J38)-10),MID(J38,1,LEN(J38)-4)),'Conversion Factors'!$G$2:$G$28),""),"")))</f>
        <v/>
      </c>
      <c r="V38" s="294" t="str">
        <f>IF(M38&lt;&gt;"",M38,IF(L38&lt;&gt;"",L38*SUMIF('Conversion Factors'!$A$2:$A$39,D38,'Conversion Factors'!$C$2:$C$39),IF(K38&gt;0,IF(J38&lt;&gt;"",K38*SUMIF('Conversion Factors'!$F$2:$F$28,IF(LEN(J38)&gt;6,MID(J38,1,LEN(J38)-10),MID(J38,1,LEN(J38)-4)),'Conversion Factors'!$G$2:$G$28)*SUMIF('Conversion Factors'!$A$2:$A$39,D38,'Conversion Factors'!$C$2:$C$39),""),"")))</f>
        <v/>
      </c>
      <c r="W38" s="294" t="str">
        <f t="shared" si="0"/>
        <v/>
      </c>
      <c r="X38" s="294" t="str">
        <f t="shared" si="1"/>
        <v/>
      </c>
      <c r="Y38" s="293" t="str">
        <f t="shared" si="2"/>
        <v>Actions</v>
      </c>
      <c r="Z38" s="293" t="str">
        <f t="shared" si="3"/>
        <v/>
      </c>
    </row>
    <row r="39" spans="2:26" ht="35.25" customHeight="1" x14ac:dyDescent="0.35">
      <c r="B39" s="362">
        <v>33</v>
      </c>
      <c r="C39" s="379"/>
      <c r="D39" s="319"/>
      <c r="E39" s="363"/>
      <c r="F39" s="364"/>
      <c r="G39" s="319"/>
      <c r="H39" s="373"/>
      <c r="I39" s="322" t="str">
        <f>IF($G39="Reused on site",1,IF($G39="Reused off site",1,IF($G39="Landfilled",0,IF(D39&lt;&gt;"",SUMIF('Conversion Factors'!$A$2:$A$39,$D39,'Conversion Factors'!$D$2:$D$39),""))))</f>
        <v/>
      </c>
      <c r="J39" s="374"/>
      <c r="K39" s="375"/>
      <c r="L39" s="376"/>
      <c r="M39" s="377"/>
      <c r="N39" s="378"/>
      <c r="O39" s="370"/>
      <c r="P39" s="371"/>
      <c r="Q39" s="371"/>
      <c r="R39" s="372"/>
      <c r="S39" s="294" t="str">
        <f>IF(J39&lt;&gt;"",J39,IF('Working Sheet'!Q418=1.31,"1.31 yd3 (1m3)",IF('Working Sheet'!Q418&lt;&gt;"",'Working Sheet'!Q418&amp;" yd3","")))</f>
        <v/>
      </c>
      <c r="T39" s="294" t="str">
        <f>IF(K39&gt;0,K39,IF(ISNUMBER('Working Sheet'!S418),'Working Sheet'!S418,""))</f>
        <v/>
      </c>
      <c r="U39" s="294" t="str">
        <f>IF(L39&lt;&gt;"",L39,IF(M39&lt;&gt;"",M39/SUMIF('Conversion Factors'!$A$2:$A$39,D39,'Conversion Factors'!$C$2:$C$39),IF(K39&gt;0,IF(J39&lt;&gt;"",K39*SUMIF('Conversion Factors'!$F$2:$F$28,IF(LEN(J39)&gt;6,MID(J39,1,LEN(J39)-10),MID(J39,1,LEN(J39)-4)),'Conversion Factors'!$G$2:$G$28),""),"")))</f>
        <v/>
      </c>
      <c r="V39" s="294" t="str">
        <f>IF(M39&lt;&gt;"",M39,IF(L39&lt;&gt;"",L39*SUMIF('Conversion Factors'!$A$2:$A$39,D39,'Conversion Factors'!$C$2:$C$39),IF(K39&gt;0,IF(J39&lt;&gt;"",K39*SUMIF('Conversion Factors'!$F$2:$F$28,IF(LEN(J39)&gt;6,MID(J39,1,LEN(J39)-10),MID(J39,1,LEN(J39)-4)),'Conversion Factors'!$G$2:$G$28)*SUMIF('Conversion Factors'!$A$2:$A$39,D39,'Conversion Factors'!$C$2:$C$39),""),"")))</f>
        <v/>
      </c>
      <c r="W39" s="294" t="str">
        <f t="shared" si="0"/>
        <v/>
      </c>
      <c r="X39" s="294" t="str">
        <f t="shared" si="1"/>
        <v/>
      </c>
      <c r="Y39" s="293" t="str">
        <f t="shared" si="2"/>
        <v>Actions</v>
      </c>
      <c r="Z39" s="293" t="str">
        <f t="shared" si="3"/>
        <v/>
      </c>
    </row>
    <row r="40" spans="2:26" ht="35.25" customHeight="1" x14ac:dyDescent="0.35">
      <c r="B40" s="362">
        <v>34</v>
      </c>
      <c r="C40" s="379"/>
      <c r="D40" s="319"/>
      <c r="E40" s="363"/>
      <c r="F40" s="364"/>
      <c r="G40" s="319"/>
      <c r="H40" s="373"/>
      <c r="I40" s="322" t="str">
        <f>IF($G40="Reused on site",1,IF($G40="Reused off site",1,IF($G40="Landfilled",0,IF(D40&lt;&gt;"",SUMIF('Conversion Factors'!$A$2:$A$39,$D40,'Conversion Factors'!$D$2:$D$39),""))))</f>
        <v/>
      </c>
      <c r="J40" s="374"/>
      <c r="K40" s="375"/>
      <c r="L40" s="376"/>
      <c r="M40" s="377"/>
      <c r="N40" s="378"/>
      <c r="O40" s="370"/>
      <c r="P40" s="371"/>
      <c r="Q40" s="371"/>
      <c r="R40" s="372"/>
      <c r="S40" s="294" t="str">
        <f>IF(J40&lt;&gt;"",J40,IF('Working Sheet'!Q420=1.31,"1.31 yd3 (1m3)",IF('Working Sheet'!Q420&lt;&gt;"",'Working Sheet'!Q420&amp;" yd3","")))</f>
        <v/>
      </c>
      <c r="T40" s="294" t="str">
        <f>IF(K40&gt;0,K40,IF(ISNUMBER('Working Sheet'!S420),'Working Sheet'!S420,""))</f>
        <v/>
      </c>
      <c r="U40" s="294" t="str">
        <f>IF(L40&lt;&gt;"",L40,IF(M40&lt;&gt;"",M40/SUMIF('Conversion Factors'!$A$2:$A$39,D40,'Conversion Factors'!$C$2:$C$39),IF(K40&gt;0,IF(J40&lt;&gt;"",K40*SUMIF('Conversion Factors'!$F$2:$F$28,IF(LEN(J40)&gt;6,MID(J40,1,LEN(J40)-10),MID(J40,1,LEN(J40)-4)),'Conversion Factors'!$G$2:$G$28),""),"")))</f>
        <v/>
      </c>
      <c r="V40" s="294" t="str">
        <f>IF(M40&lt;&gt;"",M40,IF(L40&lt;&gt;"",L40*SUMIF('Conversion Factors'!$A$2:$A$39,D40,'Conversion Factors'!$C$2:$C$39),IF(K40&gt;0,IF(J40&lt;&gt;"",K40*SUMIF('Conversion Factors'!$F$2:$F$28,IF(LEN(J40)&gt;6,MID(J40,1,LEN(J40)-10),MID(J40,1,LEN(J40)-4)),'Conversion Factors'!$G$2:$G$28)*SUMIF('Conversion Factors'!$A$2:$A$39,D40,'Conversion Factors'!$C$2:$C$39),""),"")))</f>
        <v/>
      </c>
      <c r="W40" s="294" t="str">
        <f t="shared" si="0"/>
        <v/>
      </c>
      <c r="X40" s="294" t="str">
        <f t="shared" si="1"/>
        <v/>
      </c>
      <c r="Y40" s="293" t="str">
        <f t="shared" si="2"/>
        <v>Actions</v>
      </c>
      <c r="Z40" s="293" t="str">
        <f t="shared" si="3"/>
        <v/>
      </c>
    </row>
    <row r="41" spans="2:26" ht="35.25" customHeight="1" x14ac:dyDescent="0.35">
      <c r="B41" s="362">
        <v>35</v>
      </c>
      <c r="C41" s="379"/>
      <c r="D41" s="319"/>
      <c r="E41" s="363"/>
      <c r="F41" s="364"/>
      <c r="G41" s="319"/>
      <c r="H41" s="373"/>
      <c r="I41" s="322" t="str">
        <f>IF($G41="Reused on site",1,IF($G41="Reused off site",1,IF($G41="Landfilled",0,IF(D41&lt;&gt;"",SUMIF('Conversion Factors'!$A$2:$A$39,$D41,'Conversion Factors'!$D$2:$D$39),""))))</f>
        <v/>
      </c>
      <c r="J41" s="374"/>
      <c r="K41" s="375"/>
      <c r="L41" s="376"/>
      <c r="M41" s="377"/>
      <c r="N41" s="378"/>
      <c r="O41" s="370"/>
      <c r="P41" s="371"/>
      <c r="Q41" s="371"/>
      <c r="R41" s="372"/>
      <c r="S41" s="294" t="str">
        <f>IF(J41&lt;&gt;"",J41,IF('Working Sheet'!Q421=1.31,"1.31 yd3 (1m3)",IF('Working Sheet'!Q421&lt;&gt;"",'Working Sheet'!Q421&amp;" yd3","")))</f>
        <v/>
      </c>
      <c r="T41" s="294" t="str">
        <f>IF(K41&gt;0,K41,IF(ISNUMBER('Working Sheet'!S421),'Working Sheet'!S421,""))</f>
        <v/>
      </c>
      <c r="U41" s="294" t="str">
        <f>IF(L41&lt;&gt;"",L41,IF(M41&lt;&gt;"",M41/SUMIF('Conversion Factors'!$A$2:$A$39,D41,'Conversion Factors'!$C$2:$C$39),IF(K41&gt;0,IF(J41&lt;&gt;"",K41*SUMIF('Conversion Factors'!$F$2:$F$28,IF(LEN(J41)&gt;6,MID(J41,1,LEN(J41)-10),MID(J41,1,LEN(J41)-4)),'Conversion Factors'!$G$2:$G$28),""),"")))</f>
        <v/>
      </c>
      <c r="V41" s="294" t="str">
        <f>IF(M41&lt;&gt;"",M41,IF(L41&lt;&gt;"",L41*SUMIF('Conversion Factors'!$A$2:$A$39,D41,'Conversion Factors'!$C$2:$C$39),IF(K41&gt;0,IF(J41&lt;&gt;"",K41*SUMIF('Conversion Factors'!$F$2:$F$28,IF(LEN(J41)&gt;6,MID(J41,1,LEN(J41)-10),MID(J41,1,LEN(J41)-4)),'Conversion Factors'!$G$2:$G$28)*SUMIF('Conversion Factors'!$A$2:$A$39,D41,'Conversion Factors'!$C$2:$C$39),""),"")))</f>
        <v/>
      </c>
      <c r="W41" s="294" t="str">
        <f t="shared" si="0"/>
        <v/>
      </c>
      <c r="X41" s="294" t="str">
        <f t="shared" si="1"/>
        <v/>
      </c>
      <c r="Y41" s="293" t="str">
        <f t="shared" si="2"/>
        <v>Actions</v>
      </c>
      <c r="Z41" s="293" t="str">
        <f t="shared" si="3"/>
        <v/>
      </c>
    </row>
    <row r="42" spans="2:26" ht="35.25" customHeight="1" x14ac:dyDescent="0.35">
      <c r="B42" s="362">
        <v>36</v>
      </c>
      <c r="C42" s="379"/>
      <c r="D42" s="319"/>
      <c r="E42" s="363"/>
      <c r="F42" s="364"/>
      <c r="G42" s="319"/>
      <c r="H42" s="373"/>
      <c r="I42" s="322" t="str">
        <f>IF($G42="Reused on site",1,IF($G42="Reused off site",1,IF($G42="Landfilled",0,IF(D42&lt;&gt;"",SUMIF('Conversion Factors'!$A$2:$A$39,$D42,'Conversion Factors'!$D$2:$D$39),""))))</f>
        <v/>
      </c>
      <c r="J42" s="374"/>
      <c r="K42" s="375"/>
      <c r="L42" s="376"/>
      <c r="M42" s="377"/>
      <c r="N42" s="378"/>
      <c r="O42" s="370"/>
      <c r="P42" s="371"/>
      <c r="Q42" s="371"/>
      <c r="R42" s="372"/>
      <c r="S42" s="294" t="str">
        <f>IF(J42&lt;&gt;"",J42,IF('Working Sheet'!Q422=1.31,"1.31 yd3 (1m3)",IF('Working Sheet'!Q422&lt;&gt;"",'Working Sheet'!Q422&amp;" yd3","")))</f>
        <v/>
      </c>
      <c r="T42" s="294" t="str">
        <f>IF(K42&gt;0,K42,IF(ISNUMBER('Working Sheet'!S422),'Working Sheet'!S422,""))</f>
        <v/>
      </c>
      <c r="U42" s="294" t="str">
        <f>IF(L42&lt;&gt;"",L42,IF(M42&lt;&gt;"",M42/SUMIF('Conversion Factors'!$A$2:$A$39,D42,'Conversion Factors'!$C$2:$C$39),IF(K42&gt;0,IF(J42&lt;&gt;"",K42*SUMIF('Conversion Factors'!$F$2:$F$28,IF(LEN(J42)&gt;6,MID(J42,1,LEN(J42)-10),MID(J42,1,LEN(J42)-4)),'Conversion Factors'!$G$2:$G$28),""),"")))</f>
        <v/>
      </c>
      <c r="V42" s="294" t="str">
        <f>IF(M42&lt;&gt;"",M42,IF(L42&lt;&gt;"",L42*SUMIF('Conversion Factors'!$A$2:$A$39,D42,'Conversion Factors'!$C$2:$C$39),IF(K42&gt;0,IF(J42&lt;&gt;"",K42*SUMIF('Conversion Factors'!$F$2:$F$28,IF(LEN(J42)&gt;6,MID(J42,1,LEN(J42)-10),MID(J42,1,LEN(J42)-4)),'Conversion Factors'!$G$2:$G$28)*SUMIF('Conversion Factors'!$A$2:$A$39,D42,'Conversion Factors'!$C$2:$C$39),""),"")))</f>
        <v/>
      </c>
      <c r="W42" s="294" t="str">
        <f t="shared" si="0"/>
        <v/>
      </c>
      <c r="X42" s="294" t="str">
        <f t="shared" si="1"/>
        <v/>
      </c>
      <c r="Y42" s="293" t="str">
        <f t="shared" si="2"/>
        <v>Actions</v>
      </c>
      <c r="Z42" s="293" t="str">
        <f t="shared" si="3"/>
        <v/>
      </c>
    </row>
    <row r="43" spans="2:26" ht="35.25" customHeight="1" x14ac:dyDescent="0.35">
      <c r="B43" s="362">
        <v>37</v>
      </c>
      <c r="C43" s="379"/>
      <c r="D43" s="319"/>
      <c r="E43" s="363"/>
      <c r="F43" s="364"/>
      <c r="G43" s="319"/>
      <c r="H43" s="373"/>
      <c r="I43" s="322" t="str">
        <f>IF($G43="Reused on site",1,IF($G43="Reused off site",1,IF($G43="Landfilled",0,IF(D43&lt;&gt;"",SUMIF('Conversion Factors'!$A$2:$A$39,$D43,'Conversion Factors'!$D$2:$D$39),""))))</f>
        <v/>
      </c>
      <c r="J43" s="374"/>
      <c r="K43" s="375"/>
      <c r="L43" s="376"/>
      <c r="M43" s="377"/>
      <c r="N43" s="378"/>
      <c r="O43" s="370"/>
      <c r="P43" s="371"/>
      <c r="Q43" s="371"/>
      <c r="R43" s="372"/>
      <c r="S43" s="294" t="str">
        <f>IF(J43&lt;&gt;"",J43,IF('Working Sheet'!Q423=1.31,"1.31 yd3 (1m3)",IF('Working Sheet'!Q423&lt;&gt;"",'Working Sheet'!Q423&amp;" yd3","")))</f>
        <v/>
      </c>
      <c r="T43" s="294" t="str">
        <f>IF(K43&gt;0,K43,IF(ISNUMBER('Working Sheet'!S423),'Working Sheet'!S423,""))</f>
        <v/>
      </c>
      <c r="U43" s="294" t="str">
        <f>IF(L43&lt;&gt;"",L43,IF(M43&lt;&gt;"",M43/SUMIF('Conversion Factors'!$A$2:$A$39,D43,'Conversion Factors'!$C$2:$C$39),IF(K43&gt;0,IF(J43&lt;&gt;"",K43*SUMIF('Conversion Factors'!$F$2:$F$28,IF(LEN(J43)&gt;6,MID(J43,1,LEN(J43)-10),MID(J43,1,LEN(J43)-4)),'Conversion Factors'!$G$2:$G$28),""),"")))</f>
        <v/>
      </c>
      <c r="V43" s="294" t="str">
        <f>IF(M43&lt;&gt;"",M43,IF(L43&lt;&gt;"",L43*SUMIF('Conversion Factors'!$A$2:$A$39,D43,'Conversion Factors'!$C$2:$C$39),IF(K43&gt;0,IF(J43&lt;&gt;"",K43*SUMIF('Conversion Factors'!$F$2:$F$28,IF(LEN(J43)&gt;6,MID(J43,1,LEN(J43)-10),MID(J43,1,LEN(J43)-4)),'Conversion Factors'!$G$2:$G$28)*SUMIF('Conversion Factors'!$A$2:$A$39,D43,'Conversion Factors'!$C$2:$C$39),""),"")))</f>
        <v/>
      </c>
      <c r="W43" s="294" t="str">
        <f t="shared" si="0"/>
        <v/>
      </c>
      <c r="X43" s="294" t="str">
        <f t="shared" si="1"/>
        <v/>
      </c>
      <c r="Y43" s="293" t="str">
        <f t="shared" si="2"/>
        <v>Actions</v>
      </c>
      <c r="Z43" s="293" t="str">
        <f t="shared" si="3"/>
        <v/>
      </c>
    </row>
    <row r="44" spans="2:26" ht="35.25" customHeight="1" x14ac:dyDescent="0.35">
      <c r="B44" s="362">
        <v>38</v>
      </c>
      <c r="C44" s="379"/>
      <c r="D44" s="319"/>
      <c r="E44" s="363"/>
      <c r="F44" s="364"/>
      <c r="G44" s="319"/>
      <c r="H44" s="373"/>
      <c r="I44" s="322" t="str">
        <f>IF($G44="Reused on site",1,IF($G44="Reused off site",1,IF($G44="Landfilled",0,IF(D44&lt;&gt;"",SUMIF('Conversion Factors'!$A$2:$A$39,$D44,'Conversion Factors'!$D$2:$D$39),""))))</f>
        <v/>
      </c>
      <c r="J44" s="374"/>
      <c r="K44" s="375"/>
      <c r="L44" s="376"/>
      <c r="M44" s="377"/>
      <c r="N44" s="378"/>
      <c r="O44" s="370"/>
      <c r="P44" s="371"/>
      <c r="Q44" s="371"/>
      <c r="R44" s="372"/>
      <c r="S44" s="294" t="str">
        <f>IF(J44&lt;&gt;"",J44,IF('Working Sheet'!Q424=1.31,"1.31 yd3 (1m3)",IF('Working Sheet'!Q424&lt;&gt;"",'Working Sheet'!Q424&amp;" yd3","")))</f>
        <v/>
      </c>
      <c r="T44" s="294" t="str">
        <f>IF(K44&gt;0,K44,IF(ISNUMBER('Working Sheet'!S424),'Working Sheet'!S424,""))</f>
        <v/>
      </c>
      <c r="U44" s="294" t="str">
        <f>IF(L44&lt;&gt;"",L44,IF(M44&lt;&gt;"",M44/SUMIF('Conversion Factors'!$A$2:$A$39,D44,'Conversion Factors'!$C$2:$C$39),IF(K44&gt;0,IF(J44&lt;&gt;"",K44*SUMIF('Conversion Factors'!$F$2:$F$28,IF(LEN(J44)&gt;6,MID(J44,1,LEN(J44)-10),MID(J44,1,LEN(J44)-4)),'Conversion Factors'!$G$2:$G$28),""),"")))</f>
        <v/>
      </c>
      <c r="V44" s="294" t="str">
        <f>IF(M44&lt;&gt;"",M44,IF(L44&lt;&gt;"",L44*SUMIF('Conversion Factors'!$A$2:$A$39,D44,'Conversion Factors'!$C$2:$C$39),IF(K44&gt;0,IF(J44&lt;&gt;"",K44*SUMIF('Conversion Factors'!$F$2:$F$28,IF(LEN(J44)&gt;6,MID(J44,1,LEN(J44)-10),MID(J44,1,LEN(J44)-4)),'Conversion Factors'!$G$2:$G$28)*SUMIF('Conversion Factors'!$A$2:$A$39,D44,'Conversion Factors'!$C$2:$C$39),""),"")))</f>
        <v/>
      </c>
      <c r="W44" s="294" t="str">
        <f t="shared" si="0"/>
        <v/>
      </c>
      <c r="X44" s="294" t="str">
        <f t="shared" si="1"/>
        <v/>
      </c>
      <c r="Y44" s="293" t="str">
        <f t="shared" si="2"/>
        <v>Actions</v>
      </c>
      <c r="Z44" s="293" t="str">
        <f t="shared" si="3"/>
        <v/>
      </c>
    </row>
    <row r="45" spans="2:26" ht="35.25" customHeight="1" x14ac:dyDescent="0.35">
      <c r="B45" s="362">
        <v>39</v>
      </c>
      <c r="C45" s="379"/>
      <c r="D45" s="319"/>
      <c r="E45" s="363"/>
      <c r="F45" s="364"/>
      <c r="G45" s="319"/>
      <c r="H45" s="373"/>
      <c r="I45" s="322" t="str">
        <f>IF($G45="Reused on site",1,IF($G45="Reused off site",1,IF($G45="Landfilled",0,IF(D45&lt;&gt;"",SUMIF('Conversion Factors'!$A$2:$A$39,$D45,'Conversion Factors'!$D$2:$D$39),""))))</f>
        <v/>
      </c>
      <c r="J45" s="374"/>
      <c r="K45" s="375"/>
      <c r="L45" s="376"/>
      <c r="M45" s="377"/>
      <c r="N45" s="378"/>
      <c r="O45" s="370"/>
      <c r="P45" s="371"/>
      <c r="Q45" s="371"/>
      <c r="R45" s="372"/>
      <c r="S45" s="294" t="str">
        <f>IF(J45&lt;&gt;"",J45,IF('Working Sheet'!Q425=1.31,"1.31 yd3 (1m3)",IF('Working Sheet'!Q425&lt;&gt;"",'Working Sheet'!Q425&amp;" yd3","")))</f>
        <v/>
      </c>
      <c r="T45" s="294" t="str">
        <f>IF(K45&gt;0,K45,IF(ISNUMBER('Working Sheet'!S425),'Working Sheet'!S425,""))</f>
        <v/>
      </c>
      <c r="U45" s="294" t="str">
        <f>IF(L45&lt;&gt;"",L45,IF(M45&lt;&gt;"",M45/SUMIF('Conversion Factors'!$A$2:$A$39,D45,'Conversion Factors'!$C$2:$C$39),IF(K45&gt;0,IF(J45&lt;&gt;"",K45*SUMIF('Conversion Factors'!$F$2:$F$28,IF(LEN(J45)&gt;6,MID(J45,1,LEN(J45)-10),MID(J45,1,LEN(J45)-4)),'Conversion Factors'!$G$2:$G$28),""),"")))</f>
        <v/>
      </c>
      <c r="V45" s="294" t="str">
        <f>IF(M45&lt;&gt;"",M45,IF(L45&lt;&gt;"",L45*SUMIF('Conversion Factors'!$A$2:$A$39,D45,'Conversion Factors'!$C$2:$C$39),IF(K45&gt;0,IF(J45&lt;&gt;"",K45*SUMIF('Conversion Factors'!$F$2:$F$28,IF(LEN(J45)&gt;6,MID(J45,1,LEN(J45)-10),MID(J45,1,LEN(J45)-4)),'Conversion Factors'!$G$2:$G$28)*SUMIF('Conversion Factors'!$A$2:$A$39,D45,'Conversion Factors'!$C$2:$C$39),""),"")))</f>
        <v/>
      </c>
      <c r="W45" s="294" t="str">
        <f t="shared" si="0"/>
        <v/>
      </c>
      <c r="X45" s="294" t="str">
        <f t="shared" si="1"/>
        <v/>
      </c>
      <c r="Y45" s="293" t="str">
        <f t="shared" si="2"/>
        <v>Actions</v>
      </c>
      <c r="Z45" s="293" t="str">
        <f t="shared" si="3"/>
        <v/>
      </c>
    </row>
    <row r="46" spans="2:26" ht="35.25" customHeight="1" x14ac:dyDescent="0.35">
      <c r="B46" s="362">
        <v>40</v>
      </c>
      <c r="C46" s="379"/>
      <c r="D46" s="319"/>
      <c r="E46" s="363"/>
      <c r="F46" s="364"/>
      <c r="G46" s="319"/>
      <c r="H46" s="373"/>
      <c r="I46" s="322" t="str">
        <f>IF($G46="Reused on site",1,IF($G46="Reused off site",1,IF($G46="Landfilled",0,IF(D46&lt;&gt;"",SUMIF('Conversion Factors'!$A$2:$A$39,$D46,'Conversion Factors'!$D$2:$D$39),""))))</f>
        <v/>
      </c>
      <c r="J46" s="374"/>
      <c r="K46" s="375"/>
      <c r="L46" s="376"/>
      <c r="M46" s="377"/>
      <c r="N46" s="378"/>
      <c r="O46" s="370"/>
      <c r="P46" s="371"/>
      <c r="Q46" s="371"/>
      <c r="R46" s="372"/>
      <c r="S46" s="294" t="str">
        <f>IF(J46&lt;&gt;"",J46,IF('Working Sheet'!Q426=1.31,"1.31 yd3 (1m3)",IF('Working Sheet'!Q426&lt;&gt;"",'Working Sheet'!Q426&amp;" yd3","")))</f>
        <v/>
      </c>
      <c r="T46" s="294" t="str">
        <f>IF(K46&gt;0,K46,IF(ISNUMBER('Working Sheet'!S426),'Working Sheet'!S426,""))</f>
        <v/>
      </c>
      <c r="U46" s="294" t="str">
        <f>IF(L46&lt;&gt;"",L46,IF(M46&lt;&gt;"",M46/SUMIF('Conversion Factors'!$A$2:$A$39,D46,'Conversion Factors'!$C$2:$C$39),IF(K46&gt;0,IF(J46&lt;&gt;"",K46*SUMIF('Conversion Factors'!$F$2:$F$28,IF(LEN(J46)&gt;6,MID(J46,1,LEN(J46)-10),MID(J46,1,LEN(J46)-4)),'Conversion Factors'!$G$2:$G$28),""),"")))</f>
        <v/>
      </c>
      <c r="V46" s="294" t="str">
        <f>IF(M46&lt;&gt;"",M46,IF(L46&lt;&gt;"",L46*SUMIF('Conversion Factors'!$A$2:$A$39,D46,'Conversion Factors'!$C$2:$C$39),IF(K46&gt;0,IF(J46&lt;&gt;"",K46*SUMIF('Conversion Factors'!$F$2:$F$28,IF(LEN(J46)&gt;6,MID(J46,1,LEN(J46)-10),MID(J46,1,LEN(J46)-4)),'Conversion Factors'!$G$2:$G$28)*SUMIF('Conversion Factors'!$A$2:$A$39,D46,'Conversion Factors'!$C$2:$C$39),""),"")))</f>
        <v/>
      </c>
      <c r="W46" s="294" t="str">
        <f t="shared" si="0"/>
        <v/>
      </c>
      <c r="X46" s="294" t="str">
        <f t="shared" si="1"/>
        <v/>
      </c>
      <c r="Y46" s="293" t="str">
        <f t="shared" si="2"/>
        <v>Actions</v>
      </c>
      <c r="Z46" s="293" t="str">
        <f t="shared" si="3"/>
        <v/>
      </c>
    </row>
    <row r="47" spans="2:26" ht="35.25" customHeight="1" x14ac:dyDescent="0.35">
      <c r="B47" s="362">
        <v>41</v>
      </c>
      <c r="C47" s="379"/>
      <c r="D47" s="319"/>
      <c r="E47" s="363"/>
      <c r="F47" s="364"/>
      <c r="G47" s="319"/>
      <c r="H47" s="373"/>
      <c r="I47" s="322" t="str">
        <f>IF($G47="Reused on site",1,IF($G47="Reused off site",1,IF($G47="Landfilled",0,IF(D47&lt;&gt;"",SUMIF('Conversion Factors'!$A$2:$A$39,$D47,'Conversion Factors'!$D$2:$D$39),""))))</f>
        <v/>
      </c>
      <c r="J47" s="374"/>
      <c r="K47" s="375"/>
      <c r="L47" s="376"/>
      <c r="M47" s="377"/>
      <c r="N47" s="378"/>
      <c r="O47" s="370"/>
      <c r="P47" s="371"/>
      <c r="Q47" s="371"/>
      <c r="R47" s="372"/>
      <c r="S47" s="294" t="str">
        <f>IF(J47&lt;&gt;"",J47,IF('Working Sheet'!Q427=1.31,"1.31 yd3 (1m3)",IF('Working Sheet'!Q427&lt;&gt;"",'Working Sheet'!Q427&amp;" yd3","")))</f>
        <v/>
      </c>
      <c r="T47" s="294" t="str">
        <f>IF(K47&gt;0,K47,IF(ISNUMBER('Working Sheet'!S427),'Working Sheet'!S427,""))</f>
        <v/>
      </c>
      <c r="U47" s="294" t="str">
        <f>IF(L47&lt;&gt;"",L47,IF(M47&lt;&gt;"",M47/SUMIF('Conversion Factors'!$A$2:$A$39,D47,'Conversion Factors'!$C$2:$C$39),IF(K47&gt;0,IF(J47&lt;&gt;"",K47*SUMIF('Conversion Factors'!$F$2:$F$28,IF(LEN(J47)&gt;6,MID(J47,1,LEN(J47)-10),MID(J47,1,LEN(J47)-4)),'Conversion Factors'!$G$2:$G$28),""),"")))</f>
        <v/>
      </c>
      <c r="V47" s="294" t="str">
        <f>IF(M47&lt;&gt;"",M47,IF(L47&lt;&gt;"",L47*SUMIF('Conversion Factors'!$A$2:$A$39,D47,'Conversion Factors'!$C$2:$C$39),IF(K47&gt;0,IF(J47&lt;&gt;"",K47*SUMIF('Conversion Factors'!$F$2:$F$28,IF(LEN(J47)&gt;6,MID(J47,1,LEN(J47)-10),MID(J47,1,LEN(J47)-4)),'Conversion Factors'!$G$2:$G$28)*SUMIF('Conversion Factors'!$A$2:$A$39,D47,'Conversion Factors'!$C$2:$C$39),""),"")))</f>
        <v/>
      </c>
      <c r="W47" s="294" t="str">
        <f t="shared" si="0"/>
        <v/>
      </c>
      <c r="X47" s="294" t="str">
        <f t="shared" si="1"/>
        <v/>
      </c>
      <c r="Y47" s="293" t="str">
        <f t="shared" si="2"/>
        <v>Actions</v>
      </c>
      <c r="Z47" s="293" t="str">
        <f t="shared" si="3"/>
        <v/>
      </c>
    </row>
    <row r="48" spans="2:26" ht="35.25" customHeight="1" x14ac:dyDescent="0.35">
      <c r="B48" s="362">
        <v>42</v>
      </c>
      <c r="C48" s="379"/>
      <c r="D48" s="319"/>
      <c r="E48" s="363"/>
      <c r="F48" s="364"/>
      <c r="G48" s="319"/>
      <c r="H48" s="373"/>
      <c r="I48" s="322" t="str">
        <f>IF($G48="Reused on site",1,IF($G48="Reused off site",1,IF($G48="Landfilled",0,IF(D48&lt;&gt;"",SUMIF('Conversion Factors'!$A$2:$A$39,$D48,'Conversion Factors'!$D$2:$D$39),""))))</f>
        <v/>
      </c>
      <c r="J48" s="374"/>
      <c r="K48" s="375"/>
      <c r="L48" s="376"/>
      <c r="M48" s="377"/>
      <c r="N48" s="378"/>
      <c r="O48" s="370"/>
      <c r="P48" s="371"/>
      <c r="Q48" s="371"/>
      <c r="R48" s="372"/>
      <c r="S48" s="294" t="str">
        <f>IF(J48&lt;&gt;"",J48,IF('Working Sheet'!Q428=1.31,"1.31 yd3 (1m3)",IF('Working Sheet'!Q428&lt;&gt;"",'Working Sheet'!Q428&amp;" yd3","")))</f>
        <v/>
      </c>
      <c r="T48" s="294" t="str">
        <f>IF(K48&gt;0,K48,IF(ISNUMBER('Working Sheet'!S428),'Working Sheet'!S428,""))</f>
        <v/>
      </c>
      <c r="U48" s="294" t="str">
        <f>IF(L48&lt;&gt;"",L48,IF(M48&lt;&gt;"",M48/SUMIF('Conversion Factors'!$A$2:$A$39,D48,'Conversion Factors'!$C$2:$C$39),IF(K48&gt;0,IF(J48&lt;&gt;"",K48*SUMIF('Conversion Factors'!$F$2:$F$28,IF(LEN(J48)&gt;6,MID(J48,1,LEN(J48)-10),MID(J48,1,LEN(J48)-4)),'Conversion Factors'!$G$2:$G$28),""),"")))</f>
        <v/>
      </c>
      <c r="V48" s="294" t="str">
        <f>IF(M48&lt;&gt;"",M48,IF(L48&lt;&gt;"",L48*SUMIF('Conversion Factors'!$A$2:$A$39,D48,'Conversion Factors'!$C$2:$C$39),IF(K48&gt;0,IF(J48&lt;&gt;"",K48*SUMIF('Conversion Factors'!$F$2:$F$28,IF(LEN(J48)&gt;6,MID(J48,1,LEN(J48)-10),MID(J48,1,LEN(J48)-4)),'Conversion Factors'!$G$2:$G$28)*SUMIF('Conversion Factors'!$A$2:$A$39,D48,'Conversion Factors'!$C$2:$C$39),""),"")))</f>
        <v/>
      </c>
      <c r="W48" s="294" t="str">
        <f t="shared" si="0"/>
        <v/>
      </c>
      <c r="X48" s="294" t="str">
        <f t="shared" si="1"/>
        <v/>
      </c>
      <c r="Y48" s="293" t="str">
        <f t="shared" si="2"/>
        <v>Actions</v>
      </c>
      <c r="Z48" s="293" t="str">
        <f t="shared" si="3"/>
        <v/>
      </c>
    </row>
    <row r="49" spans="2:26" ht="35.25" customHeight="1" x14ac:dyDescent="0.35">
      <c r="B49" s="362">
        <v>43</v>
      </c>
      <c r="C49" s="379"/>
      <c r="D49" s="319"/>
      <c r="E49" s="363"/>
      <c r="F49" s="364"/>
      <c r="G49" s="319"/>
      <c r="H49" s="373"/>
      <c r="I49" s="322" t="str">
        <f>IF($G49="Reused on site",1,IF($G49="Reused off site",1,IF($G49="Landfilled",0,IF(D49&lt;&gt;"",SUMIF('Conversion Factors'!$A$2:$A$39,$D49,'Conversion Factors'!$D$2:$D$39),""))))</f>
        <v/>
      </c>
      <c r="J49" s="374"/>
      <c r="K49" s="375"/>
      <c r="L49" s="376"/>
      <c r="M49" s="377"/>
      <c r="N49" s="378"/>
      <c r="O49" s="370"/>
      <c r="P49" s="371"/>
      <c r="Q49" s="371"/>
      <c r="R49" s="372"/>
      <c r="S49" s="294" t="str">
        <f>IF(J49&lt;&gt;"",J49,IF('Working Sheet'!Q429=1.31,"1.31 yd3 (1m3)",IF('Working Sheet'!Q429&lt;&gt;"",'Working Sheet'!Q429&amp;" yd3","")))</f>
        <v/>
      </c>
      <c r="T49" s="294" t="str">
        <f>IF(K49&gt;0,K49,IF(ISNUMBER('Working Sheet'!S429),'Working Sheet'!S429,""))</f>
        <v/>
      </c>
      <c r="U49" s="294" t="str">
        <f>IF(L49&lt;&gt;"",L49,IF(M49&lt;&gt;"",M49/SUMIF('Conversion Factors'!$A$2:$A$39,D49,'Conversion Factors'!$C$2:$C$39),IF(K49&gt;0,IF(J49&lt;&gt;"",K49*SUMIF('Conversion Factors'!$F$2:$F$28,IF(LEN(J49)&gt;6,MID(J49,1,LEN(J49)-10),MID(J49,1,LEN(J49)-4)),'Conversion Factors'!$G$2:$G$28),""),"")))</f>
        <v/>
      </c>
      <c r="V49" s="294" t="str">
        <f>IF(M49&lt;&gt;"",M49,IF(L49&lt;&gt;"",L49*SUMIF('Conversion Factors'!$A$2:$A$39,D49,'Conversion Factors'!$C$2:$C$39),IF(K49&gt;0,IF(J49&lt;&gt;"",K49*SUMIF('Conversion Factors'!$F$2:$F$28,IF(LEN(J49)&gt;6,MID(J49,1,LEN(J49)-10),MID(J49,1,LEN(J49)-4)),'Conversion Factors'!$G$2:$G$28)*SUMIF('Conversion Factors'!$A$2:$A$39,D49,'Conversion Factors'!$C$2:$C$39),""),"")))</f>
        <v/>
      </c>
      <c r="W49" s="294" t="str">
        <f t="shared" si="0"/>
        <v/>
      </c>
      <c r="X49" s="294" t="str">
        <f t="shared" si="1"/>
        <v/>
      </c>
      <c r="Y49" s="293" t="str">
        <f t="shared" si="2"/>
        <v>Actions</v>
      </c>
      <c r="Z49" s="293" t="str">
        <f t="shared" si="3"/>
        <v/>
      </c>
    </row>
    <row r="50" spans="2:26" ht="35.25" customHeight="1" x14ac:dyDescent="0.35">
      <c r="B50" s="362">
        <v>44</v>
      </c>
      <c r="C50" s="379"/>
      <c r="D50" s="319"/>
      <c r="E50" s="363"/>
      <c r="F50" s="364"/>
      <c r="G50" s="319"/>
      <c r="H50" s="373"/>
      <c r="I50" s="322" t="str">
        <f>IF($G50="Reused on site",1,IF($G50="Reused off site",1,IF($G50="Landfilled",0,IF(D50&lt;&gt;"",SUMIF('Conversion Factors'!$A$2:$A$39,$D50,'Conversion Factors'!$D$2:$D$39),""))))</f>
        <v/>
      </c>
      <c r="J50" s="374"/>
      <c r="K50" s="375"/>
      <c r="L50" s="376"/>
      <c r="M50" s="377"/>
      <c r="N50" s="378"/>
      <c r="O50" s="370"/>
      <c r="P50" s="371"/>
      <c r="Q50" s="371"/>
      <c r="R50" s="372"/>
      <c r="S50" s="294" t="str">
        <f>IF(J50&lt;&gt;"",J50,IF('Working Sheet'!Q430=1.31,"1.31 yd3 (1m3)",IF('Working Sheet'!Q430&lt;&gt;"",'Working Sheet'!Q430&amp;" yd3","")))</f>
        <v/>
      </c>
      <c r="T50" s="294" t="str">
        <f>IF(K50&gt;0,K50,IF(ISNUMBER('Working Sheet'!S430),'Working Sheet'!S430,""))</f>
        <v/>
      </c>
      <c r="U50" s="294" t="str">
        <f>IF(L50&lt;&gt;"",L50,IF(M50&lt;&gt;"",M50/SUMIF('Conversion Factors'!$A$2:$A$39,D50,'Conversion Factors'!$C$2:$C$39),IF(K50&gt;0,IF(J50&lt;&gt;"",K50*SUMIF('Conversion Factors'!$F$2:$F$28,IF(LEN(J50)&gt;6,MID(J50,1,LEN(J50)-10),MID(J50,1,LEN(J50)-4)),'Conversion Factors'!$G$2:$G$28),""),"")))</f>
        <v/>
      </c>
      <c r="V50" s="294" t="str">
        <f>IF(M50&lt;&gt;"",M50,IF(L50&lt;&gt;"",L50*SUMIF('Conversion Factors'!$A$2:$A$39,D50,'Conversion Factors'!$C$2:$C$39),IF(K50&gt;0,IF(J50&lt;&gt;"",K50*SUMIF('Conversion Factors'!$F$2:$F$28,IF(LEN(J50)&gt;6,MID(J50,1,LEN(J50)-10),MID(J50,1,LEN(J50)-4)),'Conversion Factors'!$G$2:$G$28)*SUMIF('Conversion Factors'!$A$2:$A$39,D50,'Conversion Factors'!$C$2:$C$39),""),"")))</f>
        <v/>
      </c>
      <c r="W50" s="294" t="str">
        <f t="shared" si="0"/>
        <v/>
      </c>
      <c r="X50" s="294" t="str">
        <f t="shared" si="1"/>
        <v/>
      </c>
      <c r="Y50" s="293" t="str">
        <f t="shared" si="2"/>
        <v>Actions</v>
      </c>
      <c r="Z50" s="293" t="str">
        <f t="shared" si="3"/>
        <v/>
      </c>
    </row>
    <row r="51" spans="2:26" ht="35.25" customHeight="1" x14ac:dyDescent="0.35">
      <c r="B51" s="362">
        <v>45</v>
      </c>
      <c r="C51" s="379"/>
      <c r="D51" s="319"/>
      <c r="E51" s="363"/>
      <c r="F51" s="364"/>
      <c r="G51" s="319"/>
      <c r="H51" s="373"/>
      <c r="I51" s="322" t="str">
        <f>IF($G51="Reused on site",1,IF($G51="Reused off site",1,IF($G51="Landfilled",0,IF(D51&lt;&gt;"",SUMIF('Conversion Factors'!$A$2:$A$39,$D51,'Conversion Factors'!$D$2:$D$39),""))))</f>
        <v/>
      </c>
      <c r="J51" s="374"/>
      <c r="K51" s="375"/>
      <c r="L51" s="376"/>
      <c r="M51" s="377"/>
      <c r="N51" s="378"/>
      <c r="O51" s="370"/>
      <c r="P51" s="371"/>
      <c r="Q51" s="371"/>
      <c r="R51" s="372"/>
      <c r="S51" s="294" t="str">
        <f>IF(J51&lt;&gt;"",J51,IF('Working Sheet'!Q431=1.31,"1.31 yd3 (1m3)",IF('Working Sheet'!Q431&lt;&gt;"",'Working Sheet'!Q431&amp;" yd3","")))</f>
        <v/>
      </c>
      <c r="T51" s="294" t="str">
        <f>IF(K51&gt;0,K51,IF(ISNUMBER('Working Sheet'!S431),'Working Sheet'!S431,""))</f>
        <v/>
      </c>
      <c r="U51" s="294" t="str">
        <f>IF(L51&lt;&gt;"",L51,IF(M51&lt;&gt;"",M51/SUMIF('Conversion Factors'!$A$2:$A$39,D51,'Conversion Factors'!$C$2:$C$39),IF(K51&gt;0,IF(J51&lt;&gt;"",K51*SUMIF('Conversion Factors'!$F$2:$F$28,IF(LEN(J51)&gt;6,MID(J51,1,LEN(J51)-10),MID(J51,1,LEN(J51)-4)),'Conversion Factors'!$G$2:$G$28),""),"")))</f>
        <v/>
      </c>
      <c r="V51" s="294" t="str">
        <f>IF(M51&lt;&gt;"",M51,IF(L51&lt;&gt;"",L51*SUMIF('Conversion Factors'!$A$2:$A$39,D51,'Conversion Factors'!$C$2:$C$39),IF(K51&gt;0,IF(J51&lt;&gt;"",K51*SUMIF('Conversion Factors'!$F$2:$F$28,IF(LEN(J51)&gt;6,MID(J51,1,LEN(J51)-10),MID(J51,1,LEN(J51)-4)),'Conversion Factors'!$G$2:$G$28)*SUMIF('Conversion Factors'!$A$2:$A$39,D51,'Conversion Factors'!$C$2:$C$39),""),"")))</f>
        <v/>
      </c>
      <c r="W51" s="294" t="str">
        <f t="shared" si="0"/>
        <v/>
      </c>
      <c r="X51" s="294" t="str">
        <f t="shared" si="1"/>
        <v/>
      </c>
      <c r="Y51" s="293" t="str">
        <f t="shared" si="2"/>
        <v>Actions</v>
      </c>
      <c r="Z51" s="293" t="str">
        <f t="shared" si="3"/>
        <v/>
      </c>
    </row>
    <row r="52" spans="2:26" ht="35.25" customHeight="1" x14ac:dyDescent="0.35">
      <c r="B52" s="362">
        <v>46</v>
      </c>
      <c r="C52" s="379"/>
      <c r="D52" s="319"/>
      <c r="E52" s="363"/>
      <c r="F52" s="364"/>
      <c r="G52" s="319"/>
      <c r="H52" s="373"/>
      <c r="I52" s="322" t="str">
        <f>IF($G52="Reused on site",1,IF($G52="Reused off site",1,IF($G52="Landfilled",0,IF(D52&lt;&gt;"",SUMIF('Conversion Factors'!$A$2:$A$39,$D52,'Conversion Factors'!$D$2:$D$39),""))))</f>
        <v/>
      </c>
      <c r="J52" s="374"/>
      <c r="K52" s="375"/>
      <c r="L52" s="376"/>
      <c r="M52" s="377"/>
      <c r="N52" s="378"/>
      <c r="O52" s="370"/>
      <c r="P52" s="371"/>
      <c r="Q52" s="371"/>
      <c r="R52" s="372"/>
      <c r="S52" s="294" t="str">
        <f>IF(J52&lt;&gt;"",J52,IF('Working Sheet'!Q432=1.31,"1.31 yd3 (1m3)",IF('Working Sheet'!Q432&lt;&gt;"",'Working Sheet'!Q432&amp;" yd3","")))</f>
        <v/>
      </c>
      <c r="T52" s="294" t="str">
        <f>IF(K52&gt;0,K52,IF(ISNUMBER('Working Sheet'!S432),'Working Sheet'!S432,""))</f>
        <v/>
      </c>
      <c r="U52" s="294" t="str">
        <f>IF(L52&lt;&gt;"",L52,IF(M52&lt;&gt;"",M52/SUMIF('Conversion Factors'!$A$2:$A$39,D52,'Conversion Factors'!$C$2:$C$39),IF(K52&gt;0,IF(J52&lt;&gt;"",K52*SUMIF('Conversion Factors'!$F$2:$F$28,IF(LEN(J52)&gt;6,MID(J52,1,LEN(J52)-10),MID(J52,1,LEN(J52)-4)),'Conversion Factors'!$G$2:$G$28),""),"")))</f>
        <v/>
      </c>
      <c r="V52" s="294" t="str">
        <f>IF(M52&lt;&gt;"",M52,IF(L52&lt;&gt;"",L52*SUMIF('Conversion Factors'!$A$2:$A$39,D52,'Conversion Factors'!$C$2:$C$39),IF(K52&gt;0,IF(J52&lt;&gt;"",K52*SUMIF('Conversion Factors'!$F$2:$F$28,IF(LEN(J52)&gt;6,MID(J52,1,LEN(J52)-10),MID(J52,1,LEN(J52)-4)),'Conversion Factors'!$G$2:$G$28)*SUMIF('Conversion Factors'!$A$2:$A$39,D52,'Conversion Factors'!$C$2:$C$39),""),"")))</f>
        <v/>
      </c>
      <c r="W52" s="294" t="str">
        <f t="shared" si="0"/>
        <v/>
      </c>
      <c r="X52" s="294" t="str">
        <f t="shared" si="1"/>
        <v/>
      </c>
      <c r="Y52" s="293" t="str">
        <f t="shared" si="2"/>
        <v>Actions</v>
      </c>
      <c r="Z52" s="293" t="str">
        <f t="shared" si="3"/>
        <v/>
      </c>
    </row>
    <row r="53" spans="2:26" ht="35.25" customHeight="1" x14ac:dyDescent="0.35">
      <c r="B53" s="362">
        <v>47</v>
      </c>
      <c r="C53" s="379"/>
      <c r="D53" s="319"/>
      <c r="E53" s="363"/>
      <c r="F53" s="364"/>
      <c r="G53" s="319"/>
      <c r="H53" s="373"/>
      <c r="I53" s="322" t="str">
        <f>IF($G53="Reused on site",1,IF($G53="Reused off site",1,IF($G53="Landfilled",0,IF(D53&lt;&gt;"",SUMIF('Conversion Factors'!$A$2:$A$39,$D53,'Conversion Factors'!$D$2:$D$39),""))))</f>
        <v/>
      </c>
      <c r="J53" s="374"/>
      <c r="K53" s="375"/>
      <c r="L53" s="376"/>
      <c r="M53" s="377"/>
      <c r="N53" s="378"/>
      <c r="O53" s="370"/>
      <c r="P53" s="371"/>
      <c r="Q53" s="371"/>
      <c r="R53" s="372"/>
      <c r="S53" s="294" t="str">
        <f>IF(J53&lt;&gt;"",J53,IF('Working Sheet'!Q433=1.31,"1.31 yd3 (1m3)",IF('Working Sheet'!Q433&lt;&gt;"",'Working Sheet'!Q433&amp;" yd3","")))</f>
        <v/>
      </c>
      <c r="T53" s="294" t="str">
        <f>IF(K53&gt;0,K53,IF(ISNUMBER('Working Sheet'!S433),'Working Sheet'!S433,""))</f>
        <v/>
      </c>
      <c r="U53" s="294" t="str">
        <f>IF(L53&lt;&gt;"",L53,IF(M53&lt;&gt;"",M53/SUMIF('Conversion Factors'!$A$2:$A$39,D53,'Conversion Factors'!$C$2:$C$39),IF(K53&gt;0,IF(J53&lt;&gt;"",K53*SUMIF('Conversion Factors'!$F$2:$F$28,IF(LEN(J53)&gt;6,MID(J53,1,LEN(J53)-10),MID(J53,1,LEN(J53)-4)),'Conversion Factors'!$G$2:$G$28),""),"")))</f>
        <v/>
      </c>
      <c r="V53" s="294" t="str">
        <f>IF(M53&lt;&gt;"",M53,IF(L53&lt;&gt;"",L53*SUMIF('Conversion Factors'!$A$2:$A$39,D53,'Conversion Factors'!$C$2:$C$39),IF(K53&gt;0,IF(J53&lt;&gt;"",K53*SUMIF('Conversion Factors'!$F$2:$F$28,IF(LEN(J53)&gt;6,MID(J53,1,LEN(J53)-10),MID(J53,1,LEN(J53)-4)),'Conversion Factors'!$G$2:$G$28)*SUMIF('Conversion Factors'!$A$2:$A$39,D53,'Conversion Factors'!$C$2:$C$39),""),"")))</f>
        <v/>
      </c>
      <c r="W53" s="294" t="str">
        <f t="shared" si="0"/>
        <v/>
      </c>
      <c r="X53" s="294" t="str">
        <f t="shared" si="1"/>
        <v/>
      </c>
      <c r="Y53" s="293" t="str">
        <f t="shared" si="2"/>
        <v>Actions</v>
      </c>
      <c r="Z53" s="293" t="str">
        <f t="shared" si="3"/>
        <v/>
      </c>
    </row>
    <row r="54" spans="2:26" ht="35.25" customHeight="1" x14ac:dyDescent="0.35">
      <c r="B54" s="362">
        <v>48</v>
      </c>
      <c r="C54" s="379"/>
      <c r="D54" s="319"/>
      <c r="E54" s="363"/>
      <c r="F54" s="364"/>
      <c r="G54" s="319"/>
      <c r="H54" s="373"/>
      <c r="I54" s="322" t="str">
        <f>IF($G54="Reused on site",1,IF($G54="Reused off site",1,IF($G54="Landfilled",0,IF(D54&lt;&gt;"",SUMIF('Conversion Factors'!$A$2:$A$39,$D54,'Conversion Factors'!$D$2:$D$39),""))))</f>
        <v/>
      </c>
      <c r="J54" s="374"/>
      <c r="K54" s="375"/>
      <c r="L54" s="376"/>
      <c r="M54" s="377"/>
      <c r="N54" s="378"/>
      <c r="O54" s="370"/>
      <c r="P54" s="371"/>
      <c r="Q54" s="371"/>
      <c r="R54" s="372"/>
      <c r="S54" s="294" t="str">
        <f>IF(J54&lt;&gt;"",J54,IF('Working Sheet'!Q434=1.31,"1.31 yd3 (1m3)",IF('Working Sheet'!Q434&lt;&gt;"",'Working Sheet'!Q434&amp;" yd3","")))</f>
        <v/>
      </c>
      <c r="T54" s="294" t="str">
        <f>IF(K54&gt;0,K54,IF(ISNUMBER('Working Sheet'!S434),'Working Sheet'!S434,""))</f>
        <v/>
      </c>
      <c r="U54" s="294" t="str">
        <f>IF(L54&lt;&gt;"",L54,IF(M54&lt;&gt;"",M54/SUMIF('Conversion Factors'!$A$2:$A$39,D54,'Conversion Factors'!$C$2:$C$39),IF(K54&gt;0,IF(J54&lt;&gt;"",K54*SUMIF('Conversion Factors'!$F$2:$F$28,IF(LEN(J54)&gt;6,MID(J54,1,LEN(J54)-10),MID(J54,1,LEN(J54)-4)),'Conversion Factors'!$G$2:$G$28),""),"")))</f>
        <v/>
      </c>
      <c r="V54" s="294" t="str">
        <f>IF(M54&lt;&gt;"",M54,IF(L54&lt;&gt;"",L54*SUMIF('Conversion Factors'!$A$2:$A$39,D54,'Conversion Factors'!$C$2:$C$39),IF(K54&gt;0,IF(J54&lt;&gt;"",K54*SUMIF('Conversion Factors'!$F$2:$F$28,IF(LEN(J54)&gt;6,MID(J54,1,LEN(J54)-10),MID(J54,1,LEN(J54)-4)),'Conversion Factors'!$G$2:$G$28)*SUMIF('Conversion Factors'!$A$2:$A$39,D54,'Conversion Factors'!$C$2:$C$39),""),"")))</f>
        <v/>
      </c>
      <c r="W54" s="294" t="str">
        <f t="shared" si="0"/>
        <v/>
      </c>
      <c r="X54" s="294" t="str">
        <f t="shared" si="1"/>
        <v/>
      </c>
      <c r="Y54" s="293" t="str">
        <f t="shared" si="2"/>
        <v>Actions</v>
      </c>
      <c r="Z54" s="293" t="str">
        <f t="shared" si="3"/>
        <v/>
      </c>
    </row>
    <row r="55" spans="2:26" ht="35.25" customHeight="1" x14ac:dyDescent="0.35">
      <c r="B55" s="362">
        <v>49</v>
      </c>
      <c r="C55" s="379"/>
      <c r="D55" s="319"/>
      <c r="E55" s="363"/>
      <c r="F55" s="364"/>
      <c r="G55" s="319"/>
      <c r="H55" s="373"/>
      <c r="I55" s="322" t="str">
        <f>IF($G55="Reused on site",1,IF($G55="Reused off site",1,IF($G55="Landfilled",0,IF(D55&lt;&gt;"",SUMIF('Conversion Factors'!$A$2:$A$39,$D55,'Conversion Factors'!$D$2:$D$39),""))))</f>
        <v/>
      </c>
      <c r="J55" s="374"/>
      <c r="K55" s="375"/>
      <c r="L55" s="376"/>
      <c r="M55" s="377"/>
      <c r="N55" s="378"/>
      <c r="O55" s="370"/>
      <c r="P55" s="371"/>
      <c r="Q55" s="371"/>
      <c r="R55" s="372"/>
      <c r="S55" s="294" t="str">
        <f>IF(J55&lt;&gt;"",J55,IF('Working Sheet'!Q435=1.31,"1.31 yd3 (1m3)",IF('Working Sheet'!Q435&lt;&gt;"",'Working Sheet'!Q435&amp;" yd3","")))</f>
        <v/>
      </c>
      <c r="T55" s="294" t="str">
        <f>IF(K55&gt;0,K55,IF(ISNUMBER('Working Sheet'!S435),'Working Sheet'!S435,""))</f>
        <v/>
      </c>
      <c r="U55" s="294" t="str">
        <f>IF(L55&lt;&gt;"",L55,IF(M55&lt;&gt;"",M55/SUMIF('Conversion Factors'!$A$2:$A$39,D55,'Conversion Factors'!$C$2:$C$39),IF(K55&gt;0,IF(J55&lt;&gt;"",K55*SUMIF('Conversion Factors'!$F$2:$F$28,IF(LEN(J55)&gt;6,MID(J55,1,LEN(J55)-10),MID(J55,1,LEN(J55)-4)),'Conversion Factors'!$G$2:$G$28),""),"")))</f>
        <v/>
      </c>
      <c r="V55" s="294" t="str">
        <f>IF(M55&lt;&gt;"",M55,IF(L55&lt;&gt;"",L55*SUMIF('Conversion Factors'!$A$2:$A$39,D55,'Conversion Factors'!$C$2:$C$39),IF(K55&gt;0,IF(J55&lt;&gt;"",K55*SUMIF('Conversion Factors'!$F$2:$F$28,IF(LEN(J55)&gt;6,MID(J55,1,LEN(J55)-10),MID(J55,1,LEN(J55)-4)),'Conversion Factors'!$G$2:$G$28)*SUMIF('Conversion Factors'!$A$2:$A$39,D55,'Conversion Factors'!$C$2:$C$39),""),"")))</f>
        <v/>
      </c>
      <c r="W55" s="294" t="str">
        <f t="shared" si="0"/>
        <v/>
      </c>
      <c r="X55" s="294" t="str">
        <f t="shared" si="1"/>
        <v/>
      </c>
      <c r="Y55" s="293" t="str">
        <f t="shared" si="2"/>
        <v>Actions</v>
      </c>
      <c r="Z55" s="293" t="str">
        <f t="shared" si="3"/>
        <v/>
      </c>
    </row>
    <row r="56" spans="2:26" ht="35.25" customHeight="1" x14ac:dyDescent="0.35">
      <c r="B56" s="362">
        <v>50</v>
      </c>
      <c r="C56" s="379"/>
      <c r="D56" s="319"/>
      <c r="E56" s="363"/>
      <c r="F56" s="364"/>
      <c r="G56" s="319"/>
      <c r="H56" s="373"/>
      <c r="I56" s="322" t="str">
        <f>IF($G56="Reused on site",1,IF($G56="Reused off site",1,IF($G56="Landfilled",0,IF(D56&lt;&gt;"",SUMIF('Conversion Factors'!$A$2:$A$39,$D56,'Conversion Factors'!$D$2:$D$39),""))))</f>
        <v/>
      </c>
      <c r="J56" s="374"/>
      <c r="K56" s="375"/>
      <c r="L56" s="376"/>
      <c r="M56" s="377"/>
      <c r="N56" s="378"/>
      <c r="O56" s="370"/>
      <c r="P56" s="371"/>
      <c r="Q56" s="371"/>
      <c r="R56" s="372"/>
      <c r="S56" s="294" t="str">
        <f>IF(J56&lt;&gt;"",J56,IF('Working Sheet'!Q436=1.31,"1.31 yd3 (1m3)",IF('Working Sheet'!Q436&lt;&gt;"",'Working Sheet'!Q436&amp;" yd3","")))</f>
        <v/>
      </c>
      <c r="T56" s="294" t="str">
        <f>IF(K56&gt;0,K56,IF(ISNUMBER('Working Sheet'!S436),'Working Sheet'!S436,""))</f>
        <v/>
      </c>
      <c r="U56" s="294" t="str">
        <f>IF(L56&lt;&gt;"",L56,IF(M56&lt;&gt;"",M56/SUMIF('Conversion Factors'!$A$2:$A$39,D56,'Conversion Factors'!$C$2:$C$39),IF(K56&gt;0,IF(J56&lt;&gt;"",K56*SUMIF('Conversion Factors'!$F$2:$F$28,IF(LEN(J56)&gt;6,MID(J56,1,LEN(J56)-10),MID(J56,1,LEN(J56)-4)),'Conversion Factors'!$G$2:$G$28),""),"")))</f>
        <v/>
      </c>
      <c r="V56" s="294" t="str">
        <f>IF(M56&lt;&gt;"",M56,IF(L56&lt;&gt;"",L56*SUMIF('Conversion Factors'!$A$2:$A$39,D56,'Conversion Factors'!$C$2:$C$39),IF(K56&gt;0,IF(J56&lt;&gt;"",K56*SUMIF('Conversion Factors'!$F$2:$F$28,IF(LEN(J56)&gt;6,MID(J56,1,LEN(J56)-10),MID(J56,1,LEN(J56)-4)),'Conversion Factors'!$G$2:$G$28)*SUMIF('Conversion Factors'!$A$2:$A$39,D56,'Conversion Factors'!$C$2:$C$39),""),"")))</f>
        <v/>
      </c>
      <c r="W56" s="294" t="str">
        <f t="shared" si="0"/>
        <v/>
      </c>
      <c r="X56" s="294" t="str">
        <f t="shared" si="1"/>
        <v/>
      </c>
      <c r="Y56" s="293" t="str">
        <f t="shared" si="2"/>
        <v>Actions</v>
      </c>
      <c r="Z56" s="293" t="str">
        <f t="shared" si="3"/>
        <v/>
      </c>
    </row>
    <row r="57" spans="2:26" ht="35.25" customHeight="1" x14ac:dyDescent="0.35">
      <c r="B57" s="362">
        <v>51</v>
      </c>
      <c r="C57" s="379"/>
      <c r="D57" s="319"/>
      <c r="E57" s="363"/>
      <c r="F57" s="364"/>
      <c r="G57" s="319"/>
      <c r="H57" s="373"/>
      <c r="I57" s="322" t="str">
        <f>IF($G57="Reused on site",1,IF($G57="Reused off site",1,IF($G57="Landfilled",0,IF(D57&lt;&gt;"",SUMIF('Conversion Factors'!$A$2:$A$39,$D57,'Conversion Factors'!$D$2:$D$39),""))))</f>
        <v/>
      </c>
      <c r="J57" s="374"/>
      <c r="K57" s="375"/>
      <c r="L57" s="376"/>
      <c r="M57" s="377"/>
      <c r="N57" s="378"/>
      <c r="O57" s="370"/>
      <c r="P57" s="371"/>
      <c r="Q57" s="371"/>
      <c r="R57" s="372"/>
      <c r="S57" s="294" t="str">
        <f>IF(J57&lt;&gt;"",J57,IF('Working Sheet'!Q437=1.31,"1.31 yd3 (1m3)",IF('Working Sheet'!Q437&lt;&gt;"",'Working Sheet'!Q437&amp;" yd3","")))</f>
        <v/>
      </c>
      <c r="T57" s="294" t="str">
        <f>IF(K57&gt;0,K57,IF(ISNUMBER('Working Sheet'!S437),'Working Sheet'!S437,""))</f>
        <v/>
      </c>
      <c r="U57" s="294" t="str">
        <f>IF(L57&lt;&gt;"",L57,IF(M57&lt;&gt;"",M57/SUMIF('Conversion Factors'!$A$2:$A$39,D57,'Conversion Factors'!$C$2:$C$39),IF(K57&gt;0,IF(J57&lt;&gt;"",K57*SUMIF('Conversion Factors'!$F$2:$F$28,IF(LEN(J57)&gt;6,MID(J57,1,LEN(J57)-10),MID(J57,1,LEN(J57)-4)),'Conversion Factors'!$G$2:$G$28),""),"")))</f>
        <v/>
      </c>
      <c r="V57" s="294" t="str">
        <f>IF(M57&lt;&gt;"",M57,IF(L57&lt;&gt;"",L57*SUMIF('Conversion Factors'!$A$2:$A$39,D57,'Conversion Factors'!$C$2:$C$39),IF(K57&gt;0,IF(J57&lt;&gt;"",K57*SUMIF('Conversion Factors'!$F$2:$F$28,IF(LEN(J57)&gt;6,MID(J57,1,LEN(J57)-10),MID(J57,1,LEN(J57)-4)),'Conversion Factors'!$G$2:$G$28)*SUMIF('Conversion Factors'!$A$2:$A$39,D57,'Conversion Factors'!$C$2:$C$39),""),"")))</f>
        <v/>
      </c>
      <c r="W57" s="294" t="str">
        <f t="shared" si="0"/>
        <v/>
      </c>
      <c r="X57" s="294" t="str">
        <f t="shared" si="1"/>
        <v/>
      </c>
      <c r="Y57" s="293" t="str">
        <f t="shared" si="2"/>
        <v>Actions</v>
      </c>
      <c r="Z57" s="293" t="str">
        <f t="shared" si="3"/>
        <v/>
      </c>
    </row>
    <row r="58" spans="2:26" ht="35.25" customHeight="1" x14ac:dyDescent="0.35">
      <c r="B58" s="362">
        <v>52</v>
      </c>
      <c r="C58" s="379"/>
      <c r="D58" s="319"/>
      <c r="E58" s="363"/>
      <c r="F58" s="364"/>
      <c r="G58" s="319"/>
      <c r="H58" s="373"/>
      <c r="I58" s="322" t="str">
        <f>IF($G58="Reused on site",1,IF($G58="Reused off site",1,IF($G58="Landfilled",0,IF(D58&lt;&gt;"",SUMIF('Conversion Factors'!$A$2:$A$39,$D58,'Conversion Factors'!$D$2:$D$39),""))))</f>
        <v/>
      </c>
      <c r="J58" s="374"/>
      <c r="K58" s="375"/>
      <c r="L58" s="376"/>
      <c r="M58" s="377"/>
      <c r="N58" s="378"/>
      <c r="O58" s="370"/>
      <c r="P58" s="371"/>
      <c r="Q58" s="371"/>
      <c r="R58" s="372"/>
      <c r="S58" s="294" t="str">
        <f>IF(J58&lt;&gt;"",J58,IF('Working Sheet'!Q438=1.31,"1.31 yd3 (1m3)",IF('Working Sheet'!Q438&lt;&gt;"",'Working Sheet'!Q438&amp;" yd3","")))</f>
        <v/>
      </c>
      <c r="T58" s="294" t="str">
        <f>IF(K58&gt;0,K58,IF(ISNUMBER('Working Sheet'!S438),'Working Sheet'!S438,""))</f>
        <v/>
      </c>
      <c r="U58" s="294" t="str">
        <f>IF(L58&lt;&gt;"",L58,IF(M58&lt;&gt;"",M58/SUMIF('Conversion Factors'!$A$2:$A$39,D58,'Conversion Factors'!$C$2:$C$39),IF(K58&gt;0,IF(J58&lt;&gt;"",K58*SUMIF('Conversion Factors'!$F$2:$F$28,IF(LEN(J58)&gt;6,MID(J58,1,LEN(J58)-10),MID(J58,1,LEN(J58)-4)),'Conversion Factors'!$G$2:$G$28),""),"")))</f>
        <v/>
      </c>
      <c r="V58" s="294" t="str">
        <f>IF(M58&lt;&gt;"",M58,IF(L58&lt;&gt;"",L58*SUMIF('Conversion Factors'!$A$2:$A$39,D58,'Conversion Factors'!$C$2:$C$39),IF(K58&gt;0,IF(J58&lt;&gt;"",K58*SUMIF('Conversion Factors'!$F$2:$F$28,IF(LEN(J58)&gt;6,MID(J58,1,LEN(J58)-10),MID(J58,1,LEN(J58)-4)),'Conversion Factors'!$G$2:$G$28)*SUMIF('Conversion Factors'!$A$2:$A$39,D58,'Conversion Factors'!$C$2:$C$39),""),"")))</f>
        <v/>
      </c>
      <c r="W58" s="294" t="str">
        <f t="shared" si="0"/>
        <v/>
      </c>
      <c r="X58" s="294" t="str">
        <f t="shared" si="1"/>
        <v/>
      </c>
      <c r="Y58" s="293" t="str">
        <f t="shared" si="2"/>
        <v>Actions</v>
      </c>
      <c r="Z58" s="293" t="str">
        <f t="shared" si="3"/>
        <v/>
      </c>
    </row>
    <row r="59" spans="2:26" ht="35.25" customHeight="1" x14ac:dyDescent="0.35">
      <c r="B59" s="362">
        <v>53</v>
      </c>
      <c r="C59" s="379"/>
      <c r="D59" s="319"/>
      <c r="E59" s="363"/>
      <c r="F59" s="364"/>
      <c r="G59" s="319"/>
      <c r="H59" s="373"/>
      <c r="I59" s="322" t="str">
        <f>IF($G59="Reused on site",1,IF($G59="Reused off site",1,IF($G59="Landfilled",0,IF(D59&lt;&gt;"",SUMIF('Conversion Factors'!$A$2:$A$39,$D59,'Conversion Factors'!$D$2:$D$39),""))))</f>
        <v/>
      </c>
      <c r="J59" s="374"/>
      <c r="K59" s="375"/>
      <c r="L59" s="376"/>
      <c r="M59" s="377"/>
      <c r="N59" s="378"/>
      <c r="O59" s="370"/>
      <c r="P59" s="371"/>
      <c r="Q59" s="371"/>
      <c r="R59" s="372"/>
      <c r="S59" s="294" t="str">
        <f>IF(J59&lt;&gt;"",J59,IF('Working Sheet'!Q439=1.31,"1.31 yd3 (1m3)",IF('Working Sheet'!Q439&lt;&gt;"",'Working Sheet'!Q439&amp;" yd3","")))</f>
        <v/>
      </c>
      <c r="T59" s="294" t="str">
        <f>IF(K59&gt;0,K59,IF(ISNUMBER('Working Sheet'!S439),'Working Sheet'!S439,""))</f>
        <v/>
      </c>
      <c r="U59" s="294" t="str">
        <f>IF(L59&lt;&gt;"",L59,IF(M59&lt;&gt;"",M59/SUMIF('Conversion Factors'!$A$2:$A$39,D59,'Conversion Factors'!$C$2:$C$39),IF(K59&gt;0,IF(J59&lt;&gt;"",K59*SUMIF('Conversion Factors'!$F$2:$F$28,IF(LEN(J59)&gt;6,MID(J59,1,LEN(J59)-10),MID(J59,1,LEN(J59)-4)),'Conversion Factors'!$G$2:$G$28),""),"")))</f>
        <v/>
      </c>
      <c r="V59" s="294" t="str">
        <f>IF(M59&lt;&gt;"",M59,IF(L59&lt;&gt;"",L59*SUMIF('Conversion Factors'!$A$2:$A$39,D59,'Conversion Factors'!$C$2:$C$39),IF(K59&gt;0,IF(J59&lt;&gt;"",K59*SUMIF('Conversion Factors'!$F$2:$F$28,IF(LEN(J59)&gt;6,MID(J59,1,LEN(J59)-10),MID(J59,1,LEN(J59)-4)),'Conversion Factors'!$G$2:$G$28)*SUMIF('Conversion Factors'!$A$2:$A$39,D59,'Conversion Factors'!$C$2:$C$39),""),"")))</f>
        <v/>
      </c>
      <c r="W59" s="294" t="str">
        <f t="shared" si="0"/>
        <v/>
      </c>
      <c r="X59" s="294" t="str">
        <f t="shared" si="1"/>
        <v/>
      </c>
      <c r="Y59" s="293" t="str">
        <f t="shared" si="2"/>
        <v>Actions</v>
      </c>
      <c r="Z59" s="293" t="str">
        <f t="shared" si="3"/>
        <v/>
      </c>
    </row>
    <row r="60" spans="2:26" ht="35.25" customHeight="1" x14ac:dyDescent="0.35">
      <c r="B60" s="362">
        <v>54</v>
      </c>
      <c r="C60" s="379"/>
      <c r="D60" s="319"/>
      <c r="E60" s="363"/>
      <c r="F60" s="364"/>
      <c r="G60" s="319"/>
      <c r="H60" s="373"/>
      <c r="I60" s="322" t="str">
        <f>IF($G60="Reused on site",1,IF($G60="Reused off site",1,IF($G60="Landfilled",0,IF(D60&lt;&gt;"",SUMIF('Conversion Factors'!$A$2:$A$39,$D60,'Conversion Factors'!$D$2:$D$39),""))))</f>
        <v/>
      </c>
      <c r="J60" s="374"/>
      <c r="K60" s="375"/>
      <c r="L60" s="376"/>
      <c r="M60" s="377"/>
      <c r="N60" s="378"/>
      <c r="O60" s="370"/>
      <c r="P60" s="371"/>
      <c r="Q60" s="371"/>
      <c r="R60" s="372"/>
      <c r="S60" s="294" t="str">
        <f>IF(J60&lt;&gt;"",J60,IF('Working Sheet'!Q440=1.31,"1.31 yd3 (1m3)",IF('Working Sheet'!Q440&lt;&gt;"",'Working Sheet'!Q440&amp;" yd3","")))</f>
        <v/>
      </c>
      <c r="T60" s="294" t="str">
        <f>IF(K60&gt;0,K60,IF(ISNUMBER('Working Sheet'!S440),'Working Sheet'!S440,""))</f>
        <v/>
      </c>
      <c r="U60" s="294" t="str">
        <f>IF(L60&lt;&gt;"",L60,IF(M60&lt;&gt;"",M60/SUMIF('Conversion Factors'!$A$2:$A$39,D60,'Conversion Factors'!$C$2:$C$39),IF(K60&gt;0,IF(J60&lt;&gt;"",K60*SUMIF('Conversion Factors'!$F$2:$F$28,IF(LEN(J60)&gt;6,MID(J60,1,LEN(J60)-10),MID(J60,1,LEN(J60)-4)),'Conversion Factors'!$G$2:$G$28),""),"")))</f>
        <v/>
      </c>
      <c r="V60" s="294" t="str">
        <f>IF(M60&lt;&gt;"",M60,IF(L60&lt;&gt;"",L60*SUMIF('Conversion Factors'!$A$2:$A$39,D60,'Conversion Factors'!$C$2:$C$39),IF(K60&gt;0,IF(J60&lt;&gt;"",K60*SUMIF('Conversion Factors'!$F$2:$F$28,IF(LEN(J60)&gt;6,MID(J60,1,LEN(J60)-10),MID(J60,1,LEN(J60)-4)),'Conversion Factors'!$G$2:$G$28)*SUMIF('Conversion Factors'!$A$2:$A$39,D60,'Conversion Factors'!$C$2:$C$39),""),"")))</f>
        <v/>
      </c>
      <c r="W60" s="294" t="str">
        <f t="shared" si="0"/>
        <v/>
      </c>
      <c r="X60" s="294" t="str">
        <f t="shared" si="1"/>
        <v/>
      </c>
      <c r="Y60" s="293" t="str">
        <f t="shared" si="2"/>
        <v>Actions</v>
      </c>
      <c r="Z60" s="293" t="str">
        <f t="shared" si="3"/>
        <v/>
      </c>
    </row>
    <row r="61" spans="2:26" ht="35.25" customHeight="1" x14ac:dyDescent="0.35">
      <c r="B61" s="362">
        <v>55</v>
      </c>
      <c r="C61" s="379"/>
      <c r="D61" s="319"/>
      <c r="E61" s="363"/>
      <c r="F61" s="364"/>
      <c r="G61" s="319"/>
      <c r="H61" s="373"/>
      <c r="I61" s="322" t="str">
        <f>IF($G61="Reused on site",1,IF($G61="Reused off site",1,IF($G61="Landfilled",0,IF(D61&lt;&gt;"",SUMIF('Conversion Factors'!$A$2:$A$39,$D61,'Conversion Factors'!$D$2:$D$39),""))))</f>
        <v/>
      </c>
      <c r="J61" s="374"/>
      <c r="K61" s="375"/>
      <c r="L61" s="376"/>
      <c r="M61" s="377"/>
      <c r="N61" s="378"/>
      <c r="O61" s="370"/>
      <c r="P61" s="371"/>
      <c r="Q61" s="371"/>
      <c r="R61" s="372"/>
      <c r="S61" s="294" t="str">
        <f>IF(J61&lt;&gt;"",J61,IF('Working Sheet'!Q441=1.31,"1.31 yd3 (1m3)",IF('Working Sheet'!Q441&lt;&gt;"",'Working Sheet'!Q441&amp;" yd3","")))</f>
        <v/>
      </c>
      <c r="T61" s="294" t="str">
        <f>IF(K61&gt;0,K61,IF(ISNUMBER('Working Sheet'!S441),'Working Sheet'!S441,""))</f>
        <v/>
      </c>
      <c r="U61" s="294" t="str">
        <f>IF(L61&lt;&gt;"",L61,IF(M61&lt;&gt;"",M61/SUMIF('Conversion Factors'!$A$2:$A$39,D61,'Conversion Factors'!$C$2:$C$39),IF(K61&gt;0,IF(J61&lt;&gt;"",K61*SUMIF('Conversion Factors'!$F$2:$F$28,IF(LEN(J61)&gt;6,MID(J61,1,LEN(J61)-10),MID(J61,1,LEN(J61)-4)),'Conversion Factors'!$G$2:$G$28),""),"")))</f>
        <v/>
      </c>
      <c r="V61" s="294" t="str">
        <f>IF(M61&lt;&gt;"",M61,IF(L61&lt;&gt;"",L61*SUMIF('Conversion Factors'!$A$2:$A$39,D61,'Conversion Factors'!$C$2:$C$39),IF(K61&gt;0,IF(J61&lt;&gt;"",K61*SUMIF('Conversion Factors'!$F$2:$F$28,IF(LEN(J61)&gt;6,MID(J61,1,LEN(J61)-10),MID(J61,1,LEN(J61)-4)),'Conversion Factors'!$G$2:$G$28)*SUMIF('Conversion Factors'!$A$2:$A$39,D61,'Conversion Factors'!$C$2:$C$39),""),"")))</f>
        <v/>
      </c>
      <c r="W61" s="294" t="str">
        <f t="shared" si="0"/>
        <v/>
      </c>
      <c r="X61" s="294" t="str">
        <f t="shared" si="1"/>
        <v/>
      </c>
      <c r="Y61" s="293" t="str">
        <f t="shared" si="2"/>
        <v>Actions</v>
      </c>
      <c r="Z61" s="293" t="str">
        <f t="shared" si="3"/>
        <v/>
      </c>
    </row>
    <row r="62" spans="2:26" ht="35.25" customHeight="1" x14ac:dyDescent="0.35">
      <c r="B62" s="362">
        <v>56</v>
      </c>
      <c r="C62" s="379"/>
      <c r="D62" s="319"/>
      <c r="E62" s="363"/>
      <c r="F62" s="364"/>
      <c r="G62" s="319"/>
      <c r="H62" s="373"/>
      <c r="I62" s="322" t="str">
        <f>IF($G62="Reused on site",1,IF($G62="Reused off site",1,IF($G62="Landfilled",0,IF(D62&lt;&gt;"",SUMIF('Conversion Factors'!$A$2:$A$39,$D62,'Conversion Factors'!$D$2:$D$39),""))))</f>
        <v/>
      </c>
      <c r="J62" s="374"/>
      <c r="K62" s="375"/>
      <c r="L62" s="376"/>
      <c r="M62" s="377"/>
      <c r="N62" s="378"/>
      <c r="O62" s="370"/>
      <c r="P62" s="371"/>
      <c r="Q62" s="371"/>
      <c r="R62" s="372"/>
      <c r="S62" s="294" t="str">
        <f>IF(J62&lt;&gt;"",J62,IF('Working Sheet'!Q442=1.31,"1.31 yd3 (1m3)",IF('Working Sheet'!Q442&lt;&gt;"",'Working Sheet'!Q442&amp;" yd3","")))</f>
        <v/>
      </c>
      <c r="T62" s="294" t="str">
        <f>IF(K62&gt;0,K62,IF(ISNUMBER('Working Sheet'!S442),'Working Sheet'!S442,""))</f>
        <v/>
      </c>
      <c r="U62" s="294" t="str">
        <f>IF(L62&lt;&gt;"",L62,IF(M62&lt;&gt;"",M62/SUMIF('Conversion Factors'!$A$2:$A$39,D62,'Conversion Factors'!$C$2:$C$39),IF(K62&gt;0,IF(J62&lt;&gt;"",K62*SUMIF('Conversion Factors'!$F$2:$F$28,IF(LEN(J62)&gt;6,MID(J62,1,LEN(J62)-10),MID(J62,1,LEN(J62)-4)),'Conversion Factors'!$G$2:$G$28),""),"")))</f>
        <v/>
      </c>
      <c r="V62" s="294" t="str">
        <f>IF(M62&lt;&gt;"",M62,IF(L62&lt;&gt;"",L62*SUMIF('Conversion Factors'!$A$2:$A$39,D62,'Conversion Factors'!$C$2:$C$39),IF(K62&gt;0,IF(J62&lt;&gt;"",K62*SUMIF('Conversion Factors'!$F$2:$F$28,IF(LEN(J62)&gt;6,MID(J62,1,LEN(J62)-10),MID(J62,1,LEN(J62)-4)),'Conversion Factors'!$G$2:$G$28)*SUMIF('Conversion Factors'!$A$2:$A$39,D62,'Conversion Factors'!$C$2:$C$39),""),"")))</f>
        <v/>
      </c>
      <c r="W62" s="294" t="str">
        <f t="shared" si="0"/>
        <v/>
      </c>
      <c r="X62" s="294" t="str">
        <f t="shared" si="1"/>
        <v/>
      </c>
      <c r="Y62" s="293" t="str">
        <f t="shared" si="2"/>
        <v>Actions</v>
      </c>
      <c r="Z62" s="293" t="str">
        <f t="shared" si="3"/>
        <v/>
      </c>
    </row>
    <row r="63" spans="2:26" ht="35.25" customHeight="1" x14ac:dyDescent="0.35">
      <c r="B63" s="362">
        <v>57</v>
      </c>
      <c r="C63" s="379"/>
      <c r="D63" s="319"/>
      <c r="E63" s="363"/>
      <c r="F63" s="364"/>
      <c r="G63" s="319"/>
      <c r="H63" s="373"/>
      <c r="I63" s="322" t="str">
        <f>IF($G63="Reused on site",1,IF($G63="Reused off site",1,IF($G63="Landfilled",0,IF(D63&lt;&gt;"",SUMIF('Conversion Factors'!$A$2:$A$39,$D63,'Conversion Factors'!$D$2:$D$39),""))))</f>
        <v/>
      </c>
      <c r="J63" s="374"/>
      <c r="K63" s="375"/>
      <c r="L63" s="376"/>
      <c r="M63" s="377"/>
      <c r="N63" s="378"/>
      <c r="O63" s="370"/>
      <c r="P63" s="371"/>
      <c r="Q63" s="371"/>
      <c r="R63" s="372"/>
      <c r="S63" s="294" t="str">
        <f>IF(J63&lt;&gt;"",J63,IF('Working Sheet'!Q443=1.31,"1.31 yd3 (1m3)",IF('Working Sheet'!Q443&lt;&gt;"",'Working Sheet'!Q443&amp;" yd3","")))</f>
        <v/>
      </c>
      <c r="T63" s="294" t="str">
        <f>IF(K63&gt;0,K63,IF(ISNUMBER('Working Sheet'!S443),'Working Sheet'!S443,""))</f>
        <v/>
      </c>
      <c r="U63" s="294" t="str">
        <f>IF(L63&lt;&gt;"",L63,IF(M63&lt;&gt;"",M63/SUMIF('Conversion Factors'!$A$2:$A$39,D63,'Conversion Factors'!$C$2:$C$39),IF(K63&gt;0,IF(J63&lt;&gt;"",K63*SUMIF('Conversion Factors'!$F$2:$F$28,IF(LEN(J63)&gt;6,MID(J63,1,LEN(J63)-10),MID(J63,1,LEN(J63)-4)),'Conversion Factors'!$G$2:$G$28),""),"")))</f>
        <v/>
      </c>
      <c r="V63" s="294" t="str">
        <f>IF(M63&lt;&gt;"",M63,IF(L63&lt;&gt;"",L63*SUMIF('Conversion Factors'!$A$2:$A$39,D63,'Conversion Factors'!$C$2:$C$39),IF(K63&gt;0,IF(J63&lt;&gt;"",K63*SUMIF('Conversion Factors'!$F$2:$F$28,IF(LEN(J63)&gt;6,MID(J63,1,LEN(J63)-10),MID(J63,1,LEN(J63)-4)),'Conversion Factors'!$G$2:$G$28)*SUMIF('Conversion Factors'!$A$2:$A$39,D63,'Conversion Factors'!$C$2:$C$39),""),"")))</f>
        <v/>
      </c>
      <c r="W63" s="294" t="str">
        <f t="shared" si="0"/>
        <v/>
      </c>
      <c r="X63" s="294" t="str">
        <f t="shared" si="1"/>
        <v/>
      </c>
      <c r="Y63" s="293" t="str">
        <f t="shared" si="2"/>
        <v>Actions</v>
      </c>
      <c r="Z63" s="293" t="str">
        <f t="shared" si="3"/>
        <v/>
      </c>
    </row>
    <row r="64" spans="2:26" ht="35.25" customHeight="1" x14ac:dyDescent="0.35">
      <c r="B64" s="362">
        <v>58</v>
      </c>
      <c r="C64" s="379"/>
      <c r="D64" s="319"/>
      <c r="E64" s="363"/>
      <c r="F64" s="364"/>
      <c r="G64" s="319"/>
      <c r="H64" s="373"/>
      <c r="I64" s="322" t="str">
        <f>IF($G64="Reused on site",1,IF($G64="Reused off site",1,IF($G64="Landfilled",0,IF(D64&lt;&gt;"",SUMIF('Conversion Factors'!$A$2:$A$39,$D64,'Conversion Factors'!$D$2:$D$39),""))))</f>
        <v/>
      </c>
      <c r="J64" s="374"/>
      <c r="K64" s="375"/>
      <c r="L64" s="376"/>
      <c r="M64" s="377"/>
      <c r="N64" s="378"/>
      <c r="O64" s="370"/>
      <c r="P64" s="371"/>
      <c r="Q64" s="371"/>
      <c r="R64" s="372"/>
      <c r="S64" s="294" t="str">
        <f>IF(J64&lt;&gt;"",J64,IF('Working Sheet'!Q444=1.31,"1.31 yd3 (1m3)",IF('Working Sheet'!Q444&lt;&gt;"",'Working Sheet'!Q444&amp;" yd3","")))</f>
        <v/>
      </c>
      <c r="T64" s="294" t="str">
        <f>IF(K64&gt;0,K64,IF(ISNUMBER('Working Sheet'!S444),'Working Sheet'!S444,""))</f>
        <v/>
      </c>
      <c r="U64" s="294" t="str">
        <f>IF(L64&lt;&gt;"",L64,IF(M64&lt;&gt;"",M64/SUMIF('Conversion Factors'!$A$2:$A$39,D64,'Conversion Factors'!$C$2:$C$39),IF(K64&gt;0,IF(J64&lt;&gt;"",K64*SUMIF('Conversion Factors'!$F$2:$F$28,IF(LEN(J64)&gt;6,MID(J64,1,LEN(J64)-10),MID(J64,1,LEN(J64)-4)),'Conversion Factors'!$G$2:$G$28),""),"")))</f>
        <v/>
      </c>
      <c r="V64" s="294" t="str">
        <f>IF(M64&lt;&gt;"",M64,IF(L64&lt;&gt;"",L64*SUMIF('Conversion Factors'!$A$2:$A$39,D64,'Conversion Factors'!$C$2:$C$39),IF(K64&gt;0,IF(J64&lt;&gt;"",K64*SUMIF('Conversion Factors'!$F$2:$F$28,IF(LEN(J64)&gt;6,MID(J64,1,LEN(J64)-10),MID(J64,1,LEN(J64)-4)),'Conversion Factors'!$G$2:$G$28)*SUMIF('Conversion Factors'!$A$2:$A$39,D64,'Conversion Factors'!$C$2:$C$39),""),"")))</f>
        <v/>
      </c>
      <c r="W64" s="294" t="str">
        <f t="shared" si="0"/>
        <v/>
      </c>
      <c r="X64" s="294" t="str">
        <f t="shared" si="1"/>
        <v/>
      </c>
      <c r="Y64" s="293" t="str">
        <f t="shared" si="2"/>
        <v>Actions</v>
      </c>
      <c r="Z64" s="293" t="str">
        <f t="shared" si="3"/>
        <v/>
      </c>
    </row>
    <row r="65" spans="2:26" ht="35.25" customHeight="1" x14ac:dyDescent="0.35">
      <c r="B65" s="362">
        <v>59</v>
      </c>
      <c r="C65" s="379"/>
      <c r="D65" s="319"/>
      <c r="E65" s="363"/>
      <c r="F65" s="364"/>
      <c r="G65" s="319"/>
      <c r="H65" s="373"/>
      <c r="I65" s="322" t="str">
        <f>IF($G65="Reused on site",1,IF($G65="Reused off site",1,IF($G65="Landfilled",0,IF(D65&lt;&gt;"",SUMIF('Conversion Factors'!$A$2:$A$39,$D65,'Conversion Factors'!$D$2:$D$39),""))))</f>
        <v/>
      </c>
      <c r="J65" s="374"/>
      <c r="K65" s="375"/>
      <c r="L65" s="376"/>
      <c r="M65" s="377"/>
      <c r="N65" s="378"/>
      <c r="O65" s="370"/>
      <c r="P65" s="371"/>
      <c r="Q65" s="371"/>
      <c r="R65" s="372"/>
      <c r="S65" s="294" t="str">
        <f>IF(J65&lt;&gt;"",J65,IF('Working Sheet'!Q445=1.31,"1.31 yd3 (1m3)",IF('Working Sheet'!Q445&lt;&gt;"",'Working Sheet'!Q445&amp;" yd3","")))</f>
        <v/>
      </c>
      <c r="T65" s="294" t="str">
        <f>IF(K65&gt;0,K65,IF(ISNUMBER('Working Sheet'!S445),'Working Sheet'!S445,""))</f>
        <v/>
      </c>
      <c r="U65" s="294" t="str">
        <f>IF(L65&lt;&gt;"",L65,IF(M65&lt;&gt;"",M65/SUMIF('Conversion Factors'!$A$2:$A$39,D65,'Conversion Factors'!$C$2:$C$39),IF(K65&gt;0,IF(J65&lt;&gt;"",K65*SUMIF('Conversion Factors'!$F$2:$F$28,IF(LEN(J65)&gt;6,MID(J65,1,LEN(J65)-10),MID(J65,1,LEN(J65)-4)),'Conversion Factors'!$G$2:$G$28),""),"")))</f>
        <v/>
      </c>
      <c r="V65" s="294" t="str">
        <f>IF(M65&lt;&gt;"",M65,IF(L65&lt;&gt;"",L65*SUMIF('Conversion Factors'!$A$2:$A$39,D65,'Conversion Factors'!$C$2:$C$39),IF(K65&gt;0,IF(J65&lt;&gt;"",K65*SUMIF('Conversion Factors'!$F$2:$F$28,IF(LEN(J65)&gt;6,MID(J65,1,LEN(J65)-10),MID(J65,1,LEN(J65)-4)),'Conversion Factors'!$G$2:$G$28)*SUMIF('Conversion Factors'!$A$2:$A$39,D65,'Conversion Factors'!$C$2:$C$39),""),"")))</f>
        <v/>
      </c>
      <c r="W65" s="294" t="str">
        <f t="shared" si="0"/>
        <v/>
      </c>
      <c r="X65" s="294" t="str">
        <f t="shared" si="1"/>
        <v/>
      </c>
      <c r="Y65" s="293" t="str">
        <f t="shared" si="2"/>
        <v>Actions</v>
      </c>
      <c r="Z65" s="293" t="str">
        <f t="shared" si="3"/>
        <v/>
      </c>
    </row>
    <row r="66" spans="2:26" ht="35.25" customHeight="1" x14ac:dyDescent="0.35">
      <c r="B66" s="380">
        <v>60</v>
      </c>
      <c r="C66" s="381"/>
      <c r="D66" s="382"/>
      <c r="E66" s="383"/>
      <c r="F66" s="364"/>
      <c r="G66" s="319"/>
      <c r="H66" s="373"/>
      <c r="I66" s="322" t="str">
        <f>IF($G66="Reused on site",1,IF($G66="Reused off site",1,IF($G66="Landfilled",0,IF(D66&lt;&gt;"",SUMIF('Conversion Factors'!$A$2:$A$39,$D66,'Conversion Factors'!$D$2:$D$39),""))))</f>
        <v/>
      </c>
      <c r="J66" s="374"/>
      <c r="K66" s="375"/>
      <c r="L66" s="376"/>
      <c r="M66" s="377"/>
      <c r="N66" s="378"/>
      <c r="O66" s="370"/>
      <c r="P66" s="371"/>
      <c r="Q66" s="371"/>
      <c r="R66" s="372"/>
      <c r="S66" s="294" t="str">
        <f>IF(J66&lt;&gt;"",J66,IF('Working Sheet'!Q446=1.31,"1.31 yd3 (1m3)",IF('Working Sheet'!Q446&lt;&gt;"",'Working Sheet'!Q446&amp;" yd3","")))</f>
        <v/>
      </c>
      <c r="T66" s="294" t="str">
        <f>IF(K66&gt;0,K66,IF(ISNUMBER('Working Sheet'!S446),'Working Sheet'!S446,""))</f>
        <v/>
      </c>
      <c r="U66" s="294" t="str">
        <f>IF(L66&lt;&gt;"",L66,IF(M66&lt;&gt;"",M66/SUMIF('Conversion Factors'!$A$2:$A$39,D66,'Conversion Factors'!$C$2:$C$39),IF(K66&gt;0,IF(J66&lt;&gt;"",K66*SUMIF('Conversion Factors'!$F$2:$F$28,IF(LEN(J66)&gt;6,MID(J66,1,LEN(J66)-10),MID(J66,1,LEN(J66)-4)),'Conversion Factors'!$G$2:$G$28),""),"")))</f>
        <v/>
      </c>
      <c r="V66" s="294" t="str">
        <f>IF(M66&lt;&gt;"",M66,IF(L66&lt;&gt;"",L66*SUMIF('Conversion Factors'!$A$2:$A$39,D66,'Conversion Factors'!$C$2:$C$39),IF(K66&gt;0,IF(J66&lt;&gt;"",K66*SUMIF('Conversion Factors'!$F$2:$F$28,IF(LEN(J66)&gt;6,MID(J66,1,LEN(J66)-10),MID(J66,1,LEN(J66)-4)),'Conversion Factors'!$G$2:$G$28)*SUMIF('Conversion Factors'!$A$2:$A$39,D66,'Conversion Factors'!$C$2:$C$39),""),"")))</f>
        <v/>
      </c>
      <c r="W66" s="294" t="str">
        <f t="shared" si="0"/>
        <v/>
      </c>
      <c r="X66" s="294" t="str">
        <f t="shared" si="1"/>
        <v/>
      </c>
      <c r="Y66" s="293" t="str">
        <f t="shared" si="2"/>
        <v>Actions</v>
      </c>
      <c r="Z66" s="293" t="str">
        <f t="shared" si="3"/>
        <v/>
      </c>
    </row>
    <row r="67" spans="2:26" ht="35.25" customHeight="1" x14ac:dyDescent="0.35">
      <c r="B67" s="380">
        <v>61</v>
      </c>
      <c r="C67" s="381"/>
      <c r="D67" s="382"/>
      <c r="E67" s="383"/>
      <c r="F67" s="364"/>
      <c r="G67" s="319"/>
      <c r="H67" s="373"/>
      <c r="I67" s="322" t="str">
        <f>IF($G67="Reused on site",1,IF($G67="Reused off site",1,IF($G67="Landfilled",0,IF(D67&lt;&gt;"",SUMIF('Conversion Factors'!$A$2:$A$39,$D67,'Conversion Factors'!$D$2:$D$39),""))))</f>
        <v/>
      </c>
      <c r="J67" s="374"/>
      <c r="K67" s="375"/>
      <c r="L67" s="376"/>
      <c r="M67" s="377"/>
      <c r="N67" s="378"/>
      <c r="O67" s="370"/>
      <c r="P67" s="371"/>
      <c r="Q67" s="371"/>
      <c r="R67" s="372"/>
      <c r="S67" s="294" t="str">
        <f>IF(J67&lt;&gt;"",J67,IF('Working Sheet'!Q447=1.31,"1.31 yd3 (1m3)",IF('Working Sheet'!Q447&lt;&gt;"",'Working Sheet'!Q447&amp;" yd3","")))</f>
        <v/>
      </c>
      <c r="T67" s="294" t="str">
        <f>IF(K67&gt;0,K67,IF(ISNUMBER('Working Sheet'!S447),'Working Sheet'!S447,""))</f>
        <v/>
      </c>
      <c r="U67" s="294" t="str">
        <f>IF(L67&lt;&gt;"",L67,IF(M67&lt;&gt;"",M67/SUMIF('Conversion Factors'!$A$2:$A$39,D67,'Conversion Factors'!$C$2:$C$39),IF(K67&gt;0,IF(J67&lt;&gt;"",K67*SUMIF('Conversion Factors'!$F$2:$F$28,IF(LEN(J67)&gt;6,MID(J67,1,LEN(J67)-10),MID(J67,1,LEN(J67)-4)),'Conversion Factors'!$G$2:$G$28),""),"")))</f>
        <v/>
      </c>
      <c r="V67" s="294" t="str">
        <f>IF(M67&lt;&gt;"",M67,IF(L67&lt;&gt;"",L67*SUMIF('Conversion Factors'!$A$2:$A$39,D67,'Conversion Factors'!$C$2:$C$39),IF(K67&gt;0,IF(J67&lt;&gt;"",K67*SUMIF('Conversion Factors'!$F$2:$F$28,IF(LEN(J67)&gt;6,MID(J67,1,LEN(J67)-10),MID(J67,1,LEN(J67)-4)),'Conversion Factors'!$G$2:$G$28)*SUMIF('Conversion Factors'!$A$2:$A$39,D67,'Conversion Factors'!$C$2:$C$39),""),"")))</f>
        <v/>
      </c>
      <c r="W67" s="294" t="str">
        <f t="shared" si="0"/>
        <v/>
      </c>
      <c r="X67" s="294" t="str">
        <f t="shared" si="1"/>
        <v/>
      </c>
      <c r="Y67" s="293" t="str">
        <f t="shared" si="2"/>
        <v>Actions</v>
      </c>
      <c r="Z67" s="293" t="str">
        <f t="shared" si="3"/>
        <v/>
      </c>
    </row>
    <row r="68" spans="2:26" ht="35.25" customHeight="1" x14ac:dyDescent="0.35">
      <c r="B68" s="380">
        <v>62</v>
      </c>
      <c r="C68" s="379"/>
      <c r="D68" s="319"/>
      <c r="E68" s="363"/>
      <c r="F68" s="364"/>
      <c r="G68" s="319"/>
      <c r="H68" s="373"/>
      <c r="I68" s="322" t="str">
        <f>IF($G68="Reused on site",1,IF($G68="Reused off site",1,IF($G68="Landfilled",0,IF(D68&lt;&gt;"",SUMIF('Conversion Factors'!$A$2:$A$39,$D68,'Conversion Factors'!$D$2:$D$39),""))))</f>
        <v/>
      </c>
      <c r="J68" s="374"/>
      <c r="K68" s="375"/>
      <c r="L68" s="376"/>
      <c r="M68" s="377"/>
      <c r="N68" s="378"/>
      <c r="O68" s="370"/>
      <c r="P68" s="371"/>
      <c r="Q68" s="371"/>
      <c r="R68" s="372"/>
      <c r="S68" s="294" t="str">
        <f>IF(J68&lt;&gt;"",J68,IF('Working Sheet'!Q448=1.31,"1.31 yd3 (1m3)",IF('Working Sheet'!Q448&lt;&gt;"",'Working Sheet'!Q448&amp;" yd3","")))</f>
        <v/>
      </c>
      <c r="T68" s="294" t="str">
        <f>IF(K68&gt;0,K68,IF(ISNUMBER('Working Sheet'!S448),'Working Sheet'!S448,""))</f>
        <v/>
      </c>
      <c r="U68" s="294" t="str">
        <f>IF(L68&lt;&gt;"",L68,IF(M68&lt;&gt;"",M68/SUMIF('Conversion Factors'!$A$2:$A$39,D68,'Conversion Factors'!$C$2:$C$39),IF(K68&gt;0,IF(J68&lt;&gt;"",K68*SUMIF('Conversion Factors'!$F$2:$F$28,IF(LEN(J68)&gt;6,MID(J68,1,LEN(J68)-10),MID(J68,1,LEN(J68)-4)),'Conversion Factors'!$G$2:$G$28),""),"")))</f>
        <v/>
      </c>
      <c r="V68" s="294" t="str">
        <f>IF(M68&lt;&gt;"",M68,IF(L68&lt;&gt;"",L68*SUMIF('Conversion Factors'!$A$2:$A$39,D68,'Conversion Factors'!$C$2:$C$39),IF(K68&gt;0,IF(J68&lt;&gt;"",K68*SUMIF('Conversion Factors'!$F$2:$F$28,IF(LEN(J68)&gt;6,MID(J68,1,LEN(J68)-10),MID(J68,1,LEN(J68)-4)),'Conversion Factors'!$G$2:$G$28)*SUMIF('Conversion Factors'!$A$2:$A$39,D68,'Conversion Factors'!$C$2:$C$39),""),"")))</f>
        <v/>
      </c>
      <c r="W68" s="294" t="str">
        <f t="shared" si="0"/>
        <v/>
      </c>
      <c r="X68" s="294" t="str">
        <f t="shared" si="1"/>
        <v/>
      </c>
      <c r="Y68" s="293" t="str">
        <f t="shared" si="2"/>
        <v>Actions</v>
      </c>
      <c r="Z68" s="293" t="str">
        <f t="shared" si="3"/>
        <v/>
      </c>
    </row>
    <row r="69" spans="2:26" ht="35.25" customHeight="1" x14ac:dyDescent="0.35">
      <c r="B69" s="362">
        <v>63</v>
      </c>
      <c r="C69" s="379"/>
      <c r="D69" s="319"/>
      <c r="E69" s="363"/>
      <c r="F69" s="364"/>
      <c r="G69" s="319"/>
      <c r="H69" s="373"/>
      <c r="I69" s="322" t="str">
        <f>IF($G69="Reused on site",1,IF($G69="Reused off site",1,IF($G69="Landfilled",0,IF(D69&lt;&gt;"",SUMIF('Conversion Factors'!$A$2:$A$39,$D69,'Conversion Factors'!$D$2:$D$39),""))))</f>
        <v/>
      </c>
      <c r="J69" s="374"/>
      <c r="K69" s="375"/>
      <c r="L69" s="376"/>
      <c r="M69" s="377"/>
      <c r="N69" s="378"/>
      <c r="O69" s="370"/>
      <c r="P69" s="371"/>
      <c r="Q69" s="371"/>
      <c r="R69" s="372"/>
      <c r="S69" s="294" t="str">
        <f>IF(J69&lt;&gt;"",J69,IF('Working Sheet'!Q449=1.31,"1.31 yd3 (1m3)",IF('Working Sheet'!Q449&lt;&gt;"",'Working Sheet'!Q449&amp;" yd3","")))</f>
        <v/>
      </c>
      <c r="T69" s="294" t="str">
        <f>IF(K69&gt;0,K69,IF(ISNUMBER('Working Sheet'!S449),'Working Sheet'!S449,""))</f>
        <v/>
      </c>
      <c r="U69" s="294" t="str">
        <f>IF(L69&lt;&gt;"",L69,IF(M69&lt;&gt;"",M69/SUMIF('Conversion Factors'!$A$2:$A$39,D69,'Conversion Factors'!$C$2:$C$39),IF(K69&gt;0,IF(J69&lt;&gt;"",K69*SUMIF('Conversion Factors'!$F$2:$F$28,IF(LEN(J69)&gt;6,MID(J69,1,LEN(J69)-10),MID(J69,1,LEN(J69)-4)),'Conversion Factors'!$G$2:$G$28),""),"")))</f>
        <v/>
      </c>
      <c r="V69" s="294" t="str">
        <f>IF(M69&lt;&gt;"",M69,IF(L69&lt;&gt;"",L69*SUMIF('Conversion Factors'!$A$2:$A$39,D69,'Conversion Factors'!$C$2:$C$39),IF(K69&gt;0,IF(J69&lt;&gt;"",K69*SUMIF('Conversion Factors'!$F$2:$F$28,IF(LEN(J69)&gt;6,MID(J69,1,LEN(J69)-10),MID(J69,1,LEN(J69)-4)),'Conversion Factors'!$G$2:$G$28)*SUMIF('Conversion Factors'!$A$2:$A$39,D69,'Conversion Factors'!$C$2:$C$39),""),"")))</f>
        <v/>
      </c>
      <c r="W69" s="294" t="str">
        <f t="shared" si="0"/>
        <v/>
      </c>
      <c r="X69" s="294" t="str">
        <f t="shared" si="1"/>
        <v/>
      </c>
      <c r="Y69" s="293" t="str">
        <f t="shared" si="2"/>
        <v>Actions</v>
      </c>
      <c r="Z69" s="293" t="str">
        <f t="shared" si="3"/>
        <v/>
      </c>
    </row>
    <row r="70" spans="2:26" ht="35.25" customHeight="1" x14ac:dyDescent="0.35">
      <c r="B70" s="362">
        <v>64</v>
      </c>
      <c r="C70" s="379"/>
      <c r="D70" s="319"/>
      <c r="E70" s="363"/>
      <c r="F70" s="364"/>
      <c r="G70" s="319"/>
      <c r="H70" s="373"/>
      <c r="I70" s="322" t="str">
        <f>IF($G70="Reused on site",1,IF($G70="Reused off site",1,IF($G70="Landfilled",0,IF(D70&lt;&gt;"",SUMIF('Conversion Factors'!$A$2:$A$39,$D70,'Conversion Factors'!$D$2:$D$39),""))))</f>
        <v/>
      </c>
      <c r="J70" s="374"/>
      <c r="K70" s="375"/>
      <c r="L70" s="376"/>
      <c r="M70" s="377"/>
      <c r="N70" s="378"/>
      <c r="O70" s="370"/>
      <c r="P70" s="371"/>
      <c r="Q70" s="371"/>
      <c r="R70" s="372"/>
      <c r="S70" s="294" t="str">
        <f>IF(J70&lt;&gt;"",J70,IF('Working Sheet'!Q450=1.31,"1.31 yd3 (1m3)",IF('Working Sheet'!Q450&lt;&gt;"",'Working Sheet'!Q450&amp;" yd3","")))</f>
        <v/>
      </c>
      <c r="T70" s="294" t="str">
        <f>IF(K70&gt;0,K70,IF(ISNUMBER('Working Sheet'!S450),'Working Sheet'!S450,""))</f>
        <v/>
      </c>
      <c r="U70" s="294" t="str">
        <f>IF(L70&lt;&gt;"",L70,IF(M70&lt;&gt;"",M70/SUMIF('Conversion Factors'!$A$2:$A$39,D70,'Conversion Factors'!$C$2:$C$39),IF(K70&gt;0,IF(J70&lt;&gt;"",K70*SUMIF('Conversion Factors'!$F$2:$F$28,IF(LEN(J70)&gt;6,MID(J70,1,LEN(J70)-10),MID(J70,1,LEN(J70)-4)),'Conversion Factors'!$G$2:$G$28),""),"")))</f>
        <v/>
      </c>
      <c r="V70" s="294" t="str">
        <f>IF(M70&lt;&gt;"",M70,IF(L70&lt;&gt;"",L70*SUMIF('Conversion Factors'!$A$2:$A$39,D70,'Conversion Factors'!$C$2:$C$39),IF(K70&gt;0,IF(J70&lt;&gt;"",K70*SUMIF('Conversion Factors'!$F$2:$F$28,IF(LEN(J70)&gt;6,MID(J70,1,LEN(J70)-10),MID(J70,1,LEN(J70)-4)),'Conversion Factors'!$G$2:$G$28)*SUMIF('Conversion Factors'!$A$2:$A$39,D70,'Conversion Factors'!$C$2:$C$39),""),"")))</f>
        <v/>
      </c>
      <c r="W70" s="294" t="str">
        <f t="shared" si="0"/>
        <v/>
      </c>
      <c r="X70" s="294" t="str">
        <f t="shared" si="1"/>
        <v/>
      </c>
      <c r="Y70" s="293" t="str">
        <f t="shared" si="2"/>
        <v>Actions</v>
      </c>
      <c r="Z70" s="293" t="str">
        <f t="shared" si="3"/>
        <v/>
      </c>
    </row>
    <row r="71" spans="2:26" ht="35.25" customHeight="1" x14ac:dyDescent="0.35">
      <c r="B71" s="362">
        <v>65</v>
      </c>
      <c r="C71" s="379"/>
      <c r="D71" s="319"/>
      <c r="E71" s="363"/>
      <c r="F71" s="364"/>
      <c r="G71" s="319"/>
      <c r="H71" s="373"/>
      <c r="I71" s="322" t="str">
        <f>IF($G71="Reused on site",1,IF($G71="Reused off site",1,IF($G71="Landfilled",0,IF(D71&lt;&gt;"",SUMIF('Conversion Factors'!$A$2:$A$39,$D71,'Conversion Factors'!$D$2:$D$39),""))))</f>
        <v/>
      </c>
      <c r="J71" s="374"/>
      <c r="K71" s="375"/>
      <c r="L71" s="376"/>
      <c r="M71" s="377"/>
      <c r="N71" s="378"/>
      <c r="O71" s="370"/>
      <c r="P71" s="371"/>
      <c r="Q71" s="371"/>
      <c r="R71" s="372"/>
      <c r="S71" s="294" t="str">
        <f>IF(J71&lt;&gt;"",J71,IF('Working Sheet'!Q451=1.31,"1.31 yd3 (1m3)",IF('Working Sheet'!Q451&lt;&gt;"",'Working Sheet'!Q451&amp;" yd3","")))</f>
        <v/>
      </c>
      <c r="T71" s="294" t="str">
        <f>IF(K71&gt;0,K71,IF(ISNUMBER('Working Sheet'!S451),'Working Sheet'!S451,""))</f>
        <v/>
      </c>
      <c r="U71" s="294" t="str">
        <f>IF(L71&lt;&gt;"",L71,IF(M71&lt;&gt;"",M71/SUMIF('Conversion Factors'!$A$2:$A$39,D71,'Conversion Factors'!$C$2:$C$39),IF(K71&gt;0,IF(J71&lt;&gt;"",K71*SUMIF('Conversion Factors'!$F$2:$F$28,IF(LEN(J71)&gt;6,MID(J71,1,LEN(J71)-10),MID(J71,1,LEN(J71)-4)),'Conversion Factors'!$G$2:$G$28),""),"")))</f>
        <v/>
      </c>
      <c r="V71" s="294" t="str">
        <f>IF(M71&lt;&gt;"",M71,IF(L71&lt;&gt;"",L71*SUMIF('Conversion Factors'!$A$2:$A$39,D71,'Conversion Factors'!$C$2:$C$39),IF(K71&gt;0,IF(J71&lt;&gt;"",K71*SUMIF('Conversion Factors'!$F$2:$F$28,IF(LEN(J71)&gt;6,MID(J71,1,LEN(J71)-10),MID(J71,1,LEN(J71)-4)),'Conversion Factors'!$G$2:$G$28)*SUMIF('Conversion Factors'!$A$2:$A$39,D71,'Conversion Factors'!$C$2:$C$39),""),"")))</f>
        <v/>
      </c>
      <c r="W71" s="294" t="str">
        <f t="shared" si="0"/>
        <v/>
      </c>
      <c r="X71" s="294" t="str">
        <f t="shared" si="1"/>
        <v/>
      </c>
      <c r="Y71" s="293" t="str">
        <f t="shared" si="2"/>
        <v>Actions</v>
      </c>
      <c r="Z71" s="293" t="str">
        <f t="shared" si="3"/>
        <v/>
      </c>
    </row>
    <row r="72" spans="2:26" ht="35.25" customHeight="1" x14ac:dyDescent="0.35">
      <c r="B72" s="362">
        <v>66</v>
      </c>
      <c r="C72" s="379"/>
      <c r="D72" s="319"/>
      <c r="E72" s="363"/>
      <c r="F72" s="364"/>
      <c r="G72" s="319"/>
      <c r="H72" s="373"/>
      <c r="I72" s="322" t="str">
        <f>IF($G72="Reused on site",1,IF($G72="Reused off site",1,IF($G72="Landfilled",0,IF(D72&lt;&gt;"",SUMIF('Conversion Factors'!$A$2:$A$39,$D72,'Conversion Factors'!$D$2:$D$39),""))))</f>
        <v/>
      </c>
      <c r="J72" s="374"/>
      <c r="K72" s="375"/>
      <c r="L72" s="376"/>
      <c r="M72" s="377"/>
      <c r="N72" s="378"/>
      <c r="O72" s="370"/>
      <c r="P72" s="371"/>
      <c r="Q72" s="371"/>
      <c r="R72" s="372"/>
      <c r="S72" s="294" t="str">
        <f>IF(J72&lt;&gt;"",J72,IF('Working Sheet'!Q452=1.31,"1.31 yd3 (1m3)",IF('Working Sheet'!Q452&lt;&gt;"",'Working Sheet'!Q452&amp;" yd3","")))</f>
        <v/>
      </c>
      <c r="T72" s="294" t="str">
        <f>IF(K72&gt;0,K72,IF(ISNUMBER('Working Sheet'!S452),'Working Sheet'!S452,""))</f>
        <v/>
      </c>
      <c r="U72" s="294" t="str">
        <f>IF(L72&lt;&gt;"",L72,IF(M72&lt;&gt;"",M72/SUMIF('Conversion Factors'!$A$2:$A$39,D72,'Conversion Factors'!$C$2:$C$39),IF(K72&gt;0,IF(J72&lt;&gt;"",K72*SUMIF('Conversion Factors'!$F$2:$F$28,IF(LEN(J72)&gt;6,MID(J72,1,LEN(J72)-10),MID(J72,1,LEN(J72)-4)),'Conversion Factors'!$G$2:$G$28),""),"")))</f>
        <v/>
      </c>
      <c r="V72" s="294" t="str">
        <f>IF(M72&lt;&gt;"",M72,IF(L72&lt;&gt;"",L72*SUMIF('Conversion Factors'!$A$2:$A$39,D72,'Conversion Factors'!$C$2:$C$39),IF(K72&gt;0,IF(J72&lt;&gt;"",K72*SUMIF('Conversion Factors'!$F$2:$F$28,IF(LEN(J72)&gt;6,MID(J72,1,LEN(J72)-10),MID(J72,1,LEN(J72)-4)),'Conversion Factors'!$G$2:$G$28)*SUMIF('Conversion Factors'!$A$2:$A$39,D72,'Conversion Factors'!$C$2:$C$39),""),"")))</f>
        <v/>
      </c>
      <c r="W72" s="294" t="str">
        <f t="shared" ref="W72:W135" si="4">IF(ISNUMBER(U72),U72*(1-(IF(H72&lt;&gt;"",H72,I72))),"")</f>
        <v/>
      </c>
      <c r="X72" s="294" t="str">
        <f t="shared" ref="X72:X135" si="5">IF(ISNUMBER(V72),V72*(1-(IF(H72&lt;&gt;"",H72,I72))),"")</f>
        <v/>
      </c>
      <c r="Y72" s="293" t="str">
        <f t="shared" ref="Y72:Y135" si="6">SUBSTITUTE(C72," ","_") &amp; "Actions"</f>
        <v>Actions</v>
      </c>
      <c r="Z72" s="293" t="str">
        <f t="shared" ref="Z72:Z135" si="7">LEFT(SUBSTITUTE(SUBSTITUTE(SUBSTITUTE(SUBSTITUTE(SUBSTITUTE(SUBSTITUTE(SUBSTITUTE(D72," ","_"),"/",""),",",""),")",""),"(",""),"-","_"),"&amp;","_"),19)</f>
        <v/>
      </c>
    </row>
    <row r="73" spans="2:26" ht="35.25" customHeight="1" x14ac:dyDescent="0.35">
      <c r="B73" s="362">
        <v>67</v>
      </c>
      <c r="C73" s="379"/>
      <c r="D73" s="319"/>
      <c r="E73" s="363"/>
      <c r="F73" s="364"/>
      <c r="G73" s="319"/>
      <c r="H73" s="373"/>
      <c r="I73" s="322" t="str">
        <f>IF($G73="Reused on site",1,IF($G73="Reused off site",1,IF($G73="Landfilled",0,IF(D73&lt;&gt;"",SUMIF('Conversion Factors'!$A$2:$A$39,$D73,'Conversion Factors'!$D$2:$D$39),""))))</f>
        <v/>
      </c>
      <c r="J73" s="374"/>
      <c r="K73" s="375"/>
      <c r="L73" s="376"/>
      <c r="M73" s="377"/>
      <c r="N73" s="378"/>
      <c r="O73" s="370"/>
      <c r="P73" s="371"/>
      <c r="Q73" s="371"/>
      <c r="R73" s="372"/>
      <c r="S73" s="294" t="str">
        <f>IF(J73&lt;&gt;"",J73,IF('Working Sheet'!Q453=1.31,"1.31 yd3 (1m3)",IF('Working Sheet'!Q453&lt;&gt;"",'Working Sheet'!Q453&amp;" yd3","")))</f>
        <v/>
      </c>
      <c r="T73" s="294" t="str">
        <f>IF(K73&gt;0,K73,IF(ISNUMBER('Working Sheet'!S453),'Working Sheet'!S453,""))</f>
        <v/>
      </c>
      <c r="U73" s="294" t="str">
        <f>IF(L73&lt;&gt;"",L73,IF(M73&lt;&gt;"",M73/SUMIF('Conversion Factors'!$A$2:$A$39,D73,'Conversion Factors'!$C$2:$C$39),IF(K73&gt;0,IF(J73&lt;&gt;"",K73*SUMIF('Conversion Factors'!$F$2:$F$28,IF(LEN(J73)&gt;6,MID(J73,1,LEN(J73)-10),MID(J73,1,LEN(J73)-4)),'Conversion Factors'!$G$2:$G$28),""),"")))</f>
        <v/>
      </c>
      <c r="V73" s="294" t="str">
        <f>IF(M73&lt;&gt;"",M73,IF(L73&lt;&gt;"",L73*SUMIF('Conversion Factors'!$A$2:$A$39,D73,'Conversion Factors'!$C$2:$C$39),IF(K73&gt;0,IF(J73&lt;&gt;"",K73*SUMIF('Conversion Factors'!$F$2:$F$28,IF(LEN(J73)&gt;6,MID(J73,1,LEN(J73)-10),MID(J73,1,LEN(J73)-4)),'Conversion Factors'!$G$2:$G$28)*SUMIF('Conversion Factors'!$A$2:$A$39,D73,'Conversion Factors'!$C$2:$C$39),""),"")))</f>
        <v/>
      </c>
      <c r="W73" s="294" t="str">
        <f t="shared" si="4"/>
        <v/>
      </c>
      <c r="X73" s="294" t="str">
        <f t="shared" si="5"/>
        <v/>
      </c>
      <c r="Y73" s="293" t="str">
        <f t="shared" si="6"/>
        <v>Actions</v>
      </c>
      <c r="Z73" s="293" t="str">
        <f t="shared" si="7"/>
        <v/>
      </c>
    </row>
    <row r="74" spans="2:26" ht="35.25" customHeight="1" x14ac:dyDescent="0.35">
      <c r="B74" s="362">
        <v>68</v>
      </c>
      <c r="C74" s="379"/>
      <c r="D74" s="319"/>
      <c r="E74" s="363"/>
      <c r="F74" s="364"/>
      <c r="G74" s="319"/>
      <c r="H74" s="373"/>
      <c r="I74" s="322" t="str">
        <f>IF($G74="Reused on site",1,IF($G74="Reused off site",1,IF($G74="Landfilled",0,IF(D74&lt;&gt;"",SUMIF('Conversion Factors'!$A$2:$A$39,$D74,'Conversion Factors'!$D$2:$D$39),""))))</f>
        <v/>
      </c>
      <c r="J74" s="374"/>
      <c r="K74" s="375"/>
      <c r="L74" s="376"/>
      <c r="M74" s="377"/>
      <c r="N74" s="378"/>
      <c r="O74" s="370"/>
      <c r="P74" s="371"/>
      <c r="Q74" s="371"/>
      <c r="R74" s="372"/>
      <c r="S74" s="294" t="str">
        <f>IF(J74&lt;&gt;"",J74,IF('Working Sheet'!Q454=1.31,"1.31 yd3 (1m3)",IF('Working Sheet'!Q454&lt;&gt;"",'Working Sheet'!Q454&amp;" yd3","")))</f>
        <v/>
      </c>
      <c r="T74" s="294" t="str">
        <f>IF(K74&gt;0,K74,IF(ISNUMBER('Working Sheet'!S454),'Working Sheet'!S454,""))</f>
        <v/>
      </c>
      <c r="U74" s="294" t="str">
        <f>IF(L74&lt;&gt;"",L74,IF(M74&lt;&gt;"",M74/SUMIF('Conversion Factors'!$A$2:$A$39,D74,'Conversion Factors'!$C$2:$C$39),IF(K74&gt;0,IF(J74&lt;&gt;"",K74*SUMIF('Conversion Factors'!$F$2:$F$28,IF(LEN(J74)&gt;6,MID(J74,1,LEN(J74)-10),MID(J74,1,LEN(J74)-4)),'Conversion Factors'!$G$2:$G$28),""),"")))</f>
        <v/>
      </c>
      <c r="V74" s="294" t="str">
        <f>IF(M74&lt;&gt;"",M74,IF(L74&lt;&gt;"",L74*SUMIF('Conversion Factors'!$A$2:$A$39,D74,'Conversion Factors'!$C$2:$C$39),IF(K74&gt;0,IF(J74&lt;&gt;"",K74*SUMIF('Conversion Factors'!$F$2:$F$28,IF(LEN(J74)&gt;6,MID(J74,1,LEN(J74)-10),MID(J74,1,LEN(J74)-4)),'Conversion Factors'!$G$2:$G$28)*SUMIF('Conversion Factors'!$A$2:$A$39,D74,'Conversion Factors'!$C$2:$C$39),""),"")))</f>
        <v/>
      </c>
      <c r="W74" s="294" t="str">
        <f t="shared" si="4"/>
        <v/>
      </c>
      <c r="X74" s="294" t="str">
        <f t="shared" si="5"/>
        <v/>
      </c>
      <c r="Y74" s="293" t="str">
        <f t="shared" si="6"/>
        <v>Actions</v>
      </c>
      <c r="Z74" s="293" t="str">
        <f t="shared" si="7"/>
        <v/>
      </c>
    </row>
    <row r="75" spans="2:26" ht="35.25" customHeight="1" x14ac:dyDescent="0.35">
      <c r="B75" s="362">
        <v>69</v>
      </c>
      <c r="C75" s="379"/>
      <c r="D75" s="319"/>
      <c r="E75" s="363"/>
      <c r="F75" s="364"/>
      <c r="G75" s="319"/>
      <c r="H75" s="373"/>
      <c r="I75" s="322" t="str">
        <f>IF($G75="Reused on site",1,IF($G75="Reused off site",1,IF($G75="Landfilled",0,IF(D75&lt;&gt;"",SUMIF('Conversion Factors'!$A$2:$A$39,$D75,'Conversion Factors'!$D$2:$D$39),""))))</f>
        <v/>
      </c>
      <c r="J75" s="374"/>
      <c r="K75" s="375"/>
      <c r="L75" s="376"/>
      <c r="M75" s="377"/>
      <c r="N75" s="378"/>
      <c r="O75" s="370"/>
      <c r="P75" s="371"/>
      <c r="Q75" s="371"/>
      <c r="R75" s="372"/>
      <c r="S75" s="294" t="str">
        <f>IF(J75&lt;&gt;"",J75,IF('Working Sheet'!Q455=1.31,"1.31 yd3 (1m3)",IF('Working Sheet'!Q455&lt;&gt;"",'Working Sheet'!Q455&amp;" yd3","")))</f>
        <v/>
      </c>
      <c r="T75" s="294" t="str">
        <f>IF(K75&gt;0,K75,IF(ISNUMBER('Working Sheet'!S455),'Working Sheet'!S455,""))</f>
        <v/>
      </c>
      <c r="U75" s="294" t="str">
        <f>IF(L75&lt;&gt;"",L75,IF(M75&lt;&gt;"",M75/SUMIF('Conversion Factors'!$A$2:$A$39,D75,'Conversion Factors'!$C$2:$C$39),IF(K75&gt;0,IF(J75&lt;&gt;"",K75*SUMIF('Conversion Factors'!$F$2:$F$28,IF(LEN(J75)&gt;6,MID(J75,1,LEN(J75)-10),MID(J75,1,LEN(J75)-4)),'Conversion Factors'!$G$2:$G$28),""),"")))</f>
        <v/>
      </c>
      <c r="V75" s="294" t="str">
        <f>IF(M75&lt;&gt;"",M75,IF(L75&lt;&gt;"",L75*SUMIF('Conversion Factors'!$A$2:$A$39,D75,'Conversion Factors'!$C$2:$C$39),IF(K75&gt;0,IF(J75&lt;&gt;"",K75*SUMIF('Conversion Factors'!$F$2:$F$28,IF(LEN(J75)&gt;6,MID(J75,1,LEN(J75)-10),MID(J75,1,LEN(J75)-4)),'Conversion Factors'!$G$2:$G$28)*SUMIF('Conversion Factors'!$A$2:$A$39,D75,'Conversion Factors'!$C$2:$C$39),""),"")))</f>
        <v/>
      </c>
      <c r="W75" s="294" t="str">
        <f t="shared" si="4"/>
        <v/>
      </c>
      <c r="X75" s="294" t="str">
        <f t="shared" si="5"/>
        <v/>
      </c>
      <c r="Y75" s="293" t="str">
        <f t="shared" si="6"/>
        <v>Actions</v>
      </c>
      <c r="Z75" s="293" t="str">
        <f t="shared" si="7"/>
        <v/>
      </c>
    </row>
    <row r="76" spans="2:26" ht="35.25" customHeight="1" x14ac:dyDescent="0.35">
      <c r="B76" s="362">
        <v>70</v>
      </c>
      <c r="C76" s="379"/>
      <c r="D76" s="319"/>
      <c r="E76" s="363"/>
      <c r="F76" s="364"/>
      <c r="G76" s="319"/>
      <c r="H76" s="373"/>
      <c r="I76" s="322" t="str">
        <f>IF($G76="Reused on site",1,IF($G76="Reused off site",1,IF($G76="Landfilled",0,IF(D76&lt;&gt;"",SUMIF('Conversion Factors'!$A$2:$A$39,$D76,'Conversion Factors'!$D$2:$D$39),""))))</f>
        <v/>
      </c>
      <c r="J76" s="374"/>
      <c r="K76" s="375"/>
      <c r="L76" s="376"/>
      <c r="M76" s="377"/>
      <c r="N76" s="378"/>
      <c r="O76" s="370"/>
      <c r="P76" s="371"/>
      <c r="Q76" s="371"/>
      <c r="R76" s="372"/>
      <c r="S76" s="294" t="str">
        <f>IF(J76&lt;&gt;"",J76,IF('Working Sheet'!Q456=1.31,"1.31 yd3 (1m3)",IF('Working Sheet'!Q456&lt;&gt;"",'Working Sheet'!Q456&amp;" yd3","")))</f>
        <v/>
      </c>
      <c r="T76" s="294" t="str">
        <f>IF(K76&gt;0,K76,IF(ISNUMBER('Working Sheet'!S456),'Working Sheet'!S456,""))</f>
        <v/>
      </c>
      <c r="U76" s="294" t="str">
        <f>IF(L76&lt;&gt;"",L76,IF(M76&lt;&gt;"",M76/SUMIF('Conversion Factors'!$A$2:$A$39,D76,'Conversion Factors'!$C$2:$C$39),IF(K76&gt;0,IF(J76&lt;&gt;"",K76*SUMIF('Conversion Factors'!$F$2:$F$28,IF(LEN(J76)&gt;6,MID(J76,1,LEN(J76)-10),MID(J76,1,LEN(J76)-4)),'Conversion Factors'!$G$2:$G$28),""),"")))</f>
        <v/>
      </c>
      <c r="V76" s="294" t="str">
        <f>IF(M76&lt;&gt;"",M76,IF(L76&lt;&gt;"",L76*SUMIF('Conversion Factors'!$A$2:$A$39,D76,'Conversion Factors'!$C$2:$C$39),IF(K76&gt;0,IF(J76&lt;&gt;"",K76*SUMIF('Conversion Factors'!$F$2:$F$28,IF(LEN(J76)&gt;6,MID(J76,1,LEN(J76)-10),MID(J76,1,LEN(J76)-4)),'Conversion Factors'!$G$2:$G$28)*SUMIF('Conversion Factors'!$A$2:$A$39,D76,'Conversion Factors'!$C$2:$C$39),""),"")))</f>
        <v/>
      </c>
      <c r="W76" s="294" t="str">
        <f t="shared" si="4"/>
        <v/>
      </c>
      <c r="X76" s="294" t="str">
        <f t="shared" si="5"/>
        <v/>
      </c>
      <c r="Y76" s="293" t="str">
        <f t="shared" si="6"/>
        <v>Actions</v>
      </c>
      <c r="Z76" s="293" t="str">
        <f t="shared" si="7"/>
        <v/>
      </c>
    </row>
    <row r="77" spans="2:26" ht="35.25" customHeight="1" x14ac:dyDescent="0.35">
      <c r="B77" s="362">
        <v>71</v>
      </c>
      <c r="C77" s="379"/>
      <c r="D77" s="319"/>
      <c r="E77" s="363"/>
      <c r="F77" s="364"/>
      <c r="G77" s="319"/>
      <c r="H77" s="373"/>
      <c r="I77" s="322" t="str">
        <f>IF($G77="Reused on site",1,IF($G77="Reused off site",1,IF($G77="Landfilled",0,IF(D77&lt;&gt;"",SUMIF('Conversion Factors'!$A$2:$A$39,$D77,'Conversion Factors'!$D$2:$D$39),""))))</f>
        <v/>
      </c>
      <c r="J77" s="374"/>
      <c r="K77" s="375"/>
      <c r="L77" s="376"/>
      <c r="M77" s="377"/>
      <c r="N77" s="378"/>
      <c r="O77" s="370"/>
      <c r="P77" s="371"/>
      <c r="Q77" s="371"/>
      <c r="R77" s="372"/>
      <c r="S77" s="294" t="str">
        <f>IF(J77&lt;&gt;"",J77,IF('Working Sheet'!Q457=1.31,"1.31 yd3 (1m3)",IF('Working Sheet'!Q457&lt;&gt;"",'Working Sheet'!Q457&amp;" yd3","")))</f>
        <v/>
      </c>
      <c r="T77" s="294" t="str">
        <f>IF(K77&gt;0,K77,IF(ISNUMBER('Working Sheet'!S457),'Working Sheet'!S457,""))</f>
        <v/>
      </c>
      <c r="U77" s="294" t="str">
        <f>IF(L77&lt;&gt;"",L77,IF(M77&lt;&gt;"",M77/SUMIF('Conversion Factors'!$A$2:$A$39,D77,'Conversion Factors'!$C$2:$C$39),IF(K77&gt;0,IF(J77&lt;&gt;"",K77*SUMIF('Conversion Factors'!$F$2:$F$28,IF(LEN(J77)&gt;6,MID(J77,1,LEN(J77)-10),MID(J77,1,LEN(J77)-4)),'Conversion Factors'!$G$2:$G$28),""),"")))</f>
        <v/>
      </c>
      <c r="V77" s="294" t="str">
        <f>IF(M77&lt;&gt;"",M77,IF(L77&lt;&gt;"",L77*SUMIF('Conversion Factors'!$A$2:$A$39,D77,'Conversion Factors'!$C$2:$C$39),IF(K77&gt;0,IF(J77&lt;&gt;"",K77*SUMIF('Conversion Factors'!$F$2:$F$28,IF(LEN(J77)&gt;6,MID(J77,1,LEN(J77)-10),MID(J77,1,LEN(J77)-4)),'Conversion Factors'!$G$2:$G$28)*SUMIF('Conversion Factors'!$A$2:$A$39,D77,'Conversion Factors'!$C$2:$C$39),""),"")))</f>
        <v/>
      </c>
      <c r="W77" s="294" t="str">
        <f t="shared" si="4"/>
        <v/>
      </c>
      <c r="X77" s="294" t="str">
        <f t="shared" si="5"/>
        <v/>
      </c>
      <c r="Y77" s="293" t="str">
        <f t="shared" si="6"/>
        <v>Actions</v>
      </c>
      <c r="Z77" s="293" t="str">
        <f t="shared" si="7"/>
        <v/>
      </c>
    </row>
    <row r="78" spans="2:26" ht="35.25" customHeight="1" x14ac:dyDescent="0.35">
      <c r="B78" s="362">
        <v>72</v>
      </c>
      <c r="C78" s="379"/>
      <c r="D78" s="319"/>
      <c r="E78" s="363"/>
      <c r="F78" s="364"/>
      <c r="G78" s="319"/>
      <c r="H78" s="373"/>
      <c r="I78" s="322" t="str">
        <f>IF($G78="Reused on site",1,IF($G78="Reused off site",1,IF($G78="Landfilled",0,IF(D78&lt;&gt;"",SUMIF('Conversion Factors'!$A$2:$A$39,$D78,'Conversion Factors'!$D$2:$D$39),""))))</f>
        <v/>
      </c>
      <c r="J78" s="374"/>
      <c r="K78" s="375"/>
      <c r="L78" s="376"/>
      <c r="M78" s="377"/>
      <c r="N78" s="378"/>
      <c r="O78" s="370"/>
      <c r="P78" s="371"/>
      <c r="Q78" s="371"/>
      <c r="R78" s="372"/>
      <c r="S78" s="294" t="str">
        <f>IF(J78&lt;&gt;"",J78,IF('Working Sheet'!Q458=1.31,"1.31 yd3 (1m3)",IF('Working Sheet'!Q458&lt;&gt;"",'Working Sheet'!Q458&amp;" yd3","")))</f>
        <v/>
      </c>
      <c r="T78" s="294" t="str">
        <f>IF(K78&gt;0,K78,IF(ISNUMBER('Working Sheet'!S458),'Working Sheet'!S458,""))</f>
        <v/>
      </c>
      <c r="U78" s="294" t="str">
        <f>IF(L78&lt;&gt;"",L78,IF(M78&lt;&gt;"",M78/SUMIF('Conversion Factors'!$A$2:$A$39,D78,'Conversion Factors'!$C$2:$C$39),IF(K78&gt;0,IF(J78&lt;&gt;"",K78*SUMIF('Conversion Factors'!$F$2:$F$28,IF(LEN(J78)&gt;6,MID(J78,1,LEN(J78)-10),MID(J78,1,LEN(J78)-4)),'Conversion Factors'!$G$2:$G$28),""),"")))</f>
        <v/>
      </c>
      <c r="V78" s="294" t="str">
        <f>IF(M78&lt;&gt;"",M78,IF(L78&lt;&gt;"",L78*SUMIF('Conversion Factors'!$A$2:$A$39,D78,'Conversion Factors'!$C$2:$C$39),IF(K78&gt;0,IF(J78&lt;&gt;"",K78*SUMIF('Conversion Factors'!$F$2:$F$28,IF(LEN(J78)&gt;6,MID(J78,1,LEN(J78)-10),MID(J78,1,LEN(J78)-4)),'Conversion Factors'!$G$2:$G$28)*SUMIF('Conversion Factors'!$A$2:$A$39,D78,'Conversion Factors'!$C$2:$C$39),""),"")))</f>
        <v/>
      </c>
      <c r="W78" s="294" t="str">
        <f t="shared" si="4"/>
        <v/>
      </c>
      <c r="X78" s="294" t="str">
        <f t="shared" si="5"/>
        <v/>
      </c>
      <c r="Y78" s="293" t="str">
        <f t="shared" si="6"/>
        <v>Actions</v>
      </c>
      <c r="Z78" s="293" t="str">
        <f t="shared" si="7"/>
        <v/>
      </c>
    </row>
    <row r="79" spans="2:26" ht="35.25" customHeight="1" x14ac:dyDescent="0.35">
      <c r="B79" s="362">
        <v>73</v>
      </c>
      <c r="C79" s="379"/>
      <c r="D79" s="319"/>
      <c r="E79" s="363"/>
      <c r="F79" s="364"/>
      <c r="G79" s="319"/>
      <c r="H79" s="373"/>
      <c r="I79" s="322" t="str">
        <f>IF($G79="Reused on site",1,IF($G79="Reused off site",1,IF($G79="Landfilled",0,IF(D79&lt;&gt;"",SUMIF('Conversion Factors'!$A$2:$A$39,$D79,'Conversion Factors'!$D$2:$D$39),""))))</f>
        <v/>
      </c>
      <c r="J79" s="374"/>
      <c r="K79" s="375"/>
      <c r="L79" s="376"/>
      <c r="M79" s="377"/>
      <c r="N79" s="378"/>
      <c r="O79" s="370"/>
      <c r="P79" s="371"/>
      <c r="Q79" s="371"/>
      <c r="R79" s="372"/>
      <c r="S79" s="294" t="str">
        <f>IF(J79&lt;&gt;"",J79,IF('Working Sheet'!Q460=1.31,"1.31 yd3 (1m3)",IF('Working Sheet'!Q460&lt;&gt;"",'Working Sheet'!Q460&amp;" yd3","")))</f>
        <v/>
      </c>
      <c r="T79" s="294" t="str">
        <f>IF(K79&gt;0,K79,IF(ISNUMBER('Working Sheet'!S460),'Working Sheet'!S460,""))</f>
        <v/>
      </c>
      <c r="U79" s="294" t="str">
        <f>IF(L79&lt;&gt;"",L79,IF(M79&lt;&gt;"",M79/SUMIF('Conversion Factors'!$A$2:$A$39,D79,'Conversion Factors'!$C$2:$C$39),IF(K79&gt;0,IF(J79&lt;&gt;"",K79*SUMIF('Conversion Factors'!$F$2:$F$28,IF(LEN(J79)&gt;6,MID(J79,1,LEN(J79)-10),MID(J79,1,LEN(J79)-4)),'Conversion Factors'!$G$2:$G$28),""),"")))</f>
        <v/>
      </c>
      <c r="V79" s="294" t="str">
        <f>IF(M79&lt;&gt;"",M79,IF(L79&lt;&gt;"",L79*SUMIF('Conversion Factors'!$A$2:$A$39,D79,'Conversion Factors'!$C$2:$C$39),IF(K79&gt;0,IF(J79&lt;&gt;"",K79*SUMIF('Conversion Factors'!$F$2:$F$28,IF(LEN(J79)&gt;6,MID(J79,1,LEN(J79)-10),MID(J79,1,LEN(J79)-4)),'Conversion Factors'!$G$2:$G$28)*SUMIF('Conversion Factors'!$A$2:$A$39,D79,'Conversion Factors'!$C$2:$C$39),""),"")))</f>
        <v/>
      </c>
      <c r="W79" s="294" t="str">
        <f t="shared" si="4"/>
        <v/>
      </c>
      <c r="X79" s="294" t="str">
        <f t="shared" si="5"/>
        <v/>
      </c>
      <c r="Y79" s="293" t="str">
        <f t="shared" si="6"/>
        <v>Actions</v>
      </c>
      <c r="Z79" s="293" t="str">
        <f t="shared" si="7"/>
        <v/>
      </c>
    </row>
    <row r="80" spans="2:26" ht="35.25" customHeight="1" x14ac:dyDescent="0.35">
      <c r="B80" s="362">
        <v>74</v>
      </c>
      <c r="C80" s="379"/>
      <c r="D80" s="319"/>
      <c r="E80" s="363"/>
      <c r="F80" s="364"/>
      <c r="G80" s="319"/>
      <c r="H80" s="373"/>
      <c r="I80" s="322" t="str">
        <f>IF($G80="Reused on site",1,IF($G80="Reused off site",1,IF($G80="Landfilled",0,IF(D80&lt;&gt;"",SUMIF('Conversion Factors'!$A$2:$A$39,$D80,'Conversion Factors'!$D$2:$D$39),""))))</f>
        <v/>
      </c>
      <c r="J80" s="374"/>
      <c r="K80" s="375"/>
      <c r="L80" s="376"/>
      <c r="M80" s="377"/>
      <c r="N80" s="378"/>
      <c r="O80" s="370"/>
      <c r="P80" s="371"/>
      <c r="Q80" s="371"/>
      <c r="R80" s="372"/>
      <c r="S80" s="294" t="str">
        <f>IF(J80&lt;&gt;"",J80,IF('Working Sheet'!Q461=1.31,"1.31 yd3 (1m3)",IF('Working Sheet'!Q461&lt;&gt;"",'Working Sheet'!Q461&amp;" yd3","")))</f>
        <v/>
      </c>
      <c r="T80" s="294" t="str">
        <f>IF(K80&gt;0,K80,IF(ISNUMBER('Working Sheet'!S461),'Working Sheet'!S461,""))</f>
        <v/>
      </c>
      <c r="U80" s="294" t="str">
        <f>IF(L80&lt;&gt;"",L80,IF(M80&lt;&gt;"",M80/SUMIF('Conversion Factors'!$A$2:$A$39,D80,'Conversion Factors'!$C$2:$C$39),IF(K80&gt;0,IF(J80&lt;&gt;"",K80*SUMIF('Conversion Factors'!$F$2:$F$28,IF(LEN(J80)&gt;6,MID(J80,1,LEN(J80)-10),MID(J80,1,LEN(J80)-4)),'Conversion Factors'!$G$2:$G$28),""),"")))</f>
        <v/>
      </c>
      <c r="V80" s="294" t="str">
        <f>IF(M80&lt;&gt;"",M80,IF(L80&lt;&gt;"",L80*SUMIF('Conversion Factors'!$A$2:$A$39,D80,'Conversion Factors'!$C$2:$C$39),IF(K80&gt;0,IF(J80&lt;&gt;"",K80*SUMIF('Conversion Factors'!$F$2:$F$28,IF(LEN(J80)&gt;6,MID(J80,1,LEN(J80)-10),MID(J80,1,LEN(J80)-4)),'Conversion Factors'!$G$2:$G$28)*SUMIF('Conversion Factors'!$A$2:$A$39,D80,'Conversion Factors'!$C$2:$C$39),""),"")))</f>
        <v/>
      </c>
      <c r="W80" s="294" t="str">
        <f t="shared" si="4"/>
        <v/>
      </c>
      <c r="X80" s="294" t="str">
        <f t="shared" si="5"/>
        <v/>
      </c>
      <c r="Y80" s="293" t="str">
        <f t="shared" si="6"/>
        <v>Actions</v>
      </c>
      <c r="Z80" s="293" t="str">
        <f t="shared" si="7"/>
        <v/>
      </c>
    </row>
    <row r="81" spans="2:26" ht="35.25" customHeight="1" x14ac:dyDescent="0.35">
      <c r="B81" s="362">
        <v>75</v>
      </c>
      <c r="C81" s="379"/>
      <c r="D81" s="319"/>
      <c r="E81" s="363"/>
      <c r="F81" s="364"/>
      <c r="G81" s="319"/>
      <c r="H81" s="373"/>
      <c r="I81" s="322" t="str">
        <f>IF($G81="Reused on site",1,IF($G81="Reused off site",1,IF($G81="Landfilled",0,IF(D81&lt;&gt;"",SUMIF('Conversion Factors'!$A$2:$A$39,$D81,'Conversion Factors'!$D$2:$D$39),""))))</f>
        <v/>
      </c>
      <c r="J81" s="374"/>
      <c r="K81" s="375"/>
      <c r="L81" s="376"/>
      <c r="M81" s="377"/>
      <c r="N81" s="378"/>
      <c r="O81" s="370"/>
      <c r="P81" s="371"/>
      <c r="Q81" s="371"/>
      <c r="R81" s="372"/>
      <c r="S81" s="294" t="str">
        <f>IF(J81&lt;&gt;"",J81,IF('Working Sheet'!Q462=1.31,"1.31 yd3 (1m3)",IF('Working Sheet'!Q462&lt;&gt;"",'Working Sheet'!Q462&amp;" yd3","")))</f>
        <v/>
      </c>
      <c r="T81" s="294" t="str">
        <f>IF(K81&gt;0,K81,IF(ISNUMBER('Working Sheet'!S462),'Working Sheet'!S462,""))</f>
        <v/>
      </c>
      <c r="U81" s="294" t="str">
        <f>IF(L81&lt;&gt;"",L81,IF(M81&lt;&gt;"",M81/SUMIF('Conversion Factors'!$A$2:$A$39,D81,'Conversion Factors'!$C$2:$C$39),IF(K81&gt;0,IF(J81&lt;&gt;"",K81*SUMIF('Conversion Factors'!$F$2:$F$28,IF(LEN(J81)&gt;6,MID(J81,1,LEN(J81)-10),MID(J81,1,LEN(J81)-4)),'Conversion Factors'!$G$2:$G$28),""),"")))</f>
        <v/>
      </c>
      <c r="V81" s="294" t="str">
        <f>IF(M81&lt;&gt;"",M81,IF(L81&lt;&gt;"",L81*SUMIF('Conversion Factors'!$A$2:$A$39,D81,'Conversion Factors'!$C$2:$C$39),IF(K81&gt;0,IF(J81&lt;&gt;"",K81*SUMIF('Conversion Factors'!$F$2:$F$28,IF(LEN(J81)&gt;6,MID(J81,1,LEN(J81)-10),MID(J81,1,LEN(J81)-4)),'Conversion Factors'!$G$2:$G$28)*SUMIF('Conversion Factors'!$A$2:$A$39,D81,'Conversion Factors'!$C$2:$C$39),""),"")))</f>
        <v/>
      </c>
      <c r="W81" s="294" t="str">
        <f t="shared" si="4"/>
        <v/>
      </c>
      <c r="X81" s="294" t="str">
        <f t="shared" si="5"/>
        <v/>
      </c>
      <c r="Y81" s="293" t="str">
        <f t="shared" si="6"/>
        <v>Actions</v>
      </c>
      <c r="Z81" s="293" t="str">
        <f t="shared" si="7"/>
        <v/>
      </c>
    </row>
    <row r="82" spans="2:26" ht="35.25" customHeight="1" x14ac:dyDescent="0.35">
      <c r="B82" s="362">
        <v>76</v>
      </c>
      <c r="C82" s="379"/>
      <c r="D82" s="319"/>
      <c r="E82" s="363"/>
      <c r="F82" s="364"/>
      <c r="G82" s="319"/>
      <c r="H82" s="373"/>
      <c r="I82" s="322" t="str">
        <f>IF($G82="Reused on site",1,IF($G82="Reused off site",1,IF($G82="Landfilled",0,IF(D82&lt;&gt;"",SUMIF('Conversion Factors'!$A$2:$A$39,$D82,'Conversion Factors'!$D$2:$D$39),""))))</f>
        <v/>
      </c>
      <c r="J82" s="374"/>
      <c r="K82" s="375"/>
      <c r="L82" s="376"/>
      <c r="M82" s="377"/>
      <c r="N82" s="378"/>
      <c r="O82" s="370"/>
      <c r="P82" s="371"/>
      <c r="Q82" s="371"/>
      <c r="R82" s="372"/>
      <c r="S82" s="294" t="str">
        <f>IF(J82&lt;&gt;"",J82,IF('Working Sheet'!Q463=1.31,"1.31 yd3 (1m3)",IF('Working Sheet'!Q463&lt;&gt;"",'Working Sheet'!Q463&amp;" yd3","")))</f>
        <v/>
      </c>
      <c r="T82" s="294" t="str">
        <f>IF(K82&gt;0,K82,IF(ISNUMBER('Working Sheet'!S463),'Working Sheet'!S463,""))</f>
        <v/>
      </c>
      <c r="U82" s="294" t="str">
        <f>IF(L82&lt;&gt;"",L82,IF(M82&lt;&gt;"",M82/SUMIF('Conversion Factors'!$A$2:$A$39,D82,'Conversion Factors'!$C$2:$C$39),IF(K82&gt;0,IF(J82&lt;&gt;"",K82*SUMIF('Conversion Factors'!$F$2:$F$28,IF(LEN(J82)&gt;6,MID(J82,1,LEN(J82)-10),MID(J82,1,LEN(J82)-4)),'Conversion Factors'!$G$2:$G$28),""),"")))</f>
        <v/>
      </c>
      <c r="V82" s="294" t="str">
        <f>IF(M82&lt;&gt;"",M82,IF(L82&lt;&gt;"",L82*SUMIF('Conversion Factors'!$A$2:$A$39,D82,'Conversion Factors'!$C$2:$C$39),IF(K82&gt;0,IF(J82&lt;&gt;"",K82*SUMIF('Conversion Factors'!$F$2:$F$28,IF(LEN(J82)&gt;6,MID(J82,1,LEN(J82)-10),MID(J82,1,LEN(J82)-4)),'Conversion Factors'!$G$2:$G$28)*SUMIF('Conversion Factors'!$A$2:$A$39,D82,'Conversion Factors'!$C$2:$C$39),""),"")))</f>
        <v/>
      </c>
      <c r="W82" s="294" t="str">
        <f t="shared" si="4"/>
        <v/>
      </c>
      <c r="X82" s="294" t="str">
        <f t="shared" si="5"/>
        <v/>
      </c>
      <c r="Y82" s="293" t="str">
        <f t="shared" si="6"/>
        <v>Actions</v>
      </c>
      <c r="Z82" s="293" t="str">
        <f t="shared" si="7"/>
        <v/>
      </c>
    </row>
    <row r="83" spans="2:26" ht="35.25" customHeight="1" x14ac:dyDescent="0.35">
      <c r="B83" s="362">
        <v>77</v>
      </c>
      <c r="C83" s="379"/>
      <c r="D83" s="319"/>
      <c r="E83" s="363"/>
      <c r="F83" s="364"/>
      <c r="G83" s="319"/>
      <c r="H83" s="373"/>
      <c r="I83" s="322" t="str">
        <f>IF($G83="Reused on site",1,IF($G83="Reused off site",1,IF($G83="Landfilled",0,IF(D83&lt;&gt;"",SUMIF('Conversion Factors'!$A$2:$A$39,$D83,'Conversion Factors'!$D$2:$D$39),""))))</f>
        <v/>
      </c>
      <c r="J83" s="374"/>
      <c r="K83" s="375"/>
      <c r="L83" s="376"/>
      <c r="M83" s="377"/>
      <c r="N83" s="378"/>
      <c r="O83" s="370"/>
      <c r="P83" s="371"/>
      <c r="Q83" s="371"/>
      <c r="R83" s="372"/>
      <c r="S83" s="294" t="str">
        <f>IF(J83&lt;&gt;"",J83,IF('Working Sheet'!Q464=1.31,"1.31 yd3 (1m3)",IF('Working Sheet'!Q464&lt;&gt;"",'Working Sheet'!Q464&amp;" yd3","")))</f>
        <v/>
      </c>
      <c r="T83" s="294" t="str">
        <f>IF(K83&gt;0,K83,IF(ISNUMBER('Working Sheet'!S464),'Working Sheet'!S464,""))</f>
        <v/>
      </c>
      <c r="U83" s="294" t="str">
        <f>IF(L83&lt;&gt;"",L83,IF(M83&lt;&gt;"",M83/SUMIF('Conversion Factors'!$A$2:$A$39,D83,'Conversion Factors'!$C$2:$C$39),IF(K83&gt;0,IF(J83&lt;&gt;"",K83*SUMIF('Conversion Factors'!$F$2:$F$28,IF(LEN(J83)&gt;6,MID(J83,1,LEN(J83)-10),MID(J83,1,LEN(J83)-4)),'Conversion Factors'!$G$2:$G$28),""),"")))</f>
        <v/>
      </c>
      <c r="V83" s="294" t="str">
        <f>IF(M83&lt;&gt;"",M83,IF(L83&lt;&gt;"",L83*SUMIF('Conversion Factors'!$A$2:$A$39,D83,'Conversion Factors'!$C$2:$C$39),IF(K83&gt;0,IF(J83&lt;&gt;"",K83*SUMIF('Conversion Factors'!$F$2:$F$28,IF(LEN(J83)&gt;6,MID(J83,1,LEN(J83)-10),MID(J83,1,LEN(J83)-4)),'Conversion Factors'!$G$2:$G$28)*SUMIF('Conversion Factors'!$A$2:$A$39,D83,'Conversion Factors'!$C$2:$C$39),""),"")))</f>
        <v/>
      </c>
      <c r="W83" s="294" t="str">
        <f t="shared" si="4"/>
        <v/>
      </c>
      <c r="X83" s="294" t="str">
        <f t="shared" si="5"/>
        <v/>
      </c>
      <c r="Y83" s="293" t="str">
        <f t="shared" si="6"/>
        <v>Actions</v>
      </c>
      <c r="Z83" s="293" t="str">
        <f t="shared" si="7"/>
        <v/>
      </c>
    </row>
    <row r="84" spans="2:26" ht="35.25" customHeight="1" x14ac:dyDescent="0.35">
      <c r="B84" s="362">
        <v>78</v>
      </c>
      <c r="C84" s="379"/>
      <c r="D84" s="319"/>
      <c r="E84" s="363"/>
      <c r="F84" s="364"/>
      <c r="G84" s="319"/>
      <c r="H84" s="373"/>
      <c r="I84" s="322" t="str">
        <f>IF($G84="Reused on site",1,IF($G84="Reused off site",1,IF($G84="Landfilled",0,IF(D84&lt;&gt;"",SUMIF('Conversion Factors'!$A$2:$A$39,$D84,'Conversion Factors'!$D$2:$D$39),""))))</f>
        <v/>
      </c>
      <c r="J84" s="374"/>
      <c r="K84" s="375"/>
      <c r="L84" s="376"/>
      <c r="M84" s="377"/>
      <c r="N84" s="378"/>
      <c r="O84" s="370"/>
      <c r="P84" s="371"/>
      <c r="Q84" s="371"/>
      <c r="R84" s="372"/>
      <c r="S84" s="294" t="str">
        <f>IF(J84&lt;&gt;"",J84,IF('Working Sheet'!Q465=1.31,"1.31 yd3 (1m3)",IF('Working Sheet'!Q465&lt;&gt;"",'Working Sheet'!Q465&amp;" yd3","")))</f>
        <v/>
      </c>
      <c r="T84" s="294" t="str">
        <f>IF(K84&gt;0,K84,IF(ISNUMBER('Working Sheet'!S465),'Working Sheet'!S465,""))</f>
        <v/>
      </c>
      <c r="U84" s="294" t="str">
        <f>IF(L84&lt;&gt;"",L84,IF(M84&lt;&gt;"",M84/SUMIF('Conversion Factors'!$A$2:$A$39,D84,'Conversion Factors'!$C$2:$C$39),IF(K84&gt;0,IF(J84&lt;&gt;"",K84*SUMIF('Conversion Factors'!$F$2:$F$28,IF(LEN(J84)&gt;6,MID(J84,1,LEN(J84)-10),MID(J84,1,LEN(J84)-4)),'Conversion Factors'!$G$2:$G$28),""),"")))</f>
        <v/>
      </c>
      <c r="V84" s="294" t="str">
        <f>IF(M84&lt;&gt;"",M84,IF(L84&lt;&gt;"",L84*SUMIF('Conversion Factors'!$A$2:$A$39,D84,'Conversion Factors'!$C$2:$C$39),IF(K84&gt;0,IF(J84&lt;&gt;"",K84*SUMIF('Conversion Factors'!$F$2:$F$28,IF(LEN(J84)&gt;6,MID(J84,1,LEN(J84)-10),MID(J84,1,LEN(J84)-4)),'Conversion Factors'!$G$2:$G$28)*SUMIF('Conversion Factors'!$A$2:$A$39,D84,'Conversion Factors'!$C$2:$C$39),""),"")))</f>
        <v/>
      </c>
      <c r="W84" s="294" t="str">
        <f t="shared" si="4"/>
        <v/>
      </c>
      <c r="X84" s="294" t="str">
        <f t="shared" si="5"/>
        <v/>
      </c>
      <c r="Y84" s="293" t="str">
        <f t="shared" si="6"/>
        <v>Actions</v>
      </c>
      <c r="Z84" s="293" t="str">
        <f t="shared" si="7"/>
        <v/>
      </c>
    </row>
    <row r="85" spans="2:26" ht="35.25" customHeight="1" x14ac:dyDescent="0.35">
      <c r="B85" s="362">
        <v>79</v>
      </c>
      <c r="C85" s="379"/>
      <c r="D85" s="319"/>
      <c r="E85" s="363"/>
      <c r="F85" s="364"/>
      <c r="G85" s="319"/>
      <c r="H85" s="373"/>
      <c r="I85" s="322" t="str">
        <f>IF($G85="Reused on site",1,IF($G85="Reused off site",1,IF($G85="Landfilled",0,IF(D85&lt;&gt;"",SUMIF('Conversion Factors'!$A$2:$A$39,$D85,'Conversion Factors'!$D$2:$D$39),""))))</f>
        <v/>
      </c>
      <c r="J85" s="374"/>
      <c r="K85" s="375"/>
      <c r="L85" s="376"/>
      <c r="M85" s="377"/>
      <c r="N85" s="378"/>
      <c r="O85" s="370"/>
      <c r="P85" s="371"/>
      <c r="Q85" s="371"/>
      <c r="R85" s="372"/>
      <c r="S85" s="294" t="str">
        <f>IF(J85&lt;&gt;"",J85,IF('Working Sheet'!Q466=1.31,"1.31 yd3 (1m3)",IF('Working Sheet'!Q466&lt;&gt;"",'Working Sheet'!Q466&amp;" yd3","")))</f>
        <v/>
      </c>
      <c r="T85" s="294" t="str">
        <f>IF(K85&gt;0,K85,IF(ISNUMBER('Working Sheet'!S466),'Working Sheet'!S466,""))</f>
        <v/>
      </c>
      <c r="U85" s="294" t="str">
        <f>IF(L85&lt;&gt;"",L85,IF(M85&lt;&gt;"",M85/SUMIF('Conversion Factors'!$A$2:$A$39,D85,'Conversion Factors'!$C$2:$C$39),IF(K85&gt;0,IF(J85&lt;&gt;"",K85*SUMIF('Conversion Factors'!$F$2:$F$28,IF(LEN(J85)&gt;6,MID(J85,1,LEN(J85)-10),MID(J85,1,LEN(J85)-4)),'Conversion Factors'!$G$2:$G$28),""),"")))</f>
        <v/>
      </c>
      <c r="V85" s="294" t="str">
        <f>IF(M85&lt;&gt;"",M85,IF(L85&lt;&gt;"",L85*SUMIF('Conversion Factors'!$A$2:$A$39,D85,'Conversion Factors'!$C$2:$C$39),IF(K85&gt;0,IF(J85&lt;&gt;"",K85*SUMIF('Conversion Factors'!$F$2:$F$28,IF(LEN(J85)&gt;6,MID(J85,1,LEN(J85)-10),MID(J85,1,LEN(J85)-4)),'Conversion Factors'!$G$2:$G$28)*SUMIF('Conversion Factors'!$A$2:$A$39,D85,'Conversion Factors'!$C$2:$C$39),""),"")))</f>
        <v/>
      </c>
      <c r="W85" s="294" t="str">
        <f t="shared" si="4"/>
        <v/>
      </c>
      <c r="X85" s="294" t="str">
        <f t="shared" si="5"/>
        <v/>
      </c>
      <c r="Y85" s="293" t="str">
        <f t="shared" si="6"/>
        <v>Actions</v>
      </c>
      <c r="Z85" s="293" t="str">
        <f t="shared" si="7"/>
        <v/>
      </c>
    </row>
    <row r="86" spans="2:26" ht="35.25" customHeight="1" x14ac:dyDescent="0.35">
      <c r="B86" s="362">
        <v>80</v>
      </c>
      <c r="C86" s="379"/>
      <c r="D86" s="319"/>
      <c r="E86" s="363"/>
      <c r="F86" s="364"/>
      <c r="G86" s="319"/>
      <c r="H86" s="373"/>
      <c r="I86" s="322" t="str">
        <f>IF($G86="Reused on site",1,IF($G86="Reused off site",1,IF($G86="Landfilled",0,IF(D86&lt;&gt;"",SUMIF('Conversion Factors'!$A$2:$A$39,$D86,'Conversion Factors'!$D$2:$D$39),""))))</f>
        <v/>
      </c>
      <c r="J86" s="374"/>
      <c r="K86" s="375"/>
      <c r="L86" s="376"/>
      <c r="M86" s="377"/>
      <c r="N86" s="378"/>
      <c r="O86" s="370"/>
      <c r="P86" s="371"/>
      <c r="Q86" s="371"/>
      <c r="R86" s="372"/>
      <c r="S86" s="294" t="str">
        <f>IF(J86&lt;&gt;"",J86,IF('Working Sheet'!Q467=1.31,"1.31 yd3 (1m3)",IF('Working Sheet'!Q467&lt;&gt;"",'Working Sheet'!Q467&amp;" yd3","")))</f>
        <v/>
      </c>
      <c r="T86" s="294" t="str">
        <f>IF(K86&gt;0,K86,IF(ISNUMBER('Working Sheet'!S467),'Working Sheet'!S467,""))</f>
        <v/>
      </c>
      <c r="U86" s="294" t="str">
        <f>IF(L86&lt;&gt;"",L86,IF(M86&lt;&gt;"",M86/SUMIF('Conversion Factors'!$A$2:$A$39,D86,'Conversion Factors'!$C$2:$C$39),IF(K86&gt;0,IF(J86&lt;&gt;"",K86*SUMIF('Conversion Factors'!$F$2:$F$28,IF(LEN(J86)&gt;6,MID(J86,1,LEN(J86)-10),MID(J86,1,LEN(J86)-4)),'Conversion Factors'!$G$2:$G$28),""),"")))</f>
        <v/>
      </c>
      <c r="V86" s="294" t="str">
        <f>IF(M86&lt;&gt;"",M86,IF(L86&lt;&gt;"",L86*SUMIF('Conversion Factors'!$A$2:$A$39,D86,'Conversion Factors'!$C$2:$C$39),IF(K86&gt;0,IF(J86&lt;&gt;"",K86*SUMIF('Conversion Factors'!$F$2:$F$28,IF(LEN(J86)&gt;6,MID(J86,1,LEN(J86)-10),MID(J86,1,LEN(J86)-4)),'Conversion Factors'!$G$2:$G$28)*SUMIF('Conversion Factors'!$A$2:$A$39,D86,'Conversion Factors'!$C$2:$C$39),""),"")))</f>
        <v/>
      </c>
      <c r="W86" s="294" t="str">
        <f t="shared" si="4"/>
        <v/>
      </c>
      <c r="X86" s="294" t="str">
        <f t="shared" si="5"/>
        <v/>
      </c>
      <c r="Y86" s="293" t="str">
        <f t="shared" si="6"/>
        <v>Actions</v>
      </c>
      <c r="Z86" s="293" t="str">
        <f t="shared" si="7"/>
        <v/>
      </c>
    </row>
    <row r="87" spans="2:26" ht="35.25" customHeight="1" x14ac:dyDescent="0.35">
      <c r="B87" s="362">
        <v>81</v>
      </c>
      <c r="C87" s="379"/>
      <c r="D87" s="319"/>
      <c r="E87" s="363"/>
      <c r="F87" s="364"/>
      <c r="G87" s="319"/>
      <c r="H87" s="373"/>
      <c r="I87" s="322" t="str">
        <f>IF($G87="Reused on site",1,IF($G87="Reused off site",1,IF($G87="Landfilled",0,IF(D87&lt;&gt;"",SUMIF('Conversion Factors'!$A$2:$A$39,$D87,'Conversion Factors'!$D$2:$D$39),""))))</f>
        <v/>
      </c>
      <c r="J87" s="374"/>
      <c r="K87" s="375"/>
      <c r="L87" s="376"/>
      <c r="M87" s="377"/>
      <c r="N87" s="378"/>
      <c r="O87" s="370"/>
      <c r="P87" s="371"/>
      <c r="Q87" s="371"/>
      <c r="R87" s="372"/>
      <c r="S87" s="294" t="str">
        <f>IF(J87&lt;&gt;"",J87,IF('Working Sheet'!Q468=1.31,"1.31 yd3 (1m3)",IF('Working Sheet'!Q468&lt;&gt;"",'Working Sheet'!Q468&amp;" yd3","")))</f>
        <v/>
      </c>
      <c r="T87" s="294" t="str">
        <f>IF(K87&gt;0,K87,IF(ISNUMBER('Working Sheet'!S468),'Working Sheet'!S468,""))</f>
        <v/>
      </c>
      <c r="U87" s="294" t="str">
        <f>IF(L87&lt;&gt;"",L87,IF(M87&lt;&gt;"",M87/SUMIF('Conversion Factors'!$A$2:$A$39,D87,'Conversion Factors'!$C$2:$C$39),IF(K87&gt;0,IF(J87&lt;&gt;"",K87*SUMIF('Conversion Factors'!$F$2:$F$28,IF(LEN(J87)&gt;6,MID(J87,1,LEN(J87)-10),MID(J87,1,LEN(J87)-4)),'Conversion Factors'!$G$2:$G$28),""),"")))</f>
        <v/>
      </c>
      <c r="V87" s="294" t="str">
        <f>IF(M87&lt;&gt;"",M87,IF(L87&lt;&gt;"",L87*SUMIF('Conversion Factors'!$A$2:$A$39,D87,'Conversion Factors'!$C$2:$C$39),IF(K87&gt;0,IF(J87&lt;&gt;"",K87*SUMIF('Conversion Factors'!$F$2:$F$28,IF(LEN(J87)&gt;6,MID(J87,1,LEN(J87)-10),MID(J87,1,LEN(J87)-4)),'Conversion Factors'!$G$2:$G$28)*SUMIF('Conversion Factors'!$A$2:$A$39,D87,'Conversion Factors'!$C$2:$C$39),""),"")))</f>
        <v/>
      </c>
      <c r="W87" s="294" t="str">
        <f t="shared" si="4"/>
        <v/>
      </c>
      <c r="X87" s="294" t="str">
        <f t="shared" si="5"/>
        <v/>
      </c>
      <c r="Y87" s="293" t="str">
        <f t="shared" si="6"/>
        <v>Actions</v>
      </c>
      <c r="Z87" s="293" t="str">
        <f t="shared" si="7"/>
        <v/>
      </c>
    </row>
    <row r="88" spans="2:26" ht="35.25" customHeight="1" x14ac:dyDescent="0.35">
      <c r="B88" s="362">
        <v>82</v>
      </c>
      <c r="C88" s="379"/>
      <c r="D88" s="319"/>
      <c r="E88" s="363"/>
      <c r="F88" s="364"/>
      <c r="G88" s="319"/>
      <c r="H88" s="373"/>
      <c r="I88" s="322" t="str">
        <f>IF($G88="Reused on site",1,IF($G88="Reused off site",1,IF($G88="Landfilled",0,IF(D88&lt;&gt;"",SUMIF('Conversion Factors'!$A$2:$A$39,$D88,'Conversion Factors'!$D$2:$D$39),""))))</f>
        <v/>
      </c>
      <c r="J88" s="374"/>
      <c r="K88" s="375"/>
      <c r="L88" s="376"/>
      <c r="M88" s="377"/>
      <c r="N88" s="378"/>
      <c r="O88" s="370"/>
      <c r="P88" s="371"/>
      <c r="Q88" s="371"/>
      <c r="R88" s="372"/>
      <c r="S88" s="294" t="str">
        <f>IF(J88&lt;&gt;"",J88,IF('Working Sheet'!Q469=1.31,"1.31 yd3 (1m3)",IF('Working Sheet'!Q469&lt;&gt;"",'Working Sheet'!Q469&amp;" yd3","")))</f>
        <v/>
      </c>
      <c r="T88" s="294" t="str">
        <f>IF(K88&gt;0,K88,IF(ISNUMBER('Working Sheet'!S469),'Working Sheet'!S469,""))</f>
        <v/>
      </c>
      <c r="U88" s="294" t="str">
        <f>IF(L88&lt;&gt;"",L88,IF(M88&lt;&gt;"",M88/SUMIF('Conversion Factors'!$A$2:$A$39,D88,'Conversion Factors'!$C$2:$C$39),IF(K88&gt;0,IF(J88&lt;&gt;"",K88*SUMIF('Conversion Factors'!$F$2:$F$28,IF(LEN(J88)&gt;6,MID(J88,1,LEN(J88)-10),MID(J88,1,LEN(J88)-4)),'Conversion Factors'!$G$2:$G$28),""),"")))</f>
        <v/>
      </c>
      <c r="V88" s="294" t="str">
        <f>IF(M88&lt;&gt;"",M88,IF(L88&lt;&gt;"",L88*SUMIF('Conversion Factors'!$A$2:$A$39,D88,'Conversion Factors'!$C$2:$C$39),IF(K88&gt;0,IF(J88&lt;&gt;"",K88*SUMIF('Conversion Factors'!$F$2:$F$28,IF(LEN(J88)&gt;6,MID(J88,1,LEN(J88)-10),MID(J88,1,LEN(J88)-4)),'Conversion Factors'!$G$2:$G$28)*SUMIF('Conversion Factors'!$A$2:$A$39,D88,'Conversion Factors'!$C$2:$C$39),""),"")))</f>
        <v/>
      </c>
      <c r="W88" s="294" t="str">
        <f t="shared" si="4"/>
        <v/>
      </c>
      <c r="X88" s="294" t="str">
        <f t="shared" si="5"/>
        <v/>
      </c>
      <c r="Y88" s="293" t="str">
        <f t="shared" si="6"/>
        <v>Actions</v>
      </c>
      <c r="Z88" s="293" t="str">
        <f t="shared" si="7"/>
        <v/>
      </c>
    </row>
    <row r="89" spans="2:26" ht="35.25" customHeight="1" x14ac:dyDescent="0.35">
      <c r="B89" s="362">
        <v>83</v>
      </c>
      <c r="C89" s="379"/>
      <c r="D89" s="319"/>
      <c r="E89" s="363"/>
      <c r="F89" s="364"/>
      <c r="G89" s="319"/>
      <c r="H89" s="373"/>
      <c r="I89" s="322" t="str">
        <f>IF($G89="Reused on site",1,IF($G89="Reused off site",1,IF($G89="Landfilled",0,IF(D89&lt;&gt;"",SUMIF('Conversion Factors'!$A$2:$A$39,$D89,'Conversion Factors'!$D$2:$D$39),""))))</f>
        <v/>
      </c>
      <c r="J89" s="374"/>
      <c r="K89" s="375"/>
      <c r="L89" s="376"/>
      <c r="M89" s="377"/>
      <c r="N89" s="378"/>
      <c r="O89" s="370"/>
      <c r="P89" s="371"/>
      <c r="Q89" s="371"/>
      <c r="R89" s="372"/>
      <c r="S89" s="294" t="str">
        <f>IF(J89&lt;&gt;"",J89,IF('Working Sheet'!Q470=1.31,"1.31 yd3 (1m3)",IF('Working Sheet'!Q470&lt;&gt;"",'Working Sheet'!Q470&amp;" yd3","")))</f>
        <v/>
      </c>
      <c r="T89" s="294" t="str">
        <f>IF(K89&gt;0,K89,IF(ISNUMBER('Working Sheet'!S470),'Working Sheet'!S470,""))</f>
        <v/>
      </c>
      <c r="U89" s="294" t="str">
        <f>IF(L89&lt;&gt;"",L89,IF(M89&lt;&gt;"",M89/SUMIF('Conversion Factors'!$A$2:$A$39,D89,'Conversion Factors'!$C$2:$C$39),IF(K89&gt;0,IF(J89&lt;&gt;"",K89*SUMIF('Conversion Factors'!$F$2:$F$28,IF(LEN(J89)&gt;6,MID(J89,1,LEN(J89)-10),MID(J89,1,LEN(J89)-4)),'Conversion Factors'!$G$2:$G$28),""),"")))</f>
        <v/>
      </c>
      <c r="V89" s="294" t="str">
        <f>IF(M89&lt;&gt;"",M89,IF(L89&lt;&gt;"",L89*SUMIF('Conversion Factors'!$A$2:$A$39,D89,'Conversion Factors'!$C$2:$C$39),IF(K89&gt;0,IF(J89&lt;&gt;"",K89*SUMIF('Conversion Factors'!$F$2:$F$28,IF(LEN(J89)&gt;6,MID(J89,1,LEN(J89)-10),MID(J89,1,LEN(J89)-4)),'Conversion Factors'!$G$2:$G$28)*SUMIF('Conversion Factors'!$A$2:$A$39,D89,'Conversion Factors'!$C$2:$C$39),""),"")))</f>
        <v/>
      </c>
      <c r="W89" s="294" t="str">
        <f t="shared" si="4"/>
        <v/>
      </c>
      <c r="X89" s="294" t="str">
        <f t="shared" si="5"/>
        <v/>
      </c>
      <c r="Y89" s="293" t="str">
        <f t="shared" si="6"/>
        <v>Actions</v>
      </c>
      <c r="Z89" s="293" t="str">
        <f t="shared" si="7"/>
        <v/>
      </c>
    </row>
    <row r="90" spans="2:26" ht="35.25" customHeight="1" x14ac:dyDescent="0.35">
      <c r="B90" s="362">
        <v>84</v>
      </c>
      <c r="C90" s="379"/>
      <c r="D90" s="319"/>
      <c r="E90" s="363"/>
      <c r="F90" s="364"/>
      <c r="G90" s="319"/>
      <c r="H90" s="373"/>
      <c r="I90" s="322" t="str">
        <f>IF($G90="Reused on site",1,IF($G90="Reused off site",1,IF($G90="Landfilled",0,IF(D90&lt;&gt;"",SUMIF('Conversion Factors'!$A$2:$A$39,$D90,'Conversion Factors'!$D$2:$D$39),""))))</f>
        <v/>
      </c>
      <c r="J90" s="374"/>
      <c r="K90" s="375"/>
      <c r="L90" s="376"/>
      <c r="M90" s="377"/>
      <c r="N90" s="378"/>
      <c r="O90" s="370"/>
      <c r="P90" s="371"/>
      <c r="Q90" s="371"/>
      <c r="R90" s="372"/>
      <c r="S90" s="294" t="str">
        <f>IF(J90&lt;&gt;"",J90,IF('Working Sheet'!Q471=1.31,"1.31 yd3 (1m3)",IF('Working Sheet'!Q471&lt;&gt;"",'Working Sheet'!Q471&amp;" yd3","")))</f>
        <v/>
      </c>
      <c r="T90" s="294" t="str">
        <f>IF(K90&gt;0,K90,IF(ISNUMBER('Working Sheet'!S471),'Working Sheet'!S471,""))</f>
        <v/>
      </c>
      <c r="U90" s="294" t="str">
        <f>IF(L90&lt;&gt;"",L90,IF(M90&lt;&gt;"",M90/SUMIF('Conversion Factors'!$A$2:$A$39,D90,'Conversion Factors'!$C$2:$C$39),IF(K90&gt;0,IF(J90&lt;&gt;"",K90*SUMIF('Conversion Factors'!$F$2:$F$28,IF(LEN(J90)&gt;6,MID(J90,1,LEN(J90)-10),MID(J90,1,LEN(J90)-4)),'Conversion Factors'!$G$2:$G$28),""),"")))</f>
        <v/>
      </c>
      <c r="V90" s="294" t="str">
        <f>IF(M90&lt;&gt;"",M90,IF(L90&lt;&gt;"",L90*SUMIF('Conversion Factors'!$A$2:$A$39,D90,'Conversion Factors'!$C$2:$C$39),IF(K90&gt;0,IF(J90&lt;&gt;"",K90*SUMIF('Conversion Factors'!$F$2:$F$28,IF(LEN(J90)&gt;6,MID(J90,1,LEN(J90)-10),MID(J90,1,LEN(J90)-4)),'Conversion Factors'!$G$2:$G$28)*SUMIF('Conversion Factors'!$A$2:$A$39,D90,'Conversion Factors'!$C$2:$C$39),""),"")))</f>
        <v/>
      </c>
      <c r="W90" s="294" t="str">
        <f t="shared" si="4"/>
        <v/>
      </c>
      <c r="X90" s="294" t="str">
        <f t="shared" si="5"/>
        <v/>
      </c>
      <c r="Y90" s="293" t="str">
        <f t="shared" si="6"/>
        <v>Actions</v>
      </c>
      <c r="Z90" s="293" t="str">
        <f t="shared" si="7"/>
        <v/>
      </c>
    </row>
    <row r="91" spans="2:26" ht="35.25" customHeight="1" x14ac:dyDescent="0.35">
      <c r="B91" s="362">
        <v>85</v>
      </c>
      <c r="C91" s="379"/>
      <c r="D91" s="319"/>
      <c r="E91" s="363"/>
      <c r="F91" s="364"/>
      <c r="G91" s="319"/>
      <c r="H91" s="373"/>
      <c r="I91" s="322" t="str">
        <f>IF($G91="Reused on site",1,IF($G91="Reused off site",1,IF($G91="Landfilled",0,IF(D91&lt;&gt;"",SUMIF('Conversion Factors'!$A$2:$A$39,$D91,'Conversion Factors'!$D$2:$D$39),""))))</f>
        <v/>
      </c>
      <c r="J91" s="374"/>
      <c r="K91" s="375"/>
      <c r="L91" s="376"/>
      <c r="M91" s="377"/>
      <c r="N91" s="378"/>
      <c r="O91" s="370"/>
      <c r="P91" s="371"/>
      <c r="Q91" s="371"/>
      <c r="R91" s="372"/>
      <c r="S91" s="294" t="str">
        <f>IF(J91&lt;&gt;"",J91,IF('Working Sheet'!Q472=1.31,"1.31 yd3 (1m3)",IF('Working Sheet'!Q472&lt;&gt;"",'Working Sheet'!Q472&amp;" yd3","")))</f>
        <v/>
      </c>
      <c r="T91" s="294" t="str">
        <f>IF(K91&gt;0,K91,IF(ISNUMBER('Working Sheet'!S472),'Working Sheet'!S472,""))</f>
        <v/>
      </c>
      <c r="U91" s="294" t="str">
        <f>IF(L91&lt;&gt;"",L91,IF(M91&lt;&gt;"",M91/SUMIF('Conversion Factors'!$A$2:$A$39,D91,'Conversion Factors'!$C$2:$C$39),IF(K91&gt;0,IF(J91&lt;&gt;"",K91*SUMIF('Conversion Factors'!$F$2:$F$28,IF(LEN(J91)&gt;6,MID(J91,1,LEN(J91)-10),MID(J91,1,LEN(J91)-4)),'Conversion Factors'!$G$2:$G$28),""),"")))</f>
        <v/>
      </c>
      <c r="V91" s="294" t="str">
        <f>IF(M91&lt;&gt;"",M91,IF(L91&lt;&gt;"",L91*SUMIF('Conversion Factors'!$A$2:$A$39,D91,'Conversion Factors'!$C$2:$C$39),IF(K91&gt;0,IF(J91&lt;&gt;"",K91*SUMIF('Conversion Factors'!$F$2:$F$28,IF(LEN(J91)&gt;6,MID(J91,1,LEN(J91)-10),MID(J91,1,LEN(J91)-4)),'Conversion Factors'!$G$2:$G$28)*SUMIF('Conversion Factors'!$A$2:$A$39,D91,'Conversion Factors'!$C$2:$C$39),""),"")))</f>
        <v/>
      </c>
      <c r="W91" s="294" t="str">
        <f t="shared" si="4"/>
        <v/>
      </c>
      <c r="X91" s="294" t="str">
        <f t="shared" si="5"/>
        <v/>
      </c>
      <c r="Y91" s="293" t="str">
        <f t="shared" si="6"/>
        <v>Actions</v>
      </c>
      <c r="Z91" s="293" t="str">
        <f t="shared" si="7"/>
        <v/>
      </c>
    </row>
    <row r="92" spans="2:26" ht="35.25" customHeight="1" x14ac:dyDescent="0.35">
      <c r="B92" s="362">
        <v>86</v>
      </c>
      <c r="C92" s="379"/>
      <c r="D92" s="319"/>
      <c r="E92" s="363"/>
      <c r="F92" s="364"/>
      <c r="G92" s="319"/>
      <c r="H92" s="373"/>
      <c r="I92" s="322" t="str">
        <f>IF($G92="Reused on site",1,IF($G92="Reused off site",1,IF($G92="Landfilled",0,IF(D92&lt;&gt;"",SUMIF('Conversion Factors'!$A$2:$A$39,$D92,'Conversion Factors'!$D$2:$D$39),""))))</f>
        <v/>
      </c>
      <c r="J92" s="374"/>
      <c r="K92" s="375"/>
      <c r="L92" s="376"/>
      <c r="M92" s="377"/>
      <c r="N92" s="378"/>
      <c r="O92" s="370"/>
      <c r="P92" s="371"/>
      <c r="Q92" s="371"/>
      <c r="R92" s="372"/>
      <c r="S92" s="294" t="str">
        <f>IF(J92&lt;&gt;"",J92,IF('Working Sheet'!Q473=1.31,"1.31 yd3 (1m3)",IF('Working Sheet'!Q473&lt;&gt;"",'Working Sheet'!Q473&amp;" yd3","")))</f>
        <v/>
      </c>
      <c r="T92" s="294" t="str">
        <f>IF(K92&gt;0,K92,IF(ISNUMBER('Working Sheet'!S473),'Working Sheet'!S473,""))</f>
        <v/>
      </c>
      <c r="U92" s="294" t="str">
        <f>IF(L92&lt;&gt;"",L92,IF(M92&lt;&gt;"",M92/SUMIF('Conversion Factors'!$A$2:$A$39,D92,'Conversion Factors'!$C$2:$C$39),IF(K92&gt;0,IF(J92&lt;&gt;"",K92*SUMIF('Conversion Factors'!$F$2:$F$28,IF(LEN(J92)&gt;6,MID(J92,1,LEN(J92)-10),MID(J92,1,LEN(J92)-4)),'Conversion Factors'!$G$2:$G$28),""),"")))</f>
        <v/>
      </c>
      <c r="V92" s="294" t="str">
        <f>IF(M92&lt;&gt;"",M92,IF(L92&lt;&gt;"",L92*SUMIF('Conversion Factors'!$A$2:$A$39,D92,'Conversion Factors'!$C$2:$C$39),IF(K92&gt;0,IF(J92&lt;&gt;"",K92*SUMIF('Conversion Factors'!$F$2:$F$28,IF(LEN(J92)&gt;6,MID(J92,1,LEN(J92)-10),MID(J92,1,LEN(J92)-4)),'Conversion Factors'!$G$2:$G$28)*SUMIF('Conversion Factors'!$A$2:$A$39,D92,'Conversion Factors'!$C$2:$C$39),""),"")))</f>
        <v/>
      </c>
      <c r="W92" s="294" t="str">
        <f t="shared" si="4"/>
        <v/>
      </c>
      <c r="X92" s="294" t="str">
        <f t="shared" si="5"/>
        <v/>
      </c>
      <c r="Y92" s="293" t="str">
        <f t="shared" si="6"/>
        <v>Actions</v>
      </c>
      <c r="Z92" s="293" t="str">
        <f t="shared" si="7"/>
        <v/>
      </c>
    </row>
    <row r="93" spans="2:26" ht="35.25" customHeight="1" x14ac:dyDescent="0.35">
      <c r="B93" s="362">
        <v>87</v>
      </c>
      <c r="C93" s="379"/>
      <c r="D93" s="319"/>
      <c r="E93" s="363"/>
      <c r="F93" s="364"/>
      <c r="G93" s="319"/>
      <c r="H93" s="373"/>
      <c r="I93" s="322" t="str">
        <f>IF($G93="Reused on site",1,IF($G93="Reused off site",1,IF($G93="Landfilled",0,IF(D93&lt;&gt;"",SUMIF('Conversion Factors'!$A$2:$A$39,$D93,'Conversion Factors'!$D$2:$D$39),""))))</f>
        <v/>
      </c>
      <c r="J93" s="374"/>
      <c r="K93" s="375"/>
      <c r="L93" s="376"/>
      <c r="M93" s="377"/>
      <c r="N93" s="378"/>
      <c r="O93" s="370"/>
      <c r="P93" s="371"/>
      <c r="Q93" s="371"/>
      <c r="R93" s="372"/>
      <c r="S93" s="294" t="str">
        <f>IF(J93&lt;&gt;"",J93,IF('Working Sheet'!Q474=1.31,"1.31 yd3 (1m3)",IF('Working Sheet'!Q474&lt;&gt;"",'Working Sheet'!Q474&amp;" yd3","")))</f>
        <v/>
      </c>
      <c r="T93" s="294" t="str">
        <f>IF(K93&gt;0,K93,IF(ISNUMBER('Working Sheet'!S474),'Working Sheet'!S474,""))</f>
        <v/>
      </c>
      <c r="U93" s="294" t="str">
        <f>IF(L93&lt;&gt;"",L93,IF(M93&lt;&gt;"",M93/SUMIF('Conversion Factors'!$A$2:$A$39,D93,'Conversion Factors'!$C$2:$C$39),IF(K93&gt;0,IF(J93&lt;&gt;"",K93*SUMIF('Conversion Factors'!$F$2:$F$28,IF(LEN(J93)&gt;6,MID(J93,1,LEN(J93)-10),MID(J93,1,LEN(J93)-4)),'Conversion Factors'!$G$2:$G$28),""),"")))</f>
        <v/>
      </c>
      <c r="V93" s="294" t="str">
        <f>IF(M93&lt;&gt;"",M93,IF(L93&lt;&gt;"",L93*SUMIF('Conversion Factors'!$A$2:$A$39,D93,'Conversion Factors'!$C$2:$C$39),IF(K93&gt;0,IF(J93&lt;&gt;"",K93*SUMIF('Conversion Factors'!$F$2:$F$28,IF(LEN(J93)&gt;6,MID(J93,1,LEN(J93)-10),MID(J93,1,LEN(J93)-4)),'Conversion Factors'!$G$2:$G$28)*SUMIF('Conversion Factors'!$A$2:$A$39,D93,'Conversion Factors'!$C$2:$C$39),""),"")))</f>
        <v/>
      </c>
      <c r="W93" s="294" t="str">
        <f t="shared" si="4"/>
        <v/>
      </c>
      <c r="X93" s="294" t="str">
        <f t="shared" si="5"/>
        <v/>
      </c>
      <c r="Y93" s="293" t="str">
        <f t="shared" si="6"/>
        <v>Actions</v>
      </c>
      <c r="Z93" s="293" t="str">
        <f t="shared" si="7"/>
        <v/>
      </c>
    </row>
    <row r="94" spans="2:26" ht="35.25" customHeight="1" x14ac:dyDescent="0.35">
      <c r="B94" s="362">
        <v>88</v>
      </c>
      <c r="C94" s="379"/>
      <c r="D94" s="319"/>
      <c r="E94" s="363"/>
      <c r="F94" s="364"/>
      <c r="G94" s="319"/>
      <c r="H94" s="373"/>
      <c r="I94" s="322" t="str">
        <f>IF($G94="Reused on site",1,IF($G94="Reused off site",1,IF($G94="Landfilled",0,IF(D94&lt;&gt;"",SUMIF('Conversion Factors'!$A$2:$A$39,$D94,'Conversion Factors'!$D$2:$D$39),""))))</f>
        <v/>
      </c>
      <c r="J94" s="374"/>
      <c r="K94" s="375"/>
      <c r="L94" s="376"/>
      <c r="M94" s="377"/>
      <c r="N94" s="378"/>
      <c r="O94" s="370"/>
      <c r="P94" s="371"/>
      <c r="Q94" s="371"/>
      <c r="R94" s="372"/>
      <c r="S94" s="294" t="str">
        <f>IF(J94&lt;&gt;"",J94,IF('Working Sheet'!Q475=1.31,"1.31 yd3 (1m3)",IF('Working Sheet'!Q475&lt;&gt;"",'Working Sheet'!Q475&amp;" yd3","")))</f>
        <v/>
      </c>
      <c r="T94" s="294" t="str">
        <f>IF(K94&gt;0,K94,IF(ISNUMBER('Working Sheet'!S475),'Working Sheet'!S475,""))</f>
        <v/>
      </c>
      <c r="U94" s="294" t="str">
        <f>IF(L94&lt;&gt;"",L94,IF(M94&lt;&gt;"",M94/SUMIF('Conversion Factors'!$A$2:$A$39,D94,'Conversion Factors'!$C$2:$C$39),IF(K94&gt;0,IF(J94&lt;&gt;"",K94*SUMIF('Conversion Factors'!$F$2:$F$28,IF(LEN(J94)&gt;6,MID(J94,1,LEN(J94)-10),MID(J94,1,LEN(J94)-4)),'Conversion Factors'!$G$2:$G$28),""),"")))</f>
        <v/>
      </c>
      <c r="V94" s="294" t="str">
        <f>IF(M94&lt;&gt;"",M94,IF(L94&lt;&gt;"",L94*SUMIF('Conversion Factors'!$A$2:$A$39,D94,'Conversion Factors'!$C$2:$C$39),IF(K94&gt;0,IF(J94&lt;&gt;"",K94*SUMIF('Conversion Factors'!$F$2:$F$28,IF(LEN(J94)&gt;6,MID(J94,1,LEN(J94)-10),MID(J94,1,LEN(J94)-4)),'Conversion Factors'!$G$2:$G$28)*SUMIF('Conversion Factors'!$A$2:$A$39,D94,'Conversion Factors'!$C$2:$C$39),""),"")))</f>
        <v/>
      </c>
      <c r="W94" s="294" t="str">
        <f t="shared" si="4"/>
        <v/>
      </c>
      <c r="X94" s="294" t="str">
        <f t="shared" si="5"/>
        <v/>
      </c>
      <c r="Y94" s="293" t="str">
        <f t="shared" si="6"/>
        <v>Actions</v>
      </c>
      <c r="Z94" s="293" t="str">
        <f t="shared" si="7"/>
        <v/>
      </c>
    </row>
    <row r="95" spans="2:26" ht="35.25" customHeight="1" x14ac:dyDescent="0.35">
      <c r="B95" s="362">
        <v>89</v>
      </c>
      <c r="C95" s="379"/>
      <c r="D95" s="319"/>
      <c r="E95" s="363"/>
      <c r="F95" s="364"/>
      <c r="G95" s="319"/>
      <c r="H95" s="373"/>
      <c r="I95" s="322" t="str">
        <f>IF($G95="Reused on site",1,IF($G95="Reused off site",1,IF($G95="Landfilled",0,IF(D95&lt;&gt;"",SUMIF('Conversion Factors'!$A$2:$A$39,$D95,'Conversion Factors'!$D$2:$D$39),""))))</f>
        <v/>
      </c>
      <c r="J95" s="374"/>
      <c r="K95" s="375"/>
      <c r="L95" s="376"/>
      <c r="M95" s="377"/>
      <c r="N95" s="378"/>
      <c r="O95" s="370"/>
      <c r="P95" s="371"/>
      <c r="Q95" s="371"/>
      <c r="R95" s="372"/>
      <c r="S95" s="294" t="str">
        <f>IF(J95&lt;&gt;"",J95,IF('Working Sheet'!Q476=1.31,"1.31 yd3 (1m3)",IF('Working Sheet'!Q476&lt;&gt;"",'Working Sheet'!Q476&amp;" yd3","")))</f>
        <v/>
      </c>
      <c r="T95" s="294" t="str">
        <f>IF(K95&gt;0,K95,IF(ISNUMBER('Working Sheet'!S476),'Working Sheet'!S476,""))</f>
        <v/>
      </c>
      <c r="U95" s="294" t="str">
        <f>IF(L95&lt;&gt;"",L95,IF(M95&lt;&gt;"",M95/SUMIF('Conversion Factors'!$A$2:$A$39,D95,'Conversion Factors'!$C$2:$C$39),IF(K95&gt;0,IF(J95&lt;&gt;"",K95*SUMIF('Conversion Factors'!$F$2:$F$28,IF(LEN(J95)&gt;6,MID(J95,1,LEN(J95)-10),MID(J95,1,LEN(J95)-4)),'Conversion Factors'!$G$2:$G$28),""),"")))</f>
        <v/>
      </c>
      <c r="V95" s="294" t="str">
        <f>IF(M95&lt;&gt;"",M95,IF(L95&lt;&gt;"",L95*SUMIF('Conversion Factors'!$A$2:$A$39,D95,'Conversion Factors'!$C$2:$C$39),IF(K95&gt;0,IF(J95&lt;&gt;"",K95*SUMIF('Conversion Factors'!$F$2:$F$28,IF(LEN(J95)&gt;6,MID(J95,1,LEN(J95)-10),MID(J95,1,LEN(J95)-4)),'Conversion Factors'!$G$2:$G$28)*SUMIF('Conversion Factors'!$A$2:$A$39,D95,'Conversion Factors'!$C$2:$C$39),""),"")))</f>
        <v/>
      </c>
      <c r="W95" s="294" t="str">
        <f t="shared" si="4"/>
        <v/>
      </c>
      <c r="X95" s="294" t="str">
        <f t="shared" si="5"/>
        <v/>
      </c>
      <c r="Y95" s="293" t="str">
        <f t="shared" si="6"/>
        <v>Actions</v>
      </c>
      <c r="Z95" s="293" t="str">
        <f t="shared" si="7"/>
        <v/>
      </c>
    </row>
    <row r="96" spans="2:26" ht="35.25" customHeight="1" x14ac:dyDescent="0.35">
      <c r="B96" s="362">
        <v>90</v>
      </c>
      <c r="C96" s="379"/>
      <c r="D96" s="319"/>
      <c r="E96" s="363"/>
      <c r="F96" s="364"/>
      <c r="G96" s="319"/>
      <c r="H96" s="373"/>
      <c r="I96" s="322" t="str">
        <f>IF($G96="Reused on site",1,IF($G96="Reused off site",1,IF($G96="Landfilled",0,IF(D96&lt;&gt;"",SUMIF('Conversion Factors'!$A$2:$A$39,$D96,'Conversion Factors'!$D$2:$D$39),""))))</f>
        <v/>
      </c>
      <c r="J96" s="374"/>
      <c r="K96" s="375"/>
      <c r="L96" s="376"/>
      <c r="M96" s="377"/>
      <c r="N96" s="378"/>
      <c r="O96" s="370"/>
      <c r="P96" s="371"/>
      <c r="Q96" s="371"/>
      <c r="R96" s="372"/>
      <c r="S96" s="294" t="str">
        <f>IF(J96&lt;&gt;"",J96,IF('Working Sheet'!Q477=1.31,"1.31 yd3 (1m3)",IF('Working Sheet'!Q477&lt;&gt;"",'Working Sheet'!Q477&amp;" yd3","")))</f>
        <v/>
      </c>
      <c r="T96" s="294" t="str">
        <f>IF(K96&gt;0,K96,IF(ISNUMBER('Working Sheet'!S477),'Working Sheet'!S477,""))</f>
        <v/>
      </c>
      <c r="U96" s="294" t="str">
        <f>IF(L96&lt;&gt;"",L96,IF(M96&lt;&gt;"",M96/SUMIF('Conversion Factors'!$A$2:$A$39,D96,'Conversion Factors'!$C$2:$C$39),IF(K96&gt;0,IF(J96&lt;&gt;"",K96*SUMIF('Conversion Factors'!$F$2:$F$28,IF(LEN(J96)&gt;6,MID(J96,1,LEN(J96)-10),MID(J96,1,LEN(J96)-4)),'Conversion Factors'!$G$2:$G$28),""),"")))</f>
        <v/>
      </c>
      <c r="V96" s="294" t="str">
        <f>IF(M96&lt;&gt;"",M96,IF(L96&lt;&gt;"",L96*SUMIF('Conversion Factors'!$A$2:$A$39,D96,'Conversion Factors'!$C$2:$C$39),IF(K96&gt;0,IF(J96&lt;&gt;"",K96*SUMIF('Conversion Factors'!$F$2:$F$28,IF(LEN(J96)&gt;6,MID(J96,1,LEN(J96)-10),MID(J96,1,LEN(J96)-4)),'Conversion Factors'!$G$2:$G$28)*SUMIF('Conversion Factors'!$A$2:$A$39,D96,'Conversion Factors'!$C$2:$C$39),""),"")))</f>
        <v/>
      </c>
      <c r="W96" s="294" t="str">
        <f t="shared" si="4"/>
        <v/>
      </c>
      <c r="X96" s="294" t="str">
        <f t="shared" si="5"/>
        <v/>
      </c>
      <c r="Y96" s="293" t="str">
        <f t="shared" si="6"/>
        <v>Actions</v>
      </c>
      <c r="Z96" s="293" t="str">
        <f t="shared" si="7"/>
        <v/>
      </c>
    </row>
    <row r="97" spans="2:26" ht="35.25" customHeight="1" x14ac:dyDescent="0.35">
      <c r="B97" s="362">
        <v>91</v>
      </c>
      <c r="C97" s="379"/>
      <c r="D97" s="319"/>
      <c r="E97" s="363"/>
      <c r="F97" s="364"/>
      <c r="G97" s="319"/>
      <c r="H97" s="373"/>
      <c r="I97" s="322" t="str">
        <f>IF($G97="Reused on site",1,IF($G97="Reused off site",1,IF($G97="Landfilled",0,IF(D97&lt;&gt;"",SUMIF('Conversion Factors'!$A$2:$A$39,$D97,'Conversion Factors'!$D$2:$D$39),""))))</f>
        <v/>
      </c>
      <c r="J97" s="374"/>
      <c r="K97" s="375"/>
      <c r="L97" s="376"/>
      <c r="M97" s="377"/>
      <c r="N97" s="378"/>
      <c r="O97" s="370"/>
      <c r="P97" s="371"/>
      <c r="Q97" s="371"/>
      <c r="R97" s="372"/>
      <c r="S97" s="294" t="str">
        <f>IF(J97&lt;&gt;"",J97,IF('Working Sheet'!Q478=1.31,"1.31 yd3 (1m3)",IF('Working Sheet'!Q478&lt;&gt;"",'Working Sheet'!Q478&amp;" yd3","")))</f>
        <v/>
      </c>
      <c r="T97" s="294" t="str">
        <f>IF(K97&gt;0,K97,IF(ISNUMBER('Working Sheet'!S478),'Working Sheet'!S478,""))</f>
        <v/>
      </c>
      <c r="U97" s="294" t="str">
        <f>IF(L97&lt;&gt;"",L97,IF(M97&lt;&gt;"",M97/SUMIF('Conversion Factors'!$A$2:$A$39,D97,'Conversion Factors'!$C$2:$C$39),IF(K97&gt;0,IF(J97&lt;&gt;"",K97*SUMIF('Conversion Factors'!$F$2:$F$28,IF(LEN(J97)&gt;6,MID(J97,1,LEN(J97)-10),MID(J97,1,LEN(J97)-4)),'Conversion Factors'!$G$2:$G$28),""),"")))</f>
        <v/>
      </c>
      <c r="V97" s="294" t="str">
        <f>IF(M97&lt;&gt;"",M97,IF(L97&lt;&gt;"",L97*SUMIF('Conversion Factors'!$A$2:$A$39,D97,'Conversion Factors'!$C$2:$C$39),IF(K97&gt;0,IF(J97&lt;&gt;"",K97*SUMIF('Conversion Factors'!$F$2:$F$28,IF(LEN(J97)&gt;6,MID(J97,1,LEN(J97)-10),MID(J97,1,LEN(J97)-4)),'Conversion Factors'!$G$2:$G$28)*SUMIF('Conversion Factors'!$A$2:$A$39,D97,'Conversion Factors'!$C$2:$C$39),""),"")))</f>
        <v/>
      </c>
      <c r="W97" s="294" t="str">
        <f t="shared" si="4"/>
        <v/>
      </c>
      <c r="X97" s="294" t="str">
        <f t="shared" si="5"/>
        <v/>
      </c>
      <c r="Y97" s="293" t="str">
        <f t="shared" si="6"/>
        <v>Actions</v>
      </c>
      <c r="Z97" s="293" t="str">
        <f t="shared" si="7"/>
        <v/>
      </c>
    </row>
    <row r="98" spans="2:26" ht="35.25" customHeight="1" x14ac:dyDescent="0.35">
      <c r="B98" s="362">
        <v>92</v>
      </c>
      <c r="C98" s="379"/>
      <c r="D98" s="319"/>
      <c r="E98" s="363"/>
      <c r="F98" s="364"/>
      <c r="G98" s="319"/>
      <c r="H98" s="373"/>
      <c r="I98" s="322" t="str">
        <f>IF($G98="Reused on site",1,IF($G98="Reused off site",1,IF($G98="Landfilled",0,IF(D98&lt;&gt;"",SUMIF('Conversion Factors'!$A$2:$A$39,$D98,'Conversion Factors'!$D$2:$D$39),""))))</f>
        <v/>
      </c>
      <c r="J98" s="374"/>
      <c r="K98" s="375"/>
      <c r="L98" s="376"/>
      <c r="M98" s="377"/>
      <c r="N98" s="378"/>
      <c r="O98" s="370"/>
      <c r="P98" s="371"/>
      <c r="Q98" s="371"/>
      <c r="R98" s="372"/>
      <c r="S98" s="294" t="str">
        <f>IF(J98&lt;&gt;"",J98,IF('Working Sheet'!Q479=1.31,"1.31 yd3 (1m3)",IF('Working Sheet'!Q479&lt;&gt;"",'Working Sheet'!Q479&amp;" yd3","")))</f>
        <v/>
      </c>
      <c r="T98" s="294" t="str">
        <f>IF(K98&gt;0,K98,IF(ISNUMBER('Working Sheet'!S479),'Working Sheet'!S479,""))</f>
        <v/>
      </c>
      <c r="U98" s="294" t="str">
        <f>IF(L98&lt;&gt;"",L98,IF(M98&lt;&gt;"",M98/SUMIF('Conversion Factors'!$A$2:$A$39,D98,'Conversion Factors'!$C$2:$C$39),IF(K98&gt;0,IF(J98&lt;&gt;"",K98*SUMIF('Conversion Factors'!$F$2:$F$28,IF(LEN(J98)&gt;6,MID(J98,1,LEN(J98)-10),MID(J98,1,LEN(J98)-4)),'Conversion Factors'!$G$2:$G$28),""),"")))</f>
        <v/>
      </c>
      <c r="V98" s="294" t="str">
        <f>IF(M98&lt;&gt;"",M98,IF(L98&lt;&gt;"",L98*SUMIF('Conversion Factors'!$A$2:$A$39,D98,'Conversion Factors'!$C$2:$C$39),IF(K98&gt;0,IF(J98&lt;&gt;"",K98*SUMIF('Conversion Factors'!$F$2:$F$28,IF(LEN(J98)&gt;6,MID(J98,1,LEN(J98)-10),MID(J98,1,LEN(J98)-4)),'Conversion Factors'!$G$2:$G$28)*SUMIF('Conversion Factors'!$A$2:$A$39,D98,'Conversion Factors'!$C$2:$C$39),""),"")))</f>
        <v/>
      </c>
      <c r="W98" s="294" t="str">
        <f t="shared" si="4"/>
        <v/>
      </c>
      <c r="X98" s="294" t="str">
        <f t="shared" si="5"/>
        <v/>
      </c>
      <c r="Y98" s="293" t="str">
        <f t="shared" si="6"/>
        <v>Actions</v>
      </c>
      <c r="Z98" s="293" t="str">
        <f t="shared" si="7"/>
        <v/>
      </c>
    </row>
    <row r="99" spans="2:26" ht="35.25" customHeight="1" x14ac:dyDescent="0.35">
      <c r="B99" s="362">
        <v>93</v>
      </c>
      <c r="C99" s="379"/>
      <c r="D99" s="319"/>
      <c r="E99" s="363"/>
      <c r="F99" s="364"/>
      <c r="G99" s="319"/>
      <c r="H99" s="373"/>
      <c r="I99" s="322" t="str">
        <f>IF($G99="Reused on site",1,IF($G99="Reused off site",1,IF($G99="Landfilled",0,IF(D99&lt;&gt;"",SUMIF('Conversion Factors'!$A$2:$A$39,$D99,'Conversion Factors'!$D$2:$D$39),""))))</f>
        <v/>
      </c>
      <c r="J99" s="374"/>
      <c r="K99" s="375"/>
      <c r="L99" s="376"/>
      <c r="M99" s="377"/>
      <c r="N99" s="378"/>
      <c r="O99" s="370"/>
      <c r="P99" s="371"/>
      <c r="Q99" s="371"/>
      <c r="R99" s="372"/>
      <c r="S99" s="294" t="str">
        <f>IF(J99&lt;&gt;"",J99,IF('Working Sheet'!Q480=1.31,"1.31 yd3 (1m3)",IF('Working Sheet'!Q480&lt;&gt;"",'Working Sheet'!Q480&amp;" yd3","")))</f>
        <v/>
      </c>
      <c r="T99" s="294" t="str">
        <f>IF(K99&gt;0,K99,IF(ISNUMBER('Working Sheet'!S480),'Working Sheet'!S480,""))</f>
        <v/>
      </c>
      <c r="U99" s="294" t="str">
        <f>IF(L99&lt;&gt;"",L99,IF(M99&lt;&gt;"",M99/SUMIF('Conversion Factors'!$A$2:$A$39,D99,'Conversion Factors'!$C$2:$C$39),IF(K99&gt;0,IF(J99&lt;&gt;"",K99*SUMIF('Conversion Factors'!$F$2:$F$28,IF(LEN(J99)&gt;6,MID(J99,1,LEN(J99)-10),MID(J99,1,LEN(J99)-4)),'Conversion Factors'!$G$2:$G$28),""),"")))</f>
        <v/>
      </c>
      <c r="V99" s="294" t="str">
        <f>IF(M99&lt;&gt;"",M99,IF(L99&lt;&gt;"",L99*SUMIF('Conversion Factors'!$A$2:$A$39,D99,'Conversion Factors'!$C$2:$C$39),IF(K99&gt;0,IF(J99&lt;&gt;"",K99*SUMIF('Conversion Factors'!$F$2:$F$28,IF(LEN(J99)&gt;6,MID(J99,1,LEN(J99)-10),MID(J99,1,LEN(J99)-4)),'Conversion Factors'!$G$2:$G$28)*SUMIF('Conversion Factors'!$A$2:$A$39,D99,'Conversion Factors'!$C$2:$C$39),""),"")))</f>
        <v/>
      </c>
      <c r="W99" s="294" t="str">
        <f t="shared" si="4"/>
        <v/>
      </c>
      <c r="X99" s="294" t="str">
        <f t="shared" si="5"/>
        <v/>
      </c>
      <c r="Y99" s="293" t="str">
        <f t="shared" si="6"/>
        <v>Actions</v>
      </c>
      <c r="Z99" s="293" t="str">
        <f t="shared" si="7"/>
        <v/>
      </c>
    </row>
    <row r="100" spans="2:26" ht="35.25" customHeight="1" x14ac:dyDescent="0.35">
      <c r="B100" s="362">
        <v>94</v>
      </c>
      <c r="C100" s="379"/>
      <c r="D100" s="319"/>
      <c r="E100" s="363"/>
      <c r="F100" s="364"/>
      <c r="G100" s="319"/>
      <c r="H100" s="373"/>
      <c r="I100" s="322" t="str">
        <f>IF($G100="Reused on site",1,IF($G100="Reused off site",1,IF($G100="Landfilled",0,IF(D100&lt;&gt;"",SUMIF('Conversion Factors'!$A$2:$A$39,$D100,'Conversion Factors'!$D$2:$D$39),""))))</f>
        <v/>
      </c>
      <c r="J100" s="374"/>
      <c r="K100" s="375"/>
      <c r="L100" s="376"/>
      <c r="M100" s="377"/>
      <c r="N100" s="378"/>
      <c r="O100" s="370"/>
      <c r="P100" s="371"/>
      <c r="Q100" s="371"/>
      <c r="R100" s="372"/>
      <c r="S100" s="294" t="str">
        <f>IF(J100&lt;&gt;"",J100,IF('Working Sheet'!Q481=1.31,"1.31 yd3 (1m3)",IF('Working Sheet'!Q481&lt;&gt;"",'Working Sheet'!Q481&amp;" yd3","")))</f>
        <v/>
      </c>
      <c r="T100" s="294" t="str">
        <f>IF(K100&gt;0,K100,IF(ISNUMBER('Working Sheet'!S481),'Working Sheet'!S481,""))</f>
        <v/>
      </c>
      <c r="U100" s="294" t="str">
        <f>IF(L100&lt;&gt;"",L100,IF(M100&lt;&gt;"",M100/SUMIF('Conversion Factors'!$A$2:$A$39,D100,'Conversion Factors'!$C$2:$C$39),IF(K100&gt;0,IF(J100&lt;&gt;"",K100*SUMIF('Conversion Factors'!$F$2:$F$28,IF(LEN(J100)&gt;6,MID(J100,1,LEN(J100)-10),MID(J100,1,LEN(J100)-4)),'Conversion Factors'!$G$2:$G$28),""),"")))</f>
        <v/>
      </c>
      <c r="V100" s="294" t="str">
        <f>IF(M100&lt;&gt;"",M100,IF(L100&lt;&gt;"",L100*SUMIF('Conversion Factors'!$A$2:$A$39,D100,'Conversion Factors'!$C$2:$C$39),IF(K100&gt;0,IF(J100&lt;&gt;"",K100*SUMIF('Conversion Factors'!$F$2:$F$28,IF(LEN(J100)&gt;6,MID(J100,1,LEN(J100)-10),MID(J100,1,LEN(J100)-4)),'Conversion Factors'!$G$2:$G$28)*SUMIF('Conversion Factors'!$A$2:$A$39,D100,'Conversion Factors'!$C$2:$C$39),""),"")))</f>
        <v/>
      </c>
      <c r="W100" s="294" t="str">
        <f t="shared" si="4"/>
        <v/>
      </c>
      <c r="X100" s="294" t="str">
        <f t="shared" si="5"/>
        <v/>
      </c>
      <c r="Y100" s="293" t="str">
        <f t="shared" si="6"/>
        <v>Actions</v>
      </c>
      <c r="Z100" s="293" t="str">
        <f t="shared" si="7"/>
        <v/>
      </c>
    </row>
    <row r="101" spans="2:26" ht="35.25" customHeight="1" x14ac:dyDescent="0.35">
      <c r="B101" s="362">
        <v>95</v>
      </c>
      <c r="C101" s="379"/>
      <c r="D101" s="319"/>
      <c r="E101" s="363"/>
      <c r="F101" s="364"/>
      <c r="G101" s="319"/>
      <c r="H101" s="373"/>
      <c r="I101" s="322" t="str">
        <f>IF($G101="Reused on site",1,IF($G101="Reused off site",1,IF($G101="Landfilled",0,IF(D101&lt;&gt;"",SUMIF('Conversion Factors'!$A$2:$A$39,$D101,'Conversion Factors'!$D$2:$D$39),""))))</f>
        <v/>
      </c>
      <c r="J101" s="374"/>
      <c r="K101" s="375"/>
      <c r="L101" s="376"/>
      <c r="M101" s="377"/>
      <c r="N101" s="378"/>
      <c r="O101" s="370"/>
      <c r="P101" s="371"/>
      <c r="Q101" s="371"/>
      <c r="R101" s="372"/>
      <c r="S101" s="294" t="str">
        <f>IF(J101&lt;&gt;"",J101,IF('Working Sheet'!Q482=1.31,"1.31 yd3 (1m3)",IF('Working Sheet'!Q482&lt;&gt;"",'Working Sheet'!Q482&amp;" yd3","")))</f>
        <v/>
      </c>
      <c r="T101" s="294" t="str">
        <f>IF(K101&gt;0,K101,IF(ISNUMBER('Working Sheet'!S482),'Working Sheet'!S482,""))</f>
        <v/>
      </c>
      <c r="U101" s="294" t="str">
        <f>IF(L101&lt;&gt;"",L101,IF(M101&lt;&gt;"",M101/SUMIF('Conversion Factors'!$A$2:$A$39,D101,'Conversion Factors'!$C$2:$C$39),IF(K101&gt;0,IF(J101&lt;&gt;"",K101*SUMIF('Conversion Factors'!$F$2:$F$28,IF(LEN(J101)&gt;6,MID(J101,1,LEN(J101)-10),MID(J101,1,LEN(J101)-4)),'Conversion Factors'!$G$2:$G$28),""),"")))</f>
        <v/>
      </c>
      <c r="V101" s="294" t="str">
        <f>IF(M101&lt;&gt;"",M101,IF(L101&lt;&gt;"",L101*SUMIF('Conversion Factors'!$A$2:$A$39,D101,'Conversion Factors'!$C$2:$C$39),IF(K101&gt;0,IF(J101&lt;&gt;"",K101*SUMIF('Conversion Factors'!$F$2:$F$28,IF(LEN(J101)&gt;6,MID(J101,1,LEN(J101)-10),MID(J101,1,LEN(J101)-4)),'Conversion Factors'!$G$2:$G$28)*SUMIF('Conversion Factors'!$A$2:$A$39,D101,'Conversion Factors'!$C$2:$C$39),""),"")))</f>
        <v/>
      </c>
      <c r="W101" s="294" t="str">
        <f t="shared" si="4"/>
        <v/>
      </c>
      <c r="X101" s="294" t="str">
        <f t="shared" si="5"/>
        <v/>
      </c>
      <c r="Y101" s="293" t="str">
        <f t="shared" si="6"/>
        <v>Actions</v>
      </c>
      <c r="Z101" s="293" t="str">
        <f t="shared" si="7"/>
        <v/>
      </c>
    </row>
    <row r="102" spans="2:26" ht="35.25" customHeight="1" x14ac:dyDescent="0.35">
      <c r="B102" s="362">
        <v>96</v>
      </c>
      <c r="C102" s="379"/>
      <c r="D102" s="319"/>
      <c r="E102" s="363"/>
      <c r="F102" s="364"/>
      <c r="G102" s="319"/>
      <c r="H102" s="373"/>
      <c r="I102" s="322" t="str">
        <f>IF($G102="Reused on site",1,IF($G102="Reused off site",1,IF($G102="Landfilled",0,IF(D102&lt;&gt;"",SUMIF('Conversion Factors'!$A$2:$A$39,$D102,'Conversion Factors'!$D$2:$D$39),""))))</f>
        <v/>
      </c>
      <c r="J102" s="374"/>
      <c r="K102" s="375"/>
      <c r="L102" s="376"/>
      <c r="M102" s="377"/>
      <c r="N102" s="378"/>
      <c r="O102" s="370"/>
      <c r="P102" s="371"/>
      <c r="Q102" s="371"/>
      <c r="R102" s="372"/>
      <c r="S102" s="294" t="str">
        <f>IF(J102&lt;&gt;"",J102,IF('Working Sheet'!Q483=1.31,"1.31 yd3 (1m3)",IF('Working Sheet'!Q483&lt;&gt;"",'Working Sheet'!Q483&amp;" yd3","")))</f>
        <v/>
      </c>
      <c r="T102" s="294" t="str">
        <f>IF(K102&gt;0,K102,IF(ISNUMBER('Working Sheet'!S483),'Working Sheet'!S483,""))</f>
        <v/>
      </c>
      <c r="U102" s="294" t="str">
        <f>IF(L102&lt;&gt;"",L102,IF(M102&lt;&gt;"",M102/SUMIF('Conversion Factors'!$A$2:$A$39,D102,'Conversion Factors'!$C$2:$C$39),IF(K102&gt;0,IF(J102&lt;&gt;"",K102*SUMIF('Conversion Factors'!$F$2:$F$28,IF(LEN(J102)&gt;6,MID(J102,1,LEN(J102)-10),MID(J102,1,LEN(J102)-4)),'Conversion Factors'!$G$2:$G$28),""),"")))</f>
        <v/>
      </c>
      <c r="V102" s="294" t="str">
        <f>IF(M102&lt;&gt;"",M102,IF(L102&lt;&gt;"",L102*SUMIF('Conversion Factors'!$A$2:$A$39,D102,'Conversion Factors'!$C$2:$C$39),IF(K102&gt;0,IF(J102&lt;&gt;"",K102*SUMIF('Conversion Factors'!$F$2:$F$28,IF(LEN(J102)&gt;6,MID(J102,1,LEN(J102)-10),MID(J102,1,LEN(J102)-4)),'Conversion Factors'!$G$2:$G$28)*SUMIF('Conversion Factors'!$A$2:$A$39,D102,'Conversion Factors'!$C$2:$C$39),""),"")))</f>
        <v/>
      </c>
      <c r="W102" s="294" t="str">
        <f t="shared" si="4"/>
        <v/>
      </c>
      <c r="X102" s="294" t="str">
        <f t="shared" si="5"/>
        <v/>
      </c>
      <c r="Y102" s="293" t="str">
        <f t="shared" si="6"/>
        <v>Actions</v>
      </c>
      <c r="Z102" s="293" t="str">
        <f t="shared" si="7"/>
        <v/>
      </c>
    </row>
    <row r="103" spans="2:26" ht="35.25" customHeight="1" x14ac:dyDescent="0.35">
      <c r="B103" s="362">
        <v>97</v>
      </c>
      <c r="C103" s="379"/>
      <c r="D103" s="319"/>
      <c r="E103" s="363"/>
      <c r="F103" s="364"/>
      <c r="G103" s="319"/>
      <c r="H103" s="373"/>
      <c r="I103" s="322" t="str">
        <f>IF($G103="Reused on site",1,IF($G103="Reused off site",1,IF($G103="Landfilled",0,IF(D103&lt;&gt;"",SUMIF('Conversion Factors'!$A$2:$A$39,$D103,'Conversion Factors'!$D$2:$D$39),""))))</f>
        <v/>
      </c>
      <c r="J103" s="374"/>
      <c r="K103" s="375"/>
      <c r="L103" s="376"/>
      <c r="M103" s="377"/>
      <c r="N103" s="378"/>
      <c r="O103" s="370"/>
      <c r="P103" s="371"/>
      <c r="Q103" s="371"/>
      <c r="R103" s="372"/>
      <c r="S103" s="294" t="str">
        <f>IF(J103&lt;&gt;"",J103,IF('Working Sheet'!Q484=1.31,"1.31 yd3 (1m3)",IF('Working Sheet'!Q484&lt;&gt;"",'Working Sheet'!Q484&amp;" yd3","")))</f>
        <v/>
      </c>
      <c r="T103" s="294" t="str">
        <f>IF(K103&gt;0,K103,IF(ISNUMBER('Working Sheet'!S484),'Working Sheet'!S484,""))</f>
        <v/>
      </c>
      <c r="U103" s="294" t="str">
        <f>IF(L103&lt;&gt;"",L103,IF(M103&lt;&gt;"",M103/SUMIF('Conversion Factors'!$A$2:$A$39,D103,'Conversion Factors'!$C$2:$C$39),IF(K103&gt;0,IF(J103&lt;&gt;"",K103*SUMIF('Conversion Factors'!$F$2:$F$28,IF(LEN(J103)&gt;6,MID(J103,1,LEN(J103)-10),MID(J103,1,LEN(J103)-4)),'Conversion Factors'!$G$2:$G$28),""),"")))</f>
        <v/>
      </c>
      <c r="V103" s="294" t="str">
        <f>IF(M103&lt;&gt;"",M103,IF(L103&lt;&gt;"",L103*SUMIF('Conversion Factors'!$A$2:$A$39,D103,'Conversion Factors'!$C$2:$C$39),IF(K103&gt;0,IF(J103&lt;&gt;"",K103*SUMIF('Conversion Factors'!$F$2:$F$28,IF(LEN(J103)&gt;6,MID(J103,1,LEN(J103)-10),MID(J103,1,LEN(J103)-4)),'Conversion Factors'!$G$2:$G$28)*SUMIF('Conversion Factors'!$A$2:$A$39,D103,'Conversion Factors'!$C$2:$C$39),""),"")))</f>
        <v/>
      </c>
      <c r="W103" s="294" t="str">
        <f t="shared" si="4"/>
        <v/>
      </c>
      <c r="X103" s="294" t="str">
        <f t="shared" si="5"/>
        <v/>
      </c>
      <c r="Y103" s="293" t="str">
        <f t="shared" si="6"/>
        <v>Actions</v>
      </c>
      <c r="Z103" s="293" t="str">
        <f t="shared" si="7"/>
        <v/>
      </c>
    </row>
    <row r="104" spans="2:26" ht="35.25" customHeight="1" x14ac:dyDescent="0.35">
      <c r="B104" s="362">
        <v>98</v>
      </c>
      <c r="C104" s="379"/>
      <c r="D104" s="319"/>
      <c r="E104" s="363"/>
      <c r="F104" s="364"/>
      <c r="G104" s="319"/>
      <c r="H104" s="373"/>
      <c r="I104" s="322" t="str">
        <f>IF($G104="Reused on site",1,IF($G104="Reused off site",1,IF($G104="Landfilled",0,IF(D104&lt;&gt;"",SUMIF('Conversion Factors'!$A$2:$A$39,$D104,'Conversion Factors'!$D$2:$D$39),""))))</f>
        <v/>
      </c>
      <c r="J104" s="374"/>
      <c r="K104" s="375"/>
      <c r="L104" s="376"/>
      <c r="M104" s="377"/>
      <c r="N104" s="378"/>
      <c r="O104" s="370"/>
      <c r="P104" s="371"/>
      <c r="Q104" s="371"/>
      <c r="R104" s="372"/>
      <c r="S104" s="294" t="str">
        <f>IF(J104&lt;&gt;"",J104,IF('Working Sheet'!Q485=1.31,"1.31 yd3 (1m3)",IF('Working Sheet'!Q485&lt;&gt;"",'Working Sheet'!Q485&amp;" yd3","")))</f>
        <v/>
      </c>
      <c r="T104" s="294" t="str">
        <f>IF(K104&gt;0,K104,IF(ISNUMBER('Working Sheet'!S485),'Working Sheet'!S485,""))</f>
        <v/>
      </c>
      <c r="U104" s="294" t="str">
        <f>IF(L104&lt;&gt;"",L104,IF(M104&lt;&gt;"",M104/SUMIF('Conversion Factors'!$A$2:$A$39,D104,'Conversion Factors'!$C$2:$C$39),IF(K104&gt;0,IF(J104&lt;&gt;"",K104*SUMIF('Conversion Factors'!$F$2:$F$28,IF(LEN(J104)&gt;6,MID(J104,1,LEN(J104)-10),MID(J104,1,LEN(J104)-4)),'Conversion Factors'!$G$2:$G$28),""),"")))</f>
        <v/>
      </c>
      <c r="V104" s="294" t="str">
        <f>IF(M104&lt;&gt;"",M104,IF(L104&lt;&gt;"",L104*SUMIF('Conversion Factors'!$A$2:$A$39,D104,'Conversion Factors'!$C$2:$C$39),IF(K104&gt;0,IF(J104&lt;&gt;"",K104*SUMIF('Conversion Factors'!$F$2:$F$28,IF(LEN(J104)&gt;6,MID(J104,1,LEN(J104)-10),MID(J104,1,LEN(J104)-4)),'Conversion Factors'!$G$2:$G$28)*SUMIF('Conversion Factors'!$A$2:$A$39,D104,'Conversion Factors'!$C$2:$C$39),""),"")))</f>
        <v/>
      </c>
      <c r="W104" s="294" t="str">
        <f t="shared" si="4"/>
        <v/>
      </c>
      <c r="X104" s="294" t="str">
        <f t="shared" si="5"/>
        <v/>
      </c>
      <c r="Y104" s="293" t="str">
        <f t="shared" si="6"/>
        <v>Actions</v>
      </c>
      <c r="Z104" s="293" t="str">
        <f t="shared" si="7"/>
        <v/>
      </c>
    </row>
    <row r="105" spans="2:26" ht="35.25" customHeight="1" x14ac:dyDescent="0.35">
      <c r="B105" s="362">
        <v>99</v>
      </c>
      <c r="C105" s="379"/>
      <c r="D105" s="319"/>
      <c r="E105" s="363"/>
      <c r="F105" s="364"/>
      <c r="G105" s="319"/>
      <c r="H105" s="373"/>
      <c r="I105" s="322" t="str">
        <f>IF($G105="Reused on site",1,IF($G105="Reused off site",1,IF($G105="Landfilled",0,IF(D105&lt;&gt;"",SUMIF('Conversion Factors'!$A$2:$A$39,$D105,'Conversion Factors'!$D$2:$D$39),""))))</f>
        <v/>
      </c>
      <c r="J105" s="374"/>
      <c r="K105" s="375"/>
      <c r="L105" s="376"/>
      <c r="M105" s="377"/>
      <c r="N105" s="378"/>
      <c r="O105" s="370"/>
      <c r="P105" s="371"/>
      <c r="Q105" s="371"/>
      <c r="R105" s="372"/>
      <c r="S105" s="294" t="str">
        <f>IF(J105&lt;&gt;"",J105,IF('Working Sheet'!Q486=1.31,"1.31 yd3 (1m3)",IF('Working Sheet'!Q486&lt;&gt;"",'Working Sheet'!Q486&amp;" yd3","")))</f>
        <v/>
      </c>
      <c r="T105" s="294" t="str">
        <f>IF(K105&gt;0,K105,IF(ISNUMBER('Working Sheet'!S486),'Working Sheet'!S486,""))</f>
        <v/>
      </c>
      <c r="U105" s="294" t="str">
        <f>IF(L105&lt;&gt;"",L105,IF(M105&lt;&gt;"",M105/SUMIF('Conversion Factors'!$A$2:$A$39,D105,'Conversion Factors'!$C$2:$C$39),IF(K105&gt;0,IF(J105&lt;&gt;"",K105*SUMIF('Conversion Factors'!$F$2:$F$28,IF(LEN(J105)&gt;6,MID(J105,1,LEN(J105)-10),MID(J105,1,LEN(J105)-4)),'Conversion Factors'!$G$2:$G$28),""),"")))</f>
        <v/>
      </c>
      <c r="V105" s="294" t="str">
        <f>IF(M105&lt;&gt;"",M105,IF(L105&lt;&gt;"",L105*SUMIF('Conversion Factors'!$A$2:$A$39,D105,'Conversion Factors'!$C$2:$C$39),IF(K105&gt;0,IF(J105&lt;&gt;"",K105*SUMIF('Conversion Factors'!$F$2:$F$28,IF(LEN(J105)&gt;6,MID(J105,1,LEN(J105)-10),MID(J105,1,LEN(J105)-4)),'Conversion Factors'!$G$2:$G$28)*SUMIF('Conversion Factors'!$A$2:$A$39,D105,'Conversion Factors'!$C$2:$C$39),""),"")))</f>
        <v/>
      </c>
      <c r="W105" s="294" t="str">
        <f t="shared" si="4"/>
        <v/>
      </c>
      <c r="X105" s="294" t="str">
        <f t="shared" si="5"/>
        <v/>
      </c>
      <c r="Y105" s="293" t="str">
        <f t="shared" si="6"/>
        <v>Actions</v>
      </c>
      <c r="Z105" s="293" t="str">
        <f t="shared" si="7"/>
        <v/>
      </c>
    </row>
    <row r="106" spans="2:26" ht="35.25" customHeight="1" x14ac:dyDescent="0.35">
      <c r="B106" s="362">
        <v>100</v>
      </c>
      <c r="C106" s="379"/>
      <c r="D106" s="319"/>
      <c r="E106" s="363"/>
      <c r="F106" s="364"/>
      <c r="G106" s="319"/>
      <c r="H106" s="373"/>
      <c r="I106" s="322" t="str">
        <f>IF($G106="Reused on site",1,IF($G106="Reused off site",1,IF($G106="Landfilled",0,IF(D106&lt;&gt;"",SUMIF('Conversion Factors'!$A$2:$A$39,$D106,'Conversion Factors'!$D$2:$D$39),""))))</f>
        <v/>
      </c>
      <c r="J106" s="374"/>
      <c r="K106" s="375"/>
      <c r="L106" s="376"/>
      <c r="M106" s="377"/>
      <c r="N106" s="378"/>
      <c r="O106" s="370"/>
      <c r="P106" s="371"/>
      <c r="Q106" s="371"/>
      <c r="R106" s="372"/>
      <c r="S106" s="294" t="str">
        <f>IF(J106&lt;&gt;"",J106,IF('Working Sheet'!Q487=1.31,"1.31 yd3 (1m3)",IF('Working Sheet'!Q487&lt;&gt;"",'Working Sheet'!Q487&amp;" yd3","")))</f>
        <v/>
      </c>
      <c r="T106" s="294" t="str">
        <f>IF(K106&gt;0,K106,IF(ISNUMBER('Working Sheet'!S487),'Working Sheet'!S487,""))</f>
        <v/>
      </c>
      <c r="U106" s="294" t="str">
        <f>IF(L106&lt;&gt;"",L106,IF(M106&lt;&gt;"",M106/SUMIF('Conversion Factors'!$A$2:$A$39,D106,'Conversion Factors'!$C$2:$C$39),IF(K106&gt;0,IF(J106&lt;&gt;"",K106*SUMIF('Conversion Factors'!$F$2:$F$28,IF(LEN(J106)&gt;6,MID(J106,1,LEN(J106)-10),MID(J106,1,LEN(J106)-4)),'Conversion Factors'!$G$2:$G$28),""),"")))</f>
        <v/>
      </c>
      <c r="V106" s="294" t="str">
        <f>IF(M106&lt;&gt;"",M106,IF(L106&lt;&gt;"",L106*SUMIF('Conversion Factors'!$A$2:$A$39,D106,'Conversion Factors'!$C$2:$C$39),IF(K106&gt;0,IF(J106&lt;&gt;"",K106*SUMIF('Conversion Factors'!$F$2:$F$28,IF(LEN(J106)&gt;6,MID(J106,1,LEN(J106)-10),MID(J106,1,LEN(J106)-4)),'Conversion Factors'!$G$2:$G$28)*SUMIF('Conversion Factors'!$A$2:$A$39,D106,'Conversion Factors'!$C$2:$C$39),""),"")))</f>
        <v/>
      </c>
      <c r="W106" s="294" t="str">
        <f t="shared" si="4"/>
        <v/>
      </c>
      <c r="X106" s="294" t="str">
        <f t="shared" si="5"/>
        <v/>
      </c>
      <c r="Y106" s="293" t="str">
        <f t="shared" si="6"/>
        <v>Actions</v>
      </c>
      <c r="Z106" s="293" t="str">
        <f t="shared" si="7"/>
        <v/>
      </c>
    </row>
    <row r="107" spans="2:26" ht="35.25" customHeight="1" x14ac:dyDescent="0.35">
      <c r="B107" s="362">
        <v>101</v>
      </c>
      <c r="C107" s="379"/>
      <c r="D107" s="319"/>
      <c r="E107" s="363"/>
      <c r="F107" s="364"/>
      <c r="G107" s="319"/>
      <c r="H107" s="373"/>
      <c r="I107" s="322" t="str">
        <f>IF($G107="Reused on site",1,IF($G107="Reused off site",1,IF($G107="Landfilled",0,IF(D107&lt;&gt;"",SUMIF('Conversion Factors'!$A$2:$A$39,$D107,'Conversion Factors'!$D$2:$D$39),""))))</f>
        <v/>
      </c>
      <c r="J107" s="374"/>
      <c r="K107" s="375"/>
      <c r="L107" s="376"/>
      <c r="M107" s="377"/>
      <c r="N107" s="378"/>
      <c r="O107" s="370"/>
      <c r="P107" s="371"/>
      <c r="Q107" s="371"/>
      <c r="R107" s="372"/>
      <c r="S107" s="294" t="str">
        <f>IF(J107&lt;&gt;"",J107,IF('Working Sheet'!Q488=1.31,"1.31 yd3 (1m3)",IF('Working Sheet'!Q488&lt;&gt;"",'Working Sheet'!Q488&amp;" yd3","")))</f>
        <v/>
      </c>
      <c r="T107" s="294" t="str">
        <f>IF(K107&gt;0,K107,IF(ISNUMBER('Working Sheet'!S488),'Working Sheet'!S488,""))</f>
        <v/>
      </c>
      <c r="U107" s="294" t="str">
        <f>IF(L107&lt;&gt;"",L107,IF(M107&lt;&gt;"",M107/SUMIF('Conversion Factors'!$A$2:$A$39,D107,'Conversion Factors'!$C$2:$C$39),IF(K107&gt;0,IF(J107&lt;&gt;"",K107*SUMIF('Conversion Factors'!$F$2:$F$28,IF(LEN(J107)&gt;6,MID(J107,1,LEN(J107)-10),MID(J107,1,LEN(J107)-4)),'Conversion Factors'!$G$2:$G$28),""),"")))</f>
        <v/>
      </c>
      <c r="V107" s="294" t="str">
        <f>IF(M107&lt;&gt;"",M107,IF(L107&lt;&gt;"",L107*SUMIF('Conversion Factors'!$A$2:$A$39,D107,'Conversion Factors'!$C$2:$C$39),IF(K107&gt;0,IF(J107&lt;&gt;"",K107*SUMIF('Conversion Factors'!$F$2:$F$28,IF(LEN(J107)&gt;6,MID(J107,1,LEN(J107)-10),MID(J107,1,LEN(J107)-4)),'Conversion Factors'!$G$2:$G$28)*SUMIF('Conversion Factors'!$A$2:$A$39,D107,'Conversion Factors'!$C$2:$C$39),""),"")))</f>
        <v/>
      </c>
      <c r="W107" s="294" t="str">
        <f t="shared" si="4"/>
        <v/>
      </c>
      <c r="X107" s="294" t="str">
        <f t="shared" si="5"/>
        <v/>
      </c>
      <c r="Y107" s="293" t="str">
        <f t="shared" si="6"/>
        <v>Actions</v>
      </c>
      <c r="Z107" s="293" t="str">
        <f t="shared" si="7"/>
        <v/>
      </c>
    </row>
    <row r="108" spans="2:26" ht="35.25" customHeight="1" x14ac:dyDescent="0.35">
      <c r="B108" s="362">
        <v>102</v>
      </c>
      <c r="C108" s="379"/>
      <c r="D108" s="319"/>
      <c r="E108" s="363"/>
      <c r="F108" s="364"/>
      <c r="G108" s="319"/>
      <c r="H108" s="373"/>
      <c r="I108" s="322" t="str">
        <f>IF($G108="Reused on site",1,IF($G108="Reused off site",1,IF($G108="Landfilled",0,IF(D108&lt;&gt;"",SUMIF('Conversion Factors'!$A$2:$A$39,$D108,'Conversion Factors'!$D$2:$D$39),""))))</f>
        <v/>
      </c>
      <c r="J108" s="374"/>
      <c r="K108" s="375"/>
      <c r="L108" s="376"/>
      <c r="M108" s="377"/>
      <c r="N108" s="378"/>
      <c r="O108" s="370"/>
      <c r="P108" s="371"/>
      <c r="Q108" s="371"/>
      <c r="R108" s="372"/>
      <c r="S108" s="294" t="str">
        <f>IF(J108&lt;&gt;"",J108,IF('Working Sheet'!Q489=1.31,"1.31 yd3 (1m3)",IF('Working Sheet'!Q489&lt;&gt;"",'Working Sheet'!Q489&amp;" yd3","")))</f>
        <v/>
      </c>
      <c r="T108" s="294" t="str">
        <f>IF(K108&gt;0,K108,IF(ISNUMBER('Working Sheet'!S489),'Working Sheet'!S489,""))</f>
        <v/>
      </c>
      <c r="U108" s="294" t="str">
        <f>IF(L108&lt;&gt;"",L108,IF(M108&lt;&gt;"",M108/SUMIF('Conversion Factors'!$A$2:$A$39,D108,'Conversion Factors'!$C$2:$C$39),IF(K108&gt;0,IF(J108&lt;&gt;"",K108*SUMIF('Conversion Factors'!$F$2:$F$28,IF(LEN(J108)&gt;6,MID(J108,1,LEN(J108)-10),MID(J108,1,LEN(J108)-4)),'Conversion Factors'!$G$2:$G$28),""),"")))</f>
        <v/>
      </c>
      <c r="V108" s="294" t="str">
        <f>IF(M108&lt;&gt;"",M108,IF(L108&lt;&gt;"",L108*SUMIF('Conversion Factors'!$A$2:$A$39,D108,'Conversion Factors'!$C$2:$C$39),IF(K108&gt;0,IF(J108&lt;&gt;"",K108*SUMIF('Conversion Factors'!$F$2:$F$28,IF(LEN(J108)&gt;6,MID(J108,1,LEN(J108)-10),MID(J108,1,LEN(J108)-4)),'Conversion Factors'!$G$2:$G$28)*SUMIF('Conversion Factors'!$A$2:$A$39,D108,'Conversion Factors'!$C$2:$C$39),""),"")))</f>
        <v/>
      </c>
      <c r="W108" s="294" t="str">
        <f t="shared" si="4"/>
        <v/>
      </c>
      <c r="X108" s="294" t="str">
        <f t="shared" si="5"/>
        <v/>
      </c>
      <c r="Y108" s="293" t="str">
        <f t="shared" si="6"/>
        <v>Actions</v>
      </c>
      <c r="Z108" s="293" t="str">
        <f t="shared" si="7"/>
        <v/>
      </c>
    </row>
    <row r="109" spans="2:26" ht="35.25" customHeight="1" x14ac:dyDescent="0.35">
      <c r="B109" s="362">
        <v>103</v>
      </c>
      <c r="C109" s="379"/>
      <c r="D109" s="319"/>
      <c r="E109" s="363"/>
      <c r="F109" s="364"/>
      <c r="G109" s="319"/>
      <c r="H109" s="373"/>
      <c r="I109" s="322" t="str">
        <f>IF($G109="Reused on site",1,IF($G109="Reused off site",1,IF($G109="Landfilled",0,IF(D109&lt;&gt;"",SUMIF('Conversion Factors'!$A$2:$A$39,$D109,'Conversion Factors'!$D$2:$D$39),""))))</f>
        <v/>
      </c>
      <c r="J109" s="374"/>
      <c r="K109" s="375"/>
      <c r="L109" s="376"/>
      <c r="M109" s="377"/>
      <c r="N109" s="378"/>
      <c r="O109" s="370"/>
      <c r="P109" s="371"/>
      <c r="Q109" s="371"/>
      <c r="R109" s="372"/>
      <c r="S109" s="294" t="str">
        <f>IF(J109&lt;&gt;"",J109,IF('Working Sheet'!Q490=1.31,"1.31 yd3 (1m3)",IF('Working Sheet'!Q490&lt;&gt;"",'Working Sheet'!Q490&amp;" yd3","")))</f>
        <v/>
      </c>
      <c r="T109" s="294" t="str">
        <f>IF(K109&gt;0,K109,IF(ISNUMBER('Working Sheet'!S490),'Working Sheet'!S490,""))</f>
        <v/>
      </c>
      <c r="U109" s="294" t="str">
        <f>IF(L109&lt;&gt;"",L109,IF(M109&lt;&gt;"",M109/SUMIF('Conversion Factors'!$A$2:$A$39,D109,'Conversion Factors'!$C$2:$C$39),IF(K109&gt;0,IF(J109&lt;&gt;"",K109*SUMIF('Conversion Factors'!$F$2:$F$28,IF(LEN(J109)&gt;6,MID(J109,1,LEN(J109)-10),MID(J109,1,LEN(J109)-4)),'Conversion Factors'!$G$2:$G$28),""),"")))</f>
        <v/>
      </c>
      <c r="V109" s="294" t="str">
        <f>IF(M109&lt;&gt;"",M109,IF(L109&lt;&gt;"",L109*SUMIF('Conversion Factors'!$A$2:$A$39,D109,'Conversion Factors'!$C$2:$C$39),IF(K109&gt;0,IF(J109&lt;&gt;"",K109*SUMIF('Conversion Factors'!$F$2:$F$28,IF(LEN(J109)&gt;6,MID(J109,1,LEN(J109)-10),MID(J109,1,LEN(J109)-4)),'Conversion Factors'!$G$2:$G$28)*SUMIF('Conversion Factors'!$A$2:$A$39,D109,'Conversion Factors'!$C$2:$C$39),""),"")))</f>
        <v/>
      </c>
      <c r="W109" s="294" t="str">
        <f t="shared" si="4"/>
        <v/>
      </c>
      <c r="X109" s="294" t="str">
        <f t="shared" si="5"/>
        <v/>
      </c>
      <c r="Y109" s="293" t="str">
        <f t="shared" si="6"/>
        <v>Actions</v>
      </c>
      <c r="Z109" s="293" t="str">
        <f t="shared" si="7"/>
        <v/>
      </c>
    </row>
    <row r="110" spans="2:26" ht="35.25" customHeight="1" x14ac:dyDescent="0.35">
      <c r="B110" s="362">
        <v>104</v>
      </c>
      <c r="C110" s="379"/>
      <c r="D110" s="319"/>
      <c r="E110" s="363"/>
      <c r="F110" s="364"/>
      <c r="G110" s="319"/>
      <c r="H110" s="373"/>
      <c r="I110" s="322" t="str">
        <f>IF($G110="Reused on site",1,IF($G110="Reused off site",1,IF($G110="Landfilled",0,IF(D110&lt;&gt;"",SUMIF('Conversion Factors'!$A$2:$A$39,$D110,'Conversion Factors'!$D$2:$D$39),""))))</f>
        <v/>
      </c>
      <c r="J110" s="374"/>
      <c r="K110" s="375"/>
      <c r="L110" s="376"/>
      <c r="M110" s="377"/>
      <c r="N110" s="378"/>
      <c r="O110" s="370"/>
      <c r="P110" s="371"/>
      <c r="Q110" s="371"/>
      <c r="R110" s="372"/>
      <c r="S110" s="294" t="str">
        <f>IF(J110&lt;&gt;"",J110,IF('Working Sheet'!Q491=1.31,"1.31 yd3 (1m3)",IF('Working Sheet'!Q491&lt;&gt;"",'Working Sheet'!Q491&amp;" yd3","")))</f>
        <v/>
      </c>
      <c r="T110" s="294" t="str">
        <f>IF(K110&gt;0,K110,IF(ISNUMBER('Working Sheet'!S491),'Working Sheet'!S491,""))</f>
        <v/>
      </c>
      <c r="U110" s="294" t="str">
        <f>IF(L110&lt;&gt;"",L110,IF(M110&lt;&gt;"",M110/SUMIF('Conversion Factors'!$A$2:$A$39,D110,'Conversion Factors'!$C$2:$C$39),IF(K110&gt;0,IF(J110&lt;&gt;"",K110*SUMIF('Conversion Factors'!$F$2:$F$28,IF(LEN(J110)&gt;6,MID(J110,1,LEN(J110)-10),MID(J110,1,LEN(J110)-4)),'Conversion Factors'!$G$2:$G$28),""),"")))</f>
        <v/>
      </c>
      <c r="V110" s="294" t="str">
        <f>IF(M110&lt;&gt;"",M110,IF(L110&lt;&gt;"",L110*SUMIF('Conversion Factors'!$A$2:$A$39,D110,'Conversion Factors'!$C$2:$C$39),IF(K110&gt;0,IF(J110&lt;&gt;"",K110*SUMIF('Conversion Factors'!$F$2:$F$28,IF(LEN(J110)&gt;6,MID(J110,1,LEN(J110)-10),MID(J110,1,LEN(J110)-4)),'Conversion Factors'!$G$2:$G$28)*SUMIF('Conversion Factors'!$A$2:$A$39,D110,'Conversion Factors'!$C$2:$C$39),""),"")))</f>
        <v/>
      </c>
      <c r="W110" s="294" t="str">
        <f t="shared" si="4"/>
        <v/>
      </c>
      <c r="X110" s="294" t="str">
        <f t="shared" si="5"/>
        <v/>
      </c>
      <c r="Y110" s="293" t="str">
        <f t="shared" si="6"/>
        <v>Actions</v>
      </c>
      <c r="Z110" s="293" t="str">
        <f t="shared" si="7"/>
        <v/>
      </c>
    </row>
    <row r="111" spans="2:26" ht="35.25" customHeight="1" x14ac:dyDescent="0.35">
      <c r="B111" s="362">
        <v>105</v>
      </c>
      <c r="C111" s="379"/>
      <c r="D111" s="319"/>
      <c r="E111" s="363"/>
      <c r="F111" s="364"/>
      <c r="G111" s="319"/>
      <c r="H111" s="373"/>
      <c r="I111" s="322" t="str">
        <f>IF($G111="Reused on site",1,IF($G111="Reused off site",1,IF($G111="Landfilled",0,IF(D111&lt;&gt;"",SUMIF('Conversion Factors'!$A$2:$A$39,$D111,'Conversion Factors'!$D$2:$D$39),""))))</f>
        <v/>
      </c>
      <c r="J111" s="374"/>
      <c r="K111" s="375"/>
      <c r="L111" s="376"/>
      <c r="M111" s="377"/>
      <c r="N111" s="378"/>
      <c r="O111" s="370"/>
      <c r="P111" s="371"/>
      <c r="Q111" s="371"/>
      <c r="R111" s="372"/>
      <c r="S111" s="294" t="str">
        <f>IF(J111&lt;&gt;"",J111,IF('Working Sheet'!Q492=1.31,"1.31 yd3 (1m3)",IF('Working Sheet'!Q492&lt;&gt;"",'Working Sheet'!Q492&amp;" yd3","")))</f>
        <v/>
      </c>
      <c r="T111" s="294" t="str">
        <f>IF(K111&gt;0,K111,IF(ISNUMBER('Working Sheet'!S492),'Working Sheet'!S492,""))</f>
        <v/>
      </c>
      <c r="U111" s="294" t="str">
        <f>IF(L111&lt;&gt;"",L111,IF(M111&lt;&gt;"",M111/SUMIF('Conversion Factors'!$A$2:$A$39,D111,'Conversion Factors'!$C$2:$C$39),IF(K111&gt;0,IF(J111&lt;&gt;"",K111*SUMIF('Conversion Factors'!$F$2:$F$28,IF(LEN(J111)&gt;6,MID(J111,1,LEN(J111)-10),MID(J111,1,LEN(J111)-4)),'Conversion Factors'!$G$2:$G$28),""),"")))</f>
        <v/>
      </c>
      <c r="V111" s="294" t="str">
        <f>IF(M111&lt;&gt;"",M111,IF(L111&lt;&gt;"",L111*SUMIF('Conversion Factors'!$A$2:$A$39,D111,'Conversion Factors'!$C$2:$C$39),IF(K111&gt;0,IF(J111&lt;&gt;"",K111*SUMIF('Conversion Factors'!$F$2:$F$28,IF(LEN(J111)&gt;6,MID(J111,1,LEN(J111)-10),MID(J111,1,LEN(J111)-4)),'Conversion Factors'!$G$2:$G$28)*SUMIF('Conversion Factors'!$A$2:$A$39,D111,'Conversion Factors'!$C$2:$C$39),""),"")))</f>
        <v/>
      </c>
      <c r="W111" s="294" t="str">
        <f t="shared" si="4"/>
        <v/>
      </c>
      <c r="X111" s="294" t="str">
        <f t="shared" si="5"/>
        <v/>
      </c>
      <c r="Y111" s="293" t="str">
        <f t="shared" si="6"/>
        <v>Actions</v>
      </c>
      <c r="Z111" s="293" t="str">
        <f t="shared" si="7"/>
        <v/>
      </c>
    </row>
    <row r="112" spans="2:26" ht="35.25" customHeight="1" x14ac:dyDescent="0.35">
      <c r="B112" s="362">
        <v>106</v>
      </c>
      <c r="C112" s="379"/>
      <c r="D112" s="319"/>
      <c r="E112" s="363"/>
      <c r="F112" s="364"/>
      <c r="G112" s="319"/>
      <c r="H112" s="373"/>
      <c r="I112" s="322" t="str">
        <f>IF($G112="Reused on site",1,IF($G112="Reused off site",1,IF($G112="Landfilled",0,IF(D112&lt;&gt;"",SUMIF('Conversion Factors'!$A$2:$A$39,$D112,'Conversion Factors'!$D$2:$D$39),""))))</f>
        <v/>
      </c>
      <c r="J112" s="374"/>
      <c r="K112" s="375"/>
      <c r="L112" s="376"/>
      <c r="M112" s="377"/>
      <c r="N112" s="378"/>
      <c r="O112" s="370"/>
      <c r="P112" s="371"/>
      <c r="Q112" s="371"/>
      <c r="R112" s="372"/>
      <c r="S112" s="294" t="str">
        <f>IF(J112&lt;&gt;"",J112,IF('Working Sheet'!Q493=1.31,"1.31 yd3 (1m3)",IF('Working Sheet'!Q493&lt;&gt;"",'Working Sheet'!Q493&amp;" yd3","")))</f>
        <v/>
      </c>
      <c r="T112" s="294" t="str">
        <f>IF(K112&gt;0,K112,IF(ISNUMBER('Working Sheet'!S493),'Working Sheet'!S493,""))</f>
        <v/>
      </c>
      <c r="U112" s="294" t="str">
        <f>IF(L112&lt;&gt;"",L112,IF(M112&lt;&gt;"",M112/SUMIF('Conversion Factors'!$A$2:$A$39,D112,'Conversion Factors'!$C$2:$C$39),IF(K112&gt;0,IF(J112&lt;&gt;"",K112*SUMIF('Conversion Factors'!$F$2:$F$28,IF(LEN(J112)&gt;6,MID(J112,1,LEN(J112)-10),MID(J112,1,LEN(J112)-4)),'Conversion Factors'!$G$2:$G$28),""),"")))</f>
        <v/>
      </c>
      <c r="V112" s="294" t="str">
        <f>IF(M112&lt;&gt;"",M112,IF(L112&lt;&gt;"",L112*SUMIF('Conversion Factors'!$A$2:$A$39,D112,'Conversion Factors'!$C$2:$C$39),IF(K112&gt;0,IF(J112&lt;&gt;"",K112*SUMIF('Conversion Factors'!$F$2:$F$28,IF(LEN(J112)&gt;6,MID(J112,1,LEN(J112)-10),MID(J112,1,LEN(J112)-4)),'Conversion Factors'!$G$2:$G$28)*SUMIF('Conversion Factors'!$A$2:$A$39,D112,'Conversion Factors'!$C$2:$C$39),""),"")))</f>
        <v/>
      </c>
      <c r="W112" s="294" t="str">
        <f t="shared" si="4"/>
        <v/>
      </c>
      <c r="X112" s="294" t="str">
        <f t="shared" si="5"/>
        <v/>
      </c>
      <c r="Y112" s="293" t="str">
        <f t="shared" si="6"/>
        <v>Actions</v>
      </c>
      <c r="Z112" s="293" t="str">
        <f t="shared" si="7"/>
        <v/>
      </c>
    </row>
    <row r="113" spans="2:26" ht="35.25" customHeight="1" x14ac:dyDescent="0.35">
      <c r="B113" s="362">
        <v>107</v>
      </c>
      <c r="C113" s="379"/>
      <c r="D113" s="319"/>
      <c r="E113" s="363"/>
      <c r="F113" s="364"/>
      <c r="G113" s="319"/>
      <c r="H113" s="373"/>
      <c r="I113" s="322" t="str">
        <f>IF($G113="Reused on site",1,IF($G113="Reused off site",1,IF($G113="Landfilled",0,IF(D113&lt;&gt;"",SUMIF('Conversion Factors'!$A$2:$A$39,$D113,'Conversion Factors'!$D$2:$D$39),""))))</f>
        <v/>
      </c>
      <c r="J113" s="374"/>
      <c r="K113" s="375"/>
      <c r="L113" s="376"/>
      <c r="M113" s="377"/>
      <c r="N113" s="378"/>
      <c r="O113" s="370"/>
      <c r="P113" s="371"/>
      <c r="Q113" s="371"/>
      <c r="R113" s="372"/>
      <c r="S113" s="294" t="str">
        <f>IF(J113&lt;&gt;"",J113,IF('Working Sheet'!Q494=1.31,"1.31 yd3 (1m3)",IF('Working Sheet'!Q494&lt;&gt;"",'Working Sheet'!Q494&amp;" yd3","")))</f>
        <v/>
      </c>
      <c r="T113" s="294" t="str">
        <f>IF(K113&gt;0,K113,IF(ISNUMBER('Working Sheet'!S494),'Working Sheet'!S494,""))</f>
        <v/>
      </c>
      <c r="U113" s="294" t="str">
        <f>IF(L113&lt;&gt;"",L113,IF(M113&lt;&gt;"",M113/SUMIF('Conversion Factors'!$A$2:$A$39,D113,'Conversion Factors'!$C$2:$C$39),IF(K113&gt;0,IF(J113&lt;&gt;"",K113*SUMIF('Conversion Factors'!$F$2:$F$28,IF(LEN(J113)&gt;6,MID(J113,1,LEN(J113)-10),MID(J113,1,LEN(J113)-4)),'Conversion Factors'!$G$2:$G$28),""),"")))</f>
        <v/>
      </c>
      <c r="V113" s="294" t="str">
        <f>IF(M113&lt;&gt;"",M113,IF(L113&lt;&gt;"",L113*SUMIF('Conversion Factors'!$A$2:$A$39,D113,'Conversion Factors'!$C$2:$C$39),IF(K113&gt;0,IF(J113&lt;&gt;"",K113*SUMIF('Conversion Factors'!$F$2:$F$28,IF(LEN(J113)&gt;6,MID(J113,1,LEN(J113)-10),MID(J113,1,LEN(J113)-4)),'Conversion Factors'!$G$2:$G$28)*SUMIF('Conversion Factors'!$A$2:$A$39,D113,'Conversion Factors'!$C$2:$C$39),""),"")))</f>
        <v/>
      </c>
      <c r="W113" s="294" t="str">
        <f t="shared" si="4"/>
        <v/>
      </c>
      <c r="X113" s="294" t="str">
        <f t="shared" si="5"/>
        <v/>
      </c>
      <c r="Y113" s="293" t="str">
        <f t="shared" si="6"/>
        <v>Actions</v>
      </c>
      <c r="Z113" s="293" t="str">
        <f t="shared" si="7"/>
        <v/>
      </c>
    </row>
    <row r="114" spans="2:26" ht="35.25" customHeight="1" x14ac:dyDescent="0.35">
      <c r="B114" s="362">
        <v>108</v>
      </c>
      <c r="C114" s="379"/>
      <c r="D114" s="319"/>
      <c r="E114" s="363"/>
      <c r="F114" s="364"/>
      <c r="G114" s="319"/>
      <c r="H114" s="373"/>
      <c r="I114" s="322" t="str">
        <f>IF($G114="Reused on site",1,IF($G114="Reused off site",1,IF($G114="Landfilled",0,IF(D114&lt;&gt;"",SUMIF('Conversion Factors'!$A$2:$A$39,$D114,'Conversion Factors'!$D$2:$D$39),""))))</f>
        <v/>
      </c>
      <c r="J114" s="374"/>
      <c r="K114" s="375"/>
      <c r="L114" s="376"/>
      <c r="M114" s="377"/>
      <c r="N114" s="378"/>
      <c r="O114" s="370"/>
      <c r="P114" s="371"/>
      <c r="Q114" s="371"/>
      <c r="R114" s="372"/>
      <c r="S114" s="294" t="str">
        <f>IF(J114&lt;&gt;"",J114,IF('Working Sheet'!Q495=1.31,"1.31 yd3 (1m3)",IF('Working Sheet'!Q495&lt;&gt;"",'Working Sheet'!Q495&amp;" yd3","")))</f>
        <v/>
      </c>
      <c r="T114" s="294" t="str">
        <f>IF(K114&gt;0,K114,IF(ISNUMBER('Working Sheet'!S495),'Working Sheet'!S495,""))</f>
        <v/>
      </c>
      <c r="U114" s="294" t="str">
        <f>IF(L114&lt;&gt;"",L114,IF(M114&lt;&gt;"",M114/SUMIF('Conversion Factors'!$A$2:$A$39,D114,'Conversion Factors'!$C$2:$C$39),IF(K114&gt;0,IF(J114&lt;&gt;"",K114*SUMIF('Conversion Factors'!$F$2:$F$28,IF(LEN(J114)&gt;6,MID(J114,1,LEN(J114)-10),MID(J114,1,LEN(J114)-4)),'Conversion Factors'!$G$2:$G$28),""),"")))</f>
        <v/>
      </c>
      <c r="V114" s="294" t="str">
        <f>IF(M114&lt;&gt;"",M114,IF(L114&lt;&gt;"",L114*SUMIF('Conversion Factors'!$A$2:$A$39,D114,'Conversion Factors'!$C$2:$C$39),IF(K114&gt;0,IF(J114&lt;&gt;"",K114*SUMIF('Conversion Factors'!$F$2:$F$28,IF(LEN(J114)&gt;6,MID(J114,1,LEN(J114)-10),MID(J114,1,LEN(J114)-4)),'Conversion Factors'!$G$2:$G$28)*SUMIF('Conversion Factors'!$A$2:$A$39,D114,'Conversion Factors'!$C$2:$C$39),""),"")))</f>
        <v/>
      </c>
      <c r="W114" s="294" t="str">
        <f t="shared" si="4"/>
        <v/>
      </c>
      <c r="X114" s="294" t="str">
        <f t="shared" si="5"/>
        <v/>
      </c>
      <c r="Y114" s="293" t="str">
        <f t="shared" si="6"/>
        <v>Actions</v>
      </c>
      <c r="Z114" s="293" t="str">
        <f t="shared" si="7"/>
        <v/>
      </c>
    </row>
    <row r="115" spans="2:26" ht="35.25" customHeight="1" x14ac:dyDescent="0.35">
      <c r="B115" s="362">
        <v>109</v>
      </c>
      <c r="C115" s="379"/>
      <c r="D115" s="319"/>
      <c r="E115" s="363"/>
      <c r="F115" s="364"/>
      <c r="G115" s="319"/>
      <c r="H115" s="373"/>
      <c r="I115" s="322" t="str">
        <f>IF($G115="Reused on site",1,IF($G115="Reused off site",1,IF($G115="Landfilled",0,IF(D115&lt;&gt;"",SUMIF('Conversion Factors'!$A$2:$A$39,$D115,'Conversion Factors'!$D$2:$D$39),""))))</f>
        <v/>
      </c>
      <c r="J115" s="374"/>
      <c r="K115" s="375"/>
      <c r="L115" s="376"/>
      <c r="M115" s="377"/>
      <c r="N115" s="378"/>
      <c r="O115" s="370"/>
      <c r="P115" s="371"/>
      <c r="Q115" s="371"/>
      <c r="R115" s="372"/>
      <c r="S115" s="294" t="str">
        <f>IF(J115&lt;&gt;"",J115,IF('Working Sheet'!Q496=1.31,"1.31 yd3 (1m3)",IF('Working Sheet'!Q496&lt;&gt;"",'Working Sheet'!Q496&amp;" yd3","")))</f>
        <v/>
      </c>
      <c r="T115" s="294" t="str">
        <f>IF(K115&gt;0,K115,IF(ISNUMBER('Working Sheet'!S496),'Working Sheet'!S496,""))</f>
        <v/>
      </c>
      <c r="U115" s="294" t="str">
        <f>IF(L115&lt;&gt;"",L115,IF(M115&lt;&gt;"",M115/SUMIF('Conversion Factors'!$A$2:$A$39,D115,'Conversion Factors'!$C$2:$C$39),IF(K115&gt;0,IF(J115&lt;&gt;"",K115*SUMIF('Conversion Factors'!$F$2:$F$28,IF(LEN(J115)&gt;6,MID(J115,1,LEN(J115)-10),MID(J115,1,LEN(J115)-4)),'Conversion Factors'!$G$2:$G$28),""),"")))</f>
        <v/>
      </c>
      <c r="V115" s="294" t="str">
        <f>IF(M115&lt;&gt;"",M115,IF(L115&lt;&gt;"",L115*SUMIF('Conversion Factors'!$A$2:$A$39,D115,'Conversion Factors'!$C$2:$C$39),IF(K115&gt;0,IF(J115&lt;&gt;"",K115*SUMIF('Conversion Factors'!$F$2:$F$28,IF(LEN(J115)&gt;6,MID(J115,1,LEN(J115)-10),MID(J115,1,LEN(J115)-4)),'Conversion Factors'!$G$2:$G$28)*SUMIF('Conversion Factors'!$A$2:$A$39,D115,'Conversion Factors'!$C$2:$C$39),""),"")))</f>
        <v/>
      </c>
      <c r="W115" s="294" t="str">
        <f t="shared" si="4"/>
        <v/>
      </c>
      <c r="X115" s="294" t="str">
        <f t="shared" si="5"/>
        <v/>
      </c>
      <c r="Y115" s="293" t="str">
        <f t="shared" si="6"/>
        <v>Actions</v>
      </c>
      <c r="Z115" s="293" t="str">
        <f t="shared" si="7"/>
        <v/>
      </c>
    </row>
    <row r="116" spans="2:26" ht="35.25" customHeight="1" x14ac:dyDescent="0.35">
      <c r="B116" s="362">
        <v>110</v>
      </c>
      <c r="C116" s="379"/>
      <c r="D116" s="319"/>
      <c r="E116" s="363"/>
      <c r="F116" s="364"/>
      <c r="G116" s="319"/>
      <c r="H116" s="373"/>
      <c r="I116" s="322" t="str">
        <f>IF($G116="Reused on site",1,IF($G116="Reused off site",1,IF($G116="Landfilled",0,IF(D116&lt;&gt;"",SUMIF('Conversion Factors'!$A$2:$A$39,$D116,'Conversion Factors'!$D$2:$D$39),""))))</f>
        <v/>
      </c>
      <c r="J116" s="374"/>
      <c r="K116" s="375"/>
      <c r="L116" s="376"/>
      <c r="M116" s="377"/>
      <c r="N116" s="378"/>
      <c r="O116" s="370"/>
      <c r="P116" s="371"/>
      <c r="Q116" s="371"/>
      <c r="R116" s="372"/>
      <c r="S116" s="294" t="str">
        <f>IF(J116&lt;&gt;"",J116,IF('Working Sheet'!Q497=1.31,"1.31 yd3 (1m3)",IF('Working Sheet'!Q497&lt;&gt;"",'Working Sheet'!Q497&amp;" yd3","")))</f>
        <v/>
      </c>
      <c r="T116" s="294" t="str">
        <f>IF(K116&gt;0,K116,IF(ISNUMBER('Working Sheet'!S497),'Working Sheet'!S497,""))</f>
        <v/>
      </c>
      <c r="U116" s="294" t="str">
        <f>IF(L116&lt;&gt;"",L116,IF(M116&lt;&gt;"",M116/SUMIF('Conversion Factors'!$A$2:$A$39,D116,'Conversion Factors'!$C$2:$C$39),IF(K116&gt;0,IF(J116&lt;&gt;"",K116*SUMIF('Conversion Factors'!$F$2:$F$28,IF(LEN(J116)&gt;6,MID(J116,1,LEN(J116)-10),MID(J116,1,LEN(J116)-4)),'Conversion Factors'!$G$2:$G$28),""),"")))</f>
        <v/>
      </c>
      <c r="V116" s="294" t="str">
        <f>IF(M116&lt;&gt;"",M116,IF(L116&lt;&gt;"",L116*SUMIF('Conversion Factors'!$A$2:$A$39,D116,'Conversion Factors'!$C$2:$C$39),IF(K116&gt;0,IF(J116&lt;&gt;"",K116*SUMIF('Conversion Factors'!$F$2:$F$28,IF(LEN(J116)&gt;6,MID(J116,1,LEN(J116)-10),MID(J116,1,LEN(J116)-4)),'Conversion Factors'!$G$2:$G$28)*SUMIF('Conversion Factors'!$A$2:$A$39,D116,'Conversion Factors'!$C$2:$C$39),""),"")))</f>
        <v/>
      </c>
      <c r="W116" s="294" t="str">
        <f t="shared" si="4"/>
        <v/>
      </c>
      <c r="X116" s="294" t="str">
        <f t="shared" si="5"/>
        <v/>
      </c>
      <c r="Y116" s="293" t="str">
        <f t="shared" si="6"/>
        <v>Actions</v>
      </c>
      <c r="Z116" s="293" t="str">
        <f t="shared" si="7"/>
        <v/>
      </c>
    </row>
    <row r="117" spans="2:26" ht="35.25" customHeight="1" x14ac:dyDescent="0.35">
      <c r="B117" s="362">
        <v>111</v>
      </c>
      <c r="C117" s="379"/>
      <c r="D117" s="319"/>
      <c r="E117" s="363"/>
      <c r="F117" s="364"/>
      <c r="G117" s="319"/>
      <c r="H117" s="373"/>
      <c r="I117" s="322" t="str">
        <f>IF($G117="Reused on site",1,IF($G117="Reused off site",1,IF($G117="Landfilled",0,IF(D117&lt;&gt;"",SUMIF('Conversion Factors'!$A$2:$A$39,$D117,'Conversion Factors'!$D$2:$D$39),""))))</f>
        <v/>
      </c>
      <c r="J117" s="374"/>
      <c r="K117" s="375"/>
      <c r="L117" s="376"/>
      <c r="M117" s="377"/>
      <c r="N117" s="378"/>
      <c r="O117" s="370"/>
      <c r="P117" s="371"/>
      <c r="Q117" s="371"/>
      <c r="R117" s="372"/>
      <c r="S117" s="294" t="str">
        <f>IF(J117&lt;&gt;"",J117,IF('Working Sheet'!Q498=1.31,"1.31 yd3 (1m3)",IF('Working Sheet'!Q498&lt;&gt;"",'Working Sheet'!Q498&amp;" yd3","")))</f>
        <v/>
      </c>
      <c r="T117" s="294" t="str">
        <f>IF(K117&gt;0,K117,IF(ISNUMBER('Working Sheet'!S498),'Working Sheet'!S498,""))</f>
        <v/>
      </c>
      <c r="U117" s="294" t="str">
        <f>IF(L117&lt;&gt;"",L117,IF(M117&lt;&gt;"",M117/SUMIF('Conversion Factors'!$A$2:$A$39,D117,'Conversion Factors'!$C$2:$C$39),IF(K117&gt;0,IF(J117&lt;&gt;"",K117*SUMIF('Conversion Factors'!$F$2:$F$28,IF(LEN(J117)&gt;6,MID(J117,1,LEN(J117)-10),MID(J117,1,LEN(J117)-4)),'Conversion Factors'!$G$2:$G$28),""),"")))</f>
        <v/>
      </c>
      <c r="V117" s="294" t="str">
        <f>IF(M117&lt;&gt;"",M117,IF(L117&lt;&gt;"",L117*SUMIF('Conversion Factors'!$A$2:$A$39,D117,'Conversion Factors'!$C$2:$C$39),IF(K117&gt;0,IF(J117&lt;&gt;"",K117*SUMIF('Conversion Factors'!$F$2:$F$28,IF(LEN(J117)&gt;6,MID(J117,1,LEN(J117)-10),MID(J117,1,LEN(J117)-4)),'Conversion Factors'!$G$2:$G$28)*SUMIF('Conversion Factors'!$A$2:$A$39,D117,'Conversion Factors'!$C$2:$C$39),""),"")))</f>
        <v/>
      </c>
      <c r="W117" s="294" t="str">
        <f t="shared" si="4"/>
        <v/>
      </c>
      <c r="X117" s="294" t="str">
        <f t="shared" si="5"/>
        <v/>
      </c>
      <c r="Y117" s="293" t="str">
        <f t="shared" si="6"/>
        <v>Actions</v>
      </c>
      <c r="Z117" s="293" t="str">
        <f t="shared" si="7"/>
        <v/>
      </c>
    </row>
    <row r="118" spans="2:26" ht="35.25" customHeight="1" x14ac:dyDescent="0.35">
      <c r="B118" s="362">
        <v>112</v>
      </c>
      <c r="C118" s="379"/>
      <c r="D118" s="319"/>
      <c r="E118" s="363"/>
      <c r="F118" s="364"/>
      <c r="G118" s="319"/>
      <c r="H118" s="373"/>
      <c r="I118" s="322" t="str">
        <f>IF($G118="Reused on site",1,IF($G118="Reused off site",1,IF($G118="Landfilled",0,IF(D118&lt;&gt;"",SUMIF('Conversion Factors'!$A$2:$A$39,$D118,'Conversion Factors'!$D$2:$D$39),""))))</f>
        <v/>
      </c>
      <c r="J118" s="374"/>
      <c r="K118" s="375"/>
      <c r="L118" s="376"/>
      <c r="M118" s="377"/>
      <c r="N118" s="378"/>
      <c r="O118" s="370"/>
      <c r="P118" s="371"/>
      <c r="Q118" s="371"/>
      <c r="R118" s="372"/>
      <c r="S118" s="294" t="str">
        <f>IF(J118&lt;&gt;"",J118,IF('Working Sheet'!Q500=1.31,"1.31 yd3 (1m3)",IF('Working Sheet'!Q500&lt;&gt;"",'Working Sheet'!Q500&amp;" yd3","")))</f>
        <v/>
      </c>
      <c r="T118" s="294" t="str">
        <f>IF(K118&gt;0,K118,IF(ISNUMBER('Working Sheet'!S500),'Working Sheet'!S500,""))</f>
        <v/>
      </c>
      <c r="U118" s="294" t="str">
        <f>IF(L118&lt;&gt;"",L118,IF(M118&lt;&gt;"",M118/SUMIF('Conversion Factors'!$A$2:$A$39,D118,'Conversion Factors'!$C$2:$C$39),IF(K118&gt;0,IF(J118&lt;&gt;"",K118*SUMIF('Conversion Factors'!$F$2:$F$28,IF(LEN(J118)&gt;6,MID(J118,1,LEN(J118)-10),MID(J118,1,LEN(J118)-4)),'Conversion Factors'!$G$2:$G$28),""),"")))</f>
        <v/>
      </c>
      <c r="V118" s="294" t="str">
        <f>IF(M118&lt;&gt;"",M118,IF(L118&lt;&gt;"",L118*SUMIF('Conversion Factors'!$A$2:$A$39,D118,'Conversion Factors'!$C$2:$C$39),IF(K118&gt;0,IF(J118&lt;&gt;"",K118*SUMIF('Conversion Factors'!$F$2:$F$28,IF(LEN(J118)&gt;6,MID(J118,1,LEN(J118)-10),MID(J118,1,LEN(J118)-4)),'Conversion Factors'!$G$2:$G$28)*SUMIF('Conversion Factors'!$A$2:$A$39,D118,'Conversion Factors'!$C$2:$C$39),""),"")))</f>
        <v/>
      </c>
      <c r="W118" s="294" t="str">
        <f t="shared" si="4"/>
        <v/>
      </c>
      <c r="X118" s="294" t="str">
        <f t="shared" si="5"/>
        <v/>
      </c>
      <c r="Y118" s="293" t="str">
        <f t="shared" si="6"/>
        <v>Actions</v>
      </c>
      <c r="Z118" s="293" t="str">
        <f t="shared" si="7"/>
        <v/>
      </c>
    </row>
    <row r="119" spans="2:26" ht="35.25" customHeight="1" x14ac:dyDescent="0.35">
      <c r="B119" s="362">
        <v>113</v>
      </c>
      <c r="C119" s="379"/>
      <c r="D119" s="319"/>
      <c r="E119" s="363"/>
      <c r="F119" s="364"/>
      <c r="G119" s="319"/>
      <c r="H119" s="373"/>
      <c r="I119" s="322" t="str">
        <f>IF($G119="Reused on site",1,IF($G119="Reused off site",1,IF($G119="Landfilled",0,IF(D119&lt;&gt;"",SUMIF('Conversion Factors'!$A$2:$A$39,$D119,'Conversion Factors'!$D$2:$D$39),""))))</f>
        <v/>
      </c>
      <c r="J119" s="374"/>
      <c r="K119" s="375"/>
      <c r="L119" s="376"/>
      <c r="M119" s="377"/>
      <c r="N119" s="378"/>
      <c r="O119" s="370"/>
      <c r="P119" s="371"/>
      <c r="Q119" s="371"/>
      <c r="R119" s="372"/>
      <c r="S119" s="294" t="str">
        <f>IF(J119&lt;&gt;"",J119,IF('Working Sheet'!Q501=1.31,"1.31 yd3 (1m3)",IF('Working Sheet'!Q501&lt;&gt;"",'Working Sheet'!Q501&amp;" yd3","")))</f>
        <v/>
      </c>
      <c r="T119" s="294" t="str">
        <f>IF(K119&gt;0,K119,IF(ISNUMBER('Working Sheet'!S501),'Working Sheet'!S501,""))</f>
        <v/>
      </c>
      <c r="U119" s="294" t="str">
        <f>IF(L119&lt;&gt;"",L119,IF(M119&lt;&gt;"",M119/SUMIF('Conversion Factors'!$A$2:$A$39,D119,'Conversion Factors'!$C$2:$C$39),IF(K119&gt;0,IF(J119&lt;&gt;"",K119*SUMIF('Conversion Factors'!$F$2:$F$28,IF(LEN(J119)&gt;6,MID(J119,1,LEN(J119)-10),MID(J119,1,LEN(J119)-4)),'Conversion Factors'!$G$2:$G$28),""),"")))</f>
        <v/>
      </c>
      <c r="V119" s="294" t="str">
        <f>IF(M119&lt;&gt;"",M119,IF(L119&lt;&gt;"",L119*SUMIF('Conversion Factors'!$A$2:$A$39,D119,'Conversion Factors'!$C$2:$C$39),IF(K119&gt;0,IF(J119&lt;&gt;"",K119*SUMIF('Conversion Factors'!$F$2:$F$28,IF(LEN(J119)&gt;6,MID(J119,1,LEN(J119)-10),MID(J119,1,LEN(J119)-4)),'Conversion Factors'!$G$2:$G$28)*SUMIF('Conversion Factors'!$A$2:$A$39,D119,'Conversion Factors'!$C$2:$C$39),""),"")))</f>
        <v/>
      </c>
      <c r="W119" s="294" t="str">
        <f t="shared" si="4"/>
        <v/>
      </c>
      <c r="X119" s="294" t="str">
        <f t="shared" si="5"/>
        <v/>
      </c>
      <c r="Y119" s="293" t="str">
        <f t="shared" si="6"/>
        <v>Actions</v>
      </c>
      <c r="Z119" s="293" t="str">
        <f t="shared" si="7"/>
        <v/>
      </c>
    </row>
    <row r="120" spans="2:26" ht="35.25" customHeight="1" x14ac:dyDescent="0.35">
      <c r="B120" s="362">
        <v>114</v>
      </c>
      <c r="C120" s="379"/>
      <c r="D120" s="319"/>
      <c r="E120" s="363"/>
      <c r="F120" s="364"/>
      <c r="G120" s="319"/>
      <c r="H120" s="373"/>
      <c r="I120" s="322" t="str">
        <f>IF($G120="Reused on site",1,IF($G120="Reused off site",1,IF($G120="Landfilled",0,IF(D120&lt;&gt;"",SUMIF('Conversion Factors'!$A$2:$A$39,$D120,'Conversion Factors'!$D$2:$D$39),""))))</f>
        <v/>
      </c>
      <c r="J120" s="374"/>
      <c r="K120" s="375"/>
      <c r="L120" s="376"/>
      <c r="M120" s="377"/>
      <c r="N120" s="378"/>
      <c r="O120" s="370"/>
      <c r="P120" s="371"/>
      <c r="Q120" s="371"/>
      <c r="R120" s="372"/>
      <c r="S120" s="294" t="str">
        <f>IF(J120&lt;&gt;"",J120,IF('Working Sheet'!Q502=1.31,"1.31 yd3 (1m3)",IF('Working Sheet'!Q502&lt;&gt;"",'Working Sheet'!Q502&amp;" yd3","")))</f>
        <v/>
      </c>
      <c r="T120" s="294" t="str">
        <f>IF(K120&gt;0,K120,IF(ISNUMBER('Working Sheet'!S502),'Working Sheet'!S502,""))</f>
        <v/>
      </c>
      <c r="U120" s="294" t="str">
        <f>IF(L120&lt;&gt;"",L120,IF(M120&lt;&gt;"",M120/SUMIF('Conversion Factors'!$A$2:$A$39,D120,'Conversion Factors'!$C$2:$C$39),IF(K120&gt;0,IF(J120&lt;&gt;"",K120*SUMIF('Conversion Factors'!$F$2:$F$28,IF(LEN(J120)&gt;6,MID(J120,1,LEN(J120)-10),MID(J120,1,LEN(J120)-4)),'Conversion Factors'!$G$2:$G$28),""),"")))</f>
        <v/>
      </c>
      <c r="V120" s="294" t="str">
        <f>IF(M120&lt;&gt;"",M120,IF(L120&lt;&gt;"",L120*SUMIF('Conversion Factors'!$A$2:$A$39,D120,'Conversion Factors'!$C$2:$C$39),IF(K120&gt;0,IF(J120&lt;&gt;"",K120*SUMIF('Conversion Factors'!$F$2:$F$28,IF(LEN(J120)&gt;6,MID(J120,1,LEN(J120)-10),MID(J120,1,LEN(J120)-4)),'Conversion Factors'!$G$2:$G$28)*SUMIF('Conversion Factors'!$A$2:$A$39,D120,'Conversion Factors'!$C$2:$C$39),""),"")))</f>
        <v/>
      </c>
      <c r="W120" s="294" t="str">
        <f t="shared" si="4"/>
        <v/>
      </c>
      <c r="X120" s="294" t="str">
        <f t="shared" si="5"/>
        <v/>
      </c>
      <c r="Y120" s="293" t="str">
        <f t="shared" si="6"/>
        <v>Actions</v>
      </c>
      <c r="Z120" s="293" t="str">
        <f t="shared" si="7"/>
        <v/>
      </c>
    </row>
    <row r="121" spans="2:26" ht="35.25" customHeight="1" x14ac:dyDescent="0.35">
      <c r="B121" s="362">
        <v>115</v>
      </c>
      <c r="C121" s="379"/>
      <c r="D121" s="319"/>
      <c r="E121" s="363"/>
      <c r="F121" s="364"/>
      <c r="G121" s="319"/>
      <c r="H121" s="373"/>
      <c r="I121" s="322" t="str">
        <f>IF($G121="Reused on site",1,IF($G121="Reused off site",1,IF($G121="Landfilled",0,IF(D121&lt;&gt;"",SUMIF('Conversion Factors'!$A$2:$A$39,$D121,'Conversion Factors'!$D$2:$D$39),""))))</f>
        <v/>
      </c>
      <c r="J121" s="374"/>
      <c r="K121" s="375"/>
      <c r="L121" s="376"/>
      <c r="M121" s="377"/>
      <c r="N121" s="378"/>
      <c r="O121" s="370"/>
      <c r="P121" s="371"/>
      <c r="Q121" s="371"/>
      <c r="R121" s="372"/>
      <c r="S121" s="294" t="str">
        <f>IF(J121&lt;&gt;"",J121,IF('Working Sheet'!Q503=1.31,"1.31 yd3 (1m3)",IF('Working Sheet'!Q503&lt;&gt;"",'Working Sheet'!Q503&amp;" yd3","")))</f>
        <v/>
      </c>
      <c r="T121" s="294" t="str">
        <f>IF(K121&gt;0,K121,IF(ISNUMBER('Working Sheet'!S503),'Working Sheet'!S503,""))</f>
        <v/>
      </c>
      <c r="U121" s="294" t="str">
        <f>IF(L121&lt;&gt;"",L121,IF(M121&lt;&gt;"",M121/SUMIF('Conversion Factors'!$A$2:$A$39,D121,'Conversion Factors'!$C$2:$C$39),IF(K121&gt;0,IF(J121&lt;&gt;"",K121*SUMIF('Conversion Factors'!$F$2:$F$28,IF(LEN(J121)&gt;6,MID(J121,1,LEN(J121)-10),MID(J121,1,LEN(J121)-4)),'Conversion Factors'!$G$2:$G$28),""),"")))</f>
        <v/>
      </c>
      <c r="V121" s="294" t="str">
        <f>IF(M121&lt;&gt;"",M121,IF(L121&lt;&gt;"",L121*SUMIF('Conversion Factors'!$A$2:$A$39,D121,'Conversion Factors'!$C$2:$C$39),IF(K121&gt;0,IF(J121&lt;&gt;"",K121*SUMIF('Conversion Factors'!$F$2:$F$28,IF(LEN(J121)&gt;6,MID(J121,1,LEN(J121)-10),MID(J121,1,LEN(J121)-4)),'Conversion Factors'!$G$2:$G$28)*SUMIF('Conversion Factors'!$A$2:$A$39,D121,'Conversion Factors'!$C$2:$C$39),""),"")))</f>
        <v/>
      </c>
      <c r="W121" s="294" t="str">
        <f t="shared" si="4"/>
        <v/>
      </c>
      <c r="X121" s="294" t="str">
        <f t="shared" si="5"/>
        <v/>
      </c>
      <c r="Y121" s="293" t="str">
        <f t="shared" si="6"/>
        <v>Actions</v>
      </c>
      <c r="Z121" s="293" t="str">
        <f t="shared" si="7"/>
        <v/>
      </c>
    </row>
    <row r="122" spans="2:26" ht="35.25" customHeight="1" x14ac:dyDescent="0.35">
      <c r="B122" s="362">
        <v>116</v>
      </c>
      <c r="C122" s="379"/>
      <c r="D122" s="319"/>
      <c r="E122" s="363"/>
      <c r="F122" s="364"/>
      <c r="G122" s="319"/>
      <c r="H122" s="373"/>
      <c r="I122" s="322" t="str">
        <f>IF($G122="Reused on site",1,IF($G122="Reused off site",1,IF($G122="Landfilled",0,IF(D122&lt;&gt;"",SUMIF('Conversion Factors'!$A$2:$A$39,$D122,'Conversion Factors'!$D$2:$D$39),""))))</f>
        <v/>
      </c>
      <c r="J122" s="374"/>
      <c r="K122" s="375"/>
      <c r="L122" s="376"/>
      <c r="M122" s="377"/>
      <c r="N122" s="378"/>
      <c r="O122" s="370"/>
      <c r="P122" s="371"/>
      <c r="Q122" s="371"/>
      <c r="R122" s="372"/>
      <c r="S122" s="294" t="str">
        <f>IF(J122&lt;&gt;"",J122,IF('Working Sheet'!Q504=1.31,"1.31 yd3 (1m3)",IF('Working Sheet'!Q504&lt;&gt;"",'Working Sheet'!Q504&amp;" yd3","")))</f>
        <v/>
      </c>
      <c r="T122" s="294" t="str">
        <f>IF(K122&gt;0,K122,IF(ISNUMBER('Working Sheet'!S504),'Working Sheet'!S504,""))</f>
        <v/>
      </c>
      <c r="U122" s="294" t="str">
        <f>IF(L122&lt;&gt;"",L122,IF(M122&lt;&gt;"",M122/SUMIF('Conversion Factors'!$A$2:$A$39,D122,'Conversion Factors'!$C$2:$C$39),IF(K122&gt;0,IF(J122&lt;&gt;"",K122*SUMIF('Conversion Factors'!$F$2:$F$28,IF(LEN(J122)&gt;6,MID(J122,1,LEN(J122)-10),MID(J122,1,LEN(J122)-4)),'Conversion Factors'!$G$2:$G$28),""),"")))</f>
        <v/>
      </c>
      <c r="V122" s="294" t="str">
        <f>IF(M122&lt;&gt;"",M122,IF(L122&lt;&gt;"",L122*SUMIF('Conversion Factors'!$A$2:$A$39,D122,'Conversion Factors'!$C$2:$C$39),IF(K122&gt;0,IF(J122&lt;&gt;"",K122*SUMIF('Conversion Factors'!$F$2:$F$28,IF(LEN(J122)&gt;6,MID(J122,1,LEN(J122)-10),MID(J122,1,LEN(J122)-4)),'Conversion Factors'!$G$2:$G$28)*SUMIF('Conversion Factors'!$A$2:$A$39,D122,'Conversion Factors'!$C$2:$C$39),""),"")))</f>
        <v/>
      </c>
      <c r="W122" s="294" t="str">
        <f t="shared" si="4"/>
        <v/>
      </c>
      <c r="X122" s="294" t="str">
        <f t="shared" si="5"/>
        <v/>
      </c>
      <c r="Y122" s="293" t="str">
        <f t="shared" si="6"/>
        <v>Actions</v>
      </c>
      <c r="Z122" s="293" t="str">
        <f t="shared" si="7"/>
        <v/>
      </c>
    </row>
    <row r="123" spans="2:26" ht="35.25" customHeight="1" x14ac:dyDescent="0.35">
      <c r="B123" s="362">
        <v>117</v>
      </c>
      <c r="C123" s="379"/>
      <c r="D123" s="319"/>
      <c r="E123" s="363"/>
      <c r="F123" s="364"/>
      <c r="G123" s="319"/>
      <c r="H123" s="373"/>
      <c r="I123" s="322" t="str">
        <f>IF($G123="Reused on site",1,IF($G123="Reused off site",1,IF($G123="Landfilled",0,IF(D123&lt;&gt;"",SUMIF('Conversion Factors'!$A$2:$A$39,$D123,'Conversion Factors'!$D$2:$D$39),""))))</f>
        <v/>
      </c>
      <c r="J123" s="374"/>
      <c r="K123" s="375"/>
      <c r="L123" s="376"/>
      <c r="M123" s="377"/>
      <c r="N123" s="378"/>
      <c r="O123" s="370"/>
      <c r="P123" s="371"/>
      <c r="Q123" s="371"/>
      <c r="R123" s="372"/>
      <c r="S123" s="294" t="str">
        <f>IF(J123&lt;&gt;"",J123,IF('Working Sheet'!Q505=1.31,"1.31 yd3 (1m3)",IF('Working Sheet'!Q505&lt;&gt;"",'Working Sheet'!Q505&amp;" yd3","")))</f>
        <v/>
      </c>
      <c r="T123" s="294" t="str">
        <f>IF(K123&gt;0,K123,IF(ISNUMBER('Working Sheet'!S505),'Working Sheet'!S505,""))</f>
        <v/>
      </c>
      <c r="U123" s="294" t="str">
        <f>IF(L123&lt;&gt;"",L123,IF(M123&lt;&gt;"",M123/SUMIF('Conversion Factors'!$A$2:$A$39,D123,'Conversion Factors'!$C$2:$C$39),IF(K123&gt;0,IF(J123&lt;&gt;"",K123*SUMIF('Conversion Factors'!$F$2:$F$28,IF(LEN(J123)&gt;6,MID(J123,1,LEN(J123)-10),MID(J123,1,LEN(J123)-4)),'Conversion Factors'!$G$2:$G$28),""),"")))</f>
        <v/>
      </c>
      <c r="V123" s="294" t="str">
        <f>IF(M123&lt;&gt;"",M123,IF(L123&lt;&gt;"",L123*SUMIF('Conversion Factors'!$A$2:$A$39,D123,'Conversion Factors'!$C$2:$C$39),IF(K123&gt;0,IF(J123&lt;&gt;"",K123*SUMIF('Conversion Factors'!$F$2:$F$28,IF(LEN(J123)&gt;6,MID(J123,1,LEN(J123)-10),MID(J123,1,LEN(J123)-4)),'Conversion Factors'!$G$2:$G$28)*SUMIF('Conversion Factors'!$A$2:$A$39,D123,'Conversion Factors'!$C$2:$C$39),""),"")))</f>
        <v/>
      </c>
      <c r="W123" s="294" t="str">
        <f t="shared" si="4"/>
        <v/>
      </c>
      <c r="X123" s="294" t="str">
        <f t="shared" si="5"/>
        <v/>
      </c>
      <c r="Y123" s="293" t="str">
        <f t="shared" si="6"/>
        <v>Actions</v>
      </c>
      <c r="Z123" s="293" t="str">
        <f t="shared" si="7"/>
        <v/>
      </c>
    </row>
    <row r="124" spans="2:26" ht="35.25" customHeight="1" x14ac:dyDescent="0.35">
      <c r="B124" s="362">
        <v>118</v>
      </c>
      <c r="C124" s="379"/>
      <c r="D124" s="319"/>
      <c r="E124" s="363"/>
      <c r="F124" s="364"/>
      <c r="G124" s="319"/>
      <c r="H124" s="373"/>
      <c r="I124" s="322" t="str">
        <f>IF($G124="Reused on site",1,IF($G124="Reused off site",1,IF($G124="Landfilled",0,IF(D124&lt;&gt;"",SUMIF('Conversion Factors'!$A$2:$A$39,$D124,'Conversion Factors'!$D$2:$D$39),""))))</f>
        <v/>
      </c>
      <c r="J124" s="374"/>
      <c r="K124" s="375"/>
      <c r="L124" s="376"/>
      <c r="M124" s="377"/>
      <c r="N124" s="378"/>
      <c r="O124" s="370"/>
      <c r="P124" s="371"/>
      <c r="Q124" s="371"/>
      <c r="R124" s="372"/>
      <c r="S124" s="294" t="str">
        <f>IF(J124&lt;&gt;"",J124,IF('Working Sheet'!Q506=1.31,"1.31 yd3 (1m3)",IF('Working Sheet'!Q506&lt;&gt;"",'Working Sheet'!Q506&amp;" yd3","")))</f>
        <v/>
      </c>
      <c r="T124" s="294" t="str">
        <f>IF(K124&gt;0,K124,IF(ISNUMBER('Working Sheet'!S506),'Working Sheet'!S506,""))</f>
        <v/>
      </c>
      <c r="U124" s="294" t="str">
        <f>IF(L124&lt;&gt;"",L124,IF(M124&lt;&gt;"",M124/SUMIF('Conversion Factors'!$A$2:$A$39,D124,'Conversion Factors'!$C$2:$C$39),IF(K124&gt;0,IF(J124&lt;&gt;"",K124*SUMIF('Conversion Factors'!$F$2:$F$28,IF(LEN(J124)&gt;6,MID(J124,1,LEN(J124)-10),MID(J124,1,LEN(J124)-4)),'Conversion Factors'!$G$2:$G$28),""),"")))</f>
        <v/>
      </c>
      <c r="V124" s="294" t="str">
        <f>IF(M124&lt;&gt;"",M124,IF(L124&lt;&gt;"",L124*SUMIF('Conversion Factors'!$A$2:$A$39,D124,'Conversion Factors'!$C$2:$C$39),IF(K124&gt;0,IF(J124&lt;&gt;"",K124*SUMIF('Conversion Factors'!$F$2:$F$28,IF(LEN(J124)&gt;6,MID(J124,1,LEN(J124)-10),MID(J124,1,LEN(J124)-4)),'Conversion Factors'!$G$2:$G$28)*SUMIF('Conversion Factors'!$A$2:$A$39,D124,'Conversion Factors'!$C$2:$C$39),""),"")))</f>
        <v/>
      </c>
      <c r="W124" s="294" t="str">
        <f t="shared" si="4"/>
        <v/>
      </c>
      <c r="X124" s="294" t="str">
        <f t="shared" si="5"/>
        <v/>
      </c>
      <c r="Y124" s="293" t="str">
        <f t="shared" si="6"/>
        <v>Actions</v>
      </c>
      <c r="Z124" s="293" t="str">
        <f t="shared" si="7"/>
        <v/>
      </c>
    </row>
    <row r="125" spans="2:26" ht="35.25" customHeight="1" x14ac:dyDescent="0.35">
      <c r="B125" s="362">
        <v>119</v>
      </c>
      <c r="C125" s="379"/>
      <c r="D125" s="319"/>
      <c r="E125" s="363"/>
      <c r="F125" s="364"/>
      <c r="G125" s="319"/>
      <c r="H125" s="373"/>
      <c r="I125" s="322" t="str">
        <f>IF($G125="Reused on site",1,IF($G125="Reused off site",1,IF($G125="Landfilled",0,IF(D125&lt;&gt;"",SUMIF('Conversion Factors'!$A$2:$A$39,$D125,'Conversion Factors'!$D$2:$D$39),""))))</f>
        <v/>
      </c>
      <c r="J125" s="374"/>
      <c r="K125" s="375"/>
      <c r="L125" s="376"/>
      <c r="M125" s="377"/>
      <c r="N125" s="378"/>
      <c r="O125" s="370"/>
      <c r="P125" s="371"/>
      <c r="Q125" s="371"/>
      <c r="R125" s="372"/>
      <c r="S125" s="294" t="str">
        <f>IF(J125&lt;&gt;"",J125,IF('Working Sheet'!Q507=1.31,"1.31 yd3 (1m3)",IF('Working Sheet'!Q507&lt;&gt;"",'Working Sheet'!Q507&amp;" yd3","")))</f>
        <v/>
      </c>
      <c r="T125" s="294" t="str">
        <f>IF(K125&gt;0,K125,IF(ISNUMBER('Working Sheet'!S507),'Working Sheet'!S507,""))</f>
        <v/>
      </c>
      <c r="U125" s="294" t="str">
        <f>IF(L125&lt;&gt;"",L125,IF(M125&lt;&gt;"",M125/SUMIF('Conversion Factors'!$A$2:$A$39,D125,'Conversion Factors'!$C$2:$C$39),IF(K125&gt;0,IF(J125&lt;&gt;"",K125*SUMIF('Conversion Factors'!$F$2:$F$28,IF(LEN(J125)&gt;6,MID(J125,1,LEN(J125)-10),MID(J125,1,LEN(J125)-4)),'Conversion Factors'!$G$2:$G$28),""),"")))</f>
        <v/>
      </c>
      <c r="V125" s="294" t="str">
        <f>IF(M125&lt;&gt;"",M125,IF(L125&lt;&gt;"",L125*SUMIF('Conversion Factors'!$A$2:$A$39,D125,'Conversion Factors'!$C$2:$C$39),IF(K125&gt;0,IF(J125&lt;&gt;"",K125*SUMIF('Conversion Factors'!$F$2:$F$28,IF(LEN(J125)&gt;6,MID(J125,1,LEN(J125)-10),MID(J125,1,LEN(J125)-4)),'Conversion Factors'!$G$2:$G$28)*SUMIF('Conversion Factors'!$A$2:$A$39,D125,'Conversion Factors'!$C$2:$C$39),""),"")))</f>
        <v/>
      </c>
      <c r="W125" s="294" t="str">
        <f t="shared" si="4"/>
        <v/>
      </c>
      <c r="X125" s="294" t="str">
        <f t="shared" si="5"/>
        <v/>
      </c>
      <c r="Y125" s="293" t="str">
        <f t="shared" si="6"/>
        <v>Actions</v>
      </c>
      <c r="Z125" s="293" t="str">
        <f t="shared" si="7"/>
        <v/>
      </c>
    </row>
    <row r="126" spans="2:26" ht="35.25" customHeight="1" x14ac:dyDescent="0.35">
      <c r="B126" s="362">
        <v>120</v>
      </c>
      <c r="C126" s="379"/>
      <c r="D126" s="319"/>
      <c r="E126" s="363"/>
      <c r="F126" s="364"/>
      <c r="G126" s="319"/>
      <c r="H126" s="373"/>
      <c r="I126" s="322" t="str">
        <f>IF($G126="Reused on site",1,IF($G126="Reused off site",1,IF($G126="Landfilled",0,IF(D126&lt;&gt;"",SUMIF('Conversion Factors'!$A$2:$A$39,$D126,'Conversion Factors'!$D$2:$D$39),""))))</f>
        <v/>
      </c>
      <c r="J126" s="374"/>
      <c r="K126" s="375"/>
      <c r="L126" s="376"/>
      <c r="M126" s="377"/>
      <c r="N126" s="378"/>
      <c r="O126" s="370"/>
      <c r="P126" s="371"/>
      <c r="Q126" s="371"/>
      <c r="R126" s="372"/>
      <c r="S126" s="294" t="str">
        <f>IF(J126&lt;&gt;"",J126,IF('Working Sheet'!Q508=1.31,"1.31 yd3 (1m3)",IF('Working Sheet'!Q508&lt;&gt;"",'Working Sheet'!Q508&amp;" yd3","")))</f>
        <v/>
      </c>
      <c r="T126" s="294" t="str">
        <f>IF(K126&gt;0,K126,IF(ISNUMBER('Working Sheet'!S508),'Working Sheet'!S508,""))</f>
        <v/>
      </c>
      <c r="U126" s="294" t="str">
        <f>IF(L126&lt;&gt;"",L126,IF(M126&lt;&gt;"",M126/SUMIF('Conversion Factors'!$A$2:$A$39,D126,'Conversion Factors'!$C$2:$C$39),IF(K126&gt;0,IF(J126&lt;&gt;"",K126*SUMIF('Conversion Factors'!$F$2:$F$28,IF(LEN(J126)&gt;6,MID(J126,1,LEN(J126)-10),MID(J126,1,LEN(J126)-4)),'Conversion Factors'!$G$2:$G$28),""),"")))</f>
        <v/>
      </c>
      <c r="V126" s="294" t="str">
        <f>IF(M126&lt;&gt;"",M126,IF(L126&lt;&gt;"",L126*SUMIF('Conversion Factors'!$A$2:$A$39,D126,'Conversion Factors'!$C$2:$C$39),IF(K126&gt;0,IF(J126&lt;&gt;"",K126*SUMIF('Conversion Factors'!$F$2:$F$28,IF(LEN(J126)&gt;6,MID(J126,1,LEN(J126)-10),MID(J126,1,LEN(J126)-4)),'Conversion Factors'!$G$2:$G$28)*SUMIF('Conversion Factors'!$A$2:$A$39,D126,'Conversion Factors'!$C$2:$C$39),""),"")))</f>
        <v/>
      </c>
      <c r="W126" s="294" t="str">
        <f t="shared" si="4"/>
        <v/>
      </c>
      <c r="X126" s="294" t="str">
        <f t="shared" si="5"/>
        <v/>
      </c>
      <c r="Y126" s="293" t="str">
        <f t="shared" si="6"/>
        <v>Actions</v>
      </c>
      <c r="Z126" s="293" t="str">
        <f t="shared" si="7"/>
        <v/>
      </c>
    </row>
    <row r="127" spans="2:26" ht="35.25" customHeight="1" x14ac:dyDescent="0.35">
      <c r="B127" s="362">
        <v>121</v>
      </c>
      <c r="C127" s="379"/>
      <c r="D127" s="319"/>
      <c r="E127" s="363"/>
      <c r="F127" s="364"/>
      <c r="G127" s="319"/>
      <c r="H127" s="373"/>
      <c r="I127" s="322" t="str">
        <f>IF($G127="Reused on site",1,IF($G127="Reused off site",1,IF($G127="Landfilled",0,IF(D127&lt;&gt;"",SUMIF('Conversion Factors'!$A$2:$A$39,$D127,'Conversion Factors'!$D$2:$D$39),""))))</f>
        <v/>
      </c>
      <c r="J127" s="374"/>
      <c r="K127" s="375"/>
      <c r="L127" s="376"/>
      <c r="M127" s="377"/>
      <c r="N127" s="378"/>
      <c r="O127" s="370"/>
      <c r="P127" s="371"/>
      <c r="Q127" s="371"/>
      <c r="R127" s="372"/>
      <c r="S127" s="294" t="str">
        <f>IF(J127&lt;&gt;"",J127,IF('Working Sheet'!Q509=1.31,"1.31 yd3 (1m3)",IF('Working Sheet'!Q509&lt;&gt;"",'Working Sheet'!Q509&amp;" yd3","")))</f>
        <v/>
      </c>
      <c r="T127" s="294" t="str">
        <f>IF(K127&gt;0,K127,IF(ISNUMBER('Working Sheet'!S509),'Working Sheet'!S509,""))</f>
        <v/>
      </c>
      <c r="U127" s="294" t="str">
        <f>IF(L127&lt;&gt;"",L127,IF(M127&lt;&gt;"",M127/SUMIF('Conversion Factors'!$A$2:$A$39,D127,'Conversion Factors'!$C$2:$C$39),IF(K127&gt;0,IF(J127&lt;&gt;"",K127*SUMIF('Conversion Factors'!$F$2:$F$28,IF(LEN(J127)&gt;6,MID(J127,1,LEN(J127)-10),MID(J127,1,LEN(J127)-4)),'Conversion Factors'!$G$2:$G$28),""),"")))</f>
        <v/>
      </c>
      <c r="V127" s="294" t="str">
        <f>IF(M127&lt;&gt;"",M127,IF(L127&lt;&gt;"",L127*SUMIF('Conversion Factors'!$A$2:$A$39,D127,'Conversion Factors'!$C$2:$C$39),IF(K127&gt;0,IF(J127&lt;&gt;"",K127*SUMIF('Conversion Factors'!$F$2:$F$28,IF(LEN(J127)&gt;6,MID(J127,1,LEN(J127)-10),MID(J127,1,LEN(J127)-4)),'Conversion Factors'!$G$2:$G$28)*SUMIF('Conversion Factors'!$A$2:$A$39,D127,'Conversion Factors'!$C$2:$C$39),""),"")))</f>
        <v/>
      </c>
      <c r="W127" s="294" t="str">
        <f t="shared" si="4"/>
        <v/>
      </c>
      <c r="X127" s="294" t="str">
        <f t="shared" si="5"/>
        <v/>
      </c>
      <c r="Y127" s="293" t="str">
        <f t="shared" si="6"/>
        <v>Actions</v>
      </c>
      <c r="Z127" s="293" t="str">
        <f t="shared" si="7"/>
        <v/>
      </c>
    </row>
    <row r="128" spans="2:26" ht="35.25" customHeight="1" x14ac:dyDescent="0.35">
      <c r="B128" s="362">
        <v>122</v>
      </c>
      <c r="C128" s="379"/>
      <c r="D128" s="319"/>
      <c r="E128" s="363"/>
      <c r="F128" s="364"/>
      <c r="G128" s="319"/>
      <c r="H128" s="373"/>
      <c r="I128" s="322" t="str">
        <f>IF($G128="Reused on site",1,IF($G128="Reused off site",1,IF($G128="Landfilled",0,IF(D128&lt;&gt;"",SUMIF('Conversion Factors'!$A$2:$A$39,$D128,'Conversion Factors'!$D$2:$D$39),""))))</f>
        <v/>
      </c>
      <c r="J128" s="374"/>
      <c r="K128" s="375"/>
      <c r="L128" s="376"/>
      <c r="M128" s="377"/>
      <c r="N128" s="378"/>
      <c r="O128" s="370"/>
      <c r="P128" s="371"/>
      <c r="Q128" s="371"/>
      <c r="R128" s="372"/>
      <c r="S128" s="294" t="str">
        <f>IF(J128&lt;&gt;"",J128,IF('Working Sheet'!Q510=1.31,"1.31 yd3 (1m3)",IF('Working Sheet'!Q510&lt;&gt;"",'Working Sheet'!Q510&amp;" yd3","")))</f>
        <v/>
      </c>
      <c r="T128" s="294" t="str">
        <f>IF(K128&gt;0,K128,IF(ISNUMBER('Working Sheet'!S510),'Working Sheet'!S510,""))</f>
        <v/>
      </c>
      <c r="U128" s="294" t="str">
        <f>IF(L128&lt;&gt;"",L128,IF(M128&lt;&gt;"",M128/SUMIF('Conversion Factors'!$A$2:$A$39,D128,'Conversion Factors'!$C$2:$C$39),IF(K128&gt;0,IF(J128&lt;&gt;"",K128*SUMIF('Conversion Factors'!$F$2:$F$28,IF(LEN(J128)&gt;6,MID(J128,1,LEN(J128)-10),MID(J128,1,LEN(J128)-4)),'Conversion Factors'!$G$2:$G$28),""),"")))</f>
        <v/>
      </c>
      <c r="V128" s="294" t="str">
        <f>IF(M128&lt;&gt;"",M128,IF(L128&lt;&gt;"",L128*SUMIF('Conversion Factors'!$A$2:$A$39,D128,'Conversion Factors'!$C$2:$C$39),IF(K128&gt;0,IF(J128&lt;&gt;"",K128*SUMIF('Conversion Factors'!$F$2:$F$28,IF(LEN(J128)&gt;6,MID(J128,1,LEN(J128)-10),MID(J128,1,LEN(J128)-4)),'Conversion Factors'!$G$2:$G$28)*SUMIF('Conversion Factors'!$A$2:$A$39,D128,'Conversion Factors'!$C$2:$C$39),""),"")))</f>
        <v/>
      </c>
      <c r="W128" s="294" t="str">
        <f t="shared" si="4"/>
        <v/>
      </c>
      <c r="X128" s="294" t="str">
        <f t="shared" si="5"/>
        <v/>
      </c>
      <c r="Y128" s="293" t="str">
        <f t="shared" si="6"/>
        <v>Actions</v>
      </c>
      <c r="Z128" s="293" t="str">
        <f t="shared" si="7"/>
        <v/>
      </c>
    </row>
    <row r="129" spans="2:26" ht="35.25" customHeight="1" x14ac:dyDescent="0.35">
      <c r="B129" s="362">
        <v>123</v>
      </c>
      <c r="C129" s="379"/>
      <c r="D129" s="319"/>
      <c r="E129" s="363"/>
      <c r="F129" s="364"/>
      <c r="G129" s="319"/>
      <c r="H129" s="373"/>
      <c r="I129" s="322" t="str">
        <f>IF($G129="Reused on site",1,IF($G129="Reused off site",1,IF($G129="Landfilled",0,IF(D129&lt;&gt;"",SUMIF('Conversion Factors'!$A$2:$A$39,$D129,'Conversion Factors'!$D$2:$D$39),""))))</f>
        <v/>
      </c>
      <c r="J129" s="374"/>
      <c r="K129" s="375"/>
      <c r="L129" s="376"/>
      <c r="M129" s="377"/>
      <c r="N129" s="378"/>
      <c r="O129" s="370"/>
      <c r="P129" s="371"/>
      <c r="Q129" s="371"/>
      <c r="R129" s="372"/>
      <c r="S129" s="294" t="str">
        <f>IF(J129&lt;&gt;"",J129,IF('Working Sheet'!Q511=1.31,"1.31 yd3 (1m3)",IF('Working Sheet'!Q511&lt;&gt;"",'Working Sheet'!Q511&amp;" yd3","")))</f>
        <v/>
      </c>
      <c r="T129" s="294" t="str">
        <f>IF(K129&gt;0,K129,IF(ISNUMBER('Working Sheet'!S511),'Working Sheet'!S511,""))</f>
        <v/>
      </c>
      <c r="U129" s="294" t="str">
        <f>IF(L129&lt;&gt;"",L129,IF(M129&lt;&gt;"",M129/SUMIF('Conversion Factors'!$A$2:$A$39,D129,'Conversion Factors'!$C$2:$C$39),IF(K129&gt;0,IF(J129&lt;&gt;"",K129*SUMIF('Conversion Factors'!$F$2:$F$28,IF(LEN(J129)&gt;6,MID(J129,1,LEN(J129)-10),MID(J129,1,LEN(J129)-4)),'Conversion Factors'!$G$2:$G$28),""),"")))</f>
        <v/>
      </c>
      <c r="V129" s="294" t="str">
        <f>IF(M129&lt;&gt;"",M129,IF(L129&lt;&gt;"",L129*SUMIF('Conversion Factors'!$A$2:$A$39,D129,'Conversion Factors'!$C$2:$C$39),IF(K129&gt;0,IF(J129&lt;&gt;"",K129*SUMIF('Conversion Factors'!$F$2:$F$28,IF(LEN(J129)&gt;6,MID(J129,1,LEN(J129)-10),MID(J129,1,LEN(J129)-4)),'Conversion Factors'!$G$2:$G$28)*SUMIF('Conversion Factors'!$A$2:$A$39,D129,'Conversion Factors'!$C$2:$C$39),""),"")))</f>
        <v/>
      </c>
      <c r="W129" s="294" t="str">
        <f t="shared" si="4"/>
        <v/>
      </c>
      <c r="X129" s="294" t="str">
        <f t="shared" si="5"/>
        <v/>
      </c>
      <c r="Y129" s="293" t="str">
        <f t="shared" si="6"/>
        <v>Actions</v>
      </c>
      <c r="Z129" s="293" t="str">
        <f t="shared" si="7"/>
        <v/>
      </c>
    </row>
    <row r="130" spans="2:26" ht="35.25" customHeight="1" x14ac:dyDescent="0.35">
      <c r="B130" s="362">
        <v>124</v>
      </c>
      <c r="C130" s="379"/>
      <c r="D130" s="319"/>
      <c r="E130" s="363"/>
      <c r="F130" s="364"/>
      <c r="G130" s="319"/>
      <c r="H130" s="373"/>
      <c r="I130" s="322" t="str">
        <f>IF($G130="Reused on site",1,IF($G130="Reused off site",1,IF($G130="Landfilled",0,IF(D130&lt;&gt;"",SUMIF('Conversion Factors'!$A$2:$A$39,$D130,'Conversion Factors'!$D$2:$D$39),""))))</f>
        <v/>
      </c>
      <c r="J130" s="374"/>
      <c r="K130" s="375"/>
      <c r="L130" s="376"/>
      <c r="M130" s="377"/>
      <c r="N130" s="378"/>
      <c r="O130" s="370"/>
      <c r="P130" s="371"/>
      <c r="Q130" s="371"/>
      <c r="R130" s="372"/>
      <c r="S130" s="294" t="str">
        <f>IF(J130&lt;&gt;"",J130,IF('Working Sheet'!Q512=1.31,"1.31 yd3 (1m3)",IF('Working Sheet'!Q512&lt;&gt;"",'Working Sheet'!Q512&amp;" yd3","")))</f>
        <v/>
      </c>
      <c r="T130" s="294" t="str">
        <f>IF(K130&gt;0,K130,IF(ISNUMBER('Working Sheet'!S512),'Working Sheet'!S512,""))</f>
        <v/>
      </c>
      <c r="U130" s="294" t="str">
        <f>IF(L130&lt;&gt;"",L130,IF(M130&lt;&gt;"",M130/SUMIF('Conversion Factors'!$A$2:$A$39,D130,'Conversion Factors'!$C$2:$C$39),IF(K130&gt;0,IF(J130&lt;&gt;"",K130*SUMIF('Conversion Factors'!$F$2:$F$28,IF(LEN(J130)&gt;6,MID(J130,1,LEN(J130)-10),MID(J130,1,LEN(J130)-4)),'Conversion Factors'!$G$2:$G$28),""),"")))</f>
        <v/>
      </c>
      <c r="V130" s="294" t="str">
        <f>IF(M130&lt;&gt;"",M130,IF(L130&lt;&gt;"",L130*SUMIF('Conversion Factors'!$A$2:$A$39,D130,'Conversion Factors'!$C$2:$C$39),IF(K130&gt;0,IF(J130&lt;&gt;"",K130*SUMIF('Conversion Factors'!$F$2:$F$28,IF(LEN(J130)&gt;6,MID(J130,1,LEN(J130)-10),MID(J130,1,LEN(J130)-4)),'Conversion Factors'!$G$2:$G$28)*SUMIF('Conversion Factors'!$A$2:$A$39,D130,'Conversion Factors'!$C$2:$C$39),""),"")))</f>
        <v/>
      </c>
      <c r="W130" s="294" t="str">
        <f t="shared" si="4"/>
        <v/>
      </c>
      <c r="X130" s="294" t="str">
        <f t="shared" si="5"/>
        <v/>
      </c>
      <c r="Y130" s="293" t="str">
        <f t="shared" si="6"/>
        <v>Actions</v>
      </c>
      <c r="Z130" s="293" t="str">
        <f t="shared" si="7"/>
        <v/>
      </c>
    </row>
    <row r="131" spans="2:26" ht="35.25" customHeight="1" x14ac:dyDescent="0.35">
      <c r="B131" s="362">
        <v>125</v>
      </c>
      <c r="C131" s="379"/>
      <c r="D131" s="319"/>
      <c r="E131" s="363"/>
      <c r="F131" s="364"/>
      <c r="G131" s="319"/>
      <c r="H131" s="373"/>
      <c r="I131" s="322" t="str">
        <f>IF($G131="Reused on site",1,IF($G131="Reused off site",1,IF($G131="Landfilled",0,IF(D131&lt;&gt;"",SUMIF('Conversion Factors'!$A$2:$A$39,$D131,'Conversion Factors'!$D$2:$D$39),""))))</f>
        <v/>
      </c>
      <c r="J131" s="374"/>
      <c r="K131" s="375"/>
      <c r="L131" s="376"/>
      <c r="M131" s="377"/>
      <c r="N131" s="378"/>
      <c r="O131" s="370"/>
      <c r="P131" s="371"/>
      <c r="Q131" s="371"/>
      <c r="R131" s="372"/>
      <c r="S131" s="294" t="str">
        <f>IF(J131&lt;&gt;"",J131,IF('Working Sheet'!Q513=1.31,"1.31 yd3 (1m3)",IF('Working Sheet'!Q513&lt;&gt;"",'Working Sheet'!Q513&amp;" yd3","")))</f>
        <v/>
      </c>
      <c r="T131" s="294" t="str">
        <f>IF(K131&gt;0,K131,IF(ISNUMBER('Working Sheet'!S513),'Working Sheet'!S513,""))</f>
        <v/>
      </c>
      <c r="U131" s="294" t="str">
        <f>IF(L131&lt;&gt;"",L131,IF(M131&lt;&gt;"",M131/SUMIF('Conversion Factors'!$A$2:$A$39,D131,'Conversion Factors'!$C$2:$C$39),IF(K131&gt;0,IF(J131&lt;&gt;"",K131*SUMIF('Conversion Factors'!$F$2:$F$28,IF(LEN(J131)&gt;6,MID(J131,1,LEN(J131)-10),MID(J131,1,LEN(J131)-4)),'Conversion Factors'!$G$2:$G$28),""),"")))</f>
        <v/>
      </c>
      <c r="V131" s="294" t="str">
        <f>IF(M131&lt;&gt;"",M131,IF(L131&lt;&gt;"",L131*SUMIF('Conversion Factors'!$A$2:$A$39,D131,'Conversion Factors'!$C$2:$C$39),IF(K131&gt;0,IF(J131&lt;&gt;"",K131*SUMIF('Conversion Factors'!$F$2:$F$28,IF(LEN(J131)&gt;6,MID(J131,1,LEN(J131)-10),MID(J131,1,LEN(J131)-4)),'Conversion Factors'!$G$2:$G$28)*SUMIF('Conversion Factors'!$A$2:$A$39,D131,'Conversion Factors'!$C$2:$C$39),""),"")))</f>
        <v/>
      </c>
      <c r="W131" s="294" t="str">
        <f t="shared" si="4"/>
        <v/>
      </c>
      <c r="X131" s="294" t="str">
        <f t="shared" si="5"/>
        <v/>
      </c>
      <c r="Y131" s="293" t="str">
        <f t="shared" si="6"/>
        <v>Actions</v>
      </c>
      <c r="Z131" s="293" t="str">
        <f t="shared" si="7"/>
        <v/>
      </c>
    </row>
    <row r="132" spans="2:26" ht="35.25" customHeight="1" x14ac:dyDescent="0.35">
      <c r="B132" s="362">
        <v>126</v>
      </c>
      <c r="C132" s="379"/>
      <c r="D132" s="319"/>
      <c r="E132" s="363"/>
      <c r="F132" s="364"/>
      <c r="G132" s="319"/>
      <c r="H132" s="373"/>
      <c r="I132" s="322" t="str">
        <f>IF($G132="Reused on site",1,IF($G132="Reused off site",1,IF($G132="Landfilled",0,IF(D132&lt;&gt;"",SUMIF('Conversion Factors'!$A$2:$A$39,$D132,'Conversion Factors'!$D$2:$D$39),""))))</f>
        <v/>
      </c>
      <c r="J132" s="374"/>
      <c r="K132" s="375"/>
      <c r="L132" s="376"/>
      <c r="M132" s="377"/>
      <c r="N132" s="378"/>
      <c r="O132" s="370"/>
      <c r="P132" s="371"/>
      <c r="Q132" s="371"/>
      <c r="R132" s="372"/>
      <c r="S132" s="294" t="str">
        <f>IF(J132&lt;&gt;"",J132,IF('Working Sheet'!Q514=1.31,"1.31 yd3 (1m3)",IF('Working Sheet'!Q514&lt;&gt;"",'Working Sheet'!Q514&amp;" yd3","")))</f>
        <v/>
      </c>
      <c r="T132" s="294" t="str">
        <f>IF(K132&gt;0,K132,IF(ISNUMBER('Working Sheet'!S514),'Working Sheet'!S514,""))</f>
        <v/>
      </c>
      <c r="U132" s="294" t="str">
        <f>IF(L132&lt;&gt;"",L132,IF(M132&lt;&gt;"",M132/SUMIF('Conversion Factors'!$A$2:$A$39,D132,'Conversion Factors'!$C$2:$C$39),IF(K132&gt;0,IF(J132&lt;&gt;"",K132*SUMIF('Conversion Factors'!$F$2:$F$28,IF(LEN(J132)&gt;6,MID(J132,1,LEN(J132)-10),MID(J132,1,LEN(J132)-4)),'Conversion Factors'!$G$2:$G$28),""),"")))</f>
        <v/>
      </c>
      <c r="V132" s="294" t="str">
        <f>IF(M132&lt;&gt;"",M132,IF(L132&lt;&gt;"",L132*SUMIF('Conversion Factors'!$A$2:$A$39,D132,'Conversion Factors'!$C$2:$C$39),IF(K132&gt;0,IF(J132&lt;&gt;"",K132*SUMIF('Conversion Factors'!$F$2:$F$28,IF(LEN(J132)&gt;6,MID(J132,1,LEN(J132)-10),MID(J132,1,LEN(J132)-4)),'Conversion Factors'!$G$2:$G$28)*SUMIF('Conversion Factors'!$A$2:$A$39,D132,'Conversion Factors'!$C$2:$C$39),""),"")))</f>
        <v/>
      </c>
      <c r="W132" s="294" t="str">
        <f t="shared" si="4"/>
        <v/>
      </c>
      <c r="X132" s="294" t="str">
        <f t="shared" si="5"/>
        <v/>
      </c>
      <c r="Y132" s="293" t="str">
        <f t="shared" si="6"/>
        <v>Actions</v>
      </c>
      <c r="Z132" s="293" t="str">
        <f t="shared" si="7"/>
        <v/>
      </c>
    </row>
    <row r="133" spans="2:26" ht="35.25" customHeight="1" x14ac:dyDescent="0.35">
      <c r="B133" s="362">
        <v>127</v>
      </c>
      <c r="C133" s="379"/>
      <c r="D133" s="319"/>
      <c r="E133" s="363"/>
      <c r="F133" s="364"/>
      <c r="G133" s="319"/>
      <c r="H133" s="373"/>
      <c r="I133" s="322" t="str">
        <f>IF($G133="Reused on site",1,IF($G133="Reused off site",1,IF($G133="Landfilled",0,IF(D133&lt;&gt;"",SUMIF('Conversion Factors'!$A$2:$A$39,$D133,'Conversion Factors'!$D$2:$D$39),""))))</f>
        <v/>
      </c>
      <c r="J133" s="374"/>
      <c r="K133" s="375"/>
      <c r="L133" s="376"/>
      <c r="M133" s="377"/>
      <c r="N133" s="378"/>
      <c r="O133" s="370"/>
      <c r="P133" s="371"/>
      <c r="Q133" s="371"/>
      <c r="R133" s="372"/>
      <c r="S133" s="294" t="str">
        <f>IF(J133&lt;&gt;"",J133,IF('Working Sheet'!Q515=1.31,"1.31 yd3 (1m3)",IF('Working Sheet'!Q515&lt;&gt;"",'Working Sheet'!Q515&amp;" yd3","")))</f>
        <v/>
      </c>
      <c r="T133" s="294" t="str">
        <f>IF(K133&gt;0,K133,IF(ISNUMBER('Working Sheet'!S515),'Working Sheet'!S515,""))</f>
        <v/>
      </c>
      <c r="U133" s="294" t="str">
        <f>IF(L133&lt;&gt;"",L133,IF(M133&lt;&gt;"",M133/SUMIF('Conversion Factors'!$A$2:$A$39,D133,'Conversion Factors'!$C$2:$C$39),IF(K133&gt;0,IF(J133&lt;&gt;"",K133*SUMIF('Conversion Factors'!$F$2:$F$28,IF(LEN(J133)&gt;6,MID(J133,1,LEN(J133)-10),MID(J133,1,LEN(J133)-4)),'Conversion Factors'!$G$2:$G$28),""),"")))</f>
        <v/>
      </c>
      <c r="V133" s="294" t="str">
        <f>IF(M133&lt;&gt;"",M133,IF(L133&lt;&gt;"",L133*SUMIF('Conversion Factors'!$A$2:$A$39,D133,'Conversion Factors'!$C$2:$C$39),IF(K133&gt;0,IF(J133&lt;&gt;"",K133*SUMIF('Conversion Factors'!$F$2:$F$28,IF(LEN(J133)&gt;6,MID(J133,1,LEN(J133)-10),MID(J133,1,LEN(J133)-4)),'Conversion Factors'!$G$2:$G$28)*SUMIF('Conversion Factors'!$A$2:$A$39,D133,'Conversion Factors'!$C$2:$C$39),""),"")))</f>
        <v/>
      </c>
      <c r="W133" s="294" t="str">
        <f t="shared" si="4"/>
        <v/>
      </c>
      <c r="X133" s="294" t="str">
        <f t="shared" si="5"/>
        <v/>
      </c>
      <c r="Y133" s="293" t="str">
        <f t="shared" si="6"/>
        <v>Actions</v>
      </c>
      <c r="Z133" s="293" t="str">
        <f t="shared" si="7"/>
        <v/>
      </c>
    </row>
    <row r="134" spans="2:26" ht="35.25" customHeight="1" x14ac:dyDescent="0.35">
      <c r="B134" s="362">
        <v>128</v>
      </c>
      <c r="C134" s="379"/>
      <c r="D134" s="319"/>
      <c r="E134" s="363"/>
      <c r="F134" s="364"/>
      <c r="G134" s="319"/>
      <c r="H134" s="373"/>
      <c r="I134" s="322" t="str">
        <f>IF($G134="Reused on site",1,IF($G134="Reused off site",1,IF($G134="Landfilled",0,IF(D134&lt;&gt;"",SUMIF('Conversion Factors'!$A$2:$A$39,$D134,'Conversion Factors'!$D$2:$D$39),""))))</f>
        <v/>
      </c>
      <c r="J134" s="374"/>
      <c r="K134" s="375"/>
      <c r="L134" s="376"/>
      <c r="M134" s="377"/>
      <c r="N134" s="378"/>
      <c r="O134" s="370"/>
      <c r="P134" s="371"/>
      <c r="Q134" s="371"/>
      <c r="R134" s="372"/>
      <c r="S134" s="294" t="str">
        <f>IF(J134&lt;&gt;"",J134,IF('Working Sheet'!Q516=1.31,"1.31 yd3 (1m3)",IF('Working Sheet'!Q516&lt;&gt;"",'Working Sheet'!Q516&amp;" yd3","")))</f>
        <v/>
      </c>
      <c r="T134" s="294" t="str">
        <f>IF(K134&gt;0,K134,IF(ISNUMBER('Working Sheet'!S516),'Working Sheet'!S516,""))</f>
        <v/>
      </c>
      <c r="U134" s="294" t="str">
        <f>IF(L134&lt;&gt;"",L134,IF(M134&lt;&gt;"",M134/SUMIF('Conversion Factors'!$A$2:$A$39,D134,'Conversion Factors'!$C$2:$C$39),IF(K134&gt;0,IF(J134&lt;&gt;"",K134*SUMIF('Conversion Factors'!$F$2:$F$28,IF(LEN(J134)&gt;6,MID(J134,1,LEN(J134)-10),MID(J134,1,LEN(J134)-4)),'Conversion Factors'!$G$2:$G$28),""),"")))</f>
        <v/>
      </c>
      <c r="V134" s="294" t="str">
        <f>IF(M134&lt;&gt;"",M134,IF(L134&lt;&gt;"",L134*SUMIF('Conversion Factors'!$A$2:$A$39,D134,'Conversion Factors'!$C$2:$C$39),IF(K134&gt;0,IF(J134&lt;&gt;"",K134*SUMIF('Conversion Factors'!$F$2:$F$28,IF(LEN(J134)&gt;6,MID(J134,1,LEN(J134)-10),MID(J134,1,LEN(J134)-4)),'Conversion Factors'!$G$2:$G$28)*SUMIF('Conversion Factors'!$A$2:$A$39,D134,'Conversion Factors'!$C$2:$C$39),""),"")))</f>
        <v/>
      </c>
      <c r="W134" s="294" t="str">
        <f t="shared" si="4"/>
        <v/>
      </c>
      <c r="X134" s="294" t="str">
        <f t="shared" si="5"/>
        <v/>
      </c>
      <c r="Y134" s="293" t="str">
        <f t="shared" si="6"/>
        <v>Actions</v>
      </c>
      <c r="Z134" s="293" t="str">
        <f t="shared" si="7"/>
        <v/>
      </c>
    </row>
    <row r="135" spans="2:26" ht="35.25" customHeight="1" x14ac:dyDescent="0.35">
      <c r="B135" s="362">
        <v>129</v>
      </c>
      <c r="C135" s="379"/>
      <c r="D135" s="319"/>
      <c r="E135" s="363"/>
      <c r="F135" s="364"/>
      <c r="G135" s="319"/>
      <c r="H135" s="373"/>
      <c r="I135" s="322" t="str">
        <f>IF($G135="Reused on site",1,IF($G135="Reused off site",1,IF($G135="Landfilled",0,IF(D135&lt;&gt;"",SUMIF('Conversion Factors'!$A$2:$A$39,$D135,'Conversion Factors'!$D$2:$D$39),""))))</f>
        <v/>
      </c>
      <c r="J135" s="374"/>
      <c r="K135" s="375"/>
      <c r="L135" s="376"/>
      <c r="M135" s="377"/>
      <c r="N135" s="378"/>
      <c r="O135" s="370"/>
      <c r="P135" s="371"/>
      <c r="Q135" s="371"/>
      <c r="R135" s="372"/>
      <c r="S135" s="294" t="str">
        <f>IF(J135&lt;&gt;"",J135,IF('Working Sheet'!Q517=1.31,"1.31 yd3 (1m3)",IF('Working Sheet'!Q517&lt;&gt;"",'Working Sheet'!Q517&amp;" yd3","")))</f>
        <v/>
      </c>
      <c r="T135" s="294" t="str">
        <f>IF(K135&gt;0,K135,IF(ISNUMBER('Working Sheet'!S517),'Working Sheet'!S517,""))</f>
        <v/>
      </c>
      <c r="U135" s="294" t="str">
        <f>IF(L135&lt;&gt;"",L135,IF(M135&lt;&gt;"",M135/SUMIF('Conversion Factors'!$A$2:$A$39,D135,'Conversion Factors'!$C$2:$C$39),IF(K135&gt;0,IF(J135&lt;&gt;"",K135*SUMIF('Conversion Factors'!$F$2:$F$28,IF(LEN(J135)&gt;6,MID(J135,1,LEN(J135)-10),MID(J135,1,LEN(J135)-4)),'Conversion Factors'!$G$2:$G$28),""),"")))</f>
        <v/>
      </c>
      <c r="V135" s="294" t="str">
        <f>IF(M135&lt;&gt;"",M135,IF(L135&lt;&gt;"",L135*SUMIF('Conversion Factors'!$A$2:$A$39,D135,'Conversion Factors'!$C$2:$C$39),IF(K135&gt;0,IF(J135&lt;&gt;"",K135*SUMIF('Conversion Factors'!$F$2:$F$28,IF(LEN(J135)&gt;6,MID(J135,1,LEN(J135)-10),MID(J135,1,LEN(J135)-4)),'Conversion Factors'!$G$2:$G$28)*SUMIF('Conversion Factors'!$A$2:$A$39,D135,'Conversion Factors'!$C$2:$C$39),""),"")))</f>
        <v/>
      </c>
      <c r="W135" s="294" t="str">
        <f t="shared" si="4"/>
        <v/>
      </c>
      <c r="X135" s="294" t="str">
        <f t="shared" si="5"/>
        <v/>
      </c>
      <c r="Y135" s="293" t="str">
        <f t="shared" si="6"/>
        <v>Actions</v>
      </c>
      <c r="Z135" s="293" t="str">
        <f t="shared" si="7"/>
        <v/>
      </c>
    </row>
    <row r="136" spans="2:26" ht="35.25" customHeight="1" x14ac:dyDescent="0.35">
      <c r="B136" s="362">
        <v>130</v>
      </c>
      <c r="C136" s="379"/>
      <c r="D136" s="319"/>
      <c r="E136" s="363"/>
      <c r="F136" s="364"/>
      <c r="G136" s="319"/>
      <c r="H136" s="373"/>
      <c r="I136" s="322" t="str">
        <f>IF($G136="Reused on site",1,IF($G136="Reused off site",1,IF($G136="Landfilled",0,IF(D136&lt;&gt;"",SUMIF('Conversion Factors'!$A$2:$A$39,$D136,'Conversion Factors'!$D$2:$D$39),""))))</f>
        <v/>
      </c>
      <c r="J136" s="374"/>
      <c r="K136" s="375"/>
      <c r="L136" s="376"/>
      <c r="M136" s="377"/>
      <c r="N136" s="378"/>
      <c r="O136" s="370"/>
      <c r="P136" s="371"/>
      <c r="Q136" s="371"/>
      <c r="R136" s="372"/>
      <c r="S136" s="294" t="str">
        <f>IF(J136&lt;&gt;"",J136,IF('Working Sheet'!Q518=1.31,"1.31 yd3 (1m3)",IF('Working Sheet'!Q518&lt;&gt;"",'Working Sheet'!Q518&amp;" yd3","")))</f>
        <v/>
      </c>
      <c r="T136" s="294" t="str">
        <f>IF(K136&gt;0,K136,IF(ISNUMBER('Working Sheet'!S518),'Working Sheet'!S518,""))</f>
        <v/>
      </c>
      <c r="U136" s="294" t="str">
        <f>IF(L136&lt;&gt;"",L136,IF(M136&lt;&gt;"",M136/SUMIF('Conversion Factors'!$A$2:$A$39,D136,'Conversion Factors'!$C$2:$C$39),IF(K136&gt;0,IF(J136&lt;&gt;"",K136*SUMIF('Conversion Factors'!$F$2:$F$28,IF(LEN(J136)&gt;6,MID(J136,1,LEN(J136)-10),MID(J136,1,LEN(J136)-4)),'Conversion Factors'!$G$2:$G$28),""),"")))</f>
        <v/>
      </c>
      <c r="V136" s="294" t="str">
        <f>IF(M136&lt;&gt;"",M136,IF(L136&lt;&gt;"",L136*SUMIF('Conversion Factors'!$A$2:$A$39,D136,'Conversion Factors'!$C$2:$C$39),IF(K136&gt;0,IF(J136&lt;&gt;"",K136*SUMIF('Conversion Factors'!$F$2:$F$28,IF(LEN(J136)&gt;6,MID(J136,1,LEN(J136)-10),MID(J136,1,LEN(J136)-4)),'Conversion Factors'!$G$2:$G$28)*SUMIF('Conversion Factors'!$A$2:$A$39,D136,'Conversion Factors'!$C$2:$C$39),""),"")))</f>
        <v/>
      </c>
      <c r="W136" s="294" t="str">
        <f t="shared" ref="W136:W199" si="8">IF(ISNUMBER(U136),U136*(1-(IF(H136&lt;&gt;"",H136,I136))),"")</f>
        <v/>
      </c>
      <c r="X136" s="294" t="str">
        <f t="shared" ref="X136:X199" si="9">IF(ISNUMBER(V136),V136*(1-(IF(H136&lt;&gt;"",H136,I136))),"")</f>
        <v/>
      </c>
      <c r="Y136" s="293" t="str">
        <f t="shared" ref="Y136:Y199" si="10">SUBSTITUTE(C136," ","_") &amp; "Actions"</f>
        <v>Actions</v>
      </c>
      <c r="Z136" s="293" t="str">
        <f t="shared" ref="Z136:Z199" si="11">LEFT(SUBSTITUTE(SUBSTITUTE(SUBSTITUTE(SUBSTITUTE(SUBSTITUTE(SUBSTITUTE(SUBSTITUTE(D136," ","_"),"/",""),",",""),")",""),"(",""),"-","_"),"&amp;","_"),19)</f>
        <v/>
      </c>
    </row>
    <row r="137" spans="2:26" ht="35.25" customHeight="1" x14ac:dyDescent="0.35">
      <c r="B137" s="362">
        <v>131</v>
      </c>
      <c r="C137" s="379"/>
      <c r="D137" s="319"/>
      <c r="E137" s="363"/>
      <c r="F137" s="364"/>
      <c r="G137" s="319"/>
      <c r="H137" s="373"/>
      <c r="I137" s="322" t="str">
        <f>IF($G137="Reused on site",1,IF($G137="Reused off site",1,IF($G137="Landfilled",0,IF(D137&lt;&gt;"",SUMIF('Conversion Factors'!$A$2:$A$39,$D137,'Conversion Factors'!$D$2:$D$39),""))))</f>
        <v/>
      </c>
      <c r="J137" s="374"/>
      <c r="K137" s="375"/>
      <c r="L137" s="376"/>
      <c r="M137" s="377"/>
      <c r="N137" s="378"/>
      <c r="O137" s="370"/>
      <c r="P137" s="371"/>
      <c r="Q137" s="371"/>
      <c r="R137" s="372"/>
      <c r="S137" s="294" t="str">
        <f>IF(J137&lt;&gt;"",J137,IF('Working Sheet'!Q519=1.31,"1.31 yd3 (1m3)",IF('Working Sheet'!Q519&lt;&gt;"",'Working Sheet'!Q519&amp;" yd3","")))</f>
        <v/>
      </c>
      <c r="T137" s="294" t="str">
        <f>IF(K137&gt;0,K137,IF(ISNUMBER('Working Sheet'!S519),'Working Sheet'!S519,""))</f>
        <v/>
      </c>
      <c r="U137" s="294" t="str">
        <f>IF(L137&lt;&gt;"",L137,IF(M137&lt;&gt;"",M137/SUMIF('Conversion Factors'!$A$2:$A$39,D137,'Conversion Factors'!$C$2:$C$39),IF(K137&gt;0,IF(J137&lt;&gt;"",K137*SUMIF('Conversion Factors'!$F$2:$F$28,IF(LEN(J137)&gt;6,MID(J137,1,LEN(J137)-10),MID(J137,1,LEN(J137)-4)),'Conversion Factors'!$G$2:$G$28),""),"")))</f>
        <v/>
      </c>
      <c r="V137" s="294" t="str">
        <f>IF(M137&lt;&gt;"",M137,IF(L137&lt;&gt;"",L137*SUMIF('Conversion Factors'!$A$2:$A$39,D137,'Conversion Factors'!$C$2:$C$39),IF(K137&gt;0,IF(J137&lt;&gt;"",K137*SUMIF('Conversion Factors'!$F$2:$F$28,IF(LEN(J137)&gt;6,MID(J137,1,LEN(J137)-10),MID(J137,1,LEN(J137)-4)),'Conversion Factors'!$G$2:$G$28)*SUMIF('Conversion Factors'!$A$2:$A$39,D137,'Conversion Factors'!$C$2:$C$39),""),"")))</f>
        <v/>
      </c>
      <c r="W137" s="294" t="str">
        <f t="shared" si="8"/>
        <v/>
      </c>
      <c r="X137" s="294" t="str">
        <f t="shared" si="9"/>
        <v/>
      </c>
      <c r="Y137" s="293" t="str">
        <f t="shared" si="10"/>
        <v>Actions</v>
      </c>
      <c r="Z137" s="293" t="str">
        <f t="shared" si="11"/>
        <v/>
      </c>
    </row>
    <row r="138" spans="2:26" ht="35.25" customHeight="1" x14ac:dyDescent="0.35">
      <c r="B138" s="362">
        <v>132</v>
      </c>
      <c r="C138" s="379"/>
      <c r="D138" s="319"/>
      <c r="E138" s="363"/>
      <c r="F138" s="364"/>
      <c r="G138" s="319"/>
      <c r="H138" s="373"/>
      <c r="I138" s="322" t="str">
        <f>IF($G138="Reused on site",1,IF($G138="Reused off site",1,IF($G138="Landfilled",0,IF(D138&lt;&gt;"",SUMIF('Conversion Factors'!$A$2:$A$39,$D138,'Conversion Factors'!$D$2:$D$39),""))))</f>
        <v/>
      </c>
      <c r="J138" s="374"/>
      <c r="K138" s="375"/>
      <c r="L138" s="376"/>
      <c r="M138" s="377"/>
      <c r="N138" s="378"/>
      <c r="O138" s="370"/>
      <c r="P138" s="371"/>
      <c r="Q138" s="371"/>
      <c r="R138" s="372"/>
      <c r="S138" s="294" t="str">
        <f>IF(J138&lt;&gt;"",J138,IF('Working Sheet'!Q520=1.31,"1.31 yd3 (1m3)",IF('Working Sheet'!Q520&lt;&gt;"",'Working Sheet'!Q520&amp;" yd3","")))</f>
        <v/>
      </c>
      <c r="T138" s="294" t="str">
        <f>IF(K138&gt;0,K138,IF(ISNUMBER('Working Sheet'!S520),'Working Sheet'!S520,""))</f>
        <v/>
      </c>
      <c r="U138" s="294" t="str">
        <f>IF(L138&lt;&gt;"",L138,IF(M138&lt;&gt;"",M138/SUMIF('Conversion Factors'!$A$2:$A$39,D138,'Conversion Factors'!$C$2:$C$39),IF(K138&gt;0,IF(J138&lt;&gt;"",K138*SUMIF('Conversion Factors'!$F$2:$F$28,IF(LEN(J138)&gt;6,MID(J138,1,LEN(J138)-10),MID(J138,1,LEN(J138)-4)),'Conversion Factors'!$G$2:$G$28),""),"")))</f>
        <v/>
      </c>
      <c r="V138" s="294" t="str">
        <f>IF(M138&lt;&gt;"",M138,IF(L138&lt;&gt;"",L138*SUMIF('Conversion Factors'!$A$2:$A$39,D138,'Conversion Factors'!$C$2:$C$39),IF(K138&gt;0,IF(J138&lt;&gt;"",K138*SUMIF('Conversion Factors'!$F$2:$F$28,IF(LEN(J138)&gt;6,MID(J138,1,LEN(J138)-10),MID(J138,1,LEN(J138)-4)),'Conversion Factors'!$G$2:$G$28)*SUMIF('Conversion Factors'!$A$2:$A$39,D138,'Conversion Factors'!$C$2:$C$39),""),"")))</f>
        <v/>
      </c>
      <c r="W138" s="294" t="str">
        <f t="shared" si="8"/>
        <v/>
      </c>
      <c r="X138" s="294" t="str">
        <f t="shared" si="9"/>
        <v/>
      </c>
      <c r="Y138" s="293" t="str">
        <f t="shared" si="10"/>
        <v>Actions</v>
      </c>
      <c r="Z138" s="293" t="str">
        <f t="shared" si="11"/>
        <v/>
      </c>
    </row>
    <row r="139" spans="2:26" ht="35.25" customHeight="1" x14ac:dyDescent="0.35">
      <c r="B139" s="362">
        <v>133</v>
      </c>
      <c r="C139" s="379"/>
      <c r="D139" s="319"/>
      <c r="E139" s="363"/>
      <c r="F139" s="364"/>
      <c r="G139" s="319"/>
      <c r="H139" s="373"/>
      <c r="I139" s="322" t="str">
        <f>IF($G139="Reused on site",1,IF($G139="Reused off site",1,IF($G139="Landfilled",0,IF(D139&lt;&gt;"",SUMIF('Conversion Factors'!$A$2:$A$39,$D139,'Conversion Factors'!$D$2:$D$39),""))))</f>
        <v/>
      </c>
      <c r="J139" s="374"/>
      <c r="K139" s="375"/>
      <c r="L139" s="376"/>
      <c r="M139" s="377"/>
      <c r="N139" s="378"/>
      <c r="O139" s="370"/>
      <c r="P139" s="371"/>
      <c r="Q139" s="371"/>
      <c r="R139" s="372"/>
      <c r="S139" s="294" t="str">
        <f>IF(J139&lt;&gt;"",J139,IF('Working Sheet'!Q521=1.31,"1.31 yd3 (1m3)",IF('Working Sheet'!Q521&lt;&gt;"",'Working Sheet'!Q521&amp;" yd3","")))</f>
        <v/>
      </c>
      <c r="T139" s="294" t="str">
        <f>IF(K139&gt;0,K139,IF(ISNUMBER('Working Sheet'!S521),'Working Sheet'!S521,""))</f>
        <v/>
      </c>
      <c r="U139" s="294" t="str">
        <f>IF(L139&lt;&gt;"",L139,IF(M139&lt;&gt;"",M139/SUMIF('Conversion Factors'!$A$2:$A$39,D139,'Conversion Factors'!$C$2:$C$39),IF(K139&gt;0,IF(J139&lt;&gt;"",K139*SUMIF('Conversion Factors'!$F$2:$F$28,IF(LEN(J139)&gt;6,MID(J139,1,LEN(J139)-10),MID(J139,1,LEN(J139)-4)),'Conversion Factors'!$G$2:$G$28),""),"")))</f>
        <v/>
      </c>
      <c r="V139" s="294" t="str">
        <f>IF(M139&lt;&gt;"",M139,IF(L139&lt;&gt;"",L139*SUMIF('Conversion Factors'!$A$2:$A$39,D139,'Conversion Factors'!$C$2:$C$39),IF(K139&gt;0,IF(J139&lt;&gt;"",K139*SUMIF('Conversion Factors'!$F$2:$F$28,IF(LEN(J139)&gt;6,MID(J139,1,LEN(J139)-10),MID(J139,1,LEN(J139)-4)),'Conversion Factors'!$G$2:$G$28)*SUMIF('Conversion Factors'!$A$2:$A$39,D139,'Conversion Factors'!$C$2:$C$39),""),"")))</f>
        <v/>
      </c>
      <c r="W139" s="294" t="str">
        <f t="shared" si="8"/>
        <v/>
      </c>
      <c r="X139" s="294" t="str">
        <f t="shared" si="9"/>
        <v/>
      </c>
      <c r="Y139" s="293" t="str">
        <f t="shared" si="10"/>
        <v>Actions</v>
      </c>
      <c r="Z139" s="293" t="str">
        <f t="shared" si="11"/>
        <v/>
      </c>
    </row>
    <row r="140" spans="2:26" ht="35.25" customHeight="1" x14ac:dyDescent="0.35">
      <c r="B140" s="362">
        <v>134</v>
      </c>
      <c r="C140" s="379"/>
      <c r="D140" s="319"/>
      <c r="E140" s="363"/>
      <c r="F140" s="364"/>
      <c r="G140" s="319"/>
      <c r="H140" s="373"/>
      <c r="I140" s="322" t="str">
        <f>IF($G140="Reused on site",1,IF($G140="Reused off site",1,IF($G140="Landfilled",0,IF(D140&lt;&gt;"",SUMIF('Conversion Factors'!$A$2:$A$39,$D140,'Conversion Factors'!$D$2:$D$39),""))))</f>
        <v/>
      </c>
      <c r="J140" s="374"/>
      <c r="K140" s="375"/>
      <c r="L140" s="376"/>
      <c r="M140" s="377"/>
      <c r="N140" s="378"/>
      <c r="O140" s="370"/>
      <c r="P140" s="371"/>
      <c r="Q140" s="371"/>
      <c r="R140" s="372"/>
      <c r="S140" s="294" t="str">
        <f>IF(J140&lt;&gt;"",J140,IF('Working Sheet'!Q522=1.31,"1.31 yd3 (1m3)",IF('Working Sheet'!Q522&lt;&gt;"",'Working Sheet'!Q522&amp;" yd3","")))</f>
        <v/>
      </c>
      <c r="T140" s="294" t="str">
        <f>IF(K140&gt;0,K140,IF(ISNUMBER('Working Sheet'!S522),'Working Sheet'!S522,""))</f>
        <v/>
      </c>
      <c r="U140" s="294" t="str">
        <f>IF(L140&lt;&gt;"",L140,IF(M140&lt;&gt;"",M140/SUMIF('Conversion Factors'!$A$2:$A$39,D140,'Conversion Factors'!$C$2:$C$39),IF(K140&gt;0,IF(J140&lt;&gt;"",K140*SUMIF('Conversion Factors'!$F$2:$F$28,IF(LEN(J140)&gt;6,MID(J140,1,LEN(J140)-10),MID(J140,1,LEN(J140)-4)),'Conversion Factors'!$G$2:$G$28),""),"")))</f>
        <v/>
      </c>
      <c r="V140" s="294" t="str">
        <f>IF(M140&lt;&gt;"",M140,IF(L140&lt;&gt;"",L140*SUMIF('Conversion Factors'!$A$2:$A$39,D140,'Conversion Factors'!$C$2:$C$39),IF(K140&gt;0,IF(J140&lt;&gt;"",K140*SUMIF('Conversion Factors'!$F$2:$F$28,IF(LEN(J140)&gt;6,MID(J140,1,LEN(J140)-10),MID(J140,1,LEN(J140)-4)),'Conversion Factors'!$G$2:$G$28)*SUMIF('Conversion Factors'!$A$2:$A$39,D140,'Conversion Factors'!$C$2:$C$39),""),"")))</f>
        <v/>
      </c>
      <c r="W140" s="294" t="str">
        <f t="shared" si="8"/>
        <v/>
      </c>
      <c r="X140" s="294" t="str">
        <f t="shared" si="9"/>
        <v/>
      </c>
      <c r="Y140" s="293" t="str">
        <f t="shared" si="10"/>
        <v>Actions</v>
      </c>
      <c r="Z140" s="293" t="str">
        <f t="shared" si="11"/>
        <v/>
      </c>
    </row>
    <row r="141" spans="2:26" ht="35.25" customHeight="1" x14ac:dyDescent="0.35">
      <c r="B141" s="362">
        <v>135</v>
      </c>
      <c r="C141" s="379"/>
      <c r="D141" s="319"/>
      <c r="E141" s="363"/>
      <c r="F141" s="364"/>
      <c r="G141" s="319"/>
      <c r="H141" s="373"/>
      <c r="I141" s="322" t="str">
        <f>IF($G141="Reused on site",1,IF($G141="Reused off site",1,IF($G141="Landfilled",0,IF(D141&lt;&gt;"",SUMIF('Conversion Factors'!$A$2:$A$39,$D141,'Conversion Factors'!$D$2:$D$39),""))))</f>
        <v/>
      </c>
      <c r="J141" s="374"/>
      <c r="K141" s="375"/>
      <c r="L141" s="376"/>
      <c r="M141" s="377"/>
      <c r="N141" s="378"/>
      <c r="O141" s="370"/>
      <c r="P141" s="371"/>
      <c r="Q141" s="371"/>
      <c r="R141" s="372"/>
      <c r="S141" s="294" t="str">
        <f>IF(J141&lt;&gt;"",J141,IF('Working Sheet'!Q523=1.31,"1.31 yd3 (1m3)",IF('Working Sheet'!Q523&lt;&gt;"",'Working Sheet'!Q523&amp;" yd3","")))</f>
        <v/>
      </c>
      <c r="T141" s="294" t="str">
        <f>IF(K141&gt;0,K141,IF(ISNUMBER('Working Sheet'!S523),'Working Sheet'!S523,""))</f>
        <v/>
      </c>
      <c r="U141" s="294" t="str">
        <f>IF(L141&lt;&gt;"",L141,IF(M141&lt;&gt;"",M141/SUMIF('Conversion Factors'!$A$2:$A$39,D141,'Conversion Factors'!$C$2:$C$39),IF(K141&gt;0,IF(J141&lt;&gt;"",K141*SUMIF('Conversion Factors'!$F$2:$F$28,IF(LEN(J141)&gt;6,MID(J141,1,LEN(J141)-10),MID(J141,1,LEN(J141)-4)),'Conversion Factors'!$G$2:$G$28),""),"")))</f>
        <v/>
      </c>
      <c r="V141" s="294" t="str">
        <f>IF(M141&lt;&gt;"",M141,IF(L141&lt;&gt;"",L141*SUMIF('Conversion Factors'!$A$2:$A$39,D141,'Conversion Factors'!$C$2:$C$39),IF(K141&gt;0,IF(J141&lt;&gt;"",K141*SUMIF('Conversion Factors'!$F$2:$F$28,IF(LEN(J141)&gt;6,MID(J141,1,LEN(J141)-10),MID(J141,1,LEN(J141)-4)),'Conversion Factors'!$G$2:$G$28)*SUMIF('Conversion Factors'!$A$2:$A$39,D141,'Conversion Factors'!$C$2:$C$39),""),"")))</f>
        <v/>
      </c>
      <c r="W141" s="294" t="str">
        <f t="shared" si="8"/>
        <v/>
      </c>
      <c r="X141" s="294" t="str">
        <f t="shared" si="9"/>
        <v/>
      </c>
      <c r="Y141" s="293" t="str">
        <f t="shared" si="10"/>
        <v>Actions</v>
      </c>
      <c r="Z141" s="293" t="str">
        <f t="shared" si="11"/>
        <v/>
      </c>
    </row>
    <row r="142" spans="2:26" ht="35.25" customHeight="1" x14ac:dyDescent="0.35">
      <c r="B142" s="362">
        <v>136</v>
      </c>
      <c r="C142" s="379"/>
      <c r="D142" s="319"/>
      <c r="E142" s="363"/>
      <c r="F142" s="364"/>
      <c r="G142" s="319"/>
      <c r="H142" s="373"/>
      <c r="I142" s="322" t="str">
        <f>IF($G142="Reused on site",1,IF($G142="Reused off site",1,IF($G142="Landfilled",0,IF(D142&lt;&gt;"",SUMIF('Conversion Factors'!$A$2:$A$39,$D142,'Conversion Factors'!$D$2:$D$39),""))))</f>
        <v/>
      </c>
      <c r="J142" s="374"/>
      <c r="K142" s="375"/>
      <c r="L142" s="376"/>
      <c r="M142" s="377"/>
      <c r="N142" s="378"/>
      <c r="O142" s="370"/>
      <c r="P142" s="371"/>
      <c r="Q142" s="371"/>
      <c r="R142" s="372"/>
      <c r="S142" s="294" t="str">
        <f>IF(J142&lt;&gt;"",J142,IF('Working Sheet'!Q524=1.31,"1.31 yd3 (1m3)",IF('Working Sheet'!Q524&lt;&gt;"",'Working Sheet'!Q524&amp;" yd3","")))</f>
        <v/>
      </c>
      <c r="T142" s="294" t="str">
        <f>IF(K142&gt;0,K142,IF(ISNUMBER('Working Sheet'!S524),'Working Sheet'!S524,""))</f>
        <v/>
      </c>
      <c r="U142" s="294" t="str">
        <f>IF(L142&lt;&gt;"",L142,IF(M142&lt;&gt;"",M142/SUMIF('Conversion Factors'!$A$2:$A$39,D142,'Conversion Factors'!$C$2:$C$39),IF(K142&gt;0,IF(J142&lt;&gt;"",K142*SUMIF('Conversion Factors'!$F$2:$F$28,IF(LEN(J142)&gt;6,MID(J142,1,LEN(J142)-10),MID(J142,1,LEN(J142)-4)),'Conversion Factors'!$G$2:$G$28),""),"")))</f>
        <v/>
      </c>
      <c r="V142" s="294" t="str">
        <f>IF(M142&lt;&gt;"",M142,IF(L142&lt;&gt;"",L142*SUMIF('Conversion Factors'!$A$2:$A$39,D142,'Conversion Factors'!$C$2:$C$39),IF(K142&gt;0,IF(J142&lt;&gt;"",K142*SUMIF('Conversion Factors'!$F$2:$F$28,IF(LEN(J142)&gt;6,MID(J142,1,LEN(J142)-10),MID(J142,1,LEN(J142)-4)),'Conversion Factors'!$G$2:$G$28)*SUMIF('Conversion Factors'!$A$2:$A$39,D142,'Conversion Factors'!$C$2:$C$39),""),"")))</f>
        <v/>
      </c>
      <c r="W142" s="294" t="str">
        <f t="shared" si="8"/>
        <v/>
      </c>
      <c r="X142" s="294" t="str">
        <f t="shared" si="9"/>
        <v/>
      </c>
      <c r="Y142" s="293" t="str">
        <f t="shared" si="10"/>
        <v>Actions</v>
      </c>
      <c r="Z142" s="293" t="str">
        <f t="shared" si="11"/>
        <v/>
      </c>
    </row>
    <row r="143" spans="2:26" ht="35.25" customHeight="1" x14ac:dyDescent="0.35">
      <c r="B143" s="362">
        <v>137</v>
      </c>
      <c r="C143" s="379"/>
      <c r="D143" s="319"/>
      <c r="E143" s="363"/>
      <c r="F143" s="364"/>
      <c r="G143" s="319"/>
      <c r="H143" s="373"/>
      <c r="I143" s="322" t="str">
        <f>IF($G143="Reused on site",1,IF($G143="Reused off site",1,IF($G143="Landfilled",0,IF(D143&lt;&gt;"",SUMIF('Conversion Factors'!$A$2:$A$39,$D143,'Conversion Factors'!$D$2:$D$39),""))))</f>
        <v/>
      </c>
      <c r="J143" s="374"/>
      <c r="K143" s="375"/>
      <c r="L143" s="376"/>
      <c r="M143" s="377"/>
      <c r="N143" s="378"/>
      <c r="O143" s="370"/>
      <c r="P143" s="371"/>
      <c r="Q143" s="371"/>
      <c r="R143" s="372"/>
      <c r="S143" s="294" t="str">
        <f>IF(J143&lt;&gt;"",J143,IF('Working Sheet'!Q525=1.31,"1.31 yd3 (1m3)",IF('Working Sheet'!Q525&lt;&gt;"",'Working Sheet'!Q525&amp;" yd3","")))</f>
        <v/>
      </c>
      <c r="T143" s="294" t="str">
        <f>IF(K143&gt;0,K143,IF(ISNUMBER('Working Sheet'!S525),'Working Sheet'!S525,""))</f>
        <v/>
      </c>
      <c r="U143" s="294" t="str">
        <f>IF(L143&lt;&gt;"",L143,IF(M143&lt;&gt;"",M143/SUMIF('Conversion Factors'!$A$2:$A$39,D143,'Conversion Factors'!$C$2:$C$39),IF(K143&gt;0,IF(J143&lt;&gt;"",K143*SUMIF('Conversion Factors'!$F$2:$F$28,IF(LEN(J143)&gt;6,MID(J143,1,LEN(J143)-10),MID(J143,1,LEN(J143)-4)),'Conversion Factors'!$G$2:$G$28),""),"")))</f>
        <v/>
      </c>
      <c r="V143" s="294" t="str">
        <f>IF(M143&lt;&gt;"",M143,IF(L143&lt;&gt;"",L143*SUMIF('Conversion Factors'!$A$2:$A$39,D143,'Conversion Factors'!$C$2:$C$39),IF(K143&gt;0,IF(J143&lt;&gt;"",K143*SUMIF('Conversion Factors'!$F$2:$F$28,IF(LEN(J143)&gt;6,MID(J143,1,LEN(J143)-10),MID(J143,1,LEN(J143)-4)),'Conversion Factors'!$G$2:$G$28)*SUMIF('Conversion Factors'!$A$2:$A$39,D143,'Conversion Factors'!$C$2:$C$39),""),"")))</f>
        <v/>
      </c>
      <c r="W143" s="294" t="str">
        <f t="shared" si="8"/>
        <v/>
      </c>
      <c r="X143" s="294" t="str">
        <f t="shared" si="9"/>
        <v/>
      </c>
      <c r="Y143" s="293" t="str">
        <f t="shared" si="10"/>
        <v>Actions</v>
      </c>
      <c r="Z143" s="293" t="str">
        <f t="shared" si="11"/>
        <v/>
      </c>
    </row>
    <row r="144" spans="2:26" ht="35.25" customHeight="1" x14ac:dyDescent="0.35">
      <c r="B144" s="362">
        <v>138</v>
      </c>
      <c r="C144" s="379"/>
      <c r="D144" s="319"/>
      <c r="E144" s="363"/>
      <c r="F144" s="364"/>
      <c r="G144" s="319"/>
      <c r="H144" s="373"/>
      <c r="I144" s="322" t="str">
        <f>IF($G144="Reused on site",1,IF($G144="Reused off site",1,IF($G144="Landfilled",0,IF(D144&lt;&gt;"",SUMIF('Conversion Factors'!$A$2:$A$39,$D144,'Conversion Factors'!$D$2:$D$39),""))))</f>
        <v/>
      </c>
      <c r="J144" s="374"/>
      <c r="K144" s="375"/>
      <c r="L144" s="376"/>
      <c r="M144" s="377"/>
      <c r="N144" s="378"/>
      <c r="O144" s="370"/>
      <c r="P144" s="371"/>
      <c r="Q144" s="371"/>
      <c r="R144" s="372"/>
      <c r="S144" s="294" t="str">
        <f>IF(J144&lt;&gt;"",J144,IF('Working Sheet'!Q526=1.31,"1.31 yd3 (1m3)",IF('Working Sheet'!Q526&lt;&gt;"",'Working Sheet'!Q526&amp;" yd3","")))</f>
        <v/>
      </c>
      <c r="T144" s="294" t="str">
        <f>IF(K144&gt;0,K144,IF(ISNUMBER('Working Sheet'!S526),'Working Sheet'!S526,""))</f>
        <v/>
      </c>
      <c r="U144" s="294" t="str">
        <f>IF(L144&lt;&gt;"",L144,IF(M144&lt;&gt;"",M144/SUMIF('Conversion Factors'!$A$2:$A$39,D144,'Conversion Factors'!$C$2:$C$39),IF(K144&gt;0,IF(J144&lt;&gt;"",K144*SUMIF('Conversion Factors'!$F$2:$F$28,IF(LEN(J144)&gt;6,MID(J144,1,LEN(J144)-10),MID(J144,1,LEN(J144)-4)),'Conversion Factors'!$G$2:$G$28),""),"")))</f>
        <v/>
      </c>
      <c r="V144" s="294" t="str">
        <f>IF(M144&lt;&gt;"",M144,IF(L144&lt;&gt;"",L144*SUMIF('Conversion Factors'!$A$2:$A$39,D144,'Conversion Factors'!$C$2:$C$39),IF(K144&gt;0,IF(J144&lt;&gt;"",K144*SUMIF('Conversion Factors'!$F$2:$F$28,IF(LEN(J144)&gt;6,MID(J144,1,LEN(J144)-10),MID(J144,1,LEN(J144)-4)),'Conversion Factors'!$G$2:$G$28)*SUMIF('Conversion Factors'!$A$2:$A$39,D144,'Conversion Factors'!$C$2:$C$39),""),"")))</f>
        <v/>
      </c>
      <c r="W144" s="294" t="str">
        <f t="shared" si="8"/>
        <v/>
      </c>
      <c r="X144" s="294" t="str">
        <f t="shared" si="9"/>
        <v/>
      </c>
      <c r="Y144" s="293" t="str">
        <f t="shared" si="10"/>
        <v>Actions</v>
      </c>
      <c r="Z144" s="293" t="str">
        <f t="shared" si="11"/>
        <v/>
      </c>
    </row>
    <row r="145" spans="2:26" ht="35.25" customHeight="1" x14ac:dyDescent="0.35">
      <c r="B145" s="362">
        <v>139</v>
      </c>
      <c r="C145" s="379"/>
      <c r="D145" s="319"/>
      <c r="E145" s="363"/>
      <c r="F145" s="364"/>
      <c r="G145" s="319"/>
      <c r="H145" s="373"/>
      <c r="I145" s="322" t="str">
        <f>IF($G145="Reused on site",1,IF($G145="Reused off site",1,IF($G145="Landfilled",0,IF(D145&lt;&gt;"",SUMIF('Conversion Factors'!$A$2:$A$39,$D145,'Conversion Factors'!$D$2:$D$39),""))))</f>
        <v/>
      </c>
      <c r="J145" s="374"/>
      <c r="K145" s="375"/>
      <c r="L145" s="376"/>
      <c r="M145" s="377"/>
      <c r="N145" s="378"/>
      <c r="O145" s="370"/>
      <c r="P145" s="371"/>
      <c r="Q145" s="371"/>
      <c r="R145" s="372"/>
      <c r="S145" s="294" t="str">
        <f>IF(J145&lt;&gt;"",J145,IF('Working Sheet'!Q527=1.31,"1.31 yd3 (1m3)",IF('Working Sheet'!Q527&lt;&gt;"",'Working Sheet'!Q527&amp;" yd3","")))</f>
        <v/>
      </c>
      <c r="T145" s="294" t="str">
        <f>IF(K145&gt;0,K145,IF(ISNUMBER('Working Sheet'!S527),'Working Sheet'!S527,""))</f>
        <v/>
      </c>
      <c r="U145" s="294" t="str">
        <f>IF(L145&lt;&gt;"",L145,IF(M145&lt;&gt;"",M145/SUMIF('Conversion Factors'!$A$2:$A$39,D145,'Conversion Factors'!$C$2:$C$39),IF(K145&gt;0,IF(J145&lt;&gt;"",K145*SUMIF('Conversion Factors'!$F$2:$F$28,IF(LEN(J145)&gt;6,MID(J145,1,LEN(J145)-10),MID(J145,1,LEN(J145)-4)),'Conversion Factors'!$G$2:$G$28),""),"")))</f>
        <v/>
      </c>
      <c r="V145" s="294" t="str">
        <f>IF(M145&lt;&gt;"",M145,IF(L145&lt;&gt;"",L145*SUMIF('Conversion Factors'!$A$2:$A$39,D145,'Conversion Factors'!$C$2:$C$39),IF(K145&gt;0,IF(J145&lt;&gt;"",K145*SUMIF('Conversion Factors'!$F$2:$F$28,IF(LEN(J145)&gt;6,MID(J145,1,LEN(J145)-10),MID(J145,1,LEN(J145)-4)),'Conversion Factors'!$G$2:$G$28)*SUMIF('Conversion Factors'!$A$2:$A$39,D145,'Conversion Factors'!$C$2:$C$39),""),"")))</f>
        <v/>
      </c>
      <c r="W145" s="294" t="str">
        <f t="shared" si="8"/>
        <v/>
      </c>
      <c r="X145" s="294" t="str">
        <f t="shared" si="9"/>
        <v/>
      </c>
      <c r="Y145" s="293" t="str">
        <f t="shared" si="10"/>
        <v>Actions</v>
      </c>
      <c r="Z145" s="293" t="str">
        <f t="shared" si="11"/>
        <v/>
      </c>
    </row>
    <row r="146" spans="2:26" ht="35.25" customHeight="1" x14ac:dyDescent="0.35">
      <c r="B146" s="362">
        <v>140</v>
      </c>
      <c r="C146" s="379"/>
      <c r="D146" s="319"/>
      <c r="E146" s="363"/>
      <c r="F146" s="364"/>
      <c r="G146" s="319"/>
      <c r="H146" s="373"/>
      <c r="I146" s="322" t="str">
        <f>IF($G146="Reused on site",1,IF($G146="Reused off site",1,IF($G146="Landfilled",0,IF(D146&lt;&gt;"",SUMIF('Conversion Factors'!$A$2:$A$39,$D146,'Conversion Factors'!$D$2:$D$39),""))))</f>
        <v/>
      </c>
      <c r="J146" s="374"/>
      <c r="K146" s="375"/>
      <c r="L146" s="376"/>
      <c r="M146" s="377"/>
      <c r="N146" s="378"/>
      <c r="O146" s="370"/>
      <c r="P146" s="371"/>
      <c r="Q146" s="371"/>
      <c r="R146" s="372"/>
      <c r="S146" s="294" t="str">
        <f>IF(J146&lt;&gt;"",J146,IF('Working Sheet'!Q528=1.31,"1.31 yd3 (1m3)",IF('Working Sheet'!Q528&lt;&gt;"",'Working Sheet'!Q528&amp;" yd3","")))</f>
        <v/>
      </c>
      <c r="T146" s="294" t="str">
        <f>IF(K146&gt;0,K146,IF(ISNUMBER('Working Sheet'!S528),'Working Sheet'!S528,""))</f>
        <v/>
      </c>
      <c r="U146" s="294" t="str">
        <f>IF(L146&lt;&gt;"",L146,IF(M146&lt;&gt;"",M146/SUMIF('Conversion Factors'!$A$2:$A$39,D146,'Conversion Factors'!$C$2:$C$39),IF(K146&gt;0,IF(J146&lt;&gt;"",K146*SUMIF('Conversion Factors'!$F$2:$F$28,IF(LEN(J146)&gt;6,MID(J146,1,LEN(J146)-10),MID(J146,1,LEN(J146)-4)),'Conversion Factors'!$G$2:$G$28),""),"")))</f>
        <v/>
      </c>
      <c r="V146" s="294" t="str">
        <f>IF(M146&lt;&gt;"",M146,IF(L146&lt;&gt;"",L146*SUMIF('Conversion Factors'!$A$2:$A$39,D146,'Conversion Factors'!$C$2:$C$39),IF(K146&gt;0,IF(J146&lt;&gt;"",K146*SUMIF('Conversion Factors'!$F$2:$F$28,IF(LEN(J146)&gt;6,MID(J146,1,LEN(J146)-10),MID(J146,1,LEN(J146)-4)),'Conversion Factors'!$G$2:$G$28)*SUMIF('Conversion Factors'!$A$2:$A$39,D146,'Conversion Factors'!$C$2:$C$39),""),"")))</f>
        <v/>
      </c>
      <c r="W146" s="294" t="str">
        <f t="shared" si="8"/>
        <v/>
      </c>
      <c r="X146" s="294" t="str">
        <f t="shared" si="9"/>
        <v/>
      </c>
      <c r="Y146" s="293" t="str">
        <f t="shared" si="10"/>
        <v>Actions</v>
      </c>
      <c r="Z146" s="293" t="str">
        <f t="shared" si="11"/>
        <v/>
      </c>
    </row>
    <row r="147" spans="2:26" ht="35.25" customHeight="1" x14ac:dyDescent="0.35">
      <c r="B147" s="362">
        <v>141</v>
      </c>
      <c r="C147" s="379"/>
      <c r="D147" s="319"/>
      <c r="E147" s="363"/>
      <c r="F147" s="364"/>
      <c r="G147" s="319"/>
      <c r="H147" s="373"/>
      <c r="I147" s="322" t="str">
        <f>IF($G147="Reused on site",1,IF($G147="Reused off site",1,IF($G147="Landfilled",0,IF(D147&lt;&gt;"",SUMIF('Conversion Factors'!$A$2:$A$39,$D147,'Conversion Factors'!$D$2:$D$39),""))))</f>
        <v/>
      </c>
      <c r="J147" s="374"/>
      <c r="K147" s="375"/>
      <c r="L147" s="376"/>
      <c r="M147" s="377"/>
      <c r="N147" s="378"/>
      <c r="O147" s="370"/>
      <c r="P147" s="371"/>
      <c r="Q147" s="371"/>
      <c r="R147" s="372"/>
      <c r="S147" s="294" t="str">
        <f>IF(J147&lt;&gt;"",J147,IF('Working Sheet'!Q529=1.31,"1.31 yd3 (1m3)",IF('Working Sheet'!Q529&lt;&gt;"",'Working Sheet'!Q529&amp;" yd3","")))</f>
        <v/>
      </c>
      <c r="T147" s="294" t="str">
        <f>IF(K147&gt;0,K147,IF(ISNUMBER('Working Sheet'!S529),'Working Sheet'!S529,""))</f>
        <v/>
      </c>
      <c r="U147" s="294" t="str">
        <f>IF(L147&lt;&gt;"",L147,IF(M147&lt;&gt;"",M147/SUMIF('Conversion Factors'!$A$2:$A$39,D147,'Conversion Factors'!$C$2:$C$39),IF(K147&gt;0,IF(J147&lt;&gt;"",K147*SUMIF('Conversion Factors'!$F$2:$F$28,IF(LEN(J147)&gt;6,MID(J147,1,LEN(J147)-10),MID(J147,1,LEN(J147)-4)),'Conversion Factors'!$G$2:$G$28),""),"")))</f>
        <v/>
      </c>
      <c r="V147" s="294" t="str">
        <f>IF(M147&lt;&gt;"",M147,IF(L147&lt;&gt;"",L147*SUMIF('Conversion Factors'!$A$2:$A$39,D147,'Conversion Factors'!$C$2:$C$39),IF(K147&gt;0,IF(J147&lt;&gt;"",K147*SUMIF('Conversion Factors'!$F$2:$F$28,IF(LEN(J147)&gt;6,MID(J147,1,LEN(J147)-10),MID(J147,1,LEN(J147)-4)),'Conversion Factors'!$G$2:$G$28)*SUMIF('Conversion Factors'!$A$2:$A$39,D147,'Conversion Factors'!$C$2:$C$39),""),"")))</f>
        <v/>
      </c>
      <c r="W147" s="294" t="str">
        <f t="shared" si="8"/>
        <v/>
      </c>
      <c r="X147" s="294" t="str">
        <f t="shared" si="9"/>
        <v/>
      </c>
      <c r="Y147" s="293" t="str">
        <f t="shared" si="10"/>
        <v>Actions</v>
      </c>
      <c r="Z147" s="293" t="str">
        <f t="shared" si="11"/>
        <v/>
      </c>
    </row>
    <row r="148" spans="2:26" ht="35.25" customHeight="1" x14ac:dyDescent="0.35">
      <c r="B148" s="362">
        <v>142</v>
      </c>
      <c r="C148" s="379"/>
      <c r="D148" s="319"/>
      <c r="E148" s="363"/>
      <c r="F148" s="364"/>
      <c r="G148" s="319"/>
      <c r="H148" s="373"/>
      <c r="I148" s="322" t="str">
        <f>IF($G148="Reused on site",1,IF($G148="Reused off site",1,IF($G148="Landfilled",0,IF(D148&lt;&gt;"",SUMIF('Conversion Factors'!$A$2:$A$39,$D148,'Conversion Factors'!$D$2:$D$39),""))))</f>
        <v/>
      </c>
      <c r="J148" s="374"/>
      <c r="K148" s="375"/>
      <c r="L148" s="376"/>
      <c r="M148" s="377"/>
      <c r="N148" s="378"/>
      <c r="O148" s="370"/>
      <c r="P148" s="371"/>
      <c r="Q148" s="371"/>
      <c r="R148" s="372"/>
      <c r="S148" s="294" t="str">
        <f>IF(J148&lt;&gt;"",J148,IF('Working Sheet'!Q530=1.31,"1.31 yd3 (1m3)",IF('Working Sheet'!Q530&lt;&gt;"",'Working Sheet'!Q530&amp;" yd3","")))</f>
        <v/>
      </c>
      <c r="T148" s="294" t="str">
        <f>IF(K148&gt;0,K148,IF(ISNUMBER('Working Sheet'!S530),'Working Sheet'!S530,""))</f>
        <v/>
      </c>
      <c r="U148" s="294" t="str">
        <f>IF(L148&lt;&gt;"",L148,IF(M148&lt;&gt;"",M148/SUMIF('Conversion Factors'!$A$2:$A$39,D148,'Conversion Factors'!$C$2:$C$39),IF(K148&gt;0,IF(J148&lt;&gt;"",K148*SUMIF('Conversion Factors'!$F$2:$F$28,IF(LEN(J148)&gt;6,MID(J148,1,LEN(J148)-10),MID(J148,1,LEN(J148)-4)),'Conversion Factors'!$G$2:$G$28),""),"")))</f>
        <v/>
      </c>
      <c r="V148" s="294" t="str">
        <f>IF(M148&lt;&gt;"",M148,IF(L148&lt;&gt;"",L148*SUMIF('Conversion Factors'!$A$2:$A$39,D148,'Conversion Factors'!$C$2:$C$39),IF(K148&gt;0,IF(J148&lt;&gt;"",K148*SUMIF('Conversion Factors'!$F$2:$F$28,IF(LEN(J148)&gt;6,MID(J148,1,LEN(J148)-10),MID(J148,1,LEN(J148)-4)),'Conversion Factors'!$G$2:$G$28)*SUMIF('Conversion Factors'!$A$2:$A$39,D148,'Conversion Factors'!$C$2:$C$39),""),"")))</f>
        <v/>
      </c>
      <c r="W148" s="294" t="str">
        <f t="shared" si="8"/>
        <v/>
      </c>
      <c r="X148" s="294" t="str">
        <f t="shared" si="9"/>
        <v/>
      </c>
      <c r="Y148" s="293" t="str">
        <f t="shared" si="10"/>
        <v>Actions</v>
      </c>
      <c r="Z148" s="293" t="str">
        <f t="shared" si="11"/>
        <v/>
      </c>
    </row>
    <row r="149" spans="2:26" ht="35.25" customHeight="1" x14ac:dyDescent="0.35">
      <c r="B149" s="362">
        <v>143</v>
      </c>
      <c r="C149" s="379"/>
      <c r="D149" s="319"/>
      <c r="E149" s="363"/>
      <c r="F149" s="364"/>
      <c r="G149" s="319"/>
      <c r="H149" s="373"/>
      <c r="I149" s="322" t="str">
        <f>IF($G149="Reused on site",1,IF($G149="Reused off site",1,IF($G149="Landfilled",0,IF(D149&lt;&gt;"",SUMIF('Conversion Factors'!$A$2:$A$39,$D149,'Conversion Factors'!$D$2:$D$39),""))))</f>
        <v/>
      </c>
      <c r="J149" s="374"/>
      <c r="K149" s="375"/>
      <c r="L149" s="376"/>
      <c r="M149" s="377"/>
      <c r="N149" s="378"/>
      <c r="O149" s="370"/>
      <c r="P149" s="371"/>
      <c r="Q149" s="371"/>
      <c r="R149" s="372"/>
      <c r="S149" s="294" t="str">
        <f>IF(J149&lt;&gt;"",J149,IF('Working Sheet'!Q531=1.31,"1.31 yd3 (1m3)",IF('Working Sheet'!Q531&lt;&gt;"",'Working Sheet'!Q531&amp;" yd3","")))</f>
        <v/>
      </c>
      <c r="T149" s="294" t="str">
        <f>IF(K149&gt;0,K149,IF(ISNUMBER('Working Sheet'!S531),'Working Sheet'!S531,""))</f>
        <v/>
      </c>
      <c r="U149" s="294" t="str">
        <f>IF(L149&lt;&gt;"",L149,IF(M149&lt;&gt;"",M149/SUMIF('Conversion Factors'!$A$2:$A$39,D149,'Conversion Factors'!$C$2:$C$39),IF(K149&gt;0,IF(J149&lt;&gt;"",K149*SUMIF('Conversion Factors'!$F$2:$F$28,IF(LEN(J149)&gt;6,MID(J149,1,LEN(J149)-10),MID(J149,1,LEN(J149)-4)),'Conversion Factors'!$G$2:$G$28),""),"")))</f>
        <v/>
      </c>
      <c r="V149" s="294" t="str">
        <f>IF(M149&lt;&gt;"",M149,IF(L149&lt;&gt;"",L149*SUMIF('Conversion Factors'!$A$2:$A$39,D149,'Conversion Factors'!$C$2:$C$39),IF(K149&gt;0,IF(J149&lt;&gt;"",K149*SUMIF('Conversion Factors'!$F$2:$F$28,IF(LEN(J149)&gt;6,MID(J149,1,LEN(J149)-10),MID(J149,1,LEN(J149)-4)),'Conversion Factors'!$G$2:$G$28)*SUMIF('Conversion Factors'!$A$2:$A$39,D149,'Conversion Factors'!$C$2:$C$39),""),"")))</f>
        <v/>
      </c>
      <c r="W149" s="294" t="str">
        <f t="shared" si="8"/>
        <v/>
      </c>
      <c r="X149" s="294" t="str">
        <f t="shared" si="9"/>
        <v/>
      </c>
      <c r="Y149" s="293" t="str">
        <f t="shared" si="10"/>
        <v>Actions</v>
      </c>
      <c r="Z149" s="293" t="str">
        <f t="shared" si="11"/>
        <v/>
      </c>
    </row>
    <row r="150" spans="2:26" ht="35.25" customHeight="1" x14ac:dyDescent="0.35">
      <c r="B150" s="362">
        <v>144</v>
      </c>
      <c r="C150" s="379"/>
      <c r="D150" s="319"/>
      <c r="E150" s="363"/>
      <c r="F150" s="364"/>
      <c r="G150" s="319"/>
      <c r="H150" s="373"/>
      <c r="I150" s="322" t="str">
        <f>IF($G150="Reused on site",1,IF($G150="Reused off site",1,IF($G150="Landfilled",0,IF(D150&lt;&gt;"",SUMIF('Conversion Factors'!$A$2:$A$39,$D150,'Conversion Factors'!$D$2:$D$39),""))))</f>
        <v/>
      </c>
      <c r="J150" s="374"/>
      <c r="K150" s="375"/>
      <c r="L150" s="376"/>
      <c r="M150" s="377"/>
      <c r="N150" s="378"/>
      <c r="O150" s="370"/>
      <c r="P150" s="371"/>
      <c r="Q150" s="371"/>
      <c r="R150" s="372"/>
      <c r="S150" s="294" t="str">
        <f>IF(J150&lt;&gt;"",J150,IF('Working Sheet'!Q532=1.31,"1.31 yd3 (1m3)",IF('Working Sheet'!Q532&lt;&gt;"",'Working Sheet'!Q532&amp;" yd3","")))</f>
        <v/>
      </c>
      <c r="T150" s="294" t="str">
        <f>IF(K150&gt;0,K150,IF(ISNUMBER('Working Sheet'!S532),'Working Sheet'!S532,""))</f>
        <v/>
      </c>
      <c r="U150" s="294" t="str">
        <f>IF(L150&lt;&gt;"",L150,IF(M150&lt;&gt;"",M150/SUMIF('Conversion Factors'!$A$2:$A$39,D150,'Conversion Factors'!$C$2:$C$39),IF(K150&gt;0,IF(J150&lt;&gt;"",K150*SUMIF('Conversion Factors'!$F$2:$F$28,IF(LEN(J150)&gt;6,MID(J150,1,LEN(J150)-10),MID(J150,1,LEN(J150)-4)),'Conversion Factors'!$G$2:$G$28),""),"")))</f>
        <v/>
      </c>
      <c r="V150" s="294" t="str">
        <f>IF(M150&lt;&gt;"",M150,IF(L150&lt;&gt;"",L150*SUMIF('Conversion Factors'!$A$2:$A$39,D150,'Conversion Factors'!$C$2:$C$39),IF(K150&gt;0,IF(J150&lt;&gt;"",K150*SUMIF('Conversion Factors'!$F$2:$F$28,IF(LEN(J150)&gt;6,MID(J150,1,LEN(J150)-10),MID(J150,1,LEN(J150)-4)),'Conversion Factors'!$G$2:$G$28)*SUMIF('Conversion Factors'!$A$2:$A$39,D150,'Conversion Factors'!$C$2:$C$39),""),"")))</f>
        <v/>
      </c>
      <c r="W150" s="294" t="str">
        <f t="shared" si="8"/>
        <v/>
      </c>
      <c r="X150" s="294" t="str">
        <f t="shared" si="9"/>
        <v/>
      </c>
      <c r="Y150" s="293" t="str">
        <f t="shared" si="10"/>
        <v>Actions</v>
      </c>
      <c r="Z150" s="293" t="str">
        <f t="shared" si="11"/>
        <v/>
      </c>
    </row>
    <row r="151" spans="2:26" ht="35.25" customHeight="1" x14ac:dyDescent="0.35">
      <c r="B151" s="362">
        <v>145</v>
      </c>
      <c r="C151" s="379"/>
      <c r="D151" s="319"/>
      <c r="E151" s="363"/>
      <c r="F151" s="364"/>
      <c r="G151" s="319"/>
      <c r="H151" s="373"/>
      <c r="I151" s="322" t="str">
        <f>IF($G151="Reused on site",1,IF($G151="Reused off site",1,IF($G151="Landfilled",0,IF(D151&lt;&gt;"",SUMIF('Conversion Factors'!$A$2:$A$39,$D151,'Conversion Factors'!$D$2:$D$39),""))))</f>
        <v/>
      </c>
      <c r="J151" s="374"/>
      <c r="K151" s="375"/>
      <c r="L151" s="376"/>
      <c r="M151" s="377"/>
      <c r="N151" s="378"/>
      <c r="O151" s="370"/>
      <c r="P151" s="371"/>
      <c r="Q151" s="371"/>
      <c r="R151" s="372"/>
      <c r="S151" s="294" t="str">
        <f>IF(J151&lt;&gt;"",J151,IF('Working Sheet'!Q533=1.31,"1.31 yd3 (1m3)",IF('Working Sheet'!Q533&lt;&gt;"",'Working Sheet'!Q533&amp;" yd3","")))</f>
        <v/>
      </c>
      <c r="T151" s="294" t="str">
        <f>IF(K151&gt;0,K151,IF(ISNUMBER('Working Sheet'!S533),'Working Sheet'!S533,""))</f>
        <v/>
      </c>
      <c r="U151" s="294" t="str">
        <f>IF(L151&lt;&gt;"",L151,IF(M151&lt;&gt;"",M151/SUMIF('Conversion Factors'!$A$2:$A$39,D151,'Conversion Factors'!$C$2:$C$39),IF(K151&gt;0,IF(J151&lt;&gt;"",K151*SUMIF('Conversion Factors'!$F$2:$F$28,IF(LEN(J151)&gt;6,MID(J151,1,LEN(J151)-10),MID(J151,1,LEN(J151)-4)),'Conversion Factors'!$G$2:$G$28),""),"")))</f>
        <v/>
      </c>
      <c r="V151" s="294" t="str">
        <f>IF(M151&lt;&gt;"",M151,IF(L151&lt;&gt;"",L151*SUMIF('Conversion Factors'!$A$2:$A$39,D151,'Conversion Factors'!$C$2:$C$39),IF(K151&gt;0,IF(J151&lt;&gt;"",K151*SUMIF('Conversion Factors'!$F$2:$F$28,IF(LEN(J151)&gt;6,MID(J151,1,LEN(J151)-10),MID(J151,1,LEN(J151)-4)),'Conversion Factors'!$G$2:$G$28)*SUMIF('Conversion Factors'!$A$2:$A$39,D151,'Conversion Factors'!$C$2:$C$39),""),"")))</f>
        <v/>
      </c>
      <c r="W151" s="294" t="str">
        <f t="shared" si="8"/>
        <v/>
      </c>
      <c r="X151" s="294" t="str">
        <f t="shared" si="9"/>
        <v/>
      </c>
      <c r="Y151" s="293" t="str">
        <f t="shared" si="10"/>
        <v>Actions</v>
      </c>
      <c r="Z151" s="293" t="str">
        <f t="shared" si="11"/>
        <v/>
      </c>
    </row>
    <row r="152" spans="2:26" ht="35.25" customHeight="1" x14ac:dyDescent="0.35">
      <c r="B152" s="362">
        <v>146</v>
      </c>
      <c r="C152" s="379"/>
      <c r="D152" s="319"/>
      <c r="E152" s="363"/>
      <c r="F152" s="364"/>
      <c r="G152" s="319"/>
      <c r="H152" s="373"/>
      <c r="I152" s="322" t="str">
        <f>IF($G152="Reused on site",1,IF($G152="Reused off site",1,IF($G152="Landfilled",0,IF(D152&lt;&gt;"",SUMIF('Conversion Factors'!$A$2:$A$39,$D152,'Conversion Factors'!$D$2:$D$39),""))))</f>
        <v/>
      </c>
      <c r="J152" s="374"/>
      <c r="K152" s="375"/>
      <c r="L152" s="376"/>
      <c r="M152" s="377"/>
      <c r="N152" s="378"/>
      <c r="O152" s="370"/>
      <c r="P152" s="371"/>
      <c r="Q152" s="371"/>
      <c r="R152" s="372"/>
      <c r="S152" s="294" t="str">
        <f>IF(J152&lt;&gt;"",J152,IF('Working Sheet'!Q534=1.31,"1.31 yd3 (1m3)",IF('Working Sheet'!Q534&lt;&gt;"",'Working Sheet'!Q534&amp;" yd3","")))</f>
        <v/>
      </c>
      <c r="T152" s="294" t="str">
        <f>IF(K152&gt;0,K152,IF(ISNUMBER('Working Sheet'!S534),'Working Sheet'!S534,""))</f>
        <v/>
      </c>
      <c r="U152" s="294" t="str">
        <f>IF(L152&lt;&gt;"",L152,IF(M152&lt;&gt;"",M152/SUMIF('Conversion Factors'!$A$2:$A$39,D152,'Conversion Factors'!$C$2:$C$39),IF(K152&gt;0,IF(J152&lt;&gt;"",K152*SUMIF('Conversion Factors'!$F$2:$F$28,IF(LEN(J152)&gt;6,MID(J152,1,LEN(J152)-10),MID(J152,1,LEN(J152)-4)),'Conversion Factors'!$G$2:$G$28),""),"")))</f>
        <v/>
      </c>
      <c r="V152" s="294" t="str">
        <f>IF(M152&lt;&gt;"",M152,IF(L152&lt;&gt;"",L152*SUMIF('Conversion Factors'!$A$2:$A$39,D152,'Conversion Factors'!$C$2:$C$39),IF(K152&gt;0,IF(J152&lt;&gt;"",K152*SUMIF('Conversion Factors'!$F$2:$F$28,IF(LEN(J152)&gt;6,MID(J152,1,LEN(J152)-10),MID(J152,1,LEN(J152)-4)),'Conversion Factors'!$G$2:$G$28)*SUMIF('Conversion Factors'!$A$2:$A$39,D152,'Conversion Factors'!$C$2:$C$39),""),"")))</f>
        <v/>
      </c>
      <c r="W152" s="294" t="str">
        <f t="shared" si="8"/>
        <v/>
      </c>
      <c r="X152" s="294" t="str">
        <f t="shared" si="9"/>
        <v/>
      </c>
      <c r="Y152" s="293" t="str">
        <f t="shared" si="10"/>
        <v>Actions</v>
      </c>
      <c r="Z152" s="293" t="str">
        <f t="shared" si="11"/>
        <v/>
      </c>
    </row>
    <row r="153" spans="2:26" ht="35.25" customHeight="1" x14ac:dyDescent="0.35">
      <c r="B153" s="362">
        <v>147</v>
      </c>
      <c r="C153" s="379"/>
      <c r="D153" s="319"/>
      <c r="E153" s="363"/>
      <c r="F153" s="364"/>
      <c r="G153" s="319"/>
      <c r="H153" s="373"/>
      <c r="I153" s="322" t="str">
        <f>IF($G153="Reused on site",1,IF($G153="Reused off site",1,IF($G153="Landfilled",0,IF(D153&lt;&gt;"",SUMIF('Conversion Factors'!$A$2:$A$39,$D153,'Conversion Factors'!$D$2:$D$39),""))))</f>
        <v/>
      </c>
      <c r="J153" s="374"/>
      <c r="K153" s="375"/>
      <c r="L153" s="376"/>
      <c r="M153" s="377"/>
      <c r="N153" s="378"/>
      <c r="O153" s="370"/>
      <c r="P153" s="371"/>
      <c r="Q153" s="371"/>
      <c r="R153" s="372"/>
      <c r="S153" s="294" t="str">
        <f>IF(J153&lt;&gt;"",J153,IF('Working Sheet'!Q535=1.31,"1.31 yd3 (1m3)",IF('Working Sheet'!Q535&lt;&gt;"",'Working Sheet'!Q535&amp;" yd3","")))</f>
        <v/>
      </c>
      <c r="T153" s="294" t="str">
        <f>IF(K153&gt;0,K153,IF(ISNUMBER('Working Sheet'!S535),'Working Sheet'!S535,""))</f>
        <v/>
      </c>
      <c r="U153" s="294" t="str">
        <f>IF(L153&lt;&gt;"",L153,IF(M153&lt;&gt;"",M153/SUMIF('Conversion Factors'!$A$2:$A$39,D153,'Conversion Factors'!$C$2:$C$39),IF(K153&gt;0,IF(J153&lt;&gt;"",K153*SUMIF('Conversion Factors'!$F$2:$F$28,IF(LEN(J153)&gt;6,MID(J153,1,LEN(J153)-10),MID(J153,1,LEN(J153)-4)),'Conversion Factors'!$G$2:$G$28),""),"")))</f>
        <v/>
      </c>
      <c r="V153" s="294" t="str">
        <f>IF(M153&lt;&gt;"",M153,IF(L153&lt;&gt;"",L153*SUMIF('Conversion Factors'!$A$2:$A$39,D153,'Conversion Factors'!$C$2:$C$39),IF(K153&gt;0,IF(J153&lt;&gt;"",K153*SUMIF('Conversion Factors'!$F$2:$F$28,IF(LEN(J153)&gt;6,MID(J153,1,LEN(J153)-10),MID(J153,1,LEN(J153)-4)),'Conversion Factors'!$G$2:$G$28)*SUMIF('Conversion Factors'!$A$2:$A$39,D153,'Conversion Factors'!$C$2:$C$39),""),"")))</f>
        <v/>
      </c>
      <c r="W153" s="294" t="str">
        <f t="shared" si="8"/>
        <v/>
      </c>
      <c r="X153" s="294" t="str">
        <f t="shared" si="9"/>
        <v/>
      </c>
      <c r="Y153" s="293" t="str">
        <f t="shared" si="10"/>
        <v>Actions</v>
      </c>
      <c r="Z153" s="293" t="str">
        <f t="shared" si="11"/>
        <v/>
      </c>
    </row>
    <row r="154" spans="2:26" ht="35.25" customHeight="1" x14ac:dyDescent="0.35">
      <c r="B154" s="362">
        <v>148</v>
      </c>
      <c r="C154" s="379"/>
      <c r="D154" s="319"/>
      <c r="E154" s="363"/>
      <c r="F154" s="364"/>
      <c r="G154" s="319"/>
      <c r="H154" s="373"/>
      <c r="I154" s="322" t="str">
        <f>IF($G154="Reused on site",1,IF($G154="Reused off site",1,IF($G154="Landfilled",0,IF(D154&lt;&gt;"",SUMIF('Conversion Factors'!$A$2:$A$39,$D154,'Conversion Factors'!$D$2:$D$39),""))))</f>
        <v/>
      </c>
      <c r="J154" s="374"/>
      <c r="K154" s="375"/>
      <c r="L154" s="376"/>
      <c r="M154" s="377"/>
      <c r="N154" s="378"/>
      <c r="O154" s="370"/>
      <c r="P154" s="371"/>
      <c r="Q154" s="371"/>
      <c r="R154" s="372"/>
      <c r="S154" s="294" t="str">
        <f>IF(J154&lt;&gt;"",J154,IF('Working Sheet'!Q536=1.31,"1.31 yd3 (1m3)",IF('Working Sheet'!Q536&lt;&gt;"",'Working Sheet'!Q536&amp;" yd3","")))</f>
        <v/>
      </c>
      <c r="T154" s="294" t="str">
        <f>IF(K154&gt;0,K154,IF(ISNUMBER('Working Sheet'!S536),'Working Sheet'!S536,""))</f>
        <v/>
      </c>
      <c r="U154" s="294" t="str">
        <f>IF(L154&lt;&gt;"",L154,IF(M154&lt;&gt;"",M154/SUMIF('Conversion Factors'!$A$2:$A$39,D154,'Conversion Factors'!$C$2:$C$39),IF(K154&gt;0,IF(J154&lt;&gt;"",K154*SUMIF('Conversion Factors'!$F$2:$F$28,IF(LEN(J154)&gt;6,MID(J154,1,LEN(J154)-10),MID(J154,1,LEN(J154)-4)),'Conversion Factors'!$G$2:$G$28),""),"")))</f>
        <v/>
      </c>
      <c r="V154" s="294" t="str">
        <f>IF(M154&lt;&gt;"",M154,IF(L154&lt;&gt;"",L154*SUMIF('Conversion Factors'!$A$2:$A$39,D154,'Conversion Factors'!$C$2:$C$39),IF(K154&gt;0,IF(J154&lt;&gt;"",K154*SUMIF('Conversion Factors'!$F$2:$F$28,IF(LEN(J154)&gt;6,MID(J154,1,LEN(J154)-10),MID(J154,1,LEN(J154)-4)),'Conversion Factors'!$G$2:$G$28)*SUMIF('Conversion Factors'!$A$2:$A$39,D154,'Conversion Factors'!$C$2:$C$39),""),"")))</f>
        <v/>
      </c>
      <c r="W154" s="294" t="str">
        <f t="shared" si="8"/>
        <v/>
      </c>
      <c r="X154" s="294" t="str">
        <f t="shared" si="9"/>
        <v/>
      </c>
      <c r="Y154" s="293" t="str">
        <f t="shared" si="10"/>
        <v>Actions</v>
      </c>
      <c r="Z154" s="293" t="str">
        <f t="shared" si="11"/>
        <v/>
      </c>
    </row>
    <row r="155" spans="2:26" ht="35.25" customHeight="1" x14ac:dyDescent="0.35">
      <c r="B155" s="362">
        <v>149</v>
      </c>
      <c r="C155" s="379"/>
      <c r="D155" s="319"/>
      <c r="E155" s="363"/>
      <c r="F155" s="364"/>
      <c r="G155" s="319"/>
      <c r="H155" s="373"/>
      <c r="I155" s="322" t="str">
        <f>IF($G155="Reused on site",1,IF($G155="Reused off site",1,IF($G155="Landfilled",0,IF(D155&lt;&gt;"",SUMIF('Conversion Factors'!$A$2:$A$39,$D155,'Conversion Factors'!$D$2:$D$39),""))))</f>
        <v/>
      </c>
      <c r="J155" s="374"/>
      <c r="K155" s="375"/>
      <c r="L155" s="376"/>
      <c r="M155" s="377"/>
      <c r="N155" s="378"/>
      <c r="O155" s="370"/>
      <c r="P155" s="371"/>
      <c r="Q155" s="371"/>
      <c r="R155" s="372"/>
      <c r="S155" s="294" t="str">
        <f>IF(J155&lt;&gt;"",J155,IF('Working Sheet'!Q537=1.31,"1.31 yd3 (1m3)",IF('Working Sheet'!Q537&lt;&gt;"",'Working Sheet'!Q537&amp;" yd3","")))</f>
        <v/>
      </c>
      <c r="T155" s="294" t="str">
        <f>IF(K155&gt;0,K155,IF(ISNUMBER('Working Sheet'!S537),'Working Sheet'!S537,""))</f>
        <v/>
      </c>
      <c r="U155" s="294" t="str">
        <f>IF(L155&lt;&gt;"",L155,IF(M155&lt;&gt;"",M155/SUMIF('Conversion Factors'!$A$2:$A$39,D155,'Conversion Factors'!$C$2:$C$39),IF(K155&gt;0,IF(J155&lt;&gt;"",K155*SUMIF('Conversion Factors'!$F$2:$F$28,IF(LEN(J155)&gt;6,MID(J155,1,LEN(J155)-10),MID(J155,1,LEN(J155)-4)),'Conversion Factors'!$G$2:$G$28),""),"")))</f>
        <v/>
      </c>
      <c r="V155" s="294" t="str">
        <f>IF(M155&lt;&gt;"",M155,IF(L155&lt;&gt;"",L155*SUMIF('Conversion Factors'!$A$2:$A$39,D155,'Conversion Factors'!$C$2:$C$39),IF(K155&gt;0,IF(J155&lt;&gt;"",K155*SUMIF('Conversion Factors'!$F$2:$F$28,IF(LEN(J155)&gt;6,MID(J155,1,LEN(J155)-10),MID(J155,1,LEN(J155)-4)),'Conversion Factors'!$G$2:$G$28)*SUMIF('Conversion Factors'!$A$2:$A$39,D155,'Conversion Factors'!$C$2:$C$39),""),"")))</f>
        <v/>
      </c>
      <c r="W155" s="294" t="str">
        <f t="shared" si="8"/>
        <v/>
      </c>
      <c r="X155" s="294" t="str">
        <f t="shared" si="9"/>
        <v/>
      </c>
      <c r="Y155" s="293" t="str">
        <f t="shared" si="10"/>
        <v>Actions</v>
      </c>
      <c r="Z155" s="293" t="str">
        <f t="shared" si="11"/>
        <v/>
      </c>
    </row>
    <row r="156" spans="2:26" ht="35.25" customHeight="1" x14ac:dyDescent="0.35">
      <c r="B156" s="362">
        <v>150</v>
      </c>
      <c r="C156" s="379"/>
      <c r="D156" s="319"/>
      <c r="E156" s="363"/>
      <c r="F156" s="364"/>
      <c r="G156" s="319"/>
      <c r="H156" s="373"/>
      <c r="I156" s="322" t="str">
        <f>IF($G156="Reused on site",1,IF($G156="Reused off site",1,IF($G156="Landfilled",0,IF(D156&lt;&gt;"",SUMIF('Conversion Factors'!$A$2:$A$39,$D156,'Conversion Factors'!$D$2:$D$39),""))))</f>
        <v/>
      </c>
      <c r="J156" s="374"/>
      <c r="K156" s="375"/>
      <c r="L156" s="376"/>
      <c r="M156" s="377"/>
      <c r="N156" s="378"/>
      <c r="O156" s="370"/>
      <c r="P156" s="371"/>
      <c r="Q156" s="371"/>
      <c r="R156" s="372"/>
      <c r="S156" s="294" t="str">
        <f>IF(J156&lt;&gt;"",J156,IF('Working Sheet'!Q538=1.31,"1.31 yd3 (1m3)",IF('Working Sheet'!Q538&lt;&gt;"",'Working Sheet'!Q538&amp;" yd3","")))</f>
        <v/>
      </c>
      <c r="T156" s="294" t="str">
        <f>IF(K156&gt;0,K156,IF(ISNUMBER('Working Sheet'!S538),'Working Sheet'!S538,""))</f>
        <v/>
      </c>
      <c r="U156" s="294" t="str">
        <f>IF(L156&lt;&gt;"",L156,IF(M156&lt;&gt;"",M156/SUMIF('Conversion Factors'!$A$2:$A$39,D156,'Conversion Factors'!$C$2:$C$39),IF(K156&gt;0,IF(J156&lt;&gt;"",K156*SUMIF('Conversion Factors'!$F$2:$F$28,IF(LEN(J156)&gt;6,MID(J156,1,LEN(J156)-10),MID(J156,1,LEN(J156)-4)),'Conversion Factors'!$G$2:$G$28),""),"")))</f>
        <v/>
      </c>
      <c r="V156" s="294" t="str">
        <f>IF(M156&lt;&gt;"",M156,IF(L156&lt;&gt;"",L156*SUMIF('Conversion Factors'!$A$2:$A$39,D156,'Conversion Factors'!$C$2:$C$39),IF(K156&gt;0,IF(J156&lt;&gt;"",K156*SUMIF('Conversion Factors'!$F$2:$F$28,IF(LEN(J156)&gt;6,MID(J156,1,LEN(J156)-10),MID(J156,1,LEN(J156)-4)),'Conversion Factors'!$G$2:$G$28)*SUMIF('Conversion Factors'!$A$2:$A$39,D156,'Conversion Factors'!$C$2:$C$39),""),"")))</f>
        <v/>
      </c>
      <c r="W156" s="294" t="str">
        <f t="shared" si="8"/>
        <v/>
      </c>
      <c r="X156" s="294" t="str">
        <f t="shared" si="9"/>
        <v/>
      </c>
      <c r="Y156" s="293" t="str">
        <f t="shared" si="10"/>
        <v>Actions</v>
      </c>
      <c r="Z156" s="293" t="str">
        <f t="shared" si="11"/>
        <v/>
      </c>
    </row>
    <row r="157" spans="2:26" ht="35.25" customHeight="1" x14ac:dyDescent="0.35">
      <c r="B157" s="362">
        <v>151</v>
      </c>
      <c r="C157" s="379"/>
      <c r="D157" s="319"/>
      <c r="E157" s="363"/>
      <c r="F157" s="364"/>
      <c r="G157" s="319"/>
      <c r="H157" s="373"/>
      <c r="I157" s="322" t="str">
        <f>IF($G157="Reused on site",1,IF($G157="Reused off site",1,IF($G157="Landfilled",0,IF(D157&lt;&gt;"",SUMIF('Conversion Factors'!$A$2:$A$39,$D157,'Conversion Factors'!$D$2:$D$39),""))))</f>
        <v/>
      </c>
      <c r="J157" s="374"/>
      <c r="K157" s="375"/>
      <c r="L157" s="376"/>
      <c r="M157" s="377"/>
      <c r="N157" s="378"/>
      <c r="O157" s="370"/>
      <c r="P157" s="371"/>
      <c r="Q157" s="371"/>
      <c r="R157" s="372"/>
      <c r="S157" s="294" t="str">
        <f>IF(J157&lt;&gt;"",J157,IF('Working Sheet'!Q539=1.31,"1.31 yd3 (1m3)",IF('Working Sheet'!Q539&lt;&gt;"",'Working Sheet'!Q539&amp;" yd3","")))</f>
        <v/>
      </c>
      <c r="T157" s="294" t="str">
        <f>IF(K157&gt;0,K157,IF(ISNUMBER('Working Sheet'!S539),'Working Sheet'!S539,""))</f>
        <v/>
      </c>
      <c r="U157" s="294" t="str">
        <f>IF(L157&lt;&gt;"",L157,IF(M157&lt;&gt;"",M157/SUMIF('Conversion Factors'!$A$2:$A$39,D157,'Conversion Factors'!$C$2:$C$39),IF(K157&gt;0,IF(J157&lt;&gt;"",K157*SUMIF('Conversion Factors'!$F$2:$F$28,IF(LEN(J157)&gt;6,MID(J157,1,LEN(J157)-10),MID(J157,1,LEN(J157)-4)),'Conversion Factors'!$G$2:$G$28),""),"")))</f>
        <v/>
      </c>
      <c r="V157" s="294" t="str">
        <f>IF(M157&lt;&gt;"",M157,IF(L157&lt;&gt;"",L157*SUMIF('Conversion Factors'!$A$2:$A$39,D157,'Conversion Factors'!$C$2:$C$39),IF(K157&gt;0,IF(J157&lt;&gt;"",K157*SUMIF('Conversion Factors'!$F$2:$F$28,IF(LEN(J157)&gt;6,MID(J157,1,LEN(J157)-10),MID(J157,1,LEN(J157)-4)),'Conversion Factors'!$G$2:$G$28)*SUMIF('Conversion Factors'!$A$2:$A$39,D157,'Conversion Factors'!$C$2:$C$39),""),"")))</f>
        <v/>
      </c>
      <c r="W157" s="294" t="str">
        <f t="shared" si="8"/>
        <v/>
      </c>
      <c r="X157" s="294" t="str">
        <f t="shared" si="9"/>
        <v/>
      </c>
      <c r="Y157" s="293" t="str">
        <f t="shared" si="10"/>
        <v>Actions</v>
      </c>
      <c r="Z157" s="293" t="str">
        <f t="shared" si="11"/>
        <v/>
      </c>
    </row>
    <row r="158" spans="2:26" ht="35.25" customHeight="1" x14ac:dyDescent="0.35">
      <c r="B158" s="362">
        <v>152</v>
      </c>
      <c r="C158" s="379"/>
      <c r="D158" s="319"/>
      <c r="E158" s="363"/>
      <c r="F158" s="364"/>
      <c r="G158" s="319"/>
      <c r="H158" s="373"/>
      <c r="I158" s="322" t="str">
        <f>IF($G158="Reused on site",1,IF($G158="Reused off site",1,IF($G158="Landfilled",0,IF(D158&lt;&gt;"",SUMIF('Conversion Factors'!$A$2:$A$39,$D158,'Conversion Factors'!$D$2:$D$39),""))))</f>
        <v/>
      </c>
      <c r="J158" s="374"/>
      <c r="K158" s="375"/>
      <c r="L158" s="376"/>
      <c r="M158" s="377"/>
      <c r="N158" s="378"/>
      <c r="O158" s="370"/>
      <c r="P158" s="371"/>
      <c r="Q158" s="371"/>
      <c r="R158" s="372"/>
      <c r="S158" s="294" t="str">
        <f>IF(J158&lt;&gt;"",J158,IF('Working Sheet'!Q540=1.31,"1.31 yd3 (1m3)",IF('Working Sheet'!Q540&lt;&gt;"",'Working Sheet'!Q540&amp;" yd3","")))</f>
        <v/>
      </c>
      <c r="T158" s="294" t="str">
        <f>IF(K158&gt;0,K158,IF(ISNUMBER('Working Sheet'!S540),'Working Sheet'!S540,""))</f>
        <v/>
      </c>
      <c r="U158" s="294" t="str">
        <f>IF(L158&lt;&gt;"",L158,IF(M158&lt;&gt;"",M158/SUMIF('Conversion Factors'!$A$2:$A$39,D158,'Conversion Factors'!$C$2:$C$39),IF(K158&gt;0,IF(J158&lt;&gt;"",K158*SUMIF('Conversion Factors'!$F$2:$F$28,IF(LEN(J158)&gt;6,MID(J158,1,LEN(J158)-10),MID(J158,1,LEN(J158)-4)),'Conversion Factors'!$G$2:$G$28),""),"")))</f>
        <v/>
      </c>
      <c r="V158" s="294" t="str">
        <f>IF(M158&lt;&gt;"",M158,IF(L158&lt;&gt;"",L158*SUMIF('Conversion Factors'!$A$2:$A$39,D158,'Conversion Factors'!$C$2:$C$39),IF(K158&gt;0,IF(J158&lt;&gt;"",K158*SUMIF('Conversion Factors'!$F$2:$F$28,IF(LEN(J158)&gt;6,MID(J158,1,LEN(J158)-10),MID(J158,1,LEN(J158)-4)),'Conversion Factors'!$G$2:$G$28)*SUMIF('Conversion Factors'!$A$2:$A$39,D158,'Conversion Factors'!$C$2:$C$39),""),"")))</f>
        <v/>
      </c>
      <c r="W158" s="294" t="str">
        <f t="shared" si="8"/>
        <v/>
      </c>
      <c r="X158" s="294" t="str">
        <f t="shared" si="9"/>
        <v/>
      </c>
      <c r="Y158" s="293" t="str">
        <f t="shared" si="10"/>
        <v>Actions</v>
      </c>
      <c r="Z158" s="293" t="str">
        <f t="shared" si="11"/>
        <v/>
      </c>
    </row>
    <row r="159" spans="2:26" ht="35.25" customHeight="1" x14ac:dyDescent="0.35">
      <c r="B159" s="362">
        <v>153</v>
      </c>
      <c r="C159" s="379"/>
      <c r="D159" s="319"/>
      <c r="E159" s="363"/>
      <c r="F159" s="364"/>
      <c r="G159" s="319"/>
      <c r="H159" s="373"/>
      <c r="I159" s="322" t="str">
        <f>IF($G159="Reused on site",1,IF($G159="Reused off site",1,IF($G159="Landfilled",0,IF(D159&lt;&gt;"",SUMIF('Conversion Factors'!$A$2:$A$39,$D159,'Conversion Factors'!$D$2:$D$39),""))))</f>
        <v/>
      </c>
      <c r="J159" s="374"/>
      <c r="K159" s="375"/>
      <c r="L159" s="376"/>
      <c r="M159" s="377"/>
      <c r="N159" s="378"/>
      <c r="O159" s="370"/>
      <c r="P159" s="371"/>
      <c r="Q159" s="371"/>
      <c r="R159" s="372"/>
      <c r="S159" s="294" t="str">
        <f>IF(J159&lt;&gt;"",J159,IF('Working Sheet'!Q541=1.31,"1.31 yd3 (1m3)",IF('Working Sheet'!Q541&lt;&gt;"",'Working Sheet'!Q541&amp;" yd3","")))</f>
        <v/>
      </c>
      <c r="T159" s="294" t="str">
        <f>IF(K159&gt;0,K159,IF(ISNUMBER('Working Sheet'!S541),'Working Sheet'!S541,""))</f>
        <v/>
      </c>
      <c r="U159" s="294" t="str">
        <f>IF(L159&lt;&gt;"",L159,IF(M159&lt;&gt;"",M159/SUMIF('Conversion Factors'!$A$2:$A$39,D159,'Conversion Factors'!$C$2:$C$39),IF(K159&gt;0,IF(J159&lt;&gt;"",K159*SUMIF('Conversion Factors'!$F$2:$F$28,IF(LEN(J159)&gt;6,MID(J159,1,LEN(J159)-10),MID(J159,1,LEN(J159)-4)),'Conversion Factors'!$G$2:$G$28),""),"")))</f>
        <v/>
      </c>
      <c r="V159" s="294" t="str">
        <f>IF(M159&lt;&gt;"",M159,IF(L159&lt;&gt;"",L159*SUMIF('Conversion Factors'!$A$2:$A$39,D159,'Conversion Factors'!$C$2:$C$39),IF(K159&gt;0,IF(J159&lt;&gt;"",K159*SUMIF('Conversion Factors'!$F$2:$F$28,IF(LEN(J159)&gt;6,MID(J159,1,LEN(J159)-10),MID(J159,1,LEN(J159)-4)),'Conversion Factors'!$G$2:$G$28)*SUMIF('Conversion Factors'!$A$2:$A$39,D159,'Conversion Factors'!$C$2:$C$39),""),"")))</f>
        <v/>
      </c>
      <c r="W159" s="294" t="str">
        <f t="shared" si="8"/>
        <v/>
      </c>
      <c r="X159" s="294" t="str">
        <f t="shared" si="9"/>
        <v/>
      </c>
      <c r="Y159" s="293" t="str">
        <f t="shared" si="10"/>
        <v>Actions</v>
      </c>
      <c r="Z159" s="293" t="str">
        <f t="shared" si="11"/>
        <v/>
      </c>
    </row>
    <row r="160" spans="2:26" ht="35.25" customHeight="1" x14ac:dyDescent="0.35">
      <c r="B160" s="362">
        <v>154</v>
      </c>
      <c r="C160" s="379"/>
      <c r="D160" s="319"/>
      <c r="E160" s="363"/>
      <c r="F160" s="364"/>
      <c r="G160" s="319"/>
      <c r="H160" s="373"/>
      <c r="I160" s="322" t="str">
        <f>IF($G160="Reused on site",1,IF($G160="Reused off site",1,IF($G160="Landfilled",0,IF(D160&lt;&gt;"",SUMIF('Conversion Factors'!$A$2:$A$39,$D160,'Conversion Factors'!$D$2:$D$39),""))))</f>
        <v/>
      </c>
      <c r="J160" s="374"/>
      <c r="K160" s="375"/>
      <c r="L160" s="376"/>
      <c r="M160" s="377"/>
      <c r="N160" s="378"/>
      <c r="O160" s="370"/>
      <c r="P160" s="371"/>
      <c r="Q160" s="371"/>
      <c r="R160" s="372"/>
      <c r="S160" s="294" t="str">
        <f>IF(J160&lt;&gt;"",J160,IF('Working Sheet'!Q542=1.31,"1.31 yd3 (1m3)",IF('Working Sheet'!Q542&lt;&gt;"",'Working Sheet'!Q542&amp;" yd3","")))</f>
        <v/>
      </c>
      <c r="T160" s="294" t="str">
        <f>IF(K160&gt;0,K160,IF(ISNUMBER('Working Sheet'!S542),'Working Sheet'!S542,""))</f>
        <v/>
      </c>
      <c r="U160" s="294" t="str">
        <f>IF(L160&lt;&gt;"",L160,IF(M160&lt;&gt;"",M160/SUMIF('Conversion Factors'!$A$2:$A$39,D160,'Conversion Factors'!$C$2:$C$39),IF(K160&gt;0,IF(J160&lt;&gt;"",K160*SUMIF('Conversion Factors'!$F$2:$F$28,IF(LEN(J160)&gt;6,MID(J160,1,LEN(J160)-10),MID(J160,1,LEN(J160)-4)),'Conversion Factors'!$G$2:$G$28),""),"")))</f>
        <v/>
      </c>
      <c r="V160" s="294" t="str">
        <f>IF(M160&lt;&gt;"",M160,IF(L160&lt;&gt;"",L160*SUMIF('Conversion Factors'!$A$2:$A$39,D160,'Conversion Factors'!$C$2:$C$39),IF(K160&gt;0,IF(J160&lt;&gt;"",K160*SUMIF('Conversion Factors'!$F$2:$F$28,IF(LEN(J160)&gt;6,MID(J160,1,LEN(J160)-10),MID(J160,1,LEN(J160)-4)),'Conversion Factors'!$G$2:$G$28)*SUMIF('Conversion Factors'!$A$2:$A$39,D160,'Conversion Factors'!$C$2:$C$39),""),"")))</f>
        <v/>
      </c>
      <c r="W160" s="294" t="str">
        <f t="shared" si="8"/>
        <v/>
      </c>
      <c r="X160" s="294" t="str">
        <f t="shared" si="9"/>
        <v/>
      </c>
      <c r="Y160" s="293" t="str">
        <f t="shared" si="10"/>
        <v>Actions</v>
      </c>
      <c r="Z160" s="293" t="str">
        <f t="shared" si="11"/>
        <v/>
      </c>
    </row>
    <row r="161" spans="2:26" ht="35.25" customHeight="1" x14ac:dyDescent="0.35">
      <c r="B161" s="362">
        <v>155</v>
      </c>
      <c r="C161" s="379"/>
      <c r="D161" s="319"/>
      <c r="E161" s="363"/>
      <c r="F161" s="364"/>
      <c r="G161" s="319"/>
      <c r="H161" s="373"/>
      <c r="I161" s="322" t="str">
        <f>IF($G161="Reused on site",1,IF($G161="Reused off site",1,IF($G161="Landfilled",0,IF(D161&lt;&gt;"",SUMIF('Conversion Factors'!$A$2:$A$39,$D161,'Conversion Factors'!$D$2:$D$39),""))))</f>
        <v/>
      </c>
      <c r="J161" s="374"/>
      <c r="K161" s="375"/>
      <c r="L161" s="376"/>
      <c r="M161" s="377"/>
      <c r="N161" s="378"/>
      <c r="O161" s="370"/>
      <c r="P161" s="371"/>
      <c r="Q161" s="371"/>
      <c r="R161" s="372"/>
      <c r="S161" s="294" t="str">
        <f>IF(J161&lt;&gt;"",J161,IF('Working Sheet'!Q543=1.31,"1.31 yd3 (1m3)",IF('Working Sheet'!Q543&lt;&gt;"",'Working Sheet'!Q543&amp;" yd3","")))</f>
        <v/>
      </c>
      <c r="T161" s="294" t="str">
        <f>IF(K161&gt;0,K161,IF(ISNUMBER('Working Sheet'!S543),'Working Sheet'!S543,""))</f>
        <v/>
      </c>
      <c r="U161" s="294" t="str">
        <f>IF(L161&lt;&gt;"",L161,IF(M161&lt;&gt;"",M161/SUMIF('Conversion Factors'!$A$2:$A$39,D161,'Conversion Factors'!$C$2:$C$39),IF(K161&gt;0,IF(J161&lt;&gt;"",K161*SUMIF('Conversion Factors'!$F$2:$F$28,IF(LEN(J161)&gt;6,MID(J161,1,LEN(J161)-10),MID(J161,1,LEN(J161)-4)),'Conversion Factors'!$G$2:$G$28),""),"")))</f>
        <v/>
      </c>
      <c r="V161" s="294" t="str">
        <f>IF(M161&lt;&gt;"",M161,IF(L161&lt;&gt;"",L161*SUMIF('Conversion Factors'!$A$2:$A$39,D161,'Conversion Factors'!$C$2:$C$39),IF(K161&gt;0,IF(J161&lt;&gt;"",K161*SUMIF('Conversion Factors'!$F$2:$F$28,IF(LEN(J161)&gt;6,MID(J161,1,LEN(J161)-10),MID(J161,1,LEN(J161)-4)),'Conversion Factors'!$G$2:$G$28)*SUMIF('Conversion Factors'!$A$2:$A$39,D161,'Conversion Factors'!$C$2:$C$39),""),"")))</f>
        <v/>
      </c>
      <c r="W161" s="294" t="str">
        <f t="shared" si="8"/>
        <v/>
      </c>
      <c r="X161" s="294" t="str">
        <f t="shared" si="9"/>
        <v/>
      </c>
      <c r="Y161" s="293" t="str">
        <f t="shared" si="10"/>
        <v>Actions</v>
      </c>
      <c r="Z161" s="293" t="str">
        <f t="shared" si="11"/>
        <v/>
      </c>
    </row>
    <row r="162" spans="2:26" ht="35.25" customHeight="1" x14ac:dyDescent="0.35">
      <c r="B162" s="362">
        <v>156</v>
      </c>
      <c r="C162" s="379"/>
      <c r="D162" s="319"/>
      <c r="E162" s="363"/>
      <c r="F162" s="364"/>
      <c r="G162" s="319"/>
      <c r="H162" s="373"/>
      <c r="I162" s="322" t="str">
        <f>IF($G162="Reused on site",1,IF($G162="Reused off site",1,IF($G162="Landfilled",0,IF(D162&lt;&gt;"",SUMIF('Conversion Factors'!$A$2:$A$39,$D162,'Conversion Factors'!$D$2:$D$39),""))))</f>
        <v/>
      </c>
      <c r="J162" s="374"/>
      <c r="K162" s="375"/>
      <c r="L162" s="376"/>
      <c r="M162" s="377"/>
      <c r="N162" s="378"/>
      <c r="O162" s="370"/>
      <c r="P162" s="371"/>
      <c r="Q162" s="371"/>
      <c r="R162" s="372"/>
      <c r="S162" s="294" t="str">
        <f>IF(J162&lt;&gt;"",J162,IF('Working Sheet'!Q544=1.31,"1.31 yd3 (1m3)",IF('Working Sheet'!Q544&lt;&gt;"",'Working Sheet'!Q544&amp;" yd3","")))</f>
        <v/>
      </c>
      <c r="T162" s="294" t="str">
        <f>IF(K162&gt;0,K162,IF(ISNUMBER('Working Sheet'!S544),'Working Sheet'!S544,""))</f>
        <v/>
      </c>
      <c r="U162" s="294" t="str">
        <f>IF(L162&lt;&gt;"",L162,IF(M162&lt;&gt;"",M162/SUMIF('Conversion Factors'!$A$2:$A$39,D162,'Conversion Factors'!$C$2:$C$39),IF(K162&gt;0,IF(J162&lt;&gt;"",K162*SUMIF('Conversion Factors'!$F$2:$F$28,IF(LEN(J162)&gt;6,MID(J162,1,LEN(J162)-10),MID(J162,1,LEN(J162)-4)),'Conversion Factors'!$G$2:$G$28),""),"")))</f>
        <v/>
      </c>
      <c r="V162" s="294" t="str">
        <f>IF(M162&lt;&gt;"",M162,IF(L162&lt;&gt;"",L162*SUMIF('Conversion Factors'!$A$2:$A$39,D162,'Conversion Factors'!$C$2:$C$39),IF(K162&gt;0,IF(J162&lt;&gt;"",K162*SUMIF('Conversion Factors'!$F$2:$F$28,IF(LEN(J162)&gt;6,MID(J162,1,LEN(J162)-10),MID(J162,1,LEN(J162)-4)),'Conversion Factors'!$G$2:$G$28)*SUMIF('Conversion Factors'!$A$2:$A$39,D162,'Conversion Factors'!$C$2:$C$39),""),"")))</f>
        <v/>
      </c>
      <c r="W162" s="294" t="str">
        <f t="shared" si="8"/>
        <v/>
      </c>
      <c r="X162" s="294" t="str">
        <f t="shared" si="9"/>
        <v/>
      </c>
      <c r="Y162" s="293" t="str">
        <f t="shared" si="10"/>
        <v>Actions</v>
      </c>
      <c r="Z162" s="293" t="str">
        <f t="shared" si="11"/>
        <v/>
      </c>
    </row>
    <row r="163" spans="2:26" ht="35.25" customHeight="1" x14ac:dyDescent="0.35">
      <c r="B163" s="362">
        <v>157</v>
      </c>
      <c r="C163" s="379"/>
      <c r="D163" s="319"/>
      <c r="E163" s="363"/>
      <c r="F163" s="364"/>
      <c r="G163" s="319"/>
      <c r="H163" s="373"/>
      <c r="I163" s="322" t="str">
        <f>IF($G163="Reused on site",1,IF($G163="Reused off site",1,IF($G163="Landfilled",0,IF(D163&lt;&gt;"",SUMIF('Conversion Factors'!$A$2:$A$39,$D163,'Conversion Factors'!$D$2:$D$39),""))))</f>
        <v/>
      </c>
      <c r="J163" s="374"/>
      <c r="K163" s="375"/>
      <c r="L163" s="376"/>
      <c r="M163" s="377"/>
      <c r="N163" s="378"/>
      <c r="O163" s="370"/>
      <c r="P163" s="371"/>
      <c r="Q163" s="371"/>
      <c r="R163" s="372"/>
      <c r="S163" s="294" t="str">
        <f>IF(J163&lt;&gt;"",J163,IF('Working Sheet'!Q545=1.31,"1.31 yd3 (1m3)",IF('Working Sheet'!Q545&lt;&gt;"",'Working Sheet'!Q545&amp;" yd3","")))</f>
        <v/>
      </c>
      <c r="T163" s="294" t="str">
        <f>IF(K163&gt;0,K163,IF(ISNUMBER('Working Sheet'!S545),'Working Sheet'!S545,""))</f>
        <v/>
      </c>
      <c r="U163" s="294" t="str">
        <f>IF(L163&lt;&gt;"",L163,IF(M163&lt;&gt;"",M163/SUMIF('Conversion Factors'!$A$2:$A$39,D163,'Conversion Factors'!$C$2:$C$39),IF(K163&gt;0,IF(J163&lt;&gt;"",K163*SUMIF('Conversion Factors'!$F$2:$F$28,IF(LEN(J163)&gt;6,MID(J163,1,LEN(J163)-10),MID(J163,1,LEN(J163)-4)),'Conversion Factors'!$G$2:$G$28),""),"")))</f>
        <v/>
      </c>
      <c r="V163" s="294" t="str">
        <f>IF(M163&lt;&gt;"",M163,IF(L163&lt;&gt;"",L163*SUMIF('Conversion Factors'!$A$2:$A$39,D163,'Conversion Factors'!$C$2:$C$39),IF(K163&gt;0,IF(J163&lt;&gt;"",K163*SUMIF('Conversion Factors'!$F$2:$F$28,IF(LEN(J163)&gt;6,MID(J163,1,LEN(J163)-10),MID(J163,1,LEN(J163)-4)),'Conversion Factors'!$G$2:$G$28)*SUMIF('Conversion Factors'!$A$2:$A$39,D163,'Conversion Factors'!$C$2:$C$39),""),"")))</f>
        <v/>
      </c>
      <c r="W163" s="294" t="str">
        <f t="shared" si="8"/>
        <v/>
      </c>
      <c r="X163" s="294" t="str">
        <f t="shared" si="9"/>
        <v/>
      </c>
      <c r="Y163" s="293" t="str">
        <f t="shared" si="10"/>
        <v>Actions</v>
      </c>
      <c r="Z163" s="293" t="str">
        <f t="shared" si="11"/>
        <v/>
      </c>
    </row>
    <row r="164" spans="2:26" ht="35.25" customHeight="1" x14ac:dyDescent="0.35">
      <c r="B164" s="362">
        <v>158</v>
      </c>
      <c r="C164" s="379"/>
      <c r="D164" s="319"/>
      <c r="E164" s="363"/>
      <c r="F164" s="364"/>
      <c r="G164" s="319"/>
      <c r="H164" s="373"/>
      <c r="I164" s="322" t="str">
        <f>IF($G164="Reused on site",1,IF($G164="Reused off site",1,IF($G164="Landfilled",0,IF(D164&lt;&gt;"",SUMIF('Conversion Factors'!$A$2:$A$39,$D164,'Conversion Factors'!$D$2:$D$39),""))))</f>
        <v/>
      </c>
      <c r="J164" s="374"/>
      <c r="K164" s="375"/>
      <c r="L164" s="376"/>
      <c r="M164" s="377"/>
      <c r="N164" s="378"/>
      <c r="O164" s="370"/>
      <c r="P164" s="371"/>
      <c r="Q164" s="371"/>
      <c r="R164" s="372"/>
      <c r="S164" s="294" t="str">
        <f>IF(J164&lt;&gt;"",J164,IF('Working Sheet'!Q546=1.31,"1.31 yd3 (1m3)",IF('Working Sheet'!Q546&lt;&gt;"",'Working Sheet'!Q546&amp;" yd3","")))</f>
        <v/>
      </c>
      <c r="T164" s="294" t="str">
        <f>IF(K164&gt;0,K164,IF(ISNUMBER('Working Sheet'!S546),'Working Sheet'!S546,""))</f>
        <v/>
      </c>
      <c r="U164" s="294" t="str">
        <f>IF(L164&lt;&gt;"",L164,IF(M164&lt;&gt;"",M164/SUMIF('Conversion Factors'!$A$2:$A$39,D164,'Conversion Factors'!$C$2:$C$39),IF(K164&gt;0,IF(J164&lt;&gt;"",K164*SUMIF('Conversion Factors'!$F$2:$F$28,IF(LEN(J164)&gt;6,MID(J164,1,LEN(J164)-10),MID(J164,1,LEN(J164)-4)),'Conversion Factors'!$G$2:$G$28),""),"")))</f>
        <v/>
      </c>
      <c r="V164" s="294" t="str">
        <f>IF(M164&lt;&gt;"",M164,IF(L164&lt;&gt;"",L164*SUMIF('Conversion Factors'!$A$2:$A$39,D164,'Conversion Factors'!$C$2:$C$39),IF(K164&gt;0,IF(J164&lt;&gt;"",K164*SUMIF('Conversion Factors'!$F$2:$F$28,IF(LEN(J164)&gt;6,MID(J164,1,LEN(J164)-10),MID(J164,1,LEN(J164)-4)),'Conversion Factors'!$G$2:$G$28)*SUMIF('Conversion Factors'!$A$2:$A$39,D164,'Conversion Factors'!$C$2:$C$39),""),"")))</f>
        <v/>
      </c>
      <c r="W164" s="294" t="str">
        <f t="shared" si="8"/>
        <v/>
      </c>
      <c r="X164" s="294" t="str">
        <f t="shared" si="9"/>
        <v/>
      </c>
      <c r="Y164" s="293" t="str">
        <f t="shared" si="10"/>
        <v>Actions</v>
      </c>
      <c r="Z164" s="293" t="str">
        <f t="shared" si="11"/>
        <v/>
      </c>
    </row>
    <row r="165" spans="2:26" ht="35.25" customHeight="1" x14ac:dyDescent="0.35">
      <c r="B165" s="362">
        <v>159</v>
      </c>
      <c r="C165" s="379"/>
      <c r="D165" s="319"/>
      <c r="E165" s="363"/>
      <c r="F165" s="364"/>
      <c r="G165" s="319"/>
      <c r="H165" s="373"/>
      <c r="I165" s="322" t="str">
        <f>IF($G165="Reused on site",1,IF($G165="Reused off site",1,IF($G165="Landfilled",0,IF(D165&lt;&gt;"",SUMIF('Conversion Factors'!$A$2:$A$39,$D165,'Conversion Factors'!$D$2:$D$39),""))))</f>
        <v/>
      </c>
      <c r="J165" s="374"/>
      <c r="K165" s="375"/>
      <c r="L165" s="376"/>
      <c r="M165" s="377"/>
      <c r="N165" s="378"/>
      <c r="O165" s="370"/>
      <c r="P165" s="371"/>
      <c r="Q165" s="371"/>
      <c r="R165" s="372"/>
      <c r="S165" s="294" t="str">
        <f>IF(J165&lt;&gt;"",J165,IF('Working Sheet'!Q547=1.31,"1.31 yd3 (1m3)",IF('Working Sheet'!Q547&lt;&gt;"",'Working Sheet'!Q547&amp;" yd3","")))</f>
        <v/>
      </c>
      <c r="T165" s="294" t="str">
        <f>IF(K165&gt;0,K165,IF(ISNUMBER('Working Sheet'!S547),'Working Sheet'!S547,""))</f>
        <v/>
      </c>
      <c r="U165" s="294" t="str">
        <f>IF(L165&lt;&gt;"",L165,IF(M165&lt;&gt;"",M165/SUMIF('Conversion Factors'!$A$2:$A$39,D165,'Conversion Factors'!$C$2:$C$39),IF(K165&gt;0,IF(J165&lt;&gt;"",K165*SUMIF('Conversion Factors'!$F$2:$F$28,IF(LEN(J165)&gt;6,MID(J165,1,LEN(J165)-10),MID(J165,1,LEN(J165)-4)),'Conversion Factors'!$G$2:$G$28),""),"")))</f>
        <v/>
      </c>
      <c r="V165" s="294" t="str">
        <f>IF(M165&lt;&gt;"",M165,IF(L165&lt;&gt;"",L165*SUMIF('Conversion Factors'!$A$2:$A$39,D165,'Conversion Factors'!$C$2:$C$39),IF(K165&gt;0,IF(J165&lt;&gt;"",K165*SUMIF('Conversion Factors'!$F$2:$F$28,IF(LEN(J165)&gt;6,MID(J165,1,LEN(J165)-10),MID(J165,1,LEN(J165)-4)),'Conversion Factors'!$G$2:$G$28)*SUMIF('Conversion Factors'!$A$2:$A$39,D165,'Conversion Factors'!$C$2:$C$39),""),"")))</f>
        <v/>
      </c>
      <c r="W165" s="294" t="str">
        <f t="shared" si="8"/>
        <v/>
      </c>
      <c r="X165" s="294" t="str">
        <f t="shared" si="9"/>
        <v/>
      </c>
      <c r="Y165" s="293" t="str">
        <f t="shared" si="10"/>
        <v>Actions</v>
      </c>
      <c r="Z165" s="293" t="str">
        <f t="shared" si="11"/>
        <v/>
      </c>
    </row>
    <row r="166" spans="2:26" ht="35.25" customHeight="1" x14ac:dyDescent="0.35">
      <c r="B166" s="362">
        <v>160</v>
      </c>
      <c r="C166" s="379"/>
      <c r="D166" s="319"/>
      <c r="E166" s="363"/>
      <c r="F166" s="364"/>
      <c r="G166" s="319"/>
      <c r="H166" s="373"/>
      <c r="I166" s="322" t="str">
        <f>IF($G166="Reused on site",1,IF($G166="Reused off site",1,IF($G166="Landfilled",0,IF(D166&lt;&gt;"",SUMIF('Conversion Factors'!$A$2:$A$39,$D166,'Conversion Factors'!$D$2:$D$39),""))))</f>
        <v/>
      </c>
      <c r="J166" s="374"/>
      <c r="K166" s="375"/>
      <c r="L166" s="376"/>
      <c r="M166" s="377"/>
      <c r="N166" s="378"/>
      <c r="O166" s="370"/>
      <c r="P166" s="371"/>
      <c r="Q166" s="371"/>
      <c r="R166" s="372"/>
      <c r="S166" s="294" t="str">
        <f>IF(J166&lt;&gt;"",J166,IF('Working Sheet'!Q548=1.31,"1.31 yd3 (1m3)",IF('Working Sheet'!Q548&lt;&gt;"",'Working Sheet'!Q548&amp;" yd3","")))</f>
        <v/>
      </c>
      <c r="T166" s="294" t="str">
        <f>IF(K166&gt;0,K166,IF(ISNUMBER('Working Sheet'!S548),'Working Sheet'!S548,""))</f>
        <v/>
      </c>
      <c r="U166" s="294" t="str">
        <f>IF(L166&lt;&gt;"",L166,IF(M166&lt;&gt;"",M166/SUMIF('Conversion Factors'!$A$2:$A$39,D166,'Conversion Factors'!$C$2:$C$39),IF(K166&gt;0,IF(J166&lt;&gt;"",K166*SUMIF('Conversion Factors'!$F$2:$F$28,IF(LEN(J166)&gt;6,MID(J166,1,LEN(J166)-10),MID(J166,1,LEN(J166)-4)),'Conversion Factors'!$G$2:$G$28),""),"")))</f>
        <v/>
      </c>
      <c r="V166" s="294" t="str">
        <f>IF(M166&lt;&gt;"",M166,IF(L166&lt;&gt;"",L166*SUMIF('Conversion Factors'!$A$2:$A$39,D166,'Conversion Factors'!$C$2:$C$39),IF(K166&gt;0,IF(J166&lt;&gt;"",K166*SUMIF('Conversion Factors'!$F$2:$F$28,IF(LEN(J166)&gt;6,MID(J166,1,LEN(J166)-10),MID(J166,1,LEN(J166)-4)),'Conversion Factors'!$G$2:$G$28)*SUMIF('Conversion Factors'!$A$2:$A$39,D166,'Conversion Factors'!$C$2:$C$39),""),"")))</f>
        <v/>
      </c>
      <c r="W166" s="294" t="str">
        <f t="shared" si="8"/>
        <v/>
      </c>
      <c r="X166" s="294" t="str">
        <f t="shared" si="9"/>
        <v/>
      </c>
      <c r="Y166" s="293" t="str">
        <f t="shared" si="10"/>
        <v>Actions</v>
      </c>
      <c r="Z166" s="293" t="str">
        <f t="shared" si="11"/>
        <v/>
      </c>
    </row>
    <row r="167" spans="2:26" ht="35.25" customHeight="1" x14ac:dyDescent="0.35">
      <c r="B167" s="362">
        <v>161</v>
      </c>
      <c r="C167" s="379"/>
      <c r="D167" s="319"/>
      <c r="E167" s="363"/>
      <c r="F167" s="364"/>
      <c r="G167" s="319"/>
      <c r="H167" s="373"/>
      <c r="I167" s="322" t="str">
        <f>IF($G167="Reused on site",1,IF($G167="Reused off site",1,IF($G167="Landfilled",0,IF(D167&lt;&gt;"",SUMIF('Conversion Factors'!$A$2:$A$39,$D167,'Conversion Factors'!$D$2:$D$39),""))))</f>
        <v/>
      </c>
      <c r="J167" s="374"/>
      <c r="K167" s="375"/>
      <c r="L167" s="376"/>
      <c r="M167" s="377"/>
      <c r="N167" s="378"/>
      <c r="O167" s="370"/>
      <c r="P167" s="371"/>
      <c r="Q167" s="371"/>
      <c r="R167" s="372"/>
      <c r="S167" s="294" t="str">
        <f>IF(J167&lt;&gt;"",J167,IF('Working Sheet'!Q549=1.31,"1.31 yd3 (1m3)",IF('Working Sheet'!Q549&lt;&gt;"",'Working Sheet'!Q549&amp;" yd3","")))</f>
        <v/>
      </c>
      <c r="T167" s="294" t="str">
        <f>IF(K167&gt;0,K167,IF(ISNUMBER('Working Sheet'!S549),'Working Sheet'!S549,""))</f>
        <v/>
      </c>
      <c r="U167" s="294" t="str">
        <f>IF(L167&lt;&gt;"",L167,IF(M167&lt;&gt;"",M167/SUMIF('Conversion Factors'!$A$2:$A$39,D167,'Conversion Factors'!$C$2:$C$39),IF(K167&gt;0,IF(J167&lt;&gt;"",K167*SUMIF('Conversion Factors'!$F$2:$F$28,IF(LEN(J167)&gt;6,MID(J167,1,LEN(J167)-10),MID(J167,1,LEN(J167)-4)),'Conversion Factors'!$G$2:$G$28),""),"")))</f>
        <v/>
      </c>
      <c r="V167" s="294" t="str">
        <f>IF(M167&lt;&gt;"",M167,IF(L167&lt;&gt;"",L167*SUMIF('Conversion Factors'!$A$2:$A$39,D167,'Conversion Factors'!$C$2:$C$39),IF(K167&gt;0,IF(J167&lt;&gt;"",K167*SUMIF('Conversion Factors'!$F$2:$F$28,IF(LEN(J167)&gt;6,MID(J167,1,LEN(J167)-10),MID(J167,1,LEN(J167)-4)),'Conversion Factors'!$G$2:$G$28)*SUMIF('Conversion Factors'!$A$2:$A$39,D167,'Conversion Factors'!$C$2:$C$39),""),"")))</f>
        <v/>
      </c>
      <c r="W167" s="294" t="str">
        <f t="shared" si="8"/>
        <v/>
      </c>
      <c r="X167" s="294" t="str">
        <f t="shared" si="9"/>
        <v/>
      </c>
      <c r="Y167" s="293" t="str">
        <f t="shared" si="10"/>
        <v>Actions</v>
      </c>
      <c r="Z167" s="293" t="str">
        <f t="shared" si="11"/>
        <v/>
      </c>
    </row>
    <row r="168" spans="2:26" ht="35.25" customHeight="1" x14ac:dyDescent="0.35">
      <c r="B168" s="362">
        <v>162</v>
      </c>
      <c r="C168" s="379"/>
      <c r="D168" s="319"/>
      <c r="E168" s="363"/>
      <c r="F168" s="364"/>
      <c r="G168" s="319"/>
      <c r="H168" s="373"/>
      <c r="I168" s="322" t="str">
        <f>IF($G168="Reused on site",1,IF($G168="Reused off site",1,IF($G168="Landfilled",0,IF(D168&lt;&gt;"",SUMIF('Conversion Factors'!$A$2:$A$39,$D168,'Conversion Factors'!$D$2:$D$39),""))))</f>
        <v/>
      </c>
      <c r="J168" s="374"/>
      <c r="K168" s="375"/>
      <c r="L168" s="376"/>
      <c r="M168" s="377"/>
      <c r="N168" s="378"/>
      <c r="O168" s="370"/>
      <c r="P168" s="371"/>
      <c r="Q168" s="371"/>
      <c r="R168" s="372"/>
      <c r="S168" s="294" t="str">
        <f>IF(J168&lt;&gt;"",J168,IF('Working Sheet'!Q550=1.31,"1.31 yd3 (1m3)",IF('Working Sheet'!Q550&lt;&gt;"",'Working Sheet'!Q550&amp;" yd3","")))</f>
        <v/>
      </c>
      <c r="T168" s="294" t="str">
        <f>IF(K168&gt;0,K168,IF(ISNUMBER('Working Sheet'!S550),'Working Sheet'!S550,""))</f>
        <v/>
      </c>
      <c r="U168" s="294" t="str">
        <f>IF(L168&lt;&gt;"",L168,IF(M168&lt;&gt;"",M168/SUMIF('Conversion Factors'!$A$2:$A$39,D168,'Conversion Factors'!$C$2:$C$39),IF(K168&gt;0,IF(J168&lt;&gt;"",K168*SUMIF('Conversion Factors'!$F$2:$F$28,IF(LEN(J168)&gt;6,MID(J168,1,LEN(J168)-10),MID(J168,1,LEN(J168)-4)),'Conversion Factors'!$G$2:$G$28),""),"")))</f>
        <v/>
      </c>
      <c r="V168" s="294" t="str">
        <f>IF(M168&lt;&gt;"",M168,IF(L168&lt;&gt;"",L168*SUMIF('Conversion Factors'!$A$2:$A$39,D168,'Conversion Factors'!$C$2:$C$39),IF(K168&gt;0,IF(J168&lt;&gt;"",K168*SUMIF('Conversion Factors'!$F$2:$F$28,IF(LEN(J168)&gt;6,MID(J168,1,LEN(J168)-10),MID(J168,1,LEN(J168)-4)),'Conversion Factors'!$G$2:$G$28)*SUMIF('Conversion Factors'!$A$2:$A$39,D168,'Conversion Factors'!$C$2:$C$39),""),"")))</f>
        <v/>
      </c>
      <c r="W168" s="294" t="str">
        <f t="shared" si="8"/>
        <v/>
      </c>
      <c r="X168" s="294" t="str">
        <f t="shared" si="9"/>
        <v/>
      </c>
      <c r="Y168" s="293" t="str">
        <f t="shared" si="10"/>
        <v>Actions</v>
      </c>
      <c r="Z168" s="293" t="str">
        <f t="shared" si="11"/>
        <v/>
      </c>
    </row>
    <row r="169" spans="2:26" ht="35.25" customHeight="1" x14ac:dyDescent="0.35">
      <c r="B169" s="362">
        <v>163</v>
      </c>
      <c r="C169" s="379"/>
      <c r="D169" s="319"/>
      <c r="E169" s="363"/>
      <c r="F169" s="364"/>
      <c r="G169" s="319"/>
      <c r="H169" s="373"/>
      <c r="I169" s="322" t="str">
        <f>IF($G169="Reused on site",1,IF($G169="Reused off site",1,IF($G169="Landfilled",0,IF(D169&lt;&gt;"",SUMIF('Conversion Factors'!$A$2:$A$39,$D169,'Conversion Factors'!$D$2:$D$39),""))))</f>
        <v/>
      </c>
      <c r="J169" s="374"/>
      <c r="K169" s="375"/>
      <c r="L169" s="376"/>
      <c r="M169" s="377"/>
      <c r="N169" s="378"/>
      <c r="O169" s="370"/>
      <c r="P169" s="371"/>
      <c r="Q169" s="371"/>
      <c r="R169" s="372"/>
      <c r="S169" s="294" t="str">
        <f>IF(J169&lt;&gt;"",J169,IF('Working Sheet'!Q551=1.31,"1.31 yd3 (1m3)",IF('Working Sheet'!Q551&lt;&gt;"",'Working Sheet'!Q551&amp;" yd3","")))</f>
        <v/>
      </c>
      <c r="T169" s="294" t="str">
        <f>IF(K169&gt;0,K169,IF(ISNUMBER('Working Sheet'!S551),'Working Sheet'!S551,""))</f>
        <v/>
      </c>
      <c r="U169" s="294" t="str">
        <f>IF(L169&lt;&gt;"",L169,IF(M169&lt;&gt;"",M169/SUMIF('Conversion Factors'!$A$2:$A$39,D169,'Conversion Factors'!$C$2:$C$39),IF(K169&gt;0,IF(J169&lt;&gt;"",K169*SUMIF('Conversion Factors'!$F$2:$F$28,IF(LEN(J169)&gt;6,MID(J169,1,LEN(J169)-10),MID(J169,1,LEN(J169)-4)),'Conversion Factors'!$G$2:$G$28),""),"")))</f>
        <v/>
      </c>
      <c r="V169" s="294" t="str">
        <f>IF(M169&lt;&gt;"",M169,IF(L169&lt;&gt;"",L169*SUMIF('Conversion Factors'!$A$2:$A$39,D169,'Conversion Factors'!$C$2:$C$39),IF(K169&gt;0,IF(J169&lt;&gt;"",K169*SUMIF('Conversion Factors'!$F$2:$F$28,IF(LEN(J169)&gt;6,MID(J169,1,LEN(J169)-10),MID(J169,1,LEN(J169)-4)),'Conversion Factors'!$G$2:$G$28)*SUMIF('Conversion Factors'!$A$2:$A$39,D169,'Conversion Factors'!$C$2:$C$39),""),"")))</f>
        <v/>
      </c>
      <c r="W169" s="294" t="str">
        <f t="shared" si="8"/>
        <v/>
      </c>
      <c r="X169" s="294" t="str">
        <f t="shared" si="9"/>
        <v/>
      </c>
      <c r="Y169" s="293" t="str">
        <f t="shared" si="10"/>
        <v>Actions</v>
      </c>
      <c r="Z169" s="293" t="str">
        <f t="shared" si="11"/>
        <v/>
      </c>
    </row>
    <row r="170" spans="2:26" ht="35.25" customHeight="1" x14ac:dyDescent="0.35">
      <c r="B170" s="362">
        <v>164</v>
      </c>
      <c r="C170" s="379"/>
      <c r="D170" s="319"/>
      <c r="E170" s="363"/>
      <c r="F170" s="364"/>
      <c r="G170" s="319"/>
      <c r="H170" s="373"/>
      <c r="I170" s="322" t="str">
        <f>IF($G170="Reused on site",1,IF($G170="Reused off site",1,IF($G170="Landfilled",0,IF(D170&lt;&gt;"",SUMIF('Conversion Factors'!$A$2:$A$39,$D170,'Conversion Factors'!$D$2:$D$39),""))))</f>
        <v/>
      </c>
      <c r="J170" s="374"/>
      <c r="K170" s="375"/>
      <c r="L170" s="376"/>
      <c r="M170" s="377"/>
      <c r="N170" s="378"/>
      <c r="O170" s="370"/>
      <c r="P170" s="371"/>
      <c r="Q170" s="371"/>
      <c r="R170" s="372"/>
      <c r="S170" s="294" t="str">
        <f>IF(J170&lt;&gt;"",J170,IF('Working Sheet'!Q552=1.31,"1.31 yd3 (1m3)",IF('Working Sheet'!Q552&lt;&gt;"",'Working Sheet'!Q552&amp;" yd3","")))</f>
        <v/>
      </c>
      <c r="T170" s="294" t="str">
        <f>IF(K170&gt;0,K170,IF(ISNUMBER('Working Sheet'!S552),'Working Sheet'!S552,""))</f>
        <v/>
      </c>
      <c r="U170" s="294" t="str">
        <f>IF(L170&lt;&gt;"",L170,IF(M170&lt;&gt;"",M170/SUMIF('Conversion Factors'!$A$2:$A$39,D170,'Conversion Factors'!$C$2:$C$39),IF(K170&gt;0,IF(J170&lt;&gt;"",K170*SUMIF('Conversion Factors'!$F$2:$F$28,IF(LEN(J170)&gt;6,MID(J170,1,LEN(J170)-10),MID(J170,1,LEN(J170)-4)),'Conversion Factors'!$G$2:$G$28),""),"")))</f>
        <v/>
      </c>
      <c r="V170" s="294" t="str">
        <f>IF(M170&lt;&gt;"",M170,IF(L170&lt;&gt;"",L170*SUMIF('Conversion Factors'!$A$2:$A$39,D170,'Conversion Factors'!$C$2:$C$39),IF(K170&gt;0,IF(J170&lt;&gt;"",K170*SUMIF('Conversion Factors'!$F$2:$F$28,IF(LEN(J170)&gt;6,MID(J170,1,LEN(J170)-10),MID(J170,1,LEN(J170)-4)),'Conversion Factors'!$G$2:$G$28)*SUMIF('Conversion Factors'!$A$2:$A$39,D170,'Conversion Factors'!$C$2:$C$39),""),"")))</f>
        <v/>
      </c>
      <c r="W170" s="294" t="str">
        <f t="shared" si="8"/>
        <v/>
      </c>
      <c r="X170" s="294" t="str">
        <f t="shared" si="9"/>
        <v/>
      </c>
      <c r="Y170" s="293" t="str">
        <f t="shared" si="10"/>
        <v>Actions</v>
      </c>
      <c r="Z170" s="293" t="str">
        <f t="shared" si="11"/>
        <v/>
      </c>
    </row>
    <row r="171" spans="2:26" ht="35.25" customHeight="1" x14ac:dyDescent="0.35">
      <c r="B171" s="362">
        <v>165</v>
      </c>
      <c r="C171" s="379"/>
      <c r="D171" s="319"/>
      <c r="E171" s="363"/>
      <c r="F171" s="364"/>
      <c r="G171" s="319"/>
      <c r="H171" s="373"/>
      <c r="I171" s="322" t="str">
        <f>IF($G171="Reused on site",1,IF($G171="Reused off site",1,IF($G171="Landfilled",0,IF(D171&lt;&gt;"",SUMIF('Conversion Factors'!$A$2:$A$39,$D171,'Conversion Factors'!$D$2:$D$39),""))))</f>
        <v/>
      </c>
      <c r="J171" s="374"/>
      <c r="K171" s="375"/>
      <c r="L171" s="376"/>
      <c r="M171" s="377"/>
      <c r="N171" s="378"/>
      <c r="O171" s="370"/>
      <c r="P171" s="371"/>
      <c r="Q171" s="371"/>
      <c r="R171" s="372"/>
      <c r="S171" s="294" t="str">
        <f>IF(J171&lt;&gt;"",J171,IF('Working Sheet'!Q553=1.31,"1.31 yd3 (1m3)",IF('Working Sheet'!Q553&lt;&gt;"",'Working Sheet'!Q553&amp;" yd3","")))</f>
        <v/>
      </c>
      <c r="T171" s="294" t="str">
        <f>IF(K171&gt;0,K171,IF(ISNUMBER('Working Sheet'!S553),'Working Sheet'!S553,""))</f>
        <v/>
      </c>
      <c r="U171" s="294" t="str">
        <f>IF(L171&lt;&gt;"",L171,IF(M171&lt;&gt;"",M171/SUMIF('Conversion Factors'!$A$2:$A$39,D171,'Conversion Factors'!$C$2:$C$39),IF(K171&gt;0,IF(J171&lt;&gt;"",K171*SUMIF('Conversion Factors'!$F$2:$F$28,IF(LEN(J171)&gt;6,MID(J171,1,LEN(J171)-10),MID(J171,1,LEN(J171)-4)),'Conversion Factors'!$G$2:$G$28),""),"")))</f>
        <v/>
      </c>
      <c r="V171" s="294" t="str">
        <f>IF(M171&lt;&gt;"",M171,IF(L171&lt;&gt;"",L171*SUMIF('Conversion Factors'!$A$2:$A$39,D171,'Conversion Factors'!$C$2:$C$39),IF(K171&gt;0,IF(J171&lt;&gt;"",K171*SUMIF('Conversion Factors'!$F$2:$F$28,IF(LEN(J171)&gt;6,MID(J171,1,LEN(J171)-10),MID(J171,1,LEN(J171)-4)),'Conversion Factors'!$G$2:$G$28)*SUMIF('Conversion Factors'!$A$2:$A$39,D171,'Conversion Factors'!$C$2:$C$39),""),"")))</f>
        <v/>
      </c>
      <c r="W171" s="294" t="str">
        <f t="shared" si="8"/>
        <v/>
      </c>
      <c r="X171" s="294" t="str">
        <f t="shared" si="9"/>
        <v/>
      </c>
      <c r="Y171" s="293" t="str">
        <f t="shared" si="10"/>
        <v>Actions</v>
      </c>
      <c r="Z171" s="293" t="str">
        <f t="shared" si="11"/>
        <v/>
      </c>
    </row>
    <row r="172" spans="2:26" ht="35.25" customHeight="1" x14ac:dyDescent="0.35">
      <c r="B172" s="362">
        <v>166</v>
      </c>
      <c r="C172" s="379"/>
      <c r="D172" s="319"/>
      <c r="E172" s="363"/>
      <c r="F172" s="364"/>
      <c r="G172" s="319"/>
      <c r="H172" s="373"/>
      <c r="I172" s="322" t="str">
        <f>IF($G172="Reused on site",1,IF($G172="Reused off site",1,IF($G172="Landfilled",0,IF(D172&lt;&gt;"",SUMIF('Conversion Factors'!$A$2:$A$39,$D172,'Conversion Factors'!$D$2:$D$39),""))))</f>
        <v/>
      </c>
      <c r="J172" s="374"/>
      <c r="K172" s="375"/>
      <c r="L172" s="376"/>
      <c r="M172" s="377"/>
      <c r="N172" s="378"/>
      <c r="O172" s="370"/>
      <c r="P172" s="371"/>
      <c r="Q172" s="371"/>
      <c r="R172" s="372"/>
      <c r="S172" s="294" t="str">
        <f>IF(J172&lt;&gt;"",J172,IF('Working Sheet'!Q554=1.31,"1.31 yd3 (1m3)",IF('Working Sheet'!Q554&lt;&gt;"",'Working Sheet'!Q554&amp;" yd3","")))</f>
        <v/>
      </c>
      <c r="T172" s="294" t="str">
        <f>IF(K172&gt;0,K172,IF(ISNUMBER('Working Sheet'!S554),'Working Sheet'!S554,""))</f>
        <v/>
      </c>
      <c r="U172" s="294" t="str">
        <f>IF(L172&lt;&gt;"",L172,IF(M172&lt;&gt;"",M172/SUMIF('Conversion Factors'!$A$2:$A$39,D172,'Conversion Factors'!$C$2:$C$39),IF(K172&gt;0,IF(J172&lt;&gt;"",K172*SUMIF('Conversion Factors'!$F$2:$F$28,IF(LEN(J172)&gt;6,MID(J172,1,LEN(J172)-10),MID(J172,1,LEN(J172)-4)),'Conversion Factors'!$G$2:$G$28),""),"")))</f>
        <v/>
      </c>
      <c r="V172" s="294" t="str">
        <f>IF(M172&lt;&gt;"",M172,IF(L172&lt;&gt;"",L172*SUMIF('Conversion Factors'!$A$2:$A$39,D172,'Conversion Factors'!$C$2:$C$39),IF(K172&gt;0,IF(J172&lt;&gt;"",K172*SUMIF('Conversion Factors'!$F$2:$F$28,IF(LEN(J172)&gt;6,MID(J172,1,LEN(J172)-10),MID(J172,1,LEN(J172)-4)),'Conversion Factors'!$G$2:$G$28)*SUMIF('Conversion Factors'!$A$2:$A$39,D172,'Conversion Factors'!$C$2:$C$39),""),"")))</f>
        <v/>
      </c>
      <c r="W172" s="294" t="str">
        <f t="shared" si="8"/>
        <v/>
      </c>
      <c r="X172" s="294" t="str">
        <f t="shared" si="9"/>
        <v/>
      </c>
      <c r="Y172" s="293" t="str">
        <f t="shared" si="10"/>
        <v>Actions</v>
      </c>
      <c r="Z172" s="293" t="str">
        <f t="shared" si="11"/>
        <v/>
      </c>
    </row>
    <row r="173" spans="2:26" ht="35.25" customHeight="1" x14ac:dyDescent="0.35">
      <c r="B173" s="362">
        <v>167</v>
      </c>
      <c r="C173" s="379"/>
      <c r="D173" s="319"/>
      <c r="E173" s="363"/>
      <c r="F173" s="364"/>
      <c r="G173" s="319"/>
      <c r="H173" s="373"/>
      <c r="I173" s="322" t="str">
        <f>IF($G173="Reused on site",1,IF($G173="Reused off site",1,IF($G173="Landfilled",0,IF(D173&lt;&gt;"",SUMIF('Conversion Factors'!$A$2:$A$39,$D173,'Conversion Factors'!$D$2:$D$39),""))))</f>
        <v/>
      </c>
      <c r="J173" s="374"/>
      <c r="K173" s="375"/>
      <c r="L173" s="376"/>
      <c r="M173" s="377"/>
      <c r="N173" s="378"/>
      <c r="O173" s="370"/>
      <c r="P173" s="371"/>
      <c r="Q173" s="371"/>
      <c r="R173" s="372"/>
      <c r="S173" s="294" t="str">
        <f>IF(J173&lt;&gt;"",J173,IF('Working Sheet'!Q555=1.31,"1.31 yd3 (1m3)",IF('Working Sheet'!Q555&lt;&gt;"",'Working Sheet'!Q555&amp;" yd3","")))</f>
        <v/>
      </c>
      <c r="T173" s="294" t="str">
        <f>IF(K173&gt;0,K173,IF(ISNUMBER('Working Sheet'!S555),'Working Sheet'!S555,""))</f>
        <v/>
      </c>
      <c r="U173" s="294" t="str">
        <f>IF(L173&lt;&gt;"",L173,IF(M173&lt;&gt;"",M173/SUMIF('Conversion Factors'!$A$2:$A$39,D173,'Conversion Factors'!$C$2:$C$39),IF(K173&gt;0,IF(J173&lt;&gt;"",K173*SUMIF('Conversion Factors'!$F$2:$F$28,IF(LEN(J173)&gt;6,MID(J173,1,LEN(J173)-10),MID(J173,1,LEN(J173)-4)),'Conversion Factors'!$G$2:$G$28),""),"")))</f>
        <v/>
      </c>
      <c r="V173" s="294" t="str">
        <f>IF(M173&lt;&gt;"",M173,IF(L173&lt;&gt;"",L173*SUMIF('Conversion Factors'!$A$2:$A$39,D173,'Conversion Factors'!$C$2:$C$39),IF(K173&gt;0,IF(J173&lt;&gt;"",K173*SUMIF('Conversion Factors'!$F$2:$F$28,IF(LEN(J173)&gt;6,MID(J173,1,LEN(J173)-10),MID(J173,1,LEN(J173)-4)),'Conversion Factors'!$G$2:$G$28)*SUMIF('Conversion Factors'!$A$2:$A$39,D173,'Conversion Factors'!$C$2:$C$39),""),"")))</f>
        <v/>
      </c>
      <c r="W173" s="294" t="str">
        <f t="shared" si="8"/>
        <v/>
      </c>
      <c r="X173" s="294" t="str">
        <f t="shared" si="9"/>
        <v/>
      </c>
      <c r="Y173" s="293" t="str">
        <f t="shared" si="10"/>
        <v>Actions</v>
      </c>
      <c r="Z173" s="293" t="str">
        <f t="shared" si="11"/>
        <v/>
      </c>
    </row>
    <row r="174" spans="2:26" ht="35.25" customHeight="1" x14ac:dyDescent="0.35">
      <c r="B174" s="362">
        <v>168</v>
      </c>
      <c r="C174" s="379"/>
      <c r="D174" s="319"/>
      <c r="E174" s="363"/>
      <c r="F174" s="364"/>
      <c r="G174" s="319"/>
      <c r="H174" s="373"/>
      <c r="I174" s="322" t="str">
        <f>IF($G174="Reused on site",1,IF($G174="Reused off site",1,IF($G174="Landfilled",0,IF(D174&lt;&gt;"",SUMIF('Conversion Factors'!$A$2:$A$39,$D174,'Conversion Factors'!$D$2:$D$39),""))))</f>
        <v/>
      </c>
      <c r="J174" s="374"/>
      <c r="K174" s="375"/>
      <c r="L174" s="376"/>
      <c r="M174" s="377"/>
      <c r="N174" s="378"/>
      <c r="O174" s="370"/>
      <c r="P174" s="371"/>
      <c r="Q174" s="371"/>
      <c r="R174" s="372"/>
      <c r="S174" s="294" t="str">
        <f>IF(J174&lt;&gt;"",J174,IF('Working Sheet'!Q556=1.31,"1.31 yd3 (1m3)",IF('Working Sheet'!Q556&lt;&gt;"",'Working Sheet'!Q556&amp;" yd3","")))</f>
        <v/>
      </c>
      <c r="T174" s="294" t="str">
        <f>IF(K174&gt;0,K174,IF(ISNUMBER('Working Sheet'!S556),'Working Sheet'!S556,""))</f>
        <v/>
      </c>
      <c r="U174" s="294" t="str">
        <f>IF(L174&lt;&gt;"",L174,IF(M174&lt;&gt;"",M174/SUMIF('Conversion Factors'!$A$2:$A$39,D174,'Conversion Factors'!$C$2:$C$39),IF(K174&gt;0,IF(J174&lt;&gt;"",K174*SUMIF('Conversion Factors'!$F$2:$F$28,IF(LEN(J174)&gt;6,MID(J174,1,LEN(J174)-10),MID(J174,1,LEN(J174)-4)),'Conversion Factors'!$G$2:$G$28),""),"")))</f>
        <v/>
      </c>
      <c r="V174" s="294" t="str">
        <f>IF(M174&lt;&gt;"",M174,IF(L174&lt;&gt;"",L174*SUMIF('Conversion Factors'!$A$2:$A$39,D174,'Conversion Factors'!$C$2:$C$39),IF(K174&gt;0,IF(J174&lt;&gt;"",K174*SUMIF('Conversion Factors'!$F$2:$F$28,IF(LEN(J174)&gt;6,MID(J174,1,LEN(J174)-10),MID(J174,1,LEN(J174)-4)),'Conversion Factors'!$G$2:$G$28)*SUMIF('Conversion Factors'!$A$2:$A$39,D174,'Conversion Factors'!$C$2:$C$39),""),"")))</f>
        <v/>
      </c>
      <c r="W174" s="294" t="str">
        <f t="shared" si="8"/>
        <v/>
      </c>
      <c r="X174" s="294" t="str">
        <f t="shared" si="9"/>
        <v/>
      </c>
      <c r="Y174" s="293" t="str">
        <f t="shared" si="10"/>
        <v>Actions</v>
      </c>
      <c r="Z174" s="293" t="str">
        <f t="shared" si="11"/>
        <v/>
      </c>
    </row>
    <row r="175" spans="2:26" ht="35.25" customHeight="1" x14ac:dyDescent="0.35">
      <c r="B175" s="362">
        <v>169</v>
      </c>
      <c r="C175" s="379"/>
      <c r="D175" s="319"/>
      <c r="E175" s="363"/>
      <c r="F175" s="364"/>
      <c r="G175" s="319"/>
      <c r="H175" s="373"/>
      <c r="I175" s="322" t="str">
        <f>IF($G175="Reused on site",1,IF($G175="Reused off site",1,IF($G175="Landfilled",0,IF(D175&lt;&gt;"",SUMIF('Conversion Factors'!$A$2:$A$39,$D175,'Conversion Factors'!$D$2:$D$39),""))))</f>
        <v/>
      </c>
      <c r="J175" s="374"/>
      <c r="K175" s="375"/>
      <c r="L175" s="376"/>
      <c r="M175" s="377"/>
      <c r="N175" s="378"/>
      <c r="O175" s="370"/>
      <c r="P175" s="371"/>
      <c r="Q175" s="371"/>
      <c r="R175" s="372"/>
      <c r="S175" s="294" t="str">
        <f>IF(J175&lt;&gt;"",J175,IF('Working Sheet'!Q557=1.31,"1.31 yd3 (1m3)",IF('Working Sheet'!Q557&lt;&gt;"",'Working Sheet'!Q557&amp;" yd3","")))</f>
        <v/>
      </c>
      <c r="T175" s="294" t="str">
        <f>IF(K175&gt;0,K175,IF(ISNUMBER('Working Sheet'!S557),'Working Sheet'!S557,""))</f>
        <v/>
      </c>
      <c r="U175" s="294" t="str">
        <f>IF(L175&lt;&gt;"",L175,IF(M175&lt;&gt;"",M175/SUMIF('Conversion Factors'!$A$2:$A$39,D175,'Conversion Factors'!$C$2:$C$39),IF(K175&gt;0,IF(J175&lt;&gt;"",K175*SUMIF('Conversion Factors'!$F$2:$F$28,IF(LEN(J175)&gt;6,MID(J175,1,LEN(J175)-10),MID(J175,1,LEN(J175)-4)),'Conversion Factors'!$G$2:$G$28),""),"")))</f>
        <v/>
      </c>
      <c r="V175" s="294" t="str">
        <f>IF(M175&lt;&gt;"",M175,IF(L175&lt;&gt;"",L175*SUMIF('Conversion Factors'!$A$2:$A$39,D175,'Conversion Factors'!$C$2:$C$39),IF(K175&gt;0,IF(J175&lt;&gt;"",K175*SUMIF('Conversion Factors'!$F$2:$F$28,IF(LEN(J175)&gt;6,MID(J175,1,LEN(J175)-10),MID(J175,1,LEN(J175)-4)),'Conversion Factors'!$G$2:$G$28)*SUMIF('Conversion Factors'!$A$2:$A$39,D175,'Conversion Factors'!$C$2:$C$39),""),"")))</f>
        <v/>
      </c>
      <c r="W175" s="294" t="str">
        <f t="shared" si="8"/>
        <v/>
      </c>
      <c r="X175" s="294" t="str">
        <f t="shared" si="9"/>
        <v/>
      </c>
      <c r="Y175" s="293" t="str">
        <f t="shared" si="10"/>
        <v>Actions</v>
      </c>
      <c r="Z175" s="293" t="str">
        <f t="shared" si="11"/>
        <v/>
      </c>
    </row>
    <row r="176" spans="2:26" ht="35.25" customHeight="1" x14ac:dyDescent="0.35">
      <c r="B176" s="362">
        <v>170</v>
      </c>
      <c r="C176" s="379"/>
      <c r="D176" s="319"/>
      <c r="E176" s="363"/>
      <c r="F176" s="364"/>
      <c r="G176" s="319"/>
      <c r="H176" s="373"/>
      <c r="I176" s="322" t="str">
        <f>IF($G176="Reused on site",1,IF($G176="Reused off site",1,IF($G176="Landfilled",0,IF(D176&lt;&gt;"",SUMIF('Conversion Factors'!$A$2:$A$39,$D176,'Conversion Factors'!$D$2:$D$39),""))))</f>
        <v/>
      </c>
      <c r="J176" s="374"/>
      <c r="K176" s="375"/>
      <c r="L176" s="376"/>
      <c r="M176" s="377"/>
      <c r="N176" s="378"/>
      <c r="O176" s="370"/>
      <c r="P176" s="371"/>
      <c r="Q176" s="371"/>
      <c r="R176" s="372"/>
      <c r="S176" s="294" t="str">
        <f>IF(J176&lt;&gt;"",J176,IF('Working Sheet'!Q558=1.31,"1.31 yd3 (1m3)",IF('Working Sheet'!Q558&lt;&gt;"",'Working Sheet'!Q558&amp;" yd3","")))</f>
        <v/>
      </c>
      <c r="T176" s="294" t="str">
        <f>IF(K176&gt;0,K176,IF(ISNUMBER('Working Sheet'!S558),'Working Sheet'!S558,""))</f>
        <v/>
      </c>
      <c r="U176" s="294" t="str">
        <f>IF(L176&lt;&gt;"",L176,IF(M176&lt;&gt;"",M176/SUMIF('Conversion Factors'!$A$2:$A$39,D176,'Conversion Factors'!$C$2:$C$39),IF(K176&gt;0,IF(J176&lt;&gt;"",K176*SUMIF('Conversion Factors'!$F$2:$F$28,IF(LEN(J176)&gt;6,MID(J176,1,LEN(J176)-10),MID(J176,1,LEN(J176)-4)),'Conversion Factors'!$G$2:$G$28),""),"")))</f>
        <v/>
      </c>
      <c r="V176" s="294" t="str">
        <f>IF(M176&lt;&gt;"",M176,IF(L176&lt;&gt;"",L176*SUMIF('Conversion Factors'!$A$2:$A$39,D176,'Conversion Factors'!$C$2:$C$39),IF(K176&gt;0,IF(J176&lt;&gt;"",K176*SUMIF('Conversion Factors'!$F$2:$F$28,IF(LEN(J176)&gt;6,MID(J176,1,LEN(J176)-10),MID(J176,1,LEN(J176)-4)),'Conversion Factors'!$G$2:$G$28)*SUMIF('Conversion Factors'!$A$2:$A$39,D176,'Conversion Factors'!$C$2:$C$39),""),"")))</f>
        <v/>
      </c>
      <c r="W176" s="294" t="str">
        <f t="shared" si="8"/>
        <v/>
      </c>
      <c r="X176" s="294" t="str">
        <f t="shared" si="9"/>
        <v/>
      </c>
      <c r="Y176" s="293" t="str">
        <f t="shared" si="10"/>
        <v>Actions</v>
      </c>
      <c r="Z176" s="293" t="str">
        <f t="shared" si="11"/>
        <v/>
      </c>
    </row>
    <row r="177" spans="2:26" ht="35.25" customHeight="1" x14ac:dyDescent="0.35">
      <c r="B177" s="362">
        <v>171</v>
      </c>
      <c r="C177" s="379"/>
      <c r="D177" s="319"/>
      <c r="E177" s="363"/>
      <c r="F177" s="364"/>
      <c r="G177" s="319"/>
      <c r="H177" s="373"/>
      <c r="I177" s="322" t="str">
        <f>IF($G177="Reused on site",1,IF($G177="Reused off site",1,IF($G177="Landfilled",0,IF(D177&lt;&gt;"",SUMIF('Conversion Factors'!$A$2:$A$39,$D177,'Conversion Factors'!$D$2:$D$39),""))))</f>
        <v/>
      </c>
      <c r="J177" s="374"/>
      <c r="K177" s="375"/>
      <c r="L177" s="376"/>
      <c r="M177" s="377"/>
      <c r="N177" s="378"/>
      <c r="O177" s="370"/>
      <c r="P177" s="371"/>
      <c r="Q177" s="371"/>
      <c r="R177" s="372"/>
      <c r="S177" s="294" t="str">
        <f>IF(J177&lt;&gt;"",J177,IF('Working Sheet'!Q559=1.31,"1.31 yd3 (1m3)",IF('Working Sheet'!Q559&lt;&gt;"",'Working Sheet'!Q559&amp;" yd3","")))</f>
        <v/>
      </c>
      <c r="T177" s="294" t="str">
        <f>IF(K177&gt;0,K177,IF(ISNUMBER('Working Sheet'!S559),'Working Sheet'!S559,""))</f>
        <v/>
      </c>
      <c r="U177" s="294" t="str">
        <f>IF(L177&lt;&gt;"",L177,IF(M177&lt;&gt;"",M177/SUMIF('Conversion Factors'!$A$2:$A$39,D177,'Conversion Factors'!$C$2:$C$39),IF(K177&gt;0,IF(J177&lt;&gt;"",K177*SUMIF('Conversion Factors'!$F$2:$F$28,IF(LEN(J177)&gt;6,MID(J177,1,LEN(J177)-10),MID(J177,1,LEN(J177)-4)),'Conversion Factors'!$G$2:$G$28),""),"")))</f>
        <v/>
      </c>
      <c r="V177" s="294" t="str">
        <f>IF(M177&lt;&gt;"",M177,IF(L177&lt;&gt;"",L177*SUMIF('Conversion Factors'!$A$2:$A$39,D177,'Conversion Factors'!$C$2:$C$39),IF(K177&gt;0,IF(J177&lt;&gt;"",K177*SUMIF('Conversion Factors'!$F$2:$F$28,IF(LEN(J177)&gt;6,MID(J177,1,LEN(J177)-10),MID(J177,1,LEN(J177)-4)),'Conversion Factors'!$G$2:$G$28)*SUMIF('Conversion Factors'!$A$2:$A$39,D177,'Conversion Factors'!$C$2:$C$39),""),"")))</f>
        <v/>
      </c>
      <c r="W177" s="294" t="str">
        <f t="shared" si="8"/>
        <v/>
      </c>
      <c r="X177" s="294" t="str">
        <f t="shared" si="9"/>
        <v/>
      </c>
      <c r="Y177" s="293" t="str">
        <f t="shared" si="10"/>
        <v>Actions</v>
      </c>
      <c r="Z177" s="293" t="str">
        <f t="shared" si="11"/>
        <v/>
      </c>
    </row>
    <row r="178" spans="2:26" ht="35.25" customHeight="1" x14ac:dyDescent="0.35">
      <c r="B178" s="362">
        <v>172</v>
      </c>
      <c r="C178" s="379"/>
      <c r="D178" s="319"/>
      <c r="E178" s="363"/>
      <c r="F178" s="364"/>
      <c r="G178" s="319"/>
      <c r="H178" s="373"/>
      <c r="I178" s="322" t="str">
        <f>IF($G178="Reused on site",1,IF($G178="Reused off site",1,IF($G178="Landfilled",0,IF(D178&lt;&gt;"",SUMIF('Conversion Factors'!$A$2:$A$39,$D178,'Conversion Factors'!$D$2:$D$39),""))))</f>
        <v/>
      </c>
      <c r="J178" s="374"/>
      <c r="K178" s="375"/>
      <c r="L178" s="376"/>
      <c r="M178" s="377"/>
      <c r="N178" s="378"/>
      <c r="O178" s="370"/>
      <c r="P178" s="371"/>
      <c r="Q178" s="371"/>
      <c r="R178" s="372"/>
      <c r="S178" s="294" t="str">
        <f>IF(J178&lt;&gt;"",J178,IF('Working Sheet'!Q560=1.31,"1.31 yd3 (1m3)",IF('Working Sheet'!Q560&lt;&gt;"",'Working Sheet'!Q560&amp;" yd3","")))</f>
        <v/>
      </c>
      <c r="T178" s="294" t="str">
        <f>IF(K178&gt;0,K178,IF(ISNUMBER('Working Sheet'!S560),'Working Sheet'!S560,""))</f>
        <v/>
      </c>
      <c r="U178" s="294" t="str">
        <f>IF(L178&lt;&gt;"",L178,IF(M178&lt;&gt;"",M178/SUMIF('Conversion Factors'!$A$2:$A$39,D178,'Conversion Factors'!$C$2:$C$39),IF(K178&gt;0,IF(J178&lt;&gt;"",K178*SUMIF('Conversion Factors'!$F$2:$F$28,IF(LEN(J178)&gt;6,MID(J178,1,LEN(J178)-10),MID(J178,1,LEN(J178)-4)),'Conversion Factors'!$G$2:$G$28),""),"")))</f>
        <v/>
      </c>
      <c r="V178" s="294" t="str">
        <f>IF(M178&lt;&gt;"",M178,IF(L178&lt;&gt;"",L178*SUMIF('Conversion Factors'!$A$2:$A$39,D178,'Conversion Factors'!$C$2:$C$39),IF(K178&gt;0,IF(J178&lt;&gt;"",K178*SUMIF('Conversion Factors'!$F$2:$F$28,IF(LEN(J178)&gt;6,MID(J178,1,LEN(J178)-10),MID(J178,1,LEN(J178)-4)),'Conversion Factors'!$G$2:$G$28)*SUMIF('Conversion Factors'!$A$2:$A$39,D178,'Conversion Factors'!$C$2:$C$39),""),"")))</f>
        <v/>
      </c>
      <c r="W178" s="294" t="str">
        <f t="shared" si="8"/>
        <v/>
      </c>
      <c r="X178" s="294" t="str">
        <f t="shared" si="9"/>
        <v/>
      </c>
      <c r="Y178" s="293" t="str">
        <f t="shared" si="10"/>
        <v>Actions</v>
      </c>
      <c r="Z178" s="293" t="str">
        <f t="shared" si="11"/>
        <v/>
      </c>
    </row>
    <row r="179" spans="2:26" ht="35.25" customHeight="1" x14ac:dyDescent="0.35">
      <c r="B179" s="362">
        <v>173</v>
      </c>
      <c r="C179" s="379"/>
      <c r="D179" s="319"/>
      <c r="E179" s="363"/>
      <c r="F179" s="364"/>
      <c r="G179" s="319"/>
      <c r="H179" s="373"/>
      <c r="I179" s="322" t="str">
        <f>IF($G179="Reused on site",1,IF($G179="Reused off site",1,IF($G179="Landfilled",0,IF(D179&lt;&gt;"",SUMIF('Conversion Factors'!$A$2:$A$39,$D179,'Conversion Factors'!$D$2:$D$39),""))))</f>
        <v/>
      </c>
      <c r="J179" s="374"/>
      <c r="K179" s="375"/>
      <c r="L179" s="376"/>
      <c r="M179" s="377"/>
      <c r="N179" s="378"/>
      <c r="O179" s="370"/>
      <c r="P179" s="371"/>
      <c r="Q179" s="371"/>
      <c r="R179" s="372"/>
      <c r="S179" s="294" t="str">
        <f>IF(J179&lt;&gt;"",J179,IF('Working Sheet'!Q561=1.31,"1.31 yd3 (1m3)",IF('Working Sheet'!Q561&lt;&gt;"",'Working Sheet'!Q561&amp;" yd3","")))</f>
        <v/>
      </c>
      <c r="T179" s="294" t="str">
        <f>IF(K179&gt;0,K179,IF(ISNUMBER('Working Sheet'!S561),'Working Sheet'!S561,""))</f>
        <v/>
      </c>
      <c r="U179" s="294" t="str">
        <f>IF(L179&lt;&gt;"",L179,IF(M179&lt;&gt;"",M179/SUMIF('Conversion Factors'!$A$2:$A$39,D179,'Conversion Factors'!$C$2:$C$39),IF(K179&gt;0,IF(J179&lt;&gt;"",K179*SUMIF('Conversion Factors'!$F$2:$F$28,IF(LEN(J179)&gt;6,MID(J179,1,LEN(J179)-10),MID(J179,1,LEN(J179)-4)),'Conversion Factors'!$G$2:$G$28),""),"")))</f>
        <v/>
      </c>
      <c r="V179" s="294" t="str">
        <f>IF(M179&lt;&gt;"",M179,IF(L179&lt;&gt;"",L179*SUMIF('Conversion Factors'!$A$2:$A$39,D179,'Conversion Factors'!$C$2:$C$39),IF(K179&gt;0,IF(J179&lt;&gt;"",K179*SUMIF('Conversion Factors'!$F$2:$F$28,IF(LEN(J179)&gt;6,MID(J179,1,LEN(J179)-10),MID(J179,1,LEN(J179)-4)),'Conversion Factors'!$G$2:$G$28)*SUMIF('Conversion Factors'!$A$2:$A$39,D179,'Conversion Factors'!$C$2:$C$39),""),"")))</f>
        <v/>
      </c>
      <c r="W179" s="294" t="str">
        <f t="shared" si="8"/>
        <v/>
      </c>
      <c r="X179" s="294" t="str">
        <f t="shared" si="9"/>
        <v/>
      </c>
      <c r="Y179" s="293" t="str">
        <f t="shared" si="10"/>
        <v>Actions</v>
      </c>
      <c r="Z179" s="293" t="str">
        <f t="shared" si="11"/>
        <v/>
      </c>
    </row>
    <row r="180" spans="2:26" ht="35.25" customHeight="1" x14ac:dyDescent="0.35">
      <c r="B180" s="362">
        <v>174</v>
      </c>
      <c r="C180" s="379"/>
      <c r="D180" s="319"/>
      <c r="E180" s="363"/>
      <c r="F180" s="364"/>
      <c r="G180" s="319"/>
      <c r="H180" s="373"/>
      <c r="I180" s="322" t="str">
        <f>IF($G180="Reused on site",1,IF($G180="Reused off site",1,IF($G180="Landfilled",0,IF(D180&lt;&gt;"",SUMIF('Conversion Factors'!$A$2:$A$39,$D180,'Conversion Factors'!$D$2:$D$39),""))))</f>
        <v/>
      </c>
      <c r="J180" s="374"/>
      <c r="K180" s="375"/>
      <c r="L180" s="376"/>
      <c r="M180" s="377"/>
      <c r="N180" s="378"/>
      <c r="O180" s="370"/>
      <c r="P180" s="371"/>
      <c r="Q180" s="371"/>
      <c r="R180" s="372"/>
      <c r="S180" s="294" t="str">
        <f>IF(J180&lt;&gt;"",J180,IF('Working Sheet'!Q562=1.31,"1.31 yd3 (1m3)",IF('Working Sheet'!Q562&lt;&gt;"",'Working Sheet'!Q562&amp;" yd3","")))</f>
        <v/>
      </c>
      <c r="T180" s="294" t="str">
        <f>IF(K180&gt;0,K180,IF(ISNUMBER('Working Sheet'!S562),'Working Sheet'!S562,""))</f>
        <v/>
      </c>
      <c r="U180" s="294" t="str">
        <f>IF(L180&lt;&gt;"",L180,IF(M180&lt;&gt;"",M180/SUMIF('Conversion Factors'!$A$2:$A$39,D180,'Conversion Factors'!$C$2:$C$39),IF(K180&gt;0,IF(J180&lt;&gt;"",K180*SUMIF('Conversion Factors'!$F$2:$F$28,IF(LEN(J180)&gt;6,MID(J180,1,LEN(J180)-10),MID(J180,1,LEN(J180)-4)),'Conversion Factors'!$G$2:$G$28),""),"")))</f>
        <v/>
      </c>
      <c r="V180" s="294" t="str">
        <f>IF(M180&lt;&gt;"",M180,IF(L180&lt;&gt;"",L180*SUMIF('Conversion Factors'!$A$2:$A$39,D180,'Conversion Factors'!$C$2:$C$39),IF(K180&gt;0,IF(J180&lt;&gt;"",K180*SUMIF('Conversion Factors'!$F$2:$F$28,IF(LEN(J180)&gt;6,MID(J180,1,LEN(J180)-10),MID(J180,1,LEN(J180)-4)),'Conversion Factors'!$G$2:$G$28)*SUMIF('Conversion Factors'!$A$2:$A$39,D180,'Conversion Factors'!$C$2:$C$39),""),"")))</f>
        <v/>
      </c>
      <c r="W180" s="294" t="str">
        <f t="shared" si="8"/>
        <v/>
      </c>
      <c r="X180" s="294" t="str">
        <f t="shared" si="9"/>
        <v/>
      </c>
      <c r="Y180" s="293" t="str">
        <f t="shared" si="10"/>
        <v>Actions</v>
      </c>
      <c r="Z180" s="293" t="str">
        <f t="shared" si="11"/>
        <v/>
      </c>
    </row>
    <row r="181" spans="2:26" ht="35.25" customHeight="1" x14ac:dyDescent="0.35">
      <c r="B181" s="362">
        <v>175</v>
      </c>
      <c r="C181" s="379"/>
      <c r="D181" s="319"/>
      <c r="E181" s="363"/>
      <c r="F181" s="364"/>
      <c r="G181" s="319"/>
      <c r="H181" s="373"/>
      <c r="I181" s="322" t="str">
        <f>IF($G181="Reused on site",1,IF($G181="Reused off site",1,IF($G181="Landfilled",0,IF(D181&lt;&gt;"",SUMIF('Conversion Factors'!$A$2:$A$39,$D181,'Conversion Factors'!$D$2:$D$39),""))))</f>
        <v/>
      </c>
      <c r="J181" s="374"/>
      <c r="K181" s="375"/>
      <c r="L181" s="376"/>
      <c r="M181" s="377"/>
      <c r="N181" s="378"/>
      <c r="O181" s="370"/>
      <c r="P181" s="371"/>
      <c r="Q181" s="371"/>
      <c r="R181" s="372"/>
      <c r="S181" s="294" t="str">
        <f>IF(J181&lt;&gt;"",J181,IF('Working Sheet'!Q563=1.31,"1.31 yd3 (1m3)",IF('Working Sheet'!Q563&lt;&gt;"",'Working Sheet'!Q563&amp;" yd3","")))</f>
        <v/>
      </c>
      <c r="T181" s="294" t="str">
        <f>IF(K181&gt;0,K181,IF(ISNUMBER('Working Sheet'!S563),'Working Sheet'!S563,""))</f>
        <v/>
      </c>
      <c r="U181" s="294" t="str">
        <f>IF(L181&lt;&gt;"",L181,IF(M181&lt;&gt;"",M181/SUMIF('Conversion Factors'!$A$2:$A$39,D181,'Conversion Factors'!$C$2:$C$39),IF(K181&gt;0,IF(J181&lt;&gt;"",K181*SUMIF('Conversion Factors'!$F$2:$F$28,IF(LEN(J181)&gt;6,MID(J181,1,LEN(J181)-10),MID(J181,1,LEN(J181)-4)),'Conversion Factors'!$G$2:$G$28),""),"")))</f>
        <v/>
      </c>
      <c r="V181" s="294" t="str">
        <f>IF(M181&lt;&gt;"",M181,IF(L181&lt;&gt;"",L181*SUMIF('Conversion Factors'!$A$2:$A$39,D181,'Conversion Factors'!$C$2:$C$39),IF(K181&gt;0,IF(J181&lt;&gt;"",K181*SUMIF('Conversion Factors'!$F$2:$F$28,IF(LEN(J181)&gt;6,MID(J181,1,LEN(J181)-10),MID(J181,1,LEN(J181)-4)),'Conversion Factors'!$G$2:$G$28)*SUMIF('Conversion Factors'!$A$2:$A$39,D181,'Conversion Factors'!$C$2:$C$39),""),"")))</f>
        <v/>
      </c>
      <c r="W181" s="294" t="str">
        <f t="shared" si="8"/>
        <v/>
      </c>
      <c r="X181" s="294" t="str">
        <f t="shared" si="9"/>
        <v/>
      </c>
      <c r="Y181" s="293" t="str">
        <f t="shared" si="10"/>
        <v>Actions</v>
      </c>
      <c r="Z181" s="293" t="str">
        <f t="shared" si="11"/>
        <v/>
      </c>
    </row>
    <row r="182" spans="2:26" ht="35.25" customHeight="1" x14ac:dyDescent="0.35">
      <c r="B182" s="362">
        <v>176</v>
      </c>
      <c r="C182" s="379"/>
      <c r="D182" s="319"/>
      <c r="E182" s="363"/>
      <c r="F182" s="364"/>
      <c r="G182" s="319"/>
      <c r="H182" s="373"/>
      <c r="I182" s="322" t="str">
        <f>IF($G182="Reused on site",1,IF($G182="Reused off site",1,IF($G182="Landfilled",0,IF(D182&lt;&gt;"",SUMIF('Conversion Factors'!$A$2:$A$39,$D182,'Conversion Factors'!$D$2:$D$39),""))))</f>
        <v/>
      </c>
      <c r="J182" s="374"/>
      <c r="K182" s="375"/>
      <c r="L182" s="376"/>
      <c r="M182" s="377"/>
      <c r="N182" s="378"/>
      <c r="O182" s="370"/>
      <c r="P182" s="371"/>
      <c r="Q182" s="371"/>
      <c r="R182" s="372"/>
      <c r="S182" s="294" t="str">
        <f>IF(J182&lt;&gt;"",J182,IF('Working Sheet'!Q564=1.31,"1.31 yd3 (1m3)",IF('Working Sheet'!Q564&lt;&gt;"",'Working Sheet'!Q564&amp;" yd3","")))</f>
        <v/>
      </c>
      <c r="T182" s="294" t="str">
        <f>IF(K182&gt;0,K182,IF(ISNUMBER('Working Sheet'!S564),'Working Sheet'!S564,""))</f>
        <v/>
      </c>
      <c r="U182" s="294" t="str">
        <f>IF(L182&lt;&gt;"",L182,IF(M182&lt;&gt;"",M182/SUMIF('Conversion Factors'!$A$2:$A$39,D182,'Conversion Factors'!$C$2:$C$39),IF(K182&gt;0,IF(J182&lt;&gt;"",K182*SUMIF('Conversion Factors'!$F$2:$F$28,IF(LEN(J182)&gt;6,MID(J182,1,LEN(J182)-10),MID(J182,1,LEN(J182)-4)),'Conversion Factors'!$G$2:$G$28),""),"")))</f>
        <v/>
      </c>
      <c r="V182" s="294" t="str">
        <f>IF(M182&lt;&gt;"",M182,IF(L182&lt;&gt;"",L182*SUMIF('Conversion Factors'!$A$2:$A$39,D182,'Conversion Factors'!$C$2:$C$39),IF(K182&gt;0,IF(J182&lt;&gt;"",K182*SUMIF('Conversion Factors'!$F$2:$F$28,IF(LEN(J182)&gt;6,MID(J182,1,LEN(J182)-10),MID(J182,1,LEN(J182)-4)),'Conversion Factors'!$G$2:$G$28)*SUMIF('Conversion Factors'!$A$2:$A$39,D182,'Conversion Factors'!$C$2:$C$39),""),"")))</f>
        <v/>
      </c>
      <c r="W182" s="294" t="str">
        <f t="shared" si="8"/>
        <v/>
      </c>
      <c r="X182" s="294" t="str">
        <f t="shared" si="9"/>
        <v/>
      </c>
      <c r="Y182" s="293" t="str">
        <f t="shared" si="10"/>
        <v>Actions</v>
      </c>
      <c r="Z182" s="293" t="str">
        <f t="shared" si="11"/>
        <v/>
      </c>
    </row>
    <row r="183" spans="2:26" ht="35.25" customHeight="1" x14ac:dyDescent="0.35">
      <c r="B183" s="362">
        <v>177</v>
      </c>
      <c r="C183" s="379"/>
      <c r="D183" s="319"/>
      <c r="E183" s="363"/>
      <c r="F183" s="364"/>
      <c r="G183" s="319"/>
      <c r="H183" s="373"/>
      <c r="I183" s="322" t="str">
        <f>IF($G183="Reused on site",1,IF($G183="Reused off site",1,IF($G183="Landfilled",0,IF(D183&lt;&gt;"",SUMIF('Conversion Factors'!$A$2:$A$39,$D183,'Conversion Factors'!$D$2:$D$39),""))))</f>
        <v/>
      </c>
      <c r="J183" s="374"/>
      <c r="K183" s="375"/>
      <c r="L183" s="376"/>
      <c r="M183" s="377"/>
      <c r="N183" s="378"/>
      <c r="O183" s="370"/>
      <c r="P183" s="371"/>
      <c r="Q183" s="371"/>
      <c r="R183" s="372"/>
      <c r="S183" s="294" t="str">
        <f>IF(J183&lt;&gt;"",J183,IF('Working Sheet'!Q565=1.31,"1.31 yd3 (1m3)",IF('Working Sheet'!Q565&lt;&gt;"",'Working Sheet'!Q565&amp;" yd3","")))</f>
        <v/>
      </c>
      <c r="T183" s="294" t="str">
        <f>IF(K183&gt;0,K183,IF(ISNUMBER('Working Sheet'!S565),'Working Sheet'!S565,""))</f>
        <v/>
      </c>
      <c r="U183" s="294" t="str">
        <f>IF(L183&lt;&gt;"",L183,IF(M183&lt;&gt;"",M183/SUMIF('Conversion Factors'!$A$2:$A$39,D183,'Conversion Factors'!$C$2:$C$39),IF(K183&gt;0,IF(J183&lt;&gt;"",K183*SUMIF('Conversion Factors'!$F$2:$F$28,IF(LEN(J183)&gt;6,MID(J183,1,LEN(J183)-10),MID(J183,1,LEN(J183)-4)),'Conversion Factors'!$G$2:$G$28),""),"")))</f>
        <v/>
      </c>
      <c r="V183" s="294" t="str">
        <f>IF(M183&lt;&gt;"",M183,IF(L183&lt;&gt;"",L183*SUMIF('Conversion Factors'!$A$2:$A$39,D183,'Conversion Factors'!$C$2:$C$39),IF(K183&gt;0,IF(J183&lt;&gt;"",K183*SUMIF('Conversion Factors'!$F$2:$F$28,IF(LEN(J183)&gt;6,MID(J183,1,LEN(J183)-10),MID(J183,1,LEN(J183)-4)),'Conversion Factors'!$G$2:$G$28)*SUMIF('Conversion Factors'!$A$2:$A$39,D183,'Conversion Factors'!$C$2:$C$39),""),"")))</f>
        <v/>
      </c>
      <c r="W183" s="294" t="str">
        <f t="shared" si="8"/>
        <v/>
      </c>
      <c r="X183" s="294" t="str">
        <f t="shared" si="9"/>
        <v/>
      </c>
      <c r="Y183" s="293" t="str">
        <f t="shared" si="10"/>
        <v>Actions</v>
      </c>
      <c r="Z183" s="293" t="str">
        <f t="shared" si="11"/>
        <v/>
      </c>
    </row>
    <row r="184" spans="2:26" ht="35.25" customHeight="1" x14ac:dyDescent="0.35">
      <c r="B184" s="362">
        <v>178</v>
      </c>
      <c r="C184" s="379"/>
      <c r="D184" s="319"/>
      <c r="E184" s="363"/>
      <c r="F184" s="364"/>
      <c r="G184" s="319"/>
      <c r="H184" s="373"/>
      <c r="I184" s="322" t="str">
        <f>IF($G184="Reused on site",1,IF($G184="Reused off site",1,IF($G184="Landfilled",0,IF(D184&lt;&gt;"",SUMIF('Conversion Factors'!$A$2:$A$39,$D184,'Conversion Factors'!$D$2:$D$39),""))))</f>
        <v/>
      </c>
      <c r="J184" s="374"/>
      <c r="K184" s="375"/>
      <c r="L184" s="376"/>
      <c r="M184" s="377"/>
      <c r="N184" s="378"/>
      <c r="O184" s="370"/>
      <c r="P184" s="371"/>
      <c r="Q184" s="371"/>
      <c r="R184" s="372"/>
      <c r="S184" s="294" t="str">
        <f>IF(J184&lt;&gt;"",J184,IF('Working Sheet'!Q566=1.31,"1.31 yd3 (1m3)",IF('Working Sheet'!Q566&lt;&gt;"",'Working Sheet'!Q566&amp;" yd3","")))</f>
        <v/>
      </c>
      <c r="T184" s="294" t="str">
        <f>IF(K184&gt;0,K184,IF(ISNUMBER('Working Sheet'!S566),'Working Sheet'!S566,""))</f>
        <v/>
      </c>
      <c r="U184" s="294" t="str">
        <f>IF(L184&lt;&gt;"",L184,IF(M184&lt;&gt;"",M184/SUMIF('Conversion Factors'!$A$2:$A$39,D184,'Conversion Factors'!$C$2:$C$39),IF(K184&gt;0,IF(J184&lt;&gt;"",K184*SUMIF('Conversion Factors'!$F$2:$F$28,IF(LEN(J184)&gt;6,MID(J184,1,LEN(J184)-10),MID(J184,1,LEN(J184)-4)),'Conversion Factors'!$G$2:$G$28),""),"")))</f>
        <v/>
      </c>
      <c r="V184" s="294" t="str">
        <f>IF(M184&lt;&gt;"",M184,IF(L184&lt;&gt;"",L184*SUMIF('Conversion Factors'!$A$2:$A$39,D184,'Conversion Factors'!$C$2:$C$39),IF(K184&gt;0,IF(J184&lt;&gt;"",K184*SUMIF('Conversion Factors'!$F$2:$F$28,IF(LEN(J184)&gt;6,MID(J184,1,LEN(J184)-10),MID(J184,1,LEN(J184)-4)),'Conversion Factors'!$G$2:$G$28)*SUMIF('Conversion Factors'!$A$2:$A$39,D184,'Conversion Factors'!$C$2:$C$39),""),"")))</f>
        <v/>
      </c>
      <c r="W184" s="294" t="str">
        <f t="shared" si="8"/>
        <v/>
      </c>
      <c r="X184" s="294" t="str">
        <f t="shared" si="9"/>
        <v/>
      </c>
      <c r="Y184" s="293" t="str">
        <f t="shared" si="10"/>
        <v>Actions</v>
      </c>
      <c r="Z184" s="293" t="str">
        <f t="shared" si="11"/>
        <v/>
      </c>
    </row>
    <row r="185" spans="2:26" ht="35.25" customHeight="1" x14ac:dyDescent="0.35">
      <c r="B185" s="362">
        <v>179</v>
      </c>
      <c r="C185" s="379"/>
      <c r="D185" s="319"/>
      <c r="E185" s="363"/>
      <c r="F185" s="364"/>
      <c r="G185" s="319"/>
      <c r="H185" s="373"/>
      <c r="I185" s="322" t="str">
        <f>IF($G185="Reused on site",1,IF($G185="Reused off site",1,IF($G185="Landfilled",0,IF(D185&lt;&gt;"",SUMIF('Conversion Factors'!$A$2:$A$39,$D185,'Conversion Factors'!$D$2:$D$39),""))))</f>
        <v/>
      </c>
      <c r="J185" s="374"/>
      <c r="K185" s="375"/>
      <c r="L185" s="376"/>
      <c r="M185" s="377"/>
      <c r="N185" s="378"/>
      <c r="O185" s="370"/>
      <c r="P185" s="371"/>
      <c r="Q185" s="371"/>
      <c r="R185" s="372"/>
      <c r="S185" s="294" t="str">
        <f>IF(J185&lt;&gt;"",J185,IF('Working Sheet'!Q567=1.31,"1.31 yd3 (1m3)",IF('Working Sheet'!Q567&lt;&gt;"",'Working Sheet'!Q567&amp;" yd3","")))</f>
        <v/>
      </c>
      <c r="T185" s="294" t="str">
        <f>IF(K185&gt;0,K185,IF(ISNUMBER('Working Sheet'!S567),'Working Sheet'!S567,""))</f>
        <v/>
      </c>
      <c r="U185" s="294" t="str">
        <f>IF(L185&lt;&gt;"",L185,IF(M185&lt;&gt;"",M185/SUMIF('Conversion Factors'!$A$2:$A$39,D185,'Conversion Factors'!$C$2:$C$39),IF(K185&gt;0,IF(J185&lt;&gt;"",K185*SUMIF('Conversion Factors'!$F$2:$F$28,IF(LEN(J185)&gt;6,MID(J185,1,LEN(J185)-10),MID(J185,1,LEN(J185)-4)),'Conversion Factors'!$G$2:$G$28),""),"")))</f>
        <v/>
      </c>
      <c r="V185" s="294" t="str">
        <f>IF(M185&lt;&gt;"",M185,IF(L185&lt;&gt;"",L185*SUMIF('Conversion Factors'!$A$2:$A$39,D185,'Conversion Factors'!$C$2:$C$39),IF(K185&gt;0,IF(J185&lt;&gt;"",K185*SUMIF('Conversion Factors'!$F$2:$F$28,IF(LEN(J185)&gt;6,MID(J185,1,LEN(J185)-10),MID(J185,1,LEN(J185)-4)),'Conversion Factors'!$G$2:$G$28)*SUMIF('Conversion Factors'!$A$2:$A$39,D185,'Conversion Factors'!$C$2:$C$39),""),"")))</f>
        <v/>
      </c>
      <c r="W185" s="294" t="str">
        <f t="shared" si="8"/>
        <v/>
      </c>
      <c r="X185" s="294" t="str">
        <f t="shared" si="9"/>
        <v/>
      </c>
      <c r="Y185" s="293" t="str">
        <f t="shared" si="10"/>
        <v>Actions</v>
      </c>
      <c r="Z185" s="293" t="str">
        <f t="shared" si="11"/>
        <v/>
      </c>
    </row>
    <row r="186" spans="2:26" ht="35.25" customHeight="1" x14ac:dyDescent="0.35">
      <c r="B186" s="362">
        <v>180</v>
      </c>
      <c r="C186" s="379"/>
      <c r="D186" s="319"/>
      <c r="E186" s="363"/>
      <c r="F186" s="364"/>
      <c r="G186" s="319"/>
      <c r="H186" s="373"/>
      <c r="I186" s="322" t="str">
        <f>IF($G186="Reused on site",1,IF($G186="Reused off site",1,IF($G186="Landfilled",0,IF(D186&lt;&gt;"",SUMIF('Conversion Factors'!$A$2:$A$39,$D186,'Conversion Factors'!$D$2:$D$39),""))))</f>
        <v/>
      </c>
      <c r="J186" s="374"/>
      <c r="K186" s="375"/>
      <c r="L186" s="376"/>
      <c r="M186" s="377"/>
      <c r="N186" s="378"/>
      <c r="O186" s="370"/>
      <c r="P186" s="371"/>
      <c r="Q186" s="371"/>
      <c r="R186" s="372"/>
      <c r="S186" s="294" t="str">
        <f>IF(J186&lt;&gt;"",J186,IF('Working Sheet'!Q568=1.31,"1.31 yd3 (1m3)",IF('Working Sheet'!Q568&lt;&gt;"",'Working Sheet'!Q568&amp;" yd3","")))</f>
        <v/>
      </c>
      <c r="T186" s="294" t="str">
        <f>IF(K186&gt;0,K186,IF(ISNUMBER('Working Sheet'!S568),'Working Sheet'!S568,""))</f>
        <v/>
      </c>
      <c r="U186" s="294" t="str">
        <f>IF(L186&lt;&gt;"",L186,IF(M186&lt;&gt;"",M186/SUMIF('Conversion Factors'!$A$2:$A$39,D186,'Conversion Factors'!$C$2:$C$39),IF(K186&gt;0,IF(J186&lt;&gt;"",K186*SUMIF('Conversion Factors'!$F$2:$F$28,IF(LEN(J186)&gt;6,MID(J186,1,LEN(J186)-10),MID(J186,1,LEN(J186)-4)),'Conversion Factors'!$G$2:$G$28),""),"")))</f>
        <v/>
      </c>
      <c r="V186" s="294" t="str">
        <f>IF(M186&lt;&gt;"",M186,IF(L186&lt;&gt;"",L186*SUMIF('Conversion Factors'!$A$2:$A$39,D186,'Conversion Factors'!$C$2:$C$39),IF(K186&gt;0,IF(J186&lt;&gt;"",K186*SUMIF('Conversion Factors'!$F$2:$F$28,IF(LEN(J186)&gt;6,MID(J186,1,LEN(J186)-10),MID(J186,1,LEN(J186)-4)),'Conversion Factors'!$G$2:$G$28)*SUMIF('Conversion Factors'!$A$2:$A$39,D186,'Conversion Factors'!$C$2:$C$39),""),"")))</f>
        <v/>
      </c>
      <c r="W186" s="294" t="str">
        <f t="shared" si="8"/>
        <v/>
      </c>
      <c r="X186" s="294" t="str">
        <f t="shared" si="9"/>
        <v/>
      </c>
      <c r="Y186" s="293" t="str">
        <f t="shared" si="10"/>
        <v>Actions</v>
      </c>
      <c r="Z186" s="293" t="str">
        <f t="shared" si="11"/>
        <v/>
      </c>
    </row>
    <row r="187" spans="2:26" ht="35.25" customHeight="1" x14ac:dyDescent="0.35">
      <c r="B187" s="362">
        <v>181</v>
      </c>
      <c r="C187" s="379"/>
      <c r="D187" s="319"/>
      <c r="E187" s="363"/>
      <c r="F187" s="364"/>
      <c r="G187" s="319"/>
      <c r="H187" s="373"/>
      <c r="I187" s="322" t="str">
        <f>IF($G187="Reused on site",1,IF($G187="Reused off site",1,IF($G187="Landfilled",0,IF(D187&lt;&gt;"",SUMIF('Conversion Factors'!$A$2:$A$39,$D187,'Conversion Factors'!$D$2:$D$39),""))))</f>
        <v/>
      </c>
      <c r="J187" s="374"/>
      <c r="K187" s="375"/>
      <c r="L187" s="376"/>
      <c r="M187" s="377"/>
      <c r="N187" s="378"/>
      <c r="O187" s="370"/>
      <c r="P187" s="371"/>
      <c r="Q187" s="371"/>
      <c r="R187" s="372"/>
      <c r="S187" s="294" t="str">
        <f>IF(J187&lt;&gt;"",J187,IF('Working Sheet'!Q569=1.31,"1.31 yd3 (1m3)",IF('Working Sheet'!Q569&lt;&gt;"",'Working Sheet'!Q569&amp;" yd3","")))</f>
        <v/>
      </c>
      <c r="T187" s="294" t="str">
        <f>IF(K187&gt;0,K187,IF(ISNUMBER('Working Sheet'!S569),'Working Sheet'!S569,""))</f>
        <v/>
      </c>
      <c r="U187" s="294" t="str">
        <f>IF(L187&lt;&gt;"",L187,IF(M187&lt;&gt;"",M187/SUMIF('Conversion Factors'!$A$2:$A$39,D187,'Conversion Factors'!$C$2:$C$39),IF(K187&gt;0,IF(J187&lt;&gt;"",K187*SUMIF('Conversion Factors'!$F$2:$F$28,IF(LEN(J187)&gt;6,MID(J187,1,LEN(J187)-10),MID(J187,1,LEN(J187)-4)),'Conversion Factors'!$G$2:$G$28),""),"")))</f>
        <v/>
      </c>
      <c r="V187" s="294" t="str">
        <f>IF(M187&lt;&gt;"",M187,IF(L187&lt;&gt;"",L187*SUMIF('Conversion Factors'!$A$2:$A$39,D187,'Conversion Factors'!$C$2:$C$39),IF(K187&gt;0,IF(J187&lt;&gt;"",K187*SUMIF('Conversion Factors'!$F$2:$F$28,IF(LEN(J187)&gt;6,MID(J187,1,LEN(J187)-10),MID(J187,1,LEN(J187)-4)),'Conversion Factors'!$G$2:$G$28)*SUMIF('Conversion Factors'!$A$2:$A$39,D187,'Conversion Factors'!$C$2:$C$39),""),"")))</f>
        <v/>
      </c>
      <c r="W187" s="294" t="str">
        <f t="shared" si="8"/>
        <v/>
      </c>
      <c r="X187" s="294" t="str">
        <f t="shared" si="9"/>
        <v/>
      </c>
      <c r="Y187" s="293" t="str">
        <f t="shared" si="10"/>
        <v>Actions</v>
      </c>
      <c r="Z187" s="293" t="str">
        <f t="shared" si="11"/>
        <v/>
      </c>
    </row>
    <row r="188" spans="2:26" ht="35.25" customHeight="1" x14ac:dyDescent="0.35">
      <c r="B188" s="362">
        <v>182</v>
      </c>
      <c r="C188" s="379"/>
      <c r="D188" s="319"/>
      <c r="E188" s="363"/>
      <c r="F188" s="364"/>
      <c r="G188" s="319"/>
      <c r="H188" s="373"/>
      <c r="I188" s="322" t="str">
        <f>IF($G188="Reused on site",1,IF($G188="Reused off site",1,IF($G188="Landfilled",0,IF(D188&lt;&gt;"",SUMIF('Conversion Factors'!$A$2:$A$39,$D188,'Conversion Factors'!$D$2:$D$39),""))))</f>
        <v/>
      </c>
      <c r="J188" s="374"/>
      <c r="K188" s="375"/>
      <c r="L188" s="376"/>
      <c r="M188" s="377"/>
      <c r="N188" s="378"/>
      <c r="O188" s="370"/>
      <c r="P188" s="371"/>
      <c r="Q188" s="371"/>
      <c r="R188" s="372"/>
      <c r="S188" s="294" t="str">
        <f>IF(J188&lt;&gt;"",J188,IF('Working Sheet'!Q570=1.31,"1.31 yd3 (1m3)",IF('Working Sheet'!Q570&lt;&gt;"",'Working Sheet'!Q570&amp;" yd3","")))</f>
        <v/>
      </c>
      <c r="T188" s="294" t="str">
        <f>IF(K188&gt;0,K188,IF(ISNUMBER('Working Sheet'!S570),'Working Sheet'!S570,""))</f>
        <v/>
      </c>
      <c r="U188" s="294" t="str">
        <f>IF(L188&lt;&gt;"",L188,IF(M188&lt;&gt;"",M188/SUMIF('Conversion Factors'!$A$2:$A$39,D188,'Conversion Factors'!$C$2:$C$39),IF(K188&gt;0,IF(J188&lt;&gt;"",K188*SUMIF('Conversion Factors'!$F$2:$F$28,IF(LEN(J188)&gt;6,MID(J188,1,LEN(J188)-10),MID(J188,1,LEN(J188)-4)),'Conversion Factors'!$G$2:$G$28),""),"")))</f>
        <v/>
      </c>
      <c r="V188" s="294" t="str">
        <f>IF(M188&lt;&gt;"",M188,IF(L188&lt;&gt;"",L188*SUMIF('Conversion Factors'!$A$2:$A$39,D188,'Conversion Factors'!$C$2:$C$39),IF(K188&gt;0,IF(J188&lt;&gt;"",K188*SUMIF('Conversion Factors'!$F$2:$F$28,IF(LEN(J188)&gt;6,MID(J188,1,LEN(J188)-10),MID(J188,1,LEN(J188)-4)),'Conversion Factors'!$G$2:$G$28)*SUMIF('Conversion Factors'!$A$2:$A$39,D188,'Conversion Factors'!$C$2:$C$39),""),"")))</f>
        <v/>
      </c>
      <c r="W188" s="294" t="str">
        <f t="shared" si="8"/>
        <v/>
      </c>
      <c r="X188" s="294" t="str">
        <f t="shared" si="9"/>
        <v/>
      </c>
      <c r="Y188" s="293" t="str">
        <f t="shared" si="10"/>
        <v>Actions</v>
      </c>
      <c r="Z188" s="293" t="str">
        <f t="shared" si="11"/>
        <v/>
      </c>
    </row>
    <row r="189" spans="2:26" ht="35.25" customHeight="1" x14ac:dyDescent="0.35">
      <c r="B189" s="362">
        <v>183</v>
      </c>
      <c r="C189" s="379"/>
      <c r="D189" s="319"/>
      <c r="E189" s="363"/>
      <c r="F189" s="364"/>
      <c r="G189" s="319"/>
      <c r="H189" s="373"/>
      <c r="I189" s="322" t="str">
        <f>IF($G189="Reused on site",1,IF($G189="Reused off site",1,IF($G189="Landfilled",0,IF(D189&lt;&gt;"",SUMIF('Conversion Factors'!$A$2:$A$39,$D189,'Conversion Factors'!$D$2:$D$39),""))))</f>
        <v/>
      </c>
      <c r="J189" s="374"/>
      <c r="K189" s="375"/>
      <c r="L189" s="376"/>
      <c r="M189" s="377"/>
      <c r="N189" s="378"/>
      <c r="O189" s="370"/>
      <c r="P189" s="371"/>
      <c r="Q189" s="371"/>
      <c r="R189" s="372"/>
      <c r="S189" s="294" t="str">
        <f>IF(J189&lt;&gt;"",J189,IF('Working Sheet'!Q571=1.31,"1.31 yd3 (1m3)",IF('Working Sheet'!Q571&lt;&gt;"",'Working Sheet'!Q571&amp;" yd3","")))</f>
        <v/>
      </c>
      <c r="T189" s="294" t="str">
        <f>IF(K189&gt;0,K189,IF(ISNUMBER('Working Sheet'!S571),'Working Sheet'!S571,""))</f>
        <v/>
      </c>
      <c r="U189" s="294" t="str">
        <f>IF(L189&lt;&gt;"",L189,IF(M189&lt;&gt;"",M189/SUMIF('Conversion Factors'!$A$2:$A$39,D189,'Conversion Factors'!$C$2:$C$39),IF(K189&gt;0,IF(J189&lt;&gt;"",K189*SUMIF('Conversion Factors'!$F$2:$F$28,IF(LEN(J189)&gt;6,MID(J189,1,LEN(J189)-10),MID(J189,1,LEN(J189)-4)),'Conversion Factors'!$G$2:$G$28),""),"")))</f>
        <v/>
      </c>
      <c r="V189" s="294" t="str">
        <f>IF(M189&lt;&gt;"",M189,IF(L189&lt;&gt;"",L189*SUMIF('Conversion Factors'!$A$2:$A$39,D189,'Conversion Factors'!$C$2:$C$39),IF(K189&gt;0,IF(J189&lt;&gt;"",K189*SUMIF('Conversion Factors'!$F$2:$F$28,IF(LEN(J189)&gt;6,MID(J189,1,LEN(J189)-10),MID(J189,1,LEN(J189)-4)),'Conversion Factors'!$G$2:$G$28)*SUMIF('Conversion Factors'!$A$2:$A$39,D189,'Conversion Factors'!$C$2:$C$39),""),"")))</f>
        <v/>
      </c>
      <c r="W189" s="294" t="str">
        <f t="shared" si="8"/>
        <v/>
      </c>
      <c r="X189" s="294" t="str">
        <f t="shared" si="9"/>
        <v/>
      </c>
      <c r="Y189" s="293" t="str">
        <f t="shared" si="10"/>
        <v>Actions</v>
      </c>
      <c r="Z189" s="293" t="str">
        <f t="shared" si="11"/>
        <v/>
      </c>
    </row>
    <row r="190" spans="2:26" ht="35.25" customHeight="1" x14ac:dyDescent="0.35">
      <c r="B190" s="362">
        <v>184</v>
      </c>
      <c r="C190" s="379"/>
      <c r="D190" s="319"/>
      <c r="E190" s="363"/>
      <c r="F190" s="364"/>
      <c r="G190" s="319"/>
      <c r="H190" s="373"/>
      <c r="I190" s="322" t="str">
        <f>IF($G190="Reused on site",1,IF($G190="Reused off site",1,IF($G190="Landfilled",0,IF(D190&lt;&gt;"",SUMIF('Conversion Factors'!$A$2:$A$39,$D190,'Conversion Factors'!$D$2:$D$39),""))))</f>
        <v/>
      </c>
      <c r="J190" s="374"/>
      <c r="K190" s="375"/>
      <c r="L190" s="376"/>
      <c r="M190" s="377"/>
      <c r="N190" s="378"/>
      <c r="O190" s="370"/>
      <c r="P190" s="371"/>
      <c r="Q190" s="371"/>
      <c r="R190" s="372"/>
      <c r="S190" s="294" t="str">
        <f>IF(J190&lt;&gt;"",J190,IF('Working Sheet'!Q572=1.31,"1.31 yd3 (1m3)",IF('Working Sheet'!Q572&lt;&gt;"",'Working Sheet'!Q572&amp;" yd3","")))</f>
        <v/>
      </c>
      <c r="T190" s="294" t="str">
        <f>IF(K190&gt;0,K190,IF(ISNUMBER('Working Sheet'!S572),'Working Sheet'!S572,""))</f>
        <v/>
      </c>
      <c r="U190" s="294" t="str">
        <f>IF(L190&lt;&gt;"",L190,IF(M190&lt;&gt;"",M190/SUMIF('Conversion Factors'!$A$2:$A$39,D190,'Conversion Factors'!$C$2:$C$39),IF(K190&gt;0,IF(J190&lt;&gt;"",K190*SUMIF('Conversion Factors'!$F$2:$F$28,IF(LEN(J190)&gt;6,MID(J190,1,LEN(J190)-10),MID(J190,1,LEN(J190)-4)),'Conversion Factors'!$G$2:$G$28),""),"")))</f>
        <v/>
      </c>
      <c r="V190" s="294" t="str">
        <f>IF(M190&lt;&gt;"",M190,IF(L190&lt;&gt;"",L190*SUMIF('Conversion Factors'!$A$2:$A$39,D190,'Conversion Factors'!$C$2:$C$39),IF(K190&gt;0,IF(J190&lt;&gt;"",K190*SUMIF('Conversion Factors'!$F$2:$F$28,IF(LEN(J190)&gt;6,MID(J190,1,LEN(J190)-10),MID(J190,1,LEN(J190)-4)),'Conversion Factors'!$G$2:$G$28)*SUMIF('Conversion Factors'!$A$2:$A$39,D190,'Conversion Factors'!$C$2:$C$39),""),"")))</f>
        <v/>
      </c>
      <c r="W190" s="294" t="str">
        <f t="shared" si="8"/>
        <v/>
      </c>
      <c r="X190" s="294" t="str">
        <f t="shared" si="9"/>
        <v/>
      </c>
      <c r="Y190" s="293" t="str">
        <f t="shared" si="10"/>
        <v>Actions</v>
      </c>
      <c r="Z190" s="293" t="str">
        <f t="shared" si="11"/>
        <v/>
      </c>
    </row>
    <row r="191" spans="2:26" ht="35.25" customHeight="1" x14ac:dyDescent="0.35">
      <c r="B191" s="362">
        <v>185</v>
      </c>
      <c r="C191" s="379"/>
      <c r="D191" s="319"/>
      <c r="E191" s="363"/>
      <c r="F191" s="364"/>
      <c r="G191" s="319"/>
      <c r="H191" s="373"/>
      <c r="I191" s="322" t="str">
        <f>IF($G191="Reused on site",1,IF($G191="Reused off site",1,IF($G191="Landfilled",0,IF(D191&lt;&gt;"",SUMIF('Conversion Factors'!$A$2:$A$39,$D191,'Conversion Factors'!$D$2:$D$39),""))))</f>
        <v/>
      </c>
      <c r="J191" s="374"/>
      <c r="K191" s="375"/>
      <c r="L191" s="376"/>
      <c r="M191" s="377"/>
      <c r="N191" s="378"/>
      <c r="O191" s="370"/>
      <c r="P191" s="371"/>
      <c r="Q191" s="371"/>
      <c r="R191" s="372"/>
      <c r="S191" s="294" t="str">
        <f>IF(J191&lt;&gt;"",J191,IF('Working Sheet'!Q573=1.31,"1.31 yd3 (1m3)",IF('Working Sheet'!Q573&lt;&gt;"",'Working Sheet'!Q573&amp;" yd3","")))</f>
        <v/>
      </c>
      <c r="T191" s="294" t="str">
        <f>IF(K191&gt;0,K191,IF(ISNUMBER('Working Sheet'!S573),'Working Sheet'!S573,""))</f>
        <v/>
      </c>
      <c r="U191" s="294" t="str">
        <f>IF(L191&lt;&gt;"",L191,IF(M191&lt;&gt;"",M191/SUMIF('Conversion Factors'!$A$2:$A$39,D191,'Conversion Factors'!$C$2:$C$39),IF(K191&gt;0,IF(J191&lt;&gt;"",K191*SUMIF('Conversion Factors'!$F$2:$F$28,IF(LEN(J191)&gt;6,MID(J191,1,LEN(J191)-10),MID(J191,1,LEN(J191)-4)),'Conversion Factors'!$G$2:$G$28),""),"")))</f>
        <v/>
      </c>
      <c r="V191" s="294" t="str">
        <f>IF(M191&lt;&gt;"",M191,IF(L191&lt;&gt;"",L191*SUMIF('Conversion Factors'!$A$2:$A$39,D191,'Conversion Factors'!$C$2:$C$39),IF(K191&gt;0,IF(J191&lt;&gt;"",K191*SUMIF('Conversion Factors'!$F$2:$F$28,IF(LEN(J191)&gt;6,MID(J191,1,LEN(J191)-10),MID(J191,1,LEN(J191)-4)),'Conversion Factors'!$G$2:$G$28)*SUMIF('Conversion Factors'!$A$2:$A$39,D191,'Conversion Factors'!$C$2:$C$39),""),"")))</f>
        <v/>
      </c>
      <c r="W191" s="294" t="str">
        <f t="shared" si="8"/>
        <v/>
      </c>
      <c r="X191" s="294" t="str">
        <f t="shared" si="9"/>
        <v/>
      </c>
      <c r="Y191" s="293" t="str">
        <f t="shared" si="10"/>
        <v>Actions</v>
      </c>
      <c r="Z191" s="293" t="str">
        <f t="shared" si="11"/>
        <v/>
      </c>
    </row>
    <row r="192" spans="2:26" ht="35.25" customHeight="1" x14ac:dyDescent="0.35">
      <c r="B192" s="362">
        <v>186</v>
      </c>
      <c r="C192" s="379"/>
      <c r="D192" s="319"/>
      <c r="E192" s="363"/>
      <c r="F192" s="364"/>
      <c r="G192" s="319"/>
      <c r="H192" s="373"/>
      <c r="I192" s="322" t="str">
        <f>IF($G192="Reused on site",1,IF($G192="Reused off site",1,IF($G192="Landfilled",0,IF(D192&lt;&gt;"",SUMIF('Conversion Factors'!$A$2:$A$39,$D192,'Conversion Factors'!$D$2:$D$39),""))))</f>
        <v/>
      </c>
      <c r="J192" s="374"/>
      <c r="K192" s="375"/>
      <c r="L192" s="376"/>
      <c r="M192" s="377"/>
      <c r="N192" s="378"/>
      <c r="O192" s="370"/>
      <c r="P192" s="371"/>
      <c r="Q192" s="371"/>
      <c r="R192" s="372"/>
      <c r="S192" s="294" t="str">
        <f>IF(J192&lt;&gt;"",J192,IF('Working Sheet'!Q574=1.31,"1.31 yd3 (1m3)",IF('Working Sheet'!Q574&lt;&gt;"",'Working Sheet'!Q574&amp;" yd3","")))</f>
        <v/>
      </c>
      <c r="T192" s="294" t="str">
        <f>IF(K192&gt;0,K192,IF(ISNUMBER('Working Sheet'!S574),'Working Sheet'!S574,""))</f>
        <v/>
      </c>
      <c r="U192" s="294" t="str">
        <f>IF(L192&lt;&gt;"",L192,IF(M192&lt;&gt;"",M192/SUMIF('Conversion Factors'!$A$2:$A$39,D192,'Conversion Factors'!$C$2:$C$39),IF(K192&gt;0,IF(J192&lt;&gt;"",K192*SUMIF('Conversion Factors'!$F$2:$F$28,IF(LEN(J192)&gt;6,MID(J192,1,LEN(J192)-10),MID(J192,1,LEN(J192)-4)),'Conversion Factors'!$G$2:$G$28),""),"")))</f>
        <v/>
      </c>
      <c r="V192" s="294" t="str">
        <f>IF(M192&lt;&gt;"",M192,IF(L192&lt;&gt;"",L192*SUMIF('Conversion Factors'!$A$2:$A$39,D192,'Conversion Factors'!$C$2:$C$39),IF(K192&gt;0,IF(J192&lt;&gt;"",K192*SUMIF('Conversion Factors'!$F$2:$F$28,IF(LEN(J192)&gt;6,MID(J192,1,LEN(J192)-10),MID(J192,1,LEN(J192)-4)),'Conversion Factors'!$G$2:$G$28)*SUMIF('Conversion Factors'!$A$2:$A$39,D192,'Conversion Factors'!$C$2:$C$39),""),"")))</f>
        <v/>
      </c>
      <c r="W192" s="294" t="str">
        <f t="shared" si="8"/>
        <v/>
      </c>
      <c r="X192" s="294" t="str">
        <f t="shared" si="9"/>
        <v/>
      </c>
      <c r="Y192" s="293" t="str">
        <f t="shared" si="10"/>
        <v>Actions</v>
      </c>
      <c r="Z192" s="293" t="str">
        <f t="shared" si="11"/>
        <v/>
      </c>
    </row>
    <row r="193" spans="2:26" ht="35.25" customHeight="1" x14ac:dyDescent="0.35">
      <c r="B193" s="362">
        <v>187</v>
      </c>
      <c r="C193" s="379"/>
      <c r="D193" s="319"/>
      <c r="E193" s="363"/>
      <c r="F193" s="364"/>
      <c r="G193" s="319"/>
      <c r="H193" s="373"/>
      <c r="I193" s="322" t="str">
        <f>IF($G193="Reused on site",1,IF($G193="Reused off site",1,IF($G193="Landfilled",0,IF(D193&lt;&gt;"",SUMIF('Conversion Factors'!$A$2:$A$39,$D193,'Conversion Factors'!$D$2:$D$39),""))))</f>
        <v/>
      </c>
      <c r="J193" s="374"/>
      <c r="K193" s="375"/>
      <c r="L193" s="376"/>
      <c r="M193" s="377"/>
      <c r="N193" s="378"/>
      <c r="O193" s="370"/>
      <c r="P193" s="371"/>
      <c r="Q193" s="371"/>
      <c r="R193" s="372"/>
      <c r="S193" s="294" t="str">
        <f>IF(J193&lt;&gt;"",J193,IF('Working Sheet'!Q575=1.31,"1.31 yd3 (1m3)",IF('Working Sheet'!Q575&lt;&gt;"",'Working Sheet'!Q575&amp;" yd3","")))</f>
        <v/>
      </c>
      <c r="T193" s="294" t="str">
        <f>IF(K193&gt;0,K193,IF(ISNUMBER('Working Sheet'!S575),'Working Sheet'!S575,""))</f>
        <v/>
      </c>
      <c r="U193" s="294" t="str">
        <f>IF(L193&lt;&gt;"",L193,IF(M193&lt;&gt;"",M193/SUMIF('Conversion Factors'!$A$2:$A$39,D193,'Conversion Factors'!$C$2:$C$39),IF(K193&gt;0,IF(J193&lt;&gt;"",K193*SUMIF('Conversion Factors'!$F$2:$F$28,IF(LEN(J193)&gt;6,MID(J193,1,LEN(J193)-10),MID(J193,1,LEN(J193)-4)),'Conversion Factors'!$G$2:$G$28),""),"")))</f>
        <v/>
      </c>
      <c r="V193" s="294" t="str">
        <f>IF(M193&lt;&gt;"",M193,IF(L193&lt;&gt;"",L193*SUMIF('Conversion Factors'!$A$2:$A$39,D193,'Conversion Factors'!$C$2:$C$39),IF(K193&gt;0,IF(J193&lt;&gt;"",K193*SUMIF('Conversion Factors'!$F$2:$F$28,IF(LEN(J193)&gt;6,MID(J193,1,LEN(J193)-10),MID(J193,1,LEN(J193)-4)),'Conversion Factors'!$G$2:$G$28)*SUMIF('Conversion Factors'!$A$2:$A$39,D193,'Conversion Factors'!$C$2:$C$39),""),"")))</f>
        <v/>
      </c>
      <c r="W193" s="294" t="str">
        <f t="shared" si="8"/>
        <v/>
      </c>
      <c r="X193" s="294" t="str">
        <f t="shared" si="9"/>
        <v/>
      </c>
      <c r="Y193" s="293" t="str">
        <f t="shared" si="10"/>
        <v>Actions</v>
      </c>
      <c r="Z193" s="293" t="str">
        <f t="shared" si="11"/>
        <v/>
      </c>
    </row>
    <row r="194" spans="2:26" ht="35.25" customHeight="1" x14ac:dyDescent="0.35">
      <c r="B194" s="362">
        <v>188</v>
      </c>
      <c r="C194" s="379"/>
      <c r="D194" s="319"/>
      <c r="E194" s="363"/>
      <c r="F194" s="364"/>
      <c r="G194" s="319"/>
      <c r="H194" s="373"/>
      <c r="I194" s="322" t="str">
        <f>IF($G194="Reused on site",1,IF($G194="Reused off site",1,IF($G194="Landfilled",0,IF(D194&lt;&gt;"",SUMIF('Conversion Factors'!$A$2:$A$39,$D194,'Conversion Factors'!$D$2:$D$39),""))))</f>
        <v/>
      </c>
      <c r="J194" s="374"/>
      <c r="K194" s="375"/>
      <c r="L194" s="376"/>
      <c r="M194" s="377"/>
      <c r="N194" s="378"/>
      <c r="O194" s="370"/>
      <c r="P194" s="371"/>
      <c r="Q194" s="371"/>
      <c r="R194" s="372"/>
      <c r="S194" s="294" t="str">
        <f>IF(J194&lt;&gt;"",J194,IF('Working Sheet'!Q576=1.31,"1.31 yd3 (1m3)",IF('Working Sheet'!Q576&lt;&gt;"",'Working Sheet'!Q576&amp;" yd3","")))</f>
        <v/>
      </c>
      <c r="T194" s="294" t="str">
        <f>IF(K194&gt;0,K194,IF(ISNUMBER('Working Sheet'!S576),'Working Sheet'!S576,""))</f>
        <v/>
      </c>
      <c r="U194" s="294" t="str">
        <f>IF(L194&lt;&gt;"",L194,IF(M194&lt;&gt;"",M194/SUMIF('Conversion Factors'!$A$2:$A$39,D194,'Conversion Factors'!$C$2:$C$39),IF(K194&gt;0,IF(J194&lt;&gt;"",K194*SUMIF('Conversion Factors'!$F$2:$F$28,IF(LEN(J194)&gt;6,MID(J194,1,LEN(J194)-10),MID(J194,1,LEN(J194)-4)),'Conversion Factors'!$G$2:$G$28),""),"")))</f>
        <v/>
      </c>
      <c r="V194" s="294" t="str">
        <f>IF(M194&lt;&gt;"",M194,IF(L194&lt;&gt;"",L194*SUMIF('Conversion Factors'!$A$2:$A$39,D194,'Conversion Factors'!$C$2:$C$39),IF(K194&gt;0,IF(J194&lt;&gt;"",K194*SUMIF('Conversion Factors'!$F$2:$F$28,IF(LEN(J194)&gt;6,MID(J194,1,LEN(J194)-10),MID(J194,1,LEN(J194)-4)),'Conversion Factors'!$G$2:$G$28)*SUMIF('Conversion Factors'!$A$2:$A$39,D194,'Conversion Factors'!$C$2:$C$39),""),"")))</f>
        <v/>
      </c>
      <c r="W194" s="294" t="str">
        <f t="shared" si="8"/>
        <v/>
      </c>
      <c r="X194" s="294" t="str">
        <f t="shared" si="9"/>
        <v/>
      </c>
      <c r="Y194" s="293" t="str">
        <f t="shared" si="10"/>
        <v>Actions</v>
      </c>
      <c r="Z194" s="293" t="str">
        <f t="shared" si="11"/>
        <v/>
      </c>
    </row>
    <row r="195" spans="2:26" ht="35.25" customHeight="1" x14ac:dyDescent="0.35">
      <c r="B195" s="362">
        <v>189</v>
      </c>
      <c r="C195" s="379"/>
      <c r="D195" s="319"/>
      <c r="E195" s="363"/>
      <c r="F195" s="364"/>
      <c r="G195" s="319"/>
      <c r="H195" s="373"/>
      <c r="I195" s="322" t="str">
        <f>IF($G195="Reused on site",1,IF($G195="Reused off site",1,IF($G195="Landfilled",0,IF(D195&lt;&gt;"",SUMIF('Conversion Factors'!$A$2:$A$39,$D195,'Conversion Factors'!$D$2:$D$39),""))))</f>
        <v/>
      </c>
      <c r="J195" s="374"/>
      <c r="K195" s="375"/>
      <c r="L195" s="376"/>
      <c r="M195" s="377"/>
      <c r="N195" s="378"/>
      <c r="O195" s="370"/>
      <c r="P195" s="371"/>
      <c r="Q195" s="371"/>
      <c r="R195" s="372"/>
      <c r="S195" s="294" t="str">
        <f>IF(J195&lt;&gt;"",J195,IF('Working Sheet'!Q577=1.31,"1.31 yd3 (1m3)",IF('Working Sheet'!Q577&lt;&gt;"",'Working Sheet'!Q577&amp;" yd3","")))</f>
        <v/>
      </c>
      <c r="T195" s="294" t="str">
        <f>IF(K195&gt;0,K195,IF(ISNUMBER('Working Sheet'!S577),'Working Sheet'!S577,""))</f>
        <v/>
      </c>
      <c r="U195" s="294" t="str">
        <f>IF(L195&lt;&gt;"",L195,IF(M195&lt;&gt;"",M195/SUMIF('Conversion Factors'!$A$2:$A$39,D195,'Conversion Factors'!$C$2:$C$39),IF(K195&gt;0,IF(J195&lt;&gt;"",K195*SUMIF('Conversion Factors'!$F$2:$F$28,IF(LEN(J195)&gt;6,MID(J195,1,LEN(J195)-10),MID(J195,1,LEN(J195)-4)),'Conversion Factors'!$G$2:$G$28),""),"")))</f>
        <v/>
      </c>
      <c r="V195" s="294" t="str">
        <f>IF(M195&lt;&gt;"",M195,IF(L195&lt;&gt;"",L195*SUMIF('Conversion Factors'!$A$2:$A$39,D195,'Conversion Factors'!$C$2:$C$39),IF(K195&gt;0,IF(J195&lt;&gt;"",K195*SUMIF('Conversion Factors'!$F$2:$F$28,IF(LEN(J195)&gt;6,MID(J195,1,LEN(J195)-10),MID(J195,1,LEN(J195)-4)),'Conversion Factors'!$G$2:$G$28)*SUMIF('Conversion Factors'!$A$2:$A$39,D195,'Conversion Factors'!$C$2:$C$39),""),"")))</f>
        <v/>
      </c>
      <c r="W195" s="294" t="str">
        <f t="shared" si="8"/>
        <v/>
      </c>
      <c r="X195" s="294" t="str">
        <f t="shared" si="9"/>
        <v/>
      </c>
      <c r="Y195" s="293" t="str">
        <f t="shared" si="10"/>
        <v>Actions</v>
      </c>
      <c r="Z195" s="293" t="str">
        <f t="shared" si="11"/>
        <v/>
      </c>
    </row>
    <row r="196" spans="2:26" ht="35.25" customHeight="1" x14ac:dyDescent="0.35">
      <c r="B196" s="362">
        <v>190</v>
      </c>
      <c r="C196" s="379"/>
      <c r="D196" s="319"/>
      <c r="E196" s="363"/>
      <c r="F196" s="364"/>
      <c r="G196" s="319"/>
      <c r="H196" s="373"/>
      <c r="I196" s="322" t="str">
        <f>IF($G196="Reused on site",1,IF($G196="Reused off site",1,IF($G196="Landfilled",0,IF(D196&lt;&gt;"",SUMIF('Conversion Factors'!$A$2:$A$39,$D196,'Conversion Factors'!$D$2:$D$39),""))))</f>
        <v/>
      </c>
      <c r="J196" s="374"/>
      <c r="K196" s="375"/>
      <c r="L196" s="376"/>
      <c r="M196" s="377"/>
      <c r="N196" s="378"/>
      <c r="O196" s="370"/>
      <c r="P196" s="371"/>
      <c r="Q196" s="371"/>
      <c r="R196" s="372"/>
      <c r="S196" s="294" t="str">
        <f>IF(J196&lt;&gt;"",J196,IF('Working Sheet'!Q578=1.31,"1.31 yd3 (1m3)",IF('Working Sheet'!Q578&lt;&gt;"",'Working Sheet'!Q578&amp;" yd3","")))</f>
        <v/>
      </c>
      <c r="T196" s="294" t="str">
        <f>IF(K196&gt;0,K196,IF(ISNUMBER('Working Sheet'!S578),'Working Sheet'!S578,""))</f>
        <v/>
      </c>
      <c r="U196" s="294" t="str">
        <f>IF(L196&lt;&gt;"",L196,IF(M196&lt;&gt;"",M196/SUMIF('Conversion Factors'!$A$2:$A$39,D196,'Conversion Factors'!$C$2:$C$39),IF(K196&gt;0,IF(J196&lt;&gt;"",K196*SUMIF('Conversion Factors'!$F$2:$F$28,IF(LEN(J196)&gt;6,MID(J196,1,LEN(J196)-10),MID(J196,1,LEN(J196)-4)),'Conversion Factors'!$G$2:$G$28),""),"")))</f>
        <v/>
      </c>
      <c r="V196" s="294" t="str">
        <f>IF(M196&lt;&gt;"",M196,IF(L196&lt;&gt;"",L196*SUMIF('Conversion Factors'!$A$2:$A$39,D196,'Conversion Factors'!$C$2:$C$39),IF(K196&gt;0,IF(J196&lt;&gt;"",K196*SUMIF('Conversion Factors'!$F$2:$F$28,IF(LEN(J196)&gt;6,MID(J196,1,LEN(J196)-10),MID(J196,1,LEN(J196)-4)),'Conversion Factors'!$G$2:$G$28)*SUMIF('Conversion Factors'!$A$2:$A$39,D196,'Conversion Factors'!$C$2:$C$39),""),"")))</f>
        <v/>
      </c>
      <c r="W196" s="294" t="str">
        <f t="shared" si="8"/>
        <v/>
      </c>
      <c r="X196" s="294" t="str">
        <f t="shared" si="9"/>
        <v/>
      </c>
      <c r="Y196" s="293" t="str">
        <f t="shared" si="10"/>
        <v>Actions</v>
      </c>
      <c r="Z196" s="293" t="str">
        <f t="shared" si="11"/>
        <v/>
      </c>
    </row>
    <row r="197" spans="2:26" ht="35.25" customHeight="1" x14ac:dyDescent="0.35">
      <c r="B197" s="362">
        <v>191</v>
      </c>
      <c r="C197" s="379"/>
      <c r="D197" s="319"/>
      <c r="E197" s="363"/>
      <c r="F197" s="364"/>
      <c r="G197" s="319"/>
      <c r="H197" s="373"/>
      <c r="I197" s="322" t="str">
        <f>IF($G197="Reused on site",1,IF($G197="Reused off site",1,IF($G197="Landfilled",0,IF(D197&lt;&gt;"",SUMIF('Conversion Factors'!$A$2:$A$39,$D197,'Conversion Factors'!$D$2:$D$39),""))))</f>
        <v/>
      </c>
      <c r="J197" s="374"/>
      <c r="K197" s="375"/>
      <c r="L197" s="376"/>
      <c r="M197" s="377"/>
      <c r="N197" s="378"/>
      <c r="O197" s="370"/>
      <c r="P197" s="371"/>
      <c r="Q197" s="371"/>
      <c r="R197" s="372"/>
      <c r="S197" s="294" t="str">
        <f>IF(J197&lt;&gt;"",J197,IF('Working Sheet'!Q579=1.31,"1.31 yd3 (1m3)",IF('Working Sheet'!Q579&lt;&gt;"",'Working Sheet'!Q579&amp;" yd3","")))</f>
        <v/>
      </c>
      <c r="T197" s="294" t="str">
        <f>IF(K197&gt;0,K197,IF(ISNUMBER('Working Sheet'!S579),'Working Sheet'!S579,""))</f>
        <v/>
      </c>
      <c r="U197" s="294" t="str">
        <f>IF(L197&lt;&gt;"",L197,IF(M197&lt;&gt;"",M197/SUMIF('Conversion Factors'!$A$2:$A$39,D197,'Conversion Factors'!$C$2:$C$39),IF(K197&gt;0,IF(J197&lt;&gt;"",K197*SUMIF('Conversion Factors'!$F$2:$F$28,IF(LEN(J197)&gt;6,MID(J197,1,LEN(J197)-10),MID(J197,1,LEN(J197)-4)),'Conversion Factors'!$G$2:$G$28),""),"")))</f>
        <v/>
      </c>
      <c r="V197" s="294" t="str">
        <f>IF(M197&lt;&gt;"",M197,IF(L197&lt;&gt;"",L197*SUMIF('Conversion Factors'!$A$2:$A$39,D197,'Conversion Factors'!$C$2:$C$39),IF(K197&gt;0,IF(J197&lt;&gt;"",K197*SUMIF('Conversion Factors'!$F$2:$F$28,IF(LEN(J197)&gt;6,MID(J197,1,LEN(J197)-10),MID(J197,1,LEN(J197)-4)),'Conversion Factors'!$G$2:$G$28)*SUMIF('Conversion Factors'!$A$2:$A$39,D197,'Conversion Factors'!$C$2:$C$39),""),"")))</f>
        <v/>
      </c>
      <c r="W197" s="294" t="str">
        <f t="shared" si="8"/>
        <v/>
      </c>
      <c r="X197" s="294" t="str">
        <f t="shared" si="9"/>
        <v/>
      </c>
      <c r="Y197" s="293" t="str">
        <f t="shared" si="10"/>
        <v>Actions</v>
      </c>
      <c r="Z197" s="293" t="str">
        <f t="shared" si="11"/>
        <v/>
      </c>
    </row>
    <row r="198" spans="2:26" ht="35.25" customHeight="1" x14ac:dyDescent="0.35">
      <c r="B198" s="362">
        <v>192</v>
      </c>
      <c r="C198" s="379"/>
      <c r="D198" s="319"/>
      <c r="E198" s="363"/>
      <c r="F198" s="364"/>
      <c r="G198" s="319"/>
      <c r="H198" s="373"/>
      <c r="I198" s="322" t="str">
        <f>IF($G198="Reused on site",1,IF($G198="Reused off site",1,IF($G198="Landfilled",0,IF(D198&lt;&gt;"",SUMIF('Conversion Factors'!$A$2:$A$39,$D198,'Conversion Factors'!$D$2:$D$39),""))))</f>
        <v/>
      </c>
      <c r="J198" s="374"/>
      <c r="K198" s="375"/>
      <c r="L198" s="376"/>
      <c r="M198" s="377"/>
      <c r="N198" s="378"/>
      <c r="O198" s="370"/>
      <c r="P198" s="371"/>
      <c r="Q198" s="371"/>
      <c r="R198" s="372"/>
      <c r="S198" s="294" t="str">
        <f>IF(J198&lt;&gt;"",J198,IF('Working Sheet'!Q580=1.31,"1.31 yd3 (1m3)",IF('Working Sheet'!Q580&lt;&gt;"",'Working Sheet'!Q580&amp;" yd3","")))</f>
        <v/>
      </c>
      <c r="T198" s="294" t="str">
        <f>IF(K198&gt;0,K198,IF(ISNUMBER('Working Sheet'!S580),'Working Sheet'!S580,""))</f>
        <v/>
      </c>
      <c r="U198" s="294" t="str">
        <f>IF(L198&lt;&gt;"",L198,IF(M198&lt;&gt;"",M198/SUMIF('Conversion Factors'!$A$2:$A$39,D198,'Conversion Factors'!$C$2:$C$39),IF(K198&gt;0,IF(J198&lt;&gt;"",K198*SUMIF('Conversion Factors'!$F$2:$F$28,IF(LEN(J198)&gt;6,MID(J198,1,LEN(J198)-10),MID(J198,1,LEN(J198)-4)),'Conversion Factors'!$G$2:$G$28),""),"")))</f>
        <v/>
      </c>
      <c r="V198" s="294" t="str">
        <f>IF(M198&lt;&gt;"",M198,IF(L198&lt;&gt;"",L198*SUMIF('Conversion Factors'!$A$2:$A$39,D198,'Conversion Factors'!$C$2:$C$39),IF(K198&gt;0,IF(J198&lt;&gt;"",K198*SUMIF('Conversion Factors'!$F$2:$F$28,IF(LEN(J198)&gt;6,MID(J198,1,LEN(J198)-10),MID(J198,1,LEN(J198)-4)),'Conversion Factors'!$G$2:$G$28)*SUMIF('Conversion Factors'!$A$2:$A$39,D198,'Conversion Factors'!$C$2:$C$39),""),"")))</f>
        <v/>
      </c>
      <c r="W198" s="294" t="str">
        <f t="shared" si="8"/>
        <v/>
      </c>
      <c r="X198" s="294" t="str">
        <f t="shared" si="9"/>
        <v/>
      </c>
      <c r="Y198" s="293" t="str">
        <f t="shared" si="10"/>
        <v>Actions</v>
      </c>
      <c r="Z198" s="293" t="str">
        <f t="shared" si="11"/>
        <v/>
      </c>
    </row>
    <row r="199" spans="2:26" ht="35.25" customHeight="1" x14ac:dyDescent="0.35">
      <c r="B199" s="362">
        <v>193</v>
      </c>
      <c r="C199" s="379"/>
      <c r="D199" s="319"/>
      <c r="E199" s="363"/>
      <c r="F199" s="364"/>
      <c r="G199" s="319"/>
      <c r="H199" s="373"/>
      <c r="I199" s="322" t="str">
        <f>IF($G199="Reused on site",1,IF($G199="Reused off site",1,IF($G199="Landfilled",0,IF(D199&lt;&gt;"",SUMIF('Conversion Factors'!$A$2:$A$39,$D199,'Conversion Factors'!$D$2:$D$39),""))))</f>
        <v/>
      </c>
      <c r="J199" s="374"/>
      <c r="K199" s="375"/>
      <c r="L199" s="376"/>
      <c r="M199" s="377"/>
      <c r="N199" s="378"/>
      <c r="O199" s="370"/>
      <c r="P199" s="371"/>
      <c r="Q199" s="371"/>
      <c r="R199" s="372"/>
      <c r="S199" s="294" t="str">
        <f>IF(J199&lt;&gt;"",J199,IF('Working Sheet'!Q581=1.31,"1.31 yd3 (1m3)",IF('Working Sheet'!Q581&lt;&gt;"",'Working Sheet'!Q581&amp;" yd3","")))</f>
        <v/>
      </c>
      <c r="T199" s="294" t="str">
        <f>IF(K199&gt;0,K199,IF(ISNUMBER('Working Sheet'!S581),'Working Sheet'!S581,""))</f>
        <v/>
      </c>
      <c r="U199" s="294" t="str">
        <f>IF(L199&lt;&gt;"",L199,IF(M199&lt;&gt;"",M199/SUMIF('Conversion Factors'!$A$2:$A$39,D199,'Conversion Factors'!$C$2:$C$39),IF(K199&gt;0,IF(J199&lt;&gt;"",K199*SUMIF('Conversion Factors'!$F$2:$F$28,IF(LEN(J199)&gt;6,MID(J199,1,LEN(J199)-10),MID(J199,1,LEN(J199)-4)),'Conversion Factors'!$G$2:$G$28),""),"")))</f>
        <v/>
      </c>
      <c r="V199" s="294" t="str">
        <f>IF(M199&lt;&gt;"",M199,IF(L199&lt;&gt;"",L199*SUMIF('Conversion Factors'!$A$2:$A$39,D199,'Conversion Factors'!$C$2:$C$39),IF(K199&gt;0,IF(J199&lt;&gt;"",K199*SUMIF('Conversion Factors'!$F$2:$F$28,IF(LEN(J199)&gt;6,MID(J199,1,LEN(J199)-10),MID(J199,1,LEN(J199)-4)),'Conversion Factors'!$G$2:$G$28)*SUMIF('Conversion Factors'!$A$2:$A$39,D199,'Conversion Factors'!$C$2:$C$39),""),"")))</f>
        <v/>
      </c>
      <c r="W199" s="294" t="str">
        <f t="shared" si="8"/>
        <v/>
      </c>
      <c r="X199" s="294" t="str">
        <f t="shared" si="9"/>
        <v/>
      </c>
      <c r="Y199" s="293" t="str">
        <f t="shared" si="10"/>
        <v>Actions</v>
      </c>
      <c r="Z199" s="293" t="str">
        <f t="shared" si="11"/>
        <v/>
      </c>
    </row>
    <row r="200" spans="2:26" ht="35.25" customHeight="1" x14ac:dyDescent="0.35">
      <c r="B200" s="362">
        <v>194</v>
      </c>
      <c r="C200" s="379"/>
      <c r="D200" s="319"/>
      <c r="E200" s="363"/>
      <c r="F200" s="364"/>
      <c r="G200" s="319"/>
      <c r="H200" s="373"/>
      <c r="I200" s="322" t="str">
        <f>IF($G200="Reused on site",1,IF($G200="Reused off site",1,IF($G200="Landfilled",0,IF(D200&lt;&gt;"",SUMIF('Conversion Factors'!$A$2:$A$39,$D200,'Conversion Factors'!$D$2:$D$39),""))))</f>
        <v/>
      </c>
      <c r="J200" s="374"/>
      <c r="K200" s="375"/>
      <c r="L200" s="376"/>
      <c r="M200" s="377"/>
      <c r="N200" s="378"/>
      <c r="O200" s="370"/>
      <c r="P200" s="371"/>
      <c r="Q200" s="371"/>
      <c r="R200" s="372"/>
      <c r="S200" s="294" t="str">
        <f>IF(J200&lt;&gt;"",J200,IF('Working Sheet'!Q582=1.31,"1.31 yd3 (1m3)",IF('Working Sheet'!Q582&lt;&gt;"",'Working Sheet'!Q582&amp;" yd3","")))</f>
        <v/>
      </c>
      <c r="T200" s="294" t="str">
        <f>IF(K200&gt;0,K200,IF(ISNUMBER('Working Sheet'!S582),'Working Sheet'!S582,""))</f>
        <v/>
      </c>
      <c r="U200" s="294" t="str">
        <f>IF(L200&lt;&gt;"",L200,IF(M200&lt;&gt;"",M200/SUMIF('Conversion Factors'!$A$2:$A$39,D200,'Conversion Factors'!$C$2:$C$39),IF(K200&gt;0,IF(J200&lt;&gt;"",K200*SUMIF('Conversion Factors'!$F$2:$F$28,IF(LEN(J200)&gt;6,MID(J200,1,LEN(J200)-10),MID(J200,1,LEN(J200)-4)),'Conversion Factors'!$G$2:$G$28),""),"")))</f>
        <v/>
      </c>
      <c r="V200" s="294" t="str">
        <f>IF(M200&lt;&gt;"",M200,IF(L200&lt;&gt;"",L200*SUMIF('Conversion Factors'!$A$2:$A$39,D200,'Conversion Factors'!$C$2:$C$39),IF(K200&gt;0,IF(J200&lt;&gt;"",K200*SUMIF('Conversion Factors'!$F$2:$F$28,IF(LEN(J200)&gt;6,MID(J200,1,LEN(J200)-10),MID(J200,1,LEN(J200)-4)),'Conversion Factors'!$G$2:$G$28)*SUMIF('Conversion Factors'!$A$2:$A$39,D200,'Conversion Factors'!$C$2:$C$39),""),"")))</f>
        <v/>
      </c>
      <c r="W200" s="294" t="str">
        <f t="shared" ref="W200:W206" si="12">IF(ISNUMBER(U200),U200*(1-(IF(H200&lt;&gt;"",H200,I200))),"")</f>
        <v/>
      </c>
      <c r="X200" s="294" t="str">
        <f t="shared" ref="X200:X206" si="13">IF(ISNUMBER(V200),V200*(1-(IF(H200&lt;&gt;"",H200,I200))),"")</f>
        <v/>
      </c>
      <c r="Y200" s="293" t="str">
        <f t="shared" ref="Y200:Y206" si="14">SUBSTITUTE(C200," ","_") &amp; "Actions"</f>
        <v>Actions</v>
      </c>
      <c r="Z200" s="293" t="str">
        <f t="shared" ref="Z200:Z206" si="15">LEFT(SUBSTITUTE(SUBSTITUTE(SUBSTITUTE(SUBSTITUTE(SUBSTITUTE(SUBSTITUTE(SUBSTITUTE(D200," ","_"),"/",""),",",""),")",""),"(",""),"-","_"),"&amp;","_"),19)</f>
        <v/>
      </c>
    </row>
    <row r="201" spans="2:26" ht="35.25" customHeight="1" x14ac:dyDescent="0.35">
      <c r="B201" s="362">
        <v>195</v>
      </c>
      <c r="C201" s="379"/>
      <c r="D201" s="319"/>
      <c r="E201" s="363"/>
      <c r="F201" s="364"/>
      <c r="G201" s="319"/>
      <c r="H201" s="373"/>
      <c r="I201" s="322" t="str">
        <f>IF($G201="Reused on site",1,IF($G201="Reused off site",1,IF($G201="Landfilled",0,IF(D201&lt;&gt;"",SUMIF('Conversion Factors'!$A$2:$A$39,$D201,'Conversion Factors'!$D$2:$D$39),""))))</f>
        <v/>
      </c>
      <c r="J201" s="374"/>
      <c r="K201" s="375"/>
      <c r="L201" s="376"/>
      <c r="M201" s="377"/>
      <c r="N201" s="378"/>
      <c r="O201" s="370"/>
      <c r="P201" s="371"/>
      <c r="Q201" s="371"/>
      <c r="R201" s="372"/>
      <c r="S201" s="294" t="str">
        <f>IF(J201&lt;&gt;"",J201,IF('Working Sheet'!Q583=1.31,"1.31 yd3 (1m3)",IF('Working Sheet'!Q583&lt;&gt;"",'Working Sheet'!Q583&amp;" yd3","")))</f>
        <v/>
      </c>
      <c r="T201" s="294" t="str">
        <f>IF(K201&gt;0,K201,IF(ISNUMBER('Working Sheet'!S583),'Working Sheet'!S583,""))</f>
        <v/>
      </c>
      <c r="U201" s="294" t="str">
        <f>IF(L201&lt;&gt;"",L201,IF(M201&lt;&gt;"",M201/SUMIF('Conversion Factors'!$A$2:$A$39,D201,'Conversion Factors'!$C$2:$C$39),IF(K201&gt;0,IF(J201&lt;&gt;"",K201*SUMIF('Conversion Factors'!$F$2:$F$28,IF(LEN(J201)&gt;6,MID(J201,1,LEN(J201)-10),MID(J201,1,LEN(J201)-4)),'Conversion Factors'!$G$2:$G$28),""),"")))</f>
        <v/>
      </c>
      <c r="V201" s="294" t="str">
        <f>IF(M201&lt;&gt;"",M201,IF(L201&lt;&gt;"",L201*SUMIF('Conversion Factors'!$A$2:$A$39,D201,'Conversion Factors'!$C$2:$C$39),IF(K201&gt;0,IF(J201&lt;&gt;"",K201*SUMIF('Conversion Factors'!$F$2:$F$28,IF(LEN(J201)&gt;6,MID(J201,1,LEN(J201)-10),MID(J201,1,LEN(J201)-4)),'Conversion Factors'!$G$2:$G$28)*SUMIF('Conversion Factors'!$A$2:$A$39,D201,'Conversion Factors'!$C$2:$C$39),""),"")))</f>
        <v/>
      </c>
      <c r="W201" s="294" t="str">
        <f t="shared" si="12"/>
        <v/>
      </c>
      <c r="X201" s="294" t="str">
        <f t="shared" si="13"/>
        <v/>
      </c>
      <c r="Y201" s="293" t="str">
        <f t="shared" si="14"/>
        <v>Actions</v>
      </c>
      <c r="Z201" s="293" t="str">
        <f t="shared" si="15"/>
        <v/>
      </c>
    </row>
    <row r="202" spans="2:26" ht="35.25" customHeight="1" x14ac:dyDescent="0.35">
      <c r="B202" s="362">
        <v>196</v>
      </c>
      <c r="C202" s="379"/>
      <c r="D202" s="319"/>
      <c r="E202" s="363"/>
      <c r="F202" s="364"/>
      <c r="G202" s="319"/>
      <c r="H202" s="373"/>
      <c r="I202" s="322" t="str">
        <f>IF($G202="Reused on site",1,IF($G202="Reused off site",1,IF($G202="Landfilled",0,IF(D202&lt;&gt;"",SUMIF('Conversion Factors'!$A$2:$A$39,$D202,'Conversion Factors'!$D$2:$D$39),""))))</f>
        <v/>
      </c>
      <c r="J202" s="374"/>
      <c r="K202" s="375"/>
      <c r="L202" s="376"/>
      <c r="M202" s="377"/>
      <c r="N202" s="378"/>
      <c r="O202" s="370"/>
      <c r="P202" s="371"/>
      <c r="Q202" s="371"/>
      <c r="R202" s="372"/>
      <c r="S202" s="294" t="str">
        <f>IF(J202&lt;&gt;"",J202,IF('Working Sheet'!Q584=1.31,"1.31 yd3 (1m3)",IF('Working Sheet'!Q584&lt;&gt;"",'Working Sheet'!Q584&amp;" yd3","")))</f>
        <v/>
      </c>
      <c r="T202" s="294" t="str">
        <f>IF(K202&gt;0,K202,IF(ISNUMBER('Working Sheet'!S584),'Working Sheet'!S584,""))</f>
        <v/>
      </c>
      <c r="U202" s="294" t="str">
        <f>IF(L202&lt;&gt;"",L202,IF(M202&lt;&gt;"",M202/SUMIF('Conversion Factors'!$A$2:$A$39,D202,'Conversion Factors'!$C$2:$C$39),IF(K202&gt;0,IF(J202&lt;&gt;"",K202*SUMIF('Conversion Factors'!$F$2:$F$28,IF(LEN(J202)&gt;6,MID(J202,1,LEN(J202)-10),MID(J202,1,LEN(J202)-4)),'Conversion Factors'!$G$2:$G$28),""),"")))</f>
        <v/>
      </c>
      <c r="V202" s="294" t="str">
        <f>IF(M202&lt;&gt;"",M202,IF(L202&lt;&gt;"",L202*SUMIF('Conversion Factors'!$A$2:$A$39,D202,'Conversion Factors'!$C$2:$C$39),IF(K202&gt;0,IF(J202&lt;&gt;"",K202*SUMIF('Conversion Factors'!$F$2:$F$28,IF(LEN(J202)&gt;6,MID(J202,1,LEN(J202)-10),MID(J202,1,LEN(J202)-4)),'Conversion Factors'!$G$2:$G$28)*SUMIF('Conversion Factors'!$A$2:$A$39,D202,'Conversion Factors'!$C$2:$C$39),""),"")))</f>
        <v/>
      </c>
      <c r="W202" s="294" t="str">
        <f t="shared" si="12"/>
        <v/>
      </c>
      <c r="X202" s="294" t="str">
        <f t="shared" si="13"/>
        <v/>
      </c>
      <c r="Y202" s="293" t="str">
        <f t="shared" si="14"/>
        <v>Actions</v>
      </c>
      <c r="Z202" s="293" t="str">
        <f t="shared" si="15"/>
        <v/>
      </c>
    </row>
    <row r="203" spans="2:26" ht="35.25" customHeight="1" x14ac:dyDescent="0.35">
      <c r="B203" s="362">
        <v>197</v>
      </c>
      <c r="C203" s="379"/>
      <c r="D203" s="319"/>
      <c r="E203" s="363"/>
      <c r="F203" s="364"/>
      <c r="G203" s="319"/>
      <c r="H203" s="373"/>
      <c r="I203" s="322" t="str">
        <f>IF($G203="Reused on site",1,IF($G203="Reused off site",1,IF($G203="Landfilled",0,IF(D203&lt;&gt;"",SUMIF('Conversion Factors'!$A$2:$A$39,$D203,'Conversion Factors'!$D$2:$D$39),""))))</f>
        <v/>
      </c>
      <c r="J203" s="374"/>
      <c r="K203" s="375"/>
      <c r="L203" s="376"/>
      <c r="M203" s="377"/>
      <c r="N203" s="378"/>
      <c r="O203" s="370"/>
      <c r="P203" s="371"/>
      <c r="Q203" s="371"/>
      <c r="R203" s="372"/>
      <c r="S203" s="294" t="str">
        <f>IF(J203&lt;&gt;"",J203,IF('Working Sheet'!Q585=1.31,"1.31 yd3 (1m3)",IF('Working Sheet'!Q585&lt;&gt;"",'Working Sheet'!Q585&amp;" yd3","")))</f>
        <v/>
      </c>
      <c r="T203" s="294" t="str">
        <f>IF(K203&gt;0,K203,IF(ISNUMBER('Working Sheet'!S585),'Working Sheet'!S585,""))</f>
        <v/>
      </c>
      <c r="U203" s="294" t="str">
        <f>IF(L203&lt;&gt;"",L203,IF(M203&lt;&gt;"",M203/SUMIF('Conversion Factors'!$A$2:$A$39,D203,'Conversion Factors'!$C$2:$C$39),IF(K203&gt;0,IF(J203&lt;&gt;"",K203*SUMIF('Conversion Factors'!$F$2:$F$28,IF(LEN(J203)&gt;6,MID(J203,1,LEN(J203)-10),MID(J203,1,LEN(J203)-4)),'Conversion Factors'!$G$2:$G$28),""),"")))</f>
        <v/>
      </c>
      <c r="V203" s="294" t="str">
        <f>IF(M203&lt;&gt;"",M203,IF(L203&lt;&gt;"",L203*SUMIF('Conversion Factors'!$A$2:$A$39,D203,'Conversion Factors'!$C$2:$C$39),IF(K203&gt;0,IF(J203&lt;&gt;"",K203*SUMIF('Conversion Factors'!$F$2:$F$28,IF(LEN(J203)&gt;6,MID(J203,1,LEN(J203)-10),MID(J203,1,LEN(J203)-4)),'Conversion Factors'!$G$2:$G$28)*SUMIF('Conversion Factors'!$A$2:$A$39,D203,'Conversion Factors'!$C$2:$C$39),""),"")))</f>
        <v/>
      </c>
      <c r="W203" s="294" t="str">
        <f t="shared" si="12"/>
        <v/>
      </c>
      <c r="X203" s="294" t="str">
        <f t="shared" si="13"/>
        <v/>
      </c>
      <c r="Y203" s="293" t="str">
        <f t="shared" si="14"/>
        <v>Actions</v>
      </c>
      <c r="Z203" s="293" t="str">
        <f t="shared" si="15"/>
        <v/>
      </c>
    </row>
    <row r="204" spans="2:26" ht="35.25" customHeight="1" x14ac:dyDescent="0.35">
      <c r="B204" s="362">
        <v>198</v>
      </c>
      <c r="C204" s="379"/>
      <c r="D204" s="319"/>
      <c r="E204" s="363"/>
      <c r="F204" s="364"/>
      <c r="G204" s="319"/>
      <c r="H204" s="373"/>
      <c r="I204" s="322" t="str">
        <f>IF($G204="Reused on site",1,IF($G204="Reused off site",1,IF($G204="Landfilled",0,IF(D204&lt;&gt;"",SUMIF('Conversion Factors'!$A$2:$A$39,$D204,'Conversion Factors'!$D$2:$D$39),""))))</f>
        <v/>
      </c>
      <c r="J204" s="374"/>
      <c r="K204" s="375"/>
      <c r="L204" s="376"/>
      <c r="M204" s="377"/>
      <c r="N204" s="378"/>
      <c r="O204" s="370"/>
      <c r="P204" s="371"/>
      <c r="Q204" s="371"/>
      <c r="R204" s="372"/>
      <c r="S204" s="294" t="str">
        <f>IF(J204&lt;&gt;"",J204,IF('Working Sheet'!Q586=1.31,"1.31 yd3 (1m3)",IF('Working Sheet'!Q586&lt;&gt;"",'Working Sheet'!Q586&amp;" yd3","")))</f>
        <v/>
      </c>
      <c r="T204" s="294" t="str">
        <f>IF(K204&gt;0,K204,IF(ISNUMBER('Working Sheet'!S586),'Working Sheet'!S586,""))</f>
        <v/>
      </c>
      <c r="U204" s="294" t="str">
        <f>IF(L204&lt;&gt;"",L204,IF(M204&lt;&gt;"",M204/SUMIF('Conversion Factors'!$A$2:$A$39,D204,'Conversion Factors'!$C$2:$C$39),IF(K204&gt;0,IF(J204&lt;&gt;"",K204*SUMIF('Conversion Factors'!$F$2:$F$28,IF(LEN(J204)&gt;6,MID(J204,1,LEN(J204)-10),MID(J204,1,LEN(J204)-4)),'Conversion Factors'!$G$2:$G$28),""),"")))</f>
        <v/>
      </c>
      <c r="V204" s="294" t="str">
        <f>IF(M204&lt;&gt;"",M204,IF(L204&lt;&gt;"",L204*SUMIF('Conversion Factors'!$A$2:$A$39,D204,'Conversion Factors'!$C$2:$C$39),IF(K204&gt;0,IF(J204&lt;&gt;"",K204*SUMIF('Conversion Factors'!$F$2:$F$28,IF(LEN(J204)&gt;6,MID(J204,1,LEN(J204)-10),MID(J204,1,LEN(J204)-4)),'Conversion Factors'!$G$2:$G$28)*SUMIF('Conversion Factors'!$A$2:$A$39,D204,'Conversion Factors'!$C$2:$C$39),""),"")))</f>
        <v/>
      </c>
      <c r="W204" s="294" t="str">
        <f t="shared" si="12"/>
        <v/>
      </c>
      <c r="X204" s="294" t="str">
        <f t="shared" si="13"/>
        <v/>
      </c>
      <c r="Y204" s="293" t="str">
        <f t="shared" si="14"/>
        <v>Actions</v>
      </c>
      <c r="Z204" s="293" t="str">
        <f t="shared" si="15"/>
        <v/>
      </c>
    </row>
    <row r="205" spans="2:26" ht="35.25" customHeight="1" x14ac:dyDescent="0.35">
      <c r="B205" s="362">
        <v>199</v>
      </c>
      <c r="C205" s="379"/>
      <c r="D205" s="319"/>
      <c r="E205" s="363"/>
      <c r="F205" s="364"/>
      <c r="G205" s="319"/>
      <c r="H205" s="373"/>
      <c r="I205" s="322" t="str">
        <f>IF($G205="Reused on site",1,IF($G205="Reused off site",1,IF($G205="Landfilled",0,IF(D205&lt;&gt;"",SUMIF('Conversion Factors'!$A$2:$A$39,$D205,'Conversion Factors'!$D$2:$D$39),""))))</f>
        <v/>
      </c>
      <c r="J205" s="374"/>
      <c r="K205" s="375"/>
      <c r="L205" s="376"/>
      <c r="M205" s="377"/>
      <c r="N205" s="378"/>
      <c r="O205" s="370"/>
      <c r="P205" s="371"/>
      <c r="Q205" s="371"/>
      <c r="R205" s="372"/>
      <c r="S205" s="294" t="str">
        <f>IF(J205&lt;&gt;"",J205,IF('Working Sheet'!Q587=1.31,"1.31 yd3 (1m3)",IF('Working Sheet'!Q587&lt;&gt;"",'Working Sheet'!Q587&amp;" yd3","")))</f>
        <v/>
      </c>
      <c r="T205" s="294" t="str">
        <f>IF(K205&gt;0,K205,IF(ISNUMBER('Working Sheet'!S587),'Working Sheet'!S587,""))</f>
        <v/>
      </c>
      <c r="U205" s="294" t="str">
        <f>IF(L205&lt;&gt;"",L205,IF(M205&lt;&gt;"",M205/SUMIF('Conversion Factors'!$A$2:$A$39,D205,'Conversion Factors'!$C$2:$C$39),IF(K205&gt;0,IF(J205&lt;&gt;"",K205*SUMIF('Conversion Factors'!$F$2:$F$28,IF(LEN(J205)&gt;6,MID(J205,1,LEN(J205)-10),MID(J205,1,LEN(J205)-4)),'Conversion Factors'!$G$2:$G$28),""),"")))</f>
        <v/>
      </c>
      <c r="V205" s="294" t="str">
        <f>IF(M205&lt;&gt;"",M205,IF(L205&lt;&gt;"",L205*SUMIF('Conversion Factors'!$A$2:$A$39,D205,'Conversion Factors'!$C$2:$C$39),IF(K205&gt;0,IF(J205&lt;&gt;"",K205*SUMIF('Conversion Factors'!$F$2:$F$28,IF(LEN(J205)&gt;6,MID(J205,1,LEN(J205)-10),MID(J205,1,LEN(J205)-4)),'Conversion Factors'!$G$2:$G$28)*SUMIF('Conversion Factors'!$A$2:$A$39,D205,'Conversion Factors'!$C$2:$C$39),""),"")))</f>
        <v/>
      </c>
      <c r="W205" s="294" t="str">
        <f t="shared" si="12"/>
        <v/>
      </c>
      <c r="X205" s="294" t="str">
        <f t="shared" si="13"/>
        <v/>
      </c>
      <c r="Y205" s="293" t="str">
        <f t="shared" si="14"/>
        <v>Actions</v>
      </c>
      <c r="Z205" s="293" t="str">
        <f t="shared" si="15"/>
        <v/>
      </c>
    </row>
    <row r="206" spans="2:26" ht="35.25" customHeight="1" thickBot="1" x14ac:dyDescent="0.4">
      <c r="B206" s="384">
        <v>200</v>
      </c>
      <c r="C206" s="385"/>
      <c r="D206" s="334"/>
      <c r="E206" s="386"/>
      <c r="F206" s="387"/>
      <c r="G206" s="334"/>
      <c r="H206" s="388"/>
      <c r="I206" s="322" t="str">
        <f>IF($G206="Reused on site",1,IF($G206="Reused off site",1,IF($G206="Landfilled",0,IF(D206&lt;&gt;"",SUMIF('Conversion Factors'!$A$2:$A$39,$D206,'Conversion Factors'!$D$2:$D$39),""))))</f>
        <v/>
      </c>
      <c r="J206" s="389"/>
      <c r="K206" s="390"/>
      <c r="L206" s="391"/>
      <c r="M206" s="392"/>
      <c r="N206" s="393"/>
      <c r="O206" s="394"/>
      <c r="P206" s="395"/>
      <c r="Q206" s="395"/>
      <c r="R206" s="396"/>
      <c r="S206" s="294" t="str">
        <f>IF(J206&lt;&gt;"",J206,IF('Working Sheet'!Q588=1.31,"1.31 yd3 (1m3)",IF('Working Sheet'!Q588&lt;&gt;"",'Working Sheet'!Q588&amp;" yd3","")))</f>
        <v/>
      </c>
      <c r="T206" s="294" t="str">
        <f>IF(K206&gt;0,K206,IF(ISNUMBER('Working Sheet'!S588),'Working Sheet'!S588,""))</f>
        <v/>
      </c>
      <c r="U206" s="294" t="str">
        <f>IF(L206&lt;&gt;"",L206,IF(M206&lt;&gt;"",M206/SUMIF('Conversion Factors'!$A$2:$A$39,D206,'Conversion Factors'!$C$2:$C$39),IF(K206&gt;0,IF(J206&lt;&gt;"",K206*SUMIF('Conversion Factors'!$F$2:$F$28,IF(LEN(J206)&gt;6,MID(J206,1,LEN(J206)-10),MID(J206,1,LEN(J206)-4)),'Conversion Factors'!$G$2:$G$28),""),"")))</f>
        <v/>
      </c>
      <c r="V206" s="294" t="str">
        <f>IF(M206&lt;&gt;"",M206,IF(L206&lt;&gt;"",L206*SUMIF('Conversion Factors'!$A$2:$A$39,D206,'Conversion Factors'!$C$2:$C$39),IF(K206&gt;0,IF(J206&lt;&gt;"",K206*SUMIF('Conversion Factors'!$F$2:$F$28,IF(LEN(J206)&gt;6,MID(J206,1,LEN(J206)-10),MID(J206,1,LEN(J206)-4)),'Conversion Factors'!$G$2:$G$28)*SUMIF('Conversion Factors'!$A$2:$A$39,D206,'Conversion Factors'!$C$2:$C$39),""),"")))</f>
        <v/>
      </c>
      <c r="W206" s="294" t="str">
        <f t="shared" si="12"/>
        <v/>
      </c>
      <c r="X206" s="294" t="str">
        <f t="shared" si="13"/>
        <v/>
      </c>
      <c r="Y206" s="293" t="str">
        <f t="shared" si="14"/>
        <v>Actions</v>
      </c>
      <c r="Z206" s="293" t="str">
        <f t="shared" si="15"/>
        <v/>
      </c>
    </row>
  </sheetData>
  <sheetProtection selectLockedCells="1"/>
  <mergeCells count="1">
    <mergeCell ref="J2:M2"/>
  </mergeCells>
  <conditionalFormatting sqref="D35:D206">
    <cfRule type="expression" dxfId="68" priority="31" stopIfTrue="1">
      <formula>IF($D35="",IF($C35&lt;&gt;"",TRUE,IF($E35&lt;&gt;"",TRUE,IF($G35&lt;&gt;"",TRUE,IF($M35&lt;&gt;"",TRUE,IF($L35&lt;&gt;"",TRUE,IF($K35&lt;&gt;"",TRUE,IF($J35&lt;&gt;"",TRUE))))))))</formula>
    </cfRule>
  </conditionalFormatting>
  <conditionalFormatting sqref="E7:E206">
    <cfRule type="expression" dxfId="67" priority="30" stopIfTrue="1">
      <formula>IF($E7="",IF($C7&lt;&gt;"",TRUE,IF($D7&lt;&gt;"",TRUE,IF($G7&lt;&gt;"",TRUE,IF($M7&lt;&gt;"",TRUE,IF($L7&lt;&gt;"",TRUE,IF($K7&lt;&gt;"",TRUE,IF($J7&lt;&gt;"",TRUE))))))))</formula>
    </cfRule>
  </conditionalFormatting>
  <conditionalFormatting sqref="G7:G206">
    <cfRule type="expression" dxfId="66" priority="29" stopIfTrue="1">
      <formula>IF($G7="",IF($C7&lt;&gt;"",TRUE,IF($D7&lt;&gt;"",TRUE,IF($E7&lt;&gt;"",TRUE,IF($M7&lt;&gt;"",TRUE,IF($L7&lt;&gt;"",TRUE,IF($K7&lt;&gt;"",TRUE,IF($J7&lt;&gt;"",TRUE))))))))</formula>
    </cfRule>
  </conditionalFormatting>
  <conditionalFormatting sqref="J7:J206">
    <cfRule type="expression" dxfId="65" priority="28" stopIfTrue="1">
      <formula>IF($J7="",IF($K7&lt;&gt;"",TRUE,IF($L7="",IF($M7="",IF($C7&lt;&gt;"",TRUE,IF($D7&lt;&gt;"",TRUE,IF($E7&lt;&gt;"",TRUE,IF($G7&lt;&gt;"",TRUE))))))))</formula>
    </cfRule>
  </conditionalFormatting>
  <conditionalFormatting sqref="K7:K206">
    <cfRule type="expression" dxfId="64" priority="27" stopIfTrue="1">
      <formula>IF($K7="",IF($J7&lt;&gt;"",TRUE,IF($L7="",IF($M7="",IF($C7&lt;&gt;"",TRUE,IF($D7&lt;&gt;"",TRUE,IF($E7&lt;&gt;"",TRUE,IF($G7&lt;&gt;"",TRUE))))))))</formula>
    </cfRule>
  </conditionalFormatting>
  <conditionalFormatting sqref="L7:L206">
    <cfRule type="expression" dxfId="63" priority="11" stopIfTrue="1">
      <formula>IF($M7&lt;&gt;"",TRUE,IF($K7&lt;&gt;"",TRUE,IF($J7&lt;&gt;"",TRUE,FALSE)))</formula>
    </cfRule>
    <cfRule type="expression" dxfId="62" priority="26" stopIfTrue="1">
      <formula>IF($L7="",IF($M7="",IF($J7="",IF($K7="",IF($C7&lt;&gt;"",TRUE,IF($D7&lt;&gt;"",TRUE,IF($E7&lt;&gt;"",TRUE,IF($G7&lt;&gt;"",TRUE))))))))</formula>
    </cfRule>
  </conditionalFormatting>
  <conditionalFormatting sqref="M7:N206">
    <cfRule type="expression" dxfId="61" priority="25" stopIfTrue="1">
      <formula>IF($M7="",IF($L7="",IF($J7="",IF($K7="",IF($C7&lt;&gt;"",TRUE,IF($D7&lt;&gt;"",TRUE,IF($E7&lt;&gt;"",TRUE,IF($G7&lt;&gt;"",TRUE))))))))</formula>
    </cfRule>
  </conditionalFormatting>
  <conditionalFormatting sqref="O7:O206">
    <cfRule type="expression" dxfId="60" priority="24" stopIfTrue="1">
      <formula>IF($O7="",IF($C7&lt;&gt;"",TRUE,IF($D7&lt;&gt;"",TRUE,IF($E7&lt;&gt;"",TRUEIF($G7&lt;&gt;"",TRUE)))))</formula>
    </cfRule>
  </conditionalFormatting>
  <conditionalFormatting sqref="Q7:Q206">
    <cfRule type="expression" dxfId="59" priority="23" stopIfTrue="1">
      <formula>IF($Q7="",IF($C7&lt;&gt;"",TRUE,IF($D7&lt;&gt;"",TRUE,IF($E7&lt;&gt;"",TRUEIF($G7&lt;&gt;"",TRUE)))))</formula>
    </cfRule>
  </conditionalFormatting>
  <conditionalFormatting sqref="P7:P206">
    <cfRule type="expression" dxfId="58" priority="22" stopIfTrue="1">
      <formula>IF($P7="",IF($C7&lt;&gt;"",TRUE,IF($D7&lt;&gt;"",TRUE,IF($E7&lt;&gt;"",TRUEIF($G7&lt;&gt;"",TRUE)))))</formula>
    </cfRule>
  </conditionalFormatting>
  <conditionalFormatting sqref="F7:F206">
    <cfRule type="expression" dxfId="57" priority="19" stopIfTrue="1">
      <formula>IF($F7="",IF($C7&lt;&gt;"",TRUE,IF($D7&lt;&gt;"",TRUE,IF($E7&lt;&gt;"",TRUE,IF($G7&lt;&gt;"",TRUE)))))</formula>
    </cfRule>
  </conditionalFormatting>
  <conditionalFormatting sqref="D7:D34">
    <cfRule type="expression" dxfId="56" priority="13" stopIfTrue="1">
      <formula>IF($D7="",IF($C7&lt;&gt;"",TRUE,IF($E7&lt;&gt;"",TRUE,IF($M7&lt;&gt;"",TRUE,IF($L7&lt;&gt;"",TRUE,IF($J7&lt;&gt;"",TRUE,IF($K7&lt;&gt;"",TRUE)))))))</formula>
    </cfRule>
  </conditionalFormatting>
  <conditionalFormatting sqref="M7:M206">
    <cfRule type="expression" dxfId="55" priority="10" stopIfTrue="1">
      <formula>IF($L7&lt;&gt;"",TRUE,IF($K7&lt;&gt;"",TRUE,IF($J7&lt;&gt;"",TRUE,FALSE)))</formula>
    </cfRule>
  </conditionalFormatting>
  <conditionalFormatting sqref="J7:K206">
    <cfRule type="expression" dxfId="54" priority="9" stopIfTrue="1">
      <formula>IF($L7&lt;&gt;"",TRUE,IF($M7&lt;&gt;"",TRUE,FALSE))</formula>
    </cfRule>
  </conditionalFormatting>
  <conditionalFormatting sqref="C7:C206">
    <cfRule type="cellIs" dxfId="53" priority="1" stopIfTrue="1" operator="equal">
      <formula>"Construction"</formula>
    </cfRule>
    <cfRule type="cellIs" dxfId="52" priority="2" stopIfTrue="1" operator="equal">
      <formula>"Demolition"</formula>
    </cfRule>
    <cfRule type="cellIs" dxfId="51" priority="3" stopIfTrue="1" operator="equal">
      <formula>"Excavation"</formula>
    </cfRule>
    <cfRule type="cellIs" dxfId="50" priority="4" stopIfTrue="1" operator="equal">
      <formula>"Fit Out"</formula>
    </cfRule>
    <cfRule type="cellIs" dxfId="49" priority="5" stopIfTrue="1" operator="equal">
      <formula>"Refurbishment"</formula>
    </cfRule>
    <cfRule type="cellIs" dxfId="48" priority="6" stopIfTrue="1" operator="equal">
      <formula>"Retrofit"</formula>
    </cfRule>
    <cfRule type="cellIs" dxfId="47" priority="7" stopIfTrue="1" operator="equal">
      <formula>"Strip Out"</formula>
    </cfRule>
    <cfRule type="expression" dxfId="46" priority="17" stopIfTrue="1">
      <formula>IF($C7="",IF($D7&lt;&gt;"",TRUE,IF($E7&lt;&gt;"",TRUE,IF($M7&lt;&gt;"",TRUE,IF($L7&lt;&gt;"",TRUE,IF($J7&lt;&gt;"",TRUE,IF($K7&lt;&gt;"",TRUE)))))))</formula>
    </cfRule>
  </conditionalFormatting>
  <dataValidations count="13">
    <dataValidation type="list" allowBlank="1" showInputMessage="1" showErrorMessage="1" sqref="G7:G206">
      <formula1>Proposed_Waste_Destination</formula1>
    </dataValidation>
    <dataValidation type="list" allowBlank="1" showInputMessage="1" showErrorMessage="1" sqref="D7:D206">
      <formula1>WasteStream</formula1>
    </dataValidation>
    <dataValidation type="list" allowBlank="1" showInputMessage="1" showErrorMessage="1" sqref="C7:C206">
      <formula1>CDE</formula1>
    </dataValidation>
    <dataValidation type="list" allowBlank="1" showInputMessage="1" showErrorMessage="1" sqref="Q7:Q206">
      <formula1>ActionStatus</formula1>
    </dataValidation>
    <dataValidation type="list" allowBlank="1" showInputMessage="1" showErrorMessage="1" error="Please select the container size from the drop down list" sqref="J7:J206">
      <formula1>INDIRECT(Z7)</formula1>
    </dataValidation>
    <dataValidation type="whole" allowBlank="1" showInputMessage="1" showErrorMessage="1" error="Please enter a whole number greater than zero for the number of containers" sqref="K7:K206">
      <formula1>1</formula1>
      <formula2>1000</formula2>
    </dataValidation>
    <dataValidation type="decimal" allowBlank="1" showInputMessage="1" showErrorMessage="1" error="Please enter a numeric value greater than zero" sqref="M7:M206 L8:L206">
      <formula1>0.00000001</formula1>
      <formula2>100000000</formula2>
    </dataValidation>
    <dataValidation type="list" allowBlank="1" showInputMessage="1" sqref="O7:O206">
      <formula1>INDIRECT(Y7)</formula1>
    </dataValidation>
    <dataValidation type="decimal" allowBlank="1" showInputMessage="1" showErrorMessage="1" error="Please enter a numeric value for the Recovery Rate %" sqref="H8:H206">
      <formula1>0.01</formula1>
      <formula2>100</formula2>
    </dataValidation>
    <dataValidation type="decimal" allowBlank="1" showInputMessage="1" showErrorMessage="1" error="Please enter a numeric value between 0 and 100 for the Recovery Rate %" sqref="H7">
      <formula1>0</formula1>
      <formula2>1</formula2>
    </dataValidation>
    <dataValidation type="date" allowBlank="1" showInputMessage="1" showErrorMessage="1" error="Please enter a date (dd/mm/yyyy) for the Date of Movement" sqref="F7:F206">
      <formula1>32874</formula1>
      <formula2>401768</formula2>
    </dataValidation>
    <dataValidation type="decimal" allowBlank="1" showInputMessage="1" showErrorMessage="1" error="Please enter a numeric value" sqref="N7:N206">
      <formula1>-100000000</formula1>
      <formula2>100000000</formula2>
    </dataValidation>
    <dataValidation type="decimal" errorStyle="warning" allowBlank="1" showInputMessage="1" showErrorMessage="1" error="Please enter a numeric value greater than zero" sqref="L7">
      <formula1>0.00000001</formula1>
      <formula2>100000000</formula2>
    </dataValidation>
  </dataValidations>
  <pageMargins left="0.74803149606299213" right="0.74803149606299213" top="0.98425196850393704" bottom="0.98425196850393704" header="0.51181102362204722" footer="0.51181102362204722"/>
  <pageSetup paperSize="9" scale="39" fitToHeight="0" orientation="landscape" horizontalDpi="4294967294"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OFFSET('Project Details'!$B$13,0,0,COUNTA(Waste_carriers_list),1)</xm:f>
          </x14:formula1>
          <xm:sqref>E7:E206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D170"/>
  <sheetViews>
    <sheetView workbookViewId="0">
      <selection activeCell="C19" sqref="C19"/>
    </sheetView>
  </sheetViews>
  <sheetFormatPr defaultColWidth="9.1328125" defaultRowHeight="12.75" x14ac:dyDescent="0.35"/>
  <cols>
    <col min="1" max="1" width="9.1328125" style="39"/>
    <col min="2" max="2" width="3.1328125" style="39" customWidth="1"/>
    <col min="3" max="3" width="104.59765625" style="39" customWidth="1"/>
    <col min="4" max="4" width="3.3984375" style="39" customWidth="1"/>
    <col min="5" max="16384" width="9.1328125" style="39"/>
  </cols>
  <sheetData>
    <row r="2" spans="2:4" ht="17.649999999999999" x14ac:dyDescent="0.5">
      <c r="B2" s="56" t="s">
        <v>97</v>
      </c>
      <c r="C2" s="55"/>
    </row>
    <row r="4" spans="2:4" ht="39.4" x14ac:dyDescent="0.35">
      <c r="B4" s="54"/>
      <c r="C4" s="53" t="s">
        <v>96</v>
      </c>
      <c r="D4" s="52"/>
    </row>
    <row r="5" spans="2:4" x14ac:dyDescent="0.35">
      <c r="B5" s="51"/>
      <c r="C5" s="50"/>
      <c r="D5" s="49"/>
    </row>
    <row r="6" spans="2:4" ht="63.75" x14ac:dyDescent="0.35">
      <c r="B6" s="51"/>
      <c r="C6" s="50" t="s">
        <v>95</v>
      </c>
      <c r="D6" s="49"/>
    </row>
    <row r="7" spans="2:4" x14ac:dyDescent="0.35">
      <c r="B7" s="51"/>
      <c r="C7" s="50"/>
      <c r="D7" s="49"/>
    </row>
    <row r="8" spans="2:4" ht="19.5" customHeight="1" x14ac:dyDescent="0.35">
      <c r="B8" s="51"/>
      <c r="C8" s="50" t="s">
        <v>94</v>
      </c>
      <c r="D8" s="49"/>
    </row>
    <row r="9" spans="2:4" ht="47.25" customHeight="1" x14ac:dyDescent="0.35">
      <c r="B9" s="51"/>
      <c r="C9" s="50" t="s">
        <v>93</v>
      </c>
      <c r="D9" s="49"/>
    </row>
    <row r="10" spans="2:4" ht="99.75" customHeight="1" x14ac:dyDescent="0.35">
      <c r="B10" s="51"/>
      <c r="C10" s="50" t="s">
        <v>92</v>
      </c>
      <c r="D10" s="49"/>
    </row>
    <row r="11" spans="2:4" ht="19.5" customHeight="1" x14ac:dyDescent="0.35">
      <c r="B11" s="51"/>
      <c r="C11" s="50" t="s">
        <v>91</v>
      </c>
      <c r="D11" s="49"/>
    </row>
    <row r="12" spans="2:4" x14ac:dyDescent="0.35">
      <c r="B12" s="51"/>
      <c r="C12" s="50" t="s">
        <v>90</v>
      </c>
      <c r="D12" s="49"/>
    </row>
    <row r="13" spans="2:4" x14ac:dyDescent="0.35">
      <c r="B13" s="51"/>
      <c r="C13" s="50"/>
      <c r="D13" s="49"/>
    </row>
    <row r="14" spans="2:4" ht="25.5" x14ac:dyDescent="0.35">
      <c r="B14" s="51"/>
      <c r="C14" s="50" t="s">
        <v>89</v>
      </c>
      <c r="D14" s="49"/>
    </row>
    <row r="15" spans="2:4" x14ac:dyDescent="0.35">
      <c r="B15" s="51"/>
      <c r="C15" s="50"/>
      <c r="D15" s="49"/>
    </row>
    <row r="16" spans="2:4" x14ac:dyDescent="0.35">
      <c r="B16" s="51"/>
      <c r="C16" s="50"/>
      <c r="D16" s="49"/>
    </row>
    <row r="17" spans="2:4" x14ac:dyDescent="0.35">
      <c r="B17" s="51"/>
      <c r="C17" s="50"/>
      <c r="D17" s="49"/>
    </row>
    <row r="18" spans="2:4" x14ac:dyDescent="0.35">
      <c r="B18" s="48"/>
      <c r="C18" s="47" t="s">
        <v>88</v>
      </c>
      <c r="D18" s="46"/>
    </row>
    <row r="19" spans="2:4" x14ac:dyDescent="0.35">
      <c r="B19" s="45"/>
      <c r="C19" s="45"/>
      <c r="D19" s="44"/>
    </row>
    <row r="20" spans="2:4" ht="13.15" x14ac:dyDescent="0.4">
      <c r="B20" s="43"/>
    </row>
    <row r="43" spans="2:4" x14ac:dyDescent="0.35">
      <c r="B43" s="42"/>
      <c r="C43" s="42"/>
      <c r="D43" s="30"/>
    </row>
    <row r="44" spans="2:4" x14ac:dyDescent="0.35">
      <c r="D44" s="30"/>
    </row>
    <row r="45" spans="2:4" x14ac:dyDescent="0.35">
      <c r="D45" s="30"/>
    </row>
    <row r="46" spans="2:4" x14ac:dyDescent="0.35">
      <c r="D46" s="30"/>
    </row>
    <row r="47" spans="2:4" x14ac:dyDescent="0.35">
      <c r="D47" s="30"/>
    </row>
    <row r="48" spans="2:4" x14ac:dyDescent="0.35">
      <c r="D48" s="30"/>
    </row>
    <row r="49" spans="2:4" x14ac:dyDescent="0.35">
      <c r="B49" s="30"/>
      <c r="C49" s="30"/>
      <c r="D49" s="30"/>
    </row>
    <row r="50" spans="2:4" x14ac:dyDescent="0.35">
      <c r="D50" s="30"/>
    </row>
    <row r="51" spans="2:4" x14ac:dyDescent="0.35">
      <c r="D51" s="30"/>
    </row>
    <row r="52" spans="2:4" x14ac:dyDescent="0.35">
      <c r="D52" s="30"/>
    </row>
    <row r="53" spans="2:4" x14ac:dyDescent="0.35">
      <c r="D53" s="30"/>
    </row>
    <row r="54" spans="2:4" x14ac:dyDescent="0.35">
      <c r="D54" s="30"/>
    </row>
    <row r="55" spans="2:4" x14ac:dyDescent="0.35">
      <c r="D55" s="30"/>
    </row>
    <row r="56" spans="2:4" x14ac:dyDescent="0.35">
      <c r="D56" s="30"/>
    </row>
    <row r="57" spans="2:4" x14ac:dyDescent="0.35">
      <c r="D57" s="30"/>
    </row>
    <row r="58" spans="2:4" x14ac:dyDescent="0.35">
      <c r="D58" s="30"/>
    </row>
    <row r="59" spans="2:4" x14ac:dyDescent="0.35">
      <c r="D59" s="30"/>
    </row>
    <row r="60" spans="2:4" x14ac:dyDescent="0.35">
      <c r="D60" s="30"/>
    </row>
    <row r="61" spans="2:4" x14ac:dyDescent="0.35">
      <c r="D61" s="30"/>
    </row>
    <row r="62" spans="2:4" x14ac:dyDescent="0.35">
      <c r="D62" s="30"/>
    </row>
    <row r="63" spans="2:4" x14ac:dyDescent="0.35">
      <c r="D63" s="30"/>
    </row>
    <row r="64" spans="2:4" x14ac:dyDescent="0.35">
      <c r="D64" s="30"/>
    </row>
    <row r="65" spans="4:4" x14ac:dyDescent="0.35">
      <c r="D65" s="30"/>
    </row>
    <row r="66" spans="4:4" x14ac:dyDescent="0.35">
      <c r="D66" s="30"/>
    </row>
    <row r="67" spans="4:4" x14ac:dyDescent="0.35">
      <c r="D67" s="30"/>
    </row>
    <row r="68" spans="4:4" x14ac:dyDescent="0.35">
      <c r="D68" s="30"/>
    </row>
    <row r="69" spans="4:4" x14ac:dyDescent="0.35">
      <c r="D69" s="30"/>
    </row>
    <row r="70" spans="4:4" x14ac:dyDescent="0.35">
      <c r="D70" s="30"/>
    </row>
    <row r="71" spans="4:4" x14ac:dyDescent="0.35">
      <c r="D71" s="30"/>
    </row>
    <row r="72" spans="4:4" x14ac:dyDescent="0.35">
      <c r="D72" s="30"/>
    </row>
    <row r="73" spans="4:4" x14ac:dyDescent="0.35">
      <c r="D73" s="30"/>
    </row>
    <row r="74" spans="4:4" x14ac:dyDescent="0.35">
      <c r="D74" s="30"/>
    </row>
    <row r="75" spans="4:4" x14ac:dyDescent="0.35">
      <c r="D75" s="30"/>
    </row>
    <row r="76" spans="4:4" x14ac:dyDescent="0.35">
      <c r="D76" s="30"/>
    </row>
    <row r="77" spans="4:4" x14ac:dyDescent="0.35">
      <c r="D77" s="30"/>
    </row>
    <row r="78" spans="4:4" x14ac:dyDescent="0.35">
      <c r="D78" s="30"/>
    </row>
    <row r="79" spans="4:4" x14ac:dyDescent="0.35">
      <c r="D79" s="30"/>
    </row>
    <row r="80" spans="4:4" x14ac:dyDescent="0.35">
      <c r="D80" s="30"/>
    </row>
    <row r="81" spans="4:4" x14ac:dyDescent="0.35">
      <c r="D81" s="30"/>
    </row>
    <row r="82" spans="4:4" x14ac:dyDescent="0.35">
      <c r="D82" s="30"/>
    </row>
    <row r="83" spans="4:4" x14ac:dyDescent="0.35">
      <c r="D83" s="30"/>
    </row>
    <row r="84" spans="4:4" x14ac:dyDescent="0.35">
      <c r="D84" s="30"/>
    </row>
    <row r="85" spans="4:4" x14ac:dyDescent="0.35">
      <c r="D85" s="30"/>
    </row>
    <row r="86" spans="4:4" x14ac:dyDescent="0.35">
      <c r="D86" s="30"/>
    </row>
    <row r="87" spans="4:4" x14ac:dyDescent="0.35">
      <c r="D87" s="30"/>
    </row>
    <row r="88" spans="4:4" x14ac:dyDescent="0.35">
      <c r="D88" s="30"/>
    </row>
    <row r="89" spans="4:4" x14ac:dyDescent="0.35">
      <c r="D89" s="30"/>
    </row>
    <row r="90" spans="4:4" x14ac:dyDescent="0.35">
      <c r="D90" s="30"/>
    </row>
    <row r="91" spans="4:4" x14ac:dyDescent="0.35">
      <c r="D91" s="30"/>
    </row>
    <row r="92" spans="4:4" x14ac:dyDescent="0.35">
      <c r="D92" s="30"/>
    </row>
    <row r="93" spans="4:4" x14ac:dyDescent="0.35">
      <c r="D93" s="30"/>
    </row>
    <row r="94" spans="4:4" x14ac:dyDescent="0.35">
      <c r="D94" s="30"/>
    </row>
    <row r="95" spans="4:4" x14ac:dyDescent="0.35">
      <c r="D95" s="30"/>
    </row>
    <row r="96" spans="4:4" x14ac:dyDescent="0.35">
      <c r="D96" s="30"/>
    </row>
    <row r="97" spans="4:4" x14ac:dyDescent="0.35">
      <c r="D97" s="30"/>
    </row>
    <row r="98" spans="4:4" x14ac:dyDescent="0.35">
      <c r="D98" s="30"/>
    </row>
    <row r="99" spans="4:4" x14ac:dyDescent="0.35">
      <c r="D99" s="30"/>
    </row>
    <row r="100" spans="4:4" x14ac:dyDescent="0.35">
      <c r="D100" s="30"/>
    </row>
    <row r="101" spans="4:4" x14ac:dyDescent="0.35">
      <c r="D101" s="30"/>
    </row>
    <row r="102" spans="4:4" x14ac:dyDescent="0.35">
      <c r="D102" s="30"/>
    </row>
    <row r="103" spans="4:4" x14ac:dyDescent="0.35">
      <c r="D103" s="30"/>
    </row>
    <row r="104" spans="4:4" x14ac:dyDescent="0.35">
      <c r="D104" s="30"/>
    </row>
    <row r="105" spans="4:4" x14ac:dyDescent="0.35">
      <c r="D105" s="30"/>
    </row>
    <row r="106" spans="4:4" x14ac:dyDescent="0.35">
      <c r="D106" s="30"/>
    </row>
    <row r="107" spans="4:4" x14ac:dyDescent="0.35">
      <c r="D107" s="30"/>
    </row>
    <row r="108" spans="4:4" x14ac:dyDescent="0.35">
      <c r="D108" s="30"/>
    </row>
    <row r="109" spans="4:4" x14ac:dyDescent="0.35">
      <c r="D109" s="30"/>
    </row>
    <row r="110" spans="4:4" x14ac:dyDescent="0.35">
      <c r="D110" s="30"/>
    </row>
    <row r="111" spans="4:4" x14ac:dyDescent="0.35">
      <c r="D111" s="30"/>
    </row>
    <row r="112" spans="4:4" x14ac:dyDescent="0.35">
      <c r="D112" s="30"/>
    </row>
    <row r="113" spans="4:4" x14ac:dyDescent="0.35">
      <c r="D113" s="30"/>
    </row>
    <row r="114" spans="4:4" x14ac:dyDescent="0.35">
      <c r="D114" s="30"/>
    </row>
    <row r="115" spans="4:4" x14ac:dyDescent="0.35">
      <c r="D115" s="30"/>
    </row>
    <row r="116" spans="4:4" x14ac:dyDescent="0.35">
      <c r="D116" s="30"/>
    </row>
    <row r="117" spans="4:4" x14ac:dyDescent="0.35">
      <c r="D117" s="30"/>
    </row>
    <row r="118" spans="4:4" x14ac:dyDescent="0.35">
      <c r="D118" s="30"/>
    </row>
    <row r="119" spans="4:4" x14ac:dyDescent="0.35">
      <c r="D119" s="30"/>
    </row>
    <row r="120" spans="4:4" x14ac:dyDescent="0.35">
      <c r="D120" s="30"/>
    </row>
    <row r="121" spans="4:4" x14ac:dyDescent="0.35">
      <c r="D121" s="30"/>
    </row>
    <row r="122" spans="4:4" x14ac:dyDescent="0.35">
      <c r="D122" s="30"/>
    </row>
    <row r="123" spans="4:4" x14ac:dyDescent="0.35">
      <c r="D123" s="30"/>
    </row>
    <row r="124" spans="4:4" x14ac:dyDescent="0.35">
      <c r="D124" s="30"/>
    </row>
    <row r="125" spans="4:4" x14ac:dyDescent="0.35">
      <c r="D125" s="30"/>
    </row>
    <row r="126" spans="4:4" x14ac:dyDescent="0.35">
      <c r="D126" s="30"/>
    </row>
    <row r="127" spans="4:4" x14ac:dyDescent="0.35">
      <c r="D127" s="30"/>
    </row>
    <row r="128" spans="4:4" x14ac:dyDescent="0.35">
      <c r="D128" s="30"/>
    </row>
    <row r="129" spans="4:4" x14ac:dyDescent="0.35">
      <c r="D129" s="30"/>
    </row>
    <row r="130" spans="4:4" x14ac:dyDescent="0.35">
      <c r="D130" s="30"/>
    </row>
    <row r="131" spans="4:4" x14ac:dyDescent="0.35">
      <c r="D131" s="30"/>
    </row>
    <row r="132" spans="4:4" x14ac:dyDescent="0.35">
      <c r="D132" s="30"/>
    </row>
    <row r="133" spans="4:4" x14ac:dyDescent="0.35">
      <c r="D133" s="30"/>
    </row>
    <row r="134" spans="4:4" x14ac:dyDescent="0.35">
      <c r="D134" s="30"/>
    </row>
    <row r="135" spans="4:4" x14ac:dyDescent="0.35">
      <c r="D135" s="30"/>
    </row>
    <row r="136" spans="4:4" x14ac:dyDescent="0.35">
      <c r="D136" s="30"/>
    </row>
    <row r="137" spans="4:4" x14ac:dyDescent="0.35">
      <c r="D137" s="30"/>
    </row>
    <row r="138" spans="4:4" x14ac:dyDescent="0.35">
      <c r="D138" s="41"/>
    </row>
    <row r="139" spans="4:4" x14ac:dyDescent="0.35">
      <c r="D139" s="30"/>
    </row>
    <row r="140" spans="4:4" x14ac:dyDescent="0.35">
      <c r="D140" s="30"/>
    </row>
    <row r="141" spans="4:4" x14ac:dyDescent="0.35">
      <c r="D141" s="30"/>
    </row>
    <row r="142" spans="4:4" x14ac:dyDescent="0.35">
      <c r="D142" s="30"/>
    </row>
    <row r="143" spans="4:4" x14ac:dyDescent="0.35">
      <c r="D143" s="30"/>
    </row>
    <row r="144" spans="4:4" x14ac:dyDescent="0.35">
      <c r="D144" s="30"/>
    </row>
    <row r="145" spans="4:4" ht="15" customHeight="1" x14ac:dyDescent="0.35">
      <c r="D145" s="30"/>
    </row>
    <row r="146" spans="4:4" x14ac:dyDescent="0.35">
      <c r="D146" s="30"/>
    </row>
    <row r="147" spans="4:4" x14ac:dyDescent="0.35">
      <c r="D147" s="30"/>
    </row>
    <row r="148" spans="4:4" x14ac:dyDescent="0.35">
      <c r="D148" s="30"/>
    </row>
    <row r="149" spans="4:4" x14ac:dyDescent="0.35">
      <c r="D149" s="30"/>
    </row>
    <row r="150" spans="4:4" x14ac:dyDescent="0.35">
      <c r="D150" s="30"/>
    </row>
    <row r="151" spans="4:4" x14ac:dyDescent="0.35">
      <c r="D151" s="30"/>
    </row>
    <row r="152" spans="4:4" x14ac:dyDescent="0.35">
      <c r="D152" s="30"/>
    </row>
    <row r="153" spans="4:4" x14ac:dyDescent="0.35">
      <c r="D153" s="30"/>
    </row>
    <row r="154" spans="4:4" x14ac:dyDescent="0.35">
      <c r="D154" s="30"/>
    </row>
    <row r="155" spans="4:4" x14ac:dyDescent="0.35">
      <c r="D155" s="30"/>
    </row>
    <row r="156" spans="4:4" x14ac:dyDescent="0.35">
      <c r="D156" s="30"/>
    </row>
    <row r="157" spans="4:4" x14ac:dyDescent="0.35">
      <c r="D157" s="30"/>
    </row>
    <row r="158" spans="4:4" x14ac:dyDescent="0.35">
      <c r="D158" s="30"/>
    </row>
    <row r="159" spans="4:4" x14ac:dyDescent="0.35">
      <c r="D159" s="30"/>
    </row>
    <row r="160" spans="4:4" x14ac:dyDescent="0.35">
      <c r="D160" s="30"/>
    </row>
    <row r="161" spans="1:4" x14ac:dyDescent="0.35">
      <c r="D161" s="30"/>
    </row>
    <row r="162" spans="1:4" x14ac:dyDescent="0.35">
      <c r="D162" s="30"/>
    </row>
    <row r="163" spans="1:4" x14ac:dyDescent="0.35">
      <c r="D163" s="30"/>
    </row>
    <row r="164" spans="1:4" x14ac:dyDescent="0.35">
      <c r="D164" s="30"/>
    </row>
    <row r="165" spans="1:4" x14ac:dyDescent="0.35">
      <c r="D165" s="30"/>
    </row>
    <row r="166" spans="1:4" x14ac:dyDescent="0.35">
      <c r="D166" s="30"/>
    </row>
    <row r="167" spans="1:4" x14ac:dyDescent="0.35">
      <c r="D167" s="30"/>
    </row>
    <row r="168" spans="1:4" x14ac:dyDescent="0.35">
      <c r="D168" s="30"/>
    </row>
    <row r="169" spans="1:4" x14ac:dyDescent="0.35">
      <c r="D169" s="30"/>
    </row>
    <row r="170" spans="1:4" x14ac:dyDescent="0.35">
      <c r="A170" s="35"/>
      <c r="B170" s="40"/>
      <c r="C170" s="30"/>
      <c r="D170" s="30"/>
    </row>
  </sheetData>
  <sheetProtection selectLockedCells="1" selectUnlockedCells="1"/>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3"/>
  </sheetPr>
  <dimension ref="A1:W64"/>
  <sheetViews>
    <sheetView showGridLines="0" zoomScaleNormal="100" workbookViewId="0">
      <selection activeCell="D14" sqref="D14"/>
    </sheetView>
  </sheetViews>
  <sheetFormatPr defaultColWidth="9.1328125" defaultRowHeight="12.75" x14ac:dyDescent="0.35"/>
  <cols>
    <col min="1" max="1" width="2.1328125" style="3" customWidth="1"/>
    <col min="2" max="2" width="2" style="3" customWidth="1"/>
    <col min="3" max="3" width="26.59765625" style="3" customWidth="1"/>
    <col min="4" max="4" width="8.73046875" style="3" customWidth="1"/>
    <col min="5" max="5" width="19.73046875" style="3" customWidth="1"/>
    <col min="6" max="6" width="13.265625" style="3" customWidth="1"/>
    <col min="7" max="7" width="8.265625" style="3" customWidth="1"/>
    <col min="8" max="8" width="10.265625" style="3" customWidth="1"/>
    <col min="9" max="9" width="24.3984375" style="3" customWidth="1"/>
    <col min="10" max="10" width="6" style="3" customWidth="1"/>
    <col min="11" max="11" width="2.1328125" style="3" hidden="1" customWidth="1"/>
    <col min="12" max="16" width="0" style="3" hidden="1" customWidth="1"/>
    <col min="17" max="17" width="16.265625" style="3" hidden="1" customWidth="1"/>
    <col min="18" max="19" width="0" style="3" hidden="1" customWidth="1"/>
    <col min="20" max="16384" width="9.1328125" style="3"/>
  </cols>
  <sheetData>
    <row r="1" spans="1:23" x14ac:dyDescent="0.35">
      <c r="A1" s="5"/>
    </row>
    <row r="2" spans="1:23" ht="15" x14ac:dyDescent="0.35">
      <c r="E2" s="5"/>
      <c r="F2" s="5"/>
      <c r="G2" s="5"/>
      <c r="H2" s="5"/>
      <c r="J2" s="19"/>
      <c r="K2" s="19"/>
      <c r="L2" s="5"/>
    </row>
    <row r="3" spans="1:23" ht="15.75" hidden="1" customHeight="1" x14ac:dyDescent="0.35">
      <c r="E3" s="5"/>
      <c r="F3" s="5"/>
      <c r="G3" s="5"/>
      <c r="H3" s="5"/>
      <c r="J3" s="19"/>
      <c r="K3" s="121"/>
      <c r="O3" s="5"/>
      <c r="P3" s="12"/>
    </row>
    <row r="4" spans="1:23" ht="15" hidden="1" customHeight="1" x14ac:dyDescent="0.35">
      <c r="C4" s="4"/>
      <c r="D4" s="4"/>
      <c r="E4" s="8"/>
      <c r="F4" s="5"/>
      <c r="G4" s="5"/>
      <c r="H4" s="5"/>
      <c r="K4" s="121"/>
      <c r="M4" s="12"/>
      <c r="O4" s="5"/>
      <c r="P4" s="12"/>
    </row>
    <row r="5" spans="1:23" ht="16.5" hidden="1" customHeight="1" thickBot="1" x14ac:dyDescent="0.4">
      <c r="C5" s="4"/>
      <c r="I5" s="19"/>
      <c r="J5" s="5"/>
      <c r="K5" s="120"/>
      <c r="L5" s="681"/>
      <c r="M5" s="12"/>
      <c r="O5" s="5"/>
      <c r="P5" s="12"/>
    </row>
    <row r="6" spans="1:23" ht="15" hidden="1" x14ac:dyDescent="0.35">
      <c r="C6" s="4"/>
      <c r="I6" s="119"/>
      <c r="J6" s="12"/>
      <c r="K6" s="19"/>
      <c r="L6" s="681"/>
      <c r="M6" s="12"/>
    </row>
    <row r="7" spans="1:23" s="11" customFormat="1" ht="24" customHeight="1" thickBot="1" x14ac:dyDescent="0.4"/>
    <row r="8" spans="1:23" ht="13.15" thickTop="1" x14ac:dyDescent="0.35"/>
    <row r="9" spans="1:23" x14ac:dyDescent="0.35">
      <c r="B9" s="102"/>
      <c r="C9" s="101"/>
      <c r="D9" s="101"/>
      <c r="E9" s="101"/>
      <c r="F9" s="101"/>
      <c r="G9" s="101"/>
      <c r="H9" s="101"/>
      <c r="I9" s="38"/>
      <c r="M9" s="3" t="s">
        <v>185</v>
      </c>
    </row>
    <row r="10" spans="1:23" ht="15" x14ac:dyDescent="0.4">
      <c r="B10" s="93"/>
      <c r="C10" s="118" t="s">
        <v>184</v>
      </c>
      <c r="D10" s="118"/>
      <c r="E10" s="34"/>
      <c r="F10" s="34"/>
      <c r="G10" s="34"/>
      <c r="H10" s="34"/>
      <c r="I10" s="88"/>
      <c r="M10" s="3">
        <v>2</v>
      </c>
    </row>
    <row r="11" spans="1:23" s="21" customFormat="1" ht="18" customHeight="1" x14ac:dyDescent="0.35">
      <c r="B11" s="76"/>
      <c r="C11" s="77" t="s">
        <v>183</v>
      </c>
      <c r="D11" s="187"/>
      <c r="E11" s="185"/>
      <c r="F11" s="185"/>
      <c r="G11" s="185"/>
      <c r="H11" s="186"/>
      <c r="I11" s="73"/>
      <c r="K11" s="21">
        <f t="shared" ref="K11:K19" si="0">IF(D11&lt;&gt;0,1,0)</f>
        <v>0</v>
      </c>
      <c r="N11" s="117"/>
    </row>
    <row r="12" spans="1:23" s="21" customFormat="1" ht="18" customHeight="1" x14ac:dyDescent="0.35">
      <c r="B12" s="76"/>
      <c r="C12" s="77" t="s">
        <v>182</v>
      </c>
      <c r="D12" s="187"/>
      <c r="E12" s="185"/>
      <c r="F12" s="185"/>
      <c r="G12" s="185"/>
      <c r="H12" s="186"/>
      <c r="I12" s="73"/>
      <c r="K12" s="21">
        <f t="shared" si="0"/>
        <v>0</v>
      </c>
      <c r="M12" s="651" t="s">
        <v>181</v>
      </c>
      <c r="N12" s="652"/>
      <c r="O12" s="653"/>
      <c r="Q12" s="648" t="s">
        <v>180</v>
      </c>
      <c r="R12" s="650"/>
    </row>
    <row r="13" spans="1:23" s="21" customFormat="1" ht="18" customHeight="1" x14ac:dyDescent="0.35">
      <c r="B13" s="76"/>
      <c r="C13" s="77" t="s">
        <v>179</v>
      </c>
      <c r="D13" s="184" t="e">
        <f>'Estimated Waste'!#REF!</f>
        <v>#REF!</v>
      </c>
      <c r="E13" s="185"/>
      <c r="F13" s="185"/>
      <c r="G13" s="185"/>
      <c r="H13" s="186"/>
      <c r="I13" s="73"/>
      <c r="K13" s="21" t="e">
        <f t="shared" si="0"/>
        <v>#REF!</v>
      </c>
      <c r="L13" s="3"/>
      <c r="M13" s="116" t="s">
        <v>178</v>
      </c>
      <c r="N13" s="115"/>
      <c r="O13" s="114"/>
      <c r="Q13" s="3" t="s">
        <v>177</v>
      </c>
      <c r="R13" s="3" t="s">
        <v>166</v>
      </c>
    </row>
    <row r="14" spans="1:23" s="21" customFormat="1" ht="18" customHeight="1" x14ac:dyDescent="0.35">
      <c r="B14" s="76"/>
      <c r="C14" s="77" t="s">
        <v>176</v>
      </c>
      <c r="D14" s="184" t="e">
        <f>'Estimated Waste'!#REF!</f>
        <v>#REF!</v>
      </c>
      <c r="E14" s="185"/>
      <c r="F14" s="185"/>
      <c r="G14" s="185"/>
      <c r="H14" s="186"/>
      <c r="I14" s="73"/>
      <c r="K14" s="21" t="e">
        <f t="shared" si="0"/>
        <v>#REF!</v>
      </c>
      <c r="L14" s="3"/>
      <c r="M14" s="100" t="s">
        <v>175</v>
      </c>
      <c r="N14" s="42"/>
      <c r="O14" s="109"/>
      <c r="Q14" s="3" t="s">
        <v>174</v>
      </c>
      <c r="R14" s="3" t="s">
        <v>166</v>
      </c>
    </row>
    <row r="15" spans="1:23" s="21" customFormat="1" ht="18" customHeight="1" x14ac:dyDescent="0.35">
      <c r="B15" s="76"/>
      <c r="C15" s="77" t="s">
        <v>173</v>
      </c>
      <c r="D15" s="187"/>
      <c r="E15" s="185"/>
      <c r="F15" s="185"/>
      <c r="G15" s="185"/>
      <c r="H15" s="186"/>
      <c r="I15" s="73"/>
      <c r="K15" s="21">
        <f t="shared" si="0"/>
        <v>0</v>
      </c>
      <c r="L15" s="3"/>
      <c r="M15" s="100" t="s">
        <v>172</v>
      </c>
      <c r="N15" s="42"/>
      <c r="O15" s="109"/>
      <c r="Q15" s="3" t="s">
        <v>171</v>
      </c>
      <c r="R15" s="3" t="s">
        <v>170</v>
      </c>
      <c r="V15" s="179"/>
      <c r="W15" s="188"/>
    </row>
    <row r="16" spans="1:23" s="21" customFormat="1" ht="18" customHeight="1" x14ac:dyDescent="0.35">
      <c r="B16" s="76"/>
      <c r="C16" s="77" t="s">
        <v>169</v>
      </c>
      <c r="D16" s="184" t="e">
        <f>'Estimated Waste'!#REF!</f>
        <v>#REF!</v>
      </c>
      <c r="E16" s="185"/>
      <c r="F16" s="185"/>
      <c r="G16" s="185"/>
      <c r="H16" s="186"/>
      <c r="I16" s="73"/>
      <c r="K16" s="21" t="e">
        <f t="shared" si="0"/>
        <v>#REF!</v>
      </c>
      <c r="L16" s="3"/>
      <c r="M16" s="100" t="s">
        <v>168</v>
      </c>
      <c r="N16" s="42"/>
      <c r="O16" s="109"/>
      <c r="Q16" s="3" t="s">
        <v>167</v>
      </c>
      <c r="R16" s="3" t="s">
        <v>166</v>
      </c>
    </row>
    <row r="17" spans="2:17" s="21" customFormat="1" ht="18" customHeight="1" x14ac:dyDescent="0.35">
      <c r="B17" s="76"/>
      <c r="C17" s="77" t="s">
        <v>165</v>
      </c>
      <c r="D17" s="187"/>
      <c r="E17" s="185"/>
      <c r="F17" s="185"/>
      <c r="G17" s="185"/>
      <c r="H17" s="186"/>
      <c r="I17" s="73"/>
      <c r="K17" s="21">
        <f t="shared" si="0"/>
        <v>0</v>
      </c>
      <c r="L17" s="3"/>
      <c r="M17" s="100" t="s">
        <v>164</v>
      </c>
      <c r="N17" s="42"/>
      <c r="O17" s="109"/>
    </row>
    <row r="18" spans="2:17" s="21" customFormat="1" ht="18" customHeight="1" x14ac:dyDescent="0.35">
      <c r="B18" s="76"/>
      <c r="C18" s="77" t="s">
        <v>163</v>
      </c>
      <c r="D18" s="187" t="e">
        <f>'Estimated Waste'!#REF!</f>
        <v>#REF!</v>
      </c>
      <c r="E18" s="185"/>
      <c r="F18" s="185"/>
      <c r="G18" s="185"/>
      <c r="H18" s="186"/>
      <c r="I18" s="73"/>
      <c r="K18" s="21" t="e">
        <f t="shared" si="0"/>
        <v>#REF!</v>
      </c>
      <c r="L18" s="3"/>
      <c r="M18" s="100" t="s">
        <v>162</v>
      </c>
      <c r="N18" s="42"/>
      <c r="O18" s="109"/>
      <c r="Q18" s="4" t="s">
        <v>71</v>
      </c>
    </row>
    <row r="19" spans="2:17" s="21" customFormat="1" ht="18" customHeight="1" x14ac:dyDescent="0.35">
      <c r="B19" s="76"/>
      <c r="C19" s="77" t="s">
        <v>161</v>
      </c>
      <c r="D19" s="187"/>
      <c r="E19" s="185"/>
      <c r="F19" s="185"/>
      <c r="G19" s="185"/>
      <c r="H19" s="186"/>
      <c r="I19" s="73"/>
      <c r="K19" s="21">
        <f t="shared" si="0"/>
        <v>0</v>
      </c>
      <c r="L19" s="3"/>
      <c r="M19" s="100" t="s">
        <v>160</v>
      </c>
      <c r="N19" s="42"/>
      <c r="O19" s="109"/>
      <c r="Q19" s="3" t="s">
        <v>159</v>
      </c>
    </row>
    <row r="20" spans="2:17" s="21" customFormat="1" ht="18" customHeight="1" x14ac:dyDescent="0.35">
      <c r="B20" s="76"/>
      <c r="C20" s="77" t="s">
        <v>158</v>
      </c>
      <c r="D20" s="187"/>
      <c r="E20" s="185"/>
      <c r="F20" s="185"/>
      <c r="G20" s="185"/>
      <c r="H20" s="186"/>
      <c r="I20" s="73"/>
      <c r="L20" s="3"/>
      <c r="M20" s="100" t="s">
        <v>157</v>
      </c>
      <c r="N20" s="42"/>
      <c r="O20" s="113"/>
      <c r="Q20" s="3" t="s">
        <v>156</v>
      </c>
    </row>
    <row r="21" spans="2:17" s="21" customFormat="1" x14ac:dyDescent="0.35">
      <c r="B21" s="72"/>
      <c r="C21" s="71"/>
      <c r="D21" s="71"/>
      <c r="E21" s="70"/>
      <c r="F21" s="70"/>
      <c r="G21" s="70"/>
      <c r="H21" s="70"/>
      <c r="I21" s="69"/>
      <c r="L21" s="3"/>
      <c r="M21" s="100" t="s">
        <v>155</v>
      </c>
      <c r="N21" s="42"/>
      <c r="O21" s="109"/>
      <c r="Q21" s="3" t="s">
        <v>154</v>
      </c>
    </row>
    <row r="22" spans="2:17" s="21" customFormat="1" x14ac:dyDescent="0.35">
      <c r="B22" s="111"/>
      <c r="C22" s="112"/>
      <c r="D22" s="112"/>
      <c r="E22" s="111"/>
      <c r="F22" s="111"/>
      <c r="G22" s="111"/>
      <c r="H22" s="111"/>
      <c r="I22" s="111"/>
      <c r="L22" s="3"/>
      <c r="M22" s="100" t="s">
        <v>153</v>
      </c>
      <c r="N22" s="42"/>
      <c r="O22" s="109"/>
    </row>
    <row r="23" spans="2:17" s="21" customFormat="1" ht="15" x14ac:dyDescent="0.35">
      <c r="B23" s="83"/>
      <c r="C23" s="110" t="s">
        <v>132</v>
      </c>
      <c r="D23" s="110"/>
      <c r="E23" s="81"/>
      <c r="F23" s="81"/>
      <c r="G23" s="81"/>
      <c r="H23" s="81"/>
      <c r="I23" s="80"/>
      <c r="L23" s="3"/>
      <c r="M23" s="100" t="s">
        <v>152</v>
      </c>
      <c r="N23" s="42"/>
      <c r="O23" s="109"/>
    </row>
    <row r="24" spans="2:17" s="21" customFormat="1" x14ac:dyDescent="0.35">
      <c r="B24" s="76"/>
      <c r="C24" s="75" t="s">
        <v>151</v>
      </c>
      <c r="D24" s="75"/>
      <c r="E24" s="74"/>
      <c r="F24" s="74"/>
      <c r="G24" s="74"/>
      <c r="H24" s="74"/>
      <c r="I24" s="73"/>
      <c r="L24" s="3"/>
      <c r="M24" s="100" t="s">
        <v>150</v>
      </c>
      <c r="N24" s="42"/>
      <c r="O24" s="109"/>
    </row>
    <row r="25" spans="2:17" s="21" customFormat="1" x14ac:dyDescent="0.35">
      <c r="B25" s="76"/>
      <c r="C25" s="682" t="s">
        <v>149</v>
      </c>
      <c r="D25" s="683"/>
      <c r="E25" s="108" t="s">
        <v>148</v>
      </c>
      <c r="F25" s="95" t="s">
        <v>133</v>
      </c>
      <c r="G25" s="74"/>
      <c r="H25" s="74"/>
      <c r="I25" s="73"/>
      <c r="L25" s="3"/>
      <c r="M25" s="100" t="s">
        <v>147</v>
      </c>
      <c r="N25" s="104"/>
      <c r="O25" s="103"/>
    </row>
    <row r="26" spans="2:17" s="21" customFormat="1" ht="18" customHeight="1" x14ac:dyDescent="0.35">
      <c r="B26" s="76"/>
      <c r="C26" s="656"/>
      <c r="D26" s="657"/>
      <c r="E26" s="106"/>
      <c r="F26" s="105" t="str">
        <f>IF(C26 &lt;&gt; 0,VLOOKUP(C26,Lookup_Metrics,2, FALSE),"")</f>
        <v/>
      </c>
      <c r="G26" s="74"/>
      <c r="H26" s="74"/>
      <c r="I26" s="73"/>
      <c r="L26" s="3"/>
      <c r="M26" s="100" t="s">
        <v>146</v>
      </c>
      <c r="N26" s="104"/>
      <c r="O26" s="103"/>
    </row>
    <row r="27" spans="2:17" s="21" customFormat="1" ht="18" customHeight="1" x14ac:dyDescent="0.35">
      <c r="B27" s="76"/>
      <c r="C27" s="658"/>
      <c r="D27" s="659"/>
      <c r="E27" s="106"/>
      <c r="F27" s="105" t="str">
        <f>IF(C27 &lt;&gt; 0,VLOOKUP(C27,Lookup_Metrics,2, FALSE),"")</f>
        <v/>
      </c>
      <c r="G27" s="74"/>
      <c r="H27" s="74"/>
      <c r="I27" s="73"/>
      <c r="L27" s="3"/>
      <c r="M27" s="100" t="s">
        <v>145</v>
      </c>
      <c r="N27" s="104"/>
      <c r="O27" s="103"/>
    </row>
    <row r="28" spans="2:17" s="21" customFormat="1" ht="18" customHeight="1" x14ac:dyDescent="0.35">
      <c r="B28" s="76"/>
      <c r="C28" s="658"/>
      <c r="D28" s="659"/>
      <c r="E28" s="106"/>
      <c r="F28" s="105" t="str">
        <f>IF(C28 &lt;&gt; 0,VLOOKUP(C28,Lookup_Metrics,2, FALSE),"")</f>
        <v/>
      </c>
      <c r="G28" s="74"/>
      <c r="H28" s="74"/>
      <c r="I28" s="73"/>
      <c r="J28" s="107"/>
      <c r="L28" s="3"/>
      <c r="M28" s="100" t="s">
        <v>144</v>
      </c>
      <c r="N28" s="104"/>
      <c r="O28" s="103"/>
    </row>
    <row r="29" spans="2:17" s="21" customFormat="1" ht="18" customHeight="1" x14ac:dyDescent="0.35">
      <c r="B29" s="76"/>
      <c r="C29" s="658"/>
      <c r="D29" s="659"/>
      <c r="E29" s="106"/>
      <c r="F29" s="105" t="str">
        <f>IF(C29 &lt;&gt; 0,VLOOKUP(C29,Lookup_Metrics,2, FALSE),"")</f>
        <v/>
      </c>
      <c r="G29" s="74"/>
      <c r="H29" s="74"/>
      <c r="I29" s="73"/>
      <c r="L29" s="3"/>
      <c r="M29" s="100" t="s">
        <v>143</v>
      </c>
      <c r="N29" s="104"/>
      <c r="O29" s="103"/>
    </row>
    <row r="30" spans="2:17" x14ac:dyDescent="0.35">
      <c r="B30" s="87"/>
      <c r="C30" s="86"/>
      <c r="D30" s="86"/>
      <c r="E30" s="86"/>
      <c r="F30" s="86"/>
      <c r="G30" s="86"/>
      <c r="H30" s="86"/>
      <c r="I30" s="37"/>
      <c r="M30" s="100" t="s">
        <v>142</v>
      </c>
      <c r="N30" s="5"/>
      <c r="O30" s="99"/>
    </row>
    <row r="31" spans="2:17" x14ac:dyDescent="0.35">
      <c r="M31" s="100" t="s">
        <v>141</v>
      </c>
      <c r="N31" s="5"/>
      <c r="O31" s="99"/>
    </row>
    <row r="32" spans="2:17" x14ac:dyDescent="0.35">
      <c r="B32" s="102"/>
      <c r="C32" s="101"/>
      <c r="D32" s="101"/>
      <c r="E32" s="101"/>
      <c r="F32" s="101"/>
      <c r="G32" s="101"/>
      <c r="H32" s="101"/>
      <c r="I32" s="38"/>
      <c r="M32" s="100" t="s">
        <v>140</v>
      </c>
      <c r="N32" s="5"/>
      <c r="O32" s="99"/>
    </row>
    <row r="33" spans="2:15" ht="15" x14ac:dyDescent="0.35">
      <c r="B33" s="93"/>
      <c r="C33" s="78" t="s">
        <v>139</v>
      </c>
      <c r="D33" s="78"/>
      <c r="E33" s="34"/>
      <c r="F33" s="34"/>
      <c r="G33" s="34"/>
      <c r="H33" s="34"/>
      <c r="I33" s="88"/>
      <c r="M33" s="98" t="s">
        <v>138</v>
      </c>
      <c r="N33" s="97"/>
      <c r="O33" s="96"/>
    </row>
    <row r="34" spans="2:15" x14ac:dyDescent="0.35">
      <c r="B34" s="93"/>
      <c r="C34" s="75" t="s">
        <v>137</v>
      </c>
      <c r="D34" s="75"/>
      <c r="E34" s="34"/>
      <c r="F34" s="34"/>
      <c r="G34" s="34"/>
      <c r="H34" s="34"/>
      <c r="I34" s="88"/>
    </row>
    <row r="35" spans="2:15" x14ac:dyDescent="0.35">
      <c r="B35" s="93"/>
      <c r="C35" s="682" t="s">
        <v>136</v>
      </c>
      <c r="D35" s="683"/>
      <c r="E35" s="95" t="s">
        <v>135</v>
      </c>
      <c r="F35" s="95" t="s">
        <v>134</v>
      </c>
      <c r="G35" s="95" t="s">
        <v>133</v>
      </c>
      <c r="H35" s="34"/>
      <c r="I35" s="88"/>
      <c r="M35" s="648" t="s">
        <v>132</v>
      </c>
      <c r="N35" s="649"/>
      <c r="O35" s="650"/>
    </row>
    <row r="36" spans="2:15" ht="18" customHeight="1" x14ac:dyDescent="0.35">
      <c r="B36" s="93"/>
      <c r="C36" s="656"/>
      <c r="D36" s="657"/>
      <c r="E36" s="92"/>
      <c r="F36" s="91"/>
      <c r="G36" s="90" t="str">
        <f>IF(C36 &lt;&gt; 0,VLOOKUP(C36,Lookup_targets,2, FALSE),"")</f>
        <v/>
      </c>
      <c r="H36" s="89"/>
      <c r="I36" s="88"/>
      <c r="M36" s="94" t="s">
        <v>131</v>
      </c>
      <c r="N36" s="94" t="s">
        <v>125</v>
      </c>
      <c r="O36" s="94" t="s">
        <v>124</v>
      </c>
    </row>
    <row r="37" spans="2:15" ht="18" customHeight="1" x14ac:dyDescent="0.35">
      <c r="B37" s="93"/>
      <c r="C37" s="656"/>
      <c r="D37" s="657"/>
      <c r="E37" s="92"/>
      <c r="F37" s="91"/>
      <c r="G37" s="90" t="str">
        <f>IF(C37 &lt;&gt; 0,VLOOKUP(C37,Lookup_targets,2, FALSE),"")</f>
        <v/>
      </c>
      <c r="H37" s="89"/>
      <c r="I37" s="88"/>
      <c r="M37" s="84" t="s">
        <v>130</v>
      </c>
      <c r="N37" s="84" t="s">
        <v>125</v>
      </c>
      <c r="O37" s="84" t="s">
        <v>124</v>
      </c>
    </row>
    <row r="38" spans="2:15" ht="18" customHeight="1" x14ac:dyDescent="0.35">
      <c r="B38" s="93"/>
      <c r="C38" s="656"/>
      <c r="D38" s="657"/>
      <c r="E38" s="92"/>
      <c r="F38" s="91"/>
      <c r="G38" s="90" t="str">
        <f>IF(C38 &lt;&gt; 0,VLOOKUP(C38,Lookup_targets,2, FALSE),"")</f>
        <v/>
      </c>
      <c r="H38" s="89"/>
      <c r="I38" s="88"/>
      <c r="M38" s="84" t="s">
        <v>129</v>
      </c>
      <c r="N38" s="84" t="s">
        <v>128</v>
      </c>
      <c r="O38" s="84" t="s">
        <v>127</v>
      </c>
    </row>
    <row r="39" spans="2:15" ht="18" customHeight="1" x14ac:dyDescent="0.35">
      <c r="B39" s="93"/>
      <c r="C39" s="656"/>
      <c r="D39" s="657"/>
      <c r="E39" s="92"/>
      <c r="F39" s="91"/>
      <c r="G39" s="90" t="str">
        <f>IF(C39 &lt;&gt; 0,VLOOKUP(C39,Lookup_targets,2, FALSE),"")</f>
        <v/>
      </c>
      <c r="H39" s="89"/>
      <c r="I39" s="88"/>
      <c r="M39" s="84" t="s">
        <v>126</v>
      </c>
      <c r="N39" s="84" t="s">
        <v>125</v>
      </c>
      <c r="O39" s="84" t="s">
        <v>124</v>
      </c>
    </row>
    <row r="40" spans="2:15" x14ac:dyDescent="0.35">
      <c r="B40" s="87"/>
      <c r="C40" s="86"/>
      <c r="D40" s="86"/>
      <c r="E40" s="86"/>
      <c r="F40" s="86"/>
      <c r="G40" s="86"/>
      <c r="H40" s="86"/>
      <c r="I40" s="37"/>
      <c r="M40" s="84" t="s">
        <v>123</v>
      </c>
      <c r="N40" s="84" t="s">
        <v>122</v>
      </c>
      <c r="O40" s="84" t="s">
        <v>121</v>
      </c>
    </row>
    <row r="41" spans="2:15" s="21" customFormat="1" x14ac:dyDescent="0.35">
      <c r="C41" s="85"/>
      <c r="D41" s="85"/>
      <c r="M41" s="84" t="s">
        <v>120</v>
      </c>
      <c r="N41" s="84" t="s">
        <v>119</v>
      </c>
      <c r="O41" s="84" t="s">
        <v>118</v>
      </c>
    </row>
    <row r="42" spans="2:15" s="21" customFormat="1" x14ac:dyDescent="0.35">
      <c r="B42" s="83"/>
      <c r="C42" s="82"/>
      <c r="D42" s="82"/>
      <c r="E42" s="81"/>
      <c r="F42" s="81"/>
      <c r="G42" s="81"/>
      <c r="H42" s="81"/>
      <c r="I42" s="80"/>
      <c r="M42" s="79" t="s">
        <v>117</v>
      </c>
      <c r="N42" s="79" t="s">
        <v>116</v>
      </c>
      <c r="O42" s="79" t="s">
        <v>115</v>
      </c>
    </row>
    <row r="43" spans="2:15" s="21" customFormat="1" ht="15" x14ac:dyDescent="0.35">
      <c r="B43" s="76"/>
      <c r="C43" s="78" t="s">
        <v>114</v>
      </c>
      <c r="D43" s="78"/>
      <c r="E43" s="74"/>
      <c r="F43" s="74"/>
      <c r="G43" s="74"/>
      <c r="H43" s="74"/>
      <c r="I43" s="73"/>
    </row>
    <row r="44" spans="2:15" s="21" customFormat="1" ht="18" customHeight="1" x14ac:dyDescent="0.35">
      <c r="B44" s="76"/>
      <c r="C44" s="77" t="s">
        <v>113</v>
      </c>
      <c r="D44" s="660"/>
      <c r="E44" s="661"/>
      <c r="F44" s="74" t="s">
        <v>111</v>
      </c>
      <c r="G44" s="74"/>
      <c r="H44" s="74"/>
      <c r="I44" s="73"/>
      <c r="K44" s="21">
        <f>IF(D44&lt;&gt;0,1,0)</f>
        <v>0</v>
      </c>
    </row>
    <row r="45" spans="2:15" s="21" customFormat="1" ht="18" customHeight="1" x14ac:dyDescent="0.35">
      <c r="B45" s="76"/>
      <c r="C45" s="77" t="s">
        <v>112</v>
      </c>
      <c r="D45" s="660"/>
      <c r="E45" s="661"/>
      <c r="F45" s="74" t="s">
        <v>111</v>
      </c>
      <c r="G45" s="74"/>
      <c r="H45" s="74"/>
      <c r="I45" s="73"/>
      <c r="K45" s="21">
        <f>IF(D45&lt;&gt;0,1,0)</f>
        <v>0</v>
      </c>
    </row>
    <row r="46" spans="2:15" s="21" customFormat="1" x14ac:dyDescent="0.35">
      <c r="B46" s="76"/>
      <c r="C46" s="75"/>
      <c r="D46" s="75"/>
      <c r="E46" s="74"/>
      <c r="F46" s="74"/>
      <c r="G46" s="74"/>
      <c r="H46" s="74"/>
      <c r="I46" s="73"/>
    </row>
    <row r="47" spans="2:15" s="21" customFormat="1" x14ac:dyDescent="0.35">
      <c r="B47" s="72"/>
      <c r="C47" s="71"/>
      <c r="D47" s="71"/>
      <c r="E47" s="70"/>
      <c r="F47" s="70"/>
      <c r="G47" s="70"/>
      <c r="H47" s="70"/>
      <c r="I47" s="69"/>
    </row>
    <row r="49" spans="1:11" x14ac:dyDescent="0.35">
      <c r="C49" s="4"/>
      <c r="D49" s="4"/>
    </row>
    <row r="51" spans="1:11" ht="15" hidden="1" x14ac:dyDescent="0.35">
      <c r="B51" s="68" t="s">
        <v>110</v>
      </c>
      <c r="C51" s="67"/>
      <c r="D51" s="67"/>
      <c r="E51" s="66"/>
      <c r="F51" s="66"/>
      <c r="G51" s="66"/>
      <c r="H51" s="66"/>
      <c r="I51" s="65"/>
    </row>
    <row r="52" spans="1:11" ht="26.25" hidden="1" customHeight="1" thickBot="1" x14ac:dyDescent="0.4">
      <c r="B52" s="654" t="s">
        <v>109</v>
      </c>
      <c r="C52" s="655"/>
      <c r="D52" s="662" t="s">
        <v>108</v>
      </c>
      <c r="E52" s="663"/>
      <c r="F52" s="664"/>
      <c r="G52" s="662" t="s">
        <v>107</v>
      </c>
      <c r="H52" s="663"/>
      <c r="I52" s="699"/>
    </row>
    <row r="53" spans="1:11" ht="26.25" hidden="1" customHeight="1" x14ac:dyDescent="0.35">
      <c r="B53" s="679" t="s">
        <v>106</v>
      </c>
      <c r="C53" s="680"/>
      <c r="D53" s="684" t="str">
        <f>IF(D11&lt;&gt;"",D11,"")</f>
        <v/>
      </c>
      <c r="E53" s="685"/>
      <c r="F53" s="686"/>
      <c r="G53" s="693"/>
      <c r="H53" s="694"/>
      <c r="I53" s="695"/>
      <c r="K53" s="21"/>
    </row>
    <row r="54" spans="1:11" ht="26.25" hidden="1" customHeight="1" x14ac:dyDescent="0.35">
      <c r="B54" s="665" t="s">
        <v>105</v>
      </c>
      <c r="C54" s="666"/>
      <c r="D54" s="687" t="str">
        <f>IF(D12&lt;&gt;"",D12,"")</f>
        <v/>
      </c>
      <c r="E54" s="688"/>
      <c r="F54" s="689"/>
      <c r="G54" s="696"/>
      <c r="H54" s="697"/>
      <c r="I54" s="698"/>
      <c r="K54" s="21"/>
    </row>
    <row r="55" spans="1:11" ht="26.25" hidden="1" customHeight="1" x14ac:dyDescent="0.35">
      <c r="B55" s="665" t="s">
        <v>104</v>
      </c>
      <c r="C55" s="666"/>
      <c r="D55" s="690" t="e">
        <f>IF(D13&lt;&gt;"",D13,"")</f>
        <v>#REF!</v>
      </c>
      <c r="E55" s="691"/>
      <c r="F55" s="692"/>
      <c r="G55" s="696"/>
      <c r="H55" s="697"/>
      <c r="I55" s="698"/>
      <c r="K55" s="21"/>
    </row>
    <row r="56" spans="1:11" hidden="1" x14ac:dyDescent="0.35">
      <c r="B56" s="64" t="s">
        <v>103</v>
      </c>
      <c r="C56" s="63"/>
      <c r="D56" s="63"/>
      <c r="E56" s="63"/>
      <c r="F56" s="63"/>
      <c r="G56" s="63"/>
      <c r="H56" s="63"/>
      <c r="I56" s="62"/>
    </row>
    <row r="57" spans="1:11" ht="26.25" hidden="1" customHeight="1" x14ac:dyDescent="0.35">
      <c r="B57" s="665" t="s">
        <v>102</v>
      </c>
      <c r="C57" s="666"/>
      <c r="D57" s="674"/>
      <c r="E57" s="675"/>
      <c r="F57" s="676"/>
      <c r="G57" s="667"/>
      <c r="H57" s="667"/>
      <c r="I57" s="668"/>
      <c r="K57" s="21">
        <f>IF(E57&lt;&gt;0,1,0)</f>
        <v>0</v>
      </c>
    </row>
    <row r="58" spans="1:11" ht="26.25" hidden="1" customHeight="1" x14ac:dyDescent="0.35">
      <c r="B58" s="665" t="s">
        <v>101</v>
      </c>
      <c r="C58" s="666"/>
      <c r="D58" s="674"/>
      <c r="E58" s="675"/>
      <c r="F58" s="676"/>
      <c r="G58" s="667"/>
      <c r="H58" s="667"/>
      <c r="I58" s="668"/>
      <c r="K58" s="21">
        <f>IF(E58&lt;&gt;0,1,0)</f>
        <v>0</v>
      </c>
    </row>
    <row r="59" spans="1:11" ht="26.25" hidden="1" customHeight="1" x14ac:dyDescent="0.35">
      <c r="B59" s="665" t="s">
        <v>100</v>
      </c>
      <c r="C59" s="666"/>
      <c r="D59" s="674"/>
      <c r="E59" s="675"/>
      <c r="F59" s="676"/>
      <c r="G59" s="667"/>
      <c r="H59" s="667"/>
      <c r="I59" s="668"/>
      <c r="K59" s="21">
        <f>IF(E59&lt;&gt;0,1,0)</f>
        <v>0</v>
      </c>
    </row>
    <row r="60" spans="1:11" ht="26.25" hidden="1" customHeight="1" x14ac:dyDescent="0.35">
      <c r="B60" s="665" t="s">
        <v>99</v>
      </c>
      <c r="C60" s="666"/>
      <c r="D60" s="674"/>
      <c r="E60" s="675"/>
      <c r="F60" s="676"/>
      <c r="G60" s="667"/>
      <c r="H60" s="667"/>
      <c r="I60" s="668"/>
      <c r="K60" s="21">
        <f>IF(E60&lt;&gt;0,1,0)</f>
        <v>0</v>
      </c>
    </row>
    <row r="61" spans="1:11" ht="26.25" hidden="1" customHeight="1" thickBot="1" x14ac:dyDescent="0.4">
      <c r="B61" s="677" t="s">
        <v>98</v>
      </c>
      <c r="C61" s="678"/>
      <c r="D61" s="671"/>
      <c r="E61" s="672"/>
      <c r="F61" s="673"/>
      <c r="G61" s="669"/>
      <c r="H61" s="669"/>
      <c r="I61" s="670"/>
      <c r="K61" s="21">
        <f>IF(E61&lt;&gt;0,1,0)</f>
        <v>0</v>
      </c>
    </row>
    <row r="62" spans="1:11" hidden="1" x14ac:dyDescent="0.35">
      <c r="B62" s="61"/>
      <c r="C62" s="61"/>
      <c r="D62" s="61"/>
      <c r="E62" s="61"/>
      <c r="F62" s="61"/>
      <c r="G62" s="61"/>
      <c r="H62" s="57"/>
      <c r="I62" s="57"/>
    </row>
    <row r="63" spans="1:11" x14ac:dyDescent="0.35">
      <c r="B63" s="60"/>
      <c r="C63" s="60"/>
      <c r="D63" s="60"/>
      <c r="E63" s="58"/>
      <c r="F63" s="58"/>
      <c r="G63" s="58"/>
      <c r="H63" s="59"/>
      <c r="I63" s="58"/>
    </row>
    <row r="64" spans="1:11" x14ac:dyDescent="0.35">
      <c r="A64" s="29"/>
      <c r="B64" s="57"/>
      <c r="C64" s="57"/>
      <c r="D64" s="57"/>
      <c r="E64" s="57"/>
      <c r="F64" s="57"/>
      <c r="G64" s="57"/>
      <c r="H64" s="57"/>
      <c r="I64" s="57"/>
    </row>
  </sheetData>
  <sheetProtection selectLockedCells="1" selectUnlockedCells="1"/>
  <dataConsolidate/>
  <mergeCells count="43">
    <mergeCell ref="B53:C53"/>
    <mergeCell ref="B54:C54"/>
    <mergeCell ref="B55:C55"/>
    <mergeCell ref="B57:C57"/>
    <mergeCell ref="L5:L6"/>
    <mergeCell ref="C25:D25"/>
    <mergeCell ref="C35:D35"/>
    <mergeCell ref="C36:D36"/>
    <mergeCell ref="C29:D29"/>
    <mergeCell ref="D53:F53"/>
    <mergeCell ref="D54:F54"/>
    <mergeCell ref="D55:F55"/>
    <mergeCell ref="G53:I53"/>
    <mergeCell ref="G54:I54"/>
    <mergeCell ref="G55:I55"/>
    <mergeCell ref="G52:I52"/>
    <mergeCell ref="B58:C58"/>
    <mergeCell ref="B59:C59"/>
    <mergeCell ref="B60:C60"/>
    <mergeCell ref="G57:I57"/>
    <mergeCell ref="G61:I61"/>
    <mergeCell ref="D61:F61"/>
    <mergeCell ref="G58:I58"/>
    <mergeCell ref="G59:I59"/>
    <mergeCell ref="G60:I60"/>
    <mergeCell ref="D58:F58"/>
    <mergeCell ref="B61:C61"/>
    <mergeCell ref="D59:F59"/>
    <mergeCell ref="D60:F60"/>
    <mergeCell ref="D57:F57"/>
    <mergeCell ref="M35:O35"/>
    <mergeCell ref="M12:O12"/>
    <mergeCell ref="Q12:R12"/>
    <mergeCell ref="B52:C52"/>
    <mergeCell ref="C26:D26"/>
    <mergeCell ref="C27:D27"/>
    <mergeCell ref="C28:D28"/>
    <mergeCell ref="D44:E44"/>
    <mergeCell ref="D45:E45"/>
    <mergeCell ref="C37:D37"/>
    <mergeCell ref="C38:D38"/>
    <mergeCell ref="D52:F52"/>
    <mergeCell ref="C39:D39"/>
  </mergeCells>
  <dataValidations count="6">
    <dataValidation type="list" allowBlank="1" showInputMessage="1" showErrorMessage="1" error="Please enter a valid number above 0 (zero)" sqref="E36:E39">
      <formula1>"All,Construction,Demolition,Excavation"</formula1>
    </dataValidation>
    <dataValidation type="decimal" allowBlank="1" showInputMessage="1" showErrorMessage="1" error="Please enter a valid number above 0 (zero)" sqref="F36:F39">
      <formula1>0</formula1>
      <formula2>100000000000</formula2>
    </dataValidation>
    <dataValidation type="list" allowBlank="1" showInputMessage="1" showErrorMessage="1" sqref="D20:H20">
      <formula1>List_ActivityType</formula1>
    </dataValidation>
    <dataValidation type="list" allowBlank="1" showInputMessage="1" showErrorMessage="1" sqref="C37:C39 C36:D36">
      <formula1>List_targets</formula1>
    </dataValidation>
    <dataValidation type="list" allowBlank="1" showInputMessage="1" showErrorMessage="1" sqref="C26:D29">
      <formula1>List_Metrics</formula1>
    </dataValidation>
    <dataValidation type="list" allowBlank="1" showInputMessage="1" showErrorMessage="1" sqref="D19">
      <formula1>List_ProjectTypes</formula1>
    </dataValidation>
  </dataValidations>
  <pageMargins left="0.75" right="0.75" top="1" bottom="1" header="0.5" footer="0.5"/>
  <pageSetup paperSize="9" scale="68" fitToHeight="2" orientation="portrait" horizontalDpi="4294967294" r:id="rId1"/>
  <headerFooter alignWithMargins="0">
    <oddFooter>&amp;L&amp;F&amp;R&amp;D</oddFooter>
  </headerFooter>
  <rowBreaks count="1" manualBreakCount="1">
    <brk id="62"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61"/>
    <pageSetUpPr fitToPage="1"/>
  </sheetPr>
  <dimension ref="A1:BZ2312"/>
  <sheetViews>
    <sheetView showGridLines="0" zoomScale="90" zoomScaleNormal="90" workbookViewId="0">
      <selection activeCell="D28" sqref="D28"/>
    </sheetView>
  </sheetViews>
  <sheetFormatPr defaultColWidth="9.1328125" defaultRowHeight="12.75" x14ac:dyDescent="0.35"/>
  <cols>
    <col min="1" max="1" width="2.1328125" style="3" customWidth="1"/>
    <col min="2" max="2" width="10.3984375" style="3" customWidth="1"/>
    <col min="3" max="3" width="11.59765625" style="3" customWidth="1"/>
    <col min="4" max="4" width="27.59765625" style="3" customWidth="1"/>
    <col min="5" max="5" width="21.59765625" style="3" customWidth="1"/>
    <col min="6" max="6" width="19" style="3" hidden="1" customWidth="1"/>
    <col min="7" max="7" width="19" style="29" customWidth="1"/>
    <col min="8" max="10" width="17.265625" style="3" customWidth="1"/>
    <col min="11" max="11" width="11.86328125" style="3" hidden="1" customWidth="1"/>
    <col min="12" max="12" width="11.86328125" style="3" customWidth="1"/>
    <col min="13" max="13" width="12.3984375" style="3" customWidth="1"/>
    <col min="14" max="14" width="8.59765625" style="3" customWidth="1"/>
    <col min="15" max="15" width="11.59765625" style="3" bestFit="1" customWidth="1"/>
    <col min="16" max="16" width="15.1328125" style="3" bestFit="1" customWidth="1"/>
    <col min="17" max="18" width="8.59765625" style="3" customWidth="1"/>
    <col min="19" max="20" width="12.265625" style="3" hidden="1" customWidth="1"/>
    <col min="21" max="21" width="15.1328125" style="3" hidden="1" customWidth="1"/>
    <col min="22" max="22" width="11.59765625" style="3" hidden="1" customWidth="1"/>
    <col min="23" max="23" width="14.86328125" style="3" hidden="1" customWidth="1"/>
    <col min="24" max="24" width="16.59765625" style="3" hidden="1" customWidth="1"/>
    <col min="25" max="28" width="19" style="3" hidden="1" customWidth="1"/>
    <col min="29" max="29" width="9.1328125" style="3" hidden="1" customWidth="1"/>
    <col min="30" max="30" width="22.86328125" style="3" hidden="1" customWidth="1"/>
    <col min="31" max="52" width="9.1328125" style="3" hidden="1" customWidth="1"/>
    <col min="53" max="53" width="10.3984375" style="3" hidden="1" customWidth="1"/>
    <col min="54" max="54" width="10.86328125" style="3" hidden="1" customWidth="1"/>
    <col min="55" max="63" width="9.1328125" style="3" hidden="1" customWidth="1"/>
    <col min="64" max="64" width="93.1328125" style="3" hidden="1" customWidth="1"/>
    <col min="65" max="65" width="10.265625" style="3" hidden="1" customWidth="1"/>
    <col min="66" max="70" width="9.1328125" style="3" hidden="1" customWidth="1"/>
    <col min="71" max="16384" width="9.1328125" style="3"/>
  </cols>
  <sheetData>
    <row r="1" spans="2:55" s="35" customFormat="1" x14ac:dyDescent="0.35">
      <c r="G1" s="36"/>
    </row>
    <row r="2" spans="2:55" s="35" customFormat="1" x14ac:dyDescent="0.35">
      <c r="G2" s="36"/>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row>
    <row r="3" spans="2:55" s="35" customFormat="1" x14ac:dyDescent="0.35">
      <c r="G3" s="36"/>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row>
    <row r="4" spans="2:55" s="35" customFormat="1" x14ac:dyDescent="0.35">
      <c r="G4" s="36"/>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row>
    <row r="5" spans="2:55" s="35" customFormat="1" x14ac:dyDescent="0.35">
      <c r="B5" s="24"/>
      <c r="G5" s="36"/>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row>
    <row r="6" spans="2:55" s="35" customFormat="1" hidden="1" x14ac:dyDescent="0.35">
      <c r="G6" s="36"/>
      <c r="H6" s="12"/>
      <c r="I6" s="12"/>
      <c r="J6" s="12"/>
      <c r="Q6" s="183"/>
      <c r="R6" s="183"/>
    </row>
    <row r="7" spans="2:55" s="35" customFormat="1" hidden="1" x14ac:dyDescent="0.35">
      <c r="G7" s="36"/>
    </row>
    <row r="8" spans="2:55" s="35" customFormat="1" ht="17.25" hidden="1" x14ac:dyDescent="0.45">
      <c r="D8" s="182"/>
      <c r="E8" s="181"/>
      <c r="F8" s="181"/>
      <c r="G8" s="180"/>
    </row>
    <row r="9" spans="2:55" s="35" customFormat="1" hidden="1" x14ac:dyDescent="0.35">
      <c r="B9" s="700"/>
      <c r="C9" s="701"/>
      <c r="D9" s="179"/>
      <c r="E9" s="178"/>
      <c r="F9" s="178"/>
      <c r="G9" s="178"/>
      <c r="H9" s="178"/>
      <c r="I9" s="178"/>
      <c r="J9" s="178"/>
      <c r="K9" s="177"/>
      <c r="L9" s="177"/>
    </row>
    <row r="10" spans="2:55" s="35" customFormat="1" hidden="1" x14ac:dyDescent="0.35">
      <c r="B10" s="176"/>
      <c r="E10" s="175"/>
      <c r="F10" s="175"/>
      <c r="G10" s="175"/>
      <c r="H10" s="175"/>
      <c r="I10" s="175"/>
      <c r="J10" s="175"/>
      <c r="K10" s="174"/>
      <c r="L10" s="174"/>
    </row>
    <row r="11" spans="2:55" s="35" customFormat="1" hidden="1" x14ac:dyDescent="0.35">
      <c r="E11" s="175"/>
      <c r="F11" s="175"/>
      <c r="G11" s="175"/>
      <c r="H11" s="175"/>
      <c r="I11" s="175"/>
      <c r="J11" s="175"/>
      <c r="K11" s="174"/>
      <c r="L11" s="174"/>
    </row>
    <row r="12" spans="2:55" s="35" customFormat="1" hidden="1" x14ac:dyDescent="0.35">
      <c r="E12" s="175"/>
      <c r="F12" s="175"/>
      <c r="G12" s="175"/>
      <c r="H12" s="175"/>
      <c r="I12" s="175"/>
      <c r="J12" s="175"/>
      <c r="K12" s="174"/>
      <c r="L12" s="174"/>
    </row>
    <row r="13" spans="2:55" s="35" customFormat="1" hidden="1" x14ac:dyDescent="0.35">
      <c r="E13" s="175"/>
      <c r="F13" s="175"/>
      <c r="G13" s="175"/>
      <c r="H13" s="175"/>
      <c r="I13" s="175"/>
      <c r="J13" s="175"/>
      <c r="K13" s="174"/>
      <c r="L13" s="174"/>
    </row>
    <row r="14" spans="2:55" s="35" customFormat="1" hidden="1" x14ac:dyDescent="0.35">
      <c r="E14" s="175"/>
      <c r="F14" s="175"/>
      <c r="G14" s="175"/>
      <c r="H14" s="175"/>
      <c r="I14" s="175"/>
      <c r="J14" s="175"/>
      <c r="K14" s="174"/>
      <c r="L14" s="174"/>
    </row>
    <row r="15" spans="2:55" s="35" customFormat="1" hidden="1" x14ac:dyDescent="0.35">
      <c r="E15" s="175"/>
      <c r="F15" s="175"/>
      <c r="G15" s="175"/>
      <c r="H15" s="175"/>
      <c r="I15" s="175"/>
      <c r="J15" s="175"/>
      <c r="K15" s="174"/>
      <c r="L15" s="174"/>
    </row>
    <row r="16" spans="2:55" s="35" customFormat="1" hidden="1" x14ac:dyDescent="0.35">
      <c r="E16" s="175"/>
      <c r="F16" s="175"/>
      <c r="G16" s="175"/>
      <c r="H16" s="175"/>
      <c r="I16" s="175"/>
      <c r="J16" s="175"/>
      <c r="K16" s="174"/>
      <c r="L16" s="174"/>
    </row>
    <row r="17" spans="2:65" s="35" customFormat="1" hidden="1" x14ac:dyDescent="0.35">
      <c r="E17" s="175"/>
      <c r="F17" s="175"/>
      <c r="G17" s="175"/>
      <c r="H17" s="175"/>
      <c r="I17" s="175"/>
      <c r="J17" s="175"/>
      <c r="K17" s="174"/>
      <c r="L17" s="174"/>
    </row>
    <row r="18" spans="2:65" s="35" customFormat="1" hidden="1" x14ac:dyDescent="0.35">
      <c r="E18" s="175"/>
      <c r="F18" s="175"/>
      <c r="G18" s="175"/>
      <c r="H18" s="175"/>
      <c r="I18" s="175"/>
      <c r="J18" s="175"/>
      <c r="K18" s="174"/>
      <c r="L18" s="174"/>
    </row>
    <row r="19" spans="2:65" s="35" customFormat="1" hidden="1" x14ac:dyDescent="0.35">
      <c r="E19" s="175"/>
      <c r="F19" s="175"/>
      <c r="G19" s="175"/>
      <c r="H19" s="175"/>
      <c r="I19" s="175"/>
      <c r="J19" s="175"/>
      <c r="K19" s="174"/>
      <c r="L19" s="174"/>
    </row>
    <row r="20" spans="2:65" s="35" customFormat="1" hidden="1" x14ac:dyDescent="0.35">
      <c r="E20" s="175"/>
      <c r="F20" s="175"/>
      <c r="G20" s="175"/>
      <c r="H20" s="175"/>
      <c r="I20" s="175"/>
      <c r="J20" s="175"/>
      <c r="K20" s="174"/>
      <c r="L20" s="174"/>
    </row>
    <row r="21" spans="2:65" s="35" customFormat="1" hidden="1" x14ac:dyDescent="0.35">
      <c r="E21" s="175"/>
      <c r="F21" s="175"/>
      <c r="G21" s="175"/>
      <c r="H21" s="175"/>
      <c r="I21" s="175"/>
      <c r="J21" s="175"/>
      <c r="K21" s="174"/>
      <c r="L21" s="174"/>
    </row>
    <row r="22" spans="2:65" s="35" customFormat="1" hidden="1" x14ac:dyDescent="0.35">
      <c r="E22" s="175"/>
      <c r="F22" s="175"/>
      <c r="G22" s="175"/>
      <c r="H22" s="175"/>
      <c r="I22" s="175"/>
      <c r="J22" s="175"/>
      <c r="K22" s="174"/>
      <c r="L22" s="174"/>
    </row>
    <row r="23" spans="2:65" s="35" customFormat="1" hidden="1" x14ac:dyDescent="0.35">
      <c r="E23" s="175"/>
      <c r="F23" s="175"/>
      <c r="G23" s="175"/>
      <c r="H23" s="175"/>
      <c r="I23" s="175"/>
      <c r="J23" s="175"/>
      <c r="K23" s="174"/>
      <c r="L23" s="174"/>
    </row>
    <row r="24" spans="2:65" s="35" customFormat="1" hidden="1" x14ac:dyDescent="0.35">
      <c r="E24" s="173"/>
      <c r="F24" s="173"/>
      <c r="G24" s="173"/>
      <c r="H24" s="173"/>
      <c r="I24" s="173"/>
      <c r="J24" s="173"/>
      <c r="K24" s="172"/>
      <c r="L24" s="172"/>
    </row>
    <row r="25" spans="2:65" s="35" customFormat="1" ht="12.75" customHeight="1" thickBot="1" x14ac:dyDescent="0.4">
      <c r="G25" s="36"/>
    </row>
    <row r="26" spans="2:65" ht="17.649999999999999" thickBot="1" x14ac:dyDescent="0.5">
      <c r="B26" s="10" t="s">
        <v>9</v>
      </c>
      <c r="N26" s="171" t="s">
        <v>8</v>
      </c>
      <c r="O26" s="170"/>
      <c r="P26" s="170"/>
      <c r="Q26" s="169"/>
      <c r="R26" s="168"/>
      <c r="S26" s="167" t="s">
        <v>428</v>
      </c>
      <c r="T26" s="166"/>
      <c r="U26" s="165" t="s">
        <v>427</v>
      </c>
      <c r="V26" s="164"/>
      <c r="W26" s="165" t="s">
        <v>426</v>
      </c>
      <c r="X26" s="164"/>
      <c r="Y26" s="165" t="s">
        <v>177</v>
      </c>
      <c r="Z26" s="164"/>
      <c r="AA26" s="165" t="s">
        <v>425</v>
      </c>
      <c r="AB26" s="164"/>
      <c r="AL26" s="4" t="s">
        <v>6</v>
      </c>
      <c r="AN26" s="4" t="s">
        <v>45</v>
      </c>
      <c r="AP26" s="4" t="s">
        <v>46</v>
      </c>
      <c r="AW26" s="4" t="s">
        <v>6</v>
      </c>
      <c r="AY26" s="4" t="s">
        <v>424</v>
      </c>
      <c r="BA26" s="4" t="s">
        <v>423</v>
      </c>
      <c r="BL26" s="158" t="s">
        <v>422</v>
      </c>
      <c r="BM26" s="30"/>
    </row>
    <row r="27" spans="2:65" ht="76.5" customHeight="1" x14ac:dyDescent="0.35">
      <c r="B27" s="17" t="s">
        <v>421</v>
      </c>
      <c r="C27" s="16" t="s">
        <v>420</v>
      </c>
      <c r="D27" s="15" t="s">
        <v>0</v>
      </c>
      <c r="E27" s="9" t="s">
        <v>419</v>
      </c>
      <c r="F27" s="9" t="s">
        <v>418</v>
      </c>
      <c r="G27" s="9" t="s">
        <v>417</v>
      </c>
      <c r="H27" s="9" t="s">
        <v>416</v>
      </c>
      <c r="I27" s="9" t="s">
        <v>415</v>
      </c>
      <c r="J27" s="9" t="s">
        <v>414</v>
      </c>
      <c r="K27" s="9"/>
      <c r="L27" s="9" t="s">
        <v>413</v>
      </c>
      <c r="M27" s="22" t="s">
        <v>412</v>
      </c>
      <c r="N27" s="17" t="s">
        <v>411</v>
      </c>
      <c r="O27" s="15" t="s">
        <v>410</v>
      </c>
      <c r="P27" s="15" t="s">
        <v>409</v>
      </c>
      <c r="Q27" s="15" t="s">
        <v>408</v>
      </c>
      <c r="R27" s="163" t="s">
        <v>407</v>
      </c>
      <c r="S27" s="161" t="s">
        <v>406</v>
      </c>
      <c r="T27" s="162" t="s">
        <v>405</v>
      </c>
      <c r="U27" s="161" t="s">
        <v>404</v>
      </c>
      <c r="V27" s="160" t="s">
        <v>2</v>
      </c>
      <c r="W27" s="161" t="s">
        <v>404</v>
      </c>
      <c r="X27" s="160" t="s">
        <v>2</v>
      </c>
      <c r="Y27" s="161" t="s">
        <v>404</v>
      </c>
      <c r="Z27" s="160" t="s">
        <v>2</v>
      </c>
      <c r="AA27" s="161" t="s">
        <v>404</v>
      </c>
      <c r="AB27" s="160" t="s">
        <v>2</v>
      </c>
      <c r="AD27" s="3" t="s">
        <v>403</v>
      </c>
      <c r="AE27" s="3" t="s">
        <v>402</v>
      </c>
      <c r="AF27" s="4" t="s">
        <v>401</v>
      </c>
      <c r="AG27" s="4" t="s">
        <v>400</v>
      </c>
      <c r="AH27" s="4" t="s">
        <v>53</v>
      </c>
      <c r="AI27" s="4" t="s">
        <v>54</v>
      </c>
      <c r="AJ27" s="4" t="s">
        <v>55</v>
      </c>
      <c r="AL27" s="159" t="s">
        <v>1</v>
      </c>
      <c r="AM27" s="4" t="s">
        <v>2</v>
      </c>
      <c r="AN27" s="4" t="s">
        <v>1</v>
      </c>
      <c r="AO27" s="4" t="s">
        <v>87</v>
      </c>
      <c r="AP27" s="4" t="s">
        <v>1</v>
      </c>
      <c r="AQ27" s="4" t="s">
        <v>87</v>
      </c>
      <c r="AS27" s="4" t="s">
        <v>399</v>
      </c>
      <c r="AU27" s="4" t="s">
        <v>398</v>
      </c>
      <c r="AW27" s="4" t="s">
        <v>1</v>
      </c>
      <c r="AX27" s="4" t="s">
        <v>87</v>
      </c>
      <c r="AY27" s="4" t="s">
        <v>1</v>
      </c>
      <c r="AZ27" s="4" t="s">
        <v>87</v>
      </c>
      <c r="BA27" s="4" t="s">
        <v>1</v>
      </c>
      <c r="BB27" s="4" t="s">
        <v>87</v>
      </c>
      <c r="BL27" s="94" t="s">
        <v>33</v>
      </c>
      <c r="BM27" s="30"/>
    </row>
    <row r="28" spans="2:65" x14ac:dyDescent="0.35">
      <c r="B28" s="14">
        <v>1</v>
      </c>
      <c r="C28" s="13">
        <f>'Actual Waste'!C7</f>
        <v>0</v>
      </c>
      <c r="D28" s="13">
        <f>'Actual Waste'!D7</f>
        <v>0</v>
      </c>
      <c r="E28" s="130"/>
      <c r="F28" s="130"/>
      <c r="G28" s="129" t="e">
        <f t="shared" ref="G28:G91" si="0">IF(D28="","",IF(E28&lt;&gt;"",VLOOKUP(E28,Lookup_LOWCode,2,FALSE),VLOOKUP(D28,Lookup_ActualLOWCode,2,FALSE)))</f>
        <v>#N/A</v>
      </c>
      <c r="H28" s="128"/>
      <c r="I28" s="189">
        <f>'Actual Waste'!E7</f>
        <v>0</v>
      </c>
      <c r="J28" s="128"/>
      <c r="K28" s="127"/>
      <c r="L28" s="127" t="str">
        <f>IF('Actual Waste'!H7&lt;&gt;"",'Actual Waste'!H7,'Actual Waste'!I7)</f>
        <v/>
      </c>
      <c r="M28" s="126">
        <f>'Actual Waste'!F7</f>
        <v>0</v>
      </c>
      <c r="N28" s="7" t="str">
        <f>'Actual Waste'!U7</f>
        <v/>
      </c>
      <c r="O28" s="7" t="str">
        <f>'Actual Waste'!V7</f>
        <v/>
      </c>
      <c r="P28" s="6">
        <f>'Actual Waste'!N7</f>
        <v>0</v>
      </c>
      <c r="Q28" s="125" t="str">
        <f t="shared" ref="Q28:Q91" si="1">IF(N28&lt;&gt;"",P28/N28,"")</f>
        <v/>
      </c>
      <c r="R28" s="124" t="str">
        <f t="shared" ref="R28:R91" si="2">IF(O28&lt;&gt;"",P28/O28,"")</f>
        <v/>
      </c>
      <c r="S28" s="123" t="str">
        <f t="shared" ref="S28:S91" si="3">IF($N28&lt;&gt;0,$N28,IF($O28&lt;&gt;0,$O28/VLOOKUP($G28,Lookup_MaterialLowCode,7,FALSE),0))</f>
        <v/>
      </c>
      <c r="T28" s="122" t="str">
        <f t="shared" ref="T28:T91" si="4">IF($O28&lt;&gt;0,$O28,IF($N28&lt;&gt;0,$N28*VLOOKUP($G28,Lookup_MaterialLowCode,7,FALSE),0))</f>
        <v/>
      </c>
      <c r="U28" s="123" t="str">
        <f t="shared" ref="U28:U91" si="5">IF(AE28="true",S28,0)</f>
        <v/>
      </c>
      <c r="V28" s="122" t="str">
        <f t="shared" ref="V28:V91" si="6">IF(AE28="true",T28,0)</f>
        <v/>
      </c>
      <c r="W28" s="123">
        <f t="shared" ref="W28:W91" si="7">IF(AE28="false",S28,0)</f>
        <v>0</v>
      </c>
      <c r="X28" s="122">
        <f t="shared" ref="X28:X91" si="8">IF(AE28="false",T28,0)</f>
        <v>0</v>
      </c>
      <c r="Y28" s="123" t="e">
        <f t="shared" ref="Y28:Y91" si="9">W28-(W28*L28)</f>
        <v>#VALUE!</v>
      </c>
      <c r="Z28" s="122" t="e">
        <f t="shared" ref="Z28:Z91" si="10">X28-(X28*L28)</f>
        <v>#VALUE!</v>
      </c>
      <c r="AA28" s="123" t="e">
        <f t="shared" ref="AA28:AA91" si="11">W28*L28</f>
        <v>#VALUE!</v>
      </c>
      <c r="AB28" s="122" t="e">
        <f t="shared" ref="AB28:AB91" si="12">X28*L28</f>
        <v>#VALUE!</v>
      </c>
      <c r="AD28" s="3" t="e">
        <f t="shared" ref="AD28:AD91" si="13">IF(G28="Specify LOW Code",IF(E28&lt;&gt;"","False","True"),"False")</f>
        <v>#N/A</v>
      </c>
      <c r="AE28" s="3" t="str">
        <f t="shared" ref="AE28:AE91" si="14">IF(H28="Off-Site mixed","false",IF(H28="Off-Site segregated","false","true"))</f>
        <v>true</v>
      </c>
      <c r="AF28" s="3" t="e">
        <f>VLOOKUP(C28,#REF!,2,FALSE)</f>
        <v>#REF!</v>
      </c>
      <c r="AG28" s="3" t="e">
        <f t="shared" ref="AG28:AG91" si="15">AF28&amp;D28</f>
        <v>#REF!</v>
      </c>
      <c r="AH28" s="3">
        <f t="shared" ref="AH28:AH91" si="16">IF(AE28="true",0,VLOOKUP(J28,Lookup_MyDestinations,6,FALSE))</f>
        <v>0</v>
      </c>
      <c r="AI28" s="3">
        <f t="shared" ref="AI28:AI91" si="17">IF(AE28="true",0,VLOOKUP(J28,Lookup_MyDestinations,5,FALSE))</f>
        <v>0</v>
      </c>
      <c r="AJ28" s="3">
        <f t="shared" ref="AJ28:AJ91" si="18">IF(AE28="true", 0,VLOOKUP(J28,Lookup_MyDestinations,4,FALSE))</f>
        <v>0</v>
      </c>
      <c r="AL28" s="3">
        <f t="shared" ref="AL28:AL91" si="19">$AH28*$W28</f>
        <v>0</v>
      </c>
      <c r="AM28" s="3">
        <f t="shared" ref="AM28:AM91" si="20">$AH28*$X28</f>
        <v>0</v>
      </c>
      <c r="AN28" s="3">
        <f t="shared" ref="AN28:AN91" si="21">$AI28*$W28</f>
        <v>0</v>
      </c>
      <c r="AO28" s="3">
        <f t="shared" ref="AO28:AO91" si="22">$AI28*$X28</f>
        <v>0</v>
      </c>
      <c r="AP28" s="3">
        <f t="shared" ref="AP28:AP91" si="23">$AJ28*$W28</f>
        <v>0</v>
      </c>
      <c r="AQ28" s="3">
        <f t="shared" ref="AQ28:AQ91" si="24">$AJ28*$X28</f>
        <v>0</v>
      </c>
      <c r="AS28" s="3" t="e">
        <f t="shared" ref="AS28:AS91" si="25">AF28&amp;G28</f>
        <v>#REF!</v>
      </c>
      <c r="AU28" s="3" t="e">
        <f t="shared" ref="AU28:AU91" si="26">VLOOKUP(D28,Lookup_WasteStreamLOWCode,4,FALSE)</f>
        <v>#NAME?</v>
      </c>
      <c r="AW28" s="3">
        <f t="shared" ref="AW28:AW91" si="27">IF(H28="On-site recovery",S28,0)</f>
        <v>0</v>
      </c>
      <c r="AX28" s="3">
        <f t="shared" ref="AX28:AX91" si="28">IF(H28="On-site recovery",T28,0)</f>
        <v>0</v>
      </c>
      <c r="AY28" s="3">
        <f t="shared" ref="AY28:AY91" si="29">IF(H28="On-site recycled",S28,0)</f>
        <v>0</v>
      </c>
      <c r="AZ28" s="3">
        <f t="shared" ref="AZ28:AZ91" si="30">IF(H28="On-site recycled",T28,0)</f>
        <v>0</v>
      </c>
      <c r="BA28" s="3">
        <f t="shared" ref="BA28:BA91" si="31">IF(H28="On-site re-use",S28,0)</f>
        <v>0</v>
      </c>
      <c r="BB28" s="3">
        <f t="shared" ref="BB28:BB91" si="32">IF(H28="On-site re-use",T28,0)</f>
        <v>0</v>
      </c>
      <c r="BL28" s="84" t="s">
        <v>34</v>
      </c>
      <c r="BM28" s="30"/>
    </row>
    <row r="29" spans="2:65" x14ac:dyDescent="0.35">
      <c r="B29" s="14">
        <v>2</v>
      </c>
      <c r="C29" s="13">
        <f>'Actual Waste'!C8</f>
        <v>0</v>
      </c>
      <c r="D29" s="13">
        <f>'Actual Waste'!D8</f>
        <v>0</v>
      </c>
      <c r="E29" s="130"/>
      <c r="F29" s="130"/>
      <c r="G29" s="129" t="e">
        <f t="shared" si="0"/>
        <v>#N/A</v>
      </c>
      <c r="H29" s="128"/>
      <c r="I29" s="189">
        <f>'Actual Waste'!E8</f>
        <v>0</v>
      </c>
      <c r="J29" s="128"/>
      <c r="K29" s="127"/>
      <c r="L29" s="127" t="str">
        <f>IF('Actual Waste'!H8&lt;&gt;"",'Actual Waste'!H8,'Actual Waste'!I8)</f>
        <v/>
      </c>
      <c r="M29" s="126">
        <f>'Actual Waste'!F8</f>
        <v>0</v>
      </c>
      <c r="N29" s="7" t="str">
        <f>'Actual Waste'!U8</f>
        <v/>
      </c>
      <c r="O29" s="7" t="str">
        <f>'Actual Waste'!V8</f>
        <v/>
      </c>
      <c r="P29" s="6">
        <f>'Actual Waste'!N8</f>
        <v>0</v>
      </c>
      <c r="Q29" s="125" t="str">
        <f t="shared" si="1"/>
        <v/>
      </c>
      <c r="R29" s="124" t="str">
        <f t="shared" si="2"/>
        <v/>
      </c>
      <c r="S29" s="123" t="str">
        <f t="shared" si="3"/>
        <v/>
      </c>
      <c r="T29" s="122" t="str">
        <f t="shared" si="4"/>
        <v/>
      </c>
      <c r="U29" s="123" t="str">
        <f t="shared" si="5"/>
        <v/>
      </c>
      <c r="V29" s="122" t="str">
        <f t="shared" si="6"/>
        <v/>
      </c>
      <c r="W29" s="123">
        <f t="shared" si="7"/>
        <v>0</v>
      </c>
      <c r="X29" s="122">
        <f t="shared" si="8"/>
        <v>0</v>
      </c>
      <c r="Y29" s="123" t="e">
        <f t="shared" si="9"/>
        <v>#VALUE!</v>
      </c>
      <c r="Z29" s="122" t="e">
        <f t="shared" si="10"/>
        <v>#VALUE!</v>
      </c>
      <c r="AA29" s="123" t="e">
        <f t="shared" si="11"/>
        <v>#VALUE!</v>
      </c>
      <c r="AB29" s="122" t="e">
        <f t="shared" si="12"/>
        <v>#VALUE!</v>
      </c>
      <c r="AD29" s="3" t="e">
        <f t="shared" si="13"/>
        <v>#N/A</v>
      </c>
      <c r="AE29" s="3" t="str">
        <f t="shared" si="14"/>
        <v>true</v>
      </c>
      <c r="AF29" s="3" t="e">
        <f>VLOOKUP(C29,#REF!,2,FALSE)</f>
        <v>#REF!</v>
      </c>
      <c r="AG29" s="3" t="e">
        <f t="shared" si="15"/>
        <v>#REF!</v>
      </c>
      <c r="AH29" s="3">
        <f t="shared" si="16"/>
        <v>0</v>
      </c>
      <c r="AI29" s="3">
        <f t="shared" si="17"/>
        <v>0</v>
      </c>
      <c r="AJ29" s="3">
        <f t="shared" si="18"/>
        <v>0</v>
      </c>
      <c r="AL29" s="3">
        <f t="shared" si="19"/>
        <v>0</v>
      </c>
      <c r="AM29" s="3">
        <f t="shared" si="20"/>
        <v>0</v>
      </c>
      <c r="AN29" s="3">
        <f t="shared" si="21"/>
        <v>0</v>
      </c>
      <c r="AO29" s="3">
        <f t="shared" si="22"/>
        <v>0</v>
      </c>
      <c r="AP29" s="3">
        <f t="shared" si="23"/>
        <v>0</v>
      </c>
      <c r="AQ29" s="3">
        <f t="shared" si="24"/>
        <v>0</v>
      </c>
      <c r="AS29" s="3" t="e">
        <f t="shared" si="25"/>
        <v>#REF!</v>
      </c>
      <c r="AU29" s="3" t="e">
        <f t="shared" si="26"/>
        <v>#NAME?</v>
      </c>
      <c r="AW29" s="3">
        <f t="shared" si="27"/>
        <v>0</v>
      </c>
      <c r="AX29" s="3">
        <f t="shared" si="28"/>
        <v>0</v>
      </c>
      <c r="AY29" s="3">
        <f t="shared" si="29"/>
        <v>0</v>
      </c>
      <c r="AZ29" s="3">
        <f t="shared" si="30"/>
        <v>0</v>
      </c>
      <c r="BA29" s="3">
        <f t="shared" si="31"/>
        <v>0</v>
      </c>
      <c r="BB29" s="3">
        <f t="shared" si="32"/>
        <v>0</v>
      </c>
      <c r="BL29" s="79" t="s">
        <v>5</v>
      </c>
      <c r="BM29" s="30"/>
    </row>
    <row r="30" spans="2:65" x14ac:dyDescent="0.35">
      <c r="B30" s="14">
        <v>3</v>
      </c>
      <c r="C30" s="13">
        <f>'Actual Waste'!C9</f>
        <v>0</v>
      </c>
      <c r="D30" s="13">
        <f>'Actual Waste'!D9</f>
        <v>0</v>
      </c>
      <c r="E30" s="130"/>
      <c r="F30" s="130"/>
      <c r="G30" s="129" t="e">
        <f t="shared" si="0"/>
        <v>#N/A</v>
      </c>
      <c r="H30" s="128"/>
      <c r="I30" s="189">
        <f>'Actual Waste'!E9</f>
        <v>0</v>
      </c>
      <c r="J30" s="128"/>
      <c r="K30" s="127"/>
      <c r="L30" s="127" t="str">
        <f>IF('Actual Waste'!H9&lt;&gt;"",'Actual Waste'!H9,'Actual Waste'!I9)</f>
        <v/>
      </c>
      <c r="M30" s="126">
        <f>'Actual Waste'!F9</f>
        <v>0</v>
      </c>
      <c r="N30" s="7" t="str">
        <f>'Actual Waste'!U9</f>
        <v/>
      </c>
      <c r="O30" s="7" t="str">
        <f>'Actual Waste'!V9</f>
        <v/>
      </c>
      <c r="P30" s="6">
        <f>'Actual Waste'!N9</f>
        <v>0</v>
      </c>
      <c r="Q30" s="125" t="str">
        <f t="shared" si="1"/>
        <v/>
      </c>
      <c r="R30" s="124" t="str">
        <f t="shared" si="2"/>
        <v/>
      </c>
      <c r="S30" s="123" t="str">
        <f t="shared" si="3"/>
        <v/>
      </c>
      <c r="T30" s="122" t="str">
        <f t="shared" si="4"/>
        <v/>
      </c>
      <c r="U30" s="123" t="str">
        <f t="shared" si="5"/>
        <v/>
      </c>
      <c r="V30" s="122" t="str">
        <f t="shared" si="6"/>
        <v/>
      </c>
      <c r="W30" s="123">
        <f t="shared" si="7"/>
        <v>0</v>
      </c>
      <c r="X30" s="122">
        <f t="shared" si="8"/>
        <v>0</v>
      </c>
      <c r="Y30" s="123" t="e">
        <f t="shared" si="9"/>
        <v>#VALUE!</v>
      </c>
      <c r="Z30" s="122" t="e">
        <f t="shared" si="10"/>
        <v>#VALUE!</v>
      </c>
      <c r="AA30" s="123" t="e">
        <f t="shared" si="11"/>
        <v>#VALUE!</v>
      </c>
      <c r="AB30" s="122" t="e">
        <f t="shared" si="12"/>
        <v>#VALUE!</v>
      </c>
      <c r="AD30" s="3" t="e">
        <f t="shared" si="13"/>
        <v>#N/A</v>
      </c>
      <c r="AE30" s="3" t="str">
        <f t="shared" si="14"/>
        <v>true</v>
      </c>
      <c r="AF30" s="3" t="e">
        <f>VLOOKUP(C30,#REF!,2,FALSE)</f>
        <v>#REF!</v>
      </c>
      <c r="AG30" s="3" t="e">
        <f t="shared" si="15"/>
        <v>#REF!</v>
      </c>
      <c r="AH30" s="3">
        <f t="shared" si="16"/>
        <v>0</v>
      </c>
      <c r="AI30" s="3">
        <f t="shared" si="17"/>
        <v>0</v>
      </c>
      <c r="AJ30" s="3">
        <f t="shared" si="18"/>
        <v>0</v>
      </c>
      <c r="AL30" s="3">
        <f t="shared" si="19"/>
        <v>0</v>
      </c>
      <c r="AM30" s="3">
        <f t="shared" si="20"/>
        <v>0</v>
      </c>
      <c r="AN30" s="3">
        <f t="shared" si="21"/>
        <v>0</v>
      </c>
      <c r="AO30" s="3">
        <f t="shared" si="22"/>
        <v>0</v>
      </c>
      <c r="AP30" s="3">
        <f t="shared" si="23"/>
        <v>0</v>
      </c>
      <c r="AQ30" s="3">
        <f t="shared" si="24"/>
        <v>0</v>
      </c>
      <c r="AS30" s="3" t="e">
        <f t="shared" si="25"/>
        <v>#REF!</v>
      </c>
      <c r="AU30" s="3" t="e">
        <f t="shared" si="26"/>
        <v>#NAME?</v>
      </c>
      <c r="AW30" s="3">
        <f t="shared" si="27"/>
        <v>0</v>
      </c>
      <c r="AX30" s="3">
        <f t="shared" si="28"/>
        <v>0</v>
      </c>
      <c r="AY30" s="3">
        <f t="shared" si="29"/>
        <v>0</v>
      </c>
      <c r="AZ30" s="3">
        <f t="shared" si="30"/>
        <v>0</v>
      </c>
      <c r="BA30" s="3">
        <f t="shared" si="31"/>
        <v>0</v>
      </c>
      <c r="BB30" s="3">
        <f t="shared" si="32"/>
        <v>0</v>
      </c>
      <c r="BL30" s="153"/>
      <c r="BM30" s="30"/>
    </row>
    <row r="31" spans="2:65" x14ac:dyDescent="0.35">
      <c r="B31" s="14">
        <v>4</v>
      </c>
      <c r="C31" s="13">
        <f>'Actual Waste'!C10</f>
        <v>0</v>
      </c>
      <c r="D31" s="13">
        <f>'Actual Waste'!D10</f>
        <v>0</v>
      </c>
      <c r="E31" s="130"/>
      <c r="F31" s="130"/>
      <c r="G31" s="129" t="e">
        <f t="shared" si="0"/>
        <v>#N/A</v>
      </c>
      <c r="H31" s="128"/>
      <c r="I31" s="189">
        <f>'Actual Waste'!E10</f>
        <v>0</v>
      </c>
      <c r="J31" s="128"/>
      <c r="K31" s="127"/>
      <c r="L31" s="127" t="str">
        <f>IF('Actual Waste'!H10&lt;&gt;"",'Actual Waste'!H10,'Actual Waste'!I10)</f>
        <v/>
      </c>
      <c r="M31" s="126">
        <f>'Actual Waste'!F10</f>
        <v>0</v>
      </c>
      <c r="N31" s="7" t="str">
        <f>'Actual Waste'!U10</f>
        <v/>
      </c>
      <c r="O31" s="7" t="str">
        <f>'Actual Waste'!V10</f>
        <v/>
      </c>
      <c r="P31" s="6">
        <f>'Actual Waste'!N10</f>
        <v>0</v>
      </c>
      <c r="Q31" s="125" t="str">
        <f t="shared" si="1"/>
        <v/>
      </c>
      <c r="R31" s="124" t="str">
        <f t="shared" si="2"/>
        <v/>
      </c>
      <c r="S31" s="123" t="str">
        <f t="shared" si="3"/>
        <v/>
      </c>
      <c r="T31" s="122" t="str">
        <f t="shared" si="4"/>
        <v/>
      </c>
      <c r="U31" s="123" t="str">
        <f t="shared" si="5"/>
        <v/>
      </c>
      <c r="V31" s="122" t="str">
        <f t="shared" si="6"/>
        <v/>
      </c>
      <c r="W31" s="123">
        <f t="shared" si="7"/>
        <v>0</v>
      </c>
      <c r="X31" s="122">
        <f t="shared" si="8"/>
        <v>0</v>
      </c>
      <c r="Y31" s="123" t="e">
        <f t="shared" si="9"/>
        <v>#VALUE!</v>
      </c>
      <c r="Z31" s="122" t="e">
        <f t="shared" si="10"/>
        <v>#VALUE!</v>
      </c>
      <c r="AA31" s="123" t="e">
        <f t="shared" si="11"/>
        <v>#VALUE!</v>
      </c>
      <c r="AB31" s="122" t="e">
        <f t="shared" si="12"/>
        <v>#VALUE!</v>
      </c>
      <c r="AD31" s="3" t="e">
        <f t="shared" si="13"/>
        <v>#N/A</v>
      </c>
      <c r="AE31" s="3" t="str">
        <f t="shared" si="14"/>
        <v>true</v>
      </c>
      <c r="AF31" s="3" t="e">
        <f>VLOOKUP(C31,#REF!,2,FALSE)</f>
        <v>#REF!</v>
      </c>
      <c r="AG31" s="3" t="e">
        <f t="shared" si="15"/>
        <v>#REF!</v>
      </c>
      <c r="AH31" s="3">
        <f t="shared" si="16"/>
        <v>0</v>
      </c>
      <c r="AI31" s="3">
        <f t="shared" si="17"/>
        <v>0</v>
      </c>
      <c r="AJ31" s="3">
        <f t="shared" si="18"/>
        <v>0</v>
      </c>
      <c r="AL31" s="3">
        <f t="shared" si="19"/>
        <v>0</v>
      </c>
      <c r="AM31" s="3">
        <f t="shared" si="20"/>
        <v>0</v>
      </c>
      <c r="AN31" s="3">
        <f t="shared" si="21"/>
        <v>0</v>
      </c>
      <c r="AO31" s="3">
        <f t="shared" si="22"/>
        <v>0</v>
      </c>
      <c r="AP31" s="3">
        <f t="shared" si="23"/>
        <v>0</v>
      </c>
      <c r="AQ31" s="3">
        <f t="shared" si="24"/>
        <v>0</v>
      </c>
      <c r="AS31" s="3" t="e">
        <f t="shared" si="25"/>
        <v>#REF!</v>
      </c>
      <c r="AU31" s="3" t="e">
        <f t="shared" si="26"/>
        <v>#NAME?</v>
      </c>
      <c r="AW31" s="3">
        <f t="shared" si="27"/>
        <v>0</v>
      </c>
      <c r="AX31" s="3">
        <f t="shared" si="28"/>
        <v>0</v>
      </c>
      <c r="AY31" s="3">
        <f t="shared" si="29"/>
        <v>0</v>
      </c>
      <c r="AZ31" s="3">
        <f t="shared" si="30"/>
        <v>0</v>
      </c>
      <c r="BA31" s="3">
        <f t="shared" si="31"/>
        <v>0</v>
      </c>
      <c r="BB31" s="3">
        <f t="shared" si="32"/>
        <v>0</v>
      </c>
      <c r="BL31" s="158" t="s">
        <v>397</v>
      </c>
      <c r="BM31" s="30"/>
    </row>
    <row r="32" spans="2:65" x14ac:dyDescent="0.35">
      <c r="B32" s="14">
        <v>5</v>
      </c>
      <c r="C32" s="13">
        <f>'Actual Waste'!C11</f>
        <v>0</v>
      </c>
      <c r="D32" s="13">
        <f>'Actual Waste'!D11</f>
        <v>0</v>
      </c>
      <c r="E32" s="130"/>
      <c r="F32" s="130"/>
      <c r="G32" s="129" t="e">
        <f t="shared" si="0"/>
        <v>#N/A</v>
      </c>
      <c r="H32" s="128"/>
      <c r="I32" s="189">
        <f>'Actual Waste'!E11</f>
        <v>0</v>
      </c>
      <c r="J32" s="128"/>
      <c r="K32" s="127"/>
      <c r="L32" s="127" t="str">
        <f>IF('Actual Waste'!H11&lt;&gt;"",'Actual Waste'!H11,'Actual Waste'!I11)</f>
        <v/>
      </c>
      <c r="M32" s="126">
        <f>'Actual Waste'!F11</f>
        <v>0</v>
      </c>
      <c r="N32" s="7" t="str">
        <f>'Actual Waste'!U11</f>
        <v/>
      </c>
      <c r="O32" s="7" t="str">
        <f>'Actual Waste'!V11</f>
        <v/>
      </c>
      <c r="P32" s="6">
        <f>'Actual Waste'!N11</f>
        <v>0</v>
      </c>
      <c r="Q32" s="125" t="str">
        <f t="shared" si="1"/>
        <v/>
      </c>
      <c r="R32" s="124" t="str">
        <f t="shared" si="2"/>
        <v/>
      </c>
      <c r="S32" s="123" t="str">
        <f t="shared" si="3"/>
        <v/>
      </c>
      <c r="T32" s="122" t="str">
        <f t="shared" si="4"/>
        <v/>
      </c>
      <c r="U32" s="123" t="str">
        <f t="shared" si="5"/>
        <v/>
      </c>
      <c r="V32" s="122" t="str">
        <f t="shared" si="6"/>
        <v/>
      </c>
      <c r="W32" s="123">
        <f t="shared" si="7"/>
        <v>0</v>
      </c>
      <c r="X32" s="122">
        <f t="shared" si="8"/>
        <v>0</v>
      </c>
      <c r="Y32" s="123" t="e">
        <f t="shared" si="9"/>
        <v>#VALUE!</v>
      </c>
      <c r="Z32" s="122" t="e">
        <f t="shared" si="10"/>
        <v>#VALUE!</v>
      </c>
      <c r="AA32" s="123" t="e">
        <f t="shared" si="11"/>
        <v>#VALUE!</v>
      </c>
      <c r="AB32" s="122" t="e">
        <f t="shared" si="12"/>
        <v>#VALUE!</v>
      </c>
      <c r="AD32" s="3" t="e">
        <f t="shared" si="13"/>
        <v>#N/A</v>
      </c>
      <c r="AE32" s="3" t="str">
        <f t="shared" si="14"/>
        <v>true</v>
      </c>
      <c r="AF32" s="3" t="e">
        <f>VLOOKUP(C32,#REF!,2,FALSE)</f>
        <v>#REF!</v>
      </c>
      <c r="AG32" s="3" t="e">
        <f t="shared" si="15"/>
        <v>#REF!</v>
      </c>
      <c r="AH32" s="3">
        <f t="shared" si="16"/>
        <v>0</v>
      </c>
      <c r="AI32" s="3">
        <f t="shared" si="17"/>
        <v>0</v>
      </c>
      <c r="AJ32" s="3">
        <f t="shared" si="18"/>
        <v>0</v>
      </c>
      <c r="AL32" s="3">
        <f t="shared" si="19"/>
        <v>0</v>
      </c>
      <c r="AM32" s="3">
        <f t="shared" si="20"/>
        <v>0</v>
      </c>
      <c r="AN32" s="3">
        <f t="shared" si="21"/>
        <v>0</v>
      </c>
      <c r="AO32" s="3">
        <f t="shared" si="22"/>
        <v>0</v>
      </c>
      <c r="AP32" s="3">
        <f t="shared" si="23"/>
        <v>0</v>
      </c>
      <c r="AQ32" s="3">
        <f t="shared" si="24"/>
        <v>0</v>
      </c>
      <c r="AS32" s="3" t="e">
        <f t="shared" si="25"/>
        <v>#REF!</v>
      </c>
      <c r="AU32" s="3" t="e">
        <f t="shared" si="26"/>
        <v>#NAME?</v>
      </c>
      <c r="AW32" s="3">
        <f t="shared" si="27"/>
        <v>0</v>
      </c>
      <c r="AX32" s="3">
        <f t="shared" si="28"/>
        <v>0</v>
      </c>
      <c r="AY32" s="3">
        <f t="shared" si="29"/>
        <v>0</v>
      </c>
      <c r="AZ32" s="3">
        <f t="shared" si="30"/>
        <v>0</v>
      </c>
      <c r="BA32" s="3">
        <f t="shared" si="31"/>
        <v>0</v>
      </c>
      <c r="BB32" s="3">
        <f t="shared" si="32"/>
        <v>0</v>
      </c>
      <c r="BL32" s="157" t="s">
        <v>374</v>
      </c>
      <c r="BM32" s="30"/>
    </row>
    <row r="33" spans="2:69" x14ac:dyDescent="0.35">
      <c r="B33" s="14">
        <v>6</v>
      </c>
      <c r="C33" s="13">
        <f>'Actual Waste'!C12</f>
        <v>0</v>
      </c>
      <c r="D33" s="13">
        <f>'Actual Waste'!D12</f>
        <v>0</v>
      </c>
      <c r="E33" s="130"/>
      <c r="F33" s="130"/>
      <c r="G33" s="129" t="e">
        <f t="shared" si="0"/>
        <v>#N/A</v>
      </c>
      <c r="H33" s="128"/>
      <c r="I33" s="189">
        <f>'Actual Waste'!E12</f>
        <v>0</v>
      </c>
      <c r="J33" s="128"/>
      <c r="K33" s="127"/>
      <c r="L33" s="127" t="str">
        <f>IF('Actual Waste'!H12&lt;&gt;"",'Actual Waste'!H12,'Actual Waste'!I12)</f>
        <v/>
      </c>
      <c r="M33" s="126">
        <f>'Actual Waste'!F12</f>
        <v>0</v>
      </c>
      <c r="N33" s="7" t="str">
        <f>'Actual Waste'!U12</f>
        <v/>
      </c>
      <c r="O33" s="7" t="str">
        <f>'Actual Waste'!V12</f>
        <v/>
      </c>
      <c r="P33" s="6">
        <f>'Actual Waste'!N12</f>
        <v>0</v>
      </c>
      <c r="Q33" s="125" t="str">
        <f t="shared" si="1"/>
        <v/>
      </c>
      <c r="R33" s="124" t="str">
        <f t="shared" si="2"/>
        <v/>
      </c>
      <c r="S33" s="123" t="str">
        <f t="shared" si="3"/>
        <v/>
      </c>
      <c r="T33" s="122" t="str">
        <f t="shared" si="4"/>
        <v/>
      </c>
      <c r="U33" s="123" t="str">
        <f t="shared" si="5"/>
        <v/>
      </c>
      <c r="V33" s="122" t="str">
        <f t="shared" si="6"/>
        <v/>
      </c>
      <c r="W33" s="123">
        <f t="shared" si="7"/>
        <v>0</v>
      </c>
      <c r="X33" s="122">
        <f t="shared" si="8"/>
        <v>0</v>
      </c>
      <c r="Y33" s="123" t="e">
        <f t="shared" si="9"/>
        <v>#VALUE!</v>
      </c>
      <c r="Z33" s="122" t="e">
        <f t="shared" si="10"/>
        <v>#VALUE!</v>
      </c>
      <c r="AA33" s="123" t="e">
        <f t="shared" si="11"/>
        <v>#VALUE!</v>
      </c>
      <c r="AB33" s="122" t="e">
        <f t="shared" si="12"/>
        <v>#VALUE!</v>
      </c>
      <c r="AD33" s="3" t="e">
        <f t="shared" si="13"/>
        <v>#N/A</v>
      </c>
      <c r="AE33" s="3" t="str">
        <f t="shared" si="14"/>
        <v>true</v>
      </c>
      <c r="AF33" s="3" t="e">
        <f>VLOOKUP(C33,#REF!,2,FALSE)</f>
        <v>#REF!</v>
      </c>
      <c r="AG33" s="3" t="e">
        <f t="shared" si="15"/>
        <v>#REF!</v>
      </c>
      <c r="AH33" s="3">
        <f t="shared" si="16"/>
        <v>0</v>
      </c>
      <c r="AI33" s="3">
        <f t="shared" si="17"/>
        <v>0</v>
      </c>
      <c r="AJ33" s="3">
        <f t="shared" si="18"/>
        <v>0</v>
      </c>
      <c r="AL33" s="3">
        <f t="shared" si="19"/>
        <v>0</v>
      </c>
      <c r="AM33" s="3">
        <f t="shared" si="20"/>
        <v>0</v>
      </c>
      <c r="AN33" s="3">
        <f t="shared" si="21"/>
        <v>0</v>
      </c>
      <c r="AO33" s="3">
        <f t="shared" si="22"/>
        <v>0</v>
      </c>
      <c r="AP33" s="3">
        <f t="shared" si="23"/>
        <v>0</v>
      </c>
      <c r="AQ33" s="3">
        <f t="shared" si="24"/>
        <v>0</v>
      </c>
      <c r="AS33" s="3" t="e">
        <f t="shared" si="25"/>
        <v>#REF!</v>
      </c>
      <c r="AU33" s="3" t="e">
        <f t="shared" si="26"/>
        <v>#NAME?</v>
      </c>
      <c r="AW33" s="3">
        <f t="shared" si="27"/>
        <v>0</v>
      </c>
      <c r="AX33" s="3">
        <f t="shared" si="28"/>
        <v>0</v>
      </c>
      <c r="AY33" s="3">
        <f t="shared" si="29"/>
        <v>0</v>
      </c>
      <c r="AZ33" s="3">
        <f t="shared" si="30"/>
        <v>0</v>
      </c>
      <c r="BA33" s="3">
        <f t="shared" si="31"/>
        <v>0</v>
      </c>
      <c r="BB33" s="3">
        <f t="shared" si="32"/>
        <v>0</v>
      </c>
      <c r="BL33" s="155" t="s">
        <v>394</v>
      </c>
      <c r="BM33" s="30"/>
    </row>
    <row r="34" spans="2:69" x14ac:dyDescent="0.35">
      <c r="B34" s="14">
        <v>7</v>
      </c>
      <c r="C34" s="13">
        <f>'Actual Waste'!C13</f>
        <v>0</v>
      </c>
      <c r="D34" s="13">
        <f>'Actual Waste'!D13</f>
        <v>0</v>
      </c>
      <c r="E34" s="130"/>
      <c r="F34" s="130"/>
      <c r="G34" s="129" t="e">
        <f t="shared" si="0"/>
        <v>#N/A</v>
      </c>
      <c r="H34" s="128"/>
      <c r="I34" s="189">
        <f>'Actual Waste'!E13</f>
        <v>0</v>
      </c>
      <c r="J34" s="128"/>
      <c r="K34" s="127"/>
      <c r="L34" s="127" t="str">
        <f>IF('Actual Waste'!H13&lt;&gt;"",'Actual Waste'!H13,'Actual Waste'!I13)</f>
        <v/>
      </c>
      <c r="M34" s="126">
        <f>'Actual Waste'!F13</f>
        <v>0</v>
      </c>
      <c r="N34" s="7" t="str">
        <f>'Actual Waste'!U13</f>
        <v/>
      </c>
      <c r="O34" s="7" t="str">
        <f>'Actual Waste'!V13</f>
        <v/>
      </c>
      <c r="P34" s="6">
        <f>'Actual Waste'!N13</f>
        <v>0</v>
      </c>
      <c r="Q34" s="125" t="str">
        <f t="shared" si="1"/>
        <v/>
      </c>
      <c r="R34" s="124" t="str">
        <f t="shared" si="2"/>
        <v/>
      </c>
      <c r="S34" s="123" t="str">
        <f t="shared" si="3"/>
        <v/>
      </c>
      <c r="T34" s="122" t="str">
        <f t="shared" si="4"/>
        <v/>
      </c>
      <c r="U34" s="123" t="str">
        <f t="shared" si="5"/>
        <v/>
      </c>
      <c r="V34" s="122" t="str">
        <f t="shared" si="6"/>
        <v/>
      </c>
      <c r="W34" s="123">
        <f t="shared" si="7"/>
        <v>0</v>
      </c>
      <c r="X34" s="122">
        <f t="shared" si="8"/>
        <v>0</v>
      </c>
      <c r="Y34" s="123" t="e">
        <f t="shared" si="9"/>
        <v>#VALUE!</v>
      </c>
      <c r="Z34" s="122" t="e">
        <f t="shared" si="10"/>
        <v>#VALUE!</v>
      </c>
      <c r="AA34" s="123" t="e">
        <f t="shared" si="11"/>
        <v>#VALUE!</v>
      </c>
      <c r="AB34" s="122" t="e">
        <f t="shared" si="12"/>
        <v>#VALUE!</v>
      </c>
      <c r="AD34" s="3" t="e">
        <f t="shared" si="13"/>
        <v>#N/A</v>
      </c>
      <c r="AE34" s="3" t="str">
        <f t="shared" si="14"/>
        <v>true</v>
      </c>
      <c r="AF34" s="3" t="e">
        <f>VLOOKUP(C34,#REF!,2,FALSE)</f>
        <v>#REF!</v>
      </c>
      <c r="AG34" s="3" t="e">
        <f t="shared" si="15"/>
        <v>#REF!</v>
      </c>
      <c r="AH34" s="3">
        <f t="shared" si="16"/>
        <v>0</v>
      </c>
      <c r="AI34" s="3">
        <f t="shared" si="17"/>
        <v>0</v>
      </c>
      <c r="AJ34" s="3">
        <f t="shared" si="18"/>
        <v>0</v>
      </c>
      <c r="AL34" s="3">
        <f t="shared" si="19"/>
        <v>0</v>
      </c>
      <c r="AM34" s="3">
        <f t="shared" si="20"/>
        <v>0</v>
      </c>
      <c r="AN34" s="3">
        <f t="shared" si="21"/>
        <v>0</v>
      </c>
      <c r="AO34" s="3">
        <f t="shared" si="22"/>
        <v>0</v>
      </c>
      <c r="AP34" s="3">
        <f t="shared" si="23"/>
        <v>0</v>
      </c>
      <c r="AQ34" s="3">
        <f t="shared" si="24"/>
        <v>0</v>
      </c>
      <c r="AS34" s="3" t="e">
        <f t="shared" si="25"/>
        <v>#REF!</v>
      </c>
      <c r="AU34" s="3" t="e">
        <f t="shared" si="26"/>
        <v>#NAME?</v>
      </c>
      <c r="AW34" s="3">
        <f t="shared" si="27"/>
        <v>0</v>
      </c>
      <c r="AX34" s="3">
        <f t="shared" si="28"/>
        <v>0</v>
      </c>
      <c r="AY34" s="3">
        <f t="shared" si="29"/>
        <v>0</v>
      </c>
      <c r="AZ34" s="3">
        <f t="shared" si="30"/>
        <v>0</v>
      </c>
      <c r="BA34" s="3">
        <f t="shared" si="31"/>
        <v>0</v>
      </c>
      <c r="BB34" s="3">
        <f t="shared" si="32"/>
        <v>0</v>
      </c>
      <c r="BL34" s="155" t="s">
        <v>347</v>
      </c>
      <c r="BM34" s="30"/>
    </row>
    <row r="35" spans="2:69" x14ac:dyDescent="0.35">
      <c r="B35" s="14">
        <v>8</v>
      </c>
      <c r="C35" s="13">
        <f>'Actual Waste'!C14</f>
        <v>0</v>
      </c>
      <c r="D35" s="13">
        <f>'Actual Waste'!D14</f>
        <v>0</v>
      </c>
      <c r="E35" s="130"/>
      <c r="F35" s="130"/>
      <c r="G35" s="129" t="e">
        <f t="shared" si="0"/>
        <v>#N/A</v>
      </c>
      <c r="H35" s="128"/>
      <c r="I35" s="189">
        <f>'Actual Waste'!E14</f>
        <v>0</v>
      </c>
      <c r="J35" s="128"/>
      <c r="K35" s="127"/>
      <c r="L35" s="127" t="str">
        <f>IF('Actual Waste'!H14&lt;&gt;"",'Actual Waste'!H14,'Actual Waste'!I14)</f>
        <v/>
      </c>
      <c r="M35" s="126">
        <f>'Actual Waste'!F14</f>
        <v>0</v>
      </c>
      <c r="N35" s="7" t="str">
        <f>'Actual Waste'!U14</f>
        <v/>
      </c>
      <c r="O35" s="7" t="str">
        <f>'Actual Waste'!V14</f>
        <v/>
      </c>
      <c r="P35" s="6">
        <f>'Actual Waste'!N14</f>
        <v>0</v>
      </c>
      <c r="Q35" s="125" t="str">
        <f t="shared" si="1"/>
        <v/>
      </c>
      <c r="R35" s="124" t="str">
        <f t="shared" si="2"/>
        <v/>
      </c>
      <c r="S35" s="123" t="str">
        <f t="shared" si="3"/>
        <v/>
      </c>
      <c r="T35" s="122" t="str">
        <f t="shared" si="4"/>
        <v/>
      </c>
      <c r="U35" s="123" t="str">
        <f t="shared" si="5"/>
        <v/>
      </c>
      <c r="V35" s="122" t="str">
        <f t="shared" si="6"/>
        <v/>
      </c>
      <c r="W35" s="123">
        <f t="shared" si="7"/>
        <v>0</v>
      </c>
      <c r="X35" s="122">
        <f t="shared" si="8"/>
        <v>0</v>
      </c>
      <c r="Y35" s="123" t="e">
        <f t="shared" si="9"/>
        <v>#VALUE!</v>
      </c>
      <c r="Z35" s="122" t="e">
        <f t="shared" si="10"/>
        <v>#VALUE!</v>
      </c>
      <c r="AA35" s="123" t="e">
        <f t="shared" si="11"/>
        <v>#VALUE!</v>
      </c>
      <c r="AB35" s="122" t="e">
        <f t="shared" si="12"/>
        <v>#VALUE!</v>
      </c>
      <c r="AD35" s="3" t="e">
        <f t="shared" si="13"/>
        <v>#N/A</v>
      </c>
      <c r="AE35" s="3" t="str">
        <f t="shared" si="14"/>
        <v>true</v>
      </c>
      <c r="AF35" s="3" t="e">
        <f>VLOOKUP(C35,#REF!,2,FALSE)</f>
        <v>#REF!</v>
      </c>
      <c r="AG35" s="3" t="e">
        <f t="shared" si="15"/>
        <v>#REF!</v>
      </c>
      <c r="AH35" s="3">
        <f t="shared" si="16"/>
        <v>0</v>
      </c>
      <c r="AI35" s="3">
        <f t="shared" si="17"/>
        <v>0</v>
      </c>
      <c r="AJ35" s="3">
        <f t="shared" si="18"/>
        <v>0</v>
      </c>
      <c r="AL35" s="3">
        <f t="shared" si="19"/>
        <v>0</v>
      </c>
      <c r="AM35" s="3">
        <f t="shared" si="20"/>
        <v>0</v>
      </c>
      <c r="AN35" s="3">
        <f t="shared" si="21"/>
        <v>0</v>
      </c>
      <c r="AO35" s="3">
        <f t="shared" si="22"/>
        <v>0</v>
      </c>
      <c r="AP35" s="3">
        <f t="shared" si="23"/>
        <v>0</v>
      </c>
      <c r="AQ35" s="3">
        <f t="shared" si="24"/>
        <v>0</v>
      </c>
      <c r="AS35" s="3" t="e">
        <f t="shared" si="25"/>
        <v>#REF!</v>
      </c>
      <c r="AU35" s="3" t="e">
        <f t="shared" si="26"/>
        <v>#NAME?</v>
      </c>
      <c r="AW35" s="3">
        <f t="shared" si="27"/>
        <v>0</v>
      </c>
      <c r="AX35" s="3">
        <f t="shared" si="28"/>
        <v>0</v>
      </c>
      <c r="AY35" s="3">
        <f t="shared" si="29"/>
        <v>0</v>
      </c>
      <c r="AZ35" s="3">
        <f t="shared" si="30"/>
        <v>0</v>
      </c>
      <c r="BA35" s="3">
        <f t="shared" si="31"/>
        <v>0</v>
      </c>
      <c r="BB35" s="3">
        <f t="shared" si="32"/>
        <v>0</v>
      </c>
      <c r="BL35" s="155" t="s">
        <v>275</v>
      </c>
      <c r="BM35" s="30"/>
    </row>
    <row r="36" spans="2:69" x14ac:dyDescent="0.35">
      <c r="B36" s="14">
        <v>9</v>
      </c>
      <c r="C36" s="13">
        <f>'Actual Waste'!C15</f>
        <v>0</v>
      </c>
      <c r="D36" s="13">
        <f>'Actual Waste'!D15</f>
        <v>0</v>
      </c>
      <c r="E36" s="130"/>
      <c r="F36" s="130"/>
      <c r="G36" s="129" t="e">
        <f t="shared" si="0"/>
        <v>#N/A</v>
      </c>
      <c r="H36" s="128"/>
      <c r="I36" s="189">
        <f>'Actual Waste'!E15</f>
        <v>0</v>
      </c>
      <c r="J36" s="128"/>
      <c r="K36" s="127"/>
      <c r="L36" s="127" t="str">
        <f>IF('Actual Waste'!H15&lt;&gt;"",'Actual Waste'!H15,'Actual Waste'!I15)</f>
        <v/>
      </c>
      <c r="M36" s="126">
        <f>'Actual Waste'!F15</f>
        <v>0</v>
      </c>
      <c r="N36" s="7" t="str">
        <f>'Actual Waste'!U15</f>
        <v/>
      </c>
      <c r="O36" s="7" t="str">
        <f>'Actual Waste'!V15</f>
        <v/>
      </c>
      <c r="P36" s="6">
        <f>'Actual Waste'!N15</f>
        <v>0</v>
      </c>
      <c r="Q36" s="125" t="str">
        <f t="shared" si="1"/>
        <v/>
      </c>
      <c r="R36" s="124" t="str">
        <f t="shared" si="2"/>
        <v/>
      </c>
      <c r="S36" s="123" t="str">
        <f t="shared" si="3"/>
        <v/>
      </c>
      <c r="T36" s="122" t="str">
        <f t="shared" si="4"/>
        <v/>
      </c>
      <c r="U36" s="123" t="str">
        <f t="shared" si="5"/>
        <v/>
      </c>
      <c r="V36" s="122" t="str">
        <f t="shared" si="6"/>
        <v/>
      </c>
      <c r="W36" s="123">
        <f t="shared" si="7"/>
        <v>0</v>
      </c>
      <c r="X36" s="122">
        <f t="shared" si="8"/>
        <v>0</v>
      </c>
      <c r="Y36" s="123" t="e">
        <f t="shared" si="9"/>
        <v>#VALUE!</v>
      </c>
      <c r="Z36" s="122" t="e">
        <f t="shared" si="10"/>
        <v>#VALUE!</v>
      </c>
      <c r="AA36" s="123" t="e">
        <f t="shared" si="11"/>
        <v>#VALUE!</v>
      </c>
      <c r="AB36" s="122" t="e">
        <f t="shared" si="12"/>
        <v>#VALUE!</v>
      </c>
      <c r="AD36" s="3" t="e">
        <f t="shared" si="13"/>
        <v>#N/A</v>
      </c>
      <c r="AE36" s="3" t="str">
        <f t="shared" si="14"/>
        <v>true</v>
      </c>
      <c r="AF36" s="3" t="e">
        <f>VLOOKUP(C36,#REF!,2,FALSE)</f>
        <v>#REF!</v>
      </c>
      <c r="AG36" s="3" t="e">
        <f t="shared" si="15"/>
        <v>#REF!</v>
      </c>
      <c r="AH36" s="3">
        <f t="shared" si="16"/>
        <v>0</v>
      </c>
      <c r="AI36" s="3">
        <f t="shared" si="17"/>
        <v>0</v>
      </c>
      <c r="AJ36" s="3">
        <f t="shared" si="18"/>
        <v>0</v>
      </c>
      <c r="AL36" s="3">
        <f t="shared" si="19"/>
        <v>0</v>
      </c>
      <c r="AM36" s="3">
        <f t="shared" si="20"/>
        <v>0</v>
      </c>
      <c r="AN36" s="3">
        <f t="shared" si="21"/>
        <v>0</v>
      </c>
      <c r="AO36" s="3">
        <f t="shared" si="22"/>
        <v>0</v>
      </c>
      <c r="AP36" s="3">
        <f t="shared" si="23"/>
        <v>0</v>
      </c>
      <c r="AQ36" s="3">
        <f t="shared" si="24"/>
        <v>0</v>
      </c>
      <c r="AS36" s="3" t="e">
        <f t="shared" si="25"/>
        <v>#REF!</v>
      </c>
      <c r="AU36" s="3" t="e">
        <f t="shared" si="26"/>
        <v>#NAME?</v>
      </c>
      <c r="AW36" s="3">
        <f t="shared" si="27"/>
        <v>0</v>
      </c>
      <c r="AX36" s="3">
        <f t="shared" si="28"/>
        <v>0</v>
      </c>
      <c r="AY36" s="3">
        <f t="shared" si="29"/>
        <v>0</v>
      </c>
      <c r="AZ36" s="3">
        <f t="shared" si="30"/>
        <v>0</v>
      </c>
      <c r="BA36" s="3">
        <f t="shared" si="31"/>
        <v>0</v>
      </c>
      <c r="BB36" s="3">
        <f t="shared" si="32"/>
        <v>0</v>
      </c>
      <c r="BL36" s="155" t="s">
        <v>391</v>
      </c>
      <c r="BM36" s="30"/>
    </row>
    <row r="37" spans="2:69" x14ac:dyDescent="0.35">
      <c r="B37" s="14">
        <v>10</v>
      </c>
      <c r="C37" s="13">
        <f>'Actual Waste'!C16</f>
        <v>0</v>
      </c>
      <c r="D37" s="13">
        <f>'Actual Waste'!D16</f>
        <v>0</v>
      </c>
      <c r="E37" s="130"/>
      <c r="F37" s="130"/>
      <c r="G37" s="129" t="e">
        <f t="shared" si="0"/>
        <v>#N/A</v>
      </c>
      <c r="H37" s="128"/>
      <c r="I37" s="189">
        <f>'Actual Waste'!E16</f>
        <v>0</v>
      </c>
      <c r="J37" s="128"/>
      <c r="K37" s="127"/>
      <c r="L37" s="127" t="str">
        <f>IF('Actual Waste'!H16&lt;&gt;"",'Actual Waste'!H16,'Actual Waste'!I16)</f>
        <v/>
      </c>
      <c r="M37" s="126">
        <f>'Actual Waste'!F16</f>
        <v>0</v>
      </c>
      <c r="N37" s="7" t="str">
        <f>'Actual Waste'!U16</f>
        <v/>
      </c>
      <c r="O37" s="7" t="str">
        <f>'Actual Waste'!V16</f>
        <v/>
      </c>
      <c r="P37" s="6">
        <f>'Actual Waste'!N16</f>
        <v>0</v>
      </c>
      <c r="Q37" s="125" t="str">
        <f t="shared" si="1"/>
        <v/>
      </c>
      <c r="R37" s="124" t="str">
        <f t="shared" si="2"/>
        <v/>
      </c>
      <c r="S37" s="123" t="str">
        <f t="shared" si="3"/>
        <v/>
      </c>
      <c r="T37" s="122" t="str">
        <f t="shared" si="4"/>
        <v/>
      </c>
      <c r="U37" s="123" t="str">
        <f t="shared" si="5"/>
        <v/>
      </c>
      <c r="V37" s="122" t="str">
        <f t="shared" si="6"/>
        <v/>
      </c>
      <c r="W37" s="123">
        <f t="shared" si="7"/>
        <v>0</v>
      </c>
      <c r="X37" s="122">
        <f t="shared" si="8"/>
        <v>0</v>
      </c>
      <c r="Y37" s="123" t="e">
        <f t="shared" si="9"/>
        <v>#VALUE!</v>
      </c>
      <c r="Z37" s="122" t="e">
        <f t="shared" si="10"/>
        <v>#VALUE!</v>
      </c>
      <c r="AA37" s="123" t="e">
        <f t="shared" si="11"/>
        <v>#VALUE!</v>
      </c>
      <c r="AB37" s="122" t="e">
        <f t="shared" si="12"/>
        <v>#VALUE!</v>
      </c>
      <c r="AD37" s="3" t="e">
        <f t="shared" si="13"/>
        <v>#N/A</v>
      </c>
      <c r="AE37" s="3" t="str">
        <f t="shared" si="14"/>
        <v>true</v>
      </c>
      <c r="AF37" s="3" t="e">
        <f>VLOOKUP(C37,#REF!,2,FALSE)</f>
        <v>#REF!</v>
      </c>
      <c r="AG37" s="3" t="e">
        <f t="shared" si="15"/>
        <v>#REF!</v>
      </c>
      <c r="AH37" s="3">
        <f t="shared" si="16"/>
        <v>0</v>
      </c>
      <c r="AI37" s="3">
        <f t="shared" si="17"/>
        <v>0</v>
      </c>
      <c r="AJ37" s="3">
        <f t="shared" si="18"/>
        <v>0</v>
      </c>
      <c r="AL37" s="3">
        <f t="shared" si="19"/>
        <v>0</v>
      </c>
      <c r="AM37" s="3">
        <f t="shared" si="20"/>
        <v>0</v>
      </c>
      <c r="AN37" s="3">
        <f t="shared" si="21"/>
        <v>0</v>
      </c>
      <c r="AO37" s="3">
        <f t="shared" si="22"/>
        <v>0</v>
      </c>
      <c r="AP37" s="3">
        <f t="shared" si="23"/>
        <v>0</v>
      </c>
      <c r="AQ37" s="3">
        <f t="shared" si="24"/>
        <v>0</v>
      </c>
      <c r="AS37" s="3" t="e">
        <f t="shared" si="25"/>
        <v>#REF!</v>
      </c>
      <c r="AU37" s="3" t="e">
        <f t="shared" si="26"/>
        <v>#NAME?</v>
      </c>
      <c r="AW37" s="3">
        <f t="shared" si="27"/>
        <v>0</v>
      </c>
      <c r="AX37" s="3">
        <f t="shared" si="28"/>
        <v>0</v>
      </c>
      <c r="AY37" s="3">
        <f t="shared" si="29"/>
        <v>0</v>
      </c>
      <c r="AZ37" s="3">
        <f t="shared" si="30"/>
        <v>0</v>
      </c>
      <c r="BA37" s="3">
        <f t="shared" si="31"/>
        <v>0</v>
      </c>
      <c r="BB37" s="3">
        <f t="shared" si="32"/>
        <v>0</v>
      </c>
      <c r="BL37" s="155" t="s">
        <v>12</v>
      </c>
      <c r="BM37" s="30"/>
    </row>
    <row r="38" spans="2:69" x14ac:dyDescent="0.35">
      <c r="B38" s="14">
        <v>11</v>
      </c>
      <c r="C38" s="13">
        <f>'Actual Waste'!C17</f>
        <v>0</v>
      </c>
      <c r="D38" s="13">
        <f>'Actual Waste'!D17</f>
        <v>0</v>
      </c>
      <c r="E38" s="130"/>
      <c r="F38" s="130"/>
      <c r="G38" s="129" t="e">
        <f t="shared" si="0"/>
        <v>#N/A</v>
      </c>
      <c r="H38" s="128"/>
      <c r="I38" s="189">
        <f>'Actual Waste'!E17</f>
        <v>0</v>
      </c>
      <c r="J38" s="128"/>
      <c r="K38" s="127"/>
      <c r="L38" s="127" t="str">
        <f>IF('Actual Waste'!H17&lt;&gt;"",'Actual Waste'!H17,'Actual Waste'!I17)</f>
        <v/>
      </c>
      <c r="M38" s="126">
        <f>'Actual Waste'!F17</f>
        <v>0</v>
      </c>
      <c r="N38" s="7" t="str">
        <f>'Actual Waste'!U17</f>
        <v/>
      </c>
      <c r="O38" s="7" t="str">
        <f>'Actual Waste'!V17</f>
        <v/>
      </c>
      <c r="P38" s="6">
        <f>'Actual Waste'!N17</f>
        <v>0</v>
      </c>
      <c r="Q38" s="125" t="str">
        <f t="shared" si="1"/>
        <v/>
      </c>
      <c r="R38" s="124" t="str">
        <f t="shared" si="2"/>
        <v/>
      </c>
      <c r="S38" s="123" t="str">
        <f t="shared" si="3"/>
        <v/>
      </c>
      <c r="T38" s="122" t="str">
        <f t="shared" si="4"/>
        <v/>
      </c>
      <c r="U38" s="123" t="str">
        <f t="shared" si="5"/>
        <v/>
      </c>
      <c r="V38" s="122" t="str">
        <f t="shared" si="6"/>
        <v/>
      </c>
      <c r="W38" s="123">
        <f t="shared" si="7"/>
        <v>0</v>
      </c>
      <c r="X38" s="122">
        <f t="shared" si="8"/>
        <v>0</v>
      </c>
      <c r="Y38" s="123" t="e">
        <f t="shared" si="9"/>
        <v>#VALUE!</v>
      </c>
      <c r="Z38" s="122" t="e">
        <f t="shared" si="10"/>
        <v>#VALUE!</v>
      </c>
      <c r="AA38" s="123" t="e">
        <f t="shared" si="11"/>
        <v>#VALUE!</v>
      </c>
      <c r="AB38" s="122" t="e">
        <f t="shared" si="12"/>
        <v>#VALUE!</v>
      </c>
      <c r="AD38" s="3" t="e">
        <f t="shared" si="13"/>
        <v>#N/A</v>
      </c>
      <c r="AE38" s="3" t="str">
        <f t="shared" si="14"/>
        <v>true</v>
      </c>
      <c r="AF38" s="3" t="e">
        <f>VLOOKUP(C38,#REF!,2,FALSE)</f>
        <v>#REF!</v>
      </c>
      <c r="AG38" s="3" t="e">
        <f t="shared" si="15"/>
        <v>#REF!</v>
      </c>
      <c r="AH38" s="3">
        <f t="shared" si="16"/>
        <v>0</v>
      </c>
      <c r="AI38" s="3">
        <f t="shared" si="17"/>
        <v>0</v>
      </c>
      <c r="AJ38" s="3">
        <f t="shared" si="18"/>
        <v>0</v>
      </c>
      <c r="AL38" s="3">
        <f t="shared" si="19"/>
        <v>0</v>
      </c>
      <c r="AM38" s="3">
        <f t="shared" si="20"/>
        <v>0</v>
      </c>
      <c r="AN38" s="3">
        <f t="shared" si="21"/>
        <v>0</v>
      </c>
      <c r="AO38" s="3">
        <f t="shared" si="22"/>
        <v>0</v>
      </c>
      <c r="AP38" s="3">
        <f t="shared" si="23"/>
        <v>0</v>
      </c>
      <c r="AQ38" s="3">
        <f t="shared" si="24"/>
        <v>0</v>
      </c>
      <c r="AS38" s="3" t="e">
        <f t="shared" si="25"/>
        <v>#REF!</v>
      </c>
      <c r="AU38" s="3" t="e">
        <f t="shared" si="26"/>
        <v>#NAME?</v>
      </c>
      <c r="AW38" s="3">
        <f t="shared" si="27"/>
        <v>0</v>
      </c>
      <c r="AX38" s="3">
        <f t="shared" si="28"/>
        <v>0</v>
      </c>
      <c r="AY38" s="3">
        <f t="shared" si="29"/>
        <v>0</v>
      </c>
      <c r="AZ38" s="3">
        <f t="shared" si="30"/>
        <v>0</v>
      </c>
      <c r="BA38" s="3">
        <f t="shared" si="31"/>
        <v>0</v>
      </c>
      <c r="BB38" s="3">
        <f t="shared" si="32"/>
        <v>0</v>
      </c>
      <c r="BL38" s="155" t="s">
        <v>11</v>
      </c>
      <c r="BM38" s="30"/>
    </row>
    <row r="39" spans="2:69" x14ac:dyDescent="0.35">
      <c r="B39" s="14">
        <v>12</v>
      </c>
      <c r="C39" s="13">
        <f>'Actual Waste'!C18</f>
        <v>0</v>
      </c>
      <c r="D39" s="13">
        <f>'Actual Waste'!D18</f>
        <v>0</v>
      </c>
      <c r="E39" s="130"/>
      <c r="F39" s="130"/>
      <c r="G39" s="129" t="e">
        <f t="shared" si="0"/>
        <v>#N/A</v>
      </c>
      <c r="H39" s="128"/>
      <c r="I39" s="189">
        <f>'Actual Waste'!E18</f>
        <v>0</v>
      </c>
      <c r="J39" s="128"/>
      <c r="K39" s="127"/>
      <c r="L39" s="127" t="str">
        <f>IF('Actual Waste'!H18&lt;&gt;"",'Actual Waste'!H18,'Actual Waste'!I18)</f>
        <v/>
      </c>
      <c r="M39" s="126">
        <f>'Actual Waste'!F18</f>
        <v>0</v>
      </c>
      <c r="N39" s="7" t="str">
        <f>'Actual Waste'!U18</f>
        <v/>
      </c>
      <c r="O39" s="7" t="str">
        <f>'Actual Waste'!V18</f>
        <v/>
      </c>
      <c r="P39" s="6">
        <f>'Actual Waste'!N18</f>
        <v>0</v>
      </c>
      <c r="Q39" s="125" t="str">
        <f t="shared" si="1"/>
        <v/>
      </c>
      <c r="R39" s="124" t="str">
        <f t="shared" si="2"/>
        <v/>
      </c>
      <c r="S39" s="123" t="str">
        <f t="shared" si="3"/>
        <v/>
      </c>
      <c r="T39" s="122" t="str">
        <f t="shared" si="4"/>
        <v/>
      </c>
      <c r="U39" s="123" t="str">
        <f t="shared" si="5"/>
        <v/>
      </c>
      <c r="V39" s="122" t="str">
        <f t="shared" si="6"/>
        <v/>
      </c>
      <c r="W39" s="123">
        <f t="shared" si="7"/>
        <v>0</v>
      </c>
      <c r="X39" s="122">
        <f t="shared" si="8"/>
        <v>0</v>
      </c>
      <c r="Y39" s="123" t="e">
        <f t="shared" si="9"/>
        <v>#VALUE!</v>
      </c>
      <c r="Z39" s="122" t="e">
        <f t="shared" si="10"/>
        <v>#VALUE!</v>
      </c>
      <c r="AA39" s="123" t="e">
        <f t="shared" si="11"/>
        <v>#VALUE!</v>
      </c>
      <c r="AB39" s="122" t="e">
        <f t="shared" si="12"/>
        <v>#VALUE!</v>
      </c>
      <c r="AD39" s="3" t="e">
        <f t="shared" si="13"/>
        <v>#N/A</v>
      </c>
      <c r="AE39" s="3" t="str">
        <f t="shared" si="14"/>
        <v>true</v>
      </c>
      <c r="AF39" s="3" t="e">
        <f>VLOOKUP(C39,#REF!,2,FALSE)</f>
        <v>#REF!</v>
      </c>
      <c r="AG39" s="3" t="e">
        <f t="shared" si="15"/>
        <v>#REF!</v>
      </c>
      <c r="AH39" s="3">
        <f t="shared" si="16"/>
        <v>0</v>
      </c>
      <c r="AI39" s="3">
        <f t="shared" si="17"/>
        <v>0</v>
      </c>
      <c r="AJ39" s="3">
        <f t="shared" si="18"/>
        <v>0</v>
      </c>
      <c r="AL39" s="3">
        <f t="shared" si="19"/>
        <v>0</v>
      </c>
      <c r="AM39" s="3">
        <f t="shared" si="20"/>
        <v>0</v>
      </c>
      <c r="AN39" s="3">
        <f t="shared" si="21"/>
        <v>0</v>
      </c>
      <c r="AO39" s="3">
        <f t="shared" si="22"/>
        <v>0</v>
      </c>
      <c r="AP39" s="3">
        <f t="shared" si="23"/>
        <v>0</v>
      </c>
      <c r="AQ39" s="3">
        <f t="shared" si="24"/>
        <v>0</v>
      </c>
      <c r="AS39" s="3" t="e">
        <f t="shared" si="25"/>
        <v>#REF!</v>
      </c>
      <c r="AU39" s="3" t="e">
        <f t="shared" si="26"/>
        <v>#NAME?</v>
      </c>
      <c r="AW39" s="3">
        <f t="shared" si="27"/>
        <v>0</v>
      </c>
      <c r="AX39" s="3">
        <f t="shared" si="28"/>
        <v>0</v>
      </c>
      <c r="AY39" s="3">
        <f t="shared" si="29"/>
        <v>0</v>
      </c>
      <c r="AZ39" s="3">
        <f t="shared" si="30"/>
        <v>0</v>
      </c>
      <c r="BA39" s="3">
        <f t="shared" si="31"/>
        <v>0</v>
      </c>
      <c r="BB39" s="3">
        <f t="shared" si="32"/>
        <v>0</v>
      </c>
      <c r="BL39" s="155" t="s">
        <v>4</v>
      </c>
      <c r="BM39" s="30"/>
    </row>
    <row r="40" spans="2:69" x14ac:dyDescent="0.35">
      <c r="B40" s="14">
        <v>13</v>
      </c>
      <c r="C40" s="13">
        <f>'Actual Waste'!C19</f>
        <v>0</v>
      </c>
      <c r="D40" s="13">
        <f>'Actual Waste'!D19</f>
        <v>0</v>
      </c>
      <c r="E40" s="130"/>
      <c r="F40" s="130"/>
      <c r="G40" s="129" t="e">
        <f t="shared" si="0"/>
        <v>#N/A</v>
      </c>
      <c r="H40" s="128"/>
      <c r="I40" s="189">
        <f>'Actual Waste'!E19</f>
        <v>0</v>
      </c>
      <c r="J40" s="128"/>
      <c r="K40" s="127"/>
      <c r="L40" s="127" t="str">
        <f>IF('Actual Waste'!H19&lt;&gt;"",'Actual Waste'!H19,'Actual Waste'!I19)</f>
        <v/>
      </c>
      <c r="M40" s="126">
        <f>'Actual Waste'!F19</f>
        <v>0</v>
      </c>
      <c r="N40" s="7" t="str">
        <f>'Actual Waste'!U19</f>
        <v/>
      </c>
      <c r="O40" s="7" t="str">
        <f>'Actual Waste'!V19</f>
        <v/>
      </c>
      <c r="P40" s="6">
        <f>'Actual Waste'!N19</f>
        <v>0</v>
      </c>
      <c r="Q40" s="125" t="str">
        <f t="shared" si="1"/>
        <v/>
      </c>
      <c r="R40" s="124" t="str">
        <f t="shared" si="2"/>
        <v/>
      </c>
      <c r="S40" s="123" t="str">
        <f t="shared" si="3"/>
        <v/>
      </c>
      <c r="T40" s="122" t="str">
        <f t="shared" si="4"/>
        <v/>
      </c>
      <c r="U40" s="123" t="str">
        <f t="shared" si="5"/>
        <v/>
      </c>
      <c r="V40" s="122" t="str">
        <f t="shared" si="6"/>
        <v/>
      </c>
      <c r="W40" s="123">
        <f t="shared" si="7"/>
        <v>0</v>
      </c>
      <c r="X40" s="122">
        <f t="shared" si="8"/>
        <v>0</v>
      </c>
      <c r="Y40" s="123" t="e">
        <f t="shared" si="9"/>
        <v>#VALUE!</v>
      </c>
      <c r="Z40" s="122" t="e">
        <f t="shared" si="10"/>
        <v>#VALUE!</v>
      </c>
      <c r="AA40" s="123" t="e">
        <f t="shared" si="11"/>
        <v>#VALUE!</v>
      </c>
      <c r="AB40" s="122" t="e">
        <f t="shared" si="12"/>
        <v>#VALUE!</v>
      </c>
      <c r="AD40" s="3" t="e">
        <f t="shared" si="13"/>
        <v>#N/A</v>
      </c>
      <c r="AE40" s="3" t="str">
        <f t="shared" si="14"/>
        <v>true</v>
      </c>
      <c r="AF40" s="3" t="e">
        <f>VLOOKUP(C40,#REF!,2,FALSE)</f>
        <v>#REF!</v>
      </c>
      <c r="AG40" s="3" t="e">
        <f t="shared" si="15"/>
        <v>#REF!</v>
      </c>
      <c r="AH40" s="3">
        <f t="shared" si="16"/>
        <v>0</v>
      </c>
      <c r="AI40" s="3">
        <f t="shared" si="17"/>
        <v>0</v>
      </c>
      <c r="AJ40" s="3">
        <f t="shared" si="18"/>
        <v>0</v>
      </c>
      <c r="AL40" s="3">
        <f t="shared" si="19"/>
        <v>0</v>
      </c>
      <c r="AM40" s="3">
        <f t="shared" si="20"/>
        <v>0</v>
      </c>
      <c r="AN40" s="3">
        <f t="shared" si="21"/>
        <v>0</v>
      </c>
      <c r="AO40" s="3">
        <f t="shared" si="22"/>
        <v>0</v>
      </c>
      <c r="AP40" s="3">
        <f t="shared" si="23"/>
        <v>0</v>
      </c>
      <c r="AQ40" s="3">
        <f t="shared" si="24"/>
        <v>0</v>
      </c>
      <c r="AS40" s="3" t="e">
        <f t="shared" si="25"/>
        <v>#REF!</v>
      </c>
      <c r="AU40" s="3" t="e">
        <f t="shared" si="26"/>
        <v>#NAME?</v>
      </c>
      <c r="AW40" s="3">
        <f t="shared" si="27"/>
        <v>0</v>
      </c>
      <c r="AX40" s="3">
        <f t="shared" si="28"/>
        <v>0</v>
      </c>
      <c r="AY40" s="3">
        <f t="shared" si="29"/>
        <v>0</v>
      </c>
      <c r="AZ40" s="3">
        <f t="shared" si="30"/>
        <v>0</v>
      </c>
      <c r="BA40" s="3">
        <f t="shared" si="31"/>
        <v>0</v>
      </c>
      <c r="BB40" s="3">
        <f t="shared" si="32"/>
        <v>0</v>
      </c>
      <c r="BL40" s="156" t="s">
        <v>377</v>
      </c>
      <c r="BM40" s="30"/>
    </row>
    <row r="41" spans="2:69" x14ac:dyDescent="0.35">
      <c r="B41" s="14">
        <v>14</v>
      </c>
      <c r="C41" s="13">
        <f>'Actual Waste'!C20</f>
        <v>0</v>
      </c>
      <c r="D41" s="13">
        <f>'Actual Waste'!D20</f>
        <v>0</v>
      </c>
      <c r="E41" s="130"/>
      <c r="F41" s="130"/>
      <c r="G41" s="129" t="e">
        <f t="shared" si="0"/>
        <v>#N/A</v>
      </c>
      <c r="H41" s="128"/>
      <c r="I41" s="189">
        <f>'Actual Waste'!E20</f>
        <v>0</v>
      </c>
      <c r="J41" s="128"/>
      <c r="K41" s="127"/>
      <c r="L41" s="127" t="str">
        <f>IF('Actual Waste'!H20&lt;&gt;"",'Actual Waste'!H20,'Actual Waste'!I20)</f>
        <v/>
      </c>
      <c r="M41" s="126">
        <f>'Actual Waste'!F20</f>
        <v>0</v>
      </c>
      <c r="N41" s="7" t="str">
        <f>'Actual Waste'!U20</f>
        <v/>
      </c>
      <c r="O41" s="7" t="str">
        <f>'Actual Waste'!V20</f>
        <v/>
      </c>
      <c r="P41" s="6">
        <f>'Actual Waste'!N20</f>
        <v>0</v>
      </c>
      <c r="Q41" s="125" t="str">
        <f t="shared" si="1"/>
        <v/>
      </c>
      <c r="R41" s="124" t="str">
        <f t="shared" si="2"/>
        <v/>
      </c>
      <c r="S41" s="123" t="str">
        <f t="shared" si="3"/>
        <v/>
      </c>
      <c r="T41" s="122" t="str">
        <f t="shared" si="4"/>
        <v/>
      </c>
      <c r="U41" s="123" t="str">
        <f t="shared" si="5"/>
        <v/>
      </c>
      <c r="V41" s="122" t="str">
        <f t="shared" si="6"/>
        <v/>
      </c>
      <c r="W41" s="123">
        <f t="shared" si="7"/>
        <v>0</v>
      </c>
      <c r="X41" s="122">
        <f t="shared" si="8"/>
        <v>0</v>
      </c>
      <c r="Y41" s="123" t="e">
        <f t="shared" si="9"/>
        <v>#VALUE!</v>
      </c>
      <c r="Z41" s="122" t="e">
        <f t="shared" si="10"/>
        <v>#VALUE!</v>
      </c>
      <c r="AA41" s="123" t="e">
        <f t="shared" si="11"/>
        <v>#VALUE!</v>
      </c>
      <c r="AB41" s="122" t="e">
        <f t="shared" si="12"/>
        <v>#VALUE!</v>
      </c>
      <c r="AD41" s="3" t="e">
        <f t="shared" si="13"/>
        <v>#N/A</v>
      </c>
      <c r="AE41" s="3" t="str">
        <f t="shared" si="14"/>
        <v>true</v>
      </c>
      <c r="AF41" s="3" t="e">
        <f>VLOOKUP(C41,#REF!,2,FALSE)</f>
        <v>#REF!</v>
      </c>
      <c r="AG41" s="3" t="e">
        <f t="shared" si="15"/>
        <v>#REF!</v>
      </c>
      <c r="AH41" s="3">
        <f t="shared" si="16"/>
        <v>0</v>
      </c>
      <c r="AI41" s="3">
        <f t="shared" si="17"/>
        <v>0</v>
      </c>
      <c r="AJ41" s="3">
        <f t="shared" si="18"/>
        <v>0</v>
      </c>
      <c r="AL41" s="3">
        <f t="shared" si="19"/>
        <v>0</v>
      </c>
      <c r="AM41" s="3">
        <f t="shared" si="20"/>
        <v>0</v>
      </c>
      <c r="AN41" s="3">
        <f t="shared" si="21"/>
        <v>0</v>
      </c>
      <c r="AO41" s="3">
        <f t="shared" si="22"/>
        <v>0</v>
      </c>
      <c r="AP41" s="3">
        <f t="shared" si="23"/>
        <v>0</v>
      </c>
      <c r="AQ41" s="3">
        <f t="shared" si="24"/>
        <v>0</v>
      </c>
      <c r="AS41" s="3" t="e">
        <f t="shared" si="25"/>
        <v>#REF!</v>
      </c>
      <c r="AU41" s="3" t="e">
        <f t="shared" si="26"/>
        <v>#NAME?</v>
      </c>
      <c r="AW41" s="3">
        <f t="shared" si="27"/>
        <v>0</v>
      </c>
      <c r="AX41" s="3">
        <f t="shared" si="28"/>
        <v>0</v>
      </c>
      <c r="AY41" s="3">
        <f t="shared" si="29"/>
        <v>0</v>
      </c>
      <c r="AZ41" s="3">
        <f t="shared" si="30"/>
        <v>0</v>
      </c>
      <c r="BA41" s="3">
        <f t="shared" si="31"/>
        <v>0</v>
      </c>
      <c r="BB41" s="3">
        <f t="shared" si="32"/>
        <v>0</v>
      </c>
      <c r="BL41" s="155" t="s">
        <v>386</v>
      </c>
      <c r="BM41" s="30"/>
    </row>
    <row r="42" spans="2:69" x14ac:dyDescent="0.35">
      <c r="B42" s="14">
        <v>15</v>
      </c>
      <c r="C42" s="13">
        <f>'Actual Waste'!C21</f>
        <v>0</v>
      </c>
      <c r="D42" s="13">
        <f>'Actual Waste'!D21</f>
        <v>0</v>
      </c>
      <c r="E42" s="130"/>
      <c r="F42" s="130"/>
      <c r="G42" s="129" t="e">
        <f t="shared" si="0"/>
        <v>#N/A</v>
      </c>
      <c r="H42" s="128"/>
      <c r="I42" s="189">
        <f>'Actual Waste'!E21</f>
        <v>0</v>
      </c>
      <c r="J42" s="128"/>
      <c r="K42" s="127"/>
      <c r="L42" s="127" t="str">
        <f>IF('Actual Waste'!H21&lt;&gt;"",'Actual Waste'!H21,'Actual Waste'!I21)</f>
        <v/>
      </c>
      <c r="M42" s="126">
        <f>'Actual Waste'!F21</f>
        <v>0</v>
      </c>
      <c r="N42" s="7" t="str">
        <f>'Actual Waste'!U21</f>
        <v/>
      </c>
      <c r="O42" s="7" t="str">
        <f>'Actual Waste'!V21</f>
        <v/>
      </c>
      <c r="P42" s="6">
        <f>'Actual Waste'!N21</f>
        <v>0</v>
      </c>
      <c r="Q42" s="125" t="str">
        <f t="shared" si="1"/>
        <v/>
      </c>
      <c r="R42" s="124" t="str">
        <f t="shared" si="2"/>
        <v/>
      </c>
      <c r="S42" s="123" t="str">
        <f t="shared" si="3"/>
        <v/>
      </c>
      <c r="T42" s="122" t="str">
        <f t="shared" si="4"/>
        <v/>
      </c>
      <c r="U42" s="123" t="str">
        <f t="shared" si="5"/>
        <v/>
      </c>
      <c r="V42" s="122" t="str">
        <f t="shared" si="6"/>
        <v/>
      </c>
      <c r="W42" s="123">
        <f t="shared" si="7"/>
        <v>0</v>
      </c>
      <c r="X42" s="122">
        <f t="shared" si="8"/>
        <v>0</v>
      </c>
      <c r="Y42" s="123" t="e">
        <f t="shared" si="9"/>
        <v>#VALUE!</v>
      </c>
      <c r="Z42" s="122" t="e">
        <f t="shared" si="10"/>
        <v>#VALUE!</v>
      </c>
      <c r="AA42" s="123" t="e">
        <f t="shared" si="11"/>
        <v>#VALUE!</v>
      </c>
      <c r="AB42" s="122" t="e">
        <f t="shared" si="12"/>
        <v>#VALUE!</v>
      </c>
      <c r="AD42" s="3" t="e">
        <f t="shared" si="13"/>
        <v>#N/A</v>
      </c>
      <c r="AE42" s="3" t="str">
        <f t="shared" si="14"/>
        <v>true</v>
      </c>
      <c r="AF42" s="3" t="e">
        <f>VLOOKUP(C42,#REF!,2,FALSE)</f>
        <v>#REF!</v>
      </c>
      <c r="AG42" s="3" t="e">
        <f t="shared" si="15"/>
        <v>#REF!</v>
      </c>
      <c r="AH42" s="3">
        <f t="shared" si="16"/>
        <v>0</v>
      </c>
      <c r="AI42" s="3">
        <f t="shared" si="17"/>
        <v>0</v>
      </c>
      <c r="AJ42" s="3">
        <f t="shared" si="18"/>
        <v>0</v>
      </c>
      <c r="AL42" s="3">
        <f t="shared" si="19"/>
        <v>0</v>
      </c>
      <c r="AM42" s="3">
        <f t="shared" si="20"/>
        <v>0</v>
      </c>
      <c r="AN42" s="3">
        <f t="shared" si="21"/>
        <v>0</v>
      </c>
      <c r="AO42" s="3">
        <f t="shared" si="22"/>
        <v>0</v>
      </c>
      <c r="AP42" s="3">
        <f t="shared" si="23"/>
        <v>0</v>
      </c>
      <c r="AQ42" s="3">
        <f t="shared" si="24"/>
        <v>0</v>
      </c>
      <c r="AS42" s="3" t="e">
        <f t="shared" si="25"/>
        <v>#REF!</v>
      </c>
      <c r="AU42" s="3" t="e">
        <f t="shared" si="26"/>
        <v>#NAME?</v>
      </c>
      <c r="AW42" s="3">
        <f t="shared" si="27"/>
        <v>0</v>
      </c>
      <c r="AX42" s="3">
        <f t="shared" si="28"/>
        <v>0</v>
      </c>
      <c r="AY42" s="3">
        <f t="shared" si="29"/>
        <v>0</v>
      </c>
      <c r="AZ42" s="3">
        <f t="shared" si="30"/>
        <v>0</v>
      </c>
      <c r="BA42" s="3">
        <f t="shared" si="31"/>
        <v>0</v>
      </c>
      <c r="BB42" s="3">
        <f t="shared" si="32"/>
        <v>0</v>
      </c>
      <c r="BL42" s="155" t="s">
        <v>350</v>
      </c>
      <c r="BM42" s="30"/>
    </row>
    <row r="43" spans="2:69" x14ac:dyDescent="0.35">
      <c r="B43" s="14">
        <v>16</v>
      </c>
      <c r="C43" s="13">
        <f>'Actual Waste'!C22</f>
        <v>0</v>
      </c>
      <c r="D43" s="13">
        <f>'Actual Waste'!D22</f>
        <v>0</v>
      </c>
      <c r="E43" s="130"/>
      <c r="F43" s="130"/>
      <c r="G43" s="129" t="e">
        <f t="shared" si="0"/>
        <v>#N/A</v>
      </c>
      <c r="H43" s="128"/>
      <c r="I43" s="189">
        <f>'Actual Waste'!E22</f>
        <v>0</v>
      </c>
      <c r="J43" s="128"/>
      <c r="K43" s="127"/>
      <c r="L43" s="127" t="str">
        <f>IF('Actual Waste'!H22&lt;&gt;"",'Actual Waste'!H22,'Actual Waste'!I22)</f>
        <v/>
      </c>
      <c r="M43" s="126">
        <f>'Actual Waste'!F22</f>
        <v>0</v>
      </c>
      <c r="N43" s="7" t="str">
        <f>'Actual Waste'!U22</f>
        <v/>
      </c>
      <c r="O43" s="7" t="str">
        <f>'Actual Waste'!V22</f>
        <v/>
      </c>
      <c r="P43" s="6">
        <f>'Actual Waste'!N22</f>
        <v>0</v>
      </c>
      <c r="Q43" s="125" t="str">
        <f t="shared" si="1"/>
        <v/>
      </c>
      <c r="R43" s="124" t="str">
        <f t="shared" si="2"/>
        <v/>
      </c>
      <c r="S43" s="123" t="str">
        <f t="shared" si="3"/>
        <v/>
      </c>
      <c r="T43" s="122" t="str">
        <f t="shared" si="4"/>
        <v/>
      </c>
      <c r="U43" s="123" t="str">
        <f t="shared" si="5"/>
        <v/>
      </c>
      <c r="V43" s="122" t="str">
        <f t="shared" si="6"/>
        <v/>
      </c>
      <c r="W43" s="123">
        <f t="shared" si="7"/>
        <v>0</v>
      </c>
      <c r="X43" s="122">
        <f t="shared" si="8"/>
        <v>0</v>
      </c>
      <c r="Y43" s="123" t="e">
        <f t="shared" si="9"/>
        <v>#VALUE!</v>
      </c>
      <c r="Z43" s="122" t="e">
        <f t="shared" si="10"/>
        <v>#VALUE!</v>
      </c>
      <c r="AA43" s="123" t="e">
        <f t="shared" si="11"/>
        <v>#VALUE!</v>
      </c>
      <c r="AB43" s="122" t="e">
        <f t="shared" si="12"/>
        <v>#VALUE!</v>
      </c>
      <c r="AD43" s="3" t="e">
        <f t="shared" si="13"/>
        <v>#N/A</v>
      </c>
      <c r="AE43" s="3" t="str">
        <f t="shared" si="14"/>
        <v>true</v>
      </c>
      <c r="AF43" s="3" t="e">
        <f>VLOOKUP(C43,#REF!,2,FALSE)</f>
        <v>#REF!</v>
      </c>
      <c r="AG43" s="3" t="e">
        <f t="shared" si="15"/>
        <v>#REF!</v>
      </c>
      <c r="AH43" s="3">
        <f t="shared" si="16"/>
        <v>0</v>
      </c>
      <c r="AI43" s="3">
        <f t="shared" si="17"/>
        <v>0</v>
      </c>
      <c r="AJ43" s="3">
        <f t="shared" si="18"/>
        <v>0</v>
      </c>
      <c r="AL43" s="3">
        <f t="shared" si="19"/>
        <v>0</v>
      </c>
      <c r="AM43" s="3">
        <f t="shared" si="20"/>
        <v>0</v>
      </c>
      <c r="AN43" s="3">
        <f t="shared" si="21"/>
        <v>0</v>
      </c>
      <c r="AO43" s="3">
        <f t="shared" si="22"/>
        <v>0</v>
      </c>
      <c r="AP43" s="3">
        <f t="shared" si="23"/>
        <v>0</v>
      </c>
      <c r="AQ43" s="3">
        <f t="shared" si="24"/>
        <v>0</v>
      </c>
      <c r="AS43" s="3" t="e">
        <f t="shared" si="25"/>
        <v>#REF!</v>
      </c>
      <c r="AU43" s="3" t="e">
        <f t="shared" si="26"/>
        <v>#NAME?</v>
      </c>
      <c r="AW43" s="3">
        <f t="shared" si="27"/>
        <v>0</v>
      </c>
      <c r="AX43" s="3">
        <f t="shared" si="28"/>
        <v>0</v>
      </c>
      <c r="AY43" s="3">
        <f t="shared" si="29"/>
        <v>0</v>
      </c>
      <c r="AZ43" s="3">
        <f t="shared" si="30"/>
        <v>0</v>
      </c>
      <c r="BA43" s="3">
        <f t="shared" si="31"/>
        <v>0</v>
      </c>
      <c r="BB43" s="3">
        <f t="shared" si="32"/>
        <v>0</v>
      </c>
      <c r="BL43" s="155" t="s">
        <v>355</v>
      </c>
      <c r="BM43" s="30"/>
    </row>
    <row r="44" spans="2:69" x14ac:dyDescent="0.35">
      <c r="B44" s="14">
        <v>17</v>
      </c>
      <c r="C44" s="13">
        <f>'Actual Waste'!C23</f>
        <v>0</v>
      </c>
      <c r="D44" s="13">
        <f>'Actual Waste'!D23</f>
        <v>0</v>
      </c>
      <c r="E44" s="130"/>
      <c r="F44" s="130"/>
      <c r="G44" s="129" t="e">
        <f t="shared" si="0"/>
        <v>#N/A</v>
      </c>
      <c r="H44" s="128"/>
      <c r="I44" s="189">
        <f>'Actual Waste'!E23</f>
        <v>0</v>
      </c>
      <c r="J44" s="128"/>
      <c r="K44" s="127"/>
      <c r="L44" s="127" t="str">
        <f>IF('Actual Waste'!H23&lt;&gt;"",'Actual Waste'!H23,'Actual Waste'!I23)</f>
        <v/>
      </c>
      <c r="M44" s="126">
        <f>'Actual Waste'!F23</f>
        <v>0</v>
      </c>
      <c r="N44" s="7" t="str">
        <f>'Actual Waste'!U23</f>
        <v/>
      </c>
      <c r="O44" s="7" t="str">
        <f>'Actual Waste'!V23</f>
        <v/>
      </c>
      <c r="P44" s="6">
        <f>'Actual Waste'!N23</f>
        <v>0</v>
      </c>
      <c r="Q44" s="125" t="str">
        <f t="shared" si="1"/>
        <v/>
      </c>
      <c r="R44" s="124" t="str">
        <f t="shared" si="2"/>
        <v/>
      </c>
      <c r="S44" s="123" t="str">
        <f t="shared" si="3"/>
        <v/>
      </c>
      <c r="T44" s="122" t="str">
        <f t="shared" si="4"/>
        <v/>
      </c>
      <c r="U44" s="123" t="str">
        <f t="shared" si="5"/>
        <v/>
      </c>
      <c r="V44" s="122" t="str">
        <f t="shared" si="6"/>
        <v/>
      </c>
      <c r="W44" s="123">
        <f t="shared" si="7"/>
        <v>0</v>
      </c>
      <c r="X44" s="122">
        <f t="shared" si="8"/>
        <v>0</v>
      </c>
      <c r="Y44" s="123" t="e">
        <f t="shared" si="9"/>
        <v>#VALUE!</v>
      </c>
      <c r="Z44" s="122" t="e">
        <f t="shared" si="10"/>
        <v>#VALUE!</v>
      </c>
      <c r="AA44" s="123" t="e">
        <f t="shared" si="11"/>
        <v>#VALUE!</v>
      </c>
      <c r="AB44" s="122" t="e">
        <f t="shared" si="12"/>
        <v>#VALUE!</v>
      </c>
      <c r="AD44" s="3" t="e">
        <f t="shared" si="13"/>
        <v>#N/A</v>
      </c>
      <c r="AE44" s="3" t="str">
        <f t="shared" si="14"/>
        <v>true</v>
      </c>
      <c r="AF44" s="3" t="e">
        <f>VLOOKUP(C44,#REF!,2,FALSE)</f>
        <v>#REF!</v>
      </c>
      <c r="AG44" s="3" t="e">
        <f t="shared" si="15"/>
        <v>#REF!</v>
      </c>
      <c r="AH44" s="3">
        <f t="shared" si="16"/>
        <v>0</v>
      </c>
      <c r="AI44" s="3">
        <f t="shared" si="17"/>
        <v>0</v>
      </c>
      <c r="AJ44" s="3">
        <f t="shared" si="18"/>
        <v>0</v>
      </c>
      <c r="AL44" s="3">
        <f t="shared" si="19"/>
        <v>0</v>
      </c>
      <c r="AM44" s="3">
        <f t="shared" si="20"/>
        <v>0</v>
      </c>
      <c r="AN44" s="3">
        <f t="shared" si="21"/>
        <v>0</v>
      </c>
      <c r="AO44" s="3">
        <f t="shared" si="22"/>
        <v>0</v>
      </c>
      <c r="AP44" s="3">
        <f t="shared" si="23"/>
        <v>0</v>
      </c>
      <c r="AQ44" s="3">
        <f t="shared" si="24"/>
        <v>0</v>
      </c>
      <c r="AS44" s="3" t="e">
        <f t="shared" si="25"/>
        <v>#REF!</v>
      </c>
      <c r="AU44" s="3" t="e">
        <f t="shared" si="26"/>
        <v>#NAME?</v>
      </c>
      <c r="AW44" s="3">
        <f t="shared" si="27"/>
        <v>0</v>
      </c>
      <c r="AX44" s="3">
        <f t="shared" si="28"/>
        <v>0</v>
      </c>
      <c r="AY44" s="3">
        <f t="shared" si="29"/>
        <v>0</v>
      </c>
      <c r="AZ44" s="3">
        <f t="shared" si="30"/>
        <v>0</v>
      </c>
      <c r="BA44" s="3">
        <f t="shared" si="31"/>
        <v>0</v>
      </c>
      <c r="BB44" s="3">
        <f t="shared" si="32"/>
        <v>0</v>
      </c>
      <c r="BL44" s="155" t="s">
        <v>190</v>
      </c>
      <c r="BM44" s="30"/>
    </row>
    <row r="45" spans="2:69" x14ac:dyDescent="0.35">
      <c r="B45" s="14">
        <v>18</v>
      </c>
      <c r="C45" s="13">
        <f>'Actual Waste'!C24</f>
        <v>0</v>
      </c>
      <c r="D45" s="13">
        <f>'Actual Waste'!D24</f>
        <v>0</v>
      </c>
      <c r="E45" s="130"/>
      <c r="F45" s="130"/>
      <c r="G45" s="129" t="e">
        <f t="shared" si="0"/>
        <v>#N/A</v>
      </c>
      <c r="H45" s="128"/>
      <c r="I45" s="189">
        <f>'Actual Waste'!E24</f>
        <v>0</v>
      </c>
      <c r="J45" s="128"/>
      <c r="K45" s="127"/>
      <c r="L45" s="127" t="str">
        <f>IF('Actual Waste'!H24&lt;&gt;"",'Actual Waste'!H24,'Actual Waste'!I24)</f>
        <v/>
      </c>
      <c r="M45" s="126">
        <f>'Actual Waste'!F24</f>
        <v>0</v>
      </c>
      <c r="N45" s="7" t="str">
        <f>'Actual Waste'!U24</f>
        <v/>
      </c>
      <c r="O45" s="7" t="str">
        <f>'Actual Waste'!V24</f>
        <v/>
      </c>
      <c r="P45" s="6">
        <f>'Actual Waste'!N24</f>
        <v>0</v>
      </c>
      <c r="Q45" s="125" t="str">
        <f t="shared" si="1"/>
        <v/>
      </c>
      <c r="R45" s="124" t="str">
        <f t="shared" si="2"/>
        <v/>
      </c>
      <c r="S45" s="123" t="str">
        <f t="shared" si="3"/>
        <v/>
      </c>
      <c r="T45" s="122" t="str">
        <f t="shared" si="4"/>
        <v/>
      </c>
      <c r="U45" s="123" t="str">
        <f t="shared" si="5"/>
        <v/>
      </c>
      <c r="V45" s="122" t="str">
        <f t="shared" si="6"/>
        <v/>
      </c>
      <c r="W45" s="123">
        <f t="shared" si="7"/>
        <v>0</v>
      </c>
      <c r="X45" s="122">
        <f t="shared" si="8"/>
        <v>0</v>
      </c>
      <c r="Y45" s="123" t="e">
        <f t="shared" si="9"/>
        <v>#VALUE!</v>
      </c>
      <c r="Z45" s="122" t="e">
        <f t="shared" si="10"/>
        <v>#VALUE!</v>
      </c>
      <c r="AA45" s="123" t="e">
        <f t="shared" si="11"/>
        <v>#VALUE!</v>
      </c>
      <c r="AB45" s="122" t="e">
        <f t="shared" si="12"/>
        <v>#VALUE!</v>
      </c>
      <c r="AD45" s="3" t="e">
        <f t="shared" si="13"/>
        <v>#N/A</v>
      </c>
      <c r="AE45" s="3" t="str">
        <f t="shared" si="14"/>
        <v>true</v>
      </c>
      <c r="AF45" s="3" t="e">
        <f>VLOOKUP(C45,#REF!,2,FALSE)</f>
        <v>#REF!</v>
      </c>
      <c r="AG45" s="3" t="e">
        <f t="shared" si="15"/>
        <v>#REF!</v>
      </c>
      <c r="AH45" s="3">
        <f t="shared" si="16"/>
        <v>0</v>
      </c>
      <c r="AI45" s="3">
        <f t="shared" si="17"/>
        <v>0</v>
      </c>
      <c r="AJ45" s="3">
        <f t="shared" si="18"/>
        <v>0</v>
      </c>
      <c r="AL45" s="3">
        <f t="shared" si="19"/>
        <v>0</v>
      </c>
      <c r="AM45" s="3">
        <f t="shared" si="20"/>
        <v>0</v>
      </c>
      <c r="AN45" s="3">
        <f t="shared" si="21"/>
        <v>0</v>
      </c>
      <c r="AO45" s="3">
        <f t="shared" si="22"/>
        <v>0</v>
      </c>
      <c r="AP45" s="3">
        <f t="shared" si="23"/>
        <v>0</v>
      </c>
      <c r="AQ45" s="3">
        <f t="shared" si="24"/>
        <v>0</v>
      </c>
      <c r="AS45" s="3" t="e">
        <f t="shared" si="25"/>
        <v>#REF!</v>
      </c>
      <c r="AU45" s="3" t="e">
        <f t="shared" si="26"/>
        <v>#NAME?</v>
      </c>
      <c r="AW45" s="3">
        <f t="shared" si="27"/>
        <v>0</v>
      </c>
      <c r="AX45" s="3">
        <f t="shared" si="28"/>
        <v>0</v>
      </c>
      <c r="AY45" s="3">
        <f t="shared" si="29"/>
        <v>0</v>
      </c>
      <c r="AZ45" s="3">
        <f t="shared" si="30"/>
        <v>0</v>
      </c>
      <c r="BA45" s="3">
        <f t="shared" si="31"/>
        <v>0</v>
      </c>
      <c r="BB45" s="3">
        <f t="shared" si="32"/>
        <v>0</v>
      </c>
      <c r="BL45" s="154" t="s">
        <v>300</v>
      </c>
      <c r="BM45" s="30"/>
    </row>
    <row r="46" spans="2:69" x14ac:dyDescent="0.35">
      <c r="B46" s="14">
        <v>19</v>
      </c>
      <c r="C46" s="13">
        <f>'Actual Waste'!C25</f>
        <v>0</v>
      </c>
      <c r="D46" s="13">
        <f>'Actual Waste'!D25</f>
        <v>0</v>
      </c>
      <c r="E46" s="130"/>
      <c r="F46" s="130"/>
      <c r="G46" s="129" t="e">
        <f t="shared" si="0"/>
        <v>#N/A</v>
      </c>
      <c r="H46" s="128"/>
      <c r="I46" s="189">
        <f>'Actual Waste'!E25</f>
        <v>0</v>
      </c>
      <c r="J46" s="128"/>
      <c r="K46" s="127"/>
      <c r="L46" s="127" t="str">
        <f>IF('Actual Waste'!H25&lt;&gt;"",'Actual Waste'!H25,'Actual Waste'!I25)</f>
        <v/>
      </c>
      <c r="M46" s="126">
        <f>'Actual Waste'!F25</f>
        <v>0</v>
      </c>
      <c r="N46" s="7" t="str">
        <f>'Actual Waste'!U25</f>
        <v/>
      </c>
      <c r="O46" s="7" t="str">
        <f>'Actual Waste'!V25</f>
        <v/>
      </c>
      <c r="P46" s="6">
        <f>'Actual Waste'!N25</f>
        <v>0</v>
      </c>
      <c r="Q46" s="125" t="str">
        <f t="shared" si="1"/>
        <v/>
      </c>
      <c r="R46" s="124" t="str">
        <f t="shared" si="2"/>
        <v/>
      </c>
      <c r="S46" s="123" t="str">
        <f t="shared" si="3"/>
        <v/>
      </c>
      <c r="T46" s="122" t="str">
        <f t="shared" si="4"/>
        <v/>
      </c>
      <c r="U46" s="123" t="str">
        <f t="shared" si="5"/>
        <v/>
      </c>
      <c r="V46" s="122" t="str">
        <f t="shared" si="6"/>
        <v/>
      </c>
      <c r="W46" s="123">
        <f t="shared" si="7"/>
        <v>0</v>
      </c>
      <c r="X46" s="122">
        <f t="shared" si="8"/>
        <v>0</v>
      </c>
      <c r="Y46" s="123" t="e">
        <f t="shared" si="9"/>
        <v>#VALUE!</v>
      </c>
      <c r="Z46" s="122" t="e">
        <f t="shared" si="10"/>
        <v>#VALUE!</v>
      </c>
      <c r="AA46" s="123" t="e">
        <f t="shared" si="11"/>
        <v>#VALUE!</v>
      </c>
      <c r="AB46" s="122" t="e">
        <f t="shared" si="12"/>
        <v>#VALUE!</v>
      </c>
      <c r="AD46" s="3" t="e">
        <f t="shared" si="13"/>
        <v>#N/A</v>
      </c>
      <c r="AE46" s="3" t="str">
        <f t="shared" si="14"/>
        <v>true</v>
      </c>
      <c r="AF46" s="3" t="e">
        <f>VLOOKUP(C46,#REF!,2,FALSE)</f>
        <v>#REF!</v>
      </c>
      <c r="AG46" s="3" t="e">
        <f t="shared" si="15"/>
        <v>#REF!</v>
      </c>
      <c r="AH46" s="3">
        <f t="shared" si="16"/>
        <v>0</v>
      </c>
      <c r="AI46" s="3">
        <f t="shared" si="17"/>
        <v>0</v>
      </c>
      <c r="AJ46" s="3">
        <f t="shared" si="18"/>
        <v>0</v>
      </c>
      <c r="AL46" s="3">
        <f t="shared" si="19"/>
        <v>0</v>
      </c>
      <c r="AM46" s="3">
        <f t="shared" si="20"/>
        <v>0</v>
      </c>
      <c r="AN46" s="3">
        <f t="shared" si="21"/>
        <v>0</v>
      </c>
      <c r="AO46" s="3">
        <f t="shared" si="22"/>
        <v>0</v>
      </c>
      <c r="AP46" s="3">
        <f t="shared" si="23"/>
        <v>0</v>
      </c>
      <c r="AQ46" s="3">
        <f t="shared" si="24"/>
        <v>0</v>
      </c>
      <c r="AS46" s="3" t="e">
        <f t="shared" si="25"/>
        <v>#REF!</v>
      </c>
      <c r="AU46" s="3" t="e">
        <f t="shared" si="26"/>
        <v>#NAME?</v>
      </c>
      <c r="AW46" s="3">
        <f t="shared" si="27"/>
        <v>0</v>
      </c>
      <c r="AX46" s="3">
        <f t="shared" si="28"/>
        <v>0</v>
      </c>
      <c r="AY46" s="3">
        <f t="shared" si="29"/>
        <v>0</v>
      </c>
      <c r="AZ46" s="3">
        <f t="shared" si="30"/>
        <v>0</v>
      </c>
      <c r="BA46" s="3">
        <f t="shared" si="31"/>
        <v>0</v>
      </c>
      <c r="BB46" s="3">
        <f t="shared" si="32"/>
        <v>0</v>
      </c>
      <c r="BL46" s="153"/>
      <c r="BM46" s="30"/>
    </row>
    <row r="47" spans="2:69" x14ac:dyDescent="0.35">
      <c r="B47" s="14">
        <v>20</v>
      </c>
      <c r="C47" s="13">
        <f>'Actual Waste'!C26</f>
        <v>0</v>
      </c>
      <c r="D47" s="13">
        <f>'Actual Waste'!D26</f>
        <v>0</v>
      </c>
      <c r="E47" s="130"/>
      <c r="F47" s="130"/>
      <c r="G47" s="129" t="e">
        <f t="shared" si="0"/>
        <v>#N/A</v>
      </c>
      <c r="H47" s="128"/>
      <c r="I47" s="189">
        <f>'Actual Waste'!E26</f>
        <v>0</v>
      </c>
      <c r="J47" s="128"/>
      <c r="K47" s="127"/>
      <c r="L47" s="127" t="str">
        <f>IF('Actual Waste'!H26&lt;&gt;"",'Actual Waste'!H26,'Actual Waste'!I26)</f>
        <v/>
      </c>
      <c r="M47" s="126">
        <f>'Actual Waste'!F26</f>
        <v>0</v>
      </c>
      <c r="N47" s="7" t="str">
        <f>'Actual Waste'!U26</f>
        <v/>
      </c>
      <c r="O47" s="7" t="str">
        <f>'Actual Waste'!V26</f>
        <v/>
      </c>
      <c r="P47" s="6">
        <f>'Actual Waste'!N26</f>
        <v>0</v>
      </c>
      <c r="Q47" s="125" t="str">
        <f t="shared" si="1"/>
        <v/>
      </c>
      <c r="R47" s="124" t="str">
        <f t="shared" si="2"/>
        <v/>
      </c>
      <c r="S47" s="123" t="str">
        <f t="shared" si="3"/>
        <v/>
      </c>
      <c r="T47" s="122" t="str">
        <f t="shared" si="4"/>
        <v/>
      </c>
      <c r="U47" s="123" t="str">
        <f t="shared" si="5"/>
        <v/>
      </c>
      <c r="V47" s="122" t="str">
        <f t="shared" si="6"/>
        <v/>
      </c>
      <c r="W47" s="123">
        <f t="shared" si="7"/>
        <v>0</v>
      </c>
      <c r="X47" s="122">
        <f t="shared" si="8"/>
        <v>0</v>
      </c>
      <c r="Y47" s="123" t="e">
        <f t="shared" si="9"/>
        <v>#VALUE!</v>
      </c>
      <c r="Z47" s="122" t="e">
        <f t="shared" si="10"/>
        <v>#VALUE!</v>
      </c>
      <c r="AA47" s="123" t="e">
        <f t="shared" si="11"/>
        <v>#VALUE!</v>
      </c>
      <c r="AB47" s="122" t="e">
        <f t="shared" si="12"/>
        <v>#VALUE!</v>
      </c>
      <c r="AD47" s="3" t="e">
        <f t="shared" si="13"/>
        <v>#N/A</v>
      </c>
      <c r="AE47" s="3" t="str">
        <f t="shared" si="14"/>
        <v>true</v>
      </c>
      <c r="AF47" s="3" t="e">
        <f>VLOOKUP(C47,#REF!,2,FALSE)</f>
        <v>#REF!</v>
      </c>
      <c r="AG47" s="3" t="e">
        <f t="shared" si="15"/>
        <v>#REF!</v>
      </c>
      <c r="AH47" s="3">
        <f t="shared" si="16"/>
        <v>0</v>
      </c>
      <c r="AI47" s="3">
        <f t="shared" si="17"/>
        <v>0</v>
      </c>
      <c r="AJ47" s="3">
        <f t="shared" si="18"/>
        <v>0</v>
      </c>
      <c r="AL47" s="3">
        <f t="shared" si="19"/>
        <v>0</v>
      </c>
      <c r="AM47" s="3">
        <f t="shared" si="20"/>
        <v>0</v>
      </c>
      <c r="AN47" s="3">
        <f t="shared" si="21"/>
        <v>0</v>
      </c>
      <c r="AO47" s="3">
        <f t="shared" si="22"/>
        <v>0</v>
      </c>
      <c r="AP47" s="3">
        <f t="shared" si="23"/>
        <v>0</v>
      </c>
      <c r="AQ47" s="3">
        <f t="shared" si="24"/>
        <v>0</v>
      </c>
      <c r="AS47" s="3" t="e">
        <f t="shared" si="25"/>
        <v>#REF!</v>
      </c>
      <c r="AU47" s="3" t="e">
        <f t="shared" si="26"/>
        <v>#NAME?</v>
      </c>
      <c r="AW47" s="3">
        <f t="shared" si="27"/>
        <v>0</v>
      </c>
      <c r="AX47" s="3">
        <f t="shared" si="28"/>
        <v>0</v>
      </c>
      <c r="AY47" s="3">
        <f t="shared" si="29"/>
        <v>0</v>
      </c>
      <c r="AZ47" s="3">
        <f t="shared" si="30"/>
        <v>0</v>
      </c>
      <c r="BA47" s="3">
        <f t="shared" si="31"/>
        <v>0</v>
      </c>
      <c r="BB47" s="3">
        <f t="shared" si="32"/>
        <v>0</v>
      </c>
      <c r="BL47" s="152" t="s">
        <v>396</v>
      </c>
      <c r="BM47" s="151" t="s">
        <v>395</v>
      </c>
      <c r="BO47" s="4" t="s">
        <v>33</v>
      </c>
      <c r="BP47" s="3" t="s">
        <v>391</v>
      </c>
      <c r="BQ47" s="3" t="s">
        <v>389</v>
      </c>
    </row>
    <row r="48" spans="2:69" x14ac:dyDescent="0.35">
      <c r="B48" s="14">
        <v>21</v>
      </c>
      <c r="C48" s="13">
        <f>'Actual Waste'!C27</f>
        <v>0</v>
      </c>
      <c r="D48" s="13">
        <f>'Actual Waste'!D27</f>
        <v>0</v>
      </c>
      <c r="E48" s="130"/>
      <c r="F48" s="130"/>
      <c r="G48" s="129" t="e">
        <f t="shared" si="0"/>
        <v>#N/A</v>
      </c>
      <c r="H48" s="128"/>
      <c r="I48" s="189">
        <f>'Actual Waste'!E27</f>
        <v>0</v>
      </c>
      <c r="J48" s="128"/>
      <c r="K48" s="127"/>
      <c r="L48" s="127" t="str">
        <f>IF('Actual Waste'!H27&lt;&gt;"",'Actual Waste'!H27,'Actual Waste'!I27)</f>
        <v/>
      </c>
      <c r="M48" s="126">
        <f>'Actual Waste'!F27</f>
        <v>0</v>
      </c>
      <c r="N48" s="7" t="str">
        <f>'Actual Waste'!U27</f>
        <v/>
      </c>
      <c r="O48" s="7" t="str">
        <f>'Actual Waste'!V27</f>
        <v/>
      </c>
      <c r="P48" s="6">
        <f>'Actual Waste'!N27</f>
        <v>0</v>
      </c>
      <c r="Q48" s="125" t="str">
        <f t="shared" si="1"/>
        <v/>
      </c>
      <c r="R48" s="124" t="str">
        <f t="shared" si="2"/>
        <v/>
      </c>
      <c r="S48" s="123" t="str">
        <f t="shared" si="3"/>
        <v/>
      </c>
      <c r="T48" s="122" t="str">
        <f t="shared" si="4"/>
        <v/>
      </c>
      <c r="U48" s="123" t="str">
        <f t="shared" si="5"/>
        <v/>
      </c>
      <c r="V48" s="122" t="str">
        <f t="shared" si="6"/>
        <v/>
      </c>
      <c r="W48" s="123">
        <f t="shared" si="7"/>
        <v>0</v>
      </c>
      <c r="X48" s="122">
        <f t="shared" si="8"/>
        <v>0</v>
      </c>
      <c r="Y48" s="123" t="e">
        <f t="shared" si="9"/>
        <v>#VALUE!</v>
      </c>
      <c r="Z48" s="122" t="e">
        <f t="shared" si="10"/>
        <v>#VALUE!</v>
      </c>
      <c r="AA48" s="123" t="e">
        <f t="shared" si="11"/>
        <v>#VALUE!</v>
      </c>
      <c r="AB48" s="122" t="e">
        <f t="shared" si="12"/>
        <v>#VALUE!</v>
      </c>
      <c r="AD48" s="3" t="e">
        <f t="shared" si="13"/>
        <v>#N/A</v>
      </c>
      <c r="AE48" s="3" t="str">
        <f t="shared" si="14"/>
        <v>true</v>
      </c>
      <c r="AF48" s="3" t="e">
        <f>VLOOKUP(C48,#REF!,2,FALSE)</f>
        <v>#REF!</v>
      </c>
      <c r="AG48" s="3" t="e">
        <f t="shared" si="15"/>
        <v>#REF!</v>
      </c>
      <c r="AH48" s="3">
        <f t="shared" si="16"/>
        <v>0</v>
      </c>
      <c r="AI48" s="3">
        <f t="shared" si="17"/>
        <v>0</v>
      </c>
      <c r="AJ48" s="3">
        <f t="shared" si="18"/>
        <v>0</v>
      </c>
      <c r="AL48" s="3">
        <f t="shared" si="19"/>
        <v>0</v>
      </c>
      <c r="AM48" s="3">
        <f t="shared" si="20"/>
        <v>0</v>
      </c>
      <c r="AN48" s="3">
        <f t="shared" si="21"/>
        <v>0</v>
      </c>
      <c r="AO48" s="3">
        <f t="shared" si="22"/>
        <v>0</v>
      </c>
      <c r="AP48" s="3">
        <f t="shared" si="23"/>
        <v>0</v>
      </c>
      <c r="AQ48" s="3">
        <f t="shared" si="24"/>
        <v>0</v>
      </c>
      <c r="AS48" s="3" t="e">
        <f t="shared" si="25"/>
        <v>#REF!</v>
      </c>
      <c r="AU48" s="3" t="e">
        <f t="shared" si="26"/>
        <v>#NAME?</v>
      </c>
      <c r="AW48" s="3">
        <f t="shared" si="27"/>
        <v>0</v>
      </c>
      <c r="AX48" s="3">
        <f t="shared" si="28"/>
        <v>0</v>
      </c>
      <c r="AY48" s="3">
        <f t="shared" si="29"/>
        <v>0</v>
      </c>
      <c r="AZ48" s="3">
        <f t="shared" si="30"/>
        <v>0</v>
      </c>
      <c r="BA48" s="3">
        <f t="shared" si="31"/>
        <v>0</v>
      </c>
      <c r="BB48" s="3">
        <f t="shared" si="32"/>
        <v>0</v>
      </c>
      <c r="BL48" s="94" t="s">
        <v>390</v>
      </c>
      <c r="BM48" s="150" t="s">
        <v>389</v>
      </c>
      <c r="BO48" s="4" t="s">
        <v>33</v>
      </c>
      <c r="BP48" s="57" t="s">
        <v>12</v>
      </c>
      <c r="BQ48" s="3" t="s">
        <v>358</v>
      </c>
    </row>
    <row r="49" spans="2:69" x14ac:dyDescent="0.35">
      <c r="B49" s="14">
        <v>22</v>
      </c>
      <c r="C49" s="13">
        <f>'Actual Waste'!C28</f>
        <v>0</v>
      </c>
      <c r="D49" s="13">
        <f>'Actual Waste'!D28</f>
        <v>0</v>
      </c>
      <c r="E49" s="130"/>
      <c r="F49" s="130"/>
      <c r="G49" s="129" t="e">
        <f t="shared" si="0"/>
        <v>#N/A</v>
      </c>
      <c r="H49" s="128"/>
      <c r="I49" s="189">
        <f>'Actual Waste'!E28</f>
        <v>0</v>
      </c>
      <c r="J49" s="128"/>
      <c r="K49" s="127"/>
      <c r="L49" s="127" t="str">
        <f>IF('Actual Waste'!H28&lt;&gt;"",'Actual Waste'!H28,'Actual Waste'!I28)</f>
        <v/>
      </c>
      <c r="M49" s="126">
        <f>'Actual Waste'!F28</f>
        <v>0</v>
      </c>
      <c r="N49" s="7" t="str">
        <f>'Actual Waste'!U28</f>
        <v/>
      </c>
      <c r="O49" s="7" t="str">
        <f>'Actual Waste'!V28</f>
        <v/>
      </c>
      <c r="P49" s="6">
        <f>'Actual Waste'!N28</f>
        <v>0</v>
      </c>
      <c r="Q49" s="125" t="str">
        <f t="shared" si="1"/>
        <v/>
      </c>
      <c r="R49" s="124" t="str">
        <f t="shared" si="2"/>
        <v/>
      </c>
      <c r="S49" s="123" t="str">
        <f t="shared" si="3"/>
        <v/>
      </c>
      <c r="T49" s="122" t="str">
        <f t="shared" si="4"/>
        <v/>
      </c>
      <c r="U49" s="123" t="str">
        <f t="shared" si="5"/>
        <v/>
      </c>
      <c r="V49" s="122" t="str">
        <f t="shared" si="6"/>
        <v/>
      </c>
      <c r="W49" s="123">
        <f t="shared" si="7"/>
        <v>0</v>
      </c>
      <c r="X49" s="122">
        <f t="shared" si="8"/>
        <v>0</v>
      </c>
      <c r="Y49" s="123" t="e">
        <f t="shared" si="9"/>
        <v>#VALUE!</v>
      </c>
      <c r="Z49" s="122" t="e">
        <f t="shared" si="10"/>
        <v>#VALUE!</v>
      </c>
      <c r="AA49" s="123" t="e">
        <f t="shared" si="11"/>
        <v>#VALUE!</v>
      </c>
      <c r="AB49" s="122" t="e">
        <f t="shared" si="12"/>
        <v>#VALUE!</v>
      </c>
      <c r="AD49" s="3" t="e">
        <f t="shared" si="13"/>
        <v>#N/A</v>
      </c>
      <c r="AE49" s="3" t="str">
        <f t="shared" si="14"/>
        <v>true</v>
      </c>
      <c r="AF49" s="3" t="e">
        <f>VLOOKUP(C49,#REF!,2,FALSE)</f>
        <v>#REF!</v>
      </c>
      <c r="AG49" s="3" t="e">
        <f t="shared" si="15"/>
        <v>#REF!</v>
      </c>
      <c r="AH49" s="3">
        <f t="shared" si="16"/>
        <v>0</v>
      </c>
      <c r="AI49" s="3">
        <f t="shared" si="17"/>
        <v>0</v>
      </c>
      <c r="AJ49" s="3">
        <f t="shared" si="18"/>
        <v>0</v>
      </c>
      <c r="AL49" s="3">
        <f t="shared" si="19"/>
        <v>0</v>
      </c>
      <c r="AM49" s="3">
        <f t="shared" si="20"/>
        <v>0</v>
      </c>
      <c r="AN49" s="3">
        <f t="shared" si="21"/>
        <v>0</v>
      </c>
      <c r="AO49" s="3">
        <f t="shared" si="22"/>
        <v>0</v>
      </c>
      <c r="AP49" s="3">
        <f t="shared" si="23"/>
        <v>0</v>
      </c>
      <c r="AQ49" s="3">
        <f t="shared" si="24"/>
        <v>0</v>
      </c>
      <c r="AS49" s="3" t="e">
        <f t="shared" si="25"/>
        <v>#REF!</v>
      </c>
      <c r="AU49" s="3" t="e">
        <f t="shared" si="26"/>
        <v>#NAME?</v>
      </c>
      <c r="AW49" s="3">
        <f t="shared" si="27"/>
        <v>0</v>
      </c>
      <c r="AX49" s="3">
        <f t="shared" si="28"/>
        <v>0</v>
      </c>
      <c r="AY49" s="3">
        <f t="shared" si="29"/>
        <v>0</v>
      </c>
      <c r="AZ49" s="3">
        <f t="shared" si="30"/>
        <v>0</v>
      </c>
      <c r="BA49" s="3">
        <f t="shared" si="31"/>
        <v>0</v>
      </c>
      <c r="BB49" s="3">
        <f t="shared" si="32"/>
        <v>0</v>
      </c>
      <c r="BL49" s="84" t="s">
        <v>388</v>
      </c>
      <c r="BM49" s="148" t="s">
        <v>387</v>
      </c>
      <c r="BO49" s="4" t="s">
        <v>33</v>
      </c>
      <c r="BP49" s="57" t="s">
        <v>11</v>
      </c>
      <c r="BQ49" s="3" t="s">
        <v>186</v>
      </c>
    </row>
    <row r="50" spans="2:69" x14ac:dyDescent="0.35">
      <c r="B50" s="14">
        <v>23</v>
      </c>
      <c r="C50" s="13">
        <f>'Actual Waste'!C29</f>
        <v>0</v>
      </c>
      <c r="D50" s="13">
        <f>'Actual Waste'!D29</f>
        <v>0</v>
      </c>
      <c r="E50" s="130"/>
      <c r="F50" s="130"/>
      <c r="G50" s="129" t="e">
        <f t="shared" si="0"/>
        <v>#N/A</v>
      </c>
      <c r="H50" s="128"/>
      <c r="I50" s="189">
        <f>'Actual Waste'!E29</f>
        <v>0</v>
      </c>
      <c r="J50" s="128"/>
      <c r="K50" s="127"/>
      <c r="L50" s="127" t="str">
        <f>IF('Actual Waste'!H29&lt;&gt;"",'Actual Waste'!H29,'Actual Waste'!I29)</f>
        <v/>
      </c>
      <c r="M50" s="126">
        <f>'Actual Waste'!F29</f>
        <v>0</v>
      </c>
      <c r="N50" s="7" t="str">
        <f>'Actual Waste'!U29</f>
        <v/>
      </c>
      <c r="O50" s="7" t="str">
        <f>'Actual Waste'!V29</f>
        <v/>
      </c>
      <c r="P50" s="6">
        <f>'Actual Waste'!N29</f>
        <v>0</v>
      </c>
      <c r="Q50" s="125" t="str">
        <f t="shared" si="1"/>
        <v/>
      </c>
      <c r="R50" s="124" t="str">
        <f t="shared" si="2"/>
        <v/>
      </c>
      <c r="S50" s="123" t="str">
        <f t="shared" si="3"/>
        <v/>
      </c>
      <c r="T50" s="122" t="str">
        <f t="shared" si="4"/>
        <v/>
      </c>
      <c r="U50" s="123" t="str">
        <f t="shared" si="5"/>
        <v/>
      </c>
      <c r="V50" s="122" t="str">
        <f t="shared" si="6"/>
        <v/>
      </c>
      <c r="W50" s="123">
        <f t="shared" si="7"/>
        <v>0</v>
      </c>
      <c r="X50" s="122">
        <f t="shared" si="8"/>
        <v>0</v>
      </c>
      <c r="Y50" s="123" t="e">
        <f t="shared" si="9"/>
        <v>#VALUE!</v>
      </c>
      <c r="Z50" s="122" t="e">
        <f t="shared" si="10"/>
        <v>#VALUE!</v>
      </c>
      <c r="AA50" s="123" t="e">
        <f t="shared" si="11"/>
        <v>#VALUE!</v>
      </c>
      <c r="AB50" s="122" t="e">
        <f t="shared" si="12"/>
        <v>#VALUE!</v>
      </c>
      <c r="AD50" s="3" t="e">
        <f t="shared" si="13"/>
        <v>#N/A</v>
      </c>
      <c r="AE50" s="3" t="str">
        <f t="shared" si="14"/>
        <v>true</v>
      </c>
      <c r="AF50" s="3" t="e">
        <f>VLOOKUP(C50,#REF!,2,FALSE)</f>
        <v>#REF!</v>
      </c>
      <c r="AG50" s="3" t="e">
        <f t="shared" si="15"/>
        <v>#REF!</v>
      </c>
      <c r="AH50" s="3">
        <f t="shared" si="16"/>
        <v>0</v>
      </c>
      <c r="AI50" s="3">
        <f t="shared" si="17"/>
        <v>0</v>
      </c>
      <c r="AJ50" s="3">
        <f t="shared" si="18"/>
        <v>0</v>
      </c>
      <c r="AL50" s="3">
        <f t="shared" si="19"/>
        <v>0</v>
      </c>
      <c r="AM50" s="3">
        <f t="shared" si="20"/>
        <v>0</v>
      </c>
      <c r="AN50" s="3">
        <f t="shared" si="21"/>
        <v>0</v>
      </c>
      <c r="AO50" s="3">
        <f t="shared" si="22"/>
        <v>0</v>
      </c>
      <c r="AP50" s="3">
        <f t="shared" si="23"/>
        <v>0</v>
      </c>
      <c r="AQ50" s="3">
        <f t="shared" si="24"/>
        <v>0</v>
      </c>
      <c r="AS50" s="3" t="e">
        <f t="shared" si="25"/>
        <v>#REF!</v>
      </c>
      <c r="AU50" s="3" t="e">
        <f t="shared" si="26"/>
        <v>#NAME?</v>
      </c>
      <c r="AW50" s="3">
        <f t="shared" si="27"/>
        <v>0</v>
      </c>
      <c r="AX50" s="3">
        <f t="shared" si="28"/>
        <v>0</v>
      </c>
      <c r="AY50" s="3">
        <f t="shared" si="29"/>
        <v>0</v>
      </c>
      <c r="AZ50" s="3">
        <f t="shared" si="30"/>
        <v>0</v>
      </c>
      <c r="BA50" s="3">
        <f t="shared" si="31"/>
        <v>0</v>
      </c>
      <c r="BB50" s="3">
        <f t="shared" si="32"/>
        <v>0</v>
      </c>
      <c r="BL50" s="84" t="s">
        <v>385</v>
      </c>
      <c r="BM50" s="148" t="s">
        <v>384</v>
      </c>
      <c r="BO50" s="4" t="s">
        <v>33</v>
      </c>
      <c r="BP50" s="3" t="s">
        <v>4</v>
      </c>
      <c r="BQ50" s="3" t="s">
        <v>287</v>
      </c>
    </row>
    <row r="51" spans="2:69" x14ac:dyDescent="0.35">
      <c r="B51" s="14">
        <v>24</v>
      </c>
      <c r="C51" s="13">
        <f>'Actual Waste'!C30</f>
        <v>0</v>
      </c>
      <c r="D51" s="13">
        <f>'Actual Waste'!D30</f>
        <v>0</v>
      </c>
      <c r="E51" s="130"/>
      <c r="F51" s="130"/>
      <c r="G51" s="129" t="e">
        <f t="shared" si="0"/>
        <v>#N/A</v>
      </c>
      <c r="H51" s="128"/>
      <c r="I51" s="189">
        <f>'Actual Waste'!E30</f>
        <v>0</v>
      </c>
      <c r="J51" s="128"/>
      <c r="K51" s="127"/>
      <c r="L51" s="127" t="str">
        <f>IF('Actual Waste'!H30&lt;&gt;"",'Actual Waste'!H30,'Actual Waste'!I30)</f>
        <v/>
      </c>
      <c r="M51" s="126">
        <f>'Actual Waste'!F30</f>
        <v>0</v>
      </c>
      <c r="N51" s="7" t="str">
        <f>'Actual Waste'!U30</f>
        <v/>
      </c>
      <c r="O51" s="7" t="str">
        <f>'Actual Waste'!V30</f>
        <v/>
      </c>
      <c r="P51" s="6">
        <f>'Actual Waste'!N30</f>
        <v>0</v>
      </c>
      <c r="Q51" s="125" t="str">
        <f t="shared" si="1"/>
        <v/>
      </c>
      <c r="R51" s="124" t="str">
        <f t="shared" si="2"/>
        <v/>
      </c>
      <c r="S51" s="123" t="str">
        <f t="shared" si="3"/>
        <v/>
      </c>
      <c r="T51" s="122" t="str">
        <f t="shared" si="4"/>
        <v/>
      </c>
      <c r="U51" s="123" t="str">
        <f t="shared" si="5"/>
        <v/>
      </c>
      <c r="V51" s="122" t="str">
        <f t="shared" si="6"/>
        <v/>
      </c>
      <c r="W51" s="123">
        <f t="shared" si="7"/>
        <v>0</v>
      </c>
      <c r="X51" s="122">
        <f t="shared" si="8"/>
        <v>0</v>
      </c>
      <c r="Y51" s="123" t="e">
        <f t="shared" si="9"/>
        <v>#VALUE!</v>
      </c>
      <c r="Z51" s="122" t="e">
        <f t="shared" si="10"/>
        <v>#VALUE!</v>
      </c>
      <c r="AA51" s="123" t="e">
        <f t="shared" si="11"/>
        <v>#VALUE!</v>
      </c>
      <c r="AB51" s="122" t="e">
        <f t="shared" si="12"/>
        <v>#VALUE!</v>
      </c>
      <c r="AD51" s="3" t="e">
        <f t="shared" si="13"/>
        <v>#N/A</v>
      </c>
      <c r="AE51" s="3" t="str">
        <f t="shared" si="14"/>
        <v>true</v>
      </c>
      <c r="AF51" s="3" t="e">
        <f>VLOOKUP(C51,#REF!,2,FALSE)</f>
        <v>#REF!</v>
      </c>
      <c r="AG51" s="3" t="e">
        <f t="shared" si="15"/>
        <v>#REF!</v>
      </c>
      <c r="AH51" s="3">
        <f t="shared" si="16"/>
        <v>0</v>
      </c>
      <c r="AI51" s="3">
        <f t="shared" si="17"/>
        <v>0</v>
      </c>
      <c r="AJ51" s="3">
        <f t="shared" si="18"/>
        <v>0</v>
      </c>
      <c r="AL51" s="3">
        <f t="shared" si="19"/>
        <v>0</v>
      </c>
      <c r="AM51" s="3">
        <f t="shared" si="20"/>
        <v>0</v>
      </c>
      <c r="AN51" s="3">
        <f t="shared" si="21"/>
        <v>0</v>
      </c>
      <c r="AO51" s="3">
        <f t="shared" si="22"/>
        <v>0</v>
      </c>
      <c r="AP51" s="3">
        <f t="shared" si="23"/>
        <v>0</v>
      </c>
      <c r="AQ51" s="3">
        <f t="shared" si="24"/>
        <v>0</v>
      </c>
      <c r="AS51" s="3" t="e">
        <f t="shared" si="25"/>
        <v>#REF!</v>
      </c>
      <c r="AU51" s="3" t="e">
        <f t="shared" si="26"/>
        <v>#NAME?</v>
      </c>
      <c r="AW51" s="3">
        <f t="shared" si="27"/>
        <v>0</v>
      </c>
      <c r="AX51" s="3">
        <f t="shared" si="28"/>
        <v>0</v>
      </c>
      <c r="AY51" s="3">
        <f t="shared" si="29"/>
        <v>0</v>
      </c>
      <c r="AZ51" s="3">
        <f t="shared" si="30"/>
        <v>0</v>
      </c>
      <c r="BA51" s="3">
        <f t="shared" si="31"/>
        <v>0</v>
      </c>
      <c r="BB51" s="3">
        <f t="shared" si="32"/>
        <v>0</v>
      </c>
      <c r="BL51" s="84" t="s">
        <v>383</v>
      </c>
      <c r="BM51" s="148" t="s">
        <v>382</v>
      </c>
      <c r="BO51" s="4" t="s">
        <v>33</v>
      </c>
      <c r="BP51" s="3" t="s">
        <v>377</v>
      </c>
      <c r="BQ51" s="3" t="s">
        <v>375</v>
      </c>
    </row>
    <row r="52" spans="2:69" x14ac:dyDescent="0.35">
      <c r="B52" s="14">
        <v>25</v>
      </c>
      <c r="C52" s="13">
        <f>'Actual Waste'!C31</f>
        <v>0</v>
      </c>
      <c r="D52" s="13">
        <f>'Actual Waste'!D31</f>
        <v>0</v>
      </c>
      <c r="E52" s="130"/>
      <c r="F52" s="130"/>
      <c r="G52" s="129" t="e">
        <f t="shared" si="0"/>
        <v>#N/A</v>
      </c>
      <c r="H52" s="128"/>
      <c r="I52" s="189">
        <f>'Actual Waste'!E31</f>
        <v>0</v>
      </c>
      <c r="J52" s="128"/>
      <c r="K52" s="127"/>
      <c r="L52" s="127" t="str">
        <f>IF('Actual Waste'!H31&lt;&gt;"",'Actual Waste'!H31,'Actual Waste'!I31)</f>
        <v/>
      </c>
      <c r="M52" s="126">
        <f>'Actual Waste'!F31</f>
        <v>0</v>
      </c>
      <c r="N52" s="7" t="str">
        <f>'Actual Waste'!U31</f>
        <v/>
      </c>
      <c r="O52" s="7" t="str">
        <f>'Actual Waste'!V31</f>
        <v/>
      </c>
      <c r="P52" s="6">
        <f>'Actual Waste'!N31</f>
        <v>0</v>
      </c>
      <c r="Q52" s="125" t="str">
        <f t="shared" si="1"/>
        <v/>
      </c>
      <c r="R52" s="124" t="str">
        <f t="shared" si="2"/>
        <v/>
      </c>
      <c r="S52" s="123" t="str">
        <f t="shared" si="3"/>
        <v/>
      </c>
      <c r="T52" s="122" t="str">
        <f t="shared" si="4"/>
        <v/>
      </c>
      <c r="U52" s="123" t="str">
        <f t="shared" si="5"/>
        <v/>
      </c>
      <c r="V52" s="122" t="str">
        <f t="shared" si="6"/>
        <v/>
      </c>
      <c r="W52" s="123">
        <f t="shared" si="7"/>
        <v>0</v>
      </c>
      <c r="X52" s="122">
        <f t="shared" si="8"/>
        <v>0</v>
      </c>
      <c r="Y52" s="123" t="e">
        <f t="shared" si="9"/>
        <v>#VALUE!</v>
      </c>
      <c r="Z52" s="122" t="e">
        <f t="shared" si="10"/>
        <v>#VALUE!</v>
      </c>
      <c r="AA52" s="123" t="e">
        <f t="shared" si="11"/>
        <v>#VALUE!</v>
      </c>
      <c r="AB52" s="122" t="e">
        <f t="shared" si="12"/>
        <v>#VALUE!</v>
      </c>
      <c r="AD52" s="3" t="e">
        <f t="shared" si="13"/>
        <v>#N/A</v>
      </c>
      <c r="AE52" s="3" t="str">
        <f t="shared" si="14"/>
        <v>true</v>
      </c>
      <c r="AF52" s="3" t="e">
        <f>VLOOKUP(C52,#REF!,2,FALSE)</f>
        <v>#REF!</v>
      </c>
      <c r="AG52" s="3" t="e">
        <f t="shared" si="15"/>
        <v>#REF!</v>
      </c>
      <c r="AH52" s="3">
        <f t="shared" si="16"/>
        <v>0</v>
      </c>
      <c r="AI52" s="3">
        <f t="shared" si="17"/>
        <v>0</v>
      </c>
      <c r="AJ52" s="3">
        <f t="shared" si="18"/>
        <v>0</v>
      </c>
      <c r="AL52" s="3">
        <f t="shared" si="19"/>
        <v>0</v>
      </c>
      <c r="AM52" s="3">
        <f t="shared" si="20"/>
        <v>0</v>
      </c>
      <c r="AN52" s="3">
        <f t="shared" si="21"/>
        <v>0</v>
      </c>
      <c r="AO52" s="3">
        <f t="shared" si="22"/>
        <v>0</v>
      </c>
      <c r="AP52" s="3">
        <f t="shared" si="23"/>
        <v>0</v>
      </c>
      <c r="AQ52" s="3">
        <f t="shared" si="24"/>
        <v>0</v>
      </c>
      <c r="AS52" s="3" t="e">
        <f t="shared" si="25"/>
        <v>#REF!</v>
      </c>
      <c r="AU52" s="3" t="e">
        <f t="shared" si="26"/>
        <v>#NAME?</v>
      </c>
      <c r="AW52" s="3">
        <f t="shared" si="27"/>
        <v>0</v>
      </c>
      <c r="AX52" s="3">
        <f t="shared" si="28"/>
        <v>0</v>
      </c>
      <c r="AY52" s="3">
        <f t="shared" si="29"/>
        <v>0</v>
      </c>
      <c r="AZ52" s="3">
        <f t="shared" si="30"/>
        <v>0</v>
      </c>
      <c r="BA52" s="3">
        <f t="shared" si="31"/>
        <v>0</v>
      </c>
      <c r="BB52" s="3">
        <f t="shared" si="32"/>
        <v>0</v>
      </c>
      <c r="BL52" s="84" t="s">
        <v>381</v>
      </c>
      <c r="BM52" s="148" t="s">
        <v>380</v>
      </c>
      <c r="BO52" s="4" t="s">
        <v>33</v>
      </c>
      <c r="BP52" s="3" t="s">
        <v>386</v>
      </c>
      <c r="BQ52" s="3" t="s">
        <v>384</v>
      </c>
    </row>
    <row r="53" spans="2:69" x14ac:dyDescent="0.35">
      <c r="B53" s="14">
        <v>26</v>
      </c>
      <c r="C53" s="13">
        <f>'Actual Waste'!C32</f>
        <v>0</v>
      </c>
      <c r="D53" s="13">
        <f>'Actual Waste'!D32</f>
        <v>0</v>
      </c>
      <c r="E53" s="130"/>
      <c r="F53" s="130"/>
      <c r="G53" s="129" t="e">
        <f t="shared" si="0"/>
        <v>#N/A</v>
      </c>
      <c r="H53" s="128"/>
      <c r="I53" s="189">
        <f>'Actual Waste'!E32</f>
        <v>0</v>
      </c>
      <c r="J53" s="128"/>
      <c r="K53" s="127"/>
      <c r="L53" s="127" t="str">
        <f>IF('Actual Waste'!H32&lt;&gt;"",'Actual Waste'!H32,'Actual Waste'!I32)</f>
        <v/>
      </c>
      <c r="M53" s="126">
        <f>'Actual Waste'!F32</f>
        <v>0</v>
      </c>
      <c r="N53" s="7" t="str">
        <f>'Actual Waste'!U32</f>
        <v/>
      </c>
      <c r="O53" s="7" t="str">
        <f>'Actual Waste'!V32</f>
        <v/>
      </c>
      <c r="P53" s="6">
        <f>'Actual Waste'!N32</f>
        <v>0</v>
      </c>
      <c r="Q53" s="125" t="str">
        <f t="shared" si="1"/>
        <v/>
      </c>
      <c r="R53" s="124" t="str">
        <f t="shared" si="2"/>
        <v/>
      </c>
      <c r="S53" s="123" t="str">
        <f t="shared" si="3"/>
        <v/>
      </c>
      <c r="T53" s="122" t="str">
        <f t="shared" si="4"/>
        <v/>
      </c>
      <c r="U53" s="123" t="str">
        <f t="shared" si="5"/>
        <v/>
      </c>
      <c r="V53" s="122" t="str">
        <f t="shared" si="6"/>
        <v/>
      </c>
      <c r="W53" s="123">
        <f t="shared" si="7"/>
        <v>0</v>
      </c>
      <c r="X53" s="122">
        <f t="shared" si="8"/>
        <v>0</v>
      </c>
      <c r="Y53" s="123" t="e">
        <f t="shared" si="9"/>
        <v>#VALUE!</v>
      </c>
      <c r="Z53" s="122" t="e">
        <f t="shared" si="10"/>
        <v>#VALUE!</v>
      </c>
      <c r="AA53" s="123" t="e">
        <f t="shared" si="11"/>
        <v>#VALUE!</v>
      </c>
      <c r="AB53" s="122" t="e">
        <f t="shared" si="12"/>
        <v>#VALUE!</v>
      </c>
      <c r="AD53" s="3" t="e">
        <f t="shared" si="13"/>
        <v>#N/A</v>
      </c>
      <c r="AE53" s="3" t="str">
        <f t="shared" si="14"/>
        <v>true</v>
      </c>
      <c r="AF53" s="3" t="e">
        <f>VLOOKUP(C53,#REF!,2,FALSE)</f>
        <v>#REF!</v>
      </c>
      <c r="AG53" s="3" t="e">
        <f t="shared" si="15"/>
        <v>#REF!</v>
      </c>
      <c r="AH53" s="3">
        <f t="shared" si="16"/>
        <v>0</v>
      </c>
      <c r="AI53" s="3">
        <f t="shared" si="17"/>
        <v>0</v>
      </c>
      <c r="AJ53" s="3">
        <f t="shared" si="18"/>
        <v>0</v>
      </c>
      <c r="AL53" s="3">
        <f t="shared" si="19"/>
        <v>0</v>
      </c>
      <c r="AM53" s="3">
        <f t="shared" si="20"/>
        <v>0</v>
      </c>
      <c r="AN53" s="3">
        <f t="shared" si="21"/>
        <v>0</v>
      </c>
      <c r="AO53" s="3">
        <f t="shared" si="22"/>
        <v>0</v>
      </c>
      <c r="AP53" s="3">
        <f t="shared" si="23"/>
        <v>0</v>
      </c>
      <c r="AQ53" s="3">
        <f t="shared" si="24"/>
        <v>0</v>
      </c>
      <c r="AS53" s="3" t="e">
        <f t="shared" si="25"/>
        <v>#REF!</v>
      </c>
      <c r="AU53" s="3" t="e">
        <f t="shared" si="26"/>
        <v>#NAME?</v>
      </c>
      <c r="AW53" s="3">
        <f t="shared" si="27"/>
        <v>0</v>
      </c>
      <c r="AX53" s="3">
        <f t="shared" si="28"/>
        <v>0</v>
      </c>
      <c r="AY53" s="3">
        <f t="shared" si="29"/>
        <v>0</v>
      </c>
      <c r="AZ53" s="3">
        <f t="shared" si="30"/>
        <v>0</v>
      </c>
      <c r="BA53" s="3">
        <f t="shared" si="31"/>
        <v>0</v>
      </c>
      <c r="BB53" s="3">
        <f t="shared" si="32"/>
        <v>0</v>
      </c>
      <c r="BL53" s="84" t="s">
        <v>379</v>
      </c>
      <c r="BM53" s="148" t="s">
        <v>378</v>
      </c>
      <c r="BO53" s="4" t="s">
        <v>33</v>
      </c>
      <c r="BP53" s="3" t="s">
        <v>350</v>
      </c>
      <c r="BQ53" s="3" t="s">
        <v>351</v>
      </c>
    </row>
    <row r="54" spans="2:69" x14ac:dyDescent="0.35">
      <c r="B54" s="14">
        <v>27</v>
      </c>
      <c r="C54" s="13">
        <f>'Actual Waste'!C33</f>
        <v>0</v>
      </c>
      <c r="D54" s="13">
        <f>'Actual Waste'!D33</f>
        <v>0</v>
      </c>
      <c r="E54" s="130"/>
      <c r="F54" s="130"/>
      <c r="G54" s="129" t="e">
        <f t="shared" si="0"/>
        <v>#N/A</v>
      </c>
      <c r="H54" s="128"/>
      <c r="I54" s="189">
        <f>'Actual Waste'!E33</f>
        <v>0</v>
      </c>
      <c r="J54" s="128"/>
      <c r="K54" s="127"/>
      <c r="L54" s="127" t="str">
        <f>IF('Actual Waste'!H33&lt;&gt;"",'Actual Waste'!H33,'Actual Waste'!I33)</f>
        <v/>
      </c>
      <c r="M54" s="126">
        <f>'Actual Waste'!F33</f>
        <v>0</v>
      </c>
      <c r="N54" s="7" t="str">
        <f>'Actual Waste'!U33</f>
        <v/>
      </c>
      <c r="O54" s="7" t="str">
        <f>'Actual Waste'!V33</f>
        <v/>
      </c>
      <c r="P54" s="6">
        <f>'Actual Waste'!N33</f>
        <v>0</v>
      </c>
      <c r="Q54" s="125" t="str">
        <f t="shared" si="1"/>
        <v/>
      </c>
      <c r="R54" s="124" t="str">
        <f t="shared" si="2"/>
        <v/>
      </c>
      <c r="S54" s="123" t="str">
        <f t="shared" si="3"/>
        <v/>
      </c>
      <c r="T54" s="122" t="str">
        <f t="shared" si="4"/>
        <v/>
      </c>
      <c r="U54" s="123" t="str">
        <f t="shared" si="5"/>
        <v/>
      </c>
      <c r="V54" s="122" t="str">
        <f t="shared" si="6"/>
        <v/>
      </c>
      <c r="W54" s="123">
        <f t="shared" si="7"/>
        <v>0</v>
      </c>
      <c r="X54" s="122">
        <f t="shared" si="8"/>
        <v>0</v>
      </c>
      <c r="Y54" s="123" t="e">
        <f t="shared" si="9"/>
        <v>#VALUE!</v>
      </c>
      <c r="Z54" s="122" t="e">
        <f t="shared" si="10"/>
        <v>#VALUE!</v>
      </c>
      <c r="AA54" s="123" t="e">
        <f t="shared" si="11"/>
        <v>#VALUE!</v>
      </c>
      <c r="AB54" s="122" t="e">
        <f t="shared" si="12"/>
        <v>#VALUE!</v>
      </c>
      <c r="AD54" s="3" t="e">
        <f t="shared" si="13"/>
        <v>#N/A</v>
      </c>
      <c r="AE54" s="3" t="str">
        <f t="shared" si="14"/>
        <v>true</v>
      </c>
      <c r="AF54" s="3" t="e">
        <f>VLOOKUP(C54,#REF!,2,FALSE)</f>
        <v>#REF!</v>
      </c>
      <c r="AG54" s="3" t="e">
        <f t="shared" si="15"/>
        <v>#REF!</v>
      </c>
      <c r="AH54" s="3">
        <f t="shared" si="16"/>
        <v>0</v>
      </c>
      <c r="AI54" s="3">
        <f t="shared" si="17"/>
        <v>0</v>
      </c>
      <c r="AJ54" s="3">
        <f t="shared" si="18"/>
        <v>0</v>
      </c>
      <c r="AL54" s="3">
        <f t="shared" si="19"/>
        <v>0</v>
      </c>
      <c r="AM54" s="3">
        <f t="shared" si="20"/>
        <v>0</v>
      </c>
      <c r="AN54" s="3">
        <f t="shared" si="21"/>
        <v>0</v>
      </c>
      <c r="AO54" s="3">
        <f t="shared" si="22"/>
        <v>0</v>
      </c>
      <c r="AP54" s="3">
        <f t="shared" si="23"/>
        <v>0</v>
      </c>
      <c r="AQ54" s="3">
        <f t="shared" si="24"/>
        <v>0</v>
      </c>
      <c r="AS54" s="3" t="e">
        <f t="shared" si="25"/>
        <v>#REF!</v>
      </c>
      <c r="AU54" s="3" t="e">
        <f t="shared" si="26"/>
        <v>#NAME?</v>
      </c>
      <c r="AW54" s="3">
        <f t="shared" si="27"/>
        <v>0</v>
      </c>
      <c r="AX54" s="3">
        <f t="shared" si="28"/>
        <v>0</v>
      </c>
      <c r="AY54" s="3">
        <f t="shared" si="29"/>
        <v>0</v>
      </c>
      <c r="AZ54" s="3">
        <f t="shared" si="30"/>
        <v>0</v>
      </c>
      <c r="BA54" s="3">
        <f t="shared" si="31"/>
        <v>0</v>
      </c>
      <c r="BB54" s="3">
        <f t="shared" si="32"/>
        <v>0</v>
      </c>
      <c r="BL54" s="84" t="s">
        <v>376</v>
      </c>
      <c r="BM54" s="148" t="s">
        <v>375</v>
      </c>
      <c r="BO54" s="4" t="s">
        <v>33</v>
      </c>
      <c r="BP54" s="3" t="s">
        <v>355</v>
      </c>
      <c r="BQ54" s="3" t="s">
        <v>353</v>
      </c>
    </row>
    <row r="55" spans="2:69" x14ac:dyDescent="0.35">
      <c r="B55" s="14">
        <v>28</v>
      </c>
      <c r="C55" s="13">
        <f>'Actual Waste'!C34</f>
        <v>0</v>
      </c>
      <c r="D55" s="13">
        <f>'Actual Waste'!D34</f>
        <v>0</v>
      </c>
      <c r="E55" s="130"/>
      <c r="F55" s="130"/>
      <c r="G55" s="129" t="e">
        <f t="shared" si="0"/>
        <v>#N/A</v>
      </c>
      <c r="H55" s="128"/>
      <c r="I55" s="189">
        <f>'Actual Waste'!E34</f>
        <v>0</v>
      </c>
      <c r="J55" s="128"/>
      <c r="K55" s="127"/>
      <c r="L55" s="127" t="str">
        <f>IF('Actual Waste'!H34&lt;&gt;"",'Actual Waste'!H34,'Actual Waste'!I34)</f>
        <v/>
      </c>
      <c r="M55" s="126">
        <f>'Actual Waste'!F34</f>
        <v>0</v>
      </c>
      <c r="N55" s="7" t="str">
        <f>'Actual Waste'!U34</f>
        <v/>
      </c>
      <c r="O55" s="7" t="str">
        <f>'Actual Waste'!V34</f>
        <v/>
      </c>
      <c r="P55" s="6">
        <f>'Actual Waste'!N34</f>
        <v>0</v>
      </c>
      <c r="Q55" s="125" t="str">
        <f t="shared" si="1"/>
        <v/>
      </c>
      <c r="R55" s="124" t="str">
        <f t="shared" si="2"/>
        <v/>
      </c>
      <c r="S55" s="123" t="str">
        <f t="shared" si="3"/>
        <v/>
      </c>
      <c r="T55" s="122" t="str">
        <f t="shared" si="4"/>
        <v/>
      </c>
      <c r="U55" s="123" t="str">
        <f t="shared" si="5"/>
        <v/>
      </c>
      <c r="V55" s="122" t="str">
        <f t="shared" si="6"/>
        <v/>
      </c>
      <c r="W55" s="123">
        <f t="shared" si="7"/>
        <v>0</v>
      </c>
      <c r="X55" s="122">
        <f t="shared" si="8"/>
        <v>0</v>
      </c>
      <c r="Y55" s="123" t="e">
        <f t="shared" si="9"/>
        <v>#VALUE!</v>
      </c>
      <c r="Z55" s="122" t="e">
        <f t="shared" si="10"/>
        <v>#VALUE!</v>
      </c>
      <c r="AA55" s="123" t="e">
        <f t="shared" si="11"/>
        <v>#VALUE!</v>
      </c>
      <c r="AB55" s="122" t="e">
        <f t="shared" si="12"/>
        <v>#VALUE!</v>
      </c>
      <c r="AD55" s="3" t="e">
        <f t="shared" si="13"/>
        <v>#N/A</v>
      </c>
      <c r="AE55" s="3" t="str">
        <f t="shared" si="14"/>
        <v>true</v>
      </c>
      <c r="AF55" s="3" t="e">
        <f>VLOOKUP(C55,#REF!,2,FALSE)</f>
        <v>#REF!</v>
      </c>
      <c r="AG55" s="3" t="e">
        <f t="shared" si="15"/>
        <v>#REF!</v>
      </c>
      <c r="AH55" s="3">
        <f t="shared" si="16"/>
        <v>0</v>
      </c>
      <c r="AI55" s="3">
        <f t="shared" si="17"/>
        <v>0</v>
      </c>
      <c r="AJ55" s="3">
        <f t="shared" si="18"/>
        <v>0</v>
      </c>
      <c r="AL55" s="3">
        <f t="shared" si="19"/>
        <v>0</v>
      </c>
      <c r="AM55" s="3">
        <f t="shared" si="20"/>
        <v>0</v>
      </c>
      <c r="AN55" s="3">
        <f t="shared" si="21"/>
        <v>0</v>
      </c>
      <c r="AO55" s="3">
        <f t="shared" si="22"/>
        <v>0</v>
      </c>
      <c r="AP55" s="3">
        <f t="shared" si="23"/>
        <v>0</v>
      </c>
      <c r="AQ55" s="3">
        <f t="shared" si="24"/>
        <v>0</v>
      </c>
      <c r="AS55" s="3" t="e">
        <f t="shared" si="25"/>
        <v>#REF!</v>
      </c>
      <c r="AU55" s="3" t="e">
        <f t="shared" si="26"/>
        <v>#NAME?</v>
      </c>
      <c r="AW55" s="3">
        <f t="shared" si="27"/>
        <v>0</v>
      </c>
      <c r="AX55" s="3">
        <f t="shared" si="28"/>
        <v>0</v>
      </c>
      <c r="AY55" s="3">
        <f t="shared" si="29"/>
        <v>0</v>
      </c>
      <c r="AZ55" s="3">
        <f t="shared" si="30"/>
        <v>0</v>
      </c>
      <c r="BA55" s="3">
        <f t="shared" si="31"/>
        <v>0</v>
      </c>
      <c r="BB55" s="3">
        <f t="shared" si="32"/>
        <v>0</v>
      </c>
      <c r="BL55" s="84" t="s">
        <v>373</v>
      </c>
      <c r="BM55" s="148" t="s">
        <v>372</v>
      </c>
      <c r="BO55" s="4" t="s">
        <v>33</v>
      </c>
      <c r="BP55" s="3" t="s">
        <v>190</v>
      </c>
      <c r="BQ55" s="3" t="s">
        <v>393</v>
      </c>
    </row>
    <row r="56" spans="2:69" x14ac:dyDescent="0.35">
      <c r="B56" s="14">
        <v>29</v>
      </c>
      <c r="C56" s="13">
        <f>'Actual Waste'!C35</f>
        <v>0</v>
      </c>
      <c r="D56" s="13">
        <f>'Actual Waste'!D35</f>
        <v>0</v>
      </c>
      <c r="E56" s="130"/>
      <c r="F56" s="130"/>
      <c r="G56" s="129" t="e">
        <f t="shared" si="0"/>
        <v>#N/A</v>
      </c>
      <c r="H56" s="128"/>
      <c r="I56" s="189">
        <f>'Actual Waste'!E35</f>
        <v>0</v>
      </c>
      <c r="J56" s="128"/>
      <c r="K56" s="127"/>
      <c r="L56" s="127" t="str">
        <f>IF('Actual Waste'!H35&lt;&gt;"",'Actual Waste'!H35,'Actual Waste'!I35)</f>
        <v/>
      </c>
      <c r="M56" s="126">
        <f>'Actual Waste'!F35</f>
        <v>0</v>
      </c>
      <c r="N56" s="7" t="str">
        <f>'Actual Waste'!U35</f>
        <v/>
      </c>
      <c r="O56" s="7" t="str">
        <f>'Actual Waste'!V35</f>
        <v/>
      </c>
      <c r="P56" s="6">
        <f>'Actual Waste'!N35</f>
        <v>0</v>
      </c>
      <c r="Q56" s="125" t="str">
        <f t="shared" si="1"/>
        <v/>
      </c>
      <c r="R56" s="124" t="str">
        <f t="shared" si="2"/>
        <v/>
      </c>
      <c r="S56" s="123" t="str">
        <f t="shared" si="3"/>
        <v/>
      </c>
      <c r="T56" s="122" t="str">
        <f t="shared" si="4"/>
        <v/>
      </c>
      <c r="U56" s="123" t="str">
        <f t="shared" si="5"/>
        <v/>
      </c>
      <c r="V56" s="122" t="str">
        <f t="shared" si="6"/>
        <v/>
      </c>
      <c r="W56" s="123">
        <f t="shared" si="7"/>
        <v>0</v>
      </c>
      <c r="X56" s="122">
        <f t="shared" si="8"/>
        <v>0</v>
      </c>
      <c r="Y56" s="123" t="e">
        <f t="shared" si="9"/>
        <v>#VALUE!</v>
      </c>
      <c r="Z56" s="122" t="e">
        <f t="shared" si="10"/>
        <v>#VALUE!</v>
      </c>
      <c r="AA56" s="123" t="e">
        <f t="shared" si="11"/>
        <v>#VALUE!</v>
      </c>
      <c r="AB56" s="122" t="e">
        <f t="shared" si="12"/>
        <v>#VALUE!</v>
      </c>
      <c r="AD56" s="3" t="e">
        <f t="shared" si="13"/>
        <v>#N/A</v>
      </c>
      <c r="AE56" s="3" t="str">
        <f t="shared" si="14"/>
        <v>true</v>
      </c>
      <c r="AF56" s="3" t="e">
        <f>VLOOKUP(C56,#REF!,2,FALSE)</f>
        <v>#REF!</v>
      </c>
      <c r="AG56" s="3" t="e">
        <f t="shared" si="15"/>
        <v>#REF!</v>
      </c>
      <c r="AH56" s="3">
        <f t="shared" si="16"/>
        <v>0</v>
      </c>
      <c r="AI56" s="3">
        <f t="shared" si="17"/>
        <v>0</v>
      </c>
      <c r="AJ56" s="3">
        <f t="shared" si="18"/>
        <v>0</v>
      </c>
      <c r="AL56" s="3">
        <f t="shared" si="19"/>
        <v>0</v>
      </c>
      <c r="AM56" s="3">
        <f t="shared" si="20"/>
        <v>0</v>
      </c>
      <c r="AN56" s="3">
        <f t="shared" si="21"/>
        <v>0</v>
      </c>
      <c r="AO56" s="3">
        <f t="shared" si="22"/>
        <v>0</v>
      </c>
      <c r="AP56" s="3">
        <f t="shared" si="23"/>
        <v>0</v>
      </c>
      <c r="AQ56" s="3">
        <f t="shared" si="24"/>
        <v>0</v>
      </c>
      <c r="AS56" s="3" t="e">
        <f t="shared" si="25"/>
        <v>#REF!</v>
      </c>
      <c r="AU56" s="3" t="e">
        <f t="shared" si="26"/>
        <v>#NAME?</v>
      </c>
      <c r="AW56" s="3">
        <f t="shared" si="27"/>
        <v>0</v>
      </c>
      <c r="AX56" s="3">
        <f t="shared" si="28"/>
        <v>0</v>
      </c>
      <c r="AY56" s="3">
        <f t="shared" si="29"/>
        <v>0</v>
      </c>
      <c r="AZ56" s="3">
        <f t="shared" si="30"/>
        <v>0</v>
      </c>
      <c r="BA56" s="3">
        <f t="shared" si="31"/>
        <v>0</v>
      </c>
      <c r="BB56" s="3">
        <f t="shared" si="32"/>
        <v>0</v>
      </c>
      <c r="BL56" s="84" t="s">
        <v>371</v>
      </c>
      <c r="BM56" s="148" t="s">
        <v>370</v>
      </c>
      <c r="BO56" s="4" t="s">
        <v>33</v>
      </c>
      <c r="BP56" s="3" t="s">
        <v>300</v>
      </c>
      <c r="BQ56" s="3" t="s">
        <v>393</v>
      </c>
    </row>
    <row r="57" spans="2:69" x14ac:dyDescent="0.35">
      <c r="B57" s="14">
        <v>30</v>
      </c>
      <c r="C57" s="13">
        <f>'Actual Waste'!C36</f>
        <v>0</v>
      </c>
      <c r="D57" s="13">
        <f>'Actual Waste'!D36</f>
        <v>0</v>
      </c>
      <c r="E57" s="130"/>
      <c r="F57" s="130"/>
      <c r="G57" s="129" t="e">
        <f t="shared" si="0"/>
        <v>#N/A</v>
      </c>
      <c r="H57" s="128"/>
      <c r="I57" s="189">
        <f>'Actual Waste'!E36</f>
        <v>0</v>
      </c>
      <c r="J57" s="128"/>
      <c r="K57" s="127"/>
      <c r="L57" s="127" t="str">
        <f>IF('Actual Waste'!H36&lt;&gt;"",'Actual Waste'!H36,'Actual Waste'!I36)</f>
        <v/>
      </c>
      <c r="M57" s="126">
        <f>'Actual Waste'!F36</f>
        <v>0</v>
      </c>
      <c r="N57" s="7" t="str">
        <f>'Actual Waste'!U36</f>
        <v/>
      </c>
      <c r="O57" s="7" t="str">
        <f>'Actual Waste'!V36</f>
        <v/>
      </c>
      <c r="P57" s="6">
        <f>'Actual Waste'!N36</f>
        <v>0</v>
      </c>
      <c r="Q57" s="125" t="str">
        <f t="shared" si="1"/>
        <v/>
      </c>
      <c r="R57" s="124" t="str">
        <f t="shared" si="2"/>
        <v/>
      </c>
      <c r="S57" s="123" t="str">
        <f t="shared" si="3"/>
        <v/>
      </c>
      <c r="T57" s="122" t="str">
        <f t="shared" si="4"/>
        <v/>
      </c>
      <c r="U57" s="123" t="str">
        <f t="shared" si="5"/>
        <v/>
      </c>
      <c r="V57" s="122" t="str">
        <f t="shared" si="6"/>
        <v/>
      </c>
      <c r="W57" s="123">
        <f t="shared" si="7"/>
        <v>0</v>
      </c>
      <c r="X57" s="122">
        <f t="shared" si="8"/>
        <v>0</v>
      </c>
      <c r="Y57" s="123" t="e">
        <f t="shared" si="9"/>
        <v>#VALUE!</v>
      </c>
      <c r="Z57" s="122" t="e">
        <f t="shared" si="10"/>
        <v>#VALUE!</v>
      </c>
      <c r="AA57" s="123" t="e">
        <f t="shared" si="11"/>
        <v>#VALUE!</v>
      </c>
      <c r="AB57" s="122" t="e">
        <f t="shared" si="12"/>
        <v>#VALUE!</v>
      </c>
      <c r="AD57" s="3" t="e">
        <f t="shared" si="13"/>
        <v>#N/A</v>
      </c>
      <c r="AE57" s="3" t="str">
        <f t="shared" si="14"/>
        <v>true</v>
      </c>
      <c r="AF57" s="3" t="e">
        <f>VLOOKUP(C57,#REF!,2,FALSE)</f>
        <v>#REF!</v>
      </c>
      <c r="AG57" s="3" t="e">
        <f t="shared" si="15"/>
        <v>#REF!</v>
      </c>
      <c r="AH57" s="3">
        <f t="shared" si="16"/>
        <v>0</v>
      </c>
      <c r="AI57" s="3">
        <f t="shared" si="17"/>
        <v>0</v>
      </c>
      <c r="AJ57" s="3">
        <f t="shared" si="18"/>
        <v>0</v>
      </c>
      <c r="AL57" s="3">
        <f t="shared" si="19"/>
        <v>0</v>
      </c>
      <c r="AM57" s="3">
        <f t="shared" si="20"/>
        <v>0</v>
      </c>
      <c r="AN57" s="3">
        <f t="shared" si="21"/>
        <v>0</v>
      </c>
      <c r="AO57" s="3">
        <f t="shared" si="22"/>
        <v>0</v>
      </c>
      <c r="AP57" s="3">
        <f t="shared" si="23"/>
        <v>0</v>
      </c>
      <c r="AQ57" s="3">
        <f t="shared" si="24"/>
        <v>0</v>
      </c>
      <c r="AS57" s="3" t="e">
        <f t="shared" si="25"/>
        <v>#REF!</v>
      </c>
      <c r="AU57" s="3" t="e">
        <f t="shared" si="26"/>
        <v>#NAME?</v>
      </c>
      <c r="AW57" s="3">
        <f t="shared" si="27"/>
        <v>0</v>
      </c>
      <c r="AX57" s="3">
        <f t="shared" si="28"/>
        <v>0</v>
      </c>
      <c r="AY57" s="3">
        <f t="shared" si="29"/>
        <v>0</v>
      </c>
      <c r="AZ57" s="3">
        <f t="shared" si="30"/>
        <v>0</v>
      </c>
      <c r="BA57" s="3">
        <f t="shared" si="31"/>
        <v>0</v>
      </c>
      <c r="BB57" s="3">
        <f t="shared" si="32"/>
        <v>0</v>
      </c>
      <c r="BL57" s="84" t="s">
        <v>369</v>
      </c>
      <c r="BM57" s="148" t="s">
        <v>368</v>
      </c>
      <c r="BO57" s="4" t="s">
        <v>34</v>
      </c>
      <c r="BP57" s="3" t="s">
        <v>391</v>
      </c>
      <c r="BQ57" s="3" t="s">
        <v>389</v>
      </c>
    </row>
    <row r="58" spans="2:69" x14ac:dyDescent="0.35">
      <c r="B58" s="14">
        <v>31</v>
      </c>
      <c r="C58" s="13">
        <f>'Actual Waste'!C37</f>
        <v>0</v>
      </c>
      <c r="D58" s="13">
        <f>'Actual Waste'!D37</f>
        <v>0</v>
      </c>
      <c r="E58" s="130"/>
      <c r="F58" s="130"/>
      <c r="G58" s="129" t="e">
        <f t="shared" si="0"/>
        <v>#N/A</v>
      </c>
      <c r="H58" s="128"/>
      <c r="I58" s="189">
        <f>'Actual Waste'!E37</f>
        <v>0</v>
      </c>
      <c r="J58" s="128"/>
      <c r="K58" s="127"/>
      <c r="L58" s="127" t="str">
        <f>IF('Actual Waste'!H37&lt;&gt;"",'Actual Waste'!H37,'Actual Waste'!I37)</f>
        <v/>
      </c>
      <c r="M58" s="126">
        <f>'Actual Waste'!F37</f>
        <v>0</v>
      </c>
      <c r="N58" s="7" t="str">
        <f>'Actual Waste'!U37</f>
        <v/>
      </c>
      <c r="O58" s="7" t="str">
        <f>'Actual Waste'!V37</f>
        <v/>
      </c>
      <c r="P58" s="6">
        <f>'Actual Waste'!N37</f>
        <v>0</v>
      </c>
      <c r="Q58" s="125" t="str">
        <f t="shared" si="1"/>
        <v/>
      </c>
      <c r="R58" s="124" t="str">
        <f t="shared" si="2"/>
        <v/>
      </c>
      <c r="S58" s="123" t="str">
        <f t="shared" si="3"/>
        <v/>
      </c>
      <c r="T58" s="122" t="str">
        <f t="shared" si="4"/>
        <v/>
      </c>
      <c r="U58" s="123" t="str">
        <f t="shared" si="5"/>
        <v/>
      </c>
      <c r="V58" s="122" t="str">
        <f t="shared" si="6"/>
        <v/>
      </c>
      <c r="W58" s="123">
        <f t="shared" si="7"/>
        <v>0</v>
      </c>
      <c r="X58" s="122">
        <f t="shared" si="8"/>
        <v>0</v>
      </c>
      <c r="Y58" s="123" t="e">
        <f t="shared" si="9"/>
        <v>#VALUE!</v>
      </c>
      <c r="Z58" s="122" t="e">
        <f t="shared" si="10"/>
        <v>#VALUE!</v>
      </c>
      <c r="AA58" s="123" t="e">
        <f t="shared" si="11"/>
        <v>#VALUE!</v>
      </c>
      <c r="AB58" s="122" t="e">
        <f t="shared" si="12"/>
        <v>#VALUE!</v>
      </c>
      <c r="AD58" s="3" t="e">
        <f t="shared" si="13"/>
        <v>#N/A</v>
      </c>
      <c r="AE58" s="3" t="str">
        <f t="shared" si="14"/>
        <v>true</v>
      </c>
      <c r="AF58" s="3" t="e">
        <f>VLOOKUP(C58,#REF!,2,FALSE)</f>
        <v>#REF!</v>
      </c>
      <c r="AG58" s="3" t="e">
        <f t="shared" si="15"/>
        <v>#REF!</v>
      </c>
      <c r="AH58" s="3">
        <f t="shared" si="16"/>
        <v>0</v>
      </c>
      <c r="AI58" s="3">
        <f t="shared" si="17"/>
        <v>0</v>
      </c>
      <c r="AJ58" s="3">
        <f t="shared" si="18"/>
        <v>0</v>
      </c>
      <c r="AL58" s="3">
        <f t="shared" si="19"/>
        <v>0</v>
      </c>
      <c r="AM58" s="3">
        <f t="shared" si="20"/>
        <v>0</v>
      </c>
      <c r="AN58" s="3">
        <f t="shared" si="21"/>
        <v>0</v>
      </c>
      <c r="AO58" s="3">
        <f t="shared" si="22"/>
        <v>0</v>
      </c>
      <c r="AP58" s="3">
        <f t="shared" si="23"/>
        <v>0</v>
      </c>
      <c r="AQ58" s="3">
        <f t="shared" si="24"/>
        <v>0</v>
      </c>
      <c r="AS58" s="3" t="e">
        <f t="shared" si="25"/>
        <v>#REF!</v>
      </c>
      <c r="AU58" s="3" t="e">
        <f t="shared" si="26"/>
        <v>#NAME?</v>
      </c>
      <c r="AW58" s="3">
        <f t="shared" si="27"/>
        <v>0</v>
      </c>
      <c r="AX58" s="3">
        <f t="shared" si="28"/>
        <v>0</v>
      </c>
      <c r="AY58" s="3">
        <f t="shared" si="29"/>
        <v>0</v>
      </c>
      <c r="AZ58" s="3">
        <f t="shared" si="30"/>
        <v>0</v>
      </c>
      <c r="BA58" s="3">
        <f t="shared" si="31"/>
        <v>0</v>
      </c>
      <c r="BB58" s="3">
        <f t="shared" si="32"/>
        <v>0</v>
      </c>
      <c r="BL58" s="84" t="s">
        <v>367</v>
      </c>
      <c r="BM58" s="148" t="s">
        <v>366</v>
      </c>
      <c r="BO58" s="4" t="s">
        <v>34</v>
      </c>
      <c r="BP58" s="57" t="s">
        <v>12</v>
      </c>
      <c r="BQ58" s="3" t="s">
        <v>358</v>
      </c>
    </row>
    <row r="59" spans="2:69" x14ac:dyDescent="0.35">
      <c r="B59" s="14">
        <v>32</v>
      </c>
      <c r="C59" s="13">
        <f>'Actual Waste'!C38</f>
        <v>0</v>
      </c>
      <c r="D59" s="13">
        <f>'Actual Waste'!D38</f>
        <v>0</v>
      </c>
      <c r="E59" s="130"/>
      <c r="F59" s="130"/>
      <c r="G59" s="129" t="e">
        <f t="shared" si="0"/>
        <v>#N/A</v>
      </c>
      <c r="H59" s="128"/>
      <c r="I59" s="189">
        <f>'Actual Waste'!E38</f>
        <v>0</v>
      </c>
      <c r="J59" s="128"/>
      <c r="K59" s="127"/>
      <c r="L59" s="127" t="str">
        <f>IF('Actual Waste'!H38&lt;&gt;"",'Actual Waste'!H38,'Actual Waste'!I38)</f>
        <v/>
      </c>
      <c r="M59" s="126">
        <f>'Actual Waste'!F38</f>
        <v>0</v>
      </c>
      <c r="N59" s="7" t="str">
        <f>'Actual Waste'!U38</f>
        <v/>
      </c>
      <c r="O59" s="7" t="str">
        <f>'Actual Waste'!V38</f>
        <v/>
      </c>
      <c r="P59" s="6">
        <f>'Actual Waste'!N38</f>
        <v>0</v>
      </c>
      <c r="Q59" s="125" t="str">
        <f t="shared" si="1"/>
        <v/>
      </c>
      <c r="R59" s="124" t="str">
        <f t="shared" si="2"/>
        <v/>
      </c>
      <c r="S59" s="123" t="str">
        <f t="shared" si="3"/>
        <v/>
      </c>
      <c r="T59" s="122" t="str">
        <f t="shared" si="4"/>
        <v/>
      </c>
      <c r="U59" s="123" t="str">
        <f t="shared" si="5"/>
        <v/>
      </c>
      <c r="V59" s="122" t="str">
        <f t="shared" si="6"/>
        <v/>
      </c>
      <c r="W59" s="123">
        <f t="shared" si="7"/>
        <v>0</v>
      </c>
      <c r="X59" s="122">
        <f t="shared" si="8"/>
        <v>0</v>
      </c>
      <c r="Y59" s="123" t="e">
        <f t="shared" si="9"/>
        <v>#VALUE!</v>
      </c>
      <c r="Z59" s="122" t="e">
        <f t="shared" si="10"/>
        <v>#VALUE!</v>
      </c>
      <c r="AA59" s="123" t="e">
        <f t="shared" si="11"/>
        <v>#VALUE!</v>
      </c>
      <c r="AB59" s="122" t="e">
        <f t="shared" si="12"/>
        <v>#VALUE!</v>
      </c>
      <c r="AD59" s="3" t="e">
        <f t="shared" si="13"/>
        <v>#N/A</v>
      </c>
      <c r="AE59" s="3" t="str">
        <f t="shared" si="14"/>
        <v>true</v>
      </c>
      <c r="AF59" s="3" t="e">
        <f>VLOOKUP(C59,#REF!,2,FALSE)</f>
        <v>#REF!</v>
      </c>
      <c r="AG59" s="3" t="e">
        <f t="shared" si="15"/>
        <v>#REF!</v>
      </c>
      <c r="AH59" s="3">
        <f t="shared" si="16"/>
        <v>0</v>
      </c>
      <c r="AI59" s="3">
        <f t="shared" si="17"/>
        <v>0</v>
      </c>
      <c r="AJ59" s="3">
        <f t="shared" si="18"/>
        <v>0</v>
      </c>
      <c r="AL59" s="3">
        <f t="shared" si="19"/>
        <v>0</v>
      </c>
      <c r="AM59" s="3">
        <f t="shared" si="20"/>
        <v>0</v>
      </c>
      <c r="AN59" s="3">
        <f t="shared" si="21"/>
        <v>0</v>
      </c>
      <c r="AO59" s="3">
        <f t="shared" si="22"/>
        <v>0</v>
      </c>
      <c r="AP59" s="3">
        <f t="shared" si="23"/>
        <v>0</v>
      </c>
      <c r="AQ59" s="3">
        <f t="shared" si="24"/>
        <v>0</v>
      </c>
      <c r="AS59" s="3" t="e">
        <f t="shared" si="25"/>
        <v>#REF!</v>
      </c>
      <c r="AU59" s="3" t="e">
        <f t="shared" si="26"/>
        <v>#NAME?</v>
      </c>
      <c r="AW59" s="3">
        <f t="shared" si="27"/>
        <v>0</v>
      </c>
      <c r="AX59" s="3">
        <f t="shared" si="28"/>
        <v>0</v>
      </c>
      <c r="AY59" s="3">
        <f t="shared" si="29"/>
        <v>0</v>
      </c>
      <c r="AZ59" s="3">
        <f t="shared" si="30"/>
        <v>0</v>
      </c>
      <c r="BA59" s="3">
        <f t="shared" si="31"/>
        <v>0</v>
      </c>
      <c r="BB59" s="3">
        <f t="shared" si="32"/>
        <v>0</v>
      </c>
      <c r="BL59" s="84" t="s">
        <v>365</v>
      </c>
      <c r="BM59" s="148" t="s">
        <v>364</v>
      </c>
      <c r="BO59" s="4" t="s">
        <v>34</v>
      </c>
      <c r="BP59" s="57" t="s">
        <v>11</v>
      </c>
      <c r="BQ59" s="3" t="s">
        <v>186</v>
      </c>
    </row>
    <row r="60" spans="2:69" x14ac:dyDescent="0.35">
      <c r="B60" s="14">
        <v>33</v>
      </c>
      <c r="C60" s="13">
        <f>'Actual Waste'!C39</f>
        <v>0</v>
      </c>
      <c r="D60" s="13">
        <f>'Actual Waste'!D39</f>
        <v>0</v>
      </c>
      <c r="E60" s="130"/>
      <c r="F60" s="130"/>
      <c r="G60" s="129" t="e">
        <f t="shared" si="0"/>
        <v>#N/A</v>
      </c>
      <c r="H60" s="128"/>
      <c r="I60" s="189">
        <f>'Actual Waste'!E39</f>
        <v>0</v>
      </c>
      <c r="J60" s="128"/>
      <c r="K60" s="127"/>
      <c r="L60" s="127" t="str">
        <f>IF('Actual Waste'!H39&lt;&gt;"",'Actual Waste'!H39,'Actual Waste'!I39)</f>
        <v/>
      </c>
      <c r="M60" s="126">
        <f>'Actual Waste'!F39</f>
        <v>0</v>
      </c>
      <c r="N60" s="7" t="str">
        <f>'Actual Waste'!U39</f>
        <v/>
      </c>
      <c r="O60" s="7" t="str">
        <f>'Actual Waste'!V39</f>
        <v/>
      </c>
      <c r="P60" s="6">
        <f>'Actual Waste'!N39</f>
        <v>0</v>
      </c>
      <c r="Q60" s="125" t="str">
        <f t="shared" si="1"/>
        <v/>
      </c>
      <c r="R60" s="124" t="str">
        <f t="shared" si="2"/>
        <v/>
      </c>
      <c r="S60" s="123" t="str">
        <f t="shared" si="3"/>
        <v/>
      </c>
      <c r="T60" s="122" t="str">
        <f t="shared" si="4"/>
        <v/>
      </c>
      <c r="U60" s="123" t="str">
        <f t="shared" si="5"/>
        <v/>
      </c>
      <c r="V60" s="122" t="str">
        <f t="shared" si="6"/>
        <v/>
      </c>
      <c r="W60" s="123">
        <f t="shared" si="7"/>
        <v>0</v>
      </c>
      <c r="X60" s="122">
        <f t="shared" si="8"/>
        <v>0</v>
      </c>
      <c r="Y60" s="123" t="e">
        <f t="shared" si="9"/>
        <v>#VALUE!</v>
      </c>
      <c r="Z60" s="122" t="e">
        <f t="shared" si="10"/>
        <v>#VALUE!</v>
      </c>
      <c r="AA60" s="123" t="e">
        <f t="shared" si="11"/>
        <v>#VALUE!</v>
      </c>
      <c r="AB60" s="122" t="e">
        <f t="shared" si="12"/>
        <v>#VALUE!</v>
      </c>
      <c r="AD60" s="3" t="e">
        <f t="shared" si="13"/>
        <v>#N/A</v>
      </c>
      <c r="AE60" s="3" t="str">
        <f t="shared" si="14"/>
        <v>true</v>
      </c>
      <c r="AF60" s="3" t="e">
        <f>VLOOKUP(C60,#REF!,2,FALSE)</f>
        <v>#REF!</v>
      </c>
      <c r="AG60" s="3" t="e">
        <f t="shared" si="15"/>
        <v>#REF!</v>
      </c>
      <c r="AH60" s="3">
        <f t="shared" si="16"/>
        <v>0</v>
      </c>
      <c r="AI60" s="3">
        <f t="shared" si="17"/>
        <v>0</v>
      </c>
      <c r="AJ60" s="3">
        <f t="shared" si="18"/>
        <v>0</v>
      </c>
      <c r="AL60" s="3">
        <f t="shared" si="19"/>
        <v>0</v>
      </c>
      <c r="AM60" s="3">
        <f t="shared" si="20"/>
        <v>0</v>
      </c>
      <c r="AN60" s="3">
        <f t="shared" si="21"/>
        <v>0</v>
      </c>
      <c r="AO60" s="3">
        <f t="shared" si="22"/>
        <v>0</v>
      </c>
      <c r="AP60" s="3">
        <f t="shared" si="23"/>
        <v>0</v>
      </c>
      <c r="AQ60" s="3">
        <f t="shared" si="24"/>
        <v>0</v>
      </c>
      <c r="AS60" s="3" t="e">
        <f t="shared" si="25"/>
        <v>#REF!</v>
      </c>
      <c r="AU60" s="3" t="e">
        <f t="shared" si="26"/>
        <v>#NAME?</v>
      </c>
      <c r="AW60" s="3">
        <f t="shared" si="27"/>
        <v>0</v>
      </c>
      <c r="AX60" s="3">
        <f t="shared" si="28"/>
        <v>0</v>
      </c>
      <c r="AY60" s="3">
        <f t="shared" si="29"/>
        <v>0</v>
      </c>
      <c r="AZ60" s="3">
        <f t="shared" si="30"/>
        <v>0</v>
      </c>
      <c r="BA60" s="3">
        <f t="shared" si="31"/>
        <v>0</v>
      </c>
      <c r="BB60" s="3">
        <f t="shared" si="32"/>
        <v>0</v>
      </c>
      <c r="BL60" s="84" t="s">
        <v>363</v>
      </c>
      <c r="BM60" s="148" t="s">
        <v>362</v>
      </c>
      <c r="BO60" s="4" t="s">
        <v>34</v>
      </c>
      <c r="BP60" s="3" t="s">
        <v>4</v>
      </c>
      <c r="BQ60" s="3" t="s">
        <v>287</v>
      </c>
    </row>
    <row r="61" spans="2:69" x14ac:dyDescent="0.35">
      <c r="B61" s="14">
        <v>34</v>
      </c>
      <c r="C61" s="13">
        <f>'Actual Waste'!C40</f>
        <v>0</v>
      </c>
      <c r="D61" s="13">
        <f>'Actual Waste'!D40</f>
        <v>0</v>
      </c>
      <c r="E61" s="130"/>
      <c r="F61" s="130"/>
      <c r="G61" s="129" t="e">
        <f t="shared" si="0"/>
        <v>#N/A</v>
      </c>
      <c r="H61" s="128"/>
      <c r="I61" s="189">
        <f>'Actual Waste'!E40</f>
        <v>0</v>
      </c>
      <c r="J61" s="128"/>
      <c r="K61" s="127"/>
      <c r="L61" s="127" t="str">
        <f>IF('Actual Waste'!H40&lt;&gt;"",'Actual Waste'!H40,'Actual Waste'!I40)</f>
        <v/>
      </c>
      <c r="M61" s="126">
        <f>'Actual Waste'!F40</f>
        <v>0</v>
      </c>
      <c r="N61" s="7" t="str">
        <f>'Actual Waste'!U40</f>
        <v/>
      </c>
      <c r="O61" s="7" t="str">
        <f>'Actual Waste'!V40</f>
        <v/>
      </c>
      <c r="P61" s="6">
        <f>'Actual Waste'!N40</f>
        <v>0</v>
      </c>
      <c r="Q61" s="125" t="str">
        <f t="shared" si="1"/>
        <v/>
      </c>
      <c r="R61" s="124" t="str">
        <f t="shared" si="2"/>
        <v/>
      </c>
      <c r="S61" s="123" t="str">
        <f t="shared" si="3"/>
        <v/>
      </c>
      <c r="T61" s="122" t="str">
        <f t="shared" si="4"/>
        <v/>
      </c>
      <c r="U61" s="123" t="str">
        <f t="shared" si="5"/>
        <v/>
      </c>
      <c r="V61" s="122" t="str">
        <f t="shared" si="6"/>
        <v/>
      </c>
      <c r="W61" s="123">
        <f t="shared" si="7"/>
        <v>0</v>
      </c>
      <c r="X61" s="122">
        <f t="shared" si="8"/>
        <v>0</v>
      </c>
      <c r="Y61" s="123" t="e">
        <f t="shared" si="9"/>
        <v>#VALUE!</v>
      </c>
      <c r="Z61" s="122" t="e">
        <f t="shared" si="10"/>
        <v>#VALUE!</v>
      </c>
      <c r="AA61" s="123" t="e">
        <f t="shared" si="11"/>
        <v>#VALUE!</v>
      </c>
      <c r="AB61" s="122" t="e">
        <f t="shared" si="12"/>
        <v>#VALUE!</v>
      </c>
      <c r="AD61" s="3" t="e">
        <f t="shared" si="13"/>
        <v>#N/A</v>
      </c>
      <c r="AE61" s="3" t="str">
        <f t="shared" si="14"/>
        <v>true</v>
      </c>
      <c r="AF61" s="3" t="e">
        <f>VLOOKUP(C61,#REF!,2,FALSE)</f>
        <v>#REF!</v>
      </c>
      <c r="AG61" s="3" t="e">
        <f t="shared" si="15"/>
        <v>#REF!</v>
      </c>
      <c r="AH61" s="3">
        <f t="shared" si="16"/>
        <v>0</v>
      </c>
      <c r="AI61" s="3">
        <f t="shared" si="17"/>
        <v>0</v>
      </c>
      <c r="AJ61" s="3">
        <f t="shared" si="18"/>
        <v>0</v>
      </c>
      <c r="AL61" s="3">
        <f t="shared" si="19"/>
        <v>0</v>
      </c>
      <c r="AM61" s="3">
        <f t="shared" si="20"/>
        <v>0</v>
      </c>
      <c r="AN61" s="3">
        <f t="shared" si="21"/>
        <v>0</v>
      </c>
      <c r="AO61" s="3">
        <f t="shared" si="22"/>
        <v>0</v>
      </c>
      <c r="AP61" s="3">
        <f t="shared" si="23"/>
        <v>0</v>
      </c>
      <c r="AQ61" s="3">
        <f t="shared" si="24"/>
        <v>0</v>
      </c>
      <c r="AS61" s="3" t="e">
        <f t="shared" si="25"/>
        <v>#REF!</v>
      </c>
      <c r="AU61" s="3" t="e">
        <f t="shared" si="26"/>
        <v>#NAME?</v>
      </c>
      <c r="AW61" s="3">
        <f t="shared" si="27"/>
        <v>0</v>
      </c>
      <c r="AX61" s="3">
        <f t="shared" si="28"/>
        <v>0</v>
      </c>
      <c r="AY61" s="3">
        <f t="shared" si="29"/>
        <v>0</v>
      </c>
      <c r="AZ61" s="3">
        <f t="shared" si="30"/>
        <v>0</v>
      </c>
      <c r="BA61" s="3">
        <f t="shared" si="31"/>
        <v>0</v>
      </c>
      <c r="BB61" s="3">
        <f t="shared" si="32"/>
        <v>0</v>
      </c>
      <c r="BL61" s="84" t="s">
        <v>361</v>
      </c>
      <c r="BM61" s="148" t="s">
        <v>360</v>
      </c>
      <c r="BO61" s="4" t="s">
        <v>34</v>
      </c>
      <c r="BP61" s="3" t="s">
        <v>377</v>
      </c>
      <c r="BQ61" s="3" t="s">
        <v>375</v>
      </c>
    </row>
    <row r="62" spans="2:69" x14ac:dyDescent="0.35">
      <c r="B62" s="14">
        <v>35</v>
      </c>
      <c r="C62" s="13">
        <f>'Actual Waste'!C41</f>
        <v>0</v>
      </c>
      <c r="D62" s="13">
        <f>'Actual Waste'!D41</f>
        <v>0</v>
      </c>
      <c r="E62" s="130"/>
      <c r="F62" s="130"/>
      <c r="G62" s="129" t="e">
        <f t="shared" si="0"/>
        <v>#N/A</v>
      </c>
      <c r="H62" s="128"/>
      <c r="I62" s="189">
        <f>'Actual Waste'!E41</f>
        <v>0</v>
      </c>
      <c r="J62" s="128"/>
      <c r="K62" s="127"/>
      <c r="L62" s="127" t="str">
        <f>IF('Actual Waste'!H41&lt;&gt;"",'Actual Waste'!H41,'Actual Waste'!I41)</f>
        <v/>
      </c>
      <c r="M62" s="126">
        <f>'Actual Waste'!F41</f>
        <v>0</v>
      </c>
      <c r="N62" s="7" t="str">
        <f>'Actual Waste'!U41</f>
        <v/>
      </c>
      <c r="O62" s="7" t="str">
        <f>'Actual Waste'!V41</f>
        <v/>
      </c>
      <c r="P62" s="6">
        <f>'Actual Waste'!N41</f>
        <v>0</v>
      </c>
      <c r="Q62" s="125" t="str">
        <f t="shared" si="1"/>
        <v/>
      </c>
      <c r="R62" s="124" t="str">
        <f t="shared" si="2"/>
        <v/>
      </c>
      <c r="S62" s="123" t="str">
        <f t="shared" si="3"/>
        <v/>
      </c>
      <c r="T62" s="122" t="str">
        <f t="shared" si="4"/>
        <v/>
      </c>
      <c r="U62" s="123" t="str">
        <f t="shared" si="5"/>
        <v/>
      </c>
      <c r="V62" s="122" t="str">
        <f t="shared" si="6"/>
        <v/>
      </c>
      <c r="W62" s="123">
        <f t="shared" si="7"/>
        <v>0</v>
      </c>
      <c r="X62" s="122">
        <f t="shared" si="8"/>
        <v>0</v>
      </c>
      <c r="Y62" s="123" t="e">
        <f t="shared" si="9"/>
        <v>#VALUE!</v>
      </c>
      <c r="Z62" s="122" t="e">
        <f t="shared" si="10"/>
        <v>#VALUE!</v>
      </c>
      <c r="AA62" s="123" t="e">
        <f t="shared" si="11"/>
        <v>#VALUE!</v>
      </c>
      <c r="AB62" s="122" t="e">
        <f t="shared" si="12"/>
        <v>#VALUE!</v>
      </c>
      <c r="AD62" s="3" t="e">
        <f t="shared" si="13"/>
        <v>#N/A</v>
      </c>
      <c r="AE62" s="3" t="str">
        <f t="shared" si="14"/>
        <v>true</v>
      </c>
      <c r="AF62" s="3" t="e">
        <f>VLOOKUP(C62,#REF!,2,FALSE)</f>
        <v>#REF!</v>
      </c>
      <c r="AG62" s="3" t="e">
        <f t="shared" si="15"/>
        <v>#REF!</v>
      </c>
      <c r="AH62" s="3">
        <f t="shared" si="16"/>
        <v>0</v>
      </c>
      <c r="AI62" s="3">
        <f t="shared" si="17"/>
        <v>0</v>
      </c>
      <c r="AJ62" s="3">
        <f t="shared" si="18"/>
        <v>0</v>
      </c>
      <c r="AL62" s="3">
        <f t="shared" si="19"/>
        <v>0</v>
      </c>
      <c r="AM62" s="3">
        <f t="shared" si="20"/>
        <v>0</v>
      </c>
      <c r="AN62" s="3">
        <f t="shared" si="21"/>
        <v>0</v>
      </c>
      <c r="AO62" s="3">
        <f t="shared" si="22"/>
        <v>0</v>
      </c>
      <c r="AP62" s="3">
        <f t="shared" si="23"/>
        <v>0</v>
      </c>
      <c r="AQ62" s="3">
        <f t="shared" si="24"/>
        <v>0</v>
      </c>
      <c r="AS62" s="3" t="e">
        <f t="shared" si="25"/>
        <v>#REF!</v>
      </c>
      <c r="AU62" s="3" t="e">
        <f t="shared" si="26"/>
        <v>#NAME?</v>
      </c>
      <c r="AW62" s="3">
        <f t="shared" si="27"/>
        <v>0</v>
      </c>
      <c r="AX62" s="3">
        <f t="shared" si="28"/>
        <v>0</v>
      </c>
      <c r="AY62" s="3">
        <f t="shared" si="29"/>
        <v>0</v>
      </c>
      <c r="AZ62" s="3">
        <f t="shared" si="30"/>
        <v>0</v>
      </c>
      <c r="BA62" s="3">
        <f t="shared" si="31"/>
        <v>0</v>
      </c>
      <c r="BB62" s="3">
        <f t="shared" si="32"/>
        <v>0</v>
      </c>
      <c r="BL62" s="84" t="s">
        <v>359</v>
      </c>
      <c r="BM62" s="148" t="s">
        <v>358</v>
      </c>
      <c r="BO62" s="4" t="s">
        <v>34</v>
      </c>
      <c r="BP62" s="3" t="s">
        <v>386</v>
      </c>
      <c r="BQ62" s="3" t="s">
        <v>384</v>
      </c>
    </row>
    <row r="63" spans="2:69" x14ac:dyDescent="0.35">
      <c r="B63" s="14">
        <v>36</v>
      </c>
      <c r="C63" s="13">
        <f>'Actual Waste'!C42</f>
        <v>0</v>
      </c>
      <c r="D63" s="13">
        <f>'Actual Waste'!D42</f>
        <v>0</v>
      </c>
      <c r="E63" s="130"/>
      <c r="F63" s="130"/>
      <c r="G63" s="129" t="e">
        <f t="shared" si="0"/>
        <v>#N/A</v>
      </c>
      <c r="H63" s="128"/>
      <c r="I63" s="189">
        <f>'Actual Waste'!E42</f>
        <v>0</v>
      </c>
      <c r="J63" s="128"/>
      <c r="K63" s="127"/>
      <c r="L63" s="127" t="str">
        <f>IF('Actual Waste'!H42&lt;&gt;"",'Actual Waste'!H42,'Actual Waste'!I42)</f>
        <v/>
      </c>
      <c r="M63" s="126">
        <f>'Actual Waste'!F42</f>
        <v>0</v>
      </c>
      <c r="N63" s="7" t="str">
        <f>'Actual Waste'!U42</f>
        <v/>
      </c>
      <c r="O63" s="7" t="str">
        <f>'Actual Waste'!V42</f>
        <v/>
      </c>
      <c r="P63" s="6">
        <f>'Actual Waste'!N42</f>
        <v>0</v>
      </c>
      <c r="Q63" s="125" t="str">
        <f t="shared" si="1"/>
        <v/>
      </c>
      <c r="R63" s="124" t="str">
        <f t="shared" si="2"/>
        <v/>
      </c>
      <c r="S63" s="123" t="str">
        <f t="shared" si="3"/>
        <v/>
      </c>
      <c r="T63" s="122" t="str">
        <f t="shared" si="4"/>
        <v/>
      </c>
      <c r="U63" s="123" t="str">
        <f t="shared" si="5"/>
        <v/>
      </c>
      <c r="V63" s="122" t="str">
        <f t="shared" si="6"/>
        <v/>
      </c>
      <c r="W63" s="123">
        <f t="shared" si="7"/>
        <v>0</v>
      </c>
      <c r="X63" s="122">
        <f t="shared" si="8"/>
        <v>0</v>
      </c>
      <c r="Y63" s="123" t="e">
        <f t="shared" si="9"/>
        <v>#VALUE!</v>
      </c>
      <c r="Z63" s="122" t="e">
        <f t="shared" si="10"/>
        <v>#VALUE!</v>
      </c>
      <c r="AA63" s="123" t="e">
        <f t="shared" si="11"/>
        <v>#VALUE!</v>
      </c>
      <c r="AB63" s="122" t="e">
        <f t="shared" si="12"/>
        <v>#VALUE!</v>
      </c>
      <c r="AD63" s="3" t="e">
        <f t="shared" si="13"/>
        <v>#N/A</v>
      </c>
      <c r="AE63" s="3" t="str">
        <f t="shared" si="14"/>
        <v>true</v>
      </c>
      <c r="AF63" s="3" t="e">
        <f>VLOOKUP(C63,#REF!,2,FALSE)</f>
        <v>#REF!</v>
      </c>
      <c r="AG63" s="3" t="e">
        <f t="shared" si="15"/>
        <v>#REF!</v>
      </c>
      <c r="AH63" s="3">
        <f t="shared" si="16"/>
        <v>0</v>
      </c>
      <c r="AI63" s="3">
        <f t="shared" si="17"/>
        <v>0</v>
      </c>
      <c r="AJ63" s="3">
        <f t="shared" si="18"/>
        <v>0</v>
      </c>
      <c r="AL63" s="3">
        <f t="shared" si="19"/>
        <v>0</v>
      </c>
      <c r="AM63" s="3">
        <f t="shared" si="20"/>
        <v>0</v>
      </c>
      <c r="AN63" s="3">
        <f t="shared" si="21"/>
        <v>0</v>
      </c>
      <c r="AO63" s="3">
        <f t="shared" si="22"/>
        <v>0</v>
      </c>
      <c r="AP63" s="3">
        <f t="shared" si="23"/>
        <v>0</v>
      </c>
      <c r="AQ63" s="3">
        <f t="shared" si="24"/>
        <v>0</v>
      </c>
      <c r="AS63" s="3" t="e">
        <f t="shared" si="25"/>
        <v>#REF!</v>
      </c>
      <c r="AU63" s="3" t="e">
        <f t="shared" si="26"/>
        <v>#NAME?</v>
      </c>
      <c r="AW63" s="3">
        <f t="shared" si="27"/>
        <v>0</v>
      </c>
      <c r="AX63" s="3">
        <f t="shared" si="28"/>
        <v>0</v>
      </c>
      <c r="AY63" s="3">
        <f t="shared" si="29"/>
        <v>0</v>
      </c>
      <c r="AZ63" s="3">
        <f t="shared" si="30"/>
        <v>0</v>
      </c>
      <c r="BA63" s="3">
        <f t="shared" si="31"/>
        <v>0</v>
      </c>
      <c r="BB63" s="3">
        <f t="shared" si="32"/>
        <v>0</v>
      </c>
      <c r="BL63" s="84" t="s">
        <v>357</v>
      </c>
      <c r="BM63" s="148" t="s">
        <v>356</v>
      </c>
      <c r="BO63" s="4" t="s">
        <v>34</v>
      </c>
      <c r="BP63" s="3" t="s">
        <v>350</v>
      </c>
      <c r="BQ63" s="3" t="s">
        <v>351</v>
      </c>
    </row>
    <row r="64" spans="2:69" x14ac:dyDescent="0.35">
      <c r="B64" s="14">
        <v>37</v>
      </c>
      <c r="C64" s="13">
        <f>'Actual Waste'!C43</f>
        <v>0</v>
      </c>
      <c r="D64" s="13">
        <f>'Actual Waste'!D43</f>
        <v>0</v>
      </c>
      <c r="E64" s="130"/>
      <c r="F64" s="130"/>
      <c r="G64" s="129" t="e">
        <f t="shared" si="0"/>
        <v>#N/A</v>
      </c>
      <c r="H64" s="128"/>
      <c r="I64" s="189">
        <f>'Actual Waste'!E43</f>
        <v>0</v>
      </c>
      <c r="J64" s="128"/>
      <c r="K64" s="127"/>
      <c r="L64" s="127" t="str">
        <f>IF('Actual Waste'!H43&lt;&gt;"",'Actual Waste'!H43,'Actual Waste'!I43)</f>
        <v/>
      </c>
      <c r="M64" s="126">
        <f>'Actual Waste'!F43</f>
        <v>0</v>
      </c>
      <c r="N64" s="7" t="str">
        <f>'Actual Waste'!U43</f>
        <v/>
      </c>
      <c r="O64" s="7" t="str">
        <f>'Actual Waste'!V43</f>
        <v/>
      </c>
      <c r="P64" s="6">
        <f>'Actual Waste'!N43</f>
        <v>0</v>
      </c>
      <c r="Q64" s="125" t="str">
        <f t="shared" si="1"/>
        <v/>
      </c>
      <c r="R64" s="124" t="str">
        <f t="shared" si="2"/>
        <v/>
      </c>
      <c r="S64" s="123" t="str">
        <f t="shared" si="3"/>
        <v/>
      </c>
      <c r="T64" s="122" t="str">
        <f t="shared" si="4"/>
        <v/>
      </c>
      <c r="U64" s="123" t="str">
        <f t="shared" si="5"/>
        <v/>
      </c>
      <c r="V64" s="122" t="str">
        <f t="shared" si="6"/>
        <v/>
      </c>
      <c r="W64" s="123">
        <f t="shared" si="7"/>
        <v>0</v>
      </c>
      <c r="X64" s="122">
        <f t="shared" si="8"/>
        <v>0</v>
      </c>
      <c r="Y64" s="123" t="e">
        <f t="shared" si="9"/>
        <v>#VALUE!</v>
      </c>
      <c r="Z64" s="122" t="e">
        <f t="shared" si="10"/>
        <v>#VALUE!</v>
      </c>
      <c r="AA64" s="123" t="e">
        <f t="shared" si="11"/>
        <v>#VALUE!</v>
      </c>
      <c r="AB64" s="122" t="e">
        <f t="shared" si="12"/>
        <v>#VALUE!</v>
      </c>
      <c r="AD64" s="3" t="e">
        <f t="shared" si="13"/>
        <v>#N/A</v>
      </c>
      <c r="AE64" s="3" t="str">
        <f t="shared" si="14"/>
        <v>true</v>
      </c>
      <c r="AF64" s="3" t="e">
        <f>VLOOKUP(C64,#REF!,2,FALSE)</f>
        <v>#REF!</v>
      </c>
      <c r="AG64" s="3" t="e">
        <f t="shared" si="15"/>
        <v>#REF!</v>
      </c>
      <c r="AH64" s="3">
        <f t="shared" si="16"/>
        <v>0</v>
      </c>
      <c r="AI64" s="3">
        <f t="shared" si="17"/>
        <v>0</v>
      </c>
      <c r="AJ64" s="3">
        <f t="shared" si="18"/>
        <v>0</v>
      </c>
      <c r="AL64" s="3">
        <f t="shared" si="19"/>
        <v>0</v>
      </c>
      <c r="AM64" s="3">
        <f t="shared" si="20"/>
        <v>0</v>
      </c>
      <c r="AN64" s="3">
        <f t="shared" si="21"/>
        <v>0</v>
      </c>
      <c r="AO64" s="3">
        <f t="shared" si="22"/>
        <v>0</v>
      </c>
      <c r="AP64" s="3">
        <f t="shared" si="23"/>
        <v>0</v>
      </c>
      <c r="AQ64" s="3">
        <f t="shared" si="24"/>
        <v>0</v>
      </c>
      <c r="AS64" s="3" t="e">
        <f t="shared" si="25"/>
        <v>#REF!</v>
      </c>
      <c r="AU64" s="3" t="e">
        <f t="shared" si="26"/>
        <v>#NAME?</v>
      </c>
      <c r="AW64" s="3">
        <f t="shared" si="27"/>
        <v>0</v>
      </c>
      <c r="AX64" s="3">
        <f t="shared" si="28"/>
        <v>0</v>
      </c>
      <c r="AY64" s="3">
        <f t="shared" si="29"/>
        <v>0</v>
      </c>
      <c r="AZ64" s="3">
        <f t="shared" si="30"/>
        <v>0</v>
      </c>
      <c r="BA64" s="3">
        <f t="shared" si="31"/>
        <v>0</v>
      </c>
      <c r="BB64" s="3">
        <f t="shared" si="32"/>
        <v>0</v>
      </c>
      <c r="BL64" s="84" t="s">
        <v>354</v>
      </c>
      <c r="BM64" s="148" t="s">
        <v>353</v>
      </c>
      <c r="BO64" s="4" t="s">
        <v>34</v>
      </c>
      <c r="BP64" s="3" t="s">
        <v>355</v>
      </c>
      <c r="BQ64" s="3" t="s">
        <v>353</v>
      </c>
    </row>
    <row r="65" spans="2:69" x14ac:dyDescent="0.35">
      <c r="B65" s="14">
        <v>38</v>
      </c>
      <c r="C65" s="13">
        <f>'Actual Waste'!C44</f>
        <v>0</v>
      </c>
      <c r="D65" s="13">
        <f>'Actual Waste'!D44</f>
        <v>0</v>
      </c>
      <c r="E65" s="130"/>
      <c r="F65" s="130"/>
      <c r="G65" s="129" t="e">
        <f t="shared" si="0"/>
        <v>#N/A</v>
      </c>
      <c r="H65" s="128"/>
      <c r="I65" s="189">
        <f>'Actual Waste'!E44</f>
        <v>0</v>
      </c>
      <c r="J65" s="128"/>
      <c r="K65" s="127"/>
      <c r="L65" s="127" t="str">
        <f>IF('Actual Waste'!H44&lt;&gt;"",'Actual Waste'!H44,'Actual Waste'!I44)</f>
        <v/>
      </c>
      <c r="M65" s="126">
        <f>'Actual Waste'!F44</f>
        <v>0</v>
      </c>
      <c r="N65" s="7" t="str">
        <f>'Actual Waste'!U44</f>
        <v/>
      </c>
      <c r="O65" s="7" t="str">
        <f>'Actual Waste'!V44</f>
        <v/>
      </c>
      <c r="P65" s="6">
        <f>'Actual Waste'!N44</f>
        <v>0</v>
      </c>
      <c r="Q65" s="125" t="str">
        <f t="shared" si="1"/>
        <v/>
      </c>
      <c r="R65" s="124" t="str">
        <f t="shared" si="2"/>
        <v/>
      </c>
      <c r="S65" s="123" t="str">
        <f t="shared" si="3"/>
        <v/>
      </c>
      <c r="T65" s="122" t="str">
        <f t="shared" si="4"/>
        <v/>
      </c>
      <c r="U65" s="123" t="str">
        <f t="shared" si="5"/>
        <v/>
      </c>
      <c r="V65" s="122" t="str">
        <f t="shared" si="6"/>
        <v/>
      </c>
      <c r="W65" s="123">
        <f t="shared" si="7"/>
        <v>0</v>
      </c>
      <c r="X65" s="122">
        <f t="shared" si="8"/>
        <v>0</v>
      </c>
      <c r="Y65" s="123" t="e">
        <f t="shared" si="9"/>
        <v>#VALUE!</v>
      </c>
      <c r="Z65" s="122" t="e">
        <f t="shared" si="10"/>
        <v>#VALUE!</v>
      </c>
      <c r="AA65" s="123" t="e">
        <f t="shared" si="11"/>
        <v>#VALUE!</v>
      </c>
      <c r="AB65" s="122" t="e">
        <f t="shared" si="12"/>
        <v>#VALUE!</v>
      </c>
      <c r="AD65" s="3" t="e">
        <f t="shared" si="13"/>
        <v>#N/A</v>
      </c>
      <c r="AE65" s="3" t="str">
        <f t="shared" si="14"/>
        <v>true</v>
      </c>
      <c r="AF65" s="3" t="e">
        <f>VLOOKUP(C65,#REF!,2,FALSE)</f>
        <v>#REF!</v>
      </c>
      <c r="AG65" s="3" t="e">
        <f t="shared" si="15"/>
        <v>#REF!</v>
      </c>
      <c r="AH65" s="3">
        <f t="shared" si="16"/>
        <v>0</v>
      </c>
      <c r="AI65" s="3">
        <f t="shared" si="17"/>
        <v>0</v>
      </c>
      <c r="AJ65" s="3">
        <f t="shared" si="18"/>
        <v>0</v>
      </c>
      <c r="AL65" s="3">
        <f t="shared" si="19"/>
        <v>0</v>
      </c>
      <c r="AM65" s="3">
        <f t="shared" si="20"/>
        <v>0</v>
      </c>
      <c r="AN65" s="3">
        <f t="shared" si="21"/>
        <v>0</v>
      </c>
      <c r="AO65" s="3">
        <f t="shared" si="22"/>
        <v>0</v>
      </c>
      <c r="AP65" s="3">
        <f t="shared" si="23"/>
        <v>0</v>
      </c>
      <c r="AQ65" s="3">
        <f t="shared" si="24"/>
        <v>0</v>
      </c>
      <c r="AS65" s="3" t="e">
        <f t="shared" si="25"/>
        <v>#REF!</v>
      </c>
      <c r="AU65" s="3" t="e">
        <f t="shared" si="26"/>
        <v>#NAME?</v>
      </c>
      <c r="AW65" s="3">
        <f t="shared" si="27"/>
        <v>0</v>
      </c>
      <c r="AX65" s="3">
        <f t="shared" si="28"/>
        <v>0</v>
      </c>
      <c r="AY65" s="3">
        <f t="shared" si="29"/>
        <v>0</v>
      </c>
      <c r="AZ65" s="3">
        <f t="shared" si="30"/>
        <v>0</v>
      </c>
      <c r="BA65" s="3">
        <f t="shared" si="31"/>
        <v>0</v>
      </c>
      <c r="BB65" s="3">
        <f t="shared" si="32"/>
        <v>0</v>
      </c>
      <c r="BL65" s="84" t="s">
        <v>352</v>
      </c>
      <c r="BM65" s="148" t="s">
        <v>351</v>
      </c>
      <c r="BO65" s="4" t="s">
        <v>34</v>
      </c>
      <c r="BP65" s="3" t="s">
        <v>190</v>
      </c>
      <c r="BQ65" s="3" t="s">
        <v>393</v>
      </c>
    </row>
    <row r="66" spans="2:69" x14ac:dyDescent="0.35">
      <c r="B66" s="14">
        <v>39</v>
      </c>
      <c r="C66" s="13">
        <f>'Actual Waste'!C45</f>
        <v>0</v>
      </c>
      <c r="D66" s="13">
        <f>'Actual Waste'!D45</f>
        <v>0</v>
      </c>
      <c r="E66" s="130"/>
      <c r="F66" s="130"/>
      <c r="G66" s="129" t="e">
        <f t="shared" si="0"/>
        <v>#N/A</v>
      </c>
      <c r="H66" s="128"/>
      <c r="I66" s="189">
        <f>'Actual Waste'!E45</f>
        <v>0</v>
      </c>
      <c r="J66" s="128"/>
      <c r="K66" s="127"/>
      <c r="L66" s="127" t="str">
        <f>IF('Actual Waste'!H45&lt;&gt;"",'Actual Waste'!H45,'Actual Waste'!I45)</f>
        <v/>
      </c>
      <c r="M66" s="126">
        <f>'Actual Waste'!F45</f>
        <v>0</v>
      </c>
      <c r="N66" s="7" t="str">
        <f>'Actual Waste'!U45</f>
        <v/>
      </c>
      <c r="O66" s="7" t="str">
        <f>'Actual Waste'!V45</f>
        <v/>
      </c>
      <c r="P66" s="6">
        <f>'Actual Waste'!N45</f>
        <v>0</v>
      </c>
      <c r="Q66" s="125" t="str">
        <f t="shared" si="1"/>
        <v/>
      </c>
      <c r="R66" s="124" t="str">
        <f t="shared" si="2"/>
        <v/>
      </c>
      <c r="S66" s="123" t="str">
        <f t="shared" si="3"/>
        <v/>
      </c>
      <c r="T66" s="122" t="str">
        <f t="shared" si="4"/>
        <v/>
      </c>
      <c r="U66" s="123" t="str">
        <f t="shared" si="5"/>
        <v/>
      </c>
      <c r="V66" s="122" t="str">
        <f t="shared" si="6"/>
        <v/>
      </c>
      <c r="W66" s="123">
        <f t="shared" si="7"/>
        <v>0</v>
      </c>
      <c r="X66" s="122">
        <f t="shared" si="8"/>
        <v>0</v>
      </c>
      <c r="Y66" s="123" t="e">
        <f t="shared" si="9"/>
        <v>#VALUE!</v>
      </c>
      <c r="Z66" s="122" t="e">
        <f t="shared" si="10"/>
        <v>#VALUE!</v>
      </c>
      <c r="AA66" s="123" t="e">
        <f t="shared" si="11"/>
        <v>#VALUE!</v>
      </c>
      <c r="AB66" s="122" t="e">
        <f t="shared" si="12"/>
        <v>#VALUE!</v>
      </c>
      <c r="AD66" s="3" t="e">
        <f t="shared" si="13"/>
        <v>#N/A</v>
      </c>
      <c r="AE66" s="3" t="str">
        <f t="shared" si="14"/>
        <v>true</v>
      </c>
      <c r="AF66" s="3" t="e">
        <f>VLOOKUP(C66,#REF!,2,FALSE)</f>
        <v>#REF!</v>
      </c>
      <c r="AG66" s="3" t="e">
        <f t="shared" si="15"/>
        <v>#REF!</v>
      </c>
      <c r="AH66" s="3">
        <f t="shared" si="16"/>
        <v>0</v>
      </c>
      <c r="AI66" s="3">
        <f t="shared" si="17"/>
        <v>0</v>
      </c>
      <c r="AJ66" s="3">
        <f t="shared" si="18"/>
        <v>0</v>
      </c>
      <c r="AL66" s="3">
        <f t="shared" si="19"/>
        <v>0</v>
      </c>
      <c r="AM66" s="3">
        <f t="shared" si="20"/>
        <v>0</v>
      </c>
      <c r="AN66" s="3">
        <f t="shared" si="21"/>
        <v>0</v>
      </c>
      <c r="AO66" s="3">
        <f t="shared" si="22"/>
        <v>0</v>
      </c>
      <c r="AP66" s="3">
        <f t="shared" si="23"/>
        <v>0</v>
      </c>
      <c r="AQ66" s="3">
        <f t="shared" si="24"/>
        <v>0</v>
      </c>
      <c r="AS66" s="3" t="e">
        <f t="shared" si="25"/>
        <v>#REF!</v>
      </c>
      <c r="AU66" s="3" t="e">
        <f t="shared" si="26"/>
        <v>#NAME?</v>
      </c>
      <c r="AW66" s="3">
        <f t="shared" si="27"/>
        <v>0</v>
      </c>
      <c r="AX66" s="3">
        <f t="shared" si="28"/>
        <v>0</v>
      </c>
      <c r="AY66" s="3">
        <f t="shared" si="29"/>
        <v>0</v>
      </c>
      <c r="AZ66" s="3">
        <f t="shared" si="30"/>
        <v>0</v>
      </c>
      <c r="BA66" s="3">
        <f t="shared" si="31"/>
        <v>0</v>
      </c>
      <c r="BB66" s="3">
        <f t="shared" si="32"/>
        <v>0</v>
      </c>
      <c r="BL66" s="84" t="s">
        <v>349</v>
      </c>
      <c r="BM66" s="148" t="s">
        <v>348</v>
      </c>
      <c r="BO66" s="4" t="s">
        <v>34</v>
      </c>
      <c r="BP66" s="3" t="s">
        <v>300</v>
      </c>
      <c r="BQ66" s="3" t="s">
        <v>393</v>
      </c>
    </row>
    <row r="67" spans="2:69" x14ac:dyDescent="0.35">
      <c r="B67" s="14">
        <v>40</v>
      </c>
      <c r="C67" s="13">
        <f>'Actual Waste'!C46</f>
        <v>0</v>
      </c>
      <c r="D67" s="13">
        <f>'Actual Waste'!D46</f>
        <v>0</v>
      </c>
      <c r="E67" s="130"/>
      <c r="F67" s="130"/>
      <c r="G67" s="129" t="e">
        <f t="shared" si="0"/>
        <v>#N/A</v>
      </c>
      <c r="H67" s="128"/>
      <c r="I67" s="189">
        <f>'Actual Waste'!E46</f>
        <v>0</v>
      </c>
      <c r="J67" s="128"/>
      <c r="K67" s="127"/>
      <c r="L67" s="127" t="str">
        <f>IF('Actual Waste'!H46&lt;&gt;"",'Actual Waste'!H46,'Actual Waste'!I46)</f>
        <v/>
      </c>
      <c r="M67" s="126">
        <f>'Actual Waste'!F46</f>
        <v>0</v>
      </c>
      <c r="N67" s="7" t="str">
        <f>'Actual Waste'!U46</f>
        <v/>
      </c>
      <c r="O67" s="7" t="str">
        <f>'Actual Waste'!V46</f>
        <v/>
      </c>
      <c r="P67" s="6">
        <f>'Actual Waste'!N46</f>
        <v>0</v>
      </c>
      <c r="Q67" s="125" t="str">
        <f t="shared" si="1"/>
        <v/>
      </c>
      <c r="R67" s="124" t="str">
        <f t="shared" si="2"/>
        <v/>
      </c>
      <c r="S67" s="123" t="str">
        <f t="shared" si="3"/>
        <v/>
      </c>
      <c r="T67" s="122" t="str">
        <f t="shared" si="4"/>
        <v/>
      </c>
      <c r="U67" s="123" t="str">
        <f t="shared" si="5"/>
        <v/>
      </c>
      <c r="V67" s="122" t="str">
        <f t="shared" si="6"/>
        <v/>
      </c>
      <c r="W67" s="123">
        <f t="shared" si="7"/>
        <v>0</v>
      </c>
      <c r="X67" s="122">
        <f t="shared" si="8"/>
        <v>0</v>
      </c>
      <c r="Y67" s="123" t="e">
        <f t="shared" si="9"/>
        <v>#VALUE!</v>
      </c>
      <c r="Z67" s="122" t="e">
        <f t="shared" si="10"/>
        <v>#VALUE!</v>
      </c>
      <c r="AA67" s="123" t="e">
        <f t="shared" si="11"/>
        <v>#VALUE!</v>
      </c>
      <c r="AB67" s="122" t="e">
        <f t="shared" si="12"/>
        <v>#VALUE!</v>
      </c>
      <c r="AD67" s="3" t="e">
        <f t="shared" si="13"/>
        <v>#N/A</v>
      </c>
      <c r="AE67" s="3" t="str">
        <f t="shared" si="14"/>
        <v>true</v>
      </c>
      <c r="AF67" s="3" t="e">
        <f>VLOOKUP(C67,#REF!,2,FALSE)</f>
        <v>#REF!</v>
      </c>
      <c r="AG67" s="3" t="e">
        <f t="shared" si="15"/>
        <v>#REF!</v>
      </c>
      <c r="AH67" s="3">
        <f t="shared" si="16"/>
        <v>0</v>
      </c>
      <c r="AI67" s="3">
        <f t="shared" si="17"/>
        <v>0</v>
      </c>
      <c r="AJ67" s="3">
        <f t="shared" si="18"/>
        <v>0</v>
      </c>
      <c r="AL67" s="3">
        <f t="shared" si="19"/>
        <v>0</v>
      </c>
      <c r="AM67" s="3">
        <f t="shared" si="20"/>
        <v>0</v>
      </c>
      <c r="AN67" s="3">
        <f t="shared" si="21"/>
        <v>0</v>
      </c>
      <c r="AO67" s="3">
        <f t="shared" si="22"/>
        <v>0</v>
      </c>
      <c r="AP67" s="3">
        <f t="shared" si="23"/>
        <v>0</v>
      </c>
      <c r="AQ67" s="3">
        <f t="shared" si="24"/>
        <v>0</v>
      </c>
      <c r="AS67" s="3" t="e">
        <f t="shared" si="25"/>
        <v>#REF!</v>
      </c>
      <c r="AU67" s="3" t="e">
        <f t="shared" si="26"/>
        <v>#NAME?</v>
      </c>
      <c r="AW67" s="3">
        <f t="shared" si="27"/>
        <v>0</v>
      </c>
      <c r="AX67" s="3">
        <f t="shared" si="28"/>
        <v>0</v>
      </c>
      <c r="AY67" s="3">
        <f t="shared" si="29"/>
        <v>0</v>
      </c>
      <c r="AZ67" s="3">
        <f t="shared" si="30"/>
        <v>0</v>
      </c>
      <c r="BA67" s="3">
        <f t="shared" si="31"/>
        <v>0</v>
      </c>
      <c r="BB67" s="3">
        <f t="shared" si="32"/>
        <v>0</v>
      </c>
      <c r="BL67" s="84" t="s">
        <v>346</v>
      </c>
      <c r="BM67" s="148" t="s">
        <v>345</v>
      </c>
      <c r="BO67" s="4" t="s">
        <v>5</v>
      </c>
      <c r="BP67" s="3" t="s">
        <v>374</v>
      </c>
      <c r="BQ67" s="3" t="s">
        <v>372</v>
      </c>
    </row>
    <row r="68" spans="2:69" x14ac:dyDescent="0.35">
      <c r="B68" s="14">
        <v>41</v>
      </c>
      <c r="C68" s="13">
        <f>'Actual Waste'!C47</f>
        <v>0</v>
      </c>
      <c r="D68" s="13">
        <f>'Actual Waste'!D47</f>
        <v>0</v>
      </c>
      <c r="E68" s="130"/>
      <c r="F68" s="130"/>
      <c r="G68" s="129" t="e">
        <f t="shared" si="0"/>
        <v>#N/A</v>
      </c>
      <c r="H68" s="128"/>
      <c r="I68" s="189">
        <f>'Actual Waste'!E47</f>
        <v>0</v>
      </c>
      <c r="J68" s="128"/>
      <c r="K68" s="127"/>
      <c r="L68" s="127" t="str">
        <f>IF('Actual Waste'!H47&lt;&gt;"",'Actual Waste'!H47,'Actual Waste'!I47)</f>
        <v/>
      </c>
      <c r="M68" s="126">
        <f>'Actual Waste'!F47</f>
        <v>0</v>
      </c>
      <c r="N68" s="7" t="str">
        <f>'Actual Waste'!U47</f>
        <v/>
      </c>
      <c r="O68" s="7" t="str">
        <f>'Actual Waste'!V47</f>
        <v/>
      </c>
      <c r="P68" s="6">
        <f>'Actual Waste'!N47</f>
        <v>0</v>
      </c>
      <c r="Q68" s="125" t="str">
        <f t="shared" si="1"/>
        <v/>
      </c>
      <c r="R68" s="124" t="str">
        <f t="shared" si="2"/>
        <v/>
      </c>
      <c r="S68" s="123" t="str">
        <f t="shared" si="3"/>
        <v/>
      </c>
      <c r="T68" s="122" t="str">
        <f t="shared" si="4"/>
        <v/>
      </c>
      <c r="U68" s="123" t="str">
        <f t="shared" si="5"/>
        <v/>
      </c>
      <c r="V68" s="122" t="str">
        <f t="shared" si="6"/>
        <v/>
      </c>
      <c r="W68" s="123">
        <f t="shared" si="7"/>
        <v>0</v>
      </c>
      <c r="X68" s="122">
        <f t="shared" si="8"/>
        <v>0</v>
      </c>
      <c r="Y68" s="123" t="e">
        <f t="shared" si="9"/>
        <v>#VALUE!</v>
      </c>
      <c r="Z68" s="122" t="e">
        <f t="shared" si="10"/>
        <v>#VALUE!</v>
      </c>
      <c r="AA68" s="123" t="e">
        <f t="shared" si="11"/>
        <v>#VALUE!</v>
      </c>
      <c r="AB68" s="122" t="e">
        <f t="shared" si="12"/>
        <v>#VALUE!</v>
      </c>
      <c r="AD68" s="3" t="e">
        <f t="shared" si="13"/>
        <v>#N/A</v>
      </c>
      <c r="AE68" s="3" t="str">
        <f t="shared" si="14"/>
        <v>true</v>
      </c>
      <c r="AF68" s="3" t="e">
        <f>VLOOKUP(C68,#REF!,2,FALSE)</f>
        <v>#REF!</v>
      </c>
      <c r="AG68" s="3" t="e">
        <f t="shared" si="15"/>
        <v>#REF!</v>
      </c>
      <c r="AH68" s="3">
        <f t="shared" si="16"/>
        <v>0</v>
      </c>
      <c r="AI68" s="3">
        <f t="shared" si="17"/>
        <v>0</v>
      </c>
      <c r="AJ68" s="3">
        <f t="shared" si="18"/>
        <v>0</v>
      </c>
      <c r="AL68" s="3">
        <f t="shared" si="19"/>
        <v>0</v>
      </c>
      <c r="AM68" s="3">
        <f t="shared" si="20"/>
        <v>0</v>
      </c>
      <c r="AN68" s="3">
        <f t="shared" si="21"/>
        <v>0</v>
      </c>
      <c r="AO68" s="3">
        <f t="shared" si="22"/>
        <v>0</v>
      </c>
      <c r="AP68" s="3">
        <f t="shared" si="23"/>
        <v>0</v>
      </c>
      <c r="AQ68" s="3">
        <f t="shared" si="24"/>
        <v>0</v>
      </c>
      <c r="AS68" s="3" t="e">
        <f t="shared" si="25"/>
        <v>#REF!</v>
      </c>
      <c r="AU68" s="3" t="e">
        <f t="shared" si="26"/>
        <v>#NAME?</v>
      </c>
      <c r="AW68" s="3">
        <f t="shared" si="27"/>
        <v>0</v>
      </c>
      <c r="AX68" s="3">
        <f t="shared" si="28"/>
        <v>0</v>
      </c>
      <c r="AY68" s="3">
        <f t="shared" si="29"/>
        <v>0</v>
      </c>
      <c r="AZ68" s="3">
        <f t="shared" si="30"/>
        <v>0</v>
      </c>
      <c r="BA68" s="3">
        <f t="shared" si="31"/>
        <v>0</v>
      </c>
      <c r="BB68" s="3">
        <f t="shared" si="32"/>
        <v>0</v>
      </c>
      <c r="BL68" s="84" t="s">
        <v>344</v>
      </c>
      <c r="BM68" s="148" t="s">
        <v>343</v>
      </c>
      <c r="BO68" s="4" t="s">
        <v>5</v>
      </c>
      <c r="BP68" s="3" t="s">
        <v>394</v>
      </c>
      <c r="BQ68" s="3" t="s">
        <v>278</v>
      </c>
    </row>
    <row r="69" spans="2:69" x14ac:dyDescent="0.35">
      <c r="B69" s="14">
        <v>42</v>
      </c>
      <c r="C69" s="13">
        <f>'Actual Waste'!C48</f>
        <v>0</v>
      </c>
      <c r="D69" s="13">
        <f>'Actual Waste'!D48</f>
        <v>0</v>
      </c>
      <c r="E69" s="130"/>
      <c r="F69" s="130"/>
      <c r="G69" s="129" t="e">
        <f t="shared" si="0"/>
        <v>#N/A</v>
      </c>
      <c r="H69" s="128"/>
      <c r="I69" s="189">
        <f>'Actual Waste'!E48</f>
        <v>0</v>
      </c>
      <c r="J69" s="128"/>
      <c r="K69" s="127"/>
      <c r="L69" s="127" t="str">
        <f>IF('Actual Waste'!H48&lt;&gt;"",'Actual Waste'!H48,'Actual Waste'!I48)</f>
        <v/>
      </c>
      <c r="M69" s="126">
        <f>'Actual Waste'!F48</f>
        <v>0</v>
      </c>
      <c r="N69" s="7" t="str">
        <f>'Actual Waste'!U48</f>
        <v/>
      </c>
      <c r="O69" s="7" t="str">
        <f>'Actual Waste'!V48</f>
        <v/>
      </c>
      <c r="P69" s="6">
        <f>'Actual Waste'!N48</f>
        <v>0</v>
      </c>
      <c r="Q69" s="125" t="str">
        <f t="shared" si="1"/>
        <v/>
      </c>
      <c r="R69" s="124" t="str">
        <f t="shared" si="2"/>
        <v/>
      </c>
      <c r="S69" s="123" t="str">
        <f t="shared" si="3"/>
        <v/>
      </c>
      <c r="T69" s="122" t="str">
        <f t="shared" si="4"/>
        <v/>
      </c>
      <c r="U69" s="123" t="str">
        <f t="shared" si="5"/>
        <v/>
      </c>
      <c r="V69" s="122" t="str">
        <f t="shared" si="6"/>
        <v/>
      </c>
      <c r="W69" s="123">
        <f t="shared" si="7"/>
        <v>0</v>
      </c>
      <c r="X69" s="122">
        <f t="shared" si="8"/>
        <v>0</v>
      </c>
      <c r="Y69" s="123" t="e">
        <f t="shared" si="9"/>
        <v>#VALUE!</v>
      </c>
      <c r="Z69" s="122" t="e">
        <f t="shared" si="10"/>
        <v>#VALUE!</v>
      </c>
      <c r="AA69" s="123" t="e">
        <f t="shared" si="11"/>
        <v>#VALUE!</v>
      </c>
      <c r="AB69" s="122" t="e">
        <f t="shared" si="12"/>
        <v>#VALUE!</v>
      </c>
      <c r="AD69" s="3" t="e">
        <f t="shared" si="13"/>
        <v>#N/A</v>
      </c>
      <c r="AE69" s="3" t="str">
        <f t="shared" si="14"/>
        <v>true</v>
      </c>
      <c r="AF69" s="3" t="e">
        <f>VLOOKUP(C69,#REF!,2,FALSE)</f>
        <v>#REF!</v>
      </c>
      <c r="AG69" s="3" t="e">
        <f t="shared" si="15"/>
        <v>#REF!</v>
      </c>
      <c r="AH69" s="3">
        <f t="shared" si="16"/>
        <v>0</v>
      </c>
      <c r="AI69" s="3">
        <f t="shared" si="17"/>
        <v>0</v>
      </c>
      <c r="AJ69" s="3">
        <f t="shared" si="18"/>
        <v>0</v>
      </c>
      <c r="AL69" s="3">
        <f t="shared" si="19"/>
        <v>0</v>
      </c>
      <c r="AM69" s="3">
        <f t="shared" si="20"/>
        <v>0</v>
      </c>
      <c r="AN69" s="3">
        <f t="shared" si="21"/>
        <v>0</v>
      </c>
      <c r="AO69" s="3">
        <f t="shared" si="22"/>
        <v>0</v>
      </c>
      <c r="AP69" s="3">
        <f t="shared" si="23"/>
        <v>0</v>
      </c>
      <c r="AQ69" s="3">
        <f t="shared" si="24"/>
        <v>0</v>
      </c>
      <c r="AS69" s="3" t="e">
        <f t="shared" si="25"/>
        <v>#REF!</v>
      </c>
      <c r="AU69" s="3" t="e">
        <f t="shared" si="26"/>
        <v>#NAME?</v>
      </c>
      <c r="AW69" s="3">
        <f t="shared" si="27"/>
        <v>0</v>
      </c>
      <c r="AX69" s="3">
        <f t="shared" si="28"/>
        <v>0</v>
      </c>
      <c r="AY69" s="3">
        <f t="shared" si="29"/>
        <v>0</v>
      </c>
      <c r="AZ69" s="3">
        <f t="shared" si="30"/>
        <v>0</v>
      </c>
      <c r="BA69" s="3">
        <f t="shared" si="31"/>
        <v>0</v>
      </c>
      <c r="BB69" s="3">
        <f t="shared" si="32"/>
        <v>0</v>
      </c>
      <c r="BL69" s="84" t="s">
        <v>342</v>
      </c>
      <c r="BM69" s="148" t="s">
        <v>341</v>
      </c>
      <c r="BO69" s="4" t="s">
        <v>5</v>
      </c>
      <c r="BP69" s="3" t="s">
        <v>347</v>
      </c>
      <c r="BQ69" s="3" t="s">
        <v>345</v>
      </c>
    </row>
    <row r="70" spans="2:69" x14ac:dyDescent="0.35">
      <c r="B70" s="14">
        <v>43</v>
      </c>
      <c r="C70" s="13">
        <f>'Actual Waste'!C49</f>
        <v>0</v>
      </c>
      <c r="D70" s="13">
        <f>'Actual Waste'!D49</f>
        <v>0</v>
      </c>
      <c r="E70" s="130"/>
      <c r="F70" s="130"/>
      <c r="G70" s="129" t="e">
        <f t="shared" si="0"/>
        <v>#N/A</v>
      </c>
      <c r="H70" s="128"/>
      <c r="I70" s="189">
        <f>'Actual Waste'!E49</f>
        <v>0</v>
      </c>
      <c r="J70" s="128"/>
      <c r="K70" s="127"/>
      <c r="L70" s="127" t="str">
        <f>IF('Actual Waste'!H49&lt;&gt;"",'Actual Waste'!H49,'Actual Waste'!I49)</f>
        <v/>
      </c>
      <c r="M70" s="126">
        <f>'Actual Waste'!F49</f>
        <v>0</v>
      </c>
      <c r="N70" s="7" t="str">
        <f>'Actual Waste'!U49</f>
        <v/>
      </c>
      <c r="O70" s="7" t="str">
        <f>'Actual Waste'!V49</f>
        <v/>
      </c>
      <c r="P70" s="6">
        <f>'Actual Waste'!N49</f>
        <v>0</v>
      </c>
      <c r="Q70" s="125" t="str">
        <f t="shared" si="1"/>
        <v/>
      </c>
      <c r="R70" s="124" t="str">
        <f t="shared" si="2"/>
        <v/>
      </c>
      <c r="S70" s="123" t="str">
        <f t="shared" si="3"/>
        <v/>
      </c>
      <c r="T70" s="122" t="str">
        <f t="shared" si="4"/>
        <v/>
      </c>
      <c r="U70" s="123" t="str">
        <f t="shared" si="5"/>
        <v/>
      </c>
      <c r="V70" s="122" t="str">
        <f t="shared" si="6"/>
        <v/>
      </c>
      <c r="W70" s="123">
        <f t="shared" si="7"/>
        <v>0</v>
      </c>
      <c r="X70" s="122">
        <f t="shared" si="8"/>
        <v>0</v>
      </c>
      <c r="Y70" s="123" t="e">
        <f t="shared" si="9"/>
        <v>#VALUE!</v>
      </c>
      <c r="Z70" s="122" t="e">
        <f t="shared" si="10"/>
        <v>#VALUE!</v>
      </c>
      <c r="AA70" s="123" t="e">
        <f t="shared" si="11"/>
        <v>#VALUE!</v>
      </c>
      <c r="AB70" s="122" t="e">
        <f t="shared" si="12"/>
        <v>#VALUE!</v>
      </c>
      <c r="AD70" s="3" t="e">
        <f t="shared" si="13"/>
        <v>#N/A</v>
      </c>
      <c r="AE70" s="3" t="str">
        <f t="shared" si="14"/>
        <v>true</v>
      </c>
      <c r="AF70" s="3" t="e">
        <f>VLOOKUP(C70,#REF!,2,FALSE)</f>
        <v>#REF!</v>
      </c>
      <c r="AG70" s="3" t="e">
        <f t="shared" si="15"/>
        <v>#REF!</v>
      </c>
      <c r="AH70" s="3">
        <f t="shared" si="16"/>
        <v>0</v>
      </c>
      <c r="AI70" s="3">
        <f t="shared" si="17"/>
        <v>0</v>
      </c>
      <c r="AJ70" s="3">
        <f t="shared" si="18"/>
        <v>0</v>
      </c>
      <c r="AL70" s="3">
        <f t="shared" si="19"/>
        <v>0</v>
      </c>
      <c r="AM70" s="3">
        <f t="shared" si="20"/>
        <v>0</v>
      </c>
      <c r="AN70" s="3">
        <f t="shared" si="21"/>
        <v>0</v>
      </c>
      <c r="AO70" s="3">
        <f t="shared" si="22"/>
        <v>0</v>
      </c>
      <c r="AP70" s="3">
        <f t="shared" si="23"/>
        <v>0</v>
      </c>
      <c r="AQ70" s="3">
        <f t="shared" si="24"/>
        <v>0</v>
      </c>
      <c r="AS70" s="3" t="e">
        <f t="shared" si="25"/>
        <v>#REF!</v>
      </c>
      <c r="AU70" s="3" t="e">
        <f t="shared" si="26"/>
        <v>#NAME?</v>
      </c>
      <c r="AW70" s="3">
        <f t="shared" si="27"/>
        <v>0</v>
      </c>
      <c r="AX70" s="3">
        <f t="shared" si="28"/>
        <v>0</v>
      </c>
      <c r="AY70" s="3">
        <f t="shared" si="29"/>
        <v>0</v>
      </c>
      <c r="AZ70" s="3">
        <f t="shared" si="30"/>
        <v>0</v>
      </c>
      <c r="BA70" s="3">
        <f t="shared" si="31"/>
        <v>0</v>
      </c>
      <c r="BB70" s="3">
        <f t="shared" si="32"/>
        <v>0</v>
      </c>
      <c r="BL70" s="84" t="s">
        <v>340</v>
      </c>
      <c r="BM70" s="148" t="s">
        <v>339</v>
      </c>
      <c r="BO70" s="4" t="s">
        <v>5</v>
      </c>
      <c r="BP70" s="3" t="s">
        <v>275</v>
      </c>
      <c r="BQ70" s="3" t="s">
        <v>393</v>
      </c>
    </row>
    <row r="71" spans="2:69" x14ac:dyDescent="0.35">
      <c r="B71" s="14">
        <v>44</v>
      </c>
      <c r="C71" s="13">
        <f>'Actual Waste'!C50</f>
        <v>0</v>
      </c>
      <c r="D71" s="13">
        <f>'Actual Waste'!D50</f>
        <v>0</v>
      </c>
      <c r="E71" s="130"/>
      <c r="F71" s="130"/>
      <c r="G71" s="129" t="e">
        <f t="shared" si="0"/>
        <v>#N/A</v>
      </c>
      <c r="H71" s="128"/>
      <c r="I71" s="189">
        <f>'Actual Waste'!E50</f>
        <v>0</v>
      </c>
      <c r="J71" s="128"/>
      <c r="K71" s="127"/>
      <c r="L71" s="127" t="str">
        <f>IF('Actual Waste'!H50&lt;&gt;"",'Actual Waste'!H50,'Actual Waste'!I50)</f>
        <v/>
      </c>
      <c r="M71" s="126">
        <f>'Actual Waste'!F50</f>
        <v>0</v>
      </c>
      <c r="N71" s="7" t="str">
        <f>'Actual Waste'!U50</f>
        <v/>
      </c>
      <c r="O71" s="7" t="str">
        <f>'Actual Waste'!V50</f>
        <v/>
      </c>
      <c r="P71" s="6">
        <f>'Actual Waste'!N50</f>
        <v>0</v>
      </c>
      <c r="Q71" s="125" t="str">
        <f t="shared" si="1"/>
        <v/>
      </c>
      <c r="R71" s="124" t="str">
        <f t="shared" si="2"/>
        <v/>
      </c>
      <c r="S71" s="123" t="str">
        <f t="shared" si="3"/>
        <v/>
      </c>
      <c r="T71" s="122" t="str">
        <f t="shared" si="4"/>
        <v/>
      </c>
      <c r="U71" s="123" t="str">
        <f t="shared" si="5"/>
        <v/>
      </c>
      <c r="V71" s="122" t="str">
        <f t="shared" si="6"/>
        <v/>
      </c>
      <c r="W71" s="123">
        <f t="shared" si="7"/>
        <v>0</v>
      </c>
      <c r="X71" s="122">
        <f t="shared" si="8"/>
        <v>0</v>
      </c>
      <c r="Y71" s="123" t="e">
        <f t="shared" si="9"/>
        <v>#VALUE!</v>
      </c>
      <c r="Z71" s="122" t="e">
        <f t="shared" si="10"/>
        <v>#VALUE!</v>
      </c>
      <c r="AA71" s="123" t="e">
        <f t="shared" si="11"/>
        <v>#VALUE!</v>
      </c>
      <c r="AB71" s="122" t="e">
        <f t="shared" si="12"/>
        <v>#VALUE!</v>
      </c>
      <c r="AD71" s="3" t="e">
        <f t="shared" si="13"/>
        <v>#N/A</v>
      </c>
      <c r="AE71" s="3" t="str">
        <f t="shared" si="14"/>
        <v>true</v>
      </c>
      <c r="AF71" s="3" t="e">
        <f>VLOOKUP(C71,#REF!,2,FALSE)</f>
        <v>#REF!</v>
      </c>
      <c r="AG71" s="3" t="e">
        <f t="shared" si="15"/>
        <v>#REF!</v>
      </c>
      <c r="AH71" s="3">
        <f t="shared" si="16"/>
        <v>0</v>
      </c>
      <c r="AI71" s="3">
        <f t="shared" si="17"/>
        <v>0</v>
      </c>
      <c r="AJ71" s="3">
        <f t="shared" si="18"/>
        <v>0</v>
      </c>
      <c r="AL71" s="3">
        <f t="shared" si="19"/>
        <v>0</v>
      </c>
      <c r="AM71" s="3">
        <f t="shared" si="20"/>
        <v>0</v>
      </c>
      <c r="AN71" s="3">
        <f t="shared" si="21"/>
        <v>0</v>
      </c>
      <c r="AO71" s="3">
        <f t="shared" si="22"/>
        <v>0</v>
      </c>
      <c r="AP71" s="3">
        <f t="shared" si="23"/>
        <v>0</v>
      </c>
      <c r="AQ71" s="3">
        <f t="shared" si="24"/>
        <v>0</v>
      </c>
      <c r="AS71" s="3" t="e">
        <f t="shared" si="25"/>
        <v>#REF!</v>
      </c>
      <c r="AU71" s="3" t="e">
        <f t="shared" si="26"/>
        <v>#NAME?</v>
      </c>
      <c r="AW71" s="3">
        <f t="shared" si="27"/>
        <v>0</v>
      </c>
      <c r="AX71" s="3">
        <f t="shared" si="28"/>
        <v>0</v>
      </c>
      <c r="AY71" s="3">
        <f t="shared" si="29"/>
        <v>0</v>
      </c>
      <c r="AZ71" s="3">
        <f t="shared" si="30"/>
        <v>0</v>
      </c>
      <c r="BA71" s="3">
        <f t="shared" si="31"/>
        <v>0</v>
      </c>
      <c r="BB71" s="3">
        <f t="shared" si="32"/>
        <v>0</v>
      </c>
      <c r="BL71" s="84" t="s">
        <v>338</v>
      </c>
      <c r="BM71" s="148" t="s">
        <v>337</v>
      </c>
      <c r="BO71" s="4" t="s">
        <v>5</v>
      </c>
      <c r="BP71" s="3" t="s">
        <v>391</v>
      </c>
      <c r="BQ71" s="3" t="s">
        <v>389</v>
      </c>
    </row>
    <row r="72" spans="2:69" x14ac:dyDescent="0.35">
      <c r="B72" s="14">
        <v>45</v>
      </c>
      <c r="C72" s="13">
        <f>'Actual Waste'!C51</f>
        <v>0</v>
      </c>
      <c r="D72" s="13">
        <f>'Actual Waste'!D51</f>
        <v>0</v>
      </c>
      <c r="E72" s="130"/>
      <c r="F72" s="130"/>
      <c r="G72" s="129" t="e">
        <f t="shared" si="0"/>
        <v>#N/A</v>
      </c>
      <c r="H72" s="128"/>
      <c r="I72" s="189">
        <f>'Actual Waste'!E51</f>
        <v>0</v>
      </c>
      <c r="J72" s="128"/>
      <c r="K72" s="127"/>
      <c r="L72" s="127" t="str">
        <f>IF('Actual Waste'!H51&lt;&gt;"",'Actual Waste'!H51,'Actual Waste'!I51)</f>
        <v/>
      </c>
      <c r="M72" s="126">
        <f>'Actual Waste'!F51</f>
        <v>0</v>
      </c>
      <c r="N72" s="7" t="str">
        <f>'Actual Waste'!U51</f>
        <v/>
      </c>
      <c r="O72" s="7" t="str">
        <f>'Actual Waste'!V51</f>
        <v/>
      </c>
      <c r="P72" s="6">
        <f>'Actual Waste'!N51</f>
        <v>0</v>
      </c>
      <c r="Q72" s="125" t="str">
        <f t="shared" si="1"/>
        <v/>
      </c>
      <c r="R72" s="124" t="str">
        <f t="shared" si="2"/>
        <v/>
      </c>
      <c r="S72" s="123" t="str">
        <f t="shared" si="3"/>
        <v/>
      </c>
      <c r="T72" s="122" t="str">
        <f t="shared" si="4"/>
        <v/>
      </c>
      <c r="U72" s="123" t="str">
        <f t="shared" si="5"/>
        <v/>
      </c>
      <c r="V72" s="122" t="str">
        <f t="shared" si="6"/>
        <v/>
      </c>
      <c r="W72" s="123">
        <f t="shared" si="7"/>
        <v>0</v>
      </c>
      <c r="X72" s="122">
        <f t="shared" si="8"/>
        <v>0</v>
      </c>
      <c r="Y72" s="123" t="e">
        <f t="shared" si="9"/>
        <v>#VALUE!</v>
      </c>
      <c r="Z72" s="122" t="e">
        <f t="shared" si="10"/>
        <v>#VALUE!</v>
      </c>
      <c r="AA72" s="123" t="e">
        <f t="shared" si="11"/>
        <v>#VALUE!</v>
      </c>
      <c r="AB72" s="122" t="e">
        <f t="shared" si="12"/>
        <v>#VALUE!</v>
      </c>
      <c r="AD72" s="3" t="e">
        <f t="shared" si="13"/>
        <v>#N/A</v>
      </c>
      <c r="AE72" s="3" t="str">
        <f t="shared" si="14"/>
        <v>true</v>
      </c>
      <c r="AF72" s="3" t="e">
        <f>VLOOKUP(C72,#REF!,2,FALSE)</f>
        <v>#REF!</v>
      </c>
      <c r="AG72" s="3" t="e">
        <f t="shared" si="15"/>
        <v>#REF!</v>
      </c>
      <c r="AH72" s="3">
        <f t="shared" si="16"/>
        <v>0</v>
      </c>
      <c r="AI72" s="3">
        <f t="shared" si="17"/>
        <v>0</v>
      </c>
      <c r="AJ72" s="3">
        <f t="shared" si="18"/>
        <v>0</v>
      </c>
      <c r="AL72" s="3">
        <f t="shared" si="19"/>
        <v>0</v>
      </c>
      <c r="AM72" s="3">
        <f t="shared" si="20"/>
        <v>0</v>
      </c>
      <c r="AN72" s="3">
        <f t="shared" si="21"/>
        <v>0</v>
      </c>
      <c r="AO72" s="3">
        <f t="shared" si="22"/>
        <v>0</v>
      </c>
      <c r="AP72" s="3">
        <f t="shared" si="23"/>
        <v>0</v>
      </c>
      <c r="AQ72" s="3">
        <f t="shared" si="24"/>
        <v>0</v>
      </c>
      <c r="AS72" s="3" t="e">
        <f t="shared" si="25"/>
        <v>#REF!</v>
      </c>
      <c r="AU72" s="3" t="e">
        <f t="shared" si="26"/>
        <v>#NAME?</v>
      </c>
      <c r="AW72" s="3">
        <f t="shared" si="27"/>
        <v>0</v>
      </c>
      <c r="AX72" s="3">
        <f t="shared" si="28"/>
        <v>0</v>
      </c>
      <c r="AY72" s="3">
        <f t="shared" si="29"/>
        <v>0</v>
      </c>
      <c r="AZ72" s="3">
        <f t="shared" si="30"/>
        <v>0</v>
      </c>
      <c r="BA72" s="3">
        <f t="shared" si="31"/>
        <v>0</v>
      </c>
      <c r="BB72" s="3">
        <f t="shared" si="32"/>
        <v>0</v>
      </c>
      <c r="BL72" s="84" t="s">
        <v>336</v>
      </c>
      <c r="BM72" s="148" t="s">
        <v>335</v>
      </c>
      <c r="BO72" s="4" t="s">
        <v>5</v>
      </c>
      <c r="BP72" s="57" t="s">
        <v>12</v>
      </c>
      <c r="BQ72" s="3" t="s">
        <v>358</v>
      </c>
    </row>
    <row r="73" spans="2:69" x14ac:dyDescent="0.35">
      <c r="B73" s="14">
        <v>46</v>
      </c>
      <c r="C73" s="13">
        <f>'Actual Waste'!C52</f>
        <v>0</v>
      </c>
      <c r="D73" s="13">
        <f>'Actual Waste'!D52</f>
        <v>0</v>
      </c>
      <c r="E73" s="130"/>
      <c r="F73" s="130"/>
      <c r="G73" s="129" t="e">
        <f t="shared" si="0"/>
        <v>#N/A</v>
      </c>
      <c r="H73" s="128"/>
      <c r="I73" s="189">
        <f>'Actual Waste'!E52</f>
        <v>0</v>
      </c>
      <c r="J73" s="128"/>
      <c r="K73" s="127"/>
      <c r="L73" s="127" t="str">
        <f>IF('Actual Waste'!H52&lt;&gt;"",'Actual Waste'!H52,'Actual Waste'!I52)</f>
        <v/>
      </c>
      <c r="M73" s="126">
        <f>'Actual Waste'!F52</f>
        <v>0</v>
      </c>
      <c r="N73" s="7" t="str">
        <f>'Actual Waste'!U52</f>
        <v/>
      </c>
      <c r="O73" s="7" t="str">
        <f>'Actual Waste'!V52</f>
        <v/>
      </c>
      <c r="P73" s="6">
        <f>'Actual Waste'!N52</f>
        <v>0</v>
      </c>
      <c r="Q73" s="125" t="str">
        <f t="shared" si="1"/>
        <v/>
      </c>
      <c r="R73" s="124" t="str">
        <f t="shared" si="2"/>
        <v/>
      </c>
      <c r="S73" s="123" t="str">
        <f t="shared" si="3"/>
        <v/>
      </c>
      <c r="T73" s="122" t="str">
        <f t="shared" si="4"/>
        <v/>
      </c>
      <c r="U73" s="123" t="str">
        <f t="shared" si="5"/>
        <v/>
      </c>
      <c r="V73" s="122" t="str">
        <f t="shared" si="6"/>
        <v/>
      </c>
      <c r="W73" s="123">
        <f t="shared" si="7"/>
        <v>0</v>
      </c>
      <c r="X73" s="122">
        <f t="shared" si="8"/>
        <v>0</v>
      </c>
      <c r="Y73" s="123" t="e">
        <f t="shared" si="9"/>
        <v>#VALUE!</v>
      </c>
      <c r="Z73" s="122" t="e">
        <f t="shared" si="10"/>
        <v>#VALUE!</v>
      </c>
      <c r="AA73" s="123" t="e">
        <f t="shared" si="11"/>
        <v>#VALUE!</v>
      </c>
      <c r="AB73" s="122" t="e">
        <f t="shared" si="12"/>
        <v>#VALUE!</v>
      </c>
      <c r="AD73" s="3" t="e">
        <f t="shared" si="13"/>
        <v>#N/A</v>
      </c>
      <c r="AE73" s="3" t="str">
        <f t="shared" si="14"/>
        <v>true</v>
      </c>
      <c r="AF73" s="3" t="e">
        <f>VLOOKUP(C73,#REF!,2,FALSE)</f>
        <v>#REF!</v>
      </c>
      <c r="AG73" s="3" t="e">
        <f t="shared" si="15"/>
        <v>#REF!</v>
      </c>
      <c r="AH73" s="3">
        <f t="shared" si="16"/>
        <v>0</v>
      </c>
      <c r="AI73" s="3">
        <f t="shared" si="17"/>
        <v>0</v>
      </c>
      <c r="AJ73" s="3">
        <f t="shared" si="18"/>
        <v>0</v>
      </c>
      <c r="AL73" s="3">
        <f t="shared" si="19"/>
        <v>0</v>
      </c>
      <c r="AM73" s="3">
        <f t="shared" si="20"/>
        <v>0</v>
      </c>
      <c r="AN73" s="3">
        <f t="shared" si="21"/>
        <v>0</v>
      </c>
      <c r="AO73" s="3">
        <f t="shared" si="22"/>
        <v>0</v>
      </c>
      <c r="AP73" s="3">
        <f t="shared" si="23"/>
        <v>0</v>
      </c>
      <c r="AQ73" s="3">
        <f t="shared" si="24"/>
        <v>0</v>
      </c>
      <c r="AS73" s="3" t="e">
        <f t="shared" si="25"/>
        <v>#REF!</v>
      </c>
      <c r="AU73" s="3" t="e">
        <f t="shared" si="26"/>
        <v>#NAME?</v>
      </c>
      <c r="AW73" s="3">
        <f t="shared" si="27"/>
        <v>0</v>
      </c>
      <c r="AX73" s="3">
        <f t="shared" si="28"/>
        <v>0</v>
      </c>
      <c r="AY73" s="3">
        <f t="shared" si="29"/>
        <v>0</v>
      </c>
      <c r="AZ73" s="3">
        <f t="shared" si="30"/>
        <v>0</v>
      </c>
      <c r="BA73" s="3">
        <f t="shared" si="31"/>
        <v>0</v>
      </c>
      <c r="BB73" s="3">
        <f t="shared" si="32"/>
        <v>0</v>
      </c>
      <c r="BL73" s="84" t="s">
        <v>334</v>
      </c>
      <c r="BM73" s="148" t="s">
        <v>333</v>
      </c>
      <c r="BO73" s="4" t="s">
        <v>5</v>
      </c>
      <c r="BP73" s="57" t="s">
        <v>11</v>
      </c>
      <c r="BQ73" s="3" t="s">
        <v>186</v>
      </c>
    </row>
    <row r="74" spans="2:69" x14ac:dyDescent="0.35">
      <c r="B74" s="14">
        <v>47</v>
      </c>
      <c r="C74" s="13">
        <f>'Actual Waste'!C53</f>
        <v>0</v>
      </c>
      <c r="D74" s="13">
        <f>'Actual Waste'!D53</f>
        <v>0</v>
      </c>
      <c r="E74" s="130"/>
      <c r="F74" s="130"/>
      <c r="G74" s="129" t="e">
        <f t="shared" si="0"/>
        <v>#N/A</v>
      </c>
      <c r="H74" s="128"/>
      <c r="I74" s="189">
        <f>'Actual Waste'!E53</f>
        <v>0</v>
      </c>
      <c r="J74" s="128"/>
      <c r="K74" s="127"/>
      <c r="L74" s="127" t="str">
        <f>IF('Actual Waste'!H53&lt;&gt;"",'Actual Waste'!H53,'Actual Waste'!I53)</f>
        <v/>
      </c>
      <c r="M74" s="126">
        <f>'Actual Waste'!F53</f>
        <v>0</v>
      </c>
      <c r="N74" s="7" t="str">
        <f>'Actual Waste'!U53</f>
        <v/>
      </c>
      <c r="O74" s="7" t="str">
        <f>'Actual Waste'!V53</f>
        <v/>
      </c>
      <c r="P74" s="6">
        <f>'Actual Waste'!N53</f>
        <v>0</v>
      </c>
      <c r="Q74" s="125" t="str">
        <f t="shared" si="1"/>
        <v/>
      </c>
      <c r="R74" s="124" t="str">
        <f t="shared" si="2"/>
        <v/>
      </c>
      <c r="S74" s="123" t="str">
        <f t="shared" si="3"/>
        <v/>
      </c>
      <c r="T74" s="122" t="str">
        <f t="shared" si="4"/>
        <v/>
      </c>
      <c r="U74" s="123" t="str">
        <f t="shared" si="5"/>
        <v/>
      </c>
      <c r="V74" s="122" t="str">
        <f t="shared" si="6"/>
        <v/>
      </c>
      <c r="W74" s="123">
        <f t="shared" si="7"/>
        <v>0</v>
      </c>
      <c r="X74" s="122">
        <f t="shared" si="8"/>
        <v>0</v>
      </c>
      <c r="Y74" s="123" t="e">
        <f t="shared" si="9"/>
        <v>#VALUE!</v>
      </c>
      <c r="Z74" s="122" t="e">
        <f t="shared" si="10"/>
        <v>#VALUE!</v>
      </c>
      <c r="AA74" s="123" t="e">
        <f t="shared" si="11"/>
        <v>#VALUE!</v>
      </c>
      <c r="AB74" s="122" t="e">
        <f t="shared" si="12"/>
        <v>#VALUE!</v>
      </c>
      <c r="AD74" s="3" t="e">
        <f t="shared" si="13"/>
        <v>#N/A</v>
      </c>
      <c r="AE74" s="3" t="str">
        <f t="shared" si="14"/>
        <v>true</v>
      </c>
      <c r="AF74" s="3" t="e">
        <f>VLOOKUP(C74,#REF!,2,FALSE)</f>
        <v>#REF!</v>
      </c>
      <c r="AG74" s="3" t="e">
        <f t="shared" si="15"/>
        <v>#REF!</v>
      </c>
      <c r="AH74" s="3">
        <f t="shared" si="16"/>
        <v>0</v>
      </c>
      <c r="AI74" s="3">
        <f t="shared" si="17"/>
        <v>0</v>
      </c>
      <c r="AJ74" s="3">
        <f t="shared" si="18"/>
        <v>0</v>
      </c>
      <c r="AL74" s="3">
        <f t="shared" si="19"/>
        <v>0</v>
      </c>
      <c r="AM74" s="3">
        <f t="shared" si="20"/>
        <v>0</v>
      </c>
      <c r="AN74" s="3">
        <f t="shared" si="21"/>
        <v>0</v>
      </c>
      <c r="AO74" s="3">
        <f t="shared" si="22"/>
        <v>0</v>
      </c>
      <c r="AP74" s="3">
        <f t="shared" si="23"/>
        <v>0</v>
      </c>
      <c r="AQ74" s="3">
        <f t="shared" si="24"/>
        <v>0</v>
      </c>
      <c r="AS74" s="3" t="e">
        <f t="shared" si="25"/>
        <v>#REF!</v>
      </c>
      <c r="AU74" s="3" t="e">
        <f t="shared" si="26"/>
        <v>#NAME?</v>
      </c>
      <c r="AW74" s="3">
        <f t="shared" si="27"/>
        <v>0</v>
      </c>
      <c r="AX74" s="3">
        <f t="shared" si="28"/>
        <v>0</v>
      </c>
      <c r="AY74" s="3">
        <f t="shared" si="29"/>
        <v>0</v>
      </c>
      <c r="AZ74" s="3">
        <f t="shared" si="30"/>
        <v>0</v>
      </c>
      <c r="BA74" s="3">
        <f t="shared" si="31"/>
        <v>0</v>
      </c>
      <c r="BB74" s="3">
        <f t="shared" si="32"/>
        <v>0</v>
      </c>
      <c r="BL74" s="84" t="s">
        <v>332</v>
      </c>
      <c r="BM74" s="148" t="s">
        <v>331</v>
      </c>
      <c r="BO74" s="4" t="s">
        <v>5</v>
      </c>
      <c r="BP74" s="3" t="s">
        <v>4</v>
      </c>
      <c r="BQ74" s="3" t="s">
        <v>287</v>
      </c>
    </row>
    <row r="75" spans="2:69" x14ac:dyDescent="0.35">
      <c r="B75" s="14">
        <v>48</v>
      </c>
      <c r="C75" s="13">
        <f>'Actual Waste'!C54</f>
        <v>0</v>
      </c>
      <c r="D75" s="13">
        <f>'Actual Waste'!D54</f>
        <v>0</v>
      </c>
      <c r="E75" s="130"/>
      <c r="F75" s="130"/>
      <c r="G75" s="129" t="e">
        <f t="shared" si="0"/>
        <v>#N/A</v>
      </c>
      <c r="H75" s="128"/>
      <c r="I75" s="189">
        <f>'Actual Waste'!E54</f>
        <v>0</v>
      </c>
      <c r="J75" s="128"/>
      <c r="K75" s="127"/>
      <c r="L75" s="127" t="str">
        <f>IF('Actual Waste'!H54&lt;&gt;"",'Actual Waste'!H54,'Actual Waste'!I54)</f>
        <v/>
      </c>
      <c r="M75" s="126">
        <f>'Actual Waste'!F54</f>
        <v>0</v>
      </c>
      <c r="N75" s="7" t="str">
        <f>'Actual Waste'!U54</f>
        <v/>
      </c>
      <c r="O75" s="7" t="str">
        <f>'Actual Waste'!V54</f>
        <v/>
      </c>
      <c r="P75" s="6">
        <f>'Actual Waste'!N54</f>
        <v>0</v>
      </c>
      <c r="Q75" s="125" t="str">
        <f t="shared" si="1"/>
        <v/>
      </c>
      <c r="R75" s="124" t="str">
        <f t="shared" si="2"/>
        <v/>
      </c>
      <c r="S75" s="123" t="str">
        <f t="shared" si="3"/>
        <v/>
      </c>
      <c r="T75" s="122" t="str">
        <f t="shared" si="4"/>
        <v/>
      </c>
      <c r="U75" s="123" t="str">
        <f t="shared" si="5"/>
        <v/>
      </c>
      <c r="V75" s="122" t="str">
        <f t="shared" si="6"/>
        <v/>
      </c>
      <c r="W75" s="123">
        <f t="shared" si="7"/>
        <v>0</v>
      </c>
      <c r="X75" s="122">
        <f t="shared" si="8"/>
        <v>0</v>
      </c>
      <c r="Y75" s="123" t="e">
        <f t="shared" si="9"/>
        <v>#VALUE!</v>
      </c>
      <c r="Z75" s="122" t="e">
        <f t="shared" si="10"/>
        <v>#VALUE!</v>
      </c>
      <c r="AA75" s="123" t="e">
        <f t="shared" si="11"/>
        <v>#VALUE!</v>
      </c>
      <c r="AB75" s="122" t="e">
        <f t="shared" si="12"/>
        <v>#VALUE!</v>
      </c>
      <c r="AD75" s="3" t="e">
        <f t="shared" si="13"/>
        <v>#N/A</v>
      </c>
      <c r="AE75" s="3" t="str">
        <f t="shared" si="14"/>
        <v>true</v>
      </c>
      <c r="AF75" s="3" t="e">
        <f>VLOOKUP(C75,#REF!,2,FALSE)</f>
        <v>#REF!</v>
      </c>
      <c r="AG75" s="3" t="e">
        <f t="shared" si="15"/>
        <v>#REF!</v>
      </c>
      <c r="AH75" s="3">
        <f t="shared" si="16"/>
        <v>0</v>
      </c>
      <c r="AI75" s="3">
        <f t="shared" si="17"/>
        <v>0</v>
      </c>
      <c r="AJ75" s="3">
        <f t="shared" si="18"/>
        <v>0</v>
      </c>
      <c r="AL75" s="3">
        <f t="shared" si="19"/>
        <v>0</v>
      </c>
      <c r="AM75" s="3">
        <f t="shared" si="20"/>
        <v>0</v>
      </c>
      <c r="AN75" s="3">
        <f t="shared" si="21"/>
        <v>0</v>
      </c>
      <c r="AO75" s="3">
        <f t="shared" si="22"/>
        <v>0</v>
      </c>
      <c r="AP75" s="3">
        <f t="shared" si="23"/>
        <v>0</v>
      </c>
      <c r="AQ75" s="3">
        <f t="shared" si="24"/>
        <v>0</v>
      </c>
      <c r="AS75" s="3" t="e">
        <f t="shared" si="25"/>
        <v>#REF!</v>
      </c>
      <c r="AU75" s="3" t="e">
        <f t="shared" si="26"/>
        <v>#NAME?</v>
      </c>
      <c r="AW75" s="3">
        <f t="shared" si="27"/>
        <v>0</v>
      </c>
      <c r="AX75" s="3">
        <f t="shared" si="28"/>
        <v>0</v>
      </c>
      <c r="AY75" s="3">
        <f t="shared" si="29"/>
        <v>0</v>
      </c>
      <c r="AZ75" s="3">
        <f t="shared" si="30"/>
        <v>0</v>
      </c>
      <c r="BA75" s="3">
        <f t="shared" si="31"/>
        <v>0</v>
      </c>
      <c r="BB75" s="3">
        <f t="shared" si="32"/>
        <v>0</v>
      </c>
      <c r="BL75" s="84" t="s">
        <v>330</v>
      </c>
      <c r="BM75" s="148" t="s">
        <v>329</v>
      </c>
      <c r="BO75" s="4" t="s">
        <v>5</v>
      </c>
      <c r="BP75" s="3" t="s">
        <v>377</v>
      </c>
      <c r="BQ75" s="3" t="s">
        <v>375</v>
      </c>
    </row>
    <row r="76" spans="2:69" x14ac:dyDescent="0.35">
      <c r="B76" s="14">
        <v>49</v>
      </c>
      <c r="C76" s="13">
        <f>'Actual Waste'!C55</f>
        <v>0</v>
      </c>
      <c r="D76" s="13">
        <f>'Actual Waste'!D55</f>
        <v>0</v>
      </c>
      <c r="E76" s="130"/>
      <c r="F76" s="130"/>
      <c r="G76" s="129" t="e">
        <f t="shared" si="0"/>
        <v>#N/A</v>
      </c>
      <c r="H76" s="128"/>
      <c r="I76" s="189">
        <f>'Actual Waste'!E55</f>
        <v>0</v>
      </c>
      <c r="J76" s="128"/>
      <c r="K76" s="127"/>
      <c r="L76" s="127" t="str">
        <f>IF('Actual Waste'!H55&lt;&gt;"",'Actual Waste'!H55,'Actual Waste'!I55)</f>
        <v/>
      </c>
      <c r="M76" s="126">
        <f>'Actual Waste'!F55</f>
        <v>0</v>
      </c>
      <c r="N76" s="7" t="str">
        <f>'Actual Waste'!U55</f>
        <v/>
      </c>
      <c r="O76" s="7" t="str">
        <f>'Actual Waste'!V55</f>
        <v/>
      </c>
      <c r="P76" s="6">
        <f>'Actual Waste'!N55</f>
        <v>0</v>
      </c>
      <c r="Q76" s="125" t="str">
        <f t="shared" si="1"/>
        <v/>
      </c>
      <c r="R76" s="124" t="str">
        <f t="shared" si="2"/>
        <v/>
      </c>
      <c r="S76" s="123" t="str">
        <f t="shared" si="3"/>
        <v/>
      </c>
      <c r="T76" s="122" t="str">
        <f t="shared" si="4"/>
        <v/>
      </c>
      <c r="U76" s="123" t="str">
        <f t="shared" si="5"/>
        <v/>
      </c>
      <c r="V76" s="122" t="str">
        <f t="shared" si="6"/>
        <v/>
      </c>
      <c r="W76" s="123">
        <f t="shared" si="7"/>
        <v>0</v>
      </c>
      <c r="X76" s="122">
        <f t="shared" si="8"/>
        <v>0</v>
      </c>
      <c r="Y76" s="123" t="e">
        <f t="shared" si="9"/>
        <v>#VALUE!</v>
      </c>
      <c r="Z76" s="122" t="e">
        <f t="shared" si="10"/>
        <v>#VALUE!</v>
      </c>
      <c r="AA76" s="123" t="e">
        <f t="shared" si="11"/>
        <v>#VALUE!</v>
      </c>
      <c r="AB76" s="122" t="e">
        <f t="shared" si="12"/>
        <v>#VALUE!</v>
      </c>
      <c r="AD76" s="3" t="e">
        <f t="shared" si="13"/>
        <v>#N/A</v>
      </c>
      <c r="AE76" s="3" t="str">
        <f t="shared" si="14"/>
        <v>true</v>
      </c>
      <c r="AF76" s="3" t="e">
        <f>VLOOKUP(C76,#REF!,2,FALSE)</f>
        <v>#REF!</v>
      </c>
      <c r="AG76" s="3" t="e">
        <f t="shared" si="15"/>
        <v>#REF!</v>
      </c>
      <c r="AH76" s="3">
        <f t="shared" si="16"/>
        <v>0</v>
      </c>
      <c r="AI76" s="3">
        <f t="shared" si="17"/>
        <v>0</v>
      </c>
      <c r="AJ76" s="3">
        <f t="shared" si="18"/>
        <v>0</v>
      </c>
      <c r="AL76" s="3">
        <f t="shared" si="19"/>
        <v>0</v>
      </c>
      <c r="AM76" s="3">
        <f t="shared" si="20"/>
        <v>0</v>
      </c>
      <c r="AN76" s="3">
        <f t="shared" si="21"/>
        <v>0</v>
      </c>
      <c r="AO76" s="3">
        <f t="shared" si="22"/>
        <v>0</v>
      </c>
      <c r="AP76" s="3">
        <f t="shared" si="23"/>
        <v>0</v>
      </c>
      <c r="AQ76" s="3">
        <f t="shared" si="24"/>
        <v>0</v>
      </c>
      <c r="AS76" s="3" t="e">
        <f t="shared" si="25"/>
        <v>#REF!</v>
      </c>
      <c r="AU76" s="3" t="e">
        <f t="shared" si="26"/>
        <v>#NAME?</v>
      </c>
      <c r="AW76" s="3">
        <f t="shared" si="27"/>
        <v>0</v>
      </c>
      <c r="AX76" s="3">
        <f t="shared" si="28"/>
        <v>0</v>
      </c>
      <c r="AY76" s="3">
        <f t="shared" si="29"/>
        <v>0</v>
      </c>
      <c r="AZ76" s="3">
        <f t="shared" si="30"/>
        <v>0</v>
      </c>
      <c r="BA76" s="3">
        <f t="shared" si="31"/>
        <v>0</v>
      </c>
      <c r="BB76" s="3">
        <f t="shared" si="32"/>
        <v>0</v>
      </c>
      <c r="BL76" s="84" t="s">
        <v>328</v>
      </c>
      <c r="BM76" s="148" t="s">
        <v>327</v>
      </c>
      <c r="BO76" s="4" t="s">
        <v>5</v>
      </c>
      <c r="BP76" s="3" t="s">
        <v>386</v>
      </c>
      <c r="BQ76" s="3" t="s">
        <v>384</v>
      </c>
    </row>
    <row r="77" spans="2:69" x14ac:dyDescent="0.35">
      <c r="B77" s="14">
        <v>50</v>
      </c>
      <c r="C77" s="13">
        <f>'Actual Waste'!C56</f>
        <v>0</v>
      </c>
      <c r="D77" s="13">
        <f>'Actual Waste'!D56</f>
        <v>0</v>
      </c>
      <c r="E77" s="130"/>
      <c r="F77" s="130"/>
      <c r="G77" s="129" t="e">
        <f t="shared" si="0"/>
        <v>#N/A</v>
      </c>
      <c r="H77" s="128"/>
      <c r="I77" s="189">
        <f>'Actual Waste'!E56</f>
        <v>0</v>
      </c>
      <c r="J77" s="128"/>
      <c r="K77" s="127"/>
      <c r="L77" s="127" t="str">
        <f>IF('Actual Waste'!H56&lt;&gt;"",'Actual Waste'!H56,'Actual Waste'!I56)</f>
        <v/>
      </c>
      <c r="M77" s="126">
        <f>'Actual Waste'!F56</f>
        <v>0</v>
      </c>
      <c r="N77" s="7" t="str">
        <f>'Actual Waste'!U56</f>
        <v/>
      </c>
      <c r="O77" s="7" t="str">
        <f>'Actual Waste'!V56</f>
        <v/>
      </c>
      <c r="P77" s="6">
        <f>'Actual Waste'!N56</f>
        <v>0</v>
      </c>
      <c r="Q77" s="125" t="str">
        <f t="shared" si="1"/>
        <v/>
      </c>
      <c r="R77" s="124" t="str">
        <f t="shared" si="2"/>
        <v/>
      </c>
      <c r="S77" s="123" t="str">
        <f t="shared" si="3"/>
        <v/>
      </c>
      <c r="T77" s="122" t="str">
        <f t="shared" si="4"/>
        <v/>
      </c>
      <c r="U77" s="123" t="str">
        <f t="shared" si="5"/>
        <v/>
      </c>
      <c r="V77" s="122" t="str">
        <f t="shared" si="6"/>
        <v/>
      </c>
      <c r="W77" s="123">
        <f t="shared" si="7"/>
        <v>0</v>
      </c>
      <c r="X77" s="122">
        <f t="shared" si="8"/>
        <v>0</v>
      </c>
      <c r="Y77" s="123" t="e">
        <f t="shared" si="9"/>
        <v>#VALUE!</v>
      </c>
      <c r="Z77" s="122" t="e">
        <f t="shared" si="10"/>
        <v>#VALUE!</v>
      </c>
      <c r="AA77" s="123" t="e">
        <f t="shared" si="11"/>
        <v>#VALUE!</v>
      </c>
      <c r="AB77" s="122" t="e">
        <f t="shared" si="12"/>
        <v>#VALUE!</v>
      </c>
      <c r="AD77" s="3" t="e">
        <f t="shared" si="13"/>
        <v>#N/A</v>
      </c>
      <c r="AE77" s="3" t="str">
        <f t="shared" si="14"/>
        <v>true</v>
      </c>
      <c r="AF77" s="3" t="e">
        <f>VLOOKUP(C77,#REF!,2,FALSE)</f>
        <v>#REF!</v>
      </c>
      <c r="AG77" s="3" t="e">
        <f t="shared" si="15"/>
        <v>#REF!</v>
      </c>
      <c r="AH77" s="3">
        <f t="shared" si="16"/>
        <v>0</v>
      </c>
      <c r="AI77" s="3">
        <f t="shared" si="17"/>
        <v>0</v>
      </c>
      <c r="AJ77" s="3">
        <f t="shared" si="18"/>
        <v>0</v>
      </c>
      <c r="AL77" s="3">
        <f t="shared" si="19"/>
        <v>0</v>
      </c>
      <c r="AM77" s="3">
        <f t="shared" si="20"/>
        <v>0</v>
      </c>
      <c r="AN77" s="3">
        <f t="shared" si="21"/>
        <v>0</v>
      </c>
      <c r="AO77" s="3">
        <f t="shared" si="22"/>
        <v>0</v>
      </c>
      <c r="AP77" s="3">
        <f t="shared" si="23"/>
        <v>0</v>
      </c>
      <c r="AQ77" s="3">
        <f t="shared" si="24"/>
        <v>0</v>
      </c>
      <c r="AS77" s="3" t="e">
        <f t="shared" si="25"/>
        <v>#REF!</v>
      </c>
      <c r="AU77" s="3" t="e">
        <f t="shared" si="26"/>
        <v>#NAME?</v>
      </c>
      <c r="AW77" s="3">
        <f t="shared" si="27"/>
        <v>0</v>
      </c>
      <c r="AX77" s="3">
        <f t="shared" si="28"/>
        <v>0</v>
      </c>
      <c r="AY77" s="3">
        <f t="shared" si="29"/>
        <v>0</v>
      </c>
      <c r="AZ77" s="3">
        <f t="shared" si="30"/>
        <v>0</v>
      </c>
      <c r="BA77" s="3">
        <f t="shared" si="31"/>
        <v>0</v>
      </c>
      <c r="BB77" s="3">
        <f t="shared" si="32"/>
        <v>0</v>
      </c>
      <c r="BL77" s="84" t="s">
        <v>326</v>
      </c>
      <c r="BM77" s="148" t="s">
        <v>325</v>
      </c>
      <c r="BO77" s="4" t="s">
        <v>5</v>
      </c>
      <c r="BP77" s="3" t="s">
        <v>350</v>
      </c>
      <c r="BQ77" s="3" t="s">
        <v>351</v>
      </c>
    </row>
    <row r="78" spans="2:69" x14ac:dyDescent="0.35">
      <c r="B78" s="14">
        <v>51</v>
      </c>
      <c r="C78" s="13">
        <f>'Actual Waste'!C57</f>
        <v>0</v>
      </c>
      <c r="D78" s="13">
        <f>'Actual Waste'!D57</f>
        <v>0</v>
      </c>
      <c r="E78" s="130"/>
      <c r="F78" s="130"/>
      <c r="G78" s="129" t="e">
        <f t="shared" si="0"/>
        <v>#N/A</v>
      </c>
      <c r="H78" s="128"/>
      <c r="I78" s="189">
        <f>'Actual Waste'!E57</f>
        <v>0</v>
      </c>
      <c r="J78" s="128"/>
      <c r="K78" s="127"/>
      <c r="L78" s="127" t="str">
        <f>IF('Actual Waste'!H57&lt;&gt;"",'Actual Waste'!H57,'Actual Waste'!I57)</f>
        <v/>
      </c>
      <c r="M78" s="126">
        <f>'Actual Waste'!F57</f>
        <v>0</v>
      </c>
      <c r="N78" s="7" t="str">
        <f>'Actual Waste'!U57</f>
        <v/>
      </c>
      <c r="O78" s="7" t="str">
        <f>'Actual Waste'!V57</f>
        <v/>
      </c>
      <c r="P78" s="6">
        <f>'Actual Waste'!N57</f>
        <v>0</v>
      </c>
      <c r="Q78" s="125" t="str">
        <f t="shared" si="1"/>
        <v/>
      </c>
      <c r="R78" s="124" t="str">
        <f t="shared" si="2"/>
        <v/>
      </c>
      <c r="S78" s="123" t="str">
        <f t="shared" si="3"/>
        <v/>
      </c>
      <c r="T78" s="122" t="str">
        <f t="shared" si="4"/>
        <v/>
      </c>
      <c r="U78" s="123" t="str">
        <f t="shared" si="5"/>
        <v/>
      </c>
      <c r="V78" s="122" t="str">
        <f t="shared" si="6"/>
        <v/>
      </c>
      <c r="W78" s="123">
        <f t="shared" si="7"/>
        <v>0</v>
      </c>
      <c r="X78" s="122">
        <f t="shared" si="8"/>
        <v>0</v>
      </c>
      <c r="Y78" s="123" t="e">
        <f t="shared" si="9"/>
        <v>#VALUE!</v>
      </c>
      <c r="Z78" s="122" t="e">
        <f t="shared" si="10"/>
        <v>#VALUE!</v>
      </c>
      <c r="AA78" s="123" t="e">
        <f t="shared" si="11"/>
        <v>#VALUE!</v>
      </c>
      <c r="AB78" s="122" t="e">
        <f t="shared" si="12"/>
        <v>#VALUE!</v>
      </c>
      <c r="AD78" s="3" t="e">
        <f t="shared" si="13"/>
        <v>#N/A</v>
      </c>
      <c r="AE78" s="3" t="str">
        <f t="shared" si="14"/>
        <v>true</v>
      </c>
      <c r="AF78" s="3" t="e">
        <f>VLOOKUP(C78,#REF!,2,FALSE)</f>
        <v>#REF!</v>
      </c>
      <c r="AG78" s="3" t="e">
        <f t="shared" si="15"/>
        <v>#REF!</v>
      </c>
      <c r="AH78" s="3">
        <f t="shared" si="16"/>
        <v>0</v>
      </c>
      <c r="AI78" s="3">
        <f t="shared" si="17"/>
        <v>0</v>
      </c>
      <c r="AJ78" s="3">
        <f t="shared" si="18"/>
        <v>0</v>
      </c>
      <c r="AL78" s="3">
        <f t="shared" si="19"/>
        <v>0</v>
      </c>
      <c r="AM78" s="3">
        <f t="shared" si="20"/>
        <v>0</v>
      </c>
      <c r="AN78" s="3">
        <f t="shared" si="21"/>
        <v>0</v>
      </c>
      <c r="AO78" s="3">
        <f t="shared" si="22"/>
        <v>0</v>
      </c>
      <c r="AP78" s="3">
        <f t="shared" si="23"/>
        <v>0</v>
      </c>
      <c r="AQ78" s="3">
        <f t="shared" si="24"/>
        <v>0</v>
      </c>
      <c r="AS78" s="3" t="e">
        <f t="shared" si="25"/>
        <v>#REF!</v>
      </c>
      <c r="AU78" s="3" t="e">
        <f t="shared" si="26"/>
        <v>#NAME?</v>
      </c>
      <c r="AW78" s="3">
        <f t="shared" si="27"/>
        <v>0</v>
      </c>
      <c r="AX78" s="3">
        <f t="shared" si="28"/>
        <v>0</v>
      </c>
      <c r="AY78" s="3">
        <f t="shared" si="29"/>
        <v>0</v>
      </c>
      <c r="AZ78" s="3">
        <f t="shared" si="30"/>
        <v>0</v>
      </c>
      <c r="BA78" s="3">
        <f t="shared" si="31"/>
        <v>0</v>
      </c>
      <c r="BB78" s="3">
        <f t="shared" si="32"/>
        <v>0</v>
      </c>
      <c r="BL78" s="84" t="s">
        <v>324</v>
      </c>
      <c r="BM78" s="148" t="s">
        <v>323</v>
      </c>
      <c r="BO78" s="4" t="s">
        <v>5</v>
      </c>
      <c r="BP78" s="3" t="s">
        <v>355</v>
      </c>
      <c r="BQ78" s="3" t="s">
        <v>353</v>
      </c>
    </row>
    <row r="79" spans="2:69" x14ac:dyDescent="0.35">
      <c r="B79" s="14">
        <v>52</v>
      </c>
      <c r="C79" s="13">
        <f>'Actual Waste'!C58</f>
        <v>0</v>
      </c>
      <c r="D79" s="13">
        <f>'Actual Waste'!D58</f>
        <v>0</v>
      </c>
      <c r="E79" s="130"/>
      <c r="F79" s="130"/>
      <c r="G79" s="129" t="e">
        <f t="shared" si="0"/>
        <v>#N/A</v>
      </c>
      <c r="H79" s="128"/>
      <c r="I79" s="189">
        <f>'Actual Waste'!E58</f>
        <v>0</v>
      </c>
      <c r="J79" s="128"/>
      <c r="K79" s="127"/>
      <c r="L79" s="127" t="str">
        <f>IF('Actual Waste'!H58&lt;&gt;"",'Actual Waste'!H58,'Actual Waste'!I58)</f>
        <v/>
      </c>
      <c r="M79" s="126">
        <f>'Actual Waste'!F58</f>
        <v>0</v>
      </c>
      <c r="N79" s="7" t="str">
        <f>'Actual Waste'!U58</f>
        <v/>
      </c>
      <c r="O79" s="7" t="str">
        <f>'Actual Waste'!V58</f>
        <v/>
      </c>
      <c r="P79" s="6">
        <f>'Actual Waste'!N58</f>
        <v>0</v>
      </c>
      <c r="Q79" s="125" t="str">
        <f t="shared" si="1"/>
        <v/>
      </c>
      <c r="R79" s="124" t="str">
        <f t="shared" si="2"/>
        <v/>
      </c>
      <c r="S79" s="123" t="str">
        <f t="shared" si="3"/>
        <v/>
      </c>
      <c r="T79" s="122" t="str">
        <f t="shared" si="4"/>
        <v/>
      </c>
      <c r="U79" s="123" t="str">
        <f t="shared" si="5"/>
        <v/>
      </c>
      <c r="V79" s="122" t="str">
        <f t="shared" si="6"/>
        <v/>
      </c>
      <c r="W79" s="123">
        <f t="shared" si="7"/>
        <v>0</v>
      </c>
      <c r="X79" s="122">
        <f t="shared" si="8"/>
        <v>0</v>
      </c>
      <c r="Y79" s="123" t="e">
        <f t="shared" si="9"/>
        <v>#VALUE!</v>
      </c>
      <c r="Z79" s="122" t="e">
        <f t="shared" si="10"/>
        <v>#VALUE!</v>
      </c>
      <c r="AA79" s="123" t="e">
        <f t="shared" si="11"/>
        <v>#VALUE!</v>
      </c>
      <c r="AB79" s="122" t="e">
        <f t="shared" si="12"/>
        <v>#VALUE!</v>
      </c>
      <c r="AD79" s="3" t="e">
        <f t="shared" si="13"/>
        <v>#N/A</v>
      </c>
      <c r="AE79" s="3" t="str">
        <f t="shared" si="14"/>
        <v>true</v>
      </c>
      <c r="AF79" s="3" t="e">
        <f>VLOOKUP(C79,#REF!,2,FALSE)</f>
        <v>#REF!</v>
      </c>
      <c r="AG79" s="3" t="e">
        <f t="shared" si="15"/>
        <v>#REF!</v>
      </c>
      <c r="AH79" s="3">
        <f t="shared" si="16"/>
        <v>0</v>
      </c>
      <c r="AI79" s="3">
        <f t="shared" si="17"/>
        <v>0</v>
      </c>
      <c r="AJ79" s="3">
        <f t="shared" si="18"/>
        <v>0</v>
      </c>
      <c r="AL79" s="3">
        <f t="shared" si="19"/>
        <v>0</v>
      </c>
      <c r="AM79" s="3">
        <f t="shared" si="20"/>
        <v>0</v>
      </c>
      <c r="AN79" s="3">
        <f t="shared" si="21"/>
        <v>0</v>
      </c>
      <c r="AO79" s="3">
        <f t="shared" si="22"/>
        <v>0</v>
      </c>
      <c r="AP79" s="3">
        <f t="shared" si="23"/>
        <v>0</v>
      </c>
      <c r="AQ79" s="3">
        <f t="shared" si="24"/>
        <v>0</v>
      </c>
      <c r="AS79" s="3" t="e">
        <f t="shared" si="25"/>
        <v>#REF!</v>
      </c>
      <c r="AU79" s="3" t="e">
        <f t="shared" si="26"/>
        <v>#NAME?</v>
      </c>
      <c r="AW79" s="3">
        <f t="shared" si="27"/>
        <v>0</v>
      </c>
      <c r="AX79" s="3">
        <f t="shared" si="28"/>
        <v>0</v>
      </c>
      <c r="AY79" s="3">
        <f t="shared" si="29"/>
        <v>0</v>
      </c>
      <c r="AZ79" s="3">
        <f t="shared" si="30"/>
        <v>0</v>
      </c>
      <c r="BA79" s="3">
        <f t="shared" si="31"/>
        <v>0</v>
      </c>
      <c r="BB79" s="3">
        <f t="shared" si="32"/>
        <v>0</v>
      </c>
      <c r="BL79" s="84" t="s">
        <v>322</v>
      </c>
      <c r="BM79" s="148" t="s">
        <v>321</v>
      </c>
      <c r="BO79" s="4" t="s">
        <v>5</v>
      </c>
      <c r="BP79" s="3" t="s">
        <v>190</v>
      </c>
      <c r="BQ79" s="3" t="s">
        <v>393</v>
      </c>
    </row>
    <row r="80" spans="2:69" x14ac:dyDescent="0.35">
      <c r="B80" s="14">
        <v>53</v>
      </c>
      <c r="C80" s="13">
        <f>'Actual Waste'!C59</f>
        <v>0</v>
      </c>
      <c r="D80" s="13">
        <f>'Actual Waste'!D59</f>
        <v>0</v>
      </c>
      <c r="E80" s="130"/>
      <c r="F80" s="130"/>
      <c r="G80" s="129" t="e">
        <f t="shared" si="0"/>
        <v>#N/A</v>
      </c>
      <c r="H80" s="128"/>
      <c r="I80" s="189">
        <f>'Actual Waste'!E59</f>
        <v>0</v>
      </c>
      <c r="J80" s="128"/>
      <c r="K80" s="127"/>
      <c r="L80" s="127" t="str">
        <f>IF('Actual Waste'!H59&lt;&gt;"",'Actual Waste'!H59,'Actual Waste'!I59)</f>
        <v/>
      </c>
      <c r="M80" s="126">
        <f>'Actual Waste'!F59</f>
        <v>0</v>
      </c>
      <c r="N80" s="7" t="str">
        <f>'Actual Waste'!U59</f>
        <v/>
      </c>
      <c r="O80" s="7" t="str">
        <f>'Actual Waste'!V59</f>
        <v/>
      </c>
      <c r="P80" s="6">
        <f>'Actual Waste'!N59</f>
        <v>0</v>
      </c>
      <c r="Q80" s="125" t="str">
        <f t="shared" si="1"/>
        <v/>
      </c>
      <c r="R80" s="124" t="str">
        <f t="shared" si="2"/>
        <v/>
      </c>
      <c r="S80" s="123" t="str">
        <f t="shared" si="3"/>
        <v/>
      </c>
      <c r="T80" s="122" t="str">
        <f t="shared" si="4"/>
        <v/>
      </c>
      <c r="U80" s="123" t="str">
        <f t="shared" si="5"/>
        <v/>
      </c>
      <c r="V80" s="122" t="str">
        <f t="shared" si="6"/>
        <v/>
      </c>
      <c r="W80" s="123">
        <f t="shared" si="7"/>
        <v>0</v>
      </c>
      <c r="X80" s="122">
        <f t="shared" si="8"/>
        <v>0</v>
      </c>
      <c r="Y80" s="123" t="e">
        <f t="shared" si="9"/>
        <v>#VALUE!</v>
      </c>
      <c r="Z80" s="122" t="e">
        <f t="shared" si="10"/>
        <v>#VALUE!</v>
      </c>
      <c r="AA80" s="123" t="e">
        <f t="shared" si="11"/>
        <v>#VALUE!</v>
      </c>
      <c r="AB80" s="122" t="e">
        <f t="shared" si="12"/>
        <v>#VALUE!</v>
      </c>
      <c r="AD80" s="3" t="e">
        <f t="shared" si="13"/>
        <v>#N/A</v>
      </c>
      <c r="AE80" s="3" t="str">
        <f t="shared" si="14"/>
        <v>true</v>
      </c>
      <c r="AF80" s="3" t="e">
        <f>VLOOKUP(C80,#REF!,2,FALSE)</f>
        <v>#REF!</v>
      </c>
      <c r="AG80" s="3" t="e">
        <f t="shared" si="15"/>
        <v>#REF!</v>
      </c>
      <c r="AH80" s="3">
        <f t="shared" si="16"/>
        <v>0</v>
      </c>
      <c r="AI80" s="3">
        <f t="shared" si="17"/>
        <v>0</v>
      </c>
      <c r="AJ80" s="3">
        <f t="shared" si="18"/>
        <v>0</v>
      </c>
      <c r="AL80" s="3">
        <f t="shared" si="19"/>
        <v>0</v>
      </c>
      <c r="AM80" s="3">
        <f t="shared" si="20"/>
        <v>0</v>
      </c>
      <c r="AN80" s="3">
        <f t="shared" si="21"/>
        <v>0</v>
      </c>
      <c r="AO80" s="3">
        <f t="shared" si="22"/>
        <v>0</v>
      </c>
      <c r="AP80" s="3">
        <f t="shared" si="23"/>
        <v>0</v>
      </c>
      <c r="AQ80" s="3">
        <f t="shared" si="24"/>
        <v>0</v>
      </c>
      <c r="AS80" s="3" t="e">
        <f t="shared" si="25"/>
        <v>#REF!</v>
      </c>
      <c r="AU80" s="3" t="e">
        <f t="shared" si="26"/>
        <v>#NAME?</v>
      </c>
      <c r="AW80" s="3">
        <f t="shared" si="27"/>
        <v>0</v>
      </c>
      <c r="AX80" s="3">
        <f t="shared" si="28"/>
        <v>0</v>
      </c>
      <c r="AY80" s="3">
        <f t="shared" si="29"/>
        <v>0</v>
      </c>
      <c r="AZ80" s="3">
        <f t="shared" si="30"/>
        <v>0</v>
      </c>
      <c r="BA80" s="3">
        <f t="shared" si="31"/>
        <v>0</v>
      </c>
      <c r="BB80" s="3">
        <f t="shared" si="32"/>
        <v>0</v>
      </c>
      <c r="BL80" s="84" t="s">
        <v>320</v>
      </c>
      <c r="BM80" s="148" t="s">
        <v>319</v>
      </c>
      <c r="BO80" s="4" t="s">
        <v>5</v>
      </c>
      <c r="BP80" s="3" t="s">
        <v>300</v>
      </c>
      <c r="BQ80" s="3" t="s">
        <v>393</v>
      </c>
    </row>
    <row r="81" spans="2:69" x14ac:dyDescent="0.35">
      <c r="B81" s="14">
        <v>54</v>
      </c>
      <c r="C81" s="13">
        <f>'Actual Waste'!C60</f>
        <v>0</v>
      </c>
      <c r="D81" s="13">
        <f>'Actual Waste'!D60</f>
        <v>0</v>
      </c>
      <c r="E81" s="130"/>
      <c r="F81" s="130"/>
      <c r="G81" s="129" t="e">
        <f t="shared" si="0"/>
        <v>#N/A</v>
      </c>
      <c r="H81" s="128"/>
      <c r="I81" s="189">
        <f>'Actual Waste'!E60</f>
        <v>0</v>
      </c>
      <c r="J81" s="128"/>
      <c r="K81" s="127"/>
      <c r="L81" s="127" t="str">
        <f>IF('Actual Waste'!H60&lt;&gt;"",'Actual Waste'!H60,'Actual Waste'!I60)</f>
        <v/>
      </c>
      <c r="M81" s="126">
        <f>'Actual Waste'!F60</f>
        <v>0</v>
      </c>
      <c r="N81" s="7" t="str">
        <f>'Actual Waste'!U60</f>
        <v/>
      </c>
      <c r="O81" s="7" t="str">
        <f>'Actual Waste'!V60</f>
        <v/>
      </c>
      <c r="P81" s="6">
        <f>'Actual Waste'!N60</f>
        <v>0</v>
      </c>
      <c r="Q81" s="125" t="str">
        <f t="shared" si="1"/>
        <v/>
      </c>
      <c r="R81" s="124" t="str">
        <f t="shared" si="2"/>
        <v/>
      </c>
      <c r="S81" s="123" t="str">
        <f t="shared" si="3"/>
        <v/>
      </c>
      <c r="T81" s="122" t="str">
        <f t="shared" si="4"/>
        <v/>
      </c>
      <c r="U81" s="123" t="str">
        <f t="shared" si="5"/>
        <v/>
      </c>
      <c r="V81" s="122" t="str">
        <f t="shared" si="6"/>
        <v/>
      </c>
      <c r="W81" s="123">
        <f t="shared" si="7"/>
        <v>0</v>
      </c>
      <c r="X81" s="122">
        <f t="shared" si="8"/>
        <v>0</v>
      </c>
      <c r="Y81" s="123" t="e">
        <f t="shared" si="9"/>
        <v>#VALUE!</v>
      </c>
      <c r="Z81" s="122" t="e">
        <f t="shared" si="10"/>
        <v>#VALUE!</v>
      </c>
      <c r="AA81" s="123" t="e">
        <f t="shared" si="11"/>
        <v>#VALUE!</v>
      </c>
      <c r="AB81" s="122" t="e">
        <f t="shared" si="12"/>
        <v>#VALUE!</v>
      </c>
      <c r="AD81" s="3" t="e">
        <f t="shared" si="13"/>
        <v>#N/A</v>
      </c>
      <c r="AE81" s="3" t="str">
        <f t="shared" si="14"/>
        <v>true</v>
      </c>
      <c r="AF81" s="3" t="e">
        <f>VLOOKUP(C81,#REF!,2,FALSE)</f>
        <v>#REF!</v>
      </c>
      <c r="AG81" s="3" t="e">
        <f t="shared" si="15"/>
        <v>#REF!</v>
      </c>
      <c r="AH81" s="3">
        <f t="shared" si="16"/>
        <v>0</v>
      </c>
      <c r="AI81" s="3">
        <f t="shared" si="17"/>
        <v>0</v>
      </c>
      <c r="AJ81" s="3">
        <f t="shared" si="18"/>
        <v>0</v>
      </c>
      <c r="AL81" s="3">
        <f t="shared" si="19"/>
        <v>0</v>
      </c>
      <c r="AM81" s="3">
        <f t="shared" si="20"/>
        <v>0</v>
      </c>
      <c r="AN81" s="3">
        <f t="shared" si="21"/>
        <v>0</v>
      </c>
      <c r="AO81" s="3">
        <f t="shared" si="22"/>
        <v>0</v>
      </c>
      <c r="AP81" s="3">
        <f t="shared" si="23"/>
        <v>0</v>
      </c>
      <c r="AQ81" s="3">
        <f t="shared" si="24"/>
        <v>0</v>
      </c>
      <c r="AS81" s="3" t="e">
        <f t="shared" si="25"/>
        <v>#REF!</v>
      </c>
      <c r="AU81" s="3" t="e">
        <f t="shared" si="26"/>
        <v>#NAME?</v>
      </c>
      <c r="AW81" s="3">
        <f t="shared" si="27"/>
        <v>0</v>
      </c>
      <c r="AX81" s="3">
        <f t="shared" si="28"/>
        <v>0</v>
      </c>
      <c r="AY81" s="3">
        <f t="shared" si="29"/>
        <v>0</v>
      </c>
      <c r="AZ81" s="3">
        <f t="shared" si="30"/>
        <v>0</v>
      </c>
      <c r="BA81" s="3">
        <f t="shared" si="31"/>
        <v>0</v>
      </c>
      <c r="BB81" s="3">
        <f t="shared" si="32"/>
        <v>0</v>
      </c>
      <c r="BL81" s="84" t="s">
        <v>318</v>
      </c>
      <c r="BM81" s="148" t="s">
        <v>317</v>
      </c>
    </row>
    <row r="82" spans="2:69" x14ac:dyDescent="0.35">
      <c r="B82" s="14">
        <v>55</v>
      </c>
      <c r="C82" s="13">
        <f>'Actual Waste'!C61</f>
        <v>0</v>
      </c>
      <c r="D82" s="13">
        <f>'Actual Waste'!D61</f>
        <v>0</v>
      </c>
      <c r="E82" s="130"/>
      <c r="F82" s="130"/>
      <c r="G82" s="129" t="e">
        <f t="shared" si="0"/>
        <v>#N/A</v>
      </c>
      <c r="H82" s="128"/>
      <c r="I82" s="189">
        <f>'Actual Waste'!E61</f>
        <v>0</v>
      </c>
      <c r="J82" s="128"/>
      <c r="K82" s="127"/>
      <c r="L82" s="127" t="str">
        <f>IF('Actual Waste'!H61&lt;&gt;"",'Actual Waste'!H61,'Actual Waste'!I61)</f>
        <v/>
      </c>
      <c r="M82" s="126">
        <f>'Actual Waste'!F61</f>
        <v>0</v>
      </c>
      <c r="N82" s="7" t="str">
        <f>'Actual Waste'!U61</f>
        <v/>
      </c>
      <c r="O82" s="7" t="str">
        <f>'Actual Waste'!V61</f>
        <v/>
      </c>
      <c r="P82" s="6">
        <f>'Actual Waste'!N61</f>
        <v>0</v>
      </c>
      <c r="Q82" s="125" t="str">
        <f t="shared" si="1"/>
        <v/>
      </c>
      <c r="R82" s="124" t="str">
        <f t="shared" si="2"/>
        <v/>
      </c>
      <c r="S82" s="123" t="str">
        <f t="shared" si="3"/>
        <v/>
      </c>
      <c r="T82" s="122" t="str">
        <f t="shared" si="4"/>
        <v/>
      </c>
      <c r="U82" s="123" t="str">
        <f t="shared" si="5"/>
        <v/>
      </c>
      <c r="V82" s="122" t="str">
        <f t="shared" si="6"/>
        <v/>
      </c>
      <c r="W82" s="123">
        <f t="shared" si="7"/>
        <v>0</v>
      </c>
      <c r="X82" s="122">
        <f t="shared" si="8"/>
        <v>0</v>
      </c>
      <c r="Y82" s="123" t="e">
        <f t="shared" si="9"/>
        <v>#VALUE!</v>
      </c>
      <c r="Z82" s="122" t="e">
        <f t="shared" si="10"/>
        <v>#VALUE!</v>
      </c>
      <c r="AA82" s="123" t="e">
        <f t="shared" si="11"/>
        <v>#VALUE!</v>
      </c>
      <c r="AB82" s="122" t="e">
        <f t="shared" si="12"/>
        <v>#VALUE!</v>
      </c>
      <c r="AD82" s="3" t="e">
        <f t="shared" si="13"/>
        <v>#N/A</v>
      </c>
      <c r="AE82" s="3" t="str">
        <f t="shared" si="14"/>
        <v>true</v>
      </c>
      <c r="AF82" s="3" t="e">
        <f>VLOOKUP(C82,#REF!,2,FALSE)</f>
        <v>#REF!</v>
      </c>
      <c r="AG82" s="3" t="e">
        <f t="shared" si="15"/>
        <v>#REF!</v>
      </c>
      <c r="AH82" s="3">
        <f t="shared" si="16"/>
        <v>0</v>
      </c>
      <c r="AI82" s="3">
        <f t="shared" si="17"/>
        <v>0</v>
      </c>
      <c r="AJ82" s="3">
        <f t="shared" si="18"/>
        <v>0</v>
      </c>
      <c r="AL82" s="3">
        <f t="shared" si="19"/>
        <v>0</v>
      </c>
      <c r="AM82" s="3">
        <f t="shared" si="20"/>
        <v>0</v>
      </c>
      <c r="AN82" s="3">
        <f t="shared" si="21"/>
        <v>0</v>
      </c>
      <c r="AO82" s="3">
        <f t="shared" si="22"/>
        <v>0</v>
      </c>
      <c r="AP82" s="3">
        <f t="shared" si="23"/>
        <v>0</v>
      </c>
      <c r="AQ82" s="3">
        <f t="shared" si="24"/>
        <v>0</v>
      </c>
      <c r="AS82" s="3" t="e">
        <f t="shared" si="25"/>
        <v>#REF!</v>
      </c>
      <c r="AU82" s="3" t="e">
        <f t="shared" si="26"/>
        <v>#NAME?</v>
      </c>
      <c r="AW82" s="3">
        <f t="shared" si="27"/>
        <v>0</v>
      </c>
      <c r="AX82" s="3">
        <f t="shared" si="28"/>
        <v>0</v>
      </c>
      <c r="AY82" s="3">
        <f t="shared" si="29"/>
        <v>0</v>
      </c>
      <c r="AZ82" s="3">
        <f t="shared" si="30"/>
        <v>0</v>
      </c>
      <c r="BA82" s="3">
        <f t="shared" si="31"/>
        <v>0</v>
      </c>
      <c r="BB82" s="3">
        <f t="shared" si="32"/>
        <v>0</v>
      </c>
      <c r="BL82" s="84" t="s">
        <v>316</v>
      </c>
      <c r="BM82" s="148" t="s">
        <v>315</v>
      </c>
      <c r="BO82" s="4" t="s">
        <v>392</v>
      </c>
      <c r="BP82" s="133"/>
      <c r="BQ82" s="149"/>
    </row>
    <row r="83" spans="2:69" x14ac:dyDescent="0.35">
      <c r="B83" s="14">
        <v>56</v>
      </c>
      <c r="C83" s="13">
        <f>'Actual Waste'!C62</f>
        <v>0</v>
      </c>
      <c r="D83" s="13">
        <f>'Actual Waste'!D62</f>
        <v>0</v>
      </c>
      <c r="E83" s="130"/>
      <c r="F83" s="130"/>
      <c r="G83" s="129" t="e">
        <f t="shared" si="0"/>
        <v>#N/A</v>
      </c>
      <c r="H83" s="128"/>
      <c r="I83" s="189">
        <f>'Actual Waste'!E62</f>
        <v>0</v>
      </c>
      <c r="J83" s="128"/>
      <c r="K83" s="127"/>
      <c r="L83" s="127" t="str">
        <f>IF('Actual Waste'!H62&lt;&gt;"",'Actual Waste'!H62,'Actual Waste'!I62)</f>
        <v/>
      </c>
      <c r="M83" s="126">
        <f>'Actual Waste'!F62</f>
        <v>0</v>
      </c>
      <c r="N83" s="7" t="str">
        <f>'Actual Waste'!U62</f>
        <v/>
      </c>
      <c r="O83" s="7" t="str">
        <f>'Actual Waste'!V62</f>
        <v/>
      </c>
      <c r="P83" s="6">
        <f>'Actual Waste'!N62</f>
        <v>0</v>
      </c>
      <c r="Q83" s="125" t="str">
        <f t="shared" si="1"/>
        <v/>
      </c>
      <c r="R83" s="124" t="str">
        <f t="shared" si="2"/>
        <v/>
      </c>
      <c r="S83" s="123" t="str">
        <f t="shared" si="3"/>
        <v/>
      </c>
      <c r="T83" s="122" t="str">
        <f t="shared" si="4"/>
        <v/>
      </c>
      <c r="U83" s="123" t="str">
        <f t="shared" si="5"/>
        <v/>
      </c>
      <c r="V83" s="122" t="str">
        <f t="shared" si="6"/>
        <v/>
      </c>
      <c r="W83" s="123">
        <f t="shared" si="7"/>
        <v>0</v>
      </c>
      <c r="X83" s="122">
        <f t="shared" si="8"/>
        <v>0</v>
      </c>
      <c r="Y83" s="123" t="e">
        <f t="shared" si="9"/>
        <v>#VALUE!</v>
      </c>
      <c r="Z83" s="122" t="e">
        <f t="shared" si="10"/>
        <v>#VALUE!</v>
      </c>
      <c r="AA83" s="123" t="e">
        <f t="shared" si="11"/>
        <v>#VALUE!</v>
      </c>
      <c r="AB83" s="122" t="e">
        <f t="shared" si="12"/>
        <v>#VALUE!</v>
      </c>
      <c r="AD83" s="3" t="e">
        <f t="shared" si="13"/>
        <v>#N/A</v>
      </c>
      <c r="AE83" s="3" t="str">
        <f t="shared" si="14"/>
        <v>true</v>
      </c>
      <c r="AF83" s="3" t="e">
        <f>VLOOKUP(C83,#REF!,2,FALSE)</f>
        <v>#REF!</v>
      </c>
      <c r="AG83" s="3" t="e">
        <f t="shared" si="15"/>
        <v>#REF!</v>
      </c>
      <c r="AH83" s="3">
        <f t="shared" si="16"/>
        <v>0</v>
      </c>
      <c r="AI83" s="3">
        <f t="shared" si="17"/>
        <v>0</v>
      </c>
      <c r="AJ83" s="3">
        <f t="shared" si="18"/>
        <v>0</v>
      </c>
      <c r="AL83" s="3">
        <f t="shared" si="19"/>
        <v>0</v>
      </c>
      <c r="AM83" s="3">
        <f t="shared" si="20"/>
        <v>0</v>
      </c>
      <c r="AN83" s="3">
        <f t="shared" si="21"/>
        <v>0</v>
      </c>
      <c r="AO83" s="3">
        <f t="shared" si="22"/>
        <v>0</v>
      </c>
      <c r="AP83" s="3">
        <f t="shared" si="23"/>
        <v>0</v>
      </c>
      <c r="AQ83" s="3">
        <f t="shared" si="24"/>
        <v>0</v>
      </c>
      <c r="AS83" s="3" t="e">
        <f t="shared" si="25"/>
        <v>#REF!</v>
      </c>
      <c r="AU83" s="3" t="e">
        <f t="shared" si="26"/>
        <v>#NAME?</v>
      </c>
      <c r="AW83" s="3">
        <f t="shared" si="27"/>
        <v>0</v>
      </c>
      <c r="AX83" s="3">
        <f t="shared" si="28"/>
        <v>0</v>
      </c>
      <c r="AY83" s="3">
        <f t="shared" si="29"/>
        <v>0</v>
      </c>
      <c r="AZ83" s="3">
        <f t="shared" si="30"/>
        <v>0</v>
      </c>
      <c r="BA83" s="3">
        <f t="shared" si="31"/>
        <v>0</v>
      </c>
      <c r="BB83" s="3">
        <f t="shared" si="32"/>
        <v>0</v>
      </c>
      <c r="BL83" s="84" t="s">
        <v>314</v>
      </c>
      <c r="BM83" s="148" t="s">
        <v>313</v>
      </c>
      <c r="BO83" s="4" t="s">
        <v>391</v>
      </c>
      <c r="BP83" s="3" t="s">
        <v>390</v>
      </c>
      <c r="BQ83" s="139" t="s">
        <v>389</v>
      </c>
    </row>
    <row r="84" spans="2:69" x14ac:dyDescent="0.35">
      <c r="B84" s="14">
        <v>57</v>
      </c>
      <c r="C84" s="13">
        <f>'Actual Waste'!C63</f>
        <v>0</v>
      </c>
      <c r="D84" s="13">
        <f>'Actual Waste'!D63</f>
        <v>0</v>
      </c>
      <c r="E84" s="130"/>
      <c r="F84" s="130"/>
      <c r="G84" s="129" t="e">
        <f t="shared" si="0"/>
        <v>#N/A</v>
      </c>
      <c r="H84" s="128"/>
      <c r="I84" s="189">
        <f>'Actual Waste'!E63</f>
        <v>0</v>
      </c>
      <c r="J84" s="128"/>
      <c r="K84" s="127"/>
      <c r="L84" s="127" t="str">
        <f>IF('Actual Waste'!H63&lt;&gt;"",'Actual Waste'!H63,'Actual Waste'!I63)</f>
        <v/>
      </c>
      <c r="M84" s="126">
        <f>'Actual Waste'!F63</f>
        <v>0</v>
      </c>
      <c r="N84" s="7" t="str">
        <f>'Actual Waste'!U63</f>
        <v/>
      </c>
      <c r="O84" s="7" t="str">
        <f>'Actual Waste'!V63</f>
        <v/>
      </c>
      <c r="P84" s="6">
        <f>'Actual Waste'!N63</f>
        <v>0</v>
      </c>
      <c r="Q84" s="125" t="str">
        <f t="shared" si="1"/>
        <v/>
      </c>
      <c r="R84" s="124" t="str">
        <f t="shared" si="2"/>
        <v/>
      </c>
      <c r="S84" s="123" t="str">
        <f t="shared" si="3"/>
        <v/>
      </c>
      <c r="T84" s="122" t="str">
        <f t="shared" si="4"/>
        <v/>
      </c>
      <c r="U84" s="123" t="str">
        <f t="shared" si="5"/>
        <v/>
      </c>
      <c r="V84" s="122" t="str">
        <f t="shared" si="6"/>
        <v/>
      </c>
      <c r="W84" s="123">
        <f t="shared" si="7"/>
        <v>0</v>
      </c>
      <c r="X84" s="122">
        <f t="shared" si="8"/>
        <v>0</v>
      </c>
      <c r="Y84" s="123" t="e">
        <f t="shared" si="9"/>
        <v>#VALUE!</v>
      </c>
      <c r="Z84" s="122" t="e">
        <f t="shared" si="10"/>
        <v>#VALUE!</v>
      </c>
      <c r="AA84" s="123" t="e">
        <f t="shared" si="11"/>
        <v>#VALUE!</v>
      </c>
      <c r="AB84" s="122" t="e">
        <f t="shared" si="12"/>
        <v>#VALUE!</v>
      </c>
      <c r="AD84" s="3" t="e">
        <f t="shared" si="13"/>
        <v>#N/A</v>
      </c>
      <c r="AE84" s="3" t="str">
        <f t="shared" si="14"/>
        <v>true</v>
      </c>
      <c r="AF84" s="3" t="e">
        <f>VLOOKUP(C84,#REF!,2,FALSE)</f>
        <v>#REF!</v>
      </c>
      <c r="AG84" s="3" t="e">
        <f t="shared" si="15"/>
        <v>#REF!</v>
      </c>
      <c r="AH84" s="3">
        <f t="shared" si="16"/>
        <v>0</v>
      </c>
      <c r="AI84" s="3">
        <f t="shared" si="17"/>
        <v>0</v>
      </c>
      <c r="AJ84" s="3">
        <f t="shared" si="18"/>
        <v>0</v>
      </c>
      <c r="AL84" s="3">
        <f t="shared" si="19"/>
        <v>0</v>
      </c>
      <c r="AM84" s="3">
        <f t="shared" si="20"/>
        <v>0</v>
      </c>
      <c r="AN84" s="3">
        <f t="shared" si="21"/>
        <v>0</v>
      </c>
      <c r="AO84" s="3">
        <f t="shared" si="22"/>
        <v>0</v>
      </c>
      <c r="AP84" s="3">
        <f t="shared" si="23"/>
        <v>0</v>
      </c>
      <c r="AQ84" s="3">
        <f t="shared" si="24"/>
        <v>0</v>
      </c>
      <c r="AS84" s="3" t="e">
        <f t="shared" si="25"/>
        <v>#REF!</v>
      </c>
      <c r="AU84" s="3" t="e">
        <f t="shared" si="26"/>
        <v>#NAME?</v>
      </c>
      <c r="AW84" s="3">
        <f t="shared" si="27"/>
        <v>0</v>
      </c>
      <c r="AX84" s="3">
        <f t="shared" si="28"/>
        <v>0</v>
      </c>
      <c r="AY84" s="3">
        <f t="shared" si="29"/>
        <v>0</v>
      </c>
      <c r="AZ84" s="3">
        <f t="shared" si="30"/>
        <v>0</v>
      </c>
      <c r="BA84" s="3">
        <f t="shared" si="31"/>
        <v>0</v>
      </c>
      <c r="BB84" s="3">
        <f t="shared" si="32"/>
        <v>0</v>
      </c>
      <c r="BL84" s="84" t="s">
        <v>312</v>
      </c>
      <c r="BM84" s="148" t="s">
        <v>311</v>
      </c>
      <c r="BO84" s="4" t="s">
        <v>386</v>
      </c>
      <c r="BP84" s="3" t="s">
        <v>388</v>
      </c>
      <c r="BQ84" s="139" t="s">
        <v>387</v>
      </c>
    </row>
    <row r="85" spans="2:69" x14ac:dyDescent="0.35">
      <c r="B85" s="14">
        <v>58</v>
      </c>
      <c r="C85" s="13">
        <f>'Actual Waste'!C64</f>
        <v>0</v>
      </c>
      <c r="D85" s="13">
        <f>'Actual Waste'!D64</f>
        <v>0</v>
      </c>
      <c r="E85" s="130"/>
      <c r="F85" s="130"/>
      <c r="G85" s="129" t="e">
        <f t="shared" si="0"/>
        <v>#N/A</v>
      </c>
      <c r="H85" s="128"/>
      <c r="I85" s="189">
        <f>'Actual Waste'!E64</f>
        <v>0</v>
      </c>
      <c r="J85" s="128"/>
      <c r="K85" s="127"/>
      <c r="L85" s="127" t="str">
        <f>IF('Actual Waste'!H64&lt;&gt;"",'Actual Waste'!H64,'Actual Waste'!I64)</f>
        <v/>
      </c>
      <c r="M85" s="126">
        <f>'Actual Waste'!F64</f>
        <v>0</v>
      </c>
      <c r="N85" s="7" t="str">
        <f>'Actual Waste'!U64</f>
        <v/>
      </c>
      <c r="O85" s="7" t="str">
        <f>'Actual Waste'!V64</f>
        <v/>
      </c>
      <c r="P85" s="6">
        <f>'Actual Waste'!N64</f>
        <v>0</v>
      </c>
      <c r="Q85" s="125" t="str">
        <f t="shared" si="1"/>
        <v/>
      </c>
      <c r="R85" s="124" t="str">
        <f t="shared" si="2"/>
        <v/>
      </c>
      <c r="S85" s="123" t="str">
        <f t="shared" si="3"/>
        <v/>
      </c>
      <c r="T85" s="122" t="str">
        <f t="shared" si="4"/>
        <v/>
      </c>
      <c r="U85" s="123" t="str">
        <f t="shared" si="5"/>
        <v/>
      </c>
      <c r="V85" s="122" t="str">
        <f t="shared" si="6"/>
        <v/>
      </c>
      <c r="W85" s="123">
        <f t="shared" si="7"/>
        <v>0</v>
      </c>
      <c r="X85" s="122">
        <f t="shared" si="8"/>
        <v>0</v>
      </c>
      <c r="Y85" s="123" t="e">
        <f t="shared" si="9"/>
        <v>#VALUE!</v>
      </c>
      <c r="Z85" s="122" t="e">
        <f t="shared" si="10"/>
        <v>#VALUE!</v>
      </c>
      <c r="AA85" s="123" t="e">
        <f t="shared" si="11"/>
        <v>#VALUE!</v>
      </c>
      <c r="AB85" s="122" t="e">
        <f t="shared" si="12"/>
        <v>#VALUE!</v>
      </c>
      <c r="AD85" s="3" t="e">
        <f t="shared" si="13"/>
        <v>#N/A</v>
      </c>
      <c r="AE85" s="3" t="str">
        <f t="shared" si="14"/>
        <v>true</v>
      </c>
      <c r="AF85" s="3" t="e">
        <f>VLOOKUP(C85,#REF!,2,FALSE)</f>
        <v>#REF!</v>
      </c>
      <c r="AG85" s="3" t="e">
        <f t="shared" si="15"/>
        <v>#REF!</v>
      </c>
      <c r="AH85" s="3">
        <f t="shared" si="16"/>
        <v>0</v>
      </c>
      <c r="AI85" s="3">
        <f t="shared" si="17"/>
        <v>0</v>
      </c>
      <c r="AJ85" s="3">
        <f t="shared" si="18"/>
        <v>0</v>
      </c>
      <c r="AL85" s="3">
        <f t="shared" si="19"/>
        <v>0</v>
      </c>
      <c r="AM85" s="3">
        <f t="shared" si="20"/>
        <v>0</v>
      </c>
      <c r="AN85" s="3">
        <f t="shared" si="21"/>
        <v>0</v>
      </c>
      <c r="AO85" s="3">
        <f t="shared" si="22"/>
        <v>0</v>
      </c>
      <c r="AP85" s="3">
        <f t="shared" si="23"/>
        <v>0</v>
      </c>
      <c r="AQ85" s="3">
        <f t="shared" si="24"/>
        <v>0</v>
      </c>
      <c r="AS85" s="3" t="e">
        <f t="shared" si="25"/>
        <v>#REF!</v>
      </c>
      <c r="AU85" s="3" t="e">
        <f t="shared" si="26"/>
        <v>#NAME?</v>
      </c>
      <c r="AW85" s="3">
        <f t="shared" si="27"/>
        <v>0</v>
      </c>
      <c r="AX85" s="3">
        <f t="shared" si="28"/>
        <v>0</v>
      </c>
      <c r="AY85" s="3">
        <f t="shared" si="29"/>
        <v>0</v>
      </c>
      <c r="AZ85" s="3">
        <f t="shared" si="30"/>
        <v>0</v>
      </c>
      <c r="BA85" s="3">
        <f t="shared" si="31"/>
        <v>0</v>
      </c>
      <c r="BB85" s="3">
        <f t="shared" si="32"/>
        <v>0</v>
      </c>
      <c r="BL85" s="84" t="s">
        <v>310</v>
      </c>
      <c r="BM85" s="148" t="s">
        <v>309</v>
      </c>
      <c r="BO85" s="4" t="s">
        <v>386</v>
      </c>
      <c r="BP85" s="3" t="s">
        <v>385</v>
      </c>
      <c r="BQ85" s="139" t="s">
        <v>384</v>
      </c>
    </row>
    <row r="86" spans="2:69" x14ac:dyDescent="0.35">
      <c r="B86" s="14">
        <v>59</v>
      </c>
      <c r="C86" s="13">
        <f>'Actual Waste'!C65</f>
        <v>0</v>
      </c>
      <c r="D86" s="13">
        <f>'Actual Waste'!D65</f>
        <v>0</v>
      </c>
      <c r="E86" s="130"/>
      <c r="F86" s="130"/>
      <c r="G86" s="129" t="e">
        <f t="shared" si="0"/>
        <v>#N/A</v>
      </c>
      <c r="H86" s="128"/>
      <c r="I86" s="189">
        <f>'Actual Waste'!E65</f>
        <v>0</v>
      </c>
      <c r="J86" s="128"/>
      <c r="K86" s="127"/>
      <c r="L86" s="127" t="str">
        <f>IF('Actual Waste'!H65&lt;&gt;"",'Actual Waste'!H65,'Actual Waste'!I65)</f>
        <v/>
      </c>
      <c r="M86" s="126">
        <f>'Actual Waste'!F65</f>
        <v>0</v>
      </c>
      <c r="N86" s="7" t="str">
        <f>'Actual Waste'!U65</f>
        <v/>
      </c>
      <c r="O86" s="7" t="str">
        <f>'Actual Waste'!V65</f>
        <v/>
      </c>
      <c r="P86" s="6">
        <f>'Actual Waste'!N65</f>
        <v>0</v>
      </c>
      <c r="Q86" s="125" t="str">
        <f t="shared" si="1"/>
        <v/>
      </c>
      <c r="R86" s="124" t="str">
        <f t="shared" si="2"/>
        <v/>
      </c>
      <c r="S86" s="123" t="str">
        <f t="shared" si="3"/>
        <v/>
      </c>
      <c r="T86" s="122" t="str">
        <f t="shared" si="4"/>
        <v/>
      </c>
      <c r="U86" s="123" t="str">
        <f t="shared" si="5"/>
        <v/>
      </c>
      <c r="V86" s="122" t="str">
        <f t="shared" si="6"/>
        <v/>
      </c>
      <c r="W86" s="123">
        <f t="shared" si="7"/>
        <v>0</v>
      </c>
      <c r="X86" s="122">
        <f t="shared" si="8"/>
        <v>0</v>
      </c>
      <c r="Y86" s="123" t="e">
        <f t="shared" si="9"/>
        <v>#VALUE!</v>
      </c>
      <c r="Z86" s="122" t="e">
        <f t="shared" si="10"/>
        <v>#VALUE!</v>
      </c>
      <c r="AA86" s="123" t="e">
        <f t="shared" si="11"/>
        <v>#VALUE!</v>
      </c>
      <c r="AB86" s="122" t="e">
        <f t="shared" si="12"/>
        <v>#VALUE!</v>
      </c>
      <c r="AD86" s="3" t="e">
        <f t="shared" si="13"/>
        <v>#N/A</v>
      </c>
      <c r="AE86" s="3" t="str">
        <f t="shared" si="14"/>
        <v>true</v>
      </c>
      <c r="AF86" s="3" t="e">
        <f>VLOOKUP(C86,#REF!,2,FALSE)</f>
        <v>#REF!</v>
      </c>
      <c r="AG86" s="3" t="e">
        <f t="shared" si="15"/>
        <v>#REF!</v>
      </c>
      <c r="AH86" s="3">
        <f t="shared" si="16"/>
        <v>0</v>
      </c>
      <c r="AI86" s="3">
        <f t="shared" si="17"/>
        <v>0</v>
      </c>
      <c r="AJ86" s="3">
        <f t="shared" si="18"/>
        <v>0</v>
      </c>
      <c r="AL86" s="3">
        <f t="shared" si="19"/>
        <v>0</v>
      </c>
      <c r="AM86" s="3">
        <f t="shared" si="20"/>
        <v>0</v>
      </c>
      <c r="AN86" s="3">
        <f t="shared" si="21"/>
        <v>0</v>
      </c>
      <c r="AO86" s="3">
        <f t="shared" si="22"/>
        <v>0</v>
      </c>
      <c r="AP86" s="3">
        <f t="shared" si="23"/>
        <v>0</v>
      </c>
      <c r="AQ86" s="3">
        <f t="shared" si="24"/>
        <v>0</v>
      </c>
      <c r="AS86" s="3" t="e">
        <f t="shared" si="25"/>
        <v>#REF!</v>
      </c>
      <c r="AU86" s="3" t="e">
        <f t="shared" si="26"/>
        <v>#NAME?</v>
      </c>
      <c r="AW86" s="3">
        <f t="shared" si="27"/>
        <v>0</v>
      </c>
      <c r="AX86" s="3">
        <f t="shared" si="28"/>
        <v>0</v>
      </c>
      <c r="AY86" s="3">
        <f t="shared" si="29"/>
        <v>0</v>
      </c>
      <c r="AZ86" s="3">
        <f t="shared" si="30"/>
        <v>0</v>
      </c>
      <c r="BA86" s="3">
        <f t="shared" si="31"/>
        <v>0</v>
      </c>
      <c r="BB86" s="3">
        <f t="shared" si="32"/>
        <v>0</v>
      </c>
      <c r="BL86" s="84" t="s">
        <v>308</v>
      </c>
      <c r="BM86" s="148" t="s">
        <v>307</v>
      </c>
      <c r="BO86" s="4" t="s">
        <v>377</v>
      </c>
      <c r="BP86" s="3" t="s">
        <v>383</v>
      </c>
      <c r="BQ86" s="139" t="s">
        <v>382</v>
      </c>
    </row>
    <row r="87" spans="2:69" x14ac:dyDescent="0.35">
      <c r="B87" s="14">
        <v>60</v>
      </c>
      <c r="C87" s="13">
        <f>'Actual Waste'!C66</f>
        <v>0</v>
      </c>
      <c r="D87" s="13">
        <f>'Actual Waste'!D66</f>
        <v>0</v>
      </c>
      <c r="E87" s="130"/>
      <c r="F87" s="130"/>
      <c r="G87" s="129" t="e">
        <f t="shared" si="0"/>
        <v>#N/A</v>
      </c>
      <c r="H87" s="128"/>
      <c r="I87" s="189">
        <f>'Actual Waste'!E66</f>
        <v>0</v>
      </c>
      <c r="J87" s="128"/>
      <c r="K87" s="127"/>
      <c r="L87" s="127" t="str">
        <f>IF('Actual Waste'!H66&lt;&gt;"",'Actual Waste'!H66,'Actual Waste'!I66)</f>
        <v/>
      </c>
      <c r="M87" s="126">
        <f>'Actual Waste'!F66</f>
        <v>0</v>
      </c>
      <c r="N87" s="7" t="str">
        <f>'Actual Waste'!U66</f>
        <v/>
      </c>
      <c r="O87" s="7" t="str">
        <f>'Actual Waste'!V66</f>
        <v/>
      </c>
      <c r="P87" s="6">
        <f>'Actual Waste'!N66</f>
        <v>0</v>
      </c>
      <c r="Q87" s="125" t="str">
        <f t="shared" si="1"/>
        <v/>
      </c>
      <c r="R87" s="124" t="str">
        <f t="shared" si="2"/>
        <v/>
      </c>
      <c r="S87" s="123" t="str">
        <f t="shared" si="3"/>
        <v/>
      </c>
      <c r="T87" s="122" t="str">
        <f t="shared" si="4"/>
        <v/>
      </c>
      <c r="U87" s="123" t="str">
        <f t="shared" si="5"/>
        <v/>
      </c>
      <c r="V87" s="122" t="str">
        <f t="shared" si="6"/>
        <v/>
      </c>
      <c r="W87" s="123">
        <f t="shared" si="7"/>
        <v>0</v>
      </c>
      <c r="X87" s="122">
        <f t="shared" si="8"/>
        <v>0</v>
      </c>
      <c r="Y87" s="123" t="e">
        <f t="shared" si="9"/>
        <v>#VALUE!</v>
      </c>
      <c r="Z87" s="122" t="e">
        <f t="shared" si="10"/>
        <v>#VALUE!</v>
      </c>
      <c r="AA87" s="123" t="e">
        <f t="shared" si="11"/>
        <v>#VALUE!</v>
      </c>
      <c r="AB87" s="122" t="e">
        <f t="shared" si="12"/>
        <v>#VALUE!</v>
      </c>
      <c r="AD87" s="3" t="e">
        <f t="shared" si="13"/>
        <v>#N/A</v>
      </c>
      <c r="AE87" s="3" t="str">
        <f t="shared" si="14"/>
        <v>true</v>
      </c>
      <c r="AF87" s="3" t="e">
        <f>VLOOKUP(C87,#REF!,2,FALSE)</f>
        <v>#REF!</v>
      </c>
      <c r="AG87" s="3" t="e">
        <f t="shared" si="15"/>
        <v>#REF!</v>
      </c>
      <c r="AH87" s="3">
        <f t="shared" si="16"/>
        <v>0</v>
      </c>
      <c r="AI87" s="3">
        <f t="shared" si="17"/>
        <v>0</v>
      </c>
      <c r="AJ87" s="3">
        <f t="shared" si="18"/>
        <v>0</v>
      </c>
      <c r="AL87" s="3">
        <f t="shared" si="19"/>
        <v>0</v>
      </c>
      <c r="AM87" s="3">
        <f t="shared" si="20"/>
        <v>0</v>
      </c>
      <c r="AN87" s="3">
        <f t="shared" si="21"/>
        <v>0</v>
      </c>
      <c r="AO87" s="3">
        <f t="shared" si="22"/>
        <v>0</v>
      </c>
      <c r="AP87" s="3">
        <f t="shared" si="23"/>
        <v>0</v>
      </c>
      <c r="AQ87" s="3">
        <f t="shared" si="24"/>
        <v>0</v>
      </c>
      <c r="AS87" s="3" t="e">
        <f t="shared" si="25"/>
        <v>#REF!</v>
      </c>
      <c r="AU87" s="3" t="e">
        <f t="shared" si="26"/>
        <v>#NAME?</v>
      </c>
      <c r="AW87" s="3">
        <f t="shared" si="27"/>
        <v>0</v>
      </c>
      <c r="AX87" s="3">
        <f t="shared" si="28"/>
        <v>0</v>
      </c>
      <c r="AY87" s="3">
        <f t="shared" si="29"/>
        <v>0</v>
      </c>
      <c r="AZ87" s="3">
        <f t="shared" si="30"/>
        <v>0</v>
      </c>
      <c r="BA87" s="3">
        <f t="shared" si="31"/>
        <v>0</v>
      </c>
      <c r="BB87" s="3">
        <f t="shared" si="32"/>
        <v>0</v>
      </c>
      <c r="BL87" s="84" t="s">
        <v>306</v>
      </c>
      <c r="BM87" s="148" t="s">
        <v>305</v>
      </c>
      <c r="BO87" s="4" t="s">
        <v>377</v>
      </c>
      <c r="BP87" s="3" t="s">
        <v>381</v>
      </c>
      <c r="BQ87" s="139" t="s">
        <v>380</v>
      </c>
    </row>
    <row r="88" spans="2:69" x14ac:dyDescent="0.35">
      <c r="B88" s="14">
        <v>61</v>
      </c>
      <c r="C88" s="13">
        <f>'Actual Waste'!C67</f>
        <v>0</v>
      </c>
      <c r="D88" s="13">
        <f>'Actual Waste'!D67</f>
        <v>0</v>
      </c>
      <c r="E88" s="130"/>
      <c r="F88" s="130"/>
      <c r="G88" s="129" t="e">
        <f t="shared" si="0"/>
        <v>#N/A</v>
      </c>
      <c r="H88" s="128"/>
      <c r="I88" s="189">
        <f>'Actual Waste'!E67</f>
        <v>0</v>
      </c>
      <c r="J88" s="128"/>
      <c r="K88" s="127"/>
      <c r="L88" s="127" t="str">
        <f>IF('Actual Waste'!H67&lt;&gt;"",'Actual Waste'!H67,'Actual Waste'!I67)</f>
        <v/>
      </c>
      <c r="M88" s="126">
        <f>'Actual Waste'!F67</f>
        <v>0</v>
      </c>
      <c r="N88" s="7" t="str">
        <f>'Actual Waste'!U67</f>
        <v/>
      </c>
      <c r="O88" s="7" t="str">
        <f>'Actual Waste'!V67</f>
        <v/>
      </c>
      <c r="P88" s="6">
        <f>'Actual Waste'!N67</f>
        <v>0</v>
      </c>
      <c r="Q88" s="125" t="str">
        <f t="shared" si="1"/>
        <v/>
      </c>
      <c r="R88" s="124" t="str">
        <f t="shared" si="2"/>
        <v/>
      </c>
      <c r="S88" s="123" t="str">
        <f t="shared" si="3"/>
        <v/>
      </c>
      <c r="T88" s="122" t="str">
        <f t="shared" si="4"/>
        <v/>
      </c>
      <c r="U88" s="123" t="str">
        <f t="shared" si="5"/>
        <v/>
      </c>
      <c r="V88" s="122" t="str">
        <f t="shared" si="6"/>
        <v/>
      </c>
      <c r="W88" s="123">
        <f t="shared" si="7"/>
        <v>0</v>
      </c>
      <c r="X88" s="122">
        <f t="shared" si="8"/>
        <v>0</v>
      </c>
      <c r="Y88" s="123" t="e">
        <f t="shared" si="9"/>
        <v>#VALUE!</v>
      </c>
      <c r="Z88" s="122" t="e">
        <f t="shared" si="10"/>
        <v>#VALUE!</v>
      </c>
      <c r="AA88" s="123" t="e">
        <f t="shared" si="11"/>
        <v>#VALUE!</v>
      </c>
      <c r="AB88" s="122" t="e">
        <f t="shared" si="12"/>
        <v>#VALUE!</v>
      </c>
      <c r="AD88" s="3" t="e">
        <f t="shared" si="13"/>
        <v>#N/A</v>
      </c>
      <c r="AE88" s="3" t="str">
        <f t="shared" si="14"/>
        <v>true</v>
      </c>
      <c r="AF88" s="3" t="e">
        <f>VLOOKUP(C88,#REF!,2,FALSE)</f>
        <v>#REF!</v>
      </c>
      <c r="AG88" s="3" t="e">
        <f t="shared" si="15"/>
        <v>#REF!</v>
      </c>
      <c r="AH88" s="3">
        <f t="shared" si="16"/>
        <v>0</v>
      </c>
      <c r="AI88" s="3">
        <f t="shared" si="17"/>
        <v>0</v>
      </c>
      <c r="AJ88" s="3">
        <f t="shared" si="18"/>
        <v>0</v>
      </c>
      <c r="AL88" s="3">
        <f t="shared" si="19"/>
        <v>0</v>
      </c>
      <c r="AM88" s="3">
        <f t="shared" si="20"/>
        <v>0</v>
      </c>
      <c r="AN88" s="3">
        <f t="shared" si="21"/>
        <v>0</v>
      </c>
      <c r="AO88" s="3">
        <f t="shared" si="22"/>
        <v>0</v>
      </c>
      <c r="AP88" s="3">
        <f t="shared" si="23"/>
        <v>0</v>
      </c>
      <c r="AQ88" s="3">
        <f t="shared" si="24"/>
        <v>0</v>
      </c>
      <c r="AS88" s="3" t="e">
        <f t="shared" si="25"/>
        <v>#REF!</v>
      </c>
      <c r="AU88" s="3" t="e">
        <f t="shared" si="26"/>
        <v>#NAME?</v>
      </c>
      <c r="AW88" s="3">
        <f t="shared" si="27"/>
        <v>0</v>
      </c>
      <c r="AX88" s="3">
        <f t="shared" si="28"/>
        <v>0</v>
      </c>
      <c r="AY88" s="3">
        <f t="shared" si="29"/>
        <v>0</v>
      </c>
      <c r="AZ88" s="3">
        <f t="shared" si="30"/>
        <v>0</v>
      </c>
      <c r="BA88" s="3">
        <f t="shared" si="31"/>
        <v>0</v>
      </c>
      <c r="BB88" s="3">
        <f t="shared" si="32"/>
        <v>0</v>
      </c>
      <c r="BL88" s="84" t="s">
        <v>304</v>
      </c>
      <c r="BM88" s="148" t="s">
        <v>303</v>
      </c>
      <c r="BO88" s="4" t="s">
        <v>377</v>
      </c>
      <c r="BP88" s="3" t="s">
        <v>379</v>
      </c>
      <c r="BQ88" s="139" t="s">
        <v>378</v>
      </c>
    </row>
    <row r="89" spans="2:69" x14ac:dyDescent="0.35">
      <c r="B89" s="14">
        <v>62</v>
      </c>
      <c r="C89" s="13">
        <f>'Actual Waste'!C68</f>
        <v>0</v>
      </c>
      <c r="D89" s="13">
        <f>'Actual Waste'!D68</f>
        <v>0</v>
      </c>
      <c r="E89" s="130"/>
      <c r="F89" s="130"/>
      <c r="G89" s="129" t="e">
        <f t="shared" si="0"/>
        <v>#N/A</v>
      </c>
      <c r="H89" s="128"/>
      <c r="I89" s="189">
        <f>'Actual Waste'!E68</f>
        <v>0</v>
      </c>
      <c r="J89" s="128"/>
      <c r="K89" s="127"/>
      <c r="L89" s="127" t="str">
        <f>IF('Actual Waste'!H68&lt;&gt;"",'Actual Waste'!H68,'Actual Waste'!I68)</f>
        <v/>
      </c>
      <c r="M89" s="126">
        <f>'Actual Waste'!F68</f>
        <v>0</v>
      </c>
      <c r="N89" s="7" t="str">
        <f>'Actual Waste'!U68</f>
        <v/>
      </c>
      <c r="O89" s="7" t="str">
        <f>'Actual Waste'!V68</f>
        <v/>
      </c>
      <c r="P89" s="6">
        <f>'Actual Waste'!N68</f>
        <v>0</v>
      </c>
      <c r="Q89" s="125" t="str">
        <f t="shared" si="1"/>
        <v/>
      </c>
      <c r="R89" s="124" t="str">
        <f t="shared" si="2"/>
        <v/>
      </c>
      <c r="S89" s="123" t="str">
        <f t="shared" si="3"/>
        <v/>
      </c>
      <c r="T89" s="122" t="str">
        <f t="shared" si="4"/>
        <v/>
      </c>
      <c r="U89" s="123" t="str">
        <f t="shared" si="5"/>
        <v/>
      </c>
      <c r="V89" s="122" t="str">
        <f t="shared" si="6"/>
        <v/>
      </c>
      <c r="W89" s="123">
        <f t="shared" si="7"/>
        <v>0</v>
      </c>
      <c r="X89" s="122">
        <f t="shared" si="8"/>
        <v>0</v>
      </c>
      <c r="Y89" s="123" t="e">
        <f t="shared" si="9"/>
        <v>#VALUE!</v>
      </c>
      <c r="Z89" s="122" t="e">
        <f t="shared" si="10"/>
        <v>#VALUE!</v>
      </c>
      <c r="AA89" s="123" t="e">
        <f t="shared" si="11"/>
        <v>#VALUE!</v>
      </c>
      <c r="AB89" s="122" t="e">
        <f t="shared" si="12"/>
        <v>#VALUE!</v>
      </c>
      <c r="AD89" s="3" t="e">
        <f t="shared" si="13"/>
        <v>#N/A</v>
      </c>
      <c r="AE89" s="3" t="str">
        <f t="shared" si="14"/>
        <v>true</v>
      </c>
      <c r="AF89" s="3" t="e">
        <f>VLOOKUP(C89,#REF!,2,FALSE)</f>
        <v>#REF!</v>
      </c>
      <c r="AG89" s="3" t="e">
        <f t="shared" si="15"/>
        <v>#REF!</v>
      </c>
      <c r="AH89" s="3">
        <f t="shared" si="16"/>
        <v>0</v>
      </c>
      <c r="AI89" s="3">
        <f t="shared" si="17"/>
        <v>0</v>
      </c>
      <c r="AJ89" s="3">
        <f t="shared" si="18"/>
        <v>0</v>
      </c>
      <c r="AL89" s="3">
        <f t="shared" si="19"/>
        <v>0</v>
      </c>
      <c r="AM89" s="3">
        <f t="shared" si="20"/>
        <v>0</v>
      </c>
      <c r="AN89" s="3">
        <f t="shared" si="21"/>
        <v>0</v>
      </c>
      <c r="AO89" s="3">
        <f t="shared" si="22"/>
        <v>0</v>
      </c>
      <c r="AP89" s="3">
        <f t="shared" si="23"/>
        <v>0</v>
      </c>
      <c r="AQ89" s="3">
        <f t="shared" si="24"/>
        <v>0</v>
      </c>
      <c r="AS89" s="3" t="e">
        <f t="shared" si="25"/>
        <v>#REF!</v>
      </c>
      <c r="AU89" s="3" t="e">
        <f t="shared" si="26"/>
        <v>#NAME?</v>
      </c>
      <c r="AW89" s="3">
        <f t="shared" si="27"/>
        <v>0</v>
      </c>
      <c r="AX89" s="3">
        <f t="shared" si="28"/>
        <v>0</v>
      </c>
      <c r="AY89" s="3">
        <f t="shared" si="29"/>
        <v>0</v>
      </c>
      <c r="AZ89" s="3">
        <f t="shared" si="30"/>
        <v>0</v>
      </c>
      <c r="BA89" s="3">
        <f t="shared" si="31"/>
        <v>0</v>
      </c>
      <c r="BB89" s="3">
        <f t="shared" si="32"/>
        <v>0</v>
      </c>
      <c r="BL89" s="84" t="s">
        <v>302</v>
      </c>
      <c r="BM89" s="148" t="s">
        <v>301</v>
      </c>
      <c r="BO89" s="4" t="s">
        <v>377</v>
      </c>
      <c r="BP89" s="3" t="s">
        <v>376</v>
      </c>
      <c r="BQ89" s="139" t="s">
        <v>375</v>
      </c>
    </row>
    <row r="90" spans="2:69" x14ac:dyDescent="0.35">
      <c r="B90" s="14">
        <v>63</v>
      </c>
      <c r="C90" s="13">
        <f>'Actual Waste'!C69</f>
        <v>0</v>
      </c>
      <c r="D90" s="13">
        <f>'Actual Waste'!D69</f>
        <v>0</v>
      </c>
      <c r="E90" s="130"/>
      <c r="F90" s="130"/>
      <c r="G90" s="129" t="e">
        <f t="shared" si="0"/>
        <v>#N/A</v>
      </c>
      <c r="H90" s="128"/>
      <c r="I90" s="189">
        <f>'Actual Waste'!E69</f>
        <v>0</v>
      </c>
      <c r="J90" s="128"/>
      <c r="K90" s="127"/>
      <c r="L90" s="127" t="str">
        <f>IF('Actual Waste'!H69&lt;&gt;"",'Actual Waste'!H69,'Actual Waste'!I69)</f>
        <v/>
      </c>
      <c r="M90" s="126">
        <f>'Actual Waste'!F69</f>
        <v>0</v>
      </c>
      <c r="N90" s="7" t="str">
        <f>'Actual Waste'!U69</f>
        <v/>
      </c>
      <c r="O90" s="7" t="str">
        <f>'Actual Waste'!V69</f>
        <v/>
      </c>
      <c r="P90" s="6">
        <f>'Actual Waste'!N69</f>
        <v>0</v>
      </c>
      <c r="Q90" s="125" t="str">
        <f t="shared" si="1"/>
        <v/>
      </c>
      <c r="R90" s="124" t="str">
        <f t="shared" si="2"/>
        <v/>
      </c>
      <c r="S90" s="123" t="str">
        <f t="shared" si="3"/>
        <v/>
      </c>
      <c r="T90" s="122" t="str">
        <f t="shared" si="4"/>
        <v/>
      </c>
      <c r="U90" s="123" t="str">
        <f t="shared" si="5"/>
        <v/>
      </c>
      <c r="V90" s="122" t="str">
        <f t="shared" si="6"/>
        <v/>
      </c>
      <c r="W90" s="123">
        <f t="shared" si="7"/>
        <v>0</v>
      </c>
      <c r="X90" s="122">
        <f t="shared" si="8"/>
        <v>0</v>
      </c>
      <c r="Y90" s="123" t="e">
        <f t="shared" si="9"/>
        <v>#VALUE!</v>
      </c>
      <c r="Z90" s="122" t="e">
        <f t="shared" si="10"/>
        <v>#VALUE!</v>
      </c>
      <c r="AA90" s="123" t="e">
        <f t="shared" si="11"/>
        <v>#VALUE!</v>
      </c>
      <c r="AB90" s="122" t="e">
        <f t="shared" si="12"/>
        <v>#VALUE!</v>
      </c>
      <c r="AD90" s="3" t="e">
        <f t="shared" si="13"/>
        <v>#N/A</v>
      </c>
      <c r="AE90" s="3" t="str">
        <f t="shared" si="14"/>
        <v>true</v>
      </c>
      <c r="AF90" s="3" t="e">
        <f>VLOOKUP(C90,#REF!,2,FALSE)</f>
        <v>#REF!</v>
      </c>
      <c r="AG90" s="3" t="e">
        <f t="shared" si="15"/>
        <v>#REF!</v>
      </c>
      <c r="AH90" s="3">
        <f t="shared" si="16"/>
        <v>0</v>
      </c>
      <c r="AI90" s="3">
        <f t="shared" si="17"/>
        <v>0</v>
      </c>
      <c r="AJ90" s="3">
        <f t="shared" si="18"/>
        <v>0</v>
      </c>
      <c r="AL90" s="3">
        <f t="shared" si="19"/>
        <v>0</v>
      </c>
      <c r="AM90" s="3">
        <f t="shared" si="20"/>
        <v>0</v>
      </c>
      <c r="AN90" s="3">
        <f t="shared" si="21"/>
        <v>0</v>
      </c>
      <c r="AO90" s="3">
        <f t="shared" si="22"/>
        <v>0</v>
      </c>
      <c r="AP90" s="3">
        <f t="shared" si="23"/>
        <v>0</v>
      </c>
      <c r="AQ90" s="3">
        <f t="shared" si="24"/>
        <v>0</v>
      </c>
      <c r="AS90" s="3" t="e">
        <f t="shared" si="25"/>
        <v>#REF!</v>
      </c>
      <c r="AU90" s="3" t="e">
        <f t="shared" si="26"/>
        <v>#NAME?</v>
      </c>
      <c r="AW90" s="3">
        <f t="shared" si="27"/>
        <v>0</v>
      </c>
      <c r="AX90" s="3">
        <f t="shared" si="28"/>
        <v>0</v>
      </c>
      <c r="AY90" s="3">
        <f t="shared" si="29"/>
        <v>0</v>
      </c>
      <c r="AZ90" s="3">
        <f t="shared" si="30"/>
        <v>0</v>
      </c>
      <c r="BA90" s="3">
        <f t="shared" si="31"/>
        <v>0</v>
      </c>
      <c r="BB90" s="3">
        <f t="shared" si="32"/>
        <v>0</v>
      </c>
      <c r="BL90" s="84" t="s">
        <v>299</v>
      </c>
      <c r="BM90" s="148" t="s">
        <v>298</v>
      </c>
      <c r="BO90" s="4" t="s">
        <v>374</v>
      </c>
      <c r="BP90" s="3" t="s">
        <v>373</v>
      </c>
      <c r="BQ90" s="139" t="s">
        <v>372</v>
      </c>
    </row>
    <row r="91" spans="2:69" x14ac:dyDescent="0.35">
      <c r="B91" s="14">
        <v>64</v>
      </c>
      <c r="C91" s="13">
        <f>'Actual Waste'!C70</f>
        <v>0</v>
      </c>
      <c r="D91" s="13">
        <f>'Actual Waste'!D70</f>
        <v>0</v>
      </c>
      <c r="E91" s="130"/>
      <c r="F91" s="130"/>
      <c r="G91" s="129" t="e">
        <f t="shared" si="0"/>
        <v>#N/A</v>
      </c>
      <c r="H91" s="128"/>
      <c r="I91" s="189">
        <f>'Actual Waste'!E70</f>
        <v>0</v>
      </c>
      <c r="J91" s="128"/>
      <c r="K91" s="127"/>
      <c r="L91" s="127" t="str">
        <f>IF('Actual Waste'!H70&lt;&gt;"",'Actual Waste'!H70,'Actual Waste'!I70)</f>
        <v/>
      </c>
      <c r="M91" s="126">
        <f>'Actual Waste'!F70</f>
        <v>0</v>
      </c>
      <c r="N91" s="7" t="str">
        <f>'Actual Waste'!U70</f>
        <v/>
      </c>
      <c r="O91" s="7" t="str">
        <f>'Actual Waste'!V70</f>
        <v/>
      </c>
      <c r="P91" s="6">
        <f>'Actual Waste'!N70</f>
        <v>0</v>
      </c>
      <c r="Q91" s="125" t="str">
        <f t="shared" si="1"/>
        <v/>
      </c>
      <c r="R91" s="124" t="str">
        <f t="shared" si="2"/>
        <v/>
      </c>
      <c r="S91" s="123" t="str">
        <f t="shared" si="3"/>
        <v/>
      </c>
      <c r="T91" s="122" t="str">
        <f t="shared" si="4"/>
        <v/>
      </c>
      <c r="U91" s="123" t="str">
        <f t="shared" si="5"/>
        <v/>
      </c>
      <c r="V91" s="122" t="str">
        <f t="shared" si="6"/>
        <v/>
      </c>
      <c r="W91" s="123">
        <f t="shared" si="7"/>
        <v>0</v>
      </c>
      <c r="X91" s="122">
        <f t="shared" si="8"/>
        <v>0</v>
      </c>
      <c r="Y91" s="123" t="e">
        <f t="shared" si="9"/>
        <v>#VALUE!</v>
      </c>
      <c r="Z91" s="122" t="e">
        <f t="shared" si="10"/>
        <v>#VALUE!</v>
      </c>
      <c r="AA91" s="123" t="e">
        <f t="shared" si="11"/>
        <v>#VALUE!</v>
      </c>
      <c r="AB91" s="122" t="e">
        <f t="shared" si="12"/>
        <v>#VALUE!</v>
      </c>
      <c r="AD91" s="3" t="e">
        <f t="shared" si="13"/>
        <v>#N/A</v>
      </c>
      <c r="AE91" s="3" t="str">
        <f t="shared" si="14"/>
        <v>true</v>
      </c>
      <c r="AF91" s="3" t="e">
        <f>VLOOKUP(C91,#REF!,2,FALSE)</f>
        <v>#REF!</v>
      </c>
      <c r="AG91" s="3" t="e">
        <f t="shared" si="15"/>
        <v>#REF!</v>
      </c>
      <c r="AH91" s="3">
        <f t="shared" si="16"/>
        <v>0</v>
      </c>
      <c r="AI91" s="3">
        <f t="shared" si="17"/>
        <v>0</v>
      </c>
      <c r="AJ91" s="3">
        <f t="shared" si="18"/>
        <v>0</v>
      </c>
      <c r="AL91" s="3">
        <f t="shared" si="19"/>
        <v>0</v>
      </c>
      <c r="AM91" s="3">
        <f t="shared" si="20"/>
        <v>0</v>
      </c>
      <c r="AN91" s="3">
        <f t="shared" si="21"/>
        <v>0</v>
      </c>
      <c r="AO91" s="3">
        <f t="shared" si="22"/>
        <v>0</v>
      </c>
      <c r="AP91" s="3">
        <f t="shared" si="23"/>
        <v>0</v>
      </c>
      <c r="AQ91" s="3">
        <f t="shared" si="24"/>
        <v>0</v>
      </c>
      <c r="AS91" s="3" t="e">
        <f t="shared" si="25"/>
        <v>#REF!</v>
      </c>
      <c r="AU91" s="3" t="e">
        <f t="shared" si="26"/>
        <v>#NAME?</v>
      </c>
      <c r="AW91" s="3">
        <f t="shared" si="27"/>
        <v>0</v>
      </c>
      <c r="AX91" s="3">
        <f t="shared" si="28"/>
        <v>0</v>
      </c>
      <c r="AY91" s="3">
        <f t="shared" si="29"/>
        <v>0</v>
      </c>
      <c r="AZ91" s="3">
        <f t="shared" si="30"/>
        <v>0</v>
      </c>
      <c r="BA91" s="3">
        <f t="shared" si="31"/>
        <v>0</v>
      </c>
      <c r="BB91" s="3">
        <f t="shared" si="32"/>
        <v>0</v>
      </c>
      <c r="BL91" s="84" t="s">
        <v>297</v>
      </c>
      <c r="BM91" s="148" t="s">
        <v>296</v>
      </c>
      <c r="BO91" s="4" t="s">
        <v>12</v>
      </c>
      <c r="BP91" s="3" t="s">
        <v>371</v>
      </c>
      <c r="BQ91" s="139" t="s">
        <v>370</v>
      </c>
    </row>
    <row r="92" spans="2:69" x14ac:dyDescent="0.35">
      <c r="B92" s="14">
        <v>65</v>
      </c>
      <c r="C92" s="13">
        <f>'Actual Waste'!C71</f>
        <v>0</v>
      </c>
      <c r="D92" s="13">
        <f>'Actual Waste'!D71</f>
        <v>0</v>
      </c>
      <c r="E92" s="130"/>
      <c r="F92" s="130"/>
      <c r="G92" s="129" t="e">
        <f t="shared" ref="G92:G155" si="33">IF(D92="","",IF(E92&lt;&gt;"",VLOOKUP(E92,Lookup_LOWCode,2,FALSE),VLOOKUP(D92,Lookup_ActualLOWCode,2,FALSE)))</f>
        <v>#N/A</v>
      </c>
      <c r="H92" s="128"/>
      <c r="I92" s="189">
        <f>'Actual Waste'!E71</f>
        <v>0</v>
      </c>
      <c r="J92" s="128"/>
      <c r="K92" s="127"/>
      <c r="L92" s="127" t="str">
        <f>IF('Actual Waste'!H71&lt;&gt;"",'Actual Waste'!H71,'Actual Waste'!I71)</f>
        <v/>
      </c>
      <c r="M92" s="126">
        <f>'Actual Waste'!F71</f>
        <v>0</v>
      </c>
      <c r="N92" s="7" t="str">
        <f>'Actual Waste'!U71</f>
        <v/>
      </c>
      <c r="O92" s="7" t="str">
        <f>'Actual Waste'!V71</f>
        <v/>
      </c>
      <c r="P92" s="6">
        <f>'Actual Waste'!N71</f>
        <v>0</v>
      </c>
      <c r="Q92" s="125" t="str">
        <f t="shared" ref="Q92:Q155" si="34">IF(N92&lt;&gt;"",P92/N92,"")</f>
        <v/>
      </c>
      <c r="R92" s="124" t="str">
        <f t="shared" ref="R92:R155" si="35">IF(O92&lt;&gt;"",P92/O92,"")</f>
        <v/>
      </c>
      <c r="S92" s="123" t="str">
        <f t="shared" ref="S92:S155" si="36">IF($N92&lt;&gt;0,$N92,IF($O92&lt;&gt;0,$O92/VLOOKUP($G92,Lookup_MaterialLowCode,7,FALSE),0))</f>
        <v/>
      </c>
      <c r="T92" s="122" t="str">
        <f t="shared" ref="T92:T155" si="37">IF($O92&lt;&gt;0,$O92,IF($N92&lt;&gt;0,$N92*VLOOKUP($G92,Lookup_MaterialLowCode,7,FALSE),0))</f>
        <v/>
      </c>
      <c r="U92" s="123" t="str">
        <f t="shared" ref="U92:U155" si="38">IF(AE92="true",S92,0)</f>
        <v/>
      </c>
      <c r="V92" s="122" t="str">
        <f t="shared" ref="V92:V155" si="39">IF(AE92="true",T92,0)</f>
        <v/>
      </c>
      <c r="W92" s="123">
        <f t="shared" ref="W92:W155" si="40">IF(AE92="false",S92,0)</f>
        <v>0</v>
      </c>
      <c r="X92" s="122">
        <f t="shared" ref="X92:X155" si="41">IF(AE92="false",T92,0)</f>
        <v>0</v>
      </c>
      <c r="Y92" s="123" t="e">
        <f t="shared" ref="Y92:Y155" si="42">W92-(W92*L92)</f>
        <v>#VALUE!</v>
      </c>
      <c r="Z92" s="122" t="e">
        <f t="shared" ref="Z92:Z155" si="43">X92-(X92*L92)</f>
        <v>#VALUE!</v>
      </c>
      <c r="AA92" s="123" t="e">
        <f t="shared" ref="AA92:AA155" si="44">W92*L92</f>
        <v>#VALUE!</v>
      </c>
      <c r="AB92" s="122" t="e">
        <f t="shared" ref="AB92:AB155" si="45">X92*L92</f>
        <v>#VALUE!</v>
      </c>
      <c r="AD92" s="3" t="e">
        <f t="shared" ref="AD92:AD155" si="46">IF(G92="Specify LOW Code",IF(E92&lt;&gt;"","False","True"),"False")</f>
        <v>#N/A</v>
      </c>
      <c r="AE92" s="3" t="str">
        <f t="shared" ref="AE92:AE155" si="47">IF(H92="Off-Site mixed","false",IF(H92="Off-Site segregated","false","true"))</f>
        <v>true</v>
      </c>
      <c r="AF92" s="3" t="e">
        <f>VLOOKUP(C92,#REF!,2,FALSE)</f>
        <v>#REF!</v>
      </c>
      <c r="AG92" s="3" t="e">
        <f t="shared" ref="AG92:AG155" si="48">AF92&amp;D92</f>
        <v>#REF!</v>
      </c>
      <c r="AH92" s="3">
        <f t="shared" ref="AH92:AH155" si="49">IF(AE92="true",0,VLOOKUP(J92,Lookup_MyDestinations,6,FALSE))</f>
        <v>0</v>
      </c>
      <c r="AI92" s="3">
        <f t="shared" ref="AI92:AI155" si="50">IF(AE92="true",0,VLOOKUP(J92,Lookup_MyDestinations,5,FALSE))</f>
        <v>0</v>
      </c>
      <c r="AJ92" s="3">
        <f t="shared" ref="AJ92:AJ155" si="51">IF(AE92="true", 0,VLOOKUP(J92,Lookup_MyDestinations,4,FALSE))</f>
        <v>0</v>
      </c>
      <c r="AL92" s="3">
        <f t="shared" ref="AL92:AL155" si="52">$AH92*$W92</f>
        <v>0</v>
      </c>
      <c r="AM92" s="3">
        <f t="shared" ref="AM92:AM155" si="53">$AH92*$X92</f>
        <v>0</v>
      </c>
      <c r="AN92" s="3">
        <f t="shared" ref="AN92:AN155" si="54">$AI92*$W92</f>
        <v>0</v>
      </c>
      <c r="AO92" s="3">
        <f t="shared" ref="AO92:AO155" si="55">$AI92*$X92</f>
        <v>0</v>
      </c>
      <c r="AP92" s="3">
        <f t="shared" ref="AP92:AP155" si="56">$AJ92*$W92</f>
        <v>0</v>
      </c>
      <c r="AQ92" s="3">
        <f t="shared" ref="AQ92:AQ155" si="57">$AJ92*$X92</f>
        <v>0</v>
      </c>
      <c r="AS92" s="3" t="e">
        <f t="shared" ref="AS92:AS155" si="58">AF92&amp;G92</f>
        <v>#REF!</v>
      </c>
      <c r="AU92" s="3" t="e">
        <f t="shared" ref="AU92:AU155" si="59">VLOOKUP(D92,Lookup_WasteStreamLOWCode,4,FALSE)</f>
        <v>#NAME?</v>
      </c>
      <c r="AW92" s="3">
        <f t="shared" ref="AW92:AW155" si="60">IF(H92="On-site recovery",S92,0)</f>
        <v>0</v>
      </c>
      <c r="AX92" s="3">
        <f t="shared" ref="AX92:AX155" si="61">IF(H92="On-site recovery",T92,0)</f>
        <v>0</v>
      </c>
      <c r="AY92" s="3">
        <f t="shared" ref="AY92:AY155" si="62">IF(H92="On-site recycled",S92,0)</f>
        <v>0</v>
      </c>
      <c r="AZ92" s="3">
        <f t="shared" ref="AZ92:AZ155" si="63">IF(H92="On-site recycled",T92,0)</f>
        <v>0</v>
      </c>
      <c r="BA92" s="3">
        <f t="shared" ref="BA92:BA155" si="64">IF(H92="On-site re-use",S92,0)</f>
        <v>0</v>
      </c>
      <c r="BB92" s="3">
        <f t="shared" ref="BB92:BB155" si="65">IF(H92="On-site re-use",T92,0)</f>
        <v>0</v>
      </c>
      <c r="BL92" s="84" t="s">
        <v>3</v>
      </c>
      <c r="BM92" s="148" t="s">
        <v>295</v>
      </c>
      <c r="BO92" s="4" t="s">
        <v>12</v>
      </c>
      <c r="BP92" s="3" t="s">
        <v>369</v>
      </c>
      <c r="BQ92" s="139" t="s">
        <v>368</v>
      </c>
    </row>
    <row r="93" spans="2:69" x14ac:dyDescent="0.35">
      <c r="B93" s="14">
        <v>66</v>
      </c>
      <c r="C93" s="13">
        <f>'Actual Waste'!C72</f>
        <v>0</v>
      </c>
      <c r="D93" s="13">
        <f>'Actual Waste'!D72</f>
        <v>0</v>
      </c>
      <c r="E93" s="130"/>
      <c r="F93" s="130"/>
      <c r="G93" s="129" t="e">
        <f t="shared" si="33"/>
        <v>#N/A</v>
      </c>
      <c r="H93" s="128"/>
      <c r="I93" s="189">
        <f>'Actual Waste'!E72</f>
        <v>0</v>
      </c>
      <c r="J93" s="128"/>
      <c r="K93" s="127"/>
      <c r="L93" s="127" t="str">
        <f>IF('Actual Waste'!H72&lt;&gt;"",'Actual Waste'!H72,'Actual Waste'!I72)</f>
        <v/>
      </c>
      <c r="M93" s="126">
        <f>'Actual Waste'!F72</f>
        <v>0</v>
      </c>
      <c r="N93" s="7" t="str">
        <f>'Actual Waste'!U72</f>
        <v/>
      </c>
      <c r="O93" s="7" t="str">
        <f>'Actual Waste'!V72</f>
        <v/>
      </c>
      <c r="P93" s="6">
        <f>'Actual Waste'!N72</f>
        <v>0</v>
      </c>
      <c r="Q93" s="125" t="str">
        <f t="shared" si="34"/>
        <v/>
      </c>
      <c r="R93" s="124" t="str">
        <f t="shared" si="35"/>
        <v/>
      </c>
      <c r="S93" s="123" t="str">
        <f t="shared" si="36"/>
        <v/>
      </c>
      <c r="T93" s="122" t="str">
        <f t="shared" si="37"/>
        <v/>
      </c>
      <c r="U93" s="123" t="str">
        <f t="shared" si="38"/>
        <v/>
      </c>
      <c r="V93" s="122" t="str">
        <f t="shared" si="39"/>
        <v/>
      </c>
      <c r="W93" s="123">
        <f t="shared" si="40"/>
        <v>0</v>
      </c>
      <c r="X93" s="122">
        <f t="shared" si="41"/>
        <v>0</v>
      </c>
      <c r="Y93" s="123" t="e">
        <f t="shared" si="42"/>
        <v>#VALUE!</v>
      </c>
      <c r="Z93" s="122" t="e">
        <f t="shared" si="43"/>
        <v>#VALUE!</v>
      </c>
      <c r="AA93" s="123" t="e">
        <f t="shared" si="44"/>
        <v>#VALUE!</v>
      </c>
      <c r="AB93" s="122" t="e">
        <f t="shared" si="45"/>
        <v>#VALUE!</v>
      </c>
      <c r="AD93" s="3" t="e">
        <f t="shared" si="46"/>
        <v>#N/A</v>
      </c>
      <c r="AE93" s="3" t="str">
        <f t="shared" si="47"/>
        <v>true</v>
      </c>
      <c r="AF93" s="3" t="e">
        <f>VLOOKUP(C93,#REF!,2,FALSE)</f>
        <v>#REF!</v>
      </c>
      <c r="AG93" s="3" t="e">
        <f t="shared" si="48"/>
        <v>#REF!</v>
      </c>
      <c r="AH93" s="3">
        <f t="shared" si="49"/>
        <v>0</v>
      </c>
      <c r="AI93" s="3">
        <f t="shared" si="50"/>
        <v>0</v>
      </c>
      <c r="AJ93" s="3">
        <f t="shared" si="51"/>
        <v>0</v>
      </c>
      <c r="AL93" s="3">
        <f t="shared" si="52"/>
        <v>0</v>
      </c>
      <c r="AM93" s="3">
        <f t="shared" si="53"/>
        <v>0</v>
      </c>
      <c r="AN93" s="3">
        <f t="shared" si="54"/>
        <v>0</v>
      </c>
      <c r="AO93" s="3">
        <f t="shared" si="55"/>
        <v>0</v>
      </c>
      <c r="AP93" s="3">
        <f t="shared" si="56"/>
        <v>0</v>
      </c>
      <c r="AQ93" s="3">
        <f t="shared" si="57"/>
        <v>0</v>
      </c>
      <c r="AS93" s="3" t="e">
        <f t="shared" si="58"/>
        <v>#REF!</v>
      </c>
      <c r="AU93" s="3" t="e">
        <f t="shared" si="59"/>
        <v>#NAME?</v>
      </c>
      <c r="AW93" s="3">
        <f t="shared" si="60"/>
        <v>0</v>
      </c>
      <c r="AX93" s="3">
        <f t="shared" si="61"/>
        <v>0</v>
      </c>
      <c r="AY93" s="3">
        <f t="shared" si="62"/>
        <v>0</v>
      </c>
      <c r="AZ93" s="3">
        <f t="shared" si="63"/>
        <v>0</v>
      </c>
      <c r="BA93" s="3">
        <f t="shared" si="64"/>
        <v>0</v>
      </c>
      <c r="BB93" s="3">
        <f t="shared" si="65"/>
        <v>0</v>
      </c>
      <c r="BL93" s="84" t="s">
        <v>294</v>
      </c>
      <c r="BM93" s="148" t="s">
        <v>293</v>
      </c>
      <c r="BO93" s="4" t="s">
        <v>12</v>
      </c>
      <c r="BP93" s="3" t="s">
        <v>367</v>
      </c>
      <c r="BQ93" s="139" t="s">
        <v>366</v>
      </c>
    </row>
    <row r="94" spans="2:69" x14ac:dyDescent="0.35">
      <c r="B94" s="14">
        <v>67</v>
      </c>
      <c r="C94" s="13">
        <f>'Actual Waste'!C73</f>
        <v>0</v>
      </c>
      <c r="D94" s="13">
        <f>'Actual Waste'!D73</f>
        <v>0</v>
      </c>
      <c r="E94" s="130"/>
      <c r="F94" s="130"/>
      <c r="G94" s="129" t="e">
        <f t="shared" si="33"/>
        <v>#N/A</v>
      </c>
      <c r="H94" s="128"/>
      <c r="I94" s="189">
        <f>'Actual Waste'!E73</f>
        <v>0</v>
      </c>
      <c r="J94" s="128"/>
      <c r="K94" s="127"/>
      <c r="L94" s="127" t="str">
        <f>IF('Actual Waste'!H73&lt;&gt;"",'Actual Waste'!H73,'Actual Waste'!I73)</f>
        <v/>
      </c>
      <c r="M94" s="126">
        <f>'Actual Waste'!F73</f>
        <v>0</v>
      </c>
      <c r="N94" s="7" t="str">
        <f>'Actual Waste'!U73</f>
        <v/>
      </c>
      <c r="O94" s="7" t="str">
        <f>'Actual Waste'!V73</f>
        <v/>
      </c>
      <c r="P94" s="6">
        <f>'Actual Waste'!N73</f>
        <v>0</v>
      </c>
      <c r="Q94" s="125" t="str">
        <f t="shared" si="34"/>
        <v/>
      </c>
      <c r="R94" s="124" t="str">
        <f t="shared" si="35"/>
        <v/>
      </c>
      <c r="S94" s="123" t="str">
        <f t="shared" si="36"/>
        <v/>
      </c>
      <c r="T94" s="122" t="str">
        <f t="shared" si="37"/>
        <v/>
      </c>
      <c r="U94" s="123" t="str">
        <f t="shared" si="38"/>
        <v/>
      </c>
      <c r="V94" s="122" t="str">
        <f t="shared" si="39"/>
        <v/>
      </c>
      <c r="W94" s="123">
        <f t="shared" si="40"/>
        <v>0</v>
      </c>
      <c r="X94" s="122">
        <f t="shared" si="41"/>
        <v>0</v>
      </c>
      <c r="Y94" s="123" t="e">
        <f t="shared" si="42"/>
        <v>#VALUE!</v>
      </c>
      <c r="Z94" s="122" t="e">
        <f t="shared" si="43"/>
        <v>#VALUE!</v>
      </c>
      <c r="AA94" s="123" t="e">
        <f t="shared" si="44"/>
        <v>#VALUE!</v>
      </c>
      <c r="AB94" s="122" t="e">
        <f t="shared" si="45"/>
        <v>#VALUE!</v>
      </c>
      <c r="AD94" s="3" t="e">
        <f t="shared" si="46"/>
        <v>#N/A</v>
      </c>
      <c r="AE94" s="3" t="str">
        <f t="shared" si="47"/>
        <v>true</v>
      </c>
      <c r="AF94" s="3" t="e">
        <f>VLOOKUP(C94,#REF!,2,FALSE)</f>
        <v>#REF!</v>
      </c>
      <c r="AG94" s="3" t="e">
        <f t="shared" si="48"/>
        <v>#REF!</v>
      </c>
      <c r="AH94" s="3">
        <f t="shared" si="49"/>
        <v>0</v>
      </c>
      <c r="AI94" s="3">
        <f t="shared" si="50"/>
        <v>0</v>
      </c>
      <c r="AJ94" s="3">
        <f t="shared" si="51"/>
        <v>0</v>
      </c>
      <c r="AL94" s="3">
        <f t="shared" si="52"/>
        <v>0</v>
      </c>
      <c r="AM94" s="3">
        <f t="shared" si="53"/>
        <v>0</v>
      </c>
      <c r="AN94" s="3">
        <f t="shared" si="54"/>
        <v>0</v>
      </c>
      <c r="AO94" s="3">
        <f t="shared" si="55"/>
        <v>0</v>
      </c>
      <c r="AP94" s="3">
        <f t="shared" si="56"/>
        <v>0</v>
      </c>
      <c r="AQ94" s="3">
        <f t="shared" si="57"/>
        <v>0</v>
      </c>
      <c r="AS94" s="3" t="e">
        <f t="shared" si="58"/>
        <v>#REF!</v>
      </c>
      <c r="AU94" s="3" t="e">
        <f t="shared" si="59"/>
        <v>#NAME?</v>
      </c>
      <c r="AW94" s="3">
        <f t="shared" si="60"/>
        <v>0</v>
      </c>
      <c r="AX94" s="3">
        <f t="shared" si="61"/>
        <v>0</v>
      </c>
      <c r="AY94" s="3">
        <f t="shared" si="62"/>
        <v>0</v>
      </c>
      <c r="AZ94" s="3">
        <f t="shared" si="63"/>
        <v>0</v>
      </c>
      <c r="BA94" s="3">
        <f t="shared" si="64"/>
        <v>0</v>
      </c>
      <c r="BB94" s="3">
        <f t="shared" si="65"/>
        <v>0</v>
      </c>
      <c r="BL94" s="84" t="s">
        <v>292</v>
      </c>
      <c r="BM94" s="148" t="s">
        <v>291</v>
      </c>
      <c r="BO94" s="4" t="s">
        <v>12</v>
      </c>
      <c r="BP94" s="3" t="s">
        <v>365</v>
      </c>
      <c r="BQ94" s="139" t="s">
        <v>364</v>
      </c>
    </row>
    <row r="95" spans="2:69" x14ac:dyDescent="0.35">
      <c r="B95" s="14">
        <v>68</v>
      </c>
      <c r="C95" s="13">
        <f>'Actual Waste'!C74</f>
        <v>0</v>
      </c>
      <c r="D95" s="13">
        <f>'Actual Waste'!D74</f>
        <v>0</v>
      </c>
      <c r="E95" s="130"/>
      <c r="F95" s="130"/>
      <c r="G95" s="129" t="e">
        <f t="shared" si="33"/>
        <v>#N/A</v>
      </c>
      <c r="H95" s="128"/>
      <c r="I95" s="189">
        <f>'Actual Waste'!E74</f>
        <v>0</v>
      </c>
      <c r="J95" s="128"/>
      <c r="K95" s="127"/>
      <c r="L95" s="127" t="str">
        <f>IF('Actual Waste'!H74&lt;&gt;"",'Actual Waste'!H74,'Actual Waste'!I74)</f>
        <v/>
      </c>
      <c r="M95" s="126">
        <f>'Actual Waste'!F74</f>
        <v>0</v>
      </c>
      <c r="N95" s="7" t="str">
        <f>'Actual Waste'!U74</f>
        <v/>
      </c>
      <c r="O95" s="7" t="str">
        <f>'Actual Waste'!V74</f>
        <v/>
      </c>
      <c r="P95" s="6">
        <f>'Actual Waste'!N74</f>
        <v>0</v>
      </c>
      <c r="Q95" s="125" t="str">
        <f t="shared" si="34"/>
        <v/>
      </c>
      <c r="R95" s="124" t="str">
        <f t="shared" si="35"/>
        <v/>
      </c>
      <c r="S95" s="123" t="str">
        <f t="shared" si="36"/>
        <v/>
      </c>
      <c r="T95" s="122" t="str">
        <f t="shared" si="37"/>
        <v/>
      </c>
      <c r="U95" s="123" t="str">
        <f t="shared" si="38"/>
        <v/>
      </c>
      <c r="V95" s="122" t="str">
        <f t="shared" si="39"/>
        <v/>
      </c>
      <c r="W95" s="123">
        <f t="shared" si="40"/>
        <v>0</v>
      </c>
      <c r="X95" s="122">
        <f t="shared" si="41"/>
        <v>0</v>
      </c>
      <c r="Y95" s="123" t="e">
        <f t="shared" si="42"/>
        <v>#VALUE!</v>
      </c>
      <c r="Z95" s="122" t="e">
        <f t="shared" si="43"/>
        <v>#VALUE!</v>
      </c>
      <c r="AA95" s="123" t="e">
        <f t="shared" si="44"/>
        <v>#VALUE!</v>
      </c>
      <c r="AB95" s="122" t="e">
        <f t="shared" si="45"/>
        <v>#VALUE!</v>
      </c>
      <c r="AD95" s="3" t="e">
        <f t="shared" si="46"/>
        <v>#N/A</v>
      </c>
      <c r="AE95" s="3" t="str">
        <f t="shared" si="47"/>
        <v>true</v>
      </c>
      <c r="AF95" s="3" t="e">
        <f>VLOOKUP(C95,#REF!,2,FALSE)</f>
        <v>#REF!</v>
      </c>
      <c r="AG95" s="3" t="e">
        <f t="shared" si="48"/>
        <v>#REF!</v>
      </c>
      <c r="AH95" s="3">
        <f t="shared" si="49"/>
        <v>0</v>
      </c>
      <c r="AI95" s="3">
        <f t="shared" si="50"/>
        <v>0</v>
      </c>
      <c r="AJ95" s="3">
        <f t="shared" si="51"/>
        <v>0</v>
      </c>
      <c r="AL95" s="3">
        <f t="shared" si="52"/>
        <v>0</v>
      </c>
      <c r="AM95" s="3">
        <f t="shared" si="53"/>
        <v>0</v>
      </c>
      <c r="AN95" s="3">
        <f t="shared" si="54"/>
        <v>0</v>
      </c>
      <c r="AO95" s="3">
        <f t="shared" si="55"/>
        <v>0</v>
      </c>
      <c r="AP95" s="3">
        <f t="shared" si="56"/>
        <v>0</v>
      </c>
      <c r="AQ95" s="3">
        <f t="shared" si="57"/>
        <v>0</v>
      </c>
      <c r="AS95" s="3" t="e">
        <f t="shared" si="58"/>
        <v>#REF!</v>
      </c>
      <c r="AU95" s="3" t="e">
        <f t="shared" si="59"/>
        <v>#NAME?</v>
      </c>
      <c r="AW95" s="3">
        <f t="shared" si="60"/>
        <v>0</v>
      </c>
      <c r="AX95" s="3">
        <f t="shared" si="61"/>
        <v>0</v>
      </c>
      <c r="AY95" s="3">
        <f t="shared" si="62"/>
        <v>0</v>
      </c>
      <c r="AZ95" s="3">
        <f t="shared" si="63"/>
        <v>0</v>
      </c>
      <c r="BA95" s="3">
        <f t="shared" si="64"/>
        <v>0</v>
      </c>
      <c r="BB95" s="3">
        <f t="shared" si="65"/>
        <v>0</v>
      </c>
      <c r="BL95" s="84" t="s">
        <v>290</v>
      </c>
      <c r="BM95" s="148" t="s">
        <v>289</v>
      </c>
      <c r="BO95" s="4" t="s">
        <v>12</v>
      </c>
      <c r="BP95" s="3" t="s">
        <v>363</v>
      </c>
      <c r="BQ95" s="139" t="s">
        <v>362</v>
      </c>
    </row>
    <row r="96" spans="2:69" x14ac:dyDescent="0.35">
      <c r="B96" s="14">
        <v>69</v>
      </c>
      <c r="C96" s="13">
        <f>'Actual Waste'!C75</f>
        <v>0</v>
      </c>
      <c r="D96" s="13">
        <f>'Actual Waste'!D75</f>
        <v>0</v>
      </c>
      <c r="E96" s="130"/>
      <c r="F96" s="130"/>
      <c r="G96" s="129" t="e">
        <f t="shared" si="33"/>
        <v>#N/A</v>
      </c>
      <c r="H96" s="128"/>
      <c r="I96" s="189">
        <f>'Actual Waste'!E75</f>
        <v>0</v>
      </c>
      <c r="J96" s="128"/>
      <c r="K96" s="127"/>
      <c r="L96" s="127" t="str">
        <f>IF('Actual Waste'!H75&lt;&gt;"",'Actual Waste'!H75,'Actual Waste'!I75)</f>
        <v/>
      </c>
      <c r="M96" s="126">
        <f>'Actual Waste'!F75</f>
        <v>0</v>
      </c>
      <c r="N96" s="7" t="str">
        <f>'Actual Waste'!U75</f>
        <v/>
      </c>
      <c r="O96" s="7" t="str">
        <f>'Actual Waste'!V75</f>
        <v/>
      </c>
      <c r="P96" s="6">
        <f>'Actual Waste'!N75</f>
        <v>0</v>
      </c>
      <c r="Q96" s="125" t="str">
        <f t="shared" si="34"/>
        <v/>
      </c>
      <c r="R96" s="124" t="str">
        <f t="shared" si="35"/>
        <v/>
      </c>
      <c r="S96" s="123" t="str">
        <f t="shared" si="36"/>
        <v/>
      </c>
      <c r="T96" s="122" t="str">
        <f t="shared" si="37"/>
        <v/>
      </c>
      <c r="U96" s="123" t="str">
        <f t="shared" si="38"/>
        <v/>
      </c>
      <c r="V96" s="122" t="str">
        <f t="shared" si="39"/>
        <v/>
      </c>
      <c r="W96" s="123">
        <f t="shared" si="40"/>
        <v>0</v>
      </c>
      <c r="X96" s="122">
        <f t="shared" si="41"/>
        <v>0</v>
      </c>
      <c r="Y96" s="123" t="e">
        <f t="shared" si="42"/>
        <v>#VALUE!</v>
      </c>
      <c r="Z96" s="122" t="e">
        <f t="shared" si="43"/>
        <v>#VALUE!</v>
      </c>
      <c r="AA96" s="123" t="e">
        <f t="shared" si="44"/>
        <v>#VALUE!</v>
      </c>
      <c r="AB96" s="122" t="e">
        <f t="shared" si="45"/>
        <v>#VALUE!</v>
      </c>
      <c r="AD96" s="3" t="e">
        <f t="shared" si="46"/>
        <v>#N/A</v>
      </c>
      <c r="AE96" s="3" t="str">
        <f t="shared" si="47"/>
        <v>true</v>
      </c>
      <c r="AF96" s="3" t="e">
        <f>VLOOKUP(C96,#REF!,2,FALSE)</f>
        <v>#REF!</v>
      </c>
      <c r="AG96" s="3" t="e">
        <f t="shared" si="48"/>
        <v>#REF!</v>
      </c>
      <c r="AH96" s="3">
        <f t="shared" si="49"/>
        <v>0</v>
      </c>
      <c r="AI96" s="3">
        <f t="shared" si="50"/>
        <v>0</v>
      </c>
      <c r="AJ96" s="3">
        <f t="shared" si="51"/>
        <v>0</v>
      </c>
      <c r="AL96" s="3">
        <f t="shared" si="52"/>
        <v>0</v>
      </c>
      <c r="AM96" s="3">
        <f t="shared" si="53"/>
        <v>0</v>
      </c>
      <c r="AN96" s="3">
        <f t="shared" si="54"/>
        <v>0</v>
      </c>
      <c r="AO96" s="3">
        <f t="shared" si="55"/>
        <v>0</v>
      </c>
      <c r="AP96" s="3">
        <f t="shared" si="56"/>
        <v>0</v>
      </c>
      <c r="AQ96" s="3">
        <f t="shared" si="57"/>
        <v>0</v>
      </c>
      <c r="AS96" s="3" t="e">
        <f t="shared" si="58"/>
        <v>#REF!</v>
      </c>
      <c r="AU96" s="3" t="e">
        <f t="shared" si="59"/>
        <v>#NAME?</v>
      </c>
      <c r="AW96" s="3">
        <f t="shared" si="60"/>
        <v>0</v>
      </c>
      <c r="AX96" s="3">
        <f t="shared" si="61"/>
        <v>0</v>
      </c>
      <c r="AY96" s="3">
        <f t="shared" si="62"/>
        <v>0</v>
      </c>
      <c r="AZ96" s="3">
        <f t="shared" si="63"/>
        <v>0</v>
      </c>
      <c r="BA96" s="3">
        <f t="shared" si="64"/>
        <v>0</v>
      </c>
      <c r="BB96" s="3">
        <f t="shared" si="65"/>
        <v>0</v>
      </c>
      <c r="BL96" s="84" t="s">
        <v>288</v>
      </c>
      <c r="BM96" s="148" t="s">
        <v>287</v>
      </c>
      <c r="BO96" s="4" t="s">
        <v>12</v>
      </c>
      <c r="BP96" s="3" t="s">
        <v>361</v>
      </c>
      <c r="BQ96" s="139" t="s">
        <v>360</v>
      </c>
    </row>
    <row r="97" spans="2:69" x14ac:dyDescent="0.35">
      <c r="B97" s="14">
        <v>70</v>
      </c>
      <c r="C97" s="13">
        <f>'Actual Waste'!C76</f>
        <v>0</v>
      </c>
      <c r="D97" s="13">
        <f>'Actual Waste'!D76</f>
        <v>0</v>
      </c>
      <c r="E97" s="130"/>
      <c r="F97" s="130"/>
      <c r="G97" s="129" t="e">
        <f t="shared" si="33"/>
        <v>#N/A</v>
      </c>
      <c r="H97" s="128"/>
      <c r="I97" s="189">
        <f>'Actual Waste'!E76</f>
        <v>0</v>
      </c>
      <c r="J97" s="128"/>
      <c r="K97" s="127"/>
      <c r="L97" s="127" t="str">
        <f>IF('Actual Waste'!H76&lt;&gt;"",'Actual Waste'!H76,'Actual Waste'!I76)</f>
        <v/>
      </c>
      <c r="M97" s="126">
        <f>'Actual Waste'!F76</f>
        <v>0</v>
      </c>
      <c r="N97" s="7" t="str">
        <f>'Actual Waste'!U76</f>
        <v/>
      </c>
      <c r="O97" s="7" t="str">
        <f>'Actual Waste'!V76</f>
        <v/>
      </c>
      <c r="P97" s="6">
        <f>'Actual Waste'!N76</f>
        <v>0</v>
      </c>
      <c r="Q97" s="125" t="str">
        <f t="shared" si="34"/>
        <v/>
      </c>
      <c r="R97" s="124" t="str">
        <f t="shared" si="35"/>
        <v/>
      </c>
      <c r="S97" s="123" t="str">
        <f t="shared" si="36"/>
        <v/>
      </c>
      <c r="T97" s="122" t="str">
        <f t="shared" si="37"/>
        <v/>
      </c>
      <c r="U97" s="123" t="str">
        <f t="shared" si="38"/>
        <v/>
      </c>
      <c r="V97" s="122" t="str">
        <f t="shared" si="39"/>
        <v/>
      </c>
      <c r="W97" s="123">
        <f t="shared" si="40"/>
        <v>0</v>
      </c>
      <c r="X97" s="122">
        <f t="shared" si="41"/>
        <v>0</v>
      </c>
      <c r="Y97" s="123" t="e">
        <f t="shared" si="42"/>
        <v>#VALUE!</v>
      </c>
      <c r="Z97" s="122" t="e">
        <f t="shared" si="43"/>
        <v>#VALUE!</v>
      </c>
      <c r="AA97" s="123" t="e">
        <f t="shared" si="44"/>
        <v>#VALUE!</v>
      </c>
      <c r="AB97" s="122" t="e">
        <f t="shared" si="45"/>
        <v>#VALUE!</v>
      </c>
      <c r="AD97" s="3" t="e">
        <f t="shared" si="46"/>
        <v>#N/A</v>
      </c>
      <c r="AE97" s="3" t="str">
        <f t="shared" si="47"/>
        <v>true</v>
      </c>
      <c r="AF97" s="3" t="e">
        <f>VLOOKUP(C97,#REF!,2,FALSE)</f>
        <v>#REF!</v>
      </c>
      <c r="AG97" s="3" t="e">
        <f t="shared" si="48"/>
        <v>#REF!</v>
      </c>
      <c r="AH97" s="3">
        <f t="shared" si="49"/>
        <v>0</v>
      </c>
      <c r="AI97" s="3">
        <f t="shared" si="50"/>
        <v>0</v>
      </c>
      <c r="AJ97" s="3">
        <f t="shared" si="51"/>
        <v>0</v>
      </c>
      <c r="AL97" s="3">
        <f t="shared" si="52"/>
        <v>0</v>
      </c>
      <c r="AM97" s="3">
        <f t="shared" si="53"/>
        <v>0</v>
      </c>
      <c r="AN97" s="3">
        <f t="shared" si="54"/>
        <v>0</v>
      </c>
      <c r="AO97" s="3">
        <f t="shared" si="55"/>
        <v>0</v>
      </c>
      <c r="AP97" s="3">
        <f t="shared" si="56"/>
        <v>0</v>
      </c>
      <c r="AQ97" s="3">
        <f t="shared" si="57"/>
        <v>0</v>
      </c>
      <c r="AS97" s="3" t="e">
        <f t="shared" si="58"/>
        <v>#REF!</v>
      </c>
      <c r="AU97" s="3" t="e">
        <f t="shared" si="59"/>
        <v>#NAME?</v>
      </c>
      <c r="AW97" s="3">
        <f t="shared" si="60"/>
        <v>0</v>
      </c>
      <c r="AX97" s="3">
        <f t="shared" si="61"/>
        <v>0</v>
      </c>
      <c r="AY97" s="3">
        <f t="shared" si="62"/>
        <v>0</v>
      </c>
      <c r="AZ97" s="3">
        <f t="shared" si="63"/>
        <v>0</v>
      </c>
      <c r="BA97" s="3">
        <f t="shared" si="64"/>
        <v>0</v>
      </c>
      <c r="BB97" s="3">
        <f t="shared" si="65"/>
        <v>0</v>
      </c>
      <c r="BL97" s="84" t="s">
        <v>286</v>
      </c>
      <c r="BM97" s="148" t="s">
        <v>285</v>
      </c>
      <c r="BO97" s="4" t="s">
        <v>12</v>
      </c>
      <c r="BP97" s="3" t="s">
        <v>359</v>
      </c>
      <c r="BQ97" s="139" t="s">
        <v>358</v>
      </c>
    </row>
    <row r="98" spans="2:69" x14ac:dyDescent="0.35">
      <c r="B98" s="14">
        <v>71</v>
      </c>
      <c r="C98" s="13">
        <f>'Actual Waste'!C77</f>
        <v>0</v>
      </c>
      <c r="D98" s="13">
        <f>'Actual Waste'!D77</f>
        <v>0</v>
      </c>
      <c r="E98" s="130"/>
      <c r="F98" s="130"/>
      <c r="G98" s="129" t="e">
        <f t="shared" si="33"/>
        <v>#N/A</v>
      </c>
      <c r="H98" s="128"/>
      <c r="I98" s="189">
        <f>'Actual Waste'!E77</f>
        <v>0</v>
      </c>
      <c r="J98" s="128"/>
      <c r="K98" s="127"/>
      <c r="L98" s="127" t="str">
        <f>IF('Actual Waste'!H77&lt;&gt;"",'Actual Waste'!H77,'Actual Waste'!I77)</f>
        <v/>
      </c>
      <c r="M98" s="126">
        <f>'Actual Waste'!F77</f>
        <v>0</v>
      </c>
      <c r="N98" s="7" t="str">
        <f>'Actual Waste'!U77</f>
        <v/>
      </c>
      <c r="O98" s="7" t="str">
        <f>'Actual Waste'!V77</f>
        <v/>
      </c>
      <c r="P98" s="6">
        <f>'Actual Waste'!N77</f>
        <v>0</v>
      </c>
      <c r="Q98" s="125" t="str">
        <f t="shared" si="34"/>
        <v/>
      </c>
      <c r="R98" s="124" t="str">
        <f t="shared" si="35"/>
        <v/>
      </c>
      <c r="S98" s="123" t="str">
        <f t="shared" si="36"/>
        <v/>
      </c>
      <c r="T98" s="122" t="str">
        <f t="shared" si="37"/>
        <v/>
      </c>
      <c r="U98" s="123" t="str">
        <f t="shared" si="38"/>
        <v/>
      </c>
      <c r="V98" s="122" t="str">
        <f t="shared" si="39"/>
        <v/>
      </c>
      <c r="W98" s="123">
        <f t="shared" si="40"/>
        <v>0</v>
      </c>
      <c r="X98" s="122">
        <f t="shared" si="41"/>
        <v>0</v>
      </c>
      <c r="Y98" s="123" t="e">
        <f t="shared" si="42"/>
        <v>#VALUE!</v>
      </c>
      <c r="Z98" s="122" t="e">
        <f t="shared" si="43"/>
        <v>#VALUE!</v>
      </c>
      <c r="AA98" s="123" t="e">
        <f t="shared" si="44"/>
        <v>#VALUE!</v>
      </c>
      <c r="AB98" s="122" t="e">
        <f t="shared" si="45"/>
        <v>#VALUE!</v>
      </c>
      <c r="AD98" s="3" t="e">
        <f t="shared" si="46"/>
        <v>#N/A</v>
      </c>
      <c r="AE98" s="3" t="str">
        <f t="shared" si="47"/>
        <v>true</v>
      </c>
      <c r="AF98" s="3" t="e">
        <f>VLOOKUP(C98,#REF!,2,FALSE)</f>
        <v>#REF!</v>
      </c>
      <c r="AG98" s="3" t="e">
        <f t="shared" si="48"/>
        <v>#REF!</v>
      </c>
      <c r="AH98" s="3">
        <f t="shared" si="49"/>
        <v>0</v>
      </c>
      <c r="AI98" s="3">
        <f t="shared" si="50"/>
        <v>0</v>
      </c>
      <c r="AJ98" s="3">
        <f t="shared" si="51"/>
        <v>0</v>
      </c>
      <c r="AL98" s="3">
        <f t="shared" si="52"/>
        <v>0</v>
      </c>
      <c r="AM98" s="3">
        <f t="shared" si="53"/>
        <v>0</v>
      </c>
      <c r="AN98" s="3">
        <f t="shared" si="54"/>
        <v>0</v>
      </c>
      <c r="AO98" s="3">
        <f t="shared" si="55"/>
        <v>0</v>
      </c>
      <c r="AP98" s="3">
        <f t="shared" si="56"/>
        <v>0</v>
      </c>
      <c r="AQ98" s="3">
        <f t="shared" si="57"/>
        <v>0</v>
      </c>
      <c r="AS98" s="3" t="e">
        <f t="shared" si="58"/>
        <v>#REF!</v>
      </c>
      <c r="AU98" s="3" t="e">
        <f t="shared" si="59"/>
        <v>#NAME?</v>
      </c>
      <c r="AW98" s="3">
        <f t="shared" si="60"/>
        <v>0</v>
      </c>
      <c r="AX98" s="3">
        <f t="shared" si="61"/>
        <v>0</v>
      </c>
      <c r="AY98" s="3">
        <f t="shared" si="62"/>
        <v>0</v>
      </c>
      <c r="AZ98" s="3">
        <f t="shared" si="63"/>
        <v>0</v>
      </c>
      <c r="BA98" s="3">
        <f t="shared" si="64"/>
        <v>0</v>
      </c>
      <c r="BB98" s="3">
        <f t="shared" si="65"/>
        <v>0</v>
      </c>
      <c r="BL98" s="84" t="s">
        <v>284</v>
      </c>
      <c r="BM98" s="148" t="s">
        <v>283</v>
      </c>
      <c r="BO98" s="4" t="s">
        <v>12</v>
      </c>
      <c r="BP98" s="3" t="s">
        <v>357</v>
      </c>
      <c r="BQ98" s="139" t="s">
        <v>356</v>
      </c>
    </row>
    <row r="99" spans="2:69" x14ac:dyDescent="0.35">
      <c r="B99" s="14">
        <v>72</v>
      </c>
      <c r="C99" s="13">
        <f>'Actual Waste'!C78</f>
        <v>0</v>
      </c>
      <c r="D99" s="13">
        <f>'Actual Waste'!D78</f>
        <v>0</v>
      </c>
      <c r="E99" s="130"/>
      <c r="F99" s="130"/>
      <c r="G99" s="129" t="e">
        <f t="shared" si="33"/>
        <v>#N/A</v>
      </c>
      <c r="H99" s="128"/>
      <c r="I99" s="189">
        <f>'Actual Waste'!E78</f>
        <v>0</v>
      </c>
      <c r="J99" s="128"/>
      <c r="K99" s="127"/>
      <c r="L99" s="127" t="str">
        <f>IF('Actual Waste'!H78&lt;&gt;"",'Actual Waste'!H78,'Actual Waste'!I78)</f>
        <v/>
      </c>
      <c r="M99" s="126">
        <f>'Actual Waste'!F78</f>
        <v>0</v>
      </c>
      <c r="N99" s="7" t="str">
        <f>'Actual Waste'!U78</f>
        <v/>
      </c>
      <c r="O99" s="7" t="str">
        <f>'Actual Waste'!V78</f>
        <v/>
      </c>
      <c r="P99" s="6">
        <f>'Actual Waste'!N78</f>
        <v>0</v>
      </c>
      <c r="Q99" s="125" t="str">
        <f t="shared" si="34"/>
        <v/>
      </c>
      <c r="R99" s="124" t="str">
        <f t="shared" si="35"/>
        <v/>
      </c>
      <c r="S99" s="123" t="str">
        <f t="shared" si="36"/>
        <v/>
      </c>
      <c r="T99" s="122" t="str">
        <f t="shared" si="37"/>
        <v/>
      </c>
      <c r="U99" s="123" t="str">
        <f t="shared" si="38"/>
        <v/>
      </c>
      <c r="V99" s="122" t="str">
        <f t="shared" si="39"/>
        <v/>
      </c>
      <c r="W99" s="123">
        <f t="shared" si="40"/>
        <v>0</v>
      </c>
      <c r="X99" s="122">
        <f t="shared" si="41"/>
        <v>0</v>
      </c>
      <c r="Y99" s="123" t="e">
        <f t="shared" si="42"/>
        <v>#VALUE!</v>
      </c>
      <c r="Z99" s="122" t="e">
        <f t="shared" si="43"/>
        <v>#VALUE!</v>
      </c>
      <c r="AA99" s="123" t="e">
        <f t="shared" si="44"/>
        <v>#VALUE!</v>
      </c>
      <c r="AB99" s="122" t="e">
        <f t="shared" si="45"/>
        <v>#VALUE!</v>
      </c>
      <c r="AD99" s="3" t="e">
        <f t="shared" si="46"/>
        <v>#N/A</v>
      </c>
      <c r="AE99" s="3" t="str">
        <f t="shared" si="47"/>
        <v>true</v>
      </c>
      <c r="AF99" s="3" t="e">
        <f>VLOOKUP(C99,#REF!,2,FALSE)</f>
        <v>#REF!</v>
      </c>
      <c r="AG99" s="3" t="e">
        <f t="shared" si="48"/>
        <v>#REF!</v>
      </c>
      <c r="AH99" s="3">
        <f t="shared" si="49"/>
        <v>0</v>
      </c>
      <c r="AI99" s="3">
        <f t="shared" si="50"/>
        <v>0</v>
      </c>
      <c r="AJ99" s="3">
        <f t="shared" si="51"/>
        <v>0</v>
      </c>
      <c r="AL99" s="3">
        <f t="shared" si="52"/>
        <v>0</v>
      </c>
      <c r="AM99" s="3">
        <f t="shared" si="53"/>
        <v>0</v>
      </c>
      <c r="AN99" s="3">
        <f t="shared" si="54"/>
        <v>0</v>
      </c>
      <c r="AO99" s="3">
        <f t="shared" si="55"/>
        <v>0</v>
      </c>
      <c r="AP99" s="3">
        <f t="shared" si="56"/>
        <v>0</v>
      </c>
      <c r="AQ99" s="3">
        <f t="shared" si="57"/>
        <v>0</v>
      </c>
      <c r="AS99" s="3" t="e">
        <f t="shared" si="58"/>
        <v>#REF!</v>
      </c>
      <c r="AU99" s="3" t="e">
        <f t="shared" si="59"/>
        <v>#NAME?</v>
      </c>
      <c r="AW99" s="3">
        <f t="shared" si="60"/>
        <v>0</v>
      </c>
      <c r="AX99" s="3">
        <f t="shared" si="61"/>
        <v>0</v>
      </c>
      <c r="AY99" s="3">
        <f t="shared" si="62"/>
        <v>0</v>
      </c>
      <c r="AZ99" s="3">
        <f t="shared" si="63"/>
        <v>0</v>
      </c>
      <c r="BA99" s="3">
        <f t="shared" si="64"/>
        <v>0</v>
      </c>
      <c r="BB99" s="3">
        <f t="shared" si="65"/>
        <v>0</v>
      </c>
      <c r="BL99" s="84" t="s">
        <v>281</v>
      </c>
      <c r="BM99" s="148" t="s">
        <v>280</v>
      </c>
      <c r="BO99" s="4" t="s">
        <v>355</v>
      </c>
      <c r="BP99" s="3" t="s">
        <v>354</v>
      </c>
      <c r="BQ99" s="139" t="s">
        <v>353</v>
      </c>
    </row>
    <row r="100" spans="2:69" x14ac:dyDescent="0.35">
      <c r="B100" s="14">
        <v>73</v>
      </c>
      <c r="C100" s="13">
        <f>'Actual Waste'!C79</f>
        <v>0</v>
      </c>
      <c r="D100" s="13">
        <f>'Actual Waste'!D79</f>
        <v>0</v>
      </c>
      <c r="E100" s="130"/>
      <c r="F100" s="130"/>
      <c r="G100" s="129" t="e">
        <f t="shared" si="33"/>
        <v>#N/A</v>
      </c>
      <c r="H100" s="128"/>
      <c r="I100" s="189">
        <f>'Actual Waste'!E79</f>
        <v>0</v>
      </c>
      <c r="J100" s="128"/>
      <c r="K100" s="127"/>
      <c r="L100" s="127" t="str">
        <f>IF('Actual Waste'!H79&lt;&gt;"",'Actual Waste'!H79,'Actual Waste'!I79)</f>
        <v/>
      </c>
      <c r="M100" s="126">
        <f>'Actual Waste'!F79</f>
        <v>0</v>
      </c>
      <c r="N100" s="7" t="str">
        <f>'Actual Waste'!U79</f>
        <v/>
      </c>
      <c r="O100" s="7" t="str">
        <f>'Actual Waste'!V79</f>
        <v/>
      </c>
      <c r="P100" s="6">
        <f>'Actual Waste'!N79</f>
        <v>0</v>
      </c>
      <c r="Q100" s="125" t="str">
        <f t="shared" si="34"/>
        <v/>
      </c>
      <c r="R100" s="124" t="str">
        <f t="shared" si="35"/>
        <v/>
      </c>
      <c r="S100" s="123" t="str">
        <f t="shared" si="36"/>
        <v/>
      </c>
      <c r="T100" s="122" t="str">
        <f t="shared" si="37"/>
        <v/>
      </c>
      <c r="U100" s="123" t="str">
        <f t="shared" si="38"/>
        <v/>
      </c>
      <c r="V100" s="122" t="str">
        <f t="shared" si="39"/>
        <v/>
      </c>
      <c r="W100" s="123">
        <f t="shared" si="40"/>
        <v>0</v>
      </c>
      <c r="X100" s="122">
        <f t="shared" si="41"/>
        <v>0</v>
      </c>
      <c r="Y100" s="123" t="e">
        <f t="shared" si="42"/>
        <v>#VALUE!</v>
      </c>
      <c r="Z100" s="122" t="e">
        <f t="shared" si="43"/>
        <v>#VALUE!</v>
      </c>
      <c r="AA100" s="123" t="e">
        <f t="shared" si="44"/>
        <v>#VALUE!</v>
      </c>
      <c r="AB100" s="122" t="e">
        <f t="shared" si="45"/>
        <v>#VALUE!</v>
      </c>
      <c r="AD100" s="3" t="e">
        <f t="shared" si="46"/>
        <v>#N/A</v>
      </c>
      <c r="AE100" s="3" t="str">
        <f t="shared" si="47"/>
        <v>true</v>
      </c>
      <c r="AF100" s="3" t="e">
        <f>VLOOKUP(C100,#REF!,2,FALSE)</f>
        <v>#REF!</v>
      </c>
      <c r="AG100" s="3" t="e">
        <f t="shared" si="48"/>
        <v>#REF!</v>
      </c>
      <c r="AH100" s="3">
        <f t="shared" si="49"/>
        <v>0</v>
      </c>
      <c r="AI100" s="3">
        <f t="shared" si="50"/>
        <v>0</v>
      </c>
      <c r="AJ100" s="3">
        <f t="shared" si="51"/>
        <v>0</v>
      </c>
      <c r="AL100" s="3">
        <f t="shared" si="52"/>
        <v>0</v>
      </c>
      <c r="AM100" s="3">
        <f t="shared" si="53"/>
        <v>0</v>
      </c>
      <c r="AN100" s="3">
        <f t="shared" si="54"/>
        <v>0</v>
      </c>
      <c r="AO100" s="3">
        <f t="shared" si="55"/>
        <v>0</v>
      </c>
      <c r="AP100" s="3">
        <f t="shared" si="56"/>
        <v>0</v>
      </c>
      <c r="AQ100" s="3">
        <f t="shared" si="57"/>
        <v>0</v>
      </c>
      <c r="AS100" s="3" t="e">
        <f t="shared" si="58"/>
        <v>#REF!</v>
      </c>
      <c r="AU100" s="3" t="e">
        <f t="shared" si="59"/>
        <v>#NAME?</v>
      </c>
      <c r="AW100" s="3">
        <f t="shared" si="60"/>
        <v>0</v>
      </c>
      <c r="AX100" s="3">
        <f t="shared" si="61"/>
        <v>0</v>
      </c>
      <c r="AY100" s="3">
        <f t="shared" si="62"/>
        <v>0</v>
      </c>
      <c r="AZ100" s="3">
        <f t="shared" si="63"/>
        <v>0</v>
      </c>
      <c r="BA100" s="3">
        <f t="shared" si="64"/>
        <v>0</v>
      </c>
      <c r="BB100" s="3">
        <f t="shared" si="65"/>
        <v>0</v>
      </c>
      <c r="BL100" s="84" t="s">
        <v>279</v>
      </c>
      <c r="BM100" s="148" t="s">
        <v>278</v>
      </c>
      <c r="BO100" s="4" t="s">
        <v>350</v>
      </c>
      <c r="BP100" s="3" t="s">
        <v>352</v>
      </c>
      <c r="BQ100" s="139" t="s">
        <v>351</v>
      </c>
    </row>
    <row r="101" spans="2:69" x14ac:dyDescent="0.35">
      <c r="B101" s="14">
        <v>74</v>
      </c>
      <c r="C101" s="13">
        <f>'Actual Waste'!C80</f>
        <v>0</v>
      </c>
      <c r="D101" s="13">
        <f>'Actual Waste'!D80</f>
        <v>0</v>
      </c>
      <c r="E101" s="130"/>
      <c r="F101" s="130"/>
      <c r="G101" s="129" t="e">
        <f t="shared" si="33"/>
        <v>#N/A</v>
      </c>
      <c r="H101" s="128"/>
      <c r="I101" s="189">
        <f>'Actual Waste'!E80</f>
        <v>0</v>
      </c>
      <c r="J101" s="128"/>
      <c r="K101" s="127"/>
      <c r="L101" s="127" t="str">
        <f>IF('Actual Waste'!H80&lt;&gt;"",'Actual Waste'!H80,'Actual Waste'!I80)</f>
        <v/>
      </c>
      <c r="M101" s="126">
        <f>'Actual Waste'!F80</f>
        <v>0</v>
      </c>
      <c r="N101" s="7" t="str">
        <f>'Actual Waste'!U80</f>
        <v/>
      </c>
      <c r="O101" s="7" t="str">
        <f>'Actual Waste'!V80</f>
        <v/>
      </c>
      <c r="P101" s="6">
        <f>'Actual Waste'!N80</f>
        <v>0</v>
      </c>
      <c r="Q101" s="125" t="str">
        <f t="shared" si="34"/>
        <v/>
      </c>
      <c r="R101" s="124" t="str">
        <f t="shared" si="35"/>
        <v/>
      </c>
      <c r="S101" s="123" t="str">
        <f t="shared" si="36"/>
        <v/>
      </c>
      <c r="T101" s="122" t="str">
        <f t="shared" si="37"/>
        <v/>
      </c>
      <c r="U101" s="123" t="str">
        <f t="shared" si="38"/>
        <v/>
      </c>
      <c r="V101" s="122" t="str">
        <f t="shared" si="39"/>
        <v/>
      </c>
      <c r="W101" s="123">
        <f t="shared" si="40"/>
        <v>0</v>
      </c>
      <c r="X101" s="122">
        <f t="shared" si="41"/>
        <v>0</v>
      </c>
      <c r="Y101" s="123" t="e">
        <f t="shared" si="42"/>
        <v>#VALUE!</v>
      </c>
      <c r="Z101" s="122" t="e">
        <f t="shared" si="43"/>
        <v>#VALUE!</v>
      </c>
      <c r="AA101" s="123" t="e">
        <f t="shared" si="44"/>
        <v>#VALUE!</v>
      </c>
      <c r="AB101" s="122" t="e">
        <f t="shared" si="45"/>
        <v>#VALUE!</v>
      </c>
      <c r="AD101" s="3" t="e">
        <f t="shared" si="46"/>
        <v>#N/A</v>
      </c>
      <c r="AE101" s="3" t="str">
        <f t="shared" si="47"/>
        <v>true</v>
      </c>
      <c r="AF101" s="3" t="e">
        <f>VLOOKUP(C101,#REF!,2,FALSE)</f>
        <v>#REF!</v>
      </c>
      <c r="AG101" s="3" t="e">
        <f t="shared" si="48"/>
        <v>#REF!</v>
      </c>
      <c r="AH101" s="3">
        <f t="shared" si="49"/>
        <v>0</v>
      </c>
      <c r="AI101" s="3">
        <f t="shared" si="50"/>
        <v>0</v>
      </c>
      <c r="AJ101" s="3">
        <f t="shared" si="51"/>
        <v>0</v>
      </c>
      <c r="AL101" s="3">
        <f t="shared" si="52"/>
        <v>0</v>
      </c>
      <c r="AM101" s="3">
        <f t="shared" si="53"/>
        <v>0</v>
      </c>
      <c r="AN101" s="3">
        <f t="shared" si="54"/>
        <v>0</v>
      </c>
      <c r="AO101" s="3">
        <f t="shared" si="55"/>
        <v>0</v>
      </c>
      <c r="AP101" s="3">
        <f t="shared" si="56"/>
        <v>0</v>
      </c>
      <c r="AQ101" s="3">
        <f t="shared" si="57"/>
        <v>0</v>
      </c>
      <c r="AS101" s="3" t="e">
        <f t="shared" si="58"/>
        <v>#REF!</v>
      </c>
      <c r="AU101" s="3" t="e">
        <f t="shared" si="59"/>
        <v>#NAME?</v>
      </c>
      <c r="AW101" s="3">
        <f t="shared" si="60"/>
        <v>0</v>
      </c>
      <c r="AX101" s="3">
        <f t="shared" si="61"/>
        <v>0</v>
      </c>
      <c r="AY101" s="3">
        <f t="shared" si="62"/>
        <v>0</v>
      </c>
      <c r="AZ101" s="3">
        <f t="shared" si="63"/>
        <v>0</v>
      </c>
      <c r="BA101" s="3">
        <f t="shared" si="64"/>
        <v>0</v>
      </c>
      <c r="BB101" s="3">
        <f t="shared" si="65"/>
        <v>0</v>
      </c>
      <c r="BL101" s="84" t="s">
        <v>277</v>
      </c>
      <c r="BM101" s="148" t="s">
        <v>276</v>
      </c>
      <c r="BO101" s="4" t="s">
        <v>350</v>
      </c>
      <c r="BP101" s="3" t="s">
        <v>349</v>
      </c>
      <c r="BQ101" s="139" t="s">
        <v>348</v>
      </c>
    </row>
    <row r="102" spans="2:69" x14ac:dyDescent="0.35">
      <c r="B102" s="14">
        <v>75</v>
      </c>
      <c r="C102" s="13">
        <f>'Actual Waste'!C81</f>
        <v>0</v>
      </c>
      <c r="D102" s="13">
        <f>'Actual Waste'!D81</f>
        <v>0</v>
      </c>
      <c r="E102" s="130"/>
      <c r="F102" s="130"/>
      <c r="G102" s="129" t="e">
        <f t="shared" si="33"/>
        <v>#N/A</v>
      </c>
      <c r="H102" s="128"/>
      <c r="I102" s="189">
        <f>'Actual Waste'!E81</f>
        <v>0</v>
      </c>
      <c r="J102" s="128"/>
      <c r="K102" s="127"/>
      <c r="L102" s="127" t="str">
        <f>IF('Actual Waste'!H81&lt;&gt;"",'Actual Waste'!H81,'Actual Waste'!I81)</f>
        <v/>
      </c>
      <c r="M102" s="126">
        <f>'Actual Waste'!F81</f>
        <v>0</v>
      </c>
      <c r="N102" s="7" t="str">
        <f>'Actual Waste'!U81</f>
        <v/>
      </c>
      <c r="O102" s="7" t="str">
        <f>'Actual Waste'!V81</f>
        <v/>
      </c>
      <c r="P102" s="6">
        <f>'Actual Waste'!N81</f>
        <v>0</v>
      </c>
      <c r="Q102" s="125" t="str">
        <f t="shared" si="34"/>
        <v/>
      </c>
      <c r="R102" s="124" t="str">
        <f t="shared" si="35"/>
        <v/>
      </c>
      <c r="S102" s="123" t="str">
        <f t="shared" si="36"/>
        <v/>
      </c>
      <c r="T102" s="122" t="str">
        <f t="shared" si="37"/>
        <v/>
      </c>
      <c r="U102" s="123" t="str">
        <f t="shared" si="38"/>
        <v/>
      </c>
      <c r="V102" s="122" t="str">
        <f t="shared" si="39"/>
        <v/>
      </c>
      <c r="W102" s="123">
        <f t="shared" si="40"/>
        <v>0</v>
      </c>
      <c r="X102" s="122">
        <f t="shared" si="41"/>
        <v>0</v>
      </c>
      <c r="Y102" s="123" t="e">
        <f t="shared" si="42"/>
        <v>#VALUE!</v>
      </c>
      <c r="Z102" s="122" t="e">
        <f t="shared" si="43"/>
        <v>#VALUE!</v>
      </c>
      <c r="AA102" s="123" t="e">
        <f t="shared" si="44"/>
        <v>#VALUE!</v>
      </c>
      <c r="AB102" s="122" t="e">
        <f t="shared" si="45"/>
        <v>#VALUE!</v>
      </c>
      <c r="AD102" s="3" t="e">
        <f t="shared" si="46"/>
        <v>#N/A</v>
      </c>
      <c r="AE102" s="3" t="str">
        <f t="shared" si="47"/>
        <v>true</v>
      </c>
      <c r="AF102" s="3" t="e">
        <f>VLOOKUP(C102,#REF!,2,FALSE)</f>
        <v>#REF!</v>
      </c>
      <c r="AG102" s="3" t="e">
        <f t="shared" si="48"/>
        <v>#REF!</v>
      </c>
      <c r="AH102" s="3">
        <f t="shared" si="49"/>
        <v>0</v>
      </c>
      <c r="AI102" s="3">
        <f t="shared" si="50"/>
        <v>0</v>
      </c>
      <c r="AJ102" s="3">
        <f t="shared" si="51"/>
        <v>0</v>
      </c>
      <c r="AL102" s="3">
        <f t="shared" si="52"/>
        <v>0</v>
      </c>
      <c r="AM102" s="3">
        <f t="shared" si="53"/>
        <v>0</v>
      </c>
      <c r="AN102" s="3">
        <f t="shared" si="54"/>
        <v>0</v>
      </c>
      <c r="AO102" s="3">
        <f t="shared" si="55"/>
        <v>0</v>
      </c>
      <c r="AP102" s="3">
        <f t="shared" si="56"/>
        <v>0</v>
      </c>
      <c r="AQ102" s="3">
        <f t="shared" si="57"/>
        <v>0</v>
      </c>
      <c r="AS102" s="3" t="e">
        <f t="shared" si="58"/>
        <v>#REF!</v>
      </c>
      <c r="AU102" s="3" t="e">
        <f t="shared" si="59"/>
        <v>#NAME?</v>
      </c>
      <c r="AW102" s="3">
        <f t="shared" si="60"/>
        <v>0</v>
      </c>
      <c r="AX102" s="3">
        <f t="shared" si="61"/>
        <v>0</v>
      </c>
      <c r="AY102" s="3">
        <f t="shared" si="62"/>
        <v>0</v>
      </c>
      <c r="AZ102" s="3">
        <f t="shared" si="63"/>
        <v>0</v>
      </c>
      <c r="BA102" s="3">
        <f t="shared" si="64"/>
        <v>0</v>
      </c>
      <c r="BB102" s="3">
        <f t="shared" si="65"/>
        <v>0</v>
      </c>
      <c r="BL102" s="84" t="s">
        <v>274</v>
      </c>
      <c r="BM102" s="148" t="s">
        <v>273</v>
      </c>
      <c r="BO102" s="4" t="s">
        <v>347</v>
      </c>
      <c r="BP102" s="3" t="s">
        <v>346</v>
      </c>
      <c r="BQ102" s="139" t="s">
        <v>345</v>
      </c>
    </row>
    <row r="103" spans="2:69" x14ac:dyDescent="0.35">
      <c r="B103" s="14">
        <v>76</v>
      </c>
      <c r="C103" s="13">
        <f>'Actual Waste'!C82</f>
        <v>0</v>
      </c>
      <c r="D103" s="13">
        <f>'Actual Waste'!D82</f>
        <v>0</v>
      </c>
      <c r="E103" s="130"/>
      <c r="F103" s="130"/>
      <c r="G103" s="129" t="e">
        <f t="shared" si="33"/>
        <v>#N/A</v>
      </c>
      <c r="H103" s="128"/>
      <c r="I103" s="189">
        <f>'Actual Waste'!E82</f>
        <v>0</v>
      </c>
      <c r="J103" s="128"/>
      <c r="K103" s="127"/>
      <c r="L103" s="127" t="str">
        <f>IF('Actual Waste'!H82&lt;&gt;"",'Actual Waste'!H82,'Actual Waste'!I82)</f>
        <v/>
      </c>
      <c r="M103" s="126">
        <f>'Actual Waste'!F82</f>
        <v>0</v>
      </c>
      <c r="N103" s="7" t="str">
        <f>'Actual Waste'!U82</f>
        <v/>
      </c>
      <c r="O103" s="7" t="str">
        <f>'Actual Waste'!V82</f>
        <v/>
      </c>
      <c r="P103" s="6">
        <f>'Actual Waste'!N82</f>
        <v>0</v>
      </c>
      <c r="Q103" s="125" t="str">
        <f t="shared" si="34"/>
        <v/>
      </c>
      <c r="R103" s="124" t="str">
        <f t="shared" si="35"/>
        <v/>
      </c>
      <c r="S103" s="123" t="str">
        <f t="shared" si="36"/>
        <v/>
      </c>
      <c r="T103" s="122" t="str">
        <f t="shared" si="37"/>
        <v/>
      </c>
      <c r="U103" s="123" t="str">
        <f t="shared" si="38"/>
        <v/>
      </c>
      <c r="V103" s="122" t="str">
        <f t="shared" si="39"/>
        <v/>
      </c>
      <c r="W103" s="123">
        <f t="shared" si="40"/>
        <v>0</v>
      </c>
      <c r="X103" s="122">
        <f t="shared" si="41"/>
        <v>0</v>
      </c>
      <c r="Y103" s="123" t="e">
        <f t="shared" si="42"/>
        <v>#VALUE!</v>
      </c>
      <c r="Z103" s="122" t="e">
        <f t="shared" si="43"/>
        <v>#VALUE!</v>
      </c>
      <c r="AA103" s="123" t="e">
        <f t="shared" si="44"/>
        <v>#VALUE!</v>
      </c>
      <c r="AB103" s="122" t="e">
        <f t="shared" si="45"/>
        <v>#VALUE!</v>
      </c>
      <c r="AD103" s="3" t="e">
        <f t="shared" si="46"/>
        <v>#N/A</v>
      </c>
      <c r="AE103" s="3" t="str">
        <f t="shared" si="47"/>
        <v>true</v>
      </c>
      <c r="AF103" s="3" t="e">
        <f>VLOOKUP(C103,#REF!,2,FALSE)</f>
        <v>#REF!</v>
      </c>
      <c r="AG103" s="3" t="e">
        <f t="shared" si="48"/>
        <v>#REF!</v>
      </c>
      <c r="AH103" s="3">
        <f t="shared" si="49"/>
        <v>0</v>
      </c>
      <c r="AI103" s="3">
        <f t="shared" si="50"/>
        <v>0</v>
      </c>
      <c r="AJ103" s="3">
        <f t="shared" si="51"/>
        <v>0</v>
      </c>
      <c r="AL103" s="3">
        <f t="shared" si="52"/>
        <v>0</v>
      </c>
      <c r="AM103" s="3">
        <f t="shared" si="53"/>
        <v>0</v>
      </c>
      <c r="AN103" s="3">
        <f t="shared" si="54"/>
        <v>0</v>
      </c>
      <c r="AO103" s="3">
        <f t="shared" si="55"/>
        <v>0</v>
      </c>
      <c r="AP103" s="3">
        <f t="shared" si="56"/>
        <v>0</v>
      </c>
      <c r="AQ103" s="3">
        <f t="shared" si="57"/>
        <v>0</v>
      </c>
      <c r="AS103" s="3" t="e">
        <f t="shared" si="58"/>
        <v>#REF!</v>
      </c>
      <c r="AU103" s="3" t="e">
        <f t="shared" si="59"/>
        <v>#NAME?</v>
      </c>
      <c r="AW103" s="3">
        <f t="shared" si="60"/>
        <v>0</v>
      </c>
      <c r="AX103" s="3">
        <f t="shared" si="61"/>
        <v>0</v>
      </c>
      <c r="AY103" s="3">
        <f t="shared" si="62"/>
        <v>0</v>
      </c>
      <c r="AZ103" s="3">
        <f t="shared" si="63"/>
        <v>0</v>
      </c>
      <c r="BA103" s="3">
        <f t="shared" si="64"/>
        <v>0</v>
      </c>
      <c r="BB103" s="3">
        <f t="shared" si="65"/>
        <v>0</v>
      </c>
      <c r="BL103" s="84" t="s">
        <v>272</v>
      </c>
      <c r="BM103" s="148" t="s">
        <v>271</v>
      </c>
      <c r="BO103" s="4" t="s">
        <v>300</v>
      </c>
      <c r="BP103" s="3" t="s">
        <v>344</v>
      </c>
      <c r="BQ103" s="139" t="s">
        <v>343</v>
      </c>
    </row>
    <row r="104" spans="2:69" x14ac:dyDescent="0.35">
      <c r="B104" s="14">
        <v>77</v>
      </c>
      <c r="C104" s="13">
        <f>'Actual Waste'!C83</f>
        <v>0</v>
      </c>
      <c r="D104" s="13">
        <f>'Actual Waste'!D83</f>
        <v>0</v>
      </c>
      <c r="E104" s="130"/>
      <c r="F104" s="130"/>
      <c r="G104" s="129" t="e">
        <f t="shared" si="33"/>
        <v>#N/A</v>
      </c>
      <c r="H104" s="128"/>
      <c r="I104" s="189">
        <f>'Actual Waste'!E83</f>
        <v>0</v>
      </c>
      <c r="J104" s="128"/>
      <c r="K104" s="127"/>
      <c r="L104" s="127" t="str">
        <f>IF('Actual Waste'!H83&lt;&gt;"",'Actual Waste'!H83,'Actual Waste'!I83)</f>
        <v/>
      </c>
      <c r="M104" s="126">
        <f>'Actual Waste'!F83</f>
        <v>0</v>
      </c>
      <c r="N104" s="7" t="str">
        <f>'Actual Waste'!U83</f>
        <v/>
      </c>
      <c r="O104" s="7" t="str">
        <f>'Actual Waste'!V83</f>
        <v/>
      </c>
      <c r="P104" s="6">
        <f>'Actual Waste'!N83</f>
        <v>0</v>
      </c>
      <c r="Q104" s="125" t="str">
        <f t="shared" si="34"/>
        <v/>
      </c>
      <c r="R104" s="124" t="str">
        <f t="shared" si="35"/>
        <v/>
      </c>
      <c r="S104" s="123" t="str">
        <f t="shared" si="36"/>
        <v/>
      </c>
      <c r="T104" s="122" t="str">
        <f t="shared" si="37"/>
        <v/>
      </c>
      <c r="U104" s="123" t="str">
        <f t="shared" si="38"/>
        <v/>
      </c>
      <c r="V104" s="122" t="str">
        <f t="shared" si="39"/>
        <v/>
      </c>
      <c r="W104" s="123">
        <f t="shared" si="40"/>
        <v>0</v>
      </c>
      <c r="X104" s="122">
        <f t="shared" si="41"/>
        <v>0</v>
      </c>
      <c r="Y104" s="123" t="e">
        <f t="shared" si="42"/>
        <v>#VALUE!</v>
      </c>
      <c r="Z104" s="122" t="e">
        <f t="shared" si="43"/>
        <v>#VALUE!</v>
      </c>
      <c r="AA104" s="123" t="e">
        <f t="shared" si="44"/>
        <v>#VALUE!</v>
      </c>
      <c r="AB104" s="122" t="e">
        <f t="shared" si="45"/>
        <v>#VALUE!</v>
      </c>
      <c r="AD104" s="3" t="e">
        <f t="shared" si="46"/>
        <v>#N/A</v>
      </c>
      <c r="AE104" s="3" t="str">
        <f t="shared" si="47"/>
        <v>true</v>
      </c>
      <c r="AF104" s="3" t="e">
        <f>VLOOKUP(C104,#REF!,2,FALSE)</f>
        <v>#REF!</v>
      </c>
      <c r="AG104" s="3" t="e">
        <f t="shared" si="48"/>
        <v>#REF!</v>
      </c>
      <c r="AH104" s="3">
        <f t="shared" si="49"/>
        <v>0</v>
      </c>
      <c r="AI104" s="3">
        <f t="shared" si="50"/>
        <v>0</v>
      </c>
      <c r="AJ104" s="3">
        <f t="shared" si="51"/>
        <v>0</v>
      </c>
      <c r="AL104" s="3">
        <f t="shared" si="52"/>
        <v>0</v>
      </c>
      <c r="AM104" s="3">
        <f t="shared" si="53"/>
        <v>0</v>
      </c>
      <c r="AN104" s="3">
        <f t="shared" si="54"/>
        <v>0</v>
      </c>
      <c r="AO104" s="3">
        <f t="shared" si="55"/>
        <v>0</v>
      </c>
      <c r="AP104" s="3">
        <f t="shared" si="56"/>
        <v>0</v>
      </c>
      <c r="AQ104" s="3">
        <f t="shared" si="57"/>
        <v>0</v>
      </c>
      <c r="AS104" s="3" t="e">
        <f t="shared" si="58"/>
        <v>#REF!</v>
      </c>
      <c r="AU104" s="3" t="e">
        <f t="shared" si="59"/>
        <v>#NAME?</v>
      </c>
      <c r="AW104" s="3">
        <f t="shared" si="60"/>
        <v>0</v>
      </c>
      <c r="AX104" s="3">
        <f t="shared" si="61"/>
        <v>0</v>
      </c>
      <c r="AY104" s="3">
        <f t="shared" si="62"/>
        <v>0</v>
      </c>
      <c r="AZ104" s="3">
        <f t="shared" si="63"/>
        <v>0</v>
      </c>
      <c r="BA104" s="3">
        <f t="shared" si="64"/>
        <v>0</v>
      </c>
      <c r="BB104" s="3">
        <f t="shared" si="65"/>
        <v>0</v>
      </c>
      <c r="BL104" s="84" t="s">
        <v>270</v>
      </c>
      <c r="BM104" s="148" t="s">
        <v>269</v>
      </c>
      <c r="BO104" s="4" t="s">
        <v>300</v>
      </c>
      <c r="BP104" s="3" t="s">
        <v>342</v>
      </c>
      <c r="BQ104" s="139" t="s">
        <v>341</v>
      </c>
    </row>
    <row r="105" spans="2:69" x14ac:dyDescent="0.35">
      <c r="B105" s="14">
        <v>78</v>
      </c>
      <c r="C105" s="13">
        <f>'Actual Waste'!C84</f>
        <v>0</v>
      </c>
      <c r="D105" s="13">
        <f>'Actual Waste'!D84</f>
        <v>0</v>
      </c>
      <c r="E105" s="130"/>
      <c r="F105" s="130"/>
      <c r="G105" s="129" t="e">
        <f t="shared" si="33"/>
        <v>#N/A</v>
      </c>
      <c r="H105" s="128"/>
      <c r="I105" s="189">
        <f>'Actual Waste'!E84</f>
        <v>0</v>
      </c>
      <c r="J105" s="128"/>
      <c r="K105" s="127"/>
      <c r="L105" s="127" t="str">
        <f>IF('Actual Waste'!H84&lt;&gt;"",'Actual Waste'!H84,'Actual Waste'!I84)</f>
        <v/>
      </c>
      <c r="M105" s="126">
        <f>'Actual Waste'!F84</f>
        <v>0</v>
      </c>
      <c r="N105" s="7" t="str">
        <f>'Actual Waste'!U84</f>
        <v/>
      </c>
      <c r="O105" s="7" t="str">
        <f>'Actual Waste'!V84</f>
        <v/>
      </c>
      <c r="P105" s="6">
        <f>'Actual Waste'!N84</f>
        <v>0</v>
      </c>
      <c r="Q105" s="125" t="str">
        <f t="shared" si="34"/>
        <v/>
      </c>
      <c r="R105" s="124" t="str">
        <f t="shared" si="35"/>
        <v/>
      </c>
      <c r="S105" s="123" t="str">
        <f t="shared" si="36"/>
        <v/>
      </c>
      <c r="T105" s="122" t="str">
        <f t="shared" si="37"/>
        <v/>
      </c>
      <c r="U105" s="123" t="str">
        <f t="shared" si="38"/>
        <v/>
      </c>
      <c r="V105" s="122" t="str">
        <f t="shared" si="39"/>
        <v/>
      </c>
      <c r="W105" s="123">
        <f t="shared" si="40"/>
        <v>0</v>
      </c>
      <c r="X105" s="122">
        <f t="shared" si="41"/>
        <v>0</v>
      </c>
      <c r="Y105" s="123" t="e">
        <f t="shared" si="42"/>
        <v>#VALUE!</v>
      </c>
      <c r="Z105" s="122" t="e">
        <f t="shared" si="43"/>
        <v>#VALUE!</v>
      </c>
      <c r="AA105" s="123" t="e">
        <f t="shared" si="44"/>
        <v>#VALUE!</v>
      </c>
      <c r="AB105" s="122" t="e">
        <f t="shared" si="45"/>
        <v>#VALUE!</v>
      </c>
      <c r="AD105" s="3" t="e">
        <f t="shared" si="46"/>
        <v>#N/A</v>
      </c>
      <c r="AE105" s="3" t="str">
        <f t="shared" si="47"/>
        <v>true</v>
      </c>
      <c r="AF105" s="3" t="e">
        <f>VLOOKUP(C105,#REF!,2,FALSE)</f>
        <v>#REF!</v>
      </c>
      <c r="AG105" s="3" t="e">
        <f t="shared" si="48"/>
        <v>#REF!</v>
      </c>
      <c r="AH105" s="3">
        <f t="shared" si="49"/>
        <v>0</v>
      </c>
      <c r="AI105" s="3">
        <f t="shared" si="50"/>
        <v>0</v>
      </c>
      <c r="AJ105" s="3">
        <f t="shared" si="51"/>
        <v>0</v>
      </c>
      <c r="AL105" s="3">
        <f t="shared" si="52"/>
        <v>0</v>
      </c>
      <c r="AM105" s="3">
        <f t="shared" si="53"/>
        <v>0</v>
      </c>
      <c r="AN105" s="3">
        <f t="shared" si="54"/>
        <v>0</v>
      </c>
      <c r="AO105" s="3">
        <f t="shared" si="55"/>
        <v>0</v>
      </c>
      <c r="AP105" s="3">
        <f t="shared" si="56"/>
        <v>0</v>
      </c>
      <c r="AQ105" s="3">
        <f t="shared" si="57"/>
        <v>0</v>
      </c>
      <c r="AS105" s="3" t="e">
        <f t="shared" si="58"/>
        <v>#REF!</v>
      </c>
      <c r="AU105" s="3" t="e">
        <f t="shared" si="59"/>
        <v>#NAME?</v>
      </c>
      <c r="AW105" s="3">
        <f t="shared" si="60"/>
        <v>0</v>
      </c>
      <c r="AX105" s="3">
        <f t="shared" si="61"/>
        <v>0</v>
      </c>
      <c r="AY105" s="3">
        <f t="shared" si="62"/>
        <v>0</v>
      </c>
      <c r="AZ105" s="3">
        <f t="shared" si="63"/>
        <v>0</v>
      </c>
      <c r="BA105" s="3">
        <f t="shared" si="64"/>
        <v>0</v>
      </c>
      <c r="BB105" s="3">
        <f t="shared" si="65"/>
        <v>0</v>
      </c>
      <c r="BL105" s="84" t="s">
        <v>268</v>
      </c>
      <c r="BM105" s="148" t="s">
        <v>267</v>
      </c>
      <c r="BO105" s="4" t="s">
        <v>300</v>
      </c>
      <c r="BP105" s="3" t="s">
        <v>340</v>
      </c>
      <c r="BQ105" s="139" t="s">
        <v>339</v>
      </c>
    </row>
    <row r="106" spans="2:69" x14ac:dyDescent="0.35">
      <c r="B106" s="14">
        <v>79</v>
      </c>
      <c r="C106" s="13">
        <f>'Actual Waste'!C85</f>
        <v>0</v>
      </c>
      <c r="D106" s="13">
        <f>'Actual Waste'!D85</f>
        <v>0</v>
      </c>
      <c r="E106" s="130"/>
      <c r="F106" s="130"/>
      <c r="G106" s="129" t="e">
        <f t="shared" si="33"/>
        <v>#N/A</v>
      </c>
      <c r="H106" s="128"/>
      <c r="I106" s="189">
        <f>'Actual Waste'!E85</f>
        <v>0</v>
      </c>
      <c r="J106" s="128"/>
      <c r="K106" s="127"/>
      <c r="L106" s="127" t="str">
        <f>IF('Actual Waste'!H85&lt;&gt;"",'Actual Waste'!H85,'Actual Waste'!I85)</f>
        <v/>
      </c>
      <c r="M106" s="126">
        <f>'Actual Waste'!F85</f>
        <v>0</v>
      </c>
      <c r="N106" s="7" t="str">
        <f>'Actual Waste'!U85</f>
        <v/>
      </c>
      <c r="O106" s="7" t="str">
        <f>'Actual Waste'!V85</f>
        <v/>
      </c>
      <c r="P106" s="6">
        <f>'Actual Waste'!N85</f>
        <v>0</v>
      </c>
      <c r="Q106" s="125" t="str">
        <f t="shared" si="34"/>
        <v/>
      </c>
      <c r="R106" s="124" t="str">
        <f t="shared" si="35"/>
        <v/>
      </c>
      <c r="S106" s="123" t="str">
        <f t="shared" si="36"/>
        <v/>
      </c>
      <c r="T106" s="122" t="str">
        <f t="shared" si="37"/>
        <v/>
      </c>
      <c r="U106" s="123" t="str">
        <f t="shared" si="38"/>
        <v/>
      </c>
      <c r="V106" s="122" t="str">
        <f t="shared" si="39"/>
        <v/>
      </c>
      <c r="W106" s="123">
        <f t="shared" si="40"/>
        <v>0</v>
      </c>
      <c r="X106" s="122">
        <f t="shared" si="41"/>
        <v>0</v>
      </c>
      <c r="Y106" s="123" t="e">
        <f t="shared" si="42"/>
        <v>#VALUE!</v>
      </c>
      <c r="Z106" s="122" t="e">
        <f t="shared" si="43"/>
        <v>#VALUE!</v>
      </c>
      <c r="AA106" s="123" t="e">
        <f t="shared" si="44"/>
        <v>#VALUE!</v>
      </c>
      <c r="AB106" s="122" t="e">
        <f t="shared" si="45"/>
        <v>#VALUE!</v>
      </c>
      <c r="AD106" s="3" t="e">
        <f t="shared" si="46"/>
        <v>#N/A</v>
      </c>
      <c r="AE106" s="3" t="str">
        <f t="shared" si="47"/>
        <v>true</v>
      </c>
      <c r="AF106" s="3" t="e">
        <f>VLOOKUP(C106,#REF!,2,FALSE)</f>
        <v>#REF!</v>
      </c>
      <c r="AG106" s="3" t="e">
        <f t="shared" si="48"/>
        <v>#REF!</v>
      </c>
      <c r="AH106" s="3">
        <f t="shared" si="49"/>
        <v>0</v>
      </c>
      <c r="AI106" s="3">
        <f t="shared" si="50"/>
        <v>0</v>
      </c>
      <c r="AJ106" s="3">
        <f t="shared" si="51"/>
        <v>0</v>
      </c>
      <c r="AL106" s="3">
        <f t="shared" si="52"/>
        <v>0</v>
      </c>
      <c r="AM106" s="3">
        <f t="shared" si="53"/>
        <v>0</v>
      </c>
      <c r="AN106" s="3">
        <f t="shared" si="54"/>
        <v>0</v>
      </c>
      <c r="AO106" s="3">
        <f t="shared" si="55"/>
        <v>0</v>
      </c>
      <c r="AP106" s="3">
        <f t="shared" si="56"/>
        <v>0</v>
      </c>
      <c r="AQ106" s="3">
        <f t="shared" si="57"/>
        <v>0</v>
      </c>
      <c r="AS106" s="3" t="e">
        <f t="shared" si="58"/>
        <v>#REF!</v>
      </c>
      <c r="AU106" s="3" t="e">
        <f t="shared" si="59"/>
        <v>#NAME?</v>
      </c>
      <c r="AW106" s="3">
        <f t="shared" si="60"/>
        <v>0</v>
      </c>
      <c r="AX106" s="3">
        <f t="shared" si="61"/>
        <v>0</v>
      </c>
      <c r="AY106" s="3">
        <f t="shared" si="62"/>
        <v>0</v>
      </c>
      <c r="AZ106" s="3">
        <f t="shared" si="63"/>
        <v>0</v>
      </c>
      <c r="BA106" s="3">
        <f t="shared" si="64"/>
        <v>0</v>
      </c>
      <c r="BB106" s="3">
        <f t="shared" si="65"/>
        <v>0</v>
      </c>
      <c r="BL106" s="84" t="s">
        <v>266</v>
      </c>
      <c r="BM106" s="148" t="s">
        <v>265</v>
      </c>
      <c r="BO106" s="4" t="s">
        <v>300</v>
      </c>
      <c r="BP106" s="3" t="s">
        <v>338</v>
      </c>
      <c r="BQ106" s="139" t="s">
        <v>337</v>
      </c>
    </row>
    <row r="107" spans="2:69" x14ac:dyDescent="0.35">
      <c r="B107" s="14">
        <v>80</v>
      </c>
      <c r="C107" s="13">
        <f>'Actual Waste'!C86</f>
        <v>0</v>
      </c>
      <c r="D107" s="13">
        <f>'Actual Waste'!D86</f>
        <v>0</v>
      </c>
      <c r="E107" s="130"/>
      <c r="F107" s="130"/>
      <c r="G107" s="129" t="e">
        <f t="shared" si="33"/>
        <v>#N/A</v>
      </c>
      <c r="H107" s="128"/>
      <c r="I107" s="189">
        <f>'Actual Waste'!E86</f>
        <v>0</v>
      </c>
      <c r="J107" s="128"/>
      <c r="K107" s="127"/>
      <c r="L107" s="127" t="str">
        <f>IF('Actual Waste'!H86&lt;&gt;"",'Actual Waste'!H86,'Actual Waste'!I86)</f>
        <v/>
      </c>
      <c r="M107" s="126">
        <f>'Actual Waste'!F86</f>
        <v>0</v>
      </c>
      <c r="N107" s="7" t="str">
        <f>'Actual Waste'!U86</f>
        <v/>
      </c>
      <c r="O107" s="7" t="str">
        <f>'Actual Waste'!V86</f>
        <v/>
      </c>
      <c r="P107" s="6">
        <f>'Actual Waste'!N86</f>
        <v>0</v>
      </c>
      <c r="Q107" s="125" t="str">
        <f t="shared" si="34"/>
        <v/>
      </c>
      <c r="R107" s="124" t="str">
        <f t="shared" si="35"/>
        <v/>
      </c>
      <c r="S107" s="123" t="str">
        <f t="shared" si="36"/>
        <v/>
      </c>
      <c r="T107" s="122" t="str">
        <f t="shared" si="37"/>
        <v/>
      </c>
      <c r="U107" s="123" t="str">
        <f t="shared" si="38"/>
        <v/>
      </c>
      <c r="V107" s="122" t="str">
        <f t="shared" si="39"/>
        <v/>
      </c>
      <c r="W107" s="123">
        <f t="shared" si="40"/>
        <v>0</v>
      </c>
      <c r="X107" s="122">
        <f t="shared" si="41"/>
        <v>0</v>
      </c>
      <c r="Y107" s="123" t="e">
        <f t="shared" si="42"/>
        <v>#VALUE!</v>
      </c>
      <c r="Z107" s="122" t="e">
        <f t="shared" si="43"/>
        <v>#VALUE!</v>
      </c>
      <c r="AA107" s="123" t="e">
        <f t="shared" si="44"/>
        <v>#VALUE!</v>
      </c>
      <c r="AB107" s="122" t="e">
        <f t="shared" si="45"/>
        <v>#VALUE!</v>
      </c>
      <c r="AD107" s="3" t="e">
        <f t="shared" si="46"/>
        <v>#N/A</v>
      </c>
      <c r="AE107" s="3" t="str">
        <f t="shared" si="47"/>
        <v>true</v>
      </c>
      <c r="AF107" s="3" t="e">
        <f>VLOOKUP(C107,#REF!,2,FALSE)</f>
        <v>#REF!</v>
      </c>
      <c r="AG107" s="3" t="e">
        <f t="shared" si="48"/>
        <v>#REF!</v>
      </c>
      <c r="AH107" s="3">
        <f t="shared" si="49"/>
        <v>0</v>
      </c>
      <c r="AI107" s="3">
        <f t="shared" si="50"/>
        <v>0</v>
      </c>
      <c r="AJ107" s="3">
        <f t="shared" si="51"/>
        <v>0</v>
      </c>
      <c r="AL107" s="3">
        <f t="shared" si="52"/>
        <v>0</v>
      </c>
      <c r="AM107" s="3">
        <f t="shared" si="53"/>
        <v>0</v>
      </c>
      <c r="AN107" s="3">
        <f t="shared" si="54"/>
        <v>0</v>
      </c>
      <c r="AO107" s="3">
        <f t="shared" si="55"/>
        <v>0</v>
      </c>
      <c r="AP107" s="3">
        <f t="shared" si="56"/>
        <v>0</v>
      </c>
      <c r="AQ107" s="3">
        <f t="shared" si="57"/>
        <v>0</v>
      </c>
      <c r="AS107" s="3" t="e">
        <f t="shared" si="58"/>
        <v>#REF!</v>
      </c>
      <c r="AU107" s="3" t="e">
        <f t="shared" si="59"/>
        <v>#NAME?</v>
      </c>
      <c r="AW107" s="3">
        <f t="shared" si="60"/>
        <v>0</v>
      </c>
      <c r="AX107" s="3">
        <f t="shared" si="61"/>
        <v>0</v>
      </c>
      <c r="AY107" s="3">
        <f t="shared" si="62"/>
        <v>0</v>
      </c>
      <c r="AZ107" s="3">
        <f t="shared" si="63"/>
        <v>0</v>
      </c>
      <c r="BA107" s="3">
        <f t="shared" si="64"/>
        <v>0</v>
      </c>
      <c r="BB107" s="3">
        <f t="shared" si="65"/>
        <v>0</v>
      </c>
      <c r="BL107" s="84" t="s">
        <v>264</v>
      </c>
      <c r="BM107" s="148" t="s">
        <v>263</v>
      </c>
      <c r="BO107" s="4" t="s">
        <v>300</v>
      </c>
      <c r="BP107" s="3" t="s">
        <v>336</v>
      </c>
      <c r="BQ107" s="139" t="s">
        <v>335</v>
      </c>
    </row>
    <row r="108" spans="2:69" x14ac:dyDescent="0.35">
      <c r="B108" s="14">
        <v>81</v>
      </c>
      <c r="C108" s="13">
        <f>'Actual Waste'!C87</f>
        <v>0</v>
      </c>
      <c r="D108" s="13">
        <f>'Actual Waste'!D87</f>
        <v>0</v>
      </c>
      <c r="E108" s="130"/>
      <c r="F108" s="130"/>
      <c r="G108" s="129" t="e">
        <f t="shared" si="33"/>
        <v>#N/A</v>
      </c>
      <c r="H108" s="128"/>
      <c r="I108" s="189">
        <f>'Actual Waste'!E87</f>
        <v>0</v>
      </c>
      <c r="J108" s="128"/>
      <c r="K108" s="127"/>
      <c r="L108" s="127" t="str">
        <f>IF('Actual Waste'!H87&lt;&gt;"",'Actual Waste'!H87,'Actual Waste'!I87)</f>
        <v/>
      </c>
      <c r="M108" s="126">
        <f>'Actual Waste'!F87</f>
        <v>0</v>
      </c>
      <c r="N108" s="7" t="str">
        <f>'Actual Waste'!U87</f>
        <v/>
      </c>
      <c r="O108" s="7" t="str">
        <f>'Actual Waste'!V87</f>
        <v/>
      </c>
      <c r="P108" s="6">
        <f>'Actual Waste'!N87</f>
        <v>0</v>
      </c>
      <c r="Q108" s="125" t="str">
        <f t="shared" si="34"/>
        <v/>
      </c>
      <c r="R108" s="124" t="str">
        <f t="shared" si="35"/>
        <v/>
      </c>
      <c r="S108" s="123" t="str">
        <f t="shared" si="36"/>
        <v/>
      </c>
      <c r="T108" s="122" t="str">
        <f t="shared" si="37"/>
        <v/>
      </c>
      <c r="U108" s="123" t="str">
        <f t="shared" si="38"/>
        <v/>
      </c>
      <c r="V108" s="122" t="str">
        <f t="shared" si="39"/>
        <v/>
      </c>
      <c r="W108" s="123">
        <f t="shared" si="40"/>
        <v>0</v>
      </c>
      <c r="X108" s="122">
        <f t="shared" si="41"/>
        <v>0</v>
      </c>
      <c r="Y108" s="123" t="e">
        <f t="shared" si="42"/>
        <v>#VALUE!</v>
      </c>
      <c r="Z108" s="122" t="e">
        <f t="shared" si="43"/>
        <v>#VALUE!</v>
      </c>
      <c r="AA108" s="123" t="e">
        <f t="shared" si="44"/>
        <v>#VALUE!</v>
      </c>
      <c r="AB108" s="122" t="e">
        <f t="shared" si="45"/>
        <v>#VALUE!</v>
      </c>
      <c r="AD108" s="3" t="e">
        <f t="shared" si="46"/>
        <v>#N/A</v>
      </c>
      <c r="AE108" s="3" t="str">
        <f t="shared" si="47"/>
        <v>true</v>
      </c>
      <c r="AF108" s="3" t="e">
        <f>VLOOKUP(C108,#REF!,2,FALSE)</f>
        <v>#REF!</v>
      </c>
      <c r="AG108" s="3" t="e">
        <f t="shared" si="48"/>
        <v>#REF!</v>
      </c>
      <c r="AH108" s="3">
        <f t="shared" si="49"/>
        <v>0</v>
      </c>
      <c r="AI108" s="3">
        <f t="shared" si="50"/>
        <v>0</v>
      </c>
      <c r="AJ108" s="3">
        <f t="shared" si="51"/>
        <v>0</v>
      </c>
      <c r="AL108" s="3">
        <f t="shared" si="52"/>
        <v>0</v>
      </c>
      <c r="AM108" s="3">
        <f t="shared" si="53"/>
        <v>0</v>
      </c>
      <c r="AN108" s="3">
        <f t="shared" si="54"/>
        <v>0</v>
      </c>
      <c r="AO108" s="3">
        <f t="shared" si="55"/>
        <v>0</v>
      </c>
      <c r="AP108" s="3">
        <f t="shared" si="56"/>
        <v>0</v>
      </c>
      <c r="AQ108" s="3">
        <f t="shared" si="57"/>
        <v>0</v>
      </c>
      <c r="AS108" s="3" t="e">
        <f t="shared" si="58"/>
        <v>#REF!</v>
      </c>
      <c r="AU108" s="3" t="e">
        <f t="shared" si="59"/>
        <v>#NAME?</v>
      </c>
      <c r="AW108" s="3">
        <f t="shared" si="60"/>
        <v>0</v>
      </c>
      <c r="AX108" s="3">
        <f t="shared" si="61"/>
        <v>0</v>
      </c>
      <c r="AY108" s="3">
        <f t="shared" si="62"/>
        <v>0</v>
      </c>
      <c r="AZ108" s="3">
        <f t="shared" si="63"/>
        <v>0</v>
      </c>
      <c r="BA108" s="3">
        <f t="shared" si="64"/>
        <v>0</v>
      </c>
      <c r="BB108" s="3">
        <f t="shared" si="65"/>
        <v>0</v>
      </c>
      <c r="BL108" s="84" t="s">
        <v>262</v>
      </c>
      <c r="BM108" s="148" t="s">
        <v>261</v>
      </c>
      <c r="BO108" s="4" t="s">
        <v>300</v>
      </c>
      <c r="BP108" s="3" t="s">
        <v>334</v>
      </c>
      <c r="BQ108" s="139" t="s">
        <v>333</v>
      </c>
    </row>
    <row r="109" spans="2:69" x14ac:dyDescent="0.35">
      <c r="B109" s="14">
        <v>82</v>
      </c>
      <c r="C109" s="13">
        <f>'Actual Waste'!C88</f>
        <v>0</v>
      </c>
      <c r="D109" s="13">
        <f>'Actual Waste'!D88</f>
        <v>0</v>
      </c>
      <c r="E109" s="130"/>
      <c r="F109" s="130"/>
      <c r="G109" s="129" t="e">
        <f t="shared" si="33"/>
        <v>#N/A</v>
      </c>
      <c r="H109" s="128"/>
      <c r="I109" s="189">
        <f>'Actual Waste'!E88</f>
        <v>0</v>
      </c>
      <c r="J109" s="128"/>
      <c r="K109" s="127"/>
      <c r="L109" s="127" t="str">
        <f>IF('Actual Waste'!H88&lt;&gt;"",'Actual Waste'!H88,'Actual Waste'!I88)</f>
        <v/>
      </c>
      <c r="M109" s="126">
        <f>'Actual Waste'!F88</f>
        <v>0</v>
      </c>
      <c r="N109" s="7" t="str">
        <f>'Actual Waste'!U88</f>
        <v/>
      </c>
      <c r="O109" s="7" t="str">
        <f>'Actual Waste'!V88</f>
        <v/>
      </c>
      <c r="P109" s="6">
        <f>'Actual Waste'!N88</f>
        <v>0</v>
      </c>
      <c r="Q109" s="125" t="str">
        <f t="shared" si="34"/>
        <v/>
      </c>
      <c r="R109" s="124" t="str">
        <f t="shared" si="35"/>
        <v/>
      </c>
      <c r="S109" s="123" t="str">
        <f t="shared" si="36"/>
        <v/>
      </c>
      <c r="T109" s="122" t="str">
        <f t="shared" si="37"/>
        <v/>
      </c>
      <c r="U109" s="123" t="str">
        <f t="shared" si="38"/>
        <v/>
      </c>
      <c r="V109" s="122" t="str">
        <f t="shared" si="39"/>
        <v/>
      </c>
      <c r="W109" s="123">
        <f t="shared" si="40"/>
        <v>0</v>
      </c>
      <c r="X109" s="122">
        <f t="shared" si="41"/>
        <v>0</v>
      </c>
      <c r="Y109" s="123" t="e">
        <f t="shared" si="42"/>
        <v>#VALUE!</v>
      </c>
      <c r="Z109" s="122" t="e">
        <f t="shared" si="43"/>
        <v>#VALUE!</v>
      </c>
      <c r="AA109" s="123" t="e">
        <f t="shared" si="44"/>
        <v>#VALUE!</v>
      </c>
      <c r="AB109" s="122" t="e">
        <f t="shared" si="45"/>
        <v>#VALUE!</v>
      </c>
      <c r="AD109" s="3" t="e">
        <f t="shared" si="46"/>
        <v>#N/A</v>
      </c>
      <c r="AE109" s="3" t="str">
        <f t="shared" si="47"/>
        <v>true</v>
      </c>
      <c r="AF109" s="3" t="e">
        <f>VLOOKUP(C109,#REF!,2,FALSE)</f>
        <v>#REF!</v>
      </c>
      <c r="AG109" s="3" t="e">
        <f t="shared" si="48"/>
        <v>#REF!</v>
      </c>
      <c r="AH109" s="3">
        <f t="shared" si="49"/>
        <v>0</v>
      </c>
      <c r="AI109" s="3">
        <f t="shared" si="50"/>
        <v>0</v>
      </c>
      <c r="AJ109" s="3">
        <f t="shared" si="51"/>
        <v>0</v>
      </c>
      <c r="AL109" s="3">
        <f t="shared" si="52"/>
        <v>0</v>
      </c>
      <c r="AM109" s="3">
        <f t="shared" si="53"/>
        <v>0</v>
      </c>
      <c r="AN109" s="3">
        <f t="shared" si="54"/>
        <v>0</v>
      </c>
      <c r="AO109" s="3">
        <f t="shared" si="55"/>
        <v>0</v>
      </c>
      <c r="AP109" s="3">
        <f t="shared" si="56"/>
        <v>0</v>
      </c>
      <c r="AQ109" s="3">
        <f t="shared" si="57"/>
        <v>0</v>
      </c>
      <c r="AS109" s="3" t="e">
        <f t="shared" si="58"/>
        <v>#REF!</v>
      </c>
      <c r="AU109" s="3" t="e">
        <f t="shared" si="59"/>
        <v>#NAME?</v>
      </c>
      <c r="AW109" s="3">
        <f t="shared" si="60"/>
        <v>0</v>
      </c>
      <c r="AX109" s="3">
        <f t="shared" si="61"/>
        <v>0</v>
      </c>
      <c r="AY109" s="3">
        <f t="shared" si="62"/>
        <v>0</v>
      </c>
      <c r="AZ109" s="3">
        <f t="shared" si="63"/>
        <v>0</v>
      </c>
      <c r="BA109" s="3">
        <f t="shared" si="64"/>
        <v>0</v>
      </c>
      <c r="BB109" s="3">
        <f t="shared" si="65"/>
        <v>0</v>
      </c>
      <c r="BL109" s="84" t="s">
        <v>260</v>
      </c>
      <c r="BM109" s="148" t="s">
        <v>259</v>
      </c>
      <c r="BO109" s="4" t="s">
        <v>300</v>
      </c>
      <c r="BP109" s="3" t="s">
        <v>332</v>
      </c>
      <c r="BQ109" s="139" t="s">
        <v>331</v>
      </c>
    </row>
    <row r="110" spans="2:69" x14ac:dyDescent="0.35">
      <c r="B110" s="14">
        <v>83</v>
      </c>
      <c r="C110" s="13">
        <f>'Actual Waste'!C89</f>
        <v>0</v>
      </c>
      <c r="D110" s="13">
        <f>'Actual Waste'!D89</f>
        <v>0</v>
      </c>
      <c r="E110" s="130"/>
      <c r="F110" s="130"/>
      <c r="G110" s="129" t="e">
        <f t="shared" si="33"/>
        <v>#N/A</v>
      </c>
      <c r="H110" s="128"/>
      <c r="I110" s="189">
        <f>'Actual Waste'!E89</f>
        <v>0</v>
      </c>
      <c r="J110" s="128"/>
      <c r="K110" s="127"/>
      <c r="L110" s="127" t="str">
        <f>IF('Actual Waste'!H89&lt;&gt;"",'Actual Waste'!H89,'Actual Waste'!I89)</f>
        <v/>
      </c>
      <c r="M110" s="126">
        <f>'Actual Waste'!F89</f>
        <v>0</v>
      </c>
      <c r="N110" s="7" t="str">
        <f>'Actual Waste'!U89</f>
        <v/>
      </c>
      <c r="O110" s="7" t="str">
        <f>'Actual Waste'!V89</f>
        <v/>
      </c>
      <c r="P110" s="6">
        <f>'Actual Waste'!N89</f>
        <v>0</v>
      </c>
      <c r="Q110" s="125" t="str">
        <f t="shared" si="34"/>
        <v/>
      </c>
      <c r="R110" s="124" t="str">
        <f t="shared" si="35"/>
        <v/>
      </c>
      <c r="S110" s="123" t="str">
        <f t="shared" si="36"/>
        <v/>
      </c>
      <c r="T110" s="122" t="str">
        <f t="shared" si="37"/>
        <v/>
      </c>
      <c r="U110" s="123" t="str">
        <f t="shared" si="38"/>
        <v/>
      </c>
      <c r="V110" s="122" t="str">
        <f t="shared" si="39"/>
        <v/>
      </c>
      <c r="W110" s="123">
        <f t="shared" si="40"/>
        <v>0</v>
      </c>
      <c r="X110" s="122">
        <f t="shared" si="41"/>
        <v>0</v>
      </c>
      <c r="Y110" s="123" t="e">
        <f t="shared" si="42"/>
        <v>#VALUE!</v>
      </c>
      <c r="Z110" s="122" t="e">
        <f t="shared" si="43"/>
        <v>#VALUE!</v>
      </c>
      <c r="AA110" s="123" t="e">
        <f t="shared" si="44"/>
        <v>#VALUE!</v>
      </c>
      <c r="AB110" s="122" t="e">
        <f t="shared" si="45"/>
        <v>#VALUE!</v>
      </c>
      <c r="AD110" s="3" t="e">
        <f t="shared" si="46"/>
        <v>#N/A</v>
      </c>
      <c r="AE110" s="3" t="str">
        <f t="shared" si="47"/>
        <v>true</v>
      </c>
      <c r="AF110" s="3" t="e">
        <f>VLOOKUP(C110,#REF!,2,FALSE)</f>
        <v>#REF!</v>
      </c>
      <c r="AG110" s="3" t="e">
        <f t="shared" si="48"/>
        <v>#REF!</v>
      </c>
      <c r="AH110" s="3">
        <f t="shared" si="49"/>
        <v>0</v>
      </c>
      <c r="AI110" s="3">
        <f t="shared" si="50"/>
        <v>0</v>
      </c>
      <c r="AJ110" s="3">
        <f t="shared" si="51"/>
        <v>0</v>
      </c>
      <c r="AL110" s="3">
        <f t="shared" si="52"/>
        <v>0</v>
      </c>
      <c r="AM110" s="3">
        <f t="shared" si="53"/>
        <v>0</v>
      </c>
      <c r="AN110" s="3">
        <f t="shared" si="54"/>
        <v>0</v>
      </c>
      <c r="AO110" s="3">
        <f t="shared" si="55"/>
        <v>0</v>
      </c>
      <c r="AP110" s="3">
        <f t="shared" si="56"/>
        <v>0</v>
      </c>
      <c r="AQ110" s="3">
        <f t="shared" si="57"/>
        <v>0</v>
      </c>
      <c r="AS110" s="3" t="e">
        <f t="shared" si="58"/>
        <v>#REF!</v>
      </c>
      <c r="AU110" s="3" t="e">
        <f t="shared" si="59"/>
        <v>#NAME?</v>
      </c>
      <c r="AW110" s="3">
        <f t="shared" si="60"/>
        <v>0</v>
      </c>
      <c r="AX110" s="3">
        <f t="shared" si="61"/>
        <v>0</v>
      </c>
      <c r="AY110" s="3">
        <f t="shared" si="62"/>
        <v>0</v>
      </c>
      <c r="AZ110" s="3">
        <f t="shared" si="63"/>
        <v>0</v>
      </c>
      <c r="BA110" s="3">
        <f t="shared" si="64"/>
        <v>0</v>
      </c>
      <c r="BB110" s="3">
        <f t="shared" si="65"/>
        <v>0</v>
      </c>
      <c r="BL110" s="84" t="s">
        <v>258</v>
      </c>
      <c r="BM110" s="148" t="s">
        <v>257</v>
      </c>
      <c r="BO110" s="4" t="s">
        <v>300</v>
      </c>
      <c r="BP110" s="3" t="s">
        <v>330</v>
      </c>
      <c r="BQ110" s="139" t="s">
        <v>329</v>
      </c>
    </row>
    <row r="111" spans="2:69" ht="14.25" customHeight="1" x14ac:dyDescent="0.35">
      <c r="B111" s="14">
        <v>84</v>
      </c>
      <c r="C111" s="13">
        <f>'Actual Waste'!C90</f>
        <v>0</v>
      </c>
      <c r="D111" s="13">
        <f>'Actual Waste'!D90</f>
        <v>0</v>
      </c>
      <c r="E111" s="130"/>
      <c r="F111" s="130"/>
      <c r="G111" s="129" t="e">
        <f t="shared" si="33"/>
        <v>#N/A</v>
      </c>
      <c r="H111" s="128"/>
      <c r="I111" s="189">
        <f>'Actual Waste'!E90</f>
        <v>0</v>
      </c>
      <c r="J111" s="128"/>
      <c r="K111" s="127"/>
      <c r="L111" s="127" t="str">
        <f>IF('Actual Waste'!H90&lt;&gt;"",'Actual Waste'!H90,'Actual Waste'!I90)</f>
        <v/>
      </c>
      <c r="M111" s="126">
        <f>'Actual Waste'!F90</f>
        <v>0</v>
      </c>
      <c r="N111" s="7" t="str">
        <f>'Actual Waste'!U90</f>
        <v/>
      </c>
      <c r="O111" s="7" t="str">
        <f>'Actual Waste'!V90</f>
        <v/>
      </c>
      <c r="P111" s="6">
        <f>'Actual Waste'!N90</f>
        <v>0</v>
      </c>
      <c r="Q111" s="125" t="str">
        <f t="shared" si="34"/>
        <v/>
      </c>
      <c r="R111" s="124" t="str">
        <f t="shared" si="35"/>
        <v/>
      </c>
      <c r="S111" s="123" t="str">
        <f t="shared" si="36"/>
        <v/>
      </c>
      <c r="T111" s="122" t="str">
        <f t="shared" si="37"/>
        <v/>
      </c>
      <c r="U111" s="123" t="str">
        <f t="shared" si="38"/>
        <v/>
      </c>
      <c r="V111" s="122" t="str">
        <f t="shared" si="39"/>
        <v/>
      </c>
      <c r="W111" s="123">
        <f t="shared" si="40"/>
        <v>0</v>
      </c>
      <c r="X111" s="122">
        <f t="shared" si="41"/>
        <v>0</v>
      </c>
      <c r="Y111" s="123" t="e">
        <f t="shared" si="42"/>
        <v>#VALUE!</v>
      </c>
      <c r="Z111" s="122" t="e">
        <f t="shared" si="43"/>
        <v>#VALUE!</v>
      </c>
      <c r="AA111" s="123" t="e">
        <f t="shared" si="44"/>
        <v>#VALUE!</v>
      </c>
      <c r="AB111" s="122" t="e">
        <f t="shared" si="45"/>
        <v>#VALUE!</v>
      </c>
      <c r="AD111" s="3" t="e">
        <f t="shared" si="46"/>
        <v>#N/A</v>
      </c>
      <c r="AE111" s="3" t="str">
        <f t="shared" si="47"/>
        <v>true</v>
      </c>
      <c r="AF111" s="3" t="e">
        <f>VLOOKUP(C111,#REF!,2,FALSE)</f>
        <v>#REF!</v>
      </c>
      <c r="AG111" s="3" t="e">
        <f t="shared" si="48"/>
        <v>#REF!</v>
      </c>
      <c r="AH111" s="3">
        <f t="shared" si="49"/>
        <v>0</v>
      </c>
      <c r="AI111" s="3">
        <f t="shared" si="50"/>
        <v>0</v>
      </c>
      <c r="AJ111" s="3">
        <f t="shared" si="51"/>
        <v>0</v>
      </c>
      <c r="AL111" s="3">
        <f t="shared" si="52"/>
        <v>0</v>
      </c>
      <c r="AM111" s="3">
        <f t="shared" si="53"/>
        <v>0</v>
      </c>
      <c r="AN111" s="3">
        <f t="shared" si="54"/>
        <v>0</v>
      </c>
      <c r="AO111" s="3">
        <f t="shared" si="55"/>
        <v>0</v>
      </c>
      <c r="AP111" s="3">
        <f t="shared" si="56"/>
        <v>0</v>
      </c>
      <c r="AQ111" s="3">
        <f t="shared" si="57"/>
        <v>0</v>
      </c>
      <c r="AS111" s="3" t="e">
        <f t="shared" si="58"/>
        <v>#REF!</v>
      </c>
      <c r="AU111" s="3" t="e">
        <f t="shared" si="59"/>
        <v>#NAME?</v>
      </c>
      <c r="AW111" s="3">
        <f t="shared" si="60"/>
        <v>0</v>
      </c>
      <c r="AX111" s="3">
        <f t="shared" si="61"/>
        <v>0</v>
      </c>
      <c r="AY111" s="3">
        <f t="shared" si="62"/>
        <v>0</v>
      </c>
      <c r="AZ111" s="3">
        <f t="shared" si="63"/>
        <v>0</v>
      </c>
      <c r="BA111" s="3">
        <f t="shared" si="64"/>
        <v>0</v>
      </c>
      <c r="BB111" s="3">
        <f t="shared" si="65"/>
        <v>0</v>
      </c>
      <c r="BL111" s="142" t="s">
        <v>256</v>
      </c>
      <c r="BM111" s="145" t="s">
        <v>255</v>
      </c>
      <c r="BO111" s="4" t="s">
        <v>300</v>
      </c>
      <c r="BP111" s="3" t="s">
        <v>328</v>
      </c>
      <c r="BQ111" s="139" t="s">
        <v>327</v>
      </c>
    </row>
    <row r="112" spans="2:69" x14ac:dyDescent="0.35">
      <c r="B112" s="14">
        <v>85</v>
      </c>
      <c r="C112" s="13">
        <f>'Actual Waste'!C91</f>
        <v>0</v>
      </c>
      <c r="D112" s="13">
        <f>'Actual Waste'!D91</f>
        <v>0</v>
      </c>
      <c r="E112" s="130"/>
      <c r="F112" s="130"/>
      <c r="G112" s="129" t="e">
        <f t="shared" si="33"/>
        <v>#N/A</v>
      </c>
      <c r="H112" s="128"/>
      <c r="I112" s="189">
        <f>'Actual Waste'!E91</f>
        <v>0</v>
      </c>
      <c r="J112" s="128"/>
      <c r="K112" s="127"/>
      <c r="L112" s="127" t="str">
        <f>IF('Actual Waste'!H91&lt;&gt;"",'Actual Waste'!H91,'Actual Waste'!I91)</f>
        <v/>
      </c>
      <c r="M112" s="126">
        <f>'Actual Waste'!F91</f>
        <v>0</v>
      </c>
      <c r="N112" s="7" t="str">
        <f>'Actual Waste'!U91</f>
        <v/>
      </c>
      <c r="O112" s="7" t="str">
        <f>'Actual Waste'!V91</f>
        <v/>
      </c>
      <c r="P112" s="6">
        <f>'Actual Waste'!N91</f>
        <v>0</v>
      </c>
      <c r="Q112" s="125" t="str">
        <f t="shared" si="34"/>
        <v/>
      </c>
      <c r="R112" s="124" t="str">
        <f t="shared" si="35"/>
        <v/>
      </c>
      <c r="S112" s="123" t="str">
        <f t="shared" si="36"/>
        <v/>
      </c>
      <c r="T112" s="122" t="str">
        <f t="shared" si="37"/>
        <v/>
      </c>
      <c r="U112" s="123" t="str">
        <f t="shared" si="38"/>
        <v/>
      </c>
      <c r="V112" s="122" t="str">
        <f t="shared" si="39"/>
        <v/>
      </c>
      <c r="W112" s="123">
        <f t="shared" si="40"/>
        <v>0</v>
      </c>
      <c r="X112" s="122">
        <f t="shared" si="41"/>
        <v>0</v>
      </c>
      <c r="Y112" s="123" t="e">
        <f t="shared" si="42"/>
        <v>#VALUE!</v>
      </c>
      <c r="Z112" s="122" t="e">
        <f t="shared" si="43"/>
        <v>#VALUE!</v>
      </c>
      <c r="AA112" s="123" t="e">
        <f t="shared" si="44"/>
        <v>#VALUE!</v>
      </c>
      <c r="AB112" s="122" t="e">
        <f t="shared" si="45"/>
        <v>#VALUE!</v>
      </c>
      <c r="AD112" s="3" t="e">
        <f t="shared" si="46"/>
        <v>#N/A</v>
      </c>
      <c r="AE112" s="3" t="str">
        <f t="shared" si="47"/>
        <v>true</v>
      </c>
      <c r="AF112" s="3" t="e">
        <f>VLOOKUP(C112,#REF!,2,FALSE)</f>
        <v>#REF!</v>
      </c>
      <c r="AG112" s="3" t="e">
        <f t="shared" si="48"/>
        <v>#REF!</v>
      </c>
      <c r="AH112" s="3">
        <f t="shared" si="49"/>
        <v>0</v>
      </c>
      <c r="AI112" s="3">
        <f t="shared" si="50"/>
        <v>0</v>
      </c>
      <c r="AJ112" s="3">
        <f t="shared" si="51"/>
        <v>0</v>
      </c>
      <c r="AL112" s="3">
        <f t="shared" si="52"/>
        <v>0</v>
      </c>
      <c r="AM112" s="3">
        <f t="shared" si="53"/>
        <v>0</v>
      </c>
      <c r="AN112" s="3">
        <f t="shared" si="54"/>
        <v>0</v>
      </c>
      <c r="AO112" s="3">
        <f t="shared" si="55"/>
        <v>0</v>
      </c>
      <c r="AP112" s="3">
        <f t="shared" si="56"/>
        <v>0</v>
      </c>
      <c r="AQ112" s="3">
        <f t="shared" si="57"/>
        <v>0</v>
      </c>
      <c r="AS112" s="3" t="e">
        <f t="shared" si="58"/>
        <v>#REF!</v>
      </c>
      <c r="AU112" s="3" t="e">
        <f t="shared" si="59"/>
        <v>#NAME?</v>
      </c>
      <c r="AW112" s="3">
        <f t="shared" si="60"/>
        <v>0</v>
      </c>
      <c r="AX112" s="3">
        <f t="shared" si="61"/>
        <v>0</v>
      </c>
      <c r="AY112" s="3">
        <f t="shared" si="62"/>
        <v>0</v>
      </c>
      <c r="AZ112" s="3">
        <f t="shared" si="63"/>
        <v>0</v>
      </c>
      <c r="BA112" s="3">
        <f t="shared" si="64"/>
        <v>0</v>
      </c>
      <c r="BB112" s="3">
        <f t="shared" si="65"/>
        <v>0</v>
      </c>
      <c r="BL112" s="146" t="s">
        <v>254</v>
      </c>
      <c r="BM112" s="145" t="s">
        <v>253</v>
      </c>
      <c r="BO112" s="4" t="s">
        <v>300</v>
      </c>
      <c r="BP112" s="3" t="s">
        <v>326</v>
      </c>
      <c r="BQ112" s="139" t="s">
        <v>325</v>
      </c>
    </row>
    <row r="113" spans="2:69" x14ac:dyDescent="0.35">
      <c r="B113" s="14">
        <v>86</v>
      </c>
      <c r="C113" s="13">
        <f>'Actual Waste'!C92</f>
        <v>0</v>
      </c>
      <c r="D113" s="13">
        <f>'Actual Waste'!D92</f>
        <v>0</v>
      </c>
      <c r="E113" s="130"/>
      <c r="F113" s="130"/>
      <c r="G113" s="129" t="e">
        <f t="shared" si="33"/>
        <v>#N/A</v>
      </c>
      <c r="H113" s="128"/>
      <c r="I113" s="189">
        <f>'Actual Waste'!E92</f>
        <v>0</v>
      </c>
      <c r="J113" s="128"/>
      <c r="K113" s="127"/>
      <c r="L113" s="127" t="str">
        <f>IF('Actual Waste'!H92&lt;&gt;"",'Actual Waste'!H92,'Actual Waste'!I92)</f>
        <v/>
      </c>
      <c r="M113" s="126">
        <f>'Actual Waste'!F92</f>
        <v>0</v>
      </c>
      <c r="N113" s="7" t="str">
        <f>'Actual Waste'!U92</f>
        <v/>
      </c>
      <c r="O113" s="7" t="str">
        <f>'Actual Waste'!V92</f>
        <v/>
      </c>
      <c r="P113" s="6">
        <f>'Actual Waste'!N92</f>
        <v>0</v>
      </c>
      <c r="Q113" s="125" t="str">
        <f t="shared" si="34"/>
        <v/>
      </c>
      <c r="R113" s="124" t="str">
        <f t="shared" si="35"/>
        <v/>
      </c>
      <c r="S113" s="123" t="str">
        <f t="shared" si="36"/>
        <v/>
      </c>
      <c r="T113" s="122" t="str">
        <f t="shared" si="37"/>
        <v/>
      </c>
      <c r="U113" s="123" t="str">
        <f t="shared" si="38"/>
        <v/>
      </c>
      <c r="V113" s="122" t="str">
        <f t="shared" si="39"/>
        <v/>
      </c>
      <c r="W113" s="123">
        <f t="shared" si="40"/>
        <v>0</v>
      </c>
      <c r="X113" s="122">
        <f t="shared" si="41"/>
        <v>0</v>
      </c>
      <c r="Y113" s="123" t="e">
        <f t="shared" si="42"/>
        <v>#VALUE!</v>
      </c>
      <c r="Z113" s="122" t="e">
        <f t="shared" si="43"/>
        <v>#VALUE!</v>
      </c>
      <c r="AA113" s="123" t="e">
        <f t="shared" si="44"/>
        <v>#VALUE!</v>
      </c>
      <c r="AB113" s="122" t="e">
        <f t="shared" si="45"/>
        <v>#VALUE!</v>
      </c>
      <c r="AD113" s="3" t="e">
        <f t="shared" si="46"/>
        <v>#N/A</v>
      </c>
      <c r="AE113" s="3" t="str">
        <f t="shared" si="47"/>
        <v>true</v>
      </c>
      <c r="AF113" s="3" t="e">
        <f>VLOOKUP(C113,#REF!,2,FALSE)</f>
        <v>#REF!</v>
      </c>
      <c r="AG113" s="3" t="e">
        <f t="shared" si="48"/>
        <v>#REF!</v>
      </c>
      <c r="AH113" s="3">
        <f t="shared" si="49"/>
        <v>0</v>
      </c>
      <c r="AI113" s="3">
        <f t="shared" si="50"/>
        <v>0</v>
      </c>
      <c r="AJ113" s="3">
        <f t="shared" si="51"/>
        <v>0</v>
      </c>
      <c r="AL113" s="3">
        <f t="shared" si="52"/>
        <v>0</v>
      </c>
      <c r="AM113" s="3">
        <f t="shared" si="53"/>
        <v>0</v>
      </c>
      <c r="AN113" s="3">
        <f t="shared" si="54"/>
        <v>0</v>
      </c>
      <c r="AO113" s="3">
        <f t="shared" si="55"/>
        <v>0</v>
      </c>
      <c r="AP113" s="3">
        <f t="shared" si="56"/>
        <v>0</v>
      </c>
      <c r="AQ113" s="3">
        <f t="shared" si="57"/>
        <v>0</v>
      </c>
      <c r="AS113" s="3" t="e">
        <f t="shared" si="58"/>
        <v>#REF!</v>
      </c>
      <c r="AU113" s="3" t="e">
        <f t="shared" si="59"/>
        <v>#NAME?</v>
      </c>
      <c r="AW113" s="3">
        <f t="shared" si="60"/>
        <v>0</v>
      </c>
      <c r="AX113" s="3">
        <f t="shared" si="61"/>
        <v>0</v>
      </c>
      <c r="AY113" s="3">
        <f t="shared" si="62"/>
        <v>0</v>
      </c>
      <c r="AZ113" s="3">
        <f t="shared" si="63"/>
        <v>0</v>
      </c>
      <c r="BA113" s="3">
        <f t="shared" si="64"/>
        <v>0</v>
      </c>
      <c r="BB113" s="3">
        <f t="shared" si="65"/>
        <v>0</v>
      </c>
      <c r="BL113" s="84" t="s">
        <v>252</v>
      </c>
      <c r="BM113" s="147" t="s">
        <v>251</v>
      </c>
      <c r="BO113" s="4" t="s">
        <v>300</v>
      </c>
      <c r="BP113" s="3" t="s">
        <v>324</v>
      </c>
      <c r="BQ113" s="139" t="s">
        <v>323</v>
      </c>
    </row>
    <row r="114" spans="2:69" x14ac:dyDescent="0.35">
      <c r="B114" s="14">
        <v>87</v>
      </c>
      <c r="C114" s="13">
        <f>'Actual Waste'!C93</f>
        <v>0</v>
      </c>
      <c r="D114" s="13">
        <f>'Actual Waste'!D93</f>
        <v>0</v>
      </c>
      <c r="E114" s="130"/>
      <c r="F114" s="130"/>
      <c r="G114" s="129" t="e">
        <f t="shared" si="33"/>
        <v>#N/A</v>
      </c>
      <c r="H114" s="128"/>
      <c r="I114" s="189">
        <f>'Actual Waste'!E93</f>
        <v>0</v>
      </c>
      <c r="J114" s="128"/>
      <c r="K114" s="127"/>
      <c r="L114" s="127" t="str">
        <f>IF('Actual Waste'!H93&lt;&gt;"",'Actual Waste'!H93,'Actual Waste'!I93)</f>
        <v/>
      </c>
      <c r="M114" s="126">
        <f>'Actual Waste'!F93</f>
        <v>0</v>
      </c>
      <c r="N114" s="7" t="str">
        <f>'Actual Waste'!U93</f>
        <v/>
      </c>
      <c r="O114" s="7" t="str">
        <f>'Actual Waste'!V93</f>
        <v/>
      </c>
      <c r="P114" s="6">
        <f>'Actual Waste'!N93</f>
        <v>0</v>
      </c>
      <c r="Q114" s="125" t="str">
        <f t="shared" si="34"/>
        <v/>
      </c>
      <c r="R114" s="124" t="str">
        <f t="shared" si="35"/>
        <v/>
      </c>
      <c r="S114" s="123" t="str">
        <f t="shared" si="36"/>
        <v/>
      </c>
      <c r="T114" s="122" t="str">
        <f t="shared" si="37"/>
        <v/>
      </c>
      <c r="U114" s="123" t="str">
        <f t="shared" si="38"/>
        <v/>
      </c>
      <c r="V114" s="122" t="str">
        <f t="shared" si="39"/>
        <v/>
      </c>
      <c r="W114" s="123">
        <f t="shared" si="40"/>
        <v>0</v>
      </c>
      <c r="X114" s="122">
        <f t="shared" si="41"/>
        <v>0</v>
      </c>
      <c r="Y114" s="123" t="e">
        <f t="shared" si="42"/>
        <v>#VALUE!</v>
      </c>
      <c r="Z114" s="122" t="e">
        <f t="shared" si="43"/>
        <v>#VALUE!</v>
      </c>
      <c r="AA114" s="123" t="e">
        <f t="shared" si="44"/>
        <v>#VALUE!</v>
      </c>
      <c r="AB114" s="122" t="e">
        <f t="shared" si="45"/>
        <v>#VALUE!</v>
      </c>
      <c r="AD114" s="3" t="e">
        <f t="shared" si="46"/>
        <v>#N/A</v>
      </c>
      <c r="AE114" s="3" t="str">
        <f t="shared" si="47"/>
        <v>true</v>
      </c>
      <c r="AF114" s="3" t="e">
        <f>VLOOKUP(C114,#REF!,2,FALSE)</f>
        <v>#REF!</v>
      </c>
      <c r="AG114" s="3" t="e">
        <f t="shared" si="48"/>
        <v>#REF!</v>
      </c>
      <c r="AH114" s="3">
        <f t="shared" si="49"/>
        <v>0</v>
      </c>
      <c r="AI114" s="3">
        <f t="shared" si="50"/>
        <v>0</v>
      </c>
      <c r="AJ114" s="3">
        <f t="shared" si="51"/>
        <v>0</v>
      </c>
      <c r="AL114" s="3">
        <f t="shared" si="52"/>
        <v>0</v>
      </c>
      <c r="AM114" s="3">
        <f t="shared" si="53"/>
        <v>0</v>
      </c>
      <c r="AN114" s="3">
        <f t="shared" si="54"/>
        <v>0</v>
      </c>
      <c r="AO114" s="3">
        <f t="shared" si="55"/>
        <v>0</v>
      </c>
      <c r="AP114" s="3">
        <f t="shared" si="56"/>
        <v>0</v>
      </c>
      <c r="AQ114" s="3">
        <f t="shared" si="57"/>
        <v>0</v>
      </c>
      <c r="AS114" s="3" t="e">
        <f t="shared" si="58"/>
        <v>#REF!</v>
      </c>
      <c r="AU114" s="3" t="e">
        <f t="shared" si="59"/>
        <v>#NAME?</v>
      </c>
      <c r="AW114" s="3">
        <f t="shared" si="60"/>
        <v>0</v>
      </c>
      <c r="AX114" s="3">
        <f t="shared" si="61"/>
        <v>0</v>
      </c>
      <c r="AY114" s="3">
        <f t="shared" si="62"/>
        <v>0</v>
      </c>
      <c r="AZ114" s="3">
        <f t="shared" si="63"/>
        <v>0</v>
      </c>
      <c r="BA114" s="3">
        <f t="shared" si="64"/>
        <v>0</v>
      </c>
      <c r="BB114" s="3">
        <f t="shared" si="65"/>
        <v>0</v>
      </c>
      <c r="BL114" s="84" t="s">
        <v>250</v>
      </c>
      <c r="BM114" s="147" t="s">
        <v>249</v>
      </c>
      <c r="BO114" s="4" t="s">
        <v>300</v>
      </c>
      <c r="BP114" s="3" t="s">
        <v>322</v>
      </c>
      <c r="BQ114" s="139" t="s">
        <v>321</v>
      </c>
    </row>
    <row r="115" spans="2:69" x14ac:dyDescent="0.35">
      <c r="B115" s="14">
        <v>88</v>
      </c>
      <c r="C115" s="13">
        <f>'Actual Waste'!C94</f>
        <v>0</v>
      </c>
      <c r="D115" s="13">
        <f>'Actual Waste'!D94</f>
        <v>0</v>
      </c>
      <c r="E115" s="130"/>
      <c r="F115" s="130"/>
      <c r="G115" s="129" t="e">
        <f t="shared" si="33"/>
        <v>#N/A</v>
      </c>
      <c r="H115" s="128"/>
      <c r="I115" s="189">
        <f>'Actual Waste'!E94</f>
        <v>0</v>
      </c>
      <c r="J115" s="128"/>
      <c r="K115" s="127"/>
      <c r="L115" s="127" t="str">
        <f>IF('Actual Waste'!H94&lt;&gt;"",'Actual Waste'!H94,'Actual Waste'!I94)</f>
        <v/>
      </c>
      <c r="M115" s="126">
        <f>'Actual Waste'!F94</f>
        <v>0</v>
      </c>
      <c r="N115" s="7" t="str">
        <f>'Actual Waste'!U94</f>
        <v/>
      </c>
      <c r="O115" s="7" t="str">
        <f>'Actual Waste'!V94</f>
        <v/>
      </c>
      <c r="P115" s="6">
        <f>'Actual Waste'!N94</f>
        <v>0</v>
      </c>
      <c r="Q115" s="125" t="str">
        <f t="shared" si="34"/>
        <v/>
      </c>
      <c r="R115" s="124" t="str">
        <f t="shared" si="35"/>
        <v/>
      </c>
      <c r="S115" s="123" t="str">
        <f t="shared" si="36"/>
        <v/>
      </c>
      <c r="T115" s="122" t="str">
        <f t="shared" si="37"/>
        <v/>
      </c>
      <c r="U115" s="123" t="str">
        <f t="shared" si="38"/>
        <v/>
      </c>
      <c r="V115" s="122" t="str">
        <f t="shared" si="39"/>
        <v/>
      </c>
      <c r="W115" s="123">
        <f t="shared" si="40"/>
        <v>0</v>
      </c>
      <c r="X115" s="122">
        <f t="shared" si="41"/>
        <v>0</v>
      </c>
      <c r="Y115" s="123" t="e">
        <f t="shared" si="42"/>
        <v>#VALUE!</v>
      </c>
      <c r="Z115" s="122" t="e">
        <f t="shared" si="43"/>
        <v>#VALUE!</v>
      </c>
      <c r="AA115" s="123" t="e">
        <f t="shared" si="44"/>
        <v>#VALUE!</v>
      </c>
      <c r="AB115" s="122" t="e">
        <f t="shared" si="45"/>
        <v>#VALUE!</v>
      </c>
      <c r="AD115" s="3" t="e">
        <f t="shared" si="46"/>
        <v>#N/A</v>
      </c>
      <c r="AE115" s="3" t="str">
        <f t="shared" si="47"/>
        <v>true</v>
      </c>
      <c r="AF115" s="3" t="e">
        <f>VLOOKUP(C115,#REF!,2,FALSE)</f>
        <v>#REF!</v>
      </c>
      <c r="AG115" s="3" t="e">
        <f t="shared" si="48"/>
        <v>#REF!</v>
      </c>
      <c r="AH115" s="3">
        <f t="shared" si="49"/>
        <v>0</v>
      </c>
      <c r="AI115" s="3">
        <f t="shared" si="50"/>
        <v>0</v>
      </c>
      <c r="AJ115" s="3">
        <f t="shared" si="51"/>
        <v>0</v>
      </c>
      <c r="AL115" s="3">
        <f t="shared" si="52"/>
        <v>0</v>
      </c>
      <c r="AM115" s="3">
        <f t="shared" si="53"/>
        <v>0</v>
      </c>
      <c r="AN115" s="3">
        <f t="shared" si="54"/>
        <v>0</v>
      </c>
      <c r="AO115" s="3">
        <f t="shared" si="55"/>
        <v>0</v>
      </c>
      <c r="AP115" s="3">
        <f t="shared" si="56"/>
        <v>0</v>
      </c>
      <c r="AQ115" s="3">
        <f t="shared" si="57"/>
        <v>0</v>
      </c>
      <c r="AS115" s="3" t="e">
        <f t="shared" si="58"/>
        <v>#REF!</v>
      </c>
      <c r="AU115" s="3" t="e">
        <f t="shared" si="59"/>
        <v>#NAME?</v>
      </c>
      <c r="AW115" s="3">
        <f t="shared" si="60"/>
        <v>0</v>
      </c>
      <c r="AX115" s="3">
        <f t="shared" si="61"/>
        <v>0</v>
      </c>
      <c r="AY115" s="3">
        <f t="shared" si="62"/>
        <v>0</v>
      </c>
      <c r="AZ115" s="3">
        <f t="shared" si="63"/>
        <v>0</v>
      </c>
      <c r="BA115" s="3">
        <f t="shared" si="64"/>
        <v>0</v>
      </c>
      <c r="BB115" s="3">
        <f t="shared" si="65"/>
        <v>0</v>
      </c>
      <c r="BL115" s="146" t="s">
        <v>248</v>
      </c>
      <c r="BM115" s="145" t="s">
        <v>247</v>
      </c>
      <c r="BO115" s="4" t="s">
        <v>300</v>
      </c>
      <c r="BP115" s="3" t="s">
        <v>320</v>
      </c>
      <c r="BQ115" s="139" t="s">
        <v>319</v>
      </c>
    </row>
    <row r="116" spans="2:69" x14ac:dyDescent="0.35">
      <c r="B116" s="14">
        <v>89</v>
      </c>
      <c r="C116" s="13">
        <f>'Actual Waste'!C95</f>
        <v>0</v>
      </c>
      <c r="D116" s="13">
        <f>'Actual Waste'!D95</f>
        <v>0</v>
      </c>
      <c r="E116" s="130"/>
      <c r="F116" s="130"/>
      <c r="G116" s="129" t="e">
        <f t="shared" si="33"/>
        <v>#N/A</v>
      </c>
      <c r="H116" s="128"/>
      <c r="I116" s="189">
        <f>'Actual Waste'!E95</f>
        <v>0</v>
      </c>
      <c r="J116" s="128"/>
      <c r="K116" s="127"/>
      <c r="L116" s="127" t="str">
        <f>IF('Actual Waste'!H95&lt;&gt;"",'Actual Waste'!H95,'Actual Waste'!I95)</f>
        <v/>
      </c>
      <c r="M116" s="126">
        <f>'Actual Waste'!F95</f>
        <v>0</v>
      </c>
      <c r="N116" s="7" t="str">
        <f>'Actual Waste'!U95</f>
        <v/>
      </c>
      <c r="O116" s="7" t="str">
        <f>'Actual Waste'!V95</f>
        <v/>
      </c>
      <c r="P116" s="6">
        <f>'Actual Waste'!N95</f>
        <v>0</v>
      </c>
      <c r="Q116" s="125" t="str">
        <f t="shared" si="34"/>
        <v/>
      </c>
      <c r="R116" s="124" t="str">
        <f t="shared" si="35"/>
        <v/>
      </c>
      <c r="S116" s="123" t="str">
        <f t="shared" si="36"/>
        <v/>
      </c>
      <c r="T116" s="122" t="str">
        <f t="shared" si="37"/>
        <v/>
      </c>
      <c r="U116" s="123" t="str">
        <f t="shared" si="38"/>
        <v/>
      </c>
      <c r="V116" s="122" t="str">
        <f t="shared" si="39"/>
        <v/>
      </c>
      <c r="W116" s="123">
        <f t="shared" si="40"/>
        <v>0</v>
      </c>
      <c r="X116" s="122">
        <f t="shared" si="41"/>
        <v>0</v>
      </c>
      <c r="Y116" s="123" t="e">
        <f t="shared" si="42"/>
        <v>#VALUE!</v>
      </c>
      <c r="Z116" s="122" t="e">
        <f t="shared" si="43"/>
        <v>#VALUE!</v>
      </c>
      <c r="AA116" s="123" t="e">
        <f t="shared" si="44"/>
        <v>#VALUE!</v>
      </c>
      <c r="AB116" s="122" t="e">
        <f t="shared" si="45"/>
        <v>#VALUE!</v>
      </c>
      <c r="AD116" s="3" t="e">
        <f t="shared" si="46"/>
        <v>#N/A</v>
      </c>
      <c r="AE116" s="3" t="str">
        <f t="shared" si="47"/>
        <v>true</v>
      </c>
      <c r="AF116" s="3" t="e">
        <f>VLOOKUP(C116,#REF!,2,FALSE)</f>
        <v>#REF!</v>
      </c>
      <c r="AG116" s="3" t="e">
        <f t="shared" si="48"/>
        <v>#REF!</v>
      </c>
      <c r="AH116" s="3">
        <f t="shared" si="49"/>
        <v>0</v>
      </c>
      <c r="AI116" s="3">
        <f t="shared" si="50"/>
        <v>0</v>
      </c>
      <c r="AJ116" s="3">
        <f t="shared" si="51"/>
        <v>0</v>
      </c>
      <c r="AL116" s="3">
        <f t="shared" si="52"/>
        <v>0</v>
      </c>
      <c r="AM116" s="3">
        <f t="shared" si="53"/>
        <v>0</v>
      </c>
      <c r="AN116" s="3">
        <f t="shared" si="54"/>
        <v>0</v>
      </c>
      <c r="AO116" s="3">
        <f t="shared" si="55"/>
        <v>0</v>
      </c>
      <c r="AP116" s="3">
        <f t="shared" si="56"/>
        <v>0</v>
      </c>
      <c r="AQ116" s="3">
        <f t="shared" si="57"/>
        <v>0</v>
      </c>
      <c r="AS116" s="3" t="e">
        <f t="shared" si="58"/>
        <v>#REF!</v>
      </c>
      <c r="AU116" s="3" t="e">
        <f t="shared" si="59"/>
        <v>#NAME?</v>
      </c>
      <c r="AW116" s="3">
        <f t="shared" si="60"/>
        <v>0</v>
      </c>
      <c r="AX116" s="3">
        <f t="shared" si="61"/>
        <v>0</v>
      </c>
      <c r="AY116" s="3">
        <f t="shared" si="62"/>
        <v>0</v>
      </c>
      <c r="AZ116" s="3">
        <f t="shared" si="63"/>
        <v>0</v>
      </c>
      <c r="BA116" s="3">
        <f t="shared" si="64"/>
        <v>0</v>
      </c>
      <c r="BB116" s="3">
        <f t="shared" si="65"/>
        <v>0</v>
      </c>
      <c r="BL116" s="146" t="s">
        <v>246</v>
      </c>
      <c r="BM116" s="145" t="s">
        <v>245</v>
      </c>
      <c r="BO116" s="4" t="s">
        <v>300</v>
      </c>
      <c r="BP116" s="3" t="s">
        <v>318</v>
      </c>
      <c r="BQ116" s="139" t="s">
        <v>317</v>
      </c>
    </row>
    <row r="117" spans="2:69" x14ac:dyDescent="0.35">
      <c r="B117" s="14">
        <v>90</v>
      </c>
      <c r="C117" s="13">
        <f>'Actual Waste'!C96</f>
        <v>0</v>
      </c>
      <c r="D117" s="13">
        <f>'Actual Waste'!D96</f>
        <v>0</v>
      </c>
      <c r="E117" s="130"/>
      <c r="F117" s="130"/>
      <c r="G117" s="129" t="e">
        <f t="shared" si="33"/>
        <v>#N/A</v>
      </c>
      <c r="H117" s="128"/>
      <c r="I117" s="189">
        <f>'Actual Waste'!E96</f>
        <v>0</v>
      </c>
      <c r="J117" s="128"/>
      <c r="K117" s="127"/>
      <c r="L117" s="127" t="str">
        <f>IF('Actual Waste'!H96&lt;&gt;"",'Actual Waste'!H96,'Actual Waste'!I96)</f>
        <v/>
      </c>
      <c r="M117" s="126">
        <f>'Actual Waste'!F96</f>
        <v>0</v>
      </c>
      <c r="N117" s="7" t="str">
        <f>'Actual Waste'!U96</f>
        <v/>
      </c>
      <c r="O117" s="7" t="str">
        <f>'Actual Waste'!V96</f>
        <v/>
      </c>
      <c r="P117" s="6">
        <f>'Actual Waste'!N96</f>
        <v>0</v>
      </c>
      <c r="Q117" s="125" t="str">
        <f t="shared" si="34"/>
        <v/>
      </c>
      <c r="R117" s="124" t="str">
        <f t="shared" si="35"/>
        <v/>
      </c>
      <c r="S117" s="123" t="str">
        <f t="shared" si="36"/>
        <v/>
      </c>
      <c r="T117" s="122" t="str">
        <f t="shared" si="37"/>
        <v/>
      </c>
      <c r="U117" s="123" t="str">
        <f t="shared" si="38"/>
        <v/>
      </c>
      <c r="V117" s="122" t="str">
        <f t="shared" si="39"/>
        <v/>
      </c>
      <c r="W117" s="123">
        <f t="shared" si="40"/>
        <v>0</v>
      </c>
      <c r="X117" s="122">
        <f t="shared" si="41"/>
        <v>0</v>
      </c>
      <c r="Y117" s="123" t="e">
        <f t="shared" si="42"/>
        <v>#VALUE!</v>
      </c>
      <c r="Z117" s="122" t="e">
        <f t="shared" si="43"/>
        <v>#VALUE!</v>
      </c>
      <c r="AA117" s="123" t="e">
        <f t="shared" si="44"/>
        <v>#VALUE!</v>
      </c>
      <c r="AB117" s="122" t="e">
        <f t="shared" si="45"/>
        <v>#VALUE!</v>
      </c>
      <c r="AD117" s="3" t="e">
        <f t="shared" si="46"/>
        <v>#N/A</v>
      </c>
      <c r="AE117" s="3" t="str">
        <f t="shared" si="47"/>
        <v>true</v>
      </c>
      <c r="AF117" s="3" t="e">
        <f>VLOOKUP(C117,#REF!,2,FALSE)</f>
        <v>#REF!</v>
      </c>
      <c r="AG117" s="3" t="e">
        <f t="shared" si="48"/>
        <v>#REF!</v>
      </c>
      <c r="AH117" s="3">
        <f t="shared" si="49"/>
        <v>0</v>
      </c>
      <c r="AI117" s="3">
        <f t="shared" si="50"/>
        <v>0</v>
      </c>
      <c r="AJ117" s="3">
        <f t="shared" si="51"/>
        <v>0</v>
      </c>
      <c r="AL117" s="3">
        <f t="shared" si="52"/>
        <v>0</v>
      </c>
      <c r="AM117" s="3">
        <f t="shared" si="53"/>
        <v>0</v>
      </c>
      <c r="AN117" s="3">
        <f t="shared" si="54"/>
        <v>0</v>
      </c>
      <c r="AO117" s="3">
        <f t="shared" si="55"/>
        <v>0</v>
      </c>
      <c r="AP117" s="3">
        <f t="shared" si="56"/>
        <v>0</v>
      </c>
      <c r="AQ117" s="3">
        <f t="shared" si="57"/>
        <v>0</v>
      </c>
      <c r="AS117" s="3" t="e">
        <f t="shared" si="58"/>
        <v>#REF!</v>
      </c>
      <c r="AU117" s="3" t="e">
        <f t="shared" si="59"/>
        <v>#NAME?</v>
      </c>
      <c r="AW117" s="3">
        <f t="shared" si="60"/>
        <v>0</v>
      </c>
      <c r="AX117" s="3">
        <f t="shared" si="61"/>
        <v>0</v>
      </c>
      <c r="AY117" s="3">
        <f t="shared" si="62"/>
        <v>0</v>
      </c>
      <c r="AZ117" s="3">
        <f t="shared" si="63"/>
        <v>0</v>
      </c>
      <c r="BA117" s="3">
        <f t="shared" si="64"/>
        <v>0</v>
      </c>
      <c r="BB117" s="3">
        <f t="shared" si="65"/>
        <v>0</v>
      </c>
      <c r="BL117" s="146" t="s">
        <v>243</v>
      </c>
      <c r="BM117" s="145" t="s">
        <v>242</v>
      </c>
      <c r="BO117" s="4" t="s">
        <v>300</v>
      </c>
      <c r="BP117" s="3" t="s">
        <v>316</v>
      </c>
      <c r="BQ117" s="139" t="s">
        <v>315</v>
      </c>
    </row>
    <row r="118" spans="2:69" x14ac:dyDescent="0.35">
      <c r="B118" s="14">
        <v>91</v>
      </c>
      <c r="C118" s="13">
        <f>'Actual Waste'!C97</f>
        <v>0</v>
      </c>
      <c r="D118" s="13">
        <f>'Actual Waste'!D97</f>
        <v>0</v>
      </c>
      <c r="E118" s="130"/>
      <c r="F118" s="130"/>
      <c r="G118" s="129" t="e">
        <f t="shared" si="33"/>
        <v>#N/A</v>
      </c>
      <c r="H118" s="128"/>
      <c r="I118" s="189">
        <f>'Actual Waste'!E97</f>
        <v>0</v>
      </c>
      <c r="J118" s="128"/>
      <c r="K118" s="127"/>
      <c r="L118" s="127" t="str">
        <f>IF('Actual Waste'!H97&lt;&gt;"",'Actual Waste'!H97,'Actual Waste'!I97)</f>
        <v/>
      </c>
      <c r="M118" s="126">
        <f>'Actual Waste'!F97</f>
        <v>0</v>
      </c>
      <c r="N118" s="7" t="str">
        <f>'Actual Waste'!U97</f>
        <v/>
      </c>
      <c r="O118" s="7" t="str">
        <f>'Actual Waste'!V97</f>
        <v/>
      </c>
      <c r="P118" s="6">
        <f>'Actual Waste'!N97</f>
        <v>0</v>
      </c>
      <c r="Q118" s="125" t="str">
        <f t="shared" si="34"/>
        <v/>
      </c>
      <c r="R118" s="124" t="str">
        <f t="shared" si="35"/>
        <v/>
      </c>
      <c r="S118" s="123" t="str">
        <f t="shared" si="36"/>
        <v/>
      </c>
      <c r="T118" s="122" t="str">
        <f t="shared" si="37"/>
        <v/>
      </c>
      <c r="U118" s="123" t="str">
        <f t="shared" si="38"/>
        <v/>
      </c>
      <c r="V118" s="122" t="str">
        <f t="shared" si="39"/>
        <v/>
      </c>
      <c r="W118" s="123">
        <f t="shared" si="40"/>
        <v>0</v>
      </c>
      <c r="X118" s="122">
        <f t="shared" si="41"/>
        <v>0</v>
      </c>
      <c r="Y118" s="123" t="e">
        <f t="shared" si="42"/>
        <v>#VALUE!</v>
      </c>
      <c r="Z118" s="122" t="e">
        <f t="shared" si="43"/>
        <v>#VALUE!</v>
      </c>
      <c r="AA118" s="123" t="e">
        <f t="shared" si="44"/>
        <v>#VALUE!</v>
      </c>
      <c r="AB118" s="122" t="e">
        <f t="shared" si="45"/>
        <v>#VALUE!</v>
      </c>
      <c r="AD118" s="3" t="e">
        <f t="shared" si="46"/>
        <v>#N/A</v>
      </c>
      <c r="AE118" s="3" t="str">
        <f t="shared" si="47"/>
        <v>true</v>
      </c>
      <c r="AF118" s="3" t="e">
        <f>VLOOKUP(C118,#REF!,2,FALSE)</f>
        <v>#REF!</v>
      </c>
      <c r="AG118" s="3" t="e">
        <f t="shared" si="48"/>
        <v>#REF!</v>
      </c>
      <c r="AH118" s="3">
        <f t="shared" si="49"/>
        <v>0</v>
      </c>
      <c r="AI118" s="3">
        <f t="shared" si="50"/>
        <v>0</v>
      </c>
      <c r="AJ118" s="3">
        <f t="shared" si="51"/>
        <v>0</v>
      </c>
      <c r="AL118" s="3">
        <f t="shared" si="52"/>
        <v>0</v>
      </c>
      <c r="AM118" s="3">
        <f t="shared" si="53"/>
        <v>0</v>
      </c>
      <c r="AN118" s="3">
        <f t="shared" si="54"/>
        <v>0</v>
      </c>
      <c r="AO118" s="3">
        <f t="shared" si="55"/>
        <v>0</v>
      </c>
      <c r="AP118" s="3">
        <f t="shared" si="56"/>
        <v>0</v>
      </c>
      <c r="AQ118" s="3">
        <f t="shared" si="57"/>
        <v>0</v>
      </c>
      <c r="AS118" s="3" t="e">
        <f t="shared" si="58"/>
        <v>#REF!</v>
      </c>
      <c r="AU118" s="3" t="e">
        <f t="shared" si="59"/>
        <v>#NAME?</v>
      </c>
      <c r="AW118" s="3">
        <f t="shared" si="60"/>
        <v>0</v>
      </c>
      <c r="AX118" s="3">
        <f t="shared" si="61"/>
        <v>0</v>
      </c>
      <c r="AY118" s="3">
        <f t="shared" si="62"/>
        <v>0</v>
      </c>
      <c r="AZ118" s="3">
        <f t="shared" si="63"/>
        <v>0</v>
      </c>
      <c r="BA118" s="3">
        <f t="shared" si="64"/>
        <v>0</v>
      </c>
      <c r="BB118" s="3">
        <f t="shared" si="65"/>
        <v>0</v>
      </c>
      <c r="BL118" s="146" t="s">
        <v>240</v>
      </c>
      <c r="BM118" s="145" t="s">
        <v>239</v>
      </c>
      <c r="BO118" s="4" t="s">
        <v>300</v>
      </c>
      <c r="BP118" s="3" t="s">
        <v>314</v>
      </c>
      <c r="BQ118" s="139" t="s">
        <v>313</v>
      </c>
    </row>
    <row r="119" spans="2:69" x14ac:dyDescent="0.35">
      <c r="B119" s="14">
        <v>92</v>
      </c>
      <c r="C119" s="13">
        <f>'Actual Waste'!C98</f>
        <v>0</v>
      </c>
      <c r="D119" s="13">
        <f>'Actual Waste'!D98</f>
        <v>0</v>
      </c>
      <c r="E119" s="130"/>
      <c r="F119" s="130"/>
      <c r="G119" s="129" t="e">
        <f t="shared" si="33"/>
        <v>#N/A</v>
      </c>
      <c r="H119" s="128"/>
      <c r="I119" s="189">
        <f>'Actual Waste'!E98</f>
        <v>0</v>
      </c>
      <c r="J119" s="128"/>
      <c r="K119" s="127"/>
      <c r="L119" s="127" t="str">
        <f>IF('Actual Waste'!H98&lt;&gt;"",'Actual Waste'!H98,'Actual Waste'!I98)</f>
        <v/>
      </c>
      <c r="M119" s="126">
        <f>'Actual Waste'!F98</f>
        <v>0</v>
      </c>
      <c r="N119" s="7" t="str">
        <f>'Actual Waste'!U98</f>
        <v/>
      </c>
      <c r="O119" s="7" t="str">
        <f>'Actual Waste'!V98</f>
        <v/>
      </c>
      <c r="P119" s="6">
        <f>'Actual Waste'!N98</f>
        <v>0</v>
      </c>
      <c r="Q119" s="125" t="str">
        <f t="shared" si="34"/>
        <v/>
      </c>
      <c r="R119" s="124" t="str">
        <f t="shared" si="35"/>
        <v/>
      </c>
      <c r="S119" s="123" t="str">
        <f t="shared" si="36"/>
        <v/>
      </c>
      <c r="T119" s="122" t="str">
        <f t="shared" si="37"/>
        <v/>
      </c>
      <c r="U119" s="123" t="str">
        <f t="shared" si="38"/>
        <v/>
      </c>
      <c r="V119" s="122" t="str">
        <f t="shared" si="39"/>
        <v/>
      </c>
      <c r="W119" s="123">
        <f t="shared" si="40"/>
        <v>0</v>
      </c>
      <c r="X119" s="122">
        <f t="shared" si="41"/>
        <v>0</v>
      </c>
      <c r="Y119" s="123" t="e">
        <f t="shared" si="42"/>
        <v>#VALUE!</v>
      </c>
      <c r="Z119" s="122" t="e">
        <f t="shared" si="43"/>
        <v>#VALUE!</v>
      </c>
      <c r="AA119" s="123" t="e">
        <f t="shared" si="44"/>
        <v>#VALUE!</v>
      </c>
      <c r="AB119" s="122" t="e">
        <f t="shared" si="45"/>
        <v>#VALUE!</v>
      </c>
      <c r="AD119" s="3" t="e">
        <f t="shared" si="46"/>
        <v>#N/A</v>
      </c>
      <c r="AE119" s="3" t="str">
        <f t="shared" si="47"/>
        <v>true</v>
      </c>
      <c r="AF119" s="3" t="e">
        <f>VLOOKUP(C119,#REF!,2,FALSE)</f>
        <v>#REF!</v>
      </c>
      <c r="AG119" s="3" t="e">
        <f t="shared" si="48"/>
        <v>#REF!</v>
      </c>
      <c r="AH119" s="3">
        <f t="shared" si="49"/>
        <v>0</v>
      </c>
      <c r="AI119" s="3">
        <f t="shared" si="50"/>
        <v>0</v>
      </c>
      <c r="AJ119" s="3">
        <f t="shared" si="51"/>
        <v>0</v>
      </c>
      <c r="AL119" s="3">
        <f t="shared" si="52"/>
        <v>0</v>
      </c>
      <c r="AM119" s="3">
        <f t="shared" si="53"/>
        <v>0</v>
      </c>
      <c r="AN119" s="3">
        <f t="shared" si="54"/>
        <v>0</v>
      </c>
      <c r="AO119" s="3">
        <f t="shared" si="55"/>
        <v>0</v>
      </c>
      <c r="AP119" s="3">
        <f t="shared" si="56"/>
        <v>0</v>
      </c>
      <c r="AQ119" s="3">
        <f t="shared" si="57"/>
        <v>0</v>
      </c>
      <c r="AS119" s="3" t="e">
        <f t="shared" si="58"/>
        <v>#REF!</v>
      </c>
      <c r="AU119" s="3" t="e">
        <f t="shared" si="59"/>
        <v>#NAME?</v>
      </c>
      <c r="AW119" s="3">
        <f t="shared" si="60"/>
        <v>0</v>
      </c>
      <c r="AX119" s="3">
        <f t="shared" si="61"/>
        <v>0</v>
      </c>
      <c r="AY119" s="3">
        <f t="shared" si="62"/>
        <v>0</v>
      </c>
      <c r="AZ119" s="3">
        <f t="shared" si="63"/>
        <v>0</v>
      </c>
      <c r="BA119" s="3">
        <f t="shared" si="64"/>
        <v>0</v>
      </c>
      <c r="BB119" s="3">
        <f t="shared" si="65"/>
        <v>0</v>
      </c>
      <c r="BL119" s="146" t="s">
        <v>237</v>
      </c>
      <c r="BM119" s="145" t="s">
        <v>236</v>
      </c>
      <c r="BO119" s="4" t="s">
        <v>300</v>
      </c>
      <c r="BP119" s="3" t="s">
        <v>312</v>
      </c>
      <c r="BQ119" s="139" t="s">
        <v>311</v>
      </c>
    </row>
    <row r="120" spans="2:69" x14ac:dyDescent="0.35">
      <c r="B120" s="14">
        <v>93</v>
      </c>
      <c r="C120" s="13">
        <f>'Actual Waste'!C99</f>
        <v>0</v>
      </c>
      <c r="D120" s="13">
        <f>'Actual Waste'!D99</f>
        <v>0</v>
      </c>
      <c r="E120" s="130"/>
      <c r="F120" s="130"/>
      <c r="G120" s="129" t="e">
        <f t="shared" si="33"/>
        <v>#N/A</v>
      </c>
      <c r="H120" s="128"/>
      <c r="I120" s="189">
        <f>'Actual Waste'!E99</f>
        <v>0</v>
      </c>
      <c r="J120" s="128"/>
      <c r="K120" s="127"/>
      <c r="L120" s="127" t="str">
        <f>IF('Actual Waste'!H99&lt;&gt;"",'Actual Waste'!H99,'Actual Waste'!I99)</f>
        <v/>
      </c>
      <c r="M120" s="126">
        <f>'Actual Waste'!F99</f>
        <v>0</v>
      </c>
      <c r="N120" s="7" t="str">
        <f>'Actual Waste'!U99</f>
        <v/>
      </c>
      <c r="O120" s="7" t="str">
        <f>'Actual Waste'!V99</f>
        <v/>
      </c>
      <c r="P120" s="6">
        <f>'Actual Waste'!N99</f>
        <v>0</v>
      </c>
      <c r="Q120" s="125" t="str">
        <f t="shared" si="34"/>
        <v/>
      </c>
      <c r="R120" s="124" t="str">
        <f t="shared" si="35"/>
        <v/>
      </c>
      <c r="S120" s="123" t="str">
        <f t="shared" si="36"/>
        <v/>
      </c>
      <c r="T120" s="122" t="str">
        <f t="shared" si="37"/>
        <v/>
      </c>
      <c r="U120" s="123" t="str">
        <f t="shared" si="38"/>
        <v/>
      </c>
      <c r="V120" s="122" t="str">
        <f t="shared" si="39"/>
        <v/>
      </c>
      <c r="W120" s="123">
        <f t="shared" si="40"/>
        <v>0</v>
      </c>
      <c r="X120" s="122">
        <f t="shared" si="41"/>
        <v>0</v>
      </c>
      <c r="Y120" s="123" t="e">
        <f t="shared" si="42"/>
        <v>#VALUE!</v>
      </c>
      <c r="Z120" s="122" t="e">
        <f t="shared" si="43"/>
        <v>#VALUE!</v>
      </c>
      <c r="AA120" s="123" t="e">
        <f t="shared" si="44"/>
        <v>#VALUE!</v>
      </c>
      <c r="AB120" s="122" t="e">
        <f t="shared" si="45"/>
        <v>#VALUE!</v>
      </c>
      <c r="AD120" s="3" t="e">
        <f t="shared" si="46"/>
        <v>#N/A</v>
      </c>
      <c r="AE120" s="3" t="str">
        <f t="shared" si="47"/>
        <v>true</v>
      </c>
      <c r="AF120" s="3" t="e">
        <f>VLOOKUP(C120,#REF!,2,FALSE)</f>
        <v>#REF!</v>
      </c>
      <c r="AG120" s="3" t="e">
        <f t="shared" si="48"/>
        <v>#REF!</v>
      </c>
      <c r="AH120" s="3">
        <f t="shared" si="49"/>
        <v>0</v>
      </c>
      <c r="AI120" s="3">
        <f t="shared" si="50"/>
        <v>0</v>
      </c>
      <c r="AJ120" s="3">
        <f t="shared" si="51"/>
        <v>0</v>
      </c>
      <c r="AL120" s="3">
        <f t="shared" si="52"/>
        <v>0</v>
      </c>
      <c r="AM120" s="3">
        <f t="shared" si="53"/>
        <v>0</v>
      </c>
      <c r="AN120" s="3">
        <f t="shared" si="54"/>
        <v>0</v>
      </c>
      <c r="AO120" s="3">
        <f t="shared" si="55"/>
        <v>0</v>
      </c>
      <c r="AP120" s="3">
        <f t="shared" si="56"/>
        <v>0</v>
      </c>
      <c r="AQ120" s="3">
        <f t="shared" si="57"/>
        <v>0</v>
      </c>
      <c r="AS120" s="3" t="e">
        <f t="shared" si="58"/>
        <v>#REF!</v>
      </c>
      <c r="AU120" s="3" t="e">
        <f t="shared" si="59"/>
        <v>#NAME?</v>
      </c>
      <c r="AW120" s="3">
        <f t="shared" si="60"/>
        <v>0</v>
      </c>
      <c r="AX120" s="3">
        <f t="shared" si="61"/>
        <v>0</v>
      </c>
      <c r="AY120" s="3">
        <f t="shared" si="62"/>
        <v>0</v>
      </c>
      <c r="AZ120" s="3">
        <f t="shared" si="63"/>
        <v>0</v>
      </c>
      <c r="BA120" s="3">
        <f t="shared" si="64"/>
        <v>0</v>
      </c>
      <c r="BB120" s="3">
        <f t="shared" si="65"/>
        <v>0</v>
      </c>
      <c r="BL120" s="146" t="s">
        <v>234</v>
      </c>
      <c r="BM120" s="145" t="s">
        <v>233</v>
      </c>
      <c r="BO120" s="4" t="s">
        <v>300</v>
      </c>
      <c r="BP120" s="3" t="s">
        <v>310</v>
      </c>
      <c r="BQ120" s="139" t="s">
        <v>309</v>
      </c>
    </row>
    <row r="121" spans="2:69" x14ac:dyDescent="0.35">
      <c r="B121" s="14">
        <v>94</v>
      </c>
      <c r="C121" s="13">
        <f>'Actual Waste'!C100</f>
        <v>0</v>
      </c>
      <c r="D121" s="13">
        <f>'Actual Waste'!D100</f>
        <v>0</v>
      </c>
      <c r="E121" s="130"/>
      <c r="F121" s="130"/>
      <c r="G121" s="129" t="e">
        <f t="shared" si="33"/>
        <v>#N/A</v>
      </c>
      <c r="H121" s="128"/>
      <c r="I121" s="189">
        <f>'Actual Waste'!E100</f>
        <v>0</v>
      </c>
      <c r="J121" s="128"/>
      <c r="K121" s="127"/>
      <c r="L121" s="127" t="str">
        <f>IF('Actual Waste'!H100&lt;&gt;"",'Actual Waste'!H100,'Actual Waste'!I100)</f>
        <v/>
      </c>
      <c r="M121" s="126">
        <f>'Actual Waste'!F100</f>
        <v>0</v>
      </c>
      <c r="N121" s="7" t="str">
        <f>'Actual Waste'!U100</f>
        <v/>
      </c>
      <c r="O121" s="7" t="str">
        <f>'Actual Waste'!V100</f>
        <v/>
      </c>
      <c r="P121" s="6">
        <f>'Actual Waste'!N100</f>
        <v>0</v>
      </c>
      <c r="Q121" s="125" t="str">
        <f t="shared" si="34"/>
        <v/>
      </c>
      <c r="R121" s="124" t="str">
        <f t="shared" si="35"/>
        <v/>
      </c>
      <c r="S121" s="123" t="str">
        <f t="shared" si="36"/>
        <v/>
      </c>
      <c r="T121" s="122" t="str">
        <f t="shared" si="37"/>
        <v/>
      </c>
      <c r="U121" s="123" t="str">
        <f t="shared" si="38"/>
        <v/>
      </c>
      <c r="V121" s="122" t="str">
        <f t="shared" si="39"/>
        <v/>
      </c>
      <c r="W121" s="123">
        <f t="shared" si="40"/>
        <v>0</v>
      </c>
      <c r="X121" s="122">
        <f t="shared" si="41"/>
        <v>0</v>
      </c>
      <c r="Y121" s="123" t="e">
        <f t="shared" si="42"/>
        <v>#VALUE!</v>
      </c>
      <c r="Z121" s="122" t="e">
        <f t="shared" si="43"/>
        <v>#VALUE!</v>
      </c>
      <c r="AA121" s="123" t="e">
        <f t="shared" si="44"/>
        <v>#VALUE!</v>
      </c>
      <c r="AB121" s="122" t="e">
        <f t="shared" si="45"/>
        <v>#VALUE!</v>
      </c>
      <c r="AD121" s="3" t="e">
        <f t="shared" si="46"/>
        <v>#N/A</v>
      </c>
      <c r="AE121" s="3" t="str">
        <f t="shared" si="47"/>
        <v>true</v>
      </c>
      <c r="AF121" s="3" t="e">
        <f>VLOOKUP(C121,#REF!,2,FALSE)</f>
        <v>#REF!</v>
      </c>
      <c r="AG121" s="3" t="e">
        <f t="shared" si="48"/>
        <v>#REF!</v>
      </c>
      <c r="AH121" s="3">
        <f t="shared" si="49"/>
        <v>0</v>
      </c>
      <c r="AI121" s="3">
        <f t="shared" si="50"/>
        <v>0</v>
      </c>
      <c r="AJ121" s="3">
        <f t="shared" si="51"/>
        <v>0</v>
      </c>
      <c r="AL121" s="3">
        <f t="shared" si="52"/>
        <v>0</v>
      </c>
      <c r="AM121" s="3">
        <f t="shared" si="53"/>
        <v>0</v>
      </c>
      <c r="AN121" s="3">
        <f t="shared" si="54"/>
        <v>0</v>
      </c>
      <c r="AO121" s="3">
        <f t="shared" si="55"/>
        <v>0</v>
      </c>
      <c r="AP121" s="3">
        <f t="shared" si="56"/>
        <v>0</v>
      </c>
      <c r="AQ121" s="3">
        <f t="shared" si="57"/>
        <v>0</v>
      </c>
      <c r="AS121" s="3" t="e">
        <f t="shared" si="58"/>
        <v>#REF!</v>
      </c>
      <c r="AU121" s="3" t="e">
        <f t="shared" si="59"/>
        <v>#NAME?</v>
      </c>
      <c r="AW121" s="3">
        <f t="shared" si="60"/>
        <v>0</v>
      </c>
      <c r="AX121" s="3">
        <f t="shared" si="61"/>
        <v>0</v>
      </c>
      <c r="AY121" s="3">
        <f t="shared" si="62"/>
        <v>0</v>
      </c>
      <c r="AZ121" s="3">
        <f t="shared" si="63"/>
        <v>0</v>
      </c>
      <c r="BA121" s="3">
        <f t="shared" si="64"/>
        <v>0</v>
      </c>
      <c r="BB121" s="3">
        <f t="shared" si="65"/>
        <v>0</v>
      </c>
      <c r="BL121" s="144" t="s">
        <v>231</v>
      </c>
      <c r="BM121" s="143" t="s">
        <v>230</v>
      </c>
      <c r="BO121" s="4" t="s">
        <v>300</v>
      </c>
      <c r="BP121" s="3" t="s">
        <v>308</v>
      </c>
      <c r="BQ121" s="139" t="s">
        <v>307</v>
      </c>
    </row>
    <row r="122" spans="2:69" x14ac:dyDescent="0.35">
      <c r="B122" s="14">
        <v>95</v>
      </c>
      <c r="C122" s="13">
        <f>'Actual Waste'!C101</f>
        <v>0</v>
      </c>
      <c r="D122" s="13">
        <f>'Actual Waste'!D101</f>
        <v>0</v>
      </c>
      <c r="E122" s="130"/>
      <c r="F122" s="130"/>
      <c r="G122" s="129" t="e">
        <f t="shared" si="33"/>
        <v>#N/A</v>
      </c>
      <c r="H122" s="128"/>
      <c r="I122" s="189">
        <f>'Actual Waste'!E101</f>
        <v>0</v>
      </c>
      <c r="J122" s="128"/>
      <c r="K122" s="127"/>
      <c r="L122" s="127" t="str">
        <f>IF('Actual Waste'!H101&lt;&gt;"",'Actual Waste'!H101,'Actual Waste'!I101)</f>
        <v/>
      </c>
      <c r="M122" s="126">
        <f>'Actual Waste'!F101</f>
        <v>0</v>
      </c>
      <c r="N122" s="7" t="str">
        <f>'Actual Waste'!U101</f>
        <v/>
      </c>
      <c r="O122" s="7" t="str">
        <f>'Actual Waste'!V101</f>
        <v/>
      </c>
      <c r="P122" s="6">
        <f>'Actual Waste'!N101</f>
        <v>0</v>
      </c>
      <c r="Q122" s="125" t="str">
        <f t="shared" si="34"/>
        <v/>
      </c>
      <c r="R122" s="124" t="str">
        <f t="shared" si="35"/>
        <v/>
      </c>
      <c r="S122" s="123" t="str">
        <f t="shared" si="36"/>
        <v/>
      </c>
      <c r="T122" s="122" t="str">
        <f t="shared" si="37"/>
        <v/>
      </c>
      <c r="U122" s="123" t="str">
        <f t="shared" si="38"/>
        <v/>
      </c>
      <c r="V122" s="122" t="str">
        <f t="shared" si="39"/>
        <v/>
      </c>
      <c r="W122" s="123">
        <f t="shared" si="40"/>
        <v>0</v>
      </c>
      <c r="X122" s="122">
        <f t="shared" si="41"/>
        <v>0</v>
      </c>
      <c r="Y122" s="123" t="e">
        <f t="shared" si="42"/>
        <v>#VALUE!</v>
      </c>
      <c r="Z122" s="122" t="e">
        <f t="shared" si="43"/>
        <v>#VALUE!</v>
      </c>
      <c r="AA122" s="123" t="e">
        <f t="shared" si="44"/>
        <v>#VALUE!</v>
      </c>
      <c r="AB122" s="122" t="e">
        <f t="shared" si="45"/>
        <v>#VALUE!</v>
      </c>
      <c r="AD122" s="3" t="e">
        <f t="shared" si="46"/>
        <v>#N/A</v>
      </c>
      <c r="AE122" s="3" t="str">
        <f t="shared" si="47"/>
        <v>true</v>
      </c>
      <c r="AF122" s="3" t="e">
        <f>VLOOKUP(C122,#REF!,2,FALSE)</f>
        <v>#REF!</v>
      </c>
      <c r="AG122" s="3" t="e">
        <f t="shared" si="48"/>
        <v>#REF!</v>
      </c>
      <c r="AH122" s="3">
        <f t="shared" si="49"/>
        <v>0</v>
      </c>
      <c r="AI122" s="3">
        <f t="shared" si="50"/>
        <v>0</v>
      </c>
      <c r="AJ122" s="3">
        <f t="shared" si="51"/>
        <v>0</v>
      </c>
      <c r="AL122" s="3">
        <f t="shared" si="52"/>
        <v>0</v>
      </c>
      <c r="AM122" s="3">
        <f t="shared" si="53"/>
        <v>0</v>
      </c>
      <c r="AN122" s="3">
        <f t="shared" si="54"/>
        <v>0</v>
      </c>
      <c r="AO122" s="3">
        <f t="shared" si="55"/>
        <v>0</v>
      </c>
      <c r="AP122" s="3">
        <f t="shared" si="56"/>
        <v>0</v>
      </c>
      <c r="AQ122" s="3">
        <f t="shared" si="57"/>
        <v>0</v>
      </c>
      <c r="AS122" s="3" t="e">
        <f t="shared" si="58"/>
        <v>#REF!</v>
      </c>
      <c r="AU122" s="3" t="e">
        <f t="shared" si="59"/>
        <v>#NAME?</v>
      </c>
      <c r="AW122" s="3">
        <f t="shared" si="60"/>
        <v>0</v>
      </c>
      <c r="AX122" s="3">
        <f t="shared" si="61"/>
        <v>0</v>
      </c>
      <c r="AY122" s="3">
        <f t="shared" si="62"/>
        <v>0</v>
      </c>
      <c r="AZ122" s="3">
        <f t="shared" si="63"/>
        <v>0</v>
      </c>
      <c r="BA122" s="3">
        <f t="shared" si="64"/>
        <v>0</v>
      </c>
      <c r="BB122" s="3">
        <f t="shared" si="65"/>
        <v>0</v>
      </c>
      <c r="BL122" s="84" t="s">
        <v>228</v>
      </c>
      <c r="BM122" s="84" t="s">
        <v>227</v>
      </c>
      <c r="BO122" s="4" t="s">
        <v>300</v>
      </c>
      <c r="BP122" s="3" t="s">
        <v>306</v>
      </c>
      <c r="BQ122" s="139" t="s">
        <v>305</v>
      </c>
    </row>
    <row r="123" spans="2:69" x14ac:dyDescent="0.35">
      <c r="B123" s="14">
        <v>96</v>
      </c>
      <c r="C123" s="13">
        <f>'Actual Waste'!C102</f>
        <v>0</v>
      </c>
      <c r="D123" s="13">
        <f>'Actual Waste'!D102</f>
        <v>0</v>
      </c>
      <c r="E123" s="130"/>
      <c r="F123" s="130"/>
      <c r="G123" s="129" t="e">
        <f t="shared" si="33"/>
        <v>#N/A</v>
      </c>
      <c r="H123" s="128"/>
      <c r="I123" s="189">
        <f>'Actual Waste'!E102</f>
        <v>0</v>
      </c>
      <c r="J123" s="128"/>
      <c r="K123" s="127"/>
      <c r="L123" s="127" t="str">
        <f>IF('Actual Waste'!H102&lt;&gt;"",'Actual Waste'!H102,'Actual Waste'!I102)</f>
        <v/>
      </c>
      <c r="M123" s="126">
        <f>'Actual Waste'!F102</f>
        <v>0</v>
      </c>
      <c r="N123" s="7" t="str">
        <f>'Actual Waste'!U102</f>
        <v/>
      </c>
      <c r="O123" s="7" t="str">
        <f>'Actual Waste'!V102</f>
        <v/>
      </c>
      <c r="P123" s="6">
        <f>'Actual Waste'!N102</f>
        <v>0</v>
      </c>
      <c r="Q123" s="125" t="str">
        <f t="shared" si="34"/>
        <v/>
      </c>
      <c r="R123" s="124" t="str">
        <f t="shared" si="35"/>
        <v/>
      </c>
      <c r="S123" s="123" t="str">
        <f t="shared" si="36"/>
        <v/>
      </c>
      <c r="T123" s="122" t="str">
        <f t="shared" si="37"/>
        <v/>
      </c>
      <c r="U123" s="123" t="str">
        <f t="shared" si="38"/>
        <v/>
      </c>
      <c r="V123" s="122" t="str">
        <f t="shared" si="39"/>
        <v/>
      </c>
      <c r="W123" s="123">
        <f t="shared" si="40"/>
        <v>0</v>
      </c>
      <c r="X123" s="122">
        <f t="shared" si="41"/>
        <v>0</v>
      </c>
      <c r="Y123" s="123" t="e">
        <f t="shared" si="42"/>
        <v>#VALUE!</v>
      </c>
      <c r="Z123" s="122" t="e">
        <f t="shared" si="43"/>
        <v>#VALUE!</v>
      </c>
      <c r="AA123" s="123" t="e">
        <f t="shared" si="44"/>
        <v>#VALUE!</v>
      </c>
      <c r="AB123" s="122" t="e">
        <f t="shared" si="45"/>
        <v>#VALUE!</v>
      </c>
      <c r="AD123" s="3" t="e">
        <f t="shared" si="46"/>
        <v>#N/A</v>
      </c>
      <c r="AE123" s="3" t="str">
        <f t="shared" si="47"/>
        <v>true</v>
      </c>
      <c r="AF123" s="3" t="e">
        <f>VLOOKUP(C123,#REF!,2,FALSE)</f>
        <v>#REF!</v>
      </c>
      <c r="AG123" s="3" t="e">
        <f t="shared" si="48"/>
        <v>#REF!</v>
      </c>
      <c r="AH123" s="3">
        <f t="shared" si="49"/>
        <v>0</v>
      </c>
      <c r="AI123" s="3">
        <f t="shared" si="50"/>
        <v>0</v>
      </c>
      <c r="AJ123" s="3">
        <f t="shared" si="51"/>
        <v>0</v>
      </c>
      <c r="AL123" s="3">
        <f t="shared" si="52"/>
        <v>0</v>
      </c>
      <c r="AM123" s="3">
        <f t="shared" si="53"/>
        <v>0</v>
      </c>
      <c r="AN123" s="3">
        <f t="shared" si="54"/>
        <v>0</v>
      </c>
      <c r="AO123" s="3">
        <f t="shared" si="55"/>
        <v>0</v>
      </c>
      <c r="AP123" s="3">
        <f t="shared" si="56"/>
        <v>0</v>
      </c>
      <c r="AQ123" s="3">
        <f t="shared" si="57"/>
        <v>0</v>
      </c>
      <c r="AS123" s="3" t="e">
        <f t="shared" si="58"/>
        <v>#REF!</v>
      </c>
      <c r="AU123" s="3" t="e">
        <f t="shared" si="59"/>
        <v>#NAME?</v>
      </c>
      <c r="AW123" s="3">
        <f t="shared" si="60"/>
        <v>0</v>
      </c>
      <c r="AX123" s="3">
        <f t="shared" si="61"/>
        <v>0</v>
      </c>
      <c r="AY123" s="3">
        <f t="shared" si="62"/>
        <v>0</v>
      </c>
      <c r="AZ123" s="3">
        <f t="shared" si="63"/>
        <v>0</v>
      </c>
      <c r="BA123" s="3">
        <f t="shared" si="64"/>
        <v>0</v>
      </c>
      <c r="BB123" s="3">
        <f t="shared" si="65"/>
        <v>0</v>
      </c>
      <c r="BL123" s="84" t="s">
        <v>226</v>
      </c>
      <c r="BM123" s="84" t="s">
        <v>225</v>
      </c>
      <c r="BO123" s="4" t="s">
        <v>300</v>
      </c>
      <c r="BP123" s="3" t="s">
        <v>304</v>
      </c>
      <c r="BQ123" s="139" t="s">
        <v>303</v>
      </c>
    </row>
    <row r="124" spans="2:69" x14ac:dyDescent="0.35">
      <c r="B124" s="14">
        <v>97</v>
      </c>
      <c r="C124" s="13">
        <f>'Actual Waste'!C103</f>
        <v>0</v>
      </c>
      <c r="D124" s="13">
        <f>'Actual Waste'!D103</f>
        <v>0</v>
      </c>
      <c r="E124" s="130"/>
      <c r="F124" s="130"/>
      <c r="G124" s="129" t="e">
        <f t="shared" si="33"/>
        <v>#N/A</v>
      </c>
      <c r="H124" s="128"/>
      <c r="I124" s="189">
        <f>'Actual Waste'!E103</f>
        <v>0</v>
      </c>
      <c r="J124" s="128"/>
      <c r="K124" s="127"/>
      <c r="L124" s="127" t="str">
        <f>IF('Actual Waste'!H103&lt;&gt;"",'Actual Waste'!H103,'Actual Waste'!I103)</f>
        <v/>
      </c>
      <c r="M124" s="126">
        <f>'Actual Waste'!F103</f>
        <v>0</v>
      </c>
      <c r="N124" s="7" t="str">
        <f>'Actual Waste'!U103</f>
        <v/>
      </c>
      <c r="O124" s="7" t="str">
        <f>'Actual Waste'!V103</f>
        <v/>
      </c>
      <c r="P124" s="6">
        <f>'Actual Waste'!N103</f>
        <v>0</v>
      </c>
      <c r="Q124" s="125" t="str">
        <f t="shared" si="34"/>
        <v/>
      </c>
      <c r="R124" s="124" t="str">
        <f t="shared" si="35"/>
        <v/>
      </c>
      <c r="S124" s="123" t="str">
        <f t="shared" si="36"/>
        <v/>
      </c>
      <c r="T124" s="122" t="str">
        <f t="shared" si="37"/>
        <v/>
      </c>
      <c r="U124" s="123" t="str">
        <f t="shared" si="38"/>
        <v/>
      </c>
      <c r="V124" s="122" t="str">
        <f t="shared" si="39"/>
        <v/>
      </c>
      <c r="W124" s="123">
        <f t="shared" si="40"/>
        <v>0</v>
      </c>
      <c r="X124" s="122">
        <f t="shared" si="41"/>
        <v>0</v>
      </c>
      <c r="Y124" s="123" t="e">
        <f t="shared" si="42"/>
        <v>#VALUE!</v>
      </c>
      <c r="Z124" s="122" t="e">
        <f t="shared" si="43"/>
        <v>#VALUE!</v>
      </c>
      <c r="AA124" s="123" t="e">
        <f t="shared" si="44"/>
        <v>#VALUE!</v>
      </c>
      <c r="AB124" s="122" t="e">
        <f t="shared" si="45"/>
        <v>#VALUE!</v>
      </c>
      <c r="AD124" s="3" t="e">
        <f t="shared" si="46"/>
        <v>#N/A</v>
      </c>
      <c r="AE124" s="3" t="str">
        <f t="shared" si="47"/>
        <v>true</v>
      </c>
      <c r="AF124" s="3" t="e">
        <f>VLOOKUP(C124,#REF!,2,FALSE)</f>
        <v>#REF!</v>
      </c>
      <c r="AG124" s="3" t="e">
        <f t="shared" si="48"/>
        <v>#REF!</v>
      </c>
      <c r="AH124" s="3">
        <f t="shared" si="49"/>
        <v>0</v>
      </c>
      <c r="AI124" s="3">
        <f t="shared" si="50"/>
        <v>0</v>
      </c>
      <c r="AJ124" s="3">
        <f t="shared" si="51"/>
        <v>0</v>
      </c>
      <c r="AL124" s="3">
        <f t="shared" si="52"/>
        <v>0</v>
      </c>
      <c r="AM124" s="3">
        <f t="shared" si="53"/>
        <v>0</v>
      </c>
      <c r="AN124" s="3">
        <f t="shared" si="54"/>
        <v>0</v>
      </c>
      <c r="AO124" s="3">
        <f t="shared" si="55"/>
        <v>0</v>
      </c>
      <c r="AP124" s="3">
        <f t="shared" si="56"/>
        <v>0</v>
      </c>
      <c r="AQ124" s="3">
        <f t="shared" si="57"/>
        <v>0</v>
      </c>
      <c r="AS124" s="3" t="e">
        <f t="shared" si="58"/>
        <v>#REF!</v>
      </c>
      <c r="AU124" s="3" t="e">
        <f t="shared" si="59"/>
        <v>#NAME?</v>
      </c>
      <c r="AW124" s="3">
        <f t="shared" si="60"/>
        <v>0</v>
      </c>
      <c r="AX124" s="3">
        <f t="shared" si="61"/>
        <v>0</v>
      </c>
      <c r="AY124" s="3">
        <f t="shared" si="62"/>
        <v>0</v>
      </c>
      <c r="AZ124" s="3">
        <f t="shared" si="63"/>
        <v>0</v>
      </c>
      <c r="BA124" s="3">
        <f t="shared" si="64"/>
        <v>0</v>
      </c>
      <c r="BB124" s="3">
        <f t="shared" si="65"/>
        <v>0</v>
      </c>
      <c r="BL124" s="84" t="s">
        <v>224</v>
      </c>
      <c r="BM124" s="84" t="s">
        <v>223</v>
      </c>
      <c r="BO124" s="4" t="s">
        <v>300</v>
      </c>
      <c r="BP124" s="3" t="s">
        <v>302</v>
      </c>
      <c r="BQ124" s="139" t="s">
        <v>301</v>
      </c>
    </row>
    <row r="125" spans="2:69" x14ac:dyDescent="0.35">
      <c r="B125" s="14">
        <v>98</v>
      </c>
      <c r="C125" s="13">
        <f>'Actual Waste'!C104</f>
        <v>0</v>
      </c>
      <c r="D125" s="13">
        <f>'Actual Waste'!D104</f>
        <v>0</v>
      </c>
      <c r="E125" s="130"/>
      <c r="F125" s="130"/>
      <c r="G125" s="129" t="e">
        <f t="shared" si="33"/>
        <v>#N/A</v>
      </c>
      <c r="H125" s="128"/>
      <c r="I125" s="189">
        <f>'Actual Waste'!E104</f>
        <v>0</v>
      </c>
      <c r="J125" s="128"/>
      <c r="K125" s="127"/>
      <c r="L125" s="127" t="str">
        <f>IF('Actual Waste'!H104&lt;&gt;"",'Actual Waste'!H104,'Actual Waste'!I104)</f>
        <v/>
      </c>
      <c r="M125" s="126">
        <f>'Actual Waste'!F104</f>
        <v>0</v>
      </c>
      <c r="N125" s="7" t="str">
        <f>'Actual Waste'!U104</f>
        <v/>
      </c>
      <c r="O125" s="7" t="str">
        <f>'Actual Waste'!V104</f>
        <v/>
      </c>
      <c r="P125" s="6">
        <f>'Actual Waste'!N104</f>
        <v>0</v>
      </c>
      <c r="Q125" s="125" t="str">
        <f t="shared" si="34"/>
        <v/>
      </c>
      <c r="R125" s="124" t="str">
        <f t="shared" si="35"/>
        <v/>
      </c>
      <c r="S125" s="123" t="str">
        <f t="shared" si="36"/>
        <v/>
      </c>
      <c r="T125" s="122" t="str">
        <f t="shared" si="37"/>
        <v/>
      </c>
      <c r="U125" s="123" t="str">
        <f t="shared" si="38"/>
        <v/>
      </c>
      <c r="V125" s="122" t="str">
        <f t="shared" si="39"/>
        <v/>
      </c>
      <c r="W125" s="123">
        <f t="shared" si="40"/>
        <v>0</v>
      </c>
      <c r="X125" s="122">
        <f t="shared" si="41"/>
        <v>0</v>
      </c>
      <c r="Y125" s="123" t="e">
        <f t="shared" si="42"/>
        <v>#VALUE!</v>
      </c>
      <c r="Z125" s="122" t="e">
        <f t="shared" si="43"/>
        <v>#VALUE!</v>
      </c>
      <c r="AA125" s="123" t="e">
        <f t="shared" si="44"/>
        <v>#VALUE!</v>
      </c>
      <c r="AB125" s="122" t="e">
        <f t="shared" si="45"/>
        <v>#VALUE!</v>
      </c>
      <c r="AD125" s="3" t="e">
        <f t="shared" si="46"/>
        <v>#N/A</v>
      </c>
      <c r="AE125" s="3" t="str">
        <f t="shared" si="47"/>
        <v>true</v>
      </c>
      <c r="AF125" s="3" t="e">
        <f>VLOOKUP(C125,#REF!,2,FALSE)</f>
        <v>#REF!</v>
      </c>
      <c r="AG125" s="3" t="e">
        <f t="shared" si="48"/>
        <v>#REF!</v>
      </c>
      <c r="AH125" s="3">
        <f t="shared" si="49"/>
        <v>0</v>
      </c>
      <c r="AI125" s="3">
        <f t="shared" si="50"/>
        <v>0</v>
      </c>
      <c r="AJ125" s="3">
        <f t="shared" si="51"/>
        <v>0</v>
      </c>
      <c r="AL125" s="3">
        <f t="shared" si="52"/>
        <v>0</v>
      </c>
      <c r="AM125" s="3">
        <f t="shared" si="53"/>
        <v>0</v>
      </c>
      <c r="AN125" s="3">
        <f t="shared" si="54"/>
        <v>0</v>
      </c>
      <c r="AO125" s="3">
        <f t="shared" si="55"/>
        <v>0</v>
      </c>
      <c r="AP125" s="3">
        <f t="shared" si="56"/>
        <v>0</v>
      </c>
      <c r="AQ125" s="3">
        <f t="shared" si="57"/>
        <v>0</v>
      </c>
      <c r="AS125" s="3" t="e">
        <f t="shared" si="58"/>
        <v>#REF!</v>
      </c>
      <c r="AU125" s="3" t="e">
        <f t="shared" si="59"/>
        <v>#NAME?</v>
      </c>
      <c r="AW125" s="3">
        <f t="shared" si="60"/>
        <v>0</v>
      </c>
      <c r="AX125" s="3">
        <f t="shared" si="61"/>
        <v>0</v>
      </c>
      <c r="AY125" s="3">
        <f t="shared" si="62"/>
        <v>0</v>
      </c>
      <c r="AZ125" s="3">
        <f t="shared" si="63"/>
        <v>0</v>
      </c>
      <c r="BA125" s="3">
        <f t="shared" si="64"/>
        <v>0</v>
      </c>
      <c r="BB125" s="3">
        <f t="shared" si="65"/>
        <v>0</v>
      </c>
      <c r="BL125" s="84" t="s">
        <v>222</v>
      </c>
      <c r="BM125" s="84" t="s">
        <v>221</v>
      </c>
      <c r="BO125" s="4" t="s">
        <v>300</v>
      </c>
      <c r="BP125" s="3" t="s">
        <v>299</v>
      </c>
      <c r="BQ125" s="139" t="s">
        <v>298</v>
      </c>
    </row>
    <row r="126" spans="2:69" x14ac:dyDescent="0.35">
      <c r="B126" s="14">
        <v>99</v>
      </c>
      <c r="C126" s="13">
        <f>'Actual Waste'!C105</f>
        <v>0</v>
      </c>
      <c r="D126" s="13">
        <f>'Actual Waste'!D105</f>
        <v>0</v>
      </c>
      <c r="E126" s="130"/>
      <c r="F126" s="130"/>
      <c r="G126" s="129" t="e">
        <f t="shared" si="33"/>
        <v>#N/A</v>
      </c>
      <c r="H126" s="128"/>
      <c r="I126" s="189">
        <f>'Actual Waste'!E105</f>
        <v>0</v>
      </c>
      <c r="J126" s="128"/>
      <c r="K126" s="127"/>
      <c r="L126" s="127" t="str">
        <f>IF('Actual Waste'!H105&lt;&gt;"",'Actual Waste'!H105,'Actual Waste'!I105)</f>
        <v/>
      </c>
      <c r="M126" s="126">
        <f>'Actual Waste'!F105</f>
        <v>0</v>
      </c>
      <c r="N126" s="7" t="str">
        <f>'Actual Waste'!U105</f>
        <v/>
      </c>
      <c r="O126" s="7" t="str">
        <f>'Actual Waste'!V105</f>
        <v/>
      </c>
      <c r="P126" s="6">
        <f>'Actual Waste'!N105</f>
        <v>0</v>
      </c>
      <c r="Q126" s="125" t="str">
        <f t="shared" si="34"/>
        <v/>
      </c>
      <c r="R126" s="124" t="str">
        <f t="shared" si="35"/>
        <v/>
      </c>
      <c r="S126" s="123" t="str">
        <f t="shared" si="36"/>
        <v/>
      </c>
      <c r="T126" s="122" t="str">
        <f t="shared" si="37"/>
        <v/>
      </c>
      <c r="U126" s="123" t="str">
        <f t="shared" si="38"/>
        <v/>
      </c>
      <c r="V126" s="122" t="str">
        <f t="shared" si="39"/>
        <v/>
      </c>
      <c r="W126" s="123">
        <f t="shared" si="40"/>
        <v>0</v>
      </c>
      <c r="X126" s="122">
        <f t="shared" si="41"/>
        <v>0</v>
      </c>
      <c r="Y126" s="123" t="e">
        <f t="shared" si="42"/>
        <v>#VALUE!</v>
      </c>
      <c r="Z126" s="122" t="e">
        <f t="shared" si="43"/>
        <v>#VALUE!</v>
      </c>
      <c r="AA126" s="123" t="e">
        <f t="shared" si="44"/>
        <v>#VALUE!</v>
      </c>
      <c r="AB126" s="122" t="e">
        <f t="shared" si="45"/>
        <v>#VALUE!</v>
      </c>
      <c r="AD126" s="3" t="e">
        <f t="shared" si="46"/>
        <v>#N/A</v>
      </c>
      <c r="AE126" s="3" t="str">
        <f t="shared" si="47"/>
        <v>true</v>
      </c>
      <c r="AF126" s="3" t="e">
        <f>VLOOKUP(C126,#REF!,2,FALSE)</f>
        <v>#REF!</v>
      </c>
      <c r="AG126" s="3" t="e">
        <f t="shared" si="48"/>
        <v>#REF!</v>
      </c>
      <c r="AH126" s="3">
        <f t="shared" si="49"/>
        <v>0</v>
      </c>
      <c r="AI126" s="3">
        <f t="shared" si="50"/>
        <v>0</v>
      </c>
      <c r="AJ126" s="3">
        <f t="shared" si="51"/>
        <v>0</v>
      </c>
      <c r="AL126" s="3">
        <f t="shared" si="52"/>
        <v>0</v>
      </c>
      <c r="AM126" s="3">
        <f t="shared" si="53"/>
        <v>0</v>
      </c>
      <c r="AN126" s="3">
        <f t="shared" si="54"/>
        <v>0</v>
      </c>
      <c r="AO126" s="3">
        <f t="shared" si="55"/>
        <v>0</v>
      </c>
      <c r="AP126" s="3">
        <f t="shared" si="56"/>
        <v>0</v>
      </c>
      <c r="AQ126" s="3">
        <f t="shared" si="57"/>
        <v>0</v>
      </c>
      <c r="AS126" s="3" t="e">
        <f t="shared" si="58"/>
        <v>#REF!</v>
      </c>
      <c r="AU126" s="3" t="e">
        <f t="shared" si="59"/>
        <v>#NAME?</v>
      </c>
      <c r="AW126" s="3">
        <f t="shared" si="60"/>
        <v>0</v>
      </c>
      <c r="AX126" s="3">
        <f t="shared" si="61"/>
        <v>0</v>
      </c>
      <c r="AY126" s="3">
        <f t="shared" si="62"/>
        <v>0</v>
      </c>
      <c r="AZ126" s="3">
        <f t="shared" si="63"/>
        <v>0</v>
      </c>
      <c r="BA126" s="3">
        <f t="shared" si="64"/>
        <v>0</v>
      </c>
      <c r="BB126" s="3">
        <f t="shared" si="65"/>
        <v>0</v>
      </c>
      <c r="BL126" s="84" t="s">
        <v>220</v>
      </c>
      <c r="BM126" s="84" t="s">
        <v>219</v>
      </c>
      <c r="BO126" s="4" t="s">
        <v>4</v>
      </c>
      <c r="BP126" s="3" t="s">
        <v>297</v>
      </c>
      <c r="BQ126" s="139" t="s">
        <v>296</v>
      </c>
    </row>
    <row r="127" spans="2:69" x14ac:dyDescent="0.35">
      <c r="B127" s="14">
        <v>100</v>
      </c>
      <c r="C127" s="13">
        <f>'Actual Waste'!C106</f>
        <v>0</v>
      </c>
      <c r="D127" s="13">
        <f>'Actual Waste'!D106</f>
        <v>0</v>
      </c>
      <c r="E127" s="130"/>
      <c r="F127" s="130"/>
      <c r="G127" s="129" t="e">
        <f t="shared" si="33"/>
        <v>#N/A</v>
      </c>
      <c r="H127" s="128"/>
      <c r="I127" s="189">
        <f>'Actual Waste'!E106</f>
        <v>0</v>
      </c>
      <c r="J127" s="128"/>
      <c r="K127" s="127"/>
      <c r="L127" s="127" t="str">
        <f>IF('Actual Waste'!H106&lt;&gt;"",'Actual Waste'!H106,'Actual Waste'!I106)</f>
        <v/>
      </c>
      <c r="M127" s="126">
        <f>'Actual Waste'!F106</f>
        <v>0</v>
      </c>
      <c r="N127" s="7" t="str">
        <f>'Actual Waste'!U106</f>
        <v/>
      </c>
      <c r="O127" s="7" t="str">
        <f>'Actual Waste'!V106</f>
        <v/>
      </c>
      <c r="P127" s="6">
        <f>'Actual Waste'!N106</f>
        <v>0</v>
      </c>
      <c r="Q127" s="125" t="str">
        <f t="shared" si="34"/>
        <v/>
      </c>
      <c r="R127" s="124" t="str">
        <f t="shared" si="35"/>
        <v/>
      </c>
      <c r="S127" s="123" t="str">
        <f t="shared" si="36"/>
        <v/>
      </c>
      <c r="T127" s="122" t="str">
        <f t="shared" si="37"/>
        <v/>
      </c>
      <c r="U127" s="123" t="str">
        <f t="shared" si="38"/>
        <v/>
      </c>
      <c r="V127" s="122" t="str">
        <f t="shared" si="39"/>
        <v/>
      </c>
      <c r="W127" s="123">
        <f t="shared" si="40"/>
        <v>0</v>
      </c>
      <c r="X127" s="122">
        <f t="shared" si="41"/>
        <v>0</v>
      </c>
      <c r="Y127" s="123" t="e">
        <f t="shared" si="42"/>
        <v>#VALUE!</v>
      </c>
      <c r="Z127" s="122" t="e">
        <f t="shared" si="43"/>
        <v>#VALUE!</v>
      </c>
      <c r="AA127" s="123" t="e">
        <f t="shared" si="44"/>
        <v>#VALUE!</v>
      </c>
      <c r="AB127" s="122" t="e">
        <f t="shared" si="45"/>
        <v>#VALUE!</v>
      </c>
      <c r="AD127" s="3" t="e">
        <f t="shared" si="46"/>
        <v>#N/A</v>
      </c>
      <c r="AE127" s="3" t="str">
        <f t="shared" si="47"/>
        <v>true</v>
      </c>
      <c r="AF127" s="3" t="e">
        <f>VLOOKUP(C127,#REF!,2,FALSE)</f>
        <v>#REF!</v>
      </c>
      <c r="AG127" s="3" t="e">
        <f t="shared" si="48"/>
        <v>#REF!</v>
      </c>
      <c r="AH127" s="3">
        <f t="shared" si="49"/>
        <v>0</v>
      </c>
      <c r="AI127" s="3">
        <f t="shared" si="50"/>
        <v>0</v>
      </c>
      <c r="AJ127" s="3">
        <f t="shared" si="51"/>
        <v>0</v>
      </c>
      <c r="AL127" s="3">
        <f t="shared" si="52"/>
        <v>0</v>
      </c>
      <c r="AM127" s="3">
        <f t="shared" si="53"/>
        <v>0</v>
      </c>
      <c r="AN127" s="3">
        <f t="shared" si="54"/>
        <v>0</v>
      </c>
      <c r="AO127" s="3">
        <f t="shared" si="55"/>
        <v>0</v>
      </c>
      <c r="AP127" s="3">
        <f t="shared" si="56"/>
        <v>0</v>
      </c>
      <c r="AQ127" s="3">
        <f t="shared" si="57"/>
        <v>0</v>
      </c>
      <c r="AS127" s="3" t="e">
        <f t="shared" si="58"/>
        <v>#REF!</v>
      </c>
      <c r="AU127" s="3" t="e">
        <f t="shared" si="59"/>
        <v>#NAME?</v>
      </c>
      <c r="AW127" s="3">
        <f t="shared" si="60"/>
        <v>0</v>
      </c>
      <c r="AX127" s="3">
        <f t="shared" si="61"/>
        <v>0</v>
      </c>
      <c r="AY127" s="3">
        <f t="shared" si="62"/>
        <v>0</v>
      </c>
      <c r="AZ127" s="3">
        <f t="shared" si="63"/>
        <v>0</v>
      </c>
      <c r="BA127" s="3">
        <f t="shared" si="64"/>
        <v>0</v>
      </c>
      <c r="BB127" s="3">
        <f t="shared" si="65"/>
        <v>0</v>
      </c>
      <c r="BL127" s="84" t="s">
        <v>218</v>
      </c>
      <c r="BM127" s="84" t="s">
        <v>217</v>
      </c>
      <c r="BO127" s="4" t="s">
        <v>4</v>
      </c>
      <c r="BP127" s="3" t="s">
        <v>3</v>
      </c>
      <c r="BQ127" s="139" t="s">
        <v>295</v>
      </c>
    </row>
    <row r="128" spans="2:69" x14ac:dyDescent="0.35">
      <c r="B128" s="14">
        <v>101</v>
      </c>
      <c r="C128" s="13">
        <f>'Actual Waste'!C107</f>
        <v>0</v>
      </c>
      <c r="D128" s="13">
        <f>'Actual Waste'!D107</f>
        <v>0</v>
      </c>
      <c r="E128" s="130"/>
      <c r="F128" s="130"/>
      <c r="G128" s="129" t="e">
        <f t="shared" si="33"/>
        <v>#N/A</v>
      </c>
      <c r="H128" s="128"/>
      <c r="I128" s="189">
        <f>'Actual Waste'!E107</f>
        <v>0</v>
      </c>
      <c r="J128" s="128"/>
      <c r="K128" s="127"/>
      <c r="L128" s="127" t="str">
        <f>IF('Actual Waste'!H107&lt;&gt;"",'Actual Waste'!H107,'Actual Waste'!I107)</f>
        <v/>
      </c>
      <c r="M128" s="126">
        <f>'Actual Waste'!F107</f>
        <v>0</v>
      </c>
      <c r="N128" s="7" t="str">
        <f>'Actual Waste'!U107</f>
        <v/>
      </c>
      <c r="O128" s="7" t="str">
        <f>'Actual Waste'!V107</f>
        <v/>
      </c>
      <c r="P128" s="6">
        <f>'Actual Waste'!N107</f>
        <v>0</v>
      </c>
      <c r="Q128" s="125" t="str">
        <f t="shared" si="34"/>
        <v/>
      </c>
      <c r="R128" s="124" t="str">
        <f t="shared" si="35"/>
        <v/>
      </c>
      <c r="S128" s="123" t="str">
        <f t="shared" si="36"/>
        <v/>
      </c>
      <c r="T128" s="122" t="str">
        <f t="shared" si="37"/>
        <v/>
      </c>
      <c r="U128" s="123" t="str">
        <f t="shared" si="38"/>
        <v/>
      </c>
      <c r="V128" s="122" t="str">
        <f t="shared" si="39"/>
        <v/>
      </c>
      <c r="W128" s="123">
        <f t="shared" si="40"/>
        <v>0</v>
      </c>
      <c r="X128" s="122">
        <f t="shared" si="41"/>
        <v>0</v>
      </c>
      <c r="Y128" s="123" t="e">
        <f t="shared" si="42"/>
        <v>#VALUE!</v>
      </c>
      <c r="Z128" s="122" t="e">
        <f t="shared" si="43"/>
        <v>#VALUE!</v>
      </c>
      <c r="AA128" s="123" t="e">
        <f t="shared" si="44"/>
        <v>#VALUE!</v>
      </c>
      <c r="AB128" s="122" t="e">
        <f t="shared" si="45"/>
        <v>#VALUE!</v>
      </c>
      <c r="AD128" s="3" t="e">
        <f t="shared" si="46"/>
        <v>#N/A</v>
      </c>
      <c r="AE128" s="3" t="str">
        <f t="shared" si="47"/>
        <v>true</v>
      </c>
      <c r="AF128" s="3" t="e">
        <f>VLOOKUP(C128,#REF!,2,FALSE)</f>
        <v>#REF!</v>
      </c>
      <c r="AG128" s="3" t="e">
        <f t="shared" si="48"/>
        <v>#REF!</v>
      </c>
      <c r="AH128" s="3">
        <f t="shared" si="49"/>
        <v>0</v>
      </c>
      <c r="AI128" s="3">
        <f t="shared" si="50"/>
        <v>0</v>
      </c>
      <c r="AJ128" s="3">
        <f t="shared" si="51"/>
        <v>0</v>
      </c>
      <c r="AL128" s="3">
        <f t="shared" si="52"/>
        <v>0</v>
      </c>
      <c r="AM128" s="3">
        <f t="shared" si="53"/>
        <v>0</v>
      </c>
      <c r="AN128" s="3">
        <f t="shared" si="54"/>
        <v>0</v>
      </c>
      <c r="AO128" s="3">
        <f t="shared" si="55"/>
        <v>0</v>
      </c>
      <c r="AP128" s="3">
        <f t="shared" si="56"/>
        <v>0</v>
      </c>
      <c r="AQ128" s="3">
        <f t="shared" si="57"/>
        <v>0</v>
      </c>
      <c r="AS128" s="3" t="e">
        <f t="shared" si="58"/>
        <v>#REF!</v>
      </c>
      <c r="AU128" s="3" t="e">
        <f t="shared" si="59"/>
        <v>#NAME?</v>
      </c>
      <c r="AW128" s="3">
        <f t="shared" si="60"/>
        <v>0</v>
      </c>
      <c r="AX128" s="3">
        <f t="shared" si="61"/>
        <v>0</v>
      </c>
      <c r="AY128" s="3">
        <f t="shared" si="62"/>
        <v>0</v>
      </c>
      <c r="AZ128" s="3">
        <f t="shared" si="63"/>
        <v>0</v>
      </c>
      <c r="BA128" s="3">
        <f t="shared" si="64"/>
        <v>0</v>
      </c>
      <c r="BB128" s="3">
        <f t="shared" si="65"/>
        <v>0</v>
      </c>
      <c r="BL128" s="84" t="s">
        <v>216</v>
      </c>
      <c r="BM128" s="84" t="s">
        <v>215</v>
      </c>
      <c r="BO128" s="4" t="s">
        <v>4</v>
      </c>
      <c r="BP128" s="3" t="s">
        <v>294</v>
      </c>
      <c r="BQ128" s="139" t="s">
        <v>293</v>
      </c>
    </row>
    <row r="129" spans="2:69" x14ac:dyDescent="0.35">
      <c r="B129" s="14">
        <v>102</v>
      </c>
      <c r="C129" s="13">
        <f>'Actual Waste'!C108</f>
        <v>0</v>
      </c>
      <c r="D129" s="13">
        <f>'Actual Waste'!D108</f>
        <v>0</v>
      </c>
      <c r="E129" s="130"/>
      <c r="F129" s="130"/>
      <c r="G129" s="129" t="e">
        <f t="shared" si="33"/>
        <v>#N/A</v>
      </c>
      <c r="H129" s="128"/>
      <c r="I129" s="189">
        <f>'Actual Waste'!E108</f>
        <v>0</v>
      </c>
      <c r="J129" s="128"/>
      <c r="K129" s="127"/>
      <c r="L129" s="127" t="str">
        <f>IF('Actual Waste'!H108&lt;&gt;"",'Actual Waste'!H108,'Actual Waste'!I108)</f>
        <v/>
      </c>
      <c r="M129" s="126">
        <f>'Actual Waste'!F108</f>
        <v>0</v>
      </c>
      <c r="N129" s="7" t="str">
        <f>'Actual Waste'!U108</f>
        <v/>
      </c>
      <c r="O129" s="7" t="str">
        <f>'Actual Waste'!V108</f>
        <v/>
      </c>
      <c r="P129" s="6">
        <f>'Actual Waste'!N108</f>
        <v>0</v>
      </c>
      <c r="Q129" s="125" t="str">
        <f t="shared" si="34"/>
        <v/>
      </c>
      <c r="R129" s="124" t="str">
        <f t="shared" si="35"/>
        <v/>
      </c>
      <c r="S129" s="123" t="str">
        <f t="shared" si="36"/>
        <v/>
      </c>
      <c r="T129" s="122" t="str">
        <f t="shared" si="37"/>
        <v/>
      </c>
      <c r="U129" s="123" t="str">
        <f t="shared" si="38"/>
        <v/>
      </c>
      <c r="V129" s="122" t="str">
        <f t="shared" si="39"/>
        <v/>
      </c>
      <c r="W129" s="123">
        <f t="shared" si="40"/>
        <v>0</v>
      </c>
      <c r="X129" s="122">
        <f t="shared" si="41"/>
        <v>0</v>
      </c>
      <c r="Y129" s="123" t="e">
        <f t="shared" si="42"/>
        <v>#VALUE!</v>
      </c>
      <c r="Z129" s="122" t="e">
        <f t="shared" si="43"/>
        <v>#VALUE!</v>
      </c>
      <c r="AA129" s="123" t="e">
        <f t="shared" si="44"/>
        <v>#VALUE!</v>
      </c>
      <c r="AB129" s="122" t="e">
        <f t="shared" si="45"/>
        <v>#VALUE!</v>
      </c>
      <c r="AD129" s="3" t="e">
        <f t="shared" si="46"/>
        <v>#N/A</v>
      </c>
      <c r="AE129" s="3" t="str">
        <f t="shared" si="47"/>
        <v>true</v>
      </c>
      <c r="AF129" s="3" t="e">
        <f>VLOOKUP(C129,#REF!,2,FALSE)</f>
        <v>#REF!</v>
      </c>
      <c r="AG129" s="3" t="e">
        <f t="shared" si="48"/>
        <v>#REF!</v>
      </c>
      <c r="AH129" s="3">
        <f t="shared" si="49"/>
        <v>0</v>
      </c>
      <c r="AI129" s="3">
        <f t="shared" si="50"/>
        <v>0</v>
      </c>
      <c r="AJ129" s="3">
        <f t="shared" si="51"/>
        <v>0</v>
      </c>
      <c r="AL129" s="3">
        <f t="shared" si="52"/>
        <v>0</v>
      </c>
      <c r="AM129" s="3">
        <f t="shared" si="53"/>
        <v>0</v>
      </c>
      <c r="AN129" s="3">
        <f t="shared" si="54"/>
        <v>0</v>
      </c>
      <c r="AO129" s="3">
        <f t="shared" si="55"/>
        <v>0</v>
      </c>
      <c r="AP129" s="3">
        <f t="shared" si="56"/>
        <v>0</v>
      </c>
      <c r="AQ129" s="3">
        <f t="shared" si="57"/>
        <v>0</v>
      </c>
      <c r="AS129" s="3" t="e">
        <f t="shared" si="58"/>
        <v>#REF!</v>
      </c>
      <c r="AU129" s="3" t="e">
        <f t="shared" si="59"/>
        <v>#NAME?</v>
      </c>
      <c r="AW129" s="3">
        <f t="shared" si="60"/>
        <v>0</v>
      </c>
      <c r="AX129" s="3">
        <f t="shared" si="61"/>
        <v>0</v>
      </c>
      <c r="AY129" s="3">
        <f t="shared" si="62"/>
        <v>0</v>
      </c>
      <c r="AZ129" s="3">
        <f t="shared" si="63"/>
        <v>0</v>
      </c>
      <c r="BA129" s="3">
        <f t="shared" si="64"/>
        <v>0</v>
      </c>
      <c r="BB129" s="3">
        <f t="shared" si="65"/>
        <v>0</v>
      </c>
      <c r="BL129" s="84" t="s">
        <v>214</v>
      </c>
      <c r="BM129" s="84" t="s">
        <v>213</v>
      </c>
      <c r="BO129" s="4" t="s">
        <v>4</v>
      </c>
      <c r="BP129" s="3" t="s">
        <v>292</v>
      </c>
      <c r="BQ129" s="139" t="s">
        <v>291</v>
      </c>
    </row>
    <row r="130" spans="2:69" x14ac:dyDescent="0.35">
      <c r="B130" s="14">
        <v>103</v>
      </c>
      <c r="C130" s="13">
        <f>'Actual Waste'!C109</f>
        <v>0</v>
      </c>
      <c r="D130" s="13">
        <f>'Actual Waste'!D109</f>
        <v>0</v>
      </c>
      <c r="E130" s="130"/>
      <c r="F130" s="130"/>
      <c r="G130" s="129" t="e">
        <f t="shared" si="33"/>
        <v>#N/A</v>
      </c>
      <c r="H130" s="128"/>
      <c r="I130" s="189">
        <f>'Actual Waste'!E109</f>
        <v>0</v>
      </c>
      <c r="J130" s="128"/>
      <c r="K130" s="127"/>
      <c r="L130" s="127" t="str">
        <f>IF('Actual Waste'!H109&lt;&gt;"",'Actual Waste'!H109,'Actual Waste'!I109)</f>
        <v/>
      </c>
      <c r="M130" s="126">
        <f>'Actual Waste'!F109</f>
        <v>0</v>
      </c>
      <c r="N130" s="7" t="str">
        <f>'Actual Waste'!U109</f>
        <v/>
      </c>
      <c r="O130" s="7" t="str">
        <f>'Actual Waste'!V109</f>
        <v/>
      </c>
      <c r="P130" s="6">
        <f>'Actual Waste'!N109</f>
        <v>0</v>
      </c>
      <c r="Q130" s="125" t="str">
        <f t="shared" si="34"/>
        <v/>
      </c>
      <c r="R130" s="124" t="str">
        <f t="shared" si="35"/>
        <v/>
      </c>
      <c r="S130" s="123" t="str">
        <f t="shared" si="36"/>
        <v/>
      </c>
      <c r="T130" s="122" t="str">
        <f t="shared" si="37"/>
        <v/>
      </c>
      <c r="U130" s="123" t="str">
        <f t="shared" si="38"/>
        <v/>
      </c>
      <c r="V130" s="122" t="str">
        <f t="shared" si="39"/>
        <v/>
      </c>
      <c r="W130" s="123">
        <f t="shared" si="40"/>
        <v>0</v>
      </c>
      <c r="X130" s="122">
        <f t="shared" si="41"/>
        <v>0</v>
      </c>
      <c r="Y130" s="123" t="e">
        <f t="shared" si="42"/>
        <v>#VALUE!</v>
      </c>
      <c r="Z130" s="122" t="e">
        <f t="shared" si="43"/>
        <v>#VALUE!</v>
      </c>
      <c r="AA130" s="123" t="e">
        <f t="shared" si="44"/>
        <v>#VALUE!</v>
      </c>
      <c r="AB130" s="122" t="e">
        <f t="shared" si="45"/>
        <v>#VALUE!</v>
      </c>
      <c r="AD130" s="3" t="e">
        <f t="shared" si="46"/>
        <v>#N/A</v>
      </c>
      <c r="AE130" s="3" t="str">
        <f t="shared" si="47"/>
        <v>true</v>
      </c>
      <c r="AF130" s="3" t="e">
        <f>VLOOKUP(C130,#REF!,2,FALSE)</f>
        <v>#REF!</v>
      </c>
      <c r="AG130" s="3" t="e">
        <f t="shared" si="48"/>
        <v>#REF!</v>
      </c>
      <c r="AH130" s="3">
        <f t="shared" si="49"/>
        <v>0</v>
      </c>
      <c r="AI130" s="3">
        <f t="shared" si="50"/>
        <v>0</v>
      </c>
      <c r="AJ130" s="3">
        <f t="shared" si="51"/>
        <v>0</v>
      </c>
      <c r="AL130" s="3">
        <f t="shared" si="52"/>
        <v>0</v>
      </c>
      <c r="AM130" s="3">
        <f t="shared" si="53"/>
        <v>0</v>
      </c>
      <c r="AN130" s="3">
        <f t="shared" si="54"/>
        <v>0</v>
      </c>
      <c r="AO130" s="3">
        <f t="shared" si="55"/>
        <v>0</v>
      </c>
      <c r="AP130" s="3">
        <f t="shared" si="56"/>
        <v>0</v>
      </c>
      <c r="AQ130" s="3">
        <f t="shared" si="57"/>
        <v>0</v>
      </c>
      <c r="AS130" s="3" t="e">
        <f t="shared" si="58"/>
        <v>#REF!</v>
      </c>
      <c r="AU130" s="3" t="e">
        <f t="shared" si="59"/>
        <v>#NAME?</v>
      </c>
      <c r="AW130" s="3">
        <f t="shared" si="60"/>
        <v>0</v>
      </c>
      <c r="AX130" s="3">
        <f t="shared" si="61"/>
        <v>0</v>
      </c>
      <c r="AY130" s="3">
        <f t="shared" si="62"/>
        <v>0</v>
      </c>
      <c r="AZ130" s="3">
        <f t="shared" si="63"/>
        <v>0</v>
      </c>
      <c r="BA130" s="3">
        <f t="shared" si="64"/>
        <v>0</v>
      </c>
      <c r="BB130" s="3">
        <f t="shared" si="65"/>
        <v>0</v>
      </c>
      <c r="BL130" s="84" t="s">
        <v>212</v>
      </c>
      <c r="BM130" s="84" t="s">
        <v>211</v>
      </c>
      <c r="BO130" s="4" t="s">
        <v>4</v>
      </c>
      <c r="BP130" s="3" t="s">
        <v>290</v>
      </c>
      <c r="BQ130" s="139" t="s">
        <v>289</v>
      </c>
    </row>
    <row r="131" spans="2:69" x14ac:dyDescent="0.35">
      <c r="B131" s="14">
        <v>104</v>
      </c>
      <c r="C131" s="13">
        <f>'Actual Waste'!C110</f>
        <v>0</v>
      </c>
      <c r="D131" s="13">
        <f>'Actual Waste'!D110</f>
        <v>0</v>
      </c>
      <c r="E131" s="130"/>
      <c r="F131" s="130"/>
      <c r="G131" s="129" t="e">
        <f t="shared" si="33"/>
        <v>#N/A</v>
      </c>
      <c r="H131" s="128"/>
      <c r="I131" s="189">
        <f>'Actual Waste'!E110</f>
        <v>0</v>
      </c>
      <c r="J131" s="128"/>
      <c r="K131" s="127"/>
      <c r="L131" s="127" t="str">
        <f>IF('Actual Waste'!H110&lt;&gt;"",'Actual Waste'!H110,'Actual Waste'!I110)</f>
        <v/>
      </c>
      <c r="M131" s="126">
        <f>'Actual Waste'!F110</f>
        <v>0</v>
      </c>
      <c r="N131" s="7" t="str">
        <f>'Actual Waste'!U110</f>
        <v/>
      </c>
      <c r="O131" s="7" t="str">
        <f>'Actual Waste'!V110</f>
        <v/>
      </c>
      <c r="P131" s="6">
        <f>'Actual Waste'!N110</f>
        <v>0</v>
      </c>
      <c r="Q131" s="125" t="str">
        <f t="shared" si="34"/>
        <v/>
      </c>
      <c r="R131" s="124" t="str">
        <f t="shared" si="35"/>
        <v/>
      </c>
      <c r="S131" s="123" t="str">
        <f t="shared" si="36"/>
        <v/>
      </c>
      <c r="T131" s="122" t="str">
        <f t="shared" si="37"/>
        <v/>
      </c>
      <c r="U131" s="123" t="str">
        <f t="shared" si="38"/>
        <v/>
      </c>
      <c r="V131" s="122" t="str">
        <f t="shared" si="39"/>
        <v/>
      </c>
      <c r="W131" s="123">
        <f t="shared" si="40"/>
        <v>0</v>
      </c>
      <c r="X131" s="122">
        <f t="shared" si="41"/>
        <v>0</v>
      </c>
      <c r="Y131" s="123" t="e">
        <f t="shared" si="42"/>
        <v>#VALUE!</v>
      </c>
      <c r="Z131" s="122" t="e">
        <f t="shared" si="43"/>
        <v>#VALUE!</v>
      </c>
      <c r="AA131" s="123" t="e">
        <f t="shared" si="44"/>
        <v>#VALUE!</v>
      </c>
      <c r="AB131" s="122" t="e">
        <f t="shared" si="45"/>
        <v>#VALUE!</v>
      </c>
      <c r="AD131" s="3" t="e">
        <f t="shared" si="46"/>
        <v>#N/A</v>
      </c>
      <c r="AE131" s="3" t="str">
        <f t="shared" si="47"/>
        <v>true</v>
      </c>
      <c r="AF131" s="3" t="e">
        <f>VLOOKUP(C131,#REF!,2,FALSE)</f>
        <v>#REF!</v>
      </c>
      <c r="AG131" s="3" t="e">
        <f t="shared" si="48"/>
        <v>#REF!</v>
      </c>
      <c r="AH131" s="3">
        <f t="shared" si="49"/>
        <v>0</v>
      </c>
      <c r="AI131" s="3">
        <f t="shared" si="50"/>
        <v>0</v>
      </c>
      <c r="AJ131" s="3">
        <f t="shared" si="51"/>
        <v>0</v>
      </c>
      <c r="AL131" s="3">
        <f t="shared" si="52"/>
        <v>0</v>
      </c>
      <c r="AM131" s="3">
        <f t="shared" si="53"/>
        <v>0</v>
      </c>
      <c r="AN131" s="3">
        <f t="shared" si="54"/>
        <v>0</v>
      </c>
      <c r="AO131" s="3">
        <f t="shared" si="55"/>
        <v>0</v>
      </c>
      <c r="AP131" s="3">
        <f t="shared" si="56"/>
        <v>0</v>
      </c>
      <c r="AQ131" s="3">
        <f t="shared" si="57"/>
        <v>0</v>
      </c>
      <c r="AS131" s="3" t="e">
        <f t="shared" si="58"/>
        <v>#REF!</v>
      </c>
      <c r="AU131" s="3" t="e">
        <f t="shared" si="59"/>
        <v>#NAME?</v>
      </c>
      <c r="AW131" s="3">
        <f t="shared" si="60"/>
        <v>0</v>
      </c>
      <c r="AX131" s="3">
        <f t="shared" si="61"/>
        <v>0</v>
      </c>
      <c r="AY131" s="3">
        <f t="shared" si="62"/>
        <v>0</v>
      </c>
      <c r="AZ131" s="3">
        <f t="shared" si="63"/>
        <v>0</v>
      </c>
      <c r="BA131" s="3">
        <f t="shared" si="64"/>
        <v>0</v>
      </c>
      <c r="BB131" s="3">
        <f t="shared" si="65"/>
        <v>0</v>
      </c>
      <c r="BL131" s="84" t="s">
        <v>210</v>
      </c>
      <c r="BM131" s="84" t="s">
        <v>209</v>
      </c>
      <c r="BO131" s="4" t="s">
        <v>4</v>
      </c>
      <c r="BP131" s="3" t="s">
        <v>288</v>
      </c>
      <c r="BQ131" s="139" t="s">
        <v>287</v>
      </c>
    </row>
    <row r="132" spans="2:69" x14ac:dyDescent="0.35">
      <c r="B132" s="14">
        <v>105</v>
      </c>
      <c r="C132" s="13">
        <f>'Actual Waste'!C111</f>
        <v>0</v>
      </c>
      <c r="D132" s="13">
        <f>'Actual Waste'!D111</f>
        <v>0</v>
      </c>
      <c r="E132" s="130"/>
      <c r="F132" s="130"/>
      <c r="G132" s="129" t="e">
        <f t="shared" si="33"/>
        <v>#N/A</v>
      </c>
      <c r="H132" s="128"/>
      <c r="I132" s="189">
        <f>'Actual Waste'!E111</f>
        <v>0</v>
      </c>
      <c r="J132" s="128"/>
      <c r="K132" s="127"/>
      <c r="L132" s="127" t="str">
        <f>IF('Actual Waste'!H111&lt;&gt;"",'Actual Waste'!H111,'Actual Waste'!I111)</f>
        <v/>
      </c>
      <c r="M132" s="126">
        <f>'Actual Waste'!F111</f>
        <v>0</v>
      </c>
      <c r="N132" s="7" t="str">
        <f>'Actual Waste'!U111</f>
        <v/>
      </c>
      <c r="O132" s="7" t="str">
        <f>'Actual Waste'!V111</f>
        <v/>
      </c>
      <c r="P132" s="6">
        <f>'Actual Waste'!N111</f>
        <v>0</v>
      </c>
      <c r="Q132" s="125" t="str">
        <f t="shared" si="34"/>
        <v/>
      </c>
      <c r="R132" s="124" t="str">
        <f t="shared" si="35"/>
        <v/>
      </c>
      <c r="S132" s="123" t="str">
        <f t="shared" si="36"/>
        <v/>
      </c>
      <c r="T132" s="122" t="str">
        <f t="shared" si="37"/>
        <v/>
      </c>
      <c r="U132" s="123" t="str">
        <f t="shared" si="38"/>
        <v/>
      </c>
      <c r="V132" s="122" t="str">
        <f t="shared" si="39"/>
        <v/>
      </c>
      <c r="W132" s="123">
        <f t="shared" si="40"/>
        <v>0</v>
      </c>
      <c r="X132" s="122">
        <f t="shared" si="41"/>
        <v>0</v>
      </c>
      <c r="Y132" s="123" t="e">
        <f t="shared" si="42"/>
        <v>#VALUE!</v>
      </c>
      <c r="Z132" s="122" t="e">
        <f t="shared" si="43"/>
        <v>#VALUE!</v>
      </c>
      <c r="AA132" s="123" t="e">
        <f t="shared" si="44"/>
        <v>#VALUE!</v>
      </c>
      <c r="AB132" s="122" t="e">
        <f t="shared" si="45"/>
        <v>#VALUE!</v>
      </c>
      <c r="AD132" s="3" t="e">
        <f t="shared" si="46"/>
        <v>#N/A</v>
      </c>
      <c r="AE132" s="3" t="str">
        <f t="shared" si="47"/>
        <v>true</v>
      </c>
      <c r="AF132" s="3" t="e">
        <f>VLOOKUP(C132,#REF!,2,FALSE)</f>
        <v>#REF!</v>
      </c>
      <c r="AG132" s="3" t="e">
        <f t="shared" si="48"/>
        <v>#REF!</v>
      </c>
      <c r="AH132" s="3">
        <f t="shared" si="49"/>
        <v>0</v>
      </c>
      <c r="AI132" s="3">
        <f t="shared" si="50"/>
        <v>0</v>
      </c>
      <c r="AJ132" s="3">
        <f t="shared" si="51"/>
        <v>0</v>
      </c>
      <c r="AL132" s="3">
        <f t="shared" si="52"/>
        <v>0</v>
      </c>
      <c r="AM132" s="3">
        <f t="shared" si="53"/>
        <v>0</v>
      </c>
      <c r="AN132" s="3">
        <f t="shared" si="54"/>
        <v>0</v>
      </c>
      <c r="AO132" s="3">
        <f t="shared" si="55"/>
        <v>0</v>
      </c>
      <c r="AP132" s="3">
        <f t="shared" si="56"/>
        <v>0</v>
      </c>
      <c r="AQ132" s="3">
        <f t="shared" si="57"/>
        <v>0</v>
      </c>
      <c r="AS132" s="3" t="e">
        <f t="shared" si="58"/>
        <v>#REF!</v>
      </c>
      <c r="AU132" s="3" t="e">
        <f t="shared" si="59"/>
        <v>#NAME?</v>
      </c>
      <c r="AW132" s="3">
        <f t="shared" si="60"/>
        <v>0</v>
      </c>
      <c r="AX132" s="3">
        <f t="shared" si="61"/>
        <v>0</v>
      </c>
      <c r="AY132" s="3">
        <f t="shared" si="62"/>
        <v>0</v>
      </c>
      <c r="AZ132" s="3">
        <f t="shared" si="63"/>
        <v>0</v>
      </c>
      <c r="BA132" s="3">
        <f t="shared" si="64"/>
        <v>0</v>
      </c>
      <c r="BB132" s="3">
        <f t="shared" si="65"/>
        <v>0</v>
      </c>
      <c r="BL132" s="84" t="s">
        <v>208</v>
      </c>
      <c r="BM132" s="84" t="s">
        <v>207</v>
      </c>
      <c r="BO132" s="4" t="s">
        <v>4</v>
      </c>
      <c r="BP132" s="3" t="s">
        <v>286</v>
      </c>
      <c r="BQ132" s="139" t="s">
        <v>285</v>
      </c>
    </row>
    <row r="133" spans="2:69" x14ac:dyDescent="0.35">
      <c r="B133" s="14">
        <v>106</v>
      </c>
      <c r="C133" s="13">
        <f>'Actual Waste'!C112</f>
        <v>0</v>
      </c>
      <c r="D133" s="13">
        <f>'Actual Waste'!D112</f>
        <v>0</v>
      </c>
      <c r="E133" s="130"/>
      <c r="F133" s="130"/>
      <c r="G133" s="129" t="e">
        <f t="shared" si="33"/>
        <v>#N/A</v>
      </c>
      <c r="H133" s="128"/>
      <c r="I133" s="189">
        <f>'Actual Waste'!E112</f>
        <v>0</v>
      </c>
      <c r="J133" s="128"/>
      <c r="K133" s="127"/>
      <c r="L133" s="127" t="str">
        <f>IF('Actual Waste'!H112&lt;&gt;"",'Actual Waste'!H112,'Actual Waste'!I112)</f>
        <v/>
      </c>
      <c r="M133" s="126">
        <f>'Actual Waste'!F112</f>
        <v>0</v>
      </c>
      <c r="N133" s="7" t="str">
        <f>'Actual Waste'!U112</f>
        <v/>
      </c>
      <c r="O133" s="7" t="str">
        <f>'Actual Waste'!V112</f>
        <v/>
      </c>
      <c r="P133" s="6">
        <f>'Actual Waste'!N112</f>
        <v>0</v>
      </c>
      <c r="Q133" s="125" t="str">
        <f t="shared" si="34"/>
        <v/>
      </c>
      <c r="R133" s="124" t="str">
        <f t="shared" si="35"/>
        <v/>
      </c>
      <c r="S133" s="123" t="str">
        <f t="shared" si="36"/>
        <v/>
      </c>
      <c r="T133" s="122" t="str">
        <f t="shared" si="37"/>
        <v/>
      </c>
      <c r="U133" s="123" t="str">
        <f t="shared" si="38"/>
        <v/>
      </c>
      <c r="V133" s="122" t="str">
        <f t="shared" si="39"/>
        <v/>
      </c>
      <c r="W133" s="123">
        <f t="shared" si="40"/>
        <v>0</v>
      </c>
      <c r="X133" s="122">
        <f t="shared" si="41"/>
        <v>0</v>
      </c>
      <c r="Y133" s="123" t="e">
        <f t="shared" si="42"/>
        <v>#VALUE!</v>
      </c>
      <c r="Z133" s="122" t="e">
        <f t="shared" si="43"/>
        <v>#VALUE!</v>
      </c>
      <c r="AA133" s="123" t="e">
        <f t="shared" si="44"/>
        <v>#VALUE!</v>
      </c>
      <c r="AB133" s="122" t="e">
        <f t="shared" si="45"/>
        <v>#VALUE!</v>
      </c>
      <c r="AD133" s="3" t="e">
        <f t="shared" si="46"/>
        <v>#N/A</v>
      </c>
      <c r="AE133" s="3" t="str">
        <f t="shared" si="47"/>
        <v>true</v>
      </c>
      <c r="AF133" s="3" t="e">
        <f>VLOOKUP(C133,#REF!,2,FALSE)</f>
        <v>#REF!</v>
      </c>
      <c r="AG133" s="3" t="e">
        <f t="shared" si="48"/>
        <v>#REF!</v>
      </c>
      <c r="AH133" s="3">
        <f t="shared" si="49"/>
        <v>0</v>
      </c>
      <c r="AI133" s="3">
        <f t="shared" si="50"/>
        <v>0</v>
      </c>
      <c r="AJ133" s="3">
        <f t="shared" si="51"/>
        <v>0</v>
      </c>
      <c r="AL133" s="3">
        <f t="shared" si="52"/>
        <v>0</v>
      </c>
      <c r="AM133" s="3">
        <f t="shared" si="53"/>
        <v>0</v>
      </c>
      <c r="AN133" s="3">
        <f t="shared" si="54"/>
        <v>0</v>
      </c>
      <c r="AO133" s="3">
        <f t="shared" si="55"/>
        <v>0</v>
      </c>
      <c r="AP133" s="3">
        <f t="shared" si="56"/>
        <v>0</v>
      </c>
      <c r="AQ133" s="3">
        <f t="shared" si="57"/>
        <v>0</v>
      </c>
      <c r="AS133" s="3" t="e">
        <f t="shared" si="58"/>
        <v>#REF!</v>
      </c>
      <c r="AU133" s="3" t="e">
        <f t="shared" si="59"/>
        <v>#NAME?</v>
      </c>
      <c r="AW133" s="3">
        <f t="shared" si="60"/>
        <v>0</v>
      </c>
      <c r="AX133" s="3">
        <f t="shared" si="61"/>
        <v>0</v>
      </c>
      <c r="AY133" s="3">
        <f t="shared" si="62"/>
        <v>0</v>
      </c>
      <c r="AZ133" s="3">
        <f t="shared" si="63"/>
        <v>0</v>
      </c>
      <c r="BA133" s="3">
        <f t="shared" si="64"/>
        <v>0</v>
      </c>
      <c r="BB133" s="3">
        <f t="shared" si="65"/>
        <v>0</v>
      </c>
      <c r="BL133" s="84" t="s">
        <v>206</v>
      </c>
      <c r="BM133" s="84" t="s">
        <v>205</v>
      </c>
      <c r="BO133" s="4" t="s">
        <v>282</v>
      </c>
      <c r="BP133" s="3" t="s">
        <v>284</v>
      </c>
      <c r="BQ133" s="139" t="s">
        <v>283</v>
      </c>
    </row>
    <row r="134" spans="2:69" x14ac:dyDescent="0.35">
      <c r="B134" s="14">
        <v>107</v>
      </c>
      <c r="C134" s="13">
        <f>'Actual Waste'!C113</f>
        <v>0</v>
      </c>
      <c r="D134" s="13">
        <f>'Actual Waste'!D113</f>
        <v>0</v>
      </c>
      <c r="E134" s="130"/>
      <c r="F134" s="130"/>
      <c r="G134" s="129" t="e">
        <f t="shared" si="33"/>
        <v>#N/A</v>
      </c>
      <c r="H134" s="128"/>
      <c r="I134" s="189">
        <f>'Actual Waste'!E113</f>
        <v>0</v>
      </c>
      <c r="J134" s="128"/>
      <c r="K134" s="127"/>
      <c r="L134" s="127" t="str">
        <f>IF('Actual Waste'!H113&lt;&gt;"",'Actual Waste'!H113,'Actual Waste'!I113)</f>
        <v/>
      </c>
      <c r="M134" s="126">
        <f>'Actual Waste'!F113</f>
        <v>0</v>
      </c>
      <c r="N134" s="7" t="str">
        <f>'Actual Waste'!U113</f>
        <v/>
      </c>
      <c r="O134" s="7" t="str">
        <f>'Actual Waste'!V113</f>
        <v/>
      </c>
      <c r="P134" s="6">
        <f>'Actual Waste'!N113</f>
        <v>0</v>
      </c>
      <c r="Q134" s="125" t="str">
        <f t="shared" si="34"/>
        <v/>
      </c>
      <c r="R134" s="124" t="str">
        <f t="shared" si="35"/>
        <v/>
      </c>
      <c r="S134" s="123" t="str">
        <f t="shared" si="36"/>
        <v/>
      </c>
      <c r="T134" s="122" t="str">
        <f t="shared" si="37"/>
        <v/>
      </c>
      <c r="U134" s="123" t="str">
        <f t="shared" si="38"/>
        <v/>
      </c>
      <c r="V134" s="122" t="str">
        <f t="shared" si="39"/>
        <v/>
      </c>
      <c r="W134" s="123">
        <f t="shared" si="40"/>
        <v>0</v>
      </c>
      <c r="X134" s="122">
        <f t="shared" si="41"/>
        <v>0</v>
      </c>
      <c r="Y134" s="123" t="e">
        <f t="shared" si="42"/>
        <v>#VALUE!</v>
      </c>
      <c r="Z134" s="122" t="e">
        <f t="shared" si="43"/>
        <v>#VALUE!</v>
      </c>
      <c r="AA134" s="123" t="e">
        <f t="shared" si="44"/>
        <v>#VALUE!</v>
      </c>
      <c r="AB134" s="122" t="e">
        <f t="shared" si="45"/>
        <v>#VALUE!</v>
      </c>
      <c r="AD134" s="3" t="e">
        <f t="shared" si="46"/>
        <v>#N/A</v>
      </c>
      <c r="AE134" s="3" t="str">
        <f t="shared" si="47"/>
        <v>true</v>
      </c>
      <c r="AF134" s="3" t="e">
        <f>VLOOKUP(C134,#REF!,2,FALSE)</f>
        <v>#REF!</v>
      </c>
      <c r="AG134" s="3" t="e">
        <f t="shared" si="48"/>
        <v>#REF!</v>
      </c>
      <c r="AH134" s="3">
        <f t="shared" si="49"/>
        <v>0</v>
      </c>
      <c r="AI134" s="3">
        <f t="shared" si="50"/>
        <v>0</v>
      </c>
      <c r="AJ134" s="3">
        <f t="shared" si="51"/>
        <v>0</v>
      </c>
      <c r="AL134" s="3">
        <f t="shared" si="52"/>
        <v>0</v>
      </c>
      <c r="AM134" s="3">
        <f t="shared" si="53"/>
        <v>0</v>
      </c>
      <c r="AN134" s="3">
        <f t="shared" si="54"/>
        <v>0</v>
      </c>
      <c r="AO134" s="3">
        <f t="shared" si="55"/>
        <v>0</v>
      </c>
      <c r="AP134" s="3">
        <f t="shared" si="56"/>
        <v>0</v>
      </c>
      <c r="AQ134" s="3">
        <f t="shared" si="57"/>
        <v>0</v>
      </c>
      <c r="AS134" s="3" t="e">
        <f t="shared" si="58"/>
        <v>#REF!</v>
      </c>
      <c r="AU134" s="3" t="e">
        <f t="shared" si="59"/>
        <v>#NAME?</v>
      </c>
      <c r="AW134" s="3">
        <f t="shared" si="60"/>
        <v>0</v>
      </c>
      <c r="AX134" s="3">
        <f t="shared" si="61"/>
        <v>0</v>
      </c>
      <c r="AY134" s="3">
        <f t="shared" si="62"/>
        <v>0</v>
      </c>
      <c r="AZ134" s="3">
        <f t="shared" si="63"/>
        <v>0</v>
      </c>
      <c r="BA134" s="3">
        <f t="shared" si="64"/>
        <v>0</v>
      </c>
      <c r="BB134" s="3">
        <f t="shared" si="65"/>
        <v>0</v>
      </c>
      <c r="BL134" s="84" t="s">
        <v>204</v>
      </c>
      <c r="BM134" s="84" t="s">
        <v>203</v>
      </c>
      <c r="BO134" s="4" t="s">
        <v>282</v>
      </c>
      <c r="BP134" s="3" t="s">
        <v>281</v>
      </c>
      <c r="BQ134" s="139" t="s">
        <v>280</v>
      </c>
    </row>
    <row r="135" spans="2:69" x14ac:dyDescent="0.35">
      <c r="B135" s="14">
        <v>108</v>
      </c>
      <c r="C135" s="13">
        <f>'Actual Waste'!C114</f>
        <v>0</v>
      </c>
      <c r="D135" s="13">
        <f>'Actual Waste'!D114</f>
        <v>0</v>
      </c>
      <c r="E135" s="130"/>
      <c r="F135" s="130"/>
      <c r="G135" s="129" t="e">
        <f t="shared" si="33"/>
        <v>#N/A</v>
      </c>
      <c r="H135" s="128"/>
      <c r="I135" s="189">
        <f>'Actual Waste'!E114</f>
        <v>0</v>
      </c>
      <c r="J135" s="128"/>
      <c r="K135" s="127"/>
      <c r="L135" s="127" t="str">
        <f>IF('Actual Waste'!H114&lt;&gt;"",'Actual Waste'!H114,'Actual Waste'!I114)</f>
        <v/>
      </c>
      <c r="M135" s="126">
        <f>'Actual Waste'!F114</f>
        <v>0</v>
      </c>
      <c r="N135" s="7" t="str">
        <f>'Actual Waste'!U114</f>
        <v/>
      </c>
      <c r="O135" s="7" t="str">
        <f>'Actual Waste'!V114</f>
        <v/>
      </c>
      <c r="P135" s="6">
        <f>'Actual Waste'!N114</f>
        <v>0</v>
      </c>
      <c r="Q135" s="125" t="str">
        <f t="shared" si="34"/>
        <v/>
      </c>
      <c r="R135" s="124" t="str">
        <f t="shared" si="35"/>
        <v/>
      </c>
      <c r="S135" s="123" t="str">
        <f t="shared" si="36"/>
        <v/>
      </c>
      <c r="T135" s="122" t="str">
        <f t="shared" si="37"/>
        <v/>
      </c>
      <c r="U135" s="123" t="str">
        <f t="shared" si="38"/>
        <v/>
      </c>
      <c r="V135" s="122" t="str">
        <f t="shared" si="39"/>
        <v/>
      </c>
      <c r="W135" s="123">
        <f t="shared" si="40"/>
        <v>0</v>
      </c>
      <c r="X135" s="122">
        <f t="shared" si="41"/>
        <v>0</v>
      </c>
      <c r="Y135" s="123" t="e">
        <f t="shared" si="42"/>
        <v>#VALUE!</v>
      </c>
      <c r="Z135" s="122" t="e">
        <f t="shared" si="43"/>
        <v>#VALUE!</v>
      </c>
      <c r="AA135" s="123" t="e">
        <f t="shared" si="44"/>
        <v>#VALUE!</v>
      </c>
      <c r="AB135" s="122" t="e">
        <f t="shared" si="45"/>
        <v>#VALUE!</v>
      </c>
      <c r="AD135" s="3" t="e">
        <f t="shared" si="46"/>
        <v>#N/A</v>
      </c>
      <c r="AE135" s="3" t="str">
        <f t="shared" si="47"/>
        <v>true</v>
      </c>
      <c r="AF135" s="3" t="e">
        <f>VLOOKUP(C135,#REF!,2,FALSE)</f>
        <v>#REF!</v>
      </c>
      <c r="AG135" s="3" t="e">
        <f t="shared" si="48"/>
        <v>#REF!</v>
      </c>
      <c r="AH135" s="3">
        <f t="shared" si="49"/>
        <v>0</v>
      </c>
      <c r="AI135" s="3">
        <f t="shared" si="50"/>
        <v>0</v>
      </c>
      <c r="AJ135" s="3">
        <f t="shared" si="51"/>
        <v>0</v>
      </c>
      <c r="AL135" s="3">
        <f t="shared" si="52"/>
        <v>0</v>
      </c>
      <c r="AM135" s="3">
        <f t="shared" si="53"/>
        <v>0</v>
      </c>
      <c r="AN135" s="3">
        <f t="shared" si="54"/>
        <v>0</v>
      </c>
      <c r="AO135" s="3">
        <f t="shared" si="55"/>
        <v>0</v>
      </c>
      <c r="AP135" s="3">
        <f t="shared" si="56"/>
        <v>0</v>
      </c>
      <c r="AQ135" s="3">
        <f t="shared" si="57"/>
        <v>0</v>
      </c>
      <c r="AS135" s="3" t="e">
        <f t="shared" si="58"/>
        <v>#REF!</v>
      </c>
      <c r="AU135" s="3" t="e">
        <f t="shared" si="59"/>
        <v>#NAME?</v>
      </c>
      <c r="AW135" s="3">
        <f t="shared" si="60"/>
        <v>0</v>
      </c>
      <c r="AX135" s="3">
        <f t="shared" si="61"/>
        <v>0</v>
      </c>
      <c r="AY135" s="3">
        <f t="shared" si="62"/>
        <v>0</v>
      </c>
      <c r="AZ135" s="3">
        <f t="shared" si="63"/>
        <v>0</v>
      </c>
      <c r="BA135" s="3">
        <f t="shared" si="64"/>
        <v>0</v>
      </c>
      <c r="BB135" s="3">
        <f t="shared" si="65"/>
        <v>0</v>
      </c>
      <c r="BL135" s="84" t="s">
        <v>202</v>
      </c>
      <c r="BM135" s="84" t="s">
        <v>201</v>
      </c>
      <c r="BO135" s="4" t="s">
        <v>275</v>
      </c>
      <c r="BP135" s="3" t="s">
        <v>279</v>
      </c>
      <c r="BQ135" s="139" t="s">
        <v>278</v>
      </c>
    </row>
    <row r="136" spans="2:69" x14ac:dyDescent="0.35">
      <c r="B136" s="14">
        <v>109</v>
      </c>
      <c r="C136" s="13">
        <f>'Actual Waste'!C115</f>
        <v>0</v>
      </c>
      <c r="D136" s="13">
        <f>'Actual Waste'!D115</f>
        <v>0</v>
      </c>
      <c r="E136" s="130"/>
      <c r="F136" s="130"/>
      <c r="G136" s="129" t="e">
        <f t="shared" si="33"/>
        <v>#N/A</v>
      </c>
      <c r="H136" s="128"/>
      <c r="I136" s="189">
        <f>'Actual Waste'!E115</f>
        <v>0</v>
      </c>
      <c r="J136" s="128"/>
      <c r="K136" s="127"/>
      <c r="L136" s="127" t="str">
        <f>IF('Actual Waste'!H115&lt;&gt;"",'Actual Waste'!H115,'Actual Waste'!I115)</f>
        <v/>
      </c>
      <c r="M136" s="126">
        <f>'Actual Waste'!F115</f>
        <v>0</v>
      </c>
      <c r="N136" s="7" t="str">
        <f>'Actual Waste'!U115</f>
        <v/>
      </c>
      <c r="O136" s="7" t="str">
        <f>'Actual Waste'!V115</f>
        <v/>
      </c>
      <c r="P136" s="6">
        <f>'Actual Waste'!N115</f>
        <v>0</v>
      </c>
      <c r="Q136" s="125" t="str">
        <f t="shared" si="34"/>
        <v/>
      </c>
      <c r="R136" s="124" t="str">
        <f t="shared" si="35"/>
        <v/>
      </c>
      <c r="S136" s="123" t="str">
        <f t="shared" si="36"/>
        <v/>
      </c>
      <c r="T136" s="122" t="str">
        <f t="shared" si="37"/>
        <v/>
      </c>
      <c r="U136" s="123" t="str">
        <f t="shared" si="38"/>
        <v/>
      </c>
      <c r="V136" s="122" t="str">
        <f t="shared" si="39"/>
        <v/>
      </c>
      <c r="W136" s="123">
        <f t="shared" si="40"/>
        <v>0</v>
      </c>
      <c r="X136" s="122">
        <f t="shared" si="41"/>
        <v>0</v>
      </c>
      <c r="Y136" s="123" t="e">
        <f t="shared" si="42"/>
        <v>#VALUE!</v>
      </c>
      <c r="Z136" s="122" t="e">
        <f t="shared" si="43"/>
        <v>#VALUE!</v>
      </c>
      <c r="AA136" s="123" t="e">
        <f t="shared" si="44"/>
        <v>#VALUE!</v>
      </c>
      <c r="AB136" s="122" t="e">
        <f t="shared" si="45"/>
        <v>#VALUE!</v>
      </c>
      <c r="AD136" s="3" t="e">
        <f t="shared" si="46"/>
        <v>#N/A</v>
      </c>
      <c r="AE136" s="3" t="str">
        <f t="shared" si="47"/>
        <v>true</v>
      </c>
      <c r="AF136" s="3" t="e">
        <f>VLOOKUP(C136,#REF!,2,FALSE)</f>
        <v>#REF!</v>
      </c>
      <c r="AG136" s="3" t="e">
        <f t="shared" si="48"/>
        <v>#REF!</v>
      </c>
      <c r="AH136" s="3">
        <f t="shared" si="49"/>
        <v>0</v>
      </c>
      <c r="AI136" s="3">
        <f t="shared" si="50"/>
        <v>0</v>
      </c>
      <c r="AJ136" s="3">
        <f t="shared" si="51"/>
        <v>0</v>
      </c>
      <c r="AL136" s="3">
        <f t="shared" si="52"/>
        <v>0</v>
      </c>
      <c r="AM136" s="3">
        <f t="shared" si="53"/>
        <v>0</v>
      </c>
      <c r="AN136" s="3">
        <f t="shared" si="54"/>
        <v>0</v>
      </c>
      <c r="AO136" s="3">
        <f t="shared" si="55"/>
        <v>0</v>
      </c>
      <c r="AP136" s="3">
        <f t="shared" si="56"/>
        <v>0</v>
      </c>
      <c r="AQ136" s="3">
        <f t="shared" si="57"/>
        <v>0</v>
      </c>
      <c r="AS136" s="3" t="e">
        <f t="shared" si="58"/>
        <v>#REF!</v>
      </c>
      <c r="AU136" s="3" t="e">
        <f t="shared" si="59"/>
        <v>#NAME?</v>
      </c>
      <c r="AW136" s="3">
        <f t="shared" si="60"/>
        <v>0</v>
      </c>
      <c r="AX136" s="3">
        <f t="shared" si="61"/>
        <v>0</v>
      </c>
      <c r="AY136" s="3">
        <f t="shared" si="62"/>
        <v>0</v>
      </c>
      <c r="AZ136" s="3">
        <f t="shared" si="63"/>
        <v>0</v>
      </c>
      <c r="BA136" s="3">
        <f t="shared" si="64"/>
        <v>0</v>
      </c>
      <c r="BB136" s="3">
        <f t="shared" si="65"/>
        <v>0</v>
      </c>
      <c r="BL136" s="84" t="s">
        <v>200</v>
      </c>
      <c r="BM136" s="84" t="s">
        <v>199</v>
      </c>
      <c r="BO136" s="4" t="s">
        <v>275</v>
      </c>
      <c r="BP136" s="3" t="s">
        <v>277</v>
      </c>
      <c r="BQ136" s="139" t="s">
        <v>276</v>
      </c>
    </row>
    <row r="137" spans="2:69" ht="13.5" customHeight="1" x14ac:dyDescent="0.35">
      <c r="B137" s="14">
        <v>110</v>
      </c>
      <c r="C137" s="13">
        <f>'Actual Waste'!C116</f>
        <v>0</v>
      </c>
      <c r="D137" s="13">
        <f>'Actual Waste'!D116</f>
        <v>0</v>
      </c>
      <c r="E137" s="130"/>
      <c r="F137" s="130"/>
      <c r="G137" s="129" t="e">
        <f t="shared" si="33"/>
        <v>#N/A</v>
      </c>
      <c r="H137" s="128"/>
      <c r="I137" s="189">
        <f>'Actual Waste'!E116</f>
        <v>0</v>
      </c>
      <c r="J137" s="128"/>
      <c r="K137" s="127"/>
      <c r="L137" s="127" t="str">
        <f>IF('Actual Waste'!H116&lt;&gt;"",'Actual Waste'!H116,'Actual Waste'!I116)</f>
        <v/>
      </c>
      <c r="M137" s="126">
        <f>'Actual Waste'!F116</f>
        <v>0</v>
      </c>
      <c r="N137" s="7" t="str">
        <f>'Actual Waste'!U116</f>
        <v/>
      </c>
      <c r="O137" s="7" t="str">
        <f>'Actual Waste'!V116</f>
        <v/>
      </c>
      <c r="P137" s="6">
        <f>'Actual Waste'!N116</f>
        <v>0</v>
      </c>
      <c r="Q137" s="125" t="str">
        <f t="shared" si="34"/>
        <v/>
      </c>
      <c r="R137" s="124" t="str">
        <f t="shared" si="35"/>
        <v/>
      </c>
      <c r="S137" s="123" t="str">
        <f t="shared" si="36"/>
        <v/>
      </c>
      <c r="T137" s="122" t="str">
        <f t="shared" si="37"/>
        <v/>
      </c>
      <c r="U137" s="123" t="str">
        <f t="shared" si="38"/>
        <v/>
      </c>
      <c r="V137" s="122" t="str">
        <f t="shared" si="39"/>
        <v/>
      </c>
      <c r="W137" s="123">
        <f t="shared" si="40"/>
        <v>0</v>
      </c>
      <c r="X137" s="122">
        <f t="shared" si="41"/>
        <v>0</v>
      </c>
      <c r="Y137" s="123" t="e">
        <f t="shared" si="42"/>
        <v>#VALUE!</v>
      </c>
      <c r="Z137" s="122" t="e">
        <f t="shared" si="43"/>
        <v>#VALUE!</v>
      </c>
      <c r="AA137" s="123" t="e">
        <f t="shared" si="44"/>
        <v>#VALUE!</v>
      </c>
      <c r="AB137" s="122" t="e">
        <f t="shared" si="45"/>
        <v>#VALUE!</v>
      </c>
      <c r="AD137" s="3" t="e">
        <f t="shared" si="46"/>
        <v>#N/A</v>
      </c>
      <c r="AE137" s="3" t="str">
        <f t="shared" si="47"/>
        <v>true</v>
      </c>
      <c r="AF137" s="3" t="e">
        <f>VLOOKUP(C137,#REF!,2,FALSE)</f>
        <v>#REF!</v>
      </c>
      <c r="AG137" s="3" t="e">
        <f t="shared" si="48"/>
        <v>#REF!</v>
      </c>
      <c r="AH137" s="3">
        <f t="shared" si="49"/>
        <v>0</v>
      </c>
      <c r="AI137" s="3">
        <f t="shared" si="50"/>
        <v>0</v>
      </c>
      <c r="AJ137" s="3">
        <f t="shared" si="51"/>
        <v>0</v>
      </c>
      <c r="AL137" s="3">
        <f t="shared" si="52"/>
        <v>0</v>
      </c>
      <c r="AM137" s="3">
        <f t="shared" si="53"/>
        <v>0</v>
      </c>
      <c r="AN137" s="3">
        <f t="shared" si="54"/>
        <v>0</v>
      </c>
      <c r="AO137" s="3">
        <f t="shared" si="55"/>
        <v>0</v>
      </c>
      <c r="AP137" s="3">
        <f t="shared" si="56"/>
        <v>0</v>
      </c>
      <c r="AQ137" s="3">
        <f t="shared" si="57"/>
        <v>0</v>
      </c>
      <c r="AS137" s="3" t="e">
        <f t="shared" si="58"/>
        <v>#REF!</v>
      </c>
      <c r="AU137" s="3" t="e">
        <f t="shared" si="59"/>
        <v>#NAME?</v>
      </c>
      <c r="AW137" s="3">
        <f t="shared" si="60"/>
        <v>0</v>
      </c>
      <c r="AX137" s="3">
        <f t="shared" si="61"/>
        <v>0</v>
      </c>
      <c r="AY137" s="3">
        <f t="shared" si="62"/>
        <v>0</v>
      </c>
      <c r="AZ137" s="3">
        <f t="shared" si="63"/>
        <v>0</v>
      </c>
      <c r="BA137" s="3">
        <f t="shared" si="64"/>
        <v>0</v>
      </c>
      <c r="BB137" s="3">
        <f t="shared" si="65"/>
        <v>0</v>
      </c>
      <c r="BL137" s="142" t="s">
        <v>198</v>
      </c>
      <c r="BM137" s="84" t="s">
        <v>197</v>
      </c>
      <c r="BO137" s="4" t="s">
        <v>275</v>
      </c>
      <c r="BP137" s="3" t="s">
        <v>274</v>
      </c>
      <c r="BQ137" s="139" t="s">
        <v>273</v>
      </c>
    </row>
    <row r="138" spans="2:69" x14ac:dyDescent="0.35">
      <c r="B138" s="14">
        <v>111</v>
      </c>
      <c r="C138" s="13">
        <f>'Actual Waste'!C117</f>
        <v>0</v>
      </c>
      <c r="D138" s="13">
        <f>'Actual Waste'!D117</f>
        <v>0</v>
      </c>
      <c r="E138" s="130"/>
      <c r="F138" s="130"/>
      <c r="G138" s="129" t="e">
        <f t="shared" si="33"/>
        <v>#N/A</v>
      </c>
      <c r="H138" s="128"/>
      <c r="I138" s="189">
        <f>'Actual Waste'!E117</f>
        <v>0</v>
      </c>
      <c r="J138" s="128"/>
      <c r="K138" s="127"/>
      <c r="L138" s="127" t="str">
        <f>IF('Actual Waste'!H117&lt;&gt;"",'Actual Waste'!H117,'Actual Waste'!I117)</f>
        <v/>
      </c>
      <c r="M138" s="126">
        <f>'Actual Waste'!F117</f>
        <v>0</v>
      </c>
      <c r="N138" s="7" t="str">
        <f>'Actual Waste'!U117</f>
        <v/>
      </c>
      <c r="O138" s="7" t="str">
        <f>'Actual Waste'!V117</f>
        <v/>
      </c>
      <c r="P138" s="6">
        <f>'Actual Waste'!N117</f>
        <v>0</v>
      </c>
      <c r="Q138" s="125" t="str">
        <f t="shared" si="34"/>
        <v/>
      </c>
      <c r="R138" s="124" t="str">
        <f t="shared" si="35"/>
        <v/>
      </c>
      <c r="S138" s="123" t="str">
        <f t="shared" si="36"/>
        <v/>
      </c>
      <c r="T138" s="122" t="str">
        <f t="shared" si="37"/>
        <v/>
      </c>
      <c r="U138" s="123" t="str">
        <f t="shared" si="38"/>
        <v/>
      </c>
      <c r="V138" s="122" t="str">
        <f t="shared" si="39"/>
        <v/>
      </c>
      <c r="W138" s="123">
        <f t="shared" si="40"/>
        <v>0</v>
      </c>
      <c r="X138" s="122">
        <f t="shared" si="41"/>
        <v>0</v>
      </c>
      <c r="Y138" s="123" t="e">
        <f t="shared" si="42"/>
        <v>#VALUE!</v>
      </c>
      <c r="Z138" s="122" t="e">
        <f t="shared" si="43"/>
        <v>#VALUE!</v>
      </c>
      <c r="AA138" s="123" t="e">
        <f t="shared" si="44"/>
        <v>#VALUE!</v>
      </c>
      <c r="AB138" s="122" t="e">
        <f t="shared" si="45"/>
        <v>#VALUE!</v>
      </c>
      <c r="AD138" s="3" t="e">
        <f t="shared" si="46"/>
        <v>#N/A</v>
      </c>
      <c r="AE138" s="3" t="str">
        <f t="shared" si="47"/>
        <v>true</v>
      </c>
      <c r="AF138" s="3" t="e">
        <f>VLOOKUP(C138,#REF!,2,FALSE)</f>
        <v>#REF!</v>
      </c>
      <c r="AG138" s="3" t="e">
        <f t="shared" si="48"/>
        <v>#REF!</v>
      </c>
      <c r="AH138" s="3">
        <f t="shared" si="49"/>
        <v>0</v>
      </c>
      <c r="AI138" s="3">
        <f t="shared" si="50"/>
        <v>0</v>
      </c>
      <c r="AJ138" s="3">
        <f t="shared" si="51"/>
        <v>0</v>
      </c>
      <c r="AL138" s="3">
        <f t="shared" si="52"/>
        <v>0</v>
      </c>
      <c r="AM138" s="3">
        <f t="shared" si="53"/>
        <v>0</v>
      </c>
      <c r="AN138" s="3">
        <f t="shared" si="54"/>
        <v>0</v>
      </c>
      <c r="AO138" s="3">
        <f t="shared" si="55"/>
        <v>0</v>
      </c>
      <c r="AP138" s="3">
        <f t="shared" si="56"/>
        <v>0</v>
      </c>
      <c r="AQ138" s="3">
        <f t="shared" si="57"/>
        <v>0</v>
      </c>
      <c r="AS138" s="3" t="e">
        <f t="shared" si="58"/>
        <v>#REF!</v>
      </c>
      <c r="AU138" s="3" t="e">
        <f t="shared" si="59"/>
        <v>#NAME?</v>
      </c>
      <c r="AW138" s="3">
        <f t="shared" si="60"/>
        <v>0</v>
      </c>
      <c r="AX138" s="3">
        <f t="shared" si="61"/>
        <v>0</v>
      </c>
      <c r="AY138" s="3">
        <f t="shared" si="62"/>
        <v>0</v>
      </c>
      <c r="AZ138" s="3">
        <f t="shared" si="63"/>
        <v>0</v>
      </c>
      <c r="BA138" s="3">
        <f t="shared" si="64"/>
        <v>0</v>
      </c>
      <c r="BB138" s="3">
        <f t="shared" si="65"/>
        <v>0</v>
      </c>
      <c r="BL138" s="141" t="s">
        <v>196</v>
      </c>
      <c r="BM138" s="84" t="s">
        <v>195</v>
      </c>
      <c r="BO138" s="4" t="s">
        <v>190</v>
      </c>
      <c r="BP138" s="3" t="s">
        <v>272</v>
      </c>
      <c r="BQ138" s="139" t="s">
        <v>271</v>
      </c>
    </row>
    <row r="139" spans="2:69" x14ac:dyDescent="0.35">
      <c r="B139" s="14">
        <v>112</v>
      </c>
      <c r="C139" s="13">
        <f>'Actual Waste'!C118</f>
        <v>0</v>
      </c>
      <c r="D139" s="13">
        <f>'Actual Waste'!D118</f>
        <v>0</v>
      </c>
      <c r="E139" s="130"/>
      <c r="F139" s="130"/>
      <c r="G139" s="129" t="e">
        <f t="shared" si="33"/>
        <v>#N/A</v>
      </c>
      <c r="H139" s="128"/>
      <c r="I139" s="189">
        <f>'Actual Waste'!E118</f>
        <v>0</v>
      </c>
      <c r="J139" s="128"/>
      <c r="K139" s="127"/>
      <c r="L139" s="127" t="str">
        <f>IF('Actual Waste'!H118&lt;&gt;"",'Actual Waste'!H118,'Actual Waste'!I118)</f>
        <v/>
      </c>
      <c r="M139" s="126">
        <f>'Actual Waste'!F118</f>
        <v>0</v>
      </c>
      <c r="N139" s="7" t="str">
        <f>'Actual Waste'!U118</f>
        <v/>
      </c>
      <c r="O139" s="7" t="str">
        <f>'Actual Waste'!V118</f>
        <v/>
      </c>
      <c r="P139" s="6">
        <f>'Actual Waste'!N118</f>
        <v>0</v>
      </c>
      <c r="Q139" s="125" t="str">
        <f t="shared" si="34"/>
        <v/>
      </c>
      <c r="R139" s="124" t="str">
        <f t="shared" si="35"/>
        <v/>
      </c>
      <c r="S139" s="123" t="str">
        <f t="shared" si="36"/>
        <v/>
      </c>
      <c r="T139" s="122" t="str">
        <f t="shared" si="37"/>
        <v/>
      </c>
      <c r="U139" s="123" t="str">
        <f t="shared" si="38"/>
        <v/>
      </c>
      <c r="V139" s="122" t="str">
        <f t="shared" si="39"/>
        <v/>
      </c>
      <c r="W139" s="123">
        <f t="shared" si="40"/>
        <v>0</v>
      </c>
      <c r="X139" s="122">
        <f t="shared" si="41"/>
        <v>0</v>
      </c>
      <c r="Y139" s="123" t="e">
        <f t="shared" si="42"/>
        <v>#VALUE!</v>
      </c>
      <c r="Z139" s="122" t="e">
        <f t="shared" si="43"/>
        <v>#VALUE!</v>
      </c>
      <c r="AA139" s="123" t="e">
        <f t="shared" si="44"/>
        <v>#VALUE!</v>
      </c>
      <c r="AB139" s="122" t="e">
        <f t="shared" si="45"/>
        <v>#VALUE!</v>
      </c>
      <c r="AD139" s="3" t="e">
        <f t="shared" si="46"/>
        <v>#N/A</v>
      </c>
      <c r="AE139" s="3" t="str">
        <f t="shared" si="47"/>
        <v>true</v>
      </c>
      <c r="AF139" s="3" t="e">
        <f>VLOOKUP(C139,#REF!,2,FALSE)</f>
        <v>#REF!</v>
      </c>
      <c r="AG139" s="3" t="e">
        <f t="shared" si="48"/>
        <v>#REF!</v>
      </c>
      <c r="AH139" s="3">
        <f t="shared" si="49"/>
        <v>0</v>
      </c>
      <c r="AI139" s="3">
        <f t="shared" si="50"/>
        <v>0</v>
      </c>
      <c r="AJ139" s="3">
        <f t="shared" si="51"/>
        <v>0</v>
      </c>
      <c r="AL139" s="3">
        <f t="shared" si="52"/>
        <v>0</v>
      </c>
      <c r="AM139" s="3">
        <f t="shared" si="53"/>
        <v>0</v>
      </c>
      <c r="AN139" s="3">
        <f t="shared" si="54"/>
        <v>0</v>
      </c>
      <c r="AO139" s="3">
        <f t="shared" si="55"/>
        <v>0</v>
      </c>
      <c r="AP139" s="3">
        <f t="shared" si="56"/>
        <v>0</v>
      </c>
      <c r="AQ139" s="3">
        <f t="shared" si="57"/>
        <v>0</v>
      </c>
      <c r="AS139" s="3" t="e">
        <f t="shared" si="58"/>
        <v>#REF!</v>
      </c>
      <c r="AU139" s="3" t="e">
        <f t="shared" si="59"/>
        <v>#NAME?</v>
      </c>
      <c r="AW139" s="3">
        <f t="shared" si="60"/>
        <v>0</v>
      </c>
      <c r="AX139" s="3">
        <f t="shared" si="61"/>
        <v>0</v>
      </c>
      <c r="AY139" s="3">
        <f t="shared" si="62"/>
        <v>0</v>
      </c>
      <c r="AZ139" s="3">
        <f t="shared" si="63"/>
        <v>0</v>
      </c>
      <c r="BA139" s="3">
        <f t="shared" si="64"/>
        <v>0</v>
      </c>
      <c r="BB139" s="3">
        <f t="shared" si="65"/>
        <v>0</v>
      </c>
      <c r="BL139" s="140" t="s">
        <v>194</v>
      </c>
      <c r="BM139" s="84" t="s">
        <v>193</v>
      </c>
      <c r="BO139" s="4" t="s">
        <v>190</v>
      </c>
      <c r="BP139" s="3" t="s">
        <v>270</v>
      </c>
      <c r="BQ139" s="139" t="s">
        <v>269</v>
      </c>
    </row>
    <row r="140" spans="2:69" x14ac:dyDescent="0.35">
      <c r="B140" s="14">
        <v>113</v>
      </c>
      <c r="C140" s="13">
        <f>'Actual Waste'!C119</f>
        <v>0</v>
      </c>
      <c r="D140" s="13">
        <f>'Actual Waste'!D119</f>
        <v>0</v>
      </c>
      <c r="E140" s="130"/>
      <c r="F140" s="130"/>
      <c r="G140" s="129" t="e">
        <f t="shared" si="33"/>
        <v>#N/A</v>
      </c>
      <c r="H140" s="128"/>
      <c r="I140" s="189">
        <f>'Actual Waste'!E119</f>
        <v>0</v>
      </c>
      <c r="J140" s="128"/>
      <c r="K140" s="127"/>
      <c r="L140" s="127" t="str">
        <f>IF('Actual Waste'!H119&lt;&gt;"",'Actual Waste'!H119,'Actual Waste'!I119)</f>
        <v/>
      </c>
      <c r="M140" s="126">
        <f>'Actual Waste'!F119</f>
        <v>0</v>
      </c>
      <c r="N140" s="7" t="str">
        <f>'Actual Waste'!U119</f>
        <v/>
      </c>
      <c r="O140" s="7" t="str">
        <f>'Actual Waste'!V119</f>
        <v/>
      </c>
      <c r="P140" s="6">
        <f>'Actual Waste'!N119</f>
        <v>0</v>
      </c>
      <c r="Q140" s="125" t="str">
        <f t="shared" si="34"/>
        <v/>
      </c>
      <c r="R140" s="124" t="str">
        <f t="shared" si="35"/>
        <v/>
      </c>
      <c r="S140" s="123" t="str">
        <f t="shared" si="36"/>
        <v/>
      </c>
      <c r="T140" s="122" t="str">
        <f t="shared" si="37"/>
        <v/>
      </c>
      <c r="U140" s="123" t="str">
        <f t="shared" si="38"/>
        <v/>
      </c>
      <c r="V140" s="122" t="str">
        <f t="shared" si="39"/>
        <v/>
      </c>
      <c r="W140" s="123">
        <f t="shared" si="40"/>
        <v>0</v>
      </c>
      <c r="X140" s="122">
        <f t="shared" si="41"/>
        <v>0</v>
      </c>
      <c r="Y140" s="123" t="e">
        <f t="shared" si="42"/>
        <v>#VALUE!</v>
      </c>
      <c r="Z140" s="122" t="e">
        <f t="shared" si="43"/>
        <v>#VALUE!</v>
      </c>
      <c r="AA140" s="123" t="e">
        <f t="shared" si="44"/>
        <v>#VALUE!</v>
      </c>
      <c r="AB140" s="122" t="e">
        <f t="shared" si="45"/>
        <v>#VALUE!</v>
      </c>
      <c r="AD140" s="3" t="e">
        <f t="shared" si="46"/>
        <v>#N/A</v>
      </c>
      <c r="AE140" s="3" t="str">
        <f t="shared" si="47"/>
        <v>true</v>
      </c>
      <c r="AF140" s="3" t="e">
        <f>VLOOKUP(C140,#REF!,2,FALSE)</f>
        <v>#REF!</v>
      </c>
      <c r="AG140" s="3" t="e">
        <f t="shared" si="48"/>
        <v>#REF!</v>
      </c>
      <c r="AH140" s="3">
        <f t="shared" si="49"/>
        <v>0</v>
      </c>
      <c r="AI140" s="3">
        <f t="shared" si="50"/>
        <v>0</v>
      </c>
      <c r="AJ140" s="3">
        <f t="shared" si="51"/>
        <v>0</v>
      </c>
      <c r="AL140" s="3">
        <f t="shared" si="52"/>
        <v>0</v>
      </c>
      <c r="AM140" s="3">
        <f t="shared" si="53"/>
        <v>0</v>
      </c>
      <c r="AN140" s="3">
        <f t="shared" si="54"/>
        <v>0</v>
      </c>
      <c r="AO140" s="3">
        <f t="shared" si="55"/>
        <v>0</v>
      </c>
      <c r="AP140" s="3">
        <f t="shared" si="56"/>
        <v>0</v>
      </c>
      <c r="AQ140" s="3">
        <f t="shared" si="57"/>
        <v>0</v>
      </c>
      <c r="AS140" s="3" t="e">
        <f t="shared" si="58"/>
        <v>#REF!</v>
      </c>
      <c r="AU140" s="3" t="e">
        <f t="shared" si="59"/>
        <v>#NAME?</v>
      </c>
      <c r="AW140" s="3">
        <f t="shared" si="60"/>
        <v>0</v>
      </c>
      <c r="AX140" s="3">
        <f t="shared" si="61"/>
        <v>0</v>
      </c>
      <c r="AY140" s="3">
        <f t="shared" si="62"/>
        <v>0</v>
      </c>
      <c r="AZ140" s="3">
        <f t="shared" si="63"/>
        <v>0</v>
      </c>
      <c r="BA140" s="3">
        <f t="shared" si="64"/>
        <v>0</v>
      </c>
      <c r="BB140" s="3">
        <f t="shared" si="65"/>
        <v>0</v>
      </c>
      <c r="BL140" s="100" t="s">
        <v>192</v>
      </c>
      <c r="BM140" s="84" t="s">
        <v>191</v>
      </c>
      <c r="BO140" s="4" t="s">
        <v>190</v>
      </c>
      <c r="BP140" s="3" t="s">
        <v>268</v>
      </c>
      <c r="BQ140" s="139" t="s">
        <v>267</v>
      </c>
    </row>
    <row r="141" spans="2:69" x14ac:dyDescent="0.35">
      <c r="B141" s="14">
        <v>114</v>
      </c>
      <c r="C141" s="13">
        <f>'Actual Waste'!C120</f>
        <v>0</v>
      </c>
      <c r="D141" s="13">
        <f>'Actual Waste'!D120</f>
        <v>0</v>
      </c>
      <c r="E141" s="130"/>
      <c r="F141" s="130"/>
      <c r="G141" s="129" t="e">
        <f t="shared" si="33"/>
        <v>#N/A</v>
      </c>
      <c r="H141" s="128"/>
      <c r="I141" s="189">
        <f>'Actual Waste'!E120</f>
        <v>0</v>
      </c>
      <c r="J141" s="128"/>
      <c r="K141" s="127"/>
      <c r="L141" s="127" t="str">
        <f>IF('Actual Waste'!H120&lt;&gt;"",'Actual Waste'!H120,'Actual Waste'!I120)</f>
        <v/>
      </c>
      <c r="M141" s="126">
        <f>'Actual Waste'!F120</f>
        <v>0</v>
      </c>
      <c r="N141" s="7" t="str">
        <f>'Actual Waste'!U120</f>
        <v/>
      </c>
      <c r="O141" s="7" t="str">
        <f>'Actual Waste'!V120</f>
        <v/>
      </c>
      <c r="P141" s="6">
        <f>'Actual Waste'!N120</f>
        <v>0</v>
      </c>
      <c r="Q141" s="125" t="str">
        <f t="shared" si="34"/>
        <v/>
      </c>
      <c r="R141" s="124" t="str">
        <f t="shared" si="35"/>
        <v/>
      </c>
      <c r="S141" s="123" t="str">
        <f t="shared" si="36"/>
        <v/>
      </c>
      <c r="T141" s="122" t="str">
        <f t="shared" si="37"/>
        <v/>
      </c>
      <c r="U141" s="123" t="str">
        <f t="shared" si="38"/>
        <v/>
      </c>
      <c r="V141" s="122" t="str">
        <f t="shared" si="39"/>
        <v/>
      </c>
      <c r="W141" s="123">
        <f t="shared" si="40"/>
        <v>0</v>
      </c>
      <c r="X141" s="122">
        <f t="shared" si="41"/>
        <v>0</v>
      </c>
      <c r="Y141" s="123" t="e">
        <f t="shared" si="42"/>
        <v>#VALUE!</v>
      </c>
      <c r="Z141" s="122" t="e">
        <f t="shared" si="43"/>
        <v>#VALUE!</v>
      </c>
      <c r="AA141" s="123" t="e">
        <f t="shared" si="44"/>
        <v>#VALUE!</v>
      </c>
      <c r="AB141" s="122" t="e">
        <f t="shared" si="45"/>
        <v>#VALUE!</v>
      </c>
      <c r="AD141" s="3" t="e">
        <f t="shared" si="46"/>
        <v>#N/A</v>
      </c>
      <c r="AE141" s="3" t="str">
        <f t="shared" si="47"/>
        <v>true</v>
      </c>
      <c r="AF141" s="3" t="e">
        <f>VLOOKUP(C141,#REF!,2,FALSE)</f>
        <v>#REF!</v>
      </c>
      <c r="AG141" s="3" t="e">
        <f t="shared" si="48"/>
        <v>#REF!</v>
      </c>
      <c r="AH141" s="3">
        <f t="shared" si="49"/>
        <v>0</v>
      </c>
      <c r="AI141" s="3">
        <f t="shared" si="50"/>
        <v>0</v>
      </c>
      <c r="AJ141" s="3">
        <f t="shared" si="51"/>
        <v>0</v>
      </c>
      <c r="AL141" s="3">
        <f t="shared" si="52"/>
        <v>0</v>
      </c>
      <c r="AM141" s="3">
        <f t="shared" si="53"/>
        <v>0</v>
      </c>
      <c r="AN141" s="3">
        <f t="shared" si="54"/>
        <v>0</v>
      </c>
      <c r="AO141" s="3">
        <f t="shared" si="55"/>
        <v>0</v>
      </c>
      <c r="AP141" s="3">
        <f t="shared" si="56"/>
        <v>0</v>
      </c>
      <c r="AQ141" s="3">
        <f t="shared" si="57"/>
        <v>0</v>
      </c>
      <c r="AS141" s="3" t="e">
        <f t="shared" si="58"/>
        <v>#REF!</v>
      </c>
      <c r="AU141" s="3" t="e">
        <f t="shared" si="59"/>
        <v>#NAME?</v>
      </c>
      <c r="AW141" s="3">
        <f t="shared" si="60"/>
        <v>0</v>
      </c>
      <c r="AX141" s="3">
        <f t="shared" si="61"/>
        <v>0</v>
      </c>
      <c r="AY141" s="3">
        <f t="shared" si="62"/>
        <v>0</v>
      </c>
      <c r="AZ141" s="3">
        <f t="shared" si="63"/>
        <v>0</v>
      </c>
      <c r="BA141" s="3">
        <f t="shared" si="64"/>
        <v>0</v>
      </c>
      <c r="BB141" s="3">
        <f t="shared" si="65"/>
        <v>0</v>
      </c>
      <c r="BL141" s="100" t="s">
        <v>189</v>
      </c>
      <c r="BM141" s="84" t="s">
        <v>188</v>
      </c>
      <c r="BO141" s="4" t="s">
        <v>190</v>
      </c>
      <c r="BP141" s="3" t="s">
        <v>266</v>
      </c>
      <c r="BQ141" s="139" t="s">
        <v>265</v>
      </c>
    </row>
    <row r="142" spans="2:69" x14ac:dyDescent="0.35">
      <c r="B142" s="14">
        <v>115</v>
      </c>
      <c r="C142" s="13">
        <f>'Actual Waste'!C121</f>
        <v>0</v>
      </c>
      <c r="D142" s="13">
        <f>'Actual Waste'!D121</f>
        <v>0</v>
      </c>
      <c r="E142" s="130"/>
      <c r="F142" s="130"/>
      <c r="G142" s="129" t="e">
        <f t="shared" si="33"/>
        <v>#N/A</v>
      </c>
      <c r="H142" s="128"/>
      <c r="I142" s="189">
        <f>'Actual Waste'!E121</f>
        <v>0</v>
      </c>
      <c r="J142" s="128"/>
      <c r="K142" s="127"/>
      <c r="L142" s="127" t="str">
        <f>IF('Actual Waste'!H121&lt;&gt;"",'Actual Waste'!H121,'Actual Waste'!I121)</f>
        <v/>
      </c>
      <c r="M142" s="126">
        <f>'Actual Waste'!F121</f>
        <v>0</v>
      </c>
      <c r="N142" s="7" t="str">
        <f>'Actual Waste'!U121</f>
        <v/>
      </c>
      <c r="O142" s="7" t="str">
        <f>'Actual Waste'!V121</f>
        <v/>
      </c>
      <c r="P142" s="6">
        <f>'Actual Waste'!N121</f>
        <v>0</v>
      </c>
      <c r="Q142" s="125" t="str">
        <f t="shared" si="34"/>
        <v/>
      </c>
      <c r="R142" s="124" t="str">
        <f t="shared" si="35"/>
        <v/>
      </c>
      <c r="S142" s="123" t="str">
        <f t="shared" si="36"/>
        <v/>
      </c>
      <c r="T142" s="122" t="str">
        <f t="shared" si="37"/>
        <v/>
      </c>
      <c r="U142" s="123" t="str">
        <f t="shared" si="38"/>
        <v/>
      </c>
      <c r="V142" s="122" t="str">
        <f t="shared" si="39"/>
        <v/>
      </c>
      <c r="W142" s="123">
        <f t="shared" si="40"/>
        <v>0</v>
      </c>
      <c r="X142" s="122">
        <f t="shared" si="41"/>
        <v>0</v>
      </c>
      <c r="Y142" s="123" t="e">
        <f t="shared" si="42"/>
        <v>#VALUE!</v>
      </c>
      <c r="Z142" s="122" t="e">
        <f t="shared" si="43"/>
        <v>#VALUE!</v>
      </c>
      <c r="AA142" s="123" t="e">
        <f t="shared" si="44"/>
        <v>#VALUE!</v>
      </c>
      <c r="AB142" s="122" t="e">
        <f t="shared" si="45"/>
        <v>#VALUE!</v>
      </c>
      <c r="AD142" s="3" t="e">
        <f t="shared" si="46"/>
        <v>#N/A</v>
      </c>
      <c r="AE142" s="3" t="str">
        <f t="shared" si="47"/>
        <v>true</v>
      </c>
      <c r="AF142" s="3" t="e">
        <f>VLOOKUP(C142,#REF!,2,FALSE)</f>
        <v>#REF!</v>
      </c>
      <c r="AG142" s="3" t="e">
        <f t="shared" si="48"/>
        <v>#REF!</v>
      </c>
      <c r="AH142" s="3">
        <f t="shared" si="49"/>
        <v>0</v>
      </c>
      <c r="AI142" s="3">
        <f t="shared" si="50"/>
        <v>0</v>
      </c>
      <c r="AJ142" s="3">
        <f t="shared" si="51"/>
        <v>0</v>
      </c>
      <c r="AL142" s="3">
        <f t="shared" si="52"/>
        <v>0</v>
      </c>
      <c r="AM142" s="3">
        <f t="shared" si="53"/>
        <v>0</v>
      </c>
      <c r="AN142" s="3">
        <f t="shared" si="54"/>
        <v>0</v>
      </c>
      <c r="AO142" s="3">
        <f t="shared" si="55"/>
        <v>0</v>
      </c>
      <c r="AP142" s="3">
        <f t="shared" si="56"/>
        <v>0</v>
      </c>
      <c r="AQ142" s="3">
        <f t="shared" si="57"/>
        <v>0</v>
      </c>
      <c r="AS142" s="3" t="e">
        <f t="shared" si="58"/>
        <v>#REF!</v>
      </c>
      <c r="AU142" s="3" t="e">
        <f t="shared" si="59"/>
        <v>#NAME?</v>
      </c>
      <c r="AW142" s="3">
        <f t="shared" si="60"/>
        <v>0</v>
      </c>
      <c r="AX142" s="3">
        <f t="shared" si="61"/>
        <v>0</v>
      </c>
      <c r="AY142" s="3">
        <f t="shared" si="62"/>
        <v>0</v>
      </c>
      <c r="AZ142" s="3">
        <f t="shared" si="63"/>
        <v>0</v>
      </c>
      <c r="BA142" s="3">
        <f t="shared" si="64"/>
        <v>0</v>
      </c>
      <c r="BB142" s="3">
        <f t="shared" si="65"/>
        <v>0</v>
      </c>
      <c r="BL142" s="98" t="s">
        <v>187</v>
      </c>
      <c r="BM142" s="79" t="s">
        <v>186</v>
      </c>
      <c r="BO142" s="4" t="s">
        <v>190</v>
      </c>
      <c r="BP142" s="3" t="s">
        <v>264</v>
      </c>
      <c r="BQ142" s="139" t="s">
        <v>263</v>
      </c>
    </row>
    <row r="143" spans="2:69" x14ac:dyDescent="0.35">
      <c r="B143" s="14">
        <v>116</v>
      </c>
      <c r="C143" s="13">
        <f>'Actual Waste'!C122</f>
        <v>0</v>
      </c>
      <c r="D143" s="13">
        <f>'Actual Waste'!D122</f>
        <v>0</v>
      </c>
      <c r="E143" s="130"/>
      <c r="F143" s="130"/>
      <c r="G143" s="129" t="e">
        <f t="shared" si="33"/>
        <v>#N/A</v>
      </c>
      <c r="H143" s="128"/>
      <c r="I143" s="189">
        <f>'Actual Waste'!E122</f>
        <v>0</v>
      </c>
      <c r="J143" s="128"/>
      <c r="K143" s="127"/>
      <c r="L143" s="127" t="str">
        <f>IF('Actual Waste'!H122&lt;&gt;"",'Actual Waste'!H122,'Actual Waste'!I122)</f>
        <v/>
      </c>
      <c r="M143" s="126">
        <f>'Actual Waste'!F122</f>
        <v>0</v>
      </c>
      <c r="N143" s="7" t="str">
        <f>'Actual Waste'!U122</f>
        <v/>
      </c>
      <c r="O143" s="7" t="str">
        <f>'Actual Waste'!V122</f>
        <v/>
      </c>
      <c r="P143" s="6">
        <f>'Actual Waste'!N122</f>
        <v>0</v>
      </c>
      <c r="Q143" s="125" t="str">
        <f t="shared" si="34"/>
        <v/>
      </c>
      <c r="R143" s="124" t="str">
        <f t="shared" si="35"/>
        <v/>
      </c>
      <c r="S143" s="123" t="str">
        <f t="shared" si="36"/>
        <v/>
      </c>
      <c r="T143" s="122" t="str">
        <f t="shared" si="37"/>
        <v/>
      </c>
      <c r="U143" s="123" t="str">
        <f t="shared" si="38"/>
        <v/>
      </c>
      <c r="V143" s="122" t="str">
        <f t="shared" si="39"/>
        <v/>
      </c>
      <c r="W143" s="123">
        <f t="shared" si="40"/>
        <v>0</v>
      </c>
      <c r="X143" s="122">
        <f t="shared" si="41"/>
        <v>0</v>
      </c>
      <c r="Y143" s="123" t="e">
        <f t="shared" si="42"/>
        <v>#VALUE!</v>
      </c>
      <c r="Z143" s="122" t="e">
        <f t="shared" si="43"/>
        <v>#VALUE!</v>
      </c>
      <c r="AA143" s="123" t="e">
        <f t="shared" si="44"/>
        <v>#VALUE!</v>
      </c>
      <c r="AB143" s="122" t="e">
        <f t="shared" si="45"/>
        <v>#VALUE!</v>
      </c>
      <c r="AD143" s="3" t="e">
        <f t="shared" si="46"/>
        <v>#N/A</v>
      </c>
      <c r="AE143" s="3" t="str">
        <f t="shared" si="47"/>
        <v>true</v>
      </c>
      <c r="AF143" s="3" t="e">
        <f>VLOOKUP(C143,#REF!,2,FALSE)</f>
        <v>#REF!</v>
      </c>
      <c r="AG143" s="3" t="e">
        <f t="shared" si="48"/>
        <v>#REF!</v>
      </c>
      <c r="AH143" s="3">
        <f t="shared" si="49"/>
        <v>0</v>
      </c>
      <c r="AI143" s="3">
        <f t="shared" si="50"/>
        <v>0</v>
      </c>
      <c r="AJ143" s="3">
        <f t="shared" si="51"/>
        <v>0</v>
      </c>
      <c r="AL143" s="3">
        <f t="shared" si="52"/>
        <v>0</v>
      </c>
      <c r="AM143" s="3">
        <f t="shared" si="53"/>
        <v>0</v>
      </c>
      <c r="AN143" s="3">
        <f t="shared" si="54"/>
        <v>0</v>
      </c>
      <c r="AO143" s="3">
        <f t="shared" si="55"/>
        <v>0</v>
      </c>
      <c r="AP143" s="3">
        <f t="shared" si="56"/>
        <v>0</v>
      </c>
      <c r="AQ143" s="3">
        <f t="shared" si="57"/>
        <v>0</v>
      </c>
      <c r="AS143" s="3" t="e">
        <f t="shared" si="58"/>
        <v>#REF!</v>
      </c>
      <c r="AU143" s="3" t="e">
        <f t="shared" si="59"/>
        <v>#NAME?</v>
      </c>
      <c r="AW143" s="3">
        <f t="shared" si="60"/>
        <v>0</v>
      </c>
      <c r="AX143" s="3">
        <f t="shared" si="61"/>
        <v>0</v>
      </c>
      <c r="AY143" s="3">
        <f t="shared" si="62"/>
        <v>0</v>
      </c>
      <c r="AZ143" s="3">
        <f t="shared" si="63"/>
        <v>0</v>
      </c>
      <c r="BA143" s="3">
        <f t="shared" si="64"/>
        <v>0</v>
      </c>
      <c r="BB143" s="3">
        <f t="shared" si="65"/>
        <v>0</v>
      </c>
      <c r="BM143" s="30"/>
      <c r="BO143" s="4" t="s">
        <v>190</v>
      </c>
      <c r="BP143" s="3" t="s">
        <v>262</v>
      </c>
      <c r="BQ143" s="139" t="s">
        <v>261</v>
      </c>
    </row>
    <row r="144" spans="2:69" x14ac:dyDescent="0.35">
      <c r="B144" s="14">
        <v>117</v>
      </c>
      <c r="C144" s="13">
        <f>'Actual Waste'!C123</f>
        <v>0</v>
      </c>
      <c r="D144" s="13">
        <f>'Actual Waste'!D123</f>
        <v>0</v>
      </c>
      <c r="E144" s="130"/>
      <c r="F144" s="130"/>
      <c r="G144" s="129" t="e">
        <f t="shared" si="33"/>
        <v>#N/A</v>
      </c>
      <c r="H144" s="128"/>
      <c r="I144" s="189">
        <f>'Actual Waste'!E123</f>
        <v>0</v>
      </c>
      <c r="J144" s="128"/>
      <c r="K144" s="127"/>
      <c r="L144" s="127" t="str">
        <f>IF('Actual Waste'!H123&lt;&gt;"",'Actual Waste'!H123,'Actual Waste'!I123)</f>
        <v/>
      </c>
      <c r="M144" s="126">
        <f>'Actual Waste'!F123</f>
        <v>0</v>
      </c>
      <c r="N144" s="7" t="str">
        <f>'Actual Waste'!U123</f>
        <v/>
      </c>
      <c r="O144" s="7" t="str">
        <f>'Actual Waste'!V123</f>
        <v/>
      </c>
      <c r="P144" s="6">
        <f>'Actual Waste'!N123</f>
        <v>0</v>
      </c>
      <c r="Q144" s="125" t="str">
        <f t="shared" si="34"/>
        <v/>
      </c>
      <c r="R144" s="124" t="str">
        <f t="shared" si="35"/>
        <v/>
      </c>
      <c r="S144" s="123" t="str">
        <f t="shared" si="36"/>
        <v/>
      </c>
      <c r="T144" s="122" t="str">
        <f t="shared" si="37"/>
        <v/>
      </c>
      <c r="U144" s="123" t="str">
        <f t="shared" si="38"/>
        <v/>
      </c>
      <c r="V144" s="122" t="str">
        <f t="shared" si="39"/>
        <v/>
      </c>
      <c r="W144" s="123">
        <f t="shared" si="40"/>
        <v>0</v>
      </c>
      <c r="X144" s="122">
        <f t="shared" si="41"/>
        <v>0</v>
      </c>
      <c r="Y144" s="123" t="e">
        <f t="shared" si="42"/>
        <v>#VALUE!</v>
      </c>
      <c r="Z144" s="122" t="e">
        <f t="shared" si="43"/>
        <v>#VALUE!</v>
      </c>
      <c r="AA144" s="123" t="e">
        <f t="shared" si="44"/>
        <v>#VALUE!</v>
      </c>
      <c r="AB144" s="122" t="e">
        <f t="shared" si="45"/>
        <v>#VALUE!</v>
      </c>
      <c r="AD144" s="3" t="e">
        <f t="shared" si="46"/>
        <v>#N/A</v>
      </c>
      <c r="AE144" s="3" t="str">
        <f t="shared" si="47"/>
        <v>true</v>
      </c>
      <c r="AF144" s="3" t="e">
        <f>VLOOKUP(C144,#REF!,2,FALSE)</f>
        <v>#REF!</v>
      </c>
      <c r="AG144" s="3" t="e">
        <f t="shared" si="48"/>
        <v>#REF!</v>
      </c>
      <c r="AH144" s="3">
        <f t="shared" si="49"/>
        <v>0</v>
      </c>
      <c r="AI144" s="3">
        <f t="shared" si="50"/>
        <v>0</v>
      </c>
      <c r="AJ144" s="3">
        <f t="shared" si="51"/>
        <v>0</v>
      </c>
      <c r="AL144" s="3">
        <f t="shared" si="52"/>
        <v>0</v>
      </c>
      <c r="AM144" s="3">
        <f t="shared" si="53"/>
        <v>0</v>
      </c>
      <c r="AN144" s="3">
        <f t="shared" si="54"/>
        <v>0</v>
      </c>
      <c r="AO144" s="3">
        <f t="shared" si="55"/>
        <v>0</v>
      </c>
      <c r="AP144" s="3">
        <f t="shared" si="56"/>
        <v>0</v>
      </c>
      <c r="AQ144" s="3">
        <f t="shared" si="57"/>
        <v>0</v>
      </c>
      <c r="AS144" s="3" t="e">
        <f t="shared" si="58"/>
        <v>#REF!</v>
      </c>
      <c r="AU144" s="3" t="e">
        <f t="shared" si="59"/>
        <v>#NAME?</v>
      </c>
      <c r="AW144" s="3">
        <f t="shared" si="60"/>
        <v>0</v>
      </c>
      <c r="AX144" s="3">
        <f t="shared" si="61"/>
        <v>0</v>
      </c>
      <c r="AY144" s="3">
        <f t="shared" si="62"/>
        <v>0</v>
      </c>
      <c r="AZ144" s="3">
        <f t="shared" si="63"/>
        <v>0</v>
      </c>
      <c r="BA144" s="3">
        <f t="shared" si="64"/>
        <v>0</v>
      </c>
      <c r="BB144" s="3">
        <f t="shared" si="65"/>
        <v>0</v>
      </c>
      <c r="BM144" s="30"/>
      <c r="BO144" s="4" t="s">
        <v>190</v>
      </c>
      <c r="BP144" s="3" t="s">
        <v>260</v>
      </c>
      <c r="BQ144" s="139" t="s">
        <v>259</v>
      </c>
    </row>
    <row r="145" spans="2:69" x14ac:dyDescent="0.35">
      <c r="B145" s="14">
        <v>118</v>
      </c>
      <c r="C145" s="13">
        <f>'Actual Waste'!C124</f>
        <v>0</v>
      </c>
      <c r="D145" s="13">
        <f>'Actual Waste'!D124</f>
        <v>0</v>
      </c>
      <c r="E145" s="130"/>
      <c r="F145" s="130"/>
      <c r="G145" s="129" t="e">
        <f t="shared" si="33"/>
        <v>#N/A</v>
      </c>
      <c r="H145" s="128"/>
      <c r="I145" s="189">
        <f>'Actual Waste'!E124</f>
        <v>0</v>
      </c>
      <c r="J145" s="128"/>
      <c r="K145" s="127"/>
      <c r="L145" s="127" t="str">
        <f>IF('Actual Waste'!H124&lt;&gt;"",'Actual Waste'!H124,'Actual Waste'!I124)</f>
        <v/>
      </c>
      <c r="M145" s="126">
        <f>'Actual Waste'!F124</f>
        <v>0</v>
      </c>
      <c r="N145" s="7" t="str">
        <f>'Actual Waste'!U124</f>
        <v/>
      </c>
      <c r="O145" s="7" t="str">
        <f>'Actual Waste'!V124</f>
        <v/>
      </c>
      <c r="P145" s="6">
        <f>'Actual Waste'!N124</f>
        <v>0</v>
      </c>
      <c r="Q145" s="125" t="str">
        <f t="shared" si="34"/>
        <v/>
      </c>
      <c r="R145" s="124" t="str">
        <f t="shared" si="35"/>
        <v/>
      </c>
      <c r="S145" s="123" t="str">
        <f t="shared" si="36"/>
        <v/>
      </c>
      <c r="T145" s="122" t="str">
        <f t="shared" si="37"/>
        <v/>
      </c>
      <c r="U145" s="123" t="str">
        <f t="shared" si="38"/>
        <v/>
      </c>
      <c r="V145" s="122" t="str">
        <f t="shared" si="39"/>
        <v/>
      </c>
      <c r="W145" s="123">
        <f t="shared" si="40"/>
        <v>0</v>
      </c>
      <c r="X145" s="122">
        <f t="shared" si="41"/>
        <v>0</v>
      </c>
      <c r="Y145" s="123" t="e">
        <f t="shared" si="42"/>
        <v>#VALUE!</v>
      </c>
      <c r="Z145" s="122" t="e">
        <f t="shared" si="43"/>
        <v>#VALUE!</v>
      </c>
      <c r="AA145" s="123" t="e">
        <f t="shared" si="44"/>
        <v>#VALUE!</v>
      </c>
      <c r="AB145" s="122" t="e">
        <f t="shared" si="45"/>
        <v>#VALUE!</v>
      </c>
      <c r="AD145" s="3" t="e">
        <f t="shared" si="46"/>
        <v>#N/A</v>
      </c>
      <c r="AE145" s="3" t="str">
        <f t="shared" si="47"/>
        <v>true</v>
      </c>
      <c r="AF145" s="3" t="e">
        <f>VLOOKUP(C145,#REF!,2,FALSE)</f>
        <v>#REF!</v>
      </c>
      <c r="AG145" s="3" t="e">
        <f t="shared" si="48"/>
        <v>#REF!</v>
      </c>
      <c r="AH145" s="3">
        <f t="shared" si="49"/>
        <v>0</v>
      </c>
      <c r="AI145" s="3">
        <f t="shared" si="50"/>
        <v>0</v>
      </c>
      <c r="AJ145" s="3">
        <f t="shared" si="51"/>
        <v>0</v>
      </c>
      <c r="AL145" s="3">
        <f t="shared" si="52"/>
        <v>0</v>
      </c>
      <c r="AM145" s="3">
        <f t="shared" si="53"/>
        <v>0</v>
      </c>
      <c r="AN145" s="3">
        <f t="shared" si="54"/>
        <v>0</v>
      </c>
      <c r="AO145" s="3">
        <f t="shared" si="55"/>
        <v>0</v>
      </c>
      <c r="AP145" s="3">
        <f t="shared" si="56"/>
        <v>0</v>
      </c>
      <c r="AQ145" s="3">
        <f t="shared" si="57"/>
        <v>0</v>
      </c>
      <c r="AS145" s="3" t="e">
        <f t="shared" si="58"/>
        <v>#REF!</v>
      </c>
      <c r="AU145" s="3" t="e">
        <f t="shared" si="59"/>
        <v>#NAME?</v>
      </c>
      <c r="AW145" s="3">
        <f t="shared" si="60"/>
        <v>0</v>
      </c>
      <c r="AX145" s="3">
        <f t="shared" si="61"/>
        <v>0</v>
      </c>
      <c r="AY145" s="3">
        <f t="shared" si="62"/>
        <v>0</v>
      </c>
      <c r="AZ145" s="3">
        <f t="shared" si="63"/>
        <v>0</v>
      </c>
      <c r="BA145" s="3">
        <f t="shared" si="64"/>
        <v>0</v>
      </c>
      <c r="BB145" s="3">
        <f t="shared" si="65"/>
        <v>0</v>
      </c>
      <c r="BM145" s="30"/>
      <c r="BO145" s="4" t="s">
        <v>190</v>
      </c>
      <c r="BP145" s="3" t="s">
        <v>258</v>
      </c>
      <c r="BQ145" s="139" t="s">
        <v>257</v>
      </c>
    </row>
    <row r="146" spans="2:69" ht="12.75" customHeight="1" x14ac:dyDescent="0.35">
      <c r="B146" s="14">
        <v>119</v>
      </c>
      <c r="C146" s="13">
        <f>'Actual Waste'!C125</f>
        <v>0</v>
      </c>
      <c r="D146" s="13">
        <f>'Actual Waste'!D125</f>
        <v>0</v>
      </c>
      <c r="E146" s="130"/>
      <c r="F146" s="130"/>
      <c r="G146" s="129" t="e">
        <f t="shared" si="33"/>
        <v>#N/A</v>
      </c>
      <c r="H146" s="128"/>
      <c r="I146" s="189">
        <f>'Actual Waste'!E125</f>
        <v>0</v>
      </c>
      <c r="J146" s="128"/>
      <c r="K146" s="127"/>
      <c r="L146" s="127" t="str">
        <f>IF('Actual Waste'!H125&lt;&gt;"",'Actual Waste'!H125,'Actual Waste'!I125)</f>
        <v/>
      </c>
      <c r="M146" s="126">
        <f>'Actual Waste'!F125</f>
        <v>0</v>
      </c>
      <c r="N146" s="7" t="str">
        <f>'Actual Waste'!U125</f>
        <v/>
      </c>
      <c r="O146" s="7" t="str">
        <f>'Actual Waste'!V125</f>
        <v/>
      </c>
      <c r="P146" s="6">
        <f>'Actual Waste'!N125</f>
        <v>0</v>
      </c>
      <c r="Q146" s="125" t="str">
        <f t="shared" si="34"/>
        <v/>
      </c>
      <c r="R146" s="124" t="str">
        <f t="shared" si="35"/>
        <v/>
      </c>
      <c r="S146" s="123" t="str">
        <f t="shared" si="36"/>
        <v/>
      </c>
      <c r="T146" s="122" t="str">
        <f t="shared" si="37"/>
        <v/>
      </c>
      <c r="U146" s="123" t="str">
        <f t="shared" si="38"/>
        <v/>
      </c>
      <c r="V146" s="122" t="str">
        <f t="shared" si="39"/>
        <v/>
      </c>
      <c r="W146" s="123">
        <f t="shared" si="40"/>
        <v>0</v>
      </c>
      <c r="X146" s="122">
        <f t="shared" si="41"/>
        <v>0</v>
      </c>
      <c r="Y146" s="123" t="e">
        <f t="shared" si="42"/>
        <v>#VALUE!</v>
      </c>
      <c r="Z146" s="122" t="e">
        <f t="shared" si="43"/>
        <v>#VALUE!</v>
      </c>
      <c r="AA146" s="123" t="e">
        <f t="shared" si="44"/>
        <v>#VALUE!</v>
      </c>
      <c r="AB146" s="122" t="e">
        <f t="shared" si="45"/>
        <v>#VALUE!</v>
      </c>
      <c r="AD146" s="3" t="e">
        <f t="shared" si="46"/>
        <v>#N/A</v>
      </c>
      <c r="AE146" s="3" t="str">
        <f t="shared" si="47"/>
        <v>true</v>
      </c>
      <c r="AF146" s="3" t="e">
        <f>VLOOKUP(C146,#REF!,2,FALSE)</f>
        <v>#REF!</v>
      </c>
      <c r="AG146" s="3" t="e">
        <f t="shared" si="48"/>
        <v>#REF!</v>
      </c>
      <c r="AH146" s="3">
        <f t="shared" si="49"/>
        <v>0</v>
      </c>
      <c r="AI146" s="3">
        <f t="shared" si="50"/>
        <v>0</v>
      </c>
      <c r="AJ146" s="3">
        <f t="shared" si="51"/>
        <v>0</v>
      </c>
      <c r="AL146" s="3">
        <f t="shared" si="52"/>
        <v>0</v>
      </c>
      <c r="AM146" s="3">
        <f t="shared" si="53"/>
        <v>0</v>
      </c>
      <c r="AN146" s="3">
        <f t="shared" si="54"/>
        <v>0</v>
      </c>
      <c r="AO146" s="3">
        <f t="shared" si="55"/>
        <v>0</v>
      </c>
      <c r="AP146" s="3">
        <f t="shared" si="56"/>
        <v>0</v>
      </c>
      <c r="AQ146" s="3">
        <f t="shared" si="57"/>
        <v>0</v>
      </c>
      <c r="AS146" s="3" t="e">
        <f t="shared" si="58"/>
        <v>#REF!</v>
      </c>
      <c r="AU146" s="3" t="e">
        <f t="shared" si="59"/>
        <v>#NAME?</v>
      </c>
      <c r="AW146" s="3">
        <f t="shared" si="60"/>
        <v>0</v>
      </c>
      <c r="AX146" s="3">
        <f t="shared" si="61"/>
        <v>0</v>
      </c>
      <c r="AY146" s="3">
        <f t="shared" si="62"/>
        <v>0</v>
      </c>
      <c r="AZ146" s="3">
        <f t="shared" si="63"/>
        <v>0</v>
      </c>
      <c r="BA146" s="3">
        <f t="shared" si="64"/>
        <v>0</v>
      </c>
      <c r="BB146" s="3">
        <f t="shared" si="65"/>
        <v>0</v>
      </c>
      <c r="BO146" s="133" t="s">
        <v>190</v>
      </c>
      <c r="BP146" s="138" t="s">
        <v>256</v>
      </c>
      <c r="BQ146" s="134" t="s">
        <v>255</v>
      </c>
    </row>
    <row r="147" spans="2:69" x14ac:dyDescent="0.35">
      <c r="B147" s="14">
        <v>120</v>
      </c>
      <c r="C147" s="13">
        <f>'Actual Waste'!C126</f>
        <v>0</v>
      </c>
      <c r="D147" s="13">
        <f>'Actual Waste'!D126</f>
        <v>0</v>
      </c>
      <c r="E147" s="130"/>
      <c r="F147" s="130"/>
      <c r="G147" s="129" t="e">
        <f t="shared" si="33"/>
        <v>#N/A</v>
      </c>
      <c r="H147" s="128"/>
      <c r="I147" s="189">
        <f>'Actual Waste'!E126</f>
        <v>0</v>
      </c>
      <c r="J147" s="128"/>
      <c r="K147" s="127"/>
      <c r="L147" s="127" t="str">
        <f>IF('Actual Waste'!H126&lt;&gt;"",'Actual Waste'!H126,'Actual Waste'!I126)</f>
        <v/>
      </c>
      <c r="M147" s="126">
        <f>'Actual Waste'!F126</f>
        <v>0</v>
      </c>
      <c r="N147" s="7" t="str">
        <f>'Actual Waste'!U126</f>
        <v/>
      </c>
      <c r="O147" s="7" t="str">
        <f>'Actual Waste'!V126</f>
        <v/>
      </c>
      <c r="P147" s="6">
        <f>'Actual Waste'!N126</f>
        <v>0</v>
      </c>
      <c r="Q147" s="125" t="str">
        <f t="shared" si="34"/>
        <v/>
      </c>
      <c r="R147" s="124" t="str">
        <f t="shared" si="35"/>
        <v/>
      </c>
      <c r="S147" s="123" t="str">
        <f t="shared" si="36"/>
        <v/>
      </c>
      <c r="T147" s="122" t="str">
        <f t="shared" si="37"/>
        <v/>
      </c>
      <c r="U147" s="123" t="str">
        <f t="shared" si="38"/>
        <v/>
      </c>
      <c r="V147" s="122" t="str">
        <f t="shared" si="39"/>
        <v/>
      </c>
      <c r="W147" s="123">
        <f t="shared" si="40"/>
        <v>0</v>
      </c>
      <c r="X147" s="122">
        <f t="shared" si="41"/>
        <v>0</v>
      </c>
      <c r="Y147" s="123" t="e">
        <f t="shared" si="42"/>
        <v>#VALUE!</v>
      </c>
      <c r="Z147" s="122" t="e">
        <f t="shared" si="43"/>
        <v>#VALUE!</v>
      </c>
      <c r="AA147" s="123" t="e">
        <f t="shared" si="44"/>
        <v>#VALUE!</v>
      </c>
      <c r="AB147" s="122" t="e">
        <f t="shared" si="45"/>
        <v>#VALUE!</v>
      </c>
      <c r="AD147" s="3" t="e">
        <f t="shared" si="46"/>
        <v>#N/A</v>
      </c>
      <c r="AE147" s="3" t="str">
        <f t="shared" si="47"/>
        <v>true</v>
      </c>
      <c r="AF147" s="3" t="e">
        <f>VLOOKUP(C147,#REF!,2,FALSE)</f>
        <v>#REF!</v>
      </c>
      <c r="AG147" s="3" t="e">
        <f t="shared" si="48"/>
        <v>#REF!</v>
      </c>
      <c r="AH147" s="3">
        <f t="shared" si="49"/>
        <v>0</v>
      </c>
      <c r="AI147" s="3">
        <f t="shared" si="50"/>
        <v>0</v>
      </c>
      <c r="AJ147" s="3">
        <f t="shared" si="51"/>
        <v>0</v>
      </c>
      <c r="AL147" s="3">
        <f t="shared" si="52"/>
        <v>0</v>
      </c>
      <c r="AM147" s="3">
        <f t="shared" si="53"/>
        <v>0</v>
      </c>
      <c r="AN147" s="3">
        <f t="shared" si="54"/>
        <v>0</v>
      </c>
      <c r="AO147" s="3">
        <f t="shared" si="55"/>
        <v>0</v>
      </c>
      <c r="AP147" s="3">
        <f t="shared" si="56"/>
        <v>0</v>
      </c>
      <c r="AQ147" s="3">
        <f t="shared" si="57"/>
        <v>0</v>
      </c>
      <c r="AS147" s="3" t="e">
        <f t="shared" si="58"/>
        <v>#REF!</v>
      </c>
      <c r="AU147" s="3" t="e">
        <f t="shared" si="59"/>
        <v>#NAME?</v>
      </c>
      <c r="AW147" s="3">
        <f t="shared" si="60"/>
        <v>0</v>
      </c>
      <c r="AX147" s="3">
        <f t="shared" si="61"/>
        <v>0</v>
      </c>
      <c r="AY147" s="3">
        <f t="shared" si="62"/>
        <v>0</v>
      </c>
      <c r="AZ147" s="3">
        <f t="shared" si="63"/>
        <v>0</v>
      </c>
      <c r="BA147" s="3">
        <f t="shared" si="64"/>
        <v>0</v>
      </c>
      <c r="BB147" s="3">
        <f t="shared" si="65"/>
        <v>0</v>
      </c>
      <c r="BO147" s="133" t="s">
        <v>190</v>
      </c>
      <c r="BP147" s="135" t="s">
        <v>254</v>
      </c>
      <c r="BQ147" s="134" t="s">
        <v>253</v>
      </c>
    </row>
    <row r="148" spans="2:69" x14ac:dyDescent="0.35">
      <c r="B148" s="14">
        <v>121</v>
      </c>
      <c r="C148" s="13">
        <f>'Actual Waste'!C127</f>
        <v>0</v>
      </c>
      <c r="D148" s="13">
        <f>'Actual Waste'!D127</f>
        <v>0</v>
      </c>
      <c r="E148" s="130"/>
      <c r="F148" s="130"/>
      <c r="G148" s="129" t="e">
        <f t="shared" si="33"/>
        <v>#N/A</v>
      </c>
      <c r="H148" s="128"/>
      <c r="I148" s="189">
        <f>'Actual Waste'!E127</f>
        <v>0</v>
      </c>
      <c r="J148" s="128"/>
      <c r="K148" s="127"/>
      <c r="L148" s="127" t="str">
        <f>IF('Actual Waste'!H127&lt;&gt;"",'Actual Waste'!H127,'Actual Waste'!I127)</f>
        <v/>
      </c>
      <c r="M148" s="126">
        <f>'Actual Waste'!F127</f>
        <v>0</v>
      </c>
      <c r="N148" s="7" t="str">
        <f>'Actual Waste'!U127</f>
        <v/>
      </c>
      <c r="O148" s="7" t="str">
        <f>'Actual Waste'!V127</f>
        <v/>
      </c>
      <c r="P148" s="6">
        <f>'Actual Waste'!N127</f>
        <v>0</v>
      </c>
      <c r="Q148" s="125" t="str">
        <f t="shared" si="34"/>
        <v/>
      </c>
      <c r="R148" s="124" t="str">
        <f t="shared" si="35"/>
        <v/>
      </c>
      <c r="S148" s="123" t="str">
        <f t="shared" si="36"/>
        <v/>
      </c>
      <c r="T148" s="122" t="str">
        <f t="shared" si="37"/>
        <v/>
      </c>
      <c r="U148" s="123" t="str">
        <f t="shared" si="38"/>
        <v/>
      </c>
      <c r="V148" s="122" t="str">
        <f t="shared" si="39"/>
        <v/>
      </c>
      <c r="W148" s="123">
        <f t="shared" si="40"/>
        <v>0</v>
      </c>
      <c r="X148" s="122">
        <f t="shared" si="41"/>
        <v>0</v>
      </c>
      <c r="Y148" s="123" t="e">
        <f t="shared" si="42"/>
        <v>#VALUE!</v>
      </c>
      <c r="Z148" s="122" t="e">
        <f t="shared" si="43"/>
        <v>#VALUE!</v>
      </c>
      <c r="AA148" s="123" t="e">
        <f t="shared" si="44"/>
        <v>#VALUE!</v>
      </c>
      <c r="AB148" s="122" t="e">
        <f t="shared" si="45"/>
        <v>#VALUE!</v>
      </c>
      <c r="AD148" s="3" t="e">
        <f t="shared" si="46"/>
        <v>#N/A</v>
      </c>
      <c r="AE148" s="3" t="str">
        <f t="shared" si="47"/>
        <v>true</v>
      </c>
      <c r="AF148" s="3" t="e">
        <f>VLOOKUP(C148,#REF!,2,FALSE)</f>
        <v>#REF!</v>
      </c>
      <c r="AG148" s="3" t="e">
        <f t="shared" si="48"/>
        <v>#REF!</v>
      </c>
      <c r="AH148" s="3">
        <f t="shared" si="49"/>
        <v>0</v>
      </c>
      <c r="AI148" s="3">
        <f t="shared" si="50"/>
        <v>0</v>
      </c>
      <c r="AJ148" s="3">
        <f t="shared" si="51"/>
        <v>0</v>
      </c>
      <c r="AL148" s="3">
        <f t="shared" si="52"/>
        <v>0</v>
      </c>
      <c r="AM148" s="3">
        <f t="shared" si="53"/>
        <v>0</v>
      </c>
      <c r="AN148" s="3">
        <f t="shared" si="54"/>
        <v>0</v>
      </c>
      <c r="AO148" s="3">
        <f t="shared" si="55"/>
        <v>0</v>
      </c>
      <c r="AP148" s="3">
        <f t="shared" si="56"/>
        <v>0</v>
      </c>
      <c r="AQ148" s="3">
        <f t="shared" si="57"/>
        <v>0</v>
      </c>
      <c r="AS148" s="3" t="e">
        <f t="shared" si="58"/>
        <v>#REF!</v>
      </c>
      <c r="AU148" s="3" t="e">
        <f t="shared" si="59"/>
        <v>#NAME?</v>
      </c>
      <c r="AW148" s="3">
        <f t="shared" si="60"/>
        <v>0</v>
      </c>
      <c r="AX148" s="3">
        <f t="shared" si="61"/>
        <v>0</v>
      </c>
      <c r="AY148" s="3">
        <f t="shared" si="62"/>
        <v>0</v>
      </c>
      <c r="AZ148" s="3">
        <f t="shared" si="63"/>
        <v>0</v>
      </c>
      <c r="BA148" s="3">
        <f t="shared" si="64"/>
        <v>0</v>
      </c>
      <c r="BB148" s="3">
        <f t="shared" si="65"/>
        <v>0</v>
      </c>
      <c r="BO148" s="133" t="s">
        <v>190</v>
      </c>
      <c r="BP148" s="57" t="s">
        <v>252</v>
      </c>
      <c r="BQ148" s="137" t="s">
        <v>251</v>
      </c>
    </row>
    <row r="149" spans="2:69" x14ac:dyDescent="0.35">
      <c r="B149" s="14">
        <v>122</v>
      </c>
      <c r="C149" s="13">
        <f>'Actual Waste'!C128</f>
        <v>0</v>
      </c>
      <c r="D149" s="13">
        <f>'Actual Waste'!D128</f>
        <v>0</v>
      </c>
      <c r="E149" s="130"/>
      <c r="F149" s="130"/>
      <c r="G149" s="129" t="e">
        <f t="shared" si="33"/>
        <v>#N/A</v>
      </c>
      <c r="H149" s="128"/>
      <c r="I149" s="189">
        <f>'Actual Waste'!E128</f>
        <v>0</v>
      </c>
      <c r="J149" s="128"/>
      <c r="K149" s="127"/>
      <c r="L149" s="127" t="str">
        <f>IF('Actual Waste'!H128&lt;&gt;"",'Actual Waste'!H128,'Actual Waste'!I128)</f>
        <v/>
      </c>
      <c r="M149" s="126">
        <f>'Actual Waste'!F128</f>
        <v>0</v>
      </c>
      <c r="N149" s="7" t="str">
        <f>'Actual Waste'!U128</f>
        <v/>
      </c>
      <c r="O149" s="7" t="str">
        <f>'Actual Waste'!V128</f>
        <v/>
      </c>
      <c r="P149" s="6">
        <f>'Actual Waste'!N128</f>
        <v>0</v>
      </c>
      <c r="Q149" s="125" t="str">
        <f t="shared" si="34"/>
        <v/>
      </c>
      <c r="R149" s="124" t="str">
        <f t="shared" si="35"/>
        <v/>
      </c>
      <c r="S149" s="123" t="str">
        <f t="shared" si="36"/>
        <v/>
      </c>
      <c r="T149" s="122" t="str">
        <f t="shared" si="37"/>
        <v/>
      </c>
      <c r="U149" s="123" t="str">
        <f t="shared" si="38"/>
        <v/>
      </c>
      <c r="V149" s="122" t="str">
        <f t="shared" si="39"/>
        <v/>
      </c>
      <c r="W149" s="123">
        <f t="shared" si="40"/>
        <v>0</v>
      </c>
      <c r="X149" s="122">
        <f t="shared" si="41"/>
        <v>0</v>
      </c>
      <c r="Y149" s="123" t="e">
        <f t="shared" si="42"/>
        <v>#VALUE!</v>
      </c>
      <c r="Z149" s="122" t="e">
        <f t="shared" si="43"/>
        <v>#VALUE!</v>
      </c>
      <c r="AA149" s="123" t="e">
        <f t="shared" si="44"/>
        <v>#VALUE!</v>
      </c>
      <c r="AB149" s="122" t="e">
        <f t="shared" si="45"/>
        <v>#VALUE!</v>
      </c>
      <c r="AD149" s="3" t="e">
        <f t="shared" si="46"/>
        <v>#N/A</v>
      </c>
      <c r="AE149" s="3" t="str">
        <f t="shared" si="47"/>
        <v>true</v>
      </c>
      <c r="AF149" s="3" t="e">
        <f>VLOOKUP(C149,#REF!,2,FALSE)</f>
        <v>#REF!</v>
      </c>
      <c r="AG149" s="3" t="e">
        <f t="shared" si="48"/>
        <v>#REF!</v>
      </c>
      <c r="AH149" s="3">
        <f t="shared" si="49"/>
        <v>0</v>
      </c>
      <c r="AI149" s="3">
        <f t="shared" si="50"/>
        <v>0</v>
      </c>
      <c r="AJ149" s="3">
        <f t="shared" si="51"/>
        <v>0</v>
      </c>
      <c r="AL149" s="3">
        <f t="shared" si="52"/>
        <v>0</v>
      </c>
      <c r="AM149" s="3">
        <f t="shared" si="53"/>
        <v>0</v>
      </c>
      <c r="AN149" s="3">
        <f t="shared" si="54"/>
        <v>0</v>
      </c>
      <c r="AO149" s="3">
        <f t="shared" si="55"/>
        <v>0</v>
      </c>
      <c r="AP149" s="3">
        <f t="shared" si="56"/>
        <v>0</v>
      </c>
      <c r="AQ149" s="3">
        <f t="shared" si="57"/>
        <v>0</v>
      </c>
      <c r="AS149" s="3" t="e">
        <f t="shared" si="58"/>
        <v>#REF!</v>
      </c>
      <c r="AU149" s="3" t="e">
        <f t="shared" si="59"/>
        <v>#NAME?</v>
      </c>
      <c r="AW149" s="3">
        <f t="shared" si="60"/>
        <v>0</v>
      </c>
      <c r="AX149" s="3">
        <f t="shared" si="61"/>
        <v>0</v>
      </c>
      <c r="AY149" s="3">
        <f t="shared" si="62"/>
        <v>0</v>
      </c>
      <c r="AZ149" s="3">
        <f t="shared" si="63"/>
        <v>0</v>
      </c>
      <c r="BA149" s="3">
        <f t="shared" si="64"/>
        <v>0</v>
      </c>
      <c r="BB149" s="3">
        <f t="shared" si="65"/>
        <v>0</v>
      </c>
      <c r="BO149" s="133" t="s">
        <v>190</v>
      </c>
      <c r="BP149" s="57" t="s">
        <v>250</v>
      </c>
      <c r="BQ149" s="137" t="s">
        <v>249</v>
      </c>
    </row>
    <row r="150" spans="2:69" x14ac:dyDescent="0.35">
      <c r="B150" s="14">
        <v>123</v>
      </c>
      <c r="C150" s="13">
        <f>'Actual Waste'!C129</f>
        <v>0</v>
      </c>
      <c r="D150" s="13">
        <f>'Actual Waste'!D129</f>
        <v>0</v>
      </c>
      <c r="E150" s="130"/>
      <c r="F150" s="130"/>
      <c r="G150" s="129" t="e">
        <f t="shared" si="33"/>
        <v>#N/A</v>
      </c>
      <c r="H150" s="128"/>
      <c r="I150" s="189">
        <f>'Actual Waste'!E129</f>
        <v>0</v>
      </c>
      <c r="J150" s="128"/>
      <c r="K150" s="127"/>
      <c r="L150" s="127" t="str">
        <f>IF('Actual Waste'!H129&lt;&gt;"",'Actual Waste'!H129,'Actual Waste'!I129)</f>
        <v/>
      </c>
      <c r="M150" s="126">
        <f>'Actual Waste'!F129</f>
        <v>0</v>
      </c>
      <c r="N150" s="7" t="str">
        <f>'Actual Waste'!U129</f>
        <v/>
      </c>
      <c r="O150" s="7" t="str">
        <f>'Actual Waste'!V129</f>
        <v/>
      </c>
      <c r="P150" s="6">
        <f>'Actual Waste'!N129</f>
        <v>0</v>
      </c>
      <c r="Q150" s="125" t="str">
        <f t="shared" si="34"/>
        <v/>
      </c>
      <c r="R150" s="124" t="str">
        <f t="shared" si="35"/>
        <v/>
      </c>
      <c r="S150" s="123" t="str">
        <f t="shared" si="36"/>
        <v/>
      </c>
      <c r="T150" s="122" t="str">
        <f t="shared" si="37"/>
        <v/>
      </c>
      <c r="U150" s="123" t="str">
        <f t="shared" si="38"/>
        <v/>
      </c>
      <c r="V150" s="122" t="str">
        <f t="shared" si="39"/>
        <v/>
      </c>
      <c r="W150" s="123">
        <f t="shared" si="40"/>
        <v>0</v>
      </c>
      <c r="X150" s="122">
        <f t="shared" si="41"/>
        <v>0</v>
      </c>
      <c r="Y150" s="123" t="e">
        <f t="shared" si="42"/>
        <v>#VALUE!</v>
      </c>
      <c r="Z150" s="122" t="e">
        <f t="shared" si="43"/>
        <v>#VALUE!</v>
      </c>
      <c r="AA150" s="123" t="e">
        <f t="shared" si="44"/>
        <v>#VALUE!</v>
      </c>
      <c r="AB150" s="122" t="e">
        <f t="shared" si="45"/>
        <v>#VALUE!</v>
      </c>
      <c r="AD150" s="3" t="e">
        <f t="shared" si="46"/>
        <v>#N/A</v>
      </c>
      <c r="AE150" s="3" t="str">
        <f t="shared" si="47"/>
        <v>true</v>
      </c>
      <c r="AF150" s="3" t="e">
        <f>VLOOKUP(C150,#REF!,2,FALSE)</f>
        <v>#REF!</v>
      </c>
      <c r="AG150" s="3" t="e">
        <f t="shared" si="48"/>
        <v>#REF!</v>
      </c>
      <c r="AH150" s="3">
        <f t="shared" si="49"/>
        <v>0</v>
      </c>
      <c r="AI150" s="3">
        <f t="shared" si="50"/>
        <v>0</v>
      </c>
      <c r="AJ150" s="3">
        <f t="shared" si="51"/>
        <v>0</v>
      </c>
      <c r="AL150" s="3">
        <f t="shared" si="52"/>
        <v>0</v>
      </c>
      <c r="AM150" s="3">
        <f t="shared" si="53"/>
        <v>0</v>
      </c>
      <c r="AN150" s="3">
        <f t="shared" si="54"/>
        <v>0</v>
      </c>
      <c r="AO150" s="3">
        <f t="shared" si="55"/>
        <v>0</v>
      </c>
      <c r="AP150" s="3">
        <f t="shared" si="56"/>
        <v>0</v>
      </c>
      <c r="AQ150" s="3">
        <f t="shared" si="57"/>
        <v>0</v>
      </c>
      <c r="AS150" s="3" t="e">
        <f t="shared" si="58"/>
        <v>#REF!</v>
      </c>
      <c r="AU150" s="3" t="e">
        <f t="shared" si="59"/>
        <v>#NAME?</v>
      </c>
      <c r="AW150" s="3">
        <f t="shared" si="60"/>
        <v>0</v>
      </c>
      <c r="AX150" s="3">
        <f t="shared" si="61"/>
        <v>0</v>
      </c>
      <c r="AY150" s="3">
        <f t="shared" si="62"/>
        <v>0</v>
      </c>
      <c r="AZ150" s="3">
        <f t="shared" si="63"/>
        <v>0</v>
      </c>
      <c r="BA150" s="3">
        <f t="shared" si="64"/>
        <v>0</v>
      </c>
      <c r="BB150" s="3">
        <f t="shared" si="65"/>
        <v>0</v>
      </c>
      <c r="BO150" s="133" t="s">
        <v>190</v>
      </c>
      <c r="BP150" s="135" t="s">
        <v>248</v>
      </c>
      <c r="BQ150" s="134" t="s">
        <v>247</v>
      </c>
    </row>
    <row r="151" spans="2:69" x14ac:dyDescent="0.35">
      <c r="B151" s="14">
        <v>124</v>
      </c>
      <c r="C151" s="13">
        <f>'Actual Waste'!C130</f>
        <v>0</v>
      </c>
      <c r="D151" s="13">
        <f>'Actual Waste'!D130</f>
        <v>0</v>
      </c>
      <c r="E151" s="130"/>
      <c r="F151" s="130"/>
      <c r="G151" s="129" t="e">
        <f t="shared" si="33"/>
        <v>#N/A</v>
      </c>
      <c r="H151" s="128"/>
      <c r="I151" s="189">
        <f>'Actual Waste'!E130</f>
        <v>0</v>
      </c>
      <c r="J151" s="128"/>
      <c r="K151" s="127"/>
      <c r="L151" s="127" t="str">
        <f>IF('Actual Waste'!H130&lt;&gt;"",'Actual Waste'!H130,'Actual Waste'!I130)</f>
        <v/>
      </c>
      <c r="M151" s="126">
        <f>'Actual Waste'!F130</f>
        <v>0</v>
      </c>
      <c r="N151" s="7" t="str">
        <f>'Actual Waste'!U130</f>
        <v/>
      </c>
      <c r="O151" s="7" t="str">
        <f>'Actual Waste'!V130</f>
        <v/>
      </c>
      <c r="P151" s="6">
        <f>'Actual Waste'!N130</f>
        <v>0</v>
      </c>
      <c r="Q151" s="125" t="str">
        <f t="shared" si="34"/>
        <v/>
      </c>
      <c r="R151" s="124" t="str">
        <f t="shared" si="35"/>
        <v/>
      </c>
      <c r="S151" s="123" t="str">
        <f t="shared" si="36"/>
        <v/>
      </c>
      <c r="T151" s="122" t="str">
        <f t="shared" si="37"/>
        <v/>
      </c>
      <c r="U151" s="123" t="str">
        <f t="shared" si="38"/>
        <v/>
      </c>
      <c r="V151" s="122" t="str">
        <f t="shared" si="39"/>
        <v/>
      </c>
      <c r="W151" s="123">
        <f t="shared" si="40"/>
        <v>0</v>
      </c>
      <c r="X151" s="122">
        <f t="shared" si="41"/>
        <v>0</v>
      </c>
      <c r="Y151" s="123" t="e">
        <f t="shared" si="42"/>
        <v>#VALUE!</v>
      </c>
      <c r="Z151" s="122" t="e">
        <f t="shared" si="43"/>
        <v>#VALUE!</v>
      </c>
      <c r="AA151" s="123" t="e">
        <f t="shared" si="44"/>
        <v>#VALUE!</v>
      </c>
      <c r="AB151" s="122" t="e">
        <f t="shared" si="45"/>
        <v>#VALUE!</v>
      </c>
      <c r="AD151" s="3" t="e">
        <f t="shared" si="46"/>
        <v>#N/A</v>
      </c>
      <c r="AE151" s="3" t="str">
        <f t="shared" si="47"/>
        <v>true</v>
      </c>
      <c r="AF151" s="3" t="e">
        <f>VLOOKUP(C151,#REF!,2,FALSE)</f>
        <v>#REF!</v>
      </c>
      <c r="AG151" s="3" t="e">
        <f t="shared" si="48"/>
        <v>#REF!</v>
      </c>
      <c r="AH151" s="3">
        <f t="shared" si="49"/>
        <v>0</v>
      </c>
      <c r="AI151" s="3">
        <f t="shared" si="50"/>
        <v>0</v>
      </c>
      <c r="AJ151" s="3">
        <f t="shared" si="51"/>
        <v>0</v>
      </c>
      <c r="AL151" s="3">
        <f t="shared" si="52"/>
        <v>0</v>
      </c>
      <c r="AM151" s="3">
        <f t="shared" si="53"/>
        <v>0</v>
      </c>
      <c r="AN151" s="3">
        <f t="shared" si="54"/>
        <v>0</v>
      </c>
      <c r="AO151" s="3">
        <f t="shared" si="55"/>
        <v>0</v>
      </c>
      <c r="AP151" s="3">
        <f t="shared" si="56"/>
        <v>0</v>
      </c>
      <c r="AQ151" s="3">
        <f t="shared" si="57"/>
        <v>0</v>
      </c>
      <c r="AS151" s="3" t="e">
        <f t="shared" si="58"/>
        <v>#REF!</v>
      </c>
      <c r="AU151" s="3" t="e">
        <f t="shared" si="59"/>
        <v>#NAME?</v>
      </c>
      <c r="AW151" s="3">
        <f t="shared" si="60"/>
        <v>0</v>
      </c>
      <c r="AX151" s="3">
        <f t="shared" si="61"/>
        <v>0</v>
      </c>
      <c r="AY151" s="3">
        <f t="shared" si="62"/>
        <v>0</v>
      </c>
      <c r="AZ151" s="3">
        <f t="shared" si="63"/>
        <v>0</v>
      </c>
      <c r="BA151" s="3">
        <f t="shared" si="64"/>
        <v>0</v>
      </c>
      <c r="BB151" s="3">
        <f t="shared" si="65"/>
        <v>0</v>
      </c>
      <c r="BO151" s="133" t="s">
        <v>190</v>
      </c>
      <c r="BP151" s="135" t="s">
        <v>246</v>
      </c>
      <c r="BQ151" s="134" t="s">
        <v>245</v>
      </c>
    </row>
    <row r="152" spans="2:69" x14ac:dyDescent="0.35">
      <c r="B152" s="14">
        <v>125</v>
      </c>
      <c r="C152" s="13">
        <f>'Actual Waste'!C131</f>
        <v>0</v>
      </c>
      <c r="D152" s="13">
        <f>'Actual Waste'!D131</f>
        <v>0</v>
      </c>
      <c r="E152" s="130"/>
      <c r="F152" s="130"/>
      <c r="G152" s="129" t="e">
        <f t="shared" si="33"/>
        <v>#N/A</v>
      </c>
      <c r="H152" s="128"/>
      <c r="I152" s="189">
        <f>'Actual Waste'!E131</f>
        <v>0</v>
      </c>
      <c r="J152" s="128"/>
      <c r="K152" s="127"/>
      <c r="L152" s="127" t="str">
        <f>IF('Actual Waste'!H131&lt;&gt;"",'Actual Waste'!H131,'Actual Waste'!I131)</f>
        <v/>
      </c>
      <c r="M152" s="126">
        <f>'Actual Waste'!F131</f>
        <v>0</v>
      </c>
      <c r="N152" s="7" t="str">
        <f>'Actual Waste'!U131</f>
        <v/>
      </c>
      <c r="O152" s="7" t="str">
        <f>'Actual Waste'!V131</f>
        <v/>
      </c>
      <c r="P152" s="6">
        <f>'Actual Waste'!N131</f>
        <v>0</v>
      </c>
      <c r="Q152" s="125" t="str">
        <f t="shared" si="34"/>
        <v/>
      </c>
      <c r="R152" s="124" t="str">
        <f t="shared" si="35"/>
        <v/>
      </c>
      <c r="S152" s="123" t="str">
        <f t="shared" si="36"/>
        <v/>
      </c>
      <c r="T152" s="122" t="str">
        <f t="shared" si="37"/>
        <v/>
      </c>
      <c r="U152" s="123" t="str">
        <f t="shared" si="38"/>
        <v/>
      </c>
      <c r="V152" s="122" t="str">
        <f t="shared" si="39"/>
        <v/>
      </c>
      <c r="W152" s="123">
        <f t="shared" si="40"/>
        <v>0</v>
      </c>
      <c r="X152" s="122">
        <f t="shared" si="41"/>
        <v>0</v>
      </c>
      <c r="Y152" s="123" t="e">
        <f t="shared" si="42"/>
        <v>#VALUE!</v>
      </c>
      <c r="Z152" s="122" t="e">
        <f t="shared" si="43"/>
        <v>#VALUE!</v>
      </c>
      <c r="AA152" s="123" t="e">
        <f t="shared" si="44"/>
        <v>#VALUE!</v>
      </c>
      <c r="AB152" s="122" t="e">
        <f t="shared" si="45"/>
        <v>#VALUE!</v>
      </c>
      <c r="AD152" s="3" t="e">
        <f t="shared" si="46"/>
        <v>#N/A</v>
      </c>
      <c r="AE152" s="3" t="str">
        <f t="shared" si="47"/>
        <v>true</v>
      </c>
      <c r="AF152" s="3" t="e">
        <f>VLOOKUP(C152,#REF!,2,FALSE)</f>
        <v>#REF!</v>
      </c>
      <c r="AG152" s="3" t="e">
        <f t="shared" si="48"/>
        <v>#REF!</v>
      </c>
      <c r="AH152" s="3">
        <f t="shared" si="49"/>
        <v>0</v>
      </c>
      <c r="AI152" s="3">
        <f t="shared" si="50"/>
        <v>0</v>
      </c>
      <c r="AJ152" s="3">
        <f t="shared" si="51"/>
        <v>0</v>
      </c>
      <c r="AL152" s="3">
        <f t="shared" si="52"/>
        <v>0</v>
      </c>
      <c r="AM152" s="3">
        <f t="shared" si="53"/>
        <v>0</v>
      </c>
      <c r="AN152" s="3">
        <f t="shared" si="54"/>
        <v>0</v>
      </c>
      <c r="AO152" s="3">
        <f t="shared" si="55"/>
        <v>0</v>
      </c>
      <c r="AP152" s="3">
        <f t="shared" si="56"/>
        <v>0</v>
      </c>
      <c r="AQ152" s="3">
        <f t="shared" si="57"/>
        <v>0</v>
      </c>
      <c r="AS152" s="3" t="e">
        <f t="shared" si="58"/>
        <v>#REF!</v>
      </c>
      <c r="AU152" s="3" t="e">
        <f t="shared" si="59"/>
        <v>#NAME?</v>
      </c>
      <c r="AW152" s="3">
        <f t="shared" si="60"/>
        <v>0</v>
      </c>
      <c r="AX152" s="3">
        <f t="shared" si="61"/>
        <v>0</v>
      </c>
      <c r="AY152" s="3">
        <f t="shared" si="62"/>
        <v>0</v>
      </c>
      <c r="AZ152" s="3">
        <f t="shared" si="63"/>
        <v>0</v>
      </c>
      <c r="BA152" s="3">
        <f t="shared" si="64"/>
        <v>0</v>
      </c>
      <c r="BB152" s="3">
        <f t="shared" si="65"/>
        <v>0</v>
      </c>
      <c r="BL152" s="136" t="s">
        <v>244</v>
      </c>
      <c r="BO152" s="133" t="s">
        <v>190</v>
      </c>
      <c r="BP152" s="135" t="s">
        <v>243</v>
      </c>
      <c r="BQ152" s="134" t="s">
        <v>242</v>
      </c>
    </row>
    <row r="153" spans="2:69" x14ac:dyDescent="0.35">
      <c r="B153" s="14">
        <v>126</v>
      </c>
      <c r="C153" s="13">
        <f>'Actual Waste'!C132</f>
        <v>0</v>
      </c>
      <c r="D153" s="13">
        <f>'Actual Waste'!D132</f>
        <v>0</v>
      </c>
      <c r="E153" s="130"/>
      <c r="F153" s="130"/>
      <c r="G153" s="129" t="e">
        <f t="shared" si="33"/>
        <v>#N/A</v>
      </c>
      <c r="H153" s="128"/>
      <c r="I153" s="189">
        <f>'Actual Waste'!E132</f>
        <v>0</v>
      </c>
      <c r="J153" s="128"/>
      <c r="K153" s="127"/>
      <c r="L153" s="127" t="str">
        <f>IF('Actual Waste'!H132&lt;&gt;"",'Actual Waste'!H132,'Actual Waste'!I132)</f>
        <v/>
      </c>
      <c r="M153" s="126">
        <f>'Actual Waste'!F132</f>
        <v>0</v>
      </c>
      <c r="N153" s="7" t="str">
        <f>'Actual Waste'!U132</f>
        <v/>
      </c>
      <c r="O153" s="7" t="str">
        <f>'Actual Waste'!V132</f>
        <v/>
      </c>
      <c r="P153" s="6">
        <f>'Actual Waste'!N132</f>
        <v>0</v>
      </c>
      <c r="Q153" s="125" t="str">
        <f t="shared" si="34"/>
        <v/>
      </c>
      <c r="R153" s="124" t="str">
        <f t="shared" si="35"/>
        <v/>
      </c>
      <c r="S153" s="123" t="str">
        <f t="shared" si="36"/>
        <v/>
      </c>
      <c r="T153" s="122" t="str">
        <f t="shared" si="37"/>
        <v/>
      </c>
      <c r="U153" s="123" t="str">
        <f t="shared" si="38"/>
        <v/>
      </c>
      <c r="V153" s="122" t="str">
        <f t="shared" si="39"/>
        <v/>
      </c>
      <c r="W153" s="123">
        <f t="shared" si="40"/>
        <v>0</v>
      </c>
      <c r="X153" s="122">
        <f t="shared" si="41"/>
        <v>0</v>
      </c>
      <c r="Y153" s="123" t="e">
        <f t="shared" si="42"/>
        <v>#VALUE!</v>
      </c>
      <c r="Z153" s="122" t="e">
        <f t="shared" si="43"/>
        <v>#VALUE!</v>
      </c>
      <c r="AA153" s="123" t="e">
        <f t="shared" si="44"/>
        <v>#VALUE!</v>
      </c>
      <c r="AB153" s="122" t="e">
        <f t="shared" si="45"/>
        <v>#VALUE!</v>
      </c>
      <c r="AD153" s="3" t="e">
        <f t="shared" si="46"/>
        <v>#N/A</v>
      </c>
      <c r="AE153" s="3" t="str">
        <f t="shared" si="47"/>
        <v>true</v>
      </c>
      <c r="AF153" s="3" t="e">
        <f>VLOOKUP(C153,#REF!,2,FALSE)</f>
        <v>#REF!</v>
      </c>
      <c r="AG153" s="3" t="e">
        <f t="shared" si="48"/>
        <v>#REF!</v>
      </c>
      <c r="AH153" s="3">
        <f t="shared" si="49"/>
        <v>0</v>
      </c>
      <c r="AI153" s="3">
        <f t="shared" si="50"/>
        <v>0</v>
      </c>
      <c r="AJ153" s="3">
        <f t="shared" si="51"/>
        <v>0</v>
      </c>
      <c r="AL153" s="3">
        <f t="shared" si="52"/>
        <v>0</v>
      </c>
      <c r="AM153" s="3">
        <f t="shared" si="53"/>
        <v>0</v>
      </c>
      <c r="AN153" s="3">
        <f t="shared" si="54"/>
        <v>0</v>
      </c>
      <c r="AO153" s="3">
        <f t="shared" si="55"/>
        <v>0</v>
      </c>
      <c r="AP153" s="3">
        <f t="shared" si="56"/>
        <v>0</v>
      </c>
      <c r="AQ153" s="3">
        <f t="shared" si="57"/>
        <v>0</v>
      </c>
      <c r="AS153" s="3" t="e">
        <f t="shared" si="58"/>
        <v>#REF!</v>
      </c>
      <c r="AU153" s="3" t="e">
        <f t="shared" si="59"/>
        <v>#NAME?</v>
      </c>
      <c r="AW153" s="3">
        <f t="shared" si="60"/>
        <v>0</v>
      </c>
      <c r="AX153" s="3">
        <f t="shared" si="61"/>
        <v>0</v>
      </c>
      <c r="AY153" s="3">
        <f t="shared" si="62"/>
        <v>0</v>
      </c>
      <c r="AZ153" s="3">
        <f t="shared" si="63"/>
        <v>0</v>
      </c>
      <c r="BA153" s="3">
        <f t="shared" si="64"/>
        <v>0</v>
      </c>
      <c r="BB153" s="3">
        <f t="shared" si="65"/>
        <v>0</v>
      </c>
      <c r="BL153" s="94" t="s">
        <v>241</v>
      </c>
      <c r="BO153" s="133" t="s">
        <v>190</v>
      </c>
      <c r="BP153" s="135" t="s">
        <v>240</v>
      </c>
      <c r="BQ153" s="134" t="s">
        <v>239</v>
      </c>
    </row>
    <row r="154" spans="2:69" x14ac:dyDescent="0.35">
      <c r="B154" s="14">
        <v>127</v>
      </c>
      <c r="C154" s="13">
        <f>'Actual Waste'!C133</f>
        <v>0</v>
      </c>
      <c r="D154" s="13">
        <f>'Actual Waste'!D133</f>
        <v>0</v>
      </c>
      <c r="E154" s="130"/>
      <c r="F154" s="130"/>
      <c r="G154" s="129" t="e">
        <f t="shared" si="33"/>
        <v>#N/A</v>
      </c>
      <c r="H154" s="128"/>
      <c r="I154" s="189">
        <f>'Actual Waste'!E133</f>
        <v>0</v>
      </c>
      <c r="J154" s="128"/>
      <c r="K154" s="127"/>
      <c r="L154" s="127" t="str">
        <f>IF('Actual Waste'!H133&lt;&gt;"",'Actual Waste'!H133,'Actual Waste'!I133)</f>
        <v/>
      </c>
      <c r="M154" s="126">
        <f>'Actual Waste'!F133</f>
        <v>0</v>
      </c>
      <c r="N154" s="7" t="str">
        <f>'Actual Waste'!U133</f>
        <v/>
      </c>
      <c r="O154" s="7" t="str">
        <f>'Actual Waste'!V133</f>
        <v/>
      </c>
      <c r="P154" s="6">
        <f>'Actual Waste'!N133</f>
        <v>0</v>
      </c>
      <c r="Q154" s="125" t="str">
        <f t="shared" si="34"/>
        <v/>
      </c>
      <c r="R154" s="124" t="str">
        <f t="shared" si="35"/>
        <v/>
      </c>
      <c r="S154" s="123" t="str">
        <f t="shared" si="36"/>
        <v/>
      </c>
      <c r="T154" s="122" t="str">
        <f t="shared" si="37"/>
        <v/>
      </c>
      <c r="U154" s="123" t="str">
        <f t="shared" si="38"/>
        <v/>
      </c>
      <c r="V154" s="122" t="str">
        <f t="shared" si="39"/>
        <v/>
      </c>
      <c r="W154" s="123">
        <f t="shared" si="40"/>
        <v>0</v>
      </c>
      <c r="X154" s="122">
        <f t="shared" si="41"/>
        <v>0</v>
      </c>
      <c r="Y154" s="123" t="e">
        <f t="shared" si="42"/>
        <v>#VALUE!</v>
      </c>
      <c r="Z154" s="122" t="e">
        <f t="shared" si="43"/>
        <v>#VALUE!</v>
      </c>
      <c r="AA154" s="123" t="e">
        <f t="shared" si="44"/>
        <v>#VALUE!</v>
      </c>
      <c r="AB154" s="122" t="e">
        <f t="shared" si="45"/>
        <v>#VALUE!</v>
      </c>
      <c r="AD154" s="3" t="e">
        <f t="shared" si="46"/>
        <v>#N/A</v>
      </c>
      <c r="AE154" s="3" t="str">
        <f t="shared" si="47"/>
        <v>true</v>
      </c>
      <c r="AF154" s="3" t="e">
        <f>VLOOKUP(C154,#REF!,2,FALSE)</f>
        <v>#REF!</v>
      </c>
      <c r="AG154" s="3" t="e">
        <f t="shared" si="48"/>
        <v>#REF!</v>
      </c>
      <c r="AH154" s="3">
        <f t="shared" si="49"/>
        <v>0</v>
      </c>
      <c r="AI154" s="3">
        <f t="shared" si="50"/>
        <v>0</v>
      </c>
      <c r="AJ154" s="3">
        <f t="shared" si="51"/>
        <v>0</v>
      </c>
      <c r="AL154" s="3">
        <f t="shared" si="52"/>
        <v>0</v>
      </c>
      <c r="AM154" s="3">
        <f t="shared" si="53"/>
        <v>0</v>
      </c>
      <c r="AN154" s="3">
        <f t="shared" si="54"/>
        <v>0</v>
      </c>
      <c r="AO154" s="3">
        <f t="shared" si="55"/>
        <v>0</v>
      </c>
      <c r="AP154" s="3">
        <f t="shared" si="56"/>
        <v>0</v>
      </c>
      <c r="AQ154" s="3">
        <f t="shared" si="57"/>
        <v>0</v>
      </c>
      <c r="AS154" s="3" t="e">
        <f t="shared" si="58"/>
        <v>#REF!</v>
      </c>
      <c r="AU154" s="3" t="e">
        <f t="shared" si="59"/>
        <v>#NAME?</v>
      </c>
      <c r="AW154" s="3">
        <f t="shared" si="60"/>
        <v>0</v>
      </c>
      <c r="AX154" s="3">
        <f t="shared" si="61"/>
        <v>0</v>
      </c>
      <c r="AY154" s="3">
        <f t="shared" si="62"/>
        <v>0</v>
      </c>
      <c r="AZ154" s="3">
        <f t="shared" si="63"/>
        <v>0</v>
      </c>
      <c r="BA154" s="3">
        <f t="shared" si="64"/>
        <v>0</v>
      </c>
      <c r="BB154" s="3">
        <f t="shared" si="65"/>
        <v>0</v>
      </c>
      <c r="BL154" s="84" t="s">
        <v>238</v>
      </c>
      <c r="BO154" s="133" t="s">
        <v>190</v>
      </c>
      <c r="BP154" s="135" t="s">
        <v>237</v>
      </c>
      <c r="BQ154" s="134" t="s">
        <v>236</v>
      </c>
    </row>
    <row r="155" spans="2:69" x14ac:dyDescent="0.35">
      <c r="B155" s="14">
        <v>128</v>
      </c>
      <c r="C155" s="13">
        <f>'Actual Waste'!C134</f>
        <v>0</v>
      </c>
      <c r="D155" s="13">
        <f>'Actual Waste'!D134</f>
        <v>0</v>
      </c>
      <c r="E155" s="130"/>
      <c r="F155" s="130"/>
      <c r="G155" s="129" t="e">
        <f t="shared" si="33"/>
        <v>#N/A</v>
      </c>
      <c r="H155" s="128"/>
      <c r="I155" s="189">
        <f>'Actual Waste'!E134</f>
        <v>0</v>
      </c>
      <c r="J155" s="128"/>
      <c r="K155" s="127"/>
      <c r="L155" s="127" t="str">
        <f>IF('Actual Waste'!H134&lt;&gt;"",'Actual Waste'!H134,'Actual Waste'!I134)</f>
        <v/>
      </c>
      <c r="M155" s="126">
        <f>'Actual Waste'!F134</f>
        <v>0</v>
      </c>
      <c r="N155" s="7" t="str">
        <f>'Actual Waste'!U134</f>
        <v/>
      </c>
      <c r="O155" s="7" t="str">
        <f>'Actual Waste'!V134</f>
        <v/>
      </c>
      <c r="P155" s="6">
        <f>'Actual Waste'!N134</f>
        <v>0</v>
      </c>
      <c r="Q155" s="125" t="str">
        <f t="shared" si="34"/>
        <v/>
      </c>
      <c r="R155" s="124" t="str">
        <f t="shared" si="35"/>
        <v/>
      </c>
      <c r="S155" s="123" t="str">
        <f t="shared" si="36"/>
        <v/>
      </c>
      <c r="T155" s="122" t="str">
        <f t="shared" si="37"/>
        <v/>
      </c>
      <c r="U155" s="123" t="str">
        <f t="shared" si="38"/>
        <v/>
      </c>
      <c r="V155" s="122" t="str">
        <f t="shared" si="39"/>
        <v/>
      </c>
      <c r="W155" s="123">
        <f t="shared" si="40"/>
        <v>0</v>
      </c>
      <c r="X155" s="122">
        <f t="shared" si="41"/>
        <v>0</v>
      </c>
      <c r="Y155" s="123" t="e">
        <f t="shared" si="42"/>
        <v>#VALUE!</v>
      </c>
      <c r="Z155" s="122" t="e">
        <f t="shared" si="43"/>
        <v>#VALUE!</v>
      </c>
      <c r="AA155" s="123" t="e">
        <f t="shared" si="44"/>
        <v>#VALUE!</v>
      </c>
      <c r="AB155" s="122" t="e">
        <f t="shared" si="45"/>
        <v>#VALUE!</v>
      </c>
      <c r="AD155" s="3" t="e">
        <f t="shared" si="46"/>
        <v>#N/A</v>
      </c>
      <c r="AE155" s="3" t="str">
        <f t="shared" si="47"/>
        <v>true</v>
      </c>
      <c r="AF155" s="3" t="e">
        <f>VLOOKUP(C155,#REF!,2,FALSE)</f>
        <v>#REF!</v>
      </c>
      <c r="AG155" s="3" t="e">
        <f t="shared" si="48"/>
        <v>#REF!</v>
      </c>
      <c r="AH155" s="3">
        <f t="shared" si="49"/>
        <v>0</v>
      </c>
      <c r="AI155" s="3">
        <f t="shared" si="50"/>
        <v>0</v>
      </c>
      <c r="AJ155" s="3">
        <f t="shared" si="51"/>
        <v>0</v>
      </c>
      <c r="AL155" s="3">
        <f t="shared" si="52"/>
        <v>0</v>
      </c>
      <c r="AM155" s="3">
        <f t="shared" si="53"/>
        <v>0</v>
      </c>
      <c r="AN155" s="3">
        <f t="shared" si="54"/>
        <v>0</v>
      </c>
      <c r="AO155" s="3">
        <f t="shared" si="55"/>
        <v>0</v>
      </c>
      <c r="AP155" s="3">
        <f t="shared" si="56"/>
        <v>0</v>
      </c>
      <c r="AQ155" s="3">
        <f t="shared" si="57"/>
        <v>0</v>
      </c>
      <c r="AS155" s="3" t="e">
        <f t="shared" si="58"/>
        <v>#REF!</v>
      </c>
      <c r="AU155" s="3" t="e">
        <f t="shared" si="59"/>
        <v>#NAME?</v>
      </c>
      <c r="AW155" s="3">
        <f t="shared" si="60"/>
        <v>0</v>
      </c>
      <c r="AX155" s="3">
        <f t="shared" si="61"/>
        <v>0</v>
      </c>
      <c r="AY155" s="3">
        <f t="shared" si="62"/>
        <v>0</v>
      </c>
      <c r="AZ155" s="3">
        <f t="shared" si="63"/>
        <v>0</v>
      </c>
      <c r="BA155" s="3">
        <f t="shared" si="64"/>
        <v>0</v>
      </c>
      <c r="BB155" s="3">
        <f t="shared" si="65"/>
        <v>0</v>
      </c>
      <c r="BL155" s="84" t="s">
        <v>235</v>
      </c>
      <c r="BO155" s="133" t="s">
        <v>190</v>
      </c>
      <c r="BP155" s="135" t="s">
        <v>234</v>
      </c>
      <c r="BQ155" s="134" t="s">
        <v>233</v>
      </c>
    </row>
    <row r="156" spans="2:69" ht="14.25" customHeight="1" x14ac:dyDescent="0.35">
      <c r="B156" s="14">
        <v>129</v>
      </c>
      <c r="C156" s="13">
        <f>'Actual Waste'!C135</f>
        <v>0</v>
      </c>
      <c r="D156" s="13">
        <f>'Actual Waste'!D135</f>
        <v>0</v>
      </c>
      <c r="E156" s="130"/>
      <c r="F156" s="130"/>
      <c r="G156" s="129" t="e">
        <f t="shared" ref="G156:G219" si="66">IF(D156="","",IF(E156&lt;&gt;"",VLOOKUP(E156,Lookup_LOWCode,2,FALSE),VLOOKUP(D156,Lookup_ActualLOWCode,2,FALSE)))</f>
        <v>#N/A</v>
      </c>
      <c r="H156" s="128"/>
      <c r="I156" s="189">
        <f>'Actual Waste'!E135</f>
        <v>0</v>
      </c>
      <c r="J156" s="128"/>
      <c r="K156" s="127"/>
      <c r="L156" s="127" t="str">
        <f>IF('Actual Waste'!H135&lt;&gt;"",'Actual Waste'!H135,'Actual Waste'!I135)</f>
        <v/>
      </c>
      <c r="M156" s="126">
        <f>'Actual Waste'!F135</f>
        <v>0</v>
      </c>
      <c r="N156" s="7" t="str">
        <f>'Actual Waste'!U135</f>
        <v/>
      </c>
      <c r="O156" s="7" t="str">
        <f>'Actual Waste'!V135</f>
        <v/>
      </c>
      <c r="P156" s="6">
        <f>'Actual Waste'!N135</f>
        <v>0</v>
      </c>
      <c r="Q156" s="125" t="str">
        <f t="shared" ref="Q156:Q219" si="67">IF(N156&lt;&gt;"",P156/N156,"")</f>
        <v/>
      </c>
      <c r="R156" s="124" t="str">
        <f t="shared" ref="R156:R219" si="68">IF(O156&lt;&gt;"",P156/O156,"")</f>
        <v/>
      </c>
      <c r="S156" s="123" t="str">
        <f t="shared" ref="S156:S219" si="69">IF($N156&lt;&gt;0,$N156,IF($O156&lt;&gt;0,$O156/VLOOKUP($G156,Lookup_MaterialLowCode,7,FALSE),0))</f>
        <v/>
      </c>
      <c r="T156" s="122" t="str">
        <f t="shared" ref="T156:T219" si="70">IF($O156&lt;&gt;0,$O156,IF($N156&lt;&gt;0,$N156*VLOOKUP($G156,Lookup_MaterialLowCode,7,FALSE),0))</f>
        <v/>
      </c>
      <c r="U156" s="123" t="str">
        <f t="shared" ref="U156:U219" si="71">IF(AE156="true",S156,0)</f>
        <v/>
      </c>
      <c r="V156" s="122" t="str">
        <f t="shared" ref="V156:V219" si="72">IF(AE156="true",T156,0)</f>
        <v/>
      </c>
      <c r="W156" s="123">
        <f t="shared" ref="W156:W219" si="73">IF(AE156="false",S156,0)</f>
        <v>0</v>
      </c>
      <c r="X156" s="122">
        <f t="shared" ref="X156:X219" si="74">IF(AE156="false",T156,0)</f>
        <v>0</v>
      </c>
      <c r="Y156" s="123" t="e">
        <f t="shared" ref="Y156:Y219" si="75">W156-(W156*L156)</f>
        <v>#VALUE!</v>
      </c>
      <c r="Z156" s="122" t="e">
        <f t="shared" ref="Z156:Z219" si="76">X156-(X156*L156)</f>
        <v>#VALUE!</v>
      </c>
      <c r="AA156" s="123" t="e">
        <f t="shared" ref="AA156:AA219" si="77">W156*L156</f>
        <v>#VALUE!</v>
      </c>
      <c r="AB156" s="122" t="e">
        <f t="shared" ref="AB156:AB219" si="78">X156*L156</f>
        <v>#VALUE!</v>
      </c>
      <c r="AD156" s="3" t="e">
        <f t="shared" ref="AD156:AD219" si="79">IF(G156="Specify LOW Code",IF(E156&lt;&gt;"","False","True"),"False")</f>
        <v>#N/A</v>
      </c>
      <c r="AE156" s="3" t="str">
        <f t="shared" ref="AE156:AE219" si="80">IF(H156="Off-Site mixed","false",IF(H156="Off-Site segregated","false","true"))</f>
        <v>true</v>
      </c>
      <c r="AF156" s="3" t="e">
        <f>VLOOKUP(C156,#REF!,2,FALSE)</f>
        <v>#REF!</v>
      </c>
      <c r="AG156" s="3" t="e">
        <f t="shared" ref="AG156:AG219" si="81">AF156&amp;D156</f>
        <v>#REF!</v>
      </c>
      <c r="AH156" s="3">
        <f t="shared" ref="AH156:AH219" si="82">IF(AE156="true",0,VLOOKUP(J156,Lookup_MyDestinations,6,FALSE))</f>
        <v>0</v>
      </c>
      <c r="AI156" s="3">
        <f t="shared" ref="AI156:AI219" si="83">IF(AE156="true",0,VLOOKUP(J156,Lookup_MyDestinations,5,FALSE))</f>
        <v>0</v>
      </c>
      <c r="AJ156" s="3">
        <f t="shared" ref="AJ156:AJ219" si="84">IF(AE156="true", 0,VLOOKUP(J156,Lookup_MyDestinations,4,FALSE))</f>
        <v>0</v>
      </c>
      <c r="AL156" s="3">
        <f t="shared" ref="AL156:AL219" si="85">$AH156*$W156</f>
        <v>0</v>
      </c>
      <c r="AM156" s="3">
        <f t="shared" ref="AM156:AM219" si="86">$AH156*$X156</f>
        <v>0</v>
      </c>
      <c r="AN156" s="3">
        <f t="shared" ref="AN156:AN219" si="87">$AI156*$W156</f>
        <v>0</v>
      </c>
      <c r="AO156" s="3">
        <f t="shared" ref="AO156:AO219" si="88">$AI156*$X156</f>
        <v>0</v>
      </c>
      <c r="AP156" s="3">
        <f t="shared" ref="AP156:AP219" si="89">$AJ156*$W156</f>
        <v>0</v>
      </c>
      <c r="AQ156" s="3">
        <f t="shared" ref="AQ156:AQ219" si="90">$AJ156*$X156</f>
        <v>0</v>
      </c>
      <c r="AS156" s="3" t="e">
        <f t="shared" ref="AS156:AS219" si="91">AF156&amp;G156</f>
        <v>#REF!</v>
      </c>
      <c r="AU156" s="3" t="e">
        <f t="shared" ref="AU156:AU219" si="92">VLOOKUP(D156,Lookup_WasteStreamLOWCode,4,FALSE)</f>
        <v>#NAME?</v>
      </c>
      <c r="AW156" s="3">
        <f t="shared" ref="AW156:AW219" si="93">IF(H156="On-site recovery",S156,0)</f>
        <v>0</v>
      </c>
      <c r="AX156" s="3">
        <f t="shared" ref="AX156:AX219" si="94">IF(H156="On-site recovery",T156,0)</f>
        <v>0</v>
      </c>
      <c r="AY156" s="3">
        <f t="shared" ref="AY156:AY219" si="95">IF(H156="On-site recycled",S156,0)</f>
        <v>0</v>
      </c>
      <c r="AZ156" s="3">
        <f t="shared" ref="AZ156:AZ219" si="96">IF(H156="On-site recycled",T156,0)</f>
        <v>0</v>
      </c>
      <c r="BA156" s="3">
        <f t="shared" ref="BA156:BA219" si="97">IF(H156="On-site re-use",S156,0)</f>
        <v>0</v>
      </c>
      <c r="BB156" s="3">
        <f t="shared" ref="BB156:BB219" si="98">IF(H156="On-site re-use",T156,0)</f>
        <v>0</v>
      </c>
      <c r="BL156" s="84" t="s">
        <v>232</v>
      </c>
      <c r="BO156" s="133" t="s">
        <v>190</v>
      </c>
      <c r="BP156" s="132" t="s">
        <v>231</v>
      </c>
      <c r="BQ156" s="131" t="s">
        <v>230</v>
      </c>
    </row>
    <row r="157" spans="2:69" x14ac:dyDescent="0.35">
      <c r="B157" s="14">
        <v>130</v>
      </c>
      <c r="C157" s="13">
        <f>'Actual Waste'!C136</f>
        <v>0</v>
      </c>
      <c r="D157" s="13">
        <f>'Actual Waste'!D136</f>
        <v>0</v>
      </c>
      <c r="E157" s="130"/>
      <c r="F157" s="130"/>
      <c r="G157" s="129" t="e">
        <f t="shared" si="66"/>
        <v>#N/A</v>
      </c>
      <c r="H157" s="128"/>
      <c r="I157" s="189">
        <f>'Actual Waste'!E136</f>
        <v>0</v>
      </c>
      <c r="J157" s="128"/>
      <c r="K157" s="127"/>
      <c r="L157" s="127" t="str">
        <f>IF('Actual Waste'!H136&lt;&gt;"",'Actual Waste'!H136,'Actual Waste'!I136)</f>
        <v/>
      </c>
      <c r="M157" s="126">
        <f>'Actual Waste'!F136</f>
        <v>0</v>
      </c>
      <c r="N157" s="7" t="str">
        <f>'Actual Waste'!U136</f>
        <v/>
      </c>
      <c r="O157" s="7" t="str">
        <f>'Actual Waste'!V136</f>
        <v/>
      </c>
      <c r="P157" s="6">
        <f>'Actual Waste'!N136</f>
        <v>0</v>
      </c>
      <c r="Q157" s="125" t="str">
        <f t="shared" si="67"/>
        <v/>
      </c>
      <c r="R157" s="124" t="str">
        <f t="shared" si="68"/>
        <v/>
      </c>
      <c r="S157" s="123" t="str">
        <f t="shared" si="69"/>
        <v/>
      </c>
      <c r="T157" s="122" t="str">
        <f t="shared" si="70"/>
        <v/>
      </c>
      <c r="U157" s="123" t="str">
        <f t="shared" si="71"/>
        <v/>
      </c>
      <c r="V157" s="122" t="str">
        <f t="shared" si="72"/>
        <v/>
      </c>
      <c r="W157" s="123">
        <f t="shared" si="73"/>
        <v>0</v>
      </c>
      <c r="X157" s="122">
        <f t="shared" si="74"/>
        <v>0</v>
      </c>
      <c r="Y157" s="123" t="e">
        <f t="shared" si="75"/>
        <v>#VALUE!</v>
      </c>
      <c r="Z157" s="122" t="e">
        <f t="shared" si="76"/>
        <v>#VALUE!</v>
      </c>
      <c r="AA157" s="123" t="e">
        <f t="shared" si="77"/>
        <v>#VALUE!</v>
      </c>
      <c r="AB157" s="122" t="e">
        <f t="shared" si="78"/>
        <v>#VALUE!</v>
      </c>
      <c r="AD157" s="3" t="e">
        <f t="shared" si="79"/>
        <v>#N/A</v>
      </c>
      <c r="AE157" s="3" t="str">
        <f t="shared" si="80"/>
        <v>true</v>
      </c>
      <c r="AF157" s="3" t="e">
        <f>VLOOKUP(C157,#REF!,2,FALSE)</f>
        <v>#REF!</v>
      </c>
      <c r="AG157" s="3" t="e">
        <f t="shared" si="81"/>
        <v>#REF!</v>
      </c>
      <c r="AH157" s="3">
        <f t="shared" si="82"/>
        <v>0</v>
      </c>
      <c r="AI157" s="3">
        <f t="shared" si="83"/>
        <v>0</v>
      </c>
      <c r="AJ157" s="3">
        <f t="shared" si="84"/>
        <v>0</v>
      </c>
      <c r="AL157" s="3">
        <f t="shared" si="85"/>
        <v>0</v>
      </c>
      <c r="AM157" s="3">
        <f t="shared" si="86"/>
        <v>0</v>
      </c>
      <c r="AN157" s="3">
        <f t="shared" si="87"/>
        <v>0</v>
      </c>
      <c r="AO157" s="3">
        <f t="shared" si="88"/>
        <v>0</v>
      </c>
      <c r="AP157" s="3">
        <f t="shared" si="89"/>
        <v>0</v>
      </c>
      <c r="AQ157" s="3">
        <f t="shared" si="90"/>
        <v>0</v>
      </c>
      <c r="AS157" s="3" t="e">
        <f t="shared" si="91"/>
        <v>#REF!</v>
      </c>
      <c r="AU157" s="3" t="e">
        <f t="shared" si="92"/>
        <v>#NAME?</v>
      </c>
      <c r="AW157" s="3">
        <f t="shared" si="93"/>
        <v>0</v>
      </c>
      <c r="AX157" s="3">
        <f t="shared" si="94"/>
        <v>0</v>
      </c>
      <c r="AY157" s="3">
        <f t="shared" si="95"/>
        <v>0</v>
      </c>
      <c r="AZ157" s="3">
        <f t="shared" si="96"/>
        <v>0</v>
      </c>
      <c r="BA157" s="3">
        <f t="shared" si="97"/>
        <v>0</v>
      </c>
      <c r="BB157" s="3">
        <f t="shared" si="98"/>
        <v>0</v>
      </c>
      <c r="BL157" s="79" t="s">
        <v>229</v>
      </c>
      <c r="BO157" s="4" t="s">
        <v>190</v>
      </c>
      <c r="BP157" s="3" t="s">
        <v>228</v>
      </c>
      <c r="BQ157" s="3" t="s">
        <v>227</v>
      </c>
    </row>
    <row r="158" spans="2:69" x14ac:dyDescent="0.35">
      <c r="B158" s="14">
        <v>131</v>
      </c>
      <c r="C158" s="13">
        <f>'Actual Waste'!C137</f>
        <v>0</v>
      </c>
      <c r="D158" s="13">
        <f>'Actual Waste'!D137</f>
        <v>0</v>
      </c>
      <c r="E158" s="130"/>
      <c r="F158" s="130"/>
      <c r="G158" s="129" t="e">
        <f t="shared" si="66"/>
        <v>#N/A</v>
      </c>
      <c r="H158" s="128"/>
      <c r="I158" s="189">
        <f>'Actual Waste'!E137</f>
        <v>0</v>
      </c>
      <c r="J158" s="128"/>
      <c r="K158" s="127"/>
      <c r="L158" s="127" t="str">
        <f>IF('Actual Waste'!H137&lt;&gt;"",'Actual Waste'!H137,'Actual Waste'!I137)</f>
        <v/>
      </c>
      <c r="M158" s="126">
        <f>'Actual Waste'!F137</f>
        <v>0</v>
      </c>
      <c r="N158" s="7" t="str">
        <f>'Actual Waste'!U137</f>
        <v/>
      </c>
      <c r="O158" s="7" t="str">
        <f>'Actual Waste'!V137</f>
        <v/>
      </c>
      <c r="P158" s="6">
        <f>'Actual Waste'!N137</f>
        <v>0</v>
      </c>
      <c r="Q158" s="125" t="str">
        <f t="shared" si="67"/>
        <v/>
      </c>
      <c r="R158" s="124" t="str">
        <f t="shared" si="68"/>
        <v/>
      </c>
      <c r="S158" s="123" t="str">
        <f t="shared" si="69"/>
        <v/>
      </c>
      <c r="T158" s="122" t="str">
        <f t="shared" si="70"/>
        <v/>
      </c>
      <c r="U158" s="123" t="str">
        <f t="shared" si="71"/>
        <v/>
      </c>
      <c r="V158" s="122" t="str">
        <f t="shared" si="72"/>
        <v/>
      </c>
      <c r="W158" s="123">
        <f t="shared" si="73"/>
        <v>0</v>
      </c>
      <c r="X158" s="122">
        <f t="shared" si="74"/>
        <v>0</v>
      </c>
      <c r="Y158" s="123" t="e">
        <f t="shared" si="75"/>
        <v>#VALUE!</v>
      </c>
      <c r="Z158" s="122" t="e">
        <f t="shared" si="76"/>
        <v>#VALUE!</v>
      </c>
      <c r="AA158" s="123" t="e">
        <f t="shared" si="77"/>
        <v>#VALUE!</v>
      </c>
      <c r="AB158" s="122" t="e">
        <f t="shared" si="78"/>
        <v>#VALUE!</v>
      </c>
      <c r="AD158" s="3" t="e">
        <f t="shared" si="79"/>
        <v>#N/A</v>
      </c>
      <c r="AE158" s="3" t="str">
        <f t="shared" si="80"/>
        <v>true</v>
      </c>
      <c r="AF158" s="3" t="e">
        <f>VLOOKUP(C158,#REF!,2,FALSE)</f>
        <v>#REF!</v>
      </c>
      <c r="AG158" s="3" t="e">
        <f t="shared" si="81"/>
        <v>#REF!</v>
      </c>
      <c r="AH158" s="3">
        <f t="shared" si="82"/>
        <v>0</v>
      </c>
      <c r="AI158" s="3">
        <f t="shared" si="83"/>
        <v>0</v>
      </c>
      <c r="AJ158" s="3">
        <f t="shared" si="84"/>
        <v>0</v>
      </c>
      <c r="AL158" s="3">
        <f t="shared" si="85"/>
        <v>0</v>
      </c>
      <c r="AM158" s="3">
        <f t="shared" si="86"/>
        <v>0</v>
      </c>
      <c r="AN158" s="3">
        <f t="shared" si="87"/>
        <v>0</v>
      </c>
      <c r="AO158" s="3">
        <f t="shared" si="88"/>
        <v>0</v>
      </c>
      <c r="AP158" s="3">
        <f t="shared" si="89"/>
        <v>0</v>
      </c>
      <c r="AQ158" s="3">
        <f t="shared" si="90"/>
        <v>0</v>
      </c>
      <c r="AS158" s="3" t="e">
        <f t="shared" si="91"/>
        <v>#REF!</v>
      </c>
      <c r="AU158" s="3" t="e">
        <f t="shared" si="92"/>
        <v>#NAME?</v>
      </c>
      <c r="AW158" s="3">
        <f t="shared" si="93"/>
        <v>0</v>
      </c>
      <c r="AX158" s="3">
        <f t="shared" si="94"/>
        <v>0</v>
      </c>
      <c r="AY158" s="3">
        <f t="shared" si="95"/>
        <v>0</v>
      </c>
      <c r="AZ158" s="3">
        <f t="shared" si="96"/>
        <v>0</v>
      </c>
      <c r="BA158" s="3">
        <f t="shared" si="97"/>
        <v>0</v>
      </c>
      <c r="BB158" s="3">
        <f t="shared" si="98"/>
        <v>0</v>
      </c>
      <c r="BO158" s="4" t="s">
        <v>190</v>
      </c>
      <c r="BP158" s="3" t="s">
        <v>226</v>
      </c>
      <c r="BQ158" s="3" t="s">
        <v>225</v>
      </c>
    </row>
    <row r="159" spans="2:69" x14ac:dyDescent="0.35">
      <c r="B159" s="14">
        <v>132</v>
      </c>
      <c r="C159" s="13">
        <f>'Actual Waste'!C138</f>
        <v>0</v>
      </c>
      <c r="D159" s="13">
        <f>'Actual Waste'!D138</f>
        <v>0</v>
      </c>
      <c r="E159" s="130"/>
      <c r="F159" s="130"/>
      <c r="G159" s="129" t="e">
        <f t="shared" si="66"/>
        <v>#N/A</v>
      </c>
      <c r="H159" s="128"/>
      <c r="I159" s="189">
        <f>'Actual Waste'!E138</f>
        <v>0</v>
      </c>
      <c r="J159" s="128"/>
      <c r="K159" s="127"/>
      <c r="L159" s="127" t="str">
        <f>IF('Actual Waste'!H138&lt;&gt;"",'Actual Waste'!H138,'Actual Waste'!I138)</f>
        <v/>
      </c>
      <c r="M159" s="126">
        <f>'Actual Waste'!F138</f>
        <v>0</v>
      </c>
      <c r="N159" s="7" t="str">
        <f>'Actual Waste'!U138</f>
        <v/>
      </c>
      <c r="O159" s="7" t="str">
        <f>'Actual Waste'!V138</f>
        <v/>
      </c>
      <c r="P159" s="6">
        <f>'Actual Waste'!N138</f>
        <v>0</v>
      </c>
      <c r="Q159" s="125" t="str">
        <f t="shared" si="67"/>
        <v/>
      </c>
      <c r="R159" s="124" t="str">
        <f t="shared" si="68"/>
        <v/>
      </c>
      <c r="S159" s="123" t="str">
        <f t="shared" si="69"/>
        <v/>
      </c>
      <c r="T159" s="122" t="str">
        <f t="shared" si="70"/>
        <v/>
      </c>
      <c r="U159" s="123" t="str">
        <f t="shared" si="71"/>
        <v/>
      </c>
      <c r="V159" s="122" t="str">
        <f t="shared" si="72"/>
        <v/>
      </c>
      <c r="W159" s="123">
        <f t="shared" si="73"/>
        <v>0</v>
      </c>
      <c r="X159" s="122">
        <f t="shared" si="74"/>
        <v>0</v>
      </c>
      <c r="Y159" s="123" t="e">
        <f t="shared" si="75"/>
        <v>#VALUE!</v>
      </c>
      <c r="Z159" s="122" t="e">
        <f t="shared" si="76"/>
        <v>#VALUE!</v>
      </c>
      <c r="AA159" s="123" t="e">
        <f t="shared" si="77"/>
        <v>#VALUE!</v>
      </c>
      <c r="AB159" s="122" t="e">
        <f t="shared" si="78"/>
        <v>#VALUE!</v>
      </c>
      <c r="AD159" s="3" t="e">
        <f t="shared" si="79"/>
        <v>#N/A</v>
      </c>
      <c r="AE159" s="3" t="str">
        <f t="shared" si="80"/>
        <v>true</v>
      </c>
      <c r="AF159" s="3" t="e">
        <f>VLOOKUP(C159,#REF!,2,FALSE)</f>
        <v>#REF!</v>
      </c>
      <c r="AG159" s="3" t="e">
        <f t="shared" si="81"/>
        <v>#REF!</v>
      </c>
      <c r="AH159" s="3">
        <f t="shared" si="82"/>
        <v>0</v>
      </c>
      <c r="AI159" s="3">
        <f t="shared" si="83"/>
        <v>0</v>
      </c>
      <c r="AJ159" s="3">
        <f t="shared" si="84"/>
        <v>0</v>
      </c>
      <c r="AL159" s="3">
        <f t="shared" si="85"/>
        <v>0</v>
      </c>
      <c r="AM159" s="3">
        <f t="shared" si="86"/>
        <v>0</v>
      </c>
      <c r="AN159" s="3">
        <f t="shared" si="87"/>
        <v>0</v>
      </c>
      <c r="AO159" s="3">
        <f t="shared" si="88"/>
        <v>0</v>
      </c>
      <c r="AP159" s="3">
        <f t="shared" si="89"/>
        <v>0</v>
      </c>
      <c r="AQ159" s="3">
        <f t="shared" si="90"/>
        <v>0</v>
      </c>
      <c r="AS159" s="3" t="e">
        <f t="shared" si="91"/>
        <v>#REF!</v>
      </c>
      <c r="AU159" s="3" t="e">
        <f t="shared" si="92"/>
        <v>#NAME?</v>
      </c>
      <c r="AW159" s="3">
        <f t="shared" si="93"/>
        <v>0</v>
      </c>
      <c r="AX159" s="3">
        <f t="shared" si="94"/>
        <v>0</v>
      </c>
      <c r="AY159" s="3">
        <f t="shared" si="95"/>
        <v>0</v>
      </c>
      <c r="AZ159" s="3">
        <f t="shared" si="96"/>
        <v>0</v>
      </c>
      <c r="BA159" s="3">
        <f t="shared" si="97"/>
        <v>0</v>
      </c>
      <c r="BB159" s="3">
        <f t="shared" si="98"/>
        <v>0</v>
      </c>
      <c r="BO159" s="4" t="s">
        <v>190</v>
      </c>
      <c r="BP159" s="3" t="s">
        <v>224</v>
      </c>
      <c r="BQ159" s="3" t="s">
        <v>223</v>
      </c>
    </row>
    <row r="160" spans="2:69" x14ac:dyDescent="0.35">
      <c r="B160" s="14">
        <v>133</v>
      </c>
      <c r="C160" s="13">
        <f>'Actual Waste'!C139</f>
        <v>0</v>
      </c>
      <c r="D160" s="13">
        <f>'Actual Waste'!D139</f>
        <v>0</v>
      </c>
      <c r="E160" s="130"/>
      <c r="F160" s="130"/>
      <c r="G160" s="129" t="e">
        <f t="shared" si="66"/>
        <v>#N/A</v>
      </c>
      <c r="H160" s="128"/>
      <c r="I160" s="189">
        <f>'Actual Waste'!E139</f>
        <v>0</v>
      </c>
      <c r="J160" s="128"/>
      <c r="K160" s="127"/>
      <c r="L160" s="127" t="str">
        <f>IF('Actual Waste'!H139&lt;&gt;"",'Actual Waste'!H139,'Actual Waste'!I139)</f>
        <v/>
      </c>
      <c r="M160" s="126">
        <f>'Actual Waste'!F139</f>
        <v>0</v>
      </c>
      <c r="N160" s="7" t="str">
        <f>'Actual Waste'!U139</f>
        <v/>
      </c>
      <c r="O160" s="7" t="str">
        <f>'Actual Waste'!V139</f>
        <v/>
      </c>
      <c r="P160" s="6">
        <f>'Actual Waste'!N139</f>
        <v>0</v>
      </c>
      <c r="Q160" s="125" t="str">
        <f t="shared" si="67"/>
        <v/>
      </c>
      <c r="R160" s="124" t="str">
        <f t="shared" si="68"/>
        <v/>
      </c>
      <c r="S160" s="123" t="str">
        <f t="shared" si="69"/>
        <v/>
      </c>
      <c r="T160" s="122" t="str">
        <f t="shared" si="70"/>
        <v/>
      </c>
      <c r="U160" s="123" t="str">
        <f t="shared" si="71"/>
        <v/>
      </c>
      <c r="V160" s="122" t="str">
        <f t="shared" si="72"/>
        <v/>
      </c>
      <c r="W160" s="123">
        <f t="shared" si="73"/>
        <v>0</v>
      </c>
      <c r="X160" s="122">
        <f t="shared" si="74"/>
        <v>0</v>
      </c>
      <c r="Y160" s="123" t="e">
        <f t="shared" si="75"/>
        <v>#VALUE!</v>
      </c>
      <c r="Z160" s="122" t="e">
        <f t="shared" si="76"/>
        <v>#VALUE!</v>
      </c>
      <c r="AA160" s="123" t="e">
        <f t="shared" si="77"/>
        <v>#VALUE!</v>
      </c>
      <c r="AB160" s="122" t="e">
        <f t="shared" si="78"/>
        <v>#VALUE!</v>
      </c>
      <c r="AD160" s="3" t="e">
        <f t="shared" si="79"/>
        <v>#N/A</v>
      </c>
      <c r="AE160" s="3" t="str">
        <f t="shared" si="80"/>
        <v>true</v>
      </c>
      <c r="AF160" s="3" t="e">
        <f>VLOOKUP(C160,#REF!,2,FALSE)</f>
        <v>#REF!</v>
      </c>
      <c r="AG160" s="3" t="e">
        <f t="shared" si="81"/>
        <v>#REF!</v>
      </c>
      <c r="AH160" s="3">
        <f t="shared" si="82"/>
        <v>0</v>
      </c>
      <c r="AI160" s="3">
        <f t="shared" si="83"/>
        <v>0</v>
      </c>
      <c r="AJ160" s="3">
        <f t="shared" si="84"/>
        <v>0</v>
      </c>
      <c r="AL160" s="3">
        <f t="shared" si="85"/>
        <v>0</v>
      </c>
      <c r="AM160" s="3">
        <f t="shared" si="86"/>
        <v>0</v>
      </c>
      <c r="AN160" s="3">
        <f t="shared" si="87"/>
        <v>0</v>
      </c>
      <c r="AO160" s="3">
        <f t="shared" si="88"/>
        <v>0</v>
      </c>
      <c r="AP160" s="3">
        <f t="shared" si="89"/>
        <v>0</v>
      </c>
      <c r="AQ160" s="3">
        <f t="shared" si="90"/>
        <v>0</v>
      </c>
      <c r="AS160" s="3" t="e">
        <f t="shared" si="91"/>
        <v>#REF!</v>
      </c>
      <c r="AU160" s="3" t="e">
        <f t="shared" si="92"/>
        <v>#NAME?</v>
      </c>
      <c r="AW160" s="3">
        <f t="shared" si="93"/>
        <v>0</v>
      </c>
      <c r="AX160" s="3">
        <f t="shared" si="94"/>
        <v>0</v>
      </c>
      <c r="AY160" s="3">
        <f t="shared" si="95"/>
        <v>0</v>
      </c>
      <c r="AZ160" s="3">
        <f t="shared" si="96"/>
        <v>0</v>
      </c>
      <c r="BA160" s="3">
        <f t="shared" si="97"/>
        <v>0</v>
      </c>
      <c r="BB160" s="3">
        <f t="shared" si="98"/>
        <v>0</v>
      </c>
      <c r="BO160" s="4" t="s">
        <v>190</v>
      </c>
      <c r="BP160" s="3" t="s">
        <v>222</v>
      </c>
      <c r="BQ160" s="3" t="s">
        <v>221</v>
      </c>
    </row>
    <row r="161" spans="2:69" x14ac:dyDescent="0.35">
      <c r="B161" s="14">
        <v>134</v>
      </c>
      <c r="C161" s="13">
        <f>'Actual Waste'!C140</f>
        <v>0</v>
      </c>
      <c r="D161" s="13">
        <f>'Actual Waste'!D140</f>
        <v>0</v>
      </c>
      <c r="E161" s="130"/>
      <c r="F161" s="130"/>
      <c r="G161" s="129" t="e">
        <f t="shared" si="66"/>
        <v>#N/A</v>
      </c>
      <c r="H161" s="128"/>
      <c r="I161" s="189">
        <f>'Actual Waste'!E140</f>
        <v>0</v>
      </c>
      <c r="J161" s="128"/>
      <c r="K161" s="127"/>
      <c r="L161" s="127" t="str">
        <f>IF('Actual Waste'!H140&lt;&gt;"",'Actual Waste'!H140,'Actual Waste'!I140)</f>
        <v/>
      </c>
      <c r="M161" s="126">
        <f>'Actual Waste'!F140</f>
        <v>0</v>
      </c>
      <c r="N161" s="7" t="str">
        <f>'Actual Waste'!U140</f>
        <v/>
      </c>
      <c r="O161" s="7" t="str">
        <f>'Actual Waste'!V140</f>
        <v/>
      </c>
      <c r="P161" s="6">
        <f>'Actual Waste'!N140</f>
        <v>0</v>
      </c>
      <c r="Q161" s="125" t="str">
        <f t="shared" si="67"/>
        <v/>
      </c>
      <c r="R161" s="124" t="str">
        <f t="shared" si="68"/>
        <v/>
      </c>
      <c r="S161" s="123" t="str">
        <f t="shared" si="69"/>
        <v/>
      </c>
      <c r="T161" s="122" t="str">
        <f t="shared" si="70"/>
        <v/>
      </c>
      <c r="U161" s="123" t="str">
        <f t="shared" si="71"/>
        <v/>
      </c>
      <c r="V161" s="122" t="str">
        <f t="shared" si="72"/>
        <v/>
      </c>
      <c r="W161" s="123">
        <f t="shared" si="73"/>
        <v>0</v>
      </c>
      <c r="X161" s="122">
        <f t="shared" si="74"/>
        <v>0</v>
      </c>
      <c r="Y161" s="123" t="e">
        <f t="shared" si="75"/>
        <v>#VALUE!</v>
      </c>
      <c r="Z161" s="122" t="e">
        <f t="shared" si="76"/>
        <v>#VALUE!</v>
      </c>
      <c r="AA161" s="123" t="e">
        <f t="shared" si="77"/>
        <v>#VALUE!</v>
      </c>
      <c r="AB161" s="122" t="e">
        <f t="shared" si="78"/>
        <v>#VALUE!</v>
      </c>
      <c r="AD161" s="3" t="e">
        <f t="shared" si="79"/>
        <v>#N/A</v>
      </c>
      <c r="AE161" s="3" t="str">
        <f t="shared" si="80"/>
        <v>true</v>
      </c>
      <c r="AF161" s="3" t="e">
        <f>VLOOKUP(C161,#REF!,2,FALSE)</f>
        <v>#REF!</v>
      </c>
      <c r="AG161" s="3" t="e">
        <f t="shared" si="81"/>
        <v>#REF!</v>
      </c>
      <c r="AH161" s="3">
        <f t="shared" si="82"/>
        <v>0</v>
      </c>
      <c r="AI161" s="3">
        <f t="shared" si="83"/>
        <v>0</v>
      </c>
      <c r="AJ161" s="3">
        <f t="shared" si="84"/>
        <v>0</v>
      </c>
      <c r="AL161" s="3">
        <f t="shared" si="85"/>
        <v>0</v>
      </c>
      <c r="AM161" s="3">
        <f t="shared" si="86"/>
        <v>0</v>
      </c>
      <c r="AN161" s="3">
        <f t="shared" si="87"/>
        <v>0</v>
      </c>
      <c r="AO161" s="3">
        <f t="shared" si="88"/>
        <v>0</v>
      </c>
      <c r="AP161" s="3">
        <f t="shared" si="89"/>
        <v>0</v>
      </c>
      <c r="AQ161" s="3">
        <f t="shared" si="90"/>
        <v>0</v>
      </c>
      <c r="AS161" s="3" t="e">
        <f t="shared" si="91"/>
        <v>#REF!</v>
      </c>
      <c r="AU161" s="3" t="e">
        <f t="shared" si="92"/>
        <v>#NAME?</v>
      </c>
      <c r="AW161" s="3">
        <f t="shared" si="93"/>
        <v>0</v>
      </c>
      <c r="AX161" s="3">
        <f t="shared" si="94"/>
        <v>0</v>
      </c>
      <c r="AY161" s="3">
        <f t="shared" si="95"/>
        <v>0</v>
      </c>
      <c r="AZ161" s="3">
        <f t="shared" si="96"/>
        <v>0</v>
      </c>
      <c r="BA161" s="3">
        <f t="shared" si="97"/>
        <v>0</v>
      </c>
      <c r="BB161" s="3">
        <f t="shared" si="98"/>
        <v>0</v>
      </c>
      <c r="BO161" s="4" t="s">
        <v>190</v>
      </c>
      <c r="BP161" s="3" t="s">
        <v>220</v>
      </c>
      <c r="BQ161" s="3" t="s">
        <v>219</v>
      </c>
    </row>
    <row r="162" spans="2:69" x14ac:dyDescent="0.35">
      <c r="B162" s="14">
        <v>135</v>
      </c>
      <c r="C162" s="13">
        <f>'Actual Waste'!C141</f>
        <v>0</v>
      </c>
      <c r="D162" s="13">
        <f>'Actual Waste'!D141</f>
        <v>0</v>
      </c>
      <c r="E162" s="130"/>
      <c r="F162" s="130"/>
      <c r="G162" s="129" t="e">
        <f t="shared" si="66"/>
        <v>#N/A</v>
      </c>
      <c r="H162" s="128"/>
      <c r="I162" s="189">
        <f>'Actual Waste'!E141</f>
        <v>0</v>
      </c>
      <c r="J162" s="128"/>
      <c r="K162" s="127"/>
      <c r="L162" s="127" t="str">
        <f>IF('Actual Waste'!H141&lt;&gt;"",'Actual Waste'!H141,'Actual Waste'!I141)</f>
        <v/>
      </c>
      <c r="M162" s="126">
        <f>'Actual Waste'!F141</f>
        <v>0</v>
      </c>
      <c r="N162" s="7" t="str">
        <f>'Actual Waste'!U141</f>
        <v/>
      </c>
      <c r="O162" s="7" t="str">
        <f>'Actual Waste'!V141</f>
        <v/>
      </c>
      <c r="P162" s="6">
        <f>'Actual Waste'!N141</f>
        <v>0</v>
      </c>
      <c r="Q162" s="125" t="str">
        <f t="shared" si="67"/>
        <v/>
      </c>
      <c r="R162" s="124" t="str">
        <f t="shared" si="68"/>
        <v/>
      </c>
      <c r="S162" s="123" t="str">
        <f t="shared" si="69"/>
        <v/>
      </c>
      <c r="T162" s="122" t="str">
        <f t="shared" si="70"/>
        <v/>
      </c>
      <c r="U162" s="123" t="str">
        <f t="shared" si="71"/>
        <v/>
      </c>
      <c r="V162" s="122" t="str">
        <f t="shared" si="72"/>
        <v/>
      </c>
      <c r="W162" s="123">
        <f t="shared" si="73"/>
        <v>0</v>
      </c>
      <c r="X162" s="122">
        <f t="shared" si="74"/>
        <v>0</v>
      </c>
      <c r="Y162" s="123" t="e">
        <f t="shared" si="75"/>
        <v>#VALUE!</v>
      </c>
      <c r="Z162" s="122" t="e">
        <f t="shared" si="76"/>
        <v>#VALUE!</v>
      </c>
      <c r="AA162" s="123" t="e">
        <f t="shared" si="77"/>
        <v>#VALUE!</v>
      </c>
      <c r="AB162" s="122" t="e">
        <f t="shared" si="78"/>
        <v>#VALUE!</v>
      </c>
      <c r="AD162" s="3" t="e">
        <f t="shared" si="79"/>
        <v>#N/A</v>
      </c>
      <c r="AE162" s="3" t="str">
        <f t="shared" si="80"/>
        <v>true</v>
      </c>
      <c r="AF162" s="3" t="e">
        <f>VLOOKUP(C162,#REF!,2,FALSE)</f>
        <v>#REF!</v>
      </c>
      <c r="AG162" s="3" t="e">
        <f t="shared" si="81"/>
        <v>#REF!</v>
      </c>
      <c r="AH162" s="3">
        <f t="shared" si="82"/>
        <v>0</v>
      </c>
      <c r="AI162" s="3">
        <f t="shared" si="83"/>
        <v>0</v>
      </c>
      <c r="AJ162" s="3">
        <f t="shared" si="84"/>
        <v>0</v>
      </c>
      <c r="AL162" s="3">
        <f t="shared" si="85"/>
        <v>0</v>
      </c>
      <c r="AM162" s="3">
        <f t="shared" si="86"/>
        <v>0</v>
      </c>
      <c r="AN162" s="3">
        <f t="shared" si="87"/>
        <v>0</v>
      </c>
      <c r="AO162" s="3">
        <f t="shared" si="88"/>
        <v>0</v>
      </c>
      <c r="AP162" s="3">
        <f t="shared" si="89"/>
        <v>0</v>
      </c>
      <c r="AQ162" s="3">
        <f t="shared" si="90"/>
        <v>0</v>
      </c>
      <c r="AS162" s="3" t="e">
        <f t="shared" si="91"/>
        <v>#REF!</v>
      </c>
      <c r="AU162" s="3" t="e">
        <f t="shared" si="92"/>
        <v>#NAME?</v>
      </c>
      <c r="AW162" s="3">
        <f t="shared" si="93"/>
        <v>0</v>
      </c>
      <c r="AX162" s="3">
        <f t="shared" si="94"/>
        <v>0</v>
      </c>
      <c r="AY162" s="3">
        <f t="shared" si="95"/>
        <v>0</v>
      </c>
      <c r="AZ162" s="3">
        <f t="shared" si="96"/>
        <v>0</v>
      </c>
      <c r="BA162" s="3">
        <f t="shared" si="97"/>
        <v>0</v>
      </c>
      <c r="BB162" s="3">
        <f t="shared" si="98"/>
        <v>0</v>
      </c>
      <c r="BO162" s="4" t="s">
        <v>190</v>
      </c>
      <c r="BP162" s="3" t="s">
        <v>218</v>
      </c>
      <c r="BQ162" s="3" t="s">
        <v>217</v>
      </c>
    </row>
    <row r="163" spans="2:69" x14ac:dyDescent="0.35">
      <c r="B163" s="14">
        <v>136</v>
      </c>
      <c r="C163" s="13">
        <f>'Actual Waste'!C142</f>
        <v>0</v>
      </c>
      <c r="D163" s="13">
        <f>'Actual Waste'!D142</f>
        <v>0</v>
      </c>
      <c r="E163" s="130"/>
      <c r="F163" s="130"/>
      <c r="G163" s="129" t="e">
        <f t="shared" si="66"/>
        <v>#N/A</v>
      </c>
      <c r="H163" s="128"/>
      <c r="I163" s="189">
        <f>'Actual Waste'!E142</f>
        <v>0</v>
      </c>
      <c r="J163" s="128"/>
      <c r="K163" s="127"/>
      <c r="L163" s="127" t="str">
        <f>IF('Actual Waste'!H142&lt;&gt;"",'Actual Waste'!H142,'Actual Waste'!I142)</f>
        <v/>
      </c>
      <c r="M163" s="126">
        <f>'Actual Waste'!F142</f>
        <v>0</v>
      </c>
      <c r="N163" s="7" t="str">
        <f>'Actual Waste'!U142</f>
        <v/>
      </c>
      <c r="O163" s="7" t="str">
        <f>'Actual Waste'!V142</f>
        <v/>
      </c>
      <c r="P163" s="6">
        <f>'Actual Waste'!N142</f>
        <v>0</v>
      </c>
      <c r="Q163" s="125" t="str">
        <f t="shared" si="67"/>
        <v/>
      </c>
      <c r="R163" s="124" t="str">
        <f t="shared" si="68"/>
        <v/>
      </c>
      <c r="S163" s="123" t="str">
        <f t="shared" si="69"/>
        <v/>
      </c>
      <c r="T163" s="122" t="str">
        <f t="shared" si="70"/>
        <v/>
      </c>
      <c r="U163" s="123" t="str">
        <f t="shared" si="71"/>
        <v/>
      </c>
      <c r="V163" s="122" t="str">
        <f t="shared" si="72"/>
        <v/>
      </c>
      <c r="W163" s="123">
        <f t="shared" si="73"/>
        <v>0</v>
      </c>
      <c r="X163" s="122">
        <f t="shared" si="74"/>
        <v>0</v>
      </c>
      <c r="Y163" s="123" t="e">
        <f t="shared" si="75"/>
        <v>#VALUE!</v>
      </c>
      <c r="Z163" s="122" t="e">
        <f t="shared" si="76"/>
        <v>#VALUE!</v>
      </c>
      <c r="AA163" s="123" t="e">
        <f t="shared" si="77"/>
        <v>#VALUE!</v>
      </c>
      <c r="AB163" s="122" t="e">
        <f t="shared" si="78"/>
        <v>#VALUE!</v>
      </c>
      <c r="AD163" s="3" t="e">
        <f t="shared" si="79"/>
        <v>#N/A</v>
      </c>
      <c r="AE163" s="3" t="str">
        <f t="shared" si="80"/>
        <v>true</v>
      </c>
      <c r="AF163" s="3" t="e">
        <f>VLOOKUP(C163,#REF!,2,FALSE)</f>
        <v>#REF!</v>
      </c>
      <c r="AG163" s="3" t="e">
        <f t="shared" si="81"/>
        <v>#REF!</v>
      </c>
      <c r="AH163" s="3">
        <f t="shared" si="82"/>
        <v>0</v>
      </c>
      <c r="AI163" s="3">
        <f t="shared" si="83"/>
        <v>0</v>
      </c>
      <c r="AJ163" s="3">
        <f t="shared" si="84"/>
        <v>0</v>
      </c>
      <c r="AL163" s="3">
        <f t="shared" si="85"/>
        <v>0</v>
      </c>
      <c r="AM163" s="3">
        <f t="shared" si="86"/>
        <v>0</v>
      </c>
      <c r="AN163" s="3">
        <f t="shared" si="87"/>
        <v>0</v>
      </c>
      <c r="AO163" s="3">
        <f t="shared" si="88"/>
        <v>0</v>
      </c>
      <c r="AP163" s="3">
        <f t="shared" si="89"/>
        <v>0</v>
      </c>
      <c r="AQ163" s="3">
        <f t="shared" si="90"/>
        <v>0</v>
      </c>
      <c r="AS163" s="3" t="e">
        <f t="shared" si="91"/>
        <v>#REF!</v>
      </c>
      <c r="AU163" s="3" t="e">
        <f t="shared" si="92"/>
        <v>#NAME?</v>
      </c>
      <c r="AW163" s="3">
        <f t="shared" si="93"/>
        <v>0</v>
      </c>
      <c r="AX163" s="3">
        <f t="shared" si="94"/>
        <v>0</v>
      </c>
      <c r="AY163" s="3">
        <f t="shared" si="95"/>
        <v>0</v>
      </c>
      <c r="AZ163" s="3">
        <f t="shared" si="96"/>
        <v>0</v>
      </c>
      <c r="BA163" s="3">
        <f t="shared" si="97"/>
        <v>0</v>
      </c>
      <c r="BB163" s="3">
        <f t="shared" si="98"/>
        <v>0</v>
      </c>
      <c r="BO163" s="4" t="s">
        <v>190</v>
      </c>
      <c r="BP163" s="3" t="s">
        <v>216</v>
      </c>
      <c r="BQ163" s="3" t="s">
        <v>215</v>
      </c>
    </row>
    <row r="164" spans="2:69" x14ac:dyDescent="0.35">
      <c r="B164" s="14">
        <v>137</v>
      </c>
      <c r="C164" s="13">
        <f>'Actual Waste'!C143</f>
        <v>0</v>
      </c>
      <c r="D164" s="13">
        <f>'Actual Waste'!D143</f>
        <v>0</v>
      </c>
      <c r="E164" s="130"/>
      <c r="F164" s="130"/>
      <c r="G164" s="129" t="e">
        <f t="shared" si="66"/>
        <v>#N/A</v>
      </c>
      <c r="H164" s="128"/>
      <c r="I164" s="189">
        <f>'Actual Waste'!E143</f>
        <v>0</v>
      </c>
      <c r="J164" s="128"/>
      <c r="K164" s="127"/>
      <c r="L164" s="127" t="str">
        <f>IF('Actual Waste'!H143&lt;&gt;"",'Actual Waste'!H143,'Actual Waste'!I143)</f>
        <v/>
      </c>
      <c r="M164" s="126">
        <f>'Actual Waste'!F143</f>
        <v>0</v>
      </c>
      <c r="N164" s="7" t="str">
        <f>'Actual Waste'!U143</f>
        <v/>
      </c>
      <c r="O164" s="7" t="str">
        <f>'Actual Waste'!V143</f>
        <v/>
      </c>
      <c r="P164" s="6">
        <f>'Actual Waste'!N143</f>
        <v>0</v>
      </c>
      <c r="Q164" s="125" t="str">
        <f t="shared" si="67"/>
        <v/>
      </c>
      <c r="R164" s="124" t="str">
        <f t="shared" si="68"/>
        <v/>
      </c>
      <c r="S164" s="123" t="str">
        <f t="shared" si="69"/>
        <v/>
      </c>
      <c r="T164" s="122" t="str">
        <f t="shared" si="70"/>
        <v/>
      </c>
      <c r="U164" s="123" t="str">
        <f t="shared" si="71"/>
        <v/>
      </c>
      <c r="V164" s="122" t="str">
        <f t="shared" si="72"/>
        <v/>
      </c>
      <c r="W164" s="123">
        <f t="shared" si="73"/>
        <v>0</v>
      </c>
      <c r="X164" s="122">
        <f t="shared" si="74"/>
        <v>0</v>
      </c>
      <c r="Y164" s="123" t="e">
        <f t="shared" si="75"/>
        <v>#VALUE!</v>
      </c>
      <c r="Z164" s="122" t="e">
        <f t="shared" si="76"/>
        <v>#VALUE!</v>
      </c>
      <c r="AA164" s="123" t="e">
        <f t="shared" si="77"/>
        <v>#VALUE!</v>
      </c>
      <c r="AB164" s="122" t="e">
        <f t="shared" si="78"/>
        <v>#VALUE!</v>
      </c>
      <c r="AD164" s="3" t="e">
        <f t="shared" si="79"/>
        <v>#N/A</v>
      </c>
      <c r="AE164" s="3" t="str">
        <f t="shared" si="80"/>
        <v>true</v>
      </c>
      <c r="AF164" s="3" t="e">
        <f>VLOOKUP(C164,#REF!,2,FALSE)</f>
        <v>#REF!</v>
      </c>
      <c r="AG164" s="3" t="e">
        <f t="shared" si="81"/>
        <v>#REF!</v>
      </c>
      <c r="AH164" s="3">
        <f t="shared" si="82"/>
        <v>0</v>
      </c>
      <c r="AI164" s="3">
        <f t="shared" si="83"/>
        <v>0</v>
      </c>
      <c r="AJ164" s="3">
        <f t="shared" si="84"/>
        <v>0</v>
      </c>
      <c r="AL164" s="3">
        <f t="shared" si="85"/>
        <v>0</v>
      </c>
      <c r="AM164" s="3">
        <f t="shared" si="86"/>
        <v>0</v>
      </c>
      <c r="AN164" s="3">
        <f t="shared" si="87"/>
        <v>0</v>
      </c>
      <c r="AO164" s="3">
        <f t="shared" si="88"/>
        <v>0</v>
      </c>
      <c r="AP164" s="3">
        <f t="shared" si="89"/>
        <v>0</v>
      </c>
      <c r="AQ164" s="3">
        <f t="shared" si="90"/>
        <v>0</v>
      </c>
      <c r="AS164" s="3" t="e">
        <f t="shared" si="91"/>
        <v>#REF!</v>
      </c>
      <c r="AU164" s="3" t="e">
        <f t="shared" si="92"/>
        <v>#NAME?</v>
      </c>
      <c r="AW164" s="3">
        <f t="shared" si="93"/>
        <v>0</v>
      </c>
      <c r="AX164" s="3">
        <f t="shared" si="94"/>
        <v>0</v>
      </c>
      <c r="AY164" s="3">
        <f t="shared" si="95"/>
        <v>0</v>
      </c>
      <c r="AZ164" s="3">
        <f t="shared" si="96"/>
        <v>0</v>
      </c>
      <c r="BA164" s="3">
        <f t="shared" si="97"/>
        <v>0</v>
      </c>
      <c r="BB164" s="3">
        <f t="shared" si="98"/>
        <v>0</v>
      </c>
      <c r="BO164" s="4" t="s">
        <v>190</v>
      </c>
      <c r="BP164" s="3" t="s">
        <v>214</v>
      </c>
      <c r="BQ164" s="3" t="s">
        <v>213</v>
      </c>
    </row>
    <row r="165" spans="2:69" x14ac:dyDescent="0.35">
      <c r="B165" s="14">
        <v>138</v>
      </c>
      <c r="C165" s="13">
        <f>'Actual Waste'!C144</f>
        <v>0</v>
      </c>
      <c r="D165" s="13">
        <f>'Actual Waste'!D144</f>
        <v>0</v>
      </c>
      <c r="E165" s="130"/>
      <c r="F165" s="130"/>
      <c r="G165" s="129" t="e">
        <f t="shared" si="66"/>
        <v>#N/A</v>
      </c>
      <c r="H165" s="128"/>
      <c r="I165" s="189">
        <f>'Actual Waste'!E144</f>
        <v>0</v>
      </c>
      <c r="J165" s="128"/>
      <c r="K165" s="127"/>
      <c r="L165" s="127" t="str">
        <f>IF('Actual Waste'!H144&lt;&gt;"",'Actual Waste'!H144,'Actual Waste'!I144)</f>
        <v/>
      </c>
      <c r="M165" s="126">
        <f>'Actual Waste'!F144</f>
        <v>0</v>
      </c>
      <c r="N165" s="7" t="str">
        <f>'Actual Waste'!U144</f>
        <v/>
      </c>
      <c r="O165" s="7" t="str">
        <f>'Actual Waste'!V144</f>
        <v/>
      </c>
      <c r="P165" s="6">
        <f>'Actual Waste'!N144</f>
        <v>0</v>
      </c>
      <c r="Q165" s="125" t="str">
        <f t="shared" si="67"/>
        <v/>
      </c>
      <c r="R165" s="124" t="str">
        <f t="shared" si="68"/>
        <v/>
      </c>
      <c r="S165" s="123" t="str">
        <f t="shared" si="69"/>
        <v/>
      </c>
      <c r="T165" s="122" t="str">
        <f t="shared" si="70"/>
        <v/>
      </c>
      <c r="U165" s="123" t="str">
        <f t="shared" si="71"/>
        <v/>
      </c>
      <c r="V165" s="122" t="str">
        <f t="shared" si="72"/>
        <v/>
      </c>
      <c r="W165" s="123">
        <f t="shared" si="73"/>
        <v>0</v>
      </c>
      <c r="X165" s="122">
        <f t="shared" si="74"/>
        <v>0</v>
      </c>
      <c r="Y165" s="123" t="e">
        <f t="shared" si="75"/>
        <v>#VALUE!</v>
      </c>
      <c r="Z165" s="122" t="e">
        <f t="shared" si="76"/>
        <v>#VALUE!</v>
      </c>
      <c r="AA165" s="123" t="e">
        <f t="shared" si="77"/>
        <v>#VALUE!</v>
      </c>
      <c r="AB165" s="122" t="e">
        <f t="shared" si="78"/>
        <v>#VALUE!</v>
      </c>
      <c r="AD165" s="3" t="e">
        <f t="shared" si="79"/>
        <v>#N/A</v>
      </c>
      <c r="AE165" s="3" t="str">
        <f t="shared" si="80"/>
        <v>true</v>
      </c>
      <c r="AF165" s="3" t="e">
        <f>VLOOKUP(C165,#REF!,2,FALSE)</f>
        <v>#REF!</v>
      </c>
      <c r="AG165" s="3" t="e">
        <f t="shared" si="81"/>
        <v>#REF!</v>
      </c>
      <c r="AH165" s="3">
        <f t="shared" si="82"/>
        <v>0</v>
      </c>
      <c r="AI165" s="3">
        <f t="shared" si="83"/>
        <v>0</v>
      </c>
      <c r="AJ165" s="3">
        <f t="shared" si="84"/>
        <v>0</v>
      </c>
      <c r="AL165" s="3">
        <f t="shared" si="85"/>
        <v>0</v>
      </c>
      <c r="AM165" s="3">
        <f t="shared" si="86"/>
        <v>0</v>
      </c>
      <c r="AN165" s="3">
        <f t="shared" si="87"/>
        <v>0</v>
      </c>
      <c r="AO165" s="3">
        <f t="shared" si="88"/>
        <v>0</v>
      </c>
      <c r="AP165" s="3">
        <f t="shared" si="89"/>
        <v>0</v>
      </c>
      <c r="AQ165" s="3">
        <f t="shared" si="90"/>
        <v>0</v>
      </c>
      <c r="AS165" s="3" t="e">
        <f t="shared" si="91"/>
        <v>#REF!</v>
      </c>
      <c r="AU165" s="3" t="e">
        <f t="shared" si="92"/>
        <v>#NAME?</v>
      </c>
      <c r="AW165" s="3">
        <f t="shared" si="93"/>
        <v>0</v>
      </c>
      <c r="AX165" s="3">
        <f t="shared" si="94"/>
        <v>0</v>
      </c>
      <c r="AY165" s="3">
        <f t="shared" si="95"/>
        <v>0</v>
      </c>
      <c r="AZ165" s="3">
        <f t="shared" si="96"/>
        <v>0</v>
      </c>
      <c r="BA165" s="3">
        <f t="shared" si="97"/>
        <v>0</v>
      </c>
      <c r="BB165" s="3">
        <f t="shared" si="98"/>
        <v>0</v>
      </c>
      <c r="BO165" s="4" t="s">
        <v>190</v>
      </c>
      <c r="BP165" s="3" t="s">
        <v>212</v>
      </c>
      <c r="BQ165" s="3" t="s">
        <v>211</v>
      </c>
    </row>
    <row r="166" spans="2:69" x14ac:dyDescent="0.35">
      <c r="B166" s="14">
        <v>139</v>
      </c>
      <c r="C166" s="13">
        <f>'Actual Waste'!C145</f>
        <v>0</v>
      </c>
      <c r="D166" s="13">
        <f>'Actual Waste'!D145</f>
        <v>0</v>
      </c>
      <c r="E166" s="130"/>
      <c r="F166" s="130"/>
      <c r="G166" s="129" t="e">
        <f t="shared" si="66"/>
        <v>#N/A</v>
      </c>
      <c r="H166" s="128"/>
      <c r="I166" s="189">
        <f>'Actual Waste'!E145</f>
        <v>0</v>
      </c>
      <c r="J166" s="128"/>
      <c r="K166" s="127"/>
      <c r="L166" s="127" t="str">
        <f>IF('Actual Waste'!H145&lt;&gt;"",'Actual Waste'!H145,'Actual Waste'!I145)</f>
        <v/>
      </c>
      <c r="M166" s="126">
        <f>'Actual Waste'!F145</f>
        <v>0</v>
      </c>
      <c r="N166" s="7" t="str">
        <f>'Actual Waste'!U145</f>
        <v/>
      </c>
      <c r="O166" s="7" t="str">
        <f>'Actual Waste'!V145</f>
        <v/>
      </c>
      <c r="P166" s="6">
        <f>'Actual Waste'!N145</f>
        <v>0</v>
      </c>
      <c r="Q166" s="125" t="str">
        <f t="shared" si="67"/>
        <v/>
      </c>
      <c r="R166" s="124" t="str">
        <f t="shared" si="68"/>
        <v/>
      </c>
      <c r="S166" s="123" t="str">
        <f t="shared" si="69"/>
        <v/>
      </c>
      <c r="T166" s="122" t="str">
        <f t="shared" si="70"/>
        <v/>
      </c>
      <c r="U166" s="123" t="str">
        <f t="shared" si="71"/>
        <v/>
      </c>
      <c r="V166" s="122" t="str">
        <f t="shared" si="72"/>
        <v/>
      </c>
      <c r="W166" s="123">
        <f t="shared" si="73"/>
        <v>0</v>
      </c>
      <c r="X166" s="122">
        <f t="shared" si="74"/>
        <v>0</v>
      </c>
      <c r="Y166" s="123" t="e">
        <f t="shared" si="75"/>
        <v>#VALUE!</v>
      </c>
      <c r="Z166" s="122" t="e">
        <f t="shared" si="76"/>
        <v>#VALUE!</v>
      </c>
      <c r="AA166" s="123" t="e">
        <f t="shared" si="77"/>
        <v>#VALUE!</v>
      </c>
      <c r="AB166" s="122" t="e">
        <f t="shared" si="78"/>
        <v>#VALUE!</v>
      </c>
      <c r="AD166" s="3" t="e">
        <f t="shared" si="79"/>
        <v>#N/A</v>
      </c>
      <c r="AE166" s="3" t="str">
        <f t="shared" si="80"/>
        <v>true</v>
      </c>
      <c r="AF166" s="3" t="e">
        <f>VLOOKUP(C166,#REF!,2,FALSE)</f>
        <v>#REF!</v>
      </c>
      <c r="AG166" s="3" t="e">
        <f t="shared" si="81"/>
        <v>#REF!</v>
      </c>
      <c r="AH166" s="3">
        <f t="shared" si="82"/>
        <v>0</v>
      </c>
      <c r="AI166" s="3">
        <f t="shared" si="83"/>
        <v>0</v>
      </c>
      <c r="AJ166" s="3">
        <f t="shared" si="84"/>
        <v>0</v>
      </c>
      <c r="AL166" s="3">
        <f t="shared" si="85"/>
        <v>0</v>
      </c>
      <c r="AM166" s="3">
        <f t="shared" si="86"/>
        <v>0</v>
      </c>
      <c r="AN166" s="3">
        <f t="shared" si="87"/>
        <v>0</v>
      </c>
      <c r="AO166" s="3">
        <f t="shared" si="88"/>
        <v>0</v>
      </c>
      <c r="AP166" s="3">
        <f t="shared" si="89"/>
        <v>0</v>
      </c>
      <c r="AQ166" s="3">
        <f t="shared" si="90"/>
        <v>0</v>
      </c>
      <c r="AS166" s="3" t="e">
        <f t="shared" si="91"/>
        <v>#REF!</v>
      </c>
      <c r="AU166" s="3" t="e">
        <f t="shared" si="92"/>
        <v>#NAME?</v>
      </c>
      <c r="AW166" s="3">
        <f t="shared" si="93"/>
        <v>0</v>
      </c>
      <c r="AX166" s="3">
        <f t="shared" si="94"/>
        <v>0</v>
      </c>
      <c r="AY166" s="3">
        <f t="shared" si="95"/>
        <v>0</v>
      </c>
      <c r="AZ166" s="3">
        <f t="shared" si="96"/>
        <v>0</v>
      </c>
      <c r="BA166" s="3">
        <f t="shared" si="97"/>
        <v>0</v>
      </c>
      <c r="BB166" s="3">
        <f t="shared" si="98"/>
        <v>0</v>
      </c>
      <c r="BO166" s="4" t="s">
        <v>190</v>
      </c>
      <c r="BP166" s="3" t="s">
        <v>210</v>
      </c>
      <c r="BQ166" s="3" t="s">
        <v>209</v>
      </c>
    </row>
    <row r="167" spans="2:69" x14ac:dyDescent="0.35">
      <c r="B167" s="14">
        <v>140</v>
      </c>
      <c r="C167" s="13">
        <f>'Actual Waste'!C146</f>
        <v>0</v>
      </c>
      <c r="D167" s="13">
        <f>'Actual Waste'!D146</f>
        <v>0</v>
      </c>
      <c r="E167" s="130"/>
      <c r="F167" s="130"/>
      <c r="G167" s="129" t="e">
        <f t="shared" si="66"/>
        <v>#N/A</v>
      </c>
      <c r="H167" s="128"/>
      <c r="I167" s="189">
        <f>'Actual Waste'!E146</f>
        <v>0</v>
      </c>
      <c r="J167" s="128"/>
      <c r="K167" s="127"/>
      <c r="L167" s="127" t="str">
        <f>IF('Actual Waste'!H146&lt;&gt;"",'Actual Waste'!H146,'Actual Waste'!I146)</f>
        <v/>
      </c>
      <c r="M167" s="126">
        <f>'Actual Waste'!F146</f>
        <v>0</v>
      </c>
      <c r="N167" s="7" t="str">
        <f>'Actual Waste'!U146</f>
        <v/>
      </c>
      <c r="O167" s="7" t="str">
        <f>'Actual Waste'!V146</f>
        <v/>
      </c>
      <c r="P167" s="6">
        <f>'Actual Waste'!N146</f>
        <v>0</v>
      </c>
      <c r="Q167" s="125" t="str">
        <f t="shared" si="67"/>
        <v/>
      </c>
      <c r="R167" s="124" t="str">
        <f t="shared" si="68"/>
        <v/>
      </c>
      <c r="S167" s="123" t="str">
        <f t="shared" si="69"/>
        <v/>
      </c>
      <c r="T167" s="122" t="str">
        <f t="shared" si="70"/>
        <v/>
      </c>
      <c r="U167" s="123" t="str">
        <f t="shared" si="71"/>
        <v/>
      </c>
      <c r="V167" s="122" t="str">
        <f t="shared" si="72"/>
        <v/>
      </c>
      <c r="W167" s="123">
        <f t="shared" si="73"/>
        <v>0</v>
      </c>
      <c r="X167" s="122">
        <f t="shared" si="74"/>
        <v>0</v>
      </c>
      <c r="Y167" s="123" t="e">
        <f t="shared" si="75"/>
        <v>#VALUE!</v>
      </c>
      <c r="Z167" s="122" t="e">
        <f t="shared" si="76"/>
        <v>#VALUE!</v>
      </c>
      <c r="AA167" s="123" t="e">
        <f t="shared" si="77"/>
        <v>#VALUE!</v>
      </c>
      <c r="AB167" s="122" t="e">
        <f t="shared" si="78"/>
        <v>#VALUE!</v>
      </c>
      <c r="AD167" s="3" t="e">
        <f t="shared" si="79"/>
        <v>#N/A</v>
      </c>
      <c r="AE167" s="3" t="str">
        <f t="shared" si="80"/>
        <v>true</v>
      </c>
      <c r="AF167" s="3" t="e">
        <f>VLOOKUP(C167,#REF!,2,FALSE)</f>
        <v>#REF!</v>
      </c>
      <c r="AG167" s="3" t="e">
        <f t="shared" si="81"/>
        <v>#REF!</v>
      </c>
      <c r="AH167" s="3">
        <f t="shared" si="82"/>
        <v>0</v>
      </c>
      <c r="AI167" s="3">
        <f t="shared" si="83"/>
        <v>0</v>
      </c>
      <c r="AJ167" s="3">
        <f t="shared" si="84"/>
        <v>0</v>
      </c>
      <c r="AL167" s="3">
        <f t="shared" si="85"/>
        <v>0</v>
      </c>
      <c r="AM167" s="3">
        <f t="shared" si="86"/>
        <v>0</v>
      </c>
      <c r="AN167" s="3">
        <f t="shared" si="87"/>
        <v>0</v>
      </c>
      <c r="AO167" s="3">
        <f t="shared" si="88"/>
        <v>0</v>
      </c>
      <c r="AP167" s="3">
        <f t="shared" si="89"/>
        <v>0</v>
      </c>
      <c r="AQ167" s="3">
        <f t="shared" si="90"/>
        <v>0</v>
      </c>
      <c r="AS167" s="3" t="e">
        <f t="shared" si="91"/>
        <v>#REF!</v>
      </c>
      <c r="AU167" s="3" t="e">
        <f t="shared" si="92"/>
        <v>#NAME?</v>
      </c>
      <c r="AW167" s="3">
        <f t="shared" si="93"/>
        <v>0</v>
      </c>
      <c r="AX167" s="3">
        <f t="shared" si="94"/>
        <v>0</v>
      </c>
      <c r="AY167" s="3">
        <f t="shared" si="95"/>
        <v>0</v>
      </c>
      <c r="AZ167" s="3">
        <f t="shared" si="96"/>
        <v>0</v>
      </c>
      <c r="BA167" s="3">
        <f t="shared" si="97"/>
        <v>0</v>
      </c>
      <c r="BB167" s="3">
        <f t="shared" si="98"/>
        <v>0</v>
      </c>
      <c r="BO167" s="4" t="s">
        <v>190</v>
      </c>
      <c r="BP167" s="3" t="s">
        <v>208</v>
      </c>
      <c r="BQ167" s="3" t="s">
        <v>207</v>
      </c>
    </row>
    <row r="168" spans="2:69" x14ac:dyDescent="0.35">
      <c r="B168" s="14">
        <v>141</v>
      </c>
      <c r="C168" s="13">
        <f>'Actual Waste'!C147</f>
        <v>0</v>
      </c>
      <c r="D168" s="13">
        <f>'Actual Waste'!D147</f>
        <v>0</v>
      </c>
      <c r="E168" s="130"/>
      <c r="F168" s="130"/>
      <c r="G168" s="129" t="e">
        <f t="shared" si="66"/>
        <v>#N/A</v>
      </c>
      <c r="H168" s="128"/>
      <c r="I168" s="189">
        <f>'Actual Waste'!E147</f>
        <v>0</v>
      </c>
      <c r="J168" s="128"/>
      <c r="K168" s="127"/>
      <c r="L168" s="127" t="str">
        <f>IF('Actual Waste'!H147&lt;&gt;"",'Actual Waste'!H147,'Actual Waste'!I147)</f>
        <v/>
      </c>
      <c r="M168" s="126">
        <f>'Actual Waste'!F147</f>
        <v>0</v>
      </c>
      <c r="N168" s="7" t="str">
        <f>'Actual Waste'!U147</f>
        <v/>
      </c>
      <c r="O168" s="7" t="str">
        <f>'Actual Waste'!V147</f>
        <v/>
      </c>
      <c r="P168" s="6">
        <f>'Actual Waste'!N147</f>
        <v>0</v>
      </c>
      <c r="Q168" s="125" t="str">
        <f t="shared" si="67"/>
        <v/>
      </c>
      <c r="R168" s="124" t="str">
        <f t="shared" si="68"/>
        <v/>
      </c>
      <c r="S168" s="123" t="str">
        <f t="shared" si="69"/>
        <v/>
      </c>
      <c r="T168" s="122" t="str">
        <f t="shared" si="70"/>
        <v/>
      </c>
      <c r="U168" s="123" t="str">
        <f t="shared" si="71"/>
        <v/>
      </c>
      <c r="V168" s="122" t="str">
        <f t="shared" si="72"/>
        <v/>
      </c>
      <c r="W168" s="123">
        <f t="shared" si="73"/>
        <v>0</v>
      </c>
      <c r="X168" s="122">
        <f t="shared" si="74"/>
        <v>0</v>
      </c>
      <c r="Y168" s="123" t="e">
        <f t="shared" si="75"/>
        <v>#VALUE!</v>
      </c>
      <c r="Z168" s="122" t="e">
        <f t="shared" si="76"/>
        <v>#VALUE!</v>
      </c>
      <c r="AA168" s="123" t="e">
        <f t="shared" si="77"/>
        <v>#VALUE!</v>
      </c>
      <c r="AB168" s="122" t="e">
        <f t="shared" si="78"/>
        <v>#VALUE!</v>
      </c>
      <c r="AD168" s="3" t="e">
        <f t="shared" si="79"/>
        <v>#N/A</v>
      </c>
      <c r="AE168" s="3" t="str">
        <f t="shared" si="80"/>
        <v>true</v>
      </c>
      <c r="AF168" s="3" t="e">
        <f>VLOOKUP(C168,#REF!,2,FALSE)</f>
        <v>#REF!</v>
      </c>
      <c r="AG168" s="3" t="e">
        <f t="shared" si="81"/>
        <v>#REF!</v>
      </c>
      <c r="AH168" s="3">
        <f t="shared" si="82"/>
        <v>0</v>
      </c>
      <c r="AI168" s="3">
        <f t="shared" si="83"/>
        <v>0</v>
      </c>
      <c r="AJ168" s="3">
        <f t="shared" si="84"/>
        <v>0</v>
      </c>
      <c r="AL168" s="3">
        <f t="shared" si="85"/>
        <v>0</v>
      </c>
      <c r="AM168" s="3">
        <f t="shared" si="86"/>
        <v>0</v>
      </c>
      <c r="AN168" s="3">
        <f t="shared" si="87"/>
        <v>0</v>
      </c>
      <c r="AO168" s="3">
        <f t="shared" si="88"/>
        <v>0</v>
      </c>
      <c r="AP168" s="3">
        <f t="shared" si="89"/>
        <v>0</v>
      </c>
      <c r="AQ168" s="3">
        <f t="shared" si="90"/>
        <v>0</v>
      </c>
      <c r="AS168" s="3" t="e">
        <f t="shared" si="91"/>
        <v>#REF!</v>
      </c>
      <c r="AU168" s="3" t="e">
        <f t="shared" si="92"/>
        <v>#NAME?</v>
      </c>
      <c r="AW168" s="3">
        <f t="shared" si="93"/>
        <v>0</v>
      </c>
      <c r="AX168" s="3">
        <f t="shared" si="94"/>
        <v>0</v>
      </c>
      <c r="AY168" s="3">
        <f t="shared" si="95"/>
        <v>0</v>
      </c>
      <c r="AZ168" s="3">
        <f t="shared" si="96"/>
        <v>0</v>
      </c>
      <c r="BA168" s="3">
        <f t="shared" si="97"/>
        <v>0</v>
      </c>
      <c r="BB168" s="3">
        <f t="shared" si="98"/>
        <v>0</v>
      </c>
      <c r="BO168" s="4" t="s">
        <v>190</v>
      </c>
      <c r="BP168" s="3" t="s">
        <v>206</v>
      </c>
      <c r="BQ168" s="3" t="s">
        <v>205</v>
      </c>
    </row>
    <row r="169" spans="2:69" x14ac:dyDescent="0.35">
      <c r="B169" s="14">
        <v>142</v>
      </c>
      <c r="C169" s="13">
        <f>'Actual Waste'!C148</f>
        <v>0</v>
      </c>
      <c r="D169" s="13">
        <f>'Actual Waste'!D148</f>
        <v>0</v>
      </c>
      <c r="E169" s="130"/>
      <c r="F169" s="130"/>
      <c r="G169" s="129" t="e">
        <f t="shared" si="66"/>
        <v>#N/A</v>
      </c>
      <c r="H169" s="128"/>
      <c r="I169" s="189">
        <f>'Actual Waste'!E148</f>
        <v>0</v>
      </c>
      <c r="J169" s="128"/>
      <c r="K169" s="127"/>
      <c r="L169" s="127" t="str">
        <f>IF('Actual Waste'!H148&lt;&gt;"",'Actual Waste'!H148,'Actual Waste'!I148)</f>
        <v/>
      </c>
      <c r="M169" s="126">
        <f>'Actual Waste'!F148</f>
        <v>0</v>
      </c>
      <c r="N169" s="7" t="str">
        <f>'Actual Waste'!U148</f>
        <v/>
      </c>
      <c r="O169" s="7" t="str">
        <f>'Actual Waste'!V148</f>
        <v/>
      </c>
      <c r="P169" s="6">
        <f>'Actual Waste'!N148</f>
        <v>0</v>
      </c>
      <c r="Q169" s="125" t="str">
        <f t="shared" si="67"/>
        <v/>
      </c>
      <c r="R169" s="124" t="str">
        <f t="shared" si="68"/>
        <v/>
      </c>
      <c r="S169" s="123" t="str">
        <f t="shared" si="69"/>
        <v/>
      </c>
      <c r="T169" s="122" t="str">
        <f t="shared" si="70"/>
        <v/>
      </c>
      <c r="U169" s="123" t="str">
        <f t="shared" si="71"/>
        <v/>
      </c>
      <c r="V169" s="122" t="str">
        <f t="shared" si="72"/>
        <v/>
      </c>
      <c r="W169" s="123">
        <f t="shared" si="73"/>
        <v>0</v>
      </c>
      <c r="X169" s="122">
        <f t="shared" si="74"/>
        <v>0</v>
      </c>
      <c r="Y169" s="123" t="e">
        <f t="shared" si="75"/>
        <v>#VALUE!</v>
      </c>
      <c r="Z169" s="122" t="e">
        <f t="shared" si="76"/>
        <v>#VALUE!</v>
      </c>
      <c r="AA169" s="123" t="e">
        <f t="shared" si="77"/>
        <v>#VALUE!</v>
      </c>
      <c r="AB169" s="122" t="e">
        <f t="shared" si="78"/>
        <v>#VALUE!</v>
      </c>
      <c r="AD169" s="3" t="e">
        <f t="shared" si="79"/>
        <v>#N/A</v>
      </c>
      <c r="AE169" s="3" t="str">
        <f t="shared" si="80"/>
        <v>true</v>
      </c>
      <c r="AF169" s="3" t="e">
        <f>VLOOKUP(C169,#REF!,2,FALSE)</f>
        <v>#REF!</v>
      </c>
      <c r="AG169" s="3" t="e">
        <f t="shared" si="81"/>
        <v>#REF!</v>
      </c>
      <c r="AH169" s="3">
        <f t="shared" si="82"/>
        <v>0</v>
      </c>
      <c r="AI169" s="3">
        <f t="shared" si="83"/>
        <v>0</v>
      </c>
      <c r="AJ169" s="3">
        <f t="shared" si="84"/>
        <v>0</v>
      </c>
      <c r="AL169" s="3">
        <f t="shared" si="85"/>
        <v>0</v>
      </c>
      <c r="AM169" s="3">
        <f t="shared" si="86"/>
        <v>0</v>
      </c>
      <c r="AN169" s="3">
        <f t="shared" si="87"/>
        <v>0</v>
      </c>
      <c r="AO169" s="3">
        <f t="shared" si="88"/>
        <v>0</v>
      </c>
      <c r="AP169" s="3">
        <f t="shared" si="89"/>
        <v>0</v>
      </c>
      <c r="AQ169" s="3">
        <f t="shared" si="90"/>
        <v>0</v>
      </c>
      <c r="AS169" s="3" t="e">
        <f t="shared" si="91"/>
        <v>#REF!</v>
      </c>
      <c r="AU169" s="3" t="e">
        <f t="shared" si="92"/>
        <v>#NAME?</v>
      </c>
      <c r="AW169" s="3">
        <f t="shared" si="93"/>
        <v>0</v>
      </c>
      <c r="AX169" s="3">
        <f t="shared" si="94"/>
        <v>0</v>
      </c>
      <c r="AY169" s="3">
        <f t="shared" si="95"/>
        <v>0</v>
      </c>
      <c r="AZ169" s="3">
        <f t="shared" si="96"/>
        <v>0</v>
      </c>
      <c r="BA169" s="3">
        <f t="shared" si="97"/>
        <v>0</v>
      </c>
      <c r="BB169" s="3">
        <f t="shared" si="98"/>
        <v>0</v>
      </c>
      <c r="BO169" s="4" t="s">
        <v>190</v>
      </c>
      <c r="BP169" s="3" t="s">
        <v>204</v>
      </c>
      <c r="BQ169" s="3" t="s">
        <v>203</v>
      </c>
    </row>
    <row r="170" spans="2:69" x14ac:dyDescent="0.35">
      <c r="B170" s="14">
        <v>143</v>
      </c>
      <c r="C170" s="13">
        <f>'Actual Waste'!C149</f>
        <v>0</v>
      </c>
      <c r="D170" s="13">
        <f>'Actual Waste'!D149</f>
        <v>0</v>
      </c>
      <c r="E170" s="130"/>
      <c r="F170" s="130"/>
      <c r="G170" s="129" t="e">
        <f t="shared" si="66"/>
        <v>#N/A</v>
      </c>
      <c r="H170" s="128"/>
      <c r="I170" s="189">
        <f>'Actual Waste'!E149</f>
        <v>0</v>
      </c>
      <c r="J170" s="128"/>
      <c r="K170" s="127"/>
      <c r="L170" s="127" t="str">
        <f>IF('Actual Waste'!H149&lt;&gt;"",'Actual Waste'!H149,'Actual Waste'!I149)</f>
        <v/>
      </c>
      <c r="M170" s="126">
        <f>'Actual Waste'!F149</f>
        <v>0</v>
      </c>
      <c r="N170" s="7" t="str">
        <f>'Actual Waste'!U149</f>
        <v/>
      </c>
      <c r="O170" s="7" t="str">
        <f>'Actual Waste'!V149</f>
        <v/>
      </c>
      <c r="P170" s="6">
        <f>'Actual Waste'!N149</f>
        <v>0</v>
      </c>
      <c r="Q170" s="125" t="str">
        <f t="shared" si="67"/>
        <v/>
      </c>
      <c r="R170" s="124" t="str">
        <f t="shared" si="68"/>
        <v/>
      </c>
      <c r="S170" s="123" t="str">
        <f t="shared" si="69"/>
        <v/>
      </c>
      <c r="T170" s="122" t="str">
        <f t="shared" si="70"/>
        <v/>
      </c>
      <c r="U170" s="123" t="str">
        <f t="shared" si="71"/>
        <v/>
      </c>
      <c r="V170" s="122" t="str">
        <f t="shared" si="72"/>
        <v/>
      </c>
      <c r="W170" s="123">
        <f t="shared" si="73"/>
        <v>0</v>
      </c>
      <c r="X170" s="122">
        <f t="shared" si="74"/>
        <v>0</v>
      </c>
      <c r="Y170" s="123" t="e">
        <f t="shared" si="75"/>
        <v>#VALUE!</v>
      </c>
      <c r="Z170" s="122" t="e">
        <f t="shared" si="76"/>
        <v>#VALUE!</v>
      </c>
      <c r="AA170" s="123" t="e">
        <f t="shared" si="77"/>
        <v>#VALUE!</v>
      </c>
      <c r="AB170" s="122" t="e">
        <f t="shared" si="78"/>
        <v>#VALUE!</v>
      </c>
      <c r="AD170" s="3" t="e">
        <f t="shared" si="79"/>
        <v>#N/A</v>
      </c>
      <c r="AE170" s="3" t="str">
        <f t="shared" si="80"/>
        <v>true</v>
      </c>
      <c r="AF170" s="3" t="e">
        <f>VLOOKUP(C170,#REF!,2,FALSE)</f>
        <v>#REF!</v>
      </c>
      <c r="AG170" s="3" t="e">
        <f t="shared" si="81"/>
        <v>#REF!</v>
      </c>
      <c r="AH170" s="3">
        <f t="shared" si="82"/>
        <v>0</v>
      </c>
      <c r="AI170" s="3">
        <f t="shared" si="83"/>
        <v>0</v>
      </c>
      <c r="AJ170" s="3">
        <f t="shared" si="84"/>
        <v>0</v>
      </c>
      <c r="AL170" s="3">
        <f t="shared" si="85"/>
        <v>0</v>
      </c>
      <c r="AM170" s="3">
        <f t="shared" si="86"/>
        <v>0</v>
      </c>
      <c r="AN170" s="3">
        <f t="shared" si="87"/>
        <v>0</v>
      </c>
      <c r="AO170" s="3">
        <f t="shared" si="88"/>
        <v>0</v>
      </c>
      <c r="AP170" s="3">
        <f t="shared" si="89"/>
        <v>0</v>
      </c>
      <c r="AQ170" s="3">
        <f t="shared" si="90"/>
        <v>0</v>
      </c>
      <c r="AS170" s="3" t="e">
        <f t="shared" si="91"/>
        <v>#REF!</v>
      </c>
      <c r="AU170" s="3" t="e">
        <f t="shared" si="92"/>
        <v>#NAME?</v>
      </c>
      <c r="AW170" s="3">
        <f t="shared" si="93"/>
        <v>0</v>
      </c>
      <c r="AX170" s="3">
        <f t="shared" si="94"/>
        <v>0</v>
      </c>
      <c r="AY170" s="3">
        <f t="shared" si="95"/>
        <v>0</v>
      </c>
      <c r="AZ170" s="3">
        <f t="shared" si="96"/>
        <v>0</v>
      </c>
      <c r="BA170" s="3">
        <f t="shared" si="97"/>
        <v>0</v>
      </c>
      <c r="BB170" s="3">
        <f t="shared" si="98"/>
        <v>0</v>
      </c>
      <c r="BO170" s="4" t="s">
        <v>190</v>
      </c>
      <c r="BP170" s="3" t="s">
        <v>202</v>
      </c>
      <c r="BQ170" s="3" t="s">
        <v>201</v>
      </c>
    </row>
    <row r="171" spans="2:69" x14ac:dyDescent="0.35">
      <c r="B171" s="14">
        <v>144</v>
      </c>
      <c r="C171" s="13">
        <f>'Actual Waste'!C150</f>
        <v>0</v>
      </c>
      <c r="D171" s="13">
        <f>'Actual Waste'!D150</f>
        <v>0</v>
      </c>
      <c r="E171" s="130"/>
      <c r="F171" s="130"/>
      <c r="G171" s="129" t="e">
        <f t="shared" si="66"/>
        <v>#N/A</v>
      </c>
      <c r="H171" s="128"/>
      <c r="I171" s="189">
        <f>'Actual Waste'!E150</f>
        <v>0</v>
      </c>
      <c r="J171" s="128"/>
      <c r="K171" s="127"/>
      <c r="L171" s="127" t="str">
        <f>IF('Actual Waste'!H150&lt;&gt;"",'Actual Waste'!H150,'Actual Waste'!I150)</f>
        <v/>
      </c>
      <c r="M171" s="126">
        <f>'Actual Waste'!F150</f>
        <v>0</v>
      </c>
      <c r="N171" s="7" t="str">
        <f>'Actual Waste'!U150</f>
        <v/>
      </c>
      <c r="O171" s="7" t="str">
        <f>'Actual Waste'!V150</f>
        <v/>
      </c>
      <c r="P171" s="6">
        <f>'Actual Waste'!N150</f>
        <v>0</v>
      </c>
      <c r="Q171" s="125" t="str">
        <f t="shared" si="67"/>
        <v/>
      </c>
      <c r="R171" s="124" t="str">
        <f t="shared" si="68"/>
        <v/>
      </c>
      <c r="S171" s="123" t="str">
        <f t="shared" si="69"/>
        <v/>
      </c>
      <c r="T171" s="122" t="str">
        <f t="shared" si="70"/>
        <v/>
      </c>
      <c r="U171" s="123" t="str">
        <f t="shared" si="71"/>
        <v/>
      </c>
      <c r="V171" s="122" t="str">
        <f t="shared" si="72"/>
        <v/>
      </c>
      <c r="W171" s="123">
        <f t="shared" si="73"/>
        <v>0</v>
      </c>
      <c r="X171" s="122">
        <f t="shared" si="74"/>
        <v>0</v>
      </c>
      <c r="Y171" s="123" t="e">
        <f t="shared" si="75"/>
        <v>#VALUE!</v>
      </c>
      <c r="Z171" s="122" t="e">
        <f t="shared" si="76"/>
        <v>#VALUE!</v>
      </c>
      <c r="AA171" s="123" t="e">
        <f t="shared" si="77"/>
        <v>#VALUE!</v>
      </c>
      <c r="AB171" s="122" t="e">
        <f t="shared" si="78"/>
        <v>#VALUE!</v>
      </c>
      <c r="AD171" s="3" t="e">
        <f t="shared" si="79"/>
        <v>#N/A</v>
      </c>
      <c r="AE171" s="3" t="str">
        <f t="shared" si="80"/>
        <v>true</v>
      </c>
      <c r="AF171" s="3" t="e">
        <f>VLOOKUP(C171,#REF!,2,FALSE)</f>
        <v>#REF!</v>
      </c>
      <c r="AG171" s="3" t="e">
        <f t="shared" si="81"/>
        <v>#REF!</v>
      </c>
      <c r="AH171" s="3">
        <f t="shared" si="82"/>
        <v>0</v>
      </c>
      <c r="AI171" s="3">
        <f t="shared" si="83"/>
        <v>0</v>
      </c>
      <c r="AJ171" s="3">
        <f t="shared" si="84"/>
        <v>0</v>
      </c>
      <c r="AL171" s="3">
        <f t="shared" si="85"/>
        <v>0</v>
      </c>
      <c r="AM171" s="3">
        <f t="shared" si="86"/>
        <v>0</v>
      </c>
      <c r="AN171" s="3">
        <f t="shared" si="87"/>
        <v>0</v>
      </c>
      <c r="AO171" s="3">
        <f t="shared" si="88"/>
        <v>0</v>
      </c>
      <c r="AP171" s="3">
        <f t="shared" si="89"/>
        <v>0</v>
      </c>
      <c r="AQ171" s="3">
        <f t="shared" si="90"/>
        <v>0</v>
      </c>
      <c r="AS171" s="3" t="e">
        <f t="shared" si="91"/>
        <v>#REF!</v>
      </c>
      <c r="AU171" s="3" t="e">
        <f t="shared" si="92"/>
        <v>#NAME?</v>
      </c>
      <c r="AW171" s="3">
        <f t="shared" si="93"/>
        <v>0</v>
      </c>
      <c r="AX171" s="3">
        <f t="shared" si="94"/>
        <v>0</v>
      </c>
      <c r="AY171" s="3">
        <f t="shared" si="95"/>
        <v>0</v>
      </c>
      <c r="AZ171" s="3">
        <f t="shared" si="96"/>
        <v>0</v>
      </c>
      <c r="BA171" s="3">
        <f t="shared" si="97"/>
        <v>0</v>
      </c>
      <c r="BB171" s="3">
        <f t="shared" si="98"/>
        <v>0</v>
      </c>
      <c r="BO171" s="4" t="s">
        <v>190</v>
      </c>
      <c r="BP171" s="3" t="s">
        <v>200</v>
      </c>
      <c r="BQ171" s="3" t="s">
        <v>199</v>
      </c>
    </row>
    <row r="172" spans="2:69" ht="14.25" customHeight="1" x14ac:dyDescent="0.35">
      <c r="B172" s="14">
        <v>145</v>
      </c>
      <c r="C172" s="13">
        <f>'Actual Waste'!C151</f>
        <v>0</v>
      </c>
      <c r="D172" s="13">
        <f>'Actual Waste'!D151</f>
        <v>0</v>
      </c>
      <c r="E172" s="130"/>
      <c r="F172" s="130"/>
      <c r="G172" s="129" t="e">
        <f t="shared" si="66"/>
        <v>#N/A</v>
      </c>
      <c r="H172" s="128"/>
      <c r="I172" s="189">
        <f>'Actual Waste'!E151</f>
        <v>0</v>
      </c>
      <c r="J172" s="128"/>
      <c r="K172" s="127"/>
      <c r="L172" s="127" t="str">
        <f>IF('Actual Waste'!H151&lt;&gt;"",'Actual Waste'!H151,'Actual Waste'!I151)</f>
        <v/>
      </c>
      <c r="M172" s="126">
        <f>'Actual Waste'!F151</f>
        <v>0</v>
      </c>
      <c r="N172" s="7" t="str">
        <f>'Actual Waste'!U151</f>
        <v/>
      </c>
      <c r="O172" s="7" t="str">
        <f>'Actual Waste'!V151</f>
        <v/>
      </c>
      <c r="P172" s="6">
        <f>'Actual Waste'!N151</f>
        <v>0</v>
      </c>
      <c r="Q172" s="125" t="str">
        <f t="shared" si="67"/>
        <v/>
      </c>
      <c r="R172" s="124" t="str">
        <f t="shared" si="68"/>
        <v/>
      </c>
      <c r="S172" s="123" t="str">
        <f t="shared" si="69"/>
        <v/>
      </c>
      <c r="T172" s="122" t="str">
        <f t="shared" si="70"/>
        <v/>
      </c>
      <c r="U172" s="123" t="str">
        <f t="shared" si="71"/>
        <v/>
      </c>
      <c r="V172" s="122" t="str">
        <f t="shared" si="72"/>
        <v/>
      </c>
      <c r="W172" s="123">
        <f t="shared" si="73"/>
        <v>0</v>
      </c>
      <c r="X172" s="122">
        <f t="shared" si="74"/>
        <v>0</v>
      </c>
      <c r="Y172" s="123" t="e">
        <f t="shared" si="75"/>
        <v>#VALUE!</v>
      </c>
      <c r="Z172" s="122" t="e">
        <f t="shared" si="76"/>
        <v>#VALUE!</v>
      </c>
      <c r="AA172" s="123" t="e">
        <f t="shared" si="77"/>
        <v>#VALUE!</v>
      </c>
      <c r="AB172" s="122" t="e">
        <f t="shared" si="78"/>
        <v>#VALUE!</v>
      </c>
      <c r="AD172" s="3" t="e">
        <f t="shared" si="79"/>
        <v>#N/A</v>
      </c>
      <c r="AE172" s="3" t="str">
        <f t="shared" si="80"/>
        <v>true</v>
      </c>
      <c r="AF172" s="3" t="e">
        <f>VLOOKUP(C172,#REF!,2,FALSE)</f>
        <v>#REF!</v>
      </c>
      <c r="AG172" s="3" t="e">
        <f t="shared" si="81"/>
        <v>#REF!</v>
      </c>
      <c r="AH172" s="3">
        <f t="shared" si="82"/>
        <v>0</v>
      </c>
      <c r="AI172" s="3">
        <f t="shared" si="83"/>
        <v>0</v>
      </c>
      <c r="AJ172" s="3">
        <f t="shared" si="84"/>
        <v>0</v>
      </c>
      <c r="AL172" s="3">
        <f t="shared" si="85"/>
        <v>0</v>
      </c>
      <c r="AM172" s="3">
        <f t="shared" si="86"/>
        <v>0</v>
      </c>
      <c r="AN172" s="3">
        <f t="shared" si="87"/>
        <v>0</v>
      </c>
      <c r="AO172" s="3">
        <f t="shared" si="88"/>
        <v>0</v>
      </c>
      <c r="AP172" s="3">
        <f t="shared" si="89"/>
        <v>0</v>
      </c>
      <c r="AQ172" s="3">
        <f t="shared" si="90"/>
        <v>0</v>
      </c>
      <c r="AS172" s="3" t="e">
        <f t="shared" si="91"/>
        <v>#REF!</v>
      </c>
      <c r="AU172" s="3" t="e">
        <f t="shared" si="92"/>
        <v>#NAME?</v>
      </c>
      <c r="AW172" s="3">
        <f t="shared" si="93"/>
        <v>0</v>
      </c>
      <c r="AX172" s="3">
        <f t="shared" si="94"/>
        <v>0</v>
      </c>
      <c r="AY172" s="3">
        <f t="shared" si="95"/>
        <v>0</v>
      </c>
      <c r="AZ172" s="3">
        <f t="shared" si="96"/>
        <v>0</v>
      </c>
      <c r="BA172" s="3">
        <f t="shared" si="97"/>
        <v>0</v>
      </c>
      <c r="BB172" s="3">
        <f t="shared" si="98"/>
        <v>0</v>
      </c>
      <c r="BO172" s="4" t="s">
        <v>190</v>
      </c>
      <c r="BP172" s="28" t="s">
        <v>198</v>
      </c>
      <c r="BQ172" s="3" t="s">
        <v>197</v>
      </c>
    </row>
    <row r="173" spans="2:69" x14ac:dyDescent="0.35">
      <c r="B173" s="14">
        <v>146</v>
      </c>
      <c r="C173" s="13">
        <f>'Actual Waste'!C152</f>
        <v>0</v>
      </c>
      <c r="D173" s="13">
        <f>'Actual Waste'!D152</f>
        <v>0</v>
      </c>
      <c r="E173" s="130"/>
      <c r="F173" s="130"/>
      <c r="G173" s="129" t="e">
        <f t="shared" si="66"/>
        <v>#N/A</v>
      </c>
      <c r="H173" s="128"/>
      <c r="I173" s="189">
        <f>'Actual Waste'!E152</f>
        <v>0</v>
      </c>
      <c r="J173" s="128"/>
      <c r="K173" s="127"/>
      <c r="L173" s="127" t="str">
        <f>IF('Actual Waste'!H152&lt;&gt;"",'Actual Waste'!H152,'Actual Waste'!I152)</f>
        <v/>
      </c>
      <c r="M173" s="126">
        <f>'Actual Waste'!F152</f>
        <v>0</v>
      </c>
      <c r="N173" s="7" t="str">
        <f>'Actual Waste'!U152</f>
        <v/>
      </c>
      <c r="O173" s="7" t="str">
        <f>'Actual Waste'!V152</f>
        <v/>
      </c>
      <c r="P173" s="6">
        <f>'Actual Waste'!N152</f>
        <v>0</v>
      </c>
      <c r="Q173" s="125" t="str">
        <f t="shared" si="67"/>
        <v/>
      </c>
      <c r="R173" s="124" t="str">
        <f t="shared" si="68"/>
        <v/>
      </c>
      <c r="S173" s="123" t="str">
        <f t="shared" si="69"/>
        <v/>
      </c>
      <c r="T173" s="122" t="str">
        <f t="shared" si="70"/>
        <v/>
      </c>
      <c r="U173" s="123" t="str">
        <f t="shared" si="71"/>
        <v/>
      </c>
      <c r="V173" s="122" t="str">
        <f t="shared" si="72"/>
        <v/>
      </c>
      <c r="W173" s="123">
        <f t="shared" si="73"/>
        <v>0</v>
      </c>
      <c r="X173" s="122">
        <f t="shared" si="74"/>
        <v>0</v>
      </c>
      <c r="Y173" s="123" t="e">
        <f t="shared" si="75"/>
        <v>#VALUE!</v>
      </c>
      <c r="Z173" s="122" t="e">
        <f t="shared" si="76"/>
        <v>#VALUE!</v>
      </c>
      <c r="AA173" s="123" t="e">
        <f t="shared" si="77"/>
        <v>#VALUE!</v>
      </c>
      <c r="AB173" s="122" t="e">
        <f t="shared" si="78"/>
        <v>#VALUE!</v>
      </c>
      <c r="AD173" s="3" t="e">
        <f t="shared" si="79"/>
        <v>#N/A</v>
      </c>
      <c r="AE173" s="3" t="str">
        <f t="shared" si="80"/>
        <v>true</v>
      </c>
      <c r="AF173" s="3" t="e">
        <f>VLOOKUP(C173,#REF!,2,FALSE)</f>
        <v>#REF!</v>
      </c>
      <c r="AG173" s="3" t="e">
        <f t="shared" si="81"/>
        <v>#REF!</v>
      </c>
      <c r="AH173" s="3">
        <f t="shared" si="82"/>
        <v>0</v>
      </c>
      <c r="AI173" s="3">
        <f t="shared" si="83"/>
        <v>0</v>
      </c>
      <c r="AJ173" s="3">
        <f t="shared" si="84"/>
        <v>0</v>
      </c>
      <c r="AL173" s="3">
        <f t="shared" si="85"/>
        <v>0</v>
      </c>
      <c r="AM173" s="3">
        <f t="shared" si="86"/>
        <v>0</v>
      </c>
      <c r="AN173" s="3">
        <f t="shared" si="87"/>
        <v>0</v>
      </c>
      <c r="AO173" s="3">
        <f t="shared" si="88"/>
        <v>0</v>
      </c>
      <c r="AP173" s="3">
        <f t="shared" si="89"/>
        <v>0</v>
      </c>
      <c r="AQ173" s="3">
        <f t="shared" si="90"/>
        <v>0</v>
      </c>
      <c r="AS173" s="3" t="e">
        <f t="shared" si="91"/>
        <v>#REF!</v>
      </c>
      <c r="AU173" s="3" t="e">
        <f t="shared" si="92"/>
        <v>#NAME?</v>
      </c>
      <c r="AW173" s="3">
        <f t="shared" si="93"/>
        <v>0</v>
      </c>
      <c r="AX173" s="3">
        <f t="shared" si="94"/>
        <v>0</v>
      </c>
      <c r="AY173" s="3">
        <f t="shared" si="95"/>
        <v>0</v>
      </c>
      <c r="AZ173" s="3">
        <f t="shared" si="96"/>
        <v>0</v>
      </c>
      <c r="BA173" s="3">
        <f t="shared" si="97"/>
        <v>0</v>
      </c>
      <c r="BB173" s="3">
        <f t="shared" si="98"/>
        <v>0</v>
      </c>
      <c r="BO173" s="4" t="s">
        <v>190</v>
      </c>
      <c r="BP173" s="3" t="s">
        <v>196</v>
      </c>
      <c r="BQ173" s="3" t="s">
        <v>195</v>
      </c>
    </row>
    <row r="174" spans="2:69" x14ac:dyDescent="0.35">
      <c r="B174" s="14">
        <v>147</v>
      </c>
      <c r="C174" s="13">
        <f>'Actual Waste'!C153</f>
        <v>0</v>
      </c>
      <c r="D174" s="13">
        <f>'Actual Waste'!D153</f>
        <v>0</v>
      </c>
      <c r="E174" s="130"/>
      <c r="F174" s="130"/>
      <c r="G174" s="129" t="e">
        <f t="shared" si="66"/>
        <v>#N/A</v>
      </c>
      <c r="H174" s="128"/>
      <c r="I174" s="189">
        <f>'Actual Waste'!E153</f>
        <v>0</v>
      </c>
      <c r="J174" s="128"/>
      <c r="K174" s="127"/>
      <c r="L174" s="127" t="str">
        <f>IF('Actual Waste'!H153&lt;&gt;"",'Actual Waste'!H153,'Actual Waste'!I153)</f>
        <v/>
      </c>
      <c r="M174" s="126">
        <f>'Actual Waste'!F153</f>
        <v>0</v>
      </c>
      <c r="N174" s="7" t="str">
        <f>'Actual Waste'!U153</f>
        <v/>
      </c>
      <c r="O174" s="7" t="str">
        <f>'Actual Waste'!V153</f>
        <v/>
      </c>
      <c r="P174" s="6">
        <f>'Actual Waste'!N153</f>
        <v>0</v>
      </c>
      <c r="Q174" s="125" t="str">
        <f t="shared" si="67"/>
        <v/>
      </c>
      <c r="R174" s="124" t="str">
        <f t="shared" si="68"/>
        <v/>
      </c>
      <c r="S174" s="123" t="str">
        <f t="shared" si="69"/>
        <v/>
      </c>
      <c r="T174" s="122" t="str">
        <f t="shared" si="70"/>
        <v/>
      </c>
      <c r="U174" s="123" t="str">
        <f t="shared" si="71"/>
        <v/>
      </c>
      <c r="V174" s="122" t="str">
        <f t="shared" si="72"/>
        <v/>
      </c>
      <c r="W174" s="123">
        <f t="shared" si="73"/>
        <v>0</v>
      </c>
      <c r="X174" s="122">
        <f t="shared" si="74"/>
        <v>0</v>
      </c>
      <c r="Y174" s="123" t="e">
        <f t="shared" si="75"/>
        <v>#VALUE!</v>
      </c>
      <c r="Z174" s="122" t="e">
        <f t="shared" si="76"/>
        <v>#VALUE!</v>
      </c>
      <c r="AA174" s="123" t="e">
        <f t="shared" si="77"/>
        <v>#VALUE!</v>
      </c>
      <c r="AB174" s="122" t="e">
        <f t="shared" si="78"/>
        <v>#VALUE!</v>
      </c>
      <c r="AD174" s="3" t="e">
        <f t="shared" si="79"/>
        <v>#N/A</v>
      </c>
      <c r="AE174" s="3" t="str">
        <f t="shared" si="80"/>
        <v>true</v>
      </c>
      <c r="AF174" s="3" t="e">
        <f>VLOOKUP(C174,#REF!,2,FALSE)</f>
        <v>#REF!</v>
      </c>
      <c r="AG174" s="3" t="e">
        <f t="shared" si="81"/>
        <v>#REF!</v>
      </c>
      <c r="AH174" s="3">
        <f t="shared" si="82"/>
        <v>0</v>
      </c>
      <c r="AI174" s="3">
        <f t="shared" si="83"/>
        <v>0</v>
      </c>
      <c r="AJ174" s="3">
        <f t="shared" si="84"/>
        <v>0</v>
      </c>
      <c r="AL174" s="3">
        <f t="shared" si="85"/>
        <v>0</v>
      </c>
      <c r="AM174" s="3">
        <f t="shared" si="86"/>
        <v>0</v>
      </c>
      <c r="AN174" s="3">
        <f t="shared" si="87"/>
        <v>0</v>
      </c>
      <c r="AO174" s="3">
        <f t="shared" si="88"/>
        <v>0</v>
      </c>
      <c r="AP174" s="3">
        <f t="shared" si="89"/>
        <v>0</v>
      </c>
      <c r="AQ174" s="3">
        <f t="shared" si="90"/>
        <v>0</v>
      </c>
      <c r="AS174" s="3" t="e">
        <f t="shared" si="91"/>
        <v>#REF!</v>
      </c>
      <c r="AU174" s="3" t="e">
        <f t="shared" si="92"/>
        <v>#NAME?</v>
      </c>
      <c r="AW174" s="3">
        <f t="shared" si="93"/>
        <v>0</v>
      </c>
      <c r="AX174" s="3">
        <f t="shared" si="94"/>
        <v>0</v>
      </c>
      <c r="AY174" s="3">
        <f t="shared" si="95"/>
        <v>0</v>
      </c>
      <c r="AZ174" s="3">
        <f t="shared" si="96"/>
        <v>0</v>
      </c>
      <c r="BA174" s="3">
        <f t="shared" si="97"/>
        <v>0</v>
      </c>
      <c r="BB174" s="3">
        <f t="shared" si="98"/>
        <v>0</v>
      </c>
      <c r="BO174" s="3" t="s">
        <v>190</v>
      </c>
      <c r="BP174" s="3" t="s">
        <v>194</v>
      </c>
      <c r="BQ174" s="3" t="s">
        <v>193</v>
      </c>
    </row>
    <row r="175" spans="2:69" x14ac:dyDescent="0.35">
      <c r="B175" s="14">
        <v>148</v>
      </c>
      <c r="C175" s="13">
        <f>'Actual Waste'!C154</f>
        <v>0</v>
      </c>
      <c r="D175" s="13">
        <f>'Actual Waste'!D154</f>
        <v>0</v>
      </c>
      <c r="E175" s="130"/>
      <c r="F175" s="130"/>
      <c r="G175" s="129" t="e">
        <f t="shared" si="66"/>
        <v>#N/A</v>
      </c>
      <c r="H175" s="128"/>
      <c r="I175" s="189">
        <f>'Actual Waste'!E154</f>
        <v>0</v>
      </c>
      <c r="J175" s="128"/>
      <c r="K175" s="127"/>
      <c r="L175" s="127" t="str">
        <f>IF('Actual Waste'!H154&lt;&gt;"",'Actual Waste'!H154,'Actual Waste'!I154)</f>
        <v/>
      </c>
      <c r="M175" s="126">
        <f>'Actual Waste'!F154</f>
        <v>0</v>
      </c>
      <c r="N175" s="7" t="str">
        <f>'Actual Waste'!U154</f>
        <v/>
      </c>
      <c r="O175" s="7" t="str">
        <f>'Actual Waste'!V154</f>
        <v/>
      </c>
      <c r="P175" s="6">
        <f>'Actual Waste'!N154</f>
        <v>0</v>
      </c>
      <c r="Q175" s="125" t="str">
        <f t="shared" si="67"/>
        <v/>
      </c>
      <c r="R175" s="124" t="str">
        <f t="shared" si="68"/>
        <v/>
      </c>
      <c r="S175" s="123" t="str">
        <f t="shared" si="69"/>
        <v/>
      </c>
      <c r="T175" s="122" t="str">
        <f t="shared" si="70"/>
        <v/>
      </c>
      <c r="U175" s="123" t="str">
        <f t="shared" si="71"/>
        <v/>
      </c>
      <c r="V175" s="122" t="str">
        <f t="shared" si="72"/>
        <v/>
      </c>
      <c r="W175" s="123">
        <f t="shared" si="73"/>
        <v>0</v>
      </c>
      <c r="X175" s="122">
        <f t="shared" si="74"/>
        <v>0</v>
      </c>
      <c r="Y175" s="123" t="e">
        <f t="shared" si="75"/>
        <v>#VALUE!</v>
      </c>
      <c r="Z175" s="122" t="e">
        <f t="shared" si="76"/>
        <v>#VALUE!</v>
      </c>
      <c r="AA175" s="123" t="e">
        <f t="shared" si="77"/>
        <v>#VALUE!</v>
      </c>
      <c r="AB175" s="122" t="e">
        <f t="shared" si="78"/>
        <v>#VALUE!</v>
      </c>
      <c r="AD175" s="3" t="e">
        <f t="shared" si="79"/>
        <v>#N/A</v>
      </c>
      <c r="AE175" s="3" t="str">
        <f t="shared" si="80"/>
        <v>true</v>
      </c>
      <c r="AF175" s="3" t="e">
        <f>VLOOKUP(C175,#REF!,2,FALSE)</f>
        <v>#REF!</v>
      </c>
      <c r="AG175" s="3" t="e">
        <f t="shared" si="81"/>
        <v>#REF!</v>
      </c>
      <c r="AH175" s="3">
        <f t="shared" si="82"/>
        <v>0</v>
      </c>
      <c r="AI175" s="3">
        <f t="shared" si="83"/>
        <v>0</v>
      </c>
      <c r="AJ175" s="3">
        <f t="shared" si="84"/>
        <v>0</v>
      </c>
      <c r="AL175" s="3">
        <f t="shared" si="85"/>
        <v>0</v>
      </c>
      <c r="AM175" s="3">
        <f t="shared" si="86"/>
        <v>0</v>
      </c>
      <c r="AN175" s="3">
        <f t="shared" si="87"/>
        <v>0</v>
      </c>
      <c r="AO175" s="3">
        <f t="shared" si="88"/>
        <v>0</v>
      </c>
      <c r="AP175" s="3">
        <f t="shared" si="89"/>
        <v>0</v>
      </c>
      <c r="AQ175" s="3">
        <f t="shared" si="90"/>
        <v>0</v>
      </c>
      <c r="AS175" s="3" t="e">
        <f t="shared" si="91"/>
        <v>#REF!</v>
      </c>
      <c r="AU175" s="3" t="e">
        <f t="shared" si="92"/>
        <v>#NAME?</v>
      </c>
      <c r="AW175" s="3">
        <f t="shared" si="93"/>
        <v>0</v>
      </c>
      <c r="AX175" s="3">
        <f t="shared" si="94"/>
        <v>0</v>
      </c>
      <c r="AY175" s="3">
        <f t="shared" si="95"/>
        <v>0</v>
      </c>
      <c r="AZ175" s="3">
        <f t="shared" si="96"/>
        <v>0</v>
      </c>
      <c r="BA175" s="3">
        <f t="shared" si="97"/>
        <v>0</v>
      </c>
      <c r="BB175" s="3">
        <f t="shared" si="98"/>
        <v>0</v>
      </c>
      <c r="BO175" s="3" t="s">
        <v>190</v>
      </c>
      <c r="BP175" s="3" t="s">
        <v>192</v>
      </c>
      <c r="BQ175" s="3" t="s">
        <v>191</v>
      </c>
    </row>
    <row r="176" spans="2:69" x14ac:dyDescent="0.35">
      <c r="B176" s="14">
        <v>149</v>
      </c>
      <c r="C176" s="13">
        <f>'Actual Waste'!C155</f>
        <v>0</v>
      </c>
      <c r="D176" s="13">
        <f>'Actual Waste'!D155</f>
        <v>0</v>
      </c>
      <c r="E176" s="130"/>
      <c r="F176" s="130"/>
      <c r="G176" s="129" t="e">
        <f t="shared" si="66"/>
        <v>#N/A</v>
      </c>
      <c r="H176" s="128"/>
      <c r="I176" s="189">
        <f>'Actual Waste'!E155</f>
        <v>0</v>
      </c>
      <c r="J176" s="128"/>
      <c r="K176" s="127"/>
      <c r="L176" s="127" t="str">
        <f>IF('Actual Waste'!H155&lt;&gt;"",'Actual Waste'!H155,'Actual Waste'!I155)</f>
        <v/>
      </c>
      <c r="M176" s="126">
        <f>'Actual Waste'!F155</f>
        <v>0</v>
      </c>
      <c r="N176" s="7" t="str">
        <f>'Actual Waste'!U155</f>
        <v/>
      </c>
      <c r="O176" s="7" t="str">
        <f>'Actual Waste'!V155</f>
        <v/>
      </c>
      <c r="P176" s="6">
        <f>'Actual Waste'!N155</f>
        <v>0</v>
      </c>
      <c r="Q176" s="125" t="str">
        <f t="shared" si="67"/>
        <v/>
      </c>
      <c r="R176" s="124" t="str">
        <f t="shared" si="68"/>
        <v/>
      </c>
      <c r="S176" s="123" t="str">
        <f t="shared" si="69"/>
        <v/>
      </c>
      <c r="T176" s="122" t="str">
        <f t="shared" si="70"/>
        <v/>
      </c>
      <c r="U176" s="123" t="str">
        <f t="shared" si="71"/>
        <v/>
      </c>
      <c r="V176" s="122" t="str">
        <f t="shared" si="72"/>
        <v/>
      </c>
      <c r="W176" s="123">
        <f t="shared" si="73"/>
        <v>0</v>
      </c>
      <c r="X176" s="122">
        <f t="shared" si="74"/>
        <v>0</v>
      </c>
      <c r="Y176" s="123" t="e">
        <f t="shared" si="75"/>
        <v>#VALUE!</v>
      </c>
      <c r="Z176" s="122" t="e">
        <f t="shared" si="76"/>
        <v>#VALUE!</v>
      </c>
      <c r="AA176" s="123" t="e">
        <f t="shared" si="77"/>
        <v>#VALUE!</v>
      </c>
      <c r="AB176" s="122" t="e">
        <f t="shared" si="78"/>
        <v>#VALUE!</v>
      </c>
      <c r="AD176" s="3" t="e">
        <f t="shared" si="79"/>
        <v>#N/A</v>
      </c>
      <c r="AE176" s="3" t="str">
        <f t="shared" si="80"/>
        <v>true</v>
      </c>
      <c r="AF176" s="3" t="e">
        <f>VLOOKUP(C176,#REF!,2,FALSE)</f>
        <v>#REF!</v>
      </c>
      <c r="AG176" s="3" t="e">
        <f t="shared" si="81"/>
        <v>#REF!</v>
      </c>
      <c r="AH176" s="3">
        <f t="shared" si="82"/>
        <v>0</v>
      </c>
      <c r="AI176" s="3">
        <f t="shared" si="83"/>
        <v>0</v>
      </c>
      <c r="AJ176" s="3">
        <f t="shared" si="84"/>
        <v>0</v>
      </c>
      <c r="AL176" s="3">
        <f t="shared" si="85"/>
        <v>0</v>
      </c>
      <c r="AM176" s="3">
        <f t="shared" si="86"/>
        <v>0</v>
      </c>
      <c r="AN176" s="3">
        <f t="shared" si="87"/>
        <v>0</v>
      </c>
      <c r="AO176" s="3">
        <f t="shared" si="88"/>
        <v>0</v>
      </c>
      <c r="AP176" s="3">
        <f t="shared" si="89"/>
        <v>0</v>
      </c>
      <c r="AQ176" s="3">
        <f t="shared" si="90"/>
        <v>0</v>
      </c>
      <c r="AS176" s="3" t="e">
        <f t="shared" si="91"/>
        <v>#REF!</v>
      </c>
      <c r="AU176" s="3" t="e">
        <f t="shared" si="92"/>
        <v>#NAME?</v>
      </c>
      <c r="AW176" s="3">
        <f t="shared" si="93"/>
        <v>0</v>
      </c>
      <c r="AX176" s="3">
        <f t="shared" si="94"/>
        <v>0</v>
      </c>
      <c r="AY176" s="3">
        <f t="shared" si="95"/>
        <v>0</v>
      </c>
      <c r="AZ176" s="3">
        <f t="shared" si="96"/>
        <v>0</v>
      </c>
      <c r="BA176" s="3">
        <f t="shared" si="97"/>
        <v>0</v>
      </c>
      <c r="BB176" s="3">
        <f t="shared" si="98"/>
        <v>0</v>
      </c>
      <c r="BO176" s="3" t="s">
        <v>190</v>
      </c>
      <c r="BP176" s="3" t="s">
        <v>189</v>
      </c>
      <c r="BQ176" s="3" t="s">
        <v>188</v>
      </c>
    </row>
    <row r="177" spans="2:69" x14ac:dyDescent="0.35">
      <c r="B177" s="14">
        <v>150</v>
      </c>
      <c r="C177" s="13">
        <f>'Actual Waste'!C156</f>
        <v>0</v>
      </c>
      <c r="D177" s="13">
        <f>'Actual Waste'!D156</f>
        <v>0</v>
      </c>
      <c r="E177" s="130"/>
      <c r="F177" s="130"/>
      <c r="G177" s="129" t="e">
        <f t="shared" si="66"/>
        <v>#N/A</v>
      </c>
      <c r="H177" s="128"/>
      <c r="I177" s="189">
        <f>'Actual Waste'!E156</f>
        <v>0</v>
      </c>
      <c r="J177" s="128"/>
      <c r="K177" s="127"/>
      <c r="L177" s="127" t="str">
        <f>IF('Actual Waste'!H156&lt;&gt;"",'Actual Waste'!H156,'Actual Waste'!I156)</f>
        <v/>
      </c>
      <c r="M177" s="126">
        <f>'Actual Waste'!F156</f>
        <v>0</v>
      </c>
      <c r="N177" s="7" t="str">
        <f>'Actual Waste'!U156</f>
        <v/>
      </c>
      <c r="O177" s="7" t="str">
        <f>'Actual Waste'!V156</f>
        <v/>
      </c>
      <c r="P177" s="6">
        <f>'Actual Waste'!N156</f>
        <v>0</v>
      </c>
      <c r="Q177" s="125" t="str">
        <f t="shared" si="67"/>
        <v/>
      </c>
      <c r="R177" s="124" t="str">
        <f t="shared" si="68"/>
        <v/>
      </c>
      <c r="S177" s="123" t="str">
        <f t="shared" si="69"/>
        <v/>
      </c>
      <c r="T177" s="122" t="str">
        <f t="shared" si="70"/>
        <v/>
      </c>
      <c r="U177" s="123" t="str">
        <f t="shared" si="71"/>
        <v/>
      </c>
      <c r="V177" s="122" t="str">
        <f t="shared" si="72"/>
        <v/>
      </c>
      <c r="W177" s="123">
        <f t="shared" si="73"/>
        <v>0</v>
      </c>
      <c r="X177" s="122">
        <f t="shared" si="74"/>
        <v>0</v>
      </c>
      <c r="Y177" s="123" t="e">
        <f t="shared" si="75"/>
        <v>#VALUE!</v>
      </c>
      <c r="Z177" s="122" t="e">
        <f t="shared" si="76"/>
        <v>#VALUE!</v>
      </c>
      <c r="AA177" s="123" t="e">
        <f t="shared" si="77"/>
        <v>#VALUE!</v>
      </c>
      <c r="AB177" s="122" t="e">
        <f t="shared" si="78"/>
        <v>#VALUE!</v>
      </c>
      <c r="AD177" s="3" t="e">
        <f t="shared" si="79"/>
        <v>#N/A</v>
      </c>
      <c r="AE177" s="3" t="str">
        <f t="shared" si="80"/>
        <v>true</v>
      </c>
      <c r="AF177" s="3" t="e">
        <f>VLOOKUP(C177,#REF!,2,FALSE)</f>
        <v>#REF!</v>
      </c>
      <c r="AG177" s="3" t="e">
        <f t="shared" si="81"/>
        <v>#REF!</v>
      </c>
      <c r="AH177" s="3">
        <f t="shared" si="82"/>
        <v>0</v>
      </c>
      <c r="AI177" s="3">
        <f t="shared" si="83"/>
        <v>0</v>
      </c>
      <c r="AJ177" s="3">
        <f t="shared" si="84"/>
        <v>0</v>
      </c>
      <c r="AL177" s="3">
        <f t="shared" si="85"/>
        <v>0</v>
      </c>
      <c r="AM177" s="3">
        <f t="shared" si="86"/>
        <v>0</v>
      </c>
      <c r="AN177" s="3">
        <f t="shared" si="87"/>
        <v>0</v>
      </c>
      <c r="AO177" s="3">
        <f t="shared" si="88"/>
        <v>0</v>
      </c>
      <c r="AP177" s="3">
        <f t="shared" si="89"/>
        <v>0</v>
      </c>
      <c r="AQ177" s="3">
        <f t="shared" si="90"/>
        <v>0</v>
      </c>
      <c r="AS177" s="3" t="e">
        <f t="shared" si="91"/>
        <v>#REF!</v>
      </c>
      <c r="AU177" s="3" t="e">
        <f t="shared" si="92"/>
        <v>#NAME?</v>
      </c>
      <c r="AW177" s="3">
        <f t="shared" si="93"/>
        <v>0</v>
      </c>
      <c r="AX177" s="3">
        <f t="shared" si="94"/>
        <v>0</v>
      </c>
      <c r="AY177" s="3">
        <f t="shared" si="95"/>
        <v>0</v>
      </c>
      <c r="AZ177" s="3">
        <f t="shared" si="96"/>
        <v>0</v>
      </c>
      <c r="BA177" s="3">
        <f t="shared" si="97"/>
        <v>0</v>
      </c>
      <c r="BB177" s="3">
        <f t="shared" si="98"/>
        <v>0</v>
      </c>
      <c r="BO177" s="3" t="s">
        <v>11</v>
      </c>
      <c r="BP177" s="3" t="s">
        <v>187</v>
      </c>
      <c r="BQ177" s="3" t="s">
        <v>186</v>
      </c>
    </row>
    <row r="178" spans="2:69" x14ac:dyDescent="0.35">
      <c r="B178" s="14">
        <v>151</v>
      </c>
      <c r="C178" s="13">
        <f>'Actual Waste'!C157</f>
        <v>0</v>
      </c>
      <c r="D178" s="13">
        <f>'Actual Waste'!D157</f>
        <v>0</v>
      </c>
      <c r="E178" s="130"/>
      <c r="F178" s="130"/>
      <c r="G178" s="129" t="e">
        <f t="shared" si="66"/>
        <v>#N/A</v>
      </c>
      <c r="H178" s="128"/>
      <c r="I178" s="189">
        <f>'Actual Waste'!E157</f>
        <v>0</v>
      </c>
      <c r="J178" s="128"/>
      <c r="K178" s="127"/>
      <c r="L178" s="127" t="str">
        <f>IF('Actual Waste'!H157&lt;&gt;"",'Actual Waste'!H157,'Actual Waste'!I157)</f>
        <v/>
      </c>
      <c r="M178" s="126">
        <f>'Actual Waste'!F157</f>
        <v>0</v>
      </c>
      <c r="N178" s="7" t="str">
        <f>'Actual Waste'!U157</f>
        <v/>
      </c>
      <c r="O178" s="7" t="str">
        <f>'Actual Waste'!V157</f>
        <v/>
      </c>
      <c r="P178" s="6">
        <f>'Actual Waste'!N157</f>
        <v>0</v>
      </c>
      <c r="Q178" s="125" t="str">
        <f t="shared" si="67"/>
        <v/>
      </c>
      <c r="R178" s="124" t="str">
        <f t="shared" si="68"/>
        <v/>
      </c>
      <c r="S178" s="123" t="str">
        <f t="shared" si="69"/>
        <v/>
      </c>
      <c r="T178" s="122" t="str">
        <f t="shared" si="70"/>
        <v/>
      </c>
      <c r="U178" s="123" t="str">
        <f t="shared" si="71"/>
        <v/>
      </c>
      <c r="V178" s="122" t="str">
        <f t="shared" si="72"/>
        <v/>
      </c>
      <c r="W178" s="123">
        <f t="shared" si="73"/>
        <v>0</v>
      </c>
      <c r="X178" s="122">
        <f t="shared" si="74"/>
        <v>0</v>
      </c>
      <c r="Y178" s="123" t="e">
        <f t="shared" si="75"/>
        <v>#VALUE!</v>
      </c>
      <c r="Z178" s="122" t="e">
        <f t="shared" si="76"/>
        <v>#VALUE!</v>
      </c>
      <c r="AA178" s="123" t="e">
        <f t="shared" si="77"/>
        <v>#VALUE!</v>
      </c>
      <c r="AB178" s="122" t="e">
        <f t="shared" si="78"/>
        <v>#VALUE!</v>
      </c>
      <c r="AD178" s="3" t="e">
        <f t="shared" si="79"/>
        <v>#N/A</v>
      </c>
      <c r="AE178" s="3" t="str">
        <f t="shared" si="80"/>
        <v>true</v>
      </c>
      <c r="AF178" s="3" t="e">
        <f>VLOOKUP(C178,#REF!,2,FALSE)</f>
        <v>#REF!</v>
      </c>
      <c r="AG178" s="3" t="e">
        <f t="shared" si="81"/>
        <v>#REF!</v>
      </c>
      <c r="AH178" s="3">
        <f t="shared" si="82"/>
        <v>0</v>
      </c>
      <c r="AI178" s="3">
        <f t="shared" si="83"/>
        <v>0</v>
      </c>
      <c r="AJ178" s="3">
        <f t="shared" si="84"/>
        <v>0</v>
      </c>
      <c r="AL178" s="3">
        <f t="shared" si="85"/>
        <v>0</v>
      </c>
      <c r="AM178" s="3">
        <f t="shared" si="86"/>
        <v>0</v>
      </c>
      <c r="AN178" s="3">
        <f t="shared" si="87"/>
        <v>0</v>
      </c>
      <c r="AO178" s="3">
        <f t="shared" si="88"/>
        <v>0</v>
      </c>
      <c r="AP178" s="3">
        <f t="shared" si="89"/>
        <v>0</v>
      </c>
      <c r="AQ178" s="3">
        <f t="shared" si="90"/>
        <v>0</v>
      </c>
      <c r="AS178" s="3" t="e">
        <f t="shared" si="91"/>
        <v>#REF!</v>
      </c>
      <c r="AU178" s="3" t="e">
        <f t="shared" si="92"/>
        <v>#NAME?</v>
      </c>
      <c r="AW178" s="3">
        <f t="shared" si="93"/>
        <v>0</v>
      </c>
      <c r="AX178" s="3">
        <f t="shared" si="94"/>
        <v>0</v>
      </c>
      <c r="AY178" s="3">
        <f t="shared" si="95"/>
        <v>0</v>
      </c>
      <c r="AZ178" s="3">
        <f t="shared" si="96"/>
        <v>0</v>
      </c>
      <c r="BA178" s="3">
        <f t="shared" si="97"/>
        <v>0</v>
      </c>
      <c r="BB178" s="3">
        <f t="shared" si="98"/>
        <v>0</v>
      </c>
    </row>
    <row r="179" spans="2:69" x14ac:dyDescent="0.35">
      <c r="B179" s="14">
        <v>152</v>
      </c>
      <c r="C179" s="13">
        <f>'Actual Waste'!C158</f>
        <v>0</v>
      </c>
      <c r="D179" s="13">
        <f>'Actual Waste'!D158</f>
        <v>0</v>
      </c>
      <c r="E179" s="130"/>
      <c r="F179" s="130"/>
      <c r="G179" s="129" t="e">
        <f t="shared" si="66"/>
        <v>#N/A</v>
      </c>
      <c r="H179" s="128"/>
      <c r="I179" s="189">
        <f>'Actual Waste'!E158</f>
        <v>0</v>
      </c>
      <c r="J179" s="128"/>
      <c r="K179" s="127"/>
      <c r="L179" s="127" t="str">
        <f>IF('Actual Waste'!H158&lt;&gt;"",'Actual Waste'!H158,'Actual Waste'!I158)</f>
        <v/>
      </c>
      <c r="M179" s="126">
        <f>'Actual Waste'!F158</f>
        <v>0</v>
      </c>
      <c r="N179" s="7" t="str">
        <f>'Actual Waste'!U158</f>
        <v/>
      </c>
      <c r="O179" s="7" t="str">
        <f>'Actual Waste'!V158</f>
        <v/>
      </c>
      <c r="P179" s="6">
        <f>'Actual Waste'!N158</f>
        <v>0</v>
      </c>
      <c r="Q179" s="125" t="str">
        <f t="shared" si="67"/>
        <v/>
      </c>
      <c r="R179" s="124" t="str">
        <f t="shared" si="68"/>
        <v/>
      </c>
      <c r="S179" s="123" t="str">
        <f t="shared" si="69"/>
        <v/>
      </c>
      <c r="T179" s="122" t="str">
        <f t="shared" si="70"/>
        <v/>
      </c>
      <c r="U179" s="123" t="str">
        <f t="shared" si="71"/>
        <v/>
      </c>
      <c r="V179" s="122" t="str">
        <f t="shared" si="72"/>
        <v/>
      </c>
      <c r="W179" s="123">
        <f t="shared" si="73"/>
        <v>0</v>
      </c>
      <c r="X179" s="122">
        <f t="shared" si="74"/>
        <v>0</v>
      </c>
      <c r="Y179" s="123" t="e">
        <f t="shared" si="75"/>
        <v>#VALUE!</v>
      </c>
      <c r="Z179" s="122" t="e">
        <f t="shared" si="76"/>
        <v>#VALUE!</v>
      </c>
      <c r="AA179" s="123" t="e">
        <f t="shared" si="77"/>
        <v>#VALUE!</v>
      </c>
      <c r="AB179" s="122" t="e">
        <f t="shared" si="78"/>
        <v>#VALUE!</v>
      </c>
      <c r="AD179" s="3" t="e">
        <f t="shared" si="79"/>
        <v>#N/A</v>
      </c>
      <c r="AE179" s="3" t="str">
        <f t="shared" si="80"/>
        <v>true</v>
      </c>
      <c r="AF179" s="3" t="e">
        <f>VLOOKUP(C179,#REF!,2,FALSE)</f>
        <v>#REF!</v>
      </c>
      <c r="AG179" s="3" t="e">
        <f t="shared" si="81"/>
        <v>#REF!</v>
      </c>
      <c r="AH179" s="3">
        <f t="shared" si="82"/>
        <v>0</v>
      </c>
      <c r="AI179" s="3">
        <f t="shared" si="83"/>
        <v>0</v>
      </c>
      <c r="AJ179" s="3">
        <f t="shared" si="84"/>
        <v>0</v>
      </c>
      <c r="AL179" s="3">
        <f t="shared" si="85"/>
        <v>0</v>
      </c>
      <c r="AM179" s="3">
        <f t="shared" si="86"/>
        <v>0</v>
      </c>
      <c r="AN179" s="3">
        <f t="shared" si="87"/>
        <v>0</v>
      </c>
      <c r="AO179" s="3">
        <f t="shared" si="88"/>
        <v>0</v>
      </c>
      <c r="AP179" s="3">
        <f t="shared" si="89"/>
        <v>0</v>
      </c>
      <c r="AQ179" s="3">
        <f t="shared" si="90"/>
        <v>0</v>
      </c>
      <c r="AS179" s="3" t="e">
        <f t="shared" si="91"/>
        <v>#REF!</v>
      </c>
      <c r="AU179" s="3" t="e">
        <f t="shared" si="92"/>
        <v>#NAME?</v>
      </c>
      <c r="AW179" s="3">
        <f t="shared" si="93"/>
        <v>0</v>
      </c>
      <c r="AX179" s="3">
        <f t="shared" si="94"/>
        <v>0</v>
      </c>
      <c r="AY179" s="3">
        <f t="shared" si="95"/>
        <v>0</v>
      </c>
      <c r="AZ179" s="3">
        <f t="shared" si="96"/>
        <v>0</v>
      </c>
      <c r="BA179" s="3">
        <f t="shared" si="97"/>
        <v>0</v>
      </c>
      <c r="BB179" s="3">
        <f t="shared" si="98"/>
        <v>0</v>
      </c>
    </row>
    <row r="180" spans="2:69" x14ac:dyDescent="0.35">
      <c r="B180" s="14">
        <v>153</v>
      </c>
      <c r="C180" s="13">
        <f>'Actual Waste'!C159</f>
        <v>0</v>
      </c>
      <c r="D180" s="13">
        <f>'Actual Waste'!D159</f>
        <v>0</v>
      </c>
      <c r="E180" s="130"/>
      <c r="F180" s="130"/>
      <c r="G180" s="129" t="e">
        <f t="shared" si="66"/>
        <v>#N/A</v>
      </c>
      <c r="H180" s="128"/>
      <c r="I180" s="189">
        <f>'Actual Waste'!E159</f>
        <v>0</v>
      </c>
      <c r="J180" s="128"/>
      <c r="K180" s="127"/>
      <c r="L180" s="127" t="str">
        <f>IF('Actual Waste'!H159&lt;&gt;"",'Actual Waste'!H159,'Actual Waste'!I159)</f>
        <v/>
      </c>
      <c r="M180" s="126">
        <f>'Actual Waste'!F159</f>
        <v>0</v>
      </c>
      <c r="N180" s="7" t="str">
        <f>'Actual Waste'!U159</f>
        <v/>
      </c>
      <c r="O180" s="7" t="str">
        <f>'Actual Waste'!V159</f>
        <v/>
      </c>
      <c r="P180" s="6">
        <f>'Actual Waste'!N159</f>
        <v>0</v>
      </c>
      <c r="Q180" s="125" t="str">
        <f t="shared" si="67"/>
        <v/>
      </c>
      <c r="R180" s="124" t="str">
        <f t="shared" si="68"/>
        <v/>
      </c>
      <c r="S180" s="123" t="str">
        <f t="shared" si="69"/>
        <v/>
      </c>
      <c r="T180" s="122" t="str">
        <f t="shared" si="70"/>
        <v/>
      </c>
      <c r="U180" s="123" t="str">
        <f t="shared" si="71"/>
        <v/>
      </c>
      <c r="V180" s="122" t="str">
        <f t="shared" si="72"/>
        <v/>
      </c>
      <c r="W180" s="123">
        <f t="shared" si="73"/>
        <v>0</v>
      </c>
      <c r="X180" s="122">
        <f t="shared" si="74"/>
        <v>0</v>
      </c>
      <c r="Y180" s="123" t="e">
        <f t="shared" si="75"/>
        <v>#VALUE!</v>
      </c>
      <c r="Z180" s="122" t="e">
        <f t="shared" si="76"/>
        <v>#VALUE!</v>
      </c>
      <c r="AA180" s="123" t="e">
        <f t="shared" si="77"/>
        <v>#VALUE!</v>
      </c>
      <c r="AB180" s="122" t="e">
        <f t="shared" si="78"/>
        <v>#VALUE!</v>
      </c>
      <c r="AD180" s="3" t="e">
        <f t="shared" si="79"/>
        <v>#N/A</v>
      </c>
      <c r="AE180" s="3" t="str">
        <f t="shared" si="80"/>
        <v>true</v>
      </c>
      <c r="AF180" s="3" t="e">
        <f>VLOOKUP(C180,#REF!,2,FALSE)</f>
        <v>#REF!</v>
      </c>
      <c r="AG180" s="3" t="e">
        <f t="shared" si="81"/>
        <v>#REF!</v>
      </c>
      <c r="AH180" s="3">
        <f t="shared" si="82"/>
        <v>0</v>
      </c>
      <c r="AI180" s="3">
        <f t="shared" si="83"/>
        <v>0</v>
      </c>
      <c r="AJ180" s="3">
        <f t="shared" si="84"/>
        <v>0</v>
      </c>
      <c r="AL180" s="3">
        <f t="shared" si="85"/>
        <v>0</v>
      </c>
      <c r="AM180" s="3">
        <f t="shared" si="86"/>
        <v>0</v>
      </c>
      <c r="AN180" s="3">
        <f t="shared" si="87"/>
        <v>0</v>
      </c>
      <c r="AO180" s="3">
        <f t="shared" si="88"/>
        <v>0</v>
      </c>
      <c r="AP180" s="3">
        <f t="shared" si="89"/>
        <v>0</v>
      </c>
      <c r="AQ180" s="3">
        <f t="shared" si="90"/>
        <v>0</v>
      </c>
      <c r="AS180" s="3" t="e">
        <f t="shared" si="91"/>
        <v>#REF!</v>
      </c>
      <c r="AU180" s="3" t="e">
        <f t="shared" si="92"/>
        <v>#NAME?</v>
      </c>
      <c r="AW180" s="3">
        <f t="shared" si="93"/>
        <v>0</v>
      </c>
      <c r="AX180" s="3">
        <f t="shared" si="94"/>
        <v>0</v>
      </c>
      <c r="AY180" s="3">
        <f t="shared" si="95"/>
        <v>0</v>
      </c>
      <c r="AZ180" s="3">
        <f t="shared" si="96"/>
        <v>0</v>
      </c>
      <c r="BA180" s="3">
        <f t="shared" si="97"/>
        <v>0</v>
      </c>
      <c r="BB180" s="3">
        <f t="shared" si="98"/>
        <v>0</v>
      </c>
    </row>
    <row r="181" spans="2:69" x14ac:dyDescent="0.35">
      <c r="B181" s="14">
        <v>154</v>
      </c>
      <c r="C181" s="13">
        <f>'Actual Waste'!C160</f>
        <v>0</v>
      </c>
      <c r="D181" s="13">
        <f>'Actual Waste'!D160</f>
        <v>0</v>
      </c>
      <c r="E181" s="130"/>
      <c r="F181" s="130"/>
      <c r="G181" s="129" t="e">
        <f t="shared" si="66"/>
        <v>#N/A</v>
      </c>
      <c r="H181" s="128"/>
      <c r="I181" s="189">
        <f>'Actual Waste'!E160</f>
        <v>0</v>
      </c>
      <c r="J181" s="128"/>
      <c r="K181" s="127"/>
      <c r="L181" s="127" t="str">
        <f>IF('Actual Waste'!H160&lt;&gt;"",'Actual Waste'!H160,'Actual Waste'!I160)</f>
        <v/>
      </c>
      <c r="M181" s="126">
        <f>'Actual Waste'!F160</f>
        <v>0</v>
      </c>
      <c r="N181" s="7" t="str">
        <f>'Actual Waste'!U160</f>
        <v/>
      </c>
      <c r="O181" s="7" t="str">
        <f>'Actual Waste'!V160</f>
        <v/>
      </c>
      <c r="P181" s="6">
        <f>'Actual Waste'!N160</f>
        <v>0</v>
      </c>
      <c r="Q181" s="125" t="str">
        <f t="shared" si="67"/>
        <v/>
      </c>
      <c r="R181" s="124" t="str">
        <f t="shared" si="68"/>
        <v/>
      </c>
      <c r="S181" s="123" t="str">
        <f t="shared" si="69"/>
        <v/>
      </c>
      <c r="T181" s="122" t="str">
        <f t="shared" si="70"/>
        <v/>
      </c>
      <c r="U181" s="123" t="str">
        <f t="shared" si="71"/>
        <v/>
      </c>
      <c r="V181" s="122" t="str">
        <f t="shared" si="72"/>
        <v/>
      </c>
      <c r="W181" s="123">
        <f t="shared" si="73"/>
        <v>0</v>
      </c>
      <c r="X181" s="122">
        <f t="shared" si="74"/>
        <v>0</v>
      </c>
      <c r="Y181" s="123" t="e">
        <f t="shared" si="75"/>
        <v>#VALUE!</v>
      </c>
      <c r="Z181" s="122" t="e">
        <f t="shared" si="76"/>
        <v>#VALUE!</v>
      </c>
      <c r="AA181" s="123" t="e">
        <f t="shared" si="77"/>
        <v>#VALUE!</v>
      </c>
      <c r="AB181" s="122" t="e">
        <f t="shared" si="78"/>
        <v>#VALUE!</v>
      </c>
      <c r="AD181" s="3" t="e">
        <f t="shared" si="79"/>
        <v>#N/A</v>
      </c>
      <c r="AE181" s="3" t="str">
        <f t="shared" si="80"/>
        <v>true</v>
      </c>
      <c r="AF181" s="3" t="e">
        <f>VLOOKUP(C181,#REF!,2,FALSE)</f>
        <v>#REF!</v>
      </c>
      <c r="AG181" s="3" t="e">
        <f t="shared" si="81"/>
        <v>#REF!</v>
      </c>
      <c r="AH181" s="3">
        <f t="shared" si="82"/>
        <v>0</v>
      </c>
      <c r="AI181" s="3">
        <f t="shared" si="83"/>
        <v>0</v>
      </c>
      <c r="AJ181" s="3">
        <f t="shared" si="84"/>
        <v>0</v>
      </c>
      <c r="AL181" s="3">
        <f t="shared" si="85"/>
        <v>0</v>
      </c>
      <c r="AM181" s="3">
        <f t="shared" si="86"/>
        <v>0</v>
      </c>
      <c r="AN181" s="3">
        <f t="shared" si="87"/>
        <v>0</v>
      </c>
      <c r="AO181" s="3">
        <f t="shared" si="88"/>
        <v>0</v>
      </c>
      <c r="AP181" s="3">
        <f t="shared" si="89"/>
        <v>0</v>
      </c>
      <c r="AQ181" s="3">
        <f t="shared" si="90"/>
        <v>0</v>
      </c>
      <c r="AS181" s="3" t="e">
        <f t="shared" si="91"/>
        <v>#REF!</v>
      </c>
      <c r="AU181" s="3" t="e">
        <f t="shared" si="92"/>
        <v>#NAME?</v>
      </c>
      <c r="AW181" s="3">
        <f t="shared" si="93"/>
        <v>0</v>
      </c>
      <c r="AX181" s="3">
        <f t="shared" si="94"/>
        <v>0</v>
      </c>
      <c r="AY181" s="3">
        <f t="shared" si="95"/>
        <v>0</v>
      </c>
      <c r="AZ181" s="3">
        <f t="shared" si="96"/>
        <v>0</v>
      </c>
      <c r="BA181" s="3">
        <f t="shared" si="97"/>
        <v>0</v>
      </c>
      <c r="BB181" s="3">
        <f t="shared" si="98"/>
        <v>0</v>
      </c>
    </row>
    <row r="182" spans="2:69" x14ac:dyDescent="0.35">
      <c r="B182" s="14">
        <v>155</v>
      </c>
      <c r="C182" s="13">
        <f>'Actual Waste'!C161</f>
        <v>0</v>
      </c>
      <c r="D182" s="13">
        <f>'Actual Waste'!D161</f>
        <v>0</v>
      </c>
      <c r="E182" s="130"/>
      <c r="F182" s="130"/>
      <c r="G182" s="129" t="e">
        <f t="shared" si="66"/>
        <v>#N/A</v>
      </c>
      <c r="H182" s="128"/>
      <c r="I182" s="189">
        <f>'Actual Waste'!E161</f>
        <v>0</v>
      </c>
      <c r="J182" s="128"/>
      <c r="K182" s="127"/>
      <c r="L182" s="127" t="str">
        <f>IF('Actual Waste'!H161&lt;&gt;"",'Actual Waste'!H161,'Actual Waste'!I161)</f>
        <v/>
      </c>
      <c r="M182" s="126">
        <f>'Actual Waste'!F161</f>
        <v>0</v>
      </c>
      <c r="N182" s="7" t="str">
        <f>'Actual Waste'!U161</f>
        <v/>
      </c>
      <c r="O182" s="7" t="str">
        <f>'Actual Waste'!V161</f>
        <v/>
      </c>
      <c r="P182" s="6">
        <f>'Actual Waste'!N161</f>
        <v>0</v>
      </c>
      <c r="Q182" s="125" t="str">
        <f t="shared" si="67"/>
        <v/>
      </c>
      <c r="R182" s="124" t="str">
        <f t="shared" si="68"/>
        <v/>
      </c>
      <c r="S182" s="123" t="str">
        <f t="shared" si="69"/>
        <v/>
      </c>
      <c r="T182" s="122" t="str">
        <f t="shared" si="70"/>
        <v/>
      </c>
      <c r="U182" s="123" t="str">
        <f t="shared" si="71"/>
        <v/>
      </c>
      <c r="V182" s="122" t="str">
        <f t="shared" si="72"/>
        <v/>
      </c>
      <c r="W182" s="123">
        <f t="shared" si="73"/>
        <v>0</v>
      </c>
      <c r="X182" s="122">
        <f t="shared" si="74"/>
        <v>0</v>
      </c>
      <c r="Y182" s="123" t="e">
        <f t="shared" si="75"/>
        <v>#VALUE!</v>
      </c>
      <c r="Z182" s="122" t="e">
        <f t="shared" si="76"/>
        <v>#VALUE!</v>
      </c>
      <c r="AA182" s="123" t="e">
        <f t="shared" si="77"/>
        <v>#VALUE!</v>
      </c>
      <c r="AB182" s="122" t="e">
        <f t="shared" si="78"/>
        <v>#VALUE!</v>
      </c>
      <c r="AD182" s="3" t="e">
        <f t="shared" si="79"/>
        <v>#N/A</v>
      </c>
      <c r="AE182" s="3" t="str">
        <f t="shared" si="80"/>
        <v>true</v>
      </c>
      <c r="AF182" s="3" t="e">
        <f>VLOOKUP(C182,#REF!,2,FALSE)</f>
        <v>#REF!</v>
      </c>
      <c r="AG182" s="3" t="e">
        <f t="shared" si="81"/>
        <v>#REF!</v>
      </c>
      <c r="AH182" s="3">
        <f t="shared" si="82"/>
        <v>0</v>
      </c>
      <c r="AI182" s="3">
        <f t="shared" si="83"/>
        <v>0</v>
      </c>
      <c r="AJ182" s="3">
        <f t="shared" si="84"/>
        <v>0</v>
      </c>
      <c r="AL182" s="3">
        <f t="shared" si="85"/>
        <v>0</v>
      </c>
      <c r="AM182" s="3">
        <f t="shared" si="86"/>
        <v>0</v>
      </c>
      <c r="AN182" s="3">
        <f t="shared" si="87"/>
        <v>0</v>
      </c>
      <c r="AO182" s="3">
        <f t="shared" si="88"/>
        <v>0</v>
      </c>
      <c r="AP182" s="3">
        <f t="shared" si="89"/>
        <v>0</v>
      </c>
      <c r="AQ182" s="3">
        <f t="shared" si="90"/>
        <v>0</v>
      </c>
      <c r="AS182" s="3" t="e">
        <f t="shared" si="91"/>
        <v>#REF!</v>
      </c>
      <c r="AU182" s="3" t="e">
        <f t="shared" si="92"/>
        <v>#NAME?</v>
      </c>
      <c r="AW182" s="3">
        <f t="shared" si="93"/>
        <v>0</v>
      </c>
      <c r="AX182" s="3">
        <f t="shared" si="94"/>
        <v>0</v>
      </c>
      <c r="AY182" s="3">
        <f t="shared" si="95"/>
        <v>0</v>
      </c>
      <c r="AZ182" s="3">
        <f t="shared" si="96"/>
        <v>0</v>
      </c>
      <c r="BA182" s="3">
        <f t="shared" si="97"/>
        <v>0</v>
      </c>
      <c r="BB182" s="3">
        <f t="shared" si="98"/>
        <v>0</v>
      </c>
    </row>
    <row r="183" spans="2:69" x14ac:dyDescent="0.35">
      <c r="B183" s="14">
        <v>156</v>
      </c>
      <c r="C183" s="13">
        <f>'Actual Waste'!C162</f>
        <v>0</v>
      </c>
      <c r="D183" s="13">
        <f>'Actual Waste'!D162</f>
        <v>0</v>
      </c>
      <c r="E183" s="130"/>
      <c r="F183" s="130"/>
      <c r="G183" s="129" t="e">
        <f t="shared" si="66"/>
        <v>#N/A</v>
      </c>
      <c r="H183" s="128"/>
      <c r="I183" s="189">
        <f>'Actual Waste'!E162</f>
        <v>0</v>
      </c>
      <c r="J183" s="128"/>
      <c r="K183" s="127"/>
      <c r="L183" s="127" t="str">
        <f>IF('Actual Waste'!H162&lt;&gt;"",'Actual Waste'!H162,'Actual Waste'!I162)</f>
        <v/>
      </c>
      <c r="M183" s="126">
        <f>'Actual Waste'!F162</f>
        <v>0</v>
      </c>
      <c r="N183" s="7" t="str">
        <f>'Actual Waste'!U162</f>
        <v/>
      </c>
      <c r="O183" s="7" t="str">
        <f>'Actual Waste'!V162</f>
        <v/>
      </c>
      <c r="P183" s="6">
        <f>'Actual Waste'!N162</f>
        <v>0</v>
      </c>
      <c r="Q183" s="125" t="str">
        <f t="shared" si="67"/>
        <v/>
      </c>
      <c r="R183" s="124" t="str">
        <f t="shared" si="68"/>
        <v/>
      </c>
      <c r="S183" s="123" t="str">
        <f t="shared" si="69"/>
        <v/>
      </c>
      <c r="T183" s="122" t="str">
        <f t="shared" si="70"/>
        <v/>
      </c>
      <c r="U183" s="123" t="str">
        <f t="shared" si="71"/>
        <v/>
      </c>
      <c r="V183" s="122" t="str">
        <f t="shared" si="72"/>
        <v/>
      </c>
      <c r="W183" s="123">
        <f t="shared" si="73"/>
        <v>0</v>
      </c>
      <c r="X183" s="122">
        <f t="shared" si="74"/>
        <v>0</v>
      </c>
      <c r="Y183" s="123" t="e">
        <f t="shared" si="75"/>
        <v>#VALUE!</v>
      </c>
      <c r="Z183" s="122" t="e">
        <f t="shared" si="76"/>
        <v>#VALUE!</v>
      </c>
      <c r="AA183" s="123" t="e">
        <f t="shared" si="77"/>
        <v>#VALUE!</v>
      </c>
      <c r="AB183" s="122" t="e">
        <f t="shared" si="78"/>
        <v>#VALUE!</v>
      </c>
      <c r="AD183" s="3" t="e">
        <f t="shared" si="79"/>
        <v>#N/A</v>
      </c>
      <c r="AE183" s="3" t="str">
        <f t="shared" si="80"/>
        <v>true</v>
      </c>
      <c r="AF183" s="3" t="e">
        <f>VLOOKUP(C183,#REF!,2,FALSE)</f>
        <v>#REF!</v>
      </c>
      <c r="AG183" s="3" t="e">
        <f t="shared" si="81"/>
        <v>#REF!</v>
      </c>
      <c r="AH183" s="3">
        <f t="shared" si="82"/>
        <v>0</v>
      </c>
      <c r="AI183" s="3">
        <f t="shared" si="83"/>
        <v>0</v>
      </c>
      <c r="AJ183" s="3">
        <f t="shared" si="84"/>
        <v>0</v>
      </c>
      <c r="AL183" s="3">
        <f t="shared" si="85"/>
        <v>0</v>
      </c>
      <c r="AM183" s="3">
        <f t="shared" si="86"/>
        <v>0</v>
      </c>
      <c r="AN183" s="3">
        <f t="shared" si="87"/>
        <v>0</v>
      </c>
      <c r="AO183" s="3">
        <f t="shared" si="88"/>
        <v>0</v>
      </c>
      <c r="AP183" s="3">
        <f t="shared" si="89"/>
        <v>0</v>
      </c>
      <c r="AQ183" s="3">
        <f t="shared" si="90"/>
        <v>0</v>
      </c>
      <c r="AS183" s="3" t="e">
        <f t="shared" si="91"/>
        <v>#REF!</v>
      </c>
      <c r="AU183" s="3" t="e">
        <f t="shared" si="92"/>
        <v>#NAME?</v>
      </c>
      <c r="AW183" s="3">
        <f t="shared" si="93"/>
        <v>0</v>
      </c>
      <c r="AX183" s="3">
        <f t="shared" si="94"/>
        <v>0</v>
      </c>
      <c r="AY183" s="3">
        <f t="shared" si="95"/>
        <v>0</v>
      </c>
      <c r="AZ183" s="3">
        <f t="shared" si="96"/>
        <v>0</v>
      </c>
      <c r="BA183" s="3">
        <f t="shared" si="97"/>
        <v>0</v>
      </c>
      <c r="BB183" s="3">
        <f t="shared" si="98"/>
        <v>0</v>
      </c>
    </row>
    <row r="184" spans="2:69" x14ac:dyDescent="0.35">
      <c r="B184" s="14">
        <v>157</v>
      </c>
      <c r="C184" s="13">
        <f>'Actual Waste'!C163</f>
        <v>0</v>
      </c>
      <c r="D184" s="13">
        <f>'Actual Waste'!D163</f>
        <v>0</v>
      </c>
      <c r="E184" s="130"/>
      <c r="F184" s="130"/>
      <c r="G184" s="129" t="e">
        <f t="shared" si="66"/>
        <v>#N/A</v>
      </c>
      <c r="H184" s="128"/>
      <c r="I184" s="189">
        <f>'Actual Waste'!E163</f>
        <v>0</v>
      </c>
      <c r="J184" s="128"/>
      <c r="K184" s="127"/>
      <c r="L184" s="127" t="str">
        <f>IF('Actual Waste'!H163&lt;&gt;"",'Actual Waste'!H163,'Actual Waste'!I163)</f>
        <v/>
      </c>
      <c r="M184" s="126">
        <f>'Actual Waste'!F163</f>
        <v>0</v>
      </c>
      <c r="N184" s="7" t="str">
        <f>'Actual Waste'!U163</f>
        <v/>
      </c>
      <c r="O184" s="7" t="str">
        <f>'Actual Waste'!V163</f>
        <v/>
      </c>
      <c r="P184" s="6">
        <f>'Actual Waste'!N163</f>
        <v>0</v>
      </c>
      <c r="Q184" s="125" t="str">
        <f t="shared" si="67"/>
        <v/>
      </c>
      <c r="R184" s="124" t="str">
        <f t="shared" si="68"/>
        <v/>
      </c>
      <c r="S184" s="123" t="str">
        <f t="shared" si="69"/>
        <v/>
      </c>
      <c r="T184" s="122" t="str">
        <f t="shared" si="70"/>
        <v/>
      </c>
      <c r="U184" s="123" t="str">
        <f t="shared" si="71"/>
        <v/>
      </c>
      <c r="V184" s="122" t="str">
        <f t="shared" si="72"/>
        <v/>
      </c>
      <c r="W184" s="123">
        <f t="shared" si="73"/>
        <v>0</v>
      </c>
      <c r="X184" s="122">
        <f t="shared" si="74"/>
        <v>0</v>
      </c>
      <c r="Y184" s="123" t="e">
        <f t="shared" si="75"/>
        <v>#VALUE!</v>
      </c>
      <c r="Z184" s="122" t="e">
        <f t="shared" si="76"/>
        <v>#VALUE!</v>
      </c>
      <c r="AA184" s="123" t="e">
        <f t="shared" si="77"/>
        <v>#VALUE!</v>
      </c>
      <c r="AB184" s="122" t="e">
        <f t="shared" si="78"/>
        <v>#VALUE!</v>
      </c>
      <c r="AD184" s="3" t="e">
        <f t="shared" si="79"/>
        <v>#N/A</v>
      </c>
      <c r="AE184" s="3" t="str">
        <f t="shared" si="80"/>
        <v>true</v>
      </c>
      <c r="AF184" s="3" t="e">
        <f>VLOOKUP(C184,#REF!,2,FALSE)</f>
        <v>#REF!</v>
      </c>
      <c r="AG184" s="3" t="e">
        <f t="shared" si="81"/>
        <v>#REF!</v>
      </c>
      <c r="AH184" s="3">
        <f t="shared" si="82"/>
        <v>0</v>
      </c>
      <c r="AI184" s="3">
        <f t="shared" si="83"/>
        <v>0</v>
      </c>
      <c r="AJ184" s="3">
        <f t="shared" si="84"/>
        <v>0</v>
      </c>
      <c r="AL184" s="3">
        <f t="shared" si="85"/>
        <v>0</v>
      </c>
      <c r="AM184" s="3">
        <f t="shared" si="86"/>
        <v>0</v>
      </c>
      <c r="AN184" s="3">
        <f t="shared" si="87"/>
        <v>0</v>
      </c>
      <c r="AO184" s="3">
        <f t="shared" si="88"/>
        <v>0</v>
      </c>
      <c r="AP184" s="3">
        <f t="shared" si="89"/>
        <v>0</v>
      </c>
      <c r="AQ184" s="3">
        <f t="shared" si="90"/>
        <v>0</v>
      </c>
      <c r="AS184" s="3" t="e">
        <f t="shared" si="91"/>
        <v>#REF!</v>
      </c>
      <c r="AU184" s="3" t="e">
        <f t="shared" si="92"/>
        <v>#NAME?</v>
      </c>
      <c r="AW184" s="3">
        <f t="shared" si="93"/>
        <v>0</v>
      </c>
      <c r="AX184" s="3">
        <f t="shared" si="94"/>
        <v>0</v>
      </c>
      <c r="AY184" s="3">
        <f t="shared" si="95"/>
        <v>0</v>
      </c>
      <c r="AZ184" s="3">
        <f t="shared" si="96"/>
        <v>0</v>
      </c>
      <c r="BA184" s="3">
        <f t="shared" si="97"/>
        <v>0</v>
      </c>
      <c r="BB184" s="3">
        <f t="shared" si="98"/>
        <v>0</v>
      </c>
    </row>
    <row r="185" spans="2:69" x14ac:dyDescent="0.35">
      <c r="B185" s="14">
        <v>158</v>
      </c>
      <c r="C185" s="13">
        <f>'Actual Waste'!C164</f>
        <v>0</v>
      </c>
      <c r="D185" s="13">
        <f>'Actual Waste'!D164</f>
        <v>0</v>
      </c>
      <c r="E185" s="130"/>
      <c r="F185" s="130"/>
      <c r="G185" s="129" t="e">
        <f t="shared" si="66"/>
        <v>#N/A</v>
      </c>
      <c r="H185" s="128"/>
      <c r="I185" s="189">
        <f>'Actual Waste'!E164</f>
        <v>0</v>
      </c>
      <c r="J185" s="128"/>
      <c r="K185" s="127"/>
      <c r="L185" s="127" t="str">
        <f>IF('Actual Waste'!H164&lt;&gt;"",'Actual Waste'!H164,'Actual Waste'!I164)</f>
        <v/>
      </c>
      <c r="M185" s="126">
        <f>'Actual Waste'!F164</f>
        <v>0</v>
      </c>
      <c r="N185" s="7" t="str">
        <f>'Actual Waste'!U164</f>
        <v/>
      </c>
      <c r="O185" s="7" t="str">
        <f>'Actual Waste'!V164</f>
        <v/>
      </c>
      <c r="P185" s="6">
        <f>'Actual Waste'!N164</f>
        <v>0</v>
      </c>
      <c r="Q185" s="125" t="str">
        <f t="shared" si="67"/>
        <v/>
      </c>
      <c r="R185" s="124" t="str">
        <f t="shared" si="68"/>
        <v/>
      </c>
      <c r="S185" s="123" t="str">
        <f t="shared" si="69"/>
        <v/>
      </c>
      <c r="T185" s="122" t="str">
        <f t="shared" si="70"/>
        <v/>
      </c>
      <c r="U185" s="123" t="str">
        <f t="shared" si="71"/>
        <v/>
      </c>
      <c r="V185" s="122" t="str">
        <f t="shared" si="72"/>
        <v/>
      </c>
      <c r="W185" s="123">
        <f t="shared" si="73"/>
        <v>0</v>
      </c>
      <c r="X185" s="122">
        <f t="shared" si="74"/>
        <v>0</v>
      </c>
      <c r="Y185" s="123" t="e">
        <f t="shared" si="75"/>
        <v>#VALUE!</v>
      </c>
      <c r="Z185" s="122" t="e">
        <f t="shared" si="76"/>
        <v>#VALUE!</v>
      </c>
      <c r="AA185" s="123" t="e">
        <f t="shared" si="77"/>
        <v>#VALUE!</v>
      </c>
      <c r="AB185" s="122" t="e">
        <f t="shared" si="78"/>
        <v>#VALUE!</v>
      </c>
      <c r="AD185" s="3" t="e">
        <f t="shared" si="79"/>
        <v>#N/A</v>
      </c>
      <c r="AE185" s="3" t="str">
        <f t="shared" si="80"/>
        <v>true</v>
      </c>
      <c r="AF185" s="3" t="e">
        <f>VLOOKUP(C185,#REF!,2,FALSE)</f>
        <v>#REF!</v>
      </c>
      <c r="AG185" s="3" t="e">
        <f t="shared" si="81"/>
        <v>#REF!</v>
      </c>
      <c r="AH185" s="3">
        <f t="shared" si="82"/>
        <v>0</v>
      </c>
      <c r="AI185" s="3">
        <f t="shared" si="83"/>
        <v>0</v>
      </c>
      <c r="AJ185" s="3">
        <f t="shared" si="84"/>
        <v>0</v>
      </c>
      <c r="AL185" s="3">
        <f t="shared" si="85"/>
        <v>0</v>
      </c>
      <c r="AM185" s="3">
        <f t="shared" si="86"/>
        <v>0</v>
      </c>
      <c r="AN185" s="3">
        <f t="shared" si="87"/>
        <v>0</v>
      </c>
      <c r="AO185" s="3">
        <f t="shared" si="88"/>
        <v>0</v>
      </c>
      <c r="AP185" s="3">
        <f t="shared" si="89"/>
        <v>0</v>
      </c>
      <c r="AQ185" s="3">
        <f t="shared" si="90"/>
        <v>0</v>
      </c>
      <c r="AS185" s="3" t="e">
        <f t="shared" si="91"/>
        <v>#REF!</v>
      </c>
      <c r="AU185" s="3" t="e">
        <f t="shared" si="92"/>
        <v>#NAME?</v>
      </c>
      <c r="AW185" s="3">
        <f t="shared" si="93"/>
        <v>0</v>
      </c>
      <c r="AX185" s="3">
        <f t="shared" si="94"/>
        <v>0</v>
      </c>
      <c r="AY185" s="3">
        <f t="shared" si="95"/>
        <v>0</v>
      </c>
      <c r="AZ185" s="3">
        <f t="shared" si="96"/>
        <v>0</v>
      </c>
      <c r="BA185" s="3">
        <f t="shared" si="97"/>
        <v>0</v>
      </c>
      <c r="BB185" s="3">
        <f t="shared" si="98"/>
        <v>0</v>
      </c>
    </row>
    <row r="186" spans="2:69" x14ac:dyDescent="0.35">
      <c r="B186" s="14">
        <v>159</v>
      </c>
      <c r="C186" s="13">
        <f>'Actual Waste'!C165</f>
        <v>0</v>
      </c>
      <c r="D186" s="13">
        <f>'Actual Waste'!D165</f>
        <v>0</v>
      </c>
      <c r="E186" s="130"/>
      <c r="F186" s="130"/>
      <c r="G186" s="129" t="e">
        <f t="shared" si="66"/>
        <v>#N/A</v>
      </c>
      <c r="H186" s="128"/>
      <c r="I186" s="189">
        <f>'Actual Waste'!E165</f>
        <v>0</v>
      </c>
      <c r="J186" s="128"/>
      <c r="K186" s="127"/>
      <c r="L186" s="127" t="str">
        <f>IF('Actual Waste'!H165&lt;&gt;"",'Actual Waste'!H165,'Actual Waste'!I165)</f>
        <v/>
      </c>
      <c r="M186" s="126">
        <f>'Actual Waste'!F165</f>
        <v>0</v>
      </c>
      <c r="N186" s="7" t="str">
        <f>'Actual Waste'!U165</f>
        <v/>
      </c>
      <c r="O186" s="7" t="str">
        <f>'Actual Waste'!V165</f>
        <v/>
      </c>
      <c r="P186" s="6">
        <f>'Actual Waste'!N165</f>
        <v>0</v>
      </c>
      <c r="Q186" s="125" t="str">
        <f t="shared" si="67"/>
        <v/>
      </c>
      <c r="R186" s="124" t="str">
        <f t="shared" si="68"/>
        <v/>
      </c>
      <c r="S186" s="123" t="str">
        <f t="shared" si="69"/>
        <v/>
      </c>
      <c r="T186" s="122" t="str">
        <f t="shared" si="70"/>
        <v/>
      </c>
      <c r="U186" s="123" t="str">
        <f t="shared" si="71"/>
        <v/>
      </c>
      <c r="V186" s="122" t="str">
        <f t="shared" si="72"/>
        <v/>
      </c>
      <c r="W186" s="123">
        <f t="shared" si="73"/>
        <v>0</v>
      </c>
      <c r="X186" s="122">
        <f t="shared" si="74"/>
        <v>0</v>
      </c>
      <c r="Y186" s="123" t="e">
        <f t="shared" si="75"/>
        <v>#VALUE!</v>
      </c>
      <c r="Z186" s="122" t="e">
        <f t="shared" si="76"/>
        <v>#VALUE!</v>
      </c>
      <c r="AA186" s="123" t="e">
        <f t="shared" si="77"/>
        <v>#VALUE!</v>
      </c>
      <c r="AB186" s="122" t="e">
        <f t="shared" si="78"/>
        <v>#VALUE!</v>
      </c>
      <c r="AD186" s="3" t="e">
        <f t="shared" si="79"/>
        <v>#N/A</v>
      </c>
      <c r="AE186" s="3" t="str">
        <f t="shared" si="80"/>
        <v>true</v>
      </c>
      <c r="AF186" s="3" t="e">
        <f>VLOOKUP(C186,#REF!,2,FALSE)</f>
        <v>#REF!</v>
      </c>
      <c r="AG186" s="3" t="e">
        <f t="shared" si="81"/>
        <v>#REF!</v>
      </c>
      <c r="AH186" s="3">
        <f t="shared" si="82"/>
        <v>0</v>
      </c>
      <c r="AI186" s="3">
        <f t="shared" si="83"/>
        <v>0</v>
      </c>
      <c r="AJ186" s="3">
        <f t="shared" si="84"/>
        <v>0</v>
      </c>
      <c r="AL186" s="3">
        <f t="shared" si="85"/>
        <v>0</v>
      </c>
      <c r="AM186" s="3">
        <f t="shared" si="86"/>
        <v>0</v>
      </c>
      <c r="AN186" s="3">
        <f t="shared" si="87"/>
        <v>0</v>
      </c>
      <c r="AO186" s="3">
        <f t="shared" si="88"/>
        <v>0</v>
      </c>
      <c r="AP186" s="3">
        <f t="shared" si="89"/>
        <v>0</v>
      </c>
      <c r="AQ186" s="3">
        <f t="shared" si="90"/>
        <v>0</v>
      </c>
      <c r="AS186" s="3" t="e">
        <f t="shared" si="91"/>
        <v>#REF!</v>
      </c>
      <c r="AU186" s="3" t="e">
        <f t="shared" si="92"/>
        <v>#NAME?</v>
      </c>
      <c r="AW186" s="3">
        <f t="shared" si="93"/>
        <v>0</v>
      </c>
      <c r="AX186" s="3">
        <f t="shared" si="94"/>
        <v>0</v>
      </c>
      <c r="AY186" s="3">
        <f t="shared" si="95"/>
        <v>0</v>
      </c>
      <c r="AZ186" s="3">
        <f t="shared" si="96"/>
        <v>0</v>
      </c>
      <c r="BA186" s="3">
        <f t="shared" si="97"/>
        <v>0</v>
      </c>
      <c r="BB186" s="3">
        <f t="shared" si="98"/>
        <v>0</v>
      </c>
    </row>
    <row r="187" spans="2:69" x14ac:dyDescent="0.35">
      <c r="B187" s="14">
        <v>160</v>
      </c>
      <c r="C187" s="13">
        <f>'Actual Waste'!C166</f>
        <v>0</v>
      </c>
      <c r="D187" s="13">
        <f>'Actual Waste'!D166</f>
        <v>0</v>
      </c>
      <c r="E187" s="130"/>
      <c r="F187" s="130"/>
      <c r="G187" s="129" t="e">
        <f t="shared" si="66"/>
        <v>#N/A</v>
      </c>
      <c r="H187" s="128"/>
      <c r="I187" s="189">
        <f>'Actual Waste'!E166</f>
        <v>0</v>
      </c>
      <c r="J187" s="128"/>
      <c r="K187" s="127"/>
      <c r="L187" s="127" t="str">
        <f>IF('Actual Waste'!H166&lt;&gt;"",'Actual Waste'!H166,'Actual Waste'!I166)</f>
        <v/>
      </c>
      <c r="M187" s="126">
        <f>'Actual Waste'!F166</f>
        <v>0</v>
      </c>
      <c r="N187" s="7" t="str">
        <f>'Actual Waste'!U166</f>
        <v/>
      </c>
      <c r="O187" s="7" t="str">
        <f>'Actual Waste'!V166</f>
        <v/>
      </c>
      <c r="P187" s="6">
        <f>'Actual Waste'!N166</f>
        <v>0</v>
      </c>
      <c r="Q187" s="125" t="str">
        <f t="shared" si="67"/>
        <v/>
      </c>
      <c r="R187" s="124" t="str">
        <f t="shared" si="68"/>
        <v/>
      </c>
      <c r="S187" s="123" t="str">
        <f t="shared" si="69"/>
        <v/>
      </c>
      <c r="T187" s="122" t="str">
        <f t="shared" si="70"/>
        <v/>
      </c>
      <c r="U187" s="123" t="str">
        <f t="shared" si="71"/>
        <v/>
      </c>
      <c r="V187" s="122" t="str">
        <f t="shared" si="72"/>
        <v/>
      </c>
      <c r="W187" s="123">
        <f t="shared" si="73"/>
        <v>0</v>
      </c>
      <c r="X187" s="122">
        <f t="shared" si="74"/>
        <v>0</v>
      </c>
      <c r="Y187" s="123" t="e">
        <f t="shared" si="75"/>
        <v>#VALUE!</v>
      </c>
      <c r="Z187" s="122" t="e">
        <f t="shared" si="76"/>
        <v>#VALUE!</v>
      </c>
      <c r="AA187" s="123" t="e">
        <f t="shared" si="77"/>
        <v>#VALUE!</v>
      </c>
      <c r="AB187" s="122" t="e">
        <f t="shared" si="78"/>
        <v>#VALUE!</v>
      </c>
      <c r="AD187" s="3" t="e">
        <f t="shared" si="79"/>
        <v>#N/A</v>
      </c>
      <c r="AE187" s="3" t="str">
        <f t="shared" si="80"/>
        <v>true</v>
      </c>
      <c r="AF187" s="3" t="e">
        <f>VLOOKUP(C187,#REF!,2,FALSE)</f>
        <v>#REF!</v>
      </c>
      <c r="AG187" s="3" t="e">
        <f t="shared" si="81"/>
        <v>#REF!</v>
      </c>
      <c r="AH187" s="3">
        <f t="shared" si="82"/>
        <v>0</v>
      </c>
      <c r="AI187" s="3">
        <f t="shared" si="83"/>
        <v>0</v>
      </c>
      <c r="AJ187" s="3">
        <f t="shared" si="84"/>
        <v>0</v>
      </c>
      <c r="AL187" s="3">
        <f t="shared" si="85"/>
        <v>0</v>
      </c>
      <c r="AM187" s="3">
        <f t="shared" si="86"/>
        <v>0</v>
      </c>
      <c r="AN187" s="3">
        <f t="shared" si="87"/>
        <v>0</v>
      </c>
      <c r="AO187" s="3">
        <f t="shared" si="88"/>
        <v>0</v>
      </c>
      <c r="AP187" s="3">
        <f t="shared" si="89"/>
        <v>0</v>
      </c>
      <c r="AQ187" s="3">
        <f t="shared" si="90"/>
        <v>0</v>
      </c>
      <c r="AS187" s="3" t="e">
        <f t="shared" si="91"/>
        <v>#REF!</v>
      </c>
      <c r="AU187" s="3" t="e">
        <f t="shared" si="92"/>
        <v>#NAME?</v>
      </c>
      <c r="AW187" s="3">
        <f t="shared" si="93"/>
        <v>0</v>
      </c>
      <c r="AX187" s="3">
        <f t="shared" si="94"/>
        <v>0</v>
      </c>
      <c r="AY187" s="3">
        <f t="shared" si="95"/>
        <v>0</v>
      </c>
      <c r="AZ187" s="3">
        <f t="shared" si="96"/>
        <v>0</v>
      </c>
      <c r="BA187" s="3">
        <f t="shared" si="97"/>
        <v>0</v>
      </c>
      <c r="BB187" s="3">
        <f t="shared" si="98"/>
        <v>0</v>
      </c>
    </row>
    <row r="188" spans="2:69" x14ac:dyDescent="0.35">
      <c r="B188" s="14">
        <v>161</v>
      </c>
      <c r="C188" s="13">
        <f>'Actual Waste'!C167</f>
        <v>0</v>
      </c>
      <c r="D188" s="13">
        <f>'Actual Waste'!D167</f>
        <v>0</v>
      </c>
      <c r="E188" s="130"/>
      <c r="F188" s="130"/>
      <c r="G188" s="129" t="e">
        <f t="shared" si="66"/>
        <v>#N/A</v>
      </c>
      <c r="H188" s="128"/>
      <c r="I188" s="189">
        <f>'Actual Waste'!E167</f>
        <v>0</v>
      </c>
      <c r="J188" s="128"/>
      <c r="K188" s="127"/>
      <c r="L188" s="127" t="str">
        <f>IF('Actual Waste'!H167&lt;&gt;"",'Actual Waste'!H167,'Actual Waste'!I167)</f>
        <v/>
      </c>
      <c r="M188" s="126">
        <f>'Actual Waste'!F167</f>
        <v>0</v>
      </c>
      <c r="N188" s="7" t="str">
        <f>'Actual Waste'!U167</f>
        <v/>
      </c>
      <c r="O188" s="7" t="str">
        <f>'Actual Waste'!V167</f>
        <v/>
      </c>
      <c r="P188" s="6">
        <f>'Actual Waste'!N167</f>
        <v>0</v>
      </c>
      <c r="Q188" s="125" t="str">
        <f t="shared" si="67"/>
        <v/>
      </c>
      <c r="R188" s="124" t="str">
        <f t="shared" si="68"/>
        <v/>
      </c>
      <c r="S188" s="123" t="str">
        <f t="shared" si="69"/>
        <v/>
      </c>
      <c r="T188" s="122" t="str">
        <f t="shared" si="70"/>
        <v/>
      </c>
      <c r="U188" s="123" t="str">
        <f t="shared" si="71"/>
        <v/>
      </c>
      <c r="V188" s="122" t="str">
        <f t="shared" si="72"/>
        <v/>
      </c>
      <c r="W188" s="123">
        <f t="shared" si="73"/>
        <v>0</v>
      </c>
      <c r="X188" s="122">
        <f t="shared" si="74"/>
        <v>0</v>
      </c>
      <c r="Y188" s="123" t="e">
        <f t="shared" si="75"/>
        <v>#VALUE!</v>
      </c>
      <c r="Z188" s="122" t="e">
        <f t="shared" si="76"/>
        <v>#VALUE!</v>
      </c>
      <c r="AA188" s="123" t="e">
        <f t="shared" si="77"/>
        <v>#VALUE!</v>
      </c>
      <c r="AB188" s="122" t="e">
        <f t="shared" si="78"/>
        <v>#VALUE!</v>
      </c>
      <c r="AD188" s="3" t="e">
        <f t="shared" si="79"/>
        <v>#N/A</v>
      </c>
      <c r="AE188" s="3" t="str">
        <f t="shared" si="80"/>
        <v>true</v>
      </c>
      <c r="AF188" s="3" t="e">
        <f>VLOOKUP(C188,#REF!,2,FALSE)</f>
        <v>#REF!</v>
      </c>
      <c r="AG188" s="3" t="e">
        <f t="shared" si="81"/>
        <v>#REF!</v>
      </c>
      <c r="AH188" s="3">
        <f t="shared" si="82"/>
        <v>0</v>
      </c>
      <c r="AI188" s="3">
        <f t="shared" si="83"/>
        <v>0</v>
      </c>
      <c r="AJ188" s="3">
        <f t="shared" si="84"/>
        <v>0</v>
      </c>
      <c r="AL188" s="3">
        <f t="shared" si="85"/>
        <v>0</v>
      </c>
      <c r="AM188" s="3">
        <f t="shared" si="86"/>
        <v>0</v>
      </c>
      <c r="AN188" s="3">
        <f t="shared" si="87"/>
        <v>0</v>
      </c>
      <c r="AO188" s="3">
        <f t="shared" si="88"/>
        <v>0</v>
      </c>
      <c r="AP188" s="3">
        <f t="shared" si="89"/>
        <v>0</v>
      </c>
      <c r="AQ188" s="3">
        <f t="shared" si="90"/>
        <v>0</v>
      </c>
      <c r="AS188" s="3" t="e">
        <f t="shared" si="91"/>
        <v>#REF!</v>
      </c>
      <c r="AU188" s="3" t="e">
        <f t="shared" si="92"/>
        <v>#NAME?</v>
      </c>
      <c r="AW188" s="3">
        <f t="shared" si="93"/>
        <v>0</v>
      </c>
      <c r="AX188" s="3">
        <f t="shared" si="94"/>
        <v>0</v>
      </c>
      <c r="AY188" s="3">
        <f t="shared" si="95"/>
        <v>0</v>
      </c>
      <c r="AZ188" s="3">
        <f t="shared" si="96"/>
        <v>0</v>
      </c>
      <c r="BA188" s="3">
        <f t="shared" si="97"/>
        <v>0</v>
      </c>
      <c r="BB188" s="3">
        <f t="shared" si="98"/>
        <v>0</v>
      </c>
    </row>
    <row r="189" spans="2:69" x14ac:dyDescent="0.35">
      <c r="B189" s="14">
        <v>162</v>
      </c>
      <c r="C189" s="13">
        <f>'Actual Waste'!C168</f>
        <v>0</v>
      </c>
      <c r="D189" s="13">
        <f>'Actual Waste'!D168</f>
        <v>0</v>
      </c>
      <c r="E189" s="130"/>
      <c r="F189" s="130"/>
      <c r="G189" s="129" t="e">
        <f t="shared" si="66"/>
        <v>#N/A</v>
      </c>
      <c r="H189" s="128"/>
      <c r="I189" s="189">
        <f>'Actual Waste'!E168</f>
        <v>0</v>
      </c>
      <c r="J189" s="128"/>
      <c r="K189" s="127"/>
      <c r="L189" s="127" t="str">
        <f>IF('Actual Waste'!H168&lt;&gt;"",'Actual Waste'!H168,'Actual Waste'!I168)</f>
        <v/>
      </c>
      <c r="M189" s="126">
        <f>'Actual Waste'!F168</f>
        <v>0</v>
      </c>
      <c r="N189" s="7" t="str">
        <f>'Actual Waste'!U168</f>
        <v/>
      </c>
      <c r="O189" s="7" t="str">
        <f>'Actual Waste'!V168</f>
        <v/>
      </c>
      <c r="P189" s="6">
        <f>'Actual Waste'!N168</f>
        <v>0</v>
      </c>
      <c r="Q189" s="125" t="str">
        <f t="shared" si="67"/>
        <v/>
      </c>
      <c r="R189" s="124" t="str">
        <f t="shared" si="68"/>
        <v/>
      </c>
      <c r="S189" s="123" t="str">
        <f t="shared" si="69"/>
        <v/>
      </c>
      <c r="T189" s="122" t="str">
        <f t="shared" si="70"/>
        <v/>
      </c>
      <c r="U189" s="123" t="str">
        <f t="shared" si="71"/>
        <v/>
      </c>
      <c r="V189" s="122" t="str">
        <f t="shared" si="72"/>
        <v/>
      </c>
      <c r="W189" s="123">
        <f t="shared" si="73"/>
        <v>0</v>
      </c>
      <c r="X189" s="122">
        <f t="shared" si="74"/>
        <v>0</v>
      </c>
      <c r="Y189" s="123" t="e">
        <f t="shared" si="75"/>
        <v>#VALUE!</v>
      </c>
      <c r="Z189" s="122" t="e">
        <f t="shared" si="76"/>
        <v>#VALUE!</v>
      </c>
      <c r="AA189" s="123" t="e">
        <f t="shared" si="77"/>
        <v>#VALUE!</v>
      </c>
      <c r="AB189" s="122" t="e">
        <f t="shared" si="78"/>
        <v>#VALUE!</v>
      </c>
      <c r="AD189" s="3" t="e">
        <f t="shared" si="79"/>
        <v>#N/A</v>
      </c>
      <c r="AE189" s="3" t="str">
        <f t="shared" si="80"/>
        <v>true</v>
      </c>
      <c r="AF189" s="3" t="e">
        <f>VLOOKUP(C189,#REF!,2,FALSE)</f>
        <v>#REF!</v>
      </c>
      <c r="AG189" s="3" t="e">
        <f t="shared" si="81"/>
        <v>#REF!</v>
      </c>
      <c r="AH189" s="3">
        <f t="shared" si="82"/>
        <v>0</v>
      </c>
      <c r="AI189" s="3">
        <f t="shared" si="83"/>
        <v>0</v>
      </c>
      <c r="AJ189" s="3">
        <f t="shared" si="84"/>
        <v>0</v>
      </c>
      <c r="AL189" s="3">
        <f t="shared" si="85"/>
        <v>0</v>
      </c>
      <c r="AM189" s="3">
        <f t="shared" si="86"/>
        <v>0</v>
      </c>
      <c r="AN189" s="3">
        <f t="shared" si="87"/>
        <v>0</v>
      </c>
      <c r="AO189" s="3">
        <f t="shared" si="88"/>
        <v>0</v>
      </c>
      <c r="AP189" s="3">
        <f t="shared" si="89"/>
        <v>0</v>
      </c>
      <c r="AQ189" s="3">
        <f t="shared" si="90"/>
        <v>0</v>
      </c>
      <c r="AS189" s="3" t="e">
        <f t="shared" si="91"/>
        <v>#REF!</v>
      </c>
      <c r="AU189" s="3" t="e">
        <f t="shared" si="92"/>
        <v>#NAME?</v>
      </c>
      <c r="AW189" s="3">
        <f t="shared" si="93"/>
        <v>0</v>
      </c>
      <c r="AX189" s="3">
        <f t="shared" si="94"/>
        <v>0</v>
      </c>
      <c r="AY189" s="3">
        <f t="shared" si="95"/>
        <v>0</v>
      </c>
      <c r="AZ189" s="3">
        <f t="shared" si="96"/>
        <v>0</v>
      </c>
      <c r="BA189" s="3">
        <f t="shared" si="97"/>
        <v>0</v>
      </c>
      <c r="BB189" s="3">
        <f t="shared" si="98"/>
        <v>0</v>
      </c>
    </row>
    <row r="190" spans="2:69" x14ac:dyDescent="0.35">
      <c r="B190" s="14">
        <v>163</v>
      </c>
      <c r="C190" s="13">
        <f>'Actual Waste'!C169</f>
        <v>0</v>
      </c>
      <c r="D190" s="13">
        <f>'Actual Waste'!D169</f>
        <v>0</v>
      </c>
      <c r="E190" s="130"/>
      <c r="F190" s="130"/>
      <c r="G190" s="129" t="e">
        <f t="shared" si="66"/>
        <v>#N/A</v>
      </c>
      <c r="H190" s="128"/>
      <c r="I190" s="189">
        <f>'Actual Waste'!E169</f>
        <v>0</v>
      </c>
      <c r="J190" s="128"/>
      <c r="K190" s="127"/>
      <c r="L190" s="127" t="str">
        <f>IF('Actual Waste'!H169&lt;&gt;"",'Actual Waste'!H169,'Actual Waste'!I169)</f>
        <v/>
      </c>
      <c r="M190" s="126">
        <f>'Actual Waste'!F169</f>
        <v>0</v>
      </c>
      <c r="N190" s="7" t="str">
        <f>'Actual Waste'!U169</f>
        <v/>
      </c>
      <c r="O190" s="7" t="str">
        <f>'Actual Waste'!V169</f>
        <v/>
      </c>
      <c r="P190" s="6">
        <f>'Actual Waste'!N169</f>
        <v>0</v>
      </c>
      <c r="Q190" s="125" t="str">
        <f t="shared" si="67"/>
        <v/>
      </c>
      <c r="R190" s="124" t="str">
        <f t="shared" si="68"/>
        <v/>
      </c>
      <c r="S190" s="123" t="str">
        <f t="shared" si="69"/>
        <v/>
      </c>
      <c r="T190" s="122" t="str">
        <f t="shared" si="70"/>
        <v/>
      </c>
      <c r="U190" s="123" t="str">
        <f t="shared" si="71"/>
        <v/>
      </c>
      <c r="V190" s="122" t="str">
        <f t="shared" si="72"/>
        <v/>
      </c>
      <c r="W190" s="123">
        <f t="shared" si="73"/>
        <v>0</v>
      </c>
      <c r="X190" s="122">
        <f t="shared" si="74"/>
        <v>0</v>
      </c>
      <c r="Y190" s="123" t="e">
        <f t="shared" si="75"/>
        <v>#VALUE!</v>
      </c>
      <c r="Z190" s="122" t="e">
        <f t="shared" si="76"/>
        <v>#VALUE!</v>
      </c>
      <c r="AA190" s="123" t="e">
        <f t="shared" si="77"/>
        <v>#VALUE!</v>
      </c>
      <c r="AB190" s="122" t="e">
        <f t="shared" si="78"/>
        <v>#VALUE!</v>
      </c>
      <c r="AD190" s="3" t="e">
        <f t="shared" si="79"/>
        <v>#N/A</v>
      </c>
      <c r="AE190" s="3" t="str">
        <f t="shared" si="80"/>
        <v>true</v>
      </c>
      <c r="AF190" s="3" t="e">
        <f>VLOOKUP(C190,#REF!,2,FALSE)</f>
        <v>#REF!</v>
      </c>
      <c r="AG190" s="3" t="e">
        <f t="shared" si="81"/>
        <v>#REF!</v>
      </c>
      <c r="AH190" s="3">
        <f t="shared" si="82"/>
        <v>0</v>
      </c>
      <c r="AI190" s="3">
        <f t="shared" si="83"/>
        <v>0</v>
      </c>
      <c r="AJ190" s="3">
        <f t="shared" si="84"/>
        <v>0</v>
      </c>
      <c r="AL190" s="3">
        <f t="shared" si="85"/>
        <v>0</v>
      </c>
      <c r="AM190" s="3">
        <f t="shared" si="86"/>
        <v>0</v>
      </c>
      <c r="AN190" s="3">
        <f t="shared" si="87"/>
        <v>0</v>
      </c>
      <c r="AO190" s="3">
        <f t="shared" si="88"/>
        <v>0</v>
      </c>
      <c r="AP190" s="3">
        <f t="shared" si="89"/>
        <v>0</v>
      </c>
      <c r="AQ190" s="3">
        <f t="shared" si="90"/>
        <v>0</v>
      </c>
      <c r="AS190" s="3" t="e">
        <f t="shared" si="91"/>
        <v>#REF!</v>
      </c>
      <c r="AU190" s="3" t="e">
        <f t="shared" si="92"/>
        <v>#NAME?</v>
      </c>
      <c r="AW190" s="3">
        <f t="shared" si="93"/>
        <v>0</v>
      </c>
      <c r="AX190" s="3">
        <f t="shared" si="94"/>
        <v>0</v>
      </c>
      <c r="AY190" s="3">
        <f t="shared" si="95"/>
        <v>0</v>
      </c>
      <c r="AZ190" s="3">
        <f t="shared" si="96"/>
        <v>0</v>
      </c>
      <c r="BA190" s="3">
        <f t="shared" si="97"/>
        <v>0</v>
      </c>
      <c r="BB190" s="3">
        <f t="shared" si="98"/>
        <v>0</v>
      </c>
    </row>
    <row r="191" spans="2:69" x14ac:dyDescent="0.35">
      <c r="B191" s="14">
        <v>164</v>
      </c>
      <c r="C191" s="13">
        <f>'Actual Waste'!C170</f>
        <v>0</v>
      </c>
      <c r="D191" s="13">
        <f>'Actual Waste'!D170</f>
        <v>0</v>
      </c>
      <c r="E191" s="130"/>
      <c r="F191" s="130"/>
      <c r="G191" s="129" t="e">
        <f t="shared" si="66"/>
        <v>#N/A</v>
      </c>
      <c r="H191" s="128"/>
      <c r="I191" s="189">
        <f>'Actual Waste'!E170</f>
        <v>0</v>
      </c>
      <c r="J191" s="128"/>
      <c r="K191" s="127"/>
      <c r="L191" s="127" t="str">
        <f>IF('Actual Waste'!H170&lt;&gt;"",'Actual Waste'!H170,'Actual Waste'!I170)</f>
        <v/>
      </c>
      <c r="M191" s="126">
        <f>'Actual Waste'!F170</f>
        <v>0</v>
      </c>
      <c r="N191" s="7" t="str">
        <f>'Actual Waste'!U170</f>
        <v/>
      </c>
      <c r="O191" s="7" t="str">
        <f>'Actual Waste'!V170</f>
        <v/>
      </c>
      <c r="P191" s="6">
        <f>'Actual Waste'!N170</f>
        <v>0</v>
      </c>
      <c r="Q191" s="125" t="str">
        <f t="shared" si="67"/>
        <v/>
      </c>
      <c r="R191" s="124" t="str">
        <f t="shared" si="68"/>
        <v/>
      </c>
      <c r="S191" s="123" t="str">
        <f t="shared" si="69"/>
        <v/>
      </c>
      <c r="T191" s="122" t="str">
        <f t="shared" si="70"/>
        <v/>
      </c>
      <c r="U191" s="123" t="str">
        <f t="shared" si="71"/>
        <v/>
      </c>
      <c r="V191" s="122" t="str">
        <f t="shared" si="72"/>
        <v/>
      </c>
      <c r="W191" s="123">
        <f t="shared" si="73"/>
        <v>0</v>
      </c>
      <c r="X191" s="122">
        <f t="shared" si="74"/>
        <v>0</v>
      </c>
      <c r="Y191" s="123" t="e">
        <f t="shared" si="75"/>
        <v>#VALUE!</v>
      </c>
      <c r="Z191" s="122" t="e">
        <f t="shared" si="76"/>
        <v>#VALUE!</v>
      </c>
      <c r="AA191" s="123" t="e">
        <f t="shared" si="77"/>
        <v>#VALUE!</v>
      </c>
      <c r="AB191" s="122" t="e">
        <f t="shared" si="78"/>
        <v>#VALUE!</v>
      </c>
      <c r="AD191" s="3" t="e">
        <f t="shared" si="79"/>
        <v>#N/A</v>
      </c>
      <c r="AE191" s="3" t="str">
        <f t="shared" si="80"/>
        <v>true</v>
      </c>
      <c r="AF191" s="3" t="e">
        <f>VLOOKUP(C191,#REF!,2,FALSE)</f>
        <v>#REF!</v>
      </c>
      <c r="AG191" s="3" t="e">
        <f t="shared" si="81"/>
        <v>#REF!</v>
      </c>
      <c r="AH191" s="3">
        <f t="shared" si="82"/>
        <v>0</v>
      </c>
      <c r="AI191" s="3">
        <f t="shared" si="83"/>
        <v>0</v>
      </c>
      <c r="AJ191" s="3">
        <f t="shared" si="84"/>
        <v>0</v>
      </c>
      <c r="AL191" s="3">
        <f t="shared" si="85"/>
        <v>0</v>
      </c>
      <c r="AM191" s="3">
        <f t="shared" si="86"/>
        <v>0</v>
      </c>
      <c r="AN191" s="3">
        <f t="shared" si="87"/>
        <v>0</v>
      </c>
      <c r="AO191" s="3">
        <f t="shared" si="88"/>
        <v>0</v>
      </c>
      <c r="AP191" s="3">
        <f t="shared" si="89"/>
        <v>0</v>
      </c>
      <c r="AQ191" s="3">
        <f t="shared" si="90"/>
        <v>0</v>
      </c>
      <c r="AS191" s="3" t="e">
        <f t="shared" si="91"/>
        <v>#REF!</v>
      </c>
      <c r="AU191" s="3" t="e">
        <f t="shared" si="92"/>
        <v>#NAME?</v>
      </c>
      <c r="AW191" s="3">
        <f t="shared" si="93"/>
        <v>0</v>
      </c>
      <c r="AX191" s="3">
        <f t="shared" si="94"/>
        <v>0</v>
      </c>
      <c r="AY191" s="3">
        <f t="shared" si="95"/>
        <v>0</v>
      </c>
      <c r="AZ191" s="3">
        <f t="shared" si="96"/>
        <v>0</v>
      </c>
      <c r="BA191" s="3">
        <f t="shared" si="97"/>
        <v>0</v>
      </c>
      <c r="BB191" s="3">
        <f t="shared" si="98"/>
        <v>0</v>
      </c>
    </row>
    <row r="192" spans="2:69" x14ac:dyDescent="0.35">
      <c r="B192" s="14">
        <v>165</v>
      </c>
      <c r="C192" s="13">
        <f>'Actual Waste'!C171</f>
        <v>0</v>
      </c>
      <c r="D192" s="13">
        <f>'Actual Waste'!D171</f>
        <v>0</v>
      </c>
      <c r="E192" s="130"/>
      <c r="F192" s="130"/>
      <c r="G192" s="129" t="e">
        <f t="shared" si="66"/>
        <v>#N/A</v>
      </c>
      <c r="H192" s="128"/>
      <c r="I192" s="189">
        <f>'Actual Waste'!E171</f>
        <v>0</v>
      </c>
      <c r="J192" s="128"/>
      <c r="K192" s="127"/>
      <c r="L192" s="127" t="str">
        <f>IF('Actual Waste'!H171&lt;&gt;"",'Actual Waste'!H171,'Actual Waste'!I171)</f>
        <v/>
      </c>
      <c r="M192" s="126">
        <f>'Actual Waste'!F171</f>
        <v>0</v>
      </c>
      <c r="N192" s="7" t="str">
        <f>'Actual Waste'!U171</f>
        <v/>
      </c>
      <c r="O192" s="7" t="str">
        <f>'Actual Waste'!V171</f>
        <v/>
      </c>
      <c r="P192" s="6">
        <f>'Actual Waste'!N171</f>
        <v>0</v>
      </c>
      <c r="Q192" s="125" t="str">
        <f t="shared" si="67"/>
        <v/>
      </c>
      <c r="R192" s="124" t="str">
        <f t="shared" si="68"/>
        <v/>
      </c>
      <c r="S192" s="123" t="str">
        <f t="shared" si="69"/>
        <v/>
      </c>
      <c r="T192" s="122" t="str">
        <f t="shared" si="70"/>
        <v/>
      </c>
      <c r="U192" s="123" t="str">
        <f t="shared" si="71"/>
        <v/>
      </c>
      <c r="V192" s="122" t="str">
        <f t="shared" si="72"/>
        <v/>
      </c>
      <c r="W192" s="123">
        <f t="shared" si="73"/>
        <v>0</v>
      </c>
      <c r="X192" s="122">
        <f t="shared" si="74"/>
        <v>0</v>
      </c>
      <c r="Y192" s="123" t="e">
        <f t="shared" si="75"/>
        <v>#VALUE!</v>
      </c>
      <c r="Z192" s="122" t="e">
        <f t="shared" si="76"/>
        <v>#VALUE!</v>
      </c>
      <c r="AA192" s="123" t="e">
        <f t="shared" si="77"/>
        <v>#VALUE!</v>
      </c>
      <c r="AB192" s="122" t="e">
        <f t="shared" si="78"/>
        <v>#VALUE!</v>
      </c>
      <c r="AD192" s="3" t="e">
        <f t="shared" si="79"/>
        <v>#N/A</v>
      </c>
      <c r="AE192" s="3" t="str">
        <f t="shared" si="80"/>
        <v>true</v>
      </c>
      <c r="AF192" s="3" t="e">
        <f>VLOOKUP(C192,#REF!,2,FALSE)</f>
        <v>#REF!</v>
      </c>
      <c r="AG192" s="3" t="e">
        <f t="shared" si="81"/>
        <v>#REF!</v>
      </c>
      <c r="AH192" s="3">
        <f t="shared" si="82"/>
        <v>0</v>
      </c>
      <c r="AI192" s="3">
        <f t="shared" si="83"/>
        <v>0</v>
      </c>
      <c r="AJ192" s="3">
        <f t="shared" si="84"/>
        <v>0</v>
      </c>
      <c r="AL192" s="3">
        <f t="shared" si="85"/>
        <v>0</v>
      </c>
      <c r="AM192" s="3">
        <f t="shared" si="86"/>
        <v>0</v>
      </c>
      <c r="AN192" s="3">
        <f t="shared" si="87"/>
        <v>0</v>
      </c>
      <c r="AO192" s="3">
        <f t="shared" si="88"/>
        <v>0</v>
      </c>
      <c r="AP192" s="3">
        <f t="shared" si="89"/>
        <v>0</v>
      </c>
      <c r="AQ192" s="3">
        <f t="shared" si="90"/>
        <v>0</v>
      </c>
      <c r="AS192" s="3" t="e">
        <f t="shared" si="91"/>
        <v>#REF!</v>
      </c>
      <c r="AU192" s="3" t="e">
        <f t="shared" si="92"/>
        <v>#NAME?</v>
      </c>
      <c r="AW192" s="3">
        <f t="shared" si="93"/>
        <v>0</v>
      </c>
      <c r="AX192" s="3">
        <f t="shared" si="94"/>
        <v>0</v>
      </c>
      <c r="AY192" s="3">
        <f t="shared" si="95"/>
        <v>0</v>
      </c>
      <c r="AZ192" s="3">
        <f t="shared" si="96"/>
        <v>0</v>
      </c>
      <c r="BA192" s="3">
        <f t="shared" si="97"/>
        <v>0</v>
      </c>
      <c r="BB192" s="3">
        <f t="shared" si="98"/>
        <v>0</v>
      </c>
    </row>
    <row r="193" spans="2:54" x14ac:dyDescent="0.35">
      <c r="B193" s="14">
        <v>166</v>
      </c>
      <c r="C193" s="13">
        <f>'Actual Waste'!C172</f>
        <v>0</v>
      </c>
      <c r="D193" s="13">
        <f>'Actual Waste'!D172</f>
        <v>0</v>
      </c>
      <c r="E193" s="130"/>
      <c r="F193" s="130"/>
      <c r="G193" s="129" t="e">
        <f t="shared" si="66"/>
        <v>#N/A</v>
      </c>
      <c r="H193" s="128"/>
      <c r="I193" s="189">
        <f>'Actual Waste'!E172</f>
        <v>0</v>
      </c>
      <c r="J193" s="128"/>
      <c r="K193" s="127"/>
      <c r="L193" s="127" t="str">
        <f>IF('Actual Waste'!H172&lt;&gt;"",'Actual Waste'!H172,'Actual Waste'!I172)</f>
        <v/>
      </c>
      <c r="M193" s="126">
        <f>'Actual Waste'!F172</f>
        <v>0</v>
      </c>
      <c r="N193" s="7" t="str">
        <f>'Actual Waste'!U172</f>
        <v/>
      </c>
      <c r="O193" s="7" t="str">
        <f>'Actual Waste'!V172</f>
        <v/>
      </c>
      <c r="P193" s="6">
        <f>'Actual Waste'!N172</f>
        <v>0</v>
      </c>
      <c r="Q193" s="125" t="str">
        <f t="shared" si="67"/>
        <v/>
      </c>
      <c r="R193" s="124" t="str">
        <f t="shared" si="68"/>
        <v/>
      </c>
      <c r="S193" s="123" t="str">
        <f t="shared" si="69"/>
        <v/>
      </c>
      <c r="T193" s="122" t="str">
        <f t="shared" si="70"/>
        <v/>
      </c>
      <c r="U193" s="123" t="str">
        <f t="shared" si="71"/>
        <v/>
      </c>
      <c r="V193" s="122" t="str">
        <f t="shared" si="72"/>
        <v/>
      </c>
      <c r="W193" s="123">
        <f t="shared" si="73"/>
        <v>0</v>
      </c>
      <c r="X193" s="122">
        <f t="shared" si="74"/>
        <v>0</v>
      </c>
      <c r="Y193" s="123" t="e">
        <f t="shared" si="75"/>
        <v>#VALUE!</v>
      </c>
      <c r="Z193" s="122" t="e">
        <f t="shared" si="76"/>
        <v>#VALUE!</v>
      </c>
      <c r="AA193" s="123" t="e">
        <f t="shared" si="77"/>
        <v>#VALUE!</v>
      </c>
      <c r="AB193" s="122" t="e">
        <f t="shared" si="78"/>
        <v>#VALUE!</v>
      </c>
      <c r="AD193" s="3" t="e">
        <f t="shared" si="79"/>
        <v>#N/A</v>
      </c>
      <c r="AE193" s="3" t="str">
        <f t="shared" si="80"/>
        <v>true</v>
      </c>
      <c r="AF193" s="3" t="e">
        <f>VLOOKUP(C193,#REF!,2,FALSE)</f>
        <v>#REF!</v>
      </c>
      <c r="AG193" s="3" t="e">
        <f t="shared" si="81"/>
        <v>#REF!</v>
      </c>
      <c r="AH193" s="3">
        <f t="shared" si="82"/>
        <v>0</v>
      </c>
      <c r="AI193" s="3">
        <f t="shared" si="83"/>
        <v>0</v>
      </c>
      <c r="AJ193" s="3">
        <f t="shared" si="84"/>
        <v>0</v>
      </c>
      <c r="AL193" s="3">
        <f t="shared" si="85"/>
        <v>0</v>
      </c>
      <c r="AM193" s="3">
        <f t="shared" si="86"/>
        <v>0</v>
      </c>
      <c r="AN193" s="3">
        <f t="shared" si="87"/>
        <v>0</v>
      </c>
      <c r="AO193" s="3">
        <f t="shared" si="88"/>
        <v>0</v>
      </c>
      <c r="AP193" s="3">
        <f t="shared" si="89"/>
        <v>0</v>
      </c>
      <c r="AQ193" s="3">
        <f t="shared" si="90"/>
        <v>0</v>
      </c>
      <c r="AS193" s="3" t="e">
        <f t="shared" si="91"/>
        <v>#REF!</v>
      </c>
      <c r="AU193" s="3" t="e">
        <f t="shared" si="92"/>
        <v>#NAME?</v>
      </c>
      <c r="AW193" s="3">
        <f t="shared" si="93"/>
        <v>0</v>
      </c>
      <c r="AX193" s="3">
        <f t="shared" si="94"/>
        <v>0</v>
      </c>
      <c r="AY193" s="3">
        <f t="shared" si="95"/>
        <v>0</v>
      </c>
      <c r="AZ193" s="3">
        <f t="shared" si="96"/>
        <v>0</v>
      </c>
      <c r="BA193" s="3">
        <f t="shared" si="97"/>
        <v>0</v>
      </c>
      <c r="BB193" s="3">
        <f t="shared" si="98"/>
        <v>0</v>
      </c>
    </row>
    <row r="194" spans="2:54" x14ac:dyDescent="0.35">
      <c r="B194" s="14">
        <v>167</v>
      </c>
      <c r="C194" s="13">
        <f>'Actual Waste'!C173</f>
        <v>0</v>
      </c>
      <c r="D194" s="13">
        <f>'Actual Waste'!D173</f>
        <v>0</v>
      </c>
      <c r="E194" s="130"/>
      <c r="F194" s="130"/>
      <c r="G194" s="129" t="e">
        <f t="shared" si="66"/>
        <v>#N/A</v>
      </c>
      <c r="H194" s="128"/>
      <c r="I194" s="189">
        <f>'Actual Waste'!E173</f>
        <v>0</v>
      </c>
      <c r="J194" s="128"/>
      <c r="K194" s="127"/>
      <c r="L194" s="127" t="str">
        <f>IF('Actual Waste'!H173&lt;&gt;"",'Actual Waste'!H173,'Actual Waste'!I173)</f>
        <v/>
      </c>
      <c r="M194" s="126">
        <f>'Actual Waste'!F173</f>
        <v>0</v>
      </c>
      <c r="N194" s="7" t="str">
        <f>'Actual Waste'!U173</f>
        <v/>
      </c>
      <c r="O194" s="7" t="str">
        <f>'Actual Waste'!V173</f>
        <v/>
      </c>
      <c r="P194" s="6">
        <f>'Actual Waste'!N173</f>
        <v>0</v>
      </c>
      <c r="Q194" s="125" t="str">
        <f t="shared" si="67"/>
        <v/>
      </c>
      <c r="R194" s="124" t="str">
        <f t="shared" si="68"/>
        <v/>
      </c>
      <c r="S194" s="123" t="str">
        <f t="shared" si="69"/>
        <v/>
      </c>
      <c r="T194" s="122" t="str">
        <f t="shared" si="70"/>
        <v/>
      </c>
      <c r="U194" s="123" t="str">
        <f t="shared" si="71"/>
        <v/>
      </c>
      <c r="V194" s="122" t="str">
        <f t="shared" si="72"/>
        <v/>
      </c>
      <c r="W194" s="123">
        <f t="shared" si="73"/>
        <v>0</v>
      </c>
      <c r="X194" s="122">
        <f t="shared" si="74"/>
        <v>0</v>
      </c>
      <c r="Y194" s="123" t="e">
        <f t="shared" si="75"/>
        <v>#VALUE!</v>
      </c>
      <c r="Z194" s="122" t="e">
        <f t="shared" si="76"/>
        <v>#VALUE!</v>
      </c>
      <c r="AA194" s="123" t="e">
        <f t="shared" si="77"/>
        <v>#VALUE!</v>
      </c>
      <c r="AB194" s="122" t="e">
        <f t="shared" si="78"/>
        <v>#VALUE!</v>
      </c>
      <c r="AD194" s="3" t="e">
        <f t="shared" si="79"/>
        <v>#N/A</v>
      </c>
      <c r="AE194" s="3" t="str">
        <f t="shared" si="80"/>
        <v>true</v>
      </c>
      <c r="AF194" s="3" t="e">
        <f>VLOOKUP(C194,#REF!,2,FALSE)</f>
        <v>#REF!</v>
      </c>
      <c r="AG194" s="3" t="e">
        <f t="shared" si="81"/>
        <v>#REF!</v>
      </c>
      <c r="AH194" s="3">
        <f t="shared" si="82"/>
        <v>0</v>
      </c>
      <c r="AI194" s="3">
        <f t="shared" si="83"/>
        <v>0</v>
      </c>
      <c r="AJ194" s="3">
        <f t="shared" si="84"/>
        <v>0</v>
      </c>
      <c r="AL194" s="3">
        <f t="shared" si="85"/>
        <v>0</v>
      </c>
      <c r="AM194" s="3">
        <f t="shared" si="86"/>
        <v>0</v>
      </c>
      <c r="AN194" s="3">
        <f t="shared" si="87"/>
        <v>0</v>
      </c>
      <c r="AO194" s="3">
        <f t="shared" si="88"/>
        <v>0</v>
      </c>
      <c r="AP194" s="3">
        <f t="shared" si="89"/>
        <v>0</v>
      </c>
      <c r="AQ194" s="3">
        <f t="shared" si="90"/>
        <v>0</v>
      </c>
      <c r="AS194" s="3" t="e">
        <f t="shared" si="91"/>
        <v>#REF!</v>
      </c>
      <c r="AU194" s="3" t="e">
        <f t="shared" si="92"/>
        <v>#NAME?</v>
      </c>
      <c r="AW194" s="3">
        <f t="shared" si="93"/>
        <v>0</v>
      </c>
      <c r="AX194" s="3">
        <f t="shared" si="94"/>
        <v>0</v>
      </c>
      <c r="AY194" s="3">
        <f t="shared" si="95"/>
        <v>0</v>
      </c>
      <c r="AZ194" s="3">
        <f t="shared" si="96"/>
        <v>0</v>
      </c>
      <c r="BA194" s="3">
        <f t="shared" si="97"/>
        <v>0</v>
      </c>
      <c r="BB194" s="3">
        <f t="shared" si="98"/>
        <v>0</v>
      </c>
    </row>
    <row r="195" spans="2:54" x14ac:dyDescent="0.35">
      <c r="B195" s="14">
        <v>168</v>
      </c>
      <c r="C195" s="13">
        <f>'Actual Waste'!C174</f>
        <v>0</v>
      </c>
      <c r="D195" s="13">
        <f>'Actual Waste'!D174</f>
        <v>0</v>
      </c>
      <c r="E195" s="130"/>
      <c r="F195" s="130"/>
      <c r="G195" s="129" t="e">
        <f t="shared" si="66"/>
        <v>#N/A</v>
      </c>
      <c r="H195" s="128"/>
      <c r="I195" s="189">
        <f>'Actual Waste'!E174</f>
        <v>0</v>
      </c>
      <c r="J195" s="128"/>
      <c r="K195" s="127"/>
      <c r="L195" s="127" t="str">
        <f>IF('Actual Waste'!H174&lt;&gt;"",'Actual Waste'!H174,'Actual Waste'!I174)</f>
        <v/>
      </c>
      <c r="M195" s="126">
        <f>'Actual Waste'!F174</f>
        <v>0</v>
      </c>
      <c r="N195" s="7" t="str">
        <f>'Actual Waste'!U174</f>
        <v/>
      </c>
      <c r="O195" s="7" t="str">
        <f>'Actual Waste'!V174</f>
        <v/>
      </c>
      <c r="P195" s="6">
        <f>'Actual Waste'!N174</f>
        <v>0</v>
      </c>
      <c r="Q195" s="125" t="str">
        <f t="shared" si="67"/>
        <v/>
      </c>
      <c r="R195" s="124" t="str">
        <f t="shared" si="68"/>
        <v/>
      </c>
      <c r="S195" s="123" t="str">
        <f t="shared" si="69"/>
        <v/>
      </c>
      <c r="T195" s="122" t="str">
        <f t="shared" si="70"/>
        <v/>
      </c>
      <c r="U195" s="123" t="str">
        <f t="shared" si="71"/>
        <v/>
      </c>
      <c r="V195" s="122" t="str">
        <f t="shared" si="72"/>
        <v/>
      </c>
      <c r="W195" s="123">
        <f t="shared" si="73"/>
        <v>0</v>
      </c>
      <c r="X195" s="122">
        <f t="shared" si="74"/>
        <v>0</v>
      </c>
      <c r="Y195" s="123" t="e">
        <f t="shared" si="75"/>
        <v>#VALUE!</v>
      </c>
      <c r="Z195" s="122" t="e">
        <f t="shared" si="76"/>
        <v>#VALUE!</v>
      </c>
      <c r="AA195" s="123" t="e">
        <f t="shared" si="77"/>
        <v>#VALUE!</v>
      </c>
      <c r="AB195" s="122" t="e">
        <f t="shared" si="78"/>
        <v>#VALUE!</v>
      </c>
      <c r="AD195" s="3" t="e">
        <f t="shared" si="79"/>
        <v>#N/A</v>
      </c>
      <c r="AE195" s="3" t="str">
        <f t="shared" si="80"/>
        <v>true</v>
      </c>
      <c r="AF195" s="3" t="e">
        <f>VLOOKUP(C195,#REF!,2,FALSE)</f>
        <v>#REF!</v>
      </c>
      <c r="AG195" s="3" t="e">
        <f t="shared" si="81"/>
        <v>#REF!</v>
      </c>
      <c r="AH195" s="3">
        <f t="shared" si="82"/>
        <v>0</v>
      </c>
      <c r="AI195" s="3">
        <f t="shared" si="83"/>
        <v>0</v>
      </c>
      <c r="AJ195" s="3">
        <f t="shared" si="84"/>
        <v>0</v>
      </c>
      <c r="AL195" s="3">
        <f t="shared" si="85"/>
        <v>0</v>
      </c>
      <c r="AM195" s="3">
        <f t="shared" si="86"/>
        <v>0</v>
      </c>
      <c r="AN195" s="3">
        <f t="shared" si="87"/>
        <v>0</v>
      </c>
      <c r="AO195" s="3">
        <f t="shared" si="88"/>
        <v>0</v>
      </c>
      <c r="AP195" s="3">
        <f t="shared" si="89"/>
        <v>0</v>
      </c>
      <c r="AQ195" s="3">
        <f t="shared" si="90"/>
        <v>0</v>
      </c>
      <c r="AS195" s="3" t="e">
        <f t="shared" si="91"/>
        <v>#REF!</v>
      </c>
      <c r="AU195" s="3" t="e">
        <f t="shared" si="92"/>
        <v>#NAME?</v>
      </c>
      <c r="AW195" s="3">
        <f t="shared" si="93"/>
        <v>0</v>
      </c>
      <c r="AX195" s="3">
        <f t="shared" si="94"/>
        <v>0</v>
      </c>
      <c r="AY195" s="3">
        <f t="shared" si="95"/>
        <v>0</v>
      </c>
      <c r="AZ195" s="3">
        <f t="shared" si="96"/>
        <v>0</v>
      </c>
      <c r="BA195" s="3">
        <f t="shared" si="97"/>
        <v>0</v>
      </c>
      <c r="BB195" s="3">
        <f t="shared" si="98"/>
        <v>0</v>
      </c>
    </row>
    <row r="196" spans="2:54" x14ac:dyDescent="0.35">
      <c r="B196" s="14">
        <v>169</v>
      </c>
      <c r="C196" s="13">
        <f>'Actual Waste'!C175</f>
        <v>0</v>
      </c>
      <c r="D196" s="13">
        <f>'Actual Waste'!D175</f>
        <v>0</v>
      </c>
      <c r="E196" s="130"/>
      <c r="F196" s="130"/>
      <c r="G196" s="129" t="e">
        <f t="shared" si="66"/>
        <v>#N/A</v>
      </c>
      <c r="H196" s="128"/>
      <c r="I196" s="189">
        <f>'Actual Waste'!E175</f>
        <v>0</v>
      </c>
      <c r="J196" s="128"/>
      <c r="K196" s="127"/>
      <c r="L196" s="127" t="str">
        <f>IF('Actual Waste'!H175&lt;&gt;"",'Actual Waste'!H175,'Actual Waste'!I175)</f>
        <v/>
      </c>
      <c r="M196" s="126">
        <f>'Actual Waste'!F175</f>
        <v>0</v>
      </c>
      <c r="N196" s="7" t="str">
        <f>'Actual Waste'!U175</f>
        <v/>
      </c>
      <c r="O196" s="7" t="str">
        <f>'Actual Waste'!V175</f>
        <v/>
      </c>
      <c r="P196" s="6">
        <f>'Actual Waste'!N175</f>
        <v>0</v>
      </c>
      <c r="Q196" s="125" t="str">
        <f t="shared" si="67"/>
        <v/>
      </c>
      <c r="R196" s="124" t="str">
        <f t="shared" si="68"/>
        <v/>
      </c>
      <c r="S196" s="123" t="str">
        <f t="shared" si="69"/>
        <v/>
      </c>
      <c r="T196" s="122" t="str">
        <f t="shared" si="70"/>
        <v/>
      </c>
      <c r="U196" s="123" t="str">
        <f t="shared" si="71"/>
        <v/>
      </c>
      <c r="V196" s="122" t="str">
        <f t="shared" si="72"/>
        <v/>
      </c>
      <c r="W196" s="123">
        <f t="shared" si="73"/>
        <v>0</v>
      </c>
      <c r="X196" s="122">
        <f t="shared" si="74"/>
        <v>0</v>
      </c>
      <c r="Y196" s="123" t="e">
        <f t="shared" si="75"/>
        <v>#VALUE!</v>
      </c>
      <c r="Z196" s="122" t="e">
        <f t="shared" si="76"/>
        <v>#VALUE!</v>
      </c>
      <c r="AA196" s="123" t="e">
        <f t="shared" si="77"/>
        <v>#VALUE!</v>
      </c>
      <c r="AB196" s="122" t="e">
        <f t="shared" si="78"/>
        <v>#VALUE!</v>
      </c>
      <c r="AD196" s="3" t="e">
        <f t="shared" si="79"/>
        <v>#N/A</v>
      </c>
      <c r="AE196" s="3" t="str">
        <f t="shared" si="80"/>
        <v>true</v>
      </c>
      <c r="AF196" s="3" t="e">
        <f>VLOOKUP(C196,#REF!,2,FALSE)</f>
        <v>#REF!</v>
      </c>
      <c r="AG196" s="3" t="e">
        <f t="shared" si="81"/>
        <v>#REF!</v>
      </c>
      <c r="AH196" s="3">
        <f t="shared" si="82"/>
        <v>0</v>
      </c>
      <c r="AI196" s="3">
        <f t="shared" si="83"/>
        <v>0</v>
      </c>
      <c r="AJ196" s="3">
        <f t="shared" si="84"/>
        <v>0</v>
      </c>
      <c r="AL196" s="3">
        <f t="shared" si="85"/>
        <v>0</v>
      </c>
      <c r="AM196" s="3">
        <f t="shared" si="86"/>
        <v>0</v>
      </c>
      <c r="AN196" s="3">
        <f t="shared" si="87"/>
        <v>0</v>
      </c>
      <c r="AO196" s="3">
        <f t="shared" si="88"/>
        <v>0</v>
      </c>
      <c r="AP196" s="3">
        <f t="shared" si="89"/>
        <v>0</v>
      </c>
      <c r="AQ196" s="3">
        <f t="shared" si="90"/>
        <v>0</v>
      </c>
      <c r="AS196" s="3" t="e">
        <f t="shared" si="91"/>
        <v>#REF!</v>
      </c>
      <c r="AU196" s="3" t="e">
        <f t="shared" si="92"/>
        <v>#NAME?</v>
      </c>
      <c r="AW196" s="3">
        <f t="shared" si="93"/>
        <v>0</v>
      </c>
      <c r="AX196" s="3">
        <f t="shared" si="94"/>
        <v>0</v>
      </c>
      <c r="AY196" s="3">
        <f t="shared" si="95"/>
        <v>0</v>
      </c>
      <c r="AZ196" s="3">
        <f t="shared" si="96"/>
        <v>0</v>
      </c>
      <c r="BA196" s="3">
        <f t="shared" si="97"/>
        <v>0</v>
      </c>
      <c r="BB196" s="3">
        <f t="shared" si="98"/>
        <v>0</v>
      </c>
    </row>
    <row r="197" spans="2:54" x14ac:dyDescent="0.35">
      <c r="B197" s="14">
        <v>170</v>
      </c>
      <c r="C197" s="13">
        <f>'Actual Waste'!C176</f>
        <v>0</v>
      </c>
      <c r="D197" s="13">
        <f>'Actual Waste'!D176</f>
        <v>0</v>
      </c>
      <c r="E197" s="130"/>
      <c r="F197" s="130"/>
      <c r="G197" s="129" t="e">
        <f t="shared" si="66"/>
        <v>#N/A</v>
      </c>
      <c r="H197" s="128"/>
      <c r="I197" s="189">
        <f>'Actual Waste'!E176</f>
        <v>0</v>
      </c>
      <c r="J197" s="128"/>
      <c r="K197" s="127"/>
      <c r="L197" s="127" t="str">
        <f>IF('Actual Waste'!H176&lt;&gt;"",'Actual Waste'!H176,'Actual Waste'!I176)</f>
        <v/>
      </c>
      <c r="M197" s="126">
        <f>'Actual Waste'!F176</f>
        <v>0</v>
      </c>
      <c r="N197" s="7" t="str">
        <f>'Actual Waste'!U176</f>
        <v/>
      </c>
      <c r="O197" s="7" t="str">
        <f>'Actual Waste'!V176</f>
        <v/>
      </c>
      <c r="P197" s="6">
        <f>'Actual Waste'!N176</f>
        <v>0</v>
      </c>
      <c r="Q197" s="125" t="str">
        <f t="shared" si="67"/>
        <v/>
      </c>
      <c r="R197" s="124" t="str">
        <f t="shared" si="68"/>
        <v/>
      </c>
      <c r="S197" s="123" t="str">
        <f t="shared" si="69"/>
        <v/>
      </c>
      <c r="T197" s="122" t="str">
        <f t="shared" si="70"/>
        <v/>
      </c>
      <c r="U197" s="123" t="str">
        <f t="shared" si="71"/>
        <v/>
      </c>
      <c r="V197" s="122" t="str">
        <f t="shared" si="72"/>
        <v/>
      </c>
      <c r="W197" s="123">
        <f t="shared" si="73"/>
        <v>0</v>
      </c>
      <c r="X197" s="122">
        <f t="shared" si="74"/>
        <v>0</v>
      </c>
      <c r="Y197" s="123" t="e">
        <f t="shared" si="75"/>
        <v>#VALUE!</v>
      </c>
      <c r="Z197" s="122" t="e">
        <f t="shared" si="76"/>
        <v>#VALUE!</v>
      </c>
      <c r="AA197" s="123" t="e">
        <f t="shared" si="77"/>
        <v>#VALUE!</v>
      </c>
      <c r="AB197" s="122" t="e">
        <f t="shared" si="78"/>
        <v>#VALUE!</v>
      </c>
      <c r="AD197" s="3" t="e">
        <f t="shared" si="79"/>
        <v>#N/A</v>
      </c>
      <c r="AE197" s="3" t="str">
        <f t="shared" si="80"/>
        <v>true</v>
      </c>
      <c r="AF197" s="3" t="e">
        <f>VLOOKUP(C197,#REF!,2,FALSE)</f>
        <v>#REF!</v>
      </c>
      <c r="AG197" s="3" t="e">
        <f t="shared" si="81"/>
        <v>#REF!</v>
      </c>
      <c r="AH197" s="3">
        <f t="shared" si="82"/>
        <v>0</v>
      </c>
      <c r="AI197" s="3">
        <f t="shared" si="83"/>
        <v>0</v>
      </c>
      <c r="AJ197" s="3">
        <f t="shared" si="84"/>
        <v>0</v>
      </c>
      <c r="AL197" s="3">
        <f t="shared" si="85"/>
        <v>0</v>
      </c>
      <c r="AM197" s="3">
        <f t="shared" si="86"/>
        <v>0</v>
      </c>
      <c r="AN197" s="3">
        <f t="shared" si="87"/>
        <v>0</v>
      </c>
      <c r="AO197" s="3">
        <f t="shared" si="88"/>
        <v>0</v>
      </c>
      <c r="AP197" s="3">
        <f t="shared" si="89"/>
        <v>0</v>
      </c>
      <c r="AQ197" s="3">
        <f t="shared" si="90"/>
        <v>0</v>
      </c>
      <c r="AS197" s="3" t="e">
        <f t="shared" si="91"/>
        <v>#REF!</v>
      </c>
      <c r="AU197" s="3" t="e">
        <f t="shared" si="92"/>
        <v>#NAME?</v>
      </c>
      <c r="AW197" s="3">
        <f t="shared" si="93"/>
        <v>0</v>
      </c>
      <c r="AX197" s="3">
        <f t="shared" si="94"/>
        <v>0</v>
      </c>
      <c r="AY197" s="3">
        <f t="shared" si="95"/>
        <v>0</v>
      </c>
      <c r="AZ197" s="3">
        <f t="shared" si="96"/>
        <v>0</v>
      </c>
      <c r="BA197" s="3">
        <f t="shared" si="97"/>
        <v>0</v>
      </c>
      <c r="BB197" s="3">
        <f t="shared" si="98"/>
        <v>0</v>
      </c>
    </row>
    <row r="198" spans="2:54" x14ac:dyDescent="0.35">
      <c r="B198" s="14">
        <v>171</v>
      </c>
      <c r="C198" s="13">
        <f>'Actual Waste'!C177</f>
        <v>0</v>
      </c>
      <c r="D198" s="13">
        <f>'Actual Waste'!D177</f>
        <v>0</v>
      </c>
      <c r="E198" s="130"/>
      <c r="F198" s="130"/>
      <c r="G198" s="129" t="e">
        <f t="shared" si="66"/>
        <v>#N/A</v>
      </c>
      <c r="H198" s="128"/>
      <c r="I198" s="189">
        <f>'Actual Waste'!E177</f>
        <v>0</v>
      </c>
      <c r="J198" s="128"/>
      <c r="K198" s="127"/>
      <c r="L198" s="127" t="str">
        <f>IF('Actual Waste'!H177&lt;&gt;"",'Actual Waste'!H177,'Actual Waste'!I177)</f>
        <v/>
      </c>
      <c r="M198" s="126">
        <f>'Actual Waste'!F177</f>
        <v>0</v>
      </c>
      <c r="N198" s="7" t="str">
        <f>'Actual Waste'!U177</f>
        <v/>
      </c>
      <c r="O198" s="7" t="str">
        <f>'Actual Waste'!V177</f>
        <v/>
      </c>
      <c r="P198" s="6">
        <f>'Actual Waste'!N177</f>
        <v>0</v>
      </c>
      <c r="Q198" s="125" t="str">
        <f t="shared" si="67"/>
        <v/>
      </c>
      <c r="R198" s="124" t="str">
        <f t="shared" si="68"/>
        <v/>
      </c>
      <c r="S198" s="123" t="str">
        <f t="shared" si="69"/>
        <v/>
      </c>
      <c r="T198" s="122" t="str">
        <f t="shared" si="70"/>
        <v/>
      </c>
      <c r="U198" s="123" t="str">
        <f t="shared" si="71"/>
        <v/>
      </c>
      <c r="V198" s="122" t="str">
        <f t="shared" si="72"/>
        <v/>
      </c>
      <c r="W198" s="123">
        <f t="shared" si="73"/>
        <v>0</v>
      </c>
      <c r="X198" s="122">
        <f t="shared" si="74"/>
        <v>0</v>
      </c>
      <c r="Y198" s="123" t="e">
        <f t="shared" si="75"/>
        <v>#VALUE!</v>
      </c>
      <c r="Z198" s="122" t="e">
        <f t="shared" si="76"/>
        <v>#VALUE!</v>
      </c>
      <c r="AA198" s="123" t="e">
        <f t="shared" si="77"/>
        <v>#VALUE!</v>
      </c>
      <c r="AB198" s="122" t="e">
        <f t="shared" si="78"/>
        <v>#VALUE!</v>
      </c>
      <c r="AD198" s="3" t="e">
        <f t="shared" si="79"/>
        <v>#N/A</v>
      </c>
      <c r="AE198" s="3" t="str">
        <f t="shared" si="80"/>
        <v>true</v>
      </c>
      <c r="AF198" s="3" t="e">
        <f>VLOOKUP(C198,#REF!,2,FALSE)</f>
        <v>#REF!</v>
      </c>
      <c r="AG198" s="3" t="e">
        <f t="shared" si="81"/>
        <v>#REF!</v>
      </c>
      <c r="AH198" s="3">
        <f t="shared" si="82"/>
        <v>0</v>
      </c>
      <c r="AI198" s="3">
        <f t="shared" si="83"/>
        <v>0</v>
      </c>
      <c r="AJ198" s="3">
        <f t="shared" si="84"/>
        <v>0</v>
      </c>
      <c r="AL198" s="3">
        <f t="shared" si="85"/>
        <v>0</v>
      </c>
      <c r="AM198" s="3">
        <f t="shared" si="86"/>
        <v>0</v>
      </c>
      <c r="AN198" s="3">
        <f t="shared" si="87"/>
        <v>0</v>
      </c>
      <c r="AO198" s="3">
        <f t="shared" si="88"/>
        <v>0</v>
      </c>
      <c r="AP198" s="3">
        <f t="shared" si="89"/>
        <v>0</v>
      </c>
      <c r="AQ198" s="3">
        <f t="shared" si="90"/>
        <v>0</v>
      </c>
      <c r="AS198" s="3" t="e">
        <f t="shared" si="91"/>
        <v>#REF!</v>
      </c>
      <c r="AU198" s="3" t="e">
        <f t="shared" si="92"/>
        <v>#NAME?</v>
      </c>
      <c r="AW198" s="3">
        <f t="shared" si="93"/>
        <v>0</v>
      </c>
      <c r="AX198" s="3">
        <f t="shared" si="94"/>
        <v>0</v>
      </c>
      <c r="AY198" s="3">
        <f t="shared" si="95"/>
        <v>0</v>
      </c>
      <c r="AZ198" s="3">
        <f t="shared" si="96"/>
        <v>0</v>
      </c>
      <c r="BA198" s="3">
        <f t="shared" si="97"/>
        <v>0</v>
      </c>
      <c r="BB198" s="3">
        <f t="shared" si="98"/>
        <v>0</v>
      </c>
    </row>
    <row r="199" spans="2:54" x14ac:dyDescent="0.35">
      <c r="B199" s="14">
        <v>172</v>
      </c>
      <c r="C199" s="13">
        <f>'Actual Waste'!C178</f>
        <v>0</v>
      </c>
      <c r="D199" s="13">
        <f>'Actual Waste'!D178</f>
        <v>0</v>
      </c>
      <c r="E199" s="130"/>
      <c r="F199" s="130"/>
      <c r="G199" s="129" t="e">
        <f t="shared" si="66"/>
        <v>#N/A</v>
      </c>
      <c r="H199" s="128"/>
      <c r="I199" s="189">
        <f>'Actual Waste'!E178</f>
        <v>0</v>
      </c>
      <c r="J199" s="128"/>
      <c r="K199" s="127"/>
      <c r="L199" s="127" t="str">
        <f>IF('Actual Waste'!H178&lt;&gt;"",'Actual Waste'!H178,'Actual Waste'!I178)</f>
        <v/>
      </c>
      <c r="M199" s="126">
        <f>'Actual Waste'!F178</f>
        <v>0</v>
      </c>
      <c r="N199" s="7" t="str">
        <f>'Actual Waste'!U178</f>
        <v/>
      </c>
      <c r="O199" s="7" t="str">
        <f>'Actual Waste'!V178</f>
        <v/>
      </c>
      <c r="P199" s="6">
        <f>'Actual Waste'!N178</f>
        <v>0</v>
      </c>
      <c r="Q199" s="125" t="str">
        <f t="shared" si="67"/>
        <v/>
      </c>
      <c r="R199" s="124" t="str">
        <f t="shared" si="68"/>
        <v/>
      </c>
      <c r="S199" s="123" t="str">
        <f t="shared" si="69"/>
        <v/>
      </c>
      <c r="T199" s="122" t="str">
        <f t="shared" si="70"/>
        <v/>
      </c>
      <c r="U199" s="123" t="str">
        <f t="shared" si="71"/>
        <v/>
      </c>
      <c r="V199" s="122" t="str">
        <f t="shared" si="72"/>
        <v/>
      </c>
      <c r="W199" s="123">
        <f t="shared" si="73"/>
        <v>0</v>
      </c>
      <c r="X199" s="122">
        <f t="shared" si="74"/>
        <v>0</v>
      </c>
      <c r="Y199" s="123" t="e">
        <f t="shared" si="75"/>
        <v>#VALUE!</v>
      </c>
      <c r="Z199" s="122" t="e">
        <f t="shared" si="76"/>
        <v>#VALUE!</v>
      </c>
      <c r="AA199" s="123" t="e">
        <f t="shared" si="77"/>
        <v>#VALUE!</v>
      </c>
      <c r="AB199" s="122" t="e">
        <f t="shared" si="78"/>
        <v>#VALUE!</v>
      </c>
      <c r="AD199" s="3" t="e">
        <f t="shared" si="79"/>
        <v>#N/A</v>
      </c>
      <c r="AE199" s="3" t="str">
        <f t="shared" si="80"/>
        <v>true</v>
      </c>
      <c r="AF199" s="3" t="e">
        <f>VLOOKUP(C199,#REF!,2,FALSE)</f>
        <v>#REF!</v>
      </c>
      <c r="AG199" s="3" t="e">
        <f t="shared" si="81"/>
        <v>#REF!</v>
      </c>
      <c r="AH199" s="3">
        <f t="shared" si="82"/>
        <v>0</v>
      </c>
      <c r="AI199" s="3">
        <f t="shared" si="83"/>
        <v>0</v>
      </c>
      <c r="AJ199" s="3">
        <f t="shared" si="84"/>
        <v>0</v>
      </c>
      <c r="AL199" s="3">
        <f t="shared" si="85"/>
        <v>0</v>
      </c>
      <c r="AM199" s="3">
        <f t="shared" si="86"/>
        <v>0</v>
      </c>
      <c r="AN199" s="3">
        <f t="shared" si="87"/>
        <v>0</v>
      </c>
      <c r="AO199" s="3">
        <f t="shared" si="88"/>
        <v>0</v>
      </c>
      <c r="AP199" s="3">
        <f t="shared" si="89"/>
        <v>0</v>
      </c>
      <c r="AQ199" s="3">
        <f t="shared" si="90"/>
        <v>0</v>
      </c>
      <c r="AS199" s="3" t="e">
        <f t="shared" si="91"/>
        <v>#REF!</v>
      </c>
      <c r="AU199" s="3" t="e">
        <f t="shared" si="92"/>
        <v>#NAME?</v>
      </c>
      <c r="AW199" s="3">
        <f t="shared" si="93"/>
        <v>0</v>
      </c>
      <c r="AX199" s="3">
        <f t="shared" si="94"/>
        <v>0</v>
      </c>
      <c r="AY199" s="3">
        <f t="shared" si="95"/>
        <v>0</v>
      </c>
      <c r="AZ199" s="3">
        <f t="shared" si="96"/>
        <v>0</v>
      </c>
      <c r="BA199" s="3">
        <f t="shared" si="97"/>
        <v>0</v>
      </c>
      <c r="BB199" s="3">
        <f t="shared" si="98"/>
        <v>0</v>
      </c>
    </row>
    <row r="200" spans="2:54" x14ac:dyDescent="0.35">
      <c r="B200" s="14">
        <v>173</v>
      </c>
      <c r="C200" s="13">
        <f>'Actual Waste'!C179</f>
        <v>0</v>
      </c>
      <c r="D200" s="13">
        <f>'Actual Waste'!D179</f>
        <v>0</v>
      </c>
      <c r="E200" s="130"/>
      <c r="F200" s="130"/>
      <c r="G200" s="129" t="e">
        <f t="shared" si="66"/>
        <v>#N/A</v>
      </c>
      <c r="H200" s="128"/>
      <c r="I200" s="189">
        <f>'Actual Waste'!E179</f>
        <v>0</v>
      </c>
      <c r="J200" s="128"/>
      <c r="K200" s="127"/>
      <c r="L200" s="127" t="str">
        <f>IF('Actual Waste'!H179&lt;&gt;"",'Actual Waste'!H179,'Actual Waste'!I179)</f>
        <v/>
      </c>
      <c r="M200" s="126">
        <f>'Actual Waste'!F179</f>
        <v>0</v>
      </c>
      <c r="N200" s="7" t="str">
        <f>'Actual Waste'!U179</f>
        <v/>
      </c>
      <c r="O200" s="7" t="str">
        <f>'Actual Waste'!V179</f>
        <v/>
      </c>
      <c r="P200" s="6">
        <f>'Actual Waste'!N179</f>
        <v>0</v>
      </c>
      <c r="Q200" s="125" t="str">
        <f t="shared" si="67"/>
        <v/>
      </c>
      <c r="R200" s="124" t="str">
        <f t="shared" si="68"/>
        <v/>
      </c>
      <c r="S200" s="123" t="str">
        <f t="shared" si="69"/>
        <v/>
      </c>
      <c r="T200" s="122" t="str">
        <f t="shared" si="70"/>
        <v/>
      </c>
      <c r="U200" s="123" t="str">
        <f t="shared" si="71"/>
        <v/>
      </c>
      <c r="V200" s="122" t="str">
        <f t="shared" si="72"/>
        <v/>
      </c>
      <c r="W200" s="123">
        <f t="shared" si="73"/>
        <v>0</v>
      </c>
      <c r="X200" s="122">
        <f t="shared" si="74"/>
        <v>0</v>
      </c>
      <c r="Y200" s="123" t="e">
        <f t="shared" si="75"/>
        <v>#VALUE!</v>
      </c>
      <c r="Z200" s="122" t="e">
        <f t="shared" si="76"/>
        <v>#VALUE!</v>
      </c>
      <c r="AA200" s="123" t="e">
        <f t="shared" si="77"/>
        <v>#VALUE!</v>
      </c>
      <c r="AB200" s="122" t="e">
        <f t="shared" si="78"/>
        <v>#VALUE!</v>
      </c>
      <c r="AD200" s="3" t="e">
        <f t="shared" si="79"/>
        <v>#N/A</v>
      </c>
      <c r="AE200" s="3" t="str">
        <f t="shared" si="80"/>
        <v>true</v>
      </c>
      <c r="AF200" s="3" t="e">
        <f>VLOOKUP(C200,#REF!,2,FALSE)</f>
        <v>#REF!</v>
      </c>
      <c r="AG200" s="3" t="e">
        <f t="shared" si="81"/>
        <v>#REF!</v>
      </c>
      <c r="AH200" s="3">
        <f t="shared" si="82"/>
        <v>0</v>
      </c>
      <c r="AI200" s="3">
        <f t="shared" si="83"/>
        <v>0</v>
      </c>
      <c r="AJ200" s="3">
        <f t="shared" si="84"/>
        <v>0</v>
      </c>
      <c r="AL200" s="3">
        <f t="shared" si="85"/>
        <v>0</v>
      </c>
      <c r="AM200" s="3">
        <f t="shared" si="86"/>
        <v>0</v>
      </c>
      <c r="AN200" s="3">
        <f t="shared" si="87"/>
        <v>0</v>
      </c>
      <c r="AO200" s="3">
        <f t="shared" si="88"/>
        <v>0</v>
      </c>
      <c r="AP200" s="3">
        <f t="shared" si="89"/>
        <v>0</v>
      </c>
      <c r="AQ200" s="3">
        <f t="shared" si="90"/>
        <v>0</v>
      </c>
      <c r="AS200" s="3" t="e">
        <f t="shared" si="91"/>
        <v>#REF!</v>
      </c>
      <c r="AU200" s="3" t="e">
        <f t="shared" si="92"/>
        <v>#NAME?</v>
      </c>
      <c r="AW200" s="3">
        <f t="shared" si="93"/>
        <v>0</v>
      </c>
      <c r="AX200" s="3">
        <f t="shared" si="94"/>
        <v>0</v>
      </c>
      <c r="AY200" s="3">
        <f t="shared" si="95"/>
        <v>0</v>
      </c>
      <c r="AZ200" s="3">
        <f t="shared" si="96"/>
        <v>0</v>
      </c>
      <c r="BA200" s="3">
        <f t="shared" si="97"/>
        <v>0</v>
      </c>
      <c r="BB200" s="3">
        <f t="shared" si="98"/>
        <v>0</v>
      </c>
    </row>
    <row r="201" spans="2:54" x14ac:dyDescent="0.35">
      <c r="B201" s="14">
        <v>174</v>
      </c>
      <c r="C201" s="13">
        <f>'Actual Waste'!C180</f>
        <v>0</v>
      </c>
      <c r="D201" s="13">
        <f>'Actual Waste'!D180</f>
        <v>0</v>
      </c>
      <c r="E201" s="130"/>
      <c r="F201" s="130"/>
      <c r="G201" s="129" t="e">
        <f t="shared" si="66"/>
        <v>#N/A</v>
      </c>
      <c r="H201" s="128"/>
      <c r="I201" s="189">
        <f>'Actual Waste'!E180</f>
        <v>0</v>
      </c>
      <c r="J201" s="128"/>
      <c r="K201" s="127"/>
      <c r="L201" s="127" t="str">
        <f>IF('Actual Waste'!H180&lt;&gt;"",'Actual Waste'!H180,'Actual Waste'!I180)</f>
        <v/>
      </c>
      <c r="M201" s="126">
        <f>'Actual Waste'!F180</f>
        <v>0</v>
      </c>
      <c r="N201" s="7" t="str">
        <f>'Actual Waste'!U180</f>
        <v/>
      </c>
      <c r="O201" s="7" t="str">
        <f>'Actual Waste'!V180</f>
        <v/>
      </c>
      <c r="P201" s="6">
        <f>'Actual Waste'!N180</f>
        <v>0</v>
      </c>
      <c r="Q201" s="125" t="str">
        <f t="shared" si="67"/>
        <v/>
      </c>
      <c r="R201" s="124" t="str">
        <f t="shared" si="68"/>
        <v/>
      </c>
      <c r="S201" s="123" t="str">
        <f t="shared" si="69"/>
        <v/>
      </c>
      <c r="T201" s="122" t="str">
        <f t="shared" si="70"/>
        <v/>
      </c>
      <c r="U201" s="123" t="str">
        <f t="shared" si="71"/>
        <v/>
      </c>
      <c r="V201" s="122" t="str">
        <f t="shared" si="72"/>
        <v/>
      </c>
      <c r="W201" s="123">
        <f t="shared" si="73"/>
        <v>0</v>
      </c>
      <c r="X201" s="122">
        <f t="shared" si="74"/>
        <v>0</v>
      </c>
      <c r="Y201" s="123" t="e">
        <f t="shared" si="75"/>
        <v>#VALUE!</v>
      </c>
      <c r="Z201" s="122" t="e">
        <f t="shared" si="76"/>
        <v>#VALUE!</v>
      </c>
      <c r="AA201" s="123" t="e">
        <f t="shared" si="77"/>
        <v>#VALUE!</v>
      </c>
      <c r="AB201" s="122" t="e">
        <f t="shared" si="78"/>
        <v>#VALUE!</v>
      </c>
      <c r="AD201" s="3" t="e">
        <f t="shared" si="79"/>
        <v>#N/A</v>
      </c>
      <c r="AE201" s="3" t="str">
        <f t="shared" si="80"/>
        <v>true</v>
      </c>
      <c r="AF201" s="3" t="e">
        <f>VLOOKUP(C201,#REF!,2,FALSE)</f>
        <v>#REF!</v>
      </c>
      <c r="AG201" s="3" t="e">
        <f t="shared" si="81"/>
        <v>#REF!</v>
      </c>
      <c r="AH201" s="3">
        <f t="shared" si="82"/>
        <v>0</v>
      </c>
      <c r="AI201" s="3">
        <f t="shared" si="83"/>
        <v>0</v>
      </c>
      <c r="AJ201" s="3">
        <f t="shared" si="84"/>
        <v>0</v>
      </c>
      <c r="AL201" s="3">
        <f t="shared" si="85"/>
        <v>0</v>
      </c>
      <c r="AM201" s="3">
        <f t="shared" si="86"/>
        <v>0</v>
      </c>
      <c r="AN201" s="3">
        <f t="shared" si="87"/>
        <v>0</v>
      </c>
      <c r="AO201" s="3">
        <f t="shared" si="88"/>
        <v>0</v>
      </c>
      <c r="AP201" s="3">
        <f t="shared" si="89"/>
        <v>0</v>
      </c>
      <c r="AQ201" s="3">
        <f t="shared" si="90"/>
        <v>0</v>
      </c>
      <c r="AS201" s="3" t="e">
        <f t="shared" si="91"/>
        <v>#REF!</v>
      </c>
      <c r="AU201" s="3" t="e">
        <f t="shared" si="92"/>
        <v>#NAME?</v>
      </c>
      <c r="AW201" s="3">
        <f t="shared" si="93"/>
        <v>0</v>
      </c>
      <c r="AX201" s="3">
        <f t="shared" si="94"/>
        <v>0</v>
      </c>
      <c r="AY201" s="3">
        <f t="shared" si="95"/>
        <v>0</v>
      </c>
      <c r="AZ201" s="3">
        <f t="shared" si="96"/>
        <v>0</v>
      </c>
      <c r="BA201" s="3">
        <f t="shared" si="97"/>
        <v>0</v>
      </c>
      <c r="BB201" s="3">
        <f t="shared" si="98"/>
        <v>0</v>
      </c>
    </row>
    <row r="202" spans="2:54" x14ac:dyDescent="0.35">
      <c r="B202" s="14">
        <v>175</v>
      </c>
      <c r="C202" s="13">
        <f>'Actual Waste'!C181</f>
        <v>0</v>
      </c>
      <c r="D202" s="13">
        <f>'Actual Waste'!D181</f>
        <v>0</v>
      </c>
      <c r="E202" s="130"/>
      <c r="F202" s="130"/>
      <c r="G202" s="129" t="e">
        <f t="shared" si="66"/>
        <v>#N/A</v>
      </c>
      <c r="H202" s="128"/>
      <c r="I202" s="189">
        <f>'Actual Waste'!E181</f>
        <v>0</v>
      </c>
      <c r="J202" s="128"/>
      <c r="K202" s="127"/>
      <c r="L202" s="127" t="str">
        <f>IF('Actual Waste'!H181&lt;&gt;"",'Actual Waste'!H181,'Actual Waste'!I181)</f>
        <v/>
      </c>
      <c r="M202" s="126">
        <f>'Actual Waste'!F181</f>
        <v>0</v>
      </c>
      <c r="N202" s="7" t="str">
        <f>'Actual Waste'!U181</f>
        <v/>
      </c>
      <c r="O202" s="7" t="str">
        <f>'Actual Waste'!V181</f>
        <v/>
      </c>
      <c r="P202" s="6">
        <f>'Actual Waste'!N181</f>
        <v>0</v>
      </c>
      <c r="Q202" s="125" t="str">
        <f t="shared" si="67"/>
        <v/>
      </c>
      <c r="R202" s="124" t="str">
        <f t="shared" si="68"/>
        <v/>
      </c>
      <c r="S202" s="123" t="str">
        <f t="shared" si="69"/>
        <v/>
      </c>
      <c r="T202" s="122" t="str">
        <f t="shared" si="70"/>
        <v/>
      </c>
      <c r="U202" s="123" t="str">
        <f t="shared" si="71"/>
        <v/>
      </c>
      <c r="V202" s="122" t="str">
        <f t="shared" si="72"/>
        <v/>
      </c>
      <c r="W202" s="123">
        <f t="shared" si="73"/>
        <v>0</v>
      </c>
      <c r="X202" s="122">
        <f t="shared" si="74"/>
        <v>0</v>
      </c>
      <c r="Y202" s="123" t="e">
        <f t="shared" si="75"/>
        <v>#VALUE!</v>
      </c>
      <c r="Z202" s="122" t="e">
        <f t="shared" si="76"/>
        <v>#VALUE!</v>
      </c>
      <c r="AA202" s="123" t="e">
        <f t="shared" si="77"/>
        <v>#VALUE!</v>
      </c>
      <c r="AB202" s="122" t="e">
        <f t="shared" si="78"/>
        <v>#VALUE!</v>
      </c>
      <c r="AD202" s="3" t="e">
        <f t="shared" si="79"/>
        <v>#N/A</v>
      </c>
      <c r="AE202" s="3" t="str">
        <f t="shared" si="80"/>
        <v>true</v>
      </c>
      <c r="AF202" s="3" t="e">
        <f>VLOOKUP(C202,#REF!,2,FALSE)</f>
        <v>#REF!</v>
      </c>
      <c r="AG202" s="3" t="e">
        <f t="shared" si="81"/>
        <v>#REF!</v>
      </c>
      <c r="AH202" s="3">
        <f t="shared" si="82"/>
        <v>0</v>
      </c>
      <c r="AI202" s="3">
        <f t="shared" si="83"/>
        <v>0</v>
      </c>
      <c r="AJ202" s="3">
        <f t="shared" si="84"/>
        <v>0</v>
      </c>
      <c r="AL202" s="3">
        <f t="shared" si="85"/>
        <v>0</v>
      </c>
      <c r="AM202" s="3">
        <f t="shared" si="86"/>
        <v>0</v>
      </c>
      <c r="AN202" s="3">
        <f t="shared" si="87"/>
        <v>0</v>
      </c>
      <c r="AO202" s="3">
        <f t="shared" si="88"/>
        <v>0</v>
      </c>
      <c r="AP202" s="3">
        <f t="shared" si="89"/>
        <v>0</v>
      </c>
      <c r="AQ202" s="3">
        <f t="shared" si="90"/>
        <v>0</v>
      </c>
      <c r="AS202" s="3" t="e">
        <f t="shared" si="91"/>
        <v>#REF!</v>
      </c>
      <c r="AU202" s="3" t="e">
        <f t="shared" si="92"/>
        <v>#NAME?</v>
      </c>
      <c r="AW202" s="3">
        <f t="shared" si="93"/>
        <v>0</v>
      </c>
      <c r="AX202" s="3">
        <f t="shared" si="94"/>
        <v>0</v>
      </c>
      <c r="AY202" s="3">
        <f t="shared" si="95"/>
        <v>0</v>
      </c>
      <c r="AZ202" s="3">
        <f t="shared" si="96"/>
        <v>0</v>
      </c>
      <c r="BA202" s="3">
        <f t="shared" si="97"/>
        <v>0</v>
      </c>
      <c r="BB202" s="3">
        <f t="shared" si="98"/>
        <v>0</v>
      </c>
    </row>
    <row r="203" spans="2:54" x14ac:dyDescent="0.35">
      <c r="B203" s="14">
        <v>176</v>
      </c>
      <c r="C203" s="13">
        <f>'Actual Waste'!C182</f>
        <v>0</v>
      </c>
      <c r="D203" s="13">
        <f>'Actual Waste'!D182</f>
        <v>0</v>
      </c>
      <c r="E203" s="130"/>
      <c r="F203" s="130"/>
      <c r="G203" s="129" t="e">
        <f t="shared" si="66"/>
        <v>#N/A</v>
      </c>
      <c r="H203" s="128"/>
      <c r="I203" s="189">
        <f>'Actual Waste'!E182</f>
        <v>0</v>
      </c>
      <c r="J203" s="128"/>
      <c r="K203" s="127"/>
      <c r="L203" s="127" t="str">
        <f>IF('Actual Waste'!H182&lt;&gt;"",'Actual Waste'!H182,'Actual Waste'!I182)</f>
        <v/>
      </c>
      <c r="M203" s="126">
        <f>'Actual Waste'!F182</f>
        <v>0</v>
      </c>
      <c r="N203" s="7" t="str">
        <f>'Actual Waste'!U182</f>
        <v/>
      </c>
      <c r="O203" s="7" t="str">
        <f>'Actual Waste'!V182</f>
        <v/>
      </c>
      <c r="P203" s="6">
        <f>'Actual Waste'!N182</f>
        <v>0</v>
      </c>
      <c r="Q203" s="125" t="str">
        <f t="shared" si="67"/>
        <v/>
      </c>
      <c r="R203" s="124" t="str">
        <f t="shared" si="68"/>
        <v/>
      </c>
      <c r="S203" s="123" t="str">
        <f t="shared" si="69"/>
        <v/>
      </c>
      <c r="T203" s="122" t="str">
        <f t="shared" si="70"/>
        <v/>
      </c>
      <c r="U203" s="123" t="str">
        <f t="shared" si="71"/>
        <v/>
      </c>
      <c r="V203" s="122" t="str">
        <f t="shared" si="72"/>
        <v/>
      </c>
      <c r="W203" s="123">
        <f t="shared" si="73"/>
        <v>0</v>
      </c>
      <c r="X203" s="122">
        <f t="shared" si="74"/>
        <v>0</v>
      </c>
      <c r="Y203" s="123" t="e">
        <f t="shared" si="75"/>
        <v>#VALUE!</v>
      </c>
      <c r="Z203" s="122" t="e">
        <f t="shared" si="76"/>
        <v>#VALUE!</v>
      </c>
      <c r="AA203" s="123" t="e">
        <f t="shared" si="77"/>
        <v>#VALUE!</v>
      </c>
      <c r="AB203" s="122" t="e">
        <f t="shared" si="78"/>
        <v>#VALUE!</v>
      </c>
      <c r="AD203" s="3" t="e">
        <f t="shared" si="79"/>
        <v>#N/A</v>
      </c>
      <c r="AE203" s="3" t="str">
        <f t="shared" si="80"/>
        <v>true</v>
      </c>
      <c r="AF203" s="3" t="e">
        <f>VLOOKUP(C203,#REF!,2,FALSE)</f>
        <v>#REF!</v>
      </c>
      <c r="AG203" s="3" t="e">
        <f t="shared" si="81"/>
        <v>#REF!</v>
      </c>
      <c r="AH203" s="3">
        <f t="shared" si="82"/>
        <v>0</v>
      </c>
      <c r="AI203" s="3">
        <f t="shared" si="83"/>
        <v>0</v>
      </c>
      <c r="AJ203" s="3">
        <f t="shared" si="84"/>
        <v>0</v>
      </c>
      <c r="AL203" s="3">
        <f t="shared" si="85"/>
        <v>0</v>
      </c>
      <c r="AM203" s="3">
        <f t="shared" si="86"/>
        <v>0</v>
      </c>
      <c r="AN203" s="3">
        <f t="shared" si="87"/>
        <v>0</v>
      </c>
      <c r="AO203" s="3">
        <f t="shared" si="88"/>
        <v>0</v>
      </c>
      <c r="AP203" s="3">
        <f t="shared" si="89"/>
        <v>0</v>
      </c>
      <c r="AQ203" s="3">
        <f t="shared" si="90"/>
        <v>0</v>
      </c>
      <c r="AS203" s="3" t="e">
        <f t="shared" si="91"/>
        <v>#REF!</v>
      </c>
      <c r="AU203" s="3" t="e">
        <f t="shared" si="92"/>
        <v>#NAME?</v>
      </c>
      <c r="AW203" s="3">
        <f t="shared" si="93"/>
        <v>0</v>
      </c>
      <c r="AX203" s="3">
        <f t="shared" si="94"/>
        <v>0</v>
      </c>
      <c r="AY203" s="3">
        <f t="shared" si="95"/>
        <v>0</v>
      </c>
      <c r="AZ203" s="3">
        <f t="shared" si="96"/>
        <v>0</v>
      </c>
      <c r="BA203" s="3">
        <f t="shared" si="97"/>
        <v>0</v>
      </c>
      <c r="BB203" s="3">
        <f t="shared" si="98"/>
        <v>0</v>
      </c>
    </row>
    <row r="204" spans="2:54" x14ac:dyDescent="0.35">
      <c r="B204" s="14">
        <v>177</v>
      </c>
      <c r="C204" s="13">
        <f>'Actual Waste'!C183</f>
        <v>0</v>
      </c>
      <c r="D204" s="13">
        <f>'Actual Waste'!D183</f>
        <v>0</v>
      </c>
      <c r="E204" s="130"/>
      <c r="F204" s="130"/>
      <c r="G204" s="129" t="e">
        <f t="shared" si="66"/>
        <v>#N/A</v>
      </c>
      <c r="H204" s="128"/>
      <c r="I204" s="189">
        <f>'Actual Waste'!E183</f>
        <v>0</v>
      </c>
      <c r="J204" s="128"/>
      <c r="K204" s="127"/>
      <c r="L204" s="127" t="str">
        <f>IF('Actual Waste'!H183&lt;&gt;"",'Actual Waste'!H183,'Actual Waste'!I183)</f>
        <v/>
      </c>
      <c r="M204" s="126">
        <f>'Actual Waste'!F183</f>
        <v>0</v>
      </c>
      <c r="N204" s="7" t="str">
        <f>'Actual Waste'!U183</f>
        <v/>
      </c>
      <c r="O204" s="7" t="str">
        <f>'Actual Waste'!V183</f>
        <v/>
      </c>
      <c r="P204" s="6">
        <f>'Actual Waste'!N183</f>
        <v>0</v>
      </c>
      <c r="Q204" s="125" t="str">
        <f t="shared" si="67"/>
        <v/>
      </c>
      <c r="R204" s="124" t="str">
        <f t="shared" si="68"/>
        <v/>
      </c>
      <c r="S204" s="123" t="str">
        <f t="shared" si="69"/>
        <v/>
      </c>
      <c r="T204" s="122" t="str">
        <f t="shared" si="70"/>
        <v/>
      </c>
      <c r="U204" s="123" t="str">
        <f t="shared" si="71"/>
        <v/>
      </c>
      <c r="V204" s="122" t="str">
        <f t="shared" si="72"/>
        <v/>
      </c>
      <c r="W204" s="123">
        <f t="shared" si="73"/>
        <v>0</v>
      </c>
      <c r="X204" s="122">
        <f t="shared" si="74"/>
        <v>0</v>
      </c>
      <c r="Y204" s="123" t="e">
        <f t="shared" si="75"/>
        <v>#VALUE!</v>
      </c>
      <c r="Z204" s="122" t="e">
        <f t="shared" si="76"/>
        <v>#VALUE!</v>
      </c>
      <c r="AA204" s="123" t="e">
        <f t="shared" si="77"/>
        <v>#VALUE!</v>
      </c>
      <c r="AB204" s="122" t="e">
        <f t="shared" si="78"/>
        <v>#VALUE!</v>
      </c>
      <c r="AD204" s="3" t="e">
        <f t="shared" si="79"/>
        <v>#N/A</v>
      </c>
      <c r="AE204" s="3" t="str">
        <f t="shared" si="80"/>
        <v>true</v>
      </c>
      <c r="AF204" s="3" t="e">
        <f>VLOOKUP(C204,#REF!,2,FALSE)</f>
        <v>#REF!</v>
      </c>
      <c r="AG204" s="3" t="e">
        <f t="shared" si="81"/>
        <v>#REF!</v>
      </c>
      <c r="AH204" s="3">
        <f t="shared" si="82"/>
        <v>0</v>
      </c>
      <c r="AI204" s="3">
        <f t="shared" si="83"/>
        <v>0</v>
      </c>
      <c r="AJ204" s="3">
        <f t="shared" si="84"/>
        <v>0</v>
      </c>
      <c r="AL204" s="3">
        <f t="shared" si="85"/>
        <v>0</v>
      </c>
      <c r="AM204" s="3">
        <f t="shared" si="86"/>
        <v>0</v>
      </c>
      <c r="AN204" s="3">
        <f t="shared" si="87"/>
        <v>0</v>
      </c>
      <c r="AO204" s="3">
        <f t="shared" si="88"/>
        <v>0</v>
      </c>
      <c r="AP204" s="3">
        <f t="shared" si="89"/>
        <v>0</v>
      </c>
      <c r="AQ204" s="3">
        <f t="shared" si="90"/>
        <v>0</v>
      </c>
      <c r="AS204" s="3" t="e">
        <f t="shared" si="91"/>
        <v>#REF!</v>
      </c>
      <c r="AU204" s="3" t="e">
        <f t="shared" si="92"/>
        <v>#NAME?</v>
      </c>
      <c r="AW204" s="3">
        <f t="shared" si="93"/>
        <v>0</v>
      </c>
      <c r="AX204" s="3">
        <f t="shared" si="94"/>
        <v>0</v>
      </c>
      <c r="AY204" s="3">
        <f t="shared" si="95"/>
        <v>0</v>
      </c>
      <c r="AZ204" s="3">
        <f t="shared" si="96"/>
        <v>0</v>
      </c>
      <c r="BA204" s="3">
        <f t="shared" si="97"/>
        <v>0</v>
      </c>
      <c r="BB204" s="3">
        <f t="shared" si="98"/>
        <v>0</v>
      </c>
    </row>
    <row r="205" spans="2:54" x14ac:dyDescent="0.35">
      <c r="B205" s="14">
        <v>178</v>
      </c>
      <c r="C205" s="13">
        <f>'Actual Waste'!C184</f>
        <v>0</v>
      </c>
      <c r="D205" s="13">
        <f>'Actual Waste'!D184</f>
        <v>0</v>
      </c>
      <c r="E205" s="130"/>
      <c r="F205" s="130"/>
      <c r="G205" s="129" t="e">
        <f t="shared" si="66"/>
        <v>#N/A</v>
      </c>
      <c r="H205" s="128"/>
      <c r="I205" s="189">
        <f>'Actual Waste'!E184</f>
        <v>0</v>
      </c>
      <c r="J205" s="128"/>
      <c r="K205" s="127"/>
      <c r="L205" s="127" t="str">
        <f>IF('Actual Waste'!H184&lt;&gt;"",'Actual Waste'!H184,'Actual Waste'!I184)</f>
        <v/>
      </c>
      <c r="M205" s="126">
        <f>'Actual Waste'!F184</f>
        <v>0</v>
      </c>
      <c r="N205" s="7" t="str">
        <f>'Actual Waste'!U184</f>
        <v/>
      </c>
      <c r="O205" s="7" t="str">
        <f>'Actual Waste'!V184</f>
        <v/>
      </c>
      <c r="P205" s="6">
        <f>'Actual Waste'!N184</f>
        <v>0</v>
      </c>
      <c r="Q205" s="125" t="str">
        <f t="shared" si="67"/>
        <v/>
      </c>
      <c r="R205" s="124" t="str">
        <f t="shared" si="68"/>
        <v/>
      </c>
      <c r="S205" s="123" t="str">
        <f t="shared" si="69"/>
        <v/>
      </c>
      <c r="T205" s="122" t="str">
        <f t="shared" si="70"/>
        <v/>
      </c>
      <c r="U205" s="123" t="str">
        <f t="shared" si="71"/>
        <v/>
      </c>
      <c r="V205" s="122" t="str">
        <f t="shared" si="72"/>
        <v/>
      </c>
      <c r="W205" s="123">
        <f t="shared" si="73"/>
        <v>0</v>
      </c>
      <c r="X205" s="122">
        <f t="shared" si="74"/>
        <v>0</v>
      </c>
      <c r="Y205" s="123" t="e">
        <f t="shared" si="75"/>
        <v>#VALUE!</v>
      </c>
      <c r="Z205" s="122" t="e">
        <f t="shared" si="76"/>
        <v>#VALUE!</v>
      </c>
      <c r="AA205" s="123" t="e">
        <f t="shared" si="77"/>
        <v>#VALUE!</v>
      </c>
      <c r="AB205" s="122" t="e">
        <f t="shared" si="78"/>
        <v>#VALUE!</v>
      </c>
      <c r="AD205" s="3" t="e">
        <f t="shared" si="79"/>
        <v>#N/A</v>
      </c>
      <c r="AE205" s="3" t="str">
        <f t="shared" si="80"/>
        <v>true</v>
      </c>
      <c r="AF205" s="3" t="e">
        <f>VLOOKUP(C205,#REF!,2,FALSE)</f>
        <v>#REF!</v>
      </c>
      <c r="AG205" s="3" t="e">
        <f t="shared" si="81"/>
        <v>#REF!</v>
      </c>
      <c r="AH205" s="3">
        <f t="shared" si="82"/>
        <v>0</v>
      </c>
      <c r="AI205" s="3">
        <f t="shared" si="83"/>
        <v>0</v>
      </c>
      <c r="AJ205" s="3">
        <f t="shared" si="84"/>
        <v>0</v>
      </c>
      <c r="AL205" s="3">
        <f t="shared" si="85"/>
        <v>0</v>
      </c>
      <c r="AM205" s="3">
        <f t="shared" si="86"/>
        <v>0</v>
      </c>
      <c r="AN205" s="3">
        <f t="shared" si="87"/>
        <v>0</v>
      </c>
      <c r="AO205" s="3">
        <f t="shared" si="88"/>
        <v>0</v>
      </c>
      <c r="AP205" s="3">
        <f t="shared" si="89"/>
        <v>0</v>
      </c>
      <c r="AQ205" s="3">
        <f t="shared" si="90"/>
        <v>0</v>
      </c>
      <c r="AS205" s="3" t="e">
        <f t="shared" si="91"/>
        <v>#REF!</v>
      </c>
      <c r="AU205" s="3" t="e">
        <f t="shared" si="92"/>
        <v>#NAME?</v>
      </c>
      <c r="AW205" s="3">
        <f t="shared" si="93"/>
        <v>0</v>
      </c>
      <c r="AX205" s="3">
        <f t="shared" si="94"/>
        <v>0</v>
      </c>
      <c r="AY205" s="3">
        <f t="shared" si="95"/>
        <v>0</v>
      </c>
      <c r="AZ205" s="3">
        <f t="shared" si="96"/>
        <v>0</v>
      </c>
      <c r="BA205" s="3">
        <f t="shared" si="97"/>
        <v>0</v>
      </c>
      <c r="BB205" s="3">
        <f t="shared" si="98"/>
        <v>0</v>
      </c>
    </row>
    <row r="206" spans="2:54" x14ac:dyDescent="0.35">
      <c r="B206" s="14">
        <v>179</v>
      </c>
      <c r="C206" s="13">
        <f>'Actual Waste'!C185</f>
        <v>0</v>
      </c>
      <c r="D206" s="13">
        <f>'Actual Waste'!D185</f>
        <v>0</v>
      </c>
      <c r="E206" s="130"/>
      <c r="F206" s="130"/>
      <c r="G206" s="129" t="e">
        <f t="shared" si="66"/>
        <v>#N/A</v>
      </c>
      <c r="H206" s="128"/>
      <c r="I206" s="189">
        <f>'Actual Waste'!E185</f>
        <v>0</v>
      </c>
      <c r="J206" s="128"/>
      <c r="K206" s="127"/>
      <c r="L206" s="127" t="str">
        <f>IF('Actual Waste'!H185&lt;&gt;"",'Actual Waste'!H185,'Actual Waste'!I185)</f>
        <v/>
      </c>
      <c r="M206" s="126">
        <f>'Actual Waste'!F185</f>
        <v>0</v>
      </c>
      <c r="N206" s="7" t="str">
        <f>'Actual Waste'!U185</f>
        <v/>
      </c>
      <c r="O206" s="7" t="str">
        <f>'Actual Waste'!V185</f>
        <v/>
      </c>
      <c r="P206" s="6">
        <f>'Actual Waste'!N185</f>
        <v>0</v>
      </c>
      <c r="Q206" s="125" t="str">
        <f t="shared" si="67"/>
        <v/>
      </c>
      <c r="R206" s="124" t="str">
        <f t="shared" si="68"/>
        <v/>
      </c>
      <c r="S206" s="123" t="str">
        <f t="shared" si="69"/>
        <v/>
      </c>
      <c r="T206" s="122" t="str">
        <f t="shared" si="70"/>
        <v/>
      </c>
      <c r="U206" s="123" t="str">
        <f t="shared" si="71"/>
        <v/>
      </c>
      <c r="V206" s="122" t="str">
        <f t="shared" si="72"/>
        <v/>
      </c>
      <c r="W206" s="123">
        <f t="shared" si="73"/>
        <v>0</v>
      </c>
      <c r="X206" s="122">
        <f t="shared" si="74"/>
        <v>0</v>
      </c>
      <c r="Y206" s="123" t="e">
        <f t="shared" si="75"/>
        <v>#VALUE!</v>
      </c>
      <c r="Z206" s="122" t="e">
        <f t="shared" si="76"/>
        <v>#VALUE!</v>
      </c>
      <c r="AA206" s="123" t="e">
        <f t="shared" si="77"/>
        <v>#VALUE!</v>
      </c>
      <c r="AB206" s="122" t="e">
        <f t="shared" si="78"/>
        <v>#VALUE!</v>
      </c>
      <c r="AD206" s="3" t="e">
        <f t="shared" si="79"/>
        <v>#N/A</v>
      </c>
      <c r="AE206" s="3" t="str">
        <f t="shared" si="80"/>
        <v>true</v>
      </c>
      <c r="AF206" s="3" t="e">
        <f>VLOOKUP(C206,#REF!,2,FALSE)</f>
        <v>#REF!</v>
      </c>
      <c r="AG206" s="3" t="e">
        <f t="shared" si="81"/>
        <v>#REF!</v>
      </c>
      <c r="AH206" s="3">
        <f t="shared" si="82"/>
        <v>0</v>
      </c>
      <c r="AI206" s="3">
        <f t="shared" si="83"/>
        <v>0</v>
      </c>
      <c r="AJ206" s="3">
        <f t="shared" si="84"/>
        <v>0</v>
      </c>
      <c r="AL206" s="3">
        <f t="shared" si="85"/>
        <v>0</v>
      </c>
      <c r="AM206" s="3">
        <f t="shared" si="86"/>
        <v>0</v>
      </c>
      <c r="AN206" s="3">
        <f t="shared" si="87"/>
        <v>0</v>
      </c>
      <c r="AO206" s="3">
        <f t="shared" si="88"/>
        <v>0</v>
      </c>
      <c r="AP206" s="3">
        <f t="shared" si="89"/>
        <v>0</v>
      </c>
      <c r="AQ206" s="3">
        <f t="shared" si="90"/>
        <v>0</v>
      </c>
      <c r="AS206" s="3" t="e">
        <f t="shared" si="91"/>
        <v>#REF!</v>
      </c>
      <c r="AU206" s="3" t="e">
        <f t="shared" si="92"/>
        <v>#NAME?</v>
      </c>
      <c r="AW206" s="3">
        <f t="shared" si="93"/>
        <v>0</v>
      </c>
      <c r="AX206" s="3">
        <f t="shared" si="94"/>
        <v>0</v>
      </c>
      <c r="AY206" s="3">
        <f t="shared" si="95"/>
        <v>0</v>
      </c>
      <c r="AZ206" s="3">
        <f t="shared" si="96"/>
        <v>0</v>
      </c>
      <c r="BA206" s="3">
        <f t="shared" si="97"/>
        <v>0</v>
      </c>
      <c r="BB206" s="3">
        <f t="shared" si="98"/>
        <v>0</v>
      </c>
    </row>
    <row r="207" spans="2:54" x14ac:dyDescent="0.35">
      <c r="B207" s="14">
        <v>180</v>
      </c>
      <c r="C207" s="13">
        <f>'Actual Waste'!C186</f>
        <v>0</v>
      </c>
      <c r="D207" s="13">
        <f>'Actual Waste'!D186</f>
        <v>0</v>
      </c>
      <c r="E207" s="130"/>
      <c r="F207" s="130"/>
      <c r="G207" s="129" t="e">
        <f t="shared" si="66"/>
        <v>#N/A</v>
      </c>
      <c r="H207" s="128"/>
      <c r="I207" s="189">
        <f>'Actual Waste'!E186</f>
        <v>0</v>
      </c>
      <c r="J207" s="128"/>
      <c r="K207" s="127"/>
      <c r="L207" s="127" t="str">
        <f>IF('Actual Waste'!H186&lt;&gt;"",'Actual Waste'!H186,'Actual Waste'!I186)</f>
        <v/>
      </c>
      <c r="M207" s="126">
        <f>'Actual Waste'!F186</f>
        <v>0</v>
      </c>
      <c r="N207" s="7" t="str">
        <f>'Actual Waste'!U186</f>
        <v/>
      </c>
      <c r="O207" s="7" t="str">
        <f>'Actual Waste'!V186</f>
        <v/>
      </c>
      <c r="P207" s="6">
        <f>'Actual Waste'!N186</f>
        <v>0</v>
      </c>
      <c r="Q207" s="125" t="str">
        <f t="shared" si="67"/>
        <v/>
      </c>
      <c r="R207" s="124" t="str">
        <f t="shared" si="68"/>
        <v/>
      </c>
      <c r="S207" s="123" t="str">
        <f t="shared" si="69"/>
        <v/>
      </c>
      <c r="T207" s="122" t="str">
        <f t="shared" si="70"/>
        <v/>
      </c>
      <c r="U207" s="123" t="str">
        <f t="shared" si="71"/>
        <v/>
      </c>
      <c r="V207" s="122" t="str">
        <f t="shared" si="72"/>
        <v/>
      </c>
      <c r="W207" s="123">
        <f t="shared" si="73"/>
        <v>0</v>
      </c>
      <c r="X207" s="122">
        <f t="shared" si="74"/>
        <v>0</v>
      </c>
      <c r="Y207" s="123" t="e">
        <f t="shared" si="75"/>
        <v>#VALUE!</v>
      </c>
      <c r="Z207" s="122" t="e">
        <f t="shared" si="76"/>
        <v>#VALUE!</v>
      </c>
      <c r="AA207" s="123" t="e">
        <f t="shared" si="77"/>
        <v>#VALUE!</v>
      </c>
      <c r="AB207" s="122" t="e">
        <f t="shared" si="78"/>
        <v>#VALUE!</v>
      </c>
      <c r="AD207" s="3" t="e">
        <f t="shared" si="79"/>
        <v>#N/A</v>
      </c>
      <c r="AE207" s="3" t="str">
        <f t="shared" si="80"/>
        <v>true</v>
      </c>
      <c r="AF207" s="3" t="e">
        <f>VLOOKUP(C207,#REF!,2,FALSE)</f>
        <v>#REF!</v>
      </c>
      <c r="AG207" s="3" t="e">
        <f t="shared" si="81"/>
        <v>#REF!</v>
      </c>
      <c r="AH207" s="3">
        <f t="shared" si="82"/>
        <v>0</v>
      </c>
      <c r="AI207" s="3">
        <f t="shared" si="83"/>
        <v>0</v>
      </c>
      <c r="AJ207" s="3">
        <f t="shared" si="84"/>
        <v>0</v>
      </c>
      <c r="AL207" s="3">
        <f t="shared" si="85"/>
        <v>0</v>
      </c>
      <c r="AM207" s="3">
        <f t="shared" si="86"/>
        <v>0</v>
      </c>
      <c r="AN207" s="3">
        <f t="shared" si="87"/>
        <v>0</v>
      </c>
      <c r="AO207" s="3">
        <f t="shared" si="88"/>
        <v>0</v>
      </c>
      <c r="AP207" s="3">
        <f t="shared" si="89"/>
        <v>0</v>
      </c>
      <c r="AQ207" s="3">
        <f t="shared" si="90"/>
        <v>0</v>
      </c>
      <c r="AS207" s="3" t="e">
        <f t="shared" si="91"/>
        <v>#REF!</v>
      </c>
      <c r="AU207" s="3" t="e">
        <f t="shared" si="92"/>
        <v>#NAME?</v>
      </c>
      <c r="AW207" s="3">
        <f t="shared" si="93"/>
        <v>0</v>
      </c>
      <c r="AX207" s="3">
        <f t="shared" si="94"/>
        <v>0</v>
      </c>
      <c r="AY207" s="3">
        <f t="shared" si="95"/>
        <v>0</v>
      </c>
      <c r="AZ207" s="3">
        <f t="shared" si="96"/>
        <v>0</v>
      </c>
      <c r="BA207" s="3">
        <f t="shared" si="97"/>
        <v>0</v>
      </c>
      <c r="BB207" s="3">
        <f t="shared" si="98"/>
        <v>0</v>
      </c>
    </row>
    <row r="208" spans="2:54" x14ac:dyDescent="0.35">
      <c r="B208" s="14">
        <v>181</v>
      </c>
      <c r="C208" s="13">
        <f>'Actual Waste'!C187</f>
        <v>0</v>
      </c>
      <c r="D208" s="13">
        <f>'Actual Waste'!D187</f>
        <v>0</v>
      </c>
      <c r="E208" s="130"/>
      <c r="F208" s="130"/>
      <c r="G208" s="129" t="e">
        <f t="shared" si="66"/>
        <v>#N/A</v>
      </c>
      <c r="H208" s="128"/>
      <c r="I208" s="189">
        <f>'Actual Waste'!E187</f>
        <v>0</v>
      </c>
      <c r="J208" s="128"/>
      <c r="K208" s="127"/>
      <c r="L208" s="127" t="str">
        <f>IF('Actual Waste'!H187&lt;&gt;"",'Actual Waste'!H187,'Actual Waste'!I187)</f>
        <v/>
      </c>
      <c r="M208" s="126">
        <f>'Actual Waste'!F187</f>
        <v>0</v>
      </c>
      <c r="N208" s="7" t="str">
        <f>'Actual Waste'!U187</f>
        <v/>
      </c>
      <c r="O208" s="7" t="str">
        <f>'Actual Waste'!V187</f>
        <v/>
      </c>
      <c r="P208" s="6">
        <f>'Actual Waste'!N187</f>
        <v>0</v>
      </c>
      <c r="Q208" s="125" t="str">
        <f t="shared" si="67"/>
        <v/>
      </c>
      <c r="R208" s="124" t="str">
        <f t="shared" si="68"/>
        <v/>
      </c>
      <c r="S208" s="123" t="str">
        <f t="shared" si="69"/>
        <v/>
      </c>
      <c r="T208" s="122" t="str">
        <f t="shared" si="70"/>
        <v/>
      </c>
      <c r="U208" s="123" t="str">
        <f t="shared" si="71"/>
        <v/>
      </c>
      <c r="V208" s="122" t="str">
        <f t="shared" si="72"/>
        <v/>
      </c>
      <c r="W208" s="123">
        <f t="shared" si="73"/>
        <v>0</v>
      </c>
      <c r="X208" s="122">
        <f t="shared" si="74"/>
        <v>0</v>
      </c>
      <c r="Y208" s="123" t="e">
        <f t="shared" si="75"/>
        <v>#VALUE!</v>
      </c>
      <c r="Z208" s="122" t="e">
        <f t="shared" si="76"/>
        <v>#VALUE!</v>
      </c>
      <c r="AA208" s="123" t="e">
        <f t="shared" si="77"/>
        <v>#VALUE!</v>
      </c>
      <c r="AB208" s="122" t="e">
        <f t="shared" si="78"/>
        <v>#VALUE!</v>
      </c>
      <c r="AD208" s="3" t="e">
        <f t="shared" si="79"/>
        <v>#N/A</v>
      </c>
      <c r="AE208" s="3" t="str">
        <f t="shared" si="80"/>
        <v>true</v>
      </c>
      <c r="AF208" s="3" t="e">
        <f>VLOOKUP(C208,#REF!,2,FALSE)</f>
        <v>#REF!</v>
      </c>
      <c r="AG208" s="3" t="e">
        <f t="shared" si="81"/>
        <v>#REF!</v>
      </c>
      <c r="AH208" s="3">
        <f t="shared" si="82"/>
        <v>0</v>
      </c>
      <c r="AI208" s="3">
        <f t="shared" si="83"/>
        <v>0</v>
      </c>
      <c r="AJ208" s="3">
        <f t="shared" si="84"/>
        <v>0</v>
      </c>
      <c r="AL208" s="3">
        <f t="shared" si="85"/>
        <v>0</v>
      </c>
      <c r="AM208" s="3">
        <f t="shared" si="86"/>
        <v>0</v>
      </c>
      <c r="AN208" s="3">
        <f t="shared" si="87"/>
        <v>0</v>
      </c>
      <c r="AO208" s="3">
        <f t="shared" si="88"/>
        <v>0</v>
      </c>
      <c r="AP208" s="3">
        <f t="shared" si="89"/>
        <v>0</v>
      </c>
      <c r="AQ208" s="3">
        <f t="shared" si="90"/>
        <v>0</v>
      </c>
      <c r="AS208" s="3" t="e">
        <f t="shared" si="91"/>
        <v>#REF!</v>
      </c>
      <c r="AU208" s="3" t="e">
        <f t="shared" si="92"/>
        <v>#NAME?</v>
      </c>
      <c r="AW208" s="3">
        <f t="shared" si="93"/>
        <v>0</v>
      </c>
      <c r="AX208" s="3">
        <f t="shared" si="94"/>
        <v>0</v>
      </c>
      <c r="AY208" s="3">
        <f t="shared" si="95"/>
        <v>0</v>
      </c>
      <c r="AZ208" s="3">
        <f t="shared" si="96"/>
        <v>0</v>
      </c>
      <c r="BA208" s="3">
        <f t="shared" si="97"/>
        <v>0</v>
      </c>
      <c r="BB208" s="3">
        <f t="shared" si="98"/>
        <v>0</v>
      </c>
    </row>
    <row r="209" spans="2:54" x14ac:dyDescent="0.35">
      <c r="B209" s="14">
        <v>182</v>
      </c>
      <c r="C209" s="13">
        <f>'Actual Waste'!C188</f>
        <v>0</v>
      </c>
      <c r="D209" s="13">
        <f>'Actual Waste'!D188</f>
        <v>0</v>
      </c>
      <c r="E209" s="130"/>
      <c r="F209" s="130"/>
      <c r="G209" s="129" t="e">
        <f t="shared" si="66"/>
        <v>#N/A</v>
      </c>
      <c r="H209" s="128"/>
      <c r="I209" s="189">
        <f>'Actual Waste'!E188</f>
        <v>0</v>
      </c>
      <c r="J209" s="128"/>
      <c r="K209" s="127"/>
      <c r="L209" s="127" t="str">
        <f>IF('Actual Waste'!H188&lt;&gt;"",'Actual Waste'!H188,'Actual Waste'!I188)</f>
        <v/>
      </c>
      <c r="M209" s="126">
        <f>'Actual Waste'!F188</f>
        <v>0</v>
      </c>
      <c r="N209" s="7" t="str">
        <f>'Actual Waste'!U188</f>
        <v/>
      </c>
      <c r="O209" s="7" t="str">
        <f>'Actual Waste'!V188</f>
        <v/>
      </c>
      <c r="P209" s="6">
        <f>'Actual Waste'!N188</f>
        <v>0</v>
      </c>
      <c r="Q209" s="125" t="str">
        <f t="shared" si="67"/>
        <v/>
      </c>
      <c r="R209" s="124" t="str">
        <f t="shared" si="68"/>
        <v/>
      </c>
      <c r="S209" s="123" t="str">
        <f t="shared" si="69"/>
        <v/>
      </c>
      <c r="T209" s="122" t="str">
        <f t="shared" si="70"/>
        <v/>
      </c>
      <c r="U209" s="123" t="str">
        <f t="shared" si="71"/>
        <v/>
      </c>
      <c r="V209" s="122" t="str">
        <f t="shared" si="72"/>
        <v/>
      </c>
      <c r="W209" s="123">
        <f t="shared" si="73"/>
        <v>0</v>
      </c>
      <c r="X209" s="122">
        <f t="shared" si="74"/>
        <v>0</v>
      </c>
      <c r="Y209" s="123" t="e">
        <f t="shared" si="75"/>
        <v>#VALUE!</v>
      </c>
      <c r="Z209" s="122" t="e">
        <f t="shared" si="76"/>
        <v>#VALUE!</v>
      </c>
      <c r="AA209" s="123" t="e">
        <f t="shared" si="77"/>
        <v>#VALUE!</v>
      </c>
      <c r="AB209" s="122" t="e">
        <f t="shared" si="78"/>
        <v>#VALUE!</v>
      </c>
      <c r="AD209" s="3" t="e">
        <f t="shared" si="79"/>
        <v>#N/A</v>
      </c>
      <c r="AE209" s="3" t="str">
        <f t="shared" si="80"/>
        <v>true</v>
      </c>
      <c r="AF209" s="3" t="e">
        <f>VLOOKUP(C209,#REF!,2,FALSE)</f>
        <v>#REF!</v>
      </c>
      <c r="AG209" s="3" t="e">
        <f t="shared" si="81"/>
        <v>#REF!</v>
      </c>
      <c r="AH209" s="3">
        <f t="shared" si="82"/>
        <v>0</v>
      </c>
      <c r="AI209" s="3">
        <f t="shared" si="83"/>
        <v>0</v>
      </c>
      <c r="AJ209" s="3">
        <f t="shared" si="84"/>
        <v>0</v>
      </c>
      <c r="AL209" s="3">
        <f t="shared" si="85"/>
        <v>0</v>
      </c>
      <c r="AM209" s="3">
        <f t="shared" si="86"/>
        <v>0</v>
      </c>
      <c r="AN209" s="3">
        <f t="shared" si="87"/>
        <v>0</v>
      </c>
      <c r="AO209" s="3">
        <f t="shared" si="88"/>
        <v>0</v>
      </c>
      <c r="AP209" s="3">
        <f t="shared" si="89"/>
        <v>0</v>
      </c>
      <c r="AQ209" s="3">
        <f t="shared" si="90"/>
        <v>0</v>
      </c>
      <c r="AS209" s="3" t="e">
        <f t="shared" si="91"/>
        <v>#REF!</v>
      </c>
      <c r="AU209" s="3" t="e">
        <f t="shared" si="92"/>
        <v>#NAME?</v>
      </c>
      <c r="AW209" s="3">
        <f t="shared" si="93"/>
        <v>0</v>
      </c>
      <c r="AX209" s="3">
        <f t="shared" si="94"/>
        <v>0</v>
      </c>
      <c r="AY209" s="3">
        <f t="shared" si="95"/>
        <v>0</v>
      </c>
      <c r="AZ209" s="3">
        <f t="shared" si="96"/>
        <v>0</v>
      </c>
      <c r="BA209" s="3">
        <f t="shared" si="97"/>
        <v>0</v>
      </c>
      <c r="BB209" s="3">
        <f t="shared" si="98"/>
        <v>0</v>
      </c>
    </row>
    <row r="210" spans="2:54" x14ac:dyDescent="0.35">
      <c r="B210" s="14">
        <v>183</v>
      </c>
      <c r="C210" s="13">
        <f>'Actual Waste'!C189</f>
        <v>0</v>
      </c>
      <c r="D210" s="13">
        <f>'Actual Waste'!D189</f>
        <v>0</v>
      </c>
      <c r="E210" s="130"/>
      <c r="F210" s="130"/>
      <c r="G210" s="129" t="e">
        <f t="shared" si="66"/>
        <v>#N/A</v>
      </c>
      <c r="H210" s="128"/>
      <c r="I210" s="189">
        <f>'Actual Waste'!E189</f>
        <v>0</v>
      </c>
      <c r="J210" s="128"/>
      <c r="K210" s="127"/>
      <c r="L210" s="127" t="str">
        <f>IF('Actual Waste'!H189&lt;&gt;"",'Actual Waste'!H189,'Actual Waste'!I189)</f>
        <v/>
      </c>
      <c r="M210" s="126">
        <f>'Actual Waste'!F189</f>
        <v>0</v>
      </c>
      <c r="N210" s="7" t="str">
        <f>'Actual Waste'!U189</f>
        <v/>
      </c>
      <c r="O210" s="7" t="str">
        <f>'Actual Waste'!V189</f>
        <v/>
      </c>
      <c r="P210" s="6">
        <f>'Actual Waste'!N189</f>
        <v>0</v>
      </c>
      <c r="Q210" s="125" t="str">
        <f t="shared" si="67"/>
        <v/>
      </c>
      <c r="R210" s="124" t="str">
        <f t="shared" si="68"/>
        <v/>
      </c>
      <c r="S210" s="123" t="str">
        <f t="shared" si="69"/>
        <v/>
      </c>
      <c r="T210" s="122" t="str">
        <f t="shared" si="70"/>
        <v/>
      </c>
      <c r="U210" s="123" t="str">
        <f t="shared" si="71"/>
        <v/>
      </c>
      <c r="V210" s="122" t="str">
        <f t="shared" si="72"/>
        <v/>
      </c>
      <c r="W210" s="123">
        <f t="shared" si="73"/>
        <v>0</v>
      </c>
      <c r="X210" s="122">
        <f t="shared" si="74"/>
        <v>0</v>
      </c>
      <c r="Y210" s="123" t="e">
        <f t="shared" si="75"/>
        <v>#VALUE!</v>
      </c>
      <c r="Z210" s="122" t="e">
        <f t="shared" si="76"/>
        <v>#VALUE!</v>
      </c>
      <c r="AA210" s="123" t="e">
        <f t="shared" si="77"/>
        <v>#VALUE!</v>
      </c>
      <c r="AB210" s="122" t="e">
        <f t="shared" si="78"/>
        <v>#VALUE!</v>
      </c>
      <c r="AD210" s="3" t="e">
        <f t="shared" si="79"/>
        <v>#N/A</v>
      </c>
      <c r="AE210" s="3" t="str">
        <f t="shared" si="80"/>
        <v>true</v>
      </c>
      <c r="AF210" s="3" t="e">
        <f>VLOOKUP(C210,#REF!,2,FALSE)</f>
        <v>#REF!</v>
      </c>
      <c r="AG210" s="3" t="e">
        <f t="shared" si="81"/>
        <v>#REF!</v>
      </c>
      <c r="AH210" s="3">
        <f t="shared" si="82"/>
        <v>0</v>
      </c>
      <c r="AI210" s="3">
        <f t="shared" si="83"/>
        <v>0</v>
      </c>
      <c r="AJ210" s="3">
        <f t="shared" si="84"/>
        <v>0</v>
      </c>
      <c r="AL210" s="3">
        <f t="shared" si="85"/>
        <v>0</v>
      </c>
      <c r="AM210" s="3">
        <f t="shared" si="86"/>
        <v>0</v>
      </c>
      <c r="AN210" s="3">
        <f t="shared" si="87"/>
        <v>0</v>
      </c>
      <c r="AO210" s="3">
        <f t="shared" si="88"/>
        <v>0</v>
      </c>
      <c r="AP210" s="3">
        <f t="shared" si="89"/>
        <v>0</v>
      </c>
      <c r="AQ210" s="3">
        <f t="shared" si="90"/>
        <v>0</v>
      </c>
      <c r="AS210" s="3" t="e">
        <f t="shared" si="91"/>
        <v>#REF!</v>
      </c>
      <c r="AU210" s="3" t="e">
        <f t="shared" si="92"/>
        <v>#NAME?</v>
      </c>
      <c r="AW210" s="3">
        <f t="shared" si="93"/>
        <v>0</v>
      </c>
      <c r="AX210" s="3">
        <f t="shared" si="94"/>
        <v>0</v>
      </c>
      <c r="AY210" s="3">
        <f t="shared" si="95"/>
        <v>0</v>
      </c>
      <c r="AZ210" s="3">
        <f t="shared" si="96"/>
        <v>0</v>
      </c>
      <c r="BA210" s="3">
        <f t="shared" si="97"/>
        <v>0</v>
      </c>
      <c r="BB210" s="3">
        <f t="shared" si="98"/>
        <v>0</v>
      </c>
    </row>
    <row r="211" spans="2:54" x14ac:dyDescent="0.35">
      <c r="B211" s="14">
        <v>184</v>
      </c>
      <c r="C211" s="13">
        <f>'Actual Waste'!C190</f>
        <v>0</v>
      </c>
      <c r="D211" s="13">
        <f>'Actual Waste'!D190</f>
        <v>0</v>
      </c>
      <c r="E211" s="130"/>
      <c r="F211" s="130"/>
      <c r="G211" s="129" t="e">
        <f t="shared" si="66"/>
        <v>#N/A</v>
      </c>
      <c r="H211" s="128"/>
      <c r="I211" s="189">
        <f>'Actual Waste'!E190</f>
        <v>0</v>
      </c>
      <c r="J211" s="128"/>
      <c r="K211" s="127"/>
      <c r="L211" s="127" t="str">
        <f>IF('Actual Waste'!H190&lt;&gt;"",'Actual Waste'!H190,'Actual Waste'!I190)</f>
        <v/>
      </c>
      <c r="M211" s="126">
        <f>'Actual Waste'!F190</f>
        <v>0</v>
      </c>
      <c r="N211" s="7" t="str">
        <f>'Actual Waste'!U190</f>
        <v/>
      </c>
      <c r="O211" s="7" t="str">
        <f>'Actual Waste'!V190</f>
        <v/>
      </c>
      <c r="P211" s="6">
        <f>'Actual Waste'!N190</f>
        <v>0</v>
      </c>
      <c r="Q211" s="125" t="str">
        <f t="shared" si="67"/>
        <v/>
      </c>
      <c r="R211" s="124" t="str">
        <f t="shared" si="68"/>
        <v/>
      </c>
      <c r="S211" s="123" t="str">
        <f t="shared" si="69"/>
        <v/>
      </c>
      <c r="T211" s="122" t="str">
        <f t="shared" si="70"/>
        <v/>
      </c>
      <c r="U211" s="123" t="str">
        <f t="shared" si="71"/>
        <v/>
      </c>
      <c r="V211" s="122" t="str">
        <f t="shared" si="72"/>
        <v/>
      </c>
      <c r="W211" s="123">
        <f t="shared" si="73"/>
        <v>0</v>
      </c>
      <c r="X211" s="122">
        <f t="shared" si="74"/>
        <v>0</v>
      </c>
      <c r="Y211" s="123" t="e">
        <f t="shared" si="75"/>
        <v>#VALUE!</v>
      </c>
      <c r="Z211" s="122" t="e">
        <f t="shared" si="76"/>
        <v>#VALUE!</v>
      </c>
      <c r="AA211" s="123" t="e">
        <f t="shared" si="77"/>
        <v>#VALUE!</v>
      </c>
      <c r="AB211" s="122" t="e">
        <f t="shared" si="78"/>
        <v>#VALUE!</v>
      </c>
      <c r="AD211" s="3" t="e">
        <f t="shared" si="79"/>
        <v>#N/A</v>
      </c>
      <c r="AE211" s="3" t="str">
        <f t="shared" si="80"/>
        <v>true</v>
      </c>
      <c r="AF211" s="3" t="e">
        <f>VLOOKUP(C211,#REF!,2,FALSE)</f>
        <v>#REF!</v>
      </c>
      <c r="AG211" s="3" t="e">
        <f t="shared" si="81"/>
        <v>#REF!</v>
      </c>
      <c r="AH211" s="3">
        <f t="shared" si="82"/>
        <v>0</v>
      </c>
      <c r="AI211" s="3">
        <f t="shared" si="83"/>
        <v>0</v>
      </c>
      <c r="AJ211" s="3">
        <f t="shared" si="84"/>
        <v>0</v>
      </c>
      <c r="AL211" s="3">
        <f t="shared" si="85"/>
        <v>0</v>
      </c>
      <c r="AM211" s="3">
        <f t="shared" si="86"/>
        <v>0</v>
      </c>
      <c r="AN211" s="3">
        <f t="shared" si="87"/>
        <v>0</v>
      </c>
      <c r="AO211" s="3">
        <f t="shared" si="88"/>
        <v>0</v>
      </c>
      <c r="AP211" s="3">
        <f t="shared" si="89"/>
        <v>0</v>
      </c>
      <c r="AQ211" s="3">
        <f t="shared" si="90"/>
        <v>0</v>
      </c>
      <c r="AS211" s="3" t="e">
        <f t="shared" si="91"/>
        <v>#REF!</v>
      </c>
      <c r="AU211" s="3" t="e">
        <f t="shared" si="92"/>
        <v>#NAME?</v>
      </c>
      <c r="AW211" s="3">
        <f t="shared" si="93"/>
        <v>0</v>
      </c>
      <c r="AX211" s="3">
        <f t="shared" si="94"/>
        <v>0</v>
      </c>
      <c r="AY211" s="3">
        <f t="shared" si="95"/>
        <v>0</v>
      </c>
      <c r="AZ211" s="3">
        <f t="shared" si="96"/>
        <v>0</v>
      </c>
      <c r="BA211" s="3">
        <f t="shared" si="97"/>
        <v>0</v>
      </c>
      <c r="BB211" s="3">
        <f t="shared" si="98"/>
        <v>0</v>
      </c>
    </row>
    <row r="212" spans="2:54" x14ac:dyDescent="0.35">
      <c r="B212" s="14">
        <v>185</v>
      </c>
      <c r="C212" s="13">
        <f>'Actual Waste'!C191</f>
        <v>0</v>
      </c>
      <c r="D212" s="13">
        <f>'Actual Waste'!D191</f>
        <v>0</v>
      </c>
      <c r="E212" s="130"/>
      <c r="F212" s="130"/>
      <c r="G212" s="129" t="e">
        <f t="shared" si="66"/>
        <v>#N/A</v>
      </c>
      <c r="H212" s="128"/>
      <c r="I212" s="189">
        <f>'Actual Waste'!E191</f>
        <v>0</v>
      </c>
      <c r="J212" s="128"/>
      <c r="K212" s="127"/>
      <c r="L212" s="127" t="str">
        <f>IF('Actual Waste'!H191&lt;&gt;"",'Actual Waste'!H191,'Actual Waste'!I191)</f>
        <v/>
      </c>
      <c r="M212" s="126">
        <f>'Actual Waste'!F191</f>
        <v>0</v>
      </c>
      <c r="N212" s="7" t="str">
        <f>'Actual Waste'!U191</f>
        <v/>
      </c>
      <c r="O212" s="7" t="str">
        <f>'Actual Waste'!V191</f>
        <v/>
      </c>
      <c r="P212" s="6">
        <f>'Actual Waste'!N191</f>
        <v>0</v>
      </c>
      <c r="Q212" s="125" t="str">
        <f t="shared" si="67"/>
        <v/>
      </c>
      <c r="R212" s="124" t="str">
        <f t="shared" si="68"/>
        <v/>
      </c>
      <c r="S212" s="123" t="str">
        <f t="shared" si="69"/>
        <v/>
      </c>
      <c r="T212" s="122" t="str">
        <f t="shared" si="70"/>
        <v/>
      </c>
      <c r="U212" s="123" t="str">
        <f t="shared" si="71"/>
        <v/>
      </c>
      <c r="V212" s="122" t="str">
        <f t="shared" si="72"/>
        <v/>
      </c>
      <c r="W212" s="123">
        <f t="shared" si="73"/>
        <v>0</v>
      </c>
      <c r="X212" s="122">
        <f t="shared" si="74"/>
        <v>0</v>
      </c>
      <c r="Y212" s="123" t="e">
        <f t="shared" si="75"/>
        <v>#VALUE!</v>
      </c>
      <c r="Z212" s="122" t="e">
        <f t="shared" si="76"/>
        <v>#VALUE!</v>
      </c>
      <c r="AA212" s="123" t="e">
        <f t="shared" si="77"/>
        <v>#VALUE!</v>
      </c>
      <c r="AB212" s="122" t="e">
        <f t="shared" si="78"/>
        <v>#VALUE!</v>
      </c>
      <c r="AD212" s="3" t="e">
        <f t="shared" si="79"/>
        <v>#N/A</v>
      </c>
      <c r="AE212" s="3" t="str">
        <f t="shared" si="80"/>
        <v>true</v>
      </c>
      <c r="AF212" s="3" t="e">
        <f>VLOOKUP(C212,#REF!,2,FALSE)</f>
        <v>#REF!</v>
      </c>
      <c r="AG212" s="3" t="e">
        <f t="shared" si="81"/>
        <v>#REF!</v>
      </c>
      <c r="AH212" s="3">
        <f t="shared" si="82"/>
        <v>0</v>
      </c>
      <c r="AI212" s="3">
        <f t="shared" si="83"/>
        <v>0</v>
      </c>
      <c r="AJ212" s="3">
        <f t="shared" si="84"/>
        <v>0</v>
      </c>
      <c r="AL212" s="3">
        <f t="shared" si="85"/>
        <v>0</v>
      </c>
      <c r="AM212" s="3">
        <f t="shared" si="86"/>
        <v>0</v>
      </c>
      <c r="AN212" s="3">
        <f t="shared" si="87"/>
        <v>0</v>
      </c>
      <c r="AO212" s="3">
        <f t="shared" si="88"/>
        <v>0</v>
      </c>
      <c r="AP212" s="3">
        <f t="shared" si="89"/>
        <v>0</v>
      </c>
      <c r="AQ212" s="3">
        <f t="shared" si="90"/>
        <v>0</v>
      </c>
      <c r="AS212" s="3" t="e">
        <f t="shared" si="91"/>
        <v>#REF!</v>
      </c>
      <c r="AU212" s="3" t="e">
        <f t="shared" si="92"/>
        <v>#NAME?</v>
      </c>
      <c r="AW212" s="3">
        <f t="shared" si="93"/>
        <v>0</v>
      </c>
      <c r="AX212" s="3">
        <f t="shared" si="94"/>
        <v>0</v>
      </c>
      <c r="AY212" s="3">
        <f t="shared" si="95"/>
        <v>0</v>
      </c>
      <c r="AZ212" s="3">
        <f t="shared" si="96"/>
        <v>0</v>
      </c>
      <c r="BA212" s="3">
        <f t="shared" si="97"/>
        <v>0</v>
      </c>
      <c r="BB212" s="3">
        <f t="shared" si="98"/>
        <v>0</v>
      </c>
    </row>
    <row r="213" spans="2:54" x14ac:dyDescent="0.35">
      <c r="B213" s="14">
        <v>186</v>
      </c>
      <c r="C213" s="13">
        <f>'Actual Waste'!C192</f>
        <v>0</v>
      </c>
      <c r="D213" s="13">
        <f>'Actual Waste'!D192</f>
        <v>0</v>
      </c>
      <c r="E213" s="130"/>
      <c r="F213" s="130"/>
      <c r="G213" s="129" t="e">
        <f t="shared" si="66"/>
        <v>#N/A</v>
      </c>
      <c r="H213" s="128"/>
      <c r="I213" s="189">
        <f>'Actual Waste'!E192</f>
        <v>0</v>
      </c>
      <c r="J213" s="128"/>
      <c r="K213" s="127"/>
      <c r="L213" s="127" t="str">
        <f>IF('Actual Waste'!H192&lt;&gt;"",'Actual Waste'!H192,'Actual Waste'!I192)</f>
        <v/>
      </c>
      <c r="M213" s="126">
        <f>'Actual Waste'!F192</f>
        <v>0</v>
      </c>
      <c r="N213" s="7" t="str">
        <f>'Actual Waste'!U192</f>
        <v/>
      </c>
      <c r="O213" s="7" t="str">
        <f>'Actual Waste'!V192</f>
        <v/>
      </c>
      <c r="P213" s="6">
        <f>'Actual Waste'!N192</f>
        <v>0</v>
      </c>
      <c r="Q213" s="125" t="str">
        <f t="shared" si="67"/>
        <v/>
      </c>
      <c r="R213" s="124" t="str">
        <f t="shared" si="68"/>
        <v/>
      </c>
      <c r="S213" s="123" t="str">
        <f t="shared" si="69"/>
        <v/>
      </c>
      <c r="T213" s="122" t="str">
        <f t="shared" si="70"/>
        <v/>
      </c>
      <c r="U213" s="123" t="str">
        <f t="shared" si="71"/>
        <v/>
      </c>
      <c r="V213" s="122" t="str">
        <f t="shared" si="72"/>
        <v/>
      </c>
      <c r="W213" s="123">
        <f t="shared" si="73"/>
        <v>0</v>
      </c>
      <c r="X213" s="122">
        <f t="shared" si="74"/>
        <v>0</v>
      </c>
      <c r="Y213" s="123" t="e">
        <f t="shared" si="75"/>
        <v>#VALUE!</v>
      </c>
      <c r="Z213" s="122" t="e">
        <f t="shared" si="76"/>
        <v>#VALUE!</v>
      </c>
      <c r="AA213" s="123" t="e">
        <f t="shared" si="77"/>
        <v>#VALUE!</v>
      </c>
      <c r="AB213" s="122" t="e">
        <f t="shared" si="78"/>
        <v>#VALUE!</v>
      </c>
      <c r="AD213" s="3" t="e">
        <f t="shared" si="79"/>
        <v>#N/A</v>
      </c>
      <c r="AE213" s="3" t="str">
        <f t="shared" si="80"/>
        <v>true</v>
      </c>
      <c r="AF213" s="3" t="e">
        <f>VLOOKUP(C213,#REF!,2,FALSE)</f>
        <v>#REF!</v>
      </c>
      <c r="AG213" s="3" t="e">
        <f t="shared" si="81"/>
        <v>#REF!</v>
      </c>
      <c r="AH213" s="3">
        <f t="shared" si="82"/>
        <v>0</v>
      </c>
      <c r="AI213" s="3">
        <f t="shared" si="83"/>
        <v>0</v>
      </c>
      <c r="AJ213" s="3">
        <f t="shared" si="84"/>
        <v>0</v>
      </c>
      <c r="AL213" s="3">
        <f t="shared" si="85"/>
        <v>0</v>
      </c>
      <c r="AM213" s="3">
        <f t="shared" si="86"/>
        <v>0</v>
      </c>
      <c r="AN213" s="3">
        <f t="shared" si="87"/>
        <v>0</v>
      </c>
      <c r="AO213" s="3">
        <f t="shared" si="88"/>
        <v>0</v>
      </c>
      <c r="AP213" s="3">
        <f t="shared" si="89"/>
        <v>0</v>
      </c>
      <c r="AQ213" s="3">
        <f t="shared" si="90"/>
        <v>0</v>
      </c>
      <c r="AS213" s="3" t="e">
        <f t="shared" si="91"/>
        <v>#REF!</v>
      </c>
      <c r="AU213" s="3" t="e">
        <f t="shared" si="92"/>
        <v>#NAME?</v>
      </c>
      <c r="AW213" s="3">
        <f t="shared" si="93"/>
        <v>0</v>
      </c>
      <c r="AX213" s="3">
        <f t="shared" si="94"/>
        <v>0</v>
      </c>
      <c r="AY213" s="3">
        <f t="shared" si="95"/>
        <v>0</v>
      </c>
      <c r="AZ213" s="3">
        <f t="shared" si="96"/>
        <v>0</v>
      </c>
      <c r="BA213" s="3">
        <f t="shared" si="97"/>
        <v>0</v>
      </c>
      <c r="BB213" s="3">
        <f t="shared" si="98"/>
        <v>0</v>
      </c>
    </row>
    <row r="214" spans="2:54" x14ac:dyDescent="0.35">
      <c r="B214" s="14">
        <v>187</v>
      </c>
      <c r="C214" s="13">
        <f>'Actual Waste'!C193</f>
        <v>0</v>
      </c>
      <c r="D214" s="13">
        <f>'Actual Waste'!D193</f>
        <v>0</v>
      </c>
      <c r="E214" s="130"/>
      <c r="F214" s="130"/>
      <c r="G214" s="129" t="e">
        <f t="shared" si="66"/>
        <v>#N/A</v>
      </c>
      <c r="H214" s="128"/>
      <c r="I214" s="189">
        <f>'Actual Waste'!E193</f>
        <v>0</v>
      </c>
      <c r="J214" s="128"/>
      <c r="K214" s="127"/>
      <c r="L214" s="127" t="str">
        <f>IF('Actual Waste'!H193&lt;&gt;"",'Actual Waste'!H193,'Actual Waste'!I193)</f>
        <v/>
      </c>
      <c r="M214" s="126">
        <f>'Actual Waste'!F193</f>
        <v>0</v>
      </c>
      <c r="N214" s="7" t="str">
        <f>'Actual Waste'!U193</f>
        <v/>
      </c>
      <c r="O214" s="7" t="str">
        <f>'Actual Waste'!V193</f>
        <v/>
      </c>
      <c r="P214" s="6">
        <f>'Actual Waste'!N193</f>
        <v>0</v>
      </c>
      <c r="Q214" s="125" t="str">
        <f t="shared" si="67"/>
        <v/>
      </c>
      <c r="R214" s="124" t="str">
        <f t="shared" si="68"/>
        <v/>
      </c>
      <c r="S214" s="123" t="str">
        <f t="shared" si="69"/>
        <v/>
      </c>
      <c r="T214" s="122" t="str">
        <f t="shared" si="70"/>
        <v/>
      </c>
      <c r="U214" s="123" t="str">
        <f t="shared" si="71"/>
        <v/>
      </c>
      <c r="V214" s="122" t="str">
        <f t="shared" si="72"/>
        <v/>
      </c>
      <c r="W214" s="123">
        <f t="shared" si="73"/>
        <v>0</v>
      </c>
      <c r="X214" s="122">
        <f t="shared" si="74"/>
        <v>0</v>
      </c>
      <c r="Y214" s="123" t="e">
        <f t="shared" si="75"/>
        <v>#VALUE!</v>
      </c>
      <c r="Z214" s="122" t="e">
        <f t="shared" si="76"/>
        <v>#VALUE!</v>
      </c>
      <c r="AA214" s="123" t="e">
        <f t="shared" si="77"/>
        <v>#VALUE!</v>
      </c>
      <c r="AB214" s="122" t="e">
        <f t="shared" si="78"/>
        <v>#VALUE!</v>
      </c>
      <c r="AD214" s="3" t="e">
        <f t="shared" si="79"/>
        <v>#N/A</v>
      </c>
      <c r="AE214" s="3" t="str">
        <f t="shared" si="80"/>
        <v>true</v>
      </c>
      <c r="AF214" s="3" t="e">
        <f>VLOOKUP(C214,#REF!,2,FALSE)</f>
        <v>#REF!</v>
      </c>
      <c r="AG214" s="3" t="e">
        <f t="shared" si="81"/>
        <v>#REF!</v>
      </c>
      <c r="AH214" s="3">
        <f t="shared" si="82"/>
        <v>0</v>
      </c>
      <c r="AI214" s="3">
        <f t="shared" si="83"/>
        <v>0</v>
      </c>
      <c r="AJ214" s="3">
        <f t="shared" si="84"/>
        <v>0</v>
      </c>
      <c r="AL214" s="3">
        <f t="shared" si="85"/>
        <v>0</v>
      </c>
      <c r="AM214" s="3">
        <f t="shared" si="86"/>
        <v>0</v>
      </c>
      <c r="AN214" s="3">
        <f t="shared" si="87"/>
        <v>0</v>
      </c>
      <c r="AO214" s="3">
        <f t="shared" si="88"/>
        <v>0</v>
      </c>
      <c r="AP214" s="3">
        <f t="shared" si="89"/>
        <v>0</v>
      </c>
      <c r="AQ214" s="3">
        <f t="shared" si="90"/>
        <v>0</v>
      </c>
      <c r="AS214" s="3" t="e">
        <f t="shared" si="91"/>
        <v>#REF!</v>
      </c>
      <c r="AU214" s="3" t="e">
        <f t="shared" si="92"/>
        <v>#NAME?</v>
      </c>
      <c r="AW214" s="3">
        <f t="shared" si="93"/>
        <v>0</v>
      </c>
      <c r="AX214" s="3">
        <f t="shared" si="94"/>
        <v>0</v>
      </c>
      <c r="AY214" s="3">
        <f t="shared" si="95"/>
        <v>0</v>
      </c>
      <c r="AZ214" s="3">
        <f t="shared" si="96"/>
        <v>0</v>
      </c>
      <c r="BA214" s="3">
        <f t="shared" si="97"/>
        <v>0</v>
      </c>
      <c r="BB214" s="3">
        <f t="shared" si="98"/>
        <v>0</v>
      </c>
    </row>
    <row r="215" spans="2:54" x14ac:dyDescent="0.35">
      <c r="B215" s="14">
        <v>188</v>
      </c>
      <c r="C215" s="13">
        <f>'Actual Waste'!C194</f>
        <v>0</v>
      </c>
      <c r="D215" s="13">
        <f>'Actual Waste'!D194</f>
        <v>0</v>
      </c>
      <c r="E215" s="130"/>
      <c r="F215" s="130"/>
      <c r="G215" s="129" t="e">
        <f t="shared" si="66"/>
        <v>#N/A</v>
      </c>
      <c r="H215" s="128"/>
      <c r="I215" s="189">
        <f>'Actual Waste'!E194</f>
        <v>0</v>
      </c>
      <c r="J215" s="128"/>
      <c r="K215" s="127"/>
      <c r="L215" s="127" t="str">
        <f>IF('Actual Waste'!H194&lt;&gt;"",'Actual Waste'!H194,'Actual Waste'!I194)</f>
        <v/>
      </c>
      <c r="M215" s="126">
        <f>'Actual Waste'!F194</f>
        <v>0</v>
      </c>
      <c r="N215" s="7" t="str">
        <f>'Actual Waste'!U194</f>
        <v/>
      </c>
      <c r="O215" s="7" t="str">
        <f>'Actual Waste'!V194</f>
        <v/>
      </c>
      <c r="P215" s="6">
        <f>'Actual Waste'!N194</f>
        <v>0</v>
      </c>
      <c r="Q215" s="125" t="str">
        <f t="shared" si="67"/>
        <v/>
      </c>
      <c r="R215" s="124" t="str">
        <f t="shared" si="68"/>
        <v/>
      </c>
      <c r="S215" s="123" t="str">
        <f t="shared" si="69"/>
        <v/>
      </c>
      <c r="T215" s="122" t="str">
        <f t="shared" si="70"/>
        <v/>
      </c>
      <c r="U215" s="123" t="str">
        <f t="shared" si="71"/>
        <v/>
      </c>
      <c r="V215" s="122" t="str">
        <f t="shared" si="72"/>
        <v/>
      </c>
      <c r="W215" s="123">
        <f t="shared" si="73"/>
        <v>0</v>
      </c>
      <c r="X215" s="122">
        <f t="shared" si="74"/>
        <v>0</v>
      </c>
      <c r="Y215" s="123" t="e">
        <f t="shared" si="75"/>
        <v>#VALUE!</v>
      </c>
      <c r="Z215" s="122" t="e">
        <f t="shared" si="76"/>
        <v>#VALUE!</v>
      </c>
      <c r="AA215" s="123" t="e">
        <f t="shared" si="77"/>
        <v>#VALUE!</v>
      </c>
      <c r="AB215" s="122" t="e">
        <f t="shared" si="78"/>
        <v>#VALUE!</v>
      </c>
      <c r="AD215" s="3" t="e">
        <f t="shared" si="79"/>
        <v>#N/A</v>
      </c>
      <c r="AE215" s="3" t="str">
        <f t="shared" si="80"/>
        <v>true</v>
      </c>
      <c r="AF215" s="3" t="e">
        <f>VLOOKUP(C215,#REF!,2,FALSE)</f>
        <v>#REF!</v>
      </c>
      <c r="AG215" s="3" t="e">
        <f t="shared" si="81"/>
        <v>#REF!</v>
      </c>
      <c r="AH215" s="3">
        <f t="shared" si="82"/>
        <v>0</v>
      </c>
      <c r="AI215" s="3">
        <f t="shared" si="83"/>
        <v>0</v>
      </c>
      <c r="AJ215" s="3">
        <f t="shared" si="84"/>
        <v>0</v>
      </c>
      <c r="AL215" s="3">
        <f t="shared" si="85"/>
        <v>0</v>
      </c>
      <c r="AM215" s="3">
        <f t="shared" si="86"/>
        <v>0</v>
      </c>
      <c r="AN215" s="3">
        <f t="shared" si="87"/>
        <v>0</v>
      </c>
      <c r="AO215" s="3">
        <f t="shared" si="88"/>
        <v>0</v>
      </c>
      <c r="AP215" s="3">
        <f t="shared" si="89"/>
        <v>0</v>
      </c>
      <c r="AQ215" s="3">
        <f t="shared" si="90"/>
        <v>0</v>
      </c>
      <c r="AS215" s="3" t="e">
        <f t="shared" si="91"/>
        <v>#REF!</v>
      </c>
      <c r="AU215" s="3" t="e">
        <f t="shared" si="92"/>
        <v>#NAME?</v>
      </c>
      <c r="AW215" s="3">
        <f t="shared" si="93"/>
        <v>0</v>
      </c>
      <c r="AX215" s="3">
        <f t="shared" si="94"/>
        <v>0</v>
      </c>
      <c r="AY215" s="3">
        <f t="shared" si="95"/>
        <v>0</v>
      </c>
      <c r="AZ215" s="3">
        <f t="shared" si="96"/>
        <v>0</v>
      </c>
      <c r="BA215" s="3">
        <f t="shared" si="97"/>
        <v>0</v>
      </c>
      <c r="BB215" s="3">
        <f t="shared" si="98"/>
        <v>0</v>
      </c>
    </row>
    <row r="216" spans="2:54" x14ac:dyDescent="0.35">
      <c r="B216" s="14">
        <v>189</v>
      </c>
      <c r="C216" s="13">
        <f>'Actual Waste'!C195</f>
        <v>0</v>
      </c>
      <c r="D216" s="13">
        <f>'Actual Waste'!D195</f>
        <v>0</v>
      </c>
      <c r="E216" s="130"/>
      <c r="F216" s="130"/>
      <c r="G216" s="129" t="e">
        <f t="shared" si="66"/>
        <v>#N/A</v>
      </c>
      <c r="H216" s="128"/>
      <c r="I216" s="189">
        <f>'Actual Waste'!E195</f>
        <v>0</v>
      </c>
      <c r="J216" s="128"/>
      <c r="K216" s="127"/>
      <c r="L216" s="127" t="str">
        <f>IF('Actual Waste'!H195&lt;&gt;"",'Actual Waste'!H195,'Actual Waste'!I195)</f>
        <v/>
      </c>
      <c r="M216" s="126">
        <f>'Actual Waste'!F195</f>
        <v>0</v>
      </c>
      <c r="N216" s="7" t="str">
        <f>'Actual Waste'!U195</f>
        <v/>
      </c>
      <c r="O216" s="7" t="str">
        <f>'Actual Waste'!V195</f>
        <v/>
      </c>
      <c r="P216" s="6">
        <f>'Actual Waste'!N195</f>
        <v>0</v>
      </c>
      <c r="Q216" s="125" t="str">
        <f t="shared" si="67"/>
        <v/>
      </c>
      <c r="R216" s="124" t="str">
        <f t="shared" si="68"/>
        <v/>
      </c>
      <c r="S216" s="123" t="str">
        <f t="shared" si="69"/>
        <v/>
      </c>
      <c r="T216" s="122" t="str">
        <f t="shared" si="70"/>
        <v/>
      </c>
      <c r="U216" s="123" t="str">
        <f t="shared" si="71"/>
        <v/>
      </c>
      <c r="V216" s="122" t="str">
        <f t="shared" si="72"/>
        <v/>
      </c>
      <c r="W216" s="123">
        <f t="shared" si="73"/>
        <v>0</v>
      </c>
      <c r="X216" s="122">
        <f t="shared" si="74"/>
        <v>0</v>
      </c>
      <c r="Y216" s="123" t="e">
        <f t="shared" si="75"/>
        <v>#VALUE!</v>
      </c>
      <c r="Z216" s="122" t="e">
        <f t="shared" si="76"/>
        <v>#VALUE!</v>
      </c>
      <c r="AA216" s="123" t="e">
        <f t="shared" si="77"/>
        <v>#VALUE!</v>
      </c>
      <c r="AB216" s="122" t="e">
        <f t="shared" si="78"/>
        <v>#VALUE!</v>
      </c>
      <c r="AD216" s="3" t="e">
        <f t="shared" si="79"/>
        <v>#N/A</v>
      </c>
      <c r="AE216" s="3" t="str">
        <f t="shared" si="80"/>
        <v>true</v>
      </c>
      <c r="AF216" s="3" t="e">
        <f>VLOOKUP(C216,#REF!,2,FALSE)</f>
        <v>#REF!</v>
      </c>
      <c r="AG216" s="3" t="e">
        <f t="shared" si="81"/>
        <v>#REF!</v>
      </c>
      <c r="AH216" s="3">
        <f t="shared" si="82"/>
        <v>0</v>
      </c>
      <c r="AI216" s="3">
        <f t="shared" si="83"/>
        <v>0</v>
      </c>
      <c r="AJ216" s="3">
        <f t="shared" si="84"/>
        <v>0</v>
      </c>
      <c r="AL216" s="3">
        <f t="shared" si="85"/>
        <v>0</v>
      </c>
      <c r="AM216" s="3">
        <f t="shared" si="86"/>
        <v>0</v>
      </c>
      <c r="AN216" s="3">
        <f t="shared" si="87"/>
        <v>0</v>
      </c>
      <c r="AO216" s="3">
        <f t="shared" si="88"/>
        <v>0</v>
      </c>
      <c r="AP216" s="3">
        <f t="shared" si="89"/>
        <v>0</v>
      </c>
      <c r="AQ216" s="3">
        <f t="shared" si="90"/>
        <v>0</v>
      </c>
      <c r="AS216" s="3" t="e">
        <f t="shared" si="91"/>
        <v>#REF!</v>
      </c>
      <c r="AU216" s="3" t="e">
        <f t="shared" si="92"/>
        <v>#NAME?</v>
      </c>
      <c r="AW216" s="3">
        <f t="shared" si="93"/>
        <v>0</v>
      </c>
      <c r="AX216" s="3">
        <f t="shared" si="94"/>
        <v>0</v>
      </c>
      <c r="AY216" s="3">
        <f t="shared" si="95"/>
        <v>0</v>
      </c>
      <c r="AZ216" s="3">
        <f t="shared" si="96"/>
        <v>0</v>
      </c>
      <c r="BA216" s="3">
        <f t="shared" si="97"/>
        <v>0</v>
      </c>
      <c r="BB216" s="3">
        <f t="shared" si="98"/>
        <v>0</v>
      </c>
    </row>
    <row r="217" spans="2:54" x14ac:dyDescent="0.35">
      <c r="B217" s="14">
        <v>190</v>
      </c>
      <c r="C217" s="13">
        <f>'Actual Waste'!C196</f>
        <v>0</v>
      </c>
      <c r="D217" s="13">
        <f>'Actual Waste'!D196</f>
        <v>0</v>
      </c>
      <c r="E217" s="130"/>
      <c r="F217" s="130"/>
      <c r="G217" s="129" t="e">
        <f t="shared" si="66"/>
        <v>#N/A</v>
      </c>
      <c r="H217" s="128"/>
      <c r="I217" s="189">
        <f>'Actual Waste'!E196</f>
        <v>0</v>
      </c>
      <c r="J217" s="128"/>
      <c r="K217" s="127"/>
      <c r="L217" s="127" t="str">
        <f>IF('Actual Waste'!H196&lt;&gt;"",'Actual Waste'!H196,'Actual Waste'!I196)</f>
        <v/>
      </c>
      <c r="M217" s="126">
        <f>'Actual Waste'!F196</f>
        <v>0</v>
      </c>
      <c r="N217" s="7" t="str">
        <f>'Actual Waste'!U196</f>
        <v/>
      </c>
      <c r="O217" s="7" t="str">
        <f>'Actual Waste'!V196</f>
        <v/>
      </c>
      <c r="P217" s="6">
        <f>'Actual Waste'!N196</f>
        <v>0</v>
      </c>
      <c r="Q217" s="125" t="str">
        <f t="shared" si="67"/>
        <v/>
      </c>
      <c r="R217" s="124" t="str">
        <f t="shared" si="68"/>
        <v/>
      </c>
      <c r="S217" s="123" t="str">
        <f t="shared" si="69"/>
        <v/>
      </c>
      <c r="T217" s="122" t="str">
        <f t="shared" si="70"/>
        <v/>
      </c>
      <c r="U217" s="123" t="str">
        <f t="shared" si="71"/>
        <v/>
      </c>
      <c r="V217" s="122" t="str">
        <f t="shared" si="72"/>
        <v/>
      </c>
      <c r="W217" s="123">
        <f t="shared" si="73"/>
        <v>0</v>
      </c>
      <c r="X217" s="122">
        <f t="shared" si="74"/>
        <v>0</v>
      </c>
      <c r="Y217" s="123" t="e">
        <f t="shared" si="75"/>
        <v>#VALUE!</v>
      </c>
      <c r="Z217" s="122" t="e">
        <f t="shared" si="76"/>
        <v>#VALUE!</v>
      </c>
      <c r="AA217" s="123" t="e">
        <f t="shared" si="77"/>
        <v>#VALUE!</v>
      </c>
      <c r="AB217" s="122" t="e">
        <f t="shared" si="78"/>
        <v>#VALUE!</v>
      </c>
      <c r="AD217" s="3" t="e">
        <f t="shared" si="79"/>
        <v>#N/A</v>
      </c>
      <c r="AE217" s="3" t="str">
        <f t="shared" si="80"/>
        <v>true</v>
      </c>
      <c r="AF217" s="3" t="e">
        <f>VLOOKUP(C217,#REF!,2,FALSE)</f>
        <v>#REF!</v>
      </c>
      <c r="AG217" s="3" t="e">
        <f t="shared" si="81"/>
        <v>#REF!</v>
      </c>
      <c r="AH217" s="3">
        <f t="shared" si="82"/>
        <v>0</v>
      </c>
      <c r="AI217" s="3">
        <f t="shared" si="83"/>
        <v>0</v>
      </c>
      <c r="AJ217" s="3">
        <f t="shared" si="84"/>
        <v>0</v>
      </c>
      <c r="AL217" s="3">
        <f t="shared" si="85"/>
        <v>0</v>
      </c>
      <c r="AM217" s="3">
        <f t="shared" si="86"/>
        <v>0</v>
      </c>
      <c r="AN217" s="3">
        <f t="shared" si="87"/>
        <v>0</v>
      </c>
      <c r="AO217" s="3">
        <f t="shared" si="88"/>
        <v>0</v>
      </c>
      <c r="AP217" s="3">
        <f t="shared" si="89"/>
        <v>0</v>
      </c>
      <c r="AQ217" s="3">
        <f t="shared" si="90"/>
        <v>0</v>
      </c>
      <c r="AS217" s="3" t="e">
        <f t="shared" si="91"/>
        <v>#REF!</v>
      </c>
      <c r="AU217" s="3" t="e">
        <f t="shared" si="92"/>
        <v>#NAME?</v>
      </c>
      <c r="AW217" s="3">
        <f t="shared" si="93"/>
        <v>0</v>
      </c>
      <c r="AX217" s="3">
        <f t="shared" si="94"/>
        <v>0</v>
      </c>
      <c r="AY217" s="3">
        <f t="shared" si="95"/>
        <v>0</v>
      </c>
      <c r="AZ217" s="3">
        <f t="shared" si="96"/>
        <v>0</v>
      </c>
      <c r="BA217" s="3">
        <f t="shared" si="97"/>
        <v>0</v>
      </c>
      <c r="BB217" s="3">
        <f t="shared" si="98"/>
        <v>0</v>
      </c>
    </row>
    <row r="218" spans="2:54" x14ac:dyDescent="0.35">
      <c r="B218" s="14">
        <v>191</v>
      </c>
      <c r="C218" s="13">
        <f>'Actual Waste'!C197</f>
        <v>0</v>
      </c>
      <c r="D218" s="13">
        <f>'Actual Waste'!D197</f>
        <v>0</v>
      </c>
      <c r="E218" s="130"/>
      <c r="F218" s="130"/>
      <c r="G218" s="129" t="e">
        <f t="shared" si="66"/>
        <v>#N/A</v>
      </c>
      <c r="H218" s="128"/>
      <c r="I218" s="189">
        <f>'Actual Waste'!E197</f>
        <v>0</v>
      </c>
      <c r="J218" s="128"/>
      <c r="K218" s="127"/>
      <c r="L218" s="127" t="str">
        <f>IF('Actual Waste'!H197&lt;&gt;"",'Actual Waste'!H197,'Actual Waste'!I197)</f>
        <v/>
      </c>
      <c r="M218" s="126">
        <f>'Actual Waste'!F197</f>
        <v>0</v>
      </c>
      <c r="N218" s="7" t="str">
        <f>'Actual Waste'!U197</f>
        <v/>
      </c>
      <c r="O218" s="7" t="str">
        <f>'Actual Waste'!V197</f>
        <v/>
      </c>
      <c r="P218" s="6">
        <f>'Actual Waste'!N197</f>
        <v>0</v>
      </c>
      <c r="Q218" s="125" t="str">
        <f t="shared" si="67"/>
        <v/>
      </c>
      <c r="R218" s="124" t="str">
        <f t="shared" si="68"/>
        <v/>
      </c>
      <c r="S218" s="123" t="str">
        <f t="shared" si="69"/>
        <v/>
      </c>
      <c r="T218" s="122" t="str">
        <f t="shared" si="70"/>
        <v/>
      </c>
      <c r="U218" s="123" t="str">
        <f t="shared" si="71"/>
        <v/>
      </c>
      <c r="V218" s="122" t="str">
        <f t="shared" si="72"/>
        <v/>
      </c>
      <c r="W218" s="123">
        <f t="shared" si="73"/>
        <v>0</v>
      </c>
      <c r="X218" s="122">
        <f t="shared" si="74"/>
        <v>0</v>
      </c>
      <c r="Y218" s="123" t="e">
        <f t="shared" si="75"/>
        <v>#VALUE!</v>
      </c>
      <c r="Z218" s="122" t="e">
        <f t="shared" si="76"/>
        <v>#VALUE!</v>
      </c>
      <c r="AA218" s="123" t="e">
        <f t="shared" si="77"/>
        <v>#VALUE!</v>
      </c>
      <c r="AB218" s="122" t="e">
        <f t="shared" si="78"/>
        <v>#VALUE!</v>
      </c>
      <c r="AD218" s="3" t="e">
        <f t="shared" si="79"/>
        <v>#N/A</v>
      </c>
      <c r="AE218" s="3" t="str">
        <f t="shared" si="80"/>
        <v>true</v>
      </c>
      <c r="AF218" s="3" t="e">
        <f>VLOOKUP(C218,#REF!,2,FALSE)</f>
        <v>#REF!</v>
      </c>
      <c r="AG218" s="3" t="e">
        <f t="shared" si="81"/>
        <v>#REF!</v>
      </c>
      <c r="AH218" s="3">
        <f t="shared" si="82"/>
        <v>0</v>
      </c>
      <c r="AI218" s="3">
        <f t="shared" si="83"/>
        <v>0</v>
      </c>
      <c r="AJ218" s="3">
        <f t="shared" si="84"/>
        <v>0</v>
      </c>
      <c r="AL218" s="3">
        <f t="shared" si="85"/>
        <v>0</v>
      </c>
      <c r="AM218" s="3">
        <f t="shared" si="86"/>
        <v>0</v>
      </c>
      <c r="AN218" s="3">
        <f t="shared" si="87"/>
        <v>0</v>
      </c>
      <c r="AO218" s="3">
        <f t="shared" si="88"/>
        <v>0</v>
      </c>
      <c r="AP218" s="3">
        <f t="shared" si="89"/>
        <v>0</v>
      </c>
      <c r="AQ218" s="3">
        <f t="shared" si="90"/>
        <v>0</v>
      </c>
      <c r="AS218" s="3" t="e">
        <f t="shared" si="91"/>
        <v>#REF!</v>
      </c>
      <c r="AU218" s="3" t="e">
        <f t="shared" si="92"/>
        <v>#NAME?</v>
      </c>
      <c r="AW218" s="3">
        <f t="shared" si="93"/>
        <v>0</v>
      </c>
      <c r="AX218" s="3">
        <f t="shared" si="94"/>
        <v>0</v>
      </c>
      <c r="AY218" s="3">
        <f t="shared" si="95"/>
        <v>0</v>
      </c>
      <c r="AZ218" s="3">
        <f t="shared" si="96"/>
        <v>0</v>
      </c>
      <c r="BA218" s="3">
        <f t="shared" si="97"/>
        <v>0</v>
      </c>
      <c r="BB218" s="3">
        <f t="shared" si="98"/>
        <v>0</v>
      </c>
    </row>
    <row r="219" spans="2:54" x14ac:dyDescent="0.35">
      <c r="B219" s="14">
        <v>192</v>
      </c>
      <c r="C219" s="13">
        <f>'Actual Waste'!C198</f>
        <v>0</v>
      </c>
      <c r="D219" s="13">
        <f>'Actual Waste'!D198</f>
        <v>0</v>
      </c>
      <c r="E219" s="130"/>
      <c r="F219" s="130"/>
      <c r="G219" s="129" t="e">
        <f t="shared" si="66"/>
        <v>#N/A</v>
      </c>
      <c r="H219" s="128"/>
      <c r="I219" s="189">
        <f>'Actual Waste'!E198</f>
        <v>0</v>
      </c>
      <c r="J219" s="128"/>
      <c r="K219" s="127"/>
      <c r="L219" s="127" t="str">
        <f>IF('Actual Waste'!H198&lt;&gt;"",'Actual Waste'!H198,'Actual Waste'!I198)</f>
        <v/>
      </c>
      <c r="M219" s="126">
        <f>'Actual Waste'!F198</f>
        <v>0</v>
      </c>
      <c r="N219" s="7" t="str">
        <f>'Actual Waste'!U198</f>
        <v/>
      </c>
      <c r="O219" s="7" t="str">
        <f>'Actual Waste'!V198</f>
        <v/>
      </c>
      <c r="P219" s="6">
        <f>'Actual Waste'!N198</f>
        <v>0</v>
      </c>
      <c r="Q219" s="125" t="str">
        <f t="shared" si="67"/>
        <v/>
      </c>
      <c r="R219" s="124" t="str">
        <f t="shared" si="68"/>
        <v/>
      </c>
      <c r="S219" s="123" t="str">
        <f t="shared" si="69"/>
        <v/>
      </c>
      <c r="T219" s="122" t="str">
        <f t="shared" si="70"/>
        <v/>
      </c>
      <c r="U219" s="123" t="str">
        <f t="shared" si="71"/>
        <v/>
      </c>
      <c r="V219" s="122" t="str">
        <f t="shared" si="72"/>
        <v/>
      </c>
      <c r="W219" s="123">
        <f t="shared" si="73"/>
        <v>0</v>
      </c>
      <c r="X219" s="122">
        <f t="shared" si="74"/>
        <v>0</v>
      </c>
      <c r="Y219" s="123" t="e">
        <f t="shared" si="75"/>
        <v>#VALUE!</v>
      </c>
      <c r="Z219" s="122" t="e">
        <f t="shared" si="76"/>
        <v>#VALUE!</v>
      </c>
      <c r="AA219" s="123" t="e">
        <f t="shared" si="77"/>
        <v>#VALUE!</v>
      </c>
      <c r="AB219" s="122" t="e">
        <f t="shared" si="78"/>
        <v>#VALUE!</v>
      </c>
      <c r="AD219" s="3" t="e">
        <f t="shared" si="79"/>
        <v>#N/A</v>
      </c>
      <c r="AE219" s="3" t="str">
        <f t="shared" si="80"/>
        <v>true</v>
      </c>
      <c r="AF219" s="3" t="e">
        <f>VLOOKUP(C219,#REF!,2,FALSE)</f>
        <v>#REF!</v>
      </c>
      <c r="AG219" s="3" t="e">
        <f t="shared" si="81"/>
        <v>#REF!</v>
      </c>
      <c r="AH219" s="3">
        <f t="shared" si="82"/>
        <v>0</v>
      </c>
      <c r="AI219" s="3">
        <f t="shared" si="83"/>
        <v>0</v>
      </c>
      <c r="AJ219" s="3">
        <f t="shared" si="84"/>
        <v>0</v>
      </c>
      <c r="AL219" s="3">
        <f t="shared" si="85"/>
        <v>0</v>
      </c>
      <c r="AM219" s="3">
        <f t="shared" si="86"/>
        <v>0</v>
      </c>
      <c r="AN219" s="3">
        <f t="shared" si="87"/>
        <v>0</v>
      </c>
      <c r="AO219" s="3">
        <f t="shared" si="88"/>
        <v>0</v>
      </c>
      <c r="AP219" s="3">
        <f t="shared" si="89"/>
        <v>0</v>
      </c>
      <c r="AQ219" s="3">
        <f t="shared" si="90"/>
        <v>0</v>
      </c>
      <c r="AS219" s="3" t="e">
        <f t="shared" si="91"/>
        <v>#REF!</v>
      </c>
      <c r="AU219" s="3" t="e">
        <f t="shared" si="92"/>
        <v>#NAME?</v>
      </c>
      <c r="AW219" s="3">
        <f t="shared" si="93"/>
        <v>0</v>
      </c>
      <c r="AX219" s="3">
        <f t="shared" si="94"/>
        <v>0</v>
      </c>
      <c r="AY219" s="3">
        <f t="shared" si="95"/>
        <v>0</v>
      </c>
      <c r="AZ219" s="3">
        <f t="shared" si="96"/>
        <v>0</v>
      </c>
      <c r="BA219" s="3">
        <f t="shared" si="97"/>
        <v>0</v>
      </c>
      <c r="BB219" s="3">
        <f t="shared" si="98"/>
        <v>0</v>
      </c>
    </row>
    <row r="220" spans="2:54" x14ac:dyDescent="0.35">
      <c r="B220" s="14">
        <v>193</v>
      </c>
      <c r="C220" s="13">
        <f>'Actual Waste'!C199</f>
        <v>0</v>
      </c>
      <c r="D220" s="13">
        <f>'Actual Waste'!D199</f>
        <v>0</v>
      </c>
      <c r="E220" s="130"/>
      <c r="F220" s="130"/>
      <c r="G220" s="129" t="e">
        <f t="shared" ref="G220:G283" si="99">IF(D220="","",IF(E220&lt;&gt;"",VLOOKUP(E220,Lookup_LOWCode,2,FALSE),VLOOKUP(D220,Lookup_ActualLOWCode,2,FALSE)))</f>
        <v>#N/A</v>
      </c>
      <c r="H220" s="128"/>
      <c r="I220" s="189">
        <f>'Actual Waste'!E199</f>
        <v>0</v>
      </c>
      <c r="J220" s="128"/>
      <c r="K220" s="127"/>
      <c r="L220" s="127" t="str">
        <f>IF('Actual Waste'!H199&lt;&gt;"",'Actual Waste'!H199,'Actual Waste'!I199)</f>
        <v/>
      </c>
      <c r="M220" s="126">
        <f>'Actual Waste'!F199</f>
        <v>0</v>
      </c>
      <c r="N220" s="7" t="str">
        <f>'Actual Waste'!U199</f>
        <v/>
      </c>
      <c r="O220" s="7" t="str">
        <f>'Actual Waste'!V199</f>
        <v/>
      </c>
      <c r="P220" s="6">
        <f>'Actual Waste'!N199</f>
        <v>0</v>
      </c>
      <c r="Q220" s="125" t="str">
        <f t="shared" ref="Q220:Q283" si="100">IF(N220&lt;&gt;"",P220/N220,"")</f>
        <v/>
      </c>
      <c r="R220" s="124" t="str">
        <f t="shared" ref="R220:R283" si="101">IF(O220&lt;&gt;"",P220/O220,"")</f>
        <v/>
      </c>
      <c r="S220" s="123" t="str">
        <f t="shared" ref="S220:S283" si="102">IF($N220&lt;&gt;0,$N220,IF($O220&lt;&gt;0,$O220/VLOOKUP($G220,Lookup_MaterialLowCode,7,FALSE),0))</f>
        <v/>
      </c>
      <c r="T220" s="122" t="str">
        <f t="shared" ref="T220:T283" si="103">IF($O220&lt;&gt;0,$O220,IF($N220&lt;&gt;0,$N220*VLOOKUP($G220,Lookup_MaterialLowCode,7,FALSE),0))</f>
        <v/>
      </c>
      <c r="U220" s="123" t="str">
        <f t="shared" ref="U220:U283" si="104">IF(AE220="true",S220,0)</f>
        <v/>
      </c>
      <c r="V220" s="122" t="str">
        <f t="shared" ref="V220:V283" si="105">IF(AE220="true",T220,0)</f>
        <v/>
      </c>
      <c r="W220" s="123">
        <f t="shared" ref="W220:W283" si="106">IF(AE220="false",S220,0)</f>
        <v>0</v>
      </c>
      <c r="X220" s="122">
        <f t="shared" ref="X220:X283" si="107">IF(AE220="false",T220,0)</f>
        <v>0</v>
      </c>
      <c r="Y220" s="123" t="e">
        <f t="shared" ref="Y220:Y283" si="108">W220-(W220*L220)</f>
        <v>#VALUE!</v>
      </c>
      <c r="Z220" s="122" t="e">
        <f t="shared" ref="Z220:Z283" si="109">X220-(X220*L220)</f>
        <v>#VALUE!</v>
      </c>
      <c r="AA220" s="123" t="e">
        <f t="shared" ref="AA220:AA283" si="110">W220*L220</f>
        <v>#VALUE!</v>
      </c>
      <c r="AB220" s="122" t="e">
        <f t="shared" ref="AB220:AB283" si="111">X220*L220</f>
        <v>#VALUE!</v>
      </c>
      <c r="AD220" s="3" t="e">
        <f t="shared" ref="AD220:AD283" si="112">IF(G220="Specify LOW Code",IF(E220&lt;&gt;"","False","True"),"False")</f>
        <v>#N/A</v>
      </c>
      <c r="AE220" s="3" t="str">
        <f t="shared" ref="AE220:AE283" si="113">IF(H220="Off-Site mixed","false",IF(H220="Off-Site segregated","false","true"))</f>
        <v>true</v>
      </c>
      <c r="AF220" s="3" t="e">
        <f>VLOOKUP(C220,#REF!,2,FALSE)</f>
        <v>#REF!</v>
      </c>
      <c r="AG220" s="3" t="e">
        <f t="shared" ref="AG220:AG283" si="114">AF220&amp;D220</f>
        <v>#REF!</v>
      </c>
      <c r="AH220" s="3">
        <f t="shared" ref="AH220:AH283" si="115">IF(AE220="true",0,VLOOKUP(J220,Lookup_MyDestinations,6,FALSE))</f>
        <v>0</v>
      </c>
      <c r="AI220" s="3">
        <f t="shared" ref="AI220:AI283" si="116">IF(AE220="true",0,VLOOKUP(J220,Lookup_MyDestinations,5,FALSE))</f>
        <v>0</v>
      </c>
      <c r="AJ220" s="3">
        <f t="shared" ref="AJ220:AJ283" si="117">IF(AE220="true", 0,VLOOKUP(J220,Lookup_MyDestinations,4,FALSE))</f>
        <v>0</v>
      </c>
      <c r="AL220" s="3">
        <f t="shared" ref="AL220:AL283" si="118">$AH220*$W220</f>
        <v>0</v>
      </c>
      <c r="AM220" s="3">
        <f t="shared" ref="AM220:AM283" si="119">$AH220*$X220</f>
        <v>0</v>
      </c>
      <c r="AN220" s="3">
        <f t="shared" ref="AN220:AN283" si="120">$AI220*$W220</f>
        <v>0</v>
      </c>
      <c r="AO220" s="3">
        <f t="shared" ref="AO220:AO283" si="121">$AI220*$X220</f>
        <v>0</v>
      </c>
      <c r="AP220" s="3">
        <f t="shared" ref="AP220:AP283" si="122">$AJ220*$W220</f>
        <v>0</v>
      </c>
      <c r="AQ220" s="3">
        <f t="shared" ref="AQ220:AQ283" si="123">$AJ220*$X220</f>
        <v>0</v>
      </c>
      <c r="AS220" s="3" t="e">
        <f t="shared" ref="AS220:AS283" si="124">AF220&amp;G220</f>
        <v>#REF!</v>
      </c>
      <c r="AU220" s="3" t="e">
        <f t="shared" ref="AU220:AU283" si="125">VLOOKUP(D220,Lookup_WasteStreamLOWCode,4,FALSE)</f>
        <v>#NAME?</v>
      </c>
      <c r="AW220" s="3">
        <f t="shared" ref="AW220:AW283" si="126">IF(H220="On-site recovery",S220,0)</f>
        <v>0</v>
      </c>
      <c r="AX220" s="3">
        <f t="shared" ref="AX220:AX283" si="127">IF(H220="On-site recovery",T220,0)</f>
        <v>0</v>
      </c>
      <c r="AY220" s="3">
        <f t="shared" ref="AY220:AY283" si="128">IF(H220="On-site recycled",S220,0)</f>
        <v>0</v>
      </c>
      <c r="AZ220" s="3">
        <f t="shared" ref="AZ220:AZ283" si="129">IF(H220="On-site recycled",T220,0)</f>
        <v>0</v>
      </c>
      <c r="BA220" s="3">
        <f t="shared" ref="BA220:BA283" si="130">IF(H220="On-site re-use",S220,0)</f>
        <v>0</v>
      </c>
      <c r="BB220" s="3">
        <f t="shared" ref="BB220:BB283" si="131">IF(H220="On-site re-use",T220,0)</f>
        <v>0</v>
      </c>
    </row>
    <row r="221" spans="2:54" x14ac:dyDescent="0.35">
      <c r="B221" s="14">
        <v>194</v>
      </c>
      <c r="C221" s="13">
        <f>'Actual Waste'!C200</f>
        <v>0</v>
      </c>
      <c r="D221" s="13">
        <f>'Actual Waste'!D200</f>
        <v>0</v>
      </c>
      <c r="E221" s="130"/>
      <c r="F221" s="130"/>
      <c r="G221" s="129" t="e">
        <f t="shared" si="99"/>
        <v>#N/A</v>
      </c>
      <c r="H221" s="128"/>
      <c r="I221" s="189">
        <f>'Actual Waste'!E200</f>
        <v>0</v>
      </c>
      <c r="J221" s="128"/>
      <c r="K221" s="127"/>
      <c r="L221" s="127" t="str">
        <f>IF('Actual Waste'!H200&lt;&gt;"",'Actual Waste'!H200,'Actual Waste'!I200)</f>
        <v/>
      </c>
      <c r="M221" s="126">
        <f>'Actual Waste'!F200</f>
        <v>0</v>
      </c>
      <c r="N221" s="7" t="str">
        <f>'Actual Waste'!U200</f>
        <v/>
      </c>
      <c r="O221" s="7" t="str">
        <f>'Actual Waste'!V200</f>
        <v/>
      </c>
      <c r="P221" s="6">
        <f>'Actual Waste'!N200</f>
        <v>0</v>
      </c>
      <c r="Q221" s="125" t="str">
        <f t="shared" si="100"/>
        <v/>
      </c>
      <c r="R221" s="124" t="str">
        <f t="shared" si="101"/>
        <v/>
      </c>
      <c r="S221" s="123" t="str">
        <f t="shared" si="102"/>
        <v/>
      </c>
      <c r="T221" s="122" t="str">
        <f t="shared" si="103"/>
        <v/>
      </c>
      <c r="U221" s="123" t="str">
        <f t="shared" si="104"/>
        <v/>
      </c>
      <c r="V221" s="122" t="str">
        <f t="shared" si="105"/>
        <v/>
      </c>
      <c r="W221" s="123">
        <f t="shared" si="106"/>
        <v>0</v>
      </c>
      <c r="X221" s="122">
        <f t="shared" si="107"/>
        <v>0</v>
      </c>
      <c r="Y221" s="123" t="e">
        <f t="shared" si="108"/>
        <v>#VALUE!</v>
      </c>
      <c r="Z221" s="122" t="e">
        <f t="shared" si="109"/>
        <v>#VALUE!</v>
      </c>
      <c r="AA221" s="123" t="e">
        <f t="shared" si="110"/>
        <v>#VALUE!</v>
      </c>
      <c r="AB221" s="122" t="e">
        <f t="shared" si="111"/>
        <v>#VALUE!</v>
      </c>
      <c r="AD221" s="3" t="e">
        <f t="shared" si="112"/>
        <v>#N/A</v>
      </c>
      <c r="AE221" s="3" t="str">
        <f t="shared" si="113"/>
        <v>true</v>
      </c>
      <c r="AF221" s="3" t="e">
        <f>VLOOKUP(C221,#REF!,2,FALSE)</f>
        <v>#REF!</v>
      </c>
      <c r="AG221" s="3" t="e">
        <f t="shared" si="114"/>
        <v>#REF!</v>
      </c>
      <c r="AH221" s="3">
        <f t="shared" si="115"/>
        <v>0</v>
      </c>
      <c r="AI221" s="3">
        <f t="shared" si="116"/>
        <v>0</v>
      </c>
      <c r="AJ221" s="3">
        <f t="shared" si="117"/>
        <v>0</v>
      </c>
      <c r="AL221" s="3">
        <f t="shared" si="118"/>
        <v>0</v>
      </c>
      <c r="AM221" s="3">
        <f t="shared" si="119"/>
        <v>0</v>
      </c>
      <c r="AN221" s="3">
        <f t="shared" si="120"/>
        <v>0</v>
      </c>
      <c r="AO221" s="3">
        <f t="shared" si="121"/>
        <v>0</v>
      </c>
      <c r="AP221" s="3">
        <f t="shared" si="122"/>
        <v>0</v>
      </c>
      <c r="AQ221" s="3">
        <f t="shared" si="123"/>
        <v>0</v>
      </c>
      <c r="AS221" s="3" t="e">
        <f t="shared" si="124"/>
        <v>#REF!</v>
      </c>
      <c r="AU221" s="3" t="e">
        <f t="shared" si="125"/>
        <v>#NAME?</v>
      </c>
      <c r="AW221" s="3">
        <f t="shared" si="126"/>
        <v>0</v>
      </c>
      <c r="AX221" s="3">
        <f t="shared" si="127"/>
        <v>0</v>
      </c>
      <c r="AY221" s="3">
        <f t="shared" si="128"/>
        <v>0</v>
      </c>
      <c r="AZ221" s="3">
        <f t="shared" si="129"/>
        <v>0</v>
      </c>
      <c r="BA221" s="3">
        <f t="shared" si="130"/>
        <v>0</v>
      </c>
      <c r="BB221" s="3">
        <f t="shared" si="131"/>
        <v>0</v>
      </c>
    </row>
    <row r="222" spans="2:54" x14ac:dyDescent="0.35">
      <c r="B222" s="14">
        <v>195</v>
      </c>
      <c r="C222" s="13">
        <f>'Actual Waste'!C201</f>
        <v>0</v>
      </c>
      <c r="D222" s="13">
        <f>'Actual Waste'!D201</f>
        <v>0</v>
      </c>
      <c r="E222" s="130"/>
      <c r="F222" s="130"/>
      <c r="G222" s="129" t="e">
        <f t="shared" si="99"/>
        <v>#N/A</v>
      </c>
      <c r="H222" s="128"/>
      <c r="I222" s="189">
        <f>'Actual Waste'!E201</f>
        <v>0</v>
      </c>
      <c r="J222" s="128"/>
      <c r="K222" s="127"/>
      <c r="L222" s="127" t="str">
        <f>IF('Actual Waste'!H201&lt;&gt;"",'Actual Waste'!H201,'Actual Waste'!I201)</f>
        <v/>
      </c>
      <c r="M222" s="126">
        <f>'Actual Waste'!F201</f>
        <v>0</v>
      </c>
      <c r="N222" s="7" t="str">
        <f>'Actual Waste'!U201</f>
        <v/>
      </c>
      <c r="O222" s="7" t="str">
        <f>'Actual Waste'!V201</f>
        <v/>
      </c>
      <c r="P222" s="6">
        <f>'Actual Waste'!N201</f>
        <v>0</v>
      </c>
      <c r="Q222" s="125" t="str">
        <f t="shared" si="100"/>
        <v/>
      </c>
      <c r="R222" s="124" t="str">
        <f t="shared" si="101"/>
        <v/>
      </c>
      <c r="S222" s="123" t="str">
        <f t="shared" si="102"/>
        <v/>
      </c>
      <c r="T222" s="122" t="str">
        <f t="shared" si="103"/>
        <v/>
      </c>
      <c r="U222" s="123" t="str">
        <f t="shared" si="104"/>
        <v/>
      </c>
      <c r="V222" s="122" t="str">
        <f t="shared" si="105"/>
        <v/>
      </c>
      <c r="W222" s="123">
        <f t="shared" si="106"/>
        <v>0</v>
      </c>
      <c r="X222" s="122">
        <f t="shared" si="107"/>
        <v>0</v>
      </c>
      <c r="Y222" s="123" t="e">
        <f t="shared" si="108"/>
        <v>#VALUE!</v>
      </c>
      <c r="Z222" s="122" t="e">
        <f t="shared" si="109"/>
        <v>#VALUE!</v>
      </c>
      <c r="AA222" s="123" t="e">
        <f t="shared" si="110"/>
        <v>#VALUE!</v>
      </c>
      <c r="AB222" s="122" t="e">
        <f t="shared" si="111"/>
        <v>#VALUE!</v>
      </c>
      <c r="AD222" s="3" t="e">
        <f t="shared" si="112"/>
        <v>#N/A</v>
      </c>
      <c r="AE222" s="3" t="str">
        <f t="shared" si="113"/>
        <v>true</v>
      </c>
      <c r="AF222" s="3" t="e">
        <f>VLOOKUP(C222,#REF!,2,FALSE)</f>
        <v>#REF!</v>
      </c>
      <c r="AG222" s="3" t="e">
        <f t="shared" si="114"/>
        <v>#REF!</v>
      </c>
      <c r="AH222" s="3">
        <f t="shared" si="115"/>
        <v>0</v>
      </c>
      <c r="AI222" s="3">
        <f t="shared" si="116"/>
        <v>0</v>
      </c>
      <c r="AJ222" s="3">
        <f t="shared" si="117"/>
        <v>0</v>
      </c>
      <c r="AL222" s="3">
        <f t="shared" si="118"/>
        <v>0</v>
      </c>
      <c r="AM222" s="3">
        <f t="shared" si="119"/>
        <v>0</v>
      </c>
      <c r="AN222" s="3">
        <f t="shared" si="120"/>
        <v>0</v>
      </c>
      <c r="AO222" s="3">
        <f t="shared" si="121"/>
        <v>0</v>
      </c>
      <c r="AP222" s="3">
        <f t="shared" si="122"/>
        <v>0</v>
      </c>
      <c r="AQ222" s="3">
        <f t="shared" si="123"/>
        <v>0</v>
      </c>
      <c r="AS222" s="3" t="e">
        <f t="shared" si="124"/>
        <v>#REF!</v>
      </c>
      <c r="AU222" s="3" t="e">
        <f t="shared" si="125"/>
        <v>#NAME?</v>
      </c>
      <c r="AW222" s="3">
        <f t="shared" si="126"/>
        <v>0</v>
      </c>
      <c r="AX222" s="3">
        <f t="shared" si="127"/>
        <v>0</v>
      </c>
      <c r="AY222" s="3">
        <f t="shared" si="128"/>
        <v>0</v>
      </c>
      <c r="AZ222" s="3">
        <f t="shared" si="129"/>
        <v>0</v>
      </c>
      <c r="BA222" s="3">
        <f t="shared" si="130"/>
        <v>0</v>
      </c>
      <c r="BB222" s="3">
        <f t="shared" si="131"/>
        <v>0</v>
      </c>
    </row>
    <row r="223" spans="2:54" x14ac:dyDescent="0.35">
      <c r="B223" s="14">
        <v>196</v>
      </c>
      <c r="C223" s="13">
        <f>'Actual Waste'!C202</f>
        <v>0</v>
      </c>
      <c r="D223" s="13">
        <f>'Actual Waste'!D202</f>
        <v>0</v>
      </c>
      <c r="E223" s="130"/>
      <c r="F223" s="130"/>
      <c r="G223" s="129" t="e">
        <f t="shared" si="99"/>
        <v>#N/A</v>
      </c>
      <c r="H223" s="128"/>
      <c r="I223" s="189">
        <f>'Actual Waste'!E202</f>
        <v>0</v>
      </c>
      <c r="J223" s="128"/>
      <c r="K223" s="127"/>
      <c r="L223" s="127" t="str">
        <f>IF('Actual Waste'!H202&lt;&gt;"",'Actual Waste'!H202,'Actual Waste'!I202)</f>
        <v/>
      </c>
      <c r="M223" s="126">
        <f>'Actual Waste'!F202</f>
        <v>0</v>
      </c>
      <c r="N223" s="7" t="str">
        <f>'Actual Waste'!U202</f>
        <v/>
      </c>
      <c r="O223" s="7" t="str">
        <f>'Actual Waste'!V202</f>
        <v/>
      </c>
      <c r="P223" s="6">
        <f>'Actual Waste'!N202</f>
        <v>0</v>
      </c>
      <c r="Q223" s="125" t="str">
        <f t="shared" si="100"/>
        <v/>
      </c>
      <c r="R223" s="124" t="str">
        <f t="shared" si="101"/>
        <v/>
      </c>
      <c r="S223" s="123" t="str">
        <f t="shared" si="102"/>
        <v/>
      </c>
      <c r="T223" s="122" t="str">
        <f t="shared" si="103"/>
        <v/>
      </c>
      <c r="U223" s="123" t="str">
        <f t="shared" si="104"/>
        <v/>
      </c>
      <c r="V223" s="122" t="str">
        <f t="shared" si="105"/>
        <v/>
      </c>
      <c r="W223" s="123">
        <f t="shared" si="106"/>
        <v>0</v>
      </c>
      <c r="X223" s="122">
        <f t="shared" si="107"/>
        <v>0</v>
      </c>
      <c r="Y223" s="123" t="e">
        <f t="shared" si="108"/>
        <v>#VALUE!</v>
      </c>
      <c r="Z223" s="122" t="e">
        <f t="shared" si="109"/>
        <v>#VALUE!</v>
      </c>
      <c r="AA223" s="123" t="e">
        <f t="shared" si="110"/>
        <v>#VALUE!</v>
      </c>
      <c r="AB223" s="122" t="e">
        <f t="shared" si="111"/>
        <v>#VALUE!</v>
      </c>
      <c r="AD223" s="3" t="e">
        <f t="shared" si="112"/>
        <v>#N/A</v>
      </c>
      <c r="AE223" s="3" t="str">
        <f t="shared" si="113"/>
        <v>true</v>
      </c>
      <c r="AF223" s="3" t="e">
        <f>VLOOKUP(C223,#REF!,2,FALSE)</f>
        <v>#REF!</v>
      </c>
      <c r="AG223" s="3" t="e">
        <f t="shared" si="114"/>
        <v>#REF!</v>
      </c>
      <c r="AH223" s="3">
        <f t="shared" si="115"/>
        <v>0</v>
      </c>
      <c r="AI223" s="3">
        <f t="shared" si="116"/>
        <v>0</v>
      </c>
      <c r="AJ223" s="3">
        <f t="shared" si="117"/>
        <v>0</v>
      </c>
      <c r="AL223" s="3">
        <f t="shared" si="118"/>
        <v>0</v>
      </c>
      <c r="AM223" s="3">
        <f t="shared" si="119"/>
        <v>0</v>
      </c>
      <c r="AN223" s="3">
        <f t="shared" si="120"/>
        <v>0</v>
      </c>
      <c r="AO223" s="3">
        <f t="shared" si="121"/>
        <v>0</v>
      </c>
      <c r="AP223" s="3">
        <f t="shared" si="122"/>
        <v>0</v>
      </c>
      <c r="AQ223" s="3">
        <f t="shared" si="123"/>
        <v>0</v>
      </c>
      <c r="AS223" s="3" t="e">
        <f t="shared" si="124"/>
        <v>#REF!</v>
      </c>
      <c r="AU223" s="3" t="e">
        <f t="shared" si="125"/>
        <v>#NAME?</v>
      </c>
      <c r="AW223" s="3">
        <f t="shared" si="126"/>
        <v>0</v>
      </c>
      <c r="AX223" s="3">
        <f t="shared" si="127"/>
        <v>0</v>
      </c>
      <c r="AY223" s="3">
        <f t="shared" si="128"/>
        <v>0</v>
      </c>
      <c r="AZ223" s="3">
        <f t="shared" si="129"/>
        <v>0</v>
      </c>
      <c r="BA223" s="3">
        <f t="shared" si="130"/>
        <v>0</v>
      </c>
      <c r="BB223" s="3">
        <f t="shared" si="131"/>
        <v>0</v>
      </c>
    </row>
    <row r="224" spans="2:54" x14ac:dyDescent="0.35">
      <c r="B224" s="14">
        <v>197</v>
      </c>
      <c r="C224" s="13">
        <f>'Actual Waste'!C203</f>
        <v>0</v>
      </c>
      <c r="D224" s="13">
        <f>'Actual Waste'!D203</f>
        <v>0</v>
      </c>
      <c r="E224" s="130"/>
      <c r="F224" s="130"/>
      <c r="G224" s="129" t="e">
        <f t="shared" si="99"/>
        <v>#N/A</v>
      </c>
      <c r="H224" s="128"/>
      <c r="I224" s="189">
        <f>'Actual Waste'!E203</f>
        <v>0</v>
      </c>
      <c r="J224" s="128"/>
      <c r="K224" s="127"/>
      <c r="L224" s="127" t="str">
        <f>IF('Actual Waste'!H203&lt;&gt;"",'Actual Waste'!H203,'Actual Waste'!I203)</f>
        <v/>
      </c>
      <c r="M224" s="126">
        <f>'Actual Waste'!F203</f>
        <v>0</v>
      </c>
      <c r="N224" s="7" t="str">
        <f>'Actual Waste'!U203</f>
        <v/>
      </c>
      <c r="O224" s="7" t="str">
        <f>'Actual Waste'!V203</f>
        <v/>
      </c>
      <c r="P224" s="6">
        <f>'Actual Waste'!N203</f>
        <v>0</v>
      </c>
      <c r="Q224" s="125" t="str">
        <f t="shared" si="100"/>
        <v/>
      </c>
      <c r="R224" s="124" t="str">
        <f t="shared" si="101"/>
        <v/>
      </c>
      <c r="S224" s="123" t="str">
        <f t="shared" si="102"/>
        <v/>
      </c>
      <c r="T224" s="122" t="str">
        <f t="shared" si="103"/>
        <v/>
      </c>
      <c r="U224" s="123" t="str">
        <f t="shared" si="104"/>
        <v/>
      </c>
      <c r="V224" s="122" t="str">
        <f t="shared" si="105"/>
        <v/>
      </c>
      <c r="W224" s="123">
        <f t="shared" si="106"/>
        <v>0</v>
      </c>
      <c r="X224" s="122">
        <f t="shared" si="107"/>
        <v>0</v>
      </c>
      <c r="Y224" s="123" t="e">
        <f t="shared" si="108"/>
        <v>#VALUE!</v>
      </c>
      <c r="Z224" s="122" t="e">
        <f t="shared" si="109"/>
        <v>#VALUE!</v>
      </c>
      <c r="AA224" s="123" t="e">
        <f t="shared" si="110"/>
        <v>#VALUE!</v>
      </c>
      <c r="AB224" s="122" t="e">
        <f t="shared" si="111"/>
        <v>#VALUE!</v>
      </c>
      <c r="AD224" s="3" t="e">
        <f t="shared" si="112"/>
        <v>#N/A</v>
      </c>
      <c r="AE224" s="3" t="str">
        <f t="shared" si="113"/>
        <v>true</v>
      </c>
      <c r="AF224" s="3" t="e">
        <f>VLOOKUP(C224,#REF!,2,FALSE)</f>
        <v>#REF!</v>
      </c>
      <c r="AG224" s="3" t="e">
        <f t="shared" si="114"/>
        <v>#REF!</v>
      </c>
      <c r="AH224" s="3">
        <f t="shared" si="115"/>
        <v>0</v>
      </c>
      <c r="AI224" s="3">
        <f t="shared" si="116"/>
        <v>0</v>
      </c>
      <c r="AJ224" s="3">
        <f t="shared" si="117"/>
        <v>0</v>
      </c>
      <c r="AL224" s="3">
        <f t="shared" si="118"/>
        <v>0</v>
      </c>
      <c r="AM224" s="3">
        <f t="shared" si="119"/>
        <v>0</v>
      </c>
      <c r="AN224" s="3">
        <f t="shared" si="120"/>
        <v>0</v>
      </c>
      <c r="AO224" s="3">
        <f t="shared" si="121"/>
        <v>0</v>
      </c>
      <c r="AP224" s="3">
        <f t="shared" si="122"/>
        <v>0</v>
      </c>
      <c r="AQ224" s="3">
        <f t="shared" si="123"/>
        <v>0</v>
      </c>
      <c r="AS224" s="3" t="e">
        <f t="shared" si="124"/>
        <v>#REF!</v>
      </c>
      <c r="AU224" s="3" t="e">
        <f t="shared" si="125"/>
        <v>#NAME?</v>
      </c>
      <c r="AW224" s="3">
        <f t="shared" si="126"/>
        <v>0</v>
      </c>
      <c r="AX224" s="3">
        <f t="shared" si="127"/>
        <v>0</v>
      </c>
      <c r="AY224" s="3">
        <f t="shared" si="128"/>
        <v>0</v>
      </c>
      <c r="AZ224" s="3">
        <f t="shared" si="129"/>
        <v>0</v>
      </c>
      <c r="BA224" s="3">
        <f t="shared" si="130"/>
        <v>0</v>
      </c>
      <c r="BB224" s="3">
        <f t="shared" si="131"/>
        <v>0</v>
      </c>
    </row>
    <row r="225" spans="2:54" x14ac:dyDescent="0.35">
      <c r="B225" s="14">
        <v>198</v>
      </c>
      <c r="C225" s="13">
        <f>'Actual Waste'!C204</f>
        <v>0</v>
      </c>
      <c r="D225" s="13">
        <f>'Actual Waste'!D204</f>
        <v>0</v>
      </c>
      <c r="E225" s="130"/>
      <c r="F225" s="130"/>
      <c r="G225" s="129" t="e">
        <f t="shared" si="99"/>
        <v>#N/A</v>
      </c>
      <c r="H225" s="128"/>
      <c r="I225" s="189">
        <f>'Actual Waste'!E204</f>
        <v>0</v>
      </c>
      <c r="J225" s="128"/>
      <c r="K225" s="127"/>
      <c r="L225" s="127" t="str">
        <f>IF('Actual Waste'!H204&lt;&gt;"",'Actual Waste'!H204,'Actual Waste'!I204)</f>
        <v/>
      </c>
      <c r="M225" s="126">
        <f>'Actual Waste'!F204</f>
        <v>0</v>
      </c>
      <c r="N225" s="7" t="str">
        <f>'Actual Waste'!U204</f>
        <v/>
      </c>
      <c r="O225" s="7" t="str">
        <f>'Actual Waste'!V204</f>
        <v/>
      </c>
      <c r="P225" s="6">
        <f>'Actual Waste'!N204</f>
        <v>0</v>
      </c>
      <c r="Q225" s="125" t="str">
        <f t="shared" si="100"/>
        <v/>
      </c>
      <c r="R225" s="124" t="str">
        <f t="shared" si="101"/>
        <v/>
      </c>
      <c r="S225" s="123" t="str">
        <f t="shared" si="102"/>
        <v/>
      </c>
      <c r="T225" s="122" t="str">
        <f t="shared" si="103"/>
        <v/>
      </c>
      <c r="U225" s="123" t="str">
        <f t="shared" si="104"/>
        <v/>
      </c>
      <c r="V225" s="122" t="str">
        <f t="shared" si="105"/>
        <v/>
      </c>
      <c r="W225" s="123">
        <f t="shared" si="106"/>
        <v>0</v>
      </c>
      <c r="X225" s="122">
        <f t="shared" si="107"/>
        <v>0</v>
      </c>
      <c r="Y225" s="123" t="e">
        <f t="shared" si="108"/>
        <v>#VALUE!</v>
      </c>
      <c r="Z225" s="122" t="e">
        <f t="shared" si="109"/>
        <v>#VALUE!</v>
      </c>
      <c r="AA225" s="123" t="e">
        <f t="shared" si="110"/>
        <v>#VALUE!</v>
      </c>
      <c r="AB225" s="122" t="e">
        <f t="shared" si="111"/>
        <v>#VALUE!</v>
      </c>
      <c r="AD225" s="3" t="e">
        <f t="shared" si="112"/>
        <v>#N/A</v>
      </c>
      <c r="AE225" s="3" t="str">
        <f t="shared" si="113"/>
        <v>true</v>
      </c>
      <c r="AF225" s="3" t="e">
        <f>VLOOKUP(C225,#REF!,2,FALSE)</f>
        <v>#REF!</v>
      </c>
      <c r="AG225" s="3" t="e">
        <f t="shared" si="114"/>
        <v>#REF!</v>
      </c>
      <c r="AH225" s="3">
        <f t="shared" si="115"/>
        <v>0</v>
      </c>
      <c r="AI225" s="3">
        <f t="shared" si="116"/>
        <v>0</v>
      </c>
      <c r="AJ225" s="3">
        <f t="shared" si="117"/>
        <v>0</v>
      </c>
      <c r="AL225" s="3">
        <f t="shared" si="118"/>
        <v>0</v>
      </c>
      <c r="AM225" s="3">
        <f t="shared" si="119"/>
        <v>0</v>
      </c>
      <c r="AN225" s="3">
        <f t="shared" si="120"/>
        <v>0</v>
      </c>
      <c r="AO225" s="3">
        <f t="shared" si="121"/>
        <v>0</v>
      </c>
      <c r="AP225" s="3">
        <f t="shared" si="122"/>
        <v>0</v>
      </c>
      <c r="AQ225" s="3">
        <f t="shared" si="123"/>
        <v>0</v>
      </c>
      <c r="AS225" s="3" t="e">
        <f t="shared" si="124"/>
        <v>#REF!</v>
      </c>
      <c r="AU225" s="3" t="e">
        <f t="shared" si="125"/>
        <v>#NAME?</v>
      </c>
      <c r="AW225" s="3">
        <f t="shared" si="126"/>
        <v>0</v>
      </c>
      <c r="AX225" s="3">
        <f t="shared" si="127"/>
        <v>0</v>
      </c>
      <c r="AY225" s="3">
        <f t="shared" si="128"/>
        <v>0</v>
      </c>
      <c r="AZ225" s="3">
        <f t="shared" si="129"/>
        <v>0</v>
      </c>
      <c r="BA225" s="3">
        <f t="shared" si="130"/>
        <v>0</v>
      </c>
      <c r="BB225" s="3">
        <f t="shared" si="131"/>
        <v>0</v>
      </c>
    </row>
    <row r="226" spans="2:54" x14ac:dyDescent="0.35">
      <c r="B226" s="14">
        <v>199</v>
      </c>
      <c r="C226" s="13">
        <f>'Actual Waste'!C205</f>
        <v>0</v>
      </c>
      <c r="D226" s="13">
        <f>'Actual Waste'!D205</f>
        <v>0</v>
      </c>
      <c r="E226" s="130"/>
      <c r="F226" s="130"/>
      <c r="G226" s="129" t="e">
        <f t="shared" si="99"/>
        <v>#N/A</v>
      </c>
      <c r="H226" s="128"/>
      <c r="I226" s="189">
        <f>'Actual Waste'!E205</f>
        <v>0</v>
      </c>
      <c r="J226" s="128"/>
      <c r="K226" s="127"/>
      <c r="L226" s="127" t="str">
        <f>IF('Actual Waste'!H205&lt;&gt;"",'Actual Waste'!H205,'Actual Waste'!I205)</f>
        <v/>
      </c>
      <c r="M226" s="126">
        <f>'Actual Waste'!F205</f>
        <v>0</v>
      </c>
      <c r="N226" s="7" t="str">
        <f>'Actual Waste'!U205</f>
        <v/>
      </c>
      <c r="O226" s="7" t="str">
        <f>'Actual Waste'!V205</f>
        <v/>
      </c>
      <c r="P226" s="6">
        <f>'Actual Waste'!N205</f>
        <v>0</v>
      </c>
      <c r="Q226" s="125" t="str">
        <f t="shared" si="100"/>
        <v/>
      </c>
      <c r="R226" s="124" t="str">
        <f t="shared" si="101"/>
        <v/>
      </c>
      <c r="S226" s="123" t="str">
        <f t="shared" si="102"/>
        <v/>
      </c>
      <c r="T226" s="122" t="str">
        <f t="shared" si="103"/>
        <v/>
      </c>
      <c r="U226" s="123" t="str">
        <f t="shared" si="104"/>
        <v/>
      </c>
      <c r="V226" s="122" t="str">
        <f t="shared" si="105"/>
        <v/>
      </c>
      <c r="W226" s="123">
        <f t="shared" si="106"/>
        <v>0</v>
      </c>
      <c r="X226" s="122">
        <f t="shared" si="107"/>
        <v>0</v>
      </c>
      <c r="Y226" s="123" t="e">
        <f t="shared" si="108"/>
        <v>#VALUE!</v>
      </c>
      <c r="Z226" s="122" t="e">
        <f t="shared" si="109"/>
        <v>#VALUE!</v>
      </c>
      <c r="AA226" s="123" t="e">
        <f t="shared" si="110"/>
        <v>#VALUE!</v>
      </c>
      <c r="AB226" s="122" t="e">
        <f t="shared" si="111"/>
        <v>#VALUE!</v>
      </c>
      <c r="AD226" s="3" t="e">
        <f t="shared" si="112"/>
        <v>#N/A</v>
      </c>
      <c r="AE226" s="3" t="str">
        <f t="shared" si="113"/>
        <v>true</v>
      </c>
      <c r="AF226" s="3" t="e">
        <f>VLOOKUP(C226,#REF!,2,FALSE)</f>
        <v>#REF!</v>
      </c>
      <c r="AG226" s="3" t="e">
        <f t="shared" si="114"/>
        <v>#REF!</v>
      </c>
      <c r="AH226" s="3">
        <f t="shared" si="115"/>
        <v>0</v>
      </c>
      <c r="AI226" s="3">
        <f t="shared" si="116"/>
        <v>0</v>
      </c>
      <c r="AJ226" s="3">
        <f t="shared" si="117"/>
        <v>0</v>
      </c>
      <c r="AL226" s="3">
        <f t="shared" si="118"/>
        <v>0</v>
      </c>
      <c r="AM226" s="3">
        <f t="shared" si="119"/>
        <v>0</v>
      </c>
      <c r="AN226" s="3">
        <f t="shared" si="120"/>
        <v>0</v>
      </c>
      <c r="AO226" s="3">
        <f t="shared" si="121"/>
        <v>0</v>
      </c>
      <c r="AP226" s="3">
        <f t="shared" si="122"/>
        <v>0</v>
      </c>
      <c r="AQ226" s="3">
        <f t="shared" si="123"/>
        <v>0</v>
      </c>
      <c r="AS226" s="3" t="e">
        <f t="shared" si="124"/>
        <v>#REF!</v>
      </c>
      <c r="AU226" s="3" t="e">
        <f t="shared" si="125"/>
        <v>#NAME?</v>
      </c>
      <c r="AW226" s="3">
        <f t="shared" si="126"/>
        <v>0</v>
      </c>
      <c r="AX226" s="3">
        <f t="shared" si="127"/>
        <v>0</v>
      </c>
      <c r="AY226" s="3">
        <f t="shared" si="128"/>
        <v>0</v>
      </c>
      <c r="AZ226" s="3">
        <f t="shared" si="129"/>
        <v>0</v>
      </c>
      <c r="BA226" s="3">
        <f t="shared" si="130"/>
        <v>0</v>
      </c>
      <c r="BB226" s="3">
        <f t="shared" si="131"/>
        <v>0</v>
      </c>
    </row>
    <row r="227" spans="2:54" x14ac:dyDescent="0.35">
      <c r="B227" s="14">
        <v>200</v>
      </c>
      <c r="C227" s="13">
        <f>'Actual Waste'!C206</f>
        <v>0</v>
      </c>
      <c r="D227" s="13">
        <f>'Actual Waste'!D206</f>
        <v>0</v>
      </c>
      <c r="E227" s="130"/>
      <c r="F227" s="130"/>
      <c r="G227" s="129" t="e">
        <f t="shared" si="99"/>
        <v>#N/A</v>
      </c>
      <c r="H227" s="128"/>
      <c r="I227" s="189">
        <f>'Actual Waste'!E206</f>
        <v>0</v>
      </c>
      <c r="J227" s="128"/>
      <c r="K227" s="127"/>
      <c r="L227" s="127" t="str">
        <f>IF('Actual Waste'!H206&lt;&gt;"",'Actual Waste'!H206,'Actual Waste'!I206)</f>
        <v/>
      </c>
      <c r="M227" s="126">
        <f>'Actual Waste'!F206</f>
        <v>0</v>
      </c>
      <c r="N227" s="7" t="str">
        <f>'Actual Waste'!U206</f>
        <v/>
      </c>
      <c r="O227" s="7" t="str">
        <f>'Actual Waste'!V206</f>
        <v/>
      </c>
      <c r="P227" s="6">
        <f>'Actual Waste'!N206</f>
        <v>0</v>
      </c>
      <c r="Q227" s="125" t="str">
        <f t="shared" si="100"/>
        <v/>
      </c>
      <c r="R227" s="124" t="str">
        <f t="shared" si="101"/>
        <v/>
      </c>
      <c r="S227" s="123" t="str">
        <f t="shared" si="102"/>
        <v/>
      </c>
      <c r="T227" s="122" t="str">
        <f t="shared" si="103"/>
        <v/>
      </c>
      <c r="U227" s="123" t="str">
        <f t="shared" si="104"/>
        <v/>
      </c>
      <c r="V227" s="122" t="str">
        <f t="shared" si="105"/>
        <v/>
      </c>
      <c r="W227" s="123">
        <f t="shared" si="106"/>
        <v>0</v>
      </c>
      <c r="X227" s="122">
        <f t="shared" si="107"/>
        <v>0</v>
      </c>
      <c r="Y227" s="123" t="e">
        <f t="shared" si="108"/>
        <v>#VALUE!</v>
      </c>
      <c r="Z227" s="122" t="e">
        <f t="shared" si="109"/>
        <v>#VALUE!</v>
      </c>
      <c r="AA227" s="123" t="e">
        <f t="shared" si="110"/>
        <v>#VALUE!</v>
      </c>
      <c r="AB227" s="122" t="e">
        <f t="shared" si="111"/>
        <v>#VALUE!</v>
      </c>
      <c r="AD227" s="3" t="e">
        <f t="shared" si="112"/>
        <v>#N/A</v>
      </c>
      <c r="AE227" s="3" t="str">
        <f t="shared" si="113"/>
        <v>true</v>
      </c>
      <c r="AF227" s="3" t="e">
        <f>VLOOKUP(C227,#REF!,2,FALSE)</f>
        <v>#REF!</v>
      </c>
      <c r="AG227" s="3" t="e">
        <f t="shared" si="114"/>
        <v>#REF!</v>
      </c>
      <c r="AH227" s="3">
        <f t="shared" si="115"/>
        <v>0</v>
      </c>
      <c r="AI227" s="3">
        <f t="shared" si="116"/>
        <v>0</v>
      </c>
      <c r="AJ227" s="3">
        <f t="shared" si="117"/>
        <v>0</v>
      </c>
      <c r="AL227" s="3">
        <f t="shared" si="118"/>
        <v>0</v>
      </c>
      <c r="AM227" s="3">
        <f t="shared" si="119"/>
        <v>0</v>
      </c>
      <c r="AN227" s="3">
        <f t="shared" si="120"/>
        <v>0</v>
      </c>
      <c r="AO227" s="3">
        <f t="shared" si="121"/>
        <v>0</v>
      </c>
      <c r="AP227" s="3">
        <f t="shared" si="122"/>
        <v>0</v>
      </c>
      <c r="AQ227" s="3">
        <f t="shared" si="123"/>
        <v>0</v>
      </c>
      <c r="AS227" s="3" t="e">
        <f t="shared" si="124"/>
        <v>#REF!</v>
      </c>
      <c r="AU227" s="3" t="e">
        <f t="shared" si="125"/>
        <v>#NAME?</v>
      </c>
      <c r="AW227" s="3">
        <f t="shared" si="126"/>
        <v>0</v>
      </c>
      <c r="AX227" s="3">
        <f t="shared" si="127"/>
        <v>0</v>
      </c>
      <c r="AY227" s="3">
        <f t="shared" si="128"/>
        <v>0</v>
      </c>
      <c r="AZ227" s="3">
        <f t="shared" si="129"/>
        <v>0</v>
      </c>
      <c r="BA227" s="3">
        <f t="shared" si="130"/>
        <v>0</v>
      </c>
      <c r="BB227" s="3">
        <f t="shared" si="131"/>
        <v>0</v>
      </c>
    </row>
    <row r="228" spans="2:54" x14ac:dyDescent="0.35">
      <c r="B228" s="14">
        <v>201</v>
      </c>
      <c r="C228" s="13"/>
      <c r="D228" s="13"/>
      <c r="E228" s="130"/>
      <c r="F228" s="130"/>
      <c r="G228" s="129" t="str">
        <f t="shared" si="99"/>
        <v/>
      </c>
      <c r="H228" s="128"/>
      <c r="I228" s="189"/>
      <c r="J228" s="128"/>
      <c r="K228" s="127"/>
      <c r="L228" s="127"/>
      <c r="M228" s="126"/>
      <c r="N228" s="7"/>
      <c r="O228" s="6"/>
      <c r="P228" s="6"/>
      <c r="Q228" s="125" t="str">
        <f t="shared" si="100"/>
        <v/>
      </c>
      <c r="R228" s="124" t="str">
        <f t="shared" si="101"/>
        <v/>
      </c>
      <c r="S228" s="123">
        <f t="shared" si="102"/>
        <v>0</v>
      </c>
      <c r="T228" s="122">
        <f t="shared" si="103"/>
        <v>0</v>
      </c>
      <c r="U228" s="123">
        <f t="shared" si="104"/>
        <v>0</v>
      </c>
      <c r="V228" s="122">
        <f t="shared" si="105"/>
        <v>0</v>
      </c>
      <c r="W228" s="123">
        <f t="shared" si="106"/>
        <v>0</v>
      </c>
      <c r="X228" s="122">
        <f t="shared" si="107"/>
        <v>0</v>
      </c>
      <c r="Y228" s="123">
        <f t="shared" si="108"/>
        <v>0</v>
      </c>
      <c r="Z228" s="122">
        <f t="shared" si="109"/>
        <v>0</v>
      </c>
      <c r="AA228" s="123">
        <f t="shared" si="110"/>
        <v>0</v>
      </c>
      <c r="AB228" s="122">
        <f t="shared" si="111"/>
        <v>0</v>
      </c>
      <c r="AD228" s="3" t="str">
        <f t="shared" si="112"/>
        <v>False</v>
      </c>
      <c r="AE228" s="3" t="str">
        <f t="shared" si="113"/>
        <v>true</v>
      </c>
      <c r="AF228" s="3" t="e">
        <f>VLOOKUP(C228,#REF!,2,FALSE)</f>
        <v>#REF!</v>
      </c>
      <c r="AG228" s="3" t="e">
        <f t="shared" si="114"/>
        <v>#REF!</v>
      </c>
      <c r="AH228" s="3">
        <f t="shared" si="115"/>
        <v>0</v>
      </c>
      <c r="AI228" s="3">
        <f t="shared" si="116"/>
        <v>0</v>
      </c>
      <c r="AJ228" s="3">
        <f t="shared" si="117"/>
        <v>0</v>
      </c>
      <c r="AL228" s="3">
        <f t="shared" si="118"/>
        <v>0</v>
      </c>
      <c r="AM228" s="3">
        <f t="shared" si="119"/>
        <v>0</v>
      </c>
      <c r="AN228" s="3">
        <f t="shared" si="120"/>
        <v>0</v>
      </c>
      <c r="AO228" s="3">
        <f t="shared" si="121"/>
        <v>0</v>
      </c>
      <c r="AP228" s="3">
        <f t="shared" si="122"/>
        <v>0</v>
      </c>
      <c r="AQ228" s="3">
        <f t="shared" si="123"/>
        <v>0</v>
      </c>
      <c r="AS228" s="3" t="e">
        <f t="shared" si="124"/>
        <v>#REF!</v>
      </c>
      <c r="AU228" s="3" t="e">
        <f t="shared" si="125"/>
        <v>#NAME?</v>
      </c>
      <c r="AW228" s="3">
        <f t="shared" si="126"/>
        <v>0</v>
      </c>
      <c r="AX228" s="3">
        <f t="shared" si="127"/>
        <v>0</v>
      </c>
      <c r="AY228" s="3">
        <f t="shared" si="128"/>
        <v>0</v>
      </c>
      <c r="AZ228" s="3">
        <f t="shared" si="129"/>
        <v>0</v>
      </c>
      <c r="BA228" s="3">
        <f t="shared" si="130"/>
        <v>0</v>
      </c>
      <c r="BB228" s="3">
        <f t="shared" si="131"/>
        <v>0</v>
      </c>
    </row>
    <row r="229" spans="2:54" x14ac:dyDescent="0.35">
      <c r="B229" s="14">
        <v>202</v>
      </c>
      <c r="C229" s="13"/>
      <c r="D229" s="13"/>
      <c r="E229" s="130"/>
      <c r="F229" s="130"/>
      <c r="G229" s="129" t="str">
        <f t="shared" si="99"/>
        <v/>
      </c>
      <c r="H229" s="128"/>
      <c r="I229" s="189"/>
      <c r="J229" s="128"/>
      <c r="K229" s="127"/>
      <c r="L229" s="127"/>
      <c r="M229" s="126"/>
      <c r="N229" s="7"/>
      <c r="O229" s="6"/>
      <c r="P229" s="6"/>
      <c r="Q229" s="125" t="str">
        <f t="shared" si="100"/>
        <v/>
      </c>
      <c r="R229" s="124" t="str">
        <f t="shared" si="101"/>
        <v/>
      </c>
      <c r="S229" s="123">
        <f t="shared" si="102"/>
        <v>0</v>
      </c>
      <c r="T229" s="122">
        <f t="shared" si="103"/>
        <v>0</v>
      </c>
      <c r="U229" s="123">
        <f t="shared" si="104"/>
        <v>0</v>
      </c>
      <c r="V229" s="122">
        <f t="shared" si="105"/>
        <v>0</v>
      </c>
      <c r="W229" s="123">
        <f t="shared" si="106"/>
        <v>0</v>
      </c>
      <c r="X229" s="122">
        <f t="shared" si="107"/>
        <v>0</v>
      </c>
      <c r="Y229" s="123">
        <f t="shared" si="108"/>
        <v>0</v>
      </c>
      <c r="Z229" s="122">
        <f t="shared" si="109"/>
        <v>0</v>
      </c>
      <c r="AA229" s="123">
        <f t="shared" si="110"/>
        <v>0</v>
      </c>
      <c r="AB229" s="122">
        <f t="shared" si="111"/>
        <v>0</v>
      </c>
      <c r="AD229" s="3" t="str">
        <f t="shared" si="112"/>
        <v>False</v>
      </c>
      <c r="AE229" s="3" t="str">
        <f t="shared" si="113"/>
        <v>true</v>
      </c>
      <c r="AF229" s="3" t="e">
        <f>VLOOKUP(C229,#REF!,2,FALSE)</f>
        <v>#REF!</v>
      </c>
      <c r="AG229" s="3" t="e">
        <f t="shared" si="114"/>
        <v>#REF!</v>
      </c>
      <c r="AH229" s="3">
        <f t="shared" si="115"/>
        <v>0</v>
      </c>
      <c r="AI229" s="3">
        <f t="shared" si="116"/>
        <v>0</v>
      </c>
      <c r="AJ229" s="3">
        <f t="shared" si="117"/>
        <v>0</v>
      </c>
      <c r="AL229" s="3">
        <f t="shared" si="118"/>
        <v>0</v>
      </c>
      <c r="AM229" s="3">
        <f t="shared" si="119"/>
        <v>0</v>
      </c>
      <c r="AN229" s="3">
        <f t="shared" si="120"/>
        <v>0</v>
      </c>
      <c r="AO229" s="3">
        <f t="shared" si="121"/>
        <v>0</v>
      </c>
      <c r="AP229" s="3">
        <f t="shared" si="122"/>
        <v>0</v>
      </c>
      <c r="AQ229" s="3">
        <f t="shared" si="123"/>
        <v>0</v>
      </c>
      <c r="AS229" s="3" t="e">
        <f t="shared" si="124"/>
        <v>#REF!</v>
      </c>
      <c r="AU229" s="3" t="e">
        <f t="shared" si="125"/>
        <v>#NAME?</v>
      </c>
      <c r="AW229" s="3">
        <f t="shared" si="126"/>
        <v>0</v>
      </c>
      <c r="AX229" s="3">
        <f t="shared" si="127"/>
        <v>0</v>
      </c>
      <c r="AY229" s="3">
        <f t="shared" si="128"/>
        <v>0</v>
      </c>
      <c r="AZ229" s="3">
        <f t="shared" si="129"/>
        <v>0</v>
      </c>
      <c r="BA229" s="3">
        <f t="shared" si="130"/>
        <v>0</v>
      </c>
      <c r="BB229" s="3">
        <f t="shared" si="131"/>
        <v>0</v>
      </c>
    </row>
    <row r="230" spans="2:54" x14ac:dyDescent="0.35">
      <c r="B230" s="14">
        <v>203</v>
      </c>
      <c r="C230" s="13"/>
      <c r="D230" s="13"/>
      <c r="E230" s="130"/>
      <c r="F230" s="130"/>
      <c r="G230" s="129" t="str">
        <f t="shared" si="99"/>
        <v/>
      </c>
      <c r="H230" s="128"/>
      <c r="I230" s="189"/>
      <c r="J230" s="128"/>
      <c r="K230" s="127"/>
      <c r="L230" s="127"/>
      <c r="M230" s="126"/>
      <c r="N230" s="7"/>
      <c r="O230" s="6"/>
      <c r="P230" s="6"/>
      <c r="Q230" s="125" t="str">
        <f t="shared" si="100"/>
        <v/>
      </c>
      <c r="R230" s="124" t="str">
        <f t="shared" si="101"/>
        <v/>
      </c>
      <c r="S230" s="123">
        <f t="shared" si="102"/>
        <v>0</v>
      </c>
      <c r="T230" s="122">
        <f t="shared" si="103"/>
        <v>0</v>
      </c>
      <c r="U230" s="123">
        <f t="shared" si="104"/>
        <v>0</v>
      </c>
      <c r="V230" s="122">
        <f t="shared" si="105"/>
        <v>0</v>
      </c>
      <c r="W230" s="123">
        <f t="shared" si="106"/>
        <v>0</v>
      </c>
      <c r="X230" s="122">
        <f t="shared" si="107"/>
        <v>0</v>
      </c>
      <c r="Y230" s="123">
        <f t="shared" si="108"/>
        <v>0</v>
      </c>
      <c r="Z230" s="122">
        <f t="shared" si="109"/>
        <v>0</v>
      </c>
      <c r="AA230" s="123">
        <f t="shared" si="110"/>
        <v>0</v>
      </c>
      <c r="AB230" s="122">
        <f t="shared" si="111"/>
        <v>0</v>
      </c>
      <c r="AD230" s="3" t="str">
        <f t="shared" si="112"/>
        <v>False</v>
      </c>
      <c r="AE230" s="3" t="str">
        <f t="shared" si="113"/>
        <v>true</v>
      </c>
      <c r="AF230" s="3" t="e">
        <f>VLOOKUP(C230,#REF!,2,FALSE)</f>
        <v>#REF!</v>
      </c>
      <c r="AG230" s="3" t="e">
        <f t="shared" si="114"/>
        <v>#REF!</v>
      </c>
      <c r="AH230" s="3">
        <f t="shared" si="115"/>
        <v>0</v>
      </c>
      <c r="AI230" s="3">
        <f t="shared" si="116"/>
        <v>0</v>
      </c>
      <c r="AJ230" s="3">
        <f t="shared" si="117"/>
        <v>0</v>
      </c>
      <c r="AL230" s="3">
        <f t="shared" si="118"/>
        <v>0</v>
      </c>
      <c r="AM230" s="3">
        <f t="shared" si="119"/>
        <v>0</v>
      </c>
      <c r="AN230" s="3">
        <f t="shared" si="120"/>
        <v>0</v>
      </c>
      <c r="AO230" s="3">
        <f t="shared" si="121"/>
        <v>0</v>
      </c>
      <c r="AP230" s="3">
        <f t="shared" si="122"/>
        <v>0</v>
      </c>
      <c r="AQ230" s="3">
        <f t="shared" si="123"/>
        <v>0</v>
      </c>
      <c r="AS230" s="3" t="e">
        <f t="shared" si="124"/>
        <v>#REF!</v>
      </c>
      <c r="AU230" s="3" t="e">
        <f t="shared" si="125"/>
        <v>#NAME?</v>
      </c>
      <c r="AW230" s="3">
        <f t="shared" si="126"/>
        <v>0</v>
      </c>
      <c r="AX230" s="3">
        <f t="shared" si="127"/>
        <v>0</v>
      </c>
      <c r="AY230" s="3">
        <f t="shared" si="128"/>
        <v>0</v>
      </c>
      <c r="AZ230" s="3">
        <f t="shared" si="129"/>
        <v>0</v>
      </c>
      <c r="BA230" s="3">
        <f t="shared" si="130"/>
        <v>0</v>
      </c>
      <c r="BB230" s="3">
        <f t="shared" si="131"/>
        <v>0</v>
      </c>
    </row>
    <row r="231" spans="2:54" x14ac:dyDescent="0.35">
      <c r="B231" s="14">
        <v>204</v>
      </c>
      <c r="C231" s="13"/>
      <c r="D231" s="13"/>
      <c r="E231" s="130"/>
      <c r="F231" s="130"/>
      <c r="G231" s="129" t="str">
        <f t="shared" si="99"/>
        <v/>
      </c>
      <c r="H231" s="128"/>
      <c r="I231" s="189"/>
      <c r="J231" s="128"/>
      <c r="K231" s="127"/>
      <c r="L231" s="127"/>
      <c r="M231" s="126"/>
      <c r="N231" s="7"/>
      <c r="O231" s="6"/>
      <c r="P231" s="6"/>
      <c r="Q231" s="125" t="str">
        <f t="shared" si="100"/>
        <v/>
      </c>
      <c r="R231" s="124" t="str">
        <f t="shared" si="101"/>
        <v/>
      </c>
      <c r="S231" s="123">
        <f t="shared" si="102"/>
        <v>0</v>
      </c>
      <c r="T231" s="122">
        <f t="shared" si="103"/>
        <v>0</v>
      </c>
      <c r="U231" s="123">
        <f t="shared" si="104"/>
        <v>0</v>
      </c>
      <c r="V231" s="122">
        <f t="shared" si="105"/>
        <v>0</v>
      </c>
      <c r="W231" s="123">
        <f t="shared" si="106"/>
        <v>0</v>
      </c>
      <c r="X231" s="122">
        <f t="shared" si="107"/>
        <v>0</v>
      </c>
      <c r="Y231" s="123">
        <f t="shared" si="108"/>
        <v>0</v>
      </c>
      <c r="Z231" s="122">
        <f t="shared" si="109"/>
        <v>0</v>
      </c>
      <c r="AA231" s="123">
        <f t="shared" si="110"/>
        <v>0</v>
      </c>
      <c r="AB231" s="122">
        <f t="shared" si="111"/>
        <v>0</v>
      </c>
      <c r="AD231" s="3" t="str">
        <f t="shared" si="112"/>
        <v>False</v>
      </c>
      <c r="AE231" s="3" t="str">
        <f t="shared" si="113"/>
        <v>true</v>
      </c>
      <c r="AF231" s="3" t="e">
        <f>VLOOKUP(C231,#REF!,2,FALSE)</f>
        <v>#REF!</v>
      </c>
      <c r="AG231" s="3" t="e">
        <f t="shared" si="114"/>
        <v>#REF!</v>
      </c>
      <c r="AH231" s="3">
        <f t="shared" si="115"/>
        <v>0</v>
      </c>
      <c r="AI231" s="3">
        <f t="shared" si="116"/>
        <v>0</v>
      </c>
      <c r="AJ231" s="3">
        <f t="shared" si="117"/>
        <v>0</v>
      </c>
      <c r="AL231" s="3">
        <f t="shared" si="118"/>
        <v>0</v>
      </c>
      <c r="AM231" s="3">
        <f t="shared" si="119"/>
        <v>0</v>
      </c>
      <c r="AN231" s="3">
        <f t="shared" si="120"/>
        <v>0</v>
      </c>
      <c r="AO231" s="3">
        <f t="shared" si="121"/>
        <v>0</v>
      </c>
      <c r="AP231" s="3">
        <f t="shared" si="122"/>
        <v>0</v>
      </c>
      <c r="AQ231" s="3">
        <f t="shared" si="123"/>
        <v>0</v>
      </c>
      <c r="AS231" s="3" t="e">
        <f t="shared" si="124"/>
        <v>#REF!</v>
      </c>
      <c r="AU231" s="3" t="e">
        <f t="shared" si="125"/>
        <v>#NAME?</v>
      </c>
      <c r="AW231" s="3">
        <f t="shared" si="126"/>
        <v>0</v>
      </c>
      <c r="AX231" s="3">
        <f t="shared" si="127"/>
        <v>0</v>
      </c>
      <c r="AY231" s="3">
        <f t="shared" si="128"/>
        <v>0</v>
      </c>
      <c r="AZ231" s="3">
        <f t="shared" si="129"/>
        <v>0</v>
      </c>
      <c r="BA231" s="3">
        <f t="shared" si="130"/>
        <v>0</v>
      </c>
      <c r="BB231" s="3">
        <f t="shared" si="131"/>
        <v>0</v>
      </c>
    </row>
    <row r="232" spans="2:54" x14ac:dyDescent="0.35">
      <c r="B232" s="14">
        <v>205</v>
      </c>
      <c r="C232" s="13"/>
      <c r="D232" s="13"/>
      <c r="E232" s="130"/>
      <c r="F232" s="130"/>
      <c r="G232" s="129" t="str">
        <f t="shared" si="99"/>
        <v/>
      </c>
      <c r="H232" s="128"/>
      <c r="I232" s="189"/>
      <c r="J232" s="128"/>
      <c r="K232" s="127"/>
      <c r="L232" s="127"/>
      <c r="M232" s="126"/>
      <c r="N232" s="7"/>
      <c r="O232" s="6"/>
      <c r="P232" s="6"/>
      <c r="Q232" s="125" t="str">
        <f t="shared" si="100"/>
        <v/>
      </c>
      <c r="R232" s="124" t="str">
        <f t="shared" si="101"/>
        <v/>
      </c>
      <c r="S232" s="123">
        <f t="shared" si="102"/>
        <v>0</v>
      </c>
      <c r="T232" s="122">
        <f t="shared" si="103"/>
        <v>0</v>
      </c>
      <c r="U232" s="123">
        <f t="shared" si="104"/>
        <v>0</v>
      </c>
      <c r="V232" s="122">
        <f t="shared" si="105"/>
        <v>0</v>
      </c>
      <c r="W232" s="123">
        <f t="shared" si="106"/>
        <v>0</v>
      </c>
      <c r="X232" s="122">
        <f t="shared" si="107"/>
        <v>0</v>
      </c>
      <c r="Y232" s="123">
        <f t="shared" si="108"/>
        <v>0</v>
      </c>
      <c r="Z232" s="122">
        <f t="shared" si="109"/>
        <v>0</v>
      </c>
      <c r="AA232" s="123">
        <f t="shared" si="110"/>
        <v>0</v>
      </c>
      <c r="AB232" s="122">
        <f t="shared" si="111"/>
        <v>0</v>
      </c>
      <c r="AD232" s="3" t="str">
        <f t="shared" si="112"/>
        <v>False</v>
      </c>
      <c r="AE232" s="3" t="str">
        <f t="shared" si="113"/>
        <v>true</v>
      </c>
      <c r="AF232" s="3" t="e">
        <f>VLOOKUP(C232,#REF!,2,FALSE)</f>
        <v>#REF!</v>
      </c>
      <c r="AG232" s="3" t="e">
        <f t="shared" si="114"/>
        <v>#REF!</v>
      </c>
      <c r="AH232" s="3">
        <f t="shared" si="115"/>
        <v>0</v>
      </c>
      <c r="AI232" s="3">
        <f t="shared" si="116"/>
        <v>0</v>
      </c>
      <c r="AJ232" s="3">
        <f t="shared" si="117"/>
        <v>0</v>
      </c>
      <c r="AL232" s="3">
        <f t="shared" si="118"/>
        <v>0</v>
      </c>
      <c r="AM232" s="3">
        <f t="shared" si="119"/>
        <v>0</v>
      </c>
      <c r="AN232" s="3">
        <f t="shared" si="120"/>
        <v>0</v>
      </c>
      <c r="AO232" s="3">
        <f t="shared" si="121"/>
        <v>0</v>
      </c>
      <c r="AP232" s="3">
        <f t="shared" si="122"/>
        <v>0</v>
      </c>
      <c r="AQ232" s="3">
        <f t="shared" si="123"/>
        <v>0</v>
      </c>
      <c r="AS232" s="3" t="e">
        <f t="shared" si="124"/>
        <v>#REF!</v>
      </c>
      <c r="AU232" s="3" t="e">
        <f t="shared" si="125"/>
        <v>#NAME?</v>
      </c>
      <c r="AW232" s="3">
        <f t="shared" si="126"/>
        <v>0</v>
      </c>
      <c r="AX232" s="3">
        <f t="shared" si="127"/>
        <v>0</v>
      </c>
      <c r="AY232" s="3">
        <f t="shared" si="128"/>
        <v>0</v>
      </c>
      <c r="AZ232" s="3">
        <f t="shared" si="129"/>
        <v>0</v>
      </c>
      <c r="BA232" s="3">
        <f t="shared" si="130"/>
        <v>0</v>
      </c>
      <c r="BB232" s="3">
        <f t="shared" si="131"/>
        <v>0</v>
      </c>
    </row>
    <row r="233" spans="2:54" x14ac:dyDescent="0.35">
      <c r="B233" s="14">
        <v>206</v>
      </c>
      <c r="C233" s="13"/>
      <c r="D233" s="13"/>
      <c r="E233" s="130"/>
      <c r="F233" s="130"/>
      <c r="G233" s="129" t="str">
        <f t="shared" si="99"/>
        <v/>
      </c>
      <c r="H233" s="128"/>
      <c r="I233" s="189"/>
      <c r="J233" s="128"/>
      <c r="K233" s="127"/>
      <c r="L233" s="127"/>
      <c r="M233" s="126"/>
      <c r="N233" s="7"/>
      <c r="O233" s="6"/>
      <c r="P233" s="6"/>
      <c r="Q233" s="125" t="str">
        <f t="shared" si="100"/>
        <v/>
      </c>
      <c r="R233" s="124" t="str">
        <f t="shared" si="101"/>
        <v/>
      </c>
      <c r="S233" s="123">
        <f t="shared" si="102"/>
        <v>0</v>
      </c>
      <c r="T233" s="122">
        <f t="shared" si="103"/>
        <v>0</v>
      </c>
      <c r="U233" s="123">
        <f t="shared" si="104"/>
        <v>0</v>
      </c>
      <c r="V233" s="122">
        <f t="shared" si="105"/>
        <v>0</v>
      </c>
      <c r="W233" s="123">
        <f t="shared" si="106"/>
        <v>0</v>
      </c>
      <c r="X233" s="122">
        <f t="shared" si="107"/>
        <v>0</v>
      </c>
      <c r="Y233" s="123">
        <f t="shared" si="108"/>
        <v>0</v>
      </c>
      <c r="Z233" s="122">
        <f t="shared" si="109"/>
        <v>0</v>
      </c>
      <c r="AA233" s="123">
        <f t="shared" si="110"/>
        <v>0</v>
      </c>
      <c r="AB233" s="122">
        <f t="shared" si="111"/>
        <v>0</v>
      </c>
      <c r="AD233" s="3" t="str">
        <f t="shared" si="112"/>
        <v>False</v>
      </c>
      <c r="AE233" s="3" t="str">
        <f t="shared" si="113"/>
        <v>true</v>
      </c>
      <c r="AF233" s="3" t="e">
        <f>VLOOKUP(C233,#REF!,2,FALSE)</f>
        <v>#REF!</v>
      </c>
      <c r="AG233" s="3" t="e">
        <f t="shared" si="114"/>
        <v>#REF!</v>
      </c>
      <c r="AH233" s="3">
        <f t="shared" si="115"/>
        <v>0</v>
      </c>
      <c r="AI233" s="3">
        <f t="shared" si="116"/>
        <v>0</v>
      </c>
      <c r="AJ233" s="3">
        <f t="shared" si="117"/>
        <v>0</v>
      </c>
      <c r="AL233" s="3">
        <f t="shared" si="118"/>
        <v>0</v>
      </c>
      <c r="AM233" s="3">
        <f t="shared" si="119"/>
        <v>0</v>
      </c>
      <c r="AN233" s="3">
        <f t="shared" si="120"/>
        <v>0</v>
      </c>
      <c r="AO233" s="3">
        <f t="shared" si="121"/>
        <v>0</v>
      </c>
      <c r="AP233" s="3">
        <f t="shared" si="122"/>
        <v>0</v>
      </c>
      <c r="AQ233" s="3">
        <f t="shared" si="123"/>
        <v>0</v>
      </c>
      <c r="AS233" s="3" t="e">
        <f t="shared" si="124"/>
        <v>#REF!</v>
      </c>
      <c r="AU233" s="3" t="e">
        <f t="shared" si="125"/>
        <v>#NAME?</v>
      </c>
      <c r="AW233" s="3">
        <f t="shared" si="126"/>
        <v>0</v>
      </c>
      <c r="AX233" s="3">
        <f t="shared" si="127"/>
        <v>0</v>
      </c>
      <c r="AY233" s="3">
        <f t="shared" si="128"/>
        <v>0</v>
      </c>
      <c r="AZ233" s="3">
        <f t="shared" si="129"/>
        <v>0</v>
      </c>
      <c r="BA233" s="3">
        <f t="shared" si="130"/>
        <v>0</v>
      </c>
      <c r="BB233" s="3">
        <f t="shared" si="131"/>
        <v>0</v>
      </c>
    </row>
    <row r="234" spans="2:54" x14ac:dyDescent="0.35">
      <c r="B234" s="14">
        <v>207</v>
      </c>
      <c r="C234" s="13"/>
      <c r="D234" s="13"/>
      <c r="E234" s="130"/>
      <c r="F234" s="130"/>
      <c r="G234" s="129" t="str">
        <f t="shared" si="99"/>
        <v/>
      </c>
      <c r="H234" s="128"/>
      <c r="I234" s="189"/>
      <c r="J234" s="128"/>
      <c r="K234" s="127"/>
      <c r="L234" s="127"/>
      <c r="M234" s="126"/>
      <c r="N234" s="7"/>
      <c r="O234" s="6"/>
      <c r="P234" s="6"/>
      <c r="Q234" s="125" t="str">
        <f t="shared" si="100"/>
        <v/>
      </c>
      <c r="R234" s="124" t="str">
        <f t="shared" si="101"/>
        <v/>
      </c>
      <c r="S234" s="123">
        <f t="shared" si="102"/>
        <v>0</v>
      </c>
      <c r="T234" s="122">
        <f t="shared" si="103"/>
        <v>0</v>
      </c>
      <c r="U234" s="123">
        <f t="shared" si="104"/>
        <v>0</v>
      </c>
      <c r="V234" s="122">
        <f t="shared" si="105"/>
        <v>0</v>
      </c>
      <c r="W234" s="123">
        <f t="shared" si="106"/>
        <v>0</v>
      </c>
      <c r="X234" s="122">
        <f t="shared" si="107"/>
        <v>0</v>
      </c>
      <c r="Y234" s="123">
        <f t="shared" si="108"/>
        <v>0</v>
      </c>
      <c r="Z234" s="122">
        <f t="shared" si="109"/>
        <v>0</v>
      </c>
      <c r="AA234" s="123">
        <f t="shared" si="110"/>
        <v>0</v>
      </c>
      <c r="AB234" s="122">
        <f t="shared" si="111"/>
        <v>0</v>
      </c>
      <c r="AD234" s="3" t="str">
        <f t="shared" si="112"/>
        <v>False</v>
      </c>
      <c r="AE234" s="3" t="str">
        <f t="shared" si="113"/>
        <v>true</v>
      </c>
      <c r="AF234" s="3" t="e">
        <f>VLOOKUP(C234,#REF!,2,FALSE)</f>
        <v>#REF!</v>
      </c>
      <c r="AG234" s="3" t="e">
        <f t="shared" si="114"/>
        <v>#REF!</v>
      </c>
      <c r="AH234" s="3">
        <f t="shared" si="115"/>
        <v>0</v>
      </c>
      <c r="AI234" s="3">
        <f t="shared" si="116"/>
        <v>0</v>
      </c>
      <c r="AJ234" s="3">
        <f t="shared" si="117"/>
        <v>0</v>
      </c>
      <c r="AL234" s="3">
        <f t="shared" si="118"/>
        <v>0</v>
      </c>
      <c r="AM234" s="3">
        <f t="shared" si="119"/>
        <v>0</v>
      </c>
      <c r="AN234" s="3">
        <f t="shared" si="120"/>
        <v>0</v>
      </c>
      <c r="AO234" s="3">
        <f t="shared" si="121"/>
        <v>0</v>
      </c>
      <c r="AP234" s="3">
        <f t="shared" si="122"/>
        <v>0</v>
      </c>
      <c r="AQ234" s="3">
        <f t="shared" si="123"/>
        <v>0</v>
      </c>
      <c r="AS234" s="3" t="e">
        <f t="shared" si="124"/>
        <v>#REF!</v>
      </c>
      <c r="AU234" s="3" t="e">
        <f t="shared" si="125"/>
        <v>#NAME?</v>
      </c>
      <c r="AW234" s="3">
        <f t="shared" si="126"/>
        <v>0</v>
      </c>
      <c r="AX234" s="3">
        <f t="shared" si="127"/>
        <v>0</v>
      </c>
      <c r="AY234" s="3">
        <f t="shared" si="128"/>
        <v>0</v>
      </c>
      <c r="AZ234" s="3">
        <f t="shared" si="129"/>
        <v>0</v>
      </c>
      <c r="BA234" s="3">
        <f t="shared" si="130"/>
        <v>0</v>
      </c>
      <c r="BB234" s="3">
        <f t="shared" si="131"/>
        <v>0</v>
      </c>
    </row>
    <row r="235" spans="2:54" x14ac:dyDescent="0.35">
      <c r="B235" s="14">
        <v>208</v>
      </c>
      <c r="C235" s="13"/>
      <c r="D235" s="13"/>
      <c r="E235" s="130"/>
      <c r="F235" s="130"/>
      <c r="G235" s="129" t="str">
        <f t="shared" si="99"/>
        <v/>
      </c>
      <c r="H235" s="128"/>
      <c r="I235" s="189"/>
      <c r="J235" s="128"/>
      <c r="K235" s="127"/>
      <c r="L235" s="127"/>
      <c r="M235" s="126"/>
      <c r="N235" s="7"/>
      <c r="O235" s="6"/>
      <c r="P235" s="6"/>
      <c r="Q235" s="125" t="str">
        <f t="shared" si="100"/>
        <v/>
      </c>
      <c r="R235" s="124" t="str">
        <f t="shared" si="101"/>
        <v/>
      </c>
      <c r="S235" s="123">
        <f t="shared" si="102"/>
        <v>0</v>
      </c>
      <c r="T235" s="122">
        <f t="shared" si="103"/>
        <v>0</v>
      </c>
      <c r="U235" s="123">
        <f t="shared" si="104"/>
        <v>0</v>
      </c>
      <c r="V235" s="122">
        <f t="shared" si="105"/>
        <v>0</v>
      </c>
      <c r="W235" s="123">
        <f t="shared" si="106"/>
        <v>0</v>
      </c>
      <c r="X235" s="122">
        <f t="shared" si="107"/>
        <v>0</v>
      </c>
      <c r="Y235" s="123">
        <f t="shared" si="108"/>
        <v>0</v>
      </c>
      <c r="Z235" s="122">
        <f t="shared" si="109"/>
        <v>0</v>
      </c>
      <c r="AA235" s="123">
        <f t="shared" si="110"/>
        <v>0</v>
      </c>
      <c r="AB235" s="122">
        <f t="shared" si="111"/>
        <v>0</v>
      </c>
      <c r="AD235" s="3" t="str">
        <f t="shared" si="112"/>
        <v>False</v>
      </c>
      <c r="AE235" s="3" t="str">
        <f t="shared" si="113"/>
        <v>true</v>
      </c>
      <c r="AF235" s="3" t="e">
        <f>VLOOKUP(C235,#REF!,2,FALSE)</f>
        <v>#REF!</v>
      </c>
      <c r="AG235" s="3" t="e">
        <f t="shared" si="114"/>
        <v>#REF!</v>
      </c>
      <c r="AH235" s="3">
        <f t="shared" si="115"/>
        <v>0</v>
      </c>
      <c r="AI235" s="3">
        <f t="shared" si="116"/>
        <v>0</v>
      </c>
      <c r="AJ235" s="3">
        <f t="shared" si="117"/>
        <v>0</v>
      </c>
      <c r="AL235" s="3">
        <f t="shared" si="118"/>
        <v>0</v>
      </c>
      <c r="AM235" s="3">
        <f t="shared" si="119"/>
        <v>0</v>
      </c>
      <c r="AN235" s="3">
        <f t="shared" si="120"/>
        <v>0</v>
      </c>
      <c r="AO235" s="3">
        <f t="shared" si="121"/>
        <v>0</v>
      </c>
      <c r="AP235" s="3">
        <f t="shared" si="122"/>
        <v>0</v>
      </c>
      <c r="AQ235" s="3">
        <f t="shared" si="123"/>
        <v>0</v>
      </c>
      <c r="AS235" s="3" t="e">
        <f t="shared" si="124"/>
        <v>#REF!</v>
      </c>
      <c r="AU235" s="3" t="e">
        <f t="shared" si="125"/>
        <v>#NAME?</v>
      </c>
      <c r="AW235" s="3">
        <f t="shared" si="126"/>
        <v>0</v>
      </c>
      <c r="AX235" s="3">
        <f t="shared" si="127"/>
        <v>0</v>
      </c>
      <c r="AY235" s="3">
        <f t="shared" si="128"/>
        <v>0</v>
      </c>
      <c r="AZ235" s="3">
        <f t="shared" si="129"/>
        <v>0</v>
      </c>
      <c r="BA235" s="3">
        <f t="shared" si="130"/>
        <v>0</v>
      </c>
      <c r="BB235" s="3">
        <f t="shared" si="131"/>
        <v>0</v>
      </c>
    </row>
    <row r="236" spans="2:54" x14ac:dyDescent="0.35">
      <c r="B236" s="14">
        <v>209</v>
      </c>
      <c r="C236" s="13"/>
      <c r="D236" s="13"/>
      <c r="E236" s="130"/>
      <c r="F236" s="130"/>
      <c r="G236" s="129" t="str">
        <f t="shared" si="99"/>
        <v/>
      </c>
      <c r="H236" s="128"/>
      <c r="I236" s="189"/>
      <c r="J236" s="128"/>
      <c r="K236" s="127"/>
      <c r="L236" s="127"/>
      <c r="M236" s="126"/>
      <c r="N236" s="7"/>
      <c r="O236" s="6"/>
      <c r="P236" s="6"/>
      <c r="Q236" s="125" t="str">
        <f t="shared" si="100"/>
        <v/>
      </c>
      <c r="R236" s="124" t="str">
        <f t="shared" si="101"/>
        <v/>
      </c>
      <c r="S236" s="123">
        <f t="shared" si="102"/>
        <v>0</v>
      </c>
      <c r="T236" s="122">
        <f t="shared" si="103"/>
        <v>0</v>
      </c>
      <c r="U236" s="123">
        <f t="shared" si="104"/>
        <v>0</v>
      </c>
      <c r="V236" s="122">
        <f t="shared" si="105"/>
        <v>0</v>
      </c>
      <c r="W236" s="123">
        <f t="shared" si="106"/>
        <v>0</v>
      </c>
      <c r="X236" s="122">
        <f t="shared" si="107"/>
        <v>0</v>
      </c>
      <c r="Y236" s="123">
        <f t="shared" si="108"/>
        <v>0</v>
      </c>
      <c r="Z236" s="122">
        <f t="shared" si="109"/>
        <v>0</v>
      </c>
      <c r="AA236" s="123">
        <f t="shared" si="110"/>
        <v>0</v>
      </c>
      <c r="AB236" s="122">
        <f t="shared" si="111"/>
        <v>0</v>
      </c>
      <c r="AD236" s="3" t="str">
        <f t="shared" si="112"/>
        <v>False</v>
      </c>
      <c r="AE236" s="3" t="str">
        <f t="shared" si="113"/>
        <v>true</v>
      </c>
      <c r="AF236" s="3" t="e">
        <f>VLOOKUP(C236,#REF!,2,FALSE)</f>
        <v>#REF!</v>
      </c>
      <c r="AG236" s="3" t="e">
        <f t="shared" si="114"/>
        <v>#REF!</v>
      </c>
      <c r="AH236" s="3">
        <f t="shared" si="115"/>
        <v>0</v>
      </c>
      <c r="AI236" s="3">
        <f t="shared" si="116"/>
        <v>0</v>
      </c>
      <c r="AJ236" s="3">
        <f t="shared" si="117"/>
        <v>0</v>
      </c>
      <c r="AL236" s="3">
        <f t="shared" si="118"/>
        <v>0</v>
      </c>
      <c r="AM236" s="3">
        <f t="shared" si="119"/>
        <v>0</v>
      </c>
      <c r="AN236" s="3">
        <f t="shared" si="120"/>
        <v>0</v>
      </c>
      <c r="AO236" s="3">
        <f t="shared" si="121"/>
        <v>0</v>
      </c>
      <c r="AP236" s="3">
        <f t="shared" si="122"/>
        <v>0</v>
      </c>
      <c r="AQ236" s="3">
        <f t="shared" si="123"/>
        <v>0</v>
      </c>
      <c r="AS236" s="3" t="e">
        <f t="shared" si="124"/>
        <v>#REF!</v>
      </c>
      <c r="AU236" s="3" t="e">
        <f t="shared" si="125"/>
        <v>#NAME?</v>
      </c>
      <c r="AW236" s="3">
        <f t="shared" si="126"/>
        <v>0</v>
      </c>
      <c r="AX236" s="3">
        <f t="shared" si="127"/>
        <v>0</v>
      </c>
      <c r="AY236" s="3">
        <f t="shared" si="128"/>
        <v>0</v>
      </c>
      <c r="AZ236" s="3">
        <f t="shared" si="129"/>
        <v>0</v>
      </c>
      <c r="BA236" s="3">
        <f t="shared" si="130"/>
        <v>0</v>
      </c>
      <c r="BB236" s="3">
        <f t="shared" si="131"/>
        <v>0</v>
      </c>
    </row>
    <row r="237" spans="2:54" x14ac:dyDescent="0.35">
      <c r="B237" s="14">
        <v>210</v>
      </c>
      <c r="C237" s="13"/>
      <c r="D237" s="13"/>
      <c r="E237" s="130"/>
      <c r="F237" s="130"/>
      <c r="G237" s="129" t="str">
        <f t="shared" si="99"/>
        <v/>
      </c>
      <c r="H237" s="128"/>
      <c r="I237" s="189"/>
      <c r="J237" s="128"/>
      <c r="K237" s="127"/>
      <c r="L237" s="127"/>
      <c r="M237" s="126"/>
      <c r="N237" s="7"/>
      <c r="O237" s="6"/>
      <c r="P237" s="6"/>
      <c r="Q237" s="125" t="str">
        <f t="shared" si="100"/>
        <v/>
      </c>
      <c r="R237" s="124" t="str">
        <f t="shared" si="101"/>
        <v/>
      </c>
      <c r="S237" s="123">
        <f t="shared" si="102"/>
        <v>0</v>
      </c>
      <c r="T237" s="122">
        <f t="shared" si="103"/>
        <v>0</v>
      </c>
      <c r="U237" s="123">
        <f t="shared" si="104"/>
        <v>0</v>
      </c>
      <c r="V237" s="122">
        <f t="shared" si="105"/>
        <v>0</v>
      </c>
      <c r="W237" s="123">
        <f t="shared" si="106"/>
        <v>0</v>
      </c>
      <c r="X237" s="122">
        <f t="shared" si="107"/>
        <v>0</v>
      </c>
      <c r="Y237" s="123">
        <f t="shared" si="108"/>
        <v>0</v>
      </c>
      <c r="Z237" s="122">
        <f t="shared" si="109"/>
        <v>0</v>
      </c>
      <c r="AA237" s="123">
        <f t="shared" si="110"/>
        <v>0</v>
      </c>
      <c r="AB237" s="122">
        <f t="shared" si="111"/>
        <v>0</v>
      </c>
      <c r="AD237" s="3" t="str">
        <f t="shared" si="112"/>
        <v>False</v>
      </c>
      <c r="AE237" s="3" t="str">
        <f t="shared" si="113"/>
        <v>true</v>
      </c>
      <c r="AF237" s="3" t="e">
        <f>VLOOKUP(C237,#REF!,2,FALSE)</f>
        <v>#REF!</v>
      </c>
      <c r="AG237" s="3" t="e">
        <f t="shared" si="114"/>
        <v>#REF!</v>
      </c>
      <c r="AH237" s="3">
        <f t="shared" si="115"/>
        <v>0</v>
      </c>
      <c r="AI237" s="3">
        <f t="shared" si="116"/>
        <v>0</v>
      </c>
      <c r="AJ237" s="3">
        <f t="shared" si="117"/>
        <v>0</v>
      </c>
      <c r="AL237" s="3">
        <f t="shared" si="118"/>
        <v>0</v>
      </c>
      <c r="AM237" s="3">
        <f t="shared" si="119"/>
        <v>0</v>
      </c>
      <c r="AN237" s="3">
        <f t="shared" si="120"/>
        <v>0</v>
      </c>
      <c r="AO237" s="3">
        <f t="shared" si="121"/>
        <v>0</v>
      </c>
      <c r="AP237" s="3">
        <f t="shared" si="122"/>
        <v>0</v>
      </c>
      <c r="AQ237" s="3">
        <f t="shared" si="123"/>
        <v>0</v>
      </c>
      <c r="AS237" s="3" t="e">
        <f t="shared" si="124"/>
        <v>#REF!</v>
      </c>
      <c r="AU237" s="3" t="e">
        <f t="shared" si="125"/>
        <v>#NAME?</v>
      </c>
      <c r="AW237" s="3">
        <f t="shared" si="126"/>
        <v>0</v>
      </c>
      <c r="AX237" s="3">
        <f t="shared" si="127"/>
        <v>0</v>
      </c>
      <c r="AY237" s="3">
        <f t="shared" si="128"/>
        <v>0</v>
      </c>
      <c r="AZ237" s="3">
        <f t="shared" si="129"/>
        <v>0</v>
      </c>
      <c r="BA237" s="3">
        <f t="shared" si="130"/>
        <v>0</v>
      </c>
      <c r="BB237" s="3">
        <f t="shared" si="131"/>
        <v>0</v>
      </c>
    </row>
    <row r="238" spans="2:54" x14ac:dyDescent="0.35">
      <c r="B238" s="14">
        <v>211</v>
      </c>
      <c r="C238" s="13"/>
      <c r="D238" s="13"/>
      <c r="E238" s="130"/>
      <c r="F238" s="130"/>
      <c r="G238" s="129" t="str">
        <f t="shared" si="99"/>
        <v/>
      </c>
      <c r="H238" s="128"/>
      <c r="I238" s="189"/>
      <c r="J238" s="128"/>
      <c r="K238" s="127"/>
      <c r="L238" s="127"/>
      <c r="M238" s="126"/>
      <c r="N238" s="7"/>
      <c r="O238" s="6"/>
      <c r="P238" s="6"/>
      <c r="Q238" s="125" t="str">
        <f t="shared" si="100"/>
        <v/>
      </c>
      <c r="R238" s="124" t="str">
        <f t="shared" si="101"/>
        <v/>
      </c>
      <c r="S238" s="123">
        <f t="shared" si="102"/>
        <v>0</v>
      </c>
      <c r="T238" s="122">
        <f t="shared" si="103"/>
        <v>0</v>
      </c>
      <c r="U238" s="123">
        <f t="shared" si="104"/>
        <v>0</v>
      </c>
      <c r="V238" s="122">
        <f t="shared" si="105"/>
        <v>0</v>
      </c>
      <c r="W238" s="123">
        <f t="shared" si="106"/>
        <v>0</v>
      </c>
      <c r="X238" s="122">
        <f t="shared" si="107"/>
        <v>0</v>
      </c>
      <c r="Y238" s="123">
        <f t="shared" si="108"/>
        <v>0</v>
      </c>
      <c r="Z238" s="122">
        <f t="shared" si="109"/>
        <v>0</v>
      </c>
      <c r="AA238" s="123">
        <f t="shared" si="110"/>
        <v>0</v>
      </c>
      <c r="AB238" s="122">
        <f t="shared" si="111"/>
        <v>0</v>
      </c>
      <c r="AD238" s="3" t="str">
        <f t="shared" si="112"/>
        <v>False</v>
      </c>
      <c r="AE238" s="3" t="str">
        <f t="shared" si="113"/>
        <v>true</v>
      </c>
      <c r="AF238" s="3" t="e">
        <f>VLOOKUP(C238,#REF!,2,FALSE)</f>
        <v>#REF!</v>
      </c>
      <c r="AG238" s="3" t="e">
        <f t="shared" si="114"/>
        <v>#REF!</v>
      </c>
      <c r="AH238" s="3">
        <f t="shared" si="115"/>
        <v>0</v>
      </c>
      <c r="AI238" s="3">
        <f t="shared" si="116"/>
        <v>0</v>
      </c>
      <c r="AJ238" s="3">
        <f t="shared" si="117"/>
        <v>0</v>
      </c>
      <c r="AL238" s="3">
        <f t="shared" si="118"/>
        <v>0</v>
      </c>
      <c r="AM238" s="3">
        <f t="shared" si="119"/>
        <v>0</v>
      </c>
      <c r="AN238" s="3">
        <f t="shared" si="120"/>
        <v>0</v>
      </c>
      <c r="AO238" s="3">
        <f t="shared" si="121"/>
        <v>0</v>
      </c>
      <c r="AP238" s="3">
        <f t="shared" si="122"/>
        <v>0</v>
      </c>
      <c r="AQ238" s="3">
        <f t="shared" si="123"/>
        <v>0</v>
      </c>
      <c r="AS238" s="3" t="e">
        <f t="shared" si="124"/>
        <v>#REF!</v>
      </c>
      <c r="AU238" s="3" t="e">
        <f t="shared" si="125"/>
        <v>#NAME?</v>
      </c>
      <c r="AW238" s="3">
        <f t="shared" si="126"/>
        <v>0</v>
      </c>
      <c r="AX238" s="3">
        <f t="shared" si="127"/>
        <v>0</v>
      </c>
      <c r="AY238" s="3">
        <f t="shared" si="128"/>
        <v>0</v>
      </c>
      <c r="AZ238" s="3">
        <f t="shared" si="129"/>
        <v>0</v>
      </c>
      <c r="BA238" s="3">
        <f t="shared" si="130"/>
        <v>0</v>
      </c>
      <c r="BB238" s="3">
        <f t="shared" si="131"/>
        <v>0</v>
      </c>
    </row>
    <row r="239" spans="2:54" x14ac:dyDescent="0.35">
      <c r="B239" s="14">
        <v>212</v>
      </c>
      <c r="C239" s="13"/>
      <c r="D239" s="13"/>
      <c r="E239" s="130"/>
      <c r="F239" s="130"/>
      <c r="G239" s="129" t="str">
        <f t="shared" si="99"/>
        <v/>
      </c>
      <c r="H239" s="128"/>
      <c r="I239" s="189"/>
      <c r="J239" s="128"/>
      <c r="K239" s="127"/>
      <c r="L239" s="127"/>
      <c r="M239" s="126"/>
      <c r="N239" s="7"/>
      <c r="O239" s="6"/>
      <c r="P239" s="6"/>
      <c r="Q239" s="125" t="str">
        <f t="shared" si="100"/>
        <v/>
      </c>
      <c r="R239" s="124" t="str">
        <f t="shared" si="101"/>
        <v/>
      </c>
      <c r="S239" s="123">
        <f t="shared" si="102"/>
        <v>0</v>
      </c>
      <c r="T239" s="122">
        <f t="shared" si="103"/>
        <v>0</v>
      </c>
      <c r="U239" s="123">
        <f t="shared" si="104"/>
        <v>0</v>
      </c>
      <c r="V239" s="122">
        <f t="shared" si="105"/>
        <v>0</v>
      </c>
      <c r="W239" s="123">
        <f t="shared" si="106"/>
        <v>0</v>
      </c>
      <c r="X239" s="122">
        <f t="shared" si="107"/>
        <v>0</v>
      </c>
      <c r="Y239" s="123">
        <f t="shared" si="108"/>
        <v>0</v>
      </c>
      <c r="Z239" s="122">
        <f t="shared" si="109"/>
        <v>0</v>
      </c>
      <c r="AA239" s="123">
        <f t="shared" si="110"/>
        <v>0</v>
      </c>
      <c r="AB239" s="122">
        <f t="shared" si="111"/>
        <v>0</v>
      </c>
      <c r="AD239" s="3" t="str">
        <f t="shared" si="112"/>
        <v>False</v>
      </c>
      <c r="AE239" s="3" t="str">
        <f t="shared" si="113"/>
        <v>true</v>
      </c>
      <c r="AF239" s="3" t="e">
        <f>VLOOKUP(C239,#REF!,2,FALSE)</f>
        <v>#REF!</v>
      </c>
      <c r="AG239" s="3" t="e">
        <f t="shared" si="114"/>
        <v>#REF!</v>
      </c>
      <c r="AH239" s="3">
        <f t="shared" si="115"/>
        <v>0</v>
      </c>
      <c r="AI239" s="3">
        <f t="shared" si="116"/>
        <v>0</v>
      </c>
      <c r="AJ239" s="3">
        <f t="shared" si="117"/>
        <v>0</v>
      </c>
      <c r="AL239" s="3">
        <f t="shared" si="118"/>
        <v>0</v>
      </c>
      <c r="AM239" s="3">
        <f t="shared" si="119"/>
        <v>0</v>
      </c>
      <c r="AN239" s="3">
        <f t="shared" si="120"/>
        <v>0</v>
      </c>
      <c r="AO239" s="3">
        <f t="shared" si="121"/>
        <v>0</v>
      </c>
      <c r="AP239" s="3">
        <f t="shared" si="122"/>
        <v>0</v>
      </c>
      <c r="AQ239" s="3">
        <f t="shared" si="123"/>
        <v>0</v>
      </c>
      <c r="AS239" s="3" t="e">
        <f t="shared" si="124"/>
        <v>#REF!</v>
      </c>
      <c r="AU239" s="3" t="e">
        <f t="shared" si="125"/>
        <v>#NAME?</v>
      </c>
      <c r="AW239" s="3">
        <f t="shared" si="126"/>
        <v>0</v>
      </c>
      <c r="AX239" s="3">
        <f t="shared" si="127"/>
        <v>0</v>
      </c>
      <c r="AY239" s="3">
        <f t="shared" si="128"/>
        <v>0</v>
      </c>
      <c r="AZ239" s="3">
        <f t="shared" si="129"/>
        <v>0</v>
      </c>
      <c r="BA239" s="3">
        <f t="shared" si="130"/>
        <v>0</v>
      </c>
      <c r="BB239" s="3">
        <f t="shared" si="131"/>
        <v>0</v>
      </c>
    </row>
    <row r="240" spans="2:54" x14ac:dyDescent="0.35">
      <c r="B240" s="14">
        <v>213</v>
      </c>
      <c r="C240" s="13"/>
      <c r="D240" s="13"/>
      <c r="E240" s="130"/>
      <c r="F240" s="130"/>
      <c r="G240" s="129" t="str">
        <f t="shared" si="99"/>
        <v/>
      </c>
      <c r="H240" s="128"/>
      <c r="I240" s="189"/>
      <c r="J240" s="128"/>
      <c r="K240" s="127"/>
      <c r="L240" s="127"/>
      <c r="M240" s="126"/>
      <c r="N240" s="7"/>
      <c r="O240" s="6"/>
      <c r="P240" s="6"/>
      <c r="Q240" s="125" t="str">
        <f t="shared" si="100"/>
        <v/>
      </c>
      <c r="R240" s="124" t="str">
        <f t="shared" si="101"/>
        <v/>
      </c>
      <c r="S240" s="123">
        <f t="shared" si="102"/>
        <v>0</v>
      </c>
      <c r="T240" s="122">
        <f t="shared" si="103"/>
        <v>0</v>
      </c>
      <c r="U240" s="123">
        <f t="shared" si="104"/>
        <v>0</v>
      </c>
      <c r="V240" s="122">
        <f t="shared" si="105"/>
        <v>0</v>
      </c>
      <c r="W240" s="123">
        <f t="shared" si="106"/>
        <v>0</v>
      </c>
      <c r="X240" s="122">
        <f t="shared" si="107"/>
        <v>0</v>
      </c>
      <c r="Y240" s="123">
        <f t="shared" si="108"/>
        <v>0</v>
      </c>
      <c r="Z240" s="122">
        <f t="shared" si="109"/>
        <v>0</v>
      </c>
      <c r="AA240" s="123">
        <f t="shared" si="110"/>
        <v>0</v>
      </c>
      <c r="AB240" s="122">
        <f t="shared" si="111"/>
        <v>0</v>
      </c>
      <c r="AD240" s="3" t="str">
        <f t="shared" si="112"/>
        <v>False</v>
      </c>
      <c r="AE240" s="3" t="str">
        <f t="shared" si="113"/>
        <v>true</v>
      </c>
      <c r="AF240" s="3" t="e">
        <f>VLOOKUP(C240,#REF!,2,FALSE)</f>
        <v>#REF!</v>
      </c>
      <c r="AG240" s="3" t="e">
        <f t="shared" si="114"/>
        <v>#REF!</v>
      </c>
      <c r="AH240" s="3">
        <f t="shared" si="115"/>
        <v>0</v>
      </c>
      <c r="AI240" s="3">
        <f t="shared" si="116"/>
        <v>0</v>
      </c>
      <c r="AJ240" s="3">
        <f t="shared" si="117"/>
        <v>0</v>
      </c>
      <c r="AL240" s="3">
        <f t="shared" si="118"/>
        <v>0</v>
      </c>
      <c r="AM240" s="3">
        <f t="shared" si="119"/>
        <v>0</v>
      </c>
      <c r="AN240" s="3">
        <f t="shared" si="120"/>
        <v>0</v>
      </c>
      <c r="AO240" s="3">
        <f t="shared" si="121"/>
        <v>0</v>
      </c>
      <c r="AP240" s="3">
        <f t="shared" si="122"/>
        <v>0</v>
      </c>
      <c r="AQ240" s="3">
        <f t="shared" si="123"/>
        <v>0</v>
      </c>
      <c r="AS240" s="3" t="e">
        <f t="shared" si="124"/>
        <v>#REF!</v>
      </c>
      <c r="AU240" s="3" t="e">
        <f t="shared" si="125"/>
        <v>#NAME?</v>
      </c>
      <c r="AW240" s="3">
        <f t="shared" si="126"/>
        <v>0</v>
      </c>
      <c r="AX240" s="3">
        <f t="shared" si="127"/>
        <v>0</v>
      </c>
      <c r="AY240" s="3">
        <f t="shared" si="128"/>
        <v>0</v>
      </c>
      <c r="AZ240" s="3">
        <f t="shared" si="129"/>
        <v>0</v>
      </c>
      <c r="BA240" s="3">
        <f t="shared" si="130"/>
        <v>0</v>
      </c>
      <c r="BB240" s="3">
        <f t="shared" si="131"/>
        <v>0</v>
      </c>
    </row>
    <row r="241" spans="2:54" x14ac:dyDescent="0.35">
      <c r="B241" s="14">
        <v>214</v>
      </c>
      <c r="C241" s="13"/>
      <c r="D241" s="13"/>
      <c r="E241" s="130"/>
      <c r="F241" s="130"/>
      <c r="G241" s="129" t="str">
        <f t="shared" si="99"/>
        <v/>
      </c>
      <c r="H241" s="128"/>
      <c r="I241" s="189"/>
      <c r="J241" s="128"/>
      <c r="K241" s="127"/>
      <c r="L241" s="127"/>
      <c r="M241" s="126"/>
      <c r="N241" s="7"/>
      <c r="O241" s="6"/>
      <c r="P241" s="6"/>
      <c r="Q241" s="125" t="str">
        <f t="shared" si="100"/>
        <v/>
      </c>
      <c r="R241" s="124" t="str">
        <f t="shared" si="101"/>
        <v/>
      </c>
      <c r="S241" s="123">
        <f t="shared" si="102"/>
        <v>0</v>
      </c>
      <c r="T241" s="122">
        <f t="shared" si="103"/>
        <v>0</v>
      </c>
      <c r="U241" s="123">
        <f t="shared" si="104"/>
        <v>0</v>
      </c>
      <c r="V241" s="122">
        <f t="shared" si="105"/>
        <v>0</v>
      </c>
      <c r="W241" s="123">
        <f t="shared" si="106"/>
        <v>0</v>
      </c>
      <c r="X241" s="122">
        <f t="shared" si="107"/>
        <v>0</v>
      </c>
      <c r="Y241" s="123">
        <f t="shared" si="108"/>
        <v>0</v>
      </c>
      <c r="Z241" s="122">
        <f t="shared" si="109"/>
        <v>0</v>
      </c>
      <c r="AA241" s="123">
        <f t="shared" si="110"/>
        <v>0</v>
      </c>
      <c r="AB241" s="122">
        <f t="shared" si="111"/>
        <v>0</v>
      </c>
      <c r="AD241" s="3" t="str">
        <f t="shared" si="112"/>
        <v>False</v>
      </c>
      <c r="AE241" s="3" t="str">
        <f t="shared" si="113"/>
        <v>true</v>
      </c>
      <c r="AF241" s="3" t="e">
        <f>VLOOKUP(C241,#REF!,2,FALSE)</f>
        <v>#REF!</v>
      </c>
      <c r="AG241" s="3" t="e">
        <f t="shared" si="114"/>
        <v>#REF!</v>
      </c>
      <c r="AH241" s="3">
        <f t="shared" si="115"/>
        <v>0</v>
      </c>
      <c r="AI241" s="3">
        <f t="shared" si="116"/>
        <v>0</v>
      </c>
      <c r="AJ241" s="3">
        <f t="shared" si="117"/>
        <v>0</v>
      </c>
      <c r="AL241" s="3">
        <f t="shared" si="118"/>
        <v>0</v>
      </c>
      <c r="AM241" s="3">
        <f t="shared" si="119"/>
        <v>0</v>
      </c>
      <c r="AN241" s="3">
        <f t="shared" si="120"/>
        <v>0</v>
      </c>
      <c r="AO241" s="3">
        <f t="shared" si="121"/>
        <v>0</v>
      </c>
      <c r="AP241" s="3">
        <f t="shared" si="122"/>
        <v>0</v>
      </c>
      <c r="AQ241" s="3">
        <f t="shared" si="123"/>
        <v>0</v>
      </c>
      <c r="AS241" s="3" t="e">
        <f t="shared" si="124"/>
        <v>#REF!</v>
      </c>
      <c r="AU241" s="3" t="e">
        <f t="shared" si="125"/>
        <v>#NAME?</v>
      </c>
      <c r="AW241" s="3">
        <f t="shared" si="126"/>
        <v>0</v>
      </c>
      <c r="AX241" s="3">
        <f t="shared" si="127"/>
        <v>0</v>
      </c>
      <c r="AY241" s="3">
        <f t="shared" si="128"/>
        <v>0</v>
      </c>
      <c r="AZ241" s="3">
        <f t="shared" si="129"/>
        <v>0</v>
      </c>
      <c r="BA241" s="3">
        <f t="shared" si="130"/>
        <v>0</v>
      </c>
      <c r="BB241" s="3">
        <f t="shared" si="131"/>
        <v>0</v>
      </c>
    </row>
    <row r="242" spans="2:54" x14ac:dyDescent="0.35">
      <c r="B242" s="14">
        <v>215</v>
      </c>
      <c r="C242" s="13"/>
      <c r="D242" s="13"/>
      <c r="E242" s="130"/>
      <c r="F242" s="130"/>
      <c r="G242" s="129" t="str">
        <f t="shared" si="99"/>
        <v/>
      </c>
      <c r="H242" s="128"/>
      <c r="I242" s="189"/>
      <c r="J242" s="128"/>
      <c r="K242" s="127"/>
      <c r="L242" s="127"/>
      <c r="M242" s="126"/>
      <c r="N242" s="7"/>
      <c r="O242" s="6"/>
      <c r="P242" s="6"/>
      <c r="Q242" s="125" t="str">
        <f t="shared" si="100"/>
        <v/>
      </c>
      <c r="R242" s="124" t="str">
        <f t="shared" si="101"/>
        <v/>
      </c>
      <c r="S242" s="123">
        <f t="shared" si="102"/>
        <v>0</v>
      </c>
      <c r="T242" s="122">
        <f t="shared" si="103"/>
        <v>0</v>
      </c>
      <c r="U242" s="123">
        <f t="shared" si="104"/>
        <v>0</v>
      </c>
      <c r="V242" s="122">
        <f t="shared" si="105"/>
        <v>0</v>
      </c>
      <c r="W242" s="123">
        <f t="shared" si="106"/>
        <v>0</v>
      </c>
      <c r="X242" s="122">
        <f t="shared" si="107"/>
        <v>0</v>
      </c>
      <c r="Y242" s="123">
        <f t="shared" si="108"/>
        <v>0</v>
      </c>
      <c r="Z242" s="122">
        <f t="shared" si="109"/>
        <v>0</v>
      </c>
      <c r="AA242" s="123">
        <f t="shared" si="110"/>
        <v>0</v>
      </c>
      <c r="AB242" s="122">
        <f t="shared" si="111"/>
        <v>0</v>
      </c>
      <c r="AD242" s="3" t="str">
        <f t="shared" si="112"/>
        <v>False</v>
      </c>
      <c r="AE242" s="3" t="str">
        <f t="shared" si="113"/>
        <v>true</v>
      </c>
      <c r="AF242" s="3" t="e">
        <f>VLOOKUP(C242,#REF!,2,FALSE)</f>
        <v>#REF!</v>
      </c>
      <c r="AG242" s="3" t="e">
        <f t="shared" si="114"/>
        <v>#REF!</v>
      </c>
      <c r="AH242" s="3">
        <f t="shared" si="115"/>
        <v>0</v>
      </c>
      <c r="AI242" s="3">
        <f t="shared" si="116"/>
        <v>0</v>
      </c>
      <c r="AJ242" s="3">
        <f t="shared" si="117"/>
        <v>0</v>
      </c>
      <c r="AL242" s="3">
        <f t="shared" si="118"/>
        <v>0</v>
      </c>
      <c r="AM242" s="3">
        <f t="shared" si="119"/>
        <v>0</v>
      </c>
      <c r="AN242" s="3">
        <f t="shared" si="120"/>
        <v>0</v>
      </c>
      <c r="AO242" s="3">
        <f t="shared" si="121"/>
        <v>0</v>
      </c>
      <c r="AP242" s="3">
        <f t="shared" si="122"/>
        <v>0</v>
      </c>
      <c r="AQ242" s="3">
        <f t="shared" si="123"/>
        <v>0</v>
      </c>
      <c r="AS242" s="3" t="e">
        <f t="shared" si="124"/>
        <v>#REF!</v>
      </c>
      <c r="AU242" s="3" t="e">
        <f t="shared" si="125"/>
        <v>#NAME?</v>
      </c>
      <c r="AW242" s="3">
        <f t="shared" si="126"/>
        <v>0</v>
      </c>
      <c r="AX242" s="3">
        <f t="shared" si="127"/>
        <v>0</v>
      </c>
      <c r="AY242" s="3">
        <f t="shared" si="128"/>
        <v>0</v>
      </c>
      <c r="AZ242" s="3">
        <f t="shared" si="129"/>
        <v>0</v>
      </c>
      <c r="BA242" s="3">
        <f t="shared" si="130"/>
        <v>0</v>
      </c>
      <c r="BB242" s="3">
        <f t="shared" si="131"/>
        <v>0</v>
      </c>
    </row>
    <row r="243" spans="2:54" x14ac:dyDescent="0.35">
      <c r="B243" s="14">
        <v>216</v>
      </c>
      <c r="C243" s="13"/>
      <c r="D243" s="13"/>
      <c r="E243" s="130"/>
      <c r="F243" s="130"/>
      <c r="G243" s="129" t="str">
        <f t="shared" si="99"/>
        <v/>
      </c>
      <c r="H243" s="128"/>
      <c r="I243" s="189"/>
      <c r="J243" s="128"/>
      <c r="K243" s="127"/>
      <c r="L243" s="127"/>
      <c r="M243" s="126"/>
      <c r="N243" s="7"/>
      <c r="O243" s="6"/>
      <c r="P243" s="6"/>
      <c r="Q243" s="125" t="str">
        <f t="shared" si="100"/>
        <v/>
      </c>
      <c r="R243" s="124" t="str">
        <f t="shared" si="101"/>
        <v/>
      </c>
      <c r="S243" s="123">
        <f t="shared" si="102"/>
        <v>0</v>
      </c>
      <c r="T243" s="122">
        <f t="shared" si="103"/>
        <v>0</v>
      </c>
      <c r="U243" s="123">
        <f t="shared" si="104"/>
        <v>0</v>
      </c>
      <c r="V243" s="122">
        <f t="shared" si="105"/>
        <v>0</v>
      </c>
      <c r="W243" s="123">
        <f t="shared" si="106"/>
        <v>0</v>
      </c>
      <c r="X243" s="122">
        <f t="shared" si="107"/>
        <v>0</v>
      </c>
      <c r="Y243" s="123">
        <f t="shared" si="108"/>
        <v>0</v>
      </c>
      <c r="Z243" s="122">
        <f t="shared" si="109"/>
        <v>0</v>
      </c>
      <c r="AA243" s="123">
        <f t="shared" si="110"/>
        <v>0</v>
      </c>
      <c r="AB243" s="122">
        <f t="shared" si="111"/>
        <v>0</v>
      </c>
      <c r="AD243" s="3" t="str">
        <f t="shared" si="112"/>
        <v>False</v>
      </c>
      <c r="AE243" s="3" t="str">
        <f t="shared" si="113"/>
        <v>true</v>
      </c>
      <c r="AF243" s="3" t="e">
        <f>VLOOKUP(C243,#REF!,2,FALSE)</f>
        <v>#REF!</v>
      </c>
      <c r="AG243" s="3" t="e">
        <f t="shared" si="114"/>
        <v>#REF!</v>
      </c>
      <c r="AH243" s="3">
        <f t="shared" si="115"/>
        <v>0</v>
      </c>
      <c r="AI243" s="3">
        <f t="shared" si="116"/>
        <v>0</v>
      </c>
      <c r="AJ243" s="3">
        <f t="shared" si="117"/>
        <v>0</v>
      </c>
      <c r="AL243" s="3">
        <f t="shared" si="118"/>
        <v>0</v>
      </c>
      <c r="AM243" s="3">
        <f t="shared" si="119"/>
        <v>0</v>
      </c>
      <c r="AN243" s="3">
        <f t="shared" si="120"/>
        <v>0</v>
      </c>
      <c r="AO243" s="3">
        <f t="shared" si="121"/>
        <v>0</v>
      </c>
      <c r="AP243" s="3">
        <f t="shared" si="122"/>
        <v>0</v>
      </c>
      <c r="AQ243" s="3">
        <f t="shared" si="123"/>
        <v>0</v>
      </c>
      <c r="AS243" s="3" t="e">
        <f t="shared" si="124"/>
        <v>#REF!</v>
      </c>
      <c r="AU243" s="3" t="e">
        <f t="shared" si="125"/>
        <v>#NAME?</v>
      </c>
      <c r="AW243" s="3">
        <f t="shared" si="126"/>
        <v>0</v>
      </c>
      <c r="AX243" s="3">
        <f t="shared" si="127"/>
        <v>0</v>
      </c>
      <c r="AY243" s="3">
        <f t="shared" si="128"/>
        <v>0</v>
      </c>
      <c r="AZ243" s="3">
        <f t="shared" si="129"/>
        <v>0</v>
      </c>
      <c r="BA243" s="3">
        <f t="shared" si="130"/>
        <v>0</v>
      </c>
      <c r="BB243" s="3">
        <f t="shared" si="131"/>
        <v>0</v>
      </c>
    </row>
    <row r="244" spans="2:54" x14ac:dyDescent="0.35">
      <c r="B244" s="14">
        <v>217</v>
      </c>
      <c r="C244" s="13"/>
      <c r="D244" s="13"/>
      <c r="E244" s="130"/>
      <c r="F244" s="130"/>
      <c r="G244" s="129" t="str">
        <f t="shared" si="99"/>
        <v/>
      </c>
      <c r="H244" s="128"/>
      <c r="I244" s="189"/>
      <c r="J244" s="128"/>
      <c r="K244" s="127"/>
      <c r="L244" s="127"/>
      <c r="M244" s="126"/>
      <c r="N244" s="7"/>
      <c r="O244" s="6"/>
      <c r="P244" s="6"/>
      <c r="Q244" s="125" t="str">
        <f t="shared" si="100"/>
        <v/>
      </c>
      <c r="R244" s="124" t="str">
        <f t="shared" si="101"/>
        <v/>
      </c>
      <c r="S244" s="123">
        <f t="shared" si="102"/>
        <v>0</v>
      </c>
      <c r="T244" s="122">
        <f t="shared" si="103"/>
        <v>0</v>
      </c>
      <c r="U244" s="123">
        <f t="shared" si="104"/>
        <v>0</v>
      </c>
      <c r="V244" s="122">
        <f t="shared" si="105"/>
        <v>0</v>
      </c>
      <c r="W244" s="123">
        <f t="shared" si="106"/>
        <v>0</v>
      </c>
      <c r="X244" s="122">
        <f t="shared" si="107"/>
        <v>0</v>
      </c>
      <c r="Y244" s="123">
        <f t="shared" si="108"/>
        <v>0</v>
      </c>
      <c r="Z244" s="122">
        <f t="shared" si="109"/>
        <v>0</v>
      </c>
      <c r="AA244" s="123">
        <f t="shared" si="110"/>
        <v>0</v>
      </c>
      <c r="AB244" s="122">
        <f t="shared" si="111"/>
        <v>0</v>
      </c>
      <c r="AD244" s="3" t="str">
        <f t="shared" si="112"/>
        <v>False</v>
      </c>
      <c r="AE244" s="3" t="str">
        <f t="shared" si="113"/>
        <v>true</v>
      </c>
      <c r="AF244" s="3" t="e">
        <f>VLOOKUP(C244,#REF!,2,FALSE)</f>
        <v>#REF!</v>
      </c>
      <c r="AG244" s="3" t="e">
        <f t="shared" si="114"/>
        <v>#REF!</v>
      </c>
      <c r="AH244" s="3">
        <f t="shared" si="115"/>
        <v>0</v>
      </c>
      <c r="AI244" s="3">
        <f t="shared" si="116"/>
        <v>0</v>
      </c>
      <c r="AJ244" s="3">
        <f t="shared" si="117"/>
        <v>0</v>
      </c>
      <c r="AL244" s="3">
        <f t="shared" si="118"/>
        <v>0</v>
      </c>
      <c r="AM244" s="3">
        <f t="shared" si="119"/>
        <v>0</v>
      </c>
      <c r="AN244" s="3">
        <f t="shared" si="120"/>
        <v>0</v>
      </c>
      <c r="AO244" s="3">
        <f t="shared" si="121"/>
        <v>0</v>
      </c>
      <c r="AP244" s="3">
        <f t="shared" si="122"/>
        <v>0</v>
      </c>
      <c r="AQ244" s="3">
        <f t="shared" si="123"/>
        <v>0</v>
      </c>
      <c r="AS244" s="3" t="e">
        <f t="shared" si="124"/>
        <v>#REF!</v>
      </c>
      <c r="AU244" s="3" t="e">
        <f t="shared" si="125"/>
        <v>#NAME?</v>
      </c>
      <c r="AW244" s="3">
        <f t="shared" si="126"/>
        <v>0</v>
      </c>
      <c r="AX244" s="3">
        <f t="shared" si="127"/>
        <v>0</v>
      </c>
      <c r="AY244" s="3">
        <f t="shared" si="128"/>
        <v>0</v>
      </c>
      <c r="AZ244" s="3">
        <f t="shared" si="129"/>
        <v>0</v>
      </c>
      <c r="BA244" s="3">
        <f t="shared" si="130"/>
        <v>0</v>
      </c>
      <c r="BB244" s="3">
        <f t="shared" si="131"/>
        <v>0</v>
      </c>
    </row>
    <row r="245" spans="2:54" x14ac:dyDescent="0.35">
      <c r="B245" s="14">
        <v>218</v>
      </c>
      <c r="C245" s="13"/>
      <c r="D245" s="13"/>
      <c r="E245" s="130"/>
      <c r="F245" s="130"/>
      <c r="G245" s="129" t="str">
        <f t="shared" si="99"/>
        <v/>
      </c>
      <c r="H245" s="128"/>
      <c r="I245" s="189"/>
      <c r="J245" s="128"/>
      <c r="K245" s="127"/>
      <c r="L245" s="127"/>
      <c r="M245" s="126"/>
      <c r="N245" s="7"/>
      <c r="O245" s="6"/>
      <c r="P245" s="6"/>
      <c r="Q245" s="125" t="str">
        <f t="shared" si="100"/>
        <v/>
      </c>
      <c r="R245" s="124" t="str">
        <f t="shared" si="101"/>
        <v/>
      </c>
      <c r="S245" s="123">
        <f t="shared" si="102"/>
        <v>0</v>
      </c>
      <c r="T245" s="122">
        <f t="shared" si="103"/>
        <v>0</v>
      </c>
      <c r="U245" s="123">
        <f t="shared" si="104"/>
        <v>0</v>
      </c>
      <c r="V245" s="122">
        <f t="shared" si="105"/>
        <v>0</v>
      </c>
      <c r="W245" s="123">
        <f t="shared" si="106"/>
        <v>0</v>
      </c>
      <c r="X245" s="122">
        <f t="shared" si="107"/>
        <v>0</v>
      </c>
      <c r="Y245" s="123">
        <f t="shared" si="108"/>
        <v>0</v>
      </c>
      <c r="Z245" s="122">
        <f t="shared" si="109"/>
        <v>0</v>
      </c>
      <c r="AA245" s="123">
        <f t="shared" si="110"/>
        <v>0</v>
      </c>
      <c r="AB245" s="122">
        <f t="shared" si="111"/>
        <v>0</v>
      </c>
      <c r="AD245" s="3" t="str">
        <f t="shared" si="112"/>
        <v>False</v>
      </c>
      <c r="AE245" s="3" t="str">
        <f t="shared" si="113"/>
        <v>true</v>
      </c>
      <c r="AF245" s="3" t="e">
        <f>VLOOKUP(C245,#REF!,2,FALSE)</f>
        <v>#REF!</v>
      </c>
      <c r="AG245" s="3" t="e">
        <f t="shared" si="114"/>
        <v>#REF!</v>
      </c>
      <c r="AH245" s="3">
        <f t="shared" si="115"/>
        <v>0</v>
      </c>
      <c r="AI245" s="3">
        <f t="shared" si="116"/>
        <v>0</v>
      </c>
      <c r="AJ245" s="3">
        <f t="shared" si="117"/>
        <v>0</v>
      </c>
      <c r="AL245" s="3">
        <f t="shared" si="118"/>
        <v>0</v>
      </c>
      <c r="AM245" s="3">
        <f t="shared" si="119"/>
        <v>0</v>
      </c>
      <c r="AN245" s="3">
        <f t="shared" si="120"/>
        <v>0</v>
      </c>
      <c r="AO245" s="3">
        <f t="shared" si="121"/>
        <v>0</v>
      </c>
      <c r="AP245" s="3">
        <f t="shared" si="122"/>
        <v>0</v>
      </c>
      <c r="AQ245" s="3">
        <f t="shared" si="123"/>
        <v>0</v>
      </c>
      <c r="AS245" s="3" t="e">
        <f t="shared" si="124"/>
        <v>#REF!</v>
      </c>
      <c r="AU245" s="3" t="e">
        <f t="shared" si="125"/>
        <v>#NAME?</v>
      </c>
      <c r="AW245" s="3">
        <f t="shared" si="126"/>
        <v>0</v>
      </c>
      <c r="AX245" s="3">
        <f t="shared" si="127"/>
        <v>0</v>
      </c>
      <c r="AY245" s="3">
        <f t="shared" si="128"/>
        <v>0</v>
      </c>
      <c r="AZ245" s="3">
        <f t="shared" si="129"/>
        <v>0</v>
      </c>
      <c r="BA245" s="3">
        <f t="shared" si="130"/>
        <v>0</v>
      </c>
      <c r="BB245" s="3">
        <f t="shared" si="131"/>
        <v>0</v>
      </c>
    </row>
    <row r="246" spans="2:54" x14ac:dyDescent="0.35">
      <c r="B246" s="14">
        <v>219</v>
      </c>
      <c r="C246" s="13"/>
      <c r="D246" s="13"/>
      <c r="E246" s="130"/>
      <c r="F246" s="130"/>
      <c r="G246" s="129" t="str">
        <f t="shared" si="99"/>
        <v/>
      </c>
      <c r="H246" s="128"/>
      <c r="I246" s="189"/>
      <c r="J246" s="128"/>
      <c r="K246" s="127"/>
      <c r="L246" s="127"/>
      <c r="M246" s="126"/>
      <c r="N246" s="7"/>
      <c r="O246" s="6"/>
      <c r="P246" s="6"/>
      <c r="Q246" s="125" t="str">
        <f t="shared" si="100"/>
        <v/>
      </c>
      <c r="R246" s="124" t="str">
        <f t="shared" si="101"/>
        <v/>
      </c>
      <c r="S246" s="123">
        <f t="shared" si="102"/>
        <v>0</v>
      </c>
      <c r="T246" s="122">
        <f t="shared" si="103"/>
        <v>0</v>
      </c>
      <c r="U246" s="123">
        <f t="shared" si="104"/>
        <v>0</v>
      </c>
      <c r="V246" s="122">
        <f t="shared" si="105"/>
        <v>0</v>
      </c>
      <c r="W246" s="123">
        <f t="shared" si="106"/>
        <v>0</v>
      </c>
      <c r="X246" s="122">
        <f t="shared" si="107"/>
        <v>0</v>
      </c>
      <c r="Y246" s="123">
        <f t="shared" si="108"/>
        <v>0</v>
      </c>
      <c r="Z246" s="122">
        <f t="shared" si="109"/>
        <v>0</v>
      </c>
      <c r="AA246" s="123">
        <f t="shared" si="110"/>
        <v>0</v>
      </c>
      <c r="AB246" s="122">
        <f t="shared" si="111"/>
        <v>0</v>
      </c>
      <c r="AD246" s="3" t="str">
        <f t="shared" si="112"/>
        <v>False</v>
      </c>
      <c r="AE246" s="3" t="str">
        <f t="shared" si="113"/>
        <v>true</v>
      </c>
      <c r="AF246" s="3" t="e">
        <f>VLOOKUP(C246,#REF!,2,FALSE)</f>
        <v>#REF!</v>
      </c>
      <c r="AG246" s="3" t="e">
        <f t="shared" si="114"/>
        <v>#REF!</v>
      </c>
      <c r="AH246" s="3">
        <f t="shared" si="115"/>
        <v>0</v>
      </c>
      <c r="AI246" s="3">
        <f t="shared" si="116"/>
        <v>0</v>
      </c>
      <c r="AJ246" s="3">
        <f t="shared" si="117"/>
        <v>0</v>
      </c>
      <c r="AL246" s="3">
        <f t="shared" si="118"/>
        <v>0</v>
      </c>
      <c r="AM246" s="3">
        <f t="shared" si="119"/>
        <v>0</v>
      </c>
      <c r="AN246" s="3">
        <f t="shared" si="120"/>
        <v>0</v>
      </c>
      <c r="AO246" s="3">
        <f t="shared" si="121"/>
        <v>0</v>
      </c>
      <c r="AP246" s="3">
        <f t="shared" si="122"/>
        <v>0</v>
      </c>
      <c r="AQ246" s="3">
        <f t="shared" si="123"/>
        <v>0</v>
      </c>
      <c r="AS246" s="3" t="e">
        <f t="shared" si="124"/>
        <v>#REF!</v>
      </c>
      <c r="AU246" s="3" t="e">
        <f t="shared" si="125"/>
        <v>#NAME?</v>
      </c>
      <c r="AW246" s="3">
        <f t="shared" si="126"/>
        <v>0</v>
      </c>
      <c r="AX246" s="3">
        <f t="shared" si="127"/>
        <v>0</v>
      </c>
      <c r="AY246" s="3">
        <f t="shared" si="128"/>
        <v>0</v>
      </c>
      <c r="AZ246" s="3">
        <f t="shared" si="129"/>
        <v>0</v>
      </c>
      <c r="BA246" s="3">
        <f t="shared" si="130"/>
        <v>0</v>
      </c>
      <c r="BB246" s="3">
        <f t="shared" si="131"/>
        <v>0</v>
      </c>
    </row>
    <row r="247" spans="2:54" x14ac:dyDescent="0.35">
      <c r="B247" s="14">
        <v>220</v>
      </c>
      <c r="C247" s="13"/>
      <c r="D247" s="13"/>
      <c r="E247" s="130"/>
      <c r="F247" s="130"/>
      <c r="G247" s="129" t="str">
        <f t="shared" si="99"/>
        <v/>
      </c>
      <c r="H247" s="128"/>
      <c r="I247" s="189"/>
      <c r="J247" s="128"/>
      <c r="K247" s="127"/>
      <c r="L247" s="127"/>
      <c r="M247" s="126"/>
      <c r="N247" s="7"/>
      <c r="O247" s="6"/>
      <c r="P247" s="6"/>
      <c r="Q247" s="125" t="str">
        <f t="shared" si="100"/>
        <v/>
      </c>
      <c r="R247" s="124" t="str">
        <f t="shared" si="101"/>
        <v/>
      </c>
      <c r="S247" s="123">
        <f t="shared" si="102"/>
        <v>0</v>
      </c>
      <c r="T247" s="122">
        <f t="shared" si="103"/>
        <v>0</v>
      </c>
      <c r="U247" s="123">
        <f t="shared" si="104"/>
        <v>0</v>
      </c>
      <c r="V247" s="122">
        <f t="shared" si="105"/>
        <v>0</v>
      </c>
      <c r="W247" s="123">
        <f t="shared" si="106"/>
        <v>0</v>
      </c>
      <c r="X247" s="122">
        <f t="shared" si="107"/>
        <v>0</v>
      </c>
      <c r="Y247" s="123">
        <f t="shared" si="108"/>
        <v>0</v>
      </c>
      <c r="Z247" s="122">
        <f t="shared" si="109"/>
        <v>0</v>
      </c>
      <c r="AA247" s="123">
        <f t="shared" si="110"/>
        <v>0</v>
      </c>
      <c r="AB247" s="122">
        <f t="shared" si="111"/>
        <v>0</v>
      </c>
      <c r="AD247" s="3" t="str">
        <f t="shared" si="112"/>
        <v>False</v>
      </c>
      <c r="AE247" s="3" t="str">
        <f t="shared" si="113"/>
        <v>true</v>
      </c>
      <c r="AF247" s="3" t="e">
        <f>VLOOKUP(C247,#REF!,2,FALSE)</f>
        <v>#REF!</v>
      </c>
      <c r="AG247" s="3" t="e">
        <f t="shared" si="114"/>
        <v>#REF!</v>
      </c>
      <c r="AH247" s="3">
        <f t="shared" si="115"/>
        <v>0</v>
      </c>
      <c r="AI247" s="3">
        <f t="shared" si="116"/>
        <v>0</v>
      </c>
      <c r="AJ247" s="3">
        <f t="shared" si="117"/>
        <v>0</v>
      </c>
      <c r="AL247" s="3">
        <f t="shared" si="118"/>
        <v>0</v>
      </c>
      <c r="AM247" s="3">
        <f t="shared" si="119"/>
        <v>0</v>
      </c>
      <c r="AN247" s="3">
        <f t="shared" si="120"/>
        <v>0</v>
      </c>
      <c r="AO247" s="3">
        <f t="shared" si="121"/>
        <v>0</v>
      </c>
      <c r="AP247" s="3">
        <f t="shared" si="122"/>
        <v>0</v>
      </c>
      <c r="AQ247" s="3">
        <f t="shared" si="123"/>
        <v>0</v>
      </c>
      <c r="AS247" s="3" t="e">
        <f t="shared" si="124"/>
        <v>#REF!</v>
      </c>
      <c r="AU247" s="3" t="e">
        <f t="shared" si="125"/>
        <v>#NAME?</v>
      </c>
      <c r="AW247" s="3">
        <f t="shared" si="126"/>
        <v>0</v>
      </c>
      <c r="AX247" s="3">
        <f t="shared" si="127"/>
        <v>0</v>
      </c>
      <c r="AY247" s="3">
        <f t="shared" si="128"/>
        <v>0</v>
      </c>
      <c r="AZ247" s="3">
        <f t="shared" si="129"/>
        <v>0</v>
      </c>
      <c r="BA247" s="3">
        <f t="shared" si="130"/>
        <v>0</v>
      </c>
      <c r="BB247" s="3">
        <f t="shared" si="131"/>
        <v>0</v>
      </c>
    </row>
    <row r="248" spans="2:54" x14ac:dyDescent="0.35">
      <c r="B248" s="14">
        <v>221</v>
      </c>
      <c r="C248" s="13"/>
      <c r="D248" s="13"/>
      <c r="E248" s="130"/>
      <c r="F248" s="130"/>
      <c r="G248" s="129" t="str">
        <f t="shared" si="99"/>
        <v/>
      </c>
      <c r="H248" s="128"/>
      <c r="I248" s="189"/>
      <c r="J248" s="128"/>
      <c r="K248" s="127"/>
      <c r="L248" s="127"/>
      <c r="M248" s="126"/>
      <c r="N248" s="7"/>
      <c r="O248" s="6"/>
      <c r="P248" s="6"/>
      <c r="Q248" s="125" t="str">
        <f t="shared" si="100"/>
        <v/>
      </c>
      <c r="R248" s="124" t="str">
        <f t="shared" si="101"/>
        <v/>
      </c>
      <c r="S248" s="123">
        <f t="shared" si="102"/>
        <v>0</v>
      </c>
      <c r="T248" s="122">
        <f t="shared" si="103"/>
        <v>0</v>
      </c>
      <c r="U248" s="123">
        <f t="shared" si="104"/>
        <v>0</v>
      </c>
      <c r="V248" s="122">
        <f t="shared" si="105"/>
        <v>0</v>
      </c>
      <c r="W248" s="123">
        <f t="shared" si="106"/>
        <v>0</v>
      </c>
      <c r="X248" s="122">
        <f t="shared" si="107"/>
        <v>0</v>
      </c>
      <c r="Y248" s="123">
        <f t="shared" si="108"/>
        <v>0</v>
      </c>
      <c r="Z248" s="122">
        <f t="shared" si="109"/>
        <v>0</v>
      </c>
      <c r="AA248" s="123">
        <f t="shared" si="110"/>
        <v>0</v>
      </c>
      <c r="AB248" s="122">
        <f t="shared" si="111"/>
        <v>0</v>
      </c>
      <c r="AD248" s="3" t="str">
        <f t="shared" si="112"/>
        <v>False</v>
      </c>
      <c r="AE248" s="3" t="str">
        <f t="shared" si="113"/>
        <v>true</v>
      </c>
      <c r="AF248" s="3" t="e">
        <f>VLOOKUP(C248,#REF!,2,FALSE)</f>
        <v>#REF!</v>
      </c>
      <c r="AG248" s="3" t="e">
        <f t="shared" si="114"/>
        <v>#REF!</v>
      </c>
      <c r="AH248" s="3">
        <f t="shared" si="115"/>
        <v>0</v>
      </c>
      <c r="AI248" s="3">
        <f t="shared" si="116"/>
        <v>0</v>
      </c>
      <c r="AJ248" s="3">
        <f t="shared" si="117"/>
        <v>0</v>
      </c>
      <c r="AL248" s="3">
        <f t="shared" si="118"/>
        <v>0</v>
      </c>
      <c r="AM248" s="3">
        <f t="shared" si="119"/>
        <v>0</v>
      </c>
      <c r="AN248" s="3">
        <f t="shared" si="120"/>
        <v>0</v>
      </c>
      <c r="AO248" s="3">
        <f t="shared" si="121"/>
        <v>0</v>
      </c>
      <c r="AP248" s="3">
        <f t="shared" si="122"/>
        <v>0</v>
      </c>
      <c r="AQ248" s="3">
        <f t="shared" si="123"/>
        <v>0</v>
      </c>
      <c r="AS248" s="3" t="e">
        <f t="shared" si="124"/>
        <v>#REF!</v>
      </c>
      <c r="AU248" s="3" t="e">
        <f t="shared" si="125"/>
        <v>#NAME?</v>
      </c>
      <c r="AW248" s="3">
        <f t="shared" si="126"/>
        <v>0</v>
      </c>
      <c r="AX248" s="3">
        <f t="shared" si="127"/>
        <v>0</v>
      </c>
      <c r="AY248" s="3">
        <f t="shared" si="128"/>
        <v>0</v>
      </c>
      <c r="AZ248" s="3">
        <f t="shared" si="129"/>
        <v>0</v>
      </c>
      <c r="BA248" s="3">
        <f t="shared" si="130"/>
        <v>0</v>
      </c>
      <c r="BB248" s="3">
        <f t="shared" si="131"/>
        <v>0</v>
      </c>
    </row>
    <row r="249" spans="2:54" x14ac:dyDescent="0.35">
      <c r="B249" s="14">
        <v>222</v>
      </c>
      <c r="C249" s="13"/>
      <c r="D249" s="13"/>
      <c r="E249" s="130"/>
      <c r="F249" s="130"/>
      <c r="G249" s="129" t="str">
        <f t="shared" si="99"/>
        <v/>
      </c>
      <c r="H249" s="128"/>
      <c r="I249" s="189"/>
      <c r="J249" s="128"/>
      <c r="K249" s="127"/>
      <c r="L249" s="127"/>
      <c r="M249" s="126"/>
      <c r="N249" s="7"/>
      <c r="O249" s="6"/>
      <c r="P249" s="6"/>
      <c r="Q249" s="125" t="str">
        <f t="shared" si="100"/>
        <v/>
      </c>
      <c r="R249" s="124" t="str">
        <f t="shared" si="101"/>
        <v/>
      </c>
      <c r="S249" s="123">
        <f t="shared" si="102"/>
        <v>0</v>
      </c>
      <c r="T249" s="122">
        <f t="shared" si="103"/>
        <v>0</v>
      </c>
      <c r="U249" s="123">
        <f t="shared" si="104"/>
        <v>0</v>
      </c>
      <c r="V249" s="122">
        <f t="shared" si="105"/>
        <v>0</v>
      </c>
      <c r="W249" s="123">
        <f t="shared" si="106"/>
        <v>0</v>
      </c>
      <c r="X249" s="122">
        <f t="shared" si="107"/>
        <v>0</v>
      </c>
      <c r="Y249" s="123">
        <f t="shared" si="108"/>
        <v>0</v>
      </c>
      <c r="Z249" s="122">
        <f t="shared" si="109"/>
        <v>0</v>
      </c>
      <c r="AA249" s="123">
        <f t="shared" si="110"/>
        <v>0</v>
      </c>
      <c r="AB249" s="122">
        <f t="shared" si="111"/>
        <v>0</v>
      </c>
      <c r="AD249" s="3" t="str">
        <f t="shared" si="112"/>
        <v>False</v>
      </c>
      <c r="AE249" s="3" t="str">
        <f t="shared" si="113"/>
        <v>true</v>
      </c>
      <c r="AF249" s="3" t="e">
        <f>VLOOKUP(C249,#REF!,2,FALSE)</f>
        <v>#REF!</v>
      </c>
      <c r="AG249" s="3" t="e">
        <f t="shared" si="114"/>
        <v>#REF!</v>
      </c>
      <c r="AH249" s="3">
        <f t="shared" si="115"/>
        <v>0</v>
      </c>
      <c r="AI249" s="3">
        <f t="shared" si="116"/>
        <v>0</v>
      </c>
      <c r="AJ249" s="3">
        <f t="shared" si="117"/>
        <v>0</v>
      </c>
      <c r="AL249" s="3">
        <f t="shared" si="118"/>
        <v>0</v>
      </c>
      <c r="AM249" s="3">
        <f t="shared" si="119"/>
        <v>0</v>
      </c>
      <c r="AN249" s="3">
        <f t="shared" si="120"/>
        <v>0</v>
      </c>
      <c r="AO249" s="3">
        <f t="shared" si="121"/>
        <v>0</v>
      </c>
      <c r="AP249" s="3">
        <f t="shared" si="122"/>
        <v>0</v>
      </c>
      <c r="AQ249" s="3">
        <f t="shared" si="123"/>
        <v>0</v>
      </c>
      <c r="AS249" s="3" t="e">
        <f t="shared" si="124"/>
        <v>#REF!</v>
      </c>
      <c r="AU249" s="3" t="e">
        <f t="shared" si="125"/>
        <v>#NAME?</v>
      </c>
      <c r="AW249" s="3">
        <f t="shared" si="126"/>
        <v>0</v>
      </c>
      <c r="AX249" s="3">
        <f t="shared" si="127"/>
        <v>0</v>
      </c>
      <c r="AY249" s="3">
        <f t="shared" si="128"/>
        <v>0</v>
      </c>
      <c r="AZ249" s="3">
        <f t="shared" si="129"/>
        <v>0</v>
      </c>
      <c r="BA249" s="3">
        <f t="shared" si="130"/>
        <v>0</v>
      </c>
      <c r="BB249" s="3">
        <f t="shared" si="131"/>
        <v>0</v>
      </c>
    </row>
    <row r="250" spans="2:54" x14ac:dyDescent="0.35">
      <c r="B250" s="14">
        <v>223</v>
      </c>
      <c r="C250" s="13"/>
      <c r="D250" s="13"/>
      <c r="E250" s="130"/>
      <c r="F250" s="130"/>
      <c r="G250" s="129" t="str">
        <f t="shared" si="99"/>
        <v/>
      </c>
      <c r="H250" s="128"/>
      <c r="I250" s="189"/>
      <c r="J250" s="128"/>
      <c r="K250" s="127"/>
      <c r="L250" s="127"/>
      <c r="M250" s="126"/>
      <c r="N250" s="7"/>
      <c r="O250" s="6"/>
      <c r="P250" s="6"/>
      <c r="Q250" s="125" t="str">
        <f t="shared" si="100"/>
        <v/>
      </c>
      <c r="R250" s="124" t="str">
        <f t="shared" si="101"/>
        <v/>
      </c>
      <c r="S250" s="123">
        <f t="shared" si="102"/>
        <v>0</v>
      </c>
      <c r="T250" s="122">
        <f t="shared" si="103"/>
        <v>0</v>
      </c>
      <c r="U250" s="123">
        <f t="shared" si="104"/>
        <v>0</v>
      </c>
      <c r="V250" s="122">
        <f t="shared" si="105"/>
        <v>0</v>
      </c>
      <c r="W250" s="123">
        <f t="shared" si="106"/>
        <v>0</v>
      </c>
      <c r="X250" s="122">
        <f t="shared" si="107"/>
        <v>0</v>
      </c>
      <c r="Y250" s="123">
        <f t="shared" si="108"/>
        <v>0</v>
      </c>
      <c r="Z250" s="122">
        <f t="shared" si="109"/>
        <v>0</v>
      </c>
      <c r="AA250" s="123">
        <f t="shared" si="110"/>
        <v>0</v>
      </c>
      <c r="AB250" s="122">
        <f t="shared" si="111"/>
        <v>0</v>
      </c>
      <c r="AD250" s="3" t="str">
        <f t="shared" si="112"/>
        <v>False</v>
      </c>
      <c r="AE250" s="3" t="str">
        <f t="shared" si="113"/>
        <v>true</v>
      </c>
      <c r="AF250" s="3" t="e">
        <f>VLOOKUP(C250,#REF!,2,FALSE)</f>
        <v>#REF!</v>
      </c>
      <c r="AG250" s="3" t="e">
        <f t="shared" si="114"/>
        <v>#REF!</v>
      </c>
      <c r="AH250" s="3">
        <f t="shared" si="115"/>
        <v>0</v>
      </c>
      <c r="AI250" s="3">
        <f t="shared" si="116"/>
        <v>0</v>
      </c>
      <c r="AJ250" s="3">
        <f t="shared" si="117"/>
        <v>0</v>
      </c>
      <c r="AL250" s="3">
        <f t="shared" si="118"/>
        <v>0</v>
      </c>
      <c r="AM250" s="3">
        <f t="shared" si="119"/>
        <v>0</v>
      </c>
      <c r="AN250" s="3">
        <f t="shared" si="120"/>
        <v>0</v>
      </c>
      <c r="AO250" s="3">
        <f t="shared" si="121"/>
        <v>0</v>
      </c>
      <c r="AP250" s="3">
        <f t="shared" si="122"/>
        <v>0</v>
      </c>
      <c r="AQ250" s="3">
        <f t="shared" si="123"/>
        <v>0</v>
      </c>
      <c r="AS250" s="3" t="e">
        <f t="shared" si="124"/>
        <v>#REF!</v>
      </c>
      <c r="AU250" s="3" t="e">
        <f t="shared" si="125"/>
        <v>#NAME?</v>
      </c>
      <c r="AW250" s="3">
        <f t="shared" si="126"/>
        <v>0</v>
      </c>
      <c r="AX250" s="3">
        <f t="shared" si="127"/>
        <v>0</v>
      </c>
      <c r="AY250" s="3">
        <f t="shared" si="128"/>
        <v>0</v>
      </c>
      <c r="AZ250" s="3">
        <f t="shared" si="129"/>
        <v>0</v>
      </c>
      <c r="BA250" s="3">
        <f t="shared" si="130"/>
        <v>0</v>
      </c>
      <c r="BB250" s="3">
        <f t="shared" si="131"/>
        <v>0</v>
      </c>
    </row>
    <row r="251" spans="2:54" x14ac:dyDescent="0.35">
      <c r="B251" s="14">
        <v>224</v>
      </c>
      <c r="C251" s="13"/>
      <c r="D251" s="13"/>
      <c r="E251" s="130"/>
      <c r="F251" s="130"/>
      <c r="G251" s="129" t="str">
        <f t="shared" si="99"/>
        <v/>
      </c>
      <c r="H251" s="128"/>
      <c r="I251" s="189"/>
      <c r="J251" s="128"/>
      <c r="K251" s="127"/>
      <c r="L251" s="127"/>
      <c r="M251" s="126"/>
      <c r="N251" s="7"/>
      <c r="O251" s="6"/>
      <c r="P251" s="6"/>
      <c r="Q251" s="125" t="str">
        <f t="shared" si="100"/>
        <v/>
      </c>
      <c r="R251" s="124" t="str">
        <f t="shared" si="101"/>
        <v/>
      </c>
      <c r="S251" s="123">
        <f t="shared" si="102"/>
        <v>0</v>
      </c>
      <c r="T251" s="122">
        <f t="shared" si="103"/>
        <v>0</v>
      </c>
      <c r="U251" s="123">
        <f t="shared" si="104"/>
        <v>0</v>
      </c>
      <c r="V251" s="122">
        <f t="shared" si="105"/>
        <v>0</v>
      </c>
      <c r="W251" s="123">
        <f t="shared" si="106"/>
        <v>0</v>
      </c>
      <c r="X251" s="122">
        <f t="shared" si="107"/>
        <v>0</v>
      </c>
      <c r="Y251" s="123">
        <f t="shared" si="108"/>
        <v>0</v>
      </c>
      <c r="Z251" s="122">
        <f t="shared" si="109"/>
        <v>0</v>
      </c>
      <c r="AA251" s="123">
        <f t="shared" si="110"/>
        <v>0</v>
      </c>
      <c r="AB251" s="122">
        <f t="shared" si="111"/>
        <v>0</v>
      </c>
      <c r="AD251" s="3" t="str">
        <f t="shared" si="112"/>
        <v>False</v>
      </c>
      <c r="AE251" s="3" t="str">
        <f t="shared" si="113"/>
        <v>true</v>
      </c>
      <c r="AF251" s="3" t="e">
        <f>VLOOKUP(C251,#REF!,2,FALSE)</f>
        <v>#REF!</v>
      </c>
      <c r="AG251" s="3" t="e">
        <f t="shared" si="114"/>
        <v>#REF!</v>
      </c>
      <c r="AH251" s="3">
        <f t="shared" si="115"/>
        <v>0</v>
      </c>
      <c r="AI251" s="3">
        <f t="shared" si="116"/>
        <v>0</v>
      </c>
      <c r="AJ251" s="3">
        <f t="shared" si="117"/>
        <v>0</v>
      </c>
      <c r="AL251" s="3">
        <f t="shared" si="118"/>
        <v>0</v>
      </c>
      <c r="AM251" s="3">
        <f t="shared" si="119"/>
        <v>0</v>
      </c>
      <c r="AN251" s="3">
        <f t="shared" si="120"/>
        <v>0</v>
      </c>
      <c r="AO251" s="3">
        <f t="shared" si="121"/>
        <v>0</v>
      </c>
      <c r="AP251" s="3">
        <f t="shared" si="122"/>
        <v>0</v>
      </c>
      <c r="AQ251" s="3">
        <f t="shared" si="123"/>
        <v>0</v>
      </c>
      <c r="AS251" s="3" t="e">
        <f t="shared" si="124"/>
        <v>#REF!</v>
      </c>
      <c r="AU251" s="3" t="e">
        <f t="shared" si="125"/>
        <v>#NAME?</v>
      </c>
      <c r="AW251" s="3">
        <f t="shared" si="126"/>
        <v>0</v>
      </c>
      <c r="AX251" s="3">
        <f t="shared" si="127"/>
        <v>0</v>
      </c>
      <c r="AY251" s="3">
        <f t="shared" si="128"/>
        <v>0</v>
      </c>
      <c r="AZ251" s="3">
        <f t="shared" si="129"/>
        <v>0</v>
      </c>
      <c r="BA251" s="3">
        <f t="shared" si="130"/>
        <v>0</v>
      </c>
      <c r="BB251" s="3">
        <f t="shared" si="131"/>
        <v>0</v>
      </c>
    </row>
    <row r="252" spans="2:54" x14ac:dyDescent="0.35">
      <c r="B252" s="14">
        <v>225</v>
      </c>
      <c r="C252" s="13"/>
      <c r="D252" s="13"/>
      <c r="E252" s="130"/>
      <c r="F252" s="130"/>
      <c r="G252" s="129" t="str">
        <f t="shared" si="99"/>
        <v/>
      </c>
      <c r="H252" s="128"/>
      <c r="I252" s="189"/>
      <c r="J252" s="128"/>
      <c r="K252" s="127"/>
      <c r="L252" s="127"/>
      <c r="M252" s="126"/>
      <c r="N252" s="7"/>
      <c r="O252" s="6"/>
      <c r="P252" s="6"/>
      <c r="Q252" s="125" t="str">
        <f t="shared" si="100"/>
        <v/>
      </c>
      <c r="R252" s="124" t="str">
        <f t="shared" si="101"/>
        <v/>
      </c>
      <c r="S252" s="123">
        <f t="shared" si="102"/>
        <v>0</v>
      </c>
      <c r="T252" s="122">
        <f t="shared" si="103"/>
        <v>0</v>
      </c>
      <c r="U252" s="123">
        <f t="shared" si="104"/>
        <v>0</v>
      </c>
      <c r="V252" s="122">
        <f t="shared" si="105"/>
        <v>0</v>
      </c>
      <c r="W252" s="123">
        <f t="shared" si="106"/>
        <v>0</v>
      </c>
      <c r="X252" s="122">
        <f t="shared" si="107"/>
        <v>0</v>
      </c>
      <c r="Y252" s="123">
        <f t="shared" si="108"/>
        <v>0</v>
      </c>
      <c r="Z252" s="122">
        <f t="shared" si="109"/>
        <v>0</v>
      </c>
      <c r="AA252" s="123">
        <f t="shared" si="110"/>
        <v>0</v>
      </c>
      <c r="AB252" s="122">
        <f t="shared" si="111"/>
        <v>0</v>
      </c>
      <c r="AD252" s="3" t="str">
        <f t="shared" si="112"/>
        <v>False</v>
      </c>
      <c r="AE252" s="3" t="str">
        <f t="shared" si="113"/>
        <v>true</v>
      </c>
      <c r="AF252" s="3" t="e">
        <f>VLOOKUP(C252,#REF!,2,FALSE)</f>
        <v>#REF!</v>
      </c>
      <c r="AG252" s="3" t="e">
        <f t="shared" si="114"/>
        <v>#REF!</v>
      </c>
      <c r="AH252" s="3">
        <f t="shared" si="115"/>
        <v>0</v>
      </c>
      <c r="AI252" s="3">
        <f t="shared" si="116"/>
        <v>0</v>
      </c>
      <c r="AJ252" s="3">
        <f t="shared" si="117"/>
        <v>0</v>
      </c>
      <c r="AL252" s="3">
        <f t="shared" si="118"/>
        <v>0</v>
      </c>
      <c r="AM252" s="3">
        <f t="shared" si="119"/>
        <v>0</v>
      </c>
      <c r="AN252" s="3">
        <f t="shared" si="120"/>
        <v>0</v>
      </c>
      <c r="AO252" s="3">
        <f t="shared" si="121"/>
        <v>0</v>
      </c>
      <c r="AP252" s="3">
        <f t="shared" si="122"/>
        <v>0</v>
      </c>
      <c r="AQ252" s="3">
        <f t="shared" si="123"/>
        <v>0</v>
      </c>
      <c r="AS252" s="3" t="e">
        <f t="shared" si="124"/>
        <v>#REF!</v>
      </c>
      <c r="AU252" s="3" t="e">
        <f t="shared" si="125"/>
        <v>#NAME?</v>
      </c>
      <c r="AW252" s="3">
        <f t="shared" si="126"/>
        <v>0</v>
      </c>
      <c r="AX252" s="3">
        <f t="shared" si="127"/>
        <v>0</v>
      </c>
      <c r="AY252" s="3">
        <f t="shared" si="128"/>
        <v>0</v>
      </c>
      <c r="AZ252" s="3">
        <f t="shared" si="129"/>
        <v>0</v>
      </c>
      <c r="BA252" s="3">
        <f t="shared" si="130"/>
        <v>0</v>
      </c>
      <c r="BB252" s="3">
        <f t="shared" si="131"/>
        <v>0</v>
      </c>
    </row>
    <row r="253" spans="2:54" x14ac:dyDescent="0.35">
      <c r="B253" s="14">
        <v>226</v>
      </c>
      <c r="C253" s="13"/>
      <c r="D253" s="13"/>
      <c r="E253" s="130"/>
      <c r="F253" s="130"/>
      <c r="G253" s="129" t="str">
        <f t="shared" si="99"/>
        <v/>
      </c>
      <c r="H253" s="128"/>
      <c r="I253" s="189"/>
      <c r="J253" s="128"/>
      <c r="K253" s="127"/>
      <c r="L253" s="127"/>
      <c r="M253" s="126"/>
      <c r="N253" s="7"/>
      <c r="O253" s="6"/>
      <c r="P253" s="6"/>
      <c r="Q253" s="125" t="str">
        <f t="shared" si="100"/>
        <v/>
      </c>
      <c r="R253" s="124" t="str">
        <f t="shared" si="101"/>
        <v/>
      </c>
      <c r="S253" s="123">
        <f t="shared" si="102"/>
        <v>0</v>
      </c>
      <c r="T253" s="122">
        <f t="shared" si="103"/>
        <v>0</v>
      </c>
      <c r="U253" s="123">
        <f t="shared" si="104"/>
        <v>0</v>
      </c>
      <c r="V253" s="122">
        <f t="shared" si="105"/>
        <v>0</v>
      </c>
      <c r="W253" s="123">
        <f t="shared" si="106"/>
        <v>0</v>
      </c>
      <c r="X253" s="122">
        <f t="shared" si="107"/>
        <v>0</v>
      </c>
      <c r="Y253" s="123">
        <f t="shared" si="108"/>
        <v>0</v>
      </c>
      <c r="Z253" s="122">
        <f t="shared" si="109"/>
        <v>0</v>
      </c>
      <c r="AA253" s="123">
        <f t="shared" si="110"/>
        <v>0</v>
      </c>
      <c r="AB253" s="122">
        <f t="shared" si="111"/>
        <v>0</v>
      </c>
      <c r="AD253" s="3" t="str">
        <f t="shared" si="112"/>
        <v>False</v>
      </c>
      <c r="AE253" s="3" t="str">
        <f t="shared" si="113"/>
        <v>true</v>
      </c>
      <c r="AF253" s="3" t="e">
        <f>VLOOKUP(C253,#REF!,2,FALSE)</f>
        <v>#REF!</v>
      </c>
      <c r="AG253" s="3" t="e">
        <f t="shared" si="114"/>
        <v>#REF!</v>
      </c>
      <c r="AH253" s="3">
        <f t="shared" si="115"/>
        <v>0</v>
      </c>
      <c r="AI253" s="3">
        <f t="shared" si="116"/>
        <v>0</v>
      </c>
      <c r="AJ253" s="3">
        <f t="shared" si="117"/>
        <v>0</v>
      </c>
      <c r="AL253" s="3">
        <f t="shared" si="118"/>
        <v>0</v>
      </c>
      <c r="AM253" s="3">
        <f t="shared" si="119"/>
        <v>0</v>
      </c>
      <c r="AN253" s="3">
        <f t="shared" si="120"/>
        <v>0</v>
      </c>
      <c r="AO253" s="3">
        <f t="shared" si="121"/>
        <v>0</v>
      </c>
      <c r="AP253" s="3">
        <f t="shared" si="122"/>
        <v>0</v>
      </c>
      <c r="AQ253" s="3">
        <f t="shared" si="123"/>
        <v>0</v>
      </c>
      <c r="AS253" s="3" t="e">
        <f t="shared" si="124"/>
        <v>#REF!</v>
      </c>
      <c r="AU253" s="3" t="e">
        <f t="shared" si="125"/>
        <v>#NAME?</v>
      </c>
      <c r="AW253" s="3">
        <f t="shared" si="126"/>
        <v>0</v>
      </c>
      <c r="AX253" s="3">
        <f t="shared" si="127"/>
        <v>0</v>
      </c>
      <c r="AY253" s="3">
        <f t="shared" si="128"/>
        <v>0</v>
      </c>
      <c r="AZ253" s="3">
        <f t="shared" si="129"/>
        <v>0</v>
      </c>
      <c r="BA253" s="3">
        <f t="shared" si="130"/>
        <v>0</v>
      </c>
      <c r="BB253" s="3">
        <f t="shared" si="131"/>
        <v>0</v>
      </c>
    </row>
    <row r="254" spans="2:54" x14ac:dyDescent="0.35">
      <c r="B254" s="14">
        <v>227</v>
      </c>
      <c r="C254" s="13"/>
      <c r="D254" s="13"/>
      <c r="E254" s="130"/>
      <c r="F254" s="130"/>
      <c r="G254" s="129" t="str">
        <f t="shared" si="99"/>
        <v/>
      </c>
      <c r="H254" s="128"/>
      <c r="I254" s="189"/>
      <c r="J254" s="128"/>
      <c r="K254" s="127"/>
      <c r="L254" s="127"/>
      <c r="M254" s="126"/>
      <c r="N254" s="7"/>
      <c r="O254" s="6"/>
      <c r="P254" s="6"/>
      <c r="Q254" s="125" t="str">
        <f t="shared" si="100"/>
        <v/>
      </c>
      <c r="R254" s="124" t="str">
        <f t="shared" si="101"/>
        <v/>
      </c>
      <c r="S254" s="123">
        <f t="shared" si="102"/>
        <v>0</v>
      </c>
      <c r="T254" s="122">
        <f t="shared" si="103"/>
        <v>0</v>
      </c>
      <c r="U254" s="123">
        <f t="shared" si="104"/>
        <v>0</v>
      </c>
      <c r="V254" s="122">
        <f t="shared" si="105"/>
        <v>0</v>
      </c>
      <c r="W254" s="123">
        <f t="shared" si="106"/>
        <v>0</v>
      </c>
      <c r="X254" s="122">
        <f t="shared" si="107"/>
        <v>0</v>
      </c>
      <c r="Y254" s="123">
        <f t="shared" si="108"/>
        <v>0</v>
      </c>
      <c r="Z254" s="122">
        <f t="shared" si="109"/>
        <v>0</v>
      </c>
      <c r="AA254" s="123">
        <f t="shared" si="110"/>
        <v>0</v>
      </c>
      <c r="AB254" s="122">
        <f t="shared" si="111"/>
        <v>0</v>
      </c>
      <c r="AD254" s="3" t="str">
        <f t="shared" si="112"/>
        <v>False</v>
      </c>
      <c r="AE254" s="3" t="str">
        <f t="shared" si="113"/>
        <v>true</v>
      </c>
      <c r="AF254" s="3" t="e">
        <f>VLOOKUP(C254,#REF!,2,FALSE)</f>
        <v>#REF!</v>
      </c>
      <c r="AG254" s="3" t="e">
        <f t="shared" si="114"/>
        <v>#REF!</v>
      </c>
      <c r="AH254" s="3">
        <f t="shared" si="115"/>
        <v>0</v>
      </c>
      <c r="AI254" s="3">
        <f t="shared" si="116"/>
        <v>0</v>
      </c>
      <c r="AJ254" s="3">
        <f t="shared" si="117"/>
        <v>0</v>
      </c>
      <c r="AL254" s="3">
        <f t="shared" si="118"/>
        <v>0</v>
      </c>
      <c r="AM254" s="3">
        <f t="shared" si="119"/>
        <v>0</v>
      </c>
      <c r="AN254" s="3">
        <f t="shared" si="120"/>
        <v>0</v>
      </c>
      <c r="AO254" s="3">
        <f t="shared" si="121"/>
        <v>0</v>
      </c>
      <c r="AP254" s="3">
        <f t="shared" si="122"/>
        <v>0</v>
      </c>
      <c r="AQ254" s="3">
        <f t="shared" si="123"/>
        <v>0</v>
      </c>
      <c r="AS254" s="3" t="e">
        <f t="shared" si="124"/>
        <v>#REF!</v>
      </c>
      <c r="AU254" s="3" t="e">
        <f t="shared" si="125"/>
        <v>#NAME?</v>
      </c>
      <c r="AW254" s="3">
        <f t="shared" si="126"/>
        <v>0</v>
      </c>
      <c r="AX254" s="3">
        <f t="shared" si="127"/>
        <v>0</v>
      </c>
      <c r="AY254" s="3">
        <f t="shared" si="128"/>
        <v>0</v>
      </c>
      <c r="AZ254" s="3">
        <f t="shared" si="129"/>
        <v>0</v>
      </c>
      <c r="BA254" s="3">
        <f t="shared" si="130"/>
        <v>0</v>
      </c>
      <c r="BB254" s="3">
        <f t="shared" si="131"/>
        <v>0</v>
      </c>
    </row>
    <row r="255" spans="2:54" x14ac:dyDescent="0.35">
      <c r="B255" s="14">
        <v>228</v>
      </c>
      <c r="C255" s="13"/>
      <c r="D255" s="13"/>
      <c r="E255" s="130"/>
      <c r="F255" s="130"/>
      <c r="G255" s="129" t="str">
        <f t="shared" si="99"/>
        <v/>
      </c>
      <c r="H255" s="128"/>
      <c r="I255" s="189"/>
      <c r="J255" s="128"/>
      <c r="K255" s="127"/>
      <c r="L255" s="127"/>
      <c r="M255" s="126"/>
      <c r="N255" s="7"/>
      <c r="O255" s="6"/>
      <c r="P255" s="6"/>
      <c r="Q255" s="125" t="str">
        <f t="shared" si="100"/>
        <v/>
      </c>
      <c r="R255" s="124" t="str">
        <f t="shared" si="101"/>
        <v/>
      </c>
      <c r="S255" s="123">
        <f t="shared" si="102"/>
        <v>0</v>
      </c>
      <c r="T255" s="122">
        <f t="shared" si="103"/>
        <v>0</v>
      </c>
      <c r="U255" s="123">
        <f t="shared" si="104"/>
        <v>0</v>
      </c>
      <c r="V255" s="122">
        <f t="shared" si="105"/>
        <v>0</v>
      </c>
      <c r="W255" s="123">
        <f t="shared" si="106"/>
        <v>0</v>
      </c>
      <c r="X255" s="122">
        <f t="shared" si="107"/>
        <v>0</v>
      </c>
      <c r="Y255" s="123">
        <f t="shared" si="108"/>
        <v>0</v>
      </c>
      <c r="Z255" s="122">
        <f t="shared" si="109"/>
        <v>0</v>
      </c>
      <c r="AA255" s="123">
        <f t="shared" si="110"/>
        <v>0</v>
      </c>
      <c r="AB255" s="122">
        <f t="shared" si="111"/>
        <v>0</v>
      </c>
      <c r="AD255" s="3" t="str">
        <f t="shared" si="112"/>
        <v>False</v>
      </c>
      <c r="AE255" s="3" t="str">
        <f t="shared" si="113"/>
        <v>true</v>
      </c>
      <c r="AF255" s="3" t="e">
        <f>VLOOKUP(C255,#REF!,2,FALSE)</f>
        <v>#REF!</v>
      </c>
      <c r="AG255" s="3" t="e">
        <f t="shared" si="114"/>
        <v>#REF!</v>
      </c>
      <c r="AH255" s="3">
        <f t="shared" si="115"/>
        <v>0</v>
      </c>
      <c r="AI255" s="3">
        <f t="shared" si="116"/>
        <v>0</v>
      </c>
      <c r="AJ255" s="3">
        <f t="shared" si="117"/>
        <v>0</v>
      </c>
      <c r="AL255" s="3">
        <f t="shared" si="118"/>
        <v>0</v>
      </c>
      <c r="AM255" s="3">
        <f t="shared" si="119"/>
        <v>0</v>
      </c>
      <c r="AN255" s="3">
        <f t="shared" si="120"/>
        <v>0</v>
      </c>
      <c r="AO255" s="3">
        <f t="shared" si="121"/>
        <v>0</v>
      </c>
      <c r="AP255" s="3">
        <f t="shared" si="122"/>
        <v>0</v>
      </c>
      <c r="AQ255" s="3">
        <f t="shared" si="123"/>
        <v>0</v>
      </c>
      <c r="AS255" s="3" t="e">
        <f t="shared" si="124"/>
        <v>#REF!</v>
      </c>
      <c r="AU255" s="3" t="e">
        <f t="shared" si="125"/>
        <v>#NAME?</v>
      </c>
      <c r="AW255" s="3">
        <f t="shared" si="126"/>
        <v>0</v>
      </c>
      <c r="AX255" s="3">
        <f t="shared" si="127"/>
        <v>0</v>
      </c>
      <c r="AY255" s="3">
        <f t="shared" si="128"/>
        <v>0</v>
      </c>
      <c r="AZ255" s="3">
        <f t="shared" si="129"/>
        <v>0</v>
      </c>
      <c r="BA255" s="3">
        <f t="shared" si="130"/>
        <v>0</v>
      </c>
      <c r="BB255" s="3">
        <f t="shared" si="131"/>
        <v>0</v>
      </c>
    </row>
    <row r="256" spans="2:54" x14ac:dyDescent="0.35">
      <c r="B256" s="14">
        <v>229</v>
      </c>
      <c r="C256" s="13"/>
      <c r="D256" s="13"/>
      <c r="E256" s="130"/>
      <c r="F256" s="130"/>
      <c r="G256" s="129" t="str">
        <f t="shared" si="99"/>
        <v/>
      </c>
      <c r="H256" s="128"/>
      <c r="I256" s="189"/>
      <c r="J256" s="128"/>
      <c r="K256" s="127"/>
      <c r="L256" s="127"/>
      <c r="M256" s="126"/>
      <c r="N256" s="7"/>
      <c r="O256" s="6"/>
      <c r="P256" s="6"/>
      <c r="Q256" s="125" t="str">
        <f t="shared" si="100"/>
        <v/>
      </c>
      <c r="R256" s="124" t="str">
        <f t="shared" si="101"/>
        <v/>
      </c>
      <c r="S256" s="123">
        <f t="shared" si="102"/>
        <v>0</v>
      </c>
      <c r="T256" s="122">
        <f t="shared" si="103"/>
        <v>0</v>
      </c>
      <c r="U256" s="123">
        <f t="shared" si="104"/>
        <v>0</v>
      </c>
      <c r="V256" s="122">
        <f t="shared" si="105"/>
        <v>0</v>
      </c>
      <c r="W256" s="123">
        <f t="shared" si="106"/>
        <v>0</v>
      </c>
      <c r="X256" s="122">
        <f t="shared" si="107"/>
        <v>0</v>
      </c>
      <c r="Y256" s="123">
        <f t="shared" si="108"/>
        <v>0</v>
      </c>
      <c r="Z256" s="122">
        <f t="shared" si="109"/>
        <v>0</v>
      </c>
      <c r="AA256" s="123">
        <f t="shared" si="110"/>
        <v>0</v>
      </c>
      <c r="AB256" s="122">
        <f t="shared" si="111"/>
        <v>0</v>
      </c>
      <c r="AD256" s="3" t="str">
        <f t="shared" si="112"/>
        <v>False</v>
      </c>
      <c r="AE256" s="3" t="str">
        <f t="shared" si="113"/>
        <v>true</v>
      </c>
      <c r="AF256" s="3" t="e">
        <f>VLOOKUP(C256,#REF!,2,FALSE)</f>
        <v>#REF!</v>
      </c>
      <c r="AG256" s="3" t="e">
        <f t="shared" si="114"/>
        <v>#REF!</v>
      </c>
      <c r="AH256" s="3">
        <f t="shared" si="115"/>
        <v>0</v>
      </c>
      <c r="AI256" s="3">
        <f t="shared" si="116"/>
        <v>0</v>
      </c>
      <c r="AJ256" s="3">
        <f t="shared" si="117"/>
        <v>0</v>
      </c>
      <c r="AL256" s="3">
        <f t="shared" si="118"/>
        <v>0</v>
      </c>
      <c r="AM256" s="3">
        <f t="shared" si="119"/>
        <v>0</v>
      </c>
      <c r="AN256" s="3">
        <f t="shared" si="120"/>
        <v>0</v>
      </c>
      <c r="AO256" s="3">
        <f t="shared" si="121"/>
        <v>0</v>
      </c>
      <c r="AP256" s="3">
        <f t="shared" si="122"/>
        <v>0</v>
      </c>
      <c r="AQ256" s="3">
        <f t="shared" si="123"/>
        <v>0</v>
      </c>
      <c r="AS256" s="3" t="e">
        <f t="shared" si="124"/>
        <v>#REF!</v>
      </c>
      <c r="AU256" s="3" t="e">
        <f t="shared" si="125"/>
        <v>#NAME?</v>
      </c>
      <c r="AW256" s="3">
        <f t="shared" si="126"/>
        <v>0</v>
      </c>
      <c r="AX256" s="3">
        <f t="shared" si="127"/>
        <v>0</v>
      </c>
      <c r="AY256" s="3">
        <f t="shared" si="128"/>
        <v>0</v>
      </c>
      <c r="AZ256" s="3">
        <f t="shared" si="129"/>
        <v>0</v>
      </c>
      <c r="BA256" s="3">
        <f t="shared" si="130"/>
        <v>0</v>
      </c>
      <c r="BB256" s="3">
        <f t="shared" si="131"/>
        <v>0</v>
      </c>
    </row>
    <row r="257" spans="2:54" x14ac:dyDescent="0.35">
      <c r="B257" s="14">
        <v>230</v>
      </c>
      <c r="C257" s="13"/>
      <c r="D257" s="13"/>
      <c r="E257" s="130"/>
      <c r="F257" s="130"/>
      <c r="G257" s="129" t="str">
        <f t="shared" si="99"/>
        <v/>
      </c>
      <c r="H257" s="128"/>
      <c r="I257" s="189"/>
      <c r="J257" s="128"/>
      <c r="K257" s="127"/>
      <c r="L257" s="127"/>
      <c r="M257" s="126"/>
      <c r="N257" s="7"/>
      <c r="O257" s="6"/>
      <c r="P257" s="6"/>
      <c r="Q257" s="125" t="str">
        <f t="shared" si="100"/>
        <v/>
      </c>
      <c r="R257" s="124" t="str">
        <f t="shared" si="101"/>
        <v/>
      </c>
      <c r="S257" s="123">
        <f t="shared" si="102"/>
        <v>0</v>
      </c>
      <c r="T257" s="122">
        <f t="shared" si="103"/>
        <v>0</v>
      </c>
      <c r="U257" s="123">
        <f t="shared" si="104"/>
        <v>0</v>
      </c>
      <c r="V257" s="122">
        <f t="shared" si="105"/>
        <v>0</v>
      </c>
      <c r="W257" s="123">
        <f t="shared" si="106"/>
        <v>0</v>
      </c>
      <c r="X257" s="122">
        <f t="shared" si="107"/>
        <v>0</v>
      </c>
      <c r="Y257" s="123">
        <f t="shared" si="108"/>
        <v>0</v>
      </c>
      <c r="Z257" s="122">
        <f t="shared" si="109"/>
        <v>0</v>
      </c>
      <c r="AA257" s="123">
        <f t="shared" si="110"/>
        <v>0</v>
      </c>
      <c r="AB257" s="122">
        <f t="shared" si="111"/>
        <v>0</v>
      </c>
      <c r="AD257" s="3" t="str">
        <f t="shared" si="112"/>
        <v>False</v>
      </c>
      <c r="AE257" s="3" t="str">
        <f t="shared" si="113"/>
        <v>true</v>
      </c>
      <c r="AF257" s="3" t="e">
        <f>VLOOKUP(C257,#REF!,2,FALSE)</f>
        <v>#REF!</v>
      </c>
      <c r="AG257" s="3" t="e">
        <f t="shared" si="114"/>
        <v>#REF!</v>
      </c>
      <c r="AH257" s="3">
        <f t="shared" si="115"/>
        <v>0</v>
      </c>
      <c r="AI257" s="3">
        <f t="shared" si="116"/>
        <v>0</v>
      </c>
      <c r="AJ257" s="3">
        <f t="shared" si="117"/>
        <v>0</v>
      </c>
      <c r="AL257" s="3">
        <f t="shared" si="118"/>
        <v>0</v>
      </c>
      <c r="AM257" s="3">
        <f t="shared" si="119"/>
        <v>0</v>
      </c>
      <c r="AN257" s="3">
        <f t="shared" si="120"/>
        <v>0</v>
      </c>
      <c r="AO257" s="3">
        <f t="shared" si="121"/>
        <v>0</v>
      </c>
      <c r="AP257" s="3">
        <f t="shared" si="122"/>
        <v>0</v>
      </c>
      <c r="AQ257" s="3">
        <f t="shared" si="123"/>
        <v>0</v>
      </c>
      <c r="AS257" s="3" t="e">
        <f t="shared" si="124"/>
        <v>#REF!</v>
      </c>
      <c r="AU257" s="3" t="e">
        <f t="shared" si="125"/>
        <v>#NAME?</v>
      </c>
      <c r="AW257" s="3">
        <f t="shared" si="126"/>
        <v>0</v>
      </c>
      <c r="AX257" s="3">
        <f t="shared" si="127"/>
        <v>0</v>
      </c>
      <c r="AY257" s="3">
        <f t="shared" si="128"/>
        <v>0</v>
      </c>
      <c r="AZ257" s="3">
        <f t="shared" si="129"/>
        <v>0</v>
      </c>
      <c r="BA257" s="3">
        <f t="shared" si="130"/>
        <v>0</v>
      </c>
      <c r="BB257" s="3">
        <f t="shared" si="131"/>
        <v>0</v>
      </c>
    </row>
    <row r="258" spans="2:54" x14ac:dyDescent="0.35">
      <c r="B258" s="14">
        <v>231</v>
      </c>
      <c r="C258" s="13"/>
      <c r="D258" s="13"/>
      <c r="E258" s="130"/>
      <c r="F258" s="130"/>
      <c r="G258" s="129" t="str">
        <f t="shared" si="99"/>
        <v/>
      </c>
      <c r="H258" s="128"/>
      <c r="I258" s="189"/>
      <c r="J258" s="128"/>
      <c r="K258" s="127"/>
      <c r="L258" s="127"/>
      <c r="M258" s="126"/>
      <c r="N258" s="7"/>
      <c r="O258" s="6"/>
      <c r="P258" s="6"/>
      <c r="Q258" s="125" t="str">
        <f t="shared" si="100"/>
        <v/>
      </c>
      <c r="R258" s="124" t="str">
        <f t="shared" si="101"/>
        <v/>
      </c>
      <c r="S258" s="123">
        <f t="shared" si="102"/>
        <v>0</v>
      </c>
      <c r="T258" s="122">
        <f t="shared" si="103"/>
        <v>0</v>
      </c>
      <c r="U258" s="123">
        <f t="shared" si="104"/>
        <v>0</v>
      </c>
      <c r="V258" s="122">
        <f t="shared" si="105"/>
        <v>0</v>
      </c>
      <c r="W258" s="123">
        <f t="shared" si="106"/>
        <v>0</v>
      </c>
      <c r="X258" s="122">
        <f t="shared" si="107"/>
        <v>0</v>
      </c>
      <c r="Y258" s="123">
        <f t="shared" si="108"/>
        <v>0</v>
      </c>
      <c r="Z258" s="122">
        <f t="shared" si="109"/>
        <v>0</v>
      </c>
      <c r="AA258" s="123">
        <f t="shared" si="110"/>
        <v>0</v>
      </c>
      <c r="AB258" s="122">
        <f t="shared" si="111"/>
        <v>0</v>
      </c>
      <c r="AD258" s="3" t="str">
        <f t="shared" si="112"/>
        <v>False</v>
      </c>
      <c r="AE258" s="3" t="str">
        <f t="shared" si="113"/>
        <v>true</v>
      </c>
      <c r="AF258" s="3" t="e">
        <f>VLOOKUP(C258,#REF!,2,FALSE)</f>
        <v>#REF!</v>
      </c>
      <c r="AG258" s="3" t="e">
        <f t="shared" si="114"/>
        <v>#REF!</v>
      </c>
      <c r="AH258" s="3">
        <f t="shared" si="115"/>
        <v>0</v>
      </c>
      <c r="AI258" s="3">
        <f t="shared" si="116"/>
        <v>0</v>
      </c>
      <c r="AJ258" s="3">
        <f t="shared" si="117"/>
        <v>0</v>
      </c>
      <c r="AL258" s="3">
        <f t="shared" si="118"/>
        <v>0</v>
      </c>
      <c r="AM258" s="3">
        <f t="shared" si="119"/>
        <v>0</v>
      </c>
      <c r="AN258" s="3">
        <f t="shared" si="120"/>
        <v>0</v>
      </c>
      <c r="AO258" s="3">
        <f t="shared" si="121"/>
        <v>0</v>
      </c>
      <c r="AP258" s="3">
        <f t="shared" si="122"/>
        <v>0</v>
      </c>
      <c r="AQ258" s="3">
        <f t="shared" si="123"/>
        <v>0</v>
      </c>
      <c r="AS258" s="3" t="e">
        <f t="shared" si="124"/>
        <v>#REF!</v>
      </c>
      <c r="AU258" s="3" t="e">
        <f t="shared" si="125"/>
        <v>#NAME?</v>
      </c>
      <c r="AW258" s="3">
        <f t="shared" si="126"/>
        <v>0</v>
      </c>
      <c r="AX258" s="3">
        <f t="shared" si="127"/>
        <v>0</v>
      </c>
      <c r="AY258" s="3">
        <f t="shared" si="128"/>
        <v>0</v>
      </c>
      <c r="AZ258" s="3">
        <f t="shared" si="129"/>
        <v>0</v>
      </c>
      <c r="BA258" s="3">
        <f t="shared" si="130"/>
        <v>0</v>
      </c>
      <c r="BB258" s="3">
        <f t="shared" si="131"/>
        <v>0</v>
      </c>
    </row>
    <row r="259" spans="2:54" x14ac:dyDescent="0.35">
      <c r="B259" s="14">
        <v>232</v>
      </c>
      <c r="C259" s="13"/>
      <c r="D259" s="13"/>
      <c r="E259" s="130"/>
      <c r="F259" s="130"/>
      <c r="G259" s="129" t="str">
        <f t="shared" si="99"/>
        <v/>
      </c>
      <c r="H259" s="128"/>
      <c r="I259" s="189"/>
      <c r="J259" s="128"/>
      <c r="K259" s="127"/>
      <c r="L259" s="127"/>
      <c r="M259" s="126"/>
      <c r="N259" s="7"/>
      <c r="O259" s="6"/>
      <c r="P259" s="6"/>
      <c r="Q259" s="125" t="str">
        <f t="shared" si="100"/>
        <v/>
      </c>
      <c r="R259" s="124" t="str">
        <f t="shared" si="101"/>
        <v/>
      </c>
      <c r="S259" s="123">
        <f t="shared" si="102"/>
        <v>0</v>
      </c>
      <c r="T259" s="122">
        <f t="shared" si="103"/>
        <v>0</v>
      </c>
      <c r="U259" s="123">
        <f t="shared" si="104"/>
        <v>0</v>
      </c>
      <c r="V259" s="122">
        <f t="shared" si="105"/>
        <v>0</v>
      </c>
      <c r="W259" s="123">
        <f t="shared" si="106"/>
        <v>0</v>
      </c>
      <c r="X259" s="122">
        <f t="shared" si="107"/>
        <v>0</v>
      </c>
      <c r="Y259" s="123">
        <f t="shared" si="108"/>
        <v>0</v>
      </c>
      <c r="Z259" s="122">
        <f t="shared" si="109"/>
        <v>0</v>
      </c>
      <c r="AA259" s="123">
        <f t="shared" si="110"/>
        <v>0</v>
      </c>
      <c r="AB259" s="122">
        <f t="shared" si="111"/>
        <v>0</v>
      </c>
      <c r="AD259" s="3" t="str">
        <f t="shared" si="112"/>
        <v>False</v>
      </c>
      <c r="AE259" s="3" t="str">
        <f t="shared" si="113"/>
        <v>true</v>
      </c>
      <c r="AF259" s="3" t="e">
        <f>VLOOKUP(C259,#REF!,2,FALSE)</f>
        <v>#REF!</v>
      </c>
      <c r="AG259" s="3" t="e">
        <f t="shared" si="114"/>
        <v>#REF!</v>
      </c>
      <c r="AH259" s="3">
        <f t="shared" si="115"/>
        <v>0</v>
      </c>
      <c r="AI259" s="3">
        <f t="shared" si="116"/>
        <v>0</v>
      </c>
      <c r="AJ259" s="3">
        <f t="shared" si="117"/>
        <v>0</v>
      </c>
      <c r="AL259" s="3">
        <f t="shared" si="118"/>
        <v>0</v>
      </c>
      <c r="AM259" s="3">
        <f t="shared" si="119"/>
        <v>0</v>
      </c>
      <c r="AN259" s="3">
        <f t="shared" si="120"/>
        <v>0</v>
      </c>
      <c r="AO259" s="3">
        <f t="shared" si="121"/>
        <v>0</v>
      </c>
      <c r="AP259" s="3">
        <f t="shared" si="122"/>
        <v>0</v>
      </c>
      <c r="AQ259" s="3">
        <f t="shared" si="123"/>
        <v>0</v>
      </c>
      <c r="AS259" s="3" t="e">
        <f t="shared" si="124"/>
        <v>#REF!</v>
      </c>
      <c r="AU259" s="3" t="e">
        <f t="shared" si="125"/>
        <v>#NAME?</v>
      </c>
      <c r="AW259" s="3">
        <f t="shared" si="126"/>
        <v>0</v>
      </c>
      <c r="AX259" s="3">
        <f t="shared" si="127"/>
        <v>0</v>
      </c>
      <c r="AY259" s="3">
        <f t="shared" si="128"/>
        <v>0</v>
      </c>
      <c r="AZ259" s="3">
        <f t="shared" si="129"/>
        <v>0</v>
      </c>
      <c r="BA259" s="3">
        <f t="shared" si="130"/>
        <v>0</v>
      </c>
      <c r="BB259" s="3">
        <f t="shared" si="131"/>
        <v>0</v>
      </c>
    </row>
    <row r="260" spans="2:54" x14ac:dyDescent="0.35">
      <c r="B260" s="14">
        <v>233</v>
      </c>
      <c r="C260" s="13"/>
      <c r="D260" s="13"/>
      <c r="E260" s="130"/>
      <c r="F260" s="130"/>
      <c r="G260" s="129" t="str">
        <f t="shared" si="99"/>
        <v/>
      </c>
      <c r="H260" s="128"/>
      <c r="I260" s="189"/>
      <c r="J260" s="128"/>
      <c r="K260" s="127"/>
      <c r="L260" s="127"/>
      <c r="M260" s="126"/>
      <c r="N260" s="7"/>
      <c r="O260" s="6"/>
      <c r="P260" s="6"/>
      <c r="Q260" s="125" t="str">
        <f t="shared" si="100"/>
        <v/>
      </c>
      <c r="R260" s="124" t="str">
        <f t="shared" si="101"/>
        <v/>
      </c>
      <c r="S260" s="123">
        <f t="shared" si="102"/>
        <v>0</v>
      </c>
      <c r="T260" s="122">
        <f t="shared" si="103"/>
        <v>0</v>
      </c>
      <c r="U260" s="123">
        <f t="shared" si="104"/>
        <v>0</v>
      </c>
      <c r="V260" s="122">
        <f t="shared" si="105"/>
        <v>0</v>
      </c>
      <c r="W260" s="123">
        <f t="shared" si="106"/>
        <v>0</v>
      </c>
      <c r="X260" s="122">
        <f t="shared" si="107"/>
        <v>0</v>
      </c>
      <c r="Y260" s="123">
        <f t="shared" si="108"/>
        <v>0</v>
      </c>
      <c r="Z260" s="122">
        <f t="shared" si="109"/>
        <v>0</v>
      </c>
      <c r="AA260" s="123">
        <f t="shared" si="110"/>
        <v>0</v>
      </c>
      <c r="AB260" s="122">
        <f t="shared" si="111"/>
        <v>0</v>
      </c>
      <c r="AD260" s="3" t="str">
        <f t="shared" si="112"/>
        <v>False</v>
      </c>
      <c r="AE260" s="3" t="str">
        <f t="shared" si="113"/>
        <v>true</v>
      </c>
      <c r="AF260" s="3" t="e">
        <f>VLOOKUP(C260,#REF!,2,FALSE)</f>
        <v>#REF!</v>
      </c>
      <c r="AG260" s="3" t="e">
        <f t="shared" si="114"/>
        <v>#REF!</v>
      </c>
      <c r="AH260" s="3">
        <f t="shared" si="115"/>
        <v>0</v>
      </c>
      <c r="AI260" s="3">
        <f t="shared" si="116"/>
        <v>0</v>
      </c>
      <c r="AJ260" s="3">
        <f t="shared" si="117"/>
        <v>0</v>
      </c>
      <c r="AL260" s="3">
        <f t="shared" si="118"/>
        <v>0</v>
      </c>
      <c r="AM260" s="3">
        <f t="shared" si="119"/>
        <v>0</v>
      </c>
      <c r="AN260" s="3">
        <f t="shared" si="120"/>
        <v>0</v>
      </c>
      <c r="AO260" s="3">
        <f t="shared" si="121"/>
        <v>0</v>
      </c>
      <c r="AP260" s="3">
        <f t="shared" si="122"/>
        <v>0</v>
      </c>
      <c r="AQ260" s="3">
        <f t="shared" si="123"/>
        <v>0</v>
      </c>
      <c r="AS260" s="3" t="e">
        <f t="shared" si="124"/>
        <v>#REF!</v>
      </c>
      <c r="AU260" s="3" t="e">
        <f t="shared" si="125"/>
        <v>#NAME?</v>
      </c>
      <c r="AW260" s="3">
        <f t="shared" si="126"/>
        <v>0</v>
      </c>
      <c r="AX260" s="3">
        <f t="shared" si="127"/>
        <v>0</v>
      </c>
      <c r="AY260" s="3">
        <f t="shared" si="128"/>
        <v>0</v>
      </c>
      <c r="AZ260" s="3">
        <f t="shared" si="129"/>
        <v>0</v>
      </c>
      <c r="BA260" s="3">
        <f t="shared" si="130"/>
        <v>0</v>
      </c>
      <c r="BB260" s="3">
        <f t="shared" si="131"/>
        <v>0</v>
      </c>
    </row>
    <row r="261" spans="2:54" x14ac:dyDescent="0.35">
      <c r="B261" s="14">
        <v>234</v>
      </c>
      <c r="C261" s="13"/>
      <c r="D261" s="13"/>
      <c r="E261" s="130"/>
      <c r="F261" s="130"/>
      <c r="G261" s="129" t="str">
        <f t="shared" si="99"/>
        <v/>
      </c>
      <c r="H261" s="128"/>
      <c r="I261" s="189"/>
      <c r="J261" s="128"/>
      <c r="K261" s="127"/>
      <c r="L261" s="127"/>
      <c r="M261" s="126"/>
      <c r="N261" s="7"/>
      <c r="O261" s="6"/>
      <c r="P261" s="6"/>
      <c r="Q261" s="125" t="str">
        <f t="shared" si="100"/>
        <v/>
      </c>
      <c r="R261" s="124" t="str">
        <f t="shared" si="101"/>
        <v/>
      </c>
      <c r="S261" s="123">
        <f t="shared" si="102"/>
        <v>0</v>
      </c>
      <c r="T261" s="122">
        <f t="shared" si="103"/>
        <v>0</v>
      </c>
      <c r="U261" s="123">
        <f t="shared" si="104"/>
        <v>0</v>
      </c>
      <c r="V261" s="122">
        <f t="shared" si="105"/>
        <v>0</v>
      </c>
      <c r="W261" s="123">
        <f t="shared" si="106"/>
        <v>0</v>
      </c>
      <c r="X261" s="122">
        <f t="shared" si="107"/>
        <v>0</v>
      </c>
      <c r="Y261" s="123">
        <f t="shared" si="108"/>
        <v>0</v>
      </c>
      <c r="Z261" s="122">
        <f t="shared" si="109"/>
        <v>0</v>
      </c>
      <c r="AA261" s="123">
        <f t="shared" si="110"/>
        <v>0</v>
      </c>
      <c r="AB261" s="122">
        <f t="shared" si="111"/>
        <v>0</v>
      </c>
      <c r="AD261" s="3" t="str">
        <f t="shared" si="112"/>
        <v>False</v>
      </c>
      <c r="AE261" s="3" t="str">
        <f t="shared" si="113"/>
        <v>true</v>
      </c>
      <c r="AF261" s="3" t="e">
        <f>VLOOKUP(C261,#REF!,2,FALSE)</f>
        <v>#REF!</v>
      </c>
      <c r="AG261" s="3" t="e">
        <f t="shared" si="114"/>
        <v>#REF!</v>
      </c>
      <c r="AH261" s="3">
        <f t="shared" si="115"/>
        <v>0</v>
      </c>
      <c r="AI261" s="3">
        <f t="shared" si="116"/>
        <v>0</v>
      </c>
      <c r="AJ261" s="3">
        <f t="shared" si="117"/>
        <v>0</v>
      </c>
      <c r="AL261" s="3">
        <f t="shared" si="118"/>
        <v>0</v>
      </c>
      <c r="AM261" s="3">
        <f t="shared" si="119"/>
        <v>0</v>
      </c>
      <c r="AN261" s="3">
        <f t="shared" si="120"/>
        <v>0</v>
      </c>
      <c r="AO261" s="3">
        <f t="shared" si="121"/>
        <v>0</v>
      </c>
      <c r="AP261" s="3">
        <f t="shared" si="122"/>
        <v>0</v>
      </c>
      <c r="AQ261" s="3">
        <f t="shared" si="123"/>
        <v>0</v>
      </c>
      <c r="AS261" s="3" t="e">
        <f t="shared" si="124"/>
        <v>#REF!</v>
      </c>
      <c r="AU261" s="3" t="e">
        <f t="shared" si="125"/>
        <v>#NAME?</v>
      </c>
      <c r="AW261" s="3">
        <f t="shared" si="126"/>
        <v>0</v>
      </c>
      <c r="AX261" s="3">
        <f t="shared" si="127"/>
        <v>0</v>
      </c>
      <c r="AY261" s="3">
        <f t="shared" si="128"/>
        <v>0</v>
      </c>
      <c r="AZ261" s="3">
        <f t="shared" si="129"/>
        <v>0</v>
      </c>
      <c r="BA261" s="3">
        <f t="shared" si="130"/>
        <v>0</v>
      </c>
      <c r="BB261" s="3">
        <f t="shared" si="131"/>
        <v>0</v>
      </c>
    </row>
    <row r="262" spans="2:54" x14ac:dyDescent="0.35">
      <c r="B262" s="14">
        <v>235</v>
      </c>
      <c r="C262" s="13"/>
      <c r="D262" s="13"/>
      <c r="E262" s="130"/>
      <c r="F262" s="130"/>
      <c r="G262" s="129" t="str">
        <f t="shared" si="99"/>
        <v/>
      </c>
      <c r="H262" s="128"/>
      <c r="I262" s="189"/>
      <c r="J262" s="128"/>
      <c r="K262" s="127"/>
      <c r="L262" s="127"/>
      <c r="M262" s="126"/>
      <c r="N262" s="7"/>
      <c r="O262" s="6"/>
      <c r="P262" s="6"/>
      <c r="Q262" s="125" t="str">
        <f t="shared" si="100"/>
        <v/>
      </c>
      <c r="R262" s="124" t="str">
        <f t="shared" si="101"/>
        <v/>
      </c>
      <c r="S262" s="123">
        <f t="shared" si="102"/>
        <v>0</v>
      </c>
      <c r="T262" s="122">
        <f t="shared" si="103"/>
        <v>0</v>
      </c>
      <c r="U262" s="123">
        <f t="shared" si="104"/>
        <v>0</v>
      </c>
      <c r="V262" s="122">
        <f t="shared" si="105"/>
        <v>0</v>
      </c>
      <c r="W262" s="123">
        <f t="shared" si="106"/>
        <v>0</v>
      </c>
      <c r="X262" s="122">
        <f t="shared" si="107"/>
        <v>0</v>
      </c>
      <c r="Y262" s="123">
        <f t="shared" si="108"/>
        <v>0</v>
      </c>
      <c r="Z262" s="122">
        <f t="shared" si="109"/>
        <v>0</v>
      </c>
      <c r="AA262" s="123">
        <f t="shared" si="110"/>
        <v>0</v>
      </c>
      <c r="AB262" s="122">
        <f t="shared" si="111"/>
        <v>0</v>
      </c>
      <c r="AD262" s="3" t="str">
        <f t="shared" si="112"/>
        <v>False</v>
      </c>
      <c r="AE262" s="3" t="str">
        <f t="shared" si="113"/>
        <v>true</v>
      </c>
      <c r="AF262" s="3" t="e">
        <f>VLOOKUP(C262,#REF!,2,FALSE)</f>
        <v>#REF!</v>
      </c>
      <c r="AG262" s="3" t="e">
        <f t="shared" si="114"/>
        <v>#REF!</v>
      </c>
      <c r="AH262" s="3">
        <f t="shared" si="115"/>
        <v>0</v>
      </c>
      <c r="AI262" s="3">
        <f t="shared" si="116"/>
        <v>0</v>
      </c>
      <c r="AJ262" s="3">
        <f t="shared" si="117"/>
        <v>0</v>
      </c>
      <c r="AL262" s="3">
        <f t="shared" si="118"/>
        <v>0</v>
      </c>
      <c r="AM262" s="3">
        <f t="shared" si="119"/>
        <v>0</v>
      </c>
      <c r="AN262" s="3">
        <f t="shared" si="120"/>
        <v>0</v>
      </c>
      <c r="AO262" s="3">
        <f t="shared" si="121"/>
        <v>0</v>
      </c>
      <c r="AP262" s="3">
        <f t="shared" si="122"/>
        <v>0</v>
      </c>
      <c r="AQ262" s="3">
        <f t="shared" si="123"/>
        <v>0</v>
      </c>
      <c r="AS262" s="3" t="e">
        <f t="shared" si="124"/>
        <v>#REF!</v>
      </c>
      <c r="AU262" s="3" t="e">
        <f t="shared" si="125"/>
        <v>#NAME?</v>
      </c>
      <c r="AW262" s="3">
        <f t="shared" si="126"/>
        <v>0</v>
      </c>
      <c r="AX262" s="3">
        <f t="shared" si="127"/>
        <v>0</v>
      </c>
      <c r="AY262" s="3">
        <f t="shared" si="128"/>
        <v>0</v>
      </c>
      <c r="AZ262" s="3">
        <f t="shared" si="129"/>
        <v>0</v>
      </c>
      <c r="BA262" s="3">
        <f t="shared" si="130"/>
        <v>0</v>
      </c>
      <c r="BB262" s="3">
        <f t="shared" si="131"/>
        <v>0</v>
      </c>
    </row>
    <row r="263" spans="2:54" x14ac:dyDescent="0.35">
      <c r="B263" s="14">
        <v>236</v>
      </c>
      <c r="C263" s="13"/>
      <c r="D263" s="13"/>
      <c r="E263" s="130"/>
      <c r="F263" s="130"/>
      <c r="G263" s="129" t="str">
        <f t="shared" si="99"/>
        <v/>
      </c>
      <c r="H263" s="128"/>
      <c r="I263" s="189"/>
      <c r="J263" s="128"/>
      <c r="K263" s="127"/>
      <c r="L263" s="127"/>
      <c r="M263" s="126"/>
      <c r="N263" s="7"/>
      <c r="O263" s="6"/>
      <c r="P263" s="6"/>
      <c r="Q263" s="125" t="str">
        <f t="shared" si="100"/>
        <v/>
      </c>
      <c r="R263" s="124" t="str">
        <f t="shared" si="101"/>
        <v/>
      </c>
      <c r="S263" s="123">
        <f t="shared" si="102"/>
        <v>0</v>
      </c>
      <c r="T263" s="122">
        <f t="shared" si="103"/>
        <v>0</v>
      </c>
      <c r="U263" s="123">
        <f t="shared" si="104"/>
        <v>0</v>
      </c>
      <c r="V263" s="122">
        <f t="shared" si="105"/>
        <v>0</v>
      </c>
      <c r="W263" s="123">
        <f t="shared" si="106"/>
        <v>0</v>
      </c>
      <c r="X263" s="122">
        <f t="shared" si="107"/>
        <v>0</v>
      </c>
      <c r="Y263" s="123">
        <f t="shared" si="108"/>
        <v>0</v>
      </c>
      <c r="Z263" s="122">
        <f t="shared" si="109"/>
        <v>0</v>
      </c>
      <c r="AA263" s="123">
        <f t="shared" si="110"/>
        <v>0</v>
      </c>
      <c r="AB263" s="122">
        <f t="shared" si="111"/>
        <v>0</v>
      </c>
      <c r="AD263" s="3" t="str">
        <f t="shared" si="112"/>
        <v>False</v>
      </c>
      <c r="AE263" s="3" t="str">
        <f t="shared" si="113"/>
        <v>true</v>
      </c>
      <c r="AF263" s="3" t="e">
        <f>VLOOKUP(C263,#REF!,2,FALSE)</f>
        <v>#REF!</v>
      </c>
      <c r="AG263" s="3" t="e">
        <f t="shared" si="114"/>
        <v>#REF!</v>
      </c>
      <c r="AH263" s="3">
        <f t="shared" si="115"/>
        <v>0</v>
      </c>
      <c r="AI263" s="3">
        <f t="shared" si="116"/>
        <v>0</v>
      </c>
      <c r="AJ263" s="3">
        <f t="shared" si="117"/>
        <v>0</v>
      </c>
      <c r="AL263" s="3">
        <f t="shared" si="118"/>
        <v>0</v>
      </c>
      <c r="AM263" s="3">
        <f t="shared" si="119"/>
        <v>0</v>
      </c>
      <c r="AN263" s="3">
        <f t="shared" si="120"/>
        <v>0</v>
      </c>
      <c r="AO263" s="3">
        <f t="shared" si="121"/>
        <v>0</v>
      </c>
      <c r="AP263" s="3">
        <f t="shared" si="122"/>
        <v>0</v>
      </c>
      <c r="AQ263" s="3">
        <f t="shared" si="123"/>
        <v>0</v>
      </c>
      <c r="AS263" s="3" t="e">
        <f t="shared" si="124"/>
        <v>#REF!</v>
      </c>
      <c r="AU263" s="3" t="e">
        <f t="shared" si="125"/>
        <v>#NAME?</v>
      </c>
      <c r="AW263" s="3">
        <f t="shared" si="126"/>
        <v>0</v>
      </c>
      <c r="AX263" s="3">
        <f t="shared" si="127"/>
        <v>0</v>
      </c>
      <c r="AY263" s="3">
        <f t="shared" si="128"/>
        <v>0</v>
      </c>
      <c r="AZ263" s="3">
        <f t="shared" si="129"/>
        <v>0</v>
      </c>
      <c r="BA263" s="3">
        <f t="shared" si="130"/>
        <v>0</v>
      </c>
      <c r="BB263" s="3">
        <f t="shared" si="131"/>
        <v>0</v>
      </c>
    </row>
    <row r="264" spans="2:54" x14ac:dyDescent="0.35">
      <c r="B264" s="14">
        <v>237</v>
      </c>
      <c r="C264" s="13"/>
      <c r="D264" s="13"/>
      <c r="E264" s="130"/>
      <c r="F264" s="130"/>
      <c r="G264" s="129" t="str">
        <f t="shared" si="99"/>
        <v/>
      </c>
      <c r="H264" s="128"/>
      <c r="I264" s="189"/>
      <c r="J264" s="128"/>
      <c r="K264" s="127"/>
      <c r="L264" s="127"/>
      <c r="M264" s="126"/>
      <c r="N264" s="7"/>
      <c r="O264" s="6"/>
      <c r="P264" s="6"/>
      <c r="Q264" s="125" t="str">
        <f t="shared" si="100"/>
        <v/>
      </c>
      <c r="R264" s="124" t="str">
        <f t="shared" si="101"/>
        <v/>
      </c>
      <c r="S264" s="123">
        <f t="shared" si="102"/>
        <v>0</v>
      </c>
      <c r="T264" s="122">
        <f t="shared" si="103"/>
        <v>0</v>
      </c>
      <c r="U264" s="123">
        <f t="shared" si="104"/>
        <v>0</v>
      </c>
      <c r="V264" s="122">
        <f t="shared" si="105"/>
        <v>0</v>
      </c>
      <c r="W264" s="123">
        <f t="shared" si="106"/>
        <v>0</v>
      </c>
      <c r="X264" s="122">
        <f t="shared" si="107"/>
        <v>0</v>
      </c>
      <c r="Y264" s="123">
        <f t="shared" si="108"/>
        <v>0</v>
      </c>
      <c r="Z264" s="122">
        <f t="shared" si="109"/>
        <v>0</v>
      </c>
      <c r="AA264" s="123">
        <f t="shared" si="110"/>
        <v>0</v>
      </c>
      <c r="AB264" s="122">
        <f t="shared" si="111"/>
        <v>0</v>
      </c>
      <c r="AD264" s="3" t="str">
        <f t="shared" si="112"/>
        <v>False</v>
      </c>
      <c r="AE264" s="3" t="str">
        <f t="shared" si="113"/>
        <v>true</v>
      </c>
      <c r="AF264" s="3" t="e">
        <f>VLOOKUP(C264,#REF!,2,FALSE)</f>
        <v>#REF!</v>
      </c>
      <c r="AG264" s="3" t="e">
        <f t="shared" si="114"/>
        <v>#REF!</v>
      </c>
      <c r="AH264" s="3">
        <f t="shared" si="115"/>
        <v>0</v>
      </c>
      <c r="AI264" s="3">
        <f t="shared" si="116"/>
        <v>0</v>
      </c>
      <c r="AJ264" s="3">
        <f t="shared" si="117"/>
        <v>0</v>
      </c>
      <c r="AL264" s="3">
        <f t="shared" si="118"/>
        <v>0</v>
      </c>
      <c r="AM264" s="3">
        <f t="shared" si="119"/>
        <v>0</v>
      </c>
      <c r="AN264" s="3">
        <f t="shared" si="120"/>
        <v>0</v>
      </c>
      <c r="AO264" s="3">
        <f t="shared" si="121"/>
        <v>0</v>
      </c>
      <c r="AP264" s="3">
        <f t="shared" si="122"/>
        <v>0</v>
      </c>
      <c r="AQ264" s="3">
        <f t="shared" si="123"/>
        <v>0</v>
      </c>
      <c r="AS264" s="3" t="e">
        <f t="shared" si="124"/>
        <v>#REF!</v>
      </c>
      <c r="AU264" s="3" t="e">
        <f t="shared" si="125"/>
        <v>#NAME?</v>
      </c>
      <c r="AW264" s="3">
        <f t="shared" si="126"/>
        <v>0</v>
      </c>
      <c r="AX264" s="3">
        <f t="shared" si="127"/>
        <v>0</v>
      </c>
      <c r="AY264" s="3">
        <f t="shared" si="128"/>
        <v>0</v>
      </c>
      <c r="AZ264" s="3">
        <f t="shared" si="129"/>
        <v>0</v>
      </c>
      <c r="BA264" s="3">
        <f t="shared" si="130"/>
        <v>0</v>
      </c>
      <c r="BB264" s="3">
        <f t="shared" si="131"/>
        <v>0</v>
      </c>
    </row>
    <row r="265" spans="2:54" x14ac:dyDescent="0.35">
      <c r="B265" s="14">
        <v>238</v>
      </c>
      <c r="C265" s="13"/>
      <c r="D265" s="13"/>
      <c r="E265" s="130"/>
      <c r="F265" s="130"/>
      <c r="G265" s="129" t="str">
        <f t="shared" si="99"/>
        <v/>
      </c>
      <c r="H265" s="128"/>
      <c r="I265" s="189"/>
      <c r="J265" s="128"/>
      <c r="K265" s="127"/>
      <c r="L265" s="127"/>
      <c r="M265" s="126"/>
      <c r="N265" s="7"/>
      <c r="O265" s="6"/>
      <c r="P265" s="6"/>
      <c r="Q265" s="125" t="str">
        <f t="shared" si="100"/>
        <v/>
      </c>
      <c r="R265" s="124" t="str">
        <f t="shared" si="101"/>
        <v/>
      </c>
      <c r="S265" s="123">
        <f t="shared" si="102"/>
        <v>0</v>
      </c>
      <c r="T265" s="122">
        <f t="shared" si="103"/>
        <v>0</v>
      </c>
      <c r="U265" s="123">
        <f t="shared" si="104"/>
        <v>0</v>
      </c>
      <c r="V265" s="122">
        <f t="shared" si="105"/>
        <v>0</v>
      </c>
      <c r="W265" s="123">
        <f t="shared" si="106"/>
        <v>0</v>
      </c>
      <c r="X265" s="122">
        <f t="shared" si="107"/>
        <v>0</v>
      </c>
      <c r="Y265" s="123">
        <f t="shared" si="108"/>
        <v>0</v>
      </c>
      <c r="Z265" s="122">
        <f t="shared" si="109"/>
        <v>0</v>
      </c>
      <c r="AA265" s="123">
        <f t="shared" si="110"/>
        <v>0</v>
      </c>
      <c r="AB265" s="122">
        <f t="shared" si="111"/>
        <v>0</v>
      </c>
      <c r="AD265" s="3" t="str">
        <f t="shared" si="112"/>
        <v>False</v>
      </c>
      <c r="AE265" s="3" t="str">
        <f t="shared" si="113"/>
        <v>true</v>
      </c>
      <c r="AF265" s="3" t="e">
        <f>VLOOKUP(C265,#REF!,2,FALSE)</f>
        <v>#REF!</v>
      </c>
      <c r="AG265" s="3" t="e">
        <f t="shared" si="114"/>
        <v>#REF!</v>
      </c>
      <c r="AH265" s="3">
        <f t="shared" si="115"/>
        <v>0</v>
      </c>
      <c r="AI265" s="3">
        <f t="shared" si="116"/>
        <v>0</v>
      </c>
      <c r="AJ265" s="3">
        <f t="shared" si="117"/>
        <v>0</v>
      </c>
      <c r="AL265" s="3">
        <f t="shared" si="118"/>
        <v>0</v>
      </c>
      <c r="AM265" s="3">
        <f t="shared" si="119"/>
        <v>0</v>
      </c>
      <c r="AN265" s="3">
        <f t="shared" si="120"/>
        <v>0</v>
      </c>
      <c r="AO265" s="3">
        <f t="shared" si="121"/>
        <v>0</v>
      </c>
      <c r="AP265" s="3">
        <f t="shared" si="122"/>
        <v>0</v>
      </c>
      <c r="AQ265" s="3">
        <f t="shared" si="123"/>
        <v>0</v>
      </c>
      <c r="AS265" s="3" t="e">
        <f t="shared" si="124"/>
        <v>#REF!</v>
      </c>
      <c r="AU265" s="3" t="e">
        <f t="shared" si="125"/>
        <v>#NAME?</v>
      </c>
      <c r="AW265" s="3">
        <f t="shared" si="126"/>
        <v>0</v>
      </c>
      <c r="AX265" s="3">
        <f t="shared" si="127"/>
        <v>0</v>
      </c>
      <c r="AY265" s="3">
        <f t="shared" si="128"/>
        <v>0</v>
      </c>
      <c r="AZ265" s="3">
        <f t="shared" si="129"/>
        <v>0</v>
      </c>
      <c r="BA265" s="3">
        <f t="shared" si="130"/>
        <v>0</v>
      </c>
      <c r="BB265" s="3">
        <f t="shared" si="131"/>
        <v>0</v>
      </c>
    </row>
    <row r="266" spans="2:54" x14ac:dyDescent="0.35">
      <c r="B266" s="14">
        <v>239</v>
      </c>
      <c r="C266" s="13"/>
      <c r="D266" s="13"/>
      <c r="E266" s="130"/>
      <c r="F266" s="130"/>
      <c r="G266" s="129" t="str">
        <f t="shared" si="99"/>
        <v/>
      </c>
      <c r="H266" s="128"/>
      <c r="I266" s="189"/>
      <c r="J266" s="128"/>
      <c r="K266" s="127"/>
      <c r="L266" s="127"/>
      <c r="M266" s="126"/>
      <c r="N266" s="7"/>
      <c r="O266" s="6"/>
      <c r="P266" s="6"/>
      <c r="Q266" s="125" t="str">
        <f t="shared" si="100"/>
        <v/>
      </c>
      <c r="R266" s="124" t="str">
        <f t="shared" si="101"/>
        <v/>
      </c>
      <c r="S266" s="123">
        <f t="shared" si="102"/>
        <v>0</v>
      </c>
      <c r="T266" s="122">
        <f t="shared" si="103"/>
        <v>0</v>
      </c>
      <c r="U266" s="123">
        <f t="shared" si="104"/>
        <v>0</v>
      </c>
      <c r="V266" s="122">
        <f t="shared" si="105"/>
        <v>0</v>
      </c>
      <c r="W266" s="123">
        <f t="shared" si="106"/>
        <v>0</v>
      </c>
      <c r="X266" s="122">
        <f t="shared" si="107"/>
        <v>0</v>
      </c>
      <c r="Y266" s="123">
        <f t="shared" si="108"/>
        <v>0</v>
      </c>
      <c r="Z266" s="122">
        <f t="shared" si="109"/>
        <v>0</v>
      </c>
      <c r="AA266" s="123">
        <f t="shared" si="110"/>
        <v>0</v>
      </c>
      <c r="AB266" s="122">
        <f t="shared" si="111"/>
        <v>0</v>
      </c>
      <c r="AD266" s="3" t="str">
        <f t="shared" si="112"/>
        <v>False</v>
      </c>
      <c r="AE266" s="3" t="str">
        <f t="shared" si="113"/>
        <v>true</v>
      </c>
      <c r="AF266" s="3" t="e">
        <f>VLOOKUP(C266,#REF!,2,FALSE)</f>
        <v>#REF!</v>
      </c>
      <c r="AG266" s="3" t="e">
        <f t="shared" si="114"/>
        <v>#REF!</v>
      </c>
      <c r="AH266" s="3">
        <f t="shared" si="115"/>
        <v>0</v>
      </c>
      <c r="AI266" s="3">
        <f t="shared" si="116"/>
        <v>0</v>
      </c>
      <c r="AJ266" s="3">
        <f t="shared" si="117"/>
        <v>0</v>
      </c>
      <c r="AL266" s="3">
        <f t="shared" si="118"/>
        <v>0</v>
      </c>
      <c r="AM266" s="3">
        <f t="shared" si="119"/>
        <v>0</v>
      </c>
      <c r="AN266" s="3">
        <f t="shared" si="120"/>
        <v>0</v>
      </c>
      <c r="AO266" s="3">
        <f t="shared" si="121"/>
        <v>0</v>
      </c>
      <c r="AP266" s="3">
        <f t="shared" si="122"/>
        <v>0</v>
      </c>
      <c r="AQ266" s="3">
        <f t="shared" si="123"/>
        <v>0</v>
      </c>
      <c r="AS266" s="3" t="e">
        <f t="shared" si="124"/>
        <v>#REF!</v>
      </c>
      <c r="AU266" s="3" t="e">
        <f t="shared" si="125"/>
        <v>#NAME?</v>
      </c>
      <c r="AW266" s="3">
        <f t="shared" si="126"/>
        <v>0</v>
      </c>
      <c r="AX266" s="3">
        <f t="shared" si="127"/>
        <v>0</v>
      </c>
      <c r="AY266" s="3">
        <f t="shared" si="128"/>
        <v>0</v>
      </c>
      <c r="AZ266" s="3">
        <f t="shared" si="129"/>
        <v>0</v>
      </c>
      <c r="BA266" s="3">
        <f t="shared" si="130"/>
        <v>0</v>
      </c>
      <c r="BB266" s="3">
        <f t="shared" si="131"/>
        <v>0</v>
      </c>
    </row>
    <row r="267" spans="2:54" x14ac:dyDescent="0.35">
      <c r="B267" s="14">
        <v>240</v>
      </c>
      <c r="C267" s="13"/>
      <c r="D267" s="13"/>
      <c r="E267" s="130"/>
      <c r="F267" s="130"/>
      <c r="G267" s="129" t="str">
        <f t="shared" si="99"/>
        <v/>
      </c>
      <c r="H267" s="128"/>
      <c r="I267" s="189"/>
      <c r="J267" s="128"/>
      <c r="K267" s="127"/>
      <c r="L267" s="127"/>
      <c r="M267" s="126"/>
      <c r="N267" s="7"/>
      <c r="O267" s="6"/>
      <c r="P267" s="6"/>
      <c r="Q267" s="125" t="str">
        <f t="shared" si="100"/>
        <v/>
      </c>
      <c r="R267" s="124" t="str">
        <f t="shared" si="101"/>
        <v/>
      </c>
      <c r="S267" s="123">
        <f t="shared" si="102"/>
        <v>0</v>
      </c>
      <c r="T267" s="122">
        <f t="shared" si="103"/>
        <v>0</v>
      </c>
      <c r="U267" s="123">
        <f t="shared" si="104"/>
        <v>0</v>
      </c>
      <c r="V267" s="122">
        <f t="shared" si="105"/>
        <v>0</v>
      </c>
      <c r="W267" s="123">
        <f t="shared" si="106"/>
        <v>0</v>
      </c>
      <c r="X267" s="122">
        <f t="shared" si="107"/>
        <v>0</v>
      </c>
      <c r="Y267" s="123">
        <f t="shared" si="108"/>
        <v>0</v>
      </c>
      <c r="Z267" s="122">
        <f t="shared" si="109"/>
        <v>0</v>
      </c>
      <c r="AA267" s="123">
        <f t="shared" si="110"/>
        <v>0</v>
      </c>
      <c r="AB267" s="122">
        <f t="shared" si="111"/>
        <v>0</v>
      </c>
      <c r="AD267" s="3" t="str">
        <f t="shared" si="112"/>
        <v>False</v>
      </c>
      <c r="AE267" s="3" t="str">
        <f t="shared" si="113"/>
        <v>true</v>
      </c>
      <c r="AF267" s="3" t="e">
        <f>VLOOKUP(C267,#REF!,2,FALSE)</f>
        <v>#REF!</v>
      </c>
      <c r="AG267" s="3" t="e">
        <f t="shared" si="114"/>
        <v>#REF!</v>
      </c>
      <c r="AH267" s="3">
        <f t="shared" si="115"/>
        <v>0</v>
      </c>
      <c r="AI267" s="3">
        <f t="shared" si="116"/>
        <v>0</v>
      </c>
      <c r="AJ267" s="3">
        <f t="shared" si="117"/>
        <v>0</v>
      </c>
      <c r="AL267" s="3">
        <f t="shared" si="118"/>
        <v>0</v>
      </c>
      <c r="AM267" s="3">
        <f t="shared" si="119"/>
        <v>0</v>
      </c>
      <c r="AN267" s="3">
        <f t="shared" si="120"/>
        <v>0</v>
      </c>
      <c r="AO267" s="3">
        <f t="shared" si="121"/>
        <v>0</v>
      </c>
      <c r="AP267" s="3">
        <f t="shared" si="122"/>
        <v>0</v>
      </c>
      <c r="AQ267" s="3">
        <f t="shared" si="123"/>
        <v>0</v>
      </c>
      <c r="AS267" s="3" t="e">
        <f t="shared" si="124"/>
        <v>#REF!</v>
      </c>
      <c r="AU267" s="3" t="e">
        <f t="shared" si="125"/>
        <v>#NAME?</v>
      </c>
      <c r="AW267" s="3">
        <f t="shared" si="126"/>
        <v>0</v>
      </c>
      <c r="AX267" s="3">
        <f t="shared" si="127"/>
        <v>0</v>
      </c>
      <c r="AY267" s="3">
        <f t="shared" si="128"/>
        <v>0</v>
      </c>
      <c r="AZ267" s="3">
        <f t="shared" si="129"/>
        <v>0</v>
      </c>
      <c r="BA267" s="3">
        <f t="shared" si="130"/>
        <v>0</v>
      </c>
      <c r="BB267" s="3">
        <f t="shared" si="131"/>
        <v>0</v>
      </c>
    </row>
    <row r="268" spans="2:54" x14ac:dyDescent="0.35">
      <c r="B268" s="14">
        <v>241</v>
      </c>
      <c r="C268" s="13"/>
      <c r="D268" s="13"/>
      <c r="E268" s="130"/>
      <c r="F268" s="130"/>
      <c r="G268" s="129" t="str">
        <f t="shared" si="99"/>
        <v/>
      </c>
      <c r="H268" s="128"/>
      <c r="I268" s="189"/>
      <c r="J268" s="128"/>
      <c r="K268" s="127"/>
      <c r="L268" s="127"/>
      <c r="M268" s="126"/>
      <c r="N268" s="7"/>
      <c r="O268" s="6"/>
      <c r="P268" s="6"/>
      <c r="Q268" s="125" t="str">
        <f t="shared" si="100"/>
        <v/>
      </c>
      <c r="R268" s="124" t="str">
        <f t="shared" si="101"/>
        <v/>
      </c>
      <c r="S268" s="123">
        <f t="shared" si="102"/>
        <v>0</v>
      </c>
      <c r="T268" s="122">
        <f t="shared" si="103"/>
        <v>0</v>
      </c>
      <c r="U268" s="123">
        <f t="shared" si="104"/>
        <v>0</v>
      </c>
      <c r="V268" s="122">
        <f t="shared" si="105"/>
        <v>0</v>
      </c>
      <c r="W268" s="123">
        <f t="shared" si="106"/>
        <v>0</v>
      </c>
      <c r="X268" s="122">
        <f t="shared" si="107"/>
        <v>0</v>
      </c>
      <c r="Y268" s="123">
        <f t="shared" si="108"/>
        <v>0</v>
      </c>
      <c r="Z268" s="122">
        <f t="shared" si="109"/>
        <v>0</v>
      </c>
      <c r="AA268" s="123">
        <f t="shared" si="110"/>
        <v>0</v>
      </c>
      <c r="AB268" s="122">
        <f t="shared" si="111"/>
        <v>0</v>
      </c>
      <c r="AD268" s="3" t="str">
        <f t="shared" si="112"/>
        <v>False</v>
      </c>
      <c r="AE268" s="3" t="str">
        <f t="shared" si="113"/>
        <v>true</v>
      </c>
      <c r="AF268" s="3" t="e">
        <f>VLOOKUP(C268,#REF!,2,FALSE)</f>
        <v>#REF!</v>
      </c>
      <c r="AG268" s="3" t="e">
        <f t="shared" si="114"/>
        <v>#REF!</v>
      </c>
      <c r="AH268" s="3">
        <f t="shared" si="115"/>
        <v>0</v>
      </c>
      <c r="AI268" s="3">
        <f t="shared" si="116"/>
        <v>0</v>
      </c>
      <c r="AJ268" s="3">
        <f t="shared" si="117"/>
        <v>0</v>
      </c>
      <c r="AL268" s="3">
        <f t="shared" si="118"/>
        <v>0</v>
      </c>
      <c r="AM268" s="3">
        <f t="shared" si="119"/>
        <v>0</v>
      </c>
      <c r="AN268" s="3">
        <f t="shared" si="120"/>
        <v>0</v>
      </c>
      <c r="AO268" s="3">
        <f t="shared" si="121"/>
        <v>0</v>
      </c>
      <c r="AP268" s="3">
        <f t="shared" si="122"/>
        <v>0</v>
      </c>
      <c r="AQ268" s="3">
        <f t="shared" si="123"/>
        <v>0</v>
      </c>
      <c r="AS268" s="3" t="e">
        <f t="shared" si="124"/>
        <v>#REF!</v>
      </c>
      <c r="AU268" s="3" t="e">
        <f t="shared" si="125"/>
        <v>#NAME?</v>
      </c>
      <c r="AW268" s="3">
        <f t="shared" si="126"/>
        <v>0</v>
      </c>
      <c r="AX268" s="3">
        <f t="shared" si="127"/>
        <v>0</v>
      </c>
      <c r="AY268" s="3">
        <f t="shared" si="128"/>
        <v>0</v>
      </c>
      <c r="AZ268" s="3">
        <f t="shared" si="129"/>
        <v>0</v>
      </c>
      <c r="BA268" s="3">
        <f t="shared" si="130"/>
        <v>0</v>
      </c>
      <c r="BB268" s="3">
        <f t="shared" si="131"/>
        <v>0</v>
      </c>
    </row>
    <row r="269" spans="2:54" x14ac:dyDescent="0.35">
      <c r="B269" s="14">
        <v>242</v>
      </c>
      <c r="C269" s="13"/>
      <c r="D269" s="13"/>
      <c r="E269" s="130"/>
      <c r="F269" s="130"/>
      <c r="G269" s="129" t="str">
        <f t="shared" si="99"/>
        <v/>
      </c>
      <c r="H269" s="128"/>
      <c r="I269" s="189"/>
      <c r="J269" s="128"/>
      <c r="K269" s="127"/>
      <c r="L269" s="127"/>
      <c r="M269" s="126"/>
      <c r="N269" s="7"/>
      <c r="O269" s="6"/>
      <c r="P269" s="6"/>
      <c r="Q269" s="125" t="str">
        <f t="shared" si="100"/>
        <v/>
      </c>
      <c r="R269" s="124" t="str">
        <f t="shared" si="101"/>
        <v/>
      </c>
      <c r="S269" s="123">
        <f t="shared" si="102"/>
        <v>0</v>
      </c>
      <c r="T269" s="122">
        <f t="shared" si="103"/>
        <v>0</v>
      </c>
      <c r="U269" s="123">
        <f t="shared" si="104"/>
        <v>0</v>
      </c>
      <c r="V269" s="122">
        <f t="shared" si="105"/>
        <v>0</v>
      </c>
      <c r="W269" s="123">
        <f t="shared" si="106"/>
        <v>0</v>
      </c>
      <c r="X269" s="122">
        <f t="shared" si="107"/>
        <v>0</v>
      </c>
      <c r="Y269" s="123">
        <f t="shared" si="108"/>
        <v>0</v>
      </c>
      <c r="Z269" s="122">
        <f t="shared" si="109"/>
        <v>0</v>
      </c>
      <c r="AA269" s="123">
        <f t="shared" si="110"/>
        <v>0</v>
      </c>
      <c r="AB269" s="122">
        <f t="shared" si="111"/>
        <v>0</v>
      </c>
      <c r="AD269" s="3" t="str">
        <f t="shared" si="112"/>
        <v>False</v>
      </c>
      <c r="AE269" s="3" t="str">
        <f t="shared" si="113"/>
        <v>true</v>
      </c>
      <c r="AF269" s="3" t="e">
        <f>VLOOKUP(C269,#REF!,2,FALSE)</f>
        <v>#REF!</v>
      </c>
      <c r="AG269" s="3" t="e">
        <f t="shared" si="114"/>
        <v>#REF!</v>
      </c>
      <c r="AH269" s="3">
        <f t="shared" si="115"/>
        <v>0</v>
      </c>
      <c r="AI269" s="3">
        <f t="shared" si="116"/>
        <v>0</v>
      </c>
      <c r="AJ269" s="3">
        <f t="shared" si="117"/>
        <v>0</v>
      </c>
      <c r="AL269" s="3">
        <f t="shared" si="118"/>
        <v>0</v>
      </c>
      <c r="AM269" s="3">
        <f t="shared" si="119"/>
        <v>0</v>
      </c>
      <c r="AN269" s="3">
        <f t="shared" si="120"/>
        <v>0</v>
      </c>
      <c r="AO269" s="3">
        <f t="shared" si="121"/>
        <v>0</v>
      </c>
      <c r="AP269" s="3">
        <f t="shared" si="122"/>
        <v>0</v>
      </c>
      <c r="AQ269" s="3">
        <f t="shared" si="123"/>
        <v>0</v>
      </c>
      <c r="AS269" s="3" t="e">
        <f t="shared" si="124"/>
        <v>#REF!</v>
      </c>
      <c r="AU269" s="3" t="e">
        <f t="shared" si="125"/>
        <v>#NAME?</v>
      </c>
      <c r="AW269" s="3">
        <f t="shared" si="126"/>
        <v>0</v>
      </c>
      <c r="AX269" s="3">
        <f t="shared" si="127"/>
        <v>0</v>
      </c>
      <c r="AY269" s="3">
        <f t="shared" si="128"/>
        <v>0</v>
      </c>
      <c r="AZ269" s="3">
        <f t="shared" si="129"/>
        <v>0</v>
      </c>
      <c r="BA269" s="3">
        <f t="shared" si="130"/>
        <v>0</v>
      </c>
      <c r="BB269" s="3">
        <f t="shared" si="131"/>
        <v>0</v>
      </c>
    </row>
    <row r="270" spans="2:54" x14ac:dyDescent="0.35">
      <c r="B270" s="14">
        <v>243</v>
      </c>
      <c r="C270" s="13"/>
      <c r="D270" s="13"/>
      <c r="E270" s="130"/>
      <c r="F270" s="130"/>
      <c r="G270" s="129" t="str">
        <f t="shared" si="99"/>
        <v/>
      </c>
      <c r="H270" s="128"/>
      <c r="I270" s="189"/>
      <c r="J270" s="128"/>
      <c r="K270" s="127"/>
      <c r="L270" s="127"/>
      <c r="M270" s="126"/>
      <c r="N270" s="7"/>
      <c r="O270" s="6"/>
      <c r="P270" s="6"/>
      <c r="Q270" s="125" t="str">
        <f t="shared" si="100"/>
        <v/>
      </c>
      <c r="R270" s="124" t="str">
        <f t="shared" si="101"/>
        <v/>
      </c>
      <c r="S270" s="123">
        <f t="shared" si="102"/>
        <v>0</v>
      </c>
      <c r="T270" s="122">
        <f t="shared" si="103"/>
        <v>0</v>
      </c>
      <c r="U270" s="123">
        <f t="shared" si="104"/>
        <v>0</v>
      </c>
      <c r="V270" s="122">
        <f t="shared" si="105"/>
        <v>0</v>
      </c>
      <c r="W270" s="123">
        <f t="shared" si="106"/>
        <v>0</v>
      </c>
      <c r="X270" s="122">
        <f t="shared" si="107"/>
        <v>0</v>
      </c>
      <c r="Y270" s="123">
        <f t="shared" si="108"/>
        <v>0</v>
      </c>
      <c r="Z270" s="122">
        <f t="shared" si="109"/>
        <v>0</v>
      </c>
      <c r="AA270" s="123">
        <f t="shared" si="110"/>
        <v>0</v>
      </c>
      <c r="AB270" s="122">
        <f t="shared" si="111"/>
        <v>0</v>
      </c>
      <c r="AD270" s="3" t="str">
        <f t="shared" si="112"/>
        <v>False</v>
      </c>
      <c r="AE270" s="3" t="str">
        <f t="shared" si="113"/>
        <v>true</v>
      </c>
      <c r="AF270" s="3" t="e">
        <f>VLOOKUP(C270,#REF!,2,FALSE)</f>
        <v>#REF!</v>
      </c>
      <c r="AG270" s="3" t="e">
        <f t="shared" si="114"/>
        <v>#REF!</v>
      </c>
      <c r="AH270" s="3">
        <f t="shared" si="115"/>
        <v>0</v>
      </c>
      <c r="AI270" s="3">
        <f t="shared" si="116"/>
        <v>0</v>
      </c>
      <c r="AJ270" s="3">
        <f t="shared" si="117"/>
        <v>0</v>
      </c>
      <c r="AL270" s="3">
        <f t="shared" si="118"/>
        <v>0</v>
      </c>
      <c r="AM270" s="3">
        <f t="shared" si="119"/>
        <v>0</v>
      </c>
      <c r="AN270" s="3">
        <f t="shared" si="120"/>
        <v>0</v>
      </c>
      <c r="AO270" s="3">
        <f t="shared" si="121"/>
        <v>0</v>
      </c>
      <c r="AP270" s="3">
        <f t="shared" si="122"/>
        <v>0</v>
      </c>
      <c r="AQ270" s="3">
        <f t="shared" si="123"/>
        <v>0</v>
      </c>
      <c r="AS270" s="3" t="e">
        <f t="shared" si="124"/>
        <v>#REF!</v>
      </c>
      <c r="AU270" s="3" t="e">
        <f t="shared" si="125"/>
        <v>#NAME?</v>
      </c>
      <c r="AW270" s="3">
        <f t="shared" si="126"/>
        <v>0</v>
      </c>
      <c r="AX270" s="3">
        <f t="shared" si="127"/>
        <v>0</v>
      </c>
      <c r="AY270" s="3">
        <f t="shared" si="128"/>
        <v>0</v>
      </c>
      <c r="AZ270" s="3">
        <f t="shared" si="129"/>
        <v>0</v>
      </c>
      <c r="BA270" s="3">
        <f t="shared" si="130"/>
        <v>0</v>
      </c>
      <c r="BB270" s="3">
        <f t="shared" si="131"/>
        <v>0</v>
      </c>
    </row>
    <row r="271" spans="2:54" x14ac:dyDescent="0.35">
      <c r="B271" s="14">
        <v>244</v>
      </c>
      <c r="C271" s="13"/>
      <c r="D271" s="13"/>
      <c r="E271" s="130"/>
      <c r="F271" s="130"/>
      <c r="G271" s="129" t="str">
        <f t="shared" si="99"/>
        <v/>
      </c>
      <c r="H271" s="128"/>
      <c r="I271" s="189"/>
      <c r="J271" s="128"/>
      <c r="K271" s="127"/>
      <c r="L271" s="127"/>
      <c r="M271" s="126"/>
      <c r="N271" s="7"/>
      <c r="O271" s="6"/>
      <c r="P271" s="6"/>
      <c r="Q271" s="125" t="str">
        <f t="shared" si="100"/>
        <v/>
      </c>
      <c r="R271" s="124" t="str">
        <f t="shared" si="101"/>
        <v/>
      </c>
      <c r="S271" s="123">
        <f t="shared" si="102"/>
        <v>0</v>
      </c>
      <c r="T271" s="122">
        <f t="shared" si="103"/>
        <v>0</v>
      </c>
      <c r="U271" s="123">
        <f t="shared" si="104"/>
        <v>0</v>
      </c>
      <c r="V271" s="122">
        <f t="shared" si="105"/>
        <v>0</v>
      </c>
      <c r="W271" s="123">
        <f t="shared" si="106"/>
        <v>0</v>
      </c>
      <c r="X271" s="122">
        <f t="shared" si="107"/>
        <v>0</v>
      </c>
      <c r="Y271" s="123">
        <f t="shared" si="108"/>
        <v>0</v>
      </c>
      <c r="Z271" s="122">
        <f t="shared" si="109"/>
        <v>0</v>
      </c>
      <c r="AA271" s="123">
        <f t="shared" si="110"/>
        <v>0</v>
      </c>
      <c r="AB271" s="122">
        <f t="shared" si="111"/>
        <v>0</v>
      </c>
      <c r="AD271" s="3" t="str">
        <f t="shared" si="112"/>
        <v>False</v>
      </c>
      <c r="AE271" s="3" t="str">
        <f t="shared" si="113"/>
        <v>true</v>
      </c>
      <c r="AF271" s="3" t="e">
        <f>VLOOKUP(C271,#REF!,2,FALSE)</f>
        <v>#REF!</v>
      </c>
      <c r="AG271" s="3" t="e">
        <f t="shared" si="114"/>
        <v>#REF!</v>
      </c>
      <c r="AH271" s="3">
        <f t="shared" si="115"/>
        <v>0</v>
      </c>
      <c r="AI271" s="3">
        <f t="shared" si="116"/>
        <v>0</v>
      </c>
      <c r="AJ271" s="3">
        <f t="shared" si="117"/>
        <v>0</v>
      </c>
      <c r="AL271" s="3">
        <f t="shared" si="118"/>
        <v>0</v>
      </c>
      <c r="AM271" s="3">
        <f t="shared" si="119"/>
        <v>0</v>
      </c>
      <c r="AN271" s="3">
        <f t="shared" si="120"/>
        <v>0</v>
      </c>
      <c r="AO271" s="3">
        <f t="shared" si="121"/>
        <v>0</v>
      </c>
      <c r="AP271" s="3">
        <f t="shared" si="122"/>
        <v>0</v>
      </c>
      <c r="AQ271" s="3">
        <f t="shared" si="123"/>
        <v>0</v>
      </c>
      <c r="AS271" s="3" t="e">
        <f t="shared" si="124"/>
        <v>#REF!</v>
      </c>
      <c r="AU271" s="3" t="e">
        <f t="shared" si="125"/>
        <v>#NAME?</v>
      </c>
      <c r="AW271" s="3">
        <f t="shared" si="126"/>
        <v>0</v>
      </c>
      <c r="AX271" s="3">
        <f t="shared" si="127"/>
        <v>0</v>
      </c>
      <c r="AY271" s="3">
        <f t="shared" si="128"/>
        <v>0</v>
      </c>
      <c r="AZ271" s="3">
        <f t="shared" si="129"/>
        <v>0</v>
      </c>
      <c r="BA271" s="3">
        <f t="shared" si="130"/>
        <v>0</v>
      </c>
      <c r="BB271" s="3">
        <f t="shared" si="131"/>
        <v>0</v>
      </c>
    </row>
    <row r="272" spans="2:54" x14ac:dyDescent="0.35">
      <c r="B272" s="14">
        <v>245</v>
      </c>
      <c r="C272" s="13"/>
      <c r="D272" s="13"/>
      <c r="E272" s="130"/>
      <c r="F272" s="130"/>
      <c r="G272" s="129" t="str">
        <f t="shared" si="99"/>
        <v/>
      </c>
      <c r="H272" s="128"/>
      <c r="I272" s="189"/>
      <c r="J272" s="128"/>
      <c r="K272" s="127"/>
      <c r="L272" s="127"/>
      <c r="M272" s="126"/>
      <c r="N272" s="7"/>
      <c r="O272" s="6"/>
      <c r="P272" s="6"/>
      <c r="Q272" s="125" t="str">
        <f t="shared" si="100"/>
        <v/>
      </c>
      <c r="R272" s="124" t="str">
        <f t="shared" si="101"/>
        <v/>
      </c>
      <c r="S272" s="123">
        <f t="shared" si="102"/>
        <v>0</v>
      </c>
      <c r="T272" s="122">
        <f t="shared" si="103"/>
        <v>0</v>
      </c>
      <c r="U272" s="123">
        <f t="shared" si="104"/>
        <v>0</v>
      </c>
      <c r="V272" s="122">
        <f t="shared" si="105"/>
        <v>0</v>
      </c>
      <c r="W272" s="123">
        <f t="shared" si="106"/>
        <v>0</v>
      </c>
      <c r="X272" s="122">
        <f t="shared" si="107"/>
        <v>0</v>
      </c>
      <c r="Y272" s="123">
        <f t="shared" si="108"/>
        <v>0</v>
      </c>
      <c r="Z272" s="122">
        <f t="shared" si="109"/>
        <v>0</v>
      </c>
      <c r="AA272" s="123">
        <f t="shared" si="110"/>
        <v>0</v>
      </c>
      <c r="AB272" s="122">
        <f t="shared" si="111"/>
        <v>0</v>
      </c>
      <c r="AD272" s="3" t="str">
        <f t="shared" si="112"/>
        <v>False</v>
      </c>
      <c r="AE272" s="3" t="str">
        <f t="shared" si="113"/>
        <v>true</v>
      </c>
      <c r="AF272" s="3" t="e">
        <f>VLOOKUP(C272,#REF!,2,FALSE)</f>
        <v>#REF!</v>
      </c>
      <c r="AG272" s="3" t="e">
        <f t="shared" si="114"/>
        <v>#REF!</v>
      </c>
      <c r="AH272" s="3">
        <f t="shared" si="115"/>
        <v>0</v>
      </c>
      <c r="AI272" s="3">
        <f t="shared" si="116"/>
        <v>0</v>
      </c>
      <c r="AJ272" s="3">
        <f t="shared" si="117"/>
        <v>0</v>
      </c>
      <c r="AL272" s="3">
        <f t="shared" si="118"/>
        <v>0</v>
      </c>
      <c r="AM272" s="3">
        <f t="shared" si="119"/>
        <v>0</v>
      </c>
      <c r="AN272" s="3">
        <f t="shared" si="120"/>
        <v>0</v>
      </c>
      <c r="AO272" s="3">
        <f t="shared" si="121"/>
        <v>0</v>
      </c>
      <c r="AP272" s="3">
        <f t="shared" si="122"/>
        <v>0</v>
      </c>
      <c r="AQ272" s="3">
        <f t="shared" si="123"/>
        <v>0</v>
      </c>
      <c r="AS272" s="3" t="e">
        <f t="shared" si="124"/>
        <v>#REF!</v>
      </c>
      <c r="AU272" s="3" t="e">
        <f t="shared" si="125"/>
        <v>#NAME?</v>
      </c>
      <c r="AW272" s="3">
        <f t="shared" si="126"/>
        <v>0</v>
      </c>
      <c r="AX272" s="3">
        <f t="shared" si="127"/>
        <v>0</v>
      </c>
      <c r="AY272" s="3">
        <f t="shared" si="128"/>
        <v>0</v>
      </c>
      <c r="AZ272" s="3">
        <f t="shared" si="129"/>
        <v>0</v>
      </c>
      <c r="BA272" s="3">
        <f t="shared" si="130"/>
        <v>0</v>
      </c>
      <c r="BB272" s="3">
        <f t="shared" si="131"/>
        <v>0</v>
      </c>
    </row>
    <row r="273" spans="2:54" x14ac:dyDescent="0.35">
      <c r="B273" s="14">
        <v>246</v>
      </c>
      <c r="C273" s="13"/>
      <c r="D273" s="13"/>
      <c r="E273" s="130"/>
      <c r="F273" s="130"/>
      <c r="G273" s="129" t="str">
        <f t="shared" si="99"/>
        <v/>
      </c>
      <c r="H273" s="128"/>
      <c r="I273" s="189"/>
      <c r="J273" s="128"/>
      <c r="K273" s="127"/>
      <c r="L273" s="127"/>
      <c r="M273" s="126"/>
      <c r="N273" s="7"/>
      <c r="O273" s="6"/>
      <c r="P273" s="6"/>
      <c r="Q273" s="125" t="str">
        <f t="shared" si="100"/>
        <v/>
      </c>
      <c r="R273" s="124" t="str">
        <f t="shared" si="101"/>
        <v/>
      </c>
      <c r="S273" s="123">
        <f t="shared" si="102"/>
        <v>0</v>
      </c>
      <c r="T273" s="122">
        <f t="shared" si="103"/>
        <v>0</v>
      </c>
      <c r="U273" s="123">
        <f t="shared" si="104"/>
        <v>0</v>
      </c>
      <c r="V273" s="122">
        <f t="shared" si="105"/>
        <v>0</v>
      </c>
      <c r="W273" s="123">
        <f t="shared" si="106"/>
        <v>0</v>
      </c>
      <c r="X273" s="122">
        <f t="shared" si="107"/>
        <v>0</v>
      </c>
      <c r="Y273" s="123">
        <f t="shared" si="108"/>
        <v>0</v>
      </c>
      <c r="Z273" s="122">
        <f t="shared" si="109"/>
        <v>0</v>
      </c>
      <c r="AA273" s="123">
        <f t="shared" si="110"/>
        <v>0</v>
      </c>
      <c r="AB273" s="122">
        <f t="shared" si="111"/>
        <v>0</v>
      </c>
      <c r="AD273" s="3" t="str">
        <f t="shared" si="112"/>
        <v>False</v>
      </c>
      <c r="AE273" s="3" t="str">
        <f t="shared" si="113"/>
        <v>true</v>
      </c>
      <c r="AF273" s="3" t="e">
        <f>VLOOKUP(C273,#REF!,2,FALSE)</f>
        <v>#REF!</v>
      </c>
      <c r="AG273" s="3" t="e">
        <f t="shared" si="114"/>
        <v>#REF!</v>
      </c>
      <c r="AH273" s="3">
        <f t="shared" si="115"/>
        <v>0</v>
      </c>
      <c r="AI273" s="3">
        <f t="shared" si="116"/>
        <v>0</v>
      </c>
      <c r="AJ273" s="3">
        <f t="shared" si="117"/>
        <v>0</v>
      </c>
      <c r="AL273" s="3">
        <f t="shared" si="118"/>
        <v>0</v>
      </c>
      <c r="AM273" s="3">
        <f t="shared" si="119"/>
        <v>0</v>
      </c>
      <c r="AN273" s="3">
        <f t="shared" si="120"/>
        <v>0</v>
      </c>
      <c r="AO273" s="3">
        <f t="shared" si="121"/>
        <v>0</v>
      </c>
      <c r="AP273" s="3">
        <f t="shared" si="122"/>
        <v>0</v>
      </c>
      <c r="AQ273" s="3">
        <f t="shared" si="123"/>
        <v>0</v>
      </c>
      <c r="AS273" s="3" t="e">
        <f t="shared" si="124"/>
        <v>#REF!</v>
      </c>
      <c r="AU273" s="3" t="e">
        <f t="shared" si="125"/>
        <v>#NAME?</v>
      </c>
      <c r="AW273" s="3">
        <f t="shared" si="126"/>
        <v>0</v>
      </c>
      <c r="AX273" s="3">
        <f t="shared" si="127"/>
        <v>0</v>
      </c>
      <c r="AY273" s="3">
        <f t="shared" si="128"/>
        <v>0</v>
      </c>
      <c r="AZ273" s="3">
        <f t="shared" si="129"/>
        <v>0</v>
      </c>
      <c r="BA273" s="3">
        <f t="shared" si="130"/>
        <v>0</v>
      </c>
      <c r="BB273" s="3">
        <f t="shared" si="131"/>
        <v>0</v>
      </c>
    </row>
    <row r="274" spans="2:54" x14ac:dyDescent="0.35">
      <c r="B274" s="14">
        <v>247</v>
      </c>
      <c r="C274" s="13"/>
      <c r="D274" s="13"/>
      <c r="E274" s="130"/>
      <c r="F274" s="130"/>
      <c r="G274" s="129" t="str">
        <f t="shared" si="99"/>
        <v/>
      </c>
      <c r="H274" s="128"/>
      <c r="I274" s="189"/>
      <c r="J274" s="128"/>
      <c r="K274" s="127"/>
      <c r="L274" s="127"/>
      <c r="M274" s="126"/>
      <c r="N274" s="7"/>
      <c r="O274" s="6"/>
      <c r="P274" s="6"/>
      <c r="Q274" s="125" t="str">
        <f t="shared" si="100"/>
        <v/>
      </c>
      <c r="R274" s="124" t="str">
        <f t="shared" si="101"/>
        <v/>
      </c>
      <c r="S274" s="123">
        <f t="shared" si="102"/>
        <v>0</v>
      </c>
      <c r="T274" s="122">
        <f t="shared" si="103"/>
        <v>0</v>
      </c>
      <c r="U274" s="123">
        <f t="shared" si="104"/>
        <v>0</v>
      </c>
      <c r="V274" s="122">
        <f t="shared" si="105"/>
        <v>0</v>
      </c>
      <c r="W274" s="123">
        <f t="shared" si="106"/>
        <v>0</v>
      </c>
      <c r="X274" s="122">
        <f t="shared" si="107"/>
        <v>0</v>
      </c>
      <c r="Y274" s="123">
        <f t="shared" si="108"/>
        <v>0</v>
      </c>
      <c r="Z274" s="122">
        <f t="shared" si="109"/>
        <v>0</v>
      </c>
      <c r="AA274" s="123">
        <f t="shared" si="110"/>
        <v>0</v>
      </c>
      <c r="AB274" s="122">
        <f t="shared" si="111"/>
        <v>0</v>
      </c>
      <c r="AD274" s="3" t="str">
        <f t="shared" si="112"/>
        <v>False</v>
      </c>
      <c r="AE274" s="3" t="str">
        <f t="shared" si="113"/>
        <v>true</v>
      </c>
      <c r="AF274" s="3" t="e">
        <f>VLOOKUP(C274,#REF!,2,FALSE)</f>
        <v>#REF!</v>
      </c>
      <c r="AG274" s="3" t="e">
        <f t="shared" si="114"/>
        <v>#REF!</v>
      </c>
      <c r="AH274" s="3">
        <f t="shared" si="115"/>
        <v>0</v>
      </c>
      <c r="AI274" s="3">
        <f t="shared" si="116"/>
        <v>0</v>
      </c>
      <c r="AJ274" s="3">
        <f t="shared" si="117"/>
        <v>0</v>
      </c>
      <c r="AL274" s="3">
        <f t="shared" si="118"/>
        <v>0</v>
      </c>
      <c r="AM274" s="3">
        <f t="shared" si="119"/>
        <v>0</v>
      </c>
      <c r="AN274" s="3">
        <f t="shared" si="120"/>
        <v>0</v>
      </c>
      <c r="AO274" s="3">
        <f t="shared" si="121"/>
        <v>0</v>
      </c>
      <c r="AP274" s="3">
        <f t="shared" si="122"/>
        <v>0</v>
      </c>
      <c r="AQ274" s="3">
        <f t="shared" si="123"/>
        <v>0</v>
      </c>
      <c r="AS274" s="3" t="e">
        <f t="shared" si="124"/>
        <v>#REF!</v>
      </c>
      <c r="AU274" s="3" t="e">
        <f t="shared" si="125"/>
        <v>#NAME?</v>
      </c>
      <c r="AW274" s="3">
        <f t="shared" si="126"/>
        <v>0</v>
      </c>
      <c r="AX274" s="3">
        <f t="shared" si="127"/>
        <v>0</v>
      </c>
      <c r="AY274" s="3">
        <f t="shared" si="128"/>
        <v>0</v>
      </c>
      <c r="AZ274" s="3">
        <f t="shared" si="129"/>
        <v>0</v>
      </c>
      <c r="BA274" s="3">
        <f t="shared" si="130"/>
        <v>0</v>
      </c>
      <c r="BB274" s="3">
        <f t="shared" si="131"/>
        <v>0</v>
      </c>
    </row>
    <row r="275" spans="2:54" x14ac:dyDescent="0.35">
      <c r="B275" s="14">
        <v>248</v>
      </c>
      <c r="C275" s="13"/>
      <c r="D275" s="13"/>
      <c r="E275" s="130"/>
      <c r="F275" s="130"/>
      <c r="G275" s="129" t="str">
        <f t="shared" si="99"/>
        <v/>
      </c>
      <c r="H275" s="128"/>
      <c r="I275" s="189"/>
      <c r="J275" s="128"/>
      <c r="K275" s="127"/>
      <c r="L275" s="127"/>
      <c r="M275" s="126"/>
      <c r="N275" s="7"/>
      <c r="O275" s="6"/>
      <c r="P275" s="6"/>
      <c r="Q275" s="125" t="str">
        <f t="shared" si="100"/>
        <v/>
      </c>
      <c r="R275" s="124" t="str">
        <f t="shared" si="101"/>
        <v/>
      </c>
      <c r="S275" s="123">
        <f t="shared" si="102"/>
        <v>0</v>
      </c>
      <c r="T275" s="122">
        <f t="shared" si="103"/>
        <v>0</v>
      </c>
      <c r="U275" s="123">
        <f t="shared" si="104"/>
        <v>0</v>
      </c>
      <c r="V275" s="122">
        <f t="shared" si="105"/>
        <v>0</v>
      </c>
      <c r="W275" s="123">
        <f t="shared" si="106"/>
        <v>0</v>
      </c>
      <c r="X275" s="122">
        <f t="shared" si="107"/>
        <v>0</v>
      </c>
      <c r="Y275" s="123">
        <f t="shared" si="108"/>
        <v>0</v>
      </c>
      <c r="Z275" s="122">
        <f t="shared" si="109"/>
        <v>0</v>
      </c>
      <c r="AA275" s="123">
        <f t="shared" si="110"/>
        <v>0</v>
      </c>
      <c r="AB275" s="122">
        <f t="shared" si="111"/>
        <v>0</v>
      </c>
      <c r="AD275" s="3" t="str">
        <f t="shared" si="112"/>
        <v>False</v>
      </c>
      <c r="AE275" s="3" t="str">
        <f t="shared" si="113"/>
        <v>true</v>
      </c>
      <c r="AF275" s="3" t="e">
        <f>VLOOKUP(C275,#REF!,2,FALSE)</f>
        <v>#REF!</v>
      </c>
      <c r="AG275" s="3" t="e">
        <f t="shared" si="114"/>
        <v>#REF!</v>
      </c>
      <c r="AH275" s="3">
        <f t="shared" si="115"/>
        <v>0</v>
      </c>
      <c r="AI275" s="3">
        <f t="shared" si="116"/>
        <v>0</v>
      </c>
      <c r="AJ275" s="3">
        <f t="shared" si="117"/>
        <v>0</v>
      </c>
      <c r="AL275" s="3">
        <f t="shared" si="118"/>
        <v>0</v>
      </c>
      <c r="AM275" s="3">
        <f t="shared" si="119"/>
        <v>0</v>
      </c>
      <c r="AN275" s="3">
        <f t="shared" si="120"/>
        <v>0</v>
      </c>
      <c r="AO275" s="3">
        <f t="shared" si="121"/>
        <v>0</v>
      </c>
      <c r="AP275" s="3">
        <f t="shared" si="122"/>
        <v>0</v>
      </c>
      <c r="AQ275" s="3">
        <f t="shared" si="123"/>
        <v>0</v>
      </c>
      <c r="AS275" s="3" t="e">
        <f t="shared" si="124"/>
        <v>#REF!</v>
      </c>
      <c r="AU275" s="3" t="e">
        <f t="shared" si="125"/>
        <v>#NAME?</v>
      </c>
      <c r="AW275" s="3">
        <f t="shared" si="126"/>
        <v>0</v>
      </c>
      <c r="AX275" s="3">
        <f t="shared" si="127"/>
        <v>0</v>
      </c>
      <c r="AY275" s="3">
        <f t="shared" si="128"/>
        <v>0</v>
      </c>
      <c r="AZ275" s="3">
        <f t="shared" si="129"/>
        <v>0</v>
      </c>
      <c r="BA275" s="3">
        <f t="shared" si="130"/>
        <v>0</v>
      </c>
      <c r="BB275" s="3">
        <f t="shared" si="131"/>
        <v>0</v>
      </c>
    </row>
    <row r="276" spans="2:54" x14ac:dyDescent="0.35">
      <c r="B276" s="14">
        <v>249</v>
      </c>
      <c r="C276" s="13"/>
      <c r="D276" s="13"/>
      <c r="E276" s="130"/>
      <c r="F276" s="130"/>
      <c r="G276" s="129" t="str">
        <f t="shared" si="99"/>
        <v/>
      </c>
      <c r="H276" s="128"/>
      <c r="I276" s="189"/>
      <c r="J276" s="128"/>
      <c r="K276" s="127"/>
      <c r="L276" s="127"/>
      <c r="M276" s="126"/>
      <c r="N276" s="7"/>
      <c r="O276" s="6"/>
      <c r="P276" s="6"/>
      <c r="Q276" s="125" t="str">
        <f t="shared" si="100"/>
        <v/>
      </c>
      <c r="R276" s="124" t="str">
        <f t="shared" si="101"/>
        <v/>
      </c>
      <c r="S276" s="123">
        <f t="shared" si="102"/>
        <v>0</v>
      </c>
      <c r="T276" s="122">
        <f t="shared" si="103"/>
        <v>0</v>
      </c>
      <c r="U276" s="123">
        <f t="shared" si="104"/>
        <v>0</v>
      </c>
      <c r="V276" s="122">
        <f t="shared" si="105"/>
        <v>0</v>
      </c>
      <c r="W276" s="123">
        <f t="shared" si="106"/>
        <v>0</v>
      </c>
      <c r="X276" s="122">
        <f t="shared" si="107"/>
        <v>0</v>
      </c>
      <c r="Y276" s="123">
        <f t="shared" si="108"/>
        <v>0</v>
      </c>
      <c r="Z276" s="122">
        <f t="shared" si="109"/>
        <v>0</v>
      </c>
      <c r="AA276" s="123">
        <f t="shared" si="110"/>
        <v>0</v>
      </c>
      <c r="AB276" s="122">
        <f t="shared" si="111"/>
        <v>0</v>
      </c>
      <c r="AD276" s="3" t="str">
        <f t="shared" si="112"/>
        <v>False</v>
      </c>
      <c r="AE276" s="3" t="str">
        <f t="shared" si="113"/>
        <v>true</v>
      </c>
      <c r="AF276" s="3" t="e">
        <f>VLOOKUP(C276,#REF!,2,FALSE)</f>
        <v>#REF!</v>
      </c>
      <c r="AG276" s="3" t="e">
        <f t="shared" si="114"/>
        <v>#REF!</v>
      </c>
      <c r="AH276" s="3">
        <f t="shared" si="115"/>
        <v>0</v>
      </c>
      <c r="AI276" s="3">
        <f t="shared" si="116"/>
        <v>0</v>
      </c>
      <c r="AJ276" s="3">
        <f t="shared" si="117"/>
        <v>0</v>
      </c>
      <c r="AL276" s="3">
        <f t="shared" si="118"/>
        <v>0</v>
      </c>
      <c r="AM276" s="3">
        <f t="shared" si="119"/>
        <v>0</v>
      </c>
      <c r="AN276" s="3">
        <f t="shared" si="120"/>
        <v>0</v>
      </c>
      <c r="AO276" s="3">
        <f t="shared" si="121"/>
        <v>0</v>
      </c>
      <c r="AP276" s="3">
        <f t="shared" si="122"/>
        <v>0</v>
      </c>
      <c r="AQ276" s="3">
        <f t="shared" si="123"/>
        <v>0</v>
      </c>
      <c r="AS276" s="3" t="e">
        <f t="shared" si="124"/>
        <v>#REF!</v>
      </c>
      <c r="AU276" s="3" t="e">
        <f t="shared" si="125"/>
        <v>#NAME?</v>
      </c>
      <c r="AW276" s="3">
        <f t="shared" si="126"/>
        <v>0</v>
      </c>
      <c r="AX276" s="3">
        <f t="shared" si="127"/>
        <v>0</v>
      </c>
      <c r="AY276" s="3">
        <f t="shared" si="128"/>
        <v>0</v>
      </c>
      <c r="AZ276" s="3">
        <f t="shared" si="129"/>
        <v>0</v>
      </c>
      <c r="BA276" s="3">
        <f t="shared" si="130"/>
        <v>0</v>
      </c>
      <c r="BB276" s="3">
        <f t="shared" si="131"/>
        <v>0</v>
      </c>
    </row>
    <row r="277" spans="2:54" x14ac:dyDescent="0.35">
      <c r="B277" s="14">
        <v>250</v>
      </c>
      <c r="C277" s="13"/>
      <c r="D277" s="13"/>
      <c r="E277" s="130"/>
      <c r="F277" s="130"/>
      <c r="G277" s="129" t="str">
        <f t="shared" si="99"/>
        <v/>
      </c>
      <c r="H277" s="128"/>
      <c r="I277" s="189"/>
      <c r="J277" s="128"/>
      <c r="K277" s="127"/>
      <c r="L277" s="127"/>
      <c r="M277" s="126"/>
      <c r="N277" s="7"/>
      <c r="O277" s="6"/>
      <c r="P277" s="6"/>
      <c r="Q277" s="125" t="str">
        <f t="shared" si="100"/>
        <v/>
      </c>
      <c r="R277" s="124" t="str">
        <f t="shared" si="101"/>
        <v/>
      </c>
      <c r="S277" s="123">
        <f t="shared" si="102"/>
        <v>0</v>
      </c>
      <c r="T277" s="122">
        <f t="shared" si="103"/>
        <v>0</v>
      </c>
      <c r="U277" s="123">
        <f t="shared" si="104"/>
        <v>0</v>
      </c>
      <c r="V277" s="122">
        <f t="shared" si="105"/>
        <v>0</v>
      </c>
      <c r="W277" s="123">
        <f t="shared" si="106"/>
        <v>0</v>
      </c>
      <c r="X277" s="122">
        <f t="shared" si="107"/>
        <v>0</v>
      </c>
      <c r="Y277" s="123">
        <f t="shared" si="108"/>
        <v>0</v>
      </c>
      <c r="Z277" s="122">
        <f t="shared" si="109"/>
        <v>0</v>
      </c>
      <c r="AA277" s="123">
        <f t="shared" si="110"/>
        <v>0</v>
      </c>
      <c r="AB277" s="122">
        <f t="shared" si="111"/>
        <v>0</v>
      </c>
      <c r="AD277" s="3" t="str">
        <f t="shared" si="112"/>
        <v>False</v>
      </c>
      <c r="AE277" s="3" t="str">
        <f t="shared" si="113"/>
        <v>true</v>
      </c>
      <c r="AF277" s="3" t="e">
        <f>VLOOKUP(C277,#REF!,2,FALSE)</f>
        <v>#REF!</v>
      </c>
      <c r="AG277" s="3" t="e">
        <f t="shared" si="114"/>
        <v>#REF!</v>
      </c>
      <c r="AH277" s="3">
        <f t="shared" si="115"/>
        <v>0</v>
      </c>
      <c r="AI277" s="3">
        <f t="shared" si="116"/>
        <v>0</v>
      </c>
      <c r="AJ277" s="3">
        <f t="shared" si="117"/>
        <v>0</v>
      </c>
      <c r="AL277" s="3">
        <f t="shared" si="118"/>
        <v>0</v>
      </c>
      <c r="AM277" s="3">
        <f t="shared" si="119"/>
        <v>0</v>
      </c>
      <c r="AN277" s="3">
        <f t="shared" si="120"/>
        <v>0</v>
      </c>
      <c r="AO277" s="3">
        <f t="shared" si="121"/>
        <v>0</v>
      </c>
      <c r="AP277" s="3">
        <f t="shared" si="122"/>
        <v>0</v>
      </c>
      <c r="AQ277" s="3">
        <f t="shared" si="123"/>
        <v>0</v>
      </c>
      <c r="AS277" s="3" t="e">
        <f t="shared" si="124"/>
        <v>#REF!</v>
      </c>
      <c r="AU277" s="3" t="e">
        <f t="shared" si="125"/>
        <v>#NAME?</v>
      </c>
      <c r="AW277" s="3">
        <f t="shared" si="126"/>
        <v>0</v>
      </c>
      <c r="AX277" s="3">
        <f t="shared" si="127"/>
        <v>0</v>
      </c>
      <c r="AY277" s="3">
        <f t="shared" si="128"/>
        <v>0</v>
      </c>
      <c r="AZ277" s="3">
        <f t="shared" si="129"/>
        <v>0</v>
      </c>
      <c r="BA277" s="3">
        <f t="shared" si="130"/>
        <v>0</v>
      </c>
      <c r="BB277" s="3">
        <f t="shared" si="131"/>
        <v>0</v>
      </c>
    </row>
    <row r="278" spans="2:54" x14ac:dyDescent="0.35">
      <c r="B278" s="14">
        <v>251</v>
      </c>
      <c r="C278" s="13"/>
      <c r="D278" s="13"/>
      <c r="E278" s="130"/>
      <c r="F278" s="130"/>
      <c r="G278" s="129" t="str">
        <f t="shared" si="99"/>
        <v/>
      </c>
      <c r="H278" s="128"/>
      <c r="I278" s="189"/>
      <c r="J278" s="128"/>
      <c r="K278" s="127"/>
      <c r="L278" s="127"/>
      <c r="M278" s="126"/>
      <c r="N278" s="7"/>
      <c r="O278" s="6"/>
      <c r="P278" s="6"/>
      <c r="Q278" s="125" t="str">
        <f t="shared" si="100"/>
        <v/>
      </c>
      <c r="R278" s="124" t="str">
        <f t="shared" si="101"/>
        <v/>
      </c>
      <c r="S278" s="123">
        <f t="shared" si="102"/>
        <v>0</v>
      </c>
      <c r="T278" s="122">
        <f t="shared" si="103"/>
        <v>0</v>
      </c>
      <c r="U278" s="123">
        <f t="shared" si="104"/>
        <v>0</v>
      </c>
      <c r="V278" s="122">
        <f t="shared" si="105"/>
        <v>0</v>
      </c>
      <c r="W278" s="123">
        <f t="shared" si="106"/>
        <v>0</v>
      </c>
      <c r="X278" s="122">
        <f t="shared" si="107"/>
        <v>0</v>
      </c>
      <c r="Y278" s="123">
        <f t="shared" si="108"/>
        <v>0</v>
      </c>
      <c r="Z278" s="122">
        <f t="shared" si="109"/>
        <v>0</v>
      </c>
      <c r="AA278" s="123">
        <f t="shared" si="110"/>
        <v>0</v>
      </c>
      <c r="AB278" s="122">
        <f t="shared" si="111"/>
        <v>0</v>
      </c>
      <c r="AD278" s="3" t="str">
        <f t="shared" si="112"/>
        <v>False</v>
      </c>
      <c r="AE278" s="3" t="str">
        <f t="shared" si="113"/>
        <v>true</v>
      </c>
      <c r="AF278" s="3" t="e">
        <f>VLOOKUP(C278,#REF!,2,FALSE)</f>
        <v>#REF!</v>
      </c>
      <c r="AG278" s="3" t="e">
        <f t="shared" si="114"/>
        <v>#REF!</v>
      </c>
      <c r="AH278" s="3">
        <f t="shared" si="115"/>
        <v>0</v>
      </c>
      <c r="AI278" s="3">
        <f t="shared" si="116"/>
        <v>0</v>
      </c>
      <c r="AJ278" s="3">
        <f t="shared" si="117"/>
        <v>0</v>
      </c>
      <c r="AL278" s="3">
        <f t="shared" si="118"/>
        <v>0</v>
      </c>
      <c r="AM278" s="3">
        <f t="shared" si="119"/>
        <v>0</v>
      </c>
      <c r="AN278" s="3">
        <f t="shared" si="120"/>
        <v>0</v>
      </c>
      <c r="AO278" s="3">
        <f t="shared" si="121"/>
        <v>0</v>
      </c>
      <c r="AP278" s="3">
        <f t="shared" si="122"/>
        <v>0</v>
      </c>
      <c r="AQ278" s="3">
        <f t="shared" si="123"/>
        <v>0</v>
      </c>
      <c r="AS278" s="3" t="e">
        <f t="shared" si="124"/>
        <v>#REF!</v>
      </c>
      <c r="AU278" s="3" t="e">
        <f t="shared" si="125"/>
        <v>#NAME?</v>
      </c>
      <c r="AW278" s="3">
        <f t="shared" si="126"/>
        <v>0</v>
      </c>
      <c r="AX278" s="3">
        <f t="shared" si="127"/>
        <v>0</v>
      </c>
      <c r="AY278" s="3">
        <f t="shared" si="128"/>
        <v>0</v>
      </c>
      <c r="AZ278" s="3">
        <f t="shared" si="129"/>
        <v>0</v>
      </c>
      <c r="BA278" s="3">
        <f t="shared" si="130"/>
        <v>0</v>
      </c>
      <c r="BB278" s="3">
        <f t="shared" si="131"/>
        <v>0</v>
      </c>
    </row>
    <row r="279" spans="2:54" x14ac:dyDescent="0.35">
      <c r="B279" s="14">
        <v>252</v>
      </c>
      <c r="C279" s="13"/>
      <c r="D279" s="13"/>
      <c r="E279" s="130"/>
      <c r="F279" s="130"/>
      <c r="G279" s="129" t="str">
        <f t="shared" si="99"/>
        <v/>
      </c>
      <c r="H279" s="128"/>
      <c r="I279" s="189"/>
      <c r="J279" s="128"/>
      <c r="K279" s="127"/>
      <c r="L279" s="127"/>
      <c r="M279" s="126"/>
      <c r="N279" s="7"/>
      <c r="O279" s="6"/>
      <c r="P279" s="6"/>
      <c r="Q279" s="125" t="str">
        <f t="shared" si="100"/>
        <v/>
      </c>
      <c r="R279" s="124" t="str">
        <f t="shared" si="101"/>
        <v/>
      </c>
      <c r="S279" s="123">
        <f t="shared" si="102"/>
        <v>0</v>
      </c>
      <c r="T279" s="122">
        <f t="shared" si="103"/>
        <v>0</v>
      </c>
      <c r="U279" s="123">
        <f t="shared" si="104"/>
        <v>0</v>
      </c>
      <c r="V279" s="122">
        <f t="shared" si="105"/>
        <v>0</v>
      </c>
      <c r="W279" s="123">
        <f t="shared" si="106"/>
        <v>0</v>
      </c>
      <c r="X279" s="122">
        <f t="shared" si="107"/>
        <v>0</v>
      </c>
      <c r="Y279" s="123">
        <f t="shared" si="108"/>
        <v>0</v>
      </c>
      <c r="Z279" s="122">
        <f t="shared" si="109"/>
        <v>0</v>
      </c>
      <c r="AA279" s="123">
        <f t="shared" si="110"/>
        <v>0</v>
      </c>
      <c r="AB279" s="122">
        <f t="shared" si="111"/>
        <v>0</v>
      </c>
      <c r="AD279" s="3" t="str">
        <f t="shared" si="112"/>
        <v>False</v>
      </c>
      <c r="AE279" s="3" t="str">
        <f t="shared" si="113"/>
        <v>true</v>
      </c>
      <c r="AF279" s="3" t="e">
        <f>VLOOKUP(C279,#REF!,2,FALSE)</f>
        <v>#REF!</v>
      </c>
      <c r="AG279" s="3" t="e">
        <f t="shared" si="114"/>
        <v>#REF!</v>
      </c>
      <c r="AH279" s="3">
        <f t="shared" si="115"/>
        <v>0</v>
      </c>
      <c r="AI279" s="3">
        <f t="shared" si="116"/>
        <v>0</v>
      </c>
      <c r="AJ279" s="3">
        <f t="shared" si="117"/>
        <v>0</v>
      </c>
      <c r="AL279" s="3">
        <f t="shared" si="118"/>
        <v>0</v>
      </c>
      <c r="AM279" s="3">
        <f t="shared" si="119"/>
        <v>0</v>
      </c>
      <c r="AN279" s="3">
        <f t="shared" si="120"/>
        <v>0</v>
      </c>
      <c r="AO279" s="3">
        <f t="shared" si="121"/>
        <v>0</v>
      </c>
      <c r="AP279" s="3">
        <f t="shared" si="122"/>
        <v>0</v>
      </c>
      <c r="AQ279" s="3">
        <f t="shared" si="123"/>
        <v>0</v>
      </c>
      <c r="AS279" s="3" t="e">
        <f t="shared" si="124"/>
        <v>#REF!</v>
      </c>
      <c r="AU279" s="3" t="e">
        <f t="shared" si="125"/>
        <v>#NAME?</v>
      </c>
      <c r="AW279" s="3">
        <f t="shared" si="126"/>
        <v>0</v>
      </c>
      <c r="AX279" s="3">
        <f t="shared" si="127"/>
        <v>0</v>
      </c>
      <c r="AY279" s="3">
        <f t="shared" si="128"/>
        <v>0</v>
      </c>
      <c r="AZ279" s="3">
        <f t="shared" si="129"/>
        <v>0</v>
      </c>
      <c r="BA279" s="3">
        <f t="shared" si="130"/>
        <v>0</v>
      </c>
      <c r="BB279" s="3">
        <f t="shared" si="131"/>
        <v>0</v>
      </c>
    </row>
    <row r="280" spans="2:54" x14ac:dyDescent="0.35">
      <c r="B280" s="14">
        <v>253</v>
      </c>
      <c r="C280" s="13"/>
      <c r="D280" s="13"/>
      <c r="E280" s="130"/>
      <c r="F280" s="130"/>
      <c r="G280" s="129" t="str">
        <f t="shared" si="99"/>
        <v/>
      </c>
      <c r="H280" s="128"/>
      <c r="I280" s="189"/>
      <c r="J280" s="128"/>
      <c r="K280" s="127"/>
      <c r="L280" s="127"/>
      <c r="M280" s="126"/>
      <c r="N280" s="7"/>
      <c r="O280" s="6"/>
      <c r="P280" s="6"/>
      <c r="Q280" s="125" t="str">
        <f t="shared" si="100"/>
        <v/>
      </c>
      <c r="R280" s="124" t="str">
        <f t="shared" si="101"/>
        <v/>
      </c>
      <c r="S280" s="123">
        <f t="shared" si="102"/>
        <v>0</v>
      </c>
      <c r="T280" s="122">
        <f t="shared" si="103"/>
        <v>0</v>
      </c>
      <c r="U280" s="123">
        <f t="shared" si="104"/>
        <v>0</v>
      </c>
      <c r="V280" s="122">
        <f t="shared" si="105"/>
        <v>0</v>
      </c>
      <c r="W280" s="123">
        <f t="shared" si="106"/>
        <v>0</v>
      </c>
      <c r="X280" s="122">
        <f t="shared" si="107"/>
        <v>0</v>
      </c>
      <c r="Y280" s="123">
        <f t="shared" si="108"/>
        <v>0</v>
      </c>
      <c r="Z280" s="122">
        <f t="shared" si="109"/>
        <v>0</v>
      </c>
      <c r="AA280" s="123">
        <f t="shared" si="110"/>
        <v>0</v>
      </c>
      <c r="AB280" s="122">
        <f t="shared" si="111"/>
        <v>0</v>
      </c>
      <c r="AD280" s="3" t="str">
        <f t="shared" si="112"/>
        <v>False</v>
      </c>
      <c r="AE280" s="3" t="str">
        <f t="shared" si="113"/>
        <v>true</v>
      </c>
      <c r="AF280" s="3" t="e">
        <f>VLOOKUP(C280,#REF!,2,FALSE)</f>
        <v>#REF!</v>
      </c>
      <c r="AG280" s="3" t="e">
        <f t="shared" si="114"/>
        <v>#REF!</v>
      </c>
      <c r="AH280" s="3">
        <f t="shared" si="115"/>
        <v>0</v>
      </c>
      <c r="AI280" s="3">
        <f t="shared" si="116"/>
        <v>0</v>
      </c>
      <c r="AJ280" s="3">
        <f t="shared" si="117"/>
        <v>0</v>
      </c>
      <c r="AL280" s="3">
        <f t="shared" si="118"/>
        <v>0</v>
      </c>
      <c r="AM280" s="3">
        <f t="shared" si="119"/>
        <v>0</v>
      </c>
      <c r="AN280" s="3">
        <f t="shared" si="120"/>
        <v>0</v>
      </c>
      <c r="AO280" s="3">
        <f t="shared" si="121"/>
        <v>0</v>
      </c>
      <c r="AP280" s="3">
        <f t="shared" si="122"/>
        <v>0</v>
      </c>
      <c r="AQ280" s="3">
        <f t="shared" si="123"/>
        <v>0</v>
      </c>
      <c r="AS280" s="3" t="e">
        <f t="shared" si="124"/>
        <v>#REF!</v>
      </c>
      <c r="AU280" s="3" t="e">
        <f t="shared" si="125"/>
        <v>#NAME?</v>
      </c>
      <c r="AW280" s="3">
        <f t="shared" si="126"/>
        <v>0</v>
      </c>
      <c r="AX280" s="3">
        <f t="shared" si="127"/>
        <v>0</v>
      </c>
      <c r="AY280" s="3">
        <f t="shared" si="128"/>
        <v>0</v>
      </c>
      <c r="AZ280" s="3">
        <f t="shared" si="129"/>
        <v>0</v>
      </c>
      <c r="BA280" s="3">
        <f t="shared" si="130"/>
        <v>0</v>
      </c>
      <c r="BB280" s="3">
        <f t="shared" si="131"/>
        <v>0</v>
      </c>
    </row>
    <row r="281" spans="2:54" x14ac:dyDescent="0.35">
      <c r="B281" s="14">
        <v>254</v>
      </c>
      <c r="C281" s="13"/>
      <c r="D281" s="13"/>
      <c r="E281" s="130"/>
      <c r="F281" s="130"/>
      <c r="G281" s="129" t="str">
        <f t="shared" si="99"/>
        <v/>
      </c>
      <c r="H281" s="128"/>
      <c r="I281" s="189"/>
      <c r="J281" s="128"/>
      <c r="K281" s="127"/>
      <c r="L281" s="127"/>
      <c r="M281" s="126"/>
      <c r="N281" s="7"/>
      <c r="O281" s="6"/>
      <c r="P281" s="6"/>
      <c r="Q281" s="125" t="str">
        <f t="shared" si="100"/>
        <v/>
      </c>
      <c r="R281" s="124" t="str">
        <f t="shared" si="101"/>
        <v/>
      </c>
      <c r="S281" s="123">
        <f t="shared" si="102"/>
        <v>0</v>
      </c>
      <c r="T281" s="122">
        <f t="shared" si="103"/>
        <v>0</v>
      </c>
      <c r="U281" s="123">
        <f t="shared" si="104"/>
        <v>0</v>
      </c>
      <c r="V281" s="122">
        <f t="shared" si="105"/>
        <v>0</v>
      </c>
      <c r="W281" s="123">
        <f t="shared" si="106"/>
        <v>0</v>
      </c>
      <c r="X281" s="122">
        <f t="shared" si="107"/>
        <v>0</v>
      </c>
      <c r="Y281" s="123">
        <f t="shared" si="108"/>
        <v>0</v>
      </c>
      <c r="Z281" s="122">
        <f t="shared" si="109"/>
        <v>0</v>
      </c>
      <c r="AA281" s="123">
        <f t="shared" si="110"/>
        <v>0</v>
      </c>
      <c r="AB281" s="122">
        <f t="shared" si="111"/>
        <v>0</v>
      </c>
      <c r="AD281" s="3" t="str">
        <f t="shared" si="112"/>
        <v>False</v>
      </c>
      <c r="AE281" s="3" t="str">
        <f t="shared" si="113"/>
        <v>true</v>
      </c>
      <c r="AF281" s="3" t="e">
        <f>VLOOKUP(C281,#REF!,2,FALSE)</f>
        <v>#REF!</v>
      </c>
      <c r="AG281" s="3" t="e">
        <f t="shared" si="114"/>
        <v>#REF!</v>
      </c>
      <c r="AH281" s="3">
        <f t="shared" si="115"/>
        <v>0</v>
      </c>
      <c r="AI281" s="3">
        <f t="shared" si="116"/>
        <v>0</v>
      </c>
      <c r="AJ281" s="3">
        <f t="shared" si="117"/>
        <v>0</v>
      </c>
      <c r="AL281" s="3">
        <f t="shared" si="118"/>
        <v>0</v>
      </c>
      <c r="AM281" s="3">
        <f t="shared" si="119"/>
        <v>0</v>
      </c>
      <c r="AN281" s="3">
        <f t="shared" si="120"/>
        <v>0</v>
      </c>
      <c r="AO281" s="3">
        <f t="shared" si="121"/>
        <v>0</v>
      </c>
      <c r="AP281" s="3">
        <f t="shared" si="122"/>
        <v>0</v>
      </c>
      <c r="AQ281" s="3">
        <f t="shared" si="123"/>
        <v>0</v>
      </c>
      <c r="AS281" s="3" t="e">
        <f t="shared" si="124"/>
        <v>#REF!</v>
      </c>
      <c r="AU281" s="3" t="e">
        <f t="shared" si="125"/>
        <v>#NAME?</v>
      </c>
      <c r="AW281" s="3">
        <f t="shared" si="126"/>
        <v>0</v>
      </c>
      <c r="AX281" s="3">
        <f t="shared" si="127"/>
        <v>0</v>
      </c>
      <c r="AY281" s="3">
        <f t="shared" si="128"/>
        <v>0</v>
      </c>
      <c r="AZ281" s="3">
        <f t="shared" si="129"/>
        <v>0</v>
      </c>
      <c r="BA281" s="3">
        <f t="shared" si="130"/>
        <v>0</v>
      </c>
      <c r="BB281" s="3">
        <f t="shared" si="131"/>
        <v>0</v>
      </c>
    </row>
    <row r="282" spans="2:54" x14ac:dyDescent="0.35">
      <c r="B282" s="14">
        <v>255</v>
      </c>
      <c r="C282" s="13"/>
      <c r="D282" s="13"/>
      <c r="E282" s="130"/>
      <c r="F282" s="130"/>
      <c r="G282" s="129" t="str">
        <f t="shared" si="99"/>
        <v/>
      </c>
      <c r="H282" s="128"/>
      <c r="I282" s="189"/>
      <c r="J282" s="128"/>
      <c r="K282" s="127"/>
      <c r="L282" s="127"/>
      <c r="M282" s="126"/>
      <c r="N282" s="7"/>
      <c r="O282" s="6"/>
      <c r="P282" s="6"/>
      <c r="Q282" s="125" t="str">
        <f t="shared" si="100"/>
        <v/>
      </c>
      <c r="R282" s="124" t="str">
        <f t="shared" si="101"/>
        <v/>
      </c>
      <c r="S282" s="123">
        <f t="shared" si="102"/>
        <v>0</v>
      </c>
      <c r="T282" s="122">
        <f t="shared" si="103"/>
        <v>0</v>
      </c>
      <c r="U282" s="123">
        <f t="shared" si="104"/>
        <v>0</v>
      </c>
      <c r="V282" s="122">
        <f t="shared" si="105"/>
        <v>0</v>
      </c>
      <c r="W282" s="123">
        <f t="shared" si="106"/>
        <v>0</v>
      </c>
      <c r="X282" s="122">
        <f t="shared" si="107"/>
        <v>0</v>
      </c>
      <c r="Y282" s="123">
        <f t="shared" si="108"/>
        <v>0</v>
      </c>
      <c r="Z282" s="122">
        <f t="shared" si="109"/>
        <v>0</v>
      </c>
      <c r="AA282" s="123">
        <f t="shared" si="110"/>
        <v>0</v>
      </c>
      <c r="AB282" s="122">
        <f t="shared" si="111"/>
        <v>0</v>
      </c>
      <c r="AD282" s="3" t="str">
        <f t="shared" si="112"/>
        <v>False</v>
      </c>
      <c r="AE282" s="3" t="str">
        <f t="shared" si="113"/>
        <v>true</v>
      </c>
      <c r="AF282" s="3" t="e">
        <f>VLOOKUP(C282,#REF!,2,FALSE)</f>
        <v>#REF!</v>
      </c>
      <c r="AG282" s="3" t="e">
        <f t="shared" si="114"/>
        <v>#REF!</v>
      </c>
      <c r="AH282" s="3">
        <f t="shared" si="115"/>
        <v>0</v>
      </c>
      <c r="AI282" s="3">
        <f t="shared" si="116"/>
        <v>0</v>
      </c>
      <c r="AJ282" s="3">
        <f t="shared" si="117"/>
        <v>0</v>
      </c>
      <c r="AL282" s="3">
        <f t="shared" si="118"/>
        <v>0</v>
      </c>
      <c r="AM282" s="3">
        <f t="shared" si="119"/>
        <v>0</v>
      </c>
      <c r="AN282" s="3">
        <f t="shared" si="120"/>
        <v>0</v>
      </c>
      <c r="AO282" s="3">
        <f t="shared" si="121"/>
        <v>0</v>
      </c>
      <c r="AP282" s="3">
        <f t="shared" si="122"/>
        <v>0</v>
      </c>
      <c r="AQ282" s="3">
        <f t="shared" si="123"/>
        <v>0</v>
      </c>
      <c r="AS282" s="3" t="e">
        <f t="shared" si="124"/>
        <v>#REF!</v>
      </c>
      <c r="AU282" s="3" t="e">
        <f t="shared" si="125"/>
        <v>#NAME?</v>
      </c>
      <c r="AW282" s="3">
        <f t="shared" si="126"/>
        <v>0</v>
      </c>
      <c r="AX282" s="3">
        <f t="shared" si="127"/>
        <v>0</v>
      </c>
      <c r="AY282" s="3">
        <f t="shared" si="128"/>
        <v>0</v>
      </c>
      <c r="AZ282" s="3">
        <f t="shared" si="129"/>
        <v>0</v>
      </c>
      <c r="BA282" s="3">
        <f t="shared" si="130"/>
        <v>0</v>
      </c>
      <c r="BB282" s="3">
        <f t="shared" si="131"/>
        <v>0</v>
      </c>
    </row>
    <row r="283" spans="2:54" x14ac:dyDescent="0.35">
      <c r="B283" s="14">
        <v>256</v>
      </c>
      <c r="C283" s="13"/>
      <c r="D283" s="13"/>
      <c r="E283" s="130"/>
      <c r="F283" s="130"/>
      <c r="G283" s="129" t="str">
        <f t="shared" si="99"/>
        <v/>
      </c>
      <c r="H283" s="128"/>
      <c r="I283" s="189"/>
      <c r="J283" s="128"/>
      <c r="K283" s="127"/>
      <c r="L283" s="127"/>
      <c r="M283" s="126"/>
      <c r="N283" s="7"/>
      <c r="O283" s="6"/>
      <c r="P283" s="6"/>
      <c r="Q283" s="125" t="str">
        <f t="shared" si="100"/>
        <v/>
      </c>
      <c r="R283" s="124" t="str">
        <f t="shared" si="101"/>
        <v/>
      </c>
      <c r="S283" s="123">
        <f t="shared" si="102"/>
        <v>0</v>
      </c>
      <c r="T283" s="122">
        <f t="shared" si="103"/>
        <v>0</v>
      </c>
      <c r="U283" s="123">
        <f t="shared" si="104"/>
        <v>0</v>
      </c>
      <c r="V283" s="122">
        <f t="shared" si="105"/>
        <v>0</v>
      </c>
      <c r="W283" s="123">
        <f t="shared" si="106"/>
        <v>0</v>
      </c>
      <c r="X283" s="122">
        <f t="shared" si="107"/>
        <v>0</v>
      </c>
      <c r="Y283" s="123">
        <f t="shared" si="108"/>
        <v>0</v>
      </c>
      <c r="Z283" s="122">
        <f t="shared" si="109"/>
        <v>0</v>
      </c>
      <c r="AA283" s="123">
        <f t="shared" si="110"/>
        <v>0</v>
      </c>
      <c r="AB283" s="122">
        <f t="shared" si="111"/>
        <v>0</v>
      </c>
      <c r="AD283" s="3" t="str">
        <f t="shared" si="112"/>
        <v>False</v>
      </c>
      <c r="AE283" s="3" t="str">
        <f t="shared" si="113"/>
        <v>true</v>
      </c>
      <c r="AF283" s="3" t="e">
        <f>VLOOKUP(C283,#REF!,2,FALSE)</f>
        <v>#REF!</v>
      </c>
      <c r="AG283" s="3" t="e">
        <f t="shared" si="114"/>
        <v>#REF!</v>
      </c>
      <c r="AH283" s="3">
        <f t="shared" si="115"/>
        <v>0</v>
      </c>
      <c r="AI283" s="3">
        <f t="shared" si="116"/>
        <v>0</v>
      </c>
      <c r="AJ283" s="3">
        <f t="shared" si="117"/>
        <v>0</v>
      </c>
      <c r="AL283" s="3">
        <f t="shared" si="118"/>
        <v>0</v>
      </c>
      <c r="AM283" s="3">
        <f t="shared" si="119"/>
        <v>0</v>
      </c>
      <c r="AN283" s="3">
        <f t="shared" si="120"/>
        <v>0</v>
      </c>
      <c r="AO283" s="3">
        <f t="shared" si="121"/>
        <v>0</v>
      </c>
      <c r="AP283" s="3">
        <f t="shared" si="122"/>
        <v>0</v>
      </c>
      <c r="AQ283" s="3">
        <f t="shared" si="123"/>
        <v>0</v>
      </c>
      <c r="AS283" s="3" t="e">
        <f t="shared" si="124"/>
        <v>#REF!</v>
      </c>
      <c r="AU283" s="3" t="e">
        <f t="shared" si="125"/>
        <v>#NAME?</v>
      </c>
      <c r="AW283" s="3">
        <f t="shared" si="126"/>
        <v>0</v>
      </c>
      <c r="AX283" s="3">
        <f t="shared" si="127"/>
        <v>0</v>
      </c>
      <c r="AY283" s="3">
        <f t="shared" si="128"/>
        <v>0</v>
      </c>
      <c r="AZ283" s="3">
        <f t="shared" si="129"/>
        <v>0</v>
      </c>
      <c r="BA283" s="3">
        <f t="shared" si="130"/>
        <v>0</v>
      </c>
      <c r="BB283" s="3">
        <f t="shared" si="131"/>
        <v>0</v>
      </c>
    </row>
    <row r="284" spans="2:54" x14ac:dyDescent="0.35">
      <c r="B284" s="14">
        <v>257</v>
      </c>
      <c r="C284" s="13"/>
      <c r="D284" s="13"/>
      <c r="E284" s="130"/>
      <c r="F284" s="130"/>
      <c r="G284" s="129" t="str">
        <f t="shared" ref="G284:G347" si="132">IF(D284="","",IF(E284&lt;&gt;"",VLOOKUP(E284,Lookup_LOWCode,2,FALSE),VLOOKUP(D284,Lookup_ActualLOWCode,2,FALSE)))</f>
        <v/>
      </c>
      <c r="H284" s="128"/>
      <c r="I284" s="189"/>
      <c r="J284" s="128"/>
      <c r="K284" s="127"/>
      <c r="L284" s="127"/>
      <c r="M284" s="126"/>
      <c r="N284" s="7"/>
      <c r="O284" s="6"/>
      <c r="P284" s="6"/>
      <c r="Q284" s="125" t="str">
        <f t="shared" ref="Q284:Q347" si="133">IF(N284&lt;&gt;"",P284/N284,"")</f>
        <v/>
      </c>
      <c r="R284" s="124" t="str">
        <f t="shared" ref="R284:R347" si="134">IF(O284&lt;&gt;"",P284/O284,"")</f>
        <v/>
      </c>
      <c r="S284" s="123">
        <f t="shared" ref="S284:S347" si="135">IF($N284&lt;&gt;0,$N284,IF($O284&lt;&gt;0,$O284/VLOOKUP($G284,Lookup_MaterialLowCode,7,FALSE),0))</f>
        <v>0</v>
      </c>
      <c r="T284" s="122">
        <f t="shared" ref="T284:T347" si="136">IF($O284&lt;&gt;0,$O284,IF($N284&lt;&gt;0,$N284*VLOOKUP($G284,Lookup_MaterialLowCode,7,FALSE),0))</f>
        <v>0</v>
      </c>
      <c r="U284" s="123">
        <f t="shared" ref="U284:U347" si="137">IF(AE284="true",S284,0)</f>
        <v>0</v>
      </c>
      <c r="V284" s="122">
        <f t="shared" ref="V284:V347" si="138">IF(AE284="true",T284,0)</f>
        <v>0</v>
      </c>
      <c r="W284" s="123">
        <f t="shared" ref="W284:W347" si="139">IF(AE284="false",S284,0)</f>
        <v>0</v>
      </c>
      <c r="X284" s="122">
        <f t="shared" ref="X284:X347" si="140">IF(AE284="false",T284,0)</f>
        <v>0</v>
      </c>
      <c r="Y284" s="123">
        <f t="shared" ref="Y284:Y347" si="141">W284-(W284*L284)</f>
        <v>0</v>
      </c>
      <c r="Z284" s="122">
        <f t="shared" ref="Z284:Z347" si="142">X284-(X284*L284)</f>
        <v>0</v>
      </c>
      <c r="AA284" s="123">
        <f t="shared" ref="AA284:AA347" si="143">W284*L284</f>
        <v>0</v>
      </c>
      <c r="AB284" s="122">
        <f t="shared" ref="AB284:AB347" si="144">X284*L284</f>
        <v>0</v>
      </c>
      <c r="AD284" s="3" t="str">
        <f t="shared" ref="AD284:AD347" si="145">IF(G284="Specify LOW Code",IF(E284&lt;&gt;"","False","True"),"False")</f>
        <v>False</v>
      </c>
      <c r="AE284" s="3" t="str">
        <f t="shared" ref="AE284:AE347" si="146">IF(H284="Off-Site mixed","false",IF(H284="Off-Site segregated","false","true"))</f>
        <v>true</v>
      </c>
      <c r="AF284" s="3" t="e">
        <f>VLOOKUP(C284,#REF!,2,FALSE)</f>
        <v>#REF!</v>
      </c>
      <c r="AG284" s="3" t="e">
        <f t="shared" ref="AG284:AG347" si="147">AF284&amp;D284</f>
        <v>#REF!</v>
      </c>
      <c r="AH284" s="3">
        <f t="shared" ref="AH284:AH347" si="148">IF(AE284="true",0,VLOOKUP(J284,Lookup_MyDestinations,6,FALSE))</f>
        <v>0</v>
      </c>
      <c r="AI284" s="3">
        <f t="shared" ref="AI284:AI347" si="149">IF(AE284="true",0,VLOOKUP(J284,Lookup_MyDestinations,5,FALSE))</f>
        <v>0</v>
      </c>
      <c r="AJ284" s="3">
        <f t="shared" ref="AJ284:AJ347" si="150">IF(AE284="true", 0,VLOOKUP(J284,Lookup_MyDestinations,4,FALSE))</f>
        <v>0</v>
      </c>
      <c r="AL284" s="3">
        <f t="shared" ref="AL284:AL347" si="151">$AH284*$W284</f>
        <v>0</v>
      </c>
      <c r="AM284" s="3">
        <f t="shared" ref="AM284:AM347" si="152">$AH284*$X284</f>
        <v>0</v>
      </c>
      <c r="AN284" s="3">
        <f t="shared" ref="AN284:AN347" si="153">$AI284*$W284</f>
        <v>0</v>
      </c>
      <c r="AO284" s="3">
        <f t="shared" ref="AO284:AO347" si="154">$AI284*$X284</f>
        <v>0</v>
      </c>
      <c r="AP284" s="3">
        <f t="shared" ref="AP284:AP347" si="155">$AJ284*$W284</f>
        <v>0</v>
      </c>
      <c r="AQ284" s="3">
        <f t="shared" ref="AQ284:AQ347" si="156">$AJ284*$X284</f>
        <v>0</v>
      </c>
      <c r="AS284" s="3" t="e">
        <f t="shared" ref="AS284:AS347" si="157">AF284&amp;G284</f>
        <v>#REF!</v>
      </c>
      <c r="AU284" s="3" t="e">
        <f t="shared" ref="AU284:AU347" si="158">VLOOKUP(D284,Lookup_WasteStreamLOWCode,4,FALSE)</f>
        <v>#NAME?</v>
      </c>
      <c r="AW284" s="3">
        <f t="shared" ref="AW284:AW347" si="159">IF(H284="On-site recovery",S284,0)</f>
        <v>0</v>
      </c>
      <c r="AX284" s="3">
        <f t="shared" ref="AX284:AX347" si="160">IF(H284="On-site recovery",T284,0)</f>
        <v>0</v>
      </c>
      <c r="AY284" s="3">
        <f t="shared" ref="AY284:AY347" si="161">IF(H284="On-site recycled",S284,0)</f>
        <v>0</v>
      </c>
      <c r="AZ284" s="3">
        <f t="shared" ref="AZ284:AZ347" si="162">IF(H284="On-site recycled",T284,0)</f>
        <v>0</v>
      </c>
      <c r="BA284" s="3">
        <f t="shared" ref="BA284:BA347" si="163">IF(H284="On-site re-use",S284,0)</f>
        <v>0</v>
      </c>
      <c r="BB284" s="3">
        <f t="shared" ref="BB284:BB347" si="164">IF(H284="On-site re-use",T284,0)</f>
        <v>0</v>
      </c>
    </row>
    <row r="285" spans="2:54" x14ac:dyDescent="0.35">
      <c r="B285" s="14">
        <v>258</v>
      </c>
      <c r="C285" s="13"/>
      <c r="D285" s="13"/>
      <c r="E285" s="130"/>
      <c r="F285" s="130"/>
      <c r="G285" s="129" t="str">
        <f t="shared" si="132"/>
        <v/>
      </c>
      <c r="H285" s="128"/>
      <c r="I285" s="189"/>
      <c r="J285" s="128"/>
      <c r="K285" s="127"/>
      <c r="L285" s="127"/>
      <c r="M285" s="126"/>
      <c r="N285" s="7"/>
      <c r="O285" s="6"/>
      <c r="P285" s="6"/>
      <c r="Q285" s="125" t="str">
        <f t="shared" si="133"/>
        <v/>
      </c>
      <c r="R285" s="124" t="str">
        <f t="shared" si="134"/>
        <v/>
      </c>
      <c r="S285" s="123">
        <f t="shared" si="135"/>
        <v>0</v>
      </c>
      <c r="T285" s="122">
        <f t="shared" si="136"/>
        <v>0</v>
      </c>
      <c r="U285" s="123">
        <f t="shared" si="137"/>
        <v>0</v>
      </c>
      <c r="V285" s="122">
        <f t="shared" si="138"/>
        <v>0</v>
      </c>
      <c r="W285" s="123">
        <f t="shared" si="139"/>
        <v>0</v>
      </c>
      <c r="X285" s="122">
        <f t="shared" si="140"/>
        <v>0</v>
      </c>
      <c r="Y285" s="123">
        <f t="shared" si="141"/>
        <v>0</v>
      </c>
      <c r="Z285" s="122">
        <f t="shared" si="142"/>
        <v>0</v>
      </c>
      <c r="AA285" s="123">
        <f t="shared" si="143"/>
        <v>0</v>
      </c>
      <c r="AB285" s="122">
        <f t="shared" si="144"/>
        <v>0</v>
      </c>
      <c r="AD285" s="3" t="str">
        <f t="shared" si="145"/>
        <v>False</v>
      </c>
      <c r="AE285" s="3" t="str">
        <f t="shared" si="146"/>
        <v>true</v>
      </c>
      <c r="AF285" s="3" t="e">
        <f>VLOOKUP(C285,#REF!,2,FALSE)</f>
        <v>#REF!</v>
      </c>
      <c r="AG285" s="3" t="e">
        <f t="shared" si="147"/>
        <v>#REF!</v>
      </c>
      <c r="AH285" s="3">
        <f t="shared" si="148"/>
        <v>0</v>
      </c>
      <c r="AI285" s="3">
        <f t="shared" si="149"/>
        <v>0</v>
      </c>
      <c r="AJ285" s="3">
        <f t="shared" si="150"/>
        <v>0</v>
      </c>
      <c r="AL285" s="3">
        <f t="shared" si="151"/>
        <v>0</v>
      </c>
      <c r="AM285" s="3">
        <f t="shared" si="152"/>
        <v>0</v>
      </c>
      <c r="AN285" s="3">
        <f t="shared" si="153"/>
        <v>0</v>
      </c>
      <c r="AO285" s="3">
        <f t="shared" si="154"/>
        <v>0</v>
      </c>
      <c r="AP285" s="3">
        <f t="shared" si="155"/>
        <v>0</v>
      </c>
      <c r="AQ285" s="3">
        <f t="shared" si="156"/>
        <v>0</v>
      </c>
      <c r="AS285" s="3" t="e">
        <f t="shared" si="157"/>
        <v>#REF!</v>
      </c>
      <c r="AU285" s="3" t="e">
        <f t="shared" si="158"/>
        <v>#NAME?</v>
      </c>
      <c r="AW285" s="3">
        <f t="shared" si="159"/>
        <v>0</v>
      </c>
      <c r="AX285" s="3">
        <f t="shared" si="160"/>
        <v>0</v>
      </c>
      <c r="AY285" s="3">
        <f t="shared" si="161"/>
        <v>0</v>
      </c>
      <c r="AZ285" s="3">
        <f t="shared" si="162"/>
        <v>0</v>
      </c>
      <c r="BA285" s="3">
        <f t="shared" si="163"/>
        <v>0</v>
      </c>
      <c r="BB285" s="3">
        <f t="shared" si="164"/>
        <v>0</v>
      </c>
    </row>
    <row r="286" spans="2:54" x14ac:dyDescent="0.35">
      <c r="B286" s="14">
        <v>259</v>
      </c>
      <c r="C286" s="13"/>
      <c r="D286" s="13"/>
      <c r="E286" s="130"/>
      <c r="F286" s="130"/>
      <c r="G286" s="129" t="str">
        <f t="shared" si="132"/>
        <v/>
      </c>
      <c r="H286" s="128"/>
      <c r="I286" s="189"/>
      <c r="J286" s="128"/>
      <c r="K286" s="127"/>
      <c r="L286" s="127"/>
      <c r="M286" s="126"/>
      <c r="N286" s="7"/>
      <c r="O286" s="6"/>
      <c r="P286" s="6"/>
      <c r="Q286" s="125" t="str">
        <f t="shared" si="133"/>
        <v/>
      </c>
      <c r="R286" s="124" t="str">
        <f t="shared" si="134"/>
        <v/>
      </c>
      <c r="S286" s="123">
        <f t="shared" si="135"/>
        <v>0</v>
      </c>
      <c r="T286" s="122">
        <f t="shared" si="136"/>
        <v>0</v>
      </c>
      <c r="U286" s="123">
        <f t="shared" si="137"/>
        <v>0</v>
      </c>
      <c r="V286" s="122">
        <f t="shared" si="138"/>
        <v>0</v>
      </c>
      <c r="W286" s="123">
        <f t="shared" si="139"/>
        <v>0</v>
      </c>
      <c r="X286" s="122">
        <f t="shared" si="140"/>
        <v>0</v>
      </c>
      <c r="Y286" s="123">
        <f t="shared" si="141"/>
        <v>0</v>
      </c>
      <c r="Z286" s="122">
        <f t="shared" si="142"/>
        <v>0</v>
      </c>
      <c r="AA286" s="123">
        <f t="shared" si="143"/>
        <v>0</v>
      </c>
      <c r="AB286" s="122">
        <f t="shared" si="144"/>
        <v>0</v>
      </c>
      <c r="AD286" s="3" t="str">
        <f t="shared" si="145"/>
        <v>False</v>
      </c>
      <c r="AE286" s="3" t="str">
        <f t="shared" si="146"/>
        <v>true</v>
      </c>
      <c r="AF286" s="3" t="e">
        <f>VLOOKUP(C286,#REF!,2,FALSE)</f>
        <v>#REF!</v>
      </c>
      <c r="AG286" s="3" t="e">
        <f t="shared" si="147"/>
        <v>#REF!</v>
      </c>
      <c r="AH286" s="3">
        <f t="shared" si="148"/>
        <v>0</v>
      </c>
      <c r="AI286" s="3">
        <f t="shared" si="149"/>
        <v>0</v>
      </c>
      <c r="AJ286" s="3">
        <f t="shared" si="150"/>
        <v>0</v>
      </c>
      <c r="AL286" s="3">
        <f t="shared" si="151"/>
        <v>0</v>
      </c>
      <c r="AM286" s="3">
        <f t="shared" si="152"/>
        <v>0</v>
      </c>
      <c r="AN286" s="3">
        <f t="shared" si="153"/>
        <v>0</v>
      </c>
      <c r="AO286" s="3">
        <f t="shared" si="154"/>
        <v>0</v>
      </c>
      <c r="AP286" s="3">
        <f t="shared" si="155"/>
        <v>0</v>
      </c>
      <c r="AQ286" s="3">
        <f t="shared" si="156"/>
        <v>0</v>
      </c>
      <c r="AS286" s="3" t="e">
        <f t="shared" si="157"/>
        <v>#REF!</v>
      </c>
      <c r="AU286" s="3" t="e">
        <f t="shared" si="158"/>
        <v>#NAME?</v>
      </c>
      <c r="AW286" s="3">
        <f t="shared" si="159"/>
        <v>0</v>
      </c>
      <c r="AX286" s="3">
        <f t="shared" si="160"/>
        <v>0</v>
      </c>
      <c r="AY286" s="3">
        <f t="shared" si="161"/>
        <v>0</v>
      </c>
      <c r="AZ286" s="3">
        <f t="shared" si="162"/>
        <v>0</v>
      </c>
      <c r="BA286" s="3">
        <f t="shared" si="163"/>
        <v>0</v>
      </c>
      <c r="BB286" s="3">
        <f t="shared" si="164"/>
        <v>0</v>
      </c>
    </row>
    <row r="287" spans="2:54" x14ac:dyDescent="0.35">
      <c r="B287" s="14">
        <v>260</v>
      </c>
      <c r="C287" s="13"/>
      <c r="D287" s="13"/>
      <c r="E287" s="130"/>
      <c r="F287" s="130"/>
      <c r="G287" s="129" t="str">
        <f t="shared" si="132"/>
        <v/>
      </c>
      <c r="H287" s="128"/>
      <c r="I287" s="189"/>
      <c r="J287" s="128"/>
      <c r="K287" s="127"/>
      <c r="L287" s="127"/>
      <c r="M287" s="126"/>
      <c r="N287" s="7"/>
      <c r="O287" s="6"/>
      <c r="P287" s="6"/>
      <c r="Q287" s="125" t="str">
        <f t="shared" si="133"/>
        <v/>
      </c>
      <c r="R287" s="124" t="str">
        <f t="shared" si="134"/>
        <v/>
      </c>
      <c r="S287" s="123">
        <f t="shared" si="135"/>
        <v>0</v>
      </c>
      <c r="T287" s="122">
        <f t="shared" si="136"/>
        <v>0</v>
      </c>
      <c r="U287" s="123">
        <f t="shared" si="137"/>
        <v>0</v>
      </c>
      <c r="V287" s="122">
        <f t="shared" si="138"/>
        <v>0</v>
      </c>
      <c r="W287" s="123">
        <f t="shared" si="139"/>
        <v>0</v>
      </c>
      <c r="X287" s="122">
        <f t="shared" si="140"/>
        <v>0</v>
      </c>
      <c r="Y287" s="123">
        <f t="shared" si="141"/>
        <v>0</v>
      </c>
      <c r="Z287" s="122">
        <f t="shared" si="142"/>
        <v>0</v>
      </c>
      <c r="AA287" s="123">
        <f t="shared" si="143"/>
        <v>0</v>
      </c>
      <c r="AB287" s="122">
        <f t="shared" si="144"/>
        <v>0</v>
      </c>
      <c r="AD287" s="3" t="str">
        <f t="shared" si="145"/>
        <v>False</v>
      </c>
      <c r="AE287" s="3" t="str">
        <f t="shared" si="146"/>
        <v>true</v>
      </c>
      <c r="AF287" s="3" t="e">
        <f>VLOOKUP(C287,#REF!,2,FALSE)</f>
        <v>#REF!</v>
      </c>
      <c r="AG287" s="3" t="e">
        <f t="shared" si="147"/>
        <v>#REF!</v>
      </c>
      <c r="AH287" s="3">
        <f t="shared" si="148"/>
        <v>0</v>
      </c>
      <c r="AI287" s="3">
        <f t="shared" si="149"/>
        <v>0</v>
      </c>
      <c r="AJ287" s="3">
        <f t="shared" si="150"/>
        <v>0</v>
      </c>
      <c r="AL287" s="3">
        <f t="shared" si="151"/>
        <v>0</v>
      </c>
      <c r="AM287" s="3">
        <f t="shared" si="152"/>
        <v>0</v>
      </c>
      <c r="AN287" s="3">
        <f t="shared" si="153"/>
        <v>0</v>
      </c>
      <c r="AO287" s="3">
        <f t="shared" si="154"/>
        <v>0</v>
      </c>
      <c r="AP287" s="3">
        <f t="shared" si="155"/>
        <v>0</v>
      </c>
      <c r="AQ287" s="3">
        <f t="shared" si="156"/>
        <v>0</v>
      </c>
      <c r="AS287" s="3" t="e">
        <f t="shared" si="157"/>
        <v>#REF!</v>
      </c>
      <c r="AU287" s="3" t="e">
        <f t="shared" si="158"/>
        <v>#NAME?</v>
      </c>
      <c r="AW287" s="3">
        <f t="shared" si="159"/>
        <v>0</v>
      </c>
      <c r="AX287" s="3">
        <f t="shared" si="160"/>
        <v>0</v>
      </c>
      <c r="AY287" s="3">
        <f t="shared" si="161"/>
        <v>0</v>
      </c>
      <c r="AZ287" s="3">
        <f t="shared" si="162"/>
        <v>0</v>
      </c>
      <c r="BA287" s="3">
        <f t="shared" si="163"/>
        <v>0</v>
      </c>
      <c r="BB287" s="3">
        <f t="shared" si="164"/>
        <v>0</v>
      </c>
    </row>
    <row r="288" spans="2:54" x14ac:dyDescent="0.35">
      <c r="B288" s="14">
        <v>261</v>
      </c>
      <c r="C288" s="13"/>
      <c r="D288" s="13"/>
      <c r="E288" s="130"/>
      <c r="F288" s="130"/>
      <c r="G288" s="129" t="str">
        <f t="shared" si="132"/>
        <v/>
      </c>
      <c r="H288" s="128"/>
      <c r="I288" s="189"/>
      <c r="J288" s="128"/>
      <c r="K288" s="127"/>
      <c r="L288" s="127"/>
      <c r="M288" s="126"/>
      <c r="N288" s="7"/>
      <c r="O288" s="6"/>
      <c r="P288" s="6"/>
      <c r="Q288" s="125" t="str">
        <f t="shared" si="133"/>
        <v/>
      </c>
      <c r="R288" s="124" t="str">
        <f t="shared" si="134"/>
        <v/>
      </c>
      <c r="S288" s="123">
        <f t="shared" si="135"/>
        <v>0</v>
      </c>
      <c r="T288" s="122">
        <f t="shared" si="136"/>
        <v>0</v>
      </c>
      <c r="U288" s="123">
        <f t="shared" si="137"/>
        <v>0</v>
      </c>
      <c r="V288" s="122">
        <f t="shared" si="138"/>
        <v>0</v>
      </c>
      <c r="W288" s="123">
        <f t="shared" si="139"/>
        <v>0</v>
      </c>
      <c r="X288" s="122">
        <f t="shared" si="140"/>
        <v>0</v>
      </c>
      <c r="Y288" s="123">
        <f t="shared" si="141"/>
        <v>0</v>
      </c>
      <c r="Z288" s="122">
        <f t="shared" si="142"/>
        <v>0</v>
      </c>
      <c r="AA288" s="123">
        <f t="shared" si="143"/>
        <v>0</v>
      </c>
      <c r="AB288" s="122">
        <f t="shared" si="144"/>
        <v>0</v>
      </c>
      <c r="AD288" s="3" t="str">
        <f t="shared" si="145"/>
        <v>False</v>
      </c>
      <c r="AE288" s="3" t="str">
        <f t="shared" si="146"/>
        <v>true</v>
      </c>
      <c r="AF288" s="3" t="e">
        <f>VLOOKUP(C288,#REF!,2,FALSE)</f>
        <v>#REF!</v>
      </c>
      <c r="AG288" s="3" t="e">
        <f t="shared" si="147"/>
        <v>#REF!</v>
      </c>
      <c r="AH288" s="3">
        <f t="shared" si="148"/>
        <v>0</v>
      </c>
      <c r="AI288" s="3">
        <f t="shared" si="149"/>
        <v>0</v>
      </c>
      <c r="AJ288" s="3">
        <f t="shared" si="150"/>
        <v>0</v>
      </c>
      <c r="AL288" s="3">
        <f t="shared" si="151"/>
        <v>0</v>
      </c>
      <c r="AM288" s="3">
        <f t="shared" si="152"/>
        <v>0</v>
      </c>
      <c r="AN288" s="3">
        <f t="shared" si="153"/>
        <v>0</v>
      </c>
      <c r="AO288" s="3">
        <f t="shared" si="154"/>
        <v>0</v>
      </c>
      <c r="AP288" s="3">
        <f t="shared" si="155"/>
        <v>0</v>
      </c>
      <c r="AQ288" s="3">
        <f t="shared" si="156"/>
        <v>0</v>
      </c>
      <c r="AS288" s="3" t="e">
        <f t="shared" si="157"/>
        <v>#REF!</v>
      </c>
      <c r="AU288" s="3" t="e">
        <f t="shared" si="158"/>
        <v>#NAME?</v>
      </c>
      <c r="AW288" s="3">
        <f t="shared" si="159"/>
        <v>0</v>
      </c>
      <c r="AX288" s="3">
        <f t="shared" si="160"/>
        <v>0</v>
      </c>
      <c r="AY288" s="3">
        <f t="shared" si="161"/>
        <v>0</v>
      </c>
      <c r="AZ288" s="3">
        <f t="shared" si="162"/>
        <v>0</v>
      </c>
      <c r="BA288" s="3">
        <f t="shared" si="163"/>
        <v>0</v>
      </c>
      <c r="BB288" s="3">
        <f t="shared" si="164"/>
        <v>0</v>
      </c>
    </row>
    <row r="289" spans="2:54" x14ac:dyDescent="0.35">
      <c r="B289" s="14">
        <v>262</v>
      </c>
      <c r="C289" s="13"/>
      <c r="D289" s="13"/>
      <c r="E289" s="130"/>
      <c r="F289" s="130"/>
      <c r="G289" s="129" t="str">
        <f t="shared" si="132"/>
        <v/>
      </c>
      <c r="H289" s="128"/>
      <c r="I289" s="189"/>
      <c r="J289" s="128"/>
      <c r="K289" s="127"/>
      <c r="L289" s="127"/>
      <c r="M289" s="126"/>
      <c r="N289" s="7"/>
      <c r="O289" s="6"/>
      <c r="P289" s="6"/>
      <c r="Q289" s="125" t="str">
        <f t="shared" si="133"/>
        <v/>
      </c>
      <c r="R289" s="124" t="str">
        <f t="shared" si="134"/>
        <v/>
      </c>
      <c r="S289" s="123">
        <f t="shared" si="135"/>
        <v>0</v>
      </c>
      <c r="T289" s="122">
        <f t="shared" si="136"/>
        <v>0</v>
      </c>
      <c r="U289" s="123">
        <f t="shared" si="137"/>
        <v>0</v>
      </c>
      <c r="V289" s="122">
        <f t="shared" si="138"/>
        <v>0</v>
      </c>
      <c r="W289" s="123">
        <f t="shared" si="139"/>
        <v>0</v>
      </c>
      <c r="X289" s="122">
        <f t="shared" si="140"/>
        <v>0</v>
      </c>
      <c r="Y289" s="123">
        <f t="shared" si="141"/>
        <v>0</v>
      </c>
      <c r="Z289" s="122">
        <f t="shared" si="142"/>
        <v>0</v>
      </c>
      <c r="AA289" s="123">
        <f t="shared" si="143"/>
        <v>0</v>
      </c>
      <c r="AB289" s="122">
        <f t="shared" si="144"/>
        <v>0</v>
      </c>
      <c r="AD289" s="3" t="str">
        <f t="shared" si="145"/>
        <v>False</v>
      </c>
      <c r="AE289" s="3" t="str">
        <f t="shared" si="146"/>
        <v>true</v>
      </c>
      <c r="AF289" s="3" t="e">
        <f>VLOOKUP(C289,#REF!,2,FALSE)</f>
        <v>#REF!</v>
      </c>
      <c r="AG289" s="3" t="e">
        <f t="shared" si="147"/>
        <v>#REF!</v>
      </c>
      <c r="AH289" s="3">
        <f t="shared" si="148"/>
        <v>0</v>
      </c>
      <c r="AI289" s="3">
        <f t="shared" si="149"/>
        <v>0</v>
      </c>
      <c r="AJ289" s="3">
        <f t="shared" si="150"/>
        <v>0</v>
      </c>
      <c r="AL289" s="3">
        <f t="shared" si="151"/>
        <v>0</v>
      </c>
      <c r="AM289" s="3">
        <f t="shared" si="152"/>
        <v>0</v>
      </c>
      <c r="AN289" s="3">
        <f t="shared" si="153"/>
        <v>0</v>
      </c>
      <c r="AO289" s="3">
        <f t="shared" si="154"/>
        <v>0</v>
      </c>
      <c r="AP289" s="3">
        <f t="shared" si="155"/>
        <v>0</v>
      </c>
      <c r="AQ289" s="3">
        <f t="shared" si="156"/>
        <v>0</v>
      </c>
      <c r="AS289" s="3" t="e">
        <f t="shared" si="157"/>
        <v>#REF!</v>
      </c>
      <c r="AU289" s="3" t="e">
        <f t="shared" si="158"/>
        <v>#NAME?</v>
      </c>
      <c r="AW289" s="3">
        <f t="shared" si="159"/>
        <v>0</v>
      </c>
      <c r="AX289" s="3">
        <f t="shared" si="160"/>
        <v>0</v>
      </c>
      <c r="AY289" s="3">
        <f t="shared" si="161"/>
        <v>0</v>
      </c>
      <c r="AZ289" s="3">
        <f t="shared" si="162"/>
        <v>0</v>
      </c>
      <c r="BA289" s="3">
        <f t="shared" si="163"/>
        <v>0</v>
      </c>
      <c r="BB289" s="3">
        <f t="shared" si="164"/>
        <v>0</v>
      </c>
    </row>
    <row r="290" spans="2:54" x14ac:dyDescent="0.35">
      <c r="B290" s="14">
        <v>263</v>
      </c>
      <c r="C290" s="13"/>
      <c r="D290" s="13"/>
      <c r="E290" s="130"/>
      <c r="F290" s="130"/>
      <c r="G290" s="129" t="str">
        <f t="shared" si="132"/>
        <v/>
      </c>
      <c r="H290" s="128"/>
      <c r="I290" s="189"/>
      <c r="J290" s="128"/>
      <c r="K290" s="127"/>
      <c r="L290" s="127"/>
      <c r="M290" s="126"/>
      <c r="N290" s="7"/>
      <c r="O290" s="6"/>
      <c r="P290" s="6"/>
      <c r="Q290" s="125" t="str">
        <f t="shared" si="133"/>
        <v/>
      </c>
      <c r="R290" s="124" t="str">
        <f t="shared" si="134"/>
        <v/>
      </c>
      <c r="S290" s="123">
        <f t="shared" si="135"/>
        <v>0</v>
      </c>
      <c r="T290" s="122">
        <f t="shared" si="136"/>
        <v>0</v>
      </c>
      <c r="U290" s="123">
        <f t="shared" si="137"/>
        <v>0</v>
      </c>
      <c r="V290" s="122">
        <f t="shared" si="138"/>
        <v>0</v>
      </c>
      <c r="W290" s="123">
        <f t="shared" si="139"/>
        <v>0</v>
      </c>
      <c r="X290" s="122">
        <f t="shared" si="140"/>
        <v>0</v>
      </c>
      <c r="Y290" s="123">
        <f t="shared" si="141"/>
        <v>0</v>
      </c>
      <c r="Z290" s="122">
        <f t="shared" si="142"/>
        <v>0</v>
      </c>
      <c r="AA290" s="123">
        <f t="shared" si="143"/>
        <v>0</v>
      </c>
      <c r="AB290" s="122">
        <f t="shared" si="144"/>
        <v>0</v>
      </c>
      <c r="AD290" s="3" t="str">
        <f t="shared" si="145"/>
        <v>False</v>
      </c>
      <c r="AE290" s="3" t="str">
        <f t="shared" si="146"/>
        <v>true</v>
      </c>
      <c r="AF290" s="3" t="e">
        <f>VLOOKUP(C290,#REF!,2,FALSE)</f>
        <v>#REF!</v>
      </c>
      <c r="AG290" s="3" t="e">
        <f t="shared" si="147"/>
        <v>#REF!</v>
      </c>
      <c r="AH290" s="3">
        <f t="shared" si="148"/>
        <v>0</v>
      </c>
      <c r="AI290" s="3">
        <f t="shared" si="149"/>
        <v>0</v>
      </c>
      <c r="AJ290" s="3">
        <f t="shared" si="150"/>
        <v>0</v>
      </c>
      <c r="AL290" s="3">
        <f t="shared" si="151"/>
        <v>0</v>
      </c>
      <c r="AM290" s="3">
        <f t="shared" si="152"/>
        <v>0</v>
      </c>
      <c r="AN290" s="3">
        <f t="shared" si="153"/>
        <v>0</v>
      </c>
      <c r="AO290" s="3">
        <f t="shared" si="154"/>
        <v>0</v>
      </c>
      <c r="AP290" s="3">
        <f t="shared" si="155"/>
        <v>0</v>
      </c>
      <c r="AQ290" s="3">
        <f t="shared" si="156"/>
        <v>0</v>
      </c>
      <c r="AS290" s="3" t="e">
        <f t="shared" si="157"/>
        <v>#REF!</v>
      </c>
      <c r="AU290" s="3" t="e">
        <f t="shared" si="158"/>
        <v>#NAME?</v>
      </c>
      <c r="AW290" s="3">
        <f t="shared" si="159"/>
        <v>0</v>
      </c>
      <c r="AX290" s="3">
        <f t="shared" si="160"/>
        <v>0</v>
      </c>
      <c r="AY290" s="3">
        <f t="shared" si="161"/>
        <v>0</v>
      </c>
      <c r="AZ290" s="3">
        <f t="shared" si="162"/>
        <v>0</v>
      </c>
      <c r="BA290" s="3">
        <f t="shared" si="163"/>
        <v>0</v>
      </c>
      <c r="BB290" s="3">
        <f t="shared" si="164"/>
        <v>0</v>
      </c>
    </row>
    <row r="291" spans="2:54" x14ac:dyDescent="0.35">
      <c r="B291" s="14">
        <v>264</v>
      </c>
      <c r="C291" s="13"/>
      <c r="D291" s="13"/>
      <c r="E291" s="130"/>
      <c r="F291" s="130"/>
      <c r="G291" s="129" t="str">
        <f t="shared" si="132"/>
        <v/>
      </c>
      <c r="H291" s="128"/>
      <c r="I291" s="189"/>
      <c r="J291" s="128"/>
      <c r="K291" s="127"/>
      <c r="L291" s="127"/>
      <c r="M291" s="126"/>
      <c r="N291" s="7"/>
      <c r="O291" s="6"/>
      <c r="P291" s="6"/>
      <c r="Q291" s="125" t="str">
        <f t="shared" si="133"/>
        <v/>
      </c>
      <c r="R291" s="124" t="str">
        <f t="shared" si="134"/>
        <v/>
      </c>
      <c r="S291" s="123">
        <f t="shared" si="135"/>
        <v>0</v>
      </c>
      <c r="T291" s="122">
        <f t="shared" si="136"/>
        <v>0</v>
      </c>
      <c r="U291" s="123">
        <f t="shared" si="137"/>
        <v>0</v>
      </c>
      <c r="V291" s="122">
        <f t="shared" si="138"/>
        <v>0</v>
      </c>
      <c r="W291" s="123">
        <f t="shared" si="139"/>
        <v>0</v>
      </c>
      <c r="X291" s="122">
        <f t="shared" si="140"/>
        <v>0</v>
      </c>
      <c r="Y291" s="123">
        <f t="shared" si="141"/>
        <v>0</v>
      </c>
      <c r="Z291" s="122">
        <f t="shared" si="142"/>
        <v>0</v>
      </c>
      <c r="AA291" s="123">
        <f t="shared" si="143"/>
        <v>0</v>
      </c>
      <c r="AB291" s="122">
        <f t="shared" si="144"/>
        <v>0</v>
      </c>
      <c r="AD291" s="3" t="str">
        <f t="shared" si="145"/>
        <v>False</v>
      </c>
      <c r="AE291" s="3" t="str">
        <f t="shared" si="146"/>
        <v>true</v>
      </c>
      <c r="AF291" s="3" t="e">
        <f>VLOOKUP(C291,#REF!,2,FALSE)</f>
        <v>#REF!</v>
      </c>
      <c r="AG291" s="3" t="e">
        <f t="shared" si="147"/>
        <v>#REF!</v>
      </c>
      <c r="AH291" s="3">
        <f t="shared" si="148"/>
        <v>0</v>
      </c>
      <c r="AI291" s="3">
        <f t="shared" si="149"/>
        <v>0</v>
      </c>
      <c r="AJ291" s="3">
        <f t="shared" si="150"/>
        <v>0</v>
      </c>
      <c r="AL291" s="3">
        <f t="shared" si="151"/>
        <v>0</v>
      </c>
      <c r="AM291" s="3">
        <f t="shared" si="152"/>
        <v>0</v>
      </c>
      <c r="AN291" s="3">
        <f t="shared" si="153"/>
        <v>0</v>
      </c>
      <c r="AO291" s="3">
        <f t="shared" si="154"/>
        <v>0</v>
      </c>
      <c r="AP291" s="3">
        <f t="shared" si="155"/>
        <v>0</v>
      </c>
      <c r="AQ291" s="3">
        <f t="shared" si="156"/>
        <v>0</v>
      </c>
      <c r="AS291" s="3" t="e">
        <f t="shared" si="157"/>
        <v>#REF!</v>
      </c>
      <c r="AU291" s="3" t="e">
        <f t="shared" si="158"/>
        <v>#NAME?</v>
      </c>
      <c r="AW291" s="3">
        <f t="shared" si="159"/>
        <v>0</v>
      </c>
      <c r="AX291" s="3">
        <f t="shared" si="160"/>
        <v>0</v>
      </c>
      <c r="AY291" s="3">
        <f t="shared" si="161"/>
        <v>0</v>
      </c>
      <c r="AZ291" s="3">
        <f t="shared" si="162"/>
        <v>0</v>
      </c>
      <c r="BA291" s="3">
        <f t="shared" si="163"/>
        <v>0</v>
      </c>
      <c r="BB291" s="3">
        <f t="shared" si="164"/>
        <v>0</v>
      </c>
    </row>
    <row r="292" spans="2:54" x14ac:dyDescent="0.35">
      <c r="B292" s="14">
        <v>265</v>
      </c>
      <c r="C292" s="13"/>
      <c r="D292" s="13"/>
      <c r="E292" s="130"/>
      <c r="F292" s="130"/>
      <c r="G292" s="129" t="str">
        <f t="shared" si="132"/>
        <v/>
      </c>
      <c r="H292" s="128"/>
      <c r="I292" s="189"/>
      <c r="J292" s="128"/>
      <c r="K292" s="127"/>
      <c r="L292" s="127"/>
      <c r="M292" s="126"/>
      <c r="N292" s="7"/>
      <c r="O292" s="6"/>
      <c r="P292" s="6"/>
      <c r="Q292" s="125" t="str">
        <f t="shared" si="133"/>
        <v/>
      </c>
      <c r="R292" s="124" t="str">
        <f t="shared" si="134"/>
        <v/>
      </c>
      <c r="S292" s="123">
        <f t="shared" si="135"/>
        <v>0</v>
      </c>
      <c r="T292" s="122">
        <f t="shared" si="136"/>
        <v>0</v>
      </c>
      <c r="U292" s="123">
        <f t="shared" si="137"/>
        <v>0</v>
      </c>
      <c r="V292" s="122">
        <f t="shared" si="138"/>
        <v>0</v>
      </c>
      <c r="W292" s="123">
        <f t="shared" si="139"/>
        <v>0</v>
      </c>
      <c r="X292" s="122">
        <f t="shared" si="140"/>
        <v>0</v>
      </c>
      <c r="Y292" s="123">
        <f t="shared" si="141"/>
        <v>0</v>
      </c>
      <c r="Z292" s="122">
        <f t="shared" si="142"/>
        <v>0</v>
      </c>
      <c r="AA292" s="123">
        <f t="shared" si="143"/>
        <v>0</v>
      </c>
      <c r="AB292" s="122">
        <f t="shared" si="144"/>
        <v>0</v>
      </c>
      <c r="AD292" s="3" t="str">
        <f t="shared" si="145"/>
        <v>False</v>
      </c>
      <c r="AE292" s="3" t="str">
        <f t="shared" si="146"/>
        <v>true</v>
      </c>
      <c r="AF292" s="3" t="e">
        <f>VLOOKUP(C292,#REF!,2,FALSE)</f>
        <v>#REF!</v>
      </c>
      <c r="AG292" s="3" t="e">
        <f t="shared" si="147"/>
        <v>#REF!</v>
      </c>
      <c r="AH292" s="3">
        <f t="shared" si="148"/>
        <v>0</v>
      </c>
      <c r="AI292" s="3">
        <f t="shared" si="149"/>
        <v>0</v>
      </c>
      <c r="AJ292" s="3">
        <f t="shared" si="150"/>
        <v>0</v>
      </c>
      <c r="AL292" s="3">
        <f t="shared" si="151"/>
        <v>0</v>
      </c>
      <c r="AM292" s="3">
        <f t="shared" si="152"/>
        <v>0</v>
      </c>
      <c r="AN292" s="3">
        <f t="shared" si="153"/>
        <v>0</v>
      </c>
      <c r="AO292" s="3">
        <f t="shared" si="154"/>
        <v>0</v>
      </c>
      <c r="AP292" s="3">
        <f t="shared" si="155"/>
        <v>0</v>
      </c>
      <c r="AQ292" s="3">
        <f t="shared" si="156"/>
        <v>0</v>
      </c>
      <c r="AS292" s="3" t="e">
        <f t="shared" si="157"/>
        <v>#REF!</v>
      </c>
      <c r="AU292" s="3" t="e">
        <f t="shared" si="158"/>
        <v>#NAME?</v>
      </c>
      <c r="AW292" s="3">
        <f t="shared" si="159"/>
        <v>0</v>
      </c>
      <c r="AX292" s="3">
        <f t="shared" si="160"/>
        <v>0</v>
      </c>
      <c r="AY292" s="3">
        <f t="shared" si="161"/>
        <v>0</v>
      </c>
      <c r="AZ292" s="3">
        <f t="shared" si="162"/>
        <v>0</v>
      </c>
      <c r="BA292" s="3">
        <f t="shared" si="163"/>
        <v>0</v>
      </c>
      <c r="BB292" s="3">
        <f t="shared" si="164"/>
        <v>0</v>
      </c>
    </row>
    <row r="293" spans="2:54" x14ac:dyDescent="0.35">
      <c r="B293" s="14">
        <v>266</v>
      </c>
      <c r="C293" s="13"/>
      <c r="D293" s="13"/>
      <c r="E293" s="130"/>
      <c r="F293" s="130"/>
      <c r="G293" s="129" t="str">
        <f t="shared" si="132"/>
        <v/>
      </c>
      <c r="H293" s="128"/>
      <c r="I293" s="189"/>
      <c r="J293" s="128"/>
      <c r="K293" s="127"/>
      <c r="L293" s="127"/>
      <c r="M293" s="126"/>
      <c r="N293" s="7"/>
      <c r="O293" s="6"/>
      <c r="P293" s="6"/>
      <c r="Q293" s="125" t="str">
        <f t="shared" si="133"/>
        <v/>
      </c>
      <c r="R293" s="124" t="str">
        <f t="shared" si="134"/>
        <v/>
      </c>
      <c r="S293" s="123">
        <f t="shared" si="135"/>
        <v>0</v>
      </c>
      <c r="T293" s="122">
        <f t="shared" si="136"/>
        <v>0</v>
      </c>
      <c r="U293" s="123">
        <f t="shared" si="137"/>
        <v>0</v>
      </c>
      <c r="V293" s="122">
        <f t="shared" si="138"/>
        <v>0</v>
      </c>
      <c r="W293" s="123">
        <f t="shared" si="139"/>
        <v>0</v>
      </c>
      <c r="X293" s="122">
        <f t="shared" si="140"/>
        <v>0</v>
      </c>
      <c r="Y293" s="123">
        <f t="shared" si="141"/>
        <v>0</v>
      </c>
      <c r="Z293" s="122">
        <f t="shared" si="142"/>
        <v>0</v>
      </c>
      <c r="AA293" s="123">
        <f t="shared" si="143"/>
        <v>0</v>
      </c>
      <c r="AB293" s="122">
        <f t="shared" si="144"/>
        <v>0</v>
      </c>
      <c r="AD293" s="3" t="str">
        <f t="shared" si="145"/>
        <v>False</v>
      </c>
      <c r="AE293" s="3" t="str">
        <f t="shared" si="146"/>
        <v>true</v>
      </c>
      <c r="AF293" s="3" t="e">
        <f>VLOOKUP(C293,#REF!,2,FALSE)</f>
        <v>#REF!</v>
      </c>
      <c r="AG293" s="3" t="e">
        <f t="shared" si="147"/>
        <v>#REF!</v>
      </c>
      <c r="AH293" s="3">
        <f t="shared" si="148"/>
        <v>0</v>
      </c>
      <c r="AI293" s="3">
        <f t="shared" si="149"/>
        <v>0</v>
      </c>
      <c r="AJ293" s="3">
        <f t="shared" si="150"/>
        <v>0</v>
      </c>
      <c r="AL293" s="3">
        <f t="shared" si="151"/>
        <v>0</v>
      </c>
      <c r="AM293" s="3">
        <f t="shared" si="152"/>
        <v>0</v>
      </c>
      <c r="AN293" s="3">
        <f t="shared" si="153"/>
        <v>0</v>
      </c>
      <c r="AO293" s="3">
        <f t="shared" si="154"/>
        <v>0</v>
      </c>
      <c r="AP293" s="3">
        <f t="shared" si="155"/>
        <v>0</v>
      </c>
      <c r="AQ293" s="3">
        <f t="shared" si="156"/>
        <v>0</v>
      </c>
      <c r="AS293" s="3" t="e">
        <f t="shared" si="157"/>
        <v>#REF!</v>
      </c>
      <c r="AU293" s="3" t="e">
        <f t="shared" si="158"/>
        <v>#NAME?</v>
      </c>
      <c r="AW293" s="3">
        <f t="shared" si="159"/>
        <v>0</v>
      </c>
      <c r="AX293" s="3">
        <f t="shared" si="160"/>
        <v>0</v>
      </c>
      <c r="AY293" s="3">
        <f t="shared" si="161"/>
        <v>0</v>
      </c>
      <c r="AZ293" s="3">
        <f t="shared" si="162"/>
        <v>0</v>
      </c>
      <c r="BA293" s="3">
        <f t="shared" si="163"/>
        <v>0</v>
      </c>
      <c r="BB293" s="3">
        <f t="shared" si="164"/>
        <v>0</v>
      </c>
    </row>
    <row r="294" spans="2:54" x14ac:dyDescent="0.35">
      <c r="B294" s="14">
        <v>267</v>
      </c>
      <c r="C294" s="13"/>
      <c r="D294" s="13"/>
      <c r="E294" s="130"/>
      <c r="F294" s="130"/>
      <c r="G294" s="129" t="str">
        <f t="shared" si="132"/>
        <v/>
      </c>
      <c r="H294" s="128"/>
      <c r="I294" s="189"/>
      <c r="J294" s="128"/>
      <c r="K294" s="127"/>
      <c r="L294" s="127"/>
      <c r="M294" s="126"/>
      <c r="N294" s="7"/>
      <c r="O294" s="6"/>
      <c r="P294" s="6"/>
      <c r="Q294" s="125" t="str">
        <f t="shared" si="133"/>
        <v/>
      </c>
      <c r="R294" s="124" t="str">
        <f t="shared" si="134"/>
        <v/>
      </c>
      <c r="S294" s="123">
        <f t="shared" si="135"/>
        <v>0</v>
      </c>
      <c r="T294" s="122">
        <f t="shared" si="136"/>
        <v>0</v>
      </c>
      <c r="U294" s="123">
        <f t="shared" si="137"/>
        <v>0</v>
      </c>
      <c r="V294" s="122">
        <f t="shared" si="138"/>
        <v>0</v>
      </c>
      <c r="W294" s="123">
        <f t="shared" si="139"/>
        <v>0</v>
      </c>
      <c r="X294" s="122">
        <f t="shared" si="140"/>
        <v>0</v>
      </c>
      <c r="Y294" s="123">
        <f t="shared" si="141"/>
        <v>0</v>
      </c>
      <c r="Z294" s="122">
        <f t="shared" si="142"/>
        <v>0</v>
      </c>
      <c r="AA294" s="123">
        <f t="shared" si="143"/>
        <v>0</v>
      </c>
      <c r="AB294" s="122">
        <f t="shared" si="144"/>
        <v>0</v>
      </c>
      <c r="AD294" s="3" t="str">
        <f t="shared" si="145"/>
        <v>False</v>
      </c>
      <c r="AE294" s="3" t="str">
        <f t="shared" si="146"/>
        <v>true</v>
      </c>
      <c r="AF294" s="3" t="e">
        <f>VLOOKUP(C294,#REF!,2,FALSE)</f>
        <v>#REF!</v>
      </c>
      <c r="AG294" s="3" t="e">
        <f t="shared" si="147"/>
        <v>#REF!</v>
      </c>
      <c r="AH294" s="3">
        <f t="shared" si="148"/>
        <v>0</v>
      </c>
      <c r="AI294" s="3">
        <f t="shared" si="149"/>
        <v>0</v>
      </c>
      <c r="AJ294" s="3">
        <f t="shared" si="150"/>
        <v>0</v>
      </c>
      <c r="AL294" s="3">
        <f t="shared" si="151"/>
        <v>0</v>
      </c>
      <c r="AM294" s="3">
        <f t="shared" si="152"/>
        <v>0</v>
      </c>
      <c r="AN294" s="3">
        <f t="shared" si="153"/>
        <v>0</v>
      </c>
      <c r="AO294" s="3">
        <f t="shared" si="154"/>
        <v>0</v>
      </c>
      <c r="AP294" s="3">
        <f t="shared" si="155"/>
        <v>0</v>
      </c>
      <c r="AQ294" s="3">
        <f t="shared" si="156"/>
        <v>0</v>
      </c>
      <c r="AS294" s="3" t="e">
        <f t="shared" si="157"/>
        <v>#REF!</v>
      </c>
      <c r="AU294" s="3" t="e">
        <f t="shared" si="158"/>
        <v>#NAME?</v>
      </c>
      <c r="AW294" s="3">
        <f t="shared" si="159"/>
        <v>0</v>
      </c>
      <c r="AX294" s="3">
        <f t="shared" si="160"/>
        <v>0</v>
      </c>
      <c r="AY294" s="3">
        <f t="shared" si="161"/>
        <v>0</v>
      </c>
      <c r="AZ294" s="3">
        <f t="shared" si="162"/>
        <v>0</v>
      </c>
      <c r="BA294" s="3">
        <f t="shared" si="163"/>
        <v>0</v>
      </c>
      <c r="BB294" s="3">
        <f t="shared" si="164"/>
        <v>0</v>
      </c>
    </row>
    <row r="295" spans="2:54" x14ac:dyDescent="0.35">
      <c r="B295" s="14">
        <v>268</v>
      </c>
      <c r="C295" s="13"/>
      <c r="D295" s="13"/>
      <c r="E295" s="130"/>
      <c r="F295" s="130"/>
      <c r="G295" s="129" t="str">
        <f t="shared" si="132"/>
        <v/>
      </c>
      <c r="H295" s="128"/>
      <c r="I295" s="189"/>
      <c r="J295" s="128"/>
      <c r="K295" s="127"/>
      <c r="L295" s="127"/>
      <c r="M295" s="126"/>
      <c r="N295" s="7"/>
      <c r="O295" s="6"/>
      <c r="P295" s="6"/>
      <c r="Q295" s="125" t="str">
        <f t="shared" si="133"/>
        <v/>
      </c>
      <c r="R295" s="124" t="str">
        <f t="shared" si="134"/>
        <v/>
      </c>
      <c r="S295" s="123">
        <f t="shared" si="135"/>
        <v>0</v>
      </c>
      <c r="T295" s="122">
        <f t="shared" si="136"/>
        <v>0</v>
      </c>
      <c r="U295" s="123">
        <f t="shared" si="137"/>
        <v>0</v>
      </c>
      <c r="V295" s="122">
        <f t="shared" si="138"/>
        <v>0</v>
      </c>
      <c r="W295" s="123">
        <f t="shared" si="139"/>
        <v>0</v>
      </c>
      <c r="X295" s="122">
        <f t="shared" si="140"/>
        <v>0</v>
      </c>
      <c r="Y295" s="123">
        <f t="shared" si="141"/>
        <v>0</v>
      </c>
      <c r="Z295" s="122">
        <f t="shared" si="142"/>
        <v>0</v>
      </c>
      <c r="AA295" s="123">
        <f t="shared" si="143"/>
        <v>0</v>
      </c>
      <c r="AB295" s="122">
        <f t="shared" si="144"/>
        <v>0</v>
      </c>
      <c r="AD295" s="3" t="str">
        <f t="shared" si="145"/>
        <v>False</v>
      </c>
      <c r="AE295" s="3" t="str">
        <f t="shared" si="146"/>
        <v>true</v>
      </c>
      <c r="AF295" s="3" t="e">
        <f>VLOOKUP(C295,#REF!,2,FALSE)</f>
        <v>#REF!</v>
      </c>
      <c r="AG295" s="3" t="e">
        <f t="shared" si="147"/>
        <v>#REF!</v>
      </c>
      <c r="AH295" s="3">
        <f t="shared" si="148"/>
        <v>0</v>
      </c>
      <c r="AI295" s="3">
        <f t="shared" si="149"/>
        <v>0</v>
      </c>
      <c r="AJ295" s="3">
        <f t="shared" si="150"/>
        <v>0</v>
      </c>
      <c r="AL295" s="3">
        <f t="shared" si="151"/>
        <v>0</v>
      </c>
      <c r="AM295" s="3">
        <f t="shared" si="152"/>
        <v>0</v>
      </c>
      <c r="AN295" s="3">
        <f t="shared" si="153"/>
        <v>0</v>
      </c>
      <c r="AO295" s="3">
        <f t="shared" si="154"/>
        <v>0</v>
      </c>
      <c r="AP295" s="3">
        <f t="shared" si="155"/>
        <v>0</v>
      </c>
      <c r="AQ295" s="3">
        <f t="shared" si="156"/>
        <v>0</v>
      </c>
      <c r="AS295" s="3" t="e">
        <f t="shared" si="157"/>
        <v>#REF!</v>
      </c>
      <c r="AU295" s="3" t="e">
        <f t="shared" si="158"/>
        <v>#NAME?</v>
      </c>
      <c r="AW295" s="3">
        <f t="shared" si="159"/>
        <v>0</v>
      </c>
      <c r="AX295" s="3">
        <f t="shared" si="160"/>
        <v>0</v>
      </c>
      <c r="AY295" s="3">
        <f t="shared" si="161"/>
        <v>0</v>
      </c>
      <c r="AZ295" s="3">
        <f t="shared" si="162"/>
        <v>0</v>
      </c>
      <c r="BA295" s="3">
        <f t="shared" si="163"/>
        <v>0</v>
      </c>
      <c r="BB295" s="3">
        <f t="shared" si="164"/>
        <v>0</v>
      </c>
    </row>
    <row r="296" spans="2:54" x14ac:dyDescent="0.35">
      <c r="B296" s="14">
        <v>269</v>
      </c>
      <c r="C296" s="13"/>
      <c r="D296" s="13"/>
      <c r="E296" s="130"/>
      <c r="F296" s="130"/>
      <c r="G296" s="129" t="str">
        <f t="shared" si="132"/>
        <v/>
      </c>
      <c r="H296" s="128"/>
      <c r="I296" s="189"/>
      <c r="J296" s="128"/>
      <c r="K296" s="127"/>
      <c r="L296" s="127"/>
      <c r="M296" s="126"/>
      <c r="N296" s="7"/>
      <c r="O296" s="6"/>
      <c r="P296" s="6"/>
      <c r="Q296" s="125" t="str">
        <f t="shared" si="133"/>
        <v/>
      </c>
      <c r="R296" s="124" t="str">
        <f t="shared" si="134"/>
        <v/>
      </c>
      <c r="S296" s="123">
        <f t="shared" si="135"/>
        <v>0</v>
      </c>
      <c r="T296" s="122">
        <f t="shared" si="136"/>
        <v>0</v>
      </c>
      <c r="U296" s="123">
        <f t="shared" si="137"/>
        <v>0</v>
      </c>
      <c r="V296" s="122">
        <f t="shared" si="138"/>
        <v>0</v>
      </c>
      <c r="W296" s="123">
        <f t="shared" si="139"/>
        <v>0</v>
      </c>
      <c r="X296" s="122">
        <f t="shared" si="140"/>
        <v>0</v>
      </c>
      <c r="Y296" s="123">
        <f t="shared" si="141"/>
        <v>0</v>
      </c>
      <c r="Z296" s="122">
        <f t="shared" si="142"/>
        <v>0</v>
      </c>
      <c r="AA296" s="123">
        <f t="shared" si="143"/>
        <v>0</v>
      </c>
      <c r="AB296" s="122">
        <f t="shared" si="144"/>
        <v>0</v>
      </c>
      <c r="AD296" s="3" t="str">
        <f t="shared" si="145"/>
        <v>False</v>
      </c>
      <c r="AE296" s="3" t="str">
        <f t="shared" si="146"/>
        <v>true</v>
      </c>
      <c r="AF296" s="3" t="e">
        <f>VLOOKUP(C296,#REF!,2,FALSE)</f>
        <v>#REF!</v>
      </c>
      <c r="AG296" s="3" t="e">
        <f t="shared" si="147"/>
        <v>#REF!</v>
      </c>
      <c r="AH296" s="3">
        <f t="shared" si="148"/>
        <v>0</v>
      </c>
      <c r="AI296" s="3">
        <f t="shared" si="149"/>
        <v>0</v>
      </c>
      <c r="AJ296" s="3">
        <f t="shared" si="150"/>
        <v>0</v>
      </c>
      <c r="AL296" s="3">
        <f t="shared" si="151"/>
        <v>0</v>
      </c>
      <c r="AM296" s="3">
        <f t="shared" si="152"/>
        <v>0</v>
      </c>
      <c r="AN296" s="3">
        <f t="shared" si="153"/>
        <v>0</v>
      </c>
      <c r="AO296" s="3">
        <f t="shared" si="154"/>
        <v>0</v>
      </c>
      <c r="AP296" s="3">
        <f t="shared" si="155"/>
        <v>0</v>
      </c>
      <c r="AQ296" s="3">
        <f t="shared" si="156"/>
        <v>0</v>
      </c>
      <c r="AS296" s="3" t="e">
        <f t="shared" si="157"/>
        <v>#REF!</v>
      </c>
      <c r="AU296" s="3" t="e">
        <f t="shared" si="158"/>
        <v>#NAME?</v>
      </c>
      <c r="AW296" s="3">
        <f t="shared" si="159"/>
        <v>0</v>
      </c>
      <c r="AX296" s="3">
        <f t="shared" si="160"/>
        <v>0</v>
      </c>
      <c r="AY296" s="3">
        <f t="shared" si="161"/>
        <v>0</v>
      </c>
      <c r="AZ296" s="3">
        <f t="shared" si="162"/>
        <v>0</v>
      </c>
      <c r="BA296" s="3">
        <f t="shared" si="163"/>
        <v>0</v>
      </c>
      <c r="BB296" s="3">
        <f t="shared" si="164"/>
        <v>0</v>
      </c>
    </row>
    <row r="297" spans="2:54" x14ac:dyDescent="0.35">
      <c r="B297" s="14">
        <v>270</v>
      </c>
      <c r="C297" s="13"/>
      <c r="D297" s="13"/>
      <c r="E297" s="130"/>
      <c r="F297" s="130"/>
      <c r="G297" s="129" t="str">
        <f t="shared" si="132"/>
        <v/>
      </c>
      <c r="H297" s="128"/>
      <c r="I297" s="189"/>
      <c r="J297" s="128"/>
      <c r="K297" s="127"/>
      <c r="L297" s="127"/>
      <c r="M297" s="126"/>
      <c r="N297" s="7"/>
      <c r="O297" s="6"/>
      <c r="P297" s="6"/>
      <c r="Q297" s="125" t="str">
        <f t="shared" si="133"/>
        <v/>
      </c>
      <c r="R297" s="124" t="str">
        <f t="shared" si="134"/>
        <v/>
      </c>
      <c r="S297" s="123">
        <f t="shared" si="135"/>
        <v>0</v>
      </c>
      <c r="T297" s="122">
        <f t="shared" si="136"/>
        <v>0</v>
      </c>
      <c r="U297" s="123">
        <f t="shared" si="137"/>
        <v>0</v>
      </c>
      <c r="V297" s="122">
        <f t="shared" si="138"/>
        <v>0</v>
      </c>
      <c r="W297" s="123">
        <f t="shared" si="139"/>
        <v>0</v>
      </c>
      <c r="X297" s="122">
        <f t="shared" si="140"/>
        <v>0</v>
      </c>
      <c r="Y297" s="123">
        <f t="shared" si="141"/>
        <v>0</v>
      </c>
      <c r="Z297" s="122">
        <f t="shared" si="142"/>
        <v>0</v>
      </c>
      <c r="AA297" s="123">
        <f t="shared" si="143"/>
        <v>0</v>
      </c>
      <c r="AB297" s="122">
        <f t="shared" si="144"/>
        <v>0</v>
      </c>
      <c r="AD297" s="3" t="str">
        <f t="shared" si="145"/>
        <v>False</v>
      </c>
      <c r="AE297" s="3" t="str">
        <f t="shared" si="146"/>
        <v>true</v>
      </c>
      <c r="AF297" s="3" t="e">
        <f>VLOOKUP(C297,#REF!,2,FALSE)</f>
        <v>#REF!</v>
      </c>
      <c r="AG297" s="3" t="e">
        <f t="shared" si="147"/>
        <v>#REF!</v>
      </c>
      <c r="AH297" s="3">
        <f t="shared" si="148"/>
        <v>0</v>
      </c>
      <c r="AI297" s="3">
        <f t="shared" si="149"/>
        <v>0</v>
      </c>
      <c r="AJ297" s="3">
        <f t="shared" si="150"/>
        <v>0</v>
      </c>
      <c r="AL297" s="3">
        <f t="shared" si="151"/>
        <v>0</v>
      </c>
      <c r="AM297" s="3">
        <f t="shared" si="152"/>
        <v>0</v>
      </c>
      <c r="AN297" s="3">
        <f t="shared" si="153"/>
        <v>0</v>
      </c>
      <c r="AO297" s="3">
        <f t="shared" si="154"/>
        <v>0</v>
      </c>
      <c r="AP297" s="3">
        <f t="shared" si="155"/>
        <v>0</v>
      </c>
      <c r="AQ297" s="3">
        <f t="shared" si="156"/>
        <v>0</v>
      </c>
      <c r="AS297" s="3" t="e">
        <f t="shared" si="157"/>
        <v>#REF!</v>
      </c>
      <c r="AU297" s="3" t="e">
        <f t="shared" si="158"/>
        <v>#NAME?</v>
      </c>
      <c r="AW297" s="3">
        <f t="shared" si="159"/>
        <v>0</v>
      </c>
      <c r="AX297" s="3">
        <f t="shared" si="160"/>
        <v>0</v>
      </c>
      <c r="AY297" s="3">
        <f t="shared" si="161"/>
        <v>0</v>
      </c>
      <c r="AZ297" s="3">
        <f t="shared" si="162"/>
        <v>0</v>
      </c>
      <c r="BA297" s="3">
        <f t="shared" si="163"/>
        <v>0</v>
      </c>
      <c r="BB297" s="3">
        <f t="shared" si="164"/>
        <v>0</v>
      </c>
    </row>
    <row r="298" spans="2:54" x14ac:dyDescent="0.35">
      <c r="B298" s="14">
        <v>271</v>
      </c>
      <c r="C298" s="13"/>
      <c r="D298" s="13"/>
      <c r="E298" s="130"/>
      <c r="F298" s="130"/>
      <c r="G298" s="129" t="str">
        <f t="shared" si="132"/>
        <v/>
      </c>
      <c r="H298" s="128"/>
      <c r="I298" s="189"/>
      <c r="J298" s="128"/>
      <c r="K298" s="127"/>
      <c r="L298" s="127"/>
      <c r="M298" s="126"/>
      <c r="N298" s="7"/>
      <c r="O298" s="6"/>
      <c r="P298" s="6"/>
      <c r="Q298" s="125" t="str">
        <f t="shared" si="133"/>
        <v/>
      </c>
      <c r="R298" s="124" t="str">
        <f t="shared" si="134"/>
        <v/>
      </c>
      <c r="S298" s="123">
        <f t="shared" si="135"/>
        <v>0</v>
      </c>
      <c r="T298" s="122">
        <f t="shared" si="136"/>
        <v>0</v>
      </c>
      <c r="U298" s="123">
        <f t="shared" si="137"/>
        <v>0</v>
      </c>
      <c r="V298" s="122">
        <f t="shared" si="138"/>
        <v>0</v>
      </c>
      <c r="W298" s="123">
        <f t="shared" si="139"/>
        <v>0</v>
      </c>
      <c r="X298" s="122">
        <f t="shared" si="140"/>
        <v>0</v>
      </c>
      <c r="Y298" s="123">
        <f t="shared" si="141"/>
        <v>0</v>
      </c>
      <c r="Z298" s="122">
        <f t="shared" si="142"/>
        <v>0</v>
      </c>
      <c r="AA298" s="123">
        <f t="shared" si="143"/>
        <v>0</v>
      </c>
      <c r="AB298" s="122">
        <f t="shared" si="144"/>
        <v>0</v>
      </c>
      <c r="AD298" s="3" t="str">
        <f t="shared" si="145"/>
        <v>False</v>
      </c>
      <c r="AE298" s="3" t="str">
        <f t="shared" si="146"/>
        <v>true</v>
      </c>
      <c r="AF298" s="3" t="e">
        <f>VLOOKUP(C298,#REF!,2,FALSE)</f>
        <v>#REF!</v>
      </c>
      <c r="AG298" s="3" t="e">
        <f t="shared" si="147"/>
        <v>#REF!</v>
      </c>
      <c r="AH298" s="3">
        <f t="shared" si="148"/>
        <v>0</v>
      </c>
      <c r="AI298" s="3">
        <f t="shared" si="149"/>
        <v>0</v>
      </c>
      <c r="AJ298" s="3">
        <f t="shared" si="150"/>
        <v>0</v>
      </c>
      <c r="AL298" s="3">
        <f t="shared" si="151"/>
        <v>0</v>
      </c>
      <c r="AM298" s="3">
        <f t="shared" si="152"/>
        <v>0</v>
      </c>
      <c r="AN298" s="3">
        <f t="shared" si="153"/>
        <v>0</v>
      </c>
      <c r="AO298" s="3">
        <f t="shared" si="154"/>
        <v>0</v>
      </c>
      <c r="AP298" s="3">
        <f t="shared" si="155"/>
        <v>0</v>
      </c>
      <c r="AQ298" s="3">
        <f t="shared" si="156"/>
        <v>0</v>
      </c>
      <c r="AS298" s="3" t="e">
        <f t="shared" si="157"/>
        <v>#REF!</v>
      </c>
      <c r="AU298" s="3" t="e">
        <f t="shared" si="158"/>
        <v>#NAME?</v>
      </c>
      <c r="AW298" s="3">
        <f t="shared" si="159"/>
        <v>0</v>
      </c>
      <c r="AX298" s="3">
        <f t="shared" si="160"/>
        <v>0</v>
      </c>
      <c r="AY298" s="3">
        <f t="shared" si="161"/>
        <v>0</v>
      </c>
      <c r="AZ298" s="3">
        <f t="shared" si="162"/>
        <v>0</v>
      </c>
      <c r="BA298" s="3">
        <f t="shared" si="163"/>
        <v>0</v>
      </c>
      <c r="BB298" s="3">
        <f t="shared" si="164"/>
        <v>0</v>
      </c>
    </row>
    <row r="299" spans="2:54" x14ac:dyDescent="0.35">
      <c r="B299" s="14">
        <v>272</v>
      </c>
      <c r="C299" s="13"/>
      <c r="D299" s="13"/>
      <c r="E299" s="130"/>
      <c r="F299" s="130"/>
      <c r="G299" s="129" t="str">
        <f t="shared" si="132"/>
        <v/>
      </c>
      <c r="H299" s="128"/>
      <c r="I299" s="189"/>
      <c r="J299" s="128"/>
      <c r="K299" s="127"/>
      <c r="L299" s="127"/>
      <c r="M299" s="126"/>
      <c r="N299" s="7"/>
      <c r="O299" s="6"/>
      <c r="P299" s="6"/>
      <c r="Q299" s="125" t="str">
        <f t="shared" si="133"/>
        <v/>
      </c>
      <c r="R299" s="124" t="str">
        <f t="shared" si="134"/>
        <v/>
      </c>
      <c r="S299" s="123">
        <f t="shared" si="135"/>
        <v>0</v>
      </c>
      <c r="T299" s="122">
        <f t="shared" si="136"/>
        <v>0</v>
      </c>
      <c r="U299" s="123">
        <f t="shared" si="137"/>
        <v>0</v>
      </c>
      <c r="V299" s="122">
        <f t="shared" si="138"/>
        <v>0</v>
      </c>
      <c r="W299" s="123">
        <f t="shared" si="139"/>
        <v>0</v>
      </c>
      <c r="X299" s="122">
        <f t="shared" si="140"/>
        <v>0</v>
      </c>
      <c r="Y299" s="123">
        <f t="shared" si="141"/>
        <v>0</v>
      </c>
      <c r="Z299" s="122">
        <f t="shared" si="142"/>
        <v>0</v>
      </c>
      <c r="AA299" s="123">
        <f t="shared" si="143"/>
        <v>0</v>
      </c>
      <c r="AB299" s="122">
        <f t="shared" si="144"/>
        <v>0</v>
      </c>
      <c r="AD299" s="3" t="str">
        <f t="shared" si="145"/>
        <v>False</v>
      </c>
      <c r="AE299" s="3" t="str">
        <f t="shared" si="146"/>
        <v>true</v>
      </c>
      <c r="AF299" s="3" t="e">
        <f>VLOOKUP(C299,#REF!,2,FALSE)</f>
        <v>#REF!</v>
      </c>
      <c r="AG299" s="3" t="e">
        <f t="shared" si="147"/>
        <v>#REF!</v>
      </c>
      <c r="AH299" s="3">
        <f t="shared" si="148"/>
        <v>0</v>
      </c>
      <c r="AI299" s="3">
        <f t="shared" si="149"/>
        <v>0</v>
      </c>
      <c r="AJ299" s="3">
        <f t="shared" si="150"/>
        <v>0</v>
      </c>
      <c r="AL299" s="3">
        <f t="shared" si="151"/>
        <v>0</v>
      </c>
      <c r="AM299" s="3">
        <f t="shared" si="152"/>
        <v>0</v>
      </c>
      <c r="AN299" s="3">
        <f t="shared" si="153"/>
        <v>0</v>
      </c>
      <c r="AO299" s="3">
        <f t="shared" si="154"/>
        <v>0</v>
      </c>
      <c r="AP299" s="3">
        <f t="shared" si="155"/>
        <v>0</v>
      </c>
      <c r="AQ299" s="3">
        <f t="shared" si="156"/>
        <v>0</v>
      </c>
      <c r="AS299" s="3" t="e">
        <f t="shared" si="157"/>
        <v>#REF!</v>
      </c>
      <c r="AU299" s="3" t="e">
        <f t="shared" si="158"/>
        <v>#NAME?</v>
      </c>
      <c r="AW299" s="3">
        <f t="shared" si="159"/>
        <v>0</v>
      </c>
      <c r="AX299" s="3">
        <f t="shared" si="160"/>
        <v>0</v>
      </c>
      <c r="AY299" s="3">
        <f t="shared" si="161"/>
        <v>0</v>
      </c>
      <c r="AZ299" s="3">
        <f t="shared" si="162"/>
        <v>0</v>
      </c>
      <c r="BA299" s="3">
        <f t="shared" si="163"/>
        <v>0</v>
      </c>
      <c r="BB299" s="3">
        <f t="shared" si="164"/>
        <v>0</v>
      </c>
    </row>
    <row r="300" spans="2:54" x14ac:dyDescent="0.35">
      <c r="B300" s="14">
        <v>273</v>
      </c>
      <c r="C300" s="13"/>
      <c r="D300" s="13"/>
      <c r="E300" s="130"/>
      <c r="F300" s="130"/>
      <c r="G300" s="129" t="str">
        <f t="shared" si="132"/>
        <v/>
      </c>
      <c r="H300" s="128"/>
      <c r="I300" s="189"/>
      <c r="J300" s="128"/>
      <c r="K300" s="127"/>
      <c r="L300" s="127"/>
      <c r="M300" s="126"/>
      <c r="N300" s="7"/>
      <c r="O300" s="6"/>
      <c r="P300" s="6"/>
      <c r="Q300" s="125" t="str">
        <f t="shared" si="133"/>
        <v/>
      </c>
      <c r="R300" s="124" t="str">
        <f t="shared" si="134"/>
        <v/>
      </c>
      <c r="S300" s="123">
        <f t="shared" si="135"/>
        <v>0</v>
      </c>
      <c r="T300" s="122">
        <f t="shared" si="136"/>
        <v>0</v>
      </c>
      <c r="U300" s="123">
        <f t="shared" si="137"/>
        <v>0</v>
      </c>
      <c r="V300" s="122">
        <f t="shared" si="138"/>
        <v>0</v>
      </c>
      <c r="W300" s="123">
        <f t="shared" si="139"/>
        <v>0</v>
      </c>
      <c r="X300" s="122">
        <f t="shared" si="140"/>
        <v>0</v>
      </c>
      <c r="Y300" s="123">
        <f t="shared" si="141"/>
        <v>0</v>
      </c>
      <c r="Z300" s="122">
        <f t="shared" si="142"/>
        <v>0</v>
      </c>
      <c r="AA300" s="123">
        <f t="shared" si="143"/>
        <v>0</v>
      </c>
      <c r="AB300" s="122">
        <f t="shared" si="144"/>
        <v>0</v>
      </c>
      <c r="AD300" s="3" t="str">
        <f t="shared" si="145"/>
        <v>False</v>
      </c>
      <c r="AE300" s="3" t="str">
        <f t="shared" si="146"/>
        <v>true</v>
      </c>
      <c r="AF300" s="3" t="e">
        <f>VLOOKUP(C300,#REF!,2,FALSE)</f>
        <v>#REF!</v>
      </c>
      <c r="AG300" s="3" t="e">
        <f t="shared" si="147"/>
        <v>#REF!</v>
      </c>
      <c r="AH300" s="3">
        <f t="shared" si="148"/>
        <v>0</v>
      </c>
      <c r="AI300" s="3">
        <f t="shared" si="149"/>
        <v>0</v>
      </c>
      <c r="AJ300" s="3">
        <f t="shared" si="150"/>
        <v>0</v>
      </c>
      <c r="AL300" s="3">
        <f t="shared" si="151"/>
        <v>0</v>
      </c>
      <c r="AM300" s="3">
        <f t="shared" si="152"/>
        <v>0</v>
      </c>
      <c r="AN300" s="3">
        <f t="shared" si="153"/>
        <v>0</v>
      </c>
      <c r="AO300" s="3">
        <f t="shared" si="154"/>
        <v>0</v>
      </c>
      <c r="AP300" s="3">
        <f t="shared" si="155"/>
        <v>0</v>
      </c>
      <c r="AQ300" s="3">
        <f t="shared" si="156"/>
        <v>0</v>
      </c>
      <c r="AS300" s="3" t="e">
        <f t="shared" si="157"/>
        <v>#REF!</v>
      </c>
      <c r="AU300" s="3" t="e">
        <f t="shared" si="158"/>
        <v>#NAME?</v>
      </c>
      <c r="AW300" s="3">
        <f t="shared" si="159"/>
        <v>0</v>
      </c>
      <c r="AX300" s="3">
        <f t="shared" si="160"/>
        <v>0</v>
      </c>
      <c r="AY300" s="3">
        <f t="shared" si="161"/>
        <v>0</v>
      </c>
      <c r="AZ300" s="3">
        <f t="shared" si="162"/>
        <v>0</v>
      </c>
      <c r="BA300" s="3">
        <f t="shared" si="163"/>
        <v>0</v>
      </c>
      <c r="BB300" s="3">
        <f t="shared" si="164"/>
        <v>0</v>
      </c>
    </row>
    <row r="301" spans="2:54" x14ac:dyDescent="0.35">
      <c r="B301" s="14">
        <v>274</v>
      </c>
      <c r="C301" s="13"/>
      <c r="D301" s="13"/>
      <c r="E301" s="130"/>
      <c r="F301" s="130"/>
      <c r="G301" s="129" t="str">
        <f t="shared" si="132"/>
        <v/>
      </c>
      <c r="H301" s="128"/>
      <c r="I301" s="189"/>
      <c r="J301" s="128"/>
      <c r="K301" s="127"/>
      <c r="L301" s="127"/>
      <c r="M301" s="126"/>
      <c r="N301" s="7"/>
      <c r="O301" s="6"/>
      <c r="P301" s="6"/>
      <c r="Q301" s="125" t="str">
        <f t="shared" si="133"/>
        <v/>
      </c>
      <c r="R301" s="124" t="str">
        <f t="shared" si="134"/>
        <v/>
      </c>
      <c r="S301" s="123">
        <f t="shared" si="135"/>
        <v>0</v>
      </c>
      <c r="T301" s="122">
        <f t="shared" si="136"/>
        <v>0</v>
      </c>
      <c r="U301" s="123">
        <f t="shared" si="137"/>
        <v>0</v>
      </c>
      <c r="V301" s="122">
        <f t="shared" si="138"/>
        <v>0</v>
      </c>
      <c r="W301" s="123">
        <f t="shared" si="139"/>
        <v>0</v>
      </c>
      <c r="X301" s="122">
        <f t="shared" si="140"/>
        <v>0</v>
      </c>
      <c r="Y301" s="123">
        <f t="shared" si="141"/>
        <v>0</v>
      </c>
      <c r="Z301" s="122">
        <f t="shared" si="142"/>
        <v>0</v>
      </c>
      <c r="AA301" s="123">
        <f t="shared" si="143"/>
        <v>0</v>
      </c>
      <c r="AB301" s="122">
        <f t="shared" si="144"/>
        <v>0</v>
      </c>
      <c r="AD301" s="3" t="str">
        <f t="shared" si="145"/>
        <v>False</v>
      </c>
      <c r="AE301" s="3" t="str">
        <f t="shared" si="146"/>
        <v>true</v>
      </c>
      <c r="AF301" s="3" t="e">
        <f>VLOOKUP(C301,#REF!,2,FALSE)</f>
        <v>#REF!</v>
      </c>
      <c r="AG301" s="3" t="e">
        <f t="shared" si="147"/>
        <v>#REF!</v>
      </c>
      <c r="AH301" s="3">
        <f t="shared" si="148"/>
        <v>0</v>
      </c>
      <c r="AI301" s="3">
        <f t="shared" si="149"/>
        <v>0</v>
      </c>
      <c r="AJ301" s="3">
        <f t="shared" si="150"/>
        <v>0</v>
      </c>
      <c r="AL301" s="3">
        <f t="shared" si="151"/>
        <v>0</v>
      </c>
      <c r="AM301" s="3">
        <f t="shared" si="152"/>
        <v>0</v>
      </c>
      <c r="AN301" s="3">
        <f t="shared" si="153"/>
        <v>0</v>
      </c>
      <c r="AO301" s="3">
        <f t="shared" si="154"/>
        <v>0</v>
      </c>
      <c r="AP301" s="3">
        <f t="shared" si="155"/>
        <v>0</v>
      </c>
      <c r="AQ301" s="3">
        <f t="shared" si="156"/>
        <v>0</v>
      </c>
      <c r="AS301" s="3" t="e">
        <f t="shared" si="157"/>
        <v>#REF!</v>
      </c>
      <c r="AU301" s="3" t="e">
        <f t="shared" si="158"/>
        <v>#NAME?</v>
      </c>
      <c r="AW301" s="3">
        <f t="shared" si="159"/>
        <v>0</v>
      </c>
      <c r="AX301" s="3">
        <f t="shared" si="160"/>
        <v>0</v>
      </c>
      <c r="AY301" s="3">
        <f t="shared" si="161"/>
        <v>0</v>
      </c>
      <c r="AZ301" s="3">
        <f t="shared" si="162"/>
        <v>0</v>
      </c>
      <c r="BA301" s="3">
        <f t="shared" si="163"/>
        <v>0</v>
      </c>
      <c r="BB301" s="3">
        <f t="shared" si="164"/>
        <v>0</v>
      </c>
    </row>
    <row r="302" spans="2:54" x14ac:dyDescent="0.35">
      <c r="B302" s="14">
        <v>275</v>
      </c>
      <c r="C302" s="13"/>
      <c r="D302" s="13"/>
      <c r="E302" s="130"/>
      <c r="F302" s="130"/>
      <c r="G302" s="129" t="str">
        <f t="shared" si="132"/>
        <v/>
      </c>
      <c r="H302" s="128"/>
      <c r="I302" s="189"/>
      <c r="J302" s="128"/>
      <c r="K302" s="127"/>
      <c r="L302" s="127"/>
      <c r="M302" s="126"/>
      <c r="N302" s="7"/>
      <c r="O302" s="6"/>
      <c r="P302" s="6"/>
      <c r="Q302" s="125" t="str">
        <f t="shared" si="133"/>
        <v/>
      </c>
      <c r="R302" s="124" t="str">
        <f t="shared" si="134"/>
        <v/>
      </c>
      <c r="S302" s="123">
        <f t="shared" si="135"/>
        <v>0</v>
      </c>
      <c r="T302" s="122">
        <f t="shared" si="136"/>
        <v>0</v>
      </c>
      <c r="U302" s="123">
        <f t="shared" si="137"/>
        <v>0</v>
      </c>
      <c r="V302" s="122">
        <f t="shared" si="138"/>
        <v>0</v>
      </c>
      <c r="W302" s="123">
        <f t="shared" si="139"/>
        <v>0</v>
      </c>
      <c r="X302" s="122">
        <f t="shared" si="140"/>
        <v>0</v>
      </c>
      <c r="Y302" s="123">
        <f t="shared" si="141"/>
        <v>0</v>
      </c>
      <c r="Z302" s="122">
        <f t="shared" si="142"/>
        <v>0</v>
      </c>
      <c r="AA302" s="123">
        <f t="shared" si="143"/>
        <v>0</v>
      </c>
      <c r="AB302" s="122">
        <f t="shared" si="144"/>
        <v>0</v>
      </c>
      <c r="AD302" s="3" t="str">
        <f t="shared" si="145"/>
        <v>False</v>
      </c>
      <c r="AE302" s="3" t="str">
        <f t="shared" si="146"/>
        <v>true</v>
      </c>
      <c r="AF302" s="3" t="e">
        <f>VLOOKUP(C302,#REF!,2,FALSE)</f>
        <v>#REF!</v>
      </c>
      <c r="AG302" s="3" t="e">
        <f t="shared" si="147"/>
        <v>#REF!</v>
      </c>
      <c r="AH302" s="3">
        <f t="shared" si="148"/>
        <v>0</v>
      </c>
      <c r="AI302" s="3">
        <f t="shared" si="149"/>
        <v>0</v>
      </c>
      <c r="AJ302" s="3">
        <f t="shared" si="150"/>
        <v>0</v>
      </c>
      <c r="AL302" s="3">
        <f t="shared" si="151"/>
        <v>0</v>
      </c>
      <c r="AM302" s="3">
        <f t="shared" si="152"/>
        <v>0</v>
      </c>
      <c r="AN302" s="3">
        <f t="shared" si="153"/>
        <v>0</v>
      </c>
      <c r="AO302" s="3">
        <f t="shared" si="154"/>
        <v>0</v>
      </c>
      <c r="AP302" s="3">
        <f t="shared" si="155"/>
        <v>0</v>
      </c>
      <c r="AQ302" s="3">
        <f t="shared" si="156"/>
        <v>0</v>
      </c>
      <c r="AS302" s="3" t="e">
        <f t="shared" si="157"/>
        <v>#REF!</v>
      </c>
      <c r="AU302" s="3" t="e">
        <f t="shared" si="158"/>
        <v>#NAME?</v>
      </c>
      <c r="AW302" s="3">
        <f t="shared" si="159"/>
        <v>0</v>
      </c>
      <c r="AX302" s="3">
        <f t="shared" si="160"/>
        <v>0</v>
      </c>
      <c r="AY302" s="3">
        <f t="shared" si="161"/>
        <v>0</v>
      </c>
      <c r="AZ302" s="3">
        <f t="shared" si="162"/>
        <v>0</v>
      </c>
      <c r="BA302" s="3">
        <f t="shared" si="163"/>
        <v>0</v>
      </c>
      <c r="BB302" s="3">
        <f t="shared" si="164"/>
        <v>0</v>
      </c>
    </row>
    <row r="303" spans="2:54" x14ac:dyDescent="0.35">
      <c r="B303" s="14">
        <v>276</v>
      </c>
      <c r="C303" s="13"/>
      <c r="D303" s="13"/>
      <c r="E303" s="130"/>
      <c r="F303" s="130"/>
      <c r="G303" s="129" t="str">
        <f t="shared" si="132"/>
        <v/>
      </c>
      <c r="H303" s="128"/>
      <c r="I303" s="189"/>
      <c r="J303" s="128"/>
      <c r="K303" s="127"/>
      <c r="L303" s="127"/>
      <c r="M303" s="126"/>
      <c r="N303" s="7"/>
      <c r="O303" s="6"/>
      <c r="P303" s="6"/>
      <c r="Q303" s="125" t="str">
        <f t="shared" si="133"/>
        <v/>
      </c>
      <c r="R303" s="124" t="str">
        <f t="shared" si="134"/>
        <v/>
      </c>
      <c r="S303" s="123">
        <f t="shared" si="135"/>
        <v>0</v>
      </c>
      <c r="T303" s="122">
        <f t="shared" si="136"/>
        <v>0</v>
      </c>
      <c r="U303" s="123">
        <f t="shared" si="137"/>
        <v>0</v>
      </c>
      <c r="V303" s="122">
        <f t="shared" si="138"/>
        <v>0</v>
      </c>
      <c r="W303" s="123">
        <f t="shared" si="139"/>
        <v>0</v>
      </c>
      <c r="X303" s="122">
        <f t="shared" si="140"/>
        <v>0</v>
      </c>
      <c r="Y303" s="123">
        <f t="shared" si="141"/>
        <v>0</v>
      </c>
      <c r="Z303" s="122">
        <f t="shared" si="142"/>
        <v>0</v>
      </c>
      <c r="AA303" s="123">
        <f t="shared" si="143"/>
        <v>0</v>
      </c>
      <c r="AB303" s="122">
        <f t="shared" si="144"/>
        <v>0</v>
      </c>
      <c r="AD303" s="3" t="str">
        <f t="shared" si="145"/>
        <v>False</v>
      </c>
      <c r="AE303" s="3" t="str">
        <f t="shared" si="146"/>
        <v>true</v>
      </c>
      <c r="AF303" s="3" t="e">
        <f>VLOOKUP(C303,#REF!,2,FALSE)</f>
        <v>#REF!</v>
      </c>
      <c r="AG303" s="3" t="e">
        <f t="shared" si="147"/>
        <v>#REF!</v>
      </c>
      <c r="AH303" s="3">
        <f t="shared" si="148"/>
        <v>0</v>
      </c>
      <c r="AI303" s="3">
        <f t="shared" si="149"/>
        <v>0</v>
      </c>
      <c r="AJ303" s="3">
        <f t="shared" si="150"/>
        <v>0</v>
      </c>
      <c r="AL303" s="3">
        <f t="shared" si="151"/>
        <v>0</v>
      </c>
      <c r="AM303" s="3">
        <f t="shared" si="152"/>
        <v>0</v>
      </c>
      <c r="AN303" s="3">
        <f t="shared" si="153"/>
        <v>0</v>
      </c>
      <c r="AO303" s="3">
        <f t="shared" si="154"/>
        <v>0</v>
      </c>
      <c r="AP303" s="3">
        <f t="shared" si="155"/>
        <v>0</v>
      </c>
      <c r="AQ303" s="3">
        <f t="shared" si="156"/>
        <v>0</v>
      </c>
      <c r="AS303" s="3" t="e">
        <f t="shared" si="157"/>
        <v>#REF!</v>
      </c>
      <c r="AU303" s="3" t="e">
        <f t="shared" si="158"/>
        <v>#NAME?</v>
      </c>
      <c r="AW303" s="3">
        <f t="shared" si="159"/>
        <v>0</v>
      </c>
      <c r="AX303" s="3">
        <f t="shared" si="160"/>
        <v>0</v>
      </c>
      <c r="AY303" s="3">
        <f t="shared" si="161"/>
        <v>0</v>
      </c>
      <c r="AZ303" s="3">
        <f t="shared" si="162"/>
        <v>0</v>
      </c>
      <c r="BA303" s="3">
        <f t="shared" si="163"/>
        <v>0</v>
      </c>
      <c r="BB303" s="3">
        <f t="shared" si="164"/>
        <v>0</v>
      </c>
    </row>
    <row r="304" spans="2:54" x14ac:dyDescent="0.35">
      <c r="B304" s="14">
        <v>277</v>
      </c>
      <c r="C304" s="13"/>
      <c r="D304" s="13"/>
      <c r="E304" s="130"/>
      <c r="F304" s="130"/>
      <c r="G304" s="129" t="str">
        <f t="shared" si="132"/>
        <v/>
      </c>
      <c r="H304" s="128"/>
      <c r="I304" s="189"/>
      <c r="J304" s="128"/>
      <c r="K304" s="127"/>
      <c r="L304" s="127"/>
      <c r="M304" s="126"/>
      <c r="N304" s="7"/>
      <c r="O304" s="6"/>
      <c r="P304" s="6"/>
      <c r="Q304" s="125" t="str">
        <f t="shared" si="133"/>
        <v/>
      </c>
      <c r="R304" s="124" t="str">
        <f t="shared" si="134"/>
        <v/>
      </c>
      <c r="S304" s="123">
        <f t="shared" si="135"/>
        <v>0</v>
      </c>
      <c r="T304" s="122">
        <f t="shared" si="136"/>
        <v>0</v>
      </c>
      <c r="U304" s="123">
        <f t="shared" si="137"/>
        <v>0</v>
      </c>
      <c r="V304" s="122">
        <f t="shared" si="138"/>
        <v>0</v>
      </c>
      <c r="W304" s="123">
        <f t="shared" si="139"/>
        <v>0</v>
      </c>
      <c r="X304" s="122">
        <f t="shared" si="140"/>
        <v>0</v>
      </c>
      <c r="Y304" s="123">
        <f t="shared" si="141"/>
        <v>0</v>
      </c>
      <c r="Z304" s="122">
        <f t="shared" si="142"/>
        <v>0</v>
      </c>
      <c r="AA304" s="123">
        <f t="shared" si="143"/>
        <v>0</v>
      </c>
      <c r="AB304" s="122">
        <f t="shared" si="144"/>
        <v>0</v>
      </c>
      <c r="AD304" s="3" t="str">
        <f t="shared" si="145"/>
        <v>False</v>
      </c>
      <c r="AE304" s="3" t="str">
        <f t="shared" si="146"/>
        <v>true</v>
      </c>
      <c r="AF304" s="3" t="e">
        <f>VLOOKUP(C304,#REF!,2,FALSE)</f>
        <v>#REF!</v>
      </c>
      <c r="AG304" s="3" t="e">
        <f t="shared" si="147"/>
        <v>#REF!</v>
      </c>
      <c r="AH304" s="3">
        <f t="shared" si="148"/>
        <v>0</v>
      </c>
      <c r="AI304" s="3">
        <f t="shared" si="149"/>
        <v>0</v>
      </c>
      <c r="AJ304" s="3">
        <f t="shared" si="150"/>
        <v>0</v>
      </c>
      <c r="AL304" s="3">
        <f t="shared" si="151"/>
        <v>0</v>
      </c>
      <c r="AM304" s="3">
        <f t="shared" si="152"/>
        <v>0</v>
      </c>
      <c r="AN304" s="3">
        <f t="shared" si="153"/>
        <v>0</v>
      </c>
      <c r="AO304" s="3">
        <f t="shared" si="154"/>
        <v>0</v>
      </c>
      <c r="AP304" s="3">
        <f t="shared" si="155"/>
        <v>0</v>
      </c>
      <c r="AQ304" s="3">
        <f t="shared" si="156"/>
        <v>0</v>
      </c>
      <c r="AS304" s="3" t="e">
        <f t="shared" si="157"/>
        <v>#REF!</v>
      </c>
      <c r="AU304" s="3" t="e">
        <f t="shared" si="158"/>
        <v>#NAME?</v>
      </c>
      <c r="AW304" s="3">
        <f t="shared" si="159"/>
        <v>0</v>
      </c>
      <c r="AX304" s="3">
        <f t="shared" si="160"/>
        <v>0</v>
      </c>
      <c r="AY304" s="3">
        <f t="shared" si="161"/>
        <v>0</v>
      </c>
      <c r="AZ304" s="3">
        <f t="shared" si="162"/>
        <v>0</v>
      </c>
      <c r="BA304" s="3">
        <f t="shared" si="163"/>
        <v>0</v>
      </c>
      <c r="BB304" s="3">
        <f t="shared" si="164"/>
        <v>0</v>
      </c>
    </row>
    <row r="305" spans="2:54" x14ac:dyDescent="0.35">
      <c r="B305" s="14">
        <v>278</v>
      </c>
      <c r="C305" s="13"/>
      <c r="D305" s="13"/>
      <c r="E305" s="130"/>
      <c r="F305" s="130"/>
      <c r="G305" s="129" t="str">
        <f t="shared" si="132"/>
        <v/>
      </c>
      <c r="H305" s="128"/>
      <c r="I305" s="189"/>
      <c r="J305" s="128"/>
      <c r="K305" s="127"/>
      <c r="L305" s="127"/>
      <c r="M305" s="126"/>
      <c r="N305" s="7"/>
      <c r="O305" s="6"/>
      <c r="P305" s="6"/>
      <c r="Q305" s="125" t="str">
        <f t="shared" si="133"/>
        <v/>
      </c>
      <c r="R305" s="124" t="str">
        <f t="shared" si="134"/>
        <v/>
      </c>
      <c r="S305" s="123">
        <f t="shared" si="135"/>
        <v>0</v>
      </c>
      <c r="T305" s="122">
        <f t="shared" si="136"/>
        <v>0</v>
      </c>
      <c r="U305" s="123">
        <f t="shared" si="137"/>
        <v>0</v>
      </c>
      <c r="V305" s="122">
        <f t="shared" si="138"/>
        <v>0</v>
      </c>
      <c r="W305" s="123">
        <f t="shared" si="139"/>
        <v>0</v>
      </c>
      <c r="X305" s="122">
        <f t="shared" si="140"/>
        <v>0</v>
      </c>
      <c r="Y305" s="123">
        <f t="shared" si="141"/>
        <v>0</v>
      </c>
      <c r="Z305" s="122">
        <f t="shared" si="142"/>
        <v>0</v>
      </c>
      <c r="AA305" s="123">
        <f t="shared" si="143"/>
        <v>0</v>
      </c>
      <c r="AB305" s="122">
        <f t="shared" si="144"/>
        <v>0</v>
      </c>
      <c r="AD305" s="3" t="str">
        <f t="shared" si="145"/>
        <v>False</v>
      </c>
      <c r="AE305" s="3" t="str">
        <f t="shared" si="146"/>
        <v>true</v>
      </c>
      <c r="AF305" s="3" t="e">
        <f>VLOOKUP(C305,#REF!,2,FALSE)</f>
        <v>#REF!</v>
      </c>
      <c r="AG305" s="3" t="e">
        <f t="shared" si="147"/>
        <v>#REF!</v>
      </c>
      <c r="AH305" s="3">
        <f t="shared" si="148"/>
        <v>0</v>
      </c>
      <c r="AI305" s="3">
        <f t="shared" si="149"/>
        <v>0</v>
      </c>
      <c r="AJ305" s="3">
        <f t="shared" si="150"/>
        <v>0</v>
      </c>
      <c r="AL305" s="3">
        <f t="shared" si="151"/>
        <v>0</v>
      </c>
      <c r="AM305" s="3">
        <f t="shared" si="152"/>
        <v>0</v>
      </c>
      <c r="AN305" s="3">
        <f t="shared" si="153"/>
        <v>0</v>
      </c>
      <c r="AO305" s="3">
        <f t="shared" si="154"/>
        <v>0</v>
      </c>
      <c r="AP305" s="3">
        <f t="shared" si="155"/>
        <v>0</v>
      </c>
      <c r="AQ305" s="3">
        <f t="shared" si="156"/>
        <v>0</v>
      </c>
      <c r="AS305" s="3" t="e">
        <f t="shared" si="157"/>
        <v>#REF!</v>
      </c>
      <c r="AU305" s="3" t="e">
        <f t="shared" si="158"/>
        <v>#NAME?</v>
      </c>
      <c r="AW305" s="3">
        <f t="shared" si="159"/>
        <v>0</v>
      </c>
      <c r="AX305" s="3">
        <f t="shared" si="160"/>
        <v>0</v>
      </c>
      <c r="AY305" s="3">
        <f t="shared" si="161"/>
        <v>0</v>
      </c>
      <c r="AZ305" s="3">
        <f t="shared" si="162"/>
        <v>0</v>
      </c>
      <c r="BA305" s="3">
        <f t="shared" si="163"/>
        <v>0</v>
      </c>
      <c r="BB305" s="3">
        <f t="shared" si="164"/>
        <v>0</v>
      </c>
    </row>
    <row r="306" spans="2:54" x14ac:dyDescent="0.35">
      <c r="B306" s="14">
        <v>279</v>
      </c>
      <c r="C306" s="13"/>
      <c r="D306" s="13"/>
      <c r="E306" s="130"/>
      <c r="F306" s="130"/>
      <c r="G306" s="129" t="str">
        <f t="shared" si="132"/>
        <v/>
      </c>
      <c r="H306" s="128"/>
      <c r="I306" s="189"/>
      <c r="J306" s="128"/>
      <c r="K306" s="127"/>
      <c r="L306" s="127"/>
      <c r="M306" s="126"/>
      <c r="N306" s="7"/>
      <c r="O306" s="6"/>
      <c r="P306" s="6"/>
      <c r="Q306" s="125" t="str">
        <f t="shared" si="133"/>
        <v/>
      </c>
      <c r="R306" s="124" t="str">
        <f t="shared" si="134"/>
        <v/>
      </c>
      <c r="S306" s="123">
        <f t="shared" si="135"/>
        <v>0</v>
      </c>
      <c r="T306" s="122">
        <f t="shared" si="136"/>
        <v>0</v>
      </c>
      <c r="U306" s="123">
        <f t="shared" si="137"/>
        <v>0</v>
      </c>
      <c r="V306" s="122">
        <f t="shared" si="138"/>
        <v>0</v>
      </c>
      <c r="W306" s="123">
        <f t="shared" si="139"/>
        <v>0</v>
      </c>
      <c r="X306" s="122">
        <f t="shared" si="140"/>
        <v>0</v>
      </c>
      <c r="Y306" s="123">
        <f t="shared" si="141"/>
        <v>0</v>
      </c>
      <c r="Z306" s="122">
        <f t="shared" si="142"/>
        <v>0</v>
      </c>
      <c r="AA306" s="123">
        <f t="shared" si="143"/>
        <v>0</v>
      </c>
      <c r="AB306" s="122">
        <f t="shared" si="144"/>
        <v>0</v>
      </c>
      <c r="AD306" s="3" t="str">
        <f t="shared" si="145"/>
        <v>False</v>
      </c>
      <c r="AE306" s="3" t="str">
        <f t="shared" si="146"/>
        <v>true</v>
      </c>
      <c r="AF306" s="3" t="e">
        <f>VLOOKUP(C306,#REF!,2,FALSE)</f>
        <v>#REF!</v>
      </c>
      <c r="AG306" s="3" t="e">
        <f t="shared" si="147"/>
        <v>#REF!</v>
      </c>
      <c r="AH306" s="3">
        <f t="shared" si="148"/>
        <v>0</v>
      </c>
      <c r="AI306" s="3">
        <f t="shared" si="149"/>
        <v>0</v>
      </c>
      <c r="AJ306" s="3">
        <f t="shared" si="150"/>
        <v>0</v>
      </c>
      <c r="AL306" s="3">
        <f t="shared" si="151"/>
        <v>0</v>
      </c>
      <c r="AM306" s="3">
        <f t="shared" si="152"/>
        <v>0</v>
      </c>
      <c r="AN306" s="3">
        <f t="shared" si="153"/>
        <v>0</v>
      </c>
      <c r="AO306" s="3">
        <f t="shared" si="154"/>
        <v>0</v>
      </c>
      <c r="AP306" s="3">
        <f t="shared" si="155"/>
        <v>0</v>
      </c>
      <c r="AQ306" s="3">
        <f t="shared" si="156"/>
        <v>0</v>
      </c>
      <c r="AS306" s="3" t="e">
        <f t="shared" si="157"/>
        <v>#REF!</v>
      </c>
      <c r="AU306" s="3" t="e">
        <f t="shared" si="158"/>
        <v>#NAME?</v>
      </c>
      <c r="AW306" s="3">
        <f t="shared" si="159"/>
        <v>0</v>
      </c>
      <c r="AX306" s="3">
        <f t="shared" si="160"/>
        <v>0</v>
      </c>
      <c r="AY306" s="3">
        <f t="shared" si="161"/>
        <v>0</v>
      </c>
      <c r="AZ306" s="3">
        <f t="shared" si="162"/>
        <v>0</v>
      </c>
      <c r="BA306" s="3">
        <f t="shared" si="163"/>
        <v>0</v>
      </c>
      <c r="BB306" s="3">
        <f t="shared" si="164"/>
        <v>0</v>
      </c>
    </row>
    <row r="307" spans="2:54" x14ac:dyDescent="0.35">
      <c r="B307" s="14">
        <v>280</v>
      </c>
      <c r="C307" s="13"/>
      <c r="D307" s="13"/>
      <c r="E307" s="130"/>
      <c r="F307" s="130"/>
      <c r="G307" s="129" t="str">
        <f t="shared" si="132"/>
        <v/>
      </c>
      <c r="H307" s="128"/>
      <c r="I307" s="189"/>
      <c r="J307" s="128"/>
      <c r="K307" s="127"/>
      <c r="L307" s="127"/>
      <c r="M307" s="126"/>
      <c r="N307" s="7"/>
      <c r="O307" s="6"/>
      <c r="P307" s="6"/>
      <c r="Q307" s="125" t="str">
        <f t="shared" si="133"/>
        <v/>
      </c>
      <c r="R307" s="124" t="str">
        <f t="shared" si="134"/>
        <v/>
      </c>
      <c r="S307" s="123">
        <f t="shared" si="135"/>
        <v>0</v>
      </c>
      <c r="T307" s="122">
        <f t="shared" si="136"/>
        <v>0</v>
      </c>
      <c r="U307" s="123">
        <f t="shared" si="137"/>
        <v>0</v>
      </c>
      <c r="V307" s="122">
        <f t="shared" si="138"/>
        <v>0</v>
      </c>
      <c r="W307" s="123">
        <f t="shared" si="139"/>
        <v>0</v>
      </c>
      <c r="X307" s="122">
        <f t="shared" si="140"/>
        <v>0</v>
      </c>
      <c r="Y307" s="123">
        <f t="shared" si="141"/>
        <v>0</v>
      </c>
      <c r="Z307" s="122">
        <f t="shared" si="142"/>
        <v>0</v>
      </c>
      <c r="AA307" s="123">
        <f t="shared" si="143"/>
        <v>0</v>
      </c>
      <c r="AB307" s="122">
        <f t="shared" si="144"/>
        <v>0</v>
      </c>
      <c r="AD307" s="3" t="str">
        <f t="shared" si="145"/>
        <v>False</v>
      </c>
      <c r="AE307" s="3" t="str">
        <f t="shared" si="146"/>
        <v>true</v>
      </c>
      <c r="AF307" s="3" t="e">
        <f>VLOOKUP(C307,#REF!,2,FALSE)</f>
        <v>#REF!</v>
      </c>
      <c r="AG307" s="3" t="e">
        <f t="shared" si="147"/>
        <v>#REF!</v>
      </c>
      <c r="AH307" s="3">
        <f t="shared" si="148"/>
        <v>0</v>
      </c>
      <c r="AI307" s="3">
        <f t="shared" si="149"/>
        <v>0</v>
      </c>
      <c r="AJ307" s="3">
        <f t="shared" si="150"/>
        <v>0</v>
      </c>
      <c r="AL307" s="3">
        <f t="shared" si="151"/>
        <v>0</v>
      </c>
      <c r="AM307" s="3">
        <f t="shared" si="152"/>
        <v>0</v>
      </c>
      <c r="AN307" s="3">
        <f t="shared" si="153"/>
        <v>0</v>
      </c>
      <c r="AO307" s="3">
        <f t="shared" si="154"/>
        <v>0</v>
      </c>
      <c r="AP307" s="3">
        <f t="shared" si="155"/>
        <v>0</v>
      </c>
      <c r="AQ307" s="3">
        <f t="shared" si="156"/>
        <v>0</v>
      </c>
      <c r="AS307" s="3" t="e">
        <f t="shared" si="157"/>
        <v>#REF!</v>
      </c>
      <c r="AU307" s="3" t="e">
        <f t="shared" si="158"/>
        <v>#NAME?</v>
      </c>
      <c r="AW307" s="3">
        <f t="shared" si="159"/>
        <v>0</v>
      </c>
      <c r="AX307" s="3">
        <f t="shared" si="160"/>
        <v>0</v>
      </c>
      <c r="AY307" s="3">
        <f t="shared" si="161"/>
        <v>0</v>
      </c>
      <c r="AZ307" s="3">
        <f t="shared" si="162"/>
        <v>0</v>
      </c>
      <c r="BA307" s="3">
        <f t="shared" si="163"/>
        <v>0</v>
      </c>
      <c r="BB307" s="3">
        <f t="shared" si="164"/>
        <v>0</v>
      </c>
    </row>
    <row r="308" spans="2:54" x14ac:dyDescent="0.35">
      <c r="B308" s="14">
        <v>281</v>
      </c>
      <c r="C308" s="13"/>
      <c r="D308" s="13"/>
      <c r="E308" s="130"/>
      <c r="F308" s="130"/>
      <c r="G308" s="129" t="str">
        <f t="shared" si="132"/>
        <v/>
      </c>
      <c r="H308" s="128"/>
      <c r="I308" s="189"/>
      <c r="J308" s="128"/>
      <c r="K308" s="127"/>
      <c r="L308" s="127"/>
      <c r="M308" s="126"/>
      <c r="N308" s="7"/>
      <c r="O308" s="6"/>
      <c r="P308" s="6"/>
      <c r="Q308" s="125" t="str">
        <f t="shared" si="133"/>
        <v/>
      </c>
      <c r="R308" s="124" t="str">
        <f t="shared" si="134"/>
        <v/>
      </c>
      <c r="S308" s="123">
        <f t="shared" si="135"/>
        <v>0</v>
      </c>
      <c r="T308" s="122">
        <f t="shared" si="136"/>
        <v>0</v>
      </c>
      <c r="U308" s="123">
        <f t="shared" si="137"/>
        <v>0</v>
      </c>
      <c r="V308" s="122">
        <f t="shared" si="138"/>
        <v>0</v>
      </c>
      <c r="W308" s="123">
        <f t="shared" si="139"/>
        <v>0</v>
      </c>
      <c r="X308" s="122">
        <f t="shared" si="140"/>
        <v>0</v>
      </c>
      <c r="Y308" s="123">
        <f t="shared" si="141"/>
        <v>0</v>
      </c>
      <c r="Z308" s="122">
        <f t="shared" si="142"/>
        <v>0</v>
      </c>
      <c r="AA308" s="123">
        <f t="shared" si="143"/>
        <v>0</v>
      </c>
      <c r="AB308" s="122">
        <f t="shared" si="144"/>
        <v>0</v>
      </c>
      <c r="AD308" s="3" t="str">
        <f t="shared" si="145"/>
        <v>False</v>
      </c>
      <c r="AE308" s="3" t="str">
        <f t="shared" si="146"/>
        <v>true</v>
      </c>
      <c r="AF308" s="3" t="e">
        <f>VLOOKUP(C308,#REF!,2,FALSE)</f>
        <v>#REF!</v>
      </c>
      <c r="AG308" s="3" t="e">
        <f t="shared" si="147"/>
        <v>#REF!</v>
      </c>
      <c r="AH308" s="3">
        <f t="shared" si="148"/>
        <v>0</v>
      </c>
      <c r="AI308" s="3">
        <f t="shared" si="149"/>
        <v>0</v>
      </c>
      <c r="AJ308" s="3">
        <f t="shared" si="150"/>
        <v>0</v>
      </c>
      <c r="AL308" s="3">
        <f t="shared" si="151"/>
        <v>0</v>
      </c>
      <c r="AM308" s="3">
        <f t="shared" si="152"/>
        <v>0</v>
      </c>
      <c r="AN308" s="3">
        <f t="shared" si="153"/>
        <v>0</v>
      </c>
      <c r="AO308" s="3">
        <f t="shared" si="154"/>
        <v>0</v>
      </c>
      <c r="AP308" s="3">
        <f t="shared" si="155"/>
        <v>0</v>
      </c>
      <c r="AQ308" s="3">
        <f t="shared" si="156"/>
        <v>0</v>
      </c>
      <c r="AS308" s="3" t="e">
        <f t="shared" si="157"/>
        <v>#REF!</v>
      </c>
      <c r="AU308" s="3" t="e">
        <f t="shared" si="158"/>
        <v>#NAME?</v>
      </c>
      <c r="AW308" s="3">
        <f t="shared" si="159"/>
        <v>0</v>
      </c>
      <c r="AX308" s="3">
        <f t="shared" si="160"/>
        <v>0</v>
      </c>
      <c r="AY308" s="3">
        <f t="shared" si="161"/>
        <v>0</v>
      </c>
      <c r="AZ308" s="3">
        <f t="shared" si="162"/>
        <v>0</v>
      </c>
      <c r="BA308" s="3">
        <f t="shared" si="163"/>
        <v>0</v>
      </c>
      <c r="BB308" s="3">
        <f t="shared" si="164"/>
        <v>0</v>
      </c>
    </row>
    <row r="309" spans="2:54" x14ac:dyDescent="0.35">
      <c r="B309" s="14">
        <v>282</v>
      </c>
      <c r="C309" s="13"/>
      <c r="D309" s="13"/>
      <c r="E309" s="130"/>
      <c r="F309" s="130"/>
      <c r="G309" s="129" t="str">
        <f t="shared" si="132"/>
        <v/>
      </c>
      <c r="H309" s="128"/>
      <c r="I309" s="189"/>
      <c r="J309" s="128"/>
      <c r="K309" s="127"/>
      <c r="L309" s="127"/>
      <c r="M309" s="126"/>
      <c r="N309" s="7"/>
      <c r="O309" s="6"/>
      <c r="P309" s="6"/>
      <c r="Q309" s="125" t="str">
        <f t="shared" si="133"/>
        <v/>
      </c>
      <c r="R309" s="124" t="str">
        <f t="shared" si="134"/>
        <v/>
      </c>
      <c r="S309" s="123">
        <f t="shared" si="135"/>
        <v>0</v>
      </c>
      <c r="T309" s="122">
        <f t="shared" si="136"/>
        <v>0</v>
      </c>
      <c r="U309" s="123">
        <f t="shared" si="137"/>
        <v>0</v>
      </c>
      <c r="V309" s="122">
        <f t="shared" si="138"/>
        <v>0</v>
      </c>
      <c r="W309" s="123">
        <f t="shared" si="139"/>
        <v>0</v>
      </c>
      <c r="X309" s="122">
        <f t="shared" si="140"/>
        <v>0</v>
      </c>
      <c r="Y309" s="123">
        <f t="shared" si="141"/>
        <v>0</v>
      </c>
      <c r="Z309" s="122">
        <f t="shared" si="142"/>
        <v>0</v>
      </c>
      <c r="AA309" s="123">
        <f t="shared" si="143"/>
        <v>0</v>
      </c>
      <c r="AB309" s="122">
        <f t="shared" si="144"/>
        <v>0</v>
      </c>
      <c r="AD309" s="3" t="str">
        <f t="shared" si="145"/>
        <v>False</v>
      </c>
      <c r="AE309" s="3" t="str">
        <f t="shared" si="146"/>
        <v>true</v>
      </c>
      <c r="AF309" s="3" t="e">
        <f>VLOOKUP(C309,#REF!,2,FALSE)</f>
        <v>#REF!</v>
      </c>
      <c r="AG309" s="3" t="e">
        <f t="shared" si="147"/>
        <v>#REF!</v>
      </c>
      <c r="AH309" s="3">
        <f t="shared" si="148"/>
        <v>0</v>
      </c>
      <c r="AI309" s="3">
        <f t="shared" si="149"/>
        <v>0</v>
      </c>
      <c r="AJ309" s="3">
        <f t="shared" si="150"/>
        <v>0</v>
      </c>
      <c r="AL309" s="3">
        <f t="shared" si="151"/>
        <v>0</v>
      </c>
      <c r="AM309" s="3">
        <f t="shared" si="152"/>
        <v>0</v>
      </c>
      <c r="AN309" s="3">
        <f t="shared" si="153"/>
        <v>0</v>
      </c>
      <c r="AO309" s="3">
        <f t="shared" si="154"/>
        <v>0</v>
      </c>
      <c r="AP309" s="3">
        <f t="shared" si="155"/>
        <v>0</v>
      </c>
      <c r="AQ309" s="3">
        <f t="shared" si="156"/>
        <v>0</v>
      </c>
      <c r="AS309" s="3" t="e">
        <f t="shared" si="157"/>
        <v>#REF!</v>
      </c>
      <c r="AU309" s="3" t="e">
        <f t="shared" si="158"/>
        <v>#NAME?</v>
      </c>
      <c r="AW309" s="3">
        <f t="shared" si="159"/>
        <v>0</v>
      </c>
      <c r="AX309" s="3">
        <f t="shared" si="160"/>
        <v>0</v>
      </c>
      <c r="AY309" s="3">
        <f t="shared" si="161"/>
        <v>0</v>
      </c>
      <c r="AZ309" s="3">
        <f t="shared" si="162"/>
        <v>0</v>
      </c>
      <c r="BA309" s="3">
        <f t="shared" si="163"/>
        <v>0</v>
      </c>
      <c r="BB309" s="3">
        <f t="shared" si="164"/>
        <v>0</v>
      </c>
    </row>
    <row r="310" spans="2:54" x14ac:dyDescent="0.35">
      <c r="B310" s="14">
        <v>283</v>
      </c>
      <c r="C310" s="13"/>
      <c r="D310" s="13"/>
      <c r="E310" s="130"/>
      <c r="F310" s="130"/>
      <c r="G310" s="129" t="str">
        <f t="shared" si="132"/>
        <v/>
      </c>
      <c r="H310" s="128"/>
      <c r="I310" s="189"/>
      <c r="J310" s="128"/>
      <c r="K310" s="127"/>
      <c r="L310" s="127"/>
      <c r="M310" s="126"/>
      <c r="N310" s="7"/>
      <c r="O310" s="6"/>
      <c r="P310" s="6"/>
      <c r="Q310" s="125" t="str">
        <f t="shared" si="133"/>
        <v/>
      </c>
      <c r="R310" s="124" t="str">
        <f t="shared" si="134"/>
        <v/>
      </c>
      <c r="S310" s="123">
        <f t="shared" si="135"/>
        <v>0</v>
      </c>
      <c r="T310" s="122">
        <f t="shared" si="136"/>
        <v>0</v>
      </c>
      <c r="U310" s="123">
        <f t="shared" si="137"/>
        <v>0</v>
      </c>
      <c r="V310" s="122">
        <f t="shared" si="138"/>
        <v>0</v>
      </c>
      <c r="W310" s="123">
        <f t="shared" si="139"/>
        <v>0</v>
      </c>
      <c r="X310" s="122">
        <f t="shared" si="140"/>
        <v>0</v>
      </c>
      <c r="Y310" s="123">
        <f t="shared" si="141"/>
        <v>0</v>
      </c>
      <c r="Z310" s="122">
        <f t="shared" si="142"/>
        <v>0</v>
      </c>
      <c r="AA310" s="123">
        <f t="shared" si="143"/>
        <v>0</v>
      </c>
      <c r="AB310" s="122">
        <f t="shared" si="144"/>
        <v>0</v>
      </c>
      <c r="AD310" s="3" t="str">
        <f t="shared" si="145"/>
        <v>False</v>
      </c>
      <c r="AE310" s="3" t="str">
        <f t="shared" si="146"/>
        <v>true</v>
      </c>
      <c r="AF310" s="3" t="e">
        <f>VLOOKUP(C310,#REF!,2,FALSE)</f>
        <v>#REF!</v>
      </c>
      <c r="AG310" s="3" t="e">
        <f t="shared" si="147"/>
        <v>#REF!</v>
      </c>
      <c r="AH310" s="3">
        <f t="shared" si="148"/>
        <v>0</v>
      </c>
      <c r="AI310" s="3">
        <f t="shared" si="149"/>
        <v>0</v>
      </c>
      <c r="AJ310" s="3">
        <f t="shared" si="150"/>
        <v>0</v>
      </c>
      <c r="AL310" s="3">
        <f t="shared" si="151"/>
        <v>0</v>
      </c>
      <c r="AM310" s="3">
        <f t="shared" si="152"/>
        <v>0</v>
      </c>
      <c r="AN310" s="3">
        <f t="shared" si="153"/>
        <v>0</v>
      </c>
      <c r="AO310" s="3">
        <f t="shared" si="154"/>
        <v>0</v>
      </c>
      <c r="AP310" s="3">
        <f t="shared" si="155"/>
        <v>0</v>
      </c>
      <c r="AQ310" s="3">
        <f t="shared" si="156"/>
        <v>0</v>
      </c>
      <c r="AS310" s="3" t="e">
        <f t="shared" si="157"/>
        <v>#REF!</v>
      </c>
      <c r="AU310" s="3" t="e">
        <f t="shared" si="158"/>
        <v>#NAME?</v>
      </c>
      <c r="AW310" s="3">
        <f t="shared" si="159"/>
        <v>0</v>
      </c>
      <c r="AX310" s="3">
        <f t="shared" si="160"/>
        <v>0</v>
      </c>
      <c r="AY310" s="3">
        <f t="shared" si="161"/>
        <v>0</v>
      </c>
      <c r="AZ310" s="3">
        <f t="shared" si="162"/>
        <v>0</v>
      </c>
      <c r="BA310" s="3">
        <f t="shared" si="163"/>
        <v>0</v>
      </c>
      <c r="BB310" s="3">
        <f t="shared" si="164"/>
        <v>0</v>
      </c>
    </row>
    <row r="311" spans="2:54" x14ac:dyDescent="0.35">
      <c r="B311" s="14">
        <v>284</v>
      </c>
      <c r="C311" s="13"/>
      <c r="D311" s="13"/>
      <c r="E311" s="130"/>
      <c r="F311" s="130"/>
      <c r="G311" s="129" t="str">
        <f t="shared" si="132"/>
        <v/>
      </c>
      <c r="H311" s="128"/>
      <c r="I311" s="189"/>
      <c r="J311" s="128"/>
      <c r="K311" s="127"/>
      <c r="L311" s="127"/>
      <c r="M311" s="126"/>
      <c r="N311" s="7"/>
      <c r="O311" s="6"/>
      <c r="P311" s="6"/>
      <c r="Q311" s="125" t="str">
        <f t="shared" si="133"/>
        <v/>
      </c>
      <c r="R311" s="124" t="str">
        <f t="shared" si="134"/>
        <v/>
      </c>
      <c r="S311" s="123">
        <f t="shared" si="135"/>
        <v>0</v>
      </c>
      <c r="T311" s="122">
        <f t="shared" si="136"/>
        <v>0</v>
      </c>
      <c r="U311" s="123">
        <f t="shared" si="137"/>
        <v>0</v>
      </c>
      <c r="V311" s="122">
        <f t="shared" si="138"/>
        <v>0</v>
      </c>
      <c r="W311" s="123">
        <f t="shared" si="139"/>
        <v>0</v>
      </c>
      <c r="X311" s="122">
        <f t="shared" si="140"/>
        <v>0</v>
      </c>
      <c r="Y311" s="123">
        <f t="shared" si="141"/>
        <v>0</v>
      </c>
      <c r="Z311" s="122">
        <f t="shared" si="142"/>
        <v>0</v>
      </c>
      <c r="AA311" s="123">
        <f t="shared" si="143"/>
        <v>0</v>
      </c>
      <c r="AB311" s="122">
        <f t="shared" si="144"/>
        <v>0</v>
      </c>
      <c r="AD311" s="3" t="str">
        <f t="shared" si="145"/>
        <v>False</v>
      </c>
      <c r="AE311" s="3" t="str">
        <f t="shared" si="146"/>
        <v>true</v>
      </c>
      <c r="AF311" s="3" t="e">
        <f>VLOOKUP(C311,#REF!,2,FALSE)</f>
        <v>#REF!</v>
      </c>
      <c r="AG311" s="3" t="e">
        <f t="shared" si="147"/>
        <v>#REF!</v>
      </c>
      <c r="AH311" s="3">
        <f t="shared" si="148"/>
        <v>0</v>
      </c>
      <c r="AI311" s="3">
        <f t="shared" si="149"/>
        <v>0</v>
      </c>
      <c r="AJ311" s="3">
        <f t="shared" si="150"/>
        <v>0</v>
      </c>
      <c r="AL311" s="3">
        <f t="shared" si="151"/>
        <v>0</v>
      </c>
      <c r="AM311" s="3">
        <f t="shared" si="152"/>
        <v>0</v>
      </c>
      <c r="AN311" s="3">
        <f t="shared" si="153"/>
        <v>0</v>
      </c>
      <c r="AO311" s="3">
        <f t="shared" si="154"/>
        <v>0</v>
      </c>
      <c r="AP311" s="3">
        <f t="shared" si="155"/>
        <v>0</v>
      </c>
      <c r="AQ311" s="3">
        <f t="shared" si="156"/>
        <v>0</v>
      </c>
      <c r="AS311" s="3" t="e">
        <f t="shared" si="157"/>
        <v>#REF!</v>
      </c>
      <c r="AU311" s="3" t="e">
        <f t="shared" si="158"/>
        <v>#NAME?</v>
      </c>
      <c r="AW311" s="3">
        <f t="shared" si="159"/>
        <v>0</v>
      </c>
      <c r="AX311" s="3">
        <f t="shared" si="160"/>
        <v>0</v>
      </c>
      <c r="AY311" s="3">
        <f t="shared" si="161"/>
        <v>0</v>
      </c>
      <c r="AZ311" s="3">
        <f t="shared" si="162"/>
        <v>0</v>
      </c>
      <c r="BA311" s="3">
        <f t="shared" si="163"/>
        <v>0</v>
      </c>
      <c r="BB311" s="3">
        <f t="shared" si="164"/>
        <v>0</v>
      </c>
    </row>
    <row r="312" spans="2:54" x14ac:dyDescent="0.35">
      <c r="B312" s="14">
        <v>285</v>
      </c>
      <c r="C312" s="13"/>
      <c r="D312" s="13"/>
      <c r="E312" s="130"/>
      <c r="F312" s="130"/>
      <c r="G312" s="129" t="str">
        <f t="shared" si="132"/>
        <v/>
      </c>
      <c r="H312" s="128"/>
      <c r="I312" s="189"/>
      <c r="J312" s="128"/>
      <c r="K312" s="127"/>
      <c r="L312" s="127"/>
      <c r="M312" s="126"/>
      <c r="N312" s="7"/>
      <c r="O312" s="6"/>
      <c r="P312" s="6"/>
      <c r="Q312" s="125" t="str">
        <f t="shared" si="133"/>
        <v/>
      </c>
      <c r="R312" s="124" t="str">
        <f t="shared" si="134"/>
        <v/>
      </c>
      <c r="S312" s="123">
        <f t="shared" si="135"/>
        <v>0</v>
      </c>
      <c r="T312" s="122">
        <f t="shared" si="136"/>
        <v>0</v>
      </c>
      <c r="U312" s="123">
        <f t="shared" si="137"/>
        <v>0</v>
      </c>
      <c r="V312" s="122">
        <f t="shared" si="138"/>
        <v>0</v>
      </c>
      <c r="W312" s="123">
        <f t="shared" si="139"/>
        <v>0</v>
      </c>
      <c r="X312" s="122">
        <f t="shared" si="140"/>
        <v>0</v>
      </c>
      <c r="Y312" s="123">
        <f t="shared" si="141"/>
        <v>0</v>
      </c>
      <c r="Z312" s="122">
        <f t="shared" si="142"/>
        <v>0</v>
      </c>
      <c r="AA312" s="123">
        <f t="shared" si="143"/>
        <v>0</v>
      </c>
      <c r="AB312" s="122">
        <f t="shared" si="144"/>
        <v>0</v>
      </c>
      <c r="AD312" s="3" t="str">
        <f t="shared" si="145"/>
        <v>False</v>
      </c>
      <c r="AE312" s="3" t="str">
        <f t="shared" si="146"/>
        <v>true</v>
      </c>
      <c r="AF312" s="3" t="e">
        <f>VLOOKUP(C312,#REF!,2,FALSE)</f>
        <v>#REF!</v>
      </c>
      <c r="AG312" s="3" t="e">
        <f t="shared" si="147"/>
        <v>#REF!</v>
      </c>
      <c r="AH312" s="3">
        <f t="shared" si="148"/>
        <v>0</v>
      </c>
      <c r="AI312" s="3">
        <f t="shared" si="149"/>
        <v>0</v>
      </c>
      <c r="AJ312" s="3">
        <f t="shared" si="150"/>
        <v>0</v>
      </c>
      <c r="AL312" s="3">
        <f t="shared" si="151"/>
        <v>0</v>
      </c>
      <c r="AM312" s="3">
        <f t="shared" si="152"/>
        <v>0</v>
      </c>
      <c r="AN312" s="3">
        <f t="shared" si="153"/>
        <v>0</v>
      </c>
      <c r="AO312" s="3">
        <f t="shared" si="154"/>
        <v>0</v>
      </c>
      <c r="AP312" s="3">
        <f t="shared" si="155"/>
        <v>0</v>
      </c>
      <c r="AQ312" s="3">
        <f t="shared" si="156"/>
        <v>0</v>
      </c>
      <c r="AS312" s="3" t="e">
        <f t="shared" si="157"/>
        <v>#REF!</v>
      </c>
      <c r="AU312" s="3" t="e">
        <f t="shared" si="158"/>
        <v>#NAME?</v>
      </c>
      <c r="AW312" s="3">
        <f t="shared" si="159"/>
        <v>0</v>
      </c>
      <c r="AX312" s="3">
        <f t="shared" si="160"/>
        <v>0</v>
      </c>
      <c r="AY312" s="3">
        <f t="shared" si="161"/>
        <v>0</v>
      </c>
      <c r="AZ312" s="3">
        <f t="shared" si="162"/>
        <v>0</v>
      </c>
      <c r="BA312" s="3">
        <f t="shared" si="163"/>
        <v>0</v>
      </c>
      <c r="BB312" s="3">
        <f t="shared" si="164"/>
        <v>0</v>
      </c>
    </row>
    <row r="313" spans="2:54" x14ac:dyDescent="0.35">
      <c r="B313" s="14">
        <v>286</v>
      </c>
      <c r="C313" s="13"/>
      <c r="D313" s="13"/>
      <c r="E313" s="130"/>
      <c r="F313" s="130"/>
      <c r="G313" s="129" t="str">
        <f t="shared" si="132"/>
        <v/>
      </c>
      <c r="H313" s="128"/>
      <c r="I313" s="189"/>
      <c r="J313" s="128"/>
      <c r="K313" s="127"/>
      <c r="L313" s="127"/>
      <c r="M313" s="126"/>
      <c r="N313" s="7"/>
      <c r="O313" s="6"/>
      <c r="P313" s="6"/>
      <c r="Q313" s="125" t="str">
        <f t="shared" si="133"/>
        <v/>
      </c>
      <c r="R313" s="124" t="str">
        <f t="shared" si="134"/>
        <v/>
      </c>
      <c r="S313" s="123">
        <f t="shared" si="135"/>
        <v>0</v>
      </c>
      <c r="T313" s="122">
        <f t="shared" si="136"/>
        <v>0</v>
      </c>
      <c r="U313" s="123">
        <f t="shared" si="137"/>
        <v>0</v>
      </c>
      <c r="V313" s="122">
        <f t="shared" si="138"/>
        <v>0</v>
      </c>
      <c r="W313" s="123">
        <f t="shared" si="139"/>
        <v>0</v>
      </c>
      <c r="X313" s="122">
        <f t="shared" si="140"/>
        <v>0</v>
      </c>
      <c r="Y313" s="123">
        <f t="shared" si="141"/>
        <v>0</v>
      </c>
      <c r="Z313" s="122">
        <f t="shared" si="142"/>
        <v>0</v>
      </c>
      <c r="AA313" s="123">
        <f t="shared" si="143"/>
        <v>0</v>
      </c>
      <c r="AB313" s="122">
        <f t="shared" si="144"/>
        <v>0</v>
      </c>
      <c r="AD313" s="3" t="str">
        <f t="shared" si="145"/>
        <v>False</v>
      </c>
      <c r="AE313" s="3" t="str">
        <f t="shared" si="146"/>
        <v>true</v>
      </c>
      <c r="AF313" s="3" t="e">
        <f>VLOOKUP(C313,#REF!,2,FALSE)</f>
        <v>#REF!</v>
      </c>
      <c r="AG313" s="3" t="e">
        <f t="shared" si="147"/>
        <v>#REF!</v>
      </c>
      <c r="AH313" s="3">
        <f t="shared" si="148"/>
        <v>0</v>
      </c>
      <c r="AI313" s="3">
        <f t="shared" si="149"/>
        <v>0</v>
      </c>
      <c r="AJ313" s="3">
        <f t="shared" si="150"/>
        <v>0</v>
      </c>
      <c r="AL313" s="3">
        <f t="shared" si="151"/>
        <v>0</v>
      </c>
      <c r="AM313" s="3">
        <f t="shared" si="152"/>
        <v>0</v>
      </c>
      <c r="AN313" s="3">
        <f t="shared" si="153"/>
        <v>0</v>
      </c>
      <c r="AO313" s="3">
        <f t="shared" si="154"/>
        <v>0</v>
      </c>
      <c r="AP313" s="3">
        <f t="shared" si="155"/>
        <v>0</v>
      </c>
      <c r="AQ313" s="3">
        <f t="shared" si="156"/>
        <v>0</v>
      </c>
      <c r="AS313" s="3" t="e">
        <f t="shared" si="157"/>
        <v>#REF!</v>
      </c>
      <c r="AU313" s="3" t="e">
        <f t="shared" si="158"/>
        <v>#NAME?</v>
      </c>
      <c r="AW313" s="3">
        <f t="shared" si="159"/>
        <v>0</v>
      </c>
      <c r="AX313" s="3">
        <f t="shared" si="160"/>
        <v>0</v>
      </c>
      <c r="AY313" s="3">
        <f t="shared" si="161"/>
        <v>0</v>
      </c>
      <c r="AZ313" s="3">
        <f t="shared" si="162"/>
        <v>0</v>
      </c>
      <c r="BA313" s="3">
        <f t="shared" si="163"/>
        <v>0</v>
      </c>
      <c r="BB313" s="3">
        <f t="shared" si="164"/>
        <v>0</v>
      </c>
    </row>
    <row r="314" spans="2:54" x14ac:dyDescent="0.35">
      <c r="B314" s="14">
        <v>287</v>
      </c>
      <c r="C314" s="13"/>
      <c r="D314" s="13"/>
      <c r="E314" s="130"/>
      <c r="F314" s="130"/>
      <c r="G314" s="129" t="str">
        <f t="shared" si="132"/>
        <v/>
      </c>
      <c r="H314" s="128"/>
      <c r="I314" s="189"/>
      <c r="J314" s="128"/>
      <c r="K314" s="127"/>
      <c r="L314" s="127"/>
      <c r="M314" s="126"/>
      <c r="N314" s="7"/>
      <c r="O314" s="6"/>
      <c r="P314" s="6"/>
      <c r="Q314" s="125" t="str">
        <f t="shared" si="133"/>
        <v/>
      </c>
      <c r="R314" s="124" t="str">
        <f t="shared" si="134"/>
        <v/>
      </c>
      <c r="S314" s="123">
        <f t="shared" si="135"/>
        <v>0</v>
      </c>
      <c r="T314" s="122">
        <f t="shared" si="136"/>
        <v>0</v>
      </c>
      <c r="U314" s="123">
        <f t="shared" si="137"/>
        <v>0</v>
      </c>
      <c r="V314" s="122">
        <f t="shared" si="138"/>
        <v>0</v>
      </c>
      <c r="W314" s="123">
        <f t="shared" si="139"/>
        <v>0</v>
      </c>
      <c r="X314" s="122">
        <f t="shared" si="140"/>
        <v>0</v>
      </c>
      <c r="Y314" s="123">
        <f t="shared" si="141"/>
        <v>0</v>
      </c>
      <c r="Z314" s="122">
        <f t="shared" si="142"/>
        <v>0</v>
      </c>
      <c r="AA314" s="123">
        <f t="shared" si="143"/>
        <v>0</v>
      </c>
      <c r="AB314" s="122">
        <f t="shared" si="144"/>
        <v>0</v>
      </c>
      <c r="AD314" s="3" t="str">
        <f t="shared" si="145"/>
        <v>False</v>
      </c>
      <c r="AE314" s="3" t="str">
        <f t="shared" si="146"/>
        <v>true</v>
      </c>
      <c r="AF314" s="3" t="e">
        <f>VLOOKUP(C314,#REF!,2,FALSE)</f>
        <v>#REF!</v>
      </c>
      <c r="AG314" s="3" t="e">
        <f t="shared" si="147"/>
        <v>#REF!</v>
      </c>
      <c r="AH314" s="3">
        <f t="shared" si="148"/>
        <v>0</v>
      </c>
      <c r="AI314" s="3">
        <f t="shared" si="149"/>
        <v>0</v>
      </c>
      <c r="AJ314" s="3">
        <f t="shared" si="150"/>
        <v>0</v>
      </c>
      <c r="AL314" s="3">
        <f t="shared" si="151"/>
        <v>0</v>
      </c>
      <c r="AM314" s="3">
        <f t="shared" si="152"/>
        <v>0</v>
      </c>
      <c r="AN314" s="3">
        <f t="shared" si="153"/>
        <v>0</v>
      </c>
      <c r="AO314" s="3">
        <f t="shared" si="154"/>
        <v>0</v>
      </c>
      <c r="AP314" s="3">
        <f t="shared" si="155"/>
        <v>0</v>
      </c>
      <c r="AQ314" s="3">
        <f t="shared" si="156"/>
        <v>0</v>
      </c>
      <c r="AS314" s="3" t="e">
        <f t="shared" si="157"/>
        <v>#REF!</v>
      </c>
      <c r="AU314" s="3" t="e">
        <f t="shared" si="158"/>
        <v>#NAME?</v>
      </c>
      <c r="AW314" s="3">
        <f t="shared" si="159"/>
        <v>0</v>
      </c>
      <c r="AX314" s="3">
        <f t="shared" si="160"/>
        <v>0</v>
      </c>
      <c r="AY314" s="3">
        <f t="shared" si="161"/>
        <v>0</v>
      </c>
      <c r="AZ314" s="3">
        <f t="shared" si="162"/>
        <v>0</v>
      </c>
      <c r="BA314" s="3">
        <f t="shared" si="163"/>
        <v>0</v>
      </c>
      <c r="BB314" s="3">
        <f t="shared" si="164"/>
        <v>0</v>
      </c>
    </row>
    <row r="315" spans="2:54" x14ac:dyDescent="0.35">
      <c r="B315" s="14">
        <v>288</v>
      </c>
      <c r="C315" s="13"/>
      <c r="D315" s="13"/>
      <c r="E315" s="130"/>
      <c r="F315" s="130"/>
      <c r="G315" s="129" t="str">
        <f t="shared" si="132"/>
        <v/>
      </c>
      <c r="H315" s="128"/>
      <c r="I315" s="189"/>
      <c r="J315" s="128"/>
      <c r="K315" s="127"/>
      <c r="L315" s="127"/>
      <c r="M315" s="126"/>
      <c r="N315" s="7"/>
      <c r="O315" s="6"/>
      <c r="P315" s="6"/>
      <c r="Q315" s="125" t="str">
        <f t="shared" si="133"/>
        <v/>
      </c>
      <c r="R315" s="124" t="str">
        <f t="shared" si="134"/>
        <v/>
      </c>
      <c r="S315" s="123">
        <f t="shared" si="135"/>
        <v>0</v>
      </c>
      <c r="T315" s="122">
        <f t="shared" si="136"/>
        <v>0</v>
      </c>
      <c r="U315" s="123">
        <f t="shared" si="137"/>
        <v>0</v>
      </c>
      <c r="V315" s="122">
        <f t="shared" si="138"/>
        <v>0</v>
      </c>
      <c r="W315" s="123">
        <f t="shared" si="139"/>
        <v>0</v>
      </c>
      <c r="X315" s="122">
        <f t="shared" si="140"/>
        <v>0</v>
      </c>
      <c r="Y315" s="123">
        <f t="shared" si="141"/>
        <v>0</v>
      </c>
      <c r="Z315" s="122">
        <f t="shared" si="142"/>
        <v>0</v>
      </c>
      <c r="AA315" s="123">
        <f t="shared" si="143"/>
        <v>0</v>
      </c>
      <c r="AB315" s="122">
        <f t="shared" si="144"/>
        <v>0</v>
      </c>
      <c r="AD315" s="3" t="str">
        <f t="shared" si="145"/>
        <v>False</v>
      </c>
      <c r="AE315" s="3" t="str">
        <f t="shared" si="146"/>
        <v>true</v>
      </c>
      <c r="AF315" s="3" t="e">
        <f>VLOOKUP(C315,#REF!,2,FALSE)</f>
        <v>#REF!</v>
      </c>
      <c r="AG315" s="3" t="e">
        <f t="shared" si="147"/>
        <v>#REF!</v>
      </c>
      <c r="AH315" s="3">
        <f t="shared" si="148"/>
        <v>0</v>
      </c>
      <c r="AI315" s="3">
        <f t="shared" si="149"/>
        <v>0</v>
      </c>
      <c r="AJ315" s="3">
        <f t="shared" si="150"/>
        <v>0</v>
      </c>
      <c r="AL315" s="3">
        <f t="shared" si="151"/>
        <v>0</v>
      </c>
      <c r="AM315" s="3">
        <f t="shared" si="152"/>
        <v>0</v>
      </c>
      <c r="AN315" s="3">
        <f t="shared" si="153"/>
        <v>0</v>
      </c>
      <c r="AO315" s="3">
        <f t="shared" si="154"/>
        <v>0</v>
      </c>
      <c r="AP315" s="3">
        <f t="shared" si="155"/>
        <v>0</v>
      </c>
      <c r="AQ315" s="3">
        <f t="shared" si="156"/>
        <v>0</v>
      </c>
      <c r="AS315" s="3" t="e">
        <f t="shared" si="157"/>
        <v>#REF!</v>
      </c>
      <c r="AU315" s="3" t="e">
        <f t="shared" si="158"/>
        <v>#NAME?</v>
      </c>
      <c r="AW315" s="3">
        <f t="shared" si="159"/>
        <v>0</v>
      </c>
      <c r="AX315" s="3">
        <f t="shared" si="160"/>
        <v>0</v>
      </c>
      <c r="AY315" s="3">
        <f t="shared" si="161"/>
        <v>0</v>
      </c>
      <c r="AZ315" s="3">
        <f t="shared" si="162"/>
        <v>0</v>
      </c>
      <c r="BA315" s="3">
        <f t="shared" si="163"/>
        <v>0</v>
      </c>
      <c r="BB315" s="3">
        <f t="shared" si="164"/>
        <v>0</v>
      </c>
    </row>
    <row r="316" spans="2:54" x14ac:dyDescent="0.35">
      <c r="B316" s="14">
        <v>289</v>
      </c>
      <c r="C316" s="13"/>
      <c r="D316" s="13"/>
      <c r="E316" s="130"/>
      <c r="F316" s="130"/>
      <c r="G316" s="129" t="str">
        <f t="shared" si="132"/>
        <v/>
      </c>
      <c r="H316" s="128"/>
      <c r="I316" s="189"/>
      <c r="J316" s="128"/>
      <c r="K316" s="127"/>
      <c r="L316" s="127"/>
      <c r="M316" s="126"/>
      <c r="N316" s="7"/>
      <c r="O316" s="6"/>
      <c r="P316" s="6"/>
      <c r="Q316" s="125" t="str">
        <f t="shared" si="133"/>
        <v/>
      </c>
      <c r="R316" s="124" t="str">
        <f t="shared" si="134"/>
        <v/>
      </c>
      <c r="S316" s="123">
        <f t="shared" si="135"/>
        <v>0</v>
      </c>
      <c r="T316" s="122">
        <f t="shared" si="136"/>
        <v>0</v>
      </c>
      <c r="U316" s="123">
        <f t="shared" si="137"/>
        <v>0</v>
      </c>
      <c r="V316" s="122">
        <f t="shared" si="138"/>
        <v>0</v>
      </c>
      <c r="W316" s="123">
        <f t="shared" si="139"/>
        <v>0</v>
      </c>
      <c r="X316" s="122">
        <f t="shared" si="140"/>
        <v>0</v>
      </c>
      <c r="Y316" s="123">
        <f t="shared" si="141"/>
        <v>0</v>
      </c>
      <c r="Z316" s="122">
        <f t="shared" si="142"/>
        <v>0</v>
      </c>
      <c r="AA316" s="123">
        <f t="shared" si="143"/>
        <v>0</v>
      </c>
      <c r="AB316" s="122">
        <f t="shared" si="144"/>
        <v>0</v>
      </c>
      <c r="AD316" s="3" t="str">
        <f t="shared" si="145"/>
        <v>False</v>
      </c>
      <c r="AE316" s="3" t="str">
        <f t="shared" si="146"/>
        <v>true</v>
      </c>
      <c r="AF316" s="3" t="e">
        <f>VLOOKUP(C316,#REF!,2,FALSE)</f>
        <v>#REF!</v>
      </c>
      <c r="AG316" s="3" t="e">
        <f t="shared" si="147"/>
        <v>#REF!</v>
      </c>
      <c r="AH316" s="3">
        <f t="shared" si="148"/>
        <v>0</v>
      </c>
      <c r="AI316" s="3">
        <f t="shared" si="149"/>
        <v>0</v>
      </c>
      <c r="AJ316" s="3">
        <f t="shared" si="150"/>
        <v>0</v>
      </c>
      <c r="AL316" s="3">
        <f t="shared" si="151"/>
        <v>0</v>
      </c>
      <c r="AM316" s="3">
        <f t="shared" si="152"/>
        <v>0</v>
      </c>
      <c r="AN316" s="3">
        <f t="shared" si="153"/>
        <v>0</v>
      </c>
      <c r="AO316" s="3">
        <f t="shared" si="154"/>
        <v>0</v>
      </c>
      <c r="AP316" s="3">
        <f t="shared" si="155"/>
        <v>0</v>
      </c>
      <c r="AQ316" s="3">
        <f t="shared" si="156"/>
        <v>0</v>
      </c>
      <c r="AS316" s="3" t="e">
        <f t="shared" si="157"/>
        <v>#REF!</v>
      </c>
      <c r="AU316" s="3" t="e">
        <f t="shared" si="158"/>
        <v>#NAME?</v>
      </c>
      <c r="AW316" s="3">
        <f t="shared" si="159"/>
        <v>0</v>
      </c>
      <c r="AX316" s="3">
        <f t="shared" si="160"/>
        <v>0</v>
      </c>
      <c r="AY316" s="3">
        <f t="shared" si="161"/>
        <v>0</v>
      </c>
      <c r="AZ316" s="3">
        <f t="shared" si="162"/>
        <v>0</v>
      </c>
      <c r="BA316" s="3">
        <f t="shared" si="163"/>
        <v>0</v>
      </c>
      <c r="BB316" s="3">
        <f t="shared" si="164"/>
        <v>0</v>
      </c>
    </row>
    <row r="317" spans="2:54" x14ac:dyDescent="0.35">
      <c r="B317" s="14">
        <v>290</v>
      </c>
      <c r="C317" s="13"/>
      <c r="D317" s="13"/>
      <c r="E317" s="130"/>
      <c r="F317" s="130"/>
      <c r="G317" s="129" t="str">
        <f t="shared" si="132"/>
        <v/>
      </c>
      <c r="H317" s="128"/>
      <c r="I317" s="189"/>
      <c r="J317" s="128"/>
      <c r="K317" s="127"/>
      <c r="L317" s="127"/>
      <c r="M317" s="126"/>
      <c r="N317" s="7"/>
      <c r="O317" s="6"/>
      <c r="P317" s="6"/>
      <c r="Q317" s="125" t="str">
        <f t="shared" si="133"/>
        <v/>
      </c>
      <c r="R317" s="124" t="str">
        <f t="shared" si="134"/>
        <v/>
      </c>
      <c r="S317" s="123">
        <f t="shared" si="135"/>
        <v>0</v>
      </c>
      <c r="T317" s="122">
        <f t="shared" si="136"/>
        <v>0</v>
      </c>
      <c r="U317" s="123">
        <f t="shared" si="137"/>
        <v>0</v>
      </c>
      <c r="V317" s="122">
        <f t="shared" si="138"/>
        <v>0</v>
      </c>
      <c r="W317" s="123">
        <f t="shared" si="139"/>
        <v>0</v>
      </c>
      <c r="X317" s="122">
        <f t="shared" si="140"/>
        <v>0</v>
      </c>
      <c r="Y317" s="123">
        <f t="shared" si="141"/>
        <v>0</v>
      </c>
      <c r="Z317" s="122">
        <f t="shared" si="142"/>
        <v>0</v>
      </c>
      <c r="AA317" s="123">
        <f t="shared" si="143"/>
        <v>0</v>
      </c>
      <c r="AB317" s="122">
        <f t="shared" si="144"/>
        <v>0</v>
      </c>
      <c r="AD317" s="3" t="str">
        <f t="shared" si="145"/>
        <v>False</v>
      </c>
      <c r="AE317" s="3" t="str">
        <f t="shared" si="146"/>
        <v>true</v>
      </c>
      <c r="AF317" s="3" t="e">
        <f>VLOOKUP(C317,#REF!,2,FALSE)</f>
        <v>#REF!</v>
      </c>
      <c r="AG317" s="3" t="e">
        <f t="shared" si="147"/>
        <v>#REF!</v>
      </c>
      <c r="AH317" s="3">
        <f t="shared" si="148"/>
        <v>0</v>
      </c>
      <c r="AI317" s="3">
        <f t="shared" si="149"/>
        <v>0</v>
      </c>
      <c r="AJ317" s="3">
        <f t="shared" si="150"/>
        <v>0</v>
      </c>
      <c r="AL317" s="3">
        <f t="shared" si="151"/>
        <v>0</v>
      </c>
      <c r="AM317" s="3">
        <f t="shared" si="152"/>
        <v>0</v>
      </c>
      <c r="AN317" s="3">
        <f t="shared" si="153"/>
        <v>0</v>
      </c>
      <c r="AO317" s="3">
        <f t="shared" si="154"/>
        <v>0</v>
      </c>
      <c r="AP317" s="3">
        <f t="shared" si="155"/>
        <v>0</v>
      </c>
      <c r="AQ317" s="3">
        <f t="shared" si="156"/>
        <v>0</v>
      </c>
      <c r="AS317" s="3" t="e">
        <f t="shared" si="157"/>
        <v>#REF!</v>
      </c>
      <c r="AU317" s="3" t="e">
        <f t="shared" si="158"/>
        <v>#NAME?</v>
      </c>
      <c r="AW317" s="3">
        <f t="shared" si="159"/>
        <v>0</v>
      </c>
      <c r="AX317" s="3">
        <f t="shared" si="160"/>
        <v>0</v>
      </c>
      <c r="AY317" s="3">
        <f t="shared" si="161"/>
        <v>0</v>
      </c>
      <c r="AZ317" s="3">
        <f t="shared" si="162"/>
        <v>0</v>
      </c>
      <c r="BA317" s="3">
        <f t="shared" si="163"/>
        <v>0</v>
      </c>
      <c r="BB317" s="3">
        <f t="shared" si="164"/>
        <v>0</v>
      </c>
    </row>
    <row r="318" spans="2:54" x14ac:dyDescent="0.35">
      <c r="B318" s="14">
        <v>291</v>
      </c>
      <c r="C318" s="13"/>
      <c r="D318" s="13"/>
      <c r="E318" s="130"/>
      <c r="F318" s="130"/>
      <c r="G318" s="129" t="str">
        <f t="shared" si="132"/>
        <v/>
      </c>
      <c r="H318" s="128"/>
      <c r="I318" s="189"/>
      <c r="J318" s="128"/>
      <c r="K318" s="127"/>
      <c r="L318" s="127"/>
      <c r="M318" s="126"/>
      <c r="N318" s="7"/>
      <c r="O318" s="6"/>
      <c r="P318" s="6"/>
      <c r="Q318" s="125" t="str">
        <f t="shared" si="133"/>
        <v/>
      </c>
      <c r="R318" s="124" t="str">
        <f t="shared" si="134"/>
        <v/>
      </c>
      <c r="S318" s="123">
        <f t="shared" si="135"/>
        <v>0</v>
      </c>
      <c r="T318" s="122">
        <f t="shared" si="136"/>
        <v>0</v>
      </c>
      <c r="U318" s="123">
        <f t="shared" si="137"/>
        <v>0</v>
      </c>
      <c r="V318" s="122">
        <f t="shared" si="138"/>
        <v>0</v>
      </c>
      <c r="W318" s="123">
        <f t="shared" si="139"/>
        <v>0</v>
      </c>
      <c r="X318" s="122">
        <f t="shared" si="140"/>
        <v>0</v>
      </c>
      <c r="Y318" s="123">
        <f t="shared" si="141"/>
        <v>0</v>
      </c>
      <c r="Z318" s="122">
        <f t="shared" si="142"/>
        <v>0</v>
      </c>
      <c r="AA318" s="123">
        <f t="shared" si="143"/>
        <v>0</v>
      </c>
      <c r="AB318" s="122">
        <f t="shared" si="144"/>
        <v>0</v>
      </c>
      <c r="AD318" s="3" t="str">
        <f t="shared" si="145"/>
        <v>False</v>
      </c>
      <c r="AE318" s="3" t="str">
        <f t="shared" si="146"/>
        <v>true</v>
      </c>
      <c r="AF318" s="3" t="e">
        <f>VLOOKUP(C318,#REF!,2,FALSE)</f>
        <v>#REF!</v>
      </c>
      <c r="AG318" s="3" t="e">
        <f t="shared" si="147"/>
        <v>#REF!</v>
      </c>
      <c r="AH318" s="3">
        <f t="shared" si="148"/>
        <v>0</v>
      </c>
      <c r="AI318" s="3">
        <f t="shared" si="149"/>
        <v>0</v>
      </c>
      <c r="AJ318" s="3">
        <f t="shared" si="150"/>
        <v>0</v>
      </c>
      <c r="AL318" s="3">
        <f t="shared" si="151"/>
        <v>0</v>
      </c>
      <c r="AM318" s="3">
        <f t="shared" si="152"/>
        <v>0</v>
      </c>
      <c r="AN318" s="3">
        <f t="shared" si="153"/>
        <v>0</v>
      </c>
      <c r="AO318" s="3">
        <f t="shared" si="154"/>
        <v>0</v>
      </c>
      <c r="AP318" s="3">
        <f t="shared" si="155"/>
        <v>0</v>
      </c>
      <c r="AQ318" s="3">
        <f t="shared" si="156"/>
        <v>0</v>
      </c>
      <c r="AS318" s="3" t="e">
        <f t="shared" si="157"/>
        <v>#REF!</v>
      </c>
      <c r="AU318" s="3" t="e">
        <f t="shared" si="158"/>
        <v>#NAME?</v>
      </c>
      <c r="AW318" s="3">
        <f t="shared" si="159"/>
        <v>0</v>
      </c>
      <c r="AX318" s="3">
        <f t="shared" si="160"/>
        <v>0</v>
      </c>
      <c r="AY318" s="3">
        <f t="shared" si="161"/>
        <v>0</v>
      </c>
      <c r="AZ318" s="3">
        <f t="shared" si="162"/>
        <v>0</v>
      </c>
      <c r="BA318" s="3">
        <f t="shared" si="163"/>
        <v>0</v>
      </c>
      <c r="BB318" s="3">
        <f t="shared" si="164"/>
        <v>0</v>
      </c>
    </row>
    <row r="319" spans="2:54" x14ac:dyDescent="0.35">
      <c r="B319" s="14">
        <v>292</v>
      </c>
      <c r="C319" s="13"/>
      <c r="D319" s="13"/>
      <c r="E319" s="130"/>
      <c r="F319" s="130"/>
      <c r="G319" s="129" t="str">
        <f t="shared" si="132"/>
        <v/>
      </c>
      <c r="H319" s="128"/>
      <c r="I319" s="189"/>
      <c r="J319" s="128"/>
      <c r="K319" s="127"/>
      <c r="L319" s="127"/>
      <c r="M319" s="126"/>
      <c r="N319" s="7"/>
      <c r="O319" s="6"/>
      <c r="P319" s="6"/>
      <c r="Q319" s="125" t="str">
        <f t="shared" si="133"/>
        <v/>
      </c>
      <c r="R319" s="124" t="str">
        <f t="shared" si="134"/>
        <v/>
      </c>
      <c r="S319" s="123">
        <f t="shared" si="135"/>
        <v>0</v>
      </c>
      <c r="T319" s="122">
        <f t="shared" si="136"/>
        <v>0</v>
      </c>
      <c r="U319" s="123">
        <f t="shared" si="137"/>
        <v>0</v>
      </c>
      <c r="V319" s="122">
        <f t="shared" si="138"/>
        <v>0</v>
      </c>
      <c r="W319" s="123">
        <f t="shared" si="139"/>
        <v>0</v>
      </c>
      <c r="X319" s="122">
        <f t="shared" si="140"/>
        <v>0</v>
      </c>
      <c r="Y319" s="123">
        <f t="shared" si="141"/>
        <v>0</v>
      </c>
      <c r="Z319" s="122">
        <f t="shared" si="142"/>
        <v>0</v>
      </c>
      <c r="AA319" s="123">
        <f t="shared" si="143"/>
        <v>0</v>
      </c>
      <c r="AB319" s="122">
        <f t="shared" si="144"/>
        <v>0</v>
      </c>
      <c r="AD319" s="3" t="str">
        <f t="shared" si="145"/>
        <v>False</v>
      </c>
      <c r="AE319" s="3" t="str">
        <f t="shared" si="146"/>
        <v>true</v>
      </c>
      <c r="AF319" s="3" t="e">
        <f>VLOOKUP(C319,#REF!,2,FALSE)</f>
        <v>#REF!</v>
      </c>
      <c r="AG319" s="3" t="e">
        <f t="shared" si="147"/>
        <v>#REF!</v>
      </c>
      <c r="AH319" s="3">
        <f t="shared" si="148"/>
        <v>0</v>
      </c>
      <c r="AI319" s="3">
        <f t="shared" si="149"/>
        <v>0</v>
      </c>
      <c r="AJ319" s="3">
        <f t="shared" si="150"/>
        <v>0</v>
      </c>
      <c r="AL319" s="3">
        <f t="shared" si="151"/>
        <v>0</v>
      </c>
      <c r="AM319" s="3">
        <f t="shared" si="152"/>
        <v>0</v>
      </c>
      <c r="AN319" s="3">
        <f t="shared" si="153"/>
        <v>0</v>
      </c>
      <c r="AO319" s="3">
        <f t="shared" si="154"/>
        <v>0</v>
      </c>
      <c r="AP319" s="3">
        <f t="shared" si="155"/>
        <v>0</v>
      </c>
      <c r="AQ319" s="3">
        <f t="shared" si="156"/>
        <v>0</v>
      </c>
      <c r="AS319" s="3" t="e">
        <f t="shared" si="157"/>
        <v>#REF!</v>
      </c>
      <c r="AU319" s="3" t="e">
        <f t="shared" si="158"/>
        <v>#NAME?</v>
      </c>
      <c r="AW319" s="3">
        <f t="shared" si="159"/>
        <v>0</v>
      </c>
      <c r="AX319" s="3">
        <f t="shared" si="160"/>
        <v>0</v>
      </c>
      <c r="AY319" s="3">
        <f t="shared" si="161"/>
        <v>0</v>
      </c>
      <c r="AZ319" s="3">
        <f t="shared" si="162"/>
        <v>0</v>
      </c>
      <c r="BA319" s="3">
        <f t="shared" si="163"/>
        <v>0</v>
      </c>
      <c r="BB319" s="3">
        <f t="shared" si="164"/>
        <v>0</v>
      </c>
    </row>
    <row r="320" spans="2:54" x14ac:dyDescent="0.35">
      <c r="B320" s="14">
        <v>293</v>
      </c>
      <c r="C320" s="13"/>
      <c r="D320" s="13"/>
      <c r="E320" s="130"/>
      <c r="F320" s="130"/>
      <c r="G320" s="129" t="str">
        <f t="shared" si="132"/>
        <v/>
      </c>
      <c r="H320" s="128"/>
      <c r="I320" s="189"/>
      <c r="J320" s="128"/>
      <c r="K320" s="127"/>
      <c r="L320" s="127"/>
      <c r="M320" s="126"/>
      <c r="N320" s="7"/>
      <c r="O320" s="6"/>
      <c r="P320" s="6"/>
      <c r="Q320" s="125" t="str">
        <f t="shared" si="133"/>
        <v/>
      </c>
      <c r="R320" s="124" t="str">
        <f t="shared" si="134"/>
        <v/>
      </c>
      <c r="S320" s="123">
        <f t="shared" si="135"/>
        <v>0</v>
      </c>
      <c r="T320" s="122">
        <f t="shared" si="136"/>
        <v>0</v>
      </c>
      <c r="U320" s="123">
        <f t="shared" si="137"/>
        <v>0</v>
      </c>
      <c r="V320" s="122">
        <f t="shared" si="138"/>
        <v>0</v>
      </c>
      <c r="W320" s="123">
        <f t="shared" si="139"/>
        <v>0</v>
      </c>
      <c r="X320" s="122">
        <f t="shared" si="140"/>
        <v>0</v>
      </c>
      <c r="Y320" s="123">
        <f t="shared" si="141"/>
        <v>0</v>
      </c>
      <c r="Z320" s="122">
        <f t="shared" si="142"/>
        <v>0</v>
      </c>
      <c r="AA320" s="123">
        <f t="shared" si="143"/>
        <v>0</v>
      </c>
      <c r="AB320" s="122">
        <f t="shared" si="144"/>
        <v>0</v>
      </c>
      <c r="AD320" s="3" t="str">
        <f t="shared" si="145"/>
        <v>False</v>
      </c>
      <c r="AE320" s="3" t="str">
        <f t="shared" si="146"/>
        <v>true</v>
      </c>
      <c r="AF320" s="3" t="e">
        <f>VLOOKUP(C320,#REF!,2,FALSE)</f>
        <v>#REF!</v>
      </c>
      <c r="AG320" s="3" t="e">
        <f t="shared" si="147"/>
        <v>#REF!</v>
      </c>
      <c r="AH320" s="3">
        <f t="shared" si="148"/>
        <v>0</v>
      </c>
      <c r="AI320" s="3">
        <f t="shared" si="149"/>
        <v>0</v>
      </c>
      <c r="AJ320" s="3">
        <f t="shared" si="150"/>
        <v>0</v>
      </c>
      <c r="AL320" s="3">
        <f t="shared" si="151"/>
        <v>0</v>
      </c>
      <c r="AM320" s="3">
        <f t="shared" si="152"/>
        <v>0</v>
      </c>
      <c r="AN320" s="3">
        <f t="shared" si="153"/>
        <v>0</v>
      </c>
      <c r="AO320" s="3">
        <f t="shared" si="154"/>
        <v>0</v>
      </c>
      <c r="AP320" s="3">
        <f t="shared" si="155"/>
        <v>0</v>
      </c>
      <c r="AQ320" s="3">
        <f t="shared" si="156"/>
        <v>0</v>
      </c>
      <c r="AS320" s="3" t="e">
        <f t="shared" si="157"/>
        <v>#REF!</v>
      </c>
      <c r="AU320" s="3" t="e">
        <f t="shared" si="158"/>
        <v>#NAME?</v>
      </c>
      <c r="AW320" s="3">
        <f t="shared" si="159"/>
        <v>0</v>
      </c>
      <c r="AX320" s="3">
        <f t="shared" si="160"/>
        <v>0</v>
      </c>
      <c r="AY320" s="3">
        <f t="shared" si="161"/>
        <v>0</v>
      </c>
      <c r="AZ320" s="3">
        <f t="shared" si="162"/>
        <v>0</v>
      </c>
      <c r="BA320" s="3">
        <f t="shared" si="163"/>
        <v>0</v>
      </c>
      <c r="BB320" s="3">
        <f t="shared" si="164"/>
        <v>0</v>
      </c>
    </row>
    <row r="321" spans="2:54" x14ac:dyDescent="0.35">
      <c r="B321" s="14">
        <v>294</v>
      </c>
      <c r="C321" s="13"/>
      <c r="D321" s="13"/>
      <c r="E321" s="130"/>
      <c r="F321" s="130"/>
      <c r="G321" s="129" t="str">
        <f t="shared" si="132"/>
        <v/>
      </c>
      <c r="H321" s="128"/>
      <c r="I321" s="189"/>
      <c r="J321" s="128"/>
      <c r="K321" s="127"/>
      <c r="L321" s="127"/>
      <c r="M321" s="126"/>
      <c r="N321" s="7"/>
      <c r="O321" s="6"/>
      <c r="P321" s="6"/>
      <c r="Q321" s="125" t="str">
        <f t="shared" si="133"/>
        <v/>
      </c>
      <c r="R321" s="124" t="str">
        <f t="shared" si="134"/>
        <v/>
      </c>
      <c r="S321" s="123">
        <f t="shared" si="135"/>
        <v>0</v>
      </c>
      <c r="T321" s="122">
        <f t="shared" si="136"/>
        <v>0</v>
      </c>
      <c r="U321" s="123">
        <f t="shared" si="137"/>
        <v>0</v>
      </c>
      <c r="V321" s="122">
        <f t="shared" si="138"/>
        <v>0</v>
      </c>
      <c r="W321" s="123">
        <f t="shared" si="139"/>
        <v>0</v>
      </c>
      <c r="X321" s="122">
        <f t="shared" si="140"/>
        <v>0</v>
      </c>
      <c r="Y321" s="123">
        <f t="shared" si="141"/>
        <v>0</v>
      </c>
      <c r="Z321" s="122">
        <f t="shared" si="142"/>
        <v>0</v>
      </c>
      <c r="AA321" s="123">
        <f t="shared" si="143"/>
        <v>0</v>
      </c>
      <c r="AB321" s="122">
        <f t="shared" si="144"/>
        <v>0</v>
      </c>
      <c r="AD321" s="3" t="str">
        <f t="shared" si="145"/>
        <v>False</v>
      </c>
      <c r="AE321" s="3" t="str">
        <f t="shared" si="146"/>
        <v>true</v>
      </c>
      <c r="AF321" s="3" t="e">
        <f>VLOOKUP(C321,#REF!,2,FALSE)</f>
        <v>#REF!</v>
      </c>
      <c r="AG321" s="3" t="e">
        <f t="shared" si="147"/>
        <v>#REF!</v>
      </c>
      <c r="AH321" s="3">
        <f t="shared" si="148"/>
        <v>0</v>
      </c>
      <c r="AI321" s="3">
        <f t="shared" si="149"/>
        <v>0</v>
      </c>
      <c r="AJ321" s="3">
        <f t="shared" si="150"/>
        <v>0</v>
      </c>
      <c r="AL321" s="3">
        <f t="shared" si="151"/>
        <v>0</v>
      </c>
      <c r="AM321" s="3">
        <f t="shared" si="152"/>
        <v>0</v>
      </c>
      <c r="AN321" s="3">
        <f t="shared" si="153"/>
        <v>0</v>
      </c>
      <c r="AO321" s="3">
        <f t="shared" si="154"/>
        <v>0</v>
      </c>
      <c r="AP321" s="3">
        <f t="shared" si="155"/>
        <v>0</v>
      </c>
      <c r="AQ321" s="3">
        <f t="shared" si="156"/>
        <v>0</v>
      </c>
      <c r="AS321" s="3" t="e">
        <f t="shared" si="157"/>
        <v>#REF!</v>
      </c>
      <c r="AU321" s="3" t="e">
        <f t="shared" si="158"/>
        <v>#NAME?</v>
      </c>
      <c r="AW321" s="3">
        <f t="shared" si="159"/>
        <v>0</v>
      </c>
      <c r="AX321" s="3">
        <f t="shared" si="160"/>
        <v>0</v>
      </c>
      <c r="AY321" s="3">
        <f t="shared" si="161"/>
        <v>0</v>
      </c>
      <c r="AZ321" s="3">
        <f t="shared" si="162"/>
        <v>0</v>
      </c>
      <c r="BA321" s="3">
        <f t="shared" si="163"/>
        <v>0</v>
      </c>
      <c r="BB321" s="3">
        <f t="shared" si="164"/>
        <v>0</v>
      </c>
    </row>
    <row r="322" spans="2:54" x14ac:dyDescent="0.35">
      <c r="B322" s="14">
        <v>295</v>
      </c>
      <c r="C322" s="13"/>
      <c r="D322" s="13"/>
      <c r="E322" s="130"/>
      <c r="F322" s="130"/>
      <c r="G322" s="129" t="str">
        <f t="shared" si="132"/>
        <v/>
      </c>
      <c r="H322" s="128"/>
      <c r="I322" s="189"/>
      <c r="J322" s="128"/>
      <c r="K322" s="127"/>
      <c r="L322" s="127"/>
      <c r="M322" s="126"/>
      <c r="N322" s="7"/>
      <c r="O322" s="6"/>
      <c r="P322" s="6"/>
      <c r="Q322" s="125" t="str">
        <f t="shared" si="133"/>
        <v/>
      </c>
      <c r="R322" s="124" t="str">
        <f t="shared" si="134"/>
        <v/>
      </c>
      <c r="S322" s="123">
        <f t="shared" si="135"/>
        <v>0</v>
      </c>
      <c r="T322" s="122">
        <f t="shared" si="136"/>
        <v>0</v>
      </c>
      <c r="U322" s="123">
        <f t="shared" si="137"/>
        <v>0</v>
      </c>
      <c r="V322" s="122">
        <f t="shared" si="138"/>
        <v>0</v>
      </c>
      <c r="W322" s="123">
        <f t="shared" si="139"/>
        <v>0</v>
      </c>
      <c r="X322" s="122">
        <f t="shared" si="140"/>
        <v>0</v>
      </c>
      <c r="Y322" s="123">
        <f t="shared" si="141"/>
        <v>0</v>
      </c>
      <c r="Z322" s="122">
        <f t="shared" si="142"/>
        <v>0</v>
      </c>
      <c r="AA322" s="123">
        <f t="shared" si="143"/>
        <v>0</v>
      </c>
      <c r="AB322" s="122">
        <f t="shared" si="144"/>
        <v>0</v>
      </c>
      <c r="AD322" s="3" t="str">
        <f t="shared" si="145"/>
        <v>False</v>
      </c>
      <c r="AE322" s="3" t="str">
        <f t="shared" si="146"/>
        <v>true</v>
      </c>
      <c r="AF322" s="3" t="e">
        <f>VLOOKUP(C322,#REF!,2,FALSE)</f>
        <v>#REF!</v>
      </c>
      <c r="AG322" s="3" t="e">
        <f t="shared" si="147"/>
        <v>#REF!</v>
      </c>
      <c r="AH322" s="3">
        <f t="shared" si="148"/>
        <v>0</v>
      </c>
      <c r="AI322" s="3">
        <f t="shared" si="149"/>
        <v>0</v>
      </c>
      <c r="AJ322" s="3">
        <f t="shared" si="150"/>
        <v>0</v>
      </c>
      <c r="AL322" s="3">
        <f t="shared" si="151"/>
        <v>0</v>
      </c>
      <c r="AM322" s="3">
        <f t="shared" si="152"/>
        <v>0</v>
      </c>
      <c r="AN322" s="3">
        <f t="shared" si="153"/>
        <v>0</v>
      </c>
      <c r="AO322" s="3">
        <f t="shared" si="154"/>
        <v>0</v>
      </c>
      <c r="AP322" s="3">
        <f t="shared" si="155"/>
        <v>0</v>
      </c>
      <c r="AQ322" s="3">
        <f t="shared" si="156"/>
        <v>0</v>
      </c>
      <c r="AS322" s="3" t="e">
        <f t="shared" si="157"/>
        <v>#REF!</v>
      </c>
      <c r="AU322" s="3" t="e">
        <f t="shared" si="158"/>
        <v>#NAME?</v>
      </c>
      <c r="AW322" s="3">
        <f t="shared" si="159"/>
        <v>0</v>
      </c>
      <c r="AX322" s="3">
        <f t="shared" si="160"/>
        <v>0</v>
      </c>
      <c r="AY322" s="3">
        <f t="shared" si="161"/>
        <v>0</v>
      </c>
      <c r="AZ322" s="3">
        <f t="shared" si="162"/>
        <v>0</v>
      </c>
      <c r="BA322" s="3">
        <f t="shared" si="163"/>
        <v>0</v>
      </c>
      <c r="BB322" s="3">
        <f t="shared" si="164"/>
        <v>0</v>
      </c>
    </row>
    <row r="323" spans="2:54" x14ac:dyDescent="0.35">
      <c r="B323" s="14">
        <v>296</v>
      </c>
      <c r="C323" s="13"/>
      <c r="D323" s="13"/>
      <c r="E323" s="130"/>
      <c r="F323" s="130"/>
      <c r="G323" s="129" t="str">
        <f t="shared" si="132"/>
        <v/>
      </c>
      <c r="H323" s="128"/>
      <c r="I323" s="189"/>
      <c r="J323" s="128"/>
      <c r="K323" s="127"/>
      <c r="L323" s="127"/>
      <c r="M323" s="126"/>
      <c r="N323" s="7"/>
      <c r="O323" s="6"/>
      <c r="P323" s="6"/>
      <c r="Q323" s="125" t="str">
        <f t="shared" si="133"/>
        <v/>
      </c>
      <c r="R323" s="124" t="str">
        <f t="shared" si="134"/>
        <v/>
      </c>
      <c r="S323" s="123">
        <f t="shared" si="135"/>
        <v>0</v>
      </c>
      <c r="T323" s="122">
        <f t="shared" si="136"/>
        <v>0</v>
      </c>
      <c r="U323" s="123">
        <f t="shared" si="137"/>
        <v>0</v>
      </c>
      <c r="V323" s="122">
        <f t="shared" si="138"/>
        <v>0</v>
      </c>
      <c r="W323" s="123">
        <f t="shared" si="139"/>
        <v>0</v>
      </c>
      <c r="X323" s="122">
        <f t="shared" si="140"/>
        <v>0</v>
      </c>
      <c r="Y323" s="123">
        <f t="shared" si="141"/>
        <v>0</v>
      </c>
      <c r="Z323" s="122">
        <f t="shared" si="142"/>
        <v>0</v>
      </c>
      <c r="AA323" s="123">
        <f t="shared" si="143"/>
        <v>0</v>
      </c>
      <c r="AB323" s="122">
        <f t="shared" si="144"/>
        <v>0</v>
      </c>
      <c r="AD323" s="3" t="str">
        <f t="shared" si="145"/>
        <v>False</v>
      </c>
      <c r="AE323" s="3" t="str">
        <f t="shared" si="146"/>
        <v>true</v>
      </c>
      <c r="AF323" s="3" t="e">
        <f>VLOOKUP(C323,#REF!,2,FALSE)</f>
        <v>#REF!</v>
      </c>
      <c r="AG323" s="3" t="e">
        <f t="shared" si="147"/>
        <v>#REF!</v>
      </c>
      <c r="AH323" s="3">
        <f t="shared" si="148"/>
        <v>0</v>
      </c>
      <c r="AI323" s="3">
        <f t="shared" si="149"/>
        <v>0</v>
      </c>
      <c r="AJ323" s="3">
        <f t="shared" si="150"/>
        <v>0</v>
      </c>
      <c r="AL323" s="3">
        <f t="shared" si="151"/>
        <v>0</v>
      </c>
      <c r="AM323" s="3">
        <f t="shared" si="152"/>
        <v>0</v>
      </c>
      <c r="AN323" s="3">
        <f t="shared" si="153"/>
        <v>0</v>
      </c>
      <c r="AO323" s="3">
        <f t="shared" si="154"/>
        <v>0</v>
      </c>
      <c r="AP323" s="3">
        <f t="shared" si="155"/>
        <v>0</v>
      </c>
      <c r="AQ323" s="3">
        <f t="shared" si="156"/>
        <v>0</v>
      </c>
      <c r="AS323" s="3" t="e">
        <f t="shared" si="157"/>
        <v>#REF!</v>
      </c>
      <c r="AU323" s="3" t="e">
        <f t="shared" si="158"/>
        <v>#NAME?</v>
      </c>
      <c r="AW323" s="3">
        <f t="shared" si="159"/>
        <v>0</v>
      </c>
      <c r="AX323" s="3">
        <f t="shared" si="160"/>
        <v>0</v>
      </c>
      <c r="AY323" s="3">
        <f t="shared" si="161"/>
        <v>0</v>
      </c>
      <c r="AZ323" s="3">
        <f t="shared" si="162"/>
        <v>0</v>
      </c>
      <c r="BA323" s="3">
        <f t="shared" si="163"/>
        <v>0</v>
      </c>
      <c r="BB323" s="3">
        <f t="shared" si="164"/>
        <v>0</v>
      </c>
    </row>
    <row r="324" spans="2:54" x14ac:dyDescent="0.35">
      <c r="B324" s="14">
        <v>297</v>
      </c>
      <c r="C324" s="13"/>
      <c r="D324" s="13"/>
      <c r="E324" s="130"/>
      <c r="F324" s="130"/>
      <c r="G324" s="129" t="str">
        <f t="shared" si="132"/>
        <v/>
      </c>
      <c r="H324" s="128"/>
      <c r="I324" s="189"/>
      <c r="J324" s="128"/>
      <c r="K324" s="127"/>
      <c r="L324" s="127"/>
      <c r="M324" s="126"/>
      <c r="N324" s="7"/>
      <c r="O324" s="6"/>
      <c r="P324" s="6"/>
      <c r="Q324" s="125" t="str">
        <f t="shared" si="133"/>
        <v/>
      </c>
      <c r="R324" s="124" t="str">
        <f t="shared" si="134"/>
        <v/>
      </c>
      <c r="S324" s="123">
        <f t="shared" si="135"/>
        <v>0</v>
      </c>
      <c r="T324" s="122">
        <f t="shared" si="136"/>
        <v>0</v>
      </c>
      <c r="U324" s="123">
        <f t="shared" si="137"/>
        <v>0</v>
      </c>
      <c r="V324" s="122">
        <f t="shared" si="138"/>
        <v>0</v>
      </c>
      <c r="W324" s="123">
        <f t="shared" si="139"/>
        <v>0</v>
      </c>
      <c r="X324" s="122">
        <f t="shared" si="140"/>
        <v>0</v>
      </c>
      <c r="Y324" s="123">
        <f t="shared" si="141"/>
        <v>0</v>
      </c>
      <c r="Z324" s="122">
        <f t="shared" si="142"/>
        <v>0</v>
      </c>
      <c r="AA324" s="123">
        <f t="shared" si="143"/>
        <v>0</v>
      </c>
      <c r="AB324" s="122">
        <f t="shared" si="144"/>
        <v>0</v>
      </c>
      <c r="AD324" s="3" t="str">
        <f t="shared" si="145"/>
        <v>False</v>
      </c>
      <c r="AE324" s="3" t="str">
        <f t="shared" si="146"/>
        <v>true</v>
      </c>
      <c r="AF324" s="3" t="e">
        <f>VLOOKUP(C324,#REF!,2,FALSE)</f>
        <v>#REF!</v>
      </c>
      <c r="AG324" s="3" t="e">
        <f t="shared" si="147"/>
        <v>#REF!</v>
      </c>
      <c r="AH324" s="3">
        <f t="shared" si="148"/>
        <v>0</v>
      </c>
      <c r="AI324" s="3">
        <f t="shared" si="149"/>
        <v>0</v>
      </c>
      <c r="AJ324" s="3">
        <f t="shared" si="150"/>
        <v>0</v>
      </c>
      <c r="AL324" s="3">
        <f t="shared" si="151"/>
        <v>0</v>
      </c>
      <c r="AM324" s="3">
        <f t="shared" si="152"/>
        <v>0</v>
      </c>
      <c r="AN324" s="3">
        <f t="shared" si="153"/>
        <v>0</v>
      </c>
      <c r="AO324" s="3">
        <f t="shared" si="154"/>
        <v>0</v>
      </c>
      <c r="AP324" s="3">
        <f t="shared" si="155"/>
        <v>0</v>
      </c>
      <c r="AQ324" s="3">
        <f t="shared" si="156"/>
        <v>0</v>
      </c>
      <c r="AS324" s="3" t="e">
        <f t="shared" si="157"/>
        <v>#REF!</v>
      </c>
      <c r="AU324" s="3" t="e">
        <f t="shared" si="158"/>
        <v>#NAME?</v>
      </c>
      <c r="AW324" s="3">
        <f t="shared" si="159"/>
        <v>0</v>
      </c>
      <c r="AX324" s="3">
        <f t="shared" si="160"/>
        <v>0</v>
      </c>
      <c r="AY324" s="3">
        <f t="shared" si="161"/>
        <v>0</v>
      </c>
      <c r="AZ324" s="3">
        <f t="shared" si="162"/>
        <v>0</v>
      </c>
      <c r="BA324" s="3">
        <f t="shared" si="163"/>
        <v>0</v>
      </c>
      <c r="BB324" s="3">
        <f t="shared" si="164"/>
        <v>0</v>
      </c>
    </row>
    <row r="325" spans="2:54" x14ac:dyDescent="0.35">
      <c r="B325" s="14">
        <v>298</v>
      </c>
      <c r="C325" s="13"/>
      <c r="D325" s="13"/>
      <c r="E325" s="130"/>
      <c r="F325" s="130"/>
      <c r="G325" s="129" t="str">
        <f t="shared" si="132"/>
        <v/>
      </c>
      <c r="H325" s="128"/>
      <c r="I325" s="189"/>
      <c r="J325" s="128"/>
      <c r="K325" s="127"/>
      <c r="L325" s="127"/>
      <c r="M325" s="126"/>
      <c r="N325" s="7"/>
      <c r="O325" s="6"/>
      <c r="P325" s="6"/>
      <c r="Q325" s="125" t="str">
        <f t="shared" si="133"/>
        <v/>
      </c>
      <c r="R325" s="124" t="str">
        <f t="shared" si="134"/>
        <v/>
      </c>
      <c r="S325" s="123">
        <f t="shared" si="135"/>
        <v>0</v>
      </c>
      <c r="T325" s="122">
        <f t="shared" si="136"/>
        <v>0</v>
      </c>
      <c r="U325" s="123">
        <f t="shared" si="137"/>
        <v>0</v>
      </c>
      <c r="V325" s="122">
        <f t="shared" si="138"/>
        <v>0</v>
      </c>
      <c r="W325" s="123">
        <f t="shared" si="139"/>
        <v>0</v>
      </c>
      <c r="X325" s="122">
        <f t="shared" si="140"/>
        <v>0</v>
      </c>
      <c r="Y325" s="123">
        <f t="shared" si="141"/>
        <v>0</v>
      </c>
      <c r="Z325" s="122">
        <f t="shared" si="142"/>
        <v>0</v>
      </c>
      <c r="AA325" s="123">
        <f t="shared" si="143"/>
        <v>0</v>
      </c>
      <c r="AB325" s="122">
        <f t="shared" si="144"/>
        <v>0</v>
      </c>
      <c r="AD325" s="3" t="str">
        <f t="shared" si="145"/>
        <v>False</v>
      </c>
      <c r="AE325" s="3" t="str">
        <f t="shared" si="146"/>
        <v>true</v>
      </c>
      <c r="AF325" s="3" t="e">
        <f>VLOOKUP(C325,#REF!,2,FALSE)</f>
        <v>#REF!</v>
      </c>
      <c r="AG325" s="3" t="e">
        <f t="shared" si="147"/>
        <v>#REF!</v>
      </c>
      <c r="AH325" s="3">
        <f t="shared" si="148"/>
        <v>0</v>
      </c>
      <c r="AI325" s="3">
        <f t="shared" si="149"/>
        <v>0</v>
      </c>
      <c r="AJ325" s="3">
        <f t="shared" si="150"/>
        <v>0</v>
      </c>
      <c r="AL325" s="3">
        <f t="shared" si="151"/>
        <v>0</v>
      </c>
      <c r="AM325" s="3">
        <f t="shared" si="152"/>
        <v>0</v>
      </c>
      <c r="AN325" s="3">
        <f t="shared" si="153"/>
        <v>0</v>
      </c>
      <c r="AO325" s="3">
        <f t="shared" si="154"/>
        <v>0</v>
      </c>
      <c r="AP325" s="3">
        <f t="shared" si="155"/>
        <v>0</v>
      </c>
      <c r="AQ325" s="3">
        <f t="shared" si="156"/>
        <v>0</v>
      </c>
      <c r="AS325" s="3" t="e">
        <f t="shared" si="157"/>
        <v>#REF!</v>
      </c>
      <c r="AU325" s="3" t="e">
        <f t="shared" si="158"/>
        <v>#NAME?</v>
      </c>
      <c r="AW325" s="3">
        <f t="shared" si="159"/>
        <v>0</v>
      </c>
      <c r="AX325" s="3">
        <f t="shared" si="160"/>
        <v>0</v>
      </c>
      <c r="AY325" s="3">
        <f t="shared" si="161"/>
        <v>0</v>
      </c>
      <c r="AZ325" s="3">
        <f t="shared" si="162"/>
        <v>0</v>
      </c>
      <c r="BA325" s="3">
        <f t="shared" si="163"/>
        <v>0</v>
      </c>
      <c r="BB325" s="3">
        <f t="shared" si="164"/>
        <v>0</v>
      </c>
    </row>
    <row r="326" spans="2:54" x14ac:dyDescent="0.35">
      <c r="B326" s="14">
        <v>299</v>
      </c>
      <c r="C326" s="13"/>
      <c r="D326" s="13"/>
      <c r="E326" s="130"/>
      <c r="F326" s="130"/>
      <c r="G326" s="129" t="str">
        <f t="shared" si="132"/>
        <v/>
      </c>
      <c r="H326" s="128"/>
      <c r="I326" s="189"/>
      <c r="J326" s="128"/>
      <c r="K326" s="127"/>
      <c r="L326" s="127"/>
      <c r="M326" s="126"/>
      <c r="N326" s="7"/>
      <c r="O326" s="6"/>
      <c r="P326" s="6"/>
      <c r="Q326" s="125" t="str">
        <f t="shared" si="133"/>
        <v/>
      </c>
      <c r="R326" s="124" t="str">
        <f t="shared" si="134"/>
        <v/>
      </c>
      <c r="S326" s="123">
        <f t="shared" si="135"/>
        <v>0</v>
      </c>
      <c r="T326" s="122">
        <f t="shared" si="136"/>
        <v>0</v>
      </c>
      <c r="U326" s="123">
        <f t="shared" si="137"/>
        <v>0</v>
      </c>
      <c r="V326" s="122">
        <f t="shared" si="138"/>
        <v>0</v>
      </c>
      <c r="W326" s="123">
        <f t="shared" si="139"/>
        <v>0</v>
      </c>
      <c r="X326" s="122">
        <f t="shared" si="140"/>
        <v>0</v>
      </c>
      <c r="Y326" s="123">
        <f t="shared" si="141"/>
        <v>0</v>
      </c>
      <c r="Z326" s="122">
        <f t="shared" si="142"/>
        <v>0</v>
      </c>
      <c r="AA326" s="123">
        <f t="shared" si="143"/>
        <v>0</v>
      </c>
      <c r="AB326" s="122">
        <f t="shared" si="144"/>
        <v>0</v>
      </c>
      <c r="AD326" s="3" t="str">
        <f t="shared" si="145"/>
        <v>False</v>
      </c>
      <c r="AE326" s="3" t="str">
        <f t="shared" si="146"/>
        <v>true</v>
      </c>
      <c r="AF326" s="3" t="e">
        <f>VLOOKUP(C326,#REF!,2,FALSE)</f>
        <v>#REF!</v>
      </c>
      <c r="AG326" s="3" t="e">
        <f t="shared" si="147"/>
        <v>#REF!</v>
      </c>
      <c r="AH326" s="3">
        <f t="shared" si="148"/>
        <v>0</v>
      </c>
      <c r="AI326" s="3">
        <f t="shared" si="149"/>
        <v>0</v>
      </c>
      <c r="AJ326" s="3">
        <f t="shared" si="150"/>
        <v>0</v>
      </c>
      <c r="AL326" s="3">
        <f t="shared" si="151"/>
        <v>0</v>
      </c>
      <c r="AM326" s="3">
        <f t="shared" si="152"/>
        <v>0</v>
      </c>
      <c r="AN326" s="3">
        <f t="shared" si="153"/>
        <v>0</v>
      </c>
      <c r="AO326" s="3">
        <f t="shared" si="154"/>
        <v>0</v>
      </c>
      <c r="AP326" s="3">
        <f t="shared" si="155"/>
        <v>0</v>
      </c>
      <c r="AQ326" s="3">
        <f t="shared" si="156"/>
        <v>0</v>
      </c>
      <c r="AS326" s="3" t="e">
        <f t="shared" si="157"/>
        <v>#REF!</v>
      </c>
      <c r="AU326" s="3" t="e">
        <f t="shared" si="158"/>
        <v>#NAME?</v>
      </c>
      <c r="AW326" s="3">
        <f t="shared" si="159"/>
        <v>0</v>
      </c>
      <c r="AX326" s="3">
        <f t="shared" si="160"/>
        <v>0</v>
      </c>
      <c r="AY326" s="3">
        <f t="shared" si="161"/>
        <v>0</v>
      </c>
      <c r="AZ326" s="3">
        <f t="shared" si="162"/>
        <v>0</v>
      </c>
      <c r="BA326" s="3">
        <f t="shared" si="163"/>
        <v>0</v>
      </c>
      <c r="BB326" s="3">
        <f t="shared" si="164"/>
        <v>0</v>
      </c>
    </row>
    <row r="327" spans="2:54" x14ac:dyDescent="0.35">
      <c r="B327" s="14">
        <v>300</v>
      </c>
      <c r="C327" s="13"/>
      <c r="D327" s="13"/>
      <c r="E327" s="130"/>
      <c r="F327" s="130"/>
      <c r="G327" s="129" t="str">
        <f t="shared" si="132"/>
        <v/>
      </c>
      <c r="H327" s="128"/>
      <c r="I327" s="189"/>
      <c r="J327" s="128"/>
      <c r="K327" s="127"/>
      <c r="L327" s="127"/>
      <c r="M327" s="126"/>
      <c r="N327" s="7"/>
      <c r="O327" s="6"/>
      <c r="P327" s="6"/>
      <c r="Q327" s="125" t="str">
        <f t="shared" si="133"/>
        <v/>
      </c>
      <c r="R327" s="124" t="str">
        <f t="shared" si="134"/>
        <v/>
      </c>
      <c r="S327" s="123">
        <f t="shared" si="135"/>
        <v>0</v>
      </c>
      <c r="T327" s="122">
        <f t="shared" si="136"/>
        <v>0</v>
      </c>
      <c r="U327" s="123">
        <f t="shared" si="137"/>
        <v>0</v>
      </c>
      <c r="V327" s="122">
        <f t="shared" si="138"/>
        <v>0</v>
      </c>
      <c r="W327" s="123">
        <f t="shared" si="139"/>
        <v>0</v>
      </c>
      <c r="X327" s="122">
        <f t="shared" si="140"/>
        <v>0</v>
      </c>
      <c r="Y327" s="123">
        <f t="shared" si="141"/>
        <v>0</v>
      </c>
      <c r="Z327" s="122">
        <f t="shared" si="142"/>
        <v>0</v>
      </c>
      <c r="AA327" s="123">
        <f t="shared" si="143"/>
        <v>0</v>
      </c>
      <c r="AB327" s="122">
        <f t="shared" si="144"/>
        <v>0</v>
      </c>
      <c r="AD327" s="3" t="str">
        <f t="shared" si="145"/>
        <v>False</v>
      </c>
      <c r="AE327" s="3" t="str">
        <f t="shared" si="146"/>
        <v>true</v>
      </c>
      <c r="AF327" s="3" t="e">
        <f>VLOOKUP(C327,#REF!,2,FALSE)</f>
        <v>#REF!</v>
      </c>
      <c r="AG327" s="3" t="e">
        <f t="shared" si="147"/>
        <v>#REF!</v>
      </c>
      <c r="AH327" s="3">
        <f t="shared" si="148"/>
        <v>0</v>
      </c>
      <c r="AI327" s="3">
        <f t="shared" si="149"/>
        <v>0</v>
      </c>
      <c r="AJ327" s="3">
        <f t="shared" si="150"/>
        <v>0</v>
      </c>
      <c r="AL327" s="3">
        <f t="shared" si="151"/>
        <v>0</v>
      </c>
      <c r="AM327" s="3">
        <f t="shared" si="152"/>
        <v>0</v>
      </c>
      <c r="AN327" s="3">
        <f t="shared" si="153"/>
        <v>0</v>
      </c>
      <c r="AO327" s="3">
        <f t="shared" si="154"/>
        <v>0</v>
      </c>
      <c r="AP327" s="3">
        <f t="shared" si="155"/>
        <v>0</v>
      </c>
      <c r="AQ327" s="3">
        <f t="shared" si="156"/>
        <v>0</v>
      </c>
      <c r="AS327" s="3" t="e">
        <f t="shared" si="157"/>
        <v>#REF!</v>
      </c>
      <c r="AU327" s="3" t="e">
        <f t="shared" si="158"/>
        <v>#NAME?</v>
      </c>
      <c r="AW327" s="3">
        <f t="shared" si="159"/>
        <v>0</v>
      </c>
      <c r="AX327" s="3">
        <f t="shared" si="160"/>
        <v>0</v>
      </c>
      <c r="AY327" s="3">
        <f t="shared" si="161"/>
        <v>0</v>
      </c>
      <c r="AZ327" s="3">
        <f t="shared" si="162"/>
        <v>0</v>
      </c>
      <c r="BA327" s="3">
        <f t="shared" si="163"/>
        <v>0</v>
      </c>
      <c r="BB327" s="3">
        <f t="shared" si="164"/>
        <v>0</v>
      </c>
    </row>
    <row r="328" spans="2:54" x14ac:dyDescent="0.35">
      <c r="B328" s="14">
        <v>301</v>
      </c>
      <c r="C328" s="13"/>
      <c r="D328" s="13"/>
      <c r="E328" s="130"/>
      <c r="F328" s="130"/>
      <c r="G328" s="129" t="str">
        <f t="shared" si="132"/>
        <v/>
      </c>
      <c r="H328" s="128"/>
      <c r="I328" s="189"/>
      <c r="J328" s="128"/>
      <c r="K328" s="127"/>
      <c r="L328" s="127"/>
      <c r="M328" s="126"/>
      <c r="N328" s="7"/>
      <c r="O328" s="6"/>
      <c r="P328" s="6"/>
      <c r="Q328" s="125" t="str">
        <f t="shared" si="133"/>
        <v/>
      </c>
      <c r="R328" s="124" t="str">
        <f t="shared" si="134"/>
        <v/>
      </c>
      <c r="S328" s="123">
        <f t="shared" si="135"/>
        <v>0</v>
      </c>
      <c r="T328" s="122">
        <f t="shared" si="136"/>
        <v>0</v>
      </c>
      <c r="U328" s="123">
        <f t="shared" si="137"/>
        <v>0</v>
      </c>
      <c r="V328" s="122">
        <f t="shared" si="138"/>
        <v>0</v>
      </c>
      <c r="W328" s="123">
        <f t="shared" si="139"/>
        <v>0</v>
      </c>
      <c r="X328" s="122">
        <f t="shared" si="140"/>
        <v>0</v>
      </c>
      <c r="Y328" s="123">
        <f t="shared" si="141"/>
        <v>0</v>
      </c>
      <c r="Z328" s="122">
        <f t="shared" si="142"/>
        <v>0</v>
      </c>
      <c r="AA328" s="123">
        <f t="shared" si="143"/>
        <v>0</v>
      </c>
      <c r="AB328" s="122">
        <f t="shared" si="144"/>
        <v>0</v>
      </c>
      <c r="AD328" s="3" t="str">
        <f t="shared" si="145"/>
        <v>False</v>
      </c>
      <c r="AE328" s="3" t="str">
        <f t="shared" si="146"/>
        <v>true</v>
      </c>
      <c r="AF328" s="3" t="e">
        <f>VLOOKUP(C328,#REF!,2,FALSE)</f>
        <v>#REF!</v>
      </c>
      <c r="AG328" s="3" t="e">
        <f t="shared" si="147"/>
        <v>#REF!</v>
      </c>
      <c r="AH328" s="3">
        <f t="shared" si="148"/>
        <v>0</v>
      </c>
      <c r="AI328" s="3">
        <f t="shared" si="149"/>
        <v>0</v>
      </c>
      <c r="AJ328" s="3">
        <f t="shared" si="150"/>
        <v>0</v>
      </c>
      <c r="AL328" s="3">
        <f t="shared" si="151"/>
        <v>0</v>
      </c>
      <c r="AM328" s="3">
        <f t="shared" si="152"/>
        <v>0</v>
      </c>
      <c r="AN328" s="3">
        <f t="shared" si="153"/>
        <v>0</v>
      </c>
      <c r="AO328" s="3">
        <f t="shared" si="154"/>
        <v>0</v>
      </c>
      <c r="AP328" s="3">
        <f t="shared" si="155"/>
        <v>0</v>
      </c>
      <c r="AQ328" s="3">
        <f t="shared" si="156"/>
        <v>0</v>
      </c>
      <c r="AS328" s="3" t="e">
        <f t="shared" si="157"/>
        <v>#REF!</v>
      </c>
      <c r="AU328" s="3" t="e">
        <f t="shared" si="158"/>
        <v>#NAME?</v>
      </c>
      <c r="AW328" s="3">
        <f t="shared" si="159"/>
        <v>0</v>
      </c>
      <c r="AX328" s="3">
        <f t="shared" si="160"/>
        <v>0</v>
      </c>
      <c r="AY328" s="3">
        <f t="shared" si="161"/>
        <v>0</v>
      </c>
      <c r="AZ328" s="3">
        <f t="shared" si="162"/>
        <v>0</v>
      </c>
      <c r="BA328" s="3">
        <f t="shared" si="163"/>
        <v>0</v>
      </c>
      <c r="BB328" s="3">
        <f t="shared" si="164"/>
        <v>0</v>
      </c>
    </row>
    <row r="329" spans="2:54" x14ac:dyDescent="0.35">
      <c r="B329" s="14">
        <v>302</v>
      </c>
      <c r="C329" s="13"/>
      <c r="D329" s="13"/>
      <c r="E329" s="130"/>
      <c r="F329" s="130"/>
      <c r="G329" s="129" t="str">
        <f t="shared" si="132"/>
        <v/>
      </c>
      <c r="H329" s="128"/>
      <c r="I329" s="189"/>
      <c r="J329" s="128"/>
      <c r="K329" s="127"/>
      <c r="L329" s="127"/>
      <c r="M329" s="126"/>
      <c r="N329" s="7"/>
      <c r="O329" s="6"/>
      <c r="P329" s="6"/>
      <c r="Q329" s="125" t="str">
        <f t="shared" si="133"/>
        <v/>
      </c>
      <c r="R329" s="124" t="str">
        <f t="shared" si="134"/>
        <v/>
      </c>
      <c r="S329" s="123">
        <f t="shared" si="135"/>
        <v>0</v>
      </c>
      <c r="T329" s="122">
        <f t="shared" si="136"/>
        <v>0</v>
      </c>
      <c r="U329" s="123">
        <f t="shared" si="137"/>
        <v>0</v>
      </c>
      <c r="V329" s="122">
        <f t="shared" si="138"/>
        <v>0</v>
      </c>
      <c r="W329" s="123">
        <f t="shared" si="139"/>
        <v>0</v>
      </c>
      <c r="X329" s="122">
        <f t="shared" si="140"/>
        <v>0</v>
      </c>
      <c r="Y329" s="123">
        <f t="shared" si="141"/>
        <v>0</v>
      </c>
      <c r="Z329" s="122">
        <f t="shared" si="142"/>
        <v>0</v>
      </c>
      <c r="AA329" s="123">
        <f t="shared" si="143"/>
        <v>0</v>
      </c>
      <c r="AB329" s="122">
        <f t="shared" si="144"/>
        <v>0</v>
      </c>
      <c r="AD329" s="3" t="str">
        <f t="shared" si="145"/>
        <v>False</v>
      </c>
      <c r="AE329" s="3" t="str">
        <f t="shared" si="146"/>
        <v>true</v>
      </c>
      <c r="AF329" s="3" t="e">
        <f>VLOOKUP(C329,#REF!,2,FALSE)</f>
        <v>#REF!</v>
      </c>
      <c r="AG329" s="3" t="e">
        <f t="shared" si="147"/>
        <v>#REF!</v>
      </c>
      <c r="AH329" s="3">
        <f t="shared" si="148"/>
        <v>0</v>
      </c>
      <c r="AI329" s="3">
        <f t="shared" si="149"/>
        <v>0</v>
      </c>
      <c r="AJ329" s="3">
        <f t="shared" si="150"/>
        <v>0</v>
      </c>
      <c r="AL329" s="3">
        <f t="shared" si="151"/>
        <v>0</v>
      </c>
      <c r="AM329" s="3">
        <f t="shared" si="152"/>
        <v>0</v>
      </c>
      <c r="AN329" s="3">
        <f t="shared" si="153"/>
        <v>0</v>
      </c>
      <c r="AO329" s="3">
        <f t="shared" si="154"/>
        <v>0</v>
      </c>
      <c r="AP329" s="3">
        <f t="shared" si="155"/>
        <v>0</v>
      </c>
      <c r="AQ329" s="3">
        <f t="shared" si="156"/>
        <v>0</v>
      </c>
      <c r="AS329" s="3" t="e">
        <f t="shared" si="157"/>
        <v>#REF!</v>
      </c>
      <c r="AU329" s="3" t="e">
        <f t="shared" si="158"/>
        <v>#NAME?</v>
      </c>
      <c r="AW329" s="3">
        <f t="shared" si="159"/>
        <v>0</v>
      </c>
      <c r="AX329" s="3">
        <f t="shared" si="160"/>
        <v>0</v>
      </c>
      <c r="AY329" s="3">
        <f t="shared" si="161"/>
        <v>0</v>
      </c>
      <c r="AZ329" s="3">
        <f t="shared" si="162"/>
        <v>0</v>
      </c>
      <c r="BA329" s="3">
        <f t="shared" si="163"/>
        <v>0</v>
      </c>
      <c r="BB329" s="3">
        <f t="shared" si="164"/>
        <v>0</v>
      </c>
    </row>
    <row r="330" spans="2:54" x14ac:dyDescent="0.35">
      <c r="B330" s="14">
        <v>303</v>
      </c>
      <c r="C330" s="13"/>
      <c r="D330" s="13"/>
      <c r="E330" s="130"/>
      <c r="F330" s="130"/>
      <c r="G330" s="129" t="str">
        <f t="shared" si="132"/>
        <v/>
      </c>
      <c r="H330" s="128"/>
      <c r="I330" s="189"/>
      <c r="J330" s="128"/>
      <c r="K330" s="127"/>
      <c r="L330" s="127"/>
      <c r="M330" s="126"/>
      <c r="N330" s="7"/>
      <c r="O330" s="6"/>
      <c r="P330" s="6"/>
      <c r="Q330" s="125" t="str">
        <f t="shared" si="133"/>
        <v/>
      </c>
      <c r="R330" s="124" t="str">
        <f t="shared" si="134"/>
        <v/>
      </c>
      <c r="S330" s="123">
        <f t="shared" si="135"/>
        <v>0</v>
      </c>
      <c r="T330" s="122">
        <f t="shared" si="136"/>
        <v>0</v>
      </c>
      <c r="U330" s="123">
        <f t="shared" si="137"/>
        <v>0</v>
      </c>
      <c r="V330" s="122">
        <f t="shared" si="138"/>
        <v>0</v>
      </c>
      <c r="W330" s="123">
        <f t="shared" si="139"/>
        <v>0</v>
      </c>
      <c r="X330" s="122">
        <f t="shared" si="140"/>
        <v>0</v>
      </c>
      <c r="Y330" s="123">
        <f t="shared" si="141"/>
        <v>0</v>
      </c>
      <c r="Z330" s="122">
        <f t="shared" si="142"/>
        <v>0</v>
      </c>
      <c r="AA330" s="123">
        <f t="shared" si="143"/>
        <v>0</v>
      </c>
      <c r="AB330" s="122">
        <f t="shared" si="144"/>
        <v>0</v>
      </c>
      <c r="AD330" s="3" t="str">
        <f t="shared" si="145"/>
        <v>False</v>
      </c>
      <c r="AE330" s="3" t="str">
        <f t="shared" si="146"/>
        <v>true</v>
      </c>
      <c r="AF330" s="3" t="e">
        <f>VLOOKUP(C330,#REF!,2,FALSE)</f>
        <v>#REF!</v>
      </c>
      <c r="AG330" s="3" t="e">
        <f t="shared" si="147"/>
        <v>#REF!</v>
      </c>
      <c r="AH330" s="3">
        <f t="shared" si="148"/>
        <v>0</v>
      </c>
      <c r="AI330" s="3">
        <f t="shared" si="149"/>
        <v>0</v>
      </c>
      <c r="AJ330" s="3">
        <f t="shared" si="150"/>
        <v>0</v>
      </c>
      <c r="AL330" s="3">
        <f t="shared" si="151"/>
        <v>0</v>
      </c>
      <c r="AM330" s="3">
        <f t="shared" si="152"/>
        <v>0</v>
      </c>
      <c r="AN330" s="3">
        <f t="shared" si="153"/>
        <v>0</v>
      </c>
      <c r="AO330" s="3">
        <f t="shared" si="154"/>
        <v>0</v>
      </c>
      <c r="AP330" s="3">
        <f t="shared" si="155"/>
        <v>0</v>
      </c>
      <c r="AQ330" s="3">
        <f t="shared" si="156"/>
        <v>0</v>
      </c>
      <c r="AS330" s="3" t="e">
        <f t="shared" si="157"/>
        <v>#REF!</v>
      </c>
      <c r="AU330" s="3" t="e">
        <f t="shared" si="158"/>
        <v>#NAME?</v>
      </c>
      <c r="AW330" s="3">
        <f t="shared" si="159"/>
        <v>0</v>
      </c>
      <c r="AX330" s="3">
        <f t="shared" si="160"/>
        <v>0</v>
      </c>
      <c r="AY330" s="3">
        <f t="shared" si="161"/>
        <v>0</v>
      </c>
      <c r="AZ330" s="3">
        <f t="shared" si="162"/>
        <v>0</v>
      </c>
      <c r="BA330" s="3">
        <f t="shared" si="163"/>
        <v>0</v>
      </c>
      <c r="BB330" s="3">
        <f t="shared" si="164"/>
        <v>0</v>
      </c>
    </row>
    <row r="331" spans="2:54" x14ac:dyDescent="0.35">
      <c r="B331" s="14">
        <v>304</v>
      </c>
      <c r="C331" s="13"/>
      <c r="D331" s="13"/>
      <c r="E331" s="130"/>
      <c r="F331" s="130"/>
      <c r="G331" s="129" t="str">
        <f t="shared" si="132"/>
        <v/>
      </c>
      <c r="H331" s="128"/>
      <c r="I331" s="189"/>
      <c r="J331" s="128"/>
      <c r="K331" s="127"/>
      <c r="L331" s="127"/>
      <c r="M331" s="126"/>
      <c r="N331" s="7"/>
      <c r="O331" s="6"/>
      <c r="P331" s="6"/>
      <c r="Q331" s="125" t="str">
        <f t="shared" si="133"/>
        <v/>
      </c>
      <c r="R331" s="124" t="str">
        <f t="shared" si="134"/>
        <v/>
      </c>
      <c r="S331" s="123">
        <f t="shared" si="135"/>
        <v>0</v>
      </c>
      <c r="T331" s="122">
        <f t="shared" si="136"/>
        <v>0</v>
      </c>
      <c r="U331" s="123">
        <f t="shared" si="137"/>
        <v>0</v>
      </c>
      <c r="V331" s="122">
        <f t="shared" si="138"/>
        <v>0</v>
      </c>
      <c r="W331" s="123">
        <f t="shared" si="139"/>
        <v>0</v>
      </c>
      <c r="X331" s="122">
        <f t="shared" si="140"/>
        <v>0</v>
      </c>
      <c r="Y331" s="123">
        <f t="shared" si="141"/>
        <v>0</v>
      </c>
      <c r="Z331" s="122">
        <f t="shared" si="142"/>
        <v>0</v>
      </c>
      <c r="AA331" s="123">
        <f t="shared" si="143"/>
        <v>0</v>
      </c>
      <c r="AB331" s="122">
        <f t="shared" si="144"/>
        <v>0</v>
      </c>
      <c r="AD331" s="3" t="str">
        <f t="shared" si="145"/>
        <v>False</v>
      </c>
      <c r="AE331" s="3" t="str">
        <f t="shared" si="146"/>
        <v>true</v>
      </c>
      <c r="AF331" s="3" t="e">
        <f>VLOOKUP(C331,#REF!,2,FALSE)</f>
        <v>#REF!</v>
      </c>
      <c r="AG331" s="3" t="e">
        <f t="shared" si="147"/>
        <v>#REF!</v>
      </c>
      <c r="AH331" s="3">
        <f t="shared" si="148"/>
        <v>0</v>
      </c>
      <c r="AI331" s="3">
        <f t="shared" si="149"/>
        <v>0</v>
      </c>
      <c r="AJ331" s="3">
        <f t="shared" si="150"/>
        <v>0</v>
      </c>
      <c r="AL331" s="3">
        <f t="shared" si="151"/>
        <v>0</v>
      </c>
      <c r="AM331" s="3">
        <f t="shared" si="152"/>
        <v>0</v>
      </c>
      <c r="AN331" s="3">
        <f t="shared" si="153"/>
        <v>0</v>
      </c>
      <c r="AO331" s="3">
        <f t="shared" si="154"/>
        <v>0</v>
      </c>
      <c r="AP331" s="3">
        <f t="shared" si="155"/>
        <v>0</v>
      </c>
      <c r="AQ331" s="3">
        <f t="shared" si="156"/>
        <v>0</v>
      </c>
      <c r="AS331" s="3" t="e">
        <f t="shared" si="157"/>
        <v>#REF!</v>
      </c>
      <c r="AU331" s="3" t="e">
        <f t="shared" si="158"/>
        <v>#NAME?</v>
      </c>
      <c r="AW331" s="3">
        <f t="shared" si="159"/>
        <v>0</v>
      </c>
      <c r="AX331" s="3">
        <f t="shared" si="160"/>
        <v>0</v>
      </c>
      <c r="AY331" s="3">
        <f t="shared" si="161"/>
        <v>0</v>
      </c>
      <c r="AZ331" s="3">
        <f t="shared" si="162"/>
        <v>0</v>
      </c>
      <c r="BA331" s="3">
        <f t="shared" si="163"/>
        <v>0</v>
      </c>
      <c r="BB331" s="3">
        <f t="shared" si="164"/>
        <v>0</v>
      </c>
    </row>
    <row r="332" spans="2:54" x14ac:dyDescent="0.35">
      <c r="B332" s="14">
        <v>305</v>
      </c>
      <c r="C332" s="13"/>
      <c r="D332" s="13"/>
      <c r="E332" s="130"/>
      <c r="F332" s="130"/>
      <c r="G332" s="129" t="str">
        <f t="shared" si="132"/>
        <v/>
      </c>
      <c r="H332" s="128"/>
      <c r="I332" s="189"/>
      <c r="J332" s="128"/>
      <c r="K332" s="127"/>
      <c r="L332" s="127"/>
      <c r="M332" s="126"/>
      <c r="N332" s="7"/>
      <c r="O332" s="6"/>
      <c r="P332" s="6"/>
      <c r="Q332" s="125" t="str">
        <f t="shared" si="133"/>
        <v/>
      </c>
      <c r="R332" s="124" t="str">
        <f t="shared" si="134"/>
        <v/>
      </c>
      <c r="S332" s="123">
        <f t="shared" si="135"/>
        <v>0</v>
      </c>
      <c r="T332" s="122">
        <f t="shared" si="136"/>
        <v>0</v>
      </c>
      <c r="U332" s="123">
        <f t="shared" si="137"/>
        <v>0</v>
      </c>
      <c r="V332" s="122">
        <f t="shared" si="138"/>
        <v>0</v>
      </c>
      <c r="W332" s="123">
        <f t="shared" si="139"/>
        <v>0</v>
      </c>
      <c r="X332" s="122">
        <f t="shared" si="140"/>
        <v>0</v>
      </c>
      <c r="Y332" s="123">
        <f t="shared" si="141"/>
        <v>0</v>
      </c>
      <c r="Z332" s="122">
        <f t="shared" si="142"/>
        <v>0</v>
      </c>
      <c r="AA332" s="123">
        <f t="shared" si="143"/>
        <v>0</v>
      </c>
      <c r="AB332" s="122">
        <f t="shared" si="144"/>
        <v>0</v>
      </c>
      <c r="AD332" s="3" t="str">
        <f t="shared" si="145"/>
        <v>False</v>
      </c>
      <c r="AE332" s="3" t="str">
        <f t="shared" si="146"/>
        <v>true</v>
      </c>
      <c r="AF332" s="3" t="e">
        <f>VLOOKUP(C332,#REF!,2,FALSE)</f>
        <v>#REF!</v>
      </c>
      <c r="AG332" s="3" t="e">
        <f t="shared" si="147"/>
        <v>#REF!</v>
      </c>
      <c r="AH332" s="3">
        <f t="shared" si="148"/>
        <v>0</v>
      </c>
      <c r="AI332" s="3">
        <f t="shared" si="149"/>
        <v>0</v>
      </c>
      <c r="AJ332" s="3">
        <f t="shared" si="150"/>
        <v>0</v>
      </c>
      <c r="AL332" s="3">
        <f t="shared" si="151"/>
        <v>0</v>
      </c>
      <c r="AM332" s="3">
        <f t="shared" si="152"/>
        <v>0</v>
      </c>
      <c r="AN332" s="3">
        <f t="shared" si="153"/>
        <v>0</v>
      </c>
      <c r="AO332" s="3">
        <f t="shared" si="154"/>
        <v>0</v>
      </c>
      <c r="AP332" s="3">
        <f t="shared" si="155"/>
        <v>0</v>
      </c>
      <c r="AQ332" s="3">
        <f t="shared" si="156"/>
        <v>0</v>
      </c>
      <c r="AS332" s="3" t="e">
        <f t="shared" si="157"/>
        <v>#REF!</v>
      </c>
      <c r="AU332" s="3" t="e">
        <f t="shared" si="158"/>
        <v>#NAME?</v>
      </c>
      <c r="AW332" s="3">
        <f t="shared" si="159"/>
        <v>0</v>
      </c>
      <c r="AX332" s="3">
        <f t="shared" si="160"/>
        <v>0</v>
      </c>
      <c r="AY332" s="3">
        <f t="shared" si="161"/>
        <v>0</v>
      </c>
      <c r="AZ332" s="3">
        <f t="shared" si="162"/>
        <v>0</v>
      </c>
      <c r="BA332" s="3">
        <f t="shared" si="163"/>
        <v>0</v>
      </c>
      <c r="BB332" s="3">
        <f t="shared" si="164"/>
        <v>0</v>
      </c>
    </row>
    <row r="333" spans="2:54" x14ac:dyDescent="0.35">
      <c r="B333" s="14">
        <v>306</v>
      </c>
      <c r="C333" s="13"/>
      <c r="D333" s="13"/>
      <c r="E333" s="130"/>
      <c r="F333" s="130"/>
      <c r="G333" s="129" t="str">
        <f t="shared" si="132"/>
        <v/>
      </c>
      <c r="H333" s="128"/>
      <c r="I333" s="189"/>
      <c r="J333" s="128"/>
      <c r="K333" s="127"/>
      <c r="L333" s="127"/>
      <c r="M333" s="126"/>
      <c r="N333" s="7"/>
      <c r="O333" s="6"/>
      <c r="P333" s="6"/>
      <c r="Q333" s="125" t="str">
        <f t="shared" si="133"/>
        <v/>
      </c>
      <c r="R333" s="124" t="str">
        <f t="shared" si="134"/>
        <v/>
      </c>
      <c r="S333" s="123">
        <f t="shared" si="135"/>
        <v>0</v>
      </c>
      <c r="T333" s="122">
        <f t="shared" si="136"/>
        <v>0</v>
      </c>
      <c r="U333" s="123">
        <f t="shared" si="137"/>
        <v>0</v>
      </c>
      <c r="V333" s="122">
        <f t="shared" si="138"/>
        <v>0</v>
      </c>
      <c r="W333" s="123">
        <f t="shared" si="139"/>
        <v>0</v>
      </c>
      <c r="X333" s="122">
        <f t="shared" si="140"/>
        <v>0</v>
      </c>
      <c r="Y333" s="123">
        <f t="shared" si="141"/>
        <v>0</v>
      </c>
      <c r="Z333" s="122">
        <f t="shared" si="142"/>
        <v>0</v>
      </c>
      <c r="AA333" s="123">
        <f t="shared" si="143"/>
        <v>0</v>
      </c>
      <c r="AB333" s="122">
        <f t="shared" si="144"/>
        <v>0</v>
      </c>
      <c r="AD333" s="3" t="str">
        <f t="shared" si="145"/>
        <v>False</v>
      </c>
      <c r="AE333" s="3" t="str">
        <f t="shared" si="146"/>
        <v>true</v>
      </c>
      <c r="AF333" s="3" t="e">
        <f>VLOOKUP(C333,#REF!,2,FALSE)</f>
        <v>#REF!</v>
      </c>
      <c r="AG333" s="3" t="e">
        <f t="shared" si="147"/>
        <v>#REF!</v>
      </c>
      <c r="AH333" s="3">
        <f t="shared" si="148"/>
        <v>0</v>
      </c>
      <c r="AI333" s="3">
        <f t="shared" si="149"/>
        <v>0</v>
      </c>
      <c r="AJ333" s="3">
        <f t="shared" si="150"/>
        <v>0</v>
      </c>
      <c r="AL333" s="3">
        <f t="shared" si="151"/>
        <v>0</v>
      </c>
      <c r="AM333" s="3">
        <f t="shared" si="152"/>
        <v>0</v>
      </c>
      <c r="AN333" s="3">
        <f t="shared" si="153"/>
        <v>0</v>
      </c>
      <c r="AO333" s="3">
        <f t="shared" si="154"/>
        <v>0</v>
      </c>
      <c r="AP333" s="3">
        <f t="shared" si="155"/>
        <v>0</v>
      </c>
      <c r="AQ333" s="3">
        <f t="shared" si="156"/>
        <v>0</v>
      </c>
      <c r="AS333" s="3" t="e">
        <f t="shared" si="157"/>
        <v>#REF!</v>
      </c>
      <c r="AU333" s="3" t="e">
        <f t="shared" si="158"/>
        <v>#NAME?</v>
      </c>
      <c r="AW333" s="3">
        <f t="shared" si="159"/>
        <v>0</v>
      </c>
      <c r="AX333" s="3">
        <f t="shared" si="160"/>
        <v>0</v>
      </c>
      <c r="AY333" s="3">
        <f t="shared" si="161"/>
        <v>0</v>
      </c>
      <c r="AZ333" s="3">
        <f t="shared" si="162"/>
        <v>0</v>
      </c>
      <c r="BA333" s="3">
        <f t="shared" si="163"/>
        <v>0</v>
      </c>
      <c r="BB333" s="3">
        <f t="shared" si="164"/>
        <v>0</v>
      </c>
    </row>
    <row r="334" spans="2:54" x14ac:dyDescent="0.35">
      <c r="B334" s="14">
        <v>307</v>
      </c>
      <c r="C334" s="13"/>
      <c r="D334" s="13"/>
      <c r="E334" s="130"/>
      <c r="F334" s="130"/>
      <c r="G334" s="129" t="str">
        <f t="shared" si="132"/>
        <v/>
      </c>
      <c r="H334" s="128"/>
      <c r="I334" s="189"/>
      <c r="J334" s="128"/>
      <c r="K334" s="127"/>
      <c r="L334" s="127"/>
      <c r="M334" s="126"/>
      <c r="N334" s="7"/>
      <c r="O334" s="6"/>
      <c r="P334" s="6"/>
      <c r="Q334" s="125" t="str">
        <f t="shared" si="133"/>
        <v/>
      </c>
      <c r="R334" s="124" t="str">
        <f t="shared" si="134"/>
        <v/>
      </c>
      <c r="S334" s="123">
        <f t="shared" si="135"/>
        <v>0</v>
      </c>
      <c r="T334" s="122">
        <f t="shared" si="136"/>
        <v>0</v>
      </c>
      <c r="U334" s="123">
        <f t="shared" si="137"/>
        <v>0</v>
      </c>
      <c r="V334" s="122">
        <f t="shared" si="138"/>
        <v>0</v>
      </c>
      <c r="W334" s="123">
        <f t="shared" si="139"/>
        <v>0</v>
      </c>
      <c r="X334" s="122">
        <f t="shared" si="140"/>
        <v>0</v>
      </c>
      <c r="Y334" s="123">
        <f t="shared" si="141"/>
        <v>0</v>
      </c>
      <c r="Z334" s="122">
        <f t="shared" si="142"/>
        <v>0</v>
      </c>
      <c r="AA334" s="123">
        <f t="shared" si="143"/>
        <v>0</v>
      </c>
      <c r="AB334" s="122">
        <f t="shared" si="144"/>
        <v>0</v>
      </c>
      <c r="AD334" s="3" t="str">
        <f t="shared" si="145"/>
        <v>False</v>
      </c>
      <c r="AE334" s="3" t="str">
        <f t="shared" si="146"/>
        <v>true</v>
      </c>
      <c r="AF334" s="3" t="e">
        <f>VLOOKUP(C334,#REF!,2,FALSE)</f>
        <v>#REF!</v>
      </c>
      <c r="AG334" s="3" t="e">
        <f t="shared" si="147"/>
        <v>#REF!</v>
      </c>
      <c r="AH334" s="3">
        <f t="shared" si="148"/>
        <v>0</v>
      </c>
      <c r="AI334" s="3">
        <f t="shared" si="149"/>
        <v>0</v>
      </c>
      <c r="AJ334" s="3">
        <f t="shared" si="150"/>
        <v>0</v>
      </c>
      <c r="AL334" s="3">
        <f t="shared" si="151"/>
        <v>0</v>
      </c>
      <c r="AM334" s="3">
        <f t="shared" si="152"/>
        <v>0</v>
      </c>
      <c r="AN334" s="3">
        <f t="shared" si="153"/>
        <v>0</v>
      </c>
      <c r="AO334" s="3">
        <f t="shared" si="154"/>
        <v>0</v>
      </c>
      <c r="AP334" s="3">
        <f t="shared" si="155"/>
        <v>0</v>
      </c>
      <c r="AQ334" s="3">
        <f t="shared" si="156"/>
        <v>0</v>
      </c>
      <c r="AS334" s="3" t="e">
        <f t="shared" si="157"/>
        <v>#REF!</v>
      </c>
      <c r="AU334" s="3" t="e">
        <f t="shared" si="158"/>
        <v>#NAME?</v>
      </c>
      <c r="AW334" s="3">
        <f t="shared" si="159"/>
        <v>0</v>
      </c>
      <c r="AX334" s="3">
        <f t="shared" si="160"/>
        <v>0</v>
      </c>
      <c r="AY334" s="3">
        <f t="shared" si="161"/>
        <v>0</v>
      </c>
      <c r="AZ334" s="3">
        <f t="shared" si="162"/>
        <v>0</v>
      </c>
      <c r="BA334" s="3">
        <f t="shared" si="163"/>
        <v>0</v>
      </c>
      <c r="BB334" s="3">
        <f t="shared" si="164"/>
        <v>0</v>
      </c>
    </row>
    <row r="335" spans="2:54" x14ac:dyDescent="0.35">
      <c r="B335" s="14">
        <v>308</v>
      </c>
      <c r="C335" s="13"/>
      <c r="D335" s="13"/>
      <c r="E335" s="130"/>
      <c r="F335" s="130"/>
      <c r="G335" s="129" t="str">
        <f t="shared" si="132"/>
        <v/>
      </c>
      <c r="H335" s="128"/>
      <c r="I335" s="189"/>
      <c r="J335" s="128"/>
      <c r="K335" s="127"/>
      <c r="L335" s="127"/>
      <c r="M335" s="126"/>
      <c r="N335" s="7"/>
      <c r="O335" s="6"/>
      <c r="P335" s="6"/>
      <c r="Q335" s="125" t="str">
        <f t="shared" si="133"/>
        <v/>
      </c>
      <c r="R335" s="124" t="str">
        <f t="shared" si="134"/>
        <v/>
      </c>
      <c r="S335" s="123">
        <f t="shared" si="135"/>
        <v>0</v>
      </c>
      <c r="T335" s="122">
        <f t="shared" si="136"/>
        <v>0</v>
      </c>
      <c r="U335" s="123">
        <f t="shared" si="137"/>
        <v>0</v>
      </c>
      <c r="V335" s="122">
        <f t="shared" si="138"/>
        <v>0</v>
      </c>
      <c r="W335" s="123">
        <f t="shared" si="139"/>
        <v>0</v>
      </c>
      <c r="X335" s="122">
        <f t="shared" si="140"/>
        <v>0</v>
      </c>
      <c r="Y335" s="123">
        <f t="shared" si="141"/>
        <v>0</v>
      </c>
      <c r="Z335" s="122">
        <f t="shared" si="142"/>
        <v>0</v>
      </c>
      <c r="AA335" s="123">
        <f t="shared" si="143"/>
        <v>0</v>
      </c>
      <c r="AB335" s="122">
        <f t="shared" si="144"/>
        <v>0</v>
      </c>
      <c r="AD335" s="3" t="str">
        <f t="shared" si="145"/>
        <v>False</v>
      </c>
      <c r="AE335" s="3" t="str">
        <f t="shared" si="146"/>
        <v>true</v>
      </c>
      <c r="AF335" s="3" t="e">
        <f>VLOOKUP(C335,#REF!,2,FALSE)</f>
        <v>#REF!</v>
      </c>
      <c r="AG335" s="3" t="e">
        <f t="shared" si="147"/>
        <v>#REF!</v>
      </c>
      <c r="AH335" s="3">
        <f t="shared" si="148"/>
        <v>0</v>
      </c>
      <c r="AI335" s="3">
        <f t="shared" si="149"/>
        <v>0</v>
      </c>
      <c r="AJ335" s="3">
        <f t="shared" si="150"/>
        <v>0</v>
      </c>
      <c r="AL335" s="3">
        <f t="shared" si="151"/>
        <v>0</v>
      </c>
      <c r="AM335" s="3">
        <f t="shared" si="152"/>
        <v>0</v>
      </c>
      <c r="AN335" s="3">
        <f t="shared" si="153"/>
        <v>0</v>
      </c>
      <c r="AO335" s="3">
        <f t="shared" si="154"/>
        <v>0</v>
      </c>
      <c r="AP335" s="3">
        <f t="shared" si="155"/>
        <v>0</v>
      </c>
      <c r="AQ335" s="3">
        <f t="shared" si="156"/>
        <v>0</v>
      </c>
      <c r="AS335" s="3" t="e">
        <f t="shared" si="157"/>
        <v>#REF!</v>
      </c>
      <c r="AU335" s="3" t="e">
        <f t="shared" si="158"/>
        <v>#NAME?</v>
      </c>
      <c r="AW335" s="3">
        <f t="shared" si="159"/>
        <v>0</v>
      </c>
      <c r="AX335" s="3">
        <f t="shared" si="160"/>
        <v>0</v>
      </c>
      <c r="AY335" s="3">
        <f t="shared" si="161"/>
        <v>0</v>
      </c>
      <c r="AZ335" s="3">
        <f t="shared" si="162"/>
        <v>0</v>
      </c>
      <c r="BA335" s="3">
        <f t="shared" si="163"/>
        <v>0</v>
      </c>
      <c r="BB335" s="3">
        <f t="shared" si="164"/>
        <v>0</v>
      </c>
    </row>
    <row r="336" spans="2:54" x14ac:dyDescent="0.35">
      <c r="B336" s="14">
        <v>309</v>
      </c>
      <c r="C336" s="13"/>
      <c r="D336" s="13"/>
      <c r="E336" s="130"/>
      <c r="F336" s="130"/>
      <c r="G336" s="129" t="str">
        <f t="shared" si="132"/>
        <v/>
      </c>
      <c r="H336" s="128"/>
      <c r="I336" s="189"/>
      <c r="J336" s="128"/>
      <c r="K336" s="127"/>
      <c r="L336" s="127"/>
      <c r="M336" s="126"/>
      <c r="N336" s="7"/>
      <c r="O336" s="6"/>
      <c r="P336" s="6"/>
      <c r="Q336" s="125" t="str">
        <f t="shared" si="133"/>
        <v/>
      </c>
      <c r="R336" s="124" t="str">
        <f t="shared" si="134"/>
        <v/>
      </c>
      <c r="S336" s="123">
        <f t="shared" si="135"/>
        <v>0</v>
      </c>
      <c r="T336" s="122">
        <f t="shared" si="136"/>
        <v>0</v>
      </c>
      <c r="U336" s="123">
        <f t="shared" si="137"/>
        <v>0</v>
      </c>
      <c r="V336" s="122">
        <f t="shared" si="138"/>
        <v>0</v>
      </c>
      <c r="W336" s="123">
        <f t="shared" si="139"/>
        <v>0</v>
      </c>
      <c r="X336" s="122">
        <f t="shared" si="140"/>
        <v>0</v>
      </c>
      <c r="Y336" s="123">
        <f t="shared" si="141"/>
        <v>0</v>
      </c>
      <c r="Z336" s="122">
        <f t="shared" si="142"/>
        <v>0</v>
      </c>
      <c r="AA336" s="123">
        <f t="shared" si="143"/>
        <v>0</v>
      </c>
      <c r="AB336" s="122">
        <f t="shared" si="144"/>
        <v>0</v>
      </c>
      <c r="AD336" s="3" t="str">
        <f t="shared" si="145"/>
        <v>False</v>
      </c>
      <c r="AE336" s="3" t="str">
        <f t="shared" si="146"/>
        <v>true</v>
      </c>
      <c r="AF336" s="3" t="e">
        <f>VLOOKUP(C336,#REF!,2,FALSE)</f>
        <v>#REF!</v>
      </c>
      <c r="AG336" s="3" t="e">
        <f t="shared" si="147"/>
        <v>#REF!</v>
      </c>
      <c r="AH336" s="3">
        <f t="shared" si="148"/>
        <v>0</v>
      </c>
      <c r="AI336" s="3">
        <f t="shared" si="149"/>
        <v>0</v>
      </c>
      <c r="AJ336" s="3">
        <f t="shared" si="150"/>
        <v>0</v>
      </c>
      <c r="AL336" s="3">
        <f t="shared" si="151"/>
        <v>0</v>
      </c>
      <c r="AM336" s="3">
        <f t="shared" si="152"/>
        <v>0</v>
      </c>
      <c r="AN336" s="3">
        <f t="shared" si="153"/>
        <v>0</v>
      </c>
      <c r="AO336" s="3">
        <f t="shared" si="154"/>
        <v>0</v>
      </c>
      <c r="AP336" s="3">
        <f t="shared" si="155"/>
        <v>0</v>
      </c>
      <c r="AQ336" s="3">
        <f t="shared" si="156"/>
        <v>0</v>
      </c>
      <c r="AS336" s="3" t="e">
        <f t="shared" si="157"/>
        <v>#REF!</v>
      </c>
      <c r="AU336" s="3" t="e">
        <f t="shared" si="158"/>
        <v>#NAME?</v>
      </c>
      <c r="AW336" s="3">
        <f t="shared" si="159"/>
        <v>0</v>
      </c>
      <c r="AX336" s="3">
        <f t="shared" si="160"/>
        <v>0</v>
      </c>
      <c r="AY336" s="3">
        <f t="shared" si="161"/>
        <v>0</v>
      </c>
      <c r="AZ336" s="3">
        <f t="shared" si="162"/>
        <v>0</v>
      </c>
      <c r="BA336" s="3">
        <f t="shared" si="163"/>
        <v>0</v>
      </c>
      <c r="BB336" s="3">
        <f t="shared" si="164"/>
        <v>0</v>
      </c>
    </row>
    <row r="337" spans="2:54" x14ac:dyDescent="0.35">
      <c r="B337" s="14">
        <v>310</v>
      </c>
      <c r="C337" s="13"/>
      <c r="D337" s="13"/>
      <c r="E337" s="130"/>
      <c r="F337" s="130"/>
      <c r="G337" s="129" t="str">
        <f t="shared" si="132"/>
        <v/>
      </c>
      <c r="H337" s="128"/>
      <c r="I337" s="189"/>
      <c r="J337" s="128"/>
      <c r="K337" s="127"/>
      <c r="L337" s="127"/>
      <c r="M337" s="126"/>
      <c r="N337" s="7"/>
      <c r="O337" s="6"/>
      <c r="P337" s="6"/>
      <c r="Q337" s="125" t="str">
        <f t="shared" si="133"/>
        <v/>
      </c>
      <c r="R337" s="124" t="str">
        <f t="shared" si="134"/>
        <v/>
      </c>
      <c r="S337" s="123">
        <f t="shared" si="135"/>
        <v>0</v>
      </c>
      <c r="T337" s="122">
        <f t="shared" si="136"/>
        <v>0</v>
      </c>
      <c r="U337" s="123">
        <f t="shared" si="137"/>
        <v>0</v>
      </c>
      <c r="V337" s="122">
        <f t="shared" si="138"/>
        <v>0</v>
      </c>
      <c r="W337" s="123">
        <f t="shared" si="139"/>
        <v>0</v>
      </c>
      <c r="X337" s="122">
        <f t="shared" si="140"/>
        <v>0</v>
      </c>
      <c r="Y337" s="123">
        <f t="shared" si="141"/>
        <v>0</v>
      </c>
      <c r="Z337" s="122">
        <f t="shared" si="142"/>
        <v>0</v>
      </c>
      <c r="AA337" s="123">
        <f t="shared" si="143"/>
        <v>0</v>
      </c>
      <c r="AB337" s="122">
        <f t="shared" si="144"/>
        <v>0</v>
      </c>
      <c r="AD337" s="3" t="str">
        <f t="shared" si="145"/>
        <v>False</v>
      </c>
      <c r="AE337" s="3" t="str">
        <f t="shared" si="146"/>
        <v>true</v>
      </c>
      <c r="AF337" s="3" t="e">
        <f>VLOOKUP(C337,#REF!,2,FALSE)</f>
        <v>#REF!</v>
      </c>
      <c r="AG337" s="3" t="e">
        <f t="shared" si="147"/>
        <v>#REF!</v>
      </c>
      <c r="AH337" s="3">
        <f t="shared" si="148"/>
        <v>0</v>
      </c>
      <c r="AI337" s="3">
        <f t="shared" si="149"/>
        <v>0</v>
      </c>
      <c r="AJ337" s="3">
        <f t="shared" si="150"/>
        <v>0</v>
      </c>
      <c r="AL337" s="3">
        <f t="shared" si="151"/>
        <v>0</v>
      </c>
      <c r="AM337" s="3">
        <f t="shared" si="152"/>
        <v>0</v>
      </c>
      <c r="AN337" s="3">
        <f t="shared" si="153"/>
        <v>0</v>
      </c>
      <c r="AO337" s="3">
        <f t="shared" si="154"/>
        <v>0</v>
      </c>
      <c r="AP337" s="3">
        <f t="shared" si="155"/>
        <v>0</v>
      </c>
      <c r="AQ337" s="3">
        <f t="shared" si="156"/>
        <v>0</v>
      </c>
      <c r="AS337" s="3" t="e">
        <f t="shared" si="157"/>
        <v>#REF!</v>
      </c>
      <c r="AU337" s="3" t="e">
        <f t="shared" si="158"/>
        <v>#NAME?</v>
      </c>
      <c r="AW337" s="3">
        <f t="shared" si="159"/>
        <v>0</v>
      </c>
      <c r="AX337" s="3">
        <f t="shared" si="160"/>
        <v>0</v>
      </c>
      <c r="AY337" s="3">
        <f t="shared" si="161"/>
        <v>0</v>
      </c>
      <c r="AZ337" s="3">
        <f t="shared" si="162"/>
        <v>0</v>
      </c>
      <c r="BA337" s="3">
        <f t="shared" si="163"/>
        <v>0</v>
      </c>
      <c r="BB337" s="3">
        <f t="shared" si="164"/>
        <v>0</v>
      </c>
    </row>
    <row r="338" spans="2:54" x14ac:dyDescent="0.35">
      <c r="B338" s="14">
        <v>311</v>
      </c>
      <c r="C338" s="13"/>
      <c r="D338" s="13"/>
      <c r="E338" s="130"/>
      <c r="F338" s="130"/>
      <c r="G338" s="129" t="str">
        <f t="shared" si="132"/>
        <v/>
      </c>
      <c r="H338" s="128"/>
      <c r="I338" s="189"/>
      <c r="J338" s="128"/>
      <c r="K338" s="127"/>
      <c r="L338" s="127"/>
      <c r="M338" s="126"/>
      <c r="N338" s="7"/>
      <c r="O338" s="6"/>
      <c r="P338" s="6"/>
      <c r="Q338" s="125" t="str">
        <f t="shared" si="133"/>
        <v/>
      </c>
      <c r="R338" s="124" t="str">
        <f t="shared" si="134"/>
        <v/>
      </c>
      <c r="S338" s="123">
        <f t="shared" si="135"/>
        <v>0</v>
      </c>
      <c r="T338" s="122">
        <f t="shared" si="136"/>
        <v>0</v>
      </c>
      <c r="U338" s="123">
        <f t="shared" si="137"/>
        <v>0</v>
      </c>
      <c r="V338" s="122">
        <f t="shared" si="138"/>
        <v>0</v>
      </c>
      <c r="W338" s="123">
        <f t="shared" si="139"/>
        <v>0</v>
      </c>
      <c r="X338" s="122">
        <f t="shared" si="140"/>
        <v>0</v>
      </c>
      <c r="Y338" s="123">
        <f t="shared" si="141"/>
        <v>0</v>
      </c>
      <c r="Z338" s="122">
        <f t="shared" si="142"/>
        <v>0</v>
      </c>
      <c r="AA338" s="123">
        <f t="shared" si="143"/>
        <v>0</v>
      </c>
      <c r="AB338" s="122">
        <f t="shared" si="144"/>
        <v>0</v>
      </c>
      <c r="AD338" s="3" t="str">
        <f t="shared" si="145"/>
        <v>False</v>
      </c>
      <c r="AE338" s="3" t="str">
        <f t="shared" si="146"/>
        <v>true</v>
      </c>
      <c r="AF338" s="3" t="e">
        <f>VLOOKUP(C338,#REF!,2,FALSE)</f>
        <v>#REF!</v>
      </c>
      <c r="AG338" s="3" t="e">
        <f t="shared" si="147"/>
        <v>#REF!</v>
      </c>
      <c r="AH338" s="3">
        <f t="shared" si="148"/>
        <v>0</v>
      </c>
      <c r="AI338" s="3">
        <f t="shared" si="149"/>
        <v>0</v>
      </c>
      <c r="AJ338" s="3">
        <f t="shared" si="150"/>
        <v>0</v>
      </c>
      <c r="AL338" s="3">
        <f t="shared" si="151"/>
        <v>0</v>
      </c>
      <c r="AM338" s="3">
        <f t="shared" si="152"/>
        <v>0</v>
      </c>
      <c r="AN338" s="3">
        <f t="shared" si="153"/>
        <v>0</v>
      </c>
      <c r="AO338" s="3">
        <f t="shared" si="154"/>
        <v>0</v>
      </c>
      <c r="AP338" s="3">
        <f t="shared" si="155"/>
        <v>0</v>
      </c>
      <c r="AQ338" s="3">
        <f t="shared" si="156"/>
        <v>0</v>
      </c>
      <c r="AS338" s="3" t="e">
        <f t="shared" si="157"/>
        <v>#REF!</v>
      </c>
      <c r="AU338" s="3" t="e">
        <f t="shared" si="158"/>
        <v>#NAME?</v>
      </c>
      <c r="AW338" s="3">
        <f t="shared" si="159"/>
        <v>0</v>
      </c>
      <c r="AX338" s="3">
        <f t="shared" si="160"/>
        <v>0</v>
      </c>
      <c r="AY338" s="3">
        <f t="shared" si="161"/>
        <v>0</v>
      </c>
      <c r="AZ338" s="3">
        <f t="shared" si="162"/>
        <v>0</v>
      </c>
      <c r="BA338" s="3">
        <f t="shared" si="163"/>
        <v>0</v>
      </c>
      <c r="BB338" s="3">
        <f t="shared" si="164"/>
        <v>0</v>
      </c>
    </row>
    <row r="339" spans="2:54" x14ac:dyDescent="0.35">
      <c r="B339" s="14">
        <v>312</v>
      </c>
      <c r="C339" s="13"/>
      <c r="D339" s="13"/>
      <c r="E339" s="130"/>
      <c r="F339" s="130"/>
      <c r="G339" s="129" t="str">
        <f t="shared" si="132"/>
        <v/>
      </c>
      <c r="H339" s="128"/>
      <c r="I339" s="189"/>
      <c r="J339" s="128"/>
      <c r="K339" s="127"/>
      <c r="L339" s="127"/>
      <c r="M339" s="126"/>
      <c r="N339" s="7"/>
      <c r="O339" s="6"/>
      <c r="P339" s="6"/>
      <c r="Q339" s="125" t="str">
        <f t="shared" si="133"/>
        <v/>
      </c>
      <c r="R339" s="124" t="str">
        <f t="shared" si="134"/>
        <v/>
      </c>
      <c r="S339" s="123">
        <f t="shared" si="135"/>
        <v>0</v>
      </c>
      <c r="T339" s="122">
        <f t="shared" si="136"/>
        <v>0</v>
      </c>
      <c r="U339" s="123">
        <f t="shared" si="137"/>
        <v>0</v>
      </c>
      <c r="V339" s="122">
        <f t="shared" si="138"/>
        <v>0</v>
      </c>
      <c r="W339" s="123">
        <f t="shared" si="139"/>
        <v>0</v>
      </c>
      <c r="X339" s="122">
        <f t="shared" si="140"/>
        <v>0</v>
      </c>
      <c r="Y339" s="123">
        <f t="shared" si="141"/>
        <v>0</v>
      </c>
      <c r="Z339" s="122">
        <f t="shared" si="142"/>
        <v>0</v>
      </c>
      <c r="AA339" s="123">
        <f t="shared" si="143"/>
        <v>0</v>
      </c>
      <c r="AB339" s="122">
        <f t="shared" si="144"/>
        <v>0</v>
      </c>
      <c r="AD339" s="3" t="str">
        <f t="shared" si="145"/>
        <v>False</v>
      </c>
      <c r="AE339" s="3" t="str">
        <f t="shared" si="146"/>
        <v>true</v>
      </c>
      <c r="AF339" s="3" t="e">
        <f>VLOOKUP(C339,#REF!,2,FALSE)</f>
        <v>#REF!</v>
      </c>
      <c r="AG339" s="3" t="e">
        <f t="shared" si="147"/>
        <v>#REF!</v>
      </c>
      <c r="AH339" s="3">
        <f t="shared" si="148"/>
        <v>0</v>
      </c>
      <c r="AI339" s="3">
        <f t="shared" si="149"/>
        <v>0</v>
      </c>
      <c r="AJ339" s="3">
        <f t="shared" si="150"/>
        <v>0</v>
      </c>
      <c r="AL339" s="3">
        <f t="shared" si="151"/>
        <v>0</v>
      </c>
      <c r="AM339" s="3">
        <f t="shared" si="152"/>
        <v>0</v>
      </c>
      <c r="AN339" s="3">
        <f t="shared" si="153"/>
        <v>0</v>
      </c>
      <c r="AO339" s="3">
        <f t="shared" si="154"/>
        <v>0</v>
      </c>
      <c r="AP339" s="3">
        <f t="shared" si="155"/>
        <v>0</v>
      </c>
      <c r="AQ339" s="3">
        <f t="shared" si="156"/>
        <v>0</v>
      </c>
      <c r="AS339" s="3" t="e">
        <f t="shared" si="157"/>
        <v>#REF!</v>
      </c>
      <c r="AU339" s="3" t="e">
        <f t="shared" si="158"/>
        <v>#NAME?</v>
      </c>
      <c r="AW339" s="3">
        <f t="shared" si="159"/>
        <v>0</v>
      </c>
      <c r="AX339" s="3">
        <f t="shared" si="160"/>
        <v>0</v>
      </c>
      <c r="AY339" s="3">
        <f t="shared" si="161"/>
        <v>0</v>
      </c>
      <c r="AZ339" s="3">
        <f t="shared" si="162"/>
        <v>0</v>
      </c>
      <c r="BA339" s="3">
        <f t="shared" si="163"/>
        <v>0</v>
      </c>
      <c r="BB339" s="3">
        <f t="shared" si="164"/>
        <v>0</v>
      </c>
    </row>
    <row r="340" spans="2:54" x14ac:dyDescent="0.35">
      <c r="B340" s="14">
        <v>313</v>
      </c>
      <c r="C340" s="13"/>
      <c r="D340" s="13"/>
      <c r="E340" s="130"/>
      <c r="F340" s="130"/>
      <c r="G340" s="129" t="str">
        <f t="shared" si="132"/>
        <v/>
      </c>
      <c r="H340" s="128"/>
      <c r="I340" s="189"/>
      <c r="J340" s="128"/>
      <c r="K340" s="127"/>
      <c r="L340" s="127"/>
      <c r="M340" s="126"/>
      <c r="N340" s="7"/>
      <c r="O340" s="6"/>
      <c r="P340" s="6"/>
      <c r="Q340" s="125" t="str">
        <f t="shared" si="133"/>
        <v/>
      </c>
      <c r="R340" s="124" t="str">
        <f t="shared" si="134"/>
        <v/>
      </c>
      <c r="S340" s="123">
        <f t="shared" si="135"/>
        <v>0</v>
      </c>
      <c r="T340" s="122">
        <f t="shared" si="136"/>
        <v>0</v>
      </c>
      <c r="U340" s="123">
        <f t="shared" si="137"/>
        <v>0</v>
      </c>
      <c r="V340" s="122">
        <f t="shared" si="138"/>
        <v>0</v>
      </c>
      <c r="W340" s="123">
        <f t="shared" si="139"/>
        <v>0</v>
      </c>
      <c r="X340" s="122">
        <f t="shared" si="140"/>
        <v>0</v>
      </c>
      <c r="Y340" s="123">
        <f t="shared" si="141"/>
        <v>0</v>
      </c>
      <c r="Z340" s="122">
        <f t="shared" si="142"/>
        <v>0</v>
      </c>
      <c r="AA340" s="123">
        <f t="shared" si="143"/>
        <v>0</v>
      </c>
      <c r="AB340" s="122">
        <f t="shared" si="144"/>
        <v>0</v>
      </c>
      <c r="AD340" s="3" t="str">
        <f t="shared" si="145"/>
        <v>False</v>
      </c>
      <c r="AE340" s="3" t="str">
        <f t="shared" si="146"/>
        <v>true</v>
      </c>
      <c r="AF340" s="3" t="e">
        <f>VLOOKUP(C340,#REF!,2,FALSE)</f>
        <v>#REF!</v>
      </c>
      <c r="AG340" s="3" t="e">
        <f t="shared" si="147"/>
        <v>#REF!</v>
      </c>
      <c r="AH340" s="3">
        <f t="shared" si="148"/>
        <v>0</v>
      </c>
      <c r="AI340" s="3">
        <f t="shared" si="149"/>
        <v>0</v>
      </c>
      <c r="AJ340" s="3">
        <f t="shared" si="150"/>
        <v>0</v>
      </c>
      <c r="AL340" s="3">
        <f t="shared" si="151"/>
        <v>0</v>
      </c>
      <c r="AM340" s="3">
        <f t="shared" si="152"/>
        <v>0</v>
      </c>
      <c r="AN340" s="3">
        <f t="shared" si="153"/>
        <v>0</v>
      </c>
      <c r="AO340" s="3">
        <f t="shared" si="154"/>
        <v>0</v>
      </c>
      <c r="AP340" s="3">
        <f t="shared" si="155"/>
        <v>0</v>
      </c>
      <c r="AQ340" s="3">
        <f t="shared" si="156"/>
        <v>0</v>
      </c>
      <c r="AS340" s="3" t="e">
        <f t="shared" si="157"/>
        <v>#REF!</v>
      </c>
      <c r="AU340" s="3" t="e">
        <f t="shared" si="158"/>
        <v>#NAME?</v>
      </c>
      <c r="AW340" s="3">
        <f t="shared" si="159"/>
        <v>0</v>
      </c>
      <c r="AX340" s="3">
        <f t="shared" si="160"/>
        <v>0</v>
      </c>
      <c r="AY340" s="3">
        <f t="shared" si="161"/>
        <v>0</v>
      </c>
      <c r="AZ340" s="3">
        <f t="shared" si="162"/>
        <v>0</v>
      </c>
      <c r="BA340" s="3">
        <f t="shared" si="163"/>
        <v>0</v>
      </c>
      <c r="BB340" s="3">
        <f t="shared" si="164"/>
        <v>0</v>
      </c>
    </row>
    <row r="341" spans="2:54" x14ac:dyDescent="0.35">
      <c r="B341" s="14">
        <v>314</v>
      </c>
      <c r="C341" s="13"/>
      <c r="D341" s="13"/>
      <c r="E341" s="130"/>
      <c r="F341" s="130"/>
      <c r="G341" s="129" t="str">
        <f t="shared" si="132"/>
        <v/>
      </c>
      <c r="H341" s="128"/>
      <c r="I341" s="189"/>
      <c r="J341" s="128"/>
      <c r="K341" s="127"/>
      <c r="L341" s="127"/>
      <c r="M341" s="126"/>
      <c r="N341" s="7"/>
      <c r="O341" s="6"/>
      <c r="P341" s="6"/>
      <c r="Q341" s="125" t="str">
        <f t="shared" si="133"/>
        <v/>
      </c>
      <c r="R341" s="124" t="str">
        <f t="shared" si="134"/>
        <v/>
      </c>
      <c r="S341" s="123">
        <f t="shared" si="135"/>
        <v>0</v>
      </c>
      <c r="T341" s="122">
        <f t="shared" si="136"/>
        <v>0</v>
      </c>
      <c r="U341" s="123">
        <f t="shared" si="137"/>
        <v>0</v>
      </c>
      <c r="V341" s="122">
        <f t="shared" si="138"/>
        <v>0</v>
      </c>
      <c r="W341" s="123">
        <f t="shared" si="139"/>
        <v>0</v>
      </c>
      <c r="X341" s="122">
        <f t="shared" si="140"/>
        <v>0</v>
      </c>
      <c r="Y341" s="123">
        <f t="shared" si="141"/>
        <v>0</v>
      </c>
      <c r="Z341" s="122">
        <f t="shared" si="142"/>
        <v>0</v>
      </c>
      <c r="AA341" s="123">
        <f t="shared" si="143"/>
        <v>0</v>
      </c>
      <c r="AB341" s="122">
        <f t="shared" si="144"/>
        <v>0</v>
      </c>
      <c r="AD341" s="3" t="str">
        <f t="shared" si="145"/>
        <v>False</v>
      </c>
      <c r="AE341" s="3" t="str">
        <f t="shared" si="146"/>
        <v>true</v>
      </c>
      <c r="AF341" s="3" t="e">
        <f>VLOOKUP(C341,#REF!,2,FALSE)</f>
        <v>#REF!</v>
      </c>
      <c r="AG341" s="3" t="e">
        <f t="shared" si="147"/>
        <v>#REF!</v>
      </c>
      <c r="AH341" s="3">
        <f t="shared" si="148"/>
        <v>0</v>
      </c>
      <c r="AI341" s="3">
        <f t="shared" si="149"/>
        <v>0</v>
      </c>
      <c r="AJ341" s="3">
        <f t="shared" si="150"/>
        <v>0</v>
      </c>
      <c r="AL341" s="3">
        <f t="shared" si="151"/>
        <v>0</v>
      </c>
      <c r="AM341" s="3">
        <f t="shared" si="152"/>
        <v>0</v>
      </c>
      <c r="AN341" s="3">
        <f t="shared" si="153"/>
        <v>0</v>
      </c>
      <c r="AO341" s="3">
        <f t="shared" si="154"/>
        <v>0</v>
      </c>
      <c r="AP341" s="3">
        <f t="shared" si="155"/>
        <v>0</v>
      </c>
      <c r="AQ341" s="3">
        <f t="shared" si="156"/>
        <v>0</v>
      </c>
      <c r="AS341" s="3" t="e">
        <f t="shared" si="157"/>
        <v>#REF!</v>
      </c>
      <c r="AU341" s="3" t="e">
        <f t="shared" si="158"/>
        <v>#NAME?</v>
      </c>
      <c r="AW341" s="3">
        <f t="shared" si="159"/>
        <v>0</v>
      </c>
      <c r="AX341" s="3">
        <f t="shared" si="160"/>
        <v>0</v>
      </c>
      <c r="AY341" s="3">
        <f t="shared" si="161"/>
        <v>0</v>
      </c>
      <c r="AZ341" s="3">
        <f t="shared" si="162"/>
        <v>0</v>
      </c>
      <c r="BA341" s="3">
        <f t="shared" si="163"/>
        <v>0</v>
      </c>
      <c r="BB341" s="3">
        <f t="shared" si="164"/>
        <v>0</v>
      </c>
    </row>
    <row r="342" spans="2:54" x14ac:dyDescent="0.35">
      <c r="B342" s="14">
        <v>315</v>
      </c>
      <c r="C342" s="13"/>
      <c r="D342" s="13"/>
      <c r="E342" s="130"/>
      <c r="F342" s="130"/>
      <c r="G342" s="129" t="str">
        <f t="shared" si="132"/>
        <v/>
      </c>
      <c r="H342" s="128"/>
      <c r="I342" s="189"/>
      <c r="J342" s="128"/>
      <c r="K342" s="127"/>
      <c r="L342" s="127"/>
      <c r="M342" s="126"/>
      <c r="N342" s="7"/>
      <c r="O342" s="6"/>
      <c r="P342" s="6"/>
      <c r="Q342" s="125" t="str">
        <f t="shared" si="133"/>
        <v/>
      </c>
      <c r="R342" s="124" t="str">
        <f t="shared" si="134"/>
        <v/>
      </c>
      <c r="S342" s="123">
        <f t="shared" si="135"/>
        <v>0</v>
      </c>
      <c r="T342" s="122">
        <f t="shared" si="136"/>
        <v>0</v>
      </c>
      <c r="U342" s="123">
        <f t="shared" si="137"/>
        <v>0</v>
      </c>
      <c r="V342" s="122">
        <f t="shared" si="138"/>
        <v>0</v>
      </c>
      <c r="W342" s="123">
        <f t="shared" si="139"/>
        <v>0</v>
      </c>
      <c r="X342" s="122">
        <f t="shared" si="140"/>
        <v>0</v>
      </c>
      <c r="Y342" s="123">
        <f t="shared" si="141"/>
        <v>0</v>
      </c>
      <c r="Z342" s="122">
        <f t="shared" si="142"/>
        <v>0</v>
      </c>
      <c r="AA342" s="123">
        <f t="shared" si="143"/>
        <v>0</v>
      </c>
      <c r="AB342" s="122">
        <f t="shared" si="144"/>
        <v>0</v>
      </c>
      <c r="AD342" s="3" t="str">
        <f t="shared" si="145"/>
        <v>False</v>
      </c>
      <c r="AE342" s="3" t="str">
        <f t="shared" si="146"/>
        <v>true</v>
      </c>
      <c r="AF342" s="3" t="e">
        <f>VLOOKUP(C342,#REF!,2,FALSE)</f>
        <v>#REF!</v>
      </c>
      <c r="AG342" s="3" t="e">
        <f t="shared" si="147"/>
        <v>#REF!</v>
      </c>
      <c r="AH342" s="3">
        <f t="shared" si="148"/>
        <v>0</v>
      </c>
      <c r="AI342" s="3">
        <f t="shared" si="149"/>
        <v>0</v>
      </c>
      <c r="AJ342" s="3">
        <f t="shared" si="150"/>
        <v>0</v>
      </c>
      <c r="AL342" s="3">
        <f t="shared" si="151"/>
        <v>0</v>
      </c>
      <c r="AM342" s="3">
        <f t="shared" si="152"/>
        <v>0</v>
      </c>
      <c r="AN342" s="3">
        <f t="shared" si="153"/>
        <v>0</v>
      </c>
      <c r="AO342" s="3">
        <f t="shared" si="154"/>
        <v>0</v>
      </c>
      <c r="AP342" s="3">
        <f t="shared" si="155"/>
        <v>0</v>
      </c>
      <c r="AQ342" s="3">
        <f t="shared" si="156"/>
        <v>0</v>
      </c>
      <c r="AS342" s="3" t="e">
        <f t="shared" si="157"/>
        <v>#REF!</v>
      </c>
      <c r="AU342" s="3" t="e">
        <f t="shared" si="158"/>
        <v>#NAME?</v>
      </c>
      <c r="AW342" s="3">
        <f t="shared" si="159"/>
        <v>0</v>
      </c>
      <c r="AX342" s="3">
        <f t="shared" si="160"/>
        <v>0</v>
      </c>
      <c r="AY342" s="3">
        <f t="shared" si="161"/>
        <v>0</v>
      </c>
      <c r="AZ342" s="3">
        <f t="shared" si="162"/>
        <v>0</v>
      </c>
      <c r="BA342" s="3">
        <f t="shared" si="163"/>
        <v>0</v>
      </c>
      <c r="BB342" s="3">
        <f t="shared" si="164"/>
        <v>0</v>
      </c>
    </row>
    <row r="343" spans="2:54" x14ac:dyDescent="0.35">
      <c r="B343" s="14">
        <v>316</v>
      </c>
      <c r="C343" s="13"/>
      <c r="D343" s="13"/>
      <c r="E343" s="130"/>
      <c r="F343" s="130"/>
      <c r="G343" s="129" t="str">
        <f t="shared" si="132"/>
        <v/>
      </c>
      <c r="H343" s="128"/>
      <c r="I343" s="189"/>
      <c r="J343" s="128"/>
      <c r="K343" s="127"/>
      <c r="L343" s="127"/>
      <c r="M343" s="126"/>
      <c r="N343" s="7"/>
      <c r="O343" s="6"/>
      <c r="P343" s="6"/>
      <c r="Q343" s="125" t="str">
        <f t="shared" si="133"/>
        <v/>
      </c>
      <c r="R343" s="124" t="str">
        <f t="shared" si="134"/>
        <v/>
      </c>
      <c r="S343" s="123">
        <f t="shared" si="135"/>
        <v>0</v>
      </c>
      <c r="T343" s="122">
        <f t="shared" si="136"/>
        <v>0</v>
      </c>
      <c r="U343" s="123">
        <f t="shared" si="137"/>
        <v>0</v>
      </c>
      <c r="V343" s="122">
        <f t="shared" si="138"/>
        <v>0</v>
      </c>
      <c r="W343" s="123">
        <f t="shared" si="139"/>
        <v>0</v>
      </c>
      <c r="X343" s="122">
        <f t="shared" si="140"/>
        <v>0</v>
      </c>
      <c r="Y343" s="123">
        <f t="shared" si="141"/>
        <v>0</v>
      </c>
      <c r="Z343" s="122">
        <f t="shared" si="142"/>
        <v>0</v>
      </c>
      <c r="AA343" s="123">
        <f t="shared" si="143"/>
        <v>0</v>
      </c>
      <c r="AB343" s="122">
        <f t="shared" si="144"/>
        <v>0</v>
      </c>
      <c r="AD343" s="3" t="str">
        <f t="shared" si="145"/>
        <v>False</v>
      </c>
      <c r="AE343" s="3" t="str">
        <f t="shared" si="146"/>
        <v>true</v>
      </c>
      <c r="AF343" s="3" t="e">
        <f>VLOOKUP(C343,#REF!,2,FALSE)</f>
        <v>#REF!</v>
      </c>
      <c r="AG343" s="3" t="e">
        <f t="shared" si="147"/>
        <v>#REF!</v>
      </c>
      <c r="AH343" s="3">
        <f t="shared" si="148"/>
        <v>0</v>
      </c>
      <c r="AI343" s="3">
        <f t="shared" si="149"/>
        <v>0</v>
      </c>
      <c r="AJ343" s="3">
        <f t="shared" si="150"/>
        <v>0</v>
      </c>
      <c r="AL343" s="3">
        <f t="shared" si="151"/>
        <v>0</v>
      </c>
      <c r="AM343" s="3">
        <f t="shared" si="152"/>
        <v>0</v>
      </c>
      <c r="AN343" s="3">
        <f t="shared" si="153"/>
        <v>0</v>
      </c>
      <c r="AO343" s="3">
        <f t="shared" si="154"/>
        <v>0</v>
      </c>
      <c r="AP343" s="3">
        <f t="shared" si="155"/>
        <v>0</v>
      </c>
      <c r="AQ343" s="3">
        <f t="shared" si="156"/>
        <v>0</v>
      </c>
      <c r="AS343" s="3" t="e">
        <f t="shared" si="157"/>
        <v>#REF!</v>
      </c>
      <c r="AU343" s="3" t="e">
        <f t="shared" si="158"/>
        <v>#NAME?</v>
      </c>
      <c r="AW343" s="3">
        <f t="shared" si="159"/>
        <v>0</v>
      </c>
      <c r="AX343" s="3">
        <f t="shared" si="160"/>
        <v>0</v>
      </c>
      <c r="AY343" s="3">
        <f t="shared" si="161"/>
        <v>0</v>
      </c>
      <c r="AZ343" s="3">
        <f t="shared" si="162"/>
        <v>0</v>
      </c>
      <c r="BA343" s="3">
        <f t="shared" si="163"/>
        <v>0</v>
      </c>
      <c r="BB343" s="3">
        <f t="shared" si="164"/>
        <v>0</v>
      </c>
    </row>
    <row r="344" spans="2:54" x14ac:dyDescent="0.35">
      <c r="B344" s="14">
        <v>317</v>
      </c>
      <c r="C344" s="13"/>
      <c r="D344" s="13"/>
      <c r="E344" s="130"/>
      <c r="F344" s="130"/>
      <c r="G344" s="129" t="str">
        <f t="shared" si="132"/>
        <v/>
      </c>
      <c r="H344" s="128"/>
      <c r="I344" s="189"/>
      <c r="J344" s="128"/>
      <c r="K344" s="127"/>
      <c r="L344" s="127"/>
      <c r="M344" s="126"/>
      <c r="N344" s="7"/>
      <c r="O344" s="6"/>
      <c r="P344" s="6"/>
      <c r="Q344" s="125" t="str">
        <f t="shared" si="133"/>
        <v/>
      </c>
      <c r="R344" s="124" t="str">
        <f t="shared" si="134"/>
        <v/>
      </c>
      <c r="S344" s="123">
        <f t="shared" si="135"/>
        <v>0</v>
      </c>
      <c r="T344" s="122">
        <f t="shared" si="136"/>
        <v>0</v>
      </c>
      <c r="U344" s="123">
        <f t="shared" si="137"/>
        <v>0</v>
      </c>
      <c r="V344" s="122">
        <f t="shared" si="138"/>
        <v>0</v>
      </c>
      <c r="W344" s="123">
        <f t="shared" si="139"/>
        <v>0</v>
      </c>
      <c r="X344" s="122">
        <f t="shared" si="140"/>
        <v>0</v>
      </c>
      <c r="Y344" s="123">
        <f t="shared" si="141"/>
        <v>0</v>
      </c>
      <c r="Z344" s="122">
        <f t="shared" si="142"/>
        <v>0</v>
      </c>
      <c r="AA344" s="123">
        <f t="shared" si="143"/>
        <v>0</v>
      </c>
      <c r="AB344" s="122">
        <f t="shared" si="144"/>
        <v>0</v>
      </c>
      <c r="AD344" s="3" t="str">
        <f t="shared" si="145"/>
        <v>False</v>
      </c>
      <c r="AE344" s="3" t="str">
        <f t="shared" si="146"/>
        <v>true</v>
      </c>
      <c r="AF344" s="3" t="e">
        <f>VLOOKUP(C344,#REF!,2,FALSE)</f>
        <v>#REF!</v>
      </c>
      <c r="AG344" s="3" t="e">
        <f t="shared" si="147"/>
        <v>#REF!</v>
      </c>
      <c r="AH344" s="3">
        <f t="shared" si="148"/>
        <v>0</v>
      </c>
      <c r="AI344" s="3">
        <f t="shared" si="149"/>
        <v>0</v>
      </c>
      <c r="AJ344" s="3">
        <f t="shared" si="150"/>
        <v>0</v>
      </c>
      <c r="AL344" s="3">
        <f t="shared" si="151"/>
        <v>0</v>
      </c>
      <c r="AM344" s="3">
        <f t="shared" si="152"/>
        <v>0</v>
      </c>
      <c r="AN344" s="3">
        <f t="shared" si="153"/>
        <v>0</v>
      </c>
      <c r="AO344" s="3">
        <f t="shared" si="154"/>
        <v>0</v>
      </c>
      <c r="AP344" s="3">
        <f t="shared" si="155"/>
        <v>0</v>
      </c>
      <c r="AQ344" s="3">
        <f t="shared" si="156"/>
        <v>0</v>
      </c>
      <c r="AS344" s="3" t="e">
        <f t="shared" si="157"/>
        <v>#REF!</v>
      </c>
      <c r="AU344" s="3" t="e">
        <f t="shared" si="158"/>
        <v>#NAME?</v>
      </c>
      <c r="AW344" s="3">
        <f t="shared" si="159"/>
        <v>0</v>
      </c>
      <c r="AX344" s="3">
        <f t="shared" si="160"/>
        <v>0</v>
      </c>
      <c r="AY344" s="3">
        <f t="shared" si="161"/>
        <v>0</v>
      </c>
      <c r="AZ344" s="3">
        <f t="shared" si="162"/>
        <v>0</v>
      </c>
      <c r="BA344" s="3">
        <f t="shared" si="163"/>
        <v>0</v>
      </c>
      <c r="BB344" s="3">
        <f t="shared" si="164"/>
        <v>0</v>
      </c>
    </row>
    <row r="345" spans="2:54" x14ac:dyDescent="0.35">
      <c r="B345" s="14">
        <v>318</v>
      </c>
      <c r="C345" s="13"/>
      <c r="D345" s="13"/>
      <c r="E345" s="130"/>
      <c r="F345" s="130"/>
      <c r="G345" s="129" t="str">
        <f t="shared" si="132"/>
        <v/>
      </c>
      <c r="H345" s="128"/>
      <c r="I345" s="189"/>
      <c r="J345" s="128"/>
      <c r="K345" s="127"/>
      <c r="L345" s="127"/>
      <c r="M345" s="126"/>
      <c r="N345" s="7"/>
      <c r="O345" s="6"/>
      <c r="P345" s="6"/>
      <c r="Q345" s="125" t="str">
        <f t="shared" si="133"/>
        <v/>
      </c>
      <c r="R345" s="124" t="str">
        <f t="shared" si="134"/>
        <v/>
      </c>
      <c r="S345" s="123">
        <f t="shared" si="135"/>
        <v>0</v>
      </c>
      <c r="T345" s="122">
        <f t="shared" si="136"/>
        <v>0</v>
      </c>
      <c r="U345" s="123">
        <f t="shared" si="137"/>
        <v>0</v>
      </c>
      <c r="V345" s="122">
        <f t="shared" si="138"/>
        <v>0</v>
      </c>
      <c r="W345" s="123">
        <f t="shared" si="139"/>
        <v>0</v>
      </c>
      <c r="X345" s="122">
        <f t="shared" si="140"/>
        <v>0</v>
      </c>
      <c r="Y345" s="123">
        <f t="shared" si="141"/>
        <v>0</v>
      </c>
      <c r="Z345" s="122">
        <f t="shared" si="142"/>
        <v>0</v>
      </c>
      <c r="AA345" s="123">
        <f t="shared" si="143"/>
        <v>0</v>
      </c>
      <c r="AB345" s="122">
        <f t="shared" si="144"/>
        <v>0</v>
      </c>
      <c r="AD345" s="3" t="str">
        <f t="shared" si="145"/>
        <v>False</v>
      </c>
      <c r="AE345" s="3" t="str">
        <f t="shared" si="146"/>
        <v>true</v>
      </c>
      <c r="AF345" s="3" t="e">
        <f>VLOOKUP(C345,#REF!,2,FALSE)</f>
        <v>#REF!</v>
      </c>
      <c r="AG345" s="3" t="e">
        <f t="shared" si="147"/>
        <v>#REF!</v>
      </c>
      <c r="AH345" s="3">
        <f t="shared" si="148"/>
        <v>0</v>
      </c>
      <c r="AI345" s="3">
        <f t="shared" si="149"/>
        <v>0</v>
      </c>
      <c r="AJ345" s="3">
        <f t="shared" si="150"/>
        <v>0</v>
      </c>
      <c r="AL345" s="3">
        <f t="shared" si="151"/>
        <v>0</v>
      </c>
      <c r="AM345" s="3">
        <f t="shared" si="152"/>
        <v>0</v>
      </c>
      <c r="AN345" s="3">
        <f t="shared" si="153"/>
        <v>0</v>
      </c>
      <c r="AO345" s="3">
        <f t="shared" si="154"/>
        <v>0</v>
      </c>
      <c r="AP345" s="3">
        <f t="shared" si="155"/>
        <v>0</v>
      </c>
      <c r="AQ345" s="3">
        <f t="shared" si="156"/>
        <v>0</v>
      </c>
      <c r="AS345" s="3" t="e">
        <f t="shared" si="157"/>
        <v>#REF!</v>
      </c>
      <c r="AU345" s="3" t="e">
        <f t="shared" si="158"/>
        <v>#NAME?</v>
      </c>
      <c r="AW345" s="3">
        <f t="shared" si="159"/>
        <v>0</v>
      </c>
      <c r="AX345" s="3">
        <f t="shared" si="160"/>
        <v>0</v>
      </c>
      <c r="AY345" s="3">
        <f t="shared" si="161"/>
        <v>0</v>
      </c>
      <c r="AZ345" s="3">
        <f t="shared" si="162"/>
        <v>0</v>
      </c>
      <c r="BA345" s="3">
        <f t="shared" si="163"/>
        <v>0</v>
      </c>
      <c r="BB345" s="3">
        <f t="shared" si="164"/>
        <v>0</v>
      </c>
    </row>
    <row r="346" spans="2:54" x14ac:dyDescent="0.35">
      <c r="B346" s="14">
        <v>319</v>
      </c>
      <c r="C346" s="13"/>
      <c r="D346" s="13"/>
      <c r="E346" s="130"/>
      <c r="F346" s="130"/>
      <c r="G346" s="129" t="str">
        <f t="shared" si="132"/>
        <v/>
      </c>
      <c r="H346" s="128"/>
      <c r="I346" s="189"/>
      <c r="J346" s="128"/>
      <c r="K346" s="127"/>
      <c r="L346" s="127"/>
      <c r="M346" s="126"/>
      <c r="N346" s="7"/>
      <c r="O346" s="6"/>
      <c r="P346" s="6"/>
      <c r="Q346" s="125" t="str">
        <f t="shared" si="133"/>
        <v/>
      </c>
      <c r="R346" s="124" t="str">
        <f t="shared" si="134"/>
        <v/>
      </c>
      <c r="S346" s="123">
        <f t="shared" si="135"/>
        <v>0</v>
      </c>
      <c r="T346" s="122">
        <f t="shared" si="136"/>
        <v>0</v>
      </c>
      <c r="U346" s="123">
        <f t="shared" si="137"/>
        <v>0</v>
      </c>
      <c r="V346" s="122">
        <f t="shared" si="138"/>
        <v>0</v>
      </c>
      <c r="W346" s="123">
        <f t="shared" si="139"/>
        <v>0</v>
      </c>
      <c r="X346" s="122">
        <f t="shared" si="140"/>
        <v>0</v>
      </c>
      <c r="Y346" s="123">
        <f t="shared" si="141"/>
        <v>0</v>
      </c>
      <c r="Z346" s="122">
        <f t="shared" si="142"/>
        <v>0</v>
      </c>
      <c r="AA346" s="123">
        <f t="shared" si="143"/>
        <v>0</v>
      </c>
      <c r="AB346" s="122">
        <f t="shared" si="144"/>
        <v>0</v>
      </c>
      <c r="AD346" s="3" t="str">
        <f t="shared" si="145"/>
        <v>False</v>
      </c>
      <c r="AE346" s="3" t="str">
        <f t="shared" si="146"/>
        <v>true</v>
      </c>
      <c r="AF346" s="3" t="e">
        <f>VLOOKUP(C346,#REF!,2,FALSE)</f>
        <v>#REF!</v>
      </c>
      <c r="AG346" s="3" t="e">
        <f t="shared" si="147"/>
        <v>#REF!</v>
      </c>
      <c r="AH346" s="3">
        <f t="shared" si="148"/>
        <v>0</v>
      </c>
      <c r="AI346" s="3">
        <f t="shared" si="149"/>
        <v>0</v>
      </c>
      <c r="AJ346" s="3">
        <f t="shared" si="150"/>
        <v>0</v>
      </c>
      <c r="AL346" s="3">
        <f t="shared" si="151"/>
        <v>0</v>
      </c>
      <c r="AM346" s="3">
        <f t="shared" si="152"/>
        <v>0</v>
      </c>
      <c r="AN346" s="3">
        <f t="shared" si="153"/>
        <v>0</v>
      </c>
      <c r="AO346" s="3">
        <f t="shared" si="154"/>
        <v>0</v>
      </c>
      <c r="AP346" s="3">
        <f t="shared" si="155"/>
        <v>0</v>
      </c>
      <c r="AQ346" s="3">
        <f t="shared" si="156"/>
        <v>0</v>
      </c>
      <c r="AS346" s="3" t="e">
        <f t="shared" si="157"/>
        <v>#REF!</v>
      </c>
      <c r="AU346" s="3" t="e">
        <f t="shared" si="158"/>
        <v>#NAME?</v>
      </c>
      <c r="AW346" s="3">
        <f t="shared" si="159"/>
        <v>0</v>
      </c>
      <c r="AX346" s="3">
        <f t="shared" si="160"/>
        <v>0</v>
      </c>
      <c r="AY346" s="3">
        <f t="shared" si="161"/>
        <v>0</v>
      </c>
      <c r="AZ346" s="3">
        <f t="shared" si="162"/>
        <v>0</v>
      </c>
      <c r="BA346" s="3">
        <f t="shared" si="163"/>
        <v>0</v>
      </c>
      <c r="BB346" s="3">
        <f t="shared" si="164"/>
        <v>0</v>
      </c>
    </row>
    <row r="347" spans="2:54" x14ac:dyDescent="0.35">
      <c r="B347" s="14">
        <v>320</v>
      </c>
      <c r="C347" s="13"/>
      <c r="D347" s="13"/>
      <c r="E347" s="130"/>
      <c r="F347" s="130"/>
      <c r="G347" s="129" t="str">
        <f t="shared" si="132"/>
        <v/>
      </c>
      <c r="H347" s="128"/>
      <c r="I347" s="189"/>
      <c r="J347" s="128"/>
      <c r="K347" s="127"/>
      <c r="L347" s="127"/>
      <c r="M347" s="126"/>
      <c r="N347" s="7"/>
      <c r="O347" s="6"/>
      <c r="P347" s="6"/>
      <c r="Q347" s="125" t="str">
        <f t="shared" si="133"/>
        <v/>
      </c>
      <c r="R347" s="124" t="str">
        <f t="shared" si="134"/>
        <v/>
      </c>
      <c r="S347" s="123">
        <f t="shared" si="135"/>
        <v>0</v>
      </c>
      <c r="T347" s="122">
        <f t="shared" si="136"/>
        <v>0</v>
      </c>
      <c r="U347" s="123">
        <f t="shared" si="137"/>
        <v>0</v>
      </c>
      <c r="V347" s="122">
        <f t="shared" si="138"/>
        <v>0</v>
      </c>
      <c r="W347" s="123">
        <f t="shared" si="139"/>
        <v>0</v>
      </c>
      <c r="X347" s="122">
        <f t="shared" si="140"/>
        <v>0</v>
      </c>
      <c r="Y347" s="123">
        <f t="shared" si="141"/>
        <v>0</v>
      </c>
      <c r="Z347" s="122">
        <f t="shared" si="142"/>
        <v>0</v>
      </c>
      <c r="AA347" s="123">
        <f t="shared" si="143"/>
        <v>0</v>
      </c>
      <c r="AB347" s="122">
        <f t="shared" si="144"/>
        <v>0</v>
      </c>
      <c r="AD347" s="3" t="str">
        <f t="shared" si="145"/>
        <v>False</v>
      </c>
      <c r="AE347" s="3" t="str">
        <f t="shared" si="146"/>
        <v>true</v>
      </c>
      <c r="AF347" s="3" t="e">
        <f>VLOOKUP(C347,#REF!,2,FALSE)</f>
        <v>#REF!</v>
      </c>
      <c r="AG347" s="3" t="e">
        <f t="shared" si="147"/>
        <v>#REF!</v>
      </c>
      <c r="AH347" s="3">
        <f t="shared" si="148"/>
        <v>0</v>
      </c>
      <c r="AI347" s="3">
        <f t="shared" si="149"/>
        <v>0</v>
      </c>
      <c r="AJ347" s="3">
        <f t="shared" si="150"/>
        <v>0</v>
      </c>
      <c r="AL347" s="3">
        <f t="shared" si="151"/>
        <v>0</v>
      </c>
      <c r="AM347" s="3">
        <f t="shared" si="152"/>
        <v>0</v>
      </c>
      <c r="AN347" s="3">
        <f t="shared" si="153"/>
        <v>0</v>
      </c>
      <c r="AO347" s="3">
        <f t="shared" si="154"/>
        <v>0</v>
      </c>
      <c r="AP347" s="3">
        <f t="shared" si="155"/>
        <v>0</v>
      </c>
      <c r="AQ347" s="3">
        <f t="shared" si="156"/>
        <v>0</v>
      </c>
      <c r="AS347" s="3" t="e">
        <f t="shared" si="157"/>
        <v>#REF!</v>
      </c>
      <c r="AU347" s="3" t="e">
        <f t="shared" si="158"/>
        <v>#NAME?</v>
      </c>
      <c r="AW347" s="3">
        <f t="shared" si="159"/>
        <v>0</v>
      </c>
      <c r="AX347" s="3">
        <f t="shared" si="160"/>
        <v>0</v>
      </c>
      <c r="AY347" s="3">
        <f t="shared" si="161"/>
        <v>0</v>
      </c>
      <c r="AZ347" s="3">
        <f t="shared" si="162"/>
        <v>0</v>
      </c>
      <c r="BA347" s="3">
        <f t="shared" si="163"/>
        <v>0</v>
      </c>
      <c r="BB347" s="3">
        <f t="shared" si="164"/>
        <v>0</v>
      </c>
    </row>
    <row r="348" spans="2:54" x14ac:dyDescent="0.35">
      <c r="B348" s="14">
        <v>321</v>
      </c>
      <c r="C348" s="13"/>
      <c r="D348" s="13"/>
      <c r="E348" s="130"/>
      <c r="F348" s="130"/>
      <c r="G348" s="129" t="str">
        <f t="shared" ref="G348:G411" si="165">IF(D348="","",IF(E348&lt;&gt;"",VLOOKUP(E348,Lookup_LOWCode,2,FALSE),VLOOKUP(D348,Lookup_ActualLOWCode,2,FALSE)))</f>
        <v/>
      </c>
      <c r="H348" s="128"/>
      <c r="I348" s="189"/>
      <c r="J348" s="128"/>
      <c r="K348" s="127"/>
      <c r="L348" s="127"/>
      <c r="M348" s="126"/>
      <c r="N348" s="7"/>
      <c r="O348" s="6"/>
      <c r="P348" s="6"/>
      <c r="Q348" s="125" t="str">
        <f t="shared" ref="Q348:Q411" si="166">IF(N348&lt;&gt;"",P348/N348,"")</f>
        <v/>
      </c>
      <c r="R348" s="124" t="str">
        <f t="shared" ref="R348:R411" si="167">IF(O348&lt;&gt;"",P348/O348,"")</f>
        <v/>
      </c>
      <c r="S348" s="123">
        <f t="shared" ref="S348:S411" si="168">IF($N348&lt;&gt;0,$N348,IF($O348&lt;&gt;0,$O348/VLOOKUP($G348,Lookup_MaterialLowCode,7,FALSE),0))</f>
        <v>0</v>
      </c>
      <c r="T348" s="122">
        <f t="shared" ref="T348:T411" si="169">IF($O348&lt;&gt;0,$O348,IF($N348&lt;&gt;0,$N348*VLOOKUP($G348,Lookup_MaterialLowCode,7,FALSE),0))</f>
        <v>0</v>
      </c>
      <c r="U348" s="123">
        <f t="shared" ref="U348:U411" si="170">IF(AE348="true",S348,0)</f>
        <v>0</v>
      </c>
      <c r="V348" s="122">
        <f t="shared" ref="V348:V411" si="171">IF(AE348="true",T348,0)</f>
        <v>0</v>
      </c>
      <c r="W348" s="123">
        <f t="shared" ref="W348:W411" si="172">IF(AE348="false",S348,0)</f>
        <v>0</v>
      </c>
      <c r="X348" s="122">
        <f t="shared" ref="X348:X411" si="173">IF(AE348="false",T348,0)</f>
        <v>0</v>
      </c>
      <c r="Y348" s="123">
        <f t="shared" ref="Y348:Y411" si="174">W348-(W348*L348)</f>
        <v>0</v>
      </c>
      <c r="Z348" s="122">
        <f t="shared" ref="Z348:Z411" si="175">X348-(X348*L348)</f>
        <v>0</v>
      </c>
      <c r="AA348" s="123">
        <f t="shared" ref="AA348:AA411" si="176">W348*L348</f>
        <v>0</v>
      </c>
      <c r="AB348" s="122">
        <f t="shared" ref="AB348:AB411" si="177">X348*L348</f>
        <v>0</v>
      </c>
      <c r="AD348" s="3" t="str">
        <f t="shared" ref="AD348:AD411" si="178">IF(G348="Specify LOW Code",IF(E348&lt;&gt;"","False","True"),"False")</f>
        <v>False</v>
      </c>
      <c r="AE348" s="3" t="str">
        <f t="shared" ref="AE348:AE411" si="179">IF(H348="Off-Site mixed","false",IF(H348="Off-Site segregated","false","true"))</f>
        <v>true</v>
      </c>
      <c r="AF348" s="3" t="e">
        <f>VLOOKUP(C348,#REF!,2,FALSE)</f>
        <v>#REF!</v>
      </c>
      <c r="AG348" s="3" t="e">
        <f t="shared" ref="AG348:AG411" si="180">AF348&amp;D348</f>
        <v>#REF!</v>
      </c>
      <c r="AH348" s="3">
        <f t="shared" ref="AH348:AH411" si="181">IF(AE348="true",0,VLOOKUP(J348,Lookup_MyDestinations,6,FALSE))</f>
        <v>0</v>
      </c>
      <c r="AI348" s="3">
        <f t="shared" ref="AI348:AI411" si="182">IF(AE348="true",0,VLOOKUP(J348,Lookup_MyDestinations,5,FALSE))</f>
        <v>0</v>
      </c>
      <c r="AJ348" s="3">
        <f t="shared" ref="AJ348:AJ411" si="183">IF(AE348="true", 0,VLOOKUP(J348,Lookup_MyDestinations,4,FALSE))</f>
        <v>0</v>
      </c>
      <c r="AL348" s="3">
        <f t="shared" ref="AL348:AL411" si="184">$AH348*$W348</f>
        <v>0</v>
      </c>
      <c r="AM348" s="3">
        <f t="shared" ref="AM348:AM411" si="185">$AH348*$X348</f>
        <v>0</v>
      </c>
      <c r="AN348" s="3">
        <f t="shared" ref="AN348:AN411" si="186">$AI348*$W348</f>
        <v>0</v>
      </c>
      <c r="AO348" s="3">
        <f t="shared" ref="AO348:AO411" si="187">$AI348*$X348</f>
        <v>0</v>
      </c>
      <c r="AP348" s="3">
        <f t="shared" ref="AP348:AP411" si="188">$AJ348*$W348</f>
        <v>0</v>
      </c>
      <c r="AQ348" s="3">
        <f t="shared" ref="AQ348:AQ411" si="189">$AJ348*$X348</f>
        <v>0</v>
      </c>
      <c r="AS348" s="3" t="e">
        <f t="shared" ref="AS348:AS411" si="190">AF348&amp;G348</f>
        <v>#REF!</v>
      </c>
      <c r="AU348" s="3" t="e">
        <f t="shared" ref="AU348:AU411" si="191">VLOOKUP(D348,Lookup_WasteStreamLOWCode,4,FALSE)</f>
        <v>#NAME?</v>
      </c>
      <c r="AW348" s="3">
        <f t="shared" ref="AW348:AW411" si="192">IF(H348="On-site recovery",S348,0)</f>
        <v>0</v>
      </c>
      <c r="AX348" s="3">
        <f t="shared" ref="AX348:AX411" si="193">IF(H348="On-site recovery",T348,0)</f>
        <v>0</v>
      </c>
      <c r="AY348" s="3">
        <f t="shared" ref="AY348:AY411" si="194">IF(H348="On-site recycled",S348,0)</f>
        <v>0</v>
      </c>
      <c r="AZ348" s="3">
        <f t="shared" ref="AZ348:AZ411" si="195">IF(H348="On-site recycled",T348,0)</f>
        <v>0</v>
      </c>
      <c r="BA348" s="3">
        <f t="shared" ref="BA348:BA411" si="196">IF(H348="On-site re-use",S348,0)</f>
        <v>0</v>
      </c>
      <c r="BB348" s="3">
        <f t="shared" ref="BB348:BB411" si="197">IF(H348="On-site re-use",T348,0)</f>
        <v>0</v>
      </c>
    </row>
    <row r="349" spans="2:54" x14ac:dyDescent="0.35">
      <c r="B349" s="14">
        <v>322</v>
      </c>
      <c r="C349" s="13"/>
      <c r="D349" s="13"/>
      <c r="E349" s="130"/>
      <c r="F349" s="130"/>
      <c r="G349" s="129" t="str">
        <f t="shared" si="165"/>
        <v/>
      </c>
      <c r="H349" s="128"/>
      <c r="I349" s="189"/>
      <c r="J349" s="128"/>
      <c r="K349" s="127"/>
      <c r="L349" s="127"/>
      <c r="M349" s="126"/>
      <c r="N349" s="7"/>
      <c r="O349" s="6"/>
      <c r="P349" s="6"/>
      <c r="Q349" s="125" t="str">
        <f t="shared" si="166"/>
        <v/>
      </c>
      <c r="R349" s="124" t="str">
        <f t="shared" si="167"/>
        <v/>
      </c>
      <c r="S349" s="123">
        <f t="shared" si="168"/>
        <v>0</v>
      </c>
      <c r="T349" s="122">
        <f t="shared" si="169"/>
        <v>0</v>
      </c>
      <c r="U349" s="123">
        <f t="shared" si="170"/>
        <v>0</v>
      </c>
      <c r="V349" s="122">
        <f t="shared" si="171"/>
        <v>0</v>
      </c>
      <c r="W349" s="123">
        <f t="shared" si="172"/>
        <v>0</v>
      </c>
      <c r="X349" s="122">
        <f t="shared" si="173"/>
        <v>0</v>
      </c>
      <c r="Y349" s="123">
        <f t="shared" si="174"/>
        <v>0</v>
      </c>
      <c r="Z349" s="122">
        <f t="shared" si="175"/>
        <v>0</v>
      </c>
      <c r="AA349" s="123">
        <f t="shared" si="176"/>
        <v>0</v>
      </c>
      <c r="AB349" s="122">
        <f t="shared" si="177"/>
        <v>0</v>
      </c>
      <c r="AD349" s="3" t="str">
        <f t="shared" si="178"/>
        <v>False</v>
      </c>
      <c r="AE349" s="3" t="str">
        <f t="shared" si="179"/>
        <v>true</v>
      </c>
      <c r="AF349" s="3" t="e">
        <f>VLOOKUP(C349,#REF!,2,FALSE)</f>
        <v>#REF!</v>
      </c>
      <c r="AG349" s="3" t="e">
        <f t="shared" si="180"/>
        <v>#REF!</v>
      </c>
      <c r="AH349" s="3">
        <f t="shared" si="181"/>
        <v>0</v>
      </c>
      <c r="AI349" s="3">
        <f t="shared" si="182"/>
        <v>0</v>
      </c>
      <c r="AJ349" s="3">
        <f t="shared" si="183"/>
        <v>0</v>
      </c>
      <c r="AL349" s="3">
        <f t="shared" si="184"/>
        <v>0</v>
      </c>
      <c r="AM349" s="3">
        <f t="shared" si="185"/>
        <v>0</v>
      </c>
      <c r="AN349" s="3">
        <f t="shared" si="186"/>
        <v>0</v>
      </c>
      <c r="AO349" s="3">
        <f t="shared" si="187"/>
        <v>0</v>
      </c>
      <c r="AP349" s="3">
        <f t="shared" si="188"/>
        <v>0</v>
      </c>
      <c r="AQ349" s="3">
        <f t="shared" si="189"/>
        <v>0</v>
      </c>
      <c r="AS349" s="3" t="e">
        <f t="shared" si="190"/>
        <v>#REF!</v>
      </c>
      <c r="AU349" s="3" t="e">
        <f t="shared" si="191"/>
        <v>#NAME?</v>
      </c>
      <c r="AW349" s="3">
        <f t="shared" si="192"/>
        <v>0</v>
      </c>
      <c r="AX349" s="3">
        <f t="shared" si="193"/>
        <v>0</v>
      </c>
      <c r="AY349" s="3">
        <f t="shared" si="194"/>
        <v>0</v>
      </c>
      <c r="AZ349" s="3">
        <f t="shared" si="195"/>
        <v>0</v>
      </c>
      <c r="BA349" s="3">
        <f t="shared" si="196"/>
        <v>0</v>
      </c>
      <c r="BB349" s="3">
        <f t="shared" si="197"/>
        <v>0</v>
      </c>
    </row>
    <row r="350" spans="2:54" x14ac:dyDescent="0.35">
      <c r="B350" s="14">
        <v>323</v>
      </c>
      <c r="C350" s="13"/>
      <c r="D350" s="13"/>
      <c r="E350" s="130"/>
      <c r="F350" s="130"/>
      <c r="G350" s="129" t="str">
        <f t="shared" si="165"/>
        <v/>
      </c>
      <c r="H350" s="128"/>
      <c r="I350" s="189"/>
      <c r="J350" s="128"/>
      <c r="K350" s="127"/>
      <c r="L350" s="127"/>
      <c r="M350" s="126"/>
      <c r="N350" s="7"/>
      <c r="O350" s="6"/>
      <c r="P350" s="6"/>
      <c r="Q350" s="125" t="str">
        <f t="shared" si="166"/>
        <v/>
      </c>
      <c r="R350" s="124" t="str">
        <f t="shared" si="167"/>
        <v/>
      </c>
      <c r="S350" s="123">
        <f t="shared" si="168"/>
        <v>0</v>
      </c>
      <c r="T350" s="122">
        <f t="shared" si="169"/>
        <v>0</v>
      </c>
      <c r="U350" s="123">
        <f t="shared" si="170"/>
        <v>0</v>
      </c>
      <c r="V350" s="122">
        <f t="shared" si="171"/>
        <v>0</v>
      </c>
      <c r="W350" s="123">
        <f t="shared" si="172"/>
        <v>0</v>
      </c>
      <c r="X350" s="122">
        <f t="shared" si="173"/>
        <v>0</v>
      </c>
      <c r="Y350" s="123">
        <f t="shared" si="174"/>
        <v>0</v>
      </c>
      <c r="Z350" s="122">
        <f t="shared" si="175"/>
        <v>0</v>
      </c>
      <c r="AA350" s="123">
        <f t="shared" si="176"/>
        <v>0</v>
      </c>
      <c r="AB350" s="122">
        <f t="shared" si="177"/>
        <v>0</v>
      </c>
      <c r="AD350" s="3" t="str">
        <f t="shared" si="178"/>
        <v>False</v>
      </c>
      <c r="AE350" s="3" t="str">
        <f t="shared" si="179"/>
        <v>true</v>
      </c>
      <c r="AF350" s="3" t="e">
        <f>VLOOKUP(C350,#REF!,2,FALSE)</f>
        <v>#REF!</v>
      </c>
      <c r="AG350" s="3" t="e">
        <f t="shared" si="180"/>
        <v>#REF!</v>
      </c>
      <c r="AH350" s="3">
        <f t="shared" si="181"/>
        <v>0</v>
      </c>
      <c r="AI350" s="3">
        <f t="shared" si="182"/>
        <v>0</v>
      </c>
      <c r="AJ350" s="3">
        <f t="shared" si="183"/>
        <v>0</v>
      </c>
      <c r="AL350" s="3">
        <f t="shared" si="184"/>
        <v>0</v>
      </c>
      <c r="AM350" s="3">
        <f t="shared" si="185"/>
        <v>0</v>
      </c>
      <c r="AN350" s="3">
        <f t="shared" si="186"/>
        <v>0</v>
      </c>
      <c r="AO350" s="3">
        <f t="shared" si="187"/>
        <v>0</v>
      </c>
      <c r="AP350" s="3">
        <f t="shared" si="188"/>
        <v>0</v>
      </c>
      <c r="AQ350" s="3">
        <f t="shared" si="189"/>
        <v>0</v>
      </c>
      <c r="AS350" s="3" t="e">
        <f t="shared" si="190"/>
        <v>#REF!</v>
      </c>
      <c r="AU350" s="3" t="e">
        <f t="shared" si="191"/>
        <v>#NAME?</v>
      </c>
      <c r="AW350" s="3">
        <f t="shared" si="192"/>
        <v>0</v>
      </c>
      <c r="AX350" s="3">
        <f t="shared" si="193"/>
        <v>0</v>
      </c>
      <c r="AY350" s="3">
        <f t="shared" si="194"/>
        <v>0</v>
      </c>
      <c r="AZ350" s="3">
        <f t="shared" si="195"/>
        <v>0</v>
      </c>
      <c r="BA350" s="3">
        <f t="shared" si="196"/>
        <v>0</v>
      </c>
      <c r="BB350" s="3">
        <f t="shared" si="197"/>
        <v>0</v>
      </c>
    </row>
    <row r="351" spans="2:54" x14ac:dyDescent="0.35">
      <c r="B351" s="14">
        <v>324</v>
      </c>
      <c r="C351" s="13"/>
      <c r="D351" s="13"/>
      <c r="E351" s="130"/>
      <c r="F351" s="130"/>
      <c r="G351" s="129" t="str">
        <f t="shared" si="165"/>
        <v/>
      </c>
      <c r="H351" s="128"/>
      <c r="I351" s="189"/>
      <c r="J351" s="128"/>
      <c r="K351" s="127"/>
      <c r="L351" s="127"/>
      <c r="M351" s="126"/>
      <c r="N351" s="7"/>
      <c r="O351" s="6"/>
      <c r="P351" s="6"/>
      <c r="Q351" s="125" t="str">
        <f t="shared" si="166"/>
        <v/>
      </c>
      <c r="R351" s="124" t="str">
        <f t="shared" si="167"/>
        <v/>
      </c>
      <c r="S351" s="123">
        <f t="shared" si="168"/>
        <v>0</v>
      </c>
      <c r="T351" s="122">
        <f t="shared" si="169"/>
        <v>0</v>
      </c>
      <c r="U351" s="123">
        <f t="shared" si="170"/>
        <v>0</v>
      </c>
      <c r="V351" s="122">
        <f t="shared" si="171"/>
        <v>0</v>
      </c>
      <c r="W351" s="123">
        <f t="shared" si="172"/>
        <v>0</v>
      </c>
      <c r="X351" s="122">
        <f t="shared" si="173"/>
        <v>0</v>
      </c>
      <c r="Y351" s="123">
        <f t="shared" si="174"/>
        <v>0</v>
      </c>
      <c r="Z351" s="122">
        <f t="shared" si="175"/>
        <v>0</v>
      </c>
      <c r="AA351" s="123">
        <f t="shared" si="176"/>
        <v>0</v>
      </c>
      <c r="AB351" s="122">
        <f t="shared" si="177"/>
        <v>0</v>
      </c>
      <c r="AD351" s="3" t="str">
        <f t="shared" si="178"/>
        <v>False</v>
      </c>
      <c r="AE351" s="3" t="str">
        <f t="shared" si="179"/>
        <v>true</v>
      </c>
      <c r="AF351" s="3" t="e">
        <f>VLOOKUP(C351,#REF!,2,FALSE)</f>
        <v>#REF!</v>
      </c>
      <c r="AG351" s="3" t="e">
        <f t="shared" si="180"/>
        <v>#REF!</v>
      </c>
      <c r="AH351" s="3">
        <f t="shared" si="181"/>
        <v>0</v>
      </c>
      <c r="AI351" s="3">
        <f t="shared" si="182"/>
        <v>0</v>
      </c>
      <c r="AJ351" s="3">
        <f t="shared" si="183"/>
        <v>0</v>
      </c>
      <c r="AL351" s="3">
        <f t="shared" si="184"/>
        <v>0</v>
      </c>
      <c r="AM351" s="3">
        <f t="shared" si="185"/>
        <v>0</v>
      </c>
      <c r="AN351" s="3">
        <f t="shared" si="186"/>
        <v>0</v>
      </c>
      <c r="AO351" s="3">
        <f t="shared" si="187"/>
        <v>0</v>
      </c>
      <c r="AP351" s="3">
        <f t="shared" si="188"/>
        <v>0</v>
      </c>
      <c r="AQ351" s="3">
        <f t="shared" si="189"/>
        <v>0</v>
      </c>
      <c r="AS351" s="3" t="e">
        <f t="shared" si="190"/>
        <v>#REF!</v>
      </c>
      <c r="AU351" s="3" t="e">
        <f t="shared" si="191"/>
        <v>#NAME?</v>
      </c>
      <c r="AW351" s="3">
        <f t="shared" si="192"/>
        <v>0</v>
      </c>
      <c r="AX351" s="3">
        <f t="shared" si="193"/>
        <v>0</v>
      </c>
      <c r="AY351" s="3">
        <f t="shared" si="194"/>
        <v>0</v>
      </c>
      <c r="AZ351" s="3">
        <f t="shared" si="195"/>
        <v>0</v>
      </c>
      <c r="BA351" s="3">
        <f t="shared" si="196"/>
        <v>0</v>
      </c>
      <c r="BB351" s="3">
        <f t="shared" si="197"/>
        <v>0</v>
      </c>
    </row>
    <row r="352" spans="2:54" x14ac:dyDescent="0.35">
      <c r="B352" s="14">
        <v>325</v>
      </c>
      <c r="C352" s="13"/>
      <c r="D352" s="13"/>
      <c r="E352" s="130"/>
      <c r="F352" s="130"/>
      <c r="G352" s="129" t="str">
        <f t="shared" si="165"/>
        <v/>
      </c>
      <c r="H352" s="128"/>
      <c r="I352" s="189"/>
      <c r="J352" s="128"/>
      <c r="K352" s="127"/>
      <c r="L352" s="127"/>
      <c r="M352" s="126"/>
      <c r="N352" s="7"/>
      <c r="O352" s="6"/>
      <c r="P352" s="6"/>
      <c r="Q352" s="125" t="str">
        <f t="shared" si="166"/>
        <v/>
      </c>
      <c r="R352" s="124" t="str">
        <f t="shared" si="167"/>
        <v/>
      </c>
      <c r="S352" s="123">
        <f t="shared" si="168"/>
        <v>0</v>
      </c>
      <c r="T352" s="122">
        <f t="shared" si="169"/>
        <v>0</v>
      </c>
      <c r="U352" s="123">
        <f t="shared" si="170"/>
        <v>0</v>
      </c>
      <c r="V352" s="122">
        <f t="shared" si="171"/>
        <v>0</v>
      </c>
      <c r="W352" s="123">
        <f t="shared" si="172"/>
        <v>0</v>
      </c>
      <c r="X352" s="122">
        <f t="shared" si="173"/>
        <v>0</v>
      </c>
      <c r="Y352" s="123">
        <f t="shared" si="174"/>
        <v>0</v>
      </c>
      <c r="Z352" s="122">
        <f t="shared" si="175"/>
        <v>0</v>
      </c>
      <c r="AA352" s="123">
        <f t="shared" si="176"/>
        <v>0</v>
      </c>
      <c r="AB352" s="122">
        <f t="shared" si="177"/>
        <v>0</v>
      </c>
      <c r="AD352" s="3" t="str">
        <f t="shared" si="178"/>
        <v>False</v>
      </c>
      <c r="AE352" s="3" t="str">
        <f t="shared" si="179"/>
        <v>true</v>
      </c>
      <c r="AF352" s="3" t="e">
        <f>VLOOKUP(C352,#REF!,2,FALSE)</f>
        <v>#REF!</v>
      </c>
      <c r="AG352" s="3" t="e">
        <f t="shared" si="180"/>
        <v>#REF!</v>
      </c>
      <c r="AH352" s="3">
        <f t="shared" si="181"/>
        <v>0</v>
      </c>
      <c r="AI352" s="3">
        <f t="shared" si="182"/>
        <v>0</v>
      </c>
      <c r="AJ352" s="3">
        <f t="shared" si="183"/>
        <v>0</v>
      </c>
      <c r="AL352" s="3">
        <f t="shared" si="184"/>
        <v>0</v>
      </c>
      <c r="AM352" s="3">
        <f t="shared" si="185"/>
        <v>0</v>
      </c>
      <c r="AN352" s="3">
        <f t="shared" si="186"/>
        <v>0</v>
      </c>
      <c r="AO352" s="3">
        <f t="shared" si="187"/>
        <v>0</v>
      </c>
      <c r="AP352" s="3">
        <f t="shared" si="188"/>
        <v>0</v>
      </c>
      <c r="AQ352" s="3">
        <f t="shared" si="189"/>
        <v>0</v>
      </c>
      <c r="AS352" s="3" t="e">
        <f t="shared" si="190"/>
        <v>#REF!</v>
      </c>
      <c r="AU352" s="3" t="e">
        <f t="shared" si="191"/>
        <v>#NAME?</v>
      </c>
      <c r="AW352" s="3">
        <f t="shared" si="192"/>
        <v>0</v>
      </c>
      <c r="AX352" s="3">
        <f t="shared" si="193"/>
        <v>0</v>
      </c>
      <c r="AY352" s="3">
        <f t="shared" si="194"/>
        <v>0</v>
      </c>
      <c r="AZ352" s="3">
        <f t="shared" si="195"/>
        <v>0</v>
      </c>
      <c r="BA352" s="3">
        <f t="shared" si="196"/>
        <v>0</v>
      </c>
      <c r="BB352" s="3">
        <f t="shared" si="197"/>
        <v>0</v>
      </c>
    </row>
    <row r="353" spans="2:54" x14ac:dyDescent="0.35">
      <c r="B353" s="14">
        <v>326</v>
      </c>
      <c r="C353" s="13"/>
      <c r="D353" s="13"/>
      <c r="E353" s="130"/>
      <c r="F353" s="130"/>
      <c r="G353" s="129" t="str">
        <f t="shared" si="165"/>
        <v/>
      </c>
      <c r="H353" s="128"/>
      <c r="I353" s="189"/>
      <c r="J353" s="128"/>
      <c r="K353" s="127"/>
      <c r="L353" s="127"/>
      <c r="M353" s="126"/>
      <c r="N353" s="7"/>
      <c r="O353" s="6"/>
      <c r="P353" s="6"/>
      <c r="Q353" s="125" t="str">
        <f t="shared" si="166"/>
        <v/>
      </c>
      <c r="R353" s="124" t="str">
        <f t="shared" si="167"/>
        <v/>
      </c>
      <c r="S353" s="123">
        <f t="shared" si="168"/>
        <v>0</v>
      </c>
      <c r="T353" s="122">
        <f t="shared" si="169"/>
        <v>0</v>
      </c>
      <c r="U353" s="123">
        <f t="shared" si="170"/>
        <v>0</v>
      </c>
      <c r="V353" s="122">
        <f t="shared" si="171"/>
        <v>0</v>
      </c>
      <c r="W353" s="123">
        <f t="shared" si="172"/>
        <v>0</v>
      </c>
      <c r="X353" s="122">
        <f t="shared" si="173"/>
        <v>0</v>
      </c>
      <c r="Y353" s="123">
        <f t="shared" si="174"/>
        <v>0</v>
      </c>
      <c r="Z353" s="122">
        <f t="shared" si="175"/>
        <v>0</v>
      </c>
      <c r="AA353" s="123">
        <f t="shared" si="176"/>
        <v>0</v>
      </c>
      <c r="AB353" s="122">
        <f t="shared" si="177"/>
        <v>0</v>
      </c>
      <c r="AD353" s="3" t="str">
        <f t="shared" si="178"/>
        <v>False</v>
      </c>
      <c r="AE353" s="3" t="str">
        <f t="shared" si="179"/>
        <v>true</v>
      </c>
      <c r="AF353" s="3" t="e">
        <f>VLOOKUP(C353,#REF!,2,FALSE)</f>
        <v>#REF!</v>
      </c>
      <c r="AG353" s="3" t="e">
        <f t="shared" si="180"/>
        <v>#REF!</v>
      </c>
      <c r="AH353" s="3">
        <f t="shared" si="181"/>
        <v>0</v>
      </c>
      <c r="AI353" s="3">
        <f t="shared" si="182"/>
        <v>0</v>
      </c>
      <c r="AJ353" s="3">
        <f t="shared" si="183"/>
        <v>0</v>
      </c>
      <c r="AL353" s="3">
        <f t="shared" si="184"/>
        <v>0</v>
      </c>
      <c r="AM353" s="3">
        <f t="shared" si="185"/>
        <v>0</v>
      </c>
      <c r="AN353" s="3">
        <f t="shared" si="186"/>
        <v>0</v>
      </c>
      <c r="AO353" s="3">
        <f t="shared" si="187"/>
        <v>0</v>
      </c>
      <c r="AP353" s="3">
        <f t="shared" si="188"/>
        <v>0</v>
      </c>
      <c r="AQ353" s="3">
        <f t="shared" si="189"/>
        <v>0</v>
      </c>
      <c r="AS353" s="3" t="e">
        <f t="shared" si="190"/>
        <v>#REF!</v>
      </c>
      <c r="AU353" s="3" t="e">
        <f t="shared" si="191"/>
        <v>#NAME?</v>
      </c>
      <c r="AW353" s="3">
        <f t="shared" si="192"/>
        <v>0</v>
      </c>
      <c r="AX353" s="3">
        <f t="shared" si="193"/>
        <v>0</v>
      </c>
      <c r="AY353" s="3">
        <f t="shared" si="194"/>
        <v>0</v>
      </c>
      <c r="AZ353" s="3">
        <f t="shared" si="195"/>
        <v>0</v>
      </c>
      <c r="BA353" s="3">
        <f t="shared" si="196"/>
        <v>0</v>
      </c>
      <c r="BB353" s="3">
        <f t="shared" si="197"/>
        <v>0</v>
      </c>
    </row>
    <row r="354" spans="2:54" x14ac:dyDescent="0.35">
      <c r="B354" s="14">
        <v>327</v>
      </c>
      <c r="C354" s="13"/>
      <c r="D354" s="13"/>
      <c r="E354" s="130"/>
      <c r="F354" s="130"/>
      <c r="G354" s="129" t="str">
        <f t="shared" si="165"/>
        <v/>
      </c>
      <c r="H354" s="128"/>
      <c r="I354" s="189"/>
      <c r="J354" s="128"/>
      <c r="K354" s="127"/>
      <c r="L354" s="127"/>
      <c r="M354" s="126"/>
      <c r="N354" s="7"/>
      <c r="O354" s="6"/>
      <c r="P354" s="6"/>
      <c r="Q354" s="125" t="str">
        <f t="shared" si="166"/>
        <v/>
      </c>
      <c r="R354" s="124" t="str">
        <f t="shared" si="167"/>
        <v/>
      </c>
      <c r="S354" s="123">
        <f t="shared" si="168"/>
        <v>0</v>
      </c>
      <c r="T354" s="122">
        <f t="shared" si="169"/>
        <v>0</v>
      </c>
      <c r="U354" s="123">
        <f t="shared" si="170"/>
        <v>0</v>
      </c>
      <c r="V354" s="122">
        <f t="shared" si="171"/>
        <v>0</v>
      </c>
      <c r="W354" s="123">
        <f t="shared" si="172"/>
        <v>0</v>
      </c>
      <c r="X354" s="122">
        <f t="shared" si="173"/>
        <v>0</v>
      </c>
      <c r="Y354" s="123">
        <f t="shared" si="174"/>
        <v>0</v>
      </c>
      <c r="Z354" s="122">
        <f t="shared" si="175"/>
        <v>0</v>
      </c>
      <c r="AA354" s="123">
        <f t="shared" si="176"/>
        <v>0</v>
      </c>
      <c r="AB354" s="122">
        <f t="shared" si="177"/>
        <v>0</v>
      </c>
      <c r="AD354" s="3" t="str">
        <f t="shared" si="178"/>
        <v>False</v>
      </c>
      <c r="AE354" s="3" t="str">
        <f t="shared" si="179"/>
        <v>true</v>
      </c>
      <c r="AF354" s="3" t="e">
        <f>VLOOKUP(C354,#REF!,2,FALSE)</f>
        <v>#REF!</v>
      </c>
      <c r="AG354" s="3" t="e">
        <f t="shared" si="180"/>
        <v>#REF!</v>
      </c>
      <c r="AH354" s="3">
        <f t="shared" si="181"/>
        <v>0</v>
      </c>
      <c r="AI354" s="3">
        <f t="shared" si="182"/>
        <v>0</v>
      </c>
      <c r="AJ354" s="3">
        <f t="shared" si="183"/>
        <v>0</v>
      </c>
      <c r="AL354" s="3">
        <f t="shared" si="184"/>
        <v>0</v>
      </c>
      <c r="AM354" s="3">
        <f t="shared" si="185"/>
        <v>0</v>
      </c>
      <c r="AN354" s="3">
        <f t="shared" si="186"/>
        <v>0</v>
      </c>
      <c r="AO354" s="3">
        <f t="shared" si="187"/>
        <v>0</v>
      </c>
      <c r="AP354" s="3">
        <f t="shared" si="188"/>
        <v>0</v>
      </c>
      <c r="AQ354" s="3">
        <f t="shared" si="189"/>
        <v>0</v>
      </c>
      <c r="AS354" s="3" t="e">
        <f t="shared" si="190"/>
        <v>#REF!</v>
      </c>
      <c r="AU354" s="3" t="e">
        <f t="shared" si="191"/>
        <v>#NAME?</v>
      </c>
      <c r="AW354" s="3">
        <f t="shared" si="192"/>
        <v>0</v>
      </c>
      <c r="AX354" s="3">
        <f t="shared" si="193"/>
        <v>0</v>
      </c>
      <c r="AY354" s="3">
        <f t="shared" si="194"/>
        <v>0</v>
      </c>
      <c r="AZ354" s="3">
        <f t="shared" si="195"/>
        <v>0</v>
      </c>
      <c r="BA354" s="3">
        <f t="shared" si="196"/>
        <v>0</v>
      </c>
      <c r="BB354" s="3">
        <f t="shared" si="197"/>
        <v>0</v>
      </c>
    </row>
    <row r="355" spans="2:54" x14ac:dyDescent="0.35">
      <c r="B355" s="14">
        <v>328</v>
      </c>
      <c r="C355" s="13"/>
      <c r="D355" s="13"/>
      <c r="E355" s="130"/>
      <c r="F355" s="130"/>
      <c r="G355" s="129" t="str">
        <f t="shared" si="165"/>
        <v/>
      </c>
      <c r="H355" s="128"/>
      <c r="I355" s="189"/>
      <c r="J355" s="128"/>
      <c r="K355" s="127"/>
      <c r="L355" s="127"/>
      <c r="M355" s="126"/>
      <c r="N355" s="7"/>
      <c r="O355" s="6"/>
      <c r="P355" s="6"/>
      <c r="Q355" s="125" t="str">
        <f t="shared" si="166"/>
        <v/>
      </c>
      <c r="R355" s="124" t="str">
        <f t="shared" si="167"/>
        <v/>
      </c>
      <c r="S355" s="123">
        <f t="shared" si="168"/>
        <v>0</v>
      </c>
      <c r="T355" s="122">
        <f t="shared" si="169"/>
        <v>0</v>
      </c>
      <c r="U355" s="123">
        <f t="shared" si="170"/>
        <v>0</v>
      </c>
      <c r="V355" s="122">
        <f t="shared" si="171"/>
        <v>0</v>
      </c>
      <c r="W355" s="123">
        <f t="shared" si="172"/>
        <v>0</v>
      </c>
      <c r="X355" s="122">
        <f t="shared" si="173"/>
        <v>0</v>
      </c>
      <c r="Y355" s="123">
        <f t="shared" si="174"/>
        <v>0</v>
      </c>
      <c r="Z355" s="122">
        <f t="shared" si="175"/>
        <v>0</v>
      </c>
      <c r="AA355" s="123">
        <f t="shared" si="176"/>
        <v>0</v>
      </c>
      <c r="AB355" s="122">
        <f t="shared" si="177"/>
        <v>0</v>
      </c>
      <c r="AD355" s="3" t="str">
        <f t="shared" si="178"/>
        <v>False</v>
      </c>
      <c r="AE355" s="3" t="str">
        <f t="shared" si="179"/>
        <v>true</v>
      </c>
      <c r="AF355" s="3" t="e">
        <f>VLOOKUP(C355,#REF!,2,FALSE)</f>
        <v>#REF!</v>
      </c>
      <c r="AG355" s="3" t="e">
        <f t="shared" si="180"/>
        <v>#REF!</v>
      </c>
      <c r="AH355" s="3">
        <f t="shared" si="181"/>
        <v>0</v>
      </c>
      <c r="AI355" s="3">
        <f t="shared" si="182"/>
        <v>0</v>
      </c>
      <c r="AJ355" s="3">
        <f t="shared" si="183"/>
        <v>0</v>
      </c>
      <c r="AL355" s="3">
        <f t="shared" si="184"/>
        <v>0</v>
      </c>
      <c r="AM355" s="3">
        <f t="shared" si="185"/>
        <v>0</v>
      </c>
      <c r="AN355" s="3">
        <f t="shared" si="186"/>
        <v>0</v>
      </c>
      <c r="AO355" s="3">
        <f t="shared" si="187"/>
        <v>0</v>
      </c>
      <c r="AP355" s="3">
        <f t="shared" si="188"/>
        <v>0</v>
      </c>
      <c r="AQ355" s="3">
        <f t="shared" si="189"/>
        <v>0</v>
      </c>
      <c r="AS355" s="3" t="e">
        <f t="shared" si="190"/>
        <v>#REF!</v>
      </c>
      <c r="AU355" s="3" t="e">
        <f t="shared" si="191"/>
        <v>#NAME?</v>
      </c>
      <c r="AW355" s="3">
        <f t="shared" si="192"/>
        <v>0</v>
      </c>
      <c r="AX355" s="3">
        <f t="shared" si="193"/>
        <v>0</v>
      </c>
      <c r="AY355" s="3">
        <f t="shared" si="194"/>
        <v>0</v>
      </c>
      <c r="AZ355" s="3">
        <f t="shared" si="195"/>
        <v>0</v>
      </c>
      <c r="BA355" s="3">
        <f t="shared" si="196"/>
        <v>0</v>
      </c>
      <c r="BB355" s="3">
        <f t="shared" si="197"/>
        <v>0</v>
      </c>
    </row>
    <row r="356" spans="2:54" x14ac:dyDescent="0.35">
      <c r="B356" s="14">
        <v>329</v>
      </c>
      <c r="C356" s="13"/>
      <c r="D356" s="13"/>
      <c r="E356" s="130"/>
      <c r="F356" s="130"/>
      <c r="G356" s="129" t="str">
        <f t="shared" si="165"/>
        <v/>
      </c>
      <c r="H356" s="128"/>
      <c r="I356" s="189"/>
      <c r="J356" s="128"/>
      <c r="K356" s="127"/>
      <c r="L356" s="127"/>
      <c r="M356" s="126"/>
      <c r="N356" s="7"/>
      <c r="O356" s="6"/>
      <c r="P356" s="6"/>
      <c r="Q356" s="125" t="str">
        <f t="shared" si="166"/>
        <v/>
      </c>
      <c r="R356" s="124" t="str">
        <f t="shared" si="167"/>
        <v/>
      </c>
      <c r="S356" s="123">
        <f t="shared" si="168"/>
        <v>0</v>
      </c>
      <c r="T356" s="122">
        <f t="shared" si="169"/>
        <v>0</v>
      </c>
      <c r="U356" s="123">
        <f t="shared" si="170"/>
        <v>0</v>
      </c>
      <c r="V356" s="122">
        <f t="shared" si="171"/>
        <v>0</v>
      </c>
      <c r="W356" s="123">
        <f t="shared" si="172"/>
        <v>0</v>
      </c>
      <c r="X356" s="122">
        <f t="shared" si="173"/>
        <v>0</v>
      </c>
      <c r="Y356" s="123">
        <f t="shared" si="174"/>
        <v>0</v>
      </c>
      <c r="Z356" s="122">
        <f t="shared" si="175"/>
        <v>0</v>
      </c>
      <c r="AA356" s="123">
        <f t="shared" si="176"/>
        <v>0</v>
      </c>
      <c r="AB356" s="122">
        <f t="shared" si="177"/>
        <v>0</v>
      </c>
      <c r="AD356" s="3" t="str">
        <f t="shared" si="178"/>
        <v>False</v>
      </c>
      <c r="AE356" s="3" t="str">
        <f t="shared" si="179"/>
        <v>true</v>
      </c>
      <c r="AF356" s="3" t="e">
        <f>VLOOKUP(C356,#REF!,2,FALSE)</f>
        <v>#REF!</v>
      </c>
      <c r="AG356" s="3" t="e">
        <f t="shared" si="180"/>
        <v>#REF!</v>
      </c>
      <c r="AH356" s="3">
        <f t="shared" si="181"/>
        <v>0</v>
      </c>
      <c r="AI356" s="3">
        <f t="shared" si="182"/>
        <v>0</v>
      </c>
      <c r="AJ356" s="3">
        <f t="shared" si="183"/>
        <v>0</v>
      </c>
      <c r="AL356" s="3">
        <f t="shared" si="184"/>
        <v>0</v>
      </c>
      <c r="AM356" s="3">
        <f t="shared" si="185"/>
        <v>0</v>
      </c>
      <c r="AN356" s="3">
        <f t="shared" si="186"/>
        <v>0</v>
      </c>
      <c r="AO356" s="3">
        <f t="shared" si="187"/>
        <v>0</v>
      </c>
      <c r="AP356" s="3">
        <f t="shared" si="188"/>
        <v>0</v>
      </c>
      <c r="AQ356" s="3">
        <f t="shared" si="189"/>
        <v>0</v>
      </c>
      <c r="AS356" s="3" t="e">
        <f t="shared" si="190"/>
        <v>#REF!</v>
      </c>
      <c r="AU356" s="3" t="e">
        <f t="shared" si="191"/>
        <v>#NAME?</v>
      </c>
      <c r="AW356" s="3">
        <f t="shared" si="192"/>
        <v>0</v>
      </c>
      <c r="AX356" s="3">
        <f t="shared" si="193"/>
        <v>0</v>
      </c>
      <c r="AY356" s="3">
        <f t="shared" si="194"/>
        <v>0</v>
      </c>
      <c r="AZ356" s="3">
        <f t="shared" si="195"/>
        <v>0</v>
      </c>
      <c r="BA356" s="3">
        <f t="shared" si="196"/>
        <v>0</v>
      </c>
      <c r="BB356" s="3">
        <f t="shared" si="197"/>
        <v>0</v>
      </c>
    </row>
    <row r="357" spans="2:54" x14ac:dyDescent="0.35">
      <c r="B357" s="14">
        <v>330</v>
      </c>
      <c r="C357" s="13"/>
      <c r="D357" s="13"/>
      <c r="E357" s="130"/>
      <c r="F357" s="130"/>
      <c r="G357" s="129" t="str">
        <f t="shared" si="165"/>
        <v/>
      </c>
      <c r="H357" s="128"/>
      <c r="I357" s="189"/>
      <c r="J357" s="128"/>
      <c r="K357" s="127"/>
      <c r="L357" s="127"/>
      <c r="M357" s="126"/>
      <c r="N357" s="7"/>
      <c r="O357" s="6"/>
      <c r="P357" s="6"/>
      <c r="Q357" s="125" t="str">
        <f t="shared" si="166"/>
        <v/>
      </c>
      <c r="R357" s="124" t="str">
        <f t="shared" si="167"/>
        <v/>
      </c>
      <c r="S357" s="123">
        <f t="shared" si="168"/>
        <v>0</v>
      </c>
      <c r="T357" s="122">
        <f t="shared" si="169"/>
        <v>0</v>
      </c>
      <c r="U357" s="123">
        <f t="shared" si="170"/>
        <v>0</v>
      </c>
      <c r="V357" s="122">
        <f t="shared" si="171"/>
        <v>0</v>
      </c>
      <c r="W357" s="123">
        <f t="shared" si="172"/>
        <v>0</v>
      </c>
      <c r="X357" s="122">
        <f t="shared" si="173"/>
        <v>0</v>
      </c>
      <c r="Y357" s="123">
        <f t="shared" si="174"/>
        <v>0</v>
      </c>
      <c r="Z357" s="122">
        <f t="shared" si="175"/>
        <v>0</v>
      </c>
      <c r="AA357" s="123">
        <f t="shared" si="176"/>
        <v>0</v>
      </c>
      <c r="AB357" s="122">
        <f t="shared" si="177"/>
        <v>0</v>
      </c>
      <c r="AD357" s="3" t="str">
        <f t="shared" si="178"/>
        <v>False</v>
      </c>
      <c r="AE357" s="3" t="str">
        <f t="shared" si="179"/>
        <v>true</v>
      </c>
      <c r="AF357" s="3" t="e">
        <f>VLOOKUP(C357,#REF!,2,FALSE)</f>
        <v>#REF!</v>
      </c>
      <c r="AG357" s="3" t="e">
        <f t="shared" si="180"/>
        <v>#REF!</v>
      </c>
      <c r="AH357" s="3">
        <f t="shared" si="181"/>
        <v>0</v>
      </c>
      <c r="AI357" s="3">
        <f t="shared" si="182"/>
        <v>0</v>
      </c>
      <c r="AJ357" s="3">
        <f t="shared" si="183"/>
        <v>0</v>
      </c>
      <c r="AL357" s="3">
        <f t="shared" si="184"/>
        <v>0</v>
      </c>
      <c r="AM357" s="3">
        <f t="shared" si="185"/>
        <v>0</v>
      </c>
      <c r="AN357" s="3">
        <f t="shared" si="186"/>
        <v>0</v>
      </c>
      <c r="AO357" s="3">
        <f t="shared" si="187"/>
        <v>0</v>
      </c>
      <c r="AP357" s="3">
        <f t="shared" si="188"/>
        <v>0</v>
      </c>
      <c r="AQ357" s="3">
        <f t="shared" si="189"/>
        <v>0</v>
      </c>
      <c r="AS357" s="3" t="e">
        <f t="shared" si="190"/>
        <v>#REF!</v>
      </c>
      <c r="AU357" s="3" t="e">
        <f t="shared" si="191"/>
        <v>#NAME?</v>
      </c>
      <c r="AW357" s="3">
        <f t="shared" si="192"/>
        <v>0</v>
      </c>
      <c r="AX357" s="3">
        <f t="shared" si="193"/>
        <v>0</v>
      </c>
      <c r="AY357" s="3">
        <f t="shared" si="194"/>
        <v>0</v>
      </c>
      <c r="AZ357" s="3">
        <f t="shared" si="195"/>
        <v>0</v>
      </c>
      <c r="BA357" s="3">
        <f t="shared" si="196"/>
        <v>0</v>
      </c>
      <c r="BB357" s="3">
        <f t="shared" si="197"/>
        <v>0</v>
      </c>
    </row>
    <row r="358" spans="2:54" x14ac:dyDescent="0.35">
      <c r="B358" s="14">
        <v>331</v>
      </c>
      <c r="C358" s="13"/>
      <c r="D358" s="13"/>
      <c r="E358" s="130"/>
      <c r="F358" s="130"/>
      <c r="G358" s="129" t="str">
        <f t="shared" si="165"/>
        <v/>
      </c>
      <c r="H358" s="128"/>
      <c r="I358" s="189"/>
      <c r="J358" s="128"/>
      <c r="K358" s="127"/>
      <c r="L358" s="127"/>
      <c r="M358" s="126"/>
      <c r="N358" s="7"/>
      <c r="O358" s="6"/>
      <c r="P358" s="6"/>
      <c r="Q358" s="125" t="str">
        <f t="shared" si="166"/>
        <v/>
      </c>
      <c r="R358" s="124" t="str">
        <f t="shared" si="167"/>
        <v/>
      </c>
      <c r="S358" s="123">
        <f t="shared" si="168"/>
        <v>0</v>
      </c>
      <c r="T358" s="122">
        <f t="shared" si="169"/>
        <v>0</v>
      </c>
      <c r="U358" s="123">
        <f t="shared" si="170"/>
        <v>0</v>
      </c>
      <c r="V358" s="122">
        <f t="shared" si="171"/>
        <v>0</v>
      </c>
      <c r="W358" s="123">
        <f t="shared" si="172"/>
        <v>0</v>
      </c>
      <c r="X358" s="122">
        <f t="shared" si="173"/>
        <v>0</v>
      </c>
      <c r="Y358" s="123">
        <f t="shared" si="174"/>
        <v>0</v>
      </c>
      <c r="Z358" s="122">
        <f t="shared" si="175"/>
        <v>0</v>
      </c>
      <c r="AA358" s="123">
        <f t="shared" si="176"/>
        <v>0</v>
      </c>
      <c r="AB358" s="122">
        <f t="shared" si="177"/>
        <v>0</v>
      </c>
      <c r="AD358" s="3" t="str">
        <f t="shared" si="178"/>
        <v>False</v>
      </c>
      <c r="AE358" s="3" t="str">
        <f t="shared" si="179"/>
        <v>true</v>
      </c>
      <c r="AF358" s="3" t="e">
        <f>VLOOKUP(C358,#REF!,2,FALSE)</f>
        <v>#REF!</v>
      </c>
      <c r="AG358" s="3" t="e">
        <f t="shared" si="180"/>
        <v>#REF!</v>
      </c>
      <c r="AH358" s="3">
        <f t="shared" si="181"/>
        <v>0</v>
      </c>
      <c r="AI358" s="3">
        <f t="shared" si="182"/>
        <v>0</v>
      </c>
      <c r="AJ358" s="3">
        <f t="shared" si="183"/>
        <v>0</v>
      </c>
      <c r="AL358" s="3">
        <f t="shared" si="184"/>
        <v>0</v>
      </c>
      <c r="AM358" s="3">
        <f t="shared" si="185"/>
        <v>0</v>
      </c>
      <c r="AN358" s="3">
        <f t="shared" si="186"/>
        <v>0</v>
      </c>
      <c r="AO358" s="3">
        <f t="shared" si="187"/>
        <v>0</v>
      </c>
      <c r="AP358" s="3">
        <f t="shared" si="188"/>
        <v>0</v>
      </c>
      <c r="AQ358" s="3">
        <f t="shared" si="189"/>
        <v>0</v>
      </c>
      <c r="AS358" s="3" t="e">
        <f t="shared" si="190"/>
        <v>#REF!</v>
      </c>
      <c r="AU358" s="3" t="e">
        <f t="shared" si="191"/>
        <v>#NAME?</v>
      </c>
      <c r="AW358" s="3">
        <f t="shared" si="192"/>
        <v>0</v>
      </c>
      <c r="AX358" s="3">
        <f t="shared" si="193"/>
        <v>0</v>
      </c>
      <c r="AY358" s="3">
        <f t="shared" si="194"/>
        <v>0</v>
      </c>
      <c r="AZ358" s="3">
        <f t="shared" si="195"/>
        <v>0</v>
      </c>
      <c r="BA358" s="3">
        <f t="shared" si="196"/>
        <v>0</v>
      </c>
      <c r="BB358" s="3">
        <f t="shared" si="197"/>
        <v>0</v>
      </c>
    </row>
    <row r="359" spans="2:54" x14ac:dyDescent="0.35">
      <c r="B359" s="14">
        <v>332</v>
      </c>
      <c r="C359" s="13"/>
      <c r="D359" s="13"/>
      <c r="E359" s="130"/>
      <c r="F359" s="130"/>
      <c r="G359" s="129" t="str">
        <f t="shared" si="165"/>
        <v/>
      </c>
      <c r="H359" s="128"/>
      <c r="I359" s="189"/>
      <c r="J359" s="128"/>
      <c r="K359" s="127"/>
      <c r="L359" s="127"/>
      <c r="M359" s="126"/>
      <c r="N359" s="7"/>
      <c r="O359" s="6"/>
      <c r="P359" s="6"/>
      <c r="Q359" s="125" t="str">
        <f t="shared" si="166"/>
        <v/>
      </c>
      <c r="R359" s="124" t="str">
        <f t="shared" si="167"/>
        <v/>
      </c>
      <c r="S359" s="123">
        <f t="shared" si="168"/>
        <v>0</v>
      </c>
      <c r="T359" s="122">
        <f t="shared" si="169"/>
        <v>0</v>
      </c>
      <c r="U359" s="123">
        <f t="shared" si="170"/>
        <v>0</v>
      </c>
      <c r="V359" s="122">
        <f t="shared" si="171"/>
        <v>0</v>
      </c>
      <c r="W359" s="123">
        <f t="shared" si="172"/>
        <v>0</v>
      </c>
      <c r="X359" s="122">
        <f t="shared" si="173"/>
        <v>0</v>
      </c>
      <c r="Y359" s="123">
        <f t="shared" si="174"/>
        <v>0</v>
      </c>
      <c r="Z359" s="122">
        <f t="shared" si="175"/>
        <v>0</v>
      </c>
      <c r="AA359" s="123">
        <f t="shared" si="176"/>
        <v>0</v>
      </c>
      <c r="AB359" s="122">
        <f t="shared" si="177"/>
        <v>0</v>
      </c>
      <c r="AD359" s="3" t="str">
        <f t="shared" si="178"/>
        <v>False</v>
      </c>
      <c r="AE359" s="3" t="str">
        <f t="shared" si="179"/>
        <v>true</v>
      </c>
      <c r="AF359" s="3" t="e">
        <f>VLOOKUP(C359,#REF!,2,FALSE)</f>
        <v>#REF!</v>
      </c>
      <c r="AG359" s="3" t="e">
        <f t="shared" si="180"/>
        <v>#REF!</v>
      </c>
      <c r="AH359" s="3">
        <f t="shared" si="181"/>
        <v>0</v>
      </c>
      <c r="AI359" s="3">
        <f t="shared" si="182"/>
        <v>0</v>
      </c>
      <c r="AJ359" s="3">
        <f t="shared" si="183"/>
        <v>0</v>
      </c>
      <c r="AL359" s="3">
        <f t="shared" si="184"/>
        <v>0</v>
      </c>
      <c r="AM359" s="3">
        <f t="shared" si="185"/>
        <v>0</v>
      </c>
      <c r="AN359" s="3">
        <f t="shared" si="186"/>
        <v>0</v>
      </c>
      <c r="AO359" s="3">
        <f t="shared" si="187"/>
        <v>0</v>
      </c>
      <c r="AP359" s="3">
        <f t="shared" si="188"/>
        <v>0</v>
      </c>
      <c r="AQ359" s="3">
        <f t="shared" si="189"/>
        <v>0</v>
      </c>
      <c r="AS359" s="3" t="e">
        <f t="shared" si="190"/>
        <v>#REF!</v>
      </c>
      <c r="AU359" s="3" t="e">
        <f t="shared" si="191"/>
        <v>#NAME?</v>
      </c>
      <c r="AW359" s="3">
        <f t="shared" si="192"/>
        <v>0</v>
      </c>
      <c r="AX359" s="3">
        <f t="shared" si="193"/>
        <v>0</v>
      </c>
      <c r="AY359" s="3">
        <f t="shared" si="194"/>
        <v>0</v>
      </c>
      <c r="AZ359" s="3">
        <f t="shared" si="195"/>
        <v>0</v>
      </c>
      <c r="BA359" s="3">
        <f t="shared" si="196"/>
        <v>0</v>
      </c>
      <c r="BB359" s="3">
        <f t="shared" si="197"/>
        <v>0</v>
      </c>
    </row>
    <row r="360" spans="2:54" x14ac:dyDescent="0.35">
      <c r="B360" s="14">
        <v>333</v>
      </c>
      <c r="C360" s="13"/>
      <c r="D360" s="13"/>
      <c r="E360" s="130"/>
      <c r="F360" s="130"/>
      <c r="G360" s="129" t="str">
        <f t="shared" si="165"/>
        <v/>
      </c>
      <c r="H360" s="128"/>
      <c r="I360" s="189"/>
      <c r="J360" s="128"/>
      <c r="K360" s="127"/>
      <c r="L360" s="127"/>
      <c r="M360" s="126"/>
      <c r="N360" s="7"/>
      <c r="O360" s="6"/>
      <c r="P360" s="6"/>
      <c r="Q360" s="125" t="str">
        <f t="shared" si="166"/>
        <v/>
      </c>
      <c r="R360" s="124" t="str">
        <f t="shared" si="167"/>
        <v/>
      </c>
      <c r="S360" s="123">
        <f t="shared" si="168"/>
        <v>0</v>
      </c>
      <c r="T360" s="122">
        <f t="shared" si="169"/>
        <v>0</v>
      </c>
      <c r="U360" s="123">
        <f t="shared" si="170"/>
        <v>0</v>
      </c>
      <c r="V360" s="122">
        <f t="shared" si="171"/>
        <v>0</v>
      </c>
      <c r="W360" s="123">
        <f t="shared" si="172"/>
        <v>0</v>
      </c>
      <c r="X360" s="122">
        <f t="shared" si="173"/>
        <v>0</v>
      </c>
      <c r="Y360" s="123">
        <f t="shared" si="174"/>
        <v>0</v>
      </c>
      <c r="Z360" s="122">
        <f t="shared" si="175"/>
        <v>0</v>
      </c>
      <c r="AA360" s="123">
        <f t="shared" si="176"/>
        <v>0</v>
      </c>
      <c r="AB360" s="122">
        <f t="shared" si="177"/>
        <v>0</v>
      </c>
      <c r="AD360" s="3" t="str">
        <f t="shared" si="178"/>
        <v>False</v>
      </c>
      <c r="AE360" s="3" t="str">
        <f t="shared" si="179"/>
        <v>true</v>
      </c>
      <c r="AF360" s="3" t="e">
        <f>VLOOKUP(C360,#REF!,2,FALSE)</f>
        <v>#REF!</v>
      </c>
      <c r="AG360" s="3" t="e">
        <f t="shared" si="180"/>
        <v>#REF!</v>
      </c>
      <c r="AH360" s="3">
        <f t="shared" si="181"/>
        <v>0</v>
      </c>
      <c r="AI360" s="3">
        <f t="shared" si="182"/>
        <v>0</v>
      </c>
      <c r="AJ360" s="3">
        <f t="shared" si="183"/>
        <v>0</v>
      </c>
      <c r="AL360" s="3">
        <f t="shared" si="184"/>
        <v>0</v>
      </c>
      <c r="AM360" s="3">
        <f t="shared" si="185"/>
        <v>0</v>
      </c>
      <c r="AN360" s="3">
        <f t="shared" si="186"/>
        <v>0</v>
      </c>
      <c r="AO360" s="3">
        <f t="shared" si="187"/>
        <v>0</v>
      </c>
      <c r="AP360" s="3">
        <f t="shared" si="188"/>
        <v>0</v>
      </c>
      <c r="AQ360" s="3">
        <f t="shared" si="189"/>
        <v>0</v>
      </c>
      <c r="AS360" s="3" t="e">
        <f t="shared" si="190"/>
        <v>#REF!</v>
      </c>
      <c r="AU360" s="3" t="e">
        <f t="shared" si="191"/>
        <v>#NAME?</v>
      </c>
      <c r="AW360" s="3">
        <f t="shared" si="192"/>
        <v>0</v>
      </c>
      <c r="AX360" s="3">
        <f t="shared" si="193"/>
        <v>0</v>
      </c>
      <c r="AY360" s="3">
        <f t="shared" si="194"/>
        <v>0</v>
      </c>
      <c r="AZ360" s="3">
        <f t="shared" si="195"/>
        <v>0</v>
      </c>
      <c r="BA360" s="3">
        <f t="shared" si="196"/>
        <v>0</v>
      </c>
      <c r="BB360" s="3">
        <f t="shared" si="197"/>
        <v>0</v>
      </c>
    </row>
    <row r="361" spans="2:54" x14ac:dyDescent="0.35">
      <c r="B361" s="14">
        <v>334</v>
      </c>
      <c r="C361" s="13"/>
      <c r="D361" s="13"/>
      <c r="E361" s="130"/>
      <c r="F361" s="130"/>
      <c r="G361" s="129" t="str">
        <f t="shared" si="165"/>
        <v/>
      </c>
      <c r="H361" s="128"/>
      <c r="I361" s="189"/>
      <c r="J361" s="128"/>
      <c r="K361" s="127"/>
      <c r="L361" s="127"/>
      <c r="M361" s="126"/>
      <c r="N361" s="7"/>
      <c r="O361" s="6"/>
      <c r="P361" s="6"/>
      <c r="Q361" s="125" t="str">
        <f t="shared" si="166"/>
        <v/>
      </c>
      <c r="R361" s="124" t="str">
        <f t="shared" si="167"/>
        <v/>
      </c>
      <c r="S361" s="123">
        <f t="shared" si="168"/>
        <v>0</v>
      </c>
      <c r="T361" s="122">
        <f t="shared" si="169"/>
        <v>0</v>
      </c>
      <c r="U361" s="123">
        <f t="shared" si="170"/>
        <v>0</v>
      </c>
      <c r="V361" s="122">
        <f t="shared" si="171"/>
        <v>0</v>
      </c>
      <c r="W361" s="123">
        <f t="shared" si="172"/>
        <v>0</v>
      </c>
      <c r="X361" s="122">
        <f t="shared" si="173"/>
        <v>0</v>
      </c>
      <c r="Y361" s="123">
        <f t="shared" si="174"/>
        <v>0</v>
      </c>
      <c r="Z361" s="122">
        <f t="shared" si="175"/>
        <v>0</v>
      </c>
      <c r="AA361" s="123">
        <f t="shared" si="176"/>
        <v>0</v>
      </c>
      <c r="AB361" s="122">
        <f t="shared" si="177"/>
        <v>0</v>
      </c>
      <c r="AD361" s="3" t="str">
        <f t="shared" si="178"/>
        <v>False</v>
      </c>
      <c r="AE361" s="3" t="str">
        <f t="shared" si="179"/>
        <v>true</v>
      </c>
      <c r="AF361" s="3" t="e">
        <f>VLOOKUP(C361,#REF!,2,FALSE)</f>
        <v>#REF!</v>
      </c>
      <c r="AG361" s="3" t="e">
        <f t="shared" si="180"/>
        <v>#REF!</v>
      </c>
      <c r="AH361" s="3">
        <f t="shared" si="181"/>
        <v>0</v>
      </c>
      <c r="AI361" s="3">
        <f t="shared" si="182"/>
        <v>0</v>
      </c>
      <c r="AJ361" s="3">
        <f t="shared" si="183"/>
        <v>0</v>
      </c>
      <c r="AL361" s="3">
        <f t="shared" si="184"/>
        <v>0</v>
      </c>
      <c r="AM361" s="3">
        <f t="shared" si="185"/>
        <v>0</v>
      </c>
      <c r="AN361" s="3">
        <f t="shared" si="186"/>
        <v>0</v>
      </c>
      <c r="AO361" s="3">
        <f t="shared" si="187"/>
        <v>0</v>
      </c>
      <c r="AP361" s="3">
        <f t="shared" si="188"/>
        <v>0</v>
      </c>
      <c r="AQ361" s="3">
        <f t="shared" si="189"/>
        <v>0</v>
      </c>
      <c r="AS361" s="3" t="e">
        <f t="shared" si="190"/>
        <v>#REF!</v>
      </c>
      <c r="AU361" s="3" t="e">
        <f t="shared" si="191"/>
        <v>#NAME?</v>
      </c>
      <c r="AW361" s="3">
        <f t="shared" si="192"/>
        <v>0</v>
      </c>
      <c r="AX361" s="3">
        <f t="shared" si="193"/>
        <v>0</v>
      </c>
      <c r="AY361" s="3">
        <f t="shared" si="194"/>
        <v>0</v>
      </c>
      <c r="AZ361" s="3">
        <f t="shared" si="195"/>
        <v>0</v>
      </c>
      <c r="BA361" s="3">
        <f t="shared" si="196"/>
        <v>0</v>
      </c>
      <c r="BB361" s="3">
        <f t="shared" si="197"/>
        <v>0</v>
      </c>
    </row>
    <row r="362" spans="2:54" x14ac:dyDescent="0.35">
      <c r="B362" s="14">
        <v>335</v>
      </c>
      <c r="C362" s="13"/>
      <c r="D362" s="13"/>
      <c r="E362" s="130"/>
      <c r="F362" s="130"/>
      <c r="G362" s="129" t="str">
        <f t="shared" si="165"/>
        <v/>
      </c>
      <c r="H362" s="128"/>
      <c r="I362" s="189"/>
      <c r="J362" s="128"/>
      <c r="K362" s="127"/>
      <c r="L362" s="127"/>
      <c r="M362" s="126"/>
      <c r="N362" s="7"/>
      <c r="O362" s="6"/>
      <c r="P362" s="6"/>
      <c r="Q362" s="125" t="str">
        <f t="shared" si="166"/>
        <v/>
      </c>
      <c r="R362" s="124" t="str">
        <f t="shared" si="167"/>
        <v/>
      </c>
      <c r="S362" s="123">
        <f t="shared" si="168"/>
        <v>0</v>
      </c>
      <c r="T362" s="122">
        <f t="shared" si="169"/>
        <v>0</v>
      </c>
      <c r="U362" s="123">
        <f t="shared" si="170"/>
        <v>0</v>
      </c>
      <c r="V362" s="122">
        <f t="shared" si="171"/>
        <v>0</v>
      </c>
      <c r="W362" s="123">
        <f t="shared" si="172"/>
        <v>0</v>
      </c>
      <c r="X362" s="122">
        <f t="shared" si="173"/>
        <v>0</v>
      </c>
      <c r="Y362" s="123">
        <f t="shared" si="174"/>
        <v>0</v>
      </c>
      <c r="Z362" s="122">
        <f t="shared" si="175"/>
        <v>0</v>
      </c>
      <c r="AA362" s="123">
        <f t="shared" si="176"/>
        <v>0</v>
      </c>
      <c r="AB362" s="122">
        <f t="shared" si="177"/>
        <v>0</v>
      </c>
      <c r="AD362" s="3" t="str">
        <f t="shared" si="178"/>
        <v>False</v>
      </c>
      <c r="AE362" s="3" t="str">
        <f t="shared" si="179"/>
        <v>true</v>
      </c>
      <c r="AF362" s="3" t="e">
        <f>VLOOKUP(C362,#REF!,2,FALSE)</f>
        <v>#REF!</v>
      </c>
      <c r="AG362" s="3" t="e">
        <f t="shared" si="180"/>
        <v>#REF!</v>
      </c>
      <c r="AH362" s="3">
        <f t="shared" si="181"/>
        <v>0</v>
      </c>
      <c r="AI362" s="3">
        <f t="shared" si="182"/>
        <v>0</v>
      </c>
      <c r="AJ362" s="3">
        <f t="shared" si="183"/>
        <v>0</v>
      </c>
      <c r="AL362" s="3">
        <f t="shared" si="184"/>
        <v>0</v>
      </c>
      <c r="AM362" s="3">
        <f t="shared" si="185"/>
        <v>0</v>
      </c>
      <c r="AN362" s="3">
        <f t="shared" si="186"/>
        <v>0</v>
      </c>
      <c r="AO362" s="3">
        <f t="shared" si="187"/>
        <v>0</v>
      </c>
      <c r="AP362" s="3">
        <f t="shared" si="188"/>
        <v>0</v>
      </c>
      <c r="AQ362" s="3">
        <f t="shared" si="189"/>
        <v>0</v>
      </c>
      <c r="AS362" s="3" t="e">
        <f t="shared" si="190"/>
        <v>#REF!</v>
      </c>
      <c r="AU362" s="3" t="e">
        <f t="shared" si="191"/>
        <v>#NAME?</v>
      </c>
      <c r="AW362" s="3">
        <f t="shared" si="192"/>
        <v>0</v>
      </c>
      <c r="AX362" s="3">
        <f t="shared" si="193"/>
        <v>0</v>
      </c>
      <c r="AY362" s="3">
        <f t="shared" si="194"/>
        <v>0</v>
      </c>
      <c r="AZ362" s="3">
        <f t="shared" si="195"/>
        <v>0</v>
      </c>
      <c r="BA362" s="3">
        <f t="shared" si="196"/>
        <v>0</v>
      </c>
      <c r="BB362" s="3">
        <f t="shared" si="197"/>
        <v>0</v>
      </c>
    </row>
    <row r="363" spans="2:54" x14ac:dyDescent="0.35">
      <c r="B363" s="14">
        <v>336</v>
      </c>
      <c r="C363" s="13"/>
      <c r="D363" s="13"/>
      <c r="E363" s="130"/>
      <c r="F363" s="130"/>
      <c r="G363" s="129" t="str">
        <f t="shared" si="165"/>
        <v/>
      </c>
      <c r="H363" s="128"/>
      <c r="I363" s="189"/>
      <c r="J363" s="128"/>
      <c r="K363" s="127"/>
      <c r="L363" s="127"/>
      <c r="M363" s="126"/>
      <c r="N363" s="7"/>
      <c r="O363" s="6"/>
      <c r="P363" s="6"/>
      <c r="Q363" s="125" t="str">
        <f t="shared" si="166"/>
        <v/>
      </c>
      <c r="R363" s="124" t="str">
        <f t="shared" si="167"/>
        <v/>
      </c>
      <c r="S363" s="123">
        <f t="shared" si="168"/>
        <v>0</v>
      </c>
      <c r="T363" s="122">
        <f t="shared" si="169"/>
        <v>0</v>
      </c>
      <c r="U363" s="123">
        <f t="shared" si="170"/>
        <v>0</v>
      </c>
      <c r="V363" s="122">
        <f t="shared" si="171"/>
        <v>0</v>
      </c>
      <c r="W363" s="123">
        <f t="shared" si="172"/>
        <v>0</v>
      </c>
      <c r="X363" s="122">
        <f t="shared" si="173"/>
        <v>0</v>
      </c>
      <c r="Y363" s="123">
        <f t="shared" si="174"/>
        <v>0</v>
      </c>
      <c r="Z363" s="122">
        <f t="shared" si="175"/>
        <v>0</v>
      </c>
      <c r="AA363" s="123">
        <f t="shared" si="176"/>
        <v>0</v>
      </c>
      <c r="AB363" s="122">
        <f t="shared" si="177"/>
        <v>0</v>
      </c>
      <c r="AD363" s="3" t="str">
        <f t="shared" si="178"/>
        <v>False</v>
      </c>
      <c r="AE363" s="3" t="str">
        <f t="shared" si="179"/>
        <v>true</v>
      </c>
      <c r="AF363" s="3" t="e">
        <f>VLOOKUP(C363,#REF!,2,FALSE)</f>
        <v>#REF!</v>
      </c>
      <c r="AG363" s="3" t="e">
        <f t="shared" si="180"/>
        <v>#REF!</v>
      </c>
      <c r="AH363" s="3">
        <f t="shared" si="181"/>
        <v>0</v>
      </c>
      <c r="AI363" s="3">
        <f t="shared" si="182"/>
        <v>0</v>
      </c>
      <c r="AJ363" s="3">
        <f t="shared" si="183"/>
        <v>0</v>
      </c>
      <c r="AL363" s="3">
        <f t="shared" si="184"/>
        <v>0</v>
      </c>
      <c r="AM363" s="3">
        <f t="shared" si="185"/>
        <v>0</v>
      </c>
      <c r="AN363" s="3">
        <f t="shared" si="186"/>
        <v>0</v>
      </c>
      <c r="AO363" s="3">
        <f t="shared" si="187"/>
        <v>0</v>
      </c>
      <c r="AP363" s="3">
        <f t="shared" si="188"/>
        <v>0</v>
      </c>
      <c r="AQ363" s="3">
        <f t="shared" si="189"/>
        <v>0</v>
      </c>
      <c r="AS363" s="3" t="e">
        <f t="shared" si="190"/>
        <v>#REF!</v>
      </c>
      <c r="AU363" s="3" t="e">
        <f t="shared" si="191"/>
        <v>#NAME?</v>
      </c>
      <c r="AW363" s="3">
        <f t="shared" si="192"/>
        <v>0</v>
      </c>
      <c r="AX363" s="3">
        <f t="shared" si="193"/>
        <v>0</v>
      </c>
      <c r="AY363" s="3">
        <f t="shared" si="194"/>
        <v>0</v>
      </c>
      <c r="AZ363" s="3">
        <f t="shared" si="195"/>
        <v>0</v>
      </c>
      <c r="BA363" s="3">
        <f t="shared" si="196"/>
        <v>0</v>
      </c>
      <c r="BB363" s="3">
        <f t="shared" si="197"/>
        <v>0</v>
      </c>
    </row>
    <row r="364" spans="2:54" x14ac:dyDescent="0.35">
      <c r="B364" s="14">
        <v>337</v>
      </c>
      <c r="C364" s="13"/>
      <c r="D364" s="13"/>
      <c r="E364" s="130"/>
      <c r="F364" s="130"/>
      <c r="G364" s="129" t="str">
        <f t="shared" si="165"/>
        <v/>
      </c>
      <c r="H364" s="128"/>
      <c r="I364" s="189"/>
      <c r="J364" s="128"/>
      <c r="K364" s="127"/>
      <c r="L364" s="127"/>
      <c r="M364" s="126"/>
      <c r="N364" s="7"/>
      <c r="O364" s="6"/>
      <c r="P364" s="6"/>
      <c r="Q364" s="125" t="str">
        <f t="shared" si="166"/>
        <v/>
      </c>
      <c r="R364" s="124" t="str">
        <f t="shared" si="167"/>
        <v/>
      </c>
      <c r="S364" s="123">
        <f t="shared" si="168"/>
        <v>0</v>
      </c>
      <c r="T364" s="122">
        <f t="shared" si="169"/>
        <v>0</v>
      </c>
      <c r="U364" s="123">
        <f t="shared" si="170"/>
        <v>0</v>
      </c>
      <c r="V364" s="122">
        <f t="shared" si="171"/>
        <v>0</v>
      </c>
      <c r="W364" s="123">
        <f t="shared" si="172"/>
        <v>0</v>
      </c>
      <c r="X364" s="122">
        <f t="shared" si="173"/>
        <v>0</v>
      </c>
      <c r="Y364" s="123">
        <f t="shared" si="174"/>
        <v>0</v>
      </c>
      <c r="Z364" s="122">
        <f t="shared" si="175"/>
        <v>0</v>
      </c>
      <c r="AA364" s="123">
        <f t="shared" si="176"/>
        <v>0</v>
      </c>
      <c r="AB364" s="122">
        <f t="shared" si="177"/>
        <v>0</v>
      </c>
      <c r="AD364" s="3" t="str">
        <f t="shared" si="178"/>
        <v>False</v>
      </c>
      <c r="AE364" s="3" t="str">
        <f t="shared" si="179"/>
        <v>true</v>
      </c>
      <c r="AF364" s="3" t="e">
        <f>VLOOKUP(C364,#REF!,2,FALSE)</f>
        <v>#REF!</v>
      </c>
      <c r="AG364" s="3" t="e">
        <f t="shared" si="180"/>
        <v>#REF!</v>
      </c>
      <c r="AH364" s="3">
        <f t="shared" si="181"/>
        <v>0</v>
      </c>
      <c r="AI364" s="3">
        <f t="shared" si="182"/>
        <v>0</v>
      </c>
      <c r="AJ364" s="3">
        <f t="shared" si="183"/>
        <v>0</v>
      </c>
      <c r="AL364" s="3">
        <f t="shared" si="184"/>
        <v>0</v>
      </c>
      <c r="AM364" s="3">
        <f t="shared" si="185"/>
        <v>0</v>
      </c>
      <c r="AN364" s="3">
        <f t="shared" si="186"/>
        <v>0</v>
      </c>
      <c r="AO364" s="3">
        <f t="shared" si="187"/>
        <v>0</v>
      </c>
      <c r="AP364" s="3">
        <f t="shared" si="188"/>
        <v>0</v>
      </c>
      <c r="AQ364" s="3">
        <f t="shared" si="189"/>
        <v>0</v>
      </c>
      <c r="AS364" s="3" t="e">
        <f t="shared" si="190"/>
        <v>#REF!</v>
      </c>
      <c r="AU364" s="3" t="e">
        <f t="shared" si="191"/>
        <v>#NAME?</v>
      </c>
      <c r="AW364" s="3">
        <f t="shared" si="192"/>
        <v>0</v>
      </c>
      <c r="AX364" s="3">
        <f t="shared" si="193"/>
        <v>0</v>
      </c>
      <c r="AY364" s="3">
        <f t="shared" si="194"/>
        <v>0</v>
      </c>
      <c r="AZ364" s="3">
        <f t="shared" si="195"/>
        <v>0</v>
      </c>
      <c r="BA364" s="3">
        <f t="shared" si="196"/>
        <v>0</v>
      </c>
      <c r="BB364" s="3">
        <f t="shared" si="197"/>
        <v>0</v>
      </c>
    </row>
    <row r="365" spans="2:54" x14ac:dyDescent="0.35">
      <c r="B365" s="14">
        <v>338</v>
      </c>
      <c r="C365" s="13"/>
      <c r="D365" s="13"/>
      <c r="E365" s="130"/>
      <c r="F365" s="130"/>
      <c r="G365" s="129" t="str">
        <f t="shared" si="165"/>
        <v/>
      </c>
      <c r="H365" s="128"/>
      <c r="I365" s="189"/>
      <c r="J365" s="128"/>
      <c r="K365" s="127"/>
      <c r="L365" s="127"/>
      <c r="M365" s="126"/>
      <c r="N365" s="7"/>
      <c r="O365" s="6"/>
      <c r="P365" s="6"/>
      <c r="Q365" s="125" t="str">
        <f t="shared" si="166"/>
        <v/>
      </c>
      <c r="R365" s="124" t="str">
        <f t="shared" si="167"/>
        <v/>
      </c>
      <c r="S365" s="123">
        <f t="shared" si="168"/>
        <v>0</v>
      </c>
      <c r="T365" s="122">
        <f t="shared" si="169"/>
        <v>0</v>
      </c>
      <c r="U365" s="123">
        <f t="shared" si="170"/>
        <v>0</v>
      </c>
      <c r="V365" s="122">
        <f t="shared" si="171"/>
        <v>0</v>
      </c>
      <c r="W365" s="123">
        <f t="shared" si="172"/>
        <v>0</v>
      </c>
      <c r="X365" s="122">
        <f t="shared" si="173"/>
        <v>0</v>
      </c>
      <c r="Y365" s="123">
        <f t="shared" si="174"/>
        <v>0</v>
      </c>
      <c r="Z365" s="122">
        <f t="shared" si="175"/>
        <v>0</v>
      </c>
      <c r="AA365" s="123">
        <f t="shared" si="176"/>
        <v>0</v>
      </c>
      <c r="AB365" s="122">
        <f t="shared" si="177"/>
        <v>0</v>
      </c>
      <c r="AD365" s="3" t="str">
        <f t="shared" si="178"/>
        <v>False</v>
      </c>
      <c r="AE365" s="3" t="str">
        <f t="shared" si="179"/>
        <v>true</v>
      </c>
      <c r="AF365" s="3" t="e">
        <f>VLOOKUP(C365,#REF!,2,FALSE)</f>
        <v>#REF!</v>
      </c>
      <c r="AG365" s="3" t="e">
        <f t="shared" si="180"/>
        <v>#REF!</v>
      </c>
      <c r="AH365" s="3">
        <f t="shared" si="181"/>
        <v>0</v>
      </c>
      <c r="AI365" s="3">
        <f t="shared" si="182"/>
        <v>0</v>
      </c>
      <c r="AJ365" s="3">
        <f t="shared" si="183"/>
        <v>0</v>
      </c>
      <c r="AL365" s="3">
        <f t="shared" si="184"/>
        <v>0</v>
      </c>
      <c r="AM365" s="3">
        <f t="shared" si="185"/>
        <v>0</v>
      </c>
      <c r="AN365" s="3">
        <f t="shared" si="186"/>
        <v>0</v>
      </c>
      <c r="AO365" s="3">
        <f t="shared" si="187"/>
        <v>0</v>
      </c>
      <c r="AP365" s="3">
        <f t="shared" si="188"/>
        <v>0</v>
      </c>
      <c r="AQ365" s="3">
        <f t="shared" si="189"/>
        <v>0</v>
      </c>
      <c r="AS365" s="3" t="e">
        <f t="shared" si="190"/>
        <v>#REF!</v>
      </c>
      <c r="AU365" s="3" t="e">
        <f t="shared" si="191"/>
        <v>#NAME?</v>
      </c>
      <c r="AW365" s="3">
        <f t="shared" si="192"/>
        <v>0</v>
      </c>
      <c r="AX365" s="3">
        <f t="shared" si="193"/>
        <v>0</v>
      </c>
      <c r="AY365" s="3">
        <f t="shared" si="194"/>
        <v>0</v>
      </c>
      <c r="AZ365" s="3">
        <f t="shared" si="195"/>
        <v>0</v>
      </c>
      <c r="BA365" s="3">
        <f t="shared" si="196"/>
        <v>0</v>
      </c>
      <c r="BB365" s="3">
        <f t="shared" si="197"/>
        <v>0</v>
      </c>
    </row>
    <row r="366" spans="2:54" x14ac:dyDescent="0.35">
      <c r="B366" s="14">
        <v>339</v>
      </c>
      <c r="C366" s="13"/>
      <c r="D366" s="13"/>
      <c r="E366" s="130"/>
      <c r="F366" s="130"/>
      <c r="G366" s="129" t="str">
        <f t="shared" si="165"/>
        <v/>
      </c>
      <c r="H366" s="128"/>
      <c r="I366" s="189"/>
      <c r="J366" s="128"/>
      <c r="K366" s="127"/>
      <c r="L366" s="127"/>
      <c r="M366" s="126"/>
      <c r="N366" s="7"/>
      <c r="O366" s="6"/>
      <c r="P366" s="6"/>
      <c r="Q366" s="125" t="str">
        <f t="shared" si="166"/>
        <v/>
      </c>
      <c r="R366" s="124" t="str">
        <f t="shared" si="167"/>
        <v/>
      </c>
      <c r="S366" s="123">
        <f t="shared" si="168"/>
        <v>0</v>
      </c>
      <c r="T366" s="122">
        <f t="shared" si="169"/>
        <v>0</v>
      </c>
      <c r="U366" s="123">
        <f t="shared" si="170"/>
        <v>0</v>
      </c>
      <c r="V366" s="122">
        <f t="shared" si="171"/>
        <v>0</v>
      </c>
      <c r="W366" s="123">
        <f t="shared" si="172"/>
        <v>0</v>
      </c>
      <c r="X366" s="122">
        <f t="shared" si="173"/>
        <v>0</v>
      </c>
      <c r="Y366" s="123">
        <f t="shared" si="174"/>
        <v>0</v>
      </c>
      <c r="Z366" s="122">
        <f t="shared" si="175"/>
        <v>0</v>
      </c>
      <c r="AA366" s="123">
        <f t="shared" si="176"/>
        <v>0</v>
      </c>
      <c r="AB366" s="122">
        <f t="shared" si="177"/>
        <v>0</v>
      </c>
      <c r="AD366" s="3" t="str">
        <f t="shared" si="178"/>
        <v>False</v>
      </c>
      <c r="AE366" s="3" t="str">
        <f t="shared" si="179"/>
        <v>true</v>
      </c>
      <c r="AF366" s="3" t="e">
        <f>VLOOKUP(C366,#REF!,2,FALSE)</f>
        <v>#REF!</v>
      </c>
      <c r="AG366" s="3" t="e">
        <f t="shared" si="180"/>
        <v>#REF!</v>
      </c>
      <c r="AH366" s="3">
        <f t="shared" si="181"/>
        <v>0</v>
      </c>
      <c r="AI366" s="3">
        <f t="shared" si="182"/>
        <v>0</v>
      </c>
      <c r="AJ366" s="3">
        <f t="shared" si="183"/>
        <v>0</v>
      </c>
      <c r="AL366" s="3">
        <f t="shared" si="184"/>
        <v>0</v>
      </c>
      <c r="AM366" s="3">
        <f t="shared" si="185"/>
        <v>0</v>
      </c>
      <c r="AN366" s="3">
        <f t="shared" si="186"/>
        <v>0</v>
      </c>
      <c r="AO366" s="3">
        <f t="shared" si="187"/>
        <v>0</v>
      </c>
      <c r="AP366" s="3">
        <f t="shared" si="188"/>
        <v>0</v>
      </c>
      <c r="AQ366" s="3">
        <f t="shared" si="189"/>
        <v>0</v>
      </c>
      <c r="AS366" s="3" t="e">
        <f t="shared" si="190"/>
        <v>#REF!</v>
      </c>
      <c r="AU366" s="3" t="e">
        <f t="shared" si="191"/>
        <v>#NAME?</v>
      </c>
      <c r="AW366" s="3">
        <f t="shared" si="192"/>
        <v>0</v>
      </c>
      <c r="AX366" s="3">
        <f t="shared" si="193"/>
        <v>0</v>
      </c>
      <c r="AY366" s="3">
        <f t="shared" si="194"/>
        <v>0</v>
      </c>
      <c r="AZ366" s="3">
        <f t="shared" si="195"/>
        <v>0</v>
      </c>
      <c r="BA366" s="3">
        <f t="shared" si="196"/>
        <v>0</v>
      </c>
      <c r="BB366" s="3">
        <f t="shared" si="197"/>
        <v>0</v>
      </c>
    </row>
    <row r="367" spans="2:54" x14ac:dyDescent="0.35">
      <c r="B367" s="14">
        <v>340</v>
      </c>
      <c r="C367" s="13"/>
      <c r="D367" s="13"/>
      <c r="E367" s="130"/>
      <c r="F367" s="130"/>
      <c r="G367" s="129" t="str">
        <f t="shared" si="165"/>
        <v/>
      </c>
      <c r="H367" s="128"/>
      <c r="I367" s="189"/>
      <c r="J367" s="128"/>
      <c r="K367" s="127"/>
      <c r="L367" s="127"/>
      <c r="M367" s="126"/>
      <c r="N367" s="7"/>
      <c r="O367" s="6"/>
      <c r="P367" s="6"/>
      <c r="Q367" s="125" t="str">
        <f t="shared" si="166"/>
        <v/>
      </c>
      <c r="R367" s="124" t="str">
        <f t="shared" si="167"/>
        <v/>
      </c>
      <c r="S367" s="123">
        <f t="shared" si="168"/>
        <v>0</v>
      </c>
      <c r="T367" s="122">
        <f t="shared" si="169"/>
        <v>0</v>
      </c>
      <c r="U367" s="123">
        <f t="shared" si="170"/>
        <v>0</v>
      </c>
      <c r="V367" s="122">
        <f t="shared" si="171"/>
        <v>0</v>
      </c>
      <c r="W367" s="123">
        <f t="shared" si="172"/>
        <v>0</v>
      </c>
      <c r="X367" s="122">
        <f t="shared" si="173"/>
        <v>0</v>
      </c>
      <c r="Y367" s="123">
        <f t="shared" si="174"/>
        <v>0</v>
      </c>
      <c r="Z367" s="122">
        <f t="shared" si="175"/>
        <v>0</v>
      </c>
      <c r="AA367" s="123">
        <f t="shared" si="176"/>
        <v>0</v>
      </c>
      <c r="AB367" s="122">
        <f t="shared" si="177"/>
        <v>0</v>
      </c>
      <c r="AD367" s="3" t="str">
        <f t="shared" si="178"/>
        <v>False</v>
      </c>
      <c r="AE367" s="3" t="str">
        <f t="shared" si="179"/>
        <v>true</v>
      </c>
      <c r="AF367" s="3" t="e">
        <f>VLOOKUP(C367,#REF!,2,FALSE)</f>
        <v>#REF!</v>
      </c>
      <c r="AG367" s="3" t="e">
        <f t="shared" si="180"/>
        <v>#REF!</v>
      </c>
      <c r="AH367" s="3">
        <f t="shared" si="181"/>
        <v>0</v>
      </c>
      <c r="AI367" s="3">
        <f t="shared" si="182"/>
        <v>0</v>
      </c>
      <c r="AJ367" s="3">
        <f t="shared" si="183"/>
        <v>0</v>
      </c>
      <c r="AL367" s="3">
        <f t="shared" si="184"/>
        <v>0</v>
      </c>
      <c r="AM367" s="3">
        <f t="shared" si="185"/>
        <v>0</v>
      </c>
      <c r="AN367" s="3">
        <f t="shared" si="186"/>
        <v>0</v>
      </c>
      <c r="AO367" s="3">
        <f t="shared" si="187"/>
        <v>0</v>
      </c>
      <c r="AP367" s="3">
        <f t="shared" si="188"/>
        <v>0</v>
      </c>
      <c r="AQ367" s="3">
        <f t="shared" si="189"/>
        <v>0</v>
      </c>
      <c r="AS367" s="3" t="e">
        <f t="shared" si="190"/>
        <v>#REF!</v>
      </c>
      <c r="AU367" s="3" t="e">
        <f t="shared" si="191"/>
        <v>#NAME?</v>
      </c>
      <c r="AW367" s="3">
        <f t="shared" si="192"/>
        <v>0</v>
      </c>
      <c r="AX367" s="3">
        <f t="shared" si="193"/>
        <v>0</v>
      </c>
      <c r="AY367" s="3">
        <f t="shared" si="194"/>
        <v>0</v>
      </c>
      <c r="AZ367" s="3">
        <f t="shared" si="195"/>
        <v>0</v>
      </c>
      <c r="BA367" s="3">
        <f t="shared" si="196"/>
        <v>0</v>
      </c>
      <c r="BB367" s="3">
        <f t="shared" si="197"/>
        <v>0</v>
      </c>
    </row>
    <row r="368" spans="2:54" x14ac:dyDescent="0.35">
      <c r="B368" s="14">
        <v>341</v>
      </c>
      <c r="C368" s="13"/>
      <c r="D368" s="13"/>
      <c r="E368" s="130"/>
      <c r="F368" s="130"/>
      <c r="G368" s="129" t="str">
        <f t="shared" si="165"/>
        <v/>
      </c>
      <c r="H368" s="128"/>
      <c r="I368" s="189"/>
      <c r="J368" s="128"/>
      <c r="K368" s="127"/>
      <c r="L368" s="127"/>
      <c r="M368" s="126"/>
      <c r="N368" s="7"/>
      <c r="O368" s="6"/>
      <c r="P368" s="6"/>
      <c r="Q368" s="125" t="str">
        <f t="shared" si="166"/>
        <v/>
      </c>
      <c r="R368" s="124" t="str">
        <f t="shared" si="167"/>
        <v/>
      </c>
      <c r="S368" s="123">
        <f t="shared" si="168"/>
        <v>0</v>
      </c>
      <c r="T368" s="122">
        <f t="shared" si="169"/>
        <v>0</v>
      </c>
      <c r="U368" s="123">
        <f t="shared" si="170"/>
        <v>0</v>
      </c>
      <c r="V368" s="122">
        <f t="shared" si="171"/>
        <v>0</v>
      </c>
      <c r="W368" s="123">
        <f t="shared" si="172"/>
        <v>0</v>
      </c>
      <c r="X368" s="122">
        <f t="shared" si="173"/>
        <v>0</v>
      </c>
      <c r="Y368" s="123">
        <f t="shared" si="174"/>
        <v>0</v>
      </c>
      <c r="Z368" s="122">
        <f t="shared" si="175"/>
        <v>0</v>
      </c>
      <c r="AA368" s="123">
        <f t="shared" si="176"/>
        <v>0</v>
      </c>
      <c r="AB368" s="122">
        <f t="shared" si="177"/>
        <v>0</v>
      </c>
      <c r="AD368" s="3" t="str">
        <f t="shared" si="178"/>
        <v>False</v>
      </c>
      <c r="AE368" s="3" t="str">
        <f t="shared" si="179"/>
        <v>true</v>
      </c>
      <c r="AF368" s="3" t="e">
        <f>VLOOKUP(C368,#REF!,2,FALSE)</f>
        <v>#REF!</v>
      </c>
      <c r="AG368" s="3" t="e">
        <f t="shared" si="180"/>
        <v>#REF!</v>
      </c>
      <c r="AH368" s="3">
        <f t="shared" si="181"/>
        <v>0</v>
      </c>
      <c r="AI368" s="3">
        <f t="shared" si="182"/>
        <v>0</v>
      </c>
      <c r="AJ368" s="3">
        <f t="shared" si="183"/>
        <v>0</v>
      </c>
      <c r="AL368" s="3">
        <f t="shared" si="184"/>
        <v>0</v>
      </c>
      <c r="AM368" s="3">
        <f t="shared" si="185"/>
        <v>0</v>
      </c>
      <c r="AN368" s="3">
        <f t="shared" si="186"/>
        <v>0</v>
      </c>
      <c r="AO368" s="3">
        <f t="shared" si="187"/>
        <v>0</v>
      </c>
      <c r="AP368" s="3">
        <f t="shared" si="188"/>
        <v>0</v>
      </c>
      <c r="AQ368" s="3">
        <f t="shared" si="189"/>
        <v>0</v>
      </c>
      <c r="AS368" s="3" t="e">
        <f t="shared" si="190"/>
        <v>#REF!</v>
      </c>
      <c r="AU368" s="3" t="e">
        <f t="shared" si="191"/>
        <v>#NAME?</v>
      </c>
      <c r="AW368" s="3">
        <f t="shared" si="192"/>
        <v>0</v>
      </c>
      <c r="AX368" s="3">
        <f t="shared" si="193"/>
        <v>0</v>
      </c>
      <c r="AY368" s="3">
        <f t="shared" si="194"/>
        <v>0</v>
      </c>
      <c r="AZ368" s="3">
        <f t="shared" si="195"/>
        <v>0</v>
      </c>
      <c r="BA368" s="3">
        <f t="shared" si="196"/>
        <v>0</v>
      </c>
      <c r="BB368" s="3">
        <f t="shared" si="197"/>
        <v>0</v>
      </c>
    </row>
    <row r="369" spans="2:54" x14ac:dyDescent="0.35">
      <c r="B369" s="14">
        <v>342</v>
      </c>
      <c r="C369" s="13"/>
      <c r="D369" s="13"/>
      <c r="E369" s="130"/>
      <c r="F369" s="130"/>
      <c r="G369" s="129" t="str">
        <f t="shared" si="165"/>
        <v/>
      </c>
      <c r="H369" s="128"/>
      <c r="I369" s="189"/>
      <c r="J369" s="128"/>
      <c r="K369" s="127"/>
      <c r="L369" s="127"/>
      <c r="M369" s="126"/>
      <c r="N369" s="7"/>
      <c r="O369" s="6"/>
      <c r="P369" s="6"/>
      <c r="Q369" s="125" t="str">
        <f t="shared" si="166"/>
        <v/>
      </c>
      <c r="R369" s="124" t="str">
        <f t="shared" si="167"/>
        <v/>
      </c>
      <c r="S369" s="123">
        <f t="shared" si="168"/>
        <v>0</v>
      </c>
      <c r="T369" s="122">
        <f t="shared" si="169"/>
        <v>0</v>
      </c>
      <c r="U369" s="123">
        <f t="shared" si="170"/>
        <v>0</v>
      </c>
      <c r="V369" s="122">
        <f t="shared" si="171"/>
        <v>0</v>
      </c>
      <c r="W369" s="123">
        <f t="shared" si="172"/>
        <v>0</v>
      </c>
      <c r="X369" s="122">
        <f t="shared" si="173"/>
        <v>0</v>
      </c>
      <c r="Y369" s="123">
        <f t="shared" si="174"/>
        <v>0</v>
      </c>
      <c r="Z369" s="122">
        <f t="shared" si="175"/>
        <v>0</v>
      </c>
      <c r="AA369" s="123">
        <f t="shared" si="176"/>
        <v>0</v>
      </c>
      <c r="AB369" s="122">
        <f t="shared" si="177"/>
        <v>0</v>
      </c>
      <c r="AD369" s="3" t="str">
        <f t="shared" si="178"/>
        <v>False</v>
      </c>
      <c r="AE369" s="3" t="str">
        <f t="shared" si="179"/>
        <v>true</v>
      </c>
      <c r="AF369" s="3" t="e">
        <f>VLOOKUP(C369,#REF!,2,FALSE)</f>
        <v>#REF!</v>
      </c>
      <c r="AG369" s="3" t="e">
        <f t="shared" si="180"/>
        <v>#REF!</v>
      </c>
      <c r="AH369" s="3">
        <f t="shared" si="181"/>
        <v>0</v>
      </c>
      <c r="AI369" s="3">
        <f t="shared" si="182"/>
        <v>0</v>
      </c>
      <c r="AJ369" s="3">
        <f t="shared" si="183"/>
        <v>0</v>
      </c>
      <c r="AL369" s="3">
        <f t="shared" si="184"/>
        <v>0</v>
      </c>
      <c r="AM369" s="3">
        <f t="shared" si="185"/>
        <v>0</v>
      </c>
      <c r="AN369" s="3">
        <f t="shared" si="186"/>
        <v>0</v>
      </c>
      <c r="AO369" s="3">
        <f t="shared" si="187"/>
        <v>0</v>
      </c>
      <c r="AP369" s="3">
        <f t="shared" si="188"/>
        <v>0</v>
      </c>
      <c r="AQ369" s="3">
        <f t="shared" si="189"/>
        <v>0</v>
      </c>
      <c r="AS369" s="3" t="e">
        <f t="shared" si="190"/>
        <v>#REF!</v>
      </c>
      <c r="AU369" s="3" t="e">
        <f t="shared" si="191"/>
        <v>#NAME?</v>
      </c>
      <c r="AW369" s="3">
        <f t="shared" si="192"/>
        <v>0</v>
      </c>
      <c r="AX369" s="3">
        <f t="shared" si="193"/>
        <v>0</v>
      </c>
      <c r="AY369" s="3">
        <f t="shared" si="194"/>
        <v>0</v>
      </c>
      <c r="AZ369" s="3">
        <f t="shared" si="195"/>
        <v>0</v>
      </c>
      <c r="BA369" s="3">
        <f t="shared" si="196"/>
        <v>0</v>
      </c>
      <c r="BB369" s="3">
        <f t="shared" si="197"/>
        <v>0</v>
      </c>
    </row>
    <row r="370" spans="2:54" x14ac:dyDescent="0.35">
      <c r="B370" s="14">
        <v>343</v>
      </c>
      <c r="C370" s="13"/>
      <c r="D370" s="13"/>
      <c r="E370" s="130"/>
      <c r="F370" s="130"/>
      <c r="G370" s="129" t="str">
        <f t="shared" si="165"/>
        <v/>
      </c>
      <c r="H370" s="128"/>
      <c r="I370" s="189"/>
      <c r="J370" s="128"/>
      <c r="K370" s="127"/>
      <c r="L370" s="127"/>
      <c r="M370" s="126"/>
      <c r="N370" s="7"/>
      <c r="O370" s="6"/>
      <c r="P370" s="6"/>
      <c r="Q370" s="125" t="str">
        <f t="shared" si="166"/>
        <v/>
      </c>
      <c r="R370" s="124" t="str">
        <f t="shared" si="167"/>
        <v/>
      </c>
      <c r="S370" s="123">
        <f t="shared" si="168"/>
        <v>0</v>
      </c>
      <c r="T370" s="122">
        <f t="shared" si="169"/>
        <v>0</v>
      </c>
      <c r="U370" s="123">
        <f t="shared" si="170"/>
        <v>0</v>
      </c>
      <c r="V370" s="122">
        <f t="shared" si="171"/>
        <v>0</v>
      </c>
      <c r="W370" s="123">
        <f t="shared" si="172"/>
        <v>0</v>
      </c>
      <c r="X370" s="122">
        <f t="shared" si="173"/>
        <v>0</v>
      </c>
      <c r="Y370" s="123">
        <f t="shared" si="174"/>
        <v>0</v>
      </c>
      <c r="Z370" s="122">
        <f t="shared" si="175"/>
        <v>0</v>
      </c>
      <c r="AA370" s="123">
        <f t="shared" si="176"/>
        <v>0</v>
      </c>
      <c r="AB370" s="122">
        <f t="shared" si="177"/>
        <v>0</v>
      </c>
      <c r="AD370" s="3" t="str">
        <f t="shared" si="178"/>
        <v>False</v>
      </c>
      <c r="AE370" s="3" t="str">
        <f t="shared" si="179"/>
        <v>true</v>
      </c>
      <c r="AF370" s="3" t="e">
        <f>VLOOKUP(C370,#REF!,2,FALSE)</f>
        <v>#REF!</v>
      </c>
      <c r="AG370" s="3" t="e">
        <f t="shared" si="180"/>
        <v>#REF!</v>
      </c>
      <c r="AH370" s="3">
        <f t="shared" si="181"/>
        <v>0</v>
      </c>
      <c r="AI370" s="3">
        <f t="shared" si="182"/>
        <v>0</v>
      </c>
      <c r="AJ370" s="3">
        <f t="shared" si="183"/>
        <v>0</v>
      </c>
      <c r="AL370" s="3">
        <f t="shared" si="184"/>
        <v>0</v>
      </c>
      <c r="AM370" s="3">
        <f t="shared" si="185"/>
        <v>0</v>
      </c>
      <c r="AN370" s="3">
        <f t="shared" si="186"/>
        <v>0</v>
      </c>
      <c r="AO370" s="3">
        <f t="shared" si="187"/>
        <v>0</v>
      </c>
      <c r="AP370" s="3">
        <f t="shared" si="188"/>
        <v>0</v>
      </c>
      <c r="AQ370" s="3">
        <f t="shared" si="189"/>
        <v>0</v>
      </c>
      <c r="AS370" s="3" t="e">
        <f t="shared" si="190"/>
        <v>#REF!</v>
      </c>
      <c r="AU370" s="3" t="e">
        <f t="shared" si="191"/>
        <v>#NAME?</v>
      </c>
      <c r="AW370" s="3">
        <f t="shared" si="192"/>
        <v>0</v>
      </c>
      <c r="AX370" s="3">
        <f t="shared" si="193"/>
        <v>0</v>
      </c>
      <c r="AY370" s="3">
        <f t="shared" si="194"/>
        <v>0</v>
      </c>
      <c r="AZ370" s="3">
        <f t="shared" si="195"/>
        <v>0</v>
      </c>
      <c r="BA370" s="3">
        <f t="shared" si="196"/>
        <v>0</v>
      </c>
      <c r="BB370" s="3">
        <f t="shared" si="197"/>
        <v>0</v>
      </c>
    </row>
    <row r="371" spans="2:54" x14ac:dyDescent="0.35">
      <c r="B371" s="14">
        <v>344</v>
      </c>
      <c r="C371" s="13"/>
      <c r="D371" s="13"/>
      <c r="E371" s="130"/>
      <c r="F371" s="130"/>
      <c r="G371" s="129" t="str">
        <f t="shared" si="165"/>
        <v/>
      </c>
      <c r="H371" s="128"/>
      <c r="I371" s="189"/>
      <c r="J371" s="128"/>
      <c r="K371" s="127"/>
      <c r="L371" s="127"/>
      <c r="M371" s="126"/>
      <c r="N371" s="7"/>
      <c r="O371" s="6"/>
      <c r="P371" s="6"/>
      <c r="Q371" s="125" t="str">
        <f t="shared" si="166"/>
        <v/>
      </c>
      <c r="R371" s="124" t="str">
        <f t="shared" si="167"/>
        <v/>
      </c>
      <c r="S371" s="123">
        <f t="shared" si="168"/>
        <v>0</v>
      </c>
      <c r="T371" s="122">
        <f t="shared" si="169"/>
        <v>0</v>
      </c>
      <c r="U371" s="123">
        <f t="shared" si="170"/>
        <v>0</v>
      </c>
      <c r="V371" s="122">
        <f t="shared" si="171"/>
        <v>0</v>
      </c>
      <c r="W371" s="123">
        <f t="shared" si="172"/>
        <v>0</v>
      </c>
      <c r="X371" s="122">
        <f t="shared" si="173"/>
        <v>0</v>
      </c>
      <c r="Y371" s="123">
        <f t="shared" si="174"/>
        <v>0</v>
      </c>
      <c r="Z371" s="122">
        <f t="shared" si="175"/>
        <v>0</v>
      </c>
      <c r="AA371" s="123">
        <f t="shared" si="176"/>
        <v>0</v>
      </c>
      <c r="AB371" s="122">
        <f t="shared" si="177"/>
        <v>0</v>
      </c>
      <c r="AD371" s="3" t="str">
        <f t="shared" si="178"/>
        <v>False</v>
      </c>
      <c r="AE371" s="3" t="str">
        <f t="shared" si="179"/>
        <v>true</v>
      </c>
      <c r="AF371" s="3" t="e">
        <f>VLOOKUP(C371,#REF!,2,FALSE)</f>
        <v>#REF!</v>
      </c>
      <c r="AG371" s="3" t="e">
        <f t="shared" si="180"/>
        <v>#REF!</v>
      </c>
      <c r="AH371" s="3">
        <f t="shared" si="181"/>
        <v>0</v>
      </c>
      <c r="AI371" s="3">
        <f t="shared" si="182"/>
        <v>0</v>
      </c>
      <c r="AJ371" s="3">
        <f t="shared" si="183"/>
        <v>0</v>
      </c>
      <c r="AL371" s="3">
        <f t="shared" si="184"/>
        <v>0</v>
      </c>
      <c r="AM371" s="3">
        <f t="shared" si="185"/>
        <v>0</v>
      </c>
      <c r="AN371" s="3">
        <f t="shared" si="186"/>
        <v>0</v>
      </c>
      <c r="AO371" s="3">
        <f t="shared" si="187"/>
        <v>0</v>
      </c>
      <c r="AP371" s="3">
        <f t="shared" si="188"/>
        <v>0</v>
      </c>
      <c r="AQ371" s="3">
        <f t="shared" si="189"/>
        <v>0</v>
      </c>
      <c r="AS371" s="3" t="e">
        <f t="shared" si="190"/>
        <v>#REF!</v>
      </c>
      <c r="AU371" s="3" t="e">
        <f t="shared" si="191"/>
        <v>#NAME?</v>
      </c>
      <c r="AW371" s="3">
        <f t="shared" si="192"/>
        <v>0</v>
      </c>
      <c r="AX371" s="3">
        <f t="shared" si="193"/>
        <v>0</v>
      </c>
      <c r="AY371" s="3">
        <f t="shared" si="194"/>
        <v>0</v>
      </c>
      <c r="AZ371" s="3">
        <f t="shared" si="195"/>
        <v>0</v>
      </c>
      <c r="BA371" s="3">
        <f t="shared" si="196"/>
        <v>0</v>
      </c>
      <c r="BB371" s="3">
        <f t="shared" si="197"/>
        <v>0</v>
      </c>
    </row>
    <row r="372" spans="2:54" x14ac:dyDescent="0.35">
      <c r="B372" s="14">
        <v>345</v>
      </c>
      <c r="C372" s="13"/>
      <c r="D372" s="13"/>
      <c r="E372" s="130"/>
      <c r="F372" s="130"/>
      <c r="G372" s="129" t="str">
        <f t="shared" si="165"/>
        <v/>
      </c>
      <c r="H372" s="128"/>
      <c r="I372" s="189"/>
      <c r="J372" s="128"/>
      <c r="K372" s="127"/>
      <c r="L372" s="127"/>
      <c r="M372" s="126"/>
      <c r="N372" s="7"/>
      <c r="O372" s="6"/>
      <c r="P372" s="6"/>
      <c r="Q372" s="125" t="str">
        <f t="shared" si="166"/>
        <v/>
      </c>
      <c r="R372" s="124" t="str">
        <f t="shared" si="167"/>
        <v/>
      </c>
      <c r="S372" s="123">
        <f t="shared" si="168"/>
        <v>0</v>
      </c>
      <c r="T372" s="122">
        <f t="shared" si="169"/>
        <v>0</v>
      </c>
      <c r="U372" s="123">
        <f t="shared" si="170"/>
        <v>0</v>
      </c>
      <c r="V372" s="122">
        <f t="shared" si="171"/>
        <v>0</v>
      </c>
      <c r="W372" s="123">
        <f t="shared" si="172"/>
        <v>0</v>
      </c>
      <c r="X372" s="122">
        <f t="shared" si="173"/>
        <v>0</v>
      </c>
      <c r="Y372" s="123">
        <f t="shared" si="174"/>
        <v>0</v>
      </c>
      <c r="Z372" s="122">
        <f t="shared" si="175"/>
        <v>0</v>
      </c>
      <c r="AA372" s="123">
        <f t="shared" si="176"/>
        <v>0</v>
      </c>
      <c r="AB372" s="122">
        <f t="shared" si="177"/>
        <v>0</v>
      </c>
      <c r="AD372" s="3" t="str">
        <f t="shared" si="178"/>
        <v>False</v>
      </c>
      <c r="AE372" s="3" t="str">
        <f t="shared" si="179"/>
        <v>true</v>
      </c>
      <c r="AF372" s="3" t="e">
        <f>VLOOKUP(C372,#REF!,2,FALSE)</f>
        <v>#REF!</v>
      </c>
      <c r="AG372" s="3" t="e">
        <f t="shared" si="180"/>
        <v>#REF!</v>
      </c>
      <c r="AH372" s="3">
        <f t="shared" si="181"/>
        <v>0</v>
      </c>
      <c r="AI372" s="3">
        <f t="shared" si="182"/>
        <v>0</v>
      </c>
      <c r="AJ372" s="3">
        <f t="shared" si="183"/>
        <v>0</v>
      </c>
      <c r="AL372" s="3">
        <f t="shared" si="184"/>
        <v>0</v>
      </c>
      <c r="AM372" s="3">
        <f t="shared" si="185"/>
        <v>0</v>
      </c>
      <c r="AN372" s="3">
        <f t="shared" si="186"/>
        <v>0</v>
      </c>
      <c r="AO372" s="3">
        <f t="shared" si="187"/>
        <v>0</v>
      </c>
      <c r="AP372" s="3">
        <f t="shared" si="188"/>
        <v>0</v>
      </c>
      <c r="AQ372" s="3">
        <f t="shared" si="189"/>
        <v>0</v>
      </c>
      <c r="AS372" s="3" t="e">
        <f t="shared" si="190"/>
        <v>#REF!</v>
      </c>
      <c r="AU372" s="3" t="e">
        <f t="shared" si="191"/>
        <v>#NAME?</v>
      </c>
      <c r="AW372" s="3">
        <f t="shared" si="192"/>
        <v>0</v>
      </c>
      <c r="AX372" s="3">
        <f t="shared" si="193"/>
        <v>0</v>
      </c>
      <c r="AY372" s="3">
        <f t="shared" si="194"/>
        <v>0</v>
      </c>
      <c r="AZ372" s="3">
        <f t="shared" si="195"/>
        <v>0</v>
      </c>
      <c r="BA372" s="3">
        <f t="shared" si="196"/>
        <v>0</v>
      </c>
      <c r="BB372" s="3">
        <f t="shared" si="197"/>
        <v>0</v>
      </c>
    </row>
    <row r="373" spans="2:54" x14ac:dyDescent="0.35">
      <c r="B373" s="14">
        <v>346</v>
      </c>
      <c r="C373" s="13"/>
      <c r="D373" s="13"/>
      <c r="E373" s="130"/>
      <c r="F373" s="130"/>
      <c r="G373" s="129" t="str">
        <f t="shared" si="165"/>
        <v/>
      </c>
      <c r="H373" s="128"/>
      <c r="I373" s="189"/>
      <c r="J373" s="128"/>
      <c r="K373" s="127"/>
      <c r="L373" s="127"/>
      <c r="M373" s="126"/>
      <c r="N373" s="7"/>
      <c r="O373" s="6"/>
      <c r="P373" s="6"/>
      <c r="Q373" s="125" t="str">
        <f t="shared" si="166"/>
        <v/>
      </c>
      <c r="R373" s="124" t="str">
        <f t="shared" si="167"/>
        <v/>
      </c>
      <c r="S373" s="123">
        <f t="shared" si="168"/>
        <v>0</v>
      </c>
      <c r="T373" s="122">
        <f t="shared" si="169"/>
        <v>0</v>
      </c>
      <c r="U373" s="123">
        <f t="shared" si="170"/>
        <v>0</v>
      </c>
      <c r="V373" s="122">
        <f t="shared" si="171"/>
        <v>0</v>
      </c>
      <c r="W373" s="123">
        <f t="shared" si="172"/>
        <v>0</v>
      </c>
      <c r="X373" s="122">
        <f t="shared" si="173"/>
        <v>0</v>
      </c>
      <c r="Y373" s="123">
        <f t="shared" si="174"/>
        <v>0</v>
      </c>
      <c r="Z373" s="122">
        <f t="shared" si="175"/>
        <v>0</v>
      </c>
      <c r="AA373" s="123">
        <f t="shared" si="176"/>
        <v>0</v>
      </c>
      <c r="AB373" s="122">
        <f t="shared" si="177"/>
        <v>0</v>
      </c>
      <c r="AD373" s="3" t="str">
        <f t="shared" si="178"/>
        <v>False</v>
      </c>
      <c r="AE373" s="3" t="str">
        <f t="shared" si="179"/>
        <v>true</v>
      </c>
      <c r="AF373" s="3" t="e">
        <f>VLOOKUP(C373,#REF!,2,FALSE)</f>
        <v>#REF!</v>
      </c>
      <c r="AG373" s="3" t="e">
        <f t="shared" si="180"/>
        <v>#REF!</v>
      </c>
      <c r="AH373" s="3">
        <f t="shared" si="181"/>
        <v>0</v>
      </c>
      <c r="AI373" s="3">
        <f t="shared" si="182"/>
        <v>0</v>
      </c>
      <c r="AJ373" s="3">
        <f t="shared" si="183"/>
        <v>0</v>
      </c>
      <c r="AL373" s="3">
        <f t="shared" si="184"/>
        <v>0</v>
      </c>
      <c r="AM373" s="3">
        <f t="shared" si="185"/>
        <v>0</v>
      </c>
      <c r="AN373" s="3">
        <f t="shared" si="186"/>
        <v>0</v>
      </c>
      <c r="AO373" s="3">
        <f t="shared" si="187"/>
        <v>0</v>
      </c>
      <c r="AP373" s="3">
        <f t="shared" si="188"/>
        <v>0</v>
      </c>
      <c r="AQ373" s="3">
        <f t="shared" si="189"/>
        <v>0</v>
      </c>
      <c r="AS373" s="3" t="e">
        <f t="shared" si="190"/>
        <v>#REF!</v>
      </c>
      <c r="AU373" s="3" t="e">
        <f t="shared" si="191"/>
        <v>#NAME?</v>
      </c>
      <c r="AW373" s="3">
        <f t="shared" si="192"/>
        <v>0</v>
      </c>
      <c r="AX373" s="3">
        <f t="shared" si="193"/>
        <v>0</v>
      </c>
      <c r="AY373" s="3">
        <f t="shared" si="194"/>
        <v>0</v>
      </c>
      <c r="AZ373" s="3">
        <f t="shared" si="195"/>
        <v>0</v>
      </c>
      <c r="BA373" s="3">
        <f t="shared" si="196"/>
        <v>0</v>
      </c>
      <c r="BB373" s="3">
        <f t="shared" si="197"/>
        <v>0</v>
      </c>
    </row>
    <row r="374" spans="2:54" x14ac:dyDescent="0.35">
      <c r="B374" s="14">
        <v>347</v>
      </c>
      <c r="C374" s="13"/>
      <c r="D374" s="13"/>
      <c r="E374" s="130"/>
      <c r="F374" s="130"/>
      <c r="G374" s="129" t="str">
        <f t="shared" si="165"/>
        <v/>
      </c>
      <c r="H374" s="128"/>
      <c r="I374" s="189"/>
      <c r="J374" s="128"/>
      <c r="K374" s="127"/>
      <c r="L374" s="127"/>
      <c r="M374" s="126"/>
      <c r="N374" s="7"/>
      <c r="O374" s="6"/>
      <c r="P374" s="6"/>
      <c r="Q374" s="125" t="str">
        <f t="shared" si="166"/>
        <v/>
      </c>
      <c r="R374" s="124" t="str">
        <f t="shared" si="167"/>
        <v/>
      </c>
      <c r="S374" s="123">
        <f t="shared" si="168"/>
        <v>0</v>
      </c>
      <c r="T374" s="122">
        <f t="shared" si="169"/>
        <v>0</v>
      </c>
      <c r="U374" s="123">
        <f t="shared" si="170"/>
        <v>0</v>
      </c>
      <c r="V374" s="122">
        <f t="shared" si="171"/>
        <v>0</v>
      </c>
      <c r="W374" s="123">
        <f t="shared" si="172"/>
        <v>0</v>
      </c>
      <c r="X374" s="122">
        <f t="shared" si="173"/>
        <v>0</v>
      </c>
      <c r="Y374" s="123">
        <f t="shared" si="174"/>
        <v>0</v>
      </c>
      <c r="Z374" s="122">
        <f t="shared" si="175"/>
        <v>0</v>
      </c>
      <c r="AA374" s="123">
        <f t="shared" si="176"/>
        <v>0</v>
      </c>
      <c r="AB374" s="122">
        <f t="shared" si="177"/>
        <v>0</v>
      </c>
      <c r="AD374" s="3" t="str">
        <f t="shared" si="178"/>
        <v>False</v>
      </c>
      <c r="AE374" s="3" t="str">
        <f t="shared" si="179"/>
        <v>true</v>
      </c>
      <c r="AF374" s="3" t="e">
        <f>VLOOKUP(C374,#REF!,2,FALSE)</f>
        <v>#REF!</v>
      </c>
      <c r="AG374" s="3" t="e">
        <f t="shared" si="180"/>
        <v>#REF!</v>
      </c>
      <c r="AH374" s="3">
        <f t="shared" si="181"/>
        <v>0</v>
      </c>
      <c r="AI374" s="3">
        <f t="shared" si="182"/>
        <v>0</v>
      </c>
      <c r="AJ374" s="3">
        <f t="shared" si="183"/>
        <v>0</v>
      </c>
      <c r="AL374" s="3">
        <f t="shared" si="184"/>
        <v>0</v>
      </c>
      <c r="AM374" s="3">
        <f t="shared" si="185"/>
        <v>0</v>
      </c>
      <c r="AN374" s="3">
        <f t="shared" si="186"/>
        <v>0</v>
      </c>
      <c r="AO374" s="3">
        <f t="shared" si="187"/>
        <v>0</v>
      </c>
      <c r="AP374" s="3">
        <f t="shared" si="188"/>
        <v>0</v>
      </c>
      <c r="AQ374" s="3">
        <f t="shared" si="189"/>
        <v>0</v>
      </c>
      <c r="AS374" s="3" t="e">
        <f t="shared" si="190"/>
        <v>#REF!</v>
      </c>
      <c r="AU374" s="3" t="e">
        <f t="shared" si="191"/>
        <v>#NAME?</v>
      </c>
      <c r="AW374" s="3">
        <f t="shared" si="192"/>
        <v>0</v>
      </c>
      <c r="AX374" s="3">
        <f t="shared" si="193"/>
        <v>0</v>
      </c>
      <c r="AY374" s="3">
        <f t="shared" si="194"/>
        <v>0</v>
      </c>
      <c r="AZ374" s="3">
        <f t="shared" si="195"/>
        <v>0</v>
      </c>
      <c r="BA374" s="3">
        <f t="shared" si="196"/>
        <v>0</v>
      </c>
      <c r="BB374" s="3">
        <f t="shared" si="197"/>
        <v>0</v>
      </c>
    </row>
    <row r="375" spans="2:54" x14ac:dyDescent="0.35">
      <c r="B375" s="14">
        <v>348</v>
      </c>
      <c r="C375" s="13"/>
      <c r="D375" s="13"/>
      <c r="E375" s="130"/>
      <c r="F375" s="130"/>
      <c r="G375" s="129" t="str">
        <f t="shared" si="165"/>
        <v/>
      </c>
      <c r="H375" s="128"/>
      <c r="I375" s="189"/>
      <c r="J375" s="128"/>
      <c r="K375" s="127"/>
      <c r="L375" s="127"/>
      <c r="M375" s="126"/>
      <c r="N375" s="7"/>
      <c r="O375" s="6"/>
      <c r="P375" s="6"/>
      <c r="Q375" s="125" t="str">
        <f t="shared" si="166"/>
        <v/>
      </c>
      <c r="R375" s="124" t="str">
        <f t="shared" si="167"/>
        <v/>
      </c>
      <c r="S375" s="123">
        <f t="shared" si="168"/>
        <v>0</v>
      </c>
      <c r="T375" s="122">
        <f t="shared" si="169"/>
        <v>0</v>
      </c>
      <c r="U375" s="123">
        <f t="shared" si="170"/>
        <v>0</v>
      </c>
      <c r="V375" s="122">
        <f t="shared" si="171"/>
        <v>0</v>
      </c>
      <c r="W375" s="123">
        <f t="shared" si="172"/>
        <v>0</v>
      </c>
      <c r="X375" s="122">
        <f t="shared" si="173"/>
        <v>0</v>
      </c>
      <c r="Y375" s="123">
        <f t="shared" si="174"/>
        <v>0</v>
      </c>
      <c r="Z375" s="122">
        <f t="shared" si="175"/>
        <v>0</v>
      </c>
      <c r="AA375" s="123">
        <f t="shared" si="176"/>
        <v>0</v>
      </c>
      <c r="AB375" s="122">
        <f t="shared" si="177"/>
        <v>0</v>
      </c>
      <c r="AD375" s="3" t="str">
        <f t="shared" si="178"/>
        <v>False</v>
      </c>
      <c r="AE375" s="3" t="str">
        <f t="shared" si="179"/>
        <v>true</v>
      </c>
      <c r="AF375" s="3" t="e">
        <f>VLOOKUP(C375,#REF!,2,FALSE)</f>
        <v>#REF!</v>
      </c>
      <c r="AG375" s="3" t="e">
        <f t="shared" si="180"/>
        <v>#REF!</v>
      </c>
      <c r="AH375" s="3">
        <f t="shared" si="181"/>
        <v>0</v>
      </c>
      <c r="AI375" s="3">
        <f t="shared" si="182"/>
        <v>0</v>
      </c>
      <c r="AJ375" s="3">
        <f t="shared" si="183"/>
        <v>0</v>
      </c>
      <c r="AL375" s="3">
        <f t="shared" si="184"/>
        <v>0</v>
      </c>
      <c r="AM375" s="3">
        <f t="shared" si="185"/>
        <v>0</v>
      </c>
      <c r="AN375" s="3">
        <f t="shared" si="186"/>
        <v>0</v>
      </c>
      <c r="AO375" s="3">
        <f t="shared" si="187"/>
        <v>0</v>
      </c>
      <c r="AP375" s="3">
        <f t="shared" si="188"/>
        <v>0</v>
      </c>
      <c r="AQ375" s="3">
        <f t="shared" si="189"/>
        <v>0</v>
      </c>
      <c r="AS375" s="3" t="e">
        <f t="shared" si="190"/>
        <v>#REF!</v>
      </c>
      <c r="AU375" s="3" t="e">
        <f t="shared" si="191"/>
        <v>#NAME?</v>
      </c>
      <c r="AW375" s="3">
        <f t="shared" si="192"/>
        <v>0</v>
      </c>
      <c r="AX375" s="3">
        <f t="shared" si="193"/>
        <v>0</v>
      </c>
      <c r="AY375" s="3">
        <f t="shared" si="194"/>
        <v>0</v>
      </c>
      <c r="AZ375" s="3">
        <f t="shared" si="195"/>
        <v>0</v>
      </c>
      <c r="BA375" s="3">
        <f t="shared" si="196"/>
        <v>0</v>
      </c>
      <c r="BB375" s="3">
        <f t="shared" si="197"/>
        <v>0</v>
      </c>
    </row>
    <row r="376" spans="2:54" x14ac:dyDescent="0.35">
      <c r="B376" s="14">
        <v>349</v>
      </c>
      <c r="C376" s="13"/>
      <c r="D376" s="13"/>
      <c r="E376" s="130"/>
      <c r="F376" s="130"/>
      <c r="G376" s="129" t="str">
        <f t="shared" si="165"/>
        <v/>
      </c>
      <c r="H376" s="128"/>
      <c r="I376" s="189"/>
      <c r="J376" s="128"/>
      <c r="K376" s="127"/>
      <c r="L376" s="127"/>
      <c r="M376" s="126"/>
      <c r="N376" s="7"/>
      <c r="O376" s="6"/>
      <c r="P376" s="6"/>
      <c r="Q376" s="125" t="str">
        <f t="shared" si="166"/>
        <v/>
      </c>
      <c r="R376" s="124" t="str">
        <f t="shared" si="167"/>
        <v/>
      </c>
      <c r="S376" s="123">
        <f t="shared" si="168"/>
        <v>0</v>
      </c>
      <c r="T376" s="122">
        <f t="shared" si="169"/>
        <v>0</v>
      </c>
      <c r="U376" s="123">
        <f t="shared" si="170"/>
        <v>0</v>
      </c>
      <c r="V376" s="122">
        <f t="shared" si="171"/>
        <v>0</v>
      </c>
      <c r="W376" s="123">
        <f t="shared" si="172"/>
        <v>0</v>
      </c>
      <c r="X376" s="122">
        <f t="shared" si="173"/>
        <v>0</v>
      </c>
      <c r="Y376" s="123">
        <f t="shared" si="174"/>
        <v>0</v>
      </c>
      <c r="Z376" s="122">
        <f t="shared" si="175"/>
        <v>0</v>
      </c>
      <c r="AA376" s="123">
        <f t="shared" si="176"/>
        <v>0</v>
      </c>
      <c r="AB376" s="122">
        <f t="shared" si="177"/>
        <v>0</v>
      </c>
      <c r="AD376" s="3" t="str">
        <f t="shared" si="178"/>
        <v>False</v>
      </c>
      <c r="AE376" s="3" t="str">
        <f t="shared" si="179"/>
        <v>true</v>
      </c>
      <c r="AF376" s="3" t="e">
        <f>VLOOKUP(C376,#REF!,2,FALSE)</f>
        <v>#REF!</v>
      </c>
      <c r="AG376" s="3" t="e">
        <f t="shared" si="180"/>
        <v>#REF!</v>
      </c>
      <c r="AH376" s="3">
        <f t="shared" si="181"/>
        <v>0</v>
      </c>
      <c r="AI376" s="3">
        <f t="shared" si="182"/>
        <v>0</v>
      </c>
      <c r="AJ376" s="3">
        <f t="shared" si="183"/>
        <v>0</v>
      </c>
      <c r="AL376" s="3">
        <f t="shared" si="184"/>
        <v>0</v>
      </c>
      <c r="AM376" s="3">
        <f t="shared" si="185"/>
        <v>0</v>
      </c>
      <c r="AN376" s="3">
        <f t="shared" si="186"/>
        <v>0</v>
      </c>
      <c r="AO376" s="3">
        <f t="shared" si="187"/>
        <v>0</v>
      </c>
      <c r="AP376" s="3">
        <f t="shared" si="188"/>
        <v>0</v>
      </c>
      <c r="AQ376" s="3">
        <f t="shared" si="189"/>
        <v>0</v>
      </c>
      <c r="AS376" s="3" t="e">
        <f t="shared" si="190"/>
        <v>#REF!</v>
      </c>
      <c r="AU376" s="3" t="e">
        <f t="shared" si="191"/>
        <v>#NAME?</v>
      </c>
      <c r="AW376" s="3">
        <f t="shared" si="192"/>
        <v>0</v>
      </c>
      <c r="AX376" s="3">
        <f t="shared" si="193"/>
        <v>0</v>
      </c>
      <c r="AY376" s="3">
        <f t="shared" si="194"/>
        <v>0</v>
      </c>
      <c r="AZ376" s="3">
        <f t="shared" si="195"/>
        <v>0</v>
      </c>
      <c r="BA376" s="3">
        <f t="shared" si="196"/>
        <v>0</v>
      </c>
      <c r="BB376" s="3">
        <f t="shared" si="197"/>
        <v>0</v>
      </c>
    </row>
    <row r="377" spans="2:54" x14ac:dyDescent="0.35">
      <c r="B377" s="14">
        <v>350</v>
      </c>
      <c r="C377" s="13"/>
      <c r="D377" s="13"/>
      <c r="E377" s="130"/>
      <c r="F377" s="130"/>
      <c r="G377" s="129" t="str">
        <f t="shared" si="165"/>
        <v/>
      </c>
      <c r="H377" s="128"/>
      <c r="I377" s="189"/>
      <c r="J377" s="128"/>
      <c r="K377" s="127"/>
      <c r="L377" s="127"/>
      <c r="M377" s="126"/>
      <c r="N377" s="7"/>
      <c r="O377" s="6"/>
      <c r="P377" s="6"/>
      <c r="Q377" s="125" t="str">
        <f t="shared" si="166"/>
        <v/>
      </c>
      <c r="R377" s="124" t="str">
        <f t="shared" si="167"/>
        <v/>
      </c>
      <c r="S377" s="123">
        <f t="shared" si="168"/>
        <v>0</v>
      </c>
      <c r="T377" s="122">
        <f t="shared" si="169"/>
        <v>0</v>
      </c>
      <c r="U377" s="123">
        <f t="shared" si="170"/>
        <v>0</v>
      </c>
      <c r="V377" s="122">
        <f t="shared" si="171"/>
        <v>0</v>
      </c>
      <c r="W377" s="123">
        <f t="shared" si="172"/>
        <v>0</v>
      </c>
      <c r="X377" s="122">
        <f t="shared" si="173"/>
        <v>0</v>
      </c>
      <c r="Y377" s="123">
        <f t="shared" si="174"/>
        <v>0</v>
      </c>
      <c r="Z377" s="122">
        <f t="shared" si="175"/>
        <v>0</v>
      </c>
      <c r="AA377" s="123">
        <f t="shared" si="176"/>
        <v>0</v>
      </c>
      <c r="AB377" s="122">
        <f t="shared" si="177"/>
        <v>0</v>
      </c>
      <c r="AD377" s="3" t="str">
        <f t="shared" si="178"/>
        <v>False</v>
      </c>
      <c r="AE377" s="3" t="str">
        <f t="shared" si="179"/>
        <v>true</v>
      </c>
      <c r="AF377" s="3" t="e">
        <f>VLOOKUP(C377,#REF!,2,FALSE)</f>
        <v>#REF!</v>
      </c>
      <c r="AG377" s="3" t="e">
        <f t="shared" si="180"/>
        <v>#REF!</v>
      </c>
      <c r="AH377" s="3">
        <f t="shared" si="181"/>
        <v>0</v>
      </c>
      <c r="AI377" s="3">
        <f t="shared" si="182"/>
        <v>0</v>
      </c>
      <c r="AJ377" s="3">
        <f t="shared" si="183"/>
        <v>0</v>
      </c>
      <c r="AL377" s="3">
        <f t="shared" si="184"/>
        <v>0</v>
      </c>
      <c r="AM377" s="3">
        <f t="shared" si="185"/>
        <v>0</v>
      </c>
      <c r="AN377" s="3">
        <f t="shared" si="186"/>
        <v>0</v>
      </c>
      <c r="AO377" s="3">
        <f t="shared" si="187"/>
        <v>0</v>
      </c>
      <c r="AP377" s="3">
        <f t="shared" si="188"/>
        <v>0</v>
      </c>
      <c r="AQ377" s="3">
        <f t="shared" si="189"/>
        <v>0</v>
      </c>
      <c r="AS377" s="3" t="e">
        <f t="shared" si="190"/>
        <v>#REF!</v>
      </c>
      <c r="AU377" s="3" t="e">
        <f t="shared" si="191"/>
        <v>#NAME?</v>
      </c>
      <c r="AW377" s="3">
        <f t="shared" si="192"/>
        <v>0</v>
      </c>
      <c r="AX377" s="3">
        <f t="shared" si="193"/>
        <v>0</v>
      </c>
      <c r="AY377" s="3">
        <f t="shared" si="194"/>
        <v>0</v>
      </c>
      <c r="AZ377" s="3">
        <f t="shared" si="195"/>
        <v>0</v>
      </c>
      <c r="BA377" s="3">
        <f t="shared" si="196"/>
        <v>0</v>
      </c>
      <c r="BB377" s="3">
        <f t="shared" si="197"/>
        <v>0</v>
      </c>
    </row>
    <row r="378" spans="2:54" x14ac:dyDescent="0.35">
      <c r="B378" s="14">
        <v>351</v>
      </c>
      <c r="C378" s="13"/>
      <c r="D378" s="13"/>
      <c r="E378" s="130"/>
      <c r="F378" s="130"/>
      <c r="G378" s="129" t="str">
        <f t="shared" si="165"/>
        <v/>
      </c>
      <c r="H378" s="128"/>
      <c r="I378" s="189"/>
      <c r="J378" s="128"/>
      <c r="K378" s="127"/>
      <c r="L378" s="127"/>
      <c r="M378" s="126"/>
      <c r="N378" s="7"/>
      <c r="O378" s="6"/>
      <c r="P378" s="6"/>
      <c r="Q378" s="125" t="str">
        <f t="shared" si="166"/>
        <v/>
      </c>
      <c r="R378" s="124" t="str">
        <f t="shared" si="167"/>
        <v/>
      </c>
      <c r="S378" s="123">
        <f t="shared" si="168"/>
        <v>0</v>
      </c>
      <c r="T378" s="122">
        <f t="shared" si="169"/>
        <v>0</v>
      </c>
      <c r="U378" s="123">
        <f t="shared" si="170"/>
        <v>0</v>
      </c>
      <c r="V378" s="122">
        <f t="shared" si="171"/>
        <v>0</v>
      </c>
      <c r="W378" s="123">
        <f t="shared" si="172"/>
        <v>0</v>
      </c>
      <c r="X378" s="122">
        <f t="shared" si="173"/>
        <v>0</v>
      </c>
      <c r="Y378" s="123">
        <f t="shared" si="174"/>
        <v>0</v>
      </c>
      <c r="Z378" s="122">
        <f t="shared" si="175"/>
        <v>0</v>
      </c>
      <c r="AA378" s="123">
        <f t="shared" si="176"/>
        <v>0</v>
      </c>
      <c r="AB378" s="122">
        <f t="shared" si="177"/>
        <v>0</v>
      </c>
      <c r="AD378" s="3" t="str">
        <f t="shared" si="178"/>
        <v>False</v>
      </c>
      <c r="AE378" s="3" t="str">
        <f t="shared" si="179"/>
        <v>true</v>
      </c>
      <c r="AF378" s="3" t="e">
        <f>VLOOKUP(C378,#REF!,2,FALSE)</f>
        <v>#REF!</v>
      </c>
      <c r="AG378" s="3" t="e">
        <f t="shared" si="180"/>
        <v>#REF!</v>
      </c>
      <c r="AH378" s="3">
        <f t="shared" si="181"/>
        <v>0</v>
      </c>
      <c r="AI378" s="3">
        <f t="shared" si="182"/>
        <v>0</v>
      </c>
      <c r="AJ378" s="3">
        <f t="shared" si="183"/>
        <v>0</v>
      </c>
      <c r="AL378" s="3">
        <f t="shared" si="184"/>
        <v>0</v>
      </c>
      <c r="AM378" s="3">
        <f t="shared" si="185"/>
        <v>0</v>
      </c>
      <c r="AN378" s="3">
        <f t="shared" si="186"/>
        <v>0</v>
      </c>
      <c r="AO378" s="3">
        <f t="shared" si="187"/>
        <v>0</v>
      </c>
      <c r="AP378" s="3">
        <f t="shared" si="188"/>
        <v>0</v>
      </c>
      <c r="AQ378" s="3">
        <f t="shared" si="189"/>
        <v>0</v>
      </c>
      <c r="AS378" s="3" t="e">
        <f t="shared" si="190"/>
        <v>#REF!</v>
      </c>
      <c r="AU378" s="3" t="e">
        <f t="shared" si="191"/>
        <v>#NAME?</v>
      </c>
      <c r="AW378" s="3">
        <f t="shared" si="192"/>
        <v>0</v>
      </c>
      <c r="AX378" s="3">
        <f t="shared" si="193"/>
        <v>0</v>
      </c>
      <c r="AY378" s="3">
        <f t="shared" si="194"/>
        <v>0</v>
      </c>
      <c r="AZ378" s="3">
        <f t="shared" si="195"/>
        <v>0</v>
      </c>
      <c r="BA378" s="3">
        <f t="shared" si="196"/>
        <v>0</v>
      </c>
      <c r="BB378" s="3">
        <f t="shared" si="197"/>
        <v>0</v>
      </c>
    </row>
    <row r="379" spans="2:54" x14ac:dyDescent="0.35">
      <c r="B379" s="14">
        <v>352</v>
      </c>
      <c r="C379" s="13"/>
      <c r="D379" s="13"/>
      <c r="E379" s="130"/>
      <c r="F379" s="130"/>
      <c r="G379" s="129" t="str">
        <f t="shared" si="165"/>
        <v/>
      </c>
      <c r="H379" s="128"/>
      <c r="I379" s="189"/>
      <c r="J379" s="128"/>
      <c r="K379" s="127"/>
      <c r="L379" s="127"/>
      <c r="M379" s="126"/>
      <c r="N379" s="7"/>
      <c r="O379" s="6"/>
      <c r="P379" s="6"/>
      <c r="Q379" s="125" t="str">
        <f t="shared" si="166"/>
        <v/>
      </c>
      <c r="R379" s="124" t="str">
        <f t="shared" si="167"/>
        <v/>
      </c>
      <c r="S379" s="123">
        <f t="shared" si="168"/>
        <v>0</v>
      </c>
      <c r="T379" s="122">
        <f t="shared" si="169"/>
        <v>0</v>
      </c>
      <c r="U379" s="123">
        <f t="shared" si="170"/>
        <v>0</v>
      </c>
      <c r="V379" s="122">
        <f t="shared" si="171"/>
        <v>0</v>
      </c>
      <c r="W379" s="123">
        <f t="shared" si="172"/>
        <v>0</v>
      </c>
      <c r="X379" s="122">
        <f t="shared" si="173"/>
        <v>0</v>
      </c>
      <c r="Y379" s="123">
        <f t="shared" si="174"/>
        <v>0</v>
      </c>
      <c r="Z379" s="122">
        <f t="shared" si="175"/>
        <v>0</v>
      </c>
      <c r="AA379" s="123">
        <f t="shared" si="176"/>
        <v>0</v>
      </c>
      <c r="AB379" s="122">
        <f t="shared" si="177"/>
        <v>0</v>
      </c>
      <c r="AD379" s="3" t="str">
        <f t="shared" si="178"/>
        <v>False</v>
      </c>
      <c r="AE379" s="3" t="str">
        <f t="shared" si="179"/>
        <v>true</v>
      </c>
      <c r="AF379" s="3" t="e">
        <f>VLOOKUP(C379,#REF!,2,FALSE)</f>
        <v>#REF!</v>
      </c>
      <c r="AG379" s="3" t="e">
        <f t="shared" si="180"/>
        <v>#REF!</v>
      </c>
      <c r="AH379" s="3">
        <f t="shared" si="181"/>
        <v>0</v>
      </c>
      <c r="AI379" s="3">
        <f t="shared" si="182"/>
        <v>0</v>
      </c>
      <c r="AJ379" s="3">
        <f t="shared" si="183"/>
        <v>0</v>
      </c>
      <c r="AL379" s="3">
        <f t="shared" si="184"/>
        <v>0</v>
      </c>
      <c r="AM379" s="3">
        <f t="shared" si="185"/>
        <v>0</v>
      </c>
      <c r="AN379" s="3">
        <f t="shared" si="186"/>
        <v>0</v>
      </c>
      <c r="AO379" s="3">
        <f t="shared" si="187"/>
        <v>0</v>
      </c>
      <c r="AP379" s="3">
        <f t="shared" si="188"/>
        <v>0</v>
      </c>
      <c r="AQ379" s="3">
        <f t="shared" si="189"/>
        <v>0</v>
      </c>
      <c r="AS379" s="3" t="e">
        <f t="shared" si="190"/>
        <v>#REF!</v>
      </c>
      <c r="AU379" s="3" t="e">
        <f t="shared" si="191"/>
        <v>#NAME?</v>
      </c>
      <c r="AW379" s="3">
        <f t="shared" si="192"/>
        <v>0</v>
      </c>
      <c r="AX379" s="3">
        <f t="shared" si="193"/>
        <v>0</v>
      </c>
      <c r="AY379" s="3">
        <f t="shared" si="194"/>
        <v>0</v>
      </c>
      <c r="AZ379" s="3">
        <f t="shared" si="195"/>
        <v>0</v>
      </c>
      <c r="BA379" s="3">
        <f t="shared" si="196"/>
        <v>0</v>
      </c>
      <c r="BB379" s="3">
        <f t="shared" si="197"/>
        <v>0</v>
      </c>
    </row>
    <row r="380" spans="2:54" x14ac:dyDescent="0.35">
      <c r="B380" s="14">
        <v>353</v>
      </c>
      <c r="C380" s="13"/>
      <c r="D380" s="13"/>
      <c r="E380" s="130"/>
      <c r="F380" s="130"/>
      <c r="G380" s="129" t="str">
        <f t="shared" si="165"/>
        <v/>
      </c>
      <c r="H380" s="128"/>
      <c r="I380" s="189"/>
      <c r="J380" s="128"/>
      <c r="K380" s="127"/>
      <c r="L380" s="127"/>
      <c r="M380" s="126"/>
      <c r="N380" s="7"/>
      <c r="O380" s="6"/>
      <c r="P380" s="6"/>
      <c r="Q380" s="125" t="str">
        <f t="shared" si="166"/>
        <v/>
      </c>
      <c r="R380" s="124" t="str">
        <f t="shared" si="167"/>
        <v/>
      </c>
      <c r="S380" s="123">
        <f t="shared" si="168"/>
        <v>0</v>
      </c>
      <c r="T380" s="122">
        <f t="shared" si="169"/>
        <v>0</v>
      </c>
      <c r="U380" s="123">
        <f t="shared" si="170"/>
        <v>0</v>
      </c>
      <c r="V380" s="122">
        <f t="shared" si="171"/>
        <v>0</v>
      </c>
      <c r="W380" s="123">
        <f t="shared" si="172"/>
        <v>0</v>
      </c>
      <c r="X380" s="122">
        <f t="shared" si="173"/>
        <v>0</v>
      </c>
      <c r="Y380" s="123">
        <f t="shared" si="174"/>
        <v>0</v>
      </c>
      <c r="Z380" s="122">
        <f t="shared" si="175"/>
        <v>0</v>
      </c>
      <c r="AA380" s="123">
        <f t="shared" si="176"/>
        <v>0</v>
      </c>
      <c r="AB380" s="122">
        <f t="shared" si="177"/>
        <v>0</v>
      </c>
      <c r="AD380" s="3" t="str">
        <f t="shared" si="178"/>
        <v>False</v>
      </c>
      <c r="AE380" s="3" t="str">
        <f t="shared" si="179"/>
        <v>true</v>
      </c>
      <c r="AF380" s="3" t="e">
        <f>VLOOKUP(C380,#REF!,2,FALSE)</f>
        <v>#REF!</v>
      </c>
      <c r="AG380" s="3" t="e">
        <f t="shared" si="180"/>
        <v>#REF!</v>
      </c>
      <c r="AH380" s="3">
        <f t="shared" si="181"/>
        <v>0</v>
      </c>
      <c r="AI380" s="3">
        <f t="shared" si="182"/>
        <v>0</v>
      </c>
      <c r="AJ380" s="3">
        <f t="shared" si="183"/>
        <v>0</v>
      </c>
      <c r="AL380" s="3">
        <f t="shared" si="184"/>
        <v>0</v>
      </c>
      <c r="AM380" s="3">
        <f t="shared" si="185"/>
        <v>0</v>
      </c>
      <c r="AN380" s="3">
        <f t="shared" si="186"/>
        <v>0</v>
      </c>
      <c r="AO380" s="3">
        <f t="shared" si="187"/>
        <v>0</v>
      </c>
      <c r="AP380" s="3">
        <f t="shared" si="188"/>
        <v>0</v>
      </c>
      <c r="AQ380" s="3">
        <f t="shared" si="189"/>
        <v>0</v>
      </c>
      <c r="AS380" s="3" t="e">
        <f t="shared" si="190"/>
        <v>#REF!</v>
      </c>
      <c r="AU380" s="3" t="e">
        <f t="shared" si="191"/>
        <v>#NAME?</v>
      </c>
      <c r="AW380" s="3">
        <f t="shared" si="192"/>
        <v>0</v>
      </c>
      <c r="AX380" s="3">
        <f t="shared" si="193"/>
        <v>0</v>
      </c>
      <c r="AY380" s="3">
        <f t="shared" si="194"/>
        <v>0</v>
      </c>
      <c r="AZ380" s="3">
        <f t="shared" si="195"/>
        <v>0</v>
      </c>
      <c r="BA380" s="3">
        <f t="shared" si="196"/>
        <v>0</v>
      </c>
      <c r="BB380" s="3">
        <f t="shared" si="197"/>
        <v>0</v>
      </c>
    </row>
    <row r="381" spans="2:54" x14ac:dyDescent="0.35">
      <c r="B381" s="14">
        <v>354</v>
      </c>
      <c r="C381" s="13"/>
      <c r="D381" s="13"/>
      <c r="E381" s="130"/>
      <c r="F381" s="130"/>
      <c r="G381" s="129" t="str">
        <f t="shared" si="165"/>
        <v/>
      </c>
      <c r="H381" s="128"/>
      <c r="I381" s="189"/>
      <c r="J381" s="128"/>
      <c r="K381" s="127"/>
      <c r="L381" s="127"/>
      <c r="M381" s="126"/>
      <c r="N381" s="7"/>
      <c r="O381" s="6"/>
      <c r="P381" s="6"/>
      <c r="Q381" s="125" t="str">
        <f t="shared" si="166"/>
        <v/>
      </c>
      <c r="R381" s="124" t="str">
        <f t="shared" si="167"/>
        <v/>
      </c>
      <c r="S381" s="123">
        <f t="shared" si="168"/>
        <v>0</v>
      </c>
      <c r="T381" s="122">
        <f t="shared" si="169"/>
        <v>0</v>
      </c>
      <c r="U381" s="123">
        <f t="shared" si="170"/>
        <v>0</v>
      </c>
      <c r="V381" s="122">
        <f t="shared" si="171"/>
        <v>0</v>
      </c>
      <c r="W381" s="123">
        <f t="shared" si="172"/>
        <v>0</v>
      </c>
      <c r="X381" s="122">
        <f t="shared" si="173"/>
        <v>0</v>
      </c>
      <c r="Y381" s="123">
        <f t="shared" si="174"/>
        <v>0</v>
      </c>
      <c r="Z381" s="122">
        <f t="shared" si="175"/>
        <v>0</v>
      </c>
      <c r="AA381" s="123">
        <f t="shared" si="176"/>
        <v>0</v>
      </c>
      <c r="AB381" s="122">
        <f t="shared" si="177"/>
        <v>0</v>
      </c>
      <c r="AD381" s="3" t="str">
        <f t="shared" si="178"/>
        <v>False</v>
      </c>
      <c r="AE381" s="3" t="str">
        <f t="shared" si="179"/>
        <v>true</v>
      </c>
      <c r="AF381" s="3" t="e">
        <f>VLOOKUP(C381,#REF!,2,FALSE)</f>
        <v>#REF!</v>
      </c>
      <c r="AG381" s="3" t="e">
        <f t="shared" si="180"/>
        <v>#REF!</v>
      </c>
      <c r="AH381" s="3">
        <f t="shared" si="181"/>
        <v>0</v>
      </c>
      <c r="AI381" s="3">
        <f t="shared" si="182"/>
        <v>0</v>
      </c>
      <c r="AJ381" s="3">
        <f t="shared" si="183"/>
        <v>0</v>
      </c>
      <c r="AL381" s="3">
        <f t="shared" si="184"/>
        <v>0</v>
      </c>
      <c r="AM381" s="3">
        <f t="shared" si="185"/>
        <v>0</v>
      </c>
      <c r="AN381" s="3">
        <f t="shared" si="186"/>
        <v>0</v>
      </c>
      <c r="AO381" s="3">
        <f t="shared" si="187"/>
        <v>0</v>
      </c>
      <c r="AP381" s="3">
        <f t="shared" si="188"/>
        <v>0</v>
      </c>
      <c r="AQ381" s="3">
        <f t="shared" si="189"/>
        <v>0</v>
      </c>
      <c r="AS381" s="3" t="e">
        <f t="shared" si="190"/>
        <v>#REF!</v>
      </c>
      <c r="AU381" s="3" t="e">
        <f t="shared" si="191"/>
        <v>#NAME?</v>
      </c>
      <c r="AW381" s="3">
        <f t="shared" si="192"/>
        <v>0</v>
      </c>
      <c r="AX381" s="3">
        <f t="shared" si="193"/>
        <v>0</v>
      </c>
      <c r="AY381" s="3">
        <f t="shared" si="194"/>
        <v>0</v>
      </c>
      <c r="AZ381" s="3">
        <f t="shared" si="195"/>
        <v>0</v>
      </c>
      <c r="BA381" s="3">
        <f t="shared" si="196"/>
        <v>0</v>
      </c>
      <c r="BB381" s="3">
        <f t="shared" si="197"/>
        <v>0</v>
      </c>
    </row>
    <row r="382" spans="2:54" x14ac:dyDescent="0.35">
      <c r="B382" s="14">
        <v>355</v>
      </c>
      <c r="C382" s="13"/>
      <c r="D382" s="13"/>
      <c r="E382" s="130"/>
      <c r="F382" s="130"/>
      <c r="G382" s="129" t="str">
        <f t="shared" si="165"/>
        <v/>
      </c>
      <c r="H382" s="128"/>
      <c r="I382" s="189"/>
      <c r="J382" s="128"/>
      <c r="K382" s="127"/>
      <c r="L382" s="127"/>
      <c r="M382" s="126"/>
      <c r="N382" s="7"/>
      <c r="O382" s="6"/>
      <c r="P382" s="6"/>
      <c r="Q382" s="125" t="str">
        <f t="shared" si="166"/>
        <v/>
      </c>
      <c r="R382" s="124" t="str">
        <f t="shared" si="167"/>
        <v/>
      </c>
      <c r="S382" s="123">
        <f t="shared" si="168"/>
        <v>0</v>
      </c>
      <c r="T382" s="122">
        <f t="shared" si="169"/>
        <v>0</v>
      </c>
      <c r="U382" s="123">
        <f t="shared" si="170"/>
        <v>0</v>
      </c>
      <c r="V382" s="122">
        <f t="shared" si="171"/>
        <v>0</v>
      </c>
      <c r="W382" s="123">
        <f t="shared" si="172"/>
        <v>0</v>
      </c>
      <c r="X382" s="122">
        <f t="shared" si="173"/>
        <v>0</v>
      </c>
      <c r="Y382" s="123">
        <f t="shared" si="174"/>
        <v>0</v>
      </c>
      <c r="Z382" s="122">
        <f t="shared" si="175"/>
        <v>0</v>
      </c>
      <c r="AA382" s="123">
        <f t="shared" si="176"/>
        <v>0</v>
      </c>
      <c r="AB382" s="122">
        <f t="shared" si="177"/>
        <v>0</v>
      </c>
      <c r="AD382" s="3" t="str">
        <f t="shared" si="178"/>
        <v>False</v>
      </c>
      <c r="AE382" s="3" t="str">
        <f t="shared" si="179"/>
        <v>true</v>
      </c>
      <c r="AF382" s="3" t="e">
        <f>VLOOKUP(C382,#REF!,2,FALSE)</f>
        <v>#REF!</v>
      </c>
      <c r="AG382" s="3" t="e">
        <f t="shared" si="180"/>
        <v>#REF!</v>
      </c>
      <c r="AH382" s="3">
        <f t="shared" si="181"/>
        <v>0</v>
      </c>
      <c r="AI382" s="3">
        <f t="shared" si="182"/>
        <v>0</v>
      </c>
      <c r="AJ382" s="3">
        <f t="shared" si="183"/>
        <v>0</v>
      </c>
      <c r="AL382" s="3">
        <f t="shared" si="184"/>
        <v>0</v>
      </c>
      <c r="AM382" s="3">
        <f t="shared" si="185"/>
        <v>0</v>
      </c>
      <c r="AN382" s="3">
        <f t="shared" si="186"/>
        <v>0</v>
      </c>
      <c r="AO382" s="3">
        <f t="shared" si="187"/>
        <v>0</v>
      </c>
      <c r="AP382" s="3">
        <f t="shared" si="188"/>
        <v>0</v>
      </c>
      <c r="AQ382" s="3">
        <f t="shared" si="189"/>
        <v>0</v>
      </c>
      <c r="AS382" s="3" t="e">
        <f t="shared" si="190"/>
        <v>#REF!</v>
      </c>
      <c r="AU382" s="3" t="e">
        <f t="shared" si="191"/>
        <v>#NAME?</v>
      </c>
      <c r="AW382" s="3">
        <f t="shared" si="192"/>
        <v>0</v>
      </c>
      <c r="AX382" s="3">
        <f t="shared" si="193"/>
        <v>0</v>
      </c>
      <c r="AY382" s="3">
        <f t="shared" si="194"/>
        <v>0</v>
      </c>
      <c r="AZ382" s="3">
        <f t="shared" si="195"/>
        <v>0</v>
      </c>
      <c r="BA382" s="3">
        <f t="shared" si="196"/>
        <v>0</v>
      </c>
      <c r="BB382" s="3">
        <f t="shared" si="197"/>
        <v>0</v>
      </c>
    </row>
    <row r="383" spans="2:54" x14ac:dyDescent="0.35">
      <c r="B383" s="14">
        <v>356</v>
      </c>
      <c r="C383" s="13"/>
      <c r="D383" s="13"/>
      <c r="E383" s="130"/>
      <c r="F383" s="130"/>
      <c r="G383" s="129" t="str">
        <f t="shared" si="165"/>
        <v/>
      </c>
      <c r="H383" s="128"/>
      <c r="I383" s="189"/>
      <c r="J383" s="128"/>
      <c r="K383" s="127"/>
      <c r="L383" s="127"/>
      <c r="M383" s="126"/>
      <c r="N383" s="7"/>
      <c r="O383" s="6"/>
      <c r="P383" s="6"/>
      <c r="Q383" s="125" t="str">
        <f t="shared" si="166"/>
        <v/>
      </c>
      <c r="R383" s="124" t="str">
        <f t="shared" si="167"/>
        <v/>
      </c>
      <c r="S383" s="123">
        <f t="shared" si="168"/>
        <v>0</v>
      </c>
      <c r="T383" s="122">
        <f t="shared" si="169"/>
        <v>0</v>
      </c>
      <c r="U383" s="123">
        <f t="shared" si="170"/>
        <v>0</v>
      </c>
      <c r="V383" s="122">
        <f t="shared" si="171"/>
        <v>0</v>
      </c>
      <c r="W383" s="123">
        <f t="shared" si="172"/>
        <v>0</v>
      </c>
      <c r="X383" s="122">
        <f t="shared" si="173"/>
        <v>0</v>
      </c>
      <c r="Y383" s="123">
        <f t="shared" si="174"/>
        <v>0</v>
      </c>
      <c r="Z383" s="122">
        <f t="shared" si="175"/>
        <v>0</v>
      </c>
      <c r="AA383" s="123">
        <f t="shared" si="176"/>
        <v>0</v>
      </c>
      <c r="AB383" s="122">
        <f t="shared" si="177"/>
        <v>0</v>
      </c>
      <c r="AD383" s="3" t="str">
        <f t="shared" si="178"/>
        <v>False</v>
      </c>
      <c r="AE383" s="3" t="str">
        <f t="shared" si="179"/>
        <v>true</v>
      </c>
      <c r="AF383" s="3" t="e">
        <f>VLOOKUP(C383,#REF!,2,FALSE)</f>
        <v>#REF!</v>
      </c>
      <c r="AG383" s="3" t="e">
        <f t="shared" si="180"/>
        <v>#REF!</v>
      </c>
      <c r="AH383" s="3">
        <f t="shared" si="181"/>
        <v>0</v>
      </c>
      <c r="AI383" s="3">
        <f t="shared" si="182"/>
        <v>0</v>
      </c>
      <c r="AJ383" s="3">
        <f t="shared" si="183"/>
        <v>0</v>
      </c>
      <c r="AL383" s="3">
        <f t="shared" si="184"/>
        <v>0</v>
      </c>
      <c r="AM383" s="3">
        <f t="shared" si="185"/>
        <v>0</v>
      </c>
      <c r="AN383" s="3">
        <f t="shared" si="186"/>
        <v>0</v>
      </c>
      <c r="AO383" s="3">
        <f t="shared" si="187"/>
        <v>0</v>
      </c>
      <c r="AP383" s="3">
        <f t="shared" si="188"/>
        <v>0</v>
      </c>
      <c r="AQ383" s="3">
        <f t="shared" si="189"/>
        <v>0</v>
      </c>
      <c r="AS383" s="3" t="e">
        <f t="shared" si="190"/>
        <v>#REF!</v>
      </c>
      <c r="AU383" s="3" t="e">
        <f t="shared" si="191"/>
        <v>#NAME?</v>
      </c>
      <c r="AW383" s="3">
        <f t="shared" si="192"/>
        <v>0</v>
      </c>
      <c r="AX383" s="3">
        <f t="shared" si="193"/>
        <v>0</v>
      </c>
      <c r="AY383" s="3">
        <f t="shared" si="194"/>
        <v>0</v>
      </c>
      <c r="AZ383" s="3">
        <f t="shared" si="195"/>
        <v>0</v>
      </c>
      <c r="BA383" s="3">
        <f t="shared" si="196"/>
        <v>0</v>
      </c>
      <c r="BB383" s="3">
        <f t="shared" si="197"/>
        <v>0</v>
      </c>
    </row>
    <row r="384" spans="2:54" x14ac:dyDescent="0.35">
      <c r="B384" s="14">
        <v>357</v>
      </c>
      <c r="C384" s="13"/>
      <c r="D384" s="13"/>
      <c r="E384" s="130"/>
      <c r="F384" s="130"/>
      <c r="G384" s="129" t="str">
        <f t="shared" si="165"/>
        <v/>
      </c>
      <c r="H384" s="128"/>
      <c r="I384" s="189"/>
      <c r="J384" s="128"/>
      <c r="K384" s="127"/>
      <c r="L384" s="127"/>
      <c r="M384" s="126"/>
      <c r="N384" s="7"/>
      <c r="O384" s="6"/>
      <c r="P384" s="6"/>
      <c r="Q384" s="125" t="str">
        <f t="shared" si="166"/>
        <v/>
      </c>
      <c r="R384" s="124" t="str">
        <f t="shared" si="167"/>
        <v/>
      </c>
      <c r="S384" s="123">
        <f t="shared" si="168"/>
        <v>0</v>
      </c>
      <c r="T384" s="122">
        <f t="shared" si="169"/>
        <v>0</v>
      </c>
      <c r="U384" s="123">
        <f t="shared" si="170"/>
        <v>0</v>
      </c>
      <c r="V384" s="122">
        <f t="shared" si="171"/>
        <v>0</v>
      </c>
      <c r="W384" s="123">
        <f t="shared" si="172"/>
        <v>0</v>
      </c>
      <c r="X384" s="122">
        <f t="shared" si="173"/>
        <v>0</v>
      </c>
      <c r="Y384" s="123">
        <f t="shared" si="174"/>
        <v>0</v>
      </c>
      <c r="Z384" s="122">
        <f t="shared" si="175"/>
        <v>0</v>
      </c>
      <c r="AA384" s="123">
        <f t="shared" si="176"/>
        <v>0</v>
      </c>
      <c r="AB384" s="122">
        <f t="shared" si="177"/>
        <v>0</v>
      </c>
      <c r="AD384" s="3" t="str">
        <f t="shared" si="178"/>
        <v>False</v>
      </c>
      <c r="AE384" s="3" t="str">
        <f t="shared" si="179"/>
        <v>true</v>
      </c>
      <c r="AF384" s="3" t="e">
        <f>VLOOKUP(C384,#REF!,2,FALSE)</f>
        <v>#REF!</v>
      </c>
      <c r="AG384" s="3" t="e">
        <f t="shared" si="180"/>
        <v>#REF!</v>
      </c>
      <c r="AH384" s="3">
        <f t="shared" si="181"/>
        <v>0</v>
      </c>
      <c r="AI384" s="3">
        <f t="shared" si="182"/>
        <v>0</v>
      </c>
      <c r="AJ384" s="3">
        <f t="shared" si="183"/>
        <v>0</v>
      </c>
      <c r="AL384" s="3">
        <f t="shared" si="184"/>
        <v>0</v>
      </c>
      <c r="AM384" s="3">
        <f t="shared" si="185"/>
        <v>0</v>
      </c>
      <c r="AN384" s="3">
        <f t="shared" si="186"/>
        <v>0</v>
      </c>
      <c r="AO384" s="3">
        <f t="shared" si="187"/>
        <v>0</v>
      </c>
      <c r="AP384" s="3">
        <f t="shared" si="188"/>
        <v>0</v>
      </c>
      <c r="AQ384" s="3">
        <f t="shared" si="189"/>
        <v>0</v>
      </c>
      <c r="AS384" s="3" t="e">
        <f t="shared" si="190"/>
        <v>#REF!</v>
      </c>
      <c r="AU384" s="3" t="e">
        <f t="shared" si="191"/>
        <v>#NAME?</v>
      </c>
      <c r="AW384" s="3">
        <f t="shared" si="192"/>
        <v>0</v>
      </c>
      <c r="AX384" s="3">
        <f t="shared" si="193"/>
        <v>0</v>
      </c>
      <c r="AY384" s="3">
        <f t="shared" si="194"/>
        <v>0</v>
      </c>
      <c r="AZ384" s="3">
        <f t="shared" si="195"/>
        <v>0</v>
      </c>
      <c r="BA384" s="3">
        <f t="shared" si="196"/>
        <v>0</v>
      </c>
      <c r="BB384" s="3">
        <f t="shared" si="197"/>
        <v>0</v>
      </c>
    </row>
    <row r="385" spans="2:54" x14ac:dyDescent="0.35">
      <c r="B385" s="14">
        <v>358</v>
      </c>
      <c r="C385" s="13"/>
      <c r="D385" s="13"/>
      <c r="E385" s="130"/>
      <c r="F385" s="130"/>
      <c r="G385" s="129" t="str">
        <f t="shared" si="165"/>
        <v/>
      </c>
      <c r="H385" s="128"/>
      <c r="I385" s="189"/>
      <c r="J385" s="128"/>
      <c r="K385" s="127"/>
      <c r="L385" s="127"/>
      <c r="M385" s="126"/>
      <c r="N385" s="7"/>
      <c r="O385" s="6"/>
      <c r="P385" s="6"/>
      <c r="Q385" s="125" t="str">
        <f t="shared" si="166"/>
        <v/>
      </c>
      <c r="R385" s="124" t="str">
        <f t="shared" si="167"/>
        <v/>
      </c>
      <c r="S385" s="123">
        <f t="shared" si="168"/>
        <v>0</v>
      </c>
      <c r="T385" s="122">
        <f t="shared" si="169"/>
        <v>0</v>
      </c>
      <c r="U385" s="123">
        <f t="shared" si="170"/>
        <v>0</v>
      </c>
      <c r="V385" s="122">
        <f t="shared" si="171"/>
        <v>0</v>
      </c>
      <c r="W385" s="123">
        <f t="shared" si="172"/>
        <v>0</v>
      </c>
      <c r="X385" s="122">
        <f t="shared" si="173"/>
        <v>0</v>
      </c>
      <c r="Y385" s="123">
        <f t="shared" si="174"/>
        <v>0</v>
      </c>
      <c r="Z385" s="122">
        <f t="shared" si="175"/>
        <v>0</v>
      </c>
      <c r="AA385" s="123">
        <f t="shared" si="176"/>
        <v>0</v>
      </c>
      <c r="AB385" s="122">
        <f t="shared" si="177"/>
        <v>0</v>
      </c>
      <c r="AD385" s="3" t="str">
        <f t="shared" si="178"/>
        <v>False</v>
      </c>
      <c r="AE385" s="3" t="str">
        <f t="shared" si="179"/>
        <v>true</v>
      </c>
      <c r="AF385" s="3" t="e">
        <f>VLOOKUP(C385,#REF!,2,FALSE)</f>
        <v>#REF!</v>
      </c>
      <c r="AG385" s="3" t="e">
        <f t="shared" si="180"/>
        <v>#REF!</v>
      </c>
      <c r="AH385" s="3">
        <f t="shared" si="181"/>
        <v>0</v>
      </c>
      <c r="AI385" s="3">
        <f t="shared" si="182"/>
        <v>0</v>
      </c>
      <c r="AJ385" s="3">
        <f t="shared" si="183"/>
        <v>0</v>
      </c>
      <c r="AL385" s="3">
        <f t="shared" si="184"/>
        <v>0</v>
      </c>
      <c r="AM385" s="3">
        <f t="shared" si="185"/>
        <v>0</v>
      </c>
      <c r="AN385" s="3">
        <f t="shared" si="186"/>
        <v>0</v>
      </c>
      <c r="AO385" s="3">
        <f t="shared" si="187"/>
        <v>0</v>
      </c>
      <c r="AP385" s="3">
        <f t="shared" si="188"/>
        <v>0</v>
      </c>
      <c r="AQ385" s="3">
        <f t="shared" si="189"/>
        <v>0</v>
      </c>
      <c r="AS385" s="3" t="e">
        <f t="shared" si="190"/>
        <v>#REF!</v>
      </c>
      <c r="AU385" s="3" t="e">
        <f t="shared" si="191"/>
        <v>#NAME?</v>
      </c>
      <c r="AW385" s="3">
        <f t="shared" si="192"/>
        <v>0</v>
      </c>
      <c r="AX385" s="3">
        <f t="shared" si="193"/>
        <v>0</v>
      </c>
      <c r="AY385" s="3">
        <f t="shared" si="194"/>
        <v>0</v>
      </c>
      <c r="AZ385" s="3">
        <f t="shared" si="195"/>
        <v>0</v>
      </c>
      <c r="BA385" s="3">
        <f t="shared" si="196"/>
        <v>0</v>
      </c>
      <c r="BB385" s="3">
        <f t="shared" si="197"/>
        <v>0</v>
      </c>
    </row>
    <row r="386" spans="2:54" x14ac:dyDescent="0.35">
      <c r="B386" s="14">
        <v>359</v>
      </c>
      <c r="C386" s="13"/>
      <c r="D386" s="13"/>
      <c r="E386" s="130"/>
      <c r="F386" s="130"/>
      <c r="G386" s="129" t="str">
        <f t="shared" si="165"/>
        <v/>
      </c>
      <c r="H386" s="128"/>
      <c r="I386" s="189"/>
      <c r="J386" s="128"/>
      <c r="K386" s="127"/>
      <c r="L386" s="127"/>
      <c r="M386" s="126"/>
      <c r="N386" s="7"/>
      <c r="O386" s="6"/>
      <c r="P386" s="6"/>
      <c r="Q386" s="125" t="str">
        <f t="shared" si="166"/>
        <v/>
      </c>
      <c r="R386" s="124" t="str">
        <f t="shared" si="167"/>
        <v/>
      </c>
      <c r="S386" s="123">
        <f t="shared" si="168"/>
        <v>0</v>
      </c>
      <c r="T386" s="122">
        <f t="shared" si="169"/>
        <v>0</v>
      </c>
      <c r="U386" s="123">
        <f t="shared" si="170"/>
        <v>0</v>
      </c>
      <c r="V386" s="122">
        <f t="shared" si="171"/>
        <v>0</v>
      </c>
      <c r="W386" s="123">
        <f t="shared" si="172"/>
        <v>0</v>
      </c>
      <c r="X386" s="122">
        <f t="shared" si="173"/>
        <v>0</v>
      </c>
      <c r="Y386" s="123">
        <f t="shared" si="174"/>
        <v>0</v>
      </c>
      <c r="Z386" s="122">
        <f t="shared" si="175"/>
        <v>0</v>
      </c>
      <c r="AA386" s="123">
        <f t="shared" si="176"/>
        <v>0</v>
      </c>
      <c r="AB386" s="122">
        <f t="shared" si="177"/>
        <v>0</v>
      </c>
      <c r="AD386" s="3" t="str">
        <f t="shared" si="178"/>
        <v>False</v>
      </c>
      <c r="AE386" s="3" t="str">
        <f t="shared" si="179"/>
        <v>true</v>
      </c>
      <c r="AF386" s="3" t="e">
        <f>VLOOKUP(C386,#REF!,2,FALSE)</f>
        <v>#REF!</v>
      </c>
      <c r="AG386" s="3" t="e">
        <f t="shared" si="180"/>
        <v>#REF!</v>
      </c>
      <c r="AH386" s="3">
        <f t="shared" si="181"/>
        <v>0</v>
      </c>
      <c r="AI386" s="3">
        <f t="shared" si="182"/>
        <v>0</v>
      </c>
      <c r="AJ386" s="3">
        <f t="shared" si="183"/>
        <v>0</v>
      </c>
      <c r="AL386" s="3">
        <f t="shared" si="184"/>
        <v>0</v>
      </c>
      <c r="AM386" s="3">
        <f t="shared" si="185"/>
        <v>0</v>
      </c>
      <c r="AN386" s="3">
        <f t="shared" si="186"/>
        <v>0</v>
      </c>
      <c r="AO386" s="3">
        <f t="shared" si="187"/>
        <v>0</v>
      </c>
      <c r="AP386" s="3">
        <f t="shared" si="188"/>
        <v>0</v>
      </c>
      <c r="AQ386" s="3">
        <f t="shared" si="189"/>
        <v>0</v>
      </c>
      <c r="AS386" s="3" t="e">
        <f t="shared" si="190"/>
        <v>#REF!</v>
      </c>
      <c r="AU386" s="3" t="e">
        <f t="shared" si="191"/>
        <v>#NAME?</v>
      </c>
      <c r="AW386" s="3">
        <f t="shared" si="192"/>
        <v>0</v>
      </c>
      <c r="AX386" s="3">
        <f t="shared" si="193"/>
        <v>0</v>
      </c>
      <c r="AY386" s="3">
        <f t="shared" si="194"/>
        <v>0</v>
      </c>
      <c r="AZ386" s="3">
        <f t="shared" si="195"/>
        <v>0</v>
      </c>
      <c r="BA386" s="3">
        <f t="shared" si="196"/>
        <v>0</v>
      </c>
      <c r="BB386" s="3">
        <f t="shared" si="197"/>
        <v>0</v>
      </c>
    </row>
    <row r="387" spans="2:54" x14ac:dyDescent="0.35">
      <c r="B387" s="14">
        <v>360</v>
      </c>
      <c r="C387" s="13"/>
      <c r="D387" s="13"/>
      <c r="E387" s="130"/>
      <c r="F387" s="130"/>
      <c r="G387" s="129" t="str">
        <f t="shared" si="165"/>
        <v/>
      </c>
      <c r="H387" s="128"/>
      <c r="I387" s="189"/>
      <c r="J387" s="128"/>
      <c r="K387" s="127"/>
      <c r="L387" s="127"/>
      <c r="M387" s="126"/>
      <c r="N387" s="7"/>
      <c r="O387" s="6"/>
      <c r="P387" s="6"/>
      <c r="Q387" s="125" t="str">
        <f t="shared" si="166"/>
        <v/>
      </c>
      <c r="R387" s="124" t="str">
        <f t="shared" si="167"/>
        <v/>
      </c>
      <c r="S387" s="123">
        <f t="shared" si="168"/>
        <v>0</v>
      </c>
      <c r="T387" s="122">
        <f t="shared" si="169"/>
        <v>0</v>
      </c>
      <c r="U387" s="123">
        <f t="shared" si="170"/>
        <v>0</v>
      </c>
      <c r="V387" s="122">
        <f t="shared" si="171"/>
        <v>0</v>
      </c>
      <c r="W387" s="123">
        <f t="shared" si="172"/>
        <v>0</v>
      </c>
      <c r="X387" s="122">
        <f t="shared" si="173"/>
        <v>0</v>
      </c>
      <c r="Y387" s="123">
        <f t="shared" si="174"/>
        <v>0</v>
      </c>
      <c r="Z387" s="122">
        <f t="shared" si="175"/>
        <v>0</v>
      </c>
      <c r="AA387" s="123">
        <f t="shared" si="176"/>
        <v>0</v>
      </c>
      <c r="AB387" s="122">
        <f t="shared" si="177"/>
        <v>0</v>
      </c>
      <c r="AD387" s="3" t="str">
        <f t="shared" si="178"/>
        <v>False</v>
      </c>
      <c r="AE387" s="3" t="str">
        <f t="shared" si="179"/>
        <v>true</v>
      </c>
      <c r="AF387" s="3" t="e">
        <f>VLOOKUP(C387,#REF!,2,FALSE)</f>
        <v>#REF!</v>
      </c>
      <c r="AG387" s="3" t="e">
        <f t="shared" si="180"/>
        <v>#REF!</v>
      </c>
      <c r="AH387" s="3">
        <f t="shared" si="181"/>
        <v>0</v>
      </c>
      <c r="AI387" s="3">
        <f t="shared" si="182"/>
        <v>0</v>
      </c>
      <c r="AJ387" s="3">
        <f t="shared" si="183"/>
        <v>0</v>
      </c>
      <c r="AL387" s="3">
        <f t="shared" si="184"/>
        <v>0</v>
      </c>
      <c r="AM387" s="3">
        <f t="shared" si="185"/>
        <v>0</v>
      </c>
      <c r="AN387" s="3">
        <f t="shared" si="186"/>
        <v>0</v>
      </c>
      <c r="AO387" s="3">
        <f t="shared" si="187"/>
        <v>0</v>
      </c>
      <c r="AP387" s="3">
        <f t="shared" si="188"/>
        <v>0</v>
      </c>
      <c r="AQ387" s="3">
        <f t="shared" si="189"/>
        <v>0</v>
      </c>
      <c r="AS387" s="3" t="e">
        <f t="shared" si="190"/>
        <v>#REF!</v>
      </c>
      <c r="AU387" s="3" t="e">
        <f t="shared" si="191"/>
        <v>#NAME?</v>
      </c>
      <c r="AW387" s="3">
        <f t="shared" si="192"/>
        <v>0</v>
      </c>
      <c r="AX387" s="3">
        <f t="shared" si="193"/>
        <v>0</v>
      </c>
      <c r="AY387" s="3">
        <f t="shared" si="194"/>
        <v>0</v>
      </c>
      <c r="AZ387" s="3">
        <f t="shared" si="195"/>
        <v>0</v>
      </c>
      <c r="BA387" s="3">
        <f t="shared" si="196"/>
        <v>0</v>
      </c>
      <c r="BB387" s="3">
        <f t="shared" si="197"/>
        <v>0</v>
      </c>
    </row>
    <row r="388" spans="2:54" x14ac:dyDescent="0.35">
      <c r="B388" s="14">
        <v>361</v>
      </c>
      <c r="C388" s="13"/>
      <c r="D388" s="13"/>
      <c r="E388" s="130"/>
      <c r="F388" s="130"/>
      <c r="G388" s="129" t="str">
        <f t="shared" si="165"/>
        <v/>
      </c>
      <c r="H388" s="128"/>
      <c r="I388" s="189"/>
      <c r="J388" s="128"/>
      <c r="K388" s="127"/>
      <c r="L388" s="127"/>
      <c r="M388" s="126"/>
      <c r="N388" s="7"/>
      <c r="O388" s="6"/>
      <c r="P388" s="6"/>
      <c r="Q388" s="125" t="str">
        <f t="shared" si="166"/>
        <v/>
      </c>
      <c r="R388" s="124" t="str">
        <f t="shared" si="167"/>
        <v/>
      </c>
      <c r="S388" s="123">
        <f t="shared" si="168"/>
        <v>0</v>
      </c>
      <c r="T388" s="122">
        <f t="shared" si="169"/>
        <v>0</v>
      </c>
      <c r="U388" s="123">
        <f t="shared" si="170"/>
        <v>0</v>
      </c>
      <c r="V388" s="122">
        <f t="shared" si="171"/>
        <v>0</v>
      </c>
      <c r="W388" s="123">
        <f t="shared" si="172"/>
        <v>0</v>
      </c>
      <c r="X388" s="122">
        <f t="shared" si="173"/>
        <v>0</v>
      </c>
      <c r="Y388" s="123">
        <f t="shared" si="174"/>
        <v>0</v>
      </c>
      <c r="Z388" s="122">
        <f t="shared" si="175"/>
        <v>0</v>
      </c>
      <c r="AA388" s="123">
        <f t="shared" si="176"/>
        <v>0</v>
      </c>
      <c r="AB388" s="122">
        <f t="shared" si="177"/>
        <v>0</v>
      </c>
      <c r="AD388" s="3" t="str">
        <f t="shared" si="178"/>
        <v>False</v>
      </c>
      <c r="AE388" s="3" t="str">
        <f t="shared" si="179"/>
        <v>true</v>
      </c>
      <c r="AF388" s="3" t="e">
        <f>VLOOKUP(C388,#REF!,2,FALSE)</f>
        <v>#REF!</v>
      </c>
      <c r="AG388" s="3" t="e">
        <f t="shared" si="180"/>
        <v>#REF!</v>
      </c>
      <c r="AH388" s="3">
        <f t="shared" si="181"/>
        <v>0</v>
      </c>
      <c r="AI388" s="3">
        <f t="shared" si="182"/>
        <v>0</v>
      </c>
      <c r="AJ388" s="3">
        <f t="shared" si="183"/>
        <v>0</v>
      </c>
      <c r="AL388" s="3">
        <f t="shared" si="184"/>
        <v>0</v>
      </c>
      <c r="AM388" s="3">
        <f t="shared" si="185"/>
        <v>0</v>
      </c>
      <c r="AN388" s="3">
        <f t="shared" si="186"/>
        <v>0</v>
      </c>
      <c r="AO388" s="3">
        <f t="shared" si="187"/>
        <v>0</v>
      </c>
      <c r="AP388" s="3">
        <f t="shared" si="188"/>
        <v>0</v>
      </c>
      <c r="AQ388" s="3">
        <f t="shared" si="189"/>
        <v>0</v>
      </c>
      <c r="AS388" s="3" t="e">
        <f t="shared" si="190"/>
        <v>#REF!</v>
      </c>
      <c r="AU388" s="3" t="e">
        <f t="shared" si="191"/>
        <v>#NAME?</v>
      </c>
      <c r="AW388" s="3">
        <f t="shared" si="192"/>
        <v>0</v>
      </c>
      <c r="AX388" s="3">
        <f t="shared" si="193"/>
        <v>0</v>
      </c>
      <c r="AY388" s="3">
        <f t="shared" si="194"/>
        <v>0</v>
      </c>
      <c r="AZ388" s="3">
        <f t="shared" si="195"/>
        <v>0</v>
      </c>
      <c r="BA388" s="3">
        <f t="shared" si="196"/>
        <v>0</v>
      </c>
      <c r="BB388" s="3">
        <f t="shared" si="197"/>
        <v>0</v>
      </c>
    </row>
    <row r="389" spans="2:54" x14ac:dyDescent="0.35">
      <c r="B389" s="14">
        <v>362</v>
      </c>
      <c r="C389" s="13"/>
      <c r="D389" s="13"/>
      <c r="E389" s="130"/>
      <c r="F389" s="130"/>
      <c r="G389" s="129" t="str">
        <f t="shared" si="165"/>
        <v/>
      </c>
      <c r="H389" s="128"/>
      <c r="I389" s="189"/>
      <c r="J389" s="128"/>
      <c r="K389" s="127"/>
      <c r="L389" s="127"/>
      <c r="M389" s="126"/>
      <c r="N389" s="7"/>
      <c r="O389" s="6"/>
      <c r="P389" s="6"/>
      <c r="Q389" s="125" t="str">
        <f t="shared" si="166"/>
        <v/>
      </c>
      <c r="R389" s="124" t="str">
        <f t="shared" si="167"/>
        <v/>
      </c>
      <c r="S389" s="123">
        <f t="shared" si="168"/>
        <v>0</v>
      </c>
      <c r="T389" s="122">
        <f t="shared" si="169"/>
        <v>0</v>
      </c>
      <c r="U389" s="123">
        <f t="shared" si="170"/>
        <v>0</v>
      </c>
      <c r="V389" s="122">
        <f t="shared" si="171"/>
        <v>0</v>
      </c>
      <c r="W389" s="123">
        <f t="shared" si="172"/>
        <v>0</v>
      </c>
      <c r="X389" s="122">
        <f t="shared" si="173"/>
        <v>0</v>
      </c>
      <c r="Y389" s="123">
        <f t="shared" si="174"/>
        <v>0</v>
      </c>
      <c r="Z389" s="122">
        <f t="shared" si="175"/>
        <v>0</v>
      </c>
      <c r="AA389" s="123">
        <f t="shared" si="176"/>
        <v>0</v>
      </c>
      <c r="AB389" s="122">
        <f t="shared" si="177"/>
        <v>0</v>
      </c>
      <c r="AD389" s="3" t="str">
        <f t="shared" si="178"/>
        <v>False</v>
      </c>
      <c r="AE389" s="3" t="str">
        <f t="shared" si="179"/>
        <v>true</v>
      </c>
      <c r="AF389" s="3" t="e">
        <f>VLOOKUP(C389,#REF!,2,FALSE)</f>
        <v>#REF!</v>
      </c>
      <c r="AG389" s="3" t="e">
        <f t="shared" si="180"/>
        <v>#REF!</v>
      </c>
      <c r="AH389" s="3">
        <f t="shared" si="181"/>
        <v>0</v>
      </c>
      <c r="AI389" s="3">
        <f t="shared" si="182"/>
        <v>0</v>
      </c>
      <c r="AJ389" s="3">
        <f t="shared" si="183"/>
        <v>0</v>
      </c>
      <c r="AL389" s="3">
        <f t="shared" si="184"/>
        <v>0</v>
      </c>
      <c r="AM389" s="3">
        <f t="shared" si="185"/>
        <v>0</v>
      </c>
      <c r="AN389" s="3">
        <f t="shared" si="186"/>
        <v>0</v>
      </c>
      <c r="AO389" s="3">
        <f t="shared" si="187"/>
        <v>0</v>
      </c>
      <c r="AP389" s="3">
        <f t="shared" si="188"/>
        <v>0</v>
      </c>
      <c r="AQ389" s="3">
        <f t="shared" si="189"/>
        <v>0</v>
      </c>
      <c r="AS389" s="3" t="e">
        <f t="shared" si="190"/>
        <v>#REF!</v>
      </c>
      <c r="AU389" s="3" t="e">
        <f t="shared" si="191"/>
        <v>#NAME?</v>
      </c>
      <c r="AW389" s="3">
        <f t="shared" si="192"/>
        <v>0</v>
      </c>
      <c r="AX389" s="3">
        <f t="shared" si="193"/>
        <v>0</v>
      </c>
      <c r="AY389" s="3">
        <f t="shared" si="194"/>
        <v>0</v>
      </c>
      <c r="AZ389" s="3">
        <f t="shared" si="195"/>
        <v>0</v>
      </c>
      <c r="BA389" s="3">
        <f t="shared" si="196"/>
        <v>0</v>
      </c>
      <c r="BB389" s="3">
        <f t="shared" si="197"/>
        <v>0</v>
      </c>
    </row>
    <row r="390" spans="2:54" x14ac:dyDescent="0.35">
      <c r="B390" s="14">
        <v>363</v>
      </c>
      <c r="C390" s="13"/>
      <c r="D390" s="13"/>
      <c r="E390" s="130"/>
      <c r="F390" s="130"/>
      <c r="G390" s="129" t="str">
        <f t="shared" si="165"/>
        <v/>
      </c>
      <c r="H390" s="128"/>
      <c r="I390" s="189"/>
      <c r="J390" s="128"/>
      <c r="K390" s="127"/>
      <c r="L390" s="127"/>
      <c r="M390" s="126"/>
      <c r="N390" s="7"/>
      <c r="O390" s="6"/>
      <c r="P390" s="6"/>
      <c r="Q390" s="125" t="str">
        <f t="shared" si="166"/>
        <v/>
      </c>
      <c r="R390" s="124" t="str">
        <f t="shared" si="167"/>
        <v/>
      </c>
      <c r="S390" s="123">
        <f t="shared" si="168"/>
        <v>0</v>
      </c>
      <c r="T390" s="122">
        <f t="shared" si="169"/>
        <v>0</v>
      </c>
      <c r="U390" s="123">
        <f t="shared" si="170"/>
        <v>0</v>
      </c>
      <c r="V390" s="122">
        <f t="shared" si="171"/>
        <v>0</v>
      </c>
      <c r="W390" s="123">
        <f t="shared" si="172"/>
        <v>0</v>
      </c>
      <c r="X390" s="122">
        <f t="shared" si="173"/>
        <v>0</v>
      </c>
      <c r="Y390" s="123">
        <f t="shared" si="174"/>
        <v>0</v>
      </c>
      <c r="Z390" s="122">
        <f t="shared" si="175"/>
        <v>0</v>
      </c>
      <c r="AA390" s="123">
        <f t="shared" si="176"/>
        <v>0</v>
      </c>
      <c r="AB390" s="122">
        <f t="shared" si="177"/>
        <v>0</v>
      </c>
      <c r="AD390" s="3" t="str">
        <f t="shared" si="178"/>
        <v>False</v>
      </c>
      <c r="AE390" s="3" t="str">
        <f t="shared" si="179"/>
        <v>true</v>
      </c>
      <c r="AF390" s="3" t="e">
        <f>VLOOKUP(C390,#REF!,2,FALSE)</f>
        <v>#REF!</v>
      </c>
      <c r="AG390" s="3" t="e">
        <f t="shared" si="180"/>
        <v>#REF!</v>
      </c>
      <c r="AH390" s="3">
        <f t="shared" si="181"/>
        <v>0</v>
      </c>
      <c r="AI390" s="3">
        <f t="shared" si="182"/>
        <v>0</v>
      </c>
      <c r="AJ390" s="3">
        <f t="shared" si="183"/>
        <v>0</v>
      </c>
      <c r="AL390" s="3">
        <f t="shared" si="184"/>
        <v>0</v>
      </c>
      <c r="AM390" s="3">
        <f t="shared" si="185"/>
        <v>0</v>
      </c>
      <c r="AN390" s="3">
        <f t="shared" si="186"/>
        <v>0</v>
      </c>
      <c r="AO390" s="3">
        <f t="shared" si="187"/>
        <v>0</v>
      </c>
      <c r="AP390" s="3">
        <f t="shared" si="188"/>
        <v>0</v>
      </c>
      <c r="AQ390" s="3">
        <f t="shared" si="189"/>
        <v>0</v>
      </c>
      <c r="AS390" s="3" t="e">
        <f t="shared" si="190"/>
        <v>#REF!</v>
      </c>
      <c r="AU390" s="3" t="e">
        <f t="shared" si="191"/>
        <v>#NAME?</v>
      </c>
      <c r="AW390" s="3">
        <f t="shared" si="192"/>
        <v>0</v>
      </c>
      <c r="AX390" s="3">
        <f t="shared" si="193"/>
        <v>0</v>
      </c>
      <c r="AY390" s="3">
        <f t="shared" si="194"/>
        <v>0</v>
      </c>
      <c r="AZ390" s="3">
        <f t="shared" si="195"/>
        <v>0</v>
      </c>
      <c r="BA390" s="3">
        <f t="shared" si="196"/>
        <v>0</v>
      </c>
      <c r="BB390" s="3">
        <f t="shared" si="197"/>
        <v>0</v>
      </c>
    </row>
    <row r="391" spans="2:54" x14ac:dyDescent="0.35">
      <c r="B391" s="14">
        <v>364</v>
      </c>
      <c r="C391" s="13"/>
      <c r="D391" s="13"/>
      <c r="E391" s="130"/>
      <c r="F391" s="130"/>
      <c r="G391" s="129" t="str">
        <f t="shared" si="165"/>
        <v/>
      </c>
      <c r="H391" s="128"/>
      <c r="I391" s="189"/>
      <c r="J391" s="128"/>
      <c r="K391" s="127"/>
      <c r="L391" s="127"/>
      <c r="M391" s="126"/>
      <c r="N391" s="7"/>
      <c r="O391" s="6"/>
      <c r="P391" s="6"/>
      <c r="Q391" s="125" t="str">
        <f t="shared" si="166"/>
        <v/>
      </c>
      <c r="R391" s="124" t="str">
        <f t="shared" si="167"/>
        <v/>
      </c>
      <c r="S391" s="123">
        <f t="shared" si="168"/>
        <v>0</v>
      </c>
      <c r="T391" s="122">
        <f t="shared" si="169"/>
        <v>0</v>
      </c>
      <c r="U391" s="123">
        <f t="shared" si="170"/>
        <v>0</v>
      </c>
      <c r="V391" s="122">
        <f t="shared" si="171"/>
        <v>0</v>
      </c>
      <c r="W391" s="123">
        <f t="shared" si="172"/>
        <v>0</v>
      </c>
      <c r="X391" s="122">
        <f t="shared" si="173"/>
        <v>0</v>
      </c>
      <c r="Y391" s="123">
        <f t="shared" si="174"/>
        <v>0</v>
      </c>
      <c r="Z391" s="122">
        <f t="shared" si="175"/>
        <v>0</v>
      </c>
      <c r="AA391" s="123">
        <f t="shared" si="176"/>
        <v>0</v>
      </c>
      <c r="AB391" s="122">
        <f t="shared" si="177"/>
        <v>0</v>
      </c>
      <c r="AD391" s="3" t="str">
        <f t="shared" si="178"/>
        <v>False</v>
      </c>
      <c r="AE391" s="3" t="str">
        <f t="shared" si="179"/>
        <v>true</v>
      </c>
      <c r="AF391" s="3" t="e">
        <f>VLOOKUP(C391,#REF!,2,FALSE)</f>
        <v>#REF!</v>
      </c>
      <c r="AG391" s="3" t="e">
        <f t="shared" si="180"/>
        <v>#REF!</v>
      </c>
      <c r="AH391" s="3">
        <f t="shared" si="181"/>
        <v>0</v>
      </c>
      <c r="AI391" s="3">
        <f t="shared" si="182"/>
        <v>0</v>
      </c>
      <c r="AJ391" s="3">
        <f t="shared" si="183"/>
        <v>0</v>
      </c>
      <c r="AL391" s="3">
        <f t="shared" si="184"/>
        <v>0</v>
      </c>
      <c r="AM391" s="3">
        <f t="shared" si="185"/>
        <v>0</v>
      </c>
      <c r="AN391" s="3">
        <f t="shared" si="186"/>
        <v>0</v>
      </c>
      <c r="AO391" s="3">
        <f t="shared" si="187"/>
        <v>0</v>
      </c>
      <c r="AP391" s="3">
        <f t="shared" si="188"/>
        <v>0</v>
      </c>
      <c r="AQ391" s="3">
        <f t="shared" si="189"/>
        <v>0</v>
      </c>
      <c r="AS391" s="3" t="e">
        <f t="shared" si="190"/>
        <v>#REF!</v>
      </c>
      <c r="AU391" s="3" t="e">
        <f t="shared" si="191"/>
        <v>#NAME?</v>
      </c>
      <c r="AW391" s="3">
        <f t="shared" si="192"/>
        <v>0</v>
      </c>
      <c r="AX391" s="3">
        <f t="shared" si="193"/>
        <v>0</v>
      </c>
      <c r="AY391" s="3">
        <f t="shared" si="194"/>
        <v>0</v>
      </c>
      <c r="AZ391" s="3">
        <f t="shared" si="195"/>
        <v>0</v>
      </c>
      <c r="BA391" s="3">
        <f t="shared" si="196"/>
        <v>0</v>
      </c>
      <c r="BB391" s="3">
        <f t="shared" si="197"/>
        <v>0</v>
      </c>
    </row>
    <row r="392" spans="2:54" x14ac:dyDescent="0.35">
      <c r="B392" s="14">
        <v>365</v>
      </c>
      <c r="C392" s="13"/>
      <c r="D392" s="13"/>
      <c r="E392" s="130"/>
      <c r="F392" s="130"/>
      <c r="G392" s="129" t="str">
        <f t="shared" si="165"/>
        <v/>
      </c>
      <c r="H392" s="128"/>
      <c r="I392" s="189"/>
      <c r="J392" s="128"/>
      <c r="K392" s="127"/>
      <c r="L392" s="127"/>
      <c r="M392" s="126"/>
      <c r="N392" s="7"/>
      <c r="O392" s="6"/>
      <c r="P392" s="6"/>
      <c r="Q392" s="125" t="str">
        <f t="shared" si="166"/>
        <v/>
      </c>
      <c r="R392" s="124" t="str">
        <f t="shared" si="167"/>
        <v/>
      </c>
      <c r="S392" s="123">
        <f t="shared" si="168"/>
        <v>0</v>
      </c>
      <c r="T392" s="122">
        <f t="shared" si="169"/>
        <v>0</v>
      </c>
      <c r="U392" s="123">
        <f t="shared" si="170"/>
        <v>0</v>
      </c>
      <c r="V392" s="122">
        <f t="shared" si="171"/>
        <v>0</v>
      </c>
      <c r="W392" s="123">
        <f t="shared" si="172"/>
        <v>0</v>
      </c>
      <c r="X392" s="122">
        <f t="shared" si="173"/>
        <v>0</v>
      </c>
      <c r="Y392" s="123">
        <f t="shared" si="174"/>
        <v>0</v>
      </c>
      <c r="Z392" s="122">
        <f t="shared" si="175"/>
        <v>0</v>
      </c>
      <c r="AA392" s="123">
        <f t="shared" si="176"/>
        <v>0</v>
      </c>
      <c r="AB392" s="122">
        <f t="shared" si="177"/>
        <v>0</v>
      </c>
      <c r="AD392" s="3" t="str">
        <f t="shared" si="178"/>
        <v>False</v>
      </c>
      <c r="AE392" s="3" t="str">
        <f t="shared" si="179"/>
        <v>true</v>
      </c>
      <c r="AF392" s="3" t="e">
        <f>VLOOKUP(C392,#REF!,2,FALSE)</f>
        <v>#REF!</v>
      </c>
      <c r="AG392" s="3" t="e">
        <f t="shared" si="180"/>
        <v>#REF!</v>
      </c>
      <c r="AH392" s="3">
        <f t="shared" si="181"/>
        <v>0</v>
      </c>
      <c r="AI392" s="3">
        <f t="shared" si="182"/>
        <v>0</v>
      </c>
      <c r="AJ392" s="3">
        <f t="shared" si="183"/>
        <v>0</v>
      </c>
      <c r="AL392" s="3">
        <f t="shared" si="184"/>
        <v>0</v>
      </c>
      <c r="AM392" s="3">
        <f t="shared" si="185"/>
        <v>0</v>
      </c>
      <c r="AN392" s="3">
        <f t="shared" si="186"/>
        <v>0</v>
      </c>
      <c r="AO392" s="3">
        <f t="shared" si="187"/>
        <v>0</v>
      </c>
      <c r="AP392" s="3">
        <f t="shared" si="188"/>
        <v>0</v>
      </c>
      <c r="AQ392" s="3">
        <f t="shared" si="189"/>
        <v>0</v>
      </c>
      <c r="AS392" s="3" t="e">
        <f t="shared" si="190"/>
        <v>#REF!</v>
      </c>
      <c r="AU392" s="3" t="e">
        <f t="shared" si="191"/>
        <v>#NAME?</v>
      </c>
      <c r="AW392" s="3">
        <f t="shared" si="192"/>
        <v>0</v>
      </c>
      <c r="AX392" s="3">
        <f t="shared" si="193"/>
        <v>0</v>
      </c>
      <c r="AY392" s="3">
        <f t="shared" si="194"/>
        <v>0</v>
      </c>
      <c r="AZ392" s="3">
        <f t="shared" si="195"/>
        <v>0</v>
      </c>
      <c r="BA392" s="3">
        <f t="shared" si="196"/>
        <v>0</v>
      </c>
      <c r="BB392" s="3">
        <f t="shared" si="197"/>
        <v>0</v>
      </c>
    </row>
    <row r="393" spans="2:54" x14ac:dyDescent="0.35">
      <c r="B393" s="14">
        <v>366</v>
      </c>
      <c r="C393" s="13"/>
      <c r="D393" s="13"/>
      <c r="E393" s="130"/>
      <c r="F393" s="130"/>
      <c r="G393" s="129" t="str">
        <f t="shared" si="165"/>
        <v/>
      </c>
      <c r="H393" s="128"/>
      <c r="I393" s="189"/>
      <c r="J393" s="128"/>
      <c r="K393" s="127"/>
      <c r="L393" s="127"/>
      <c r="M393" s="126"/>
      <c r="N393" s="7"/>
      <c r="O393" s="6"/>
      <c r="P393" s="6"/>
      <c r="Q393" s="125" t="str">
        <f t="shared" si="166"/>
        <v/>
      </c>
      <c r="R393" s="124" t="str">
        <f t="shared" si="167"/>
        <v/>
      </c>
      <c r="S393" s="123">
        <f t="shared" si="168"/>
        <v>0</v>
      </c>
      <c r="T393" s="122">
        <f t="shared" si="169"/>
        <v>0</v>
      </c>
      <c r="U393" s="123">
        <f t="shared" si="170"/>
        <v>0</v>
      </c>
      <c r="V393" s="122">
        <f t="shared" si="171"/>
        <v>0</v>
      </c>
      <c r="W393" s="123">
        <f t="shared" si="172"/>
        <v>0</v>
      </c>
      <c r="X393" s="122">
        <f t="shared" si="173"/>
        <v>0</v>
      </c>
      <c r="Y393" s="123">
        <f t="shared" si="174"/>
        <v>0</v>
      </c>
      <c r="Z393" s="122">
        <f t="shared" si="175"/>
        <v>0</v>
      </c>
      <c r="AA393" s="123">
        <f t="shared" si="176"/>
        <v>0</v>
      </c>
      <c r="AB393" s="122">
        <f t="shared" si="177"/>
        <v>0</v>
      </c>
      <c r="AD393" s="3" t="str">
        <f t="shared" si="178"/>
        <v>False</v>
      </c>
      <c r="AE393" s="3" t="str">
        <f t="shared" si="179"/>
        <v>true</v>
      </c>
      <c r="AF393" s="3" t="e">
        <f>VLOOKUP(C393,#REF!,2,FALSE)</f>
        <v>#REF!</v>
      </c>
      <c r="AG393" s="3" t="e">
        <f t="shared" si="180"/>
        <v>#REF!</v>
      </c>
      <c r="AH393" s="3">
        <f t="shared" si="181"/>
        <v>0</v>
      </c>
      <c r="AI393" s="3">
        <f t="shared" si="182"/>
        <v>0</v>
      </c>
      <c r="AJ393" s="3">
        <f t="shared" si="183"/>
        <v>0</v>
      </c>
      <c r="AL393" s="3">
        <f t="shared" si="184"/>
        <v>0</v>
      </c>
      <c r="AM393" s="3">
        <f t="shared" si="185"/>
        <v>0</v>
      </c>
      <c r="AN393" s="3">
        <f t="shared" si="186"/>
        <v>0</v>
      </c>
      <c r="AO393" s="3">
        <f t="shared" si="187"/>
        <v>0</v>
      </c>
      <c r="AP393" s="3">
        <f t="shared" si="188"/>
        <v>0</v>
      </c>
      <c r="AQ393" s="3">
        <f t="shared" si="189"/>
        <v>0</v>
      </c>
      <c r="AS393" s="3" t="e">
        <f t="shared" si="190"/>
        <v>#REF!</v>
      </c>
      <c r="AU393" s="3" t="e">
        <f t="shared" si="191"/>
        <v>#NAME?</v>
      </c>
      <c r="AW393" s="3">
        <f t="shared" si="192"/>
        <v>0</v>
      </c>
      <c r="AX393" s="3">
        <f t="shared" si="193"/>
        <v>0</v>
      </c>
      <c r="AY393" s="3">
        <f t="shared" si="194"/>
        <v>0</v>
      </c>
      <c r="AZ393" s="3">
        <f t="shared" si="195"/>
        <v>0</v>
      </c>
      <c r="BA393" s="3">
        <f t="shared" si="196"/>
        <v>0</v>
      </c>
      <c r="BB393" s="3">
        <f t="shared" si="197"/>
        <v>0</v>
      </c>
    </row>
    <row r="394" spans="2:54" x14ac:dyDescent="0.35">
      <c r="B394" s="14">
        <v>367</v>
      </c>
      <c r="C394" s="13"/>
      <c r="D394" s="13"/>
      <c r="E394" s="130"/>
      <c r="F394" s="130"/>
      <c r="G394" s="129" t="str">
        <f t="shared" si="165"/>
        <v/>
      </c>
      <c r="H394" s="128"/>
      <c r="I394" s="189"/>
      <c r="J394" s="128"/>
      <c r="K394" s="127"/>
      <c r="L394" s="127"/>
      <c r="M394" s="126"/>
      <c r="N394" s="7"/>
      <c r="O394" s="6"/>
      <c r="P394" s="6"/>
      <c r="Q394" s="125" t="str">
        <f t="shared" si="166"/>
        <v/>
      </c>
      <c r="R394" s="124" t="str">
        <f t="shared" si="167"/>
        <v/>
      </c>
      <c r="S394" s="123">
        <f t="shared" si="168"/>
        <v>0</v>
      </c>
      <c r="T394" s="122">
        <f t="shared" si="169"/>
        <v>0</v>
      </c>
      <c r="U394" s="123">
        <f t="shared" si="170"/>
        <v>0</v>
      </c>
      <c r="V394" s="122">
        <f t="shared" si="171"/>
        <v>0</v>
      </c>
      <c r="W394" s="123">
        <f t="shared" si="172"/>
        <v>0</v>
      </c>
      <c r="X394" s="122">
        <f t="shared" si="173"/>
        <v>0</v>
      </c>
      <c r="Y394" s="123">
        <f t="shared" si="174"/>
        <v>0</v>
      </c>
      <c r="Z394" s="122">
        <f t="shared" si="175"/>
        <v>0</v>
      </c>
      <c r="AA394" s="123">
        <f t="shared" si="176"/>
        <v>0</v>
      </c>
      <c r="AB394" s="122">
        <f t="shared" si="177"/>
        <v>0</v>
      </c>
      <c r="AD394" s="3" t="str">
        <f t="shared" si="178"/>
        <v>False</v>
      </c>
      <c r="AE394" s="3" t="str">
        <f t="shared" si="179"/>
        <v>true</v>
      </c>
      <c r="AF394" s="3" t="e">
        <f>VLOOKUP(C394,#REF!,2,FALSE)</f>
        <v>#REF!</v>
      </c>
      <c r="AG394" s="3" t="e">
        <f t="shared" si="180"/>
        <v>#REF!</v>
      </c>
      <c r="AH394" s="3">
        <f t="shared" si="181"/>
        <v>0</v>
      </c>
      <c r="AI394" s="3">
        <f t="shared" si="182"/>
        <v>0</v>
      </c>
      <c r="AJ394" s="3">
        <f t="shared" si="183"/>
        <v>0</v>
      </c>
      <c r="AL394" s="3">
        <f t="shared" si="184"/>
        <v>0</v>
      </c>
      <c r="AM394" s="3">
        <f t="shared" si="185"/>
        <v>0</v>
      </c>
      <c r="AN394" s="3">
        <f t="shared" si="186"/>
        <v>0</v>
      </c>
      <c r="AO394" s="3">
        <f t="shared" si="187"/>
        <v>0</v>
      </c>
      <c r="AP394" s="3">
        <f t="shared" si="188"/>
        <v>0</v>
      </c>
      <c r="AQ394" s="3">
        <f t="shared" si="189"/>
        <v>0</v>
      </c>
      <c r="AS394" s="3" t="e">
        <f t="shared" si="190"/>
        <v>#REF!</v>
      </c>
      <c r="AU394" s="3" t="e">
        <f t="shared" si="191"/>
        <v>#NAME?</v>
      </c>
      <c r="AW394" s="3">
        <f t="shared" si="192"/>
        <v>0</v>
      </c>
      <c r="AX394" s="3">
        <f t="shared" si="193"/>
        <v>0</v>
      </c>
      <c r="AY394" s="3">
        <f t="shared" si="194"/>
        <v>0</v>
      </c>
      <c r="AZ394" s="3">
        <f t="shared" si="195"/>
        <v>0</v>
      </c>
      <c r="BA394" s="3">
        <f t="shared" si="196"/>
        <v>0</v>
      </c>
      <c r="BB394" s="3">
        <f t="shared" si="197"/>
        <v>0</v>
      </c>
    </row>
    <row r="395" spans="2:54" x14ac:dyDescent="0.35">
      <c r="B395" s="14">
        <v>368</v>
      </c>
      <c r="C395" s="13"/>
      <c r="D395" s="13"/>
      <c r="E395" s="130"/>
      <c r="F395" s="130"/>
      <c r="G395" s="129" t="str">
        <f t="shared" si="165"/>
        <v/>
      </c>
      <c r="H395" s="128"/>
      <c r="I395" s="189"/>
      <c r="J395" s="128"/>
      <c r="K395" s="127"/>
      <c r="L395" s="127"/>
      <c r="M395" s="126"/>
      <c r="N395" s="7"/>
      <c r="O395" s="6"/>
      <c r="P395" s="6"/>
      <c r="Q395" s="125" t="str">
        <f t="shared" si="166"/>
        <v/>
      </c>
      <c r="R395" s="124" t="str">
        <f t="shared" si="167"/>
        <v/>
      </c>
      <c r="S395" s="123">
        <f t="shared" si="168"/>
        <v>0</v>
      </c>
      <c r="T395" s="122">
        <f t="shared" si="169"/>
        <v>0</v>
      </c>
      <c r="U395" s="123">
        <f t="shared" si="170"/>
        <v>0</v>
      </c>
      <c r="V395" s="122">
        <f t="shared" si="171"/>
        <v>0</v>
      </c>
      <c r="W395" s="123">
        <f t="shared" si="172"/>
        <v>0</v>
      </c>
      <c r="X395" s="122">
        <f t="shared" si="173"/>
        <v>0</v>
      </c>
      <c r="Y395" s="123">
        <f t="shared" si="174"/>
        <v>0</v>
      </c>
      <c r="Z395" s="122">
        <f t="shared" si="175"/>
        <v>0</v>
      </c>
      <c r="AA395" s="123">
        <f t="shared" si="176"/>
        <v>0</v>
      </c>
      <c r="AB395" s="122">
        <f t="shared" si="177"/>
        <v>0</v>
      </c>
      <c r="AD395" s="3" t="str">
        <f t="shared" si="178"/>
        <v>False</v>
      </c>
      <c r="AE395" s="3" t="str">
        <f t="shared" si="179"/>
        <v>true</v>
      </c>
      <c r="AF395" s="3" t="e">
        <f>VLOOKUP(C395,#REF!,2,FALSE)</f>
        <v>#REF!</v>
      </c>
      <c r="AG395" s="3" t="e">
        <f t="shared" si="180"/>
        <v>#REF!</v>
      </c>
      <c r="AH395" s="3">
        <f t="shared" si="181"/>
        <v>0</v>
      </c>
      <c r="AI395" s="3">
        <f t="shared" si="182"/>
        <v>0</v>
      </c>
      <c r="AJ395" s="3">
        <f t="shared" si="183"/>
        <v>0</v>
      </c>
      <c r="AL395" s="3">
        <f t="shared" si="184"/>
        <v>0</v>
      </c>
      <c r="AM395" s="3">
        <f t="shared" si="185"/>
        <v>0</v>
      </c>
      <c r="AN395" s="3">
        <f t="shared" si="186"/>
        <v>0</v>
      </c>
      <c r="AO395" s="3">
        <f t="shared" si="187"/>
        <v>0</v>
      </c>
      <c r="AP395" s="3">
        <f t="shared" si="188"/>
        <v>0</v>
      </c>
      <c r="AQ395" s="3">
        <f t="shared" si="189"/>
        <v>0</v>
      </c>
      <c r="AS395" s="3" t="e">
        <f t="shared" si="190"/>
        <v>#REF!</v>
      </c>
      <c r="AU395" s="3" t="e">
        <f t="shared" si="191"/>
        <v>#NAME?</v>
      </c>
      <c r="AW395" s="3">
        <f t="shared" si="192"/>
        <v>0</v>
      </c>
      <c r="AX395" s="3">
        <f t="shared" si="193"/>
        <v>0</v>
      </c>
      <c r="AY395" s="3">
        <f t="shared" si="194"/>
        <v>0</v>
      </c>
      <c r="AZ395" s="3">
        <f t="shared" si="195"/>
        <v>0</v>
      </c>
      <c r="BA395" s="3">
        <f t="shared" si="196"/>
        <v>0</v>
      </c>
      <c r="BB395" s="3">
        <f t="shared" si="197"/>
        <v>0</v>
      </c>
    </row>
    <row r="396" spans="2:54" x14ac:dyDescent="0.35">
      <c r="B396" s="14">
        <v>369</v>
      </c>
      <c r="C396" s="13"/>
      <c r="D396" s="13"/>
      <c r="E396" s="130"/>
      <c r="F396" s="130"/>
      <c r="G396" s="129" t="str">
        <f t="shared" si="165"/>
        <v/>
      </c>
      <c r="H396" s="128"/>
      <c r="I396" s="189"/>
      <c r="J396" s="128"/>
      <c r="K396" s="127"/>
      <c r="L396" s="127"/>
      <c r="M396" s="126"/>
      <c r="N396" s="7"/>
      <c r="O396" s="6"/>
      <c r="P396" s="6"/>
      <c r="Q396" s="125" t="str">
        <f t="shared" si="166"/>
        <v/>
      </c>
      <c r="R396" s="124" t="str">
        <f t="shared" si="167"/>
        <v/>
      </c>
      <c r="S396" s="123">
        <f t="shared" si="168"/>
        <v>0</v>
      </c>
      <c r="T396" s="122">
        <f t="shared" si="169"/>
        <v>0</v>
      </c>
      <c r="U396" s="123">
        <f t="shared" si="170"/>
        <v>0</v>
      </c>
      <c r="V396" s="122">
        <f t="shared" si="171"/>
        <v>0</v>
      </c>
      <c r="W396" s="123">
        <f t="shared" si="172"/>
        <v>0</v>
      </c>
      <c r="X396" s="122">
        <f t="shared" si="173"/>
        <v>0</v>
      </c>
      <c r="Y396" s="123">
        <f t="shared" si="174"/>
        <v>0</v>
      </c>
      <c r="Z396" s="122">
        <f t="shared" si="175"/>
        <v>0</v>
      </c>
      <c r="AA396" s="123">
        <f t="shared" si="176"/>
        <v>0</v>
      </c>
      <c r="AB396" s="122">
        <f t="shared" si="177"/>
        <v>0</v>
      </c>
      <c r="AD396" s="3" t="str">
        <f t="shared" si="178"/>
        <v>False</v>
      </c>
      <c r="AE396" s="3" t="str">
        <f t="shared" si="179"/>
        <v>true</v>
      </c>
      <c r="AF396" s="3" t="e">
        <f>VLOOKUP(C396,#REF!,2,FALSE)</f>
        <v>#REF!</v>
      </c>
      <c r="AG396" s="3" t="e">
        <f t="shared" si="180"/>
        <v>#REF!</v>
      </c>
      <c r="AH396" s="3">
        <f t="shared" si="181"/>
        <v>0</v>
      </c>
      <c r="AI396" s="3">
        <f t="shared" si="182"/>
        <v>0</v>
      </c>
      <c r="AJ396" s="3">
        <f t="shared" si="183"/>
        <v>0</v>
      </c>
      <c r="AL396" s="3">
        <f t="shared" si="184"/>
        <v>0</v>
      </c>
      <c r="AM396" s="3">
        <f t="shared" si="185"/>
        <v>0</v>
      </c>
      <c r="AN396" s="3">
        <f t="shared" si="186"/>
        <v>0</v>
      </c>
      <c r="AO396" s="3">
        <f t="shared" si="187"/>
        <v>0</v>
      </c>
      <c r="AP396" s="3">
        <f t="shared" si="188"/>
        <v>0</v>
      </c>
      <c r="AQ396" s="3">
        <f t="shared" si="189"/>
        <v>0</v>
      </c>
      <c r="AS396" s="3" t="e">
        <f t="shared" si="190"/>
        <v>#REF!</v>
      </c>
      <c r="AU396" s="3" t="e">
        <f t="shared" si="191"/>
        <v>#NAME?</v>
      </c>
      <c r="AW396" s="3">
        <f t="shared" si="192"/>
        <v>0</v>
      </c>
      <c r="AX396" s="3">
        <f t="shared" si="193"/>
        <v>0</v>
      </c>
      <c r="AY396" s="3">
        <f t="shared" si="194"/>
        <v>0</v>
      </c>
      <c r="AZ396" s="3">
        <f t="shared" si="195"/>
        <v>0</v>
      </c>
      <c r="BA396" s="3">
        <f t="shared" si="196"/>
        <v>0</v>
      </c>
      <c r="BB396" s="3">
        <f t="shared" si="197"/>
        <v>0</v>
      </c>
    </row>
    <row r="397" spans="2:54" x14ac:dyDescent="0.35">
      <c r="B397" s="14">
        <v>370</v>
      </c>
      <c r="C397" s="13"/>
      <c r="D397" s="13"/>
      <c r="E397" s="130"/>
      <c r="F397" s="130"/>
      <c r="G397" s="129" t="str">
        <f t="shared" si="165"/>
        <v/>
      </c>
      <c r="H397" s="128"/>
      <c r="I397" s="189"/>
      <c r="J397" s="128"/>
      <c r="K397" s="127"/>
      <c r="L397" s="127"/>
      <c r="M397" s="126"/>
      <c r="N397" s="7"/>
      <c r="O397" s="6"/>
      <c r="P397" s="6"/>
      <c r="Q397" s="125" t="str">
        <f t="shared" si="166"/>
        <v/>
      </c>
      <c r="R397" s="124" t="str">
        <f t="shared" si="167"/>
        <v/>
      </c>
      <c r="S397" s="123">
        <f t="shared" si="168"/>
        <v>0</v>
      </c>
      <c r="T397" s="122">
        <f t="shared" si="169"/>
        <v>0</v>
      </c>
      <c r="U397" s="123">
        <f t="shared" si="170"/>
        <v>0</v>
      </c>
      <c r="V397" s="122">
        <f t="shared" si="171"/>
        <v>0</v>
      </c>
      <c r="W397" s="123">
        <f t="shared" si="172"/>
        <v>0</v>
      </c>
      <c r="X397" s="122">
        <f t="shared" si="173"/>
        <v>0</v>
      </c>
      <c r="Y397" s="123">
        <f t="shared" si="174"/>
        <v>0</v>
      </c>
      <c r="Z397" s="122">
        <f t="shared" si="175"/>
        <v>0</v>
      </c>
      <c r="AA397" s="123">
        <f t="shared" si="176"/>
        <v>0</v>
      </c>
      <c r="AB397" s="122">
        <f t="shared" si="177"/>
        <v>0</v>
      </c>
      <c r="AD397" s="3" t="str">
        <f t="shared" si="178"/>
        <v>False</v>
      </c>
      <c r="AE397" s="3" t="str">
        <f t="shared" si="179"/>
        <v>true</v>
      </c>
      <c r="AF397" s="3" t="e">
        <f>VLOOKUP(C397,#REF!,2,FALSE)</f>
        <v>#REF!</v>
      </c>
      <c r="AG397" s="3" t="e">
        <f t="shared" si="180"/>
        <v>#REF!</v>
      </c>
      <c r="AH397" s="3">
        <f t="shared" si="181"/>
        <v>0</v>
      </c>
      <c r="AI397" s="3">
        <f t="shared" si="182"/>
        <v>0</v>
      </c>
      <c r="AJ397" s="3">
        <f t="shared" si="183"/>
        <v>0</v>
      </c>
      <c r="AL397" s="3">
        <f t="shared" si="184"/>
        <v>0</v>
      </c>
      <c r="AM397" s="3">
        <f t="shared" si="185"/>
        <v>0</v>
      </c>
      <c r="AN397" s="3">
        <f t="shared" si="186"/>
        <v>0</v>
      </c>
      <c r="AO397" s="3">
        <f t="shared" si="187"/>
        <v>0</v>
      </c>
      <c r="AP397" s="3">
        <f t="shared" si="188"/>
        <v>0</v>
      </c>
      <c r="AQ397" s="3">
        <f t="shared" si="189"/>
        <v>0</v>
      </c>
      <c r="AS397" s="3" t="e">
        <f t="shared" si="190"/>
        <v>#REF!</v>
      </c>
      <c r="AU397" s="3" t="e">
        <f t="shared" si="191"/>
        <v>#NAME?</v>
      </c>
      <c r="AW397" s="3">
        <f t="shared" si="192"/>
        <v>0</v>
      </c>
      <c r="AX397" s="3">
        <f t="shared" si="193"/>
        <v>0</v>
      </c>
      <c r="AY397" s="3">
        <f t="shared" si="194"/>
        <v>0</v>
      </c>
      <c r="AZ397" s="3">
        <f t="shared" si="195"/>
        <v>0</v>
      </c>
      <c r="BA397" s="3">
        <f t="shared" si="196"/>
        <v>0</v>
      </c>
      <c r="BB397" s="3">
        <f t="shared" si="197"/>
        <v>0</v>
      </c>
    </row>
    <row r="398" spans="2:54" x14ac:dyDescent="0.35">
      <c r="B398" s="14">
        <v>371</v>
      </c>
      <c r="C398" s="13"/>
      <c r="D398" s="13"/>
      <c r="E398" s="130"/>
      <c r="F398" s="130"/>
      <c r="G398" s="129" t="str">
        <f t="shared" si="165"/>
        <v/>
      </c>
      <c r="H398" s="128"/>
      <c r="I398" s="189"/>
      <c r="J398" s="128"/>
      <c r="K398" s="127"/>
      <c r="L398" s="127"/>
      <c r="M398" s="126"/>
      <c r="N398" s="7"/>
      <c r="O398" s="6"/>
      <c r="P398" s="6"/>
      <c r="Q398" s="125" t="str">
        <f t="shared" si="166"/>
        <v/>
      </c>
      <c r="R398" s="124" t="str">
        <f t="shared" si="167"/>
        <v/>
      </c>
      <c r="S398" s="123">
        <f t="shared" si="168"/>
        <v>0</v>
      </c>
      <c r="T398" s="122">
        <f t="shared" si="169"/>
        <v>0</v>
      </c>
      <c r="U398" s="123">
        <f t="shared" si="170"/>
        <v>0</v>
      </c>
      <c r="V398" s="122">
        <f t="shared" si="171"/>
        <v>0</v>
      </c>
      <c r="W398" s="123">
        <f t="shared" si="172"/>
        <v>0</v>
      </c>
      <c r="X398" s="122">
        <f t="shared" si="173"/>
        <v>0</v>
      </c>
      <c r="Y398" s="123">
        <f t="shared" si="174"/>
        <v>0</v>
      </c>
      <c r="Z398" s="122">
        <f t="shared" si="175"/>
        <v>0</v>
      </c>
      <c r="AA398" s="123">
        <f t="shared" si="176"/>
        <v>0</v>
      </c>
      <c r="AB398" s="122">
        <f t="shared" si="177"/>
        <v>0</v>
      </c>
      <c r="AD398" s="3" t="str">
        <f t="shared" si="178"/>
        <v>False</v>
      </c>
      <c r="AE398" s="3" t="str">
        <f t="shared" si="179"/>
        <v>true</v>
      </c>
      <c r="AF398" s="3" t="e">
        <f>VLOOKUP(C398,#REF!,2,FALSE)</f>
        <v>#REF!</v>
      </c>
      <c r="AG398" s="3" t="e">
        <f t="shared" si="180"/>
        <v>#REF!</v>
      </c>
      <c r="AH398" s="3">
        <f t="shared" si="181"/>
        <v>0</v>
      </c>
      <c r="AI398" s="3">
        <f t="shared" si="182"/>
        <v>0</v>
      </c>
      <c r="AJ398" s="3">
        <f t="shared" si="183"/>
        <v>0</v>
      </c>
      <c r="AL398" s="3">
        <f t="shared" si="184"/>
        <v>0</v>
      </c>
      <c r="AM398" s="3">
        <f t="shared" si="185"/>
        <v>0</v>
      </c>
      <c r="AN398" s="3">
        <f t="shared" si="186"/>
        <v>0</v>
      </c>
      <c r="AO398" s="3">
        <f t="shared" si="187"/>
        <v>0</v>
      </c>
      <c r="AP398" s="3">
        <f t="shared" si="188"/>
        <v>0</v>
      </c>
      <c r="AQ398" s="3">
        <f t="shared" si="189"/>
        <v>0</v>
      </c>
      <c r="AS398" s="3" t="e">
        <f t="shared" si="190"/>
        <v>#REF!</v>
      </c>
      <c r="AU398" s="3" t="e">
        <f t="shared" si="191"/>
        <v>#NAME?</v>
      </c>
      <c r="AW398" s="3">
        <f t="shared" si="192"/>
        <v>0</v>
      </c>
      <c r="AX398" s="3">
        <f t="shared" si="193"/>
        <v>0</v>
      </c>
      <c r="AY398" s="3">
        <f t="shared" si="194"/>
        <v>0</v>
      </c>
      <c r="AZ398" s="3">
        <f t="shared" si="195"/>
        <v>0</v>
      </c>
      <c r="BA398" s="3">
        <f t="shared" si="196"/>
        <v>0</v>
      </c>
      <c r="BB398" s="3">
        <f t="shared" si="197"/>
        <v>0</v>
      </c>
    </row>
    <row r="399" spans="2:54" x14ac:dyDescent="0.35">
      <c r="B399" s="14">
        <v>372</v>
      </c>
      <c r="C399" s="13"/>
      <c r="D399" s="13"/>
      <c r="E399" s="130"/>
      <c r="F399" s="130"/>
      <c r="G399" s="129" t="str">
        <f t="shared" si="165"/>
        <v/>
      </c>
      <c r="H399" s="128"/>
      <c r="I399" s="189"/>
      <c r="J399" s="128"/>
      <c r="K399" s="127"/>
      <c r="L399" s="127"/>
      <c r="M399" s="126"/>
      <c r="N399" s="7"/>
      <c r="O399" s="6"/>
      <c r="P399" s="6"/>
      <c r="Q399" s="125" t="str">
        <f t="shared" si="166"/>
        <v/>
      </c>
      <c r="R399" s="124" t="str">
        <f t="shared" si="167"/>
        <v/>
      </c>
      <c r="S399" s="123">
        <f t="shared" si="168"/>
        <v>0</v>
      </c>
      <c r="T399" s="122">
        <f t="shared" si="169"/>
        <v>0</v>
      </c>
      <c r="U399" s="123">
        <f t="shared" si="170"/>
        <v>0</v>
      </c>
      <c r="V399" s="122">
        <f t="shared" si="171"/>
        <v>0</v>
      </c>
      <c r="W399" s="123">
        <f t="shared" si="172"/>
        <v>0</v>
      </c>
      <c r="X399" s="122">
        <f t="shared" si="173"/>
        <v>0</v>
      </c>
      <c r="Y399" s="123">
        <f t="shared" si="174"/>
        <v>0</v>
      </c>
      <c r="Z399" s="122">
        <f t="shared" si="175"/>
        <v>0</v>
      </c>
      <c r="AA399" s="123">
        <f t="shared" si="176"/>
        <v>0</v>
      </c>
      <c r="AB399" s="122">
        <f t="shared" si="177"/>
        <v>0</v>
      </c>
      <c r="AD399" s="3" t="str">
        <f t="shared" si="178"/>
        <v>False</v>
      </c>
      <c r="AE399" s="3" t="str">
        <f t="shared" si="179"/>
        <v>true</v>
      </c>
      <c r="AF399" s="3" t="e">
        <f>VLOOKUP(C399,#REF!,2,FALSE)</f>
        <v>#REF!</v>
      </c>
      <c r="AG399" s="3" t="e">
        <f t="shared" si="180"/>
        <v>#REF!</v>
      </c>
      <c r="AH399" s="3">
        <f t="shared" si="181"/>
        <v>0</v>
      </c>
      <c r="AI399" s="3">
        <f t="shared" si="182"/>
        <v>0</v>
      </c>
      <c r="AJ399" s="3">
        <f t="shared" si="183"/>
        <v>0</v>
      </c>
      <c r="AL399" s="3">
        <f t="shared" si="184"/>
        <v>0</v>
      </c>
      <c r="AM399" s="3">
        <f t="shared" si="185"/>
        <v>0</v>
      </c>
      <c r="AN399" s="3">
        <f t="shared" si="186"/>
        <v>0</v>
      </c>
      <c r="AO399" s="3">
        <f t="shared" si="187"/>
        <v>0</v>
      </c>
      <c r="AP399" s="3">
        <f t="shared" si="188"/>
        <v>0</v>
      </c>
      <c r="AQ399" s="3">
        <f t="shared" si="189"/>
        <v>0</v>
      </c>
      <c r="AS399" s="3" t="e">
        <f t="shared" si="190"/>
        <v>#REF!</v>
      </c>
      <c r="AU399" s="3" t="e">
        <f t="shared" si="191"/>
        <v>#NAME?</v>
      </c>
      <c r="AW399" s="3">
        <f t="shared" si="192"/>
        <v>0</v>
      </c>
      <c r="AX399" s="3">
        <f t="shared" si="193"/>
        <v>0</v>
      </c>
      <c r="AY399" s="3">
        <f t="shared" si="194"/>
        <v>0</v>
      </c>
      <c r="AZ399" s="3">
        <f t="shared" si="195"/>
        <v>0</v>
      </c>
      <c r="BA399" s="3">
        <f t="shared" si="196"/>
        <v>0</v>
      </c>
      <c r="BB399" s="3">
        <f t="shared" si="197"/>
        <v>0</v>
      </c>
    </row>
    <row r="400" spans="2:54" x14ac:dyDescent="0.35">
      <c r="B400" s="14">
        <v>373</v>
      </c>
      <c r="C400" s="13"/>
      <c r="D400" s="13"/>
      <c r="E400" s="130"/>
      <c r="F400" s="130"/>
      <c r="G400" s="129" t="str">
        <f t="shared" si="165"/>
        <v/>
      </c>
      <c r="H400" s="128"/>
      <c r="I400" s="189"/>
      <c r="J400" s="128"/>
      <c r="K400" s="127"/>
      <c r="L400" s="127"/>
      <c r="M400" s="126"/>
      <c r="N400" s="7"/>
      <c r="O400" s="6"/>
      <c r="P400" s="6"/>
      <c r="Q400" s="125" t="str">
        <f t="shared" si="166"/>
        <v/>
      </c>
      <c r="R400" s="124" t="str">
        <f t="shared" si="167"/>
        <v/>
      </c>
      <c r="S400" s="123">
        <f t="shared" si="168"/>
        <v>0</v>
      </c>
      <c r="T400" s="122">
        <f t="shared" si="169"/>
        <v>0</v>
      </c>
      <c r="U400" s="123">
        <f t="shared" si="170"/>
        <v>0</v>
      </c>
      <c r="V400" s="122">
        <f t="shared" si="171"/>
        <v>0</v>
      </c>
      <c r="W400" s="123">
        <f t="shared" si="172"/>
        <v>0</v>
      </c>
      <c r="X400" s="122">
        <f t="shared" si="173"/>
        <v>0</v>
      </c>
      <c r="Y400" s="123">
        <f t="shared" si="174"/>
        <v>0</v>
      </c>
      <c r="Z400" s="122">
        <f t="shared" si="175"/>
        <v>0</v>
      </c>
      <c r="AA400" s="123">
        <f t="shared" si="176"/>
        <v>0</v>
      </c>
      <c r="AB400" s="122">
        <f t="shared" si="177"/>
        <v>0</v>
      </c>
      <c r="AD400" s="3" t="str">
        <f t="shared" si="178"/>
        <v>False</v>
      </c>
      <c r="AE400" s="3" t="str">
        <f t="shared" si="179"/>
        <v>true</v>
      </c>
      <c r="AF400" s="3" t="e">
        <f>VLOOKUP(C400,#REF!,2,FALSE)</f>
        <v>#REF!</v>
      </c>
      <c r="AG400" s="3" t="e">
        <f t="shared" si="180"/>
        <v>#REF!</v>
      </c>
      <c r="AH400" s="3">
        <f t="shared" si="181"/>
        <v>0</v>
      </c>
      <c r="AI400" s="3">
        <f t="shared" si="182"/>
        <v>0</v>
      </c>
      <c r="AJ400" s="3">
        <f t="shared" si="183"/>
        <v>0</v>
      </c>
      <c r="AL400" s="3">
        <f t="shared" si="184"/>
        <v>0</v>
      </c>
      <c r="AM400" s="3">
        <f t="shared" si="185"/>
        <v>0</v>
      </c>
      <c r="AN400" s="3">
        <f t="shared" si="186"/>
        <v>0</v>
      </c>
      <c r="AO400" s="3">
        <f t="shared" si="187"/>
        <v>0</v>
      </c>
      <c r="AP400" s="3">
        <f t="shared" si="188"/>
        <v>0</v>
      </c>
      <c r="AQ400" s="3">
        <f t="shared" si="189"/>
        <v>0</v>
      </c>
      <c r="AS400" s="3" t="e">
        <f t="shared" si="190"/>
        <v>#REF!</v>
      </c>
      <c r="AU400" s="3" t="e">
        <f t="shared" si="191"/>
        <v>#NAME?</v>
      </c>
      <c r="AW400" s="3">
        <f t="shared" si="192"/>
        <v>0</v>
      </c>
      <c r="AX400" s="3">
        <f t="shared" si="193"/>
        <v>0</v>
      </c>
      <c r="AY400" s="3">
        <f t="shared" si="194"/>
        <v>0</v>
      </c>
      <c r="AZ400" s="3">
        <f t="shared" si="195"/>
        <v>0</v>
      </c>
      <c r="BA400" s="3">
        <f t="shared" si="196"/>
        <v>0</v>
      </c>
      <c r="BB400" s="3">
        <f t="shared" si="197"/>
        <v>0</v>
      </c>
    </row>
    <row r="401" spans="2:54" x14ac:dyDescent="0.35">
      <c r="B401" s="14">
        <v>374</v>
      </c>
      <c r="C401" s="13"/>
      <c r="D401" s="13"/>
      <c r="E401" s="130"/>
      <c r="F401" s="130"/>
      <c r="G401" s="129" t="str">
        <f t="shared" si="165"/>
        <v/>
      </c>
      <c r="H401" s="128"/>
      <c r="I401" s="189"/>
      <c r="J401" s="128"/>
      <c r="K401" s="127"/>
      <c r="L401" s="127"/>
      <c r="M401" s="126"/>
      <c r="N401" s="7"/>
      <c r="O401" s="6"/>
      <c r="P401" s="6"/>
      <c r="Q401" s="125" t="str">
        <f t="shared" si="166"/>
        <v/>
      </c>
      <c r="R401" s="124" t="str">
        <f t="shared" si="167"/>
        <v/>
      </c>
      <c r="S401" s="123">
        <f t="shared" si="168"/>
        <v>0</v>
      </c>
      <c r="T401" s="122">
        <f t="shared" si="169"/>
        <v>0</v>
      </c>
      <c r="U401" s="123">
        <f t="shared" si="170"/>
        <v>0</v>
      </c>
      <c r="V401" s="122">
        <f t="shared" si="171"/>
        <v>0</v>
      </c>
      <c r="W401" s="123">
        <f t="shared" si="172"/>
        <v>0</v>
      </c>
      <c r="X401" s="122">
        <f t="shared" si="173"/>
        <v>0</v>
      </c>
      <c r="Y401" s="123">
        <f t="shared" si="174"/>
        <v>0</v>
      </c>
      <c r="Z401" s="122">
        <f t="shared" si="175"/>
        <v>0</v>
      </c>
      <c r="AA401" s="123">
        <f t="shared" si="176"/>
        <v>0</v>
      </c>
      <c r="AB401" s="122">
        <f t="shared" si="177"/>
        <v>0</v>
      </c>
      <c r="AD401" s="3" t="str">
        <f t="shared" si="178"/>
        <v>False</v>
      </c>
      <c r="AE401" s="3" t="str">
        <f t="shared" si="179"/>
        <v>true</v>
      </c>
      <c r="AF401" s="3" t="e">
        <f>VLOOKUP(C401,#REF!,2,FALSE)</f>
        <v>#REF!</v>
      </c>
      <c r="AG401" s="3" t="e">
        <f t="shared" si="180"/>
        <v>#REF!</v>
      </c>
      <c r="AH401" s="3">
        <f t="shared" si="181"/>
        <v>0</v>
      </c>
      <c r="AI401" s="3">
        <f t="shared" si="182"/>
        <v>0</v>
      </c>
      <c r="AJ401" s="3">
        <f t="shared" si="183"/>
        <v>0</v>
      </c>
      <c r="AL401" s="3">
        <f t="shared" si="184"/>
        <v>0</v>
      </c>
      <c r="AM401" s="3">
        <f t="shared" si="185"/>
        <v>0</v>
      </c>
      <c r="AN401" s="3">
        <f t="shared" si="186"/>
        <v>0</v>
      </c>
      <c r="AO401" s="3">
        <f t="shared" si="187"/>
        <v>0</v>
      </c>
      <c r="AP401" s="3">
        <f t="shared" si="188"/>
        <v>0</v>
      </c>
      <c r="AQ401" s="3">
        <f t="shared" si="189"/>
        <v>0</v>
      </c>
      <c r="AS401" s="3" t="e">
        <f t="shared" si="190"/>
        <v>#REF!</v>
      </c>
      <c r="AU401" s="3" t="e">
        <f t="shared" si="191"/>
        <v>#NAME?</v>
      </c>
      <c r="AW401" s="3">
        <f t="shared" si="192"/>
        <v>0</v>
      </c>
      <c r="AX401" s="3">
        <f t="shared" si="193"/>
        <v>0</v>
      </c>
      <c r="AY401" s="3">
        <f t="shared" si="194"/>
        <v>0</v>
      </c>
      <c r="AZ401" s="3">
        <f t="shared" si="195"/>
        <v>0</v>
      </c>
      <c r="BA401" s="3">
        <f t="shared" si="196"/>
        <v>0</v>
      </c>
      <c r="BB401" s="3">
        <f t="shared" si="197"/>
        <v>0</v>
      </c>
    </row>
    <row r="402" spans="2:54" x14ac:dyDescent="0.35">
      <c r="B402" s="14">
        <v>375</v>
      </c>
      <c r="C402" s="13"/>
      <c r="D402" s="13"/>
      <c r="E402" s="130"/>
      <c r="F402" s="130"/>
      <c r="G402" s="129" t="str">
        <f t="shared" si="165"/>
        <v/>
      </c>
      <c r="H402" s="128"/>
      <c r="I402" s="189"/>
      <c r="J402" s="128"/>
      <c r="K402" s="127"/>
      <c r="L402" s="127"/>
      <c r="M402" s="126"/>
      <c r="N402" s="7"/>
      <c r="O402" s="6"/>
      <c r="P402" s="6"/>
      <c r="Q402" s="125" t="str">
        <f t="shared" si="166"/>
        <v/>
      </c>
      <c r="R402" s="124" t="str">
        <f t="shared" si="167"/>
        <v/>
      </c>
      <c r="S402" s="123">
        <f t="shared" si="168"/>
        <v>0</v>
      </c>
      <c r="T402" s="122">
        <f t="shared" si="169"/>
        <v>0</v>
      </c>
      <c r="U402" s="123">
        <f t="shared" si="170"/>
        <v>0</v>
      </c>
      <c r="V402" s="122">
        <f t="shared" si="171"/>
        <v>0</v>
      </c>
      <c r="W402" s="123">
        <f t="shared" si="172"/>
        <v>0</v>
      </c>
      <c r="X402" s="122">
        <f t="shared" si="173"/>
        <v>0</v>
      </c>
      <c r="Y402" s="123">
        <f t="shared" si="174"/>
        <v>0</v>
      </c>
      <c r="Z402" s="122">
        <f t="shared" si="175"/>
        <v>0</v>
      </c>
      <c r="AA402" s="123">
        <f t="shared" si="176"/>
        <v>0</v>
      </c>
      <c r="AB402" s="122">
        <f t="shared" si="177"/>
        <v>0</v>
      </c>
      <c r="AD402" s="3" t="str">
        <f t="shared" si="178"/>
        <v>False</v>
      </c>
      <c r="AE402" s="3" t="str">
        <f t="shared" si="179"/>
        <v>true</v>
      </c>
      <c r="AF402" s="3" t="e">
        <f>VLOOKUP(C402,#REF!,2,FALSE)</f>
        <v>#REF!</v>
      </c>
      <c r="AG402" s="3" t="e">
        <f t="shared" si="180"/>
        <v>#REF!</v>
      </c>
      <c r="AH402" s="3">
        <f t="shared" si="181"/>
        <v>0</v>
      </c>
      <c r="AI402" s="3">
        <f t="shared" si="182"/>
        <v>0</v>
      </c>
      <c r="AJ402" s="3">
        <f t="shared" si="183"/>
        <v>0</v>
      </c>
      <c r="AL402" s="3">
        <f t="shared" si="184"/>
        <v>0</v>
      </c>
      <c r="AM402" s="3">
        <f t="shared" si="185"/>
        <v>0</v>
      </c>
      <c r="AN402" s="3">
        <f t="shared" si="186"/>
        <v>0</v>
      </c>
      <c r="AO402" s="3">
        <f t="shared" si="187"/>
        <v>0</v>
      </c>
      <c r="AP402" s="3">
        <f t="shared" si="188"/>
        <v>0</v>
      </c>
      <c r="AQ402" s="3">
        <f t="shared" si="189"/>
        <v>0</v>
      </c>
      <c r="AS402" s="3" t="e">
        <f t="shared" si="190"/>
        <v>#REF!</v>
      </c>
      <c r="AU402" s="3" t="e">
        <f t="shared" si="191"/>
        <v>#NAME?</v>
      </c>
      <c r="AW402" s="3">
        <f t="shared" si="192"/>
        <v>0</v>
      </c>
      <c r="AX402" s="3">
        <f t="shared" si="193"/>
        <v>0</v>
      </c>
      <c r="AY402" s="3">
        <f t="shared" si="194"/>
        <v>0</v>
      </c>
      <c r="AZ402" s="3">
        <f t="shared" si="195"/>
        <v>0</v>
      </c>
      <c r="BA402" s="3">
        <f t="shared" si="196"/>
        <v>0</v>
      </c>
      <c r="BB402" s="3">
        <f t="shared" si="197"/>
        <v>0</v>
      </c>
    </row>
    <row r="403" spans="2:54" x14ac:dyDescent="0.35">
      <c r="B403" s="14">
        <v>376</v>
      </c>
      <c r="C403" s="13"/>
      <c r="D403" s="13"/>
      <c r="E403" s="130"/>
      <c r="F403" s="130"/>
      <c r="G403" s="129" t="str">
        <f t="shared" si="165"/>
        <v/>
      </c>
      <c r="H403" s="128"/>
      <c r="I403" s="189"/>
      <c r="J403" s="128"/>
      <c r="K403" s="127"/>
      <c r="L403" s="127"/>
      <c r="M403" s="126"/>
      <c r="N403" s="7"/>
      <c r="O403" s="6"/>
      <c r="P403" s="6"/>
      <c r="Q403" s="125" t="str">
        <f t="shared" si="166"/>
        <v/>
      </c>
      <c r="R403" s="124" t="str">
        <f t="shared" si="167"/>
        <v/>
      </c>
      <c r="S403" s="123">
        <f t="shared" si="168"/>
        <v>0</v>
      </c>
      <c r="T403" s="122">
        <f t="shared" si="169"/>
        <v>0</v>
      </c>
      <c r="U403" s="123">
        <f t="shared" si="170"/>
        <v>0</v>
      </c>
      <c r="V403" s="122">
        <f t="shared" si="171"/>
        <v>0</v>
      </c>
      <c r="W403" s="123">
        <f t="shared" si="172"/>
        <v>0</v>
      </c>
      <c r="X403" s="122">
        <f t="shared" si="173"/>
        <v>0</v>
      </c>
      <c r="Y403" s="123">
        <f t="shared" si="174"/>
        <v>0</v>
      </c>
      <c r="Z403" s="122">
        <f t="shared" si="175"/>
        <v>0</v>
      </c>
      <c r="AA403" s="123">
        <f t="shared" si="176"/>
        <v>0</v>
      </c>
      <c r="AB403" s="122">
        <f t="shared" si="177"/>
        <v>0</v>
      </c>
      <c r="AD403" s="3" t="str">
        <f t="shared" si="178"/>
        <v>False</v>
      </c>
      <c r="AE403" s="3" t="str">
        <f t="shared" si="179"/>
        <v>true</v>
      </c>
      <c r="AF403" s="3" t="e">
        <f>VLOOKUP(C403,#REF!,2,FALSE)</f>
        <v>#REF!</v>
      </c>
      <c r="AG403" s="3" t="e">
        <f t="shared" si="180"/>
        <v>#REF!</v>
      </c>
      <c r="AH403" s="3">
        <f t="shared" si="181"/>
        <v>0</v>
      </c>
      <c r="AI403" s="3">
        <f t="shared" si="182"/>
        <v>0</v>
      </c>
      <c r="AJ403" s="3">
        <f t="shared" si="183"/>
        <v>0</v>
      </c>
      <c r="AL403" s="3">
        <f t="shared" si="184"/>
        <v>0</v>
      </c>
      <c r="AM403" s="3">
        <f t="shared" si="185"/>
        <v>0</v>
      </c>
      <c r="AN403" s="3">
        <f t="shared" si="186"/>
        <v>0</v>
      </c>
      <c r="AO403" s="3">
        <f t="shared" si="187"/>
        <v>0</v>
      </c>
      <c r="AP403" s="3">
        <f t="shared" si="188"/>
        <v>0</v>
      </c>
      <c r="AQ403" s="3">
        <f t="shared" si="189"/>
        <v>0</v>
      </c>
      <c r="AS403" s="3" t="e">
        <f t="shared" si="190"/>
        <v>#REF!</v>
      </c>
      <c r="AU403" s="3" t="e">
        <f t="shared" si="191"/>
        <v>#NAME?</v>
      </c>
      <c r="AW403" s="3">
        <f t="shared" si="192"/>
        <v>0</v>
      </c>
      <c r="AX403" s="3">
        <f t="shared" si="193"/>
        <v>0</v>
      </c>
      <c r="AY403" s="3">
        <f t="shared" si="194"/>
        <v>0</v>
      </c>
      <c r="AZ403" s="3">
        <f t="shared" si="195"/>
        <v>0</v>
      </c>
      <c r="BA403" s="3">
        <f t="shared" si="196"/>
        <v>0</v>
      </c>
      <c r="BB403" s="3">
        <f t="shared" si="197"/>
        <v>0</v>
      </c>
    </row>
    <row r="404" spans="2:54" x14ac:dyDescent="0.35">
      <c r="B404" s="14">
        <v>377</v>
      </c>
      <c r="C404" s="13"/>
      <c r="D404" s="13"/>
      <c r="E404" s="130"/>
      <c r="F404" s="130"/>
      <c r="G404" s="129" t="str">
        <f t="shared" si="165"/>
        <v/>
      </c>
      <c r="H404" s="128"/>
      <c r="I404" s="189"/>
      <c r="J404" s="128"/>
      <c r="K404" s="127"/>
      <c r="L404" s="127"/>
      <c r="M404" s="126"/>
      <c r="N404" s="7"/>
      <c r="O404" s="6"/>
      <c r="P404" s="6"/>
      <c r="Q404" s="125" t="str">
        <f t="shared" si="166"/>
        <v/>
      </c>
      <c r="R404" s="124" t="str">
        <f t="shared" si="167"/>
        <v/>
      </c>
      <c r="S404" s="123">
        <f t="shared" si="168"/>
        <v>0</v>
      </c>
      <c r="T404" s="122">
        <f t="shared" si="169"/>
        <v>0</v>
      </c>
      <c r="U404" s="123">
        <f t="shared" si="170"/>
        <v>0</v>
      </c>
      <c r="V404" s="122">
        <f t="shared" si="171"/>
        <v>0</v>
      </c>
      <c r="W404" s="123">
        <f t="shared" si="172"/>
        <v>0</v>
      </c>
      <c r="X404" s="122">
        <f t="shared" si="173"/>
        <v>0</v>
      </c>
      <c r="Y404" s="123">
        <f t="shared" si="174"/>
        <v>0</v>
      </c>
      <c r="Z404" s="122">
        <f t="shared" si="175"/>
        <v>0</v>
      </c>
      <c r="AA404" s="123">
        <f t="shared" si="176"/>
        <v>0</v>
      </c>
      <c r="AB404" s="122">
        <f t="shared" si="177"/>
        <v>0</v>
      </c>
      <c r="AD404" s="3" t="str">
        <f t="shared" si="178"/>
        <v>False</v>
      </c>
      <c r="AE404" s="3" t="str">
        <f t="shared" si="179"/>
        <v>true</v>
      </c>
      <c r="AF404" s="3" t="e">
        <f>VLOOKUP(C404,#REF!,2,FALSE)</f>
        <v>#REF!</v>
      </c>
      <c r="AG404" s="3" t="e">
        <f t="shared" si="180"/>
        <v>#REF!</v>
      </c>
      <c r="AH404" s="3">
        <f t="shared" si="181"/>
        <v>0</v>
      </c>
      <c r="AI404" s="3">
        <f t="shared" si="182"/>
        <v>0</v>
      </c>
      <c r="AJ404" s="3">
        <f t="shared" si="183"/>
        <v>0</v>
      </c>
      <c r="AL404" s="3">
        <f t="shared" si="184"/>
        <v>0</v>
      </c>
      <c r="AM404" s="3">
        <f t="shared" si="185"/>
        <v>0</v>
      </c>
      <c r="AN404" s="3">
        <f t="shared" si="186"/>
        <v>0</v>
      </c>
      <c r="AO404" s="3">
        <f t="shared" si="187"/>
        <v>0</v>
      </c>
      <c r="AP404" s="3">
        <f t="shared" si="188"/>
        <v>0</v>
      </c>
      <c r="AQ404" s="3">
        <f t="shared" si="189"/>
        <v>0</v>
      </c>
      <c r="AS404" s="3" t="e">
        <f t="shared" si="190"/>
        <v>#REF!</v>
      </c>
      <c r="AU404" s="3" t="e">
        <f t="shared" si="191"/>
        <v>#NAME?</v>
      </c>
      <c r="AW404" s="3">
        <f t="shared" si="192"/>
        <v>0</v>
      </c>
      <c r="AX404" s="3">
        <f t="shared" si="193"/>
        <v>0</v>
      </c>
      <c r="AY404" s="3">
        <f t="shared" si="194"/>
        <v>0</v>
      </c>
      <c r="AZ404" s="3">
        <f t="shared" si="195"/>
        <v>0</v>
      </c>
      <c r="BA404" s="3">
        <f t="shared" si="196"/>
        <v>0</v>
      </c>
      <c r="BB404" s="3">
        <f t="shared" si="197"/>
        <v>0</v>
      </c>
    </row>
    <row r="405" spans="2:54" x14ac:dyDescent="0.35">
      <c r="B405" s="14">
        <v>378</v>
      </c>
      <c r="C405" s="13"/>
      <c r="D405" s="13"/>
      <c r="E405" s="130"/>
      <c r="F405" s="130"/>
      <c r="G405" s="129" t="str">
        <f t="shared" si="165"/>
        <v/>
      </c>
      <c r="H405" s="128"/>
      <c r="I405" s="189"/>
      <c r="J405" s="128"/>
      <c r="K405" s="127"/>
      <c r="L405" s="127"/>
      <c r="M405" s="126"/>
      <c r="N405" s="7"/>
      <c r="O405" s="6"/>
      <c r="P405" s="6"/>
      <c r="Q405" s="125" t="str">
        <f t="shared" si="166"/>
        <v/>
      </c>
      <c r="R405" s="124" t="str">
        <f t="shared" si="167"/>
        <v/>
      </c>
      <c r="S405" s="123">
        <f t="shared" si="168"/>
        <v>0</v>
      </c>
      <c r="T405" s="122">
        <f t="shared" si="169"/>
        <v>0</v>
      </c>
      <c r="U405" s="123">
        <f t="shared" si="170"/>
        <v>0</v>
      </c>
      <c r="V405" s="122">
        <f t="shared" si="171"/>
        <v>0</v>
      </c>
      <c r="W405" s="123">
        <f t="shared" si="172"/>
        <v>0</v>
      </c>
      <c r="X405" s="122">
        <f t="shared" si="173"/>
        <v>0</v>
      </c>
      <c r="Y405" s="123">
        <f t="shared" si="174"/>
        <v>0</v>
      </c>
      <c r="Z405" s="122">
        <f t="shared" si="175"/>
        <v>0</v>
      </c>
      <c r="AA405" s="123">
        <f t="shared" si="176"/>
        <v>0</v>
      </c>
      <c r="AB405" s="122">
        <f t="shared" si="177"/>
        <v>0</v>
      </c>
      <c r="AD405" s="3" t="str">
        <f t="shared" si="178"/>
        <v>False</v>
      </c>
      <c r="AE405" s="3" t="str">
        <f t="shared" si="179"/>
        <v>true</v>
      </c>
      <c r="AF405" s="3" t="e">
        <f>VLOOKUP(C405,#REF!,2,FALSE)</f>
        <v>#REF!</v>
      </c>
      <c r="AG405" s="3" t="e">
        <f t="shared" si="180"/>
        <v>#REF!</v>
      </c>
      <c r="AH405" s="3">
        <f t="shared" si="181"/>
        <v>0</v>
      </c>
      <c r="AI405" s="3">
        <f t="shared" si="182"/>
        <v>0</v>
      </c>
      <c r="AJ405" s="3">
        <f t="shared" si="183"/>
        <v>0</v>
      </c>
      <c r="AL405" s="3">
        <f t="shared" si="184"/>
        <v>0</v>
      </c>
      <c r="AM405" s="3">
        <f t="shared" si="185"/>
        <v>0</v>
      </c>
      <c r="AN405" s="3">
        <f t="shared" si="186"/>
        <v>0</v>
      </c>
      <c r="AO405" s="3">
        <f t="shared" si="187"/>
        <v>0</v>
      </c>
      <c r="AP405" s="3">
        <f t="shared" si="188"/>
        <v>0</v>
      </c>
      <c r="AQ405" s="3">
        <f t="shared" si="189"/>
        <v>0</v>
      </c>
      <c r="AS405" s="3" t="e">
        <f t="shared" si="190"/>
        <v>#REF!</v>
      </c>
      <c r="AU405" s="3" t="e">
        <f t="shared" si="191"/>
        <v>#NAME?</v>
      </c>
      <c r="AW405" s="3">
        <f t="shared" si="192"/>
        <v>0</v>
      </c>
      <c r="AX405" s="3">
        <f t="shared" si="193"/>
        <v>0</v>
      </c>
      <c r="AY405" s="3">
        <f t="shared" si="194"/>
        <v>0</v>
      </c>
      <c r="AZ405" s="3">
        <f t="shared" si="195"/>
        <v>0</v>
      </c>
      <c r="BA405" s="3">
        <f t="shared" si="196"/>
        <v>0</v>
      </c>
      <c r="BB405" s="3">
        <f t="shared" si="197"/>
        <v>0</v>
      </c>
    </row>
    <row r="406" spans="2:54" x14ac:dyDescent="0.35">
      <c r="B406" s="14">
        <v>379</v>
      </c>
      <c r="C406" s="13"/>
      <c r="D406" s="13"/>
      <c r="E406" s="130"/>
      <c r="F406" s="130"/>
      <c r="G406" s="129" t="str">
        <f t="shared" si="165"/>
        <v/>
      </c>
      <c r="H406" s="128"/>
      <c r="I406" s="189"/>
      <c r="J406" s="128"/>
      <c r="K406" s="127"/>
      <c r="L406" s="127"/>
      <c r="M406" s="126"/>
      <c r="N406" s="7"/>
      <c r="O406" s="6"/>
      <c r="P406" s="6"/>
      <c r="Q406" s="125" t="str">
        <f t="shared" si="166"/>
        <v/>
      </c>
      <c r="R406" s="124" t="str">
        <f t="shared" si="167"/>
        <v/>
      </c>
      <c r="S406" s="123">
        <f t="shared" si="168"/>
        <v>0</v>
      </c>
      <c r="T406" s="122">
        <f t="shared" si="169"/>
        <v>0</v>
      </c>
      <c r="U406" s="123">
        <f t="shared" si="170"/>
        <v>0</v>
      </c>
      <c r="V406" s="122">
        <f t="shared" si="171"/>
        <v>0</v>
      </c>
      <c r="W406" s="123">
        <f t="shared" si="172"/>
        <v>0</v>
      </c>
      <c r="X406" s="122">
        <f t="shared" si="173"/>
        <v>0</v>
      </c>
      <c r="Y406" s="123">
        <f t="shared" si="174"/>
        <v>0</v>
      </c>
      <c r="Z406" s="122">
        <f t="shared" si="175"/>
        <v>0</v>
      </c>
      <c r="AA406" s="123">
        <f t="shared" si="176"/>
        <v>0</v>
      </c>
      <c r="AB406" s="122">
        <f t="shared" si="177"/>
        <v>0</v>
      </c>
      <c r="AD406" s="3" t="str">
        <f t="shared" si="178"/>
        <v>False</v>
      </c>
      <c r="AE406" s="3" t="str">
        <f t="shared" si="179"/>
        <v>true</v>
      </c>
      <c r="AF406" s="3" t="e">
        <f>VLOOKUP(C406,#REF!,2,FALSE)</f>
        <v>#REF!</v>
      </c>
      <c r="AG406" s="3" t="e">
        <f t="shared" si="180"/>
        <v>#REF!</v>
      </c>
      <c r="AH406" s="3">
        <f t="shared" si="181"/>
        <v>0</v>
      </c>
      <c r="AI406" s="3">
        <f t="shared" si="182"/>
        <v>0</v>
      </c>
      <c r="AJ406" s="3">
        <f t="shared" si="183"/>
        <v>0</v>
      </c>
      <c r="AL406" s="3">
        <f t="shared" si="184"/>
        <v>0</v>
      </c>
      <c r="AM406" s="3">
        <f t="shared" si="185"/>
        <v>0</v>
      </c>
      <c r="AN406" s="3">
        <f t="shared" si="186"/>
        <v>0</v>
      </c>
      <c r="AO406" s="3">
        <f t="shared" si="187"/>
        <v>0</v>
      </c>
      <c r="AP406" s="3">
        <f t="shared" si="188"/>
        <v>0</v>
      </c>
      <c r="AQ406" s="3">
        <f t="shared" si="189"/>
        <v>0</v>
      </c>
      <c r="AS406" s="3" t="e">
        <f t="shared" si="190"/>
        <v>#REF!</v>
      </c>
      <c r="AU406" s="3" t="e">
        <f t="shared" si="191"/>
        <v>#NAME?</v>
      </c>
      <c r="AW406" s="3">
        <f t="shared" si="192"/>
        <v>0</v>
      </c>
      <c r="AX406" s="3">
        <f t="shared" si="193"/>
        <v>0</v>
      </c>
      <c r="AY406" s="3">
        <f t="shared" si="194"/>
        <v>0</v>
      </c>
      <c r="AZ406" s="3">
        <f t="shared" si="195"/>
        <v>0</v>
      </c>
      <c r="BA406" s="3">
        <f t="shared" si="196"/>
        <v>0</v>
      </c>
      <c r="BB406" s="3">
        <f t="shared" si="197"/>
        <v>0</v>
      </c>
    </row>
    <row r="407" spans="2:54" x14ac:dyDescent="0.35">
      <c r="B407" s="14">
        <v>380</v>
      </c>
      <c r="C407" s="13"/>
      <c r="D407" s="13"/>
      <c r="E407" s="130"/>
      <c r="F407" s="130"/>
      <c r="G407" s="129" t="str">
        <f t="shared" si="165"/>
        <v/>
      </c>
      <c r="H407" s="128"/>
      <c r="I407" s="189"/>
      <c r="J407" s="128"/>
      <c r="K407" s="127"/>
      <c r="L407" s="127"/>
      <c r="M407" s="126"/>
      <c r="N407" s="7"/>
      <c r="O407" s="6"/>
      <c r="P407" s="6"/>
      <c r="Q407" s="125" t="str">
        <f t="shared" si="166"/>
        <v/>
      </c>
      <c r="R407" s="124" t="str">
        <f t="shared" si="167"/>
        <v/>
      </c>
      <c r="S407" s="123">
        <f t="shared" si="168"/>
        <v>0</v>
      </c>
      <c r="T407" s="122">
        <f t="shared" si="169"/>
        <v>0</v>
      </c>
      <c r="U407" s="123">
        <f t="shared" si="170"/>
        <v>0</v>
      </c>
      <c r="V407" s="122">
        <f t="shared" si="171"/>
        <v>0</v>
      </c>
      <c r="W407" s="123">
        <f t="shared" si="172"/>
        <v>0</v>
      </c>
      <c r="X407" s="122">
        <f t="shared" si="173"/>
        <v>0</v>
      </c>
      <c r="Y407" s="123">
        <f t="shared" si="174"/>
        <v>0</v>
      </c>
      <c r="Z407" s="122">
        <f t="shared" si="175"/>
        <v>0</v>
      </c>
      <c r="AA407" s="123">
        <f t="shared" si="176"/>
        <v>0</v>
      </c>
      <c r="AB407" s="122">
        <f t="shared" si="177"/>
        <v>0</v>
      </c>
      <c r="AD407" s="3" t="str">
        <f t="shared" si="178"/>
        <v>False</v>
      </c>
      <c r="AE407" s="3" t="str">
        <f t="shared" si="179"/>
        <v>true</v>
      </c>
      <c r="AF407" s="3" t="e">
        <f>VLOOKUP(C407,#REF!,2,FALSE)</f>
        <v>#REF!</v>
      </c>
      <c r="AG407" s="3" t="e">
        <f t="shared" si="180"/>
        <v>#REF!</v>
      </c>
      <c r="AH407" s="3">
        <f t="shared" si="181"/>
        <v>0</v>
      </c>
      <c r="AI407" s="3">
        <f t="shared" si="182"/>
        <v>0</v>
      </c>
      <c r="AJ407" s="3">
        <f t="shared" si="183"/>
        <v>0</v>
      </c>
      <c r="AL407" s="3">
        <f t="shared" si="184"/>
        <v>0</v>
      </c>
      <c r="AM407" s="3">
        <f t="shared" si="185"/>
        <v>0</v>
      </c>
      <c r="AN407" s="3">
        <f t="shared" si="186"/>
        <v>0</v>
      </c>
      <c r="AO407" s="3">
        <f t="shared" si="187"/>
        <v>0</v>
      </c>
      <c r="AP407" s="3">
        <f t="shared" si="188"/>
        <v>0</v>
      </c>
      <c r="AQ407" s="3">
        <f t="shared" si="189"/>
        <v>0</v>
      </c>
      <c r="AS407" s="3" t="e">
        <f t="shared" si="190"/>
        <v>#REF!</v>
      </c>
      <c r="AU407" s="3" t="e">
        <f t="shared" si="191"/>
        <v>#NAME?</v>
      </c>
      <c r="AW407" s="3">
        <f t="shared" si="192"/>
        <v>0</v>
      </c>
      <c r="AX407" s="3">
        <f t="shared" si="193"/>
        <v>0</v>
      </c>
      <c r="AY407" s="3">
        <f t="shared" si="194"/>
        <v>0</v>
      </c>
      <c r="AZ407" s="3">
        <f t="shared" si="195"/>
        <v>0</v>
      </c>
      <c r="BA407" s="3">
        <f t="shared" si="196"/>
        <v>0</v>
      </c>
      <c r="BB407" s="3">
        <f t="shared" si="197"/>
        <v>0</v>
      </c>
    </row>
    <row r="408" spans="2:54" x14ac:dyDescent="0.35">
      <c r="B408" s="14">
        <v>381</v>
      </c>
      <c r="C408" s="13"/>
      <c r="D408" s="13"/>
      <c r="E408" s="130"/>
      <c r="F408" s="130"/>
      <c r="G408" s="129" t="str">
        <f t="shared" si="165"/>
        <v/>
      </c>
      <c r="H408" s="128"/>
      <c r="I408" s="189"/>
      <c r="J408" s="128"/>
      <c r="K408" s="127"/>
      <c r="L408" s="127"/>
      <c r="M408" s="126"/>
      <c r="N408" s="7"/>
      <c r="O408" s="6"/>
      <c r="P408" s="6"/>
      <c r="Q408" s="125" t="str">
        <f t="shared" si="166"/>
        <v/>
      </c>
      <c r="R408" s="124" t="str">
        <f t="shared" si="167"/>
        <v/>
      </c>
      <c r="S408" s="123">
        <f t="shared" si="168"/>
        <v>0</v>
      </c>
      <c r="T408" s="122">
        <f t="shared" si="169"/>
        <v>0</v>
      </c>
      <c r="U408" s="123">
        <f t="shared" si="170"/>
        <v>0</v>
      </c>
      <c r="V408" s="122">
        <f t="shared" si="171"/>
        <v>0</v>
      </c>
      <c r="W408" s="123">
        <f t="shared" si="172"/>
        <v>0</v>
      </c>
      <c r="X408" s="122">
        <f t="shared" si="173"/>
        <v>0</v>
      </c>
      <c r="Y408" s="123">
        <f t="shared" si="174"/>
        <v>0</v>
      </c>
      <c r="Z408" s="122">
        <f t="shared" si="175"/>
        <v>0</v>
      </c>
      <c r="AA408" s="123">
        <f t="shared" si="176"/>
        <v>0</v>
      </c>
      <c r="AB408" s="122">
        <f t="shared" si="177"/>
        <v>0</v>
      </c>
      <c r="AD408" s="3" t="str">
        <f t="shared" si="178"/>
        <v>False</v>
      </c>
      <c r="AE408" s="3" t="str">
        <f t="shared" si="179"/>
        <v>true</v>
      </c>
      <c r="AF408" s="3" t="e">
        <f>VLOOKUP(C408,#REF!,2,FALSE)</f>
        <v>#REF!</v>
      </c>
      <c r="AG408" s="3" t="e">
        <f t="shared" si="180"/>
        <v>#REF!</v>
      </c>
      <c r="AH408" s="3">
        <f t="shared" si="181"/>
        <v>0</v>
      </c>
      <c r="AI408" s="3">
        <f t="shared" si="182"/>
        <v>0</v>
      </c>
      <c r="AJ408" s="3">
        <f t="shared" si="183"/>
        <v>0</v>
      </c>
      <c r="AL408" s="3">
        <f t="shared" si="184"/>
        <v>0</v>
      </c>
      <c r="AM408" s="3">
        <f t="shared" si="185"/>
        <v>0</v>
      </c>
      <c r="AN408" s="3">
        <f t="shared" si="186"/>
        <v>0</v>
      </c>
      <c r="AO408" s="3">
        <f t="shared" si="187"/>
        <v>0</v>
      </c>
      <c r="AP408" s="3">
        <f t="shared" si="188"/>
        <v>0</v>
      </c>
      <c r="AQ408" s="3">
        <f t="shared" si="189"/>
        <v>0</v>
      </c>
      <c r="AS408" s="3" t="e">
        <f t="shared" si="190"/>
        <v>#REF!</v>
      </c>
      <c r="AU408" s="3" t="e">
        <f t="shared" si="191"/>
        <v>#NAME?</v>
      </c>
      <c r="AW408" s="3">
        <f t="shared" si="192"/>
        <v>0</v>
      </c>
      <c r="AX408" s="3">
        <f t="shared" si="193"/>
        <v>0</v>
      </c>
      <c r="AY408" s="3">
        <f t="shared" si="194"/>
        <v>0</v>
      </c>
      <c r="AZ408" s="3">
        <f t="shared" si="195"/>
        <v>0</v>
      </c>
      <c r="BA408" s="3">
        <f t="shared" si="196"/>
        <v>0</v>
      </c>
      <c r="BB408" s="3">
        <f t="shared" si="197"/>
        <v>0</v>
      </c>
    </row>
    <row r="409" spans="2:54" x14ac:dyDescent="0.35">
      <c r="B409" s="14">
        <v>382</v>
      </c>
      <c r="C409" s="13"/>
      <c r="D409" s="13"/>
      <c r="E409" s="130"/>
      <c r="F409" s="130"/>
      <c r="G409" s="129" t="str">
        <f t="shared" si="165"/>
        <v/>
      </c>
      <c r="H409" s="128"/>
      <c r="I409" s="189"/>
      <c r="J409" s="128"/>
      <c r="K409" s="127"/>
      <c r="L409" s="127"/>
      <c r="M409" s="126"/>
      <c r="N409" s="7"/>
      <c r="O409" s="6"/>
      <c r="P409" s="6"/>
      <c r="Q409" s="125" t="str">
        <f t="shared" si="166"/>
        <v/>
      </c>
      <c r="R409" s="124" t="str">
        <f t="shared" si="167"/>
        <v/>
      </c>
      <c r="S409" s="123">
        <f t="shared" si="168"/>
        <v>0</v>
      </c>
      <c r="T409" s="122">
        <f t="shared" si="169"/>
        <v>0</v>
      </c>
      <c r="U409" s="123">
        <f t="shared" si="170"/>
        <v>0</v>
      </c>
      <c r="V409" s="122">
        <f t="shared" si="171"/>
        <v>0</v>
      </c>
      <c r="W409" s="123">
        <f t="shared" si="172"/>
        <v>0</v>
      </c>
      <c r="X409" s="122">
        <f t="shared" si="173"/>
        <v>0</v>
      </c>
      <c r="Y409" s="123">
        <f t="shared" si="174"/>
        <v>0</v>
      </c>
      <c r="Z409" s="122">
        <f t="shared" si="175"/>
        <v>0</v>
      </c>
      <c r="AA409" s="123">
        <f t="shared" si="176"/>
        <v>0</v>
      </c>
      <c r="AB409" s="122">
        <f t="shared" si="177"/>
        <v>0</v>
      </c>
      <c r="AD409" s="3" t="str">
        <f t="shared" si="178"/>
        <v>False</v>
      </c>
      <c r="AE409" s="3" t="str">
        <f t="shared" si="179"/>
        <v>true</v>
      </c>
      <c r="AF409" s="3" t="e">
        <f>VLOOKUP(C409,#REF!,2,FALSE)</f>
        <v>#REF!</v>
      </c>
      <c r="AG409" s="3" t="e">
        <f t="shared" si="180"/>
        <v>#REF!</v>
      </c>
      <c r="AH409" s="3">
        <f t="shared" si="181"/>
        <v>0</v>
      </c>
      <c r="AI409" s="3">
        <f t="shared" si="182"/>
        <v>0</v>
      </c>
      <c r="AJ409" s="3">
        <f t="shared" si="183"/>
        <v>0</v>
      </c>
      <c r="AL409" s="3">
        <f t="shared" si="184"/>
        <v>0</v>
      </c>
      <c r="AM409" s="3">
        <f t="shared" si="185"/>
        <v>0</v>
      </c>
      <c r="AN409" s="3">
        <f t="shared" si="186"/>
        <v>0</v>
      </c>
      <c r="AO409" s="3">
        <f t="shared" si="187"/>
        <v>0</v>
      </c>
      <c r="AP409" s="3">
        <f t="shared" si="188"/>
        <v>0</v>
      </c>
      <c r="AQ409" s="3">
        <f t="shared" si="189"/>
        <v>0</v>
      </c>
      <c r="AS409" s="3" t="e">
        <f t="shared" si="190"/>
        <v>#REF!</v>
      </c>
      <c r="AU409" s="3" t="e">
        <f t="shared" si="191"/>
        <v>#NAME?</v>
      </c>
      <c r="AW409" s="3">
        <f t="shared" si="192"/>
        <v>0</v>
      </c>
      <c r="AX409" s="3">
        <f t="shared" si="193"/>
        <v>0</v>
      </c>
      <c r="AY409" s="3">
        <f t="shared" si="194"/>
        <v>0</v>
      </c>
      <c r="AZ409" s="3">
        <f t="shared" si="195"/>
        <v>0</v>
      </c>
      <c r="BA409" s="3">
        <f t="shared" si="196"/>
        <v>0</v>
      </c>
      <c r="BB409" s="3">
        <f t="shared" si="197"/>
        <v>0</v>
      </c>
    </row>
    <row r="410" spans="2:54" x14ac:dyDescent="0.35">
      <c r="B410" s="14">
        <v>383</v>
      </c>
      <c r="C410" s="13"/>
      <c r="D410" s="13"/>
      <c r="E410" s="130"/>
      <c r="F410" s="130"/>
      <c r="G410" s="129" t="str">
        <f t="shared" si="165"/>
        <v/>
      </c>
      <c r="H410" s="128"/>
      <c r="I410" s="189"/>
      <c r="J410" s="128"/>
      <c r="K410" s="127"/>
      <c r="L410" s="127"/>
      <c r="M410" s="126"/>
      <c r="N410" s="7"/>
      <c r="O410" s="6"/>
      <c r="P410" s="6"/>
      <c r="Q410" s="125" t="str">
        <f t="shared" si="166"/>
        <v/>
      </c>
      <c r="R410" s="124" t="str">
        <f t="shared" si="167"/>
        <v/>
      </c>
      <c r="S410" s="123">
        <f t="shared" si="168"/>
        <v>0</v>
      </c>
      <c r="T410" s="122">
        <f t="shared" si="169"/>
        <v>0</v>
      </c>
      <c r="U410" s="123">
        <f t="shared" si="170"/>
        <v>0</v>
      </c>
      <c r="V410" s="122">
        <f t="shared" si="171"/>
        <v>0</v>
      </c>
      <c r="W410" s="123">
        <f t="shared" si="172"/>
        <v>0</v>
      </c>
      <c r="X410" s="122">
        <f t="shared" si="173"/>
        <v>0</v>
      </c>
      <c r="Y410" s="123">
        <f t="shared" si="174"/>
        <v>0</v>
      </c>
      <c r="Z410" s="122">
        <f t="shared" si="175"/>
        <v>0</v>
      </c>
      <c r="AA410" s="123">
        <f t="shared" si="176"/>
        <v>0</v>
      </c>
      <c r="AB410" s="122">
        <f t="shared" si="177"/>
        <v>0</v>
      </c>
      <c r="AD410" s="3" t="str">
        <f t="shared" si="178"/>
        <v>False</v>
      </c>
      <c r="AE410" s="3" t="str">
        <f t="shared" si="179"/>
        <v>true</v>
      </c>
      <c r="AF410" s="3" t="e">
        <f>VLOOKUP(C410,#REF!,2,FALSE)</f>
        <v>#REF!</v>
      </c>
      <c r="AG410" s="3" t="e">
        <f t="shared" si="180"/>
        <v>#REF!</v>
      </c>
      <c r="AH410" s="3">
        <f t="shared" si="181"/>
        <v>0</v>
      </c>
      <c r="AI410" s="3">
        <f t="shared" si="182"/>
        <v>0</v>
      </c>
      <c r="AJ410" s="3">
        <f t="shared" si="183"/>
        <v>0</v>
      </c>
      <c r="AL410" s="3">
        <f t="shared" si="184"/>
        <v>0</v>
      </c>
      <c r="AM410" s="3">
        <f t="shared" si="185"/>
        <v>0</v>
      </c>
      <c r="AN410" s="3">
        <f t="shared" si="186"/>
        <v>0</v>
      </c>
      <c r="AO410" s="3">
        <f t="shared" si="187"/>
        <v>0</v>
      </c>
      <c r="AP410" s="3">
        <f t="shared" si="188"/>
        <v>0</v>
      </c>
      <c r="AQ410" s="3">
        <f t="shared" si="189"/>
        <v>0</v>
      </c>
      <c r="AS410" s="3" t="e">
        <f t="shared" si="190"/>
        <v>#REF!</v>
      </c>
      <c r="AU410" s="3" t="e">
        <f t="shared" si="191"/>
        <v>#NAME?</v>
      </c>
      <c r="AW410" s="3">
        <f t="shared" si="192"/>
        <v>0</v>
      </c>
      <c r="AX410" s="3">
        <f t="shared" si="193"/>
        <v>0</v>
      </c>
      <c r="AY410" s="3">
        <f t="shared" si="194"/>
        <v>0</v>
      </c>
      <c r="AZ410" s="3">
        <f t="shared" si="195"/>
        <v>0</v>
      </c>
      <c r="BA410" s="3">
        <f t="shared" si="196"/>
        <v>0</v>
      </c>
      <c r="BB410" s="3">
        <f t="shared" si="197"/>
        <v>0</v>
      </c>
    </row>
    <row r="411" spans="2:54" x14ac:dyDescent="0.35">
      <c r="B411" s="14">
        <v>384</v>
      </c>
      <c r="C411" s="13"/>
      <c r="D411" s="13"/>
      <c r="E411" s="130"/>
      <c r="F411" s="130"/>
      <c r="G411" s="129" t="str">
        <f t="shared" si="165"/>
        <v/>
      </c>
      <c r="H411" s="128"/>
      <c r="I411" s="189"/>
      <c r="J411" s="128"/>
      <c r="K411" s="127"/>
      <c r="L411" s="127"/>
      <c r="M411" s="126"/>
      <c r="N411" s="7"/>
      <c r="O411" s="6"/>
      <c r="P411" s="6"/>
      <c r="Q411" s="125" t="str">
        <f t="shared" si="166"/>
        <v/>
      </c>
      <c r="R411" s="124" t="str">
        <f t="shared" si="167"/>
        <v/>
      </c>
      <c r="S411" s="123">
        <f t="shared" si="168"/>
        <v>0</v>
      </c>
      <c r="T411" s="122">
        <f t="shared" si="169"/>
        <v>0</v>
      </c>
      <c r="U411" s="123">
        <f t="shared" si="170"/>
        <v>0</v>
      </c>
      <c r="V411" s="122">
        <f t="shared" si="171"/>
        <v>0</v>
      </c>
      <c r="W411" s="123">
        <f t="shared" si="172"/>
        <v>0</v>
      </c>
      <c r="X411" s="122">
        <f t="shared" si="173"/>
        <v>0</v>
      </c>
      <c r="Y411" s="123">
        <f t="shared" si="174"/>
        <v>0</v>
      </c>
      <c r="Z411" s="122">
        <f t="shared" si="175"/>
        <v>0</v>
      </c>
      <c r="AA411" s="123">
        <f t="shared" si="176"/>
        <v>0</v>
      </c>
      <c r="AB411" s="122">
        <f t="shared" si="177"/>
        <v>0</v>
      </c>
      <c r="AD411" s="3" t="str">
        <f t="shared" si="178"/>
        <v>False</v>
      </c>
      <c r="AE411" s="3" t="str">
        <f t="shared" si="179"/>
        <v>true</v>
      </c>
      <c r="AF411" s="3" t="e">
        <f>VLOOKUP(C411,#REF!,2,FALSE)</f>
        <v>#REF!</v>
      </c>
      <c r="AG411" s="3" t="e">
        <f t="shared" si="180"/>
        <v>#REF!</v>
      </c>
      <c r="AH411" s="3">
        <f t="shared" si="181"/>
        <v>0</v>
      </c>
      <c r="AI411" s="3">
        <f t="shared" si="182"/>
        <v>0</v>
      </c>
      <c r="AJ411" s="3">
        <f t="shared" si="183"/>
        <v>0</v>
      </c>
      <c r="AL411" s="3">
        <f t="shared" si="184"/>
        <v>0</v>
      </c>
      <c r="AM411" s="3">
        <f t="shared" si="185"/>
        <v>0</v>
      </c>
      <c r="AN411" s="3">
        <f t="shared" si="186"/>
        <v>0</v>
      </c>
      <c r="AO411" s="3">
        <f t="shared" si="187"/>
        <v>0</v>
      </c>
      <c r="AP411" s="3">
        <f t="shared" si="188"/>
        <v>0</v>
      </c>
      <c r="AQ411" s="3">
        <f t="shared" si="189"/>
        <v>0</v>
      </c>
      <c r="AS411" s="3" t="e">
        <f t="shared" si="190"/>
        <v>#REF!</v>
      </c>
      <c r="AU411" s="3" t="e">
        <f t="shared" si="191"/>
        <v>#NAME?</v>
      </c>
      <c r="AW411" s="3">
        <f t="shared" si="192"/>
        <v>0</v>
      </c>
      <c r="AX411" s="3">
        <f t="shared" si="193"/>
        <v>0</v>
      </c>
      <c r="AY411" s="3">
        <f t="shared" si="194"/>
        <v>0</v>
      </c>
      <c r="AZ411" s="3">
        <f t="shared" si="195"/>
        <v>0</v>
      </c>
      <c r="BA411" s="3">
        <f t="shared" si="196"/>
        <v>0</v>
      </c>
      <c r="BB411" s="3">
        <f t="shared" si="197"/>
        <v>0</v>
      </c>
    </row>
    <row r="412" spans="2:54" x14ac:dyDescent="0.35">
      <c r="B412" s="14">
        <v>385</v>
      </c>
      <c r="C412" s="13"/>
      <c r="D412" s="13"/>
      <c r="E412" s="130"/>
      <c r="F412" s="130"/>
      <c r="G412" s="129" t="str">
        <f t="shared" ref="G412:G475" si="198">IF(D412="","",IF(E412&lt;&gt;"",VLOOKUP(E412,Lookup_LOWCode,2,FALSE),VLOOKUP(D412,Lookup_ActualLOWCode,2,FALSE)))</f>
        <v/>
      </c>
      <c r="H412" s="128"/>
      <c r="I412" s="189"/>
      <c r="J412" s="128"/>
      <c r="K412" s="127"/>
      <c r="L412" s="127"/>
      <c r="M412" s="126"/>
      <c r="N412" s="7"/>
      <c r="O412" s="6"/>
      <c r="P412" s="6"/>
      <c r="Q412" s="125" t="str">
        <f t="shared" ref="Q412:Q475" si="199">IF(N412&lt;&gt;"",P412/N412,"")</f>
        <v/>
      </c>
      <c r="R412" s="124" t="str">
        <f t="shared" ref="R412:R475" si="200">IF(O412&lt;&gt;"",P412/O412,"")</f>
        <v/>
      </c>
      <c r="S412" s="123">
        <f t="shared" ref="S412:S475" si="201">IF($N412&lt;&gt;0,$N412,IF($O412&lt;&gt;0,$O412/VLOOKUP($G412,Lookup_MaterialLowCode,7,FALSE),0))</f>
        <v>0</v>
      </c>
      <c r="T412" s="122">
        <f t="shared" ref="T412:T475" si="202">IF($O412&lt;&gt;0,$O412,IF($N412&lt;&gt;0,$N412*VLOOKUP($G412,Lookup_MaterialLowCode,7,FALSE),0))</f>
        <v>0</v>
      </c>
      <c r="U412" s="123">
        <f t="shared" ref="U412:U475" si="203">IF(AE412="true",S412,0)</f>
        <v>0</v>
      </c>
      <c r="V412" s="122">
        <f t="shared" ref="V412:V475" si="204">IF(AE412="true",T412,0)</f>
        <v>0</v>
      </c>
      <c r="W412" s="123">
        <f t="shared" ref="W412:W475" si="205">IF(AE412="false",S412,0)</f>
        <v>0</v>
      </c>
      <c r="X412" s="122">
        <f t="shared" ref="X412:X475" si="206">IF(AE412="false",T412,0)</f>
        <v>0</v>
      </c>
      <c r="Y412" s="123">
        <f t="shared" ref="Y412:Y475" si="207">W412-(W412*L412)</f>
        <v>0</v>
      </c>
      <c r="Z412" s="122">
        <f t="shared" ref="Z412:Z475" si="208">X412-(X412*L412)</f>
        <v>0</v>
      </c>
      <c r="AA412" s="123">
        <f t="shared" ref="AA412:AA475" si="209">W412*L412</f>
        <v>0</v>
      </c>
      <c r="AB412" s="122">
        <f t="shared" ref="AB412:AB475" si="210">X412*L412</f>
        <v>0</v>
      </c>
      <c r="AD412" s="3" t="str">
        <f t="shared" ref="AD412:AD475" si="211">IF(G412="Specify LOW Code",IF(E412&lt;&gt;"","False","True"),"False")</f>
        <v>False</v>
      </c>
      <c r="AE412" s="3" t="str">
        <f t="shared" ref="AE412:AE475" si="212">IF(H412="Off-Site mixed","false",IF(H412="Off-Site segregated","false","true"))</f>
        <v>true</v>
      </c>
      <c r="AF412" s="3" t="e">
        <f>VLOOKUP(C412,#REF!,2,FALSE)</f>
        <v>#REF!</v>
      </c>
      <c r="AG412" s="3" t="e">
        <f t="shared" ref="AG412:AG475" si="213">AF412&amp;D412</f>
        <v>#REF!</v>
      </c>
      <c r="AH412" s="3">
        <f t="shared" ref="AH412:AH475" si="214">IF(AE412="true",0,VLOOKUP(J412,Lookup_MyDestinations,6,FALSE))</f>
        <v>0</v>
      </c>
      <c r="AI412" s="3">
        <f t="shared" ref="AI412:AI475" si="215">IF(AE412="true",0,VLOOKUP(J412,Lookup_MyDestinations,5,FALSE))</f>
        <v>0</v>
      </c>
      <c r="AJ412" s="3">
        <f t="shared" ref="AJ412:AJ475" si="216">IF(AE412="true", 0,VLOOKUP(J412,Lookup_MyDestinations,4,FALSE))</f>
        <v>0</v>
      </c>
      <c r="AL412" s="3">
        <f t="shared" ref="AL412:AL475" si="217">$AH412*$W412</f>
        <v>0</v>
      </c>
      <c r="AM412" s="3">
        <f t="shared" ref="AM412:AM475" si="218">$AH412*$X412</f>
        <v>0</v>
      </c>
      <c r="AN412" s="3">
        <f t="shared" ref="AN412:AN475" si="219">$AI412*$W412</f>
        <v>0</v>
      </c>
      <c r="AO412" s="3">
        <f t="shared" ref="AO412:AO475" si="220">$AI412*$X412</f>
        <v>0</v>
      </c>
      <c r="AP412" s="3">
        <f t="shared" ref="AP412:AP475" si="221">$AJ412*$W412</f>
        <v>0</v>
      </c>
      <c r="AQ412" s="3">
        <f t="shared" ref="AQ412:AQ475" si="222">$AJ412*$X412</f>
        <v>0</v>
      </c>
      <c r="AS412" s="3" t="e">
        <f t="shared" ref="AS412:AS475" si="223">AF412&amp;G412</f>
        <v>#REF!</v>
      </c>
      <c r="AU412" s="3" t="e">
        <f t="shared" ref="AU412:AU475" si="224">VLOOKUP(D412,Lookup_WasteStreamLOWCode,4,FALSE)</f>
        <v>#NAME?</v>
      </c>
      <c r="AW412" s="3">
        <f t="shared" ref="AW412:AW475" si="225">IF(H412="On-site recovery",S412,0)</f>
        <v>0</v>
      </c>
      <c r="AX412" s="3">
        <f t="shared" ref="AX412:AX475" si="226">IF(H412="On-site recovery",T412,0)</f>
        <v>0</v>
      </c>
      <c r="AY412" s="3">
        <f t="shared" ref="AY412:AY475" si="227">IF(H412="On-site recycled",S412,0)</f>
        <v>0</v>
      </c>
      <c r="AZ412" s="3">
        <f t="shared" ref="AZ412:AZ475" si="228">IF(H412="On-site recycled",T412,0)</f>
        <v>0</v>
      </c>
      <c r="BA412" s="3">
        <f t="shared" ref="BA412:BA475" si="229">IF(H412="On-site re-use",S412,0)</f>
        <v>0</v>
      </c>
      <c r="BB412" s="3">
        <f t="shared" ref="BB412:BB475" si="230">IF(H412="On-site re-use",T412,0)</f>
        <v>0</v>
      </c>
    </row>
    <row r="413" spans="2:54" x14ac:dyDescent="0.35">
      <c r="B413" s="14">
        <v>386</v>
      </c>
      <c r="C413" s="13"/>
      <c r="D413" s="13"/>
      <c r="E413" s="130"/>
      <c r="F413" s="130"/>
      <c r="G413" s="129" t="str">
        <f t="shared" si="198"/>
        <v/>
      </c>
      <c r="H413" s="128"/>
      <c r="I413" s="189"/>
      <c r="J413" s="128"/>
      <c r="K413" s="127"/>
      <c r="L413" s="127"/>
      <c r="M413" s="126"/>
      <c r="N413" s="7"/>
      <c r="O413" s="6"/>
      <c r="P413" s="6"/>
      <c r="Q413" s="125" t="str">
        <f t="shared" si="199"/>
        <v/>
      </c>
      <c r="R413" s="124" t="str">
        <f t="shared" si="200"/>
        <v/>
      </c>
      <c r="S413" s="123">
        <f t="shared" si="201"/>
        <v>0</v>
      </c>
      <c r="T413" s="122">
        <f t="shared" si="202"/>
        <v>0</v>
      </c>
      <c r="U413" s="123">
        <f t="shared" si="203"/>
        <v>0</v>
      </c>
      <c r="V413" s="122">
        <f t="shared" si="204"/>
        <v>0</v>
      </c>
      <c r="W413" s="123">
        <f t="shared" si="205"/>
        <v>0</v>
      </c>
      <c r="X413" s="122">
        <f t="shared" si="206"/>
        <v>0</v>
      </c>
      <c r="Y413" s="123">
        <f t="shared" si="207"/>
        <v>0</v>
      </c>
      <c r="Z413" s="122">
        <f t="shared" si="208"/>
        <v>0</v>
      </c>
      <c r="AA413" s="123">
        <f t="shared" si="209"/>
        <v>0</v>
      </c>
      <c r="AB413" s="122">
        <f t="shared" si="210"/>
        <v>0</v>
      </c>
      <c r="AD413" s="3" t="str">
        <f t="shared" si="211"/>
        <v>False</v>
      </c>
      <c r="AE413" s="3" t="str">
        <f t="shared" si="212"/>
        <v>true</v>
      </c>
      <c r="AF413" s="3" t="e">
        <f>VLOOKUP(C413,#REF!,2,FALSE)</f>
        <v>#REF!</v>
      </c>
      <c r="AG413" s="3" t="e">
        <f t="shared" si="213"/>
        <v>#REF!</v>
      </c>
      <c r="AH413" s="3">
        <f t="shared" si="214"/>
        <v>0</v>
      </c>
      <c r="AI413" s="3">
        <f t="shared" si="215"/>
        <v>0</v>
      </c>
      <c r="AJ413" s="3">
        <f t="shared" si="216"/>
        <v>0</v>
      </c>
      <c r="AL413" s="3">
        <f t="shared" si="217"/>
        <v>0</v>
      </c>
      <c r="AM413" s="3">
        <f t="shared" si="218"/>
        <v>0</v>
      </c>
      <c r="AN413" s="3">
        <f t="shared" si="219"/>
        <v>0</v>
      </c>
      <c r="AO413" s="3">
        <f t="shared" si="220"/>
        <v>0</v>
      </c>
      <c r="AP413" s="3">
        <f t="shared" si="221"/>
        <v>0</v>
      </c>
      <c r="AQ413" s="3">
        <f t="shared" si="222"/>
        <v>0</v>
      </c>
      <c r="AS413" s="3" t="e">
        <f t="shared" si="223"/>
        <v>#REF!</v>
      </c>
      <c r="AU413" s="3" t="e">
        <f t="shared" si="224"/>
        <v>#NAME?</v>
      </c>
      <c r="AW413" s="3">
        <f t="shared" si="225"/>
        <v>0</v>
      </c>
      <c r="AX413" s="3">
        <f t="shared" si="226"/>
        <v>0</v>
      </c>
      <c r="AY413" s="3">
        <f t="shared" si="227"/>
        <v>0</v>
      </c>
      <c r="AZ413" s="3">
        <f t="shared" si="228"/>
        <v>0</v>
      </c>
      <c r="BA413" s="3">
        <f t="shared" si="229"/>
        <v>0</v>
      </c>
      <c r="BB413" s="3">
        <f t="shared" si="230"/>
        <v>0</v>
      </c>
    </row>
    <row r="414" spans="2:54" x14ac:dyDescent="0.35">
      <c r="B414" s="14">
        <v>387</v>
      </c>
      <c r="C414" s="13"/>
      <c r="D414" s="13"/>
      <c r="E414" s="130"/>
      <c r="F414" s="130"/>
      <c r="G414" s="129" t="str">
        <f t="shared" si="198"/>
        <v/>
      </c>
      <c r="H414" s="128"/>
      <c r="I414" s="189"/>
      <c r="J414" s="128"/>
      <c r="K414" s="127"/>
      <c r="L414" s="127"/>
      <c r="M414" s="126"/>
      <c r="N414" s="7"/>
      <c r="O414" s="6"/>
      <c r="P414" s="6"/>
      <c r="Q414" s="125" t="str">
        <f t="shared" si="199"/>
        <v/>
      </c>
      <c r="R414" s="124" t="str">
        <f t="shared" si="200"/>
        <v/>
      </c>
      <c r="S414" s="123">
        <f t="shared" si="201"/>
        <v>0</v>
      </c>
      <c r="T414" s="122">
        <f t="shared" si="202"/>
        <v>0</v>
      </c>
      <c r="U414" s="123">
        <f t="shared" si="203"/>
        <v>0</v>
      </c>
      <c r="V414" s="122">
        <f t="shared" si="204"/>
        <v>0</v>
      </c>
      <c r="W414" s="123">
        <f t="shared" si="205"/>
        <v>0</v>
      </c>
      <c r="X414" s="122">
        <f t="shared" si="206"/>
        <v>0</v>
      </c>
      <c r="Y414" s="123">
        <f t="shared" si="207"/>
        <v>0</v>
      </c>
      <c r="Z414" s="122">
        <f t="shared" si="208"/>
        <v>0</v>
      </c>
      <c r="AA414" s="123">
        <f t="shared" si="209"/>
        <v>0</v>
      </c>
      <c r="AB414" s="122">
        <f t="shared" si="210"/>
        <v>0</v>
      </c>
      <c r="AD414" s="3" t="str">
        <f t="shared" si="211"/>
        <v>False</v>
      </c>
      <c r="AE414" s="3" t="str">
        <f t="shared" si="212"/>
        <v>true</v>
      </c>
      <c r="AF414" s="3" t="e">
        <f>VLOOKUP(C414,#REF!,2,FALSE)</f>
        <v>#REF!</v>
      </c>
      <c r="AG414" s="3" t="e">
        <f t="shared" si="213"/>
        <v>#REF!</v>
      </c>
      <c r="AH414" s="3">
        <f t="shared" si="214"/>
        <v>0</v>
      </c>
      <c r="AI414" s="3">
        <f t="shared" si="215"/>
        <v>0</v>
      </c>
      <c r="AJ414" s="3">
        <f t="shared" si="216"/>
        <v>0</v>
      </c>
      <c r="AL414" s="3">
        <f t="shared" si="217"/>
        <v>0</v>
      </c>
      <c r="AM414" s="3">
        <f t="shared" si="218"/>
        <v>0</v>
      </c>
      <c r="AN414" s="3">
        <f t="shared" si="219"/>
        <v>0</v>
      </c>
      <c r="AO414" s="3">
        <f t="shared" si="220"/>
        <v>0</v>
      </c>
      <c r="AP414" s="3">
        <f t="shared" si="221"/>
        <v>0</v>
      </c>
      <c r="AQ414" s="3">
        <f t="shared" si="222"/>
        <v>0</v>
      </c>
      <c r="AS414" s="3" t="e">
        <f t="shared" si="223"/>
        <v>#REF!</v>
      </c>
      <c r="AU414" s="3" t="e">
        <f t="shared" si="224"/>
        <v>#NAME?</v>
      </c>
      <c r="AW414" s="3">
        <f t="shared" si="225"/>
        <v>0</v>
      </c>
      <c r="AX414" s="3">
        <f t="shared" si="226"/>
        <v>0</v>
      </c>
      <c r="AY414" s="3">
        <f t="shared" si="227"/>
        <v>0</v>
      </c>
      <c r="AZ414" s="3">
        <f t="shared" si="228"/>
        <v>0</v>
      </c>
      <c r="BA414" s="3">
        <f t="shared" si="229"/>
        <v>0</v>
      </c>
      <c r="BB414" s="3">
        <f t="shared" si="230"/>
        <v>0</v>
      </c>
    </row>
    <row r="415" spans="2:54" x14ac:dyDescent="0.35">
      <c r="B415" s="14">
        <v>388</v>
      </c>
      <c r="C415" s="13"/>
      <c r="D415" s="13"/>
      <c r="E415" s="130"/>
      <c r="F415" s="130"/>
      <c r="G415" s="129" t="str">
        <f t="shared" si="198"/>
        <v/>
      </c>
      <c r="H415" s="128"/>
      <c r="I415" s="189"/>
      <c r="J415" s="128"/>
      <c r="K415" s="127"/>
      <c r="L415" s="127"/>
      <c r="M415" s="126"/>
      <c r="N415" s="7"/>
      <c r="O415" s="6"/>
      <c r="P415" s="6"/>
      <c r="Q415" s="125" t="str">
        <f t="shared" si="199"/>
        <v/>
      </c>
      <c r="R415" s="124" t="str">
        <f t="shared" si="200"/>
        <v/>
      </c>
      <c r="S415" s="123">
        <f t="shared" si="201"/>
        <v>0</v>
      </c>
      <c r="T415" s="122">
        <f t="shared" si="202"/>
        <v>0</v>
      </c>
      <c r="U415" s="123">
        <f t="shared" si="203"/>
        <v>0</v>
      </c>
      <c r="V415" s="122">
        <f t="shared" si="204"/>
        <v>0</v>
      </c>
      <c r="W415" s="123">
        <f t="shared" si="205"/>
        <v>0</v>
      </c>
      <c r="X415" s="122">
        <f t="shared" si="206"/>
        <v>0</v>
      </c>
      <c r="Y415" s="123">
        <f t="shared" si="207"/>
        <v>0</v>
      </c>
      <c r="Z415" s="122">
        <f t="shared" si="208"/>
        <v>0</v>
      </c>
      <c r="AA415" s="123">
        <f t="shared" si="209"/>
        <v>0</v>
      </c>
      <c r="AB415" s="122">
        <f t="shared" si="210"/>
        <v>0</v>
      </c>
      <c r="AD415" s="3" t="str">
        <f t="shared" si="211"/>
        <v>False</v>
      </c>
      <c r="AE415" s="3" t="str">
        <f t="shared" si="212"/>
        <v>true</v>
      </c>
      <c r="AF415" s="3" t="e">
        <f>VLOOKUP(C415,#REF!,2,FALSE)</f>
        <v>#REF!</v>
      </c>
      <c r="AG415" s="3" t="e">
        <f t="shared" si="213"/>
        <v>#REF!</v>
      </c>
      <c r="AH415" s="3">
        <f t="shared" si="214"/>
        <v>0</v>
      </c>
      <c r="AI415" s="3">
        <f t="shared" si="215"/>
        <v>0</v>
      </c>
      <c r="AJ415" s="3">
        <f t="shared" si="216"/>
        <v>0</v>
      </c>
      <c r="AL415" s="3">
        <f t="shared" si="217"/>
        <v>0</v>
      </c>
      <c r="AM415" s="3">
        <f t="shared" si="218"/>
        <v>0</v>
      </c>
      <c r="AN415" s="3">
        <f t="shared" si="219"/>
        <v>0</v>
      </c>
      <c r="AO415" s="3">
        <f t="shared" si="220"/>
        <v>0</v>
      </c>
      <c r="AP415" s="3">
        <f t="shared" si="221"/>
        <v>0</v>
      </c>
      <c r="AQ415" s="3">
        <f t="shared" si="222"/>
        <v>0</v>
      </c>
      <c r="AS415" s="3" t="e">
        <f t="shared" si="223"/>
        <v>#REF!</v>
      </c>
      <c r="AU415" s="3" t="e">
        <f t="shared" si="224"/>
        <v>#NAME?</v>
      </c>
      <c r="AW415" s="3">
        <f t="shared" si="225"/>
        <v>0</v>
      </c>
      <c r="AX415" s="3">
        <f t="shared" si="226"/>
        <v>0</v>
      </c>
      <c r="AY415" s="3">
        <f t="shared" si="227"/>
        <v>0</v>
      </c>
      <c r="AZ415" s="3">
        <f t="shared" si="228"/>
        <v>0</v>
      </c>
      <c r="BA415" s="3">
        <f t="shared" si="229"/>
        <v>0</v>
      </c>
      <c r="BB415" s="3">
        <f t="shared" si="230"/>
        <v>0</v>
      </c>
    </row>
    <row r="416" spans="2:54" x14ac:dyDescent="0.35">
      <c r="B416" s="14">
        <v>389</v>
      </c>
      <c r="C416" s="13"/>
      <c r="D416" s="13"/>
      <c r="E416" s="130"/>
      <c r="F416" s="130"/>
      <c r="G416" s="129" t="str">
        <f t="shared" si="198"/>
        <v/>
      </c>
      <c r="H416" s="128"/>
      <c r="I416" s="189"/>
      <c r="J416" s="128"/>
      <c r="K416" s="127"/>
      <c r="L416" s="127"/>
      <c r="M416" s="126"/>
      <c r="N416" s="7"/>
      <c r="O416" s="6"/>
      <c r="P416" s="6"/>
      <c r="Q416" s="125" t="str">
        <f t="shared" si="199"/>
        <v/>
      </c>
      <c r="R416" s="124" t="str">
        <f t="shared" si="200"/>
        <v/>
      </c>
      <c r="S416" s="123">
        <f t="shared" si="201"/>
        <v>0</v>
      </c>
      <c r="T416" s="122">
        <f t="shared" si="202"/>
        <v>0</v>
      </c>
      <c r="U416" s="123">
        <f t="shared" si="203"/>
        <v>0</v>
      </c>
      <c r="V416" s="122">
        <f t="shared" si="204"/>
        <v>0</v>
      </c>
      <c r="W416" s="123">
        <f t="shared" si="205"/>
        <v>0</v>
      </c>
      <c r="X416" s="122">
        <f t="shared" si="206"/>
        <v>0</v>
      </c>
      <c r="Y416" s="123">
        <f t="shared" si="207"/>
        <v>0</v>
      </c>
      <c r="Z416" s="122">
        <f t="shared" si="208"/>
        <v>0</v>
      </c>
      <c r="AA416" s="123">
        <f t="shared" si="209"/>
        <v>0</v>
      </c>
      <c r="AB416" s="122">
        <f t="shared" si="210"/>
        <v>0</v>
      </c>
      <c r="AD416" s="3" t="str">
        <f t="shared" si="211"/>
        <v>False</v>
      </c>
      <c r="AE416" s="3" t="str">
        <f t="shared" si="212"/>
        <v>true</v>
      </c>
      <c r="AF416" s="3" t="e">
        <f>VLOOKUP(C416,#REF!,2,FALSE)</f>
        <v>#REF!</v>
      </c>
      <c r="AG416" s="3" t="e">
        <f t="shared" si="213"/>
        <v>#REF!</v>
      </c>
      <c r="AH416" s="3">
        <f t="shared" si="214"/>
        <v>0</v>
      </c>
      <c r="AI416" s="3">
        <f t="shared" si="215"/>
        <v>0</v>
      </c>
      <c r="AJ416" s="3">
        <f t="shared" si="216"/>
        <v>0</v>
      </c>
      <c r="AL416" s="3">
        <f t="shared" si="217"/>
        <v>0</v>
      </c>
      <c r="AM416" s="3">
        <f t="shared" si="218"/>
        <v>0</v>
      </c>
      <c r="AN416" s="3">
        <f t="shared" si="219"/>
        <v>0</v>
      </c>
      <c r="AO416" s="3">
        <f t="shared" si="220"/>
        <v>0</v>
      </c>
      <c r="AP416" s="3">
        <f t="shared" si="221"/>
        <v>0</v>
      </c>
      <c r="AQ416" s="3">
        <f t="shared" si="222"/>
        <v>0</v>
      </c>
      <c r="AS416" s="3" t="e">
        <f t="shared" si="223"/>
        <v>#REF!</v>
      </c>
      <c r="AU416" s="3" t="e">
        <f t="shared" si="224"/>
        <v>#NAME?</v>
      </c>
      <c r="AW416" s="3">
        <f t="shared" si="225"/>
        <v>0</v>
      </c>
      <c r="AX416" s="3">
        <f t="shared" si="226"/>
        <v>0</v>
      </c>
      <c r="AY416" s="3">
        <f t="shared" si="227"/>
        <v>0</v>
      </c>
      <c r="AZ416" s="3">
        <f t="shared" si="228"/>
        <v>0</v>
      </c>
      <c r="BA416" s="3">
        <f t="shared" si="229"/>
        <v>0</v>
      </c>
      <c r="BB416" s="3">
        <f t="shared" si="230"/>
        <v>0</v>
      </c>
    </row>
    <row r="417" spans="1:54" x14ac:dyDescent="0.35">
      <c r="B417" s="14">
        <v>390</v>
      </c>
      <c r="C417" s="13"/>
      <c r="D417" s="13"/>
      <c r="E417" s="130"/>
      <c r="F417" s="130"/>
      <c r="G417" s="129" t="str">
        <f t="shared" si="198"/>
        <v/>
      </c>
      <c r="H417" s="128"/>
      <c r="I417" s="189"/>
      <c r="J417" s="128"/>
      <c r="K417" s="127"/>
      <c r="L417" s="127"/>
      <c r="M417" s="126"/>
      <c r="N417" s="7"/>
      <c r="O417" s="6"/>
      <c r="P417" s="6"/>
      <c r="Q417" s="125" t="str">
        <f t="shared" si="199"/>
        <v/>
      </c>
      <c r="R417" s="124" t="str">
        <f t="shared" si="200"/>
        <v/>
      </c>
      <c r="S417" s="123">
        <f t="shared" si="201"/>
        <v>0</v>
      </c>
      <c r="T417" s="122">
        <f t="shared" si="202"/>
        <v>0</v>
      </c>
      <c r="U417" s="123">
        <f t="shared" si="203"/>
        <v>0</v>
      </c>
      <c r="V417" s="122">
        <f t="shared" si="204"/>
        <v>0</v>
      </c>
      <c r="W417" s="123">
        <f t="shared" si="205"/>
        <v>0</v>
      </c>
      <c r="X417" s="122">
        <f t="shared" si="206"/>
        <v>0</v>
      </c>
      <c r="Y417" s="123">
        <f t="shared" si="207"/>
        <v>0</v>
      </c>
      <c r="Z417" s="122">
        <f t="shared" si="208"/>
        <v>0</v>
      </c>
      <c r="AA417" s="123">
        <f t="shared" si="209"/>
        <v>0</v>
      </c>
      <c r="AB417" s="122">
        <f t="shared" si="210"/>
        <v>0</v>
      </c>
      <c r="AD417" s="3" t="str">
        <f t="shared" si="211"/>
        <v>False</v>
      </c>
      <c r="AE417" s="3" t="str">
        <f t="shared" si="212"/>
        <v>true</v>
      </c>
      <c r="AF417" s="3" t="e">
        <f>VLOOKUP(C417,#REF!,2,FALSE)</f>
        <v>#REF!</v>
      </c>
      <c r="AG417" s="3" t="e">
        <f t="shared" si="213"/>
        <v>#REF!</v>
      </c>
      <c r="AH417" s="3">
        <f t="shared" si="214"/>
        <v>0</v>
      </c>
      <c r="AI417" s="3">
        <f t="shared" si="215"/>
        <v>0</v>
      </c>
      <c r="AJ417" s="3">
        <f t="shared" si="216"/>
        <v>0</v>
      </c>
      <c r="AL417" s="3">
        <f t="shared" si="217"/>
        <v>0</v>
      </c>
      <c r="AM417" s="3">
        <f t="shared" si="218"/>
        <v>0</v>
      </c>
      <c r="AN417" s="3">
        <f t="shared" si="219"/>
        <v>0</v>
      </c>
      <c r="AO417" s="3">
        <f t="shared" si="220"/>
        <v>0</v>
      </c>
      <c r="AP417" s="3">
        <f t="shared" si="221"/>
        <v>0</v>
      </c>
      <c r="AQ417" s="3">
        <f t="shared" si="222"/>
        <v>0</v>
      </c>
      <c r="AS417" s="3" t="e">
        <f t="shared" si="223"/>
        <v>#REF!</v>
      </c>
      <c r="AU417" s="3" t="e">
        <f t="shared" si="224"/>
        <v>#NAME?</v>
      </c>
      <c r="AW417" s="3">
        <f t="shared" si="225"/>
        <v>0</v>
      </c>
      <c r="AX417" s="3">
        <f t="shared" si="226"/>
        <v>0</v>
      </c>
      <c r="AY417" s="3">
        <f t="shared" si="227"/>
        <v>0</v>
      </c>
      <c r="AZ417" s="3">
        <f t="shared" si="228"/>
        <v>0</v>
      </c>
      <c r="BA417" s="3">
        <f t="shared" si="229"/>
        <v>0</v>
      </c>
      <c r="BB417" s="3">
        <f t="shared" si="230"/>
        <v>0</v>
      </c>
    </row>
    <row r="418" spans="1:54" x14ac:dyDescent="0.35">
      <c r="B418" s="14">
        <v>391</v>
      </c>
      <c r="C418" s="13"/>
      <c r="D418" s="13"/>
      <c r="E418" s="130"/>
      <c r="F418" s="130"/>
      <c r="G418" s="129" t="str">
        <f t="shared" si="198"/>
        <v/>
      </c>
      <c r="H418" s="128"/>
      <c r="I418" s="189"/>
      <c r="J418" s="128"/>
      <c r="K418" s="127"/>
      <c r="L418" s="127"/>
      <c r="M418" s="126"/>
      <c r="N418" s="7"/>
      <c r="O418" s="6"/>
      <c r="P418" s="6"/>
      <c r="Q418" s="125" t="str">
        <f t="shared" si="199"/>
        <v/>
      </c>
      <c r="R418" s="124" t="str">
        <f t="shared" si="200"/>
        <v/>
      </c>
      <c r="S418" s="123">
        <f t="shared" si="201"/>
        <v>0</v>
      </c>
      <c r="T418" s="122">
        <f t="shared" si="202"/>
        <v>0</v>
      </c>
      <c r="U418" s="123">
        <f t="shared" si="203"/>
        <v>0</v>
      </c>
      <c r="V418" s="122">
        <f t="shared" si="204"/>
        <v>0</v>
      </c>
      <c r="W418" s="123">
        <f t="shared" si="205"/>
        <v>0</v>
      </c>
      <c r="X418" s="122">
        <f t="shared" si="206"/>
        <v>0</v>
      </c>
      <c r="Y418" s="123">
        <f t="shared" si="207"/>
        <v>0</v>
      </c>
      <c r="Z418" s="122">
        <f t="shared" si="208"/>
        <v>0</v>
      </c>
      <c r="AA418" s="123">
        <f t="shared" si="209"/>
        <v>0</v>
      </c>
      <c r="AB418" s="122">
        <f t="shared" si="210"/>
        <v>0</v>
      </c>
      <c r="AD418" s="3" t="str">
        <f t="shared" si="211"/>
        <v>False</v>
      </c>
      <c r="AE418" s="3" t="str">
        <f t="shared" si="212"/>
        <v>true</v>
      </c>
      <c r="AF418" s="3" t="e">
        <f>VLOOKUP(C418,#REF!,2,FALSE)</f>
        <v>#REF!</v>
      </c>
      <c r="AG418" s="3" t="e">
        <f t="shared" si="213"/>
        <v>#REF!</v>
      </c>
      <c r="AH418" s="3">
        <f t="shared" si="214"/>
        <v>0</v>
      </c>
      <c r="AI418" s="3">
        <f t="shared" si="215"/>
        <v>0</v>
      </c>
      <c r="AJ418" s="3">
        <f t="shared" si="216"/>
        <v>0</v>
      </c>
      <c r="AL418" s="3">
        <f t="shared" si="217"/>
        <v>0</v>
      </c>
      <c r="AM418" s="3">
        <f t="shared" si="218"/>
        <v>0</v>
      </c>
      <c r="AN418" s="3">
        <f t="shared" si="219"/>
        <v>0</v>
      </c>
      <c r="AO418" s="3">
        <f t="shared" si="220"/>
        <v>0</v>
      </c>
      <c r="AP418" s="3">
        <f t="shared" si="221"/>
        <v>0</v>
      </c>
      <c r="AQ418" s="3">
        <f t="shared" si="222"/>
        <v>0</v>
      </c>
      <c r="AS418" s="3" t="e">
        <f t="shared" si="223"/>
        <v>#REF!</v>
      </c>
      <c r="AU418" s="3" t="e">
        <f t="shared" si="224"/>
        <v>#NAME?</v>
      </c>
      <c r="AW418" s="3">
        <f t="shared" si="225"/>
        <v>0</v>
      </c>
      <c r="AX418" s="3">
        <f t="shared" si="226"/>
        <v>0</v>
      </c>
      <c r="AY418" s="3">
        <f t="shared" si="227"/>
        <v>0</v>
      </c>
      <c r="AZ418" s="3">
        <f t="shared" si="228"/>
        <v>0</v>
      </c>
      <c r="BA418" s="3">
        <f t="shared" si="229"/>
        <v>0</v>
      </c>
      <c r="BB418" s="3">
        <f t="shared" si="230"/>
        <v>0</v>
      </c>
    </row>
    <row r="419" spans="1:54" x14ac:dyDescent="0.35">
      <c r="A419" s="35"/>
      <c r="B419" s="14">
        <v>392</v>
      </c>
      <c r="C419" s="13"/>
      <c r="D419" s="13"/>
      <c r="E419" s="130"/>
      <c r="F419" s="130"/>
      <c r="G419" s="129" t="str">
        <f t="shared" si="198"/>
        <v/>
      </c>
      <c r="H419" s="128"/>
      <c r="I419" s="189"/>
      <c r="J419" s="128"/>
      <c r="K419" s="127"/>
      <c r="L419" s="127"/>
      <c r="M419" s="126"/>
      <c r="N419" s="7"/>
      <c r="O419" s="6"/>
      <c r="P419" s="6"/>
      <c r="Q419" s="125" t="str">
        <f t="shared" si="199"/>
        <v/>
      </c>
      <c r="R419" s="124" t="str">
        <f t="shared" si="200"/>
        <v/>
      </c>
      <c r="S419" s="123">
        <f t="shared" si="201"/>
        <v>0</v>
      </c>
      <c r="T419" s="122">
        <f t="shared" si="202"/>
        <v>0</v>
      </c>
      <c r="U419" s="123">
        <f t="shared" si="203"/>
        <v>0</v>
      </c>
      <c r="V419" s="122">
        <f t="shared" si="204"/>
        <v>0</v>
      </c>
      <c r="W419" s="123">
        <f t="shared" si="205"/>
        <v>0</v>
      </c>
      <c r="X419" s="122">
        <f t="shared" si="206"/>
        <v>0</v>
      </c>
      <c r="Y419" s="123">
        <f t="shared" si="207"/>
        <v>0</v>
      </c>
      <c r="Z419" s="122">
        <f t="shared" si="208"/>
        <v>0</v>
      </c>
      <c r="AA419" s="123">
        <f t="shared" si="209"/>
        <v>0</v>
      </c>
      <c r="AB419" s="122">
        <f t="shared" si="210"/>
        <v>0</v>
      </c>
      <c r="AD419" s="3" t="str">
        <f t="shared" si="211"/>
        <v>False</v>
      </c>
      <c r="AE419" s="3" t="str">
        <f t="shared" si="212"/>
        <v>true</v>
      </c>
      <c r="AF419" s="3" t="e">
        <f>VLOOKUP(C419,#REF!,2,FALSE)</f>
        <v>#REF!</v>
      </c>
      <c r="AG419" s="3" t="e">
        <f t="shared" si="213"/>
        <v>#REF!</v>
      </c>
      <c r="AH419" s="3">
        <f t="shared" si="214"/>
        <v>0</v>
      </c>
      <c r="AI419" s="3">
        <f t="shared" si="215"/>
        <v>0</v>
      </c>
      <c r="AJ419" s="3">
        <f t="shared" si="216"/>
        <v>0</v>
      </c>
      <c r="AL419" s="3">
        <f t="shared" si="217"/>
        <v>0</v>
      </c>
      <c r="AM419" s="3">
        <f t="shared" si="218"/>
        <v>0</v>
      </c>
      <c r="AN419" s="3">
        <f t="shared" si="219"/>
        <v>0</v>
      </c>
      <c r="AO419" s="3">
        <f t="shared" si="220"/>
        <v>0</v>
      </c>
      <c r="AP419" s="3">
        <f t="shared" si="221"/>
        <v>0</v>
      </c>
      <c r="AQ419" s="3">
        <f t="shared" si="222"/>
        <v>0</v>
      </c>
      <c r="AS419" s="3" t="e">
        <f t="shared" si="223"/>
        <v>#REF!</v>
      </c>
      <c r="AU419" s="3" t="e">
        <f t="shared" si="224"/>
        <v>#NAME?</v>
      </c>
      <c r="AW419" s="3">
        <f t="shared" si="225"/>
        <v>0</v>
      </c>
      <c r="AX419" s="3">
        <f t="shared" si="226"/>
        <v>0</v>
      </c>
      <c r="AY419" s="3">
        <f t="shared" si="227"/>
        <v>0</v>
      </c>
      <c r="AZ419" s="3">
        <f t="shared" si="228"/>
        <v>0</v>
      </c>
      <c r="BA419" s="3">
        <f t="shared" si="229"/>
        <v>0</v>
      </c>
      <c r="BB419" s="3">
        <f t="shared" si="230"/>
        <v>0</v>
      </c>
    </row>
    <row r="420" spans="1:54" x14ac:dyDescent="0.35">
      <c r="B420" s="14">
        <v>393</v>
      </c>
      <c r="C420" s="13"/>
      <c r="D420" s="13"/>
      <c r="E420" s="130"/>
      <c r="F420" s="130"/>
      <c r="G420" s="129" t="str">
        <f t="shared" si="198"/>
        <v/>
      </c>
      <c r="H420" s="128"/>
      <c r="I420" s="189"/>
      <c r="J420" s="128"/>
      <c r="K420" s="127"/>
      <c r="L420" s="127"/>
      <c r="M420" s="126"/>
      <c r="N420" s="7"/>
      <c r="O420" s="6"/>
      <c r="P420" s="6"/>
      <c r="Q420" s="125" t="str">
        <f t="shared" si="199"/>
        <v/>
      </c>
      <c r="R420" s="124" t="str">
        <f t="shared" si="200"/>
        <v/>
      </c>
      <c r="S420" s="123">
        <f t="shared" si="201"/>
        <v>0</v>
      </c>
      <c r="T420" s="122">
        <f t="shared" si="202"/>
        <v>0</v>
      </c>
      <c r="U420" s="123">
        <f t="shared" si="203"/>
        <v>0</v>
      </c>
      <c r="V420" s="122">
        <f t="shared" si="204"/>
        <v>0</v>
      </c>
      <c r="W420" s="123">
        <f t="shared" si="205"/>
        <v>0</v>
      </c>
      <c r="X420" s="122">
        <f t="shared" si="206"/>
        <v>0</v>
      </c>
      <c r="Y420" s="123">
        <f t="shared" si="207"/>
        <v>0</v>
      </c>
      <c r="Z420" s="122">
        <f t="shared" si="208"/>
        <v>0</v>
      </c>
      <c r="AA420" s="123">
        <f t="shared" si="209"/>
        <v>0</v>
      </c>
      <c r="AB420" s="122">
        <f t="shared" si="210"/>
        <v>0</v>
      </c>
      <c r="AD420" s="3" t="str">
        <f t="shared" si="211"/>
        <v>False</v>
      </c>
      <c r="AE420" s="3" t="str">
        <f t="shared" si="212"/>
        <v>true</v>
      </c>
      <c r="AF420" s="3" t="e">
        <f>VLOOKUP(C420,#REF!,2,FALSE)</f>
        <v>#REF!</v>
      </c>
      <c r="AG420" s="3" t="e">
        <f t="shared" si="213"/>
        <v>#REF!</v>
      </c>
      <c r="AH420" s="3">
        <f t="shared" si="214"/>
        <v>0</v>
      </c>
      <c r="AI420" s="3">
        <f t="shared" si="215"/>
        <v>0</v>
      </c>
      <c r="AJ420" s="3">
        <f t="shared" si="216"/>
        <v>0</v>
      </c>
      <c r="AL420" s="3">
        <f t="shared" si="217"/>
        <v>0</v>
      </c>
      <c r="AM420" s="3">
        <f t="shared" si="218"/>
        <v>0</v>
      </c>
      <c r="AN420" s="3">
        <f t="shared" si="219"/>
        <v>0</v>
      </c>
      <c r="AO420" s="3">
        <f t="shared" si="220"/>
        <v>0</v>
      </c>
      <c r="AP420" s="3">
        <f t="shared" si="221"/>
        <v>0</v>
      </c>
      <c r="AQ420" s="3">
        <f t="shared" si="222"/>
        <v>0</v>
      </c>
      <c r="AS420" s="3" t="e">
        <f t="shared" si="223"/>
        <v>#REF!</v>
      </c>
      <c r="AU420" s="3" t="e">
        <f t="shared" si="224"/>
        <v>#NAME?</v>
      </c>
      <c r="AW420" s="3">
        <f t="shared" si="225"/>
        <v>0</v>
      </c>
      <c r="AX420" s="3">
        <f t="shared" si="226"/>
        <v>0</v>
      </c>
      <c r="AY420" s="3">
        <f t="shared" si="227"/>
        <v>0</v>
      </c>
      <c r="AZ420" s="3">
        <f t="shared" si="228"/>
        <v>0</v>
      </c>
      <c r="BA420" s="3">
        <f t="shared" si="229"/>
        <v>0</v>
      </c>
      <c r="BB420" s="3">
        <f t="shared" si="230"/>
        <v>0</v>
      </c>
    </row>
    <row r="421" spans="1:54" x14ac:dyDescent="0.35">
      <c r="B421" s="14">
        <v>394</v>
      </c>
      <c r="C421" s="13"/>
      <c r="D421" s="13"/>
      <c r="E421" s="130"/>
      <c r="F421" s="130"/>
      <c r="G421" s="129" t="str">
        <f t="shared" si="198"/>
        <v/>
      </c>
      <c r="H421" s="128"/>
      <c r="I421" s="189"/>
      <c r="J421" s="128"/>
      <c r="K421" s="127"/>
      <c r="L421" s="127"/>
      <c r="M421" s="126"/>
      <c r="N421" s="7"/>
      <c r="O421" s="6"/>
      <c r="P421" s="6"/>
      <c r="Q421" s="125" t="str">
        <f t="shared" si="199"/>
        <v/>
      </c>
      <c r="R421" s="124" t="str">
        <f t="shared" si="200"/>
        <v/>
      </c>
      <c r="S421" s="123">
        <f t="shared" si="201"/>
        <v>0</v>
      </c>
      <c r="T421" s="122">
        <f t="shared" si="202"/>
        <v>0</v>
      </c>
      <c r="U421" s="123">
        <f t="shared" si="203"/>
        <v>0</v>
      </c>
      <c r="V421" s="122">
        <f t="shared" si="204"/>
        <v>0</v>
      </c>
      <c r="W421" s="123">
        <f t="shared" si="205"/>
        <v>0</v>
      </c>
      <c r="X421" s="122">
        <f t="shared" si="206"/>
        <v>0</v>
      </c>
      <c r="Y421" s="123">
        <f t="shared" si="207"/>
        <v>0</v>
      </c>
      <c r="Z421" s="122">
        <f t="shared" si="208"/>
        <v>0</v>
      </c>
      <c r="AA421" s="123">
        <f t="shared" si="209"/>
        <v>0</v>
      </c>
      <c r="AB421" s="122">
        <f t="shared" si="210"/>
        <v>0</v>
      </c>
      <c r="AD421" s="3" t="str">
        <f t="shared" si="211"/>
        <v>False</v>
      </c>
      <c r="AE421" s="3" t="str">
        <f t="shared" si="212"/>
        <v>true</v>
      </c>
      <c r="AF421" s="3" t="e">
        <f>VLOOKUP(C421,#REF!,2,FALSE)</f>
        <v>#REF!</v>
      </c>
      <c r="AG421" s="3" t="e">
        <f t="shared" si="213"/>
        <v>#REF!</v>
      </c>
      <c r="AH421" s="3">
        <f t="shared" si="214"/>
        <v>0</v>
      </c>
      <c r="AI421" s="3">
        <f t="shared" si="215"/>
        <v>0</v>
      </c>
      <c r="AJ421" s="3">
        <f t="shared" si="216"/>
        <v>0</v>
      </c>
      <c r="AL421" s="3">
        <f t="shared" si="217"/>
        <v>0</v>
      </c>
      <c r="AM421" s="3">
        <f t="shared" si="218"/>
        <v>0</v>
      </c>
      <c r="AN421" s="3">
        <f t="shared" si="219"/>
        <v>0</v>
      </c>
      <c r="AO421" s="3">
        <f t="shared" si="220"/>
        <v>0</v>
      </c>
      <c r="AP421" s="3">
        <f t="shared" si="221"/>
        <v>0</v>
      </c>
      <c r="AQ421" s="3">
        <f t="shared" si="222"/>
        <v>0</v>
      </c>
      <c r="AS421" s="3" t="e">
        <f t="shared" si="223"/>
        <v>#REF!</v>
      </c>
      <c r="AU421" s="3" t="e">
        <f t="shared" si="224"/>
        <v>#NAME?</v>
      </c>
      <c r="AW421" s="3">
        <f t="shared" si="225"/>
        <v>0</v>
      </c>
      <c r="AX421" s="3">
        <f t="shared" si="226"/>
        <v>0</v>
      </c>
      <c r="AY421" s="3">
        <f t="shared" si="227"/>
        <v>0</v>
      </c>
      <c r="AZ421" s="3">
        <f t="shared" si="228"/>
        <v>0</v>
      </c>
      <c r="BA421" s="3">
        <f t="shared" si="229"/>
        <v>0</v>
      </c>
      <c r="BB421" s="3">
        <f t="shared" si="230"/>
        <v>0</v>
      </c>
    </row>
    <row r="422" spans="1:54" x14ac:dyDescent="0.35">
      <c r="B422" s="14">
        <v>395</v>
      </c>
      <c r="C422" s="13"/>
      <c r="D422" s="13"/>
      <c r="E422" s="130"/>
      <c r="F422" s="130"/>
      <c r="G422" s="129" t="str">
        <f t="shared" si="198"/>
        <v/>
      </c>
      <c r="H422" s="128"/>
      <c r="I422" s="189"/>
      <c r="J422" s="128"/>
      <c r="K422" s="127"/>
      <c r="L422" s="127"/>
      <c r="M422" s="126"/>
      <c r="N422" s="7"/>
      <c r="O422" s="6"/>
      <c r="P422" s="6"/>
      <c r="Q422" s="125" t="str">
        <f t="shared" si="199"/>
        <v/>
      </c>
      <c r="R422" s="124" t="str">
        <f t="shared" si="200"/>
        <v/>
      </c>
      <c r="S422" s="123">
        <f t="shared" si="201"/>
        <v>0</v>
      </c>
      <c r="T422" s="122">
        <f t="shared" si="202"/>
        <v>0</v>
      </c>
      <c r="U422" s="123">
        <f t="shared" si="203"/>
        <v>0</v>
      </c>
      <c r="V422" s="122">
        <f t="shared" si="204"/>
        <v>0</v>
      </c>
      <c r="W422" s="123">
        <f t="shared" si="205"/>
        <v>0</v>
      </c>
      <c r="X422" s="122">
        <f t="shared" si="206"/>
        <v>0</v>
      </c>
      <c r="Y422" s="123">
        <f t="shared" si="207"/>
        <v>0</v>
      </c>
      <c r="Z422" s="122">
        <f t="shared" si="208"/>
        <v>0</v>
      </c>
      <c r="AA422" s="123">
        <f t="shared" si="209"/>
        <v>0</v>
      </c>
      <c r="AB422" s="122">
        <f t="shared" si="210"/>
        <v>0</v>
      </c>
      <c r="AD422" s="3" t="str">
        <f t="shared" si="211"/>
        <v>False</v>
      </c>
      <c r="AE422" s="3" t="str">
        <f t="shared" si="212"/>
        <v>true</v>
      </c>
      <c r="AF422" s="3" t="e">
        <f>VLOOKUP(C422,#REF!,2,FALSE)</f>
        <v>#REF!</v>
      </c>
      <c r="AG422" s="3" t="e">
        <f t="shared" si="213"/>
        <v>#REF!</v>
      </c>
      <c r="AH422" s="3">
        <f t="shared" si="214"/>
        <v>0</v>
      </c>
      <c r="AI422" s="3">
        <f t="shared" si="215"/>
        <v>0</v>
      </c>
      <c r="AJ422" s="3">
        <f t="shared" si="216"/>
        <v>0</v>
      </c>
      <c r="AL422" s="3">
        <f t="shared" si="217"/>
        <v>0</v>
      </c>
      <c r="AM422" s="3">
        <f t="shared" si="218"/>
        <v>0</v>
      </c>
      <c r="AN422" s="3">
        <f t="shared" si="219"/>
        <v>0</v>
      </c>
      <c r="AO422" s="3">
        <f t="shared" si="220"/>
        <v>0</v>
      </c>
      <c r="AP422" s="3">
        <f t="shared" si="221"/>
        <v>0</v>
      </c>
      <c r="AQ422" s="3">
        <f t="shared" si="222"/>
        <v>0</v>
      </c>
      <c r="AS422" s="3" t="e">
        <f t="shared" si="223"/>
        <v>#REF!</v>
      </c>
      <c r="AU422" s="3" t="e">
        <f t="shared" si="224"/>
        <v>#NAME?</v>
      </c>
      <c r="AW422" s="3">
        <f t="shared" si="225"/>
        <v>0</v>
      </c>
      <c r="AX422" s="3">
        <f t="shared" si="226"/>
        <v>0</v>
      </c>
      <c r="AY422" s="3">
        <f t="shared" si="227"/>
        <v>0</v>
      </c>
      <c r="AZ422" s="3">
        <f t="shared" si="228"/>
        <v>0</v>
      </c>
      <c r="BA422" s="3">
        <f t="shared" si="229"/>
        <v>0</v>
      </c>
      <c r="BB422" s="3">
        <f t="shared" si="230"/>
        <v>0</v>
      </c>
    </row>
    <row r="423" spans="1:54" x14ac:dyDescent="0.35">
      <c r="B423" s="14">
        <v>396</v>
      </c>
      <c r="C423" s="13"/>
      <c r="D423" s="13"/>
      <c r="E423" s="130"/>
      <c r="F423" s="130"/>
      <c r="G423" s="129" t="str">
        <f t="shared" si="198"/>
        <v/>
      </c>
      <c r="H423" s="128"/>
      <c r="I423" s="189"/>
      <c r="J423" s="128"/>
      <c r="K423" s="127"/>
      <c r="L423" s="127"/>
      <c r="M423" s="126"/>
      <c r="N423" s="7"/>
      <c r="O423" s="6"/>
      <c r="P423" s="6"/>
      <c r="Q423" s="125" t="str">
        <f t="shared" si="199"/>
        <v/>
      </c>
      <c r="R423" s="124" t="str">
        <f t="shared" si="200"/>
        <v/>
      </c>
      <c r="S423" s="123">
        <f t="shared" si="201"/>
        <v>0</v>
      </c>
      <c r="T423" s="122">
        <f t="shared" si="202"/>
        <v>0</v>
      </c>
      <c r="U423" s="123">
        <f t="shared" si="203"/>
        <v>0</v>
      </c>
      <c r="V423" s="122">
        <f t="shared" si="204"/>
        <v>0</v>
      </c>
      <c r="W423" s="123">
        <f t="shared" si="205"/>
        <v>0</v>
      </c>
      <c r="X423" s="122">
        <f t="shared" si="206"/>
        <v>0</v>
      </c>
      <c r="Y423" s="123">
        <f t="shared" si="207"/>
        <v>0</v>
      </c>
      <c r="Z423" s="122">
        <f t="shared" si="208"/>
        <v>0</v>
      </c>
      <c r="AA423" s="123">
        <f t="shared" si="209"/>
        <v>0</v>
      </c>
      <c r="AB423" s="122">
        <f t="shared" si="210"/>
        <v>0</v>
      </c>
      <c r="AD423" s="3" t="str">
        <f t="shared" si="211"/>
        <v>False</v>
      </c>
      <c r="AE423" s="3" t="str">
        <f t="shared" si="212"/>
        <v>true</v>
      </c>
      <c r="AF423" s="3" t="e">
        <f>VLOOKUP(C423,#REF!,2,FALSE)</f>
        <v>#REF!</v>
      </c>
      <c r="AG423" s="3" t="e">
        <f t="shared" si="213"/>
        <v>#REF!</v>
      </c>
      <c r="AH423" s="3">
        <f t="shared" si="214"/>
        <v>0</v>
      </c>
      <c r="AI423" s="3">
        <f t="shared" si="215"/>
        <v>0</v>
      </c>
      <c r="AJ423" s="3">
        <f t="shared" si="216"/>
        <v>0</v>
      </c>
      <c r="AL423" s="3">
        <f t="shared" si="217"/>
        <v>0</v>
      </c>
      <c r="AM423" s="3">
        <f t="shared" si="218"/>
        <v>0</v>
      </c>
      <c r="AN423" s="3">
        <f t="shared" si="219"/>
        <v>0</v>
      </c>
      <c r="AO423" s="3">
        <f t="shared" si="220"/>
        <v>0</v>
      </c>
      <c r="AP423" s="3">
        <f t="shared" si="221"/>
        <v>0</v>
      </c>
      <c r="AQ423" s="3">
        <f t="shared" si="222"/>
        <v>0</v>
      </c>
      <c r="AS423" s="3" t="e">
        <f t="shared" si="223"/>
        <v>#REF!</v>
      </c>
      <c r="AU423" s="3" t="e">
        <f t="shared" si="224"/>
        <v>#NAME?</v>
      </c>
      <c r="AW423" s="3">
        <f t="shared" si="225"/>
        <v>0</v>
      </c>
      <c r="AX423" s="3">
        <f t="shared" si="226"/>
        <v>0</v>
      </c>
      <c r="AY423" s="3">
        <f t="shared" si="227"/>
        <v>0</v>
      </c>
      <c r="AZ423" s="3">
        <f t="shared" si="228"/>
        <v>0</v>
      </c>
      <c r="BA423" s="3">
        <f t="shared" si="229"/>
        <v>0</v>
      </c>
      <c r="BB423" s="3">
        <f t="shared" si="230"/>
        <v>0</v>
      </c>
    </row>
    <row r="424" spans="1:54" x14ac:dyDescent="0.35">
      <c r="B424" s="14">
        <v>397</v>
      </c>
      <c r="C424" s="13"/>
      <c r="D424" s="13"/>
      <c r="E424" s="130"/>
      <c r="F424" s="130"/>
      <c r="G424" s="129" t="str">
        <f t="shared" si="198"/>
        <v/>
      </c>
      <c r="H424" s="128"/>
      <c r="I424" s="189"/>
      <c r="J424" s="128"/>
      <c r="K424" s="127"/>
      <c r="L424" s="127"/>
      <c r="M424" s="126"/>
      <c r="N424" s="7"/>
      <c r="O424" s="6"/>
      <c r="P424" s="6"/>
      <c r="Q424" s="125" t="str">
        <f t="shared" si="199"/>
        <v/>
      </c>
      <c r="R424" s="124" t="str">
        <f t="shared" si="200"/>
        <v/>
      </c>
      <c r="S424" s="123">
        <f t="shared" si="201"/>
        <v>0</v>
      </c>
      <c r="T424" s="122">
        <f t="shared" si="202"/>
        <v>0</v>
      </c>
      <c r="U424" s="123">
        <f t="shared" si="203"/>
        <v>0</v>
      </c>
      <c r="V424" s="122">
        <f t="shared" si="204"/>
        <v>0</v>
      </c>
      <c r="W424" s="123">
        <f t="shared" si="205"/>
        <v>0</v>
      </c>
      <c r="X424" s="122">
        <f t="shared" si="206"/>
        <v>0</v>
      </c>
      <c r="Y424" s="123">
        <f t="shared" si="207"/>
        <v>0</v>
      </c>
      <c r="Z424" s="122">
        <f t="shared" si="208"/>
        <v>0</v>
      </c>
      <c r="AA424" s="123">
        <f t="shared" si="209"/>
        <v>0</v>
      </c>
      <c r="AB424" s="122">
        <f t="shared" si="210"/>
        <v>0</v>
      </c>
      <c r="AD424" s="3" t="str">
        <f t="shared" si="211"/>
        <v>False</v>
      </c>
      <c r="AE424" s="3" t="str">
        <f t="shared" si="212"/>
        <v>true</v>
      </c>
      <c r="AF424" s="3" t="e">
        <f>VLOOKUP(C424,#REF!,2,FALSE)</f>
        <v>#REF!</v>
      </c>
      <c r="AG424" s="3" t="e">
        <f t="shared" si="213"/>
        <v>#REF!</v>
      </c>
      <c r="AH424" s="3">
        <f t="shared" si="214"/>
        <v>0</v>
      </c>
      <c r="AI424" s="3">
        <f t="shared" si="215"/>
        <v>0</v>
      </c>
      <c r="AJ424" s="3">
        <f t="shared" si="216"/>
        <v>0</v>
      </c>
      <c r="AL424" s="3">
        <f t="shared" si="217"/>
        <v>0</v>
      </c>
      <c r="AM424" s="3">
        <f t="shared" si="218"/>
        <v>0</v>
      </c>
      <c r="AN424" s="3">
        <f t="shared" si="219"/>
        <v>0</v>
      </c>
      <c r="AO424" s="3">
        <f t="shared" si="220"/>
        <v>0</v>
      </c>
      <c r="AP424" s="3">
        <f t="shared" si="221"/>
        <v>0</v>
      </c>
      <c r="AQ424" s="3">
        <f t="shared" si="222"/>
        <v>0</v>
      </c>
      <c r="AS424" s="3" t="e">
        <f t="shared" si="223"/>
        <v>#REF!</v>
      </c>
      <c r="AU424" s="3" t="e">
        <f t="shared" si="224"/>
        <v>#NAME?</v>
      </c>
      <c r="AW424" s="3">
        <f t="shared" si="225"/>
        <v>0</v>
      </c>
      <c r="AX424" s="3">
        <f t="shared" si="226"/>
        <v>0</v>
      </c>
      <c r="AY424" s="3">
        <f t="shared" si="227"/>
        <v>0</v>
      </c>
      <c r="AZ424" s="3">
        <f t="shared" si="228"/>
        <v>0</v>
      </c>
      <c r="BA424" s="3">
        <f t="shared" si="229"/>
        <v>0</v>
      </c>
      <c r="BB424" s="3">
        <f t="shared" si="230"/>
        <v>0</v>
      </c>
    </row>
    <row r="425" spans="1:54" x14ac:dyDescent="0.35">
      <c r="B425" s="14">
        <v>398</v>
      </c>
      <c r="C425" s="13"/>
      <c r="D425" s="13"/>
      <c r="E425" s="130"/>
      <c r="F425" s="130"/>
      <c r="G425" s="129" t="str">
        <f t="shared" si="198"/>
        <v/>
      </c>
      <c r="H425" s="128"/>
      <c r="I425" s="189"/>
      <c r="J425" s="128"/>
      <c r="K425" s="127"/>
      <c r="L425" s="127"/>
      <c r="M425" s="126"/>
      <c r="N425" s="7"/>
      <c r="O425" s="6"/>
      <c r="P425" s="6"/>
      <c r="Q425" s="125" t="str">
        <f t="shared" si="199"/>
        <v/>
      </c>
      <c r="R425" s="124" t="str">
        <f t="shared" si="200"/>
        <v/>
      </c>
      <c r="S425" s="123">
        <f t="shared" si="201"/>
        <v>0</v>
      </c>
      <c r="T425" s="122">
        <f t="shared" si="202"/>
        <v>0</v>
      </c>
      <c r="U425" s="123">
        <f t="shared" si="203"/>
        <v>0</v>
      </c>
      <c r="V425" s="122">
        <f t="shared" si="204"/>
        <v>0</v>
      </c>
      <c r="W425" s="123">
        <f t="shared" si="205"/>
        <v>0</v>
      </c>
      <c r="X425" s="122">
        <f t="shared" si="206"/>
        <v>0</v>
      </c>
      <c r="Y425" s="123">
        <f t="shared" si="207"/>
        <v>0</v>
      </c>
      <c r="Z425" s="122">
        <f t="shared" si="208"/>
        <v>0</v>
      </c>
      <c r="AA425" s="123">
        <f t="shared" si="209"/>
        <v>0</v>
      </c>
      <c r="AB425" s="122">
        <f t="shared" si="210"/>
        <v>0</v>
      </c>
      <c r="AD425" s="3" t="str">
        <f t="shared" si="211"/>
        <v>False</v>
      </c>
      <c r="AE425" s="3" t="str">
        <f t="shared" si="212"/>
        <v>true</v>
      </c>
      <c r="AF425" s="3" t="e">
        <f>VLOOKUP(C425,#REF!,2,FALSE)</f>
        <v>#REF!</v>
      </c>
      <c r="AG425" s="3" t="e">
        <f t="shared" si="213"/>
        <v>#REF!</v>
      </c>
      <c r="AH425" s="3">
        <f t="shared" si="214"/>
        <v>0</v>
      </c>
      <c r="AI425" s="3">
        <f t="shared" si="215"/>
        <v>0</v>
      </c>
      <c r="AJ425" s="3">
        <f t="shared" si="216"/>
        <v>0</v>
      </c>
      <c r="AL425" s="3">
        <f t="shared" si="217"/>
        <v>0</v>
      </c>
      <c r="AM425" s="3">
        <f t="shared" si="218"/>
        <v>0</v>
      </c>
      <c r="AN425" s="3">
        <f t="shared" si="219"/>
        <v>0</v>
      </c>
      <c r="AO425" s="3">
        <f t="shared" si="220"/>
        <v>0</v>
      </c>
      <c r="AP425" s="3">
        <f t="shared" si="221"/>
        <v>0</v>
      </c>
      <c r="AQ425" s="3">
        <f t="shared" si="222"/>
        <v>0</v>
      </c>
      <c r="AS425" s="3" t="e">
        <f t="shared" si="223"/>
        <v>#REF!</v>
      </c>
      <c r="AU425" s="3" t="e">
        <f t="shared" si="224"/>
        <v>#NAME?</v>
      </c>
      <c r="AW425" s="3">
        <f t="shared" si="225"/>
        <v>0</v>
      </c>
      <c r="AX425" s="3">
        <f t="shared" si="226"/>
        <v>0</v>
      </c>
      <c r="AY425" s="3">
        <f t="shared" si="227"/>
        <v>0</v>
      </c>
      <c r="AZ425" s="3">
        <f t="shared" si="228"/>
        <v>0</v>
      </c>
      <c r="BA425" s="3">
        <f t="shared" si="229"/>
        <v>0</v>
      </c>
      <c r="BB425" s="3">
        <f t="shared" si="230"/>
        <v>0</v>
      </c>
    </row>
    <row r="426" spans="1:54" x14ac:dyDescent="0.35">
      <c r="B426" s="14">
        <v>399</v>
      </c>
      <c r="C426" s="13"/>
      <c r="D426" s="13"/>
      <c r="E426" s="130"/>
      <c r="F426" s="130"/>
      <c r="G426" s="129" t="str">
        <f t="shared" si="198"/>
        <v/>
      </c>
      <c r="H426" s="128"/>
      <c r="I426" s="189"/>
      <c r="J426" s="128"/>
      <c r="K426" s="127"/>
      <c r="L426" s="127"/>
      <c r="M426" s="126"/>
      <c r="N426" s="7"/>
      <c r="O426" s="6"/>
      <c r="P426" s="6"/>
      <c r="Q426" s="125" t="str">
        <f t="shared" si="199"/>
        <v/>
      </c>
      <c r="R426" s="124" t="str">
        <f t="shared" si="200"/>
        <v/>
      </c>
      <c r="S426" s="123">
        <f t="shared" si="201"/>
        <v>0</v>
      </c>
      <c r="T426" s="122">
        <f t="shared" si="202"/>
        <v>0</v>
      </c>
      <c r="U426" s="123">
        <f t="shared" si="203"/>
        <v>0</v>
      </c>
      <c r="V426" s="122">
        <f t="shared" si="204"/>
        <v>0</v>
      </c>
      <c r="W426" s="123">
        <f t="shared" si="205"/>
        <v>0</v>
      </c>
      <c r="X426" s="122">
        <f t="shared" si="206"/>
        <v>0</v>
      </c>
      <c r="Y426" s="123">
        <f t="shared" si="207"/>
        <v>0</v>
      </c>
      <c r="Z426" s="122">
        <f t="shared" si="208"/>
        <v>0</v>
      </c>
      <c r="AA426" s="123">
        <f t="shared" si="209"/>
        <v>0</v>
      </c>
      <c r="AB426" s="122">
        <f t="shared" si="210"/>
        <v>0</v>
      </c>
      <c r="AD426" s="3" t="str">
        <f t="shared" si="211"/>
        <v>False</v>
      </c>
      <c r="AE426" s="3" t="str">
        <f t="shared" si="212"/>
        <v>true</v>
      </c>
      <c r="AF426" s="3" t="e">
        <f>VLOOKUP(C426,#REF!,2,FALSE)</f>
        <v>#REF!</v>
      </c>
      <c r="AG426" s="3" t="e">
        <f t="shared" si="213"/>
        <v>#REF!</v>
      </c>
      <c r="AH426" s="3">
        <f t="shared" si="214"/>
        <v>0</v>
      </c>
      <c r="AI426" s="3">
        <f t="shared" si="215"/>
        <v>0</v>
      </c>
      <c r="AJ426" s="3">
        <f t="shared" si="216"/>
        <v>0</v>
      </c>
      <c r="AL426" s="3">
        <f t="shared" si="217"/>
        <v>0</v>
      </c>
      <c r="AM426" s="3">
        <f t="shared" si="218"/>
        <v>0</v>
      </c>
      <c r="AN426" s="3">
        <f t="shared" si="219"/>
        <v>0</v>
      </c>
      <c r="AO426" s="3">
        <f t="shared" si="220"/>
        <v>0</v>
      </c>
      <c r="AP426" s="3">
        <f t="shared" si="221"/>
        <v>0</v>
      </c>
      <c r="AQ426" s="3">
        <f t="shared" si="222"/>
        <v>0</v>
      </c>
      <c r="AS426" s="3" t="e">
        <f t="shared" si="223"/>
        <v>#REF!</v>
      </c>
      <c r="AU426" s="3" t="e">
        <f t="shared" si="224"/>
        <v>#NAME?</v>
      </c>
      <c r="AW426" s="3">
        <f t="shared" si="225"/>
        <v>0</v>
      </c>
      <c r="AX426" s="3">
        <f t="shared" si="226"/>
        <v>0</v>
      </c>
      <c r="AY426" s="3">
        <f t="shared" si="227"/>
        <v>0</v>
      </c>
      <c r="AZ426" s="3">
        <f t="shared" si="228"/>
        <v>0</v>
      </c>
      <c r="BA426" s="3">
        <f t="shared" si="229"/>
        <v>0</v>
      </c>
      <c r="BB426" s="3">
        <f t="shared" si="230"/>
        <v>0</v>
      </c>
    </row>
    <row r="427" spans="1:54" x14ac:dyDescent="0.35">
      <c r="B427" s="14">
        <v>400</v>
      </c>
      <c r="C427" s="13"/>
      <c r="D427" s="13"/>
      <c r="E427" s="130"/>
      <c r="F427" s="130"/>
      <c r="G427" s="129" t="str">
        <f t="shared" si="198"/>
        <v/>
      </c>
      <c r="H427" s="128"/>
      <c r="I427" s="189"/>
      <c r="J427" s="128"/>
      <c r="K427" s="127"/>
      <c r="L427" s="127"/>
      <c r="M427" s="126"/>
      <c r="N427" s="7"/>
      <c r="O427" s="6"/>
      <c r="P427" s="6"/>
      <c r="Q427" s="125" t="str">
        <f t="shared" si="199"/>
        <v/>
      </c>
      <c r="R427" s="124" t="str">
        <f t="shared" si="200"/>
        <v/>
      </c>
      <c r="S427" s="123">
        <f t="shared" si="201"/>
        <v>0</v>
      </c>
      <c r="T427" s="122">
        <f t="shared" si="202"/>
        <v>0</v>
      </c>
      <c r="U427" s="123">
        <f t="shared" si="203"/>
        <v>0</v>
      </c>
      <c r="V427" s="122">
        <f t="shared" si="204"/>
        <v>0</v>
      </c>
      <c r="W427" s="123">
        <f t="shared" si="205"/>
        <v>0</v>
      </c>
      <c r="X427" s="122">
        <f t="shared" si="206"/>
        <v>0</v>
      </c>
      <c r="Y427" s="123">
        <f t="shared" si="207"/>
        <v>0</v>
      </c>
      <c r="Z427" s="122">
        <f t="shared" si="208"/>
        <v>0</v>
      </c>
      <c r="AA427" s="123">
        <f t="shared" si="209"/>
        <v>0</v>
      </c>
      <c r="AB427" s="122">
        <f t="shared" si="210"/>
        <v>0</v>
      </c>
      <c r="AD427" s="3" t="str">
        <f t="shared" si="211"/>
        <v>False</v>
      </c>
      <c r="AE427" s="3" t="str">
        <f t="shared" si="212"/>
        <v>true</v>
      </c>
      <c r="AF427" s="3" t="e">
        <f>VLOOKUP(C427,#REF!,2,FALSE)</f>
        <v>#REF!</v>
      </c>
      <c r="AG427" s="3" t="e">
        <f t="shared" si="213"/>
        <v>#REF!</v>
      </c>
      <c r="AH427" s="3">
        <f t="shared" si="214"/>
        <v>0</v>
      </c>
      <c r="AI427" s="3">
        <f t="shared" si="215"/>
        <v>0</v>
      </c>
      <c r="AJ427" s="3">
        <f t="shared" si="216"/>
        <v>0</v>
      </c>
      <c r="AL427" s="3">
        <f t="shared" si="217"/>
        <v>0</v>
      </c>
      <c r="AM427" s="3">
        <f t="shared" si="218"/>
        <v>0</v>
      </c>
      <c r="AN427" s="3">
        <f t="shared" si="219"/>
        <v>0</v>
      </c>
      <c r="AO427" s="3">
        <f t="shared" si="220"/>
        <v>0</v>
      </c>
      <c r="AP427" s="3">
        <f t="shared" si="221"/>
        <v>0</v>
      </c>
      <c r="AQ427" s="3">
        <f t="shared" si="222"/>
        <v>0</v>
      </c>
      <c r="AS427" s="3" t="e">
        <f t="shared" si="223"/>
        <v>#REF!</v>
      </c>
      <c r="AU427" s="3" t="e">
        <f t="shared" si="224"/>
        <v>#NAME?</v>
      </c>
      <c r="AW427" s="3">
        <f t="shared" si="225"/>
        <v>0</v>
      </c>
      <c r="AX427" s="3">
        <f t="shared" si="226"/>
        <v>0</v>
      </c>
      <c r="AY427" s="3">
        <f t="shared" si="227"/>
        <v>0</v>
      </c>
      <c r="AZ427" s="3">
        <f t="shared" si="228"/>
        <v>0</v>
      </c>
      <c r="BA427" s="3">
        <f t="shared" si="229"/>
        <v>0</v>
      </c>
      <c r="BB427" s="3">
        <f t="shared" si="230"/>
        <v>0</v>
      </c>
    </row>
    <row r="428" spans="1:54" x14ac:dyDescent="0.35">
      <c r="B428" s="14">
        <v>401</v>
      </c>
      <c r="C428" s="13"/>
      <c r="D428" s="13"/>
      <c r="E428" s="130"/>
      <c r="F428" s="130"/>
      <c r="G428" s="129" t="str">
        <f t="shared" si="198"/>
        <v/>
      </c>
      <c r="H428" s="128"/>
      <c r="I428" s="189"/>
      <c r="J428" s="128"/>
      <c r="K428" s="127"/>
      <c r="L428" s="127"/>
      <c r="M428" s="126"/>
      <c r="N428" s="7"/>
      <c r="O428" s="6"/>
      <c r="P428" s="6"/>
      <c r="Q428" s="125" t="str">
        <f t="shared" si="199"/>
        <v/>
      </c>
      <c r="R428" s="124" t="str">
        <f t="shared" si="200"/>
        <v/>
      </c>
      <c r="S428" s="123">
        <f t="shared" si="201"/>
        <v>0</v>
      </c>
      <c r="T428" s="122">
        <f t="shared" si="202"/>
        <v>0</v>
      </c>
      <c r="U428" s="123">
        <f t="shared" si="203"/>
        <v>0</v>
      </c>
      <c r="V428" s="122">
        <f t="shared" si="204"/>
        <v>0</v>
      </c>
      <c r="W428" s="123">
        <f t="shared" si="205"/>
        <v>0</v>
      </c>
      <c r="X428" s="122">
        <f t="shared" si="206"/>
        <v>0</v>
      </c>
      <c r="Y428" s="123">
        <f t="shared" si="207"/>
        <v>0</v>
      </c>
      <c r="Z428" s="122">
        <f t="shared" si="208"/>
        <v>0</v>
      </c>
      <c r="AA428" s="123">
        <f t="shared" si="209"/>
        <v>0</v>
      </c>
      <c r="AB428" s="122">
        <f t="shared" si="210"/>
        <v>0</v>
      </c>
      <c r="AD428" s="3" t="str">
        <f t="shared" si="211"/>
        <v>False</v>
      </c>
      <c r="AE428" s="3" t="str">
        <f t="shared" si="212"/>
        <v>true</v>
      </c>
      <c r="AF428" s="3" t="e">
        <f>VLOOKUP(C428,#REF!,2,FALSE)</f>
        <v>#REF!</v>
      </c>
      <c r="AG428" s="3" t="e">
        <f t="shared" si="213"/>
        <v>#REF!</v>
      </c>
      <c r="AH428" s="3">
        <f t="shared" si="214"/>
        <v>0</v>
      </c>
      <c r="AI428" s="3">
        <f t="shared" si="215"/>
        <v>0</v>
      </c>
      <c r="AJ428" s="3">
        <f t="shared" si="216"/>
        <v>0</v>
      </c>
      <c r="AL428" s="3">
        <f t="shared" si="217"/>
        <v>0</v>
      </c>
      <c r="AM428" s="3">
        <f t="shared" si="218"/>
        <v>0</v>
      </c>
      <c r="AN428" s="3">
        <f t="shared" si="219"/>
        <v>0</v>
      </c>
      <c r="AO428" s="3">
        <f t="shared" si="220"/>
        <v>0</v>
      </c>
      <c r="AP428" s="3">
        <f t="shared" si="221"/>
        <v>0</v>
      </c>
      <c r="AQ428" s="3">
        <f t="shared" si="222"/>
        <v>0</v>
      </c>
      <c r="AS428" s="3" t="e">
        <f t="shared" si="223"/>
        <v>#REF!</v>
      </c>
      <c r="AU428" s="3" t="e">
        <f t="shared" si="224"/>
        <v>#NAME?</v>
      </c>
      <c r="AW428" s="3">
        <f t="shared" si="225"/>
        <v>0</v>
      </c>
      <c r="AX428" s="3">
        <f t="shared" si="226"/>
        <v>0</v>
      </c>
      <c r="AY428" s="3">
        <f t="shared" si="227"/>
        <v>0</v>
      </c>
      <c r="AZ428" s="3">
        <f t="shared" si="228"/>
        <v>0</v>
      </c>
      <c r="BA428" s="3">
        <f t="shared" si="229"/>
        <v>0</v>
      </c>
      <c r="BB428" s="3">
        <f t="shared" si="230"/>
        <v>0</v>
      </c>
    </row>
    <row r="429" spans="1:54" x14ac:dyDescent="0.35">
      <c r="B429" s="14">
        <v>402</v>
      </c>
      <c r="C429" s="13"/>
      <c r="D429" s="13"/>
      <c r="E429" s="130"/>
      <c r="F429" s="130"/>
      <c r="G429" s="129" t="str">
        <f t="shared" si="198"/>
        <v/>
      </c>
      <c r="H429" s="128"/>
      <c r="I429" s="189"/>
      <c r="J429" s="128"/>
      <c r="K429" s="127"/>
      <c r="L429" s="127"/>
      <c r="M429" s="126"/>
      <c r="N429" s="7"/>
      <c r="O429" s="6"/>
      <c r="P429" s="6"/>
      <c r="Q429" s="125" t="str">
        <f t="shared" si="199"/>
        <v/>
      </c>
      <c r="R429" s="124" t="str">
        <f t="shared" si="200"/>
        <v/>
      </c>
      <c r="S429" s="123">
        <f t="shared" si="201"/>
        <v>0</v>
      </c>
      <c r="T429" s="122">
        <f t="shared" si="202"/>
        <v>0</v>
      </c>
      <c r="U429" s="123">
        <f t="shared" si="203"/>
        <v>0</v>
      </c>
      <c r="V429" s="122">
        <f t="shared" si="204"/>
        <v>0</v>
      </c>
      <c r="W429" s="123">
        <f t="shared" si="205"/>
        <v>0</v>
      </c>
      <c r="X429" s="122">
        <f t="shared" si="206"/>
        <v>0</v>
      </c>
      <c r="Y429" s="123">
        <f t="shared" si="207"/>
        <v>0</v>
      </c>
      <c r="Z429" s="122">
        <f t="shared" si="208"/>
        <v>0</v>
      </c>
      <c r="AA429" s="123">
        <f t="shared" si="209"/>
        <v>0</v>
      </c>
      <c r="AB429" s="122">
        <f t="shared" si="210"/>
        <v>0</v>
      </c>
      <c r="AD429" s="3" t="str">
        <f t="shared" si="211"/>
        <v>False</v>
      </c>
      <c r="AE429" s="3" t="str">
        <f t="shared" si="212"/>
        <v>true</v>
      </c>
      <c r="AF429" s="3" t="e">
        <f>VLOOKUP(C429,#REF!,2,FALSE)</f>
        <v>#REF!</v>
      </c>
      <c r="AG429" s="3" t="e">
        <f t="shared" si="213"/>
        <v>#REF!</v>
      </c>
      <c r="AH429" s="3">
        <f t="shared" si="214"/>
        <v>0</v>
      </c>
      <c r="AI429" s="3">
        <f t="shared" si="215"/>
        <v>0</v>
      </c>
      <c r="AJ429" s="3">
        <f t="shared" si="216"/>
        <v>0</v>
      </c>
      <c r="AL429" s="3">
        <f t="shared" si="217"/>
        <v>0</v>
      </c>
      <c r="AM429" s="3">
        <f t="shared" si="218"/>
        <v>0</v>
      </c>
      <c r="AN429" s="3">
        <f t="shared" si="219"/>
        <v>0</v>
      </c>
      <c r="AO429" s="3">
        <f t="shared" si="220"/>
        <v>0</v>
      </c>
      <c r="AP429" s="3">
        <f t="shared" si="221"/>
        <v>0</v>
      </c>
      <c r="AQ429" s="3">
        <f t="shared" si="222"/>
        <v>0</v>
      </c>
      <c r="AS429" s="3" t="e">
        <f t="shared" si="223"/>
        <v>#REF!</v>
      </c>
      <c r="AU429" s="3" t="e">
        <f t="shared" si="224"/>
        <v>#NAME?</v>
      </c>
      <c r="AW429" s="3">
        <f t="shared" si="225"/>
        <v>0</v>
      </c>
      <c r="AX429" s="3">
        <f t="shared" si="226"/>
        <v>0</v>
      </c>
      <c r="AY429" s="3">
        <f t="shared" si="227"/>
        <v>0</v>
      </c>
      <c r="AZ429" s="3">
        <f t="shared" si="228"/>
        <v>0</v>
      </c>
      <c r="BA429" s="3">
        <f t="shared" si="229"/>
        <v>0</v>
      </c>
      <c r="BB429" s="3">
        <f t="shared" si="230"/>
        <v>0</v>
      </c>
    </row>
    <row r="430" spans="1:54" x14ac:dyDescent="0.35">
      <c r="B430" s="14">
        <v>403</v>
      </c>
      <c r="C430" s="13"/>
      <c r="D430" s="13"/>
      <c r="E430" s="130"/>
      <c r="F430" s="130"/>
      <c r="G430" s="129" t="str">
        <f t="shared" si="198"/>
        <v/>
      </c>
      <c r="H430" s="128"/>
      <c r="I430" s="189"/>
      <c r="J430" s="128"/>
      <c r="K430" s="127"/>
      <c r="L430" s="127"/>
      <c r="M430" s="126"/>
      <c r="N430" s="7"/>
      <c r="O430" s="6"/>
      <c r="P430" s="6"/>
      <c r="Q430" s="125" t="str">
        <f t="shared" si="199"/>
        <v/>
      </c>
      <c r="R430" s="124" t="str">
        <f t="shared" si="200"/>
        <v/>
      </c>
      <c r="S430" s="123">
        <f t="shared" si="201"/>
        <v>0</v>
      </c>
      <c r="T430" s="122">
        <f t="shared" si="202"/>
        <v>0</v>
      </c>
      <c r="U430" s="123">
        <f t="shared" si="203"/>
        <v>0</v>
      </c>
      <c r="V430" s="122">
        <f t="shared" si="204"/>
        <v>0</v>
      </c>
      <c r="W430" s="123">
        <f t="shared" si="205"/>
        <v>0</v>
      </c>
      <c r="X430" s="122">
        <f t="shared" si="206"/>
        <v>0</v>
      </c>
      <c r="Y430" s="123">
        <f t="shared" si="207"/>
        <v>0</v>
      </c>
      <c r="Z430" s="122">
        <f t="shared" si="208"/>
        <v>0</v>
      </c>
      <c r="AA430" s="123">
        <f t="shared" si="209"/>
        <v>0</v>
      </c>
      <c r="AB430" s="122">
        <f t="shared" si="210"/>
        <v>0</v>
      </c>
      <c r="AD430" s="3" t="str">
        <f t="shared" si="211"/>
        <v>False</v>
      </c>
      <c r="AE430" s="3" t="str">
        <f t="shared" si="212"/>
        <v>true</v>
      </c>
      <c r="AF430" s="3" t="e">
        <f>VLOOKUP(C430,#REF!,2,FALSE)</f>
        <v>#REF!</v>
      </c>
      <c r="AG430" s="3" t="e">
        <f t="shared" si="213"/>
        <v>#REF!</v>
      </c>
      <c r="AH430" s="3">
        <f t="shared" si="214"/>
        <v>0</v>
      </c>
      <c r="AI430" s="3">
        <f t="shared" si="215"/>
        <v>0</v>
      </c>
      <c r="AJ430" s="3">
        <f t="shared" si="216"/>
        <v>0</v>
      </c>
      <c r="AL430" s="3">
        <f t="shared" si="217"/>
        <v>0</v>
      </c>
      <c r="AM430" s="3">
        <f t="shared" si="218"/>
        <v>0</v>
      </c>
      <c r="AN430" s="3">
        <f t="shared" si="219"/>
        <v>0</v>
      </c>
      <c r="AO430" s="3">
        <f t="shared" si="220"/>
        <v>0</v>
      </c>
      <c r="AP430" s="3">
        <f t="shared" si="221"/>
        <v>0</v>
      </c>
      <c r="AQ430" s="3">
        <f t="shared" si="222"/>
        <v>0</v>
      </c>
      <c r="AS430" s="3" t="e">
        <f t="shared" si="223"/>
        <v>#REF!</v>
      </c>
      <c r="AU430" s="3" t="e">
        <f t="shared" si="224"/>
        <v>#NAME?</v>
      </c>
      <c r="AW430" s="3">
        <f t="shared" si="225"/>
        <v>0</v>
      </c>
      <c r="AX430" s="3">
        <f t="shared" si="226"/>
        <v>0</v>
      </c>
      <c r="AY430" s="3">
        <f t="shared" si="227"/>
        <v>0</v>
      </c>
      <c r="AZ430" s="3">
        <f t="shared" si="228"/>
        <v>0</v>
      </c>
      <c r="BA430" s="3">
        <f t="shared" si="229"/>
        <v>0</v>
      </c>
      <c r="BB430" s="3">
        <f t="shared" si="230"/>
        <v>0</v>
      </c>
    </row>
    <row r="431" spans="1:54" x14ac:dyDescent="0.35">
      <c r="B431" s="14">
        <v>404</v>
      </c>
      <c r="C431" s="13"/>
      <c r="D431" s="13"/>
      <c r="E431" s="130"/>
      <c r="F431" s="130"/>
      <c r="G431" s="129" t="str">
        <f t="shared" si="198"/>
        <v/>
      </c>
      <c r="H431" s="128"/>
      <c r="I431" s="189"/>
      <c r="J431" s="128"/>
      <c r="K431" s="127"/>
      <c r="L431" s="127"/>
      <c r="M431" s="126"/>
      <c r="N431" s="7"/>
      <c r="O431" s="6"/>
      <c r="P431" s="6"/>
      <c r="Q431" s="125" t="str">
        <f t="shared" si="199"/>
        <v/>
      </c>
      <c r="R431" s="124" t="str">
        <f t="shared" si="200"/>
        <v/>
      </c>
      <c r="S431" s="123">
        <f t="shared" si="201"/>
        <v>0</v>
      </c>
      <c r="T431" s="122">
        <f t="shared" si="202"/>
        <v>0</v>
      </c>
      <c r="U431" s="123">
        <f t="shared" si="203"/>
        <v>0</v>
      </c>
      <c r="V431" s="122">
        <f t="shared" si="204"/>
        <v>0</v>
      </c>
      <c r="W431" s="123">
        <f t="shared" si="205"/>
        <v>0</v>
      </c>
      <c r="X431" s="122">
        <f t="shared" si="206"/>
        <v>0</v>
      </c>
      <c r="Y431" s="123">
        <f t="shared" si="207"/>
        <v>0</v>
      </c>
      <c r="Z431" s="122">
        <f t="shared" si="208"/>
        <v>0</v>
      </c>
      <c r="AA431" s="123">
        <f t="shared" si="209"/>
        <v>0</v>
      </c>
      <c r="AB431" s="122">
        <f t="shared" si="210"/>
        <v>0</v>
      </c>
      <c r="AD431" s="3" t="str">
        <f t="shared" si="211"/>
        <v>False</v>
      </c>
      <c r="AE431" s="3" t="str">
        <f t="shared" si="212"/>
        <v>true</v>
      </c>
      <c r="AF431" s="3" t="e">
        <f>VLOOKUP(C431,#REF!,2,FALSE)</f>
        <v>#REF!</v>
      </c>
      <c r="AG431" s="3" t="e">
        <f t="shared" si="213"/>
        <v>#REF!</v>
      </c>
      <c r="AH431" s="3">
        <f t="shared" si="214"/>
        <v>0</v>
      </c>
      <c r="AI431" s="3">
        <f t="shared" si="215"/>
        <v>0</v>
      </c>
      <c r="AJ431" s="3">
        <f t="shared" si="216"/>
        <v>0</v>
      </c>
      <c r="AL431" s="3">
        <f t="shared" si="217"/>
        <v>0</v>
      </c>
      <c r="AM431" s="3">
        <f t="shared" si="218"/>
        <v>0</v>
      </c>
      <c r="AN431" s="3">
        <f t="shared" si="219"/>
        <v>0</v>
      </c>
      <c r="AO431" s="3">
        <f t="shared" si="220"/>
        <v>0</v>
      </c>
      <c r="AP431" s="3">
        <f t="shared" si="221"/>
        <v>0</v>
      </c>
      <c r="AQ431" s="3">
        <f t="shared" si="222"/>
        <v>0</v>
      </c>
      <c r="AS431" s="3" t="e">
        <f t="shared" si="223"/>
        <v>#REF!</v>
      </c>
      <c r="AU431" s="3" t="e">
        <f t="shared" si="224"/>
        <v>#NAME?</v>
      </c>
      <c r="AW431" s="3">
        <f t="shared" si="225"/>
        <v>0</v>
      </c>
      <c r="AX431" s="3">
        <f t="shared" si="226"/>
        <v>0</v>
      </c>
      <c r="AY431" s="3">
        <f t="shared" si="227"/>
        <v>0</v>
      </c>
      <c r="AZ431" s="3">
        <f t="shared" si="228"/>
        <v>0</v>
      </c>
      <c r="BA431" s="3">
        <f t="shared" si="229"/>
        <v>0</v>
      </c>
      <c r="BB431" s="3">
        <f t="shared" si="230"/>
        <v>0</v>
      </c>
    </row>
    <row r="432" spans="1:54" x14ac:dyDescent="0.35">
      <c r="B432" s="14">
        <v>405</v>
      </c>
      <c r="C432" s="13"/>
      <c r="D432" s="13"/>
      <c r="E432" s="130"/>
      <c r="F432" s="130"/>
      <c r="G432" s="129" t="str">
        <f t="shared" si="198"/>
        <v/>
      </c>
      <c r="H432" s="128"/>
      <c r="I432" s="189"/>
      <c r="J432" s="128"/>
      <c r="K432" s="127"/>
      <c r="L432" s="127"/>
      <c r="M432" s="126"/>
      <c r="N432" s="7"/>
      <c r="O432" s="6"/>
      <c r="P432" s="6"/>
      <c r="Q432" s="125" t="str">
        <f t="shared" si="199"/>
        <v/>
      </c>
      <c r="R432" s="124" t="str">
        <f t="shared" si="200"/>
        <v/>
      </c>
      <c r="S432" s="123">
        <f t="shared" si="201"/>
        <v>0</v>
      </c>
      <c r="T432" s="122">
        <f t="shared" si="202"/>
        <v>0</v>
      </c>
      <c r="U432" s="123">
        <f t="shared" si="203"/>
        <v>0</v>
      </c>
      <c r="V432" s="122">
        <f t="shared" si="204"/>
        <v>0</v>
      </c>
      <c r="W432" s="123">
        <f t="shared" si="205"/>
        <v>0</v>
      </c>
      <c r="X432" s="122">
        <f t="shared" si="206"/>
        <v>0</v>
      </c>
      <c r="Y432" s="123">
        <f t="shared" si="207"/>
        <v>0</v>
      </c>
      <c r="Z432" s="122">
        <f t="shared" si="208"/>
        <v>0</v>
      </c>
      <c r="AA432" s="123">
        <f t="shared" si="209"/>
        <v>0</v>
      </c>
      <c r="AB432" s="122">
        <f t="shared" si="210"/>
        <v>0</v>
      </c>
      <c r="AD432" s="3" t="str">
        <f t="shared" si="211"/>
        <v>False</v>
      </c>
      <c r="AE432" s="3" t="str">
        <f t="shared" si="212"/>
        <v>true</v>
      </c>
      <c r="AF432" s="3" t="e">
        <f>VLOOKUP(C432,#REF!,2,FALSE)</f>
        <v>#REF!</v>
      </c>
      <c r="AG432" s="3" t="e">
        <f t="shared" si="213"/>
        <v>#REF!</v>
      </c>
      <c r="AH432" s="3">
        <f t="shared" si="214"/>
        <v>0</v>
      </c>
      <c r="AI432" s="3">
        <f t="shared" si="215"/>
        <v>0</v>
      </c>
      <c r="AJ432" s="3">
        <f t="shared" si="216"/>
        <v>0</v>
      </c>
      <c r="AL432" s="3">
        <f t="shared" si="217"/>
        <v>0</v>
      </c>
      <c r="AM432" s="3">
        <f t="shared" si="218"/>
        <v>0</v>
      </c>
      <c r="AN432" s="3">
        <f t="shared" si="219"/>
        <v>0</v>
      </c>
      <c r="AO432" s="3">
        <f t="shared" si="220"/>
        <v>0</v>
      </c>
      <c r="AP432" s="3">
        <f t="shared" si="221"/>
        <v>0</v>
      </c>
      <c r="AQ432" s="3">
        <f t="shared" si="222"/>
        <v>0</v>
      </c>
      <c r="AS432" s="3" t="e">
        <f t="shared" si="223"/>
        <v>#REF!</v>
      </c>
      <c r="AU432" s="3" t="e">
        <f t="shared" si="224"/>
        <v>#NAME?</v>
      </c>
      <c r="AW432" s="3">
        <f t="shared" si="225"/>
        <v>0</v>
      </c>
      <c r="AX432" s="3">
        <f t="shared" si="226"/>
        <v>0</v>
      </c>
      <c r="AY432" s="3">
        <f t="shared" si="227"/>
        <v>0</v>
      </c>
      <c r="AZ432" s="3">
        <f t="shared" si="228"/>
        <v>0</v>
      </c>
      <c r="BA432" s="3">
        <f t="shared" si="229"/>
        <v>0</v>
      </c>
      <c r="BB432" s="3">
        <f t="shared" si="230"/>
        <v>0</v>
      </c>
    </row>
    <row r="433" spans="2:54" x14ac:dyDescent="0.35">
      <c r="B433" s="14">
        <v>406</v>
      </c>
      <c r="C433" s="13"/>
      <c r="D433" s="13"/>
      <c r="E433" s="130"/>
      <c r="F433" s="130"/>
      <c r="G433" s="129" t="str">
        <f t="shared" si="198"/>
        <v/>
      </c>
      <c r="H433" s="128"/>
      <c r="I433" s="189"/>
      <c r="J433" s="128"/>
      <c r="K433" s="127"/>
      <c r="L433" s="127"/>
      <c r="M433" s="126"/>
      <c r="N433" s="7"/>
      <c r="O433" s="6"/>
      <c r="P433" s="6"/>
      <c r="Q433" s="125" t="str">
        <f t="shared" si="199"/>
        <v/>
      </c>
      <c r="R433" s="124" t="str">
        <f t="shared" si="200"/>
        <v/>
      </c>
      <c r="S433" s="123">
        <f t="shared" si="201"/>
        <v>0</v>
      </c>
      <c r="T433" s="122">
        <f t="shared" si="202"/>
        <v>0</v>
      </c>
      <c r="U433" s="123">
        <f t="shared" si="203"/>
        <v>0</v>
      </c>
      <c r="V433" s="122">
        <f t="shared" si="204"/>
        <v>0</v>
      </c>
      <c r="W433" s="123">
        <f t="shared" si="205"/>
        <v>0</v>
      </c>
      <c r="X433" s="122">
        <f t="shared" si="206"/>
        <v>0</v>
      </c>
      <c r="Y433" s="123">
        <f t="shared" si="207"/>
        <v>0</v>
      </c>
      <c r="Z433" s="122">
        <f t="shared" si="208"/>
        <v>0</v>
      </c>
      <c r="AA433" s="123">
        <f t="shared" si="209"/>
        <v>0</v>
      </c>
      <c r="AB433" s="122">
        <f t="shared" si="210"/>
        <v>0</v>
      </c>
      <c r="AD433" s="3" t="str">
        <f t="shared" si="211"/>
        <v>False</v>
      </c>
      <c r="AE433" s="3" t="str">
        <f t="shared" si="212"/>
        <v>true</v>
      </c>
      <c r="AF433" s="3" t="e">
        <f>VLOOKUP(C433,#REF!,2,FALSE)</f>
        <v>#REF!</v>
      </c>
      <c r="AG433" s="3" t="e">
        <f t="shared" si="213"/>
        <v>#REF!</v>
      </c>
      <c r="AH433" s="3">
        <f t="shared" si="214"/>
        <v>0</v>
      </c>
      <c r="AI433" s="3">
        <f t="shared" si="215"/>
        <v>0</v>
      </c>
      <c r="AJ433" s="3">
        <f t="shared" si="216"/>
        <v>0</v>
      </c>
      <c r="AL433" s="3">
        <f t="shared" si="217"/>
        <v>0</v>
      </c>
      <c r="AM433" s="3">
        <f t="shared" si="218"/>
        <v>0</v>
      </c>
      <c r="AN433" s="3">
        <f t="shared" si="219"/>
        <v>0</v>
      </c>
      <c r="AO433" s="3">
        <f t="shared" si="220"/>
        <v>0</v>
      </c>
      <c r="AP433" s="3">
        <f t="shared" si="221"/>
        <v>0</v>
      </c>
      <c r="AQ433" s="3">
        <f t="shared" si="222"/>
        <v>0</v>
      </c>
      <c r="AS433" s="3" t="e">
        <f t="shared" si="223"/>
        <v>#REF!</v>
      </c>
      <c r="AU433" s="3" t="e">
        <f t="shared" si="224"/>
        <v>#NAME?</v>
      </c>
      <c r="AW433" s="3">
        <f t="shared" si="225"/>
        <v>0</v>
      </c>
      <c r="AX433" s="3">
        <f t="shared" si="226"/>
        <v>0</v>
      </c>
      <c r="AY433" s="3">
        <f t="shared" si="227"/>
        <v>0</v>
      </c>
      <c r="AZ433" s="3">
        <f t="shared" si="228"/>
        <v>0</v>
      </c>
      <c r="BA433" s="3">
        <f t="shared" si="229"/>
        <v>0</v>
      </c>
      <c r="BB433" s="3">
        <f t="shared" si="230"/>
        <v>0</v>
      </c>
    </row>
    <row r="434" spans="2:54" x14ac:dyDescent="0.35">
      <c r="B434" s="14">
        <v>407</v>
      </c>
      <c r="C434" s="13"/>
      <c r="D434" s="13"/>
      <c r="E434" s="130"/>
      <c r="F434" s="130"/>
      <c r="G434" s="129" t="str">
        <f t="shared" si="198"/>
        <v/>
      </c>
      <c r="H434" s="128"/>
      <c r="I434" s="189"/>
      <c r="J434" s="128"/>
      <c r="K434" s="127"/>
      <c r="L434" s="127"/>
      <c r="M434" s="126"/>
      <c r="N434" s="7"/>
      <c r="O434" s="6"/>
      <c r="P434" s="6"/>
      <c r="Q434" s="125" t="str">
        <f t="shared" si="199"/>
        <v/>
      </c>
      <c r="R434" s="124" t="str">
        <f t="shared" si="200"/>
        <v/>
      </c>
      <c r="S434" s="123">
        <f t="shared" si="201"/>
        <v>0</v>
      </c>
      <c r="T434" s="122">
        <f t="shared" si="202"/>
        <v>0</v>
      </c>
      <c r="U434" s="123">
        <f t="shared" si="203"/>
        <v>0</v>
      </c>
      <c r="V434" s="122">
        <f t="shared" si="204"/>
        <v>0</v>
      </c>
      <c r="W434" s="123">
        <f t="shared" si="205"/>
        <v>0</v>
      </c>
      <c r="X434" s="122">
        <f t="shared" si="206"/>
        <v>0</v>
      </c>
      <c r="Y434" s="123">
        <f t="shared" si="207"/>
        <v>0</v>
      </c>
      <c r="Z434" s="122">
        <f t="shared" si="208"/>
        <v>0</v>
      </c>
      <c r="AA434" s="123">
        <f t="shared" si="209"/>
        <v>0</v>
      </c>
      <c r="AB434" s="122">
        <f t="shared" si="210"/>
        <v>0</v>
      </c>
      <c r="AD434" s="3" t="str">
        <f t="shared" si="211"/>
        <v>False</v>
      </c>
      <c r="AE434" s="3" t="str">
        <f t="shared" si="212"/>
        <v>true</v>
      </c>
      <c r="AF434" s="3" t="e">
        <f>VLOOKUP(C434,#REF!,2,FALSE)</f>
        <v>#REF!</v>
      </c>
      <c r="AG434" s="3" t="e">
        <f t="shared" si="213"/>
        <v>#REF!</v>
      </c>
      <c r="AH434" s="3">
        <f t="shared" si="214"/>
        <v>0</v>
      </c>
      <c r="AI434" s="3">
        <f t="shared" si="215"/>
        <v>0</v>
      </c>
      <c r="AJ434" s="3">
        <f t="shared" si="216"/>
        <v>0</v>
      </c>
      <c r="AL434" s="3">
        <f t="shared" si="217"/>
        <v>0</v>
      </c>
      <c r="AM434" s="3">
        <f t="shared" si="218"/>
        <v>0</v>
      </c>
      <c r="AN434" s="3">
        <f t="shared" si="219"/>
        <v>0</v>
      </c>
      <c r="AO434" s="3">
        <f t="shared" si="220"/>
        <v>0</v>
      </c>
      <c r="AP434" s="3">
        <f t="shared" si="221"/>
        <v>0</v>
      </c>
      <c r="AQ434" s="3">
        <f t="shared" si="222"/>
        <v>0</v>
      </c>
      <c r="AS434" s="3" t="e">
        <f t="shared" si="223"/>
        <v>#REF!</v>
      </c>
      <c r="AU434" s="3" t="e">
        <f t="shared" si="224"/>
        <v>#NAME?</v>
      </c>
      <c r="AW434" s="3">
        <f t="shared" si="225"/>
        <v>0</v>
      </c>
      <c r="AX434" s="3">
        <f t="shared" si="226"/>
        <v>0</v>
      </c>
      <c r="AY434" s="3">
        <f t="shared" si="227"/>
        <v>0</v>
      </c>
      <c r="AZ434" s="3">
        <f t="shared" si="228"/>
        <v>0</v>
      </c>
      <c r="BA434" s="3">
        <f t="shared" si="229"/>
        <v>0</v>
      </c>
      <c r="BB434" s="3">
        <f t="shared" si="230"/>
        <v>0</v>
      </c>
    </row>
    <row r="435" spans="2:54" x14ac:dyDescent="0.35">
      <c r="B435" s="14">
        <v>408</v>
      </c>
      <c r="C435" s="13"/>
      <c r="D435" s="13"/>
      <c r="E435" s="130"/>
      <c r="F435" s="130"/>
      <c r="G435" s="129" t="str">
        <f t="shared" si="198"/>
        <v/>
      </c>
      <c r="H435" s="128"/>
      <c r="I435" s="189"/>
      <c r="J435" s="128"/>
      <c r="K435" s="127"/>
      <c r="L435" s="127"/>
      <c r="M435" s="126"/>
      <c r="N435" s="7"/>
      <c r="O435" s="6"/>
      <c r="P435" s="6"/>
      <c r="Q435" s="125" t="str">
        <f t="shared" si="199"/>
        <v/>
      </c>
      <c r="R435" s="124" t="str">
        <f t="shared" si="200"/>
        <v/>
      </c>
      <c r="S435" s="123">
        <f t="shared" si="201"/>
        <v>0</v>
      </c>
      <c r="T435" s="122">
        <f t="shared" si="202"/>
        <v>0</v>
      </c>
      <c r="U435" s="123">
        <f t="shared" si="203"/>
        <v>0</v>
      </c>
      <c r="V435" s="122">
        <f t="shared" si="204"/>
        <v>0</v>
      </c>
      <c r="W435" s="123">
        <f t="shared" si="205"/>
        <v>0</v>
      </c>
      <c r="X435" s="122">
        <f t="shared" si="206"/>
        <v>0</v>
      </c>
      <c r="Y435" s="123">
        <f t="shared" si="207"/>
        <v>0</v>
      </c>
      <c r="Z435" s="122">
        <f t="shared" si="208"/>
        <v>0</v>
      </c>
      <c r="AA435" s="123">
        <f t="shared" si="209"/>
        <v>0</v>
      </c>
      <c r="AB435" s="122">
        <f t="shared" si="210"/>
        <v>0</v>
      </c>
      <c r="AD435" s="3" t="str">
        <f t="shared" si="211"/>
        <v>False</v>
      </c>
      <c r="AE435" s="3" t="str">
        <f t="shared" si="212"/>
        <v>true</v>
      </c>
      <c r="AF435" s="3" t="e">
        <f>VLOOKUP(C435,#REF!,2,FALSE)</f>
        <v>#REF!</v>
      </c>
      <c r="AG435" s="3" t="e">
        <f t="shared" si="213"/>
        <v>#REF!</v>
      </c>
      <c r="AH435" s="3">
        <f t="shared" si="214"/>
        <v>0</v>
      </c>
      <c r="AI435" s="3">
        <f t="shared" si="215"/>
        <v>0</v>
      </c>
      <c r="AJ435" s="3">
        <f t="shared" si="216"/>
        <v>0</v>
      </c>
      <c r="AL435" s="3">
        <f t="shared" si="217"/>
        <v>0</v>
      </c>
      <c r="AM435" s="3">
        <f t="shared" si="218"/>
        <v>0</v>
      </c>
      <c r="AN435" s="3">
        <f t="shared" si="219"/>
        <v>0</v>
      </c>
      <c r="AO435" s="3">
        <f t="shared" si="220"/>
        <v>0</v>
      </c>
      <c r="AP435" s="3">
        <f t="shared" si="221"/>
        <v>0</v>
      </c>
      <c r="AQ435" s="3">
        <f t="shared" si="222"/>
        <v>0</v>
      </c>
      <c r="AS435" s="3" t="e">
        <f t="shared" si="223"/>
        <v>#REF!</v>
      </c>
      <c r="AU435" s="3" t="e">
        <f t="shared" si="224"/>
        <v>#NAME?</v>
      </c>
      <c r="AW435" s="3">
        <f t="shared" si="225"/>
        <v>0</v>
      </c>
      <c r="AX435" s="3">
        <f t="shared" si="226"/>
        <v>0</v>
      </c>
      <c r="AY435" s="3">
        <f t="shared" si="227"/>
        <v>0</v>
      </c>
      <c r="AZ435" s="3">
        <f t="shared" si="228"/>
        <v>0</v>
      </c>
      <c r="BA435" s="3">
        <f t="shared" si="229"/>
        <v>0</v>
      </c>
      <c r="BB435" s="3">
        <f t="shared" si="230"/>
        <v>0</v>
      </c>
    </row>
    <row r="436" spans="2:54" x14ac:dyDescent="0.35">
      <c r="B436" s="14">
        <v>409</v>
      </c>
      <c r="C436" s="13"/>
      <c r="D436" s="13"/>
      <c r="E436" s="130"/>
      <c r="F436" s="130"/>
      <c r="G436" s="129" t="str">
        <f t="shared" si="198"/>
        <v/>
      </c>
      <c r="H436" s="128"/>
      <c r="I436" s="189"/>
      <c r="J436" s="128"/>
      <c r="K436" s="127"/>
      <c r="L436" s="127"/>
      <c r="M436" s="126"/>
      <c r="N436" s="7"/>
      <c r="O436" s="6"/>
      <c r="P436" s="6"/>
      <c r="Q436" s="125" t="str">
        <f t="shared" si="199"/>
        <v/>
      </c>
      <c r="R436" s="124" t="str">
        <f t="shared" si="200"/>
        <v/>
      </c>
      <c r="S436" s="123">
        <f t="shared" si="201"/>
        <v>0</v>
      </c>
      <c r="T436" s="122">
        <f t="shared" si="202"/>
        <v>0</v>
      </c>
      <c r="U436" s="123">
        <f t="shared" si="203"/>
        <v>0</v>
      </c>
      <c r="V436" s="122">
        <f t="shared" si="204"/>
        <v>0</v>
      </c>
      <c r="W436" s="123">
        <f t="shared" si="205"/>
        <v>0</v>
      </c>
      <c r="X436" s="122">
        <f t="shared" si="206"/>
        <v>0</v>
      </c>
      <c r="Y436" s="123">
        <f t="shared" si="207"/>
        <v>0</v>
      </c>
      <c r="Z436" s="122">
        <f t="shared" si="208"/>
        <v>0</v>
      </c>
      <c r="AA436" s="123">
        <f t="shared" si="209"/>
        <v>0</v>
      </c>
      <c r="AB436" s="122">
        <f t="shared" si="210"/>
        <v>0</v>
      </c>
      <c r="AD436" s="3" t="str">
        <f t="shared" si="211"/>
        <v>False</v>
      </c>
      <c r="AE436" s="3" t="str">
        <f t="shared" si="212"/>
        <v>true</v>
      </c>
      <c r="AF436" s="3" t="e">
        <f>VLOOKUP(C436,#REF!,2,FALSE)</f>
        <v>#REF!</v>
      </c>
      <c r="AG436" s="3" t="e">
        <f t="shared" si="213"/>
        <v>#REF!</v>
      </c>
      <c r="AH436" s="3">
        <f t="shared" si="214"/>
        <v>0</v>
      </c>
      <c r="AI436" s="3">
        <f t="shared" si="215"/>
        <v>0</v>
      </c>
      <c r="AJ436" s="3">
        <f t="shared" si="216"/>
        <v>0</v>
      </c>
      <c r="AL436" s="3">
        <f t="shared" si="217"/>
        <v>0</v>
      </c>
      <c r="AM436" s="3">
        <f t="shared" si="218"/>
        <v>0</v>
      </c>
      <c r="AN436" s="3">
        <f t="shared" si="219"/>
        <v>0</v>
      </c>
      <c r="AO436" s="3">
        <f t="shared" si="220"/>
        <v>0</v>
      </c>
      <c r="AP436" s="3">
        <f t="shared" si="221"/>
        <v>0</v>
      </c>
      <c r="AQ436" s="3">
        <f t="shared" si="222"/>
        <v>0</v>
      </c>
      <c r="AS436" s="3" t="e">
        <f t="shared" si="223"/>
        <v>#REF!</v>
      </c>
      <c r="AU436" s="3" t="e">
        <f t="shared" si="224"/>
        <v>#NAME?</v>
      </c>
      <c r="AW436" s="3">
        <f t="shared" si="225"/>
        <v>0</v>
      </c>
      <c r="AX436" s="3">
        <f t="shared" si="226"/>
        <v>0</v>
      </c>
      <c r="AY436" s="3">
        <f t="shared" si="227"/>
        <v>0</v>
      </c>
      <c r="AZ436" s="3">
        <f t="shared" si="228"/>
        <v>0</v>
      </c>
      <c r="BA436" s="3">
        <f t="shared" si="229"/>
        <v>0</v>
      </c>
      <c r="BB436" s="3">
        <f t="shared" si="230"/>
        <v>0</v>
      </c>
    </row>
    <row r="437" spans="2:54" x14ac:dyDescent="0.35">
      <c r="B437" s="14">
        <v>410</v>
      </c>
      <c r="C437" s="13"/>
      <c r="D437" s="13"/>
      <c r="E437" s="130"/>
      <c r="F437" s="130"/>
      <c r="G437" s="129" t="str">
        <f t="shared" si="198"/>
        <v/>
      </c>
      <c r="H437" s="128"/>
      <c r="I437" s="189"/>
      <c r="J437" s="128"/>
      <c r="K437" s="127"/>
      <c r="L437" s="127"/>
      <c r="M437" s="126"/>
      <c r="N437" s="7"/>
      <c r="O437" s="6"/>
      <c r="P437" s="6"/>
      <c r="Q437" s="125" t="str">
        <f t="shared" si="199"/>
        <v/>
      </c>
      <c r="R437" s="124" t="str">
        <f t="shared" si="200"/>
        <v/>
      </c>
      <c r="S437" s="123">
        <f t="shared" si="201"/>
        <v>0</v>
      </c>
      <c r="T437" s="122">
        <f t="shared" si="202"/>
        <v>0</v>
      </c>
      <c r="U437" s="123">
        <f t="shared" si="203"/>
        <v>0</v>
      </c>
      <c r="V437" s="122">
        <f t="shared" si="204"/>
        <v>0</v>
      </c>
      <c r="W437" s="123">
        <f t="shared" si="205"/>
        <v>0</v>
      </c>
      <c r="X437" s="122">
        <f t="shared" si="206"/>
        <v>0</v>
      </c>
      <c r="Y437" s="123">
        <f t="shared" si="207"/>
        <v>0</v>
      </c>
      <c r="Z437" s="122">
        <f t="shared" si="208"/>
        <v>0</v>
      </c>
      <c r="AA437" s="123">
        <f t="shared" si="209"/>
        <v>0</v>
      </c>
      <c r="AB437" s="122">
        <f t="shared" si="210"/>
        <v>0</v>
      </c>
      <c r="AD437" s="3" t="str">
        <f t="shared" si="211"/>
        <v>False</v>
      </c>
      <c r="AE437" s="3" t="str">
        <f t="shared" si="212"/>
        <v>true</v>
      </c>
      <c r="AF437" s="3" t="e">
        <f>VLOOKUP(C437,#REF!,2,FALSE)</f>
        <v>#REF!</v>
      </c>
      <c r="AG437" s="3" t="e">
        <f t="shared" si="213"/>
        <v>#REF!</v>
      </c>
      <c r="AH437" s="3">
        <f t="shared" si="214"/>
        <v>0</v>
      </c>
      <c r="AI437" s="3">
        <f t="shared" si="215"/>
        <v>0</v>
      </c>
      <c r="AJ437" s="3">
        <f t="shared" si="216"/>
        <v>0</v>
      </c>
      <c r="AL437" s="3">
        <f t="shared" si="217"/>
        <v>0</v>
      </c>
      <c r="AM437" s="3">
        <f t="shared" si="218"/>
        <v>0</v>
      </c>
      <c r="AN437" s="3">
        <f t="shared" si="219"/>
        <v>0</v>
      </c>
      <c r="AO437" s="3">
        <f t="shared" si="220"/>
        <v>0</v>
      </c>
      <c r="AP437" s="3">
        <f t="shared" si="221"/>
        <v>0</v>
      </c>
      <c r="AQ437" s="3">
        <f t="shared" si="222"/>
        <v>0</v>
      </c>
      <c r="AS437" s="3" t="e">
        <f t="shared" si="223"/>
        <v>#REF!</v>
      </c>
      <c r="AU437" s="3" t="e">
        <f t="shared" si="224"/>
        <v>#NAME?</v>
      </c>
      <c r="AW437" s="3">
        <f t="shared" si="225"/>
        <v>0</v>
      </c>
      <c r="AX437" s="3">
        <f t="shared" si="226"/>
        <v>0</v>
      </c>
      <c r="AY437" s="3">
        <f t="shared" si="227"/>
        <v>0</v>
      </c>
      <c r="AZ437" s="3">
        <f t="shared" si="228"/>
        <v>0</v>
      </c>
      <c r="BA437" s="3">
        <f t="shared" si="229"/>
        <v>0</v>
      </c>
      <c r="BB437" s="3">
        <f t="shared" si="230"/>
        <v>0</v>
      </c>
    </row>
    <row r="438" spans="2:54" x14ac:dyDescent="0.35">
      <c r="B438" s="14">
        <v>411</v>
      </c>
      <c r="C438" s="13"/>
      <c r="D438" s="13"/>
      <c r="E438" s="130"/>
      <c r="F438" s="130"/>
      <c r="G438" s="129" t="str">
        <f t="shared" si="198"/>
        <v/>
      </c>
      <c r="H438" s="128"/>
      <c r="I438" s="189"/>
      <c r="J438" s="128"/>
      <c r="K438" s="127"/>
      <c r="L438" s="127"/>
      <c r="M438" s="126"/>
      <c r="N438" s="7"/>
      <c r="O438" s="6"/>
      <c r="P438" s="6"/>
      <c r="Q438" s="125" t="str">
        <f t="shared" si="199"/>
        <v/>
      </c>
      <c r="R438" s="124" t="str">
        <f t="shared" si="200"/>
        <v/>
      </c>
      <c r="S438" s="123">
        <f t="shared" si="201"/>
        <v>0</v>
      </c>
      <c r="T438" s="122">
        <f t="shared" si="202"/>
        <v>0</v>
      </c>
      <c r="U438" s="123">
        <f t="shared" si="203"/>
        <v>0</v>
      </c>
      <c r="V438" s="122">
        <f t="shared" si="204"/>
        <v>0</v>
      </c>
      <c r="W438" s="123">
        <f t="shared" si="205"/>
        <v>0</v>
      </c>
      <c r="X438" s="122">
        <f t="shared" si="206"/>
        <v>0</v>
      </c>
      <c r="Y438" s="123">
        <f t="shared" si="207"/>
        <v>0</v>
      </c>
      <c r="Z438" s="122">
        <f t="shared" si="208"/>
        <v>0</v>
      </c>
      <c r="AA438" s="123">
        <f t="shared" si="209"/>
        <v>0</v>
      </c>
      <c r="AB438" s="122">
        <f t="shared" si="210"/>
        <v>0</v>
      </c>
      <c r="AD438" s="3" t="str">
        <f t="shared" si="211"/>
        <v>False</v>
      </c>
      <c r="AE438" s="3" t="str">
        <f t="shared" si="212"/>
        <v>true</v>
      </c>
      <c r="AF438" s="3" t="e">
        <f>VLOOKUP(C438,#REF!,2,FALSE)</f>
        <v>#REF!</v>
      </c>
      <c r="AG438" s="3" t="e">
        <f t="shared" si="213"/>
        <v>#REF!</v>
      </c>
      <c r="AH438" s="3">
        <f t="shared" si="214"/>
        <v>0</v>
      </c>
      <c r="AI438" s="3">
        <f t="shared" si="215"/>
        <v>0</v>
      </c>
      <c r="AJ438" s="3">
        <f t="shared" si="216"/>
        <v>0</v>
      </c>
      <c r="AL438" s="3">
        <f t="shared" si="217"/>
        <v>0</v>
      </c>
      <c r="AM438" s="3">
        <f t="shared" si="218"/>
        <v>0</v>
      </c>
      <c r="AN438" s="3">
        <f t="shared" si="219"/>
        <v>0</v>
      </c>
      <c r="AO438" s="3">
        <f t="shared" si="220"/>
        <v>0</v>
      </c>
      <c r="AP438" s="3">
        <f t="shared" si="221"/>
        <v>0</v>
      </c>
      <c r="AQ438" s="3">
        <f t="shared" si="222"/>
        <v>0</v>
      </c>
      <c r="AS438" s="3" t="e">
        <f t="shared" si="223"/>
        <v>#REF!</v>
      </c>
      <c r="AU438" s="3" t="e">
        <f t="shared" si="224"/>
        <v>#NAME?</v>
      </c>
      <c r="AW438" s="3">
        <f t="shared" si="225"/>
        <v>0</v>
      </c>
      <c r="AX438" s="3">
        <f t="shared" si="226"/>
        <v>0</v>
      </c>
      <c r="AY438" s="3">
        <f t="shared" si="227"/>
        <v>0</v>
      </c>
      <c r="AZ438" s="3">
        <f t="shared" si="228"/>
        <v>0</v>
      </c>
      <c r="BA438" s="3">
        <f t="shared" si="229"/>
        <v>0</v>
      </c>
      <c r="BB438" s="3">
        <f t="shared" si="230"/>
        <v>0</v>
      </c>
    </row>
    <row r="439" spans="2:54" x14ac:dyDescent="0.35">
      <c r="B439" s="14">
        <v>412</v>
      </c>
      <c r="C439" s="13"/>
      <c r="D439" s="13"/>
      <c r="E439" s="130"/>
      <c r="F439" s="130"/>
      <c r="G439" s="129" t="str">
        <f t="shared" si="198"/>
        <v/>
      </c>
      <c r="H439" s="128"/>
      <c r="I439" s="189"/>
      <c r="J439" s="128"/>
      <c r="K439" s="127"/>
      <c r="L439" s="127"/>
      <c r="M439" s="126"/>
      <c r="N439" s="7"/>
      <c r="O439" s="6"/>
      <c r="P439" s="6"/>
      <c r="Q439" s="125" t="str">
        <f t="shared" si="199"/>
        <v/>
      </c>
      <c r="R439" s="124" t="str">
        <f t="shared" si="200"/>
        <v/>
      </c>
      <c r="S439" s="123">
        <f t="shared" si="201"/>
        <v>0</v>
      </c>
      <c r="T439" s="122">
        <f t="shared" si="202"/>
        <v>0</v>
      </c>
      <c r="U439" s="123">
        <f t="shared" si="203"/>
        <v>0</v>
      </c>
      <c r="V439" s="122">
        <f t="shared" si="204"/>
        <v>0</v>
      </c>
      <c r="W439" s="123">
        <f t="shared" si="205"/>
        <v>0</v>
      </c>
      <c r="X439" s="122">
        <f t="shared" si="206"/>
        <v>0</v>
      </c>
      <c r="Y439" s="123">
        <f t="shared" si="207"/>
        <v>0</v>
      </c>
      <c r="Z439" s="122">
        <f t="shared" si="208"/>
        <v>0</v>
      </c>
      <c r="AA439" s="123">
        <f t="shared" si="209"/>
        <v>0</v>
      </c>
      <c r="AB439" s="122">
        <f t="shared" si="210"/>
        <v>0</v>
      </c>
      <c r="AD439" s="3" t="str">
        <f t="shared" si="211"/>
        <v>False</v>
      </c>
      <c r="AE439" s="3" t="str">
        <f t="shared" si="212"/>
        <v>true</v>
      </c>
      <c r="AF439" s="3" t="e">
        <f>VLOOKUP(C439,#REF!,2,FALSE)</f>
        <v>#REF!</v>
      </c>
      <c r="AG439" s="3" t="e">
        <f t="shared" si="213"/>
        <v>#REF!</v>
      </c>
      <c r="AH439" s="3">
        <f t="shared" si="214"/>
        <v>0</v>
      </c>
      <c r="AI439" s="3">
        <f t="shared" si="215"/>
        <v>0</v>
      </c>
      <c r="AJ439" s="3">
        <f t="shared" si="216"/>
        <v>0</v>
      </c>
      <c r="AL439" s="3">
        <f t="shared" si="217"/>
        <v>0</v>
      </c>
      <c r="AM439" s="3">
        <f t="shared" si="218"/>
        <v>0</v>
      </c>
      <c r="AN439" s="3">
        <f t="shared" si="219"/>
        <v>0</v>
      </c>
      <c r="AO439" s="3">
        <f t="shared" si="220"/>
        <v>0</v>
      </c>
      <c r="AP439" s="3">
        <f t="shared" si="221"/>
        <v>0</v>
      </c>
      <c r="AQ439" s="3">
        <f t="shared" si="222"/>
        <v>0</v>
      </c>
      <c r="AS439" s="3" t="e">
        <f t="shared" si="223"/>
        <v>#REF!</v>
      </c>
      <c r="AU439" s="3" t="e">
        <f t="shared" si="224"/>
        <v>#NAME?</v>
      </c>
      <c r="AW439" s="3">
        <f t="shared" si="225"/>
        <v>0</v>
      </c>
      <c r="AX439" s="3">
        <f t="shared" si="226"/>
        <v>0</v>
      </c>
      <c r="AY439" s="3">
        <f t="shared" si="227"/>
        <v>0</v>
      </c>
      <c r="AZ439" s="3">
        <f t="shared" si="228"/>
        <v>0</v>
      </c>
      <c r="BA439" s="3">
        <f t="shared" si="229"/>
        <v>0</v>
      </c>
      <c r="BB439" s="3">
        <f t="shared" si="230"/>
        <v>0</v>
      </c>
    </row>
    <row r="440" spans="2:54" x14ac:dyDescent="0.35">
      <c r="B440" s="14">
        <v>413</v>
      </c>
      <c r="C440" s="13"/>
      <c r="D440" s="13"/>
      <c r="E440" s="130"/>
      <c r="F440" s="130"/>
      <c r="G440" s="129" t="str">
        <f t="shared" si="198"/>
        <v/>
      </c>
      <c r="H440" s="128"/>
      <c r="I440" s="189"/>
      <c r="J440" s="128"/>
      <c r="K440" s="127"/>
      <c r="L440" s="127"/>
      <c r="M440" s="126"/>
      <c r="N440" s="7"/>
      <c r="O440" s="6"/>
      <c r="P440" s="6"/>
      <c r="Q440" s="125" t="str">
        <f t="shared" si="199"/>
        <v/>
      </c>
      <c r="R440" s="124" t="str">
        <f t="shared" si="200"/>
        <v/>
      </c>
      <c r="S440" s="123">
        <f t="shared" si="201"/>
        <v>0</v>
      </c>
      <c r="T440" s="122">
        <f t="shared" si="202"/>
        <v>0</v>
      </c>
      <c r="U440" s="123">
        <f t="shared" si="203"/>
        <v>0</v>
      </c>
      <c r="V440" s="122">
        <f t="shared" si="204"/>
        <v>0</v>
      </c>
      <c r="W440" s="123">
        <f t="shared" si="205"/>
        <v>0</v>
      </c>
      <c r="X440" s="122">
        <f t="shared" si="206"/>
        <v>0</v>
      </c>
      <c r="Y440" s="123">
        <f t="shared" si="207"/>
        <v>0</v>
      </c>
      <c r="Z440" s="122">
        <f t="shared" si="208"/>
        <v>0</v>
      </c>
      <c r="AA440" s="123">
        <f t="shared" si="209"/>
        <v>0</v>
      </c>
      <c r="AB440" s="122">
        <f t="shared" si="210"/>
        <v>0</v>
      </c>
      <c r="AD440" s="3" t="str">
        <f t="shared" si="211"/>
        <v>False</v>
      </c>
      <c r="AE440" s="3" t="str">
        <f t="shared" si="212"/>
        <v>true</v>
      </c>
      <c r="AF440" s="3" t="e">
        <f>VLOOKUP(C440,#REF!,2,FALSE)</f>
        <v>#REF!</v>
      </c>
      <c r="AG440" s="3" t="e">
        <f t="shared" si="213"/>
        <v>#REF!</v>
      </c>
      <c r="AH440" s="3">
        <f t="shared" si="214"/>
        <v>0</v>
      </c>
      <c r="AI440" s="3">
        <f t="shared" si="215"/>
        <v>0</v>
      </c>
      <c r="AJ440" s="3">
        <f t="shared" si="216"/>
        <v>0</v>
      </c>
      <c r="AL440" s="3">
        <f t="shared" si="217"/>
        <v>0</v>
      </c>
      <c r="AM440" s="3">
        <f t="shared" si="218"/>
        <v>0</v>
      </c>
      <c r="AN440" s="3">
        <f t="shared" si="219"/>
        <v>0</v>
      </c>
      <c r="AO440" s="3">
        <f t="shared" si="220"/>
        <v>0</v>
      </c>
      <c r="AP440" s="3">
        <f t="shared" si="221"/>
        <v>0</v>
      </c>
      <c r="AQ440" s="3">
        <f t="shared" si="222"/>
        <v>0</v>
      </c>
      <c r="AS440" s="3" t="e">
        <f t="shared" si="223"/>
        <v>#REF!</v>
      </c>
      <c r="AU440" s="3" t="e">
        <f t="shared" si="224"/>
        <v>#NAME?</v>
      </c>
      <c r="AW440" s="3">
        <f t="shared" si="225"/>
        <v>0</v>
      </c>
      <c r="AX440" s="3">
        <f t="shared" si="226"/>
        <v>0</v>
      </c>
      <c r="AY440" s="3">
        <f t="shared" si="227"/>
        <v>0</v>
      </c>
      <c r="AZ440" s="3">
        <f t="shared" si="228"/>
        <v>0</v>
      </c>
      <c r="BA440" s="3">
        <f t="shared" si="229"/>
        <v>0</v>
      </c>
      <c r="BB440" s="3">
        <f t="shared" si="230"/>
        <v>0</v>
      </c>
    </row>
    <row r="441" spans="2:54" x14ac:dyDescent="0.35">
      <c r="B441" s="14">
        <v>414</v>
      </c>
      <c r="C441" s="13"/>
      <c r="D441" s="13"/>
      <c r="E441" s="130"/>
      <c r="F441" s="130"/>
      <c r="G441" s="129" t="str">
        <f t="shared" si="198"/>
        <v/>
      </c>
      <c r="H441" s="128"/>
      <c r="I441" s="189"/>
      <c r="J441" s="128"/>
      <c r="K441" s="127"/>
      <c r="L441" s="127"/>
      <c r="M441" s="126"/>
      <c r="N441" s="7"/>
      <c r="O441" s="6"/>
      <c r="P441" s="6"/>
      <c r="Q441" s="125" t="str">
        <f t="shared" si="199"/>
        <v/>
      </c>
      <c r="R441" s="124" t="str">
        <f t="shared" si="200"/>
        <v/>
      </c>
      <c r="S441" s="123">
        <f t="shared" si="201"/>
        <v>0</v>
      </c>
      <c r="T441" s="122">
        <f t="shared" si="202"/>
        <v>0</v>
      </c>
      <c r="U441" s="123">
        <f t="shared" si="203"/>
        <v>0</v>
      </c>
      <c r="V441" s="122">
        <f t="shared" si="204"/>
        <v>0</v>
      </c>
      <c r="W441" s="123">
        <f t="shared" si="205"/>
        <v>0</v>
      </c>
      <c r="X441" s="122">
        <f t="shared" si="206"/>
        <v>0</v>
      </c>
      <c r="Y441" s="123">
        <f t="shared" si="207"/>
        <v>0</v>
      </c>
      <c r="Z441" s="122">
        <f t="shared" si="208"/>
        <v>0</v>
      </c>
      <c r="AA441" s="123">
        <f t="shared" si="209"/>
        <v>0</v>
      </c>
      <c r="AB441" s="122">
        <f t="shared" si="210"/>
        <v>0</v>
      </c>
      <c r="AD441" s="3" t="str">
        <f t="shared" si="211"/>
        <v>False</v>
      </c>
      <c r="AE441" s="3" t="str">
        <f t="shared" si="212"/>
        <v>true</v>
      </c>
      <c r="AF441" s="3" t="e">
        <f>VLOOKUP(C441,#REF!,2,FALSE)</f>
        <v>#REF!</v>
      </c>
      <c r="AG441" s="3" t="e">
        <f t="shared" si="213"/>
        <v>#REF!</v>
      </c>
      <c r="AH441" s="3">
        <f t="shared" si="214"/>
        <v>0</v>
      </c>
      <c r="AI441" s="3">
        <f t="shared" si="215"/>
        <v>0</v>
      </c>
      <c r="AJ441" s="3">
        <f t="shared" si="216"/>
        <v>0</v>
      </c>
      <c r="AL441" s="3">
        <f t="shared" si="217"/>
        <v>0</v>
      </c>
      <c r="AM441" s="3">
        <f t="shared" si="218"/>
        <v>0</v>
      </c>
      <c r="AN441" s="3">
        <f t="shared" si="219"/>
        <v>0</v>
      </c>
      <c r="AO441" s="3">
        <f t="shared" si="220"/>
        <v>0</v>
      </c>
      <c r="AP441" s="3">
        <f t="shared" si="221"/>
        <v>0</v>
      </c>
      <c r="AQ441" s="3">
        <f t="shared" si="222"/>
        <v>0</v>
      </c>
      <c r="AS441" s="3" t="e">
        <f t="shared" si="223"/>
        <v>#REF!</v>
      </c>
      <c r="AU441" s="3" t="e">
        <f t="shared" si="224"/>
        <v>#NAME?</v>
      </c>
      <c r="AW441" s="3">
        <f t="shared" si="225"/>
        <v>0</v>
      </c>
      <c r="AX441" s="3">
        <f t="shared" si="226"/>
        <v>0</v>
      </c>
      <c r="AY441" s="3">
        <f t="shared" si="227"/>
        <v>0</v>
      </c>
      <c r="AZ441" s="3">
        <f t="shared" si="228"/>
        <v>0</v>
      </c>
      <c r="BA441" s="3">
        <f t="shared" si="229"/>
        <v>0</v>
      </c>
      <c r="BB441" s="3">
        <f t="shared" si="230"/>
        <v>0</v>
      </c>
    </row>
    <row r="442" spans="2:54" x14ac:dyDescent="0.35">
      <c r="B442" s="14">
        <v>415</v>
      </c>
      <c r="C442" s="13"/>
      <c r="D442" s="13"/>
      <c r="E442" s="130"/>
      <c r="F442" s="130"/>
      <c r="G442" s="129" t="str">
        <f t="shared" si="198"/>
        <v/>
      </c>
      <c r="H442" s="128"/>
      <c r="I442" s="189"/>
      <c r="J442" s="128"/>
      <c r="K442" s="127"/>
      <c r="L442" s="127"/>
      <c r="M442" s="126"/>
      <c r="N442" s="7"/>
      <c r="O442" s="6"/>
      <c r="P442" s="6"/>
      <c r="Q442" s="125" t="str">
        <f t="shared" si="199"/>
        <v/>
      </c>
      <c r="R442" s="124" t="str">
        <f t="shared" si="200"/>
        <v/>
      </c>
      <c r="S442" s="123">
        <f t="shared" si="201"/>
        <v>0</v>
      </c>
      <c r="T442" s="122">
        <f t="shared" si="202"/>
        <v>0</v>
      </c>
      <c r="U442" s="123">
        <f t="shared" si="203"/>
        <v>0</v>
      </c>
      <c r="V442" s="122">
        <f t="shared" si="204"/>
        <v>0</v>
      </c>
      <c r="W442" s="123">
        <f t="shared" si="205"/>
        <v>0</v>
      </c>
      <c r="X442" s="122">
        <f t="shared" si="206"/>
        <v>0</v>
      </c>
      <c r="Y442" s="123">
        <f t="shared" si="207"/>
        <v>0</v>
      </c>
      <c r="Z442" s="122">
        <f t="shared" si="208"/>
        <v>0</v>
      </c>
      <c r="AA442" s="123">
        <f t="shared" si="209"/>
        <v>0</v>
      </c>
      <c r="AB442" s="122">
        <f t="shared" si="210"/>
        <v>0</v>
      </c>
      <c r="AD442" s="3" t="str">
        <f t="shared" si="211"/>
        <v>False</v>
      </c>
      <c r="AE442" s="3" t="str">
        <f t="shared" si="212"/>
        <v>true</v>
      </c>
      <c r="AF442" s="3" t="e">
        <f>VLOOKUP(C442,#REF!,2,FALSE)</f>
        <v>#REF!</v>
      </c>
      <c r="AG442" s="3" t="e">
        <f t="shared" si="213"/>
        <v>#REF!</v>
      </c>
      <c r="AH442" s="3">
        <f t="shared" si="214"/>
        <v>0</v>
      </c>
      <c r="AI442" s="3">
        <f t="shared" si="215"/>
        <v>0</v>
      </c>
      <c r="AJ442" s="3">
        <f t="shared" si="216"/>
        <v>0</v>
      </c>
      <c r="AL442" s="3">
        <f t="shared" si="217"/>
        <v>0</v>
      </c>
      <c r="AM442" s="3">
        <f t="shared" si="218"/>
        <v>0</v>
      </c>
      <c r="AN442" s="3">
        <f t="shared" si="219"/>
        <v>0</v>
      </c>
      <c r="AO442" s="3">
        <f t="shared" si="220"/>
        <v>0</v>
      </c>
      <c r="AP442" s="3">
        <f t="shared" si="221"/>
        <v>0</v>
      </c>
      <c r="AQ442" s="3">
        <f t="shared" si="222"/>
        <v>0</v>
      </c>
      <c r="AS442" s="3" t="e">
        <f t="shared" si="223"/>
        <v>#REF!</v>
      </c>
      <c r="AU442" s="3" t="e">
        <f t="shared" si="224"/>
        <v>#NAME?</v>
      </c>
      <c r="AW442" s="3">
        <f t="shared" si="225"/>
        <v>0</v>
      </c>
      <c r="AX442" s="3">
        <f t="shared" si="226"/>
        <v>0</v>
      </c>
      <c r="AY442" s="3">
        <f t="shared" si="227"/>
        <v>0</v>
      </c>
      <c r="AZ442" s="3">
        <f t="shared" si="228"/>
        <v>0</v>
      </c>
      <c r="BA442" s="3">
        <f t="shared" si="229"/>
        <v>0</v>
      </c>
      <c r="BB442" s="3">
        <f t="shared" si="230"/>
        <v>0</v>
      </c>
    </row>
    <row r="443" spans="2:54" x14ac:dyDescent="0.35">
      <c r="B443" s="14">
        <v>416</v>
      </c>
      <c r="C443" s="13"/>
      <c r="D443" s="13"/>
      <c r="E443" s="130"/>
      <c r="F443" s="130"/>
      <c r="G443" s="129" t="str">
        <f t="shared" si="198"/>
        <v/>
      </c>
      <c r="H443" s="128"/>
      <c r="I443" s="189"/>
      <c r="J443" s="128"/>
      <c r="K443" s="127"/>
      <c r="L443" s="127"/>
      <c r="M443" s="126"/>
      <c r="N443" s="7"/>
      <c r="O443" s="6"/>
      <c r="P443" s="6"/>
      <c r="Q443" s="125" t="str">
        <f t="shared" si="199"/>
        <v/>
      </c>
      <c r="R443" s="124" t="str">
        <f t="shared" si="200"/>
        <v/>
      </c>
      <c r="S443" s="123">
        <f t="shared" si="201"/>
        <v>0</v>
      </c>
      <c r="T443" s="122">
        <f t="shared" si="202"/>
        <v>0</v>
      </c>
      <c r="U443" s="123">
        <f t="shared" si="203"/>
        <v>0</v>
      </c>
      <c r="V443" s="122">
        <f t="shared" si="204"/>
        <v>0</v>
      </c>
      <c r="W443" s="123">
        <f t="shared" si="205"/>
        <v>0</v>
      </c>
      <c r="X443" s="122">
        <f t="shared" si="206"/>
        <v>0</v>
      </c>
      <c r="Y443" s="123">
        <f t="shared" si="207"/>
        <v>0</v>
      </c>
      <c r="Z443" s="122">
        <f t="shared" si="208"/>
        <v>0</v>
      </c>
      <c r="AA443" s="123">
        <f t="shared" si="209"/>
        <v>0</v>
      </c>
      <c r="AB443" s="122">
        <f t="shared" si="210"/>
        <v>0</v>
      </c>
      <c r="AD443" s="3" t="str">
        <f t="shared" si="211"/>
        <v>False</v>
      </c>
      <c r="AE443" s="3" t="str">
        <f t="shared" si="212"/>
        <v>true</v>
      </c>
      <c r="AF443" s="3" t="e">
        <f>VLOOKUP(C443,#REF!,2,FALSE)</f>
        <v>#REF!</v>
      </c>
      <c r="AG443" s="3" t="e">
        <f t="shared" si="213"/>
        <v>#REF!</v>
      </c>
      <c r="AH443" s="3">
        <f t="shared" si="214"/>
        <v>0</v>
      </c>
      <c r="AI443" s="3">
        <f t="shared" si="215"/>
        <v>0</v>
      </c>
      <c r="AJ443" s="3">
        <f t="shared" si="216"/>
        <v>0</v>
      </c>
      <c r="AL443" s="3">
        <f t="shared" si="217"/>
        <v>0</v>
      </c>
      <c r="AM443" s="3">
        <f t="shared" si="218"/>
        <v>0</v>
      </c>
      <c r="AN443" s="3">
        <f t="shared" si="219"/>
        <v>0</v>
      </c>
      <c r="AO443" s="3">
        <f t="shared" si="220"/>
        <v>0</v>
      </c>
      <c r="AP443" s="3">
        <f t="shared" si="221"/>
        <v>0</v>
      </c>
      <c r="AQ443" s="3">
        <f t="shared" si="222"/>
        <v>0</v>
      </c>
      <c r="AS443" s="3" t="e">
        <f t="shared" si="223"/>
        <v>#REF!</v>
      </c>
      <c r="AU443" s="3" t="e">
        <f t="shared" si="224"/>
        <v>#NAME?</v>
      </c>
      <c r="AW443" s="3">
        <f t="shared" si="225"/>
        <v>0</v>
      </c>
      <c r="AX443" s="3">
        <f t="shared" si="226"/>
        <v>0</v>
      </c>
      <c r="AY443" s="3">
        <f t="shared" si="227"/>
        <v>0</v>
      </c>
      <c r="AZ443" s="3">
        <f t="shared" si="228"/>
        <v>0</v>
      </c>
      <c r="BA443" s="3">
        <f t="shared" si="229"/>
        <v>0</v>
      </c>
      <c r="BB443" s="3">
        <f t="shared" si="230"/>
        <v>0</v>
      </c>
    </row>
    <row r="444" spans="2:54" x14ac:dyDescent="0.35">
      <c r="B444" s="14">
        <v>417</v>
      </c>
      <c r="C444" s="13"/>
      <c r="D444" s="13"/>
      <c r="E444" s="130"/>
      <c r="F444" s="130"/>
      <c r="G444" s="129" t="str">
        <f t="shared" si="198"/>
        <v/>
      </c>
      <c r="H444" s="128"/>
      <c r="I444" s="189"/>
      <c r="J444" s="128"/>
      <c r="K444" s="127"/>
      <c r="L444" s="127"/>
      <c r="M444" s="126"/>
      <c r="N444" s="7"/>
      <c r="O444" s="6"/>
      <c r="P444" s="6"/>
      <c r="Q444" s="125" t="str">
        <f t="shared" si="199"/>
        <v/>
      </c>
      <c r="R444" s="124" t="str">
        <f t="shared" si="200"/>
        <v/>
      </c>
      <c r="S444" s="123">
        <f t="shared" si="201"/>
        <v>0</v>
      </c>
      <c r="T444" s="122">
        <f t="shared" si="202"/>
        <v>0</v>
      </c>
      <c r="U444" s="123">
        <f t="shared" si="203"/>
        <v>0</v>
      </c>
      <c r="V444" s="122">
        <f t="shared" si="204"/>
        <v>0</v>
      </c>
      <c r="W444" s="123">
        <f t="shared" si="205"/>
        <v>0</v>
      </c>
      <c r="X444" s="122">
        <f t="shared" si="206"/>
        <v>0</v>
      </c>
      <c r="Y444" s="123">
        <f t="shared" si="207"/>
        <v>0</v>
      </c>
      <c r="Z444" s="122">
        <f t="shared" si="208"/>
        <v>0</v>
      </c>
      <c r="AA444" s="123">
        <f t="shared" si="209"/>
        <v>0</v>
      </c>
      <c r="AB444" s="122">
        <f t="shared" si="210"/>
        <v>0</v>
      </c>
      <c r="AD444" s="3" t="str">
        <f t="shared" si="211"/>
        <v>False</v>
      </c>
      <c r="AE444" s="3" t="str">
        <f t="shared" si="212"/>
        <v>true</v>
      </c>
      <c r="AF444" s="3" t="e">
        <f>VLOOKUP(C444,#REF!,2,FALSE)</f>
        <v>#REF!</v>
      </c>
      <c r="AG444" s="3" t="e">
        <f t="shared" si="213"/>
        <v>#REF!</v>
      </c>
      <c r="AH444" s="3">
        <f t="shared" si="214"/>
        <v>0</v>
      </c>
      <c r="AI444" s="3">
        <f t="shared" si="215"/>
        <v>0</v>
      </c>
      <c r="AJ444" s="3">
        <f t="shared" si="216"/>
        <v>0</v>
      </c>
      <c r="AL444" s="3">
        <f t="shared" si="217"/>
        <v>0</v>
      </c>
      <c r="AM444" s="3">
        <f t="shared" si="218"/>
        <v>0</v>
      </c>
      <c r="AN444" s="3">
        <f t="shared" si="219"/>
        <v>0</v>
      </c>
      <c r="AO444" s="3">
        <f t="shared" si="220"/>
        <v>0</v>
      </c>
      <c r="AP444" s="3">
        <f t="shared" si="221"/>
        <v>0</v>
      </c>
      <c r="AQ444" s="3">
        <f t="shared" si="222"/>
        <v>0</v>
      </c>
      <c r="AS444" s="3" t="e">
        <f t="shared" si="223"/>
        <v>#REF!</v>
      </c>
      <c r="AU444" s="3" t="e">
        <f t="shared" si="224"/>
        <v>#NAME?</v>
      </c>
      <c r="AW444" s="3">
        <f t="shared" si="225"/>
        <v>0</v>
      </c>
      <c r="AX444" s="3">
        <f t="shared" si="226"/>
        <v>0</v>
      </c>
      <c r="AY444" s="3">
        <f t="shared" si="227"/>
        <v>0</v>
      </c>
      <c r="AZ444" s="3">
        <f t="shared" si="228"/>
        <v>0</v>
      </c>
      <c r="BA444" s="3">
        <f t="shared" si="229"/>
        <v>0</v>
      </c>
      <c r="BB444" s="3">
        <f t="shared" si="230"/>
        <v>0</v>
      </c>
    </row>
    <row r="445" spans="2:54" x14ac:dyDescent="0.35">
      <c r="B445" s="14">
        <v>418</v>
      </c>
      <c r="C445" s="13"/>
      <c r="D445" s="13"/>
      <c r="E445" s="130"/>
      <c r="F445" s="130"/>
      <c r="G445" s="129" t="str">
        <f t="shared" si="198"/>
        <v/>
      </c>
      <c r="H445" s="128"/>
      <c r="I445" s="189"/>
      <c r="J445" s="128"/>
      <c r="K445" s="127"/>
      <c r="L445" s="127"/>
      <c r="M445" s="126"/>
      <c r="N445" s="7"/>
      <c r="O445" s="6"/>
      <c r="P445" s="6"/>
      <c r="Q445" s="125" t="str">
        <f t="shared" si="199"/>
        <v/>
      </c>
      <c r="R445" s="124" t="str">
        <f t="shared" si="200"/>
        <v/>
      </c>
      <c r="S445" s="123">
        <f t="shared" si="201"/>
        <v>0</v>
      </c>
      <c r="T445" s="122">
        <f t="shared" si="202"/>
        <v>0</v>
      </c>
      <c r="U445" s="123">
        <f t="shared" si="203"/>
        <v>0</v>
      </c>
      <c r="V445" s="122">
        <f t="shared" si="204"/>
        <v>0</v>
      </c>
      <c r="W445" s="123">
        <f t="shared" si="205"/>
        <v>0</v>
      </c>
      <c r="X445" s="122">
        <f t="shared" si="206"/>
        <v>0</v>
      </c>
      <c r="Y445" s="123">
        <f t="shared" si="207"/>
        <v>0</v>
      </c>
      <c r="Z445" s="122">
        <f t="shared" si="208"/>
        <v>0</v>
      </c>
      <c r="AA445" s="123">
        <f t="shared" si="209"/>
        <v>0</v>
      </c>
      <c r="AB445" s="122">
        <f t="shared" si="210"/>
        <v>0</v>
      </c>
      <c r="AD445" s="3" t="str">
        <f t="shared" si="211"/>
        <v>False</v>
      </c>
      <c r="AE445" s="3" t="str">
        <f t="shared" si="212"/>
        <v>true</v>
      </c>
      <c r="AF445" s="3" t="e">
        <f>VLOOKUP(C445,#REF!,2,FALSE)</f>
        <v>#REF!</v>
      </c>
      <c r="AG445" s="3" t="e">
        <f t="shared" si="213"/>
        <v>#REF!</v>
      </c>
      <c r="AH445" s="3">
        <f t="shared" si="214"/>
        <v>0</v>
      </c>
      <c r="AI445" s="3">
        <f t="shared" si="215"/>
        <v>0</v>
      </c>
      <c r="AJ445" s="3">
        <f t="shared" si="216"/>
        <v>0</v>
      </c>
      <c r="AL445" s="3">
        <f t="shared" si="217"/>
        <v>0</v>
      </c>
      <c r="AM445" s="3">
        <f t="shared" si="218"/>
        <v>0</v>
      </c>
      <c r="AN445" s="3">
        <f t="shared" si="219"/>
        <v>0</v>
      </c>
      <c r="AO445" s="3">
        <f t="shared" si="220"/>
        <v>0</v>
      </c>
      <c r="AP445" s="3">
        <f t="shared" si="221"/>
        <v>0</v>
      </c>
      <c r="AQ445" s="3">
        <f t="shared" si="222"/>
        <v>0</v>
      </c>
      <c r="AS445" s="3" t="e">
        <f t="shared" si="223"/>
        <v>#REF!</v>
      </c>
      <c r="AU445" s="3" t="e">
        <f t="shared" si="224"/>
        <v>#NAME?</v>
      </c>
      <c r="AW445" s="3">
        <f t="shared" si="225"/>
        <v>0</v>
      </c>
      <c r="AX445" s="3">
        <f t="shared" si="226"/>
        <v>0</v>
      </c>
      <c r="AY445" s="3">
        <f t="shared" si="227"/>
        <v>0</v>
      </c>
      <c r="AZ445" s="3">
        <f t="shared" si="228"/>
        <v>0</v>
      </c>
      <c r="BA445" s="3">
        <f t="shared" si="229"/>
        <v>0</v>
      </c>
      <c r="BB445" s="3">
        <f t="shared" si="230"/>
        <v>0</v>
      </c>
    </row>
    <row r="446" spans="2:54" x14ac:dyDescent="0.35">
      <c r="B446" s="14">
        <v>419</v>
      </c>
      <c r="C446" s="13"/>
      <c r="D446" s="13"/>
      <c r="E446" s="130"/>
      <c r="F446" s="130"/>
      <c r="G446" s="129" t="str">
        <f t="shared" si="198"/>
        <v/>
      </c>
      <c r="H446" s="128"/>
      <c r="I446" s="189"/>
      <c r="J446" s="128"/>
      <c r="K446" s="127"/>
      <c r="L446" s="127"/>
      <c r="M446" s="126"/>
      <c r="N446" s="7"/>
      <c r="O446" s="6"/>
      <c r="P446" s="6"/>
      <c r="Q446" s="125" t="str">
        <f t="shared" si="199"/>
        <v/>
      </c>
      <c r="R446" s="124" t="str">
        <f t="shared" si="200"/>
        <v/>
      </c>
      <c r="S446" s="123">
        <f t="shared" si="201"/>
        <v>0</v>
      </c>
      <c r="T446" s="122">
        <f t="shared" si="202"/>
        <v>0</v>
      </c>
      <c r="U446" s="123">
        <f t="shared" si="203"/>
        <v>0</v>
      </c>
      <c r="V446" s="122">
        <f t="shared" si="204"/>
        <v>0</v>
      </c>
      <c r="W446" s="123">
        <f t="shared" si="205"/>
        <v>0</v>
      </c>
      <c r="X446" s="122">
        <f t="shared" si="206"/>
        <v>0</v>
      </c>
      <c r="Y446" s="123">
        <f t="shared" si="207"/>
        <v>0</v>
      </c>
      <c r="Z446" s="122">
        <f t="shared" si="208"/>
        <v>0</v>
      </c>
      <c r="AA446" s="123">
        <f t="shared" si="209"/>
        <v>0</v>
      </c>
      <c r="AB446" s="122">
        <f t="shared" si="210"/>
        <v>0</v>
      </c>
      <c r="AD446" s="3" t="str">
        <f t="shared" si="211"/>
        <v>False</v>
      </c>
      <c r="AE446" s="3" t="str">
        <f t="shared" si="212"/>
        <v>true</v>
      </c>
      <c r="AF446" s="3" t="e">
        <f>VLOOKUP(C446,#REF!,2,FALSE)</f>
        <v>#REF!</v>
      </c>
      <c r="AG446" s="3" t="e">
        <f t="shared" si="213"/>
        <v>#REF!</v>
      </c>
      <c r="AH446" s="3">
        <f t="shared" si="214"/>
        <v>0</v>
      </c>
      <c r="AI446" s="3">
        <f t="shared" si="215"/>
        <v>0</v>
      </c>
      <c r="AJ446" s="3">
        <f t="shared" si="216"/>
        <v>0</v>
      </c>
      <c r="AL446" s="3">
        <f t="shared" si="217"/>
        <v>0</v>
      </c>
      <c r="AM446" s="3">
        <f t="shared" si="218"/>
        <v>0</v>
      </c>
      <c r="AN446" s="3">
        <f t="shared" si="219"/>
        <v>0</v>
      </c>
      <c r="AO446" s="3">
        <f t="shared" si="220"/>
        <v>0</v>
      </c>
      <c r="AP446" s="3">
        <f t="shared" si="221"/>
        <v>0</v>
      </c>
      <c r="AQ446" s="3">
        <f t="shared" si="222"/>
        <v>0</v>
      </c>
      <c r="AS446" s="3" t="e">
        <f t="shared" si="223"/>
        <v>#REF!</v>
      </c>
      <c r="AU446" s="3" t="e">
        <f t="shared" si="224"/>
        <v>#NAME?</v>
      </c>
      <c r="AW446" s="3">
        <f t="shared" si="225"/>
        <v>0</v>
      </c>
      <c r="AX446" s="3">
        <f t="shared" si="226"/>
        <v>0</v>
      </c>
      <c r="AY446" s="3">
        <f t="shared" si="227"/>
        <v>0</v>
      </c>
      <c r="AZ446" s="3">
        <f t="shared" si="228"/>
        <v>0</v>
      </c>
      <c r="BA446" s="3">
        <f t="shared" si="229"/>
        <v>0</v>
      </c>
      <c r="BB446" s="3">
        <f t="shared" si="230"/>
        <v>0</v>
      </c>
    </row>
    <row r="447" spans="2:54" x14ac:dyDescent="0.35">
      <c r="B447" s="14">
        <v>420</v>
      </c>
      <c r="C447" s="13"/>
      <c r="D447" s="13"/>
      <c r="E447" s="130"/>
      <c r="F447" s="130"/>
      <c r="G447" s="129" t="str">
        <f t="shared" si="198"/>
        <v/>
      </c>
      <c r="H447" s="128"/>
      <c r="I447" s="189"/>
      <c r="J447" s="128"/>
      <c r="K447" s="127"/>
      <c r="L447" s="127"/>
      <c r="M447" s="126"/>
      <c r="N447" s="7"/>
      <c r="O447" s="6"/>
      <c r="P447" s="6"/>
      <c r="Q447" s="125" t="str">
        <f t="shared" si="199"/>
        <v/>
      </c>
      <c r="R447" s="124" t="str">
        <f t="shared" si="200"/>
        <v/>
      </c>
      <c r="S447" s="123">
        <f t="shared" si="201"/>
        <v>0</v>
      </c>
      <c r="T447" s="122">
        <f t="shared" si="202"/>
        <v>0</v>
      </c>
      <c r="U447" s="123">
        <f t="shared" si="203"/>
        <v>0</v>
      </c>
      <c r="V447" s="122">
        <f t="shared" si="204"/>
        <v>0</v>
      </c>
      <c r="W447" s="123">
        <f t="shared" si="205"/>
        <v>0</v>
      </c>
      <c r="X447" s="122">
        <f t="shared" si="206"/>
        <v>0</v>
      </c>
      <c r="Y447" s="123">
        <f t="shared" si="207"/>
        <v>0</v>
      </c>
      <c r="Z447" s="122">
        <f t="shared" si="208"/>
        <v>0</v>
      </c>
      <c r="AA447" s="123">
        <f t="shared" si="209"/>
        <v>0</v>
      </c>
      <c r="AB447" s="122">
        <f t="shared" si="210"/>
        <v>0</v>
      </c>
      <c r="AD447" s="3" t="str">
        <f t="shared" si="211"/>
        <v>False</v>
      </c>
      <c r="AE447" s="3" t="str">
        <f t="shared" si="212"/>
        <v>true</v>
      </c>
      <c r="AF447" s="3" t="e">
        <f>VLOOKUP(C447,#REF!,2,FALSE)</f>
        <v>#REF!</v>
      </c>
      <c r="AG447" s="3" t="e">
        <f t="shared" si="213"/>
        <v>#REF!</v>
      </c>
      <c r="AH447" s="3">
        <f t="shared" si="214"/>
        <v>0</v>
      </c>
      <c r="AI447" s="3">
        <f t="shared" si="215"/>
        <v>0</v>
      </c>
      <c r="AJ447" s="3">
        <f t="shared" si="216"/>
        <v>0</v>
      </c>
      <c r="AL447" s="3">
        <f t="shared" si="217"/>
        <v>0</v>
      </c>
      <c r="AM447" s="3">
        <f t="shared" si="218"/>
        <v>0</v>
      </c>
      <c r="AN447" s="3">
        <f t="shared" si="219"/>
        <v>0</v>
      </c>
      <c r="AO447" s="3">
        <f t="shared" si="220"/>
        <v>0</v>
      </c>
      <c r="AP447" s="3">
        <f t="shared" si="221"/>
        <v>0</v>
      </c>
      <c r="AQ447" s="3">
        <f t="shared" si="222"/>
        <v>0</v>
      </c>
      <c r="AS447" s="3" t="e">
        <f t="shared" si="223"/>
        <v>#REF!</v>
      </c>
      <c r="AU447" s="3" t="e">
        <f t="shared" si="224"/>
        <v>#NAME?</v>
      </c>
      <c r="AW447" s="3">
        <f t="shared" si="225"/>
        <v>0</v>
      </c>
      <c r="AX447" s="3">
        <f t="shared" si="226"/>
        <v>0</v>
      </c>
      <c r="AY447" s="3">
        <f t="shared" si="227"/>
        <v>0</v>
      </c>
      <c r="AZ447" s="3">
        <f t="shared" si="228"/>
        <v>0</v>
      </c>
      <c r="BA447" s="3">
        <f t="shared" si="229"/>
        <v>0</v>
      </c>
      <c r="BB447" s="3">
        <f t="shared" si="230"/>
        <v>0</v>
      </c>
    </row>
    <row r="448" spans="2:54" x14ac:dyDescent="0.35">
      <c r="B448" s="14">
        <v>421</v>
      </c>
      <c r="C448" s="13"/>
      <c r="D448" s="13"/>
      <c r="E448" s="130"/>
      <c r="F448" s="130"/>
      <c r="G448" s="129" t="str">
        <f t="shared" si="198"/>
        <v/>
      </c>
      <c r="H448" s="128"/>
      <c r="I448" s="189"/>
      <c r="J448" s="128"/>
      <c r="K448" s="127"/>
      <c r="L448" s="127"/>
      <c r="M448" s="126"/>
      <c r="N448" s="7"/>
      <c r="O448" s="6"/>
      <c r="P448" s="6"/>
      <c r="Q448" s="125" t="str">
        <f t="shared" si="199"/>
        <v/>
      </c>
      <c r="R448" s="124" t="str">
        <f t="shared" si="200"/>
        <v/>
      </c>
      <c r="S448" s="123">
        <f t="shared" si="201"/>
        <v>0</v>
      </c>
      <c r="T448" s="122">
        <f t="shared" si="202"/>
        <v>0</v>
      </c>
      <c r="U448" s="123">
        <f t="shared" si="203"/>
        <v>0</v>
      </c>
      <c r="V448" s="122">
        <f t="shared" si="204"/>
        <v>0</v>
      </c>
      <c r="W448" s="123">
        <f t="shared" si="205"/>
        <v>0</v>
      </c>
      <c r="X448" s="122">
        <f t="shared" si="206"/>
        <v>0</v>
      </c>
      <c r="Y448" s="123">
        <f t="shared" si="207"/>
        <v>0</v>
      </c>
      <c r="Z448" s="122">
        <f t="shared" si="208"/>
        <v>0</v>
      </c>
      <c r="AA448" s="123">
        <f t="shared" si="209"/>
        <v>0</v>
      </c>
      <c r="AB448" s="122">
        <f t="shared" si="210"/>
        <v>0</v>
      </c>
      <c r="AD448" s="3" t="str">
        <f t="shared" si="211"/>
        <v>False</v>
      </c>
      <c r="AE448" s="3" t="str">
        <f t="shared" si="212"/>
        <v>true</v>
      </c>
      <c r="AF448" s="3" t="e">
        <f>VLOOKUP(C448,#REF!,2,FALSE)</f>
        <v>#REF!</v>
      </c>
      <c r="AG448" s="3" t="e">
        <f t="shared" si="213"/>
        <v>#REF!</v>
      </c>
      <c r="AH448" s="3">
        <f t="shared" si="214"/>
        <v>0</v>
      </c>
      <c r="AI448" s="3">
        <f t="shared" si="215"/>
        <v>0</v>
      </c>
      <c r="AJ448" s="3">
        <f t="shared" si="216"/>
        <v>0</v>
      </c>
      <c r="AL448" s="3">
        <f t="shared" si="217"/>
        <v>0</v>
      </c>
      <c r="AM448" s="3">
        <f t="shared" si="218"/>
        <v>0</v>
      </c>
      <c r="AN448" s="3">
        <f t="shared" si="219"/>
        <v>0</v>
      </c>
      <c r="AO448" s="3">
        <f t="shared" si="220"/>
        <v>0</v>
      </c>
      <c r="AP448" s="3">
        <f t="shared" si="221"/>
        <v>0</v>
      </c>
      <c r="AQ448" s="3">
        <f t="shared" si="222"/>
        <v>0</v>
      </c>
      <c r="AS448" s="3" t="e">
        <f t="shared" si="223"/>
        <v>#REF!</v>
      </c>
      <c r="AU448" s="3" t="e">
        <f t="shared" si="224"/>
        <v>#NAME?</v>
      </c>
      <c r="AW448" s="3">
        <f t="shared" si="225"/>
        <v>0</v>
      </c>
      <c r="AX448" s="3">
        <f t="shared" si="226"/>
        <v>0</v>
      </c>
      <c r="AY448" s="3">
        <f t="shared" si="227"/>
        <v>0</v>
      </c>
      <c r="AZ448" s="3">
        <f t="shared" si="228"/>
        <v>0</v>
      </c>
      <c r="BA448" s="3">
        <f t="shared" si="229"/>
        <v>0</v>
      </c>
      <c r="BB448" s="3">
        <f t="shared" si="230"/>
        <v>0</v>
      </c>
    </row>
    <row r="449" spans="2:54" x14ac:dyDescent="0.35">
      <c r="B449" s="14">
        <v>422</v>
      </c>
      <c r="C449" s="13"/>
      <c r="D449" s="13"/>
      <c r="E449" s="130"/>
      <c r="F449" s="130"/>
      <c r="G449" s="129" t="str">
        <f t="shared" si="198"/>
        <v/>
      </c>
      <c r="H449" s="128"/>
      <c r="I449" s="189"/>
      <c r="J449" s="128"/>
      <c r="K449" s="127"/>
      <c r="L449" s="127"/>
      <c r="M449" s="126"/>
      <c r="N449" s="7"/>
      <c r="O449" s="6"/>
      <c r="P449" s="6"/>
      <c r="Q449" s="125" t="str">
        <f t="shared" si="199"/>
        <v/>
      </c>
      <c r="R449" s="124" t="str">
        <f t="shared" si="200"/>
        <v/>
      </c>
      <c r="S449" s="123">
        <f t="shared" si="201"/>
        <v>0</v>
      </c>
      <c r="T449" s="122">
        <f t="shared" si="202"/>
        <v>0</v>
      </c>
      <c r="U449" s="123">
        <f t="shared" si="203"/>
        <v>0</v>
      </c>
      <c r="V449" s="122">
        <f t="shared" si="204"/>
        <v>0</v>
      </c>
      <c r="W449" s="123">
        <f t="shared" si="205"/>
        <v>0</v>
      </c>
      <c r="X449" s="122">
        <f t="shared" si="206"/>
        <v>0</v>
      </c>
      <c r="Y449" s="123">
        <f t="shared" si="207"/>
        <v>0</v>
      </c>
      <c r="Z449" s="122">
        <f t="shared" si="208"/>
        <v>0</v>
      </c>
      <c r="AA449" s="123">
        <f t="shared" si="209"/>
        <v>0</v>
      </c>
      <c r="AB449" s="122">
        <f t="shared" si="210"/>
        <v>0</v>
      </c>
      <c r="AD449" s="3" t="str">
        <f t="shared" si="211"/>
        <v>False</v>
      </c>
      <c r="AE449" s="3" t="str">
        <f t="shared" si="212"/>
        <v>true</v>
      </c>
      <c r="AF449" s="3" t="e">
        <f>VLOOKUP(C449,#REF!,2,FALSE)</f>
        <v>#REF!</v>
      </c>
      <c r="AG449" s="3" t="e">
        <f t="shared" si="213"/>
        <v>#REF!</v>
      </c>
      <c r="AH449" s="3">
        <f t="shared" si="214"/>
        <v>0</v>
      </c>
      <c r="AI449" s="3">
        <f t="shared" si="215"/>
        <v>0</v>
      </c>
      <c r="AJ449" s="3">
        <f t="shared" si="216"/>
        <v>0</v>
      </c>
      <c r="AL449" s="3">
        <f t="shared" si="217"/>
        <v>0</v>
      </c>
      <c r="AM449" s="3">
        <f t="shared" si="218"/>
        <v>0</v>
      </c>
      <c r="AN449" s="3">
        <f t="shared" si="219"/>
        <v>0</v>
      </c>
      <c r="AO449" s="3">
        <f t="shared" si="220"/>
        <v>0</v>
      </c>
      <c r="AP449" s="3">
        <f t="shared" si="221"/>
        <v>0</v>
      </c>
      <c r="AQ449" s="3">
        <f t="shared" si="222"/>
        <v>0</v>
      </c>
      <c r="AS449" s="3" t="e">
        <f t="shared" si="223"/>
        <v>#REF!</v>
      </c>
      <c r="AU449" s="3" t="e">
        <f t="shared" si="224"/>
        <v>#NAME?</v>
      </c>
      <c r="AW449" s="3">
        <f t="shared" si="225"/>
        <v>0</v>
      </c>
      <c r="AX449" s="3">
        <f t="shared" si="226"/>
        <v>0</v>
      </c>
      <c r="AY449" s="3">
        <f t="shared" si="227"/>
        <v>0</v>
      </c>
      <c r="AZ449" s="3">
        <f t="shared" si="228"/>
        <v>0</v>
      </c>
      <c r="BA449" s="3">
        <f t="shared" si="229"/>
        <v>0</v>
      </c>
      <c r="BB449" s="3">
        <f t="shared" si="230"/>
        <v>0</v>
      </c>
    </row>
    <row r="450" spans="2:54" x14ac:dyDescent="0.35">
      <c r="B450" s="14">
        <v>423</v>
      </c>
      <c r="C450" s="13"/>
      <c r="D450" s="13"/>
      <c r="E450" s="130"/>
      <c r="F450" s="130"/>
      <c r="G450" s="129" t="str">
        <f t="shared" si="198"/>
        <v/>
      </c>
      <c r="H450" s="128"/>
      <c r="I450" s="189"/>
      <c r="J450" s="128"/>
      <c r="K450" s="127"/>
      <c r="L450" s="127"/>
      <c r="M450" s="126"/>
      <c r="N450" s="7"/>
      <c r="O450" s="6"/>
      <c r="P450" s="6"/>
      <c r="Q450" s="125" t="str">
        <f t="shared" si="199"/>
        <v/>
      </c>
      <c r="R450" s="124" t="str">
        <f t="shared" si="200"/>
        <v/>
      </c>
      <c r="S450" s="123">
        <f t="shared" si="201"/>
        <v>0</v>
      </c>
      <c r="T450" s="122">
        <f t="shared" si="202"/>
        <v>0</v>
      </c>
      <c r="U450" s="123">
        <f t="shared" si="203"/>
        <v>0</v>
      </c>
      <c r="V450" s="122">
        <f t="shared" si="204"/>
        <v>0</v>
      </c>
      <c r="W450" s="123">
        <f t="shared" si="205"/>
        <v>0</v>
      </c>
      <c r="X450" s="122">
        <f t="shared" si="206"/>
        <v>0</v>
      </c>
      <c r="Y450" s="123">
        <f t="shared" si="207"/>
        <v>0</v>
      </c>
      <c r="Z450" s="122">
        <f t="shared" si="208"/>
        <v>0</v>
      </c>
      <c r="AA450" s="123">
        <f t="shared" si="209"/>
        <v>0</v>
      </c>
      <c r="AB450" s="122">
        <f t="shared" si="210"/>
        <v>0</v>
      </c>
      <c r="AD450" s="3" t="str">
        <f t="shared" si="211"/>
        <v>False</v>
      </c>
      <c r="AE450" s="3" t="str">
        <f t="shared" si="212"/>
        <v>true</v>
      </c>
      <c r="AF450" s="3" t="e">
        <f>VLOOKUP(C450,#REF!,2,FALSE)</f>
        <v>#REF!</v>
      </c>
      <c r="AG450" s="3" t="e">
        <f t="shared" si="213"/>
        <v>#REF!</v>
      </c>
      <c r="AH450" s="3">
        <f t="shared" si="214"/>
        <v>0</v>
      </c>
      <c r="AI450" s="3">
        <f t="shared" si="215"/>
        <v>0</v>
      </c>
      <c r="AJ450" s="3">
        <f t="shared" si="216"/>
        <v>0</v>
      </c>
      <c r="AL450" s="3">
        <f t="shared" si="217"/>
        <v>0</v>
      </c>
      <c r="AM450" s="3">
        <f t="shared" si="218"/>
        <v>0</v>
      </c>
      <c r="AN450" s="3">
        <f t="shared" si="219"/>
        <v>0</v>
      </c>
      <c r="AO450" s="3">
        <f t="shared" si="220"/>
        <v>0</v>
      </c>
      <c r="AP450" s="3">
        <f t="shared" si="221"/>
        <v>0</v>
      </c>
      <c r="AQ450" s="3">
        <f t="shared" si="222"/>
        <v>0</v>
      </c>
      <c r="AS450" s="3" t="e">
        <f t="shared" si="223"/>
        <v>#REF!</v>
      </c>
      <c r="AU450" s="3" t="e">
        <f t="shared" si="224"/>
        <v>#NAME?</v>
      </c>
      <c r="AW450" s="3">
        <f t="shared" si="225"/>
        <v>0</v>
      </c>
      <c r="AX450" s="3">
        <f t="shared" si="226"/>
        <v>0</v>
      </c>
      <c r="AY450" s="3">
        <f t="shared" si="227"/>
        <v>0</v>
      </c>
      <c r="AZ450" s="3">
        <f t="shared" si="228"/>
        <v>0</v>
      </c>
      <c r="BA450" s="3">
        <f t="shared" si="229"/>
        <v>0</v>
      </c>
      <c r="BB450" s="3">
        <f t="shared" si="230"/>
        <v>0</v>
      </c>
    </row>
    <row r="451" spans="2:54" x14ac:dyDescent="0.35">
      <c r="B451" s="14">
        <v>424</v>
      </c>
      <c r="C451" s="13"/>
      <c r="D451" s="13"/>
      <c r="E451" s="130"/>
      <c r="F451" s="130"/>
      <c r="G451" s="129" t="str">
        <f t="shared" si="198"/>
        <v/>
      </c>
      <c r="H451" s="128"/>
      <c r="I451" s="189"/>
      <c r="J451" s="128"/>
      <c r="K451" s="127"/>
      <c r="L451" s="127"/>
      <c r="M451" s="126"/>
      <c r="N451" s="7"/>
      <c r="O451" s="6"/>
      <c r="P451" s="6"/>
      <c r="Q451" s="125" t="str">
        <f t="shared" si="199"/>
        <v/>
      </c>
      <c r="R451" s="124" t="str">
        <f t="shared" si="200"/>
        <v/>
      </c>
      <c r="S451" s="123">
        <f t="shared" si="201"/>
        <v>0</v>
      </c>
      <c r="T451" s="122">
        <f t="shared" si="202"/>
        <v>0</v>
      </c>
      <c r="U451" s="123">
        <f t="shared" si="203"/>
        <v>0</v>
      </c>
      <c r="V451" s="122">
        <f t="shared" si="204"/>
        <v>0</v>
      </c>
      <c r="W451" s="123">
        <f t="shared" si="205"/>
        <v>0</v>
      </c>
      <c r="X451" s="122">
        <f t="shared" si="206"/>
        <v>0</v>
      </c>
      <c r="Y451" s="123">
        <f t="shared" si="207"/>
        <v>0</v>
      </c>
      <c r="Z451" s="122">
        <f t="shared" si="208"/>
        <v>0</v>
      </c>
      <c r="AA451" s="123">
        <f t="shared" si="209"/>
        <v>0</v>
      </c>
      <c r="AB451" s="122">
        <f t="shared" si="210"/>
        <v>0</v>
      </c>
      <c r="AD451" s="3" t="str">
        <f t="shared" si="211"/>
        <v>False</v>
      </c>
      <c r="AE451" s="3" t="str">
        <f t="shared" si="212"/>
        <v>true</v>
      </c>
      <c r="AF451" s="3" t="e">
        <f>VLOOKUP(C451,#REF!,2,FALSE)</f>
        <v>#REF!</v>
      </c>
      <c r="AG451" s="3" t="e">
        <f t="shared" si="213"/>
        <v>#REF!</v>
      </c>
      <c r="AH451" s="3">
        <f t="shared" si="214"/>
        <v>0</v>
      </c>
      <c r="AI451" s="3">
        <f t="shared" si="215"/>
        <v>0</v>
      </c>
      <c r="AJ451" s="3">
        <f t="shared" si="216"/>
        <v>0</v>
      </c>
      <c r="AL451" s="3">
        <f t="shared" si="217"/>
        <v>0</v>
      </c>
      <c r="AM451" s="3">
        <f t="shared" si="218"/>
        <v>0</v>
      </c>
      <c r="AN451" s="3">
        <f t="shared" si="219"/>
        <v>0</v>
      </c>
      <c r="AO451" s="3">
        <f t="shared" si="220"/>
        <v>0</v>
      </c>
      <c r="AP451" s="3">
        <f t="shared" si="221"/>
        <v>0</v>
      </c>
      <c r="AQ451" s="3">
        <f t="shared" si="222"/>
        <v>0</v>
      </c>
      <c r="AS451" s="3" t="e">
        <f t="shared" si="223"/>
        <v>#REF!</v>
      </c>
      <c r="AU451" s="3" t="e">
        <f t="shared" si="224"/>
        <v>#NAME?</v>
      </c>
      <c r="AW451" s="3">
        <f t="shared" si="225"/>
        <v>0</v>
      </c>
      <c r="AX451" s="3">
        <f t="shared" si="226"/>
        <v>0</v>
      </c>
      <c r="AY451" s="3">
        <f t="shared" si="227"/>
        <v>0</v>
      </c>
      <c r="AZ451" s="3">
        <f t="shared" si="228"/>
        <v>0</v>
      </c>
      <c r="BA451" s="3">
        <f t="shared" si="229"/>
        <v>0</v>
      </c>
      <c r="BB451" s="3">
        <f t="shared" si="230"/>
        <v>0</v>
      </c>
    </row>
    <row r="452" spans="2:54" x14ac:dyDescent="0.35">
      <c r="B452" s="14">
        <v>425</v>
      </c>
      <c r="C452" s="13"/>
      <c r="D452" s="13"/>
      <c r="E452" s="130"/>
      <c r="F452" s="130"/>
      <c r="G452" s="129" t="str">
        <f t="shared" si="198"/>
        <v/>
      </c>
      <c r="H452" s="128"/>
      <c r="I452" s="189"/>
      <c r="J452" s="128"/>
      <c r="K452" s="127"/>
      <c r="L452" s="127"/>
      <c r="M452" s="126"/>
      <c r="N452" s="7"/>
      <c r="O452" s="6"/>
      <c r="P452" s="6"/>
      <c r="Q452" s="125" t="str">
        <f t="shared" si="199"/>
        <v/>
      </c>
      <c r="R452" s="124" t="str">
        <f t="shared" si="200"/>
        <v/>
      </c>
      <c r="S452" s="123">
        <f t="shared" si="201"/>
        <v>0</v>
      </c>
      <c r="T452" s="122">
        <f t="shared" si="202"/>
        <v>0</v>
      </c>
      <c r="U452" s="123">
        <f t="shared" si="203"/>
        <v>0</v>
      </c>
      <c r="V452" s="122">
        <f t="shared" si="204"/>
        <v>0</v>
      </c>
      <c r="W452" s="123">
        <f t="shared" si="205"/>
        <v>0</v>
      </c>
      <c r="X452" s="122">
        <f t="shared" si="206"/>
        <v>0</v>
      </c>
      <c r="Y452" s="123">
        <f t="shared" si="207"/>
        <v>0</v>
      </c>
      <c r="Z452" s="122">
        <f t="shared" si="208"/>
        <v>0</v>
      </c>
      <c r="AA452" s="123">
        <f t="shared" si="209"/>
        <v>0</v>
      </c>
      <c r="AB452" s="122">
        <f t="shared" si="210"/>
        <v>0</v>
      </c>
      <c r="AD452" s="3" t="str">
        <f t="shared" si="211"/>
        <v>False</v>
      </c>
      <c r="AE452" s="3" t="str">
        <f t="shared" si="212"/>
        <v>true</v>
      </c>
      <c r="AF452" s="3" t="e">
        <f>VLOOKUP(C452,#REF!,2,FALSE)</f>
        <v>#REF!</v>
      </c>
      <c r="AG452" s="3" t="e">
        <f t="shared" si="213"/>
        <v>#REF!</v>
      </c>
      <c r="AH452" s="3">
        <f t="shared" si="214"/>
        <v>0</v>
      </c>
      <c r="AI452" s="3">
        <f t="shared" si="215"/>
        <v>0</v>
      </c>
      <c r="AJ452" s="3">
        <f t="shared" si="216"/>
        <v>0</v>
      </c>
      <c r="AL452" s="3">
        <f t="shared" si="217"/>
        <v>0</v>
      </c>
      <c r="AM452" s="3">
        <f t="shared" si="218"/>
        <v>0</v>
      </c>
      <c r="AN452" s="3">
        <f t="shared" si="219"/>
        <v>0</v>
      </c>
      <c r="AO452" s="3">
        <f t="shared" si="220"/>
        <v>0</v>
      </c>
      <c r="AP452" s="3">
        <f t="shared" si="221"/>
        <v>0</v>
      </c>
      <c r="AQ452" s="3">
        <f t="shared" si="222"/>
        <v>0</v>
      </c>
      <c r="AS452" s="3" t="e">
        <f t="shared" si="223"/>
        <v>#REF!</v>
      </c>
      <c r="AU452" s="3" t="e">
        <f t="shared" si="224"/>
        <v>#NAME?</v>
      </c>
      <c r="AW452" s="3">
        <f t="shared" si="225"/>
        <v>0</v>
      </c>
      <c r="AX452" s="3">
        <f t="shared" si="226"/>
        <v>0</v>
      </c>
      <c r="AY452" s="3">
        <f t="shared" si="227"/>
        <v>0</v>
      </c>
      <c r="AZ452" s="3">
        <f t="shared" si="228"/>
        <v>0</v>
      </c>
      <c r="BA452" s="3">
        <f t="shared" si="229"/>
        <v>0</v>
      </c>
      <c r="BB452" s="3">
        <f t="shared" si="230"/>
        <v>0</v>
      </c>
    </row>
    <row r="453" spans="2:54" x14ac:dyDescent="0.35">
      <c r="B453" s="14">
        <v>426</v>
      </c>
      <c r="C453" s="13"/>
      <c r="D453" s="13"/>
      <c r="E453" s="130"/>
      <c r="F453" s="130"/>
      <c r="G453" s="129" t="str">
        <f t="shared" si="198"/>
        <v/>
      </c>
      <c r="H453" s="128"/>
      <c r="I453" s="189"/>
      <c r="J453" s="128"/>
      <c r="K453" s="127"/>
      <c r="L453" s="127"/>
      <c r="M453" s="126"/>
      <c r="N453" s="7"/>
      <c r="O453" s="6"/>
      <c r="P453" s="6"/>
      <c r="Q453" s="125" t="str">
        <f t="shared" si="199"/>
        <v/>
      </c>
      <c r="R453" s="124" t="str">
        <f t="shared" si="200"/>
        <v/>
      </c>
      <c r="S453" s="123">
        <f t="shared" si="201"/>
        <v>0</v>
      </c>
      <c r="T453" s="122">
        <f t="shared" si="202"/>
        <v>0</v>
      </c>
      <c r="U453" s="123">
        <f t="shared" si="203"/>
        <v>0</v>
      </c>
      <c r="V453" s="122">
        <f t="shared" si="204"/>
        <v>0</v>
      </c>
      <c r="W453" s="123">
        <f t="shared" si="205"/>
        <v>0</v>
      </c>
      <c r="X453" s="122">
        <f t="shared" si="206"/>
        <v>0</v>
      </c>
      <c r="Y453" s="123">
        <f t="shared" si="207"/>
        <v>0</v>
      </c>
      <c r="Z453" s="122">
        <f t="shared" si="208"/>
        <v>0</v>
      </c>
      <c r="AA453" s="123">
        <f t="shared" si="209"/>
        <v>0</v>
      </c>
      <c r="AB453" s="122">
        <f t="shared" si="210"/>
        <v>0</v>
      </c>
      <c r="AD453" s="3" t="str">
        <f t="shared" si="211"/>
        <v>False</v>
      </c>
      <c r="AE453" s="3" t="str">
        <f t="shared" si="212"/>
        <v>true</v>
      </c>
      <c r="AF453" s="3" t="e">
        <f>VLOOKUP(C453,#REF!,2,FALSE)</f>
        <v>#REF!</v>
      </c>
      <c r="AG453" s="3" t="e">
        <f t="shared" si="213"/>
        <v>#REF!</v>
      </c>
      <c r="AH453" s="3">
        <f t="shared" si="214"/>
        <v>0</v>
      </c>
      <c r="AI453" s="3">
        <f t="shared" si="215"/>
        <v>0</v>
      </c>
      <c r="AJ453" s="3">
        <f t="shared" si="216"/>
        <v>0</v>
      </c>
      <c r="AL453" s="3">
        <f t="shared" si="217"/>
        <v>0</v>
      </c>
      <c r="AM453" s="3">
        <f t="shared" si="218"/>
        <v>0</v>
      </c>
      <c r="AN453" s="3">
        <f t="shared" si="219"/>
        <v>0</v>
      </c>
      <c r="AO453" s="3">
        <f t="shared" si="220"/>
        <v>0</v>
      </c>
      <c r="AP453" s="3">
        <f t="shared" si="221"/>
        <v>0</v>
      </c>
      <c r="AQ453" s="3">
        <f t="shared" si="222"/>
        <v>0</v>
      </c>
      <c r="AS453" s="3" t="e">
        <f t="shared" si="223"/>
        <v>#REF!</v>
      </c>
      <c r="AU453" s="3" t="e">
        <f t="shared" si="224"/>
        <v>#NAME?</v>
      </c>
      <c r="AW453" s="3">
        <f t="shared" si="225"/>
        <v>0</v>
      </c>
      <c r="AX453" s="3">
        <f t="shared" si="226"/>
        <v>0</v>
      </c>
      <c r="AY453" s="3">
        <f t="shared" si="227"/>
        <v>0</v>
      </c>
      <c r="AZ453" s="3">
        <f t="shared" si="228"/>
        <v>0</v>
      </c>
      <c r="BA453" s="3">
        <f t="shared" si="229"/>
        <v>0</v>
      </c>
      <c r="BB453" s="3">
        <f t="shared" si="230"/>
        <v>0</v>
      </c>
    </row>
    <row r="454" spans="2:54" x14ac:dyDescent="0.35">
      <c r="B454" s="14">
        <v>427</v>
      </c>
      <c r="C454" s="13"/>
      <c r="D454" s="13"/>
      <c r="E454" s="130"/>
      <c r="F454" s="130"/>
      <c r="G454" s="129" t="str">
        <f t="shared" si="198"/>
        <v/>
      </c>
      <c r="H454" s="128"/>
      <c r="I454" s="189"/>
      <c r="J454" s="128"/>
      <c r="K454" s="127"/>
      <c r="L454" s="127"/>
      <c r="M454" s="126"/>
      <c r="N454" s="7"/>
      <c r="O454" s="6"/>
      <c r="P454" s="6"/>
      <c r="Q454" s="125" t="str">
        <f t="shared" si="199"/>
        <v/>
      </c>
      <c r="R454" s="124" t="str">
        <f t="shared" si="200"/>
        <v/>
      </c>
      <c r="S454" s="123">
        <f t="shared" si="201"/>
        <v>0</v>
      </c>
      <c r="T454" s="122">
        <f t="shared" si="202"/>
        <v>0</v>
      </c>
      <c r="U454" s="123">
        <f t="shared" si="203"/>
        <v>0</v>
      </c>
      <c r="V454" s="122">
        <f t="shared" si="204"/>
        <v>0</v>
      </c>
      <c r="W454" s="123">
        <f t="shared" si="205"/>
        <v>0</v>
      </c>
      <c r="X454" s="122">
        <f t="shared" si="206"/>
        <v>0</v>
      </c>
      <c r="Y454" s="123">
        <f t="shared" si="207"/>
        <v>0</v>
      </c>
      <c r="Z454" s="122">
        <f t="shared" si="208"/>
        <v>0</v>
      </c>
      <c r="AA454" s="123">
        <f t="shared" si="209"/>
        <v>0</v>
      </c>
      <c r="AB454" s="122">
        <f t="shared" si="210"/>
        <v>0</v>
      </c>
      <c r="AD454" s="3" t="str">
        <f t="shared" si="211"/>
        <v>False</v>
      </c>
      <c r="AE454" s="3" t="str">
        <f t="shared" si="212"/>
        <v>true</v>
      </c>
      <c r="AF454" s="3" t="e">
        <f>VLOOKUP(C454,#REF!,2,FALSE)</f>
        <v>#REF!</v>
      </c>
      <c r="AG454" s="3" t="e">
        <f t="shared" si="213"/>
        <v>#REF!</v>
      </c>
      <c r="AH454" s="3">
        <f t="shared" si="214"/>
        <v>0</v>
      </c>
      <c r="AI454" s="3">
        <f t="shared" si="215"/>
        <v>0</v>
      </c>
      <c r="AJ454" s="3">
        <f t="shared" si="216"/>
        <v>0</v>
      </c>
      <c r="AL454" s="3">
        <f t="shared" si="217"/>
        <v>0</v>
      </c>
      <c r="AM454" s="3">
        <f t="shared" si="218"/>
        <v>0</v>
      </c>
      <c r="AN454" s="3">
        <f t="shared" si="219"/>
        <v>0</v>
      </c>
      <c r="AO454" s="3">
        <f t="shared" si="220"/>
        <v>0</v>
      </c>
      <c r="AP454" s="3">
        <f t="shared" si="221"/>
        <v>0</v>
      </c>
      <c r="AQ454" s="3">
        <f t="shared" si="222"/>
        <v>0</v>
      </c>
      <c r="AS454" s="3" t="e">
        <f t="shared" si="223"/>
        <v>#REF!</v>
      </c>
      <c r="AU454" s="3" t="e">
        <f t="shared" si="224"/>
        <v>#NAME?</v>
      </c>
      <c r="AW454" s="3">
        <f t="shared" si="225"/>
        <v>0</v>
      </c>
      <c r="AX454" s="3">
        <f t="shared" si="226"/>
        <v>0</v>
      </c>
      <c r="AY454" s="3">
        <f t="shared" si="227"/>
        <v>0</v>
      </c>
      <c r="AZ454" s="3">
        <f t="shared" si="228"/>
        <v>0</v>
      </c>
      <c r="BA454" s="3">
        <f t="shared" si="229"/>
        <v>0</v>
      </c>
      <c r="BB454" s="3">
        <f t="shared" si="230"/>
        <v>0</v>
      </c>
    </row>
    <row r="455" spans="2:54" x14ac:dyDescent="0.35">
      <c r="B455" s="14">
        <v>428</v>
      </c>
      <c r="C455" s="13"/>
      <c r="D455" s="13"/>
      <c r="E455" s="130"/>
      <c r="F455" s="130"/>
      <c r="G455" s="129" t="str">
        <f t="shared" si="198"/>
        <v/>
      </c>
      <c r="H455" s="128"/>
      <c r="I455" s="189"/>
      <c r="J455" s="128"/>
      <c r="K455" s="127"/>
      <c r="L455" s="127"/>
      <c r="M455" s="126"/>
      <c r="N455" s="7"/>
      <c r="O455" s="6"/>
      <c r="P455" s="6"/>
      <c r="Q455" s="125" t="str">
        <f t="shared" si="199"/>
        <v/>
      </c>
      <c r="R455" s="124" t="str">
        <f t="shared" si="200"/>
        <v/>
      </c>
      <c r="S455" s="123">
        <f t="shared" si="201"/>
        <v>0</v>
      </c>
      <c r="T455" s="122">
        <f t="shared" si="202"/>
        <v>0</v>
      </c>
      <c r="U455" s="123">
        <f t="shared" si="203"/>
        <v>0</v>
      </c>
      <c r="V455" s="122">
        <f t="shared" si="204"/>
        <v>0</v>
      </c>
      <c r="W455" s="123">
        <f t="shared" si="205"/>
        <v>0</v>
      </c>
      <c r="X455" s="122">
        <f t="shared" si="206"/>
        <v>0</v>
      </c>
      <c r="Y455" s="123">
        <f t="shared" si="207"/>
        <v>0</v>
      </c>
      <c r="Z455" s="122">
        <f t="shared" si="208"/>
        <v>0</v>
      </c>
      <c r="AA455" s="123">
        <f t="shared" si="209"/>
        <v>0</v>
      </c>
      <c r="AB455" s="122">
        <f t="shared" si="210"/>
        <v>0</v>
      </c>
      <c r="AD455" s="3" t="str">
        <f t="shared" si="211"/>
        <v>False</v>
      </c>
      <c r="AE455" s="3" t="str">
        <f t="shared" si="212"/>
        <v>true</v>
      </c>
      <c r="AF455" s="3" t="e">
        <f>VLOOKUP(C455,#REF!,2,FALSE)</f>
        <v>#REF!</v>
      </c>
      <c r="AG455" s="3" t="e">
        <f t="shared" si="213"/>
        <v>#REF!</v>
      </c>
      <c r="AH455" s="3">
        <f t="shared" si="214"/>
        <v>0</v>
      </c>
      <c r="AI455" s="3">
        <f t="shared" si="215"/>
        <v>0</v>
      </c>
      <c r="AJ455" s="3">
        <f t="shared" si="216"/>
        <v>0</v>
      </c>
      <c r="AL455" s="3">
        <f t="shared" si="217"/>
        <v>0</v>
      </c>
      <c r="AM455" s="3">
        <f t="shared" si="218"/>
        <v>0</v>
      </c>
      <c r="AN455" s="3">
        <f t="shared" si="219"/>
        <v>0</v>
      </c>
      <c r="AO455" s="3">
        <f t="shared" si="220"/>
        <v>0</v>
      </c>
      <c r="AP455" s="3">
        <f t="shared" si="221"/>
        <v>0</v>
      </c>
      <c r="AQ455" s="3">
        <f t="shared" si="222"/>
        <v>0</v>
      </c>
      <c r="AS455" s="3" t="e">
        <f t="shared" si="223"/>
        <v>#REF!</v>
      </c>
      <c r="AU455" s="3" t="e">
        <f t="shared" si="224"/>
        <v>#NAME?</v>
      </c>
      <c r="AW455" s="3">
        <f t="shared" si="225"/>
        <v>0</v>
      </c>
      <c r="AX455" s="3">
        <f t="shared" si="226"/>
        <v>0</v>
      </c>
      <c r="AY455" s="3">
        <f t="shared" si="227"/>
        <v>0</v>
      </c>
      <c r="AZ455" s="3">
        <f t="shared" si="228"/>
        <v>0</v>
      </c>
      <c r="BA455" s="3">
        <f t="shared" si="229"/>
        <v>0</v>
      </c>
      <c r="BB455" s="3">
        <f t="shared" si="230"/>
        <v>0</v>
      </c>
    </row>
    <row r="456" spans="2:54" x14ac:dyDescent="0.35">
      <c r="B456" s="14">
        <v>429</v>
      </c>
      <c r="C456" s="13"/>
      <c r="D456" s="13"/>
      <c r="E456" s="130"/>
      <c r="F456" s="130"/>
      <c r="G456" s="129" t="str">
        <f t="shared" si="198"/>
        <v/>
      </c>
      <c r="H456" s="128"/>
      <c r="I456" s="189"/>
      <c r="J456" s="128"/>
      <c r="K456" s="127"/>
      <c r="L456" s="127"/>
      <c r="M456" s="126"/>
      <c r="N456" s="7"/>
      <c r="O456" s="6"/>
      <c r="P456" s="6"/>
      <c r="Q456" s="125" t="str">
        <f t="shared" si="199"/>
        <v/>
      </c>
      <c r="R456" s="124" t="str">
        <f t="shared" si="200"/>
        <v/>
      </c>
      <c r="S456" s="123">
        <f t="shared" si="201"/>
        <v>0</v>
      </c>
      <c r="T456" s="122">
        <f t="shared" si="202"/>
        <v>0</v>
      </c>
      <c r="U456" s="123">
        <f t="shared" si="203"/>
        <v>0</v>
      </c>
      <c r="V456" s="122">
        <f t="shared" si="204"/>
        <v>0</v>
      </c>
      <c r="W456" s="123">
        <f t="shared" si="205"/>
        <v>0</v>
      </c>
      <c r="X456" s="122">
        <f t="shared" si="206"/>
        <v>0</v>
      </c>
      <c r="Y456" s="123">
        <f t="shared" si="207"/>
        <v>0</v>
      </c>
      <c r="Z456" s="122">
        <f t="shared" si="208"/>
        <v>0</v>
      </c>
      <c r="AA456" s="123">
        <f t="shared" si="209"/>
        <v>0</v>
      </c>
      <c r="AB456" s="122">
        <f t="shared" si="210"/>
        <v>0</v>
      </c>
      <c r="AD456" s="3" t="str">
        <f t="shared" si="211"/>
        <v>False</v>
      </c>
      <c r="AE456" s="3" t="str">
        <f t="shared" si="212"/>
        <v>true</v>
      </c>
      <c r="AF456" s="3" t="e">
        <f>VLOOKUP(C456,#REF!,2,FALSE)</f>
        <v>#REF!</v>
      </c>
      <c r="AG456" s="3" t="e">
        <f t="shared" si="213"/>
        <v>#REF!</v>
      </c>
      <c r="AH456" s="3">
        <f t="shared" si="214"/>
        <v>0</v>
      </c>
      <c r="AI456" s="3">
        <f t="shared" si="215"/>
        <v>0</v>
      </c>
      <c r="AJ456" s="3">
        <f t="shared" si="216"/>
        <v>0</v>
      </c>
      <c r="AL456" s="3">
        <f t="shared" si="217"/>
        <v>0</v>
      </c>
      <c r="AM456" s="3">
        <f t="shared" si="218"/>
        <v>0</v>
      </c>
      <c r="AN456" s="3">
        <f t="shared" si="219"/>
        <v>0</v>
      </c>
      <c r="AO456" s="3">
        <f t="shared" si="220"/>
        <v>0</v>
      </c>
      <c r="AP456" s="3">
        <f t="shared" si="221"/>
        <v>0</v>
      </c>
      <c r="AQ456" s="3">
        <f t="shared" si="222"/>
        <v>0</v>
      </c>
      <c r="AS456" s="3" t="e">
        <f t="shared" si="223"/>
        <v>#REF!</v>
      </c>
      <c r="AU456" s="3" t="e">
        <f t="shared" si="224"/>
        <v>#NAME?</v>
      </c>
      <c r="AW456" s="3">
        <f t="shared" si="225"/>
        <v>0</v>
      </c>
      <c r="AX456" s="3">
        <f t="shared" si="226"/>
        <v>0</v>
      </c>
      <c r="AY456" s="3">
        <f t="shared" si="227"/>
        <v>0</v>
      </c>
      <c r="AZ456" s="3">
        <f t="shared" si="228"/>
        <v>0</v>
      </c>
      <c r="BA456" s="3">
        <f t="shared" si="229"/>
        <v>0</v>
      </c>
      <c r="BB456" s="3">
        <f t="shared" si="230"/>
        <v>0</v>
      </c>
    </row>
    <row r="457" spans="2:54" x14ac:dyDescent="0.35">
      <c r="B457" s="14">
        <v>430</v>
      </c>
      <c r="C457" s="13"/>
      <c r="D457" s="13"/>
      <c r="E457" s="130"/>
      <c r="F457" s="130"/>
      <c r="G457" s="129" t="str">
        <f t="shared" si="198"/>
        <v/>
      </c>
      <c r="H457" s="128"/>
      <c r="I457" s="189"/>
      <c r="J457" s="128"/>
      <c r="K457" s="127"/>
      <c r="L457" s="127"/>
      <c r="M457" s="126"/>
      <c r="N457" s="7"/>
      <c r="O457" s="6"/>
      <c r="P457" s="6"/>
      <c r="Q457" s="125" t="str">
        <f t="shared" si="199"/>
        <v/>
      </c>
      <c r="R457" s="124" t="str">
        <f t="shared" si="200"/>
        <v/>
      </c>
      <c r="S457" s="123">
        <f t="shared" si="201"/>
        <v>0</v>
      </c>
      <c r="T457" s="122">
        <f t="shared" si="202"/>
        <v>0</v>
      </c>
      <c r="U457" s="123">
        <f t="shared" si="203"/>
        <v>0</v>
      </c>
      <c r="V457" s="122">
        <f t="shared" si="204"/>
        <v>0</v>
      </c>
      <c r="W457" s="123">
        <f t="shared" si="205"/>
        <v>0</v>
      </c>
      <c r="X457" s="122">
        <f t="shared" si="206"/>
        <v>0</v>
      </c>
      <c r="Y457" s="123">
        <f t="shared" si="207"/>
        <v>0</v>
      </c>
      <c r="Z457" s="122">
        <f t="shared" si="208"/>
        <v>0</v>
      </c>
      <c r="AA457" s="123">
        <f t="shared" si="209"/>
        <v>0</v>
      </c>
      <c r="AB457" s="122">
        <f t="shared" si="210"/>
        <v>0</v>
      </c>
      <c r="AD457" s="3" t="str">
        <f t="shared" si="211"/>
        <v>False</v>
      </c>
      <c r="AE457" s="3" t="str">
        <f t="shared" si="212"/>
        <v>true</v>
      </c>
      <c r="AF457" s="3" t="e">
        <f>VLOOKUP(C457,#REF!,2,FALSE)</f>
        <v>#REF!</v>
      </c>
      <c r="AG457" s="3" t="e">
        <f t="shared" si="213"/>
        <v>#REF!</v>
      </c>
      <c r="AH457" s="3">
        <f t="shared" si="214"/>
        <v>0</v>
      </c>
      <c r="AI457" s="3">
        <f t="shared" si="215"/>
        <v>0</v>
      </c>
      <c r="AJ457" s="3">
        <f t="shared" si="216"/>
        <v>0</v>
      </c>
      <c r="AL457" s="3">
        <f t="shared" si="217"/>
        <v>0</v>
      </c>
      <c r="AM457" s="3">
        <f t="shared" si="218"/>
        <v>0</v>
      </c>
      <c r="AN457" s="3">
        <f t="shared" si="219"/>
        <v>0</v>
      </c>
      <c r="AO457" s="3">
        <f t="shared" si="220"/>
        <v>0</v>
      </c>
      <c r="AP457" s="3">
        <f t="shared" si="221"/>
        <v>0</v>
      </c>
      <c r="AQ457" s="3">
        <f t="shared" si="222"/>
        <v>0</v>
      </c>
      <c r="AS457" s="3" t="e">
        <f t="shared" si="223"/>
        <v>#REF!</v>
      </c>
      <c r="AU457" s="3" t="e">
        <f t="shared" si="224"/>
        <v>#NAME?</v>
      </c>
      <c r="AW457" s="3">
        <f t="shared" si="225"/>
        <v>0</v>
      </c>
      <c r="AX457" s="3">
        <f t="shared" si="226"/>
        <v>0</v>
      </c>
      <c r="AY457" s="3">
        <f t="shared" si="227"/>
        <v>0</v>
      </c>
      <c r="AZ457" s="3">
        <f t="shared" si="228"/>
        <v>0</v>
      </c>
      <c r="BA457" s="3">
        <f t="shared" si="229"/>
        <v>0</v>
      </c>
      <c r="BB457" s="3">
        <f t="shared" si="230"/>
        <v>0</v>
      </c>
    </row>
    <row r="458" spans="2:54" x14ac:dyDescent="0.35">
      <c r="B458" s="14">
        <v>431</v>
      </c>
      <c r="C458" s="13"/>
      <c r="D458" s="13"/>
      <c r="E458" s="130"/>
      <c r="F458" s="130"/>
      <c r="G458" s="129" t="str">
        <f t="shared" si="198"/>
        <v/>
      </c>
      <c r="H458" s="128"/>
      <c r="I458" s="189"/>
      <c r="J458" s="128"/>
      <c r="K458" s="127"/>
      <c r="L458" s="127"/>
      <c r="M458" s="126"/>
      <c r="N458" s="7"/>
      <c r="O458" s="6"/>
      <c r="P458" s="6"/>
      <c r="Q458" s="125" t="str">
        <f t="shared" si="199"/>
        <v/>
      </c>
      <c r="R458" s="124" t="str">
        <f t="shared" si="200"/>
        <v/>
      </c>
      <c r="S458" s="123">
        <f t="shared" si="201"/>
        <v>0</v>
      </c>
      <c r="T458" s="122">
        <f t="shared" si="202"/>
        <v>0</v>
      </c>
      <c r="U458" s="123">
        <f t="shared" si="203"/>
        <v>0</v>
      </c>
      <c r="V458" s="122">
        <f t="shared" si="204"/>
        <v>0</v>
      </c>
      <c r="W458" s="123">
        <f t="shared" si="205"/>
        <v>0</v>
      </c>
      <c r="X458" s="122">
        <f t="shared" si="206"/>
        <v>0</v>
      </c>
      <c r="Y458" s="123">
        <f t="shared" si="207"/>
        <v>0</v>
      </c>
      <c r="Z458" s="122">
        <f t="shared" si="208"/>
        <v>0</v>
      </c>
      <c r="AA458" s="123">
        <f t="shared" si="209"/>
        <v>0</v>
      </c>
      <c r="AB458" s="122">
        <f t="shared" si="210"/>
        <v>0</v>
      </c>
      <c r="AD458" s="3" t="str">
        <f t="shared" si="211"/>
        <v>False</v>
      </c>
      <c r="AE458" s="3" t="str">
        <f t="shared" si="212"/>
        <v>true</v>
      </c>
      <c r="AF458" s="3" t="e">
        <f>VLOOKUP(C458,#REF!,2,FALSE)</f>
        <v>#REF!</v>
      </c>
      <c r="AG458" s="3" t="e">
        <f t="shared" si="213"/>
        <v>#REF!</v>
      </c>
      <c r="AH458" s="3">
        <f t="shared" si="214"/>
        <v>0</v>
      </c>
      <c r="AI458" s="3">
        <f t="shared" si="215"/>
        <v>0</v>
      </c>
      <c r="AJ458" s="3">
        <f t="shared" si="216"/>
        <v>0</v>
      </c>
      <c r="AL458" s="3">
        <f t="shared" si="217"/>
        <v>0</v>
      </c>
      <c r="AM458" s="3">
        <f t="shared" si="218"/>
        <v>0</v>
      </c>
      <c r="AN458" s="3">
        <f t="shared" si="219"/>
        <v>0</v>
      </c>
      <c r="AO458" s="3">
        <f t="shared" si="220"/>
        <v>0</v>
      </c>
      <c r="AP458" s="3">
        <f t="shared" si="221"/>
        <v>0</v>
      </c>
      <c r="AQ458" s="3">
        <f t="shared" si="222"/>
        <v>0</v>
      </c>
      <c r="AS458" s="3" t="e">
        <f t="shared" si="223"/>
        <v>#REF!</v>
      </c>
      <c r="AU458" s="3" t="e">
        <f t="shared" si="224"/>
        <v>#NAME?</v>
      </c>
      <c r="AW458" s="3">
        <f t="shared" si="225"/>
        <v>0</v>
      </c>
      <c r="AX458" s="3">
        <f t="shared" si="226"/>
        <v>0</v>
      </c>
      <c r="AY458" s="3">
        <f t="shared" si="227"/>
        <v>0</v>
      </c>
      <c r="AZ458" s="3">
        <f t="shared" si="228"/>
        <v>0</v>
      </c>
      <c r="BA458" s="3">
        <f t="shared" si="229"/>
        <v>0</v>
      </c>
      <c r="BB458" s="3">
        <f t="shared" si="230"/>
        <v>0</v>
      </c>
    </row>
    <row r="459" spans="2:54" x14ac:dyDescent="0.35">
      <c r="B459" s="14">
        <v>432</v>
      </c>
      <c r="C459" s="13"/>
      <c r="D459" s="13"/>
      <c r="E459" s="130"/>
      <c r="F459" s="130"/>
      <c r="G459" s="129" t="str">
        <f t="shared" si="198"/>
        <v/>
      </c>
      <c r="H459" s="128"/>
      <c r="I459" s="189"/>
      <c r="J459" s="128"/>
      <c r="K459" s="127"/>
      <c r="L459" s="127"/>
      <c r="M459" s="126"/>
      <c r="N459" s="7"/>
      <c r="O459" s="6"/>
      <c r="P459" s="6"/>
      <c r="Q459" s="125" t="str">
        <f t="shared" si="199"/>
        <v/>
      </c>
      <c r="R459" s="124" t="str">
        <f t="shared" si="200"/>
        <v/>
      </c>
      <c r="S459" s="123">
        <f t="shared" si="201"/>
        <v>0</v>
      </c>
      <c r="T459" s="122">
        <f t="shared" si="202"/>
        <v>0</v>
      </c>
      <c r="U459" s="123">
        <f t="shared" si="203"/>
        <v>0</v>
      </c>
      <c r="V459" s="122">
        <f t="shared" si="204"/>
        <v>0</v>
      </c>
      <c r="W459" s="123">
        <f t="shared" si="205"/>
        <v>0</v>
      </c>
      <c r="X459" s="122">
        <f t="shared" si="206"/>
        <v>0</v>
      </c>
      <c r="Y459" s="123">
        <f t="shared" si="207"/>
        <v>0</v>
      </c>
      <c r="Z459" s="122">
        <f t="shared" si="208"/>
        <v>0</v>
      </c>
      <c r="AA459" s="123">
        <f t="shared" si="209"/>
        <v>0</v>
      </c>
      <c r="AB459" s="122">
        <f t="shared" si="210"/>
        <v>0</v>
      </c>
      <c r="AD459" s="3" t="str">
        <f t="shared" si="211"/>
        <v>False</v>
      </c>
      <c r="AE459" s="3" t="str">
        <f t="shared" si="212"/>
        <v>true</v>
      </c>
      <c r="AF459" s="3" t="e">
        <f>VLOOKUP(C459,#REF!,2,FALSE)</f>
        <v>#REF!</v>
      </c>
      <c r="AG459" s="3" t="e">
        <f t="shared" si="213"/>
        <v>#REF!</v>
      </c>
      <c r="AH459" s="3">
        <f t="shared" si="214"/>
        <v>0</v>
      </c>
      <c r="AI459" s="3">
        <f t="shared" si="215"/>
        <v>0</v>
      </c>
      <c r="AJ459" s="3">
        <f t="shared" si="216"/>
        <v>0</v>
      </c>
      <c r="AL459" s="3">
        <f t="shared" si="217"/>
        <v>0</v>
      </c>
      <c r="AM459" s="3">
        <f t="shared" si="218"/>
        <v>0</v>
      </c>
      <c r="AN459" s="3">
        <f t="shared" si="219"/>
        <v>0</v>
      </c>
      <c r="AO459" s="3">
        <f t="shared" si="220"/>
        <v>0</v>
      </c>
      <c r="AP459" s="3">
        <f t="shared" si="221"/>
        <v>0</v>
      </c>
      <c r="AQ459" s="3">
        <f t="shared" si="222"/>
        <v>0</v>
      </c>
      <c r="AS459" s="3" t="e">
        <f t="shared" si="223"/>
        <v>#REF!</v>
      </c>
      <c r="AU459" s="3" t="e">
        <f t="shared" si="224"/>
        <v>#NAME?</v>
      </c>
      <c r="AW459" s="3">
        <f t="shared" si="225"/>
        <v>0</v>
      </c>
      <c r="AX459" s="3">
        <f t="shared" si="226"/>
        <v>0</v>
      </c>
      <c r="AY459" s="3">
        <f t="shared" si="227"/>
        <v>0</v>
      </c>
      <c r="AZ459" s="3">
        <f t="shared" si="228"/>
        <v>0</v>
      </c>
      <c r="BA459" s="3">
        <f t="shared" si="229"/>
        <v>0</v>
      </c>
      <c r="BB459" s="3">
        <f t="shared" si="230"/>
        <v>0</v>
      </c>
    </row>
    <row r="460" spans="2:54" x14ac:dyDescent="0.35">
      <c r="B460" s="14">
        <v>433</v>
      </c>
      <c r="C460" s="13"/>
      <c r="D460" s="13"/>
      <c r="E460" s="130"/>
      <c r="F460" s="130"/>
      <c r="G460" s="129" t="str">
        <f t="shared" si="198"/>
        <v/>
      </c>
      <c r="H460" s="128"/>
      <c r="I460" s="189"/>
      <c r="J460" s="128"/>
      <c r="K460" s="127"/>
      <c r="L460" s="127"/>
      <c r="M460" s="126"/>
      <c r="N460" s="7"/>
      <c r="O460" s="6"/>
      <c r="P460" s="6"/>
      <c r="Q460" s="125" t="str">
        <f t="shared" si="199"/>
        <v/>
      </c>
      <c r="R460" s="124" t="str">
        <f t="shared" si="200"/>
        <v/>
      </c>
      <c r="S460" s="123">
        <f t="shared" si="201"/>
        <v>0</v>
      </c>
      <c r="T460" s="122">
        <f t="shared" si="202"/>
        <v>0</v>
      </c>
      <c r="U460" s="123">
        <f t="shared" si="203"/>
        <v>0</v>
      </c>
      <c r="V460" s="122">
        <f t="shared" si="204"/>
        <v>0</v>
      </c>
      <c r="W460" s="123">
        <f t="shared" si="205"/>
        <v>0</v>
      </c>
      <c r="X460" s="122">
        <f t="shared" si="206"/>
        <v>0</v>
      </c>
      <c r="Y460" s="123">
        <f t="shared" si="207"/>
        <v>0</v>
      </c>
      <c r="Z460" s="122">
        <f t="shared" si="208"/>
        <v>0</v>
      </c>
      <c r="AA460" s="123">
        <f t="shared" si="209"/>
        <v>0</v>
      </c>
      <c r="AB460" s="122">
        <f t="shared" si="210"/>
        <v>0</v>
      </c>
      <c r="AD460" s="3" t="str">
        <f t="shared" si="211"/>
        <v>False</v>
      </c>
      <c r="AE460" s="3" t="str">
        <f t="shared" si="212"/>
        <v>true</v>
      </c>
      <c r="AF460" s="3" t="e">
        <f>VLOOKUP(C460,#REF!,2,FALSE)</f>
        <v>#REF!</v>
      </c>
      <c r="AG460" s="3" t="e">
        <f t="shared" si="213"/>
        <v>#REF!</v>
      </c>
      <c r="AH460" s="3">
        <f t="shared" si="214"/>
        <v>0</v>
      </c>
      <c r="AI460" s="3">
        <f t="shared" si="215"/>
        <v>0</v>
      </c>
      <c r="AJ460" s="3">
        <f t="shared" si="216"/>
        <v>0</v>
      </c>
      <c r="AL460" s="3">
        <f t="shared" si="217"/>
        <v>0</v>
      </c>
      <c r="AM460" s="3">
        <f t="shared" si="218"/>
        <v>0</v>
      </c>
      <c r="AN460" s="3">
        <f t="shared" si="219"/>
        <v>0</v>
      </c>
      <c r="AO460" s="3">
        <f t="shared" si="220"/>
        <v>0</v>
      </c>
      <c r="AP460" s="3">
        <f t="shared" si="221"/>
        <v>0</v>
      </c>
      <c r="AQ460" s="3">
        <f t="shared" si="222"/>
        <v>0</v>
      </c>
      <c r="AS460" s="3" t="e">
        <f t="shared" si="223"/>
        <v>#REF!</v>
      </c>
      <c r="AU460" s="3" t="e">
        <f t="shared" si="224"/>
        <v>#NAME?</v>
      </c>
      <c r="AW460" s="3">
        <f t="shared" si="225"/>
        <v>0</v>
      </c>
      <c r="AX460" s="3">
        <f t="shared" si="226"/>
        <v>0</v>
      </c>
      <c r="AY460" s="3">
        <f t="shared" si="227"/>
        <v>0</v>
      </c>
      <c r="AZ460" s="3">
        <f t="shared" si="228"/>
        <v>0</v>
      </c>
      <c r="BA460" s="3">
        <f t="shared" si="229"/>
        <v>0</v>
      </c>
      <c r="BB460" s="3">
        <f t="shared" si="230"/>
        <v>0</v>
      </c>
    </row>
    <row r="461" spans="2:54" x14ac:dyDescent="0.35">
      <c r="B461" s="14">
        <v>434</v>
      </c>
      <c r="C461" s="13"/>
      <c r="D461" s="13"/>
      <c r="E461" s="130"/>
      <c r="F461" s="130"/>
      <c r="G461" s="129" t="str">
        <f t="shared" si="198"/>
        <v/>
      </c>
      <c r="H461" s="128"/>
      <c r="I461" s="189"/>
      <c r="J461" s="128"/>
      <c r="K461" s="127"/>
      <c r="L461" s="127"/>
      <c r="M461" s="126"/>
      <c r="N461" s="7"/>
      <c r="O461" s="6"/>
      <c r="P461" s="6"/>
      <c r="Q461" s="125" t="str">
        <f t="shared" si="199"/>
        <v/>
      </c>
      <c r="R461" s="124" t="str">
        <f t="shared" si="200"/>
        <v/>
      </c>
      <c r="S461" s="123">
        <f t="shared" si="201"/>
        <v>0</v>
      </c>
      <c r="T461" s="122">
        <f t="shared" si="202"/>
        <v>0</v>
      </c>
      <c r="U461" s="123">
        <f t="shared" si="203"/>
        <v>0</v>
      </c>
      <c r="V461" s="122">
        <f t="shared" si="204"/>
        <v>0</v>
      </c>
      <c r="W461" s="123">
        <f t="shared" si="205"/>
        <v>0</v>
      </c>
      <c r="X461" s="122">
        <f t="shared" si="206"/>
        <v>0</v>
      </c>
      <c r="Y461" s="123">
        <f t="shared" si="207"/>
        <v>0</v>
      </c>
      <c r="Z461" s="122">
        <f t="shared" si="208"/>
        <v>0</v>
      </c>
      <c r="AA461" s="123">
        <f t="shared" si="209"/>
        <v>0</v>
      </c>
      <c r="AB461" s="122">
        <f t="shared" si="210"/>
        <v>0</v>
      </c>
      <c r="AD461" s="3" t="str">
        <f t="shared" si="211"/>
        <v>False</v>
      </c>
      <c r="AE461" s="3" t="str">
        <f t="shared" si="212"/>
        <v>true</v>
      </c>
      <c r="AF461" s="3" t="e">
        <f>VLOOKUP(C461,#REF!,2,FALSE)</f>
        <v>#REF!</v>
      </c>
      <c r="AG461" s="3" t="e">
        <f t="shared" si="213"/>
        <v>#REF!</v>
      </c>
      <c r="AH461" s="3">
        <f t="shared" si="214"/>
        <v>0</v>
      </c>
      <c r="AI461" s="3">
        <f t="shared" si="215"/>
        <v>0</v>
      </c>
      <c r="AJ461" s="3">
        <f t="shared" si="216"/>
        <v>0</v>
      </c>
      <c r="AL461" s="3">
        <f t="shared" si="217"/>
        <v>0</v>
      </c>
      <c r="AM461" s="3">
        <f t="shared" si="218"/>
        <v>0</v>
      </c>
      <c r="AN461" s="3">
        <f t="shared" si="219"/>
        <v>0</v>
      </c>
      <c r="AO461" s="3">
        <f t="shared" si="220"/>
        <v>0</v>
      </c>
      <c r="AP461" s="3">
        <f t="shared" si="221"/>
        <v>0</v>
      </c>
      <c r="AQ461" s="3">
        <f t="shared" si="222"/>
        <v>0</v>
      </c>
      <c r="AS461" s="3" t="e">
        <f t="shared" si="223"/>
        <v>#REF!</v>
      </c>
      <c r="AU461" s="3" t="e">
        <f t="shared" si="224"/>
        <v>#NAME?</v>
      </c>
      <c r="AW461" s="3">
        <f t="shared" si="225"/>
        <v>0</v>
      </c>
      <c r="AX461" s="3">
        <f t="shared" si="226"/>
        <v>0</v>
      </c>
      <c r="AY461" s="3">
        <f t="shared" si="227"/>
        <v>0</v>
      </c>
      <c r="AZ461" s="3">
        <f t="shared" si="228"/>
        <v>0</v>
      </c>
      <c r="BA461" s="3">
        <f t="shared" si="229"/>
        <v>0</v>
      </c>
      <c r="BB461" s="3">
        <f t="shared" si="230"/>
        <v>0</v>
      </c>
    </row>
    <row r="462" spans="2:54" x14ac:dyDescent="0.35">
      <c r="B462" s="14">
        <v>435</v>
      </c>
      <c r="C462" s="13"/>
      <c r="D462" s="13"/>
      <c r="E462" s="130"/>
      <c r="F462" s="130"/>
      <c r="G462" s="129" t="str">
        <f t="shared" si="198"/>
        <v/>
      </c>
      <c r="H462" s="128"/>
      <c r="I462" s="189"/>
      <c r="J462" s="128"/>
      <c r="K462" s="127"/>
      <c r="L462" s="127"/>
      <c r="M462" s="126"/>
      <c r="N462" s="7"/>
      <c r="O462" s="6"/>
      <c r="P462" s="6"/>
      <c r="Q462" s="125" t="str">
        <f t="shared" si="199"/>
        <v/>
      </c>
      <c r="R462" s="124" t="str">
        <f t="shared" si="200"/>
        <v/>
      </c>
      <c r="S462" s="123">
        <f t="shared" si="201"/>
        <v>0</v>
      </c>
      <c r="T462" s="122">
        <f t="shared" si="202"/>
        <v>0</v>
      </c>
      <c r="U462" s="123">
        <f t="shared" si="203"/>
        <v>0</v>
      </c>
      <c r="V462" s="122">
        <f t="shared" si="204"/>
        <v>0</v>
      </c>
      <c r="W462" s="123">
        <f t="shared" si="205"/>
        <v>0</v>
      </c>
      <c r="X462" s="122">
        <f t="shared" si="206"/>
        <v>0</v>
      </c>
      <c r="Y462" s="123">
        <f t="shared" si="207"/>
        <v>0</v>
      </c>
      <c r="Z462" s="122">
        <f t="shared" si="208"/>
        <v>0</v>
      </c>
      <c r="AA462" s="123">
        <f t="shared" si="209"/>
        <v>0</v>
      </c>
      <c r="AB462" s="122">
        <f t="shared" si="210"/>
        <v>0</v>
      </c>
      <c r="AD462" s="3" t="str">
        <f t="shared" si="211"/>
        <v>False</v>
      </c>
      <c r="AE462" s="3" t="str">
        <f t="shared" si="212"/>
        <v>true</v>
      </c>
      <c r="AF462" s="3" t="e">
        <f>VLOOKUP(C462,#REF!,2,FALSE)</f>
        <v>#REF!</v>
      </c>
      <c r="AG462" s="3" t="e">
        <f t="shared" si="213"/>
        <v>#REF!</v>
      </c>
      <c r="AH462" s="3">
        <f t="shared" si="214"/>
        <v>0</v>
      </c>
      <c r="AI462" s="3">
        <f t="shared" si="215"/>
        <v>0</v>
      </c>
      <c r="AJ462" s="3">
        <f t="shared" si="216"/>
        <v>0</v>
      </c>
      <c r="AL462" s="3">
        <f t="shared" si="217"/>
        <v>0</v>
      </c>
      <c r="AM462" s="3">
        <f t="shared" si="218"/>
        <v>0</v>
      </c>
      <c r="AN462" s="3">
        <f t="shared" si="219"/>
        <v>0</v>
      </c>
      <c r="AO462" s="3">
        <f t="shared" si="220"/>
        <v>0</v>
      </c>
      <c r="AP462" s="3">
        <f t="shared" si="221"/>
        <v>0</v>
      </c>
      <c r="AQ462" s="3">
        <f t="shared" si="222"/>
        <v>0</v>
      </c>
      <c r="AS462" s="3" t="e">
        <f t="shared" si="223"/>
        <v>#REF!</v>
      </c>
      <c r="AU462" s="3" t="e">
        <f t="shared" si="224"/>
        <v>#NAME?</v>
      </c>
      <c r="AW462" s="3">
        <f t="shared" si="225"/>
        <v>0</v>
      </c>
      <c r="AX462" s="3">
        <f t="shared" si="226"/>
        <v>0</v>
      </c>
      <c r="AY462" s="3">
        <f t="shared" si="227"/>
        <v>0</v>
      </c>
      <c r="AZ462" s="3">
        <f t="shared" si="228"/>
        <v>0</v>
      </c>
      <c r="BA462" s="3">
        <f t="shared" si="229"/>
        <v>0</v>
      </c>
      <c r="BB462" s="3">
        <f t="shared" si="230"/>
        <v>0</v>
      </c>
    </row>
    <row r="463" spans="2:54" x14ac:dyDescent="0.35">
      <c r="B463" s="14">
        <v>436</v>
      </c>
      <c r="C463" s="13"/>
      <c r="D463" s="13"/>
      <c r="E463" s="130"/>
      <c r="F463" s="130"/>
      <c r="G463" s="129" t="str">
        <f t="shared" si="198"/>
        <v/>
      </c>
      <c r="H463" s="128"/>
      <c r="I463" s="189"/>
      <c r="J463" s="128"/>
      <c r="K463" s="127"/>
      <c r="L463" s="127"/>
      <c r="M463" s="126"/>
      <c r="N463" s="7"/>
      <c r="O463" s="6"/>
      <c r="P463" s="6"/>
      <c r="Q463" s="125" t="str">
        <f t="shared" si="199"/>
        <v/>
      </c>
      <c r="R463" s="124" t="str">
        <f t="shared" si="200"/>
        <v/>
      </c>
      <c r="S463" s="123">
        <f t="shared" si="201"/>
        <v>0</v>
      </c>
      <c r="T463" s="122">
        <f t="shared" si="202"/>
        <v>0</v>
      </c>
      <c r="U463" s="123">
        <f t="shared" si="203"/>
        <v>0</v>
      </c>
      <c r="V463" s="122">
        <f t="shared" si="204"/>
        <v>0</v>
      </c>
      <c r="W463" s="123">
        <f t="shared" si="205"/>
        <v>0</v>
      </c>
      <c r="X463" s="122">
        <f t="shared" si="206"/>
        <v>0</v>
      </c>
      <c r="Y463" s="123">
        <f t="shared" si="207"/>
        <v>0</v>
      </c>
      <c r="Z463" s="122">
        <f t="shared" si="208"/>
        <v>0</v>
      </c>
      <c r="AA463" s="123">
        <f t="shared" si="209"/>
        <v>0</v>
      </c>
      <c r="AB463" s="122">
        <f t="shared" si="210"/>
        <v>0</v>
      </c>
      <c r="AD463" s="3" t="str">
        <f t="shared" si="211"/>
        <v>False</v>
      </c>
      <c r="AE463" s="3" t="str">
        <f t="shared" si="212"/>
        <v>true</v>
      </c>
      <c r="AF463" s="3" t="e">
        <f>VLOOKUP(C463,#REF!,2,FALSE)</f>
        <v>#REF!</v>
      </c>
      <c r="AG463" s="3" t="e">
        <f t="shared" si="213"/>
        <v>#REF!</v>
      </c>
      <c r="AH463" s="3">
        <f t="shared" si="214"/>
        <v>0</v>
      </c>
      <c r="AI463" s="3">
        <f t="shared" si="215"/>
        <v>0</v>
      </c>
      <c r="AJ463" s="3">
        <f t="shared" si="216"/>
        <v>0</v>
      </c>
      <c r="AL463" s="3">
        <f t="shared" si="217"/>
        <v>0</v>
      </c>
      <c r="AM463" s="3">
        <f t="shared" si="218"/>
        <v>0</v>
      </c>
      <c r="AN463" s="3">
        <f t="shared" si="219"/>
        <v>0</v>
      </c>
      <c r="AO463" s="3">
        <f t="shared" si="220"/>
        <v>0</v>
      </c>
      <c r="AP463" s="3">
        <f t="shared" si="221"/>
        <v>0</v>
      </c>
      <c r="AQ463" s="3">
        <f t="shared" si="222"/>
        <v>0</v>
      </c>
      <c r="AS463" s="3" t="e">
        <f t="shared" si="223"/>
        <v>#REF!</v>
      </c>
      <c r="AU463" s="3" t="e">
        <f t="shared" si="224"/>
        <v>#NAME?</v>
      </c>
      <c r="AW463" s="3">
        <f t="shared" si="225"/>
        <v>0</v>
      </c>
      <c r="AX463" s="3">
        <f t="shared" si="226"/>
        <v>0</v>
      </c>
      <c r="AY463" s="3">
        <f t="shared" si="227"/>
        <v>0</v>
      </c>
      <c r="AZ463" s="3">
        <f t="shared" si="228"/>
        <v>0</v>
      </c>
      <c r="BA463" s="3">
        <f t="shared" si="229"/>
        <v>0</v>
      </c>
      <c r="BB463" s="3">
        <f t="shared" si="230"/>
        <v>0</v>
      </c>
    </row>
    <row r="464" spans="2:54" x14ac:dyDescent="0.35">
      <c r="B464" s="14">
        <v>437</v>
      </c>
      <c r="C464" s="13"/>
      <c r="D464" s="13"/>
      <c r="E464" s="130"/>
      <c r="F464" s="130"/>
      <c r="G464" s="129" t="str">
        <f t="shared" si="198"/>
        <v/>
      </c>
      <c r="H464" s="128"/>
      <c r="I464" s="189"/>
      <c r="J464" s="128"/>
      <c r="K464" s="127"/>
      <c r="L464" s="127"/>
      <c r="M464" s="126"/>
      <c r="N464" s="7"/>
      <c r="O464" s="6"/>
      <c r="P464" s="6"/>
      <c r="Q464" s="125" t="str">
        <f t="shared" si="199"/>
        <v/>
      </c>
      <c r="R464" s="124" t="str">
        <f t="shared" si="200"/>
        <v/>
      </c>
      <c r="S464" s="123">
        <f t="shared" si="201"/>
        <v>0</v>
      </c>
      <c r="T464" s="122">
        <f t="shared" si="202"/>
        <v>0</v>
      </c>
      <c r="U464" s="123">
        <f t="shared" si="203"/>
        <v>0</v>
      </c>
      <c r="V464" s="122">
        <f t="shared" si="204"/>
        <v>0</v>
      </c>
      <c r="W464" s="123">
        <f t="shared" si="205"/>
        <v>0</v>
      </c>
      <c r="X464" s="122">
        <f t="shared" si="206"/>
        <v>0</v>
      </c>
      <c r="Y464" s="123">
        <f t="shared" si="207"/>
        <v>0</v>
      </c>
      <c r="Z464" s="122">
        <f t="shared" si="208"/>
        <v>0</v>
      </c>
      <c r="AA464" s="123">
        <f t="shared" si="209"/>
        <v>0</v>
      </c>
      <c r="AB464" s="122">
        <f t="shared" si="210"/>
        <v>0</v>
      </c>
      <c r="AD464" s="3" t="str">
        <f t="shared" si="211"/>
        <v>False</v>
      </c>
      <c r="AE464" s="3" t="str">
        <f t="shared" si="212"/>
        <v>true</v>
      </c>
      <c r="AF464" s="3" t="e">
        <f>VLOOKUP(C464,#REF!,2,FALSE)</f>
        <v>#REF!</v>
      </c>
      <c r="AG464" s="3" t="e">
        <f t="shared" si="213"/>
        <v>#REF!</v>
      </c>
      <c r="AH464" s="3">
        <f t="shared" si="214"/>
        <v>0</v>
      </c>
      <c r="AI464" s="3">
        <f t="shared" si="215"/>
        <v>0</v>
      </c>
      <c r="AJ464" s="3">
        <f t="shared" si="216"/>
        <v>0</v>
      </c>
      <c r="AL464" s="3">
        <f t="shared" si="217"/>
        <v>0</v>
      </c>
      <c r="AM464" s="3">
        <f t="shared" si="218"/>
        <v>0</v>
      </c>
      <c r="AN464" s="3">
        <f t="shared" si="219"/>
        <v>0</v>
      </c>
      <c r="AO464" s="3">
        <f t="shared" si="220"/>
        <v>0</v>
      </c>
      <c r="AP464" s="3">
        <f t="shared" si="221"/>
        <v>0</v>
      </c>
      <c r="AQ464" s="3">
        <f t="shared" si="222"/>
        <v>0</v>
      </c>
      <c r="AS464" s="3" t="e">
        <f t="shared" si="223"/>
        <v>#REF!</v>
      </c>
      <c r="AU464" s="3" t="e">
        <f t="shared" si="224"/>
        <v>#NAME?</v>
      </c>
      <c r="AW464" s="3">
        <f t="shared" si="225"/>
        <v>0</v>
      </c>
      <c r="AX464" s="3">
        <f t="shared" si="226"/>
        <v>0</v>
      </c>
      <c r="AY464" s="3">
        <f t="shared" si="227"/>
        <v>0</v>
      </c>
      <c r="AZ464" s="3">
        <f t="shared" si="228"/>
        <v>0</v>
      </c>
      <c r="BA464" s="3">
        <f t="shared" si="229"/>
        <v>0</v>
      </c>
      <c r="BB464" s="3">
        <f t="shared" si="230"/>
        <v>0</v>
      </c>
    </row>
    <row r="465" spans="2:54" x14ac:dyDescent="0.35">
      <c r="B465" s="14">
        <v>438</v>
      </c>
      <c r="C465" s="13"/>
      <c r="D465" s="13"/>
      <c r="E465" s="130"/>
      <c r="F465" s="130"/>
      <c r="G465" s="129" t="str">
        <f t="shared" si="198"/>
        <v/>
      </c>
      <c r="H465" s="128"/>
      <c r="I465" s="189"/>
      <c r="J465" s="128"/>
      <c r="K465" s="127"/>
      <c r="L465" s="127"/>
      <c r="M465" s="126"/>
      <c r="N465" s="7"/>
      <c r="O465" s="6"/>
      <c r="P465" s="6"/>
      <c r="Q465" s="125" t="str">
        <f t="shared" si="199"/>
        <v/>
      </c>
      <c r="R465" s="124" t="str">
        <f t="shared" si="200"/>
        <v/>
      </c>
      <c r="S465" s="123">
        <f t="shared" si="201"/>
        <v>0</v>
      </c>
      <c r="T465" s="122">
        <f t="shared" si="202"/>
        <v>0</v>
      </c>
      <c r="U465" s="123">
        <f t="shared" si="203"/>
        <v>0</v>
      </c>
      <c r="V465" s="122">
        <f t="shared" si="204"/>
        <v>0</v>
      </c>
      <c r="W465" s="123">
        <f t="shared" si="205"/>
        <v>0</v>
      </c>
      <c r="X465" s="122">
        <f t="shared" si="206"/>
        <v>0</v>
      </c>
      <c r="Y465" s="123">
        <f t="shared" si="207"/>
        <v>0</v>
      </c>
      <c r="Z465" s="122">
        <f t="shared" si="208"/>
        <v>0</v>
      </c>
      <c r="AA465" s="123">
        <f t="shared" si="209"/>
        <v>0</v>
      </c>
      <c r="AB465" s="122">
        <f t="shared" si="210"/>
        <v>0</v>
      </c>
      <c r="AD465" s="3" t="str">
        <f t="shared" si="211"/>
        <v>False</v>
      </c>
      <c r="AE465" s="3" t="str">
        <f t="shared" si="212"/>
        <v>true</v>
      </c>
      <c r="AF465" s="3" t="e">
        <f>VLOOKUP(C465,#REF!,2,FALSE)</f>
        <v>#REF!</v>
      </c>
      <c r="AG465" s="3" t="e">
        <f t="shared" si="213"/>
        <v>#REF!</v>
      </c>
      <c r="AH465" s="3">
        <f t="shared" si="214"/>
        <v>0</v>
      </c>
      <c r="AI465" s="3">
        <f t="shared" si="215"/>
        <v>0</v>
      </c>
      <c r="AJ465" s="3">
        <f t="shared" si="216"/>
        <v>0</v>
      </c>
      <c r="AL465" s="3">
        <f t="shared" si="217"/>
        <v>0</v>
      </c>
      <c r="AM465" s="3">
        <f t="shared" si="218"/>
        <v>0</v>
      </c>
      <c r="AN465" s="3">
        <f t="shared" si="219"/>
        <v>0</v>
      </c>
      <c r="AO465" s="3">
        <f t="shared" si="220"/>
        <v>0</v>
      </c>
      <c r="AP465" s="3">
        <f t="shared" si="221"/>
        <v>0</v>
      </c>
      <c r="AQ465" s="3">
        <f t="shared" si="222"/>
        <v>0</v>
      </c>
      <c r="AS465" s="3" t="e">
        <f t="shared" si="223"/>
        <v>#REF!</v>
      </c>
      <c r="AU465" s="3" t="e">
        <f t="shared" si="224"/>
        <v>#NAME?</v>
      </c>
      <c r="AW465" s="3">
        <f t="shared" si="225"/>
        <v>0</v>
      </c>
      <c r="AX465" s="3">
        <f t="shared" si="226"/>
        <v>0</v>
      </c>
      <c r="AY465" s="3">
        <f t="shared" si="227"/>
        <v>0</v>
      </c>
      <c r="AZ465" s="3">
        <f t="shared" si="228"/>
        <v>0</v>
      </c>
      <c r="BA465" s="3">
        <f t="shared" si="229"/>
        <v>0</v>
      </c>
      <c r="BB465" s="3">
        <f t="shared" si="230"/>
        <v>0</v>
      </c>
    </row>
    <row r="466" spans="2:54" x14ac:dyDescent="0.35">
      <c r="B466" s="14">
        <v>439</v>
      </c>
      <c r="C466" s="13"/>
      <c r="D466" s="13"/>
      <c r="E466" s="130"/>
      <c r="F466" s="130"/>
      <c r="G466" s="129" t="str">
        <f t="shared" si="198"/>
        <v/>
      </c>
      <c r="H466" s="128"/>
      <c r="I466" s="189"/>
      <c r="J466" s="128"/>
      <c r="K466" s="127"/>
      <c r="L466" s="127"/>
      <c r="M466" s="126"/>
      <c r="N466" s="7"/>
      <c r="O466" s="6"/>
      <c r="P466" s="6"/>
      <c r="Q466" s="125" t="str">
        <f t="shared" si="199"/>
        <v/>
      </c>
      <c r="R466" s="124" t="str">
        <f t="shared" si="200"/>
        <v/>
      </c>
      <c r="S466" s="123">
        <f t="shared" si="201"/>
        <v>0</v>
      </c>
      <c r="T466" s="122">
        <f t="shared" si="202"/>
        <v>0</v>
      </c>
      <c r="U466" s="123">
        <f t="shared" si="203"/>
        <v>0</v>
      </c>
      <c r="V466" s="122">
        <f t="shared" si="204"/>
        <v>0</v>
      </c>
      <c r="W466" s="123">
        <f t="shared" si="205"/>
        <v>0</v>
      </c>
      <c r="X466" s="122">
        <f t="shared" si="206"/>
        <v>0</v>
      </c>
      <c r="Y466" s="123">
        <f t="shared" si="207"/>
        <v>0</v>
      </c>
      <c r="Z466" s="122">
        <f t="shared" si="208"/>
        <v>0</v>
      </c>
      <c r="AA466" s="123">
        <f t="shared" si="209"/>
        <v>0</v>
      </c>
      <c r="AB466" s="122">
        <f t="shared" si="210"/>
        <v>0</v>
      </c>
      <c r="AD466" s="3" t="str">
        <f t="shared" si="211"/>
        <v>False</v>
      </c>
      <c r="AE466" s="3" t="str">
        <f t="shared" si="212"/>
        <v>true</v>
      </c>
      <c r="AF466" s="3" t="e">
        <f>VLOOKUP(C466,#REF!,2,FALSE)</f>
        <v>#REF!</v>
      </c>
      <c r="AG466" s="3" t="e">
        <f t="shared" si="213"/>
        <v>#REF!</v>
      </c>
      <c r="AH466" s="3">
        <f t="shared" si="214"/>
        <v>0</v>
      </c>
      <c r="AI466" s="3">
        <f t="shared" si="215"/>
        <v>0</v>
      </c>
      <c r="AJ466" s="3">
        <f t="shared" si="216"/>
        <v>0</v>
      </c>
      <c r="AL466" s="3">
        <f t="shared" si="217"/>
        <v>0</v>
      </c>
      <c r="AM466" s="3">
        <f t="shared" si="218"/>
        <v>0</v>
      </c>
      <c r="AN466" s="3">
        <f t="shared" si="219"/>
        <v>0</v>
      </c>
      <c r="AO466" s="3">
        <f t="shared" si="220"/>
        <v>0</v>
      </c>
      <c r="AP466" s="3">
        <f t="shared" si="221"/>
        <v>0</v>
      </c>
      <c r="AQ466" s="3">
        <f t="shared" si="222"/>
        <v>0</v>
      </c>
      <c r="AS466" s="3" t="e">
        <f t="shared" si="223"/>
        <v>#REF!</v>
      </c>
      <c r="AU466" s="3" t="e">
        <f t="shared" si="224"/>
        <v>#NAME?</v>
      </c>
      <c r="AW466" s="3">
        <f t="shared" si="225"/>
        <v>0</v>
      </c>
      <c r="AX466" s="3">
        <f t="shared" si="226"/>
        <v>0</v>
      </c>
      <c r="AY466" s="3">
        <f t="shared" si="227"/>
        <v>0</v>
      </c>
      <c r="AZ466" s="3">
        <f t="shared" si="228"/>
        <v>0</v>
      </c>
      <c r="BA466" s="3">
        <f t="shared" si="229"/>
        <v>0</v>
      </c>
      <c r="BB466" s="3">
        <f t="shared" si="230"/>
        <v>0</v>
      </c>
    </row>
    <row r="467" spans="2:54" x14ac:dyDescent="0.35">
      <c r="B467" s="14">
        <v>440</v>
      </c>
      <c r="C467" s="13"/>
      <c r="D467" s="13"/>
      <c r="E467" s="130"/>
      <c r="F467" s="130"/>
      <c r="G467" s="129" t="str">
        <f t="shared" si="198"/>
        <v/>
      </c>
      <c r="H467" s="128"/>
      <c r="I467" s="189"/>
      <c r="J467" s="128"/>
      <c r="K467" s="127"/>
      <c r="L467" s="127"/>
      <c r="M467" s="126"/>
      <c r="N467" s="7"/>
      <c r="O467" s="6"/>
      <c r="P467" s="6"/>
      <c r="Q467" s="125" t="str">
        <f t="shared" si="199"/>
        <v/>
      </c>
      <c r="R467" s="124" t="str">
        <f t="shared" si="200"/>
        <v/>
      </c>
      <c r="S467" s="123">
        <f t="shared" si="201"/>
        <v>0</v>
      </c>
      <c r="T467" s="122">
        <f t="shared" si="202"/>
        <v>0</v>
      </c>
      <c r="U467" s="123">
        <f t="shared" si="203"/>
        <v>0</v>
      </c>
      <c r="V467" s="122">
        <f t="shared" si="204"/>
        <v>0</v>
      </c>
      <c r="W467" s="123">
        <f t="shared" si="205"/>
        <v>0</v>
      </c>
      <c r="X467" s="122">
        <f t="shared" si="206"/>
        <v>0</v>
      </c>
      <c r="Y467" s="123">
        <f t="shared" si="207"/>
        <v>0</v>
      </c>
      <c r="Z467" s="122">
        <f t="shared" si="208"/>
        <v>0</v>
      </c>
      <c r="AA467" s="123">
        <f t="shared" si="209"/>
        <v>0</v>
      </c>
      <c r="AB467" s="122">
        <f t="shared" si="210"/>
        <v>0</v>
      </c>
      <c r="AD467" s="3" t="str">
        <f t="shared" si="211"/>
        <v>False</v>
      </c>
      <c r="AE467" s="3" t="str">
        <f t="shared" si="212"/>
        <v>true</v>
      </c>
      <c r="AF467" s="3" t="e">
        <f>VLOOKUP(C467,#REF!,2,FALSE)</f>
        <v>#REF!</v>
      </c>
      <c r="AG467" s="3" t="e">
        <f t="shared" si="213"/>
        <v>#REF!</v>
      </c>
      <c r="AH467" s="3">
        <f t="shared" si="214"/>
        <v>0</v>
      </c>
      <c r="AI467" s="3">
        <f t="shared" si="215"/>
        <v>0</v>
      </c>
      <c r="AJ467" s="3">
        <f t="shared" si="216"/>
        <v>0</v>
      </c>
      <c r="AL467" s="3">
        <f t="shared" si="217"/>
        <v>0</v>
      </c>
      <c r="AM467" s="3">
        <f t="shared" si="218"/>
        <v>0</v>
      </c>
      <c r="AN467" s="3">
        <f t="shared" si="219"/>
        <v>0</v>
      </c>
      <c r="AO467" s="3">
        <f t="shared" si="220"/>
        <v>0</v>
      </c>
      <c r="AP467" s="3">
        <f t="shared" si="221"/>
        <v>0</v>
      </c>
      <c r="AQ467" s="3">
        <f t="shared" si="222"/>
        <v>0</v>
      </c>
      <c r="AS467" s="3" t="e">
        <f t="shared" si="223"/>
        <v>#REF!</v>
      </c>
      <c r="AU467" s="3" t="e">
        <f t="shared" si="224"/>
        <v>#NAME?</v>
      </c>
      <c r="AW467" s="3">
        <f t="shared" si="225"/>
        <v>0</v>
      </c>
      <c r="AX467" s="3">
        <f t="shared" si="226"/>
        <v>0</v>
      </c>
      <c r="AY467" s="3">
        <f t="shared" si="227"/>
        <v>0</v>
      </c>
      <c r="AZ467" s="3">
        <f t="shared" si="228"/>
        <v>0</v>
      </c>
      <c r="BA467" s="3">
        <f t="shared" si="229"/>
        <v>0</v>
      </c>
      <c r="BB467" s="3">
        <f t="shared" si="230"/>
        <v>0</v>
      </c>
    </row>
    <row r="468" spans="2:54" x14ac:dyDescent="0.35">
      <c r="B468" s="14">
        <v>441</v>
      </c>
      <c r="C468" s="13"/>
      <c r="D468" s="13"/>
      <c r="E468" s="130"/>
      <c r="F468" s="130"/>
      <c r="G468" s="129" t="str">
        <f t="shared" si="198"/>
        <v/>
      </c>
      <c r="H468" s="128"/>
      <c r="I468" s="189"/>
      <c r="J468" s="128"/>
      <c r="K468" s="127"/>
      <c r="L468" s="127"/>
      <c r="M468" s="126"/>
      <c r="N468" s="7"/>
      <c r="O468" s="6"/>
      <c r="P468" s="6"/>
      <c r="Q468" s="125" t="str">
        <f t="shared" si="199"/>
        <v/>
      </c>
      <c r="R468" s="124" t="str">
        <f t="shared" si="200"/>
        <v/>
      </c>
      <c r="S468" s="123">
        <f t="shared" si="201"/>
        <v>0</v>
      </c>
      <c r="T468" s="122">
        <f t="shared" si="202"/>
        <v>0</v>
      </c>
      <c r="U468" s="123">
        <f t="shared" si="203"/>
        <v>0</v>
      </c>
      <c r="V468" s="122">
        <f t="shared" si="204"/>
        <v>0</v>
      </c>
      <c r="W468" s="123">
        <f t="shared" si="205"/>
        <v>0</v>
      </c>
      <c r="X468" s="122">
        <f t="shared" si="206"/>
        <v>0</v>
      </c>
      <c r="Y468" s="123">
        <f t="shared" si="207"/>
        <v>0</v>
      </c>
      <c r="Z468" s="122">
        <f t="shared" si="208"/>
        <v>0</v>
      </c>
      <c r="AA468" s="123">
        <f t="shared" si="209"/>
        <v>0</v>
      </c>
      <c r="AB468" s="122">
        <f t="shared" si="210"/>
        <v>0</v>
      </c>
      <c r="AD468" s="3" t="str">
        <f t="shared" si="211"/>
        <v>False</v>
      </c>
      <c r="AE468" s="3" t="str">
        <f t="shared" si="212"/>
        <v>true</v>
      </c>
      <c r="AF468" s="3" t="e">
        <f>VLOOKUP(C468,#REF!,2,FALSE)</f>
        <v>#REF!</v>
      </c>
      <c r="AG468" s="3" t="e">
        <f t="shared" si="213"/>
        <v>#REF!</v>
      </c>
      <c r="AH468" s="3">
        <f t="shared" si="214"/>
        <v>0</v>
      </c>
      <c r="AI468" s="3">
        <f t="shared" si="215"/>
        <v>0</v>
      </c>
      <c r="AJ468" s="3">
        <f t="shared" si="216"/>
        <v>0</v>
      </c>
      <c r="AL468" s="3">
        <f t="shared" si="217"/>
        <v>0</v>
      </c>
      <c r="AM468" s="3">
        <f t="shared" si="218"/>
        <v>0</v>
      </c>
      <c r="AN468" s="3">
        <f t="shared" si="219"/>
        <v>0</v>
      </c>
      <c r="AO468" s="3">
        <f t="shared" si="220"/>
        <v>0</v>
      </c>
      <c r="AP468" s="3">
        <f t="shared" si="221"/>
        <v>0</v>
      </c>
      <c r="AQ468" s="3">
        <f t="shared" si="222"/>
        <v>0</v>
      </c>
      <c r="AS468" s="3" t="e">
        <f t="shared" si="223"/>
        <v>#REF!</v>
      </c>
      <c r="AU468" s="3" t="e">
        <f t="shared" si="224"/>
        <v>#NAME?</v>
      </c>
      <c r="AW468" s="3">
        <f t="shared" si="225"/>
        <v>0</v>
      </c>
      <c r="AX468" s="3">
        <f t="shared" si="226"/>
        <v>0</v>
      </c>
      <c r="AY468" s="3">
        <f t="shared" si="227"/>
        <v>0</v>
      </c>
      <c r="AZ468" s="3">
        <f t="shared" si="228"/>
        <v>0</v>
      </c>
      <c r="BA468" s="3">
        <f t="shared" si="229"/>
        <v>0</v>
      </c>
      <c r="BB468" s="3">
        <f t="shared" si="230"/>
        <v>0</v>
      </c>
    </row>
    <row r="469" spans="2:54" x14ac:dyDescent="0.35">
      <c r="B469" s="14">
        <v>442</v>
      </c>
      <c r="C469" s="13"/>
      <c r="D469" s="13"/>
      <c r="E469" s="130"/>
      <c r="F469" s="130"/>
      <c r="G469" s="129" t="str">
        <f t="shared" si="198"/>
        <v/>
      </c>
      <c r="H469" s="128"/>
      <c r="I469" s="189"/>
      <c r="J469" s="128"/>
      <c r="K469" s="127"/>
      <c r="L469" s="127"/>
      <c r="M469" s="126"/>
      <c r="N469" s="7"/>
      <c r="O469" s="6"/>
      <c r="P469" s="6"/>
      <c r="Q469" s="125" t="str">
        <f t="shared" si="199"/>
        <v/>
      </c>
      <c r="R469" s="124" t="str">
        <f t="shared" si="200"/>
        <v/>
      </c>
      <c r="S469" s="123">
        <f t="shared" si="201"/>
        <v>0</v>
      </c>
      <c r="T469" s="122">
        <f t="shared" si="202"/>
        <v>0</v>
      </c>
      <c r="U469" s="123">
        <f t="shared" si="203"/>
        <v>0</v>
      </c>
      <c r="V469" s="122">
        <f t="shared" si="204"/>
        <v>0</v>
      </c>
      <c r="W469" s="123">
        <f t="shared" si="205"/>
        <v>0</v>
      </c>
      <c r="X469" s="122">
        <f t="shared" si="206"/>
        <v>0</v>
      </c>
      <c r="Y469" s="123">
        <f t="shared" si="207"/>
        <v>0</v>
      </c>
      <c r="Z469" s="122">
        <f t="shared" si="208"/>
        <v>0</v>
      </c>
      <c r="AA469" s="123">
        <f t="shared" si="209"/>
        <v>0</v>
      </c>
      <c r="AB469" s="122">
        <f t="shared" si="210"/>
        <v>0</v>
      </c>
      <c r="AD469" s="3" t="str">
        <f t="shared" si="211"/>
        <v>False</v>
      </c>
      <c r="AE469" s="3" t="str">
        <f t="shared" si="212"/>
        <v>true</v>
      </c>
      <c r="AF469" s="3" t="e">
        <f>VLOOKUP(C469,#REF!,2,FALSE)</f>
        <v>#REF!</v>
      </c>
      <c r="AG469" s="3" t="e">
        <f t="shared" si="213"/>
        <v>#REF!</v>
      </c>
      <c r="AH469" s="3">
        <f t="shared" si="214"/>
        <v>0</v>
      </c>
      <c r="AI469" s="3">
        <f t="shared" si="215"/>
        <v>0</v>
      </c>
      <c r="AJ469" s="3">
        <f t="shared" si="216"/>
        <v>0</v>
      </c>
      <c r="AL469" s="3">
        <f t="shared" si="217"/>
        <v>0</v>
      </c>
      <c r="AM469" s="3">
        <f t="shared" si="218"/>
        <v>0</v>
      </c>
      <c r="AN469" s="3">
        <f t="shared" si="219"/>
        <v>0</v>
      </c>
      <c r="AO469" s="3">
        <f t="shared" si="220"/>
        <v>0</v>
      </c>
      <c r="AP469" s="3">
        <f t="shared" si="221"/>
        <v>0</v>
      </c>
      <c r="AQ469" s="3">
        <f t="shared" si="222"/>
        <v>0</v>
      </c>
      <c r="AS469" s="3" t="e">
        <f t="shared" si="223"/>
        <v>#REF!</v>
      </c>
      <c r="AU469" s="3" t="e">
        <f t="shared" si="224"/>
        <v>#NAME?</v>
      </c>
      <c r="AW469" s="3">
        <f t="shared" si="225"/>
        <v>0</v>
      </c>
      <c r="AX469" s="3">
        <f t="shared" si="226"/>
        <v>0</v>
      </c>
      <c r="AY469" s="3">
        <f t="shared" si="227"/>
        <v>0</v>
      </c>
      <c r="AZ469" s="3">
        <f t="shared" si="228"/>
        <v>0</v>
      </c>
      <c r="BA469" s="3">
        <f t="shared" si="229"/>
        <v>0</v>
      </c>
      <c r="BB469" s="3">
        <f t="shared" si="230"/>
        <v>0</v>
      </c>
    </row>
    <row r="470" spans="2:54" x14ac:dyDescent="0.35">
      <c r="B470" s="14">
        <v>443</v>
      </c>
      <c r="C470" s="13"/>
      <c r="D470" s="13"/>
      <c r="E470" s="130"/>
      <c r="F470" s="130"/>
      <c r="G470" s="129" t="str">
        <f t="shared" si="198"/>
        <v/>
      </c>
      <c r="H470" s="128"/>
      <c r="I470" s="189"/>
      <c r="J470" s="128"/>
      <c r="K470" s="127"/>
      <c r="L470" s="127"/>
      <c r="M470" s="126"/>
      <c r="N470" s="7"/>
      <c r="O470" s="6"/>
      <c r="P470" s="6"/>
      <c r="Q470" s="125" t="str">
        <f t="shared" si="199"/>
        <v/>
      </c>
      <c r="R470" s="124" t="str">
        <f t="shared" si="200"/>
        <v/>
      </c>
      <c r="S470" s="123">
        <f t="shared" si="201"/>
        <v>0</v>
      </c>
      <c r="T470" s="122">
        <f t="shared" si="202"/>
        <v>0</v>
      </c>
      <c r="U470" s="123">
        <f t="shared" si="203"/>
        <v>0</v>
      </c>
      <c r="V470" s="122">
        <f t="shared" si="204"/>
        <v>0</v>
      </c>
      <c r="W470" s="123">
        <f t="shared" si="205"/>
        <v>0</v>
      </c>
      <c r="X470" s="122">
        <f t="shared" si="206"/>
        <v>0</v>
      </c>
      <c r="Y470" s="123">
        <f t="shared" si="207"/>
        <v>0</v>
      </c>
      <c r="Z470" s="122">
        <f t="shared" si="208"/>
        <v>0</v>
      </c>
      <c r="AA470" s="123">
        <f t="shared" si="209"/>
        <v>0</v>
      </c>
      <c r="AB470" s="122">
        <f t="shared" si="210"/>
        <v>0</v>
      </c>
      <c r="AD470" s="3" t="str">
        <f t="shared" si="211"/>
        <v>False</v>
      </c>
      <c r="AE470" s="3" t="str">
        <f t="shared" si="212"/>
        <v>true</v>
      </c>
      <c r="AF470" s="3" t="e">
        <f>VLOOKUP(C470,#REF!,2,FALSE)</f>
        <v>#REF!</v>
      </c>
      <c r="AG470" s="3" t="e">
        <f t="shared" si="213"/>
        <v>#REF!</v>
      </c>
      <c r="AH470" s="3">
        <f t="shared" si="214"/>
        <v>0</v>
      </c>
      <c r="AI470" s="3">
        <f t="shared" si="215"/>
        <v>0</v>
      </c>
      <c r="AJ470" s="3">
        <f t="shared" si="216"/>
        <v>0</v>
      </c>
      <c r="AL470" s="3">
        <f t="shared" si="217"/>
        <v>0</v>
      </c>
      <c r="AM470" s="3">
        <f t="shared" si="218"/>
        <v>0</v>
      </c>
      <c r="AN470" s="3">
        <f t="shared" si="219"/>
        <v>0</v>
      </c>
      <c r="AO470" s="3">
        <f t="shared" si="220"/>
        <v>0</v>
      </c>
      <c r="AP470" s="3">
        <f t="shared" si="221"/>
        <v>0</v>
      </c>
      <c r="AQ470" s="3">
        <f t="shared" si="222"/>
        <v>0</v>
      </c>
      <c r="AS470" s="3" t="e">
        <f t="shared" si="223"/>
        <v>#REF!</v>
      </c>
      <c r="AU470" s="3" t="e">
        <f t="shared" si="224"/>
        <v>#NAME?</v>
      </c>
      <c r="AW470" s="3">
        <f t="shared" si="225"/>
        <v>0</v>
      </c>
      <c r="AX470" s="3">
        <f t="shared" si="226"/>
        <v>0</v>
      </c>
      <c r="AY470" s="3">
        <f t="shared" si="227"/>
        <v>0</v>
      </c>
      <c r="AZ470" s="3">
        <f t="shared" si="228"/>
        <v>0</v>
      </c>
      <c r="BA470" s="3">
        <f t="shared" si="229"/>
        <v>0</v>
      </c>
      <c r="BB470" s="3">
        <f t="shared" si="230"/>
        <v>0</v>
      </c>
    </row>
    <row r="471" spans="2:54" x14ac:dyDescent="0.35">
      <c r="B471" s="14">
        <v>444</v>
      </c>
      <c r="C471" s="13"/>
      <c r="D471" s="13"/>
      <c r="E471" s="130"/>
      <c r="F471" s="130"/>
      <c r="G471" s="129" t="str">
        <f t="shared" si="198"/>
        <v/>
      </c>
      <c r="H471" s="128"/>
      <c r="I471" s="189"/>
      <c r="J471" s="128"/>
      <c r="K471" s="127"/>
      <c r="L471" s="127"/>
      <c r="M471" s="126"/>
      <c r="N471" s="7"/>
      <c r="O471" s="6"/>
      <c r="P471" s="6"/>
      <c r="Q471" s="125" t="str">
        <f t="shared" si="199"/>
        <v/>
      </c>
      <c r="R471" s="124" t="str">
        <f t="shared" si="200"/>
        <v/>
      </c>
      <c r="S471" s="123">
        <f t="shared" si="201"/>
        <v>0</v>
      </c>
      <c r="T471" s="122">
        <f t="shared" si="202"/>
        <v>0</v>
      </c>
      <c r="U471" s="123">
        <f t="shared" si="203"/>
        <v>0</v>
      </c>
      <c r="V471" s="122">
        <f t="shared" si="204"/>
        <v>0</v>
      </c>
      <c r="W471" s="123">
        <f t="shared" si="205"/>
        <v>0</v>
      </c>
      <c r="X471" s="122">
        <f t="shared" si="206"/>
        <v>0</v>
      </c>
      <c r="Y471" s="123">
        <f t="shared" si="207"/>
        <v>0</v>
      </c>
      <c r="Z471" s="122">
        <f t="shared" si="208"/>
        <v>0</v>
      </c>
      <c r="AA471" s="123">
        <f t="shared" si="209"/>
        <v>0</v>
      </c>
      <c r="AB471" s="122">
        <f t="shared" si="210"/>
        <v>0</v>
      </c>
      <c r="AD471" s="3" t="str">
        <f t="shared" si="211"/>
        <v>False</v>
      </c>
      <c r="AE471" s="3" t="str">
        <f t="shared" si="212"/>
        <v>true</v>
      </c>
      <c r="AF471" s="3" t="e">
        <f>VLOOKUP(C471,#REF!,2,FALSE)</f>
        <v>#REF!</v>
      </c>
      <c r="AG471" s="3" t="e">
        <f t="shared" si="213"/>
        <v>#REF!</v>
      </c>
      <c r="AH471" s="3">
        <f t="shared" si="214"/>
        <v>0</v>
      </c>
      <c r="AI471" s="3">
        <f t="shared" si="215"/>
        <v>0</v>
      </c>
      <c r="AJ471" s="3">
        <f t="shared" si="216"/>
        <v>0</v>
      </c>
      <c r="AL471" s="3">
        <f t="shared" si="217"/>
        <v>0</v>
      </c>
      <c r="AM471" s="3">
        <f t="shared" si="218"/>
        <v>0</v>
      </c>
      <c r="AN471" s="3">
        <f t="shared" si="219"/>
        <v>0</v>
      </c>
      <c r="AO471" s="3">
        <f t="shared" si="220"/>
        <v>0</v>
      </c>
      <c r="AP471" s="3">
        <f t="shared" si="221"/>
        <v>0</v>
      </c>
      <c r="AQ471" s="3">
        <f t="shared" si="222"/>
        <v>0</v>
      </c>
      <c r="AS471" s="3" t="e">
        <f t="shared" si="223"/>
        <v>#REF!</v>
      </c>
      <c r="AU471" s="3" t="e">
        <f t="shared" si="224"/>
        <v>#NAME?</v>
      </c>
      <c r="AW471" s="3">
        <f t="shared" si="225"/>
        <v>0</v>
      </c>
      <c r="AX471" s="3">
        <f t="shared" si="226"/>
        <v>0</v>
      </c>
      <c r="AY471" s="3">
        <f t="shared" si="227"/>
        <v>0</v>
      </c>
      <c r="AZ471" s="3">
        <f t="shared" si="228"/>
        <v>0</v>
      </c>
      <c r="BA471" s="3">
        <f t="shared" si="229"/>
        <v>0</v>
      </c>
      <c r="BB471" s="3">
        <f t="shared" si="230"/>
        <v>0</v>
      </c>
    </row>
    <row r="472" spans="2:54" x14ac:dyDescent="0.35">
      <c r="B472" s="14">
        <v>445</v>
      </c>
      <c r="C472" s="13"/>
      <c r="D472" s="13"/>
      <c r="E472" s="130"/>
      <c r="F472" s="130"/>
      <c r="G472" s="129" t="str">
        <f t="shared" si="198"/>
        <v/>
      </c>
      <c r="H472" s="128"/>
      <c r="I472" s="189"/>
      <c r="J472" s="128"/>
      <c r="K472" s="127"/>
      <c r="L472" s="127"/>
      <c r="M472" s="126"/>
      <c r="N472" s="7"/>
      <c r="O472" s="6"/>
      <c r="P472" s="6"/>
      <c r="Q472" s="125" t="str">
        <f t="shared" si="199"/>
        <v/>
      </c>
      <c r="R472" s="124" t="str">
        <f t="shared" si="200"/>
        <v/>
      </c>
      <c r="S472" s="123">
        <f t="shared" si="201"/>
        <v>0</v>
      </c>
      <c r="T472" s="122">
        <f t="shared" si="202"/>
        <v>0</v>
      </c>
      <c r="U472" s="123">
        <f t="shared" si="203"/>
        <v>0</v>
      </c>
      <c r="V472" s="122">
        <f t="shared" si="204"/>
        <v>0</v>
      </c>
      <c r="W472" s="123">
        <f t="shared" si="205"/>
        <v>0</v>
      </c>
      <c r="X472" s="122">
        <f t="shared" si="206"/>
        <v>0</v>
      </c>
      <c r="Y472" s="123">
        <f t="shared" si="207"/>
        <v>0</v>
      </c>
      <c r="Z472" s="122">
        <f t="shared" si="208"/>
        <v>0</v>
      </c>
      <c r="AA472" s="123">
        <f t="shared" si="209"/>
        <v>0</v>
      </c>
      <c r="AB472" s="122">
        <f t="shared" si="210"/>
        <v>0</v>
      </c>
      <c r="AD472" s="3" t="str">
        <f t="shared" si="211"/>
        <v>False</v>
      </c>
      <c r="AE472" s="3" t="str">
        <f t="shared" si="212"/>
        <v>true</v>
      </c>
      <c r="AF472" s="3" t="e">
        <f>VLOOKUP(C472,#REF!,2,FALSE)</f>
        <v>#REF!</v>
      </c>
      <c r="AG472" s="3" t="e">
        <f t="shared" si="213"/>
        <v>#REF!</v>
      </c>
      <c r="AH472" s="3">
        <f t="shared" si="214"/>
        <v>0</v>
      </c>
      <c r="AI472" s="3">
        <f t="shared" si="215"/>
        <v>0</v>
      </c>
      <c r="AJ472" s="3">
        <f t="shared" si="216"/>
        <v>0</v>
      </c>
      <c r="AL472" s="3">
        <f t="shared" si="217"/>
        <v>0</v>
      </c>
      <c r="AM472" s="3">
        <f t="shared" si="218"/>
        <v>0</v>
      </c>
      <c r="AN472" s="3">
        <f t="shared" si="219"/>
        <v>0</v>
      </c>
      <c r="AO472" s="3">
        <f t="shared" si="220"/>
        <v>0</v>
      </c>
      <c r="AP472" s="3">
        <f t="shared" si="221"/>
        <v>0</v>
      </c>
      <c r="AQ472" s="3">
        <f t="shared" si="222"/>
        <v>0</v>
      </c>
      <c r="AS472" s="3" t="e">
        <f t="shared" si="223"/>
        <v>#REF!</v>
      </c>
      <c r="AU472" s="3" t="e">
        <f t="shared" si="224"/>
        <v>#NAME?</v>
      </c>
      <c r="AW472" s="3">
        <f t="shared" si="225"/>
        <v>0</v>
      </c>
      <c r="AX472" s="3">
        <f t="shared" si="226"/>
        <v>0</v>
      </c>
      <c r="AY472" s="3">
        <f t="shared" si="227"/>
        <v>0</v>
      </c>
      <c r="AZ472" s="3">
        <f t="shared" si="228"/>
        <v>0</v>
      </c>
      <c r="BA472" s="3">
        <f t="shared" si="229"/>
        <v>0</v>
      </c>
      <c r="BB472" s="3">
        <f t="shared" si="230"/>
        <v>0</v>
      </c>
    </row>
    <row r="473" spans="2:54" x14ac:dyDescent="0.35">
      <c r="B473" s="14">
        <v>446</v>
      </c>
      <c r="C473" s="13"/>
      <c r="D473" s="13"/>
      <c r="E473" s="130"/>
      <c r="F473" s="130"/>
      <c r="G473" s="129" t="str">
        <f t="shared" si="198"/>
        <v/>
      </c>
      <c r="H473" s="128"/>
      <c r="I473" s="189"/>
      <c r="J473" s="128"/>
      <c r="K473" s="127"/>
      <c r="L473" s="127"/>
      <c r="M473" s="126"/>
      <c r="N473" s="7"/>
      <c r="O473" s="6"/>
      <c r="P473" s="6"/>
      <c r="Q473" s="125" t="str">
        <f t="shared" si="199"/>
        <v/>
      </c>
      <c r="R473" s="124" t="str">
        <f t="shared" si="200"/>
        <v/>
      </c>
      <c r="S473" s="123">
        <f t="shared" si="201"/>
        <v>0</v>
      </c>
      <c r="T473" s="122">
        <f t="shared" si="202"/>
        <v>0</v>
      </c>
      <c r="U473" s="123">
        <f t="shared" si="203"/>
        <v>0</v>
      </c>
      <c r="V473" s="122">
        <f t="shared" si="204"/>
        <v>0</v>
      </c>
      <c r="W473" s="123">
        <f t="shared" si="205"/>
        <v>0</v>
      </c>
      <c r="X473" s="122">
        <f t="shared" si="206"/>
        <v>0</v>
      </c>
      <c r="Y473" s="123">
        <f t="shared" si="207"/>
        <v>0</v>
      </c>
      <c r="Z473" s="122">
        <f t="shared" si="208"/>
        <v>0</v>
      </c>
      <c r="AA473" s="123">
        <f t="shared" si="209"/>
        <v>0</v>
      </c>
      <c r="AB473" s="122">
        <f t="shared" si="210"/>
        <v>0</v>
      </c>
      <c r="AD473" s="3" t="str">
        <f t="shared" si="211"/>
        <v>False</v>
      </c>
      <c r="AE473" s="3" t="str">
        <f t="shared" si="212"/>
        <v>true</v>
      </c>
      <c r="AF473" s="3" t="e">
        <f>VLOOKUP(C473,#REF!,2,FALSE)</f>
        <v>#REF!</v>
      </c>
      <c r="AG473" s="3" t="e">
        <f t="shared" si="213"/>
        <v>#REF!</v>
      </c>
      <c r="AH473" s="3">
        <f t="shared" si="214"/>
        <v>0</v>
      </c>
      <c r="AI473" s="3">
        <f t="shared" si="215"/>
        <v>0</v>
      </c>
      <c r="AJ473" s="3">
        <f t="shared" si="216"/>
        <v>0</v>
      </c>
      <c r="AL473" s="3">
        <f t="shared" si="217"/>
        <v>0</v>
      </c>
      <c r="AM473" s="3">
        <f t="shared" si="218"/>
        <v>0</v>
      </c>
      <c r="AN473" s="3">
        <f t="shared" si="219"/>
        <v>0</v>
      </c>
      <c r="AO473" s="3">
        <f t="shared" si="220"/>
        <v>0</v>
      </c>
      <c r="AP473" s="3">
        <f t="shared" si="221"/>
        <v>0</v>
      </c>
      <c r="AQ473" s="3">
        <f t="shared" si="222"/>
        <v>0</v>
      </c>
      <c r="AS473" s="3" t="e">
        <f t="shared" si="223"/>
        <v>#REF!</v>
      </c>
      <c r="AU473" s="3" t="e">
        <f t="shared" si="224"/>
        <v>#NAME?</v>
      </c>
      <c r="AW473" s="3">
        <f t="shared" si="225"/>
        <v>0</v>
      </c>
      <c r="AX473" s="3">
        <f t="shared" si="226"/>
        <v>0</v>
      </c>
      <c r="AY473" s="3">
        <f t="shared" si="227"/>
        <v>0</v>
      </c>
      <c r="AZ473" s="3">
        <f t="shared" si="228"/>
        <v>0</v>
      </c>
      <c r="BA473" s="3">
        <f t="shared" si="229"/>
        <v>0</v>
      </c>
      <c r="BB473" s="3">
        <f t="shared" si="230"/>
        <v>0</v>
      </c>
    </row>
    <row r="474" spans="2:54" x14ac:dyDescent="0.35">
      <c r="B474" s="14">
        <v>447</v>
      </c>
      <c r="C474" s="13"/>
      <c r="D474" s="13"/>
      <c r="E474" s="130"/>
      <c r="F474" s="130"/>
      <c r="G474" s="129" t="str">
        <f t="shared" si="198"/>
        <v/>
      </c>
      <c r="H474" s="128"/>
      <c r="I474" s="189"/>
      <c r="J474" s="128"/>
      <c r="K474" s="127"/>
      <c r="L474" s="127"/>
      <c r="M474" s="126"/>
      <c r="N474" s="7"/>
      <c r="O474" s="6"/>
      <c r="P474" s="6"/>
      <c r="Q474" s="125" t="str">
        <f t="shared" si="199"/>
        <v/>
      </c>
      <c r="R474" s="124" t="str">
        <f t="shared" si="200"/>
        <v/>
      </c>
      <c r="S474" s="123">
        <f t="shared" si="201"/>
        <v>0</v>
      </c>
      <c r="T474" s="122">
        <f t="shared" si="202"/>
        <v>0</v>
      </c>
      <c r="U474" s="123">
        <f t="shared" si="203"/>
        <v>0</v>
      </c>
      <c r="V474" s="122">
        <f t="shared" si="204"/>
        <v>0</v>
      </c>
      <c r="W474" s="123">
        <f t="shared" si="205"/>
        <v>0</v>
      </c>
      <c r="X474" s="122">
        <f t="shared" si="206"/>
        <v>0</v>
      </c>
      <c r="Y474" s="123">
        <f t="shared" si="207"/>
        <v>0</v>
      </c>
      <c r="Z474" s="122">
        <f t="shared" si="208"/>
        <v>0</v>
      </c>
      <c r="AA474" s="123">
        <f t="shared" si="209"/>
        <v>0</v>
      </c>
      <c r="AB474" s="122">
        <f t="shared" si="210"/>
        <v>0</v>
      </c>
      <c r="AD474" s="3" t="str">
        <f t="shared" si="211"/>
        <v>False</v>
      </c>
      <c r="AE474" s="3" t="str">
        <f t="shared" si="212"/>
        <v>true</v>
      </c>
      <c r="AF474" s="3" t="e">
        <f>VLOOKUP(C474,#REF!,2,FALSE)</f>
        <v>#REF!</v>
      </c>
      <c r="AG474" s="3" t="e">
        <f t="shared" si="213"/>
        <v>#REF!</v>
      </c>
      <c r="AH474" s="3">
        <f t="shared" si="214"/>
        <v>0</v>
      </c>
      <c r="AI474" s="3">
        <f t="shared" si="215"/>
        <v>0</v>
      </c>
      <c r="AJ474" s="3">
        <f t="shared" si="216"/>
        <v>0</v>
      </c>
      <c r="AL474" s="3">
        <f t="shared" si="217"/>
        <v>0</v>
      </c>
      <c r="AM474" s="3">
        <f t="shared" si="218"/>
        <v>0</v>
      </c>
      <c r="AN474" s="3">
        <f t="shared" si="219"/>
        <v>0</v>
      </c>
      <c r="AO474" s="3">
        <f t="shared" si="220"/>
        <v>0</v>
      </c>
      <c r="AP474" s="3">
        <f t="shared" si="221"/>
        <v>0</v>
      </c>
      <c r="AQ474" s="3">
        <f t="shared" si="222"/>
        <v>0</v>
      </c>
      <c r="AS474" s="3" t="e">
        <f t="shared" si="223"/>
        <v>#REF!</v>
      </c>
      <c r="AU474" s="3" t="e">
        <f t="shared" si="224"/>
        <v>#NAME?</v>
      </c>
      <c r="AW474" s="3">
        <f t="shared" si="225"/>
        <v>0</v>
      </c>
      <c r="AX474" s="3">
        <f t="shared" si="226"/>
        <v>0</v>
      </c>
      <c r="AY474" s="3">
        <f t="shared" si="227"/>
        <v>0</v>
      </c>
      <c r="AZ474" s="3">
        <f t="shared" si="228"/>
        <v>0</v>
      </c>
      <c r="BA474" s="3">
        <f t="shared" si="229"/>
        <v>0</v>
      </c>
      <c r="BB474" s="3">
        <f t="shared" si="230"/>
        <v>0</v>
      </c>
    </row>
    <row r="475" spans="2:54" x14ac:dyDescent="0.35">
      <c r="B475" s="14">
        <v>448</v>
      </c>
      <c r="C475" s="13"/>
      <c r="D475" s="13"/>
      <c r="E475" s="130"/>
      <c r="F475" s="130"/>
      <c r="G475" s="129" t="str">
        <f t="shared" si="198"/>
        <v/>
      </c>
      <c r="H475" s="128"/>
      <c r="I475" s="189"/>
      <c r="J475" s="128"/>
      <c r="K475" s="127"/>
      <c r="L475" s="127"/>
      <c r="M475" s="126"/>
      <c r="N475" s="7"/>
      <c r="O475" s="6"/>
      <c r="P475" s="6"/>
      <c r="Q475" s="125" t="str">
        <f t="shared" si="199"/>
        <v/>
      </c>
      <c r="R475" s="124" t="str">
        <f t="shared" si="200"/>
        <v/>
      </c>
      <c r="S475" s="123">
        <f t="shared" si="201"/>
        <v>0</v>
      </c>
      <c r="T475" s="122">
        <f t="shared" si="202"/>
        <v>0</v>
      </c>
      <c r="U475" s="123">
        <f t="shared" si="203"/>
        <v>0</v>
      </c>
      <c r="V475" s="122">
        <f t="shared" si="204"/>
        <v>0</v>
      </c>
      <c r="W475" s="123">
        <f t="shared" si="205"/>
        <v>0</v>
      </c>
      <c r="X475" s="122">
        <f t="shared" si="206"/>
        <v>0</v>
      </c>
      <c r="Y475" s="123">
        <f t="shared" si="207"/>
        <v>0</v>
      </c>
      <c r="Z475" s="122">
        <f t="shared" si="208"/>
        <v>0</v>
      </c>
      <c r="AA475" s="123">
        <f t="shared" si="209"/>
        <v>0</v>
      </c>
      <c r="AB475" s="122">
        <f t="shared" si="210"/>
        <v>0</v>
      </c>
      <c r="AD475" s="3" t="str">
        <f t="shared" si="211"/>
        <v>False</v>
      </c>
      <c r="AE475" s="3" t="str">
        <f t="shared" si="212"/>
        <v>true</v>
      </c>
      <c r="AF475" s="3" t="e">
        <f>VLOOKUP(C475,#REF!,2,FALSE)</f>
        <v>#REF!</v>
      </c>
      <c r="AG475" s="3" t="e">
        <f t="shared" si="213"/>
        <v>#REF!</v>
      </c>
      <c r="AH475" s="3">
        <f t="shared" si="214"/>
        <v>0</v>
      </c>
      <c r="AI475" s="3">
        <f t="shared" si="215"/>
        <v>0</v>
      </c>
      <c r="AJ475" s="3">
        <f t="shared" si="216"/>
        <v>0</v>
      </c>
      <c r="AL475" s="3">
        <f t="shared" si="217"/>
        <v>0</v>
      </c>
      <c r="AM475" s="3">
        <f t="shared" si="218"/>
        <v>0</v>
      </c>
      <c r="AN475" s="3">
        <f t="shared" si="219"/>
        <v>0</v>
      </c>
      <c r="AO475" s="3">
        <f t="shared" si="220"/>
        <v>0</v>
      </c>
      <c r="AP475" s="3">
        <f t="shared" si="221"/>
        <v>0</v>
      </c>
      <c r="AQ475" s="3">
        <f t="shared" si="222"/>
        <v>0</v>
      </c>
      <c r="AS475" s="3" t="e">
        <f t="shared" si="223"/>
        <v>#REF!</v>
      </c>
      <c r="AU475" s="3" t="e">
        <f t="shared" si="224"/>
        <v>#NAME?</v>
      </c>
      <c r="AW475" s="3">
        <f t="shared" si="225"/>
        <v>0</v>
      </c>
      <c r="AX475" s="3">
        <f t="shared" si="226"/>
        <v>0</v>
      </c>
      <c r="AY475" s="3">
        <f t="shared" si="227"/>
        <v>0</v>
      </c>
      <c r="AZ475" s="3">
        <f t="shared" si="228"/>
        <v>0</v>
      </c>
      <c r="BA475" s="3">
        <f t="shared" si="229"/>
        <v>0</v>
      </c>
      <c r="BB475" s="3">
        <f t="shared" si="230"/>
        <v>0</v>
      </c>
    </row>
    <row r="476" spans="2:54" x14ac:dyDescent="0.35">
      <c r="B476" s="14">
        <v>449</v>
      </c>
      <c r="C476" s="13"/>
      <c r="D476" s="13"/>
      <c r="E476" s="130"/>
      <c r="F476" s="130"/>
      <c r="G476" s="129" t="str">
        <f t="shared" ref="G476:G539" si="231">IF(D476="","",IF(E476&lt;&gt;"",VLOOKUP(E476,Lookup_LOWCode,2,FALSE),VLOOKUP(D476,Lookup_ActualLOWCode,2,FALSE)))</f>
        <v/>
      </c>
      <c r="H476" s="128"/>
      <c r="I476" s="189"/>
      <c r="J476" s="128"/>
      <c r="K476" s="127"/>
      <c r="L476" s="127"/>
      <c r="M476" s="126"/>
      <c r="N476" s="7"/>
      <c r="O476" s="6"/>
      <c r="P476" s="6"/>
      <c r="Q476" s="125" t="str">
        <f t="shared" ref="Q476:Q539" si="232">IF(N476&lt;&gt;"",P476/N476,"")</f>
        <v/>
      </c>
      <c r="R476" s="124" t="str">
        <f t="shared" ref="R476:R539" si="233">IF(O476&lt;&gt;"",P476/O476,"")</f>
        <v/>
      </c>
      <c r="S476" s="123">
        <f t="shared" ref="S476:S539" si="234">IF($N476&lt;&gt;0,$N476,IF($O476&lt;&gt;0,$O476/VLOOKUP($G476,Lookup_MaterialLowCode,7,FALSE),0))</f>
        <v>0</v>
      </c>
      <c r="T476" s="122">
        <f t="shared" ref="T476:T539" si="235">IF($O476&lt;&gt;0,$O476,IF($N476&lt;&gt;0,$N476*VLOOKUP($G476,Lookup_MaterialLowCode,7,FALSE),0))</f>
        <v>0</v>
      </c>
      <c r="U476" s="123">
        <f t="shared" ref="U476:U539" si="236">IF(AE476="true",S476,0)</f>
        <v>0</v>
      </c>
      <c r="V476" s="122">
        <f t="shared" ref="V476:V539" si="237">IF(AE476="true",T476,0)</f>
        <v>0</v>
      </c>
      <c r="W476" s="123">
        <f t="shared" ref="W476:W539" si="238">IF(AE476="false",S476,0)</f>
        <v>0</v>
      </c>
      <c r="X476" s="122">
        <f t="shared" ref="X476:X539" si="239">IF(AE476="false",T476,0)</f>
        <v>0</v>
      </c>
      <c r="Y476" s="123">
        <f t="shared" ref="Y476:Y539" si="240">W476-(W476*L476)</f>
        <v>0</v>
      </c>
      <c r="Z476" s="122">
        <f t="shared" ref="Z476:Z539" si="241">X476-(X476*L476)</f>
        <v>0</v>
      </c>
      <c r="AA476" s="123">
        <f t="shared" ref="AA476:AA539" si="242">W476*L476</f>
        <v>0</v>
      </c>
      <c r="AB476" s="122">
        <f t="shared" ref="AB476:AB539" si="243">X476*L476</f>
        <v>0</v>
      </c>
      <c r="AD476" s="3" t="str">
        <f t="shared" ref="AD476:AD539" si="244">IF(G476="Specify LOW Code",IF(E476&lt;&gt;"","False","True"),"False")</f>
        <v>False</v>
      </c>
      <c r="AE476" s="3" t="str">
        <f t="shared" ref="AE476:AE539" si="245">IF(H476="Off-Site mixed","false",IF(H476="Off-Site segregated","false","true"))</f>
        <v>true</v>
      </c>
      <c r="AF476" s="3" t="e">
        <f>VLOOKUP(C476,#REF!,2,FALSE)</f>
        <v>#REF!</v>
      </c>
      <c r="AG476" s="3" t="e">
        <f t="shared" ref="AG476:AG539" si="246">AF476&amp;D476</f>
        <v>#REF!</v>
      </c>
      <c r="AH476" s="3">
        <f t="shared" ref="AH476:AH539" si="247">IF(AE476="true",0,VLOOKUP(J476,Lookup_MyDestinations,6,FALSE))</f>
        <v>0</v>
      </c>
      <c r="AI476" s="3">
        <f t="shared" ref="AI476:AI539" si="248">IF(AE476="true",0,VLOOKUP(J476,Lookup_MyDestinations,5,FALSE))</f>
        <v>0</v>
      </c>
      <c r="AJ476" s="3">
        <f t="shared" ref="AJ476:AJ539" si="249">IF(AE476="true", 0,VLOOKUP(J476,Lookup_MyDestinations,4,FALSE))</f>
        <v>0</v>
      </c>
      <c r="AL476" s="3">
        <f t="shared" ref="AL476:AL539" si="250">$AH476*$W476</f>
        <v>0</v>
      </c>
      <c r="AM476" s="3">
        <f t="shared" ref="AM476:AM539" si="251">$AH476*$X476</f>
        <v>0</v>
      </c>
      <c r="AN476" s="3">
        <f t="shared" ref="AN476:AN539" si="252">$AI476*$W476</f>
        <v>0</v>
      </c>
      <c r="AO476" s="3">
        <f t="shared" ref="AO476:AO539" si="253">$AI476*$X476</f>
        <v>0</v>
      </c>
      <c r="AP476" s="3">
        <f t="shared" ref="AP476:AP539" si="254">$AJ476*$W476</f>
        <v>0</v>
      </c>
      <c r="AQ476" s="3">
        <f t="shared" ref="AQ476:AQ539" si="255">$AJ476*$X476</f>
        <v>0</v>
      </c>
      <c r="AS476" s="3" t="e">
        <f t="shared" ref="AS476:AS539" si="256">AF476&amp;G476</f>
        <v>#REF!</v>
      </c>
      <c r="AU476" s="3" t="e">
        <f t="shared" ref="AU476:AU539" si="257">VLOOKUP(D476,Lookup_WasteStreamLOWCode,4,FALSE)</f>
        <v>#NAME?</v>
      </c>
      <c r="AW476" s="3">
        <f t="shared" ref="AW476:AW539" si="258">IF(H476="On-site recovery",S476,0)</f>
        <v>0</v>
      </c>
      <c r="AX476" s="3">
        <f t="shared" ref="AX476:AX539" si="259">IF(H476="On-site recovery",T476,0)</f>
        <v>0</v>
      </c>
      <c r="AY476" s="3">
        <f t="shared" ref="AY476:AY539" si="260">IF(H476="On-site recycled",S476,0)</f>
        <v>0</v>
      </c>
      <c r="AZ476" s="3">
        <f t="shared" ref="AZ476:AZ539" si="261">IF(H476="On-site recycled",T476,0)</f>
        <v>0</v>
      </c>
      <c r="BA476" s="3">
        <f t="shared" ref="BA476:BA539" si="262">IF(H476="On-site re-use",S476,0)</f>
        <v>0</v>
      </c>
      <c r="BB476" s="3">
        <f t="shared" ref="BB476:BB539" si="263">IF(H476="On-site re-use",T476,0)</f>
        <v>0</v>
      </c>
    </row>
    <row r="477" spans="2:54" x14ac:dyDescent="0.35">
      <c r="B477" s="14">
        <v>450</v>
      </c>
      <c r="C477" s="13"/>
      <c r="D477" s="13"/>
      <c r="E477" s="130"/>
      <c r="F477" s="130"/>
      <c r="G477" s="129" t="str">
        <f t="shared" si="231"/>
        <v/>
      </c>
      <c r="H477" s="128"/>
      <c r="I477" s="189"/>
      <c r="J477" s="128"/>
      <c r="K477" s="127"/>
      <c r="L477" s="127"/>
      <c r="M477" s="126"/>
      <c r="N477" s="7"/>
      <c r="O477" s="6"/>
      <c r="P477" s="6"/>
      <c r="Q477" s="125" t="str">
        <f t="shared" si="232"/>
        <v/>
      </c>
      <c r="R477" s="124" t="str">
        <f t="shared" si="233"/>
        <v/>
      </c>
      <c r="S477" s="123">
        <f t="shared" si="234"/>
        <v>0</v>
      </c>
      <c r="T477" s="122">
        <f t="shared" si="235"/>
        <v>0</v>
      </c>
      <c r="U477" s="123">
        <f t="shared" si="236"/>
        <v>0</v>
      </c>
      <c r="V477" s="122">
        <f t="shared" si="237"/>
        <v>0</v>
      </c>
      <c r="W477" s="123">
        <f t="shared" si="238"/>
        <v>0</v>
      </c>
      <c r="X477" s="122">
        <f t="shared" si="239"/>
        <v>0</v>
      </c>
      <c r="Y477" s="123">
        <f t="shared" si="240"/>
        <v>0</v>
      </c>
      <c r="Z477" s="122">
        <f t="shared" si="241"/>
        <v>0</v>
      </c>
      <c r="AA477" s="123">
        <f t="shared" si="242"/>
        <v>0</v>
      </c>
      <c r="AB477" s="122">
        <f t="shared" si="243"/>
        <v>0</v>
      </c>
      <c r="AD477" s="3" t="str">
        <f t="shared" si="244"/>
        <v>False</v>
      </c>
      <c r="AE477" s="3" t="str">
        <f t="shared" si="245"/>
        <v>true</v>
      </c>
      <c r="AF477" s="3" t="e">
        <f>VLOOKUP(C477,#REF!,2,FALSE)</f>
        <v>#REF!</v>
      </c>
      <c r="AG477" s="3" t="e">
        <f t="shared" si="246"/>
        <v>#REF!</v>
      </c>
      <c r="AH477" s="3">
        <f t="shared" si="247"/>
        <v>0</v>
      </c>
      <c r="AI477" s="3">
        <f t="shared" si="248"/>
        <v>0</v>
      </c>
      <c r="AJ477" s="3">
        <f t="shared" si="249"/>
        <v>0</v>
      </c>
      <c r="AL477" s="3">
        <f t="shared" si="250"/>
        <v>0</v>
      </c>
      <c r="AM477" s="3">
        <f t="shared" si="251"/>
        <v>0</v>
      </c>
      <c r="AN477" s="3">
        <f t="shared" si="252"/>
        <v>0</v>
      </c>
      <c r="AO477" s="3">
        <f t="shared" si="253"/>
        <v>0</v>
      </c>
      <c r="AP477" s="3">
        <f t="shared" si="254"/>
        <v>0</v>
      </c>
      <c r="AQ477" s="3">
        <f t="shared" si="255"/>
        <v>0</v>
      </c>
      <c r="AS477" s="3" t="e">
        <f t="shared" si="256"/>
        <v>#REF!</v>
      </c>
      <c r="AU477" s="3" t="e">
        <f t="shared" si="257"/>
        <v>#NAME?</v>
      </c>
      <c r="AW477" s="3">
        <f t="shared" si="258"/>
        <v>0</v>
      </c>
      <c r="AX477" s="3">
        <f t="shared" si="259"/>
        <v>0</v>
      </c>
      <c r="AY477" s="3">
        <f t="shared" si="260"/>
        <v>0</v>
      </c>
      <c r="AZ477" s="3">
        <f t="shared" si="261"/>
        <v>0</v>
      </c>
      <c r="BA477" s="3">
        <f t="shared" si="262"/>
        <v>0</v>
      </c>
      <c r="BB477" s="3">
        <f t="shared" si="263"/>
        <v>0</v>
      </c>
    </row>
    <row r="478" spans="2:54" x14ac:dyDescent="0.35">
      <c r="B478" s="14">
        <v>451</v>
      </c>
      <c r="C478" s="13"/>
      <c r="D478" s="13"/>
      <c r="E478" s="130"/>
      <c r="F478" s="130"/>
      <c r="G478" s="129" t="str">
        <f t="shared" si="231"/>
        <v/>
      </c>
      <c r="H478" s="128"/>
      <c r="I478" s="189"/>
      <c r="J478" s="128"/>
      <c r="K478" s="127"/>
      <c r="L478" s="127"/>
      <c r="M478" s="126"/>
      <c r="N478" s="7"/>
      <c r="O478" s="6"/>
      <c r="P478" s="6"/>
      <c r="Q478" s="125" t="str">
        <f t="shared" si="232"/>
        <v/>
      </c>
      <c r="R478" s="124" t="str">
        <f t="shared" si="233"/>
        <v/>
      </c>
      <c r="S478" s="123">
        <f t="shared" si="234"/>
        <v>0</v>
      </c>
      <c r="T478" s="122">
        <f t="shared" si="235"/>
        <v>0</v>
      </c>
      <c r="U478" s="123">
        <f t="shared" si="236"/>
        <v>0</v>
      </c>
      <c r="V478" s="122">
        <f t="shared" si="237"/>
        <v>0</v>
      </c>
      <c r="W478" s="123">
        <f t="shared" si="238"/>
        <v>0</v>
      </c>
      <c r="X478" s="122">
        <f t="shared" si="239"/>
        <v>0</v>
      </c>
      <c r="Y478" s="123">
        <f t="shared" si="240"/>
        <v>0</v>
      </c>
      <c r="Z478" s="122">
        <f t="shared" si="241"/>
        <v>0</v>
      </c>
      <c r="AA478" s="123">
        <f t="shared" si="242"/>
        <v>0</v>
      </c>
      <c r="AB478" s="122">
        <f t="shared" si="243"/>
        <v>0</v>
      </c>
      <c r="AD478" s="3" t="str">
        <f t="shared" si="244"/>
        <v>False</v>
      </c>
      <c r="AE478" s="3" t="str">
        <f t="shared" si="245"/>
        <v>true</v>
      </c>
      <c r="AF478" s="3" t="e">
        <f>VLOOKUP(C478,#REF!,2,FALSE)</f>
        <v>#REF!</v>
      </c>
      <c r="AG478" s="3" t="e">
        <f t="shared" si="246"/>
        <v>#REF!</v>
      </c>
      <c r="AH478" s="3">
        <f t="shared" si="247"/>
        <v>0</v>
      </c>
      <c r="AI478" s="3">
        <f t="shared" si="248"/>
        <v>0</v>
      </c>
      <c r="AJ478" s="3">
        <f t="shared" si="249"/>
        <v>0</v>
      </c>
      <c r="AL478" s="3">
        <f t="shared" si="250"/>
        <v>0</v>
      </c>
      <c r="AM478" s="3">
        <f t="shared" si="251"/>
        <v>0</v>
      </c>
      <c r="AN478" s="3">
        <f t="shared" si="252"/>
        <v>0</v>
      </c>
      <c r="AO478" s="3">
        <f t="shared" si="253"/>
        <v>0</v>
      </c>
      <c r="AP478" s="3">
        <f t="shared" si="254"/>
        <v>0</v>
      </c>
      <c r="AQ478" s="3">
        <f t="shared" si="255"/>
        <v>0</v>
      </c>
      <c r="AS478" s="3" t="e">
        <f t="shared" si="256"/>
        <v>#REF!</v>
      </c>
      <c r="AU478" s="3" t="e">
        <f t="shared" si="257"/>
        <v>#NAME?</v>
      </c>
      <c r="AW478" s="3">
        <f t="shared" si="258"/>
        <v>0</v>
      </c>
      <c r="AX478" s="3">
        <f t="shared" si="259"/>
        <v>0</v>
      </c>
      <c r="AY478" s="3">
        <f t="shared" si="260"/>
        <v>0</v>
      </c>
      <c r="AZ478" s="3">
        <f t="shared" si="261"/>
        <v>0</v>
      </c>
      <c r="BA478" s="3">
        <f t="shared" si="262"/>
        <v>0</v>
      </c>
      <c r="BB478" s="3">
        <f t="shared" si="263"/>
        <v>0</v>
      </c>
    </row>
    <row r="479" spans="2:54" x14ac:dyDescent="0.35">
      <c r="B479" s="14">
        <v>452</v>
      </c>
      <c r="C479" s="13"/>
      <c r="D479" s="13"/>
      <c r="E479" s="130"/>
      <c r="F479" s="130"/>
      <c r="G479" s="129" t="str">
        <f t="shared" si="231"/>
        <v/>
      </c>
      <c r="H479" s="128"/>
      <c r="I479" s="189"/>
      <c r="J479" s="128"/>
      <c r="K479" s="127"/>
      <c r="L479" s="127"/>
      <c r="M479" s="126"/>
      <c r="N479" s="7"/>
      <c r="O479" s="6"/>
      <c r="P479" s="6"/>
      <c r="Q479" s="125" t="str">
        <f t="shared" si="232"/>
        <v/>
      </c>
      <c r="R479" s="124" t="str">
        <f t="shared" si="233"/>
        <v/>
      </c>
      <c r="S479" s="123">
        <f t="shared" si="234"/>
        <v>0</v>
      </c>
      <c r="T479" s="122">
        <f t="shared" si="235"/>
        <v>0</v>
      </c>
      <c r="U479" s="123">
        <f t="shared" si="236"/>
        <v>0</v>
      </c>
      <c r="V479" s="122">
        <f t="shared" si="237"/>
        <v>0</v>
      </c>
      <c r="W479" s="123">
        <f t="shared" si="238"/>
        <v>0</v>
      </c>
      <c r="X479" s="122">
        <f t="shared" si="239"/>
        <v>0</v>
      </c>
      <c r="Y479" s="123">
        <f t="shared" si="240"/>
        <v>0</v>
      </c>
      <c r="Z479" s="122">
        <f t="shared" si="241"/>
        <v>0</v>
      </c>
      <c r="AA479" s="123">
        <f t="shared" si="242"/>
        <v>0</v>
      </c>
      <c r="AB479" s="122">
        <f t="shared" si="243"/>
        <v>0</v>
      </c>
      <c r="AD479" s="3" t="str">
        <f t="shared" si="244"/>
        <v>False</v>
      </c>
      <c r="AE479" s="3" t="str">
        <f t="shared" si="245"/>
        <v>true</v>
      </c>
      <c r="AF479" s="3" t="e">
        <f>VLOOKUP(C479,#REF!,2,FALSE)</f>
        <v>#REF!</v>
      </c>
      <c r="AG479" s="3" t="e">
        <f t="shared" si="246"/>
        <v>#REF!</v>
      </c>
      <c r="AH479" s="3">
        <f t="shared" si="247"/>
        <v>0</v>
      </c>
      <c r="AI479" s="3">
        <f t="shared" si="248"/>
        <v>0</v>
      </c>
      <c r="AJ479" s="3">
        <f t="shared" si="249"/>
        <v>0</v>
      </c>
      <c r="AL479" s="3">
        <f t="shared" si="250"/>
        <v>0</v>
      </c>
      <c r="AM479" s="3">
        <f t="shared" si="251"/>
        <v>0</v>
      </c>
      <c r="AN479" s="3">
        <f t="shared" si="252"/>
        <v>0</v>
      </c>
      <c r="AO479" s="3">
        <f t="shared" si="253"/>
        <v>0</v>
      </c>
      <c r="AP479" s="3">
        <f t="shared" si="254"/>
        <v>0</v>
      </c>
      <c r="AQ479" s="3">
        <f t="shared" si="255"/>
        <v>0</v>
      </c>
      <c r="AS479" s="3" t="e">
        <f t="shared" si="256"/>
        <v>#REF!</v>
      </c>
      <c r="AU479" s="3" t="e">
        <f t="shared" si="257"/>
        <v>#NAME?</v>
      </c>
      <c r="AW479" s="3">
        <f t="shared" si="258"/>
        <v>0</v>
      </c>
      <c r="AX479" s="3">
        <f t="shared" si="259"/>
        <v>0</v>
      </c>
      <c r="AY479" s="3">
        <f t="shared" si="260"/>
        <v>0</v>
      </c>
      <c r="AZ479" s="3">
        <f t="shared" si="261"/>
        <v>0</v>
      </c>
      <c r="BA479" s="3">
        <f t="shared" si="262"/>
        <v>0</v>
      </c>
      <c r="BB479" s="3">
        <f t="shared" si="263"/>
        <v>0</v>
      </c>
    </row>
    <row r="480" spans="2:54" x14ac:dyDescent="0.35">
      <c r="B480" s="14">
        <v>453</v>
      </c>
      <c r="C480" s="13"/>
      <c r="D480" s="13"/>
      <c r="E480" s="130"/>
      <c r="F480" s="130"/>
      <c r="G480" s="129" t="str">
        <f t="shared" si="231"/>
        <v/>
      </c>
      <c r="H480" s="128"/>
      <c r="I480" s="189"/>
      <c r="J480" s="128"/>
      <c r="K480" s="127"/>
      <c r="L480" s="127"/>
      <c r="M480" s="126"/>
      <c r="N480" s="7"/>
      <c r="O480" s="6"/>
      <c r="P480" s="6"/>
      <c r="Q480" s="125" t="str">
        <f t="shared" si="232"/>
        <v/>
      </c>
      <c r="R480" s="124" t="str">
        <f t="shared" si="233"/>
        <v/>
      </c>
      <c r="S480" s="123">
        <f t="shared" si="234"/>
        <v>0</v>
      </c>
      <c r="T480" s="122">
        <f t="shared" si="235"/>
        <v>0</v>
      </c>
      <c r="U480" s="123">
        <f t="shared" si="236"/>
        <v>0</v>
      </c>
      <c r="V480" s="122">
        <f t="shared" si="237"/>
        <v>0</v>
      </c>
      <c r="W480" s="123">
        <f t="shared" si="238"/>
        <v>0</v>
      </c>
      <c r="X480" s="122">
        <f t="shared" si="239"/>
        <v>0</v>
      </c>
      <c r="Y480" s="123">
        <f t="shared" si="240"/>
        <v>0</v>
      </c>
      <c r="Z480" s="122">
        <f t="shared" si="241"/>
        <v>0</v>
      </c>
      <c r="AA480" s="123">
        <f t="shared" si="242"/>
        <v>0</v>
      </c>
      <c r="AB480" s="122">
        <f t="shared" si="243"/>
        <v>0</v>
      </c>
      <c r="AD480" s="3" t="str">
        <f t="shared" si="244"/>
        <v>False</v>
      </c>
      <c r="AE480" s="3" t="str">
        <f t="shared" si="245"/>
        <v>true</v>
      </c>
      <c r="AF480" s="3" t="e">
        <f>VLOOKUP(C480,#REF!,2,FALSE)</f>
        <v>#REF!</v>
      </c>
      <c r="AG480" s="3" t="e">
        <f t="shared" si="246"/>
        <v>#REF!</v>
      </c>
      <c r="AH480" s="3">
        <f t="shared" si="247"/>
        <v>0</v>
      </c>
      <c r="AI480" s="3">
        <f t="shared" si="248"/>
        <v>0</v>
      </c>
      <c r="AJ480" s="3">
        <f t="shared" si="249"/>
        <v>0</v>
      </c>
      <c r="AL480" s="3">
        <f t="shared" si="250"/>
        <v>0</v>
      </c>
      <c r="AM480" s="3">
        <f t="shared" si="251"/>
        <v>0</v>
      </c>
      <c r="AN480" s="3">
        <f t="shared" si="252"/>
        <v>0</v>
      </c>
      <c r="AO480" s="3">
        <f t="shared" si="253"/>
        <v>0</v>
      </c>
      <c r="AP480" s="3">
        <f t="shared" si="254"/>
        <v>0</v>
      </c>
      <c r="AQ480" s="3">
        <f t="shared" si="255"/>
        <v>0</v>
      </c>
      <c r="AS480" s="3" t="e">
        <f t="shared" si="256"/>
        <v>#REF!</v>
      </c>
      <c r="AU480" s="3" t="e">
        <f t="shared" si="257"/>
        <v>#NAME?</v>
      </c>
      <c r="AW480" s="3">
        <f t="shared" si="258"/>
        <v>0</v>
      </c>
      <c r="AX480" s="3">
        <f t="shared" si="259"/>
        <v>0</v>
      </c>
      <c r="AY480" s="3">
        <f t="shared" si="260"/>
        <v>0</v>
      </c>
      <c r="AZ480" s="3">
        <f t="shared" si="261"/>
        <v>0</v>
      </c>
      <c r="BA480" s="3">
        <f t="shared" si="262"/>
        <v>0</v>
      </c>
      <c r="BB480" s="3">
        <f t="shared" si="263"/>
        <v>0</v>
      </c>
    </row>
    <row r="481" spans="2:54" x14ac:dyDescent="0.35">
      <c r="B481" s="14">
        <v>454</v>
      </c>
      <c r="C481" s="13"/>
      <c r="D481" s="13"/>
      <c r="E481" s="130"/>
      <c r="F481" s="130"/>
      <c r="G481" s="129" t="str">
        <f t="shared" si="231"/>
        <v/>
      </c>
      <c r="H481" s="128"/>
      <c r="I481" s="189"/>
      <c r="J481" s="128"/>
      <c r="K481" s="127"/>
      <c r="L481" s="127"/>
      <c r="M481" s="126"/>
      <c r="N481" s="7"/>
      <c r="O481" s="6"/>
      <c r="P481" s="6"/>
      <c r="Q481" s="125" t="str">
        <f t="shared" si="232"/>
        <v/>
      </c>
      <c r="R481" s="124" t="str">
        <f t="shared" si="233"/>
        <v/>
      </c>
      <c r="S481" s="123">
        <f t="shared" si="234"/>
        <v>0</v>
      </c>
      <c r="T481" s="122">
        <f t="shared" si="235"/>
        <v>0</v>
      </c>
      <c r="U481" s="123">
        <f t="shared" si="236"/>
        <v>0</v>
      </c>
      <c r="V481" s="122">
        <f t="shared" si="237"/>
        <v>0</v>
      </c>
      <c r="W481" s="123">
        <f t="shared" si="238"/>
        <v>0</v>
      </c>
      <c r="X481" s="122">
        <f t="shared" si="239"/>
        <v>0</v>
      </c>
      <c r="Y481" s="123">
        <f t="shared" si="240"/>
        <v>0</v>
      </c>
      <c r="Z481" s="122">
        <f t="shared" si="241"/>
        <v>0</v>
      </c>
      <c r="AA481" s="123">
        <f t="shared" si="242"/>
        <v>0</v>
      </c>
      <c r="AB481" s="122">
        <f t="shared" si="243"/>
        <v>0</v>
      </c>
      <c r="AD481" s="3" t="str">
        <f t="shared" si="244"/>
        <v>False</v>
      </c>
      <c r="AE481" s="3" t="str">
        <f t="shared" si="245"/>
        <v>true</v>
      </c>
      <c r="AF481" s="3" t="e">
        <f>VLOOKUP(C481,#REF!,2,FALSE)</f>
        <v>#REF!</v>
      </c>
      <c r="AG481" s="3" t="e">
        <f t="shared" si="246"/>
        <v>#REF!</v>
      </c>
      <c r="AH481" s="3">
        <f t="shared" si="247"/>
        <v>0</v>
      </c>
      <c r="AI481" s="3">
        <f t="shared" si="248"/>
        <v>0</v>
      </c>
      <c r="AJ481" s="3">
        <f t="shared" si="249"/>
        <v>0</v>
      </c>
      <c r="AL481" s="3">
        <f t="shared" si="250"/>
        <v>0</v>
      </c>
      <c r="AM481" s="3">
        <f t="shared" si="251"/>
        <v>0</v>
      </c>
      <c r="AN481" s="3">
        <f t="shared" si="252"/>
        <v>0</v>
      </c>
      <c r="AO481" s="3">
        <f t="shared" si="253"/>
        <v>0</v>
      </c>
      <c r="AP481" s="3">
        <f t="shared" si="254"/>
        <v>0</v>
      </c>
      <c r="AQ481" s="3">
        <f t="shared" si="255"/>
        <v>0</v>
      </c>
      <c r="AS481" s="3" t="e">
        <f t="shared" si="256"/>
        <v>#REF!</v>
      </c>
      <c r="AU481" s="3" t="e">
        <f t="shared" si="257"/>
        <v>#NAME?</v>
      </c>
      <c r="AW481" s="3">
        <f t="shared" si="258"/>
        <v>0</v>
      </c>
      <c r="AX481" s="3">
        <f t="shared" si="259"/>
        <v>0</v>
      </c>
      <c r="AY481" s="3">
        <f t="shared" si="260"/>
        <v>0</v>
      </c>
      <c r="AZ481" s="3">
        <f t="shared" si="261"/>
        <v>0</v>
      </c>
      <c r="BA481" s="3">
        <f t="shared" si="262"/>
        <v>0</v>
      </c>
      <c r="BB481" s="3">
        <f t="shared" si="263"/>
        <v>0</v>
      </c>
    </row>
    <row r="482" spans="2:54" x14ac:dyDescent="0.35">
      <c r="B482" s="14">
        <v>455</v>
      </c>
      <c r="C482" s="13"/>
      <c r="D482" s="13"/>
      <c r="E482" s="130"/>
      <c r="F482" s="130"/>
      <c r="G482" s="129" t="str">
        <f t="shared" si="231"/>
        <v/>
      </c>
      <c r="H482" s="128"/>
      <c r="I482" s="189"/>
      <c r="J482" s="128"/>
      <c r="K482" s="127"/>
      <c r="L482" s="127"/>
      <c r="M482" s="126"/>
      <c r="N482" s="7"/>
      <c r="O482" s="6"/>
      <c r="P482" s="6"/>
      <c r="Q482" s="125" t="str">
        <f t="shared" si="232"/>
        <v/>
      </c>
      <c r="R482" s="124" t="str">
        <f t="shared" si="233"/>
        <v/>
      </c>
      <c r="S482" s="123">
        <f t="shared" si="234"/>
        <v>0</v>
      </c>
      <c r="T482" s="122">
        <f t="shared" si="235"/>
        <v>0</v>
      </c>
      <c r="U482" s="123">
        <f t="shared" si="236"/>
        <v>0</v>
      </c>
      <c r="V482" s="122">
        <f t="shared" si="237"/>
        <v>0</v>
      </c>
      <c r="W482" s="123">
        <f t="shared" si="238"/>
        <v>0</v>
      </c>
      <c r="X482" s="122">
        <f t="shared" si="239"/>
        <v>0</v>
      </c>
      <c r="Y482" s="123">
        <f t="shared" si="240"/>
        <v>0</v>
      </c>
      <c r="Z482" s="122">
        <f t="shared" si="241"/>
        <v>0</v>
      </c>
      <c r="AA482" s="123">
        <f t="shared" si="242"/>
        <v>0</v>
      </c>
      <c r="AB482" s="122">
        <f t="shared" si="243"/>
        <v>0</v>
      </c>
      <c r="AD482" s="3" t="str">
        <f t="shared" si="244"/>
        <v>False</v>
      </c>
      <c r="AE482" s="3" t="str">
        <f t="shared" si="245"/>
        <v>true</v>
      </c>
      <c r="AF482" s="3" t="e">
        <f>VLOOKUP(C482,#REF!,2,FALSE)</f>
        <v>#REF!</v>
      </c>
      <c r="AG482" s="3" t="e">
        <f t="shared" si="246"/>
        <v>#REF!</v>
      </c>
      <c r="AH482" s="3">
        <f t="shared" si="247"/>
        <v>0</v>
      </c>
      <c r="AI482" s="3">
        <f t="shared" si="248"/>
        <v>0</v>
      </c>
      <c r="AJ482" s="3">
        <f t="shared" si="249"/>
        <v>0</v>
      </c>
      <c r="AL482" s="3">
        <f t="shared" si="250"/>
        <v>0</v>
      </c>
      <c r="AM482" s="3">
        <f t="shared" si="251"/>
        <v>0</v>
      </c>
      <c r="AN482" s="3">
        <f t="shared" si="252"/>
        <v>0</v>
      </c>
      <c r="AO482" s="3">
        <f t="shared" si="253"/>
        <v>0</v>
      </c>
      <c r="AP482" s="3">
        <f t="shared" si="254"/>
        <v>0</v>
      </c>
      <c r="AQ482" s="3">
        <f t="shared" si="255"/>
        <v>0</v>
      </c>
      <c r="AS482" s="3" t="e">
        <f t="shared" si="256"/>
        <v>#REF!</v>
      </c>
      <c r="AU482" s="3" t="e">
        <f t="shared" si="257"/>
        <v>#NAME?</v>
      </c>
      <c r="AW482" s="3">
        <f t="shared" si="258"/>
        <v>0</v>
      </c>
      <c r="AX482" s="3">
        <f t="shared" si="259"/>
        <v>0</v>
      </c>
      <c r="AY482" s="3">
        <f t="shared" si="260"/>
        <v>0</v>
      </c>
      <c r="AZ482" s="3">
        <f t="shared" si="261"/>
        <v>0</v>
      </c>
      <c r="BA482" s="3">
        <f t="shared" si="262"/>
        <v>0</v>
      </c>
      <c r="BB482" s="3">
        <f t="shared" si="263"/>
        <v>0</v>
      </c>
    </row>
    <row r="483" spans="2:54" x14ac:dyDescent="0.35">
      <c r="B483" s="14">
        <v>456</v>
      </c>
      <c r="C483" s="13"/>
      <c r="D483" s="13"/>
      <c r="E483" s="130"/>
      <c r="F483" s="130"/>
      <c r="G483" s="129" t="str">
        <f t="shared" si="231"/>
        <v/>
      </c>
      <c r="H483" s="128"/>
      <c r="I483" s="189"/>
      <c r="J483" s="128"/>
      <c r="K483" s="127"/>
      <c r="L483" s="127"/>
      <c r="M483" s="126"/>
      <c r="N483" s="7"/>
      <c r="O483" s="6"/>
      <c r="P483" s="6"/>
      <c r="Q483" s="125" t="str">
        <f t="shared" si="232"/>
        <v/>
      </c>
      <c r="R483" s="124" t="str">
        <f t="shared" si="233"/>
        <v/>
      </c>
      <c r="S483" s="123">
        <f t="shared" si="234"/>
        <v>0</v>
      </c>
      <c r="T483" s="122">
        <f t="shared" si="235"/>
        <v>0</v>
      </c>
      <c r="U483" s="123">
        <f t="shared" si="236"/>
        <v>0</v>
      </c>
      <c r="V483" s="122">
        <f t="shared" si="237"/>
        <v>0</v>
      </c>
      <c r="W483" s="123">
        <f t="shared" si="238"/>
        <v>0</v>
      </c>
      <c r="X483" s="122">
        <f t="shared" si="239"/>
        <v>0</v>
      </c>
      <c r="Y483" s="123">
        <f t="shared" si="240"/>
        <v>0</v>
      </c>
      <c r="Z483" s="122">
        <f t="shared" si="241"/>
        <v>0</v>
      </c>
      <c r="AA483" s="123">
        <f t="shared" si="242"/>
        <v>0</v>
      </c>
      <c r="AB483" s="122">
        <f t="shared" si="243"/>
        <v>0</v>
      </c>
      <c r="AD483" s="3" t="str">
        <f t="shared" si="244"/>
        <v>False</v>
      </c>
      <c r="AE483" s="3" t="str">
        <f t="shared" si="245"/>
        <v>true</v>
      </c>
      <c r="AF483" s="3" t="e">
        <f>VLOOKUP(C483,#REF!,2,FALSE)</f>
        <v>#REF!</v>
      </c>
      <c r="AG483" s="3" t="e">
        <f t="shared" si="246"/>
        <v>#REF!</v>
      </c>
      <c r="AH483" s="3">
        <f t="shared" si="247"/>
        <v>0</v>
      </c>
      <c r="AI483" s="3">
        <f t="shared" si="248"/>
        <v>0</v>
      </c>
      <c r="AJ483" s="3">
        <f t="shared" si="249"/>
        <v>0</v>
      </c>
      <c r="AL483" s="3">
        <f t="shared" si="250"/>
        <v>0</v>
      </c>
      <c r="AM483" s="3">
        <f t="shared" si="251"/>
        <v>0</v>
      </c>
      <c r="AN483" s="3">
        <f t="shared" si="252"/>
        <v>0</v>
      </c>
      <c r="AO483" s="3">
        <f t="shared" si="253"/>
        <v>0</v>
      </c>
      <c r="AP483" s="3">
        <f t="shared" si="254"/>
        <v>0</v>
      </c>
      <c r="AQ483" s="3">
        <f t="shared" si="255"/>
        <v>0</v>
      </c>
      <c r="AS483" s="3" t="e">
        <f t="shared" si="256"/>
        <v>#REF!</v>
      </c>
      <c r="AU483" s="3" t="e">
        <f t="shared" si="257"/>
        <v>#NAME?</v>
      </c>
      <c r="AW483" s="3">
        <f t="shared" si="258"/>
        <v>0</v>
      </c>
      <c r="AX483" s="3">
        <f t="shared" si="259"/>
        <v>0</v>
      </c>
      <c r="AY483" s="3">
        <f t="shared" si="260"/>
        <v>0</v>
      </c>
      <c r="AZ483" s="3">
        <f t="shared" si="261"/>
        <v>0</v>
      </c>
      <c r="BA483" s="3">
        <f t="shared" si="262"/>
        <v>0</v>
      </c>
      <c r="BB483" s="3">
        <f t="shared" si="263"/>
        <v>0</v>
      </c>
    </row>
    <row r="484" spans="2:54" x14ac:dyDescent="0.35">
      <c r="B484" s="14">
        <v>457</v>
      </c>
      <c r="C484" s="13"/>
      <c r="D484" s="13"/>
      <c r="E484" s="130"/>
      <c r="F484" s="130"/>
      <c r="G484" s="129" t="str">
        <f t="shared" si="231"/>
        <v/>
      </c>
      <c r="H484" s="128"/>
      <c r="I484" s="189"/>
      <c r="J484" s="128"/>
      <c r="K484" s="127"/>
      <c r="L484" s="127"/>
      <c r="M484" s="126"/>
      <c r="N484" s="7"/>
      <c r="O484" s="6"/>
      <c r="P484" s="6"/>
      <c r="Q484" s="125" t="str">
        <f t="shared" si="232"/>
        <v/>
      </c>
      <c r="R484" s="124" t="str">
        <f t="shared" si="233"/>
        <v/>
      </c>
      <c r="S484" s="123">
        <f t="shared" si="234"/>
        <v>0</v>
      </c>
      <c r="T484" s="122">
        <f t="shared" si="235"/>
        <v>0</v>
      </c>
      <c r="U484" s="123">
        <f t="shared" si="236"/>
        <v>0</v>
      </c>
      <c r="V484" s="122">
        <f t="shared" si="237"/>
        <v>0</v>
      </c>
      <c r="W484" s="123">
        <f t="shared" si="238"/>
        <v>0</v>
      </c>
      <c r="X484" s="122">
        <f t="shared" si="239"/>
        <v>0</v>
      </c>
      <c r="Y484" s="123">
        <f t="shared" si="240"/>
        <v>0</v>
      </c>
      <c r="Z484" s="122">
        <f t="shared" si="241"/>
        <v>0</v>
      </c>
      <c r="AA484" s="123">
        <f t="shared" si="242"/>
        <v>0</v>
      </c>
      <c r="AB484" s="122">
        <f t="shared" si="243"/>
        <v>0</v>
      </c>
      <c r="AD484" s="3" t="str">
        <f t="shared" si="244"/>
        <v>False</v>
      </c>
      <c r="AE484" s="3" t="str">
        <f t="shared" si="245"/>
        <v>true</v>
      </c>
      <c r="AF484" s="3" t="e">
        <f>VLOOKUP(C484,#REF!,2,FALSE)</f>
        <v>#REF!</v>
      </c>
      <c r="AG484" s="3" t="e">
        <f t="shared" si="246"/>
        <v>#REF!</v>
      </c>
      <c r="AH484" s="3">
        <f t="shared" si="247"/>
        <v>0</v>
      </c>
      <c r="AI484" s="3">
        <f t="shared" si="248"/>
        <v>0</v>
      </c>
      <c r="AJ484" s="3">
        <f t="shared" si="249"/>
        <v>0</v>
      </c>
      <c r="AL484" s="3">
        <f t="shared" si="250"/>
        <v>0</v>
      </c>
      <c r="AM484" s="3">
        <f t="shared" si="251"/>
        <v>0</v>
      </c>
      <c r="AN484" s="3">
        <f t="shared" si="252"/>
        <v>0</v>
      </c>
      <c r="AO484" s="3">
        <f t="shared" si="253"/>
        <v>0</v>
      </c>
      <c r="AP484" s="3">
        <f t="shared" si="254"/>
        <v>0</v>
      </c>
      <c r="AQ484" s="3">
        <f t="shared" si="255"/>
        <v>0</v>
      </c>
      <c r="AS484" s="3" t="e">
        <f t="shared" si="256"/>
        <v>#REF!</v>
      </c>
      <c r="AU484" s="3" t="e">
        <f t="shared" si="257"/>
        <v>#NAME?</v>
      </c>
      <c r="AW484" s="3">
        <f t="shared" si="258"/>
        <v>0</v>
      </c>
      <c r="AX484" s="3">
        <f t="shared" si="259"/>
        <v>0</v>
      </c>
      <c r="AY484" s="3">
        <f t="shared" si="260"/>
        <v>0</v>
      </c>
      <c r="AZ484" s="3">
        <f t="shared" si="261"/>
        <v>0</v>
      </c>
      <c r="BA484" s="3">
        <f t="shared" si="262"/>
        <v>0</v>
      </c>
      <c r="BB484" s="3">
        <f t="shared" si="263"/>
        <v>0</v>
      </c>
    </row>
    <row r="485" spans="2:54" x14ac:dyDescent="0.35">
      <c r="B485" s="14">
        <v>458</v>
      </c>
      <c r="C485" s="13"/>
      <c r="D485" s="13"/>
      <c r="E485" s="130"/>
      <c r="F485" s="130"/>
      <c r="G485" s="129" t="str">
        <f t="shared" si="231"/>
        <v/>
      </c>
      <c r="H485" s="128"/>
      <c r="I485" s="189"/>
      <c r="J485" s="128"/>
      <c r="K485" s="127"/>
      <c r="L485" s="127"/>
      <c r="M485" s="126"/>
      <c r="N485" s="7"/>
      <c r="O485" s="6"/>
      <c r="P485" s="6"/>
      <c r="Q485" s="125" t="str">
        <f t="shared" si="232"/>
        <v/>
      </c>
      <c r="R485" s="124" t="str">
        <f t="shared" si="233"/>
        <v/>
      </c>
      <c r="S485" s="123">
        <f t="shared" si="234"/>
        <v>0</v>
      </c>
      <c r="T485" s="122">
        <f t="shared" si="235"/>
        <v>0</v>
      </c>
      <c r="U485" s="123">
        <f t="shared" si="236"/>
        <v>0</v>
      </c>
      <c r="V485" s="122">
        <f t="shared" si="237"/>
        <v>0</v>
      </c>
      <c r="W485" s="123">
        <f t="shared" si="238"/>
        <v>0</v>
      </c>
      <c r="X485" s="122">
        <f t="shared" si="239"/>
        <v>0</v>
      </c>
      <c r="Y485" s="123">
        <f t="shared" si="240"/>
        <v>0</v>
      </c>
      <c r="Z485" s="122">
        <f t="shared" si="241"/>
        <v>0</v>
      </c>
      <c r="AA485" s="123">
        <f t="shared" si="242"/>
        <v>0</v>
      </c>
      <c r="AB485" s="122">
        <f t="shared" si="243"/>
        <v>0</v>
      </c>
      <c r="AD485" s="3" t="str">
        <f t="shared" si="244"/>
        <v>False</v>
      </c>
      <c r="AE485" s="3" t="str">
        <f t="shared" si="245"/>
        <v>true</v>
      </c>
      <c r="AF485" s="3" t="e">
        <f>VLOOKUP(C485,#REF!,2,FALSE)</f>
        <v>#REF!</v>
      </c>
      <c r="AG485" s="3" t="e">
        <f t="shared" si="246"/>
        <v>#REF!</v>
      </c>
      <c r="AH485" s="3">
        <f t="shared" si="247"/>
        <v>0</v>
      </c>
      <c r="AI485" s="3">
        <f t="shared" si="248"/>
        <v>0</v>
      </c>
      <c r="AJ485" s="3">
        <f t="shared" si="249"/>
        <v>0</v>
      </c>
      <c r="AL485" s="3">
        <f t="shared" si="250"/>
        <v>0</v>
      </c>
      <c r="AM485" s="3">
        <f t="shared" si="251"/>
        <v>0</v>
      </c>
      <c r="AN485" s="3">
        <f t="shared" si="252"/>
        <v>0</v>
      </c>
      <c r="AO485" s="3">
        <f t="shared" si="253"/>
        <v>0</v>
      </c>
      <c r="AP485" s="3">
        <f t="shared" si="254"/>
        <v>0</v>
      </c>
      <c r="AQ485" s="3">
        <f t="shared" si="255"/>
        <v>0</v>
      </c>
      <c r="AS485" s="3" t="e">
        <f t="shared" si="256"/>
        <v>#REF!</v>
      </c>
      <c r="AU485" s="3" t="e">
        <f t="shared" si="257"/>
        <v>#NAME?</v>
      </c>
      <c r="AW485" s="3">
        <f t="shared" si="258"/>
        <v>0</v>
      </c>
      <c r="AX485" s="3">
        <f t="shared" si="259"/>
        <v>0</v>
      </c>
      <c r="AY485" s="3">
        <f t="shared" si="260"/>
        <v>0</v>
      </c>
      <c r="AZ485" s="3">
        <f t="shared" si="261"/>
        <v>0</v>
      </c>
      <c r="BA485" s="3">
        <f t="shared" si="262"/>
        <v>0</v>
      </c>
      <c r="BB485" s="3">
        <f t="shared" si="263"/>
        <v>0</v>
      </c>
    </row>
    <row r="486" spans="2:54" x14ac:dyDescent="0.35">
      <c r="B486" s="14">
        <v>459</v>
      </c>
      <c r="C486" s="13"/>
      <c r="D486" s="13"/>
      <c r="E486" s="130"/>
      <c r="F486" s="130"/>
      <c r="G486" s="129" t="str">
        <f t="shared" si="231"/>
        <v/>
      </c>
      <c r="H486" s="128"/>
      <c r="I486" s="189"/>
      <c r="J486" s="128"/>
      <c r="K486" s="127"/>
      <c r="L486" s="127"/>
      <c r="M486" s="126"/>
      <c r="N486" s="7"/>
      <c r="O486" s="6"/>
      <c r="P486" s="6"/>
      <c r="Q486" s="125" t="str">
        <f t="shared" si="232"/>
        <v/>
      </c>
      <c r="R486" s="124" t="str">
        <f t="shared" si="233"/>
        <v/>
      </c>
      <c r="S486" s="123">
        <f t="shared" si="234"/>
        <v>0</v>
      </c>
      <c r="T486" s="122">
        <f t="shared" si="235"/>
        <v>0</v>
      </c>
      <c r="U486" s="123">
        <f t="shared" si="236"/>
        <v>0</v>
      </c>
      <c r="V486" s="122">
        <f t="shared" si="237"/>
        <v>0</v>
      </c>
      <c r="W486" s="123">
        <f t="shared" si="238"/>
        <v>0</v>
      </c>
      <c r="X486" s="122">
        <f t="shared" si="239"/>
        <v>0</v>
      </c>
      <c r="Y486" s="123">
        <f t="shared" si="240"/>
        <v>0</v>
      </c>
      <c r="Z486" s="122">
        <f t="shared" si="241"/>
        <v>0</v>
      </c>
      <c r="AA486" s="123">
        <f t="shared" si="242"/>
        <v>0</v>
      </c>
      <c r="AB486" s="122">
        <f t="shared" si="243"/>
        <v>0</v>
      </c>
      <c r="AD486" s="3" t="str">
        <f t="shared" si="244"/>
        <v>False</v>
      </c>
      <c r="AE486" s="3" t="str">
        <f t="shared" si="245"/>
        <v>true</v>
      </c>
      <c r="AF486" s="3" t="e">
        <f>VLOOKUP(C486,#REF!,2,FALSE)</f>
        <v>#REF!</v>
      </c>
      <c r="AG486" s="3" t="e">
        <f t="shared" si="246"/>
        <v>#REF!</v>
      </c>
      <c r="AH486" s="3">
        <f t="shared" si="247"/>
        <v>0</v>
      </c>
      <c r="AI486" s="3">
        <f t="shared" si="248"/>
        <v>0</v>
      </c>
      <c r="AJ486" s="3">
        <f t="shared" si="249"/>
        <v>0</v>
      </c>
      <c r="AL486" s="3">
        <f t="shared" si="250"/>
        <v>0</v>
      </c>
      <c r="AM486" s="3">
        <f t="shared" si="251"/>
        <v>0</v>
      </c>
      <c r="AN486" s="3">
        <f t="shared" si="252"/>
        <v>0</v>
      </c>
      <c r="AO486" s="3">
        <f t="shared" si="253"/>
        <v>0</v>
      </c>
      <c r="AP486" s="3">
        <f t="shared" si="254"/>
        <v>0</v>
      </c>
      <c r="AQ486" s="3">
        <f t="shared" si="255"/>
        <v>0</v>
      </c>
      <c r="AS486" s="3" t="e">
        <f t="shared" si="256"/>
        <v>#REF!</v>
      </c>
      <c r="AU486" s="3" t="e">
        <f t="shared" si="257"/>
        <v>#NAME?</v>
      </c>
      <c r="AW486" s="3">
        <f t="shared" si="258"/>
        <v>0</v>
      </c>
      <c r="AX486" s="3">
        <f t="shared" si="259"/>
        <v>0</v>
      </c>
      <c r="AY486" s="3">
        <f t="shared" si="260"/>
        <v>0</v>
      </c>
      <c r="AZ486" s="3">
        <f t="shared" si="261"/>
        <v>0</v>
      </c>
      <c r="BA486" s="3">
        <f t="shared" si="262"/>
        <v>0</v>
      </c>
      <c r="BB486" s="3">
        <f t="shared" si="263"/>
        <v>0</v>
      </c>
    </row>
    <row r="487" spans="2:54" x14ac:dyDescent="0.35">
      <c r="B487" s="14">
        <v>460</v>
      </c>
      <c r="C487" s="13"/>
      <c r="D487" s="13"/>
      <c r="E487" s="130"/>
      <c r="F487" s="130"/>
      <c r="G487" s="129" t="str">
        <f t="shared" si="231"/>
        <v/>
      </c>
      <c r="H487" s="128"/>
      <c r="I487" s="189"/>
      <c r="J487" s="128"/>
      <c r="K487" s="127"/>
      <c r="L487" s="127"/>
      <c r="M487" s="126"/>
      <c r="N487" s="7"/>
      <c r="O487" s="6"/>
      <c r="P487" s="6"/>
      <c r="Q487" s="125" t="str">
        <f t="shared" si="232"/>
        <v/>
      </c>
      <c r="R487" s="124" t="str">
        <f t="shared" si="233"/>
        <v/>
      </c>
      <c r="S487" s="123">
        <f t="shared" si="234"/>
        <v>0</v>
      </c>
      <c r="T487" s="122">
        <f t="shared" si="235"/>
        <v>0</v>
      </c>
      <c r="U487" s="123">
        <f t="shared" si="236"/>
        <v>0</v>
      </c>
      <c r="V487" s="122">
        <f t="shared" si="237"/>
        <v>0</v>
      </c>
      <c r="W487" s="123">
        <f t="shared" si="238"/>
        <v>0</v>
      </c>
      <c r="X487" s="122">
        <f t="shared" si="239"/>
        <v>0</v>
      </c>
      <c r="Y487" s="123">
        <f t="shared" si="240"/>
        <v>0</v>
      </c>
      <c r="Z487" s="122">
        <f t="shared" si="241"/>
        <v>0</v>
      </c>
      <c r="AA487" s="123">
        <f t="shared" si="242"/>
        <v>0</v>
      </c>
      <c r="AB487" s="122">
        <f t="shared" si="243"/>
        <v>0</v>
      </c>
      <c r="AD487" s="3" t="str">
        <f t="shared" si="244"/>
        <v>False</v>
      </c>
      <c r="AE487" s="3" t="str">
        <f t="shared" si="245"/>
        <v>true</v>
      </c>
      <c r="AF487" s="3" t="e">
        <f>VLOOKUP(C487,#REF!,2,FALSE)</f>
        <v>#REF!</v>
      </c>
      <c r="AG487" s="3" t="e">
        <f t="shared" si="246"/>
        <v>#REF!</v>
      </c>
      <c r="AH487" s="3">
        <f t="shared" si="247"/>
        <v>0</v>
      </c>
      <c r="AI487" s="3">
        <f t="shared" si="248"/>
        <v>0</v>
      </c>
      <c r="AJ487" s="3">
        <f t="shared" si="249"/>
        <v>0</v>
      </c>
      <c r="AL487" s="3">
        <f t="shared" si="250"/>
        <v>0</v>
      </c>
      <c r="AM487" s="3">
        <f t="shared" si="251"/>
        <v>0</v>
      </c>
      <c r="AN487" s="3">
        <f t="shared" si="252"/>
        <v>0</v>
      </c>
      <c r="AO487" s="3">
        <f t="shared" si="253"/>
        <v>0</v>
      </c>
      <c r="AP487" s="3">
        <f t="shared" si="254"/>
        <v>0</v>
      </c>
      <c r="AQ487" s="3">
        <f t="shared" si="255"/>
        <v>0</v>
      </c>
      <c r="AS487" s="3" t="e">
        <f t="shared" si="256"/>
        <v>#REF!</v>
      </c>
      <c r="AU487" s="3" t="e">
        <f t="shared" si="257"/>
        <v>#NAME?</v>
      </c>
      <c r="AW487" s="3">
        <f t="shared" si="258"/>
        <v>0</v>
      </c>
      <c r="AX487" s="3">
        <f t="shared" si="259"/>
        <v>0</v>
      </c>
      <c r="AY487" s="3">
        <f t="shared" si="260"/>
        <v>0</v>
      </c>
      <c r="AZ487" s="3">
        <f t="shared" si="261"/>
        <v>0</v>
      </c>
      <c r="BA487" s="3">
        <f t="shared" si="262"/>
        <v>0</v>
      </c>
      <c r="BB487" s="3">
        <f t="shared" si="263"/>
        <v>0</v>
      </c>
    </row>
    <row r="488" spans="2:54" x14ac:dyDescent="0.35">
      <c r="B488" s="14">
        <v>461</v>
      </c>
      <c r="C488" s="13"/>
      <c r="D488" s="13"/>
      <c r="E488" s="130"/>
      <c r="F488" s="130"/>
      <c r="G488" s="129" t="str">
        <f t="shared" si="231"/>
        <v/>
      </c>
      <c r="H488" s="128"/>
      <c r="I488" s="189"/>
      <c r="J488" s="128"/>
      <c r="K488" s="127"/>
      <c r="L488" s="127"/>
      <c r="M488" s="126"/>
      <c r="N488" s="7"/>
      <c r="O488" s="6"/>
      <c r="P488" s="6"/>
      <c r="Q488" s="125" t="str">
        <f t="shared" si="232"/>
        <v/>
      </c>
      <c r="R488" s="124" t="str">
        <f t="shared" si="233"/>
        <v/>
      </c>
      <c r="S488" s="123">
        <f t="shared" si="234"/>
        <v>0</v>
      </c>
      <c r="T488" s="122">
        <f t="shared" si="235"/>
        <v>0</v>
      </c>
      <c r="U488" s="123">
        <f t="shared" si="236"/>
        <v>0</v>
      </c>
      <c r="V488" s="122">
        <f t="shared" si="237"/>
        <v>0</v>
      </c>
      <c r="W488" s="123">
        <f t="shared" si="238"/>
        <v>0</v>
      </c>
      <c r="X488" s="122">
        <f t="shared" si="239"/>
        <v>0</v>
      </c>
      <c r="Y488" s="123">
        <f t="shared" si="240"/>
        <v>0</v>
      </c>
      <c r="Z488" s="122">
        <f t="shared" si="241"/>
        <v>0</v>
      </c>
      <c r="AA488" s="123">
        <f t="shared" si="242"/>
        <v>0</v>
      </c>
      <c r="AB488" s="122">
        <f t="shared" si="243"/>
        <v>0</v>
      </c>
      <c r="AD488" s="3" t="str">
        <f t="shared" si="244"/>
        <v>False</v>
      </c>
      <c r="AE488" s="3" t="str">
        <f t="shared" si="245"/>
        <v>true</v>
      </c>
      <c r="AF488" s="3" t="e">
        <f>VLOOKUP(C488,#REF!,2,FALSE)</f>
        <v>#REF!</v>
      </c>
      <c r="AG488" s="3" t="e">
        <f t="shared" si="246"/>
        <v>#REF!</v>
      </c>
      <c r="AH488" s="3">
        <f t="shared" si="247"/>
        <v>0</v>
      </c>
      <c r="AI488" s="3">
        <f t="shared" si="248"/>
        <v>0</v>
      </c>
      <c r="AJ488" s="3">
        <f t="shared" si="249"/>
        <v>0</v>
      </c>
      <c r="AL488" s="3">
        <f t="shared" si="250"/>
        <v>0</v>
      </c>
      <c r="AM488" s="3">
        <f t="shared" si="251"/>
        <v>0</v>
      </c>
      <c r="AN488" s="3">
        <f t="shared" si="252"/>
        <v>0</v>
      </c>
      <c r="AO488" s="3">
        <f t="shared" si="253"/>
        <v>0</v>
      </c>
      <c r="AP488" s="3">
        <f t="shared" si="254"/>
        <v>0</v>
      </c>
      <c r="AQ488" s="3">
        <f t="shared" si="255"/>
        <v>0</v>
      </c>
      <c r="AS488" s="3" t="e">
        <f t="shared" si="256"/>
        <v>#REF!</v>
      </c>
      <c r="AU488" s="3" t="e">
        <f t="shared" si="257"/>
        <v>#NAME?</v>
      </c>
      <c r="AW488" s="3">
        <f t="shared" si="258"/>
        <v>0</v>
      </c>
      <c r="AX488" s="3">
        <f t="shared" si="259"/>
        <v>0</v>
      </c>
      <c r="AY488" s="3">
        <f t="shared" si="260"/>
        <v>0</v>
      </c>
      <c r="AZ488" s="3">
        <f t="shared" si="261"/>
        <v>0</v>
      </c>
      <c r="BA488" s="3">
        <f t="shared" si="262"/>
        <v>0</v>
      </c>
      <c r="BB488" s="3">
        <f t="shared" si="263"/>
        <v>0</v>
      </c>
    </row>
    <row r="489" spans="2:54" x14ac:dyDescent="0.35">
      <c r="B489" s="14">
        <v>462</v>
      </c>
      <c r="C489" s="13"/>
      <c r="D489" s="13"/>
      <c r="E489" s="130"/>
      <c r="F489" s="130"/>
      <c r="G489" s="129" t="str">
        <f t="shared" si="231"/>
        <v/>
      </c>
      <c r="H489" s="128"/>
      <c r="I489" s="189"/>
      <c r="J489" s="128"/>
      <c r="K489" s="127"/>
      <c r="L489" s="127"/>
      <c r="M489" s="126"/>
      <c r="N489" s="7"/>
      <c r="O489" s="6"/>
      <c r="P489" s="6"/>
      <c r="Q489" s="125" t="str">
        <f t="shared" si="232"/>
        <v/>
      </c>
      <c r="R489" s="124" t="str">
        <f t="shared" si="233"/>
        <v/>
      </c>
      <c r="S489" s="123">
        <f t="shared" si="234"/>
        <v>0</v>
      </c>
      <c r="T489" s="122">
        <f t="shared" si="235"/>
        <v>0</v>
      </c>
      <c r="U489" s="123">
        <f t="shared" si="236"/>
        <v>0</v>
      </c>
      <c r="V489" s="122">
        <f t="shared" si="237"/>
        <v>0</v>
      </c>
      <c r="W489" s="123">
        <f t="shared" si="238"/>
        <v>0</v>
      </c>
      <c r="X489" s="122">
        <f t="shared" si="239"/>
        <v>0</v>
      </c>
      <c r="Y489" s="123">
        <f t="shared" si="240"/>
        <v>0</v>
      </c>
      <c r="Z489" s="122">
        <f t="shared" si="241"/>
        <v>0</v>
      </c>
      <c r="AA489" s="123">
        <f t="shared" si="242"/>
        <v>0</v>
      </c>
      <c r="AB489" s="122">
        <f t="shared" si="243"/>
        <v>0</v>
      </c>
      <c r="AD489" s="3" t="str">
        <f t="shared" si="244"/>
        <v>False</v>
      </c>
      <c r="AE489" s="3" t="str">
        <f t="shared" si="245"/>
        <v>true</v>
      </c>
      <c r="AF489" s="3" t="e">
        <f>VLOOKUP(C489,#REF!,2,FALSE)</f>
        <v>#REF!</v>
      </c>
      <c r="AG489" s="3" t="e">
        <f t="shared" si="246"/>
        <v>#REF!</v>
      </c>
      <c r="AH489" s="3">
        <f t="shared" si="247"/>
        <v>0</v>
      </c>
      <c r="AI489" s="3">
        <f t="shared" si="248"/>
        <v>0</v>
      </c>
      <c r="AJ489" s="3">
        <f t="shared" si="249"/>
        <v>0</v>
      </c>
      <c r="AL489" s="3">
        <f t="shared" si="250"/>
        <v>0</v>
      </c>
      <c r="AM489" s="3">
        <f t="shared" si="251"/>
        <v>0</v>
      </c>
      <c r="AN489" s="3">
        <f t="shared" si="252"/>
        <v>0</v>
      </c>
      <c r="AO489" s="3">
        <f t="shared" si="253"/>
        <v>0</v>
      </c>
      <c r="AP489" s="3">
        <f t="shared" si="254"/>
        <v>0</v>
      </c>
      <c r="AQ489" s="3">
        <f t="shared" si="255"/>
        <v>0</v>
      </c>
      <c r="AS489" s="3" t="e">
        <f t="shared" si="256"/>
        <v>#REF!</v>
      </c>
      <c r="AU489" s="3" t="e">
        <f t="shared" si="257"/>
        <v>#NAME?</v>
      </c>
      <c r="AW489" s="3">
        <f t="shared" si="258"/>
        <v>0</v>
      </c>
      <c r="AX489" s="3">
        <f t="shared" si="259"/>
        <v>0</v>
      </c>
      <c r="AY489" s="3">
        <f t="shared" si="260"/>
        <v>0</v>
      </c>
      <c r="AZ489" s="3">
        <f t="shared" si="261"/>
        <v>0</v>
      </c>
      <c r="BA489" s="3">
        <f t="shared" si="262"/>
        <v>0</v>
      </c>
      <c r="BB489" s="3">
        <f t="shared" si="263"/>
        <v>0</v>
      </c>
    </row>
    <row r="490" spans="2:54" x14ac:dyDescent="0.35">
      <c r="B490" s="14">
        <v>463</v>
      </c>
      <c r="C490" s="13"/>
      <c r="D490" s="13"/>
      <c r="E490" s="130"/>
      <c r="F490" s="130"/>
      <c r="G490" s="129" t="str">
        <f t="shared" si="231"/>
        <v/>
      </c>
      <c r="H490" s="128"/>
      <c r="I490" s="189"/>
      <c r="J490" s="128"/>
      <c r="K490" s="127"/>
      <c r="L490" s="127"/>
      <c r="M490" s="126"/>
      <c r="N490" s="7"/>
      <c r="O490" s="6"/>
      <c r="P490" s="6"/>
      <c r="Q490" s="125" t="str">
        <f t="shared" si="232"/>
        <v/>
      </c>
      <c r="R490" s="124" t="str">
        <f t="shared" si="233"/>
        <v/>
      </c>
      <c r="S490" s="123">
        <f t="shared" si="234"/>
        <v>0</v>
      </c>
      <c r="T490" s="122">
        <f t="shared" si="235"/>
        <v>0</v>
      </c>
      <c r="U490" s="123">
        <f t="shared" si="236"/>
        <v>0</v>
      </c>
      <c r="V490" s="122">
        <f t="shared" si="237"/>
        <v>0</v>
      </c>
      <c r="W490" s="123">
        <f t="shared" si="238"/>
        <v>0</v>
      </c>
      <c r="X490" s="122">
        <f t="shared" si="239"/>
        <v>0</v>
      </c>
      <c r="Y490" s="123">
        <f t="shared" si="240"/>
        <v>0</v>
      </c>
      <c r="Z490" s="122">
        <f t="shared" si="241"/>
        <v>0</v>
      </c>
      <c r="AA490" s="123">
        <f t="shared" si="242"/>
        <v>0</v>
      </c>
      <c r="AB490" s="122">
        <f t="shared" si="243"/>
        <v>0</v>
      </c>
      <c r="AD490" s="3" t="str">
        <f t="shared" si="244"/>
        <v>False</v>
      </c>
      <c r="AE490" s="3" t="str">
        <f t="shared" si="245"/>
        <v>true</v>
      </c>
      <c r="AF490" s="3" t="e">
        <f>VLOOKUP(C490,#REF!,2,FALSE)</f>
        <v>#REF!</v>
      </c>
      <c r="AG490" s="3" t="e">
        <f t="shared" si="246"/>
        <v>#REF!</v>
      </c>
      <c r="AH490" s="3">
        <f t="shared" si="247"/>
        <v>0</v>
      </c>
      <c r="AI490" s="3">
        <f t="shared" si="248"/>
        <v>0</v>
      </c>
      <c r="AJ490" s="3">
        <f t="shared" si="249"/>
        <v>0</v>
      </c>
      <c r="AL490" s="3">
        <f t="shared" si="250"/>
        <v>0</v>
      </c>
      <c r="AM490" s="3">
        <f t="shared" si="251"/>
        <v>0</v>
      </c>
      <c r="AN490" s="3">
        <f t="shared" si="252"/>
        <v>0</v>
      </c>
      <c r="AO490" s="3">
        <f t="shared" si="253"/>
        <v>0</v>
      </c>
      <c r="AP490" s="3">
        <f t="shared" si="254"/>
        <v>0</v>
      </c>
      <c r="AQ490" s="3">
        <f t="shared" si="255"/>
        <v>0</v>
      </c>
      <c r="AS490" s="3" t="e">
        <f t="shared" si="256"/>
        <v>#REF!</v>
      </c>
      <c r="AU490" s="3" t="e">
        <f t="shared" si="257"/>
        <v>#NAME?</v>
      </c>
      <c r="AW490" s="3">
        <f t="shared" si="258"/>
        <v>0</v>
      </c>
      <c r="AX490" s="3">
        <f t="shared" si="259"/>
        <v>0</v>
      </c>
      <c r="AY490" s="3">
        <f t="shared" si="260"/>
        <v>0</v>
      </c>
      <c r="AZ490" s="3">
        <f t="shared" si="261"/>
        <v>0</v>
      </c>
      <c r="BA490" s="3">
        <f t="shared" si="262"/>
        <v>0</v>
      </c>
      <c r="BB490" s="3">
        <f t="shared" si="263"/>
        <v>0</v>
      </c>
    </row>
    <row r="491" spans="2:54" x14ac:dyDescent="0.35">
      <c r="B491" s="14">
        <v>464</v>
      </c>
      <c r="C491" s="13"/>
      <c r="D491" s="13"/>
      <c r="E491" s="130"/>
      <c r="F491" s="130"/>
      <c r="G491" s="129" t="str">
        <f t="shared" si="231"/>
        <v/>
      </c>
      <c r="H491" s="128"/>
      <c r="I491" s="189"/>
      <c r="J491" s="128"/>
      <c r="K491" s="127"/>
      <c r="L491" s="127"/>
      <c r="M491" s="126"/>
      <c r="N491" s="7"/>
      <c r="O491" s="6"/>
      <c r="P491" s="6"/>
      <c r="Q491" s="125" t="str">
        <f t="shared" si="232"/>
        <v/>
      </c>
      <c r="R491" s="124" t="str">
        <f t="shared" si="233"/>
        <v/>
      </c>
      <c r="S491" s="123">
        <f t="shared" si="234"/>
        <v>0</v>
      </c>
      <c r="T491" s="122">
        <f t="shared" si="235"/>
        <v>0</v>
      </c>
      <c r="U491" s="123">
        <f t="shared" si="236"/>
        <v>0</v>
      </c>
      <c r="V491" s="122">
        <f t="shared" si="237"/>
        <v>0</v>
      </c>
      <c r="W491" s="123">
        <f t="shared" si="238"/>
        <v>0</v>
      </c>
      <c r="X491" s="122">
        <f t="shared" si="239"/>
        <v>0</v>
      </c>
      <c r="Y491" s="123">
        <f t="shared" si="240"/>
        <v>0</v>
      </c>
      <c r="Z491" s="122">
        <f t="shared" si="241"/>
        <v>0</v>
      </c>
      <c r="AA491" s="123">
        <f t="shared" si="242"/>
        <v>0</v>
      </c>
      <c r="AB491" s="122">
        <f t="shared" si="243"/>
        <v>0</v>
      </c>
      <c r="AD491" s="3" t="str">
        <f t="shared" si="244"/>
        <v>False</v>
      </c>
      <c r="AE491" s="3" t="str">
        <f t="shared" si="245"/>
        <v>true</v>
      </c>
      <c r="AF491" s="3" t="e">
        <f>VLOOKUP(C491,#REF!,2,FALSE)</f>
        <v>#REF!</v>
      </c>
      <c r="AG491" s="3" t="e">
        <f t="shared" si="246"/>
        <v>#REF!</v>
      </c>
      <c r="AH491" s="3">
        <f t="shared" si="247"/>
        <v>0</v>
      </c>
      <c r="AI491" s="3">
        <f t="shared" si="248"/>
        <v>0</v>
      </c>
      <c r="AJ491" s="3">
        <f t="shared" si="249"/>
        <v>0</v>
      </c>
      <c r="AL491" s="3">
        <f t="shared" si="250"/>
        <v>0</v>
      </c>
      <c r="AM491" s="3">
        <f t="shared" si="251"/>
        <v>0</v>
      </c>
      <c r="AN491" s="3">
        <f t="shared" si="252"/>
        <v>0</v>
      </c>
      <c r="AO491" s="3">
        <f t="shared" si="253"/>
        <v>0</v>
      </c>
      <c r="AP491" s="3">
        <f t="shared" si="254"/>
        <v>0</v>
      </c>
      <c r="AQ491" s="3">
        <f t="shared" si="255"/>
        <v>0</v>
      </c>
      <c r="AS491" s="3" t="e">
        <f t="shared" si="256"/>
        <v>#REF!</v>
      </c>
      <c r="AU491" s="3" t="e">
        <f t="shared" si="257"/>
        <v>#NAME?</v>
      </c>
      <c r="AW491" s="3">
        <f t="shared" si="258"/>
        <v>0</v>
      </c>
      <c r="AX491" s="3">
        <f t="shared" si="259"/>
        <v>0</v>
      </c>
      <c r="AY491" s="3">
        <f t="shared" si="260"/>
        <v>0</v>
      </c>
      <c r="AZ491" s="3">
        <f t="shared" si="261"/>
        <v>0</v>
      </c>
      <c r="BA491" s="3">
        <f t="shared" si="262"/>
        <v>0</v>
      </c>
      <c r="BB491" s="3">
        <f t="shared" si="263"/>
        <v>0</v>
      </c>
    </row>
    <row r="492" spans="2:54" x14ac:dyDescent="0.35">
      <c r="B492" s="14">
        <v>465</v>
      </c>
      <c r="C492" s="13"/>
      <c r="D492" s="13"/>
      <c r="E492" s="130"/>
      <c r="F492" s="130"/>
      <c r="G492" s="129" t="str">
        <f t="shared" si="231"/>
        <v/>
      </c>
      <c r="H492" s="128"/>
      <c r="I492" s="189"/>
      <c r="J492" s="128"/>
      <c r="K492" s="127"/>
      <c r="L492" s="127"/>
      <c r="M492" s="126"/>
      <c r="N492" s="7"/>
      <c r="O492" s="6"/>
      <c r="P492" s="6"/>
      <c r="Q492" s="125" t="str">
        <f t="shared" si="232"/>
        <v/>
      </c>
      <c r="R492" s="124" t="str">
        <f t="shared" si="233"/>
        <v/>
      </c>
      <c r="S492" s="123">
        <f t="shared" si="234"/>
        <v>0</v>
      </c>
      <c r="T492" s="122">
        <f t="shared" si="235"/>
        <v>0</v>
      </c>
      <c r="U492" s="123">
        <f t="shared" si="236"/>
        <v>0</v>
      </c>
      <c r="V492" s="122">
        <f t="shared" si="237"/>
        <v>0</v>
      </c>
      <c r="W492" s="123">
        <f t="shared" si="238"/>
        <v>0</v>
      </c>
      <c r="X492" s="122">
        <f t="shared" si="239"/>
        <v>0</v>
      </c>
      <c r="Y492" s="123">
        <f t="shared" si="240"/>
        <v>0</v>
      </c>
      <c r="Z492" s="122">
        <f t="shared" si="241"/>
        <v>0</v>
      </c>
      <c r="AA492" s="123">
        <f t="shared" si="242"/>
        <v>0</v>
      </c>
      <c r="AB492" s="122">
        <f t="shared" si="243"/>
        <v>0</v>
      </c>
      <c r="AD492" s="3" t="str">
        <f t="shared" si="244"/>
        <v>False</v>
      </c>
      <c r="AE492" s="3" t="str">
        <f t="shared" si="245"/>
        <v>true</v>
      </c>
      <c r="AF492" s="3" t="e">
        <f>VLOOKUP(C492,#REF!,2,FALSE)</f>
        <v>#REF!</v>
      </c>
      <c r="AG492" s="3" t="e">
        <f t="shared" si="246"/>
        <v>#REF!</v>
      </c>
      <c r="AH492" s="3">
        <f t="shared" si="247"/>
        <v>0</v>
      </c>
      <c r="AI492" s="3">
        <f t="shared" si="248"/>
        <v>0</v>
      </c>
      <c r="AJ492" s="3">
        <f t="shared" si="249"/>
        <v>0</v>
      </c>
      <c r="AL492" s="3">
        <f t="shared" si="250"/>
        <v>0</v>
      </c>
      <c r="AM492" s="3">
        <f t="shared" si="251"/>
        <v>0</v>
      </c>
      <c r="AN492" s="3">
        <f t="shared" si="252"/>
        <v>0</v>
      </c>
      <c r="AO492" s="3">
        <f t="shared" si="253"/>
        <v>0</v>
      </c>
      <c r="AP492" s="3">
        <f t="shared" si="254"/>
        <v>0</v>
      </c>
      <c r="AQ492" s="3">
        <f t="shared" si="255"/>
        <v>0</v>
      </c>
      <c r="AS492" s="3" t="e">
        <f t="shared" si="256"/>
        <v>#REF!</v>
      </c>
      <c r="AU492" s="3" t="e">
        <f t="shared" si="257"/>
        <v>#NAME?</v>
      </c>
      <c r="AW492" s="3">
        <f t="shared" si="258"/>
        <v>0</v>
      </c>
      <c r="AX492" s="3">
        <f t="shared" si="259"/>
        <v>0</v>
      </c>
      <c r="AY492" s="3">
        <f t="shared" si="260"/>
        <v>0</v>
      </c>
      <c r="AZ492" s="3">
        <f t="shared" si="261"/>
        <v>0</v>
      </c>
      <c r="BA492" s="3">
        <f t="shared" si="262"/>
        <v>0</v>
      </c>
      <c r="BB492" s="3">
        <f t="shared" si="263"/>
        <v>0</v>
      </c>
    </row>
    <row r="493" spans="2:54" x14ac:dyDescent="0.35">
      <c r="B493" s="14">
        <v>466</v>
      </c>
      <c r="C493" s="13"/>
      <c r="D493" s="13"/>
      <c r="E493" s="130"/>
      <c r="F493" s="130"/>
      <c r="G493" s="129" t="str">
        <f t="shared" si="231"/>
        <v/>
      </c>
      <c r="H493" s="128"/>
      <c r="I493" s="189"/>
      <c r="J493" s="128"/>
      <c r="K493" s="127"/>
      <c r="L493" s="127"/>
      <c r="M493" s="126"/>
      <c r="N493" s="7"/>
      <c r="O493" s="6"/>
      <c r="P493" s="6"/>
      <c r="Q493" s="125" t="str">
        <f t="shared" si="232"/>
        <v/>
      </c>
      <c r="R493" s="124" t="str">
        <f t="shared" si="233"/>
        <v/>
      </c>
      <c r="S493" s="123">
        <f t="shared" si="234"/>
        <v>0</v>
      </c>
      <c r="T493" s="122">
        <f t="shared" si="235"/>
        <v>0</v>
      </c>
      <c r="U493" s="123">
        <f t="shared" si="236"/>
        <v>0</v>
      </c>
      <c r="V493" s="122">
        <f t="shared" si="237"/>
        <v>0</v>
      </c>
      <c r="W493" s="123">
        <f t="shared" si="238"/>
        <v>0</v>
      </c>
      <c r="X493" s="122">
        <f t="shared" si="239"/>
        <v>0</v>
      </c>
      <c r="Y493" s="123">
        <f t="shared" si="240"/>
        <v>0</v>
      </c>
      <c r="Z493" s="122">
        <f t="shared" si="241"/>
        <v>0</v>
      </c>
      <c r="AA493" s="123">
        <f t="shared" si="242"/>
        <v>0</v>
      </c>
      <c r="AB493" s="122">
        <f t="shared" si="243"/>
        <v>0</v>
      </c>
      <c r="AD493" s="3" t="str">
        <f t="shared" si="244"/>
        <v>False</v>
      </c>
      <c r="AE493" s="3" t="str">
        <f t="shared" si="245"/>
        <v>true</v>
      </c>
      <c r="AF493" s="3" t="e">
        <f>VLOOKUP(C493,#REF!,2,FALSE)</f>
        <v>#REF!</v>
      </c>
      <c r="AG493" s="3" t="e">
        <f t="shared" si="246"/>
        <v>#REF!</v>
      </c>
      <c r="AH493" s="3">
        <f t="shared" si="247"/>
        <v>0</v>
      </c>
      <c r="AI493" s="3">
        <f t="shared" si="248"/>
        <v>0</v>
      </c>
      <c r="AJ493" s="3">
        <f t="shared" si="249"/>
        <v>0</v>
      </c>
      <c r="AL493" s="3">
        <f t="shared" si="250"/>
        <v>0</v>
      </c>
      <c r="AM493" s="3">
        <f t="shared" si="251"/>
        <v>0</v>
      </c>
      <c r="AN493" s="3">
        <f t="shared" si="252"/>
        <v>0</v>
      </c>
      <c r="AO493" s="3">
        <f t="shared" si="253"/>
        <v>0</v>
      </c>
      <c r="AP493" s="3">
        <f t="shared" si="254"/>
        <v>0</v>
      </c>
      <c r="AQ493" s="3">
        <f t="shared" si="255"/>
        <v>0</v>
      </c>
      <c r="AS493" s="3" t="e">
        <f t="shared" si="256"/>
        <v>#REF!</v>
      </c>
      <c r="AU493" s="3" t="e">
        <f t="shared" si="257"/>
        <v>#NAME?</v>
      </c>
      <c r="AW493" s="3">
        <f t="shared" si="258"/>
        <v>0</v>
      </c>
      <c r="AX493" s="3">
        <f t="shared" si="259"/>
        <v>0</v>
      </c>
      <c r="AY493" s="3">
        <f t="shared" si="260"/>
        <v>0</v>
      </c>
      <c r="AZ493" s="3">
        <f t="shared" si="261"/>
        <v>0</v>
      </c>
      <c r="BA493" s="3">
        <f t="shared" si="262"/>
        <v>0</v>
      </c>
      <c r="BB493" s="3">
        <f t="shared" si="263"/>
        <v>0</v>
      </c>
    </row>
    <row r="494" spans="2:54" x14ac:dyDescent="0.35">
      <c r="B494" s="14">
        <v>467</v>
      </c>
      <c r="C494" s="13"/>
      <c r="D494" s="13"/>
      <c r="E494" s="130"/>
      <c r="F494" s="130"/>
      <c r="G494" s="129" t="str">
        <f t="shared" si="231"/>
        <v/>
      </c>
      <c r="H494" s="128"/>
      <c r="I494" s="189"/>
      <c r="J494" s="128"/>
      <c r="K494" s="127"/>
      <c r="L494" s="127"/>
      <c r="M494" s="126"/>
      <c r="N494" s="7"/>
      <c r="O494" s="6"/>
      <c r="P494" s="6"/>
      <c r="Q494" s="125" t="str">
        <f t="shared" si="232"/>
        <v/>
      </c>
      <c r="R494" s="124" t="str">
        <f t="shared" si="233"/>
        <v/>
      </c>
      <c r="S494" s="123">
        <f t="shared" si="234"/>
        <v>0</v>
      </c>
      <c r="T494" s="122">
        <f t="shared" si="235"/>
        <v>0</v>
      </c>
      <c r="U494" s="123">
        <f t="shared" si="236"/>
        <v>0</v>
      </c>
      <c r="V494" s="122">
        <f t="shared" si="237"/>
        <v>0</v>
      </c>
      <c r="W494" s="123">
        <f t="shared" si="238"/>
        <v>0</v>
      </c>
      <c r="X494" s="122">
        <f t="shared" si="239"/>
        <v>0</v>
      </c>
      <c r="Y494" s="123">
        <f t="shared" si="240"/>
        <v>0</v>
      </c>
      <c r="Z494" s="122">
        <f t="shared" si="241"/>
        <v>0</v>
      </c>
      <c r="AA494" s="123">
        <f t="shared" si="242"/>
        <v>0</v>
      </c>
      <c r="AB494" s="122">
        <f t="shared" si="243"/>
        <v>0</v>
      </c>
      <c r="AD494" s="3" t="str">
        <f t="shared" si="244"/>
        <v>False</v>
      </c>
      <c r="AE494" s="3" t="str">
        <f t="shared" si="245"/>
        <v>true</v>
      </c>
      <c r="AF494" s="3" t="e">
        <f>VLOOKUP(C494,#REF!,2,FALSE)</f>
        <v>#REF!</v>
      </c>
      <c r="AG494" s="3" t="e">
        <f t="shared" si="246"/>
        <v>#REF!</v>
      </c>
      <c r="AH494" s="3">
        <f t="shared" si="247"/>
        <v>0</v>
      </c>
      <c r="AI494" s="3">
        <f t="shared" si="248"/>
        <v>0</v>
      </c>
      <c r="AJ494" s="3">
        <f t="shared" si="249"/>
        <v>0</v>
      </c>
      <c r="AL494" s="3">
        <f t="shared" si="250"/>
        <v>0</v>
      </c>
      <c r="AM494" s="3">
        <f t="shared" si="251"/>
        <v>0</v>
      </c>
      <c r="AN494" s="3">
        <f t="shared" si="252"/>
        <v>0</v>
      </c>
      <c r="AO494" s="3">
        <f t="shared" si="253"/>
        <v>0</v>
      </c>
      <c r="AP494" s="3">
        <f t="shared" si="254"/>
        <v>0</v>
      </c>
      <c r="AQ494" s="3">
        <f t="shared" si="255"/>
        <v>0</v>
      </c>
      <c r="AS494" s="3" t="e">
        <f t="shared" si="256"/>
        <v>#REF!</v>
      </c>
      <c r="AU494" s="3" t="e">
        <f t="shared" si="257"/>
        <v>#NAME?</v>
      </c>
      <c r="AW494" s="3">
        <f t="shared" si="258"/>
        <v>0</v>
      </c>
      <c r="AX494" s="3">
        <f t="shared" si="259"/>
        <v>0</v>
      </c>
      <c r="AY494" s="3">
        <f t="shared" si="260"/>
        <v>0</v>
      </c>
      <c r="AZ494" s="3">
        <f t="shared" si="261"/>
        <v>0</v>
      </c>
      <c r="BA494" s="3">
        <f t="shared" si="262"/>
        <v>0</v>
      </c>
      <c r="BB494" s="3">
        <f t="shared" si="263"/>
        <v>0</v>
      </c>
    </row>
    <row r="495" spans="2:54" x14ac:dyDescent="0.35">
      <c r="B495" s="14">
        <v>468</v>
      </c>
      <c r="C495" s="13"/>
      <c r="D495" s="13"/>
      <c r="E495" s="130"/>
      <c r="F495" s="130"/>
      <c r="G495" s="129" t="str">
        <f t="shared" si="231"/>
        <v/>
      </c>
      <c r="H495" s="128"/>
      <c r="I495" s="189"/>
      <c r="J495" s="128"/>
      <c r="K495" s="127"/>
      <c r="L495" s="127"/>
      <c r="M495" s="126"/>
      <c r="N495" s="7"/>
      <c r="O495" s="6"/>
      <c r="P495" s="6"/>
      <c r="Q495" s="125" t="str">
        <f t="shared" si="232"/>
        <v/>
      </c>
      <c r="R495" s="124" t="str">
        <f t="shared" si="233"/>
        <v/>
      </c>
      <c r="S495" s="123">
        <f t="shared" si="234"/>
        <v>0</v>
      </c>
      <c r="T495" s="122">
        <f t="shared" si="235"/>
        <v>0</v>
      </c>
      <c r="U495" s="123">
        <f t="shared" si="236"/>
        <v>0</v>
      </c>
      <c r="V495" s="122">
        <f t="shared" si="237"/>
        <v>0</v>
      </c>
      <c r="W495" s="123">
        <f t="shared" si="238"/>
        <v>0</v>
      </c>
      <c r="X495" s="122">
        <f t="shared" si="239"/>
        <v>0</v>
      </c>
      <c r="Y495" s="123">
        <f t="shared" si="240"/>
        <v>0</v>
      </c>
      <c r="Z495" s="122">
        <f t="shared" si="241"/>
        <v>0</v>
      </c>
      <c r="AA495" s="123">
        <f t="shared" si="242"/>
        <v>0</v>
      </c>
      <c r="AB495" s="122">
        <f t="shared" si="243"/>
        <v>0</v>
      </c>
      <c r="AD495" s="3" t="str">
        <f t="shared" si="244"/>
        <v>False</v>
      </c>
      <c r="AE495" s="3" t="str">
        <f t="shared" si="245"/>
        <v>true</v>
      </c>
      <c r="AF495" s="3" t="e">
        <f>VLOOKUP(C495,#REF!,2,FALSE)</f>
        <v>#REF!</v>
      </c>
      <c r="AG495" s="3" t="e">
        <f t="shared" si="246"/>
        <v>#REF!</v>
      </c>
      <c r="AH495" s="3">
        <f t="shared" si="247"/>
        <v>0</v>
      </c>
      <c r="AI495" s="3">
        <f t="shared" si="248"/>
        <v>0</v>
      </c>
      <c r="AJ495" s="3">
        <f t="shared" si="249"/>
        <v>0</v>
      </c>
      <c r="AL495" s="3">
        <f t="shared" si="250"/>
        <v>0</v>
      </c>
      <c r="AM495" s="3">
        <f t="shared" si="251"/>
        <v>0</v>
      </c>
      <c r="AN495" s="3">
        <f t="shared" si="252"/>
        <v>0</v>
      </c>
      <c r="AO495" s="3">
        <f t="shared" si="253"/>
        <v>0</v>
      </c>
      <c r="AP495" s="3">
        <f t="shared" si="254"/>
        <v>0</v>
      </c>
      <c r="AQ495" s="3">
        <f t="shared" si="255"/>
        <v>0</v>
      </c>
      <c r="AS495" s="3" t="e">
        <f t="shared" si="256"/>
        <v>#REF!</v>
      </c>
      <c r="AU495" s="3" t="e">
        <f t="shared" si="257"/>
        <v>#NAME?</v>
      </c>
      <c r="AW495" s="3">
        <f t="shared" si="258"/>
        <v>0</v>
      </c>
      <c r="AX495" s="3">
        <f t="shared" si="259"/>
        <v>0</v>
      </c>
      <c r="AY495" s="3">
        <f t="shared" si="260"/>
        <v>0</v>
      </c>
      <c r="AZ495" s="3">
        <f t="shared" si="261"/>
        <v>0</v>
      </c>
      <c r="BA495" s="3">
        <f t="shared" si="262"/>
        <v>0</v>
      </c>
      <c r="BB495" s="3">
        <f t="shared" si="263"/>
        <v>0</v>
      </c>
    </row>
    <row r="496" spans="2:54" x14ac:dyDescent="0.35">
      <c r="B496" s="14">
        <v>469</v>
      </c>
      <c r="C496" s="13"/>
      <c r="D496" s="13"/>
      <c r="E496" s="130"/>
      <c r="F496" s="130"/>
      <c r="G496" s="129" t="str">
        <f t="shared" si="231"/>
        <v/>
      </c>
      <c r="H496" s="128"/>
      <c r="I496" s="189"/>
      <c r="J496" s="128"/>
      <c r="K496" s="127"/>
      <c r="L496" s="127"/>
      <c r="M496" s="126"/>
      <c r="N496" s="7"/>
      <c r="O496" s="6"/>
      <c r="P496" s="6"/>
      <c r="Q496" s="125" t="str">
        <f t="shared" si="232"/>
        <v/>
      </c>
      <c r="R496" s="124" t="str">
        <f t="shared" si="233"/>
        <v/>
      </c>
      <c r="S496" s="123">
        <f t="shared" si="234"/>
        <v>0</v>
      </c>
      <c r="T496" s="122">
        <f t="shared" si="235"/>
        <v>0</v>
      </c>
      <c r="U496" s="123">
        <f t="shared" si="236"/>
        <v>0</v>
      </c>
      <c r="V496" s="122">
        <f t="shared" si="237"/>
        <v>0</v>
      </c>
      <c r="W496" s="123">
        <f t="shared" si="238"/>
        <v>0</v>
      </c>
      <c r="X496" s="122">
        <f t="shared" si="239"/>
        <v>0</v>
      </c>
      <c r="Y496" s="123">
        <f t="shared" si="240"/>
        <v>0</v>
      </c>
      <c r="Z496" s="122">
        <f t="shared" si="241"/>
        <v>0</v>
      </c>
      <c r="AA496" s="123">
        <f t="shared" si="242"/>
        <v>0</v>
      </c>
      <c r="AB496" s="122">
        <f t="shared" si="243"/>
        <v>0</v>
      </c>
      <c r="AD496" s="3" t="str">
        <f t="shared" si="244"/>
        <v>False</v>
      </c>
      <c r="AE496" s="3" t="str">
        <f t="shared" si="245"/>
        <v>true</v>
      </c>
      <c r="AF496" s="3" t="e">
        <f>VLOOKUP(C496,#REF!,2,FALSE)</f>
        <v>#REF!</v>
      </c>
      <c r="AG496" s="3" t="e">
        <f t="shared" si="246"/>
        <v>#REF!</v>
      </c>
      <c r="AH496" s="3">
        <f t="shared" si="247"/>
        <v>0</v>
      </c>
      <c r="AI496" s="3">
        <f t="shared" si="248"/>
        <v>0</v>
      </c>
      <c r="AJ496" s="3">
        <f t="shared" si="249"/>
        <v>0</v>
      </c>
      <c r="AL496" s="3">
        <f t="shared" si="250"/>
        <v>0</v>
      </c>
      <c r="AM496" s="3">
        <f t="shared" si="251"/>
        <v>0</v>
      </c>
      <c r="AN496" s="3">
        <f t="shared" si="252"/>
        <v>0</v>
      </c>
      <c r="AO496" s="3">
        <f t="shared" si="253"/>
        <v>0</v>
      </c>
      <c r="AP496" s="3">
        <f t="shared" si="254"/>
        <v>0</v>
      </c>
      <c r="AQ496" s="3">
        <f t="shared" si="255"/>
        <v>0</v>
      </c>
      <c r="AS496" s="3" t="e">
        <f t="shared" si="256"/>
        <v>#REF!</v>
      </c>
      <c r="AU496" s="3" t="e">
        <f t="shared" si="257"/>
        <v>#NAME?</v>
      </c>
      <c r="AW496" s="3">
        <f t="shared" si="258"/>
        <v>0</v>
      </c>
      <c r="AX496" s="3">
        <f t="shared" si="259"/>
        <v>0</v>
      </c>
      <c r="AY496" s="3">
        <f t="shared" si="260"/>
        <v>0</v>
      </c>
      <c r="AZ496" s="3">
        <f t="shared" si="261"/>
        <v>0</v>
      </c>
      <c r="BA496" s="3">
        <f t="shared" si="262"/>
        <v>0</v>
      </c>
      <c r="BB496" s="3">
        <f t="shared" si="263"/>
        <v>0</v>
      </c>
    </row>
    <row r="497" spans="2:54" x14ac:dyDescent="0.35">
      <c r="B497" s="14">
        <v>470</v>
      </c>
      <c r="C497" s="13"/>
      <c r="D497" s="13"/>
      <c r="E497" s="130"/>
      <c r="F497" s="130"/>
      <c r="G497" s="129" t="str">
        <f t="shared" si="231"/>
        <v/>
      </c>
      <c r="H497" s="128"/>
      <c r="I497" s="189"/>
      <c r="J497" s="128"/>
      <c r="K497" s="127"/>
      <c r="L497" s="127"/>
      <c r="M497" s="126"/>
      <c r="N497" s="7"/>
      <c r="O497" s="6"/>
      <c r="P497" s="6"/>
      <c r="Q497" s="125" t="str">
        <f t="shared" si="232"/>
        <v/>
      </c>
      <c r="R497" s="124" t="str">
        <f t="shared" si="233"/>
        <v/>
      </c>
      <c r="S497" s="123">
        <f t="shared" si="234"/>
        <v>0</v>
      </c>
      <c r="T497" s="122">
        <f t="shared" si="235"/>
        <v>0</v>
      </c>
      <c r="U497" s="123">
        <f t="shared" si="236"/>
        <v>0</v>
      </c>
      <c r="V497" s="122">
        <f t="shared" si="237"/>
        <v>0</v>
      </c>
      <c r="W497" s="123">
        <f t="shared" si="238"/>
        <v>0</v>
      </c>
      <c r="X497" s="122">
        <f t="shared" si="239"/>
        <v>0</v>
      </c>
      <c r="Y497" s="123">
        <f t="shared" si="240"/>
        <v>0</v>
      </c>
      <c r="Z497" s="122">
        <f t="shared" si="241"/>
        <v>0</v>
      </c>
      <c r="AA497" s="123">
        <f t="shared" si="242"/>
        <v>0</v>
      </c>
      <c r="AB497" s="122">
        <f t="shared" si="243"/>
        <v>0</v>
      </c>
      <c r="AD497" s="3" t="str">
        <f t="shared" si="244"/>
        <v>False</v>
      </c>
      <c r="AE497" s="3" t="str">
        <f t="shared" si="245"/>
        <v>true</v>
      </c>
      <c r="AF497" s="3" t="e">
        <f>VLOOKUP(C497,#REF!,2,FALSE)</f>
        <v>#REF!</v>
      </c>
      <c r="AG497" s="3" t="e">
        <f t="shared" si="246"/>
        <v>#REF!</v>
      </c>
      <c r="AH497" s="3">
        <f t="shared" si="247"/>
        <v>0</v>
      </c>
      <c r="AI497" s="3">
        <f t="shared" si="248"/>
        <v>0</v>
      </c>
      <c r="AJ497" s="3">
        <f t="shared" si="249"/>
        <v>0</v>
      </c>
      <c r="AL497" s="3">
        <f t="shared" si="250"/>
        <v>0</v>
      </c>
      <c r="AM497" s="3">
        <f t="shared" si="251"/>
        <v>0</v>
      </c>
      <c r="AN497" s="3">
        <f t="shared" si="252"/>
        <v>0</v>
      </c>
      <c r="AO497" s="3">
        <f t="shared" si="253"/>
        <v>0</v>
      </c>
      <c r="AP497" s="3">
        <f t="shared" si="254"/>
        <v>0</v>
      </c>
      <c r="AQ497" s="3">
        <f t="shared" si="255"/>
        <v>0</v>
      </c>
      <c r="AS497" s="3" t="e">
        <f t="shared" si="256"/>
        <v>#REF!</v>
      </c>
      <c r="AU497" s="3" t="e">
        <f t="shared" si="257"/>
        <v>#NAME?</v>
      </c>
      <c r="AW497" s="3">
        <f t="shared" si="258"/>
        <v>0</v>
      </c>
      <c r="AX497" s="3">
        <f t="shared" si="259"/>
        <v>0</v>
      </c>
      <c r="AY497" s="3">
        <f t="shared" si="260"/>
        <v>0</v>
      </c>
      <c r="AZ497" s="3">
        <f t="shared" si="261"/>
        <v>0</v>
      </c>
      <c r="BA497" s="3">
        <f t="shared" si="262"/>
        <v>0</v>
      </c>
      <c r="BB497" s="3">
        <f t="shared" si="263"/>
        <v>0</v>
      </c>
    </row>
    <row r="498" spans="2:54" x14ac:dyDescent="0.35">
      <c r="B498" s="14">
        <v>471</v>
      </c>
      <c r="C498" s="13"/>
      <c r="D498" s="13"/>
      <c r="E498" s="130"/>
      <c r="F498" s="130"/>
      <c r="G498" s="129" t="str">
        <f t="shared" si="231"/>
        <v/>
      </c>
      <c r="H498" s="128"/>
      <c r="I498" s="189"/>
      <c r="J498" s="128"/>
      <c r="K498" s="127"/>
      <c r="L498" s="127"/>
      <c r="M498" s="126"/>
      <c r="N498" s="7"/>
      <c r="O498" s="6"/>
      <c r="P498" s="6"/>
      <c r="Q498" s="125" t="str">
        <f t="shared" si="232"/>
        <v/>
      </c>
      <c r="R498" s="124" t="str">
        <f t="shared" si="233"/>
        <v/>
      </c>
      <c r="S498" s="123">
        <f t="shared" si="234"/>
        <v>0</v>
      </c>
      <c r="T498" s="122">
        <f t="shared" si="235"/>
        <v>0</v>
      </c>
      <c r="U498" s="123">
        <f t="shared" si="236"/>
        <v>0</v>
      </c>
      <c r="V498" s="122">
        <f t="shared" si="237"/>
        <v>0</v>
      </c>
      <c r="W498" s="123">
        <f t="shared" si="238"/>
        <v>0</v>
      </c>
      <c r="X498" s="122">
        <f t="shared" si="239"/>
        <v>0</v>
      </c>
      <c r="Y498" s="123">
        <f t="shared" si="240"/>
        <v>0</v>
      </c>
      <c r="Z498" s="122">
        <f t="shared" si="241"/>
        <v>0</v>
      </c>
      <c r="AA498" s="123">
        <f t="shared" si="242"/>
        <v>0</v>
      </c>
      <c r="AB498" s="122">
        <f t="shared" si="243"/>
        <v>0</v>
      </c>
      <c r="AD498" s="3" t="str">
        <f t="shared" si="244"/>
        <v>False</v>
      </c>
      <c r="AE498" s="3" t="str">
        <f t="shared" si="245"/>
        <v>true</v>
      </c>
      <c r="AF498" s="3" t="e">
        <f>VLOOKUP(C498,#REF!,2,FALSE)</f>
        <v>#REF!</v>
      </c>
      <c r="AG498" s="3" t="e">
        <f t="shared" si="246"/>
        <v>#REF!</v>
      </c>
      <c r="AH498" s="3">
        <f t="shared" si="247"/>
        <v>0</v>
      </c>
      <c r="AI498" s="3">
        <f t="shared" si="248"/>
        <v>0</v>
      </c>
      <c r="AJ498" s="3">
        <f t="shared" si="249"/>
        <v>0</v>
      </c>
      <c r="AL498" s="3">
        <f t="shared" si="250"/>
        <v>0</v>
      </c>
      <c r="AM498" s="3">
        <f t="shared" si="251"/>
        <v>0</v>
      </c>
      <c r="AN498" s="3">
        <f t="shared" si="252"/>
        <v>0</v>
      </c>
      <c r="AO498" s="3">
        <f t="shared" si="253"/>
        <v>0</v>
      </c>
      <c r="AP498" s="3">
        <f t="shared" si="254"/>
        <v>0</v>
      </c>
      <c r="AQ498" s="3">
        <f t="shared" si="255"/>
        <v>0</v>
      </c>
      <c r="AS498" s="3" t="e">
        <f t="shared" si="256"/>
        <v>#REF!</v>
      </c>
      <c r="AU498" s="3" t="e">
        <f t="shared" si="257"/>
        <v>#NAME?</v>
      </c>
      <c r="AW498" s="3">
        <f t="shared" si="258"/>
        <v>0</v>
      </c>
      <c r="AX498" s="3">
        <f t="shared" si="259"/>
        <v>0</v>
      </c>
      <c r="AY498" s="3">
        <f t="shared" si="260"/>
        <v>0</v>
      </c>
      <c r="AZ498" s="3">
        <f t="shared" si="261"/>
        <v>0</v>
      </c>
      <c r="BA498" s="3">
        <f t="shared" si="262"/>
        <v>0</v>
      </c>
      <c r="BB498" s="3">
        <f t="shared" si="263"/>
        <v>0</v>
      </c>
    </row>
    <row r="499" spans="2:54" x14ac:dyDescent="0.35">
      <c r="B499" s="14">
        <v>472</v>
      </c>
      <c r="C499" s="13"/>
      <c r="D499" s="13"/>
      <c r="E499" s="130"/>
      <c r="F499" s="130"/>
      <c r="G499" s="129" t="str">
        <f t="shared" si="231"/>
        <v/>
      </c>
      <c r="H499" s="128"/>
      <c r="I499" s="189"/>
      <c r="J499" s="128"/>
      <c r="K499" s="127"/>
      <c r="L499" s="127"/>
      <c r="M499" s="126"/>
      <c r="N499" s="7"/>
      <c r="O499" s="6"/>
      <c r="P499" s="6"/>
      <c r="Q499" s="125" t="str">
        <f t="shared" si="232"/>
        <v/>
      </c>
      <c r="R499" s="124" t="str">
        <f t="shared" si="233"/>
        <v/>
      </c>
      <c r="S499" s="123">
        <f t="shared" si="234"/>
        <v>0</v>
      </c>
      <c r="T499" s="122">
        <f t="shared" si="235"/>
        <v>0</v>
      </c>
      <c r="U499" s="123">
        <f t="shared" si="236"/>
        <v>0</v>
      </c>
      <c r="V499" s="122">
        <f t="shared" si="237"/>
        <v>0</v>
      </c>
      <c r="W499" s="123">
        <f t="shared" si="238"/>
        <v>0</v>
      </c>
      <c r="X499" s="122">
        <f t="shared" si="239"/>
        <v>0</v>
      </c>
      <c r="Y499" s="123">
        <f t="shared" si="240"/>
        <v>0</v>
      </c>
      <c r="Z499" s="122">
        <f t="shared" si="241"/>
        <v>0</v>
      </c>
      <c r="AA499" s="123">
        <f t="shared" si="242"/>
        <v>0</v>
      </c>
      <c r="AB499" s="122">
        <f t="shared" si="243"/>
        <v>0</v>
      </c>
      <c r="AD499" s="3" t="str">
        <f t="shared" si="244"/>
        <v>False</v>
      </c>
      <c r="AE499" s="3" t="str">
        <f t="shared" si="245"/>
        <v>true</v>
      </c>
      <c r="AF499" s="3" t="e">
        <f>VLOOKUP(C499,#REF!,2,FALSE)</f>
        <v>#REF!</v>
      </c>
      <c r="AG499" s="3" t="e">
        <f t="shared" si="246"/>
        <v>#REF!</v>
      </c>
      <c r="AH499" s="3">
        <f t="shared" si="247"/>
        <v>0</v>
      </c>
      <c r="AI499" s="3">
        <f t="shared" si="248"/>
        <v>0</v>
      </c>
      <c r="AJ499" s="3">
        <f t="shared" si="249"/>
        <v>0</v>
      </c>
      <c r="AL499" s="3">
        <f t="shared" si="250"/>
        <v>0</v>
      </c>
      <c r="AM499" s="3">
        <f t="shared" si="251"/>
        <v>0</v>
      </c>
      <c r="AN499" s="3">
        <f t="shared" si="252"/>
        <v>0</v>
      </c>
      <c r="AO499" s="3">
        <f t="shared" si="253"/>
        <v>0</v>
      </c>
      <c r="AP499" s="3">
        <f t="shared" si="254"/>
        <v>0</v>
      </c>
      <c r="AQ499" s="3">
        <f t="shared" si="255"/>
        <v>0</v>
      </c>
      <c r="AS499" s="3" t="e">
        <f t="shared" si="256"/>
        <v>#REF!</v>
      </c>
      <c r="AU499" s="3" t="e">
        <f t="shared" si="257"/>
        <v>#NAME?</v>
      </c>
      <c r="AW499" s="3">
        <f t="shared" si="258"/>
        <v>0</v>
      </c>
      <c r="AX499" s="3">
        <f t="shared" si="259"/>
        <v>0</v>
      </c>
      <c r="AY499" s="3">
        <f t="shared" si="260"/>
        <v>0</v>
      </c>
      <c r="AZ499" s="3">
        <f t="shared" si="261"/>
        <v>0</v>
      </c>
      <c r="BA499" s="3">
        <f t="shared" si="262"/>
        <v>0</v>
      </c>
      <c r="BB499" s="3">
        <f t="shared" si="263"/>
        <v>0</v>
      </c>
    </row>
    <row r="500" spans="2:54" x14ac:dyDescent="0.35">
      <c r="B500" s="14">
        <v>473</v>
      </c>
      <c r="C500" s="13"/>
      <c r="D500" s="13"/>
      <c r="E500" s="130"/>
      <c r="F500" s="130"/>
      <c r="G500" s="129" t="str">
        <f t="shared" si="231"/>
        <v/>
      </c>
      <c r="H500" s="128"/>
      <c r="I500" s="189"/>
      <c r="J500" s="128"/>
      <c r="K500" s="127"/>
      <c r="L500" s="127"/>
      <c r="M500" s="126"/>
      <c r="N500" s="7"/>
      <c r="O500" s="6"/>
      <c r="P500" s="6"/>
      <c r="Q500" s="125" t="str">
        <f t="shared" si="232"/>
        <v/>
      </c>
      <c r="R500" s="124" t="str">
        <f t="shared" si="233"/>
        <v/>
      </c>
      <c r="S500" s="123">
        <f t="shared" si="234"/>
        <v>0</v>
      </c>
      <c r="T500" s="122">
        <f t="shared" si="235"/>
        <v>0</v>
      </c>
      <c r="U500" s="123">
        <f t="shared" si="236"/>
        <v>0</v>
      </c>
      <c r="V500" s="122">
        <f t="shared" si="237"/>
        <v>0</v>
      </c>
      <c r="W500" s="123">
        <f t="shared" si="238"/>
        <v>0</v>
      </c>
      <c r="X500" s="122">
        <f t="shared" si="239"/>
        <v>0</v>
      </c>
      <c r="Y500" s="123">
        <f t="shared" si="240"/>
        <v>0</v>
      </c>
      <c r="Z500" s="122">
        <f t="shared" si="241"/>
        <v>0</v>
      </c>
      <c r="AA500" s="123">
        <f t="shared" si="242"/>
        <v>0</v>
      </c>
      <c r="AB500" s="122">
        <f t="shared" si="243"/>
        <v>0</v>
      </c>
      <c r="AD500" s="3" t="str">
        <f t="shared" si="244"/>
        <v>False</v>
      </c>
      <c r="AE500" s="3" t="str">
        <f t="shared" si="245"/>
        <v>true</v>
      </c>
      <c r="AF500" s="3" t="e">
        <f>VLOOKUP(C500,#REF!,2,FALSE)</f>
        <v>#REF!</v>
      </c>
      <c r="AG500" s="3" t="e">
        <f t="shared" si="246"/>
        <v>#REF!</v>
      </c>
      <c r="AH500" s="3">
        <f t="shared" si="247"/>
        <v>0</v>
      </c>
      <c r="AI500" s="3">
        <f t="shared" si="248"/>
        <v>0</v>
      </c>
      <c r="AJ500" s="3">
        <f t="shared" si="249"/>
        <v>0</v>
      </c>
      <c r="AL500" s="3">
        <f t="shared" si="250"/>
        <v>0</v>
      </c>
      <c r="AM500" s="3">
        <f t="shared" si="251"/>
        <v>0</v>
      </c>
      <c r="AN500" s="3">
        <f t="shared" si="252"/>
        <v>0</v>
      </c>
      <c r="AO500" s="3">
        <f t="shared" si="253"/>
        <v>0</v>
      </c>
      <c r="AP500" s="3">
        <f t="shared" si="254"/>
        <v>0</v>
      </c>
      <c r="AQ500" s="3">
        <f t="shared" si="255"/>
        <v>0</v>
      </c>
      <c r="AS500" s="3" t="e">
        <f t="shared" si="256"/>
        <v>#REF!</v>
      </c>
      <c r="AU500" s="3" t="e">
        <f t="shared" si="257"/>
        <v>#NAME?</v>
      </c>
      <c r="AW500" s="3">
        <f t="shared" si="258"/>
        <v>0</v>
      </c>
      <c r="AX500" s="3">
        <f t="shared" si="259"/>
        <v>0</v>
      </c>
      <c r="AY500" s="3">
        <f t="shared" si="260"/>
        <v>0</v>
      </c>
      <c r="AZ500" s="3">
        <f t="shared" si="261"/>
        <v>0</v>
      </c>
      <c r="BA500" s="3">
        <f t="shared" si="262"/>
        <v>0</v>
      </c>
      <c r="BB500" s="3">
        <f t="shared" si="263"/>
        <v>0</v>
      </c>
    </row>
    <row r="501" spans="2:54" x14ac:dyDescent="0.35">
      <c r="B501" s="14">
        <v>474</v>
      </c>
      <c r="C501" s="13"/>
      <c r="D501" s="13"/>
      <c r="E501" s="130"/>
      <c r="F501" s="130"/>
      <c r="G501" s="129" t="str">
        <f t="shared" si="231"/>
        <v/>
      </c>
      <c r="H501" s="128"/>
      <c r="I501" s="189"/>
      <c r="J501" s="128"/>
      <c r="K501" s="127"/>
      <c r="L501" s="127"/>
      <c r="M501" s="126"/>
      <c r="N501" s="7"/>
      <c r="O501" s="6"/>
      <c r="P501" s="6"/>
      <c r="Q501" s="125" t="str">
        <f t="shared" si="232"/>
        <v/>
      </c>
      <c r="R501" s="124" t="str">
        <f t="shared" si="233"/>
        <v/>
      </c>
      <c r="S501" s="123">
        <f t="shared" si="234"/>
        <v>0</v>
      </c>
      <c r="T501" s="122">
        <f t="shared" si="235"/>
        <v>0</v>
      </c>
      <c r="U501" s="123">
        <f t="shared" si="236"/>
        <v>0</v>
      </c>
      <c r="V501" s="122">
        <f t="shared" si="237"/>
        <v>0</v>
      </c>
      <c r="W501" s="123">
        <f t="shared" si="238"/>
        <v>0</v>
      </c>
      <c r="X501" s="122">
        <f t="shared" si="239"/>
        <v>0</v>
      </c>
      <c r="Y501" s="123">
        <f t="shared" si="240"/>
        <v>0</v>
      </c>
      <c r="Z501" s="122">
        <f t="shared" si="241"/>
        <v>0</v>
      </c>
      <c r="AA501" s="123">
        <f t="shared" si="242"/>
        <v>0</v>
      </c>
      <c r="AB501" s="122">
        <f t="shared" si="243"/>
        <v>0</v>
      </c>
      <c r="AD501" s="3" t="str">
        <f t="shared" si="244"/>
        <v>False</v>
      </c>
      <c r="AE501" s="3" t="str">
        <f t="shared" si="245"/>
        <v>true</v>
      </c>
      <c r="AF501" s="3" t="e">
        <f>VLOOKUP(C501,#REF!,2,FALSE)</f>
        <v>#REF!</v>
      </c>
      <c r="AG501" s="3" t="e">
        <f t="shared" si="246"/>
        <v>#REF!</v>
      </c>
      <c r="AH501" s="3">
        <f t="shared" si="247"/>
        <v>0</v>
      </c>
      <c r="AI501" s="3">
        <f t="shared" si="248"/>
        <v>0</v>
      </c>
      <c r="AJ501" s="3">
        <f t="shared" si="249"/>
        <v>0</v>
      </c>
      <c r="AL501" s="3">
        <f t="shared" si="250"/>
        <v>0</v>
      </c>
      <c r="AM501" s="3">
        <f t="shared" si="251"/>
        <v>0</v>
      </c>
      <c r="AN501" s="3">
        <f t="shared" si="252"/>
        <v>0</v>
      </c>
      <c r="AO501" s="3">
        <f t="shared" si="253"/>
        <v>0</v>
      </c>
      <c r="AP501" s="3">
        <f t="shared" si="254"/>
        <v>0</v>
      </c>
      <c r="AQ501" s="3">
        <f t="shared" si="255"/>
        <v>0</v>
      </c>
      <c r="AS501" s="3" t="e">
        <f t="shared" si="256"/>
        <v>#REF!</v>
      </c>
      <c r="AU501" s="3" t="e">
        <f t="shared" si="257"/>
        <v>#NAME?</v>
      </c>
      <c r="AW501" s="3">
        <f t="shared" si="258"/>
        <v>0</v>
      </c>
      <c r="AX501" s="3">
        <f t="shared" si="259"/>
        <v>0</v>
      </c>
      <c r="AY501" s="3">
        <f t="shared" si="260"/>
        <v>0</v>
      </c>
      <c r="AZ501" s="3">
        <f t="shared" si="261"/>
        <v>0</v>
      </c>
      <c r="BA501" s="3">
        <f t="shared" si="262"/>
        <v>0</v>
      </c>
      <c r="BB501" s="3">
        <f t="shared" si="263"/>
        <v>0</v>
      </c>
    </row>
    <row r="502" spans="2:54" x14ac:dyDescent="0.35">
      <c r="B502" s="14">
        <v>475</v>
      </c>
      <c r="C502" s="13"/>
      <c r="D502" s="13"/>
      <c r="E502" s="130"/>
      <c r="F502" s="130"/>
      <c r="G502" s="129" t="str">
        <f t="shared" si="231"/>
        <v/>
      </c>
      <c r="H502" s="128"/>
      <c r="I502" s="189"/>
      <c r="J502" s="128"/>
      <c r="K502" s="127"/>
      <c r="L502" s="127"/>
      <c r="M502" s="126"/>
      <c r="N502" s="7"/>
      <c r="O502" s="6"/>
      <c r="P502" s="6"/>
      <c r="Q502" s="125" t="str">
        <f t="shared" si="232"/>
        <v/>
      </c>
      <c r="R502" s="124" t="str">
        <f t="shared" si="233"/>
        <v/>
      </c>
      <c r="S502" s="123">
        <f t="shared" si="234"/>
        <v>0</v>
      </c>
      <c r="T502" s="122">
        <f t="shared" si="235"/>
        <v>0</v>
      </c>
      <c r="U502" s="123">
        <f t="shared" si="236"/>
        <v>0</v>
      </c>
      <c r="V502" s="122">
        <f t="shared" si="237"/>
        <v>0</v>
      </c>
      <c r="W502" s="123">
        <f t="shared" si="238"/>
        <v>0</v>
      </c>
      <c r="X502" s="122">
        <f t="shared" si="239"/>
        <v>0</v>
      </c>
      <c r="Y502" s="123">
        <f t="shared" si="240"/>
        <v>0</v>
      </c>
      <c r="Z502" s="122">
        <f t="shared" si="241"/>
        <v>0</v>
      </c>
      <c r="AA502" s="123">
        <f t="shared" si="242"/>
        <v>0</v>
      </c>
      <c r="AB502" s="122">
        <f t="shared" si="243"/>
        <v>0</v>
      </c>
      <c r="AD502" s="3" t="str">
        <f t="shared" si="244"/>
        <v>False</v>
      </c>
      <c r="AE502" s="3" t="str">
        <f t="shared" si="245"/>
        <v>true</v>
      </c>
      <c r="AF502" s="3" t="e">
        <f>VLOOKUP(C502,#REF!,2,FALSE)</f>
        <v>#REF!</v>
      </c>
      <c r="AG502" s="3" t="e">
        <f t="shared" si="246"/>
        <v>#REF!</v>
      </c>
      <c r="AH502" s="3">
        <f t="shared" si="247"/>
        <v>0</v>
      </c>
      <c r="AI502" s="3">
        <f t="shared" si="248"/>
        <v>0</v>
      </c>
      <c r="AJ502" s="3">
        <f t="shared" si="249"/>
        <v>0</v>
      </c>
      <c r="AL502" s="3">
        <f t="shared" si="250"/>
        <v>0</v>
      </c>
      <c r="AM502" s="3">
        <f t="shared" si="251"/>
        <v>0</v>
      </c>
      <c r="AN502" s="3">
        <f t="shared" si="252"/>
        <v>0</v>
      </c>
      <c r="AO502" s="3">
        <f t="shared" si="253"/>
        <v>0</v>
      </c>
      <c r="AP502" s="3">
        <f t="shared" si="254"/>
        <v>0</v>
      </c>
      <c r="AQ502" s="3">
        <f t="shared" si="255"/>
        <v>0</v>
      </c>
      <c r="AS502" s="3" t="e">
        <f t="shared" si="256"/>
        <v>#REF!</v>
      </c>
      <c r="AU502" s="3" t="e">
        <f t="shared" si="257"/>
        <v>#NAME?</v>
      </c>
      <c r="AW502" s="3">
        <f t="shared" si="258"/>
        <v>0</v>
      </c>
      <c r="AX502" s="3">
        <f t="shared" si="259"/>
        <v>0</v>
      </c>
      <c r="AY502" s="3">
        <f t="shared" si="260"/>
        <v>0</v>
      </c>
      <c r="AZ502" s="3">
        <f t="shared" si="261"/>
        <v>0</v>
      </c>
      <c r="BA502" s="3">
        <f t="shared" si="262"/>
        <v>0</v>
      </c>
      <c r="BB502" s="3">
        <f t="shared" si="263"/>
        <v>0</v>
      </c>
    </row>
    <row r="503" spans="2:54" x14ac:dyDescent="0.35">
      <c r="B503" s="14">
        <v>476</v>
      </c>
      <c r="C503" s="13"/>
      <c r="D503" s="13"/>
      <c r="E503" s="130"/>
      <c r="F503" s="130"/>
      <c r="G503" s="129" t="str">
        <f t="shared" si="231"/>
        <v/>
      </c>
      <c r="H503" s="128"/>
      <c r="I503" s="189"/>
      <c r="J503" s="128"/>
      <c r="K503" s="127"/>
      <c r="L503" s="127"/>
      <c r="M503" s="126"/>
      <c r="N503" s="7"/>
      <c r="O503" s="6"/>
      <c r="P503" s="6"/>
      <c r="Q503" s="125" t="str">
        <f t="shared" si="232"/>
        <v/>
      </c>
      <c r="R503" s="124" t="str">
        <f t="shared" si="233"/>
        <v/>
      </c>
      <c r="S503" s="123">
        <f t="shared" si="234"/>
        <v>0</v>
      </c>
      <c r="T503" s="122">
        <f t="shared" si="235"/>
        <v>0</v>
      </c>
      <c r="U503" s="123">
        <f t="shared" si="236"/>
        <v>0</v>
      </c>
      <c r="V503" s="122">
        <f t="shared" si="237"/>
        <v>0</v>
      </c>
      <c r="W503" s="123">
        <f t="shared" si="238"/>
        <v>0</v>
      </c>
      <c r="X503" s="122">
        <f t="shared" si="239"/>
        <v>0</v>
      </c>
      <c r="Y503" s="123">
        <f t="shared" si="240"/>
        <v>0</v>
      </c>
      <c r="Z503" s="122">
        <f t="shared" si="241"/>
        <v>0</v>
      </c>
      <c r="AA503" s="123">
        <f t="shared" si="242"/>
        <v>0</v>
      </c>
      <c r="AB503" s="122">
        <f t="shared" si="243"/>
        <v>0</v>
      </c>
      <c r="AD503" s="3" t="str">
        <f t="shared" si="244"/>
        <v>False</v>
      </c>
      <c r="AE503" s="3" t="str">
        <f t="shared" si="245"/>
        <v>true</v>
      </c>
      <c r="AF503" s="3" t="e">
        <f>VLOOKUP(C503,#REF!,2,FALSE)</f>
        <v>#REF!</v>
      </c>
      <c r="AG503" s="3" t="e">
        <f t="shared" si="246"/>
        <v>#REF!</v>
      </c>
      <c r="AH503" s="3">
        <f t="shared" si="247"/>
        <v>0</v>
      </c>
      <c r="AI503" s="3">
        <f t="shared" si="248"/>
        <v>0</v>
      </c>
      <c r="AJ503" s="3">
        <f t="shared" si="249"/>
        <v>0</v>
      </c>
      <c r="AL503" s="3">
        <f t="shared" si="250"/>
        <v>0</v>
      </c>
      <c r="AM503" s="3">
        <f t="shared" si="251"/>
        <v>0</v>
      </c>
      <c r="AN503" s="3">
        <f t="shared" si="252"/>
        <v>0</v>
      </c>
      <c r="AO503" s="3">
        <f t="shared" si="253"/>
        <v>0</v>
      </c>
      <c r="AP503" s="3">
        <f t="shared" si="254"/>
        <v>0</v>
      </c>
      <c r="AQ503" s="3">
        <f t="shared" si="255"/>
        <v>0</v>
      </c>
      <c r="AS503" s="3" t="e">
        <f t="shared" si="256"/>
        <v>#REF!</v>
      </c>
      <c r="AU503" s="3" t="e">
        <f t="shared" si="257"/>
        <v>#NAME?</v>
      </c>
      <c r="AW503" s="3">
        <f t="shared" si="258"/>
        <v>0</v>
      </c>
      <c r="AX503" s="3">
        <f t="shared" si="259"/>
        <v>0</v>
      </c>
      <c r="AY503" s="3">
        <f t="shared" si="260"/>
        <v>0</v>
      </c>
      <c r="AZ503" s="3">
        <f t="shared" si="261"/>
        <v>0</v>
      </c>
      <c r="BA503" s="3">
        <f t="shared" si="262"/>
        <v>0</v>
      </c>
      <c r="BB503" s="3">
        <f t="shared" si="263"/>
        <v>0</v>
      </c>
    </row>
    <row r="504" spans="2:54" x14ac:dyDescent="0.35">
      <c r="B504" s="14">
        <v>477</v>
      </c>
      <c r="C504" s="13"/>
      <c r="D504" s="13"/>
      <c r="E504" s="130"/>
      <c r="F504" s="130"/>
      <c r="G504" s="129" t="str">
        <f t="shared" si="231"/>
        <v/>
      </c>
      <c r="H504" s="128"/>
      <c r="I504" s="189"/>
      <c r="J504" s="128"/>
      <c r="K504" s="127"/>
      <c r="L504" s="127"/>
      <c r="M504" s="126"/>
      <c r="N504" s="7"/>
      <c r="O504" s="6"/>
      <c r="P504" s="6"/>
      <c r="Q504" s="125" t="str">
        <f t="shared" si="232"/>
        <v/>
      </c>
      <c r="R504" s="124" t="str">
        <f t="shared" si="233"/>
        <v/>
      </c>
      <c r="S504" s="123">
        <f t="shared" si="234"/>
        <v>0</v>
      </c>
      <c r="T504" s="122">
        <f t="shared" si="235"/>
        <v>0</v>
      </c>
      <c r="U504" s="123">
        <f t="shared" si="236"/>
        <v>0</v>
      </c>
      <c r="V504" s="122">
        <f t="shared" si="237"/>
        <v>0</v>
      </c>
      <c r="W504" s="123">
        <f t="shared" si="238"/>
        <v>0</v>
      </c>
      <c r="X504" s="122">
        <f t="shared" si="239"/>
        <v>0</v>
      </c>
      <c r="Y504" s="123">
        <f t="shared" si="240"/>
        <v>0</v>
      </c>
      <c r="Z504" s="122">
        <f t="shared" si="241"/>
        <v>0</v>
      </c>
      <c r="AA504" s="123">
        <f t="shared" si="242"/>
        <v>0</v>
      </c>
      <c r="AB504" s="122">
        <f t="shared" si="243"/>
        <v>0</v>
      </c>
      <c r="AD504" s="3" t="str">
        <f t="shared" si="244"/>
        <v>False</v>
      </c>
      <c r="AE504" s="3" t="str">
        <f t="shared" si="245"/>
        <v>true</v>
      </c>
      <c r="AF504" s="3" t="e">
        <f>VLOOKUP(C504,#REF!,2,FALSE)</f>
        <v>#REF!</v>
      </c>
      <c r="AG504" s="3" t="e">
        <f t="shared" si="246"/>
        <v>#REF!</v>
      </c>
      <c r="AH504" s="3">
        <f t="shared" si="247"/>
        <v>0</v>
      </c>
      <c r="AI504" s="3">
        <f t="shared" si="248"/>
        <v>0</v>
      </c>
      <c r="AJ504" s="3">
        <f t="shared" si="249"/>
        <v>0</v>
      </c>
      <c r="AL504" s="3">
        <f t="shared" si="250"/>
        <v>0</v>
      </c>
      <c r="AM504" s="3">
        <f t="shared" si="251"/>
        <v>0</v>
      </c>
      <c r="AN504" s="3">
        <f t="shared" si="252"/>
        <v>0</v>
      </c>
      <c r="AO504" s="3">
        <f t="shared" si="253"/>
        <v>0</v>
      </c>
      <c r="AP504" s="3">
        <f t="shared" si="254"/>
        <v>0</v>
      </c>
      <c r="AQ504" s="3">
        <f t="shared" si="255"/>
        <v>0</v>
      </c>
      <c r="AS504" s="3" t="e">
        <f t="shared" si="256"/>
        <v>#REF!</v>
      </c>
      <c r="AU504" s="3" t="e">
        <f t="shared" si="257"/>
        <v>#NAME?</v>
      </c>
      <c r="AW504" s="3">
        <f t="shared" si="258"/>
        <v>0</v>
      </c>
      <c r="AX504" s="3">
        <f t="shared" si="259"/>
        <v>0</v>
      </c>
      <c r="AY504" s="3">
        <f t="shared" si="260"/>
        <v>0</v>
      </c>
      <c r="AZ504" s="3">
        <f t="shared" si="261"/>
        <v>0</v>
      </c>
      <c r="BA504" s="3">
        <f t="shared" si="262"/>
        <v>0</v>
      </c>
      <c r="BB504" s="3">
        <f t="shared" si="263"/>
        <v>0</v>
      </c>
    </row>
    <row r="505" spans="2:54" x14ac:dyDescent="0.35">
      <c r="B505" s="14">
        <v>478</v>
      </c>
      <c r="C505" s="13"/>
      <c r="D505" s="13"/>
      <c r="E505" s="130"/>
      <c r="F505" s="130"/>
      <c r="G505" s="129" t="str">
        <f t="shared" si="231"/>
        <v/>
      </c>
      <c r="H505" s="128"/>
      <c r="I505" s="189"/>
      <c r="J505" s="128"/>
      <c r="K505" s="127"/>
      <c r="L505" s="127"/>
      <c r="M505" s="126"/>
      <c r="N505" s="7"/>
      <c r="O505" s="6"/>
      <c r="P505" s="6"/>
      <c r="Q505" s="125" t="str">
        <f t="shared" si="232"/>
        <v/>
      </c>
      <c r="R505" s="124" t="str">
        <f t="shared" si="233"/>
        <v/>
      </c>
      <c r="S505" s="123">
        <f t="shared" si="234"/>
        <v>0</v>
      </c>
      <c r="T505" s="122">
        <f t="shared" si="235"/>
        <v>0</v>
      </c>
      <c r="U505" s="123">
        <f t="shared" si="236"/>
        <v>0</v>
      </c>
      <c r="V505" s="122">
        <f t="shared" si="237"/>
        <v>0</v>
      </c>
      <c r="W505" s="123">
        <f t="shared" si="238"/>
        <v>0</v>
      </c>
      <c r="X505" s="122">
        <f t="shared" si="239"/>
        <v>0</v>
      </c>
      <c r="Y505" s="123">
        <f t="shared" si="240"/>
        <v>0</v>
      </c>
      <c r="Z505" s="122">
        <f t="shared" si="241"/>
        <v>0</v>
      </c>
      <c r="AA505" s="123">
        <f t="shared" si="242"/>
        <v>0</v>
      </c>
      <c r="AB505" s="122">
        <f t="shared" si="243"/>
        <v>0</v>
      </c>
      <c r="AD505" s="3" t="str">
        <f t="shared" si="244"/>
        <v>False</v>
      </c>
      <c r="AE505" s="3" t="str">
        <f t="shared" si="245"/>
        <v>true</v>
      </c>
      <c r="AF505" s="3" t="e">
        <f>VLOOKUP(C505,#REF!,2,FALSE)</f>
        <v>#REF!</v>
      </c>
      <c r="AG505" s="3" t="e">
        <f t="shared" si="246"/>
        <v>#REF!</v>
      </c>
      <c r="AH505" s="3">
        <f t="shared" si="247"/>
        <v>0</v>
      </c>
      <c r="AI505" s="3">
        <f t="shared" si="248"/>
        <v>0</v>
      </c>
      <c r="AJ505" s="3">
        <f t="shared" si="249"/>
        <v>0</v>
      </c>
      <c r="AL505" s="3">
        <f t="shared" si="250"/>
        <v>0</v>
      </c>
      <c r="AM505" s="3">
        <f t="shared" si="251"/>
        <v>0</v>
      </c>
      <c r="AN505" s="3">
        <f t="shared" si="252"/>
        <v>0</v>
      </c>
      <c r="AO505" s="3">
        <f t="shared" si="253"/>
        <v>0</v>
      </c>
      <c r="AP505" s="3">
        <f t="shared" si="254"/>
        <v>0</v>
      </c>
      <c r="AQ505" s="3">
        <f t="shared" si="255"/>
        <v>0</v>
      </c>
      <c r="AS505" s="3" t="e">
        <f t="shared" si="256"/>
        <v>#REF!</v>
      </c>
      <c r="AU505" s="3" t="e">
        <f t="shared" si="257"/>
        <v>#NAME?</v>
      </c>
      <c r="AW505" s="3">
        <f t="shared" si="258"/>
        <v>0</v>
      </c>
      <c r="AX505" s="3">
        <f t="shared" si="259"/>
        <v>0</v>
      </c>
      <c r="AY505" s="3">
        <f t="shared" si="260"/>
        <v>0</v>
      </c>
      <c r="AZ505" s="3">
        <f t="shared" si="261"/>
        <v>0</v>
      </c>
      <c r="BA505" s="3">
        <f t="shared" si="262"/>
        <v>0</v>
      </c>
      <c r="BB505" s="3">
        <f t="shared" si="263"/>
        <v>0</v>
      </c>
    </row>
    <row r="506" spans="2:54" x14ac:dyDescent="0.35">
      <c r="B506" s="14">
        <v>479</v>
      </c>
      <c r="C506" s="13"/>
      <c r="D506" s="13"/>
      <c r="E506" s="130"/>
      <c r="F506" s="130"/>
      <c r="G506" s="129" t="str">
        <f t="shared" si="231"/>
        <v/>
      </c>
      <c r="H506" s="128"/>
      <c r="I506" s="189"/>
      <c r="J506" s="128"/>
      <c r="K506" s="127"/>
      <c r="L506" s="127"/>
      <c r="M506" s="126"/>
      <c r="N506" s="7"/>
      <c r="O506" s="6"/>
      <c r="P506" s="6"/>
      <c r="Q506" s="125" t="str">
        <f t="shared" si="232"/>
        <v/>
      </c>
      <c r="R506" s="124" t="str">
        <f t="shared" si="233"/>
        <v/>
      </c>
      <c r="S506" s="123">
        <f t="shared" si="234"/>
        <v>0</v>
      </c>
      <c r="T506" s="122">
        <f t="shared" si="235"/>
        <v>0</v>
      </c>
      <c r="U506" s="123">
        <f t="shared" si="236"/>
        <v>0</v>
      </c>
      <c r="V506" s="122">
        <f t="shared" si="237"/>
        <v>0</v>
      </c>
      <c r="W506" s="123">
        <f t="shared" si="238"/>
        <v>0</v>
      </c>
      <c r="X506" s="122">
        <f t="shared" si="239"/>
        <v>0</v>
      </c>
      <c r="Y506" s="123">
        <f t="shared" si="240"/>
        <v>0</v>
      </c>
      <c r="Z506" s="122">
        <f t="shared" si="241"/>
        <v>0</v>
      </c>
      <c r="AA506" s="123">
        <f t="shared" si="242"/>
        <v>0</v>
      </c>
      <c r="AB506" s="122">
        <f t="shared" si="243"/>
        <v>0</v>
      </c>
      <c r="AD506" s="3" t="str">
        <f t="shared" si="244"/>
        <v>False</v>
      </c>
      <c r="AE506" s="3" t="str">
        <f t="shared" si="245"/>
        <v>true</v>
      </c>
      <c r="AF506" s="3" t="e">
        <f>VLOOKUP(C506,#REF!,2,FALSE)</f>
        <v>#REF!</v>
      </c>
      <c r="AG506" s="3" t="e">
        <f t="shared" si="246"/>
        <v>#REF!</v>
      </c>
      <c r="AH506" s="3">
        <f t="shared" si="247"/>
        <v>0</v>
      </c>
      <c r="AI506" s="3">
        <f t="shared" si="248"/>
        <v>0</v>
      </c>
      <c r="AJ506" s="3">
        <f t="shared" si="249"/>
        <v>0</v>
      </c>
      <c r="AL506" s="3">
        <f t="shared" si="250"/>
        <v>0</v>
      </c>
      <c r="AM506" s="3">
        <f t="shared" si="251"/>
        <v>0</v>
      </c>
      <c r="AN506" s="3">
        <f t="shared" si="252"/>
        <v>0</v>
      </c>
      <c r="AO506" s="3">
        <f t="shared" si="253"/>
        <v>0</v>
      </c>
      <c r="AP506" s="3">
        <f t="shared" si="254"/>
        <v>0</v>
      </c>
      <c r="AQ506" s="3">
        <f t="shared" si="255"/>
        <v>0</v>
      </c>
      <c r="AS506" s="3" t="e">
        <f t="shared" si="256"/>
        <v>#REF!</v>
      </c>
      <c r="AU506" s="3" t="e">
        <f t="shared" si="257"/>
        <v>#NAME?</v>
      </c>
      <c r="AW506" s="3">
        <f t="shared" si="258"/>
        <v>0</v>
      </c>
      <c r="AX506" s="3">
        <f t="shared" si="259"/>
        <v>0</v>
      </c>
      <c r="AY506" s="3">
        <f t="shared" si="260"/>
        <v>0</v>
      </c>
      <c r="AZ506" s="3">
        <f t="shared" si="261"/>
        <v>0</v>
      </c>
      <c r="BA506" s="3">
        <f t="shared" si="262"/>
        <v>0</v>
      </c>
      <c r="BB506" s="3">
        <f t="shared" si="263"/>
        <v>0</v>
      </c>
    </row>
    <row r="507" spans="2:54" x14ac:dyDescent="0.35">
      <c r="B507" s="14">
        <v>480</v>
      </c>
      <c r="C507" s="13"/>
      <c r="D507" s="13"/>
      <c r="E507" s="130"/>
      <c r="F507" s="130"/>
      <c r="G507" s="129" t="str">
        <f t="shared" si="231"/>
        <v/>
      </c>
      <c r="H507" s="128"/>
      <c r="I507" s="189"/>
      <c r="J507" s="128"/>
      <c r="K507" s="127"/>
      <c r="L507" s="127"/>
      <c r="M507" s="126"/>
      <c r="N507" s="7"/>
      <c r="O507" s="6"/>
      <c r="P507" s="6"/>
      <c r="Q507" s="125" t="str">
        <f t="shared" si="232"/>
        <v/>
      </c>
      <c r="R507" s="124" t="str">
        <f t="shared" si="233"/>
        <v/>
      </c>
      <c r="S507" s="123">
        <f t="shared" si="234"/>
        <v>0</v>
      </c>
      <c r="T507" s="122">
        <f t="shared" si="235"/>
        <v>0</v>
      </c>
      <c r="U507" s="123">
        <f t="shared" si="236"/>
        <v>0</v>
      </c>
      <c r="V507" s="122">
        <f t="shared" si="237"/>
        <v>0</v>
      </c>
      <c r="W507" s="123">
        <f t="shared" si="238"/>
        <v>0</v>
      </c>
      <c r="X507" s="122">
        <f t="shared" si="239"/>
        <v>0</v>
      </c>
      <c r="Y507" s="123">
        <f t="shared" si="240"/>
        <v>0</v>
      </c>
      <c r="Z507" s="122">
        <f t="shared" si="241"/>
        <v>0</v>
      </c>
      <c r="AA507" s="123">
        <f t="shared" si="242"/>
        <v>0</v>
      </c>
      <c r="AB507" s="122">
        <f t="shared" si="243"/>
        <v>0</v>
      </c>
      <c r="AD507" s="3" t="str">
        <f t="shared" si="244"/>
        <v>False</v>
      </c>
      <c r="AE507" s="3" t="str">
        <f t="shared" si="245"/>
        <v>true</v>
      </c>
      <c r="AF507" s="3" t="e">
        <f>VLOOKUP(C507,#REF!,2,FALSE)</f>
        <v>#REF!</v>
      </c>
      <c r="AG507" s="3" t="e">
        <f t="shared" si="246"/>
        <v>#REF!</v>
      </c>
      <c r="AH507" s="3">
        <f t="shared" si="247"/>
        <v>0</v>
      </c>
      <c r="AI507" s="3">
        <f t="shared" si="248"/>
        <v>0</v>
      </c>
      <c r="AJ507" s="3">
        <f t="shared" si="249"/>
        <v>0</v>
      </c>
      <c r="AL507" s="3">
        <f t="shared" si="250"/>
        <v>0</v>
      </c>
      <c r="AM507" s="3">
        <f t="shared" si="251"/>
        <v>0</v>
      </c>
      <c r="AN507" s="3">
        <f t="shared" si="252"/>
        <v>0</v>
      </c>
      <c r="AO507" s="3">
        <f t="shared" si="253"/>
        <v>0</v>
      </c>
      <c r="AP507" s="3">
        <f t="shared" si="254"/>
        <v>0</v>
      </c>
      <c r="AQ507" s="3">
        <f t="shared" si="255"/>
        <v>0</v>
      </c>
      <c r="AS507" s="3" t="e">
        <f t="shared" si="256"/>
        <v>#REF!</v>
      </c>
      <c r="AU507" s="3" t="e">
        <f t="shared" si="257"/>
        <v>#NAME?</v>
      </c>
      <c r="AW507" s="3">
        <f t="shared" si="258"/>
        <v>0</v>
      </c>
      <c r="AX507" s="3">
        <f t="shared" si="259"/>
        <v>0</v>
      </c>
      <c r="AY507" s="3">
        <f t="shared" si="260"/>
        <v>0</v>
      </c>
      <c r="AZ507" s="3">
        <f t="shared" si="261"/>
        <v>0</v>
      </c>
      <c r="BA507" s="3">
        <f t="shared" si="262"/>
        <v>0</v>
      </c>
      <c r="BB507" s="3">
        <f t="shared" si="263"/>
        <v>0</v>
      </c>
    </row>
    <row r="508" spans="2:54" x14ac:dyDescent="0.35">
      <c r="B508" s="14">
        <v>481</v>
      </c>
      <c r="C508" s="13"/>
      <c r="D508" s="13"/>
      <c r="E508" s="130"/>
      <c r="F508" s="130"/>
      <c r="G508" s="129" t="str">
        <f t="shared" si="231"/>
        <v/>
      </c>
      <c r="H508" s="128"/>
      <c r="I508" s="189"/>
      <c r="J508" s="128"/>
      <c r="K508" s="127"/>
      <c r="L508" s="127"/>
      <c r="M508" s="126"/>
      <c r="N508" s="7"/>
      <c r="O508" s="6"/>
      <c r="P508" s="6"/>
      <c r="Q508" s="125" t="str">
        <f t="shared" si="232"/>
        <v/>
      </c>
      <c r="R508" s="124" t="str">
        <f t="shared" si="233"/>
        <v/>
      </c>
      <c r="S508" s="123">
        <f t="shared" si="234"/>
        <v>0</v>
      </c>
      <c r="T508" s="122">
        <f t="shared" si="235"/>
        <v>0</v>
      </c>
      <c r="U508" s="123">
        <f t="shared" si="236"/>
        <v>0</v>
      </c>
      <c r="V508" s="122">
        <f t="shared" si="237"/>
        <v>0</v>
      </c>
      <c r="W508" s="123">
        <f t="shared" si="238"/>
        <v>0</v>
      </c>
      <c r="X508" s="122">
        <f t="shared" si="239"/>
        <v>0</v>
      </c>
      <c r="Y508" s="123">
        <f t="shared" si="240"/>
        <v>0</v>
      </c>
      <c r="Z508" s="122">
        <f t="shared" si="241"/>
        <v>0</v>
      </c>
      <c r="AA508" s="123">
        <f t="shared" si="242"/>
        <v>0</v>
      </c>
      <c r="AB508" s="122">
        <f t="shared" si="243"/>
        <v>0</v>
      </c>
      <c r="AD508" s="3" t="str">
        <f t="shared" si="244"/>
        <v>False</v>
      </c>
      <c r="AE508" s="3" t="str">
        <f t="shared" si="245"/>
        <v>true</v>
      </c>
      <c r="AF508" s="3" t="e">
        <f>VLOOKUP(C508,#REF!,2,FALSE)</f>
        <v>#REF!</v>
      </c>
      <c r="AG508" s="3" t="e">
        <f t="shared" si="246"/>
        <v>#REF!</v>
      </c>
      <c r="AH508" s="3">
        <f t="shared" si="247"/>
        <v>0</v>
      </c>
      <c r="AI508" s="3">
        <f t="shared" si="248"/>
        <v>0</v>
      </c>
      <c r="AJ508" s="3">
        <f t="shared" si="249"/>
        <v>0</v>
      </c>
      <c r="AL508" s="3">
        <f t="shared" si="250"/>
        <v>0</v>
      </c>
      <c r="AM508" s="3">
        <f t="shared" si="251"/>
        <v>0</v>
      </c>
      <c r="AN508" s="3">
        <f t="shared" si="252"/>
        <v>0</v>
      </c>
      <c r="AO508" s="3">
        <f t="shared" si="253"/>
        <v>0</v>
      </c>
      <c r="AP508" s="3">
        <f t="shared" si="254"/>
        <v>0</v>
      </c>
      <c r="AQ508" s="3">
        <f t="shared" si="255"/>
        <v>0</v>
      </c>
      <c r="AS508" s="3" t="e">
        <f t="shared" si="256"/>
        <v>#REF!</v>
      </c>
      <c r="AU508" s="3" t="e">
        <f t="shared" si="257"/>
        <v>#NAME?</v>
      </c>
      <c r="AW508" s="3">
        <f t="shared" si="258"/>
        <v>0</v>
      </c>
      <c r="AX508" s="3">
        <f t="shared" si="259"/>
        <v>0</v>
      </c>
      <c r="AY508" s="3">
        <f t="shared" si="260"/>
        <v>0</v>
      </c>
      <c r="AZ508" s="3">
        <f t="shared" si="261"/>
        <v>0</v>
      </c>
      <c r="BA508" s="3">
        <f t="shared" si="262"/>
        <v>0</v>
      </c>
      <c r="BB508" s="3">
        <f t="shared" si="263"/>
        <v>0</v>
      </c>
    </row>
    <row r="509" spans="2:54" x14ac:dyDescent="0.35">
      <c r="B509" s="14">
        <v>482</v>
      </c>
      <c r="C509" s="13"/>
      <c r="D509" s="13"/>
      <c r="E509" s="130"/>
      <c r="F509" s="130"/>
      <c r="G509" s="129" t="str">
        <f t="shared" si="231"/>
        <v/>
      </c>
      <c r="H509" s="128"/>
      <c r="I509" s="189"/>
      <c r="J509" s="128"/>
      <c r="K509" s="127"/>
      <c r="L509" s="127"/>
      <c r="M509" s="126"/>
      <c r="N509" s="7"/>
      <c r="O509" s="6"/>
      <c r="P509" s="6"/>
      <c r="Q509" s="125" t="str">
        <f t="shared" si="232"/>
        <v/>
      </c>
      <c r="R509" s="124" t="str">
        <f t="shared" si="233"/>
        <v/>
      </c>
      <c r="S509" s="123">
        <f t="shared" si="234"/>
        <v>0</v>
      </c>
      <c r="T509" s="122">
        <f t="shared" si="235"/>
        <v>0</v>
      </c>
      <c r="U509" s="123">
        <f t="shared" si="236"/>
        <v>0</v>
      </c>
      <c r="V509" s="122">
        <f t="shared" si="237"/>
        <v>0</v>
      </c>
      <c r="W509" s="123">
        <f t="shared" si="238"/>
        <v>0</v>
      </c>
      <c r="X509" s="122">
        <f t="shared" si="239"/>
        <v>0</v>
      </c>
      <c r="Y509" s="123">
        <f t="shared" si="240"/>
        <v>0</v>
      </c>
      <c r="Z509" s="122">
        <f t="shared" si="241"/>
        <v>0</v>
      </c>
      <c r="AA509" s="123">
        <f t="shared" si="242"/>
        <v>0</v>
      </c>
      <c r="AB509" s="122">
        <f t="shared" si="243"/>
        <v>0</v>
      </c>
      <c r="AD509" s="3" t="str">
        <f t="shared" si="244"/>
        <v>False</v>
      </c>
      <c r="AE509" s="3" t="str">
        <f t="shared" si="245"/>
        <v>true</v>
      </c>
      <c r="AF509" s="3" t="e">
        <f>VLOOKUP(C509,#REF!,2,FALSE)</f>
        <v>#REF!</v>
      </c>
      <c r="AG509" s="3" t="e">
        <f t="shared" si="246"/>
        <v>#REF!</v>
      </c>
      <c r="AH509" s="3">
        <f t="shared" si="247"/>
        <v>0</v>
      </c>
      <c r="AI509" s="3">
        <f t="shared" si="248"/>
        <v>0</v>
      </c>
      <c r="AJ509" s="3">
        <f t="shared" si="249"/>
        <v>0</v>
      </c>
      <c r="AL509" s="3">
        <f t="shared" si="250"/>
        <v>0</v>
      </c>
      <c r="AM509" s="3">
        <f t="shared" si="251"/>
        <v>0</v>
      </c>
      <c r="AN509" s="3">
        <f t="shared" si="252"/>
        <v>0</v>
      </c>
      <c r="AO509" s="3">
        <f t="shared" si="253"/>
        <v>0</v>
      </c>
      <c r="AP509" s="3">
        <f t="shared" si="254"/>
        <v>0</v>
      </c>
      <c r="AQ509" s="3">
        <f t="shared" si="255"/>
        <v>0</v>
      </c>
      <c r="AS509" s="3" t="e">
        <f t="shared" si="256"/>
        <v>#REF!</v>
      </c>
      <c r="AU509" s="3" t="e">
        <f t="shared" si="257"/>
        <v>#NAME?</v>
      </c>
      <c r="AW509" s="3">
        <f t="shared" si="258"/>
        <v>0</v>
      </c>
      <c r="AX509" s="3">
        <f t="shared" si="259"/>
        <v>0</v>
      </c>
      <c r="AY509" s="3">
        <f t="shared" si="260"/>
        <v>0</v>
      </c>
      <c r="AZ509" s="3">
        <f t="shared" si="261"/>
        <v>0</v>
      </c>
      <c r="BA509" s="3">
        <f t="shared" si="262"/>
        <v>0</v>
      </c>
      <c r="BB509" s="3">
        <f t="shared" si="263"/>
        <v>0</v>
      </c>
    </row>
    <row r="510" spans="2:54" x14ac:dyDescent="0.35">
      <c r="B510" s="14">
        <v>483</v>
      </c>
      <c r="C510" s="13"/>
      <c r="D510" s="13"/>
      <c r="E510" s="130"/>
      <c r="F510" s="130"/>
      <c r="G510" s="129" t="str">
        <f t="shared" si="231"/>
        <v/>
      </c>
      <c r="H510" s="128"/>
      <c r="I510" s="189"/>
      <c r="J510" s="128"/>
      <c r="K510" s="127"/>
      <c r="L510" s="127"/>
      <c r="M510" s="126"/>
      <c r="N510" s="7"/>
      <c r="O510" s="6"/>
      <c r="P510" s="6"/>
      <c r="Q510" s="125" t="str">
        <f t="shared" si="232"/>
        <v/>
      </c>
      <c r="R510" s="124" t="str">
        <f t="shared" si="233"/>
        <v/>
      </c>
      <c r="S510" s="123">
        <f t="shared" si="234"/>
        <v>0</v>
      </c>
      <c r="T510" s="122">
        <f t="shared" si="235"/>
        <v>0</v>
      </c>
      <c r="U510" s="123">
        <f t="shared" si="236"/>
        <v>0</v>
      </c>
      <c r="V510" s="122">
        <f t="shared" si="237"/>
        <v>0</v>
      </c>
      <c r="W510" s="123">
        <f t="shared" si="238"/>
        <v>0</v>
      </c>
      <c r="X510" s="122">
        <f t="shared" si="239"/>
        <v>0</v>
      </c>
      <c r="Y510" s="123">
        <f t="shared" si="240"/>
        <v>0</v>
      </c>
      <c r="Z510" s="122">
        <f t="shared" si="241"/>
        <v>0</v>
      </c>
      <c r="AA510" s="123">
        <f t="shared" si="242"/>
        <v>0</v>
      </c>
      <c r="AB510" s="122">
        <f t="shared" si="243"/>
        <v>0</v>
      </c>
      <c r="AD510" s="3" t="str">
        <f t="shared" si="244"/>
        <v>False</v>
      </c>
      <c r="AE510" s="3" t="str">
        <f t="shared" si="245"/>
        <v>true</v>
      </c>
      <c r="AF510" s="3" t="e">
        <f>VLOOKUP(C510,#REF!,2,FALSE)</f>
        <v>#REF!</v>
      </c>
      <c r="AG510" s="3" t="e">
        <f t="shared" si="246"/>
        <v>#REF!</v>
      </c>
      <c r="AH510" s="3">
        <f t="shared" si="247"/>
        <v>0</v>
      </c>
      <c r="AI510" s="3">
        <f t="shared" si="248"/>
        <v>0</v>
      </c>
      <c r="AJ510" s="3">
        <f t="shared" si="249"/>
        <v>0</v>
      </c>
      <c r="AL510" s="3">
        <f t="shared" si="250"/>
        <v>0</v>
      </c>
      <c r="AM510" s="3">
        <f t="shared" si="251"/>
        <v>0</v>
      </c>
      <c r="AN510" s="3">
        <f t="shared" si="252"/>
        <v>0</v>
      </c>
      <c r="AO510" s="3">
        <f t="shared" si="253"/>
        <v>0</v>
      </c>
      <c r="AP510" s="3">
        <f t="shared" si="254"/>
        <v>0</v>
      </c>
      <c r="AQ510" s="3">
        <f t="shared" si="255"/>
        <v>0</v>
      </c>
      <c r="AS510" s="3" t="e">
        <f t="shared" si="256"/>
        <v>#REF!</v>
      </c>
      <c r="AU510" s="3" t="e">
        <f t="shared" si="257"/>
        <v>#NAME?</v>
      </c>
      <c r="AW510" s="3">
        <f t="shared" si="258"/>
        <v>0</v>
      </c>
      <c r="AX510" s="3">
        <f t="shared" si="259"/>
        <v>0</v>
      </c>
      <c r="AY510" s="3">
        <f t="shared" si="260"/>
        <v>0</v>
      </c>
      <c r="AZ510" s="3">
        <f t="shared" si="261"/>
        <v>0</v>
      </c>
      <c r="BA510" s="3">
        <f t="shared" si="262"/>
        <v>0</v>
      </c>
      <c r="BB510" s="3">
        <f t="shared" si="263"/>
        <v>0</v>
      </c>
    </row>
    <row r="511" spans="2:54" x14ac:dyDescent="0.35">
      <c r="B511" s="14">
        <v>484</v>
      </c>
      <c r="C511" s="13"/>
      <c r="D511" s="13"/>
      <c r="E511" s="130"/>
      <c r="F511" s="130"/>
      <c r="G511" s="129" t="str">
        <f t="shared" si="231"/>
        <v/>
      </c>
      <c r="H511" s="128"/>
      <c r="I511" s="189"/>
      <c r="J511" s="128"/>
      <c r="K511" s="127"/>
      <c r="L511" s="127"/>
      <c r="M511" s="126"/>
      <c r="N511" s="7"/>
      <c r="O511" s="6"/>
      <c r="P511" s="6"/>
      <c r="Q511" s="125" t="str">
        <f t="shared" si="232"/>
        <v/>
      </c>
      <c r="R511" s="124" t="str">
        <f t="shared" si="233"/>
        <v/>
      </c>
      <c r="S511" s="123">
        <f t="shared" si="234"/>
        <v>0</v>
      </c>
      <c r="T511" s="122">
        <f t="shared" si="235"/>
        <v>0</v>
      </c>
      <c r="U511" s="123">
        <f t="shared" si="236"/>
        <v>0</v>
      </c>
      <c r="V511" s="122">
        <f t="shared" si="237"/>
        <v>0</v>
      </c>
      <c r="W511" s="123">
        <f t="shared" si="238"/>
        <v>0</v>
      </c>
      <c r="X511" s="122">
        <f t="shared" si="239"/>
        <v>0</v>
      </c>
      <c r="Y511" s="123">
        <f t="shared" si="240"/>
        <v>0</v>
      </c>
      <c r="Z511" s="122">
        <f t="shared" si="241"/>
        <v>0</v>
      </c>
      <c r="AA511" s="123">
        <f t="shared" si="242"/>
        <v>0</v>
      </c>
      <c r="AB511" s="122">
        <f t="shared" si="243"/>
        <v>0</v>
      </c>
      <c r="AD511" s="3" t="str">
        <f t="shared" si="244"/>
        <v>False</v>
      </c>
      <c r="AE511" s="3" t="str">
        <f t="shared" si="245"/>
        <v>true</v>
      </c>
      <c r="AF511" s="3" t="e">
        <f>VLOOKUP(C511,#REF!,2,FALSE)</f>
        <v>#REF!</v>
      </c>
      <c r="AG511" s="3" t="e">
        <f t="shared" si="246"/>
        <v>#REF!</v>
      </c>
      <c r="AH511" s="3">
        <f t="shared" si="247"/>
        <v>0</v>
      </c>
      <c r="AI511" s="3">
        <f t="shared" si="248"/>
        <v>0</v>
      </c>
      <c r="AJ511" s="3">
        <f t="shared" si="249"/>
        <v>0</v>
      </c>
      <c r="AL511" s="3">
        <f t="shared" si="250"/>
        <v>0</v>
      </c>
      <c r="AM511" s="3">
        <f t="shared" si="251"/>
        <v>0</v>
      </c>
      <c r="AN511" s="3">
        <f t="shared" si="252"/>
        <v>0</v>
      </c>
      <c r="AO511" s="3">
        <f t="shared" si="253"/>
        <v>0</v>
      </c>
      <c r="AP511" s="3">
        <f t="shared" si="254"/>
        <v>0</v>
      </c>
      <c r="AQ511" s="3">
        <f t="shared" si="255"/>
        <v>0</v>
      </c>
      <c r="AS511" s="3" t="e">
        <f t="shared" si="256"/>
        <v>#REF!</v>
      </c>
      <c r="AU511" s="3" t="e">
        <f t="shared" si="257"/>
        <v>#NAME?</v>
      </c>
      <c r="AW511" s="3">
        <f t="shared" si="258"/>
        <v>0</v>
      </c>
      <c r="AX511" s="3">
        <f t="shared" si="259"/>
        <v>0</v>
      </c>
      <c r="AY511" s="3">
        <f t="shared" si="260"/>
        <v>0</v>
      </c>
      <c r="AZ511" s="3">
        <f t="shared" si="261"/>
        <v>0</v>
      </c>
      <c r="BA511" s="3">
        <f t="shared" si="262"/>
        <v>0</v>
      </c>
      <c r="BB511" s="3">
        <f t="shared" si="263"/>
        <v>0</v>
      </c>
    </row>
    <row r="512" spans="2:54" x14ac:dyDescent="0.35">
      <c r="B512" s="14">
        <v>485</v>
      </c>
      <c r="C512" s="13"/>
      <c r="D512" s="13"/>
      <c r="E512" s="130"/>
      <c r="F512" s="130"/>
      <c r="G512" s="129" t="str">
        <f t="shared" si="231"/>
        <v/>
      </c>
      <c r="H512" s="128"/>
      <c r="I512" s="189"/>
      <c r="J512" s="128"/>
      <c r="K512" s="127"/>
      <c r="L512" s="127"/>
      <c r="M512" s="126"/>
      <c r="N512" s="7"/>
      <c r="O512" s="6"/>
      <c r="P512" s="6"/>
      <c r="Q512" s="125" t="str">
        <f t="shared" si="232"/>
        <v/>
      </c>
      <c r="R512" s="124" t="str">
        <f t="shared" si="233"/>
        <v/>
      </c>
      <c r="S512" s="123">
        <f t="shared" si="234"/>
        <v>0</v>
      </c>
      <c r="T512" s="122">
        <f t="shared" si="235"/>
        <v>0</v>
      </c>
      <c r="U512" s="123">
        <f t="shared" si="236"/>
        <v>0</v>
      </c>
      <c r="V512" s="122">
        <f t="shared" si="237"/>
        <v>0</v>
      </c>
      <c r="W512" s="123">
        <f t="shared" si="238"/>
        <v>0</v>
      </c>
      <c r="X512" s="122">
        <f t="shared" si="239"/>
        <v>0</v>
      </c>
      <c r="Y512" s="123">
        <f t="shared" si="240"/>
        <v>0</v>
      </c>
      <c r="Z512" s="122">
        <f t="shared" si="241"/>
        <v>0</v>
      </c>
      <c r="AA512" s="123">
        <f t="shared" si="242"/>
        <v>0</v>
      </c>
      <c r="AB512" s="122">
        <f t="shared" si="243"/>
        <v>0</v>
      </c>
      <c r="AD512" s="3" t="str">
        <f t="shared" si="244"/>
        <v>False</v>
      </c>
      <c r="AE512" s="3" t="str">
        <f t="shared" si="245"/>
        <v>true</v>
      </c>
      <c r="AF512" s="3" t="e">
        <f>VLOOKUP(C512,#REF!,2,FALSE)</f>
        <v>#REF!</v>
      </c>
      <c r="AG512" s="3" t="e">
        <f t="shared" si="246"/>
        <v>#REF!</v>
      </c>
      <c r="AH512" s="3">
        <f t="shared" si="247"/>
        <v>0</v>
      </c>
      <c r="AI512" s="3">
        <f t="shared" si="248"/>
        <v>0</v>
      </c>
      <c r="AJ512" s="3">
        <f t="shared" si="249"/>
        <v>0</v>
      </c>
      <c r="AL512" s="3">
        <f t="shared" si="250"/>
        <v>0</v>
      </c>
      <c r="AM512" s="3">
        <f t="shared" si="251"/>
        <v>0</v>
      </c>
      <c r="AN512" s="3">
        <f t="shared" si="252"/>
        <v>0</v>
      </c>
      <c r="AO512" s="3">
        <f t="shared" si="253"/>
        <v>0</v>
      </c>
      <c r="AP512" s="3">
        <f t="shared" si="254"/>
        <v>0</v>
      </c>
      <c r="AQ512" s="3">
        <f t="shared" si="255"/>
        <v>0</v>
      </c>
      <c r="AS512" s="3" t="e">
        <f t="shared" si="256"/>
        <v>#REF!</v>
      </c>
      <c r="AU512" s="3" t="e">
        <f t="shared" si="257"/>
        <v>#NAME?</v>
      </c>
      <c r="AW512" s="3">
        <f t="shared" si="258"/>
        <v>0</v>
      </c>
      <c r="AX512" s="3">
        <f t="shared" si="259"/>
        <v>0</v>
      </c>
      <c r="AY512" s="3">
        <f t="shared" si="260"/>
        <v>0</v>
      </c>
      <c r="AZ512" s="3">
        <f t="shared" si="261"/>
        <v>0</v>
      </c>
      <c r="BA512" s="3">
        <f t="shared" si="262"/>
        <v>0</v>
      </c>
      <c r="BB512" s="3">
        <f t="shared" si="263"/>
        <v>0</v>
      </c>
    </row>
    <row r="513" spans="2:54" x14ac:dyDescent="0.35">
      <c r="B513" s="14">
        <v>486</v>
      </c>
      <c r="C513" s="13"/>
      <c r="D513" s="13"/>
      <c r="E513" s="130"/>
      <c r="F513" s="130"/>
      <c r="G513" s="129" t="str">
        <f t="shared" si="231"/>
        <v/>
      </c>
      <c r="H513" s="128"/>
      <c r="I513" s="189"/>
      <c r="J513" s="128"/>
      <c r="K513" s="127"/>
      <c r="L513" s="127"/>
      <c r="M513" s="126"/>
      <c r="N513" s="7"/>
      <c r="O513" s="6"/>
      <c r="P513" s="6"/>
      <c r="Q513" s="125" t="str">
        <f t="shared" si="232"/>
        <v/>
      </c>
      <c r="R513" s="124" t="str">
        <f t="shared" si="233"/>
        <v/>
      </c>
      <c r="S513" s="123">
        <f t="shared" si="234"/>
        <v>0</v>
      </c>
      <c r="T513" s="122">
        <f t="shared" si="235"/>
        <v>0</v>
      </c>
      <c r="U513" s="123">
        <f t="shared" si="236"/>
        <v>0</v>
      </c>
      <c r="V513" s="122">
        <f t="shared" si="237"/>
        <v>0</v>
      </c>
      <c r="W513" s="123">
        <f t="shared" si="238"/>
        <v>0</v>
      </c>
      <c r="X513" s="122">
        <f t="shared" si="239"/>
        <v>0</v>
      </c>
      <c r="Y513" s="123">
        <f t="shared" si="240"/>
        <v>0</v>
      </c>
      <c r="Z513" s="122">
        <f t="shared" si="241"/>
        <v>0</v>
      </c>
      <c r="AA513" s="123">
        <f t="shared" si="242"/>
        <v>0</v>
      </c>
      <c r="AB513" s="122">
        <f t="shared" si="243"/>
        <v>0</v>
      </c>
      <c r="AD513" s="3" t="str">
        <f t="shared" si="244"/>
        <v>False</v>
      </c>
      <c r="AE513" s="3" t="str">
        <f t="shared" si="245"/>
        <v>true</v>
      </c>
      <c r="AF513" s="3" t="e">
        <f>VLOOKUP(C513,#REF!,2,FALSE)</f>
        <v>#REF!</v>
      </c>
      <c r="AG513" s="3" t="e">
        <f t="shared" si="246"/>
        <v>#REF!</v>
      </c>
      <c r="AH513" s="3">
        <f t="shared" si="247"/>
        <v>0</v>
      </c>
      <c r="AI513" s="3">
        <f t="shared" si="248"/>
        <v>0</v>
      </c>
      <c r="AJ513" s="3">
        <f t="shared" si="249"/>
        <v>0</v>
      </c>
      <c r="AL513" s="3">
        <f t="shared" si="250"/>
        <v>0</v>
      </c>
      <c r="AM513" s="3">
        <f t="shared" si="251"/>
        <v>0</v>
      </c>
      <c r="AN513" s="3">
        <f t="shared" si="252"/>
        <v>0</v>
      </c>
      <c r="AO513" s="3">
        <f t="shared" si="253"/>
        <v>0</v>
      </c>
      <c r="AP513" s="3">
        <f t="shared" si="254"/>
        <v>0</v>
      </c>
      <c r="AQ513" s="3">
        <f t="shared" si="255"/>
        <v>0</v>
      </c>
      <c r="AS513" s="3" t="e">
        <f t="shared" si="256"/>
        <v>#REF!</v>
      </c>
      <c r="AU513" s="3" t="e">
        <f t="shared" si="257"/>
        <v>#NAME?</v>
      </c>
      <c r="AW513" s="3">
        <f t="shared" si="258"/>
        <v>0</v>
      </c>
      <c r="AX513" s="3">
        <f t="shared" si="259"/>
        <v>0</v>
      </c>
      <c r="AY513" s="3">
        <f t="shared" si="260"/>
        <v>0</v>
      </c>
      <c r="AZ513" s="3">
        <f t="shared" si="261"/>
        <v>0</v>
      </c>
      <c r="BA513" s="3">
        <f t="shared" si="262"/>
        <v>0</v>
      </c>
      <c r="BB513" s="3">
        <f t="shared" si="263"/>
        <v>0</v>
      </c>
    </row>
    <row r="514" spans="2:54" x14ac:dyDescent="0.35">
      <c r="B514" s="14">
        <v>487</v>
      </c>
      <c r="C514" s="13"/>
      <c r="D514" s="13"/>
      <c r="E514" s="130"/>
      <c r="F514" s="130"/>
      <c r="G514" s="129" t="str">
        <f t="shared" si="231"/>
        <v/>
      </c>
      <c r="H514" s="128"/>
      <c r="I514" s="189"/>
      <c r="J514" s="128"/>
      <c r="K514" s="127"/>
      <c r="L514" s="127"/>
      <c r="M514" s="126"/>
      <c r="N514" s="7"/>
      <c r="O514" s="6"/>
      <c r="P514" s="6"/>
      <c r="Q514" s="125" t="str">
        <f t="shared" si="232"/>
        <v/>
      </c>
      <c r="R514" s="124" t="str">
        <f t="shared" si="233"/>
        <v/>
      </c>
      <c r="S514" s="123">
        <f t="shared" si="234"/>
        <v>0</v>
      </c>
      <c r="T514" s="122">
        <f t="shared" si="235"/>
        <v>0</v>
      </c>
      <c r="U514" s="123">
        <f t="shared" si="236"/>
        <v>0</v>
      </c>
      <c r="V514" s="122">
        <f t="shared" si="237"/>
        <v>0</v>
      </c>
      <c r="W514" s="123">
        <f t="shared" si="238"/>
        <v>0</v>
      </c>
      <c r="X514" s="122">
        <f t="shared" si="239"/>
        <v>0</v>
      </c>
      <c r="Y514" s="123">
        <f t="shared" si="240"/>
        <v>0</v>
      </c>
      <c r="Z514" s="122">
        <f t="shared" si="241"/>
        <v>0</v>
      </c>
      <c r="AA514" s="123">
        <f t="shared" si="242"/>
        <v>0</v>
      </c>
      <c r="AB514" s="122">
        <f t="shared" si="243"/>
        <v>0</v>
      </c>
      <c r="AD514" s="3" t="str">
        <f t="shared" si="244"/>
        <v>False</v>
      </c>
      <c r="AE514" s="3" t="str">
        <f t="shared" si="245"/>
        <v>true</v>
      </c>
      <c r="AF514" s="3" t="e">
        <f>VLOOKUP(C514,#REF!,2,FALSE)</f>
        <v>#REF!</v>
      </c>
      <c r="AG514" s="3" t="e">
        <f t="shared" si="246"/>
        <v>#REF!</v>
      </c>
      <c r="AH514" s="3">
        <f t="shared" si="247"/>
        <v>0</v>
      </c>
      <c r="AI514" s="3">
        <f t="shared" si="248"/>
        <v>0</v>
      </c>
      <c r="AJ514" s="3">
        <f t="shared" si="249"/>
        <v>0</v>
      </c>
      <c r="AL514" s="3">
        <f t="shared" si="250"/>
        <v>0</v>
      </c>
      <c r="AM514" s="3">
        <f t="shared" si="251"/>
        <v>0</v>
      </c>
      <c r="AN514" s="3">
        <f t="shared" si="252"/>
        <v>0</v>
      </c>
      <c r="AO514" s="3">
        <f t="shared" si="253"/>
        <v>0</v>
      </c>
      <c r="AP514" s="3">
        <f t="shared" si="254"/>
        <v>0</v>
      </c>
      <c r="AQ514" s="3">
        <f t="shared" si="255"/>
        <v>0</v>
      </c>
      <c r="AS514" s="3" t="e">
        <f t="shared" si="256"/>
        <v>#REF!</v>
      </c>
      <c r="AU514" s="3" t="e">
        <f t="shared" si="257"/>
        <v>#NAME?</v>
      </c>
      <c r="AW514" s="3">
        <f t="shared" si="258"/>
        <v>0</v>
      </c>
      <c r="AX514" s="3">
        <f t="shared" si="259"/>
        <v>0</v>
      </c>
      <c r="AY514" s="3">
        <f t="shared" si="260"/>
        <v>0</v>
      </c>
      <c r="AZ514" s="3">
        <f t="shared" si="261"/>
        <v>0</v>
      </c>
      <c r="BA514" s="3">
        <f t="shared" si="262"/>
        <v>0</v>
      </c>
      <c r="BB514" s="3">
        <f t="shared" si="263"/>
        <v>0</v>
      </c>
    </row>
    <row r="515" spans="2:54" x14ac:dyDescent="0.35">
      <c r="B515" s="14">
        <v>488</v>
      </c>
      <c r="C515" s="13"/>
      <c r="D515" s="13"/>
      <c r="E515" s="130"/>
      <c r="F515" s="130"/>
      <c r="G515" s="129" t="str">
        <f t="shared" si="231"/>
        <v/>
      </c>
      <c r="H515" s="128"/>
      <c r="I515" s="189"/>
      <c r="J515" s="128"/>
      <c r="K515" s="127"/>
      <c r="L515" s="127"/>
      <c r="M515" s="126"/>
      <c r="N515" s="7"/>
      <c r="O515" s="6"/>
      <c r="P515" s="6"/>
      <c r="Q515" s="125" t="str">
        <f t="shared" si="232"/>
        <v/>
      </c>
      <c r="R515" s="124" t="str">
        <f t="shared" si="233"/>
        <v/>
      </c>
      <c r="S515" s="123">
        <f t="shared" si="234"/>
        <v>0</v>
      </c>
      <c r="T515" s="122">
        <f t="shared" si="235"/>
        <v>0</v>
      </c>
      <c r="U515" s="123">
        <f t="shared" si="236"/>
        <v>0</v>
      </c>
      <c r="V515" s="122">
        <f t="shared" si="237"/>
        <v>0</v>
      </c>
      <c r="W515" s="123">
        <f t="shared" si="238"/>
        <v>0</v>
      </c>
      <c r="X515" s="122">
        <f t="shared" si="239"/>
        <v>0</v>
      </c>
      <c r="Y515" s="123">
        <f t="shared" si="240"/>
        <v>0</v>
      </c>
      <c r="Z515" s="122">
        <f t="shared" si="241"/>
        <v>0</v>
      </c>
      <c r="AA515" s="123">
        <f t="shared" si="242"/>
        <v>0</v>
      </c>
      <c r="AB515" s="122">
        <f t="shared" si="243"/>
        <v>0</v>
      </c>
      <c r="AD515" s="3" t="str">
        <f t="shared" si="244"/>
        <v>False</v>
      </c>
      <c r="AE515" s="3" t="str">
        <f t="shared" si="245"/>
        <v>true</v>
      </c>
      <c r="AF515" s="3" t="e">
        <f>VLOOKUP(C515,#REF!,2,FALSE)</f>
        <v>#REF!</v>
      </c>
      <c r="AG515" s="3" t="e">
        <f t="shared" si="246"/>
        <v>#REF!</v>
      </c>
      <c r="AH515" s="3">
        <f t="shared" si="247"/>
        <v>0</v>
      </c>
      <c r="AI515" s="3">
        <f t="shared" si="248"/>
        <v>0</v>
      </c>
      <c r="AJ515" s="3">
        <f t="shared" si="249"/>
        <v>0</v>
      </c>
      <c r="AL515" s="3">
        <f t="shared" si="250"/>
        <v>0</v>
      </c>
      <c r="AM515" s="3">
        <f t="shared" si="251"/>
        <v>0</v>
      </c>
      <c r="AN515" s="3">
        <f t="shared" si="252"/>
        <v>0</v>
      </c>
      <c r="AO515" s="3">
        <f t="shared" si="253"/>
        <v>0</v>
      </c>
      <c r="AP515" s="3">
        <f t="shared" si="254"/>
        <v>0</v>
      </c>
      <c r="AQ515" s="3">
        <f t="shared" si="255"/>
        <v>0</v>
      </c>
      <c r="AS515" s="3" t="e">
        <f t="shared" si="256"/>
        <v>#REF!</v>
      </c>
      <c r="AU515" s="3" t="e">
        <f t="shared" si="257"/>
        <v>#NAME?</v>
      </c>
      <c r="AW515" s="3">
        <f t="shared" si="258"/>
        <v>0</v>
      </c>
      <c r="AX515" s="3">
        <f t="shared" si="259"/>
        <v>0</v>
      </c>
      <c r="AY515" s="3">
        <f t="shared" si="260"/>
        <v>0</v>
      </c>
      <c r="AZ515" s="3">
        <f t="shared" si="261"/>
        <v>0</v>
      </c>
      <c r="BA515" s="3">
        <f t="shared" si="262"/>
        <v>0</v>
      </c>
      <c r="BB515" s="3">
        <f t="shared" si="263"/>
        <v>0</v>
      </c>
    </row>
    <row r="516" spans="2:54" x14ac:dyDescent="0.35">
      <c r="B516" s="14">
        <v>489</v>
      </c>
      <c r="C516" s="13"/>
      <c r="D516" s="13"/>
      <c r="E516" s="130"/>
      <c r="F516" s="130"/>
      <c r="G516" s="129" t="str">
        <f t="shared" si="231"/>
        <v/>
      </c>
      <c r="H516" s="128"/>
      <c r="I516" s="189"/>
      <c r="J516" s="128"/>
      <c r="K516" s="127"/>
      <c r="L516" s="127"/>
      <c r="M516" s="126"/>
      <c r="N516" s="7"/>
      <c r="O516" s="6"/>
      <c r="P516" s="6"/>
      <c r="Q516" s="125" t="str">
        <f t="shared" si="232"/>
        <v/>
      </c>
      <c r="R516" s="124" t="str">
        <f t="shared" si="233"/>
        <v/>
      </c>
      <c r="S516" s="123">
        <f t="shared" si="234"/>
        <v>0</v>
      </c>
      <c r="T516" s="122">
        <f t="shared" si="235"/>
        <v>0</v>
      </c>
      <c r="U516" s="123">
        <f t="shared" si="236"/>
        <v>0</v>
      </c>
      <c r="V516" s="122">
        <f t="shared" si="237"/>
        <v>0</v>
      </c>
      <c r="W516" s="123">
        <f t="shared" si="238"/>
        <v>0</v>
      </c>
      <c r="X516" s="122">
        <f t="shared" si="239"/>
        <v>0</v>
      </c>
      <c r="Y516" s="123">
        <f t="shared" si="240"/>
        <v>0</v>
      </c>
      <c r="Z516" s="122">
        <f t="shared" si="241"/>
        <v>0</v>
      </c>
      <c r="AA516" s="123">
        <f t="shared" si="242"/>
        <v>0</v>
      </c>
      <c r="AB516" s="122">
        <f t="shared" si="243"/>
        <v>0</v>
      </c>
      <c r="AD516" s="3" t="str">
        <f t="shared" si="244"/>
        <v>False</v>
      </c>
      <c r="AE516" s="3" t="str">
        <f t="shared" si="245"/>
        <v>true</v>
      </c>
      <c r="AF516" s="3" t="e">
        <f>VLOOKUP(C516,#REF!,2,FALSE)</f>
        <v>#REF!</v>
      </c>
      <c r="AG516" s="3" t="e">
        <f t="shared" si="246"/>
        <v>#REF!</v>
      </c>
      <c r="AH516" s="3">
        <f t="shared" si="247"/>
        <v>0</v>
      </c>
      <c r="AI516" s="3">
        <f t="shared" si="248"/>
        <v>0</v>
      </c>
      <c r="AJ516" s="3">
        <f t="shared" si="249"/>
        <v>0</v>
      </c>
      <c r="AL516" s="3">
        <f t="shared" si="250"/>
        <v>0</v>
      </c>
      <c r="AM516" s="3">
        <f t="shared" si="251"/>
        <v>0</v>
      </c>
      <c r="AN516" s="3">
        <f t="shared" si="252"/>
        <v>0</v>
      </c>
      <c r="AO516" s="3">
        <f t="shared" si="253"/>
        <v>0</v>
      </c>
      <c r="AP516" s="3">
        <f t="shared" si="254"/>
        <v>0</v>
      </c>
      <c r="AQ516" s="3">
        <f t="shared" si="255"/>
        <v>0</v>
      </c>
      <c r="AS516" s="3" t="e">
        <f t="shared" si="256"/>
        <v>#REF!</v>
      </c>
      <c r="AU516" s="3" t="e">
        <f t="shared" si="257"/>
        <v>#NAME?</v>
      </c>
      <c r="AW516" s="3">
        <f t="shared" si="258"/>
        <v>0</v>
      </c>
      <c r="AX516" s="3">
        <f t="shared" si="259"/>
        <v>0</v>
      </c>
      <c r="AY516" s="3">
        <f t="shared" si="260"/>
        <v>0</v>
      </c>
      <c r="AZ516" s="3">
        <f t="shared" si="261"/>
        <v>0</v>
      </c>
      <c r="BA516" s="3">
        <f t="shared" si="262"/>
        <v>0</v>
      </c>
      <c r="BB516" s="3">
        <f t="shared" si="263"/>
        <v>0</v>
      </c>
    </row>
    <row r="517" spans="2:54" x14ac:dyDescent="0.35">
      <c r="B517" s="14">
        <v>490</v>
      </c>
      <c r="C517" s="13"/>
      <c r="D517" s="13"/>
      <c r="E517" s="130"/>
      <c r="F517" s="130"/>
      <c r="G517" s="129" t="str">
        <f t="shared" si="231"/>
        <v/>
      </c>
      <c r="H517" s="128"/>
      <c r="I517" s="189"/>
      <c r="J517" s="128"/>
      <c r="K517" s="127"/>
      <c r="L517" s="127"/>
      <c r="M517" s="126"/>
      <c r="N517" s="7"/>
      <c r="O517" s="6"/>
      <c r="P517" s="6"/>
      <c r="Q517" s="125" t="str">
        <f t="shared" si="232"/>
        <v/>
      </c>
      <c r="R517" s="124" t="str">
        <f t="shared" si="233"/>
        <v/>
      </c>
      <c r="S517" s="123">
        <f t="shared" si="234"/>
        <v>0</v>
      </c>
      <c r="T517" s="122">
        <f t="shared" si="235"/>
        <v>0</v>
      </c>
      <c r="U517" s="123">
        <f t="shared" si="236"/>
        <v>0</v>
      </c>
      <c r="V517" s="122">
        <f t="shared" si="237"/>
        <v>0</v>
      </c>
      <c r="W517" s="123">
        <f t="shared" si="238"/>
        <v>0</v>
      </c>
      <c r="X517" s="122">
        <f t="shared" si="239"/>
        <v>0</v>
      </c>
      <c r="Y517" s="123">
        <f t="shared" si="240"/>
        <v>0</v>
      </c>
      <c r="Z517" s="122">
        <f t="shared" si="241"/>
        <v>0</v>
      </c>
      <c r="AA517" s="123">
        <f t="shared" si="242"/>
        <v>0</v>
      </c>
      <c r="AB517" s="122">
        <f t="shared" si="243"/>
        <v>0</v>
      </c>
      <c r="AD517" s="3" t="str">
        <f t="shared" si="244"/>
        <v>False</v>
      </c>
      <c r="AE517" s="3" t="str">
        <f t="shared" si="245"/>
        <v>true</v>
      </c>
      <c r="AF517" s="3" t="e">
        <f>VLOOKUP(C517,#REF!,2,FALSE)</f>
        <v>#REF!</v>
      </c>
      <c r="AG517" s="3" t="e">
        <f t="shared" si="246"/>
        <v>#REF!</v>
      </c>
      <c r="AH517" s="3">
        <f t="shared" si="247"/>
        <v>0</v>
      </c>
      <c r="AI517" s="3">
        <f t="shared" si="248"/>
        <v>0</v>
      </c>
      <c r="AJ517" s="3">
        <f t="shared" si="249"/>
        <v>0</v>
      </c>
      <c r="AL517" s="3">
        <f t="shared" si="250"/>
        <v>0</v>
      </c>
      <c r="AM517" s="3">
        <f t="shared" si="251"/>
        <v>0</v>
      </c>
      <c r="AN517" s="3">
        <f t="shared" si="252"/>
        <v>0</v>
      </c>
      <c r="AO517" s="3">
        <f t="shared" si="253"/>
        <v>0</v>
      </c>
      <c r="AP517" s="3">
        <f t="shared" si="254"/>
        <v>0</v>
      </c>
      <c r="AQ517" s="3">
        <f t="shared" si="255"/>
        <v>0</v>
      </c>
      <c r="AS517" s="3" t="e">
        <f t="shared" si="256"/>
        <v>#REF!</v>
      </c>
      <c r="AU517" s="3" t="e">
        <f t="shared" si="257"/>
        <v>#NAME?</v>
      </c>
      <c r="AW517" s="3">
        <f t="shared" si="258"/>
        <v>0</v>
      </c>
      <c r="AX517" s="3">
        <f t="shared" si="259"/>
        <v>0</v>
      </c>
      <c r="AY517" s="3">
        <f t="shared" si="260"/>
        <v>0</v>
      </c>
      <c r="AZ517" s="3">
        <f t="shared" si="261"/>
        <v>0</v>
      </c>
      <c r="BA517" s="3">
        <f t="shared" si="262"/>
        <v>0</v>
      </c>
      <c r="BB517" s="3">
        <f t="shared" si="263"/>
        <v>0</v>
      </c>
    </row>
    <row r="518" spans="2:54" x14ac:dyDescent="0.35">
      <c r="B518" s="14">
        <v>491</v>
      </c>
      <c r="C518" s="13"/>
      <c r="D518" s="13"/>
      <c r="E518" s="130"/>
      <c r="F518" s="130"/>
      <c r="G518" s="129" t="str">
        <f t="shared" si="231"/>
        <v/>
      </c>
      <c r="H518" s="128"/>
      <c r="I518" s="189"/>
      <c r="J518" s="128"/>
      <c r="K518" s="127"/>
      <c r="L518" s="127"/>
      <c r="M518" s="126"/>
      <c r="N518" s="7"/>
      <c r="O518" s="6"/>
      <c r="P518" s="6"/>
      <c r="Q518" s="125" t="str">
        <f t="shared" si="232"/>
        <v/>
      </c>
      <c r="R518" s="124" t="str">
        <f t="shared" si="233"/>
        <v/>
      </c>
      <c r="S518" s="123">
        <f t="shared" si="234"/>
        <v>0</v>
      </c>
      <c r="T518" s="122">
        <f t="shared" si="235"/>
        <v>0</v>
      </c>
      <c r="U518" s="123">
        <f t="shared" si="236"/>
        <v>0</v>
      </c>
      <c r="V518" s="122">
        <f t="shared" si="237"/>
        <v>0</v>
      </c>
      <c r="W518" s="123">
        <f t="shared" si="238"/>
        <v>0</v>
      </c>
      <c r="X518" s="122">
        <f t="shared" si="239"/>
        <v>0</v>
      </c>
      <c r="Y518" s="123">
        <f t="shared" si="240"/>
        <v>0</v>
      </c>
      <c r="Z518" s="122">
        <f t="shared" si="241"/>
        <v>0</v>
      </c>
      <c r="AA518" s="123">
        <f t="shared" si="242"/>
        <v>0</v>
      </c>
      <c r="AB518" s="122">
        <f t="shared" si="243"/>
        <v>0</v>
      </c>
      <c r="AD518" s="3" t="str">
        <f t="shared" si="244"/>
        <v>False</v>
      </c>
      <c r="AE518" s="3" t="str">
        <f t="shared" si="245"/>
        <v>true</v>
      </c>
      <c r="AF518" s="3" t="e">
        <f>VLOOKUP(C518,#REF!,2,FALSE)</f>
        <v>#REF!</v>
      </c>
      <c r="AG518" s="3" t="e">
        <f t="shared" si="246"/>
        <v>#REF!</v>
      </c>
      <c r="AH518" s="3">
        <f t="shared" si="247"/>
        <v>0</v>
      </c>
      <c r="AI518" s="3">
        <f t="shared" si="248"/>
        <v>0</v>
      </c>
      <c r="AJ518" s="3">
        <f t="shared" si="249"/>
        <v>0</v>
      </c>
      <c r="AL518" s="3">
        <f t="shared" si="250"/>
        <v>0</v>
      </c>
      <c r="AM518" s="3">
        <f t="shared" si="251"/>
        <v>0</v>
      </c>
      <c r="AN518" s="3">
        <f t="shared" si="252"/>
        <v>0</v>
      </c>
      <c r="AO518" s="3">
        <f t="shared" si="253"/>
        <v>0</v>
      </c>
      <c r="AP518" s="3">
        <f t="shared" si="254"/>
        <v>0</v>
      </c>
      <c r="AQ518" s="3">
        <f t="shared" si="255"/>
        <v>0</v>
      </c>
      <c r="AS518" s="3" t="e">
        <f t="shared" si="256"/>
        <v>#REF!</v>
      </c>
      <c r="AU518" s="3" t="e">
        <f t="shared" si="257"/>
        <v>#NAME?</v>
      </c>
      <c r="AW518" s="3">
        <f t="shared" si="258"/>
        <v>0</v>
      </c>
      <c r="AX518" s="3">
        <f t="shared" si="259"/>
        <v>0</v>
      </c>
      <c r="AY518" s="3">
        <f t="shared" si="260"/>
        <v>0</v>
      </c>
      <c r="AZ518" s="3">
        <f t="shared" si="261"/>
        <v>0</v>
      </c>
      <c r="BA518" s="3">
        <f t="shared" si="262"/>
        <v>0</v>
      </c>
      <c r="BB518" s="3">
        <f t="shared" si="263"/>
        <v>0</v>
      </c>
    </row>
    <row r="519" spans="2:54" x14ac:dyDescent="0.35">
      <c r="B519" s="14">
        <v>492</v>
      </c>
      <c r="C519" s="13"/>
      <c r="D519" s="13"/>
      <c r="E519" s="130"/>
      <c r="F519" s="130"/>
      <c r="G519" s="129" t="str">
        <f t="shared" si="231"/>
        <v/>
      </c>
      <c r="H519" s="128"/>
      <c r="I519" s="189"/>
      <c r="J519" s="128"/>
      <c r="K519" s="127"/>
      <c r="L519" s="127"/>
      <c r="M519" s="126"/>
      <c r="N519" s="7"/>
      <c r="O519" s="6"/>
      <c r="P519" s="6"/>
      <c r="Q519" s="125" t="str">
        <f t="shared" si="232"/>
        <v/>
      </c>
      <c r="R519" s="124" t="str">
        <f t="shared" si="233"/>
        <v/>
      </c>
      <c r="S519" s="123">
        <f t="shared" si="234"/>
        <v>0</v>
      </c>
      <c r="T519" s="122">
        <f t="shared" si="235"/>
        <v>0</v>
      </c>
      <c r="U519" s="123">
        <f t="shared" si="236"/>
        <v>0</v>
      </c>
      <c r="V519" s="122">
        <f t="shared" si="237"/>
        <v>0</v>
      </c>
      <c r="W519" s="123">
        <f t="shared" si="238"/>
        <v>0</v>
      </c>
      <c r="X519" s="122">
        <f t="shared" si="239"/>
        <v>0</v>
      </c>
      <c r="Y519" s="123">
        <f t="shared" si="240"/>
        <v>0</v>
      </c>
      <c r="Z519" s="122">
        <f t="shared" si="241"/>
        <v>0</v>
      </c>
      <c r="AA519" s="123">
        <f t="shared" si="242"/>
        <v>0</v>
      </c>
      <c r="AB519" s="122">
        <f t="shared" si="243"/>
        <v>0</v>
      </c>
      <c r="AD519" s="3" t="str">
        <f t="shared" si="244"/>
        <v>False</v>
      </c>
      <c r="AE519" s="3" t="str">
        <f t="shared" si="245"/>
        <v>true</v>
      </c>
      <c r="AF519" s="3" t="e">
        <f>VLOOKUP(C519,#REF!,2,FALSE)</f>
        <v>#REF!</v>
      </c>
      <c r="AG519" s="3" t="e">
        <f t="shared" si="246"/>
        <v>#REF!</v>
      </c>
      <c r="AH519" s="3">
        <f t="shared" si="247"/>
        <v>0</v>
      </c>
      <c r="AI519" s="3">
        <f t="shared" si="248"/>
        <v>0</v>
      </c>
      <c r="AJ519" s="3">
        <f t="shared" si="249"/>
        <v>0</v>
      </c>
      <c r="AL519" s="3">
        <f t="shared" si="250"/>
        <v>0</v>
      </c>
      <c r="AM519" s="3">
        <f t="shared" si="251"/>
        <v>0</v>
      </c>
      <c r="AN519" s="3">
        <f t="shared" si="252"/>
        <v>0</v>
      </c>
      <c r="AO519" s="3">
        <f t="shared" si="253"/>
        <v>0</v>
      </c>
      <c r="AP519" s="3">
        <f t="shared" si="254"/>
        <v>0</v>
      </c>
      <c r="AQ519" s="3">
        <f t="shared" si="255"/>
        <v>0</v>
      </c>
      <c r="AS519" s="3" t="e">
        <f t="shared" si="256"/>
        <v>#REF!</v>
      </c>
      <c r="AU519" s="3" t="e">
        <f t="shared" si="257"/>
        <v>#NAME?</v>
      </c>
      <c r="AW519" s="3">
        <f t="shared" si="258"/>
        <v>0</v>
      </c>
      <c r="AX519" s="3">
        <f t="shared" si="259"/>
        <v>0</v>
      </c>
      <c r="AY519" s="3">
        <f t="shared" si="260"/>
        <v>0</v>
      </c>
      <c r="AZ519" s="3">
        <f t="shared" si="261"/>
        <v>0</v>
      </c>
      <c r="BA519" s="3">
        <f t="shared" si="262"/>
        <v>0</v>
      </c>
      <c r="BB519" s="3">
        <f t="shared" si="263"/>
        <v>0</v>
      </c>
    </row>
    <row r="520" spans="2:54" x14ac:dyDescent="0.35">
      <c r="B520" s="14">
        <v>493</v>
      </c>
      <c r="C520" s="13"/>
      <c r="D520" s="13"/>
      <c r="E520" s="130"/>
      <c r="F520" s="130"/>
      <c r="G520" s="129" t="str">
        <f t="shared" si="231"/>
        <v/>
      </c>
      <c r="H520" s="128"/>
      <c r="I520" s="189"/>
      <c r="J520" s="128"/>
      <c r="K520" s="127"/>
      <c r="L520" s="127"/>
      <c r="M520" s="126"/>
      <c r="N520" s="7"/>
      <c r="O520" s="6"/>
      <c r="P520" s="6"/>
      <c r="Q520" s="125" t="str">
        <f t="shared" si="232"/>
        <v/>
      </c>
      <c r="R520" s="124" t="str">
        <f t="shared" si="233"/>
        <v/>
      </c>
      <c r="S520" s="123">
        <f t="shared" si="234"/>
        <v>0</v>
      </c>
      <c r="T520" s="122">
        <f t="shared" si="235"/>
        <v>0</v>
      </c>
      <c r="U520" s="123">
        <f t="shared" si="236"/>
        <v>0</v>
      </c>
      <c r="V520" s="122">
        <f t="shared" si="237"/>
        <v>0</v>
      </c>
      <c r="W520" s="123">
        <f t="shared" si="238"/>
        <v>0</v>
      </c>
      <c r="X520" s="122">
        <f t="shared" si="239"/>
        <v>0</v>
      </c>
      <c r="Y520" s="123">
        <f t="shared" si="240"/>
        <v>0</v>
      </c>
      <c r="Z520" s="122">
        <f t="shared" si="241"/>
        <v>0</v>
      </c>
      <c r="AA520" s="123">
        <f t="shared" si="242"/>
        <v>0</v>
      </c>
      <c r="AB520" s="122">
        <f t="shared" si="243"/>
        <v>0</v>
      </c>
      <c r="AD520" s="3" t="str">
        <f t="shared" si="244"/>
        <v>False</v>
      </c>
      <c r="AE520" s="3" t="str">
        <f t="shared" si="245"/>
        <v>true</v>
      </c>
      <c r="AF520" s="3" t="e">
        <f>VLOOKUP(C520,#REF!,2,FALSE)</f>
        <v>#REF!</v>
      </c>
      <c r="AG520" s="3" t="e">
        <f t="shared" si="246"/>
        <v>#REF!</v>
      </c>
      <c r="AH520" s="3">
        <f t="shared" si="247"/>
        <v>0</v>
      </c>
      <c r="AI520" s="3">
        <f t="shared" si="248"/>
        <v>0</v>
      </c>
      <c r="AJ520" s="3">
        <f t="shared" si="249"/>
        <v>0</v>
      </c>
      <c r="AL520" s="3">
        <f t="shared" si="250"/>
        <v>0</v>
      </c>
      <c r="AM520" s="3">
        <f t="shared" si="251"/>
        <v>0</v>
      </c>
      <c r="AN520" s="3">
        <f t="shared" si="252"/>
        <v>0</v>
      </c>
      <c r="AO520" s="3">
        <f t="shared" si="253"/>
        <v>0</v>
      </c>
      <c r="AP520" s="3">
        <f t="shared" si="254"/>
        <v>0</v>
      </c>
      <c r="AQ520" s="3">
        <f t="shared" si="255"/>
        <v>0</v>
      </c>
      <c r="AS520" s="3" t="e">
        <f t="shared" si="256"/>
        <v>#REF!</v>
      </c>
      <c r="AU520" s="3" t="e">
        <f t="shared" si="257"/>
        <v>#NAME?</v>
      </c>
      <c r="AW520" s="3">
        <f t="shared" si="258"/>
        <v>0</v>
      </c>
      <c r="AX520" s="3">
        <f t="shared" si="259"/>
        <v>0</v>
      </c>
      <c r="AY520" s="3">
        <f t="shared" si="260"/>
        <v>0</v>
      </c>
      <c r="AZ520" s="3">
        <f t="shared" si="261"/>
        <v>0</v>
      </c>
      <c r="BA520" s="3">
        <f t="shared" si="262"/>
        <v>0</v>
      </c>
      <c r="BB520" s="3">
        <f t="shared" si="263"/>
        <v>0</v>
      </c>
    </row>
    <row r="521" spans="2:54" x14ac:dyDescent="0.35">
      <c r="B521" s="14">
        <v>494</v>
      </c>
      <c r="C521" s="13"/>
      <c r="D521" s="13"/>
      <c r="E521" s="130"/>
      <c r="F521" s="130"/>
      <c r="G521" s="129" t="str">
        <f t="shared" si="231"/>
        <v/>
      </c>
      <c r="H521" s="128"/>
      <c r="I521" s="189"/>
      <c r="J521" s="128"/>
      <c r="K521" s="127"/>
      <c r="L521" s="127"/>
      <c r="M521" s="126"/>
      <c r="N521" s="7"/>
      <c r="O521" s="6"/>
      <c r="P521" s="6"/>
      <c r="Q521" s="125" t="str">
        <f t="shared" si="232"/>
        <v/>
      </c>
      <c r="R521" s="124" t="str">
        <f t="shared" si="233"/>
        <v/>
      </c>
      <c r="S521" s="123">
        <f t="shared" si="234"/>
        <v>0</v>
      </c>
      <c r="T521" s="122">
        <f t="shared" si="235"/>
        <v>0</v>
      </c>
      <c r="U521" s="123">
        <f t="shared" si="236"/>
        <v>0</v>
      </c>
      <c r="V521" s="122">
        <f t="shared" si="237"/>
        <v>0</v>
      </c>
      <c r="W521" s="123">
        <f t="shared" si="238"/>
        <v>0</v>
      </c>
      <c r="X521" s="122">
        <f t="shared" si="239"/>
        <v>0</v>
      </c>
      <c r="Y521" s="123">
        <f t="shared" si="240"/>
        <v>0</v>
      </c>
      <c r="Z521" s="122">
        <f t="shared" si="241"/>
        <v>0</v>
      </c>
      <c r="AA521" s="123">
        <f t="shared" si="242"/>
        <v>0</v>
      </c>
      <c r="AB521" s="122">
        <f t="shared" si="243"/>
        <v>0</v>
      </c>
      <c r="AD521" s="3" t="str">
        <f t="shared" si="244"/>
        <v>False</v>
      </c>
      <c r="AE521" s="3" t="str">
        <f t="shared" si="245"/>
        <v>true</v>
      </c>
      <c r="AF521" s="3" t="e">
        <f>VLOOKUP(C521,#REF!,2,FALSE)</f>
        <v>#REF!</v>
      </c>
      <c r="AG521" s="3" t="e">
        <f t="shared" si="246"/>
        <v>#REF!</v>
      </c>
      <c r="AH521" s="3">
        <f t="shared" si="247"/>
        <v>0</v>
      </c>
      <c r="AI521" s="3">
        <f t="shared" si="248"/>
        <v>0</v>
      </c>
      <c r="AJ521" s="3">
        <f t="shared" si="249"/>
        <v>0</v>
      </c>
      <c r="AL521" s="3">
        <f t="shared" si="250"/>
        <v>0</v>
      </c>
      <c r="AM521" s="3">
        <f t="shared" si="251"/>
        <v>0</v>
      </c>
      <c r="AN521" s="3">
        <f t="shared" si="252"/>
        <v>0</v>
      </c>
      <c r="AO521" s="3">
        <f t="shared" si="253"/>
        <v>0</v>
      </c>
      <c r="AP521" s="3">
        <f t="shared" si="254"/>
        <v>0</v>
      </c>
      <c r="AQ521" s="3">
        <f t="shared" si="255"/>
        <v>0</v>
      </c>
      <c r="AS521" s="3" t="e">
        <f t="shared" si="256"/>
        <v>#REF!</v>
      </c>
      <c r="AU521" s="3" t="e">
        <f t="shared" si="257"/>
        <v>#NAME?</v>
      </c>
      <c r="AW521" s="3">
        <f t="shared" si="258"/>
        <v>0</v>
      </c>
      <c r="AX521" s="3">
        <f t="shared" si="259"/>
        <v>0</v>
      </c>
      <c r="AY521" s="3">
        <f t="shared" si="260"/>
        <v>0</v>
      </c>
      <c r="AZ521" s="3">
        <f t="shared" si="261"/>
        <v>0</v>
      </c>
      <c r="BA521" s="3">
        <f t="shared" si="262"/>
        <v>0</v>
      </c>
      <c r="BB521" s="3">
        <f t="shared" si="263"/>
        <v>0</v>
      </c>
    </row>
    <row r="522" spans="2:54" x14ac:dyDescent="0.35">
      <c r="B522" s="14">
        <v>495</v>
      </c>
      <c r="C522" s="13"/>
      <c r="D522" s="13"/>
      <c r="E522" s="130"/>
      <c r="F522" s="130"/>
      <c r="G522" s="129" t="str">
        <f t="shared" si="231"/>
        <v/>
      </c>
      <c r="H522" s="128"/>
      <c r="I522" s="189"/>
      <c r="J522" s="128"/>
      <c r="K522" s="127"/>
      <c r="L522" s="127"/>
      <c r="M522" s="126"/>
      <c r="N522" s="7"/>
      <c r="O522" s="6"/>
      <c r="P522" s="6"/>
      <c r="Q522" s="125" t="str">
        <f t="shared" si="232"/>
        <v/>
      </c>
      <c r="R522" s="124" t="str">
        <f t="shared" si="233"/>
        <v/>
      </c>
      <c r="S522" s="123">
        <f t="shared" si="234"/>
        <v>0</v>
      </c>
      <c r="T522" s="122">
        <f t="shared" si="235"/>
        <v>0</v>
      </c>
      <c r="U522" s="123">
        <f t="shared" si="236"/>
        <v>0</v>
      </c>
      <c r="V522" s="122">
        <f t="shared" si="237"/>
        <v>0</v>
      </c>
      <c r="W522" s="123">
        <f t="shared" si="238"/>
        <v>0</v>
      </c>
      <c r="X522" s="122">
        <f t="shared" si="239"/>
        <v>0</v>
      </c>
      <c r="Y522" s="123">
        <f t="shared" si="240"/>
        <v>0</v>
      </c>
      <c r="Z522" s="122">
        <f t="shared" si="241"/>
        <v>0</v>
      </c>
      <c r="AA522" s="123">
        <f t="shared" si="242"/>
        <v>0</v>
      </c>
      <c r="AB522" s="122">
        <f t="shared" si="243"/>
        <v>0</v>
      </c>
      <c r="AD522" s="3" t="str">
        <f t="shared" si="244"/>
        <v>False</v>
      </c>
      <c r="AE522" s="3" t="str">
        <f t="shared" si="245"/>
        <v>true</v>
      </c>
      <c r="AF522" s="3" t="e">
        <f>VLOOKUP(C522,#REF!,2,FALSE)</f>
        <v>#REF!</v>
      </c>
      <c r="AG522" s="3" t="e">
        <f t="shared" si="246"/>
        <v>#REF!</v>
      </c>
      <c r="AH522" s="3">
        <f t="shared" si="247"/>
        <v>0</v>
      </c>
      <c r="AI522" s="3">
        <f t="shared" si="248"/>
        <v>0</v>
      </c>
      <c r="AJ522" s="3">
        <f t="shared" si="249"/>
        <v>0</v>
      </c>
      <c r="AL522" s="3">
        <f t="shared" si="250"/>
        <v>0</v>
      </c>
      <c r="AM522" s="3">
        <f t="shared" si="251"/>
        <v>0</v>
      </c>
      <c r="AN522" s="3">
        <f t="shared" si="252"/>
        <v>0</v>
      </c>
      <c r="AO522" s="3">
        <f t="shared" si="253"/>
        <v>0</v>
      </c>
      <c r="AP522" s="3">
        <f t="shared" si="254"/>
        <v>0</v>
      </c>
      <c r="AQ522" s="3">
        <f t="shared" si="255"/>
        <v>0</v>
      </c>
      <c r="AS522" s="3" t="e">
        <f t="shared" si="256"/>
        <v>#REF!</v>
      </c>
      <c r="AU522" s="3" t="e">
        <f t="shared" si="257"/>
        <v>#NAME?</v>
      </c>
      <c r="AW522" s="3">
        <f t="shared" si="258"/>
        <v>0</v>
      </c>
      <c r="AX522" s="3">
        <f t="shared" si="259"/>
        <v>0</v>
      </c>
      <c r="AY522" s="3">
        <f t="shared" si="260"/>
        <v>0</v>
      </c>
      <c r="AZ522" s="3">
        <f t="shared" si="261"/>
        <v>0</v>
      </c>
      <c r="BA522" s="3">
        <f t="shared" si="262"/>
        <v>0</v>
      </c>
      <c r="BB522" s="3">
        <f t="shared" si="263"/>
        <v>0</v>
      </c>
    </row>
    <row r="523" spans="2:54" x14ac:dyDescent="0.35">
      <c r="B523" s="14">
        <v>496</v>
      </c>
      <c r="C523" s="13"/>
      <c r="D523" s="13"/>
      <c r="E523" s="130"/>
      <c r="F523" s="130"/>
      <c r="G523" s="129" t="str">
        <f t="shared" si="231"/>
        <v/>
      </c>
      <c r="H523" s="128"/>
      <c r="I523" s="189"/>
      <c r="J523" s="128"/>
      <c r="K523" s="127"/>
      <c r="L523" s="127"/>
      <c r="M523" s="126"/>
      <c r="N523" s="7"/>
      <c r="O523" s="6"/>
      <c r="P523" s="6"/>
      <c r="Q523" s="125" t="str">
        <f t="shared" si="232"/>
        <v/>
      </c>
      <c r="R523" s="124" t="str">
        <f t="shared" si="233"/>
        <v/>
      </c>
      <c r="S523" s="123">
        <f t="shared" si="234"/>
        <v>0</v>
      </c>
      <c r="T523" s="122">
        <f t="shared" si="235"/>
        <v>0</v>
      </c>
      <c r="U523" s="123">
        <f t="shared" si="236"/>
        <v>0</v>
      </c>
      <c r="V523" s="122">
        <f t="shared" si="237"/>
        <v>0</v>
      </c>
      <c r="W523" s="123">
        <f t="shared" si="238"/>
        <v>0</v>
      </c>
      <c r="X523" s="122">
        <f t="shared" si="239"/>
        <v>0</v>
      </c>
      <c r="Y523" s="123">
        <f t="shared" si="240"/>
        <v>0</v>
      </c>
      <c r="Z523" s="122">
        <f t="shared" si="241"/>
        <v>0</v>
      </c>
      <c r="AA523" s="123">
        <f t="shared" si="242"/>
        <v>0</v>
      </c>
      <c r="AB523" s="122">
        <f t="shared" si="243"/>
        <v>0</v>
      </c>
      <c r="AD523" s="3" t="str">
        <f t="shared" si="244"/>
        <v>False</v>
      </c>
      <c r="AE523" s="3" t="str">
        <f t="shared" si="245"/>
        <v>true</v>
      </c>
      <c r="AF523" s="3" t="e">
        <f>VLOOKUP(C523,#REF!,2,FALSE)</f>
        <v>#REF!</v>
      </c>
      <c r="AG523" s="3" t="e">
        <f t="shared" si="246"/>
        <v>#REF!</v>
      </c>
      <c r="AH523" s="3">
        <f t="shared" si="247"/>
        <v>0</v>
      </c>
      <c r="AI523" s="3">
        <f t="shared" si="248"/>
        <v>0</v>
      </c>
      <c r="AJ523" s="3">
        <f t="shared" si="249"/>
        <v>0</v>
      </c>
      <c r="AL523" s="3">
        <f t="shared" si="250"/>
        <v>0</v>
      </c>
      <c r="AM523" s="3">
        <f t="shared" si="251"/>
        <v>0</v>
      </c>
      <c r="AN523" s="3">
        <f t="shared" si="252"/>
        <v>0</v>
      </c>
      <c r="AO523" s="3">
        <f t="shared" si="253"/>
        <v>0</v>
      </c>
      <c r="AP523" s="3">
        <f t="shared" si="254"/>
        <v>0</v>
      </c>
      <c r="AQ523" s="3">
        <f t="shared" si="255"/>
        <v>0</v>
      </c>
      <c r="AS523" s="3" t="e">
        <f t="shared" si="256"/>
        <v>#REF!</v>
      </c>
      <c r="AU523" s="3" t="e">
        <f t="shared" si="257"/>
        <v>#NAME?</v>
      </c>
      <c r="AW523" s="3">
        <f t="shared" si="258"/>
        <v>0</v>
      </c>
      <c r="AX523" s="3">
        <f t="shared" si="259"/>
        <v>0</v>
      </c>
      <c r="AY523" s="3">
        <f t="shared" si="260"/>
        <v>0</v>
      </c>
      <c r="AZ523" s="3">
        <f t="shared" si="261"/>
        <v>0</v>
      </c>
      <c r="BA523" s="3">
        <f t="shared" si="262"/>
        <v>0</v>
      </c>
      <c r="BB523" s="3">
        <f t="shared" si="263"/>
        <v>0</v>
      </c>
    </row>
    <row r="524" spans="2:54" x14ac:dyDescent="0.35">
      <c r="B524" s="14">
        <v>497</v>
      </c>
      <c r="C524" s="13"/>
      <c r="D524" s="13"/>
      <c r="E524" s="130"/>
      <c r="F524" s="130"/>
      <c r="G524" s="129" t="str">
        <f t="shared" si="231"/>
        <v/>
      </c>
      <c r="H524" s="128"/>
      <c r="I524" s="189"/>
      <c r="J524" s="128"/>
      <c r="K524" s="127"/>
      <c r="L524" s="127"/>
      <c r="M524" s="126"/>
      <c r="N524" s="7"/>
      <c r="O524" s="6"/>
      <c r="P524" s="6"/>
      <c r="Q524" s="125" t="str">
        <f t="shared" si="232"/>
        <v/>
      </c>
      <c r="R524" s="124" t="str">
        <f t="shared" si="233"/>
        <v/>
      </c>
      <c r="S524" s="123">
        <f t="shared" si="234"/>
        <v>0</v>
      </c>
      <c r="T524" s="122">
        <f t="shared" si="235"/>
        <v>0</v>
      </c>
      <c r="U524" s="123">
        <f t="shared" si="236"/>
        <v>0</v>
      </c>
      <c r="V524" s="122">
        <f t="shared" si="237"/>
        <v>0</v>
      </c>
      <c r="W524" s="123">
        <f t="shared" si="238"/>
        <v>0</v>
      </c>
      <c r="X524" s="122">
        <f t="shared" si="239"/>
        <v>0</v>
      </c>
      <c r="Y524" s="123">
        <f t="shared" si="240"/>
        <v>0</v>
      </c>
      <c r="Z524" s="122">
        <f t="shared" si="241"/>
        <v>0</v>
      </c>
      <c r="AA524" s="123">
        <f t="shared" si="242"/>
        <v>0</v>
      </c>
      <c r="AB524" s="122">
        <f t="shared" si="243"/>
        <v>0</v>
      </c>
      <c r="AD524" s="3" t="str">
        <f t="shared" si="244"/>
        <v>False</v>
      </c>
      <c r="AE524" s="3" t="str">
        <f t="shared" si="245"/>
        <v>true</v>
      </c>
      <c r="AF524" s="3" t="e">
        <f>VLOOKUP(C524,#REF!,2,FALSE)</f>
        <v>#REF!</v>
      </c>
      <c r="AG524" s="3" t="e">
        <f t="shared" si="246"/>
        <v>#REF!</v>
      </c>
      <c r="AH524" s="3">
        <f t="shared" si="247"/>
        <v>0</v>
      </c>
      <c r="AI524" s="3">
        <f t="shared" si="248"/>
        <v>0</v>
      </c>
      <c r="AJ524" s="3">
        <f t="shared" si="249"/>
        <v>0</v>
      </c>
      <c r="AL524" s="3">
        <f t="shared" si="250"/>
        <v>0</v>
      </c>
      <c r="AM524" s="3">
        <f t="shared" si="251"/>
        <v>0</v>
      </c>
      <c r="AN524" s="3">
        <f t="shared" si="252"/>
        <v>0</v>
      </c>
      <c r="AO524" s="3">
        <f t="shared" si="253"/>
        <v>0</v>
      </c>
      <c r="AP524" s="3">
        <f t="shared" si="254"/>
        <v>0</v>
      </c>
      <c r="AQ524" s="3">
        <f t="shared" si="255"/>
        <v>0</v>
      </c>
      <c r="AS524" s="3" t="e">
        <f t="shared" si="256"/>
        <v>#REF!</v>
      </c>
      <c r="AU524" s="3" t="e">
        <f t="shared" si="257"/>
        <v>#NAME?</v>
      </c>
      <c r="AW524" s="3">
        <f t="shared" si="258"/>
        <v>0</v>
      </c>
      <c r="AX524" s="3">
        <f t="shared" si="259"/>
        <v>0</v>
      </c>
      <c r="AY524" s="3">
        <f t="shared" si="260"/>
        <v>0</v>
      </c>
      <c r="AZ524" s="3">
        <f t="shared" si="261"/>
        <v>0</v>
      </c>
      <c r="BA524" s="3">
        <f t="shared" si="262"/>
        <v>0</v>
      </c>
      <c r="BB524" s="3">
        <f t="shared" si="263"/>
        <v>0</v>
      </c>
    </row>
    <row r="525" spans="2:54" x14ac:dyDescent="0.35">
      <c r="B525" s="14">
        <v>498</v>
      </c>
      <c r="C525" s="13"/>
      <c r="D525" s="13"/>
      <c r="E525" s="130"/>
      <c r="F525" s="130"/>
      <c r="G525" s="129" t="str">
        <f t="shared" si="231"/>
        <v/>
      </c>
      <c r="H525" s="128"/>
      <c r="I525" s="189"/>
      <c r="J525" s="128"/>
      <c r="K525" s="127"/>
      <c r="L525" s="127"/>
      <c r="M525" s="126"/>
      <c r="N525" s="7"/>
      <c r="O525" s="6"/>
      <c r="P525" s="6"/>
      <c r="Q525" s="125" t="str">
        <f t="shared" si="232"/>
        <v/>
      </c>
      <c r="R525" s="124" t="str">
        <f t="shared" si="233"/>
        <v/>
      </c>
      <c r="S525" s="123">
        <f t="shared" si="234"/>
        <v>0</v>
      </c>
      <c r="T525" s="122">
        <f t="shared" si="235"/>
        <v>0</v>
      </c>
      <c r="U525" s="123">
        <f t="shared" si="236"/>
        <v>0</v>
      </c>
      <c r="V525" s="122">
        <f t="shared" si="237"/>
        <v>0</v>
      </c>
      <c r="W525" s="123">
        <f t="shared" si="238"/>
        <v>0</v>
      </c>
      <c r="X525" s="122">
        <f t="shared" si="239"/>
        <v>0</v>
      </c>
      <c r="Y525" s="123">
        <f t="shared" si="240"/>
        <v>0</v>
      </c>
      <c r="Z525" s="122">
        <f t="shared" si="241"/>
        <v>0</v>
      </c>
      <c r="AA525" s="123">
        <f t="shared" si="242"/>
        <v>0</v>
      </c>
      <c r="AB525" s="122">
        <f t="shared" si="243"/>
        <v>0</v>
      </c>
      <c r="AD525" s="3" t="str">
        <f t="shared" si="244"/>
        <v>False</v>
      </c>
      <c r="AE525" s="3" t="str">
        <f t="shared" si="245"/>
        <v>true</v>
      </c>
      <c r="AF525" s="3" t="e">
        <f>VLOOKUP(C525,#REF!,2,FALSE)</f>
        <v>#REF!</v>
      </c>
      <c r="AG525" s="3" t="e">
        <f t="shared" si="246"/>
        <v>#REF!</v>
      </c>
      <c r="AH525" s="3">
        <f t="shared" si="247"/>
        <v>0</v>
      </c>
      <c r="AI525" s="3">
        <f t="shared" si="248"/>
        <v>0</v>
      </c>
      <c r="AJ525" s="3">
        <f t="shared" si="249"/>
        <v>0</v>
      </c>
      <c r="AL525" s="3">
        <f t="shared" si="250"/>
        <v>0</v>
      </c>
      <c r="AM525" s="3">
        <f t="shared" si="251"/>
        <v>0</v>
      </c>
      <c r="AN525" s="3">
        <f t="shared" si="252"/>
        <v>0</v>
      </c>
      <c r="AO525" s="3">
        <f t="shared" si="253"/>
        <v>0</v>
      </c>
      <c r="AP525" s="3">
        <f t="shared" si="254"/>
        <v>0</v>
      </c>
      <c r="AQ525" s="3">
        <f t="shared" si="255"/>
        <v>0</v>
      </c>
      <c r="AS525" s="3" t="e">
        <f t="shared" si="256"/>
        <v>#REF!</v>
      </c>
      <c r="AU525" s="3" t="e">
        <f t="shared" si="257"/>
        <v>#NAME?</v>
      </c>
      <c r="AW525" s="3">
        <f t="shared" si="258"/>
        <v>0</v>
      </c>
      <c r="AX525" s="3">
        <f t="shared" si="259"/>
        <v>0</v>
      </c>
      <c r="AY525" s="3">
        <f t="shared" si="260"/>
        <v>0</v>
      </c>
      <c r="AZ525" s="3">
        <f t="shared" si="261"/>
        <v>0</v>
      </c>
      <c r="BA525" s="3">
        <f t="shared" si="262"/>
        <v>0</v>
      </c>
      <c r="BB525" s="3">
        <f t="shared" si="263"/>
        <v>0</v>
      </c>
    </row>
    <row r="526" spans="2:54" x14ac:dyDescent="0.35">
      <c r="B526" s="14">
        <v>499</v>
      </c>
      <c r="C526" s="13"/>
      <c r="D526" s="13"/>
      <c r="E526" s="130"/>
      <c r="F526" s="130"/>
      <c r="G526" s="129" t="str">
        <f t="shared" si="231"/>
        <v/>
      </c>
      <c r="H526" s="128"/>
      <c r="I526" s="189"/>
      <c r="J526" s="128"/>
      <c r="K526" s="127"/>
      <c r="L526" s="127"/>
      <c r="M526" s="126"/>
      <c r="N526" s="7"/>
      <c r="O526" s="6"/>
      <c r="P526" s="6"/>
      <c r="Q526" s="125" t="str">
        <f t="shared" si="232"/>
        <v/>
      </c>
      <c r="R526" s="124" t="str">
        <f t="shared" si="233"/>
        <v/>
      </c>
      <c r="S526" s="123">
        <f t="shared" si="234"/>
        <v>0</v>
      </c>
      <c r="T526" s="122">
        <f t="shared" si="235"/>
        <v>0</v>
      </c>
      <c r="U526" s="123">
        <f t="shared" si="236"/>
        <v>0</v>
      </c>
      <c r="V526" s="122">
        <f t="shared" si="237"/>
        <v>0</v>
      </c>
      <c r="W526" s="123">
        <f t="shared" si="238"/>
        <v>0</v>
      </c>
      <c r="X526" s="122">
        <f t="shared" si="239"/>
        <v>0</v>
      </c>
      <c r="Y526" s="123">
        <f t="shared" si="240"/>
        <v>0</v>
      </c>
      <c r="Z526" s="122">
        <f t="shared" si="241"/>
        <v>0</v>
      </c>
      <c r="AA526" s="123">
        <f t="shared" si="242"/>
        <v>0</v>
      </c>
      <c r="AB526" s="122">
        <f t="shared" si="243"/>
        <v>0</v>
      </c>
      <c r="AD526" s="3" t="str">
        <f t="shared" si="244"/>
        <v>False</v>
      </c>
      <c r="AE526" s="3" t="str">
        <f t="shared" si="245"/>
        <v>true</v>
      </c>
      <c r="AF526" s="3" t="e">
        <f>VLOOKUP(C526,#REF!,2,FALSE)</f>
        <v>#REF!</v>
      </c>
      <c r="AG526" s="3" t="e">
        <f t="shared" si="246"/>
        <v>#REF!</v>
      </c>
      <c r="AH526" s="3">
        <f t="shared" si="247"/>
        <v>0</v>
      </c>
      <c r="AI526" s="3">
        <f t="shared" si="248"/>
        <v>0</v>
      </c>
      <c r="AJ526" s="3">
        <f t="shared" si="249"/>
        <v>0</v>
      </c>
      <c r="AL526" s="3">
        <f t="shared" si="250"/>
        <v>0</v>
      </c>
      <c r="AM526" s="3">
        <f t="shared" si="251"/>
        <v>0</v>
      </c>
      <c r="AN526" s="3">
        <f t="shared" si="252"/>
        <v>0</v>
      </c>
      <c r="AO526" s="3">
        <f t="shared" si="253"/>
        <v>0</v>
      </c>
      <c r="AP526" s="3">
        <f t="shared" si="254"/>
        <v>0</v>
      </c>
      <c r="AQ526" s="3">
        <f t="shared" si="255"/>
        <v>0</v>
      </c>
      <c r="AS526" s="3" t="e">
        <f t="shared" si="256"/>
        <v>#REF!</v>
      </c>
      <c r="AU526" s="3" t="e">
        <f t="shared" si="257"/>
        <v>#NAME?</v>
      </c>
      <c r="AW526" s="3">
        <f t="shared" si="258"/>
        <v>0</v>
      </c>
      <c r="AX526" s="3">
        <f t="shared" si="259"/>
        <v>0</v>
      </c>
      <c r="AY526" s="3">
        <f t="shared" si="260"/>
        <v>0</v>
      </c>
      <c r="AZ526" s="3">
        <f t="shared" si="261"/>
        <v>0</v>
      </c>
      <c r="BA526" s="3">
        <f t="shared" si="262"/>
        <v>0</v>
      </c>
      <c r="BB526" s="3">
        <f t="shared" si="263"/>
        <v>0</v>
      </c>
    </row>
    <row r="527" spans="2:54" x14ac:dyDescent="0.35">
      <c r="B527" s="14">
        <v>500</v>
      </c>
      <c r="C527" s="13"/>
      <c r="D527" s="13"/>
      <c r="E527" s="130"/>
      <c r="F527" s="130"/>
      <c r="G527" s="129" t="str">
        <f t="shared" si="231"/>
        <v/>
      </c>
      <c r="H527" s="128"/>
      <c r="I527" s="189"/>
      <c r="J527" s="128"/>
      <c r="K527" s="127"/>
      <c r="L527" s="127"/>
      <c r="M527" s="126"/>
      <c r="N527" s="7"/>
      <c r="O527" s="6"/>
      <c r="P527" s="6"/>
      <c r="Q527" s="125" t="str">
        <f t="shared" si="232"/>
        <v/>
      </c>
      <c r="R527" s="124" t="str">
        <f t="shared" si="233"/>
        <v/>
      </c>
      <c r="S527" s="123">
        <f t="shared" si="234"/>
        <v>0</v>
      </c>
      <c r="T527" s="122">
        <f t="shared" si="235"/>
        <v>0</v>
      </c>
      <c r="U527" s="123">
        <f t="shared" si="236"/>
        <v>0</v>
      </c>
      <c r="V527" s="122">
        <f t="shared" si="237"/>
        <v>0</v>
      </c>
      <c r="W527" s="123">
        <f t="shared" si="238"/>
        <v>0</v>
      </c>
      <c r="X527" s="122">
        <f t="shared" si="239"/>
        <v>0</v>
      </c>
      <c r="Y527" s="123">
        <f t="shared" si="240"/>
        <v>0</v>
      </c>
      <c r="Z527" s="122">
        <f t="shared" si="241"/>
        <v>0</v>
      </c>
      <c r="AA527" s="123">
        <f t="shared" si="242"/>
        <v>0</v>
      </c>
      <c r="AB527" s="122">
        <f t="shared" si="243"/>
        <v>0</v>
      </c>
      <c r="AD527" s="3" t="str">
        <f t="shared" si="244"/>
        <v>False</v>
      </c>
      <c r="AE527" s="3" t="str">
        <f t="shared" si="245"/>
        <v>true</v>
      </c>
      <c r="AF527" s="3" t="e">
        <f>VLOOKUP(C527,#REF!,2,FALSE)</f>
        <v>#REF!</v>
      </c>
      <c r="AG527" s="3" t="e">
        <f t="shared" si="246"/>
        <v>#REF!</v>
      </c>
      <c r="AH527" s="3">
        <f t="shared" si="247"/>
        <v>0</v>
      </c>
      <c r="AI527" s="3">
        <f t="shared" si="248"/>
        <v>0</v>
      </c>
      <c r="AJ527" s="3">
        <f t="shared" si="249"/>
        <v>0</v>
      </c>
      <c r="AL527" s="3">
        <f t="shared" si="250"/>
        <v>0</v>
      </c>
      <c r="AM527" s="3">
        <f t="shared" si="251"/>
        <v>0</v>
      </c>
      <c r="AN527" s="3">
        <f t="shared" si="252"/>
        <v>0</v>
      </c>
      <c r="AO527" s="3">
        <f t="shared" si="253"/>
        <v>0</v>
      </c>
      <c r="AP527" s="3">
        <f t="shared" si="254"/>
        <v>0</v>
      </c>
      <c r="AQ527" s="3">
        <f t="shared" si="255"/>
        <v>0</v>
      </c>
      <c r="AS527" s="3" t="e">
        <f t="shared" si="256"/>
        <v>#REF!</v>
      </c>
      <c r="AU527" s="3" t="e">
        <f t="shared" si="257"/>
        <v>#NAME?</v>
      </c>
      <c r="AW527" s="3">
        <f t="shared" si="258"/>
        <v>0</v>
      </c>
      <c r="AX527" s="3">
        <f t="shared" si="259"/>
        <v>0</v>
      </c>
      <c r="AY527" s="3">
        <f t="shared" si="260"/>
        <v>0</v>
      </c>
      <c r="AZ527" s="3">
        <f t="shared" si="261"/>
        <v>0</v>
      </c>
      <c r="BA527" s="3">
        <f t="shared" si="262"/>
        <v>0</v>
      </c>
      <c r="BB527" s="3">
        <f t="shared" si="263"/>
        <v>0</v>
      </c>
    </row>
    <row r="528" spans="2:54" x14ac:dyDescent="0.35">
      <c r="B528" s="14">
        <v>501</v>
      </c>
      <c r="C528" s="13"/>
      <c r="D528" s="13"/>
      <c r="E528" s="130"/>
      <c r="F528" s="130"/>
      <c r="G528" s="129" t="str">
        <f t="shared" si="231"/>
        <v/>
      </c>
      <c r="H528" s="128"/>
      <c r="I528" s="189"/>
      <c r="J528" s="128"/>
      <c r="K528" s="127"/>
      <c r="L528" s="127"/>
      <c r="M528" s="126"/>
      <c r="N528" s="7"/>
      <c r="O528" s="6"/>
      <c r="P528" s="6"/>
      <c r="Q528" s="125" t="str">
        <f t="shared" si="232"/>
        <v/>
      </c>
      <c r="R528" s="124" t="str">
        <f t="shared" si="233"/>
        <v/>
      </c>
      <c r="S528" s="123">
        <f t="shared" si="234"/>
        <v>0</v>
      </c>
      <c r="T528" s="122">
        <f t="shared" si="235"/>
        <v>0</v>
      </c>
      <c r="U528" s="123">
        <f t="shared" si="236"/>
        <v>0</v>
      </c>
      <c r="V528" s="122">
        <f t="shared" si="237"/>
        <v>0</v>
      </c>
      <c r="W528" s="123">
        <f t="shared" si="238"/>
        <v>0</v>
      </c>
      <c r="X528" s="122">
        <f t="shared" si="239"/>
        <v>0</v>
      </c>
      <c r="Y528" s="123">
        <f t="shared" si="240"/>
        <v>0</v>
      </c>
      <c r="Z528" s="122">
        <f t="shared" si="241"/>
        <v>0</v>
      </c>
      <c r="AA528" s="123">
        <f t="shared" si="242"/>
        <v>0</v>
      </c>
      <c r="AB528" s="122">
        <f t="shared" si="243"/>
        <v>0</v>
      </c>
      <c r="AD528" s="3" t="str">
        <f t="shared" si="244"/>
        <v>False</v>
      </c>
      <c r="AE528" s="3" t="str">
        <f t="shared" si="245"/>
        <v>true</v>
      </c>
      <c r="AF528" s="3" t="e">
        <f>VLOOKUP(C528,#REF!,2,FALSE)</f>
        <v>#REF!</v>
      </c>
      <c r="AG528" s="3" t="e">
        <f t="shared" si="246"/>
        <v>#REF!</v>
      </c>
      <c r="AH528" s="3">
        <f t="shared" si="247"/>
        <v>0</v>
      </c>
      <c r="AI528" s="3">
        <f t="shared" si="248"/>
        <v>0</v>
      </c>
      <c r="AJ528" s="3">
        <f t="shared" si="249"/>
        <v>0</v>
      </c>
      <c r="AL528" s="3">
        <f t="shared" si="250"/>
        <v>0</v>
      </c>
      <c r="AM528" s="3">
        <f t="shared" si="251"/>
        <v>0</v>
      </c>
      <c r="AN528" s="3">
        <f t="shared" si="252"/>
        <v>0</v>
      </c>
      <c r="AO528" s="3">
        <f t="shared" si="253"/>
        <v>0</v>
      </c>
      <c r="AP528" s="3">
        <f t="shared" si="254"/>
        <v>0</v>
      </c>
      <c r="AQ528" s="3">
        <f t="shared" si="255"/>
        <v>0</v>
      </c>
      <c r="AS528" s="3" t="e">
        <f t="shared" si="256"/>
        <v>#REF!</v>
      </c>
      <c r="AU528" s="3" t="e">
        <f t="shared" si="257"/>
        <v>#NAME?</v>
      </c>
      <c r="AW528" s="3">
        <f t="shared" si="258"/>
        <v>0</v>
      </c>
      <c r="AX528" s="3">
        <f t="shared" si="259"/>
        <v>0</v>
      </c>
      <c r="AY528" s="3">
        <f t="shared" si="260"/>
        <v>0</v>
      </c>
      <c r="AZ528" s="3">
        <f t="shared" si="261"/>
        <v>0</v>
      </c>
      <c r="BA528" s="3">
        <f t="shared" si="262"/>
        <v>0</v>
      </c>
      <c r="BB528" s="3">
        <f t="shared" si="263"/>
        <v>0</v>
      </c>
    </row>
    <row r="529" spans="2:54" x14ac:dyDescent="0.35">
      <c r="B529" s="14">
        <v>502</v>
      </c>
      <c r="C529" s="13"/>
      <c r="D529" s="13"/>
      <c r="E529" s="130"/>
      <c r="F529" s="130"/>
      <c r="G529" s="129" t="str">
        <f t="shared" si="231"/>
        <v/>
      </c>
      <c r="H529" s="128"/>
      <c r="I529" s="189"/>
      <c r="J529" s="128"/>
      <c r="K529" s="127"/>
      <c r="L529" s="127"/>
      <c r="M529" s="126"/>
      <c r="N529" s="7"/>
      <c r="O529" s="6"/>
      <c r="P529" s="6"/>
      <c r="Q529" s="125" t="str">
        <f t="shared" si="232"/>
        <v/>
      </c>
      <c r="R529" s="124" t="str">
        <f t="shared" si="233"/>
        <v/>
      </c>
      <c r="S529" s="123">
        <f t="shared" si="234"/>
        <v>0</v>
      </c>
      <c r="T529" s="122">
        <f t="shared" si="235"/>
        <v>0</v>
      </c>
      <c r="U529" s="123">
        <f t="shared" si="236"/>
        <v>0</v>
      </c>
      <c r="V529" s="122">
        <f t="shared" si="237"/>
        <v>0</v>
      </c>
      <c r="W529" s="123">
        <f t="shared" si="238"/>
        <v>0</v>
      </c>
      <c r="X529" s="122">
        <f t="shared" si="239"/>
        <v>0</v>
      </c>
      <c r="Y529" s="123">
        <f t="shared" si="240"/>
        <v>0</v>
      </c>
      <c r="Z529" s="122">
        <f t="shared" si="241"/>
        <v>0</v>
      </c>
      <c r="AA529" s="123">
        <f t="shared" si="242"/>
        <v>0</v>
      </c>
      <c r="AB529" s="122">
        <f t="shared" si="243"/>
        <v>0</v>
      </c>
      <c r="AD529" s="3" t="str">
        <f t="shared" si="244"/>
        <v>False</v>
      </c>
      <c r="AE529" s="3" t="str">
        <f t="shared" si="245"/>
        <v>true</v>
      </c>
      <c r="AF529" s="3" t="e">
        <f>VLOOKUP(C529,#REF!,2,FALSE)</f>
        <v>#REF!</v>
      </c>
      <c r="AG529" s="3" t="e">
        <f t="shared" si="246"/>
        <v>#REF!</v>
      </c>
      <c r="AH529" s="3">
        <f t="shared" si="247"/>
        <v>0</v>
      </c>
      <c r="AI529" s="3">
        <f t="shared" si="248"/>
        <v>0</v>
      </c>
      <c r="AJ529" s="3">
        <f t="shared" si="249"/>
        <v>0</v>
      </c>
      <c r="AL529" s="3">
        <f t="shared" si="250"/>
        <v>0</v>
      </c>
      <c r="AM529" s="3">
        <f t="shared" si="251"/>
        <v>0</v>
      </c>
      <c r="AN529" s="3">
        <f t="shared" si="252"/>
        <v>0</v>
      </c>
      <c r="AO529" s="3">
        <f t="shared" si="253"/>
        <v>0</v>
      </c>
      <c r="AP529" s="3">
        <f t="shared" si="254"/>
        <v>0</v>
      </c>
      <c r="AQ529" s="3">
        <f t="shared" si="255"/>
        <v>0</v>
      </c>
      <c r="AS529" s="3" t="e">
        <f t="shared" si="256"/>
        <v>#REF!</v>
      </c>
      <c r="AU529" s="3" t="e">
        <f t="shared" si="257"/>
        <v>#NAME?</v>
      </c>
      <c r="AW529" s="3">
        <f t="shared" si="258"/>
        <v>0</v>
      </c>
      <c r="AX529" s="3">
        <f t="shared" si="259"/>
        <v>0</v>
      </c>
      <c r="AY529" s="3">
        <f t="shared" si="260"/>
        <v>0</v>
      </c>
      <c r="AZ529" s="3">
        <f t="shared" si="261"/>
        <v>0</v>
      </c>
      <c r="BA529" s="3">
        <f t="shared" si="262"/>
        <v>0</v>
      </c>
      <c r="BB529" s="3">
        <f t="shared" si="263"/>
        <v>0</v>
      </c>
    </row>
    <row r="530" spans="2:54" x14ac:dyDescent="0.35">
      <c r="B530" s="14">
        <v>503</v>
      </c>
      <c r="C530" s="13"/>
      <c r="D530" s="13"/>
      <c r="E530" s="130"/>
      <c r="F530" s="130"/>
      <c r="G530" s="129" t="str">
        <f t="shared" si="231"/>
        <v/>
      </c>
      <c r="H530" s="128"/>
      <c r="I530" s="189"/>
      <c r="J530" s="128"/>
      <c r="K530" s="127"/>
      <c r="L530" s="127"/>
      <c r="M530" s="126"/>
      <c r="N530" s="7"/>
      <c r="O530" s="6"/>
      <c r="P530" s="6"/>
      <c r="Q530" s="125" t="str">
        <f t="shared" si="232"/>
        <v/>
      </c>
      <c r="R530" s="124" t="str">
        <f t="shared" si="233"/>
        <v/>
      </c>
      <c r="S530" s="123">
        <f t="shared" si="234"/>
        <v>0</v>
      </c>
      <c r="T530" s="122">
        <f t="shared" si="235"/>
        <v>0</v>
      </c>
      <c r="U530" s="123">
        <f t="shared" si="236"/>
        <v>0</v>
      </c>
      <c r="V530" s="122">
        <f t="shared" si="237"/>
        <v>0</v>
      </c>
      <c r="W530" s="123">
        <f t="shared" si="238"/>
        <v>0</v>
      </c>
      <c r="X530" s="122">
        <f t="shared" si="239"/>
        <v>0</v>
      </c>
      <c r="Y530" s="123">
        <f t="shared" si="240"/>
        <v>0</v>
      </c>
      <c r="Z530" s="122">
        <f t="shared" si="241"/>
        <v>0</v>
      </c>
      <c r="AA530" s="123">
        <f t="shared" si="242"/>
        <v>0</v>
      </c>
      <c r="AB530" s="122">
        <f t="shared" si="243"/>
        <v>0</v>
      </c>
      <c r="AD530" s="3" t="str">
        <f t="shared" si="244"/>
        <v>False</v>
      </c>
      <c r="AE530" s="3" t="str">
        <f t="shared" si="245"/>
        <v>true</v>
      </c>
      <c r="AF530" s="3" t="e">
        <f>VLOOKUP(C530,#REF!,2,FALSE)</f>
        <v>#REF!</v>
      </c>
      <c r="AG530" s="3" t="e">
        <f t="shared" si="246"/>
        <v>#REF!</v>
      </c>
      <c r="AH530" s="3">
        <f t="shared" si="247"/>
        <v>0</v>
      </c>
      <c r="AI530" s="3">
        <f t="shared" si="248"/>
        <v>0</v>
      </c>
      <c r="AJ530" s="3">
        <f t="shared" si="249"/>
        <v>0</v>
      </c>
      <c r="AL530" s="3">
        <f t="shared" si="250"/>
        <v>0</v>
      </c>
      <c r="AM530" s="3">
        <f t="shared" si="251"/>
        <v>0</v>
      </c>
      <c r="AN530" s="3">
        <f t="shared" si="252"/>
        <v>0</v>
      </c>
      <c r="AO530" s="3">
        <f t="shared" si="253"/>
        <v>0</v>
      </c>
      <c r="AP530" s="3">
        <f t="shared" si="254"/>
        <v>0</v>
      </c>
      <c r="AQ530" s="3">
        <f t="shared" si="255"/>
        <v>0</v>
      </c>
      <c r="AS530" s="3" t="e">
        <f t="shared" si="256"/>
        <v>#REF!</v>
      </c>
      <c r="AU530" s="3" t="e">
        <f t="shared" si="257"/>
        <v>#NAME?</v>
      </c>
      <c r="AW530" s="3">
        <f t="shared" si="258"/>
        <v>0</v>
      </c>
      <c r="AX530" s="3">
        <f t="shared" si="259"/>
        <v>0</v>
      </c>
      <c r="AY530" s="3">
        <f t="shared" si="260"/>
        <v>0</v>
      </c>
      <c r="AZ530" s="3">
        <f t="shared" si="261"/>
        <v>0</v>
      </c>
      <c r="BA530" s="3">
        <f t="shared" si="262"/>
        <v>0</v>
      </c>
      <c r="BB530" s="3">
        <f t="shared" si="263"/>
        <v>0</v>
      </c>
    </row>
    <row r="531" spans="2:54" x14ac:dyDescent="0.35">
      <c r="B531" s="14">
        <v>504</v>
      </c>
      <c r="C531" s="13"/>
      <c r="D531" s="13"/>
      <c r="E531" s="130"/>
      <c r="F531" s="130"/>
      <c r="G531" s="129" t="str">
        <f t="shared" si="231"/>
        <v/>
      </c>
      <c r="H531" s="128"/>
      <c r="I531" s="189"/>
      <c r="J531" s="128"/>
      <c r="K531" s="127"/>
      <c r="L531" s="127"/>
      <c r="M531" s="126"/>
      <c r="N531" s="7"/>
      <c r="O531" s="6"/>
      <c r="P531" s="6"/>
      <c r="Q531" s="125" t="str">
        <f t="shared" si="232"/>
        <v/>
      </c>
      <c r="R531" s="124" t="str">
        <f t="shared" si="233"/>
        <v/>
      </c>
      <c r="S531" s="123">
        <f t="shared" si="234"/>
        <v>0</v>
      </c>
      <c r="T531" s="122">
        <f t="shared" si="235"/>
        <v>0</v>
      </c>
      <c r="U531" s="123">
        <f t="shared" si="236"/>
        <v>0</v>
      </c>
      <c r="V531" s="122">
        <f t="shared" si="237"/>
        <v>0</v>
      </c>
      <c r="W531" s="123">
        <f t="shared" si="238"/>
        <v>0</v>
      </c>
      <c r="X531" s="122">
        <f t="shared" si="239"/>
        <v>0</v>
      </c>
      <c r="Y531" s="123">
        <f t="shared" si="240"/>
        <v>0</v>
      </c>
      <c r="Z531" s="122">
        <f t="shared" si="241"/>
        <v>0</v>
      </c>
      <c r="AA531" s="123">
        <f t="shared" si="242"/>
        <v>0</v>
      </c>
      <c r="AB531" s="122">
        <f t="shared" si="243"/>
        <v>0</v>
      </c>
      <c r="AD531" s="3" t="str">
        <f t="shared" si="244"/>
        <v>False</v>
      </c>
      <c r="AE531" s="3" t="str">
        <f t="shared" si="245"/>
        <v>true</v>
      </c>
      <c r="AF531" s="3" t="e">
        <f>VLOOKUP(C531,#REF!,2,FALSE)</f>
        <v>#REF!</v>
      </c>
      <c r="AG531" s="3" t="e">
        <f t="shared" si="246"/>
        <v>#REF!</v>
      </c>
      <c r="AH531" s="3">
        <f t="shared" si="247"/>
        <v>0</v>
      </c>
      <c r="AI531" s="3">
        <f t="shared" si="248"/>
        <v>0</v>
      </c>
      <c r="AJ531" s="3">
        <f t="shared" si="249"/>
        <v>0</v>
      </c>
      <c r="AL531" s="3">
        <f t="shared" si="250"/>
        <v>0</v>
      </c>
      <c r="AM531" s="3">
        <f t="shared" si="251"/>
        <v>0</v>
      </c>
      <c r="AN531" s="3">
        <f t="shared" si="252"/>
        <v>0</v>
      </c>
      <c r="AO531" s="3">
        <f t="shared" si="253"/>
        <v>0</v>
      </c>
      <c r="AP531" s="3">
        <f t="shared" si="254"/>
        <v>0</v>
      </c>
      <c r="AQ531" s="3">
        <f t="shared" si="255"/>
        <v>0</v>
      </c>
      <c r="AS531" s="3" t="e">
        <f t="shared" si="256"/>
        <v>#REF!</v>
      </c>
      <c r="AU531" s="3" t="e">
        <f t="shared" si="257"/>
        <v>#NAME?</v>
      </c>
      <c r="AW531" s="3">
        <f t="shared" si="258"/>
        <v>0</v>
      </c>
      <c r="AX531" s="3">
        <f t="shared" si="259"/>
        <v>0</v>
      </c>
      <c r="AY531" s="3">
        <f t="shared" si="260"/>
        <v>0</v>
      </c>
      <c r="AZ531" s="3">
        <f t="shared" si="261"/>
        <v>0</v>
      </c>
      <c r="BA531" s="3">
        <f t="shared" si="262"/>
        <v>0</v>
      </c>
      <c r="BB531" s="3">
        <f t="shared" si="263"/>
        <v>0</v>
      </c>
    </row>
    <row r="532" spans="2:54" x14ac:dyDescent="0.35">
      <c r="B532" s="14">
        <v>505</v>
      </c>
      <c r="C532" s="13"/>
      <c r="D532" s="13"/>
      <c r="E532" s="130"/>
      <c r="F532" s="130"/>
      <c r="G532" s="129" t="str">
        <f t="shared" si="231"/>
        <v/>
      </c>
      <c r="H532" s="128"/>
      <c r="I532" s="189"/>
      <c r="J532" s="128"/>
      <c r="K532" s="127"/>
      <c r="L532" s="127"/>
      <c r="M532" s="126"/>
      <c r="N532" s="7"/>
      <c r="O532" s="6"/>
      <c r="P532" s="6"/>
      <c r="Q532" s="125" t="str">
        <f t="shared" si="232"/>
        <v/>
      </c>
      <c r="R532" s="124" t="str">
        <f t="shared" si="233"/>
        <v/>
      </c>
      <c r="S532" s="123">
        <f t="shared" si="234"/>
        <v>0</v>
      </c>
      <c r="T532" s="122">
        <f t="shared" si="235"/>
        <v>0</v>
      </c>
      <c r="U532" s="123">
        <f t="shared" si="236"/>
        <v>0</v>
      </c>
      <c r="V532" s="122">
        <f t="shared" si="237"/>
        <v>0</v>
      </c>
      <c r="W532" s="123">
        <f t="shared" si="238"/>
        <v>0</v>
      </c>
      <c r="X532" s="122">
        <f t="shared" si="239"/>
        <v>0</v>
      </c>
      <c r="Y532" s="123">
        <f t="shared" si="240"/>
        <v>0</v>
      </c>
      <c r="Z532" s="122">
        <f t="shared" si="241"/>
        <v>0</v>
      </c>
      <c r="AA532" s="123">
        <f t="shared" si="242"/>
        <v>0</v>
      </c>
      <c r="AB532" s="122">
        <f t="shared" si="243"/>
        <v>0</v>
      </c>
      <c r="AD532" s="3" t="str">
        <f t="shared" si="244"/>
        <v>False</v>
      </c>
      <c r="AE532" s="3" t="str">
        <f t="shared" si="245"/>
        <v>true</v>
      </c>
      <c r="AF532" s="3" t="e">
        <f>VLOOKUP(C532,#REF!,2,FALSE)</f>
        <v>#REF!</v>
      </c>
      <c r="AG532" s="3" t="e">
        <f t="shared" si="246"/>
        <v>#REF!</v>
      </c>
      <c r="AH532" s="3">
        <f t="shared" si="247"/>
        <v>0</v>
      </c>
      <c r="AI532" s="3">
        <f t="shared" si="248"/>
        <v>0</v>
      </c>
      <c r="AJ532" s="3">
        <f t="shared" si="249"/>
        <v>0</v>
      </c>
      <c r="AL532" s="3">
        <f t="shared" si="250"/>
        <v>0</v>
      </c>
      <c r="AM532" s="3">
        <f t="shared" si="251"/>
        <v>0</v>
      </c>
      <c r="AN532" s="3">
        <f t="shared" si="252"/>
        <v>0</v>
      </c>
      <c r="AO532" s="3">
        <f t="shared" si="253"/>
        <v>0</v>
      </c>
      <c r="AP532" s="3">
        <f t="shared" si="254"/>
        <v>0</v>
      </c>
      <c r="AQ532" s="3">
        <f t="shared" si="255"/>
        <v>0</v>
      </c>
      <c r="AS532" s="3" t="e">
        <f t="shared" si="256"/>
        <v>#REF!</v>
      </c>
      <c r="AU532" s="3" t="e">
        <f t="shared" si="257"/>
        <v>#NAME?</v>
      </c>
      <c r="AW532" s="3">
        <f t="shared" si="258"/>
        <v>0</v>
      </c>
      <c r="AX532" s="3">
        <f t="shared" si="259"/>
        <v>0</v>
      </c>
      <c r="AY532" s="3">
        <f t="shared" si="260"/>
        <v>0</v>
      </c>
      <c r="AZ532" s="3">
        <f t="shared" si="261"/>
        <v>0</v>
      </c>
      <c r="BA532" s="3">
        <f t="shared" si="262"/>
        <v>0</v>
      </c>
      <c r="BB532" s="3">
        <f t="shared" si="263"/>
        <v>0</v>
      </c>
    </row>
    <row r="533" spans="2:54" x14ac:dyDescent="0.35">
      <c r="B533" s="14">
        <v>506</v>
      </c>
      <c r="C533" s="13"/>
      <c r="D533" s="13"/>
      <c r="E533" s="130"/>
      <c r="F533" s="130"/>
      <c r="G533" s="129" t="str">
        <f t="shared" si="231"/>
        <v/>
      </c>
      <c r="H533" s="128"/>
      <c r="I533" s="189"/>
      <c r="J533" s="128"/>
      <c r="K533" s="127"/>
      <c r="L533" s="127"/>
      <c r="M533" s="126"/>
      <c r="N533" s="7"/>
      <c r="O533" s="6"/>
      <c r="P533" s="6"/>
      <c r="Q533" s="125" t="str">
        <f t="shared" si="232"/>
        <v/>
      </c>
      <c r="R533" s="124" t="str">
        <f t="shared" si="233"/>
        <v/>
      </c>
      <c r="S533" s="123">
        <f t="shared" si="234"/>
        <v>0</v>
      </c>
      <c r="T533" s="122">
        <f t="shared" si="235"/>
        <v>0</v>
      </c>
      <c r="U533" s="123">
        <f t="shared" si="236"/>
        <v>0</v>
      </c>
      <c r="V533" s="122">
        <f t="shared" si="237"/>
        <v>0</v>
      </c>
      <c r="W533" s="123">
        <f t="shared" si="238"/>
        <v>0</v>
      </c>
      <c r="X533" s="122">
        <f t="shared" si="239"/>
        <v>0</v>
      </c>
      <c r="Y533" s="123">
        <f t="shared" si="240"/>
        <v>0</v>
      </c>
      <c r="Z533" s="122">
        <f t="shared" si="241"/>
        <v>0</v>
      </c>
      <c r="AA533" s="123">
        <f t="shared" si="242"/>
        <v>0</v>
      </c>
      <c r="AB533" s="122">
        <f t="shared" si="243"/>
        <v>0</v>
      </c>
      <c r="AD533" s="3" t="str">
        <f t="shared" si="244"/>
        <v>False</v>
      </c>
      <c r="AE533" s="3" t="str">
        <f t="shared" si="245"/>
        <v>true</v>
      </c>
      <c r="AF533" s="3" t="e">
        <f>VLOOKUP(C533,#REF!,2,FALSE)</f>
        <v>#REF!</v>
      </c>
      <c r="AG533" s="3" t="e">
        <f t="shared" si="246"/>
        <v>#REF!</v>
      </c>
      <c r="AH533" s="3">
        <f t="shared" si="247"/>
        <v>0</v>
      </c>
      <c r="AI533" s="3">
        <f t="shared" si="248"/>
        <v>0</v>
      </c>
      <c r="AJ533" s="3">
        <f t="shared" si="249"/>
        <v>0</v>
      </c>
      <c r="AL533" s="3">
        <f t="shared" si="250"/>
        <v>0</v>
      </c>
      <c r="AM533" s="3">
        <f t="shared" si="251"/>
        <v>0</v>
      </c>
      <c r="AN533" s="3">
        <f t="shared" si="252"/>
        <v>0</v>
      </c>
      <c r="AO533" s="3">
        <f t="shared" si="253"/>
        <v>0</v>
      </c>
      <c r="AP533" s="3">
        <f t="shared" si="254"/>
        <v>0</v>
      </c>
      <c r="AQ533" s="3">
        <f t="shared" si="255"/>
        <v>0</v>
      </c>
      <c r="AS533" s="3" t="e">
        <f t="shared" si="256"/>
        <v>#REF!</v>
      </c>
      <c r="AU533" s="3" t="e">
        <f t="shared" si="257"/>
        <v>#NAME?</v>
      </c>
      <c r="AW533" s="3">
        <f t="shared" si="258"/>
        <v>0</v>
      </c>
      <c r="AX533" s="3">
        <f t="shared" si="259"/>
        <v>0</v>
      </c>
      <c r="AY533" s="3">
        <f t="shared" si="260"/>
        <v>0</v>
      </c>
      <c r="AZ533" s="3">
        <f t="shared" si="261"/>
        <v>0</v>
      </c>
      <c r="BA533" s="3">
        <f t="shared" si="262"/>
        <v>0</v>
      </c>
      <c r="BB533" s="3">
        <f t="shared" si="263"/>
        <v>0</v>
      </c>
    </row>
    <row r="534" spans="2:54" x14ac:dyDescent="0.35">
      <c r="B534" s="14">
        <v>507</v>
      </c>
      <c r="C534" s="13"/>
      <c r="D534" s="13"/>
      <c r="E534" s="130"/>
      <c r="F534" s="130"/>
      <c r="G534" s="129" t="str">
        <f t="shared" si="231"/>
        <v/>
      </c>
      <c r="H534" s="128"/>
      <c r="I534" s="189"/>
      <c r="J534" s="128"/>
      <c r="K534" s="127"/>
      <c r="L534" s="127"/>
      <c r="M534" s="126"/>
      <c r="N534" s="7"/>
      <c r="O534" s="6"/>
      <c r="P534" s="6"/>
      <c r="Q534" s="125" t="str">
        <f t="shared" si="232"/>
        <v/>
      </c>
      <c r="R534" s="124" t="str">
        <f t="shared" si="233"/>
        <v/>
      </c>
      <c r="S534" s="123">
        <f t="shared" si="234"/>
        <v>0</v>
      </c>
      <c r="T534" s="122">
        <f t="shared" si="235"/>
        <v>0</v>
      </c>
      <c r="U534" s="123">
        <f t="shared" si="236"/>
        <v>0</v>
      </c>
      <c r="V534" s="122">
        <f t="shared" si="237"/>
        <v>0</v>
      </c>
      <c r="W534" s="123">
        <f t="shared" si="238"/>
        <v>0</v>
      </c>
      <c r="X534" s="122">
        <f t="shared" si="239"/>
        <v>0</v>
      </c>
      <c r="Y534" s="123">
        <f t="shared" si="240"/>
        <v>0</v>
      </c>
      <c r="Z534" s="122">
        <f t="shared" si="241"/>
        <v>0</v>
      </c>
      <c r="AA534" s="123">
        <f t="shared" si="242"/>
        <v>0</v>
      </c>
      <c r="AB534" s="122">
        <f t="shared" si="243"/>
        <v>0</v>
      </c>
      <c r="AD534" s="3" t="str">
        <f t="shared" si="244"/>
        <v>False</v>
      </c>
      <c r="AE534" s="3" t="str">
        <f t="shared" si="245"/>
        <v>true</v>
      </c>
      <c r="AF534" s="3" t="e">
        <f>VLOOKUP(C534,#REF!,2,FALSE)</f>
        <v>#REF!</v>
      </c>
      <c r="AG534" s="3" t="e">
        <f t="shared" si="246"/>
        <v>#REF!</v>
      </c>
      <c r="AH534" s="3">
        <f t="shared" si="247"/>
        <v>0</v>
      </c>
      <c r="AI534" s="3">
        <f t="shared" si="248"/>
        <v>0</v>
      </c>
      <c r="AJ534" s="3">
        <f t="shared" si="249"/>
        <v>0</v>
      </c>
      <c r="AL534" s="3">
        <f t="shared" si="250"/>
        <v>0</v>
      </c>
      <c r="AM534" s="3">
        <f t="shared" si="251"/>
        <v>0</v>
      </c>
      <c r="AN534" s="3">
        <f t="shared" si="252"/>
        <v>0</v>
      </c>
      <c r="AO534" s="3">
        <f t="shared" si="253"/>
        <v>0</v>
      </c>
      <c r="AP534" s="3">
        <f t="shared" si="254"/>
        <v>0</v>
      </c>
      <c r="AQ534" s="3">
        <f t="shared" si="255"/>
        <v>0</v>
      </c>
      <c r="AS534" s="3" t="e">
        <f t="shared" si="256"/>
        <v>#REF!</v>
      </c>
      <c r="AU534" s="3" t="e">
        <f t="shared" si="257"/>
        <v>#NAME?</v>
      </c>
      <c r="AW534" s="3">
        <f t="shared" si="258"/>
        <v>0</v>
      </c>
      <c r="AX534" s="3">
        <f t="shared" si="259"/>
        <v>0</v>
      </c>
      <c r="AY534" s="3">
        <f t="shared" si="260"/>
        <v>0</v>
      </c>
      <c r="AZ534" s="3">
        <f t="shared" si="261"/>
        <v>0</v>
      </c>
      <c r="BA534" s="3">
        <f t="shared" si="262"/>
        <v>0</v>
      </c>
      <c r="BB534" s="3">
        <f t="shared" si="263"/>
        <v>0</v>
      </c>
    </row>
    <row r="535" spans="2:54" x14ac:dyDescent="0.35">
      <c r="B535" s="14">
        <v>508</v>
      </c>
      <c r="C535" s="13"/>
      <c r="D535" s="13"/>
      <c r="E535" s="130"/>
      <c r="F535" s="130"/>
      <c r="G535" s="129" t="str">
        <f t="shared" si="231"/>
        <v/>
      </c>
      <c r="H535" s="128"/>
      <c r="I535" s="189"/>
      <c r="J535" s="128"/>
      <c r="K535" s="127"/>
      <c r="L535" s="127"/>
      <c r="M535" s="126"/>
      <c r="N535" s="7"/>
      <c r="O535" s="6"/>
      <c r="P535" s="6"/>
      <c r="Q535" s="125" t="str">
        <f t="shared" si="232"/>
        <v/>
      </c>
      <c r="R535" s="124" t="str">
        <f t="shared" si="233"/>
        <v/>
      </c>
      <c r="S535" s="123">
        <f t="shared" si="234"/>
        <v>0</v>
      </c>
      <c r="T535" s="122">
        <f t="shared" si="235"/>
        <v>0</v>
      </c>
      <c r="U535" s="123">
        <f t="shared" si="236"/>
        <v>0</v>
      </c>
      <c r="V535" s="122">
        <f t="shared" si="237"/>
        <v>0</v>
      </c>
      <c r="W535" s="123">
        <f t="shared" si="238"/>
        <v>0</v>
      </c>
      <c r="X535" s="122">
        <f t="shared" si="239"/>
        <v>0</v>
      </c>
      <c r="Y535" s="123">
        <f t="shared" si="240"/>
        <v>0</v>
      </c>
      <c r="Z535" s="122">
        <f t="shared" si="241"/>
        <v>0</v>
      </c>
      <c r="AA535" s="123">
        <f t="shared" si="242"/>
        <v>0</v>
      </c>
      <c r="AB535" s="122">
        <f t="shared" si="243"/>
        <v>0</v>
      </c>
      <c r="AD535" s="3" t="str">
        <f t="shared" si="244"/>
        <v>False</v>
      </c>
      <c r="AE535" s="3" t="str">
        <f t="shared" si="245"/>
        <v>true</v>
      </c>
      <c r="AF535" s="3" t="e">
        <f>VLOOKUP(C535,#REF!,2,FALSE)</f>
        <v>#REF!</v>
      </c>
      <c r="AG535" s="3" t="e">
        <f t="shared" si="246"/>
        <v>#REF!</v>
      </c>
      <c r="AH535" s="3">
        <f t="shared" si="247"/>
        <v>0</v>
      </c>
      <c r="AI535" s="3">
        <f t="shared" si="248"/>
        <v>0</v>
      </c>
      <c r="AJ535" s="3">
        <f t="shared" si="249"/>
        <v>0</v>
      </c>
      <c r="AL535" s="3">
        <f t="shared" si="250"/>
        <v>0</v>
      </c>
      <c r="AM535" s="3">
        <f t="shared" si="251"/>
        <v>0</v>
      </c>
      <c r="AN535" s="3">
        <f t="shared" si="252"/>
        <v>0</v>
      </c>
      <c r="AO535" s="3">
        <f t="shared" si="253"/>
        <v>0</v>
      </c>
      <c r="AP535" s="3">
        <f t="shared" si="254"/>
        <v>0</v>
      </c>
      <c r="AQ535" s="3">
        <f t="shared" si="255"/>
        <v>0</v>
      </c>
      <c r="AS535" s="3" t="e">
        <f t="shared" si="256"/>
        <v>#REF!</v>
      </c>
      <c r="AU535" s="3" t="e">
        <f t="shared" si="257"/>
        <v>#NAME?</v>
      </c>
      <c r="AW535" s="3">
        <f t="shared" si="258"/>
        <v>0</v>
      </c>
      <c r="AX535" s="3">
        <f t="shared" si="259"/>
        <v>0</v>
      </c>
      <c r="AY535" s="3">
        <f t="shared" si="260"/>
        <v>0</v>
      </c>
      <c r="AZ535" s="3">
        <f t="shared" si="261"/>
        <v>0</v>
      </c>
      <c r="BA535" s="3">
        <f t="shared" si="262"/>
        <v>0</v>
      </c>
      <c r="BB535" s="3">
        <f t="shared" si="263"/>
        <v>0</v>
      </c>
    </row>
    <row r="536" spans="2:54" x14ac:dyDescent="0.35">
      <c r="B536" s="14">
        <v>509</v>
      </c>
      <c r="C536" s="13"/>
      <c r="D536" s="13"/>
      <c r="E536" s="130"/>
      <c r="F536" s="130"/>
      <c r="G536" s="129" t="str">
        <f t="shared" si="231"/>
        <v/>
      </c>
      <c r="H536" s="128"/>
      <c r="I536" s="189"/>
      <c r="J536" s="128"/>
      <c r="K536" s="127"/>
      <c r="L536" s="127"/>
      <c r="M536" s="126"/>
      <c r="N536" s="7"/>
      <c r="O536" s="6"/>
      <c r="P536" s="6"/>
      <c r="Q536" s="125" t="str">
        <f t="shared" si="232"/>
        <v/>
      </c>
      <c r="R536" s="124" t="str">
        <f t="shared" si="233"/>
        <v/>
      </c>
      <c r="S536" s="123">
        <f t="shared" si="234"/>
        <v>0</v>
      </c>
      <c r="T536" s="122">
        <f t="shared" si="235"/>
        <v>0</v>
      </c>
      <c r="U536" s="123">
        <f t="shared" si="236"/>
        <v>0</v>
      </c>
      <c r="V536" s="122">
        <f t="shared" si="237"/>
        <v>0</v>
      </c>
      <c r="W536" s="123">
        <f t="shared" si="238"/>
        <v>0</v>
      </c>
      <c r="X536" s="122">
        <f t="shared" si="239"/>
        <v>0</v>
      </c>
      <c r="Y536" s="123">
        <f t="shared" si="240"/>
        <v>0</v>
      </c>
      <c r="Z536" s="122">
        <f t="shared" si="241"/>
        <v>0</v>
      </c>
      <c r="AA536" s="123">
        <f t="shared" si="242"/>
        <v>0</v>
      </c>
      <c r="AB536" s="122">
        <f t="shared" si="243"/>
        <v>0</v>
      </c>
      <c r="AD536" s="3" t="str">
        <f t="shared" si="244"/>
        <v>False</v>
      </c>
      <c r="AE536" s="3" t="str">
        <f t="shared" si="245"/>
        <v>true</v>
      </c>
      <c r="AF536" s="3" t="e">
        <f>VLOOKUP(C536,#REF!,2,FALSE)</f>
        <v>#REF!</v>
      </c>
      <c r="AG536" s="3" t="e">
        <f t="shared" si="246"/>
        <v>#REF!</v>
      </c>
      <c r="AH536" s="3">
        <f t="shared" si="247"/>
        <v>0</v>
      </c>
      <c r="AI536" s="3">
        <f t="shared" si="248"/>
        <v>0</v>
      </c>
      <c r="AJ536" s="3">
        <f t="shared" si="249"/>
        <v>0</v>
      </c>
      <c r="AL536" s="3">
        <f t="shared" si="250"/>
        <v>0</v>
      </c>
      <c r="AM536" s="3">
        <f t="shared" si="251"/>
        <v>0</v>
      </c>
      <c r="AN536" s="3">
        <f t="shared" si="252"/>
        <v>0</v>
      </c>
      <c r="AO536" s="3">
        <f t="shared" si="253"/>
        <v>0</v>
      </c>
      <c r="AP536" s="3">
        <f t="shared" si="254"/>
        <v>0</v>
      </c>
      <c r="AQ536" s="3">
        <f t="shared" si="255"/>
        <v>0</v>
      </c>
      <c r="AS536" s="3" t="e">
        <f t="shared" si="256"/>
        <v>#REF!</v>
      </c>
      <c r="AU536" s="3" t="e">
        <f t="shared" si="257"/>
        <v>#NAME?</v>
      </c>
      <c r="AW536" s="3">
        <f t="shared" si="258"/>
        <v>0</v>
      </c>
      <c r="AX536" s="3">
        <f t="shared" si="259"/>
        <v>0</v>
      </c>
      <c r="AY536" s="3">
        <f t="shared" si="260"/>
        <v>0</v>
      </c>
      <c r="AZ536" s="3">
        <f t="shared" si="261"/>
        <v>0</v>
      </c>
      <c r="BA536" s="3">
        <f t="shared" si="262"/>
        <v>0</v>
      </c>
      <c r="BB536" s="3">
        <f t="shared" si="263"/>
        <v>0</v>
      </c>
    </row>
    <row r="537" spans="2:54" x14ac:dyDescent="0.35">
      <c r="B537" s="14">
        <v>510</v>
      </c>
      <c r="C537" s="13"/>
      <c r="D537" s="13"/>
      <c r="E537" s="130"/>
      <c r="F537" s="130"/>
      <c r="G537" s="129" t="str">
        <f t="shared" si="231"/>
        <v/>
      </c>
      <c r="H537" s="128"/>
      <c r="I537" s="189"/>
      <c r="J537" s="128"/>
      <c r="K537" s="127"/>
      <c r="L537" s="127"/>
      <c r="M537" s="126"/>
      <c r="N537" s="7"/>
      <c r="O537" s="6"/>
      <c r="P537" s="6"/>
      <c r="Q537" s="125" t="str">
        <f t="shared" si="232"/>
        <v/>
      </c>
      <c r="R537" s="124" t="str">
        <f t="shared" si="233"/>
        <v/>
      </c>
      <c r="S537" s="123">
        <f t="shared" si="234"/>
        <v>0</v>
      </c>
      <c r="T537" s="122">
        <f t="shared" si="235"/>
        <v>0</v>
      </c>
      <c r="U537" s="123">
        <f t="shared" si="236"/>
        <v>0</v>
      </c>
      <c r="V537" s="122">
        <f t="shared" si="237"/>
        <v>0</v>
      </c>
      <c r="W537" s="123">
        <f t="shared" si="238"/>
        <v>0</v>
      </c>
      <c r="X537" s="122">
        <f t="shared" si="239"/>
        <v>0</v>
      </c>
      <c r="Y537" s="123">
        <f t="shared" si="240"/>
        <v>0</v>
      </c>
      <c r="Z537" s="122">
        <f t="shared" si="241"/>
        <v>0</v>
      </c>
      <c r="AA537" s="123">
        <f t="shared" si="242"/>
        <v>0</v>
      </c>
      <c r="AB537" s="122">
        <f t="shared" si="243"/>
        <v>0</v>
      </c>
      <c r="AD537" s="3" t="str">
        <f t="shared" si="244"/>
        <v>False</v>
      </c>
      <c r="AE537" s="3" t="str">
        <f t="shared" si="245"/>
        <v>true</v>
      </c>
      <c r="AF537" s="3" t="e">
        <f>VLOOKUP(C537,#REF!,2,FALSE)</f>
        <v>#REF!</v>
      </c>
      <c r="AG537" s="3" t="e">
        <f t="shared" si="246"/>
        <v>#REF!</v>
      </c>
      <c r="AH537" s="3">
        <f t="shared" si="247"/>
        <v>0</v>
      </c>
      <c r="AI537" s="3">
        <f t="shared" si="248"/>
        <v>0</v>
      </c>
      <c r="AJ537" s="3">
        <f t="shared" si="249"/>
        <v>0</v>
      </c>
      <c r="AL537" s="3">
        <f t="shared" si="250"/>
        <v>0</v>
      </c>
      <c r="AM537" s="3">
        <f t="shared" si="251"/>
        <v>0</v>
      </c>
      <c r="AN537" s="3">
        <f t="shared" si="252"/>
        <v>0</v>
      </c>
      <c r="AO537" s="3">
        <f t="shared" si="253"/>
        <v>0</v>
      </c>
      <c r="AP537" s="3">
        <f t="shared" si="254"/>
        <v>0</v>
      </c>
      <c r="AQ537" s="3">
        <f t="shared" si="255"/>
        <v>0</v>
      </c>
      <c r="AS537" s="3" t="e">
        <f t="shared" si="256"/>
        <v>#REF!</v>
      </c>
      <c r="AU537" s="3" t="e">
        <f t="shared" si="257"/>
        <v>#NAME?</v>
      </c>
      <c r="AW537" s="3">
        <f t="shared" si="258"/>
        <v>0</v>
      </c>
      <c r="AX537" s="3">
        <f t="shared" si="259"/>
        <v>0</v>
      </c>
      <c r="AY537" s="3">
        <f t="shared" si="260"/>
        <v>0</v>
      </c>
      <c r="AZ537" s="3">
        <f t="shared" si="261"/>
        <v>0</v>
      </c>
      <c r="BA537" s="3">
        <f t="shared" si="262"/>
        <v>0</v>
      </c>
      <c r="BB537" s="3">
        <f t="shared" si="263"/>
        <v>0</v>
      </c>
    </row>
    <row r="538" spans="2:54" x14ac:dyDescent="0.35">
      <c r="B538" s="14">
        <v>511</v>
      </c>
      <c r="C538" s="13"/>
      <c r="D538" s="13"/>
      <c r="E538" s="130"/>
      <c r="F538" s="130"/>
      <c r="G538" s="129" t="str">
        <f t="shared" si="231"/>
        <v/>
      </c>
      <c r="H538" s="128"/>
      <c r="I538" s="189"/>
      <c r="J538" s="128"/>
      <c r="K538" s="127"/>
      <c r="L538" s="127"/>
      <c r="M538" s="126"/>
      <c r="N538" s="7"/>
      <c r="O538" s="6"/>
      <c r="P538" s="6"/>
      <c r="Q538" s="125" t="str">
        <f t="shared" si="232"/>
        <v/>
      </c>
      <c r="R538" s="124" t="str">
        <f t="shared" si="233"/>
        <v/>
      </c>
      <c r="S538" s="123">
        <f t="shared" si="234"/>
        <v>0</v>
      </c>
      <c r="T538" s="122">
        <f t="shared" si="235"/>
        <v>0</v>
      </c>
      <c r="U538" s="123">
        <f t="shared" si="236"/>
        <v>0</v>
      </c>
      <c r="V538" s="122">
        <f t="shared" si="237"/>
        <v>0</v>
      </c>
      <c r="W538" s="123">
        <f t="shared" si="238"/>
        <v>0</v>
      </c>
      <c r="X538" s="122">
        <f t="shared" si="239"/>
        <v>0</v>
      </c>
      <c r="Y538" s="123">
        <f t="shared" si="240"/>
        <v>0</v>
      </c>
      <c r="Z538" s="122">
        <f t="shared" si="241"/>
        <v>0</v>
      </c>
      <c r="AA538" s="123">
        <f t="shared" si="242"/>
        <v>0</v>
      </c>
      <c r="AB538" s="122">
        <f t="shared" si="243"/>
        <v>0</v>
      </c>
      <c r="AD538" s="3" t="str">
        <f t="shared" si="244"/>
        <v>False</v>
      </c>
      <c r="AE538" s="3" t="str">
        <f t="shared" si="245"/>
        <v>true</v>
      </c>
      <c r="AF538" s="3" t="e">
        <f>VLOOKUP(C538,#REF!,2,FALSE)</f>
        <v>#REF!</v>
      </c>
      <c r="AG538" s="3" t="e">
        <f t="shared" si="246"/>
        <v>#REF!</v>
      </c>
      <c r="AH538" s="3">
        <f t="shared" si="247"/>
        <v>0</v>
      </c>
      <c r="AI538" s="3">
        <f t="shared" si="248"/>
        <v>0</v>
      </c>
      <c r="AJ538" s="3">
        <f t="shared" si="249"/>
        <v>0</v>
      </c>
      <c r="AL538" s="3">
        <f t="shared" si="250"/>
        <v>0</v>
      </c>
      <c r="AM538" s="3">
        <f t="shared" si="251"/>
        <v>0</v>
      </c>
      <c r="AN538" s="3">
        <f t="shared" si="252"/>
        <v>0</v>
      </c>
      <c r="AO538" s="3">
        <f t="shared" si="253"/>
        <v>0</v>
      </c>
      <c r="AP538" s="3">
        <f t="shared" si="254"/>
        <v>0</v>
      </c>
      <c r="AQ538" s="3">
        <f t="shared" si="255"/>
        <v>0</v>
      </c>
      <c r="AS538" s="3" t="e">
        <f t="shared" si="256"/>
        <v>#REF!</v>
      </c>
      <c r="AU538" s="3" t="e">
        <f t="shared" si="257"/>
        <v>#NAME?</v>
      </c>
      <c r="AW538" s="3">
        <f t="shared" si="258"/>
        <v>0</v>
      </c>
      <c r="AX538" s="3">
        <f t="shared" si="259"/>
        <v>0</v>
      </c>
      <c r="AY538" s="3">
        <f t="shared" si="260"/>
        <v>0</v>
      </c>
      <c r="AZ538" s="3">
        <f t="shared" si="261"/>
        <v>0</v>
      </c>
      <c r="BA538" s="3">
        <f t="shared" si="262"/>
        <v>0</v>
      </c>
      <c r="BB538" s="3">
        <f t="shared" si="263"/>
        <v>0</v>
      </c>
    </row>
    <row r="539" spans="2:54" x14ac:dyDescent="0.35">
      <c r="B539" s="14">
        <v>512</v>
      </c>
      <c r="C539" s="13"/>
      <c r="D539" s="13"/>
      <c r="E539" s="130"/>
      <c r="F539" s="130"/>
      <c r="G539" s="129" t="str">
        <f t="shared" si="231"/>
        <v/>
      </c>
      <c r="H539" s="128"/>
      <c r="I539" s="189"/>
      <c r="J539" s="128"/>
      <c r="K539" s="127"/>
      <c r="L539" s="127"/>
      <c r="M539" s="126"/>
      <c r="N539" s="7"/>
      <c r="O539" s="6"/>
      <c r="P539" s="6"/>
      <c r="Q539" s="125" t="str">
        <f t="shared" si="232"/>
        <v/>
      </c>
      <c r="R539" s="124" t="str">
        <f t="shared" si="233"/>
        <v/>
      </c>
      <c r="S539" s="123">
        <f t="shared" si="234"/>
        <v>0</v>
      </c>
      <c r="T539" s="122">
        <f t="shared" si="235"/>
        <v>0</v>
      </c>
      <c r="U539" s="123">
        <f t="shared" si="236"/>
        <v>0</v>
      </c>
      <c r="V539" s="122">
        <f t="shared" si="237"/>
        <v>0</v>
      </c>
      <c r="W539" s="123">
        <f t="shared" si="238"/>
        <v>0</v>
      </c>
      <c r="X539" s="122">
        <f t="shared" si="239"/>
        <v>0</v>
      </c>
      <c r="Y539" s="123">
        <f t="shared" si="240"/>
        <v>0</v>
      </c>
      <c r="Z539" s="122">
        <f t="shared" si="241"/>
        <v>0</v>
      </c>
      <c r="AA539" s="123">
        <f t="shared" si="242"/>
        <v>0</v>
      </c>
      <c r="AB539" s="122">
        <f t="shared" si="243"/>
        <v>0</v>
      </c>
      <c r="AD539" s="3" t="str">
        <f t="shared" si="244"/>
        <v>False</v>
      </c>
      <c r="AE539" s="3" t="str">
        <f t="shared" si="245"/>
        <v>true</v>
      </c>
      <c r="AF539" s="3" t="e">
        <f>VLOOKUP(C539,#REF!,2,FALSE)</f>
        <v>#REF!</v>
      </c>
      <c r="AG539" s="3" t="e">
        <f t="shared" si="246"/>
        <v>#REF!</v>
      </c>
      <c r="AH539" s="3">
        <f t="shared" si="247"/>
        <v>0</v>
      </c>
      <c r="AI539" s="3">
        <f t="shared" si="248"/>
        <v>0</v>
      </c>
      <c r="AJ539" s="3">
        <f t="shared" si="249"/>
        <v>0</v>
      </c>
      <c r="AL539" s="3">
        <f t="shared" si="250"/>
        <v>0</v>
      </c>
      <c r="AM539" s="3">
        <f t="shared" si="251"/>
        <v>0</v>
      </c>
      <c r="AN539" s="3">
        <f t="shared" si="252"/>
        <v>0</v>
      </c>
      <c r="AO539" s="3">
        <f t="shared" si="253"/>
        <v>0</v>
      </c>
      <c r="AP539" s="3">
        <f t="shared" si="254"/>
        <v>0</v>
      </c>
      <c r="AQ539" s="3">
        <f t="shared" si="255"/>
        <v>0</v>
      </c>
      <c r="AS539" s="3" t="e">
        <f t="shared" si="256"/>
        <v>#REF!</v>
      </c>
      <c r="AU539" s="3" t="e">
        <f t="shared" si="257"/>
        <v>#NAME?</v>
      </c>
      <c r="AW539" s="3">
        <f t="shared" si="258"/>
        <v>0</v>
      </c>
      <c r="AX539" s="3">
        <f t="shared" si="259"/>
        <v>0</v>
      </c>
      <c r="AY539" s="3">
        <f t="shared" si="260"/>
        <v>0</v>
      </c>
      <c r="AZ539" s="3">
        <f t="shared" si="261"/>
        <v>0</v>
      </c>
      <c r="BA539" s="3">
        <f t="shared" si="262"/>
        <v>0</v>
      </c>
      <c r="BB539" s="3">
        <f t="shared" si="263"/>
        <v>0</v>
      </c>
    </row>
    <row r="540" spans="2:54" x14ac:dyDescent="0.35">
      <c r="B540" s="14">
        <v>513</v>
      </c>
      <c r="C540" s="13"/>
      <c r="D540" s="13"/>
      <c r="E540" s="130"/>
      <c r="F540" s="130"/>
      <c r="G540" s="129" t="str">
        <f t="shared" ref="G540:G603" si="264">IF(D540="","",IF(E540&lt;&gt;"",VLOOKUP(E540,Lookup_LOWCode,2,FALSE),VLOOKUP(D540,Lookup_ActualLOWCode,2,FALSE)))</f>
        <v/>
      </c>
      <c r="H540" s="128"/>
      <c r="I540" s="189"/>
      <c r="J540" s="128"/>
      <c r="K540" s="127"/>
      <c r="L540" s="127"/>
      <c r="M540" s="126"/>
      <c r="N540" s="7"/>
      <c r="O540" s="6"/>
      <c r="P540" s="6"/>
      <c r="Q540" s="125" t="str">
        <f t="shared" ref="Q540:Q603" si="265">IF(N540&lt;&gt;"",P540/N540,"")</f>
        <v/>
      </c>
      <c r="R540" s="124" t="str">
        <f t="shared" ref="R540:R603" si="266">IF(O540&lt;&gt;"",P540/O540,"")</f>
        <v/>
      </c>
      <c r="S540" s="123">
        <f t="shared" ref="S540:S603" si="267">IF($N540&lt;&gt;0,$N540,IF($O540&lt;&gt;0,$O540/VLOOKUP($G540,Lookup_MaterialLowCode,7,FALSE),0))</f>
        <v>0</v>
      </c>
      <c r="T540" s="122">
        <f t="shared" ref="T540:T603" si="268">IF($O540&lt;&gt;0,$O540,IF($N540&lt;&gt;0,$N540*VLOOKUP($G540,Lookup_MaterialLowCode,7,FALSE),0))</f>
        <v>0</v>
      </c>
      <c r="U540" s="123">
        <f t="shared" ref="U540:U603" si="269">IF(AE540="true",S540,0)</f>
        <v>0</v>
      </c>
      <c r="V540" s="122">
        <f t="shared" ref="V540:V603" si="270">IF(AE540="true",T540,0)</f>
        <v>0</v>
      </c>
      <c r="W540" s="123">
        <f t="shared" ref="W540:W603" si="271">IF(AE540="false",S540,0)</f>
        <v>0</v>
      </c>
      <c r="X540" s="122">
        <f t="shared" ref="X540:X603" si="272">IF(AE540="false",T540,0)</f>
        <v>0</v>
      </c>
      <c r="Y540" s="123">
        <f t="shared" ref="Y540:Y603" si="273">W540-(W540*L540)</f>
        <v>0</v>
      </c>
      <c r="Z540" s="122">
        <f t="shared" ref="Z540:Z603" si="274">X540-(X540*L540)</f>
        <v>0</v>
      </c>
      <c r="AA540" s="123">
        <f t="shared" ref="AA540:AA603" si="275">W540*L540</f>
        <v>0</v>
      </c>
      <c r="AB540" s="122">
        <f t="shared" ref="AB540:AB603" si="276">X540*L540</f>
        <v>0</v>
      </c>
      <c r="AD540" s="3" t="str">
        <f t="shared" ref="AD540:AD603" si="277">IF(G540="Specify LOW Code",IF(E540&lt;&gt;"","False","True"),"False")</f>
        <v>False</v>
      </c>
      <c r="AE540" s="3" t="str">
        <f t="shared" ref="AE540:AE603" si="278">IF(H540="Off-Site mixed","false",IF(H540="Off-Site segregated","false","true"))</f>
        <v>true</v>
      </c>
      <c r="AF540" s="3" t="e">
        <f>VLOOKUP(C540,#REF!,2,FALSE)</f>
        <v>#REF!</v>
      </c>
      <c r="AG540" s="3" t="e">
        <f t="shared" ref="AG540:AG603" si="279">AF540&amp;D540</f>
        <v>#REF!</v>
      </c>
      <c r="AH540" s="3">
        <f t="shared" ref="AH540:AH603" si="280">IF(AE540="true",0,VLOOKUP(J540,Lookup_MyDestinations,6,FALSE))</f>
        <v>0</v>
      </c>
      <c r="AI540" s="3">
        <f t="shared" ref="AI540:AI603" si="281">IF(AE540="true",0,VLOOKUP(J540,Lookup_MyDestinations,5,FALSE))</f>
        <v>0</v>
      </c>
      <c r="AJ540" s="3">
        <f t="shared" ref="AJ540:AJ603" si="282">IF(AE540="true", 0,VLOOKUP(J540,Lookup_MyDestinations,4,FALSE))</f>
        <v>0</v>
      </c>
      <c r="AL540" s="3">
        <f t="shared" ref="AL540:AL603" si="283">$AH540*$W540</f>
        <v>0</v>
      </c>
      <c r="AM540" s="3">
        <f t="shared" ref="AM540:AM603" si="284">$AH540*$X540</f>
        <v>0</v>
      </c>
      <c r="AN540" s="3">
        <f t="shared" ref="AN540:AN603" si="285">$AI540*$W540</f>
        <v>0</v>
      </c>
      <c r="AO540" s="3">
        <f t="shared" ref="AO540:AO603" si="286">$AI540*$X540</f>
        <v>0</v>
      </c>
      <c r="AP540" s="3">
        <f t="shared" ref="AP540:AP603" si="287">$AJ540*$W540</f>
        <v>0</v>
      </c>
      <c r="AQ540" s="3">
        <f t="shared" ref="AQ540:AQ603" si="288">$AJ540*$X540</f>
        <v>0</v>
      </c>
      <c r="AS540" s="3" t="e">
        <f t="shared" ref="AS540:AS603" si="289">AF540&amp;G540</f>
        <v>#REF!</v>
      </c>
      <c r="AU540" s="3" t="e">
        <f t="shared" ref="AU540:AU603" si="290">VLOOKUP(D540,Lookup_WasteStreamLOWCode,4,FALSE)</f>
        <v>#NAME?</v>
      </c>
      <c r="AW540" s="3">
        <f t="shared" ref="AW540:AW603" si="291">IF(H540="On-site recovery",S540,0)</f>
        <v>0</v>
      </c>
      <c r="AX540" s="3">
        <f t="shared" ref="AX540:AX603" si="292">IF(H540="On-site recovery",T540,0)</f>
        <v>0</v>
      </c>
      <c r="AY540" s="3">
        <f t="shared" ref="AY540:AY603" si="293">IF(H540="On-site recycled",S540,0)</f>
        <v>0</v>
      </c>
      <c r="AZ540" s="3">
        <f t="shared" ref="AZ540:AZ603" si="294">IF(H540="On-site recycled",T540,0)</f>
        <v>0</v>
      </c>
      <c r="BA540" s="3">
        <f t="shared" ref="BA540:BA603" si="295">IF(H540="On-site re-use",S540,0)</f>
        <v>0</v>
      </c>
      <c r="BB540" s="3">
        <f t="shared" ref="BB540:BB603" si="296">IF(H540="On-site re-use",T540,0)</f>
        <v>0</v>
      </c>
    </row>
    <row r="541" spans="2:54" x14ac:dyDescent="0.35">
      <c r="B541" s="14">
        <v>514</v>
      </c>
      <c r="C541" s="13"/>
      <c r="D541" s="13"/>
      <c r="E541" s="130"/>
      <c r="F541" s="130"/>
      <c r="G541" s="129" t="str">
        <f t="shared" si="264"/>
        <v/>
      </c>
      <c r="H541" s="128"/>
      <c r="I541" s="189"/>
      <c r="J541" s="128"/>
      <c r="K541" s="127"/>
      <c r="L541" s="127"/>
      <c r="M541" s="126"/>
      <c r="N541" s="7"/>
      <c r="O541" s="6"/>
      <c r="P541" s="6"/>
      <c r="Q541" s="125" t="str">
        <f t="shared" si="265"/>
        <v/>
      </c>
      <c r="R541" s="124" t="str">
        <f t="shared" si="266"/>
        <v/>
      </c>
      <c r="S541" s="123">
        <f t="shared" si="267"/>
        <v>0</v>
      </c>
      <c r="T541" s="122">
        <f t="shared" si="268"/>
        <v>0</v>
      </c>
      <c r="U541" s="123">
        <f t="shared" si="269"/>
        <v>0</v>
      </c>
      <c r="V541" s="122">
        <f t="shared" si="270"/>
        <v>0</v>
      </c>
      <c r="W541" s="123">
        <f t="shared" si="271"/>
        <v>0</v>
      </c>
      <c r="X541" s="122">
        <f t="shared" si="272"/>
        <v>0</v>
      </c>
      <c r="Y541" s="123">
        <f t="shared" si="273"/>
        <v>0</v>
      </c>
      <c r="Z541" s="122">
        <f t="shared" si="274"/>
        <v>0</v>
      </c>
      <c r="AA541" s="123">
        <f t="shared" si="275"/>
        <v>0</v>
      </c>
      <c r="AB541" s="122">
        <f t="shared" si="276"/>
        <v>0</v>
      </c>
      <c r="AD541" s="3" t="str">
        <f t="shared" si="277"/>
        <v>False</v>
      </c>
      <c r="AE541" s="3" t="str">
        <f t="shared" si="278"/>
        <v>true</v>
      </c>
      <c r="AF541" s="3" t="e">
        <f>VLOOKUP(C541,#REF!,2,FALSE)</f>
        <v>#REF!</v>
      </c>
      <c r="AG541" s="3" t="e">
        <f t="shared" si="279"/>
        <v>#REF!</v>
      </c>
      <c r="AH541" s="3">
        <f t="shared" si="280"/>
        <v>0</v>
      </c>
      <c r="AI541" s="3">
        <f t="shared" si="281"/>
        <v>0</v>
      </c>
      <c r="AJ541" s="3">
        <f t="shared" si="282"/>
        <v>0</v>
      </c>
      <c r="AL541" s="3">
        <f t="shared" si="283"/>
        <v>0</v>
      </c>
      <c r="AM541" s="3">
        <f t="shared" si="284"/>
        <v>0</v>
      </c>
      <c r="AN541" s="3">
        <f t="shared" si="285"/>
        <v>0</v>
      </c>
      <c r="AO541" s="3">
        <f t="shared" si="286"/>
        <v>0</v>
      </c>
      <c r="AP541" s="3">
        <f t="shared" si="287"/>
        <v>0</v>
      </c>
      <c r="AQ541" s="3">
        <f t="shared" si="288"/>
        <v>0</v>
      </c>
      <c r="AS541" s="3" t="e">
        <f t="shared" si="289"/>
        <v>#REF!</v>
      </c>
      <c r="AU541" s="3" t="e">
        <f t="shared" si="290"/>
        <v>#NAME?</v>
      </c>
      <c r="AW541" s="3">
        <f t="shared" si="291"/>
        <v>0</v>
      </c>
      <c r="AX541" s="3">
        <f t="shared" si="292"/>
        <v>0</v>
      </c>
      <c r="AY541" s="3">
        <f t="shared" si="293"/>
        <v>0</v>
      </c>
      <c r="AZ541" s="3">
        <f t="shared" si="294"/>
        <v>0</v>
      </c>
      <c r="BA541" s="3">
        <f t="shared" si="295"/>
        <v>0</v>
      </c>
      <c r="BB541" s="3">
        <f t="shared" si="296"/>
        <v>0</v>
      </c>
    </row>
    <row r="542" spans="2:54" x14ac:dyDescent="0.35">
      <c r="B542" s="14">
        <v>515</v>
      </c>
      <c r="C542" s="13"/>
      <c r="D542" s="13"/>
      <c r="E542" s="130"/>
      <c r="F542" s="130"/>
      <c r="G542" s="129" t="str">
        <f t="shared" si="264"/>
        <v/>
      </c>
      <c r="H542" s="128"/>
      <c r="I542" s="189"/>
      <c r="J542" s="128"/>
      <c r="K542" s="127"/>
      <c r="L542" s="127"/>
      <c r="M542" s="126"/>
      <c r="N542" s="7"/>
      <c r="O542" s="6"/>
      <c r="P542" s="6"/>
      <c r="Q542" s="125" t="str">
        <f t="shared" si="265"/>
        <v/>
      </c>
      <c r="R542" s="124" t="str">
        <f t="shared" si="266"/>
        <v/>
      </c>
      <c r="S542" s="123">
        <f t="shared" si="267"/>
        <v>0</v>
      </c>
      <c r="T542" s="122">
        <f t="shared" si="268"/>
        <v>0</v>
      </c>
      <c r="U542" s="123">
        <f t="shared" si="269"/>
        <v>0</v>
      </c>
      <c r="V542" s="122">
        <f t="shared" si="270"/>
        <v>0</v>
      </c>
      <c r="W542" s="123">
        <f t="shared" si="271"/>
        <v>0</v>
      </c>
      <c r="X542" s="122">
        <f t="shared" si="272"/>
        <v>0</v>
      </c>
      <c r="Y542" s="123">
        <f t="shared" si="273"/>
        <v>0</v>
      </c>
      <c r="Z542" s="122">
        <f t="shared" si="274"/>
        <v>0</v>
      </c>
      <c r="AA542" s="123">
        <f t="shared" si="275"/>
        <v>0</v>
      </c>
      <c r="AB542" s="122">
        <f t="shared" si="276"/>
        <v>0</v>
      </c>
      <c r="AD542" s="3" t="str">
        <f t="shared" si="277"/>
        <v>False</v>
      </c>
      <c r="AE542" s="3" t="str">
        <f t="shared" si="278"/>
        <v>true</v>
      </c>
      <c r="AF542" s="3" t="e">
        <f>VLOOKUP(C542,#REF!,2,FALSE)</f>
        <v>#REF!</v>
      </c>
      <c r="AG542" s="3" t="e">
        <f t="shared" si="279"/>
        <v>#REF!</v>
      </c>
      <c r="AH542" s="3">
        <f t="shared" si="280"/>
        <v>0</v>
      </c>
      <c r="AI542" s="3">
        <f t="shared" si="281"/>
        <v>0</v>
      </c>
      <c r="AJ542" s="3">
        <f t="shared" si="282"/>
        <v>0</v>
      </c>
      <c r="AL542" s="3">
        <f t="shared" si="283"/>
        <v>0</v>
      </c>
      <c r="AM542" s="3">
        <f t="shared" si="284"/>
        <v>0</v>
      </c>
      <c r="AN542" s="3">
        <f t="shared" si="285"/>
        <v>0</v>
      </c>
      <c r="AO542" s="3">
        <f t="shared" si="286"/>
        <v>0</v>
      </c>
      <c r="AP542" s="3">
        <f t="shared" si="287"/>
        <v>0</v>
      </c>
      <c r="AQ542" s="3">
        <f t="shared" si="288"/>
        <v>0</v>
      </c>
      <c r="AS542" s="3" t="e">
        <f t="shared" si="289"/>
        <v>#REF!</v>
      </c>
      <c r="AU542" s="3" t="e">
        <f t="shared" si="290"/>
        <v>#NAME?</v>
      </c>
      <c r="AW542" s="3">
        <f t="shared" si="291"/>
        <v>0</v>
      </c>
      <c r="AX542" s="3">
        <f t="shared" si="292"/>
        <v>0</v>
      </c>
      <c r="AY542" s="3">
        <f t="shared" si="293"/>
        <v>0</v>
      </c>
      <c r="AZ542" s="3">
        <f t="shared" si="294"/>
        <v>0</v>
      </c>
      <c r="BA542" s="3">
        <f t="shared" si="295"/>
        <v>0</v>
      </c>
      <c r="BB542" s="3">
        <f t="shared" si="296"/>
        <v>0</v>
      </c>
    </row>
    <row r="543" spans="2:54" x14ac:dyDescent="0.35">
      <c r="B543" s="14">
        <v>516</v>
      </c>
      <c r="C543" s="13"/>
      <c r="D543" s="13"/>
      <c r="E543" s="130"/>
      <c r="F543" s="130"/>
      <c r="G543" s="129" t="str">
        <f t="shared" si="264"/>
        <v/>
      </c>
      <c r="H543" s="128"/>
      <c r="I543" s="189"/>
      <c r="J543" s="128"/>
      <c r="K543" s="127"/>
      <c r="L543" s="127"/>
      <c r="M543" s="126"/>
      <c r="N543" s="7"/>
      <c r="O543" s="6"/>
      <c r="P543" s="6"/>
      <c r="Q543" s="125" t="str">
        <f t="shared" si="265"/>
        <v/>
      </c>
      <c r="R543" s="124" t="str">
        <f t="shared" si="266"/>
        <v/>
      </c>
      <c r="S543" s="123">
        <f t="shared" si="267"/>
        <v>0</v>
      </c>
      <c r="T543" s="122">
        <f t="shared" si="268"/>
        <v>0</v>
      </c>
      <c r="U543" s="123">
        <f t="shared" si="269"/>
        <v>0</v>
      </c>
      <c r="V543" s="122">
        <f t="shared" si="270"/>
        <v>0</v>
      </c>
      <c r="W543" s="123">
        <f t="shared" si="271"/>
        <v>0</v>
      </c>
      <c r="X543" s="122">
        <f t="shared" si="272"/>
        <v>0</v>
      </c>
      <c r="Y543" s="123">
        <f t="shared" si="273"/>
        <v>0</v>
      </c>
      <c r="Z543" s="122">
        <f t="shared" si="274"/>
        <v>0</v>
      </c>
      <c r="AA543" s="123">
        <f t="shared" si="275"/>
        <v>0</v>
      </c>
      <c r="AB543" s="122">
        <f t="shared" si="276"/>
        <v>0</v>
      </c>
      <c r="AD543" s="3" t="str">
        <f t="shared" si="277"/>
        <v>False</v>
      </c>
      <c r="AE543" s="3" t="str">
        <f t="shared" si="278"/>
        <v>true</v>
      </c>
      <c r="AF543" s="3" t="e">
        <f>VLOOKUP(C543,#REF!,2,FALSE)</f>
        <v>#REF!</v>
      </c>
      <c r="AG543" s="3" t="e">
        <f t="shared" si="279"/>
        <v>#REF!</v>
      </c>
      <c r="AH543" s="3">
        <f t="shared" si="280"/>
        <v>0</v>
      </c>
      <c r="AI543" s="3">
        <f t="shared" si="281"/>
        <v>0</v>
      </c>
      <c r="AJ543" s="3">
        <f t="shared" si="282"/>
        <v>0</v>
      </c>
      <c r="AL543" s="3">
        <f t="shared" si="283"/>
        <v>0</v>
      </c>
      <c r="AM543" s="3">
        <f t="shared" si="284"/>
        <v>0</v>
      </c>
      <c r="AN543" s="3">
        <f t="shared" si="285"/>
        <v>0</v>
      </c>
      <c r="AO543" s="3">
        <f t="shared" si="286"/>
        <v>0</v>
      </c>
      <c r="AP543" s="3">
        <f t="shared" si="287"/>
        <v>0</v>
      </c>
      <c r="AQ543" s="3">
        <f t="shared" si="288"/>
        <v>0</v>
      </c>
      <c r="AS543" s="3" t="e">
        <f t="shared" si="289"/>
        <v>#REF!</v>
      </c>
      <c r="AU543" s="3" t="e">
        <f t="shared" si="290"/>
        <v>#NAME?</v>
      </c>
      <c r="AW543" s="3">
        <f t="shared" si="291"/>
        <v>0</v>
      </c>
      <c r="AX543" s="3">
        <f t="shared" si="292"/>
        <v>0</v>
      </c>
      <c r="AY543" s="3">
        <f t="shared" si="293"/>
        <v>0</v>
      </c>
      <c r="AZ543" s="3">
        <f t="shared" si="294"/>
        <v>0</v>
      </c>
      <c r="BA543" s="3">
        <f t="shared" si="295"/>
        <v>0</v>
      </c>
      <c r="BB543" s="3">
        <f t="shared" si="296"/>
        <v>0</v>
      </c>
    </row>
    <row r="544" spans="2:54" x14ac:dyDescent="0.35">
      <c r="B544" s="14">
        <v>517</v>
      </c>
      <c r="C544" s="13"/>
      <c r="D544" s="13"/>
      <c r="E544" s="130"/>
      <c r="F544" s="130"/>
      <c r="G544" s="129" t="str">
        <f t="shared" si="264"/>
        <v/>
      </c>
      <c r="H544" s="128"/>
      <c r="I544" s="189"/>
      <c r="J544" s="128"/>
      <c r="K544" s="127"/>
      <c r="L544" s="127"/>
      <c r="M544" s="126"/>
      <c r="N544" s="7"/>
      <c r="O544" s="6"/>
      <c r="P544" s="6"/>
      <c r="Q544" s="125" t="str">
        <f t="shared" si="265"/>
        <v/>
      </c>
      <c r="R544" s="124" t="str">
        <f t="shared" si="266"/>
        <v/>
      </c>
      <c r="S544" s="123">
        <f t="shared" si="267"/>
        <v>0</v>
      </c>
      <c r="T544" s="122">
        <f t="shared" si="268"/>
        <v>0</v>
      </c>
      <c r="U544" s="123">
        <f t="shared" si="269"/>
        <v>0</v>
      </c>
      <c r="V544" s="122">
        <f t="shared" si="270"/>
        <v>0</v>
      </c>
      <c r="W544" s="123">
        <f t="shared" si="271"/>
        <v>0</v>
      </c>
      <c r="X544" s="122">
        <f t="shared" si="272"/>
        <v>0</v>
      </c>
      <c r="Y544" s="123">
        <f t="shared" si="273"/>
        <v>0</v>
      </c>
      <c r="Z544" s="122">
        <f t="shared" si="274"/>
        <v>0</v>
      </c>
      <c r="AA544" s="123">
        <f t="shared" si="275"/>
        <v>0</v>
      </c>
      <c r="AB544" s="122">
        <f t="shared" si="276"/>
        <v>0</v>
      </c>
      <c r="AD544" s="3" t="str">
        <f t="shared" si="277"/>
        <v>False</v>
      </c>
      <c r="AE544" s="3" t="str">
        <f t="shared" si="278"/>
        <v>true</v>
      </c>
      <c r="AF544" s="3" t="e">
        <f>VLOOKUP(C544,#REF!,2,FALSE)</f>
        <v>#REF!</v>
      </c>
      <c r="AG544" s="3" t="e">
        <f t="shared" si="279"/>
        <v>#REF!</v>
      </c>
      <c r="AH544" s="3">
        <f t="shared" si="280"/>
        <v>0</v>
      </c>
      <c r="AI544" s="3">
        <f t="shared" si="281"/>
        <v>0</v>
      </c>
      <c r="AJ544" s="3">
        <f t="shared" si="282"/>
        <v>0</v>
      </c>
      <c r="AL544" s="3">
        <f t="shared" si="283"/>
        <v>0</v>
      </c>
      <c r="AM544" s="3">
        <f t="shared" si="284"/>
        <v>0</v>
      </c>
      <c r="AN544" s="3">
        <f t="shared" si="285"/>
        <v>0</v>
      </c>
      <c r="AO544" s="3">
        <f t="shared" si="286"/>
        <v>0</v>
      </c>
      <c r="AP544" s="3">
        <f t="shared" si="287"/>
        <v>0</v>
      </c>
      <c r="AQ544" s="3">
        <f t="shared" si="288"/>
        <v>0</v>
      </c>
      <c r="AS544" s="3" t="e">
        <f t="shared" si="289"/>
        <v>#REF!</v>
      </c>
      <c r="AU544" s="3" t="e">
        <f t="shared" si="290"/>
        <v>#NAME?</v>
      </c>
      <c r="AW544" s="3">
        <f t="shared" si="291"/>
        <v>0</v>
      </c>
      <c r="AX544" s="3">
        <f t="shared" si="292"/>
        <v>0</v>
      </c>
      <c r="AY544" s="3">
        <f t="shared" si="293"/>
        <v>0</v>
      </c>
      <c r="AZ544" s="3">
        <f t="shared" si="294"/>
        <v>0</v>
      </c>
      <c r="BA544" s="3">
        <f t="shared" si="295"/>
        <v>0</v>
      </c>
      <c r="BB544" s="3">
        <f t="shared" si="296"/>
        <v>0</v>
      </c>
    </row>
    <row r="545" spans="2:54" x14ac:dyDescent="0.35">
      <c r="B545" s="14">
        <v>518</v>
      </c>
      <c r="C545" s="13"/>
      <c r="D545" s="13"/>
      <c r="E545" s="130"/>
      <c r="F545" s="130"/>
      <c r="G545" s="129" t="str">
        <f t="shared" si="264"/>
        <v/>
      </c>
      <c r="H545" s="128"/>
      <c r="I545" s="189"/>
      <c r="J545" s="128"/>
      <c r="K545" s="127"/>
      <c r="L545" s="127"/>
      <c r="M545" s="126"/>
      <c r="N545" s="7"/>
      <c r="O545" s="6"/>
      <c r="P545" s="6"/>
      <c r="Q545" s="125" t="str">
        <f t="shared" si="265"/>
        <v/>
      </c>
      <c r="R545" s="124" t="str">
        <f t="shared" si="266"/>
        <v/>
      </c>
      <c r="S545" s="123">
        <f t="shared" si="267"/>
        <v>0</v>
      </c>
      <c r="T545" s="122">
        <f t="shared" si="268"/>
        <v>0</v>
      </c>
      <c r="U545" s="123">
        <f t="shared" si="269"/>
        <v>0</v>
      </c>
      <c r="V545" s="122">
        <f t="shared" si="270"/>
        <v>0</v>
      </c>
      <c r="W545" s="123">
        <f t="shared" si="271"/>
        <v>0</v>
      </c>
      <c r="X545" s="122">
        <f t="shared" si="272"/>
        <v>0</v>
      </c>
      <c r="Y545" s="123">
        <f t="shared" si="273"/>
        <v>0</v>
      </c>
      <c r="Z545" s="122">
        <f t="shared" si="274"/>
        <v>0</v>
      </c>
      <c r="AA545" s="123">
        <f t="shared" si="275"/>
        <v>0</v>
      </c>
      <c r="AB545" s="122">
        <f t="shared" si="276"/>
        <v>0</v>
      </c>
      <c r="AD545" s="3" t="str">
        <f t="shared" si="277"/>
        <v>False</v>
      </c>
      <c r="AE545" s="3" t="str">
        <f t="shared" si="278"/>
        <v>true</v>
      </c>
      <c r="AF545" s="3" t="e">
        <f>VLOOKUP(C545,#REF!,2,FALSE)</f>
        <v>#REF!</v>
      </c>
      <c r="AG545" s="3" t="e">
        <f t="shared" si="279"/>
        <v>#REF!</v>
      </c>
      <c r="AH545" s="3">
        <f t="shared" si="280"/>
        <v>0</v>
      </c>
      <c r="AI545" s="3">
        <f t="shared" si="281"/>
        <v>0</v>
      </c>
      <c r="AJ545" s="3">
        <f t="shared" si="282"/>
        <v>0</v>
      </c>
      <c r="AL545" s="3">
        <f t="shared" si="283"/>
        <v>0</v>
      </c>
      <c r="AM545" s="3">
        <f t="shared" si="284"/>
        <v>0</v>
      </c>
      <c r="AN545" s="3">
        <f t="shared" si="285"/>
        <v>0</v>
      </c>
      <c r="AO545" s="3">
        <f t="shared" si="286"/>
        <v>0</v>
      </c>
      <c r="AP545" s="3">
        <f t="shared" si="287"/>
        <v>0</v>
      </c>
      <c r="AQ545" s="3">
        <f t="shared" si="288"/>
        <v>0</v>
      </c>
      <c r="AS545" s="3" t="e">
        <f t="shared" si="289"/>
        <v>#REF!</v>
      </c>
      <c r="AU545" s="3" t="e">
        <f t="shared" si="290"/>
        <v>#NAME?</v>
      </c>
      <c r="AW545" s="3">
        <f t="shared" si="291"/>
        <v>0</v>
      </c>
      <c r="AX545" s="3">
        <f t="shared" si="292"/>
        <v>0</v>
      </c>
      <c r="AY545" s="3">
        <f t="shared" si="293"/>
        <v>0</v>
      </c>
      <c r="AZ545" s="3">
        <f t="shared" si="294"/>
        <v>0</v>
      </c>
      <c r="BA545" s="3">
        <f t="shared" si="295"/>
        <v>0</v>
      </c>
      <c r="BB545" s="3">
        <f t="shared" si="296"/>
        <v>0</v>
      </c>
    </row>
    <row r="546" spans="2:54" x14ac:dyDescent="0.35">
      <c r="B546" s="14">
        <v>519</v>
      </c>
      <c r="C546" s="13"/>
      <c r="D546" s="13"/>
      <c r="E546" s="130"/>
      <c r="F546" s="130"/>
      <c r="G546" s="129" t="str">
        <f t="shared" si="264"/>
        <v/>
      </c>
      <c r="H546" s="128"/>
      <c r="I546" s="189"/>
      <c r="J546" s="128"/>
      <c r="K546" s="127"/>
      <c r="L546" s="127"/>
      <c r="M546" s="126"/>
      <c r="N546" s="7"/>
      <c r="O546" s="6"/>
      <c r="P546" s="6"/>
      <c r="Q546" s="125" t="str">
        <f t="shared" si="265"/>
        <v/>
      </c>
      <c r="R546" s="124" t="str">
        <f t="shared" si="266"/>
        <v/>
      </c>
      <c r="S546" s="123">
        <f t="shared" si="267"/>
        <v>0</v>
      </c>
      <c r="T546" s="122">
        <f t="shared" si="268"/>
        <v>0</v>
      </c>
      <c r="U546" s="123">
        <f t="shared" si="269"/>
        <v>0</v>
      </c>
      <c r="V546" s="122">
        <f t="shared" si="270"/>
        <v>0</v>
      </c>
      <c r="W546" s="123">
        <f t="shared" si="271"/>
        <v>0</v>
      </c>
      <c r="X546" s="122">
        <f t="shared" si="272"/>
        <v>0</v>
      </c>
      <c r="Y546" s="123">
        <f t="shared" si="273"/>
        <v>0</v>
      </c>
      <c r="Z546" s="122">
        <f t="shared" si="274"/>
        <v>0</v>
      </c>
      <c r="AA546" s="123">
        <f t="shared" si="275"/>
        <v>0</v>
      </c>
      <c r="AB546" s="122">
        <f t="shared" si="276"/>
        <v>0</v>
      </c>
      <c r="AD546" s="3" t="str">
        <f t="shared" si="277"/>
        <v>False</v>
      </c>
      <c r="AE546" s="3" t="str">
        <f t="shared" si="278"/>
        <v>true</v>
      </c>
      <c r="AF546" s="3" t="e">
        <f>VLOOKUP(C546,#REF!,2,FALSE)</f>
        <v>#REF!</v>
      </c>
      <c r="AG546" s="3" t="e">
        <f t="shared" si="279"/>
        <v>#REF!</v>
      </c>
      <c r="AH546" s="3">
        <f t="shared" si="280"/>
        <v>0</v>
      </c>
      <c r="AI546" s="3">
        <f t="shared" si="281"/>
        <v>0</v>
      </c>
      <c r="AJ546" s="3">
        <f t="shared" si="282"/>
        <v>0</v>
      </c>
      <c r="AL546" s="3">
        <f t="shared" si="283"/>
        <v>0</v>
      </c>
      <c r="AM546" s="3">
        <f t="shared" si="284"/>
        <v>0</v>
      </c>
      <c r="AN546" s="3">
        <f t="shared" si="285"/>
        <v>0</v>
      </c>
      <c r="AO546" s="3">
        <f t="shared" si="286"/>
        <v>0</v>
      </c>
      <c r="AP546" s="3">
        <f t="shared" si="287"/>
        <v>0</v>
      </c>
      <c r="AQ546" s="3">
        <f t="shared" si="288"/>
        <v>0</v>
      </c>
      <c r="AS546" s="3" t="e">
        <f t="shared" si="289"/>
        <v>#REF!</v>
      </c>
      <c r="AU546" s="3" t="e">
        <f t="shared" si="290"/>
        <v>#NAME?</v>
      </c>
      <c r="AW546" s="3">
        <f t="shared" si="291"/>
        <v>0</v>
      </c>
      <c r="AX546" s="3">
        <f t="shared" si="292"/>
        <v>0</v>
      </c>
      <c r="AY546" s="3">
        <f t="shared" si="293"/>
        <v>0</v>
      </c>
      <c r="AZ546" s="3">
        <f t="shared" si="294"/>
        <v>0</v>
      </c>
      <c r="BA546" s="3">
        <f t="shared" si="295"/>
        <v>0</v>
      </c>
      <c r="BB546" s="3">
        <f t="shared" si="296"/>
        <v>0</v>
      </c>
    </row>
    <row r="547" spans="2:54" x14ac:dyDescent="0.35">
      <c r="B547" s="14">
        <v>520</v>
      </c>
      <c r="C547" s="13"/>
      <c r="D547" s="13"/>
      <c r="E547" s="130"/>
      <c r="F547" s="130"/>
      <c r="G547" s="129" t="str">
        <f t="shared" si="264"/>
        <v/>
      </c>
      <c r="H547" s="128"/>
      <c r="I547" s="189"/>
      <c r="J547" s="128"/>
      <c r="K547" s="127"/>
      <c r="L547" s="127"/>
      <c r="M547" s="126"/>
      <c r="N547" s="7"/>
      <c r="O547" s="6"/>
      <c r="P547" s="6"/>
      <c r="Q547" s="125" t="str">
        <f t="shared" si="265"/>
        <v/>
      </c>
      <c r="R547" s="124" t="str">
        <f t="shared" si="266"/>
        <v/>
      </c>
      <c r="S547" s="123">
        <f t="shared" si="267"/>
        <v>0</v>
      </c>
      <c r="T547" s="122">
        <f t="shared" si="268"/>
        <v>0</v>
      </c>
      <c r="U547" s="123">
        <f t="shared" si="269"/>
        <v>0</v>
      </c>
      <c r="V547" s="122">
        <f t="shared" si="270"/>
        <v>0</v>
      </c>
      <c r="W547" s="123">
        <f t="shared" si="271"/>
        <v>0</v>
      </c>
      <c r="X547" s="122">
        <f t="shared" si="272"/>
        <v>0</v>
      </c>
      <c r="Y547" s="123">
        <f t="shared" si="273"/>
        <v>0</v>
      </c>
      <c r="Z547" s="122">
        <f t="shared" si="274"/>
        <v>0</v>
      </c>
      <c r="AA547" s="123">
        <f t="shared" si="275"/>
        <v>0</v>
      </c>
      <c r="AB547" s="122">
        <f t="shared" si="276"/>
        <v>0</v>
      </c>
      <c r="AD547" s="3" t="str">
        <f t="shared" si="277"/>
        <v>False</v>
      </c>
      <c r="AE547" s="3" t="str">
        <f t="shared" si="278"/>
        <v>true</v>
      </c>
      <c r="AF547" s="3" t="e">
        <f>VLOOKUP(C547,#REF!,2,FALSE)</f>
        <v>#REF!</v>
      </c>
      <c r="AG547" s="3" t="e">
        <f t="shared" si="279"/>
        <v>#REF!</v>
      </c>
      <c r="AH547" s="3">
        <f t="shared" si="280"/>
        <v>0</v>
      </c>
      <c r="AI547" s="3">
        <f t="shared" si="281"/>
        <v>0</v>
      </c>
      <c r="AJ547" s="3">
        <f t="shared" si="282"/>
        <v>0</v>
      </c>
      <c r="AL547" s="3">
        <f t="shared" si="283"/>
        <v>0</v>
      </c>
      <c r="AM547" s="3">
        <f t="shared" si="284"/>
        <v>0</v>
      </c>
      <c r="AN547" s="3">
        <f t="shared" si="285"/>
        <v>0</v>
      </c>
      <c r="AO547" s="3">
        <f t="shared" si="286"/>
        <v>0</v>
      </c>
      <c r="AP547" s="3">
        <f t="shared" si="287"/>
        <v>0</v>
      </c>
      <c r="AQ547" s="3">
        <f t="shared" si="288"/>
        <v>0</v>
      </c>
      <c r="AS547" s="3" t="e">
        <f t="shared" si="289"/>
        <v>#REF!</v>
      </c>
      <c r="AU547" s="3" t="e">
        <f t="shared" si="290"/>
        <v>#NAME?</v>
      </c>
      <c r="AW547" s="3">
        <f t="shared" si="291"/>
        <v>0</v>
      </c>
      <c r="AX547" s="3">
        <f t="shared" si="292"/>
        <v>0</v>
      </c>
      <c r="AY547" s="3">
        <f t="shared" si="293"/>
        <v>0</v>
      </c>
      <c r="AZ547" s="3">
        <f t="shared" si="294"/>
        <v>0</v>
      </c>
      <c r="BA547" s="3">
        <f t="shared" si="295"/>
        <v>0</v>
      </c>
      <c r="BB547" s="3">
        <f t="shared" si="296"/>
        <v>0</v>
      </c>
    </row>
    <row r="548" spans="2:54" x14ac:dyDescent="0.35">
      <c r="B548" s="14">
        <v>521</v>
      </c>
      <c r="C548" s="13"/>
      <c r="D548" s="13"/>
      <c r="E548" s="130"/>
      <c r="F548" s="130"/>
      <c r="G548" s="129" t="str">
        <f t="shared" si="264"/>
        <v/>
      </c>
      <c r="H548" s="128"/>
      <c r="I548" s="189"/>
      <c r="J548" s="128"/>
      <c r="K548" s="127"/>
      <c r="L548" s="127"/>
      <c r="M548" s="126"/>
      <c r="N548" s="7"/>
      <c r="O548" s="6"/>
      <c r="P548" s="6"/>
      <c r="Q548" s="125" t="str">
        <f t="shared" si="265"/>
        <v/>
      </c>
      <c r="R548" s="124" t="str">
        <f t="shared" si="266"/>
        <v/>
      </c>
      <c r="S548" s="123">
        <f t="shared" si="267"/>
        <v>0</v>
      </c>
      <c r="T548" s="122">
        <f t="shared" si="268"/>
        <v>0</v>
      </c>
      <c r="U548" s="123">
        <f t="shared" si="269"/>
        <v>0</v>
      </c>
      <c r="V548" s="122">
        <f t="shared" si="270"/>
        <v>0</v>
      </c>
      <c r="W548" s="123">
        <f t="shared" si="271"/>
        <v>0</v>
      </c>
      <c r="X548" s="122">
        <f t="shared" si="272"/>
        <v>0</v>
      </c>
      <c r="Y548" s="123">
        <f t="shared" si="273"/>
        <v>0</v>
      </c>
      <c r="Z548" s="122">
        <f t="shared" si="274"/>
        <v>0</v>
      </c>
      <c r="AA548" s="123">
        <f t="shared" si="275"/>
        <v>0</v>
      </c>
      <c r="AB548" s="122">
        <f t="shared" si="276"/>
        <v>0</v>
      </c>
      <c r="AD548" s="3" t="str">
        <f t="shared" si="277"/>
        <v>False</v>
      </c>
      <c r="AE548" s="3" t="str">
        <f t="shared" si="278"/>
        <v>true</v>
      </c>
      <c r="AF548" s="3" t="e">
        <f>VLOOKUP(C548,#REF!,2,FALSE)</f>
        <v>#REF!</v>
      </c>
      <c r="AG548" s="3" t="e">
        <f t="shared" si="279"/>
        <v>#REF!</v>
      </c>
      <c r="AH548" s="3">
        <f t="shared" si="280"/>
        <v>0</v>
      </c>
      <c r="AI548" s="3">
        <f t="shared" si="281"/>
        <v>0</v>
      </c>
      <c r="AJ548" s="3">
        <f t="shared" si="282"/>
        <v>0</v>
      </c>
      <c r="AL548" s="3">
        <f t="shared" si="283"/>
        <v>0</v>
      </c>
      <c r="AM548" s="3">
        <f t="shared" si="284"/>
        <v>0</v>
      </c>
      <c r="AN548" s="3">
        <f t="shared" si="285"/>
        <v>0</v>
      </c>
      <c r="AO548" s="3">
        <f t="shared" si="286"/>
        <v>0</v>
      </c>
      <c r="AP548" s="3">
        <f t="shared" si="287"/>
        <v>0</v>
      </c>
      <c r="AQ548" s="3">
        <f t="shared" si="288"/>
        <v>0</v>
      </c>
      <c r="AS548" s="3" t="e">
        <f t="shared" si="289"/>
        <v>#REF!</v>
      </c>
      <c r="AU548" s="3" t="e">
        <f t="shared" si="290"/>
        <v>#NAME?</v>
      </c>
      <c r="AW548" s="3">
        <f t="shared" si="291"/>
        <v>0</v>
      </c>
      <c r="AX548" s="3">
        <f t="shared" si="292"/>
        <v>0</v>
      </c>
      <c r="AY548" s="3">
        <f t="shared" si="293"/>
        <v>0</v>
      </c>
      <c r="AZ548" s="3">
        <f t="shared" si="294"/>
        <v>0</v>
      </c>
      <c r="BA548" s="3">
        <f t="shared" si="295"/>
        <v>0</v>
      </c>
      <c r="BB548" s="3">
        <f t="shared" si="296"/>
        <v>0</v>
      </c>
    </row>
    <row r="549" spans="2:54" x14ac:dyDescent="0.35">
      <c r="B549" s="14">
        <v>522</v>
      </c>
      <c r="C549" s="13"/>
      <c r="D549" s="13"/>
      <c r="E549" s="130"/>
      <c r="F549" s="130"/>
      <c r="G549" s="129" t="str">
        <f t="shared" si="264"/>
        <v/>
      </c>
      <c r="H549" s="128"/>
      <c r="I549" s="189"/>
      <c r="J549" s="128"/>
      <c r="K549" s="127"/>
      <c r="L549" s="127"/>
      <c r="M549" s="126"/>
      <c r="N549" s="7"/>
      <c r="O549" s="6"/>
      <c r="P549" s="6"/>
      <c r="Q549" s="125" t="str">
        <f t="shared" si="265"/>
        <v/>
      </c>
      <c r="R549" s="124" t="str">
        <f t="shared" si="266"/>
        <v/>
      </c>
      <c r="S549" s="123">
        <f t="shared" si="267"/>
        <v>0</v>
      </c>
      <c r="T549" s="122">
        <f t="shared" si="268"/>
        <v>0</v>
      </c>
      <c r="U549" s="123">
        <f t="shared" si="269"/>
        <v>0</v>
      </c>
      <c r="V549" s="122">
        <f t="shared" si="270"/>
        <v>0</v>
      </c>
      <c r="W549" s="123">
        <f t="shared" si="271"/>
        <v>0</v>
      </c>
      <c r="X549" s="122">
        <f t="shared" si="272"/>
        <v>0</v>
      </c>
      <c r="Y549" s="123">
        <f t="shared" si="273"/>
        <v>0</v>
      </c>
      <c r="Z549" s="122">
        <f t="shared" si="274"/>
        <v>0</v>
      </c>
      <c r="AA549" s="123">
        <f t="shared" si="275"/>
        <v>0</v>
      </c>
      <c r="AB549" s="122">
        <f t="shared" si="276"/>
        <v>0</v>
      </c>
      <c r="AD549" s="3" t="str">
        <f t="shared" si="277"/>
        <v>False</v>
      </c>
      <c r="AE549" s="3" t="str">
        <f t="shared" si="278"/>
        <v>true</v>
      </c>
      <c r="AF549" s="3" t="e">
        <f>VLOOKUP(C549,#REF!,2,FALSE)</f>
        <v>#REF!</v>
      </c>
      <c r="AG549" s="3" t="e">
        <f t="shared" si="279"/>
        <v>#REF!</v>
      </c>
      <c r="AH549" s="3">
        <f t="shared" si="280"/>
        <v>0</v>
      </c>
      <c r="AI549" s="3">
        <f t="shared" si="281"/>
        <v>0</v>
      </c>
      <c r="AJ549" s="3">
        <f t="shared" si="282"/>
        <v>0</v>
      </c>
      <c r="AL549" s="3">
        <f t="shared" si="283"/>
        <v>0</v>
      </c>
      <c r="AM549" s="3">
        <f t="shared" si="284"/>
        <v>0</v>
      </c>
      <c r="AN549" s="3">
        <f t="shared" si="285"/>
        <v>0</v>
      </c>
      <c r="AO549" s="3">
        <f t="shared" si="286"/>
        <v>0</v>
      </c>
      <c r="AP549" s="3">
        <f t="shared" si="287"/>
        <v>0</v>
      </c>
      <c r="AQ549" s="3">
        <f t="shared" si="288"/>
        <v>0</v>
      </c>
      <c r="AS549" s="3" t="e">
        <f t="shared" si="289"/>
        <v>#REF!</v>
      </c>
      <c r="AU549" s="3" t="e">
        <f t="shared" si="290"/>
        <v>#NAME?</v>
      </c>
      <c r="AW549" s="3">
        <f t="shared" si="291"/>
        <v>0</v>
      </c>
      <c r="AX549" s="3">
        <f t="shared" si="292"/>
        <v>0</v>
      </c>
      <c r="AY549" s="3">
        <f t="shared" si="293"/>
        <v>0</v>
      </c>
      <c r="AZ549" s="3">
        <f t="shared" si="294"/>
        <v>0</v>
      </c>
      <c r="BA549" s="3">
        <f t="shared" si="295"/>
        <v>0</v>
      </c>
      <c r="BB549" s="3">
        <f t="shared" si="296"/>
        <v>0</v>
      </c>
    </row>
    <row r="550" spans="2:54" x14ac:dyDescent="0.35">
      <c r="B550" s="14">
        <v>523</v>
      </c>
      <c r="C550" s="13"/>
      <c r="D550" s="13"/>
      <c r="E550" s="130"/>
      <c r="F550" s="130"/>
      <c r="G550" s="129" t="str">
        <f t="shared" si="264"/>
        <v/>
      </c>
      <c r="H550" s="128"/>
      <c r="I550" s="189"/>
      <c r="J550" s="128"/>
      <c r="K550" s="127"/>
      <c r="L550" s="127"/>
      <c r="M550" s="126"/>
      <c r="N550" s="7"/>
      <c r="O550" s="6"/>
      <c r="P550" s="6"/>
      <c r="Q550" s="125" t="str">
        <f t="shared" si="265"/>
        <v/>
      </c>
      <c r="R550" s="124" t="str">
        <f t="shared" si="266"/>
        <v/>
      </c>
      <c r="S550" s="123">
        <f t="shared" si="267"/>
        <v>0</v>
      </c>
      <c r="T550" s="122">
        <f t="shared" si="268"/>
        <v>0</v>
      </c>
      <c r="U550" s="123">
        <f t="shared" si="269"/>
        <v>0</v>
      </c>
      <c r="V550" s="122">
        <f t="shared" si="270"/>
        <v>0</v>
      </c>
      <c r="W550" s="123">
        <f t="shared" si="271"/>
        <v>0</v>
      </c>
      <c r="X550" s="122">
        <f t="shared" si="272"/>
        <v>0</v>
      </c>
      <c r="Y550" s="123">
        <f t="shared" si="273"/>
        <v>0</v>
      </c>
      <c r="Z550" s="122">
        <f t="shared" si="274"/>
        <v>0</v>
      </c>
      <c r="AA550" s="123">
        <f t="shared" si="275"/>
        <v>0</v>
      </c>
      <c r="AB550" s="122">
        <f t="shared" si="276"/>
        <v>0</v>
      </c>
      <c r="AD550" s="3" t="str">
        <f t="shared" si="277"/>
        <v>False</v>
      </c>
      <c r="AE550" s="3" t="str">
        <f t="shared" si="278"/>
        <v>true</v>
      </c>
      <c r="AF550" s="3" t="e">
        <f>VLOOKUP(C550,#REF!,2,FALSE)</f>
        <v>#REF!</v>
      </c>
      <c r="AG550" s="3" t="e">
        <f t="shared" si="279"/>
        <v>#REF!</v>
      </c>
      <c r="AH550" s="3">
        <f t="shared" si="280"/>
        <v>0</v>
      </c>
      <c r="AI550" s="3">
        <f t="shared" si="281"/>
        <v>0</v>
      </c>
      <c r="AJ550" s="3">
        <f t="shared" si="282"/>
        <v>0</v>
      </c>
      <c r="AL550" s="3">
        <f t="shared" si="283"/>
        <v>0</v>
      </c>
      <c r="AM550" s="3">
        <f t="shared" si="284"/>
        <v>0</v>
      </c>
      <c r="AN550" s="3">
        <f t="shared" si="285"/>
        <v>0</v>
      </c>
      <c r="AO550" s="3">
        <f t="shared" si="286"/>
        <v>0</v>
      </c>
      <c r="AP550" s="3">
        <f t="shared" si="287"/>
        <v>0</v>
      </c>
      <c r="AQ550" s="3">
        <f t="shared" si="288"/>
        <v>0</v>
      </c>
      <c r="AS550" s="3" t="e">
        <f t="shared" si="289"/>
        <v>#REF!</v>
      </c>
      <c r="AU550" s="3" t="e">
        <f t="shared" si="290"/>
        <v>#NAME?</v>
      </c>
      <c r="AW550" s="3">
        <f t="shared" si="291"/>
        <v>0</v>
      </c>
      <c r="AX550" s="3">
        <f t="shared" si="292"/>
        <v>0</v>
      </c>
      <c r="AY550" s="3">
        <f t="shared" si="293"/>
        <v>0</v>
      </c>
      <c r="AZ550" s="3">
        <f t="shared" si="294"/>
        <v>0</v>
      </c>
      <c r="BA550" s="3">
        <f t="shared" si="295"/>
        <v>0</v>
      </c>
      <c r="BB550" s="3">
        <f t="shared" si="296"/>
        <v>0</v>
      </c>
    </row>
    <row r="551" spans="2:54" x14ac:dyDescent="0.35">
      <c r="B551" s="14">
        <v>524</v>
      </c>
      <c r="C551" s="13"/>
      <c r="D551" s="13"/>
      <c r="E551" s="130"/>
      <c r="F551" s="130"/>
      <c r="G551" s="129" t="str">
        <f t="shared" si="264"/>
        <v/>
      </c>
      <c r="H551" s="128"/>
      <c r="I551" s="189"/>
      <c r="J551" s="128"/>
      <c r="K551" s="127"/>
      <c r="L551" s="127"/>
      <c r="M551" s="126"/>
      <c r="N551" s="7"/>
      <c r="O551" s="6"/>
      <c r="P551" s="6"/>
      <c r="Q551" s="125" t="str">
        <f t="shared" si="265"/>
        <v/>
      </c>
      <c r="R551" s="124" t="str">
        <f t="shared" si="266"/>
        <v/>
      </c>
      <c r="S551" s="123">
        <f t="shared" si="267"/>
        <v>0</v>
      </c>
      <c r="T551" s="122">
        <f t="shared" si="268"/>
        <v>0</v>
      </c>
      <c r="U551" s="123">
        <f t="shared" si="269"/>
        <v>0</v>
      </c>
      <c r="V551" s="122">
        <f t="shared" si="270"/>
        <v>0</v>
      </c>
      <c r="W551" s="123">
        <f t="shared" si="271"/>
        <v>0</v>
      </c>
      <c r="X551" s="122">
        <f t="shared" si="272"/>
        <v>0</v>
      </c>
      <c r="Y551" s="123">
        <f t="shared" si="273"/>
        <v>0</v>
      </c>
      <c r="Z551" s="122">
        <f t="shared" si="274"/>
        <v>0</v>
      </c>
      <c r="AA551" s="123">
        <f t="shared" si="275"/>
        <v>0</v>
      </c>
      <c r="AB551" s="122">
        <f t="shared" si="276"/>
        <v>0</v>
      </c>
      <c r="AD551" s="3" t="str">
        <f t="shared" si="277"/>
        <v>False</v>
      </c>
      <c r="AE551" s="3" t="str">
        <f t="shared" si="278"/>
        <v>true</v>
      </c>
      <c r="AF551" s="3" t="e">
        <f>VLOOKUP(C551,#REF!,2,FALSE)</f>
        <v>#REF!</v>
      </c>
      <c r="AG551" s="3" t="e">
        <f t="shared" si="279"/>
        <v>#REF!</v>
      </c>
      <c r="AH551" s="3">
        <f t="shared" si="280"/>
        <v>0</v>
      </c>
      <c r="AI551" s="3">
        <f t="shared" si="281"/>
        <v>0</v>
      </c>
      <c r="AJ551" s="3">
        <f t="shared" si="282"/>
        <v>0</v>
      </c>
      <c r="AL551" s="3">
        <f t="shared" si="283"/>
        <v>0</v>
      </c>
      <c r="AM551" s="3">
        <f t="shared" si="284"/>
        <v>0</v>
      </c>
      <c r="AN551" s="3">
        <f t="shared" si="285"/>
        <v>0</v>
      </c>
      <c r="AO551" s="3">
        <f t="shared" si="286"/>
        <v>0</v>
      </c>
      <c r="AP551" s="3">
        <f t="shared" si="287"/>
        <v>0</v>
      </c>
      <c r="AQ551" s="3">
        <f t="shared" si="288"/>
        <v>0</v>
      </c>
      <c r="AS551" s="3" t="e">
        <f t="shared" si="289"/>
        <v>#REF!</v>
      </c>
      <c r="AU551" s="3" t="e">
        <f t="shared" si="290"/>
        <v>#NAME?</v>
      </c>
      <c r="AW551" s="3">
        <f t="shared" si="291"/>
        <v>0</v>
      </c>
      <c r="AX551" s="3">
        <f t="shared" si="292"/>
        <v>0</v>
      </c>
      <c r="AY551" s="3">
        <f t="shared" si="293"/>
        <v>0</v>
      </c>
      <c r="AZ551" s="3">
        <f t="shared" si="294"/>
        <v>0</v>
      </c>
      <c r="BA551" s="3">
        <f t="shared" si="295"/>
        <v>0</v>
      </c>
      <c r="BB551" s="3">
        <f t="shared" si="296"/>
        <v>0</v>
      </c>
    </row>
    <row r="552" spans="2:54" x14ac:dyDescent="0.35">
      <c r="B552" s="14">
        <v>525</v>
      </c>
      <c r="C552" s="13"/>
      <c r="D552" s="13"/>
      <c r="E552" s="130"/>
      <c r="F552" s="130"/>
      <c r="G552" s="129" t="str">
        <f t="shared" si="264"/>
        <v/>
      </c>
      <c r="H552" s="128"/>
      <c r="I552" s="189"/>
      <c r="J552" s="128"/>
      <c r="K552" s="127"/>
      <c r="L552" s="127"/>
      <c r="M552" s="126"/>
      <c r="N552" s="7"/>
      <c r="O552" s="6"/>
      <c r="P552" s="6"/>
      <c r="Q552" s="125" t="str">
        <f t="shared" si="265"/>
        <v/>
      </c>
      <c r="R552" s="124" t="str">
        <f t="shared" si="266"/>
        <v/>
      </c>
      <c r="S552" s="123">
        <f t="shared" si="267"/>
        <v>0</v>
      </c>
      <c r="T552" s="122">
        <f t="shared" si="268"/>
        <v>0</v>
      </c>
      <c r="U552" s="123">
        <f t="shared" si="269"/>
        <v>0</v>
      </c>
      <c r="V552" s="122">
        <f t="shared" si="270"/>
        <v>0</v>
      </c>
      <c r="W552" s="123">
        <f t="shared" si="271"/>
        <v>0</v>
      </c>
      <c r="X552" s="122">
        <f t="shared" si="272"/>
        <v>0</v>
      </c>
      <c r="Y552" s="123">
        <f t="shared" si="273"/>
        <v>0</v>
      </c>
      <c r="Z552" s="122">
        <f t="shared" si="274"/>
        <v>0</v>
      </c>
      <c r="AA552" s="123">
        <f t="shared" si="275"/>
        <v>0</v>
      </c>
      <c r="AB552" s="122">
        <f t="shared" si="276"/>
        <v>0</v>
      </c>
      <c r="AD552" s="3" t="str">
        <f t="shared" si="277"/>
        <v>False</v>
      </c>
      <c r="AE552" s="3" t="str">
        <f t="shared" si="278"/>
        <v>true</v>
      </c>
      <c r="AF552" s="3" t="e">
        <f>VLOOKUP(C552,#REF!,2,FALSE)</f>
        <v>#REF!</v>
      </c>
      <c r="AG552" s="3" t="e">
        <f t="shared" si="279"/>
        <v>#REF!</v>
      </c>
      <c r="AH552" s="3">
        <f t="shared" si="280"/>
        <v>0</v>
      </c>
      <c r="AI552" s="3">
        <f t="shared" si="281"/>
        <v>0</v>
      </c>
      <c r="AJ552" s="3">
        <f t="shared" si="282"/>
        <v>0</v>
      </c>
      <c r="AL552" s="3">
        <f t="shared" si="283"/>
        <v>0</v>
      </c>
      <c r="AM552" s="3">
        <f t="shared" si="284"/>
        <v>0</v>
      </c>
      <c r="AN552" s="3">
        <f t="shared" si="285"/>
        <v>0</v>
      </c>
      <c r="AO552" s="3">
        <f t="shared" si="286"/>
        <v>0</v>
      </c>
      <c r="AP552" s="3">
        <f t="shared" si="287"/>
        <v>0</v>
      </c>
      <c r="AQ552" s="3">
        <f t="shared" si="288"/>
        <v>0</v>
      </c>
      <c r="AS552" s="3" t="e">
        <f t="shared" si="289"/>
        <v>#REF!</v>
      </c>
      <c r="AU552" s="3" t="e">
        <f t="shared" si="290"/>
        <v>#NAME?</v>
      </c>
      <c r="AW552" s="3">
        <f t="shared" si="291"/>
        <v>0</v>
      </c>
      <c r="AX552" s="3">
        <f t="shared" si="292"/>
        <v>0</v>
      </c>
      <c r="AY552" s="3">
        <f t="shared" si="293"/>
        <v>0</v>
      </c>
      <c r="AZ552" s="3">
        <f t="shared" si="294"/>
        <v>0</v>
      </c>
      <c r="BA552" s="3">
        <f t="shared" si="295"/>
        <v>0</v>
      </c>
      <c r="BB552" s="3">
        <f t="shared" si="296"/>
        <v>0</v>
      </c>
    </row>
    <row r="553" spans="2:54" x14ac:dyDescent="0.35">
      <c r="B553" s="14">
        <v>526</v>
      </c>
      <c r="C553" s="13"/>
      <c r="D553" s="13"/>
      <c r="E553" s="130"/>
      <c r="F553" s="130"/>
      <c r="G553" s="129" t="str">
        <f t="shared" si="264"/>
        <v/>
      </c>
      <c r="H553" s="128"/>
      <c r="I553" s="189"/>
      <c r="J553" s="128"/>
      <c r="K553" s="127"/>
      <c r="L553" s="127"/>
      <c r="M553" s="126"/>
      <c r="N553" s="7"/>
      <c r="O553" s="6"/>
      <c r="P553" s="6"/>
      <c r="Q553" s="125" t="str">
        <f t="shared" si="265"/>
        <v/>
      </c>
      <c r="R553" s="124" t="str">
        <f t="shared" si="266"/>
        <v/>
      </c>
      <c r="S553" s="123">
        <f t="shared" si="267"/>
        <v>0</v>
      </c>
      <c r="T553" s="122">
        <f t="shared" si="268"/>
        <v>0</v>
      </c>
      <c r="U553" s="123">
        <f t="shared" si="269"/>
        <v>0</v>
      </c>
      <c r="V553" s="122">
        <f t="shared" si="270"/>
        <v>0</v>
      </c>
      <c r="W553" s="123">
        <f t="shared" si="271"/>
        <v>0</v>
      </c>
      <c r="X553" s="122">
        <f t="shared" si="272"/>
        <v>0</v>
      </c>
      <c r="Y553" s="123">
        <f t="shared" si="273"/>
        <v>0</v>
      </c>
      <c r="Z553" s="122">
        <f t="shared" si="274"/>
        <v>0</v>
      </c>
      <c r="AA553" s="123">
        <f t="shared" si="275"/>
        <v>0</v>
      </c>
      <c r="AB553" s="122">
        <f t="shared" si="276"/>
        <v>0</v>
      </c>
      <c r="AD553" s="3" t="str">
        <f t="shared" si="277"/>
        <v>False</v>
      </c>
      <c r="AE553" s="3" t="str">
        <f t="shared" si="278"/>
        <v>true</v>
      </c>
      <c r="AF553" s="3" t="e">
        <f>VLOOKUP(C553,#REF!,2,FALSE)</f>
        <v>#REF!</v>
      </c>
      <c r="AG553" s="3" t="e">
        <f t="shared" si="279"/>
        <v>#REF!</v>
      </c>
      <c r="AH553" s="3">
        <f t="shared" si="280"/>
        <v>0</v>
      </c>
      <c r="AI553" s="3">
        <f t="shared" si="281"/>
        <v>0</v>
      </c>
      <c r="AJ553" s="3">
        <f t="shared" si="282"/>
        <v>0</v>
      </c>
      <c r="AL553" s="3">
        <f t="shared" si="283"/>
        <v>0</v>
      </c>
      <c r="AM553" s="3">
        <f t="shared" si="284"/>
        <v>0</v>
      </c>
      <c r="AN553" s="3">
        <f t="shared" si="285"/>
        <v>0</v>
      </c>
      <c r="AO553" s="3">
        <f t="shared" si="286"/>
        <v>0</v>
      </c>
      <c r="AP553" s="3">
        <f t="shared" si="287"/>
        <v>0</v>
      </c>
      <c r="AQ553" s="3">
        <f t="shared" si="288"/>
        <v>0</v>
      </c>
      <c r="AS553" s="3" t="e">
        <f t="shared" si="289"/>
        <v>#REF!</v>
      </c>
      <c r="AU553" s="3" t="e">
        <f t="shared" si="290"/>
        <v>#NAME?</v>
      </c>
      <c r="AW553" s="3">
        <f t="shared" si="291"/>
        <v>0</v>
      </c>
      <c r="AX553" s="3">
        <f t="shared" si="292"/>
        <v>0</v>
      </c>
      <c r="AY553" s="3">
        <f t="shared" si="293"/>
        <v>0</v>
      </c>
      <c r="AZ553" s="3">
        <f t="shared" si="294"/>
        <v>0</v>
      </c>
      <c r="BA553" s="3">
        <f t="shared" si="295"/>
        <v>0</v>
      </c>
      <c r="BB553" s="3">
        <f t="shared" si="296"/>
        <v>0</v>
      </c>
    </row>
    <row r="554" spans="2:54" x14ac:dyDescent="0.35">
      <c r="B554" s="14">
        <v>527</v>
      </c>
      <c r="C554" s="13"/>
      <c r="D554" s="13"/>
      <c r="E554" s="130"/>
      <c r="F554" s="130"/>
      <c r="G554" s="129" t="str">
        <f t="shared" si="264"/>
        <v/>
      </c>
      <c r="H554" s="128"/>
      <c r="I554" s="189"/>
      <c r="J554" s="128"/>
      <c r="K554" s="127"/>
      <c r="L554" s="127"/>
      <c r="M554" s="126"/>
      <c r="N554" s="7"/>
      <c r="O554" s="6"/>
      <c r="P554" s="6"/>
      <c r="Q554" s="125" t="str">
        <f t="shared" si="265"/>
        <v/>
      </c>
      <c r="R554" s="124" t="str">
        <f t="shared" si="266"/>
        <v/>
      </c>
      <c r="S554" s="123">
        <f t="shared" si="267"/>
        <v>0</v>
      </c>
      <c r="T554" s="122">
        <f t="shared" si="268"/>
        <v>0</v>
      </c>
      <c r="U554" s="123">
        <f t="shared" si="269"/>
        <v>0</v>
      </c>
      <c r="V554" s="122">
        <f t="shared" si="270"/>
        <v>0</v>
      </c>
      <c r="W554" s="123">
        <f t="shared" si="271"/>
        <v>0</v>
      </c>
      <c r="X554" s="122">
        <f t="shared" si="272"/>
        <v>0</v>
      </c>
      <c r="Y554" s="123">
        <f t="shared" si="273"/>
        <v>0</v>
      </c>
      <c r="Z554" s="122">
        <f t="shared" si="274"/>
        <v>0</v>
      </c>
      <c r="AA554" s="123">
        <f t="shared" si="275"/>
        <v>0</v>
      </c>
      <c r="AB554" s="122">
        <f t="shared" si="276"/>
        <v>0</v>
      </c>
      <c r="AD554" s="3" t="str">
        <f t="shared" si="277"/>
        <v>False</v>
      </c>
      <c r="AE554" s="3" t="str">
        <f t="shared" si="278"/>
        <v>true</v>
      </c>
      <c r="AF554" s="3" t="e">
        <f>VLOOKUP(C554,#REF!,2,FALSE)</f>
        <v>#REF!</v>
      </c>
      <c r="AG554" s="3" t="e">
        <f t="shared" si="279"/>
        <v>#REF!</v>
      </c>
      <c r="AH554" s="3">
        <f t="shared" si="280"/>
        <v>0</v>
      </c>
      <c r="AI554" s="3">
        <f t="shared" si="281"/>
        <v>0</v>
      </c>
      <c r="AJ554" s="3">
        <f t="shared" si="282"/>
        <v>0</v>
      </c>
      <c r="AL554" s="3">
        <f t="shared" si="283"/>
        <v>0</v>
      </c>
      <c r="AM554" s="3">
        <f t="shared" si="284"/>
        <v>0</v>
      </c>
      <c r="AN554" s="3">
        <f t="shared" si="285"/>
        <v>0</v>
      </c>
      <c r="AO554" s="3">
        <f t="shared" si="286"/>
        <v>0</v>
      </c>
      <c r="AP554" s="3">
        <f t="shared" si="287"/>
        <v>0</v>
      </c>
      <c r="AQ554" s="3">
        <f t="shared" si="288"/>
        <v>0</v>
      </c>
      <c r="AS554" s="3" t="e">
        <f t="shared" si="289"/>
        <v>#REF!</v>
      </c>
      <c r="AU554" s="3" t="e">
        <f t="shared" si="290"/>
        <v>#NAME?</v>
      </c>
      <c r="AW554" s="3">
        <f t="shared" si="291"/>
        <v>0</v>
      </c>
      <c r="AX554" s="3">
        <f t="shared" si="292"/>
        <v>0</v>
      </c>
      <c r="AY554" s="3">
        <f t="shared" si="293"/>
        <v>0</v>
      </c>
      <c r="AZ554" s="3">
        <f t="shared" si="294"/>
        <v>0</v>
      </c>
      <c r="BA554" s="3">
        <f t="shared" si="295"/>
        <v>0</v>
      </c>
      <c r="BB554" s="3">
        <f t="shared" si="296"/>
        <v>0</v>
      </c>
    </row>
    <row r="555" spans="2:54" x14ac:dyDescent="0.35">
      <c r="B555" s="14">
        <v>528</v>
      </c>
      <c r="C555" s="13"/>
      <c r="D555" s="13"/>
      <c r="E555" s="130"/>
      <c r="F555" s="130"/>
      <c r="G555" s="129" t="str">
        <f t="shared" si="264"/>
        <v/>
      </c>
      <c r="H555" s="128"/>
      <c r="I555" s="189"/>
      <c r="J555" s="128"/>
      <c r="K555" s="127"/>
      <c r="L555" s="127"/>
      <c r="M555" s="126"/>
      <c r="N555" s="7"/>
      <c r="O555" s="6"/>
      <c r="P555" s="6"/>
      <c r="Q555" s="125" t="str">
        <f t="shared" si="265"/>
        <v/>
      </c>
      <c r="R555" s="124" t="str">
        <f t="shared" si="266"/>
        <v/>
      </c>
      <c r="S555" s="123">
        <f t="shared" si="267"/>
        <v>0</v>
      </c>
      <c r="T555" s="122">
        <f t="shared" si="268"/>
        <v>0</v>
      </c>
      <c r="U555" s="123">
        <f t="shared" si="269"/>
        <v>0</v>
      </c>
      <c r="V555" s="122">
        <f t="shared" si="270"/>
        <v>0</v>
      </c>
      <c r="W555" s="123">
        <f t="shared" si="271"/>
        <v>0</v>
      </c>
      <c r="X555" s="122">
        <f t="shared" si="272"/>
        <v>0</v>
      </c>
      <c r="Y555" s="123">
        <f t="shared" si="273"/>
        <v>0</v>
      </c>
      <c r="Z555" s="122">
        <f t="shared" si="274"/>
        <v>0</v>
      </c>
      <c r="AA555" s="123">
        <f t="shared" si="275"/>
        <v>0</v>
      </c>
      <c r="AB555" s="122">
        <f t="shared" si="276"/>
        <v>0</v>
      </c>
      <c r="AD555" s="3" t="str">
        <f t="shared" si="277"/>
        <v>False</v>
      </c>
      <c r="AE555" s="3" t="str">
        <f t="shared" si="278"/>
        <v>true</v>
      </c>
      <c r="AF555" s="3" t="e">
        <f>VLOOKUP(C555,#REF!,2,FALSE)</f>
        <v>#REF!</v>
      </c>
      <c r="AG555" s="3" t="e">
        <f t="shared" si="279"/>
        <v>#REF!</v>
      </c>
      <c r="AH555" s="3">
        <f t="shared" si="280"/>
        <v>0</v>
      </c>
      <c r="AI555" s="3">
        <f t="shared" si="281"/>
        <v>0</v>
      </c>
      <c r="AJ555" s="3">
        <f t="shared" si="282"/>
        <v>0</v>
      </c>
      <c r="AL555" s="3">
        <f t="shared" si="283"/>
        <v>0</v>
      </c>
      <c r="AM555" s="3">
        <f t="shared" si="284"/>
        <v>0</v>
      </c>
      <c r="AN555" s="3">
        <f t="shared" si="285"/>
        <v>0</v>
      </c>
      <c r="AO555" s="3">
        <f t="shared" si="286"/>
        <v>0</v>
      </c>
      <c r="AP555" s="3">
        <f t="shared" si="287"/>
        <v>0</v>
      </c>
      <c r="AQ555" s="3">
        <f t="shared" si="288"/>
        <v>0</v>
      </c>
      <c r="AS555" s="3" t="e">
        <f t="shared" si="289"/>
        <v>#REF!</v>
      </c>
      <c r="AU555" s="3" t="e">
        <f t="shared" si="290"/>
        <v>#NAME?</v>
      </c>
      <c r="AW555" s="3">
        <f t="shared" si="291"/>
        <v>0</v>
      </c>
      <c r="AX555" s="3">
        <f t="shared" si="292"/>
        <v>0</v>
      </c>
      <c r="AY555" s="3">
        <f t="shared" si="293"/>
        <v>0</v>
      </c>
      <c r="AZ555" s="3">
        <f t="shared" si="294"/>
        <v>0</v>
      </c>
      <c r="BA555" s="3">
        <f t="shared" si="295"/>
        <v>0</v>
      </c>
      <c r="BB555" s="3">
        <f t="shared" si="296"/>
        <v>0</v>
      </c>
    </row>
    <row r="556" spans="2:54" x14ac:dyDescent="0.35">
      <c r="B556" s="14">
        <v>529</v>
      </c>
      <c r="C556" s="13"/>
      <c r="D556" s="13"/>
      <c r="E556" s="130"/>
      <c r="F556" s="130"/>
      <c r="G556" s="129" t="str">
        <f t="shared" si="264"/>
        <v/>
      </c>
      <c r="H556" s="128"/>
      <c r="I556" s="189"/>
      <c r="J556" s="128"/>
      <c r="K556" s="127"/>
      <c r="L556" s="127"/>
      <c r="M556" s="126"/>
      <c r="N556" s="7"/>
      <c r="O556" s="6"/>
      <c r="P556" s="6"/>
      <c r="Q556" s="125" t="str">
        <f t="shared" si="265"/>
        <v/>
      </c>
      <c r="R556" s="124" t="str">
        <f t="shared" si="266"/>
        <v/>
      </c>
      <c r="S556" s="123">
        <f t="shared" si="267"/>
        <v>0</v>
      </c>
      <c r="T556" s="122">
        <f t="shared" si="268"/>
        <v>0</v>
      </c>
      <c r="U556" s="123">
        <f t="shared" si="269"/>
        <v>0</v>
      </c>
      <c r="V556" s="122">
        <f t="shared" si="270"/>
        <v>0</v>
      </c>
      <c r="W556" s="123">
        <f t="shared" si="271"/>
        <v>0</v>
      </c>
      <c r="X556" s="122">
        <f t="shared" si="272"/>
        <v>0</v>
      </c>
      <c r="Y556" s="123">
        <f t="shared" si="273"/>
        <v>0</v>
      </c>
      <c r="Z556" s="122">
        <f t="shared" si="274"/>
        <v>0</v>
      </c>
      <c r="AA556" s="123">
        <f t="shared" si="275"/>
        <v>0</v>
      </c>
      <c r="AB556" s="122">
        <f t="shared" si="276"/>
        <v>0</v>
      </c>
      <c r="AD556" s="3" t="str">
        <f t="shared" si="277"/>
        <v>False</v>
      </c>
      <c r="AE556" s="3" t="str">
        <f t="shared" si="278"/>
        <v>true</v>
      </c>
      <c r="AF556" s="3" t="e">
        <f>VLOOKUP(C556,#REF!,2,FALSE)</f>
        <v>#REF!</v>
      </c>
      <c r="AG556" s="3" t="e">
        <f t="shared" si="279"/>
        <v>#REF!</v>
      </c>
      <c r="AH556" s="3">
        <f t="shared" si="280"/>
        <v>0</v>
      </c>
      <c r="AI556" s="3">
        <f t="shared" si="281"/>
        <v>0</v>
      </c>
      <c r="AJ556" s="3">
        <f t="shared" si="282"/>
        <v>0</v>
      </c>
      <c r="AL556" s="3">
        <f t="shared" si="283"/>
        <v>0</v>
      </c>
      <c r="AM556" s="3">
        <f t="shared" si="284"/>
        <v>0</v>
      </c>
      <c r="AN556" s="3">
        <f t="shared" si="285"/>
        <v>0</v>
      </c>
      <c r="AO556" s="3">
        <f t="shared" si="286"/>
        <v>0</v>
      </c>
      <c r="AP556" s="3">
        <f t="shared" si="287"/>
        <v>0</v>
      </c>
      <c r="AQ556" s="3">
        <f t="shared" si="288"/>
        <v>0</v>
      </c>
      <c r="AS556" s="3" t="e">
        <f t="shared" si="289"/>
        <v>#REF!</v>
      </c>
      <c r="AU556" s="3" t="e">
        <f t="shared" si="290"/>
        <v>#NAME?</v>
      </c>
      <c r="AW556" s="3">
        <f t="shared" si="291"/>
        <v>0</v>
      </c>
      <c r="AX556" s="3">
        <f t="shared" si="292"/>
        <v>0</v>
      </c>
      <c r="AY556" s="3">
        <f t="shared" si="293"/>
        <v>0</v>
      </c>
      <c r="AZ556" s="3">
        <f t="shared" si="294"/>
        <v>0</v>
      </c>
      <c r="BA556" s="3">
        <f t="shared" si="295"/>
        <v>0</v>
      </c>
      <c r="BB556" s="3">
        <f t="shared" si="296"/>
        <v>0</v>
      </c>
    </row>
    <row r="557" spans="2:54" x14ac:dyDescent="0.35">
      <c r="B557" s="14">
        <v>530</v>
      </c>
      <c r="C557" s="13"/>
      <c r="D557" s="13"/>
      <c r="E557" s="130"/>
      <c r="F557" s="130"/>
      <c r="G557" s="129" t="str">
        <f t="shared" si="264"/>
        <v/>
      </c>
      <c r="H557" s="128"/>
      <c r="I557" s="189"/>
      <c r="J557" s="128"/>
      <c r="K557" s="127"/>
      <c r="L557" s="127"/>
      <c r="M557" s="126"/>
      <c r="N557" s="7"/>
      <c r="O557" s="6"/>
      <c r="P557" s="6"/>
      <c r="Q557" s="125" t="str">
        <f t="shared" si="265"/>
        <v/>
      </c>
      <c r="R557" s="124" t="str">
        <f t="shared" si="266"/>
        <v/>
      </c>
      <c r="S557" s="123">
        <f t="shared" si="267"/>
        <v>0</v>
      </c>
      <c r="T557" s="122">
        <f t="shared" si="268"/>
        <v>0</v>
      </c>
      <c r="U557" s="123">
        <f t="shared" si="269"/>
        <v>0</v>
      </c>
      <c r="V557" s="122">
        <f t="shared" si="270"/>
        <v>0</v>
      </c>
      <c r="W557" s="123">
        <f t="shared" si="271"/>
        <v>0</v>
      </c>
      <c r="X557" s="122">
        <f t="shared" si="272"/>
        <v>0</v>
      </c>
      <c r="Y557" s="123">
        <f t="shared" si="273"/>
        <v>0</v>
      </c>
      <c r="Z557" s="122">
        <f t="shared" si="274"/>
        <v>0</v>
      </c>
      <c r="AA557" s="123">
        <f t="shared" si="275"/>
        <v>0</v>
      </c>
      <c r="AB557" s="122">
        <f t="shared" si="276"/>
        <v>0</v>
      </c>
      <c r="AD557" s="3" t="str">
        <f t="shared" si="277"/>
        <v>False</v>
      </c>
      <c r="AE557" s="3" t="str">
        <f t="shared" si="278"/>
        <v>true</v>
      </c>
      <c r="AF557" s="3" t="e">
        <f>VLOOKUP(C557,#REF!,2,FALSE)</f>
        <v>#REF!</v>
      </c>
      <c r="AG557" s="3" t="e">
        <f t="shared" si="279"/>
        <v>#REF!</v>
      </c>
      <c r="AH557" s="3">
        <f t="shared" si="280"/>
        <v>0</v>
      </c>
      <c r="AI557" s="3">
        <f t="shared" si="281"/>
        <v>0</v>
      </c>
      <c r="AJ557" s="3">
        <f t="shared" si="282"/>
        <v>0</v>
      </c>
      <c r="AL557" s="3">
        <f t="shared" si="283"/>
        <v>0</v>
      </c>
      <c r="AM557" s="3">
        <f t="shared" si="284"/>
        <v>0</v>
      </c>
      <c r="AN557" s="3">
        <f t="shared" si="285"/>
        <v>0</v>
      </c>
      <c r="AO557" s="3">
        <f t="shared" si="286"/>
        <v>0</v>
      </c>
      <c r="AP557" s="3">
        <f t="shared" si="287"/>
        <v>0</v>
      </c>
      <c r="AQ557" s="3">
        <f t="shared" si="288"/>
        <v>0</v>
      </c>
      <c r="AS557" s="3" t="e">
        <f t="shared" si="289"/>
        <v>#REF!</v>
      </c>
      <c r="AU557" s="3" t="e">
        <f t="shared" si="290"/>
        <v>#NAME?</v>
      </c>
      <c r="AW557" s="3">
        <f t="shared" si="291"/>
        <v>0</v>
      </c>
      <c r="AX557" s="3">
        <f t="shared" si="292"/>
        <v>0</v>
      </c>
      <c r="AY557" s="3">
        <f t="shared" si="293"/>
        <v>0</v>
      </c>
      <c r="AZ557" s="3">
        <f t="shared" si="294"/>
        <v>0</v>
      </c>
      <c r="BA557" s="3">
        <f t="shared" si="295"/>
        <v>0</v>
      </c>
      <c r="BB557" s="3">
        <f t="shared" si="296"/>
        <v>0</v>
      </c>
    </row>
    <row r="558" spans="2:54" x14ac:dyDescent="0.35">
      <c r="B558" s="14">
        <v>531</v>
      </c>
      <c r="C558" s="13"/>
      <c r="D558" s="13"/>
      <c r="E558" s="130"/>
      <c r="F558" s="130"/>
      <c r="G558" s="129" t="str">
        <f t="shared" si="264"/>
        <v/>
      </c>
      <c r="H558" s="128"/>
      <c r="I558" s="189"/>
      <c r="J558" s="128"/>
      <c r="K558" s="127"/>
      <c r="L558" s="127"/>
      <c r="M558" s="126"/>
      <c r="N558" s="7"/>
      <c r="O558" s="6"/>
      <c r="P558" s="6"/>
      <c r="Q558" s="125" t="str">
        <f t="shared" si="265"/>
        <v/>
      </c>
      <c r="R558" s="124" t="str">
        <f t="shared" si="266"/>
        <v/>
      </c>
      <c r="S558" s="123">
        <f t="shared" si="267"/>
        <v>0</v>
      </c>
      <c r="T558" s="122">
        <f t="shared" si="268"/>
        <v>0</v>
      </c>
      <c r="U558" s="123">
        <f t="shared" si="269"/>
        <v>0</v>
      </c>
      <c r="V558" s="122">
        <f t="shared" si="270"/>
        <v>0</v>
      </c>
      <c r="W558" s="123">
        <f t="shared" si="271"/>
        <v>0</v>
      </c>
      <c r="X558" s="122">
        <f t="shared" si="272"/>
        <v>0</v>
      </c>
      <c r="Y558" s="123">
        <f t="shared" si="273"/>
        <v>0</v>
      </c>
      <c r="Z558" s="122">
        <f t="shared" si="274"/>
        <v>0</v>
      </c>
      <c r="AA558" s="123">
        <f t="shared" si="275"/>
        <v>0</v>
      </c>
      <c r="AB558" s="122">
        <f t="shared" si="276"/>
        <v>0</v>
      </c>
      <c r="AD558" s="3" t="str">
        <f t="shared" si="277"/>
        <v>False</v>
      </c>
      <c r="AE558" s="3" t="str">
        <f t="shared" si="278"/>
        <v>true</v>
      </c>
      <c r="AF558" s="3" t="e">
        <f>VLOOKUP(C558,#REF!,2,FALSE)</f>
        <v>#REF!</v>
      </c>
      <c r="AG558" s="3" t="e">
        <f t="shared" si="279"/>
        <v>#REF!</v>
      </c>
      <c r="AH558" s="3">
        <f t="shared" si="280"/>
        <v>0</v>
      </c>
      <c r="AI558" s="3">
        <f t="shared" si="281"/>
        <v>0</v>
      </c>
      <c r="AJ558" s="3">
        <f t="shared" si="282"/>
        <v>0</v>
      </c>
      <c r="AL558" s="3">
        <f t="shared" si="283"/>
        <v>0</v>
      </c>
      <c r="AM558" s="3">
        <f t="shared" si="284"/>
        <v>0</v>
      </c>
      <c r="AN558" s="3">
        <f t="shared" si="285"/>
        <v>0</v>
      </c>
      <c r="AO558" s="3">
        <f t="shared" si="286"/>
        <v>0</v>
      </c>
      <c r="AP558" s="3">
        <f t="shared" si="287"/>
        <v>0</v>
      </c>
      <c r="AQ558" s="3">
        <f t="shared" si="288"/>
        <v>0</v>
      </c>
      <c r="AS558" s="3" t="e">
        <f t="shared" si="289"/>
        <v>#REF!</v>
      </c>
      <c r="AU558" s="3" t="e">
        <f t="shared" si="290"/>
        <v>#NAME?</v>
      </c>
      <c r="AW558" s="3">
        <f t="shared" si="291"/>
        <v>0</v>
      </c>
      <c r="AX558" s="3">
        <f t="shared" si="292"/>
        <v>0</v>
      </c>
      <c r="AY558" s="3">
        <f t="shared" si="293"/>
        <v>0</v>
      </c>
      <c r="AZ558" s="3">
        <f t="shared" si="294"/>
        <v>0</v>
      </c>
      <c r="BA558" s="3">
        <f t="shared" si="295"/>
        <v>0</v>
      </c>
      <c r="BB558" s="3">
        <f t="shared" si="296"/>
        <v>0</v>
      </c>
    </row>
    <row r="559" spans="2:54" x14ac:dyDescent="0.35">
      <c r="B559" s="14">
        <v>532</v>
      </c>
      <c r="C559" s="13"/>
      <c r="D559" s="13"/>
      <c r="E559" s="130"/>
      <c r="F559" s="130"/>
      <c r="G559" s="129" t="str">
        <f t="shared" si="264"/>
        <v/>
      </c>
      <c r="H559" s="128"/>
      <c r="I559" s="189"/>
      <c r="J559" s="128"/>
      <c r="K559" s="127"/>
      <c r="L559" s="127"/>
      <c r="M559" s="126"/>
      <c r="N559" s="7"/>
      <c r="O559" s="6"/>
      <c r="P559" s="6"/>
      <c r="Q559" s="125" t="str">
        <f t="shared" si="265"/>
        <v/>
      </c>
      <c r="R559" s="124" t="str">
        <f t="shared" si="266"/>
        <v/>
      </c>
      <c r="S559" s="123">
        <f t="shared" si="267"/>
        <v>0</v>
      </c>
      <c r="T559" s="122">
        <f t="shared" si="268"/>
        <v>0</v>
      </c>
      <c r="U559" s="123">
        <f t="shared" si="269"/>
        <v>0</v>
      </c>
      <c r="V559" s="122">
        <f t="shared" si="270"/>
        <v>0</v>
      </c>
      <c r="W559" s="123">
        <f t="shared" si="271"/>
        <v>0</v>
      </c>
      <c r="X559" s="122">
        <f t="shared" si="272"/>
        <v>0</v>
      </c>
      <c r="Y559" s="123">
        <f t="shared" si="273"/>
        <v>0</v>
      </c>
      <c r="Z559" s="122">
        <f t="shared" si="274"/>
        <v>0</v>
      </c>
      <c r="AA559" s="123">
        <f t="shared" si="275"/>
        <v>0</v>
      </c>
      <c r="AB559" s="122">
        <f t="shared" si="276"/>
        <v>0</v>
      </c>
      <c r="AD559" s="3" t="str">
        <f t="shared" si="277"/>
        <v>False</v>
      </c>
      <c r="AE559" s="3" t="str">
        <f t="shared" si="278"/>
        <v>true</v>
      </c>
      <c r="AF559" s="3" t="e">
        <f>VLOOKUP(C559,#REF!,2,FALSE)</f>
        <v>#REF!</v>
      </c>
      <c r="AG559" s="3" t="e">
        <f t="shared" si="279"/>
        <v>#REF!</v>
      </c>
      <c r="AH559" s="3">
        <f t="shared" si="280"/>
        <v>0</v>
      </c>
      <c r="AI559" s="3">
        <f t="shared" si="281"/>
        <v>0</v>
      </c>
      <c r="AJ559" s="3">
        <f t="shared" si="282"/>
        <v>0</v>
      </c>
      <c r="AL559" s="3">
        <f t="shared" si="283"/>
        <v>0</v>
      </c>
      <c r="AM559" s="3">
        <f t="shared" si="284"/>
        <v>0</v>
      </c>
      <c r="AN559" s="3">
        <f t="shared" si="285"/>
        <v>0</v>
      </c>
      <c r="AO559" s="3">
        <f t="shared" si="286"/>
        <v>0</v>
      </c>
      <c r="AP559" s="3">
        <f t="shared" si="287"/>
        <v>0</v>
      </c>
      <c r="AQ559" s="3">
        <f t="shared" si="288"/>
        <v>0</v>
      </c>
      <c r="AS559" s="3" t="e">
        <f t="shared" si="289"/>
        <v>#REF!</v>
      </c>
      <c r="AU559" s="3" t="e">
        <f t="shared" si="290"/>
        <v>#NAME?</v>
      </c>
      <c r="AW559" s="3">
        <f t="shared" si="291"/>
        <v>0</v>
      </c>
      <c r="AX559" s="3">
        <f t="shared" si="292"/>
        <v>0</v>
      </c>
      <c r="AY559" s="3">
        <f t="shared" si="293"/>
        <v>0</v>
      </c>
      <c r="AZ559" s="3">
        <f t="shared" si="294"/>
        <v>0</v>
      </c>
      <c r="BA559" s="3">
        <f t="shared" si="295"/>
        <v>0</v>
      </c>
      <c r="BB559" s="3">
        <f t="shared" si="296"/>
        <v>0</v>
      </c>
    </row>
    <row r="560" spans="2:54" x14ac:dyDescent="0.35">
      <c r="B560" s="14">
        <v>533</v>
      </c>
      <c r="C560" s="13"/>
      <c r="D560" s="13"/>
      <c r="E560" s="130"/>
      <c r="F560" s="130"/>
      <c r="G560" s="129" t="str">
        <f t="shared" si="264"/>
        <v/>
      </c>
      <c r="H560" s="128"/>
      <c r="I560" s="189"/>
      <c r="J560" s="128"/>
      <c r="K560" s="127"/>
      <c r="L560" s="127"/>
      <c r="M560" s="126"/>
      <c r="N560" s="7"/>
      <c r="O560" s="6"/>
      <c r="P560" s="6"/>
      <c r="Q560" s="125" t="str">
        <f t="shared" si="265"/>
        <v/>
      </c>
      <c r="R560" s="124" t="str">
        <f t="shared" si="266"/>
        <v/>
      </c>
      <c r="S560" s="123">
        <f t="shared" si="267"/>
        <v>0</v>
      </c>
      <c r="T560" s="122">
        <f t="shared" si="268"/>
        <v>0</v>
      </c>
      <c r="U560" s="123">
        <f t="shared" si="269"/>
        <v>0</v>
      </c>
      <c r="V560" s="122">
        <f t="shared" si="270"/>
        <v>0</v>
      </c>
      <c r="W560" s="123">
        <f t="shared" si="271"/>
        <v>0</v>
      </c>
      <c r="X560" s="122">
        <f t="shared" si="272"/>
        <v>0</v>
      </c>
      <c r="Y560" s="123">
        <f t="shared" si="273"/>
        <v>0</v>
      </c>
      <c r="Z560" s="122">
        <f t="shared" si="274"/>
        <v>0</v>
      </c>
      <c r="AA560" s="123">
        <f t="shared" si="275"/>
        <v>0</v>
      </c>
      <c r="AB560" s="122">
        <f t="shared" si="276"/>
        <v>0</v>
      </c>
      <c r="AD560" s="3" t="str">
        <f t="shared" si="277"/>
        <v>False</v>
      </c>
      <c r="AE560" s="3" t="str">
        <f t="shared" si="278"/>
        <v>true</v>
      </c>
      <c r="AF560" s="3" t="e">
        <f>VLOOKUP(C560,#REF!,2,FALSE)</f>
        <v>#REF!</v>
      </c>
      <c r="AG560" s="3" t="e">
        <f t="shared" si="279"/>
        <v>#REF!</v>
      </c>
      <c r="AH560" s="3">
        <f t="shared" si="280"/>
        <v>0</v>
      </c>
      <c r="AI560" s="3">
        <f t="shared" si="281"/>
        <v>0</v>
      </c>
      <c r="AJ560" s="3">
        <f t="shared" si="282"/>
        <v>0</v>
      </c>
      <c r="AL560" s="3">
        <f t="shared" si="283"/>
        <v>0</v>
      </c>
      <c r="AM560" s="3">
        <f t="shared" si="284"/>
        <v>0</v>
      </c>
      <c r="AN560" s="3">
        <f t="shared" si="285"/>
        <v>0</v>
      </c>
      <c r="AO560" s="3">
        <f t="shared" si="286"/>
        <v>0</v>
      </c>
      <c r="AP560" s="3">
        <f t="shared" si="287"/>
        <v>0</v>
      </c>
      <c r="AQ560" s="3">
        <f t="shared" si="288"/>
        <v>0</v>
      </c>
      <c r="AS560" s="3" t="e">
        <f t="shared" si="289"/>
        <v>#REF!</v>
      </c>
      <c r="AU560" s="3" t="e">
        <f t="shared" si="290"/>
        <v>#NAME?</v>
      </c>
      <c r="AW560" s="3">
        <f t="shared" si="291"/>
        <v>0</v>
      </c>
      <c r="AX560" s="3">
        <f t="shared" si="292"/>
        <v>0</v>
      </c>
      <c r="AY560" s="3">
        <f t="shared" si="293"/>
        <v>0</v>
      </c>
      <c r="AZ560" s="3">
        <f t="shared" si="294"/>
        <v>0</v>
      </c>
      <c r="BA560" s="3">
        <f t="shared" si="295"/>
        <v>0</v>
      </c>
      <c r="BB560" s="3">
        <f t="shared" si="296"/>
        <v>0</v>
      </c>
    </row>
    <row r="561" spans="2:54" x14ac:dyDescent="0.35">
      <c r="B561" s="14">
        <v>534</v>
      </c>
      <c r="C561" s="13"/>
      <c r="D561" s="13"/>
      <c r="E561" s="130"/>
      <c r="F561" s="130"/>
      <c r="G561" s="129" t="str">
        <f t="shared" si="264"/>
        <v/>
      </c>
      <c r="H561" s="128"/>
      <c r="I561" s="189"/>
      <c r="J561" s="128"/>
      <c r="K561" s="127"/>
      <c r="L561" s="127"/>
      <c r="M561" s="126"/>
      <c r="N561" s="7"/>
      <c r="O561" s="6"/>
      <c r="P561" s="6"/>
      <c r="Q561" s="125" t="str">
        <f t="shared" si="265"/>
        <v/>
      </c>
      <c r="R561" s="124" t="str">
        <f t="shared" si="266"/>
        <v/>
      </c>
      <c r="S561" s="123">
        <f t="shared" si="267"/>
        <v>0</v>
      </c>
      <c r="T561" s="122">
        <f t="shared" si="268"/>
        <v>0</v>
      </c>
      <c r="U561" s="123">
        <f t="shared" si="269"/>
        <v>0</v>
      </c>
      <c r="V561" s="122">
        <f t="shared" si="270"/>
        <v>0</v>
      </c>
      <c r="W561" s="123">
        <f t="shared" si="271"/>
        <v>0</v>
      </c>
      <c r="X561" s="122">
        <f t="shared" si="272"/>
        <v>0</v>
      </c>
      <c r="Y561" s="123">
        <f t="shared" si="273"/>
        <v>0</v>
      </c>
      <c r="Z561" s="122">
        <f t="shared" si="274"/>
        <v>0</v>
      </c>
      <c r="AA561" s="123">
        <f t="shared" si="275"/>
        <v>0</v>
      </c>
      <c r="AB561" s="122">
        <f t="shared" si="276"/>
        <v>0</v>
      </c>
      <c r="AD561" s="3" t="str">
        <f t="shared" si="277"/>
        <v>False</v>
      </c>
      <c r="AE561" s="3" t="str">
        <f t="shared" si="278"/>
        <v>true</v>
      </c>
      <c r="AF561" s="3" t="e">
        <f>VLOOKUP(C561,#REF!,2,FALSE)</f>
        <v>#REF!</v>
      </c>
      <c r="AG561" s="3" t="e">
        <f t="shared" si="279"/>
        <v>#REF!</v>
      </c>
      <c r="AH561" s="3">
        <f t="shared" si="280"/>
        <v>0</v>
      </c>
      <c r="AI561" s="3">
        <f t="shared" si="281"/>
        <v>0</v>
      </c>
      <c r="AJ561" s="3">
        <f t="shared" si="282"/>
        <v>0</v>
      </c>
      <c r="AL561" s="3">
        <f t="shared" si="283"/>
        <v>0</v>
      </c>
      <c r="AM561" s="3">
        <f t="shared" si="284"/>
        <v>0</v>
      </c>
      <c r="AN561" s="3">
        <f t="shared" si="285"/>
        <v>0</v>
      </c>
      <c r="AO561" s="3">
        <f t="shared" si="286"/>
        <v>0</v>
      </c>
      <c r="AP561" s="3">
        <f t="shared" si="287"/>
        <v>0</v>
      </c>
      <c r="AQ561" s="3">
        <f t="shared" si="288"/>
        <v>0</v>
      </c>
      <c r="AS561" s="3" t="e">
        <f t="shared" si="289"/>
        <v>#REF!</v>
      </c>
      <c r="AU561" s="3" t="e">
        <f t="shared" si="290"/>
        <v>#NAME?</v>
      </c>
      <c r="AW561" s="3">
        <f t="shared" si="291"/>
        <v>0</v>
      </c>
      <c r="AX561" s="3">
        <f t="shared" si="292"/>
        <v>0</v>
      </c>
      <c r="AY561" s="3">
        <f t="shared" si="293"/>
        <v>0</v>
      </c>
      <c r="AZ561" s="3">
        <f t="shared" si="294"/>
        <v>0</v>
      </c>
      <c r="BA561" s="3">
        <f t="shared" si="295"/>
        <v>0</v>
      </c>
      <c r="BB561" s="3">
        <f t="shared" si="296"/>
        <v>0</v>
      </c>
    </row>
    <row r="562" spans="2:54" x14ac:dyDescent="0.35">
      <c r="B562" s="14">
        <v>535</v>
      </c>
      <c r="C562" s="13"/>
      <c r="D562" s="13"/>
      <c r="E562" s="130"/>
      <c r="F562" s="130"/>
      <c r="G562" s="129" t="str">
        <f t="shared" si="264"/>
        <v/>
      </c>
      <c r="H562" s="128"/>
      <c r="I562" s="189"/>
      <c r="J562" s="128"/>
      <c r="K562" s="127"/>
      <c r="L562" s="127"/>
      <c r="M562" s="126"/>
      <c r="N562" s="7"/>
      <c r="O562" s="6"/>
      <c r="P562" s="6"/>
      <c r="Q562" s="125" t="str">
        <f t="shared" si="265"/>
        <v/>
      </c>
      <c r="R562" s="124" t="str">
        <f t="shared" si="266"/>
        <v/>
      </c>
      <c r="S562" s="123">
        <f t="shared" si="267"/>
        <v>0</v>
      </c>
      <c r="T562" s="122">
        <f t="shared" si="268"/>
        <v>0</v>
      </c>
      <c r="U562" s="123">
        <f t="shared" si="269"/>
        <v>0</v>
      </c>
      <c r="V562" s="122">
        <f t="shared" si="270"/>
        <v>0</v>
      </c>
      <c r="W562" s="123">
        <f t="shared" si="271"/>
        <v>0</v>
      </c>
      <c r="X562" s="122">
        <f t="shared" si="272"/>
        <v>0</v>
      </c>
      <c r="Y562" s="123">
        <f t="shared" si="273"/>
        <v>0</v>
      </c>
      <c r="Z562" s="122">
        <f t="shared" si="274"/>
        <v>0</v>
      </c>
      <c r="AA562" s="123">
        <f t="shared" si="275"/>
        <v>0</v>
      </c>
      <c r="AB562" s="122">
        <f t="shared" si="276"/>
        <v>0</v>
      </c>
      <c r="AD562" s="3" t="str">
        <f t="shared" si="277"/>
        <v>False</v>
      </c>
      <c r="AE562" s="3" t="str">
        <f t="shared" si="278"/>
        <v>true</v>
      </c>
      <c r="AF562" s="3" t="e">
        <f>VLOOKUP(C562,#REF!,2,FALSE)</f>
        <v>#REF!</v>
      </c>
      <c r="AG562" s="3" t="e">
        <f t="shared" si="279"/>
        <v>#REF!</v>
      </c>
      <c r="AH562" s="3">
        <f t="shared" si="280"/>
        <v>0</v>
      </c>
      <c r="AI562" s="3">
        <f t="shared" si="281"/>
        <v>0</v>
      </c>
      <c r="AJ562" s="3">
        <f t="shared" si="282"/>
        <v>0</v>
      </c>
      <c r="AL562" s="3">
        <f t="shared" si="283"/>
        <v>0</v>
      </c>
      <c r="AM562" s="3">
        <f t="shared" si="284"/>
        <v>0</v>
      </c>
      <c r="AN562" s="3">
        <f t="shared" si="285"/>
        <v>0</v>
      </c>
      <c r="AO562" s="3">
        <f t="shared" si="286"/>
        <v>0</v>
      </c>
      <c r="AP562" s="3">
        <f t="shared" si="287"/>
        <v>0</v>
      </c>
      <c r="AQ562" s="3">
        <f t="shared" si="288"/>
        <v>0</v>
      </c>
      <c r="AS562" s="3" t="e">
        <f t="shared" si="289"/>
        <v>#REF!</v>
      </c>
      <c r="AU562" s="3" t="e">
        <f t="shared" si="290"/>
        <v>#NAME?</v>
      </c>
      <c r="AW562" s="3">
        <f t="shared" si="291"/>
        <v>0</v>
      </c>
      <c r="AX562" s="3">
        <f t="shared" si="292"/>
        <v>0</v>
      </c>
      <c r="AY562" s="3">
        <f t="shared" si="293"/>
        <v>0</v>
      </c>
      <c r="AZ562" s="3">
        <f t="shared" si="294"/>
        <v>0</v>
      </c>
      <c r="BA562" s="3">
        <f t="shared" si="295"/>
        <v>0</v>
      </c>
      <c r="BB562" s="3">
        <f t="shared" si="296"/>
        <v>0</v>
      </c>
    </row>
    <row r="563" spans="2:54" x14ac:dyDescent="0.35">
      <c r="B563" s="14">
        <v>536</v>
      </c>
      <c r="C563" s="13"/>
      <c r="D563" s="13"/>
      <c r="E563" s="130"/>
      <c r="F563" s="130"/>
      <c r="G563" s="129" t="str">
        <f t="shared" si="264"/>
        <v/>
      </c>
      <c r="H563" s="128"/>
      <c r="I563" s="189"/>
      <c r="J563" s="128"/>
      <c r="K563" s="127"/>
      <c r="L563" s="127"/>
      <c r="M563" s="126"/>
      <c r="N563" s="7"/>
      <c r="O563" s="6"/>
      <c r="P563" s="6"/>
      <c r="Q563" s="125" t="str">
        <f t="shared" si="265"/>
        <v/>
      </c>
      <c r="R563" s="124" t="str">
        <f t="shared" si="266"/>
        <v/>
      </c>
      <c r="S563" s="123">
        <f t="shared" si="267"/>
        <v>0</v>
      </c>
      <c r="T563" s="122">
        <f t="shared" si="268"/>
        <v>0</v>
      </c>
      <c r="U563" s="123">
        <f t="shared" si="269"/>
        <v>0</v>
      </c>
      <c r="V563" s="122">
        <f t="shared" si="270"/>
        <v>0</v>
      </c>
      <c r="W563" s="123">
        <f t="shared" si="271"/>
        <v>0</v>
      </c>
      <c r="X563" s="122">
        <f t="shared" si="272"/>
        <v>0</v>
      </c>
      <c r="Y563" s="123">
        <f t="shared" si="273"/>
        <v>0</v>
      </c>
      <c r="Z563" s="122">
        <f t="shared" si="274"/>
        <v>0</v>
      </c>
      <c r="AA563" s="123">
        <f t="shared" si="275"/>
        <v>0</v>
      </c>
      <c r="AB563" s="122">
        <f t="shared" si="276"/>
        <v>0</v>
      </c>
      <c r="AD563" s="3" t="str">
        <f t="shared" si="277"/>
        <v>False</v>
      </c>
      <c r="AE563" s="3" t="str">
        <f t="shared" si="278"/>
        <v>true</v>
      </c>
      <c r="AF563" s="3" t="e">
        <f>VLOOKUP(C563,#REF!,2,FALSE)</f>
        <v>#REF!</v>
      </c>
      <c r="AG563" s="3" t="e">
        <f t="shared" si="279"/>
        <v>#REF!</v>
      </c>
      <c r="AH563" s="3">
        <f t="shared" si="280"/>
        <v>0</v>
      </c>
      <c r="AI563" s="3">
        <f t="shared" si="281"/>
        <v>0</v>
      </c>
      <c r="AJ563" s="3">
        <f t="shared" si="282"/>
        <v>0</v>
      </c>
      <c r="AL563" s="3">
        <f t="shared" si="283"/>
        <v>0</v>
      </c>
      <c r="AM563" s="3">
        <f t="shared" si="284"/>
        <v>0</v>
      </c>
      <c r="AN563" s="3">
        <f t="shared" si="285"/>
        <v>0</v>
      </c>
      <c r="AO563" s="3">
        <f t="shared" si="286"/>
        <v>0</v>
      </c>
      <c r="AP563" s="3">
        <f t="shared" si="287"/>
        <v>0</v>
      </c>
      <c r="AQ563" s="3">
        <f t="shared" si="288"/>
        <v>0</v>
      </c>
      <c r="AS563" s="3" t="e">
        <f t="shared" si="289"/>
        <v>#REF!</v>
      </c>
      <c r="AU563" s="3" t="e">
        <f t="shared" si="290"/>
        <v>#NAME?</v>
      </c>
      <c r="AW563" s="3">
        <f t="shared" si="291"/>
        <v>0</v>
      </c>
      <c r="AX563" s="3">
        <f t="shared" si="292"/>
        <v>0</v>
      </c>
      <c r="AY563" s="3">
        <f t="shared" si="293"/>
        <v>0</v>
      </c>
      <c r="AZ563" s="3">
        <f t="shared" si="294"/>
        <v>0</v>
      </c>
      <c r="BA563" s="3">
        <f t="shared" si="295"/>
        <v>0</v>
      </c>
      <c r="BB563" s="3">
        <f t="shared" si="296"/>
        <v>0</v>
      </c>
    </row>
    <row r="564" spans="2:54" x14ac:dyDescent="0.35">
      <c r="B564" s="14">
        <v>537</v>
      </c>
      <c r="C564" s="13"/>
      <c r="D564" s="13"/>
      <c r="E564" s="130"/>
      <c r="F564" s="130"/>
      <c r="G564" s="129" t="str">
        <f t="shared" si="264"/>
        <v/>
      </c>
      <c r="H564" s="128"/>
      <c r="I564" s="189"/>
      <c r="J564" s="128"/>
      <c r="K564" s="127"/>
      <c r="L564" s="127"/>
      <c r="M564" s="126"/>
      <c r="N564" s="7"/>
      <c r="O564" s="6"/>
      <c r="P564" s="6"/>
      <c r="Q564" s="125" t="str">
        <f t="shared" si="265"/>
        <v/>
      </c>
      <c r="R564" s="124" t="str">
        <f t="shared" si="266"/>
        <v/>
      </c>
      <c r="S564" s="123">
        <f t="shared" si="267"/>
        <v>0</v>
      </c>
      <c r="T564" s="122">
        <f t="shared" si="268"/>
        <v>0</v>
      </c>
      <c r="U564" s="123">
        <f t="shared" si="269"/>
        <v>0</v>
      </c>
      <c r="V564" s="122">
        <f t="shared" si="270"/>
        <v>0</v>
      </c>
      <c r="W564" s="123">
        <f t="shared" si="271"/>
        <v>0</v>
      </c>
      <c r="X564" s="122">
        <f t="shared" si="272"/>
        <v>0</v>
      </c>
      <c r="Y564" s="123">
        <f t="shared" si="273"/>
        <v>0</v>
      </c>
      <c r="Z564" s="122">
        <f t="shared" si="274"/>
        <v>0</v>
      </c>
      <c r="AA564" s="123">
        <f t="shared" si="275"/>
        <v>0</v>
      </c>
      <c r="AB564" s="122">
        <f t="shared" si="276"/>
        <v>0</v>
      </c>
      <c r="AD564" s="3" t="str">
        <f t="shared" si="277"/>
        <v>False</v>
      </c>
      <c r="AE564" s="3" t="str">
        <f t="shared" si="278"/>
        <v>true</v>
      </c>
      <c r="AF564" s="3" t="e">
        <f>VLOOKUP(C564,#REF!,2,FALSE)</f>
        <v>#REF!</v>
      </c>
      <c r="AG564" s="3" t="e">
        <f t="shared" si="279"/>
        <v>#REF!</v>
      </c>
      <c r="AH564" s="3">
        <f t="shared" si="280"/>
        <v>0</v>
      </c>
      <c r="AI564" s="3">
        <f t="shared" si="281"/>
        <v>0</v>
      </c>
      <c r="AJ564" s="3">
        <f t="shared" si="282"/>
        <v>0</v>
      </c>
      <c r="AL564" s="3">
        <f t="shared" si="283"/>
        <v>0</v>
      </c>
      <c r="AM564" s="3">
        <f t="shared" si="284"/>
        <v>0</v>
      </c>
      <c r="AN564" s="3">
        <f t="shared" si="285"/>
        <v>0</v>
      </c>
      <c r="AO564" s="3">
        <f t="shared" si="286"/>
        <v>0</v>
      </c>
      <c r="AP564" s="3">
        <f t="shared" si="287"/>
        <v>0</v>
      </c>
      <c r="AQ564" s="3">
        <f t="shared" si="288"/>
        <v>0</v>
      </c>
      <c r="AS564" s="3" t="e">
        <f t="shared" si="289"/>
        <v>#REF!</v>
      </c>
      <c r="AU564" s="3" t="e">
        <f t="shared" si="290"/>
        <v>#NAME?</v>
      </c>
      <c r="AW564" s="3">
        <f t="shared" si="291"/>
        <v>0</v>
      </c>
      <c r="AX564" s="3">
        <f t="shared" si="292"/>
        <v>0</v>
      </c>
      <c r="AY564" s="3">
        <f t="shared" si="293"/>
        <v>0</v>
      </c>
      <c r="AZ564" s="3">
        <f t="shared" si="294"/>
        <v>0</v>
      </c>
      <c r="BA564" s="3">
        <f t="shared" si="295"/>
        <v>0</v>
      </c>
      <c r="BB564" s="3">
        <f t="shared" si="296"/>
        <v>0</v>
      </c>
    </row>
    <row r="565" spans="2:54" x14ac:dyDescent="0.35">
      <c r="B565" s="14">
        <v>538</v>
      </c>
      <c r="C565" s="13"/>
      <c r="D565" s="13"/>
      <c r="E565" s="130"/>
      <c r="F565" s="130"/>
      <c r="G565" s="129" t="str">
        <f t="shared" si="264"/>
        <v/>
      </c>
      <c r="H565" s="128"/>
      <c r="I565" s="189"/>
      <c r="J565" s="128"/>
      <c r="K565" s="127"/>
      <c r="L565" s="127"/>
      <c r="M565" s="126"/>
      <c r="N565" s="7"/>
      <c r="O565" s="6"/>
      <c r="P565" s="6"/>
      <c r="Q565" s="125" t="str">
        <f t="shared" si="265"/>
        <v/>
      </c>
      <c r="R565" s="124" t="str">
        <f t="shared" si="266"/>
        <v/>
      </c>
      <c r="S565" s="123">
        <f t="shared" si="267"/>
        <v>0</v>
      </c>
      <c r="T565" s="122">
        <f t="shared" si="268"/>
        <v>0</v>
      </c>
      <c r="U565" s="123">
        <f t="shared" si="269"/>
        <v>0</v>
      </c>
      <c r="V565" s="122">
        <f t="shared" si="270"/>
        <v>0</v>
      </c>
      <c r="W565" s="123">
        <f t="shared" si="271"/>
        <v>0</v>
      </c>
      <c r="X565" s="122">
        <f t="shared" si="272"/>
        <v>0</v>
      </c>
      <c r="Y565" s="123">
        <f t="shared" si="273"/>
        <v>0</v>
      </c>
      <c r="Z565" s="122">
        <f t="shared" si="274"/>
        <v>0</v>
      </c>
      <c r="AA565" s="123">
        <f t="shared" si="275"/>
        <v>0</v>
      </c>
      <c r="AB565" s="122">
        <f t="shared" si="276"/>
        <v>0</v>
      </c>
      <c r="AD565" s="3" t="str">
        <f t="shared" si="277"/>
        <v>False</v>
      </c>
      <c r="AE565" s="3" t="str">
        <f t="shared" si="278"/>
        <v>true</v>
      </c>
      <c r="AF565" s="3" t="e">
        <f>VLOOKUP(C565,#REF!,2,FALSE)</f>
        <v>#REF!</v>
      </c>
      <c r="AG565" s="3" t="e">
        <f t="shared" si="279"/>
        <v>#REF!</v>
      </c>
      <c r="AH565" s="3">
        <f t="shared" si="280"/>
        <v>0</v>
      </c>
      <c r="AI565" s="3">
        <f t="shared" si="281"/>
        <v>0</v>
      </c>
      <c r="AJ565" s="3">
        <f t="shared" si="282"/>
        <v>0</v>
      </c>
      <c r="AL565" s="3">
        <f t="shared" si="283"/>
        <v>0</v>
      </c>
      <c r="AM565" s="3">
        <f t="shared" si="284"/>
        <v>0</v>
      </c>
      <c r="AN565" s="3">
        <f t="shared" si="285"/>
        <v>0</v>
      </c>
      <c r="AO565" s="3">
        <f t="shared" si="286"/>
        <v>0</v>
      </c>
      <c r="AP565" s="3">
        <f t="shared" si="287"/>
        <v>0</v>
      </c>
      <c r="AQ565" s="3">
        <f t="shared" si="288"/>
        <v>0</v>
      </c>
      <c r="AS565" s="3" t="e">
        <f t="shared" si="289"/>
        <v>#REF!</v>
      </c>
      <c r="AU565" s="3" t="e">
        <f t="shared" si="290"/>
        <v>#NAME?</v>
      </c>
      <c r="AW565" s="3">
        <f t="shared" si="291"/>
        <v>0</v>
      </c>
      <c r="AX565" s="3">
        <f t="shared" si="292"/>
        <v>0</v>
      </c>
      <c r="AY565" s="3">
        <f t="shared" si="293"/>
        <v>0</v>
      </c>
      <c r="AZ565" s="3">
        <f t="shared" si="294"/>
        <v>0</v>
      </c>
      <c r="BA565" s="3">
        <f t="shared" si="295"/>
        <v>0</v>
      </c>
      <c r="BB565" s="3">
        <f t="shared" si="296"/>
        <v>0</v>
      </c>
    </row>
    <row r="566" spans="2:54" x14ac:dyDescent="0.35">
      <c r="B566" s="14">
        <v>539</v>
      </c>
      <c r="C566" s="13"/>
      <c r="D566" s="13"/>
      <c r="E566" s="130"/>
      <c r="F566" s="130"/>
      <c r="G566" s="129" t="str">
        <f t="shared" si="264"/>
        <v/>
      </c>
      <c r="H566" s="128"/>
      <c r="I566" s="189"/>
      <c r="J566" s="128"/>
      <c r="K566" s="127"/>
      <c r="L566" s="127"/>
      <c r="M566" s="126"/>
      <c r="N566" s="7"/>
      <c r="O566" s="6"/>
      <c r="P566" s="6"/>
      <c r="Q566" s="125" t="str">
        <f t="shared" si="265"/>
        <v/>
      </c>
      <c r="R566" s="124" t="str">
        <f t="shared" si="266"/>
        <v/>
      </c>
      <c r="S566" s="123">
        <f t="shared" si="267"/>
        <v>0</v>
      </c>
      <c r="T566" s="122">
        <f t="shared" si="268"/>
        <v>0</v>
      </c>
      <c r="U566" s="123">
        <f t="shared" si="269"/>
        <v>0</v>
      </c>
      <c r="V566" s="122">
        <f t="shared" si="270"/>
        <v>0</v>
      </c>
      <c r="W566" s="123">
        <f t="shared" si="271"/>
        <v>0</v>
      </c>
      <c r="X566" s="122">
        <f t="shared" si="272"/>
        <v>0</v>
      </c>
      <c r="Y566" s="123">
        <f t="shared" si="273"/>
        <v>0</v>
      </c>
      <c r="Z566" s="122">
        <f t="shared" si="274"/>
        <v>0</v>
      </c>
      <c r="AA566" s="123">
        <f t="shared" si="275"/>
        <v>0</v>
      </c>
      <c r="AB566" s="122">
        <f t="shared" si="276"/>
        <v>0</v>
      </c>
      <c r="AD566" s="3" t="str">
        <f t="shared" si="277"/>
        <v>False</v>
      </c>
      <c r="AE566" s="3" t="str">
        <f t="shared" si="278"/>
        <v>true</v>
      </c>
      <c r="AF566" s="3" t="e">
        <f>VLOOKUP(C566,#REF!,2,FALSE)</f>
        <v>#REF!</v>
      </c>
      <c r="AG566" s="3" t="e">
        <f t="shared" si="279"/>
        <v>#REF!</v>
      </c>
      <c r="AH566" s="3">
        <f t="shared" si="280"/>
        <v>0</v>
      </c>
      <c r="AI566" s="3">
        <f t="shared" si="281"/>
        <v>0</v>
      </c>
      <c r="AJ566" s="3">
        <f t="shared" si="282"/>
        <v>0</v>
      </c>
      <c r="AL566" s="3">
        <f t="shared" si="283"/>
        <v>0</v>
      </c>
      <c r="AM566" s="3">
        <f t="shared" si="284"/>
        <v>0</v>
      </c>
      <c r="AN566" s="3">
        <f t="shared" si="285"/>
        <v>0</v>
      </c>
      <c r="AO566" s="3">
        <f t="shared" si="286"/>
        <v>0</v>
      </c>
      <c r="AP566" s="3">
        <f t="shared" si="287"/>
        <v>0</v>
      </c>
      <c r="AQ566" s="3">
        <f t="shared" si="288"/>
        <v>0</v>
      </c>
      <c r="AS566" s="3" t="e">
        <f t="shared" si="289"/>
        <v>#REF!</v>
      </c>
      <c r="AU566" s="3" t="e">
        <f t="shared" si="290"/>
        <v>#NAME?</v>
      </c>
      <c r="AW566" s="3">
        <f t="shared" si="291"/>
        <v>0</v>
      </c>
      <c r="AX566" s="3">
        <f t="shared" si="292"/>
        <v>0</v>
      </c>
      <c r="AY566" s="3">
        <f t="shared" si="293"/>
        <v>0</v>
      </c>
      <c r="AZ566" s="3">
        <f t="shared" si="294"/>
        <v>0</v>
      </c>
      <c r="BA566" s="3">
        <f t="shared" si="295"/>
        <v>0</v>
      </c>
      <c r="BB566" s="3">
        <f t="shared" si="296"/>
        <v>0</v>
      </c>
    </row>
    <row r="567" spans="2:54" x14ac:dyDescent="0.35">
      <c r="B567" s="14">
        <v>540</v>
      </c>
      <c r="C567" s="13"/>
      <c r="D567" s="13"/>
      <c r="E567" s="130"/>
      <c r="F567" s="130"/>
      <c r="G567" s="129" t="str">
        <f t="shared" si="264"/>
        <v/>
      </c>
      <c r="H567" s="128"/>
      <c r="I567" s="189"/>
      <c r="J567" s="128"/>
      <c r="K567" s="127"/>
      <c r="L567" s="127"/>
      <c r="M567" s="126"/>
      <c r="N567" s="7"/>
      <c r="O567" s="6"/>
      <c r="P567" s="6"/>
      <c r="Q567" s="125" t="str">
        <f t="shared" si="265"/>
        <v/>
      </c>
      <c r="R567" s="124" t="str">
        <f t="shared" si="266"/>
        <v/>
      </c>
      <c r="S567" s="123">
        <f t="shared" si="267"/>
        <v>0</v>
      </c>
      <c r="T567" s="122">
        <f t="shared" si="268"/>
        <v>0</v>
      </c>
      <c r="U567" s="123">
        <f t="shared" si="269"/>
        <v>0</v>
      </c>
      <c r="V567" s="122">
        <f t="shared" si="270"/>
        <v>0</v>
      </c>
      <c r="W567" s="123">
        <f t="shared" si="271"/>
        <v>0</v>
      </c>
      <c r="X567" s="122">
        <f t="shared" si="272"/>
        <v>0</v>
      </c>
      <c r="Y567" s="123">
        <f t="shared" si="273"/>
        <v>0</v>
      </c>
      <c r="Z567" s="122">
        <f t="shared" si="274"/>
        <v>0</v>
      </c>
      <c r="AA567" s="123">
        <f t="shared" si="275"/>
        <v>0</v>
      </c>
      <c r="AB567" s="122">
        <f t="shared" si="276"/>
        <v>0</v>
      </c>
      <c r="AD567" s="3" t="str">
        <f t="shared" si="277"/>
        <v>False</v>
      </c>
      <c r="AE567" s="3" t="str">
        <f t="shared" si="278"/>
        <v>true</v>
      </c>
      <c r="AF567" s="3" t="e">
        <f>VLOOKUP(C567,#REF!,2,FALSE)</f>
        <v>#REF!</v>
      </c>
      <c r="AG567" s="3" t="e">
        <f t="shared" si="279"/>
        <v>#REF!</v>
      </c>
      <c r="AH567" s="3">
        <f t="shared" si="280"/>
        <v>0</v>
      </c>
      <c r="AI567" s="3">
        <f t="shared" si="281"/>
        <v>0</v>
      </c>
      <c r="AJ567" s="3">
        <f t="shared" si="282"/>
        <v>0</v>
      </c>
      <c r="AL567" s="3">
        <f t="shared" si="283"/>
        <v>0</v>
      </c>
      <c r="AM567" s="3">
        <f t="shared" si="284"/>
        <v>0</v>
      </c>
      <c r="AN567" s="3">
        <f t="shared" si="285"/>
        <v>0</v>
      </c>
      <c r="AO567" s="3">
        <f t="shared" si="286"/>
        <v>0</v>
      </c>
      <c r="AP567" s="3">
        <f t="shared" si="287"/>
        <v>0</v>
      </c>
      <c r="AQ567" s="3">
        <f t="shared" si="288"/>
        <v>0</v>
      </c>
      <c r="AS567" s="3" t="e">
        <f t="shared" si="289"/>
        <v>#REF!</v>
      </c>
      <c r="AU567" s="3" t="e">
        <f t="shared" si="290"/>
        <v>#NAME?</v>
      </c>
      <c r="AW567" s="3">
        <f t="shared" si="291"/>
        <v>0</v>
      </c>
      <c r="AX567" s="3">
        <f t="shared" si="292"/>
        <v>0</v>
      </c>
      <c r="AY567" s="3">
        <f t="shared" si="293"/>
        <v>0</v>
      </c>
      <c r="AZ567" s="3">
        <f t="shared" si="294"/>
        <v>0</v>
      </c>
      <c r="BA567" s="3">
        <f t="shared" si="295"/>
        <v>0</v>
      </c>
      <c r="BB567" s="3">
        <f t="shared" si="296"/>
        <v>0</v>
      </c>
    </row>
    <row r="568" spans="2:54" x14ac:dyDescent="0.35">
      <c r="B568" s="14">
        <v>541</v>
      </c>
      <c r="C568" s="13"/>
      <c r="D568" s="13"/>
      <c r="E568" s="130"/>
      <c r="F568" s="130"/>
      <c r="G568" s="129" t="str">
        <f t="shared" si="264"/>
        <v/>
      </c>
      <c r="H568" s="128"/>
      <c r="I568" s="189"/>
      <c r="J568" s="128"/>
      <c r="K568" s="127"/>
      <c r="L568" s="127"/>
      <c r="M568" s="126"/>
      <c r="N568" s="7"/>
      <c r="O568" s="6"/>
      <c r="P568" s="6"/>
      <c r="Q568" s="125" t="str">
        <f t="shared" si="265"/>
        <v/>
      </c>
      <c r="R568" s="124" t="str">
        <f t="shared" si="266"/>
        <v/>
      </c>
      <c r="S568" s="123">
        <f t="shared" si="267"/>
        <v>0</v>
      </c>
      <c r="T568" s="122">
        <f t="shared" si="268"/>
        <v>0</v>
      </c>
      <c r="U568" s="123">
        <f t="shared" si="269"/>
        <v>0</v>
      </c>
      <c r="V568" s="122">
        <f t="shared" si="270"/>
        <v>0</v>
      </c>
      <c r="W568" s="123">
        <f t="shared" si="271"/>
        <v>0</v>
      </c>
      <c r="X568" s="122">
        <f t="shared" si="272"/>
        <v>0</v>
      </c>
      <c r="Y568" s="123">
        <f t="shared" si="273"/>
        <v>0</v>
      </c>
      <c r="Z568" s="122">
        <f t="shared" si="274"/>
        <v>0</v>
      </c>
      <c r="AA568" s="123">
        <f t="shared" si="275"/>
        <v>0</v>
      </c>
      <c r="AB568" s="122">
        <f t="shared" si="276"/>
        <v>0</v>
      </c>
      <c r="AD568" s="3" t="str">
        <f t="shared" si="277"/>
        <v>False</v>
      </c>
      <c r="AE568" s="3" t="str">
        <f t="shared" si="278"/>
        <v>true</v>
      </c>
      <c r="AF568" s="3" t="e">
        <f>VLOOKUP(C568,#REF!,2,FALSE)</f>
        <v>#REF!</v>
      </c>
      <c r="AG568" s="3" t="e">
        <f t="shared" si="279"/>
        <v>#REF!</v>
      </c>
      <c r="AH568" s="3">
        <f t="shared" si="280"/>
        <v>0</v>
      </c>
      <c r="AI568" s="3">
        <f t="shared" si="281"/>
        <v>0</v>
      </c>
      <c r="AJ568" s="3">
        <f t="shared" si="282"/>
        <v>0</v>
      </c>
      <c r="AL568" s="3">
        <f t="shared" si="283"/>
        <v>0</v>
      </c>
      <c r="AM568" s="3">
        <f t="shared" si="284"/>
        <v>0</v>
      </c>
      <c r="AN568" s="3">
        <f t="shared" si="285"/>
        <v>0</v>
      </c>
      <c r="AO568" s="3">
        <f t="shared" si="286"/>
        <v>0</v>
      </c>
      <c r="AP568" s="3">
        <f t="shared" si="287"/>
        <v>0</v>
      </c>
      <c r="AQ568" s="3">
        <f t="shared" si="288"/>
        <v>0</v>
      </c>
      <c r="AS568" s="3" t="e">
        <f t="shared" si="289"/>
        <v>#REF!</v>
      </c>
      <c r="AU568" s="3" t="e">
        <f t="shared" si="290"/>
        <v>#NAME?</v>
      </c>
      <c r="AW568" s="3">
        <f t="shared" si="291"/>
        <v>0</v>
      </c>
      <c r="AX568" s="3">
        <f t="shared" si="292"/>
        <v>0</v>
      </c>
      <c r="AY568" s="3">
        <f t="shared" si="293"/>
        <v>0</v>
      </c>
      <c r="AZ568" s="3">
        <f t="shared" si="294"/>
        <v>0</v>
      </c>
      <c r="BA568" s="3">
        <f t="shared" si="295"/>
        <v>0</v>
      </c>
      <c r="BB568" s="3">
        <f t="shared" si="296"/>
        <v>0</v>
      </c>
    </row>
    <row r="569" spans="2:54" x14ac:dyDescent="0.35">
      <c r="B569" s="14">
        <v>542</v>
      </c>
      <c r="C569" s="13"/>
      <c r="D569" s="13"/>
      <c r="E569" s="130"/>
      <c r="F569" s="130"/>
      <c r="G569" s="129" t="str">
        <f t="shared" si="264"/>
        <v/>
      </c>
      <c r="H569" s="128"/>
      <c r="I569" s="189"/>
      <c r="J569" s="128"/>
      <c r="K569" s="127"/>
      <c r="L569" s="127"/>
      <c r="M569" s="126"/>
      <c r="N569" s="7"/>
      <c r="O569" s="6"/>
      <c r="P569" s="6"/>
      <c r="Q569" s="125" t="str">
        <f t="shared" si="265"/>
        <v/>
      </c>
      <c r="R569" s="124" t="str">
        <f t="shared" si="266"/>
        <v/>
      </c>
      <c r="S569" s="123">
        <f t="shared" si="267"/>
        <v>0</v>
      </c>
      <c r="T569" s="122">
        <f t="shared" si="268"/>
        <v>0</v>
      </c>
      <c r="U569" s="123">
        <f t="shared" si="269"/>
        <v>0</v>
      </c>
      <c r="V569" s="122">
        <f t="shared" si="270"/>
        <v>0</v>
      </c>
      <c r="W569" s="123">
        <f t="shared" si="271"/>
        <v>0</v>
      </c>
      <c r="X569" s="122">
        <f t="shared" si="272"/>
        <v>0</v>
      </c>
      <c r="Y569" s="123">
        <f t="shared" si="273"/>
        <v>0</v>
      </c>
      <c r="Z569" s="122">
        <f t="shared" si="274"/>
        <v>0</v>
      </c>
      <c r="AA569" s="123">
        <f t="shared" si="275"/>
        <v>0</v>
      </c>
      <c r="AB569" s="122">
        <f t="shared" si="276"/>
        <v>0</v>
      </c>
      <c r="AD569" s="3" t="str">
        <f t="shared" si="277"/>
        <v>False</v>
      </c>
      <c r="AE569" s="3" t="str">
        <f t="shared" si="278"/>
        <v>true</v>
      </c>
      <c r="AF569" s="3" t="e">
        <f>VLOOKUP(C569,#REF!,2,FALSE)</f>
        <v>#REF!</v>
      </c>
      <c r="AG569" s="3" t="e">
        <f t="shared" si="279"/>
        <v>#REF!</v>
      </c>
      <c r="AH569" s="3">
        <f t="shared" si="280"/>
        <v>0</v>
      </c>
      <c r="AI569" s="3">
        <f t="shared" si="281"/>
        <v>0</v>
      </c>
      <c r="AJ569" s="3">
        <f t="shared" si="282"/>
        <v>0</v>
      </c>
      <c r="AL569" s="3">
        <f t="shared" si="283"/>
        <v>0</v>
      </c>
      <c r="AM569" s="3">
        <f t="shared" si="284"/>
        <v>0</v>
      </c>
      <c r="AN569" s="3">
        <f t="shared" si="285"/>
        <v>0</v>
      </c>
      <c r="AO569" s="3">
        <f t="shared" si="286"/>
        <v>0</v>
      </c>
      <c r="AP569" s="3">
        <f t="shared" si="287"/>
        <v>0</v>
      </c>
      <c r="AQ569" s="3">
        <f t="shared" si="288"/>
        <v>0</v>
      </c>
      <c r="AS569" s="3" t="e">
        <f t="shared" si="289"/>
        <v>#REF!</v>
      </c>
      <c r="AU569" s="3" t="e">
        <f t="shared" si="290"/>
        <v>#NAME?</v>
      </c>
      <c r="AW569" s="3">
        <f t="shared" si="291"/>
        <v>0</v>
      </c>
      <c r="AX569" s="3">
        <f t="shared" si="292"/>
        <v>0</v>
      </c>
      <c r="AY569" s="3">
        <f t="shared" si="293"/>
        <v>0</v>
      </c>
      <c r="AZ569" s="3">
        <f t="shared" si="294"/>
        <v>0</v>
      </c>
      <c r="BA569" s="3">
        <f t="shared" si="295"/>
        <v>0</v>
      </c>
      <c r="BB569" s="3">
        <f t="shared" si="296"/>
        <v>0</v>
      </c>
    </row>
    <row r="570" spans="2:54" x14ac:dyDescent="0.35">
      <c r="B570" s="14">
        <v>543</v>
      </c>
      <c r="C570" s="13"/>
      <c r="D570" s="13"/>
      <c r="E570" s="130"/>
      <c r="F570" s="130"/>
      <c r="G570" s="129" t="str">
        <f t="shared" si="264"/>
        <v/>
      </c>
      <c r="H570" s="128"/>
      <c r="I570" s="189"/>
      <c r="J570" s="128"/>
      <c r="K570" s="127"/>
      <c r="L570" s="127"/>
      <c r="M570" s="126"/>
      <c r="N570" s="7"/>
      <c r="O570" s="6"/>
      <c r="P570" s="6"/>
      <c r="Q570" s="125" t="str">
        <f t="shared" si="265"/>
        <v/>
      </c>
      <c r="R570" s="124" t="str">
        <f t="shared" si="266"/>
        <v/>
      </c>
      <c r="S570" s="123">
        <f t="shared" si="267"/>
        <v>0</v>
      </c>
      <c r="T570" s="122">
        <f t="shared" si="268"/>
        <v>0</v>
      </c>
      <c r="U570" s="123">
        <f t="shared" si="269"/>
        <v>0</v>
      </c>
      <c r="V570" s="122">
        <f t="shared" si="270"/>
        <v>0</v>
      </c>
      <c r="W570" s="123">
        <f t="shared" si="271"/>
        <v>0</v>
      </c>
      <c r="X570" s="122">
        <f t="shared" si="272"/>
        <v>0</v>
      </c>
      <c r="Y570" s="123">
        <f t="shared" si="273"/>
        <v>0</v>
      </c>
      <c r="Z570" s="122">
        <f t="shared" si="274"/>
        <v>0</v>
      </c>
      <c r="AA570" s="123">
        <f t="shared" si="275"/>
        <v>0</v>
      </c>
      <c r="AB570" s="122">
        <f t="shared" si="276"/>
        <v>0</v>
      </c>
      <c r="AD570" s="3" t="str">
        <f t="shared" si="277"/>
        <v>False</v>
      </c>
      <c r="AE570" s="3" t="str">
        <f t="shared" si="278"/>
        <v>true</v>
      </c>
      <c r="AF570" s="3" t="e">
        <f>VLOOKUP(C570,#REF!,2,FALSE)</f>
        <v>#REF!</v>
      </c>
      <c r="AG570" s="3" t="e">
        <f t="shared" si="279"/>
        <v>#REF!</v>
      </c>
      <c r="AH570" s="3">
        <f t="shared" si="280"/>
        <v>0</v>
      </c>
      <c r="AI570" s="3">
        <f t="shared" si="281"/>
        <v>0</v>
      </c>
      <c r="AJ570" s="3">
        <f t="shared" si="282"/>
        <v>0</v>
      </c>
      <c r="AL570" s="3">
        <f t="shared" si="283"/>
        <v>0</v>
      </c>
      <c r="AM570" s="3">
        <f t="shared" si="284"/>
        <v>0</v>
      </c>
      <c r="AN570" s="3">
        <f t="shared" si="285"/>
        <v>0</v>
      </c>
      <c r="AO570" s="3">
        <f t="shared" si="286"/>
        <v>0</v>
      </c>
      <c r="AP570" s="3">
        <f t="shared" si="287"/>
        <v>0</v>
      </c>
      <c r="AQ570" s="3">
        <f t="shared" si="288"/>
        <v>0</v>
      </c>
      <c r="AS570" s="3" t="e">
        <f t="shared" si="289"/>
        <v>#REF!</v>
      </c>
      <c r="AU570" s="3" t="e">
        <f t="shared" si="290"/>
        <v>#NAME?</v>
      </c>
      <c r="AW570" s="3">
        <f t="shared" si="291"/>
        <v>0</v>
      </c>
      <c r="AX570" s="3">
        <f t="shared" si="292"/>
        <v>0</v>
      </c>
      <c r="AY570" s="3">
        <f t="shared" si="293"/>
        <v>0</v>
      </c>
      <c r="AZ570" s="3">
        <f t="shared" si="294"/>
        <v>0</v>
      </c>
      <c r="BA570" s="3">
        <f t="shared" si="295"/>
        <v>0</v>
      </c>
      <c r="BB570" s="3">
        <f t="shared" si="296"/>
        <v>0</v>
      </c>
    </row>
    <row r="571" spans="2:54" x14ac:dyDescent="0.35">
      <c r="B571" s="14">
        <v>544</v>
      </c>
      <c r="C571" s="13"/>
      <c r="D571" s="13"/>
      <c r="E571" s="130"/>
      <c r="F571" s="130"/>
      <c r="G571" s="129" t="str">
        <f t="shared" si="264"/>
        <v/>
      </c>
      <c r="H571" s="128"/>
      <c r="I571" s="189"/>
      <c r="J571" s="128"/>
      <c r="K571" s="127"/>
      <c r="L571" s="127"/>
      <c r="M571" s="126"/>
      <c r="N571" s="7"/>
      <c r="O571" s="6"/>
      <c r="P571" s="6"/>
      <c r="Q571" s="125" t="str">
        <f t="shared" si="265"/>
        <v/>
      </c>
      <c r="R571" s="124" t="str">
        <f t="shared" si="266"/>
        <v/>
      </c>
      <c r="S571" s="123">
        <f t="shared" si="267"/>
        <v>0</v>
      </c>
      <c r="T571" s="122">
        <f t="shared" si="268"/>
        <v>0</v>
      </c>
      <c r="U571" s="123">
        <f t="shared" si="269"/>
        <v>0</v>
      </c>
      <c r="V571" s="122">
        <f t="shared" si="270"/>
        <v>0</v>
      </c>
      <c r="W571" s="123">
        <f t="shared" si="271"/>
        <v>0</v>
      </c>
      <c r="X571" s="122">
        <f t="shared" si="272"/>
        <v>0</v>
      </c>
      <c r="Y571" s="123">
        <f t="shared" si="273"/>
        <v>0</v>
      </c>
      <c r="Z571" s="122">
        <f t="shared" si="274"/>
        <v>0</v>
      </c>
      <c r="AA571" s="123">
        <f t="shared" si="275"/>
        <v>0</v>
      </c>
      <c r="AB571" s="122">
        <f t="shared" si="276"/>
        <v>0</v>
      </c>
      <c r="AD571" s="3" t="str">
        <f t="shared" si="277"/>
        <v>False</v>
      </c>
      <c r="AE571" s="3" t="str">
        <f t="shared" si="278"/>
        <v>true</v>
      </c>
      <c r="AF571" s="3" t="e">
        <f>VLOOKUP(C571,#REF!,2,FALSE)</f>
        <v>#REF!</v>
      </c>
      <c r="AG571" s="3" t="e">
        <f t="shared" si="279"/>
        <v>#REF!</v>
      </c>
      <c r="AH571" s="3">
        <f t="shared" si="280"/>
        <v>0</v>
      </c>
      <c r="AI571" s="3">
        <f t="shared" si="281"/>
        <v>0</v>
      </c>
      <c r="AJ571" s="3">
        <f t="shared" si="282"/>
        <v>0</v>
      </c>
      <c r="AL571" s="3">
        <f t="shared" si="283"/>
        <v>0</v>
      </c>
      <c r="AM571" s="3">
        <f t="shared" si="284"/>
        <v>0</v>
      </c>
      <c r="AN571" s="3">
        <f t="shared" si="285"/>
        <v>0</v>
      </c>
      <c r="AO571" s="3">
        <f t="shared" si="286"/>
        <v>0</v>
      </c>
      <c r="AP571" s="3">
        <f t="shared" si="287"/>
        <v>0</v>
      </c>
      <c r="AQ571" s="3">
        <f t="shared" si="288"/>
        <v>0</v>
      </c>
      <c r="AS571" s="3" t="e">
        <f t="shared" si="289"/>
        <v>#REF!</v>
      </c>
      <c r="AU571" s="3" t="e">
        <f t="shared" si="290"/>
        <v>#NAME?</v>
      </c>
      <c r="AW571" s="3">
        <f t="shared" si="291"/>
        <v>0</v>
      </c>
      <c r="AX571" s="3">
        <f t="shared" si="292"/>
        <v>0</v>
      </c>
      <c r="AY571" s="3">
        <f t="shared" si="293"/>
        <v>0</v>
      </c>
      <c r="AZ571" s="3">
        <f t="shared" si="294"/>
        <v>0</v>
      </c>
      <c r="BA571" s="3">
        <f t="shared" si="295"/>
        <v>0</v>
      </c>
      <c r="BB571" s="3">
        <f t="shared" si="296"/>
        <v>0</v>
      </c>
    </row>
    <row r="572" spans="2:54" x14ac:dyDescent="0.35">
      <c r="B572" s="14">
        <v>545</v>
      </c>
      <c r="C572" s="13"/>
      <c r="D572" s="13"/>
      <c r="E572" s="130"/>
      <c r="F572" s="130"/>
      <c r="G572" s="129" t="str">
        <f t="shared" si="264"/>
        <v/>
      </c>
      <c r="H572" s="128"/>
      <c r="I572" s="189"/>
      <c r="J572" s="128"/>
      <c r="K572" s="127"/>
      <c r="L572" s="127"/>
      <c r="M572" s="126"/>
      <c r="N572" s="7"/>
      <c r="O572" s="6"/>
      <c r="P572" s="6"/>
      <c r="Q572" s="125" t="str">
        <f t="shared" si="265"/>
        <v/>
      </c>
      <c r="R572" s="124" t="str">
        <f t="shared" si="266"/>
        <v/>
      </c>
      <c r="S572" s="123">
        <f t="shared" si="267"/>
        <v>0</v>
      </c>
      <c r="T572" s="122">
        <f t="shared" si="268"/>
        <v>0</v>
      </c>
      <c r="U572" s="123">
        <f t="shared" si="269"/>
        <v>0</v>
      </c>
      <c r="V572" s="122">
        <f t="shared" si="270"/>
        <v>0</v>
      </c>
      <c r="W572" s="123">
        <f t="shared" si="271"/>
        <v>0</v>
      </c>
      <c r="X572" s="122">
        <f t="shared" si="272"/>
        <v>0</v>
      </c>
      <c r="Y572" s="123">
        <f t="shared" si="273"/>
        <v>0</v>
      </c>
      <c r="Z572" s="122">
        <f t="shared" si="274"/>
        <v>0</v>
      </c>
      <c r="AA572" s="123">
        <f t="shared" si="275"/>
        <v>0</v>
      </c>
      <c r="AB572" s="122">
        <f t="shared" si="276"/>
        <v>0</v>
      </c>
      <c r="AD572" s="3" t="str">
        <f t="shared" si="277"/>
        <v>False</v>
      </c>
      <c r="AE572" s="3" t="str">
        <f t="shared" si="278"/>
        <v>true</v>
      </c>
      <c r="AF572" s="3" t="e">
        <f>VLOOKUP(C572,#REF!,2,FALSE)</f>
        <v>#REF!</v>
      </c>
      <c r="AG572" s="3" t="e">
        <f t="shared" si="279"/>
        <v>#REF!</v>
      </c>
      <c r="AH572" s="3">
        <f t="shared" si="280"/>
        <v>0</v>
      </c>
      <c r="AI572" s="3">
        <f t="shared" si="281"/>
        <v>0</v>
      </c>
      <c r="AJ572" s="3">
        <f t="shared" si="282"/>
        <v>0</v>
      </c>
      <c r="AL572" s="3">
        <f t="shared" si="283"/>
        <v>0</v>
      </c>
      <c r="AM572" s="3">
        <f t="shared" si="284"/>
        <v>0</v>
      </c>
      <c r="AN572" s="3">
        <f t="shared" si="285"/>
        <v>0</v>
      </c>
      <c r="AO572" s="3">
        <f t="shared" si="286"/>
        <v>0</v>
      </c>
      <c r="AP572" s="3">
        <f t="shared" si="287"/>
        <v>0</v>
      </c>
      <c r="AQ572" s="3">
        <f t="shared" si="288"/>
        <v>0</v>
      </c>
      <c r="AS572" s="3" t="e">
        <f t="shared" si="289"/>
        <v>#REF!</v>
      </c>
      <c r="AU572" s="3" t="e">
        <f t="shared" si="290"/>
        <v>#NAME?</v>
      </c>
      <c r="AW572" s="3">
        <f t="shared" si="291"/>
        <v>0</v>
      </c>
      <c r="AX572" s="3">
        <f t="shared" si="292"/>
        <v>0</v>
      </c>
      <c r="AY572" s="3">
        <f t="shared" si="293"/>
        <v>0</v>
      </c>
      <c r="AZ572" s="3">
        <f t="shared" si="294"/>
        <v>0</v>
      </c>
      <c r="BA572" s="3">
        <f t="shared" si="295"/>
        <v>0</v>
      </c>
      <c r="BB572" s="3">
        <f t="shared" si="296"/>
        <v>0</v>
      </c>
    </row>
    <row r="573" spans="2:54" x14ac:dyDescent="0.35">
      <c r="B573" s="14">
        <v>546</v>
      </c>
      <c r="C573" s="13"/>
      <c r="D573" s="13"/>
      <c r="E573" s="130"/>
      <c r="F573" s="130"/>
      <c r="G573" s="129" t="str">
        <f t="shared" si="264"/>
        <v/>
      </c>
      <c r="H573" s="128"/>
      <c r="I573" s="189"/>
      <c r="J573" s="128"/>
      <c r="K573" s="127"/>
      <c r="L573" s="127"/>
      <c r="M573" s="126"/>
      <c r="N573" s="7"/>
      <c r="O573" s="6"/>
      <c r="P573" s="6"/>
      <c r="Q573" s="125" t="str">
        <f t="shared" si="265"/>
        <v/>
      </c>
      <c r="R573" s="124" t="str">
        <f t="shared" si="266"/>
        <v/>
      </c>
      <c r="S573" s="123">
        <f t="shared" si="267"/>
        <v>0</v>
      </c>
      <c r="T573" s="122">
        <f t="shared" si="268"/>
        <v>0</v>
      </c>
      <c r="U573" s="123">
        <f t="shared" si="269"/>
        <v>0</v>
      </c>
      <c r="V573" s="122">
        <f t="shared" si="270"/>
        <v>0</v>
      </c>
      <c r="W573" s="123">
        <f t="shared" si="271"/>
        <v>0</v>
      </c>
      <c r="X573" s="122">
        <f t="shared" si="272"/>
        <v>0</v>
      </c>
      <c r="Y573" s="123">
        <f t="shared" si="273"/>
        <v>0</v>
      </c>
      <c r="Z573" s="122">
        <f t="shared" si="274"/>
        <v>0</v>
      </c>
      <c r="AA573" s="123">
        <f t="shared" si="275"/>
        <v>0</v>
      </c>
      <c r="AB573" s="122">
        <f t="shared" si="276"/>
        <v>0</v>
      </c>
      <c r="AD573" s="3" t="str">
        <f t="shared" si="277"/>
        <v>False</v>
      </c>
      <c r="AE573" s="3" t="str">
        <f t="shared" si="278"/>
        <v>true</v>
      </c>
      <c r="AF573" s="3" t="e">
        <f>VLOOKUP(C573,#REF!,2,FALSE)</f>
        <v>#REF!</v>
      </c>
      <c r="AG573" s="3" t="e">
        <f t="shared" si="279"/>
        <v>#REF!</v>
      </c>
      <c r="AH573" s="3">
        <f t="shared" si="280"/>
        <v>0</v>
      </c>
      <c r="AI573" s="3">
        <f t="shared" si="281"/>
        <v>0</v>
      </c>
      <c r="AJ573" s="3">
        <f t="shared" si="282"/>
        <v>0</v>
      </c>
      <c r="AL573" s="3">
        <f t="shared" si="283"/>
        <v>0</v>
      </c>
      <c r="AM573" s="3">
        <f t="shared" si="284"/>
        <v>0</v>
      </c>
      <c r="AN573" s="3">
        <f t="shared" si="285"/>
        <v>0</v>
      </c>
      <c r="AO573" s="3">
        <f t="shared" si="286"/>
        <v>0</v>
      </c>
      <c r="AP573" s="3">
        <f t="shared" si="287"/>
        <v>0</v>
      </c>
      <c r="AQ573" s="3">
        <f t="shared" si="288"/>
        <v>0</v>
      </c>
      <c r="AS573" s="3" t="e">
        <f t="shared" si="289"/>
        <v>#REF!</v>
      </c>
      <c r="AU573" s="3" t="e">
        <f t="shared" si="290"/>
        <v>#NAME?</v>
      </c>
      <c r="AW573" s="3">
        <f t="shared" si="291"/>
        <v>0</v>
      </c>
      <c r="AX573" s="3">
        <f t="shared" si="292"/>
        <v>0</v>
      </c>
      <c r="AY573" s="3">
        <f t="shared" si="293"/>
        <v>0</v>
      </c>
      <c r="AZ573" s="3">
        <f t="shared" si="294"/>
        <v>0</v>
      </c>
      <c r="BA573" s="3">
        <f t="shared" si="295"/>
        <v>0</v>
      </c>
      <c r="BB573" s="3">
        <f t="shared" si="296"/>
        <v>0</v>
      </c>
    </row>
    <row r="574" spans="2:54" x14ac:dyDescent="0.35">
      <c r="B574" s="14">
        <v>547</v>
      </c>
      <c r="C574" s="13"/>
      <c r="D574" s="13"/>
      <c r="E574" s="130"/>
      <c r="F574" s="130"/>
      <c r="G574" s="129" t="str">
        <f t="shared" si="264"/>
        <v/>
      </c>
      <c r="H574" s="128"/>
      <c r="I574" s="189"/>
      <c r="J574" s="128"/>
      <c r="K574" s="127"/>
      <c r="L574" s="127"/>
      <c r="M574" s="126"/>
      <c r="N574" s="7"/>
      <c r="O574" s="6"/>
      <c r="P574" s="6"/>
      <c r="Q574" s="125" t="str">
        <f t="shared" si="265"/>
        <v/>
      </c>
      <c r="R574" s="124" t="str">
        <f t="shared" si="266"/>
        <v/>
      </c>
      <c r="S574" s="123">
        <f t="shared" si="267"/>
        <v>0</v>
      </c>
      <c r="T574" s="122">
        <f t="shared" si="268"/>
        <v>0</v>
      </c>
      <c r="U574" s="123">
        <f t="shared" si="269"/>
        <v>0</v>
      </c>
      <c r="V574" s="122">
        <f t="shared" si="270"/>
        <v>0</v>
      </c>
      <c r="W574" s="123">
        <f t="shared" si="271"/>
        <v>0</v>
      </c>
      <c r="X574" s="122">
        <f t="shared" si="272"/>
        <v>0</v>
      </c>
      <c r="Y574" s="123">
        <f t="shared" si="273"/>
        <v>0</v>
      </c>
      <c r="Z574" s="122">
        <f t="shared" si="274"/>
        <v>0</v>
      </c>
      <c r="AA574" s="123">
        <f t="shared" si="275"/>
        <v>0</v>
      </c>
      <c r="AB574" s="122">
        <f t="shared" si="276"/>
        <v>0</v>
      </c>
      <c r="AD574" s="3" t="str">
        <f t="shared" si="277"/>
        <v>False</v>
      </c>
      <c r="AE574" s="3" t="str">
        <f t="shared" si="278"/>
        <v>true</v>
      </c>
      <c r="AF574" s="3" t="e">
        <f>VLOOKUP(C574,#REF!,2,FALSE)</f>
        <v>#REF!</v>
      </c>
      <c r="AG574" s="3" t="e">
        <f t="shared" si="279"/>
        <v>#REF!</v>
      </c>
      <c r="AH574" s="3">
        <f t="shared" si="280"/>
        <v>0</v>
      </c>
      <c r="AI574" s="3">
        <f t="shared" si="281"/>
        <v>0</v>
      </c>
      <c r="AJ574" s="3">
        <f t="shared" si="282"/>
        <v>0</v>
      </c>
      <c r="AL574" s="3">
        <f t="shared" si="283"/>
        <v>0</v>
      </c>
      <c r="AM574" s="3">
        <f t="shared" si="284"/>
        <v>0</v>
      </c>
      <c r="AN574" s="3">
        <f t="shared" si="285"/>
        <v>0</v>
      </c>
      <c r="AO574" s="3">
        <f t="shared" si="286"/>
        <v>0</v>
      </c>
      <c r="AP574" s="3">
        <f t="shared" si="287"/>
        <v>0</v>
      </c>
      <c r="AQ574" s="3">
        <f t="shared" si="288"/>
        <v>0</v>
      </c>
      <c r="AS574" s="3" t="e">
        <f t="shared" si="289"/>
        <v>#REF!</v>
      </c>
      <c r="AU574" s="3" t="e">
        <f t="shared" si="290"/>
        <v>#NAME?</v>
      </c>
      <c r="AW574" s="3">
        <f t="shared" si="291"/>
        <v>0</v>
      </c>
      <c r="AX574" s="3">
        <f t="shared" si="292"/>
        <v>0</v>
      </c>
      <c r="AY574" s="3">
        <f t="shared" si="293"/>
        <v>0</v>
      </c>
      <c r="AZ574" s="3">
        <f t="shared" si="294"/>
        <v>0</v>
      </c>
      <c r="BA574" s="3">
        <f t="shared" si="295"/>
        <v>0</v>
      </c>
      <c r="BB574" s="3">
        <f t="shared" si="296"/>
        <v>0</v>
      </c>
    </row>
    <row r="575" spans="2:54" x14ac:dyDescent="0.35">
      <c r="B575" s="14">
        <v>548</v>
      </c>
      <c r="C575" s="13"/>
      <c r="D575" s="13"/>
      <c r="E575" s="130"/>
      <c r="F575" s="130"/>
      <c r="G575" s="129" t="str">
        <f t="shared" si="264"/>
        <v/>
      </c>
      <c r="H575" s="128"/>
      <c r="I575" s="189"/>
      <c r="J575" s="128"/>
      <c r="K575" s="127"/>
      <c r="L575" s="127"/>
      <c r="M575" s="126"/>
      <c r="N575" s="7"/>
      <c r="O575" s="6"/>
      <c r="P575" s="6"/>
      <c r="Q575" s="125" t="str">
        <f t="shared" si="265"/>
        <v/>
      </c>
      <c r="R575" s="124" t="str">
        <f t="shared" si="266"/>
        <v/>
      </c>
      <c r="S575" s="123">
        <f t="shared" si="267"/>
        <v>0</v>
      </c>
      <c r="T575" s="122">
        <f t="shared" si="268"/>
        <v>0</v>
      </c>
      <c r="U575" s="123">
        <f t="shared" si="269"/>
        <v>0</v>
      </c>
      <c r="V575" s="122">
        <f t="shared" si="270"/>
        <v>0</v>
      </c>
      <c r="W575" s="123">
        <f t="shared" si="271"/>
        <v>0</v>
      </c>
      <c r="X575" s="122">
        <f t="shared" si="272"/>
        <v>0</v>
      </c>
      <c r="Y575" s="123">
        <f t="shared" si="273"/>
        <v>0</v>
      </c>
      <c r="Z575" s="122">
        <f t="shared" si="274"/>
        <v>0</v>
      </c>
      <c r="AA575" s="123">
        <f t="shared" si="275"/>
        <v>0</v>
      </c>
      <c r="AB575" s="122">
        <f t="shared" si="276"/>
        <v>0</v>
      </c>
      <c r="AD575" s="3" t="str">
        <f t="shared" si="277"/>
        <v>False</v>
      </c>
      <c r="AE575" s="3" t="str">
        <f t="shared" si="278"/>
        <v>true</v>
      </c>
      <c r="AF575" s="3" t="e">
        <f>VLOOKUP(C575,#REF!,2,FALSE)</f>
        <v>#REF!</v>
      </c>
      <c r="AG575" s="3" t="e">
        <f t="shared" si="279"/>
        <v>#REF!</v>
      </c>
      <c r="AH575" s="3">
        <f t="shared" si="280"/>
        <v>0</v>
      </c>
      <c r="AI575" s="3">
        <f t="shared" si="281"/>
        <v>0</v>
      </c>
      <c r="AJ575" s="3">
        <f t="shared" si="282"/>
        <v>0</v>
      </c>
      <c r="AL575" s="3">
        <f t="shared" si="283"/>
        <v>0</v>
      </c>
      <c r="AM575" s="3">
        <f t="shared" si="284"/>
        <v>0</v>
      </c>
      <c r="AN575" s="3">
        <f t="shared" si="285"/>
        <v>0</v>
      </c>
      <c r="AO575" s="3">
        <f t="shared" si="286"/>
        <v>0</v>
      </c>
      <c r="AP575" s="3">
        <f t="shared" si="287"/>
        <v>0</v>
      </c>
      <c r="AQ575" s="3">
        <f t="shared" si="288"/>
        <v>0</v>
      </c>
      <c r="AS575" s="3" t="e">
        <f t="shared" si="289"/>
        <v>#REF!</v>
      </c>
      <c r="AU575" s="3" t="e">
        <f t="shared" si="290"/>
        <v>#NAME?</v>
      </c>
      <c r="AW575" s="3">
        <f t="shared" si="291"/>
        <v>0</v>
      </c>
      <c r="AX575" s="3">
        <f t="shared" si="292"/>
        <v>0</v>
      </c>
      <c r="AY575" s="3">
        <f t="shared" si="293"/>
        <v>0</v>
      </c>
      <c r="AZ575" s="3">
        <f t="shared" si="294"/>
        <v>0</v>
      </c>
      <c r="BA575" s="3">
        <f t="shared" si="295"/>
        <v>0</v>
      </c>
      <c r="BB575" s="3">
        <f t="shared" si="296"/>
        <v>0</v>
      </c>
    </row>
    <row r="576" spans="2:54" x14ac:dyDescent="0.35">
      <c r="B576" s="14">
        <v>549</v>
      </c>
      <c r="C576" s="13"/>
      <c r="D576" s="13"/>
      <c r="E576" s="130"/>
      <c r="F576" s="130"/>
      <c r="G576" s="129" t="str">
        <f t="shared" si="264"/>
        <v/>
      </c>
      <c r="H576" s="128"/>
      <c r="I576" s="189"/>
      <c r="J576" s="128"/>
      <c r="K576" s="127"/>
      <c r="L576" s="127"/>
      <c r="M576" s="126"/>
      <c r="N576" s="7"/>
      <c r="O576" s="6"/>
      <c r="P576" s="6"/>
      <c r="Q576" s="125" t="str">
        <f t="shared" si="265"/>
        <v/>
      </c>
      <c r="R576" s="124" t="str">
        <f t="shared" si="266"/>
        <v/>
      </c>
      <c r="S576" s="123">
        <f t="shared" si="267"/>
        <v>0</v>
      </c>
      <c r="T576" s="122">
        <f t="shared" si="268"/>
        <v>0</v>
      </c>
      <c r="U576" s="123">
        <f t="shared" si="269"/>
        <v>0</v>
      </c>
      <c r="V576" s="122">
        <f t="shared" si="270"/>
        <v>0</v>
      </c>
      <c r="W576" s="123">
        <f t="shared" si="271"/>
        <v>0</v>
      </c>
      <c r="X576" s="122">
        <f t="shared" si="272"/>
        <v>0</v>
      </c>
      <c r="Y576" s="123">
        <f t="shared" si="273"/>
        <v>0</v>
      </c>
      <c r="Z576" s="122">
        <f t="shared" si="274"/>
        <v>0</v>
      </c>
      <c r="AA576" s="123">
        <f t="shared" si="275"/>
        <v>0</v>
      </c>
      <c r="AB576" s="122">
        <f t="shared" si="276"/>
        <v>0</v>
      </c>
      <c r="AD576" s="3" t="str">
        <f t="shared" si="277"/>
        <v>False</v>
      </c>
      <c r="AE576" s="3" t="str">
        <f t="shared" si="278"/>
        <v>true</v>
      </c>
      <c r="AF576" s="3" t="e">
        <f>VLOOKUP(C576,#REF!,2,FALSE)</f>
        <v>#REF!</v>
      </c>
      <c r="AG576" s="3" t="e">
        <f t="shared" si="279"/>
        <v>#REF!</v>
      </c>
      <c r="AH576" s="3">
        <f t="shared" si="280"/>
        <v>0</v>
      </c>
      <c r="AI576" s="3">
        <f t="shared" si="281"/>
        <v>0</v>
      </c>
      <c r="AJ576" s="3">
        <f t="shared" si="282"/>
        <v>0</v>
      </c>
      <c r="AL576" s="3">
        <f t="shared" si="283"/>
        <v>0</v>
      </c>
      <c r="AM576" s="3">
        <f t="shared" si="284"/>
        <v>0</v>
      </c>
      <c r="AN576" s="3">
        <f t="shared" si="285"/>
        <v>0</v>
      </c>
      <c r="AO576" s="3">
        <f t="shared" si="286"/>
        <v>0</v>
      </c>
      <c r="AP576" s="3">
        <f t="shared" si="287"/>
        <v>0</v>
      </c>
      <c r="AQ576" s="3">
        <f t="shared" si="288"/>
        <v>0</v>
      </c>
      <c r="AS576" s="3" t="e">
        <f t="shared" si="289"/>
        <v>#REF!</v>
      </c>
      <c r="AU576" s="3" t="e">
        <f t="shared" si="290"/>
        <v>#NAME?</v>
      </c>
      <c r="AW576" s="3">
        <f t="shared" si="291"/>
        <v>0</v>
      </c>
      <c r="AX576" s="3">
        <f t="shared" si="292"/>
        <v>0</v>
      </c>
      <c r="AY576" s="3">
        <f t="shared" si="293"/>
        <v>0</v>
      </c>
      <c r="AZ576" s="3">
        <f t="shared" si="294"/>
        <v>0</v>
      </c>
      <c r="BA576" s="3">
        <f t="shared" si="295"/>
        <v>0</v>
      </c>
      <c r="BB576" s="3">
        <f t="shared" si="296"/>
        <v>0</v>
      </c>
    </row>
    <row r="577" spans="2:54" x14ac:dyDescent="0.35">
      <c r="B577" s="14">
        <v>550</v>
      </c>
      <c r="C577" s="13"/>
      <c r="D577" s="13"/>
      <c r="E577" s="130"/>
      <c r="F577" s="130"/>
      <c r="G577" s="129" t="str">
        <f t="shared" si="264"/>
        <v/>
      </c>
      <c r="H577" s="128"/>
      <c r="I577" s="189"/>
      <c r="J577" s="128"/>
      <c r="K577" s="127"/>
      <c r="L577" s="127"/>
      <c r="M577" s="126"/>
      <c r="N577" s="7"/>
      <c r="O577" s="6"/>
      <c r="P577" s="6"/>
      <c r="Q577" s="125" t="str">
        <f t="shared" si="265"/>
        <v/>
      </c>
      <c r="R577" s="124" t="str">
        <f t="shared" si="266"/>
        <v/>
      </c>
      <c r="S577" s="123">
        <f t="shared" si="267"/>
        <v>0</v>
      </c>
      <c r="T577" s="122">
        <f t="shared" si="268"/>
        <v>0</v>
      </c>
      <c r="U577" s="123">
        <f t="shared" si="269"/>
        <v>0</v>
      </c>
      <c r="V577" s="122">
        <f t="shared" si="270"/>
        <v>0</v>
      </c>
      <c r="W577" s="123">
        <f t="shared" si="271"/>
        <v>0</v>
      </c>
      <c r="X577" s="122">
        <f t="shared" si="272"/>
        <v>0</v>
      </c>
      <c r="Y577" s="123">
        <f t="shared" si="273"/>
        <v>0</v>
      </c>
      <c r="Z577" s="122">
        <f t="shared" si="274"/>
        <v>0</v>
      </c>
      <c r="AA577" s="123">
        <f t="shared" si="275"/>
        <v>0</v>
      </c>
      <c r="AB577" s="122">
        <f t="shared" si="276"/>
        <v>0</v>
      </c>
      <c r="AD577" s="3" t="str">
        <f t="shared" si="277"/>
        <v>False</v>
      </c>
      <c r="AE577" s="3" t="str">
        <f t="shared" si="278"/>
        <v>true</v>
      </c>
      <c r="AF577" s="3" t="e">
        <f>VLOOKUP(C577,#REF!,2,FALSE)</f>
        <v>#REF!</v>
      </c>
      <c r="AG577" s="3" t="e">
        <f t="shared" si="279"/>
        <v>#REF!</v>
      </c>
      <c r="AH577" s="3">
        <f t="shared" si="280"/>
        <v>0</v>
      </c>
      <c r="AI577" s="3">
        <f t="shared" si="281"/>
        <v>0</v>
      </c>
      <c r="AJ577" s="3">
        <f t="shared" si="282"/>
        <v>0</v>
      </c>
      <c r="AL577" s="3">
        <f t="shared" si="283"/>
        <v>0</v>
      </c>
      <c r="AM577" s="3">
        <f t="shared" si="284"/>
        <v>0</v>
      </c>
      <c r="AN577" s="3">
        <f t="shared" si="285"/>
        <v>0</v>
      </c>
      <c r="AO577" s="3">
        <f t="shared" si="286"/>
        <v>0</v>
      </c>
      <c r="AP577" s="3">
        <f t="shared" si="287"/>
        <v>0</v>
      </c>
      <c r="AQ577" s="3">
        <f t="shared" si="288"/>
        <v>0</v>
      </c>
      <c r="AS577" s="3" t="e">
        <f t="shared" si="289"/>
        <v>#REF!</v>
      </c>
      <c r="AU577" s="3" t="e">
        <f t="shared" si="290"/>
        <v>#NAME?</v>
      </c>
      <c r="AW577" s="3">
        <f t="shared" si="291"/>
        <v>0</v>
      </c>
      <c r="AX577" s="3">
        <f t="shared" si="292"/>
        <v>0</v>
      </c>
      <c r="AY577" s="3">
        <f t="shared" si="293"/>
        <v>0</v>
      </c>
      <c r="AZ577" s="3">
        <f t="shared" si="294"/>
        <v>0</v>
      </c>
      <c r="BA577" s="3">
        <f t="shared" si="295"/>
        <v>0</v>
      </c>
      <c r="BB577" s="3">
        <f t="shared" si="296"/>
        <v>0</v>
      </c>
    </row>
    <row r="578" spans="2:54" x14ac:dyDescent="0.35">
      <c r="B578" s="14">
        <v>551</v>
      </c>
      <c r="C578" s="13"/>
      <c r="D578" s="13"/>
      <c r="E578" s="130"/>
      <c r="F578" s="130"/>
      <c r="G578" s="129" t="str">
        <f t="shared" si="264"/>
        <v/>
      </c>
      <c r="H578" s="128"/>
      <c r="I578" s="189"/>
      <c r="J578" s="128"/>
      <c r="K578" s="127"/>
      <c r="L578" s="127"/>
      <c r="M578" s="126"/>
      <c r="N578" s="7"/>
      <c r="O578" s="6"/>
      <c r="P578" s="6"/>
      <c r="Q578" s="125" t="str">
        <f t="shared" si="265"/>
        <v/>
      </c>
      <c r="R578" s="124" t="str">
        <f t="shared" si="266"/>
        <v/>
      </c>
      <c r="S578" s="123">
        <f t="shared" si="267"/>
        <v>0</v>
      </c>
      <c r="T578" s="122">
        <f t="shared" si="268"/>
        <v>0</v>
      </c>
      <c r="U578" s="123">
        <f t="shared" si="269"/>
        <v>0</v>
      </c>
      <c r="V578" s="122">
        <f t="shared" si="270"/>
        <v>0</v>
      </c>
      <c r="W578" s="123">
        <f t="shared" si="271"/>
        <v>0</v>
      </c>
      <c r="X578" s="122">
        <f t="shared" si="272"/>
        <v>0</v>
      </c>
      <c r="Y578" s="123">
        <f t="shared" si="273"/>
        <v>0</v>
      </c>
      <c r="Z578" s="122">
        <f t="shared" si="274"/>
        <v>0</v>
      </c>
      <c r="AA578" s="123">
        <f t="shared" si="275"/>
        <v>0</v>
      </c>
      <c r="AB578" s="122">
        <f t="shared" si="276"/>
        <v>0</v>
      </c>
      <c r="AD578" s="3" t="str">
        <f t="shared" si="277"/>
        <v>False</v>
      </c>
      <c r="AE578" s="3" t="str">
        <f t="shared" si="278"/>
        <v>true</v>
      </c>
      <c r="AF578" s="3" t="e">
        <f>VLOOKUP(C578,#REF!,2,FALSE)</f>
        <v>#REF!</v>
      </c>
      <c r="AG578" s="3" t="e">
        <f t="shared" si="279"/>
        <v>#REF!</v>
      </c>
      <c r="AH578" s="3">
        <f t="shared" si="280"/>
        <v>0</v>
      </c>
      <c r="AI578" s="3">
        <f t="shared" si="281"/>
        <v>0</v>
      </c>
      <c r="AJ578" s="3">
        <f t="shared" si="282"/>
        <v>0</v>
      </c>
      <c r="AL578" s="3">
        <f t="shared" si="283"/>
        <v>0</v>
      </c>
      <c r="AM578" s="3">
        <f t="shared" si="284"/>
        <v>0</v>
      </c>
      <c r="AN578" s="3">
        <f t="shared" si="285"/>
        <v>0</v>
      </c>
      <c r="AO578" s="3">
        <f t="shared" si="286"/>
        <v>0</v>
      </c>
      <c r="AP578" s="3">
        <f t="shared" si="287"/>
        <v>0</v>
      </c>
      <c r="AQ578" s="3">
        <f t="shared" si="288"/>
        <v>0</v>
      </c>
      <c r="AS578" s="3" t="e">
        <f t="shared" si="289"/>
        <v>#REF!</v>
      </c>
      <c r="AU578" s="3" t="e">
        <f t="shared" si="290"/>
        <v>#NAME?</v>
      </c>
      <c r="AW578" s="3">
        <f t="shared" si="291"/>
        <v>0</v>
      </c>
      <c r="AX578" s="3">
        <f t="shared" si="292"/>
        <v>0</v>
      </c>
      <c r="AY578" s="3">
        <f t="shared" si="293"/>
        <v>0</v>
      </c>
      <c r="AZ578" s="3">
        <f t="shared" si="294"/>
        <v>0</v>
      </c>
      <c r="BA578" s="3">
        <f t="shared" si="295"/>
        <v>0</v>
      </c>
      <c r="BB578" s="3">
        <f t="shared" si="296"/>
        <v>0</v>
      </c>
    </row>
    <row r="579" spans="2:54" x14ac:dyDescent="0.35">
      <c r="B579" s="14">
        <v>552</v>
      </c>
      <c r="C579" s="13"/>
      <c r="D579" s="13"/>
      <c r="E579" s="130"/>
      <c r="F579" s="130"/>
      <c r="G579" s="129" t="str">
        <f t="shared" si="264"/>
        <v/>
      </c>
      <c r="H579" s="128"/>
      <c r="I579" s="189"/>
      <c r="J579" s="128"/>
      <c r="K579" s="127"/>
      <c r="L579" s="127"/>
      <c r="M579" s="126"/>
      <c r="N579" s="7"/>
      <c r="O579" s="6"/>
      <c r="P579" s="6"/>
      <c r="Q579" s="125" t="str">
        <f t="shared" si="265"/>
        <v/>
      </c>
      <c r="R579" s="124" t="str">
        <f t="shared" si="266"/>
        <v/>
      </c>
      <c r="S579" s="123">
        <f t="shared" si="267"/>
        <v>0</v>
      </c>
      <c r="T579" s="122">
        <f t="shared" si="268"/>
        <v>0</v>
      </c>
      <c r="U579" s="123">
        <f t="shared" si="269"/>
        <v>0</v>
      </c>
      <c r="V579" s="122">
        <f t="shared" si="270"/>
        <v>0</v>
      </c>
      <c r="W579" s="123">
        <f t="shared" si="271"/>
        <v>0</v>
      </c>
      <c r="X579" s="122">
        <f t="shared" si="272"/>
        <v>0</v>
      </c>
      <c r="Y579" s="123">
        <f t="shared" si="273"/>
        <v>0</v>
      </c>
      <c r="Z579" s="122">
        <f t="shared" si="274"/>
        <v>0</v>
      </c>
      <c r="AA579" s="123">
        <f t="shared" si="275"/>
        <v>0</v>
      </c>
      <c r="AB579" s="122">
        <f t="shared" si="276"/>
        <v>0</v>
      </c>
      <c r="AD579" s="3" t="str">
        <f t="shared" si="277"/>
        <v>False</v>
      </c>
      <c r="AE579" s="3" t="str">
        <f t="shared" si="278"/>
        <v>true</v>
      </c>
      <c r="AF579" s="3" t="e">
        <f>VLOOKUP(C579,#REF!,2,FALSE)</f>
        <v>#REF!</v>
      </c>
      <c r="AG579" s="3" t="e">
        <f t="shared" si="279"/>
        <v>#REF!</v>
      </c>
      <c r="AH579" s="3">
        <f t="shared" si="280"/>
        <v>0</v>
      </c>
      <c r="AI579" s="3">
        <f t="shared" si="281"/>
        <v>0</v>
      </c>
      <c r="AJ579" s="3">
        <f t="shared" si="282"/>
        <v>0</v>
      </c>
      <c r="AL579" s="3">
        <f t="shared" si="283"/>
        <v>0</v>
      </c>
      <c r="AM579" s="3">
        <f t="shared" si="284"/>
        <v>0</v>
      </c>
      <c r="AN579" s="3">
        <f t="shared" si="285"/>
        <v>0</v>
      </c>
      <c r="AO579" s="3">
        <f t="shared" si="286"/>
        <v>0</v>
      </c>
      <c r="AP579" s="3">
        <f t="shared" si="287"/>
        <v>0</v>
      </c>
      <c r="AQ579" s="3">
        <f t="shared" si="288"/>
        <v>0</v>
      </c>
      <c r="AS579" s="3" t="e">
        <f t="shared" si="289"/>
        <v>#REF!</v>
      </c>
      <c r="AU579" s="3" t="e">
        <f t="shared" si="290"/>
        <v>#NAME?</v>
      </c>
      <c r="AW579" s="3">
        <f t="shared" si="291"/>
        <v>0</v>
      </c>
      <c r="AX579" s="3">
        <f t="shared" si="292"/>
        <v>0</v>
      </c>
      <c r="AY579" s="3">
        <f t="shared" si="293"/>
        <v>0</v>
      </c>
      <c r="AZ579" s="3">
        <f t="shared" si="294"/>
        <v>0</v>
      </c>
      <c r="BA579" s="3">
        <f t="shared" si="295"/>
        <v>0</v>
      </c>
      <c r="BB579" s="3">
        <f t="shared" si="296"/>
        <v>0</v>
      </c>
    </row>
    <row r="580" spans="2:54" x14ac:dyDescent="0.35">
      <c r="B580" s="14">
        <v>553</v>
      </c>
      <c r="C580" s="13"/>
      <c r="D580" s="13"/>
      <c r="E580" s="130"/>
      <c r="F580" s="130"/>
      <c r="G580" s="129" t="str">
        <f t="shared" si="264"/>
        <v/>
      </c>
      <c r="H580" s="128"/>
      <c r="I580" s="189"/>
      <c r="J580" s="128"/>
      <c r="K580" s="127"/>
      <c r="L580" s="127"/>
      <c r="M580" s="126"/>
      <c r="N580" s="7"/>
      <c r="O580" s="6"/>
      <c r="P580" s="6"/>
      <c r="Q580" s="125" t="str">
        <f t="shared" si="265"/>
        <v/>
      </c>
      <c r="R580" s="124" t="str">
        <f t="shared" si="266"/>
        <v/>
      </c>
      <c r="S580" s="123">
        <f t="shared" si="267"/>
        <v>0</v>
      </c>
      <c r="T580" s="122">
        <f t="shared" si="268"/>
        <v>0</v>
      </c>
      <c r="U580" s="123">
        <f t="shared" si="269"/>
        <v>0</v>
      </c>
      <c r="V580" s="122">
        <f t="shared" si="270"/>
        <v>0</v>
      </c>
      <c r="W580" s="123">
        <f t="shared" si="271"/>
        <v>0</v>
      </c>
      <c r="X580" s="122">
        <f t="shared" si="272"/>
        <v>0</v>
      </c>
      <c r="Y580" s="123">
        <f t="shared" si="273"/>
        <v>0</v>
      </c>
      <c r="Z580" s="122">
        <f t="shared" si="274"/>
        <v>0</v>
      </c>
      <c r="AA580" s="123">
        <f t="shared" si="275"/>
        <v>0</v>
      </c>
      <c r="AB580" s="122">
        <f t="shared" si="276"/>
        <v>0</v>
      </c>
      <c r="AD580" s="3" t="str">
        <f t="shared" si="277"/>
        <v>False</v>
      </c>
      <c r="AE580" s="3" t="str">
        <f t="shared" si="278"/>
        <v>true</v>
      </c>
      <c r="AF580" s="3" t="e">
        <f>VLOOKUP(C580,#REF!,2,FALSE)</f>
        <v>#REF!</v>
      </c>
      <c r="AG580" s="3" t="e">
        <f t="shared" si="279"/>
        <v>#REF!</v>
      </c>
      <c r="AH580" s="3">
        <f t="shared" si="280"/>
        <v>0</v>
      </c>
      <c r="AI580" s="3">
        <f t="shared" si="281"/>
        <v>0</v>
      </c>
      <c r="AJ580" s="3">
        <f t="shared" si="282"/>
        <v>0</v>
      </c>
      <c r="AL580" s="3">
        <f t="shared" si="283"/>
        <v>0</v>
      </c>
      <c r="AM580" s="3">
        <f t="shared" si="284"/>
        <v>0</v>
      </c>
      <c r="AN580" s="3">
        <f t="shared" si="285"/>
        <v>0</v>
      </c>
      <c r="AO580" s="3">
        <f t="shared" si="286"/>
        <v>0</v>
      </c>
      <c r="AP580" s="3">
        <f t="shared" si="287"/>
        <v>0</v>
      </c>
      <c r="AQ580" s="3">
        <f t="shared" si="288"/>
        <v>0</v>
      </c>
      <c r="AS580" s="3" t="e">
        <f t="shared" si="289"/>
        <v>#REF!</v>
      </c>
      <c r="AU580" s="3" t="e">
        <f t="shared" si="290"/>
        <v>#NAME?</v>
      </c>
      <c r="AW580" s="3">
        <f t="shared" si="291"/>
        <v>0</v>
      </c>
      <c r="AX580" s="3">
        <f t="shared" si="292"/>
        <v>0</v>
      </c>
      <c r="AY580" s="3">
        <f t="shared" si="293"/>
        <v>0</v>
      </c>
      <c r="AZ580" s="3">
        <f t="shared" si="294"/>
        <v>0</v>
      </c>
      <c r="BA580" s="3">
        <f t="shared" si="295"/>
        <v>0</v>
      </c>
      <c r="BB580" s="3">
        <f t="shared" si="296"/>
        <v>0</v>
      </c>
    </row>
    <row r="581" spans="2:54" x14ac:dyDescent="0.35">
      <c r="B581" s="14">
        <v>554</v>
      </c>
      <c r="C581" s="13"/>
      <c r="D581" s="13"/>
      <c r="E581" s="130"/>
      <c r="F581" s="130"/>
      <c r="G581" s="129" t="str">
        <f t="shared" si="264"/>
        <v/>
      </c>
      <c r="H581" s="128"/>
      <c r="I581" s="189"/>
      <c r="J581" s="128"/>
      <c r="K581" s="127"/>
      <c r="L581" s="127"/>
      <c r="M581" s="126"/>
      <c r="N581" s="7"/>
      <c r="O581" s="6"/>
      <c r="P581" s="6"/>
      <c r="Q581" s="125" t="str">
        <f t="shared" si="265"/>
        <v/>
      </c>
      <c r="R581" s="124" t="str">
        <f t="shared" si="266"/>
        <v/>
      </c>
      <c r="S581" s="123">
        <f t="shared" si="267"/>
        <v>0</v>
      </c>
      <c r="T581" s="122">
        <f t="shared" si="268"/>
        <v>0</v>
      </c>
      <c r="U581" s="123">
        <f t="shared" si="269"/>
        <v>0</v>
      </c>
      <c r="V581" s="122">
        <f t="shared" si="270"/>
        <v>0</v>
      </c>
      <c r="W581" s="123">
        <f t="shared" si="271"/>
        <v>0</v>
      </c>
      <c r="X581" s="122">
        <f t="shared" si="272"/>
        <v>0</v>
      </c>
      <c r="Y581" s="123">
        <f t="shared" si="273"/>
        <v>0</v>
      </c>
      <c r="Z581" s="122">
        <f t="shared" si="274"/>
        <v>0</v>
      </c>
      <c r="AA581" s="123">
        <f t="shared" si="275"/>
        <v>0</v>
      </c>
      <c r="AB581" s="122">
        <f t="shared" si="276"/>
        <v>0</v>
      </c>
      <c r="AD581" s="3" t="str">
        <f t="shared" si="277"/>
        <v>False</v>
      </c>
      <c r="AE581" s="3" t="str">
        <f t="shared" si="278"/>
        <v>true</v>
      </c>
      <c r="AF581" s="3" t="e">
        <f>VLOOKUP(C581,#REF!,2,FALSE)</f>
        <v>#REF!</v>
      </c>
      <c r="AG581" s="3" t="e">
        <f t="shared" si="279"/>
        <v>#REF!</v>
      </c>
      <c r="AH581" s="3">
        <f t="shared" si="280"/>
        <v>0</v>
      </c>
      <c r="AI581" s="3">
        <f t="shared" si="281"/>
        <v>0</v>
      </c>
      <c r="AJ581" s="3">
        <f t="shared" si="282"/>
        <v>0</v>
      </c>
      <c r="AL581" s="3">
        <f t="shared" si="283"/>
        <v>0</v>
      </c>
      <c r="AM581" s="3">
        <f t="shared" si="284"/>
        <v>0</v>
      </c>
      <c r="AN581" s="3">
        <f t="shared" si="285"/>
        <v>0</v>
      </c>
      <c r="AO581" s="3">
        <f t="shared" si="286"/>
        <v>0</v>
      </c>
      <c r="AP581" s="3">
        <f t="shared" si="287"/>
        <v>0</v>
      </c>
      <c r="AQ581" s="3">
        <f t="shared" si="288"/>
        <v>0</v>
      </c>
      <c r="AS581" s="3" t="e">
        <f t="shared" si="289"/>
        <v>#REF!</v>
      </c>
      <c r="AU581" s="3" t="e">
        <f t="shared" si="290"/>
        <v>#NAME?</v>
      </c>
      <c r="AW581" s="3">
        <f t="shared" si="291"/>
        <v>0</v>
      </c>
      <c r="AX581" s="3">
        <f t="shared" si="292"/>
        <v>0</v>
      </c>
      <c r="AY581" s="3">
        <f t="shared" si="293"/>
        <v>0</v>
      </c>
      <c r="AZ581" s="3">
        <f t="shared" si="294"/>
        <v>0</v>
      </c>
      <c r="BA581" s="3">
        <f t="shared" si="295"/>
        <v>0</v>
      </c>
      <c r="BB581" s="3">
        <f t="shared" si="296"/>
        <v>0</v>
      </c>
    </row>
    <row r="582" spans="2:54" x14ac:dyDescent="0.35">
      <c r="B582" s="14">
        <v>555</v>
      </c>
      <c r="C582" s="13"/>
      <c r="D582" s="13"/>
      <c r="E582" s="130"/>
      <c r="F582" s="130"/>
      <c r="G582" s="129" t="str">
        <f t="shared" si="264"/>
        <v/>
      </c>
      <c r="H582" s="128"/>
      <c r="I582" s="189"/>
      <c r="J582" s="128"/>
      <c r="K582" s="127"/>
      <c r="L582" s="127"/>
      <c r="M582" s="126"/>
      <c r="N582" s="7"/>
      <c r="O582" s="6"/>
      <c r="P582" s="6"/>
      <c r="Q582" s="125" t="str">
        <f t="shared" si="265"/>
        <v/>
      </c>
      <c r="R582" s="124" t="str">
        <f t="shared" si="266"/>
        <v/>
      </c>
      <c r="S582" s="123">
        <f t="shared" si="267"/>
        <v>0</v>
      </c>
      <c r="T582" s="122">
        <f t="shared" si="268"/>
        <v>0</v>
      </c>
      <c r="U582" s="123">
        <f t="shared" si="269"/>
        <v>0</v>
      </c>
      <c r="V582" s="122">
        <f t="shared" si="270"/>
        <v>0</v>
      </c>
      <c r="W582" s="123">
        <f t="shared" si="271"/>
        <v>0</v>
      </c>
      <c r="X582" s="122">
        <f t="shared" si="272"/>
        <v>0</v>
      </c>
      <c r="Y582" s="123">
        <f t="shared" si="273"/>
        <v>0</v>
      </c>
      <c r="Z582" s="122">
        <f t="shared" si="274"/>
        <v>0</v>
      </c>
      <c r="AA582" s="123">
        <f t="shared" si="275"/>
        <v>0</v>
      </c>
      <c r="AB582" s="122">
        <f t="shared" si="276"/>
        <v>0</v>
      </c>
      <c r="AD582" s="3" t="str">
        <f t="shared" si="277"/>
        <v>False</v>
      </c>
      <c r="AE582" s="3" t="str">
        <f t="shared" si="278"/>
        <v>true</v>
      </c>
      <c r="AF582" s="3" t="e">
        <f>VLOOKUP(C582,#REF!,2,FALSE)</f>
        <v>#REF!</v>
      </c>
      <c r="AG582" s="3" t="e">
        <f t="shared" si="279"/>
        <v>#REF!</v>
      </c>
      <c r="AH582" s="3">
        <f t="shared" si="280"/>
        <v>0</v>
      </c>
      <c r="AI582" s="3">
        <f t="shared" si="281"/>
        <v>0</v>
      </c>
      <c r="AJ582" s="3">
        <f t="shared" si="282"/>
        <v>0</v>
      </c>
      <c r="AL582" s="3">
        <f t="shared" si="283"/>
        <v>0</v>
      </c>
      <c r="AM582" s="3">
        <f t="shared" si="284"/>
        <v>0</v>
      </c>
      <c r="AN582" s="3">
        <f t="shared" si="285"/>
        <v>0</v>
      </c>
      <c r="AO582" s="3">
        <f t="shared" si="286"/>
        <v>0</v>
      </c>
      <c r="AP582" s="3">
        <f t="shared" si="287"/>
        <v>0</v>
      </c>
      <c r="AQ582" s="3">
        <f t="shared" si="288"/>
        <v>0</v>
      </c>
      <c r="AS582" s="3" t="e">
        <f t="shared" si="289"/>
        <v>#REF!</v>
      </c>
      <c r="AU582" s="3" t="e">
        <f t="shared" si="290"/>
        <v>#NAME?</v>
      </c>
      <c r="AW582" s="3">
        <f t="shared" si="291"/>
        <v>0</v>
      </c>
      <c r="AX582" s="3">
        <f t="shared" si="292"/>
        <v>0</v>
      </c>
      <c r="AY582" s="3">
        <f t="shared" si="293"/>
        <v>0</v>
      </c>
      <c r="AZ582" s="3">
        <f t="shared" si="294"/>
        <v>0</v>
      </c>
      <c r="BA582" s="3">
        <f t="shared" si="295"/>
        <v>0</v>
      </c>
      <c r="BB582" s="3">
        <f t="shared" si="296"/>
        <v>0</v>
      </c>
    </row>
    <row r="583" spans="2:54" x14ac:dyDescent="0.35">
      <c r="B583" s="14">
        <v>556</v>
      </c>
      <c r="C583" s="13"/>
      <c r="D583" s="13"/>
      <c r="E583" s="130"/>
      <c r="F583" s="130"/>
      <c r="G583" s="129" t="str">
        <f t="shared" si="264"/>
        <v/>
      </c>
      <c r="H583" s="128"/>
      <c r="I583" s="189"/>
      <c r="J583" s="128"/>
      <c r="K583" s="127"/>
      <c r="L583" s="127"/>
      <c r="M583" s="126"/>
      <c r="N583" s="7"/>
      <c r="O583" s="6"/>
      <c r="P583" s="6"/>
      <c r="Q583" s="125" t="str">
        <f t="shared" si="265"/>
        <v/>
      </c>
      <c r="R583" s="124" t="str">
        <f t="shared" si="266"/>
        <v/>
      </c>
      <c r="S583" s="123">
        <f t="shared" si="267"/>
        <v>0</v>
      </c>
      <c r="T583" s="122">
        <f t="shared" si="268"/>
        <v>0</v>
      </c>
      <c r="U583" s="123">
        <f t="shared" si="269"/>
        <v>0</v>
      </c>
      <c r="V583" s="122">
        <f t="shared" si="270"/>
        <v>0</v>
      </c>
      <c r="W583" s="123">
        <f t="shared" si="271"/>
        <v>0</v>
      </c>
      <c r="X583" s="122">
        <f t="shared" si="272"/>
        <v>0</v>
      </c>
      <c r="Y583" s="123">
        <f t="shared" si="273"/>
        <v>0</v>
      </c>
      <c r="Z583" s="122">
        <f t="shared" si="274"/>
        <v>0</v>
      </c>
      <c r="AA583" s="123">
        <f t="shared" si="275"/>
        <v>0</v>
      </c>
      <c r="AB583" s="122">
        <f t="shared" si="276"/>
        <v>0</v>
      </c>
      <c r="AD583" s="3" t="str">
        <f t="shared" si="277"/>
        <v>False</v>
      </c>
      <c r="AE583" s="3" t="str">
        <f t="shared" si="278"/>
        <v>true</v>
      </c>
      <c r="AF583" s="3" t="e">
        <f>VLOOKUP(C583,#REF!,2,FALSE)</f>
        <v>#REF!</v>
      </c>
      <c r="AG583" s="3" t="e">
        <f t="shared" si="279"/>
        <v>#REF!</v>
      </c>
      <c r="AH583" s="3">
        <f t="shared" si="280"/>
        <v>0</v>
      </c>
      <c r="AI583" s="3">
        <f t="shared" si="281"/>
        <v>0</v>
      </c>
      <c r="AJ583" s="3">
        <f t="shared" si="282"/>
        <v>0</v>
      </c>
      <c r="AL583" s="3">
        <f t="shared" si="283"/>
        <v>0</v>
      </c>
      <c r="AM583" s="3">
        <f t="shared" si="284"/>
        <v>0</v>
      </c>
      <c r="AN583" s="3">
        <f t="shared" si="285"/>
        <v>0</v>
      </c>
      <c r="AO583" s="3">
        <f t="shared" si="286"/>
        <v>0</v>
      </c>
      <c r="AP583" s="3">
        <f t="shared" si="287"/>
        <v>0</v>
      </c>
      <c r="AQ583" s="3">
        <f t="shared" si="288"/>
        <v>0</v>
      </c>
      <c r="AS583" s="3" t="e">
        <f t="shared" si="289"/>
        <v>#REF!</v>
      </c>
      <c r="AU583" s="3" t="e">
        <f t="shared" si="290"/>
        <v>#NAME?</v>
      </c>
      <c r="AW583" s="3">
        <f t="shared" si="291"/>
        <v>0</v>
      </c>
      <c r="AX583" s="3">
        <f t="shared" si="292"/>
        <v>0</v>
      </c>
      <c r="AY583" s="3">
        <f t="shared" si="293"/>
        <v>0</v>
      </c>
      <c r="AZ583" s="3">
        <f t="shared" si="294"/>
        <v>0</v>
      </c>
      <c r="BA583" s="3">
        <f t="shared" si="295"/>
        <v>0</v>
      </c>
      <c r="BB583" s="3">
        <f t="shared" si="296"/>
        <v>0</v>
      </c>
    </row>
    <row r="584" spans="2:54" x14ac:dyDescent="0.35">
      <c r="B584" s="14">
        <v>557</v>
      </c>
      <c r="C584" s="13"/>
      <c r="D584" s="13"/>
      <c r="E584" s="130"/>
      <c r="F584" s="130"/>
      <c r="G584" s="129" t="str">
        <f t="shared" si="264"/>
        <v/>
      </c>
      <c r="H584" s="128"/>
      <c r="I584" s="189"/>
      <c r="J584" s="128"/>
      <c r="K584" s="127"/>
      <c r="L584" s="127"/>
      <c r="M584" s="126"/>
      <c r="N584" s="7"/>
      <c r="O584" s="6"/>
      <c r="P584" s="6"/>
      <c r="Q584" s="125" t="str">
        <f t="shared" si="265"/>
        <v/>
      </c>
      <c r="R584" s="124" t="str">
        <f t="shared" si="266"/>
        <v/>
      </c>
      <c r="S584" s="123">
        <f t="shared" si="267"/>
        <v>0</v>
      </c>
      <c r="T584" s="122">
        <f t="shared" si="268"/>
        <v>0</v>
      </c>
      <c r="U584" s="123">
        <f t="shared" si="269"/>
        <v>0</v>
      </c>
      <c r="V584" s="122">
        <f t="shared" si="270"/>
        <v>0</v>
      </c>
      <c r="W584" s="123">
        <f t="shared" si="271"/>
        <v>0</v>
      </c>
      <c r="X584" s="122">
        <f t="shared" si="272"/>
        <v>0</v>
      </c>
      <c r="Y584" s="123">
        <f t="shared" si="273"/>
        <v>0</v>
      </c>
      <c r="Z584" s="122">
        <f t="shared" si="274"/>
        <v>0</v>
      </c>
      <c r="AA584" s="123">
        <f t="shared" si="275"/>
        <v>0</v>
      </c>
      <c r="AB584" s="122">
        <f t="shared" si="276"/>
        <v>0</v>
      </c>
      <c r="AD584" s="3" t="str">
        <f t="shared" si="277"/>
        <v>False</v>
      </c>
      <c r="AE584" s="3" t="str">
        <f t="shared" si="278"/>
        <v>true</v>
      </c>
      <c r="AF584" s="3" t="e">
        <f>VLOOKUP(C584,#REF!,2,FALSE)</f>
        <v>#REF!</v>
      </c>
      <c r="AG584" s="3" t="e">
        <f t="shared" si="279"/>
        <v>#REF!</v>
      </c>
      <c r="AH584" s="3">
        <f t="shared" si="280"/>
        <v>0</v>
      </c>
      <c r="AI584" s="3">
        <f t="shared" si="281"/>
        <v>0</v>
      </c>
      <c r="AJ584" s="3">
        <f t="shared" si="282"/>
        <v>0</v>
      </c>
      <c r="AL584" s="3">
        <f t="shared" si="283"/>
        <v>0</v>
      </c>
      <c r="AM584" s="3">
        <f t="shared" si="284"/>
        <v>0</v>
      </c>
      <c r="AN584" s="3">
        <f t="shared" si="285"/>
        <v>0</v>
      </c>
      <c r="AO584" s="3">
        <f t="shared" si="286"/>
        <v>0</v>
      </c>
      <c r="AP584" s="3">
        <f t="shared" si="287"/>
        <v>0</v>
      </c>
      <c r="AQ584" s="3">
        <f t="shared" si="288"/>
        <v>0</v>
      </c>
      <c r="AS584" s="3" t="e">
        <f t="shared" si="289"/>
        <v>#REF!</v>
      </c>
      <c r="AU584" s="3" t="e">
        <f t="shared" si="290"/>
        <v>#NAME?</v>
      </c>
      <c r="AW584" s="3">
        <f t="shared" si="291"/>
        <v>0</v>
      </c>
      <c r="AX584" s="3">
        <f t="shared" si="292"/>
        <v>0</v>
      </c>
      <c r="AY584" s="3">
        <f t="shared" si="293"/>
        <v>0</v>
      </c>
      <c r="AZ584" s="3">
        <f t="shared" si="294"/>
        <v>0</v>
      </c>
      <c r="BA584" s="3">
        <f t="shared" si="295"/>
        <v>0</v>
      </c>
      <c r="BB584" s="3">
        <f t="shared" si="296"/>
        <v>0</v>
      </c>
    </row>
    <row r="585" spans="2:54" x14ac:dyDescent="0.35">
      <c r="B585" s="14">
        <v>558</v>
      </c>
      <c r="C585" s="13"/>
      <c r="D585" s="13"/>
      <c r="E585" s="130"/>
      <c r="F585" s="130"/>
      <c r="G585" s="129" t="str">
        <f t="shared" si="264"/>
        <v/>
      </c>
      <c r="H585" s="128"/>
      <c r="I585" s="189"/>
      <c r="J585" s="128"/>
      <c r="K585" s="127"/>
      <c r="L585" s="127"/>
      <c r="M585" s="126"/>
      <c r="N585" s="7"/>
      <c r="O585" s="6"/>
      <c r="P585" s="6"/>
      <c r="Q585" s="125" t="str">
        <f t="shared" si="265"/>
        <v/>
      </c>
      <c r="R585" s="124" t="str">
        <f t="shared" si="266"/>
        <v/>
      </c>
      <c r="S585" s="123">
        <f t="shared" si="267"/>
        <v>0</v>
      </c>
      <c r="T585" s="122">
        <f t="shared" si="268"/>
        <v>0</v>
      </c>
      <c r="U585" s="123">
        <f t="shared" si="269"/>
        <v>0</v>
      </c>
      <c r="V585" s="122">
        <f t="shared" si="270"/>
        <v>0</v>
      </c>
      <c r="W585" s="123">
        <f t="shared" si="271"/>
        <v>0</v>
      </c>
      <c r="X585" s="122">
        <f t="shared" si="272"/>
        <v>0</v>
      </c>
      <c r="Y585" s="123">
        <f t="shared" si="273"/>
        <v>0</v>
      </c>
      <c r="Z585" s="122">
        <f t="shared" si="274"/>
        <v>0</v>
      </c>
      <c r="AA585" s="123">
        <f t="shared" si="275"/>
        <v>0</v>
      </c>
      <c r="AB585" s="122">
        <f t="shared" si="276"/>
        <v>0</v>
      </c>
      <c r="AD585" s="3" t="str">
        <f t="shared" si="277"/>
        <v>False</v>
      </c>
      <c r="AE585" s="3" t="str">
        <f t="shared" si="278"/>
        <v>true</v>
      </c>
      <c r="AF585" s="3" t="e">
        <f>VLOOKUP(C585,#REF!,2,FALSE)</f>
        <v>#REF!</v>
      </c>
      <c r="AG585" s="3" t="e">
        <f t="shared" si="279"/>
        <v>#REF!</v>
      </c>
      <c r="AH585" s="3">
        <f t="shared" si="280"/>
        <v>0</v>
      </c>
      <c r="AI585" s="3">
        <f t="shared" si="281"/>
        <v>0</v>
      </c>
      <c r="AJ585" s="3">
        <f t="shared" si="282"/>
        <v>0</v>
      </c>
      <c r="AL585" s="3">
        <f t="shared" si="283"/>
        <v>0</v>
      </c>
      <c r="AM585" s="3">
        <f t="shared" si="284"/>
        <v>0</v>
      </c>
      <c r="AN585" s="3">
        <f t="shared" si="285"/>
        <v>0</v>
      </c>
      <c r="AO585" s="3">
        <f t="shared" si="286"/>
        <v>0</v>
      </c>
      <c r="AP585" s="3">
        <f t="shared" si="287"/>
        <v>0</v>
      </c>
      <c r="AQ585" s="3">
        <f t="shared" si="288"/>
        <v>0</v>
      </c>
      <c r="AS585" s="3" t="e">
        <f t="shared" si="289"/>
        <v>#REF!</v>
      </c>
      <c r="AU585" s="3" t="e">
        <f t="shared" si="290"/>
        <v>#NAME?</v>
      </c>
      <c r="AW585" s="3">
        <f t="shared" si="291"/>
        <v>0</v>
      </c>
      <c r="AX585" s="3">
        <f t="shared" si="292"/>
        <v>0</v>
      </c>
      <c r="AY585" s="3">
        <f t="shared" si="293"/>
        <v>0</v>
      </c>
      <c r="AZ585" s="3">
        <f t="shared" si="294"/>
        <v>0</v>
      </c>
      <c r="BA585" s="3">
        <f t="shared" si="295"/>
        <v>0</v>
      </c>
      <c r="BB585" s="3">
        <f t="shared" si="296"/>
        <v>0</v>
      </c>
    </row>
    <row r="586" spans="2:54" x14ac:dyDescent="0.35">
      <c r="B586" s="14">
        <v>559</v>
      </c>
      <c r="C586" s="13"/>
      <c r="D586" s="13"/>
      <c r="E586" s="130"/>
      <c r="F586" s="130"/>
      <c r="G586" s="129" t="str">
        <f t="shared" si="264"/>
        <v/>
      </c>
      <c r="H586" s="128"/>
      <c r="I586" s="189"/>
      <c r="J586" s="128"/>
      <c r="K586" s="127"/>
      <c r="L586" s="127"/>
      <c r="M586" s="126"/>
      <c r="N586" s="7"/>
      <c r="O586" s="6"/>
      <c r="P586" s="6"/>
      <c r="Q586" s="125" t="str">
        <f t="shared" si="265"/>
        <v/>
      </c>
      <c r="R586" s="124" t="str">
        <f t="shared" si="266"/>
        <v/>
      </c>
      <c r="S586" s="123">
        <f t="shared" si="267"/>
        <v>0</v>
      </c>
      <c r="T586" s="122">
        <f t="shared" si="268"/>
        <v>0</v>
      </c>
      <c r="U586" s="123">
        <f t="shared" si="269"/>
        <v>0</v>
      </c>
      <c r="V586" s="122">
        <f t="shared" si="270"/>
        <v>0</v>
      </c>
      <c r="W586" s="123">
        <f t="shared" si="271"/>
        <v>0</v>
      </c>
      <c r="X586" s="122">
        <f t="shared" si="272"/>
        <v>0</v>
      </c>
      <c r="Y586" s="123">
        <f t="shared" si="273"/>
        <v>0</v>
      </c>
      <c r="Z586" s="122">
        <f t="shared" si="274"/>
        <v>0</v>
      </c>
      <c r="AA586" s="123">
        <f t="shared" si="275"/>
        <v>0</v>
      </c>
      <c r="AB586" s="122">
        <f t="shared" si="276"/>
        <v>0</v>
      </c>
      <c r="AD586" s="3" t="str">
        <f t="shared" si="277"/>
        <v>False</v>
      </c>
      <c r="AE586" s="3" t="str">
        <f t="shared" si="278"/>
        <v>true</v>
      </c>
      <c r="AF586" s="3" t="e">
        <f>VLOOKUP(C586,#REF!,2,FALSE)</f>
        <v>#REF!</v>
      </c>
      <c r="AG586" s="3" t="e">
        <f t="shared" si="279"/>
        <v>#REF!</v>
      </c>
      <c r="AH586" s="3">
        <f t="shared" si="280"/>
        <v>0</v>
      </c>
      <c r="AI586" s="3">
        <f t="shared" si="281"/>
        <v>0</v>
      </c>
      <c r="AJ586" s="3">
        <f t="shared" si="282"/>
        <v>0</v>
      </c>
      <c r="AL586" s="3">
        <f t="shared" si="283"/>
        <v>0</v>
      </c>
      <c r="AM586" s="3">
        <f t="shared" si="284"/>
        <v>0</v>
      </c>
      <c r="AN586" s="3">
        <f t="shared" si="285"/>
        <v>0</v>
      </c>
      <c r="AO586" s="3">
        <f t="shared" si="286"/>
        <v>0</v>
      </c>
      <c r="AP586" s="3">
        <f t="shared" si="287"/>
        <v>0</v>
      </c>
      <c r="AQ586" s="3">
        <f t="shared" si="288"/>
        <v>0</v>
      </c>
      <c r="AS586" s="3" t="e">
        <f t="shared" si="289"/>
        <v>#REF!</v>
      </c>
      <c r="AU586" s="3" t="e">
        <f t="shared" si="290"/>
        <v>#NAME?</v>
      </c>
      <c r="AW586" s="3">
        <f t="shared" si="291"/>
        <v>0</v>
      </c>
      <c r="AX586" s="3">
        <f t="shared" si="292"/>
        <v>0</v>
      </c>
      <c r="AY586" s="3">
        <f t="shared" si="293"/>
        <v>0</v>
      </c>
      <c r="AZ586" s="3">
        <f t="shared" si="294"/>
        <v>0</v>
      </c>
      <c r="BA586" s="3">
        <f t="shared" si="295"/>
        <v>0</v>
      </c>
      <c r="BB586" s="3">
        <f t="shared" si="296"/>
        <v>0</v>
      </c>
    </row>
    <row r="587" spans="2:54" x14ac:dyDescent="0.35">
      <c r="B587" s="14">
        <v>560</v>
      </c>
      <c r="C587" s="13"/>
      <c r="D587" s="13"/>
      <c r="E587" s="130"/>
      <c r="F587" s="130"/>
      <c r="G587" s="129" t="str">
        <f t="shared" si="264"/>
        <v/>
      </c>
      <c r="H587" s="128"/>
      <c r="I587" s="189"/>
      <c r="J587" s="128"/>
      <c r="K587" s="127"/>
      <c r="L587" s="127"/>
      <c r="M587" s="126"/>
      <c r="N587" s="7"/>
      <c r="O587" s="6"/>
      <c r="P587" s="6"/>
      <c r="Q587" s="125" t="str">
        <f t="shared" si="265"/>
        <v/>
      </c>
      <c r="R587" s="124" t="str">
        <f t="shared" si="266"/>
        <v/>
      </c>
      <c r="S587" s="123">
        <f t="shared" si="267"/>
        <v>0</v>
      </c>
      <c r="T587" s="122">
        <f t="shared" si="268"/>
        <v>0</v>
      </c>
      <c r="U587" s="123">
        <f t="shared" si="269"/>
        <v>0</v>
      </c>
      <c r="V587" s="122">
        <f t="shared" si="270"/>
        <v>0</v>
      </c>
      <c r="W587" s="123">
        <f t="shared" si="271"/>
        <v>0</v>
      </c>
      <c r="X587" s="122">
        <f t="shared" si="272"/>
        <v>0</v>
      </c>
      <c r="Y587" s="123">
        <f t="shared" si="273"/>
        <v>0</v>
      </c>
      <c r="Z587" s="122">
        <f t="shared" si="274"/>
        <v>0</v>
      </c>
      <c r="AA587" s="123">
        <f t="shared" si="275"/>
        <v>0</v>
      </c>
      <c r="AB587" s="122">
        <f t="shared" si="276"/>
        <v>0</v>
      </c>
      <c r="AD587" s="3" t="str">
        <f t="shared" si="277"/>
        <v>False</v>
      </c>
      <c r="AE587" s="3" t="str">
        <f t="shared" si="278"/>
        <v>true</v>
      </c>
      <c r="AF587" s="3" t="e">
        <f>VLOOKUP(C587,#REF!,2,FALSE)</f>
        <v>#REF!</v>
      </c>
      <c r="AG587" s="3" t="e">
        <f t="shared" si="279"/>
        <v>#REF!</v>
      </c>
      <c r="AH587" s="3">
        <f t="shared" si="280"/>
        <v>0</v>
      </c>
      <c r="AI587" s="3">
        <f t="shared" si="281"/>
        <v>0</v>
      </c>
      <c r="AJ587" s="3">
        <f t="shared" si="282"/>
        <v>0</v>
      </c>
      <c r="AL587" s="3">
        <f t="shared" si="283"/>
        <v>0</v>
      </c>
      <c r="AM587" s="3">
        <f t="shared" si="284"/>
        <v>0</v>
      </c>
      <c r="AN587" s="3">
        <f t="shared" si="285"/>
        <v>0</v>
      </c>
      <c r="AO587" s="3">
        <f t="shared" si="286"/>
        <v>0</v>
      </c>
      <c r="AP587" s="3">
        <f t="shared" si="287"/>
        <v>0</v>
      </c>
      <c r="AQ587" s="3">
        <f t="shared" si="288"/>
        <v>0</v>
      </c>
      <c r="AS587" s="3" t="e">
        <f t="shared" si="289"/>
        <v>#REF!</v>
      </c>
      <c r="AU587" s="3" t="e">
        <f t="shared" si="290"/>
        <v>#NAME?</v>
      </c>
      <c r="AW587" s="3">
        <f t="shared" si="291"/>
        <v>0</v>
      </c>
      <c r="AX587" s="3">
        <f t="shared" si="292"/>
        <v>0</v>
      </c>
      <c r="AY587" s="3">
        <f t="shared" si="293"/>
        <v>0</v>
      </c>
      <c r="AZ587" s="3">
        <f t="shared" si="294"/>
        <v>0</v>
      </c>
      <c r="BA587" s="3">
        <f t="shared" si="295"/>
        <v>0</v>
      </c>
      <c r="BB587" s="3">
        <f t="shared" si="296"/>
        <v>0</v>
      </c>
    </row>
    <row r="588" spans="2:54" x14ac:dyDescent="0.35">
      <c r="B588" s="14">
        <v>561</v>
      </c>
      <c r="C588" s="13"/>
      <c r="D588" s="13"/>
      <c r="E588" s="130"/>
      <c r="F588" s="130"/>
      <c r="G588" s="129" t="str">
        <f t="shared" si="264"/>
        <v/>
      </c>
      <c r="H588" s="128"/>
      <c r="I588" s="189"/>
      <c r="J588" s="128"/>
      <c r="K588" s="127"/>
      <c r="L588" s="127"/>
      <c r="M588" s="126"/>
      <c r="N588" s="7"/>
      <c r="O588" s="6"/>
      <c r="P588" s="6"/>
      <c r="Q588" s="125" t="str">
        <f t="shared" si="265"/>
        <v/>
      </c>
      <c r="R588" s="124" t="str">
        <f t="shared" si="266"/>
        <v/>
      </c>
      <c r="S588" s="123">
        <f t="shared" si="267"/>
        <v>0</v>
      </c>
      <c r="T588" s="122">
        <f t="shared" si="268"/>
        <v>0</v>
      </c>
      <c r="U588" s="123">
        <f t="shared" si="269"/>
        <v>0</v>
      </c>
      <c r="V588" s="122">
        <f t="shared" si="270"/>
        <v>0</v>
      </c>
      <c r="W588" s="123">
        <f t="shared" si="271"/>
        <v>0</v>
      </c>
      <c r="X588" s="122">
        <f t="shared" si="272"/>
        <v>0</v>
      </c>
      <c r="Y588" s="123">
        <f t="shared" si="273"/>
        <v>0</v>
      </c>
      <c r="Z588" s="122">
        <f t="shared" si="274"/>
        <v>0</v>
      </c>
      <c r="AA588" s="123">
        <f t="shared" si="275"/>
        <v>0</v>
      </c>
      <c r="AB588" s="122">
        <f t="shared" si="276"/>
        <v>0</v>
      </c>
      <c r="AD588" s="3" t="str">
        <f t="shared" si="277"/>
        <v>False</v>
      </c>
      <c r="AE588" s="3" t="str">
        <f t="shared" si="278"/>
        <v>true</v>
      </c>
      <c r="AF588" s="3" t="e">
        <f>VLOOKUP(C588,#REF!,2,FALSE)</f>
        <v>#REF!</v>
      </c>
      <c r="AG588" s="3" t="e">
        <f t="shared" si="279"/>
        <v>#REF!</v>
      </c>
      <c r="AH588" s="3">
        <f t="shared" si="280"/>
        <v>0</v>
      </c>
      <c r="AI588" s="3">
        <f t="shared" si="281"/>
        <v>0</v>
      </c>
      <c r="AJ588" s="3">
        <f t="shared" si="282"/>
        <v>0</v>
      </c>
      <c r="AL588" s="3">
        <f t="shared" si="283"/>
        <v>0</v>
      </c>
      <c r="AM588" s="3">
        <f t="shared" si="284"/>
        <v>0</v>
      </c>
      <c r="AN588" s="3">
        <f t="shared" si="285"/>
        <v>0</v>
      </c>
      <c r="AO588" s="3">
        <f t="shared" si="286"/>
        <v>0</v>
      </c>
      <c r="AP588" s="3">
        <f t="shared" si="287"/>
        <v>0</v>
      </c>
      <c r="AQ588" s="3">
        <f t="shared" si="288"/>
        <v>0</v>
      </c>
      <c r="AS588" s="3" t="e">
        <f t="shared" si="289"/>
        <v>#REF!</v>
      </c>
      <c r="AU588" s="3" t="e">
        <f t="shared" si="290"/>
        <v>#NAME?</v>
      </c>
      <c r="AW588" s="3">
        <f t="shared" si="291"/>
        <v>0</v>
      </c>
      <c r="AX588" s="3">
        <f t="shared" si="292"/>
        <v>0</v>
      </c>
      <c r="AY588" s="3">
        <f t="shared" si="293"/>
        <v>0</v>
      </c>
      <c r="AZ588" s="3">
        <f t="shared" si="294"/>
        <v>0</v>
      </c>
      <c r="BA588" s="3">
        <f t="shared" si="295"/>
        <v>0</v>
      </c>
      <c r="BB588" s="3">
        <f t="shared" si="296"/>
        <v>0</v>
      </c>
    </row>
    <row r="589" spans="2:54" x14ac:dyDescent="0.35">
      <c r="B589" s="14">
        <v>562</v>
      </c>
      <c r="C589" s="13"/>
      <c r="D589" s="13"/>
      <c r="E589" s="130"/>
      <c r="F589" s="130"/>
      <c r="G589" s="129" t="str">
        <f t="shared" si="264"/>
        <v/>
      </c>
      <c r="H589" s="128"/>
      <c r="I589" s="189"/>
      <c r="J589" s="128"/>
      <c r="K589" s="127"/>
      <c r="L589" s="127"/>
      <c r="M589" s="126"/>
      <c r="N589" s="7"/>
      <c r="O589" s="6"/>
      <c r="P589" s="6"/>
      <c r="Q589" s="125" t="str">
        <f t="shared" si="265"/>
        <v/>
      </c>
      <c r="R589" s="124" t="str">
        <f t="shared" si="266"/>
        <v/>
      </c>
      <c r="S589" s="123">
        <f t="shared" si="267"/>
        <v>0</v>
      </c>
      <c r="T589" s="122">
        <f t="shared" si="268"/>
        <v>0</v>
      </c>
      <c r="U589" s="123">
        <f t="shared" si="269"/>
        <v>0</v>
      </c>
      <c r="V589" s="122">
        <f t="shared" si="270"/>
        <v>0</v>
      </c>
      <c r="W589" s="123">
        <f t="shared" si="271"/>
        <v>0</v>
      </c>
      <c r="X589" s="122">
        <f t="shared" si="272"/>
        <v>0</v>
      </c>
      <c r="Y589" s="123">
        <f t="shared" si="273"/>
        <v>0</v>
      </c>
      <c r="Z589" s="122">
        <f t="shared" si="274"/>
        <v>0</v>
      </c>
      <c r="AA589" s="123">
        <f t="shared" si="275"/>
        <v>0</v>
      </c>
      <c r="AB589" s="122">
        <f t="shared" si="276"/>
        <v>0</v>
      </c>
      <c r="AD589" s="3" t="str">
        <f t="shared" si="277"/>
        <v>False</v>
      </c>
      <c r="AE589" s="3" t="str">
        <f t="shared" si="278"/>
        <v>true</v>
      </c>
      <c r="AF589" s="3" t="e">
        <f>VLOOKUP(C589,#REF!,2,FALSE)</f>
        <v>#REF!</v>
      </c>
      <c r="AG589" s="3" t="e">
        <f t="shared" si="279"/>
        <v>#REF!</v>
      </c>
      <c r="AH589" s="3">
        <f t="shared" si="280"/>
        <v>0</v>
      </c>
      <c r="AI589" s="3">
        <f t="shared" si="281"/>
        <v>0</v>
      </c>
      <c r="AJ589" s="3">
        <f t="shared" si="282"/>
        <v>0</v>
      </c>
      <c r="AL589" s="3">
        <f t="shared" si="283"/>
        <v>0</v>
      </c>
      <c r="AM589" s="3">
        <f t="shared" si="284"/>
        <v>0</v>
      </c>
      <c r="AN589" s="3">
        <f t="shared" si="285"/>
        <v>0</v>
      </c>
      <c r="AO589" s="3">
        <f t="shared" si="286"/>
        <v>0</v>
      </c>
      <c r="AP589" s="3">
        <f t="shared" si="287"/>
        <v>0</v>
      </c>
      <c r="AQ589" s="3">
        <f t="shared" si="288"/>
        <v>0</v>
      </c>
      <c r="AS589" s="3" t="e">
        <f t="shared" si="289"/>
        <v>#REF!</v>
      </c>
      <c r="AU589" s="3" t="e">
        <f t="shared" si="290"/>
        <v>#NAME?</v>
      </c>
      <c r="AW589" s="3">
        <f t="shared" si="291"/>
        <v>0</v>
      </c>
      <c r="AX589" s="3">
        <f t="shared" si="292"/>
        <v>0</v>
      </c>
      <c r="AY589" s="3">
        <f t="shared" si="293"/>
        <v>0</v>
      </c>
      <c r="AZ589" s="3">
        <f t="shared" si="294"/>
        <v>0</v>
      </c>
      <c r="BA589" s="3">
        <f t="shared" si="295"/>
        <v>0</v>
      </c>
      <c r="BB589" s="3">
        <f t="shared" si="296"/>
        <v>0</v>
      </c>
    </row>
    <row r="590" spans="2:54" x14ac:dyDescent="0.35">
      <c r="B590" s="14">
        <v>563</v>
      </c>
      <c r="C590" s="13"/>
      <c r="D590" s="13"/>
      <c r="E590" s="130"/>
      <c r="F590" s="130"/>
      <c r="G590" s="129" t="str">
        <f t="shared" si="264"/>
        <v/>
      </c>
      <c r="H590" s="128"/>
      <c r="I590" s="189"/>
      <c r="J590" s="128"/>
      <c r="K590" s="127"/>
      <c r="L590" s="127"/>
      <c r="M590" s="126"/>
      <c r="N590" s="7"/>
      <c r="O590" s="6"/>
      <c r="P590" s="6"/>
      <c r="Q590" s="125" t="str">
        <f t="shared" si="265"/>
        <v/>
      </c>
      <c r="R590" s="124" t="str">
        <f t="shared" si="266"/>
        <v/>
      </c>
      <c r="S590" s="123">
        <f t="shared" si="267"/>
        <v>0</v>
      </c>
      <c r="T590" s="122">
        <f t="shared" si="268"/>
        <v>0</v>
      </c>
      <c r="U590" s="123">
        <f t="shared" si="269"/>
        <v>0</v>
      </c>
      <c r="V590" s="122">
        <f t="shared" si="270"/>
        <v>0</v>
      </c>
      <c r="W590" s="123">
        <f t="shared" si="271"/>
        <v>0</v>
      </c>
      <c r="X590" s="122">
        <f t="shared" si="272"/>
        <v>0</v>
      </c>
      <c r="Y590" s="123">
        <f t="shared" si="273"/>
        <v>0</v>
      </c>
      <c r="Z590" s="122">
        <f t="shared" si="274"/>
        <v>0</v>
      </c>
      <c r="AA590" s="123">
        <f t="shared" si="275"/>
        <v>0</v>
      </c>
      <c r="AB590" s="122">
        <f t="shared" si="276"/>
        <v>0</v>
      </c>
      <c r="AD590" s="3" t="str">
        <f t="shared" si="277"/>
        <v>False</v>
      </c>
      <c r="AE590" s="3" t="str">
        <f t="shared" si="278"/>
        <v>true</v>
      </c>
      <c r="AF590" s="3" t="e">
        <f>VLOOKUP(C590,#REF!,2,FALSE)</f>
        <v>#REF!</v>
      </c>
      <c r="AG590" s="3" t="e">
        <f t="shared" si="279"/>
        <v>#REF!</v>
      </c>
      <c r="AH590" s="3">
        <f t="shared" si="280"/>
        <v>0</v>
      </c>
      <c r="AI590" s="3">
        <f t="shared" si="281"/>
        <v>0</v>
      </c>
      <c r="AJ590" s="3">
        <f t="shared" si="282"/>
        <v>0</v>
      </c>
      <c r="AL590" s="3">
        <f t="shared" si="283"/>
        <v>0</v>
      </c>
      <c r="AM590" s="3">
        <f t="shared" si="284"/>
        <v>0</v>
      </c>
      <c r="AN590" s="3">
        <f t="shared" si="285"/>
        <v>0</v>
      </c>
      <c r="AO590" s="3">
        <f t="shared" si="286"/>
        <v>0</v>
      </c>
      <c r="AP590" s="3">
        <f t="shared" si="287"/>
        <v>0</v>
      </c>
      <c r="AQ590" s="3">
        <f t="shared" si="288"/>
        <v>0</v>
      </c>
      <c r="AS590" s="3" t="e">
        <f t="shared" si="289"/>
        <v>#REF!</v>
      </c>
      <c r="AU590" s="3" t="e">
        <f t="shared" si="290"/>
        <v>#NAME?</v>
      </c>
      <c r="AW590" s="3">
        <f t="shared" si="291"/>
        <v>0</v>
      </c>
      <c r="AX590" s="3">
        <f t="shared" si="292"/>
        <v>0</v>
      </c>
      <c r="AY590" s="3">
        <f t="shared" si="293"/>
        <v>0</v>
      </c>
      <c r="AZ590" s="3">
        <f t="shared" si="294"/>
        <v>0</v>
      </c>
      <c r="BA590" s="3">
        <f t="shared" si="295"/>
        <v>0</v>
      </c>
      <c r="BB590" s="3">
        <f t="shared" si="296"/>
        <v>0</v>
      </c>
    </row>
    <row r="591" spans="2:54" x14ac:dyDescent="0.35">
      <c r="B591" s="14">
        <v>564</v>
      </c>
      <c r="C591" s="13"/>
      <c r="D591" s="13"/>
      <c r="E591" s="130"/>
      <c r="F591" s="130"/>
      <c r="G591" s="129" t="str">
        <f t="shared" si="264"/>
        <v/>
      </c>
      <c r="H591" s="128"/>
      <c r="I591" s="189"/>
      <c r="J591" s="128"/>
      <c r="K591" s="127"/>
      <c r="L591" s="127"/>
      <c r="M591" s="126"/>
      <c r="N591" s="7"/>
      <c r="O591" s="6"/>
      <c r="P591" s="6"/>
      <c r="Q591" s="125" t="str">
        <f t="shared" si="265"/>
        <v/>
      </c>
      <c r="R591" s="124" t="str">
        <f t="shared" si="266"/>
        <v/>
      </c>
      <c r="S591" s="123">
        <f t="shared" si="267"/>
        <v>0</v>
      </c>
      <c r="T591" s="122">
        <f t="shared" si="268"/>
        <v>0</v>
      </c>
      <c r="U591" s="123">
        <f t="shared" si="269"/>
        <v>0</v>
      </c>
      <c r="V591" s="122">
        <f t="shared" si="270"/>
        <v>0</v>
      </c>
      <c r="W591" s="123">
        <f t="shared" si="271"/>
        <v>0</v>
      </c>
      <c r="X591" s="122">
        <f t="shared" si="272"/>
        <v>0</v>
      </c>
      <c r="Y591" s="123">
        <f t="shared" si="273"/>
        <v>0</v>
      </c>
      <c r="Z591" s="122">
        <f t="shared" si="274"/>
        <v>0</v>
      </c>
      <c r="AA591" s="123">
        <f t="shared" si="275"/>
        <v>0</v>
      </c>
      <c r="AB591" s="122">
        <f t="shared" si="276"/>
        <v>0</v>
      </c>
      <c r="AD591" s="3" t="str">
        <f t="shared" si="277"/>
        <v>False</v>
      </c>
      <c r="AE591" s="3" t="str">
        <f t="shared" si="278"/>
        <v>true</v>
      </c>
      <c r="AF591" s="3" t="e">
        <f>VLOOKUP(C591,#REF!,2,FALSE)</f>
        <v>#REF!</v>
      </c>
      <c r="AG591" s="3" t="e">
        <f t="shared" si="279"/>
        <v>#REF!</v>
      </c>
      <c r="AH591" s="3">
        <f t="shared" si="280"/>
        <v>0</v>
      </c>
      <c r="AI591" s="3">
        <f t="shared" si="281"/>
        <v>0</v>
      </c>
      <c r="AJ591" s="3">
        <f t="shared" si="282"/>
        <v>0</v>
      </c>
      <c r="AL591" s="3">
        <f t="shared" si="283"/>
        <v>0</v>
      </c>
      <c r="AM591" s="3">
        <f t="shared" si="284"/>
        <v>0</v>
      </c>
      <c r="AN591" s="3">
        <f t="shared" si="285"/>
        <v>0</v>
      </c>
      <c r="AO591" s="3">
        <f t="shared" si="286"/>
        <v>0</v>
      </c>
      <c r="AP591" s="3">
        <f t="shared" si="287"/>
        <v>0</v>
      </c>
      <c r="AQ591" s="3">
        <f t="shared" si="288"/>
        <v>0</v>
      </c>
      <c r="AS591" s="3" t="e">
        <f t="shared" si="289"/>
        <v>#REF!</v>
      </c>
      <c r="AU591" s="3" t="e">
        <f t="shared" si="290"/>
        <v>#NAME?</v>
      </c>
      <c r="AW591" s="3">
        <f t="shared" si="291"/>
        <v>0</v>
      </c>
      <c r="AX591" s="3">
        <f t="shared" si="292"/>
        <v>0</v>
      </c>
      <c r="AY591" s="3">
        <f t="shared" si="293"/>
        <v>0</v>
      </c>
      <c r="AZ591" s="3">
        <f t="shared" si="294"/>
        <v>0</v>
      </c>
      <c r="BA591" s="3">
        <f t="shared" si="295"/>
        <v>0</v>
      </c>
      <c r="BB591" s="3">
        <f t="shared" si="296"/>
        <v>0</v>
      </c>
    </row>
    <row r="592" spans="2:54" x14ac:dyDescent="0.35">
      <c r="B592" s="14">
        <v>565</v>
      </c>
      <c r="C592" s="13"/>
      <c r="D592" s="13"/>
      <c r="E592" s="130"/>
      <c r="F592" s="130"/>
      <c r="G592" s="129" t="str">
        <f t="shared" si="264"/>
        <v/>
      </c>
      <c r="H592" s="128"/>
      <c r="I592" s="189"/>
      <c r="J592" s="128"/>
      <c r="K592" s="127"/>
      <c r="L592" s="127"/>
      <c r="M592" s="126"/>
      <c r="N592" s="7"/>
      <c r="O592" s="6"/>
      <c r="P592" s="6"/>
      <c r="Q592" s="125" t="str">
        <f t="shared" si="265"/>
        <v/>
      </c>
      <c r="R592" s="124" t="str">
        <f t="shared" si="266"/>
        <v/>
      </c>
      <c r="S592" s="123">
        <f t="shared" si="267"/>
        <v>0</v>
      </c>
      <c r="T592" s="122">
        <f t="shared" si="268"/>
        <v>0</v>
      </c>
      <c r="U592" s="123">
        <f t="shared" si="269"/>
        <v>0</v>
      </c>
      <c r="V592" s="122">
        <f t="shared" si="270"/>
        <v>0</v>
      </c>
      <c r="W592" s="123">
        <f t="shared" si="271"/>
        <v>0</v>
      </c>
      <c r="X592" s="122">
        <f t="shared" si="272"/>
        <v>0</v>
      </c>
      <c r="Y592" s="123">
        <f t="shared" si="273"/>
        <v>0</v>
      </c>
      <c r="Z592" s="122">
        <f t="shared" si="274"/>
        <v>0</v>
      </c>
      <c r="AA592" s="123">
        <f t="shared" si="275"/>
        <v>0</v>
      </c>
      <c r="AB592" s="122">
        <f t="shared" si="276"/>
        <v>0</v>
      </c>
      <c r="AD592" s="3" t="str">
        <f t="shared" si="277"/>
        <v>False</v>
      </c>
      <c r="AE592" s="3" t="str">
        <f t="shared" si="278"/>
        <v>true</v>
      </c>
      <c r="AF592" s="3" t="e">
        <f>VLOOKUP(C592,#REF!,2,FALSE)</f>
        <v>#REF!</v>
      </c>
      <c r="AG592" s="3" t="e">
        <f t="shared" si="279"/>
        <v>#REF!</v>
      </c>
      <c r="AH592" s="3">
        <f t="shared" si="280"/>
        <v>0</v>
      </c>
      <c r="AI592" s="3">
        <f t="shared" si="281"/>
        <v>0</v>
      </c>
      <c r="AJ592" s="3">
        <f t="shared" si="282"/>
        <v>0</v>
      </c>
      <c r="AL592" s="3">
        <f t="shared" si="283"/>
        <v>0</v>
      </c>
      <c r="AM592" s="3">
        <f t="shared" si="284"/>
        <v>0</v>
      </c>
      <c r="AN592" s="3">
        <f t="shared" si="285"/>
        <v>0</v>
      </c>
      <c r="AO592" s="3">
        <f t="shared" si="286"/>
        <v>0</v>
      </c>
      <c r="AP592" s="3">
        <f t="shared" si="287"/>
        <v>0</v>
      </c>
      <c r="AQ592" s="3">
        <f t="shared" si="288"/>
        <v>0</v>
      </c>
      <c r="AS592" s="3" t="e">
        <f t="shared" si="289"/>
        <v>#REF!</v>
      </c>
      <c r="AU592" s="3" t="e">
        <f t="shared" si="290"/>
        <v>#NAME?</v>
      </c>
      <c r="AW592" s="3">
        <f t="shared" si="291"/>
        <v>0</v>
      </c>
      <c r="AX592" s="3">
        <f t="shared" si="292"/>
        <v>0</v>
      </c>
      <c r="AY592" s="3">
        <f t="shared" si="293"/>
        <v>0</v>
      </c>
      <c r="AZ592" s="3">
        <f t="shared" si="294"/>
        <v>0</v>
      </c>
      <c r="BA592" s="3">
        <f t="shared" si="295"/>
        <v>0</v>
      </c>
      <c r="BB592" s="3">
        <f t="shared" si="296"/>
        <v>0</v>
      </c>
    </row>
    <row r="593" spans="2:54" x14ac:dyDescent="0.35">
      <c r="B593" s="14">
        <v>566</v>
      </c>
      <c r="C593" s="13"/>
      <c r="D593" s="13"/>
      <c r="E593" s="130"/>
      <c r="F593" s="130"/>
      <c r="G593" s="129" t="str">
        <f t="shared" si="264"/>
        <v/>
      </c>
      <c r="H593" s="128"/>
      <c r="I593" s="189"/>
      <c r="J593" s="128"/>
      <c r="K593" s="127"/>
      <c r="L593" s="127"/>
      <c r="M593" s="126"/>
      <c r="N593" s="7"/>
      <c r="O593" s="6"/>
      <c r="P593" s="6"/>
      <c r="Q593" s="125" t="str">
        <f t="shared" si="265"/>
        <v/>
      </c>
      <c r="R593" s="124" t="str">
        <f t="shared" si="266"/>
        <v/>
      </c>
      <c r="S593" s="123">
        <f t="shared" si="267"/>
        <v>0</v>
      </c>
      <c r="T593" s="122">
        <f t="shared" si="268"/>
        <v>0</v>
      </c>
      <c r="U593" s="123">
        <f t="shared" si="269"/>
        <v>0</v>
      </c>
      <c r="V593" s="122">
        <f t="shared" si="270"/>
        <v>0</v>
      </c>
      <c r="W593" s="123">
        <f t="shared" si="271"/>
        <v>0</v>
      </c>
      <c r="X593" s="122">
        <f t="shared" si="272"/>
        <v>0</v>
      </c>
      <c r="Y593" s="123">
        <f t="shared" si="273"/>
        <v>0</v>
      </c>
      <c r="Z593" s="122">
        <f t="shared" si="274"/>
        <v>0</v>
      </c>
      <c r="AA593" s="123">
        <f t="shared" si="275"/>
        <v>0</v>
      </c>
      <c r="AB593" s="122">
        <f t="shared" si="276"/>
        <v>0</v>
      </c>
      <c r="AD593" s="3" t="str">
        <f t="shared" si="277"/>
        <v>False</v>
      </c>
      <c r="AE593" s="3" t="str">
        <f t="shared" si="278"/>
        <v>true</v>
      </c>
      <c r="AF593" s="3" t="e">
        <f>VLOOKUP(C593,#REF!,2,FALSE)</f>
        <v>#REF!</v>
      </c>
      <c r="AG593" s="3" t="e">
        <f t="shared" si="279"/>
        <v>#REF!</v>
      </c>
      <c r="AH593" s="3">
        <f t="shared" si="280"/>
        <v>0</v>
      </c>
      <c r="AI593" s="3">
        <f t="shared" si="281"/>
        <v>0</v>
      </c>
      <c r="AJ593" s="3">
        <f t="shared" si="282"/>
        <v>0</v>
      </c>
      <c r="AL593" s="3">
        <f t="shared" si="283"/>
        <v>0</v>
      </c>
      <c r="AM593" s="3">
        <f t="shared" si="284"/>
        <v>0</v>
      </c>
      <c r="AN593" s="3">
        <f t="shared" si="285"/>
        <v>0</v>
      </c>
      <c r="AO593" s="3">
        <f t="shared" si="286"/>
        <v>0</v>
      </c>
      <c r="AP593" s="3">
        <f t="shared" si="287"/>
        <v>0</v>
      </c>
      <c r="AQ593" s="3">
        <f t="shared" si="288"/>
        <v>0</v>
      </c>
      <c r="AS593" s="3" t="e">
        <f t="shared" si="289"/>
        <v>#REF!</v>
      </c>
      <c r="AU593" s="3" t="e">
        <f t="shared" si="290"/>
        <v>#NAME?</v>
      </c>
      <c r="AW593" s="3">
        <f t="shared" si="291"/>
        <v>0</v>
      </c>
      <c r="AX593" s="3">
        <f t="shared" si="292"/>
        <v>0</v>
      </c>
      <c r="AY593" s="3">
        <f t="shared" si="293"/>
        <v>0</v>
      </c>
      <c r="AZ593" s="3">
        <f t="shared" si="294"/>
        <v>0</v>
      </c>
      <c r="BA593" s="3">
        <f t="shared" si="295"/>
        <v>0</v>
      </c>
      <c r="BB593" s="3">
        <f t="shared" si="296"/>
        <v>0</v>
      </c>
    </row>
    <row r="594" spans="2:54" x14ac:dyDescent="0.35">
      <c r="B594" s="14">
        <v>567</v>
      </c>
      <c r="C594" s="13"/>
      <c r="D594" s="13"/>
      <c r="E594" s="130"/>
      <c r="F594" s="130"/>
      <c r="G594" s="129" t="str">
        <f t="shared" si="264"/>
        <v/>
      </c>
      <c r="H594" s="128"/>
      <c r="I594" s="189"/>
      <c r="J594" s="128"/>
      <c r="K594" s="127"/>
      <c r="L594" s="127"/>
      <c r="M594" s="126"/>
      <c r="N594" s="7"/>
      <c r="O594" s="6"/>
      <c r="P594" s="6"/>
      <c r="Q594" s="125" t="str">
        <f t="shared" si="265"/>
        <v/>
      </c>
      <c r="R594" s="124" t="str">
        <f t="shared" si="266"/>
        <v/>
      </c>
      <c r="S594" s="123">
        <f t="shared" si="267"/>
        <v>0</v>
      </c>
      <c r="T594" s="122">
        <f t="shared" si="268"/>
        <v>0</v>
      </c>
      <c r="U594" s="123">
        <f t="shared" si="269"/>
        <v>0</v>
      </c>
      <c r="V594" s="122">
        <f t="shared" si="270"/>
        <v>0</v>
      </c>
      <c r="W594" s="123">
        <f t="shared" si="271"/>
        <v>0</v>
      </c>
      <c r="X594" s="122">
        <f t="shared" si="272"/>
        <v>0</v>
      </c>
      <c r="Y594" s="123">
        <f t="shared" si="273"/>
        <v>0</v>
      </c>
      <c r="Z594" s="122">
        <f t="shared" si="274"/>
        <v>0</v>
      </c>
      <c r="AA594" s="123">
        <f t="shared" si="275"/>
        <v>0</v>
      </c>
      <c r="AB594" s="122">
        <f t="shared" si="276"/>
        <v>0</v>
      </c>
      <c r="AD594" s="3" t="str">
        <f t="shared" si="277"/>
        <v>False</v>
      </c>
      <c r="AE594" s="3" t="str">
        <f t="shared" si="278"/>
        <v>true</v>
      </c>
      <c r="AF594" s="3" t="e">
        <f>VLOOKUP(C594,#REF!,2,FALSE)</f>
        <v>#REF!</v>
      </c>
      <c r="AG594" s="3" t="e">
        <f t="shared" si="279"/>
        <v>#REF!</v>
      </c>
      <c r="AH594" s="3">
        <f t="shared" si="280"/>
        <v>0</v>
      </c>
      <c r="AI594" s="3">
        <f t="shared" si="281"/>
        <v>0</v>
      </c>
      <c r="AJ594" s="3">
        <f t="shared" si="282"/>
        <v>0</v>
      </c>
      <c r="AL594" s="3">
        <f t="shared" si="283"/>
        <v>0</v>
      </c>
      <c r="AM594" s="3">
        <f t="shared" si="284"/>
        <v>0</v>
      </c>
      <c r="AN594" s="3">
        <f t="shared" si="285"/>
        <v>0</v>
      </c>
      <c r="AO594" s="3">
        <f t="shared" si="286"/>
        <v>0</v>
      </c>
      <c r="AP594" s="3">
        <f t="shared" si="287"/>
        <v>0</v>
      </c>
      <c r="AQ594" s="3">
        <f t="shared" si="288"/>
        <v>0</v>
      </c>
      <c r="AS594" s="3" t="e">
        <f t="shared" si="289"/>
        <v>#REF!</v>
      </c>
      <c r="AU594" s="3" t="e">
        <f t="shared" si="290"/>
        <v>#NAME?</v>
      </c>
      <c r="AW594" s="3">
        <f t="shared" si="291"/>
        <v>0</v>
      </c>
      <c r="AX594" s="3">
        <f t="shared" si="292"/>
        <v>0</v>
      </c>
      <c r="AY594" s="3">
        <f t="shared" si="293"/>
        <v>0</v>
      </c>
      <c r="AZ594" s="3">
        <f t="shared" si="294"/>
        <v>0</v>
      </c>
      <c r="BA594" s="3">
        <f t="shared" si="295"/>
        <v>0</v>
      </c>
      <c r="BB594" s="3">
        <f t="shared" si="296"/>
        <v>0</v>
      </c>
    </row>
    <row r="595" spans="2:54" x14ac:dyDescent="0.35">
      <c r="B595" s="14">
        <v>568</v>
      </c>
      <c r="C595" s="13"/>
      <c r="D595" s="13"/>
      <c r="E595" s="130"/>
      <c r="F595" s="130"/>
      <c r="G595" s="129" t="str">
        <f t="shared" si="264"/>
        <v/>
      </c>
      <c r="H595" s="128"/>
      <c r="I595" s="189"/>
      <c r="J595" s="128"/>
      <c r="K595" s="127"/>
      <c r="L595" s="127"/>
      <c r="M595" s="126"/>
      <c r="N595" s="7"/>
      <c r="O595" s="6"/>
      <c r="P595" s="6"/>
      <c r="Q595" s="125" t="str">
        <f t="shared" si="265"/>
        <v/>
      </c>
      <c r="R595" s="124" t="str">
        <f t="shared" si="266"/>
        <v/>
      </c>
      <c r="S595" s="123">
        <f t="shared" si="267"/>
        <v>0</v>
      </c>
      <c r="T595" s="122">
        <f t="shared" si="268"/>
        <v>0</v>
      </c>
      <c r="U595" s="123">
        <f t="shared" si="269"/>
        <v>0</v>
      </c>
      <c r="V595" s="122">
        <f t="shared" si="270"/>
        <v>0</v>
      </c>
      <c r="W595" s="123">
        <f t="shared" si="271"/>
        <v>0</v>
      </c>
      <c r="X595" s="122">
        <f t="shared" si="272"/>
        <v>0</v>
      </c>
      <c r="Y595" s="123">
        <f t="shared" si="273"/>
        <v>0</v>
      </c>
      <c r="Z595" s="122">
        <f t="shared" si="274"/>
        <v>0</v>
      </c>
      <c r="AA595" s="123">
        <f t="shared" si="275"/>
        <v>0</v>
      </c>
      <c r="AB595" s="122">
        <f t="shared" si="276"/>
        <v>0</v>
      </c>
      <c r="AD595" s="3" t="str">
        <f t="shared" si="277"/>
        <v>False</v>
      </c>
      <c r="AE595" s="3" t="str">
        <f t="shared" si="278"/>
        <v>true</v>
      </c>
      <c r="AF595" s="3" t="e">
        <f>VLOOKUP(C595,#REF!,2,FALSE)</f>
        <v>#REF!</v>
      </c>
      <c r="AG595" s="3" t="e">
        <f t="shared" si="279"/>
        <v>#REF!</v>
      </c>
      <c r="AH595" s="3">
        <f t="shared" si="280"/>
        <v>0</v>
      </c>
      <c r="AI595" s="3">
        <f t="shared" si="281"/>
        <v>0</v>
      </c>
      <c r="AJ595" s="3">
        <f t="shared" si="282"/>
        <v>0</v>
      </c>
      <c r="AL595" s="3">
        <f t="shared" si="283"/>
        <v>0</v>
      </c>
      <c r="AM595" s="3">
        <f t="shared" si="284"/>
        <v>0</v>
      </c>
      <c r="AN595" s="3">
        <f t="shared" si="285"/>
        <v>0</v>
      </c>
      <c r="AO595" s="3">
        <f t="shared" si="286"/>
        <v>0</v>
      </c>
      <c r="AP595" s="3">
        <f t="shared" si="287"/>
        <v>0</v>
      </c>
      <c r="AQ595" s="3">
        <f t="shared" si="288"/>
        <v>0</v>
      </c>
      <c r="AS595" s="3" t="e">
        <f t="shared" si="289"/>
        <v>#REF!</v>
      </c>
      <c r="AU595" s="3" t="e">
        <f t="shared" si="290"/>
        <v>#NAME?</v>
      </c>
      <c r="AW595" s="3">
        <f t="shared" si="291"/>
        <v>0</v>
      </c>
      <c r="AX595" s="3">
        <f t="shared" si="292"/>
        <v>0</v>
      </c>
      <c r="AY595" s="3">
        <f t="shared" si="293"/>
        <v>0</v>
      </c>
      <c r="AZ595" s="3">
        <f t="shared" si="294"/>
        <v>0</v>
      </c>
      <c r="BA595" s="3">
        <f t="shared" si="295"/>
        <v>0</v>
      </c>
      <c r="BB595" s="3">
        <f t="shared" si="296"/>
        <v>0</v>
      </c>
    </row>
    <row r="596" spans="2:54" x14ac:dyDescent="0.35">
      <c r="B596" s="14">
        <v>569</v>
      </c>
      <c r="C596" s="13"/>
      <c r="D596" s="13"/>
      <c r="E596" s="130"/>
      <c r="F596" s="130"/>
      <c r="G596" s="129" t="str">
        <f t="shared" si="264"/>
        <v/>
      </c>
      <c r="H596" s="128"/>
      <c r="I596" s="189"/>
      <c r="J596" s="128"/>
      <c r="K596" s="127"/>
      <c r="L596" s="127"/>
      <c r="M596" s="126"/>
      <c r="N596" s="7"/>
      <c r="O596" s="6"/>
      <c r="P596" s="6"/>
      <c r="Q596" s="125" t="str">
        <f t="shared" si="265"/>
        <v/>
      </c>
      <c r="R596" s="124" t="str">
        <f t="shared" si="266"/>
        <v/>
      </c>
      <c r="S596" s="123">
        <f t="shared" si="267"/>
        <v>0</v>
      </c>
      <c r="T596" s="122">
        <f t="shared" si="268"/>
        <v>0</v>
      </c>
      <c r="U596" s="123">
        <f t="shared" si="269"/>
        <v>0</v>
      </c>
      <c r="V596" s="122">
        <f t="shared" si="270"/>
        <v>0</v>
      </c>
      <c r="W596" s="123">
        <f t="shared" si="271"/>
        <v>0</v>
      </c>
      <c r="X596" s="122">
        <f t="shared" si="272"/>
        <v>0</v>
      </c>
      <c r="Y596" s="123">
        <f t="shared" si="273"/>
        <v>0</v>
      </c>
      <c r="Z596" s="122">
        <f t="shared" si="274"/>
        <v>0</v>
      </c>
      <c r="AA596" s="123">
        <f t="shared" si="275"/>
        <v>0</v>
      </c>
      <c r="AB596" s="122">
        <f t="shared" si="276"/>
        <v>0</v>
      </c>
      <c r="AD596" s="3" t="str">
        <f t="shared" si="277"/>
        <v>False</v>
      </c>
      <c r="AE596" s="3" t="str">
        <f t="shared" si="278"/>
        <v>true</v>
      </c>
      <c r="AF596" s="3" t="e">
        <f>VLOOKUP(C596,#REF!,2,FALSE)</f>
        <v>#REF!</v>
      </c>
      <c r="AG596" s="3" t="e">
        <f t="shared" si="279"/>
        <v>#REF!</v>
      </c>
      <c r="AH596" s="3">
        <f t="shared" si="280"/>
        <v>0</v>
      </c>
      <c r="AI596" s="3">
        <f t="shared" si="281"/>
        <v>0</v>
      </c>
      <c r="AJ596" s="3">
        <f t="shared" si="282"/>
        <v>0</v>
      </c>
      <c r="AL596" s="3">
        <f t="shared" si="283"/>
        <v>0</v>
      </c>
      <c r="AM596" s="3">
        <f t="shared" si="284"/>
        <v>0</v>
      </c>
      <c r="AN596" s="3">
        <f t="shared" si="285"/>
        <v>0</v>
      </c>
      <c r="AO596" s="3">
        <f t="shared" si="286"/>
        <v>0</v>
      </c>
      <c r="AP596" s="3">
        <f t="shared" si="287"/>
        <v>0</v>
      </c>
      <c r="AQ596" s="3">
        <f t="shared" si="288"/>
        <v>0</v>
      </c>
      <c r="AS596" s="3" t="e">
        <f t="shared" si="289"/>
        <v>#REF!</v>
      </c>
      <c r="AU596" s="3" t="e">
        <f t="shared" si="290"/>
        <v>#NAME?</v>
      </c>
      <c r="AW596" s="3">
        <f t="shared" si="291"/>
        <v>0</v>
      </c>
      <c r="AX596" s="3">
        <f t="shared" si="292"/>
        <v>0</v>
      </c>
      <c r="AY596" s="3">
        <f t="shared" si="293"/>
        <v>0</v>
      </c>
      <c r="AZ596" s="3">
        <f t="shared" si="294"/>
        <v>0</v>
      </c>
      <c r="BA596" s="3">
        <f t="shared" si="295"/>
        <v>0</v>
      </c>
      <c r="BB596" s="3">
        <f t="shared" si="296"/>
        <v>0</v>
      </c>
    </row>
    <row r="597" spans="2:54" x14ac:dyDescent="0.35">
      <c r="B597" s="14">
        <v>570</v>
      </c>
      <c r="C597" s="13"/>
      <c r="D597" s="13"/>
      <c r="E597" s="130"/>
      <c r="F597" s="130"/>
      <c r="G597" s="129" t="str">
        <f t="shared" si="264"/>
        <v/>
      </c>
      <c r="H597" s="128"/>
      <c r="I597" s="189"/>
      <c r="J597" s="128"/>
      <c r="K597" s="127"/>
      <c r="L597" s="127"/>
      <c r="M597" s="126"/>
      <c r="N597" s="7"/>
      <c r="O597" s="6"/>
      <c r="P597" s="6"/>
      <c r="Q597" s="125" t="str">
        <f t="shared" si="265"/>
        <v/>
      </c>
      <c r="R597" s="124" t="str">
        <f t="shared" si="266"/>
        <v/>
      </c>
      <c r="S597" s="123">
        <f t="shared" si="267"/>
        <v>0</v>
      </c>
      <c r="T597" s="122">
        <f t="shared" si="268"/>
        <v>0</v>
      </c>
      <c r="U597" s="123">
        <f t="shared" si="269"/>
        <v>0</v>
      </c>
      <c r="V597" s="122">
        <f t="shared" si="270"/>
        <v>0</v>
      </c>
      <c r="W597" s="123">
        <f t="shared" si="271"/>
        <v>0</v>
      </c>
      <c r="X597" s="122">
        <f t="shared" si="272"/>
        <v>0</v>
      </c>
      <c r="Y597" s="123">
        <f t="shared" si="273"/>
        <v>0</v>
      </c>
      <c r="Z597" s="122">
        <f t="shared" si="274"/>
        <v>0</v>
      </c>
      <c r="AA597" s="123">
        <f t="shared" si="275"/>
        <v>0</v>
      </c>
      <c r="AB597" s="122">
        <f t="shared" si="276"/>
        <v>0</v>
      </c>
      <c r="AD597" s="3" t="str">
        <f t="shared" si="277"/>
        <v>False</v>
      </c>
      <c r="AE597" s="3" t="str">
        <f t="shared" si="278"/>
        <v>true</v>
      </c>
      <c r="AF597" s="3" t="e">
        <f>VLOOKUP(C597,#REF!,2,FALSE)</f>
        <v>#REF!</v>
      </c>
      <c r="AG597" s="3" t="e">
        <f t="shared" si="279"/>
        <v>#REF!</v>
      </c>
      <c r="AH597" s="3">
        <f t="shared" si="280"/>
        <v>0</v>
      </c>
      <c r="AI597" s="3">
        <f t="shared" si="281"/>
        <v>0</v>
      </c>
      <c r="AJ597" s="3">
        <f t="shared" si="282"/>
        <v>0</v>
      </c>
      <c r="AL597" s="3">
        <f t="shared" si="283"/>
        <v>0</v>
      </c>
      <c r="AM597" s="3">
        <f t="shared" si="284"/>
        <v>0</v>
      </c>
      <c r="AN597" s="3">
        <f t="shared" si="285"/>
        <v>0</v>
      </c>
      <c r="AO597" s="3">
        <f t="shared" si="286"/>
        <v>0</v>
      </c>
      <c r="AP597" s="3">
        <f t="shared" si="287"/>
        <v>0</v>
      </c>
      <c r="AQ597" s="3">
        <f t="shared" si="288"/>
        <v>0</v>
      </c>
      <c r="AS597" s="3" t="e">
        <f t="shared" si="289"/>
        <v>#REF!</v>
      </c>
      <c r="AU597" s="3" t="e">
        <f t="shared" si="290"/>
        <v>#NAME?</v>
      </c>
      <c r="AW597" s="3">
        <f t="shared" si="291"/>
        <v>0</v>
      </c>
      <c r="AX597" s="3">
        <f t="shared" si="292"/>
        <v>0</v>
      </c>
      <c r="AY597" s="3">
        <f t="shared" si="293"/>
        <v>0</v>
      </c>
      <c r="AZ597" s="3">
        <f t="shared" si="294"/>
        <v>0</v>
      </c>
      <c r="BA597" s="3">
        <f t="shared" si="295"/>
        <v>0</v>
      </c>
      <c r="BB597" s="3">
        <f t="shared" si="296"/>
        <v>0</v>
      </c>
    </row>
    <row r="598" spans="2:54" x14ac:dyDescent="0.35">
      <c r="B598" s="14">
        <v>571</v>
      </c>
      <c r="C598" s="13"/>
      <c r="D598" s="13"/>
      <c r="E598" s="130"/>
      <c r="F598" s="130"/>
      <c r="G598" s="129" t="str">
        <f t="shared" si="264"/>
        <v/>
      </c>
      <c r="H598" s="128"/>
      <c r="I598" s="189"/>
      <c r="J598" s="128"/>
      <c r="K598" s="127"/>
      <c r="L598" s="127"/>
      <c r="M598" s="126"/>
      <c r="N598" s="7"/>
      <c r="O598" s="6"/>
      <c r="P598" s="6"/>
      <c r="Q598" s="125" t="str">
        <f t="shared" si="265"/>
        <v/>
      </c>
      <c r="R598" s="124" t="str">
        <f t="shared" si="266"/>
        <v/>
      </c>
      <c r="S598" s="123">
        <f t="shared" si="267"/>
        <v>0</v>
      </c>
      <c r="T598" s="122">
        <f t="shared" si="268"/>
        <v>0</v>
      </c>
      <c r="U598" s="123">
        <f t="shared" si="269"/>
        <v>0</v>
      </c>
      <c r="V598" s="122">
        <f t="shared" si="270"/>
        <v>0</v>
      </c>
      <c r="W598" s="123">
        <f t="shared" si="271"/>
        <v>0</v>
      </c>
      <c r="X598" s="122">
        <f t="shared" si="272"/>
        <v>0</v>
      </c>
      <c r="Y598" s="123">
        <f t="shared" si="273"/>
        <v>0</v>
      </c>
      <c r="Z598" s="122">
        <f t="shared" si="274"/>
        <v>0</v>
      </c>
      <c r="AA598" s="123">
        <f t="shared" si="275"/>
        <v>0</v>
      </c>
      <c r="AB598" s="122">
        <f t="shared" si="276"/>
        <v>0</v>
      </c>
      <c r="AD598" s="3" t="str">
        <f t="shared" si="277"/>
        <v>False</v>
      </c>
      <c r="AE598" s="3" t="str">
        <f t="shared" si="278"/>
        <v>true</v>
      </c>
      <c r="AF598" s="3" t="e">
        <f>VLOOKUP(C598,#REF!,2,FALSE)</f>
        <v>#REF!</v>
      </c>
      <c r="AG598" s="3" t="e">
        <f t="shared" si="279"/>
        <v>#REF!</v>
      </c>
      <c r="AH598" s="3">
        <f t="shared" si="280"/>
        <v>0</v>
      </c>
      <c r="AI598" s="3">
        <f t="shared" si="281"/>
        <v>0</v>
      </c>
      <c r="AJ598" s="3">
        <f t="shared" si="282"/>
        <v>0</v>
      </c>
      <c r="AL598" s="3">
        <f t="shared" si="283"/>
        <v>0</v>
      </c>
      <c r="AM598" s="3">
        <f t="shared" si="284"/>
        <v>0</v>
      </c>
      <c r="AN598" s="3">
        <f t="shared" si="285"/>
        <v>0</v>
      </c>
      <c r="AO598" s="3">
        <f t="shared" si="286"/>
        <v>0</v>
      </c>
      <c r="AP598" s="3">
        <f t="shared" si="287"/>
        <v>0</v>
      </c>
      <c r="AQ598" s="3">
        <f t="shared" si="288"/>
        <v>0</v>
      </c>
      <c r="AS598" s="3" t="e">
        <f t="shared" si="289"/>
        <v>#REF!</v>
      </c>
      <c r="AU598" s="3" t="e">
        <f t="shared" si="290"/>
        <v>#NAME?</v>
      </c>
      <c r="AW598" s="3">
        <f t="shared" si="291"/>
        <v>0</v>
      </c>
      <c r="AX598" s="3">
        <f t="shared" si="292"/>
        <v>0</v>
      </c>
      <c r="AY598" s="3">
        <f t="shared" si="293"/>
        <v>0</v>
      </c>
      <c r="AZ598" s="3">
        <f t="shared" si="294"/>
        <v>0</v>
      </c>
      <c r="BA598" s="3">
        <f t="shared" si="295"/>
        <v>0</v>
      </c>
      <c r="BB598" s="3">
        <f t="shared" si="296"/>
        <v>0</v>
      </c>
    </row>
    <row r="599" spans="2:54" x14ac:dyDescent="0.35">
      <c r="B599" s="14">
        <v>572</v>
      </c>
      <c r="C599" s="13"/>
      <c r="D599" s="13"/>
      <c r="E599" s="130"/>
      <c r="F599" s="130"/>
      <c r="G599" s="129" t="str">
        <f t="shared" si="264"/>
        <v/>
      </c>
      <c r="H599" s="128"/>
      <c r="I599" s="189"/>
      <c r="J599" s="128"/>
      <c r="K599" s="127"/>
      <c r="L599" s="127"/>
      <c r="M599" s="126"/>
      <c r="N599" s="7"/>
      <c r="O599" s="6"/>
      <c r="P599" s="6"/>
      <c r="Q599" s="125" t="str">
        <f t="shared" si="265"/>
        <v/>
      </c>
      <c r="R599" s="124" t="str">
        <f t="shared" si="266"/>
        <v/>
      </c>
      <c r="S599" s="123">
        <f t="shared" si="267"/>
        <v>0</v>
      </c>
      <c r="T599" s="122">
        <f t="shared" si="268"/>
        <v>0</v>
      </c>
      <c r="U599" s="123">
        <f t="shared" si="269"/>
        <v>0</v>
      </c>
      <c r="V599" s="122">
        <f t="shared" si="270"/>
        <v>0</v>
      </c>
      <c r="W599" s="123">
        <f t="shared" si="271"/>
        <v>0</v>
      </c>
      <c r="X599" s="122">
        <f t="shared" si="272"/>
        <v>0</v>
      </c>
      <c r="Y599" s="123">
        <f t="shared" si="273"/>
        <v>0</v>
      </c>
      <c r="Z599" s="122">
        <f t="shared" si="274"/>
        <v>0</v>
      </c>
      <c r="AA599" s="123">
        <f t="shared" si="275"/>
        <v>0</v>
      </c>
      <c r="AB599" s="122">
        <f t="shared" si="276"/>
        <v>0</v>
      </c>
      <c r="AD599" s="3" t="str">
        <f t="shared" si="277"/>
        <v>False</v>
      </c>
      <c r="AE599" s="3" t="str">
        <f t="shared" si="278"/>
        <v>true</v>
      </c>
      <c r="AF599" s="3" t="e">
        <f>VLOOKUP(C599,#REF!,2,FALSE)</f>
        <v>#REF!</v>
      </c>
      <c r="AG599" s="3" t="e">
        <f t="shared" si="279"/>
        <v>#REF!</v>
      </c>
      <c r="AH599" s="3">
        <f t="shared" si="280"/>
        <v>0</v>
      </c>
      <c r="AI599" s="3">
        <f t="shared" si="281"/>
        <v>0</v>
      </c>
      <c r="AJ599" s="3">
        <f t="shared" si="282"/>
        <v>0</v>
      </c>
      <c r="AL599" s="3">
        <f t="shared" si="283"/>
        <v>0</v>
      </c>
      <c r="AM599" s="3">
        <f t="shared" si="284"/>
        <v>0</v>
      </c>
      <c r="AN599" s="3">
        <f t="shared" si="285"/>
        <v>0</v>
      </c>
      <c r="AO599" s="3">
        <f t="shared" si="286"/>
        <v>0</v>
      </c>
      <c r="AP599" s="3">
        <f t="shared" si="287"/>
        <v>0</v>
      </c>
      <c r="AQ599" s="3">
        <f t="shared" si="288"/>
        <v>0</v>
      </c>
      <c r="AS599" s="3" t="e">
        <f t="shared" si="289"/>
        <v>#REF!</v>
      </c>
      <c r="AU599" s="3" t="e">
        <f t="shared" si="290"/>
        <v>#NAME?</v>
      </c>
      <c r="AW599" s="3">
        <f t="shared" si="291"/>
        <v>0</v>
      </c>
      <c r="AX599" s="3">
        <f t="shared" si="292"/>
        <v>0</v>
      </c>
      <c r="AY599" s="3">
        <f t="shared" si="293"/>
        <v>0</v>
      </c>
      <c r="AZ599" s="3">
        <f t="shared" si="294"/>
        <v>0</v>
      </c>
      <c r="BA599" s="3">
        <f t="shared" si="295"/>
        <v>0</v>
      </c>
      <c r="BB599" s="3">
        <f t="shared" si="296"/>
        <v>0</v>
      </c>
    </row>
    <row r="600" spans="2:54" x14ac:dyDescent="0.35">
      <c r="B600" s="14">
        <v>573</v>
      </c>
      <c r="C600" s="13"/>
      <c r="D600" s="13"/>
      <c r="E600" s="130"/>
      <c r="F600" s="130"/>
      <c r="G600" s="129" t="str">
        <f t="shared" si="264"/>
        <v/>
      </c>
      <c r="H600" s="128"/>
      <c r="I600" s="189"/>
      <c r="J600" s="128"/>
      <c r="K600" s="127"/>
      <c r="L600" s="127"/>
      <c r="M600" s="126"/>
      <c r="N600" s="7"/>
      <c r="O600" s="6"/>
      <c r="P600" s="6"/>
      <c r="Q600" s="125" t="str">
        <f t="shared" si="265"/>
        <v/>
      </c>
      <c r="R600" s="124" t="str">
        <f t="shared" si="266"/>
        <v/>
      </c>
      <c r="S600" s="123">
        <f t="shared" si="267"/>
        <v>0</v>
      </c>
      <c r="T600" s="122">
        <f t="shared" si="268"/>
        <v>0</v>
      </c>
      <c r="U600" s="123">
        <f t="shared" si="269"/>
        <v>0</v>
      </c>
      <c r="V600" s="122">
        <f t="shared" si="270"/>
        <v>0</v>
      </c>
      <c r="W600" s="123">
        <f t="shared" si="271"/>
        <v>0</v>
      </c>
      <c r="X600" s="122">
        <f t="shared" si="272"/>
        <v>0</v>
      </c>
      <c r="Y600" s="123">
        <f t="shared" si="273"/>
        <v>0</v>
      </c>
      <c r="Z600" s="122">
        <f t="shared" si="274"/>
        <v>0</v>
      </c>
      <c r="AA600" s="123">
        <f t="shared" si="275"/>
        <v>0</v>
      </c>
      <c r="AB600" s="122">
        <f t="shared" si="276"/>
        <v>0</v>
      </c>
      <c r="AD600" s="3" t="str">
        <f t="shared" si="277"/>
        <v>False</v>
      </c>
      <c r="AE600" s="3" t="str">
        <f t="shared" si="278"/>
        <v>true</v>
      </c>
      <c r="AF600" s="3" t="e">
        <f>VLOOKUP(C600,#REF!,2,FALSE)</f>
        <v>#REF!</v>
      </c>
      <c r="AG600" s="3" t="e">
        <f t="shared" si="279"/>
        <v>#REF!</v>
      </c>
      <c r="AH600" s="3">
        <f t="shared" si="280"/>
        <v>0</v>
      </c>
      <c r="AI600" s="3">
        <f t="shared" si="281"/>
        <v>0</v>
      </c>
      <c r="AJ600" s="3">
        <f t="shared" si="282"/>
        <v>0</v>
      </c>
      <c r="AL600" s="3">
        <f t="shared" si="283"/>
        <v>0</v>
      </c>
      <c r="AM600" s="3">
        <f t="shared" si="284"/>
        <v>0</v>
      </c>
      <c r="AN600" s="3">
        <f t="shared" si="285"/>
        <v>0</v>
      </c>
      <c r="AO600" s="3">
        <f t="shared" si="286"/>
        <v>0</v>
      </c>
      <c r="AP600" s="3">
        <f t="shared" si="287"/>
        <v>0</v>
      </c>
      <c r="AQ600" s="3">
        <f t="shared" si="288"/>
        <v>0</v>
      </c>
      <c r="AS600" s="3" t="e">
        <f t="shared" si="289"/>
        <v>#REF!</v>
      </c>
      <c r="AU600" s="3" t="e">
        <f t="shared" si="290"/>
        <v>#NAME?</v>
      </c>
      <c r="AW600" s="3">
        <f t="shared" si="291"/>
        <v>0</v>
      </c>
      <c r="AX600" s="3">
        <f t="shared" si="292"/>
        <v>0</v>
      </c>
      <c r="AY600" s="3">
        <f t="shared" si="293"/>
        <v>0</v>
      </c>
      <c r="AZ600" s="3">
        <f t="shared" si="294"/>
        <v>0</v>
      </c>
      <c r="BA600" s="3">
        <f t="shared" si="295"/>
        <v>0</v>
      </c>
      <c r="BB600" s="3">
        <f t="shared" si="296"/>
        <v>0</v>
      </c>
    </row>
    <row r="601" spans="2:54" x14ac:dyDescent="0.35">
      <c r="B601" s="14">
        <v>574</v>
      </c>
      <c r="C601" s="13"/>
      <c r="D601" s="13"/>
      <c r="E601" s="130"/>
      <c r="F601" s="130"/>
      <c r="G601" s="129" t="str">
        <f t="shared" si="264"/>
        <v/>
      </c>
      <c r="H601" s="128"/>
      <c r="I601" s="189"/>
      <c r="J601" s="128"/>
      <c r="K601" s="127"/>
      <c r="L601" s="127"/>
      <c r="M601" s="126"/>
      <c r="N601" s="7"/>
      <c r="O601" s="6"/>
      <c r="P601" s="6"/>
      <c r="Q601" s="125" t="str">
        <f t="shared" si="265"/>
        <v/>
      </c>
      <c r="R601" s="124" t="str">
        <f t="shared" si="266"/>
        <v/>
      </c>
      <c r="S601" s="123">
        <f t="shared" si="267"/>
        <v>0</v>
      </c>
      <c r="T601" s="122">
        <f t="shared" si="268"/>
        <v>0</v>
      </c>
      <c r="U601" s="123">
        <f t="shared" si="269"/>
        <v>0</v>
      </c>
      <c r="V601" s="122">
        <f t="shared" si="270"/>
        <v>0</v>
      </c>
      <c r="W601" s="123">
        <f t="shared" si="271"/>
        <v>0</v>
      </c>
      <c r="X601" s="122">
        <f t="shared" si="272"/>
        <v>0</v>
      </c>
      <c r="Y601" s="123">
        <f t="shared" si="273"/>
        <v>0</v>
      </c>
      <c r="Z601" s="122">
        <f t="shared" si="274"/>
        <v>0</v>
      </c>
      <c r="AA601" s="123">
        <f t="shared" si="275"/>
        <v>0</v>
      </c>
      <c r="AB601" s="122">
        <f t="shared" si="276"/>
        <v>0</v>
      </c>
      <c r="AD601" s="3" t="str">
        <f t="shared" si="277"/>
        <v>False</v>
      </c>
      <c r="AE601" s="3" t="str">
        <f t="shared" si="278"/>
        <v>true</v>
      </c>
      <c r="AF601" s="3" t="e">
        <f>VLOOKUP(C601,#REF!,2,FALSE)</f>
        <v>#REF!</v>
      </c>
      <c r="AG601" s="3" t="e">
        <f t="shared" si="279"/>
        <v>#REF!</v>
      </c>
      <c r="AH601" s="3">
        <f t="shared" si="280"/>
        <v>0</v>
      </c>
      <c r="AI601" s="3">
        <f t="shared" si="281"/>
        <v>0</v>
      </c>
      <c r="AJ601" s="3">
        <f t="shared" si="282"/>
        <v>0</v>
      </c>
      <c r="AL601" s="3">
        <f t="shared" si="283"/>
        <v>0</v>
      </c>
      <c r="AM601" s="3">
        <f t="shared" si="284"/>
        <v>0</v>
      </c>
      <c r="AN601" s="3">
        <f t="shared" si="285"/>
        <v>0</v>
      </c>
      <c r="AO601" s="3">
        <f t="shared" si="286"/>
        <v>0</v>
      </c>
      <c r="AP601" s="3">
        <f t="shared" si="287"/>
        <v>0</v>
      </c>
      <c r="AQ601" s="3">
        <f t="shared" si="288"/>
        <v>0</v>
      </c>
      <c r="AS601" s="3" t="e">
        <f t="shared" si="289"/>
        <v>#REF!</v>
      </c>
      <c r="AU601" s="3" t="e">
        <f t="shared" si="290"/>
        <v>#NAME?</v>
      </c>
      <c r="AW601" s="3">
        <f t="shared" si="291"/>
        <v>0</v>
      </c>
      <c r="AX601" s="3">
        <f t="shared" si="292"/>
        <v>0</v>
      </c>
      <c r="AY601" s="3">
        <f t="shared" si="293"/>
        <v>0</v>
      </c>
      <c r="AZ601" s="3">
        <f t="shared" si="294"/>
        <v>0</v>
      </c>
      <c r="BA601" s="3">
        <f t="shared" si="295"/>
        <v>0</v>
      </c>
      <c r="BB601" s="3">
        <f t="shared" si="296"/>
        <v>0</v>
      </c>
    </row>
    <row r="602" spans="2:54" x14ac:dyDescent="0.35">
      <c r="B602" s="14">
        <v>575</v>
      </c>
      <c r="C602" s="13"/>
      <c r="D602" s="13"/>
      <c r="E602" s="130"/>
      <c r="F602" s="130"/>
      <c r="G602" s="129" t="str">
        <f t="shared" si="264"/>
        <v/>
      </c>
      <c r="H602" s="128"/>
      <c r="I602" s="189"/>
      <c r="J602" s="128"/>
      <c r="K602" s="127"/>
      <c r="L602" s="127"/>
      <c r="M602" s="126"/>
      <c r="N602" s="7"/>
      <c r="O602" s="6"/>
      <c r="P602" s="6"/>
      <c r="Q602" s="125" t="str">
        <f t="shared" si="265"/>
        <v/>
      </c>
      <c r="R602" s="124" t="str">
        <f t="shared" si="266"/>
        <v/>
      </c>
      <c r="S602" s="123">
        <f t="shared" si="267"/>
        <v>0</v>
      </c>
      <c r="T602" s="122">
        <f t="shared" si="268"/>
        <v>0</v>
      </c>
      <c r="U602" s="123">
        <f t="shared" si="269"/>
        <v>0</v>
      </c>
      <c r="V602" s="122">
        <f t="shared" si="270"/>
        <v>0</v>
      </c>
      <c r="W602" s="123">
        <f t="shared" si="271"/>
        <v>0</v>
      </c>
      <c r="X602" s="122">
        <f t="shared" si="272"/>
        <v>0</v>
      </c>
      <c r="Y602" s="123">
        <f t="shared" si="273"/>
        <v>0</v>
      </c>
      <c r="Z602" s="122">
        <f t="shared" si="274"/>
        <v>0</v>
      </c>
      <c r="AA602" s="123">
        <f t="shared" si="275"/>
        <v>0</v>
      </c>
      <c r="AB602" s="122">
        <f t="shared" si="276"/>
        <v>0</v>
      </c>
      <c r="AD602" s="3" t="str">
        <f t="shared" si="277"/>
        <v>False</v>
      </c>
      <c r="AE602" s="3" t="str">
        <f t="shared" si="278"/>
        <v>true</v>
      </c>
      <c r="AF602" s="3" t="e">
        <f>VLOOKUP(C602,#REF!,2,FALSE)</f>
        <v>#REF!</v>
      </c>
      <c r="AG602" s="3" t="e">
        <f t="shared" si="279"/>
        <v>#REF!</v>
      </c>
      <c r="AH602" s="3">
        <f t="shared" si="280"/>
        <v>0</v>
      </c>
      <c r="AI602" s="3">
        <f t="shared" si="281"/>
        <v>0</v>
      </c>
      <c r="AJ602" s="3">
        <f t="shared" si="282"/>
        <v>0</v>
      </c>
      <c r="AL602" s="3">
        <f t="shared" si="283"/>
        <v>0</v>
      </c>
      <c r="AM602" s="3">
        <f t="shared" si="284"/>
        <v>0</v>
      </c>
      <c r="AN602" s="3">
        <f t="shared" si="285"/>
        <v>0</v>
      </c>
      <c r="AO602" s="3">
        <f t="shared" si="286"/>
        <v>0</v>
      </c>
      <c r="AP602" s="3">
        <f t="shared" si="287"/>
        <v>0</v>
      </c>
      <c r="AQ602" s="3">
        <f t="shared" si="288"/>
        <v>0</v>
      </c>
      <c r="AS602" s="3" t="e">
        <f t="shared" si="289"/>
        <v>#REF!</v>
      </c>
      <c r="AU602" s="3" t="e">
        <f t="shared" si="290"/>
        <v>#NAME?</v>
      </c>
      <c r="AW602" s="3">
        <f t="shared" si="291"/>
        <v>0</v>
      </c>
      <c r="AX602" s="3">
        <f t="shared" si="292"/>
        <v>0</v>
      </c>
      <c r="AY602" s="3">
        <f t="shared" si="293"/>
        <v>0</v>
      </c>
      <c r="AZ602" s="3">
        <f t="shared" si="294"/>
        <v>0</v>
      </c>
      <c r="BA602" s="3">
        <f t="shared" si="295"/>
        <v>0</v>
      </c>
      <c r="BB602" s="3">
        <f t="shared" si="296"/>
        <v>0</v>
      </c>
    </row>
    <row r="603" spans="2:54" x14ac:dyDescent="0.35">
      <c r="B603" s="14">
        <v>576</v>
      </c>
      <c r="C603" s="13"/>
      <c r="D603" s="13"/>
      <c r="E603" s="130"/>
      <c r="F603" s="130"/>
      <c r="G603" s="129" t="str">
        <f t="shared" si="264"/>
        <v/>
      </c>
      <c r="H603" s="128"/>
      <c r="I603" s="189"/>
      <c r="J603" s="128"/>
      <c r="K603" s="127"/>
      <c r="L603" s="127"/>
      <c r="M603" s="126"/>
      <c r="N603" s="7"/>
      <c r="O603" s="6"/>
      <c r="P603" s="6"/>
      <c r="Q603" s="125" t="str">
        <f t="shared" si="265"/>
        <v/>
      </c>
      <c r="R603" s="124" t="str">
        <f t="shared" si="266"/>
        <v/>
      </c>
      <c r="S603" s="123">
        <f t="shared" si="267"/>
        <v>0</v>
      </c>
      <c r="T603" s="122">
        <f t="shared" si="268"/>
        <v>0</v>
      </c>
      <c r="U603" s="123">
        <f t="shared" si="269"/>
        <v>0</v>
      </c>
      <c r="V603" s="122">
        <f t="shared" si="270"/>
        <v>0</v>
      </c>
      <c r="W603" s="123">
        <f t="shared" si="271"/>
        <v>0</v>
      </c>
      <c r="X603" s="122">
        <f t="shared" si="272"/>
        <v>0</v>
      </c>
      <c r="Y603" s="123">
        <f t="shared" si="273"/>
        <v>0</v>
      </c>
      <c r="Z603" s="122">
        <f t="shared" si="274"/>
        <v>0</v>
      </c>
      <c r="AA603" s="123">
        <f t="shared" si="275"/>
        <v>0</v>
      </c>
      <c r="AB603" s="122">
        <f t="shared" si="276"/>
        <v>0</v>
      </c>
      <c r="AD603" s="3" t="str">
        <f t="shared" si="277"/>
        <v>False</v>
      </c>
      <c r="AE603" s="3" t="str">
        <f t="shared" si="278"/>
        <v>true</v>
      </c>
      <c r="AF603" s="3" t="e">
        <f>VLOOKUP(C603,#REF!,2,FALSE)</f>
        <v>#REF!</v>
      </c>
      <c r="AG603" s="3" t="e">
        <f t="shared" si="279"/>
        <v>#REF!</v>
      </c>
      <c r="AH603" s="3">
        <f t="shared" si="280"/>
        <v>0</v>
      </c>
      <c r="AI603" s="3">
        <f t="shared" si="281"/>
        <v>0</v>
      </c>
      <c r="AJ603" s="3">
        <f t="shared" si="282"/>
        <v>0</v>
      </c>
      <c r="AL603" s="3">
        <f t="shared" si="283"/>
        <v>0</v>
      </c>
      <c r="AM603" s="3">
        <f t="shared" si="284"/>
        <v>0</v>
      </c>
      <c r="AN603" s="3">
        <f t="shared" si="285"/>
        <v>0</v>
      </c>
      <c r="AO603" s="3">
        <f t="shared" si="286"/>
        <v>0</v>
      </c>
      <c r="AP603" s="3">
        <f t="shared" si="287"/>
        <v>0</v>
      </c>
      <c r="AQ603" s="3">
        <f t="shared" si="288"/>
        <v>0</v>
      </c>
      <c r="AS603" s="3" t="e">
        <f t="shared" si="289"/>
        <v>#REF!</v>
      </c>
      <c r="AU603" s="3" t="e">
        <f t="shared" si="290"/>
        <v>#NAME?</v>
      </c>
      <c r="AW603" s="3">
        <f t="shared" si="291"/>
        <v>0</v>
      </c>
      <c r="AX603" s="3">
        <f t="shared" si="292"/>
        <v>0</v>
      </c>
      <c r="AY603" s="3">
        <f t="shared" si="293"/>
        <v>0</v>
      </c>
      <c r="AZ603" s="3">
        <f t="shared" si="294"/>
        <v>0</v>
      </c>
      <c r="BA603" s="3">
        <f t="shared" si="295"/>
        <v>0</v>
      </c>
      <c r="BB603" s="3">
        <f t="shared" si="296"/>
        <v>0</v>
      </c>
    </row>
    <row r="604" spans="2:54" x14ac:dyDescent="0.35">
      <c r="B604" s="14">
        <v>577</v>
      </c>
      <c r="C604" s="13"/>
      <c r="D604" s="13"/>
      <c r="E604" s="130"/>
      <c r="F604" s="130"/>
      <c r="G604" s="129" t="str">
        <f t="shared" ref="G604:G667" si="297">IF(D604="","",IF(E604&lt;&gt;"",VLOOKUP(E604,Lookup_LOWCode,2,FALSE),VLOOKUP(D604,Lookup_ActualLOWCode,2,FALSE)))</f>
        <v/>
      </c>
      <c r="H604" s="128"/>
      <c r="I604" s="189"/>
      <c r="J604" s="128"/>
      <c r="K604" s="127"/>
      <c r="L604" s="127"/>
      <c r="M604" s="126"/>
      <c r="N604" s="7"/>
      <c r="O604" s="6"/>
      <c r="P604" s="6"/>
      <c r="Q604" s="125" t="str">
        <f t="shared" ref="Q604:Q667" si="298">IF(N604&lt;&gt;"",P604/N604,"")</f>
        <v/>
      </c>
      <c r="R604" s="124" t="str">
        <f t="shared" ref="R604:R667" si="299">IF(O604&lt;&gt;"",P604/O604,"")</f>
        <v/>
      </c>
      <c r="S604" s="123">
        <f t="shared" ref="S604:S667" si="300">IF($N604&lt;&gt;0,$N604,IF($O604&lt;&gt;0,$O604/VLOOKUP($G604,Lookup_MaterialLowCode,7,FALSE),0))</f>
        <v>0</v>
      </c>
      <c r="T604" s="122">
        <f t="shared" ref="T604:T667" si="301">IF($O604&lt;&gt;0,$O604,IF($N604&lt;&gt;0,$N604*VLOOKUP($G604,Lookup_MaterialLowCode,7,FALSE),0))</f>
        <v>0</v>
      </c>
      <c r="U604" s="123">
        <f t="shared" ref="U604:U667" si="302">IF(AE604="true",S604,0)</f>
        <v>0</v>
      </c>
      <c r="V604" s="122">
        <f t="shared" ref="V604:V667" si="303">IF(AE604="true",T604,0)</f>
        <v>0</v>
      </c>
      <c r="W604" s="123">
        <f t="shared" ref="W604:W667" si="304">IF(AE604="false",S604,0)</f>
        <v>0</v>
      </c>
      <c r="X604" s="122">
        <f t="shared" ref="X604:X667" si="305">IF(AE604="false",T604,0)</f>
        <v>0</v>
      </c>
      <c r="Y604" s="123">
        <f t="shared" ref="Y604:Y667" si="306">W604-(W604*L604)</f>
        <v>0</v>
      </c>
      <c r="Z604" s="122">
        <f t="shared" ref="Z604:Z667" si="307">X604-(X604*L604)</f>
        <v>0</v>
      </c>
      <c r="AA604" s="123">
        <f t="shared" ref="AA604:AA667" si="308">W604*L604</f>
        <v>0</v>
      </c>
      <c r="AB604" s="122">
        <f t="shared" ref="AB604:AB667" si="309">X604*L604</f>
        <v>0</v>
      </c>
      <c r="AD604" s="3" t="str">
        <f t="shared" ref="AD604:AD667" si="310">IF(G604="Specify LOW Code",IF(E604&lt;&gt;"","False","True"),"False")</f>
        <v>False</v>
      </c>
      <c r="AE604" s="3" t="str">
        <f t="shared" ref="AE604:AE667" si="311">IF(H604="Off-Site mixed","false",IF(H604="Off-Site segregated","false","true"))</f>
        <v>true</v>
      </c>
      <c r="AF604" s="3" t="e">
        <f>VLOOKUP(C604,#REF!,2,FALSE)</f>
        <v>#REF!</v>
      </c>
      <c r="AG604" s="3" t="e">
        <f t="shared" ref="AG604:AG667" si="312">AF604&amp;D604</f>
        <v>#REF!</v>
      </c>
      <c r="AH604" s="3">
        <f t="shared" ref="AH604:AH667" si="313">IF(AE604="true",0,VLOOKUP(J604,Lookup_MyDestinations,6,FALSE))</f>
        <v>0</v>
      </c>
      <c r="AI604" s="3">
        <f t="shared" ref="AI604:AI667" si="314">IF(AE604="true",0,VLOOKUP(J604,Lookup_MyDestinations,5,FALSE))</f>
        <v>0</v>
      </c>
      <c r="AJ604" s="3">
        <f t="shared" ref="AJ604:AJ667" si="315">IF(AE604="true", 0,VLOOKUP(J604,Lookup_MyDestinations,4,FALSE))</f>
        <v>0</v>
      </c>
      <c r="AL604" s="3">
        <f t="shared" ref="AL604:AL667" si="316">$AH604*$W604</f>
        <v>0</v>
      </c>
      <c r="AM604" s="3">
        <f t="shared" ref="AM604:AM667" si="317">$AH604*$X604</f>
        <v>0</v>
      </c>
      <c r="AN604" s="3">
        <f t="shared" ref="AN604:AN667" si="318">$AI604*$W604</f>
        <v>0</v>
      </c>
      <c r="AO604" s="3">
        <f t="shared" ref="AO604:AO667" si="319">$AI604*$X604</f>
        <v>0</v>
      </c>
      <c r="AP604" s="3">
        <f t="shared" ref="AP604:AP667" si="320">$AJ604*$W604</f>
        <v>0</v>
      </c>
      <c r="AQ604" s="3">
        <f t="shared" ref="AQ604:AQ667" si="321">$AJ604*$X604</f>
        <v>0</v>
      </c>
      <c r="AS604" s="3" t="e">
        <f t="shared" ref="AS604:AS667" si="322">AF604&amp;G604</f>
        <v>#REF!</v>
      </c>
      <c r="AU604" s="3" t="e">
        <f t="shared" ref="AU604:AU667" si="323">VLOOKUP(D604,Lookup_WasteStreamLOWCode,4,FALSE)</f>
        <v>#NAME?</v>
      </c>
      <c r="AW604" s="3">
        <f t="shared" ref="AW604:AW667" si="324">IF(H604="On-site recovery",S604,0)</f>
        <v>0</v>
      </c>
      <c r="AX604" s="3">
        <f t="shared" ref="AX604:AX667" si="325">IF(H604="On-site recovery",T604,0)</f>
        <v>0</v>
      </c>
      <c r="AY604" s="3">
        <f t="shared" ref="AY604:AY667" si="326">IF(H604="On-site recycled",S604,0)</f>
        <v>0</v>
      </c>
      <c r="AZ604" s="3">
        <f t="shared" ref="AZ604:AZ667" si="327">IF(H604="On-site recycled",T604,0)</f>
        <v>0</v>
      </c>
      <c r="BA604" s="3">
        <f t="shared" ref="BA604:BA667" si="328">IF(H604="On-site re-use",S604,0)</f>
        <v>0</v>
      </c>
      <c r="BB604" s="3">
        <f t="shared" ref="BB604:BB667" si="329">IF(H604="On-site re-use",T604,0)</f>
        <v>0</v>
      </c>
    </row>
    <row r="605" spans="2:54" x14ac:dyDescent="0.35">
      <c r="B605" s="14">
        <v>578</v>
      </c>
      <c r="C605" s="13"/>
      <c r="D605" s="13"/>
      <c r="E605" s="130"/>
      <c r="F605" s="130"/>
      <c r="G605" s="129" t="str">
        <f t="shared" si="297"/>
        <v/>
      </c>
      <c r="H605" s="128"/>
      <c r="I605" s="189"/>
      <c r="J605" s="128"/>
      <c r="K605" s="127"/>
      <c r="L605" s="127"/>
      <c r="M605" s="126"/>
      <c r="N605" s="7"/>
      <c r="O605" s="6"/>
      <c r="P605" s="6"/>
      <c r="Q605" s="125" t="str">
        <f t="shared" si="298"/>
        <v/>
      </c>
      <c r="R605" s="124" t="str">
        <f t="shared" si="299"/>
        <v/>
      </c>
      <c r="S605" s="123">
        <f t="shared" si="300"/>
        <v>0</v>
      </c>
      <c r="T605" s="122">
        <f t="shared" si="301"/>
        <v>0</v>
      </c>
      <c r="U605" s="123">
        <f t="shared" si="302"/>
        <v>0</v>
      </c>
      <c r="V605" s="122">
        <f t="shared" si="303"/>
        <v>0</v>
      </c>
      <c r="W605" s="123">
        <f t="shared" si="304"/>
        <v>0</v>
      </c>
      <c r="X605" s="122">
        <f t="shared" si="305"/>
        <v>0</v>
      </c>
      <c r="Y605" s="123">
        <f t="shared" si="306"/>
        <v>0</v>
      </c>
      <c r="Z605" s="122">
        <f t="shared" si="307"/>
        <v>0</v>
      </c>
      <c r="AA605" s="123">
        <f t="shared" si="308"/>
        <v>0</v>
      </c>
      <c r="AB605" s="122">
        <f t="shared" si="309"/>
        <v>0</v>
      </c>
      <c r="AD605" s="3" t="str">
        <f t="shared" si="310"/>
        <v>False</v>
      </c>
      <c r="AE605" s="3" t="str">
        <f t="shared" si="311"/>
        <v>true</v>
      </c>
      <c r="AF605" s="3" t="e">
        <f>VLOOKUP(C605,#REF!,2,FALSE)</f>
        <v>#REF!</v>
      </c>
      <c r="AG605" s="3" t="e">
        <f t="shared" si="312"/>
        <v>#REF!</v>
      </c>
      <c r="AH605" s="3">
        <f t="shared" si="313"/>
        <v>0</v>
      </c>
      <c r="AI605" s="3">
        <f t="shared" si="314"/>
        <v>0</v>
      </c>
      <c r="AJ605" s="3">
        <f t="shared" si="315"/>
        <v>0</v>
      </c>
      <c r="AL605" s="3">
        <f t="shared" si="316"/>
        <v>0</v>
      </c>
      <c r="AM605" s="3">
        <f t="shared" si="317"/>
        <v>0</v>
      </c>
      <c r="AN605" s="3">
        <f t="shared" si="318"/>
        <v>0</v>
      </c>
      <c r="AO605" s="3">
        <f t="shared" si="319"/>
        <v>0</v>
      </c>
      <c r="AP605" s="3">
        <f t="shared" si="320"/>
        <v>0</v>
      </c>
      <c r="AQ605" s="3">
        <f t="shared" si="321"/>
        <v>0</v>
      </c>
      <c r="AS605" s="3" t="e">
        <f t="shared" si="322"/>
        <v>#REF!</v>
      </c>
      <c r="AU605" s="3" t="e">
        <f t="shared" si="323"/>
        <v>#NAME?</v>
      </c>
      <c r="AW605" s="3">
        <f t="shared" si="324"/>
        <v>0</v>
      </c>
      <c r="AX605" s="3">
        <f t="shared" si="325"/>
        <v>0</v>
      </c>
      <c r="AY605" s="3">
        <f t="shared" si="326"/>
        <v>0</v>
      </c>
      <c r="AZ605" s="3">
        <f t="shared" si="327"/>
        <v>0</v>
      </c>
      <c r="BA605" s="3">
        <f t="shared" si="328"/>
        <v>0</v>
      </c>
      <c r="BB605" s="3">
        <f t="shared" si="329"/>
        <v>0</v>
      </c>
    </row>
    <row r="606" spans="2:54" x14ac:dyDescent="0.35">
      <c r="B606" s="14">
        <v>579</v>
      </c>
      <c r="C606" s="13"/>
      <c r="D606" s="13"/>
      <c r="E606" s="130"/>
      <c r="F606" s="130"/>
      <c r="G606" s="129" t="str">
        <f t="shared" si="297"/>
        <v/>
      </c>
      <c r="H606" s="128"/>
      <c r="I606" s="189"/>
      <c r="J606" s="128"/>
      <c r="K606" s="127"/>
      <c r="L606" s="127"/>
      <c r="M606" s="126"/>
      <c r="N606" s="7"/>
      <c r="O606" s="6"/>
      <c r="P606" s="6"/>
      <c r="Q606" s="125" t="str">
        <f t="shared" si="298"/>
        <v/>
      </c>
      <c r="R606" s="124" t="str">
        <f t="shared" si="299"/>
        <v/>
      </c>
      <c r="S606" s="123">
        <f t="shared" si="300"/>
        <v>0</v>
      </c>
      <c r="T606" s="122">
        <f t="shared" si="301"/>
        <v>0</v>
      </c>
      <c r="U606" s="123">
        <f t="shared" si="302"/>
        <v>0</v>
      </c>
      <c r="V606" s="122">
        <f t="shared" si="303"/>
        <v>0</v>
      </c>
      <c r="W606" s="123">
        <f t="shared" si="304"/>
        <v>0</v>
      </c>
      <c r="X606" s="122">
        <f t="shared" si="305"/>
        <v>0</v>
      </c>
      <c r="Y606" s="123">
        <f t="shared" si="306"/>
        <v>0</v>
      </c>
      <c r="Z606" s="122">
        <f t="shared" si="307"/>
        <v>0</v>
      </c>
      <c r="AA606" s="123">
        <f t="shared" si="308"/>
        <v>0</v>
      </c>
      <c r="AB606" s="122">
        <f t="shared" si="309"/>
        <v>0</v>
      </c>
      <c r="AD606" s="3" t="str">
        <f t="shared" si="310"/>
        <v>False</v>
      </c>
      <c r="AE606" s="3" t="str">
        <f t="shared" si="311"/>
        <v>true</v>
      </c>
      <c r="AF606" s="3" t="e">
        <f>VLOOKUP(C606,#REF!,2,FALSE)</f>
        <v>#REF!</v>
      </c>
      <c r="AG606" s="3" t="e">
        <f t="shared" si="312"/>
        <v>#REF!</v>
      </c>
      <c r="AH606" s="3">
        <f t="shared" si="313"/>
        <v>0</v>
      </c>
      <c r="AI606" s="3">
        <f t="shared" si="314"/>
        <v>0</v>
      </c>
      <c r="AJ606" s="3">
        <f t="shared" si="315"/>
        <v>0</v>
      </c>
      <c r="AL606" s="3">
        <f t="shared" si="316"/>
        <v>0</v>
      </c>
      <c r="AM606" s="3">
        <f t="shared" si="317"/>
        <v>0</v>
      </c>
      <c r="AN606" s="3">
        <f t="shared" si="318"/>
        <v>0</v>
      </c>
      <c r="AO606" s="3">
        <f t="shared" si="319"/>
        <v>0</v>
      </c>
      <c r="AP606" s="3">
        <f t="shared" si="320"/>
        <v>0</v>
      </c>
      <c r="AQ606" s="3">
        <f t="shared" si="321"/>
        <v>0</v>
      </c>
      <c r="AS606" s="3" t="e">
        <f t="shared" si="322"/>
        <v>#REF!</v>
      </c>
      <c r="AU606" s="3" t="e">
        <f t="shared" si="323"/>
        <v>#NAME?</v>
      </c>
      <c r="AW606" s="3">
        <f t="shared" si="324"/>
        <v>0</v>
      </c>
      <c r="AX606" s="3">
        <f t="shared" si="325"/>
        <v>0</v>
      </c>
      <c r="AY606" s="3">
        <f t="shared" si="326"/>
        <v>0</v>
      </c>
      <c r="AZ606" s="3">
        <f t="shared" si="327"/>
        <v>0</v>
      </c>
      <c r="BA606" s="3">
        <f t="shared" si="328"/>
        <v>0</v>
      </c>
      <c r="BB606" s="3">
        <f t="shared" si="329"/>
        <v>0</v>
      </c>
    </row>
    <row r="607" spans="2:54" x14ac:dyDescent="0.35">
      <c r="B607" s="14">
        <v>580</v>
      </c>
      <c r="C607" s="13"/>
      <c r="D607" s="13"/>
      <c r="E607" s="130"/>
      <c r="F607" s="130"/>
      <c r="G607" s="129" t="str">
        <f t="shared" si="297"/>
        <v/>
      </c>
      <c r="H607" s="128"/>
      <c r="I607" s="189"/>
      <c r="J607" s="128"/>
      <c r="K607" s="127"/>
      <c r="L607" s="127"/>
      <c r="M607" s="126"/>
      <c r="N607" s="7"/>
      <c r="O607" s="6"/>
      <c r="P607" s="6"/>
      <c r="Q607" s="125" t="str">
        <f t="shared" si="298"/>
        <v/>
      </c>
      <c r="R607" s="124" t="str">
        <f t="shared" si="299"/>
        <v/>
      </c>
      <c r="S607" s="123">
        <f t="shared" si="300"/>
        <v>0</v>
      </c>
      <c r="T607" s="122">
        <f t="shared" si="301"/>
        <v>0</v>
      </c>
      <c r="U607" s="123">
        <f t="shared" si="302"/>
        <v>0</v>
      </c>
      <c r="V607" s="122">
        <f t="shared" si="303"/>
        <v>0</v>
      </c>
      <c r="W607" s="123">
        <f t="shared" si="304"/>
        <v>0</v>
      </c>
      <c r="X607" s="122">
        <f t="shared" si="305"/>
        <v>0</v>
      </c>
      <c r="Y607" s="123">
        <f t="shared" si="306"/>
        <v>0</v>
      </c>
      <c r="Z607" s="122">
        <f t="shared" si="307"/>
        <v>0</v>
      </c>
      <c r="AA607" s="123">
        <f t="shared" si="308"/>
        <v>0</v>
      </c>
      <c r="AB607" s="122">
        <f t="shared" si="309"/>
        <v>0</v>
      </c>
      <c r="AD607" s="3" t="str">
        <f t="shared" si="310"/>
        <v>False</v>
      </c>
      <c r="AE607" s="3" t="str">
        <f t="shared" si="311"/>
        <v>true</v>
      </c>
      <c r="AF607" s="3" t="e">
        <f>VLOOKUP(C607,#REF!,2,FALSE)</f>
        <v>#REF!</v>
      </c>
      <c r="AG607" s="3" t="e">
        <f t="shared" si="312"/>
        <v>#REF!</v>
      </c>
      <c r="AH607" s="3">
        <f t="shared" si="313"/>
        <v>0</v>
      </c>
      <c r="AI607" s="3">
        <f t="shared" si="314"/>
        <v>0</v>
      </c>
      <c r="AJ607" s="3">
        <f t="shared" si="315"/>
        <v>0</v>
      </c>
      <c r="AL607" s="3">
        <f t="shared" si="316"/>
        <v>0</v>
      </c>
      <c r="AM607" s="3">
        <f t="shared" si="317"/>
        <v>0</v>
      </c>
      <c r="AN607" s="3">
        <f t="shared" si="318"/>
        <v>0</v>
      </c>
      <c r="AO607" s="3">
        <f t="shared" si="319"/>
        <v>0</v>
      </c>
      <c r="AP607" s="3">
        <f t="shared" si="320"/>
        <v>0</v>
      </c>
      <c r="AQ607" s="3">
        <f t="shared" si="321"/>
        <v>0</v>
      </c>
      <c r="AS607" s="3" t="e">
        <f t="shared" si="322"/>
        <v>#REF!</v>
      </c>
      <c r="AU607" s="3" t="e">
        <f t="shared" si="323"/>
        <v>#NAME?</v>
      </c>
      <c r="AW607" s="3">
        <f t="shared" si="324"/>
        <v>0</v>
      </c>
      <c r="AX607" s="3">
        <f t="shared" si="325"/>
        <v>0</v>
      </c>
      <c r="AY607" s="3">
        <f t="shared" si="326"/>
        <v>0</v>
      </c>
      <c r="AZ607" s="3">
        <f t="shared" si="327"/>
        <v>0</v>
      </c>
      <c r="BA607" s="3">
        <f t="shared" si="328"/>
        <v>0</v>
      </c>
      <c r="BB607" s="3">
        <f t="shared" si="329"/>
        <v>0</v>
      </c>
    </row>
    <row r="608" spans="2:54" x14ac:dyDescent="0.35">
      <c r="B608" s="14">
        <v>581</v>
      </c>
      <c r="C608" s="13"/>
      <c r="D608" s="13"/>
      <c r="E608" s="130"/>
      <c r="F608" s="130"/>
      <c r="G608" s="129" t="str">
        <f t="shared" si="297"/>
        <v/>
      </c>
      <c r="H608" s="128"/>
      <c r="I608" s="189"/>
      <c r="J608" s="128"/>
      <c r="K608" s="127"/>
      <c r="L608" s="127"/>
      <c r="M608" s="126"/>
      <c r="N608" s="7"/>
      <c r="O608" s="6"/>
      <c r="P608" s="6"/>
      <c r="Q608" s="125" t="str">
        <f t="shared" si="298"/>
        <v/>
      </c>
      <c r="R608" s="124" t="str">
        <f t="shared" si="299"/>
        <v/>
      </c>
      <c r="S608" s="123">
        <f t="shared" si="300"/>
        <v>0</v>
      </c>
      <c r="T608" s="122">
        <f t="shared" si="301"/>
        <v>0</v>
      </c>
      <c r="U608" s="123">
        <f t="shared" si="302"/>
        <v>0</v>
      </c>
      <c r="V608" s="122">
        <f t="shared" si="303"/>
        <v>0</v>
      </c>
      <c r="W608" s="123">
        <f t="shared" si="304"/>
        <v>0</v>
      </c>
      <c r="X608" s="122">
        <f t="shared" si="305"/>
        <v>0</v>
      </c>
      <c r="Y608" s="123">
        <f t="shared" si="306"/>
        <v>0</v>
      </c>
      <c r="Z608" s="122">
        <f t="shared" si="307"/>
        <v>0</v>
      </c>
      <c r="AA608" s="123">
        <f t="shared" si="308"/>
        <v>0</v>
      </c>
      <c r="AB608" s="122">
        <f t="shared" si="309"/>
        <v>0</v>
      </c>
      <c r="AD608" s="3" t="str">
        <f t="shared" si="310"/>
        <v>False</v>
      </c>
      <c r="AE608" s="3" t="str">
        <f t="shared" si="311"/>
        <v>true</v>
      </c>
      <c r="AF608" s="3" t="e">
        <f>VLOOKUP(C608,#REF!,2,FALSE)</f>
        <v>#REF!</v>
      </c>
      <c r="AG608" s="3" t="e">
        <f t="shared" si="312"/>
        <v>#REF!</v>
      </c>
      <c r="AH608" s="3">
        <f t="shared" si="313"/>
        <v>0</v>
      </c>
      <c r="AI608" s="3">
        <f t="shared" si="314"/>
        <v>0</v>
      </c>
      <c r="AJ608" s="3">
        <f t="shared" si="315"/>
        <v>0</v>
      </c>
      <c r="AL608" s="3">
        <f t="shared" si="316"/>
        <v>0</v>
      </c>
      <c r="AM608" s="3">
        <f t="shared" si="317"/>
        <v>0</v>
      </c>
      <c r="AN608" s="3">
        <f t="shared" si="318"/>
        <v>0</v>
      </c>
      <c r="AO608" s="3">
        <f t="shared" si="319"/>
        <v>0</v>
      </c>
      <c r="AP608" s="3">
        <f t="shared" si="320"/>
        <v>0</v>
      </c>
      <c r="AQ608" s="3">
        <f t="shared" si="321"/>
        <v>0</v>
      </c>
      <c r="AS608" s="3" t="e">
        <f t="shared" si="322"/>
        <v>#REF!</v>
      </c>
      <c r="AU608" s="3" t="e">
        <f t="shared" si="323"/>
        <v>#NAME?</v>
      </c>
      <c r="AW608" s="3">
        <f t="shared" si="324"/>
        <v>0</v>
      </c>
      <c r="AX608" s="3">
        <f t="shared" si="325"/>
        <v>0</v>
      </c>
      <c r="AY608" s="3">
        <f t="shared" si="326"/>
        <v>0</v>
      </c>
      <c r="AZ608" s="3">
        <f t="shared" si="327"/>
        <v>0</v>
      </c>
      <c r="BA608" s="3">
        <f t="shared" si="328"/>
        <v>0</v>
      </c>
      <c r="BB608" s="3">
        <f t="shared" si="329"/>
        <v>0</v>
      </c>
    </row>
    <row r="609" spans="2:54" x14ac:dyDescent="0.35">
      <c r="B609" s="14">
        <v>582</v>
      </c>
      <c r="C609" s="13"/>
      <c r="D609" s="13"/>
      <c r="E609" s="130"/>
      <c r="F609" s="130"/>
      <c r="G609" s="129" t="str">
        <f t="shared" si="297"/>
        <v/>
      </c>
      <c r="H609" s="128"/>
      <c r="I609" s="189"/>
      <c r="J609" s="128"/>
      <c r="K609" s="127"/>
      <c r="L609" s="127"/>
      <c r="M609" s="126"/>
      <c r="N609" s="7"/>
      <c r="O609" s="6"/>
      <c r="P609" s="6"/>
      <c r="Q609" s="125" t="str">
        <f t="shared" si="298"/>
        <v/>
      </c>
      <c r="R609" s="124" t="str">
        <f t="shared" si="299"/>
        <v/>
      </c>
      <c r="S609" s="123">
        <f t="shared" si="300"/>
        <v>0</v>
      </c>
      <c r="T609" s="122">
        <f t="shared" si="301"/>
        <v>0</v>
      </c>
      <c r="U609" s="123">
        <f t="shared" si="302"/>
        <v>0</v>
      </c>
      <c r="V609" s="122">
        <f t="shared" si="303"/>
        <v>0</v>
      </c>
      <c r="W609" s="123">
        <f t="shared" si="304"/>
        <v>0</v>
      </c>
      <c r="X609" s="122">
        <f t="shared" si="305"/>
        <v>0</v>
      </c>
      <c r="Y609" s="123">
        <f t="shared" si="306"/>
        <v>0</v>
      </c>
      <c r="Z609" s="122">
        <f t="shared" si="307"/>
        <v>0</v>
      </c>
      <c r="AA609" s="123">
        <f t="shared" si="308"/>
        <v>0</v>
      </c>
      <c r="AB609" s="122">
        <f t="shared" si="309"/>
        <v>0</v>
      </c>
      <c r="AD609" s="3" t="str">
        <f t="shared" si="310"/>
        <v>False</v>
      </c>
      <c r="AE609" s="3" t="str">
        <f t="shared" si="311"/>
        <v>true</v>
      </c>
      <c r="AF609" s="3" t="e">
        <f>VLOOKUP(C609,#REF!,2,FALSE)</f>
        <v>#REF!</v>
      </c>
      <c r="AG609" s="3" t="e">
        <f t="shared" si="312"/>
        <v>#REF!</v>
      </c>
      <c r="AH609" s="3">
        <f t="shared" si="313"/>
        <v>0</v>
      </c>
      <c r="AI609" s="3">
        <f t="shared" si="314"/>
        <v>0</v>
      </c>
      <c r="AJ609" s="3">
        <f t="shared" si="315"/>
        <v>0</v>
      </c>
      <c r="AL609" s="3">
        <f t="shared" si="316"/>
        <v>0</v>
      </c>
      <c r="AM609" s="3">
        <f t="shared" si="317"/>
        <v>0</v>
      </c>
      <c r="AN609" s="3">
        <f t="shared" si="318"/>
        <v>0</v>
      </c>
      <c r="AO609" s="3">
        <f t="shared" si="319"/>
        <v>0</v>
      </c>
      <c r="AP609" s="3">
        <f t="shared" si="320"/>
        <v>0</v>
      </c>
      <c r="AQ609" s="3">
        <f t="shared" si="321"/>
        <v>0</v>
      </c>
      <c r="AS609" s="3" t="e">
        <f t="shared" si="322"/>
        <v>#REF!</v>
      </c>
      <c r="AU609" s="3" t="e">
        <f t="shared" si="323"/>
        <v>#NAME?</v>
      </c>
      <c r="AW609" s="3">
        <f t="shared" si="324"/>
        <v>0</v>
      </c>
      <c r="AX609" s="3">
        <f t="shared" si="325"/>
        <v>0</v>
      </c>
      <c r="AY609" s="3">
        <f t="shared" si="326"/>
        <v>0</v>
      </c>
      <c r="AZ609" s="3">
        <f t="shared" si="327"/>
        <v>0</v>
      </c>
      <c r="BA609" s="3">
        <f t="shared" si="328"/>
        <v>0</v>
      </c>
      <c r="BB609" s="3">
        <f t="shared" si="329"/>
        <v>0</v>
      </c>
    </row>
    <row r="610" spans="2:54" x14ac:dyDescent="0.35">
      <c r="B610" s="14">
        <v>583</v>
      </c>
      <c r="C610" s="13"/>
      <c r="D610" s="13"/>
      <c r="E610" s="130"/>
      <c r="F610" s="130"/>
      <c r="G610" s="129" t="str">
        <f t="shared" si="297"/>
        <v/>
      </c>
      <c r="H610" s="128"/>
      <c r="I610" s="189"/>
      <c r="J610" s="128"/>
      <c r="K610" s="127"/>
      <c r="L610" s="127"/>
      <c r="M610" s="126"/>
      <c r="N610" s="7"/>
      <c r="O610" s="6"/>
      <c r="P610" s="6"/>
      <c r="Q610" s="125" t="str">
        <f t="shared" si="298"/>
        <v/>
      </c>
      <c r="R610" s="124" t="str">
        <f t="shared" si="299"/>
        <v/>
      </c>
      <c r="S610" s="123">
        <f t="shared" si="300"/>
        <v>0</v>
      </c>
      <c r="T610" s="122">
        <f t="shared" si="301"/>
        <v>0</v>
      </c>
      <c r="U610" s="123">
        <f t="shared" si="302"/>
        <v>0</v>
      </c>
      <c r="V610" s="122">
        <f t="shared" si="303"/>
        <v>0</v>
      </c>
      <c r="W610" s="123">
        <f t="shared" si="304"/>
        <v>0</v>
      </c>
      <c r="X610" s="122">
        <f t="shared" si="305"/>
        <v>0</v>
      </c>
      <c r="Y610" s="123">
        <f t="shared" si="306"/>
        <v>0</v>
      </c>
      <c r="Z610" s="122">
        <f t="shared" si="307"/>
        <v>0</v>
      </c>
      <c r="AA610" s="123">
        <f t="shared" si="308"/>
        <v>0</v>
      </c>
      <c r="AB610" s="122">
        <f t="shared" si="309"/>
        <v>0</v>
      </c>
      <c r="AD610" s="3" t="str">
        <f t="shared" si="310"/>
        <v>False</v>
      </c>
      <c r="AE610" s="3" t="str">
        <f t="shared" si="311"/>
        <v>true</v>
      </c>
      <c r="AF610" s="3" t="e">
        <f>VLOOKUP(C610,#REF!,2,FALSE)</f>
        <v>#REF!</v>
      </c>
      <c r="AG610" s="3" t="e">
        <f t="shared" si="312"/>
        <v>#REF!</v>
      </c>
      <c r="AH610" s="3">
        <f t="shared" si="313"/>
        <v>0</v>
      </c>
      <c r="AI610" s="3">
        <f t="shared" si="314"/>
        <v>0</v>
      </c>
      <c r="AJ610" s="3">
        <f t="shared" si="315"/>
        <v>0</v>
      </c>
      <c r="AL610" s="3">
        <f t="shared" si="316"/>
        <v>0</v>
      </c>
      <c r="AM610" s="3">
        <f t="shared" si="317"/>
        <v>0</v>
      </c>
      <c r="AN610" s="3">
        <f t="shared" si="318"/>
        <v>0</v>
      </c>
      <c r="AO610" s="3">
        <f t="shared" si="319"/>
        <v>0</v>
      </c>
      <c r="AP610" s="3">
        <f t="shared" si="320"/>
        <v>0</v>
      </c>
      <c r="AQ610" s="3">
        <f t="shared" si="321"/>
        <v>0</v>
      </c>
      <c r="AS610" s="3" t="e">
        <f t="shared" si="322"/>
        <v>#REF!</v>
      </c>
      <c r="AU610" s="3" t="e">
        <f t="shared" si="323"/>
        <v>#NAME?</v>
      </c>
      <c r="AW610" s="3">
        <f t="shared" si="324"/>
        <v>0</v>
      </c>
      <c r="AX610" s="3">
        <f t="shared" si="325"/>
        <v>0</v>
      </c>
      <c r="AY610" s="3">
        <f t="shared" si="326"/>
        <v>0</v>
      </c>
      <c r="AZ610" s="3">
        <f t="shared" si="327"/>
        <v>0</v>
      </c>
      <c r="BA610" s="3">
        <f t="shared" si="328"/>
        <v>0</v>
      </c>
      <c r="BB610" s="3">
        <f t="shared" si="329"/>
        <v>0</v>
      </c>
    </row>
    <row r="611" spans="2:54" x14ac:dyDescent="0.35">
      <c r="B611" s="14">
        <v>584</v>
      </c>
      <c r="C611" s="13"/>
      <c r="D611" s="13"/>
      <c r="E611" s="130"/>
      <c r="F611" s="130"/>
      <c r="G611" s="129" t="str">
        <f t="shared" si="297"/>
        <v/>
      </c>
      <c r="H611" s="128"/>
      <c r="I611" s="189"/>
      <c r="J611" s="128"/>
      <c r="K611" s="127"/>
      <c r="L611" s="127"/>
      <c r="M611" s="126"/>
      <c r="N611" s="7"/>
      <c r="O611" s="6"/>
      <c r="P611" s="6"/>
      <c r="Q611" s="125" t="str">
        <f t="shared" si="298"/>
        <v/>
      </c>
      <c r="R611" s="124" t="str">
        <f t="shared" si="299"/>
        <v/>
      </c>
      <c r="S611" s="123">
        <f t="shared" si="300"/>
        <v>0</v>
      </c>
      <c r="T611" s="122">
        <f t="shared" si="301"/>
        <v>0</v>
      </c>
      <c r="U611" s="123">
        <f t="shared" si="302"/>
        <v>0</v>
      </c>
      <c r="V611" s="122">
        <f t="shared" si="303"/>
        <v>0</v>
      </c>
      <c r="W611" s="123">
        <f t="shared" si="304"/>
        <v>0</v>
      </c>
      <c r="X611" s="122">
        <f t="shared" si="305"/>
        <v>0</v>
      </c>
      <c r="Y611" s="123">
        <f t="shared" si="306"/>
        <v>0</v>
      </c>
      <c r="Z611" s="122">
        <f t="shared" si="307"/>
        <v>0</v>
      </c>
      <c r="AA611" s="123">
        <f t="shared" si="308"/>
        <v>0</v>
      </c>
      <c r="AB611" s="122">
        <f t="shared" si="309"/>
        <v>0</v>
      </c>
      <c r="AD611" s="3" t="str">
        <f t="shared" si="310"/>
        <v>False</v>
      </c>
      <c r="AE611" s="3" t="str">
        <f t="shared" si="311"/>
        <v>true</v>
      </c>
      <c r="AF611" s="3" t="e">
        <f>VLOOKUP(C611,#REF!,2,FALSE)</f>
        <v>#REF!</v>
      </c>
      <c r="AG611" s="3" t="e">
        <f t="shared" si="312"/>
        <v>#REF!</v>
      </c>
      <c r="AH611" s="3">
        <f t="shared" si="313"/>
        <v>0</v>
      </c>
      <c r="AI611" s="3">
        <f t="shared" si="314"/>
        <v>0</v>
      </c>
      <c r="AJ611" s="3">
        <f t="shared" si="315"/>
        <v>0</v>
      </c>
      <c r="AL611" s="3">
        <f t="shared" si="316"/>
        <v>0</v>
      </c>
      <c r="AM611" s="3">
        <f t="shared" si="317"/>
        <v>0</v>
      </c>
      <c r="AN611" s="3">
        <f t="shared" si="318"/>
        <v>0</v>
      </c>
      <c r="AO611" s="3">
        <f t="shared" si="319"/>
        <v>0</v>
      </c>
      <c r="AP611" s="3">
        <f t="shared" si="320"/>
        <v>0</v>
      </c>
      <c r="AQ611" s="3">
        <f t="shared" si="321"/>
        <v>0</v>
      </c>
      <c r="AS611" s="3" t="e">
        <f t="shared" si="322"/>
        <v>#REF!</v>
      </c>
      <c r="AU611" s="3" t="e">
        <f t="shared" si="323"/>
        <v>#NAME?</v>
      </c>
      <c r="AW611" s="3">
        <f t="shared" si="324"/>
        <v>0</v>
      </c>
      <c r="AX611" s="3">
        <f t="shared" si="325"/>
        <v>0</v>
      </c>
      <c r="AY611" s="3">
        <f t="shared" si="326"/>
        <v>0</v>
      </c>
      <c r="AZ611" s="3">
        <f t="shared" si="327"/>
        <v>0</v>
      </c>
      <c r="BA611" s="3">
        <f t="shared" si="328"/>
        <v>0</v>
      </c>
      <c r="BB611" s="3">
        <f t="shared" si="329"/>
        <v>0</v>
      </c>
    </row>
    <row r="612" spans="2:54" x14ac:dyDescent="0.35">
      <c r="B612" s="14">
        <v>585</v>
      </c>
      <c r="C612" s="13"/>
      <c r="D612" s="13"/>
      <c r="E612" s="130"/>
      <c r="F612" s="130"/>
      <c r="G612" s="129" t="str">
        <f t="shared" si="297"/>
        <v/>
      </c>
      <c r="H612" s="128"/>
      <c r="I612" s="189"/>
      <c r="J612" s="128"/>
      <c r="K612" s="127"/>
      <c r="L612" s="127"/>
      <c r="M612" s="126"/>
      <c r="N612" s="7"/>
      <c r="O612" s="6"/>
      <c r="P612" s="6"/>
      <c r="Q612" s="125" t="str">
        <f t="shared" si="298"/>
        <v/>
      </c>
      <c r="R612" s="124" t="str">
        <f t="shared" si="299"/>
        <v/>
      </c>
      <c r="S612" s="123">
        <f t="shared" si="300"/>
        <v>0</v>
      </c>
      <c r="T612" s="122">
        <f t="shared" si="301"/>
        <v>0</v>
      </c>
      <c r="U612" s="123">
        <f t="shared" si="302"/>
        <v>0</v>
      </c>
      <c r="V612" s="122">
        <f t="shared" si="303"/>
        <v>0</v>
      </c>
      <c r="W612" s="123">
        <f t="shared" si="304"/>
        <v>0</v>
      </c>
      <c r="X612" s="122">
        <f t="shared" si="305"/>
        <v>0</v>
      </c>
      <c r="Y612" s="123">
        <f t="shared" si="306"/>
        <v>0</v>
      </c>
      <c r="Z612" s="122">
        <f t="shared" si="307"/>
        <v>0</v>
      </c>
      <c r="AA612" s="123">
        <f t="shared" si="308"/>
        <v>0</v>
      </c>
      <c r="AB612" s="122">
        <f t="shared" si="309"/>
        <v>0</v>
      </c>
      <c r="AD612" s="3" t="str">
        <f t="shared" si="310"/>
        <v>False</v>
      </c>
      <c r="AE612" s="3" t="str">
        <f t="shared" si="311"/>
        <v>true</v>
      </c>
      <c r="AF612" s="3" t="e">
        <f>VLOOKUP(C612,#REF!,2,FALSE)</f>
        <v>#REF!</v>
      </c>
      <c r="AG612" s="3" t="e">
        <f t="shared" si="312"/>
        <v>#REF!</v>
      </c>
      <c r="AH612" s="3">
        <f t="shared" si="313"/>
        <v>0</v>
      </c>
      <c r="AI612" s="3">
        <f t="shared" si="314"/>
        <v>0</v>
      </c>
      <c r="AJ612" s="3">
        <f t="shared" si="315"/>
        <v>0</v>
      </c>
      <c r="AL612" s="3">
        <f t="shared" si="316"/>
        <v>0</v>
      </c>
      <c r="AM612" s="3">
        <f t="shared" si="317"/>
        <v>0</v>
      </c>
      <c r="AN612" s="3">
        <f t="shared" si="318"/>
        <v>0</v>
      </c>
      <c r="AO612" s="3">
        <f t="shared" si="319"/>
        <v>0</v>
      </c>
      <c r="AP612" s="3">
        <f t="shared" si="320"/>
        <v>0</v>
      </c>
      <c r="AQ612" s="3">
        <f t="shared" si="321"/>
        <v>0</v>
      </c>
      <c r="AS612" s="3" t="e">
        <f t="shared" si="322"/>
        <v>#REF!</v>
      </c>
      <c r="AU612" s="3" t="e">
        <f t="shared" si="323"/>
        <v>#NAME?</v>
      </c>
      <c r="AW612" s="3">
        <f t="shared" si="324"/>
        <v>0</v>
      </c>
      <c r="AX612" s="3">
        <f t="shared" si="325"/>
        <v>0</v>
      </c>
      <c r="AY612" s="3">
        <f t="shared" si="326"/>
        <v>0</v>
      </c>
      <c r="AZ612" s="3">
        <f t="shared" si="327"/>
        <v>0</v>
      </c>
      <c r="BA612" s="3">
        <f t="shared" si="328"/>
        <v>0</v>
      </c>
      <c r="BB612" s="3">
        <f t="shared" si="329"/>
        <v>0</v>
      </c>
    </row>
    <row r="613" spans="2:54" x14ac:dyDescent="0.35">
      <c r="B613" s="14">
        <v>586</v>
      </c>
      <c r="C613" s="13"/>
      <c r="D613" s="13"/>
      <c r="E613" s="130"/>
      <c r="F613" s="130"/>
      <c r="G613" s="129" t="str">
        <f t="shared" si="297"/>
        <v/>
      </c>
      <c r="H613" s="128"/>
      <c r="I613" s="189"/>
      <c r="J613" s="128"/>
      <c r="K613" s="127"/>
      <c r="L613" s="127"/>
      <c r="M613" s="126"/>
      <c r="N613" s="7"/>
      <c r="O613" s="6"/>
      <c r="P613" s="6"/>
      <c r="Q613" s="125" t="str">
        <f t="shared" si="298"/>
        <v/>
      </c>
      <c r="R613" s="124" t="str">
        <f t="shared" si="299"/>
        <v/>
      </c>
      <c r="S613" s="123">
        <f t="shared" si="300"/>
        <v>0</v>
      </c>
      <c r="T613" s="122">
        <f t="shared" si="301"/>
        <v>0</v>
      </c>
      <c r="U613" s="123">
        <f t="shared" si="302"/>
        <v>0</v>
      </c>
      <c r="V613" s="122">
        <f t="shared" si="303"/>
        <v>0</v>
      </c>
      <c r="W613" s="123">
        <f t="shared" si="304"/>
        <v>0</v>
      </c>
      <c r="X613" s="122">
        <f t="shared" si="305"/>
        <v>0</v>
      </c>
      <c r="Y613" s="123">
        <f t="shared" si="306"/>
        <v>0</v>
      </c>
      <c r="Z613" s="122">
        <f t="shared" si="307"/>
        <v>0</v>
      </c>
      <c r="AA613" s="123">
        <f t="shared" si="308"/>
        <v>0</v>
      </c>
      <c r="AB613" s="122">
        <f t="shared" si="309"/>
        <v>0</v>
      </c>
      <c r="AD613" s="3" t="str">
        <f t="shared" si="310"/>
        <v>False</v>
      </c>
      <c r="AE613" s="3" t="str">
        <f t="shared" si="311"/>
        <v>true</v>
      </c>
      <c r="AF613" s="3" t="e">
        <f>VLOOKUP(C613,#REF!,2,FALSE)</f>
        <v>#REF!</v>
      </c>
      <c r="AG613" s="3" t="e">
        <f t="shared" si="312"/>
        <v>#REF!</v>
      </c>
      <c r="AH613" s="3">
        <f t="shared" si="313"/>
        <v>0</v>
      </c>
      <c r="AI613" s="3">
        <f t="shared" si="314"/>
        <v>0</v>
      </c>
      <c r="AJ613" s="3">
        <f t="shared" si="315"/>
        <v>0</v>
      </c>
      <c r="AL613" s="3">
        <f t="shared" si="316"/>
        <v>0</v>
      </c>
      <c r="AM613" s="3">
        <f t="shared" si="317"/>
        <v>0</v>
      </c>
      <c r="AN613" s="3">
        <f t="shared" si="318"/>
        <v>0</v>
      </c>
      <c r="AO613" s="3">
        <f t="shared" si="319"/>
        <v>0</v>
      </c>
      <c r="AP613" s="3">
        <f t="shared" si="320"/>
        <v>0</v>
      </c>
      <c r="AQ613" s="3">
        <f t="shared" si="321"/>
        <v>0</v>
      </c>
      <c r="AS613" s="3" t="e">
        <f t="shared" si="322"/>
        <v>#REF!</v>
      </c>
      <c r="AU613" s="3" t="e">
        <f t="shared" si="323"/>
        <v>#NAME?</v>
      </c>
      <c r="AW613" s="3">
        <f t="shared" si="324"/>
        <v>0</v>
      </c>
      <c r="AX613" s="3">
        <f t="shared" si="325"/>
        <v>0</v>
      </c>
      <c r="AY613" s="3">
        <f t="shared" si="326"/>
        <v>0</v>
      </c>
      <c r="AZ613" s="3">
        <f t="shared" si="327"/>
        <v>0</v>
      </c>
      <c r="BA613" s="3">
        <f t="shared" si="328"/>
        <v>0</v>
      </c>
      <c r="BB613" s="3">
        <f t="shared" si="329"/>
        <v>0</v>
      </c>
    </row>
    <row r="614" spans="2:54" x14ac:dyDescent="0.35">
      <c r="B614" s="14">
        <v>587</v>
      </c>
      <c r="C614" s="13"/>
      <c r="D614" s="13"/>
      <c r="E614" s="130"/>
      <c r="F614" s="130"/>
      <c r="G614" s="129" t="str">
        <f t="shared" si="297"/>
        <v/>
      </c>
      <c r="H614" s="128"/>
      <c r="I614" s="189"/>
      <c r="J614" s="128"/>
      <c r="K614" s="127"/>
      <c r="L614" s="127"/>
      <c r="M614" s="126"/>
      <c r="N614" s="7"/>
      <c r="O614" s="6"/>
      <c r="P614" s="6"/>
      <c r="Q614" s="125" t="str">
        <f t="shared" si="298"/>
        <v/>
      </c>
      <c r="R614" s="124" t="str">
        <f t="shared" si="299"/>
        <v/>
      </c>
      <c r="S614" s="123">
        <f t="shared" si="300"/>
        <v>0</v>
      </c>
      <c r="T614" s="122">
        <f t="shared" si="301"/>
        <v>0</v>
      </c>
      <c r="U614" s="123">
        <f t="shared" si="302"/>
        <v>0</v>
      </c>
      <c r="V614" s="122">
        <f t="shared" si="303"/>
        <v>0</v>
      </c>
      <c r="W614" s="123">
        <f t="shared" si="304"/>
        <v>0</v>
      </c>
      <c r="X614" s="122">
        <f t="shared" si="305"/>
        <v>0</v>
      </c>
      <c r="Y614" s="123">
        <f t="shared" si="306"/>
        <v>0</v>
      </c>
      <c r="Z614" s="122">
        <f t="shared" si="307"/>
        <v>0</v>
      </c>
      <c r="AA614" s="123">
        <f t="shared" si="308"/>
        <v>0</v>
      </c>
      <c r="AB614" s="122">
        <f t="shared" si="309"/>
        <v>0</v>
      </c>
      <c r="AD614" s="3" t="str">
        <f t="shared" si="310"/>
        <v>False</v>
      </c>
      <c r="AE614" s="3" t="str">
        <f t="shared" si="311"/>
        <v>true</v>
      </c>
      <c r="AF614" s="3" t="e">
        <f>VLOOKUP(C614,#REF!,2,FALSE)</f>
        <v>#REF!</v>
      </c>
      <c r="AG614" s="3" t="e">
        <f t="shared" si="312"/>
        <v>#REF!</v>
      </c>
      <c r="AH614" s="3">
        <f t="shared" si="313"/>
        <v>0</v>
      </c>
      <c r="AI614" s="3">
        <f t="shared" si="314"/>
        <v>0</v>
      </c>
      <c r="AJ614" s="3">
        <f t="shared" si="315"/>
        <v>0</v>
      </c>
      <c r="AL614" s="3">
        <f t="shared" si="316"/>
        <v>0</v>
      </c>
      <c r="AM614" s="3">
        <f t="shared" si="317"/>
        <v>0</v>
      </c>
      <c r="AN614" s="3">
        <f t="shared" si="318"/>
        <v>0</v>
      </c>
      <c r="AO614" s="3">
        <f t="shared" si="319"/>
        <v>0</v>
      </c>
      <c r="AP614" s="3">
        <f t="shared" si="320"/>
        <v>0</v>
      </c>
      <c r="AQ614" s="3">
        <f t="shared" si="321"/>
        <v>0</v>
      </c>
      <c r="AS614" s="3" t="e">
        <f t="shared" si="322"/>
        <v>#REF!</v>
      </c>
      <c r="AU614" s="3" t="e">
        <f t="shared" si="323"/>
        <v>#NAME?</v>
      </c>
      <c r="AW614" s="3">
        <f t="shared" si="324"/>
        <v>0</v>
      </c>
      <c r="AX614" s="3">
        <f t="shared" si="325"/>
        <v>0</v>
      </c>
      <c r="AY614" s="3">
        <f t="shared" si="326"/>
        <v>0</v>
      </c>
      <c r="AZ614" s="3">
        <f t="shared" si="327"/>
        <v>0</v>
      </c>
      <c r="BA614" s="3">
        <f t="shared" si="328"/>
        <v>0</v>
      </c>
      <c r="BB614" s="3">
        <f t="shared" si="329"/>
        <v>0</v>
      </c>
    </row>
    <row r="615" spans="2:54" x14ac:dyDescent="0.35">
      <c r="B615" s="14">
        <v>588</v>
      </c>
      <c r="C615" s="13"/>
      <c r="D615" s="13"/>
      <c r="E615" s="130"/>
      <c r="F615" s="130"/>
      <c r="G615" s="129" t="str">
        <f t="shared" si="297"/>
        <v/>
      </c>
      <c r="H615" s="128"/>
      <c r="I615" s="189"/>
      <c r="J615" s="128"/>
      <c r="K615" s="127"/>
      <c r="L615" s="127"/>
      <c r="M615" s="126"/>
      <c r="N615" s="7"/>
      <c r="O615" s="6"/>
      <c r="P615" s="6"/>
      <c r="Q615" s="125" t="str">
        <f t="shared" si="298"/>
        <v/>
      </c>
      <c r="R615" s="124" t="str">
        <f t="shared" si="299"/>
        <v/>
      </c>
      <c r="S615" s="123">
        <f t="shared" si="300"/>
        <v>0</v>
      </c>
      <c r="T615" s="122">
        <f t="shared" si="301"/>
        <v>0</v>
      </c>
      <c r="U615" s="123">
        <f t="shared" si="302"/>
        <v>0</v>
      </c>
      <c r="V615" s="122">
        <f t="shared" si="303"/>
        <v>0</v>
      </c>
      <c r="W615" s="123">
        <f t="shared" si="304"/>
        <v>0</v>
      </c>
      <c r="X615" s="122">
        <f t="shared" si="305"/>
        <v>0</v>
      </c>
      <c r="Y615" s="123">
        <f t="shared" si="306"/>
        <v>0</v>
      </c>
      <c r="Z615" s="122">
        <f t="shared" si="307"/>
        <v>0</v>
      </c>
      <c r="AA615" s="123">
        <f t="shared" si="308"/>
        <v>0</v>
      </c>
      <c r="AB615" s="122">
        <f t="shared" si="309"/>
        <v>0</v>
      </c>
      <c r="AD615" s="3" t="str">
        <f t="shared" si="310"/>
        <v>False</v>
      </c>
      <c r="AE615" s="3" t="str">
        <f t="shared" si="311"/>
        <v>true</v>
      </c>
      <c r="AF615" s="3" t="e">
        <f>VLOOKUP(C615,#REF!,2,FALSE)</f>
        <v>#REF!</v>
      </c>
      <c r="AG615" s="3" t="e">
        <f t="shared" si="312"/>
        <v>#REF!</v>
      </c>
      <c r="AH615" s="3">
        <f t="shared" si="313"/>
        <v>0</v>
      </c>
      <c r="AI615" s="3">
        <f t="shared" si="314"/>
        <v>0</v>
      </c>
      <c r="AJ615" s="3">
        <f t="shared" si="315"/>
        <v>0</v>
      </c>
      <c r="AL615" s="3">
        <f t="shared" si="316"/>
        <v>0</v>
      </c>
      <c r="AM615" s="3">
        <f t="shared" si="317"/>
        <v>0</v>
      </c>
      <c r="AN615" s="3">
        <f t="shared" si="318"/>
        <v>0</v>
      </c>
      <c r="AO615" s="3">
        <f t="shared" si="319"/>
        <v>0</v>
      </c>
      <c r="AP615" s="3">
        <f t="shared" si="320"/>
        <v>0</v>
      </c>
      <c r="AQ615" s="3">
        <f t="shared" si="321"/>
        <v>0</v>
      </c>
      <c r="AS615" s="3" t="e">
        <f t="shared" si="322"/>
        <v>#REF!</v>
      </c>
      <c r="AU615" s="3" t="e">
        <f t="shared" si="323"/>
        <v>#NAME?</v>
      </c>
      <c r="AW615" s="3">
        <f t="shared" si="324"/>
        <v>0</v>
      </c>
      <c r="AX615" s="3">
        <f t="shared" si="325"/>
        <v>0</v>
      </c>
      <c r="AY615" s="3">
        <f t="shared" si="326"/>
        <v>0</v>
      </c>
      <c r="AZ615" s="3">
        <f t="shared" si="327"/>
        <v>0</v>
      </c>
      <c r="BA615" s="3">
        <f t="shared" si="328"/>
        <v>0</v>
      </c>
      <c r="BB615" s="3">
        <f t="shared" si="329"/>
        <v>0</v>
      </c>
    </row>
    <row r="616" spans="2:54" x14ac:dyDescent="0.35">
      <c r="B616" s="14">
        <v>589</v>
      </c>
      <c r="C616" s="13"/>
      <c r="D616" s="13"/>
      <c r="E616" s="130"/>
      <c r="F616" s="130"/>
      <c r="G616" s="129" t="str">
        <f t="shared" si="297"/>
        <v/>
      </c>
      <c r="H616" s="128"/>
      <c r="I616" s="189"/>
      <c r="J616" s="128"/>
      <c r="K616" s="127"/>
      <c r="L616" s="127"/>
      <c r="M616" s="126"/>
      <c r="N616" s="7"/>
      <c r="O616" s="6"/>
      <c r="P616" s="6"/>
      <c r="Q616" s="125" t="str">
        <f t="shared" si="298"/>
        <v/>
      </c>
      <c r="R616" s="124" t="str">
        <f t="shared" si="299"/>
        <v/>
      </c>
      <c r="S616" s="123">
        <f t="shared" si="300"/>
        <v>0</v>
      </c>
      <c r="T616" s="122">
        <f t="shared" si="301"/>
        <v>0</v>
      </c>
      <c r="U616" s="123">
        <f t="shared" si="302"/>
        <v>0</v>
      </c>
      <c r="V616" s="122">
        <f t="shared" si="303"/>
        <v>0</v>
      </c>
      <c r="W616" s="123">
        <f t="shared" si="304"/>
        <v>0</v>
      </c>
      <c r="X616" s="122">
        <f t="shared" si="305"/>
        <v>0</v>
      </c>
      <c r="Y616" s="123">
        <f t="shared" si="306"/>
        <v>0</v>
      </c>
      <c r="Z616" s="122">
        <f t="shared" si="307"/>
        <v>0</v>
      </c>
      <c r="AA616" s="123">
        <f t="shared" si="308"/>
        <v>0</v>
      </c>
      <c r="AB616" s="122">
        <f t="shared" si="309"/>
        <v>0</v>
      </c>
      <c r="AD616" s="3" t="str">
        <f t="shared" si="310"/>
        <v>False</v>
      </c>
      <c r="AE616" s="3" t="str">
        <f t="shared" si="311"/>
        <v>true</v>
      </c>
      <c r="AF616" s="3" t="e">
        <f>VLOOKUP(C616,#REF!,2,FALSE)</f>
        <v>#REF!</v>
      </c>
      <c r="AG616" s="3" t="e">
        <f t="shared" si="312"/>
        <v>#REF!</v>
      </c>
      <c r="AH616" s="3">
        <f t="shared" si="313"/>
        <v>0</v>
      </c>
      <c r="AI616" s="3">
        <f t="shared" si="314"/>
        <v>0</v>
      </c>
      <c r="AJ616" s="3">
        <f t="shared" si="315"/>
        <v>0</v>
      </c>
      <c r="AL616" s="3">
        <f t="shared" si="316"/>
        <v>0</v>
      </c>
      <c r="AM616" s="3">
        <f t="shared" si="317"/>
        <v>0</v>
      </c>
      <c r="AN616" s="3">
        <f t="shared" si="318"/>
        <v>0</v>
      </c>
      <c r="AO616" s="3">
        <f t="shared" si="319"/>
        <v>0</v>
      </c>
      <c r="AP616" s="3">
        <f t="shared" si="320"/>
        <v>0</v>
      </c>
      <c r="AQ616" s="3">
        <f t="shared" si="321"/>
        <v>0</v>
      </c>
      <c r="AS616" s="3" t="e">
        <f t="shared" si="322"/>
        <v>#REF!</v>
      </c>
      <c r="AU616" s="3" t="e">
        <f t="shared" si="323"/>
        <v>#NAME?</v>
      </c>
      <c r="AW616" s="3">
        <f t="shared" si="324"/>
        <v>0</v>
      </c>
      <c r="AX616" s="3">
        <f t="shared" si="325"/>
        <v>0</v>
      </c>
      <c r="AY616" s="3">
        <f t="shared" si="326"/>
        <v>0</v>
      </c>
      <c r="AZ616" s="3">
        <f t="shared" si="327"/>
        <v>0</v>
      </c>
      <c r="BA616" s="3">
        <f t="shared" si="328"/>
        <v>0</v>
      </c>
      <c r="BB616" s="3">
        <f t="shared" si="329"/>
        <v>0</v>
      </c>
    </row>
    <row r="617" spans="2:54" x14ac:dyDescent="0.35">
      <c r="B617" s="14">
        <v>590</v>
      </c>
      <c r="C617" s="13"/>
      <c r="D617" s="13"/>
      <c r="E617" s="130"/>
      <c r="F617" s="130"/>
      <c r="G617" s="129" t="str">
        <f t="shared" si="297"/>
        <v/>
      </c>
      <c r="H617" s="128"/>
      <c r="I617" s="189"/>
      <c r="J617" s="128"/>
      <c r="K617" s="127"/>
      <c r="L617" s="127"/>
      <c r="M617" s="126"/>
      <c r="N617" s="7"/>
      <c r="O617" s="6"/>
      <c r="P617" s="6"/>
      <c r="Q617" s="125" t="str">
        <f t="shared" si="298"/>
        <v/>
      </c>
      <c r="R617" s="124" t="str">
        <f t="shared" si="299"/>
        <v/>
      </c>
      <c r="S617" s="123">
        <f t="shared" si="300"/>
        <v>0</v>
      </c>
      <c r="T617" s="122">
        <f t="shared" si="301"/>
        <v>0</v>
      </c>
      <c r="U617" s="123">
        <f t="shared" si="302"/>
        <v>0</v>
      </c>
      <c r="V617" s="122">
        <f t="shared" si="303"/>
        <v>0</v>
      </c>
      <c r="W617" s="123">
        <f t="shared" si="304"/>
        <v>0</v>
      </c>
      <c r="X617" s="122">
        <f t="shared" si="305"/>
        <v>0</v>
      </c>
      <c r="Y617" s="123">
        <f t="shared" si="306"/>
        <v>0</v>
      </c>
      <c r="Z617" s="122">
        <f t="shared" si="307"/>
        <v>0</v>
      </c>
      <c r="AA617" s="123">
        <f t="shared" si="308"/>
        <v>0</v>
      </c>
      <c r="AB617" s="122">
        <f t="shared" si="309"/>
        <v>0</v>
      </c>
      <c r="AD617" s="3" t="str">
        <f t="shared" si="310"/>
        <v>False</v>
      </c>
      <c r="AE617" s="3" t="str">
        <f t="shared" si="311"/>
        <v>true</v>
      </c>
      <c r="AF617" s="3" t="e">
        <f>VLOOKUP(C617,#REF!,2,FALSE)</f>
        <v>#REF!</v>
      </c>
      <c r="AG617" s="3" t="e">
        <f t="shared" si="312"/>
        <v>#REF!</v>
      </c>
      <c r="AH617" s="3">
        <f t="shared" si="313"/>
        <v>0</v>
      </c>
      <c r="AI617" s="3">
        <f t="shared" si="314"/>
        <v>0</v>
      </c>
      <c r="AJ617" s="3">
        <f t="shared" si="315"/>
        <v>0</v>
      </c>
      <c r="AL617" s="3">
        <f t="shared" si="316"/>
        <v>0</v>
      </c>
      <c r="AM617" s="3">
        <f t="shared" si="317"/>
        <v>0</v>
      </c>
      <c r="AN617" s="3">
        <f t="shared" si="318"/>
        <v>0</v>
      </c>
      <c r="AO617" s="3">
        <f t="shared" si="319"/>
        <v>0</v>
      </c>
      <c r="AP617" s="3">
        <f t="shared" si="320"/>
        <v>0</v>
      </c>
      <c r="AQ617" s="3">
        <f t="shared" si="321"/>
        <v>0</v>
      </c>
      <c r="AS617" s="3" t="e">
        <f t="shared" si="322"/>
        <v>#REF!</v>
      </c>
      <c r="AU617" s="3" t="e">
        <f t="shared" si="323"/>
        <v>#NAME?</v>
      </c>
      <c r="AW617" s="3">
        <f t="shared" si="324"/>
        <v>0</v>
      </c>
      <c r="AX617" s="3">
        <f t="shared" si="325"/>
        <v>0</v>
      </c>
      <c r="AY617" s="3">
        <f t="shared" si="326"/>
        <v>0</v>
      </c>
      <c r="AZ617" s="3">
        <f t="shared" si="327"/>
        <v>0</v>
      </c>
      <c r="BA617" s="3">
        <f t="shared" si="328"/>
        <v>0</v>
      </c>
      <c r="BB617" s="3">
        <f t="shared" si="329"/>
        <v>0</v>
      </c>
    </row>
    <row r="618" spans="2:54" x14ac:dyDescent="0.35">
      <c r="B618" s="14">
        <v>591</v>
      </c>
      <c r="C618" s="13"/>
      <c r="D618" s="13"/>
      <c r="E618" s="130"/>
      <c r="F618" s="130"/>
      <c r="G618" s="129" t="str">
        <f t="shared" si="297"/>
        <v/>
      </c>
      <c r="H618" s="128"/>
      <c r="I618" s="189"/>
      <c r="J618" s="128"/>
      <c r="K618" s="127"/>
      <c r="L618" s="127"/>
      <c r="M618" s="126"/>
      <c r="N618" s="7"/>
      <c r="O618" s="6"/>
      <c r="P618" s="6"/>
      <c r="Q618" s="125" t="str">
        <f t="shared" si="298"/>
        <v/>
      </c>
      <c r="R618" s="124" t="str">
        <f t="shared" si="299"/>
        <v/>
      </c>
      <c r="S618" s="123">
        <f t="shared" si="300"/>
        <v>0</v>
      </c>
      <c r="T618" s="122">
        <f t="shared" si="301"/>
        <v>0</v>
      </c>
      <c r="U618" s="123">
        <f t="shared" si="302"/>
        <v>0</v>
      </c>
      <c r="V618" s="122">
        <f t="shared" si="303"/>
        <v>0</v>
      </c>
      <c r="W618" s="123">
        <f t="shared" si="304"/>
        <v>0</v>
      </c>
      <c r="X618" s="122">
        <f t="shared" si="305"/>
        <v>0</v>
      </c>
      <c r="Y618" s="123">
        <f t="shared" si="306"/>
        <v>0</v>
      </c>
      <c r="Z618" s="122">
        <f t="shared" si="307"/>
        <v>0</v>
      </c>
      <c r="AA618" s="123">
        <f t="shared" si="308"/>
        <v>0</v>
      </c>
      <c r="AB618" s="122">
        <f t="shared" si="309"/>
        <v>0</v>
      </c>
      <c r="AD618" s="3" t="str">
        <f t="shared" si="310"/>
        <v>False</v>
      </c>
      <c r="AE618" s="3" t="str">
        <f t="shared" si="311"/>
        <v>true</v>
      </c>
      <c r="AF618" s="3" t="e">
        <f>VLOOKUP(C618,#REF!,2,FALSE)</f>
        <v>#REF!</v>
      </c>
      <c r="AG618" s="3" t="e">
        <f t="shared" si="312"/>
        <v>#REF!</v>
      </c>
      <c r="AH618" s="3">
        <f t="shared" si="313"/>
        <v>0</v>
      </c>
      <c r="AI618" s="3">
        <f t="shared" si="314"/>
        <v>0</v>
      </c>
      <c r="AJ618" s="3">
        <f t="shared" si="315"/>
        <v>0</v>
      </c>
      <c r="AL618" s="3">
        <f t="shared" si="316"/>
        <v>0</v>
      </c>
      <c r="AM618" s="3">
        <f t="shared" si="317"/>
        <v>0</v>
      </c>
      <c r="AN618" s="3">
        <f t="shared" si="318"/>
        <v>0</v>
      </c>
      <c r="AO618" s="3">
        <f t="shared" si="319"/>
        <v>0</v>
      </c>
      <c r="AP618" s="3">
        <f t="shared" si="320"/>
        <v>0</v>
      </c>
      <c r="AQ618" s="3">
        <f t="shared" si="321"/>
        <v>0</v>
      </c>
      <c r="AS618" s="3" t="e">
        <f t="shared" si="322"/>
        <v>#REF!</v>
      </c>
      <c r="AU618" s="3" t="e">
        <f t="shared" si="323"/>
        <v>#NAME?</v>
      </c>
      <c r="AW618" s="3">
        <f t="shared" si="324"/>
        <v>0</v>
      </c>
      <c r="AX618" s="3">
        <f t="shared" si="325"/>
        <v>0</v>
      </c>
      <c r="AY618" s="3">
        <f t="shared" si="326"/>
        <v>0</v>
      </c>
      <c r="AZ618" s="3">
        <f t="shared" si="327"/>
        <v>0</v>
      </c>
      <c r="BA618" s="3">
        <f t="shared" si="328"/>
        <v>0</v>
      </c>
      <c r="BB618" s="3">
        <f t="shared" si="329"/>
        <v>0</v>
      </c>
    </row>
    <row r="619" spans="2:54" x14ac:dyDescent="0.35">
      <c r="B619" s="14">
        <v>592</v>
      </c>
      <c r="C619" s="13"/>
      <c r="D619" s="13"/>
      <c r="E619" s="130"/>
      <c r="F619" s="130"/>
      <c r="G619" s="129" t="str">
        <f t="shared" si="297"/>
        <v/>
      </c>
      <c r="H619" s="128"/>
      <c r="I619" s="189"/>
      <c r="J619" s="128"/>
      <c r="K619" s="127"/>
      <c r="L619" s="127"/>
      <c r="M619" s="126"/>
      <c r="N619" s="7"/>
      <c r="O619" s="6"/>
      <c r="P619" s="6"/>
      <c r="Q619" s="125" t="str">
        <f t="shared" si="298"/>
        <v/>
      </c>
      <c r="R619" s="124" t="str">
        <f t="shared" si="299"/>
        <v/>
      </c>
      <c r="S619" s="123">
        <f t="shared" si="300"/>
        <v>0</v>
      </c>
      <c r="T619" s="122">
        <f t="shared" si="301"/>
        <v>0</v>
      </c>
      <c r="U619" s="123">
        <f t="shared" si="302"/>
        <v>0</v>
      </c>
      <c r="V619" s="122">
        <f t="shared" si="303"/>
        <v>0</v>
      </c>
      <c r="W619" s="123">
        <f t="shared" si="304"/>
        <v>0</v>
      </c>
      <c r="X619" s="122">
        <f t="shared" si="305"/>
        <v>0</v>
      </c>
      <c r="Y619" s="123">
        <f t="shared" si="306"/>
        <v>0</v>
      </c>
      <c r="Z619" s="122">
        <f t="shared" si="307"/>
        <v>0</v>
      </c>
      <c r="AA619" s="123">
        <f t="shared" si="308"/>
        <v>0</v>
      </c>
      <c r="AB619" s="122">
        <f t="shared" si="309"/>
        <v>0</v>
      </c>
      <c r="AD619" s="3" t="str">
        <f t="shared" si="310"/>
        <v>False</v>
      </c>
      <c r="AE619" s="3" t="str">
        <f t="shared" si="311"/>
        <v>true</v>
      </c>
      <c r="AF619" s="3" t="e">
        <f>VLOOKUP(C619,#REF!,2,FALSE)</f>
        <v>#REF!</v>
      </c>
      <c r="AG619" s="3" t="e">
        <f t="shared" si="312"/>
        <v>#REF!</v>
      </c>
      <c r="AH619" s="3">
        <f t="shared" si="313"/>
        <v>0</v>
      </c>
      <c r="AI619" s="3">
        <f t="shared" si="314"/>
        <v>0</v>
      </c>
      <c r="AJ619" s="3">
        <f t="shared" si="315"/>
        <v>0</v>
      </c>
      <c r="AL619" s="3">
        <f t="shared" si="316"/>
        <v>0</v>
      </c>
      <c r="AM619" s="3">
        <f t="shared" si="317"/>
        <v>0</v>
      </c>
      <c r="AN619" s="3">
        <f t="shared" si="318"/>
        <v>0</v>
      </c>
      <c r="AO619" s="3">
        <f t="shared" si="319"/>
        <v>0</v>
      </c>
      <c r="AP619" s="3">
        <f t="shared" si="320"/>
        <v>0</v>
      </c>
      <c r="AQ619" s="3">
        <f t="shared" si="321"/>
        <v>0</v>
      </c>
      <c r="AS619" s="3" t="e">
        <f t="shared" si="322"/>
        <v>#REF!</v>
      </c>
      <c r="AU619" s="3" t="e">
        <f t="shared" si="323"/>
        <v>#NAME?</v>
      </c>
      <c r="AW619" s="3">
        <f t="shared" si="324"/>
        <v>0</v>
      </c>
      <c r="AX619" s="3">
        <f t="shared" si="325"/>
        <v>0</v>
      </c>
      <c r="AY619" s="3">
        <f t="shared" si="326"/>
        <v>0</v>
      </c>
      <c r="AZ619" s="3">
        <f t="shared" si="327"/>
        <v>0</v>
      </c>
      <c r="BA619" s="3">
        <f t="shared" si="328"/>
        <v>0</v>
      </c>
      <c r="BB619" s="3">
        <f t="shared" si="329"/>
        <v>0</v>
      </c>
    </row>
    <row r="620" spans="2:54" x14ac:dyDescent="0.35">
      <c r="B620" s="14">
        <v>593</v>
      </c>
      <c r="C620" s="13"/>
      <c r="D620" s="13"/>
      <c r="E620" s="130"/>
      <c r="F620" s="130"/>
      <c r="G620" s="129" t="str">
        <f t="shared" si="297"/>
        <v/>
      </c>
      <c r="H620" s="128"/>
      <c r="I620" s="189"/>
      <c r="J620" s="128"/>
      <c r="K620" s="127"/>
      <c r="L620" s="127"/>
      <c r="M620" s="126"/>
      <c r="N620" s="7"/>
      <c r="O620" s="6"/>
      <c r="P620" s="6"/>
      <c r="Q620" s="125" t="str">
        <f t="shared" si="298"/>
        <v/>
      </c>
      <c r="R620" s="124" t="str">
        <f t="shared" si="299"/>
        <v/>
      </c>
      <c r="S620" s="123">
        <f t="shared" si="300"/>
        <v>0</v>
      </c>
      <c r="T620" s="122">
        <f t="shared" si="301"/>
        <v>0</v>
      </c>
      <c r="U620" s="123">
        <f t="shared" si="302"/>
        <v>0</v>
      </c>
      <c r="V620" s="122">
        <f t="shared" si="303"/>
        <v>0</v>
      </c>
      <c r="W620" s="123">
        <f t="shared" si="304"/>
        <v>0</v>
      </c>
      <c r="X620" s="122">
        <f t="shared" si="305"/>
        <v>0</v>
      </c>
      <c r="Y620" s="123">
        <f t="shared" si="306"/>
        <v>0</v>
      </c>
      <c r="Z620" s="122">
        <f t="shared" si="307"/>
        <v>0</v>
      </c>
      <c r="AA620" s="123">
        <f t="shared" si="308"/>
        <v>0</v>
      </c>
      <c r="AB620" s="122">
        <f t="shared" si="309"/>
        <v>0</v>
      </c>
      <c r="AD620" s="3" t="str">
        <f t="shared" si="310"/>
        <v>False</v>
      </c>
      <c r="AE620" s="3" t="str">
        <f t="shared" si="311"/>
        <v>true</v>
      </c>
      <c r="AF620" s="3" t="e">
        <f>VLOOKUP(C620,#REF!,2,FALSE)</f>
        <v>#REF!</v>
      </c>
      <c r="AG620" s="3" t="e">
        <f t="shared" si="312"/>
        <v>#REF!</v>
      </c>
      <c r="AH620" s="3">
        <f t="shared" si="313"/>
        <v>0</v>
      </c>
      <c r="AI620" s="3">
        <f t="shared" si="314"/>
        <v>0</v>
      </c>
      <c r="AJ620" s="3">
        <f t="shared" si="315"/>
        <v>0</v>
      </c>
      <c r="AL620" s="3">
        <f t="shared" si="316"/>
        <v>0</v>
      </c>
      <c r="AM620" s="3">
        <f t="shared" si="317"/>
        <v>0</v>
      </c>
      <c r="AN620" s="3">
        <f t="shared" si="318"/>
        <v>0</v>
      </c>
      <c r="AO620" s="3">
        <f t="shared" si="319"/>
        <v>0</v>
      </c>
      <c r="AP620" s="3">
        <f t="shared" si="320"/>
        <v>0</v>
      </c>
      <c r="AQ620" s="3">
        <f t="shared" si="321"/>
        <v>0</v>
      </c>
      <c r="AS620" s="3" t="e">
        <f t="shared" si="322"/>
        <v>#REF!</v>
      </c>
      <c r="AU620" s="3" t="e">
        <f t="shared" si="323"/>
        <v>#NAME?</v>
      </c>
      <c r="AW620" s="3">
        <f t="shared" si="324"/>
        <v>0</v>
      </c>
      <c r="AX620" s="3">
        <f t="shared" si="325"/>
        <v>0</v>
      </c>
      <c r="AY620" s="3">
        <f t="shared" si="326"/>
        <v>0</v>
      </c>
      <c r="AZ620" s="3">
        <f t="shared" si="327"/>
        <v>0</v>
      </c>
      <c r="BA620" s="3">
        <f t="shared" si="328"/>
        <v>0</v>
      </c>
      <c r="BB620" s="3">
        <f t="shared" si="329"/>
        <v>0</v>
      </c>
    </row>
    <row r="621" spans="2:54" x14ac:dyDescent="0.35">
      <c r="B621" s="14">
        <v>594</v>
      </c>
      <c r="C621" s="13"/>
      <c r="D621" s="13"/>
      <c r="E621" s="130"/>
      <c r="F621" s="130"/>
      <c r="G621" s="129" t="str">
        <f t="shared" si="297"/>
        <v/>
      </c>
      <c r="H621" s="128"/>
      <c r="I621" s="189"/>
      <c r="J621" s="128"/>
      <c r="K621" s="127"/>
      <c r="L621" s="127"/>
      <c r="M621" s="126"/>
      <c r="N621" s="7"/>
      <c r="O621" s="6"/>
      <c r="P621" s="6"/>
      <c r="Q621" s="125" t="str">
        <f t="shared" si="298"/>
        <v/>
      </c>
      <c r="R621" s="124" t="str">
        <f t="shared" si="299"/>
        <v/>
      </c>
      <c r="S621" s="123">
        <f t="shared" si="300"/>
        <v>0</v>
      </c>
      <c r="T621" s="122">
        <f t="shared" si="301"/>
        <v>0</v>
      </c>
      <c r="U621" s="123">
        <f t="shared" si="302"/>
        <v>0</v>
      </c>
      <c r="V621" s="122">
        <f t="shared" si="303"/>
        <v>0</v>
      </c>
      <c r="W621" s="123">
        <f t="shared" si="304"/>
        <v>0</v>
      </c>
      <c r="X621" s="122">
        <f t="shared" si="305"/>
        <v>0</v>
      </c>
      <c r="Y621" s="123">
        <f t="shared" si="306"/>
        <v>0</v>
      </c>
      <c r="Z621" s="122">
        <f t="shared" si="307"/>
        <v>0</v>
      </c>
      <c r="AA621" s="123">
        <f t="shared" si="308"/>
        <v>0</v>
      </c>
      <c r="AB621" s="122">
        <f t="shared" si="309"/>
        <v>0</v>
      </c>
      <c r="AD621" s="3" t="str">
        <f t="shared" si="310"/>
        <v>False</v>
      </c>
      <c r="AE621" s="3" t="str">
        <f t="shared" si="311"/>
        <v>true</v>
      </c>
      <c r="AF621" s="3" t="e">
        <f>VLOOKUP(C621,#REF!,2,FALSE)</f>
        <v>#REF!</v>
      </c>
      <c r="AG621" s="3" t="e">
        <f t="shared" si="312"/>
        <v>#REF!</v>
      </c>
      <c r="AH621" s="3">
        <f t="shared" si="313"/>
        <v>0</v>
      </c>
      <c r="AI621" s="3">
        <f t="shared" si="314"/>
        <v>0</v>
      </c>
      <c r="AJ621" s="3">
        <f t="shared" si="315"/>
        <v>0</v>
      </c>
      <c r="AL621" s="3">
        <f t="shared" si="316"/>
        <v>0</v>
      </c>
      <c r="AM621" s="3">
        <f t="shared" si="317"/>
        <v>0</v>
      </c>
      <c r="AN621" s="3">
        <f t="shared" si="318"/>
        <v>0</v>
      </c>
      <c r="AO621" s="3">
        <f t="shared" si="319"/>
        <v>0</v>
      </c>
      <c r="AP621" s="3">
        <f t="shared" si="320"/>
        <v>0</v>
      </c>
      <c r="AQ621" s="3">
        <f t="shared" si="321"/>
        <v>0</v>
      </c>
      <c r="AS621" s="3" t="e">
        <f t="shared" si="322"/>
        <v>#REF!</v>
      </c>
      <c r="AU621" s="3" t="e">
        <f t="shared" si="323"/>
        <v>#NAME?</v>
      </c>
      <c r="AW621" s="3">
        <f t="shared" si="324"/>
        <v>0</v>
      </c>
      <c r="AX621" s="3">
        <f t="shared" si="325"/>
        <v>0</v>
      </c>
      <c r="AY621" s="3">
        <f t="shared" si="326"/>
        <v>0</v>
      </c>
      <c r="AZ621" s="3">
        <f t="shared" si="327"/>
        <v>0</v>
      </c>
      <c r="BA621" s="3">
        <f t="shared" si="328"/>
        <v>0</v>
      </c>
      <c r="BB621" s="3">
        <f t="shared" si="329"/>
        <v>0</v>
      </c>
    </row>
    <row r="622" spans="2:54" x14ac:dyDescent="0.35">
      <c r="B622" s="14">
        <v>595</v>
      </c>
      <c r="C622" s="13"/>
      <c r="D622" s="13"/>
      <c r="E622" s="130"/>
      <c r="F622" s="130"/>
      <c r="G622" s="129" t="str">
        <f t="shared" si="297"/>
        <v/>
      </c>
      <c r="H622" s="128"/>
      <c r="I622" s="189"/>
      <c r="J622" s="128"/>
      <c r="K622" s="127"/>
      <c r="L622" s="127"/>
      <c r="M622" s="126"/>
      <c r="N622" s="7"/>
      <c r="O622" s="6"/>
      <c r="P622" s="6"/>
      <c r="Q622" s="125" t="str">
        <f t="shared" si="298"/>
        <v/>
      </c>
      <c r="R622" s="124" t="str">
        <f t="shared" si="299"/>
        <v/>
      </c>
      <c r="S622" s="123">
        <f t="shared" si="300"/>
        <v>0</v>
      </c>
      <c r="T622" s="122">
        <f t="shared" si="301"/>
        <v>0</v>
      </c>
      <c r="U622" s="123">
        <f t="shared" si="302"/>
        <v>0</v>
      </c>
      <c r="V622" s="122">
        <f t="shared" si="303"/>
        <v>0</v>
      </c>
      <c r="W622" s="123">
        <f t="shared" si="304"/>
        <v>0</v>
      </c>
      <c r="X622" s="122">
        <f t="shared" si="305"/>
        <v>0</v>
      </c>
      <c r="Y622" s="123">
        <f t="shared" si="306"/>
        <v>0</v>
      </c>
      <c r="Z622" s="122">
        <f t="shared" si="307"/>
        <v>0</v>
      </c>
      <c r="AA622" s="123">
        <f t="shared" si="308"/>
        <v>0</v>
      </c>
      <c r="AB622" s="122">
        <f t="shared" si="309"/>
        <v>0</v>
      </c>
      <c r="AD622" s="3" t="str">
        <f t="shared" si="310"/>
        <v>False</v>
      </c>
      <c r="AE622" s="3" t="str">
        <f t="shared" si="311"/>
        <v>true</v>
      </c>
      <c r="AF622" s="3" t="e">
        <f>VLOOKUP(C622,#REF!,2,FALSE)</f>
        <v>#REF!</v>
      </c>
      <c r="AG622" s="3" t="e">
        <f t="shared" si="312"/>
        <v>#REF!</v>
      </c>
      <c r="AH622" s="3">
        <f t="shared" si="313"/>
        <v>0</v>
      </c>
      <c r="AI622" s="3">
        <f t="shared" si="314"/>
        <v>0</v>
      </c>
      <c r="AJ622" s="3">
        <f t="shared" si="315"/>
        <v>0</v>
      </c>
      <c r="AL622" s="3">
        <f t="shared" si="316"/>
        <v>0</v>
      </c>
      <c r="AM622" s="3">
        <f t="shared" si="317"/>
        <v>0</v>
      </c>
      <c r="AN622" s="3">
        <f t="shared" si="318"/>
        <v>0</v>
      </c>
      <c r="AO622" s="3">
        <f t="shared" si="319"/>
        <v>0</v>
      </c>
      <c r="AP622" s="3">
        <f t="shared" si="320"/>
        <v>0</v>
      </c>
      <c r="AQ622" s="3">
        <f t="shared" si="321"/>
        <v>0</v>
      </c>
      <c r="AS622" s="3" t="e">
        <f t="shared" si="322"/>
        <v>#REF!</v>
      </c>
      <c r="AU622" s="3" t="e">
        <f t="shared" si="323"/>
        <v>#NAME?</v>
      </c>
      <c r="AW622" s="3">
        <f t="shared" si="324"/>
        <v>0</v>
      </c>
      <c r="AX622" s="3">
        <f t="shared" si="325"/>
        <v>0</v>
      </c>
      <c r="AY622" s="3">
        <f t="shared" si="326"/>
        <v>0</v>
      </c>
      <c r="AZ622" s="3">
        <f t="shared" si="327"/>
        <v>0</v>
      </c>
      <c r="BA622" s="3">
        <f t="shared" si="328"/>
        <v>0</v>
      </c>
      <c r="BB622" s="3">
        <f t="shared" si="329"/>
        <v>0</v>
      </c>
    </row>
    <row r="623" spans="2:54" x14ac:dyDescent="0.35">
      <c r="B623" s="14">
        <v>596</v>
      </c>
      <c r="C623" s="13"/>
      <c r="D623" s="13"/>
      <c r="E623" s="130"/>
      <c r="F623" s="130"/>
      <c r="G623" s="129" t="str">
        <f t="shared" si="297"/>
        <v/>
      </c>
      <c r="H623" s="128"/>
      <c r="I623" s="189"/>
      <c r="J623" s="128"/>
      <c r="K623" s="127"/>
      <c r="L623" s="127"/>
      <c r="M623" s="126"/>
      <c r="N623" s="7"/>
      <c r="O623" s="6"/>
      <c r="P623" s="6"/>
      <c r="Q623" s="125" t="str">
        <f t="shared" si="298"/>
        <v/>
      </c>
      <c r="R623" s="124" t="str">
        <f t="shared" si="299"/>
        <v/>
      </c>
      <c r="S623" s="123">
        <f t="shared" si="300"/>
        <v>0</v>
      </c>
      <c r="T623" s="122">
        <f t="shared" si="301"/>
        <v>0</v>
      </c>
      <c r="U623" s="123">
        <f t="shared" si="302"/>
        <v>0</v>
      </c>
      <c r="V623" s="122">
        <f t="shared" si="303"/>
        <v>0</v>
      </c>
      <c r="W623" s="123">
        <f t="shared" si="304"/>
        <v>0</v>
      </c>
      <c r="X623" s="122">
        <f t="shared" si="305"/>
        <v>0</v>
      </c>
      <c r="Y623" s="123">
        <f t="shared" si="306"/>
        <v>0</v>
      </c>
      <c r="Z623" s="122">
        <f t="shared" si="307"/>
        <v>0</v>
      </c>
      <c r="AA623" s="123">
        <f t="shared" si="308"/>
        <v>0</v>
      </c>
      <c r="AB623" s="122">
        <f t="shared" si="309"/>
        <v>0</v>
      </c>
      <c r="AD623" s="3" t="str">
        <f t="shared" si="310"/>
        <v>False</v>
      </c>
      <c r="AE623" s="3" t="str">
        <f t="shared" si="311"/>
        <v>true</v>
      </c>
      <c r="AF623" s="3" t="e">
        <f>VLOOKUP(C623,#REF!,2,FALSE)</f>
        <v>#REF!</v>
      </c>
      <c r="AG623" s="3" t="e">
        <f t="shared" si="312"/>
        <v>#REF!</v>
      </c>
      <c r="AH623" s="3">
        <f t="shared" si="313"/>
        <v>0</v>
      </c>
      <c r="AI623" s="3">
        <f t="shared" si="314"/>
        <v>0</v>
      </c>
      <c r="AJ623" s="3">
        <f t="shared" si="315"/>
        <v>0</v>
      </c>
      <c r="AL623" s="3">
        <f t="shared" si="316"/>
        <v>0</v>
      </c>
      <c r="AM623" s="3">
        <f t="shared" si="317"/>
        <v>0</v>
      </c>
      <c r="AN623" s="3">
        <f t="shared" si="318"/>
        <v>0</v>
      </c>
      <c r="AO623" s="3">
        <f t="shared" si="319"/>
        <v>0</v>
      </c>
      <c r="AP623" s="3">
        <f t="shared" si="320"/>
        <v>0</v>
      </c>
      <c r="AQ623" s="3">
        <f t="shared" si="321"/>
        <v>0</v>
      </c>
      <c r="AS623" s="3" t="e">
        <f t="shared" si="322"/>
        <v>#REF!</v>
      </c>
      <c r="AU623" s="3" t="e">
        <f t="shared" si="323"/>
        <v>#NAME?</v>
      </c>
      <c r="AW623" s="3">
        <f t="shared" si="324"/>
        <v>0</v>
      </c>
      <c r="AX623" s="3">
        <f t="shared" si="325"/>
        <v>0</v>
      </c>
      <c r="AY623" s="3">
        <f t="shared" si="326"/>
        <v>0</v>
      </c>
      <c r="AZ623" s="3">
        <f t="shared" si="327"/>
        <v>0</v>
      </c>
      <c r="BA623" s="3">
        <f t="shared" si="328"/>
        <v>0</v>
      </c>
      <c r="BB623" s="3">
        <f t="shared" si="329"/>
        <v>0</v>
      </c>
    </row>
    <row r="624" spans="2:54" x14ac:dyDescent="0.35">
      <c r="B624" s="14">
        <v>597</v>
      </c>
      <c r="C624" s="13"/>
      <c r="D624" s="13"/>
      <c r="E624" s="130"/>
      <c r="F624" s="130"/>
      <c r="G624" s="129" t="str">
        <f t="shared" si="297"/>
        <v/>
      </c>
      <c r="H624" s="128"/>
      <c r="I624" s="189"/>
      <c r="J624" s="128"/>
      <c r="K624" s="127"/>
      <c r="L624" s="127"/>
      <c r="M624" s="126"/>
      <c r="N624" s="7"/>
      <c r="O624" s="6"/>
      <c r="P624" s="6"/>
      <c r="Q624" s="125" t="str">
        <f t="shared" si="298"/>
        <v/>
      </c>
      <c r="R624" s="124" t="str">
        <f t="shared" si="299"/>
        <v/>
      </c>
      <c r="S624" s="123">
        <f t="shared" si="300"/>
        <v>0</v>
      </c>
      <c r="T624" s="122">
        <f t="shared" si="301"/>
        <v>0</v>
      </c>
      <c r="U624" s="123">
        <f t="shared" si="302"/>
        <v>0</v>
      </c>
      <c r="V624" s="122">
        <f t="shared" si="303"/>
        <v>0</v>
      </c>
      <c r="W624" s="123">
        <f t="shared" si="304"/>
        <v>0</v>
      </c>
      <c r="X624" s="122">
        <f t="shared" si="305"/>
        <v>0</v>
      </c>
      <c r="Y624" s="123">
        <f t="shared" si="306"/>
        <v>0</v>
      </c>
      <c r="Z624" s="122">
        <f t="shared" si="307"/>
        <v>0</v>
      </c>
      <c r="AA624" s="123">
        <f t="shared" si="308"/>
        <v>0</v>
      </c>
      <c r="AB624" s="122">
        <f t="shared" si="309"/>
        <v>0</v>
      </c>
      <c r="AD624" s="3" t="str">
        <f t="shared" si="310"/>
        <v>False</v>
      </c>
      <c r="AE624" s="3" t="str">
        <f t="shared" si="311"/>
        <v>true</v>
      </c>
      <c r="AF624" s="3" t="e">
        <f>VLOOKUP(C624,#REF!,2,FALSE)</f>
        <v>#REF!</v>
      </c>
      <c r="AG624" s="3" t="e">
        <f t="shared" si="312"/>
        <v>#REF!</v>
      </c>
      <c r="AH624" s="3">
        <f t="shared" si="313"/>
        <v>0</v>
      </c>
      <c r="AI624" s="3">
        <f t="shared" si="314"/>
        <v>0</v>
      </c>
      <c r="AJ624" s="3">
        <f t="shared" si="315"/>
        <v>0</v>
      </c>
      <c r="AL624" s="3">
        <f t="shared" si="316"/>
        <v>0</v>
      </c>
      <c r="AM624" s="3">
        <f t="shared" si="317"/>
        <v>0</v>
      </c>
      <c r="AN624" s="3">
        <f t="shared" si="318"/>
        <v>0</v>
      </c>
      <c r="AO624" s="3">
        <f t="shared" si="319"/>
        <v>0</v>
      </c>
      <c r="AP624" s="3">
        <f t="shared" si="320"/>
        <v>0</v>
      </c>
      <c r="AQ624" s="3">
        <f t="shared" si="321"/>
        <v>0</v>
      </c>
      <c r="AS624" s="3" t="e">
        <f t="shared" si="322"/>
        <v>#REF!</v>
      </c>
      <c r="AU624" s="3" t="e">
        <f t="shared" si="323"/>
        <v>#NAME?</v>
      </c>
      <c r="AW624" s="3">
        <f t="shared" si="324"/>
        <v>0</v>
      </c>
      <c r="AX624" s="3">
        <f t="shared" si="325"/>
        <v>0</v>
      </c>
      <c r="AY624" s="3">
        <f t="shared" si="326"/>
        <v>0</v>
      </c>
      <c r="AZ624" s="3">
        <f t="shared" si="327"/>
        <v>0</v>
      </c>
      <c r="BA624" s="3">
        <f t="shared" si="328"/>
        <v>0</v>
      </c>
      <c r="BB624" s="3">
        <f t="shared" si="329"/>
        <v>0</v>
      </c>
    </row>
    <row r="625" spans="2:54" x14ac:dyDescent="0.35">
      <c r="B625" s="14">
        <v>598</v>
      </c>
      <c r="C625" s="13"/>
      <c r="D625" s="13"/>
      <c r="E625" s="130"/>
      <c r="F625" s="130"/>
      <c r="G625" s="129" t="str">
        <f t="shared" si="297"/>
        <v/>
      </c>
      <c r="H625" s="128"/>
      <c r="I625" s="189"/>
      <c r="J625" s="128"/>
      <c r="K625" s="127"/>
      <c r="L625" s="127"/>
      <c r="M625" s="126"/>
      <c r="N625" s="7"/>
      <c r="O625" s="6"/>
      <c r="P625" s="6"/>
      <c r="Q625" s="125" t="str">
        <f t="shared" si="298"/>
        <v/>
      </c>
      <c r="R625" s="124" t="str">
        <f t="shared" si="299"/>
        <v/>
      </c>
      <c r="S625" s="123">
        <f t="shared" si="300"/>
        <v>0</v>
      </c>
      <c r="T625" s="122">
        <f t="shared" si="301"/>
        <v>0</v>
      </c>
      <c r="U625" s="123">
        <f t="shared" si="302"/>
        <v>0</v>
      </c>
      <c r="V625" s="122">
        <f t="shared" si="303"/>
        <v>0</v>
      </c>
      <c r="W625" s="123">
        <f t="shared" si="304"/>
        <v>0</v>
      </c>
      <c r="X625" s="122">
        <f t="shared" si="305"/>
        <v>0</v>
      </c>
      <c r="Y625" s="123">
        <f t="shared" si="306"/>
        <v>0</v>
      </c>
      <c r="Z625" s="122">
        <f t="shared" si="307"/>
        <v>0</v>
      </c>
      <c r="AA625" s="123">
        <f t="shared" si="308"/>
        <v>0</v>
      </c>
      <c r="AB625" s="122">
        <f t="shared" si="309"/>
        <v>0</v>
      </c>
      <c r="AD625" s="3" t="str">
        <f t="shared" si="310"/>
        <v>False</v>
      </c>
      <c r="AE625" s="3" t="str">
        <f t="shared" si="311"/>
        <v>true</v>
      </c>
      <c r="AF625" s="3" t="e">
        <f>VLOOKUP(C625,#REF!,2,FALSE)</f>
        <v>#REF!</v>
      </c>
      <c r="AG625" s="3" t="e">
        <f t="shared" si="312"/>
        <v>#REF!</v>
      </c>
      <c r="AH625" s="3">
        <f t="shared" si="313"/>
        <v>0</v>
      </c>
      <c r="AI625" s="3">
        <f t="shared" si="314"/>
        <v>0</v>
      </c>
      <c r="AJ625" s="3">
        <f t="shared" si="315"/>
        <v>0</v>
      </c>
      <c r="AL625" s="3">
        <f t="shared" si="316"/>
        <v>0</v>
      </c>
      <c r="AM625" s="3">
        <f t="shared" si="317"/>
        <v>0</v>
      </c>
      <c r="AN625" s="3">
        <f t="shared" si="318"/>
        <v>0</v>
      </c>
      <c r="AO625" s="3">
        <f t="shared" si="319"/>
        <v>0</v>
      </c>
      <c r="AP625" s="3">
        <f t="shared" si="320"/>
        <v>0</v>
      </c>
      <c r="AQ625" s="3">
        <f t="shared" si="321"/>
        <v>0</v>
      </c>
      <c r="AS625" s="3" t="e">
        <f t="shared" si="322"/>
        <v>#REF!</v>
      </c>
      <c r="AU625" s="3" t="e">
        <f t="shared" si="323"/>
        <v>#NAME?</v>
      </c>
      <c r="AW625" s="3">
        <f t="shared" si="324"/>
        <v>0</v>
      </c>
      <c r="AX625" s="3">
        <f t="shared" si="325"/>
        <v>0</v>
      </c>
      <c r="AY625" s="3">
        <f t="shared" si="326"/>
        <v>0</v>
      </c>
      <c r="AZ625" s="3">
        <f t="shared" si="327"/>
        <v>0</v>
      </c>
      <c r="BA625" s="3">
        <f t="shared" si="328"/>
        <v>0</v>
      </c>
      <c r="BB625" s="3">
        <f t="shared" si="329"/>
        <v>0</v>
      </c>
    </row>
    <row r="626" spans="2:54" x14ac:dyDescent="0.35">
      <c r="B626" s="14">
        <v>599</v>
      </c>
      <c r="C626" s="13"/>
      <c r="D626" s="13"/>
      <c r="E626" s="130"/>
      <c r="F626" s="130"/>
      <c r="G626" s="129" t="str">
        <f t="shared" si="297"/>
        <v/>
      </c>
      <c r="H626" s="128"/>
      <c r="I626" s="189"/>
      <c r="J626" s="128"/>
      <c r="K626" s="127"/>
      <c r="L626" s="127"/>
      <c r="M626" s="126"/>
      <c r="N626" s="7"/>
      <c r="O626" s="6"/>
      <c r="P626" s="6"/>
      <c r="Q626" s="125" t="str">
        <f t="shared" si="298"/>
        <v/>
      </c>
      <c r="R626" s="124" t="str">
        <f t="shared" si="299"/>
        <v/>
      </c>
      <c r="S626" s="123">
        <f t="shared" si="300"/>
        <v>0</v>
      </c>
      <c r="T626" s="122">
        <f t="shared" si="301"/>
        <v>0</v>
      </c>
      <c r="U626" s="123">
        <f t="shared" si="302"/>
        <v>0</v>
      </c>
      <c r="V626" s="122">
        <f t="shared" si="303"/>
        <v>0</v>
      </c>
      <c r="W626" s="123">
        <f t="shared" si="304"/>
        <v>0</v>
      </c>
      <c r="X626" s="122">
        <f t="shared" si="305"/>
        <v>0</v>
      </c>
      <c r="Y626" s="123">
        <f t="shared" si="306"/>
        <v>0</v>
      </c>
      <c r="Z626" s="122">
        <f t="shared" si="307"/>
        <v>0</v>
      </c>
      <c r="AA626" s="123">
        <f t="shared" si="308"/>
        <v>0</v>
      </c>
      <c r="AB626" s="122">
        <f t="shared" si="309"/>
        <v>0</v>
      </c>
      <c r="AD626" s="3" t="str">
        <f t="shared" si="310"/>
        <v>False</v>
      </c>
      <c r="AE626" s="3" t="str">
        <f t="shared" si="311"/>
        <v>true</v>
      </c>
      <c r="AF626" s="3" t="e">
        <f>VLOOKUP(C626,#REF!,2,FALSE)</f>
        <v>#REF!</v>
      </c>
      <c r="AG626" s="3" t="e">
        <f t="shared" si="312"/>
        <v>#REF!</v>
      </c>
      <c r="AH626" s="3">
        <f t="shared" si="313"/>
        <v>0</v>
      </c>
      <c r="AI626" s="3">
        <f t="shared" si="314"/>
        <v>0</v>
      </c>
      <c r="AJ626" s="3">
        <f t="shared" si="315"/>
        <v>0</v>
      </c>
      <c r="AL626" s="3">
        <f t="shared" si="316"/>
        <v>0</v>
      </c>
      <c r="AM626" s="3">
        <f t="shared" si="317"/>
        <v>0</v>
      </c>
      <c r="AN626" s="3">
        <f t="shared" si="318"/>
        <v>0</v>
      </c>
      <c r="AO626" s="3">
        <f t="shared" si="319"/>
        <v>0</v>
      </c>
      <c r="AP626" s="3">
        <f t="shared" si="320"/>
        <v>0</v>
      </c>
      <c r="AQ626" s="3">
        <f t="shared" si="321"/>
        <v>0</v>
      </c>
      <c r="AS626" s="3" t="e">
        <f t="shared" si="322"/>
        <v>#REF!</v>
      </c>
      <c r="AU626" s="3" t="e">
        <f t="shared" si="323"/>
        <v>#NAME?</v>
      </c>
      <c r="AW626" s="3">
        <f t="shared" si="324"/>
        <v>0</v>
      </c>
      <c r="AX626" s="3">
        <f t="shared" si="325"/>
        <v>0</v>
      </c>
      <c r="AY626" s="3">
        <f t="shared" si="326"/>
        <v>0</v>
      </c>
      <c r="AZ626" s="3">
        <f t="shared" si="327"/>
        <v>0</v>
      </c>
      <c r="BA626" s="3">
        <f t="shared" si="328"/>
        <v>0</v>
      </c>
      <c r="BB626" s="3">
        <f t="shared" si="329"/>
        <v>0</v>
      </c>
    </row>
    <row r="627" spans="2:54" x14ac:dyDescent="0.35">
      <c r="B627" s="14">
        <v>600</v>
      </c>
      <c r="C627" s="13"/>
      <c r="D627" s="13"/>
      <c r="E627" s="130"/>
      <c r="F627" s="130"/>
      <c r="G627" s="129" t="str">
        <f t="shared" si="297"/>
        <v/>
      </c>
      <c r="H627" s="128"/>
      <c r="I627" s="189"/>
      <c r="J627" s="128"/>
      <c r="K627" s="127"/>
      <c r="L627" s="127"/>
      <c r="M627" s="126"/>
      <c r="N627" s="7"/>
      <c r="O627" s="6"/>
      <c r="P627" s="6"/>
      <c r="Q627" s="125" t="str">
        <f t="shared" si="298"/>
        <v/>
      </c>
      <c r="R627" s="124" t="str">
        <f t="shared" si="299"/>
        <v/>
      </c>
      <c r="S627" s="123">
        <f t="shared" si="300"/>
        <v>0</v>
      </c>
      <c r="T627" s="122">
        <f t="shared" si="301"/>
        <v>0</v>
      </c>
      <c r="U627" s="123">
        <f t="shared" si="302"/>
        <v>0</v>
      </c>
      <c r="V627" s="122">
        <f t="shared" si="303"/>
        <v>0</v>
      </c>
      <c r="W627" s="123">
        <f t="shared" si="304"/>
        <v>0</v>
      </c>
      <c r="X627" s="122">
        <f t="shared" si="305"/>
        <v>0</v>
      </c>
      <c r="Y627" s="123">
        <f t="shared" si="306"/>
        <v>0</v>
      </c>
      <c r="Z627" s="122">
        <f t="shared" si="307"/>
        <v>0</v>
      </c>
      <c r="AA627" s="123">
        <f t="shared" si="308"/>
        <v>0</v>
      </c>
      <c r="AB627" s="122">
        <f t="shared" si="309"/>
        <v>0</v>
      </c>
      <c r="AD627" s="3" t="str">
        <f t="shared" si="310"/>
        <v>False</v>
      </c>
      <c r="AE627" s="3" t="str">
        <f t="shared" si="311"/>
        <v>true</v>
      </c>
      <c r="AF627" s="3" t="e">
        <f>VLOOKUP(C627,#REF!,2,FALSE)</f>
        <v>#REF!</v>
      </c>
      <c r="AG627" s="3" t="e">
        <f t="shared" si="312"/>
        <v>#REF!</v>
      </c>
      <c r="AH627" s="3">
        <f t="shared" si="313"/>
        <v>0</v>
      </c>
      <c r="AI627" s="3">
        <f t="shared" si="314"/>
        <v>0</v>
      </c>
      <c r="AJ627" s="3">
        <f t="shared" si="315"/>
        <v>0</v>
      </c>
      <c r="AL627" s="3">
        <f t="shared" si="316"/>
        <v>0</v>
      </c>
      <c r="AM627" s="3">
        <f t="shared" si="317"/>
        <v>0</v>
      </c>
      <c r="AN627" s="3">
        <f t="shared" si="318"/>
        <v>0</v>
      </c>
      <c r="AO627" s="3">
        <f t="shared" si="319"/>
        <v>0</v>
      </c>
      <c r="AP627" s="3">
        <f t="shared" si="320"/>
        <v>0</v>
      </c>
      <c r="AQ627" s="3">
        <f t="shared" si="321"/>
        <v>0</v>
      </c>
      <c r="AS627" s="3" t="e">
        <f t="shared" si="322"/>
        <v>#REF!</v>
      </c>
      <c r="AU627" s="3" t="e">
        <f t="shared" si="323"/>
        <v>#NAME?</v>
      </c>
      <c r="AW627" s="3">
        <f t="shared" si="324"/>
        <v>0</v>
      </c>
      <c r="AX627" s="3">
        <f t="shared" si="325"/>
        <v>0</v>
      </c>
      <c r="AY627" s="3">
        <f t="shared" si="326"/>
        <v>0</v>
      </c>
      <c r="AZ627" s="3">
        <f t="shared" si="327"/>
        <v>0</v>
      </c>
      <c r="BA627" s="3">
        <f t="shared" si="328"/>
        <v>0</v>
      </c>
      <c r="BB627" s="3">
        <f t="shared" si="329"/>
        <v>0</v>
      </c>
    </row>
    <row r="628" spans="2:54" x14ac:dyDescent="0.35">
      <c r="B628" s="14">
        <v>601</v>
      </c>
      <c r="C628" s="13"/>
      <c r="D628" s="13"/>
      <c r="E628" s="130"/>
      <c r="F628" s="130"/>
      <c r="G628" s="129" t="str">
        <f t="shared" si="297"/>
        <v/>
      </c>
      <c r="H628" s="128"/>
      <c r="I628" s="189"/>
      <c r="J628" s="128"/>
      <c r="K628" s="127"/>
      <c r="L628" s="127"/>
      <c r="M628" s="126"/>
      <c r="N628" s="7"/>
      <c r="O628" s="6"/>
      <c r="P628" s="6"/>
      <c r="Q628" s="125" t="str">
        <f t="shared" si="298"/>
        <v/>
      </c>
      <c r="R628" s="124" t="str">
        <f t="shared" si="299"/>
        <v/>
      </c>
      <c r="S628" s="123">
        <f t="shared" si="300"/>
        <v>0</v>
      </c>
      <c r="T628" s="122">
        <f t="shared" si="301"/>
        <v>0</v>
      </c>
      <c r="U628" s="123">
        <f t="shared" si="302"/>
        <v>0</v>
      </c>
      <c r="V628" s="122">
        <f t="shared" si="303"/>
        <v>0</v>
      </c>
      <c r="W628" s="123">
        <f t="shared" si="304"/>
        <v>0</v>
      </c>
      <c r="X628" s="122">
        <f t="shared" si="305"/>
        <v>0</v>
      </c>
      <c r="Y628" s="123">
        <f t="shared" si="306"/>
        <v>0</v>
      </c>
      <c r="Z628" s="122">
        <f t="shared" si="307"/>
        <v>0</v>
      </c>
      <c r="AA628" s="123">
        <f t="shared" si="308"/>
        <v>0</v>
      </c>
      <c r="AB628" s="122">
        <f t="shared" si="309"/>
        <v>0</v>
      </c>
      <c r="AD628" s="3" t="str">
        <f t="shared" si="310"/>
        <v>False</v>
      </c>
      <c r="AE628" s="3" t="str">
        <f t="shared" si="311"/>
        <v>true</v>
      </c>
      <c r="AF628" s="3" t="e">
        <f>VLOOKUP(C628,#REF!,2,FALSE)</f>
        <v>#REF!</v>
      </c>
      <c r="AG628" s="3" t="e">
        <f t="shared" si="312"/>
        <v>#REF!</v>
      </c>
      <c r="AH628" s="3">
        <f t="shared" si="313"/>
        <v>0</v>
      </c>
      <c r="AI628" s="3">
        <f t="shared" si="314"/>
        <v>0</v>
      </c>
      <c r="AJ628" s="3">
        <f t="shared" si="315"/>
        <v>0</v>
      </c>
      <c r="AL628" s="3">
        <f t="shared" si="316"/>
        <v>0</v>
      </c>
      <c r="AM628" s="3">
        <f t="shared" si="317"/>
        <v>0</v>
      </c>
      <c r="AN628" s="3">
        <f t="shared" si="318"/>
        <v>0</v>
      </c>
      <c r="AO628" s="3">
        <f t="shared" si="319"/>
        <v>0</v>
      </c>
      <c r="AP628" s="3">
        <f t="shared" si="320"/>
        <v>0</v>
      </c>
      <c r="AQ628" s="3">
        <f t="shared" si="321"/>
        <v>0</v>
      </c>
      <c r="AS628" s="3" t="e">
        <f t="shared" si="322"/>
        <v>#REF!</v>
      </c>
      <c r="AU628" s="3" t="e">
        <f t="shared" si="323"/>
        <v>#NAME?</v>
      </c>
      <c r="AW628" s="3">
        <f t="shared" si="324"/>
        <v>0</v>
      </c>
      <c r="AX628" s="3">
        <f t="shared" si="325"/>
        <v>0</v>
      </c>
      <c r="AY628" s="3">
        <f t="shared" si="326"/>
        <v>0</v>
      </c>
      <c r="AZ628" s="3">
        <f t="shared" si="327"/>
        <v>0</v>
      </c>
      <c r="BA628" s="3">
        <f t="shared" si="328"/>
        <v>0</v>
      </c>
      <c r="BB628" s="3">
        <f t="shared" si="329"/>
        <v>0</v>
      </c>
    </row>
    <row r="629" spans="2:54" x14ac:dyDescent="0.35">
      <c r="B629" s="14">
        <v>602</v>
      </c>
      <c r="C629" s="13"/>
      <c r="D629" s="13"/>
      <c r="E629" s="130"/>
      <c r="F629" s="130"/>
      <c r="G629" s="129" t="str">
        <f t="shared" si="297"/>
        <v/>
      </c>
      <c r="H629" s="128"/>
      <c r="I629" s="189"/>
      <c r="J629" s="128"/>
      <c r="K629" s="127"/>
      <c r="L629" s="127"/>
      <c r="M629" s="126"/>
      <c r="N629" s="7"/>
      <c r="O629" s="6"/>
      <c r="P629" s="6"/>
      <c r="Q629" s="125" t="str">
        <f t="shared" si="298"/>
        <v/>
      </c>
      <c r="R629" s="124" t="str">
        <f t="shared" si="299"/>
        <v/>
      </c>
      <c r="S629" s="123">
        <f t="shared" si="300"/>
        <v>0</v>
      </c>
      <c r="T629" s="122">
        <f t="shared" si="301"/>
        <v>0</v>
      </c>
      <c r="U629" s="123">
        <f t="shared" si="302"/>
        <v>0</v>
      </c>
      <c r="V629" s="122">
        <f t="shared" si="303"/>
        <v>0</v>
      </c>
      <c r="W629" s="123">
        <f t="shared" si="304"/>
        <v>0</v>
      </c>
      <c r="X629" s="122">
        <f t="shared" si="305"/>
        <v>0</v>
      </c>
      <c r="Y629" s="123">
        <f t="shared" si="306"/>
        <v>0</v>
      </c>
      <c r="Z629" s="122">
        <f t="shared" si="307"/>
        <v>0</v>
      </c>
      <c r="AA629" s="123">
        <f t="shared" si="308"/>
        <v>0</v>
      </c>
      <c r="AB629" s="122">
        <f t="shared" si="309"/>
        <v>0</v>
      </c>
      <c r="AD629" s="3" t="str">
        <f t="shared" si="310"/>
        <v>False</v>
      </c>
      <c r="AE629" s="3" t="str">
        <f t="shared" si="311"/>
        <v>true</v>
      </c>
      <c r="AF629" s="3" t="e">
        <f>VLOOKUP(C629,#REF!,2,FALSE)</f>
        <v>#REF!</v>
      </c>
      <c r="AG629" s="3" t="e">
        <f t="shared" si="312"/>
        <v>#REF!</v>
      </c>
      <c r="AH629" s="3">
        <f t="shared" si="313"/>
        <v>0</v>
      </c>
      <c r="AI629" s="3">
        <f t="shared" si="314"/>
        <v>0</v>
      </c>
      <c r="AJ629" s="3">
        <f t="shared" si="315"/>
        <v>0</v>
      </c>
      <c r="AL629" s="3">
        <f t="shared" si="316"/>
        <v>0</v>
      </c>
      <c r="AM629" s="3">
        <f t="shared" si="317"/>
        <v>0</v>
      </c>
      <c r="AN629" s="3">
        <f t="shared" si="318"/>
        <v>0</v>
      </c>
      <c r="AO629" s="3">
        <f t="shared" si="319"/>
        <v>0</v>
      </c>
      <c r="AP629" s="3">
        <f t="shared" si="320"/>
        <v>0</v>
      </c>
      <c r="AQ629" s="3">
        <f t="shared" si="321"/>
        <v>0</v>
      </c>
      <c r="AS629" s="3" t="e">
        <f t="shared" si="322"/>
        <v>#REF!</v>
      </c>
      <c r="AU629" s="3" t="e">
        <f t="shared" si="323"/>
        <v>#NAME?</v>
      </c>
      <c r="AW629" s="3">
        <f t="shared" si="324"/>
        <v>0</v>
      </c>
      <c r="AX629" s="3">
        <f t="shared" si="325"/>
        <v>0</v>
      </c>
      <c r="AY629" s="3">
        <f t="shared" si="326"/>
        <v>0</v>
      </c>
      <c r="AZ629" s="3">
        <f t="shared" si="327"/>
        <v>0</v>
      </c>
      <c r="BA629" s="3">
        <f t="shared" si="328"/>
        <v>0</v>
      </c>
      <c r="BB629" s="3">
        <f t="shared" si="329"/>
        <v>0</v>
      </c>
    </row>
    <row r="630" spans="2:54" x14ac:dyDescent="0.35">
      <c r="B630" s="14">
        <v>603</v>
      </c>
      <c r="C630" s="13"/>
      <c r="D630" s="13"/>
      <c r="E630" s="130"/>
      <c r="F630" s="130"/>
      <c r="G630" s="129" t="str">
        <f t="shared" si="297"/>
        <v/>
      </c>
      <c r="H630" s="128"/>
      <c r="I630" s="189"/>
      <c r="J630" s="128"/>
      <c r="K630" s="127"/>
      <c r="L630" s="127"/>
      <c r="M630" s="126"/>
      <c r="N630" s="7"/>
      <c r="O630" s="6"/>
      <c r="P630" s="6"/>
      <c r="Q630" s="125" t="str">
        <f t="shared" si="298"/>
        <v/>
      </c>
      <c r="R630" s="124" t="str">
        <f t="shared" si="299"/>
        <v/>
      </c>
      <c r="S630" s="123">
        <f t="shared" si="300"/>
        <v>0</v>
      </c>
      <c r="T630" s="122">
        <f t="shared" si="301"/>
        <v>0</v>
      </c>
      <c r="U630" s="123">
        <f t="shared" si="302"/>
        <v>0</v>
      </c>
      <c r="V630" s="122">
        <f t="shared" si="303"/>
        <v>0</v>
      </c>
      <c r="W630" s="123">
        <f t="shared" si="304"/>
        <v>0</v>
      </c>
      <c r="X630" s="122">
        <f t="shared" si="305"/>
        <v>0</v>
      </c>
      <c r="Y630" s="123">
        <f t="shared" si="306"/>
        <v>0</v>
      </c>
      <c r="Z630" s="122">
        <f t="shared" si="307"/>
        <v>0</v>
      </c>
      <c r="AA630" s="123">
        <f t="shared" si="308"/>
        <v>0</v>
      </c>
      <c r="AB630" s="122">
        <f t="shared" si="309"/>
        <v>0</v>
      </c>
      <c r="AD630" s="3" t="str">
        <f t="shared" si="310"/>
        <v>False</v>
      </c>
      <c r="AE630" s="3" t="str">
        <f t="shared" si="311"/>
        <v>true</v>
      </c>
      <c r="AF630" s="3" t="e">
        <f>VLOOKUP(C630,#REF!,2,FALSE)</f>
        <v>#REF!</v>
      </c>
      <c r="AG630" s="3" t="e">
        <f t="shared" si="312"/>
        <v>#REF!</v>
      </c>
      <c r="AH630" s="3">
        <f t="shared" si="313"/>
        <v>0</v>
      </c>
      <c r="AI630" s="3">
        <f t="shared" si="314"/>
        <v>0</v>
      </c>
      <c r="AJ630" s="3">
        <f t="shared" si="315"/>
        <v>0</v>
      </c>
      <c r="AL630" s="3">
        <f t="shared" si="316"/>
        <v>0</v>
      </c>
      <c r="AM630" s="3">
        <f t="shared" si="317"/>
        <v>0</v>
      </c>
      <c r="AN630" s="3">
        <f t="shared" si="318"/>
        <v>0</v>
      </c>
      <c r="AO630" s="3">
        <f t="shared" si="319"/>
        <v>0</v>
      </c>
      <c r="AP630" s="3">
        <f t="shared" si="320"/>
        <v>0</v>
      </c>
      <c r="AQ630" s="3">
        <f t="shared" si="321"/>
        <v>0</v>
      </c>
      <c r="AS630" s="3" t="e">
        <f t="shared" si="322"/>
        <v>#REF!</v>
      </c>
      <c r="AU630" s="3" t="e">
        <f t="shared" si="323"/>
        <v>#NAME?</v>
      </c>
      <c r="AW630" s="3">
        <f t="shared" si="324"/>
        <v>0</v>
      </c>
      <c r="AX630" s="3">
        <f t="shared" si="325"/>
        <v>0</v>
      </c>
      <c r="AY630" s="3">
        <f t="shared" si="326"/>
        <v>0</v>
      </c>
      <c r="AZ630" s="3">
        <f t="shared" si="327"/>
        <v>0</v>
      </c>
      <c r="BA630" s="3">
        <f t="shared" si="328"/>
        <v>0</v>
      </c>
      <c r="BB630" s="3">
        <f t="shared" si="329"/>
        <v>0</v>
      </c>
    </row>
    <row r="631" spans="2:54" x14ac:dyDescent="0.35">
      <c r="B631" s="14">
        <v>604</v>
      </c>
      <c r="C631" s="13"/>
      <c r="D631" s="13"/>
      <c r="E631" s="130"/>
      <c r="F631" s="130"/>
      <c r="G631" s="129" t="str">
        <f t="shared" si="297"/>
        <v/>
      </c>
      <c r="H631" s="128"/>
      <c r="I631" s="189"/>
      <c r="J631" s="128"/>
      <c r="K631" s="127"/>
      <c r="L631" s="127"/>
      <c r="M631" s="126"/>
      <c r="N631" s="7"/>
      <c r="O631" s="6"/>
      <c r="P631" s="6"/>
      <c r="Q631" s="125" t="str">
        <f t="shared" si="298"/>
        <v/>
      </c>
      <c r="R631" s="124" t="str">
        <f t="shared" si="299"/>
        <v/>
      </c>
      <c r="S631" s="123">
        <f t="shared" si="300"/>
        <v>0</v>
      </c>
      <c r="T631" s="122">
        <f t="shared" si="301"/>
        <v>0</v>
      </c>
      <c r="U631" s="123">
        <f t="shared" si="302"/>
        <v>0</v>
      </c>
      <c r="V631" s="122">
        <f t="shared" si="303"/>
        <v>0</v>
      </c>
      <c r="W631" s="123">
        <f t="shared" si="304"/>
        <v>0</v>
      </c>
      <c r="X631" s="122">
        <f t="shared" si="305"/>
        <v>0</v>
      </c>
      <c r="Y631" s="123">
        <f t="shared" si="306"/>
        <v>0</v>
      </c>
      <c r="Z631" s="122">
        <f t="shared" si="307"/>
        <v>0</v>
      </c>
      <c r="AA631" s="123">
        <f t="shared" si="308"/>
        <v>0</v>
      </c>
      <c r="AB631" s="122">
        <f t="shared" si="309"/>
        <v>0</v>
      </c>
      <c r="AD631" s="3" t="str">
        <f t="shared" si="310"/>
        <v>False</v>
      </c>
      <c r="AE631" s="3" t="str">
        <f t="shared" si="311"/>
        <v>true</v>
      </c>
      <c r="AF631" s="3" t="e">
        <f>VLOOKUP(C631,#REF!,2,FALSE)</f>
        <v>#REF!</v>
      </c>
      <c r="AG631" s="3" t="e">
        <f t="shared" si="312"/>
        <v>#REF!</v>
      </c>
      <c r="AH631" s="3">
        <f t="shared" si="313"/>
        <v>0</v>
      </c>
      <c r="AI631" s="3">
        <f t="shared" si="314"/>
        <v>0</v>
      </c>
      <c r="AJ631" s="3">
        <f t="shared" si="315"/>
        <v>0</v>
      </c>
      <c r="AL631" s="3">
        <f t="shared" si="316"/>
        <v>0</v>
      </c>
      <c r="AM631" s="3">
        <f t="shared" si="317"/>
        <v>0</v>
      </c>
      <c r="AN631" s="3">
        <f t="shared" si="318"/>
        <v>0</v>
      </c>
      <c r="AO631" s="3">
        <f t="shared" si="319"/>
        <v>0</v>
      </c>
      <c r="AP631" s="3">
        <f t="shared" si="320"/>
        <v>0</v>
      </c>
      <c r="AQ631" s="3">
        <f t="shared" si="321"/>
        <v>0</v>
      </c>
      <c r="AS631" s="3" t="e">
        <f t="shared" si="322"/>
        <v>#REF!</v>
      </c>
      <c r="AU631" s="3" t="e">
        <f t="shared" si="323"/>
        <v>#NAME?</v>
      </c>
      <c r="AW631" s="3">
        <f t="shared" si="324"/>
        <v>0</v>
      </c>
      <c r="AX631" s="3">
        <f t="shared" si="325"/>
        <v>0</v>
      </c>
      <c r="AY631" s="3">
        <f t="shared" si="326"/>
        <v>0</v>
      </c>
      <c r="AZ631" s="3">
        <f t="shared" si="327"/>
        <v>0</v>
      </c>
      <c r="BA631" s="3">
        <f t="shared" si="328"/>
        <v>0</v>
      </c>
      <c r="BB631" s="3">
        <f t="shared" si="329"/>
        <v>0</v>
      </c>
    </row>
    <row r="632" spans="2:54" x14ac:dyDescent="0.35">
      <c r="B632" s="14">
        <v>605</v>
      </c>
      <c r="C632" s="13"/>
      <c r="D632" s="13"/>
      <c r="E632" s="130"/>
      <c r="F632" s="130"/>
      <c r="G632" s="129" t="str">
        <f t="shared" si="297"/>
        <v/>
      </c>
      <c r="H632" s="128"/>
      <c r="I632" s="189"/>
      <c r="J632" s="128"/>
      <c r="K632" s="127"/>
      <c r="L632" s="127"/>
      <c r="M632" s="126"/>
      <c r="N632" s="7"/>
      <c r="O632" s="6"/>
      <c r="P632" s="6"/>
      <c r="Q632" s="125" t="str">
        <f t="shared" si="298"/>
        <v/>
      </c>
      <c r="R632" s="124" t="str">
        <f t="shared" si="299"/>
        <v/>
      </c>
      <c r="S632" s="123">
        <f t="shared" si="300"/>
        <v>0</v>
      </c>
      <c r="T632" s="122">
        <f t="shared" si="301"/>
        <v>0</v>
      </c>
      <c r="U632" s="123">
        <f t="shared" si="302"/>
        <v>0</v>
      </c>
      <c r="V632" s="122">
        <f t="shared" si="303"/>
        <v>0</v>
      </c>
      <c r="W632" s="123">
        <f t="shared" si="304"/>
        <v>0</v>
      </c>
      <c r="X632" s="122">
        <f t="shared" si="305"/>
        <v>0</v>
      </c>
      <c r="Y632" s="123">
        <f t="shared" si="306"/>
        <v>0</v>
      </c>
      <c r="Z632" s="122">
        <f t="shared" si="307"/>
        <v>0</v>
      </c>
      <c r="AA632" s="123">
        <f t="shared" si="308"/>
        <v>0</v>
      </c>
      <c r="AB632" s="122">
        <f t="shared" si="309"/>
        <v>0</v>
      </c>
      <c r="AD632" s="3" t="str">
        <f t="shared" si="310"/>
        <v>False</v>
      </c>
      <c r="AE632" s="3" t="str">
        <f t="shared" si="311"/>
        <v>true</v>
      </c>
      <c r="AF632" s="3" t="e">
        <f>VLOOKUP(C632,#REF!,2,FALSE)</f>
        <v>#REF!</v>
      </c>
      <c r="AG632" s="3" t="e">
        <f t="shared" si="312"/>
        <v>#REF!</v>
      </c>
      <c r="AH632" s="3">
        <f t="shared" si="313"/>
        <v>0</v>
      </c>
      <c r="AI632" s="3">
        <f t="shared" si="314"/>
        <v>0</v>
      </c>
      <c r="AJ632" s="3">
        <f t="shared" si="315"/>
        <v>0</v>
      </c>
      <c r="AL632" s="3">
        <f t="shared" si="316"/>
        <v>0</v>
      </c>
      <c r="AM632" s="3">
        <f t="shared" si="317"/>
        <v>0</v>
      </c>
      <c r="AN632" s="3">
        <f t="shared" si="318"/>
        <v>0</v>
      </c>
      <c r="AO632" s="3">
        <f t="shared" si="319"/>
        <v>0</v>
      </c>
      <c r="AP632" s="3">
        <f t="shared" si="320"/>
        <v>0</v>
      </c>
      <c r="AQ632" s="3">
        <f t="shared" si="321"/>
        <v>0</v>
      </c>
      <c r="AS632" s="3" t="e">
        <f t="shared" si="322"/>
        <v>#REF!</v>
      </c>
      <c r="AU632" s="3" t="e">
        <f t="shared" si="323"/>
        <v>#NAME?</v>
      </c>
      <c r="AW632" s="3">
        <f t="shared" si="324"/>
        <v>0</v>
      </c>
      <c r="AX632" s="3">
        <f t="shared" si="325"/>
        <v>0</v>
      </c>
      <c r="AY632" s="3">
        <f t="shared" si="326"/>
        <v>0</v>
      </c>
      <c r="AZ632" s="3">
        <f t="shared" si="327"/>
        <v>0</v>
      </c>
      <c r="BA632" s="3">
        <f t="shared" si="328"/>
        <v>0</v>
      </c>
      <c r="BB632" s="3">
        <f t="shared" si="329"/>
        <v>0</v>
      </c>
    </row>
    <row r="633" spans="2:54" x14ac:dyDescent="0.35">
      <c r="B633" s="14">
        <v>606</v>
      </c>
      <c r="C633" s="13"/>
      <c r="D633" s="13"/>
      <c r="E633" s="130"/>
      <c r="F633" s="130"/>
      <c r="G633" s="129" t="str">
        <f t="shared" si="297"/>
        <v/>
      </c>
      <c r="H633" s="128"/>
      <c r="I633" s="189"/>
      <c r="J633" s="128"/>
      <c r="K633" s="127"/>
      <c r="L633" s="127"/>
      <c r="M633" s="126"/>
      <c r="N633" s="7"/>
      <c r="O633" s="6"/>
      <c r="P633" s="6"/>
      <c r="Q633" s="125" t="str">
        <f t="shared" si="298"/>
        <v/>
      </c>
      <c r="R633" s="124" t="str">
        <f t="shared" si="299"/>
        <v/>
      </c>
      <c r="S633" s="123">
        <f t="shared" si="300"/>
        <v>0</v>
      </c>
      <c r="T633" s="122">
        <f t="shared" si="301"/>
        <v>0</v>
      </c>
      <c r="U633" s="123">
        <f t="shared" si="302"/>
        <v>0</v>
      </c>
      <c r="V633" s="122">
        <f t="shared" si="303"/>
        <v>0</v>
      </c>
      <c r="W633" s="123">
        <f t="shared" si="304"/>
        <v>0</v>
      </c>
      <c r="X633" s="122">
        <f t="shared" si="305"/>
        <v>0</v>
      </c>
      <c r="Y633" s="123">
        <f t="shared" si="306"/>
        <v>0</v>
      </c>
      <c r="Z633" s="122">
        <f t="shared" si="307"/>
        <v>0</v>
      </c>
      <c r="AA633" s="123">
        <f t="shared" si="308"/>
        <v>0</v>
      </c>
      <c r="AB633" s="122">
        <f t="shared" si="309"/>
        <v>0</v>
      </c>
      <c r="AD633" s="3" t="str">
        <f t="shared" si="310"/>
        <v>False</v>
      </c>
      <c r="AE633" s="3" t="str">
        <f t="shared" si="311"/>
        <v>true</v>
      </c>
      <c r="AF633" s="3" t="e">
        <f>VLOOKUP(C633,#REF!,2,FALSE)</f>
        <v>#REF!</v>
      </c>
      <c r="AG633" s="3" t="e">
        <f t="shared" si="312"/>
        <v>#REF!</v>
      </c>
      <c r="AH633" s="3">
        <f t="shared" si="313"/>
        <v>0</v>
      </c>
      <c r="AI633" s="3">
        <f t="shared" si="314"/>
        <v>0</v>
      </c>
      <c r="AJ633" s="3">
        <f t="shared" si="315"/>
        <v>0</v>
      </c>
      <c r="AL633" s="3">
        <f t="shared" si="316"/>
        <v>0</v>
      </c>
      <c r="AM633" s="3">
        <f t="shared" si="317"/>
        <v>0</v>
      </c>
      <c r="AN633" s="3">
        <f t="shared" si="318"/>
        <v>0</v>
      </c>
      <c r="AO633" s="3">
        <f t="shared" si="319"/>
        <v>0</v>
      </c>
      <c r="AP633" s="3">
        <f t="shared" si="320"/>
        <v>0</v>
      </c>
      <c r="AQ633" s="3">
        <f t="shared" si="321"/>
        <v>0</v>
      </c>
      <c r="AS633" s="3" t="e">
        <f t="shared" si="322"/>
        <v>#REF!</v>
      </c>
      <c r="AU633" s="3" t="e">
        <f t="shared" si="323"/>
        <v>#NAME?</v>
      </c>
      <c r="AW633" s="3">
        <f t="shared" si="324"/>
        <v>0</v>
      </c>
      <c r="AX633" s="3">
        <f t="shared" si="325"/>
        <v>0</v>
      </c>
      <c r="AY633" s="3">
        <f t="shared" si="326"/>
        <v>0</v>
      </c>
      <c r="AZ633" s="3">
        <f t="shared" si="327"/>
        <v>0</v>
      </c>
      <c r="BA633" s="3">
        <f t="shared" si="328"/>
        <v>0</v>
      </c>
      <c r="BB633" s="3">
        <f t="shared" si="329"/>
        <v>0</v>
      </c>
    </row>
    <row r="634" spans="2:54" x14ac:dyDescent="0.35">
      <c r="B634" s="14">
        <v>607</v>
      </c>
      <c r="C634" s="13"/>
      <c r="D634" s="13"/>
      <c r="E634" s="130"/>
      <c r="F634" s="130"/>
      <c r="G634" s="129" t="str">
        <f t="shared" si="297"/>
        <v/>
      </c>
      <c r="H634" s="128"/>
      <c r="I634" s="189"/>
      <c r="J634" s="128"/>
      <c r="K634" s="127"/>
      <c r="L634" s="127"/>
      <c r="M634" s="126"/>
      <c r="N634" s="7"/>
      <c r="O634" s="6"/>
      <c r="P634" s="6"/>
      <c r="Q634" s="125" t="str">
        <f t="shared" si="298"/>
        <v/>
      </c>
      <c r="R634" s="124" t="str">
        <f t="shared" si="299"/>
        <v/>
      </c>
      <c r="S634" s="123">
        <f t="shared" si="300"/>
        <v>0</v>
      </c>
      <c r="T634" s="122">
        <f t="shared" si="301"/>
        <v>0</v>
      </c>
      <c r="U634" s="123">
        <f t="shared" si="302"/>
        <v>0</v>
      </c>
      <c r="V634" s="122">
        <f t="shared" si="303"/>
        <v>0</v>
      </c>
      <c r="W634" s="123">
        <f t="shared" si="304"/>
        <v>0</v>
      </c>
      <c r="X634" s="122">
        <f t="shared" si="305"/>
        <v>0</v>
      </c>
      <c r="Y634" s="123">
        <f t="shared" si="306"/>
        <v>0</v>
      </c>
      <c r="Z634" s="122">
        <f t="shared" si="307"/>
        <v>0</v>
      </c>
      <c r="AA634" s="123">
        <f t="shared" si="308"/>
        <v>0</v>
      </c>
      <c r="AB634" s="122">
        <f t="shared" si="309"/>
        <v>0</v>
      </c>
      <c r="AD634" s="3" t="str">
        <f t="shared" si="310"/>
        <v>False</v>
      </c>
      <c r="AE634" s="3" t="str">
        <f t="shared" si="311"/>
        <v>true</v>
      </c>
      <c r="AF634" s="3" t="e">
        <f>VLOOKUP(C634,#REF!,2,FALSE)</f>
        <v>#REF!</v>
      </c>
      <c r="AG634" s="3" t="e">
        <f t="shared" si="312"/>
        <v>#REF!</v>
      </c>
      <c r="AH634" s="3">
        <f t="shared" si="313"/>
        <v>0</v>
      </c>
      <c r="AI634" s="3">
        <f t="shared" si="314"/>
        <v>0</v>
      </c>
      <c r="AJ634" s="3">
        <f t="shared" si="315"/>
        <v>0</v>
      </c>
      <c r="AL634" s="3">
        <f t="shared" si="316"/>
        <v>0</v>
      </c>
      <c r="AM634" s="3">
        <f t="shared" si="317"/>
        <v>0</v>
      </c>
      <c r="AN634" s="3">
        <f t="shared" si="318"/>
        <v>0</v>
      </c>
      <c r="AO634" s="3">
        <f t="shared" si="319"/>
        <v>0</v>
      </c>
      <c r="AP634" s="3">
        <f t="shared" si="320"/>
        <v>0</v>
      </c>
      <c r="AQ634" s="3">
        <f t="shared" si="321"/>
        <v>0</v>
      </c>
      <c r="AS634" s="3" t="e">
        <f t="shared" si="322"/>
        <v>#REF!</v>
      </c>
      <c r="AU634" s="3" t="e">
        <f t="shared" si="323"/>
        <v>#NAME?</v>
      </c>
      <c r="AW634" s="3">
        <f t="shared" si="324"/>
        <v>0</v>
      </c>
      <c r="AX634" s="3">
        <f t="shared" si="325"/>
        <v>0</v>
      </c>
      <c r="AY634" s="3">
        <f t="shared" si="326"/>
        <v>0</v>
      </c>
      <c r="AZ634" s="3">
        <f t="shared" si="327"/>
        <v>0</v>
      </c>
      <c r="BA634" s="3">
        <f t="shared" si="328"/>
        <v>0</v>
      </c>
      <c r="BB634" s="3">
        <f t="shared" si="329"/>
        <v>0</v>
      </c>
    </row>
    <row r="635" spans="2:54" x14ac:dyDescent="0.35">
      <c r="B635" s="14">
        <v>608</v>
      </c>
      <c r="C635" s="13"/>
      <c r="D635" s="13"/>
      <c r="E635" s="130"/>
      <c r="F635" s="130"/>
      <c r="G635" s="129" t="str">
        <f t="shared" si="297"/>
        <v/>
      </c>
      <c r="H635" s="128"/>
      <c r="I635" s="189"/>
      <c r="J635" s="128"/>
      <c r="K635" s="127"/>
      <c r="L635" s="127"/>
      <c r="M635" s="126"/>
      <c r="N635" s="7"/>
      <c r="O635" s="6"/>
      <c r="P635" s="6"/>
      <c r="Q635" s="125" t="str">
        <f t="shared" si="298"/>
        <v/>
      </c>
      <c r="R635" s="124" t="str">
        <f t="shared" si="299"/>
        <v/>
      </c>
      <c r="S635" s="123">
        <f t="shared" si="300"/>
        <v>0</v>
      </c>
      <c r="T635" s="122">
        <f t="shared" si="301"/>
        <v>0</v>
      </c>
      <c r="U635" s="123">
        <f t="shared" si="302"/>
        <v>0</v>
      </c>
      <c r="V635" s="122">
        <f t="shared" si="303"/>
        <v>0</v>
      </c>
      <c r="W635" s="123">
        <f t="shared" si="304"/>
        <v>0</v>
      </c>
      <c r="X635" s="122">
        <f t="shared" si="305"/>
        <v>0</v>
      </c>
      <c r="Y635" s="123">
        <f t="shared" si="306"/>
        <v>0</v>
      </c>
      <c r="Z635" s="122">
        <f t="shared" si="307"/>
        <v>0</v>
      </c>
      <c r="AA635" s="123">
        <f t="shared" si="308"/>
        <v>0</v>
      </c>
      <c r="AB635" s="122">
        <f t="shared" si="309"/>
        <v>0</v>
      </c>
      <c r="AD635" s="3" t="str">
        <f t="shared" si="310"/>
        <v>False</v>
      </c>
      <c r="AE635" s="3" t="str">
        <f t="shared" si="311"/>
        <v>true</v>
      </c>
      <c r="AF635" s="3" t="e">
        <f>VLOOKUP(C635,#REF!,2,FALSE)</f>
        <v>#REF!</v>
      </c>
      <c r="AG635" s="3" t="e">
        <f t="shared" si="312"/>
        <v>#REF!</v>
      </c>
      <c r="AH635" s="3">
        <f t="shared" si="313"/>
        <v>0</v>
      </c>
      <c r="AI635" s="3">
        <f t="shared" si="314"/>
        <v>0</v>
      </c>
      <c r="AJ635" s="3">
        <f t="shared" si="315"/>
        <v>0</v>
      </c>
      <c r="AL635" s="3">
        <f t="shared" si="316"/>
        <v>0</v>
      </c>
      <c r="AM635" s="3">
        <f t="shared" si="317"/>
        <v>0</v>
      </c>
      <c r="AN635" s="3">
        <f t="shared" si="318"/>
        <v>0</v>
      </c>
      <c r="AO635" s="3">
        <f t="shared" si="319"/>
        <v>0</v>
      </c>
      <c r="AP635" s="3">
        <f t="shared" si="320"/>
        <v>0</v>
      </c>
      <c r="AQ635" s="3">
        <f t="shared" si="321"/>
        <v>0</v>
      </c>
      <c r="AS635" s="3" t="e">
        <f t="shared" si="322"/>
        <v>#REF!</v>
      </c>
      <c r="AU635" s="3" t="e">
        <f t="shared" si="323"/>
        <v>#NAME?</v>
      </c>
      <c r="AW635" s="3">
        <f t="shared" si="324"/>
        <v>0</v>
      </c>
      <c r="AX635" s="3">
        <f t="shared" si="325"/>
        <v>0</v>
      </c>
      <c r="AY635" s="3">
        <f t="shared" si="326"/>
        <v>0</v>
      </c>
      <c r="AZ635" s="3">
        <f t="shared" si="327"/>
        <v>0</v>
      </c>
      <c r="BA635" s="3">
        <f t="shared" si="328"/>
        <v>0</v>
      </c>
      <c r="BB635" s="3">
        <f t="shared" si="329"/>
        <v>0</v>
      </c>
    </row>
    <row r="636" spans="2:54" x14ac:dyDescent="0.35">
      <c r="B636" s="14">
        <v>609</v>
      </c>
      <c r="C636" s="13"/>
      <c r="D636" s="13"/>
      <c r="E636" s="130"/>
      <c r="F636" s="130"/>
      <c r="G636" s="129" t="str">
        <f t="shared" si="297"/>
        <v/>
      </c>
      <c r="H636" s="128"/>
      <c r="I636" s="189"/>
      <c r="J636" s="128"/>
      <c r="K636" s="127"/>
      <c r="L636" s="127"/>
      <c r="M636" s="126"/>
      <c r="N636" s="7"/>
      <c r="O636" s="6"/>
      <c r="P636" s="6"/>
      <c r="Q636" s="125" t="str">
        <f t="shared" si="298"/>
        <v/>
      </c>
      <c r="R636" s="124" t="str">
        <f t="shared" si="299"/>
        <v/>
      </c>
      <c r="S636" s="123">
        <f t="shared" si="300"/>
        <v>0</v>
      </c>
      <c r="T636" s="122">
        <f t="shared" si="301"/>
        <v>0</v>
      </c>
      <c r="U636" s="123">
        <f t="shared" si="302"/>
        <v>0</v>
      </c>
      <c r="V636" s="122">
        <f t="shared" si="303"/>
        <v>0</v>
      </c>
      <c r="W636" s="123">
        <f t="shared" si="304"/>
        <v>0</v>
      </c>
      <c r="X636" s="122">
        <f t="shared" si="305"/>
        <v>0</v>
      </c>
      <c r="Y636" s="123">
        <f t="shared" si="306"/>
        <v>0</v>
      </c>
      <c r="Z636" s="122">
        <f t="shared" si="307"/>
        <v>0</v>
      </c>
      <c r="AA636" s="123">
        <f t="shared" si="308"/>
        <v>0</v>
      </c>
      <c r="AB636" s="122">
        <f t="shared" si="309"/>
        <v>0</v>
      </c>
      <c r="AD636" s="3" t="str">
        <f t="shared" si="310"/>
        <v>False</v>
      </c>
      <c r="AE636" s="3" t="str">
        <f t="shared" si="311"/>
        <v>true</v>
      </c>
      <c r="AF636" s="3" t="e">
        <f>VLOOKUP(C636,#REF!,2,FALSE)</f>
        <v>#REF!</v>
      </c>
      <c r="AG636" s="3" t="e">
        <f t="shared" si="312"/>
        <v>#REF!</v>
      </c>
      <c r="AH636" s="3">
        <f t="shared" si="313"/>
        <v>0</v>
      </c>
      <c r="AI636" s="3">
        <f t="shared" si="314"/>
        <v>0</v>
      </c>
      <c r="AJ636" s="3">
        <f t="shared" si="315"/>
        <v>0</v>
      </c>
      <c r="AL636" s="3">
        <f t="shared" si="316"/>
        <v>0</v>
      </c>
      <c r="AM636" s="3">
        <f t="shared" si="317"/>
        <v>0</v>
      </c>
      <c r="AN636" s="3">
        <f t="shared" si="318"/>
        <v>0</v>
      </c>
      <c r="AO636" s="3">
        <f t="shared" si="319"/>
        <v>0</v>
      </c>
      <c r="AP636" s="3">
        <f t="shared" si="320"/>
        <v>0</v>
      </c>
      <c r="AQ636" s="3">
        <f t="shared" si="321"/>
        <v>0</v>
      </c>
      <c r="AS636" s="3" t="e">
        <f t="shared" si="322"/>
        <v>#REF!</v>
      </c>
      <c r="AU636" s="3" t="e">
        <f t="shared" si="323"/>
        <v>#NAME?</v>
      </c>
      <c r="AW636" s="3">
        <f t="shared" si="324"/>
        <v>0</v>
      </c>
      <c r="AX636" s="3">
        <f t="shared" si="325"/>
        <v>0</v>
      </c>
      <c r="AY636" s="3">
        <f t="shared" si="326"/>
        <v>0</v>
      </c>
      <c r="AZ636" s="3">
        <f t="shared" si="327"/>
        <v>0</v>
      </c>
      <c r="BA636" s="3">
        <f t="shared" si="328"/>
        <v>0</v>
      </c>
      <c r="BB636" s="3">
        <f t="shared" si="329"/>
        <v>0</v>
      </c>
    </row>
    <row r="637" spans="2:54" x14ac:dyDescent="0.35">
      <c r="B637" s="14">
        <v>610</v>
      </c>
      <c r="C637" s="13"/>
      <c r="D637" s="13"/>
      <c r="E637" s="130"/>
      <c r="F637" s="130"/>
      <c r="G637" s="129" t="str">
        <f t="shared" si="297"/>
        <v/>
      </c>
      <c r="H637" s="128"/>
      <c r="I637" s="189"/>
      <c r="J637" s="128"/>
      <c r="K637" s="127"/>
      <c r="L637" s="127"/>
      <c r="M637" s="126"/>
      <c r="N637" s="7"/>
      <c r="O637" s="6"/>
      <c r="P637" s="6"/>
      <c r="Q637" s="125" t="str">
        <f t="shared" si="298"/>
        <v/>
      </c>
      <c r="R637" s="124" t="str">
        <f t="shared" si="299"/>
        <v/>
      </c>
      <c r="S637" s="123">
        <f t="shared" si="300"/>
        <v>0</v>
      </c>
      <c r="T637" s="122">
        <f t="shared" si="301"/>
        <v>0</v>
      </c>
      <c r="U637" s="123">
        <f t="shared" si="302"/>
        <v>0</v>
      </c>
      <c r="V637" s="122">
        <f t="shared" si="303"/>
        <v>0</v>
      </c>
      <c r="W637" s="123">
        <f t="shared" si="304"/>
        <v>0</v>
      </c>
      <c r="X637" s="122">
        <f t="shared" si="305"/>
        <v>0</v>
      </c>
      <c r="Y637" s="123">
        <f t="shared" si="306"/>
        <v>0</v>
      </c>
      <c r="Z637" s="122">
        <f t="shared" si="307"/>
        <v>0</v>
      </c>
      <c r="AA637" s="123">
        <f t="shared" si="308"/>
        <v>0</v>
      </c>
      <c r="AB637" s="122">
        <f t="shared" si="309"/>
        <v>0</v>
      </c>
      <c r="AD637" s="3" t="str">
        <f t="shared" si="310"/>
        <v>False</v>
      </c>
      <c r="AE637" s="3" t="str">
        <f t="shared" si="311"/>
        <v>true</v>
      </c>
      <c r="AF637" s="3" t="e">
        <f>VLOOKUP(C637,#REF!,2,FALSE)</f>
        <v>#REF!</v>
      </c>
      <c r="AG637" s="3" t="e">
        <f t="shared" si="312"/>
        <v>#REF!</v>
      </c>
      <c r="AH637" s="3">
        <f t="shared" si="313"/>
        <v>0</v>
      </c>
      <c r="AI637" s="3">
        <f t="shared" si="314"/>
        <v>0</v>
      </c>
      <c r="AJ637" s="3">
        <f t="shared" si="315"/>
        <v>0</v>
      </c>
      <c r="AL637" s="3">
        <f t="shared" si="316"/>
        <v>0</v>
      </c>
      <c r="AM637" s="3">
        <f t="shared" si="317"/>
        <v>0</v>
      </c>
      <c r="AN637" s="3">
        <f t="shared" si="318"/>
        <v>0</v>
      </c>
      <c r="AO637" s="3">
        <f t="shared" si="319"/>
        <v>0</v>
      </c>
      <c r="AP637" s="3">
        <f t="shared" si="320"/>
        <v>0</v>
      </c>
      <c r="AQ637" s="3">
        <f t="shared" si="321"/>
        <v>0</v>
      </c>
      <c r="AS637" s="3" t="e">
        <f t="shared" si="322"/>
        <v>#REF!</v>
      </c>
      <c r="AU637" s="3" t="e">
        <f t="shared" si="323"/>
        <v>#NAME?</v>
      </c>
      <c r="AW637" s="3">
        <f t="shared" si="324"/>
        <v>0</v>
      </c>
      <c r="AX637" s="3">
        <f t="shared" si="325"/>
        <v>0</v>
      </c>
      <c r="AY637" s="3">
        <f t="shared" si="326"/>
        <v>0</v>
      </c>
      <c r="AZ637" s="3">
        <f t="shared" si="327"/>
        <v>0</v>
      </c>
      <c r="BA637" s="3">
        <f t="shared" si="328"/>
        <v>0</v>
      </c>
      <c r="BB637" s="3">
        <f t="shared" si="329"/>
        <v>0</v>
      </c>
    </row>
    <row r="638" spans="2:54" x14ac:dyDescent="0.35">
      <c r="B638" s="14">
        <v>611</v>
      </c>
      <c r="C638" s="13"/>
      <c r="D638" s="13"/>
      <c r="E638" s="130"/>
      <c r="F638" s="130"/>
      <c r="G638" s="129" t="str">
        <f t="shared" si="297"/>
        <v/>
      </c>
      <c r="H638" s="128"/>
      <c r="I638" s="189"/>
      <c r="J638" s="128"/>
      <c r="K638" s="127"/>
      <c r="L638" s="127"/>
      <c r="M638" s="126"/>
      <c r="N638" s="7"/>
      <c r="O638" s="6"/>
      <c r="P638" s="6"/>
      <c r="Q638" s="125" t="str">
        <f t="shared" si="298"/>
        <v/>
      </c>
      <c r="R638" s="124" t="str">
        <f t="shared" si="299"/>
        <v/>
      </c>
      <c r="S638" s="123">
        <f t="shared" si="300"/>
        <v>0</v>
      </c>
      <c r="T638" s="122">
        <f t="shared" si="301"/>
        <v>0</v>
      </c>
      <c r="U638" s="123">
        <f t="shared" si="302"/>
        <v>0</v>
      </c>
      <c r="V638" s="122">
        <f t="shared" si="303"/>
        <v>0</v>
      </c>
      <c r="W638" s="123">
        <f t="shared" si="304"/>
        <v>0</v>
      </c>
      <c r="X638" s="122">
        <f t="shared" si="305"/>
        <v>0</v>
      </c>
      <c r="Y638" s="123">
        <f t="shared" si="306"/>
        <v>0</v>
      </c>
      <c r="Z638" s="122">
        <f t="shared" si="307"/>
        <v>0</v>
      </c>
      <c r="AA638" s="123">
        <f t="shared" si="308"/>
        <v>0</v>
      </c>
      <c r="AB638" s="122">
        <f t="shared" si="309"/>
        <v>0</v>
      </c>
      <c r="AD638" s="3" t="str">
        <f t="shared" si="310"/>
        <v>False</v>
      </c>
      <c r="AE638" s="3" t="str">
        <f t="shared" si="311"/>
        <v>true</v>
      </c>
      <c r="AF638" s="3" t="e">
        <f>VLOOKUP(C638,#REF!,2,FALSE)</f>
        <v>#REF!</v>
      </c>
      <c r="AG638" s="3" t="e">
        <f t="shared" si="312"/>
        <v>#REF!</v>
      </c>
      <c r="AH638" s="3">
        <f t="shared" si="313"/>
        <v>0</v>
      </c>
      <c r="AI638" s="3">
        <f t="shared" si="314"/>
        <v>0</v>
      </c>
      <c r="AJ638" s="3">
        <f t="shared" si="315"/>
        <v>0</v>
      </c>
      <c r="AL638" s="3">
        <f t="shared" si="316"/>
        <v>0</v>
      </c>
      <c r="AM638" s="3">
        <f t="shared" si="317"/>
        <v>0</v>
      </c>
      <c r="AN638" s="3">
        <f t="shared" si="318"/>
        <v>0</v>
      </c>
      <c r="AO638" s="3">
        <f t="shared" si="319"/>
        <v>0</v>
      </c>
      <c r="AP638" s="3">
        <f t="shared" si="320"/>
        <v>0</v>
      </c>
      <c r="AQ638" s="3">
        <f t="shared" si="321"/>
        <v>0</v>
      </c>
      <c r="AS638" s="3" t="e">
        <f t="shared" si="322"/>
        <v>#REF!</v>
      </c>
      <c r="AU638" s="3" t="e">
        <f t="shared" si="323"/>
        <v>#NAME?</v>
      </c>
      <c r="AW638" s="3">
        <f t="shared" si="324"/>
        <v>0</v>
      </c>
      <c r="AX638" s="3">
        <f t="shared" si="325"/>
        <v>0</v>
      </c>
      <c r="AY638" s="3">
        <f t="shared" si="326"/>
        <v>0</v>
      </c>
      <c r="AZ638" s="3">
        <f t="shared" si="327"/>
        <v>0</v>
      </c>
      <c r="BA638" s="3">
        <f t="shared" si="328"/>
        <v>0</v>
      </c>
      <c r="BB638" s="3">
        <f t="shared" si="329"/>
        <v>0</v>
      </c>
    </row>
    <row r="639" spans="2:54" x14ac:dyDescent="0.35">
      <c r="B639" s="14">
        <v>612</v>
      </c>
      <c r="C639" s="13"/>
      <c r="D639" s="13"/>
      <c r="E639" s="130"/>
      <c r="F639" s="130"/>
      <c r="G639" s="129" t="str">
        <f t="shared" si="297"/>
        <v/>
      </c>
      <c r="H639" s="128"/>
      <c r="I639" s="189"/>
      <c r="J639" s="128"/>
      <c r="K639" s="127"/>
      <c r="L639" s="127"/>
      <c r="M639" s="126"/>
      <c r="N639" s="7"/>
      <c r="O639" s="6"/>
      <c r="P639" s="6"/>
      <c r="Q639" s="125" t="str">
        <f t="shared" si="298"/>
        <v/>
      </c>
      <c r="R639" s="124" t="str">
        <f t="shared" si="299"/>
        <v/>
      </c>
      <c r="S639" s="123">
        <f t="shared" si="300"/>
        <v>0</v>
      </c>
      <c r="T639" s="122">
        <f t="shared" si="301"/>
        <v>0</v>
      </c>
      <c r="U639" s="123">
        <f t="shared" si="302"/>
        <v>0</v>
      </c>
      <c r="V639" s="122">
        <f t="shared" si="303"/>
        <v>0</v>
      </c>
      <c r="W639" s="123">
        <f t="shared" si="304"/>
        <v>0</v>
      </c>
      <c r="X639" s="122">
        <f t="shared" si="305"/>
        <v>0</v>
      </c>
      <c r="Y639" s="123">
        <f t="shared" si="306"/>
        <v>0</v>
      </c>
      <c r="Z639" s="122">
        <f t="shared" si="307"/>
        <v>0</v>
      </c>
      <c r="AA639" s="123">
        <f t="shared" si="308"/>
        <v>0</v>
      </c>
      <c r="AB639" s="122">
        <f t="shared" si="309"/>
        <v>0</v>
      </c>
      <c r="AD639" s="3" t="str">
        <f t="shared" si="310"/>
        <v>False</v>
      </c>
      <c r="AE639" s="3" t="str">
        <f t="shared" si="311"/>
        <v>true</v>
      </c>
      <c r="AF639" s="3" t="e">
        <f>VLOOKUP(C639,#REF!,2,FALSE)</f>
        <v>#REF!</v>
      </c>
      <c r="AG639" s="3" t="e">
        <f t="shared" si="312"/>
        <v>#REF!</v>
      </c>
      <c r="AH639" s="3">
        <f t="shared" si="313"/>
        <v>0</v>
      </c>
      <c r="AI639" s="3">
        <f t="shared" si="314"/>
        <v>0</v>
      </c>
      <c r="AJ639" s="3">
        <f t="shared" si="315"/>
        <v>0</v>
      </c>
      <c r="AL639" s="3">
        <f t="shared" si="316"/>
        <v>0</v>
      </c>
      <c r="AM639" s="3">
        <f t="shared" si="317"/>
        <v>0</v>
      </c>
      <c r="AN639" s="3">
        <f t="shared" si="318"/>
        <v>0</v>
      </c>
      <c r="AO639" s="3">
        <f t="shared" si="319"/>
        <v>0</v>
      </c>
      <c r="AP639" s="3">
        <f t="shared" si="320"/>
        <v>0</v>
      </c>
      <c r="AQ639" s="3">
        <f t="shared" si="321"/>
        <v>0</v>
      </c>
      <c r="AS639" s="3" t="e">
        <f t="shared" si="322"/>
        <v>#REF!</v>
      </c>
      <c r="AU639" s="3" t="e">
        <f t="shared" si="323"/>
        <v>#NAME?</v>
      </c>
      <c r="AW639" s="3">
        <f t="shared" si="324"/>
        <v>0</v>
      </c>
      <c r="AX639" s="3">
        <f t="shared" si="325"/>
        <v>0</v>
      </c>
      <c r="AY639" s="3">
        <f t="shared" si="326"/>
        <v>0</v>
      </c>
      <c r="AZ639" s="3">
        <f t="shared" si="327"/>
        <v>0</v>
      </c>
      <c r="BA639" s="3">
        <f t="shared" si="328"/>
        <v>0</v>
      </c>
      <c r="BB639" s="3">
        <f t="shared" si="329"/>
        <v>0</v>
      </c>
    </row>
    <row r="640" spans="2:54" x14ac:dyDescent="0.35">
      <c r="B640" s="14">
        <v>613</v>
      </c>
      <c r="C640" s="13"/>
      <c r="D640" s="13"/>
      <c r="E640" s="130"/>
      <c r="F640" s="130"/>
      <c r="G640" s="129" t="str">
        <f t="shared" si="297"/>
        <v/>
      </c>
      <c r="H640" s="128"/>
      <c r="I640" s="189"/>
      <c r="J640" s="128"/>
      <c r="K640" s="127"/>
      <c r="L640" s="127"/>
      <c r="M640" s="126"/>
      <c r="N640" s="7"/>
      <c r="O640" s="6"/>
      <c r="P640" s="6"/>
      <c r="Q640" s="125" t="str">
        <f t="shared" si="298"/>
        <v/>
      </c>
      <c r="R640" s="124" t="str">
        <f t="shared" si="299"/>
        <v/>
      </c>
      <c r="S640" s="123">
        <f t="shared" si="300"/>
        <v>0</v>
      </c>
      <c r="T640" s="122">
        <f t="shared" si="301"/>
        <v>0</v>
      </c>
      <c r="U640" s="123">
        <f t="shared" si="302"/>
        <v>0</v>
      </c>
      <c r="V640" s="122">
        <f t="shared" si="303"/>
        <v>0</v>
      </c>
      <c r="W640" s="123">
        <f t="shared" si="304"/>
        <v>0</v>
      </c>
      <c r="X640" s="122">
        <f t="shared" si="305"/>
        <v>0</v>
      </c>
      <c r="Y640" s="123">
        <f t="shared" si="306"/>
        <v>0</v>
      </c>
      <c r="Z640" s="122">
        <f t="shared" si="307"/>
        <v>0</v>
      </c>
      <c r="AA640" s="123">
        <f t="shared" si="308"/>
        <v>0</v>
      </c>
      <c r="AB640" s="122">
        <f t="shared" si="309"/>
        <v>0</v>
      </c>
      <c r="AD640" s="3" t="str">
        <f t="shared" si="310"/>
        <v>False</v>
      </c>
      <c r="AE640" s="3" t="str">
        <f t="shared" si="311"/>
        <v>true</v>
      </c>
      <c r="AF640" s="3" t="e">
        <f>VLOOKUP(C640,#REF!,2,FALSE)</f>
        <v>#REF!</v>
      </c>
      <c r="AG640" s="3" t="e">
        <f t="shared" si="312"/>
        <v>#REF!</v>
      </c>
      <c r="AH640" s="3">
        <f t="shared" si="313"/>
        <v>0</v>
      </c>
      <c r="AI640" s="3">
        <f t="shared" si="314"/>
        <v>0</v>
      </c>
      <c r="AJ640" s="3">
        <f t="shared" si="315"/>
        <v>0</v>
      </c>
      <c r="AL640" s="3">
        <f t="shared" si="316"/>
        <v>0</v>
      </c>
      <c r="AM640" s="3">
        <f t="shared" si="317"/>
        <v>0</v>
      </c>
      <c r="AN640" s="3">
        <f t="shared" si="318"/>
        <v>0</v>
      </c>
      <c r="AO640" s="3">
        <f t="shared" si="319"/>
        <v>0</v>
      </c>
      <c r="AP640" s="3">
        <f t="shared" si="320"/>
        <v>0</v>
      </c>
      <c r="AQ640" s="3">
        <f t="shared" si="321"/>
        <v>0</v>
      </c>
      <c r="AS640" s="3" t="e">
        <f t="shared" si="322"/>
        <v>#REF!</v>
      </c>
      <c r="AU640" s="3" t="e">
        <f t="shared" si="323"/>
        <v>#NAME?</v>
      </c>
      <c r="AW640" s="3">
        <f t="shared" si="324"/>
        <v>0</v>
      </c>
      <c r="AX640" s="3">
        <f t="shared" si="325"/>
        <v>0</v>
      </c>
      <c r="AY640" s="3">
        <f t="shared" si="326"/>
        <v>0</v>
      </c>
      <c r="AZ640" s="3">
        <f t="shared" si="327"/>
        <v>0</v>
      </c>
      <c r="BA640" s="3">
        <f t="shared" si="328"/>
        <v>0</v>
      </c>
      <c r="BB640" s="3">
        <f t="shared" si="329"/>
        <v>0</v>
      </c>
    </row>
    <row r="641" spans="2:54" x14ac:dyDescent="0.35">
      <c r="B641" s="14">
        <v>614</v>
      </c>
      <c r="C641" s="13"/>
      <c r="D641" s="13"/>
      <c r="E641" s="130"/>
      <c r="F641" s="130"/>
      <c r="G641" s="129" t="str">
        <f t="shared" si="297"/>
        <v/>
      </c>
      <c r="H641" s="128"/>
      <c r="I641" s="189"/>
      <c r="J641" s="128"/>
      <c r="K641" s="127"/>
      <c r="L641" s="127"/>
      <c r="M641" s="126"/>
      <c r="N641" s="7"/>
      <c r="O641" s="6"/>
      <c r="P641" s="6"/>
      <c r="Q641" s="125" t="str">
        <f t="shared" si="298"/>
        <v/>
      </c>
      <c r="R641" s="124" t="str">
        <f t="shared" si="299"/>
        <v/>
      </c>
      <c r="S641" s="123">
        <f t="shared" si="300"/>
        <v>0</v>
      </c>
      <c r="T641" s="122">
        <f t="shared" si="301"/>
        <v>0</v>
      </c>
      <c r="U641" s="123">
        <f t="shared" si="302"/>
        <v>0</v>
      </c>
      <c r="V641" s="122">
        <f t="shared" si="303"/>
        <v>0</v>
      </c>
      <c r="W641" s="123">
        <f t="shared" si="304"/>
        <v>0</v>
      </c>
      <c r="X641" s="122">
        <f t="shared" si="305"/>
        <v>0</v>
      </c>
      <c r="Y641" s="123">
        <f t="shared" si="306"/>
        <v>0</v>
      </c>
      <c r="Z641" s="122">
        <f t="shared" si="307"/>
        <v>0</v>
      </c>
      <c r="AA641" s="123">
        <f t="shared" si="308"/>
        <v>0</v>
      </c>
      <c r="AB641" s="122">
        <f t="shared" si="309"/>
        <v>0</v>
      </c>
      <c r="AD641" s="3" t="str">
        <f t="shared" si="310"/>
        <v>False</v>
      </c>
      <c r="AE641" s="3" t="str">
        <f t="shared" si="311"/>
        <v>true</v>
      </c>
      <c r="AF641" s="3" t="e">
        <f>VLOOKUP(C641,#REF!,2,FALSE)</f>
        <v>#REF!</v>
      </c>
      <c r="AG641" s="3" t="e">
        <f t="shared" si="312"/>
        <v>#REF!</v>
      </c>
      <c r="AH641" s="3">
        <f t="shared" si="313"/>
        <v>0</v>
      </c>
      <c r="AI641" s="3">
        <f t="shared" si="314"/>
        <v>0</v>
      </c>
      <c r="AJ641" s="3">
        <f t="shared" si="315"/>
        <v>0</v>
      </c>
      <c r="AL641" s="3">
        <f t="shared" si="316"/>
        <v>0</v>
      </c>
      <c r="AM641" s="3">
        <f t="shared" si="317"/>
        <v>0</v>
      </c>
      <c r="AN641" s="3">
        <f t="shared" si="318"/>
        <v>0</v>
      </c>
      <c r="AO641" s="3">
        <f t="shared" si="319"/>
        <v>0</v>
      </c>
      <c r="AP641" s="3">
        <f t="shared" si="320"/>
        <v>0</v>
      </c>
      <c r="AQ641" s="3">
        <f t="shared" si="321"/>
        <v>0</v>
      </c>
      <c r="AS641" s="3" t="e">
        <f t="shared" si="322"/>
        <v>#REF!</v>
      </c>
      <c r="AU641" s="3" t="e">
        <f t="shared" si="323"/>
        <v>#NAME?</v>
      </c>
      <c r="AW641" s="3">
        <f t="shared" si="324"/>
        <v>0</v>
      </c>
      <c r="AX641" s="3">
        <f t="shared" si="325"/>
        <v>0</v>
      </c>
      <c r="AY641" s="3">
        <f t="shared" si="326"/>
        <v>0</v>
      </c>
      <c r="AZ641" s="3">
        <f t="shared" si="327"/>
        <v>0</v>
      </c>
      <c r="BA641" s="3">
        <f t="shared" si="328"/>
        <v>0</v>
      </c>
      <c r="BB641" s="3">
        <f t="shared" si="329"/>
        <v>0</v>
      </c>
    </row>
    <row r="642" spans="2:54" x14ac:dyDescent="0.35">
      <c r="B642" s="14">
        <v>615</v>
      </c>
      <c r="C642" s="13"/>
      <c r="D642" s="13"/>
      <c r="E642" s="130"/>
      <c r="F642" s="130"/>
      <c r="G642" s="129" t="str">
        <f t="shared" si="297"/>
        <v/>
      </c>
      <c r="H642" s="128"/>
      <c r="I642" s="189"/>
      <c r="J642" s="128"/>
      <c r="K642" s="127"/>
      <c r="L642" s="127"/>
      <c r="M642" s="126"/>
      <c r="N642" s="7"/>
      <c r="O642" s="6"/>
      <c r="P642" s="6"/>
      <c r="Q642" s="125" t="str">
        <f t="shared" si="298"/>
        <v/>
      </c>
      <c r="R642" s="124" t="str">
        <f t="shared" si="299"/>
        <v/>
      </c>
      <c r="S642" s="123">
        <f t="shared" si="300"/>
        <v>0</v>
      </c>
      <c r="T642" s="122">
        <f t="shared" si="301"/>
        <v>0</v>
      </c>
      <c r="U642" s="123">
        <f t="shared" si="302"/>
        <v>0</v>
      </c>
      <c r="V642" s="122">
        <f t="shared" si="303"/>
        <v>0</v>
      </c>
      <c r="W642" s="123">
        <f t="shared" si="304"/>
        <v>0</v>
      </c>
      <c r="X642" s="122">
        <f t="shared" si="305"/>
        <v>0</v>
      </c>
      <c r="Y642" s="123">
        <f t="shared" si="306"/>
        <v>0</v>
      </c>
      <c r="Z642" s="122">
        <f t="shared" si="307"/>
        <v>0</v>
      </c>
      <c r="AA642" s="123">
        <f t="shared" si="308"/>
        <v>0</v>
      </c>
      <c r="AB642" s="122">
        <f t="shared" si="309"/>
        <v>0</v>
      </c>
      <c r="AD642" s="3" t="str">
        <f t="shared" si="310"/>
        <v>False</v>
      </c>
      <c r="AE642" s="3" t="str">
        <f t="shared" si="311"/>
        <v>true</v>
      </c>
      <c r="AF642" s="3" t="e">
        <f>VLOOKUP(C642,#REF!,2,FALSE)</f>
        <v>#REF!</v>
      </c>
      <c r="AG642" s="3" t="e">
        <f t="shared" si="312"/>
        <v>#REF!</v>
      </c>
      <c r="AH642" s="3">
        <f t="shared" si="313"/>
        <v>0</v>
      </c>
      <c r="AI642" s="3">
        <f t="shared" si="314"/>
        <v>0</v>
      </c>
      <c r="AJ642" s="3">
        <f t="shared" si="315"/>
        <v>0</v>
      </c>
      <c r="AL642" s="3">
        <f t="shared" si="316"/>
        <v>0</v>
      </c>
      <c r="AM642" s="3">
        <f t="shared" si="317"/>
        <v>0</v>
      </c>
      <c r="AN642" s="3">
        <f t="shared" si="318"/>
        <v>0</v>
      </c>
      <c r="AO642" s="3">
        <f t="shared" si="319"/>
        <v>0</v>
      </c>
      <c r="AP642" s="3">
        <f t="shared" si="320"/>
        <v>0</v>
      </c>
      <c r="AQ642" s="3">
        <f t="shared" si="321"/>
        <v>0</v>
      </c>
      <c r="AS642" s="3" t="e">
        <f t="shared" si="322"/>
        <v>#REF!</v>
      </c>
      <c r="AU642" s="3" t="e">
        <f t="shared" si="323"/>
        <v>#NAME?</v>
      </c>
      <c r="AW642" s="3">
        <f t="shared" si="324"/>
        <v>0</v>
      </c>
      <c r="AX642" s="3">
        <f t="shared" si="325"/>
        <v>0</v>
      </c>
      <c r="AY642" s="3">
        <f t="shared" si="326"/>
        <v>0</v>
      </c>
      <c r="AZ642" s="3">
        <f t="shared" si="327"/>
        <v>0</v>
      </c>
      <c r="BA642" s="3">
        <f t="shared" si="328"/>
        <v>0</v>
      </c>
      <c r="BB642" s="3">
        <f t="shared" si="329"/>
        <v>0</v>
      </c>
    </row>
    <row r="643" spans="2:54" x14ac:dyDescent="0.35">
      <c r="B643" s="14">
        <v>616</v>
      </c>
      <c r="C643" s="13"/>
      <c r="D643" s="13"/>
      <c r="E643" s="130"/>
      <c r="F643" s="130"/>
      <c r="G643" s="129" t="str">
        <f t="shared" si="297"/>
        <v/>
      </c>
      <c r="H643" s="128"/>
      <c r="I643" s="189"/>
      <c r="J643" s="128"/>
      <c r="K643" s="127"/>
      <c r="L643" s="127"/>
      <c r="M643" s="126"/>
      <c r="N643" s="7"/>
      <c r="O643" s="6"/>
      <c r="P643" s="6"/>
      <c r="Q643" s="125" t="str">
        <f t="shared" si="298"/>
        <v/>
      </c>
      <c r="R643" s="124" t="str">
        <f t="shared" si="299"/>
        <v/>
      </c>
      <c r="S643" s="123">
        <f t="shared" si="300"/>
        <v>0</v>
      </c>
      <c r="T643" s="122">
        <f t="shared" si="301"/>
        <v>0</v>
      </c>
      <c r="U643" s="123">
        <f t="shared" si="302"/>
        <v>0</v>
      </c>
      <c r="V643" s="122">
        <f t="shared" si="303"/>
        <v>0</v>
      </c>
      <c r="W643" s="123">
        <f t="shared" si="304"/>
        <v>0</v>
      </c>
      <c r="X643" s="122">
        <f t="shared" si="305"/>
        <v>0</v>
      </c>
      <c r="Y643" s="123">
        <f t="shared" si="306"/>
        <v>0</v>
      </c>
      <c r="Z643" s="122">
        <f t="shared" si="307"/>
        <v>0</v>
      </c>
      <c r="AA643" s="123">
        <f t="shared" si="308"/>
        <v>0</v>
      </c>
      <c r="AB643" s="122">
        <f t="shared" si="309"/>
        <v>0</v>
      </c>
      <c r="AD643" s="3" t="str">
        <f t="shared" si="310"/>
        <v>False</v>
      </c>
      <c r="AE643" s="3" t="str">
        <f t="shared" si="311"/>
        <v>true</v>
      </c>
      <c r="AF643" s="3" t="e">
        <f>VLOOKUP(C643,#REF!,2,FALSE)</f>
        <v>#REF!</v>
      </c>
      <c r="AG643" s="3" t="e">
        <f t="shared" si="312"/>
        <v>#REF!</v>
      </c>
      <c r="AH643" s="3">
        <f t="shared" si="313"/>
        <v>0</v>
      </c>
      <c r="AI643" s="3">
        <f t="shared" si="314"/>
        <v>0</v>
      </c>
      <c r="AJ643" s="3">
        <f t="shared" si="315"/>
        <v>0</v>
      </c>
      <c r="AL643" s="3">
        <f t="shared" si="316"/>
        <v>0</v>
      </c>
      <c r="AM643" s="3">
        <f t="shared" si="317"/>
        <v>0</v>
      </c>
      <c r="AN643" s="3">
        <f t="shared" si="318"/>
        <v>0</v>
      </c>
      <c r="AO643" s="3">
        <f t="shared" si="319"/>
        <v>0</v>
      </c>
      <c r="AP643" s="3">
        <f t="shared" si="320"/>
        <v>0</v>
      </c>
      <c r="AQ643" s="3">
        <f t="shared" si="321"/>
        <v>0</v>
      </c>
      <c r="AS643" s="3" t="e">
        <f t="shared" si="322"/>
        <v>#REF!</v>
      </c>
      <c r="AU643" s="3" t="e">
        <f t="shared" si="323"/>
        <v>#NAME?</v>
      </c>
      <c r="AW643" s="3">
        <f t="shared" si="324"/>
        <v>0</v>
      </c>
      <c r="AX643" s="3">
        <f t="shared" si="325"/>
        <v>0</v>
      </c>
      <c r="AY643" s="3">
        <f t="shared" si="326"/>
        <v>0</v>
      </c>
      <c r="AZ643" s="3">
        <f t="shared" si="327"/>
        <v>0</v>
      </c>
      <c r="BA643" s="3">
        <f t="shared" si="328"/>
        <v>0</v>
      </c>
      <c r="BB643" s="3">
        <f t="shared" si="329"/>
        <v>0</v>
      </c>
    </row>
    <row r="644" spans="2:54" x14ac:dyDescent="0.35">
      <c r="B644" s="14">
        <v>617</v>
      </c>
      <c r="C644" s="13"/>
      <c r="D644" s="13"/>
      <c r="E644" s="130"/>
      <c r="F644" s="130"/>
      <c r="G644" s="129" t="str">
        <f t="shared" si="297"/>
        <v/>
      </c>
      <c r="H644" s="128"/>
      <c r="I644" s="189"/>
      <c r="J644" s="128"/>
      <c r="K644" s="127"/>
      <c r="L644" s="127"/>
      <c r="M644" s="126"/>
      <c r="N644" s="7"/>
      <c r="O644" s="6"/>
      <c r="P644" s="6"/>
      <c r="Q644" s="125" t="str">
        <f t="shared" si="298"/>
        <v/>
      </c>
      <c r="R644" s="124" t="str">
        <f t="shared" si="299"/>
        <v/>
      </c>
      <c r="S644" s="123">
        <f t="shared" si="300"/>
        <v>0</v>
      </c>
      <c r="T644" s="122">
        <f t="shared" si="301"/>
        <v>0</v>
      </c>
      <c r="U644" s="123">
        <f t="shared" si="302"/>
        <v>0</v>
      </c>
      <c r="V644" s="122">
        <f t="shared" si="303"/>
        <v>0</v>
      </c>
      <c r="W644" s="123">
        <f t="shared" si="304"/>
        <v>0</v>
      </c>
      <c r="X644" s="122">
        <f t="shared" si="305"/>
        <v>0</v>
      </c>
      <c r="Y644" s="123">
        <f t="shared" si="306"/>
        <v>0</v>
      </c>
      <c r="Z644" s="122">
        <f t="shared" si="307"/>
        <v>0</v>
      </c>
      <c r="AA644" s="123">
        <f t="shared" si="308"/>
        <v>0</v>
      </c>
      <c r="AB644" s="122">
        <f t="shared" si="309"/>
        <v>0</v>
      </c>
      <c r="AD644" s="3" t="str">
        <f t="shared" si="310"/>
        <v>False</v>
      </c>
      <c r="AE644" s="3" t="str">
        <f t="shared" si="311"/>
        <v>true</v>
      </c>
      <c r="AF644" s="3" t="e">
        <f>VLOOKUP(C644,#REF!,2,FALSE)</f>
        <v>#REF!</v>
      </c>
      <c r="AG644" s="3" t="e">
        <f t="shared" si="312"/>
        <v>#REF!</v>
      </c>
      <c r="AH644" s="3">
        <f t="shared" si="313"/>
        <v>0</v>
      </c>
      <c r="AI644" s="3">
        <f t="shared" si="314"/>
        <v>0</v>
      </c>
      <c r="AJ644" s="3">
        <f t="shared" si="315"/>
        <v>0</v>
      </c>
      <c r="AL644" s="3">
        <f t="shared" si="316"/>
        <v>0</v>
      </c>
      <c r="AM644" s="3">
        <f t="shared" si="317"/>
        <v>0</v>
      </c>
      <c r="AN644" s="3">
        <f t="shared" si="318"/>
        <v>0</v>
      </c>
      <c r="AO644" s="3">
        <f t="shared" si="319"/>
        <v>0</v>
      </c>
      <c r="AP644" s="3">
        <f t="shared" si="320"/>
        <v>0</v>
      </c>
      <c r="AQ644" s="3">
        <f t="shared" si="321"/>
        <v>0</v>
      </c>
      <c r="AS644" s="3" t="e">
        <f t="shared" si="322"/>
        <v>#REF!</v>
      </c>
      <c r="AU644" s="3" t="e">
        <f t="shared" si="323"/>
        <v>#NAME?</v>
      </c>
      <c r="AW644" s="3">
        <f t="shared" si="324"/>
        <v>0</v>
      </c>
      <c r="AX644" s="3">
        <f t="shared" si="325"/>
        <v>0</v>
      </c>
      <c r="AY644" s="3">
        <f t="shared" si="326"/>
        <v>0</v>
      </c>
      <c r="AZ644" s="3">
        <f t="shared" si="327"/>
        <v>0</v>
      </c>
      <c r="BA644" s="3">
        <f t="shared" si="328"/>
        <v>0</v>
      </c>
      <c r="BB644" s="3">
        <f t="shared" si="329"/>
        <v>0</v>
      </c>
    </row>
    <row r="645" spans="2:54" x14ac:dyDescent="0.35">
      <c r="B645" s="14">
        <v>618</v>
      </c>
      <c r="C645" s="13"/>
      <c r="D645" s="13"/>
      <c r="E645" s="130"/>
      <c r="F645" s="130"/>
      <c r="G645" s="129" t="str">
        <f t="shared" si="297"/>
        <v/>
      </c>
      <c r="H645" s="128"/>
      <c r="I645" s="189"/>
      <c r="J645" s="128"/>
      <c r="K645" s="127"/>
      <c r="L645" s="127"/>
      <c r="M645" s="126"/>
      <c r="N645" s="7"/>
      <c r="O645" s="6"/>
      <c r="P645" s="6"/>
      <c r="Q645" s="125" t="str">
        <f t="shared" si="298"/>
        <v/>
      </c>
      <c r="R645" s="124" t="str">
        <f t="shared" si="299"/>
        <v/>
      </c>
      <c r="S645" s="123">
        <f t="shared" si="300"/>
        <v>0</v>
      </c>
      <c r="T645" s="122">
        <f t="shared" si="301"/>
        <v>0</v>
      </c>
      <c r="U645" s="123">
        <f t="shared" si="302"/>
        <v>0</v>
      </c>
      <c r="V645" s="122">
        <f t="shared" si="303"/>
        <v>0</v>
      </c>
      <c r="W645" s="123">
        <f t="shared" si="304"/>
        <v>0</v>
      </c>
      <c r="X645" s="122">
        <f t="shared" si="305"/>
        <v>0</v>
      </c>
      <c r="Y645" s="123">
        <f t="shared" si="306"/>
        <v>0</v>
      </c>
      <c r="Z645" s="122">
        <f t="shared" si="307"/>
        <v>0</v>
      </c>
      <c r="AA645" s="123">
        <f t="shared" si="308"/>
        <v>0</v>
      </c>
      <c r="AB645" s="122">
        <f t="shared" si="309"/>
        <v>0</v>
      </c>
      <c r="AD645" s="3" t="str">
        <f t="shared" si="310"/>
        <v>False</v>
      </c>
      <c r="AE645" s="3" t="str">
        <f t="shared" si="311"/>
        <v>true</v>
      </c>
      <c r="AF645" s="3" t="e">
        <f>VLOOKUP(C645,#REF!,2,FALSE)</f>
        <v>#REF!</v>
      </c>
      <c r="AG645" s="3" t="e">
        <f t="shared" si="312"/>
        <v>#REF!</v>
      </c>
      <c r="AH645" s="3">
        <f t="shared" si="313"/>
        <v>0</v>
      </c>
      <c r="AI645" s="3">
        <f t="shared" si="314"/>
        <v>0</v>
      </c>
      <c r="AJ645" s="3">
        <f t="shared" si="315"/>
        <v>0</v>
      </c>
      <c r="AL645" s="3">
        <f t="shared" si="316"/>
        <v>0</v>
      </c>
      <c r="AM645" s="3">
        <f t="shared" si="317"/>
        <v>0</v>
      </c>
      <c r="AN645" s="3">
        <f t="shared" si="318"/>
        <v>0</v>
      </c>
      <c r="AO645" s="3">
        <f t="shared" si="319"/>
        <v>0</v>
      </c>
      <c r="AP645" s="3">
        <f t="shared" si="320"/>
        <v>0</v>
      </c>
      <c r="AQ645" s="3">
        <f t="shared" si="321"/>
        <v>0</v>
      </c>
      <c r="AS645" s="3" t="e">
        <f t="shared" si="322"/>
        <v>#REF!</v>
      </c>
      <c r="AU645" s="3" t="e">
        <f t="shared" si="323"/>
        <v>#NAME?</v>
      </c>
      <c r="AW645" s="3">
        <f t="shared" si="324"/>
        <v>0</v>
      </c>
      <c r="AX645" s="3">
        <f t="shared" si="325"/>
        <v>0</v>
      </c>
      <c r="AY645" s="3">
        <f t="shared" si="326"/>
        <v>0</v>
      </c>
      <c r="AZ645" s="3">
        <f t="shared" si="327"/>
        <v>0</v>
      </c>
      <c r="BA645" s="3">
        <f t="shared" si="328"/>
        <v>0</v>
      </c>
      <c r="BB645" s="3">
        <f t="shared" si="329"/>
        <v>0</v>
      </c>
    </row>
    <row r="646" spans="2:54" x14ac:dyDescent="0.35">
      <c r="B646" s="14">
        <v>619</v>
      </c>
      <c r="C646" s="13"/>
      <c r="D646" s="13"/>
      <c r="E646" s="130"/>
      <c r="F646" s="130"/>
      <c r="G646" s="129" t="str">
        <f t="shared" si="297"/>
        <v/>
      </c>
      <c r="H646" s="128"/>
      <c r="I646" s="189"/>
      <c r="J646" s="128"/>
      <c r="K646" s="127"/>
      <c r="L646" s="127"/>
      <c r="M646" s="126"/>
      <c r="N646" s="7"/>
      <c r="O646" s="6"/>
      <c r="P646" s="6"/>
      <c r="Q646" s="125" t="str">
        <f t="shared" si="298"/>
        <v/>
      </c>
      <c r="R646" s="124" t="str">
        <f t="shared" si="299"/>
        <v/>
      </c>
      <c r="S646" s="123">
        <f t="shared" si="300"/>
        <v>0</v>
      </c>
      <c r="T646" s="122">
        <f t="shared" si="301"/>
        <v>0</v>
      </c>
      <c r="U646" s="123">
        <f t="shared" si="302"/>
        <v>0</v>
      </c>
      <c r="V646" s="122">
        <f t="shared" si="303"/>
        <v>0</v>
      </c>
      <c r="W646" s="123">
        <f t="shared" si="304"/>
        <v>0</v>
      </c>
      <c r="X646" s="122">
        <f t="shared" si="305"/>
        <v>0</v>
      </c>
      <c r="Y646" s="123">
        <f t="shared" si="306"/>
        <v>0</v>
      </c>
      <c r="Z646" s="122">
        <f t="shared" si="307"/>
        <v>0</v>
      </c>
      <c r="AA646" s="123">
        <f t="shared" si="308"/>
        <v>0</v>
      </c>
      <c r="AB646" s="122">
        <f t="shared" si="309"/>
        <v>0</v>
      </c>
      <c r="AD646" s="3" t="str">
        <f t="shared" si="310"/>
        <v>False</v>
      </c>
      <c r="AE646" s="3" t="str">
        <f t="shared" si="311"/>
        <v>true</v>
      </c>
      <c r="AF646" s="3" t="e">
        <f>VLOOKUP(C646,#REF!,2,FALSE)</f>
        <v>#REF!</v>
      </c>
      <c r="AG646" s="3" t="e">
        <f t="shared" si="312"/>
        <v>#REF!</v>
      </c>
      <c r="AH646" s="3">
        <f t="shared" si="313"/>
        <v>0</v>
      </c>
      <c r="AI646" s="3">
        <f t="shared" si="314"/>
        <v>0</v>
      </c>
      <c r="AJ646" s="3">
        <f t="shared" si="315"/>
        <v>0</v>
      </c>
      <c r="AL646" s="3">
        <f t="shared" si="316"/>
        <v>0</v>
      </c>
      <c r="AM646" s="3">
        <f t="shared" si="317"/>
        <v>0</v>
      </c>
      <c r="AN646" s="3">
        <f t="shared" si="318"/>
        <v>0</v>
      </c>
      <c r="AO646" s="3">
        <f t="shared" si="319"/>
        <v>0</v>
      </c>
      <c r="AP646" s="3">
        <f t="shared" si="320"/>
        <v>0</v>
      </c>
      <c r="AQ646" s="3">
        <f t="shared" si="321"/>
        <v>0</v>
      </c>
      <c r="AS646" s="3" t="e">
        <f t="shared" si="322"/>
        <v>#REF!</v>
      </c>
      <c r="AU646" s="3" t="e">
        <f t="shared" si="323"/>
        <v>#NAME?</v>
      </c>
      <c r="AW646" s="3">
        <f t="shared" si="324"/>
        <v>0</v>
      </c>
      <c r="AX646" s="3">
        <f t="shared" si="325"/>
        <v>0</v>
      </c>
      <c r="AY646" s="3">
        <f t="shared" si="326"/>
        <v>0</v>
      </c>
      <c r="AZ646" s="3">
        <f t="shared" si="327"/>
        <v>0</v>
      </c>
      <c r="BA646" s="3">
        <f t="shared" si="328"/>
        <v>0</v>
      </c>
      <c r="BB646" s="3">
        <f t="shared" si="329"/>
        <v>0</v>
      </c>
    </row>
    <row r="647" spans="2:54" x14ac:dyDescent="0.35">
      <c r="B647" s="14">
        <v>620</v>
      </c>
      <c r="C647" s="13"/>
      <c r="D647" s="13"/>
      <c r="E647" s="130"/>
      <c r="F647" s="130"/>
      <c r="G647" s="129" t="str">
        <f t="shared" si="297"/>
        <v/>
      </c>
      <c r="H647" s="128"/>
      <c r="I647" s="189"/>
      <c r="J647" s="128"/>
      <c r="K647" s="127"/>
      <c r="L647" s="127"/>
      <c r="M647" s="126"/>
      <c r="N647" s="7"/>
      <c r="O647" s="6"/>
      <c r="P647" s="6"/>
      <c r="Q647" s="125" t="str">
        <f t="shared" si="298"/>
        <v/>
      </c>
      <c r="R647" s="124" t="str">
        <f t="shared" si="299"/>
        <v/>
      </c>
      <c r="S647" s="123">
        <f t="shared" si="300"/>
        <v>0</v>
      </c>
      <c r="T647" s="122">
        <f t="shared" si="301"/>
        <v>0</v>
      </c>
      <c r="U647" s="123">
        <f t="shared" si="302"/>
        <v>0</v>
      </c>
      <c r="V647" s="122">
        <f t="shared" si="303"/>
        <v>0</v>
      </c>
      <c r="W647" s="123">
        <f t="shared" si="304"/>
        <v>0</v>
      </c>
      <c r="X647" s="122">
        <f t="shared" si="305"/>
        <v>0</v>
      </c>
      <c r="Y647" s="123">
        <f t="shared" si="306"/>
        <v>0</v>
      </c>
      <c r="Z647" s="122">
        <f t="shared" si="307"/>
        <v>0</v>
      </c>
      <c r="AA647" s="123">
        <f t="shared" si="308"/>
        <v>0</v>
      </c>
      <c r="AB647" s="122">
        <f t="shared" si="309"/>
        <v>0</v>
      </c>
      <c r="AD647" s="3" t="str">
        <f t="shared" si="310"/>
        <v>False</v>
      </c>
      <c r="AE647" s="3" t="str">
        <f t="shared" si="311"/>
        <v>true</v>
      </c>
      <c r="AF647" s="3" t="e">
        <f>VLOOKUP(C647,#REF!,2,FALSE)</f>
        <v>#REF!</v>
      </c>
      <c r="AG647" s="3" t="e">
        <f t="shared" si="312"/>
        <v>#REF!</v>
      </c>
      <c r="AH647" s="3">
        <f t="shared" si="313"/>
        <v>0</v>
      </c>
      <c r="AI647" s="3">
        <f t="shared" si="314"/>
        <v>0</v>
      </c>
      <c r="AJ647" s="3">
        <f t="shared" si="315"/>
        <v>0</v>
      </c>
      <c r="AL647" s="3">
        <f t="shared" si="316"/>
        <v>0</v>
      </c>
      <c r="AM647" s="3">
        <f t="shared" si="317"/>
        <v>0</v>
      </c>
      <c r="AN647" s="3">
        <f t="shared" si="318"/>
        <v>0</v>
      </c>
      <c r="AO647" s="3">
        <f t="shared" si="319"/>
        <v>0</v>
      </c>
      <c r="AP647" s="3">
        <f t="shared" si="320"/>
        <v>0</v>
      </c>
      <c r="AQ647" s="3">
        <f t="shared" si="321"/>
        <v>0</v>
      </c>
      <c r="AS647" s="3" t="e">
        <f t="shared" si="322"/>
        <v>#REF!</v>
      </c>
      <c r="AU647" s="3" t="e">
        <f t="shared" si="323"/>
        <v>#NAME?</v>
      </c>
      <c r="AW647" s="3">
        <f t="shared" si="324"/>
        <v>0</v>
      </c>
      <c r="AX647" s="3">
        <f t="shared" si="325"/>
        <v>0</v>
      </c>
      <c r="AY647" s="3">
        <f t="shared" si="326"/>
        <v>0</v>
      </c>
      <c r="AZ647" s="3">
        <f t="shared" si="327"/>
        <v>0</v>
      </c>
      <c r="BA647" s="3">
        <f t="shared" si="328"/>
        <v>0</v>
      </c>
      <c r="BB647" s="3">
        <f t="shared" si="329"/>
        <v>0</v>
      </c>
    </row>
    <row r="648" spans="2:54" x14ac:dyDescent="0.35">
      <c r="B648" s="14">
        <v>621</v>
      </c>
      <c r="C648" s="13"/>
      <c r="D648" s="13"/>
      <c r="E648" s="130"/>
      <c r="F648" s="130"/>
      <c r="G648" s="129" t="str">
        <f t="shared" si="297"/>
        <v/>
      </c>
      <c r="H648" s="128"/>
      <c r="I648" s="189"/>
      <c r="J648" s="128"/>
      <c r="K648" s="127"/>
      <c r="L648" s="127"/>
      <c r="M648" s="126"/>
      <c r="N648" s="7"/>
      <c r="O648" s="6"/>
      <c r="P648" s="6"/>
      <c r="Q648" s="125" t="str">
        <f t="shared" si="298"/>
        <v/>
      </c>
      <c r="R648" s="124" t="str">
        <f t="shared" si="299"/>
        <v/>
      </c>
      <c r="S648" s="123">
        <f t="shared" si="300"/>
        <v>0</v>
      </c>
      <c r="T648" s="122">
        <f t="shared" si="301"/>
        <v>0</v>
      </c>
      <c r="U648" s="123">
        <f t="shared" si="302"/>
        <v>0</v>
      </c>
      <c r="V648" s="122">
        <f t="shared" si="303"/>
        <v>0</v>
      </c>
      <c r="W648" s="123">
        <f t="shared" si="304"/>
        <v>0</v>
      </c>
      <c r="X648" s="122">
        <f t="shared" si="305"/>
        <v>0</v>
      </c>
      <c r="Y648" s="123">
        <f t="shared" si="306"/>
        <v>0</v>
      </c>
      <c r="Z648" s="122">
        <f t="shared" si="307"/>
        <v>0</v>
      </c>
      <c r="AA648" s="123">
        <f t="shared" si="308"/>
        <v>0</v>
      </c>
      <c r="AB648" s="122">
        <f t="shared" si="309"/>
        <v>0</v>
      </c>
      <c r="AD648" s="3" t="str">
        <f t="shared" si="310"/>
        <v>False</v>
      </c>
      <c r="AE648" s="3" t="str">
        <f t="shared" si="311"/>
        <v>true</v>
      </c>
      <c r="AF648" s="3" t="e">
        <f>VLOOKUP(C648,#REF!,2,FALSE)</f>
        <v>#REF!</v>
      </c>
      <c r="AG648" s="3" t="e">
        <f t="shared" si="312"/>
        <v>#REF!</v>
      </c>
      <c r="AH648" s="3">
        <f t="shared" si="313"/>
        <v>0</v>
      </c>
      <c r="AI648" s="3">
        <f t="shared" si="314"/>
        <v>0</v>
      </c>
      <c r="AJ648" s="3">
        <f t="shared" si="315"/>
        <v>0</v>
      </c>
      <c r="AL648" s="3">
        <f t="shared" si="316"/>
        <v>0</v>
      </c>
      <c r="AM648" s="3">
        <f t="shared" si="317"/>
        <v>0</v>
      </c>
      <c r="AN648" s="3">
        <f t="shared" si="318"/>
        <v>0</v>
      </c>
      <c r="AO648" s="3">
        <f t="shared" si="319"/>
        <v>0</v>
      </c>
      <c r="AP648" s="3">
        <f t="shared" si="320"/>
        <v>0</v>
      </c>
      <c r="AQ648" s="3">
        <f t="shared" si="321"/>
        <v>0</v>
      </c>
      <c r="AS648" s="3" t="e">
        <f t="shared" si="322"/>
        <v>#REF!</v>
      </c>
      <c r="AU648" s="3" t="e">
        <f t="shared" si="323"/>
        <v>#NAME?</v>
      </c>
      <c r="AW648" s="3">
        <f t="shared" si="324"/>
        <v>0</v>
      </c>
      <c r="AX648" s="3">
        <f t="shared" si="325"/>
        <v>0</v>
      </c>
      <c r="AY648" s="3">
        <f t="shared" si="326"/>
        <v>0</v>
      </c>
      <c r="AZ648" s="3">
        <f t="shared" si="327"/>
        <v>0</v>
      </c>
      <c r="BA648" s="3">
        <f t="shared" si="328"/>
        <v>0</v>
      </c>
      <c r="BB648" s="3">
        <f t="shared" si="329"/>
        <v>0</v>
      </c>
    </row>
    <row r="649" spans="2:54" x14ac:dyDescent="0.35">
      <c r="B649" s="14">
        <v>622</v>
      </c>
      <c r="C649" s="13"/>
      <c r="D649" s="13"/>
      <c r="E649" s="130"/>
      <c r="F649" s="130"/>
      <c r="G649" s="129" t="str">
        <f t="shared" si="297"/>
        <v/>
      </c>
      <c r="H649" s="128"/>
      <c r="I649" s="189"/>
      <c r="J649" s="128"/>
      <c r="K649" s="127"/>
      <c r="L649" s="127"/>
      <c r="M649" s="126"/>
      <c r="N649" s="7"/>
      <c r="O649" s="6"/>
      <c r="P649" s="6"/>
      <c r="Q649" s="125" t="str">
        <f t="shared" si="298"/>
        <v/>
      </c>
      <c r="R649" s="124" t="str">
        <f t="shared" si="299"/>
        <v/>
      </c>
      <c r="S649" s="123">
        <f t="shared" si="300"/>
        <v>0</v>
      </c>
      <c r="T649" s="122">
        <f t="shared" si="301"/>
        <v>0</v>
      </c>
      <c r="U649" s="123">
        <f t="shared" si="302"/>
        <v>0</v>
      </c>
      <c r="V649" s="122">
        <f t="shared" si="303"/>
        <v>0</v>
      </c>
      <c r="W649" s="123">
        <f t="shared" si="304"/>
        <v>0</v>
      </c>
      <c r="X649" s="122">
        <f t="shared" si="305"/>
        <v>0</v>
      </c>
      <c r="Y649" s="123">
        <f t="shared" si="306"/>
        <v>0</v>
      </c>
      <c r="Z649" s="122">
        <f t="shared" si="307"/>
        <v>0</v>
      </c>
      <c r="AA649" s="123">
        <f t="shared" si="308"/>
        <v>0</v>
      </c>
      <c r="AB649" s="122">
        <f t="shared" si="309"/>
        <v>0</v>
      </c>
      <c r="AD649" s="3" t="str">
        <f t="shared" si="310"/>
        <v>False</v>
      </c>
      <c r="AE649" s="3" t="str">
        <f t="shared" si="311"/>
        <v>true</v>
      </c>
      <c r="AF649" s="3" t="e">
        <f>VLOOKUP(C649,#REF!,2,FALSE)</f>
        <v>#REF!</v>
      </c>
      <c r="AG649" s="3" t="e">
        <f t="shared" si="312"/>
        <v>#REF!</v>
      </c>
      <c r="AH649" s="3">
        <f t="shared" si="313"/>
        <v>0</v>
      </c>
      <c r="AI649" s="3">
        <f t="shared" si="314"/>
        <v>0</v>
      </c>
      <c r="AJ649" s="3">
        <f t="shared" si="315"/>
        <v>0</v>
      </c>
      <c r="AL649" s="3">
        <f t="shared" si="316"/>
        <v>0</v>
      </c>
      <c r="AM649" s="3">
        <f t="shared" si="317"/>
        <v>0</v>
      </c>
      <c r="AN649" s="3">
        <f t="shared" si="318"/>
        <v>0</v>
      </c>
      <c r="AO649" s="3">
        <f t="shared" si="319"/>
        <v>0</v>
      </c>
      <c r="AP649" s="3">
        <f t="shared" si="320"/>
        <v>0</v>
      </c>
      <c r="AQ649" s="3">
        <f t="shared" si="321"/>
        <v>0</v>
      </c>
      <c r="AS649" s="3" t="e">
        <f t="shared" si="322"/>
        <v>#REF!</v>
      </c>
      <c r="AU649" s="3" t="e">
        <f t="shared" si="323"/>
        <v>#NAME?</v>
      </c>
      <c r="AW649" s="3">
        <f t="shared" si="324"/>
        <v>0</v>
      </c>
      <c r="AX649" s="3">
        <f t="shared" si="325"/>
        <v>0</v>
      </c>
      <c r="AY649" s="3">
        <f t="shared" si="326"/>
        <v>0</v>
      </c>
      <c r="AZ649" s="3">
        <f t="shared" si="327"/>
        <v>0</v>
      </c>
      <c r="BA649" s="3">
        <f t="shared" si="328"/>
        <v>0</v>
      </c>
      <c r="BB649" s="3">
        <f t="shared" si="329"/>
        <v>0</v>
      </c>
    </row>
    <row r="650" spans="2:54" x14ac:dyDescent="0.35">
      <c r="B650" s="14">
        <v>623</v>
      </c>
      <c r="C650" s="13"/>
      <c r="D650" s="13"/>
      <c r="E650" s="130"/>
      <c r="F650" s="130"/>
      <c r="G650" s="129" t="str">
        <f t="shared" si="297"/>
        <v/>
      </c>
      <c r="H650" s="128"/>
      <c r="I650" s="189"/>
      <c r="J650" s="128"/>
      <c r="K650" s="127"/>
      <c r="L650" s="127"/>
      <c r="M650" s="126"/>
      <c r="N650" s="7"/>
      <c r="O650" s="6"/>
      <c r="P650" s="6"/>
      <c r="Q650" s="125" t="str">
        <f t="shared" si="298"/>
        <v/>
      </c>
      <c r="R650" s="124" t="str">
        <f t="shared" si="299"/>
        <v/>
      </c>
      <c r="S650" s="123">
        <f t="shared" si="300"/>
        <v>0</v>
      </c>
      <c r="T650" s="122">
        <f t="shared" si="301"/>
        <v>0</v>
      </c>
      <c r="U650" s="123">
        <f t="shared" si="302"/>
        <v>0</v>
      </c>
      <c r="V650" s="122">
        <f t="shared" si="303"/>
        <v>0</v>
      </c>
      <c r="W650" s="123">
        <f t="shared" si="304"/>
        <v>0</v>
      </c>
      <c r="X650" s="122">
        <f t="shared" si="305"/>
        <v>0</v>
      </c>
      <c r="Y650" s="123">
        <f t="shared" si="306"/>
        <v>0</v>
      </c>
      <c r="Z650" s="122">
        <f t="shared" si="307"/>
        <v>0</v>
      </c>
      <c r="AA650" s="123">
        <f t="shared" si="308"/>
        <v>0</v>
      </c>
      <c r="AB650" s="122">
        <f t="shared" si="309"/>
        <v>0</v>
      </c>
      <c r="AD650" s="3" t="str">
        <f t="shared" si="310"/>
        <v>False</v>
      </c>
      <c r="AE650" s="3" t="str">
        <f t="shared" si="311"/>
        <v>true</v>
      </c>
      <c r="AF650" s="3" t="e">
        <f>VLOOKUP(C650,#REF!,2,FALSE)</f>
        <v>#REF!</v>
      </c>
      <c r="AG650" s="3" t="e">
        <f t="shared" si="312"/>
        <v>#REF!</v>
      </c>
      <c r="AH650" s="3">
        <f t="shared" si="313"/>
        <v>0</v>
      </c>
      <c r="AI650" s="3">
        <f t="shared" si="314"/>
        <v>0</v>
      </c>
      <c r="AJ650" s="3">
        <f t="shared" si="315"/>
        <v>0</v>
      </c>
      <c r="AL650" s="3">
        <f t="shared" si="316"/>
        <v>0</v>
      </c>
      <c r="AM650" s="3">
        <f t="shared" si="317"/>
        <v>0</v>
      </c>
      <c r="AN650" s="3">
        <f t="shared" si="318"/>
        <v>0</v>
      </c>
      <c r="AO650" s="3">
        <f t="shared" si="319"/>
        <v>0</v>
      </c>
      <c r="AP650" s="3">
        <f t="shared" si="320"/>
        <v>0</v>
      </c>
      <c r="AQ650" s="3">
        <f t="shared" si="321"/>
        <v>0</v>
      </c>
      <c r="AS650" s="3" t="e">
        <f t="shared" si="322"/>
        <v>#REF!</v>
      </c>
      <c r="AU650" s="3" t="e">
        <f t="shared" si="323"/>
        <v>#NAME?</v>
      </c>
      <c r="AW650" s="3">
        <f t="shared" si="324"/>
        <v>0</v>
      </c>
      <c r="AX650" s="3">
        <f t="shared" si="325"/>
        <v>0</v>
      </c>
      <c r="AY650" s="3">
        <f t="shared" si="326"/>
        <v>0</v>
      </c>
      <c r="AZ650" s="3">
        <f t="shared" si="327"/>
        <v>0</v>
      </c>
      <c r="BA650" s="3">
        <f t="shared" si="328"/>
        <v>0</v>
      </c>
      <c r="BB650" s="3">
        <f t="shared" si="329"/>
        <v>0</v>
      </c>
    </row>
    <row r="651" spans="2:54" x14ac:dyDescent="0.35">
      <c r="B651" s="14">
        <v>624</v>
      </c>
      <c r="C651" s="13"/>
      <c r="D651" s="13"/>
      <c r="E651" s="130"/>
      <c r="F651" s="130"/>
      <c r="G651" s="129" t="str">
        <f t="shared" si="297"/>
        <v/>
      </c>
      <c r="H651" s="128"/>
      <c r="I651" s="189"/>
      <c r="J651" s="128"/>
      <c r="K651" s="127"/>
      <c r="L651" s="127"/>
      <c r="M651" s="126"/>
      <c r="N651" s="7"/>
      <c r="O651" s="6"/>
      <c r="P651" s="6"/>
      <c r="Q651" s="125" t="str">
        <f t="shared" si="298"/>
        <v/>
      </c>
      <c r="R651" s="124" t="str">
        <f t="shared" si="299"/>
        <v/>
      </c>
      <c r="S651" s="123">
        <f t="shared" si="300"/>
        <v>0</v>
      </c>
      <c r="T651" s="122">
        <f t="shared" si="301"/>
        <v>0</v>
      </c>
      <c r="U651" s="123">
        <f t="shared" si="302"/>
        <v>0</v>
      </c>
      <c r="V651" s="122">
        <f t="shared" si="303"/>
        <v>0</v>
      </c>
      <c r="W651" s="123">
        <f t="shared" si="304"/>
        <v>0</v>
      </c>
      <c r="X651" s="122">
        <f t="shared" si="305"/>
        <v>0</v>
      </c>
      <c r="Y651" s="123">
        <f t="shared" si="306"/>
        <v>0</v>
      </c>
      <c r="Z651" s="122">
        <f t="shared" si="307"/>
        <v>0</v>
      </c>
      <c r="AA651" s="123">
        <f t="shared" si="308"/>
        <v>0</v>
      </c>
      <c r="AB651" s="122">
        <f t="shared" si="309"/>
        <v>0</v>
      </c>
      <c r="AD651" s="3" t="str">
        <f t="shared" si="310"/>
        <v>False</v>
      </c>
      <c r="AE651" s="3" t="str">
        <f t="shared" si="311"/>
        <v>true</v>
      </c>
      <c r="AF651" s="3" t="e">
        <f>VLOOKUP(C651,#REF!,2,FALSE)</f>
        <v>#REF!</v>
      </c>
      <c r="AG651" s="3" t="e">
        <f t="shared" si="312"/>
        <v>#REF!</v>
      </c>
      <c r="AH651" s="3">
        <f t="shared" si="313"/>
        <v>0</v>
      </c>
      <c r="AI651" s="3">
        <f t="shared" si="314"/>
        <v>0</v>
      </c>
      <c r="AJ651" s="3">
        <f t="shared" si="315"/>
        <v>0</v>
      </c>
      <c r="AL651" s="3">
        <f t="shared" si="316"/>
        <v>0</v>
      </c>
      <c r="AM651" s="3">
        <f t="shared" si="317"/>
        <v>0</v>
      </c>
      <c r="AN651" s="3">
        <f t="shared" si="318"/>
        <v>0</v>
      </c>
      <c r="AO651" s="3">
        <f t="shared" si="319"/>
        <v>0</v>
      </c>
      <c r="AP651" s="3">
        <f t="shared" si="320"/>
        <v>0</v>
      </c>
      <c r="AQ651" s="3">
        <f t="shared" si="321"/>
        <v>0</v>
      </c>
      <c r="AS651" s="3" t="e">
        <f t="shared" si="322"/>
        <v>#REF!</v>
      </c>
      <c r="AU651" s="3" t="e">
        <f t="shared" si="323"/>
        <v>#NAME?</v>
      </c>
      <c r="AW651" s="3">
        <f t="shared" si="324"/>
        <v>0</v>
      </c>
      <c r="AX651" s="3">
        <f t="shared" si="325"/>
        <v>0</v>
      </c>
      <c r="AY651" s="3">
        <f t="shared" si="326"/>
        <v>0</v>
      </c>
      <c r="AZ651" s="3">
        <f t="shared" si="327"/>
        <v>0</v>
      </c>
      <c r="BA651" s="3">
        <f t="shared" si="328"/>
        <v>0</v>
      </c>
      <c r="BB651" s="3">
        <f t="shared" si="329"/>
        <v>0</v>
      </c>
    </row>
    <row r="652" spans="2:54" x14ac:dyDescent="0.35">
      <c r="B652" s="14">
        <v>625</v>
      </c>
      <c r="C652" s="13"/>
      <c r="D652" s="13"/>
      <c r="E652" s="130"/>
      <c r="F652" s="130"/>
      <c r="G652" s="129" t="str">
        <f t="shared" si="297"/>
        <v/>
      </c>
      <c r="H652" s="128"/>
      <c r="I652" s="189"/>
      <c r="J652" s="128"/>
      <c r="K652" s="127"/>
      <c r="L652" s="127"/>
      <c r="M652" s="126"/>
      <c r="N652" s="7"/>
      <c r="O652" s="6"/>
      <c r="P652" s="6"/>
      <c r="Q652" s="125" t="str">
        <f t="shared" si="298"/>
        <v/>
      </c>
      <c r="R652" s="124" t="str">
        <f t="shared" si="299"/>
        <v/>
      </c>
      <c r="S652" s="123">
        <f t="shared" si="300"/>
        <v>0</v>
      </c>
      <c r="T652" s="122">
        <f t="shared" si="301"/>
        <v>0</v>
      </c>
      <c r="U652" s="123">
        <f t="shared" si="302"/>
        <v>0</v>
      </c>
      <c r="V652" s="122">
        <f t="shared" si="303"/>
        <v>0</v>
      </c>
      <c r="W652" s="123">
        <f t="shared" si="304"/>
        <v>0</v>
      </c>
      <c r="X652" s="122">
        <f t="shared" si="305"/>
        <v>0</v>
      </c>
      <c r="Y652" s="123">
        <f t="shared" si="306"/>
        <v>0</v>
      </c>
      <c r="Z652" s="122">
        <f t="shared" si="307"/>
        <v>0</v>
      </c>
      <c r="AA652" s="123">
        <f t="shared" si="308"/>
        <v>0</v>
      </c>
      <c r="AB652" s="122">
        <f t="shared" si="309"/>
        <v>0</v>
      </c>
      <c r="AD652" s="3" t="str">
        <f t="shared" si="310"/>
        <v>False</v>
      </c>
      <c r="AE652" s="3" t="str">
        <f t="shared" si="311"/>
        <v>true</v>
      </c>
      <c r="AF652" s="3" t="e">
        <f>VLOOKUP(C652,#REF!,2,FALSE)</f>
        <v>#REF!</v>
      </c>
      <c r="AG652" s="3" t="e">
        <f t="shared" si="312"/>
        <v>#REF!</v>
      </c>
      <c r="AH652" s="3">
        <f t="shared" si="313"/>
        <v>0</v>
      </c>
      <c r="AI652" s="3">
        <f t="shared" si="314"/>
        <v>0</v>
      </c>
      <c r="AJ652" s="3">
        <f t="shared" si="315"/>
        <v>0</v>
      </c>
      <c r="AL652" s="3">
        <f t="shared" si="316"/>
        <v>0</v>
      </c>
      <c r="AM652" s="3">
        <f t="shared" si="317"/>
        <v>0</v>
      </c>
      <c r="AN652" s="3">
        <f t="shared" si="318"/>
        <v>0</v>
      </c>
      <c r="AO652" s="3">
        <f t="shared" si="319"/>
        <v>0</v>
      </c>
      <c r="AP652" s="3">
        <f t="shared" si="320"/>
        <v>0</v>
      </c>
      <c r="AQ652" s="3">
        <f t="shared" si="321"/>
        <v>0</v>
      </c>
      <c r="AS652" s="3" t="e">
        <f t="shared" si="322"/>
        <v>#REF!</v>
      </c>
      <c r="AU652" s="3" t="e">
        <f t="shared" si="323"/>
        <v>#NAME?</v>
      </c>
      <c r="AW652" s="3">
        <f t="shared" si="324"/>
        <v>0</v>
      </c>
      <c r="AX652" s="3">
        <f t="shared" si="325"/>
        <v>0</v>
      </c>
      <c r="AY652" s="3">
        <f t="shared" si="326"/>
        <v>0</v>
      </c>
      <c r="AZ652" s="3">
        <f t="shared" si="327"/>
        <v>0</v>
      </c>
      <c r="BA652" s="3">
        <f t="shared" si="328"/>
        <v>0</v>
      </c>
      <c r="BB652" s="3">
        <f t="shared" si="329"/>
        <v>0</v>
      </c>
    </row>
    <row r="653" spans="2:54" x14ac:dyDescent="0.35">
      <c r="B653" s="14">
        <v>626</v>
      </c>
      <c r="C653" s="13"/>
      <c r="D653" s="13"/>
      <c r="E653" s="130"/>
      <c r="F653" s="130"/>
      <c r="G653" s="129" t="str">
        <f t="shared" si="297"/>
        <v/>
      </c>
      <c r="H653" s="128"/>
      <c r="I653" s="189"/>
      <c r="J653" s="128"/>
      <c r="K653" s="127"/>
      <c r="L653" s="127"/>
      <c r="M653" s="126"/>
      <c r="N653" s="7"/>
      <c r="O653" s="6"/>
      <c r="P653" s="6"/>
      <c r="Q653" s="125" t="str">
        <f t="shared" si="298"/>
        <v/>
      </c>
      <c r="R653" s="124" t="str">
        <f t="shared" si="299"/>
        <v/>
      </c>
      <c r="S653" s="123">
        <f t="shared" si="300"/>
        <v>0</v>
      </c>
      <c r="T653" s="122">
        <f t="shared" si="301"/>
        <v>0</v>
      </c>
      <c r="U653" s="123">
        <f t="shared" si="302"/>
        <v>0</v>
      </c>
      <c r="V653" s="122">
        <f t="shared" si="303"/>
        <v>0</v>
      </c>
      <c r="W653" s="123">
        <f t="shared" si="304"/>
        <v>0</v>
      </c>
      <c r="X653" s="122">
        <f t="shared" si="305"/>
        <v>0</v>
      </c>
      <c r="Y653" s="123">
        <f t="shared" si="306"/>
        <v>0</v>
      </c>
      <c r="Z653" s="122">
        <f t="shared" si="307"/>
        <v>0</v>
      </c>
      <c r="AA653" s="123">
        <f t="shared" si="308"/>
        <v>0</v>
      </c>
      <c r="AB653" s="122">
        <f t="shared" si="309"/>
        <v>0</v>
      </c>
      <c r="AD653" s="3" t="str">
        <f t="shared" si="310"/>
        <v>False</v>
      </c>
      <c r="AE653" s="3" t="str">
        <f t="shared" si="311"/>
        <v>true</v>
      </c>
      <c r="AF653" s="3" t="e">
        <f>VLOOKUP(C653,#REF!,2,FALSE)</f>
        <v>#REF!</v>
      </c>
      <c r="AG653" s="3" t="e">
        <f t="shared" si="312"/>
        <v>#REF!</v>
      </c>
      <c r="AH653" s="3">
        <f t="shared" si="313"/>
        <v>0</v>
      </c>
      <c r="AI653" s="3">
        <f t="shared" si="314"/>
        <v>0</v>
      </c>
      <c r="AJ653" s="3">
        <f t="shared" si="315"/>
        <v>0</v>
      </c>
      <c r="AL653" s="3">
        <f t="shared" si="316"/>
        <v>0</v>
      </c>
      <c r="AM653" s="3">
        <f t="shared" si="317"/>
        <v>0</v>
      </c>
      <c r="AN653" s="3">
        <f t="shared" si="318"/>
        <v>0</v>
      </c>
      <c r="AO653" s="3">
        <f t="shared" si="319"/>
        <v>0</v>
      </c>
      <c r="AP653" s="3">
        <f t="shared" si="320"/>
        <v>0</v>
      </c>
      <c r="AQ653" s="3">
        <f t="shared" si="321"/>
        <v>0</v>
      </c>
      <c r="AS653" s="3" t="e">
        <f t="shared" si="322"/>
        <v>#REF!</v>
      </c>
      <c r="AU653" s="3" t="e">
        <f t="shared" si="323"/>
        <v>#NAME?</v>
      </c>
      <c r="AW653" s="3">
        <f t="shared" si="324"/>
        <v>0</v>
      </c>
      <c r="AX653" s="3">
        <f t="shared" si="325"/>
        <v>0</v>
      </c>
      <c r="AY653" s="3">
        <f t="shared" si="326"/>
        <v>0</v>
      </c>
      <c r="AZ653" s="3">
        <f t="shared" si="327"/>
        <v>0</v>
      </c>
      <c r="BA653" s="3">
        <f t="shared" si="328"/>
        <v>0</v>
      </c>
      <c r="BB653" s="3">
        <f t="shared" si="329"/>
        <v>0</v>
      </c>
    </row>
    <row r="654" spans="2:54" x14ac:dyDescent="0.35">
      <c r="B654" s="14">
        <v>627</v>
      </c>
      <c r="C654" s="13"/>
      <c r="D654" s="13"/>
      <c r="E654" s="130"/>
      <c r="F654" s="130"/>
      <c r="G654" s="129" t="str">
        <f t="shared" si="297"/>
        <v/>
      </c>
      <c r="H654" s="128"/>
      <c r="I654" s="189"/>
      <c r="J654" s="128"/>
      <c r="K654" s="127"/>
      <c r="L654" s="127"/>
      <c r="M654" s="126"/>
      <c r="N654" s="7"/>
      <c r="O654" s="6"/>
      <c r="P654" s="6"/>
      <c r="Q654" s="125" t="str">
        <f t="shared" si="298"/>
        <v/>
      </c>
      <c r="R654" s="124" t="str">
        <f t="shared" si="299"/>
        <v/>
      </c>
      <c r="S654" s="123">
        <f t="shared" si="300"/>
        <v>0</v>
      </c>
      <c r="T654" s="122">
        <f t="shared" si="301"/>
        <v>0</v>
      </c>
      <c r="U654" s="123">
        <f t="shared" si="302"/>
        <v>0</v>
      </c>
      <c r="V654" s="122">
        <f t="shared" si="303"/>
        <v>0</v>
      </c>
      <c r="W654" s="123">
        <f t="shared" si="304"/>
        <v>0</v>
      </c>
      <c r="X654" s="122">
        <f t="shared" si="305"/>
        <v>0</v>
      </c>
      <c r="Y654" s="123">
        <f t="shared" si="306"/>
        <v>0</v>
      </c>
      <c r="Z654" s="122">
        <f t="shared" si="307"/>
        <v>0</v>
      </c>
      <c r="AA654" s="123">
        <f t="shared" si="308"/>
        <v>0</v>
      </c>
      <c r="AB654" s="122">
        <f t="shared" si="309"/>
        <v>0</v>
      </c>
      <c r="AD654" s="3" t="str">
        <f t="shared" si="310"/>
        <v>False</v>
      </c>
      <c r="AE654" s="3" t="str">
        <f t="shared" si="311"/>
        <v>true</v>
      </c>
      <c r="AF654" s="3" t="e">
        <f>VLOOKUP(C654,#REF!,2,FALSE)</f>
        <v>#REF!</v>
      </c>
      <c r="AG654" s="3" t="e">
        <f t="shared" si="312"/>
        <v>#REF!</v>
      </c>
      <c r="AH654" s="3">
        <f t="shared" si="313"/>
        <v>0</v>
      </c>
      <c r="AI654" s="3">
        <f t="shared" si="314"/>
        <v>0</v>
      </c>
      <c r="AJ654" s="3">
        <f t="shared" si="315"/>
        <v>0</v>
      </c>
      <c r="AL654" s="3">
        <f t="shared" si="316"/>
        <v>0</v>
      </c>
      <c r="AM654" s="3">
        <f t="shared" si="317"/>
        <v>0</v>
      </c>
      <c r="AN654" s="3">
        <f t="shared" si="318"/>
        <v>0</v>
      </c>
      <c r="AO654" s="3">
        <f t="shared" si="319"/>
        <v>0</v>
      </c>
      <c r="AP654" s="3">
        <f t="shared" si="320"/>
        <v>0</v>
      </c>
      <c r="AQ654" s="3">
        <f t="shared" si="321"/>
        <v>0</v>
      </c>
      <c r="AS654" s="3" t="e">
        <f t="shared" si="322"/>
        <v>#REF!</v>
      </c>
      <c r="AU654" s="3" t="e">
        <f t="shared" si="323"/>
        <v>#NAME?</v>
      </c>
      <c r="AW654" s="3">
        <f t="shared" si="324"/>
        <v>0</v>
      </c>
      <c r="AX654" s="3">
        <f t="shared" si="325"/>
        <v>0</v>
      </c>
      <c r="AY654" s="3">
        <f t="shared" si="326"/>
        <v>0</v>
      </c>
      <c r="AZ654" s="3">
        <f t="shared" si="327"/>
        <v>0</v>
      </c>
      <c r="BA654" s="3">
        <f t="shared" si="328"/>
        <v>0</v>
      </c>
      <c r="BB654" s="3">
        <f t="shared" si="329"/>
        <v>0</v>
      </c>
    </row>
    <row r="655" spans="2:54" x14ac:dyDescent="0.35">
      <c r="B655" s="14">
        <v>628</v>
      </c>
      <c r="C655" s="13"/>
      <c r="D655" s="13"/>
      <c r="E655" s="130"/>
      <c r="F655" s="130"/>
      <c r="G655" s="129" t="str">
        <f t="shared" si="297"/>
        <v/>
      </c>
      <c r="H655" s="128"/>
      <c r="I655" s="189"/>
      <c r="J655" s="128"/>
      <c r="K655" s="127"/>
      <c r="L655" s="127"/>
      <c r="M655" s="126"/>
      <c r="N655" s="7"/>
      <c r="O655" s="6"/>
      <c r="P655" s="6"/>
      <c r="Q655" s="125" t="str">
        <f t="shared" si="298"/>
        <v/>
      </c>
      <c r="R655" s="124" t="str">
        <f t="shared" si="299"/>
        <v/>
      </c>
      <c r="S655" s="123">
        <f t="shared" si="300"/>
        <v>0</v>
      </c>
      <c r="T655" s="122">
        <f t="shared" si="301"/>
        <v>0</v>
      </c>
      <c r="U655" s="123">
        <f t="shared" si="302"/>
        <v>0</v>
      </c>
      <c r="V655" s="122">
        <f t="shared" si="303"/>
        <v>0</v>
      </c>
      <c r="W655" s="123">
        <f t="shared" si="304"/>
        <v>0</v>
      </c>
      <c r="X655" s="122">
        <f t="shared" si="305"/>
        <v>0</v>
      </c>
      <c r="Y655" s="123">
        <f t="shared" si="306"/>
        <v>0</v>
      </c>
      <c r="Z655" s="122">
        <f t="shared" si="307"/>
        <v>0</v>
      </c>
      <c r="AA655" s="123">
        <f t="shared" si="308"/>
        <v>0</v>
      </c>
      <c r="AB655" s="122">
        <f t="shared" si="309"/>
        <v>0</v>
      </c>
      <c r="AD655" s="3" t="str">
        <f t="shared" si="310"/>
        <v>False</v>
      </c>
      <c r="AE655" s="3" t="str">
        <f t="shared" si="311"/>
        <v>true</v>
      </c>
      <c r="AF655" s="3" t="e">
        <f>VLOOKUP(C655,#REF!,2,FALSE)</f>
        <v>#REF!</v>
      </c>
      <c r="AG655" s="3" t="e">
        <f t="shared" si="312"/>
        <v>#REF!</v>
      </c>
      <c r="AH655" s="3">
        <f t="shared" si="313"/>
        <v>0</v>
      </c>
      <c r="AI655" s="3">
        <f t="shared" si="314"/>
        <v>0</v>
      </c>
      <c r="AJ655" s="3">
        <f t="shared" si="315"/>
        <v>0</v>
      </c>
      <c r="AL655" s="3">
        <f t="shared" si="316"/>
        <v>0</v>
      </c>
      <c r="AM655" s="3">
        <f t="shared" si="317"/>
        <v>0</v>
      </c>
      <c r="AN655" s="3">
        <f t="shared" si="318"/>
        <v>0</v>
      </c>
      <c r="AO655" s="3">
        <f t="shared" si="319"/>
        <v>0</v>
      </c>
      <c r="AP655" s="3">
        <f t="shared" si="320"/>
        <v>0</v>
      </c>
      <c r="AQ655" s="3">
        <f t="shared" si="321"/>
        <v>0</v>
      </c>
      <c r="AS655" s="3" t="e">
        <f t="shared" si="322"/>
        <v>#REF!</v>
      </c>
      <c r="AU655" s="3" t="e">
        <f t="shared" si="323"/>
        <v>#NAME?</v>
      </c>
      <c r="AW655" s="3">
        <f t="shared" si="324"/>
        <v>0</v>
      </c>
      <c r="AX655" s="3">
        <f t="shared" si="325"/>
        <v>0</v>
      </c>
      <c r="AY655" s="3">
        <f t="shared" si="326"/>
        <v>0</v>
      </c>
      <c r="AZ655" s="3">
        <f t="shared" si="327"/>
        <v>0</v>
      </c>
      <c r="BA655" s="3">
        <f t="shared" si="328"/>
        <v>0</v>
      </c>
      <c r="BB655" s="3">
        <f t="shared" si="329"/>
        <v>0</v>
      </c>
    </row>
    <row r="656" spans="2:54" x14ac:dyDescent="0.35">
      <c r="B656" s="14">
        <v>629</v>
      </c>
      <c r="C656" s="13"/>
      <c r="D656" s="13"/>
      <c r="E656" s="130"/>
      <c r="F656" s="130"/>
      <c r="G656" s="129" t="str">
        <f t="shared" si="297"/>
        <v/>
      </c>
      <c r="H656" s="128"/>
      <c r="I656" s="189"/>
      <c r="J656" s="128"/>
      <c r="K656" s="127"/>
      <c r="L656" s="127"/>
      <c r="M656" s="126"/>
      <c r="N656" s="7"/>
      <c r="O656" s="6"/>
      <c r="P656" s="6"/>
      <c r="Q656" s="125" t="str">
        <f t="shared" si="298"/>
        <v/>
      </c>
      <c r="R656" s="124" t="str">
        <f t="shared" si="299"/>
        <v/>
      </c>
      <c r="S656" s="123">
        <f t="shared" si="300"/>
        <v>0</v>
      </c>
      <c r="T656" s="122">
        <f t="shared" si="301"/>
        <v>0</v>
      </c>
      <c r="U656" s="123">
        <f t="shared" si="302"/>
        <v>0</v>
      </c>
      <c r="V656" s="122">
        <f t="shared" si="303"/>
        <v>0</v>
      </c>
      <c r="W656" s="123">
        <f t="shared" si="304"/>
        <v>0</v>
      </c>
      <c r="X656" s="122">
        <f t="shared" si="305"/>
        <v>0</v>
      </c>
      <c r="Y656" s="123">
        <f t="shared" si="306"/>
        <v>0</v>
      </c>
      <c r="Z656" s="122">
        <f t="shared" si="307"/>
        <v>0</v>
      </c>
      <c r="AA656" s="123">
        <f t="shared" si="308"/>
        <v>0</v>
      </c>
      <c r="AB656" s="122">
        <f t="shared" si="309"/>
        <v>0</v>
      </c>
      <c r="AD656" s="3" t="str">
        <f t="shared" si="310"/>
        <v>False</v>
      </c>
      <c r="AE656" s="3" t="str">
        <f t="shared" si="311"/>
        <v>true</v>
      </c>
      <c r="AF656" s="3" t="e">
        <f>VLOOKUP(C656,#REF!,2,FALSE)</f>
        <v>#REF!</v>
      </c>
      <c r="AG656" s="3" t="e">
        <f t="shared" si="312"/>
        <v>#REF!</v>
      </c>
      <c r="AH656" s="3">
        <f t="shared" si="313"/>
        <v>0</v>
      </c>
      <c r="AI656" s="3">
        <f t="shared" si="314"/>
        <v>0</v>
      </c>
      <c r="AJ656" s="3">
        <f t="shared" si="315"/>
        <v>0</v>
      </c>
      <c r="AL656" s="3">
        <f t="shared" si="316"/>
        <v>0</v>
      </c>
      <c r="AM656" s="3">
        <f t="shared" si="317"/>
        <v>0</v>
      </c>
      <c r="AN656" s="3">
        <f t="shared" si="318"/>
        <v>0</v>
      </c>
      <c r="AO656" s="3">
        <f t="shared" si="319"/>
        <v>0</v>
      </c>
      <c r="AP656" s="3">
        <f t="shared" si="320"/>
        <v>0</v>
      </c>
      <c r="AQ656" s="3">
        <f t="shared" si="321"/>
        <v>0</v>
      </c>
      <c r="AS656" s="3" t="e">
        <f t="shared" si="322"/>
        <v>#REF!</v>
      </c>
      <c r="AU656" s="3" t="e">
        <f t="shared" si="323"/>
        <v>#NAME?</v>
      </c>
      <c r="AW656" s="3">
        <f t="shared" si="324"/>
        <v>0</v>
      </c>
      <c r="AX656" s="3">
        <f t="shared" si="325"/>
        <v>0</v>
      </c>
      <c r="AY656" s="3">
        <f t="shared" si="326"/>
        <v>0</v>
      </c>
      <c r="AZ656" s="3">
        <f t="shared" si="327"/>
        <v>0</v>
      </c>
      <c r="BA656" s="3">
        <f t="shared" si="328"/>
        <v>0</v>
      </c>
      <c r="BB656" s="3">
        <f t="shared" si="329"/>
        <v>0</v>
      </c>
    </row>
    <row r="657" spans="2:54" x14ac:dyDescent="0.35">
      <c r="B657" s="14">
        <v>630</v>
      </c>
      <c r="C657" s="13"/>
      <c r="D657" s="13"/>
      <c r="E657" s="130"/>
      <c r="F657" s="130"/>
      <c r="G657" s="129" t="str">
        <f t="shared" si="297"/>
        <v/>
      </c>
      <c r="H657" s="128"/>
      <c r="I657" s="189"/>
      <c r="J657" s="128"/>
      <c r="K657" s="127"/>
      <c r="L657" s="127"/>
      <c r="M657" s="126"/>
      <c r="N657" s="7"/>
      <c r="O657" s="6"/>
      <c r="P657" s="6"/>
      <c r="Q657" s="125" t="str">
        <f t="shared" si="298"/>
        <v/>
      </c>
      <c r="R657" s="124" t="str">
        <f t="shared" si="299"/>
        <v/>
      </c>
      <c r="S657" s="123">
        <f t="shared" si="300"/>
        <v>0</v>
      </c>
      <c r="T657" s="122">
        <f t="shared" si="301"/>
        <v>0</v>
      </c>
      <c r="U657" s="123">
        <f t="shared" si="302"/>
        <v>0</v>
      </c>
      <c r="V657" s="122">
        <f t="shared" si="303"/>
        <v>0</v>
      </c>
      <c r="W657" s="123">
        <f t="shared" si="304"/>
        <v>0</v>
      </c>
      <c r="X657" s="122">
        <f t="shared" si="305"/>
        <v>0</v>
      </c>
      <c r="Y657" s="123">
        <f t="shared" si="306"/>
        <v>0</v>
      </c>
      <c r="Z657" s="122">
        <f t="shared" si="307"/>
        <v>0</v>
      </c>
      <c r="AA657" s="123">
        <f t="shared" si="308"/>
        <v>0</v>
      </c>
      <c r="AB657" s="122">
        <f t="shared" si="309"/>
        <v>0</v>
      </c>
      <c r="AD657" s="3" t="str">
        <f t="shared" si="310"/>
        <v>False</v>
      </c>
      <c r="AE657" s="3" t="str">
        <f t="shared" si="311"/>
        <v>true</v>
      </c>
      <c r="AF657" s="3" t="e">
        <f>VLOOKUP(C657,#REF!,2,FALSE)</f>
        <v>#REF!</v>
      </c>
      <c r="AG657" s="3" t="e">
        <f t="shared" si="312"/>
        <v>#REF!</v>
      </c>
      <c r="AH657" s="3">
        <f t="shared" si="313"/>
        <v>0</v>
      </c>
      <c r="AI657" s="3">
        <f t="shared" si="314"/>
        <v>0</v>
      </c>
      <c r="AJ657" s="3">
        <f t="shared" si="315"/>
        <v>0</v>
      </c>
      <c r="AL657" s="3">
        <f t="shared" si="316"/>
        <v>0</v>
      </c>
      <c r="AM657" s="3">
        <f t="shared" si="317"/>
        <v>0</v>
      </c>
      <c r="AN657" s="3">
        <f t="shared" si="318"/>
        <v>0</v>
      </c>
      <c r="AO657" s="3">
        <f t="shared" si="319"/>
        <v>0</v>
      </c>
      <c r="AP657" s="3">
        <f t="shared" si="320"/>
        <v>0</v>
      </c>
      <c r="AQ657" s="3">
        <f t="shared" si="321"/>
        <v>0</v>
      </c>
      <c r="AS657" s="3" t="e">
        <f t="shared" si="322"/>
        <v>#REF!</v>
      </c>
      <c r="AU657" s="3" t="e">
        <f t="shared" si="323"/>
        <v>#NAME?</v>
      </c>
      <c r="AW657" s="3">
        <f t="shared" si="324"/>
        <v>0</v>
      </c>
      <c r="AX657" s="3">
        <f t="shared" si="325"/>
        <v>0</v>
      </c>
      <c r="AY657" s="3">
        <f t="shared" si="326"/>
        <v>0</v>
      </c>
      <c r="AZ657" s="3">
        <f t="shared" si="327"/>
        <v>0</v>
      </c>
      <c r="BA657" s="3">
        <f t="shared" si="328"/>
        <v>0</v>
      </c>
      <c r="BB657" s="3">
        <f t="shared" si="329"/>
        <v>0</v>
      </c>
    </row>
    <row r="658" spans="2:54" x14ac:dyDescent="0.35">
      <c r="B658" s="14">
        <v>631</v>
      </c>
      <c r="C658" s="13"/>
      <c r="D658" s="13"/>
      <c r="E658" s="130"/>
      <c r="F658" s="130"/>
      <c r="G658" s="129" t="str">
        <f t="shared" si="297"/>
        <v/>
      </c>
      <c r="H658" s="128"/>
      <c r="I658" s="189"/>
      <c r="J658" s="128"/>
      <c r="K658" s="127"/>
      <c r="L658" s="127"/>
      <c r="M658" s="126"/>
      <c r="N658" s="7"/>
      <c r="O658" s="6"/>
      <c r="P658" s="6"/>
      <c r="Q658" s="125" t="str">
        <f t="shared" si="298"/>
        <v/>
      </c>
      <c r="R658" s="124" t="str">
        <f t="shared" si="299"/>
        <v/>
      </c>
      <c r="S658" s="123">
        <f t="shared" si="300"/>
        <v>0</v>
      </c>
      <c r="T658" s="122">
        <f t="shared" si="301"/>
        <v>0</v>
      </c>
      <c r="U658" s="123">
        <f t="shared" si="302"/>
        <v>0</v>
      </c>
      <c r="V658" s="122">
        <f t="shared" si="303"/>
        <v>0</v>
      </c>
      <c r="W658" s="123">
        <f t="shared" si="304"/>
        <v>0</v>
      </c>
      <c r="X658" s="122">
        <f t="shared" si="305"/>
        <v>0</v>
      </c>
      <c r="Y658" s="123">
        <f t="shared" si="306"/>
        <v>0</v>
      </c>
      <c r="Z658" s="122">
        <f t="shared" si="307"/>
        <v>0</v>
      </c>
      <c r="AA658" s="123">
        <f t="shared" si="308"/>
        <v>0</v>
      </c>
      <c r="AB658" s="122">
        <f t="shared" si="309"/>
        <v>0</v>
      </c>
      <c r="AD658" s="3" t="str">
        <f t="shared" si="310"/>
        <v>False</v>
      </c>
      <c r="AE658" s="3" t="str">
        <f t="shared" si="311"/>
        <v>true</v>
      </c>
      <c r="AF658" s="3" t="e">
        <f>VLOOKUP(C658,#REF!,2,FALSE)</f>
        <v>#REF!</v>
      </c>
      <c r="AG658" s="3" t="e">
        <f t="shared" si="312"/>
        <v>#REF!</v>
      </c>
      <c r="AH658" s="3">
        <f t="shared" si="313"/>
        <v>0</v>
      </c>
      <c r="AI658" s="3">
        <f t="shared" si="314"/>
        <v>0</v>
      </c>
      <c r="AJ658" s="3">
        <f t="shared" si="315"/>
        <v>0</v>
      </c>
      <c r="AL658" s="3">
        <f t="shared" si="316"/>
        <v>0</v>
      </c>
      <c r="AM658" s="3">
        <f t="shared" si="317"/>
        <v>0</v>
      </c>
      <c r="AN658" s="3">
        <f t="shared" si="318"/>
        <v>0</v>
      </c>
      <c r="AO658" s="3">
        <f t="shared" si="319"/>
        <v>0</v>
      </c>
      <c r="AP658" s="3">
        <f t="shared" si="320"/>
        <v>0</v>
      </c>
      <c r="AQ658" s="3">
        <f t="shared" si="321"/>
        <v>0</v>
      </c>
      <c r="AS658" s="3" t="e">
        <f t="shared" si="322"/>
        <v>#REF!</v>
      </c>
      <c r="AU658" s="3" t="e">
        <f t="shared" si="323"/>
        <v>#NAME?</v>
      </c>
      <c r="AW658" s="3">
        <f t="shared" si="324"/>
        <v>0</v>
      </c>
      <c r="AX658" s="3">
        <f t="shared" si="325"/>
        <v>0</v>
      </c>
      <c r="AY658" s="3">
        <f t="shared" si="326"/>
        <v>0</v>
      </c>
      <c r="AZ658" s="3">
        <f t="shared" si="327"/>
        <v>0</v>
      </c>
      <c r="BA658" s="3">
        <f t="shared" si="328"/>
        <v>0</v>
      </c>
      <c r="BB658" s="3">
        <f t="shared" si="329"/>
        <v>0</v>
      </c>
    </row>
    <row r="659" spans="2:54" x14ac:dyDescent="0.35">
      <c r="B659" s="14">
        <v>632</v>
      </c>
      <c r="C659" s="13"/>
      <c r="D659" s="13"/>
      <c r="E659" s="130"/>
      <c r="F659" s="130"/>
      <c r="G659" s="129" t="str">
        <f t="shared" si="297"/>
        <v/>
      </c>
      <c r="H659" s="128"/>
      <c r="I659" s="189"/>
      <c r="J659" s="128"/>
      <c r="K659" s="127"/>
      <c r="L659" s="127"/>
      <c r="M659" s="126"/>
      <c r="N659" s="7"/>
      <c r="O659" s="6"/>
      <c r="P659" s="6"/>
      <c r="Q659" s="125" t="str">
        <f t="shared" si="298"/>
        <v/>
      </c>
      <c r="R659" s="124" t="str">
        <f t="shared" si="299"/>
        <v/>
      </c>
      <c r="S659" s="123">
        <f t="shared" si="300"/>
        <v>0</v>
      </c>
      <c r="T659" s="122">
        <f t="shared" si="301"/>
        <v>0</v>
      </c>
      <c r="U659" s="123">
        <f t="shared" si="302"/>
        <v>0</v>
      </c>
      <c r="V659" s="122">
        <f t="shared" si="303"/>
        <v>0</v>
      </c>
      <c r="W659" s="123">
        <f t="shared" si="304"/>
        <v>0</v>
      </c>
      <c r="X659" s="122">
        <f t="shared" si="305"/>
        <v>0</v>
      </c>
      <c r="Y659" s="123">
        <f t="shared" si="306"/>
        <v>0</v>
      </c>
      <c r="Z659" s="122">
        <f t="shared" si="307"/>
        <v>0</v>
      </c>
      <c r="AA659" s="123">
        <f t="shared" si="308"/>
        <v>0</v>
      </c>
      <c r="AB659" s="122">
        <f t="shared" si="309"/>
        <v>0</v>
      </c>
      <c r="AD659" s="3" t="str">
        <f t="shared" si="310"/>
        <v>False</v>
      </c>
      <c r="AE659" s="3" t="str">
        <f t="shared" si="311"/>
        <v>true</v>
      </c>
      <c r="AF659" s="3" t="e">
        <f>VLOOKUP(C659,#REF!,2,FALSE)</f>
        <v>#REF!</v>
      </c>
      <c r="AG659" s="3" t="e">
        <f t="shared" si="312"/>
        <v>#REF!</v>
      </c>
      <c r="AH659" s="3">
        <f t="shared" si="313"/>
        <v>0</v>
      </c>
      <c r="AI659" s="3">
        <f t="shared" si="314"/>
        <v>0</v>
      </c>
      <c r="AJ659" s="3">
        <f t="shared" si="315"/>
        <v>0</v>
      </c>
      <c r="AL659" s="3">
        <f t="shared" si="316"/>
        <v>0</v>
      </c>
      <c r="AM659" s="3">
        <f t="shared" si="317"/>
        <v>0</v>
      </c>
      <c r="AN659" s="3">
        <f t="shared" si="318"/>
        <v>0</v>
      </c>
      <c r="AO659" s="3">
        <f t="shared" si="319"/>
        <v>0</v>
      </c>
      <c r="AP659" s="3">
        <f t="shared" si="320"/>
        <v>0</v>
      </c>
      <c r="AQ659" s="3">
        <f t="shared" si="321"/>
        <v>0</v>
      </c>
      <c r="AS659" s="3" t="e">
        <f t="shared" si="322"/>
        <v>#REF!</v>
      </c>
      <c r="AU659" s="3" t="e">
        <f t="shared" si="323"/>
        <v>#NAME?</v>
      </c>
      <c r="AW659" s="3">
        <f t="shared" si="324"/>
        <v>0</v>
      </c>
      <c r="AX659" s="3">
        <f t="shared" si="325"/>
        <v>0</v>
      </c>
      <c r="AY659" s="3">
        <f t="shared" si="326"/>
        <v>0</v>
      </c>
      <c r="AZ659" s="3">
        <f t="shared" si="327"/>
        <v>0</v>
      </c>
      <c r="BA659" s="3">
        <f t="shared" si="328"/>
        <v>0</v>
      </c>
      <c r="BB659" s="3">
        <f t="shared" si="329"/>
        <v>0</v>
      </c>
    </row>
    <row r="660" spans="2:54" x14ac:dyDescent="0.35">
      <c r="B660" s="14">
        <v>633</v>
      </c>
      <c r="C660" s="13"/>
      <c r="D660" s="13"/>
      <c r="E660" s="130"/>
      <c r="F660" s="130"/>
      <c r="G660" s="129" t="str">
        <f t="shared" si="297"/>
        <v/>
      </c>
      <c r="H660" s="128"/>
      <c r="I660" s="189"/>
      <c r="J660" s="128"/>
      <c r="K660" s="127"/>
      <c r="L660" s="127"/>
      <c r="M660" s="126"/>
      <c r="N660" s="7"/>
      <c r="O660" s="6"/>
      <c r="P660" s="6"/>
      <c r="Q660" s="125" t="str">
        <f t="shared" si="298"/>
        <v/>
      </c>
      <c r="R660" s="124" t="str">
        <f t="shared" si="299"/>
        <v/>
      </c>
      <c r="S660" s="123">
        <f t="shared" si="300"/>
        <v>0</v>
      </c>
      <c r="T660" s="122">
        <f t="shared" si="301"/>
        <v>0</v>
      </c>
      <c r="U660" s="123">
        <f t="shared" si="302"/>
        <v>0</v>
      </c>
      <c r="V660" s="122">
        <f t="shared" si="303"/>
        <v>0</v>
      </c>
      <c r="W660" s="123">
        <f t="shared" si="304"/>
        <v>0</v>
      </c>
      <c r="X660" s="122">
        <f t="shared" si="305"/>
        <v>0</v>
      </c>
      <c r="Y660" s="123">
        <f t="shared" si="306"/>
        <v>0</v>
      </c>
      <c r="Z660" s="122">
        <f t="shared" si="307"/>
        <v>0</v>
      </c>
      <c r="AA660" s="123">
        <f t="shared" si="308"/>
        <v>0</v>
      </c>
      <c r="AB660" s="122">
        <f t="shared" si="309"/>
        <v>0</v>
      </c>
      <c r="AD660" s="3" t="str">
        <f t="shared" si="310"/>
        <v>False</v>
      </c>
      <c r="AE660" s="3" t="str">
        <f t="shared" si="311"/>
        <v>true</v>
      </c>
      <c r="AF660" s="3" t="e">
        <f>VLOOKUP(C660,#REF!,2,FALSE)</f>
        <v>#REF!</v>
      </c>
      <c r="AG660" s="3" t="e">
        <f t="shared" si="312"/>
        <v>#REF!</v>
      </c>
      <c r="AH660" s="3">
        <f t="shared" si="313"/>
        <v>0</v>
      </c>
      <c r="AI660" s="3">
        <f t="shared" si="314"/>
        <v>0</v>
      </c>
      <c r="AJ660" s="3">
        <f t="shared" si="315"/>
        <v>0</v>
      </c>
      <c r="AL660" s="3">
        <f t="shared" si="316"/>
        <v>0</v>
      </c>
      <c r="AM660" s="3">
        <f t="shared" si="317"/>
        <v>0</v>
      </c>
      <c r="AN660" s="3">
        <f t="shared" si="318"/>
        <v>0</v>
      </c>
      <c r="AO660" s="3">
        <f t="shared" si="319"/>
        <v>0</v>
      </c>
      <c r="AP660" s="3">
        <f t="shared" si="320"/>
        <v>0</v>
      </c>
      <c r="AQ660" s="3">
        <f t="shared" si="321"/>
        <v>0</v>
      </c>
      <c r="AS660" s="3" t="e">
        <f t="shared" si="322"/>
        <v>#REF!</v>
      </c>
      <c r="AU660" s="3" t="e">
        <f t="shared" si="323"/>
        <v>#NAME?</v>
      </c>
      <c r="AW660" s="3">
        <f t="shared" si="324"/>
        <v>0</v>
      </c>
      <c r="AX660" s="3">
        <f t="shared" si="325"/>
        <v>0</v>
      </c>
      <c r="AY660" s="3">
        <f t="shared" si="326"/>
        <v>0</v>
      </c>
      <c r="AZ660" s="3">
        <f t="shared" si="327"/>
        <v>0</v>
      </c>
      <c r="BA660" s="3">
        <f t="shared" si="328"/>
        <v>0</v>
      </c>
      <c r="BB660" s="3">
        <f t="shared" si="329"/>
        <v>0</v>
      </c>
    </row>
    <row r="661" spans="2:54" x14ac:dyDescent="0.35">
      <c r="B661" s="14">
        <v>634</v>
      </c>
      <c r="C661" s="13"/>
      <c r="D661" s="13"/>
      <c r="E661" s="130"/>
      <c r="F661" s="130"/>
      <c r="G661" s="129" t="str">
        <f t="shared" si="297"/>
        <v/>
      </c>
      <c r="H661" s="128"/>
      <c r="I661" s="189"/>
      <c r="J661" s="128"/>
      <c r="K661" s="127"/>
      <c r="L661" s="127"/>
      <c r="M661" s="126"/>
      <c r="N661" s="7"/>
      <c r="O661" s="6"/>
      <c r="P661" s="6"/>
      <c r="Q661" s="125" t="str">
        <f t="shared" si="298"/>
        <v/>
      </c>
      <c r="R661" s="124" t="str">
        <f t="shared" si="299"/>
        <v/>
      </c>
      <c r="S661" s="123">
        <f t="shared" si="300"/>
        <v>0</v>
      </c>
      <c r="T661" s="122">
        <f t="shared" si="301"/>
        <v>0</v>
      </c>
      <c r="U661" s="123">
        <f t="shared" si="302"/>
        <v>0</v>
      </c>
      <c r="V661" s="122">
        <f t="shared" si="303"/>
        <v>0</v>
      </c>
      <c r="W661" s="123">
        <f t="shared" si="304"/>
        <v>0</v>
      </c>
      <c r="X661" s="122">
        <f t="shared" si="305"/>
        <v>0</v>
      </c>
      <c r="Y661" s="123">
        <f t="shared" si="306"/>
        <v>0</v>
      </c>
      <c r="Z661" s="122">
        <f t="shared" si="307"/>
        <v>0</v>
      </c>
      <c r="AA661" s="123">
        <f t="shared" si="308"/>
        <v>0</v>
      </c>
      <c r="AB661" s="122">
        <f t="shared" si="309"/>
        <v>0</v>
      </c>
      <c r="AD661" s="3" t="str">
        <f t="shared" si="310"/>
        <v>False</v>
      </c>
      <c r="AE661" s="3" t="str">
        <f t="shared" si="311"/>
        <v>true</v>
      </c>
      <c r="AF661" s="3" t="e">
        <f>VLOOKUP(C661,#REF!,2,FALSE)</f>
        <v>#REF!</v>
      </c>
      <c r="AG661" s="3" t="e">
        <f t="shared" si="312"/>
        <v>#REF!</v>
      </c>
      <c r="AH661" s="3">
        <f t="shared" si="313"/>
        <v>0</v>
      </c>
      <c r="AI661" s="3">
        <f t="shared" si="314"/>
        <v>0</v>
      </c>
      <c r="AJ661" s="3">
        <f t="shared" si="315"/>
        <v>0</v>
      </c>
      <c r="AL661" s="3">
        <f t="shared" si="316"/>
        <v>0</v>
      </c>
      <c r="AM661" s="3">
        <f t="shared" si="317"/>
        <v>0</v>
      </c>
      <c r="AN661" s="3">
        <f t="shared" si="318"/>
        <v>0</v>
      </c>
      <c r="AO661" s="3">
        <f t="shared" si="319"/>
        <v>0</v>
      </c>
      <c r="AP661" s="3">
        <f t="shared" si="320"/>
        <v>0</v>
      </c>
      <c r="AQ661" s="3">
        <f t="shared" si="321"/>
        <v>0</v>
      </c>
      <c r="AS661" s="3" t="e">
        <f t="shared" si="322"/>
        <v>#REF!</v>
      </c>
      <c r="AU661" s="3" t="e">
        <f t="shared" si="323"/>
        <v>#NAME?</v>
      </c>
      <c r="AW661" s="3">
        <f t="shared" si="324"/>
        <v>0</v>
      </c>
      <c r="AX661" s="3">
        <f t="shared" si="325"/>
        <v>0</v>
      </c>
      <c r="AY661" s="3">
        <f t="shared" si="326"/>
        <v>0</v>
      </c>
      <c r="AZ661" s="3">
        <f t="shared" si="327"/>
        <v>0</v>
      </c>
      <c r="BA661" s="3">
        <f t="shared" si="328"/>
        <v>0</v>
      </c>
      <c r="BB661" s="3">
        <f t="shared" si="329"/>
        <v>0</v>
      </c>
    </row>
    <row r="662" spans="2:54" x14ac:dyDescent="0.35">
      <c r="B662" s="14">
        <v>635</v>
      </c>
      <c r="C662" s="13"/>
      <c r="D662" s="13"/>
      <c r="E662" s="130"/>
      <c r="F662" s="130"/>
      <c r="G662" s="129" t="str">
        <f t="shared" si="297"/>
        <v/>
      </c>
      <c r="H662" s="128"/>
      <c r="I662" s="189"/>
      <c r="J662" s="128"/>
      <c r="K662" s="127"/>
      <c r="L662" s="127"/>
      <c r="M662" s="126"/>
      <c r="N662" s="7"/>
      <c r="O662" s="6"/>
      <c r="P662" s="6"/>
      <c r="Q662" s="125" t="str">
        <f t="shared" si="298"/>
        <v/>
      </c>
      <c r="R662" s="124" t="str">
        <f t="shared" si="299"/>
        <v/>
      </c>
      <c r="S662" s="123">
        <f t="shared" si="300"/>
        <v>0</v>
      </c>
      <c r="T662" s="122">
        <f t="shared" si="301"/>
        <v>0</v>
      </c>
      <c r="U662" s="123">
        <f t="shared" si="302"/>
        <v>0</v>
      </c>
      <c r="V662" s="122">
        <f t="shared" si="303"/>
        <v>0</v>
      </c>
      <c r="W662" s="123">
        <f t="shared" si="304"/>
        <v>0</v>
      </c>
      <c r="X662" s="122">
        <f t="shared" si="305"/>
        <v>0</v>
      </c>
      <c r="Y662" s="123">
        <f t="shared" si="306"/>
        <v>0</v>
      </c>
      <c r="Z662" s="122">
        <f t="shared" si="307"/>
        <v>0</v>
      </c>
      <c r="AA662" s="123">
        <f t="shared" si="308"/>
        <v>0</v>
      </c>
      <c r="AB662" s="122">
        <f t="shared" si="309"/>
        <v>0</v>
      </c>
      <c r="AD662" s="3" t="str">
        <f t="shared" si="310"/>
        <v>False</v>
      </c>
      <c r="AE662" s="3" t="str">
        <f t="shared" si="311"/>
        <v>true</v>
      </c>
      <c r="AF662" s="3" t="e">
        <f>VLOOKUP(C662,#REF!,2,FALSE)</f>
        <v>#REF!</v>
      </c>
      <c r="AG662" s="3" t="e">
        <f t="shared" si="312"/>
        <v>#REF!</v>
      </c>
      <c r="AH662" s="3">
        <f t="shared" si="313"/>
        <v>0</v>
      </c>
      <c r="AI662" s="3">
        <f t="shared" si="314"/>
        <v>0</v>
      </c>
      <c r="AJ662" s="3">
        <f t="shared" si="315"/>
        <v>0</v>
      </c>
      <c r="AL662" s="3">
        <f t="shared" si="316"/>
        <v>0</v>
      </c>
      <c r="AM662" s="3">
        <f t="shared" si="317"/>
        <v>0</v>
      </c>
      <c r="AN662" s="3">
        <f t="shared" si="318"/>
        <v>0</v>
      </c>
      <c r="AO662" s="3">
        <f t="shared" si="319"/>
        <v>0</v>
      </c>
      <c r="AP662" s="3">
        <f t="shared" si="320"/>
        <v>0</v>
      </c>
      <c r="AQ662" s="3">
        <f t="shared" si="321"/>
        <v>0</v>
      </c>
      <c r="AS662" s="3" t="e">
        <f t="shared" si="322"/>
        <v>#REF!</v>
      </c>
      <c r="AU662" s="3" t="e">
        <f t="shared" si="323"/>
        <v>#NAME?</v>
      </c>
      <c r="AW662" s="3">
        <f t="shared" si="324"/>
        <v>0</v>
      </c>
      <c r="AX662" s="3">
        <f t="shared" si="325"/>
        <v>0</v>
      </c>
      <c r="AY662" s="3">
        <f t="shared" si="326"/>
        <v>0</v>
      </c>
      <c r="AZ662" s="3">
        <f t="shared" si="327"/>
        <v>0</v>
      </c>
      <c r="BA662" s="3">
        <f t="shared" si="328"/>
        <v>0</v>
      </c>
      <c r="BB662" s="3">
        <f t="shared" si="329"/>
        <v>0</v>
      </c>
    </row>
    <row r="663" spans="2:54" x14ac:dyDescent="0.35">
      <c r="B663" s="14">
        <v>636</v>
      </c>
      <c r="C663" s="13"/>
      <c r="D663" s="13"/>
      <c r="E663" s="130"/>
      <c r="F663" s="130"/>
      <c r="G663" s="129" t="str">
        <f t="shared" si="297"/>
        <v/>
      </c>
      <c r="H663" s="128"/>
      <c r="I663" s="189"/>
      <c r="J663" s="128"/>
      <c r="K663" s="127"/>
      <c r="L663" s="127"/>
      <c r="M663" s="126"/>
      <c r="N663" s="7"/>
      <c r="O663" s="6"/>
      <c r="P663" s="6"/>
      <c r="Q663" s="125" t="str">
        <f t="shared" si="298"/>
        <v/>
      </c>
      <c r="R663" s="124" t="str">
        <f t="shared" si="299"/>
        <v/>
      </c>
      <c r="S663" s="123">
        <f t="shared" si="300"/>
        <v>0</v>
      </c>
      <c r="T663" s="122">
        <f t="shared" si="301"/>
        <v>0</v>
      </c>
      <c r="U663" s="123">
        <f t="shared" si="302"/>
        <v>0</v>
      </c>
      <c r="V663" s="122">
        <f t="shared" si="303"/>
        <v>0</v>
      </c>
      <c r="W663" s="123">
        <f t="shared" si="304"/>
        <v>0</v>
      </c>
      <c r="X663" s="122">
        <f t="shared" si="305"/>
        <v>0</v>
      </c>
      <c r="Y663" s="123">
        <f t="shared" si="306"/>
        <v>0</v>
      </c>
      <c r="Z663" s="122">
        <f t="shared" si="307"/>
        <v>0</v>
      </c>
      <c r="AA663" s="123">
        <f t="shared" si="308"/>
        <v>0</v>
      </c>
      <c r="AB663" s="122">
        <f t="shared" si="309"/>
        <v>0</v>
      </c>
      <c r="AD663" s="3" t="str">
        <f t="shared" si="310"/>
        <v>False</v>
      </c>
      <c r="AE663" s="3" t="str">
        <f t="shared" si="311"/>
        <v>true</v>
      </c>
      <c r="AF663" s="3" t="e">
        <f>VLOOKUP(C663,#REF!,2,FALSE)</f>
        <v>#REF!</v>
      </c>
      <c r="AG663" s="3" t="e">
        <f t="shared" si="312"/>
        <v>#REF!</v>
      </c>
      <c r="AH663" s="3">
        <f t="shared" si="313"/>
        <v>0</v>
      </c>
      <c r="AI663" s="3">
        <f t="shared" si="314"/>
        <v>0</v>
      </c>
      <c r="AJ663" s="3">
        <f t="shared" si="315"/>
        <v>0</v>
      </c>
      <c r="AL663" s="3">
        <f t="shared" si="316"/>
        <v>0</v>
      </c>
      <c r="AM663" s="3">
        <f t="shared" si="317"/>
        <v>0</v>
      </c>
      <c r="AN663" s="3">
        <f t="shared" si="318"/>
        <v>0</v>
      </c>
      <c r="AO663" s="3">
        <f t="shared" si="319"/>
        <v>0</v>
      </c>
      <c r="AP663" s="3">
        <f t="shared" si="320"/>
        <v>0</v>
      </c>
      <c r="AQ663" s="3">
        <f t="shared" si="321"/>
        <v>0</v>
      </c>
      <c r="AS663" s="3" t="e">
        <f t="shared" si="322"/>
        <v>#REF!</v>
      </c>
      <c r="AU663" s="3" t="e">
        <f t="shared" si="323"/>
        <v>#NAME?</v>
      </c>
      <c r="AW663" s="3">
        <f t="shared" si="324"/>
        <v>0</v>
      </c>
      <c r="AX663" s="3">
        <f t="shared" si="325"/>
        <v>0</v>
      </c>
      <c r="AY663" s="3">
        <f t="shared" si="326"/>
        <v>0</v>
      </c>
      <c r="AZ663" s="3">
        <f t="shared" si="327"/>
        <v>0</v>
      </c>
      <c r="BA663" s="3">
        <f t="shared" si="328"/>
        <v>0</v>
      </c>
      <c r="BB663" s="3">
        <f t="shared" si="329"/>
        <v>0</v>
      </c>
    </row>
    <row r="664" spans="2:54" x14ac:dyDescent="0.35">
      <c r="B664" s="14">
        <v>637</v>
      </c>
      <c r="C664" s="13"/>
      <c r="D664" s="13"/>
      <c r="E664" s="130"/>
      <c r="F664" s="130"/>
      <c r="G664" s="129" t="str">
        <f t="shared" si="297"/>
        <v/>
      </c>
      <c r="H664" s="128"/>
      <c r="I664" s="189"/>
      <c r="J664" s="128"/>
      <c r="K664" s="127"/>
      <c r="L664" s="127"/>
      <c r="M664" s="126"/>
      <c r="N664" s="7"/>
      <c r="O664" s="6"/>
      <c r="P664" s="6"/>
      <c r="Q664" s="125" t="str">
        <f t="shared" si="298"/>
        <v/>
      </c>
      <c r="R664" s="124" t="str">
        <f t="shared" si="299"/>
        <v/>
      </c>
      <c r="S664" s="123">
        <f t="shared" si="300"/>
        <v>0</v>
      </c>
      <c r="T664" s="122">
        <f t="shared" si="301"/>
        <v>0</v>
      </c>
      <c r="U664" s="123">
        <f t="shared" si="302"/>
        <v>0</v>
      </c>
      <c r="V664" s="122">
        <f t="shared" si="303"/>
        <v>0</v>
      </c>
      <c r="W664" s="123">
        <f t="shared" si="304"/>
        <v>0</v>
      </c>
      <c r="X664" s="122">
        <f t="shared" si="305"/>
        <v>0</v>
      </c>
      <c r="Y664" s="123">
        <f t="shared" si="306"/>
        <v>0</v>
      </c>
      <c r="Z664" s="122">
        <f t="shared" si="307"/>
        <v>0</v>
      </c>
      <c r="AA664" s="123">
        <f t="shared" si="308"/>
        <v>0</v>
      </c>
      <c r="AB664" s="122">
        <f t="shared" si="309"/>
        <v>0</v>
      </c>
      <c r="AD664" s="3" t="str">
        <f t="shared" si="310"/>
        <v>False</v>
      </c>
      <c r="AE664" s="3" t="str">
        <f t="shared" si="311"/>
        <v>true</v>
      </c>
      <c r="AF664" s="3" t="e">
        <f>VLOOKUP(C664,#REF!,2,FALSE)</f>
        <v>#REF!</v>
      </c>
      <c r="AG664" s="3" t="e">
        <f t="shared" si="312"/>
        <v>#REF!</v>
      </c>
      <c r="AH664" s="3">
        <f t="shared" si="313"/>
        <v>0</v>
      </c>
      <c r="AI664" s="3">
        <f t="shared" si="314"/>
        <v>0</v>
      </c>
      <c r="AJ664" s="3">
        <f t="shared" si="315"/>
        <v>0</v>
      </c>
      <c r="AL664" s="3">
        <f t="shared" si="316"/>
        <v>0</v>
      </c>
      <c r="AM664" s="3">
        <f t="shared" si="317"/>
        <v>0</v>
      </c>
      <c r="AN664" s="3">
        <f t="shared" si="318"/>
        <v>0</v>
      </c>
      <c r="AO664" s="3">
        <f t="shared" si="319"/>
        <v>0</v>
      </c>
      <c r="AP664" s="3">
        <f t="shared" si="320"/>
        <v>0</v>
      </c>
      <c r="AQ664" s="3">
        <f t="shared" si="321"/>
        <v>0</v>
      </c>
      <c r="AS664" s="3" t="e">
        <f t="shared" si="322"/>
        <v>#REF!</v>
      </c>
      <c r="AU664" s="3" t="e">
        <f t="shared" si="323"/>
        <v>#NAME?</v>
      </c>
      <c r="AW664" s="3">
        <f t="shared" si="324"/>
        <v>0</v>
      </c>
      <c r="AX664" s="3">
        <f t="shared" si="325"/>
        <v>0</v>
      </c>
      <c r="AY664" s="3">
        <f t="shared" si="326"/>
        <v>0</v>
      </c>
      <c r="AZ664" s="3">
        <f t="shared" si="327"/>
        <v>0</v>
      </c>
      <c r="BA664" s="3">
        <f t="shared" si="328"/>
        <v>0</v>
      </c>
      <c r="BB664" s="3">
        <f t="shared" si="329"/>
        <v>0</v>
      </c>
    </row>
    <row r="665" spans="2:54" x14ac:dyDescent="0.35">
      <c r="B665" s="14">
        <v>638</v>
      </c>
      <c r="C665" s="13"/>
      <c r="D665" s="13"/>
      <c r="E665" s="130"/>
      <c r="F665" s="130"/>
      <c r="G665" s="129" t="str">
        <f t="shared" si="297"/>
        <v/>
      </c>
      <c r="H665" s="128"/>
      <c r="I665" s="189"/>
      <c r="J665" s="128"/>
      <c r="K665" s="127"/>
      <c r="L665" s="127"/>
      <c r="M665" s="126"/>
      <c r="N665" s="7"/>
      <c r="O665" s="6"/>
      <c r="P665" s="6"/>
      <c r="Q665" s="125" t="str">
        <f t="shared" si="298"/>
        <v/>
      </c>
      <c r="R665" s="124" t="str">
        <f t="shared" si="299"/>
        <v/>
      </c>
      <c r="S665" s="123">
        <f t="shared" si="300"/>
        <v>0</v>
      </c>
      <c r="T665" s="122">
        <f t="shared" si="301"/>
        <v>0</v>
      </c>
      <c r="U665" s="123">
        <f t="shared" si="302"/>
        <v>0</v>
      </c>
      <c r="V665" s="122">
        <f t="shared" si="303"/>
        <v>0</v>
      </c>
      <c r="W665" s="123">
        <f t="shared" si="304"/>
        <v>0</v>
      </c>
      <c r="X665" s="122">
        <f t="shared" si="305"/>
        <v>0</v>
      </c>
      <c r="Y665" s="123">
        <f t="shared" si="306"/>
        <v>0</v>
      </c>
      <c r="Z665" s="122">
        <f t="shared" si="307"/>
        <v>0</v>
      </c>
      <c r="AA665" s="123">
        <f t="shared" si="308"/>
        <v>0</v>
      </c>
      <c r="AB665" s="122">
        <f t="shared" si="309"/>
        <v>0</v>
      </c>
      <c r="AD665" s="3" t="str">
        <f t="shared" si="310"/>
        <v>False</v>
      </c>
      <c r="AE665" s="3" t="str">
        <f t="shared" si="311"/>
        <v>true</v>
      </c>
      <c r="AF665" s="3" t="e">
        <f>VLOOKUP(C665,#REF!,2,FALSE)</f>
        <v>#REF!</v>
      </c>
      <c r="AG665" s="3" t="e">
        <f t="shared" si="312"/>
        <v>#REF!</v>
      </c>
      <c r="AH665" s="3">
        <f t="shared" si="313"/>
        <v>0</v>
      </c>
      <c r="AI665" s="3">
        <f t="shared" si="314"/>
        <v>0</v>
      </c>
      <c r="AJ665" s="3">
        <f t="shared" si="315"/>
        <v>0</v>
      </c>
      <c r="AL665" s="3">
        <f t="shared" si="316"/>
        <v>0</v>
      </c>
      <c r="AM665" s="3">
        <f t="shared" si="317"/>
        <v>0</v>
      </c>
      <c r="AN665" s="3">
        <f t="shared" si="318"/>
        <v>0</v>
      </c>
      <c r="AO665" s="3">
        <f t="shared" si="319"/>
        <v>0</v>
      </c>
      <c r="AP665" s="3">
        <f t="shared" si="320"/>
        <v>0</v>
      </c>
      <c r="AQ665" s="3">
        <f t="shared" si="321"/>
        <v>0</v>
      </c>
      <c r="AS665" s="3" t="e">
        <f t="shared" si="322"/>
        <v>#REF!</v>
      </c>
      <c r="AU665" s="3" t="e">
        <f t="shared" si="323"/>
        <v>#NAME?</v>
      </c>
      <c r="AW665" s="3">
        <f t="shared" si="324"/>
        <v>0</v>
      </c>
      <c r="AX665" s="3">
        <f t="shared" si="325"/>
        <v>0</v>
      </c>
      <c r="AY665" s="3">
        <f t="shared" si="326"/>
        <v>0</v>
      </c>
      <c r="AZ665" s="3">
        <f t="shared" si="327"/>
        <v>0</v>
      </c>
      <c r="BA665" s="3">
        <f t="shared" si="328"/>
        <v>0</v>
      </c>
      <c r="BB665" s="3">
        <f t="shared" si="329"/>
        <v>0</v>
      </c>
    </row>
    <row r="666" spans="2:54" x14ac:dyDescent="0.35">
      <c r="B666" s="14">
        <v>639</v>
      </c>
      <c r="C666" s="13"/>
      <c r="D666" s="13"/>
      <c r="E666" s="130"/>
      <c r="F666" s="130"/>
      <c r="G666" s="129" t="str">
        <f t="shared" si="297"/>
        <v/>
      </c>
      <c r="H666" s="128"/>
      <c r="I666" s="189"/>
      <c r="J666" s="128"/>
      <c r="K666" s="127"/>
      <c r="L666" s="127"/>
      <c r="M666" s="126"/>
      <c r="N666" s="7"/>
      <c r="O666" s="6"/>
      <c r="P666" s="6"/>
      <c r="Q666" s="125" t="str">
        <f t="shared" si="298"/>
        <v/>
      </c>
      <c r="R666" s="124" t="str">
        <f t="shared" si="299"/>
        <v/>
      </c>
      <c r="S666" s="123">
        <f t="shared" si="300"/>
        <v>0</v>
      </c>
      <c r="T666" s="122">
        <f t="shared" si="301"/>
        <v>0</v>
      </c>
      <c r="U666" s="123">
        <f t="shared" si="302"/>
        <v>0</v>
      </c>
      <c r="V666" s="122">
        <f t="shared" si="303"/>
        <v>0</v>
      </c>
      <c r="W666" s="123">
        <f t="shared" si="304"/>
        <v>0</v>
      </c>
      <c r="X666" s="122">
        <f t="shared" si="305"/>
        <v>0</v>
      </c>
      <c r="Y666" s="123">
        <f t="shared" si="306"/>
        <v>0</v>
      </c>
      <c r="Z666" s="122">
        <f t="shared" si="307"/>
        <v>0</v>
      </c>
      <c r="AA666" s="123">
        <f t="shared" si="308"/>
        <v>0</v>
      </c>
      <c r="AB666" s="122">
        <f t="shared" si="309"/>
        <v>0</v>
      </c>
      <c r="AD666" s="3" t="str">
        <f t="shared" si="310"/>
        <v>False</v>
      </c>
      <c r="AE666" s="3" t="str">
        <f t="shared" si="311"/>
        <v>true</v>
      </c>
      <c r="AF666" s="3" t="e">
        <f>VLOOKUP(C666,#REF!,2,FALSE)</f>
        <v>#REF!</v>
      </c>
      <c r="AG666" s="3" t="e">
        <f t="shared" si="312"/>
        <v>#REF!</v>
      </c>
      <c r="AH666" s="3">
        <f t="shared" si="313"/>
        <v>0</v>
      </c>
      <c r="AI666" s="3">
        <f t="shared" si="314"/>
        <v>0</v>
      </c>
      <c r="AJ666" s="3">
        <f t="shared" si="315"/>
        <v>0</v>
      </c>
      <c r="AL666" s="3">
        <f t="shared" si="316"/>
        <v>0</v>
      </c>
      <c r="AM666" s="3">
        <f t="shared" si="317"/>
        <v>0</v>
      </c>
      <c r="AN666" s="3">
        <f t="shared" si="318"/>
        <v>0</v>
      </c>
      <c r="AO666" s="3">
        <f t="shared" si="319"/>
        <v>0</v>
      </c>
      <c r="AP666" s="3">
        <f t="shared" si="320"/>
        <v>0</v>
      </c>
      <c r="AQ666" s="3">
        <f t="shared" si="321"/>
        <v>0</v>
      </c>
      <c r="AS666" s="3" t="e">
        <f t="shared" si="322"/>
        <v>#REF!</v>
      </c>
      <c r="AU666" s="3" t="e">
        <f t="shared" si="323"/>
        <v>#NAME?</v>
      </c>
      <c r="AW666" s="3">
        <f t="shared" si="324"/>
        <v>0</v>
      </c>
      <c r="AX666" s="3">
        <f t="shared" si="325"/>
        <v>0</v>
      </c>
      <c r="AY666" s="3">
        <f t="shared" si="326"/>
        <v>0</v>
      </c>
      <c r="AZ666" s="3">
        <f t="shared" si="327"/>
        <v>0</v>
      </c>
      <c r="BA666" s="3">
        <f t="shared" si="328"/>
        <v>0</v>
      </c>
      <c r="BB666" s="3">
        <f t="shared" si="329"/>
        <v>0</v>
      </c>
    </row>
    <row r="667" spans="2:54" x14ac:dyDescent="0.35">
      <c r="B667" s="14">
        <v>640</v>
      </c>
      <c r="C667" s="13"/>
      <c r="D667" s="13"/>
      <c r="E667" s="130"/>
      <c r="F667" s="130"/>
      <c r="G667" s="129" t="str">
        <f t="shared" si="297"/>
        <v/>
      </c>
      <c r="H667" s="128"/>
      <c r="I667" s="189"/>
      <c r="J667" s="128"/>
      <c r="K667" s="127"/>
      <c r="L667" s="127"/>
      <c r="M667" s="126"/>
      <c r="N667" s="7"/>
      <c r="O667" s="6"/>
      <c r="P667" s="6"/>
      <c r="Q667" s="125" t="str">
        <f t="shared" si="298"/>
        <v/>
      </c>
      <c r="R667" s="124" t="str">
        <f t="shared" si="299"/>
        <v/>
      </c>
      <c r="S667" s="123">
        <f t="shared" si="300"/>
        <v>0</v>
      </c>
      <c r="T667" s="122">
        <f t="shared" si="301"/>
        <v>0</v>
      </c>
      <c r="U667" s="123">
        <f t="shared" si="302"/>
        <v>0</v>
      </c>
      <c r="V667" s="122">
        <f t="shared" si="303"/>
        <v>0</v>
      </c>
      <c r="W667" s="123">
        <f t="shared" si="304"/>
        <v>0</v>
      </c>
      <c r="X667" s="122">
        <f t="shared" si="305"/>
        <v>0</v>
      </c>
      <c r="Y667" s="123">
        <f t="shared" si="306"/>
        <v>0</v>
      </c>
      <c r="Z667" s="122">
        <f t="shared" si="307"/>
        <v>0</v>
      </c>
      <c r="AA667" s="123">
        <f t="shared" si="308"/>
        <v>0</v>
      </c>
      <c r="AB667" s="122">
        <f t="shared" si="309"/>
        <v>0</v>
      </c>
      <c r="AD667" s="3" t="str">
        <f t="shared" si="310"/>
        <v>False</v>
      </c>
      <c r="AE667" s="3" t="str">
        <f t="shared" si="311"/>
        <v>true</v>
      </c>
      <c r="AF667" s="3" t="e">
        <f>VLOOKUP(C667,#REF!,2,FALSE)</f>
        <v>#REF!</v>
      </c>
      <c r="AG667" s="3" t="e">
        <f t="shared" si="312"/>
        <v>#REF!</v>
      </c>
      <c r="AH667" s="3">
        <f t="shared" si="313"/>
        <v>0</v>
      </c>
      <c r="AI667" s="3">
        <f t="shared" si="314"/>
        <v>0</v>
      </c>
      <c r="AJ667" s="3">
        <f t="shared" si="315"/>
        <v>0</v>
      </c>
      <c r="AL667" s="3">
        <f t="shared" si="316"/>
        <v>0</v>
      </c>
      <c r="AM667" s="3">
        <f t="shared" si="317"/>
        <v>0</v>
      </c>
      <c r="AN667" s="3">
        <f t="shared" si="318"/>
        <v>0</v>
      </c>
      <c r="AO667" s="3">
        <f t="shared" si="319"/>
        <v>0</v>
      </c>
      <c r="AP667" s="3">
        <f t="shared" si="320"/>
        <v>0</v>
      </c>
      <c r="AQ667" s="3">
        <f t="shared" si="321"/>
        <v>0</v>
      </c>
      <c r="AS667" s="3" t="e">
        <f t="shared" si="322"/>
        <v>#REF!</v>
      </c>
      <c r="AU667" s="3" t="e">
        <f t="shared" si="323"/>
        <v>#NAME?</v>
      </c>
      <c r="AW667" s="3">
        <f t="shared" si="324"/>
        <v>0</v>
      </c>
      <c r="AX667" s="3">
        <f t="shared" si="325"/>
        <v>0</v>
      </c>
      <c r="AY667" s="3">
        <f t="shared" si="326"/>
        <v>0</v>
      </c>
      <c r="AZ667" s="3">
        <f t="shared" si="327"/>
        <v>0</v>
      </c>
      <c r="BA667" s="3">
        <f t="shared" si="328"/>
        <v>0</v>
      </c>
      <c r="BB667" s="3">
        <f t="shared" si="329"/>
        <v>0</v>
      </c>
    </row>
    <row r="668" spans="2:54" x14ac:dyDescent="0.35">
      <c r="B668" s="14">
        <v>641</v>
      </c>
      <c r="C668" s="13"/>
      <c r="D668" s="13"/>
      <c r="E668" s="130"/>
      <c r="F668" s="130"/>
      <c r="G668" s="129" t="str">
        <f t="shared" ref="G668:G731" si="330">IF(D668="","",IF(E668&lt;&gt;"",VLOOKUP(E668,Lookup_LOWCode,2,FALSE),VLOOKUP(D668,Lookup_ActualLOWCode,2,FALSE)))</f>
        <v/>
      </c>
      <c r="H668" s="128"/>
      <c r="I668" s="189"/>
      <c r="J668" s="128"/>
      <c r="K668" s="127"/>
      <c r="L668" s="127"/>
      <c r="M668" s="126"/>
      <c r="N668" s="7"/>
      <c r="O668" s="6"/>
      <c r="P668" s="6"/>
      <c r="Q668" s="125" t="str">
        <f t="shared" ref="Q668:Q731" si="331">IF(N668&lt;&gt;"",P668/N668,"")</f>
        <v/>
      </c>
      <c r="R668" s="124" t="str">
        <f t="shared" ref="R668:R731" si="332">IF(O668&lt;&gt;"",P668/O668,"")</f>
        <v/>
      </c>
      <c r="S668" s="123">
        <f t="shared" ref="S668:S731" si="333">IF($N668&lt;&gt;0,$N668,IF($O668&lt;&gt;0,$O668/VLOOKUP($G668,Lookup_MaterialLowCode,7,FALSE),0))</f>
        <v>0</v>
      </c>
      <c r="T668" s="122">
        <f t="shared" ref="T668:T731" si="334">IF($O668&lt;&gt;0,$O668,IF($N668&lt;&gt;0,$N668*VLOOKUP($G668,Lookup_MaterialLowCode,7,FALSE),0))</f>
        <v>0</v>
      </c>
      <c r="U668" s="123">
        <f t="shared" ref="U668:U731" si="335">IF(AE668="true",S668,0)</f>
        <v>0</v>
      </c>
      <c r="V668" s="122">
        <f t="shared" ref="V668:V731" si="336">IF(AE668="true",T668,0)</f>
        <v>0</v>
      </c>
      <c r="W668" s="123">
        <f t="shared" ref="W668:W731" si="337">IF(AE668="false",S668,0)</f>
        <v>0</v>
      </c>
      <c r="X668" s="122">
        <f t="shared" ref="X668:X731" si="338">IF(AE668="false",T668,0)</f>
        <v>0</v>
      </c>
      <c r="Y668" s="123">
        <f t="shared" ref="Y668:Y731" si="339">W668-(W668*L668)</f>
        <v>0</v>
      </c>
      <c r="Z668" s="122">
        <f t="shared" ref="Z668:Z731" si="340">X668-(X668*L668)</f>
        <v>0</v>
      </c>
      <c r="AA668" s="123">
        <f t="shared" ref="AA668:AA731" si="341">W668*L668</f>
        <v>0</v>
      </c>
      <c r="AB668" s="122">
        <f t="shared" ref="AB668:AB731" si="342">X668*L668</f>
        <v>0</v>
      </c>
      <c r="AD668" s="3" t="str">
        <f t="shared" ref="AD668:AD731" si="343">IF(G668="Specify LOW Code",IF(E668&lt;&gt;"","False","True"),"False")</f>
        <v>False</v>
      </c>
      <c r="AE668" s="3" t="str">
        <f t="shared" ref="AE668:AE731" si="344">IF(H668="Off-Site mixed","false",IF(H668="Off-Site segregated","false","true"))</f>
        <v>true</v>
      </c>
      <c r="AF668" s="3" t="e">
        <f>VLOOKUP(C668,#REF!,2,FALSE)</f>
        <v>#REF!</v>
      </c>
      <c r="AG668" s="3" t="e">
        <f t="shared" ref="AG668:AG731" si="345">AF668&amp;D668</f>
        <v>#REF!</v>
      </c>
      <c r="AH668" s="3">
        <f t="shared" ref="AH668:AH731" si="346">IF(AE668="true",0,VLOOKUP(J668,Lookup_MyDestinations,6,FALSE))</f>
        <v>0</v>
      </c>
      <c r="AI668" s="3">
        <f t="shared" ref="AI668:AI731" si="347">IF(AE668="true",0,VLOOKUP(J668,Lookup_MyDestinations,5,FALSE))</f>
        <v>0</v>
      </c>
      <c r="AJ668" s="3">
        <f t="shared" ref="AJ668:AJ731" si="348">IF(AE668="true", 0,VLOOKUP(J668,Lookup_MyDestinations,4,FALSE))</f>
        <v>0</v>
      </c>
      <c r="AL668" s="3">
        <f t="shared" ref="AL668:AL731" si="349">$AH668*$W668</f>
        <v>0</v>
      </c>
      <c r="AM668" s="3">
        <f t="shared" ref="AM668:AM731" si="350">$AH668*$X668</f>
        <v>0</v>
      </c>
      <c r="AN668" s="3">
        <f t="shared" ref="AN668:AN731" si="351">$AI668*$W668</f>
        <v>0</v>
      </c>
      <c r="AO668" s="3">
        <f t="shared" ref="AO668:AO731" si="352">$AI668*$X668</f>
        <v>0</v>
      </c>
      <c r="AP668" s="3">
        <f t="shared" ref="AP668:AP731" si="353">$AJ668*$W668</f>
        <v>0</v>
      </c>
      <c r="AQ668" s="3">
        <f t="shared" ref="AQ668:AQ731" si="354">$AJ668*$X668</f>
        <v>0</v>
      </c>
      <c r="AS668" s="3" t="e">
        <f t="shared" ref="AS668:AS731" si="355">AF668&amp;G668</f>
        <v>#REF!</v>
      </c>
      <c r="AU668" s="3" t="e">
        <f t="shared" ref="AU668:AU731" si="356">VLOOKUP(D668,Lookup_WasteStreamLOWCode,4,FALSE)</f>
        <v>#NAME?</v>
      </c>
      <c r="AW668" s="3">
        <f t="shared" ref="AW668:AW731" si="357">IF(H668="On-site recovery",S668,0)</f>
        <v>0</v>
      </c>
      <c r="AX668" s="3">
        <f t="shared" ref="AX668:AX731" si="358">IF(H668="On-site recovery",T668,0)</f>
        <v>0</v>
      </c>
      <c r="AY668" s="3">
        <f t="shared" ref="AY668:AY731" si="359">IF(H668="On-site recycled",S668,0)</f>
        <v>0</v>
      </c>
      <c r="AZ668" s="3">
        <f t="shared" ref="AZ668:AZ731" si="360">IF(H668="On-site recycled",T668,0)</f>
        <v>0</v>
      </c>
      <c r="BA668" s="3">
        <f t="shared" ref="BA668:BA731" si="361">IF(H668="On-site re-use",S668,0)</f>
        <v>0</v>
      </c>
      <c r="BB668" s="3">
        <f t="shared" ref="BB668:BB731" si="362">IF(H668="On-site re-use",T668,0)</f>
        <v>0</v>
      </c>
    </row>
    <row r="669" spans="2:54" x14ac:dyDescent="0.35">
      <c r="B669" s="14">
        <v>642</v>
      </c>
      <c r="C669" s="13"/>
      <c r="D669" s="13"/>
      <c r="E669" s="130"/>
      <c r="F669" s="130"/>
      <c r="G669" s="129" t="str">
        <f t="shared" si="330"/>
        <v/>
      </c>
      <c r="H669" s="128"/>
      <c r="I669" s="189"/>
      <c r="J669" s="128"/>
      <c r="K669" s="127"/>
      <c r="L669" s="127"/>
      <c r="M669" s="126"/>
      <c r="N669" s="7"/>
      <c r="O669" s="6"/>
      <c r="P669" s="6"/>
      <c r="Q669" s="125" t="str">
        <f t="shared" si="331"/>
        <v/>
      </c>
      <c r="R669" s="124" t="str">
        <f t="shared" si="332"/>
        <v/>
      </c>
      <c r="S669" s="123">
        <f t="shared" si="333"/>
        <v>0</v>
      </c>
      <c r="T669" s="122">
        <f t="shared" si="334"/>
        <v>0</v>
      </c>
      <c r="U669" s="123">
        <f t="shared" si="335"/>
        <v>0</v>
      </c>
      <c r="V669" s="122">
        <f t="shared" si="336"/>
        <v>0</v>
      </c>
      <c r="W669" s="123">
        <f t="shared" si="337"/>
        <v>0</v>
      </c>
      <c r="X669" s="122">
        <f t="shared" si="338"/>
        <v>0</v>
      </c>
      <c r="Y669" s="123">
        <f t="shared" si="339"/>
        <v>0</v>
      </c>
      <c r="Z669" s="122">
        <f t="shared" si="340"/>
        <v>0</v>
      </c>
      <c r="AA669" s="123">
        <f t="shared" si="341"/>
        <v>0</v>
      </c>
      <c r="AB669" s="122">
        <f t="shared" si="342"/>
        <v>0</v>
      </c>
      <c r="AD669" s="3" t="str">
        <f t="shared" si="343"/>
        <v>False</v>
      </c>
      <c r="AE669" s="3" t="str">
        <f t="shared" si="344"/>
        <v>true</v>
      </c>
      <c r="AF669" s="3" t="e">
        <f>VLOOKUP(C669,#REF!,2,FALSE)</f>
        <v>#REF!</v>
      </c>
      <c r="AG669" s="3" t="e">
        <f t="shared" si="345"/>
        <v>#REF!</v>
      </c>
      <c r="AH669" s="3">
        <f t="shared" si="346"/>
        <v>0</v>
      </c>
      <c r="AI669" s="3">
        <f t="shared" si="347"/>
        <v>0</v>
      </c>
      <c r="AJ669" s="3">
        <f t="shared" si="348"/>
        <v>0</v>
      </c>
      <c r="AL669" s="3">
        <f t="shared" si="349"/>
        <v>0</v>
      </c>
      <c r="AM669" s="3">
        <f t="shared" si="350"/>
        <v>0</v>
      </c>
      <c r="AN669" s="3">
        <f t="shared" si="351"/>
        <v>0</v>
      </c>
      <c r="AO669" s="3">
        <f t="shared" si="352"/>
        <v>0</v>
      </c>
      <c r="AP669" s="3">
        <f t="shared" si="353"/>
        <v>0</v>
      </c>
      <c r="AQ669" s="3">
        <f t="shared" si="354"/>
        <v>0</v>
      </c>
      <c r="AS669" s="3" t="e">
        <f t="shared" si="355"/>
        <v>#REF!</v>
      </c>
      <c r="AU669" s="3" t="e">
        <f t="shared" si="356"/>
        <v>#NAME?</v>
      </c>
      <c r="AW669" s="3">
        <f t="shared" si="357"/>
        <v>0</v>
      </c>
      <c r="AX669" s="3">
        <f t="shared" si="358"/>
        <v>0</v>
      </c>
      <c r="AY669" s="3">
        <f t="shared" si="359"/>
        <v>0</v>
      </c>
      <c r="AZ669" s="3">
        <f t="shared" si="360"/>
        <v>0</v>
      </c>
      <c r="BA669" s="3">
        <f t="shared" si="361"/>
        <v>0</v>
      </c>
      <c r="BB669" s="3">
        <f t="shared" si="362"/>
        <v>0</v>
      </c>
    </row>
    <row r="670" spans="2:54" x14ac:dyDescent="0.35">
      <c r="B670" s="14">
        <v>643</v>
      </c>
      <c r="C670" s="13"/>
      <c r="D670" s="13"/>
      <c r="E670" s="130"/>
      <c r="F670" s="130"/>
      <c r="G670" s="129" t="str">
        <f t="shared" si="330"/>
        <v/>
      </c>
      <c r="H670" s="128"/>
      <c r="I670" s="189"/>
      <c r="J670" s="128"/>
      <c r="K670" s="127"/>
      <c r="L670" s="127"/>
      <c r="M670" s="126"/>
      <c r="N670" s="7"/>
      <c r="O670" s="6"/>
      <c r="P670" s="6"/>
      <c r="Q670" s="125" t="str">
        <f t="shared" si="331"/>
        <v/>
      </c>
      <c r="R670" s="124" t="str">
        <f t="shared" si="332"/>
        <v/>
      </c>
      <c r="S670" s="123">
        <f t="shared" si="333"/>
        <v>0</v>
      </c>
      <c r="T670" s="122">
        <f t="shared" si="334"/>
        <v>0</v>
      </c>
      <c r="U670" s="123">
        <f t="shared" si="335"/>
        <v>0</v>
      </c>
      <c r="V670" s="122">
        <f t="shared" si="336"/>
        <v>0</v>
      </c>
      <c r="W670" s="123">
        <f t="shared" si="337"/>
        <v>0</v>
      </c>
      <c r="X670" s="122">
        <f t="shared" si="338"/>
        <v>0</v>
      </c>
      <c r="Y670" s="123">
        <f t="shared" si="339"/>
        <v>0</v>
      </c>
      <c r="Z670" s="122">
        <f t="shared" si="340"/>
        <v>0</v>
      </c>
      <c r="AA670" s="123">
        <f t="shared" si="341"/>
        <v>0</v>
      </c>
      <c r="AB670" s="122">
        <f t="shared" si="342"/>
        <v>0</v>
      </c>
      <c r="AD670" s="3" t="str">
        <f t="shared" si="343"/>
        <v>False</v>
      </c>
      <c r="AE670" s="3" t="str">
        <f t="shared" si="344"/>
        <v>true</v>
      </c>
      <c r="AF670" s="3" t="e">
        <f>VLOOKUP(C670,#REF!,2,FALSE)</f>
        <v>#REF!</v>
      </c>
      <c r="AG670" s="3" t="e">
        <f t="shared" si="345"/>
        <v>#REF!</v>
      </c>
      <c r="AH670" s="3">
        <f t="shared" si="346"/>
        <v>0</v>
      </c>
      <c r="AI670" s="3">
        <f t="shared" si="347"/>
        <v>0</v>
      </c>
      <c r="AJ670" s="3">
        <f t="shared" si="348"/>
        <v>0</v>
      </c>
      <c r="AL670" s="3">
        <f t="shared" si="349"/>
        <v>0</v>
      </c>
      <c r="AM670" s="3">
        <f t="shared" si="350"/>
        <v>0</v>
      </c>
      <c r="AN670" s="3">
        <f t="shared" si="351"/>
        <v>0</v>
      </c>
      <c r="AO670" s="3">
        <f t="shared" si="352"/>
        <v>0</v>
      </c>
      <c r="AP670" s="3">
        <f t="shared" si="353"/>
        <v>0</v>
      </c>
      <c r="AQ670" s="3">
        <f t="shared" si="354"/>
        <v>0</v>
      </c>
      <c r="AS670" s="3" t="e">
        <f t="shared" si="355"/>
        <v>#REF!</v>
      </c>
      <c r="AU670" s="3" t="e">
        <f t="shared" si="356"/>
        <v>#NAME?</v>
      </c>
      <c r="AW670" s="3">
        <f t="shared" si="357"/>
        <v>0</v>
      </c>
      <c r="AX670" s="3">
        <f t="shared" si="358"/>
        <v>0</v>
      </c>
      <c r="AY670" s="3">
        <f t="shared" si="359"/>
        <v>0</v>
      </c>
      <c r="AZ670" s="3">
        <f t="shared" si="360"/>
        <v>0</v>
      </c>
      <c r="BA670" s="3">
        <f t="shared" si="361"/>
        <v>0</v>
      </c>
      <c r="BB670" s="3">
        <f t="shared" si="362"/>
        <v>0</v>
      </c>
    </row>
    <row r="671" spans="2:54" x14ac:dyDescent="0.35">
      <c r="B671" s="14">
        <v>644</v>
      </c>
      <c r="C671" s="13"/>
      <c r="D671" s="13"/>
      <c r="E671" s="130"/>
      <c r="F671" s="130"/>
      <c r="G671" s="129" t="str">
        <f t="shared" si="330"/>
        <v/>
      </c>
      <c r="H671" s="128"/>
      <c r="I671" s="189"/>
      <c r="J671" s="128"/>
      <c r="K671" s="127"/>
      <c r="L671" s="127"/>
      <c r="M671" s="126"/>
      <c r="N671" s="7"/>
      <c r="O671" s="6"/>
      <c r="P671" s="6"/>
      <c r="Q671" s="125" t="str">
        <f t="shared" si="331"/>
        <v/>
      </c>
      <c r="R671" s="124" t="str">
        <f t="shared" si="332"/>
        <v/>
      </c>
      <c r="S671" s="123">
        <f t="shared" si="333"/>
        <v>0</v>
      </c>
      <c r="T671" s="122">
        <f t="shared" si="334"/>
        <v>0</v>
      </c>
      <c r="U671" s="123">
        <f t="shared" si="335"/>
        <v>0</v>
      </c>
      <c r="V671" s="122">
        <f t="shared" si="336"/>
        <v>0</v>
      </c>
      <c r="W671" s="123">
        <f t="shared" si="337"/>
        <v>0</v>
      </c>
      <c r="X671" s="122">
        <f t="shared" si="338"/>
        <v>0</v>
      </c>
      <c r="Y671" s="123">
        <f t="shared" si="339"/>
        <v>0</v>
      </c>
      <c r="Z671" s="122">
        <f t="shared" si="340"/>
        <v>0</v>
      </c>
      <c r="AA671" s="123">
        <f t="shared" si="341"/>
        <v>0</v>
      </c>
      <c r="AB671" s="122">
        <f t="shared" si="342"/>
        <v>0</v>
      </c>
      <c r="AD671" s="3" t="str">
        <f t="shared" si="343"/>
        <v>False</v>
      </c>
      <c r="AE671" s="3" t="str">
        <f t="shared" si="344"/>
        <v>true</v>
      </c>
      <c r="AF671" s="3" t="e">
        <f>VLOOKUP(C671,#REF!,2,FALSE)</f>
        <v>#REF!</v>
      </c>
      <c r="AG671" s="3" t="e">
        <f t="shared" si="345"/>
        <v>#REF!</v>
      </c>
      <c r="AH671" s="3">
        <f t="shared" si="346"/>
        <v>0</v>
      </c>
      <c r="AI671" s="3">
        <f t="shared" si="347"/>
        <v>0</v>
      </c>
      <c r="AJ671" s="3">
        <f t="shared" si="348"/>
        <v>0</v>
      </c>
      <c r="AL671" s="3">
        <f t="shared" si="349"/>
        <v>0</v>
      </c>
      <c r="AM671" s="3">
        <f t="shared" si="350"/>
        <v>0</v>
      </c>
      <c r="AN671" s="3">
        <f t="shared" si="351"/>
        <v>0</v>
      </c>
      <c r="AO671" s="3">
        <f t="shared" si="352"/>
        <v>0</v>
      </c>
      <c r="AP671" s="3">
        <f t="shared" si="353"/>
        <v>0</v>
      </c>
      <c r="AQ671" s="3">
        <f t="shared" si="354"/>
        <v>0</v>
      </c>
      <c r="AS671" s="3" t="e">
        <f t="shared" si="355"/>
        <v>#REF!</v>
      </c>
      <c r="AU671" s="3" t="e">
        <f t="shared" si="356"/>
        <v>#NAME?</v>
      </c>
      <c r="AW671" s="3">
        <f t="shared" si="357"/>
        <v>0</v>
      </c>
      <c r="AX671" s="3">
        <f t="shared" si="358"/>
        <v>0</v>
      </c>
      <c r="AY671" s="3">
        <f t="shared" si="359"/>
        <v>0</v>
      </c>
      <c r="AZ671" s="3">
        <f t="shared" si="360"/>
        <v>0</v>
      </c>
      <c r="BA671" s="3">
        <f t="shared" si="361"/>
        <v>0</v>
      </c>
      <c r="BB671" s="3">
        <f t="shared" si="362"/>
        <v>0</v>
      </c>
    </row>
    <row r="672" spans="2:54" x14ac:dyDescent="0.35">
      <c r="B672" s="14">
        <v>645</v>
      </c>
      <c r="C672" s="13"/>
      <c r="D672" s="13"/>
      <c r="E672" s="130"/>
      <c r="F672" s="130"/>
      <c r="G672" s="129" t="str">
        <f t="shared" si="330"/>
        <v/>
      </c>
      <c r="H672" s="128"/>
      <c r="I672" s="189"/>
      <c r="J672" s="128"/>
      <c r="K672" s="127"/>
      <c r="L672" s="127"/>
      <c r="M672" s="126"/>
      <c r="N672" s="7"/>
      <c r="O672" s="6"/>
      <c r="P672" s="6"/>
      <c r="Q672" s="125" t="str">
        <f t="shared" si="331"/>
        <v/>
      </c>
      <c r="R672" s="124" t="str">
        <f t="shared" si="332"/>
        <v/>
      </c>
      <c r="S672" s="123">
        <f t="shared" si="333"/>
        <v>0</v>
      </c>
      <c r="T672" s="122">
        <f t="shared" si="334"/>
        <v>0</v>
      </c>
      <c r="U672" s="123">
        <f t="shared" si="335"/>
        <v>0</v>
      </c>
      <c r="V672" s="122">
        <f t="shared" si="336"/>
        <v>0</v>
      </c>
      <c r="W672" s="123">
        <f t="shared" si="337"/>
        <v>0</v>
      </c>
      <c r="X672" s="122">
        <f t="shared" si="338"/>
        <v>0</v>
      </c>
      <c r="Y672" s="123">
        <f t="shared" si="339"/>
        <v>0</v>
      </c>
      <c r="Z672" s="122">
        <f t="shared" si="340"/>
        <v>0</v>
      </c>
      <c r="AA672" s="123">
        <f t="shared" si="341"/>
        <v>0</v>
      </c>
      <c r="AB672" s="122">
        <f t="shared" si="342"/>
        <v>0</v>
      </c>
      <c r="AD672" s="3" t="str">
        <f t="shared" si="343"/>
        <v>False</v>
      </c>
      <c r="AE672" s="3" t="str">
        <f t="shared" si="344"/>
        <v>true</v>
      </c>
      <c r="AF672" s="3" t="e">
        <f>VLOOKUP(C672,#REF!,2,FALSE)</f>
        <v>#REF!</v>
      </c>
      <c r="AG672" s="3" t="e">
        <f t="shared" si="345"/>
        <v>#REF!</v>
      </c>
      <c r="AH672" s="3">
        <f t="shared" si="346"/>
        <v>0</v>
      </c>
      <c r="AI672" s="3">
        <f t="shared" si="347"/>
        <v>0</v>
      </c>
      <c r="AJ672" s="3">
        <f t="shared" si="348"/>
        <v>0</v>
      </c>
      <c r="AL672" s="3">
        <f t="shared" si="349"/>
        <v>0</v>
      </c>
      <c r="AM672" s="3">
        <f t="shared" si="350"/>
        <v>0</v>
      </c>
      <c r="AN672" s="3">
        <f t="shared" si="351"/>
        <v>0</v>
      </c>
      <c r="AO672" s="3">
        <f t="shared" si="352"/>
        <v>0</v>
      </c>
      <c r="AP672" s="3">
        <f t="shared" si="353"/>
        <v>0</v>
      </c>
      <c r="AQ672" s="3">
        <f t="shared" si="354"/>
        <v>0</v>
      </c>
      <c r="AS672" s="3" t="e">
        <f t="shared" si="355"/>
        <v>#REF!</v>
      </c>
      <c r="AU672" s="3" t="e">
        <f t="shared" si="356"/>
        <v>#NAME?</v>
      </c>
      <c r="AW672" s="3">
        <f t="shared" si="357"/>
        <v>0</v>
      </c>
      <c r="AX672" s="3">
        <f t="shared" si="358"/>
        <v>0</v>
      </c>
      <c r="AY672" s="3">
        <f t="shared" si="359"/>
        <v>0</v>
      </c>
      <c r="AZ672" s="3">
        <f t="shared" si="360"/>
        <v>0</v>
      </c>
      <c r="BA672" s="3">
        <f t="shared" si="361"/>
        <v>0</v>
      </c>
      <c r="BB672" s="3">
        <f t="shared" si="362"/>
        <v>0</v>
      </c>
    </row>
    <row r="673" spans="2:54" x14ac:dyDescent="0.35">
      <c r="B673" s="14">
        <v>646</v>
      </c>
      <c r="C673" s="13"/>
      <c r="D673" s="13"/>
      <c r="E673" s="130"/>
      <c r="F673" s="130"/>
      <c r="G673" s="129" t="str">
        <f t="shared" si="330"/>
        <v/>
      </c>
      <c r="H673" s="128"/>
      <c r="I673" s="189"/>
      <c r="J673" s="128"/>
      <c r="K673" s="127"/>
      <c r="L673" s="127"/>
      <c r="M673" s="126"/>
      <c r="N673" s="7"/>
      <c r="O673" s="6"/>
      <c r="P673" s="6"/>
      <c r="Q673" s="125" t="str">
        <f t="shared" si="331"/>
        <v/>
      </c>
      <c r="R673" s="124" t="str">
        <f t="shared" si="332"/>
        <v/>
      </c>
      <c r="S673" s="123">
        <f t="shared" si="333"/>
        <v>0</v>
      </c>
      <c r="T673" s="122">
        <f t="shared" si="334"/>
        <v>0</v>
      </c>
      <c r="U673" s="123">
        <f t="shared" si="335"/>
        <v>0</v>
      </c>
      <c r="V673" s="122">
        <f t="shared" si="336"/>
        <v>0</v>
      </c>
      <c r="W673" s="123">
        <f t="shared" si="337"/>
        <v>0</v>
      </c>
      <c r="X673" s="122">
        <f t="shared" si="338"/>
        <v>0</v>
      </c>
      <c r="Y673" s="123">
        <f t="shared" si="339"/>
        <v>0</v>
      </c>
      <c r="Z673" s="122">
        <f t="shared" si="340"/>
        <v>0</v>
      </c>
      <c r="AA673" s="123">
        <f t="shared" si="341"/>
        <v>0</v>
      </c>
      <c r="AB673" s="122">
        <f t="shared" si="342"/>
        <v>0</v>
      </c>
      <c r="AD673" s="3" t="str">
        <f t="shared" si="343"/>
        <v>False</v>
      </c>
      <c r="AE673" s="3" t="str">
        <f t="shared" si="344"/>
        <v>true</v>
      </c>
      <c r="AF673" s="3" t="e">
        <f>VLOOKUP(C673,#REF!,2,FALSE)</f>
        <v>#REF!</v>
      </c>
      <c r="AG673" s="3" t="e">
        <f t="shared" si="345"/>
        <v>#REF!</v>
      </c>
      <c r="AH673" s="3">
        <f t="shared" si="346"/>
        <v>0</v>
      </c>
      <c r="AI673" s="3">
        <f t="shared" si="347"/>
        <v>0</v>
      </c>
      <c r="AJ673" s="3">
        <f t="shared" si="348"/>
        <v>0</v>
      </c>
      <c r="AL673" s="3">
        <f t="shared" si="349"/>
        <v>0</v>
      </c>
      <c r="AM673" s="3">
        <f t="shared" si="350"/>
        <v>0</v>
      </c>
      <c r="AN673" s="3">
        <f t="shared" si="351"/>
        <v>0</v>
      </c>
      <c r="AO673" s="3">
        <f t="shared" si="352"/>
        <v>0</v>
      </c>
      <c r="AP673" s="3">
        <f t="shared" si="353"/>
        <v>0</v>
      </c>
      <c r="AQ673" s="3">
        <f t="shared" si="354"/>
        <v>0</v>
      </c>
      <c r="AS673" s="3" t="e">
        <f t="shared" si="355"/>
        <v>#REF!</v>
      </c>
      <c r="AU673" s="3" t="e">
        <f t="shared" si="356"/>
        <v>#NAME?</v>
      </c>
      <c r="AW673" s="3">
        <f t="shared" si="357"/>
        <v>0</v>
      </c>
      <c r="AX673" s="3">
        <f t="shared" si="358"/>
        <v>0</v>
      </c>
      <c r="AY673" s="3">
        <f t="shared" si="359"/>
        <v>0</v>
      </c>
      <c r="AZ673" s="3">
        <f t="shared" si="360"/>
        <v>0</v>
      </c>
      <c r="BA673" s="3">
        <f t="shared" si="361"/>
        <v>0</v>
      </c>
      <c r="BB673" s="3">
        <f t="shared" si="362"/>
        <v>0</v>
      </c>
    </row>
    <row r="674" spans="2:54" x14ac:dyDescent="0.35">
      <c r="B674" s="14">
        <v>647</v>
      </c>
      <c r="C674" s="13"/>
      <c r="D674" s="13"/>
      <c r="E674" s="130"/>
      <c r="F674" s="130"/>
      <c r="G674" s="129" t="str">
        <f t="shared" si="330"/>
        <v/>
      </c>
      <c r="H674" s="128"/>
      <c r="I674" s="189"/>
      <c r="J674" s="128"/>
      <c r="K674" s="127"/>
      <c r="L674" s="127"/>
      <c r="M674" s="126"/>
      <c r="N674" s="7"/>
      <c r="O674" s="6"/>
      <c r="P674" s="6"/>
      <c r="Q674" s="125" t="str">
        <f t="shared" si="331"/>
        <v/>
      </c>
      <c r="R674" s="124" t="str">
        <f t="shared" si="332"/>
        <v/>
      </c>
      <c r="S674" s="123">
        <f t="shared" si="333"/>
        <v>0</v>
      </c>
      <c r="T674" s="122">
        <f t="shared" si="334"/>
        <v>0</v>
      </c>
      <c r="U674" s="123">
        <f t="shared" si="335"/>
        <v>0</v>
      </c>
      <c r="V674" s="122">
        <f t="shared" si="336"/>
        <v>0</v>
      </c>
      <c r="W674" s="123">
        <f t="shared" si="337"/>
        <v>0</v>
      </c>
      <c r="X674" s="122">
        <f t="shared" si="338"/>
        <v>0</v>
      </c>
      <c r="Y674" s="123">
        <f t="shared" si="339"/>
        <v>0</v>
      </c>
      <c r="Z674" s="122">
        <f t="shared" si="340"/>
        <v>0</v>
      </c>
      <c r="AA674" s="123">
        <f t="shared" si="341"/>
        <v>0</v>
      </c>
      <c r="AB674" s="122">
        <f t="shared" si="342"/>
        <v>0</v>
      </c>
      <c r="AD674" s="3" t="str">
        <f t="shared" si="343"/>
        <v>False</v>
      </c>
      <c r="AE674" s="3" t="str">
        <f t="shared" si="344"/>
        <v>true</v>
      </c>
      <c r="AF674" s="3" t="e">
        <f>VLOOKUP(C674,#REF!,2,FALSE)</f>
        <v>#REF!</v>
      </c>
      <c r="AG674" s="3" t="e">
        <f t="shared" si="345"/>
        <v>#REF!</v>
      </c>
      <c r="AH674" s="3">
        <f t="shared" si="346"/>
        <v>0</v>
      </c>
      <c r="AI674" s="3">
        <f t="shared" si="347"/>
        <v>0</v>
      </c>
      <c r="AJ674" s="3">
        <f t="shared" si="348"/>
        <v>0</v>
      </c>
      <c r="AL674" s="3">
        <f t="shared" si="349"/>
        <v>0</v>
      </c>
      <c r="AM674" s="3">
        <f t="shared" si="350"/>
        <v>0</v>
      </c>
      <c r="AN674" s="3">
        <f t="shared" si="351"/>
        <v>0</v>
      </c>
      <c r="AO674" s="3">
        <f t="shared" si="352"/>
        <v>0</v>
      </c>
      <c r="AP674" s="3">
        <f t="shared" si="353"/>
        <v>0</v>
      </c>
      <c r="AQ674" s="3">
        <f t="shared" si="354"/>
        <v>0</v>
      </c>
      <c r="AS674" s="3" t="e">
        <f t="shared" si="355"/>
        <v>#REF!</v>
      </c>
      <c r="AU674" s="3" t="e">
        <f t="shared" si="356"/>
        <v>#NAME?</v>
      </c>
      <c r="AW674" s="3">
        <f t="shared" si="357"/>
        <v>0</v>
      </c>
      <c r="AX674" s="3">
        <f t="shared" si="358"/>
        <v>0</v>
      </c>
      <c r="AY674" s="3">
        <f t="shared" si="359"/>
        <v>0</v>
      </c>
      <c r="AZ674" s="3">
        <f t="shared" si="360"/>
        <v>0</v>
      </c>
      <c r="BA674" s="3">
        <f t="shared" si="361"/>
        <v>0</v>
      </c>
      <c r="BB674" s="3">
        <f t="shared" si="362"/>
        <v>0</v>
      </c>
    </row>
    <row r="675" spans="2:54" x14ac:dyDescent="0.35">
      <c r="B675" s="14">
        <v>648</v>
      </c>
      <c r="C675" s="13"/>
      <c r="D675" s="13"/>
      <c r="E675" s="130"/>
      <c r="F675" s="130"/>
      <c r="G675" s="129" t="str">
        <f t="shared" si="330"/>
        <v/>
      </c>
      <c r="H675" s="128"/>
      <c r="I675" s="189"/>
      <c r="J675" s="128"/>
      <c r="K675" s="127"/>
      <c r="L675" s="127"/>
      <c r="M675" s="126"/>
      <c r="N675" s="7"/>
      <c r="O675" s="6"/>
      <c r="P675" s="6"/>
      <c r="Q675" s="125" t="str">
        <f t="shared" si="331"/>
        <v/>
      </c>
      <c r="R675" s="124" t="str">
        <f t="shared" si="332"/>
        <v/>
      </c>
      <c r="S675" s="123">
        <f t="shared" si="333"/>
        <v>0</v>
      </c>
      <c r="T675" s="122">
        <f t="shared" si="334"/>
        <v>0</v>
      </c>
      <c r="U675" s="123">
        <f t="shared" si="335"/>
        <v>0</v>
      </c>
      <c r="V675" s="122">
        <f t="shared" si="336"/>
        <v>0</v>
      </c>
      <c r="W675" s="123">
        <f t="shared" si="337"/>
        <v>0</v>
      </c>
      <c r="X675" s="122">
        <f t="shared" si="338"/>
        <v>0</v>
      </c>
      <c r="Y675" s="123">
        <f t="shared" si="339"/>
        <v>0</v>
      </c>
      <c r="Z675" s="122">
        <f t="shared" si="340"/>
        <v>0</v>
      </c>
      <c r="AA675" s="123">
        <f t="shared" si="341"/>
        <v>0</v>
      </c>
      <c r="AB675" s="122">
        <f t="shared" si="342"/>
        <v>0</v>
      </c>
      <c r="AD675" s="3" t="str">
        <f t="shared" si="343"/>
        <v>False</v>
      </c>
      <c r="AE675" s="3" t="str">
        <f t="shared" si="344"/>
        <v>true</v>
      </c>
      <c r="AF675" s="3" t="e">
        <f>VLOOKUP(C675,#REF!,2,FALSE)</f>
        <v>#REF!</v>
      </c>
      <c r="AG675" s="3" t="e">
        <f t="shared" si="345"/>
        <v>#REF!</v>
      </c>
      <c r="AH675" s="3">
        <f t="shared" si="346"/>
        <v>0</v>
      </c>
      <c r="AI675" s="3">
        <f t="shared" si="347"/>
        <v>0</v>
      </c>
      <c r="AJ675" s="3">
        <f t="shared" si="348"/>
        <v>0</v>
      </c>
      <c r="AL675" s="3">
        <f t="shared" si="349"/>
        <v>0</v>
      </c>
      <c r="AM675" s="3">
        <f t="shared" si="350"/>
        <v>0</v>
      </c>
      <c r="AN675" s="3">
        <f t="shared" si="351"/>
        <v>0</v>
      </c>
      <c r="AO675" s="3">
        <f t="shared" si="352"/>
        <v>0</v>
      </c>
      <c r="AP675" s="3">
        <f t="shared" si="353"/>
        <v>0</v>
      </c>
      <c r="AQ675" s="3">
        <f t="shared" si="354"/>
        <v>0</v>
      </c>
      <c r="AS675" s="3" t="e">
        <f t="shared" si="355"/>
        <v>#REF!</v>
      </c>
      <c r="AU675" s="3" t="e">
        <f t="shared" si="356"/>
        <v>#NAME?</v>
      </c>
      <c r="AW675" s="3">
        <f t="shared" si="357"/>
        <v>0</v>
      </c>
      <c r="AX675" s="3">
        <f t="shared" si="358"/>
        <v>0</v>
      </c>
      <c r="AY675" s="3">
        <f t="shared" si="359"/>
        <v>0</v>
      </c>
      <c r="AZ675" s="3">
        <f t="shared" si="360"/>
        <v>0</v>
      </c>
      <c r="BA675" s="3">
        <f t="shared" si="361"/>
        <v>0</v>
      </c>
      <c r="BB675" s="3">
        <f t="shared" si="362"/>
        <v>0</v>
      </c>
    </row>
    <row r="676" spans="2:54" x14ac:dyDescent="0.35">
      <c r="B676" s="14">
        <v>649</v>
      </c>
      <c r="C676" s="13"/>
      <c r="D676" s="13"/>
      <c r="E676" s="130"/>
      <c r="F676" s="130"/>
      <c r="G676" s="129" t="str">
        <f t="shared" si="330"/>
        <v/>
      </c>
      <c r="H676" s="128"/>
      <c r="I676" s="189"/>
      <c r="J676" s="128"/>
      <c r="K676" s="127"/>
      <c r="L676" s="127"/>
      <c r="M676" s="126"/>
      <c r="N676" s="7"/>
      <c r="O676" s="6"/>
      <c r="P676" s="6"/>
      <c r="Q676" s="125" t="str">
        <f t="shared" si="331"/>
        <v/>
      </c>
      <c r="R676" s="124" t="str">
        <f t="shared" si="332"/>
        <v/>
      </c>
      <c r="S676" s="123">
        <f t="shared" si="333"/>
        <v>0</v>
      </c>
      <c r="T676" s="122">
        <f t="shared" si="334"/>
        <v>0</v>
      </c>
      <c r="U676" s="123">
        <f t="shared" si="335"/>
        <v>0</v>
      </c>
      <c r="V676" s="122">
        <f t="shared" si="336"/>
        <v>0</v>
      </c>
      <c r="W676" s="123">
        <f t="shared" si="337"/>
        <v>0</v>
      </c>
      <c r="X676" s="122">
        <f t="shared" si="338"/>
        <v>0</v>
      </c>
      <c r="Y676" s="123">
        <f t="shared" si="339"/>
        <v>0</v>
      </c>
      <c r="Z676" s="122">
        <f t="shared" si="340"/>
        <v>0</v>
      </c>
      <c r="AA676" s="123">
        <f t="shared" si="341"/>
        <v>0</v>
      </c>
      <c r="AB676" s="122">
        <f t="shared" si="342"/>
        <v>0</v>
      </c>
      <c r="AD676" s="3" t="str">
        <f t="shared" si="343"/>
        <v>False</v>
      </c>
      <c r="AE676" s="3" t="str">
        <f t="shared" si="344"/>
        <v>true</v>
      </c>
      <c r="AF676" s="3" t="e">
        <f>VLOOKUP(C676,#REF!,2,FALSE)</f>
        <v>#REF!</v>
      </c>
      <c r="AG676" s="3" t="e">
        <f t="shared" si="345"/>
        <v>#REF!</v>
      </c>
      <c r="AH676" s="3">
        <f t="shared" si="346"/>
        <v>0</v>
      </c>
      <c r="AI676" s="3">
        <f t="shared" si="347"/>
        <v>0</v>
      </c>
      <c r="AJ676" s="3">
        <f t="shared" si="348"/>
        <v>0</v>
      </c>
      <c r="AL676" s="3">
        <f t="shared" si="349"/>
        <v>0</v>
      </c>
      <c r="AM676" s="3">
        <f t="shared" si="350"/>
        <v>0</v>
      </c>
      <c r="AN676" s="3">
        <f t="shared" si="351"/>
        <v>0</v>
      </c>
      <c r="AO676" s="3">
        <f t="shared" si="352"/>
        <v>0</v>
      </c>
      <c r="AP676" s="3">
        <f t="shared" si="353"/>
        <v>0</v>
      </c>
      <c r="AQ676" s="3">
        <f t="shared" si="354"/>
        <v>0</v>
      </c>
      <c r="AS676" s="3" t="e">
        <f t="shared" si="355"/>
        <v>#REF!</v>
      </c>
      <c r="AU676" s="3" t="e">
        <f t="shared" si="356"/>
        <v>#NAME?</v>
      </c>
      <c r="AW676" s="3">
        <f t="shared" si="357"/>
        <v>0</v>
      </c>
      <c r="AX676" s="3">
        <f t="shared" si="358"/>
        <v>0</v>
      </c>
      <c r="AY676" s="3">
        <f t="shared" si="359"/>
        <v>0</v>
      </c>
      <c r="AZ676" s="3">
        <f t="shared" si="360"/>
        <v>0</v>
      </c>
      <c r="BA676" s="3">
        <f t="shared" si="361"/>
        <v>0</v>
      </c>
      <c r="BB676" s="3">
        <f t="shared" si="362"/>
        <v>0</v>
      </c>
    </row>
    <row r="677" spans="2:54" x14ac:dyDescent="0.35">
      <c r="B677" s="14">
        <v>650</v>
      </c>
      <c r="C677" s="13"/>
      <c r="D677" s="13"/>
      <c r="E677" s="130"/>
      <c r="F677" s="130"/>
      <c r="G677" s="129" t="str">
        <f t="shared" si="330"/>
        <v/>
      </c>
      <c r="H677" s="128"/>
      <c r="I677" s="189"/>
      <c r="J677" s="128"/>
      <c r="K677" s="127"/>
      <c r="L677" s="127"/>
      <c r="M677" s="126"/>
      <c r="N677" s="7"/>
      <c r="O677" s="6"/>
      <c r="P677" s="6"/>
      <c r="Q677" s="125" t="str">
        <f t="shared" si="331"/>
        <v/>
      </c>
      <c r="R677" s="124" t="str">
        <f t="shared" si="332"/>
        <v/>
      </c>
      <c r="S677" s="123">
        <f t="shared" si="333"/>
        <v>0</v>
      </c>
      <c r="T677" s="122">
        <f t="shared" si="334"/>
        <v>0</v>
      </c>
      <c r="U677" s="123">
        <f t="shared" si="335"/>
        <v>0</v>
      </c>
      <c r="V677" s="122">
        <f t="shared" si="336"/>
        <v>0</v>
      </c>
      <c r="W677" s="123">
        <f t="shared" si="337"/>
        <v>0</v>
      </c>
      <c r="X677" s="122">
        <f t="shared" si="338"/>
        <v>0</v>
      </c>
      <c r="Y677" s="123">
        <f t="shared" si="339"/>
        <v>0</v>
      </c>
      <c r="Z677" s="122">
        <f t="shared" si="340"/>
        <v>0</v>
      </c>
      <c r="AA677" s="123">
        <f t="shared" si="341"/>
        <v>0</v>
      </c>
      <c r="AB677" s="122">
        <f t="shared" si="342"/>
        <v>0</v>
      </c>
      <c r="AD677" s="3" t="str">
        <f t="shared" si="343"/>
        <v>False</v>
      </c>
      <c r="AE677" s="3" t="str">
        <f t="shared" si="344"/>
        <v>true</v>
      </c>
      <c r="AF677" s="3" t="e">
        <f>VLOOKUP(C677,#REF!,2,FALSE)</f>
        <v>#REF!</v>
      </c>
      <c r="AG677" s="3" t="e">
        <f t="shared" si="345"/>
        <v>#REF!</v>
      </c>
      <c r="AH677" s="3">
        <f t="shared" si="346"/>
        <v>0</v>
      </c>
      <c r="AI677" s="3">
        <f t="shared" si="347"/>
        <v>0</v>
      </c>
      <c r="AJ677" s="3">
        <f t="shared" si="348"/>
        <v>0</v>
      </c>
      <c r="AL677" s="3">
        <f t="shared" si="349"/>
        <v>0</v>
      </c>
      <c r="AM677" s="3">
        <f t="shared" si="350"/>
        <v>0</v>
      </c>
      <c r="AN677" s="3">
        <f t="shared" si="351"/>
        <v>0</v>
      </c>
      <c r="AO677" s="3">
        <f t="shared" si="352"/>
        <v>0</v>
      </c>
      <c r="AP677" s="3">
        <f t="shared" si="353"/>
        <v>0</v>
      </c>
      <c r="AQ677" s="3">
        <f t="shared" si="354"/>
        <v>0</v>
      </c>
      <c r="AS677" s="3" t="e">
        <f t="shared" si="355"/>
        <v>#REF!</v>
      </c>
      <c r="AU677" s="3" t="e">
        <f t="shared" si="356"/>
        <v>#NAME?</v>
      </c>
      <c r="AW677" s="3">
        <f t="shared" si="357"/>
        <v>0</v>
      </c>
      <c r="AX677" s="3">
        <f t="shared" si="358"/>
        <v>0</v>
      </c>
      <c r="AY677" s="3">
        <f t="shared" si="359"/>
        <v>0</v>
      </c>
      <c r="AZ677" s="3">
        <f t="shared" si="360"/>
        <v>0</v>
      </c>
      <c r="BA677" s="3">
        <f t="shared" si="361"/>
        <v>0</v>
      </c>
      <c r="BB677" s="3">
        <f t="shared" si="362"/>
        <v>0</v>
      </c>
    </row>
    <row r="678" spans="2:54" x14ac:dyDescent="0.35">
      <c r="B678" s="14">
        <v>651</v>
      </c>
      <c r="C678" s="13"/>
      <c r="D678" s="13"/>
      <c r="E678" s="130"/>
      <c r="F678" s="130"/>
      <c r="G678" s="129" t="str">
        <f t="shared" si="330"/>
        <v/>
      </c>
      <c r="H678" s="128"/>
      <c r="I678" s="189"/>
      <c r="J678" s="128"/>
      <c r="K678" s="127"/>
      <c r="L678" s="127"/>
      <c r="M678" s="126"/>
      <c r="N678" s="7"/>
      <c r="O678" s="6"/>
      <c r="P678" s="6"/>
      <c r="Q678" s="125" t="str">
        <f t="shared" si="331"/>
        <v/>
      </c>
      <c r="R678" s="124" t="str">
        <f t="shared" si="332"/>
        <v/>
      </c>
      <c r="S678" s="123">
        <f t="shared" si="333"/>
        <v>0</v>
      </c>
      <c r="T678" s="122">
        <f t="shared" si="334"/>
        <v>0</v>
      </c>
      <c r="U678" s="123">
        <f t="shared" si="335"/>
        <v>0</v>
      </c>
      <c r="V678" s="122">
        <f t="shared" si="336"/>
        <v>0</v>
      </c>
      <c r="W678" s="123">
        <f t="shared" si="337"/>
        <v>0</v>
      </c>
      <c r="X678" s="122">
        <f t="shared" si="338"/>
        <v>0</v>
      </c>
      <c r="Y678" s="123">
        <f t="shared" si="339"/>
        <v>0</v>
      </c>
      <c r="Z678" s="122">
        <f t="shared" si="340"/>
        <v>0</v>
      </c>
      <c r="AA678" s="123">
        <f t="shared" si="341"/>
        <v>0</v>
      </c>
      <c r="AB678" s="122">
        <f t="shared" si="342"/>
        <v>0</v>
      </c>
      <c r="AD678" s="3" t="str">
        <f t="shared" si="343"/>
        <v>False</v>
      </c>
      <c r="AE678" s="3" t="str">
        <f t="shared" si="344"/>
        <v>true</v>
      </c>
      <c r="AF678" s="3" t="e">
        <f>VLOOKUP(C678,#REF!,2,FALSE)</f>
        <v>#REF!</v>
      </c>
      <c r="AG678" s="3" t="e">
        <f t="shared" si="345"/>
        <v>#REF!</v>
      </c>
      <c r="AH678" s="3">
        <f t="shared" si="346"/>
        <v>0</v>
      </c>
      <c r="AI678" s="3">
        <f t="shared" si="347"/>
        <v>0</v>
      </c>
      <c r="AJ678" s="3">
        <f t="shared" si="348"/>
        <v>0</v>
      </c>
      <c r="AL678" s="3">
        <f t="shared" si="349"/>
        <v>0</v>
      </c>
      <c r="AM678" s="3">
        <f t="shared" si="350"/>
        <v>0</v>
      </c>
      <c r="AN678" s="3">
        <f t="shared" si="351"/>
        <v>0</v>
      </c>
      <c r="AO678" s="3">
        <f t="shared" si="352"/>
        <v>0</v>
      </c>
      <c r="AP678" s="3">
        <f t="shared" si="353"/>
        <v>0</v>
      </c>
      <c r="AQ678" s="3">
        <f t="shared" si="354"/>
        <v>0</v>
      </c>
      <c r="AS678" s="3" t="e">
        <f t="shared" si="355"/>
        <v>#REF!</v>
      </c>
      <c r="AU678" s="3" t="e">
        <f t="shared" si="356"/>
        <v>#NAME?</v>
      </c>
      <c r="AW678" s="3">
        <f t="shared" si="357"/>
        <v>0</v>
      </c>
      <c r="AX678" s="3">
        <f t="shared" si="358"/>
        <v>0</v>
      </c>
      <c r="AY678" s="3">
        <f t="shared" si="359"/>
        <v>0</v>
      </c>
      <c r="AZ678" s="3">
        <f t="shared" si="360"/>
        <v>0</v>
      </c>
      <c r="BA678" s="3">
        <f t="shared" si="361"/>
        <v>0</v>
      </c>
      <c r="BB678" s="3">
        <f t="shared" si="362"/>
        <v>0</v>
      </c>
    </row>
    <row r="679" spans="2:54" x14ac:dyDescent="0.35">
      <c r="B679" s="14">
        <v>652</v>
      </c>
      <c r="C679" s="13"/>
      <c r="D679" s="13"/>
      <c r="E679" s="130"/>
      <c r="F679" s="130"/>
      <c r="G679" s="129" t="str">
        <f t="shared" si="330"/>
        <v/>
      </c>
      <c r="H679" s="128"/>
      <c r="I679" s="189"/>
      <c r="J679" s="128"/>
      <c r="K679" s="127"/>
      <c r="L679" s="127"/>
      <c r="M679" s="126"/>
      <c r="N679" s="7"/>
      <c r="O679" s="6"/>
      <c r="P679" s="6"/>
      <c r="Q679" s="125" t="str">
        <f t="shared" si="331"/>
        <v/>
      </c>
      <c r="R679" s="124" t="str">
        <f t="shared" si="332"/>
        <v/>
      </c>
      <c r="S679" s="123">
        <f t="shared" si="333"/>
        <v>0</v>
      </c>
      <c r="T679" s="122">
        <f t="shared" si="334"/>
        <v>0</v>
      </c>
      <c r="U679" s="123">
        <f t="shared" si="335"/>
        <v>0</v>
      </c>
      <c r="V679" s="122">
        <f t="shared" si="336"/>
        <v>0</v>
      </c>
      <c r="W679" s="123">
        <f t="shared" si="337"/>
        <v>0</v>
      </c>
      <c r="X679" s="122">
        <f t="shared" si="338"/>
        <v>0</v>
      </c>
      <c r="Y679" s="123">
        <f t="shared" si="339"/>
        <v>0</v>
      </c>
      <c r="Z679" s="122">
        <f t="shared" si="340"/>
        <v>0</v>
      </c>
      <c r="AA679" s="123">
        <f t="shared" si="341"/>
        <v>0</v>
      </c>
      <c r="AB679" s="122">
        <f t="shared" si="342"/>
        <v>0</v>
      </c>
      <c r="AD679" s="3" t="str">
        <f t="shared" si="343"/>
        <v>False</v>
      </c>
      <c r="AE679" s="3" t="str">
        <f t="shared" si="344"/>
        <v>true</v>
      </c>
      <c r="AF679" s="3" t="e">
        <f>VLOOKUP(C679,#REF!,2,FALSE)</f>
        <v>#REF!</v>
      </c>
      <c r="AG679" s="3" t="e">
        <f t="shared" si="345"/>
        <v>#REF!</v>
      </c>
      <c r="AH679" s="3">
        <f t="shared" si="346"/>
        <v>0</v>
      </c>
      <c r="AI679" s="3">
        <f t="shared" si="347"/>
        <v>0</v>
      </c>
      <c r="AJ679" s="3">
        <f t="shared" si="348"/>
        <v>0</v>
      </c>
      <c r="AL679" s="3">
        <f t="shared" si="349"/>
        <v>0</v>
      </c>
      <c r="AM679" s="3">
        <f t="shared" si="350"/>
        <v>0</v>
      </c>
      <c r="AN679" s="3">
        <f t="shared" si="351"/>
        <v>0</v>
      </c>
      <c r="AO679" s="3">
        <f t="shared" si="352"/>
        <v>0</v>
      </c>
      <c r="AP679" s="3">
        <f t="shared" si="353"/>
        <v>0</v>
      </c>
      <c r="AQ679" s="3">
        <f t="shared" si="354"/>
        <v>0</v>
      </c>
      <c r="AS679" s="3" t="e">
        <f t="shared" si="355"/>
        <v>#REF!</v>
      </c>
      <c r="AU679" s="3" t="e">
        <f t="shared" si="356"/>
        <v>#NAME?</v>
      </c>
      <c r="AW679" s="3">
        <f t="shared" si="357"/>
        <v>0</v>
      </c>
      <c r="AX679" s="3">
        <f t="shared" si="358"/>
        <v>0</v>
      </c>
      <c r="AY679" s="3">
        <f t="shared" si="359"/>
        <v>0</v>
      </c>
      <c r="AZ679" s="3">
        <f t="shared" si="360"/>
        <v>0</v>
      </c>
      <c r="BA679" s="3">
        <f t="shared" si="361"/>
        <v>0</v>
      </c>
      <c r="BB679" s="3">
        <f t="shared" si="362"/>
        <v>0</v>
      </c>
    </row>
    <row r="680" spans="2:54" x14ac:dyDescent="0.35">
      <c r="B680" s="14">
        <v>653</v>
      </c>
      <c r="C680" s="13"/>
      <c r="D680" s="13"/>
      <c r="E680" s="130"/>
      <c r="F680" s="130"/>
      <c r="G680" s="129" t="str">
        <f t="shared" si="330"/>
        <v/>
      </c>
      <c r="H680" s="128"/>
      <c r="I680" s="189"/>
      <c r="J680" s="128"/>
      <c r="K680" s="127"/>
      <c r="L680" s="127"/>
      <c r="M680" s="126"/>
      <c r="N680" s="7"/>
      <c r="O680" s="6"/>
      <c r="P680" s="6"/>
      <c r="Q680" s="125" t="str">
        <f t="shared" si="331"/>
        <v/>
      </c>
      <c r="R680" s="124" t="str">
        <f t="shared" si="332"/>
        <v/>
      </c>
      <c r="S680" s="123">
        <f t="shared" si="333"/>
        <v>0</v>
      </c>
      <c r="T680" s="122">
        <f t="shared" si="334"/>
        <v>0</v>
      </c>
      <c r="U680" s="123">
        <f t="shared" si="335"/>
        <v>0</v>
      </c>
      <c r="V680" s="122">
        <f t="shared" si="336"/>
        <v>0</v>
      </c>
      <c r="W680" s="123">
        <f t="shared" si="337"/>
        <v>0</v>
      </c>
      <c r="X680" s="122">
        <f t="shared" si="338"/>
        <v>0</v>
      </c>
      <c r="Y680" s="123">
        <f t="shared" si="339"/>
        <v>0</v>
      </c>
      <c r="Z680" s="122">
        <f t="shared" si="340"/>
        <v>0</v>
      </c>
      <c r="AA680" s="123">
        <f t="shared" si="341"/>
        <v>0</v>
      </c>
      <c r="AB680" s="122">
        <f t="shared" si="342"/>
        <v>0</v>
      </c>
      <c r="AD680" s="3" t="str">
        <f t="shared" si="343"/>
        <v>False</v>
      </c>
      <c r="AE680" s="3" t="str">
        <f t="shared" si="344"/>
        <v>true</v>
      </c>
      <c r="AF680" s="3" t="e">
        <f>VLOOKUP(C680,#REF!,2,FALSE)</f>
        <v>#REF!</v>
      </c>
      <c r="AG680" s="3" t="e">
        <f t="shared" si="345"/>
        <v>#REF!</v>
      </c>
      <c r="AH680" s="3">
        <f t="shared" si="346"/>
        <v>0</v>
      </c>
      <c r="AI680" s="3">
        <f t="shared" si="347"/>
        <v>0</v>
      </c>
      <c r="AJ680" s="3">
        <f t="shared" si="348"/>
        <v>0</v>
      </c>
      <c r="AL680" s="3">
        <f t="shared" si="349"/>
        <v>0</v>
      </c>
      <c r="AM680" s="3">
        <f t="shared" si="350"/>
        <v>0</v>
      </c>
      <c r="AN680" s="3">
        <f t="shared" si="351"/>
        <v>0</v>
      </c>
      <c r="AO680" s="3">
        <f t="shared" si="352"/>
        <v>0</v>
      </c>
      <c r="AP680" s="3">
        <f t="shared" si="353"/>
        <v>0</v>
      </c>
      <c r="AQ680" s="3">
        <f t="shared" si="354"/>
        <v>0</v>
      </c>
      <c r="AS680" s="3" t="e">
        <f t="shared" si="355"/>
        <v>#REF!</v>
      </c>
      <c r="AU680" s="3" t="e">
        <f t="shared" si="356"/>
        <v>#NAME?</v>
      </c>
      <c r="AW680" s="3">
        <f t="shared" si="357"/>
        <v>0</v>
      </c>
      <c r="AX680" s="3">
        <f t="shared" si="358"/>
        <v>0</v>
      </c>
      <c r="AY680" s="3">
        <f t="shared" si="359"/>
        <v>0</v>
      </c>
      <c r="AZ680" s="3">
        <f t="shared" si="360"/>
        <v>0</v>
      </c>
      <c r="BA680" s="3">
        <f t="shared" si="361"/>
        <v>0</v>
      </c>
      <c r="BB680" s="3">
        <f t="shared" si="362"/>
        <v>0</v>
      </c>
    </row>
    <row r="681" spans="2:54" x14ac:dyDescent="0.35">
      <c r="B681" s="14">
        <v>654</v>
      </c>
      <c r="C681" s="13"/>
      <c r="D681" s="13"/>
      <c r="E681" s="130"/>
      <c r="F681" s="130"/>
      <c r="G681" s="129" t="str">
        <f t="shared" si="330"/>
        <v/>
      </c>
      <c r="H681" s="128"/>
      <c r="I681" s="189"/>
      <c r="J681" s="128"/>
      <c r="K681" s="127"/>
      <c r="L681" s="127"/>
      <c r="M681" s="126"/>
      <c r="N681" s="7"/>
      <c r="O681" s="6"/>
      <c r="P681" s="6"/>
      <c r="Q681" s="125" t="str">
        <f t="shared" si="331"/>
        <v/>
      </c>
      <c r="R681" s="124" t="str">
        <f t="shared" si="332"/>
        <v/>
      </c>
      <c r="S681" s="123">
        <f t="shared" si="333"/>
        <v>0</v>
      </c>
      <c r="T681" s="122">
        <f t="shared" si="334"/>
        <v>0</v>
      </c>
      <c r="U681" s="123">
        <f t="shared" si="335"/>
        <v>0</v>
      </c>
      <c r="V681" s="122">
        <f t="shared" si="336"/>
        <v>0</v>
      </c>
      <c r="W681" s="123">
        <f t="shared" si="337"/>
        <v>0</v>
      </c>
      <c r="X681" s="122">
        <f t="shared" si="338"/>
        <v>0</v>
      </c>
      <c r="Y681" s="123">
        <f t="shared" si="339"/>
        <v>0</v>
      </c>
      <c r="Z681" s="122">
        <f t="shared" si="340"/>
        <v>0</v>
      </c>
      <c r="AA681" s="123">
        <f t="shared" si="341"/>
        <v>0</v>
      </c>
      <c r="AB681" s="122">
        <f t="shared" si="342"/>
        <v>0</v>
      </c>
      <c r="AD681" s="3" t="str">
        <f t="shared" si="343"/>
        <v>False</v>
      </c>
      <c r="AE681" s="3" t="str">
        <f t="shared" si="344"/>
        <v>true</v>
      </c>
      <c r="AF681" s="3" t="e">
        <f>VLOOKUP(C681,#REF!,2,FALSE)</f>
        <v>#REF!</v>
      </c>
      <c r="AG681" s="3" t="e">
        <f t="shared" si="345"/>
        <v>#REF!</v>
      </c>
      <c r="AH681" s="3">
        <f t="shared" si="346"/>
        <v>0</v>
      </c>
      <c r="AI681" s="3">
        <f t="shared" si="347"/>
        <v>0</v>
      </c>
      <c r="AJ681" s="3">
        <f t="shared" si="348"/>
        <v>0</v>
      </c>
      <c r="AL681" s="3">
        <f t="shared" si="349"/>
        <v>0</v>
      </c>
      <c r="AM681" s="3">
        <f t="shared" si="350"/>
        <v>0</v>
      </c>
      <c r="AN681" s="3">
        <f t="shared" si="351"/>
        <v>0</v>
      </c>
      <c r="AO681" s="3">
        <f t="shared" si="352"/>
        <v>0</v>
      </c>
      <c r="AP681" s="3">
        <f t="shared" si="353"/>
        <v>0</v>
      </c>
      <c r="AQ681" s="3">
        <f t="shared" si="354"/>
        <v>0</v>
      </c>
      <c r="AS681" s="3" t="e">
        <f t="shared" si="355"/>
        <v>#REF!</v>
      </c>
      <c r="AU681" s="3" t="e">
        <f t="shared" si="356"/>
        <v>#NAME?</v>
      </c>
      <c r="AW681" s="3">
        <f t="shared" si="357"/>
        <v>0</v>
      </c>
      <c r="AX681" s="3">
        <f t="shared" si="358"/>
        <v>0</v>
      </c>
      <c r="AY681" s="3">
        <f t="shared" si="359"/>
        <v>0</v>
      </c>
      <c r="AZ681" s="3">
        <f t="shared" si="360"/>
        <v>0</v>
      </c>
      <c r="BA681" s="3">
        <f t="shared" si="361"/>
        <v>0</v>
      </c>
      <c r="BB681" s="3">
        <f t="shared" si="362"/>
        <v>0</v>
      </c>
    </row>
    <row r="682" spans="2:54" x14ac:dyDescent="0.35">
      <c r="B682" s="14">
        <v>655</v>
      </c>
      <c r="C682" s="13"/>
      <c r="D682" s="13"/>
      <c r="E682" s="130"/>
      <c r="F682" s="130"/>
      <c r="G682" s="129" t="str">
        <f t="shared" si="330"/>
        <v/>
      </c>
      <c r="H682" s="128"/>
      <c r="I682" s="189"/>
      <c r="J682" s="128"/>
      <c r="K682" s="127"/>
      <c r="L682" s="127"/>
      <c r="M682" s="126"/>
      <c r="N682" s="7"/>
      <c r="O682" s="6"/>
      <c r="P682" s="6"/>
      <c r="Q682" s="125" t="str">
        <f t="shared" si="331"/>
        <v/>
      </c>
      <c r="R682" s="124" t="str">
        <f t="shared" si="332"/>
        <v/>
      </c>
      <c r="S682" s="123">
        <f t="shared" si="333"/>
        <v>0</v>
      </c>
      <c r="T682" s="122">
        <f t="shared" si="334"/>
        <v>0</v>
      </c>
      <c r="U682" s="123">
        <f t="shared" si="335"/>
        <v>0</v>
      </c>
      <c r="V682" s="122">
        <f t="shared" si="336"/>
        <v>0</v>
      </c>
      <c r="W682" s="123">
        <f t="shared" si="337"/>
        <v>0</v>
      </c>
      <c r="X682" s="122">
        <f t="shared" si="338"/>
        <v>0</v>
      </c>
      <c r="Y682" s="123">
        <f t="shared" si="339"/>
        <v>0</v>
      </c>
      <c r="Z682" s="122">
        <f t="shared" si="340"/>
        <v>0</v>
      </c>
      <c r="AA682" s="123">
        <f t="shared" si="341"/>
        <v>0</v>
      </c>
      <c r="AB682" s="122">
        <f t="shared" si="342"/>
        <v>0</v>
      </c>
      <c r="AD682" s="3" t="str">
        <f t="shared" si="343"/>
        <v>False</v>
      </c>
      <c r="AE682" s="3" t="str">
        <f t="shared" si="344"/>
        <v>true</v>
      </c>
      <c r="AF682" s="3" t="e">
        <f>VLOOKUP(C682,#REF!,2,FALSE)</f>
        <v>#REF!</v>
      </c>
      <c r="AG682" s="3" t="e">
        <f t="shared" si="345"/>
        <v>#REF!</v>
      </c>
      <c r="AH682" s="3">
        <f t="shared" si="346"/>
        <v>0</v>
      </c>
      <c r="AI682" s="3">
        <f t="shared" si="347"/>
        <v>0</v>
      </c>
      <c r="AJ682" s="3">
        <f t="shared" si="348"/>
        <v>0</v>
      </c>
      <c r="AL682" s="3">
        <f t="shared" si="349"/>
        <v>0</v>
      </c>
      <c r="AM682" s="3">
        <f t="shared" si="350"/>
        <v>0</v>
      </c>
      <c r="AN682" s="3">
        <f t="shared" si="351"/>
        <v>0</v>
      </c>
      <c r="AO682" s="3">
        <f t="shared" si="352"/>
        <v>0</v>
      </c>
      <c r="AP682" s="3">
        <f t="shared" si="353"/>
        <v>0</v>
      </c>
      <c r="AQ682" s="3">
        <f t="shared" si="354"/>
        <v>0</v>
      </c>
      <c r="AS682" s="3" t="e">
        <f t="shared" si="355"/>
        <v>#REF!</v>
      </c>
      <c r="AU682" s="3" t="e">
        <f t="shared" si="356"/>
        <v>#NAME?</v>
      </c>
      <c r="AW682" s="3">
        <f t="shared" si="357"/>
        <v>0</v>
      </c>
      <c r="AX682" s="3">
        <f t="shared" si="358"/>
        <v>0</v>
      </c>
      <c r="AY682" s="3">
        <f t="shared" si="359"/>
        <v>0</v>
      </c>
      <c r="AZ682" s="3">
        <f t="shared" si="360"/>
        <v>0</v>
      </c>
      <c r="BA682" s="3">
        <f t="shared" si="361"/>
        <v>0</v>
      </c>
      <c r="BB682" s="3">
        <f t="shared" si="362"/>
        <v>0</v>
      </c>
    </row>
    <row r="683" spans="2:54" x14ac:dyDescent="0.35">
      <c r="B683" s="14">
        <v>656</v>
      </c>
      <c r="C683" s="13"/>
      <c r="D683" s="13"/>
      <c r="E683" s="130"/>
      <c r="F683" s="130"/>
      <c r="G683" s="129" t="str">
        <f t="shared" si="330"/>
        <v/>
      </c>
      <c r="H683" s="128"/>
      <c r="I683" s="189"/>
      <c r="J683" s="128"/>
      <c r="K683" s="127"/>
      <c r="L683" s="127"/>
      <c r="M683" s="126"/>
      <c r="N683" s="7"/>
      <c r="O683" s="6"/>
      <c r="P683" s="6"/>
      <c r="Q683" s="125" t="str">
        <f t="shared" si="331"/>
        <v/>
      </c>
      <c r="R683" s="124" t="str">
        <f t="shared" si="332"/>
        <v/>
      </c>
      <c r="S683" s="123">
        <f t="shared" si="333"/>
        <v>0</v>
      </c>
      <c r="T683" s="122">
        <f t="shared" si="334"/>
        <v>0</v>
      </c>
      <c r="U683" s="123">
        <f t="shared" si="335"/>
        <v>0</v>
      </c>
      <c r="V683" s="122">
        <f t="shared" si="336"/>
        <v>0</v>
      </c>
      <c r="W683" s="123">
        <f t="shared" si="337"/>
        <v>0</v>
      </c>
      <c r="X683" s="122">
        <f t="shared" si="338"/>
        <v>0</v>
      </c>
      <c r="Y683" s="123">
        <f t="shared" si="339"/>
        <v>0</v>
      </c>
      <c r="Z683" s="122">
        <f t="shared" si="340"/>
        <v>0</v>
      </c>
      <c r="AA683" s="123">
        <f t="shared" si="341"/>
        <v>0</v>
      </c>
      <c r="AB683" s="122">
        <f t="shared" si="342"/>
        <v>0</v>
      </c>
      <c r="AD683" s="3" t="str">
        <f t="shared" si="343"/>
        <v>False</v>
      </c>
      <c r="AE683" s="3" t="str">
        <f t="shared" si="344"/>
        <v>true</v>
      </c>
      <c r="AF683" s="3" t="e">
        <f>VLOOKUP(C683,#REF!,2,FALSE)</f>
        <v>#REF!</v>
      </c>
      <c r="AG683" s="3" t="e">
        <f t="shared" si="345"/>
        <v>#REF!</v>
      </c>
      <c r="AH683" s="3">
        <f t="shared" si="346"/>
        <v>0</v>
      </c>
      <c r="AI683" s="3">
        <f t="shared" si="347"/>
        <v>0</v>
      </c>
      <c r="AJ683" s="3">
        <f t="shared" si="348"/>
        <v>0</v>
      </c>
      <c r="AL683" s="3">
        <f t="shared" si="349"/>
        <v>0</v>
      </c>
      <c r="AM683" s="3">
        <f t="shared" si="350"/>
        <v>0</v>
      </c>
      <c r="AN683" s="3">
        <f t="shared" si="351"/>
        <v>0</v>
      </c>
      <c r="AO683" s="3">
        <f t="shared" si="352"/>
        <v>0</v>
      </c>
      <c r="AP683" s="3">
        <f t="shared" si="353"/>
        <v>0</v>
      </c>
      <c r="AQ683" s="3">
        <f t="shared" si="354"/>
        <v>0</v>
      </c>
      <c r="AS683" s="3" t="e">
        <f t="shared" si="355"/>
        <v>#REF!</v>
      </c>
      <c r="AU683" s="3" t="e">
        <f t="shared" si="356"/>
        <v>#NAME?</v>
      </c>
      <c r="AW683" s="3">
        <f t="shared" si="357"/>
        <v>0</v>
      </c>
      <c r="AX683" s="3">
        <f t="shared" si="358"/>
        <v>0</v>
      </c>
      <c r="AY683" s="3">
        <f t="shared" si="359"/>
        <v>0</v>
      </c>
      <c r="AZ683" s="3">
        <f t="shared" si="360"/>
        <v>0</v>
      </c>
      <c r="BA683" s="3">
        <f t="shared" si="361"/>
        <v>0</v>
      </c>
      <c r="BB683" s="3">
        <f t="shared" si="362"/>
        <v>0</v>
      </c>
    </row>
    <row r="684" spans="2:54" x14ac:dyDescent="0.35">
      <c r="B684" s="14">
        <v>657</v>
      </c>
      <c r="C684" s="13"/>
      <c r="D684" s="13"/>
      <c r="E684" s="130"/>
      <c r="F684" s="130"/>
      <c r="G684" s="129" t="str">
        <f t="shared" si="330"/>
        <v/>
      </c>
      <c r="H684" s="128"/>
      <c r="I684" s="189"/>
      <c r="J684" s="128"/>
      <c r="K684" s="127"/>
      <c r="L684" s="127"/>
      <c r="M684" s="126"/>
      <c r="N684" s="7"/>
      <c r="O684" s="6"/>
      <c r="P684" s="6"/>
      <c r="Q684" s="125" t="str">
        <f t="shared" si="331"/>
        <v/>
      </c>
      <c r="R684" s="124" t="str">
        <f t="shared" si="332"/>
        <v/>
      </c>
      <c r="S684" s="123">
        <f t="shared" si="333"/>
        <v>0</v>
      </c>
      <c r="T684" s="122">
        <f t="shared" si="334"/>
        <v>0</v>
      </c>
      <c r="U684" s="123">
        <f t="shared" si="335"/>
        <v>0</v>
      </c>
      <c r="V684" s="122">
        <f t="shared" si="336"/>
        <v>0</v>
      </c>
      <c r="W684" s="123">
        <f t="shared" si="337"/>
        <v>0</v>
      </c>
      <c r="X684" s="122">
        <f t="shared" si="338"/>
        <v>0</v>
      </c>
      <c r="Y684" s="123">
        <f t="shared" si="339"/>
        <v>0</v>
      </c>
      <c r="Z684" s="122">
        <f t="shared" si="340"/>
        <v>0</v>
      </c>
      <c r="AA684" s="123">
        <f t="shared" si="341"/>
        <v>0</v>
      </c>
      <c r="AB684" s="122">
        <f t="shared" si="342"/>
        <v>0</v>
      </c>
      <c r="AD684" s="3" t="str">
        <f t="shared" si="343"/>
        <v>False</v>
      </c>
      <c r="AE684" s="3" t="str">
        <f t="shared" si="344"/>
        <v>true</v>
      </c>
      <c r="AF684" s="3" t="e">
        <f>VLOOKUP(C684,#REF!,2,FALSE)</f>
        <v>#REF!</v>
      </c>
      <c r="AG684" s="3" t="e">
        <f t="shared" si="345"/>
        <v>#REF!</v>
      </c>
      <c r="AH684" s="3">
        <f t="shared" si="346"/>
        <v>0</v>
      </c>
      <c r="AI684" s="3">
        <f t="shared" si="347"/>
        <v>0</v>
      </c>
      <c r="AJ684" s="3">
        <f t="shared" si="348"/>
        <v>0</v>
      </c>
      <c r="AL684" s="3">
        <f t="shared" si="349"/>
        <v>0</v>
      </c>
      <c r="AM684" s="3">
        <f t="shared" si="350"/>
        <v>0</v>
      </c>
      <c r="AN684" s="3">
        <f t="shared" si="351"/>
        <v>0</v>
      </c>
      <c r="AO684" s="3">
        <f t="shared" si="352"/>
        <v>0</v>
      </c>
      <c r="AP684" s="3">
        <f t="shared" si="353"/>
        <v>0</v>
      </c>
      <c r="AQ684" s="3">
        <f t="shared" si="354"/>
        <v>0</v>
      </c>
      <c r="AS684" s="3" t="e">
        <f t="shared" si="355"/>
        <v>#REF!</v>
      </c>
      <c r="AU684" s="3" t="e">
        <f t="shared" si="356"/>
        <v>#NAME?</v>
      </c>
      <c r="AW684" s="3">
        <f t="shared" si="357"/>
        <v>0</v>
      </c>
      <c r="AX684" s="3">
        <f t="shared" si="358"/>
        <v>0</v>
      </c>
      <c r="AY684" s="3">
        <f t="shared" si="359"/>
        <v>0</v>
      </c>
      <c r="AZ684" s="3">
        <f t="shared" si="360"/>
        <v>0</v>
      </c>
      <c r="BA684" s="3">
        <f t="shared" si="361"/>
        <v>0</v>
      </c>
      <c r="BB684" s="3">
        <f t="shared" si="362"/>
        <v>0</v>
      </c>
    </row>
    <row r="685" spans="2:54" x14ac:dyDescent="0.35">
      <c r="B685" s="14">
        <v>658</v>
      </c>
      <c r="C685" s="13"/>
      <c r="D685" s="13"/>
      <c r="E685" s="130"/>
      <c r="F685" s="130"/>
      <c r="G685" s="129" t="str">
        <f t="shared" si="330"/>
        <v/>
      </c>
      <c r="H685" s="128"/>
      <c r="I685" s="189"/>
      <c r="J685" s="128"/>
      <c r="K685" s="127"/>
      <c r="L685" s="127"/>
      <c r="M685" s="126"/>
      <c r="N685" s="7"/>
      <c r="O685" s="6"/>
      <c r="P685" s="6"/>
      <c r="Q685" s="125" t="str">
        <f t="shared" si="331"/>
        <v/>
      </c>
      <c r="R685" s="124" t="str">
        <f t="shared" si="332"/>
        <v/>
      </c>
      <c r="S685" s="123">
        <f t="shared" si="333"/>
        <v>0</v>
      </c>
      <c r="T685" s="122">
        <f t="shared" si="334"/>
        <v>0</v>
      </c>
      <c r="U685" s="123">
        <f t="shared" si="335"/>
        <v>0</v>
      </c>
      <c r="V685" s="122">
        <f t="shared" si="336"/>
        <v>0</v>
      </c>
      <c r="W685" s="123">
        <f t="shared" si="337"/>
        <v>0</v>
      </c>
      <c r="X685" s="122">
        <f t="shared" si="338"/>
        <v>0</v>
      </c>
      <c r="Y685" s="123">
        <f t="shared" si="339"/>
        <v>0</v>
      </c>
      <c r="Z685" s="122">
        <f t="shared" si="340"/>
        <v>0</v>
      </c>
      <c r="AA685" s="123">
        <f t="shared" si="341"/>
        <v>0</v>
      </c>
      <c r="AB685" s="122">
        <f t="shared" si="342"/>
        <v>0</v>
      </c>
      <c r="AD685" s="3" t="str">
        <f t="shared" si="343"/>
        <v>False</v>
      </c>
      <c r="AE685" s="3" t="str">
        <f t="shared" si="344"/>
        <v>true</v>
      </c>
      <c r="AF685" s="3" t="e">
        <f>VLOOKUP(C685,#REF!,2,FALSE)</f>
        <v>#REF!</v>
      </c>
      <c r="AG685" s="3" t="e">
        <f t="shared" si="345"/>
        <v>#REF!</v>
      </c>
      <c r="AH685" s="3">
        <f t="shared" si="346"/>
        <v>0</v>
      </c>
      <c r="AI685" s="3">
        <f t="shared" si="347"/>
        <v>0</v>
      </c>
      <c r="AJ685" s="3">
        <f t="shared" si="348"/>
        <v>0</v>
      </c>
      <c r="AL685" s="3">
        <f t="shared" si="349"/>
        <v>0</v>
      </c>
      <c r="AM685" s="3">
        <f t="shared" si="350"/>
        <v>0</v>
      </c>
      <c r="AN685" s="3">
        <f t="shared" si="351"/>
        <v>0</v>
      </c>
      <c r="AO685" s="3">
        <f t="shared" si="352"/>
        <v>0</v>
      </c>
      <c r="AP685" s="3">
        <f t="shared" si="353"/>
        <v>0</v>
      </c>
      <c r="AQ685" s="3">
        <f t="shared" si="354"/>
        <v>0</v>
      </c>
      <c r="AS685" s="3" t="e">
        <f t="shared" si="355"/>
        <v>#REF!</v>
      </c>
      <c r="AU685" s="3" t="e">
        <f t="shared" si="356"/>
        <v>#NAME?</v>
      </c>
      <c r="AW685" s="3">
        <f t="shared" si="357"/>
        <v>0</v>
      </c>
      <c r="AX685" s="3">
        <f t="shared" si="358"/>
        <v>0</v>
      </c>
      <c r="AY685" s="3">
        <f t="shared" si="359"/>
        <v>0</v>
      </c>
      <c r="AZ685" s="3">
        <f t="shared" si="360"/>
        <v>0</v>
      </c>
      <c r="BA685" s="3">
        <f t="shared" si="361"/>
        <v>0</v>
      </c>
      <c r="BB685" s="3">
        <f t="shared" si="362"/>
        <v>0</v>
      </c>
    </row>
    <row r="686" spans="2:54" x14ac:dyDescent="0.35">
      <c r="B686" s="14">
        <v>659</v>
      </c>
      <c r="C686" s="13"/>
      <c r="D686" s="13"/>
      <c r="E686" s="130"/>
      <c r="F686" s="130"/>
      <c r="G686" s="129" t="str">
        <f t="shared" si="330"/>
        <v/>
      </c>
      <c r="H686" s="128"/>
      <c r="I686" s="189"/>
      <c r="J686" s="128"/>
      <c r="K686" s="127"/>
      <c r="L686" s="127"/>
      <c r="M686" s="126"/>
      <c r="N686" s="7"/>
      <c r="O686" s="6"/>
      <c r="P686" s="6"/>
      <c r="Q686" s="125" t="str">
        <f t="shared" si="331"/>
        <v/>
      </c>
      <c r="R686" s="124" t="str">
        <f t="shared" si="332"/>
        <v/>
      </c>
      <c r="S686" s="123">
        <f t="shared" si="333"/>
        <v>0</v>
      </c>
      <c r="T686" s="122">
        <f t="shared" si="334"/>
        <v>0</v>
      </c>
      <c r="U686" s="123">
        <f t="shared" si="335"/>
        <v>0</v>
      </c>
      <c r="V686" s="122">
        <f t="shared" si="336"/>
        <v>0</v>
      </c>
      <c r="W686" s="123">
        <f t="shared" si="337"/>
        <v>0</v>
      </c>
      <c r="X686" s="122">
        <f t="shared" si="338"/>
        <v>0</v>
      </c>
      <c r="Y686" s="123">
        <f t="shared" si="339"/>
        <v>0</v>
      </c>
      <c r="Z686" s="122">
        <f t="shared" si="340"/>
        <v>0</v>
      </c>
      <c r="AA686" s="123">
        <f t="shared" si="341"/>
        <v>0</v>
      </c>
      <c r="AB686" s="122">
        <f t="shared" si="342"/>
        <v>0</v>
      </c>
      <c r="AD686" s="3" t="str">
        <f t="shared" si="343"/>
        <v>False</v>
      </c>
      <c r="AE686" s="3" t="str">
        <f t="shared" si="344"/>
        <v>true</v>
      </c>
      <c r="AF686" s="3" t="e">
        <f>VLOOKUP(C686,#REF!,2,FALSE)</f>
        <v>#REF!</v>
      </c>
      <c r="AG686" s="3" t="e">
        <f t="shared" si="345"/>
        <v>#REF!</v>
      </c>
      <c r="AH686" s="3">
        <f t="shared" si="346"/>
        <v>0</v>
      </c>
      <c r="AI686" s="3">
        <f t="shared" si="347"/>
        <v>0</v>
      </c>
      <c r="AJ686" s="3">
        <f t="shared" si="348"/>
        <v>0</v>
      </c>
      <c r="AL686" s="3">
        <f t="shared" si="349"/>
        <v>0</v>
      </c>
      <c r="AM686" s="3">
        <f t="shared" si="350"/>
        <v>0</v>
      </c>
      <c r="AN686" s="3">
        <f t="shared" si="351"/>
        <v>0</v>
      </c>
      <c r="AO686" s="3">
        <f t="shared" si="352"/>
        <v>0</v>
      </c>
      <c r="AP686" s="3">
        <f t="shared" si="353"/>
        <v>0</v>
      </c>
      <c r="AQ686" s="3">
        <f t="shared" si="354"/>
        <v>0</v>
      </c>
      <c r="AS686" s="3" t="e">
        <f t="shared" si="355"/>
        <v>#REF!</v>
      </c>
      <c r="AU686" s="3" t="e">
        <f t="shared" si="356"/>
        <v>#NAME?</v>
      </c>
      <c r="AW686" s="3">
        <f t="shared" si="357"/>
        <v>0</v>
      </c>
      <c r="AX686" s="3">
        <f t="shared" si="358"/>
        <v>0</v>
      </c>
      <c r="AY686" s="3">
        <f t="shared" si="359"/>
        <v>0</v>
      </c>
      <c r="AZ686" s="3">
        <f t="shared" si="360"/>
        <v>0</v>
      </c>
      <c r="BA686" s="3">
        <f t="shared" si="361"/>
        <v>0</v>
      </c>
      <c r="BB686" s="3">
        <f t="shared" si="362"/>
        <v>0</v>
      </c>
    </row>
    <row r="687" spans="2:54" x14ac:dyDescent="0.35">
      <c r="B687" s="14">
        <v>660</v>
      </c>
      <c r="C687" s="13"/>
      <c r="D687" s="13"/>
      <c r="E687" s="130"/>
      <c r="F687" s="130"/>
      <c r="G687" s="129" t="str">
        <f t="shared" si="330"/>
        <v/>
      </c>
      <c r="H687" s="128"/>
      <c r="I687" s="189"/>
      <c r="J687" s="128"/>
      <c r="K687" s="127"/>
      <c r="L687" s="127"/>
      <c r="M687" s="126"/>
      <c r="N687" s="7"/>
      <c r="O687" s="6"/>
      <c r="P687" s="6"/>
      <c r="Q687" s="125" t="str">
        <f t="shared" si="331"/>
        <v/>
      </c>
      <c r="R687" s="124" t="str">
        <f t="shared" si="332"/>
        <v/>
      </c>
      <c r="S687" s="123">
        <f t="shared" si="333"/>
        <v>0</v>
      </c>
      <c r="T687" s="122">
        <f t="shared" si="334"/>
        <v>0</v>
      </c>
      <c r="U687" s="123">
        <f t="shared" si="335"/>
        <v>0</v>
      </c>
      <c r="V687" s="122">
        <f t="shared" si="336"/>
        <v>0</v>
      </c>
      <c r="W687" s="123">
        <f t="shared" si="337"/>
        <v>0</v>
      </c>
      <c r="X687" s="122">
        <f t="shared" si="338"/>
        <v>0</v>
      </c>
      <c r="Y687" s="123">
        <f t="shared" si="339"/>
        <v>0</v>
      </c>
      <c r="Z687" s="122">
        <f t="shared" si="340"/>
        <v>0</v>
      </c>
      <c r="AA687" s="123">
        <f t="shared" si="341"/>
        <v>0</v>
      </c>
      <c r="AB687" s="122">
        <f t="shared" si="342"/>
        <v>0</v>
      </c>
      <c r="AD687" s="3" t="str">
        <f t="shared" si="343"/>
        <v>False</v>
      </c>
      <c r="AE687" s="3" t="str">
        <f t="shared" si="344"/>
        <v>true</v>
      </c>
      <c r="AF687" s="3" t="e">
        <f>VLOOKUP(C687,#REF!,2,FALSE)</f>
        <v>#REF!</v>
      </c>
      <c r="AG687" s="3" t="e">
        <f t="shared" si="345"/>
        <v>#REF!</v>
      </c>
      <c r="AH687" s="3">
        <f t="shared" si="346"/>
        <v>0</v>
      </c>
      <c r="AI687" s="3">
        <f t="shared" si="347"/>
        <v>0</v>
      </c>
      <c r="AJ687" s="3">
        <f t="shared" si="348"/>
        <v>0</v>
      </c>
      <c r="AL687" s="3">
        <f t="shared" si="349"/>
        <v>0</v>
      </c>
      <c r="AM687" s="3">
        <f t="shared" si="350"/>
        <v>0</v>
      </c>
      <c r="AN687" s="3">
        <f t="shared" si="351"/>
        <v>0</v>
      </c>
      <c r="AO687" s="3">
        <f t="shared" si="352"/>
        <v>0</v>
      </c>
      <c r="AP687" s="3">
        <f t="shared" si="353"/>
        <v>0</v>
      </c>
      <c r="AQ687" s="3">
        <f t="shared" si="354"/>
        <v>0</v>
      </c>
      <c r="AS687" s="3" t="e">
        <f t="shared" si="355"/>
        <v>#REF!</v>
      </c>
      <c r="AU687" s="3" t="e">
        <f t="shared" si="356"/>
        <v>#NAME?</v>
      </c>
      <c r="AW687" s="3">
        <f t="shared" si="357"/>
        <v>0</v>
      </c>
      <c r="AX687" s="3">
        <f t="shared" si="358"/>
        <v>0</v>
      </c>
      <c r="AY687" s="3">
        <f t="shared" si="359"/>
        <v>0</v>
      </c>
      <c r="AZ687" s="3">
        <f t="shared" si="360"/>
        <v>0</v>
      </c>
      <c r="BA687" s="3">
        <f t="shared" si="361"/>
        <v>0</v>
      </c>
      <c r="BB687" s="3">
        <f t="shared" si="362"/>
        <v>0</v>
      </c>
    </row>
    <row r="688" spans="2:54" x14ac:dyDescent="0.35">
      <c r="B688" s="14">
        <v>661</v>
      </c>
      <c r="C688" s="13"/>
      <c r="D688" s="13"/>
      <c r="E688" s="130"/>
      <c r="F688" s="130"/>
      <c r="G688" s="129" t="str">
        <f t="shared" si="330"/>
        <v/>
      </c>
      <c r="H688" s="128"/>
      <c r="I688" s="189"/>
      <c r="J688" s="128"/>
      <c r="K688" s="127"/>
      <c r="L688" s="127"/>
      <c r="M688" s="126"/>
      <c r="N688" s="7"/>
      <c r="O688" s="6"/>
      <c r="P688" s="6"/>
      <c r="Q688" s="125" t="str">
        <f t="shared" si="331"/>
        <v/>
      </c>
      <c r="R688" s="124" t="str">
        <f t="shared" si="332"/>
        <v/>
      </c>
      <c r="S688" s="123">
        <f t="shared" si="333"/>
        <v>0</v>
      </c>
      <c r="T688" s="122">
        <f t="shared" si="334"/>
        <v>0</v>
      </c>
      <c r="U688" s="123">
        <f t="shared" si="335"/>
        <v>0</v>
      </c>
      <c r="V688" s="122">
        <f t="shared" si="336"/>
        <v>0</v>
      </c>
      <c r="W688" s="123">
        <f t="shared" si="337"/>
        <v>0</v>
      </c>
      <c r="X688" s="122">
        <f t="shared" si="338"/>
        <v>0</v>
      </c>
      <c r="Y688" s="123">
        <f t="shared" si="339"/>
        <v>0</v>
      </c>
      <c r="Z688" s="122">
        <f t="shared" si="340"/>
        <v>0</v>
      </c>
      <c r="AA688" s="123">
        <f t="shared" si="341"/>
        <v>0</v>
      </c>
      <c r="AB688" s="122">
        <f t="shared" si="342"/>
        <v>0</v>
      </c>
      <c r="AD688" s="3" t="str">
        <f t="shared" si="343"/>
        <v>False</v>
      </c>
      <c r="AE688" s="3" t="str">
        <f t="shared" si="344"/>
        <v>true</v>
      </c>
      <c r="AF688" s="3" t="e">
        <f>VLOOKUP(C688,#REF!,2,FALSE)</f>
        <v>#REF!</v>
      </c>
      <c r="AG688" s="3" t="e">
        <f t="shared" si="345"/>
        <v>#REF!</v>
      </c>
      <c r="AH688" s="3">
        <f t="shared" si="346"/>
        <v>0</v>
      </c>
      <c r="AI688" s="3">
        <f t="shared" si="347"/>
        <v>0</v>
      </c>
      <c r="AJ688" s="3">
        <f t="shared" si="348"/>
        <v>0</v>
      </c>
      <c r="AL688" s="3">
        <f t="shared" si="349"/>
        <v>0</v>
      </c>
      <c r="AM688" s="3">
        <f t="shared" si="350"/>
        <v>0</v>
      </c>
      <c r="AN688" s="3">
        <f t="shared" si="351"/>
        <v>0</v>
      </c>
      <c r="AO688" s="3">
        <f t="shared" si="352"/>
        <v>0</v>
      </c>
      <c r="AP688" s="3">
        <f t="shared" si="353"/>
        <v>0</v>
      </c>
      <c r="AQ688" s="3">
        <f t="shared" si="354"/>
        <v>0</v>
      </c>
      <c r="AS688" s="3" t="e">
        <f t="shared" si="355"/>
        <v>#REF!</v>
      </c>
      <c r="AU688" s="3" t="e">
        <f t="shared" si="356"/>
        <v>#NAME?</v>
      </c>
      <c r="AW688" s="3">
        <f t="shared" si="357"/>
        <v>0</v>
      </c>
      <c r="AX688" s="3">
        <f t="shared" si="358"/>
        <v>0</v>
      </c>
      <c r="AY688" s="3">
        <f t="shared" si="359"/>
        <v>0</v>
      </c>
      <c r="AZ688" s="3">
        <f t="shared" si="360"/>
        <v>0</v>
      </c>
      <c r="BA688" s="3">
        <f t="shared" si="361"/>
        <v>0</v>
      </c>
      <c r="BB688" s="3">
        <f t="shared" si="362"/>
        <v>0</v>
      </c>
    </row>
    <row r="689" spans="2:54" x14ac:dyDescent="0.35">
      <c r="B689" s="14">
        <v>662</v>
      </c>
      <c r="C689" s="13"/>
      <c r="D689" s="13"/>
      <c r="E689" s="130"/>
      <c r="F689" s="130"/>
      <c r="G689" s="129" t="str">
        <f t="shared" si="330"/>
        <v/>
      </c>
      <c r="H689" s="128"/>
      <c r="I689" s="189"/>
      <c r="J689" s="128"/>
      <c r="K689" s="127"/>
      <c r="L689" s="127"/>
      <c r="M689" s="126"/>
      <c r="N689" s="7"/>
      <c r="O689" s="6"/>
      <c r="P689" s="6"/>
      <c r="Q689" s="125" t="str">
        <f t="shared" si="331"/>
        <v/>
      </c>
      <c r="R689" s="124" t="str">
        <f t="shared" si="332"/>
        <v/>
      </c>
      <c r="S689" s="123">
        <f t="shared" si="333"/>
        <v>0</v>
      </c>
      <c r="T689" s="122">
        <f t="shared" si="334"/>
        <v>0</v>
      </c>
      <c r="U689" s="123">
        <f t="shared" si="335"/>
        <v>0</v>
      </c>
      <c r="V689" s="122">
        <f t="shared" si="336"/>
        <v>0</v>
      </c>
      <c r="W689" s="123">
        <f t="shared" si="337"/>
        <v>0</v>
      </c>
      <c r="X689" s="122">
        <f t="shared" si="338"/>
        <v>0</v>
      </c>
      <c r="Y689" s="123">
        <f t="shared" si="339"/>
        <v>0</v>
      </c>
      <c r="Z689" s="122">
        <f t="shared" si="340"/>
        <v>0</v>
      </c>
      <c r="AA689" s="123">
        <f t="shared" si="341"/>
        <v>0</v>
      </c>
      <c r="AB689" s="122">
        <f t="shared" si="342"/>
        <v>0</v>
      </c>
      <c r="AD689" s="3" t="str">
        <f t="shared" si="343"/>
        <v>False</v>
      </c>
      <c r="AE689" s="3" t="str">
        <f t="shared" si="344"/>
        <v>true</v>
      </c>
      <c r="AF689" s="3" t="e">
        <f>VLOOKUP(C689,#REF!,2,FALSE)</f>
        <v>#REF!</v>
      </c>
      <c r="AG689" s="3" t="e">
        <f t="shared" si="345"/>
        <v>#REF!</v>
      </c>
      <c r="AH689" s="3">
        <f t="shared" si="346"/>
        <v>0</v>
      </c>
      <c r="AI689" s="3">
        <f t="shared" si="347"/>
        <v>0</v>
      </c>
      <c r="AJ689" s="3">
        <f t="shared" si="348"/>
        <v>0</v>
      </c>
      <c r="AL689" s="3">
        <f t="shared" si="349"/>
        <v>0</v>
      </c>
      <c r="AM689" s="3">
        <f t="shared" si="350"/>
        <v>0</v>
      </c>
      <c r="AN689" s="3">
        <f t="shared" si="351"/>
        <v>0</v>
      </c>
      <c r="AO689" s="3">
        <f t="shared" si="352"/>
        <v>0</v>
      </c>
      <c r="AP689" s="3">
        <f t="shared" si="353"/>
        <v>0</v>
      </c>
      <c r="AQ689" s="3">
        <f t="shared" si="354"/>
        <v>0</v>
      </c>
      <c r="AS689" s="3" t="e">
        <f t="shared" si="355"/>
        <v>#REF!</v>
      </c>
      <c r="AU689" s="3" t="e">
        <f t="shared" si="356"/>
        <v>#NAME?</v>
      </c>
      <c r="AW689" s="3">
        <f t="shared" si="357"/>
        <v>0</v>
      </c>
      <c r="AX689" s="3">
        <f t="shared" si="358"/>
        <v>0</v>
      </c>
      <c r="AY689" s="3">
        <f t="shared" si="359"/>
        <v>0</v>
      </c>
      <c r="AZ689" s="3">
        <f t="shared" si="360"/>
        <v>0</v>
      </c>
      <c r="BA689" s="3">
        <f t="shared" si="361"/>
        <v>0</v>
      </c>
      <c r="BB689" s="3">
        <f t="shared" si="362"/>
        <v>0</v>
      </c>
    </row>
    <row r="690" spans="2:54" x14ac:dyDescent="0.35">
      <c r="B690" s="14">
        <v>663</v>
      </c>
      <c r="C690" s="13"/>
      <c r="D690" s="13"/>
      <c r="E690" s="130"/>
      <c r="F690" s="130"/>
      <c r="G690" s="129" t="str">
        <f t="shared" si="330"/>
        <v/>
      </c>
      <c r="H690" s="128"/>
      <c r="I690" s="189"/>
      <c r="J690" s="128"/>
      <c r="K690" s="127"/>
      <c r="L690" s="127"/>
      <c r="M690" s="126"/>
      <c r="N690" s="7"/>
      <c r="O690" s="6"/>
      <c r="P690" s="6"/>
      <c r="Q690" s="125" t="str">
        <f t="shared" si="331"/>
        <v/>
      </c>
      <c r="R690" s="124" t="str">
        <f t="shared" si="332"/>
        <v/>
      </c>
      <c r="S690" s="123">
        <f t="shared" si="333"/>
        <v>0</v>
      </c>
      <c r="T690" s="122">
        <f t="shared" si="334"/>
        <v>0</v>
      </c>
      <c r="U690" s="123">
        <f t="shared" si="335"/>
        <v>0</v>
      </c>
      <c r="V690" s="122">
        <f t="shared" si="336"/>
        <v>0</v>
      </c>
      <c r="W690" s="123">
        <f t="shared" si="337"/>
        <v>0</v>
      </c>
      <c r="X690" s="122">
        <f t="shared" si="338"/>
        <v>0</v>
      </c>
      <c r="Y690" s="123">
        <f t="shared" si="339"/>
        <v>0</v>
      </c>
      <c r="Z690" s="122">
        <f t="shared" si="340"/>
        <v>0</v>
      </c>
      <c r="AA690" s="123">
        <f t="shared" si="341"/>
        <v>0</v>
      </c>
      <c r="AB690" s="122">
        <f t="shared" si="342"/>
        <v>0</v>
      </c>
      <c r="AD690" s="3" t="str">
        <f t="shared" si="343"/>
        <v>False</v>
      </c>
      <c r="AE690" s="3" t="str">
        <f t="shared" si="344"/>
        <v>true</v>
      </c>
      <c r="AF690" s="3" t="e">
        <f>VLOOKUP(C690,#REF!,2,FALSE)</f>
        <v>#REF!</v>
      </c>
      <c r="AG690" s="3" t="e">
        <f t="shared" si="345"/>
        <v>#REF!</v>
      </c>
      <c r="AH690" s="3">
        <f t="shared" si="346"/>
        <v>0</v>
      </c>
      <c r="AI690" s="3">
        <f t="shared" si="347"/>
        <v>0</v>
      </c>
      <c r="AJ690" s="3">
        <f t="shared" si="348"/>
        <v>0</v>
      </c>
      <c r="AL690" s="3">
        <f t="shared" si="349"/>
        <v>0</v>
      </c>
      <c r="AM690" s="3">
        <f t="shared" si="350"/>
        <v>0</v>
      </c>
      <c r="AN690" s="3">
        <f t="shared" si="351"/>
        <v>0</v>
      </c>
      <c r="AO690" s="3">
        <f t="shared" si="352"/>
        <v>0</v>
      </c>
      <c r="AP690" s="3">
        <f t="shared" si="353"/>
        <v>0</v>
      </c>
      <c r="AQ690" s="3">
        <f t="shared" si="354"/>
        <v>0</v>
      </c>
      <c r="AS690" s="3" t="e">
        <f t="shared" si="355"/>
        <v>#REF!</v>
      </c>
      <c r="AU690" s="3" t="e">
        <f t="shared" si="356"/>
        <v>#NAME?</v>
      </c>
      <c r="AW690" s="3">
        <f t="shared" si="357"/>
        <v>0</v>
      </c>
      <c r="AX690" s="3">
        <f t="shared" si="358"/>
        <v>0</v>
      </c>
      <c r="AY690" s="3">
        <f t="shared" si="359"/>
        <v>0</v>
      </c>
      <c r="AZ690" s="3">
        <f t="shared" si="360"/>
        <v>0</v>
      </c>
      <c r="BA690" s="3">
        <f t="shared" si="361"/>
        <v>0</v>
      </c>
      <c r="BB690" s="3">
        <f t="shared" si="362"/>
        <v>0</v>
      </c>
    </row>
    <row r="691" spans="2:54" x14ac:dyDescent="0.35">
      <c r="B691" s="14">
        <v>664</v>
      </c>
      <c r="C691" s="13"/>
      <c r="D691" s="13"/>
      <c r="E691" s="130"/>
      <c r="F691" s="130"/>
      <c r="G691" s="129" t="str">
        <f t="shared" si="330"/>
        <v/>
      </c>
      <c r="H691" s="128"/>
      <c r="I691" s="189"/>
      <c r="J691" s="128"/>
      <c r="K691" s="127"/>
      <c r="L691" s="127"/>
      <c r="M691" s="126"/>
      <c r="N691" s="7"/>
      <c r="O691" s="6"/>
      <c r="P691" s="6"/>
      <c r="Q691" s="125" t="str">
        <f t="shared" si="331"/>
        <v/>
      </c>
      <c r="R691" s="124" t="str">
        <f t="shared" si="332"/>
        <v/>
      </c>
      <c r="S691" s="123">
        <f t="shared" si="333"/>
        <v>0</v>
      </c>
      <c r="T691" s="122">
        <f t="shared" si="334"/>
        <v>0</v>
      </c>
      <c r="U691" s="123">
        <f t="shared" si="335"/>
        <v>0</v>
      </c>
      <c r="V691" s="122">
        <f t="shared" si="336"/>
        <v>0</v>
      </c>
      <c r="W691" s="123">
        <f t="shared" si="337"/>
        <v>0</v>
      </c>
      <c r="X691" s="122">
        <f t="shared" si="338"/>
        <v>0</v>
      </c>
      <c r="Y691" s="123">
        <f t="shared" si="339"/>
        <v>0</v>
      </c>
      <c r="Z691" s="122">
        <f t="shared" si="340"/>
        <v>0</v>
      </c>
      <c r="AA691" s="123">
        <f t="shared" si="341"/>
        <v>0</v>
      </c>
      <c r="AB691" s="122">
        <f t="shared" si="342"/>
        <v>0</v>
      </c>
      <c r="AD691" s="3" t="str">
        <f t="shared" si="343"/>
        <v>False</v>
      </c>
      <c r="AE691" s="3" t="str">
        <f t="shared" si="344"/>
        <v>true</v>
      </c>
      <c r="AF691" s="3" t="e">
        <f>VLOOKUP(C691,#REF!,2,FALSE)</f>
        <v>#REF!</v>
      </c>
      <c r="AG691" s="3" t="e">
        <f t="shared" si="345"/>
        <v>#REF!</v>
      </c>
      <c r="AH691" s="3">
        <f t="shared" si="346"/>
        <v>0</v>
      </c>
      <c r="AI691" s="3">
        <f t="shared" si="347"/>
        <v>0</v>
      </c>
      <c r="AJ691" s="3">
        <f t="shared" si="348"/>
        <v>0</v>
      </c>
      <c r="AL691" s="3">
        <f t="shared" si="349"/>
        <v>0</v>
      </c>
      <c r="AM691" s="3">
        <f t="shared" si="350"/>
        <v>0</v>
      </c>
      <c r="AN691" s="3">
        <f t="shared" si="351"/>
        <v>0</v>
      </c>
      <c r="AO691" s="3">
        <f t="shared" si="352"/>
        <v>0</v>
      </c>
      <c r="AP691" s="3">
        <f t="shared" si="353"/>
        <v>0</v>
      </c>
      <c r="AQ691" s="3">
        <f t="shared" si="354"/>
        <v>0</v>
      </c>
      <c r="AS691" s="3" t="e">
        <f t="shared" si="355"/>
        <v>#REF!</v>
      </c>
      <c r="AU691" s="3" t="e">
        <f t="shared" si="356"/>
        <v>#NAME?</v>
      </c>
      <c r="AW691" s="3">
        <f t="shared" si="357"/>
        <v>0</v>
      </c>
      <c r="AX691" s="3">
        <f t="shared" si="358"/>
        <v>0</v>
      </c>
      <c r="AY691" s="3">
        <f t="shared" si="359"/>
        <v>0</v>
      </c>
      <c r="AZ691" s="3">
        <f t="shared" si="360"/>
        <v>0</v>
      </c>
      <c r="BA691" s="3">
        <f t="shared" si="361"/>
        <v>0</v>
      </c>
      <c r="BB691" s="3">
        <f t="shared" si="362"/>
        <v>0</v>
      </c>
    </row>
    <row r="692" spans="2:54" x14ac:dyDescent="0.35">
      <c r="B692" s="14">
        <v>665</v>
      </c>
      <c r="C692" s="13"/>
      <c r="D692" s="13"/>
      <c r="E692" s="130"/>
      <c r="F692" s="130"/>
      <c r="G692" s="129" t="str">
        <f t="shared" si="330"/>
        <v/>
      </c>
      <c r="H692" s="128"/>
      <c r="I692" s="189"/>
      <c r="J692" s="128"/>
      <c r="K692" s="127"/>
      <c r="L692" s="127"/>
      <c r="M692" s="126"/>
      <c r="N692" s="7"/>
      <c r="O692" s="6"/>
      <c r="P692" s="6"/>
      <c r="Q692" s="125" t="str">
        <f t="shared" si="331"/>
        <v/>
      </c>
      <c r="R692" s="124" t="str">
        <f t="shared" si="332"/>
        <v/>
      </c>
      <c r="S692" s="123">
        <f t="shared" si="333"/>
        <v>0</v>
      </c>
      <c r="T692" s="122">
        <f t="shared" si="334"/>
        <v>0</v>
      </c>
      <c r="U692" s="123">
        <f t="shared" si="335"/>
        <v>0</v>
      </c>
      <c r="V692" s="122">
        <f t="shared" si="336"/>
        <v>0</v>
      </c>
      <c r="W692" s="123">
        <f t="shared" si="337"/>
        <v>0</v>
      </c>
      <c r="X692" s="122">
        <f t="shared" si="338"/>
        <v>0</v>
      </c>
      <c r="Y692" s="123">
        <f t="shared" si="339"/>
        <v>0</v>
      </c>
      <c r="Z692" s="122">
        <f t="shared" si="340"/>
        <v>0</v>
      </c>
      <c r="AA692" s="123">
        <f t="shared" si="341"/>
        <v>0</v>
      </c>
      <c r="AB692" s="122">
        <f t="shared" si="342"/>
        <v>0</v>
      </c>
      <c r="AD692" s="3" t="str">
        <f t="shared" si="343"/>
        <v>False</v>
      </c>
      <c r="AE692" s="3" t="str">
        <f t="shared" si="344"/>
        <v>true</v>
      </c>
      <c r="AF692" s="3" t="e">
        <f>VLOOKUP(C692,#REF!,2,FALSE)</f>
        <v>#REF!</v>
      </c>
      <c r="AG692" s="3" t="e">
        <f t="shared" si="345"/>
        <v>#REF!</v>
      </c>
      <c r="AH692" s="3">
        <f t="shared" si="346"/>
        <v>0</v>
      </c>
      <c r="AI692" s="3">
        <f t="shared" si="347"/>
        <v>0</v>
      </c>
      <c r="AJ692" s="3">
        <f t="shared" si="348"/>
        <v>0</v>
      </c>
      <c r="AL692" s="3">
        <f t="shared" si="349"/>
        <v>0</v>
      </c>
      <c r="AM692" s="3">
        <f t="shared" si="350"/>
        <v>0</v>
      </c>
      <c r="AN692" s="3">
        <f t="shared" si="351"/>
        <v>0</v>
      </c>
      <c r="AO692" s="3">
        <f t="shared" si="352"/>
        <v>0</v>
      </c>
      <c r="AP692" s="3">
        <f t="shared" si="353"/>
        <v>0</v>
      </c>
      <c r="AQ692" s="3">
        <f t="shared" si="354"/>
        <v>0</v>
      </c>
      <c r="AS692" s="3" t="e">
        <f t="shared" si="355"/>
        <v>#REF!</v>
      </c>
      <c r="AU692" s="3" t="e">
        <f t="shared" si="356"/>
        <v>#NAME?</v>
      </c>
      <c r="AW692" s="3">
        <f t="shared" si="357"/>
        <v>0</v>
      </c>
      <c r="AX692" s="3">
        <f t="shared" si="358"/>
        <v>0</v>
      </c>
      <c r="AY692" s="3">
        <f t="shared" si="359"/>
        <v>0</v>
      </c>
      <c r="AZ692" s="3">
        <f t="shared" si="360"/>
        <v>0</v>
      </c>
      <c r="BA692" s="3">
        <f t="shared" si="361"/>
        <v>0</v>
      </c>
      <c r="BB692" s="3">
        <f t="shared" si="362"/>
        <v>0</v>
      </c>
    </row>
    <row r="693" spans="2:54" x14ac:dyDescent="0.35">
      <c r="B693" s="14">
        <v>666</v>
      </c>
      <c r="C693" s="13"/>
      <c r="D693" s="13"/>
      <c r="E693" s="130"/>
      <c r="F693" s="130"/>
      <c r="G693" s="129" t="str">
        <f t="shared" si="330"/>
        <v/>
      </c>
      <c r="H693" s="128"/>
      <c r="I693" s="189"/>
      <c r="J693" s="128"/>
      <c r="K693" s="127"/>
      <c r="L693" s="127"/>
      <c r="M693" s="126"/>
      <c r="N693" s="7"/>
      <c r="O693" s="6"/>
      <c r="P693" s="6"/>
      <c r="Q693" s="125" t="str">
        <f t="shared" si="331"/>
        <v/>
      </c>
      <c r="R693" s="124" t="str">
        <f t="shared" si="332"/>
        <v/>
      </c>
      <c r="S693" s="123">
        <f t="shared" si="333"/>
        <v>0</v>
      </c>
      <c r="T693" s="122">
        <f t="shared" si="334"/>
        <v>0</v>
      </c>
      <c r="U693" s="123">
        <f t="shared" si="335"/>
        <v>0</v>
      </c>
      <c r="V693" s="122">
        <f t="shared" si="336"/>
        <v>0</v>
      </c>
      <c r="W693" s="123">
        <f t="shared" si="337"/>
        <v>0</v>
      </c>
      <c r="X693" s="122">
        <f t="shared" si="338"/>
        <v>0</v>
      </c>
      <c r="Y693" s="123">
        <f t="shared" si="339"/>
        <v>0</v>
      </c>
      <c r="Z693" s="122">
        <f t="shared" si="340"/>
        <v>0</v>
      </c>
      <c r="AA693" s="123">
        <f t="shared" si="341"/>
        <v>0</v>
      </c>
      <c r="AB693" s="122">
        <f t="shared" si="342"/>
        <v>0</v>
      </c>
      <c r="AD693" s="3" t="str">
        <f t="shared" si="343"/>
        <v>False</v>
      </c>
      <c r="AE693" s="3" t="str">
        <f t="shared" si="344"/>
        <v>true</v>
      </c>
      <c r="AF693" s="3" t="e">
        <f>VLOOKUP(C693,#REF!,2,FALSE)</f>
        <v>#REF!</v>
      </c>
      <c r="AG693" s="3" t="e">
        <f t="shared" si="345"/>
        <v>#REF!</v>
      </c>
      <c r="AH693" s="3">
        <f t="shared" si="346"/>
        <v>0</v>
      </c>
      <c r="AI693" s="3">
        <f t="shared" si="347"/>
        <v>0</v>
      </c>
      <c r="AJ693" s="3">
        <f t="shared" si="348"/>
        <v>0</v>
      </c>
      <c r="AL693" s="3">
        <f t="shared" si="349"/>
        <v>0</v>
      </c>
      <c r="AM693" s="3">
        <f t="shared" si="350"/>
        <v>0</v>
      </c>
      <c r="AN693" s="3">
        <f t="shared" si="351"/>
        <v>0</v>
      </c>
      <c r="AO693" s="3">
        <f t="shared" si="352"/>
        <v>0</v>
      </c>
      <c r="AP693" s="3">
        <f t="shared" si="353"/>
        <v>0</v>
      </c>
      <c r="AQ693" s="3">
        <f t="shared" si="354"/>
        <v>0</v>
      </c>
      <c r="AS693" s="3" t="e">
        <f t="shared" si="355"/>
        <v>#REF!</v>
      </c>
      <c r="AU693" s="3" t="e">
        <f t="shared" si="356"/>
        <v>#NAME?</v>
      </c>
      <c r="AW693" s="3">
        <f t="shared" si="357"/>
        <v>0</v>
      </c>
      <c r="AX693" s="3">
        <f t="shared" si="358"/>
        <v>0</v>
      </c>
      <c r="AY693" s="3">
        <f t="shared" si="359"/>
        <v>0</v>
      </c>
      <c r="AZ693" s="3">
        <f t="shared" si="360"/>
        <v>0</v>
      </c>
      <c r="BA693" s="3">
        <f t="shared" si="361"/>
        <v>0</v>
      </c>
      <c r="BB693" s="3">
        <f t="shared" si="362"/>
        <v>0</v>
      </c>
    </row>
    <row r="694" spans="2:54" x14ac:dyDescent="0.35">
      <c r="B694" s="14">
        <v>667</v>
      </c>
      <c r="C694" s="13"/>
      <c r="D694" s="13"/>
      <c r="E694" s="130"/>
      <c r="F694" s="130"/>
      <c r="G694" s="129" t="str">
        <f t="shared" si="330"/>
        <v/>
      </c>
      <c r="H694" s="128"/>
      <c r="I694" s="189"/>
      <c r="J694" s="128"/>
      <c r="K694" s="127"/>
      <c r="L694" s="127"/>
      <c r="M694" s="126"/>
      <c r="N694" s="7"/>
      <c r="O694" s="6"/>
      <c r="P694" s="6"/>
      <c r="Q694" s="125" t="str">
        <f t="shared" si="331"/>
        <v/>
      </c>
      <c r="R694" s="124" t="str">
        <f t="shared" si="332"/>
        <v/>
      </c>
      <c r="S694" s="123">
        <f t="shared" si="333"/>
        <v>0</v>
      </c>
      <c r="T694" s="122">
        <f t="shared" si="334"/>
        <v>0</v>
      </c>
      <c r="U694" s="123">
        <f t="shared" si="335"/>
        <v>0</v>
      </c>
      <c r="V694" s="122">
        <f t="shared" si="336"/>
        <v>0</v>
      </c>
      <c r="W694" s="123">
        <f t="shared" si="337"/>
        <v>0</v>
      </c>
      <c r="X694" s="122">
        <f t="shared" si="338"/>
        <v>0</v>
      </c>
      <c r="Y694" s="123">
        <f t="shared" si="339"/>
        <v>0</v>
      </c>
      <c r="Z694" s="122">
        <f t="shared" si="340"/>
        <v>0</v>
      </c>
      <c r="AA694" s="123">
        <f t="shared" si="341"/>
        <v>0</v>
      </c>
      <c r="AB694" s="122">
        <f t="shared" si="342"/>
        <v>0</v>
      </c>
      <c r="AD694" s="3" t="str">
        <f t="shared" si="343"/>
        <v>False</v>
      </c>
      <c r="AE694" s="3" t="str">
        <f t="shared" si="344"/>
        <v>true</v>
      </c>
      <c r="AF694" s="3" t="e">
        <f>VLOOKUP(C694,#REF!,2,FALSE)</f>
        <v>#REF!</v>
      </c>
      <c r="AG694" s="3" t="e">
        <f t="shared" si="345"/>
        <v>#REF!</v>
      </c>
      <c r="AH694" s="3">
        <f t="shared" si="346"/>
        <v>0</v>
      </c>
      <c r="AI694" s="3">
        <f t="shared" si="347"/>
        <v>0</v>
      </c>
      <c r="AJ694" s="3">
        <f t="shared" si="348"/>
        <v>0</v>
      </c>
      <c r="AL694" s="3">
        <f t="shared" si="349"/>
        <v>0</v>
      </c>
      <c r="AM694" s="3">
        <f t="shared" si="350"/>
        <v>0</v>
      </c>
      <c r="AN694" s="3">
        <f t="shared" si="351"/>
        <v>0</v>
      </c>
      <c r="AO694" s="3">
        <f t="shared" si="352"/>
        <v>0</v>
      </c>
      <c r="AP694" s="3">
        <f t="shared" si="353"/>
        <v>0</v>
      </c>
      <c r="AQ694" s="3">
        <f t="shared" si="354"/>
        <v>0</v>
      </c>
      <c r="AS694" s="3" t="e">
        <f t="shared" si="355"/>
        <v>#REF!</v>
      </c>
      <c r="AU694" s="3" t="e">
        <f t="shared" si="356"/>
        <v>#NAME?</v>
      </c>
      <c r="AW694" s="3">
        <f t="shared" si="357"/>
        <v>0</v>
      </c>
      <c r="AX694" s="3">
        <f t="shared" si="358"/>
        <v>0</v>
      </c>
      <c r="AY694" s="3">
        <f t="shared" si="359"/>
        <v>0</v>
      </c>
      <c r="AZ694" s="3">
        <f t="shared" si="360"/>
        <v>0</v>
      </c>
      <c r="BA694" s="3">
        <f t="shared" si="361"/>
        <v>0</v>
      </c>
      <c r="BB694" s="3">
        <f t="shared" si="362"/>
        <v>0</v>
      </c>
    </row>
    <row r="695" spans="2:54" x14ac:dyDescent="0.35">
      <c r="B695" s="14">
        <v>668</v>
      </c>
      <c r="C695" s="13"/>
      <c r="D695" s="13"/>
      <c r="E695" s="130"/>
      <c r="F695" s="130"/>
      <c r="G695" s="129" t="str">
        <f t="shared" si="330"/>
        <v/>
      </c>
      <c r="H695" s="128"/>
      <c r="I695" s="189"/>
      <c r="J695" s="128"/>
      <c r="K695" s="127"/>
      <c r="L695" s="127"/>
      <c r="M695" s="126"/>
      <c r="N695" s="7"/>
      <c r="O695" s="6"/>
      <c r="P695" s="6"/>
      <c r="Q695" s="125" t="str">
        <f t="shared" si="331"/>
        <v/>
      </c>
      <c r="R695" s="124" t="str">
        <f t="shared" si="332"/>
        <v/>
      </c>
      <c r="S695" s="123">
        <f t="shared" si="333"/>
        <v>0</v>
      </c>
      <c r="T695" s="122">
        <f t="shared" si="334"/>
        <v>0</v>
      </c>
      <c r="U695" s="123">
        <f t="shared" si="335"/>
        <v>0</v>
      </c>
      <c r="V695" s="122">
        <f t="shared" si="336"/>
        <v>0</v>
      </c>
      <c r="W695" s="123">
        <f t="shared" si="337"/>
        <v>0</v>
      </c>
      <c r="X695" s="122">
        <f t="shared" si="338"/>
        <v>0</v>
      </c>
      <c r="Y695" s="123">
        <f t="shared" si="339"/>
        <v>0</v>
      </c>
      <c r="Z695" s="122">
        <f t="shared" si="340"/>
        <v>0</v>
      </c>
      <c r="AA695" s="123">
        <f t="shared" si="341"/>
        <v>0</v>
      </c>
      <c r="AB695" s="122">
        <f t="shared" si="342"/>
        <v>0</v>
      </c>
      <c r="AD695" s="3" t="str">
        <f t="shared" si="343"/>
        <v>False</v>
      </c>
      <c r="AE695" s="3" t="str">
        <f t="shared" si="344"/>
        <v>true</v>
      </c>
      <c r="AF695" s="3" t="e">
        <f>VLOOKUP(C695,#REF!,2,FALSE)</f>
        <v>#REF!</v>
      </c>
      <c r="AG695" s="3" t="e">
        <f t="shared" si="345"/>
        <v>#REF!</v>
      </c>
      <c r="AH695" s="3">
        <f t="shared" si="346"/>
        <v>0</v>
      </c>
      <c r="AI695" s="3">
        <f t="shared" si="347"/>
        <v>0</v>
      </c>
      <c r="AJ695" s="3">
        <f t="shared" si="348"/>
        <v>0</v>
      </c>
      <c r="AL695" s="3">
        <f t="shared" si="349"/>
        <v>0</v>
      </c>
      <c r="AM695" s="3">
        <f t="shared" si="350"/>
        <v>0</v>
      </c>
      <c r="AN695" s="3">
        <f t="shared" si="351"/>
        <v>0</v>
      </c>
      <c r="AO695" s="3">
        <f t="shared" si="352"/>
        <v>0</v>
      </c>
      <c r="AP695" s="3">
        <f t="shared" si="353"/>
        <v>0</v>
      </c>
      <c r="AQ695" s="3">
        <f t="shared" si="354"/>
        <v>0</v>
      </c>
      <c r="AS695" s="3" t="e">
        <f t="shared" si="355"/>
        <v>#REF!</v>
      </c>
      <c r="AU695" s="3" t="e">
        <f t="shared" si="356"/>
        <v>#NAME?</v>
      </c>
      <c r="AW695" s="3">
        <f t="shared" si="357"/>
        <v>0</v>
      </c>
      <c r="AX695" s="3">
        <f t="shared" si="358"/>
        <v>0</v>
      </c>
      <c r="AY695" s="3">
        <f t="shared" si="359"/>
        <v>0</v>
      </c>
      <c r="AZ695" s="3">
        <f t="shared" si="360"/>
        <v>0</v>
      </c>
      <c r="BA695" s="3">
        <f t="shared" si="361"/>
        <v>0</v>
      </c>
      <c r="BB695" s="3">
        <f t="shared" si="362"/>
        <v>0</v>
      </c>
    </row>
    <row r="696" spans="2:54" x14ac:dyDescent="0.35">
      <c r="B696" s="14">
        <v>669</v>
      </c>
      <c r="C696" s="13"/>
      <c r="D696" s="13"/>
      <c r="E696" s="130"/>
      <c r="F696" s="130"/>
      <c r="G696" s="129" t="str">
        <f t="shared" si="330"/>
        <v/>
      </c>
      <c r="H696" s="128"/>
      <c r="I696" s="189"/>
      <c r="J696" s="128"/>
      <c r="K696" s="127"/>
      <c r="L696" s="127"/>
      <c r="M696" s="126"/>
      <c r="N696" s="7"/>
      <c r="O696" s="6"/>
      <c r="P696" s="6"/>
      <c r="Q696" s="125" t="str">
        <f t="shared" si="331"/>
        <v/>
      </c>
      <c r="R696" s="124" t="str">
        <f t="shared" si="332"/>
        <v/>
      </c>
      <c r="S696" s="123">
        <f t="shared" si="333"/>
        <v>0</v>
      </c>
      <c r="T696" s="122">
        <f t="shared" si="334"/>
        <v>0</v>
      </c>
      <c r="U696" s="123">
        <f t="shared" si="335"/>
        <v>0</v>
      </c>
      <c r="V696" s="122">
        <f t="shared" si="336"/>
        <v>0</v>
      </c>
      <c r="W696" s="123">
        <f t="shared" si="337"/>
        <v>0</v>
      </c>
      <c r="X696" s="122">
        <f t="shared" si="338"/>
        <v>0</v>
      </c>
      <c r="Y696" s="123">
        <f t="shared" si="339"/>
        <v>0</v>
      </c>
      <c r="Z696" s="122">
        <f t="shared" si="340"/>
        <v>0</v>
      </c>
      <c r="AA696" s="123">
        <f t="shared" si="341"/>
        <v>0</v>
      </c>
      <c r="AB696" s="122">
        <f t="shared" si="342"/>
        <v>0</v>
      </c>
      <c r="AD696" s="3" t="str">
        <f t="shared" si="343"/>
        <v>False</v>
      </c>
      <c r="AE696" s="3" t="str">
        <f t="shared" si="344"/>
        <v>true</v>
      </c>
      <c r="AF696" s="3" t="e">
        <f>VLOOKUP(C696,#REF!,2,FALSE)</f>
        <v>#REF!</v>
      </c>
      <c r="AG696" s="3" t="e">
        <f t="shared" si="345"/>
        <v>#REF!</v>
      </c>
      <c r="AH696" s="3">
        <f t="shared" si="346"/>
        <v>0</v>
      </c>
      <c r="AI696" s="3">
        <f t="shared" si="347"/>
        <v>0</v>
      </c>
      <c r="AJ696" s="3">
        <f t="shared" si="348"/>
        <v>0</v>
      </c>
      <c r="AL696" s="3">
        <f t="shared" si="349"/>
        <v>0</v>
      </c>
      <c r="AM696" s="3">
        <f t="shared" si="350"/>
        <v>0</v>
      </c>
      <c r="AN696" s="3">
        <f t="shared" si="351"/>
        <v>0</v>
      </c>
      <c r="AO696" s="3">
        <f t="shared" si="352"/>
        <v>0</v>
      </c>
      <c r="AP696" s="3">
        <f t="shared" si="353"/>
        <v>0</v>
      </c>
      <c r="AQ696" s="3">
        <f t="shared" si="354"/>
        <v>0</v>
      </c>
      <c r="AS696" s="3" t="e">
        <f t="shared" si="355"/>
        <v>#REF!</v>
      </c>
      <c r="AU696" s="3" t="e">
        <f t="shared" si="356"/>
        <v>#NAME?</v>
      </c>
      <c r="AW696" s="3">
        <f t="shared" si="357"/>
        <v>0</v>
      </c>
      <c r="AX696" s="3">
        <f t="shared" si="358"/>
        <v>0</v>
      </c>
      <c r="AY696" s="3">
        <f t="shared" si="359"/>
        <v>0</v>
      </c>
      <c r="AZ696" s="3">
        <f t="shared" si="360"/>
        <v>0</v>
      </c>
      <c r="BA696" s="3">
        <f t="shared" si="361"/>
        <v>0</v>
      </c>
      <c r="BB696" s="3">
        <f t="shared" si="362"/>
        <v>0</v>
      </c>
    </row>
    <row r="697" spans="2:54" x14ac:dyDescent="0.35">
      <c r="B697" s="14">
        <v>670</v>
      </c>
      <c r="C697" s="13"/>
      <c r="D697" s="13"/>
      <c r="E697" s="130"/>
      <c r="F697" s="130"/>
      <c r="G697" s="129" t="str">
        <f t="shared" si="330"/>
        <v/>
      </c>
      <c r="H697" s="128"/>
      <c r="I697" s="189"/>
      <c r="J697" s="128"/>
      <c r="K697" s="127"/>
      <c r="L697" s="127"/>
      <c r="M697" s="126"/>
      <c r="N697" s="7"/>
      <c r="O697" s="6"/>
      <c r="P697" s="6"/>
      <c r="Q697" s="125" t="str">
        <f t="shared" si="331"/>
        <v/>
      </c>
      <c r="R697" s="124" t="str">
        <f t="shared" si="332"/>
        <v/>
      </c>
      <c r="S697" s="123">
        <f t="shared" si="333"/>
        <v>0</v>
      </c>
      <c r="T697" s="122">
        <f t="shared" si="334"/>
        <v>0</v>
      </c>
      <c r="U697" s="123">
        <f t="shared" si="335"/>
        <v>0</v>
      </c>
      <c r="V697" s="122">
        <f t="shared" si="336"/>
        <v>0</v>
      </c>
      <c r="W697" s="123">
        <f t="shared" si="337"/>
        <v>0</v>
      </c>
      <c r="X697" s="122">
        <f t="shared" si="338"/>
        <v>0</v>
      </c>
      <c r="Y697" s="123">
        <f t="shared" si="339"/>
        <v>0</v>
      </c>
      <c r="Z697" s="122">
        <f t="shared" si="340"/>
        <v>0</v>
      </c>
      <c r="AA697" s="123">
        <f t="shared" si="341"/>
        <v>0</v>
      </c>
      <c r="AB697" s="122">
        <f t="shared" si="342"/>
        <v>0</v>
      </c>
      <c r="AD697" s="3" t="str">
        <f t="shared" si="343"/>
        <v>False</v>
      </c>
      <c r="AE697" s="3" t="str">
        <f t="shared" si="344"/>
        <v>true</v>
      </c>
      <c r="AF697" s="3" t="e">
        <f>VLOOKUP(C697,#REF!,2,FALSE)</f>
        <v>#REF!</v>
      </c>
      <c r="AG697" s="3" t="e">
        <f t="shared" si="345"/>
        <v>#REF!</v>
      </c>
      <c r="AH697" s="3">
        <f t="shared" si="346"/>
        <v>0</v>
      </c>
      <c r="AI697" s="3">
        <f t="shared" si="347"/>
        <v>0</v>
      </c>
      <c r="AJ697" s="3">
        <f t="shared" si="348"/>
        <v>0</v>
      </c>
      <c r="AL697" s="3">
        <f t="shared" si="349"/>
        <v>0</v>
      </c>
      <c r="AM697" s="3">
        <f t="shared" si="350"/>
        <v>0</v>
      </c>
      <c r="AN697" s="3">
        <f t="shared" si="351"/>
        <v>0</v>
      </c>
      <c r="AO697" s="3">
        <f t="shared" si="352"/>
        <v>0</v>
      </c>
      <c r="AP697" s="3">
        <f t="shared" si="353"/>
        <v>0</v>
      </c>
      <c r="AQ697" s="3">
        <f t="shared" si="354"/>
        <v>0</v>
      </c>
      <c r="AS697" s="3" t="e">
        <f t="shared" si="355"/>
        <v>#REF!</v>
      </c>
      <c r="AU697" s="3" t="e">
        <f t="shared" si="356"/>
        <v>#NAME?</v>
      </c>
      <c r="AW697" s="3">
        <f t="shared" si="357"/>
        <v>0</v>
      </c>
      <c r="AX697" s="3">
        <f t="shared" si="358"/>
        <v>0</v>
      </c>
      <c r="AY697" s="3">
        <f t="shared" si="359"/>
        <v>0</v>
      </c>
      <c r="AZ697" s="3">
        <f t="shared" si="360"/>
        <v>0</v>
      </c>
      <c r="BA697" s="3">
        <f t="shared" si="361"/>
        <v>0</v>
      </c>
      <c r="BB697" s="3">
        <f t="shared" si="362"/>
        <v>0</v>
      </c>
    </row>
    <row r="698" spans="2:54" x14ac:dyDescent="0.35">
      <c r="B698" s="14">
        <v>671</v>
      </c>
      <c r="C698" s="13"/>
      <c r="D698" s="13"/>
      <c r="E698" s="130"/>
      <c r="F698" s="130"/>
      <c r="G698" s="129" t="str">
        <f t="shared" si="330"/>
        <v/>
      </c>
      <c r="H698" s="128"/>
      <c r="I698" s="189"/>
      <c r="J698" s="128"/>
      <c r="K698" s="127"/>
      <c r="L698" s="127"/>
      <c r="M698" s="126"/>
      <c r="N698" s="7"/>
      <c r="O698" s="6"/>
      <c r="P698" s="6"/>
      <c r="Q698" s="125" t="str">
        <f t="shared" si="331"/>
        <v/>
      </c>
      <c r="R698" s="124" t="str">
        <f t="shared" si="332"/>
        <v/>
      </c>
      <c r="S698" s="123">
        <f t="shared" si="333"/>
        <v>0</v>
      </c>
      <c r="T698" s="122">
        <f t="shared" si="334"/>
        <v>0</v>
      </c>
      <c r="U698" s="123">
        <f t="shared" si="335"/>
        <v>0</v>
      </c>
      <c r="V698" s="122">
        <f t="shared" si="336"/>
        <v>0</v>
      </c>
      <c r="W698" s="123">
        <f t="shared" si="337"/>
        <v>0</v>
      </c>
      <c r="X698" s="122">
        <f t="shared" si="338"/>
        <v>0</v>
      </c>
      <c r="Y698" s="123">
        <f t="shared" si="339"/>
        <v>0</v>
      </c>
      <c r="Z698" s="122">
        <f t="shared" si="340"/>
        <v>0</v>
      </c>
      <c r="AA698" s="123">
        <f t="shared" si="341"/>
        <v>0</v>
      </c>
      <c r="AB698" s="122">
        <f t="shared" si="342"/>
        <v>0</v>
      </c>
      <c r="AD698" s="3" t="str">
        <f t="shared" si="343"/>
        <v>False</v>
      </c>
      <c r="AE698" s="3" t="str">
        <f t="shared" si="344"/>
        <v>true</v>
      </c>
      <c r="AF698" s="3" t="e">
        <f>VLOOKUP(C698,#REF!,2,FALSE)</f>
        <v>#REF!</v>
      </c>
      <c r="AG698" s="3" t="e">
        <f t="shared" si="345"/>
        <v>#REF!</v>
      </c>
      <c r="AH698" s="3">
        <f t="shared" si="346"/>
        <v>0</v>
      </c>
      <c r="AI698" s="3">
        <f t="shared" si="347"/>
        <v>0</v>
      </c>
      <c r="AJ698" s="3">
        <f t="shared" si="348"/>
        <v>0</v>
      </c>
      <c r="AL698" s="3">
        <f t="shared" si="349"/>
        <v>0</v>
      </c>
      <c r="AM698" s="3">
        <f t="shared" si="350"/>
        <v>0</v>
      </c>
      <c r="AN698" s="3">
        <f t="shared" si="351"/>
        <v>0</v>
      </c>
      <c r="AO698" s="3">
        <f t="shared" si="352"/>
        <v>0</v>
      </c>
      <c r="AP698" s="3">
        <f t="shared" si="353"/>
        <v>0</v>
      </c>
      <c r="AQ698" s="3">
        <f t="shared" si="354"/>
        <v>0</v>
      </c>
      <c r="AS698" s="3" t="e">
        <f t="shared" si="355"/>
        <v>#REF!</v>
      </c>
      <c r="AU698" s="3" t="e">
        <f t="shared" si="356"/>
        <v>#NAME?</v>
      </c>
      <c r="AW698" s="3">
        <f t="shared" si="357"/>
        <v>0</v>
      </c>
      <c r="AX698" s="3">
        <f t="shared" si="358"/>
        <v>0</v>
      </c>
      <c r="AY698" s="3">
        <f t="shared" si="359"/>
        <v>0</v>
      </c>
      <c r="AZ698" s="3">
        <f t="shared" si="360"/>
        <v>0</v>
      </c>
      <c r="BA698" s="3">
        <f t="shared" si="361"/>
        <v>0</v>
      </c>
      <c r="BB698" s="3">
        <f t="shared" si="362"/>
        <v>0</v>
      </c>
    </row>
    <row r="699" spans="2:54" x14ac:dyDescent="0.35">
      <c r="B699" s="14">
        <v>672</v>
      </c>
      <c r="C699" s="13"/>
      <c r="D699" s="13"/>
      <c r="E699" s="130"/>
      <c r="F699" s="130"/>
      <c r="G699" s="129" t="str">
        <f t="shared" si="330"/>
        <v/>
      </c>
      <c r="H699" s="128"/>
      <c r="I699" s="189"/>
      <c r="J699" s="128"/>
      <c r="K699" s="127"/>
      <c r="L699" s="127"/>
      <c r="M699" s="126"/>
      <c r="N699" s="7"/>
      <c r="O699" s="6"/>
      <c r="P699" s="6"/>
      <c r="Q699" s="125" t="str">
        <f t="shared" si="331"/>
        <v/>
      </c>
      <c r="R699" s="124" t="str">
        <f t="shared" si="332"/>
        <v/>
      </c>
      <c r="S699" s="123">
        <f t="shared" si="333"/>
        <v>0</v>
      </c>
      <c r="T699" s="122">
        <f t="shared" si="334"/>
        <v>0</v>
      </c>
      <c r="U699" s="123">
        <f t="shared" si="335"/>
        <v>0</v>
      </c>
      <c r="V699" s="122">
        <f t="shared" si="336"/>
        <v>0</v>
      </c>
      <c r="W699" s="123">
        <f t="shared" si="337"/>
        <v>0</v>
      </c>
      <c r="X699" s="122">
        <f t="shared" si="338"/>
        <v>0</v>
      </c>
      <c r="Y699" s="123">
        <f t="shared" si="339"/>
        <v>0</v>
      </c>
      <c r="Z699" s="122">
        <f t="shared" si="340"/>
        <v>0</v>
      </c>
      <c r="AA699" s="123">
        <f t="shared" si="341"/>
        <v>0</v>
      </c>
      <c r="AB699" s="122">
        <f t="shared" si="342"/>
        <v>0</v>
      </c>
      <c r="AD699" s="3" t="str">
        <f t="shared" si="343"/>
        <v>False</v>
      </c>
      <c r="AE699" s="3" t="str">
        <f t="shared" si="344"/>
        <v>true</v>
      </c>
      <c r="AF699" s="3" t="e">
        <f>VLOOKUP(C699,#REF!,2,FALSE)</f>
        <v>#REF!</v>
      </c>
      <c r="AG699" s="3" t="e">
        <f t="shared" si="345"/>
        <v>#REF!</v>
      </c>
      <c r="AH699" s="3">
        <f t="shared" si="346"/>
        <v>0</v>
      </c>
      <c r="AI699" s="3">
        <f t="shared" si="347"/>
        <v>0</v>
      </c>
      <c r="AJ699" s="3">
        <f t="shared" si="348"/>
        <v>0</v>
      </c>
      <c r="AL699" s="3">
        <f t="shared" si="349"/>
        <v>0</v>
      </c>
      <c r="AM699" s="3">
        <f t="shared" si="350"/>
        <v>0</v>
      </c>
      <c r="AN699" s="3">
        <f t="shared" si="351"/>
        <v>0</v>
      </c>
      <c r="AO699" s="3">
        <f t="shared" si="352"/>
        <v>0</v>
      </c>
      <c r="AP699" s="3">
        <f t="shared" si="353"/>
        <v>0</v>
      </c>
      <c r="AQ699" s="3">
        <f t="shared" si="354"/>
        <v>0</v>
      </c>
      <c r="AS699" s="3" t="e">
        <f t="shared" si="355"/>
        <v>#REF!</v>
      </c>
      <c r="AU699" s="3" t="e">
        <f t="shared" si="356"/>
        <v>#NAME?</v>
      </c>
      <c r="AW699" s="3">
        <f t="shared" si="357"/>
        <v>0</v>
      </c>
      <c r="AX699" s="3">
        <f t="shared" si="358"/>
        <v>0</v>
      </c>
      <c r="AY699" s="3">
        <f t="shared" si="359"/>
        <v>0</v>
      </c>
      <c r="AZ699" s="3">
        <f t="shared" si="360"/>
        <v>0</v>
      </c>
      <c r="BA699" s="3">
        <f t="shared" si="361"/>
        <v>0</v>
      </c>
      <c r="BB699" s="3">
        <f t="shared" si="362"/>
        <v>0</v>
      </c>
    </row>
    <row r="700" spans="2:54" x14ac:dyDescent="0.35">
      <c r="B700" s="14">
        <v>673</v>
      </c>
      <c r="C700" s="13"/>
      <c r="D700" s="13"/>
      <c r="E700" s="130"/>
      <c r="F700" s="130"/>
      <c r="G700" s="129" t="str">
        <f t="shared" si="330"/>
        <v/>
      </c>
      <c r="H700" s="128"/>
      <c r="I700" s="189"/>
      <c r="J700" s="128"/>
      <c r="K700" s="127"/>
      <c r="L700" s="127"/>
      <c r="M700" s="126"/>
      <c r="N700" s="7"/>
      <c r="O700" s="6"/>
      <c r="P700" s="6"/>
      <c r="Q700" s="125" t="str">
        <f t="shared" si="331"/>
        <v/>
      </c>
      <c r="R700" s="124" t="str">
        <f t="shared" si="332"/>
        <v/>
      </c>
      <c r="S700" s="123">
        <f t="shared" si="333"/>
        <v>0</v>
      </c>
      <c r="T700" s="122">
        <f t="shared" si="334"/>
        <v>0</v>
      </c>
      <c r="U700" s="123">
        <f t="shared" si="335"/>
        <v>0</v>
      </c>
      <c r="V700" s="122">
        <f t="shared" si="336"/>
        <v>0</v>
      </c>
      <c r="W700" s="123">
        <f t="shared" si="337"/>
        <v>0</v>
      </c>
      <c r="X700" s="122">
        <f t="shared" si="338"/>
        <v>0</v>
      </c>
      <c r="Y700" s="123">
        <f t="shared" si="339"/>
        <v>0</v>
      </c>
      <c r="Z700" s="122">
        <f t="shared" si="340"/>
        <v>0</v>
      </c>
      <c r="AA700" s="123">
        <f t="shared" si="341"/>
        <v>0</v>
      </c>
      <c r="AB700" s="122">
        <f t="shared" si="342"/>
        <v>0</v>
      </c>
      <c r="AD700" s="3" t="str">
        <f t="shared" si="343"/>
        <v>False</v>
      </c>
      <c r="AE700" s="3" t="str">
        <f t="shared" si="344"/>
        <v>true</v>
      </c>
      <c r="AF700" s="3" t="e">
        <f>VLOOKUP(C700,#REF!,2,FALSE)</f>
        <v>#REF!</v>
      </c>
      <c r="AG700" s="3" t="e">
        <f t="shared" si="345"/>
        <v>#REF!</v>
      </c>
      <c r="AH700" s="3">
        <f t="shared" si="346"/>
        <v>0</v>
      </c>
      <c r="AI700" s="3">
        <f t="shared" si="347"/>
        <v>0</v>
      </c>
      <c r="AJ700" s="3">
        <f t="shared" si="348"/>
        <v>0</v>
      </c>
      <c r="AL700" s="3">
        <f t="shared" si="349"/>
        <v>0</v>
      </c>
      <c r="AM700" s="3">
        <f t="shared" si="350"/>
        <v>0</v>
      </c>
      <c r="AN700" s="3">
        <f t="shared" si="351"/>
        <v>0</v>
      </c>
      <c r="AO700" s="3">
        <f t="shared" si="352"/>
        <v>0</v>
      </c>
      <c r="AP700" s="3">
        <f t="shared" si="353"/>
        <v>0</v>
      </c>
      <c r="AQ700" s="3">
        <f t="shared" si="354"/>
        <v>0</v>
      </c>
      <c r="AS700" s="3" t="e">
        <f t="shared" si="355"/>
        <v>#REF!</v>
      </c>
      <c r="AU700" s="3" t="e">
        <f t="shared" si="356"/>
        <v>#NAME?</v>
      </c>
      <c r="AW700" s="3">
        <f t="shared" si="357"/>
        <v>0</v>
      </c>
      <c r="AX700" s="3">
        <f t="shared" si="358"/>
        <v>0</v>
      </c>
      <c r="AY700" s="3">
        <f t="shared" si="359"/>
        <v>0</v>
      </c>
      <c r="AZ700" s="3">
        <f t="shared" si="360"/>
        <v>0</v>
      </c>
      <c r="BA700" s="3">
        <f t="shared" si="361"/>
        <v>0</v>
      </c>
      <c r="BB700" s="3">
        <f t="shared" si="362"/>
        <v>0</v>
      </c>
    </row>
    <row r="701" spans="2:54" x14ac:dyDescent="0.35">
      <c r="B701" s="14">
        <v>674</v>
      </c>
      <c r="C701" s="13"/>
      <c r="D701" s="13"/>
      <c r="E701" s="130"/>
      <c r="F701" s="130"/>
      <c r="G701" s="129" t="str">
        <f t="shared" si="330"/>
        <v/>
      </c>
      <c r="H701" s="128"/>
      <c r="I701" s="189"/>
      <c r="J701" s="128"/>
      <c r="K701" s="127"/>
      <c r="L701" s="127"/>
      <c r="M701" s="126"/>
      <c r="N701" s="7"/>
      <c r="O701" s="6"/>
      <c r="P701" s="6"/>
      <c r="Q701" s="125" t="str">
        <f t="shared" si="331"/>
        <v/>
      </c>
      <c r="R701" s="124" t="str">
        <f t="shared" si="332"/>
        <v/>
      </c>
      <c r="S701" s="123">
        <f t="shared" si="333"/>
        <v>0</v>
      </c>
      <c r="T701" s="122">
        <f t="shared" si="334"/>
        <v>0</v>
      </c>
      <c r="U701" s="123">
        <f t="shared" si="335"/>
        <v>0</v>
      </c>
      <c r="V701" s="122">
        <f t="shared" si="336"/>
        <v>0</v>
      </c>
      <c r="W701" s="123">
        <f t="shared" si="337"/>
        <v>0</v>
      </c>
      <c r="X701" s="122">
        <f t="shared" si="338"/>
        <v>0</v>
      </c>
      <c r="Y701" s="123">
        <f t="shared" si="339"/>
        <v>0</v>
      </c>
      <c r="Z701" s="122">
        <f t="shared" si="340"/>
        <v>0</v>
      </c>
      <c r="AA701" s="123">
        <f t="shared" si="341"/>
        <v>0</v>
      </c>
      <c r="AB701" s="122">
        <f t="shared" si="342"/>
        <v>0</v>
      </c>
      <c r="AD701" s="3" t="str">
        <f t="shared" si="343"/>
        <v>False</v>
      </c>
      <c r="AE701" s="3" t="str">
        <f t="shared" si="344"/>
        <v>true</v>
      </c>
      <c r="AF701" s="3" t="e">
        <f>VLOOKUP(C701,#REF!,2,FALSE)</f>
        <v>#REF!</v>
      </c>
      <c r="AG701" s="3" t="e">
        <f t="shared" si="345"/>
        <v>#REF!</v>
      </c>
      <c r="AH701" s="3">
        <f t="shared" si="346"/>
        <v>0</v>
      </c>
      <c r="AI701" s="3">
        <f t="shared" si="347"/>
        <v>0</v>
      </c>
      <c r="AJ701" s="3">
        <f t="shared" si="348"/>
        <v>0</v>
      </c>
      <c r="AL701" s="3">
        <f t="shared" si="349"/>
        <v>0</v>
      </c>
      <c r="AM701" s="3">
        <f t="shared" si="350"/>
        <v>0</v>
      </c>
      <c r="AN701" s="3">
        <f t="shared" si="351"/>
        <v>0</v>
      </c>
      <c r="AO701" s="3">
        <f t="shared" si="352"/>
        <v>0</v>
      </c>
      <c r="AP701" s="3">
        <f t="shared" si="353"/>
        <v>0</v>
      </c>
      <c r="AQ701" s="3">
        <f t="shared" si="354"/>
        <v>0</v>
      </c>
      <c r="AS701" s="3" t="e">
        <f t="shared" si="355"/>
        <v>#REF!</v>
      </c>
      <c r="AU701" s="3" t="e">
        <f t="shared" si="356"/>
        <v>#NAME?</v>
      </c>
      <c r="AW701" s="3">
        <f t="shared" si="357"/>
        <v>0</v>
      </c>
      <c r="AX701" s="3">
        <f t="shared" si="358"/>
        <v>0</v>
      </c>
      <c r="AY701" s="3">
        <f t="shared" si="359"/>
        <v>0</v>
      </c>
      <c r="AZ701" s="3">
        <f t="shared" si="360"/>
        <v>0</v>
      </c>
      <c r="BA701" s="3">
        <f t="shared" si="361"/>
        <v>0</v>
      </c>
      <c r="BB701" s="3">
        <f t="shared" si="362"/>
        <v>0</v>
      </c>
    </row>
    <row r="702" spans="2:54" x14ac:dyDescent="0.35">
      <c r="B702" s="14">
        <v>675</v>
      </c>
      <c r="C702" s="13"/>
      <c r="D702" s="13"/>
      <c r="E702" s="130"/>
      <c r="F702" s="130"/>
      <c r="G702" s="129" t="str">
        <f t="shared" si="330"/>
        <v/>
      </c>
      <c r="H702" s="128"/>
      <c r="I702" s="189"/>
      <c r="J702" s="128"/>
      <c r="K702" s="127"/>
      <c r="L702" s="127"/>
      <c r="M702" s="126"/>
      <c r="N702" s="7"/>
      <c r="O702" s="6"/>
      <c r="P702" s="6"/>
      <c r="Q702" s="125" t="str">
        <f t="shared" si="331"/>
        <v/>
      </c>
      <c r="R702" s="124" t="str">
        <f t="shared" si="332"/>
        <v/>
      </c>
      <c r="S702" s="123">
        <f t="shared" si="333"/>
        <v>0</v>
      </c>
      <c r="T702" s="122">
        <f t="shared" si="334"/>
        <v>0</v>
      </c>
      <c r="U702" s="123">
        <f t="shared" si="335"/>
        <v>0</v>
      </c>
      <c r="V702" s="122">
        <f t="shared" si="336"/>
        <v>0</v>
      </c>
      <c r="W702" s="123">
        <f t="shared" si="337"/>
        <v>0</v>
      </c>
      <c r="X702" s="122">
        <f t="shared" si="338"/>
        <v>0</v>
      </c>
      <c r="Y702" s="123">
        <f t="shared" si="339"/>
        <v>0</v>
      </c>
      <c r="Z702" s="122">
        <f t="shared" si="340"/>
        <v>0</v>
      </c>
      <c r="AA702" s="123">
        <f t="shared" si="341"/>
        <v>0</v>
      </c>
      <c r="AB702" s="122">
        <f t="shared" si="342"/>
        <v>0</v>
      </c>
      <c r="AD702" s="3" t="str">
        <f t="shared" si="343"/>
        <v>False</v>
      </c>
      <c r="AE702" s="3" t="str">
        <f t="shared" si="344"/>
        <v>true</v>
      </c>
      <c r="AF702" s="3" t="e">
        <f>VLOOKUP(C702,#REF!,2,FALSE)</f>
        <v>#REF!</v>
      </c>
      <c r="AG702" s="3" t="e">
        <f t="shared" si="345"/>
        <v>#REF!</v>
      </c>
      <c r="AH702" s="3">
        <f t="shared" si="346"/>
        <v>0</v>
      </c>
      <c r="AI702" s="3">
        <f t="shared" si="347"/>
        <v>0</v>
      </c>
      <c r="AJ702" s="3">
        <f t="shared" si="348"/>
        <v>0</v>
      </c>
      <c r="AL702" s="3">
        <f t="shared" si="349"/>
        <v>0</v>
      </c>
      <c r="AM702" s="3">
        <f t="shared" si="350"/>
        <v>0</v>
      </c>
      <c r="AN702" s="3">
        <f t="shared" si="351"/>
        <v>0</v>
      </c>
      <c r="AO702" s="3">
        <f t="shared" si="352"/>
        <v>0</v>
      </c>
      <c r="AP702" s="3">
        <f t="shared" si="353"/>
        <v>0</v>
      </c>
      <c r="AQ702" s="3">
        <f t="shared" si="354"/>
        <v>0</v>
      </c>
      <c r="AS702" s="3" t="e">
        <f t="shared" si="355"/>
        <v>#REF!</v>
      </c>
      <c r="AU702" s="3" t="e">
        <f t="shared" si="356"/>
        <v>#NAME?</v>
      </c>
      <c r="AW702" s="3">
        <f t="shared" si="357"/>
        <v>0</v>
      </c>
      <c r="AX702" s="3">
        <f t="shared" si="358"/>
        <v>0</v>
      </c>
      <c r="AY702" s="3">
        <f t="shared" si="359"/>
        <v>0</v>
      </c>
      <c r="AZ702" s="3">
        <f t="shared" si="360"/>
        <v>0</v>
      </c>
      <c r="BA702" s="3">
        <f t="shared" si="361"/>
        <v>0</v>
      </c>
      <c r="BB702" s="3">
        <f t="shared" si="362"/>
        <v>0</v>
      </c>
    </row>
    <row r="703" spans="2:54" x14ac:dyDescent="0.35">
      <c r="B703" s="14">
        <v>676</v>
      </c>
      <c r="C703" s="13"/>
      <c r="D703" s="13"/>
      <c r="E703" s="130"/>
      <c r="F703" s="130"/>
      <c r="G703" s="129" t="str">
        <f t="shared" si="330"/>
        <v/>
      </c>
      <c r="H703" s="128"/>
      <c r="I703" s="189"/>
      <c r="J703" s="128"/>
      <c r="K703" s="127"/>
      <c r="L703" s="127"/>
      <c r="M703" s="126"/>
      <c r="N703" s="7"/>
      <c r="O703" s="6"/>
      <c r="P703" s="6"/>
      <c r="Q703" s="125" t="str">
        <f t="shared" si="331"/>
        <v/>
      </c>
      <c r="R703" s="124" t="str">
        <f t="shared" si="332"/>
        <v/>
      </c>
      <c r="S703" s="123">
        <f t="shared" si="333"/>
        <v>0</v>
      </c>
      <c r="T703" s="122">
        <f t="shared" si="334"/>
        <v>0</v>
      </c>
      <c r="U703" s="123">
        <f t="shared" si="335"/>
        <v>0</v>
      </c>
      <c r="V703" s="122">
        <f t="shared" si="336"/>
        <v>0</v>
      </c>
      <c r="W703" s="123">
        <f t="shared" si="337"/>
        <v>0</v>
      </c>
      <c r="X703" s="122">
        <f t="shared" si="338"/>
        <v>0</v>
      </c>
      <c r="Y703" s="123">
        <f t="shared" si="339"/>
        <v>0</v>
      </c>
      <c r="Z703" s="122">
        <f t="shared" si="340"/>
        <v>0</v>
      </c>
      <c r="AA703" s="123">
        <f t="shared" si="341"/>
        <v>0</v>
      </c>
      <c r="AB703" s="122">
        <f t="shared" si="342"/>
        <v>0</v>
      </c>
      <c r="AD703" s="3" t="str">
        <f t="shared" si="343"/>
        <v>False</v>
      </c>
      <c r="AE703" s="3" t="str">
        <f t="shared" si="344"/>
        <v>true</v>
      </c>
      <c r="AF703" s="3" t="e">
        <f>VLOOKUP(C703,#REF!,2,FALSE)</f>
        <v>#REF!</v>
      </c>
      <c r="AG703" s="3" t="e">
        <f t="shared" si="345"/>
        <v>#REF!</v>
      </c>
      <c r="AH703" s="3">
        <f t="shared" si="346"/>
        <v>0</v>
      </c>
      <c r="AI703" s="3">
        <f t="shared" si="347"/>
        <v>0</v>
      </c>
      <c r="AJ703" s="3">
        <f t="shared" si="348"/>
        <v>0</v>
      </c>
      <c r="AL703" s="3">
        <f t="shared" si="349"/>
        <v>0</v>
      </c>
      <c r="AM703" s="3">
        <f t="shared" si="350"/>
        <v>0</v>
      </c>
      <c r="AN703" s="3">
        <f t="shared" si="351"/>
        <v>0</v>
      </c>
      <c r="AO703" s="3">
        <f t="shared" si="352"/>
        <v>0</v>
      </c>
      <c r="AP703" s="3">
        <f t="shared" si="353"/>
        <v>0</v>
      </c>
      <c r="AQ703" s="3">
        <f t="shared" si="354"/>
        <v>0</v>
      </c>
      <c r="AS703" s="3" t="e">
        <f t="shared" si="355"/>
        <v>#REF!</v>
      </c>
      <c r="AU703" s="3" t="e">
        <f t="shared" si="356"/>
        <v>#NAME?</v>
      </c>
      <c r="AW703" s="3">
        <f t="shared" si="357"/>
        <v>0</v>
      </c>
      <c r="AX703" s="3">
        <f t="shared" si="358"/>
        <v>0</v>
      </c>
      <c r="AY703" s="3">
        <f t="shared" si="359"/>
        <v>0</v>
      </c>
      <c r="AZ703" s="3">
        <f t="shared" si="360"/>
        <v>0</v>
      </c>
      <c r="BA703" s="3">
        <f t="shared" si="361"/>
        <v>0</v>
      </c>
      <c r="BB703" s="3">
        <f t="shared" si="362"/>
        <v>0</v>
      </c>
    </row>
    <row r="704" spans="2:54" x14ac:dyDescent="0.35">
      <c r="B704" s="14">
        <v>677</v>
      </c>
      <c r="C704" s="13"/>
      <c r="D704" s="13"/>
      <c r="E704" s="130"/>
      <c r="F704" s="130"/>
      <c r="G704" s="129" t="str">
        <f t="shared" si="330"/>
        <v/>
      </c>
      <c r="H704" s="128"/>
      <c r="I704" s="189"/>
      <c r="J704" s="128"/>
      <c r="K704" s="127"/>
      <c r="L704" s="127"/>
      <c r="M704" s="126"/>
      <c r="N704" s="7"/>
      <c r="O704" s="6"/>
      <c r="P704" s="6"/>
      <c r="Q704" s="125" t="str">
        <f t="shared" si="331"/>
        <v/>
      </c>
      <c r="R704" s="124" t="str">
        <f t="shared" si="332"/>
        <v/>
      </c>
      <c r="S704" s="123">
        <f t="shared" si="333"/>
        <v>0</v>
      </c>
      <c r="T704" s="122">
        <f t="shared" si="334"/>
        <v>0</v>
      </c>
      <c r="U704" s="123">
        <f t="shared" si="335"/>
        <v>0</v>
      </c>
      <c r="V704" s="122">
        <f t="shared" si="336"/>
        <v>0</v>
      </c>
      <c r="W704" s="123">
        <f t="shared" si="337"/>
        <v>0</v>
      </c>
      <c r="X704" s="122">
        <f t="shared" si="338"/>
        <v>0</v>
      </c>
      <c r="Y704" s="123">
        <f t="shared" si="339"/>
        <v>0</v>
      </c>
      <c r="Z704" s="122">
        <f t="shared" si="340"/>
        <v>0</v>
      </c>
      <c r="AA704" s="123">
        <f t="shared" si="341"/>
        <v>0</v>
      </c>
      <c r="AB704" s="122">
        <f t="shared" si="342"/>
        <v>0</v>
      </c>
      <c r="AD704" s="3" t="str">
        <f t="shared" si="343"/>
        <v>False</v>
      </c>
      <c r="AE704" s="3" t="str">
        <f t="shared" si="344"/>
        <v>true</v>
      </c>
      <c r="AF704" s="3" t="e">
        <f>VLOOKUP(C704,#REF!,2,FALSE)</f>
        <v>#REF!</v>
      </c>
      <c r="AG704" s="3" t="e">
        <f t="shared" si="345"/>
        <v>#REF!</v>
      </c>
      <c r="AH704" s="3">
        <f t="shared" si="346"/>
        <v>0</v>
      </c>
      <c r="AI704" s="3">
        <f t="shared" si="347"/>
        <v>0</v>
      </c>
      <c r="AJ704" s="3">
        <f t="shared" si="348"/>
        <v>0</v>
      </c>
      <c r="AL704" s="3">
        <f t="shared" si="349"/>
        <v>0</v>
      </c>
      <c r="AM704" s="3">
        <f t="shared" si="350"/>
        <v>0</v>
      </c>
      <c r="AN704" s="3">
        <f t="shared" si="351"/>
        <v>0</v>
      </c>
      <c r="AO704" s="3">
        <f t="shared" si="352"/>
        <v>0</v>
      </c>
      <c r="AP704" s="3">
        <f t="shared" si="353"/>
        <v>0</v>
      </c>
      <c r="AQ704" s="3">
        <f t="shared" si="354"/>
        <v>0</v>
      </c>
      <c r="AS704" s="3" t="e">
        <f t="shared" si="355"/>
        <v>#REF!</v>
      </c>
      <c r="AU704" s="3" t="e">
        <f t="shared" si="356"/>
        <v>#NAME?</v>
      </c>
      <c r="AW704" s="3">
        <f t="shared" si="357"/>
        <v>0</v>
      </c>
      <c r="AX704" s="3">
        <f t="shared" si="358"/>
        <v>0</v>
      </c>
      <c r="AY704" s="3">
        <f t="shared" si="359"/>
        <v>0</v>
      </c>
      <c r="AZ704" s="3">
        <f t="shared" si="360"/>
        <v>0</v>
      </c>
      <c r="BA704" s="3">
        <f t="shared" si="361"/>
        <v>0</v>
      </c>
      <c r="BB704" s="3">
        <f t="shared" si="362"/>
        <v>0</v>
      </c>
    </row>
    <row r="705" spans="2:54" x14ac:dyDescent="0.35">
      <c r="B705" s="14">
        <v>678</v>
      </c>
      <c r="C705" s="13"/>
      <c r="D705" s="13"/>
      <c r="E705" s="130"/>
      <c r="F705" s="130"/>
      <c r="G705" s="129" t="str">
        <f t="shared" si="330"/>
        <v/>
      </c>
      <c r="H705" s="128"/>
      <c r="I705" s="189"/>
      <c r="J705" s="128"/>
      <c r="K705" s="127"/>
      <c r="L705" s="127"/>
      <c r="M705" s="126"/>
      <c r="N705" s="7"/>
      <c r="O705" s="6"/>
      <c r="P705" s="6"/>
      <c r="Q705" s="125" t="str">
        <f t="shared" si="331"/>
        <v/>
      </c>
      <c r="R705" s="124" t="str">
        <f t="shared" si="332"/>
        <v/>
      </c>
      <c r="S705" s="123">
        <f t="shared" si="333"/>
        <v>0</v>
      </c>
      <c r="T705" s="122">
        <f t="shared" si="334"/>
        <v>0</v>
      </c>
      <c r="U705" s="123">
        <f t="shared" si="335"/>
        <v>0</v>
      </c>
      <c r="V705" s="122">
        <f t="shared" si="336"/>
        <v>0</v>
      </c>
      <c r="W705" s="123">
        <f t="shared" si="337"/>
        <v>0</v>
      </c>
      <c r="X705" s="122">
        <f t="shared" si="338"/>
        <v>0</v>
      </c>
      <c r="Y705" s="123">
        <f t="shared" si="339"/>
        <v>0</v>
      </c>
      <c r="Z705" s="122">
        <f t="shared" si="340"/>
        <v>0</v>
      </c>
      <c r="AA705" s="123">
        <f t="shared" si="341"/>
        <v>0</v>
      </c>
      <c r="AB705" s="122">
        <f t="shared" si="342"/>
        <v>0</v>
      </c>
      <c r="AD705" s="3" t="str">
        <f t="shared" si="343"/>
        <v>False</v>
      </c>
      <c r="AE705" s="3" t="str">
        <f t="shared" si="344"/>
        <v>true</v>
      </c>
      <c r="AF705" s="3" t="e">
        <f>VLOOKUP(C705,#REF!,2,FALSE)</f>
        <v>#REF!</v>
      </c>
      <c r="AG705" s="3" t="e">
        <f t="shared" si="345"/>
        <v>#REF!</v>
      </c>
      <c r="AH705" s="3">
        <f t="shared" si="346"/>
        <v>0</v>
      </c>
      <c r="AI705" s="3">
        <f t="shared" si="347"/>
        <v>0</v>
      </c>
      <c r="AJ705" s="3">
        <f t="shared" si="348"/>
        <v>0</v>
      </c>
      <c r="AL705" s="3">
        <f t="shared" si="349"/>
        <v>0</v>
      </c>
      <c r="AM705" s="3">
        <f t="shared" si="350"/>
        <v>0</v>
      </c>
      <c r="AN705" s="3">
        <f t="shared" si="351"/>
        <v>0</v>
      </c>
      <c r="AO705" s="3">
        <f t="shared" si="352"/>
        <v>0</v>
      </c>
      <c r="AP705" s="3">
        <f t="shared" si="353"/>
        <v>0</v>
      </c>
      <c r="AQ705" s="3">
        <f t="shared" si="354"/>
        <v>0</v>
      </c>
      <c r="AS705" s="3" t="e">
        <f t="shared" si="355"/>
        <v>#REF!</v>
      </c>
      <c r="AU705" s="3" t="e">
        <f t="shared" si="356"/>
        <v>#NAME?</v>
      </c>
      <c r="AW705" s="3">
        <f t="shared" si="357"/>
        <v>0</v>
      </c>
      <c r="AX705" s="3">
        <f t="shared" si="358"/>
        <v>0</v>
      </c>
      <c r="AY705" s="3">
        <f t="shared" si="359"/>
        <v>0</v>
      </c>
      <c r="AZ705" s="3">
        <f t="shared" si="360"/>
        <v>0</v>
      </c>
      <c r="BA705" s="3">
        <f t="shared" si="361"/>
        <v>0</v>
      </c>
      <c r="BB705" s="3">
        <f t="shared" si="362"/>
        <v>0</v>
      </c>
    </row>
    <row r="706" spans="2:54" x14ac:dyDescent="0.35">
      <c r="B706" s="14">
        <v>679</v>
      </c>
      <c r="C706" s="13"/>
      <c r="D706" s="13"/>
      <c r="E706" s="130"/>
      <c r="F706" s="130"/>
      <c r="G706" s="129" t="str">
        <f t="shared" si="330"/>
        <v/>
      </c>
      <c r="H706" s="128"/>
      <c r="I706" s="189"/>
      <c r="J706" s="128"/>
      <c r="K706" s="127"/>
      <c r="L706" s="127"/>
      <c r="M706" s="126"/>
      <c r="N706" s="7"/>
      <c r="O706" s="6"/>
      <c r="P706" s="6"/>
      <c r="Q706" s="125" t="str">
        <f t="shared" si="331"/>
        <v/>
      </c>
      <c r="R706" s="124" t="str">
        <f t="shared" si="332"/>
        <v/>
      </c>
      <c r="S706" s="123">
        <f t="shared" si="333"/>
        <v>0</v>
      </c>
      <c r="T706" s="122">
        <f t="shared" si="334"/>
        <v>0</v>
      </c>
      <c r="U706" s="123">
        <f t="shared" si="335"/>
        <v>0</v>
      </c>
      <c r="V706" s="122">
        <f t="shared" si="336"/>
        <v>0</v>
      </c>
      <c r="W706" s="123">
        <f t="shared" si="337"/>
        <v>0</v>
      </c>
      <c r="X706" s="122">
        <f t="shared" si="338"/>
        <v>0</v>
      </c>
      <c r="Y706" s="123">
        <f t="shared" si="339"/>
        <v>0</v>
      </c>
      <c r="Z706" s="122">
        <f t="shared" si="340"/>
        <v>0</v>
      </c>
      <c r="AA706" s="123">
        <f t="shared" si="341"/>
        <v>0</v>
      </c>
      <c r="AB706" s="122">
        <f t="shared" si="342"/>
        <v>0</v>
      </c>
      <c r="AD706" s="3" t="str">
        <f t="shared" si="343"/>
        <v>False</v>
      </c>
      <c r="AE706" s="3" t="str">
        <f t="shared" si="344"/>
        <v>true</v>
      </c>
      <c r="AF706" s="3" t="e">
        <f>VLOOKUP(C706,#REF!,2,FALSE)</f>
        <v>#REF!</v>
      </c>
      <c r="AG706" s="3" t="e">
        <f t="shared" si="345"/>
        <v>#REF!</v>
      </c>
      <c r="AH706" s="3">
        <f t="shared" si="346"/>
        <v>0</v>
      </c>
      <c r="AI706" s="3">
        <f t="shared" si="347"/>
        <v>0</v>
      </c>
      <c r="AJ706" s="3">
        <f t="shared" si="348"/>
        <v>0</v>
      </c>
      <c r="AL706" s="3">
        <f t="shared" si="349"/>
        <v>0</v>
      </c>
      <c r="AM706" s="3">
        <f t="shared" si="350"/>
        <v>0</v>
      </c>
      <c r="AN706" s="3">
        <f t="shared" si="351"/>
        <v>0</v>
      </c>
      <c r="AO706" s="3">
        <f t="shared" si="352"/>
        <v>0</v>
      </c>
      <c r="AP706" s="3">
        <f t="shared" si="353"/>
        <v>0</v>
      </c>
      <c r="AQ706" s="3">
        <f t="shared" si="354"/>
        <v>0</v>
      </c>
      <c r="AS706" s="3" t="e">
        <f t="shared" si="355"/>
        <v>#REF!</v>
      </c>
      <c r="AU706" s="3" t="e">
        <f t="shared" si="356"/>
        <v>#NAME?</v>
      </c>
      <c r="AW706" s="3">
        <f t="shared" si="357"/>
        <v>0</v>
      </c>
      <c r="AX706" s="3">
        <f t="shared" si="358"/>
        <v>0</v>
      </c>
      <c r="AY706" s="3">
        <f t="shared" si="359"/>
        <v>0</v>
      </c>
      <c r="AZ706" s="3">
        <f t="shared" si="360"/>
        <v>0</v>
      </c>
      <c r="BA706" s="3">
        <f t="shared" si="361"/>
        <v>0</v>
      </c>
      <c r="BB706" s="3">
        <f t="shared" si="362"/>
        <v>0</v>
      </c>
    </row>
    <row r="707" spans="2:54" x14ac:dyDescent="0.35">
      <c r="B707" s="14">
        <v>680</v>
      </c>
      <c r="C707" s="13"/>
      <c r="D707" s="13"/>
      <c r="E707" s="130"/>
      <c r="F707" s="130"/>
      <c r="G707" s="129" t="str">
        <f t="shared" si="330"/>
        <v/>
      </c>
      <c r="H707" s="128"/>
      <c r="I707" s="189"/>
      <c r="J707" s="128"/>
      <c r="K707" s="127"/>
      <c r="L707" s="127"/>
      <c r="M707" s="126"/>
      <c r="N707" s="7"/>
      <c r="O707" s="6"/>
      <c r="P707" s="6"/>
      <c r="Q707" s="125" t="str">
        <f t="shared" si="331"/>
        <v/>
      </c>
      <c r="R707" s="124" t="str">
        <f t="shared" si="332"/>
        <v/>
      </c>
      <c r="S707" s="123">
        <f t="shared" si="333"/>
        <v>0</v>
      </c>
      <c r="T707" s="122">
        <f t="shared" si="334"/>
        <v>0</v>
      </c>
      <c r="U707" s="123">
        <f t="shared" si="335"/>
        <v>0</v>
      </c>
      <c r="V707" s="122">
        <f t="shared" si="336"/>
        <v>0</v>
      </c>
      <c r="W707" s="123">
        <f t="shared" si="337"/>
        <v>0</v>
      </c>
      <c r="X707" s="122">
        <f t="shared" si="338"/>
        <v>0</v>
      </c>
      <c r="Y707" s="123">
        <f t="shared" si="339"/>
        <v>0</v>
      </c>
      <c r="Z707" s="122">
        <f t="shared" si="340"/>
        <v>0</v>
      </c>
      <c r="AA707" s="123">
        <f t="shared" si="341"/>
        <v>0</v>
      </c>
      <c r="AB707" s="122">
        <f t="shared" si="342"/>
        <v>0</v>
      </c>
      <c r="AD707" s="3" t="str">
        <f t="shared" si="343"/>
        <v>False</v>
      </c>
      <c r="AE707" s="3" t="str">
        <f t="shared" si="344"/>
        <v>true</v>
      </c>
      <c r="AF707" s="3" t="e">
        <f>VLOOKUP(C707,#REF!,2,FALSE)</f>
        <v>#REF!</v>
      </c>
      <c r="AG707" s="3" t="e">
        <f t="shared" si="345"/>
        <v>#REF!</v>
      </c>
      <c r="AH707" s="3">
        <f t="shared" si="346"/>
        <v>0</v>
      </c>
      <c r="AI707" s="3">
        <f t="shared" si="347"/>
        <v>0</v>
      </c>
      <c r="AJ707" s="3">
        <f t="shared" si="348"/>
        <v>0</v>
      </c>
      <c r="AL707" s="3">
        <f t="shared" si="349"/>
        <v>0</v>
      </c>
      <c r="AM707" s="3">
        <f t="shared" si="350"/>
        <v>0</v>
      </c>
      <c r="AN707" s="3">
        <f t="shared" si="351"/>
        <v>0</v>
      </c>
      <c r="AO707" s="3">
        <f t="shared" si="352"/>
        <v>0</v>
      </c>
      <c r="AP707" s="3">
        <f t="shared" si="353"/>
        <v>0</v>
      </c>
      <c r="AQ707" s="3">
        <f t="shared" si="354"/>
        <v>0</v>
      </c>
      <c r="AS707" s="3" t="e">
        <f t="shared" si="355"/>
        <v>#REF!</v>
      </c>
      <c r="AU707" s="3" t="e">
        <f t="shared" si="356"/>
        <v>#NAME?</v>
      </c>
      <c r="AW707" s="3">
        <f t="shared" si="357"/>
        <v>0</v>
      </c>
      <c r="AX707" s="3">
        <f t="shared" si="358"/>
        <v>0</v>
      </c>
      <c r="AY707" s="3">
        <f t="shared" si="359"/>
        <v>0</v>
      </c>
      <c r="AZ707" s="3">
        <f t="shared" si="360"/>
        <v>0</v>
      </c>
      <c r="BA707" s="3">
        <f t="shared" si="361"/>
        <v>0</v>
      </c>
      <c r="BB707" s="3">
        <f t="shared" si="362"/>
        <v>0</v>
      </c>
    </row>
    <row r="708" spans="2:54" x14ac:dyDescent="0.35">
      <c r="B708" s="14">
        <v>681</v>
      </c>
      <c r="C708" s="13"/>
      <c r="D708" s="13"/>
      <c r="E708" s="130"/>
      <c r="F708" s="130"/>
      <c r="G708" s="129" t="str">
        <f t="shared" si="330"/>
        <v/>
      </c>
      <c r="H708" s="128"/>
      <c r="I708" s="189"/>
      <c r="J708" s="128"/>
      <c r="K708" s="127"/>
      <c r="L708" s="127"/>
      <c r="M708" s="126"/>
      <c r="N708" s="7"/>
      <c r="O708" s="6"/>
      <c r="P708" s="6"/>
      <c r="Q708" s="125" t="str">
        <f t="shared" si="331"/>
        <v/>
      </c>
      <c r="R708" s="124" t="str">
        <f t="shared" si="332"/>
        <v/>
      </c>
      <c r="S708" s="123">
        <f t="shared" si="333"/>
        <v>0</v>
      </c>
      <c r="T708" s="122">
        <f t="shared" si="334"/>
        <v>0</v>
      </c>
      <c r="U708" s="123">
        <f t="shared" si="335"/>
        <v>0</v>
      </c>
      <c r="V708" s="122">
        <f t="shared" si="336"/>
        <v>0</v>
      </c>
      <c r="W708" s="123">
        <f t="shared" si="337"/>
        <v>0</v>
      </c>
      <c r="X708" s="122">
        <f t="shared" si="338"/>
        <v>0</v>
      </c>
      <c r="Y708" s="123">
        <f t="shared" si="339"/>
        <v>0</v>
      </c>
      <c r="Z708" s="122">
        <f t="shared" si="340"/>
        <v>0</v>
      </c>
      <c r="AA708" s="123">
        <f t="shared" si="341"/>
        <v>0</v>
      </c>
      <c r="AB708" s="122">
        <f t="shared" si="342"/>
        <v>0</v>
      </c>
      <c r="AD708" s="3" t="str">
        <f t="shared" si="343"/>
        <v>False</v>
      </c>
      <c r="AE708" s="3" t="str">
        <f t="shared" si="344"/>
        <v>true</v>
      </c>
      <c r="AF708" s="3" t="e">
        <f>VLOOKUP(C708,#REF!,2,FALSE)</f>
        <v>#REF!</v>
      </c>
      <c r="AG708" s="3" t="e">
        <f t="shared" si="345"/>
        <v>#REF!</v>
      </c>
      <c r="AH708" s="3">
        <f t="shared" si="346"/>
        <v>0</v>
      </c>
      <c r="AI708" s="3">
        <f t="shared" si="347"/>
        <v>0</v>
      </c>
      <c r="AJ708" s="3">
        <f t="shared" si="348"/>
        <v>0</v>
      </c>
      <c r="AL708" s="3">
        <f t="shared" si="349"/>
        <v>0</v>
      </c>
      <c r="AM708" s="3">
        <f t="shared" si="350"/>
        <v>0</v>
      </c>
      <c r="AN708" s="3">
        <f t="shared" si="351"/>
        <v>0</v>
      </c>
      <c r="AO708" s="3">
        <f t="shared" si="352"/>
        <v>0</v>
      </c>
      <c r="AP708" s="3">
        <f t="shared" si="353"/>
        <v>0</v>
      </c>
      <c r="AQ708" s="3">
        <f t="shared" si="354"/>
        <v>0</v>
      </c>
      <c r="AS708" s="3" t="e">
        <f t="shared" si="355"/>
        <v>#REF!</v>
      </c>
      <c r="AU708" s="3" t="e">
        <f t="shared" si="356"/>
        <v>#NAME?</v>
      </c>
      <c r="AW708" s="3">
        <f t="shared" si="357"/>
        <v>0</v>
      </c>
      <c r="AX708" s="3">
        <f t="shared" si="358"/>
        <v>0</v>
      </c>
      <c r="AY708" s="3">
        <f t="shared" si="359"/>
        <v>0</v>
      </c>
      <c r="AZ708" s="3">
        <f t="shared" si="360"/>
        <v>0</v>
      </c>
      <c r="BA708" s="3">
        <f t="shared" si="361"/>
        <v>0</v>
      </c>
      <c r="BB708" s="3">
        <f t="shared" si="362"/>
        <v>0</v>
      </c>
    </row>
    <row r="709" spans="2:54" x14ac:dyDescent="0.35">
      <c r="B709" s="14">
        <v>682</v>
      </c>
      <c r="C709" s="13"/>
      <c r="D709" s="13"/>
      <c r="E709" s="130"/>
      <c r="F709" s="130"/>
      <c r="G709" s="129" t="str">
        <f t="shared" si="330"/>
        <v/>
      </c>
      <c r="H709" s="128"/>
      <c r="I709" s="189"/>
      <c r="J709" s="128"/>
      <c r="K709" s="127"/>
      <c r="L709" s="127"/>
      <c r="M709" s="126"/>
      <c r="N709" s="7"/>
      <c r="O709" s="6"/>
      <c r="P709" s="6"/>
      <c r="Q709" s="125" t="str">
        <f t="shared" si="331"/>
        <v/>
      </c>
      <c r="R709" s="124" t="str">
        <f t="shared" si="332"/>
        <v/>
      </c>
      <c r="S709" s="123">
        <f t="shared" si="333"/>
        <v>0</v>
      </c>
      <c r="T709" s="122">
        <f t="shared" si="334"/>
        <v>0</v>
      </c>
      <c r="U709" s="123">
        <f t="shared" si="335"/>
        <v>0</v>
      </c>
      <c r="V709" s="122">
        <f t="shared" si="336"/>
        <v>0</v>
      </c>
      <c r="W709" s="123">
        <f t="shared" si="337"/>
        <v>0</v>
      </c>
      <c r="X709" s="122">
        <f t="shared" si="338"/>
        <v>0</v>
      </c>
      <c r="Y709" s="123">
        <f t="shared" si="339"/>
        <v>0</v>
      </c>
      <c r="Z709" s="122">
        <f t="shared" si="340"/>
        <v>0</v>
      </c>
      <c r="AA709" s="123">
        <f t="shared" si="341"/>
        <v>0</v>
      </c>
      <c r="AB709" s="122">
        <f t="shared" si="342"/>
        <v>0</v>
      </c>
      <c r="AD709" s="3" t="str">
        <f t="shared" si="343"/>
        <v>False</v>
      </c>
      <c r="AE709" s="3" t="str">
        <f t="shared" si="344"/>
        <v>true</v>
      </c>
      <c r="AF709" s="3" t="e">
        <f>VLOOKUP(C709,#REF!,2,FALSE)</f>
        <v>#REF!</v>
      </c>
      <c r="AG709" s="3" t="e">
        <f t="shared" si="345"/>
        <v>#REF!</v>
      </c>
      <c r="AH709" s="3">
        <f t="shared" si="346"/>
        <v>0</v>
      </c>
      <c r="AI709" s="3">
        <f t="shared" si="347"/>
        <v>0</v>
      </c>
      <c r="AJ709" s="3">
        <f t="shared" si="348"/>
        <v>0</v>
      </c>
      <c r="AL709" s="3">
        <f t="shared" si="349"/>
        <v>0</v>
      </c>
      <c r="AM709" s="3">
        <f t="shared" si="350"/>
        <v>0</v>
      </c>
      <c r="AN709" s="3">
        <f t="shared" si="351"/>
        <v>0</v>
      </c>
      <c r="AO709" s="3">
        <f t="shared" si="352"/>
        <v>0</v>
      </c>
      <c r="AP709" s="3">
        <f t="shared" si="353"/>
        <v>0</v>
      </c>
      <c r="AQ709" s="3">
        <f t="shared" si="354"/>
        <v>0</v>
      </c>
      <c r="AS709" s="3" t="e">
        <f t="shared" si="355"/>
        <v>#REF!</v>
      </c>
      <c r="AU709" s="3" t="e">
        <f t="shared" si="356"/>
        <v>#NAME?</v>
      </c>
      <c r="AW709" s="3">
        <f t="shared" si="357"/>
        <v>0</v>
      </c>
      <c r="AX709" s="3">
        <f t="shared" si="358"/>
        <v>0</v>
      </c>
      <c r="AY709" s="3">
        <f t="shared" si="359"/>
        <v>0</v>
      </c>
      <c r="AZ709" s="3">
        <f t="shared" si="360"/>
        <v>0</v>
      </c>
      <c r="BA709" s="3">
        <f t="shared" si="361"/>
        <v>0</v>
      </c>
      <c r="BB709" s="3">
        <f t="shared" si="362"/>
        <v>0</v>
      </c>
    </row>
    <row r="710" spans="2:54" x14ac:dyDescent="0.35">
      <c r="B710" s="14">
        <v>683</v>
      </c>
      <c r="C710" s="13"/>
      <c r="D710" s="13"/>
      <c r="E710" s="130"/>
      <c r="F710" s="130"/>
      <c r="G710" s="129" t="str">
        <f t="shared" si="330"/>
        <v/>
      </c>
      <c r="H710" s="128"/>
      <c r="I710" s="189"/>
      <c r="J710" s="128"/>
      <c r="K710" s="127"/>
      <c r="L710" s="127"/>
      <c r="M710" s="126"/>
      <c r="N710" s="7"/>
      <c r="O710" s="6"/>
      <c r="P710" s="6"/>
      <c r="Q710" s="125" t="str">
        <f t="shared" si="331"/>
        <v/>
      </c>
      <c r="R710" s="124" t="str">
        <f t="shared" si="332"/>
        <v/>
      </c>
      <c r="S710" s="123">
        <f t="shared" si="333"/>
        <v>0</v>
      </c>
      <c r="T710" s="122">
        <f t="shared" si="334"/>
        <v>0</v>
      </c>
      <c r="U710" s="123">
        <f t="shared" si="335"/>
        <v>0</v>
      </c>
      <c r="V710" s="122">
        <f t="shared" si="336"/>
        <v>0</v>
      </c>
      <c r="W710" s="123">
        <f t="shared" si="337"/>
        <v>0</v>
      </c>
      <c r="X710" s="122">
        <f t="shared" si="338"/>
        <v>0</v>
      </c>
      <c r="Y710" s="123">
        <f t="shared" si="339"/>
        <v>0</v>
      </c>
      <c r="Z710" s="122">
        <f t="shared" si="340"/>
        <v>0</v>
      </c>
      <c r="AA710" s="123">
        <f t="shared" si="341"/>
        <v>0</v>
      </c>
      <c r="AB710" s="122">
        <f t="shared" si="342"/>
        <v>0</v>
      </c>
      <c r="AD710" s="3" t="str">
        <f t="shared" si="343"/>
        <v>False</v>
      </c>
      <c r="AE710" s="3" t="str">
        <f t="shared" si="344"/>
        <v>true</v>
      </c>
      <c r="AF710" s="3" t="e">
        <f>VLOOKUP(C710,#REF!,2,FALSE)</f>
        <v>#REF!</v>
      </c>
      <c r="AG710" s="3" t="e">
        <f t="shared" si="345"/>
        <v>#REF!</v>
      </c>
      <c r="AH710" s="3">
        <f t="shared" si="346"/>
        <v>0</v>
      </c>
      <c r="AI710" s="3">
        <f t="shared" si="347"/>
        <v>0</v>
      </c>
      <c r="AJ710" s="3">
        <f t="shared" si="348"/>
        <v>0</v>
      </c>
      <c r="AL710" s="3">
        <f t="shared" si="349"/>
        <v>0</v>
      </c>
      <c r="AM710" s="3">
        <f t="shared" si="350"/>
        <v>0</v>
      </c>
      <c r="AN710" s="3">
        <f t="shared" si="351"/>
        <v>0</v>
      </c>
      <c r="AO710" s="3">
        <f t="shared" si="352"/>
        <v>0</v>
      </c>
      <c r="AP710" s="3">
        <f t="shared" si="353"/>
        <v>0</v>
      </c>
      <c r="AQ710" s="3">
        <f t="shared" si="354"/>
        <v>0</v>
      </c>
      <c r="AS710" s="3" t="e">
        <f t="shared" si="355"/>
        <v>#REF!</v>
      </c>
      <c r="AU710" s="3" t="e">
        <f t="shared" si="356"/>
        <v>#NAME?</v>
      </c>
      <c r="AW710" s="3">
        <f t="shared" si="357"/>
        <v>0</v>
      </c>
      <c r="AX710" s="3">
        <f t="shared" si="358"/>
        <v>0</v>
      </c>
      <c r="AY710" s="3">
        <f t="shared" si="359"/>
        <v>0</v>
      </c>
      <c r="AZ710" s="3">
        <f t="shared" si="360"/>
        <v>0</v>
      </c>
      <c r="BA710" s="3">
        <f t="shared" si="361"/>
        <v>0</v>
      </c>
      <c r="BB710" s="3">
        <f t="shared" si="362"/>
        <v>0</v>
      </c>
    </row>
    <row r="711" spans="2:54" x14ac:dyDescent="0.35">
      <c r="B711" s="14">
        <v>684</v>
      </c>
      <c r="C711" s="13"/>
      <c r="D711" s="13"/>
      <c r="E711" s="130"/>
      <c r="F711" s="130"/>
      <c r="G711" s="129" t="str">
        <f t="shared" si="330"/>
        <v/>
      </c>
      <c r="H711" s="128"/>
      <c r="I711" s="189"/>
      <c r="J711" s="128"/>
      <c r="K711" s="127"/>
      <c r="L711" s="127"/>
      <c r="M711" s="126"/>
      <c r="N711" s="7"/>
      <c r="O711" s="6"/>
      <c r="P711" s="6"/>
      <c r="Q711" s="125" t="str">
        <f t="shared" si="331"/>
        <v/>
      </c>
      <c r="R711" s="124" t="str">
        <f t="shared" si="332"/>
        <v/>
      </c>
      <c r="S711" s="123">
        <f t="shared" si="333"/>
        <v>0</v>
      </c>
      <c r="T711" s="122">
        <f t="shared" si="334"/>
        <v>0</v>
      </c>
      <c r="U711" s="123">
        <f t="shared" si="335"/>
        <v>0</v>
      </c>
      <c r="V711" s="122">
        <f t="shared" si="336"/>
        <v>0</v>
      </c>
      <c r="W711" s="123">
        <f t="shared" si="337"/>
        <v>0</v>
      </c>
      <c r="X711" s="122">
        <f t="shared" si="338"/>
        <v>0</v>
      </c>
      <c r="Y711" s="123">
        <f t="shared" si="339"/>
        <v>0</v>
      </c>
      <c r="Z711" s="122">
        <f t="shared" si="340"/>
        <v>0</v>
      </c>
      <c r="AA711" s="123">
        <f t="shared" si="341"/>
        <v>0</v>
      </c>
      <c r="AB711" s="122">
        <f t="shared" si="342"/>
        <v>0</v>
      </c>
      <c r="AD711" s="3" t="str">
        <f t="shared" si="343"/>
        <v>False</v>
      </c>
      <c r="AE711" s="3" t="str">
        <f t="shared" si="344"/>
        <v>true</v>
      </c>
      <c r="AF711" s="3" t="e">
        <f>VLOOKUP(C711,#REF!,2,FALSE)</f>
        <v>#REF!</v>
      </c>
      <c r="AG711" s="3" t="e">
        <f t="shared" si="345"/>
        <v>#REF!</v>
      </c>
      <c r="AH711" s="3">
        <f t="shared" si="346"/>
        <v>0</v>
      </c>
      <c r="AI711" s="3">
        <f t="shared" si="347"/>
        <v>0</v>
      </c>
      <c r="AJ711" s="3">
        <f t="shared" si="348"/>
        <v>0</v>
      </c>
      <c r="AL711" s="3">
        <f t="shared" si="349"/>
        <v>0</v>
      </c>
      <c r="AM711" s="3">
        <f t="shared" si="350"/>
        <v>0</v>
      </c>
      <c r="AN711" s="3">
        <f t="shared" si="351"/>
        <v>0</v>
      </c>
      <c r="AO711" s="3">
        <f t="shared" si="352"/>
        <v>0</v>
      </c>
      <c r="AP711" s="3">
        <f t="shared" si="353"/>
        <v>0</v>
      </c>
      <c r="AQ711" s="3">
        <f t="shared" si="354"/>
        <v>0</v>
      </c>
      <c r="AS711" s="3" t="e">
        <f t="shared" si="355"/>
        <v>#REF!</v>
      </c>
      <c r="AU711" s="3" t="e">
        <f t="shared" si="356"/>
        <v>#NAME?</v>
      </c>
      <c r="AW711" s="3">
        <f t="shared" si="357"/>
        <v>0</v>
      </c>
      <c r="AX711" s="3">
        <f t="shared" si="358"/>
        <v>0</v>
      </c>
      <c r="AY711" s="3">
        <f t="shared" si="359"/>
        <v>0</v>
      </c>
      <c r="AZ711" s="3">
        <f t="shared" si="360"/>
        <v>0</v>
      </c>
      <c r="BA711" s="3">
        <f t="shared" si="361"/>
        <v>0</v>
      </c>
      <c r="BB711" s="3">
        <f t="shared" si="362"/>
        <v>0</v>
      </c>
    </row>
    <row r="712" spans="2:54" x14ac:dyDescent="0.35">
      <c r="B712" s="14">
        <v>685</v>
      </c>
      <c r="C712" s="13"/>
      <c r="D712" s="13"/>
      <c r="E712" s="130"/>
      <c r="F712" s="130"/>
      <c r="G712" s="129" t="str">
        <f t="shared" si="330"/>
        <v/>
      </c>
      <c r="H712" s="128"/>
      <c r="I712" s="189"/>
      <c r="J712" s="128"/>
      <c r="K712" s="127"/>
      <c r="L712" s="127"/>
      <c r="M712" s="126"/>
      <c r="N712" s="7"/>
      <c r="O712" s="6"/>
      <c r="P712" s="6"/>
      <c r="Q712" s="125" t="str">
        <f t="shared" si="331"/>
        <v/>
      </c>
      <c r="R712" s="124" t="str">
        <f t="shared" si="332"/>
        <v/>
      </c>
      <c r="S712" s="123">
        <f t="shared" si="333"/>
        <v>0</v>
      </c>
      <c r="T712" s="122">
        <f t="shared" si="334"/>
        <v>0</v>
      </c>
      <c r="U712" s="123">
        <f t="shared" si="335"/>
        <v>0</v>
      </c>
      <c r="V712" s="122">
        <f t="shared" si="336"/>
        <v>0</v>
      </c>
      <c r="W712" s="123">
        <f t="shared" si="337"/>
        <v>0</v>
      </c>
      <c r="X712" s="122">
        <f t="shared" si="338"/>
        <v>0</v>
      </c>
      <c r="Y712" s="123">
        <f t="shared" si="339"/>
        <v>0</v>
      </c>
      <c r="Z712" s="122">
        <f t="shared" si="340"/>
        <v>0</v>
      </c>
      <c r="AA712" s="123">
        <f t="shared" si="341"/>
        <v>0</v>
      </c>
      <c r="AB712" s="122">
        <f t="shared" si="342"/>
        <v>0</v>
      </c>
      <c r="AD712" s="3" t="str">
        <f t="shared" si="343"/>
        <v>False</v>
      </c>
      <c r="AE712" s="3" t="str">
        <f t="shared" si="344"/>
        <v>true</v>
      </c>
      <c r="AF712" s="3" t="e">
        <f>VLOOKUP(C712,#REF!,2,FALSE)</f>
        <v>#REF!</v>
      </c>
      <c r="AG712" s="3" t="e">
        <f t="shared" si="345"/>
        <v>#REF!</v>
      </c>
      <c r="AH712" s="3">
        <f t="shared" si="346"/>
        <v>0</v>
      </c>
      <c r="AI712" s="3">
        <f t="shared" si="347"/>
        <v>0</v>
      </c>
      <c r="AJ712" s="3">
        <f t="shared" si="348"/>
        <v>0</v>
      </c>
      <c r="AL712" s="3">
        <f t="shared" si="349"/>
        <v>0</v>
      </c>
      <c r="AM712" s="3">
        <f t="shared" si="350"/>
        <v>0</v>
      </c>
      <c r="AN712" s="3">
        <f t="shared" si="351"/>
        <v>0</v>
      </c>
      <c r="AO712" s="3">
        <f t="shared" si="352"/>
        <v>0</v>
      </c>
      <c r="AP712" s="3">
        <f t="shared" si="353"/>
        <v>0</v>
      </c>
      <c r="AQ712" s="3">
        <f t="shared" si="354"/>
        <v>0</v>
      </c>
      <c r="AS712" s="3" t="e">
        <f t="shared" si="355"/>
        <v>#REF!</v>
      </c>
      <c r="AU712" s="3" t="e">
        <f t="shared" si="356"/>
        <v>#NAME?</v>
      </c>
      <c r="AW712" s="3">
        <f t="shared" si="357"/>
        <v>0</v>
      </c>
      <c r="AX712" s="3">
        <f t="shared" si="358"/>
        <v>0</v>
      </c>
      <c r="AY712" s="3">
        <f t="shared" si="359"/>
        <v>0</v>
      </c>
      <c r="AZ712" s="3">
        <f t="shared" si="360"/>
        <v>0</v>
      </c>
      <c r="BA712" s="3">
        <f t="shared" si="361"/>
        <v>0</v>
      </c>
      <c r="BB712" s="3">
        <f t="shared" si="362"/>
        <v>0</v>
      </c>
    </row>
    <row r="713" spans="2:54" x14ac:dyDescent="0.35">
      <c r="B713" s="14">
        <v>686</v>
      </c>
      <c r="C713" s="13"/>
      <c r="D713" s="13"/>
      <c r="E713" s="130"/>
      <c r="F713" s="130"/>
      <c r="G713" s="129" t="str">
        <f t="shared" si="330"/>
        <v/>
      </c>
      <c r="H713" s="128"/>
      <c r="I713" s="189"/>
      <c r="J713" s="128"/>
      <c r="K713" s="127"/>
      <c r="L713" s="127"/>
      <c r="M713" s="126"/>
      <c r="N713" s="7"/>
      <c r="O713" s="6"/>
      <c r="P713" s="6"/>
      <c r="Q713" s="125" t="str">
        <f t="shared" si="331"/>
        <v/>
      </c>
      <c r="R713" s="124" t="str">
        <f t="shared" si="332"/>
        <v/>
      </c>
      <c r="S713" s="123">
        <f t="shared" si="333"/>
        <v>0</v>
      </c>
      <c r="T713" s="122">
        <f t="shared" si="334"/>
        <v>0</v>
      </c>
      <c r="U713" s="123">
        <f t="shared" si="335"/>
        <v>0</v>
      </c>
      <c r="V713" s="122">
        <f t="shared" si="336"/>
        <v>0</v>
      </c>
      <c r="W713" s="123">
        <f t="shared" si="337"/>
        <v>0</v>
      </c>
      <c r="X713" s="122">
        <f t="shared" si="338"/>
        <v>0</v>
      </c>
      <c r="Y713" s="123">
        <f t="shared" si="339"/>
        <v>0</v>
      </c>
      <c r="Z713" s="122">
        <f t="shared" si="340"/>
        <v>0</v>
      </c>
      <c r="AA713" s="123">
        <f t="shared" si="341"/>
        <v>0</v>
      </c>
      <c r="AB713" s="122">
        <f t="shared" si="342"/>
        <v>0</v>
      </c>
      <c r="AD713" s="3" t="str">
        <f t="shared" si="343"/>
        <v>False</v>
      </c>
      <c r="AE713" s="3" t="str">
        <f t="shared" si="344"/>
        <v>true</v>
      </c>
      <c r="AF713" s="3" t="e">
        <f>VLOOKUP(C713,#REF!,2,FALSE)</f>
        <v>#REF!</v>
      </c>
      <c r="AG713" s="3" t="e">
        <f t="shared" si="345"/>
        <v>#REF!</v>
      </c>
      <c r="AH713" s="3">
        <f t="shared" si="346"/>
        <v>0</v>
      </c>
      <c r="AI713" s="3">
        <f t="shared" si="347"/>
        <v>0</v>
      </c>
      <c r="AJ713" s="3">
        <f t="shared" si="348"/>
        <v>0</v>
      </c>
      <c r="AL713" s="3">
        <f t="shared" si="349"/>
        <v>0</v>
      </c>
      <c r="AM713" s="3">
        <f t="shared" si="350"/>
        <v>0</v>
      </c>
      <c r="AN713" s="3">
        <f t="shared" si="351"/>
        <v>0</v>
      </c>
      <c r="AO713" s="3">
        <f t="shared" si="352"/>
        <v>0</v>
      </c>
      <c r="AP713" s="3">
        <f t="shared" si="353"/>
        <v>0</v>
      </c>
      <c r="AQ713" s="3">
        <f t="shared" si="354"/>
        <v>0</v>
      </c>
      <c r="AS713" s="3" t="e">
        <f t="shared" si="355"/>
        <v>#REF!</v>
      </c>
      <c r="AU713" s="3" t="e">
        <f t="shared" si="356"/>
        <v>#NAME?</v>
      </c>
      <c r="AW713" s="3">
        <f t="shared" si="357"/>
        <v>0</v>
      </c>
      <c r="AX713" s="3">
        <f t="shared" si="358"/>
        <v>0</v>
      </c>
      <c r="AY713" s="3">
        <f t="shared" si="359"/>
        <v>0</v>
      </c>
      <c r="AZ713" s="3">
        <f t="shared" si="360"/>
        <v>0</v>
      </c>
      <c r="BA713" s="3">
        <f t="shared" si="361"/>
        <v>0</v>
      </c>
      <c r="BB713" s="3">
        <f t="shared" si="362"/>
        <v>0</v>
      </c>
    </row>
    <row r="714" spans="2:54" x14ac:dyDescent="0.35">
      <c r="B714" s="14">
        <v>687</v>
      </c>
      <c r="C714" s="13"/>
      <c r="D714" s="13"/>
      <c r="E714" s="130"/>
      <c r="F714" s="130"/>
      <c r="G714" s="129" t="str">
        <f t="shared" si="330"/>
        <v/>
      </c>
      <c r="H714" s="128"/>
      <c r="I714" s="189"/>
      <c r="J714" s="128"/>
      <c r="K714" s="127"/>
      <c r="L714" s="127"/>
      <c r="M714" s="126"/>
      <c r="N714" s="7"/>
      <c r="O714" s="6"/>
      <c r="P714" s="6"/>
      <c r="Q714" s="125" t="str">
        <f t="shared" si="331"/>
        <v/>
      </c>
      <c r="R714" s="124" t="str">
        <f t="shared" si="332"/>
        <v/>
      </c>
      <c r="S714" s="123">
        <f t="shared" si="333"/>
        <v>0</v>
      </c>
      <c r="T714" s="122">
        <f t="shared" si="334"/>
        <v>0</v>
      </c>
      <c r="U714" s="123">
        <f t="shared" si="335"/>
        <v>0</v>
      </c>
      <c r="V714" s="122">
        <f t="shared" si="336"/>
        <v>0</v>
      </c>
      <c r="W714" s="123">
        <f t="shared" si="337"/>
        <v>0</v>
      </c>
      <c r="X714" s="122">
        <f t="shared" si="338"/>
        <v>0</v>
      </c>
      <c r="Y714" s="123">
        <f t="shared" si="339"/>
        <v>0</v>
      </c>
      <c r="Z714" s="122">
        <f t="shared" si="340"/>
        <v>0</v>
      </c>
      <c r="AA714" s="123">
        <f t="shared" si="341"/>
        <v>0</v>
      </c>
      <c r="AB714" s="122">
        <f t="shared" si="342"/>
        <v>0</v>
      </c>
      <c r="AD714" s="3" t="str">
        <f t="shared" si="343"/>
        <v>False</v>
      </c>
      <c r="AE714" s="3" t="str">
        <f t="shared" si="344"/>
        <v>true</v>
      </c>
      <c r="AF714" s="3" t="e">
        <f>VLOOKUP(C714,#REF!,2,FALSE)</f>
        <v>#REF!</v>
      </c>
      <c r="AG714" s="3" t="e">
        <f t="shared" si="345"/>
        <v>#REF!</v>
      </c>
      <c r="AH714" s="3">
        <f t="shared" si="346"/>
        <v>0</v>
      </c>
      <c r="AI714" s="3">
        <f t="shared" si="347"/>
        <v>0</v>
      </c>
      <c r="AJ714" s="3">
        <f t="shared" si="348"/>
        <v>0</v>
      </c>
      <c r="AL714" s="3">
        <f t="shared" si="349"/>
        <v>0</v>
      </c>
      <c r="AM714" s="3">
        <f t="shared" si="350"/>
        <v>0</v>
      </c>
      <c r="AN714" s="3">
        <f t="shared" si="351"/>
        <v>0</v>
      </c>
      <c r="AO714" s="3">
        <f t="shared" si="352"/>
        <v>0</v>
      </c>
      <c r="AP714" s="3">
        <f t="shared" si="353"/>
        <v>0</v>
      </c>
      <c r="AQ714" s="3">
        <f t="shared" si="354"/>
        <v>0</v>
      </c>
      <c r="AS714" s="3" t="e">
        <f t="shared" si="355"/>
        <v>#REF!</v>
      </c>
      <c r="AU714" s="3" t="e">
        <f t="shared" si="356"/>
        <v>#NAME?</v>
      </c>
      <c r="AW714" s="3">
        <f t="shared" si="357"/>
        <v>0</v>
      </c>
      <c r="AX714" s="3">
        <f t="shared" si="358"/>
        <v>0</v>
      </c>
      <c r="AY714" s="3">
        <f t="shared" si="359"/>
        <v>0</v>
      </c>
      <c r="AZ714" s="3">
        <f t="shared" si="360"/>
        <v>0</v>
      </c>
      <c r="BA714" s="3">
        <f t="shared" si="361"/>
        <v>0</v>
      </c>
      <c r="BB714" s="3">
        <f t="shared" si="362"/>
        <v>0</v>
      </c>
    </row>
    <row r="715" spans="2:54" x14ac:dyDescent="0.35">
      <c r="B715" s="14">
        <v>688</v>
      </c>
      <c r="C715" s="13"/>
      <c r="D715" s="13"/>
      <c r="E715" s="130"/>
      <c r="F715" s="130"/>
      <c r="G715" s="129" t="str">
        <f t="shared" si="330"/>
        <v/>
      </c>
      <c r="H715" s="128"/>
      <c r="I715" s="189"/>
      <c r="J715" s="128"/>
      <c r="K715" s="127"/>
      <c r="L715" s="127"/>
      <c r="M715" s="126"/>
      <c r="N715" s="7"/>
      <c r="O715" s="6"/>
      <c r="P715" s="6"/>
      <c r="Q715" s="125" t="str">
        <f t="shared" si="331"/>
        <v/>
      </c>
      <c r="R715" s="124" t="str">
        <f t="shared" si="332"/>
        <v/>
      </c>
      <c r="S715" s="123">
        <f t="shared" si="333"/>
        <v>0</v>
      </c>
      <c r="T715" s="122">
        <f t="shared" si="334"/>
        <v>0</v>
      </c>
      <c r="U715" s="123">
        <f t="shared" si="335"/>
        <v>0</v>
      </c>
      <c r="V715" s="122">
        <f t="shared" si="336"/>
        <v>0</v>
      </c>
      <c r="W715" s="123">
        <f t="shared" si="337"/>
        <v>0</v>
      </c>
      <c r="X715" s="122">
        <f t="shared" si="338"/>
        <v>0</v>
      </c>
      <c r="Y715" s="123">
        <f t="shared" si="339"/>
        <v>0</v>
      </c>
      <c r="Z715" s="122">
        <f t="shared" si="340"/>
        <v>0</v>
      </c>
      <c r="AA715" s="123">
        <f t="shared" si="341"/>
        <v>0</v>
      </c>
      <c r="AB715" s="122">
        <f t="shared" si="342"/>
        <v>0</v>
      </c>
      <c r="AD715" s="3" t="str">
        <f t="shared" si="343"/>
        <v>False</v>
      </c>
      <c r="AE715" s="3" t="str">
        <f t="shared" si="344"/>
        <v>true</v>
      </c>
      <c r="AF715" s="3" t="e">
        <f>VLOOKUP(C715,#REF!,2,FALSE)</f>
        <v>#REF!</v>
      </c>
      <c r="AG715" s="3" t="e">
        <f t="shared" si="345"/>
        <v>#REF!</v>
      </c>
      <c r="AH715" s="3">
        <f t="shared" si="346"/>
        <v>0</v>
      </c>
      <c r="AI715" s="3">
        <f t="shared" si="347"/>
        <v>0</v>
      </c>
      <c r="AJ715" s="3">
        <f t="shared" si="348"/>
        <v>0</v>
      </c>
      <c r="AL715" s="3">
        <f t="shared" si="349"/>
        <v>0</v>
      </c>
      <c r="AM715" s="3">
        <f t="shared" si="350"/>
        <v>0</v>
      </c>
      <c r="AN715" s="3">
        <f t="shared" si="351"/>
        <v>0</v>
      </c>
      <c r="AO715" s="3">
        <f t="shared" si="352"/>
        <v>0</v>
      </c>
      <c r="AP715" s="3">
        <f t="shared" si="353"/>
        <v>0</v>
      </c>
      <c r="AQ715" s="3">
        <f t="shared" si="354"/>
        <v>0</v>
      </c>
      <c r="AS715" s="3" t="e">
        <f t="shared" si="355"/>
        <v>#REF!</v>
      </c>
      <c r="AU715" s="3" t="e">
        <f t="shared" si="356"/>
        <v>#NAME?</v>
      </c>
      <c r="AW715" s="3">
        <f t="shared" si="357"/>
        <v>0</v>
      </c>
      <c r="AX715" s="3">
        <f t="shared" si="358"/>
        <v>0</v>
      </c>
      <c r="AY715" s="3">
        <f t="shared" si="359"/>
        <v>0</v>
      </c>
      <c r="AZ715" s="3">
        <f t="shared" si="360"/>
        <v>0</v>
      </c>
      <c r="BA715" s="3">
        <f t="shared" si="361"/>
        <v>0</v>
      </c>
      <c r="BB715" s="3">
        <f t="shared" si="362"/>
        <v>0</v>
      </c>
    </row>
    <row r="716" spans="2:54" x14ac:dyDescent="0.35">
      <c r="B716" s="14">
        <v>689</v>
      </c>
      <c r="C716" s="13"/>
      <c r="D716" s="13"/>
      <c r="E716" s="130"/>
      <c r="F716" s="130"/>
      <c r="G716" s="129" t="str">
        <f t="shared" si="330"/>
        <v/>
      </c>
      <c r="H716" s="128"/>
      <c r="I716" s="189"/>
      <c r="J716" s="128"/>
      <c r="K716" s="127"/>
      <c r="L716" s="127"/>
      <c r="M716" s="126"/>
      <c r="N716" s="7"/>
      <c r="O716" s="6"/>
      <c r="P716" s="6"/>
      <c r="Q716" s="125" t="str">
        <f t="shared" si="331"/>
        <v/>
      </c>
      <c r="R716" s="124" t="str">
        <f t="shared" si="332"/>
        <v/>
      </c>
      <c r="S716" s="123">
        <f t="shared" si="333"/>
        <v>0</v>
      </c>
      <c r="T716" s="122">
        <f t="shared" si="334"/>
        <v>0</v>
      </c>
      <c r="U716" s="123">
        <f t="shared" si="335"/>
        <v>0</v>
      </c>
      <c r="V716" s="122">
        <f t="shared" si="336"/>
        <v>0</v>
      </c>
      <c r="W716" s="123">
        <f t="shared" si="337"/>
        <v>0</v>
      </c>
      <c r="X716" s="122">
        <f t="shared" si="338"/>
        <v>0</v>
      </c>
      <c r="Y716" s="123">
        <f t="shared" si="339"/>
        <v>0</v>
      </c>
      <c r="Z716" s="122">
        <f t="shared" si="340"/>
        <v>0</v>
      </c>
      <c r="AA716" s="123">
        <f t="shared" si="341"/>
        <v>0</v>
      </c>
      <c r="AB716" s="122">
        <f t="shared" si="342"/>
        <v>0</v>
      </c>
      <c r="AD716" s="3" t="str">
        <f t="shared" si="343"/>
        <v>False</v>
      </c>
      <c r="AE716" s="3" t="str">
        <f t="shared" si="344"/>
        <v>true</v>
      </c>
      <c r="AF716" s="3" t="e">
        <f>VLOOKUP(C716,#REF!,2,FALSE)</f>
        <v>#REF!</v>
      </c>
      <c r="AG716" s="3" t="e">
        <f t="shared" si="345"/>
        <v>#REF!</v>
      </c>
      <c r="AH716" s="3">
        <f t="shared" si="346"/>
        <v>0</v>
      </c>
      <c r="AI716" s="3">
        <f t="shared" si="347"/>
        <v>0</v>
      </c>
      <c r="AJ716" s="3">
        <f t="shared" si="348"/>
        <v>0</v>
      </c>
      <c r="AL716" s="3">
        <f t="shared" si="349"/>
        <v>0</v>
      </c>
      <c r="AM716" s="3">
        <f t="shared" si="350"/>
        <v>0</v>
      </c>
      <c r="AN716" s="3">
        <f t="shared" si="351"/>
        <v>0</v>
      </c>
      <c r="AO716" s="3">
        <f t="shared" si="352"/>
        <v>0</v>
      </c>
      <c r="AP716" s="3">
        <f t="shared" si="353"/>
        <v>0</v>
      </c>
      <c r="AQ716" s="3">
        <f t="shared" si="354"/>
        <v>0</v>
      </c>
      <c r="AS716" s="3" t="e">
        <f t="shared" si="355"/>
        <v>#REF!</v>
      </c>
      <c r="AU716" s="3" t="e">
        <f t="shared" si="356"/>
        <v>#NAME?</v>
      </c>
      <c r="AW716" s="3">
        <f t="shared" si="357"/>
        <v>0</v>
      </c>
      <c r="AX716" s="3">
        <f t="shared" si="358"/>
        <v>0</v>
      </c>
      <c r="AY716" s="3">
        <f t="shared" si="359"/>
        <v>0</v>
      </c>
      <c r="AZ716" s="3">
        <f t="shared" si="360"/>
        <v>0</v>
      </c>
      <c r="BA716" s="3">
        <f t="shared" si="361"/>
        <v>0</v>
      </c>
      <c r="BB716" s="3">
        <f t="shared" si="362"/>
        <v>0</v>
      </c>
    </row>
    <row r="717" spans="2:54" x14ac:dyDescent="0.35">
      <c r="B717" s="14">
        <v>690</v>
      </c>
      <c r="C717" s="13"/>
      <c r="D717" s="13"/>
      <c r="E717" s="130"/>
      <c r="F717" s="130"/>
      <c r="G717" s="129" t="str">
        <f t="shared" si="330"/>
        <v/>
      </c>
      <c r="H717" s="128"/>
      <c r="I717" s="189"/>
      <c r="J717" s="128"/>
      <c r="K717" s="127"/>
      <c r="L717" s="127"/>
      <c r="M717" s="126"/>
      <c r="N717" s="7"/>
      <c r="O717" s="6"/>
      <c r="P717" s="6"/>
      <c r="Q717" s="125" t="str">
        <f t="shared" si="331"/>
        <v/>
      </c>
      <c r="R717" s="124" t="str">
        <f t="shared" si="332"/>
        <v/>
      </c>
      <c r="S717" s="123">
        <f t="shared" si="333"/>
        <v>0</v>
      </c>
      <c r="T717" s="122">
        <f t="shared" si="334"/>
        <v>0</v>
      </c>
      <c r="U717" s="123">
        <f t="shared" si="335"/>
        <v>0</v>
      </c>
      <c r="V717" s="122">
        <f t="shared" si="336"/>
        <v>0</v>
      </c>
      <c r="W717" s="123">
        <f t="shared" si="337"/>
        <v>0</v>
      </c>
      <c r="X717" s="122">
        <f t="shared" si="338"/>
        <v>0</v>
      </c>
      <c r="Y717" s="123">
        <f t="shared" si="339"/>
        <v>0</v>
      </c>
      <c r="Z717" s="122">
        <f t="shared" si="340"/>
        <v>0</v>
      </c>
      <c r="AA717" s="123">
        <f t="shared" si="341"/>
        <v>0</v>
      </c>
      <c r="AB717" s="122">
        <f t="shared" si="342"/>
        <v>0</v>
      </c>
      <c r="AD717" s="3" t="str">
        <f t="shared" si="343"/>
        <v>False</v>
      </c>
      <c r="AE717" s="3" t="str">
        <f t="shared" si="344"/>
        <v>true</v>
      </c>
      <c r="AF717" s="3" t="e">
        <f>VLOOKUP(C717,#REF!,2,FALSE)</f>
        <v>#REF!</v>
      </c>
      <c r="AG717" s="3" t="e">
        <f t="shared" si="345"/>
        <v>#REF!</v>
      </c>
      <c r="AH717" s="3">
        <f t="shared" si="346"/>
        <v>0</v>
      </c>
      <c r="AI717" s="3">
        <f t="shared" si="347"/>
        <v>0</v>
      </c>
      <c r="AJ717" s="3">
        <f t="shared" si="348"/>
        <v>0</v>
      </c>
      <c r="AL717" s="3">
        <f t="shared" si="349"/>
        <v>0</v>
      </c>
      <c r="AM717" s="3">
        <f t="shared" si="350"/>
        <v>0</v>
      </c>
      <c r="AN717" s="3">
        <f t="shared" si="351"/>
        <v>0</v>
      </c>
      <c r="AO717" s="3">
        <f t="shared" si="352"/>
        <v>0</v>
      </c>
      <c r="AP717" s="3">
        <f t="shared" si="353"/>
        <v>0</v>
      </c>
      <c r="AQ717" s="3">
        <f t="shared" si="354"/>
        <v>0</v>
      </c>
      <c r="AS717" s="3" t="e">
        <f t="shared" si="355"/>
        <v>#REF!</v>
      </c>
      <c r="AU717" s="3" t="e">
        <f t="shared" si="356"/>
        <v>#NAME?</v>
      </c>
      <c r="AW717" s="3">
        <f t="shared" si="357"/>
        <v>0</v>
      </c>
      <c r="AX717" s="3">
        <f t="shared" si="358"/>
        <v>0</v>
      </c>
      <c r="AY717" s="3">
        <f t="shared" si="359"/>
        <v>0</v>
      </c>
      <c r="AZ717" s="3">
        <f t="shared" si="360"/>
        <v>0</v>
      </c>
      <c r="BA717" s="3">
        <f t="shared" si="361"/>
        <v>0</v>
      </c>
      <c r="BB717" s="3">
        <f t="shared" si="362"/>
        <v>0</v>
      </c>
    </row>
    <row r="718" spans="2:54" x14ac:dyDescent="0.35">
      <c r="B718" s="14">
        <v>691</v>
      </c>
      <c r="C718" s="13"/>
      <c r="D718" s="13"/>
      <c r="E718" s="130"/>
      <c r="F718" s="130"/>
      <c r="G718" s="129" t="str">
        <f t="shared" si="330"/>
        <v/>
      </c>
      <c r="H718" s="128"/>
      <c r="I718" s="189"/>
      <c r="J718" s="128"/>
      <c r="K718" s="127"/>
      <c r="L718" s="127"/>
      <c r="M718" s="126"/>
      <c r="N718" s="7"/>
      <c r="O718" s="6"/>
      <c r="P718" s="6"/>
      <c r="Q718" s="125" t="str">
        <f t="shared" si="331"/>
        <v/>
      </c>
      <c r="R718" s="124" t="str">
        <f t="shared" si="332"/>
        <v/>
      </c>
      <c r="S718" s="123">
        <f t="shared" si="333"/>
        <v>0</v>
      </c>
      <c r="T718" s="122">
        <f t="shared" si="334"/>
        <v>0</v>
      </c>
      <c r="U718" s="123">
        <f t="shared" si="335"/>
        <v>0</v>
      </c>
      <c r="V718" s="122">
        <f t="shared" si="336"/>
        <v>0</v>
      </c>
      <c r="W718" s="123">
        <f t="shared" si="337"/>
        <v>0</v>
      </c>
      <c r="X718" s="122">
        <f t="shared" si="338"/>
        <v>0</v>
      </c>
      <c r="Y718" s="123">
        <f t="shared" si="339"/>
        <v>0</v>
      </c>
      <c r="Z718" s="122">
        <f t="shared" si="340"/>
        <v>0</v>
      </c>
      <c r="AA718" s="123">
        <f t="shared" si="341"/>
        <v>0</v>
      </c>
      <c r="AB718" s="122">
        <f t="shared" si="342"/>
        <v>0</v>
      </c>
      <c r="AD718" s="3" t="str">
        <f t="shared" si="343"/>
        <v>False</v>
      </c>
      <c r="AE718" s="3" t="str">
        <f t="shared" si="344"/>
        <v>true</v>
      </c>
      <c r="AF718" s="3" t="e">
        <f>VLOOKUP(C718,#REF!,2,FALSE)</f>
        <v>#REF!</v>
      </c>
      <c r="AG718" s="3" t="e">
        <f t="shared" si="345"/>
        <v>#REF!</v>
      </c>
      <c r="AH718" s="3">
        <f t="shared" si="346"/>
        <v>0</v>
      </c>
      <c r="AI718" s="3">
        <f t="shared" si="347"/>
        <v>0</v>
      </c>
      <c r="AJ718" s="3">
        <f t="shared" si="348"/>
        <v>0</v>
      </c>
      <c r="AL718" s="3">
        <f t="shared" si="349"/>
        <v>0</v>
      </c>
      <c r="AM718" s="3">
        <f t="shared" si="350"/>
        <v>0</v>
      </c>
      <c r="AN718" s="3">
        <f t="shared" si="351"/>
        <v>0</v>
      </c>
      <c r="AO718" s="3">
        <f t="shared" si="352"/>
        <v>0</v>
      </c>
      <c r="AP718" s="3">
        <f t="shared" si="353"/>
        <v>0</v>
      </c>
      <c r="AQ718" s="3">
        <f t="shared" si="354"/>
        <v>0</v>
      </c>
      <c r="AS718" s="3" t="e">
        <f t="shared" si="355"/>
        <v>#REF!</v>
      </c>
      <c r="AU718" s="3" t="e">
        <f t="shared" si="356"/>
        <v>#NAME?</v>
      </c>
      <c r="AW718" s="3">
        <f t="shared" si="357"/>
        <v>0</v>
      </c>
      <c r="AX718" s="3">
        <f t="shared" si="358"/>
        <v>0</v>
      </c>
      <c r="AY718" s="3">
        <f t="shared" si="359"/>
        <v>0</v>
      </c>
      <c r="AZ718" s="3">
        <f t="shared" si="360"/>
        <v>0</v>
      </c>
      <c r="BA718" s="3">
        <f t="shared" si="361"/>
        <v>0</v>
      </c>
      <c r="BB718" s="3">
        <f t="shared" si="362"/>
        <v>0</v>
      </c>
    </row>
    <row r="719" spans="2:54" x14ac:dyDescent="0.35">
      <c r="B719" s="14">
        <v>692</v>
      </c>
      <c r="C719" s="13"/>
      <c r="D719" s="13"/>
      <c r="E719" s="130"/>
      <c r="F719" s="130"/>
      <c r="G719" s="129" t="str">
        <f t="shared" si="330"/>
        <v/>
      </c>
      <c r="H719" s="128"/>
      <c r="I719" s="189"/>
      <c r="J719" s="128"/>
      <c r="K719" s="127"/>
      <c r="L719" s="127"/>
      <c r="M719" s="126"/>
      <c r="N719" s="7"/>
      <c r="O719" s="6"/>
      <c r="P719" s="6"/>
      <c r="Q719" s="125" t="str">
        <f t="shared" si="331"/>
        <v/>
      </c>
      <c r="R719" s="124" t="str">
        <f t="shared" si="332"/>
        <v/>
      </c>
      <c r="S719" s="123">
        <f t="shared" si="333"/>
        <v>0</v>
      </c>
      <c r="T719" s="122">
        <f t="shared" si="334"/>
        <v>0</v>
      </c>
      <c r="U719" s="123">
        <f t="shared" si="335"/>
        <v>0</v>
      </c>
      <c r="V719" s="122">
        <f t="shared" si="336"/>
        <v>0</v>
      </c>
      <c r="W719" s="123">
        <f t="shared" si="337"/>
        <v>0</v>
      </c>
      <c r="X719" s="122">
        <f t="shared" si="338"/>
        <v>0</v>
      </c>
      <c r="Y719" s="123">
        <f t="shared" si="339"/>
        <v>0</v>
      </c>
      <c r="Z719" s="122">
        <f t="shared" si="340"/>
        <v>0</v>
      </c>
      <c r="AA719" s="123">
        <f t="shared" si="341"/>
        <v>0</v>
      </c>
      <c r="AB719" s="122">
        <f t="shared" si="342"/>
        <v>0</v>
      </c>
      <c r="AD719" s="3" t="str">
        <f t="shared" si="343"/>
        <v>False</v>
      </c>
      <c r="AE719" s="3" t="str">
        <f t="shared" si="344"/>
        <v>true</v>
      </c>
      <c r="AF719" s="3" t="e">
        <f>VLOOKUP(C719,#REF!,2,FALSE)</f>
        <v>#REF!</v>
      </c>
      <c r="AG719" s="3" t="e">
        <f t="shared" si="345"/>
        <v>#REF!</v>
      </c>
      <c r="AH719" s="3">
        <f t="shared" si="346"/>
        <v>0</v>
      </c>
      <c r="AI719" s="3">
        <f t="shared" si="347"/>
        <v>0</v>
      </c>
      <c r="AJ719" s="3">
        <f t="shared" si="348"/>
        <v>0</v>
      </c>
      <c r="AL719" s="3">
        <f t="shared" si="349"/>
        <v>0</v>
      </c>
      <c r="AM719" s="3">
        <f t="shared" si="350"/>
        <v>0</v>
      </c>
      <c r="AN719" s="3">
        <f t="shared" si="351"/>
        <v>0</v>
      </c>
      <c r="AO719" s="3">
        <f t="shared" si="352"/>
        <v>0</v>
      </c>
      <c r="AP719" s="3">
        <f t="shared" si="353"/>
        <v>0</v>
      </c>
      <c r="AQ719" s="3">
        <f t="shared" si="354"/>
        <v>0</v>
      </c>
      <c r="AS719" s="3" t="e">
        <f t="shared" si="355"/>
        <v>#REF!</v>
      </c>
      <c r="AU719" s="3" t="e">
        <f t="shared" si="356"/>
        <v>#NAME?</v>
      </c>
      <c r="AW719" s="3">
        <f t="shared" si="357"/>
        <v>0</v>
      </c>
      <c r="AX719" s="3">
        <f t="shared" si="358"/>
        <v>0</v>
      </c>
      <c r="AY719" s="3">
        <f t="shared" si="359"/>
        <v>0</v>
      </c>
      <c r="AZ719" s="3">
        <f t="shared" si="360"/>
        <v>0</v>
      </c>
      <c r="BA719" s="3">
        <f t="shared" si="361"/>
        <v>0</v>
      </c>
      <c r="BB719" s="3">
        <f t="shared" si="362"/>
        <v>0</v>
      </c>
    </row>
    <row r="720" spans="2:54" x14ac:dyDescent="0.35">
      <c r="B720" s="14">
        <v>693</v>
      </c>
      <c r="C720" s="13"/>
      <c r="D720" s="13"/>
      <c r="E720" s="130"/>
      <c r="F720" s="130"/>
      <c r="G720" s="129" t="str">
        <f t="shared" si="330"/>
        <v/>
      </c>
      <c r="H720" s="128"/>
      <c r="I720" s="189"/>
      <c r="J720" s="128"/>
      <c r="K720" s="127"/>
      <c r="L720" s="127"/>
      <c r="M720" s="126"/>
      <c r="N720" s="7"/>
      <c r="O720" s="6"/>
      <c r="P720" s="6"/>
      <c r="Q720" s="125" t="str">
        <f t="shared" si="331"/>
        <v/>
      </c>
      <c r="R720" s="124" t="str">
        <f t="shared" si="332"/>
        <v/>
      </c>
      <c r="S720" s="123">
        <f t="shared" si="333"/>
        <v>0</v>
      </c>
      <c r="T720" s="122">
        <f t="shared" si="334"/>
        <v>0</v>
      </c>
      <c r="U720" s="123">
        <f t="shared" si="335"/>
        <v>0</v>
      </c>
      <c r="V720" s="122">
        <f t="shared" si="336"/>
        <v>0</v>
      </c>
      <c r="W720" s="123">
        <f t="shared" si="337"/>
        <v>0</v>
      </c>
      <c r="X720" s="122">
        <f t="shared" si="338"/>
        <v>0</v>
      </c>
      <c r="Y720" s="123">
        <f t="shared" si="339"/>
        <v>0</v>
      </c>
      <c r="Z720" s="122">
        <f t="shared" si="340"/>
        <v>0</v>
      </c>
      <c r="AA720" s="123">
        <f t="shared" si="341"/>
        <v>0</v>
      </c>
      <c r="AB720" s="122">
        <f t="shared" si="342"/>
        <v>0</v>
      </c>
      <c r="AD720" s="3" t="str">
        <f t="shared" si="343"/>
        <v>False</v>
      </c>
      <c r="AE720" s="3" t="str">
        <f t="shared" si="344"/>
        <v>true</v>
      </c>
      <c r="AF720" s="3" t="e">
        <f>VLOOKUP(C720,#REF!,2,FALSE)</f>
        <v>#REF!</v>
      </c>
      <c r="AG720" s="3" t="e">
        <f t="shared" si="345"/>
        <v>#REF!</v>
      </c>
      <c r="AH720" s="3">
        <f t="shared" si="346"/>
        <v>0</v>
      </c>
      <c r="AI720" s="3">
        <f t="shared" si="347"/>
        <v>0</v>
      </c>
      <c r="AJ720" s="3">
        <f t="shared" si="348"/>
        <v>0</v>
      </c>
      <c r="AL720" s="3">
        <f t="shared" si="349"/>
        <v>0</v>
      </c>
      <c r="AM720" s="3">
        <f t="shared" si="350"/>
        <v>0</v>
      </c>
      <c r="AN720" s="3">
        <f t="shared" si="351"/>
        <v>0</v>
      </c>
      <c r="AO720" s="3">
        <f t="shared" si="352"/>
        <v>0</v>
      </c>
      <c r="AP720" s="3">
        <f t="shared" si="353"/>
        <v>0</v>
      </c>
      <c r="AQ720" s="3">
        <f t="shared" si="354"/>
        <v>0</v>
      </c>
      <c r="AS720" s="3" t="e">
        <f t="shared" si="355"/>
        <v>#REF!</v>
      </c>
      <c r="AU720" s="3" t="e">
        <f t="shared" si="356"/>
        <v>#NAME?</v>
      </c>
      <c r="AW720" s="3">
        <f t="shared" si="357"/>
        <v>0</v>
      </c>
      <c r="AX720" s="3">
        <f t="shared" si="358"/>
        <v>0</v>
      </c>
      <c r="AY720" s="3">
        <f t="shared" si="359"/>
        <v>0</v>
      </c>
      <c r="AZ720" s="3">
        <f t="shared" si="360"/>
        <v>0</v>
      </c>
      <c r="BA720" s="3">
        <f t="shared" si="361"/>
        <v>0</v>
      </c>
      <c r="BB720" s="3">
        <f t="shared" si="362"/>
        <v>0</v>
      </c>
    </row>
    <row r="721" spans="2:54" x14ac:dyDescent="0.35">
      <c r="B721" s="14">
        <v>694</v>
      </c>
      <c r="C721" s="13"/>
      <c r="D721" s="13"/>
      <c r="E721" s="130"/>
      <c r="F721" s="130"/>
      <c r="G721" s="129" t="str">
        <f t="shared" si="330"/>
        <v/>
      </c>
      <c r="H721" s="128"/>
      <c r="I721" s="189"/>
      <c r="J721" s="128"/>
      <c r="K721" s="127"/>
      <c r="L721" s="127"/>
      <c r="M721" s="126"/>
      <c r="N721" s="7"/>
      <c r="O721" s="6"/>
      <c r="P721" s="6"/>
      <c r="Q721" s="125" t="str">
        <f t="shared" si="331"/>
        <v/>
      </c>
      <c r="R721" s="124" t="str">
        <f t="shared" si="332"/>
        <v/>
      </c>
      <c r="S721" s="123">
        <f t="shared" si="333"/>
        <v>0</v>
      </c>
      <c r="T721" s="122">
        <f t="shared" si="334"/>
        <v>0</v>
      </c>
      <c r="U721" s="123">
        <f t="shared" si="335"/>
        <v>0</v>
      </c>
      <c r="V721" s="122">
        <f t="shared" si="336"/>
        <v>0</v>
      </c>
      <c r="W721" s="123">
        <f t="shared" si="337"/>
        <v>0</v>
      </c>
      <c r="X721" s="122">
        <f t="shared" si="338"/>
        <v>0</v>
      </c>
      <c r="Y721" s="123">
        <f t="shared" si="339"/>
        <v>0</v>
      </c>
      <c r="Z721" s="122">
        <f t="shared" si="340"/>
        <v>0</v>
      </c>
      <c r="AA721" s="123">
        <f t="shared" si="341"/>
        <v>0</v>
      </c>
      <c r="AB721" s="122">
        <f t="shared" si="342"/>
        <v>0</v>
      </c>
      <c r="AD721" s="3" t="str">
        <f t="shared" si="343"/>
        <v>False</v>
      </c>
      <c r="AE721" s="3" t="str">
        <f t="shared" si="344"/>
        <v>true</v>
      </c>
      <c r="AF721" s="3" t="e">
        <f>VLOOKUP(C721,#REF!,2,FALSE)</f>
        <v>#REF!</v>
      </c>
      <c r="AG721" s="3" t="e">
        <f t="shared" si="345"/>
        <v>#REF!</v>
      </c>
      <c r="AH721" s="3">
        <f t="shared" si="346"/>
        <v>0</v>
      </c>
      <c r="AI721" s="3">
        <f t="shared" si="347"/>
        <v>0</v>
      </c>
      <c r="AJ721" s="3">
        <f t="shared" si="348"/>
        <v>0</v>
      </c>
      <c r="AL721" s="3">
        <f t="shared" si="349"/>
        <v>0</v>
      </c>
      <c r="AM721" s="3">
        <f t="shared" si="350"/>
        <v>0</v>
      </c>
      <c r="AN721" s="3">
        <f t="shared" si="351"/>
        <v>0</v>
      </c>
      <c r="AO721" s="3">
        <f t="shared" si="352"/>
        <v>0</v>
      </c>
      <c r="AP721" s="3">
        <f t="shared" si="353"/>
        <v>0</v>
      </c>
      <c r="AQ721" s="3">
        <f t="shared" si="354"/>
        <v>0</v>
      </c>
      <c r="AS721" s="3" t="e">
        <f t="shared" si="355"/>
        <v>#REF!</v>
      </c>
      <c r="AU721" s="3" t="e">
        <f t="shared" si="356"/>
        <v>#NAME?</v>
      </c>
      <c r="AW721" s="3">
        <f t="shared" si="357"/>
        <v>0</v>
      </c>
      <c r="AX721" s="3">
        <f t="shared" si="358"/>
        <v>0</v>
      </c>
      <c r="AY721" s="3">
        <f t="shared" si="359"/>
        <v>0</v>
      </c>
      <c r="AZ721" s="3">
        <f t="shared" si="360"/>
        <v>0</v>
      </c>
      <c r="BA721" s="3">
        <f t="shared" si="361"/>
        <v>0</v>
      </c>
      <c r="BB721" s="3">
        <f t="shared" si="362"/>
        <v>0</v>
      </c>
    </row>
    <row r="722" spans="2:54" x14ac:dyDescent="0.35">
      <c r="B722" s="14">
        <v>695</v>
      </c>
      <c r="C722" s="13"/>
      <c r="D722" s="13"/>
      <c r="E722" s="130"/>
      <c r="F722" s="130"/>
      <c r="G722" s="129" t="str">
        <f t="shared" si="330"/>
        <v/>
      </c>
      <c r="H722" s="128"/>
      <c r="I722" s="189"/>
      <c r="J722" s="128"/>
      <c r="K722" s="127"/>
      <c r="L722" s="127"/>
      <c r="M722" s="126"/>
      <c r="N722" s="7"/>
      <c r="O722" s="6"/>
      <c r="P722" s="6"/>
      <c r="Q722" s="125" t="str">
        <f t="shared" si="331"/>
        <v/>
      </c>
      <c r="R722" s="124" t="str">
        <f t="shared" si="332"/>
        <v/>
      </c>
      <c r="S722" s="123">
        <f t="shared" si="333"/>
        <v>0</v>
      </c>
      <c r="T722" s="122">
        <f t="shared" si="334"/>
        <v>0</v>
      </c>
      <c r="U722" s="123">
        <f t="shared" si="335"/>
        <v>0</v>
      </c>
      <c r="V722" s="122">
        <f t="shared" si="336"/>
        <v>0</v>
      </c>
      <c r="W722" s="123">
        <f t="shared" si="337"/>
        <v>0</v>
      </c>
      <c r="X722" s="122">
        <f t="shared" si="338"/>
        <v>0</v>
      </c>
      <c r="Y722" s="123">
        <f t="shared" si="339"/>
        <v>0</v>
      </c>
      <c r="Z722" s="122">
        <f t="shared" si="340"/>
        <v>0</v>
      </c>
      <c r="AA722" s="123">
        <f t="shared" si="341"/>
        <v>0</v>
      </c>
      <c r="AB722" s="122">
        <f t="shared" si="342"/>
        <v>0</v>
      </c>
      <c r="AD722" s="3" t="str">
        <f t="shared" si="343"/>
        <v>False</v>
      </c>
      <c r="AE722" s="3" t="str">
        <f t="shared" si="344"/>
        <v>true</v>
      </c>
      <c r="AF722" s="3" t="e">
        <f>VLOOKUP(C722,#REF!,2,FALSE)</f>
        <v>#REF!</v>
      </c>
      <c r="AG722" s="3" t="e">
        <f t="shared" si="345"/>
        <v>#REF!</v>
      </c>
      <c r="AH722" s="3">
        <f t="shared" si="346"/>
        <v>0</v>
      </c>
      <c r="AI722" s="3">
        <f t="shared" si="347"/>
        <v>0</v>
      </c>
      <c r="AJ722" s="3">
        <f t="shared" si="348"/>
        <v>0</v>
      </c>
      <c r="AL722" s="3">
        <f t="shared" si="349"/>
        <v>0</v>
      </c>
      <c r="AM722" s="3">
        <f t="shared" si="350"/>
        <v>0</v>
      </c>
      <c r="AN722" s="3">
        <f t="shared" si="351"/>
        <v>0</v>
      </c>
      <c r="AO722" s="3">
        <f t="shared" si="352"/>
        <v>0</v>
      </c>
      <c r="AP722" s="3">
        <f t="shared" si="353"/>
        <v>0</v>
      </c>
      <c r="AQ722" s="3">
        <f t="shared" si="354"/>
        <v>0</v>
      </c>
      <c r="AS722" s="3" t="e">
        <f t="shared" si="355"/>
        <v>#REF!</v>
      </c>
      <c r="AU722" s="3" t="e">
        <f t="shared" si="356"/>
        <v>#NAME?</v>
      </c>
      <c r="AW722" s="3">
        <f t="shared" si="357"/>
        <v>0</v>
      </c>
      <c r="AX722" s="3">
        <f t="shared" si="358"/>
        <v>0</v>
      </c>
      <c r="AY722" s="3">
        <f t="shared" si="359"/>
        <v>0</v>
      </c>
      <c r="AZ722" s="3">
        <f t="shared" si="360"/>
        <v>0</v>
      </c>
      <c r="BA722" s="3">
        <f t="shared" si="361"/>
        <v>0</v>
      </c>
      <c r="BB722" s="3">
        <f t="shared" si="362"/>
        <v>0</v>
      </c>
    </row>
    <row r="723" spans="2:54" x14ac:dyDescent="0.35">
      <c r="B723" s="14">
        <v>696</v>
      </c>
      <c r="C723" s="13"/>
      <c r="D723" s="13"/>
      <c r="E723" s="130"/>
      <c r="F723" s="130"/>
      <c r="G723" s="129" t="str">
        <f t="shared" si="330"/>
        <v/>
      </c>
      <c r="H723" s="128"/>
      <c r="I723" s="189"/>
      <c r="J723" s="128"/>
      <c r="K723" s="127"/>
      <c r="L723" s="127"/>
      <c r="M723" s="126"/>
      <c r="N723" s="7"/>
      <c r="O723" s="6"/>
      <c r="P723" s="6"/>
      <c r="Q723" s="125" t="str">
        <f t="shared" si="331"/>
        <v/>
      </c>
      <c r="R723" s="124" t="str">
        <f t="shared" si="332"/>
        <v/>
      </c>
      <c r="S723" s="123">
        <f t="shared" si="333"/>
        <v>0</v>
      </c>
      <c r="T723" s="122">
        <f t="shared" si="334"/>
        <v>0</v>
      </c>
      <c r="U723" s="123">
        <f t="shared" si="335"/>
        <v>0</v>
      </c>
      <c r="V723" s="122">
        <f t="shared" si="336"/>
        <v>0</v>
      </c>
      <c r="W723" s="123">
        <f t="shared" si="337"/>
        <v>0</v>
      </c>
      <c r="X723" s="122">
        <f t="shared" si="338"/>
        <v>0</v>
      </c>
      <c r="Y723" s="123">
        <f t="shared" si="339"/>
        <v>0</v>
      </c>
      <c r="Z723" s="122">
        <f t="shared" si="340"/>
        <v>0</v>
      </c>
      <c r="AA723" s="123">
        <f t="shared" si="341"/>
        <v>0</v>
      </c>
      <c r="AB723" s="122">
        <f t="shared" si="342"/>
        <v>0</v>
      </c>
      <c r="AD723" s="3" t="str">
        <f t="shared" si="343"/>
        <v>False</v>
      </c>
      <c r="AE723" s="3" t="str">
        <f t="shared" si="344"/>
        <v>true</v>
      </c>
      <c r="AF723" s="3" t="e">
        <f>VLOOKUP(C723,#REF!,2,FALSE)</f>
        <v>#REF!</v>
      </c>
      <c r="AG723" s="3" t="e">
        <f t="shared" si="345"/>
        <v>#REF!</v>
      </c>
      <c r="AH723" s="3">
        <f t="shared" si="346"/>
        <v>0</v>
      </c>
      <c r="AI723" s="3">
        <f t="shared" si="347"/>
        <v>0</v>
      </c>
      <c r="AJ723" s="3">
        <f t="shared" si="348"/>
        <v>0</v>
      </c>
      <c r="AL723" s="3">
        <f t="shared" si="349"/>
        <v>0</v>
      </c>
      <c r="AM723" s="3">
        <f t="shared" si="350"/>
        <v>0</v>
      </c>
      <c r="AN723" s="3">
        <f t="shared" si="351"/>
        <v>0</v>
      </c>
      <c r="AO723" s="3">
        <f t="shared" si="352"/>
        <v>0</v>
      </c>
      <c r="AP723" s="3">
        <f t="shared" si="353"/>
        <v>0</v>
      </c>
      <c r="AQ723" s="3">
        <f t="shared" si="354"/>
        <v>0</v>
      </c>
      <c r="AS723" s="3" t="e">
        <f t="shared" si="355"/>
        <v>#REF!</v>
      </c>
      <c r="AU723" s="3" t="e">
        <f t="shared" si="356"/>
        <v>#NAME?</v>
      </c>
      <c r="AW723" s="3">
        <f t="shared" si="357"/>
        <v>0</v>
      </c>
      <c r="AX723" s="3">
        <f t="shared" si="358"/>
        <v>0</v>
      </c>
      <c r="AY723" s="3">
        <f t="shared" si="359"/>
        <v>0</v>
      </c>
      <c r="AZ723" s="3">
        <f t="shared" si="360"/>
        <v>0</v>
      </c>
      <c r="BA723" s="3">
        <f t="shared" si="361"/>
        <v>0</v>
      </c>
      <c r="BB723" s="3">
        <f t="shared" si="362"/>
        <v>0</v>
      </c>
    </row>
    <row r="724" spans="2:54" x14ac:dyDescent="0.35">
      <c r="B724" s="14">
        <v>697</v>
      </c>
      <c r="C724" s="13"/>
      <c r="D724" s="13"/>
      <c r="E724" s="130"/>
      <c r="F724" s="130"/>
      <c r="G724" s="129" t="str">
        <f t="shared" si="330"/>
        <v/>
      </c>
      <c r="H724" s="128"/>
      <c r="I724" s="189"/>
      <c r="J724" s="128"/>
      <c r="K724" s="127"/>
      <c r="L724" s="127"/>
      <c r="M724" s="126"/>
      <c r="N724" s="7"/>
      <c r="O724" s="6"/>
      <c r="P724" s="6"/>
      <c r="Q724" s="125" t="str">
        <f t="shared" si="331"/>
        <v/>
      </c>
      <c r="R724" s="124" t="str">
        <f t="shared" si="332"/>
        <v/>
      </c>
      <c r="S724" s="123">
        <f t="shared" si="333"/>
        <v>0</v>
      </c>
      <c r="T724" s="122">
        <f t="shared" si="334"/>
        <v>0</v>
      </c>
      <c r="U724" s="123">
        <f t="shared" si="335"/>
        <v>0</v>
      </c>
      <c r="V724" s="122">
        <f t="shared" si="336"/>
        <v>0</v>
      </c>
      <c r="W724" s="123">
        <f t="shared" si="337"/>
        <v>0</v>
      </c>
      <c r="X724" s="122">
        <f t="shared" si="338"/>
        <v>0</v>
      </c>
      <c r="Y724" s="123">
        <f t="shared" si="339"/>
        <v>0</v>
      </c>
      <c r="Z724" s="122">
        <f t="shared" si="340"/>
        <v>0</v>
      </c>
      <c r="AA724" s="123">
        <f t="shared" si="341"/>
        <v>0</v>
      </c>
      <c r="AB724" s="122">
        <f t="shared" si="342"/>
        <v>0</v>
      </c>
      <c r="AD724" s="3" t="str">
        <f t="shared" si="343"/>
        <v>False</v>
      </c>
      <c r="AE724" s="3" t="str">
        <f t="shared" si="344"/>
        <v>true</v>
      </c>
      <c r="AF724" s="3" t="e">
        <f>VLOOKUP(C724,#REF!,2,FALSE)</f>
        <v>#REF!</v>
      </c>
      <c r="AG724" s="3" t="e">
        <f t="shared" si="345"/>
        <v>#REF!</v>
      </c>
      <c r="AH724" s="3">
        <f t="shared" si="346"/>
        <v>0</v>
      </c>
      <c r="AI724" s="3">
        <f t="shared" si="347"/>
        <v>0</v>
      </c>
      <c r="AJ724" s="3">
        <f t="shared" si="348"/>
        <v>0</v>
      </c>
      <c r="AL724" s="3">
        <f t="shared" si="349"/>
        <v>0</v>
      </c>
      <c r="AM724" s="3">
        <f t="shared" si="350"/>
        <v>0</v>
      </c>
      <c r="AN724" s="3">
        <f t="shared" si="351"/>
        <v>0</v>
      </c>
      <c r="AO724" s="3">
        <f t="shared" si="352"/>
        <v>0</v>
      </c>
      <c r="AP724" s="3">
        <f t="shared" si="353"/>
        <v>0</v>
      </c>
      <c r="AQ724" s="3">
        <f t="shared" si="354"/>
        <v>0</v>
      </c>
      <c r="AS724" s="3" t="e">
        <f t="shared" si="355"/>
        <v>#REF!</v>
      </c>
      <c r="AU724" s="3" t="e">
        <f t="shared" si="356"/>
        <v>#NAME?</v>
      </c>
      <c r="AW724" s="3">
        <f t="shared" si="357"/>
        <v>0</v>
      </c>
      <c r="AX724" s="3">
        <f t="shared" si="358"/>
        <v>0</v>
      </c>
      <c r="AY724" s="3">
        <f t="shared" si="359"/>
        <v>0</v>
      </c>
      <c r="AZ724" s="3">
        <f t="shared" si="360"/>
        <v>0</v>
      </c>
      <c r="BA724" s="3">
        <f t="shared" si="361"/>
        <v>0</v>
      </c>
      <c r="BB724" s="3">
        <f t="shared" si="362"/>
        <v>0</v>
      </c>
    </row>
    <row r="725" spans="2:54" x14ac:dyDescent="0.35">
      <c r="B725" s="14">
        <v>698</v>
      </c>
      <c r="C725" s="13"/>
      <c r="D725" s="13"/>
      <c r="E725" s="130"/>
      <c r="F725" s="130"/>
      <c r="G725" s="129" t="str">
        <f t="shared" si="330"/>
        <v/>
      </c>
      <c r="H725" s="128"/>
      <c r="I725" s="189"/>
      <c r="J725" s="128"/>
      <c r="K725" s="127"/>
      <c r="L725" s="127"/>
      <c r="M725" s="126"/>
      <c r="N725" s="7"/>
      <c r="O725" s="6"/>
      <c r="P725" s="6"/>
      <c r="Q725" s="125" t="str">
        <f t="shared" si="331"/>
        <v/>
      </c>
      <c r="R725" s="124" t="str">
        <f t="shared" si="332"/>
        <v/>
      </c>
      <c r="S725" s="123">
        <f t="shared" si="333"/>
        <v>0</v>
      </c>
      <c r="T725" s="122">
        <f t="shared" si="334"/>
        <v>0</v>
      </c>
      <c r="U725" s="123">
        <f t="shared" si="335"/>
        <v>0</v>
      </c>
      <c r="V725" s="122">
        <f t="shared" si="336"/>
        <v>0</v>
      </c>
      <c r="W725" s="123">
        <f t="shared" si="337"/>
        <v>0</v>
      </c>
      <c r="X725" s="122">
        <f t="shared" si="338"/>
        <v>0</v>
      </c>
      <c r="Y725" s="123">
        <f t="shared" si="339"/>
        <v>0</v>
      </c>
      <c r="Z725" s="122">
        <f t="shared" si="340"/>
        <v>0</v>
      </c>
      <c r="AA725" s="123">
        <f t="shared" si="341"/>
        <v>0</v>
      </c>
      <c r="AB725" s="122">
        <f t="shared" si="342"/>
        <v>0</v>
      </c>
      <c r="AD725" s="3" t="str">
        <f t="shared" si="343"/>
        <v>False</v>
      </c>
      <c r="AE725" s="3" t="str">
        <f t="shared" si="344"/>
        <v>true</v>
      </c>
      <c r="AF725" s="3" t="e">
        <f>VLOOKUP(C725,#REF!,2,FALSE)</f>
        <v>#REF!</v>
      </c>
      <c r="AG725" s="3" t="e">
        <f t="shared" si="345"/>
        <v>#REF!</v>
      </c>
      <c r="AH725" s="3">
        <f t="shared" si="346"/>
        <v>0</v>
      </c>
      <c r="AI725" s="3">
        <f t="shared" si="347"/>
        <v>0</v>
      </c>
      <c r="AJ725" s="3">
        <f t="shared" si="348"/>
        <v>0</v>
      </c>
      <c r="AL725" s="3">
        <f t="shared" si="349"/>
        <v>0</v>
      </c>
      <c r="AM725" s="3">
        <f t="shared" si="350"/>
        <v>0</v>
      </c>
      <c r="AN725" s="3">
        <f t="shared" si="351"/>
        <v>0</v>
      </c>
      <c r="AO725" s="3">
        <f t="shared" si="352"/>
        <v>0</v>
      </c>
      <c r="AP725" s="3">
        <f t="shared" si="353"/>
        <v>0</v>
      </c>
      <c r="AQ725" s="3">
        <f t="shared" si="354"/>
        <v>0</v>
      </c>
      <c r="AS725" s="3" t="e">
        <f t="shared" si="355"/>
        <v>#REF!</v>
      </c>
      <c r="AU725" s="3" t="e">
        <f t="shared" si="356"/>
        <v>#NAME?</v>
      </c>
      <c r="AW725" s="3">
        <f t="shared" si="357"/>
        <v>0</v>
      </c>
      <c r="AX725" s="3">
        <f t="shared" si="358"/>
        <v>0</v>
      </c>
      <c r="AY725" s="3">
        <f t="shared" si="359"/>
        <v>0</v>
      </c>
      <c r="AZ725" s="3">
        <f t="shared" si="360"/>
        <v>0</v>
      </c>
      <c r="BA725" s="3">
        <f t="shared" si="361"/>
        <v>0</v>
      </c>
      <c r="BB725" s="3">
        <f t="shared" si="362"/>
        <v>0</v>
      </c>
    </row>
    <row r="726" spans="2:54" x14ac:dyDescent="0.35">
      <c r="B726" s="14">
        <v>699</v>
      </c>
      <c r="C726" s="13"/>
      <c r="D726" s="13"/>
      <c r="E726" s="130"/>
      <c r="F726" s="130"/>
      <c r="G726" s="129" t="str">
        <f t="shared" si="330"/>
        <v/>
      </c>
      <c r="H726" s="128"/>
      <c r="I726" s="189"/>
      <c r="J726" s="128"/>
      <c r="K726" s="127"/>
      <c r="L726" s="127"/>
      <c r="M726" s="126"/>
      <c r="N726" s="7"/>
      <c r="O726" s="6"/>
      <c r="P726" s="6"/>
      <c r="Q726" s="125" t="str">
        <f t="shared" si="331"/>
        <v/>
      </c>
      <c r="R726" s="124" t="str">
        <f t="shared" si="332"/>
        <v/>
      </c>
      <c r="S726" s="123">
        <f t="shared" si="333"/>
        <v>0</v>
      </c>
      <c r="T726" s="122">
        <f t="shared" si="334"/>
        <v>0</v>
      </c>
      <c r="U726" s="123">
        <f t="shared" si="335"/>
        <v>0</v>
      </c>
      <c r="V726" s="122">
        <f t="shared" si="336"/>
        <v>0</v>
      </c>
      <c r="W726" s="123">
        <f t="shared" si="337"/>
        <v>0</v>
      </c>
      <c r="X726" s="122">
        <f t="shared" si="338"/>
        <v>0</v>
      </c>
      <c r="Y726" s="123">
        <f t="shared" si="339"/>
        <v>0</v>
      </c>
      <c r="Z726" s="122">
        <f t="shared" si="340"/>
        <v>0</v>
      </c>
      <c r="AA726" s="123">
        <f t="shared" si="341"/>
        <v>0</v>
      </c>
      <c r="AB726" s="122">
        <f t="shared" si="342"/>
        <v>0</v>
      </c>
      <c r="AD726" s="3" t="str">
        <f t="shared" si="343"/>
        <v>False</v>
      </c>
      <c r="AE726" s="3" t="str">
        <f t="shared" si="344"/>
        <v>true</v>
      </c>
      <c r="AF726" s="3" t="e">
        <f>VLOOKUP(C726,#REF!,2,FALSE)</f>
        <v>#REF!</v>
      </c>
      <c r="AG726" s="3" t="e">
        <f t="shared" si="345"/>
        <v>#REF!</v>
      </c>
      <c r="AH726" s="3">
        <f t="shared" si="346"/>
        <v>0</v>
      </c>
      <c r="AI726" s="3">
        <f t="shared" si="347"/>
        <v>0</v>
      </c>
      <c r="AJ726" s="3">
        <f t="shared" si="348"/>
        <v>0</v>
      </c>
      <c r="AL726" s="3">
        <f t="shared" si="349"/>
        <v>0</v>
      </c>
      <c r="AM726" s="3">
        <f t="shared" si="350"/>
        <v>0</v>
      </c>
      <c r="AN726" s="3">
        <f t="shared" si="351"/>
        <v>0</v>
      </c>
      <c r="AO726" s="3">
        <f t="shared" si="352"/>
        <v>0</v>
      </c>
      <c r="AP726" s="3">
        <f t="shared" si="353"/>
        <v>0</v>
      </c>
      <c r="AQ726" s="3">
        <f t="shared" si="354"/>
        <v>0</v>
      </c>
      <c r="AS726" s="3" t="e">
        <f t="shared" si="355"/>
        <v>#REF!</v>
      </c>
      <c r="AU726" s="3" t="e">
        <f t="shared" si="356"/>
        <v>#NAME?</v>
      </c>
      <c r="AW726" s="3">
        <f t="shared" si="357"/>
        <v>0</v>
      </c>
      <c r="AX726" s="3">
        <f t="shared" si="358"/>
        <v>0</v>
      </c>
      <c r="AY726" s="3">
        <f t="shared" si="359"/>
        <v>0</v>
      </c>
      <c r="AZ726" s="3">
        <f t="shared" si="360"/>
        <v>0</v>
      </c>
      <c r="BA726" s="3">
        <f t="shared" si="361"/>
        <v>0</v>
      </c>
      <c r="BB726" s="3">
        <f t="shared" si="362"/>
        <v>0</v>
      </c>
    </row>
    <row r="727" spans="2:54" x14ac:dyDescent="0.35">
      <c r="B727" s="14">
        <v>700</v>
      </c>
      <c r="C727" s="13"/>
      <c r="D727" s="13"/>
      <c r="E727" s="130"/>
      <c r="F727" s="130"/>
      <c r="G727" s="129" t="str">
        <f t="shared" si="330"/>
        <v/>
      </c>
      <c r="H727" s="128"/>
      <c r="I727" s="189"/>
      <c r="J727" s="128"/>
      <c r="K727" s="127"/>
      <c r="L727" s="127"/>
      <c r="M727" s="126"/>
      <c r="N727" s="7"/>
      <c r="O727" s="6"/>
      <c r="P727" s="6"/>
      <c r="Q727" s="125" t="str">
        <f t="shared" si="331"/>
        <v/>
      </c>
      <c r="R727" s="124" t="str">
        <f t="shared" si="332"/>
        <v/>
      </c>
      <c r="S727" s="123">
        <f t="shared" si="333"/>
        <v>0</v>
      </c>
      <c r="T727" s="122">
        <f t="shared" si="334"/>
        <v>0</v>
      </c>
      <c r="U727" s="123">
        <f t="shared" si="335"/>
        <v>0</v>
      </c>
      <c r="V727" s="122">
        <f t="shared" si="336"/>
        <v>0</v>
      </c>
      <c r="W727" s="123">
        <f t="shared" si="337"/>
        <v>0</v>
      </c>
      <c r="X727" s="122">
        <f t="shared" si="338"/>
        <v>0</v>
      </c>
      <c r="Y727" s="123">
        <f t="shared" si="339"/>
        <v>0</v>
      </c>
      <c r="Z727" s="122">
        <f t="shared" si="340"/>
        <v>0</v>
      </c>
      <c r="AA727" s="123">
        <f t="shared" si="341"/>
        <v>0</v>
      </c>
      <c r="AB727" s="122">
        <f t="shared" si="342"/>
        <v>0</v>
      </c>
      <c r="AD727" s="3" t="str">
        <f t="shared" si="343"/>
        <v>False</v>
      </c>
      <c r="AE727" s="3" t="str">
        <f t="shared" si="344"/>
        <v>true</v>
      </c>
      <c r="AF727" s="3" t="e">
        <f>VLOOKUP(C727,#REF!,2,FALSE)</f>
        <v>#REF!</v>
      </c>
      <c r="AG727" s="3" t="e">
        <f t="shared" si="345"/>
        <v>#REF!</v>
      </c>
      <c r="AH727" s="3">
        <f t="shared" si="346"/>
        <v>0</v>
      </c>
      <c r="AI727" s="3">
        <f t="shared" si="347"/>
        <v>0</v>
      </c>
      <c r="AJ727" s="3">
        <f t="shared" si="348"/>
        <v>0</v>
      </c>
      <c r="AL727" s="3">
        <f t="shared" si="349"/>
        <v>0</v>
      </c>
      <c r="AM727" s="3">
        <f t="shared" si="350"/>
        <v>0</v>
      </c>
      <c r="AN727" s="3">
        <f t="shared" si="351"/>
        <v>0</v>
      </c>
      <c r="AO727" s="3">
        <f t="shared" si="352"/>
        <v>0</v>
      </c>
      <c r="AP727" s="3">
        <f t="shared" si="353"/>
        <v>0</v>
      </c>
      <c r="AQ727" s="3">
        <f t="shared" si="354"/>
        <v>0</v>
      </c>
      <c r="AS727" s="3" t="e">
        <f t="shared" si="355"/>
        <v>#REF!</v>
      </c>
      <c r="AU727" s="3" t="e">
        <f t="shared" si="356"/>
        <v>#NAME?</v>
      </c>
      <c r="AW727" s="3">
        <f t="shared" si="357"/>
        <v>0</v>
      </c>
      <c r="AX727" s="3">
        <f t="shared" si="358"/>
        <v>0</v>
      </c>
      <c r="AY727" s="3">
        <f t="shared" si="359"/>
        <v>0</v>
      </c>
      <c r="AZ727" s="3">
        <f t="shared" si="360"/>
        <v>0</v>
      </c>
      <c r="BA727" s="3">
        <f t="shared" si="361"/>
        <v>0</v>
      </c>
      <c r="BB727" s="3">
        <f t="shared" si="362"/>
        <v>0</v>
      </c>
    </row>
    <row r="728" spans="2:54" x14ac:dyDescent="0.35">
      <c r="B728" s="14">
        <v>701</v>
      </c>
      <c r="C728" s="13"/>
      <c r="D728" s="13"/>
      <c r="E728" s="130"/>
      <c r="F728" s="130"/>
      <c r="G728" s="129" t="str">
        <f t="shared" si="330"/>
        <v/>
      </c>
      <c r="H728" s="128"/>
      <c r="I728" s="189"/>
      <c r="J728" s="128"/>
      <c r="K728" s="127"/>
      <c r="L728" s="127"/>
      <c r="M728" s="126"/>
      <c r="N728" s="7"/>
      <c r="O728" s="6"/>
      <c r="P728" s="6"/>
      <c r="Q728" s="125" t="str">
        <f t="shared" si="331"/>
        <v/>
      </c>
      <c r="R728" s="124" t="str">
        <f t="shared" si="332"/>
        <v/>
      </c>
      <c r="S728" s="123">
        <f t="shared" si="333"/>
        <v>0</v>
      </c>
      <c r="T728" s="122">
        <f t="shared" si="334"/>
        <v>0</v>
      </c>
      <c r="U728" s="123">
        <f t="shared" si="335"/>
        <v>0</v>
      </c>
      <c r="V728" s="122">
        <f t="shared" si="336"/>
        <v>0</v>
      </c>
      <c r="W728" s="123">
        <f t="shared" si="337"/>
        <v>0</v>
      </c>
      <c r="X728" s="122">
        <f t="shared" si="338"/>
        <v>0</v>
      </c>
      <c r="Y728" s="123">
        <f t="shared" si="339"/>
        <v>0</v>
      </c>
      <c r="Z728" s="122">
        <f t="shared" si="340"/>
        <v>0</v>
      </c>
      <c r="AA728" s="123">
        <f t="shared" si="341"/>
        <v>0</v>
      </c>
      <c r="AB728" s="122">
        <f t="shared" si="342"/>
        <v>0</v>
      </c>
      <c r="AD728" s="3" t="str">
        <f t="shared" si="343"/>
        <v>False</v>
      </c>
      <c r="AE728" s="3" t="str">
        <f t="shared" si="344"/>
        <v>true</v>
      </c>
      <c r="AF728" s="3" t="e">
        <f>VLOOKUP(C728,#REF!,2,FALSE)</f>
        <v>#REF!</v>
      </c>
      <c r="AG728" s="3" t="e">
        <f t="shared" si="345"/>
        <v>#REF!</v>
      </c>
      <c r="AH728" s="3">
        <f t="shared" si="346"/>
        <v>0</v>
      </c>
      <c r="AI728" s="3">
        <f t="shared" si="347"/>
        <v>0</v>
      </c>
      <c r="AJ728" s="3">
        <f t="shared" si="348"/>
        <v>0</v>
      </c>
      <c r="AL728" s="3">
        <f t="shared" si="349"/>
        <v>0</v>
      </c>
      <c r="AM728" s="3">
        <f t="shared" si="350"/>
        <v>0</v>
      </c>
      <c r="AN728" s="3">
        <f t="shared" si="351"/>
        <v>0</v>
      </c>
      <c r="AO728" s="3">
        <f t="shared" si="352"/>
        <v>0</v>
      </c>
      <c r="AP728" s="3">
        <f t="shared" si="353"/>
        <v>0</v>
      </c>
      <c r="AQ728" s="3">
        <f t="shared" si="354"/>
        <v>0</v>
      </c>
      <c r="AS728" s="3" t="e">
        <f t="shared" si="355"/>
        <v>#REF!</v>
      </c>
      <c r="AU728" s="3" t="e">
        <f t="shared" si="356"/>
        <v>#NAME?</v>
      </c>
      <c r="AW728" s="3">
        <f t="shared" si="357"/>
        <v>0</v>
      </c>
      <c r="AX728" s="3">
        <f t="shared" si="358"/>
        <v>0</v>
      </c>
      <c r="AY728" s="3">
        <f t="shared" si="359"/>
        <v>0</v>
      </c>
      <c r="AZ728" s="3">
        <f t="shared" si="360"/>
        <v>0</v>
      </c>
      <c r="BA728" s="3">
        <f t="shared" si="361"/>
        <v>0</v>
      </c>
      <c r="BB728" s="3">
        <f t="shared" si="362"/>
        <v>0</v>
      </c>
    </row>
    <row r="729" spans="2:54" x14ac:dyDescent="0.35">
      <c r="B729" s="14">
        <v>702</v>
      </c>
      <c r="C729" s="13"/>
      <c r="D729" s="13"/>
      <c r="E729" s="130"/>
      <c r="F729" s="130"/>
      <c r="G729" s="129" t="str">
        <f t="shared" si="330"/>
        <v/>
      </c>
      <c r="H729" s="128"/>
      <c r="I729" s="189"/>
      <c r="J729" s="128"/>
      <c r="K729" s="127"/>
      <c r="L729" s="127"/>
      <c r="M729" s="126"/>
      <c r="N729" s="7"/>
      <c r="O729" s="6"/>
      <c r="P729" s="6"/>
      <c r="Q729" s="125" t="str">
        <f t="shared" si="331"/>
        <v/>
      </c>
      <c r="R729" s="124" t="str">
        <f t="shared" si="332"/>
        <v/>
      </c>
      <c r="S729" s="123">
        <f t="shared" si="333"/>
        <v>0</v>
      </c>
      <c r="T729" s="122">
        <f t="shared" si="334"/>
        <v>0</v>
      </c>
      <c r="U729" s="123">
        <f t="shared" si="335"/>
        <v>0</v>
      </c>
      <c r="V729" s="122">
        <f t="shared" si="336"/>
        <v>0</v>
      </c>
      <c r="W729" s="123">
        <f t="shared" si="337"/>
        <v>0</v>
      </c>
      <c r="X729" s="122">
        <f t="shared" si="338"/>
        <v>0</v>
      </c>
      <c r="Y729" s="123">
        <f t="shared" si="339"/>
        <v>0</v>
      </c>
      <c r="Z729" s="122">
        <f t="shared" si="340"/>
        <v>0</v>
      </c>
      <c r="AA729" s="123">
        <f t="shared" si="341"/>
        <v>0</v>
      </c>
      <c r="AB729" s="122">
        <f t="shared" si="342"/>
        <v>0</v>
      </c>
      <c r="AD729" s="3" t="str">
        <f t="shared" si="343"/>
        <v>False</v>
      </c>
      <c r="AE729" s="3" t="str">
        <f t="shared" si="344"/>
        <v>true</v>
      </c>
      <c r="AF729" s="3" t="e">
        <f>VLOOKUP(C729,#REF!,2,FALSE)</f>
        <v>#REF!</v>
      </c>
      <c r="AG729" s="3" t="e">
        <f t="shared" si="345"/>
        <v>#REF!</v>
      </c>
      <c r="AH729" s="3">
        <f t="shared" si="346"/>
        <v>0</v>
      </c>
      <c r="AI729" s="3">
        <f t="shared" si="347"/>
        <v>0</v>
      </c>
      <c r="AJ729" s="3">
        <f t="shared" si="348"/>
        <v>0</v>
      </c>
      <c r="AL729" s="3">
        <f t="shared" si="349"/>
        <v>0</v>
      </c>
      <c r="AM729" s="3">
        <f t="shared" si="350"/>
        <v>0</v>
      </c>
      <c r="AN729" s="3">
        <f t="shared" si="351"/>
        <v>0</v>
      </c>
      <c r="AO729" s="3">
        <f t="shared" si="352"/>
        <v>0</v>
      </c>
      <c r="AP729" s="3">
        <f t="shared" si="353"/>
        <v>0</v>
      </c>
      <c r="AQ729" s="3">
        <f t="shared" si="354"/>
        <v>0</v>
      </c>
      <c r="AS729" s="3" t="e">
        <f t="shared" si="355"/>
        <v>#REF!</v>
      </c>
      <c r="AU729" s="3" t="e">
        <f t="shared" si="356"/>
        <v>#NAME?</v>
      </c>
      <c r="AW729" s="3">
        <f t="shared" si="357"/>
        <v>0</v>
      </c>
      <c r="AX729" s="3">
        <f t="shared" si="358"/>
        <v>0</v>
      </c>
      <c r="AY729" s="3">
        <f t="shared" si="359"/>
        <v>0</v>
      </c>
      <c r="AZ729" s="3">
        <f t="shared" si="360"/>
        <v>0</v>
      </c>
      <c r="BA729" s="3">
        <f t="shared" si="361"/>
        <v>0</v>
      </c>
      <c r="BB729" s="3">
        <f t="shared" si="362"/>
        <v>0</v>
      </c>
    </row>
    <row r="730" spans="2:54" x14ac:dyDescent="0.35">
      <c r="B730" s="14">
        <v>703</v>
      </c>
      <c r="C730" s="13"/>
      <c r="D730" s="13"/>
      <c r="E730" s="130"/>
      <c r="F730" s="130"/>
      <c r="G730" s="129" t="str">
        <f t="shared" si="330"/>
        <v/>
      </c>
      <c r="H730" s="128"/>
      <c r="I730" s="189"/>
      <c r="J730" s="128"/>
      <c r="K730" s="127"/>
      <c r="L730" s="127"/>
      <c r="M730" s="126"/>
      <c r="N730" s="7"/>
      <c r="O730" s="6"/>
      <c r="P730" s="6"/>
      <c r="Q730" s="125" t="str">
        <f t="shared" si="331"/>
        <v/>
      </c>
      <c r="R730" s="124" t="str">
        <f t="shared" si="332"/>
        <v/>
      </c>
      <c r="S730" s="123">
        <f t="shared" si="333"/>
        <v>0</v>
      </c>
      <c r="T730" s="122">
        <f t="shared" si="334"/>
        <v>0</v>
      </c>
      <c r="U730" s="123">
        <f t="shared" si="335"/>
        <v>0</v>
      </c>
      <c r="V730" s="122">
        <f t="shared" si="336"/>
        <v>0</v>
      </c>
      <c r="W730" s="123">
        <f t="shared" si="337"/>
        <v>0</v>
      </c>
      <c r="X730" s="122">
        <f t="shared" si="338"/>
        <v>0</v>
      </c>
      <c r="Y730" s="123">
        <f t="shared" si="339"/>
        <v>0</v>
      </c>
      <c r="Z730" s="122">
        <f t="shared" si="340"/>
        <v>0</v>
      </c>
      <c r="AA730" s="123">
        <f t="shared" si="341"/>
        <v>0</v>
      </c>
      <c r="AB730" s="122">
        <f t="shared" si="342"/>
        <v>0</v>
      </c>
      <c r="AD730" s="3" t="str">
        <f t="shared" si="343"/>
        <v>False</v>
      </c>
      <c r="AE730" s="3" t="str">
        <f t="shared" si="344"/>
        <v>true</v>
      </c>
      <c r="AF730" s="3" t="e">
        <f>VLOOKUP(C730,#REF!,2,FALSE)</f>
        <v>#REF!</v>
      </c>
      <c r="AG730" s="3" t="e">
        <f t="shared" si="345"/>
        <v>#REF!</v>
      </c>
      <c r="AH730" s="3">
        <f t="shared" si="346"/>
        <v>0</v>
      </c>
      <c r="AI730" s="3">
        <f t="shared" si="347"/>
        <v>0</v>
      </c>
      <c r="AJ730" s="3">
        <f t="shared" si="348"/>
        <v>0</v>
      </c>
      <c r="AL730" s="3">
        <f t="shared" si="349"/>
        <v>0</v>
      </c>
      <c r="AM730" s="3">
        <f t="shared" si="350"/>
        <v>0</v>
      </c>
      <c r="AN730" s="3">
        <f t="shared" si="351"/>
        <v>0</v>
      </c>
      <c r="AO730" s="3">
        <f t="shared" si="352"/>
        <v>0</v>
      </c>
      <c r="AP730" s="3">
        <f t="shared" si="353"/>
        <v>0</v>
      </c>
      <c r="AQ730" s="3">
        <f t="shared" si="354"/>
        <v>0</v>
      </c>
      <c r="AS730" s="3" t="e">
        <f t="shared" si="355"/>
        <v>#REF!</v>
      </c>
      <c r="AU730" s="3" t="e">
        <f t="shared" si="356"/>
        <v>#NAME?</v>
      </c>
      <c r="AW730" s="3">
        <f t="shared" si="357"/>
        <v>0</v>
      </c>
      <c r="AX730" s="3">
        <f t="shared" si="358"/>
        <v>0</v>
      </c>
      <c r="AY730" s="3">
        <f t="shared" si="359"/>
        <v>0</v>
      </c>
      <c r="AZ730" s="3">
        <f t="shared" si="360"/>
        <v>0</v>
      </c>
      <c r="BA730" s="3">
        <f t="shared" si="361"/>
        <v>0</v>
      </c>
      <c r="BB730" s="3">
        <f t="shared" si="362"/>
        <v>0</v>
      </c>
    </row>
    <row r="731" spans="2:54" x14ac:dyDescent="0.35">
      <c r="B731" s="14">
        <v>704</v>
      </c>
      <c r="C731" s="13"/>
      <c r="D731" s="13"/>
      <c r="E731" s="130"/>
      <c r="F731" s="130"/>
      <c r="G731" s="129" t="str">
        <f t="shared" si="330"/>
        <v/>
      </c>
      <c r="H731" s="128"/>
      <c r="I731" s="189"/>
      <c r="J731" s="128"/>
      <c r="K731" s="127"/>
      <c r="L731" s="127"/>
      <c r="M731" s="126"/>
      <c r="N731" s="7"/>
      <c r="O731" s="6"/>
      <c r="P731" s="6"/>
      <c r="Q731" s="125" t="str">
        <f t="shared" si="331"/>
        <v/>
      </c>
      <c r="R731" s="124" t="str">
        <f t="shared" si="332"/>
        <v/>
      </c>
      <c r="S731" s="123">
        <f t="shared" si="333"/>
        <v>0</v>
      </c>
      <c r="T731" s="122">
        <f t="shared" si="334"/>
        <v>0</v>
      </c>
      <c r="U731" s="123">
        <f t="shared" si="335"/>
        <v>0</v>
      </c>
      <c r="V731" s="122">
        <f t="shared" si="336"/>
        <v>0</v>
      </c>
      <c r="W731" s="123">
        <f t="shared" si="337"/>
        <v>0</v>
      </c>
      <c r="X731" s="122">
        <f t="shared" si="338"/>
        <v>0</v>
      </c>
      <c r="Y731" s="123">
        <f t="shared" si="339"/>
        <v>0</v>
      </c>
      <c r="Z731" s="122">
        <f t="shared" si="340"/>
        <v>0</v>
      </c>
      <c r="AA731" s="123">
        <f t="shared" si="341"/>
        <v>0</v>
      </c>
      <c r="AB731" s="122">
        <f t="shared" si="342"/>
        <v>0</v>
      </c>
      <c r="AD731" s="3" t="str">
        <f t="shared" si="343"/>
        <v>False</v>
      </c>
      <c r="AE731" s="3" t="str">
        <f t="shared" si="344"/>
        <v>true</v>
      </c>
      <c r="AF731" s="3" t="e">
        <f>VLOOKUP(C731,#REF!,2,FALSE)</f>
        <v>#REF!</v>
      </c>
      <c r="AG731" s="3" t="e">
        <f t="shared" si="345"/>
        <v>#REF!</v>
      </c>
      <c r="AH731" s="3">
        <f t="shared" si="346"/>
        <v>0</v>
      </c>
      <c r="AI731" s="3">
        <f t="shared" si="347"/>
        <v>0</v>
      </c>
      <c r="AJ731" s="3">
        <f t="shared" si="348"/>
        <v>0</v>
      </c>
      <c r="AL731" s="3">
        <f t="shared" si="349"/>
        <v>0</v>
      </c>
      <c r="AM731" s="3">
        <f t="shared" si="350"/>
        <v>0</v>
      </c>
      <c r="AN731" s="3">
        <f t="shared" si="351"/>
        <v>0</v>
      </c>
      <c r="AO731" s="3">
        <f t="shared" si="352"/>
        <v>0</v>
      </c>
      <c r="AP731" s="3">
        <f t="shared" si="353"/>
        <v>0</v>
      </c>
      <c r="AQ731" s="3">
        <f t="shared" si="354"/>
        <v>0</v>
      </c>
      <c r="AS731" s="3" t="e">
        <f t="shared" si="355"/>
        <v>#REF!</v>
      </c>
      <c r="AU731" s="3" t="e">
        <f t="shared" si="356"/>
        <v>#NAME?</v>
      </c>
      <c r="AW731" s="3">
        <f t="shared" si="357"/>
        <v>0</v>
      </c>
      <c r="AX731" s="3">
        <f t="shared" si="358"/>
        <v>0</v>
      </c>
      <c r="AY731" s="3">
        <f t="shared" si="359"/>
        <v>0</v>
      </c>
      <c r="AZ731" s="3">
        <f t="shared" si="360"/>
        <v>0</v>
      </c>
      <c r="BA731" s="3">
        <f t="shared" si="361"/>
        <v>0</v>
      </c>
      <c r="BB731" s="3">
        <f t="shared" si="362"/>
        <v>0</v>
      </c>
    </row>
    <row r="732" spans="2:54" x14ac:dyDescent="0.35">
      <c r="B732" s="14">
        <v>705</v>
      </c>
      <c r="C732" s="13"/>
      <c r="D732" s="13"/>
      <c r="E732" s="130"/>
      <c r="F732" s="130"/>
      <c r="G732" s="129" t="str">
        <f t="shared" ref="G732:G795" si="363">IF(D732="","",IF(E732&lt;&gt;"",VLOOKUP(E732,Lookup_LOWCode,2,FALSE),VLOOKUP(D732,Lookup_ActualLOWCode,2,FALSE)))</f>
        <v/>
      </c>
      <c r="H732" s="128"/>
      <c r="I732" s="189"/>
      <c r="J732" s="128"/>
      <c r="K732" s="127"/>
      <c r="L732" s="127"/>
      <c r="M732" s="126"/>
      <c r="N732" s="7"/>
      <c r="O732" s="6"/>
      <c r="P732" s="6"/>
      <c r="Q732" s="125" t="str">
        <f t="shared" ref="Q732:Q795" si="364">IF(N732&lt;&gt;"",P732/N732,"")</f>
        <v/>
      </c>
      <c r="R732" s="124" t="str">
        <f t="shared" ref="R732:R795" si="365">IF(O732&lt;&gt;"",P732/O732,"")</f>
        <v/>
      </c>
      <c r="S732" s="123">
        <f t="shared" ref="S732:S795" si="366">IF($N732&lt;&gt;0,$N732,IF($O732&lt;&gt;0,$O732/VLOOKUP($G732,Lookup_MaterialLowCode,7,FALSE),0))</f>
        <v>0</v>
      </c>
      <c r="T732" s="122">
        <f t="shared" ref="T732:T795" si="367">IF($O732&lt;&gt;0,$O732,IF($N732&lt;&gt;0,$N732*VLOOKUP($G732,Lookup_MaterialLowCode,7,FALSE),0))</f>
        <v>0</v>
      </c>
      <c r="U732" s="123">
        <f t="shared" ref="U732:U795" si="368">IF(AE732="true",S732,0)</f>
        <v>0</v>
      </c>
      <c r="V732" s="122">
        <f t="shared" ref="V732:V795" si="369">IF(AE732="true",T732,0)</f>
        <v>0</v>
      </c>
      <c r="W732" s="123">
        <f t="shared" ref="W732:W795" si="370">IF(AE732="false",S732,0)</f>
        <v>0</v>
      </c>
      <c r="X732" s="122">
        <f t="shared" ref="X732:X795" si="371">IF(AE732="false",T732,0)</f>
        <v>0</v>
      </c>
      <c r="Y732" s="123">
        <f t="shared" ref="Y732:Y795" si="372">W732-(W732*L732)</f>
        <v>0</v>
      </c>
      <c r="Z732" s="122">
        <f t="shared" ref="Z732:Z795" si="373">X732-(X732*L732)</f>
        <v>0</v>
      </c>
      <c r="AA732" s="123">
        <f t="shared" ref="AA732:AA795" si="374">W732*L732</f>
        <v>0</v>
      </c>
      <c r="AB732" s="122">
        <f t="shared" ref="AB732:AB795" si="375">X732*L732</f>
        <v>0</v>
      </c>
      <c r="AD732" s="3" t="str">
        <f t="shared" ref="AD732:AD795" si="376">IF(G732="Specify LOW Code",IF(E732&lt;&gt;"","False","True"),"False")</f>
        <v>False</v>
      </c>
      <c r="AE732" s="3" t="str">
        <f t="shared" ref="AE732:AE795" si="377">IF(H732="Off-Site mixed","false",IF(H732="Off-Site segregated","false","true"))</f>
        <v>true</v>
      </c>
      <c r="AF732" s="3" t="e">
        <f>VLOOKUP(C732,#REF!,2,FALSE)</f>
        <v>#REF!</v>
      </c>
      <c r="AG732" s="3" t="e">
        <f t="shared" ref="AG732:AG795" si="378">AF732&amp;D732</f>
        <v>#REF!</v>
      </c>
      <c r="AH732" s="3">
        <f t="shared" ref="AH732:AH795" si="379">IF(AE732="true",0,VLOOKUP(J732,Lookup_MyDestinations,6,FALSE))</f>
        <v>0</v>
      </c>
      <c r="AI732" s="3">
        <f t="shared" ref="AI732:AI795" si="380">IF(AE732="true",0,VLOOKUP(J732,Lookup_MyDestinations,5,FALSE))</f>
        <v>0</v>
      </c>
      <c r="AJ732" s="3">
        <f t="shared" ref="AJ732:AJ795" si="381">IF(AE732="true", 0,VLOOKUP(J732,Lookup_MyDestinations,4,FALSE))</f>
        <v>0</v>
      </c>
      <c r="AL732" s="3">
        <f t="shared" ref="AL732:AL795" si="382">$AH732*$W732</f>
        <v>0</v>
      </c>
      <c r="AM732" s="3">
        <f t="shared" ref="AM732:AM795" si="383">$AH732*$X732</f>
        <v>0</v>
      </c>
      <c r="AN732" s="3">
        <f t="shared" ref="AN732:AN795" si="384">$AI732*$W732</f>
        <v>0</v>
      </c>
      <c r="AO732" s="3">
        <f t="shared" ref="AO732:AO795" si="385">$AI732*$X732</f>
        <v>0</v>
      </c>
      <c r="AP732" s="3">
        <f t="shared" ref="AP732:AP795" si="386">$AJ732*$W732</f>
        <v>0</v>
      </c>
      <c r="AQ732" s="3">
        <f t="shared" ref="AQ732:AQ795" si="387">$AJ732*$X732</f>
        <v>0</v>
      </c>
      <c r="AS732" s="3" t="e">
        <f t="shared" ref="AS732:AS795" si="388">AF732&amp;G732</f>
        <v>#REF!</v>
      </c>
      <c r="AU732" s="3" t="e">
        <f t="shared" ref="AU732:AU795" si="389">VLOOKUP(D732,Lookup_WasteStreamLOWCode,4,FALSE)</f>
        <v>#NAME?</v>
      </c>
      <c r="AW732" s="3">
        <f t="shared" ref="AW732:AW795" si="390">IF(H732="On-site recovery",S732,0)</f>
        <v>0</v>
      </c>
      <c r="AX732" s="3">
        <f t="shared" ref="AX732:AX795" si="391">IF(H732="On-site recovery",T732,0)</f>
        <v>0</v>
      </c>
      <c r="AY732" s="3">
        <f t="shared" ref="AY732:AY795" si="392">IF(H732="On-site recycled",S732,0)</f>
        <v>0</v>
      </c>
      <c r="AZ732" s="3">
        <f t="shared" ref="AZ732:AZ795" si="393">IF(H732="On-site recycled",T732,0)</f>
        <v>0</v>
      </c>
      <c r="BA732" s="3">
        <f t="shared" ref="BA732:BA795" si="394">IF(H732="On-site re-use",S732,0)</f>
        <v>0</v>
      </c>
      <c r="BB732" s="3">
        <f t="shared" ref="BB732:BB795" si="395">IF(H732="On-site re-use",T732,0)</f>
        <v>0</v>
      </c>
    </row>
    <row r="733" spans="2:54" x14ac:dyDescent="0.35">
      <c r="B733" s="14">
        <v>706</v>
      </c>
      <c r="C733" s="13"/>
      <c r="D733" s="13"/>
      <c r="E733" s="130"/>
      <c r="F733" s="130"/>
      <c r="G733" s="129" t="str">
        <f t="shared" si="363"/>
        <v/>
      </c>
      <c r="H733" s="128"/>
      <c r="I733" s="189"/>
      <c r="J733" s="128"/>
      <c r="K733" s="127"/>
      <c r="L733" s="127"/>
      <c r="M733" s="126"/>
      <c r="N733" s="7"/>
      <c r="O733" s="6"/>
      <c r="P733" s="6"/>
      <c r="Q733" s="125" t="str">
        <f t="shared" si="364"/>
        <v/>
      </c>
      <c r="R733" s="124" t="str">
        <f t="shared" si="365"/>
        <v/>
      </c>
      <c r="S733" s="123">
        <f t="shared" si="366"/>
        <v>0</v>
      </c>
      <c r="T733" s="122">
        <f t="shared" si="367"/>
        <v>0</v>
      </c>
      <c r="U733" s="123">
        <f t="shared" si="368"/>
        <v>0</v>
      </c>
      <c r="V733" s="122">
        <f t="shared" si="369"/>
        <v>0</v>
      </c>
      <c r="W733" s="123">
        <f t="shared" si="370"/>
        <v>0</v>
      </c>
      <c r="X733" s="122">
        <f t="shared" si="371"/>
        <v>0</v>
      </c>
      <c r="Y733" s="123">
        <f t="shared" si="372"/>
        <v>0</v>
      </c>
      <c r="Z733" s="122">
        <f t="shared" si="373"/>
        <v>0</v>
      </c>
      <c r="AA733" s="123">
        <f t="shared" si="374"/>
        <v>0</v>
      </c>
      <c r="AB733" s="122">
        <f t="shared" si="375"/>
        <v>0</v>
      </c>
      <c r="AD733" s="3" t="str">
        <f t="shared" si="376"/>
        <v>False</v>
      </c>
      <c r="AE733" s="3" t="str">
        <f t="shared" si="377"/>
        <v>true</v>
      </c>
      <c r="AF733" s="3" t="e">
        <f>VLOOKUP(C733,#REF!,2,FALSE)</f>
        <v>#REF!</v>
      </c>
      <c r="AG733" s="3" t="e">
        <f t="shared" si="378"/>
        <v>#REF!</v>
      </c>
      <c r="AH733" s="3">
        <f t="shared" si="379"/>
        <v>0</v>
      </c>
      <c r="AI733" s="3">
        <f t="shared" si="380"/>
        <v>0</v>
      </c>
      <c r="AJ733" s="3">
        <f t="shared" si="381"/>
        <v>0</v>
      </c>
      <c r="AL733" s="3">
        <f t="shared" si="382"/>
        <v>0</v>
      </c>
      <c r="AM733" s="3">
        <f t="shared" si="383"/>
        <v>0</v>
      </c>
      <c r="AN733" s="3">
        <f t="shared" si="384"/>
        <v>0</v>
      </c>
      <c r="AO733" s="3">
        <f t="shared" si="385"/>
        <v>0</v>
      </c>
      <c r="AP733" s="3">
        <f t="shared" si="386"/>
        <v>0</v>
      </c>
      <c r="AQ733" s="3">
        <f t="shared" si="387"/>
        <v>0</v>
      </c>
      <c r="AS733" s="3" t="e">
        <f t="shared" si="388"/>
        <v>#REF!</v>
      </c>
      <c r="AU733" s="3" t="e">
        <f t="shared" si="389"/>
        <v>#NAME?</v>
      </c>
      <c r="AW733" s="3">
        <f t="shared" si="390"/>
        <v>0</v>
      </c>
      <c r="AX733" s="3">
        <f t="shared" si="391"/>
        <v>0</v>
      </c>
      <c r="AY733" s="3">
        <f t="shared" si="392"/>
        <v>0</v>
      </c>
      <c r="AZ733" s="3">
        <f t="shared" si="393"/>
        <v>0</v>
      </c>
      <c r="BA733" s="3">
        <f t="shared" si="394"/>
        <v>0</v>
      </c>
      <c r="BB733" s="3">
        <f t="shared" si="395"/>
        <v>0</v>
      </c>
    </row>
    <row r="734" spans="2:54" x14ac:dyDescent="0.35">
      <c r="B734" s="14">
        <v>707</v>
      </c>
      <c r="C734" s="13"/>
      <c r="D734" s="13"/>
      <c r="E734" s="130"/>
      <c r="F734" s="130"/>
      <c r="G734" s="129" t="str">
        <f t="shared" si="363"/>
        <v/>
      </c>
      <c r="H734" s="128"/>
      <c r="I734" s="189"/>
      <c r="J734" s="128"/>
      <c r="K734" s="127"/>
      <c r="L734" s="127"/>
      <c r="M734" s="126"/>
      <c r="N734" s="7"/>
      <c r="O734" s="6"/>
      <c r="P734" s="6"/>
      <c r="Q734" s="125" t="str">
        <f t="shared" si="364"/>
        <v/>
      </c>
      <c r="R734" s="124" t="str">
        <f t="shared" si="365"/>
        <v/>
      </c>
      <c r="S734" s="123">
        <f t="shared" si="366"/>
        <v>0</v>
      </c>
      <c r="T734" s="122">
        <f t="shared" si="367"/>
        <v>0</v>
      </c>
      <c r="U734" s="123">
        <f t="shared" si="368"/>
        <v>0</v>
      </c>
      <c r="V734" s="122">
        <f t="shared" si="369"/>
        <v>0</v>
      </c>
      <c r="W734" s="123">
        <f t="shared" si="370"/>
        <v>0</v>
      </c>
      <c r="X734" s="122">
        <f t="shared" si="371"/>
        <v>0</v>
      </c>
      <c r="Y734" s="123">
        <f t="shared" si="372"/>
        <v>0</v>
      </c>
      <c r="Z734" s="122">
        <f t="shared" si="373"/>
        <v>0</v>
      </c>
      <c r="AA734" s="123">
        <f t="shared" si="374"/>
        <v>0</v>
      </c>
      <c r="AB734" s="122">
        <f t="shared" si="375"/>
        <v>0</v>
      </c>
      <c r="AD734" s="3" t="str">
        <f t="shared" si="376"/>
        <v>False</v>
      </c>
      <c r="AE734" s="3" t="str">
        <f t="shared" si="377"/>
        <v>true</v>
      </c>
      <c r="AF734" s="3" t="e">
        <f>VLOOKUP(C734,#REF!,2,FALSE)</f>
        <v>#REF!</v>
      </c>
      <c r="AG734" s="3" t="e">
        <f t="shared" si="378"/>
        <v>#REF!</v>
      </c>
      <c r="AH734" s="3">
        <f t="shared" si="379"/>
        <v>0</v>
      </c>
      <c r="AI734" s="3">
        <f t="shared" si="380"/>
        <v>0</v>
      </c>
      <c r="AJ734" s="3">
        <f t="shared" si="381"/>
        <v>0</v>
      </c>
      <c r="AL734" s="3">
        <f t="shared" si="382"/>
        <v>0</v>
      </c>
      <c r="AM734" s="3">
        <f t="shared" si="383"/>
        <v>0</v>
      </c>
      <c r="AN734" s="3">
        <f t="shared" si="384"/>
        <v>0</v>
      </c>
      <c r="AO734" s="3">
        <f t="shared" si="385"/>
        <v>0</v>
      </c>
      <c r="AP734" s="3">
        <f t="shared" si="386"/>
        <v>0</v>
      </c>
      <c r="AQ734" s="3">
        <f t="shared" si="387"/>
        <v>0</v>
      </c>
      <c r="AS734" s="3" t="e">
        <f t="shared" si="388"/>
        <v>#REF!</v>
      </c>
      <c r="AU734" s="3" t="e">
        <f t="shared" si="389"/>
        <v>#NAME?</v>
      </c>
      <c r="AW734" s="3">
        <f t="shared" si="390"/>
        <v>0</v>
      </c>
      <c r="AX734" s="3">
        <f t="shared" si="391"/>
        <v>0</v>
      </c>
      <c r="AY734" s="3">
        <f t="shared" si="392"/>
        <v>0</v>
      </c>
      <c r="AZ734" s="3">
        <f t="shared" si="393"/>
        <v>0</v>
      </c>
      <c r="BA734" s="3">
        <f t="shared" si="394"/>
        <v>0</v>
      </c>
      <c r="BB734" s="3">
        <f t="shared" si="395"/>
        <v>0</v>
      </c>
    </row>
    <row r="735" spans="2:54" x14ac:dyDescent="0.35">
      <c r="B735" s="14">
        <v>708</v>
      </c>
      <c r="C735" s="13"/>
      <c r="D735" s="13"/>
      <c r="E735" s="130"/>
      <c r="F735" s="130"/>
      <c r="G735" s="129" t="str">
        <f t="shared" si="363"/>
        <v/>
      </c>
      <c r="H735" s="128"/>
      <c r="I735" s="189"/>
      <c r="J735" s="128"/>
      <c r="K735" s="127"/>
      <c r="L735" s="127"/>
      <c r="M735" s="126"/>
      <c r="N735" s="7"/>
      <c r="O735" s="6"/>
      <c r="P735" s="6"/>
      <c r="Q735" s="125" t="str">
        <f t="shared" si="364"/>
        <v/>
      </c>
      <c r="R735" s="124" t="str">
        <f t="shared" si="365"/>
        <v/>
      </c>
      <c r="S735" s="123">
        <f t="shared" si="366"/>
        <v>0</v>
      </c>
      <c r="T735" s="122">
        <f t="shared" si="367"/>
        <v>0</v>
      </c>
      <c r="U735" s="123">
        <f t="shared" si="368"/>
        <v>0</v>
      </c>
      <c r="V735" s="122">
        <f t="shared" si="369"/>
        <v>0</v>
      </c>
      <c r="W735" s="123">
        <f t="shared" si="370"/>
        <v>0</v>
      </c>
      <c r="X735" s="122">
        <f t="shared" si="371"/>
        <v>0</v>
      </c>
      <c r="Y735" s="123">
        <f t="shared" si="372"/>
        <v>0</v>
      </c>
      <c r="Z735" s="122">
        <f t="shared" si="373"/>
        <v>0</v>
      </c>
      <c r="AA735" s="123">
        <f t="shared" si="374"/>
        <v>0</v>
      </c>
      <c r="AB735" s="122">
        <f t="shared" si="375"/>
        <v>0</v>
      </c>
      <c r="AD735" s="3" t="str">
        <f t="shared" si="376"/>
        <v>False</v>
      </c>
      <c r="AE735" s="3" t="str">
        <f t="shared" si="377"/>
        <v>true</v>
      </c>
      <c r="AF735" s="3" t="e">
        <f>VLOOKUP(C735,#REF!,2,FALSE)</f>
        <v>#REF!</v>
      </c>
      <c r="AG735" s="3" t="e">
        <f t="shared" si="378"/>
        <v>#REF!</v>
      </c>
      <c r="AH735" s="3">
        <f t="shared" si="379"/>
        <v>0</v>
      </c>
      <c r="AI735" s="3">
        <f t="shared" si="380"/>
        <v>0</v>
      </c>
      <c r="AJ735" s="3">
        <f t="shared" si="381"/>
        <v>0</v>
      </c>
      <c r="AL735" s="3">
        <f t="shared" si="382"/>
        <v>0</v>
      </c>
      <c r="AM735" s="3">
        <f t="shared" si="383"/>
        <v>0</v>
      </c>
      <c r="AN735" s="3">
        <f t="shared" si="384"/>
        <v>0</v>
      </c>
      <c r="AO735" s="3">
        <f t="shared" si="385"/>
        <v>0</v>
      </c>
      <c r="AP735" s="3">
        <f t="shared" si="386"/>
        <v>0</v>
      </c>
      <c r="AQ735" s="3">
        <f t="shared" si="387"/>
        <v>0</v>
      </c>
      <c r="AS735" s="3" t="e">
        <f t="shared" si="388"/>
        <v>#REF!</v>
      </c>
      <c r="AU735" s="3" t="e">
        <f t="shared" si="389"/>
        <v>#NAME?</v>
      </c>
      <c r="AW735" s="3">
        <f t="shared" si="390"/>
        <v>0</v>
      </c>
      <c r="AX735" s="3">
        <f t="shared" si="391"/>
        <v>0</v>
      </c>
      <c r="AY735" s="3">
        <f t="shared" si="392"/>
        <v>0</v>
      </c>
      <c r="AZ735" s="3">
        <f t="shared" si="393"/>
        <v>0</v>
      </c>
      <c r="BA735" s="3">
        <f t="shared" si="394"/>
        <v>0</v>
      </c>
      <c r="BB735" s="3">
        <f t="shared" si="395"/>
        <v>0</v>
      </c>
    </row>
    <row r="736" spans="2:54" x14ac:dyDescent="0.35">
      <c r="B736" s="14">
        <v>709</v>
      </c>
      <c r="C736" s="13"/>
      <c r="D736" s="13"/>
      <c r="E736" s="130"/>
      <c r="F736" s="130"/>
      <c r="G736" s="129" t="str">
        <f t="shared" si="363"/>
        <v/>
      </c>
      <c r="H736" s="128"/>
      <c r="I736" s="189"/>
      <c r="J736" s="128"/>
      <c r="K736" s="127"/>
      <c r="L736" s="127"/>
      <c r="M736" s="126"/>
      <c r="N736" s="7"/>
      <c r="O736" s="6"/>
      <c r="P736" s="6"/>
      <c r="Q736" s="125" t="str">
        <f t="shared" si="364"/>
        <v/>
      </c>
      <c r="R736" s="124" t="str">
        <f t="shared" si="365"/>
        <v/>
      </c>
      <c r="S736" s="123">
        <f t="shared" si="366"/>
        <v>0</v>
      </c>
      <c r="T736" s="122">
        <f t="shared" si="367"/>
        <v>0</v>
      </c>
      <c r="U736" s="123">
        <f t="shared" si="368"/>
        <v>0</v>
      </c>
      <c r="V736" s="122">
        <f t="shared" si="369"/>
        <v>0</v>
      </c>
      <c r="W736" s="123">
        <f t="shared" si="370"/>
        <v>0</v>
      </c>
      <c r="X736" s="122">
        <f t="shared" si="371"/>
        <v>0</v>
      </c>
      <c r="Y736" s="123">
        <f t="shared" si="372"/>
        <v>0</v>
      </c>
      <c r="Z736" s="122">
        <f t="shared" si="373"/>
        <v>0</v>
      </c>
      <c r="AA736" s="123">
        <f t="shared" si="374"/>
        <v>0</v>
      </c>
      <c r="AB736" s="122">
        <f t="shared" si="375"/>
        <v>0</v>
      </c>
      <c r="AD736" s="3" t="str">
        <f t="shared" si="376"/>
        <v>False</v>
      </c>
      <c r="AE736" s="3" t="str">
        <f t="shared" si="377"/>
        <v>true</v>
      </c>
      <c r="AF736" s="3" t="e">
        <f>VLOOKUP(C736,#REF!,2,FALSE)</f>
        <v>#REF!</v>
      </c>
      <c r="AG736" s="3" t="e">
        <f t="shared" si="378"/>
        <v>#REF!</v>
      </c>
      <c r="AH736" s="3">
        <f t="shared" si="379"/>
        <v>0</v>
      </c>
      <c r="AI736" s="3">
        <f t="shared" si="380"/>
        <v>0</v>
      </c>
      <c r="AJ736" s="3">
        <f t="shared" si="381"/>
        <v>0</v>
      </c>
      <c r="AL736" s="3">
        <f t="shared" si="382"/>
        <v>0</v>
      </c>
      <c r="AM736" s="3">
        <f t="shared" si="383"/>
        <v>0</v>
      </c>
      <c r="AN736" s="3">
        <f t="shared" si="384"/>
        <v>0</v>
      </c>
      <c r="AO736" s="3">
        <f t="shared" si="385"/>
        <v>0</v>
      </c>
      <c r="AP736" s="3">
        <f t="shared" si="386"/>
        <v>0</v>
      </c>
      <c r="AQ736" s="3">
        <f t="shared" si="387"/>
        <v>0</v>
      </c>
      <c r="AS736" s="3" t="e">
        <f t="shared" si="388"/>
        <v>#REF!</v>
      </c>
      <c r="AU736" s="3" t="e">
        <f t="shared" si="389"/>
        <v>#NAME?</v>
      </c>
      <c r="AW736" s="3">
        <f t="shared" si="390"/>
        <v>0</v>
      </c>
      <c r="AX736" s="3">
        <f t="shared" si="391"/>
        <v>0</v>
      </c>
      <c r="AY736" s="3">
        <f t="shared" si="392"/>
        <v>0</v>
      </c>
      <c r="AZ736" s="3">
        <f t="shared" si="393"/>
        <v>0</v>
      </c>
      <c r="BA736" s="3">
        <f t="shared" si="394"/>
        <v>0</v>
      </c>
      <c r="BB736" s="3">
        <f t="shared" si="395"/>
        <v>0</v>
      </c>
    </row>
    <row r="737" spans="2:54" x14ac:dyDescent="0.35">
      <c r="B737" s="14">
        <v>710</v>
      </c>
      <c r="C737" s="13"/>
      <c r="D737" s="13"/>
      <c r="E737" s="130"/>
      <c r="F737" s="130"/>
      <c r="G737" s="129" t="str">
        <f t="shared" si="363"/>
        <v/>
      </c>
      <c r="H737" s="128"/>
      <c r="I737" s="189"/>
      <c r="J737" s="128"/>
      <c r="K737" s="127"/>
      <c r="L737" s="127"/>
      <c r="M737" s="126"/>
      <c r="N737" s="7"/>
      <c r="O737" s="6"/>
      <c r="P737" s="6"/>
      <c r="Q737" s="125" t="str">
        <f t="shared" si="364"/>
        <v/>
      </c>
      <c r="R737" s="124" t="str">
        <f t="shared" si="365"/>
        <v/>
      </c>
      <c r="S737" s="123">
        <f t="shared" si="366"/>
        <v>0</v>
      </c>
      <c r="T737" s="122">
        <f t="shared" si="367"/>
        <v>0</v>
      </c>
      <c r="U737" s="123">
        <f t="shared" si="368"/>
        <v>0</v>
      </c>
      <c r="V737" s="122">
        <f t="shared" si="369"/>
        <v>0</v>
      </c>
      <c r="W737" s="123">
        <f t="shared" si="370"/>
        <v>0</v>
      </c>
      <c r="X737" s="122">
        <f t="shared" si="371"/>
        <v>0</v>
      </c>
      <c r="Y737" s="123">
        <f t="shared" si="372"/>
        <v>0</v>
      </c>
      <c r="Z737" s="122">
        <f t="shared" si="373"/>
        <v>0</v>
      </c>
      <c r="AA737" s="123">
        <f t="shared" si="374"/>
        <v>0</v>
      </c>
      <c r="AB737" s="122">
        <f t="shared" si="375"/>
        <v>0</v>
      </c>
      <c r="AD737" s="3" t="str">
        <f t="shared" si="376"/>
        <v>False</v>
      </c>
      <c r="AE737" s="3" t="str">
        <f t="shared" si="377"/>
        <v>true</v>
      </c>
      <c r="AF737" s="3" t="e">
        <f>VLOOKUP(C737,#REF!,2,FALSE)</f>
        <v>#REF!</v>
      </c>
      <c r="AG737" s="3" t="e">
        <f t="shared" si="378"/>
        <v>#REF!</v>
      </c>
      <c r="AH737" s="3">
        <f t="shared" si="379"/>
        <v>0</v>
      </c>
      <c r="AI737" s="3">
        <f t="shared" si="380"/>
        <v>0</v>
      </c>
      <c r="AJ737" s="3">
        <f t="shared" si="381"/>
        <v>0</v>
      </c>
      <c r="AL737" s="3">
        <f t="shared" si="382"/>
        <v>0</v>
      </c>
      <c r="AM737" s="3">
        <f t="shared" si="383"/>
        <v>0</v>
      </c>
      <c r="AN737" s="3">
        <f t="shared" si="384"/>
        <v>0</v>
      </c>
      <c r="AO737" s="3">
        <f t="shared" si="385"/>
        <v>0</v>
      </c>
      <c r="AP737" s="3">
        <f t="shared" si="386"/>
        <v>0</v>
      </c>
      <c r="AQ737" s="3">
        <f t="shared" si="387"/>
        <v>0</v>
      </c>
      <c r="AS737" s="3" t="e">
        <f t="shared" si="388"/>
        <v>#REF!</v>
      </c>
      <c r="AU737" s="3" t="e">
        <f t="shared" si="389"/>
        <v>#NAME?</v>
      </c>
      <c r="AW737" s="3">
        <f t="shared" si="390"/>
        <v>0</v>
      </c>
      <c r="AX737" s="3">
        <f t="shared" si="391"/>
        <v>0</v>
      </c>
      <c r="AY737" s="3">
        <f t="shared" si="392"/>
        <v>0</v>
      </c>
      <c r="AZ737" s="3">
        <f t="shared" si="393"/>
        <v>0</v>
      </c>
      <c r="BA737" s="3">
        <f t="shared" si="394"/>
        <v>0</v>
      </c>
      <c r="BB737" s="3">
        <f t="shared" si="395"/>
        <v>0</v>
      </c>
    </row>
    <row r="738" spans="2:54" x14ac:dyDescent="0.35">
      <c r="B738" s="14">
        <v>711</v>
      </c>
      <c r="C738" s="13"/>
      <c r="D738" s="13"/>
      <c r="E738" s="130"/>
      <c r="F738" s="130"/>
      <c r="G738" s="129" t="str">
        <f t="shared" si="363"/>
        <v/>
      </c>
      <c r="H738" s="128"/>
      <c r="I738" s="189"/>
      <c r="J738" s="128"/>
      <c r="K738" s="127"/>
      <c r="L738" s="127"/>
      <c r="M738" s="126"/>
      <c r="N738" s="7"/>
      <c r="O738" s="6"/>
      <c r="P738" s="6"/>
      <c r="Q738" s="125" t="str">
        <f t="shared" si="364"/>
        <v/>
      </c>
      <c r="R738" s="124" t="str">
        <f t="shared" si="365"/>
        <v/>
      </c>
      <c r="S738" s="123">
        <f t="shared" si="366"/>
        <v>0</v>
      </c>
      <c r="T738" s="122">
        <f t="shared" si="367"/>
        <v>0</v>
      </c>
      <c r="U738" s="123">
        <f t="shared" si="368"/>
        <v>0</v>
      </c>
      <c r="V738" s="122">
        <f t="shared" si="369"/>
        <v>0</v>
      </c>
      <c r="W738" s="123">
        <f t="shared" si="370"/>
        <v>0</v>
      </c>
      <c r="X738" s="122">
        <f t="shared" si="371"/>
        <v>0</v>
      </c>
      <c r="Y738" s="123">
        <f t="shared" si="372"/>
        <v>0</v>
      </c>
      <c r="Z738" s="122">
        <f t="shared" si="373"/>
        <v>0</v>
      </c>
      <c r="AA738" s="123">
        <f t="shared" si="374"/>
        <v>0</v>
      </c>
      <c r="AB738" s="122">
        <f t="shared" si="375"/>
        <v>0</v>
      </c>
      <c r="AD738" s="3" t="str">
        <f t="shared" si="376"/>
        <v>False</v>
      </c>
      <c r="AE738" s="3" t="str">
        <f t="shared" si="377"/>
        <v>true</v>
      </c>
      <c r="AF738" s="3" t="e">
        <f>VLOOKUP(C738,#REF!,2,FALSE)</f>
        <v>#REF!</v>
      </c>
      <c r="AG738" s="3" t="e">
        <f t="shared" si="378"/>
        <v>#REF!</v>
      </c>
      <c r="AH738" s="3">
        <f t="shared" si="379"/>
        <v>0</v>
      </c>
      <c r="AI738" s="3">
        <f t="shared" si="380"/>
        <v>0</v>
      </c>
      <c r="AJ738" s="3">
        <f t="shared" si="381"/>
        <v>0</v>
      </c>
      <c r="AL738" s="3">
        <f t="shared" si="382"/>
        <v>0</v>
      </c>
      <c r="AM738" s="3">
        <f t="shared" si="383"/>
        <v>0</v>
      </c>
      <c r="AN738" s="3">
        <f t="shared" si="384"/>
        <v>0</v>
      </c>
      <c r="AO738" s="3">
        <f t="shared" si="385"/>
        <v>0</v>
      </c>
      <c r="AP738" s="3">
        <f t="shared" si="386"/>
        <v>0</v>
      </c>
      <c r="AQ738" s="3">
        <f t="shared" si="387"/>
        <v>0</v>
      </c>
      <c r="AS738" s="3" t="e">
        <f t="shared" si="388"/>
        <v>#REF!</v>
      </c>
      <c r="AU738" s="3" t="e">
        <f t="shared" si="389"/>
        <v>#NAME?</v>
      </c>
      <c r="AW738" s="3">
        <f t="shared" si="390"/>
        <v>0</v>
      </c>
      <c r="AX738" s="3">
        <f t="shared" si="391"/>
        <v>0</v>
      </c>
      <c r="AY738" s="3">
        <f t="shared" si="392"/>
        <v>0</v>
      </c>
      <c r="AZ738" s="3">
        <f t="shared" si="393"/>
        <v>0</v>
      </c>
      <c r="BA738" s="3">
        <f t="shared" si="394"/>
        <v>0</v>
      </c>
      <c r="BB738" s="3">
        <f t="shared" si="395"/>
        <v>0</v>
      </c>
    </row>
    <row r="739" spans="2:54" x14ac:dyDescent="0.35">
      <c r="B739" s="14">
        <v>712</v>
      </c>
      <c r="C739" s="13"/>
      <c r="D739" s="13"/>
      <c r="E739" s="130"/>
      <c r="F739" s="130"/>
      <c r="G739" s="129" t="str">
        <f t="shared" si="363"/>
        <v/>
      </c>
      <c r="H739" s="128"/>
      <c r="I739" s="189"/>
      <c r="J739" s="128"/>
      <c r="K739" s="127"/>
      <c r="L739" s="127"/>
      <c r="M739" s="126"/>
      <c r="N739" s="7"/>
      <c r="O739" s="6"/>
      <c r="P739" s="6"/>
      <c r="Q739" s="125" t="str">
        <f t="shared" si="364"/>
        <v/>
      </c>
      <c r="R739" s="124" t="str">
        <f t="shared" si="365"/>
        <v/>
      </c>
      <c r="S739" s="123">
        <f t="shared" si="366"/>
        <v>0</v>
      </c>
      <c r="T739" s="122">
        <f t="shared" si="367"/>
        <v>0</v>
      </c>
      <c r="U739" s="123">
        <f t="shared" si="368"/>
        <v>0</v>
      </c>
      <c r="V739" s="122">
        <f t="shared" si="369"/>
        <v>0</v>
      </c>
      <c r="W739" s="123">
        <f t="shared" si="370"/>
        <v>0</v>
      </c>
      <c r="X739" s="122">
        <f t="shared" si="371"/>
        <v>0</v>
      </c>
      <c r="Y739" s="123">
        <f t="shared" si="372"/>
        <v>0</v>
      </c>
      <c r="Z739" s="122">
        <f t="shared" si="373"/>
        <v>0</v>
      </c>
      <c r="AA739" s="123">
        <f t="shared" si="374"/>
        <v>0</v>
      </c>
      <c r="AB739" s="122">
        <f t="shared" si="375"/>
        <v>0</v>
      </c>
      <c r="AD739" s="3" t="str">
        <f t="shared" si="376"/>
        <v>False</v>
      </c>
      <c r="AE739" s="3" t="str">
        <f t="shared" si="377"/>
        <v>true</v>
      </c>
      <c r="AF739" s="3" t="e">
        <f>VLOOKUP(C739,#REF!,2,FALSE)</f>
        <v>#REF!</v>
      </c>
      <c r="AG739" s="3" t="e">
        <f t="shared" si="378"/>
        <v>#REF!</v>
      </c>
      <c r="AH739" s="3">
        <f t="shared" si="379"/>
        <v>0</v>
      </c>
      <c r="AI739" s="3">
        <f t="shared" si="380"/>
        <v>0</v>
      </c>
      <c r="AJ739" s="3">
        <f t="shared" si="381"/>
        <v>0</v>
      </c>
      <c r="AL739" s="3">
        <f t="shared" si="382"/>
        <v>0</v>
      </c>
      <c r="AM739" s="3">
        <f t="shared" si="383"/>
        <v>0</v>
      </c>
      <c r="AN739" s="3">
        <f t="shared" si="384"/>
        <v>0</v>
      </c>
      <c r="AO739" s="3">
        <f t="shared" si="385"/>
        <v>0</v>
      </c>
      <c r="AP739" s="3">
        <f t="shared" si="386"/>
        <v>0</v>
      </c>
      <c r="AQ739" s="3">
        <f t="shared" si="387"/>
        <v>0</v>
      </c>
      <c r="AS739" s="3" t="e">
        <f t="shared" si="388"/>
        <v>#REF!</v>
      </c>
      <c r="AU739" s="3" t="e">
        <f t="shared" si="389"/>
        <v>#NAME?</v>
      </c>
      <c r="AW739" s="3">
        <f t="shared" si="390"/>
        <v>0</v>
      </c>
      <c r="AX739" s="3">
        <f t="shared" si="391"/>
        <v>0</v>
      </c>
      <c r="AY739" s="3">
        <f t="shared" si="392"/>
        <v>0</v>
      </c>
      <c r="AZ739" s="3">
        <f t="shared" si="393"/>
        <v>0</v>
      </c>
      <c r="BA739" s="3">
        <f t="shared" si="394"/>
        <v>0</v>
      </c>
      <c r="BB739" s="3">
        <f t="shared" si="395"/>
        <v>0</v>
      </c>
    </row>
    <row r="740" spans="2:54" x14ac:dyDescent="0.35">
      <c r="B740" s="14">
        <v>713</v>
      </c>
      <c r="C740" s="13"/>
      <c r="D740" s="13"/>
      <c r="E740" s="130"/>
      <c r="F740" s="130"/>
      <c r="G740" s="129" t="str">
        <f t="shared" si="363"/>
        <v/>
      </c>
      <c r="H740" s="128"/>
      <c r="I740" s="189"/>
      <c r="J740" s="128"/>
      <c r="K740" s="127"/>
      <c r="L740" s="127"/>
      <c r="M740" s="126"/>
      <c r="N740" s="7"/>
      <c r="O740" s="6"/>
      <c r="P740" s="6"/>
      <c r="Q740" s="125" t="str">
        <f t="shared" si="364"/>
        <v/>
      </c>
      <c r="R740" s="124" t="str">
        <f t="shared" si="365"/>
        <v/>
      </c>
      <c r="S740" s="123">
        <f t="shared" si="366"/>
        <v>0</v>
      </c>
      <c r="T740" s="122">
        <f t="shared" si="367"/>
        <v>0</v>
      </c>
      <c r="U740" s="123">
        <f t="shared" si="368"/>
        <v>0</v>
      </c>
      <c r="V740" s="122">
        <f t="shared" si="369"/>
        <v>0</v>
      </c>
      <c r="W740" s="123">
        <f t="shared" si="370"/>
        <v>0</v>
      </c>
      <c r="X740" s="122">
        <f t="shared" si="371"/>
        <v>0</v>
      </c>
      <c r="Y740" s="123">
        <f t="shared" si="372"/>
        <v>0</v>
      </c>
      <c r="Z740" s="122">
        <f t="shared" si="373"/>
        <v>0</v>
      </c>
      <c r="AA740" s="123">
        <f t="shared" si="374"/>
        <v>0</v>
      </c>
      <c r="AB740" s="122">
        <f t="shared" si="375"/>
        <v>0</v>
      </c>
      <c r="AD740" s="3" t="str">
        <f t="shared" si="376"/>
        <v>False</v>
      </c>
      <c r="AE740" s="3" t="str">
        <f t="shared" si="377"/>
        <v>true</v>
      </c>
      <c r="AF740" s="3" t="e">
        <f>VLOOKUP(C740,#REF!,2,FALSE)</f>
        <v>#REF!</v>
      </c>
      <c r="AG740" s="3" t="e">
        <f t="shared" si="378"/>
        <v>#REF!</v>
      </c>
      <c r="AH740" s="3">
        <f t="shared" si="379"/>
        <v>0</v>
      </c>
      <c r="AI740" s="3">
        <f t="shared" si="380"/>
        <v>0</v>
      </c>
      <c r="AJ740" s="3">
        <f t="shared" si="381"/>
        <v>0</v>
      </c>
      <c r="AL740" s="3">
        <f t="shared" si="382"/>
        <v>0</v>
      </c>
      <c r="AM740" s="3">
        <f t="shared" si="383"/>
        <v>0</v>
      </c>
      <c r="AN740" s="3">
        <f t="shared" si="384"/>
        <v>0</v>
      </c>
      <c r="AO740" s="3">
        <f t="shared" si="385"/>
        <v>0</v>
      </c>
      <c r="AP740" s="3">
        <f t="shared" si="386"/>
        <v>0</v>
      </c>
      <c r="AQ740" s="3">
        <f t="shared" si="387"/>
        <v>0</v>
      </c>
      <c r="AS740" s="3" t="e">
        <f t="shared" si="388"/>
        <v>#REF!</v>
      </c>
      <c r="AU740" s="3" t="e">
        <f t="shared" si="389"/>
        <v>#NAME?</v>
      </c>
      <c r="AW740" s="3">
        <f t="shared" si="390"/>
        <v>0</v>
      </c>
      <c r="AX740" s="3">
        <f t="shared" si="391"/>
        <v>0</v>
      </c>
      <c r="AY740" s="3">
        <f t="shared" si="392"/>
        <v>0</v>
      </c>
      <c r="AZ740" s="3">
        <f t="shared" si="393"/>
        <v>0</v>
      </c>
      <c r="BA740" s="3">
        <f t="shared" si="394"/>
        <v>0</v>
      </c>
      <c r="BB740" s="3">
        <f t="shared" si="395"/>
        <v>0</v>
      </c>
    </row>
    <row r="741" spans="2:54" x14ac:dyDescent="0.35">
      <c r="B741" s="14">
        <v>714</v>
      </c>
      <c r="C741" s="13"/>
      <c r="D741" s="13"/>
      <c r="E741" s="130"/>
      <c r="F741" s="130"/>
      <c r="G741" s="129" t="str">
        <f t="shared" si="363"/>
        <v/>
      </c>
      <c r="H741" s="128"/>
      <c r="I741" s="189"/>
      <c r="J741" s="128"/>
      <c r="K741" s="127"/>
      <c r="L741" s="127"/>
      <c r="M741" s="126"/>
      <c r="N741" s="7"/>
      <c r="O741" s="6"/>
      <c r="P741" s="6"/>
      <c r="Q741" s="125" t="str">
        <f t="shared" si="364"/>
        <v/>
      </c>
      <c r="R741" s="124" t="str">
        <f t="shared" si="365"/>
        <v/>
      </c>
      <c r="S741" s="123">
        <f t="shared" si="366"/>
        <v>0</v>
      </c>
      <c r="T741" s="122">
        <f t="shared" si="367"/>
        <v>0</v>
      </c>
      <c r="U741" s="123">
        <f t="shared" si="368"/>
        <v>0</v>
      </c>
      <c r="V741" s="122">
        <f t="shared" si="369"/>
        <v>0</v>
      </c>
      <c r="W741" s="123">
        <f t="shared" si="370"/>
        <v>0</v>
      </c>
      <c r="X741" s="122">
        <f t="shared" si="371"/>
        <v>0</v>
      </c>
      <c r="Y741" s="123">
        <f t="shared" si="372"/>
        <v>0</v>
      </c>
      <c r="Z741" s="122">
        <f t="shared" si="373"/>
        <v>0</v>
      </c>
      <c r="AA741" s="123">
        <f t="shared" si="374"/>
        <v>0</v>
      </c>
      <c r="AB741" s="122">
        <f t="shared" si="375"/>
        <v>0</v>
      </c>
      <c r="AD741" s="3" t="str">
        <f t="shared" si="376"/>
        <v>False</v>
      </c>
      <c r="AE741" s="3" t="str">
        <f t="shared" si="377"/>
        <v>true</v>
      </c>
      <c r="AF741" s="3" t="e">
        <f>VLOOKUP(C741,#REF!,2,FALSE)</f>
        <v>#REF!</v>
      </c>
      <c r="AG741" s="3" t="e">
        <f t="shared" si="378"/>
        <v>#REF!</v>
      </c>
      <c r="AH741" s="3">
        <f t="shared" si="379"/>
        <v>0</v>
      </c>
      <c r="AI741" s="3">
        <f t="shared" si="380"/>
        <v>0</v>
      </c>
      <c r="AJ741" s="3">
        <f t="shared" si="381"/>
        <v>0</v>
      </c>
      <c r="AL741" s="3">
        <f t="shared" si="382"/>
        <v>0</v>
      </c>
      <c r="AM741" s="3">
        <f t="shared" si="383"/>
        <v>0</v>
      </c>
      <c r="AN741" s="3">
        <f t="shared" si="384"/>
        <v>0</v>
      </c>
      <c r="AO741" s="3">
        <f t="shared" si="385"/>
        <v>0</v>
      </c>
      <c r="AP741" s="3">
        <f t="shared" si="386"/>
        <v>0</v>
      </c>
      <c r="AQ741" s="3">
        <f t="shared" si="387"/>
        <v>0</v>
      </c>
      <c r="AS741" s="3" t="e">
        <f t="shared" si="388"/>
        <v>#REF!</v>
      </c>
      <c r="AU741" s="3" t="e">
        <f t="shared" si="389"/>
        <v>#NAME?</v>
      </c>
      <c r="AW741" s="3">
        <f t="shared" si="390"/>
        <v>0</v>
      </c>
      <c r="AX741" s="3">
        <f t="shared" si="391"/>
        <v>0</v>
      </c>
      <c r="AY741" s="3">
        <f t="shared" si="392"/>
        <v>0</v>
      </c>
      <c r="AZ741" s="3">
        <f t="shared" si="393"/>
        <v>0</v>
      </c>
      <c r="BA741" s="3">
        <f t="shared" si="394"/>
        <v>0</v>
      </c>
      <c r="BB741" s="3">
        <f t="shared" si="395"/>
        <v>0</v>
      </c>
    </row>
    <row r="742" spans="2:54" x14ac:dyDescent="0.35">
      <c r="B742" s="14">
        <v>715</v>
      </c>
      <c r="C742" s="13"/>
      <c r="D742" s="13"/>
      <c r="E742" s="130"/>
      <c r="F742" s="130"/>
      <c r="G742" s="129" t="str">
        <f t="shared" si="363"/>
        <v/>
      </c>
      <c r="H742" s="128"/>
      <c r="I742" s="189"/>
      <c r="J742" s="128"/>
      <c r="K742" s="127"/>
      <c r="L742" s="127"/>
      <c r="M742" s="126"/>
      <c r="N742" s="7"/>
      <c r="O742" s="6"/>
      <c r="P742" s="6"/>
      <c r="Q742" s="125" t="str">
        <f t="shared" si="364"/>
        <v/>
      </c>
      <c r="R742" s="124" t="str">
        <f t="shared" si="365"/>
        <v/>
      </c>
      <c r="S742" s="123">
        <f t="shared" si="366"/>
        <v>0</v>
      </c>
      <c r="T742" s="122">
        <f t="shared" si="367"/>
        <v>0</v>
      </c>
      <c r="U742" s="123">
        <f t="shared" si="368"/>
        <v>0</v>
      </c>
      <c r="V742" s="122">
        <f t="shared" si="369"/>
        <v>0</v>
      </c>
      <c r="W742" s="123">
        <f t="shared" si="370"/>
        <v>0</v>
      </c>
      <c r="X742" s="122">
        <f t="shared" si="371"/>
        <v>0</v>
      </c>
      <c r="Y742" s="123">
        <f t="shared" si="372"/>
        <v>0</v>
      </c>
      <c r="Z742" s="122">
        <f t="shared" si="373"/>
        <v>0</v>
      </c>
      <c r="AA742" s="123">
        <f t="shared" si="374"/>
        <v>0</v>
      </c>
      <c r="AB742" s="122">
        <f t="shared" si="375"/>
        <v>0</v>
      </c>
      <c r="AD742" s="3" t="str">
        <f t="shared" si="376"/>
        <v>False</v>
      </c>
      <c r="AE742" s="3" t="str">
        <f t="shared" si="377"/>
        <v>true</v>
      </c>
      <c r="AF742" s="3" t="e">
        <f>VLOOKUP(C742,#REF!,2,FALSE)</f>
        <v>#REF!</v>
      </c>
      <c r="AG742" s="3" t="e">
        <f t="shared" si="378"/>
        <v>#REF!</v>
      </c>
      <c r="AH742" s="3">
        <f t="shared" si="379"/>
        <v>0</v>
      </c>
      <c r="AI742" s="3">
        <f t="shared" si="380"/>
        <v>0</v>
      </c>
      <c r="AJ742" s="3">
        <f t="shared" si="381"/>
        <v>0</v>
      </c>
      <c r="AL742" s="3">
        <f t="shared" si="382"/>
        <v>0</v>
      </c>
      <c r="AM742" s="3">
        <f t="shared" si="383"/>
        <v>0</v>
      </c>
      <c r="AN742" s="3">
        <f t="shared" si="384"/>
        <v>0</v>
      </c>
      <c r="AO742" s="3">
        <f t="shared" si="385"/>
        <v>0</v>
      </c>
      <c r="AP742" s="3">
        <f t="shared" si="386"/>
        <v>0</v>
      </c>
      <c r="AQ742" s="3">
        <f t="shared" si="387"/>
        <v>0</v>
      </c>
      <c r="AS742" s="3" t="e">
        <f t="shared" si="388"/>
        <v>#REF!</v>
      </c>
      <c r="AU742" s="3" t="e">
        <f t="shared" si="389"/>
        <v>#NAME?</v>
      </c>
      <c r="AW742" s="3">
        <f t="shared" si="390"/>
        <v>0</v>
      </c>
      <c r="AX742" s="3">
        <f t="shared" si="391"/>
        <v>0</v>
      </c>
      <c r="AY742" s="3">
        <f t="shared" si="392"/>
        <v>0</v>
      </c>
      <c r="AZ742" s="3">
        <f t="shared" si="393"/>
        <v>0</v>
      </c>
      <c r="BA742" s="3">
        <f t="shared" si="394"/>
        <v>0</v>
      </c>
      <c r="BB742" s="3">
        <f t="shared" si="395"/>
        <v>0</v>
      </c>
    </row>
    <row r="743" spans="2:54" x14ac:dyDescent="0.35">
      <c r="B743" s="14">
        <v>716</v>
      </c>
      <c r="C743" s="13"/>
      <c r="D743" s="13"/>
      <c r="E743" s="130"/>
      <c r="F743" s="130"/>
      <c r="G743" s="129" t="str">
        <f t="shared" si="363"/>
        <v/>
      </c>
      <c r="H743" s="128"/>
      <c r="I743" s="189"/>
      <c r="J743" s="128"/>
      <c r="K743" s="127"/>
      <c r="L743" s="127"/>
      <c r="M743" s="126"/>
      <c r="N743" s="7"/>
      <c r="O743" s="6"/>
      <c r="P743" s="6"/>
      <c r="Q743" s="125" t="str">
        <f t="shared" si="364"/>
        <v/>
      </c>
      <c r="R743" s="124" t="str">
        <f t="shared" si="365"/>
        <v/>
      </c>
      <c r="S743" s="123">
        <f t="shared" si="366"/>
        <v>0</v>
      </c>
      <c r="T743" s="122">
        <f t="shared" si="367"/>
        <v>0</v>
      </c>
      <c r="U743" s="123">
        <f t="shared" si="368"/>
        <v>0</v>
      </c>
      <c r="V743" s="122">
        <f t="shared" si="369"/>
        <v>0</v>
      </c>
      <c r="W743" s="123">
        <f t="shared" si="370"/>
        <v>0</v>
      </c>
      <c r="X743" s="122">
        <f t="shared" si="371"/>
        <v>0</v>
      </c>
      <c r="Y743" s="123">
        <f t="shared" si="372"/>
        <v>0</v>
      </c>
      <c r="Z743" s="122">
        <f t="shared" si="373"/>
        <v>0</v>
      </c>
      <c r="AA743" s="123">
        <f t="shared" si="374"/>
        <v>0</v>
      </c>
      <c r="AB743" s="122">
        <f t="shared" si="375"/>
        <v>0</v>
      </c>
      <c r="AD743" s="3" t="str">
        <f t="shared" si="376"/>
        <v>False</v>
      </c>
      <c r="AE743" s="3" t="str">
        <f t="shared" si="377"/>
        <v>true</v>
      </c>
      <c r="AF743" s="3" t="e">
        <f>VLOOKUP(C743,#REF!,2,FALSE)</f>
        <v>#REF!</v>
      </c>
      <c r="AG743" s="3" t="e">
        <f t="shared" si="378"/>
        <v>#REF!</v>
      </c>
      <c r="AH743" s="3">
        <f t="shared" si="379"/>
        <v>0</v>
      </c>
      <c r="AI743" s="3">
        <f t="shared" si="380"/>
        <v>0</v>
      </c>
      <c r="AJ743" s="3">
        <f t="shared" si="381"/>
        <v>0</v>
      </c>
      <c r="AL743" s="3">
        <f t="shared" si="382"/>
        <v>0</v>
      </c>
      <c r="AM743" s="3">
        <f t="shared" si="383"/>
        <v>0</v>
      </c>
      <c r="AN743" s="3">
        <f t="shared" si="384"/>
        <v>0</v>
      </c>
      <c r="AO743" s="3">
        <f t="shared" si="385"/>
        <v>0</v>
      </c>
      <c r="AP743" s="3">
        <f t="shared" si="386"/>
        <v>0</v>
      </c>
      <c r="AQ743" s="3">
        <f t="shared" si="387"/>
        <v>0</v>
      </c>
      <c r="AS743" s="3" t="e">
        <f t="shared" si="388"/>
        <v>#REF!</v>
      </c>
      <c r="AU743" s="3" t="e">
        <f t="shared" si="389"/>
        <v>#NAME?</v>
      </c>
      <c r="AW743" s="3">
        <f t="shared" si="390"/>
        <v>0</v>
      </c>
      <c r="AX743" s="3">
        <f t="shared" si="391"/>
        <v>0</v>
      </c>
      <c r="AY743" s="3">
        <f t="shared" si="392"/>
        <v>0</v>
      </c>
      <c r="AZ743" s="3">
        <f t="shared" si="393"/>
        <v>0</v>
      </c>
      <c r="BA743" s="3">
        <f t="shared" si="394"/>
        <v>0</v>
      </c>
      <c r="BB743" s="3">
        <f t="shared" si="395"/>
        <v>0</v>
      </c>
    </row>
    <row r="744" spans="2:54" x14ac:dyDescent="0.35">
      <c r="B744" s="14">
        <v>717</v>
      </c>
      <c r="C744" s="13"/>
      <c r="D744" s="13"/>
      <c r="E744" s="130"/>
      <c r="F744" s="130"/>
      <c r="G744" s="129" t="str">
        <f t="shared" si="363"/>
        <v/>
      </c>
      <c r="H744" s="128"/>
      <c r="I744" s="189"/>
      <c r="J744" s="128"/>
      <c r="K744" s="127"/>
      <c r="L744" s="127"/>
      <c r="M744" s="126"/>
      <c r="N744" s="7"/>
      <c r="O744" s="6"/>
      <c r="P744" s="6"/>
      <c r="Q744" s="125" t="str">
        <f t="shared" si="364"/>
        <v/>
      </c>
      <c r="R744" s="124" t="str">
        <f t="shared" si="365"/>
        <v/>
      </c>
      <c r="S744" s="123">
        <f t="shared" si="366"/>
        <v>0</v>
      </c>
      <c r="T744" s="122">
        <f t="shared" si="367"/>
        <v>0</v>
      </c>
      <c r="U744" s="123">
        <f t="shared" si="368"/>
        <v>0</v>
      </c>
      <c r="V744" s="122">
        <f t="shared" si="369"/>
        <v>0</v>
      </c>
      <c r="W744" s="123">
        <f t="shared" si="370"/>
        <v>0</v>
      </c>
      <c r="X744" s="122">
        <f t="shared" si="371"/>
        <v>0</v>
      </c>
      <c r="Y744" s="123">
        <f t="shared" si="372"/>
        <v>0</v>
      </c>
      <c r="Z744" s="122">
        <f t="shared" si="373"/>
        <v>0</v>
      </c>
      <c r="AA744" s="123">
        <f t="shared" si="374"/>
        <v>0</v>
      </c>
      <c r="AB744" s="122">
        <f t="shared" si="375"/>
        <v>0</v>
      </c>
      <c r="AD744" s="3" t="str">
        <f t="shared" si="376"/>
        <v>False</v>
      </c>
      <c r="AE744" s="3" t="str">
        <f t="shared" si="377"/>
        <v>true</v>
      </c>
      <c r="AF744" s="3" t="e">
        <f>VLOOKUP(C744,#REF!,2,FALSE)</f>
        <v>#REF!</v>
      </c>
      <c r="AG744" s="3" t="e">
        <f t="shared" si="378"/>
        <v>#REF!</v>
      </c>
      <c r="AH744" s="3">
        <f t="shared" si="379"/>
        <v>0</v>
      </c>
      <c r="AI744" s="3">
        <f t="shared" si="380"/>
        <v>0</v>
      </c>
      <c r="AJ744" s="3">
        <f t="shared" si="381"/>
        <v>0</v>
      </c>
      <c r="AL744" s="3">
        <f t="shared" si="382"/>
        <v>0</v>
      </c>
      <c r="AM744" s="3">
        <f t="shared" si="383"/>
        <v>0</v>
      </c>
      <c r="AN744" s="3">
        <f t="shared" si="384"/>
        <v>0</v>
      </c>
      <c r="AO744" s="3">
        <f t="shared" si="385"/>
        <v>0</v>
      </c>
      <c r="AP744" s="3">
        <f t="shared" si="386"/>
        <v>0</v>
      </c>
      <c r="AQ744" s="3">
        <f t="shared" si="387"/>
        <v>0</v>
      </c>
      <c r="AS744" s="3" t="e">
        <f t="shared" si="388"/>
        <v>#REF!</v>
      </c>
      <c r="AU744" s="3" t="e">
        <f t="shared" si="389"/>
        <v>#NAME?</v>
      </c>
      <c r="AW744" s="3">
        <f t="shared" si="390"/>
        <v>0</v>
      </c>
      <c r="AX744" s="3">
        <f t="shared" si="391"/>
        <v>0</v>
      </c>
      <c r="AY744" s="3">
        <f t="shared" si="392"/>
        <v>0</v>
      </c>
      <c r="AZ744" s="3">
        <f t="shared" si="393"/>
        <v>0</v>
      </c>
      <c r="BA744" s="3">
        <f t="shared" si="394"/>
        <v>0</v>
      </c>
      <c r="BB744" s="3">
        <f t="shared" si="395"/>
        <v>0</v>
      </c>
    </row>
    <row r="745" spans="2:54" x14ac:dyDescent="0.35">
      <c r="B745" s="14">
        <v>718</v>
      </c>
      <c r="C745" s="13"/>
      <c r="D745" s="13"/>
      <c r="E745" s="130"/>
      <c r="F745" s="130"/>
      <c r="G745" s="129" t="str">
        <f t="shared" si="363"/>
        <v/>
      </c>
      <c r="H745" s="128"/>
      <c r="I745" s="189"/>
      <c r="J745" s="128"/>
      <c r="K745" s="127"/>
      <c r="L745" s="127"/>
      <c r="M745" s="126"/>
      <c r="N745" s="7"/>
      <c r="O745" s="6"/>
      <c r="P745" s="6"/>
      <c r="Q745" s="125" t="str">
        <f t="shared" si="364"/>
        <v/>
      </c>
      <c r="R745" s="124" t="str">
        <f t="shared" si="365"/>
        <v/>
      </c>
      <c r="S745" s="123">
        <f t="shared" si="366"/>
        <v>0</v>
      </c>
      <c r="T745" s="122">
        <f t="shared" si="367"/>
        <v>0</v>
      </c>
      <c r="U745" s="123">
        <f t="shared" si="368"/>
        <v>0</v>
      </c>
      <c r="V745" s="122">
        <f t="shared" si="369"/>
        <v>0</v>
      </c>
      <c r="W745" s="123">
        <f t="shared" si="370"/>
        <v>0</v>
      </c>
      <c r="X745" s="122">
        <f t="shared" si="371"/>
        <v>0</v>
      </c>
      <c r="Y745" s="123">
        <f t="shared" si="372"/>
        <v>0</v>
      </c>
      <c r="Z745" s="122">
        <f t="shared" si="373"/>
        <v>0</v>
      </c>
      <c r="AA745" s="123">
        <f t="shared" si="374"/>
        <v>0</v>
      </c>
      <c r="AB745" s="122">
        <f t="shared" si="375"/>
        <v>0</v>
      </c>
      <c r="AD745" s="3" t="str">
        <f t="shared" si="376"/>
        <v>False</v>
      </c>
      <c r="AE745" s="3" t="str">
        <f t="shared" si="377"/>
        <v>true</v>
      </c>
      <c r="AF745" s="3" t="e">
        <f>VLOOKUP(C745,#REF!,2,FALSE)</f>
        <v>#REF!</v>
      </c>
      <c r="AG745" s="3" t="e">
        <f t="shared" si="378"/>
        <v>#REF!</v>
      </c>
      <c r="AH745" s="3">
        <f t="shared" si="379"/>
        <v>0</v>
      </c>
      <c r="AI745" s="3">
        <f t="shared" si="380"/>
        <v>0</v>
      </c>
      <c r="AJ745" s="3">
        <f t="shared" si="381"/>
        <v>0</v>
      </c>
      <c r="AL745" s="3">
        <f t="shared" si="382"/>
        <v>0</v>
      </c>
      <c r="AM745" s="3">
        <f t="shared" si="383"/>
        <v>0</v>
      </c>
      <c r="AN745" s="3">
        <f t="shared" si="384"/>
        <v>0</v>
      </c>
      <c r="AO745" s="3">
        <f t="shared" si="385"/>
        <v>0</v>
      </c>
      <c r="AP745" s="3">
        <f t="shared" si="386"/>
        <v>0</v>
      </c>
      <c r="AQ745" s="3">
        <f t="shared" si="387"/>
        <v>0</v>
      </c>
      <c r="AS745" s="3" t="e">
        <f t="shared" si="388"/>
        <v>#REF!</v>
      </c>
      <c r="AU745" s="3" t="e">
        <f t="shared" si="389"/>
        <v>#NAME?</v>
      </c>
      <c r="AW745" s="3">
        <f t="shared" si="390"/>
        <v>0</v>
      </c>
      <c r="AX745" s="3">
        <f t="shared" si="391"/>
        <v>0</v>
      </c>
      <c r="AY745" s="3">
        <f t="shared" si="392"/>
        <v>0</v>
      </c>
      <c r="AZ745" s="3">
        <f t="shared" si="393"/>
        <v>0</v>
      </c>
      <c r="BA745" s="3">
        <f t="shared" si="394"/>
        <v>0</v>
      </c>
      <c r="BB745" s="3">
        <f t="shared" si="395"/>
        <v>0</v>
      </c>
    </row>
    <row r="746" spans="2:54" x14ac:dyDescent="0.35">
      <c r="B746" s="14">
        <v>719</v>
      </c>
      <c r="C746" s="13"/>
      <c r="D746" s="13"/>
      <c r="E746" s="130"/>
      <c r="F746" s="130"/>
      <c r="G746" s="129" t="str">
        <f t="shared" si="363"/>
        <v/>
      </c>
      <c r="H746" s="128"/>
      <c r="I746" s="189"/>
      <c r="J746" s="128"/>
      <c r="K746" s="127"/>
      <c r="L746" s="127"/>
      <c r="M746" s="126"/>
      <c r="N746" s="7"/>
      <c r="O746" s="6"/>
      <c r="P746" s="6"/>
      <c r="Q746" s="125" t="str">
        <f t="shared" si="364"/>
        <v/>
      </c>
      <c r="R746" s="124" t="str">
        <f t="shared" si="365"/>
        <v/>
      </c>
      <c r="S746" s="123">
        <f t="shared" si="366"/>
        <v>0</v>
      </c>
      <c r="T746" s="122">
        <f t="shared" si="367"/>
        <v>0</v>
      </c>
      <c r="U746" s="123">
        <f t="shared" si="368"/>
        <v>0</v>
      </c>
      <c r="V746" s="122">
        <f t="shared" si="369"/>
        <v>0</v>
      </c>
      <c r="W746" s="123">
        <f t="shared" si="370"/>
        <v>0</v>
      </c>
      <c r="X746" s="122">
        <f t="shared" si="371"/>
        <v>0</v>
      </c>
      <c r="Y746" s="123">
        <f t="shared" si="372"/>
        <v>0</v>
      </c>
      <c r="Z746" s="122">
        <f t="shared" si="373"/>
        <v>0</v>
      </c>
      <c r="AA746" s="123">
        <f t="shared" si="374"/>
        <v>0</v>
      </c>
      <c r="AB746" s="122">
        <f t="shared" si="375"/>
        <v>0</v>
      </c>
      <c r="AD746" s="3" t="str">
        <f t="shared" si="376"/>
        <v>False</v>
      </c>
      <c r="AE746" s="3" t="str">
        <f t="shared" si="377"/>
        <v>true</v>
      </c>
      <c r="AF746" s="3" t="e">
        <f>VLOOKUP(C746,#REF!,2,FALSE)</f>
        <v>#REF!</v>
      </c>
      <c r="AG746" s="3" t="e">
        <f t="shared" si="378"/>
        <v>#REF!</v>
      </c>
      <c r="AH746" s="3">
        <f t="shared" si="379"/>
        <v>0</v>
      </c>
      <c r="AI746" s="3">
        <f t="shared" si="380"/>
        <v>0</v>
      </c>
      <c r="AJ746" s="3">
        <f t="shared" si="381"/>
        <v>0</v>
      </c>
      <c r="AL746" s="3">
        <f t="shared" si="382"/>
        <v>0</v>
      </c>
      <c r="AM746" s="3">
        <f t="shared" si="383"/>
        <v>0</v>
      </c>
      <c r="AN746" s="3">
        <f t="shared" si="384"/>
        <v>0</v>
      </c>
      <c r="AO746" s="3">
        <f t="shared" si="385"/>
        <v>0</v>
      </c>
      <c r="AP746" s="3">
        <f t="shared" si="386"/>
        <v>0</v>
      </c>
      <c r="AQ746" s="3">
        <f t="shared" si="387"/>
        <v>0</v>
      </c>
      <c r="AS746" s="3" t="e">
        <f t="shared" si="388"/>
        <v>#REF!</v>
      </c>
      <c r="AU746" s="3" t="e">
        <f t="shared" si="389"/>
        <v>#NAME?</v>
      </c>
      <c r="AW746" s="3">
        <f t="shared" si="390"/>
        <v>0</v>
      </c>
      <c r="AX746" s="3">
        <f t="shared" si="391"/>
        <v>0</v>
      </c>
      <c r="AY746" s="3">
        <f t="shared" si="392"/>
        <v>0</v>
      </c>
      <c r="AZ746" s="3">
        <f t="shared" si="393"/>
        <v>0</v>
      </c>
      <c r="BA746" s="3">
        <f t="shared" si="394"/>
        <v>0</v>
      </c>
      <c r="BB746" s="3">
        <f t="shared" si="395"/>
        <v>0</v>
      </c>
    </row>
    <row r="747" spans="2:54" x14ac:dyDescent="0.35">
      <c r="B747" s="14">
        <v>720</v>
      </c>
      <c r="C747" s="13"/>
      <c r="D747" s="13"/>
      <c r="E747" s="130"/>
      <c r="F747" s="130"/>
      <c r="G747" s="129" t="str">
        <f t="shared" si="363"/>
        <v/>
      </c>
      <c r="H747" s="128"/>
      <c r="I747" s="189"/>
      <c r="J747" s="128"/>
      <c r="K747" s="127"/>
      <c r="L747" s="127"/>
      <c r="M747" s="126"/>
      <c r="N747" s="7"/>
      <c r="O747" s="6"/>
      <c r="P747" s="6"/>
      <c r="Q747" s="125" t="str">
        <f t="shared" si="364"/>
        <v/>
      </c>
      <c r="R747" s="124" t="str">
        <f t="shared" si="365"/>
        <v/>
      </c>
      <c r="S747" s="123">
        <f t="shared" si="366"/>
        <v>0</v>
      </c>
      <c r="T747" s="122">
        <f t="shared" si="367"/>
        <v>0</v>
      </c>
      <c r="U747" s="123">
        <f t="shared" si="368"/>
        <v>0</v>
      </c>
      <c r="V747" s="122">
        <f t="shared" si="369"/>
        <v>0</v>
      </c>
      <c r="W747" s="123">
        <f t="shared" si="370"/>
        <v>0</v>
      </c>
      <c r="X747" s="122">
        <f t="shared" si="371"/>
        <v>0</v>
      </c>
      <c r="Y747" s="123">
        <f t="shared" si="372"/>
        <v>0</v>
      </c>
      <c r="Z747" s="122">
        <f t="shared" si="373"/>
        <v>0</v>
      </c>
      <c r="AA747" s="123">
        <f t="shared" si="374"/>
        <v>0</v>
      </c>
      <c r="AB747" s="122">
        <f t="shared" si="375"/>
        <v>0</v>
      </c>
      <c r="AD747" s="3" t="str">
        <f t="shared" si="376"/>
        <v>False</v>
      </c>
      <c r="AE747" s="3" t="str">
        <f t="shared" si="377"/>
        <v>true</v>
      </c>
      <c r="AF747" s="3" t="e">
        <f>VLOOKUP(C747,#REF!,2,FALSE)</f>
        <v>#REF!</v>
      </c>
      <c r="AG747" s="3" t="e">
        <f t="shared" si="378"/>
        <v>#REF!</v>
      </c>
      <c r="AH747" s="3">
        <f t="shared" si="379"/>
        <v>0</v>
      </c>
      <c r="AI747" s="3">
        <f t="shared" si="380"/>
        <v>0</v>
      </c>
      <c r="AJ747" s="3">
        <f t="shared" si="381"/>
        <v>0</v>
      </c>
      <c r="AL747" s="3">
        <f t="shared" si="382"/>
        <v>0</v>
      </c>
      <c r="AM747" s="3">
        <f t="shared" si="383"/>
        <v>0</v>
      </c>
      <c r="AN747" s="3">
        <f t="shared" si="384"/>
        <v>0</v>
      </c>
      <c r="AO747" s="3">
        <f t="shared" si="385"/>
        <v>0</v>
      </c>
      <c r="AP747" s="3">
        <f t="shared" si="386"/>
        <v>0</v>
      </c>
      <c r="AQ747" s="3">
        <f t="shared" si="387"/>
        <v>0</v>
      </c>
      <c r="AS747" s="3" t="e">
        <f t="shared" si="388"/>
        <v>#REF!</v>
      </c>
      <c r="AU747" s="3" t="e">
        <f t="shared" si="389"/>
        <v>#NAME?</v>
      </c>
      <c r="AW747" s="3">
        <f t="shared" si="390"/>
        <v>0</v>
      </c>
      <c r="AX747" s="3">
        <f t="shared" si="391"/>
        <v>0</v>
      </c>
      <c r="AY747" s="3">
        <f t="shared" si="392"/>
        <v>0</v>
      </c>
      <c r="AZ747" s="3">
        <f t="shared" si="393"/>
        <v>0</v>
      </c>
      <c r="BA747" s="3">
        <f t="shared" si="394"/>
        <v>0</v>
      </c>
      <c r="BB747" s="3">
        <f t="shared" si="395"/>
        <v>0</v>
      </c>
    </row>
    <row r="748" spans="2:54" x14ac:dyDescent="0.35">
      <c r="B748" s="14">
        <v>721</v>
      </c>
      <c r="C748" s="13"/>
      <c r="D748" s="13"/>
      <c r="E748" s="130"/>
      <c r="F748" s="130"/>
      <c r="G748" s="129" t="str">
        <f t="shared" si="363"/>
        <v/>
      </c>
      <c r="H748" s="128"/>
      <c r="I748" s="189"/>
      <c r="J748" s="128"/>
      <c r="K748" s="127"/>
      <c r="L748" s="127"/>
      <c r="M748" s="126"/>
      <c r="N748" s="7"/>
      <c r="O748" s="6"/>
      <c r="P748" s="6"/>
      <c r="Q748" s="125" t="str">
        <f t="shared" si="364"/>
        <v/>
      </c>
      <c r="R748" s="124" t="str">
        <f t="shared" si="365"/>
        <v/>
      </c>
      <c r="S748" s="123">
        <f t="shared" si="366"/>
        <v>0</v>
      </c>
      <c r="T748" s="122">
        <f t="shared" si="367"/>
        <v>0</v>
      </c>
      <c r="U748" s="123">
        <f t="shared" si="368"/>
        <v>0</v>
      </c>
      <c r="V748" s="122">
        <f t="shared" si="369"/>
        <v>0</v>
      </c>
      <c r="W748" s="123">
        <f t="shared" si="370"/>
        <v>0</v>
      </c>
      <c r="X748" s="122">
        <f t="shared" si="371"/>
        <v>0</v>
      </c>
      <c r="Y748" s="123">
        <f t="shared" si="372"/>
        <v>0</v>
      </c>
      <c r="Z748" s="122">
        <f t="shared" si="373"/>
        <v>0</v>
      </c>
      <c r="AA748" s="123">
        <f t="shared" si="374"/>
        <v>0</v>
      </c>
      <c r="AB748" s="122">
        <f t="shared" si="375"/>
        <v>0</v>
      </c>
      <c r="AD748" s="3" t="str">
        <f t="shared" si="376"/>
        <v>False</v>
      </c>
      <c r="AE748" s="3" t="str">
        <f t="shared" si="377"/>
        <v>true</v>
      </c>
      <c r="AF748" s="3" t="e">
        <f>VLOOKUP(C748,#REF!,2,FALSE)</f>
        <v>#REF!</v>
      </c>
      <c r="AG748" s="3" t="e">
        <f t="shared" si="378"/>
        <v>#REF!</v>
      </c>
      <c r="AH748" s="3">
        <f t="shared" si="379"/>
        <v>0</v>
      </c>
      <c r="AI748" s="3">
        <f t="shared" si="380"/>
        <v>0</v>
      </c>
      <c r="AJ748" s="3">
        <f t="shared" si="381"/>
        <v>0</v>
      </c>
      <c r="AL748" s="3">
        <f t="shared" si="382"/>
        <v>0</v>
      </c>
      <c r="AM748" s="3">
        <f t="shared" si="383"/>
        <v>0</v>
      </c>
      <c r="AN748" s="3">
        <f t="shared" si="384"/>
        <v>0</v>
      </c>
      <c r="AO748" s="3">
        <f t="shared" si="385"/>
        <v>0</v>
      </c>
      <c r="AP748" s="3">
        <f t="shared" si="386"/>
        <v>0</v>
      </c>
      <c r="AQ748" s="3">
        <f t="shared" si="387"/>
        <v>0</v>
      </c>
      <c r="AS748" s="3" t="e">
        <f t="shared" si="388"/>
        <v>#REF!</v>
      </c>
      <c r="AU748" s="3" t="e">
        <f t="shared" si="389"/>
        <v>#NAME?</v>
      </c>
      <c r="AW748" s="3">
        <f t="shared" si="390"/>
        <v>0</v>
      </c>
      <c r="AX748" s="3">
        <f t="shared" si="391"/>
        <v>0</v>
      </c>
      <c r="AY748" s="3">
        <f t="shared" si="392"/>
        <v>0</v>
      </c>
      <c r="AZ748" s="3">
        <f t="shared" si="393"/>
        <v>0</v>
      </c>
      <c r="BA748" s="3">
        <f t="shared" si="394"/>
        <v>0</v>
      </c>
      <c r="BB748" s="3">
        <f t="shared" si="395"/>
        <v>0</v>
      </c>
    </row>
    <row r="749" spans="2:54" x14ac:dyDescent="0.35">
      <c r="B749" s="14">
        <v>722</v>
      </c>
      <c r="C749" s="13"/>
      <c r="D749" s="13"/>
      <c r="E749" s="130"/>
      <c r="F749" s="130"/>
      <c r="G749" s="129" t="str">
        <f t="shared" si="363"/>
        <v/>
      </c>
      <c r="H749" s="128"/>
      <c r="I749" s="189"/>
      <c r="J749" s="128"/>
      <c r="K749" s="127"/>
      <c r="L749" s="127"/>
      <c r="M749" s="126"/>
      <c r="N749" s="7"/>
      <c r="O749" s="6"/>
      <c r="P749" s="6"/>
      <c r="Q749" s="125" t="str">
        <f t="shared" si="364"/>
        <v/>
      </c>
      <c r="R749" s="124" t="str">
        <f t="shared" si="365"/>
        <v/>
      </c>
      <c r="S749" s="123">
        <f t="shared" si="366"/>
        <v>0</v>
      </c>
      <c r="T749" s="122">
        <f t="shared" si="367"/>
        <v>0</v>
      </c>
      <c r="U749" s="123">
        <f t="shared" si="368"/>
        <v>0</v>
      </c>
      <c r="V749" s="122">
        <f t="shared" si="369"/>
        <v>0</v>
      </c>
      <c r="W749" s="123">
        <f t="shared" si="370"/>
        <v>0</v>
      </c>
      <c r="X749" s="122">
        <f t="shared" si="371"/>
        <v>0</v>
      </c>
      <c r="Y749" s="123">
        <f t="shared" si="372"/>
        <v>0</v>
      </c>
      <c r="Z749" s="122">
        <f t="shared" si="373"/>
        <v>0</v>
      </c>
      <c r="AA749" s="123">
        <f t="shared" si="374"/>
        <v>0</v>
      </c>
      <c r="AB749" s="122">
        <f t="shared" si="375"/>
        <v>0</v>
      </c>
      <c r="AD749" s="3" t="str">
        <f t="shared" si="376"/>
        <v>False</v>
      </c>
      <c r="AE749" s="3" t="str">
        <f t="shared" si="377"/>
        <v>true</v>
      </c>
      <c r="AF749" s="3" t="e">
        <f>VLOOKUP(C749,#REF!,2,FALSE)</f>
        <v>#REF!</v>
      </c>
      <c r="AG749" s="3" t="e">
        <f t="shared" si="378"/>
        <v>#REF!</v>
      </c>
      <c r="AH749" s="3">
        <f t="shared" si="379"/>
        <v>0</v>
      </c>
      <c r="AI749" s="3">
        <f t="shared" si="380"/>
        <v>0</v>
      </c>
      <c r="AJ749" s="3">
        <f t="shared" si="381"/>
        <v>0</v>
      </c>
      <c r="AL749" s="3">
        <f t="shared" si="382"/>
        <v>0</v>
      </c>
      <c r="AM749" s="3">
        <f t="shared" si="383"/>
        <v>0</v>
      </c>
      <c r="AN749" s="3">
        <f t="shared" si="384"/>
        <v>0</v>
      </c>
      <c r="AO749" s="3">
        <f t="shared" si="385"/>
        <v>0</v>
      </c>
      <c r="AP749" s="3">
        <f t="shared" si="386"/>
        <v>0</v>
      </c>
      <c r="AQ749" s="3">
        <f t="shared" si="387"/>
        <v>0</v>
      </c>
      <c r="AS749" s="3" t="e">
        <f t="shared" si="388"/>
        <v>#REF!</v>
      </c>
      <c r="AU749" s="3" t="e">
        <f t="shared" si="389"/>
        <v>#NAME?</v>
      </c>
      <c r="AW749" s="3">
        <f t="shared" si="390"/>
        <v>0</v>
      </c>
      <c r="AX749" s="3">
        <f t="shared" si="391"/>
        <v>0</v>
      </c>
      <c r="AY749" s="3">
        <f t="shared" si="392"/>
        <v>0</v>
      </c>
      <c r="AZ749" s="3">
        <f t="shared" si="393"/>
        <v>0</v>
      </c>
      <c r="BA749" s="3">
        <f t="shared" si="394"/>
        <v>0</v>
      </c>
      <c r="BB749" s="3">
        <f t="shared" si="395"/>
        <v>0</v>
      </c>
    </row>
    <row r="750" spans="2:54" x14ac:dyDescent="0.35">
      <c r="B750" s="14">
        <v>723</v>
      </c>
      <c r="C750" s="13"/>
      <c r="D750" s="13"/>
      <c r="E750" s="130"/>
      <c r="F750" s="130"/>
      <c r="G750" s="129" t="str">
        <f t="shared" si="363"/>
        <v/>
      </c>
      <c r="H750" s="128"/>
      <c r="I750" s="189"/>
      <c r="J750" s="128"/>
      <c r="K750" s="127"/>
      <c r="L750" s="127"/>
      <c r="M750" s="126"/>
      <c r="N750" s="7"/>
      <c r="O750" s="6"/>
      <c r="P750" s="6"/>
      <c r="Q750" s="125" t="str">
        <f t="shared" si="364"/>
        <v/>
      </c>
      <c r="R750" s="124" t="str">
        <f t="shared" si="365"/>
        <v/>
      </c>
      <c r="S750" s="123">
        <f t="shared" si="366"/>
        <v>0</v>
      </c>
      <c r="T750" s="122">
        <f t="shared" si="367"/>
        <v>0</v>
      </c>
      <c r="U750" s="123">
        <f t="shared" si="368"/>
        <v>0</v>
      </c>
      <c r="V750" s="122">
        <f t="shared" si="369"/>
        <v>0</v>
      </c>
      <c r="W750" s="123">
        <f t="shared" si="370"/>
        <v>0</v>
      </c>
      <c r="X750" s="122">
        <f t="shared" si="371"/>
        <v>0</v>
      </c>
      <c r="Y750" s="123">
        <f t="shared" si="372"/>
        <v>0</v>
      </c>
      <c r="Z750" s="122">
        <f t="shared" si="373"/>
        <v>0</v>
      </c>
      <c r="AA750" s="123">
        <f t="shared" si="374"/>
        <v>0</v>
      </c>
      <c r="AB750" s="122">
        <f t="shared" si="375"/>
        <v>0</v>
      </c>
      <c r="AD750" s="3" t="str">
        <f t="shared" si="376"/>
        <v>False</v>
      </c>
      <c r="AE750" s="3" t="str">
        <f t="shared" si="377"/>
        <v>true</v>
      </c>
      <c r="AF750" s="3" t="e">
        <f>VLOOKUP(C750,#REF!,2,FALSE)</f>
        <v>#REF!</v>
      </c>
      <c r="AG750" s="3" t="e">
        <f t="shared" si="378"/>
        <v>#REF!</v>
      </c>
      <c r="AH750" s="3">
        <f t="shared" si="379"/>
        <v>0</v>
      </c>
      <c r="AI750" s="3">
        <f t="shared" si="380"/>
        <v>0</v>
      </c>
      <c r="AJ750" s="3">
        <f t="shared" si="381"/>
        <v>0</v>
      </c>
      <c r="AL750" s="3">
        <f t="shared" si="382"/>
        <v>0</v>
      </c>
      <c r="AM750" s="3">
        <f t="shared" si="383"/>
        <v>0</v>
      </c>
      <c r="AN750" s="3">
        <f t="shared" si="384"/>
        <v>0</v>
      </c>
      <c r="AO750" s="3">
        <f t="shared" si="385"/>
        <v>0</v>
      </c>
      <c r="AP750" s="3">
        <f t="shared" si="386"/>
        <v>0</v>
      </c>
      <c r="AQ750" s="3">
        <f t="shared" si="387"/>
        <v>0</v>
      </c>
      <c r="AS750" s="3" t="e">
        <f t="shared" si="388"/>
        <v>#REF!</v>
      </c>
      <c r="AU750" s="3" t="e">
        <f t="shared" si="389"/>
        <v>#NAME?</v>
      </c>
      <c r="AW750" s="3">
        <f t="shared" si="390"/>
        <v>0</v>
      </c>
      <c r="AX750" s="3">
        <f t="shared" si="391"/>
        <v>0</v>
      </c>
      <c r="AY750" s="3">
        <f t="shared" si="392"/>
        <v>0</v>
      </c>
      <c r="AZ750" s="3">
        <f t="shared" si="393"/>
        <v>0</v>
      </c>
      <c r="BA750" s="3">
        <f t="shared" si="394"/>
        <v>0</v>
      </c>
      <c r="BB750" s="3">
        <f t="shared" si="395"/>
        <v>0</v>
      </c>
    </row>
    <row r="751" spans="2:54" x14ac:dyDescent="0.35">
      <c r="B751" s="14">
        <v>724</v>
      </c>
      <c r="C751" s="13"/>
      <c r="D751" s="13"/>
      <c r="E751" s="130"/>
      <c r="F751" s="130"/>
      <c r="G751" s="129" t="str">
        <f t="shared" si="363"/>
        <v/>
      </c>
      <c r="H751" s="128"/>
      <c r="I751" s="189"/>
      <c r="J751" s="128"/>
      <c r="K751" s="127"/>
      <c r="L751" s="127"/>
      <c r="M751" s="126"/>
      <c r="N751" s="7"/>
      <c r="O751" s="6"/>
      <c r="P751" s="6"/>
      <c r="Q751" s="125" t="str">
        <f t="shared" si="364"/>
        <v/>
      </c>
      <c r="R751" s="124" t="str">
        <f t="shared" si="365"/>
        <v/>
      </c>
      <c r="S751" s="123">
        <f t="shared" si="366"/>
        <v>0</v>
      </c>
      <c r="T751" s="122">
        <f t="shared" si="367"/>
        <v>0</v>
      </c>
      <c r="U751" s="123">
        <f t="shared" si="368"/>
        <v>0</v>
      </c>
      <c r="V751" s="122">
        <f t="shared" si="369"/>
        <v>0</v>
      </c>
      <c r="W751" s="123">
        <f t="shared" si="370"/>
        <v>0</v>
      </c>
      <c r="X751" s="122">
        <f t="shared" si="371"/>
        <v>0</v>
      </c>
      <c r="Y751" s="123">
        <f t="shared" si="372"/>
        <v>0</v>
      </c>
      <c r="Z751" s="122">
        <f t="shared" si="373"/>
        <v>0</v>
      </c>
      <c r="AA751" s="123">
        <f t="shared" si="374"/>
        <v>0</v>
      </c>
      <c r="AB751" s="122">
        <f t="shared" si="375"/>
        <v>0</v>
      </c>
      <c r="AD751" s="3" t="str">
        <f t="shared" si="376"/>
        <v>False</v>
      </c>
      <c r="AE751" s="3" t="str">
        <f t="shared" si="377"/>
        <v>true</v>
      </c>
      <c r="AF751" s="3" t="e">
        <f>VLOOKUP(C751,#REF!,2,FALSE)</f>
        <v>#REF!</v>
      </c>
      <c r="AG751" s="3" t="e">
        <f t="shared" si="378"/>
        <v>#REF!</v>
      </c>
      <c r="AH751" s="3">
        <f t="shared" si="379"/>
        <v>0</v>
      </c>
      <c r="AI751" s="3">
        <f t="shared" si="380"/>
        <v>0</v>
      </c>
      <c r="AJ751" s="3">
        <f t="shared" si="381"/>
        <v>0</v>
      </c>
      <c r="AL751" s="3">
        <f t="shared" si="382"/>
        <v>0</v>
      </c>
      <c r="AM751" s="3">
        <f t="shared" si="383"/>
        <v>0</v>
      </c>
      <c r="AN751" s="3">
        <f t="shared" si="384"/>
        <v>0</v>
      </c>
      <c r="AO751" s="3">
        <f t="shared" si="385"/>
        <v>0</v>
      </c>
      <c r="AP751" s="3">
        <f t="shared" si="386"/>
        <v>0</v>
      </c>
      <c r="AQ751" s="3">
        <f t="shared" si="387"/>
        <v>0</v>
      </c>
      <c r="AS751" s="3" t="e">
        <f t="shared" si="388"/>
        <v>#REF!</v>
      </c>
      <c r="AU751" s="3" t="e">
        <f t="shared" si="389"/>
        <v>#NAME?</v>
      </c>
      <c r="AW751" s="3">
        <f t="shared" si="390"/>
        <v>0</v>
      </c>
      <c r="AX751" s="3">
        <f t="shared" si="391"/>
        <v>0</v>
      </c>
      <c r="AY751" s="3">
        <f t="shared" si="392"/>
        <v>0</v>
      </c>
      <c r="AZ751" s="3">
        <f t="shared" si="393"/>
        <v>0</v>
      </c>
      <c r="BA751" s="3">
        <f t="shared" si="394"/>
        <v>0</v>
      </c>
      <c r="BB751" s="3">
        <f t="shared" si="395"/>
        <v>0</v>
      </c>
    </row>
    <row r="752" spans="2:54" x14ac:dyDescent="0.35">
      <c r="B752" s="14">
        <v>725</v>
      </c>
      <c r="C752" s="13"/>
      <c r="D752" s="13"/>
      <c r="E752" s="130"/>
      <c r="F752" s="130"/>
      <c r="G752" s="129" t="str">
        <f t="shared" si="363"/>
        <v/>
      </c>
      <c r="H752" s="128"/>
      <c r="I752" s="189"/>
      <c r="J752" s="128"/>
      <c r="K752" s="127"/>
      <c r="L752" s="127"/>
      <c r="M752" s="126"/>
      <c r="N752" s="7"/>
      <c r="O752" s="6"/>
      <c r="P752" s="6"/>
      <c r="Q752" s="125" t="str">
        <f t="shared" si="364"/>
        <v/>
      </c>
      <c r="R752" s="124" t="str">
        <f t="shared" si="365"/>
        <v/>
      </c>
      <c r="S752" s="123">
        <f t="shared" si="366"/>
        <v>0</v>
      </c>
      <c r="T752" s="122">
        <f t="shared" si="367"/>
        <v>0</v>
      </c>
      <c r="U752" s="123">
        <f t="shared" si="368"/>
        <v>0</v>
      </c>
      <c r="V752" s="122">
        <f t="shared" si="369"/>
        <v>0</v>
      </c>
      <c r="W752" s="123">
        <f t="shared" si="370"/>
        <v>0</v>
      </c>
      <c r="X752" s="122">
        <f t="shared" si="371"/>
        <v>0</v>
      </c>
      <c r="Y752" s="123">
        <f t="shared" si="372"/>
        <v>0</v>
      </c>
      <c r="Z752" s="122">
        <f t="shared" si="373"/>
        <v>0</v>
      </c>
      <c r="AA752" s="123">
        <f t="shared" si="374"/>
        <v>0</v>
      </c>
      <c r="AB752" s="122">
        <f t="shared" si="375"/>
        <v>0</v>
      </c>
      <c r="AD752" s="3" t="str">
        <f t="shared" si="376"/>
        <v>False</v>
      </c>
      <c r="AE752" s="3" t="str">
        <f t="shared" si="377"/>
        <v>true</v>
      </c>
      <c r="AF752" s="3" t="e">
        <f>VLOOKUP(C752,#REF!,2,FALSE)</f>
        <v>#REF!</v>
      </c>
      <c r="AG752" s="3" t="e">
        <f t="shared" si="378"/>
        <v>#REF!</v>
      </c>
      <c r="AH752" s="3">
        <f t="shared" si="379"/>
        <v>0</v>
      </c>
      <c r="AI752" s="3">
        <f t="shared" si="380"/>
        <v>0</v>
      </c>
      <c r="AJ752" s="3">
        <f t="shared" si="381"/>
        <v>0</v>
      </c>
      <c r="AL752" s="3">
        <f t="shared" si="382"/>
        <v>0</v>
      </c>
      <c r="AM752" s="3">
        <f t="shared" si="383"/>
        <v>0</v>
      </c>
      <c r="AN752" s="3">
        <f t="shared" si="384"/>
        <v>0</v>
      </c>
      <c r="AO752" s="3">
        <f t="shared" si="385"/>
        <v>0</v>
      </c>
      <c r="AP752" s="3">
        <f t="shared" si="386"/>
        <v>0</v>
      </c>
      <c r="AQ752" s="3">
        <f t="shared" si="387"/>
        <v>0</v>
      </c>
      <c r="AS752" s="3" t="e">
        <f t="shared" si="388"/>
        <v>#REF!</v>
      </c>
      <c r="AU752" s="3" t="e">
        <f t="shared" si="389"/>
        <v>#NAME?</v>
      </c>
      <c r="AW752" s="3">
        <f t="shared" si="390"/>
        <v>0</v>
      </c>
      <c r="AX752" s="3">
        <f t="shared" si="391"/>
        <v>0</v>
      </c>
      <c r="AY752" s="3">
        <f t="shared" si="392"/>
        <v>0</v>
      </c>
      <c r="AZ752" s="3">
        <f t="shared" si="393"/>
        <v>0</v>
      </c>
      <c r="BA752" s="3">
        <f t="shared" si="394"/>
        <v>0</v>
      </c>
      <c r="BB752" s="3">
        <f t="shared" si="395"/>
        <v>0</v>
      </c>
    </row>
    <row r="753" spans="2:54" x14ac:dyDescent="0.35">
      <c r="B753" s="14">
        <v>726</v>
      </c>
      <c r="C753" s="13"/>
      <c r="D753" s="13"/>
      <c r="E753" s="130"/>
      <c r="F753" s="130"/>
      <c r="G753" s="129" t="str">
        <f t="shared" si="363"/>
        <v/>
      </c>
      <c r="H753" s="128"/>
      <c r="I753" s="189"/>
      <c r="J753" s="128"/>
      <c r="K753" s="127"/>
      <c r="L753" s="127"/>
      <c r="M753" s="126"/>
      <c r="N753" s="7"/>
      <c r="O753" s="6"/>
      <c r="P753" s="6"/>
      <c r="Q753" s="125" t="str">
        <f t="shared" si="364"/>
        <v/>
      </c>
      <c r="R753" s="124" t="str">
        <f t="shared" si="365"/>
        <v/>
      </c>
      <c r="S753" s="123">
        <f t="shared" si="366"/>
        <v>0</v>
      </c>
      <c r="T753" s="122">
        <f t="shared" si="367"/>
        <v>0</v>
      </c>
      <c r="U753" s="123">
        <f t="shared" si="368"/>
        <v>0</v>
      </c>
      <c r="V753" s="122">
        <f t="shared" si="369"/>
        <v>0</v>
      </c>
      <c r="W753" s="123">
        <f t="shared" si="370"/>
        <v>0</v>
      </c>
      <c r="X753" s="122">
        <f t="shared" si="371"/>
        <v>0</v>
      </c>
      <c r="Y753" s="123">
        <f t="shared" si="372"/>
        <v>0</v>
      </c>
      <c r="Z753" s="122">
        <f t="shared" si="373"/>
        <v>0</v>
      </c>
      <c r="AA753" s="123">
        <f t="shared" si="374"/>
        <v>0</v>
      </c>
      <c r="AB753" s="122">
        <f t="shared" si="375"/>
        <v>0</v>
      </c>
      <c r="AD753" s="3" t="str">
        <f t="shared" si="376"/>
        <v>False</v>
      </c>
      <c r="AE753" s="3" t="str">
        <f t="shared" si="377"/>
        <v>true</v>
      </c>
      <c r="AF753" s="3" t="e">
        <f>VLOOKUP(C753,#REF!,2,FALSE)</f>
        <v>#REF!</v>
      </c>
      <c r="AG753" s="3" t="e">
        <f t="shared" si="378"/>
        <v>#REF!</v>
      </c>
      <c r="AH753" s="3">
        <f t="shared" si="379"/>
        <v>0</v>
      </c>
      <c r="AI753" s="3">
        <f t="shared" si="380"/>
        <v>0</v>
      </c>
      <c r="AJ753" s="3">
        <f t="shared" si="381"/>
        <v>0</v>
      </c>
      <c r="AL753" s="3">
        <f t="shared" si="382"/>
        <v>0</v>
      </c>
      <c r="AM753" s="3">
        <f t="shared" si="383"/>
        <v>0</v>
      </c>
      <c r="AN753" s="3">
        <f t="shared" si="384"/>
        <v>0</v>
      </c>
      <c r="AO753" s="3">
        <f t="shared" si="385"/>
        <v>0</v>
      </c>
      <c r="AP753" s="3">
        <f t="shared" si="386"/>
        <v>0</v>
      </c>
      <c r="AQ753" s="3">
        <f t="shared" si="387"/>
        <v>0</v>
      </c>
      <c r="AS753" s="3" t="e">
        <f t="shared" si="388"/>
        <v>#REF!</v>
      </c>
      <c r="AU753" s="3" t="e">
        <f t="shared" si="389"/>
        <v>#NAME?</v>
      </c>
      <c r="AW753" s="3">
        <f t="shared" si="390"/>
        <v>0</v>
      </c>
      <c r="AX753" s="3">
        <f t="shared" si="391"/>
        <v>0</v>
      </c>
      <c r="AY753" s="3">
        <f t="shared" si="392"/>
        <v>0</v>
      </c>
      <c r="AZ753" s="3">
        <f t="shared" si="393"/>
        <v>0</v>
      </c>
      <c r="BA753" s="3">
        <f t="shared" si="394"/>
        <v>0</v>
      </c>
      <c r="BB753" s="3">
        <f t="shared" si="395"/>
        <v>0</v>
      </c>
    </row>
    <row r="754" spans="2:54" x14ac:dyDescent="0.35">
      <c r="B754" s="14">
        <v>727</v>
      </c>
      <c r="C754" s="13"/>
      <c r="D754" s="13"/>
      <c r="E754" s="130"/>
      <c r="F754" s="130"/>
      <c r="G754" s="129" t="str">
        <f t="shared" si="363"/>
        <v/>
      </c>
      <c r="H754" s="128"/>
      <c r="I754" s="189"/>
      <c r="J754" s="128"/>
      <c r="K754" s="127"/>
      <c r="L754" s="127"/>
      <c r="M754" s="126"/>
      <c r="N754" s="7"/>
      <c r="O754" s="6"/>
      <c r="P754" s="6"/>
      <c r="Q754" s="125" t="str">
        <f t="shared" si="364"/>
        <v/>
      </c>
      <c r="R754" s="124" t="str">
        <f t="shared" si="365"/>
        <v/>
      </c>
      <c r="S754" s="123">
        <f t="shared" si="366"/>
        <v>0</v>
      </c>
      <c r="T754" s="122">
        <f t="shared" si="367"/>
        <v>0</v>
      </c>
      <c r="U754" s="123">
        <f t="shared" si="368"/>
        <v>0</v>
      </c>
      <c r="V754" s="122">
        <f t="shared" si="369"/>
        <v>0</v>
      </c>
      <c r="W754" s="123">
        <f t="shared" si="370"/>
        <v>0</v>
      </c>
      <c r="X754" s="122">
        <f t="shared" si="371"/>
        <v>0</v>
      </c>
      <c r="Y754" s="123">
        <f t="shared" si="372"/>
        <v>0</v>
      </c>
      <c r="Z754" s="122">
        <f t="shared" si="373"/>
        <v>0</v>
      </c>
      <c r="AA754" s="123">
        <f t="shared" si="374"/>
        <v>0</v>
      </c>
      <c r="AB754" s="122">
        <f t="shared" si="375"/>
        <v>0</v>
      </c>
      <c r="AD754" s="3" t="str">
        <f t="shared" si="376"/>
        <v>False</v>
      </c>
      <c r="AE754" s="3" t="str">
        <f t="shared" si="377"/>
        <v>true</v>
      </c>
      <c r="AF754" s="3" t="e">
        <f>VLOOKUP(C754,#REF!,2,FALSE)</f>
        <v>#REF!</v>
      </c>
      <c r="AG754" s="3" t="e">
        <f t="shared" si="378"/>
        <v>#REF!</v>
      </c>
      <c r="AH754" s="3">
        <f t="shared" si="379"/>
        <v>0</v>
      </c>
      <c r="AI754" s="3">
        <f t="shared" si="380"/>
        <v>0</v>
      </c>
      <c r="AJ754" s="3">
        <f t="shared" si="381"/>
        <v>0</v>
      </c>
      <c r="AL754" s="3">
        <f t="shared" si="382"/>
        <v>0</v>
      </c>
      <c r="AM754" s="3">
        <f t="shared" si="383"/>
        <v>0</v>
      </c>
      <c r="AN754" s="3">
        <f t="shared" si="384"/>
        <v>0</v>
      </c>
      <c r="AO754" s="3">
        <f t="shared" si="385"/>
        <v>0</v>
      </c>
      <c r="AP754" s="3">
        <f t="shared" si="386"/>
        <v>0</v>
      </c>
      <c r="AQ754" s="3">
        <f t="shared" si="387"/>
        <v>0</v>
      </c>
      <c r="AS754" s="3" t="e">
        <f t="shared" si="388"/>
        <v>#REF!</v>
      </c>
      <c r="AU754" s="3" t="e">
        <f t="shared" si="389"/>
        <v>#NAME?</v>
      </c>
      <c r="AW754" s="3">
        <f t="shared" si="390"/>
        <v>0</v>
      </c>
      <c r="AX754" s="3">
        <f t="shared" si="391"/>
        <v>0</v>
      </c>
      <c r="AY754" s="3">
        <f t="shared" si="392"/>
        <v>0</v>
      </c>
      <c r="AZ754" s="3">
        <f t="shared" si="393"/>
        <v>0</v>
      </c>
      <c r="BA754" s="3">
        <f t="shared" si="394"/>
        <v>0</v>
      </c>
      <c r="BB754" s="3">
        <f t="shared" si="395"/>
        <v>0</v>
      </c>
    </row>
    <row r="755" spans="2:54" x14ac:dyDescent="0.35">
      <c r="B755" s="14">
        <v>728</v>
      </c>
      <c r="C755" s="13"/>
      <c r="D755" s="13"/>
      <c r="E755" s="130"/>
      <c r="F755" s="130"/>
      <c r="G755" s="129" t="str">
        <f t="shared" si="363"/>
        <v/>
      </c>
      <c r="H755" s="128"/>
      <c r="I755" s="189"/>
      <c r="J755" s="128"/>
      <c r="K755" s="127"/>
      <c r="L755" s="127"/>
      <c r="M755" s="126"/>
      <c r="N755" s="7"/>
      <c r="O755" s="6"/>
      <c r="P755" s="6"/>
      <c r="Q755" s="125" t="str">
        <f t="shared" si="364"/>
        <v/>
      </c>
      <c r="R755" s="124" t="str">
        <f t="shared" si="365"/>
        <v/>
      </c>
      <c r="S755" s="123">
        <f t="shared" si="366"/>
        <v>0</v>
      </c>
      <c r="T755" s="122">
        <f t="shared" si="367"/>
        <v>0</v>
      </c>
      <c r="U755" s="123">
        <f t="shared" si="368"/>
        <v>0</v>
      </c>
      <c r="V755" s="122">
        <f t="shared" si="369"/>
        <v>0</v>
      </c>
      <c r="W755" s="123">
        <f t="shared" si="370"/>
        <v>0</v>
      </c>
      <c r="X755" s="122">
        <f t="shared" si="371"/>
        <v>0</v>
      </c>
      <c r="Y755" s="123">
        <f t="shared" si="372"/>
        <v>0</v>
      </c>
      <c r="Z755" s="122">
        <f t="shared" si="373"/>
        <v>0</v>
      </c>
      <c r="AA755" s="123">
        <f t="shared" si="374"/>
        <v>0</v>
      </c>
      <c r="AB755" s="122">
        <f t="shared" si="375"/>
        <v>0</v>
      </c>
      <c r="AD755" s="3" t="str">
        <f t="shared" si="376"/>
        <v>False</v>
      </c>
      <c r="AE755" s="3" t="str">
        <f t="shared" si="377"/>
        <v>true</v>
      </c>
      <c r="AF755" s="3" t="e">
        <f>VLOOKUP(C755,#REF!,2,FALSE)</f>
        <v>#REF!</v>
      </c>
      <c r="AG755" s="3" t="e">
        <f t="shared" si="378"/>
        <v>#REF!</v>
      </c>
      <c r="AH755" s="3">
        <f t="shared" si="379"/>
        <v>0</v>
      </c>
      <c r="AI755" s="3">
        <f t="shared" si="380"/>
        <v>0</v>
      </c>
      <c r="AJ755" s="3">
        <f t="shared" si="381"/>
        <v>0</v>
      </c>
      <c r="AL755" s="3">
        <f t="shared" si="382"/>
        <v>0</v>
      </c>
      <c r="AM755" s="3">
        <f t="shared" si="383"/>
        <v>0</v>
      </c>
      <c r="AN755" s="3">
        <f t="shared" si="384"/>
        <v>0</v>
      </c>
      <c r="AO755" s="3">
        <f t="shared" si="385"/>
        <v>0</v>
      </c>
      <c r="AP755" s="3">
        <f t="shared" si="386"/>
        <v>0</v>
      </c>
      <c r="AQ755" s="3">
        <f t="shared" si="387"/>
        <v>0</v>
      </c>
      <c r="AS755" s="3" t="e">
        <f t="shared" si="388"/>
        <v>#REF!</v>
      </c>
      <c r="AU755" s="3" t="e">
        <f t="shared" si="389"/>
        <v>#NAME?</v>
      </c>
      <c r="AW755" s="3">
        <f t="shared" si="390"/>
        <v>0</v>
      </c>
      <c r="AX755" s="3">
        <f t="shared" si="391"/>
        <v>0</v>
      </c>
      <c r="AY755" s="3">
        <f t="shared" si="392"/>
        <v>0</v>
      </c>
      <c r="AZ755" s="3">
        <f t="shared" si="393"/>
        <v>0</v>
      </c>
      <c r="BA755" s="3">
        <f t="shared" si="394"/>
        <v>0</v>
      </c>
      <c r="BB755" s="3">
        <f t="shared" si="395"/>
        <v>0</v>
      </c>
    </row>
    <row r="756" spans="2:54" x14ac:dyDescent="0.35">
      <c r="B756" s="14">
        <v>729</v>
      </c>
      <c r="C756" s="13"/>
      <c r="D756" s="13"/>
      <c r="E756" s="130"/>
      <c r="F756" s="130"/>
      <c r="G756" s="129" t="str">
        <f t="shared" si="363"/>
        <v/>
      </c>
      <c r="H756" s="128"/>
      <c r="I756" s="189"/>
      <c r="J756" s="128"/>
      <c r="K756" s="127"/>
      <c r="L756" s="127"/>
      <c r="M756" s="126"/>
      <c r="N756" s="7"/>
      <c r="O756" s="6"/>
      <c r="P756" s="6"/>
      <c r="Q756" s="125" t="str">
        <f t="shared" si="364"/>
        <v/>
      </c>
      <c r="R756" s="124" t="str">
        <f t="shared" si="365"/>
        <v/>
      </c>
      <c r="S756" s="123">
        <f t="shared" si="366"/>
        <v>0</v>
      </c>
      <c r="T756" s="122">
        <f t="shared" si="367"/>
        <v>0</v>
      </c>
      <c r="U756" s="123">
        <f t="shared" si="368"/>
        <v>0</v>
      </c>
      <c r="V756" s="122">
        <f t="shared" si="369"/>
        <v>0</v>
      </c>
      <c r="W756" s="123">
        <f t="shared" si="370"/>
        <v>0</v>
      </c>
      <c r="X756" s="122">
        <f t="shared" si="371"/>
        <v>0</v>
      </c>
      <c r="Y756" s="123">
        <f t="shared" si="372"/>
        <v>0</v>
      </c>
      <c r="Z756" s="122">
        <f t="shared" si="373"/>
        <v>0</v>
      </c>
      <c r="AA756" s="123">
        <f t="shared" si="374"/>
        <v>0</v>
      </c>
      <c r="AB756" s="122">
        <f t="shared" si="375"/>
        <v>0</v>
      </c>
      <c r="AD756" s="3" t="str">
        <f t="shared" si="376"/>
        <v>False</v>
      </c>
      <c r="AE756" s="3" t="str">
        <f t="shared" si="377"/>
        <v>true</v>
      </c>
      <c r="AF756" s="3" t="e">
        <f>VLOOKUP(C756,#REF!,2,FALSE)</f>
        <v>#REF!</v>
      </c>
      <c r="AG756" s="3" t="e">
        <f t="shared" si="378"/>
        <v>#REF!</v>
      </c>
      <c r="AH756" s="3">
        <f t="shared" si="379"/>
        <v>0</v>
      </c>
      <c r="AI756" s="3">
        <f t="shared" si="380"/>
        <v>0</v>
      </c>
      <c r="AJ756" s="3">
        <f t="shared" si="381"/>
        <v>0</v>
      </c>
      <c r="AL756" s="3">
        <f t="shared" si="382"/>
        <v>0</v>
      </c>
      <c r="AM756" s="3">
        <f t="shared" si="383"/>
        <v>0</v>
      </c>
      <c r="AN756" s="3">
        <f t="shared" si="384"/>
        <v>0</v>
      </c>
      <c r="AO756" s="3">
        <f t="shared" si="385"/>
        <v>0</v>
      </c>
      <c r="AP756" s="3">
        <f t="shared" si="386"/>
        <v>0</v>
      </c>
      <c r="AQ756" s="3">
        <f t="shared" si="387"/>
        <v>0</v>
      </c>
      <c r="AS756" s="3" t="e">
        <f t="shared" si="388"/>
        <v>#REF!</v>
      </c>
      <c r="AU756" s="3" t="e">
        <f t="shared" si="389"/>
        <v>#NAME?</v>
      </c>
      <c r="AW756" s="3">
        <f t="shared" si="390"/>
        <v>0</v>
      </c>
      <c r="AX756" s="3">
        <f t="shared" si="391"/>
        <v>0</v>
      </c>
      <c r="AY756" s="3">
        <f t="shared" si="392"/>
        <v>0</v>
      </c>
      <c r="AZ756" s="3">
        <f t="shared" si="393"/>
        <v>0</v>
      </c>
      <c r="BA756" s="3">
        <f t="shared" si="394"/>
        <v>0</v>
      </c>
      <c r="BB756" s="3">
        <f t="shared" si="395"/>
        <v>0</v>
      </c>
    </row>
    <row r="757" spans="2:54" x14ac:dyDescent="0.35">
      <c r="B757" s="14">
        <v>730</v>
      </c>
      <c r="C757" s="13"/>
      <c r="D757" s="13"/>
      <c r="E757" s="130"/>
      <c r="F757" s="130"/>
      <c r="G757" s="129" t="str">
        <f t="shared" si="363"/>
        <v/>
      </c>
      <c r="H757" s="128"/>
      <c r="I757" s="189"/>
      <c r="J757" s="128"/>
      <c r="K757" s="127"/>
      <c r="L757" s="127"/>
      <c r="M757" s="126"/>
      <c r="N757" s="7"/>
      <c r="O757" s="6"/>
      <c r="P757" s="6"/>
      <c r="Q757" s="125" t="str">
        <f t="shared" si="364"/>
        <v/>
      </c>
      <c r="R757" s="124" t="str">
        <f t="shared" si="365"/>
        <v/>
      </c>
      <c r="S757" s="123">
        <f t="shared" si="366"/>
        <v>0</v>
      </c>
      <c r="T757" s="122">
        <f t="shared" si="367"/>
        <v>0</v>
      </c>
      <c r="U757" s="123">
        <f t="shared" si="368"/>
        <v>0</v>
      </c>
      <c r="V757" s="122">
        <f t="shared" si="369"/>
        <v>0</v>
      </c>
      <c r="W757" s="123">
        <f t="shared" si="370"/>
        <v>0</v>
      </c>
      <c r="X757" s="122">
        <f t="shared" si="371"/>
        <v>0</v>
      </c>
      <c r="Y757" s="123">
        <f t="shared" si="372"/>
        <v>0</v>
      </c>
      <c r="Z757" s="122">
        <f t="shared" si="373"/>
        <v>0</v>
      </c>
      <c r="AA757" s="123">
        <f t="shared" si="374"/>
        <v>0</v>
      </c>
      <c r="AB757" s="122">
        <f t="shared" si="375"/>
        <v>0</v>
      </c>
      <c r="AD757" s="3" t="str">
        <f t="shared" si="376"/>
        <v>False</v>
      </c>
      <c r="AE757" s="3" t="str">
        <f t="shared" si="377"/>
        <v>true</v>
      </c>
      <c r="AF757" s="3" t="e">
        <f>VLOOKUP(C757,#REF!,2,FALSE)</f>
        <v>#REF!</v>
      </c>
      <c r="AG757" s="3" t="e">
        <f t="shared" si="378"/>
        <v>#REF!</v>
      </c>
      <c r="AH757" s="3">
        <f t="shared" si="379"/>
        <v>0</v>
      </c>
      <c r="AI757" s="3">
        <f t="shared" si="380"/>
        <v>0</v>
      </c>
      <c r="AJ757" s="3">
        <f t="shared" si="381"/>
        <v>0</v>
      </c>
      <c r="AL757" s="3">
        <f t="shared" si="382"/>
        <v>0</v>
      </c>
      <c r="AM757" s="3">
        <f t="shared" si="383"/>
        <v>0</v>
      </c>
      <c r="AN757" s="3">
        <f t="shared" si="384"/>
        <v>0</v>
      </c>
      <c r="AO757" s="3">
        <f t="shared" si="385"/>
        <v>0</v>
      </c>
      <c r="AP757" s="3">
        <f t="shared" si="386"/>
        <v>0</v>
      </c>
      <c r="AQ757" s="3">
        <f t="shared" si="387"/>
        <v>0</v>
      </c>
      <c r="AS757" s="3" t="e">
        <f t="shared" si="388"/>
        <v>#REF!</v>
      </c>
      <c r="AU757" s="3" t="e">
        <f t="shared" si="389"/>
        <v>#NAME?</v>
      </c>
      <c r="AW757" s="3">
        <f t="shared" si="390"/>
        <v>0</v>
      </c>
      <c r="AX757" s="3">
        <f t="shared" si="391"/>
        <v>0</v>
      </c>
      <c r="AY757" s="3">
        <f t="shared" si="392"/>
        <v>0</v>
      </c>
      <c r="AZ757" s="3">
        <f t="shared" si="393"/>
        <v>0</v>
      </c>
      <c r="BA757" s="3">
        <f t="shared" si="394"/>
        <v>0</v>
      </c>
      <c r="BB757" s="3">
        <f t="shared" si="395"/>
        <v>0</v>
      </c>
    </row>
    <row r="758" spans="2:54" x14ac:dyDescent="0.35">
      <c r="B758" s="14">
        <v>731</v>
      </c>
      <c r="C758" s="13"/>
      <c r="D758" s="13"/>
      <c r="E758" s="130"/>
      <c r="F758" s="130"/>
      <c r="G758" s="129" t="str">
        <f t="shared" si="363"/>
        <v/>
      </c>
      <c r="H758" s="128"/>
      <c r="I758" s="189"/>
      <c r="J758" s="128"/>
      <c r="K758" s="127"/>
      <c r="L758" s="127"/>
      <c r="M758" s="126"/>
      <c r="N758" s="7"/>
      <c r="O758" s="6"/>
      <c r="P758" s="6"/>
      <c r="Q758" s="125" t="str">
        <f t="shared" si="364"/>
        <v/>
      </c>
      <c r="R758" s="124" t="str">
        <f t="shared" si="365"/>
        <v/>
      </c>
      <c r="S758" s="123">
        <f t="shared" si="366"/>
        <v>0</v>
      </c>
      <c r="T758" s="122">
        <f t="shared" si="367"/>
        <v>0</v>
      </c>
      <c r="U758" s="123">
        <f t="shared" si="368"/>
        <v>0</v>
      </c>
      <c r="V758" s="122">
        <f t="shared" si="369"/>
        <v>0</v>
      </c>
      <c r="W758" s="123">
        <f t="shared" si="370"/>
        <v>0</v>
      </c>
      <c r="X758" s="122">
        <f t="shared" si="371"/>
        <v>0</v>
      </c>
      <c r="Y758" s="123">
        <f t="shared" si="372"/>
        <v>0</v>
      </c>
      <c r="Z758" s="122">
        <f t="shared" si="373"/>
        <v>0</v>
      </c>
      <c r="AA758" s="123">
        <f t="shared" si="374"/>
        <v>0</v>
      </c>
      <c r="AB758" s="122">
        <f t="shared" si="375"/>
        <v>0</v>
      </c>
      <c r="AD758" s="3" t="str">
        <f t="shared" si="376"/>
        <v>False</v>
      </c>
      <c r="AE758" s="3" t="str">
        <f t="shared" si="377"/>
        <v>true</v>
      </c>
      <c r="AF758" s="3" t="e">
        <f>VLOOKUP(C758,#REF!,2,FALSE)</f>
        <v>#REF!</v>
      </c>
      <c r="AG758" s="3" t="e">
        <f t="shared" si="378"/>
        <v>#REF!</v>
      </c>
      <c r="AH758" s="3">
        <f t="shared" si="379"/>
        <v>0</v>
      </c>
      <c r="AI758" s="3">
        <f t="shared" si="380"/>
        <v>0</v>
      </c>
      <c r="AJ758" s="3">
        <f t="shared" si="381"/>
        <v>0</v>
      </c>
      <c r="AL758" s="3">
        <f t="shared" si="382"/>
        <v>0</v>
      </c>
      <c r="AM758" s="3">
        <f t="shared" si="383"/>
        <v>0</v>
      </c>
      <c r="AN758" s="3">
        <f t="shared" si="384"/>
        <v>0</v>
      </c>
      <c r="AO758" s="3">
        <f t="shared" si="385"/>
        <v>0</v>
      </c>
      <c r="AP758" s="3">
        <f t="shared" si="386"/>
        <v>0</v>
      </c>
      <c r="AQ758" s="3">
        <f t="shared" si="387"/>
        <v>0</v>
      </c>
      <c r="AS758" s="3" t="e">
        <f t="shared" si="388"/>
        <v>#REF!</v>
      </c>
      <c r="AU758" s="3" t="e">
        <f t="shared" si="389"/>
        <v>#NAME?</v>
      </c>
      <c r="AW758" s="3">
        <f t="shared" si="390"/>
        <v>0</v>
      </c>
      <c r="AX758" s="3">
        <f t="shared" si="391"/>
        <v>0</v>
      </c>
      <c r="AY758" s="3">
        <f t="shared" si="392"/>
        <v>0</v>
      </c>
      <c r="AZ758" s="3">
        <f t="shared" si="393"/>
        <v>0</v>
      </c>
      <c r="BA758" s="3">
        <f t="shared" si="394"/>
        <v>0</v>
      </c>
      <c r="BB758" s="3">
        <f t="shared" si="395"/>
        <v>0</v>
      </c>
    </row>
    <row r="759" spans="2:54" x14ac:dyDescent="0.35">
      <c r="B759" s="14">
        <v>732</v>
      </c>
      <c r="C759" s="13"/>
      <c r="D759" s="13"/>
      <c r="E759" s="130"/>
      <c r="F759" s="130"/>
      <c r="G759" s="129" t="str">
        <f t="shared" si="363"/>
        <v/>
      </c>
      <c r="H759" s="128"/>
      <c r="I759" s="189"/>
      <c r="J759" s="128"/>
      <c r="K759" s="127"/>
      <c r="L759" s="127"/>
      <c r="M759" s="126"/>
      <c r="N759" s="7"/>
      <c r="O759" s="6"/>
      <c r="P759" s="6"/>
      <c r="Q759" s="125" t="str">
        <f t="shared" si="364"/>
        <v/>
      </c>
      <c r="R759" s="124" t="str">
        <f t="shared" si="365"/>
        <v/>
      </c>
      <c r="S759" s="123">
        <f t="shared" si="366"/>
        <v>0</v>
      </c>
      <c r="T759" s="122">
        <f t="shared" si="367"/>
        <v>0</v>
      </c>
      <c r="U759" s="123">
        <f t="shared" si="368"/>
        <v>0</v>
      </c>
      <c r="V759" s="122">
        <f t="shared" si="369"/>
        <v>0</v>
      </c>
      <c r="W759" s="123">
        <f t="shared" si="370"/>
        <v>0</v>
      </c>
      <c r="X759" s="122">
        <f t="shared" si="371"/>
        <v>0</v>
      </c>
      <c r="Y759" s="123">
        <f t="shared" si="372"/>
        <v>0</v>
      </c>
      <c r="Z759" s="122">
        <f t="shared" si="373"/>
        <v>0</v>
      </c>
      <c r="AA759" s="123">
        <f t="shared" si="374"/>
        <v>0</v>
      </c>
      <c r="AB759" s="122">
        <f t="shared" si="375"/>
        <v>0</v>
      </c>
      <c r="AD759" s="3" t="str">
        <f t="shared" si="376"/>
        <v>False</v>
      </c>
      <c r="AE759" s="3" t="str">
        <f t="shared" si="377"/>
        <v>true</v>
      </c>
      <c r="AF759" s="3" t="e">
        <f>VLOOKUP(C759,#REF!,2,FALSE)</f>
        <v>#REF!</v>
      </c>
      <c r="AG759" s="3" t="e">
        <f t="shared" si="378"/>
        <v>#REF!</v>
      </c>
      <c r="AH759" s="3">
        <f t="shared" si="379"/>
        <v>0</v>
      </c>
      <c r="AI759" s="3">
        <f t="shared" si="380"/>
        <v>0</v>
      </c>
      <c r="AJ759" s="3">
        <f t="shared" si="381"/>
        <v>0</v>
      </c>
      <c r="AL759" s="3">
        <f t="shared" si="382"/>
        <v>0</v>
      </c>
      <c r="AM759" s="3">
        <f t="shared" si="383"/>
        <v>0</v>
      </c>
      <c r="AN759" s="3">
        <f t="shared" si="384"/>
        <v>0</v>
      </c>
      <c r="AO759" s="3">
        <f t="shared" si="385"/>
        <v>0</v>
      </c>
      <c r="AP759" s="3">
        <f t="shared" si="386"/>
        <v>0</v>
      </c>
      <c r="AQ759" s="3">
        <f t="shared" si="387"/>
        <v>0</v>
      </c>
      <c r="AS759" s="3" t="e">
        <f t="shared" si="388"/>
        <v>#REF!</v>
      </c>
      <c r="AU759" s="3" t="e">
        <f t="shared" si="389"/>
        <v>#NAME?</v>
      </c>
      <c r="AW759" s="3">
        <f t="shared" si="390"/>
        <v>0</v>
      </c>
      <c r="AX759" s="3">
        <f t="shared" si="391"/>
        <v>0</v>
      </c>
      <c r="AY759" s="3">
        <f t="shared" si="392"/>
        <v>0</v>
      </c>
      <c r="AZ759" s="3">
        <f t="shared" si="393"/>
        <v>0</v>
      </c>
      <c r="BA759" s="3">
        <f t="shared" si="394"/>
        <v>0</v>
      </c>
      <c r="BB759" s="3">
        <f t="shared" si="395"/>
        <v>0</v>
      </c>
    </row>
    <row r="760" spans="2:54" x14ac:dyDescent="0.35">
      <c r="B760" s="14">
        <v>733</v>
      </c>
      <c r="C760" s="13"/>
      <c r="D760" s="13"/>
      <c r="E760" s="130"/>
      <c r="F760" s="130"/>
      <c r="G760" s="129" t="str">
        <f t="shared" si="363"/>
        <v/>
      </c>
      <c r="H760" s="128"/>
      <c r="I760" s="189"/>
      <c r="J760" s="128"/>
      <c r="K760" s="127"/>
      <c r="L760" s="127"/>
      <c r="M760" s="126"/>
      <c r="N760" s="7"/>
      <c r="O760" s="6"/>
      <c r="P760" s="6"/>
      <c r="Q760" s="125" t="str">
        <f t="shared" si="364"/>
        <v/>
      </c>
      <c r="R760" s="124" t="str">
        <f t="shared" si="365"/>
        <v/>
      </c>
      <c r="S760" s="123">
        <f t="shared" si="366"/>
        <v>0</v>
      </c>
      <c r="T760" s="122">
        <f t="shared" si="367"/>
        <v>0</v>
      </c>
      <c r="U760" s="123">
        <f t="shared" si="368"/>
        <v>0</v>
      </c>
      <c r="V760" s="122">
        <f t="shared" si="369"/>
        <v>0</v>
      </c>
      <c r="W760" s="123">
        <f t="shared" si="370"/>
        <v>0</v>
      </c>
      <c r="X760" s="122">
        <f t="shared" si="371"/>
        <v>0</v>
      </c>
      <c r="Y760" s="123">
        <f t="shared" si="372"/>
        <v>0</v>
      </c>
      <c r="Z760" s="122">
        <f t="shared" si="373"/>
        <v>0</v>
      </c>
      <c r="AA760" s="123">
        <f t="shared" si="374"/>
        <v>0</v>
      </c>
      <c r="AB760" s="122">
        <f t="shared" si="375"/>
        <v>0</v>
      </c>
      <c r="AD760" s="3" t="str">
        <f t="shared" si="376"/>
        <v>False</v>
      </c>
      <c r="AE760" s="3" t="str">
        <f t="shared" si="377"/>
        <v>true</v>
      </c>
      <c r="AF760" s="3" t="e">
        <f>VLOOKUP(C760,#REF!,2,FALSE)</f>
        <v>#REF!</v>
      </c>
      <c r="AG760" s="3" t="e">
        <f t="shared" si="378"/>
        <v>#REF!</v>
      </c>
      <c r="AH760" s="3">
        <f t="shared" si="379"/>
        <v>0</v>
      </c>
      <c r="AI760" s="3">
        <f t="shared" si="380"/>
        <v>0</v>
      </c>
      <c r="AJ760" s="3">
        <f t="shared" si="381"/>
        <v>0</v>
      </c>
      <c r="AL760" s="3">
        <f t="shared" si="382"/>
        <v>0</v>
      </c>
      <c r="AM760" s="3">
        <f t="shared" si="383"/>
        <v>0</v>
      </c>
      <c r="AN760" s="3">
        <f t="shared" si="384"/>
        <v>0</v>
      </c>
      <c r="AO760" s="3">
        <f t="shared" si="385"/>
        <v>0</v>
      </c>
      <c r="AP760" s="3">
        <f t="shared" si="386"/>
        <v>0</v>
      </c>
      <c r="AQ760" s="3">
        <f t="shared" si="387"/>
        <v>0</v>
      </c>
      <c r="AS760" s="3" t="e">
        <f t="shared" si="388"/>
        <v>#REF!</v>
      </c>
      <c r="AU760" s="3" t="e">
        <f t="shared" si="389"/>
        <v>#NAME?</v>
      </c>
      <c r="AW760" s="3">
        <f t="shared" si="390"/>
        <v>0</v>
      </c>
      <c r="AX760" s="3">
        <f t="shared" si="391"/>
        <v>0</v>
      </c>
      <c r="AY760" s="3">
        <f t="shared" si="392"/>
        <v>0</v>
      </c>
      <c r="AZ760" s="3">
        <f t="shared" si="393"/>
        <v>0</v>
      </c>
      <c r="BA760" s="3">
        <f t="shared" si="394"/>
        <v>0</v>
      </c>
      <c r="BB760" s="3">
        <f t="shared" si="395"/>
        <v>0</v>
      </c>
    </row>
    <row r="761" spans="2:54" x14ac:dyDescent="0.35">
      <c r="B761" s="14">
        <v>734</v>
      </c>
      <c r="C761" s="13"/>
      <c r="D761" s="13"/>
      <c r="E761" s="130"/>
      <c r="F761" s="130"/>
      <c r="G761" s="129" t="str">
        <f t="shared" si="363"/>
        <v/>
      </c>
      <c r="H761" s="128"/>
      <c r="I761" s="189"/>
      <c r="J761" s="128"/>
      <c r="K761" s="127"/>
      <c r="L761" s="127"/>
      <c r="M761" s="126"/>
      <c r="N761" s="7"/>
      <c r="O761" s="6"/>
      <c r="P761" s="6"/>
      <c r="Q761" s="125" t="str">
        <f t="shared" si="364"/>
        <v/>
      </c>
      <c r="R761" s="124" t="str">
        <f t="shared" si="365"/>
        <v/>
      </c>
      <c r="S761" s="123">
        <f t="shared" si="366"/>
        <v>0</v>
      </c>
      <c r="T761" s="122">
        <f t="shared" si="367"/>
        <v>0</v>
      </c>
      <c r="U761" s="123">
        <f t="shared" si="368"/>
        <v>0</v>
      </c>
      <c r="V761" s="122">
        <f t="shared" si="369"/>
        <v>0</v>
      </c>
      <c r="W761" s="123">
        <f t="shared" si="370"/>
        <v>0</v>
      </c>
      <c r="X761" s="122">
        <f t="shared" si="371"/>
        <v>0</v>
      </c>
      <c r="Y761" s="123">
        <f t="shared" si="372"/>
        <v>0</v>
      </c>
      <c r="Z761" s="122">
        <f t="shared" si="373"/>
        <v>0</v>
      </c>
      <c r="AA761" s="123">
        <f t="shared" si="374"/>
        <v>0</v>
      </c>
      <c r="AB761" s="122">
        <f t="shared" si="375"/>
        <v>0</v>
      </c>
      <c r="AD761" s="3" t="str">
        <f t="shared" si="376"/>
        <v>False</v>
      </c>
      <c r="AE761" s="3" t="str">
        <f t="shared" si="377"/>
        <v>true</v>
      </c>
      <c r="AF761" s="3" t="e">
        <f>VLOOKUP(C761,#REF!,2,FALSE)</f>
        <v>#REF!</v>
      </c>
      <c r="AG761" s="3" t="e">
        <f t="shared" si="378"/>
        <v>#REF!</v>
      </c>
      <c r="AH761" s="3">
        <f t="shared" si="379"/>
        <v>0</v>
      </c>
      <c r="AI761" s="3">
        <f t="shared" si="380"/>
        <v>0</v>
      </c>
      <c r="AJ761" s="3">
        <f t="shared" si="381"/>
        <v>0</v>
      </c>
      <c r="AL761" s="3">
        <f t="shared" si="382"/>
        <v>0</v>
      </c>
      <c r="AM761" s="3">
        <f t="shared" si="383"/>
        <v>0</v>
      </c>
      <c r="AN761" s="3">
        <f t="shared" si="384"/>
        <v>0</v>
      </c>
      <c r="AO761" s="3">
        <f t="shared" si="385"/>
        <v>0</v>
      </c>
      <c r="AP761" s="3">
        <f t="shared" si="386"/>
        <v>0</v>
      </c>
      <c r="AQ761" s="3">
        <f t="shared" si="387"/>
        <v>0</v>
      </c>
      <c r="AS761" s="3" t="e">
        <f t="shared" si="388"/>
        <v>#REF!</v>
      </c>
      <c r="AU761" s="3" t="e">
        <f t="shared" si="389"/>
        <v>#NAME?</v>
      </c>
      <c r="AW761" s="3">
        <f t="shared" si="390"/>
        <v>0</v>
      </c>
      <c r="AX761" s="3">
        <f t="shared" si="391"/>
        <v>0</v>
      </c>
      <c r="AY761" s="3">
        <f t="shared" si="392"/>
        <v>0</v>
      </c>
      <c r="AZ761" s="3">
        <f t="shared" si="393"/>
        <v>0</v>
      </c>
      <c r="BA761" s="3">
        <f t="shared" si="394"/>
        <v>0</v>
      </c>
      <c r="BB761" s="3">
        <f t="shared" si="395"/>
        <v>0</v>
      </c>
    </row>
    <row r="762" spans="2:54" x14ac:dyDescent="0.35">
      <c r="B762" s="14">
        <v>735</v>
      </c>
      <c r="C762" s="13"/>
      <c r="D762" s="13"/>
      <c r="E762" s="130"/>
      <c r="F762" s="130"/>
      <c r="G762" s="129" t="str">
        <f t="shared" si="363"/>
        <v/>
      </c>
      <c r="H762" s="128"/>
      <c r="I762" s="189"/>
      <c r="J762" s="128"/>
      <c r="K762" s="127"/>
      <c r="L762" s="127"/>
      <c r="M762" s="126"/>
      <c r="N762" s="7"/>
      <c r="O762" s="6"/>
      <c r="P762" s="6"/>
      <c r="Q762" s="125" t="str">
        <f t="shared" si="364"/>
        <v/>
      </c>
      <c r="R762" s="124" t="str">
        <f t="shared" si="365"/>
        <v/>
      </c>
      <c r="S762" s="123">
        <f t="shared" si="366"/>
        <v>0</v>
      </c>
      <c r="T762" s="122">
        <f t="shared" si="367"/>
        <v>0</v>
      </c>
      <c r="U762" s="123">
        <f t="shared" si="368"/>
        <v>0</v>
      </c>
      <c r="V762" s="122">
        <f t="shared" si="369"/>
        <v>0</v>
      </c>
      <c r="W762" s="123">
        <f t="shared" si="370"/>
        <v>0</v>
      </c>
      <c r="X762" s="122">
        <f t="shared" si="371"/>
        <v>0</v>
      </c>
      <c r="Y762" s="123">
        <f t="shared" si="372"/>
        <v>0</v>
      </c>
      <c r="Z762" s="122">
        <f t="shared" si="373"/>
        <v>0</v>
      </c>
      <c r="AA762" s="123">
        <f t="shared" si="374"/>
        <v>0</v>
      </c>
      <c r="AB762" s="122">
        <f t="shared" si="375"/>
        <v>0</v>
      </c>
      <c r="AD762" s="3" t="str">
        <f t="shared" si="376"/>
        <v>False</v>
      </c>
      <c r="AE762" s="3" t="str">
        <f t="shared" si="377"/>
        <v>true</v>
      </c>
      <c r="AF762" s="3" t="e">
        <f>VLOOKUP(C762,#REF!,2,FALSE)</f>
        <v>#REF!</v>
      </c>
      <c r="AG762" s="3" t="e">
        <f t="shared" si="378"/>
        <v>#REF!</v>
      </c>
      <c r="AH762" s="3">
        <f t="shared" si="379"/>
        <v>0</v>
      </c>
      <c r="AI762" s="3">
        <f t="shared" si="380"/>
        <v>0</v>
      </c>
      <c r="AJ762" s="3">
        <f t="shared" si="381"/>
        <v>0</v>
      </c>
      <c r="AL762" s="3">
        <f t="shared" si="382"/>
        <v>0</v>
      </c>
      <c r="AM762" s="3">
        <f t="shared" si="383"/>
        <v>0</v>
      </c>
      <c r="AN762" s="3">
        <f t="shared" si="384"/>
        <v>0</v>
      </c>
      <c r="AO762" s="3">
        <f t="shared" si="385"/>
        <v>0</v>
      </c>
      <c r="AP762" s="3">
        <f t="shared" si="386"/>
        <v>0</v>
      </c>
      <c r="AQ762" s="3">
        <f t="shared" si="387"/>
        <v>0</v>
      </c>
      <c r="AS762" s="3" t="e">
        <f t="shared" si="388"/>
        <v>#REF!</v>
      </c>
      <c r="AU762" s="3" t="e">
        <f t="shared" si="389"/>
        <v>#NAME?</v>
      </c>
      <c r="AW762" s="3">
        <f t="shared" si="390"/>
        <v>0</v>
      </c>
      <c r="AX762" s="3">
        <f t="shared" si="391"/>
        <v>0</v>
      </c>
      <c r="AY762" s="3">
        <f t="shared" si="392"/>
        <v>0</v>
      </c>
      <c r="AZ762" s="3">
        <f t="shared" si="393"/>
        <v>0</v>
      </c>
      <c r="BA762" s="3">
        <f t="shared" si="394"/>
        <v>0</v>
      </c>
      <c r="BB762" s="3">
        <f t="shared" si="395"/>
        <v>0</v>
      </c>
    </row>
    <row r="763" spans="2:54" x14ac:dyDescent="0.35">
      <c r="B763" s="14">
        <v>736</v>
      </c>
      <c r="C763" s="13"/>
      <c r="D763" s="13"/>
      <c r="E763" s="130"/>
      <c r="F763" s="130"/>
      <c r="G763" s="129" t="str">
        <f t="shared" si="363"/>
        <v/>
      </c>
      <c r="H763" s="128"/>
      <c r="I763" s="189"/>
      <c r="J763" s="128"/>
      <c r="K763" s="127"/>
      <c r="L763" s="127"/>
      <c r="M763" s="126"/>
      <c r="N763" s="7"/>
      <c r="O763" s="6"/>
      <c r="P763" s="6"/>
      <c r="Q763" s="125" t="str">
        <f t="shared" si="364"/>
        <v/>
      </c>
      <c r="R763" s="124" t="str">
        <f t="shared" si="365"/>
        <v/>
      </c>
      <c r="S763" s="123">
        <f t="shared" si="366"/>
        <v>0</v>
      </c>
      <c r="T763" s="122">
        <f t="shared" si="367"/>
        <v>0</v>
      </c>
      <c r="U763" s="123">
        <f t="shared" si="368"/>
        <v>0</v>
      </c>
      <c r="V763" s="122">
        <f t="shared" si="369"/>
        <v>0</v>
      </c>
      <c r="W763" s="123">
        <f t="shared" si="370"/>
        <v>0</v>
      </c>
      <c r="X763" s="122">
        <f t="shared" si="371"/>
        <v>0</v>
      </c>
      <c r="Y763" s="123">
        <f t="shared" si="372"/>
        <v>0</v>
      </c>
      <c r="Z763" s="122">
        <f t="shared" si="373"/>
        <v>0</v>
      </c>
      <c r="AA763" s="123">
        <f t="shared" si="374"/>
        <v>0</v>
      </c>
      <c r="AB763" s="122">
        <f t="shared" si="375"/>
        <v>0</v>
      </c>
      <c r="AD763" s="3" t="str">
        <f t="shared" si="376"/>
        <v>False</v>
      </c>
      <c r="AE763" s="3" t="str">
        <f t="shared" si="377"/>
        <v>true</v>
      </c>
      <c r="AF763" s="3" t="e">
        <f>VLOOKUP(C763,#REF!,2,FALSE)</f>
        <v>#REF!</v>
      </c>
      <c r="AG763" s="3" t="e">
        <f t="shared" si="378"/>
        <v>#REF!</v>
      </c>
      <c r="AH763" s="3">
        <f t="shared" si="379"/>
        <v>0</v>
      </c>
      <c r="AI763" s="3">
        <f t="shared" si="380"/>
        <v>0</v>
      </c>
      <c r="AJ763" s="3">
        <f t="shared" si="381"/>
        <v>0</v>
      </c>
      <c r="AL763" s="3">
        <f t="shared" si="382"/>
        <v>0</v>
      </c>
      <c r="AM763" s="3">
        <f t="shared" si="383"/>
        <v>0</v>
      </c>
      <c r="AN763" s="3">
        <f t="shared" si="384"/>
        <v>0</v>
      </c>
      <c r="AO763" s="3">
        <f t="shared" si="385"/>
        <v>0</v>
      </c>
      <c r="AP763" s="3">
        <f t="shared" si="386"/>
        <v>0</v>
      </c>
      <c r="AQ763" s="3">
        <f t="shared" si="387"/>
        <v>0</v>
      </c>
      <c r="AS763" s="3" t="e">
        <f t="shared" si="388"/>
        <v>#REF!</v>
      </c>
      <c r="AU763" s="3" t="e">
        <f t="shared" si="389"/>
        <v>#NAME?</v>
      </c>
      <c r="AW763" s="3">
        <f t="shared" si="390"/>
        <v>0</v>
      </c>
      <c r="AX763" s="3">
        <f t="shared" si="391"/>
        <v>0</v>
      </c>
      <c r="AY763" s="3">
        <f t="shared" si="392"/>
        <v>0</v>
      </c>
      <c r="AZ763" s="3">
        <f t="shared" si="393"/>
        <v>0</v>
      </c>
      <c r="BA763" s="3">
        <f t="shared" si="394"/>
        <v>0</v>
      </c>
      <c r="BB763" s="3">
        <f t="shared" si="395"/>
        <v>0</v>
      </c>
    </row>
    <row r="764" spans="2:54" x14ac:dyDescent="0.35">
      <c r="B764" s="14">
        <v>737</v>
      </c>
      <c r="C764" s="13"/>
      <c r="D764" s="13"/>
      <c r="E764" s="130"/>
      <c r="F764" s="130"/>
      <c r="G764" s="129" t="str">
        <f t="shared" si="363"/>
        <v/>
      </c>
      <c r="H764" s="128"/>
      <c r="I764" s="189"/>
      <c r="J764" s="128"/>
      <c r="K764" s="127"/>
      <c r="L764" s="127"/>
      <c r="M764" s="126"/>
      <c r="N764" s="7"/>
      <c r="O764" s="6"/>
      <c r="P764" s="6"/>
      <c r="Q764" s="125" t="str">
        <f t="shared" si="364"/>
        <v/>
      </c>
      <c r="R764" s="124" t="str">
        <f t="shared" si="365"/>
        <v/>
      </c>
      <c r="S764" s="123">
        <f t="shared" si="366"/>
        <v>0</v>
      </c>
      <c r="T764" s="122">
        <f t="shared" si="367"/>
        <v>0</v>
      </c>
      <c r="U764" s="123">
        <f t="shared" si="368"/>
        <v>0</v>
      </c>
      <c r="V764" s="122">
        <f t="shared" si="369"/>
        <v>0</v>
      </c>
      <c r="W764" s="123">
        <f t="shared" si="370"/>
        <v>0</v>
      </c>
      <c r="X764" s="122">
        <f t="shared" si="371"/>
        <v>0</v>
      </c>
      <c r="Y764" s="123">
        <f t="shared" si="372"/>
        <v>0</v>
      </c>
      <c r="Z764" s="122">
        <f t="shared" si="373"/>
        <v>0</v>
      </c>
      <c r="AA764" s="123">
        <f t="shared" si="374"/>
        <v>0</v>
      </c>
      <c r="AB764" s="122">
        <f t="shared" si="375"/>
        <v>0</v>
      </c>
      <c r="AD764" s="3" t="str">
        <f t="shared" si="376"/>
        <v>False</v>
      </c>
      <c r="AE764" s="3" t="str">
        <f t="shared" si="377"/>
        <v>true</v>
      </c>
      <c r="AF764" s="3" t="e">
        <f>VLOOKUP(C764,#REF!,2,FALSE)</f>
        <v>#REF!</v>
      </c>
      <c r="AG764" s="3" t="e">
        <f t="shared" si="378"/>
        <v>#REF!</v>
      </c>
      <c r="AH764" s="3">
        <f t="shared" si="379"/>
        <v>0</v>
      </c>
      <c r="AI764" s="3">
        <f t="shared" si="380"/>
        <v>0</v>
      </c>
      <c r="AJ764" s="3">
        <f t="shared" si="381"/>
        <v>0</v>
      </c>
      <c r="AL764" s="3">
        <f t="shared" si="382"/>
        <v>0</v>
      </c>
      <c r="AM764" s="3">
        <f t="shared" si="383"/>
        <v>0</v>
      </c>
      <c r="AN764" s="3">
        <f t="shared" si="384"/>
        <v>0</v>
      </c>
      <c r="AO764" s="3">
        <f t="shared" si="385"/>
        <v>0</v>
      </c>
      <c r="AP764" s="3">
        <f t="shared" si="386"/>
        <v>0</v>
      </c>
      <c r="AQ764" s="3">
        <f t="shared" si="387"/>
        <v>0</v>
      </c>
      <c r="AS764" s="3" t="e">
        <f t="shared" si="388"/>
        <v>#REF!</v>
      </c>
      <c r="AU764" s="3" t="e">
        <f t="shared" si="389"/>
        <v>#NAME?</v>
      </c>
      <c r="AW764" s="3">
        <f t="shared" si="390"/>
        <v>0</v>
      </c>
      <c r="AX764" s="3">
        <f t="shared" si="391"/>
        <v>0</v>
      </c>
      <c r="AY764" s="3">
        <f t="shared" si="392"/>
        <v>0</v>
      </c>
      <c r="AZ764" s="3">
        <f t="shared" si="393"/>
        <v>0</v>
      </c>
      <c r="BA764" s="3">
        <f t="shared" si="394"/>
        <v>0</v>
      </c>
      <c r="BB764" s="3">
        <f t="shared" si="395"/>
        <v>0</v>
      </c>
    </row>
    <row r="765" spans="2:54" x14ac:dyDescent="0.35">
      <c r="B765" s="14">
        <v>738</v>
      </c>
      <c r="C765" s="13"/>
      <c r="D765" s="13"/>
      <c r="E765" s="130"/>
      <c r="F765" s="130"/>
      <c r="G765" s="129" t="str">
        <f t="shared" si="363"/>
        <v/>
      </c>
      <c r="H765" s="128"/>
      <c r="I765" s="189"/>
      <c r="J765" s="128"/>
      <c r="K765" s="127"/>
      <c r="L765" s="127"/>
      <c r="M765" s="126"/>
      <c r="N765" s="7"/>
      <c r="O765" s="6"/>
      <c r="P765" s="6"/>
      <c r="Q765" s="125" t="str">
        <f t="shared" si="364"/>
        <v/>
      </c>
      <c r="R765" s="124" t="str">
        <f t="shared" si="365"/>
        <v/>
      </c>
      <c r="S765" s="123">
        <f t="shared" si="366"/>
        <v>0</v>
      </c>
      <c r="T765" s="122">
        <f t="shared" si="367"/>
        <v>0</v>
      </c>
      <c r="U765" s="123">
        <f t="shared" si="368"/>
        <v>0</v>
      </c>
      <c r="V765" s="122">
        <f t="shared" si="369"/>
        <v>0</v>
      </c>
      <c r="W765" s="123">
        <f t="shared" si="370"/>
        <v>0</v>
      </c>
      <c r="X765" s="122">
        <f t="shared" si="371"/>
        <v>0</v>
      </c>
      <c r="Y765" s="123">
        <f t="shared" si="372"/>
        <v>0</v>
      </c>
      <c r="Z765" s="122">
        <f t="shared" si="373"/>
        <v>0</v>
      </c>
      <c r="AA765" s="123">
        <f t="shared" si="374"/>
        <v>0</v>
      </c>
      <c r="AB765" s="122">
        <f t="shared" si="375"/>
        <v>0</v>
      </c>
      <c r="AD765" s="3" t="str">
        <f t="shared" si="376"/>
        <v>False</v>
      </c>
      <c r="AE765" s="3" t="str">
        <f t="shared" si="377"/>
        <v>true</v>
      </c>
      <c r="AF765" s="3" t="e">
        <f>VLOOKUP(C765,#REF!,2,FALSE)</f>
        <v>#REF!</v>
      </c>
      <c r="AG765" s="3" t="e">
        <f t="shared" si="378"/>
        <v>#REF!</v>
      </c>
      <c r="AH765" s="3">
        <f t="shared" si="379"/>
        <v>0</v>
      </c>
      <c r="AI765" s="3">
        <f t="shared" si="380"/>
        <v>0</v>
      </c>
      <c r="AJ765" s="3">
        <f t="shared" si="381"/>
        <v>0</v>
      </c>
      <c r="AL765" s="3">
        <f t="shared" si="382"/>
        <v>0</v>
      </c>
      <c r="AM765" s="3">
        <f t="shared" si="383"/>
        <v>0</v>
      </c>
      <c r="AN765" s="3">
        <f t="shared" si="384"/>
        <v>0</v>
      </c>
      <c r="AO765" s="3">
        <f t="shared" si="385"/>
        <v>0</v>
      </c>
      <c r="AP765" s="3">
        <f t="shared" si="386"/>
        <v>0</v>
      </c>
      <c r="AQ765" s="3">
        <f t="shared" si="387"/>
        <v>0</v>
      </c>
      <c r="AS765" s="3" t="e">
        <f t="shared" si="388"/>
        <v>#REF!</v>
      </c>
      <c r="AU765" s="3" t="e">
        <f t="shared" si="389"/>
        <v>#NAME?</v>
      </c>
      <c r="AW765" s="3">
        <f t="shared" si="390"/>
        <v>0</v>
      </c>
      <c r="AX765" s="3">
        <f t="shared" si="391"/>
        <v>0</v>
      </c>
      <c r="AY765" s="3">
        <f t="shared" si="392"/>
        <v>0</v>
      </c>
      <c r="AZ765" s="3">
        <f t="shared" si="393"/>
        <v>0</v>
      </c>
      <c r="BA765" s="3">
        <f t="shared" si="394"/>
        <v>0</v>
      </c>
      <c r="BB765" s="3">
        <f t="shared" si="395"/>
        <v>0</v>
      </c>
    </row>
    <row r="766" spans="2:54" x14ac:dyDescent="0.35">
      <c r="B766" s="14">
        <v>739</v>
      </c>
      <c r="C766" s="13"/>
      <c r="D766" s="13"/>
      <c r="E766" s="130"/>
      <c r="F766" s="130"/>
      <c r="G766" s="129" t="str">
        <f t="shared" si="363"/>
        <v/>
      </c>
      <c r="H766" s="128"/>
      <c r="I766" s="189"/>
      <c r="J766" s="128"/>
      <c r="K766" s="127"/>
      <c r="L766" s="127"/>
      <c r="M766" s="126"/>
      <c r="N766" s="7"/>
      <c r="O766" s="6"/>
      <c r="P766" s="6"/>
      <c r="Q766" s="125" t="str">
        <f t="shared" si="364"/>
        <v/>
      </c>
      <c r="R766" s="124" t="str">
        <f t="shared" si="365"/>
        <v/>
      </c>
      <c r="S766" s="123">
        <f t="shared" si="366"/>
        <v>0</v>
      </c>
      <c r="T766" s="122">
        <f t="shared" si="367"/>
        <v>0</v>
      </c>
      <c r="U766" s="123">
        <f t="shared" si="368"/>
        <v>0</v>
      </c>
      <c r="V766" s="122">
        <f t="shared" si="369"/>
        <v>0</v>
      </c>
      <c r="W766" s="123">
        <f t="shared" si="370"/>
        <v>0</v>
      </c>
      <c r="X766" s="122">
        <f t="shared" si="371"/>
        <v>0</v>
      </c>
      <c r="Y766" s="123">
        <f t="shared" si="372"/>
        <v>0</v>
      </c>
      <c r="Z766" s="122">
        <f t="shared" si="373"/>
        <v>0</v>
      </c>
      <c r="AA766" s="123">
        <f t="shared" si="374"/>
        <v>0</v>
      </c>
      <c r="AB766" s="122">
        <f t="shared" si="375"/>
        <v>0</v>
      </c>
      <c r="AD766" s="3" t="str">
        <f t="shared" si="376"/>
        <v>False</v>
      </c>
      <c r="AE766" s="3" t="str">
        <f t="shared" si="377"/>
        <v>true</v>
      </c>
      <c r="AF766" s="3" t="e">
        <f>VLOOKUP(C766,#REF!,2,FALSE)</f>
        <v>#REF!</v>
      </c>
      <c r="AG766" s="3" t="e">
        <f t="shared" si="378"/>
        <v>#REF!</v>
      </c>
      <c r="AH766" s="3">
        <f t="shared" si="379"/>
        <v>0</v>
      </c>
      <c r="AI766" s="3">
        <f t="shared" si="380"/>
        <v>0</v>
      </c>
      <c r="AJ766" s="3">
        <f t="shared" si="381"/>
        <v>0</v>
      </c>
      <c r="AL766" s="3">
        <f t="shared" si="382"/>
        <v>0</v>
      </c>
      <c r="AM766" s="3">
        <f t="shared" si="383"/>
        <v>0</v>
      </c>
      <c r="AN766" s="3">
        <f t="shared" si="384"/>
        <v>0</v>
      </c>
      <c r="AO766" s="3">
        <f t="shared" si="385"/>
        <v>0</v>
      </c>
      <c r="AP766" s="3">
        <f t="shared" si="386"/>
        <v>0</v>
      </c>
      <c r="AQ766" s="3">
        <f t="shared" si="387"/>
        <v>0</v>
      </c>
      <c r="AS766" s="3" t="e">
        <f t="shared" si="388"/>
        <v>#REF!</v>
      </c>
      <c r="AU766" s="3" t="e">
        <f t="shared" si="389"/>
        <v>#NAME?</v>
      </c>
      <c r="AW766" s="3">
        <f t="shared" si="390"/>
        <v>0</v>
      </c>
      <c r="AX766" s="3">
        <f t="shared" si="391"/>
        <v>0</v>
      </c>
      <c r="AY766" s="3">
        <f t="shared" si="392"/>
        <v>0</v>
      </c>
      <c r="AZ766" s="3">
        <f t="shared" si="393"/>
        <v>0</v>
      </c>
      <c r="BA766" s="3">
        <f t="shared" si="394"/>
        <v>0</v>
      </c>
      <c r="BB766" s="3">
        <f t="shared" si="395"/>
        <v>0</v>
      </c>
    </row>
    <row r="767" spans="2:54" x14ac:dyDescent="0.35">
      <c r="B767" s="14">
        <v>740</v>
      </c>
      <c r="C767" s="13"/>
      <c r="D767" s="13"/>
      <c r="E767" s="130"/>
      <c r="F767" s="130"/>
      <c r="G767" s="129" t="str">
        <f t="shared" si="363"/>
        <v/>
      </c>
      <c r="H767" s="128"/>
      <c r="I767" s="189"/>
      <c r="J767" s="128"/>
      <c r="K767" s="127"/>
      <c r="L767" s="127"/>
      <c r="M767" s="126"/>
      <c r="N767" s="7"/>
      <c r="O767" s="6"/>
      <c r="P767" s="6"/>
      <c r="Q767" s="125" t="str">
        <f t="shared" si="364"/>
        <v/>
      </c>
      <c r="R767" s="124" t="str">
        <f t="shared" si="365"/>
        <v/>
      </c>
      <c r="S767" s="123">
        <f t="shared" si="366"/>
        <v>0</v>
      </c>
      <c r="T767" s="122">
        <f t="shared" si="367"/>
        <v>0</v>
      </c>
      <c r="U767" s="123">
        <f t="shared" si="368"/>
        <v>0</v>
      </c>
      <c r="V767" s="122">
        <f t="shared" si="369"/>
        <v>0</v>
      </c>
      <c r="W767" s="123">
        <f t="shared" si="370"/>
        <v>0</v>
      </c>
      <c r="X767" s="122">
        <f t="shared" si="371"/>
        <v>0</v>
      </c>
      <c r="Y767" s="123">
        <f t="shared" si="372"/>
        <v>0</v>
      </c>
      <c r="Z767" s="122">
        <f t="shared" si="373"/>
        <v>0</v>
      </c>
      <c r="AA767" s="123">
        <f t="shared" si="374"/>
        <v>0</v>
      </c>
      <c r="AB767" s="122">
        <f t="shared" si="375"/>
        <v>0</v>
      </c>
      <c r="AD767" s="3" t="str">
        <f t="shared" si="376"/>
        <v>False</v>
      </c>
      <c r="AE767" s="3" t="str">
        <f t="shared" si="377"/>
        <v>true</v>
      </c>
      <c r="AF767" s="3" t="e">
        <f>VLOOKUP(C767,#REF!,2,FALSE)</f>
        <v>#REF!</v>
      </c>
      <c r="AG767" s="3" t="e">
        <f t="shared" si="378"/>
        <v>#REF!</v>
      </c>
      <c r="AH767" s="3">
        <f t="shared" si="379"/>
        <v>0</v>
      </c>
      <c r="AI767" s="3">
        <f t="shared" si="380"/>
        <v>0</v>
      </c>
      <c r="AJ767" s="3">
        <f t="shared" si="381"/>
        <v>0</v>
      </c>
      <c r="AL767" s="3">
        <f t="shared" si="382"/>
        <v>0</v>
      </c>
      <c r="AM767" s="3">
        <f t="shared" si="383"/>
        <v>0</v>
      </c>
      <c r="AN767" s="3">
        <f t="shared" si="384"/>
        <v>0</v>
      </c>
      <c r="AO767" s="3">
        <f t="shared" si="385"/>
        <v>0</v>
      </c>
      <c r="AP767" s="3">
        <f t="shared" si="386"/>
        <v>0</v>
      </c>
      <c r="AQ767" s="3">
        <f t="shared" si="387"/>
        <v>0</v>
      </c>
      <c r="AS767" s="3" t="e">
        <f t="shared" si="388"/>
        <v>#REF!</v>
      </c>
      <c r="AU767" s="3" t="e">
        <f t="shared" si="389"/>
        <v>#NAME?</v>
      </c>
      <c r="AW767" s="3">
        <f t="shared" si="390"/>
        <v>0</v>
      </c>
      <c r="AX767" s="3">
        <f t="shared" si="391"/>
        <v>0</v>
      </c>
      <c r="AY767" s="3">
        <f t="shared" si="392"/>
        <v>0</v>
      </c>
      <c r="AZ767" s="3">
        <f t="shared" si="393"/>
        <v>0</v>
      </c>
      <c r="BA767" s="3">
        <f t="shared" si="394"/>
        <v>0</v>
      </c>
      <c r="BB767" s="3">
        <f t="shared" si="395"/>
        <v>0</v>
      </c>
    </row>
    <row r="768" spans="2:54" x14ac:dyDescent="0.35">
      <c r="B768" s="14">
        <v>741</v>
      </c>
      <c r="C768" s="13"/>
      <c r="D768" s="13"/>
      <c r="E768" s="130"/>
      <c r="F768" s="130"/>
      <c r="G768" s="129" t="str">
        <f t="shared" si="363"/>
        <v/>
      </c>
      <c r="H768" s="128"/>
      <c r="I768" s="189"/>
      <c r="J768" s="128"/>
      <c r="K768" s="127"/>
      <c r="L768" s="127"/>
      <c r="M768" s="126"/>
      <c r="N768" s="7"/>
      <c r="O768" s="6"/>
      <c r="P768" s="6"/>
      <c r="Q768" s="125" t="str">
        <f t="shared" si="364"/>
        <v/>
      </c>
      <c r="R768" s="124" t="str">
        <f t="shared" si="365"/>
        <v/>
      </c>
      <c r="S768" s="123">
        <f t="shared" si="366"/>
        <v>0</v>
      </c>
      <c r="T768" s="122">
        <f t="shared" si="367"/>
        <v>0</v>
      </c>
      <c r="U768" s="123">
        <f t="shared" si="368"/>
        <v>0</v>
      </c>
      <c r="V768" s="122">
        <f t="shared" si="369"/>
        <v>0</v>
      </c>
      <c r="W768" s="123">
        <f t="shared" si="370"/>
        <v>0</v>
      </c>
      <c r="X768" s="122">
        <f t="shared" si="371"/>
        <v>0</v>
      </c>
      <c r="Y768" s="123">
        <f t="shared" si="372"/>
        <v>0</v>
      </c>
      <c r="Z768" s="122">
        <f t="shared" si="373"/>
        <v>0</v>
      </c>
      <c r="AA768" s="123">
        <f t="shared" si="374"/>
        <v>0</v>
      </c>
      <c r="AB768" s="122">
        <f t="shared" si="375"/>
        <v>0</v>
      </c>
      <c r="AD768" s="3" t="str">
        <f t="shared" si="376"/>
        <v>False</v>
      </c>
      <c r="AE768" s="3" t="str">
        <f t="shared" si="377"/>
        <v>true</v>
      </c>
      <c r="AF768" s="3" t="e">
        <f>VLOOKUP(C768,#REF!,2,FALSE)</f>
        <v>#REF!</v>
      </c>
      <c r="AG768" s="3" t="e">
        <f t="shared" si="378"/>
        <v>#REF!</v>
      </c>
      <c r="AH768" s="3">
        <f t="shared" si="379"/>
        <v>0</v>
      </c>
      <c r="AI768" s="3">
        <f t="shared" si="380"/>
        <v>0</v>
      </c>
      <c r="AJ768" s="3">
        <f t="shared" si="381"/>
        <v>0</v>
      </c>
      <c r="AL768" s="3">
        <f t="shared" si="382"/>
        <v>0</v>
      </c>
      <c r="AM768" s="3">
        <f t="shared" si="383"/>
        <v>0</v>
      </c>
      <c r="AN768" s="3">
        <f t="shared" si="384"/>
        <v>0</v>
      </c>
      <c r="AO768" s="3">
        <f t="shared" si="385"/>
        <v>0</v>
      </c>
      <c r="AP768" s="3">
        <f t="shared" si="386"/>
        <v>0</v>
      </c>
      <c r="AQ768" s="3">
        <f t="shared" si="387"/>
        <v>0</v>
      </c>
      <c r="AS768" s="3" t="e">
        <f t="shared" si="388"/>
        <v>#REF!</v>
      </c>
      <c r="AU768" s="3" t="e">
        <f t="shared" si="389"/>
        <v>#NAME?</v>
      </c>
      <c r="AW768" s="3">
        <f t="shared" si="390"/>
        <v>0</v>
      </c>
      <c r="AX768" s="3">
        <f t="shared" si="391"/>
        <v>0</v>
      </c>
      <c r="AY768" s="3">
        <f t="shared" si="392"/>
        <v>0</v>
      </c>
      <c r="AZ768" s="3">
        <f t="shared" si="393"/>
        <v>0</v>
      </c>
      <c r="BA768" s="3">
        <f t="shared" si="394"/>
        <v>0</v>
      </c>
      <c r="BB768" s="3">
        <f t="shared" si="395"/>
        <v>0</v>
      </c>
    </row>
    <row r="769" spans="2:54" x14ac:dyDescent="0.35">
      <c r="B769" s="14">
        <v>742</v>
      </c>
      <c r="C769" s="13"/>
      <c r="D769" s="13"/>
      <c r="E769" s="130"/>
      <c r="F769" s="130"/>
      <c r="G769" s="129" t="str">
        <f t="shared" si="363"/>
        <v/>
      </c>
      <c r="H769" s="128"/>
      <c r="I769" s="189"/>
      <c r="J769" s="128"/>
      <c r="K769" s="127"/>
      <c r="L769" s="127"/>
      <c r="M769" s="126"/>
      <c r="N769" s="7"/>
      <c r="O769" s="6"/>
      <c r="P769" s="6"/>
      <c r="Q769" s="125" t="str">
        <f t="shared" si="364"/>
        <v/>
      </c>
      <c r="R769" s="124" t="str">
        <f t="shared" si="365"/>
        <v/>
      </c>
      <c r="S769" s="123">
        <f t="shared" si="366"/>
        <v>0</v>
      </c>
      <c r="T769" s="122">
        <f t="shared" si="367"/>
        <v>0</v>
      </c>
      <c r="U769" s="123">
        <f t="shared" si="368"/>
        <v>0</v>
      </c>
      <c r="V769" s="122">
        <f t="shared" si="369"/>
        <v>0</v>
      </c>
      <c r="W769" s="123">
        <f t="shared" si="370"/>
        <v>0</v>
      </c>
      <c r="X769" s="122">
        <f t="shared" si="371"/>
        <v>0</v>
      </c>
      <c r="Y769" s="123">
        <f t="shared" si="372"/>
        <v>0</v>
      </c>
      <c r="Z769" s="122">
        <f t="shared" si="373"/>
        <v>0</v>
      </c>
      <c r="AA769" s="123">
        <f t="shared" si="374"/>
        <v>0</v>
      </c>
      <c r="AB769" s="122">
        <f t="shared" si="375"/>
        <v>0</v>
      </c>
      <c r="AD769" s="3" t="str">
        <f t="shared" si="376"/>
        <v>False</v>
      </c>
      <c r="AE769" s="3" t="str">
        <f t="shared" si="377"/>
        <v>true</v>
      </c>
      <c r="AF769" s="3" t="e">
        <f>VLOOKUP(C769,#REF!,2,FALSE)</f>
        <v>#REF!</v>
      </c>
      <c r="AG769" s="3" t="e">
        <f t="shared" si="378"/>
        <v>#REF!</v>
      </c>
      <c r="AH769" s="3">
        <f t="shared" si="379"/>
        <v>0</v>
      </c>
      <c r="AI769" s="3">
        <f t="shared" si="380"/>
        <v>0</v>
      </c>
      <c r="AJ769" s="3">
        <f t="shared" si="381"/>
        <v>0</v>
      </c>
      <c r="AL769" s="3">
        <f t="shared" si="382"/>
        <v>0</v>
      </c>
      <c r="AM769" s="3">
        <f t="shared" si="383"/>
        <v>0</v>
      </c>
      <c r="AN769" s="3">
        <f t="shared" si="384"/>
        <v>0</v>
      </c>
      <c r="AO769" s="3">
        <f t="shared" si="385"/>
        <v>0</v>
      </c>
      <c r="AP769" s="3">
        <f t="shared" si="386"/>
        <v>0</v>
      </c>
      <c r="AQ769" s="3">
        <f t="shared" si="387"/>
        <v>0</v>
      </c>
      <c r="AS769" s="3" t="e">
        <f t="shared" si="388"/>
        <v>#REF!</v>
      </c>
      <c r="AU769" s="3" t="e">
        <f t="shared" si="389"/>
        <v>#NAME?</v>
      </c>
      <c r="AW769" s="3">
        <f t="shared" si="390"/>
        <v>0</v>
      </c>
      <c r="AX769" s="3">
        <f t="shared" si="391"/>
        <v>0</v>
      </c>
      <c r="AY769" s="3">
        <f t="shared" si="392"/>
        <v>0</v>
      </c>
      <c r="AZ769" s="3">
        <f t="shared" si="393"/>
        <v>0</v>
      </c>
      <c r="BA769" s="3">
        <f t="shared" si="394"/>
        <v>0</v>
      </c>
      <c r="BB769" s="3">
        <f t="shared" si="395"/>
        <v>0</v>
      </c>
    </row>
    <row r="770" spans="2:54" x14ac:dyDescent="0.35">
      <c r="B770" s="14">
        <v>743</v>
      </c>
      <c r="C770" s="13"/>
      <c r="D770" s="13"/>
      <c r="E770" s="130"/>
      <c r="F770" s="130"/>
      <c r="G770" s="129" t="str">
        <f t="shared" si="363"/>
        <v/>
      </c>
      <c r="H770" s="128"/>
      <c r="I770" s="189"/>
      <c r="J770" s="128"/>
      <c r="K770" s="127"/>
      <c r="L770" s="127"/>
      <c r="M770" s="126"/>
      <c r="N770" s="7"/>
      <c r="O770" s="6"/>
      <c r="P770" s="6"/>
      <c r="Q770" s="125" t="str">
        <f t="shared" si="364"/>
        <v/>
      </c>
      <c r="R770" s="124" t="str">
        <f t="shared" si="365"/>
        <v/>
      </c>
      <c r="S770" s="123">
        <f t="shared" si="366"/>
        <v>0</v>
      </c>
      <c r="T770" s="122">
        <f t="shared" si="367"/>
        <v>0</v>
      </c>
      <c r="U770" s="123">
        <f t="shared" si="368"/>
        <v>0</v>
      </c>
      <c r="V770" s="122">
        <f t="shared" si="369"/>
        <v>0</v>
      </c>
      <c r="W770" s="123">
        <f t="shared" si="370"/>
        <v>0</v>
      </c>
      <c r="X770" s="122">
        <f t="shared" si="371"/>
        <v>0</v>
      </c>
      <c r="Y770" s="123">
        <f t="shared" si="372"/>
        <v>0</v>
      </c>
      <c r="Z770" s="122">
        <f t="shared" si="373"/>
        <v>0</v>
      </c>
      <c r="AA770" s="123">
        <f t="shared" si="374"/>
        <v>0</v>
      </c>
      <c r="AB770" s="122">
        <f t="shared" si="375"/>
        <v>0</v>
      </c>
      <c r="AD770" s="3" t="str">
        <f t="shared" si="376"/>
        <v>False</v>
      </c>
      <c r="AE770" s="3" t="str">
        <f t="shared" si="377"/>
        <v>true</v>
      </c>
      <c r="AF770" s="3" t="e">
        <f>VLOOKUP(C770,#REF!,2,FALSE)</f>
        <v>#REF!</v>
      </c>
      <c r="AG770" s="3" t="e">
        <f t="shared" si="378"/>
        <v>#REF!</v>
      </c>
      <c r="AH770" s="3">
        <f t="shared" si="379"/>
        <v>0</v>
      </c>
      <c r="AI770" s="3">
        <f t="shared" si="380"/>
        <v>0</v>
      </c>
      <c r="AJ770" s="3">
        <f t="shared" si="381"/>
        <v>0</v>
      </c>
      <c r="AL770" s="3">
        <f t="shared" si="382"/>
        <v>0</v>
      </c>
      <c r="AM770" s="3">
        <f t="shared" si="383"/>
        <v>0</v>
      </c>
      <c r="AN770" s="3">
        <f t="shared" si="384"/>
        <v>0</v>
      </c>
      <c r="AO770" s="3">
        <f t="shared" si="385"/>
        <v>0</v>
      </c>
      <c r="AP770" s="3">
        <f t="shared" si="386"/>
        <v>0</v>
      </c>
      <c r="AQ770" s="3">
        <f t="shared" si="387"/>
        <v>0</v>
      </c>
      <c r="AS770" s="3" t="e">
        <f t="shared" si="388"/>
        <v>#REF!</v>
      </c>
      <c r="AU770" s="3" t="e">
        <f t="shared" si="389"/>
        <v>#NAME?</v>
      </c>
      <c r="AW770" s="3">
        <f t="shared" si="390"/>
        <v>0</v>
      </c>
      <c r="AX770" s="3">
        <f t="shared" si="391"/>
        <v>0</v>
      </c>
      <c r="AY770" s="3">
        <f t="shared" si="392"/>
        <v>0</v>
      </c>
      <c r="AZ770" s="3">
        <f t="shared" si="393"/>
        <v>0</v>
      </c>
      <c r="BA770" s="3">
        <f t="shared" si="394"/>
        <v>0</v>
      </c>
      <c r="BB770" s="3">
        <f t="shared" si="395"/>
        <v>0</v>
      </c>
    </row>
    <row r="771" spans="2:54" x14ac:dyDescent="0.35">
      <c r="B771" s="14">
        <v>744</v>
      </c>
      <c r="C771" s="13"/>
      <c r="D771" s="13"/>
      <c r="E771" s="130"/>
      <c r="F771" s="130"/>
      <c r="G771" s="129" t="str">
        <f t="shared" si="363"/>
        <v/>
      </c>
      <c r="H771" s="128"/>
      <c r="I771" s="189"/>
      <c r="J771" s="128"/>
      <c r="K771" s="127"/>
      <c r="L771" s="127"/>
      <c r="M771" s="126"/>
      <c r="N771" s="7"/>
      <c r="O771" s="6"/>
      <c r="P771" s="6"/>
      <c r="Q771" s="125" t="str">
        <f t="shared" si="364"/>
        <v/>
      </c>
      <c r="R771" s="124" t="str">
        <f t="shared" si="365"/>
        <v/>
      </c>
      <c r="S771" s="123">
        <f t="shared" si="366"/>
        <v>0</v>
      </c>
      <c r="T771" s="122">
        <f t="shared" si="367"/>
        <v>0</v>
      </c>
      <c r="U771" s="123">
        <f t="shared" si="368"/>
        <v>0</v>
      </c>
      <c r="V771" s="122">
        <f t="shared" si="369"/>
        <v>0</v>
      </c>
      <c r="W771" s="123">
        <f t="shared" si="370"/>
        <v>0</v>
      </c>
      <c r="X771" s="122">
        <f t="shared" si="371"/>
        <v>0</v>
      </c>
      <c r="Y771" s="123">
        <f t="shared" si="372"/>
        <v>0</v>
      </c>
      <c r="Z771" s="122">
        <f t="shared" si="373"/>
        <v>0</v>
      </c>
      <c r="AA771" s="123">
        <f t="shared" si="374"/>
        <v>0</v>
      </c>
      <c r="AB771" s="122">
        <f t="shared" si="375"/>
        <v>0</v>
      </c>
      <c r="AD771" s="3" t="str">
        <f t="shared" si="376"/>
        <v>False</v>
      </c>
      <c r="AE771" s="3" t="str">
        <f t="shared" si="377"/>
        <v>true</v>
      </c>
      <c r="AF771" s="3" t="e">
        <f>VLOOKUP(C771,#REF!,2,FALSE)</f>
        <v>#REF!</v>
      </c>
      <c r="AG771" s="3" t="e">
        <f t="shared" si="378"/>
        <v>#REF!</v>
      </c>
      <c r="AH771" s="3">
        <f t="shared" si="379"/>
        <v>0</v>
      </c>
      <c r="AI771" s="3">
        <f t="shared" si="380"/>
        <v>0</v>
      </c>
      <c r="AJ771" s="3">
        <f t="shared" si="381"/>
        <v>0</v>
      </c>
      <c r="AL771" s="3">
        <f t="shared" si="382"/>
        <v>0</v>
      </c>
      <c r="AM771" s="3">
        <f t="shared" si="383"/>
        <v>0</v>
      </c>
      <c r="AN771" s="3">
        <f t="shared" si="384"/>
        <v>0</v>
      </c>
      <c r="AO771" s="3">
        <f t="shared" si="385"/>
        <v>0</v>
      </c>
      <c r="AP771" s="3">
        <f t="shared" si="386"/>
        <v>0</v>
      </c>
      <c r="AQ771" s="3">
        <f t="shared" si="387"/>
        <v>0</v>
      </c>
      <c r="AS771" s="3" t="e">
        <f t="shared" si="388"/>
        <v>#REF!</v>
      </c>
      <c r="AU771" s="3" t="e">
        <f t="shared" si="389"/>
        <v>#NAME?</v>
      </c>
      <c r="AW771" s="3">
        <f t="shared" si="390"/>
        <v>0</v>
      </c>
      <c r="AX771" s="3">
        <f t="shared" si="391"/>
        <v>0</v>
      </c>
      <c r="AY771" s="3">
        <f t="shared" si="392"/>
        <v>0</v>
      </c>
      <c r="AZ771" s="3">
        <f t="shared" si="393"/>
        <v>0</v>
      </c>
      <c r="BA771" s="3">
        <f t="shared" si="394"/>
        <v>0</v>
      </c>
      <c r="BB771" s="3">
        <f t="shared" si="395"/>
        <v>0</v>
      </c>
    </row>
    <row r="772" spans="2:54" x14ac:dyDescent="0.35">
      <c r="B772" s="14">
        <v>745</v>
      </c>
      <c r="C772" s="13"/>
      <c r="D772" s="13"/>
      <c r="E772" s="130"/>
      <c r="F772" s="130"/>
      <c r="G772" s="129" t="str">
        <f t="shared" si="363"/>
        <v/>
      </c>
      <c r="H772" s="128"/>
      <c r="I772" s="189"/>
      <c r="J772" s="128"/>
      <c r="K772" s="127"/>
      <c r="L772" s="127"/>
      <c r="M772" s="126"/>
      <c r="N772" s="7"/>
      <c r="O772" s="6"/>
      <c r="P772" s="6"/>
      <c r="Q772" s="125" t="str">
        <f t="shared" si="364"/>
        <v/>
      </c>
      <c r="R772" s="124" t="str">
        <f t="shared" si="365"/>
        <v/>
      </c>
      <c r="S772" s="123">
        <f t="shared" si="366"/>
        <v>0</v>
      </c>
      <c r="T772" s="122">
        <f t="shared" si="367"/>
        <v>0</v>
      </c>
      <c r="U772" s="123">
        <f t="shared" si="368"/>
        <v>0</v>
      </c>
      <c r="V772" s="122">
        <f t="shared" si="369"/>
        <v>0</v>
      </c>
      <c r="W772" s="123">
        <f t="shared" si="370"/>
        <v>0</v>
      </c>
      <c r="X772" s="122">
        <f t="shared" si="371"/>
        <v>0</v>
      </c>
      <c r="Y772" s="123">
        <f t="shared" si="372"/>
        <v>0</v>
      </c>
      <c r="Z772" s="122">
        <f t="shared" si="373"/>
        <v>0</v>
      </c>
      <c r="AA772" s="123">
        <f t="shared" si="374"/>
        <v>0</v>
      </c>
      <c r="AB772" s="122">
        <f t="shared" si="375"/>
        <v>0</v>
      </c>
      <c r="AD772" s="3" t="str">
        <f t="shared" si="376"/>
        <v>False</v>
      </c>
      <c r="AE772" s="3" t="str">
        <f t="shared" si="377"/>
        <v>true</v>
      </c>
      <c r="AF772" s="3" t="e">
        <f>VLOOKUP(C772,#REF!,2,FALSE)</f>
        <v>#REF!</v>
      </c>
      <c r="AG772" s="3" t="e">
        <f t="shared" si="378"/>
        <v>#REF!</v>
      </c>
      <c r="AH772" s="3">
        <f t="shared" si="379"/>
        <v>0</v>
      </c>
      <c r="AI772" s="3">
        <f t="shared" si="380"/>
        <v>0</v>
      </c>
      <c r="AJ772" s="3">
        <f t="shared" si="381"/>
        <v>0</v>
      </c>
      <c r="AL772" s="3">
        <f t="shared" si="382"/>
        <v>0</v>
      </c>
      <c r="AM772" s="3">
        <f t="shared" si="383"/>
        <v>0</v>
      </c>
      <c r="AN772" s="3">
        <f t="shared" si="384"/>
        <v>0</v>
      </c>
      <c r="AO772" s="3">
        <f t="shared" si="385"/>
        <v>0</v>
      </c>
      <c r="AP772" s="3">
        <f t="shared" si="386"/>
        <v>0</v>
      </c>
      <c r="AQ772" s="3">
        <f t="shared" si="387"/>
        <v>0</v>
      </c>
      <c r="AS772" s="3" t="e">
        <f t="shared" si="388"/>
        <v>#REF!</v>
      </c>
      <c r="AU772" s="3" t="e">
        <f t="shared" si="389"/>
        <v>#NAME?</v>
      </c>
      <c r="AW772" s="3">
        <f t="shared" si="390"/>
        <v>0</v>
      </c>
      <c r="AX772" s="3">
        <f t="shared" si="391"/>
        <v>0</v>
      </c>
      <c r="AY772" s="3">
        <f t="shared" si="392"/>
        <v>0</v>
      </c>
      <c r="AZ772" s="3">
        <f t="shared" si="393"/>
        <v>0</v>
      </c>
      <c r="BA772" s="3">
        <f t="shared" si="394"/>
        <v>0</v>
      </c>
      <c r="BB772" s="3">
        <f t="shared" si="395"/>
        <v>0</v>
      </c>
    </row>
    <row r="773" spans="2:54" x14ac:dyDescent="0.35">
      <c r="B773" s="14">
        <v>746</v>
      </c>
      <c r="C773" s="13"/>
      <c r="D773" s="13"/>
      <c r="E773" s="130"/>
      <c r="F773" s="130"/>
      <c r="G773" s="129" t="str">
        <f t="shared" si="363"/>
        <v/>
      </c>
      <c r="H773" s="128"/>
      <c r="I773" s="189"/>
      <c r="J773" s="128"/>
      <c r="K773" s="127"/>
      <c r="L773" s="127"/>
      <c r="M773" s="126"/>
      <c r="N773" s="7"/>
      <c r="O773" s="6"/>
      <c r="P773" s="6"/>
      <c r="Q773" s="125" t="str">
        <f t="shared" si="364"/>
        <v/>
      </c>
      <c r="R773" s="124" t="str">
        <f t="shared" si="365"/>
        <v/>
      </c>
      <c r="S773" s="123">
        <f t="shared" si="366"/>
        <v>0</v>
      </c>
      <c r="T773" s="122">
        <f t="shared" si="367"/>
        <v>0</v>
      </c>
      <c r="U773" s="123">
        <f t="shared" si="368"/>
        <v>0</v>
      </c>
      <c r="V773" s="122">
        <f t="shared" si="369"/>
        <v>0</v>
      </c>
      <c r="W773" s="123">
        <f t="shared" si="370"/>
        <v>0</v>
      </c>
      <c r="X773" s="122">
        <f t="shared" si="371"/>
        <v>0</v>
      </c>
      <c r="Y773" s="123">
        <f t="shared" si="372"/>
        <v>0</v>
      </c>
      <c r="Z773" s="122">
        <f t="shared" si="373"/>
        <v>0</v>
      </c>
      <c r="AA773" s="123">
        <f t="shared" si="374"/>
        <v>0</v>
      </c>
      <c r="AB773" s="122">
        <f t="shared" si="375"/>
        <v>0</v>
      </c>
      <c r="AD773" s="3" t="str">
        <f t="shared" si="376"/>
        <v>False</v>
      </c>
      <c r="AE773" s="3" t="str">
        <f t="shared" si="377"/>
        <v>true</v>
      </c>
      <c r="AF773" s="3" t="e">
        <f>VLOOKUP(C773,#REF!,2,FALSE)</f>
        <v>#REF!</v>
      </c>
      <c r="AG773" s="3" t="e">
        <f t="shared" si="378"/>
        <v>#REF!</v>
      </c>
      <c r="AH773" s="3">
        <f t="shared" si="379"/>
        <v>0</v>
      </c>
      <c r="AI773" s="3">
        <f t="shared" si="380"/>
        <v>0</v>
      </c>
      <c r="AJ773" s="3">
        <f t="shared" si="381"/>
        <v>0</v>
      </c>
      <c r="AL773" s="3">
        <f t="shared" si="382"/>
        <v>0</v>
      </c>
      <c r="AM773" s="3">
        <f t="shared" si="383"/>
        <v>0</v>
      </c>
      <c r="AN773" s="3">
        <f t="shared" si="384"/>
        <v>0</v>
      </c>
      <c r="AO773" s="3">
        <f t="shared" si="385"/>
        <v>0</v>
      </c>
      <c r="AP773" s="3">
        <f t="shared" si="386"/>
        <v>0</v>
      </c>
      <c r="AQ773" s="3">
        <f t="shared" si="387"/>
        <v>0</v>
      </c>
      <c r="AS773" s="3" t="e">
        <f t="shared" si="388"/>
        <v>#REF!</v>
      </c>
      <c r="AU773" s="3" t="e">
        <f t="shared" si="389"/>
        <v>#NAME?</v>
      </c>
      <c r="AW773" s="3">
        <f t="shared" si="390"/>
        <v>0</v>
      </c>
      <c r="AX773" s="3">
        <f t="shared" si="391"/>
        <v>0</v>
      </c>
      <c r="AY773" s="3">
        <f t="shared" si="392"/>
        <v>0</v>
      </c>
      <c r="AZ773" s="3">
        <f t="shared" si="393"/>
        <v>0</v>
      </c>
      <c r="BA773" s="3">
        <f t="shared" si="394"/>
        <v>0</v>
      </c>
      <c r="BB773" s="3">
        <f t="shared" si="395"/>
        <v>0</v>
      </c>
    </row>
    <row r="774" spans="2:54" x14ac:dyDescent="0.35">
      <c r="B774" s="14">
        <v>747</v>
      </c>
      <c r="C774" s="13"/>
      <c r="D774" s="13"/>
      <c r="E774" s="130"/>
      <c r="F774" s="130"/>
      <c r="G774" s="129" t="str">
        <f t="shared" si="363"/>
        <v/>
      </c>
      <c r="H774" s="128"/>
      <c r="I774" s="189"/>
      <c r="J774" s="128"/>
      <c r="K774" s="127"/>
      <c r="L774" s="127"/>
      <c r="M774" s="126"/>
      <c r="N774" s="7"/>
      <c r="O774" s="6"/>
      <c r="P774" s="6"/>
      <c r="Q774" s="125" t="str">
        <f t="shared" si="364"/>
        <v/>
      </c>
      <c r="R774" s="124" t="str">
        <f t="shared" si="365"/>
        <v/>
      </c>
      <c r="S774" s="123">
        <f t="shared" si="366"/>
        <v>0</v>
      </c>
      <c r="T774" s="122">
        <f t="shared" si="367"/>
        <v>0</v>
      </c>
      <c r="U774" s="123">
        <f t="shared" si="368"/>
        <v>0</v>
      </c>
      <c r="V774" s="122">
        <f t="shared" si="369"/>
        <v>0</v>
      </c>
      <c r="W774" s="123">
        <f t="shared" si="370"/>
        <v>0</v>
      </c>
      <c r="X774" s="122">
        <f t="shared" si="371"/>
        <v>0</v>
      </c>
      <c r="Y774" s="123">
        <f t="shared" si="372"/>
        <v>0</v>
      </c>
      <c r="Z774" s="122">
        <f t="shared" si="373"/>
        <v>0</v>
      </c>
      <c r="AA774" s="123">
        <f t="shared" si="374"/>
        <v>0</v>
      </c>
      <c r="AB774" s="122">
        <f t="shared" si="375"/>
        <v>0</v>
      </c>
      <c r="AD774" s="3" t="str">
        <f t="shared" si="376"/>
        <v>False</v>
      </c>
      <c r="AE774" s="3" t="str">
        <f t="shared" si="377"/>
        <v>true</v>
      </c>
      <c r="AF774" s="3" t="e">
        <f>VLOOKUP(C774,#REF!,2,FALSE)</f>
        <v>#REF!</v>
      </c>
      <c r="AG774" s="3" t="e">
        <f t="shared" si="378"/>
        <v>#REF!</v>
      </c>
      <c r="AH774" s="3">
        <f t="shared" si="379"/>
        <v>0</v>
      </c>
      <c r="AI774" s="3">
        <f t="shared" si="380"/>
        <v>0</v>
      </c>
      <c r="AJ774" s="3">
        <f t="shared" si="381"/>
        <v>0</v>
      </c>
      <c r="AL774" s="3">
        <f t="shared" si="382"/>
        <v>0</v>
      </c>
      <c r="AM774" s="3">
        <f t="shared" si="383"/>
        <v>0</v>
      </c>
      <c r="AN774" s="3">
        <f t="shared" si="384"/>
        <v>0</v>
      </c>
      <c r="AO774" s="3">
        <f t="shared" si="385"/>
        <v>0</v>
      </c>
      <c r="AP774" s="3">
        <f t="shared" si="386"/>
        <v>0</v>
      </c>
      <c r="AQ774" s="3">
        <f t="shared" si="387"/>
        <v>0</v>
      </c>
      <c r="AS774" s="3" t="e">
        <f t="shared" si="388"/>
        <v>#REF!</v>
      </c>
      <c r="AU774" s="3" t="e">
        <f t="shared" si="389"/>
        <v>#NAME?</v>
      </c>
      <c r="AW774" s="3">
        <f t="shared" si="390"/>
        <v>0</v>
      </c>
      <c r="AX774" s="3">
        <f t="shared" si="391"/>
        <v>0</v>
      </c>
      <c r="AY774" s="3">
        <f t="shared" si="392"/>
        <v>0</v>
      </c>
      <c r="AZ774" s="3">
        <f t="shared" si="393"/>
        <v>0</v>
      </c>
      <c r="BA774" s="3">
        <f t="shared" si="394"/>
        <v>0</v>
      </c>
      <c r="BB774" s="3">
        <f t="shared" si="395"/>
        <v>0</v>
      </c>
    </row>
    <row r="775" spans="2:54" x14ac:dyDescent="0.35">
      <c r="B775" s="14">
        <v>748</v>
      </c>
      <c r="C775" s="13"/>
      <c r="D775" s="13"/>
      <c r="E775" s="130"/>
      <c r="F775" s="130"/>
      <c r="G775" s="129" t="str">
        <f t="shared" si="363"/>
        <v/>
      </c>
      <c r="H775" s="128"/>
      <c r="I775" s="189"/>
      <c r="J775" s="128"/>
      <c r="K775" s="127"/>
      <c r="L775" s="127"/>
      <c r="M775" s="126"/>
      <c r="N775" s="7"/>
      <c r="O775" s="6"/>
      <c r="P775" s="6"/>
      <c r="Q775" s="125" t="str">
        <f t="shared" si="364"/>
        <v/>
      </c>
      <c r="R775" s="124" t="str">
        <f t="shared" si="365"/>
        <v/>
      </c>
      <c r="S775" s="123">
        <f t="shared" si="366"/>
        <v>0</v>
      </c>
      <c r="T775" s="122">
        <f t="shared" si="367"/>
        <v>0</v>
      </c>
      <c r="U775" s="123">
        <f t="shared" si="368"/>
        <v>0</v>
      </c>
      <c r="V775" s="122">
        <f t="shared" si="369"/>
        <v>0</v>
      </c>
      <c r="W775" s="123">
        <f t="shared" si="370"/>
        <v>0</v>
      </c>
      <c r="X775" s="122">
        <f t="shared" si="371"/>
        <v>0</v>
      </c>
      <c r="Y775" s="123">
        <f t="shared" si="372"/>
        <v>0</v>
      </c>
      <c r="Z775" s="122">
        <f t="shared" si="373"/>
        <v>0</v>
      </c>
      <c r="AA775" s="123">
        <f t="shared" si="374"/>
        <v>0</v>
      </c>
      <c r="AB775" s="122">
        <f t="shared" si="375"/>
        <v>0</v>
      </c>
      <c r="AD775" s="3" t="str">
        <f t="shared" si="376"/>
        <v>False</v>
      </c>
      <c r="AE775" s="3" t="str">
        <f t="shared" si="377"/>
        <v>true</v>
      </c>
      <c r="AF775" s="3" t="e">
        <f>VLOOKUP(C775,#REF!,2,FALSE)</f>
        <v>#REF!</v>
      </c>
      <c r="AG775" s="3" t="e">
        <f t="shared" si="378"/>
        <v>#REF!</v>
      </c>
      <c r="AH775" s="3">
        <f t="shared" si="379"/>
        <v>0</v>
      </c>
      <c r="AI775" s="3">
        <f t="shared" si="380"/>
        <v>0</v>
      </c>
      <c r="AJ775" s="3">
        <f t="shared" si="381"/>
        <v>0</v>
      </c>
      <c r="AL775" s="3">
        <f t="shared" si="382"/>
        <v>0</v>
      </c>
      <c r="AM775" s="3">
        <f t="shared" si="383"/>
        <v>0</v>
      </c>
      <c r="AN775" s="3">
        <f t="shared" si="384"/>
        <v>0</v>
      </c>
      <c r="AO775" s="3">
        <f t="shared" si="385"/>
        <v>0</v>
      </c>
      <c r="AP775" s="3">
        <f t="shared" si="386"/>
        <v>0</v>
      </c>
      <c r="AQ775" s="3">
        <f t="shared" si="387"/>
        <v>0</v>
      </c>
      <c r="AS775" s="3" t="e">
        <f t="shared" si="388"/>
        <v>#REF!</v>
      </c>
      <c r="AU775" s="3" t="e">
        <f t="shared" si="389"/>
        <v>#NAME?</v>
      </c>
      <c r="AW775" s="3">
        <f t="shared" si="390"/>
        <v>0</v>
      </c>
      <c r="AX775" s="3">
        <f t="shared" si="391"/>
        <v>0</v>
      </c>
      <c r="AY775" s="3">
        <f t="shared" si="392"/>
        <v>0</v>
      </c>
      <c r="AZ775" s="3">
        <f t="shared" si="393"/>
        <v>0</v>
      </c>
      <c r="BA775" s="3">
        <f t="shared" si="394"/>
        <v>0</v>
      </c>
      <c r="BB775" s="3">
        <f t="shared" si="395"/>
        <v>0</v>
      </c>
    </row>
    <row r="776" spans="2:54" x14ac:dyDescent="0.35">
      <c r="B776" s="14">
        <v>749</v>
      </c>
      <c r="C776" s="13"/>
      <c r="D776" s="13"/>
      <c r="E776" s="130"/>
      <c r="F776" s="130"/>
      <c r="G776" s="129" t="str">
        <f t="shared" si="363"/>
        <v/>
      </c>
      <c r="H776" s="128"/>
      <c r="I776" s="189"/>
      <c r="J776" s="128"/>
      <c r="K776" s="127"/>
      <c r="L776" s="127"/>
      <c r="M776" s="126"/>
      <c r="N776" s="7"/>
      <c r="O776" s="6"/>
      <c r="P776" s="6"/>
      <c r="Q776" s="125" t="str">
        <f t="shared" si="364"/>
        <v/>
      </c>
      <c r="R776" s="124" t="str">
        <f t="shared" si="365"/>
        <v/>
      </c>
      <c r="S776" s="123">
        <f t="shared" si="366"/>
        <v>0</v>
      </c>
      <c r="T776" s="122">
        <f t="shared" si="367"/>
        <v>0</v>
      </c>
      <c r="U776" s="123">
        <f t="shared" si="368"/>
        <v>0</v>
      </c>
      <c r="V776" s="122">
        <f t="shared" si="369"/>
        <v>0</v>
      </c>
      <c r="W776" s="123">
        <f t="shared" si="370"/>
        <v>0</v>
      </c>
      <c r="X776" s="122">
        <f t="shared" si="371"/>
        <v>0</v>
      </c>
      <c r="Y776" s="123">
        <f t="shared" si="372"/>
        <v>0</v>
      </c>
      <c r="Z776" s="122">
        <f t="shared" si="373"/>
        <v>0</v>
      </c>
      <c r="AA776" s="123">
        <f t="shared" si="374"/>
        <v>0</v>
      </c>
      <c r="AB776" s="122">
        <f t="shared" si="375"/>
        <v>0</v>
      </c>
      <c r="AD776" s="3" t="str">
        <f t="shared" si="376"/>
        <v>False</v>
      </c>
      <c r="AE776" s="3" t="str">
        <f t="shared" si="377"/>
        <v>true</v>
      </c>
      <c r="AF776" s="3" t="e">
        <f>VLOOKUP(C776,#REF!,2,FALSE)</f>
        <v>#REF!</v>
      </c>
      <c r="AG776" s="3" t="e">
        <f t="shared" si="378"/>
        <v>#REF!</v>
      </c>
      <c r="AH776" s="3">
        <f t="shared" si="379"/>
        <v>0</v>
      </c>
      <c r="AI776" s="3">
        <f t="shared" si="380"/>
        <v>0</v>
      </c>
      <c r="AJ776" s="3">
        <f t="shared" si="381"/>
        <v>0</v>
      </c>
      <c r="AL776" s="3">
        <f t="shared" si="382"/>
        <v>0</v>
      </c>
      <c r="AM776" s="3">
        <f t="shared" si="383"/>
        <v>0</v>
      </c>
      <c r="AN776" s="3">
        <f t="shared" si="384"/>
        <v>0</v>
      </c>
      <c r="AO776" s="3">
        <f t="shared" si="385"/>
        <v>0</v>
      </c>
      <c r="AP776" s="3">
        <f t="shared" si="386"/>
        <v>0</v>
      </c>
      <c r="AQ776" s="3">
        <f t="shared" si="387"/>
        <v>0</v>
      </c>
      <c r="AS776" s="3" t="e">
        <f t="shared" si="388"/>
        <v>#REF!</v>
      </c>
      <c r="AU776" s="3" t="e">
        <f t="shared" si="389"/>
        <v>#NAME?</v>
      </c>
      <c r="AW776" s="3">
        <f t="shared" si="390"/>
        <v>0</v>
      </c>
      <c r="AX776" s="3">
        <f t="shared" si="391"/>
        <v>0</v>
      </c>
      <c r="AY776" s="3">
        <f t="shared" si="392"/>
        <v>0</v>
      </c>
      <c r="AZ776" s="3">
        <f t="shared" si="393"/>
        <v>0</v>
      </c>
      <c r="BA776" s="3">
        <f t="shared" si="394"/>
        <v>0</v>
      </c>
      <c r="BB776" s="3">
        <f t="shared" si="395"/>
        <v>0</v>
      </c>
    </row>
    <row r="777" spans="2:54" x14ac:dyDescent="0.35">
      <c r="B777" s="14">
        <v>750</v>
      </c>
      <c r="C777" s="13"/>
      <c r="D777" s="13"/>
      <c r="E777" s="130"/>
      <c r="F777" s="130"/>
      <c r="G777" s="129" t="str">
        <f t="shared" si="363"/>
        <v/>
      </c>
      <c r="H777" s="128"/>
      <c r="I777" s="189"/>
      <c r="J777" s="128"/>
      <c r="K777" s="127"/>
      <c r="L777" s="127"/>
      <c r="M777" s="126"/>
      <c r="N777" s="7"/>
      <c r="O777" s="6"/>
      <c r="P777" s="6"/>
      <c r="Q777" s="125" t="str">
        <f t="shared" si="364"/>
        <v/>
      </c>
      <c r="R777" s="124" t="str">
        <f t="shared" si="365"/>
        <v/>
      </c>
      <c r="S777" s="123">
        <f t="shared" si="366"/>
        <v>0</v>
      </c>
      <c r="T777" s="122">
        <f t="shared" si="367"/>
        <v>0</v>
      </c>
      <c r="U777" s="123">
        <f t="shared" si="368"/>
        <v>0</v>
      </c>
      <c r="V777" s="122">
        <f t="shared" si="369"/>
        <v>0</v>
      </c>
      <c r="W777" s="123">
        <f t="shared" si="370"/>
        <v>0</v>
      </c>
      <c r="X777" s="122">
        <f t="shared" si="371"/>
        <v>0</v>
      </c>
      <c r="Y777" s="123">
        <f t="shared" si="372"/>
        <v>0</v>
      </c>
      <c r="Z777" s="122">
        <f t="shared" si="373"/>
        <v>0</v>
      </c>
      <c r="AA777" s="123">
        <f t="shared" si="374"/>
        <v>0</v>
      </c>
      <c r="AB777" s="122">
        <f t="shared" si="375"/>
        <v>0</v>
      </c>
      <c r="AD777" s="3" t="str">
        <f t="shared" si="376"/>
        <v>False</v>
      </c>
      <c r="AE777" s="3" t="str">
        <f t="shared" si="377"/>
        <v>true</v>
      </c>
      <c r="AF777" s="3" t="e">
        <f>VLOOKUP(C777,#REF!,2,FALSE)</f>
        <v>#REF!</v>
      </c>
      <c r="AG777" s="3" t="e">
        <f t="shared" si="378"/>
        <v>#REF!</v>
      </c>
      <c r="AH777" s="3">
        <f t="shared" si="379"/>
        <v>0</v>
      </c>
      <c r="AI777" s="3">
        <f t="shared" si="380"/>
        <v>0</v>
      </c>
      <c r="AJ777" s="3">
        <f t="shared" si="381"/>
        <v>0</v>
      </c>
      <c r="AL777" s="3">
        <f t="shared" si="382"/>
        <v>0</v>
      </c>
      <c r="AM777" s="3">
        <f t="shared" si="383"/>
        <v>0</v>
      </c>
      <c r="AN777" s="3">
        <f t="shared" si="384"/>
        <v>0</v>
      </c>
      <c r="AO777" s="3">
        <f t="shared" si="385"/>
        <v>0</v>
      </c>
      <c r="AP777" s="3">
        <f t="shared" si="386"/>
        <v>0</v>
      </c>
      <c r="AQ777" s="3">
        <f t="shared" si="387"/>
        <v>0</v>
      </c>
      <c r="AS777" s="3" t="e">
        <f t="shared" si="388"/>
        <v>#REF!</v>
      </c>
      <c r="AU777" s="3" t="e">
        <f t="shared" si="389"/>
        <v>#NAME?</v>
      </c>
      <c r="AW777" s="3">
        <f t="shared" si="390"/>
        <v>0</v>
      </c>
      <c r="AX777" s="3">
        <f t="shared" si="391"/>
        <v>0</v>
      </c>
      <c r="AY777" s="3">
        <f t="shared" si="392"/>
        <v>0</v>
      </c>
      <c r="AZ777" s="3">
        <f t="shared" si="393"/>
        <v>0</v>
      </c>
      <c r="BA777" s="3">
        <f t="shared" si="394"/>
        <v>0</v>
      </c>
      <c r="BB777" s="3">
        <f t="shared" si="395"/>
        <v>0</v>
      </c>
    </row>
    <row r="778" spans="2:54" x14ac:dyDescent="0.35">
      <c r="B778" s="14">
        <v>751</v>
      </c>
      <c r="C778" s="13"/>
      <c r="D778" s="13"/>
      <c r="E778" s="130"/>
      <c r="F778" s="130"/>
      <c r="G778" s="129" t="str">
        <f t="shared" si="363"/>
        <v/>
      </c>
      <c r="H778" s="128"/>
      <c r="I778" s="189"/>
      <c r="J778" s="128"/>
      <c r="K778" s="127"/>
      <c r="L778" s="127"/>
      <c r="M778" s="126"/>
      <c r="N778" s="7"/>
      <c r="O778" s="6"/>
      <c r="P778" s="6"/>
      <c r="Q778" s="125" t="str">
        <f t="shared" si="364"/>
        <v/>
      </c>
      <c r="R778" s="124" t="str">
        <f t="shared" si="365"/>
        <v/>
      </c>
      <c r="S778" s="123">
        <f t="shared" si="366"/>
        <v>0</v>
      </c>
      <c r="T778" s="122">
        <f t="shared" si="367"/>
        <v>0</v>
      </c>
      <c r="U778" s="123">
        <f t="shared" si="368"/>
        <v>0</v>
      </c>
      <c r="V778" s="122">
        <f t="shared" si="369"/>
        <v>0</v>
      </c>
      <c r="W778" s="123">
        <f t="shared" si="370"/>
        <v>0</v>
      </c>
      <c r="X778" s="122">
        <f t="shared" si="371"/>
        <v>0</v>
      </c>
      <c r="Y778" s="123">
        <f t="shared" si="372"/>
        <v>0</v>
      </c>
      <c r="Z778" s="122">
        <f t="shared" si="373"/>
        <v>0</v>
      </c>
      <c r="AA778" s="123">
        <f t="shared" si="374"/>
        <v>0</v>
      </c>
      <c r="AB778" s="122">
        <f t="shared" si="375"/>
        <v>0</v>
      </c>
      <c r="AD778" s="3" t="str">
        <f t="shared" si="376"/>
        <v>False</v>
      </c>
      <c r="AE778" s="3" t="str">
        <f t="shared" si="377"/>
        <v>true</v>
      </c>
      <c r="AF778" s="3" t="e">
        <f>VLOOKUP(C778,#REF!,2,FALSE)</f>
        <v>#REF!</v>
      </c>
      <c r="AG778" s="3" t="e">
        <f t="shared" si="378"/>
        <v>#REF!</v>
      </c>
      <c r="AH778" s="3">
        <f t="shared" si="379"/>
        <v>0</v>
      </c>
      <c r="AI778" s="3">
        <f t="shared" si="380"/>
        <v>0</v>
      </c>
      <c r="AJ778" s="3">
        <f t="shared" si="381"/>
        <v>0</v>
      </c>
      <c r="AL778" s="3">
        <f t="shared" si="382"/>
        <v>0</v>
      </c>
      <c r="AM778" s="3">
        <f t="shared" si="383"/>
        <v>0</v>
      </c>
      <c r="AN778" s="3">
        <f t="shared" si="384"/>
        <v>0</v>
      </c>
      <c r="AO778" s="3">
        <f t="shared" si="385"/>
        <v>0</v>
      </c>
      <c r="AP778" s="3">
        <f t="shared" si="386"/>
        <v>0</v>
      </c>
      <c r="AQ778" s="3">
        <f t="shared" si="387"/>
        <v>0</v>
      </c>
      <c r="AS778" s="3" t="e">
        <f t="shared" si="388"/>
        <v>#REF!</v>
      </c>
      <c r="AU778" s="3" t="e">
        <f t="shared" si="389"/>
        <v>#NAME?</v>
      </c>
      <c r="AW778" s="3">
        <f t="shared" si="390"/>
        <v>0</v>
      </c>
      <c r="AX778" s="3">
        <f t="shared" si="391"/>
        <v>0</v>
      </c>
      <c r="AY778" s="3">
        <f t="shared" si="392"/>
        <v>0</v>
      </c>
      <c r="AZ778" s="3">
        <f t="shared" si="393"/>
        <v>0</v>
      </c>
      <c r="BA778" s="3">
        <f t="shared" si="394"/>
        <v>0</v>
      </c>
      <c r="BB778" s="3">
        <f t="shared" si="395"/>
        <v>0</v>
      </c>
    </row>
    <row r="779" spans="2:54" x14ac:dyDescent="0.35">
      <c r="B779" s="14">
        <v>752</v>
      </c>
      <c r="C779" s="13"/>
      <c r="D779" s="13"/>
      <c r="E779" s="130"/>
      <c r="F779" s="130"/>
      <c r="G779" s="129" t="str">
        <f t="shared" si="363"/>
        <v/>
      </c>
      <c r="H779" s="128"/>
      <c r="I779" s="189"/>
      <c r="J779" s="128"/>
      <c r="K779" s="127"/>
      <c r="L779" s="127"/>
      <c r="M779" s="126"/>
      <c r="N779" s="7"/>
      <c r="O779" s="6"/>
      <c r="P779" s="6"/>
      <c r="Q779" s="125" t="str">
        <f t="shared" si="364"/>
        <v/>
      </c>
      <c r="R779" s="124" t="str">
        <f t="shared" si="365"/>
        <v/>
      </c>
      <c r="S779" s="123">
        <f t="shared" si="366"/>
        <v>0</v>
      </c>
      <c r="T779" s="122">
        <f t="shared" si="367"/>
        <v>0</v>
      </c>
      <c r="U779" s="123">
        <f t="shared" si="368"/>
        <v>0</v>
      </c>
      <c r="V779" s="122">
        <f t="shared" si="369"/>
        <v>0</v>
      </c>
      <c r="W779" s="123">
        <f t="shared" si="370"/>
        <v>0</v>
      </c>
      <c r="X779" s="122">
        <f t="shared" si="371"/>
        <v>0</v>
      </c>
      <c r="Y779" s="123">
        <f t="shared" si="372"/>
        <v>0</v>
      </c>
      <c r="Z779" s="122">
        <f t="shared" si="373"/>
        <v>0</v>
      </c>
      <c r="AA779" s="123">
        <f t="shared" si="374"/>
        <v>0</v>
      </c>
      <c r="AB779" s="122">
        <f t="shared" si="375"/>
        <v>0</v>
      </c>
      <c r="AD779" s="3" t="str">
        <f t="shared" si="376"/>
        <v>False</v>
      </c>
      <c r="AE779" s="3" t="str">
        <f t="shared" si="377"/>
        <v>true</v>
      </c>
      <c r="AF779" s="3" t="e">
        <f>VLOOKUP(C779,#REF!,2,FALSE)</f>
        <v>#REF!</v>
      </c>
      <c r="AG779" s="3" t="e">
        <f t="shared" si="378"/>
        <v>#REF!</v>
      </c>
      <c r="AH779" s="3">
        <f t="shared" si="379"/>
        <v>0</v>
      </c>
      <c r="AI779" s="3">
        <f t="shared" si="380"/>
        <v>0</v>
      </c>
      <c r="AJ779" s="3">
        <f t="shared" si="381"/>
        <v>0</v>
      </c>
      <c r="AL779" s="3">
        <f t="shared" si="382"/>
        <v>0</v>
      </c>
      <c r="AM779" s="3">
        <f t="shared" si="383"/>
        <v>0</v>
      </c>
      <c r="AN779" s="3">
        <f t="shared" si="384"/>
        <v>0</v>
      </c>
      <c r="AO779" s="3">
        <f t="shared" si="385"/>
        <v>0</v>
      </c>
      <c r="AP779" s="3">
        <f t="shared" si="386"/>
        <v>0</v>
      </c>
      <c r="AQ779" s="3">
        <f t="shared" si="387"/>
        <v>0</v>
      </c>
      <c r="AS779" s="3" t="e">
        <f t="shared" si="388"/>
        <v>#REF!</v>
      </c>
      <c r="AU779" s="3" t="e">
        <f t="shared" si="389"/>
        <v>#NAME?</v>
      </c>
      <c r="AW779" s="3">
        <f t="shared" si="390"/>
        <v>0</v>
      </c>
      <c r="AX779" s="3">
        <f t="shared" si="391"/>
        <v>0</v>
      </c>
      <c r="AY779" s="3">
        <f t="shared" si="392"/>
        <v>0</v>
      </c>
      <c r="AZ779" s="3">
        <f t="shared" si="393"/>
        <v>0</v>
      </c>
      <c r="BA779" s="3">
        <f t="shared" si="394"/>
        <v>0</v>
      </c>
      <c r="BB779" s="3">
        <f t="shared" si="395"/>
        <v>0</v>
      </c>
    </row>
    <row r="780" spans="2:54" x14ac:dyDescent="0.35">
      <c r="B780" s="14">
        <v>753</v>
      </c>
      <c r="C780" s="13"/>
      <c r="D780" s="13"/>
      <c r="E780" s="130"/>
      <c r="F780" s="130"/>
      <c r="G780" s="129" t="str">
        <f t="shared" si="363"/>
        <v/>
      </c>
      <c r="H780" s="128"/>
      <c r="I780" s="189"/>
      <c r="J780" s="128"/>
      <c r="K780" s="127"/>
      <c r="L780" s="127"/>
      <c r="M780" s="126"/>
      <c r="N780" s="7"/>
      <c r="O780" s="6"/>
      <c r="P780" s="6"/>
      <c r="Q780" s="125" t="str">
        <f t="shared" si="364"/>
        <v/>
      </c>
      <c r="R780" s="124" t="str">
        <f t="shared" si="365"/>
        <v/>
      </c>
      <c r="S780" s="123">
        <f t="shared" si="366"/>
        <v>0</v>
      </c>
      <c r="T780" s="122">
        <f t="shared" si="367"/>
        <v>0</v>
      </c>
      <c r="U780" s="123">
        <f t="shared" si="368"/>
        <v>0</v>
      </c>
      <c r="V780" s="122">
        <f t="shared" si="369"/>
        <v>0</v>
      </c>
      <c r="W780" s="123">
        <f t="shared" si="370"/>
        <v>0</v>
      </c>
      <c r="X780" s="122">
        <f t="shared" si="371"/>
        <v>0</v>
      </c>
      <c r="Y780" s="123">
        <f t="shared" si="372"/>
        <v>0</v>
      </c>
      <c r="Z780" s="122">
        <f t="shared" si="373"/>
        <v>0</v>
      </c>
      <c r="AA780" s="123">
        <f t="shared" si="374"/>
        <v>0</v>
      </c>
      <c r="AB780" s="122">
        <f t="shared" si="375"/>
        <v>0</v>
      </c>
      <c r="AD780" s="3" t="str">
        <f t="shared" si="376"/>
        <v>False</v>
      </c>
      <c r="AE780" s="3" t="str">
        <f t="shared" si="377"/>
        <v>true</v>
      </c>
      <c r="AF780" s="3" t="e">
        <f>VLOOKUP(C780,#REF!,2,FALSE)</f>
        <v>#REF!</v>
      </c>
      <c r="AG780" s="3" t="e">
        <f t="shared" si="378"/>
        <v>#REF!</v>
      </c>
      <c r="AH780" s="3">
        <f t="shared" si="379"/>
        <v>0</v>
      </c>
      <c r="AI780" s="3">
        <f t="shared" si="380"/>
        <v>0</v>
      </c>
      <c r="AJ780" s="3">
        <f t="shared" si="381"/>
        <v>0</v>
      </c>
      <c r="AL780" s="3">
        <f t="shared" si="382"/>
        <v>0</v>
      </c>
      <c r="AM780" s="3">
        <f t="shared" si="383"/>
        <v>0</v>
      </c>
      <c r="AN780" s="3">
        <f t="shared" si="384"/>
        <v>0</v>
      </c>
      <c r="AO780" s="3">
        <f t="shared" si="385"/>
        <v>0</v>
      </c>
      <c r="AP780" s="3">
        <f t="shared" si="386"/>
        <v>0</v>
      </c>
      <c r="AQ780" s="3">
        <f t="shared" si="387"/>
        <v>0</v>
      </c>
      <c r="AS780" s="3" t="e">
        <f t="shared" si="388"/>
        <v>#REF!</v>
      </c>
      <c r="AU780" s="3" t="e">
        <f t="shared" si="389"/>
        <v>#NAME?</v>
      </c>
      <c r="AW780" s="3">
        <f t="shared" si="390"/>
        <v>0</v>
      </c>
      <c r="AX780" s="3">
        <f t="shared" si="391"/>
        <v>0</v>
      </c>
      <c r="AY780" s="3">
        <f t="shared" si="392"/>
        <v>0</v>
      </c>
      <c r="AZ780" s="3">
        <f t="shared" si="393"/>
        <v>0</v>
      </c>
      <c r="BA780" s="3">
        <f t="shared" si="394"/>
        <v>0</v>
      </c>
      <c r="BB780" s="3">
        <f t="shared" si="395"/>
        <v>0</v>
      </c>
    </row>
    <row r="781" spans="2:54" x14ac:dyDescent="0.35">
      <c r="B781" s="14">
        <v>754</v>
      </c>
      <c r="C781" s="13"/>
      <c r="D781" s="13"/>
      <c r="E781" s="130"/>
      <c r="F781" s="130"/>
      <c r="G781" s="129" t="str">
        <f t="shared" si="363"/>
        <v/>
      </c>
      <c r="H781" s="128"/>
      <c r="I781" s="189"/>
      <c r="J781" s="128"/>
      <c r="K781" s="127"/>
      <c r="L781" s="127"/>
      <c r="M781" s="126"/>
      <c r="N781" s="7"/>
      <c r="O781" s="6"/>
      <c r="P781" s="6"/>
      <c r="Q781" s="125" t="str">
        <f t="shared" si="364"/>
        <v/>
      </c>
      <c r="R781" s="124" t="str">
        <f t="shared" si="365"/>
        <v/>
      </c>
      <c r="S781" s="123">
        <f t="shared" si="366"/>
        <v>0</v>
      </c>
      <c r="T781" s="122">
        <f t="shared" si="367"/>
        <v>0</v>
      </c>
      <c r="U781" s="123">
        <f t="shared" si="368"/>
        <v>0</v>
      </c>
      <c r="V781" s="122">
        <f t="shared" si="369"/>
        <v>0</v>
      </c>
      <c r="W781" s="123">
        <f t="shared" si="370"/>
        <v>0</v>
      </c>
      <c r="X781" s="122">
        <f t="shared" si="371"/>
        <v>0</v>
      </c>
      <c r="Y781" s="123">
        <f t="shared" si="372"/>
        <v>0</v>
      </c>
      <c r="Z781" s="122">
        <f t="shared" si="373"/>
        <v>0</v>
      </c>
      <c r="AA781" s="123">
        <f t="shared" si="374"/>
        <v>0</v>
      </c>
      <c r="AB781" s="122">
        <f t="shared" si="375"/>
        <v>0</v>
      </c>
      <c r="AD781" s="3" t="str">
        <f t="shared" si="376"/>
        <v>False</v>
      </c>
      <c r="AE781" s="3" t="str">
        <f t="shared" si="377"/>
        <v>true</v>
      </c>
      <c r="AF781" s="3" t="e">
        <f>VLOOKUP(C781,#REF!,2,FALSE)</f>
        <v>#REF!</v>
      </c>
      <c r="AG781" s="3" t="e">
        <f t="shared" si="378"/>
        <v>#REF!</v>
      </c>
      <c r="AH781" s="3">
        <f t="shared" si="379"/>
        <v>0</v>
      </c>
      <c r="AI781" s="3">
        <f t="shared" si="380"/>
        <v>0</v>
      </c>
      <c r="AJ781" s="3">
        <f t="shared" si="381"/>
        <v>0</v>
      </c>
      <c r="AL781" s="3">
        <f t="shared" si="382"/>
        <v>0</v>
      </c>
      <c r="AM781" s="3">
        <f t="shared" si="383"/>
        <v>0</v>
      </c>
      <c r="AN781" s="3">
        <f t="shared" si="384"/>
        <v>0</v>
      </c>
      <c r="AO781" s="3">
        <f t="shared" si="385"/>
        <v>0</v>
      </c>
      <c r="AP781" s="3">
        <f t="shared" si="386"/>
        <v>0</v>
      </c>
      <c r="AQ781" s="3">
        <f t="shared" si="387"/>
        <v>0</v>
      </c>
      <c r="AS781" s="3" t="e">
        <f t="shared" si="388"/>
        <v>#REF!</v>
      </c>
      <c r="AU781" s="3" t="e">
        <f t="shared" si="389"/>
        <v>#NAME?</v>
      </c>
      <c r="AW781" s="3">
        <f t="shared" si="390"/>
        <v>0</v>
      </c>
      <c r="AX781" s="3">
        <f t="shared" si="391"/>
        <v>0</v>
      </c>
      <c r="AY781" s="3">
        <f t="shared" si="392"/>
        <v>0</v>
      </c>
      <c r="AZ781" s="3">
        <f t="shared" si="393"/>
        <v>0</v>
      </c>
      <c r="BA781" s="3">
        <f t="shared" si="394"/>
        <v>0</v>
      </c>
      <c r="BB781" s="3">
        <f t="shared" si="395"/>
        <v>0</v>
      </c>
    </row>
    <row r="782" spans="2:54" x14ac:dyDescent="0.35">
      <c r="B782" s="14">
        <v>755</v>
      </c>
      <c r="C782" s="13"/>
      <c r="D782" s="13"/>
      <c r="E782" s="130"/>
      <c r="F782" s="130"/>
      <c r="G782" s="129" t="str">
        <f t="shared" si="363"/>
        <v/>
      </c>
      <c r="H782" s="128"/>
      <c r="I782" s="189"/>
      <c r="J782" s="128"/>
      <c r="K782" s="127"/>
      <c r="L782" s="127"/>
      <c r="M782" s="126"/>
      <c r="N782" s="7"/>
      <c r="O782" s="6"/>
      <c r="P782" s="6"/>
      <c r="Q782" s="125" t="str">
        <f t="shared" si="364"/>
        <v/>
      </c>
      <c r="R782" s="124" t="str">
        <f t="shared" si="365"/>
        <v/>
      </c>
      <c r="S782" s="123">
        <f t="shared" si="366"/>
        <v>0</v>
      </c>
      <c r="T782" s="122">
        <f t="shared" si="367"/>
        <v>0</v>
      </c>
      <c r="U782" s="123">
        <f t="shared" si="368"/>
        <v>0</v>
      </c>
      <c r="V782" s="122">
        <f t="shared" si="369"/>
        <v>0</v>
      </c>
      <c r="W782" s="123">
        <f t="shared" si="370"/>
        <v>0</v>
      </c>
      <c r="X782" s="122">
        <f t="shared" si="371"/>
        <v>0</v>
      </c>
      <c r="Y782" s="123">
        <f t="shared" si="372"/>
        <v>0</v>
      </c>
      <c r="Z782" s="122">
        <f t="shared" si="373"/>
        <v>0</v>
      </c>
      <c r="AA782" s="123">
        <f t="shared" si="374"/>
        <v>0</v>
      </c>
      <c r="AB782" s="122">
        <f t="shared" si="375"/>
        <v>0</v>
      </c>
      <c r="AD782" s="3" t="str">
        <f t="shared" si="376"/>
        <v>False</v>
      </c>
      <c r="AE782" s="3" t="str">
        <f t="shared" si="377"/>
        <v>true</v>
      </c>
      <c r="AF782" s="3" t="e">
        <f>VLOOKUP(C782,#REF!,2,FALSE)</f>
        <v>#REF!</v>
      </c>
      <c r="AG782" s="3" t="e">
        <f t="shared" si="378"/>
        <v>#REF!</v>
      </c>
      <c r="AH782" s="3">
        <f t="shared" si="379"/>
        <v>0</v>
      </c>
      <c r="AI782" s="3">
        <f t="shared" si="380"/>
        <v>0</v>
      </c>
      <c r="AJ782" s="3">
        <f t="shared" si="381"/>
        <v>0</v>
      </c>
      <c r="AL782" s="3">
        <f t="shared" si="382"/>
        <v>0</v>
      </c>
      <c r="AM782" s="3">
        <f t="shared" si="383"/>
        <v>0</v>
      </c>
      <c r="AN782" s="3">
        <f t="shared" si="384"/>
        <v>0</v>
      </c>
      <c r="AO782" s="3">
        <f t="shared" si="385"/>
        <v>0</v>
      </c>
      <c r="AP782" s="3">
        <f t="shared" si="386"/>
        <v>0</v>
      </c>
      <c r="AQ782" s="3">
        <f t="shared" si="387"/>
        <v>0</v>
      </c>
      <c r="AS782" s="3" t="e">
        <f t="shared" si="388"/>
        <v>#REF!</v>
      </c>
      <c r="AU782" s="3" t="e">
        <f t="shared" si="389"/>
        <v>#NAME?</v>
      </c>
      <c r="AW782" s="3">
        <f t="shared" si="390"/>
        <v>0</v>
      </c>
      <c r="AX782" s="3">
        <f t="shared" si="391"/>
        <v>0</v>
      </c>
      <c r="AY782" s="3">
        <f t="shared" si="392"/>
        <v>0</v>
      </c>
      <c r="AZ782" s="3">
        <f t="shared" si="393"/>
        <v>0</v>
      </c>
      <c r="BA782" s="3">
        <f t="shared" si="394"/>
        <v>0</v>
      </c>
      <c r="BB782" s="3">
        <f t="shared" si="395"/>
        <v>0</v>
      </c>
    </row>
    <row r="783" spans="2:54" x14ac:dyDescent="0.35">
      <c r="B783" s="14">
        <v>756</v>
      </c>
      <c r="C783" s="13"/>
      <c r="D783" s="13"/>
      <c r="E783" s="130"/>
      <c r="F783" s="130"/>
      <c r="G783" s="129" t="str">
        <f t="shared" si="363"/>
        <v/>
      </c>
      <c r="H783" s="128"/>
      <c r="I783" s="189"/>
      <c r="J783" s="128"/>
      <c r="K783" s="127"/>
      <c r="L783" s="127"/>
      <c r="M783" s="126"/>
      <c r="N783" s="7"/>
      <c r="O783" s="6"/>
      <c r="P783" s="6"/>
      <c r="Q783" s="125" t="str">
        <f t="shared" si="364"/>
        <v/>
      </c>
      <c r="R783" s="124" t="str">
        <f t="shared" si="365"/>
        <v/>
      </c>
      <c r="S783" s="123">
        <f t="shared" si="366"/>
        <v>0</v>
      </c>
      <c r="T783" s="122">
        <f t="shared" si="367"/>
        <v>0</v>
      </c>
      <c r="U783" s="123">
        <f t="shared" si="368"/>
        <v>0</v>
      </c>
      <c r="V783" s="122">
        <f t="shared" si="369"/>
        <v>0</v>
      </c>
      <c r="W783" s="123">
        <f t="shared" si="370"/>
        <v>0</v>
      </c>
      <c r="X783" s="122">
        <f t="shared" si="371"/>
        <v>0</v>
      </c>
      <c r="Y783" s="123">
        <f t="shared" si="372"/>
        <v>0</v>
      </c>
      <c r="Z783" s="122">
        <f t="shared" si="373"/>
        <v>0</v>
      </c>
      <c r="AA783" s="123">
        <f t="shared" si="374"/>
        <v>0</v>
      </c>
      <c r="AB783" s="122">
        <f t="shared" si="375"/>
        <v>0</v>
      </c>
      <c r="AD783" s="3" t="str">
        <f t="shared" si="376"/>
        <v>False</v>
      </c>
      <c r="AE783" s="3" t="str">
        <f t="shared" si="377"/>
        <v>true</v>
      </c>
      <c r="AF783" s="3" t="e">
        <f>VLOOKUP(C783,#REF!,2,FALSE)</f>
        <v>#REF!</v>
      </c>
      <c r="AG783" s="3" t="e">
        <f t="shared" si="378"/>
        <v>#REF!</v>
      </c>
      <c r="AH783" s="3">
        <f t="shared" si="379"/>
        <v>0</v>
      </c>
      <c r="AI783" s="3">
        <f t="shared" si="380"/>
        <v>0</v>
      </c>
      <c r="AJ783" s="3">
        <f t="shared" si="381"/>
        <v>0</v>
      </c>
      <c r="AL783" s="3">
        <f t="shared" si="382"/>
        <v>0</v>
      </c>
      <c r="AM783" s="3">
        <f t="shared" si="383"/>
        <v>0</v>
      </c>
      <c r="AN783" s="3">
        <f t="shared" si="384"/>
        <v>0</v>
      </c>
      <c r="AO783" s="3">
        <f t="shared" si="385"/>
        <v>0</v>
      </c>
      <c r="AP783" s="3">
        <f t="shared" si="386"/>
        <v>0</v>
      </c>
      <c r="AQ783" s="3">
        <f t="shared" si="387"/>
        <v>0</v>
      </c>
      <c r="AS783" s="3" t="e">
        <f t="shared" si="388"/>
        <v>#REF!</v>
      </c>
      <c r="AU783" s="3" t="e">
        <f t="shared" si="389"/>
        <v>#NAME?</v>
      </c>
      <c r="AW783" s="3">
        <f t="shared" si="390"/>
        <v>0</v>
      </c>
      <c r="AX783" s="3">
        <f t="shared" si="391"/>
        <v>0</v>
      </c>
      <c r="AY783" s="3">
        <f t="shared" si="392"/>
        <v>0</v>
      </c>
      <c r="AZ783" s="3">
        <f t="shared" si="393"/>
        <v>0</v>
      </c>
      <c r="BA783" s="3">
        <f t="shared" si="394"/>
        <v>0</v>
      </c>
      <c r="BB783" s="3">
        <f t="shared" si="395"/>
        <v>0</v>
      </c>
    </row>
    <row r="784" spans="2:54" x14ac:dyDescent="0.35">
      <c r="B784" s="14">
        <v>757</v>
      </c>
      <c r="C784" s="13"/>
      <c r="D784" s="13"/>
      <c r="E784" s="130"/>
      <c r="F784" s="130"/>
      <c r="G784" s="129" t="str">
        <f t="shared" si="363"/>
        <v/>
      </c>
      <c r="H784" s="128"/>
      <c r="I784" s="189"/>
      <c r="J784" s="128"/>
      <c r="K784" s="127"/>
      <c r="L784" s="127"/>
      <c r="M784" s="126"/>
      <c r="N784" s="7"/>
      <c r="O784" s="6"/>
      <c r="P784" s="6"/>
      <c r="Q784" s="125" t="str">
        <f t="shared" si="364"/>
        <v/>
      </c>
      <c r="R784" s="124" t="str">
        <f t="shared" si="365"/>
        <v/>
      </c>
      <c r="S784" s="123">
        <f t="shared" si="366"/>
        <v>0</v>
      </c>
      <c r="T784" s="122">
        <f t="shared" si="367"/>
        <v>0</v>
      </c>
      <c r="U784" s="123">
        <f t="shared" si="368"/>
        <v>0</v>
      </c>
      <c r="V784" s="122">
        <f t="shared" si="369"/>
        <v>0</v>
      </c>
      <c r="W784" s="123">
        <f t="shared" si="370"/>
        <v>0</v>
      </c>
      <c r="X784" s="122">
        <f t="shared" si="371"/>
        <v>0</v>
      </c>
      <c r="Y784" s="123">
        <f t="shared" si="372"/>
        <v>0</v>
      </c>
      <c r="Z784" s="122">
        <f t="shared" si="373"/>
        <v>0</v>
      </c>
      <c r="AA784" s="123">
        <f t="shared" si="374"/>
        <v>0</v>
      </c>
      <c r="AB784" s="122">
        <f t="shared" si="375"/>
        <v>0</v>
      </c>
      <c r="AD784" s="3" t="str">
        <f t="shared" si="376"/>
        <v>False</v>
      </c>
      <c r="AE784" s="3" t="str">
        <f t="shared" si="377"/>
        <v>true</v>
      </c>
      <c r="AF784" s="3" t="e">
        <f>VLOOKUP(C784,#REF!,2,FALSE)</f>
        <v>#REF!</v>
      </c>
      <c r="AG784" s="3" t="e">
        <f t="shared" si="378"/>
        <v>#REF!</v>
      </c>
      <c r="AH784" s="3">
        <f t="shared" si="379"/>
        <v>0</v>
      </c>
      <c r="AI784" s="3">
        <f t="shared" si="380"/>
        <v>0</v>
      </c>
      <c r="AJ784" s="3">
        <f t="shared" si="381"/>
        <v>0</v>
      </c>
      <c r="AL784" s="3">
        <f t="shared" si="382"/>
        <v>0</v>
      </c>
      <c r="AM784" s="3">
        <f t="shared" si="383"/>
        <v>0</v>
      </c>
      <c r="AN784" s="3">
        <f t="shared" si="384"/>
        <v>0</v>
      </c>
      <c r="AO784" s="3">
        <f t="shared" si="385"/>
        <v>0</v>
      </c>
      <c r="AP784" s="3">
        <f t="shared" si="386"/>
        <v>0</v>
      </c>
      <c r="AQ784" s="3">
        <f t="shared" si="387"/>
        <v>0</v>
      </c>
      <c r="AS784" s="3" t="e">
        <f t="shared" si="388"/>
        <v>#REF!</v>
      </c>
      <c r="AU784" s="3" t="e">
        <f t="shared" si="389"/>
        <v>#NAME?</v>
      </c>
      <c r="AW784" s="3">
        <f t="shared" si="390"/>
        <v>0</v>
      </c>
      <c r="AX784" s="3">
        <f t="shared" si="391"/>
        <v>0</v>
      </c>
      <c r="AY784" s="3">
        <f t="shared" si="392"/>
        <v>0</v>
      </c>
      <c r="AZ784" s="3">
        <f t="shared" si="393"/>
        <v>0</v>
      </c>
      <c r="BA784" s="3">
        <f t="shared" si="394"/>
        <v>0</v>
      </c>
      <c r="BB784" s="3">
        <f t="shared" si="395"/>
        <v>0</v>
      </c>
    </row>
    <row r="785" spans="2:54" x14ac:dyDescent="0.35">
      <c r="B785" s="14">
        <v>758</v>
      </c>
      <c r="C785" s="13"/>
      <c r="D785" s="13"/>
      <c r="E785" s="130"/>
      <c r="F785" s="130"/>
      <c r="G785" s="129" t="str">
        <f t="shared" si="363"/>
        <v/>
      </c>
      <c r="H785" s="128"/>
      <c r="I785" s="189"/>
      <c r="J785" s="128"/>
      <c r="K785" s="127"/>
      <c r="L785" s="127"/>
      <c r="M785" s="126"/>
      <c r="N785" s="7"/>
      <c r="O785" s="6"/>
      <c r="P785" s="6"/>
      <c r="Q785" s="125" t="str">
        <f t="shared" si="364"/>
        <v/>
      </c>
      <c r="R785" s="124" t="str">
        <f t="shared" si="365"/>
        <v/>
      </c>
      <c r="S785" s="123">
        <f t="shared" si="366"/>
        <v>0</v>
      </c>
      <c r="T785" s="122">
        <f t="shared" si="367"/>
        <v>0</v>
      </c>
      <c r="U785" s="123">
        <f t="shared" si="368"/>
        <v>0</v>
      </c>
      <c r="V785" s="122">
        <f t="shared" si="369"/>
        <v>0</v>
      </c>
      <c r="W785" s="123">
        <f t="shared" si="370"/>
        <v>0</v>
      </c>
      <c r="X785" s="122">
        <f t="shared" si="371"/>
        <v>0</v>
      </c>
      <c r="Y785" s="123">
        <f t="shared" si="372"/>
        <v>0</v>
      </c>
      <c r="Z785" s="122">
        <f t="shared" si="373"/>
        <v>0</v>
      </c>
      <c r="AA785" s="123">
        <f t="shared" si="374"/>
        <v>0</v>
      </c>
      <c r="AB785" s="122">
        <f t="shared" si="375"/>
        <v>0</v>
      </c>
      <c r="AD785" s="3" t="str">
        <f t="shared" si="376"/>
        <v>False</v>
      </c>
      <c r="AE785" s="3" t="str">
        <f t="shared" si="377"/>
        <v>true</v>
      </c>
      <c r="AF785" s="3" t="e">
        <f>VLOOKUP(C785,#REF!,2,FALSE)</f>
        <v>#REF!</v>
      </c>
      <c r="AG785" s="3" t="e">
        <f t="shared" si="378"/>
        <v>#REF!</v>
      </c>
      <c r="AH785" s="3">
        <f t="shared" si="379"/>
        <v>0</v>
      </c>
      <c r="AI785" s="3">
        <f t="shared" si="380"/>
        <v>0</v>
      </c>
      <c r="AJ785" s="3">
        <f t="shared" si="381"/>
        <v>0</v>
      </c>
      <c r="AL785" s="3">
        <f t="shared" si="382"/>
        <v>0</v>
      </c>
      <c r="AM785" s="3">
        <f t="shared" si="383"/>
        <v>0</v>
      </c>
      <c r="AN785" s="3">
        <f t="shared" si="384"/>
        <v>0</v>
      </c>
      <c r="AO785" s="3">
        <f t="shared" si="385"/>
        <v>0</v>
      </c>
      <c r="AP785" s="3">
        <f t="shared" si="386"/>
        <v>0</v>
      </c>
      <c r="AQ785" s="3">
        <f t="shared" si="387"/>
        <v>0</v>
      </c>
      <c r="AS785" s="3" t="e">
        <f t="shared" si="388"/>
        <v>#REF!</v>
      </c>
      <c r="AU785" s="3" t="e">
        <f t="shared" si="389"/>
        <v>#NAME?</v>
      </c>
      <c r="AW785" s="3">
        <f t="shared" si="390"/>
        <v>0</v>
      </c>
      <c r="AX785" s="3">
        <f t="shared" si="391"/>
        <v>0</v>
      </c>
      <c r="AY785" s="3">
        <f t="shared" si="392"/>
        <v>0</v>
      </c>
      <c r="AZ785" s="3">
        <f t="shared" si="393"/>
        <v>0</v>
      </c>
      <c r="BA785" s="3">
        <f t="shared" si="394"/>
        <v>0</v>
      </c>
      <c r="BB785" s="3">
        <f t="shared" si="395"/>
        <v>0</v>
      </c>
    </row>
    <row r="786" spans="2:54" x14ac:dyDescent="0.35">
      <c r="B786" s="14">
        <v>759</v>
      </c>
      <c r="C786" s="13"/>
      <c r="D786" s="13"/>
      <c r="E786" s="130"/>
      <c r="F786" s="130"/>
      <c r="G786" s="129" t="str">
        <f t="shared" si="363"/>
        <v/>
      </c>
      <c r="H786" s="128"/>
      <c r="I786" s="189"/>
      <c r="J786" s="128"/>
      <c r="K786" s="127"/>
      <c r="L786" s="127"/>
      <c r="M786" s="126"/>
      <c r="N786" s="7"/>
      <c r="O786" s="6"/>
      <c r="P786" s="6"/>
      <c r="Q786" s="125" t="str">
        <f t="shared" si="364"/>
        <v/>
      </c>
      <c r="R786" s="124" t="str">
        <f t="shared" si="365"/>
        <v/>
      </c>
      <c r="S786" s="123">
        <f t="shared" si="366"/>
        <v>0</v>
      </c>
      <c r="T786" s="122">
        <f t="shared" si="367"/>
        <v>0</v>
      </c>
      <c r="U786" s="123">
        <f t="shared" si="368"/>
        <v>0</v>
      </c>
      <c r="V786" s="122">
        <f t="shared" si="369"/>
        <v>0</v>
      </c>
      <c r="W786" s="123">
        <f t="shared" si="370"/>
        <v>0</v>
      </c>
      <c r="X786" s="122">
        <f t="shared" si="371"/>
        <v>0</v>
      </c>
      <c r="Y786" s="123">
        <f t="shared" si="372"/>
        <v>0</v>
      </c>
      <c r="Z786" s="122">
        <f t="shared" si="373"/>
        <v>0</v>
      </c>
      <c r="AA786" s="123">
        <f t="shared" si="374"/>
        <v>0</v>
      </c>
      <c r="AB786" s="122">
        <f t="shared" si="375"/>
        <v>0</v>
      </c>
      <c r="AD786" s="3" t="str">
        <f t="shared" si="376"/>
        <v>False</v>
      </c>
      <c r="AE786" s="3" t="str">
        <f t="shared" si="377"/>
        <v>true</v>
      </c>
      <c r="AF786" s="3" t="e">
        <f>VLOOKUP(C786,#REF!,2,FALSE)</f>
        <v>#REF!</v>
      </c>
      <c r="AG786" s="3" t="e">
        <f t="shared" si="378"/>
        <v>#REF!</v>
      </c>
      <c r="AH786" s="3">
        <f t="shared" si="379"/>
        <v>0</v>
      </c>
      <c r="AI786" s="3">
        <f t="shared" si="380"/>
        <v>0</v>
      </c>
      <c r="AJ786" s="3">
        <f t="shared" si="381"/>
        <v>0</v>
      </c>
      <c r="AL786" s="3">
        <f t="shared" si="382"/>
        <v>0</v>
      </c>
      <c r="AM786" s="3">
        <f t="shared" si="383"/>
        <v>0</v>
      </c>
      <c r="AN786" s="3">
        <f t="shared" si="384"/>
        <v>0</v>
      </c>
      <c r="AO786" s="3">
        <f t="shared" si="385"/>
        <v>0</v>
      </c>
      <c r="AP786" s="3">
        <f t="shared" si="386"/>
        <v>0</v>
      </c>
      <c r="AQ786" s="3">
        <f t="shared" si="387"/>
        <v>0</v>
      </c>
      <c r="AS786" s="3" t="e">
        <f t="shared" si="388"/>
        <v>#REF!</v>
      </c>
      <c r="AU786" s="3" t="e">
        <f t="shared" si="389"/>
        <v>#NAME?</v>
      </c>
      <c r="AW786" s="3">
        <f t="shared" si="390"/>
        <v>0</v>
      </c>
      <c r="AX786" s="3">
        <f t="shared" si="391"/>
        <v>0</v>
      </c>
      <c r="AY786" s="3">
        <f t="shared" si="392"/>
        <v>0</v>
      </c>
      <c r="AZ786" s="3">
        <f t="shared" si="393"/>
        <v>0</v>
      </c>
      <c r="BA786" s="3">
        <f t="shared" si="394"/>
        <v>0</v>
      </c>
      <c r="BB786" s="3">
        <f t="shared" si="395"/>
        <v>0</v>
      </c>
    </row>
    <row r="787" spans="2:54" x14ac:dyDescent="0.35">
      <c r="B787" s="14">
        <v>760</v>
      </c>
      <c r="C787" s="13"/>
      <c r="D787" s="13"/>
      <c r="E787" s="130"/>
      <c r="F787" s="130"/>
      <c r="G787" s="129" t="str">
        <f t="shared" si="363"/>
        <v/>
      </c>
      <c r="H787" s="128"/>
      <c r="I787" s="189"/>
      <c r="J787" s="128"/>
      <c r="K787" s="127"/>
      <c r="L787" s="127"/>
      <c r="M787" s="126"/>
      <c r="N787" s="7"/>
      <c r="O787" s="6"/>
      <c r="P787" s="6"/>
      <c r="Q787" s="125" t="str">
        <f t="shared" si="364"/>
        <v/>
      </c>
      <c r="R787" s="124" t="str">
        <f t="shared" si="365"/>
        <v/>
      </c>
      <c r="S787" s="123">
        <f t="shared" si="366"/>
        <v>0</v>
      </c>
      <c r="T787" s="122">
        <f t="shared" si="367"/>
        <v>0</v>
      </c>
      <c r="U787" s="123">
        <f t="shared" si="368"/>
        <v>0</v>
      </c>
      <c r="V787" s="122">
        <f t="shared" si="369"/>
        <v>0</v>
      </c>
      <c r="W787" s="123">
        <f t="shared" si="370"/>
        <v>0</v>
      </c>
      <c r="X787" s="122">
        <f t="shared" si="371"/>
        <v>0</v>
      </c>
      <c r="Y787" s="123">
        <f t="shared" si="372"/>
        <v>0</v>
      </c>
      <c r="Z787" s="122">
        <f t="shared" si="373"/>
        <v>0</v>
      </c>
      <c r="AA787" s="123">
        <f t="shared" si="374"/>
        <v>0</v>
      </c>
      <c r="AB787" s="122">
        <f t="shared" si="375"/>
        <v>0</v>
      </c>
      <c r="AD787" s="3" t="str">
        <f t="shared" si="376"/>
        <v>False</v>
      </c>
      <c r="AE787" s="3" t="str">
        <f t="shared" si="377"/>
        <v>true</v>
      </c>
      <c r="AF787" s="3" t="e">
        <f>VLOOKUP(C787,#REF!,2,FALSE)</f>
        <v>#REF!</v>
      </c>
      <c r="AG787" s="3" t="e">
        <f t="shared" si="378"/>
        <v>#REF!</v>
      </c>
      <c r="AH787" s="3">
        <f t="shared" si="379"/>
        <v>0</v>
      </c>
      <c r="AI787" s="3">
        <f t="shared" si="380"/>
        <v>0</v>
      </c>
      <c r="AJ787" s="3">
        <f t="shared" si="381"/>
        <v>0</v>
      </c>
      <c r="AL787" s="3">
        <f t="shared" si="382"/>
        <v>0</v>
      </c>
      <c r="AM787" s="3">
        <f t="shared" si="383"/>
        <v>0</v>
      </c>
      <c r="AN787" s="3">
        <f t="shared" si="384"/>
        <v>0</v>
      </c>
      <c r="AO787" s="3">
        <f t="shared" si="385"/>
        <v>0</v>
      </c>
      <c r="AP787" s="3">
        <f t="shared" si="386"/>
        <v>0</v>
      </c>
      <c r="AQ787" s="3">
        <f t="shared" si="387"/>
        <v>0</v>
      </c>
      <c r="AS787" s="3" t="e">
        <f t="shared" si="388"/>
        <v>#REF!</v>
      </c>
      <c r="AU787" s="3" t="e">
        <f t="shared" si="389"/>
        <v>#NAME?</v>
      </c>
      <c r="AW787" s="3">
        <f t="shared" si="390"/>
        <v>0</v>
      </c>
      <c r="AX787" s="3">
        <f t="shared" si="391"/>
        <v>0</v>
      </c>
      <c r="AY787" s="3">
        <f t="shared" si="392"/>
        <v>0</v>
      </c>
      <c r="AZ787" s="3">
        <f t="shared" si="393"/>
        <v>0</v>
      </c>
      <c r="BA787" s="3">
        <f t="shared" si="394"/>
        <v>0</v>
      </c>
      <c r="BB787" s="3">
        <f t="shared" si="395"/>
        <v>0</v>
      </c>
    </row>
    <row r="788" spans="2:54" x14ac:dyDescent="0.35">
      <c r="B788" s="14">
        <v>761</v>
      </c>
      <c r="C788" s="13"/>
      <c r="D788" s="13"/>
      <c r="E788" s="130"/>
      <c r="F788" s="130"/>
      <c r="G788" s="129" t="str">
        <f t="shared" si="363"/>
        <v/>
      </c>
      <c r="H788" s="128"/>
      <c r="I788" s="189"/>
      <c r="J788" s="128"/>
      <c r="K788" s="127"/>
      <c r="L788" s="127"/>
      <c r="M788" s="126"/>
      <c r="N788" s="7"/>
      <c r="O788" s="6"/>
      <c r="P788" s="6"/>
      <c r="Q788" s="125" t="str">
        <f t="shared" si="364"/>
        <v/>
      </c>
      <c r="R788" s="124" t="str">
        <f t="shared" si="365"/>
        <v/>
      </c>
      <c r="S788" s="123">
        <f t="shared" si="366"/>
        <v>0</v>
      </c>
      <c r="T788" s="122">
        <f t="shared" si="367"/>
        <v>0</v>
      </c>
      <c r="U788" s="123">
        <f t="shared" si="368"/>
        <v>0</v>
      </c>
      <c r="V788" s="122">
        <f t="shared" si="369"/>
        <v>0</v>
      </c>
      <c r="W788" s="123">
        <f t="shared" si="370"/>
        <v>0</v>
      </c>
      <c r="X788" s="122">
        <f t="shared" si="371"/>
        <v>0</v>
      </c>
      <c r="Y788" s="123">
        <f t="shared" si="372"/>
        <v>0</v>
      </c>
      <c r="Z788" s="122">
        <f t="shared" si="373"/>
        <v>0</v>
      </c>
      <c r="AA788" s="123">
        <f t="shared" si="374"/>
        <v>0</v>
      </c>
      <c r="AB788" s="122">
        <f t="shared" si="375"/>
        <v>0</v>
      </c>
      <c r="AD788" s="3" t="str">
        <f t="shared" si="376"/>
        <v>False</v>
      </c>
      <c r="AE788" s="3" t="str">
        <f t="shared" si="377"/>
        <v>true</v>
      </c>
      <c r="AF788" s="3" t="e">
        <f>VLOOKUP(C788,#REF!,2,FALSE)</f>
        <v>#REF!</v>
      </c>
      <c r="AG788" s="3" t="e">
        <f t="shared" si="378"/>
        <v>#REF!</v>
      </c>
      <c r="AH788" s="3">
        <f t="shared" si="379"/>
        <v>0</v>
      </c>
      <c r="AI788" s="3">
        <f t="shared" si="380"/>
        <v>0</v>
      </c>
      <c r="AJ788" s="3">
        <f t="shared" si="381"/>
        <v>0</v>
      </c>
      <c r="AL788" s="3">
        <f t="shared" si="382"/>
        <v>0</v>
      </c>
      <c r="AM788" s="3">
        <f t="shared" si="383"/>
        <v>0</v>
      </c>
      <c r="AN788" s="3">
        <f t="shared" si="384"/>
        <v>0</v>
      </c>
      <c r="AO788" s="3">
        <f t="shared" si="385"/>
        <v>0</v>
      </c>
      <c r="AP788" s="3">
        <f t="shared" si="386"/>
        <v>0</v>
      </c>
      <c r="AQ788" s="3">
        <f t="shared" si="387"/>
        <v>0</v>
      </c>
      <c r="AS788" s="3" t="e">
        <f t="shared" si="388"/>
        <v>#REF!</v>
      </c>
      <c r="AU788" s="3" t="e">
        <f t="shared" si="389"/>
        <v>#NAME?</v>
      </c>
      <c r="AW788" s="3">
        <f t="shared" si="390"/>
        <v>0</v>
      </c>
      <c r="AX788" s="3">
        <f t="shared" si="391"/>
        <v>0</v>
      </c>
      <c r="AY788" s="3">
        <f t="shared" si="392"/>
        <v>0</v>
      </c>
      <c r="AZ788" s="3">
        <f t="shared" si="393"/>
        <v>0</v>
      </c>
      <c r="BA788" s="3">
        <f t="shared" si="394"/>
        <v>0</v>
      </c>
      <c r="BB788" s="3">
        <f t="shared" si="395"/>
        <v>0</v>
      </c>
    </row>
    <row r="789" spans="2:54" x14ac:dyDescent="0.35">
      <c r="B789" s="14">
        <v>762</v>
      </c>
      <c r="C789" s="13"/>
      <c r="D789" s="13"/>
      <c r="E789" s="130"/>
      <c r="F789" s="130"/>
      <c r="G789" s="129" t="str">
        <f t="shared" si="363"/>
        <v/>
      </c>
      <c r="H789" s="128"/>
      <c r="I789" s="189"/>
      <c r="J789" s="128"/>
      <c r="K789" s="127"/>
      <c r="L789" s="127"/>
      <c r="M789" s="126"/>
      <c r="N789" s="7"/>
      <c r="O789" s="6"/>
      <c r="P789" s="6"/>
      <c r="Q789" s="125" t="str">
        <f t="shared" si="364"/>
        <v/>
      </c>
      <c r="R789" s="124" t="str">
        <f t="shared" si="365"/>
        <v/>
      </c>
      <c r="S789" s="123">
        <f t="shared" si="366"/>
        <v>0</v>
      </c>
      <c r="T789" s="122">
        <f t="shared" si="367"/>
        <v>0</v>
      </c>
      <c r="U789" s="123">
        <f t="shared" si="368"/>
        <v>0</v>
      </c>
      <c r="V789" s="122">
        <f t="shared" si="369"/>
        <v>0</v>
      </c>
      <c r="W789" s="123">
        <f t="shared" si="370"/>
        <v>0</v>
      </c>
      <c r="X789" s="122">
        <f t="shared" si="371"/>
        <v>0</v>
      </c>
      <c r="Y789" s="123">
        <f t="shared" si="372"/>
        <v>0</v>
      </c>
      <c r="Z789" s="122">
        <f t="shared" si="373"/>
        <v>0</v>
      </c>
      <c r="AA789" s="123">
        <f t="shared" si="374"/>
        <v>0</v>
      </c>
      <c r="AB789" s="122">
        <f t="shared" si="375"/>
        <v>0</v>
      </c>
      <c r="AD789" s="3" t="str">
        <f t="shared" si="376"/>
        <v>False</v>
      </c>
      <c r="AE789" s="3" t="str">
        <f t="shared" si="377"/>
        <v>true</v>
      </c>
      <c r="AF789" s="3" t="e">
        <f>VLOOKUP(C789,#REF!,2,FALSE)</f>
        <v>#REF!</v>
      </c>
      <c r="AG789" s="3" t="e">
        <f t="shared" si="378"/>
        <v>#REF!</v>
      </c>
      <c r="AH789" s="3">
        <f t="shared" si="379"/>
        <v>0</v>
      </c>
      <c r="AI789" s="3">
        <f t="shared" si="380"/>
        <v>0</v>
      </c>
      <c r="AJ789" s="3">
        <f t="shared" si="381"/>
        <v>0</v>
      </c>
      <c r="AL789" s="3">
        <f t="shared" si="382"/>
        <v>0</v>
      </c>
      <c r="AM789" s="3">
        <f t="shared" si="383"/>
        <v>0</v>
      </c>
      <c r="AN789" s="3">
        <f t="shared" si="384"/>
        <v>0</v>
      </c>
      <c r="AO789" s="3">
        <f t="shared" si="385"/>
        <v>0</v>
      </c>
      <c r="AP789" s="3">
        <f t="shared" si="386"/>
        <v>0</v>
      </c>
      <c r="AQ789" s="3">
        <f t="shared" si="387"/>
        <v>0</v>
      </c>
      <c r="AS789" s="3" t="e">
        <f t="shared" si="388"/>
        <v>#REF!</v>
      </c>
      <c r="AU789" s="3" t="e">
        <f t="shared" si="389"/>
        <v>#NAME?</v>
      </c>
      <c r="AW789" s="3">
        <f t="shared" si="390"/>
        <v>0</v>
      </c>
      <c r="AX789" s="3">
        <f t="shared" si="391"/>
        <v>0</v>
      </c>
      <c r="AY789" s="3">
        <f t="shared" si="392"/>
        <v>0</v>
      </c>
      <c r="AZ789" s="3">
        <f t="shared" si="393"/>
        <v>0</v>
      </c>
      <c r="BA789" s="3">
        <f t="shared" si="394"/>
        <v>0</v>
      </c>
      <c r="BB789" s="3">
        <f t="shared" si="395"/>
        <v>0</v>
      </c>
    </row>
    <row r="790" spans="2:54" x14ac:dyDescent="0.35">
      <c r="B790" s="14">
        <v>763</v>
      </c>
      <c r="C790" s="13"/>
      <c r="D790" s="13"/>
      <c r="E790" s="130"/>
      <c r="F790" s="130"/>
      <c r="G790" s="129" t="str">
        <f t="shared" si="363"/>
        <v/>
      </c>
      <c r="H790" s="128"/>
      <c r="I790" s="189"/>
      <c r="J790" s="128"/>
      <c r="K790" s="127"/>
      <c r="L790" s="127"/>
      <c r="M790" s="126"/>
      <c r="N790" s="7"/>
      <c r="O790" s="6"/>
      <c r="P790" s="6"/>
      <c r="Q790" s="125" t="str">
        <f t="shared" si="364"/>
        <v/>
      </c>
      <c r="R790" s="124" t="str">
        <f t="shared" si="365"/>
        <v/>
      </c>
      <c r="S790" s="123">
        <f t="shared" si="366"/>
        <v>0</v>
      </c>
      <c r="T790" s="122">
        <f t="shared" si="367"/>
        <v>0</v>
      </c>
      <c r="U790" s="123">
        <f t="shared" si="368"/>
        <v>0</v>
      </c>
      <c r="V790" s="122">
        <f t="shared" si="369"/>
        <v>0</v>
      </c>
      <c r="W790" s="123">
        <f t="shared" si="370"/>
        <v>0</v>
      </c>
      <c r="X790" s="122">
        <f t="shared" si="371"/>
        <v>0</v>
      </c>
      <c r="Y790" s="123">
        <f t="shared" si="372"/>
        <v>0</v>
      </c>
      <c r="Z790" s="122">
        <f t="shared" si="373"/>
        <v>0</v>
      </c>
      <c r="AA790" s="123">
        <f t="shared" si="374"/>
        <v>0</v>
      </c>
      <c r="AB790" s="122">
        <f t="shared" si="375"/>
        <v>0</v>
      </c>
      <c r="AD790" s="3" t="str">
        <f t="shared" si="376"/>
        <v>False</v>
      </c>
      <c r="AE790" s="3" t="str">
        <f t="shared" si="377"/>
        <v>true</v>
      </c>
      <c r="AF790" s="3" t="e">
        <f>VLOOKUP(C790,#REF!,2,FALSE)</f>
        <v>#REF!</v>
      </c>
      <c r="AG790" s="3" t="e">
        <f t="shared" si="378"/>
        <v>#REF!</v>
      </c>
      <c r="AH790" s="3">
        <f t="shared" si="379"/>
        <v>0</v>
      </c>
      <c r="AI790" s="3">
        <f t="shared" si="380"/>
        <v>0</v>
      </c>
      <c r="AJ790" s="3">
        <f t="shared" si="381"/>
        <v>0</v>
      </c>
      <c r="AL790" s="3">
        <f t="shared" si="382"/>
        <v>0</v>
      </c>
      <c r="AM790" s="3">
        <f t="shared" si="383"/>
        <v>0</v>
      </c>
      <c r="AN790" s="3">
        <f t="shared" si="384"/>
        <v>0</v>
      </c>
      <c r="AO790" s="3">
        <f t="shared" si="385"/>
        <v>0</v>
      </c>
      <c r="AP790" s="3">
        <f t="shared" si="386"/>
        <v>0</v>
      </c>
      <c r="AQ790" s="3">
        <f t="shared" si="387"/>
        <v>0</v>
      </c>
      <c r="AS790" s="3" t="e">
        <f t="shared" si="388"/>
        <v>#REF!</v>
      </c>
      <c r="AU790" s="3" t="e">
        <f t="shared" si="389"/>
        <v>#NAME?</v>
      </c>
      <c r="AW790" s="3">
        <f t="shared" si="390"/>
        <v>0</v>
      </c>
      <c r="AX790" s="3">
        <f t="shared" si="391"/>
        <v>0</v>
      </c>
      <c r="AY790" s="3">
        <f t="shared" si="392"/>
        <v>0</v>
      </c>
      <c r="AZ790" s="3">
        <f t="shared" si="393"/>
        <v>0</v>
      </c>
      <c r="BA790" s="3">
        <f t="shared" si="394"/>
        <v>0</v>
      </c>
      <c r="BB790" s="3">
        <f t="shared" si="395"/>
        <v>0</v>
      </c>
    </row>
    <row r="791" spans="2:54" x14ac:dyDescent="0.35">
      <c r="B791" s="14">
        <v>764</v>
      </c>
      <c r="C791" s="13"/>
      <c r="D791" s="13"/>
      <c r="E791" s="130"/>
      <c r="F791" s="130"/>
      <c r="G791" s="129" t="str">
        <f t="shared" si="363"/>
        <v/>
      </c>
      <c r="H791" s="128"/>
      <c r="I791" s="189"/>
      <c r="J791" s="128"/>
      <c r="K791" s="127"/>
      <c r="L791" s="127"/>
      <c r="M791" s="126"/>
      <c r="N791" s="7"/>
      <c r="O791" s="6"/>
      <c r="P791" s="6"/>
      <c r="Q791" s="125" t="str">
        <f t="shared" si="364"/>
        <v/>
      </c>
      <c r="R791" s="124" t="str">
        <f t="shared" si="365"/>
        <v/>
      </c>
      <c r="S791" s="123">
        <f t="shared" si="366"/>
        <v>0</v>
      </c>
      <c r="T791" s="122">
        <f t="shared" si="367"/>
        <v>0</v>
      </c>
      <c r="U791" s="123">
        <f t="shared" si="368"/>
        <v>0</v>
      </c>
      <c r="V791" s="122">
        <f t="shared" si="369"/>
        <v>0</v>
      </c>
      <c r="W791" s="123">
        <f t="shared" si="370"/>
        <v>0</v>
      </c>
      <c r="X791" s="122">
        <f t="shared" si="371"/>
        <v>0</v>
      </c>
      <c r="Y791" s="123">
        <f t="shared" si="372"/>
        <v>0</v>
      </c>
      <c r="Z791" s="122">
        <f t="shared" si="373"/>
        <v>0</v>
      </c>
      <c r="AA791" s="123">
        <f t="shared" si="374"/>
        <v>0</v>
      </c>
      <c r="AB791" s="122">
        <f t="shared" si="375"/>
        <v>0</v>
      </c>
      <c r="AD791" s="3" t="str">
        <f t="shared" si="376"/>
        <v>False</v>
      </c>
      <c r="AE791" s="3" t="str">
        <f t="shared" si="377"/>
        <v>true</v>
      </c>
      <c r="AF791" s="3" t="e">
        <f>VLOOKUP(C791,#REF!,2,FALSE)</f>
        <v>#REF!</v>
      </c>
      <c r="AG791" s="3" t="e">
        <f t="shared" si="378"/>
        <v>#REF!</v>
      </c>
      <c r="AH791" s="3">
        <f t="shared" si="379"/>
        <v>0</v>
      </c>
      <c r="AI791" s="3">
        <f t="shared" si="380"/>
        <v>0</v>
      </c>
      <c r="AJ791" s="3">
        <f t="shared" si="381"/>
        <v>0</v>
      </c>
      <c r="AL791" s="3">
        <f t="shared" si="382"/>
        <v>0</v>
      </c>
      <c r="AM791" s="3">
        <f t="shared" si="383"/>
        <v>0</v>
      </c>
      <c r="AN791" s="3">
        <f t="shared" si="384"/>
        <v>0</v>
      </c>
      <c r="AO791" s="3">
        <f t="shared" si="385"/>
        <v>0</v>
      </c>
      <c r="AP791" s="3">
        <f t="shared" si="386"/>
        <v>0</v>
      </c>
      <c r="AQ791" s="3">
        <f t="shared" si="387"/>
        <v>0</v>
      </c>
      <c r="AS791" s="3" t="e">
        <f t="shared" si="388"/>
        <v>#REF!</v>
      </c>
      <c r="AU791" s="3" t="e">
        <f t="shared" si="389"/>
        <v>#NAME?</v>
      </c>
      <c r="AW791" s="3">
        <f t="shared" si="390"/>
        <v>0</v>
      </c>
      <c r="AX791" s="3">
        <f t="shared" si="391"/>
        <v>0</v>
      </c>
      <c r="AY791" s="3">
        <f t="shared" si="392"/>
        <v>0</v>
      </c>
      <c r="AZ791" s="3">
        <f t="shared" si="393"/>
        <v>0</v>
      </c>
      <c r="BA791" s="3">
        <f t="shared" si="394"/>
        <v>0</v>
      </c>
      <c r="BB791" s="3">
        <f t="shared" si="395"/>
        <v>0</v>
      </c>
    </row>
    <row r="792" spans="2:54" x14ac:dyDescent="0.35">
      <c r="B792" s="14">
        <v>765</v>
      </c>
      <c r="C792" s="13"/>
      <c r="D792" s="13"/>
      <c r="E792" s="130"/>
      <c r="F792" s="130"/>
      <c r="G792" s="129" t="str">
        <f t="shared" si="363"/>
        <v/>
      </c>
      <c r="H792" s="128"/>
      <c r="I792" s="189"/>
      <c r="J792" s="128"/>
      <c r="K792" s="127"/>
      <c r="L792" s="127"/>
      <c r="M792" s="126"/>
      <c r="N792" s="7"/>
      <c r="O792" s="6"/>
      <c r="P792" s="6"/>
      <c r="Q792" s="125" t="str">
        <f t="shared" si="364"/>
        <v/>
      </c>
      <c r="R792" s="124" t="str">
        <f t="shared" si="365"/>
        <v/>
      </c>
      <c r="S792" s="123">
        <f t="shared" si="366"/>
        <v>0</v>
      </c>
      <c r="T792" s="122">
        <f t="shared" si="367"/>
        <v>0</v>
      </c>
      <c r="U792" s="123">
        <f t="shared" si="368"/>
        <v>0</v>
      </c>
      <c r="V792" s="122">
        <f t="shared" si="369"/>
        <v>0</v>
      </c>
      <c r="W792" s="123">
        <f t="shared" si="370"/>
        <v>0</v>
      </c>
      <c r="X792" s="122">
        <f t="shared" si="371"/>
        <v>0</v>
      </c>
      <c r="Y792" s="123">
        <f t="shared" si="372"/>
        <v>0</v>
      </c>
      <c r="Z792" s="122">
        <f t="shared" si="373"/>
        <v>0</v>
      </c>
      <c r="AA792" s="123">
        <f t="shared" si="374"/>
        <v>0</v>
      </c>
      <c r="AB792" s="122">
        <f t="shared" si="375"/>
        <v>0</v>
      </c>
      <c r="AD792" s="3" t="str">
        <f t="shared" si="376"/>
        <v>False</v>
      </c>
      <c r="AE792" s="3" t="str">
        <f t="shared" si="377"/>
        <v>true</v>
      </c>
      <c r="AF792" s="3" t="e">
        <f>VLOOKUP(C792,#REF!,2,FALSE)</f>
        <v>#REF!</v>
      </c>
      <c r="AG792" s="3" t="e">
        <f t="shared" si="378"/>
        <v>#REF!</v>
      </c>
      <c r="AH792" s="3">
        <f t="shared" si="379"/>
        <v>0</v>
      </c>
      <c r="AI792" s="3">
        <f t="shared" si="380"/>
        <v>0</v>
      </c>
      <c r="AJ792" s="3">
        <f t="shared" si="381"/>
        <v>0</v>
      </c>
      <c r="AL792" s="3">
        <f t="shared" si="382"/>
        <v>0</v>
      </c>
      <c r="AM792" s="3">
        <f t="shared" si="383"/>
        <v>0</v>
      </c>
      <c r="AN792" s="3">
        <f t="shared" si="384"/>
        <v>0</v>
      </c>
      <c r="AO792" s="3">
        <f t="shared" si="385"/>
        <v>0</v>
      </c>
      <c r="AP792" s="3">
        <f t="shared" si="386"/>
        <v>0</v>
      </c>
      <c r="AQ792" s="3">
        <f t="shared" si="387"/>
        <v>0</v>
      </c>
      <c r="AS792" s="3" t="e">
        <f t="shared" si="388"/>
        <v>#REF!</v>
      </c>
      <c r="AU792" s="3" t="e">
        <f t="shared" si="389"/>
        <v>#NAME?</v>
      </c>
      <c r="AW792" s="3">
        <f t="shared" si="390"/>
        <v>0</v>
      </c>
      <c r="AX792" s="3">
        <f t="shared" si="391"/>
        <v>0</v>
      </c>
      <c r="AY792" s="3">
        <f t="shared" si="392"/>
        <v>0</v>
      </c>
      <c r="AZ792" s="3">
        <f t="shared" si="393"/>
        <v>0</v>
      </c>
      <c r="BA792" s="3">
        <f t="shared" si="394"/>
        <v>0</v>
      </c>
      <c r="BB792" s="3">
        <f t="shared" si="395"/>
        <v>0</v>
      </c>
    </row>
    <row r="793" spans="2:54" x14ac:dyDescent="0.35">
      <c r="B793" s="14">
        <v>766</v>
      </c>
      <c r="C793" s="13"/>
      <c r="D793" s="13"/>
      <c r="E793" s="130"/>
      <c r="F793" s="130"/>
      <c r="G793" s="129" t="str">
        <f t="shared" si="363"/>
        <v/>
      </c>
      <c r="H793" s="128"/>
      <c r="I793" s="189"/>
      <c r="J793" s="128"/>
      <c r="K793" s="127"/>
      <c r="L793" s="127"/>
      <c r="M793" s="126"/>
      <c r="N793" s="7"/>
      <c r="O793" s="6"/>
      <c r="P793" s="6"/>
      <c r="Q793" s="125" t="str">
        <f t="shared" si="364"/>
        <v/>
      </c>
      <c r="R793" s="124" t="str">
        <f t="shared" si="365"/>
        <v/>
      </c>
      <c r="S793" s="123">
        <f t="shared" si="366"/>
        <v>0</v>
      </c>
      <c r="T793" s="122">
        <f t="shared" si="367"/>
        <v>0</v>
      </c>
      <c r="U793" s="123">
        <f t="shared" si="368"/>
        <v>0</v>
      </c>
      <c r="V793" s="122">
        <f t="shared" si="369"/>
        <v>0</v>
      </c>
      <c r="W793" s="123">
        <f t="shared" si="370"/>
        <v>0</v>
      </c>
      <c r="X793" s="122">
        <f t="shared" si="371"/>
        <v>0</v>
      </c>
      <c r="Y793" s="123">
        <f t="shared" si="372"/>
        <v>0</v>
      </c>
      <c r="Z793" s="122">
        <f t="shared" si="373"/>
        <v>0</v>
      </c>
      <c r="AA793" s="123">
        <f t="shared" si="374"/>
        <v>0</v>
      </c>
      <c r="AB793" s="122">
        <f t="shared" si="375"/>
        <v>0</v>
      </c>
      <c r="AD793" s="3" t="str">
        <f t="shared" si="376"/>
        <v>False</v>
      </c>
      <c r="AE793" s="3" t="str">
        <f t="shared" si="377"/>
        <v>true</v>
      </c>
      <c r="AF793" s="3" t="e">
        <f>VLOOKUP(C793,#REF!,2,FALSE)</f>
        <v>#REF!</v>
      </c>
      <c r="AG793" s="3" t="e">
        <f t="shared" si="378"/>
        <v>#REF!</v>
      </c>
      <c r="AH793" s="3">
        <f t="shared" si="379"/>
        <v>0</v>
      </c>
      <c r="AI793" s="3">
        <f t="shared" si="380"/>
        <v>0</v>
      </c>
      <c r="AJ793" s="3">
        <f t="shared" si="381"/>
        <v>0</v>
      </c>
      <c r="AL793" s="3">
        <f t="shared" si="382"/>
        <v>0</v>
      </c>
      <c r="AM793" s="3">
        <f t="shared" si="383"/>
        <v>0</v>
      </c>
      <c r="AN793" s="3">
        <f t="shared" si="384"/>
        <v>0</v>
      </c>
      <c r="AO793" s="3">
        <f t="shared" si="385"/>
        <v>0</v>
      </c>
      <c r="AP793" s="3">
        <f t="shared" si="386"/>
        <v>0</v>
      </c>
      <c r="AQ793" s="3">
        <f t="shared" si="387"/>
        <v>0</v>
      </c>
      <c r="AS793" s="3" t="e">
        <f t="shared" si="388"/>
        <v>#REF!</v>
      </c>
      <c r="AU793" s="3" t="e">
        <f t="shared" si="389"/>
        <v>#NAME?</v>
      </c>
      <c r="AW793" s="3">
        <f t="shared" si="390"/>
        <v>0</v>
      </c>
      <c r="AX793" s="3">
        <f t="shared" si="391"/>
        <v>0</v>
      </c>
      <c r="AY793" s="3">
        <f t="shared" si="392"/>
        <v>0</v>
      </c>
      <c r="AZ793" s="3">
        <f t="shared" si="393"/>
        <v>0</v>
      </c>
      <c r="BA793" s="3">
        <f t="shared" si="394"/>
        <v>0</v>
      </c>
      <c r="BB793" s="3">
        <f t="shared" si="395"/>
        <v>0</v>
      </c>
    </row>
    <row r="794" spans="2:54" x14ac:dyDescent="0.35">
      <c r="B794" s="14">
        <v>767</v>
      </c>
      <c r="C794" s="13"/>
      <c r="D794" s="13"/>
      <c r="E794" s="130"/>
      <c r="F794" s="130"/>
      <c r="G794" s="129" t="str">
        <f t="shared" si="363"/>
        <v/>
      </c>
      <c r="H794" s="128"/>
      <c r="I794" s="189"/>
      <c r="J794" s="128"/>
      <c r="K794" s="127"/>
      <c r="L794" s="127"/>
      <c r="M794" s="126"/>
      <c r="N794" s="7"/>
      <c r="O794" s="6"/>
      <c r="P794" s="6"/>
      <c r="Q794" s="125" t="str">
        <f t="shared" si="364"/>
        <v/>
      </c>
      <c r="R794" s="124" t="str">
        <f t="shared" si="365"/>
        <v/>
      </c>
      <c r="S794" s="123">
        <f t="shared" si="366"/>
        <v>0</v>
      </c>
      <c r="T794" s="122">
        <f t="shared" si="367"/>
        <v>0</v>
      </c>
      <c r="U794" s="123">
        <f t="shared" si="368"/>
        <v>0</v>
      </c>
      <c r="V794" s="122">
        <f t="shared" si="369"/>
        <v>0</v>
      </c>
      <c r="W794" s="123">
        <f t="shared" si="370"/>
        <v>0</v>
      </c>
      <c r="X794" s="122">
        <f t="shared" si="371"/>
        <v>0</v>
      </c>
      <c r="Y794" s="123">
        <f t="shared" si="372"/>
        <v>0</v>
      </c>
      <c r="Z794" s="122">
        <f t="shared" si="373"/>
        <v>0</v>
      </c>
      <c r="AA794" s="123">
        <f t="shared" si="374"/>
        <v>0</v>
      </c>
      <c r="AB794" s="122">
        <f t="shared" si="375"/>
        <v>0</v>
      </c>
      <c r="AD794" s="3" t="str">
        <f t="shared" si="376"/>
        <v>False</v>
      </c>
      <c r="AE794" s="3" t="str">
        <f t="shared" si="377"/>
        <v>true</v>
      </c>
      <c r="AF794" s="3" t="e">
        <f>VLOOKUP(C794,#REF!,2,FALSE)</f>
        <v>#REF!</v>
      </c>
      <c r="AG794" s="3" t="e">
        <f t="shared" si="378"/>
        <v>#REF!</v>
      </c>
      <c r="AH794" s="3">
        <f t="shared" si="379"/>
        <v>0</v>
      </c>
      <c r="AI794" s="3">
        <f t="shared" si="380"/>
        <v>0</v>
      </c>
      <c r="AJ794" s="3">
        <f t="shared" si="381"/>
        <v>0</v>
      </c>
      <c r="AL794" s="3">
        <f t="shared" si="382"/>
        <v>0</v>
      </c>
      <c r="AM794" s="3">
        <f t="shared" si="383"/>
        <v>0</v>
      </c>
      <c r="AN794" s="3">
        <f t="shared" si="384"/>
        <v>0</v>
      </c>
      <c r="AO794" s="3">
        <f t="shared" si="385"/>
        <v>0</v>
      </c>
      <c r="AP794" s="3">
        <f t="shared" si="386"/>
        <v>0</v>
      </c>
      <c r="AQ794" s="3">
        <f t="shared" si="387"/>
        <v>0</v>
      </c>
      <c r="AS794" s="3" t="e">
        <f t="shared" si="388"/>
        <v>#REF!</v>
      </c>
      <c r="AU794" s="3" t="e">
        <f t="shared" si="389"/>
        <v>#NAME?</v>
      </c>
      <c r="AW794" s="3">
        <f t="shared" si="390"/>
        <v>0</v>
      </c>
      <c r="AX794" s="3">
        <f t="shared" si="391"/>
        <v>0</v>
      </c>
      <c r="AY794" s="3">
        <f t="shared" si="392"/>
        <v>0</v>
      </c>
      <c r="AZ794" s="3">
        <f t="shared" si="393"/>
        <v>0</v>
      </c>
      <c r="BA794" s="3">
        <f t="shared" si="394"/>
        <v>0</v>
      </c>
      <c r="BB794" s="3">
        <f t="shared" si="395"/>
        <v>0</v>
      </c>
    </row>
    <row r="795" spans="2:54" x14ac:dyDescent="0.35">
      <c r="B795" s="14">
        <v>768</v>
      </c>
      <c r="C795" s="13"/>
      <c r="D795" s="13"/>
      <c r="E795" s="130"/>
      <c r="F795" s="130"/>
      <c r="G795" s="129" t="str">
        <f t="shared" si="363"/>
        <v/>
      </c>
      <c r="H795" s="128"/>
      <c r="I795" s="189"/>
      <c r="J795" s="128"/>
      <c r="K795" s="127"/>
      <c r="L795" s="127"/>
      <c r="M795" s="126"/>
      <c r="N795" s="7"/>
      <c r="O795" s="6"/>
      <c r="P795" s="6"/>
      <c r="Q795" s="125" t="str">
        <f t="shared" si="364"/>
        <v/>
      </c>
      <c r="R795" s="124" t="str">
        <f t="shared" si="365"/>
        <v/>
      </c>
      <c r="S795" s="123">
        <f t="shared" si="366"/>
        <v>0</v>
      </c>
      <c r="T795" s="122">
        <f t="shared" si="367"/>
        <v>0</v>
      </c>
      <c r="U795" s="123">
        <f t="shared" si="368"/>
        <v>0</v>
      </c>
      <c r="V795" s="122">
        <f t="shared" si="369"/>
        <v>0</v>
      </c>
      <c r="W795" s="123">
        <f t="shared" si="370"/>
        <v>0</v>
      </c>
      <c r="X795" s="122">
        <f t="shared" si="371"/>
        <v>0</v>
      </c>
      <c r="Y795" s="123">
        <f t="shared" si="372"/>
        <v>0</v>
      </c>
      <c r="Z795" s="122">
        <f t="shared" si="373"/>
        <v>0</v>
      </c>
      <c r="AA795" s="123">
        <f t="shared" si="374"/>
        <v>0</v>
      </c>
      <c r="AB795" s="122">
        <f t="shared" si="375"/>
        <v>0</v>
      </c>
      <c r="AD795" s="3" t="str">
        <f t="shared" si="376"/>
        <v>False</v>
      </c>
      <c r="AE795" s="3" t="str">
        <f t="shared" si="377"/>
        <v>true</v>
      </c>
      <c r="AF795" s="3" t="e">
        <f>VLOOKUP(C795,#REF!,2,FALSE)</f>
        <v>#REF!</v>
      </c>
      <c r="AG795" s="3" t="e">
        <f t="shared" si="378"/>
        <v>#REF!</v>
      </c>
      <c r="AH795" s="3">
        <f t="shared" si="379"/>
        <v>0</v>
      </c>
      <c r="AI795" s="3">
        <f t="shared" si="380"/>
        <v>0</v>
      </c>
      <c r="AJ795" s="3">
        <f t="shared" si="381"/>
        <v>0</v>
      </c>
      <c r="AL795" s="3">
        <f t="shared" si="382"/>
        <v>0</v>
      </c>
      <c r="AM795" s="3">
        <f t="shared" si="383"/>
        <v>0</v>
      </c>
      <c r="AN795" s="3">
        <f t="shared" si="384"/>
        <v>0</v>
      </c>
      <c r="AO795" s="3">
        <f t="shared" si="385"/>
        <v>0</v>
      </c>
      <c r="AP795" s="3">
        <f t="shared" si="386"/>
        <v>0</v>
      </c>
      <c r="AQ795" s="3">
        <f t="shared" si="387"/>
        <v>0</v>
      </c>
      <c r="AS795" s="3" t="e">
        <f t="shared" si="388"/>
        <v>#REF!</v>
      </c>
      <c r="AU795" s="3" t="e">
        <f t="shared" si="389"/>
        <v>#NAME?</v>
      </c>
      <c r="AW795" s="3">
        <f t="shared" si="390"/>
        <v>0</v>
      </c>
      <c r="AX795" s="3">
        <f t="shared" si="391"/>
        <v>0</v>
      </c>
      <c r="AY795" s="3">
        <f t="shared" si="392"/>
        <v>0</v>
      </c>
      <c r="AZ795" s="3">
        <f t="shared" si="393"/>
        <v>0</v>
      </c>
      <c r="BA795" s="3">
        <f t="shared" si="394"/>
        <v>0</v>
      </c>
      <c r="BB795" s="3">
        <f t="shared" si="395"/>
        <v>0</v>
      </c>
    </row>
    <row r="796" spans="2:54" x14ac:dyDescent="0.35">
      <c r="B796" s="14">
        <v>769</v>
      </c>
      <c r="C796" s="13"/>
      <c r="D796" s="13"/>
      <c r="E796" s="130"/>
      <c r="F796" s="130"/>
      <c r="G796" s="129" t="str">
        <f t="shared" ref="G796:G859" si="396">IF(D796="","",IF(E796&lt;&gt;"",VLOOKUP(E796,Lookup_LOWCode,2,FALSE),VLOOKUP(D796,Lookup_ActualLOWCode,2,FALSE)))</f>
        <v/>
      </c>
      <c r="H796" s="128"/>
      <c r="I796" s="189"/>
      <c r="J796" s="128"/>
      <c r="K796" s="127"/>
      <c r="L796" s="127"/>
      <c r="M796" s="126"/>
      <c r="N796" s="7"/>
      <c r="O796" s="6"/>
      <c r="P796" s="6"/>
      <c r="Q796" s="125" t="str">
        <f t="shared" ref="Q796:Q859" si="397">IF(N796&lt;&gt;"",P796/N796,"")</f>
        <v/>
      </c>
      <c r="R796" s="124" t="str">
        <f t="shared" ref="R796:R859" si="398">IF(O796&lt;&gt;"",P796/O796,"")</f>
        <v/>
      </c>
      <c r="S796" s="123">
        <f t="shared" ref="S796:S859" si="399">IF($N796&lt;&gt;0,$N796,IF($O796&lt;&gt;0,$O796/VLOOKUP($G796,Lookup_MaterialLowCode,7,FALSE),0))</f>
        <v>0</v>
      </c>
      <c r="T796" s="122">
        <f t="shared" ref="T796:T859" si="400">IF($O796&lt;&gt;0,$O796,IF($N796&lt;&gt;0,$N796*VLOOKUP($G796,Lookup_MaterialLowCode,7,FALSE),0))</f>
        <v>0</v>
      </c>
      <c r="U796" s="123">
        <f t="shared" ref="U796:U859" si="401">IF(AE796="true",S796,0)</f>
        <v>0</v>
      </c>
      <c r="V796" s="122">
        <f t="shared" ref="V796:V859" si="402">IF(AE796="true",T796,0)</f>
        <v>0</v>
      </c>
      <c r="W796" s="123">
        <f t="shared" ref="W796:W859" si="403">IF(AE796="false",S796,0)</f>
        <v>0</v>
      </c>
      <c r="X796" s="122">
        <f t="shared" ref="X796:X859" si="404">IF(AE796="false",T796,0)</f>
        <v>0</v>
      </c>
      <c r="Y796" s="123">
        <f t="shared" ref="Y796:Y859" si="405">W796-(W796*L796)</f>
        <v>0</v>
      </c>
      <c r="Z796" s="122">
        <f t="shared" ref="Z796:Z859" si="406">X796-(X796*L796)</f>
        <v>0</v>
      </c>
      <c r="AA796" s="123">
        <f t="shared" ref="AA796:AA859" si="407">W796*L796</f>
        <v>0</v>
      </c>
      <c r="AB796" s="122">
        <f t="shared" ref="AB796:AB859" si="408">X796*L796</f>
        <v>0</v>
      </c>
      <c r="AD796" s="3" t="str">
        <f t="shared" ref="AD796:AD859" si="409">IF(G796="Specify LOW Code",IF(E796&lt;&gt;"","False","True"),"False")</f>
        <v>False</v>
      </c>
      <c r="AE796" s="3" t="str">
        <f t="shared" ref="AE796:AE859" si="410">IF(H796="Off-Site mixed","false",IF(H796="Off-Site segregated","false","true"))</f>
        <v>true</v>
      </c>
      <c r="AF796" s="3" t="e">
        <f>VLOOKUP(C796,#REF!,2,FALSE)</f>
        <v>#REF!</v>
      </c>
      <c r="AG796" s="3" t="e">
        <f t="shared" ref="AG796:AG859" si="411">AF796&amp;D796</f>
        <v>#REF!</v>
      </c>
      <c r="AH796" s="3">
        <f t="shared" ref="AH796:AH859" si="412">IF(AE796="true",0,VLOOKUP(J796,Lookup_MyDestinations,6,FALSE))</f>
        <v>0</v>
      </c>
      <c r="AI796" s="3">
        <f t="shared" ref="AI796:AI859" si="413">IF(AE796="true",0,VLOOKUP(J796,Lookup_MyDestinations,5,FALSE))</f>
        <v>0</v>
      </c>
      <c r="AJ796" s="3">
        <f t="shared" ref="AJ796:AJ859" si="414">IF(AE796="true", 0,VLOOKUP(J796,Lookup_MyDestinations,4,FALSE))</f>
        <v>0</v>
      </c>
      <c r="AL796" s="3">
        <f t="shared" ref="AL796:AL859" si="415">$AH796*$W796</f>
        <v>0</v>
      </c>
      <c r="AM796" s="3">
        <f t="shared" ref="AM796:AM859" si="416">$AH796*$X796</f>
        <v>0</v>
      </c>
      <c r="AN796" s="3">
        <f t="shared" ref="AN796:AN859" si="417">$AI796*$W796</f>
        <v>0</v>
      </c>
      <c r="AO796" s="3">
        <f t="shared" ref="AO796:AO859" si="418">$AI796*$X796</f>
        <v>0</v>
      </c>
      <c r="AP796" s="3">
        <f t="shared" ref="AP796:AP859" si="419">$AJ796*$W796</f>
        <v>0</v>
      </c>
      <c r="AQ796" s="3">
        <f t="shared" ref="AQ796:AQ859" si="420">$AJ796*$X796</f>
        <v>0</v>
      </c>
      <c r="AS796" s="3" t="e">
        <f t="shared" ref="AS796:AS859" si="421">AF796&amp;G796</f>
        <v>#REF!</v>
      </c>
      <c r="AU796" s="3" t="e">
        <f t="shared" ref="AU796:AU859" si="422">VLOOKUP(D796,Lookup_WasteStreamLOWCode,4,FALSE)</f>
        <v>#NAME?</v>
      </c>
      <c r="AW796" s="3">
        <f t="shared" ref="AW796:AW859" si="423">IF(H796="On-site recovery",S796,0)</f>
        <v>0</v>
      </c>
      <c r="AX796" s="3">
        <f t="shared" ref="AX796:AX859" si="424">IF(H796="On-site recovery",T796,0)</f>
        <v>0</v>
      </c>
      <c r="AY796" s="3">
        <f t="shared" ref="AY796:AY859" si="425">IF(H796="On-site recycled",S796,0)</f>
        <v>0</v>
      </c>
      <c r="AZ796" s="3">
        <f t="shared" ref="AZ796:AZ859" si="426">IF(H796="On-site recycled",T796,0)</f>
        <v>0</v>
      </c>
      <c r="BA796" s="3">
        <f t="shared" ref="BA796:BA859" si="427">IF(H796="On-site re-use",S796,0)</f>
        <v>0</v>
      </c>
      <c r="BB796" s="3">
        <f t="shared" ref="BB796:BB859" si="428">IF(H796="On-site re-use",T796,0)</f>
        <v>0</v>
      </c>
    </row>
    <row r="797" spans="2:54" x14ac:dyDescent="0.35">
      <c r="B797" s="14">
        <v>770</v>
      </c>
      <c r="C797" s="13"/>
      <c r="D797" s="13"/>
      <c r="E797" s="130"/>
      <c r="F797" s="130"/>
      <c r="G797" s="129" t="str">
        <f t="shared" si="396"/>
        <v/>
      </c>
      <c r="H797" s="128"/>
      <c r="I797" s="189"/>
      <c r="J797" s="128"/>
      <c r="K797" s="127"/>
      <c r="L797" s="127"/>
      <c r="M797" s="126"/>
      <c r="N797" s="7"/>
      <c r="O797" s="6"/>
      <c r="P797" s="6"/>
      <c r="Q797" s="125" t="str">
        <f t="shared" si="397"/>
        <v/>
      </c>
      <c r="R797" s="124" t="str">
        <f t="shared" si="398"/>
        <v/>
      </c>
      <c r="S797" s="123">
        <f t="shared" si="399"/>
        <v>0</v>
      </c>
      <c r="T797" s="122">
        <f t="shared" si="400"/>
        <v>0</v>
      </c>
      <c r="U797" s="123">
        <f t="shared" si="401"/>
        <v>0</v>
      </c>
      <c r="V797" s="122">
        <f t="shared" si="402"/>
        <v>0</v>
      </c>
      <c r="W797" s="123">
        <f t="shared" si="403"/>
        <v>0</v>
      </c>
      <c r="X797" s="122">
        <f t="shared" si="404"/>
        <v>0</v>
      </c>
      <c r="Y797" s="123">
        <f t="shared" si="405"/>
        <v>0</v>
      </c>
      <c r="Z797" s="122">
        <f t="shared" si="406"/>
        <v>0</v>
      </c>
      <c r="AA797" s="123">
        <f t="shared" si="407"/>
        <v>0</v>
      </c>
      <c r="AB797" s="122">
        <f t="shared" si="408"/>
        <v>0</v>
      </c>
      <c r="AD797" s="3" t="str">
        <f t="shared" si="409"/>
        <v>False</v>
      </c>
      <c r="AE797" s="3" t="str">
        <f t="shared" si="410"/>
        <v>true</v>
      </c>
      <c r="AF797" s="3" t="e">
        <f>VLOOKUP(C797,#REF!,2,FALSE)</f>
        <v>#REF!</v>
      </c>
      <c r="AG797" s="3" t="e">
        <f t="shared" si="411"/>
        <v>#REF!</v>
      </c>
      <c r="AH797" s="3">
        <f t="shared" si="412"/>
        <v>0</v>
      </c>
      <c r="AI797" s="3">
        <f t="shared" si="413"/>
        <v>0</v>
      </c>
      <c r="AJ797" s="3">
        <f t="shared" si="414"/>
        <v>0</v>
      </c>
      <c r="AL797" s="3">
        <f t="shared" si="415"/>
        <v>0</v>
      </c>
      <c r="AM797" s="3">
        <f t="shared" si="416"/>
        <v>0</v>
      </c>
      <c r="AN797" s="3">
        <f t="shared" si="417"/>
        <v>0</v>
      </c>
      <c r="AO797" s="3">
        <f t="shared" si="418"/>
        <v>0</v>
      </c>
      <c r="AP797" s="3">
        <f t="shared" si="419"/>
        <v>0</v>
      </c>
      <c r="AQ797" s="3">
        <f t="shared" si="420"/>
        <v>0</v>
      </c>
      <c r="AS797" s="3" t="e">
        <f t="shared" si="421"/>
        <v>#REF!</v>
      </c>
      <c r="AU797" s="3" t="e">
        <f t="shared" si="422"/>
        <v>#NAME?</v>
      </c>
      <c r="AW797" s="3">
        <f t="shared" si="423"/>
        <v>0</v>
      </c>
      <c r="AX797" s="3">
        <f t="shared" si="424"/>
        <v>0</v>
      </c>
      <c r="AY797" s="3">
        <f t="shared" si="425"/>
        <v>0</v>
      </c>
      <c r="AZ797" s="3">
        <f t="shared" si="426"/>
        <v>0</v>
      </c>
      <c r="BA797" s="3">
        <f t="shared" si="427"/>
        <v>0</v>
      </c>
      <c r="BB797" s="3">
        <f t="shared" si="428"/>
        <v>0</v>
      </c>
    </row>
    <row r="798" spans="2:54" x14ac:dyDescent="0.35">
      <c r="B798" s="14">
        <v>771</v>
      </c>
      <c r="C798" s="13"/>
      <c r="D798" s="13"/>
      <c r="E798" s="130"/>
      <c r="F798" s="130"/>
      <c r="G798" s="129" t="str">
        <f t="shared" si="396"/>
        <v/>
      </c>
      <c r="H798" s="128"/>
      <c r="I798" s="189"/>
      <c r="J798" s="128"/>
      <c r="K798" s="127"/>
      <c r="L798" s="127"/>
      <c r="M798" s="126"/>
      <c r="N798" s="7"/>
      <c r="O798" s="6"/>
      <c r="P798" s="6"/>
      <c r="Q798" s="125" t="str">
        <f t="shared" si="397"/>
        <v/>
      </c>
      <c r="R798" s="124" t="str">
        <f t="shared" si="398"/>
        <v/>
      </c>
      <c r="S798" s="123">
        <f t="shared" si="399"/>
        <v>0</v>
      </c>
      <c r="T798" s="122">
        <f t="shared" si="400"/>
        <v>0</v>
      </c>
      <c r="U798" s="123">
        <f t="shared" si="401"/>
        <v>0</v>
      </c>
      <c r="V798" s="122">
        <f t="shared" si="402"/>
        <v>0</v>
      </c>
      <c r="W798" s="123">
        <f t="shared" si="403"/>
        <v>0</v>
      </c>
      <c r="X798" s="122">
        <f t="shared" si="404"/>
        <v>0</v>
      </c>
      <c r="Y798" s="123">
        <f t="shared" si="405"/>
        <v>0</v>
      </c>
      <c r="Z798" s="122">
        <f t="shared" si="406"/>
        <v>0</v>
      </c>
      <c r="AA798" s="123">
        <f t="shared" si="407"/>
        <v>0</v>
      </c>
      <c r="AB798" s="122">
        <f t="shared" si="408"/>
        <v>0</v>
      </c>
      <c r="AD798" s="3" t="str">
        <f t="shared" si="409"/>
        <v>False</v>
      </c>
      <c r="AE798" s="3" t="str">
        <f t="shared" si="410"/>
        <v>true</v>
      </c>
      <c r="AF798" s="3" t="e">
        <f>VLOOKUP(C798,#REF!,2,FALSE)</f>
        <v>#REF!</v>
      </c>
      <c r="AG798" s="3" t="e">
        <f t="shared" si="411"/>
        <v>#REF!</v>
      </c>
      <c r="AH798" s="3">
        <f t="shared" si="412"/>
        <v>0</v>
      </c>
      <c r="AI798" s="3">
        <f t="shared" si="413"/>
        <v>0</v>
      </c>
      <c r="AJ798" s="3">
        <f t="shared" si="414"/>
        <v>0</v>
      </c>
      <c r="AL798" s="3">
        <f t="shared" si="415"/>
        <v>0</v>
      </c>
      <c r="AM798" s="3">
        <f t="shared" si="416"/>
        <v>0</v>
      </c>
      <c r="AN798" s="3">
        <f t="shared" si="417"/>
        <v>0</v>
      </c>
      <c r="AO798" s="3">
        <f t="shared" si="418"/>
        <v>0</v>
      </c>
      <c r="AP798" s="3">
        <f t="shared" si="419"/>
        <v>0</v>
      </c>
      <c r="AQ798" s="3">
        <f t="shared" si="420"/>
        <v>0</v>
      </c>
      <c r="AS798" s="3" t="e">
        <f t="shared" si="421"/>
        <v>#REF!</v>
      </c>
      <c r="AU798" s="3" t="e">
        <f t="shared" si="422"/>
        <v>#NAME?</v>
      </c>
      <c r="AW798" s="3">
        <f t="shared" si="423"/>
        <v>0</v>
      </c>
      <c r="AX798" s="3">
        <f t="shared" si="424"/>
        <v>0</v>
      </c>
      <c r="AY798" s="3">
        <f t="shared" si="425"/>
        <v>0</v>
      </c>
      <c r="AZ798" s="3">
        <f t="shared" si="426"/>
        <v>0</v>
      </c>
      <c r="BA798" s="3">
        <f t="shared" si="427"/>
        <v>0</v>
      </c>
      <c r="BB798" s="3">
        <f t="shared" si="428"/>
        <v>0</v>
      </c>
    </row>
    <row r="799" spans="2:54" x14ac:dyDescent="0.35">
      <c r="B799" s="14">
        <v>772</v>
      </c>
      <c r="C799" s="13"/>
      <c r="D799" s="13"/>
      <c r="E799" s="130"/>
      <c r="F799" s="130"/>
      <c r="G799" s="129" t="str">
        <f t="shared" si="396"/>
        <v/>
      </c>
      <c r="H799" s="128"/>
      <c r="I799" s="189"/>
      <c r="J799" s="128"/>
      <c r="K799" s="127"/>
      <c r="L799" s="127"/>
      <c r="M799" s="126"/>
      <c r="N799" s="7"/>
      <c r="O799" s="6"/>
      <c r="P799" s="6"/>
      <c r="Q799" s="125" t="str">
        <f t="shared" si="397"/>
        <v/>
      </c>
      <c r="R799" s="124" t="str">
        <f t="shared" si="398"/>
        <v/>
      </c>
      <c r="S799" s="123">
        <f t="shared" si="399"/>
        <v>0</v>
      </c>
      <c r="T799" s="122">
        <f t="shared" si="400"/>
        <v>0</v>
      </c>
      <c r="U799" s="123">
        <f t="shared" si="401"/>
        <v>0</v>
      </c>
      <c r="V799" s="122">
        <f t="shared" si="402"/>
        <v>0</v>
      </c>
      <c r="W799" s="123">
        <f t="shared" si="403"/>
        <v>0</v>
      </c>
      <c r="X799" s="122">
        <f t="shared" si="404"/>
        <v>0</v>
      </c>
      <c r="Y799" s="123">
        <f t="shared" si="405"/>
        <v>0</v>
      </c>
      <c r="Z799" s="122">
        <f t="shared" si="406"/>
        <v>0</v>
      </c>
      <c r="AA799" s="123">
        <f t="shared" si="407"/>
        <v>0</v>
      </c>
      <c r="AB799" s="122">
        <f t="shared" si="408"/>
        <v>0</v>
      </c>
      <c r="AD799" s="3" t="str">
        <f t="shared" si="409"/>
        <v>False</v>
      </c>
      <c r="AE799" s="3" t="str">
        <f t="shared" si="410"/>
        <v>true</v>
      </c>
      <c r="AF799" s="3" t="e">
        <f>VLOOKUP(C799,#REF!,2,FALSE)</f>
        <v>#REF!</v>
      </c>
      <c r="AG799" s="3" t="e">
        <f t="shared" si="411"/>
        <v>#REF!</v>
      </c>
      <c r="AH799" s="3">
        <f t="shared" si="412"/>
        <v>0</v>
      </c>
      <c r="AI799" s="3">
        <f t="shared" si="413"/>
        <v>0</v>
      </c>
      <c r="AJ799" s="3">
        <f t="shared" si="414"/>
        <v>0</v>
      </c>
      <c r="AL799" s="3">
        <f t="shared" si="415"/>
        <v>0</v>
      </c>
      <c r="AM799" s="3">
        <f t="shared" si="416"/>
        <v>0</v>
      </c>
      <c r="AN799" s="3">
        <f t="shared" si="417"/>
        <v>0</v>
      </c>
      <c r="AO799" s="3">
        <f t="shared" si="418"/>
        <v>0</v>
      </c>
      <c r="AP799" s="3">
        <f t="shared" si="419"/>
        <v>0</v>
      </c>
      <c r="AQ799" s="3">
        <f t="shared" si="420"/>
        <v>0</v>
      </c>
      <c r="AS799" s="3" t="e">
        <f t="shared" si="421"/>
        <v>#REF!</v>
      </c>
      <c r="AU799" s="3" t="e">
        <f t="shared" si="422"/>
        <v>#NAME?</v>
      </c>
      <c r="AW799" s="3">
        <f t="shared" si="423"/>
        <v>0</v>
      </c>
      <c r="AX799" s="3">
        <f t="shared" si="424"/>
        <v>0</v>
      </c>
      <c r="AY799" s="3">
        <f t="shared" si="425"/>
        <v>0</v>
      </c>
      <c r="AZ799" s="3">
        <f t="shared" si="426"/>
        <v>0</v>
      </c>
      <c r="BA799" s="3">
        <f t="shared" si="427"/>
        <v>0</v>
      </c>
      <c r="BB799" s="3">
        <f t="shared" si="428"/>
        <v>0</v>
      </c>
    </row>
    <row r="800" spans="2:54" x14ac:dyDescent="0.35">
      <c r="B800" s="14">
        <v>773</v>
      </c>
      <c r="C800" s="13"/>
      <c r="D800" s="13"/>
      <c r="E800" s="130"/>
      <c r="F800" s="130"/>
      <c r="G800" s="129" t="str">
        <f t="shared" si="396"/>
        <v/>
      </c>
      <c r="H800" s="128"/>
      <c r="I800" s="189"/>
      <c r="J800" s="128"/>
      <c r="K800" s="127"/>
      <c r="L800" s="127"/>
      <c r="M800" s="126"/>
      <c r="N800" s="7"/>
      <c r="O800" s="6"/>
      <c r="P800" s="6"/>
      <c r="Q800" s="125" t="str">
        <f t="shared" si="397"/>
        <v/>
      </c>
      <c r="R800" s="124" t="str">
        <f t="shared" si="398"/>
        <v/>
      </c>
      <c r="S800" s="123">
        <f t="shared" si="399"/>
        <v>0</v>
      </c>
      <c r="T800" s="122">
        <f t="shared" si="400"/>
        <v>0</v>
      </c>
      <c r="U800" s="123">
        <f t="shared" si="401"/>
        <v>0</v>
      </c>
      <c r="V800" s="122">
        <f t="shared" si="402"/>
        <v>0</v>
      </c>
      <c r="W800" s="123">
        <f t="shared" si="403"/>
        <v>0</v>
      </c>
      <c r="X800" s="122">
        <f t="shared" si="404"/>
        <v>0</v>
      </c>
      <c r="Y800" s="123">
        <f t="shared" si="405"/>
        <v>0</v>
      </c>
      <c r="Z800" s="122">
        <f t="shared" si="406"/>
        <v>0</v>
      </c>
      <c r="AA800" s="123">
        <f t="shared" si="407"/>
        <v>0</v>
      </c>
      <c r="AB800" s="122">
        <f t="shared" si="408"/>
        <v>0</v>
      </c>
      <c r="AD800" s="3" t="str">
        <f t="shared" si="409"/>
        <v>False</v>
      </c>
      <c r="AE800" s="3" t="str">
        <f t="shared" si="410"/>
        <v>true</v>
      </c>
      <c r="AF800" s="3" t="e">
        <f>VLOOKUP(C800,#REF!,2,FALSE)</f>
        <v>#REF!</v>
      </c>
      <c r="AG800" s="3" t="e">
        <f t="shared" si="411"/>
        <v>#REF!</v>
      </c>
      <c r="AH800" s="3">
        <f t="shared" si="412"/>
        <v>0</v>
      </c>
      <c r="AI800" s="3">
        <f t="shared" si="413"/>
        <v>0</v>
      </c>
      <c r="AJ800" s="3">
        <f t="shared" si="414"/>
        <v>0</v>
      </c>
      <c r="AL800" s="3">
        <f t="shared" si="415"/>
        <v>0</v>
      </c>
      <c r="AM800" s="3">
        <f t="shared" si="416"/>
        <v>0</v>
      </c>
      <c r="AN800" s="3">
        <f t="shared" si="417"/>
        <v>0</v>
      </c>
      <c r="AO800" s="3">
        <f t="shared" si="418"/>
        <v>0</v>
      </c>
      <c r="AP800" s="3">
        <f t="shared" si="419"/>
        <v>0</v>
      </c>
      <c r="AQ800" s="3">
        <f t="shared" si="420"/>
        <v>0</v>
      </c>
      <c r="AS800" s="3" t="e">
        <f t="shared" si="421"/>
        <v>#REF!</v>
      </c>
      <c r="AU800" s="3" t="e">
        <f t="shared" si="422"/>
        <v>#NAME?</v>
      </c>
      <c r="AW800" s="3">
        <f t="shared" si="423"/>
        <v>0</v>
      </c>
      <c r="AX800" s="3">
        <f t="shared" si="424"/>
        <v>0</v>
      </c>
      <c r="AY800" s="3">
        <f t="shared" si="425"/>
        <v>0</v>
      </c>
      <c r="AZ800" s="3">
        <f t="shared" si="426"/>
        <v>0</v>
      </c>
      <c r="BA800" s="3">
        <f t="shared" si="427"/>
        <v>0</v>
      </c>
      <c r="BB800" s="3">
        <f t="shared" si="428"/>
        <v>0</v>
      </c>
    </row>
    <row r="801" spans="2:54" x14ac:dyDescent="0.35">
      <c r="B801" s="14">
        <v>774</v>
      </c>
      <c r="C801" s="13"/>
      <c r="D801" s="13"/>
      <c r="E801" s="130"/>
      <c r="F801" s="130"/>
      <c r="G801" s="129" t="str">
        <f t="shared" si="396"/>
        <v/>
      </c>
      <c r="H801" s="128"/>
      <c r="I801" s="189"/>
      <c r="J801" s="128"/>
      <c r="K801" s="127"/>
      <c r="L801" s="127"/>
      <c r="M801" s="126"/>
      <c r="N801" s="7"/>
      <c r="O801" s="6"/>
      <c r="P801" s="6"/>
      <c r="Q801" s="125" t="str">
        <f t="shared" si="397"/>
        <v/>
      </c>
      <c r="R801" s="124" t="str">
        <f t="shared" si="398"/>
        <v/>
      </c>
      <c r="S801" s="123">
        <f t="shared" si="399"/>
        <v>0</v>
      </c>
      <c r="T801" s="122">
        <f t="shared" si="400"/>
        <v>0</v>
      </c>
      <c r="U801" s="123">
        <f t="shared" si="401"/>
        <v>0</v>
      </c>
      <c r="V801" s="122">
        <f t="shared" si="402"/>
        <v>0</v>
      </c>
      <c r="W801" s="123">
        <f t="shared" si="403"/>
        <v>0</v>
      </c>
      <c r="X801" s="122">
        <f t="shared" si="404"/>
        <v>0</v>
      </c>
      <c r="Y801" s="123">
        <f t="shared" si="405"/>
        <v>0</v>
      </c>
      <c r="Z801" s="122">
        <f t="shared" si="406"/>
        <v>0</v>
      </c>
      <c r="AA801" s="123">
        <f t="shared" si="407"/>
        <v>0</v>
      </c>
      <c r="AB801" s="122">
        <f t="shared" si="408"/>
        <v>0</v>
      </c>
      <c r="AD801" s="3" t="str">
        <f t="shared" si="409"/>
        <v>False</v>
      </c>
      <c r="AE801" s="3" t="str">
        <f t="shared" si="410"/>
        <v>true</v>
      </c>
      <c r="AF801" s="3" t="e">
        <f>VLOOKUP(C801,#REF!,2,FALSE)</f>
        <v>#REF!</v>
      </c>
      <c r="AG801" s="3" t="e">
        <f t="shared" si="411"/>
        <v>#REF!</v>
      </c>
      <c r="AH801" s="3">
        <f t="shared" si="412"/>
        <v>0</v>
      </c>
      <c r="AI801" s="3">
        <f t="shared" si="413"/>
        <v>0</v>
      </c>
      <c r="AJ801" s="3">
        <f t="shared" si="414"/>
        <v>0</v>
      </c>
      <c r="AL801" s="3">
        <f t="shared" si="415"/>
        <v>0</v>
      </c>
      <c r="AM801" s="3">
        <f t="shared" si="416"/>
        <v>0</v>
      </c>
      <c r="AN801" s="3">
        <f t="shared" si="417"/>
        <v>0</v>
      </c>
      <c r="AO801" s="3">
        <f t="shared" si="418"/>
        <v>0</v>
      </c>
      <c r="AP801" s="3">
        <f t="shared" si="419"/>
        <v>0</v>
      </c>
      <c r="AQ801" s="3">
        <f t="shared" si="420"/>
        <v>0</v>
      </c>
      <c r="AS801" s="3" t="e">
        <f t="shared" si="421"/>
        <v>#REF!</v>
      </c>
      <c r="AU801" s="3" t="e">
        <f t="shared" si="422"/>
        <v>#NAME?</v>
      </c>
      <c r="AW801" s="3">
        <f t="shared" si="423"/>
        <v>0</v>
      </c>
      <c r="AX801" s="3">
        <f t="shared" si="424"/>
        <v>0</v>
      </c>
      <c r="AY801" s="3">
        <f t="shared" si="425"/>
        <v>0</v>
      </c>
      <c r="AZ801" s="3">
        <f t="shared" si="426"/>
        <v>0</v>
      </c>
      <c r="BA801" s="3">
        <f t="shared" si="427"/>
        <v>0</v>
      </c>
      <c r="BB801" s="3">
        <f t="shared" si="428"/>
        <v>0</v>
      </c>
    </row>
    <row r="802" spans="2:54" x14ac:dyDescent="0.35">
      <c r="B802" s="14">
        <v>775</v>
      </c>
      <c r="C802" s="13"/>
      <c r="D802" s="13"/>
      <c r="E802" s="130"/>
      <c r="F802" s="130"/>
      <c r="G802" s="129" t="str">
        <f t="shared" si="396"/>
        <v/>
      </c>
      <c r="H802" s="128"/>
      <c r="I802" s="189"/>
      <c r="J802" s="128"/>
      <c r="K802" s="127"/>
      <c r="L802" s="127"/>
      <c r="M802" s="126"/>
      <c r="N802" s="7"/>
      <c r="O802" s="6"/>
      <c r="P802" s="6"/>
      <c r="Q802" s="125" t="str">
        <f t="shared" si="397"/>
        <v/>
      </c>
      <c r="R802" s="124" t="str">
        <f t="shared" si="398"/>
        <v/>
      </c>
      <c r="S802" s="123">
        <f t="shared" si="399"/>
        <v>0</v>
      </c>
      <c r="T802" s="122">
        <f t="shared" si="400"/>
        <v>0</v>
      </c>
      <c r="U802" s="123">
        <f t="shared" si="401"/>
        <v>0</v>
      </c>
      <c r="V802" s="122">
        <f t="shared" si="402"/>
        <v>0</v>
      </c>
      <c r="W802" s="123">
        <f t="shared" si="403"/>
        <v>0</v>
      </c>
      <c r="X802" s="122">
        <f t="shared" si="404"/>
        <v>0</v>
      </c>
      <c r="Y802" s="123">
        <f t="shared" si="405"/>
        <v>0</v>
      </c>
      <c r="Z802" s="122">
        <f t="shared" si="406"/>
        <v>0</v>
      </c>
      <c r="AA802" s="123">
        <f t="shared" si="407"/>
        <v>0</v>
      </c>
      <c r="AB802" s="122">
        <f t="shared" si="408"/>
        <v>0</v>
      </c>
      <c r="AD802" s="3" t="str">
        <f t="shared" si="409"/>
        <v>False</v>
      </c>
      <c r="AE802" s="3" t="str">
        <f t="shared" si="410"/>
        <v>true</v>
      </c>
      <c r="AF802" s="3" t="e">
        <f>VLOOKUP(C802,#REF!,2,FALSE)</f>
        <v>#REF!</v>
      </c>
      <c r="AG802" s="3" t="e">
        <f t="shared" si="411"/>
        <v>#REF!</v>
      </c>
      <c r="AH802" s="3">
        <f t="shared" si="412"/>
        <v>0</v>
      </c>
      <c r="AI802" s="3">
        <f t="shared" si="413"/>
        <v>0</v>
      </c>
      <c r="AJ802" s="3">
        <f t="shared" si="414"/>
        <v>0</v>
      </c>
      <c r="AL802" s="3">
        <f t="shared" si="415"/>
        <v>0</v>
      </c>
      <c r="AM802" s="3">
        <f t="shared" si="416"/>
        <v>0</v>
      </c>
      <c r="AN802" s="3">
        <f t="shared" si="417"/>
        <v>0</v>
      </c>
      <c r="AO802" s="3">
        <f t="shared" si="418"/>
        <v>0</v>
      </c>
      <c r="AP802" s="3">
        <f t="shared" si="419"/>
        <v>0</v>
      </c>
      <c r="AQ802" s="3">
        <f t="shared" si="420"/>
        <v>0</v>
      </c>
      <c r="AS802" s="3" t="e">
        <f t="shared" si="421"/>
        <v>#REF!</v>
      </c>
      <c r="AU802" s="3" t="e">
        <f t="shared" si="422"/>
        <v>#NAME?</v>
      </c>
      <c r="AW802" s="3">
        <f t="shared" si="423"/>
        <v>0</v>
      </c>
      <c r="AX802" s="3">
        <f t="shared" si="424"/>
        <v>0</v>
      </c>
      <c r="AY802" s="3">
        <f t="shared" si="425"/>
        <v>0</v>
      </c>
      <c r="AZ802" s="3">
        <f t="shared" si="426"/>
        <v>0</v>
      </c>
      <c r="BA802" s="3">
        <f t="shared" si="427"/>
        <v>0</v>
      </c>
      <c r="BB802" s="3">
        <f t="shared" si="428"/>
        <v>0</v>
      </c>
    </row>
    <row r="803" spans="2:54" x14ac:dyDescent="0.35">
      <c r="B803" s="14">
        <v>776</v>
      </c>
      <c r="C803" s="13"/>
      <c r="D803" s="13"/>
      <c r="E803" s="130"/>
      <c r="F803" s="130"/>
      <c r="G803" s="129" t="str">
        <f t="shared" si="396"/>
        <v/>
      </c>
      <c r="H803" s="128"/>
      <c r="I803" s="189"/>
      <c r="J803" s="128"/>
      <c r="K803" s="127"/>
      <c r="L803" s="127"/>
      <c r="M803" s="126"/>
      <c r="N803" s="7"/>
      <c r="O803" s="6"/>
      <c r="P803" s="6"/>
      <c r="Q803" s="125" t="str">
        <f t="shared" si="397"/>
        <v/>
      </c>
      <c r="R803" s="124" t="str">
        <f t="shared" si="398"/>
        <v/>
      </c>
      <c r="S803" s="123">
        <f t="shared" si="399"/>
        <v>0</v>
      </c>
      <c r="T803" s="122">
        <f t="shared" si="400"/>
        <v>0</v>
      </c>
      <c r="U803" s="123">
        <f t="shared" si="401"/>
        <v>0</v>
      </c>
      <c r="V803" s="122">
        <f t="shared" si="402"/>
        <v>0</v>
      </c>
      <c r="W803" s="123">
        <f t="shared" si="403"/>
        <v>0</v>
      </c>
      <c r="X803" s="122">
        <f t="shared" si="404"/>
        <v>0</v>
      </c>
      <c r="Y803" s="123">
        <f t="shared" si="405"/>
        <v>0</v>
      </c>
      <c r="Z803" s="122">
        <f t="shared" si="406"/>
        <v>0</v>
      </c>
      <c r="AA803" s="123">
        <f t="shared" si="407"/>
        <v>0</v>
      </c>
      <c r="AB803" s="122">
        <f t="shared" si="408"/>
        <v>0</v>
      </c>
      <c r="AD803" s="3" t="str">
        <f t="shared" si="409"/>
        <v>False</v>
      </c>
      <c r="AE803" s="3" t="str">
        <f t="shared" si="410"/>
        <v>true</v>
      </c>
      <c r="AF803" s="3" t="e">
        <f>VLOOKUP(C803,#REF!,2,FALSE)</f>
        <v>#REF!</v>
      </c>
      <c r="AG803" s="3" t="e">
        <f t="shared" si="411"/>
        <v>#REF!</v>
      </c>
      <c r="AH803" s="3">
        <f t="shared" si="412"/>
        <v>0</v>
      </c>
      <c r="AI803" s="3">
        <f t="shared" si="413"/>
        <v>0</v>
      </c>
      <c r="AJ803" s="3">
        <f t="shared" si="414"/>
        <v>0</v>
      </c>
      <c r="AL803" s="3">
        <f t="shared" si="415"/>
        <v>0</v>
      </c>
      <c r="AM803" s="3">
        <f t="shared" si="416"/>
        <v>0</v>
      </c>
      <c r="AN803" s="3">
        <f t="shared" si="417"/>
        <v>0</v>
      </c>
      <c r="AO803" s="3">
        <f t="shared" si="418"/>
        <v>0</v>
      </c>
      <c r="AP803" s="3">
        <f t="shared" si="419"/>
        <v>0</v>
      </c>
      <c r="AQ803" s="3">
        <f t="shared" si="420"/>
        <v>0</v>
      </c>
      <c r="AS803" s="3" t="e">
        <f t="shared" si="421"/>
        <v>#REF!</v>
      </c>
      <c r="AU803" s="3" t="e">
        <f t="shared" si="422"/>
        <v>#NAME?</v>
      </c>
      <c r="AW803" s="3">
        <f t="shared" si="423"/>
        <v>0</v>
      </c>
      <c r="AX803" s="3">
        <f t="shared" si="424"/>
        <v>0</v>
      </c>
      <c r="AY803" s="3">
        <f t="shared" si="425"/>
        <v>0</v>
      </c>
      <c r="AZ803" s="3">
        <f t="shared" si="426"/>
        <v>0</v>
      </c>
      <c r="BA803" s="3">
        <f t="shared" si="427"/>
        <v>0</v>
      </c>
      <c r="BB803" s="3">
        <f t="shared" si="428"/>
        <v>0</v>
      </c>
    </row>
    <row r="804" spans="2:54" x14ac:dyDescent="0.35">
      <c r="B804" s="14">
        <v>777</v>
      </c>
      <c r="C804" s="13"/>
      <c r="D804" s="13"/>
      <c r="E804" s="130"/>
      <c r="F804" s="130"/>
      <c r="G804" s="129" t="str">
        <f t="shared" si="396"/>
        <v/>
      </c>
      <c r="H804" s="128"/>
      <c r="I804" s="189"/>
      <c r="J804" s="128"/>
      <c r="K804" s="127"/>
      <c r="L804" s="127"/>
      <c r="M804" s="126"/>
      <c r="N804" s="7"/>
      <c r="O804" s="6"/>
      <c r="P804" s="6"/>
      <c r="Q804" s="125" t="str">
        <f t="shared" si="397"/>
        <v/>
      </c>
      <c r="R804" s="124" t="str">
        <f t="shared" si="398"/>
        <v/>
      </c>
      <c r="S804" s="123">
        <f t="shared" si="399"/>
        <v>0</v>
      </c>
      <c r="T804" s="122">
        <f t="shared" si="400"/>
        <v>0</v>
      </c>
      <c r="U804" s="123">
        <f t="shared" si="401"/>
        <v>0</v>
      </c>
      <c r="V804" s="122">
        <f t="shared" si="402"/>
        <v>0</v>
      </c>
      <c r="W804" s="123">
        <f t="shared" si="403"/>
        <v>0</v>
      </c>
      <c r="X804" s="122">
        <f t="shared" si="404"/>
        <v>0</v>
      </c>
      <c r="Y804" s="123">
        <f t="shared" si="405"/>
        <v>0</v>
      </c>
      <c r="Z804" s="122">
        <f t="shared" si="406"/>
        <v>0</v>
      </c>
      <c r="AA804" s="123">
        <f t="shared" si="407"/>
        <v>0</v>
      </c>
      <c r="AB804" s="122">
        <f t="shared" si="408"/>
        <v>0</v>
      </c>
      <c r="AD804" s="3" t="str">
        <f t="shared" si="409"/>
        <v>False</v>
      </c>
      <c r="AE804" s="3" t="str">
        <f t="shared" si="410"/>
        <v>true</v>
      </c>
      <c r="AF804" s="3" t="e">
        <f>VLOOKUP(C804,#REF!,2,FALSE)</f>
        <v>#REF!</v>
      </c>
      <c r="AG804" s="3" t="e">
        <f t="shared" si="411"/>
        <v>#REF!</v>
      </c>
      <c r="AH804" s="3">
        <f t="shared" si="412"/>
        <v>0</v>
      </c>
      <c r="AI804" s="3">
        <f t="shared" si="413"/>
        <v>0</v>
      </c>
      <c r="AJ804" s="3">
        <f t="shared" si="414"/>
        <v>0</v>
      </c>
      <c r="AL804" s="3">
        <f t="shared" si="415"/>
        <v>0</v>
      </c>
      <c r="AM804" s="3">
        <f t="shared" si="416"/>
        <v>0</v>
      </c>
      <c r="AN804" s="3">
        <f t="shared" si="417"/>
        <v>0</v>
      </c>
      <c r="AO804" s="3">
        <f t="shared" si="418"/>
        <v>0</v>
      </c>
      <c r="AP804" s="3">
        <f t="shared" si="419"/>
        <v>0</v>
      </c>
      <c r="AQ804" s="3">
        <f t="shared" si="420"/>
        <v>0</v>
      </c>
      <c r="AS804" s="3" t="e">
        <f t="shared" si="421"/>
        <v>#REF!</v>
      </c>
      <c r="AU804" s="3" t="e">
        <f t="shared" si="422"/>
        <v>#NAME?</v>
      </c>
      <c r="AW804" s="3">
        <f t="shared" si="423"/>
        <v>0</v>
      </c>
      <c r="AX804" s="3">
        <f t="shared" si="424"/>
        <v>0</v>
      </c>
      <c r="AY804" s="3">
        <f t="shared" si="425"/>
        <v>0</v>
      </c>
      <c r="AZ804" s="3">
        <f t="shared" si="426"/>
        <v>0</v>
      </c>
      <c r="BA804" s="3">
        <f t="shared" si="427"/>
        <v>0</v>
      </c>
      <c r="BB804" s="3">
        <f t="shared" si="428"/>
        <v>0</v>
      </c>
    </row>
    <row r="805" spans="2:54" x14ac:dyDescent="0.35">
      <c r="B805" s="14">
        <v>778</v>
      </c>
      <c r="C805" s="13"/>
      <c r="D805" s="13"/>
      <c r="E805" s="130"/>
      <c r="F805" s="130"/>
      <c r="G805" s="129" t="str">
        <f t="shared" si="396"/>
        <v/>
      </c>
      <c r="H805" s="128"/>
      <c r="I805" s="189"/>
      <c r="J805" s="128"/>
      <c r="K805" s="127"/>
      <c r="L805" s="127"/>
      <c r="M805" s="126"/>
      <c r="N805" s="7"/>
      <c r="O805" s="6"/>
      <c r="P805" s="6"/>
      <c r="Q805" s="125" t="str">
        <f t="shared" si="397"/>
        <v/>
      </c>
      <c r="R805" s="124" t="str">
        <f t="shared" si="398"/>
        <v/>
      </c>
      <c r="S805" s="123">
        <f t="shared" si="399"/>
        <v>0</v>
      </c>
      <c r="T805" s="122">
        <f t="shared" si="400"/>
        <v>0</v>
      </c>
      <c r="U805" s="123">
        <f t="shared" si="401"/>
        <v>0</v>
      </c>
      <c r="V805" s="122">
        <f t="shared" si="402"/>
        <v>0</v>
      </c>
      <c r="W805" s="123">
        <f t="shared" si="403"/>
        <v>0</v>
      </c>
      <c r="X805" s="122">
        <f t="shared" si="404"/>
        <v>0</v>
      </c>
      <c r="Y805" s="123">
        <f t="shared" si="405"/>
        <v>0</v>
      </c>
      <c r="Z805" s="122">
        <f t="shared" si="406"/>
        <v>0</v>
      </c>
      <c r="AA805" s="123">
        <f t="shared" si="407"/>
        <v>0</v>
      </c>
      <c r="AB805" s="122">
        <f t="shared" si="408"/>
        <v>0</v>
      </c>
      <c r="AD805" s="3" t="str">
        <f t="shared" si="409"/>
        <v>False</v>
      </c>
      <c r="AE805" s="3" t="str">
        <f t="shared" si="410"/>
        <v>true</v>
      </c>
      <c r="AF805" s="3" t="e">
        <f>VLOOKUP(C805,#REF!,2,FALSE)</f>
        <v>#REF!</v>
      </c>
      <c r="AG805" s="3" t="e">
        <f t="shared" si="411"/>
        <v>#REF!</v>
      </c>
      <c r="AH805" s="3">
        <f t="shared" si="412"/>
        <v>0</v>
      </c>
      <c r="AI805" s="3">
        <f t="shared" si="413"/>
        <v>0</v>
      </c>
      <c r="AJ805" s="3">
        <f t="shared" si="414"/>
        <v>0</v>
      </c>
      <c r="AL805" s="3">
        <f t="shared" si="415"/>
        <v>0</v>
      </c>
      <c r="AM805" s="3">
        <f t="shared" si="416"/>
        <v>0</v>
      </c>
      <c r="AN805" s="3">
        <f t="shared" si="417"/>
        <v>0</v>
      </c>
      <c r="AO805" s="3">
        <f t="shared" si="418"/>
        <v>0</v>
      </c>
      <c r="AP805" s="3">
        <f t="shared" si="419"/>
        <v>0</v>
      </c>
      <c r="AQ805" s="3">
        <f t="shared" si="420"/>
        <v>0</v>
      </c>
      <c r="AS805" s="3" t="e">
        <f t="shared" si="421"/>
        <v>#REF!</v>
      </c>
      <c r="AU805" s="3" t="e">
        <f t="shared" si="422"/>
        <v>#NAME?</v>
      </c>
      <c r="AW805" s="3">
        <f t="shared" si="423"/>
        <v>0</v>
      </c>
      <c r="AX805" s="3">
        <f t="shared" si="424"/>
        <v>0</v>
      </c>
      <c r="AY805" s="3">
        <f t="shared" si="425"/>
        <v>0</v>
      </c>
      <c r="AZ805" s="3">
        <f t="shared" si="426"/>
        <v>0</v>
      </c>
      <c r="BA805" s="3">
        <f t="shared" si="427"/>
        <v>0</v>
      </c>
      <c r="BB805" s="3">
        <f t="shared" si="428"/>
        <v>0</v>
      </c>
    </row>
    <row r="806" spans="2:54" x14ac:dyDescent="0.35">
      <c r="B806" s="14">
        <v>779</v>
      </c>
      <c r="C806" s="13"/>
      <c r="D806" s="13"/>
      <c r="E806" s="130"/>
      <c r="F806" s="130"/>
      <c r="G806" s="129" t="str">
        <f t="shared" si="396"/>
        <v/>
      </c>
      <c r="H806" s="128"/>
      <c r="I806" s="189"/>
      <c r="J806" s="128"/>
      <c r="K806" s="127"/>
      <c r="L806" s="127"/>
      <c r="M806" s="126"/>
      <c r="N806" s="7"/>
      <c r="O806" s="6"/>
      <c r="P806" s="6"/>
      <c r="Q806" s="125" t="str">
        <f t="shared" si="397"/>
        <v/>
      </c>
      <c r="R806" s="124" t="str">
        <f t="shared" si="398"/>
        <v/>
      </c>
      <c r="S806" s="123">
        <f t="shared" si="399"/>
        <v>0</v>
      </c>
      <c r="T806" s="122">
        <f t="shared" si="400"/>
        <v>0</v>
      </c>
      <c r="U806" s="123">
        <f t="shared" si="401"/>
        <v>0</v>
      </c>
      <c r="V806" s="122">
        <f t="shared" si="402"/>
        <v>0</v>
      </c>
      <c r="W806" s="123">
        <f t="shared" si="403"/>
        <v>0</v>
      </c>
      <c r="X806" s="122">
        <f t="shared" si="404"/>
        <v>0</v>
      </c>
      <c r="Y806" s="123">
        <f t="shared" si="405"/>
        <v>0</v>
      </c>
      <c r="Z806" s="122">
        <f t="shared" si="406"/>
        <v>0</v>
      </c>
      <c r="AA806" s="123">
        <f t="shared" si="407"/>
        <v>0</v>
      </c>
      <c r="AB806" s="122">
        <f t="shared" si="408"/>
        <v>0</v>
      </c>
      <c r="AD806" s="3" t="str">
        <f t="shared" si="409"/>
        <v>False</v>
      </c>
      <c r="AE806" s="3" t="str">
        <f t="shared" si="410"/>
        <v>true</v>
      </c>
      <c r="AF806" s="3" t="e">
        <f>VLOOKUP(C806,#REF!,2,FALSE)</f>
        <v>#REF!</v>
      </c>
      <c r="AG806" s="3" t="e">
        <f t="shared" si="411"/>
        <v>#REF!</v>
      </c>
      <c r="AH806" s="3">
        <f t="shared" si="412"/>
        <v>0</v>
      </c>
      <c r="AI806" s="3">
        <f t="shared" si="413"/>
        <v>0</v>
      </c>
      <c r="AJ806" s="3">
        <f t="shared" si="414"/>
        <v>0</v>
      </c>
      <c r="AL806" s="3">
        <f t="shared" si="415"/>
        <v>0</v>
      </c>
      <c r="AM806" s="3">
        <f t="shared" si="416"/>
        <v>0</v>
      </c>
      <c r="AN806" s="3">
        <f t="shared" si="417"/>
        <v>0</v>
      </c>
      <c r="AO806" s="3">
        <f t="shared" si="418"/>
        <v>0</v>
      </c>
      <c r="AP806" s="3">
        <f t="shared" si="419"/>
        <v>0</v>
      </c>
      <c r="AQ806" s="3">
        <f t="shared" si="420"/>
        <v>0</v>
      </c>
      <c r="AS806" s="3" t="e">
        <f t="shared" si="421"/>
        <v>#REF!</v>
      </c>
      <c r="AU806" s="3" t="e">
        <f t="shared" si="422"/>
        <v>#NAME?</v>
      </c>
      <c r="AW806" s="3">
        <f t="shared" si="423"/>
        <v>0</v>
      </c>
      <c r="AX806" s="3">
        <f t="shared" si="424"/>
        <v>0</v>
      </c>
      <c r="AY806" s="3">
        <f t="shared" si="425"/>
        <v>0</v>
      </c>
      <c r="AZ806" s="3">
        <f t="shared" si="426"/>
        <v>0</v>
      </c>
      <c r="BA806" s="3">
        <f t="shared" si="427"/>
        <v>0</v>
      </c>
      <c r="BB806" s="3">
        <f t="shared" si="428"/>
        <v>0</v>
      </c>
    </row>
    <row r="807" spans="2:54" x14ac:dyDescent="0.35">
      <c r="B807" s="14">
        <v>780</v>
      </c>
      <c r="C807" s="13"/>
      <c r="D807" s="13"/>
      <c r="E807" s="130"/>
      <c r="F807" s="130"/>
      <c r="G807" s="129" t="str">
        <f t="shared" si="396"/>
        <v/>
      </c>
      <c r="H807" s="128"/>
      <c r="I807" s="189"/>
      <c r="J807" s="128"/>
      <c r="K807" s="127"/>
      <c r="L807" s="127"/>
      <c r="M807" s="126"/>
      <c r="N807" s="7"/>
      <c r="O807" s="6"/>
      <c r="P807" s="6"/>
      <c r="Q807" s="125" t="str">
        <f t="shared" si="397"/>
        <v/>
      </c>
      <c r="R807" s="124" t="str">
        <f t="shared" si="398"/>
        <v/>
      </c>
      <c r="S807" s="123">
        <f t="shared" si="399"/>
        <v>0</v>
      </c>
      <c r="T807" s="122">
        <f t="shared" si="400"/>
        <v>0</v>
      </c>
      <c r="U807" s="123">
        <f t="shared" si="401"/>
        <v>0</v>
      </c>
      <c r="V807" s="122">
        <f t="shared" si="402"/>
        <v>0</v>
      </c>
      <c r="W807" s="123">
        <f t="shared" si="403"/>
        <v>0</v>
      </c>
      <c r="X807" s="122">
        <f t="shared" si="404"/>
        <v>0</v>
      </c>
      <c r="Y807" s="123">
        <f t="shared" si="405"/>
        <v>0</v>
      </c>
      <c r="Z807" s="122">
        <f t="shared" si="406"/>
        <v>0</v>
      </c>
      <c r="AA807" s="123">
        <f t="shared" si="407"/>
        <v>0</v>
      </c>
      <c r="AB807" s="122">
        <f t="shared" si="408"/>
        <v>0</v>
      </c>
      <c r="AD807" s="3" t="str">
        <f t="shared" si="409"/>
        <v>False</v>
      </c>
      <c r="AE807" s="3" t="str">
        <f t="shared" si="410"/>
        <v>true</v>
      </c>
      <c r="AF807" s="3" t="e">
        <f>VLOOKUP(C807,#REF!,2,FALSE)</f>
        <v>#REF!</v>
      </c>
      <c r="AG807" s="3" t="e">
        <f t="shared" si="411"/>
        <v>#REF!</v>
      </c>
      <c r="AH807" s="3">
        <f t="shared" si="412"/>
        <v>0</v>
      </c>
      <c r="AI807" s="3">
        <f t="shared" si="413"/>
        <v>0</v>
      </c>
      <c r="AJ807" s="3">
        <f t="shared" si="414"/>
        <v>0</v>
      </c>
      <c r="AL807" s="3">
        <f t="shared" si="415"/>
        <v>0</v>
      </c>
      <c r="AM807" s="3">
        <f t="shared" si="416"/>
        <v>0</v>
      </c>
      <c r="AN807" s="3">
        <f t="shared" si="417"/>
        <v>0</v>
      </c>
      <c r="AO807" s="3">
        <f t="shared" si="418"/>
        <v>0</v>
      </c>
      <c r="AP807" s="3">
        <f t="shared" si="419"/>
        <v>0</v>
      </c>
      <c r="AQ807" s="3">
        <f t="shared" si="420"/>
        <v>0</v>
      </c>
      <c r="AS807" s="3" t="e">
        <f t="shared" si="421"/>
        <v>#REF!</v>
      </c>
      <c r="AU807" s="3" t="e">
        <f t="shared" si="422"/>
        <v>#NAME?</v>
      </c>
      <c r="AW807" s="3">
        <f t="shared" si="423"/>
        <v>0</v>
      </c>
      <c r="AX807" s="3">
        <f t="shared" si="424"/>
        <v>0</v>
      </c>
      <c r="AY807" s="3">
        <f t="shared" si="425"/>
        <v>0</v>
      </c>
      <c r="AZ807" s="3">
        <f t="shared" si="426"/>
        <v>0</v>
      </c>
      <c r="BA807" s="3">
        <f t="shared" si="427"/>
        <v>0</v>
      </c>
      <c r="BB807" s="3">
        <f t="shared" si="428"/>
        <v>0</v>
      </c>
    </row>
    <row r="808" spans="2:54" x14ac:dyDescent="0.35">
      <c r="B808" s="14">
        <v>781</v>
      </c>
      <c r="C808" s="13"/>
      <c r="D808" s="13"/>
      <c r="E808" s="130"/>
      <c r="F808" s="130"/>
      <c r="G808" s="129" t="str">
        <f t="shared" si="396"/>
        <v/>
      </c>
      <c r="H808" s="128"/>
      <c r="I808" s="189"/>
      <c r="J808" s="128"/>
      <c r="K808" s="127"/>
      <c r="L808" s="127"/>
      <c r="M808" s="126"/>
      <c r="N808" s="7"/>
      <c r="O808" s="6"/>
      <c r="P808" s="6"/>
      <c r="Q808" s="125" t="str">
        <f t="shared" si="397"/>
        <v/>
      </c>
      <c r="R808" s="124" t="str">
        <f t="shared" si="398"/>
        <v/>
      </c>
      <c r="S808" s="123">
        <f t="shared" si="399"/>
        <v>0</v>
      </c>
      <c r="T808" s="122">
        <f t="shared" si="400"/>
        <v>0</v>
      </c>
      <c r="U808" s="123">
        <f t="shared" si="401"/>
        <v>0</v>
      </c>
      <c r="V808" s="122">
        <f t="shared" si="402"/>
        <v>0</v>
      </c>
      <c r="W808" s="123">
        <f t="shared" si="403"/>
        <v>0</v>
      </c>
      <c r="X808" s="122">
        <f t="shared" si="404"/>
        <v>0</v>
      </c>
      <c r="Y808" s="123">
        <f t="shared" si="405"/>
        <v>0</v>
      </c>
      <c r="Z808" s="122">
        <f t="shared" si="406"/>
        <v>0</v>
      </c>
      <c r="AA808" s="123">
        <f t="shared" si="407"/>
        <v>0</v>
      </c>
      <c r="AB808" s="122">
        <f t="shared" si="408"/>
        <v>0</v>
      </c>
      <c r="AD808" s="3" t="str">
        <f t="shared" si="409"/>
        <v>False</v>
      </c>
      <c r="AE808" s="3" t="str">
        <f t="shared" si="410"/>
        <v>true</v>
      </c>
      <c r="AF808" s="3" t="e">
        <f>VLOOKUP(C808,#REF!,2,FALSE)</f>
        <v>#REF!</v>
      </c>
      <c r="AG808" s="3" t="e">
        <f t="shared" si="411"/>
        <v>#REF!</v>
      </c>
      <c r="AH808" s="3">
        <f t="shared" si="412"/>
        <v>0</v>
      </c>
      <c r="AI808" s="3">
        <f t="shared" si="413"/>
        <v>0</v>
      </c>
      <c r="AJ808" s="3">
        <f t="shared" si="414"/>
        <v>0</v>
      </c>
      <c r="AL808" s="3">
        <f t="shared" si="415"/>
        <v>0</v>
      </c>
      <c r="AM808" s="3">
        <f t="shared" si="416"/>
        <v>0</v>
      </c>
      <c r="AN808" s="3">
        <f t="shared" si="417"/>
        <v>0</v>
      </c>
      <c r="AO808" s="3">
        <f t="shared" si="418"/>
        <v>0</v>
      </c>
      <c r="AP808" s="3">
        <f t="shared" si="419"/>
        <v>0</v>
      </c>
      <c r="AQ808" s="3">
        <f t="shared" si="420"/>
        <v>0</v>
      </c>
      <c r="AS808" s="3" t="e">
        <f t="shared" si="421"/>
        <v>#REF!</v>
      </c>
      <c r="AU808" s="3" t="e">
        <f t="shared" si="422"/>
        <v>#NAME?</v>
      </c>
      <c r="AW808" s="3">
        <f t="shared" si="423"/>
        <v>0</v>
      </c>
      <c r="AX808" s="3">
        <f t="shared" si="424"/>
        <v>0</v>
      </c>
      <c r="AY808" s="3">
        <f t="shared" si="425"/>
        <v>0</v>
      </c>
      <c r="AZ808" s="3">
        <f t="shared" si="426"/>
        <v>0</v>
      </c>
      <c r="BA808" s="3">
        <f t="shared" si="427"/>
        <v>0</v>
      </c>
      <c r="BB808" s="3">
        <f t="shared" si="428"/>
        <v>0</v>
      </c>
    </row>
    <row r="809" spans="2:54" x14ac:dyDescent="0.35">
      <c r="B809" s="14">
        <v>782</v>
      </c>
      <c r="C809" s="13"/>
      <c r="D809" s="13"/>
      <c r="E809" s="130"/>
      <c r="F809" s="130"/>
      <c r="G809" s="129" t="str">
        <f t="shared" si="396"/>
        <v/>
      </c>
      <c r="H809" s="128"/>
      <c r="I809" s="189"/>
      <c r="J809" s="128"/>
      <c r="K809" s="127"/>
      <c r="L809" s="127"/>
      <c r="M809" s="126"/>
      <c r="N809" s="7"/>
      <c r="O809" s="6"/>
      <c r="P809" s="6"/>
      <c r="Q809" s="125" t="str">
        <f t="shared" si="397"/>
        <v/>
      </c>
      <c r="R809" s="124" t="str">
        <f t="shared" si="398"/>
        <v/>
      </c>
      <c r="S809" s="123">
        <f t="shared" si="399"/>
        <v>0</v>
      </c>
      <c r="T809" s="122">
        <f t="shared" si="400"/>
        <v>0</v>
      </c>
      <c r="U809" s="123">
        <f t="shared" si="401"/>
        <v>0</v>
      </c>
      <c r="V809" s="122">
        <f t="shared" si="402"/>
        <v>0</v>
      </c>
      <c r="W809" s="123">
        <f t="shared" si="403"/>
        <v>0</v>
      </c>
      <c r="X809" s="122">
        <f t="shared" si="404"/>
        <v>0</v>
      </c>
      <c r="Y809" s="123">
        <f t="shared" si="405"/>
        <v>0</v>
      </c>
      <c r="Z809" s="122">
        <f t="shared" si="406"/>
        <v>0</v>
      </c>
      <c r="AA809" s="123">
        <f t="shared" si="407"/>
        <v>0</v>
      </c>
      <c r="AB809" s="122">
        <f t="shared" si="408"/>
        <v>0</v>
      </c>
      <c r="AD809" s="3" t="str">
        <f t="shared" si="409"/>
        <v>False</v>
      </c>
      <c r="AE809" s="3" t="str">
        <f t="shared" si="410"/>
        <v>true</v>
      </c>
      <c r="AF809" s="3" t="e">
        <f>VLOOKUP(C809,#REF!,2,FALSE)</f>
        <v>#REF!</v>
      </c>
      <c r="AG809" s="3" t="e">
        <f t="shared" si="411"/>
        <v>#REF!</v>
      </c>
      <c r="AH809" s="3">
        <f t="shared" si="412"/>
        <v>0</v>
      </c>
      <c r="AI809" s="3">
        <f t="shared" si="413"/>
        <v>0</v>
      </c>
      <c r="AJ809" s="3">
        <f t="shared" si="414"/>
        <v>0</v>
      </c>
      <c r="AL809" s="3">
        <f t="shared" si="415"/>
        <v>0</v>
      </c>
      <c r="AM809" s="3">
        <f t="shared" si="416"/>
        <v>0</v>
      </c>
      <c r="AN809" s="3">
        <f t="shared" si="417"/>
        <v>0</v>
      </c>
      <c r="AO809" s="3">
        <f t="shared" si="418"/>
        <v>0</v>
      </c>
      <c r="AP809" s="3">
        <f t="shared" si="419"/>
        <v>0</v>
      </c>
      <c r="AQ809" s="3">
        <f t="shared" si="420"/>
        <v>0</v>
      </c>
      <c r="AS809" s="3" t="e">
        <f t="shared" si="421"/>
        <v>#REF!</v>
      </c>
      <c r="AU809" s="3" t="e">
        <f t="shared" si="422"/>
        <v>#NAME?</v>
      </c>
      <c r="AW809" s="3">
        <f t="shared" si="423"/>
        <v>0</v>
      </c>
      <c r="AX809" s="3">
        <f t="shared" si="424"/>
        <v>0</v>
      </c>
      <c r="AY809" s="3">
        <f t="shared" si="425"/>
        <v>0</v>
      </c>
      <c r="AZ809" s="3">
        <f t="shared" si="426"/>
        <v>0</v>
      </c>
      <c r="BA809" s="3">
        <f t="shared" si="427"/>
        <v>0</v>
      </c>
      <c r="BB809" s="3">
        <f t="shared" si="428"/>
        <v>0</v>
      </c>
    </row>
    <row r="810" spans="2:54" x14ac:dyDescent="0.35">
      <c r="B810" s="14">
        <v>783</v>
      </c>
      <c r="C810" s="13"/>
      <c r="D810" s="13"/>
      <c r="E810" s="130"/>
      <c r="F810" s="130"/>
      <c r="G810" s="129" t="str">
        <f t="shared" si="396"/>
        <v/>
      </c>
      <c r="H810" s="128"/>
      <c r="I810" s="189"/>
      <c r="J810" s="128"/>
      <c r="K810" s="127"/>
      <c r="L810" s="127"/>
      <c r="M810" s="126"/>
      <c r="N810" s="7"/>
      <c r="O810" s="6"/>
      <c r="P810" s="6"/>
      <c r="Q810" s="125" t="str">
        <f t="shared" si="397"/>
        <v/>
      </c>
      <c r="R810" s="124" t="str">
        <f t="shared" si="398"/>
        <v/>
      </c>
      <c r="S810" s="123">
        <f t="shared" si="399"/>
        <v>0</v>
      </c>
      <c r="T810" s="122">
        <f t="shared" si="400"/>
        <v>0</v>
      </c>
      <c r="U810" s="123">
        <f t="shared" si="401"/>
        <v>0</v>
      </c>
      <c r="V810" s="122">
        <f t="shared" si="402"/>
        <v>0</v>
      </c>
      <c r="W810" s="123">
        <f t="shared" si="403"/>
        <v>0</v>
      </c>
      <c r="X810" s="122">
        <f t="shared" si="404"/>
        <v>0</v>
      </c>
      <c r="Y810" s="123">
        <f t="shared" si="405"/>
        <v>0</v>
      </c>
      <c r="Z810" s="122">
        <f t="shared" si="406"/>
        <v>0</v>
      </c>
      <c r="AA810" s="123">
        <f t="shared" si="407"/>
        <v>0</v>
      </c>
      <c r="AB810" s="122">
        <f t="shared" si="408"/>
        <v>0</v>
      </c>
      <c r="AD810" s="3" t="str">
        <f t="shared" si="409"/>
        <v>False</v>
      </c>
      <c r="AE810" s="3" t="str">
        <f t="shared" si="410"/>
        <v>true</v>
      </c>
      <c r="AF810" s="3" t="e">
        <f>VLOOKUP(C810,#REF!,2,FALSE)</f>
        <v>#REF!</v>
      </c>
      <c r="AG810" s="3" t="e">
        <f t="shared" si="411"/>
        <v>#REF!</v>
      </c>
      <c r="AH810" s="3">
        <f t="shared" si="412"/>
        <v>0</v>
      </c>
      <c r="AI810" s="3">
        <f t="shared" si="413"/>
        <v>0</v>
      </c>
      <c r="AJ810" s="3">
        <f t="shared" si="414"/>
        <v>0</v>
      </c>
      <c r="AL810" s="3">
        <f t="shared" si="415"/>
        <v>0</v>
      </c>
      <c r="AM810" s="3">
        <f t="shared" si="416"/>
        <v>0</v>
      </c>
      <c r="AN810" s="3">
        <f t="shared" si="417"/>
        <v>0</v>
      </c>
      <c r="AO810" s="3">
        <f t="shared" si="418"/>
        <v>0</v>
      </c>
      <c r="AP810" s="3">
        <f t="shared" si="419"/>
        <v>0</v>
      </c>
      <c r="AQ810" s="3">
        <f t="shared" si="420"/>
        <v>0</v>
      </c>
      <c r="AS810" s="3" t="e">
        <f t="shared" si="421"/>
        <v>#REF!</v>
      </c>
      <c r="AU810" s="3" t="e">
        <f t="shared" si="422"/>
        <v>#NAME?</v>
      </c>
      <c r="AW810" s="3">
        <f t="shared" si="423"/>
        <v>0</v>
      </c>
      <c r="AX810" s="3">
        <f t="shared" si="424"/>
        <v>0</v>
      </c>
      <c r="AY810" s="3">
        <f t="shared" si="425"/>
        <v>0</v>
      </c>
      <c r="AZ810" s="3">
        <f t="shared" si="426"/>
        <v>0</v>
      </c>
      <c r="BA810" s="3">
        <f t="shared" si="427"/>
        <v>0</v>
      </c>
      <c r="BB810" s="3">
        <f t="shared" si="428"/>
        <v>0</v>
      </c>
    </row>
    <row r="811" spans="2:54" x14ac:dyDescent="0.35">
      <c r="B811" s="14">
        <v>784</v>
      </c>
      <c r="C811" s="13"/>
      <c r="D811" s="13"/>
      <c r="E811" s="130"/>
      <c r="F811" s="130"/>
      <c r="G811" s="129" t="str">
        <f t="shared" si="396"/>
        <v/>
      </c>
      <c r="H811" s="128"/>
      <c r="I811" s="189"/>
      <c r="J811" s="128"/>
      <c r="K811" s="127"/>
      <c r="L811" s="127"/>
      <c r="M811" s="126"/>
      <c r="N811" s="7"/>
      <c r="O811" s="6"/>
      <c r="P811" s="6"/>
      <c r="Q811" s="125" t="str">
        <f t="shared" si="397"/>
        <v/>
      </c>
      <c r="R811" s="124" t="str">
        <f t="shared" si="398"/>
        <v/>
      </c>
      <c r="S811" s="123">
        <f t="shared" si="399"/>
        <v>0</v>
      </c>
      <c r="T811" s="122">
        <f t="shared" si="400"/>
        <v>0</v>
      </c>
      <c r="U811" s="123">
        <f t="shared" si="401"/>
        <v>0</v>
      </c>
      <c r="V811" s="122">
        <f t="shared" si="402"/>
        <v>0</v>
      </c>
      <c r="W811" s="123">
        <f t="shared" si="403"/>
        <v>0</v>
      </c>
      <c r="X811" s="122">
        <f t="shared" si="404"/>
        <v>0</v>
      </c>
      <c r="Y811" s="123">
        <f t="shared" si="405"/>
        <v>0</v>
      </c>
      <c r="Z811" s="122">
        <f t="shared" si="406"/>
        <v>0</v>
      </c>
      <c r="AA811" s="123">
        <f t="shared" si="407"/>
        <v>0</v>
      </c>
      <c r="AB811" s="122">
        <f t="shared" si="408"/>
        <v>0</v>
      </c>
      <c r="AD811" s="3" t="str">
        <f t="shared" si="409"/>
        <v>False</v>
      </c>
      <c r="AE811" s="3" t="str">
        <f t="shared" si="410"/>
        <v>true</v>
      </c>
      <c r="AF811" s="3" t="e">
        <f>VLOOKUP(C811,#REF!,2,FALSE)</f>
        <v>#REF!</v>
      </c>
      <c r="AG811" s="3" t="e">
        <f t="shared" si="411"/>
        <v>#REF!</v>
      </c>
      <c r="AH811" s="3">
        <f t="shared" si="412"/>
        <v>0</v>
      </c>
      <c r="AI811" s="3">
        <f t="shared" si="413"/>
        <v>0</v>
      </c>
      <c r="AJ811" s="3">
        <f t="shared" si="414"/>
        <v>0</v>
      </c>
      <c r="AL811" s="3">
        <f t="shared" si="415"/>
        <v>0</v>
      </c>
      <c r="AM811" s="3">
        <f t="shared" si="416"/>
        <v>0</v>
      </c>
      <c r="AN811" s="3">
        <f t="shared" si="417"/>
        <v>0</v>
      </c>
      <c r="AO811" s="3">
        <f t="shared" si="418"/>
        <v>0</v>
      </c>
      <c r="AP811" s="3">
        <f t="shared" si="419"/>
        <v>0</v>
      </c>
      <c r="AQ811" s="3">
        <f t="shared" si="420"/>
        <v>0</v>
      </c>
      <c r="AS811" s="3" t="e">
        <f t="shared" si="421"/>
        <v>#REF!</v>
      </c>
      <c r="AU811" s="3" t="e">
        <f t="shared" si="422"/>
        <v>#NAME?</v>
      </c>
      <c r="AW811" s="3">
        <f t="shared" si="423"/>
        <v>0</v>
      </c>
      <c r="AX811" s="3">
        <f t="shared" si="424"/>
        <v>0</v>
      </c>
      <c r="AY811" s="3">
        <f t="shared" si="425"/>
        <v>0</v>
      </c>
      <c r="AZ811" s="3">
        <f t="shared" si="426"/>
        <v>0</v>
      </c>
      <c r="BA811" s="3">
        <f t="shared" si="427"/>
        <v>0</v>
      </c>
      <c r="BB811" s="3">
        <f t="shared" si="428"/>
        <v>0</v>
      </c>
    </row>
    <row r="812" spans="2:54" x14ac:dyDescent="0.35">
      <c r="B812" s="14">
        <v>785</v>
      </c>
      <c r="C812" s="13"/>
      <c r="D812" s="13"/>
      <c r="E812" s="130"/>
      <c r="F812" s="130"/>
      <c r="G812" s="129" t="str">
        <f t="shared" si="396"/>
        <v/>
      </c>
      <c r="H812" s="128"/>
      <c r="I812" s="189"/>
      <c r="J812" s="128"/>
      <c r="K812" s="127"/>
      <c r="L812" s="127"/>
      <c r="M812" s="126"/>
      <c r="N812" s="7"/>
      <c r="O812" s="6"/>
      <c r="P812" s="6"/>
      <c r="Q812" s="125" t="str">
        <f t="shared" si="397"/>
        <v/>
      </c>
      <c r="R812" s="124" t="str">
        <f t="shared" si="398"/>
        <v/>
      </c>
      <c r="S812" s="123">
        <f t="shared" si="399"/>
        <v>0</v>
      </c>
      <c r="T812" s="122">
        <f t="shared" si="400"/>
        <v>0</v>
      </c>
      <c r="U812" s="123">
        <f t="shared" si="401"/>
        <v>0</v>
      </c>
      <c r="V812" s="122">
        <f t="shared" si="402"/>
        <v>0</v>
      </c>
      <c r="W812" s="123">
        <f t="shared" si="403"/>
        <v>0</v>
      </c>
      <c r="X812" s="122">
        <f t="shared" si="404"/>
        <v>0</v>
      </c>
      <c r="Y812" s="123">
        <f t="shared" si="405"/>
        <v>0</v>
      </c>
      <c r="Z812" s="122">
        <f t="shared" si="406"/>
        <v>0</v>
      </c>
      <c r="AA812" s="123">
        <f t="shared" si="407"/>
        <v>0</v>
      </c>
      <c r="AB812" s="122">
        <f t="shared" si="408"/>
        <v>0</v>
      </c>
      <c r="AD812" s="3" t="str">
        <f t="shared" si="409"/>
        <v>False</v>
      </c>
      <c r="AE812" s="3" t="str">
        <f t="shared" si="410"/>
        <v>true</v>
      </c>
      <c r="AF812" s="3" t="e">
        <f>VLOOKUP(C812,#REF!,2,FALSE)</f>
        <v>#REF!</v>
      </c>
      <c r="AG812" s="3" t="e">
        <f t="shared" si="411"/>
        <v>#REF!</v>
      </c>
      <c r="AH812" s="3">
        <f t="shared" si="412"/>
        <v>0</v>
      </c>
      <c r="AI812" s="3">
        <f t="shared" si="413"/>
        <v>0</v>
      </c>
      <c r="AJ812" s="3">
        <f t="shared" si="414"/>
        <v>0</v>
      </c>
      <c r="AL812" s="3">
        <f t="shared" si="415"/>
        <v>0</v>
      </c>
      <c r="AM812" s="3">
        <f t="shared" si="416"/>
        <v>0</v>
      </c>
      <c r="AN812" s="3">
        <f t="shared" si="417"/>
        <v>0</v>
      </c>
      <c r="AO812" s="3">
        <f t="shared" si="418"/>
        <v>0</v>
      </c>
      <c r="AP812" s="3">
        <f t="shared" si="419"/>
        <v>0</v>
      </c>
      <c r="AQ812" s="3">
        <f t="shared" si="420"/>
        <v>0</v>
      </c>
      <c r="AS812" s="3" t="e">
        <f t="shared" si="421"/>
        <v>#REF!</v>
      </c>
      <c r="AU812" s="3" t="e">
        <f t="shared" si="422"/>
        <v>#NAME?</v>
      </c>
      <c r="AW812" s="3">
        <f t="shared" si="423"/>
        <v>0</v>
      </c>
      <c r="AX812" s="3">
        <f t="shared" si="424"/>
        <v>0</v>
      </c>
      <c r="AY812" s="3">
        <f t="shared" si="425"/>
        <v>0</v>
      </c>
      <c r="AZ812" s="3">
        <f t="shared" si="426"/>
        <v>0</v>
      </c>
      <c r="BA812" s="3">
        <f t="shared" si="427"/>
        <v>0</v>
      </c>
      <c r="BB812" s="3">
        <f t="shared" si="428"/>
        <v>0</v>
      </c>
    </row>
    <row r="813" spans="2:54" x14ac:dyDescent="0.35">
      <c r="B813" s="14">
        <v>786</v>
      </c>
      <c r="C813" s="13"/>
      <c r="D813" s="13"/>
      <c r="E813" s="130"/>
      <c r="F813" s="130"/>
      <c r="G813" s="129" t="str">
        <f t="shared" si="396"/>
        <v/>
      </c>
      <c r="H813" s="128"/>
      <c r="I813" s="189"/>
      <c r="J813" s="128"/>
      <c r="K813" s="127"/>
      <c r="L813" s="127"/>
      <c r="M813" s="126"/>
      <c r="N813" s="7"/>
      <c r="O813" s="6"/>
      <c r="P813" s="6"/>
      <c r="Q813" s="125" t="str">
        <f t="shared" si="397"/>
        <v/>
      </c>
      <c r="R813" s="124" t="str">
        <f t="shared" si="398"/>
        <v/>
      </c>
      <c r="S813" s="123">
        <f t="shared" si="399"/>
        <v>0</v>
      </c>
      <c r="T813" s="122">
        <f t="shared" si="400"/>
        <v>0</v>
      </c>
      <c r="U813" s="123">
        <f t="shared" si="401"/>
        <v>0</v>
      </c>
      <c r="V813" s="122">
        <f t="shared" si="402"/>
        <v>0</v>
      </c>
      <c r="W813" s="123">
        <f t="shared" si="403"/>
        <v>0</v>
      </c>
      <c r="X813" s="122">
        <f t="shared" si="404"/>
        <v>0</v>
      </c>
      <c r="Y813" s="123">
        <f t="shared" si="405"/>
        <v>0</v>
      </c>
      <c r="Z813" s="122">
        <f t="shared" si="406"/>
        <v>0</v>
      </c>
      <c r="AA813" s="123">
        <f t="shared" si="407"/>
        <v>0</v>
      </c>
      <c r="AB813" s="122">
        <f t="shared" si="408"/>
        <v>0</v>
      </c>
      <c r="AD813" s="3" t="str">
        <f t="shared" si="409"/>
        <v>False</v>
      </c>
      <c r="AE813" s="3" t="str">
        <f t="shared" si="410"/>
        <v>true</v>
      </c>
      <c r="AF813" s="3" t="e">
        <f>VLOOKUP(C813,#REF!,2,FALSE)</f>
        <v>#REF!</v>
      </c>
      <c r="AG813" s="3" t="e">
        <f t="shared" si="411"/>
        <v>#REF!</v>
      </c>
      <c r="AH813" s="3">
        <f t="shared" si="412"/>
        <v>0</v>
      </c>
      <c r="AI813" s="3">
        <f t="shared" si="413"/>
        <v>0</v>
      </c>
      <c r="AJ813" s="3">
        <f t="shared" si="414"/>
        <v>0</v>
      </c>
      <c r="AL813" s="3">
        <f t="shared" si="415"/>
        <v>0</v>
      </c>
      <c r="AM813" s="3">
        <f t="shared" si="416"/>
        <v>0</v>
      </c>
      <c r="AN813" s="3">
        <f t="shared" si="417"/>
        <v>0</v>
      </c>
      <c r="AO813" s="3">
        <f t="shared" si="418"/>
        <v>0</v>
      </c>
      <c r="AP813" s="3">
        <f t="shared" si="419"/>
        <v>0</v>
      </c>
      <c r="AQ813" s="3">
        <f t="shared" si="420"/>
        <v>0</v>
      </c>
      <c r="AS813" s="3" t="e">
        <f t="shared" si="421"/>
        <v>#REF!</v>
      </c>
      <c r="AU813" s="3" t="e">
        <f t="shared" si="422"/>
        <v>#NAME?</v>
      </c>
      <c r="AW813" s="3">
        <f t="shared" si="423"/>
        <v>0</v>
      </c>
      <c r="AX813" s="3">
        <f t="shared" si="424"/>
        <v>0</v>
      </c>
      <c r="AY813" s="3">
        <f t="shared" si="425"/>
        <v>0</v>
      </c>
      <c r="AZ813" s="3">
        <f t="shared" si="426"/>
        <v>0</v>
      </c>
      <c r="BA813" s="3">
        <f t="shared" si="427"/>
        <v>0</v>
      </c>
      <c r="BB813" s="3">
        <f t="shared" si="428"/>
        <v>0</v>
      </c>
    </row>
    <row r="814" spans="2:54" x14ac:dyDescent="0.35">
      <c r="B814" s="14">
        <v>787</v>
      </c>
      <c r="C814" s="13"/>
      <c r="D814" s="13"/>
      <c r="E814" s="130"/>
      <c r="F814" s="130"/>
      <c r="G814" s="129" t="str">
        <f t="shared" si="396"/>
        <v/>
      </c>
      <c r="H814" s="128"/>
      <c r="I814" s="189"/>
      <c r="J814" s="128"/>
      <c r="K814" s="127"/>
      <c r="L814" s="127"/>
      <c r="M814" s="126"/>
      <c r="N814" s="7"/>
      <c r="O814" s="6"/>
      <c r="P814" s="6"/>
      <c r="Q814" s="125" t="str">
        <f t="shared" si="397"/>
        <v/>
      </c>
      <c r="R814" s="124" t="str">
        <f t="shared" si="398"/>
        <v/>
      </c>
      <c r="S814" s="123">
        <f t="shared" si="399"/>
        <v>0</v>
      </c>
      <c r="T814" s="122">
        <f t="shared" si="400"/>
        <v>0</v>
      </c>
      <c r="U814" s="123">
        <f t="shared" si="401"/>
        <v>0</v>
      </c>
      <c r="V814" s="122">
        <f t="shared" si="402"/>
        <v>0</v>
      </c>
      <c r="W814" s="123">
        <f t="shared" si="403"/>
        <v>0</v>
      </c>
      <c r="X814" s="122">
        <f t="shared" si="404"/>
        <v>0</v>
      </c>
      <c r="Y814" s="123">
        <f t="shared" si="405"/>
        <v>0</v>
      </c>
      <c r="Z814" s="122">
        <f t="shared" si="406"/>
        <v>0</v>
      </c>
      <c r="AA814" s="123">
        <f t="shared" si="407"/>
        <v>0</v>
      </c>
      <c r="AB814" s="122">
        <f t="shared" si="408"/>
        <v>0</v>
      </c>
      <c r="AD814" s="3" t="str">
        <f t="shared" si="409"/>
        <v>False</v>
      </c>
      <c r="AE814" s="3" t="str">
        <f t="shared" si="410"/>
        <v>true</v>
      </c>
      <c r="AF814" s="3" t="e">
        <f>VLOOKUP(C814,#REF!,2,FALSE)</f>
        <v>#REF!</v>
      </c>
      <c r="AG814" s="3" t="e">
        <f t="shared" si="411"/>
        <v>#REF!</v>
      </c>
      <c r="AH814" s="3">
        <f t="shared" si="412"/>
        <v>0</v>
      </c>
      <c r="AI814" s="3">
        <f t="shared" si="413"/>
        <v>0</v>
      </c>
      <c r="AJ814" s="3">
        <f t="shared" si="414"/>
        <v>0</v>
      </c>
      <c r="AL814" s="3">
        <f t="shared" si="415"/>
        <v>0</v>
      </c>
      <c r="AM814" s="3">
        <f t="shared" si="416"/>
        <v>0</v>
      </c>
      <c r="AN814" s="3">
        <f t="shared" si="417"/>
        <v>0</v>
      </c>
      <c r="AO814" s="3">
        <f t="shared" si="418"/>
        <v>0</v>
      </c>
      <c r="AP814" s="3">
        <f t="shared" si="419"/>
        <v>0</v>
      </c>
      <c r="AQ814" s="3">
        <f t="shared" si="420"/>
        <v>0</v>
      </c>
      <c r="AS814" s="3" t="e">
        <f t="shared" si="421"/>
        <v>#REF!</v>
      </c>
      <c r="AU814" s="3" t="e">
        <f t="shared" si="422"/>
        <v>#NAME?</v>
      </c>
      <c r="AW814" s="3">
        <f t="shared" si="423"/>
        <v>0</v>
      </c>
      <c r="AX814" s="3">
        <f t="shared" si="424"/>
        <v>0</v>
      </c>
      <c r="AY814" s="3">
        <f t="shared" si="425"/>
        <v>0</v>
      </c>
      <c r="AZ814" s="3">
        <f t="shared" si="426"/>
        <v>0</v>
      </c>
      <c r="BA814" s="3">
        <f t="shared" si="427"/>
        <v>0</v>
      </c>
      <c r="BB814" s="3">
        <f t="shared" si="428"/>
        <v>0</v>
      </c>
    </row>
    <row r="815" spans="2:54" x14ac:dyDescent="0.35">
      <c r="B815" s="14">
        <v>788</v>
      </c>
      <c r="C815" s="13"/>
      <c r="D815" s="13"/>
      <c r="E815" s="130"/>
      <c r="F815" s="130"/>
      <c r="G815" s="129" t="str">
        <f t="shared" si="396"/>
        <v/>
      </c>
      <c r="H815" s="128"/>
      <c r="I815" s="189"/>
      <c r="J815" s="128"/>
      <c r="K815" s="127"/>
      <c r="L815" s="127"/>
      <c r="M815" s="126"/>
      <c r="N815" s="7"/>
      <c r="O815" s="6"/>
      <c r="P815" s="6"/>
      <c r="Q815" s="125" t="str">
        <f t="shared" si="397"/>
        <v/>
      </c>
      <c r="R815" s="124" t="str">
        <f t="shared" si="398"/>
        <v/>
      </c>
      <c r="S815" s="123">
        <f t="shared" si="399"/>
        <v>0</v>
      </c>
      <c r="T815" s="122">
        <f t="shared" si="400"/>
        <v>0</v>
      </c>
      <c r="U815" s="123">
        <f t="shared" si="401"/>
        <v>0</v>
      </c>
      <c r="V815" s="122">
        <f t="shared" si="402"/>
        <v>0</v>
      </c>
      <c r="W815" s="123">
        <f t="shared" si="403"/>
        <v>0</v>
      </c>
      <c r="X815" s="122">
        <f t="shared" si="404"/>
        <v>0</v>
      </c>
      <c r="Y815" s="123">
        <f t="shared" si="405"/>
        <v>0</v>
      </c>
      <c r="Z815" s="122">
        <f t="shared" si="406"/>
        <v>0</v>
      </c>
      <c r="AA815" s="123">
        <f t="shared" si="407"/>
        <v>0</v>
      </c>
      <c r="AB815" s="122">
        <f t="shared" si="408"/>
        <v>0</v>
      </c>
      <c r="AD815" s="3" t="str">
        <f t="shared" si="409"/>
        <v>False</v>
      </c>
      <c r="AE815" s="3" t="str">
        <f t="shared" si="410"/>
        <v>true</v>
      </c>
      <c r="AF815" s="3" t="e">
        <f>VLOOKUP(C815,#REF!,2,FALSE)</f>
        <v>#REF!</v>
      </c>
      <c r="AG815" s="3" t="e">
        <f t="shared" si="411"/>
        <v>#REF!</v>
      </c>
      <c r="AH815" s="3">
        <f t="shared" si="412"/>
        <v>0</v>
      </c>
      <c r="AI815" s="3">
        <f t="shared" si="413"/>
        <v>0</v>
      </c>
      <c r="AJ815" s="3">
        <f t="shared" si="414"/>
        <v>0</v>
      </c>
      <c r="AL815" s="3">
        <f t="shared" si="415"/>
        <v>0</v>
      </c>
      <c r="AM815" s="3">
        <f t="shared" si="416"/>
        <v>0</v>
      </c>
      <c r="AN815" s="3">
        <f t="shared" si="417"/>
        <v>0</v>
      </c>
      <c r="AO815" s="3">
        <f t="shared" si="418"/>
        <v>0</v>
      </c>
      <c r="AP815" s="3">
        <f t="shared" si="419"/>
        <v>0</v>
      </c>
      <c r="AQ815" s="3">
        <f t="shared" si="420"/>
        <v>0</v>
      </c>
      <c r="AS815" s="3" t="e">
        <f t="shared" si="421"/>
        <v>#REF!</v>
      </c>
      <c r="AU815" s="3" t="e">
        <f t="shared" si="422"/>
        <v>#NAME?</v>
      </c>
      <c r="AW815" s="3">
        <f t="shared" si="423"/>
        <v>0</v>
      </c>
      <c r="AX815" s="3">
        <f t="shared" si="424"/>
        <v>0</v>
      </c>
      <c r="AY815" s="3">
        <f t="shared" si="425"/>
        <v>0</v>
      </c>
      <c r="AZ815" s="3">
        <f t="shared" si="426"/>
        <v>0</v>
      </c>
      <c r="BA815" s="3">
        <f t="shared" si="427"/>
        <v>0</v>
      </c>
      <c r="BB815" s="3">
        <f t="shared" si="428"/>
        <v>0</v>
      </c>
    </row>
    <row r="816" spans="2:54" x14ac:dyDescent="0.35">
      <c r="B816" s="14">
        <v>789</v>
      </c>
      <c r="C816" s="13"/>
      <c r="D816" s="13"/>
      <c r="E816" s="130"/>
      <c r="F816" s="130"/>
      <c r="G816" s="129" t="str">
        <f t="shared" si="396"/>
        <v/>
      </c>
      <c r="H816" s="128"/>
      <c r="I816" s="189"/>
      <c r="J816" s="128"/>
      <c r="K816" s="127"/>
      <c r="L816" s="127"/>
      <c r="M816" s="126"/>
      <c r="N816" s="7"/>
      <c r="O816" s="6"/>
      <c r="P816" s="6"/>
      <c r="Q816" s="125" t="str">
        <f t="shared" si="397"/>
        <v/>
      </c>
      <c r="R816" s="124" t="str">
        <f t="shared" si="398"/>
        <v/>
      </c>
      <c r="S816" s="123">
        <f t="shared" si="399"/>
        <v>0</v>
      </c>
      <c r="T816" s="122">
        <f t="shared" si="400"/>
        <v>0</v>
      </c>
      <c r="U816" s="123">
        <f t="shared" si="401"/>
        <v>0</v>
      </c>
      <c r="V816" s="122">
        <f t="shared" si="402"/>
        <v>0</v>
      </c>
      <c r="W816" s="123">
        <f t="shared" si="403"/>
        <v>0</v>
      </c>
      <c r="X816" s="122">
        <f t="shared" si="404"/>
        <v>0</v>
      </c>
      <c r="Y816" s="123">
        <f t="shared" si="405"/>
        <v>0</v>
      </c>
      <c r="Z816" s="122">
        <f t="shared" si="406"/>
        <v>0</v>
      </c>
      <c r="AA816" s="123">
        <f t="shared" si="407"/>
        <v>0</v>
      </c>
      <c r="AB816" s="122">
        <f t="shared" si="408"/>
        <v>0</v>
      </c>
      <c r="AD816" s="3" t="str">
        <f t="shared" si="409"/>
        <v>False</v>
      </c>
      <c r="AE816" s="3" t="str">
        <f t="shared" si="410"/>
        <v>true</v>
      </c>
      <c r="AF816" s="3" t="e">
        <f>VLOOKUP(C816,#REF!,2,FALSE)</f>
        <v>#REF!</v>
      </c>
      <c r="AG816" s="3" t="e">
        <f t="shared" si="411"/>
        <v>#REF!</v>
      </c>
      <c r="AH816" s="3">
        <f t="shared" si="412"/>
        <v>0</v>
      </c>
      <c r="AI816" s="3">
        <f t="shared" si="413"/>
        <v>0</v>
      </c>
      <c r="AJ816" s="3">
        <f t="shared" si="414"/>
        <v>0</v>
      </c>
      <c r="AL816" s="3">
        <f t="shared" si="415"/>
        <v>0</v>
      </c>
      <c r="AM816" s="3">
        <f t="shared" si="416"/>
        <v>0</v>
      </c>
      <c r="AN816" s="3">
        <f t="shared" si="417"/>
        <v>0</v>
      </c>
      <c r="AO816" s="3">
        <f t="shared" si="418"/>
        <v>0</v>
      </c>
      <c r="AP816" s="3">
        <f t="shared" si="419"/>
        <v>0</v>
      </c>
      <c r="AQ816" s="3">
        <f t="shared" si="420"/>
        <v>0</v>
      </c>
      <c r="AS816" s="3" t="e">
        <f t="shared" si="421"/>
        <v>#REF!</v>
      </c>
      <c r="AU816" s="3" t="e">
        <f t="shared" si="422"/>
        <v>#NAME?</v>
      </c>
      <c r="AW816" s="3">
        <f t="shared" si="423"/>
        <v>0</v>
      </c>
      <c r="AX816" s="3">
        <f t="shared" si="424"/>
        <v>0</v>
      </c>
      <c r="AY816" s="3">
        <f t="shared" si="425"/>
        <v>0</v>
      </c>
      <c r="AZ816" s="3">
        <f t="shared" si="426"/>
        <v>0</v>
      </c>
      <c r="BA816" s="3">
        <f t="shared" si="427"/>
        <v>0</v>
      </c>
      <c r="BB816" s="3">
        <f t="shared" si="428"/>
        <v>0</v>
      </c>
    </row>
    <row r="817" spans="2:54" x14ac:dyDescent="0.35">
      <c r="B817" s="14">
        <v>790</v>
      </c>
      <c r="C817" s="13"/>
      <c r="D817" s="13"/>
      <c r="E817" s="130"/>
      <c r="F817" s="130"/>
      <c r="G817" s="129" t="str">
        <f t="shared" si="396"/>
        <v/>
      </c>
      <c r="H817" s="128"/>
      <c r="I817" s="189"/>
      <c r="J817" s="128"/>
      <c r="K817" s="127"/>
      <c r="L817" s="127"/>
      <c r="M817" s="126"/>
      <c r="N817" s="7"/>
      <c r="O817" s="6"/>
      <c r="P817" s="6"/>
      <c r="Q817" s="125" t="str">
        <f t="shared" si="397"/>
        <v/>
      </c>
      <c r="R817" s="124" t="str">
        <f t="shared" si="398"/>
        <v/>
      </c>
      <c r="S817" s="123">
        <f t="shared" si="399"/>
        <v>0</v>
      </c>
      <c r="T817" s="122">
        <f t="shared" si="400"/>
        <v>0</v>
      </c>
      <c r="U817" s="123">
        <f t="shared" si="401"/>
        <v>0</v>
      </c>
      <c r="V817" s="122">
        <f t="shared" si="402"/>
        <v>0</v>
      </c>
      <c r="W817" s="123">
        <f t="shared" si="403"/>
        <v>0</v>
      </c>
      <c r="X817" s="122">
        <f t="shared" si="404"/>
        <v>0</v>
      </c>
      <c r="Y817" s="123">
        <f t="shared" si="405"/>
        <v>0</v>
      </c>
      <c r="Z817" s="122">
        <f t="shared" si="406"/>
        <v>0</v>
      </c>
      <c r="AA817" s="123">
        <f t="shared" si="407"/>
        <v>0</v>
      </c>
      <c r="AB817" s="122">
        <f t="shared" si="408"/>
        <v>0</v>
      </c>
      <c r="AD817" s="3" t="str">
        <f t="shared" si="409"/>
        <v>False</v>
      </c>
      <c r="AE817" s="3" t="str">
        <f t="shared" si="410"/>
        <v>true</v>
      </c>
      <c r="AF817" s="3" t="e">
        <f>VLOOKUP(C817,#REF!,2,FALSE)</f>
        <v>#REF!</v>
      </c>
      <c r="AG817" s="3" t="e">
        <f t="shared" si="411"/>
        <v>#REF!</v>
      </c>
      <c r="AH817" s="3">
        <f t="shared" si="412"/>
        <v>0</v>
      </c>
      <c r="AI817" s="3">
        <f t="shared" si="413"/>
        <v>0</v>
      </c>
      <c r="AJ817" s="3">
        <f t="shared" si="414"/>
        <v>0</v>
      </c>
      <c r="AL817" s="3">
        <f t="shared" si="415"/>
        <v>0</v>
      </c>
      <c r="AM817" s="3">
        <f t="shared" si="416"/>
        <v>0</v>
      </c>
      <c r="AN817" s="3">
        <f t="shared" si="417"/>
        <v>0</v>
      </c>
      <c r="AO817" s="3">
        <f t="shared" si="418"/>
        <v>0</v>
      </c>
      <c r="AP817" s="3">
        <f t="shared" si="419"/>
        <v>0</v>
      </c>
      <c r="AQ817" s="3">
        <f t="shared" si="420"/>
        <v>0</v>
      </c>
      <c r="AS817" s="3" t="e">
        <f t="shared" si="421"/>
        <v>#REF!</v>
      </c>
      <c r="AU817" s="3" t="e">
        <f t="shared" si="422"/>
        <v>#NAME?</v>
      </c>
      <c r="AW817" s="3">
        <f t="shared" si="423"/>
        <v>0</v>
      </c>
      <c r="AX817" s="3">
        <f t="shared" si="424"/>
        <v>0</v>
      </c>
      <c r="AY817" s="3">
        <f t="shared" si="425"/>
        <v>0</v>
      </c>
      <c r="AZ817" s="3">
        <f t="shared" si="426"/>
        <v>0</v>
      </c>
      <c r="BA817" s="3">
        <f t="shared" si="427"/>
        <v>0</v>
      </c>
      <c r="BB817" s="3">
        <f t="shared" si="428"/>
        <v>0</v>
      </c>
    </row>
    <row r="818" spans="2:54" x14ac:dyDescent="0.35">
      <c r="B818" s="14">
        <v>791</v>
      </c>
      <c r="C818" s="13"/>
      <c r="D818" s="13"/>
      <c r="E818" s="130"/>
      <c r="F818" s="130"/>
      <c r="G818" s="129" t="str">
        <f t="shared" si="396"/>
        <v/>
      </c>
      <c r="H818" s="128"/>
      <c r="I818" s="189"/>
      <c r="J818" s="128"/>
      <c r="K818" s="127"/>
      <c r="L818" s="127"/>
      <c r="M818" s="126"/>
      <c r="N818" s="7"/>
      <c r="O818" s="6"/>
      <c r="P818" s="6"/>
      <c r="Q818" s="125" t="str">
        <f t="shared" si="397"/>
        <v/>
      </c>
      <c r="R818" s="124" t="str">
        <f t="shared" si="398"/>
        <v/>
      </c>
      <c r="S818" s="123">
        <f t="shared" si="399"/>
        <v>0</v>
      </c>
      <c r="T818" s="122">
        <f t="shared" si="400"/>
        <v>0</v>
      </c>
      <c r="U818" s="123">
        <f t="shared" si="401"/>
        <v>0</v>
      </c>
      <c r="V818" s="122">
        <f t="shared" si="402"/>
        <v>0</v>
      </c>
      <c r="W818" s="123">
        <f t="shared" si="403"/>
        <v>0</v>
      </c>
      <c r="X818" s="122">
        <f t="shared" si="404"/>
        <v>0</v>
      </c>
      <c r="Y818" s="123">
        <f t="shared" si="405"/>
        <v>0</v>
      </c>
      <c r="Z818" s="122">
        <f t="shared" si="406"/>
        <v>0</v>
      </c>
      <c r="AA818" s="123">
        <f t="shared" si="407"/>
        <v>0</v>
      </c>
      <c r="AB818" s="122">
        <f t="shared" si="408"/>
        <v>0</v>
      </c>
      <c r="AD818" s="3" t="str">
        <f t="shared" si="409"/>
        <v>False</v>
      </c>
      <c r="AE818" s="3" t="str">
        <f t="shared" si="410"/>
        <v>true</v>
      </c>
      <c r="AF818" s="3" t="e">
        <f>VLOOKUP(C818,#REF!,2,FALSE)</f>
        <v>#REF!</v>
      </c>
      <c r="AG818" s="3" t="e">
        <f t="shared" si="411"/>
        <v>#REF!</v>
      </c>
      <c r="AH818" s="3">
        <f t="shared" si="412"/>
        <v>0</v>
      </c>
      <c r="AI818" s="3">
        <f t="shared" si="413"/>
        <v>0</v>
      </c>
      <c r="AJ818" s="3">
        <f t="shared" si="414"/>
        <v>0</v>
      </c>
      <c r="AL818" s="3">
        <f t="shared" si="415"/>
        <v>0</v>
      </c>
      <c r="AM818" s="3">
        <f t="shared" si="416"/>
        <v>0</v>
      </c>
      <c r="AN818" s="3">
        <f t="shared" si="417"/>
        <v>0</v>
      </c>
      <c r="AO818" s="3">
        <f t="shared" si="418"/>
        <v>0</v>
      </c>
      <c r="AP818" s="3">
        <f t="shared" si="419"/>
        <v>0</v>
      </c>
      <c r="AQ818" s="3">
        <f t="shared" si="420"/>
        <v>0</v>
      </c>
      <c r="AS818" s="3" t="e">
        <f t="shared" si="421"/>
        <v>#REF!</v>
      </c>
      <c r="AU818" s="3" t="e">
        <f t="shared" si="422"/>
        <v>#NAME?</v>
      </c>
      <c r="AW818" s="3">
        <f t="shared" si="423"/>
        <v>0</v>
      </c>
      <c r="AX818" s="3">
        <f t="shared" si="424"/>
        <v>0</v>
      </c>
      <c r="AY818" s="3">
        <f t="shared" si="425"/>
        <v>0</v>
      </c>
      <c r="AZ818" s="3">
        <f t="shared" si="426"/>
        <v>0</v>
      </c>
      <c r="BA818" s="3">
        <f t="shared" si="427"/>
        <v>0</v>
      </c>
      <c r="BB818" s="3">
        <f t="shared" si="428"/>
        <v>0</v>
      </c>
    </row>
    <row r="819" spans="2:54" x14ac:dyDescent="0.35">
      <c r="B819" s="14">
        <v>792</v>
      </c>
      <c r="C819" s="13"/>
      <c r="D819" s="13"/>
      <c r="E819" s="130"/>
      <c r="F819" s="130"/>
      <c r="G819" s="129" t="str">
        <f t="shared" si="396"/>
        <v/>
      </c>
      <c r="H819" s="128"/>
      <c r="I819" s="189"/>
      <c r="J819" s="128"/>
      <c r="K819" s="127"/>
      <c r="L819" s="127"/>
      <c r="M819" s="126"/>
      <c r="N819" s="7"/>
      <c r="O819" s="6"/>
      <c r="P819" s="6"/>
      <c r="Q819" s="125" t="str">
        <f t="shared" si="397"/>
        <v/>
      </c>
      <c r="R819" s="124" t="str">
        <f t="shared" si="398"/>
        <v/>
      </c>
      <c r="S819" s="123">
        <f t="shared" si="399"/>
        <v>0</v>
      </c>
      <c r="T819" s="122">
        <f t="shared" si="400"/>
        <v>0</v>
      </c>
      <c r="U819" s="123">
        <f t="shared" si="401"/>
        <v>0</v>
      </c>
      <c r="V819" s="122">
        <f t="shared" si="402"/>
        <v>0</v>
      </c>
      <c r="W819" s="123">
        <f t="shared" si="403"/>
        <v>0</v>
      </c>
      <c r="X819" s="122">
        <f t="shared" si="404"/>
        <v>0</v>
      </c>
      <c r="Y819" s="123">
        <f t="shared" si="405"/>
        <v>0</v>
      </c>
      <c r="Z819" s="122">
        <f t="shared" si="406"/>
        <v>0</v>
      </c>
      <c r="AA819" s="123">
        <f t="shared" si="407"/>
        <v>0</v>
      </c>
      <c r="AB819" s="122">
        <f t="shared" si="408"/>
        <v>0</v>
      </c>
      <c r="AD819" s="3" t="str">
        <f t="shared" si="409"/>
        <v>False</v>
      </c>
      <c r="AE819" s="3" t="str">
        <f t="shared" si="410"/>
        <v>true</v>
      </c>
      <c r="AF819" s="3" t="e">
        <f>VLOOKUP(C819,#REF!,2,FALSE)</f>
        <v>#REF!</v>
      </c>
      <c r="AG819" s="3" t="e">
        <f t="shared" si="411"/>
        <v>#REF!</v>
      </c>
      <c r="AH819" s="3">
        <f t="shared" si="412"/>
        <v>0</v>
      </c>
      <c r="AI819" s="3">
        <f t="shared" si="413"/>
        <v>0</v>
      </c>
      <c r="AJ819" s="3">
        <f t="shared" si="414"/>
        <v>0</v>
      </c>
      <c r="AL819" s="3">
        <f t="shared" si="415"/>
        <v>0</v>
      </c>
      <c r="AM819" s="3">
        <f t="shared" si="416"/>
        <v>0</v>
      </c>
      <c r="AN819" s="3">
        <f t="shared" si="417"/>
        <v>0</v>
      </c>
      <c r="AO819" s="3">
        <f t="shared" si="418"/>
        <v>0</v>
      </c>
      <c r="AP819" s="3">
        <f t="shared" si="419"/>
        <v>0</v>
      </c>
      <c r="AQ819" s="3">
        <f t="shared" si="420"/>
        <v>0</v>
      </c>
      <c r="AS819" s="3" t="e">
        <f t="shared" si="421"/>
        <v>#REF!</v>
      </c>
      <c r="AU819" s="3" t="e">
        <f t="shared" si="422"/>
        <v>#NAME?</v>
      </c>
      <c r="AW819" s="3">
        <f t="shared" si="423"/>
        <v>0</v>
      </c>
      <c r="AX819" s="3">
        <f t="shared" si="424"/>
        <v>0</v>
      </c>
      <c r="AY819" s="3">
        <f t="shared" si="425"/>
        <v>0</v>
      </c>
      <c r="AZ819" s="3">
        <f t="shared" si="426"/>
        <v>0</v>
      </c>
      <c r="BA819" s="3">
        <f t="shared" si="427"/>
        <v>0</v>
      </c>
      <c r="BB819" s="3">
        <f t="shared" si="428"/>
        <v>0</v>
      </c>
    </row>
    <row r="820" spans="2:54" x14ac:dyDescent="0.35">
      <c r="B820" s="14">
        <v>793</v>
      </c>
      <c r="C820" s="13"/>
      <c r="D820" s="13"/>
      <c r="E820" s="130"/>
      <c r="F820" s="130"/>
      <c r="G820" s="129" t="str">
        <f t="shared" si="396"/>
        <v/>
      </c>
      <c r="H820" s="128"/>
      <c r="I820" s="189"/>
      <c r="J820" s="128"/>
      <c r="K820" s="127"/>
      <c r="L820" s="127"/>
      <c r="M820" s="126"/>
      <c r="N820" s="7"/>
      <c r="O820" s="6"/>
      <c r="P820" s="6"/>
      <c r="Q820" s="125" t="str">
        <f t="shared" si="397"/>
        <v/>
      </c>
      <c r="R820" s="124" t="str">
        <f t="shared" si="398"/>
        <v/>
      </c>
      <c r="S820" s="123">
        <f t="shared" si="399"/>
        <v>0</v>
      </c>
      <c r="T820" s="122">
        <f t="shared" si="400"/>
        <v>0</v>
      </c>
      <c r="U820" s="123">
        <f t="shared" si="401"/>
        <v>0</v>
      </c>
      <c r="V820" s="122">
        <f t="shared" si="402"/>
        <v>0</v>
      </c>
      <c r="W820" s="123">
        <f t="shared" si="403"/>
        <v>0</v>
      </c>
      <c r="X820" s="122">
        <f t="shared" si="404"/>
        <v>0</v>
      </c>
      <c r="Y820" s="123">
        <f t="shared" si="405"/>
        <v>0</v>
      </c>
      <c r="Z820" s="122">
        <f t="shared" si="406"/>
        <v>0</v>
      </c>
      <c r="AA820" s="123">
        <f t="shared" si="407"/>
        <v>0</v>
      </c>
      <c r="AB820" s="122">
        <f t="shared" si="408"/>
        <v>0</v>
      </c>
      <c r="AD820" s="3" t="str">
        <f t="shared" si="409"/>
        <v>False</v>
      </c>
      <c r="AE820" s="3" t="str">
        <f t="shared" si="410"/>
        <v>true</v>
      </c>
      <c r="AF820" s="3" t="e">
        <f>VLOOKUP(C820,#REF!,2,FALSE)</f>
        <v>#REF!</v>
      </c>
      <c r="AG820" s="3" t="e">
        <f t="shared" si="411"/>
        <v>#REF!</v>
      </c>
      <c r="AH820" s="3">
        <f t="shared" si="412"/>
        <v>0</v>
      </c>
      <c r="AI820" s="3">
        <f t="shared" si="413"/>
        <v>0</v>
      </c>
      <c r="AJ820" s="3">
        <f t="shared" si="414"/>
        <v>0</v>
      </c>
      <c r="AL820" s="3">
        <f t="shared" si="415"/>
        <v>0</v>
      </c>
      <c r="AM820" s="3">
        <f t="shared" si="416"/>
        <v>0</v>
      </c>
      <c r="AN820" s="3">
        <f t="shared" si="417"/>
        <v>0</v>
      </c>
      <c r="AO820" s="3">
        <f t="shared" si="418"/>
        <v>0</v>
      </c>
      <c r="AP820" s="3">
        <f t="shared" si="419"/>
        <v>0</v>
      </c>
      <c r="AQ820" s="3">
        <f t="shared" si="420"/>
        <v>0</v>
      </c>
      <c r="AS820" s="3" t="e">
        <f t="shared" si="421"/>
        <v>#REF!</v>
      </c>
      <c r="AU820" s="3" t="e">
        <f t="shared" si="422"/>
        <v>#NAME?</v>
      </c>
      <c r="AW820" s="3">
        <f t="shared" si="423"/>
        <v>0</v>
      </c>
      <c r="AX820" s="3">
        <f t="shared" si="424"/>
        <v>0</v>
      </c>
      <c r="AY820" s="3">
        <f t="shared" si="425"/>
        <v>0</v>
      </c>
      <c r="AZ820" s="3">
        <f t="shared" si="426"/>
        <v>0</v>
      </c>
      <c r="BA820" s="3">
        <f t="shared" si="427"/>
        <v>0</v>
      </c>
      <c r="BB820" s="3">
        <f t="shared" si="428"/>
        <v>0</v>
      </c>
    </row>
    <row r="821" spans="2:54" x14ac:dyDescent="0.35">
      <c r="B821" s="14">
        <v>794</v>
      </c>
      <c r="C821" s="13"/>
      <c r="D821" s="13"/>
      <c r="E821" s="130"/>
      <c r="F821" s="130"/>
      <c r="G821" s="129" t="str">
        <f t="shared" si="396"/>
        <v/>
      </c>
      <c r="H821" s="128"/>
      <c r="I821" s="189"/>
      <c r="J821" s="128"/>
      <c r="K821" s="127"/>
      <c r="L821" s="127"/>
      <c r="M821" s="126"/>
      <c r="N821" s="7"/>
      <c r="O821" s="6"/>
      <c r="P821" s="6"/>
      <c r="Q821" s="125" t="str">
        <f t="shared" si="397"/>
        <v/>
      </c>
      <c r="R821" s="124" t="str">
        <f t="shared" si="398"/>
        <v/>
      </c>
      <c r="S821" s="123">
        <f t="shared" si="399"/>
        <v>0</v>
      </c>
      <c r="T821" s="122">
        <f t="shared" si="400"/>
        <v>0</v>
      </c>
      <c r="U821" s="123">
        <f t="shared" si="401"/>
        <v>0</v>
      </c>
      <c r="V821" s="122">
        <f t="shared" si="402"/>
        <v>0</v>
      </c>
      <c r="W821" s="123">
        <f t="shared" si="403"/>
        <v>0</v>
      </c>
      <c r="X821" s="122">
        <f t="shared" si="404"/>
        <v>0</v>
      </c>
      <c r="Y821" s="123">
        <f t="shared" si="405"/>
        <v>0</v>
      </c>
      <c r="Z821" s="122">
        <f t="shared" si="406"/>
        <v>0</v>
      </c>
      <c r="AA821" s="123">
        <f t="shared" si="407"/>
        <v>0</v>
      </c>
      <c r="AB821" s="122">
        <f t="shared" si="408"/>
        <v>0</v>
      </c>
      <c r="AD821" s="3" t="str">
        <f t="shared" si="409"/>
        <v>False</v>
      </c>
      <c r="AE821" s="3" t="str">
        <f t="shared" si="410"/>
        <v>true</v>
      </c>
      <c r="AF821" s="3" t="e">
        <f>VLOOKUP(C821,#REF!,2,FALSE)</f>
        <v>#REF!</v>
      </c>
      <c r="AG821" s="3" t="e">
        <f t="shared" si="411"/>
        <v>#REF!</v>
      </c>
      <c r="AH821" s="3">
        <f t="shared" si="412"/>
        <v>0</v>
      </c>
      <c r="AI821" s="3">
        <f t="shared" si="413"/>
        <v>0</v>
      </c>
      <c r="AJ821" s="3">
        <f t="shared" si="414"/>
        <v>0</v>
      </c>
      <c r="AL821" s="3">
        <f t="shared" si="415"/>
        <v>0</v>
      </c>
      <c r="AM821" s="3">
        <f t="shared" si="416"/>
        <v>0</v>
      </c>
      <c r="AN821" s="3">
        <f t="shared" si="417"/>
        <v>0</v>
      </c>
      <c r="AO821" s="3">
        <f t="shared" si="418"/>
        <v>0</v>
      </c>
      <c r="AP821" s="3">
        <f t="shared" si="419"/>
        <v>0</v>
      </c>
      <c r="AQ821" s="3">
        <f t="shared" si="420"/>
        <v>0</v>
      </c>
      <c r="AS821" s="3" t="e">
        <f t="shared" si="421"/>
        <v>#REF!</v>
      </c>
      <c r="AU821" s="3" t="e">
        <f t="shared" si="422"/>
        <v>#NAME?</v>
      </c>
      <c r="AW821" s="3">
        <f t="shared" si="423"/>
        <v>0</v>
      </c>
      <c r="AX821" s="3">
        <f t="shared" si="424"/>
        <v>0</v>
      </c>
      <c r="AY821" s="3">
        <f t="shared" si="425"/>
        <v>0</v>
      </c>
      <c r="AZ821" s="3">
        <f t="shared" si="426"/>
        <v>0</v>
      </c>
      <c r="BA821" s="3">
        <f t="shared" si="427"/>
        <v>0</v>
      </c>
      <c r="BB821" s="3">
        <f t="shared" si="428"/>
        <v>0</v>
      </c>
    </row>
    <row r="822" spans="2:54" x14ac:dyDescent="0.35">
      <c r="B822" s="14">
        <v>795</v>
      </c>
      <c r="C822" s="13"/>
      <c r="D822" s="13"/>
      <c r="E822" s="130"/>
      <c r="F822" s="130"/>
      <c r="G822" s="129" t="str">
        <f t="shared" si="396"/>
        <v/>
      </c>
      <c r="H822" s="128"/>
      <c r="I822" s="189"/>
      <c r="J822" s="128"/>
      <c r="K822" s="127"/>
      <c r="L822" s="127"/>
      <c r="M822" s="126"/>
      <c r="N822" s="7"/>
      <c r="O822" s="6"/>
      <c r="P822" s="6"/>
      <c r="Q822" s="125" t="str">
        <f t="shared" si="397"/>
        <v/>
      </c>
      <c r="R822" s="124" t="str">
        <f t="shared" si="398"/>
        <v/>
      </c>
      <c r="S822" s="123">
        <f t="shared" si="399"/>
        <v>0</v>
      </c>
      <c r="T822" s="122">
        <f t="shared" si="400"/>
        <v>0</v>
      </c>
      <c r="U822" s="123">
        <f t="shared" si="401"/>
        <v>0</v>
      </c>
      <c r="V822" s="122">
        <f t="shared" si="402"/>
        <v>0</v>
      </c>
      <c r="W822" s="123">
        <f t="shared" si="403"/>
        <v>0</v>
      </c>
      <c r="X822" s="122">
        <f t="shared" si="404"/>
        <v>0</v>
      </c>
      <c r="Y822" s="123">
        <f t="shared" si="405"/>
        <v>0</v>
      </c>
      <c r="Z822" s="122">
        <f t="shared" si="406"/>
        <v>0</v>
      </c>
      <c r="AA822" s="123">
        <f t="shared" si="407"/>
        <v>0</v>
      </c>
      <c r="AB822" s="122">
        <f t="shared" si="408"/>
        <v>0</v>
      </c>
      <c r="AD822" s="3" t="str">
        <f t="shared" si="409"/>
        <v>False</v>
      </c>
      <c r="AE822" s="3" t="str">
        <f t="shared" si="410"/>
        <v>true</v>
      </c>
      <c r="AF822" s="3" t="e">
        <f>VLOOKUP(C822,#REF!,2,FALSE)</f>
        <v>#REF!</v>
      </c>
      <c r="AG822" s="3" t="e">
        <f t="shared" si="411"/>
        <v>#REF!</v>
      </c>
      <c r="AH822" s="3">
        <f t="shared" si="412"/>
        <v>0</v>
      </c>
      <c r="AI822" s="3">
        <f t="shared" si="413"/>
        <v>0</v>
      </c>
      <c r="AJ822" s="3">
        <f t="shared" si="414"/>
        <v>0</v>
      </c>
      <c r="AL822" s="3">
        <f t="shared" si="415"/>
        <v>0</v>
      </c>
      <c r="AM822" s="3">
        <f t="shared" si="416"/>
        <v>0</v>
      </c>
      <c r="AN822" s="3">
        <f t="shared" si="417"/>
        <v>0</v>
      </c>
      <c r="AO822" s="3">
        <f t="shared" si="418"/>
        <v>0</v>
      </c>
      <c r="AP822" s="3">
        <f t="shared" si="419"/>
        <v>0</v>
      </c>
      <c r="AQ822" s="3">
        <f t="shared" si="420"/>
        <v>0</v>
      </c>
      <c r="AS822" s="3" t="e">
        <f t="shared" si="421"/>
        <v>#REF!</v>
      </c>
      <c r="AU822" s="3" t="e">
        <f t="shared" si="422"/>
        <v>#NAME?</v>
      </c>
      <c r="AW822" s="3">
        <f t="shared" si="423"/>
        <v>0</v>
      </c>
      <c r="AX822" s="3">
        <f t="shared" si="424"/>
        <v>0</v>
      </c>
      <c r="AY822" s="3">
        <f t="shared" si="425"/>
        <v>0</v>
      </c>
      <c r="AZ822" s="3">
        <f t="shared" si="426"/>
        <v>0</v>
      </c>
      <c r="BA822" s="3">
        <f t="shared" si="427"/>
        <v>0</v>
      </c>
      <c r="BB822" s="3">
        <f t="shared" si="428"/>
        <v>0</v>
      </c>
    </row>
    <row r="823" spans="2:54" x14ac:dyDescent="0.35">
      <c r="B823" s="14">
        <v>796</v>
      </c>
      <c r="C823" s="13"/>
      <c r="D823" s="13"/>
      <c r="E823" s="130"/>
      <c r="F823" s="130"/>
      <c r="G823" s="129" t="str">
        <f t="shared" si="396"/>
        <v/>
      </c>
      <c r="H823" s="128"/>
      <c r="I823" s="189"/>
      <c r="J823" s="128"/>
      <c r="K823" s="127"/>
      <c r="L823" s="127"/>
      <c r="M823" s="126"/>
      <c r="N823" s="7"/>
      <c r="O823" s="6"/>
      <c r="P823" s="6"/>
      <c r="Q823" s="125" t="str">
        <f t="shared" si="397"/>
        <v/>
      </c>
      <c r="R823" s="124" t="str">
        <f t="shared" si="398"/>
        <v/>
      </c>
      <c r="S823" s="123">
        <f t="shared" si="399"/>
        <v>0</v>
      </c>
      <c r="T823" s="122">
        <f t="shared" si="400"/>
        <v>0</v>
      </c>
      <c r="U823" s="123">
        <f t="shared" si="401"/>
        <v>0</v>
      </c>
      <c r="V823" s="122">
        <f t="shared" si="402"/>
        <v>0</v>
      </c>
      <c r="W823" s="123">
        <f t="shared" si="403"/>
        <v>0</v>
      </c>
      <c r="X823" s="122">
        <f t="shared" si="404"/>
        <v>0</v>
      </c>
      <c r="Y823" s="123">
        <f t="shared" si="405"/>
        <v>0</v>
      </c>
      <c r="Z823" s="122">
        <f t="shared" si="406"/>
        <v>0</v>
      </c>
      <c r="AA823" s="123">
        <f t="shared" si="407"/>
        <v>0</v>
      </c>
      <c r="AB823" s="122">
        <f t="shared" si="408"/>
        <v>0</v>
      </c>
      <c r="AD823" s="3" t="str">
        <f t="shared" si="409"/>
        <v>False</v>
      </c>
      <c r="AE823" s="3" t="str">
        <f t="shared" si="410"/>
        <v>true</v>
      </c>
      <c r="AF823" s="3" t="e">
        <f>VLOOKUP(C823,#REF!,2,FALSE)</f>
        <v>#REF!</v>
      </c>
      <c r="AG823" s="3" t="e">
        <f t="shared" si="411"/>
        <v>#REF!</v>
      </c>
      <c r="AH823" s="3">
        <f t="shared" si="412"/>
        <v>0</v>
      </c>
      <c r="AI823" s="3">
        <f t="shared" si="413"/>
        <v>0</v>
      </c>
      <c r="AJ823" s="3">
        <f t="shared" si="414"/>
        <v>0</v>
      </c>
      <c r="AL823" s="3">
        <f t="shared" si="415"/>
        <v>0</v>
      </c>
      <c r="AM823" s="3">
        <f t="shared" si="416"/>
        <v>0</v>
      </c>
      <c r="AN823" s="3">
        <f t="shared" si="417"/>
        <v>0</v>
      </c>
      <c r="AO823" s="3">
        <f t="shared" si="418"/>
        <v>0</v>
      </c>
      <c r="AP823" s="3">
        <f t="shared" si="419"/>
        <v>0</v>
      </c>
      <c r="AQ823" s="3">
        <f t="shared" si="420"/>
        <v>0</v>
      </c>
      <c r="AS823" s="3" t="e">
        <f t="shared" si="421"/>
        <v>#REF!</v>
      </c>
      <c r="AU823" s="3" t="e">
        <f t="shared" si="422"/>
        <v>#NAME?</v>
      </c>
      <c r="AW823" s="3">
        <f t="shared" si="423"/>
        <v>0</v>
      </c>
      <c r="AX823" s="3">
        <f t="shared" si="424"/>
        <v>0</v>
      </c>
      <c r="AY823" s="3">
        <f t="shared" si="425"/>
        <v>0</v>
      </c>
      <c r="AZ823" s="3">
        <f t="shared" si="426"/>
        <v>0</v>
      </c>
      <c r="BA823" s="3">
        <f t="shared" si="427"/>
        <v>0</v>
      </c>
      <c r="BB823" s="3">
        <f t="shared" si="428"/>
        <v>0</v>
      </c>
    </row>
    <row r="824" spans="2:54" x14ac:dyDescent="0.35">
      <c r="B824" s="14">
        <v>797</v>
      </c>
      <c r="C824" s="13"/>
      <c r="D824" s="13"/>
      <c r="E824" s="130"/>
      <c r="F824" s="130"/>
      <c r="G824" s="129" t="str">
        <f t="shared" si="396"/>
        <v/>
      </c>
      <c r="H824" s="128"/>
      <c r="I824" s="189"/>
      <c r="J824" s="128"/>
      <c r="K824" s="127"/>
      <c r="L824" s="127"/>
      <c r="M824" s="126"/>
      <c r="N824" s="7"/>
      <c r="O824" s="6"/>
      <c r="P824" s="6"/>
      <c r="Q824" s="125" t="str">
        <f t="shared" si="397"/>
        <v/>
      </c>
      <c r="R824" s="124" t="str">
        <f t="shared" si="398"/>
        <v/>
      </c>
      <c r="S824" s="123">
        <f t="shared" si="399"/>
        <v>0</v>
      </c>
      <c r="T824" s="122">
        <f t="shared" si="400"/>
        <v>0</v>
      </c>
      <c r="U824" s="123">
        <f t="shared" si="401"/>
        <v>0</v>
      </c>
      <c r="V824" s="122">
        <f t="shared" si="402"/>
        <v>0</v>
      </c>
      <c r="W824" s="123">
        <f t="shared" si="403"/>
        <v>0</v>
      </c>
      <c r="X824" s="122">
        <f t="shared" si="404"/>
        <v>0</v>
      </c>
      <c r="Y824" s="123">
        <f t="shared" si="405"/>
        <v>0</v>
      </c>
      <c r="Z824" s="122">
        <f t="shared" si="406"/>
        <v>0</v>
      </c>
      <c r="AA824" s="123">
        <f t="shared" si="407"/>
        <v>0</v>
      </c>
      <c r="AB824" s="122">
        <f t="shared" si="408"/>
        <v>0</v>
      </c>
      <c r="AD824" s="3" t="str">
        <f t="shared" si="409"/>
        <v>False</v>
      </c>
      <c r="AE824" s="3" t="str">
        <f t="shared" si="410"/>
        <v>true</v>
      </c>
      <c r="AF824" s="3" t="e">
        <f>VLOOKUP(C824,#REF!,2,FALSE)</f>
        <v>#REF!</v>
      </c>
      <c r="AG824" s="3" t="e">
        <f t="shared" si="411"/>
        <v>#REF!</v>
      </c>
      <c r="AH824" s="3">
        <f t="shared" si="412"/>
        <v>0</v>
      </c>
      <c r="AI824" s="3">
        <f t="shared" si="413"/>
        <v>0</v>
      </c>
      <c r="AJ824" s="3">
        <f t="shared" si="414"/>
        <v>0</v>
      </c>
      <c r="AL824" s="3">
        <f t="shared" si="415"/>
        <v>0</v>
      </c>
      <c r="AM824" s="3">
        <f t="shared" si="416"/>
        <v>0</v>
      </c>
      <c r="AN824" s="3">
        <f t="shared" si="417"/>
        <v>0</v>
      </c>
      <c r="AO824" s="3">
        <f t="shared" si="418"/>
        <v>0</v>
      </c>
      <c r="AP824" s="3">
        <f t="shared" si="419"/>
        <v>0</v>
      </c>
      <c r="AQ824" s="3">
        <f t="shared" si="420"/>
        <v>0</v>
      </c>
      <c r="AS824" s="3" t="e">
        <f t="shared" si="421"/>
        <v>#REF!</v>
      </c>
      <c r="AU824" s="3" t="e">
        <f t="shared" si="422"/>
        <v>#NAME?</v>
      </c>
      <c r="AW824" s="3">
        <f t="shared" si="423"/>
        <v>0</v>
      </c>
      <c r="AX824" s="3">
        <f t="shared" si="424"/>
        <v>0</v>
      </c>
      <c r="AY824" s="3">
        <f t="shared" si="425"/>
        <v>0</v>
      </c>
      <c r="AZ824" s="3">
        <f t="shared" si="426"/>
        <v>0</v>
      </c>
      <c r="BA824" s="3">
        <f t="shared" si="427"/>
        <v>0</v>
      </c>
      <c r="BB824" s="3">
        <f t="shared" si="428"/>
        <v>0</v>
      </c>
    </row>
    <row r="825" spans="2:54" x14ac:dyDescent="0.35">
      <c r="B825" s="14">
        <v>798</v>
      </c>
      <c r="C825" s="13"/>
      <c r="D825" s="13"/>
      <c r="E825" s="130"/>
      <c r="F825" s="130"/>
      <c r="G825" s="129" t="str">
        <f t="shared" si="396"/>
        <v/>
      </c>
      <c r="H825" s="128"/>
      <c r="I825" s="189"/>
      <c r="J825" s="128"/>
      <c r="K825" s="127"/>
      <c r="L825" s="127"/>
      <c r="M825" s="126"/>
      <c r="N825" s="7"/>
      <c r="O825" s="6"/>
      <c r="P825" s="6"/>
      <c r="Q825" s="125" t="str">
        <f t="shared" si="397"/>
        <v/>
      </c>
      <c r="R825" s="124" t="str">
        <f t="shared" si="398"/>
        <v/>
      </c>
      <c r="S825" s="123">
        <f t="shared" si="399"/>
        <v>0</v>
      </c>
      <c r="T825" s="122">
        <f t="shared" si="400"/>
        <v>0</v>
      </c>
      <c r="U825" s="123">
        <f t="shared" si="401"/>
        <v>0</v>
      </c>
      <c r="V825" s="122">
        <f t="shared" si="402"/>
        <v>0</v>
      </c>
      <c r="W825" s="123">
        <f t="shared" si="403"/>
        <v>0</v>
      </c>
      <c r="X825" s="122">
        <f t="shared" si="404"/>
        <v>0</v>
      </c>
      <c r="Y825" s="123">
        <f t="shared" si="405"/>
        <v>0</v>
      </c>
      <c r="Z825" s="122">
        <f t="shared" si="406"/>
        <v>0</v>
      </c>
      <c r="AA825" s="123">
        <f t="shared" si="407"/>
        <v>0</v>
      </c>
      <c r="AB825" s="122">
        <f t="shared" si="408"/>
        <v>0</v>
      </c>
      <c r="AD825" s="3" t="str">
        <f t="shared" si="409"/>
        <v>False</v>
      </c>
      <c r="AE825" s="3" t="str">
        <f t="shared" si="410"/>
        <v>true</v>
      </c>
      <c r="AF825" s="3" t="e">
        <f>VLOOKUP(C825,#REF!,2,FALSE)</f>
        <v>#REF!</v>
      </c>
      <c r="AG825" s="3" t="e">
        <f t="shared" si="411"/>
        <v>#REF!</v>
      </c>
      <c r="AH825" s="3">
        <f t="shared" si="412"/>
        <v>0</v>
      </c>
      <c r="AI825" s="3">
        <f t="shared" si="413"/>
        <v>0</v>
      </c>
      <c r="AJ825" s="3">
        <f t="shared" si="414"/>
        <v>0</v>
      </c>
      <c r="AL825" s="3">
        <f t="shared" si="415"/>
        <v>0</v>
      </c>
      <c r="AM825" s="3">
        <f t="shared" si="416"/>
        <v>0</v>
      </c>
      <c r="AN825" s="3">
        <f t="shared" si="417"/>
        <v>0</v>
      </c>
      <c r="AO825" s="3">
        <f t="shared" si="418"/>
        <v>0</v>
      </c>
      <c r="AP825" s="3">
        <f t="shared" si="419"/>
        <v>0</v>
      </c>
      <c r="AQ825" s="3">
        <f t="shared" si="420"/>
        <v>0</v>
      </c>
      <c r="AS825" s="3" t="e">
        <f t="shared" si="421"/>
        <v>#REF!</v>
      </c>
      <c r="AU825" s="3" t="e">
        <f t="shared" si="422"/>
        <v>#NAME?</v>
      </c>
      <c r="AW825" s="3">
        <f t="shared" si="423"/>
        <v>0</v>
      </c>
      <c r="AX825" s="3">
        <f t="shared" si="424"/>
        <v>0</v>
      </c>
      <c r="AY825" s="3">
        <f t="shared" si="425"/>
        <v>0</v>
      </c>
      <c r="AZ825" s="3">
        <f t="shared" si="426"/>
        <v>0</v>
      </c>
      <c r="BA825" s="3">
        <f t="shared" si="427"/>
        <v>0</v>
      </c>
      <c r="BB825" s="3">
        <f t="shared" si="428"/>
        <v>0</v>
      </c>
    </row>
    <row r="826" spans="2:54" x14ac:dyDescent="0.35">
      <c r="B826" s="14">
        <v>799</v>
      </c>
      <c r="C826" s="13"/>
      <c r="D826" s="13"/>
      <c r="E826" s="130"/>
      <c r="F826" s="130"/>
      <c r="G826" s="129" t="str">
        <f t="shared" si="396"/>
        <v/>
      </c>
      <c r="H826" s="128"/>
      <c r="I826" s="189"/>
      <c r="J826" s="128"/>
      <c r="K826" s="127"/>
      <c r="L826" s="127"/>
      <c r="M826" s="126"/>
      <c r="N826" s="7"/>
      <c r="O826" s="6"/>
      <c r="P826" s="6"/>
      <c r="Q826" s="125" t="str">
        <f t="shared" si="397"/>
        <v/>
      </c>
      <c r="R826" s="124" t="str">
        <f t="shared" si="398"/>
        <v/>
      </c>
      <c r="S826" s="123">
        <f t="shared" si="399"/>
        <v>0</v>
      </c>
      <c r="T826" s="122">
        <f t="shared" si="400"/>
        <v>0</v>
      </c>
      <c r="U826" s="123">
        <f t="shared" si="401"/>
        <v>0</v>
      </c>
      <c r="V826" s="122">
        <f t="shared" si="402"/>
        <v>0</v>
      </c>
      <c r="W826" s="123">
        <f t="shared" si="403"/>
        <v>0</v>
      </c>
      <c r="X826" s="122">
        <f t="shared" si="404"/>
        <v>0</v>
      </c>
      <c r="Y826" s="123">
        <f t="shared" si="405"/>
        <v>0</v>
      </c>
      <c r="Z826" s="122">
        <f t="shared" si="406"/>
        <v>0</v>
      </c>
      <c r="AA826" s="123">
        <f t="shared" si="407"/>
        <v>0</v>
      </c>
      <c r="AB826" s="122">
        <f t="shared" si="408"/>
        <v>0</v>
      </c>
      <c r="AD826" s="3" t="str">
        <f t="shared" si="409"/>
        <v>False</v>
      </c>
      <c r="AE826" s="3" t="str">
        <f t="shared" si="410"/>
        <v>true</v>
      </c>
      <c r="AF826" s="3" t="e">
        <f>VLOOKUP(C826,#REF!,2,FALSE)</f>
        <v>#REF!</v>
      </c>
      <c r="AG826" s="3" t="e">
        <f t="shared" si="411"/>
        <v>#REF!</v>
      </c>
      <c r="AH826" s="3">
        <f t="shared" si="412"/>
        <v>0</v>
      </c>
      <c r="AI826" s="3">
        <f t="shared" si="413"/>
        <v>0</v>
      </c>
      <c r="AJ826" s="3">
        <f t="shared" si="414"/>
        <v>0</v>
      </c>
      <c r="AL826" s="3">
        <f t="shared" si="415"/>
        <v>0</v>
      </c>
      <c r="AM826" s="3">
        <f t="shared" si="416"/>
        <v>0</v>
      </c>
      <c r="AN826" s="3">
        <f t="shared" si="417"/>
        <v>0</v>
      </c>
      <c r="AO826" s="3">
        <f t="shared" si="418"/>
        <v>0</v>
      </c>
      <c r="AP826" s="3">
        <f t="shared" si="419"/>
        <v>0</v>
      </c>
      <c r="AQ826" s="3">
        <f t="shared" si="420"/>
        <v>0</v>
      </c>
      <c r="AS826" s="3" t="e">
        <f t="shared" si="421"/>
        <v>#REF!</v>
      </c>
      <c r="AU826" s="3" t="e">
        <f t="shared" si="422"/>
        <v>#NAME?</v>
      </c>
      <c r="AW826" s="3">
        <f t="shared" si="423"/>
        <v>0</v>
      </c>
      <c r="AX826" s="3">
        <f t="shared" si="424"/>
        <v>0</v>
      </c>
      <c r="AY826" s="3">
        <f t="shared" si="425"/>
        <v>0</v>
      </c>
      <c r="AZ826" s="3">
        <f t="shared" si="426"/>
        <v>0</v>
      </c>
      <c r="BA826" s="3">
        <f t="shared" si="427"/>
        <v>0</v>
      </c>
      <c r="BB826" s="3">
        <f t="shared" si="428"/>
        <v>0</v>
      </c>
    </row>
    <row r="827" spans="2:54" x14ac:dyDescent="0.35">
      <c r="B827" s="14">
        <v>800</v>
      </c>
      <c r="C827" s="13"/>
      <c r="D827" s="13"/>
      <c r="E827" s="130"/>
      <c r="F827" s="130"/>
      <c r="G827" s="129" t="str">
        <f t="shared" si="396"/>
        <v/>
      </c>
      <c r="H827" s="128"/>
      <c r="I827" s="189"/>
      <c r="J827" s="128"/>
      <c r="K827" s="127"/>
      <c r="L827" s="127"/>
      <c r="M827" s="126"/>
      <c r="N827" s="7"/>
      <c r="O827" s="6"/>
      <c r="P827" s="6"/>
      <c r="Q827" s="125" t="str">
        <f t="shared" si="397"/>
        <v/>
      </c>
      <c r="R827" s="124" t="str">
        <f t="shared" si="398"/>
        <v/>
      </c>
      <c r="S827" s="123">
        <f t="shared" si="399"/>
        <v>0</v>
      </c>
      <c r="T827" s="122">
        <f t="shared" si="400"/>
        <v>0</v>
      </c>
      <c r="U827" s="123">
        <f t="shared" si="401"/>
        <v>0</v>
      </c>
      <c r="V827" s="122">
        <f t="shared" si="402"/>
        <v>0</v>
      </c>
      <c r="W827" s="123">
        <f t="shared" si="403"/>
        <v>0</v>
      </c>
      <c r="X827" s="122">
        <f t="shared" si="404"/>
        <v>0</v>
      </c>
      <c r="Y827" s="123">
        <f t="shared" si="405"/>
        <v>0</v>
      </c>
      <c r="Z827" s="122">
        <f t="shared" si="406"/>
        <v>0</v>
      </c>
      <c r="AA827" s="123">
        <f t="shared" si="407"/>
        <v>0</v>
      </c>
      <c r="AB827" s="122">
        <f t="shared" si="408"/>
        <v>0</v>
      </c>
      <c r="AD827" s="3" t="str">
        <f t="shared" si="409"/>
        <v>False</v>
      </c>
      <c r="AE827" s="3" t="str">
        <f t="shared" si="410"/>
        <v>true</v>
      </c>
      <c r="AF827" s="3" t="e">
        <f>VLOOKUP(C827,#REF!,2,FALSE)</f>
        <v>#REF!</v>
      </c>
      <c r="AG827" s="3" t="e">
        <f t="shared" si="411"/>
        <v>#REF!</v>
      </c>
      <c r="AH827" s="3">
        <f t="shared" si="412"/>
        <v>0</v>
      </c>
      <c r="AI827" s="3">
        <f t="shared" si="413"/>
        <v>0</v>
      </c>
      <c r="AJ827" s="3">
        <f t="shared" si="414"/>
        <v>0</v>
      </c>
      <c r="AL827" s="3">
        <f t="shared" si="415"/>
        <v>0</v>
      </c>
      <c r="AM827" s="3">
        <f t="shared" si="416"/>
        <v>0</v>
      </c>
      <c r="AN827" s="3">
        <f t="shared" si="417"/>
        <v>0</v>
      </c>
      <c r="AO827" s="3">
        <f t="shared" si="418"/>
        <v>0</v>
      </c>
      <c r="AP827" s="3">
        <f t="shared" si="419"/>
        <v>0</v>
      </c>
      <c r="AQ827" s="3">
        <f t="shared" si="420"/>
        <v>0</v>
      </c>
      <c r="AS827" s="3" t="e">
        <f t="shared" si="421"/>
        <v>#REF!</v>
      </c>
      <c r="AU827" s="3" t="e">
        <f t="shared" si="422"/>
        <v>#NAME?</v>
      </c>
      <c r="AW827" s="3">
        <f t="shared" si="423"/>
        <v>0</v>
      </c>
      <c r="AX827" s="3">
        <f t="shared" si="424"/>
        <v>0</v>
      </c>
      <c r="AY827" s="3">
        <f t="shared" si="425"/>
        <v>0</v>
      </c>
      <c r="AZ827" s="3">
        <f t="shared" si="426"/>
        <v>0</v>
      </c>
      <c r="BA827" s="3">
        <f t="shared" si="427"/>
        <v>0</v>
      </c>
      <c r="BB827" s="3">
        <f t="shared" si="428"/>
        <v>0</v>
      </c>
    </row>
    <row r="828" spans="2:54" x14ac:dyDescent="0.35">
      <c r="B828" s="14">
        <v>801</v>
      </c>
      <c r="C828" s="13"/>
      <c r="D828" s="13"/>
      <c r="E828" s="130"/>
      <c r="F828" s="130"/>
      <c r="G828" s="129" t="str">
        <f t="shared" si="396"/>
        <v/>
      </c>
      <c r="H828" s="128"/>
      <c r="I828" s="189"/>
      <c r="J828" s="128"/>
      <c r="K828" s="127"/>
      <c r="L828" s="127"/>
      <c r="M828" s="126"/>
      <c r="N828" s="7"/>
      <c r="O828" s="6"/>
      <c r="P828" s="6"/>
      <c r="Q828" s="125" t="str">
        <f t="shared" si="397"/>
        <v/>
      </c>
      <c r="R828" s="124" t="str">
        <f t="shared" si="398"/>
        <v/>
      </c>
      <c r="S828" s="123">
        <f t="shared" si="399"/>
        <v>0</v>
      </c>
      <c r="T828" s="122">
        <f t="shared" si="400"/>
        <v>0</v>
      </c>
      <c r="U828" s="123">
        <f t="shared" si="401"/>
        <v>0</v>
      </c>
      <c r="V828" s="122">
        <f t="shared" si="402"/>
        <v>0</v>
      </c>
      <c r="W828" s="123">
        <f t="shared" si="403"/>
        <v>0</v>
      </c>
      <c r="X828" s="122">
        <f t="shared" si="404"/>
        <v>0</v>
      </c>
      <c r="Y828" s="123">
        <f t="shared" si="405"/>
        <v>0</v>
      </c>
      <c r="Z828" s="122">
        <f t="shared" si="406"/>
        <v>0</v>
      </c>
      <c r="AA828" s="123">
        <f t="shared" si="407"/>
        <v>0</v>
      </c>
      <c r="AB828" s="122">
        <f t="shared" si="408"/>
        <v>0</v>
      </c>
      <c r="AD828" s="3" t="str">
        <f t="shared" si="409"/>
        <v>False</v>
      </c>
      <c r="AE828" s="3" t="str">
        <f t="shared" si="410"/>
        <v>true</v>
      </c>
      <c r="AF828" s="3" t="e">
        <f>VLOOKUP(C828,#REF!,2,FALSE)</f>
        <v>#REF!</v>
      </c>
      <c r="AG828" s="3" t="e">
        <f t="shared" si="411"/>
        <v>#REF!</v>
      </c>
      <c r="AH828" s="3">
        <f t="shared" si="412"/>
        <v>0</v>
      </c>
      <c r="AI828" s="3">
        <f t="shared" si="413"/>
        <v>0</v>
      </c>
      <c r="AJ828" s="3">
        <f t="shared" si="414"/>
        <v>0</v>
      </c>
      <c r="AL828" s="3">
        <f t="shared" si="415"/>
        <v>0</v>
      </c>
      <c r="AM828" s="3">
        <f t="shared" si="416"/>
        <v>0</v>
      </c>
      <c r="AN828" s="3">
        <f t="shared" si="417"/>
        <v>0</v>
      </c>
      <c r="AO828" s="3">
        <f t="shared" si="418"/>
        <v>0</v>
      </c>
      <c r="AP828" s="3">
        <f t="shared" si="419"/>
        <v>0</v>
      </c>
      <c r="AQ828" s="3">
        <f t="shared" si="420"/>
        <v>0</v>
      </c>
      <c r="AS828" s="3" t="e">
        <f t="shared" si="421"/>
        <v>#REF!</v>
      </c>
      <c r="AU828" s="3" t="e">
        <f t="shared" si="422"/>
        <v>#NAME?</v>
      </c>
      <c r="AW828" s="3">
        <f t="shared" si="423"/>
        <v>0</v>
      </c>
      <c r="AX828" s="3">
        <f t="shared" si="424"/>
        <v>0</v>
      </c>
      <c r="AY828" s="3">
        <f t="shared" si="425"/>
        <v>0</v>
      </c>
      <c r="AZ828" s="3">
        <f t="shared" si="426"/>
        <v>0</v>
      </c>
      <c r="BA828" s="3">
        <f t="shared" si="427"/>
        <v>0</v>
      </c>
      <c r="BB828" s="3">
        <f t="shared" si="428"/>
        <v>0</v>
      </c>
    </row>
    <row r="829" spans="2:54" x14ac:dyDescent="0.35">
      <c r="B829" s="14">
        <v>802</v>
      </c>
      <c r="C829" s="13"/>
      <c r="D829" s="13"/>
      <c r="E829" s="130"/>
      <c r="F829" s="130"/>
      <c r="G829" s="129" t="str">
        <f t="shared" si="396"/>
        <v/>
      </c>
      <c r="H829" s="128"/>
      <c r="I829" s="189"/>
      <c r="J829" s="128"/>
      <c r="K829" s="127"/>
      <c r="L829" s="127"/>
      <c r="M829" s="126"/>
      <c r="N829" s="7"/>
      <c r="O829" s="6"/>
      <c r="P829" s="6"/>
      <c r="Q829" s="125" t="str">
        <f t="shared" si="397"/>
        <v/>
      </c>
      <c r="R829" s="124" t="str">
        <f t="shared" si="398"/>
        <v/>
      </c>
      <c r="S829" s="123">
        <f t="shared" si="399"/>
        <v>0</v>
      </c>
      <c r="T829" s="122">
        <f t="shared" si="400"/>
        <v>0</v>
      </c>
      <c r="U829" s="123">
        <f t="shared" si="401"/>
        <v>0</v>
      </c>
      <c r="V829" s="122">
        <f t="shared" si="402"/>
        <v>0</v>
      </c>
      <c r="W829" s="123">
        <f t="shared" si="403"/>
        <v>0</v>
      </c>
      <c r="X829" s="122">
        <f t="shared" si="404"/>
        <v>0</v>
      </c>
      <c r="Y829" s="123">
        <f t="shared" si="405"/>
        <v>0</v>
      </c>
      <c r="Z829" s="122">
        <f t="shared" si="406"/>
        <v>0</v>
      </c>
      <c r="AA829" s="123">
        <f t="shared" si="407"/>
        <v>0</v>
      </c>
      <c r="AB829" s="122">
        <f t="shared" si="408"/>
        <v>0</v>
      </c>
      <c r="AD829" s="3" t="str">
        <f t="shared" si="409"/>
        <v>False</v>
      </c>
      <c r="AE829" s="3" t="str">
        <f t="shared" si="410"/>
        <v>true</v>
      </c>
      <c r="AF829" s="3" t="e">
        <f>VLOOKUP(C829,#REF!,2,FALSE)</f>
        <v>#REF!</v>
      </c>
      <c r="AG829" s="3" t="e">
        <f t="shared" si="411"/>
        <v>#REF!</v>
      </c>
      <c r="AH829" s="3">
        <f t="shared" si="412"/>
        <v>0</v>
      </c>
      <c r="AI829" s="3">
        <f t="shared" si="413"/>
        <v>0</v>
      </c>
      <c r="AJ829" s="3">
        <f t="shared" si="414"/>
        <v>0</v>
      </c>
      <c r="AL829" s="3">
        <f t="shared" si="415"/>
        <v>0</v>
      </c>
      <c r="AM829" s="3">
        <f t="shared" si="416"/>
        <v>0</v>
      </c>
      <c r="AN829" s="3">
        <f t="shared" si="417"/>
        <v>0</v>
      </c>
      <c r="AO829" s="3">
        <f t="shared" si="418"/>
        <v>0</v>
      </c>
      <c r="AP829" s="3">
        <f t="shared" si="419"/>
        <v>0</v>
      </c>
      <c r="AQ829" s="3">
        <f t="shared" si="420"/>
        <v>0</v>
      </c>
      <c r="AS829" s="3" t="e">
        <f t="shared" si="421"/>
        <v>#REF!</v>
      </c>
      <c r="AU829" s="3" t="e">
        <f t="shared" si="422"/>
        <v>#NAME?</v>
      </c>
      <c r="AW829" s="3">
        <f t="shared" si="423"/>
        <v>0</v>
      </c>
      <c r="AX829" s="3">
        <f t="shared" si="424"/>
        <v>0</v>
      </c>
      <c r="AY829" s="3">
        <f t="shared" si="425"/>
        <v>0</v>
      </c>
      <c r="AZ829" s="3">
        <f t="shared" si="426"/>
        <v>0</v>
      </c>
      <c r="BA829" s="3">
        <f t="shared" si="427"/>
        <v>0</v>
      </c>
      <c r="BB829" s="3">
        <f t="shared" si="428"/>
        <v>0</v>
      </c>
    </row>
    <row r="830" spans="2:54" x14ac:dyDescent="0.35">
      <c r="B830" s="14">
        <v>803</v>
      </c>
      <c r="C830" s="13"/>
      <c r="D830" s="13"/>
      <c r="E830" s="130"/>
      <c r="F830" s="130"/>
      <c r="G830" s="129" t="str">
        <f t="shared" si="396"/>
        <v/>
      </c>
      <c r="H830" s="128"/>
      <c r="I830" s="189"/>
      <c r="J830" s="128"/>
      <c r="K830" s="127"/>
      <c r="L830" s="127"/>
      <c r="M830" s="126"/>
      <c r="N830" s="7"/>
      <c r="O830" s="6"/>
      <c r="P830" s="6"/>
      <c r="Q830" s="125" t="str">
        <f t="shared" si="397"/>
        <v/>
      </c>
      <c r="R830" s="124" t="str">
        <f t="shared" si="398"/>
        <v/>
      </c>
      <c r="S830" s="123">
        <f t="shared" si="399"/>
        <v>0</v>
      </c>
      <c r="T830" s="122">
        <f t="shared" si="400"/>
        <v>0</v>
      </c>
      <c r="U830" s="123">
        <f t="shared" si="401"/>
        <v>0</v>
      </c>
      <c r="V830" s="122">
        <f t="shared" si="402"/>
        <v>0</v>
      </c>
      <c r="W830" s="123">
        <f t="shared" si="403"/>
        <v>0</v>
      </c>
      <c r="X830" s="122">
        <f t="shared" si="404"/>
        <v>0</v>
      </c>
      <c r="Y830" s="123">
        <f t="shared" si="405"/>
        <v>0</v>
      </c>
      <c r="Z830" s="122">
        <f t="shared" si="406"/>
        <v>0</v>
      </c>
      <c r="AA830" s="123">
        <f t="shared" si="407"/>
        <v>0</v>
      </c>
      <c r="AB830" s="122">
        <f t="shared" si="408"/>
        <v>0</v>
      </c>
      <c r="AD830" s="3" t="str">
        <f t="shared" si="409"/>
        <v>False</v>
      </c>
      <c r="AE830" s="3" t="str">
        <f t="shared" si="410"/>
        <v>true</v>
      </c>
      <c r="AF830" s="3" t="e">
        <f>VLOOKUP(C830,#REF!,2,FALSE)</f>
        <v>#REF!</v>
      </c>
      <c r="AG830" s="3" t="e">
        <f t="shared" si="411"/>
        <v>#REF!</v>
      </c>
      <c r="AH830" s="3">
        <f t="shared" si="412"/>
        <v>0</v>
      </c>
      <c r="AI830" s="3">
        <f t="shared" si="413"/>
        <v>0</v>
      </c>
      <c r="AJ830" s="3">
        <f t="shared" si="414"/>
        <v>0</v>
      </c>
      <c r="AL830" s="3">
        <f t="shared" si="415"/>
        <v>0</v>
      </c>
      <c r="AM830" s="3">
        <f t="shared" si="416"/>
        <v>0</v>
      </c>
      <c r="AN830" s="3">
        <f t="shared" si="417"/>
        <v>0</v>
      </c>
      <c r="AO830" s="3">
        <f t="shared" si="418"/>
        <v>0</v>
      </c>
      <c r="AP830" s="3">
        <f t="shared" si="419"/>
        <v>0</v>
      </c>
      <c r="AQ830" s="3">
        <f t="shared" si="420"/>
        <v>0</v>
      </c>
      <c r="AS830" s="3" t="e">
        <f t="shared" si="421"/>
        <v>#REF!</v>
      </c>
      <c r="AU830" s="3" t="e">
        <f t="shared" si="422"/>
        <v>#NAME?</v>
      </c>
      <c r="AW830" s="3">
        <f t="shared" si="423"/>
        <v>0</v>
      </c>
      <c r="AX830" s="3">
        <f t="shared" si="424"/>
        <v>0</v>
      </c>
      <c r="AY830" s="3">
        <f t="shared" si="425"/>
        <v>0</v>
      </c>
      <c r="AZ830" s="3">
        <f t="shared" si="426"/>
        <v>0</v>
      </c>
      <c r="BA830" s="3">
        <f t="shared" si="427"/>
        <v>0</v>
      </c>
      <c r="BB830" s="3">
        <f t="shared" si="428"/>
        <v>0</v>
      </c>
    </row>
    <row r="831" spans="2:54" x14ac:dyDescent="0.35">
      <c r="B831" s="14">
        <v>804</v>
      </c>
      <c r="C831" s="13"/>
      <c r="D831" s="13"/>
      <c r="E831" s="130"/>
      <c r="F831" s="130"/>
      <c r="G831" s="129" t="str">
        <f t="shared" si="396"/>
        <v/>
      </c>
      <c r="H831" s="128"/>
      <c r="I831" s="189"/>
      <c r="J831" s="128"/>
      <c r="K831" s="127"/>
      <c r="L831" s="127"/>
      <c r="M831" s="126"/>
      <c r="N831" s="7"/>
      <c r="O831" s="6"/>
      <c r="P831" s="6"/>
      <c r="Q831" s="125" t="str">
        <f t="shared" si="397"/>
        <v/>
      </c>
      <c r="R831" s="124" t="str">
        <f t="shared" si="398"/>
        <v/>
      </c>
      <c r="S831" s="123">
        <f t="shared" si="399"/>
        <v>0</v>
      </c>
      <c r="T831" s="122">
        <f t="shared" si="400"/>
        <v>0</v>
      </c>
      <c r="U831" s="123">
        <f t="shared" si="401"/>
        <v>0</v>
      </c>
      <c r="V831" s="122">
        <f t="shared" si="402"/>
        <v>0</v>
      </c>
      <c r="W831" s="123">
        <f t="shared" si="403"/>
        <v>0</v>
      </c>
      <c r="X831" s="122">
        <f t="shared" si="404"/>
        <v>0</v>
      </c>
      <c r="Y831" s="123">
        <f t="shared" si="405"/>
        <v>0</v>
      </c>
      <c r="Z831" s="122">
        <f t="shared" si="406"/>
        <v>0</v>
      </c>
      <c r="AA831" s="123">
        <f t="shared" si="407"/>
        <v>0</v>
      </c>
      <c r="AB831" s="122">
        <f t="shared" si="408"/>
        <v>0</v>
      </c>
      <c r="AD831" s="3" t="str">
        <f t="shared" si="409"/>
        <v>False</v>
      </c>
      <c r="AE831" s="3" t="str">
        <f t="shared" si="410"/>
        <v>true</v>
      </c>
      <c r="AF831" s="3" t="e">
        <f>VLOOKUP(C831,#REF!,2,FALSE)</f>
        <v>#REF!</v>
      </c>
      <c r="AG831" s="3" t="e">
        <f t="shared" si="411"/>
        <v>#REF!</v>
      </c>
      <c r="AH831" s="3">
        <f t="shared" si="412"/>
        <v>0</v>
      </c>
      <c r="AI831" s="3">
        <f t="shared" si="413"/>
        <v>0</v>
      </c>
      <c r="AJ831" s="3">
        <f t="shared" si="414"/>
        <v>0</v>
      </c>
      <c r="AL831" s="3">
        <f t="shared" si="415"/>
        <v>0</v>
      </c>
      <c r="AM831" s="3">
        <f t="shared" si="416"/>
        <v>0</v>
      </c>
      <c r="AN831" s="3">
        <f t="shared" si="417"/>
        <v>0</v>
      </c>
      <c r="AO831" s="3">
        <f t="shared" si="418"/>
        <v>0</v>
      </c>
      <c r="AP831" s="3">
        <f t="shared" si="419"/>
        <v>0</v>
      </c>
      <c r="AQ831" s="3">
        <f t="shared" si="420"/>
        <v>0</v>
      </c>
      <c r="AS831" s="3" t="e">
        <f t="shared" si="421"/>
        <v>#REF!</v>
      </c>
      <c r="AU831" s="3" t="e">
        <f t="shared" si="422"/>
        <v>#NAME?</v>
      </c>
      <c r="AW831" s="3">
        <f t="shared" si="423"/>
        <v>0</v>
      </c>
      <c r="AX831" s="3">
        <f t="shared" si="424"/>
        <v>0</v>
      </c>
      <c r="AY831" s="3">
        <f t="shared" si="425"/>
        <v>0</v>
      </c>
      <c r="AZ831" s="3">
        <f t="shared" si="426"/>
        <v>0</v>
      </c>
      <c r="BA831" s="3">
        <f t="shared" si="427"/>
        <v>0</v>
      </c>
      <c r="BB831" s="3">
        <f t="shared" si="428"/>
        <v>0</v>
      </c>
    </row>
    <row r="832" spans="2:54" x14ac:dyDescent="0.35">
      <c r="B832" s="14">
        <v>805</v>
      </c>
      <c r="C832" s="13"/>
      <c r="D832" s="13"/>
      <c r="E832" s="130"/>
      <c r="F832" s="130"/>
      <c r="G832" s="129" t="str">
        <f t="shared" si="396"/>
        <v/>
      </c>
      <c r="H832" s="128"/>
      <c r="I832" s="189"/>
      <c r="J832" s="128"/>
      <c r="K832" s="127"/>
      <c r="L832" s="127"/>
      <c r="M832" s="126"/>
      <c r="N832" s="7"/>
      <c r="O832" s="6"/>
      <c r="P832" s="6"/>
      <c r="Q832" s="125" t="str">
        <f t="shared" si="397"/>
        <v/>
      </c>
      <c r="R832" s="124" t="str">
        <f t="shared" si="398"/>
        <v/>
      </c>
      <c r="S832" s="123">
        <f t="shared" si="399"/>
        <v>0</v>
      </c>
      <c r="T832" s="122">
        <f t="shared" si="400"/>
        <v>0</v>
      </c>
      <c r="U832" s="123">
        <f t="shared" si="401"/>
        <v>0</v>
      </c>
      <c r="V832" s="122">
        <f t="shared" si="402"/>
        <v>0</v>
      </c>
      <c r="W832" s="123">
        <f t="shared" si="403"/>
        <v>0</v>
      </c>
      <c r="X832" s="122">
        <f t="shared" si="404"/>
        <v>0</v>
      </c>
      <c r="Y832" s="123">
        <f t="shared" si="405"/>
        <v>0</v>
      </c>
      <c r="Z832" s="122">
        <f t="shared" si="406"/>
        <v>0</v>
      </c>
      <c r="AA832" s="123">
        <f t="shared" si="407"/>
        <v>0</v>
      </c>
      <c r="AB832" s="122">
        <f t="shared" si="408"/>
        <v>0</v>
      </c>
      <c r="AD832" s="3" t="str">
        <f t="shared" si="409"/>
        <v>False</v>
      </c>
      <c r="AE832" s="3" t="str">
        <f t="shared" si="410"/>
        <v>true</v>
      </c>
      <c r="AF832" s="3" t="e">
        <f>VLOOKUP(C832,#REF!,2,FALSE)</f>
        <v>#REF!</v>
      </c>
      <c r="AG832" s="3" t="e">
        <f t="shared" si="411"/>
        <v>#REF!</v>
      </c>
      <c r="AH832" s="3">
        <f t="shared" si="412"/>
        <v>0</v>
      </c>
      <c r="AI832" s="3">
        <f t="shared" si="413"/>
        <v>0</v>
      </c>
      <c r="AJ832" s="3">
        <f t="shared" si="414"/>
        <v>0</v>
      </c>
      <c r="AL832" s="3">
        <f t="shared" si="415"/>
        <v>0</v>
      </c>
      <c r="AM832" s="3">
        <f t="shared" si="416"/>
        <v>0</v>
      </c>
      <c r="AN832" s="3">
        <f t="shared" si="417"/>
        <v>0</v>
      </c>
      <c r="AO832" s="3">
        <f t="shared" si="418"/>
        <v>0</v>
      </c>
      <c r="AP832" s="3">
        <f t="shared" si="419"/>
        <v>0</v>
      </c>
      <c r="AQ832" s="3">
        <f t="shared" si="420"/>
        <v>0</v>
      </c>
      <c r="AS832" s="3" t="e">
        <f t="shared" si="421"/>
        <v>#REF!</v>
      </c>
      <c r="AU832" s="3" t="e">
        <f t="shared" si="422"/>
        <v>#NAME?</v>
      </c>
      <c r="AW832" s="3">
        <f t="shared" si="423"/>
        <v>0</v>
      </c>
      <c r="AX832" s="3">
        <f t="shared" si="424"/>
        <v>0</v>
      </c>
      <c r="AY832" s="3">
        <f t="shared" si="425"/>
        <v>0</v>
      </c>
      <c r="AZ832" s="3">
        <f t="shared" si="426"/>
        <v>0</v>
      </c>
      <c r="BA832" s="3">
        <f t="shared" si="427"/>
        <v>0</v>
      </c>
      <c r="BB832" s="3">
        <f t="shared" si="428"/>
        <v>0</v>
      </c>
    </row>
    <row r="833" spans="2:54" x14ac:dyDescent="0.35">
      <c r="B833" s="14">
        <v>806</v>
      </c>
      <c r="C833" s="13"/>
      <c r="D833" s="13"/>
      <c r="E833" s="130"/>
      <c r="F833" s="130"/>
      <c r="G833" s="129" t="str">
        <f t="shared" si="396"/>
        <v/>
      </c>
      <c r="H833" s="128"/>
      <c r="I833" s="189"/>
      <c r="J833" s="128"/>
      <c r="K833" s="127"/>
      <c r="L833" s="127"/>
      <c r="M833" s="126"/>
      <c r="N833" s="7"/>
      <c r="O833" s="6"/>
      <c r="P833" s="6"/>
      <c r="Q833" s="125" t="str">
        <f t="shared" si="397"/>
        <v/>
      </c>
      <c r="R833" s="124" t="str">
        <f t="shared" si="398"/>
        <v/>
      </c>
      <c r="S833" s="123">
        <f t="shared" si="399"/>
        <v>0</v>
      </c>
      <c r="T833" s="122">
        <f t="shared" si="400"/>
        <v>0</v>
      </c>
      <c r="U833" s="123">
        <f t="shared" si="401"/>
        <v>0</v>
      </c>
      <c r="V833" s="122">
        <f t="shared" si="402"/>
        <v>0</v>
      </c>
      <c r="W833" s="123">
        <f t="shared" si="403"/>
        <v>0</v>
      </c>
      <c r="X833" s="122">
        <f t="shared" si="404"/>
        <v>0</v>
      </c>
      <c r="Y833" s="123">
        <f t="shared" si="405"/>
        <v>0</v>
      </c>
      <c r="Z833" s="122">
        <f t="shared" si="406"/>
        <v>0</v>
      </c>
      <c r="AA833" s="123">
        <f t="shared" si="407"/>
        <v>0</v>
      </c>
      <c r="AB833" s="122">
        <f t="shared" si="408"/>
        <v>0</v>
      </c>
      <c r="AD833" s="3" t="str">
        <f t="shared" si="409"/>
        <v>False</v>
      </c>
      <c r="AE833" s="3" t="str">
        <f t="shared" si="410"/>
        <v>true</v>
      </c>
      <c r="AF833" s="3" t="e">
        <f>VLOOKUP(C833,#REF!,2,FALSE)</f>
        <v>#REF!</v>
      </c>
      <c r="AG833" s="3" t="e">
        <f t="shared" si="411"/>
        <v>#REF!</v>
      </c>
      <c r="AH833" s="3">
        <f t="shared" si="412"/>
        <v>0</v>
      </c>
      <c r="AI833" s="3">
        <f t="shared" si="413"/>
        <v>0</v>
      </c>
      <c r="AJ833" s="3">
        <f t="shared" si="414"/>
        <v>0</v>
      </c>
      <c r="AL833" s="3">
        <f t="shared" si="415"/>
        <v>0</v>
      </c>
      <c r="AM833" s="3">
        <f t="shared" si="416"/>
        <v>0</v>
      </c>
      <c r="AN833" s="3">
        <f t="shared" si="417"/>
        <v>0</v>
      </c>
      <c r="AO833" s="3">
        <f t="shared" si="418"/>
        <v>0</v>
      </c>
      <c r="AP833" s="3">
        <f t="shared" si="419"/>
        <v>0</v>
      </c>
      <c r="AQ833" s="3">
        <f t="shared" si="420"/>
        <v>0</v>
      </c>
      <c r="AS833" s="3" t="e">
        <f t="shared" si="421"/>
        <v>#REF!</v>
      </c>
      <c r="AU833" s="3" t="e">
        <f t="shared" si="422"/>
        <v>#NAME?</v>
      </c>
      <c r="AW833" s="3">
        <f t="shared" si="423"/>
        <v>0</v>
      </c>
      <c r="AX833" s="3">
        <f t="shared" si="424"/>
        <v>0</v>
      </c>
      <c r="AY833" s="3">
        <f t="shared" si="425"/>
        <v>0</v>
      </c>
      <c r="AZ833" s="3">
        <f t="shared" si="426"/>
        <v>0</v>
      </c>
      <c r="BA833" s="3">
        <f t="shared" si="427"/>
        <v>0</v>
      </c>
      <c r="BB833" s="3">
        <f t="shared" si="428"/>
        <v>0</v>
      </c>
    </row>
    <row r="834" spans="2:54" x14ac:dyDescent="0.35">
      <c r="B834" s="14">
        <v>807</v>
      </c>
      <c r="C834" s="13"/>
      <c r="D834" s="13"/>
      <c r="E834" s="130"/>
      <c r="F834" s="130"/>
      <c r="G834" s="129" t="str">
        <f t="shared" si="396"/>
        <v/>
      </c>
      <c r="H834" s="128"/>
      <c r="I834" s="189"/>
      <c r="J834" s="128"/>
      <c r="K834" s="127"/>
      <c r="L834" s="127"/>
      <c r="M834" s="126"/>
      <c r="N834" s="7"/>
      <c r="O834" s="6"/>
      <c r="P834" s="6"/>
      <c r="Q834" s="125" t="str">
        <f t="shared" si="397"/>
        <v/>
      </c>
      <c r="R834" s="124" t="str">
        <f t="shared" si="398"/>
        <v/>
      </c>
      <c r="S834" s="123">
        <f t="shared" si="399"/>
        <v>0</v>
      </c>
      <c r="T834" s="122">
        <f t="shared" si="400"/>
        <v>0</v>
      </c>
      <c r="U834" s="123">
        <f t="shared" si="401"/>
        <v>0</v>
      </c>
      <c r="V834" s="122">
        <f t="shared" si="402"/>
        <v>0</v>
      </c>
      <c r="W834" s="123">
        <f t="shared" si="403"/>
        <v>0</v>
      </c>
      <c r="X834" s="122">
        <f t="shared" si="404"/>
        <v>0</v>
      </c>
      <c r="Y834" s="123">
        <f t="shared" si="405"/>
        <v>0</v>
      </c>
      <c r="Z834" s="122">
        <f t="shared" si="406"/>
        <v>0</v>
      </c>
      <c r="AA834" s="123">
        <f t="shared" si="407"/>
        <v>0</v>
      </c>
      <c r="AB834" s="122">
        <f t="shared" si="408"/>
        <v>0</v>
      </c>
      <c r="AD834" s="3" t="str">
        <f t="shared" si="409"/>
        <v>False</v>
      </c>
      <c r="AE834" s="3" t="str">
        <f t="shared" si="410"/>
        <v>true</v>
      </c>
      <c r="AF834" s="3" t="e">
        <f>VLOOKUP(C834,#REF!,2,FALSE)</f>
        <v>#REF!</v>
      </c>
      <c r="AG834" s="3" t="e">
        <f t="shared" si="411"/>
        <v>#REF!</v>
      </c>
      <c r="AH834" s="3">
        <f t="shared" si="412"/>
        <v>0</v>
      </c>
      <c r="AI834" s="3">
        <f t="shared" si="413"/>
        <v>0</v>
      </c>
      <c r="AJ834" s="3">
        <f t="shared" si="414"/>
        <v>0</v>
      </c>
      <c r="AL834" s="3">
        <f t="shared" si="415"/>
        <v>0</v>
      </c>
      <c r="AM834" s="3">
        <f t="shared" si="416"/>
        <v>0</v>
      </c>
      <c r="AN834" s="3">
        <f t="shared" si="417"/>
        <v>0</v>
      </c>
      <c r="AO834" s="3">
        <f t="shared" si="418"/>
        <v>0</v>
      </c>
      <c r="AP834" s="3">
        <f t="shared" si="419"/>
        <v>0</v>
      </c>
      <c r="AQ834" s="3">
        <f t="shared" si="420"/>
        <v>0</v>
      </c>
      <c r="AS834" s="3" t="e">
        <f t="shared" si="421"/>
        <v>#REF!</v>
      </c>
      <c r="AU834" s="3" t="e">
        <f t="shared" si="422"/>
        <v>#NAME?</v>
      </c>
      <c r="AW834" s="3">
        <f t="shared" si="423"/>
        <v>0</v>
      </c>
      <c r="AX834" s="3">
        <f t="shared" si="424"/>
        <v>0</v>
      </c>
      <c r="AY834" s="3">
        <f t="shared" si="425"/>
        <v>0</v>
      </c>
      <c r="AZ834" s="3">
        <f t="shared" si="426"/>
        <v>0</v>
      </c>
      <c r="BA834" s="3">
        <f t="shared" si="427"/>
        <v>0</v>
      </c>
      <c r="BB834" s="3">
        <f t="shared" si="428"/>
        <v>0</v>
      </c>
    </row>
    <row r="835" spans="2:54" x14ac:dyDescent="0.35">
      <c r="B835" s="14">
        <v>808</v>
      </c>
      <c r="C835" s="13"/>
      <c r="D835" s="13"/>
      <c r="E835" s="130"/>
      <c r="F835" s="130"/>
      <c r="G835" s="129" t="str">
        <f t="shared" si="396"/>
        <v/>
      </c>
      <c r="H835" s="128"/>
      <c r="I835" s="189"/>
      <c r="J835" s="128"/>
      <c r="K835" s="127"/>
      <c r="L835" s="127"/>
      <c r="M835" s="126"/>
      <c r="N835" s="7"/>
      <c r="O835" s="6"/>
      <c r="P835" s="6"/>
      <c r="Q835" s="125" t="str">
        <f t="shared" si="397"/>
        <v/>
      </c>
      <c r="R835" s="124" t="str">
        <f t="shared" si="398"/>
        <v/>
      </c>
      <c r="S835" s="123">
        <f t="shared" si="399"/>
        <v>0</v>
      </c>
      <c r="T835" s="122">
        <f t="shared" si="400"/>
        <v>0</v>
      </c>
      <c r="U835" s="123">
        <f t="shared" si="401"/>
        <v>0</v>
      </c>
      <c r="V835" s="122">
        <f t="shared" si="402"/>
        <v>0</v>
      </c>
      <c r="W835" s="123">
        <f t="shared" si="403"/>
        <v>0</v>
      </c>
      <c r="X835" s="122">
        <f t="shared" si="404"/>
        <v>0</v>
      </c>
      <c r="Y835" s="123">
        <f t="shared" si="405"/>
        <v>0</v>
      </c>
      <c r="Z835" s="122">
        <f t="shared" si="406"/>
        <v>0</v>
      </c>
      <c r="AA835" s="123">
        <f t="shared" si="407"/>
        <v>0</v>
      </c>
      <c r="AB835" s="122">
        <f t="shared" si="408"/>
        <v>0</v>
      </c>
      <c r="AD835" s="3" t="str">
        <f t="shared" si="409"/>
        <v>False</v>
      </c>
      <c r="AE835" s="3" t="str">
        <f t="shared" si="410"/>
        <v>true</v>
      </c>
      <c r="AF835" s="3" t="e">
        <f>VLOOKUP(C835,#REF!,2,FALSE)</f>
        <v>#REF!</v>
      </c>
      <c r="AG835" s="3" t="e">
        <f t="shared" si="411"/>
        <v>#REF!</v>
      </c>
      <c r="AH835" s="3">
        <f t="shared" si="412"/>
        <v>0</v>
      </c>
      <c r="AI835" s="3">
        <f t="shared" si="413"/>
        <v>0</v>
      </c>
      <c r="AJ835" s="3">
        <f t="shared" si="414"/>
        <v>0</v>
      </c>
      <c r="AL835" s="3">
        <f t="shared" si="415"/>
        <v>0</v>
      </c>
      <c r="AM835" s="3">
        <f t="shared" si="416"/>
        <v>0</v>
      </c>
      <c r="AN835" s="3">
        <f t="shared" si="417"/>
        <v>0</v>
      </c>
      <c r="AO835" s="3">
        <f t="shared" si="418"/>
        <v>0</v>
      </c>
      <c r="AP835" s="3">
        <f t="shared" si="419"/>
        <v>0</v>
      </c>
      <c r="AQ835" s="3">
        <f t="shared" si="420"/>
        <v>0</v>
      </c>
      <c r="AS835" s="3" t="e">
        <f t="shared" si="421"/>
        <v>#REF!</v>
      </c>
      <c r="AU835" s="3" t="e">
        <f t="shared" si="422"/>
        <v>#NAME?</v>
      </c>
      <c r="AW835" s="3">
        <f t="shared" si="423"/>
        <v>0</v>
      </c>
      <c r="AX835" s="3">
        <f t="shared" si="424"/>
        <v>0</v>
      </c>
      <c r="AY835" s="3">
        <f t="shared" si="425"/>
        <v>0</v>
      </c>
      <c r="AZ835" s="3">
        <f t="shared" si="426"/>
        <v>0</v>
      </c>
      <c r="BA835" s="3">
        <f t="shared" si="427"/>
        <v>0</v>
      </c>
      <c r="BB835" s="3">
        <f t="shared" si="428"/>
        <v>0</v>
      </c>
    </row>
    <row r="836" spans="2:54" x14ac:dyDescent="0.35">
      <c r="B836" s="14">
        <v>809</v>
      </c>
      <c r="C836" s="13"/>
      <c r="D836" s="13"/>
      <c r="E836" s="130"/>
      <c r="F836" s="130"/>
      <c r="G836" s="129" t="str">
        <f t="shared" si="396"/>
        <v/>
      </c>
      <c r="H836" s="128"/>
      <c r="I836" s="189"/>
      <c r="J836" s="128"/>
      <c r="K836" s="127"/>
      <c r="L836" s="127"/>
      <c r="M836" s="126"/>
      <c r="N836" s="7"/>
      <c r="O836" s="6"/>
      <c r="P836" s="6"/>
      <c r="Q836" s="125" t="str">
        <f t="shared" si="397"/>
        <v/>
      </c>
      <c r="R836" s="124" t="str">
        <f t="shared" si="398"/>
        <v/>
      </c>
      <c r="S836" s="123">
        <f t="shared" si="399"/>
        <v>0</v>
      </c>
      <c r="T836" s="122">
        <f t="shared" si="400"/>
        <v>0</v>
      </c>
      <c r="U836" s="123">
        <f t="shared" si="401"/>
        <v>0</v>
      </c>
      <c r="V836" s="122">
        <f t="shared" si="402"/>
        <v>0</v>
      </c>
      <c r="W836" s="123">
        <f t="shared" si="403"/>
        <v>0</v>
      </c>
      <c r="X836" s="122">
        <f t="shared" si="404"/>
        <v>0</v>
      </c>
      <c r="Y836" s="123">
        <f t="shared" si="405"/>
        <v>0</v>
      </c>
      <c r="Z836" s="122">
        <f t="shared" si="406"/>
        <v>0</v>
      </c>
      <c r="AA836" s="123">
        <f t="shared" si="407"/>
        <v>0</v>
      </c>
      <c r="AB836" s="122">
        <f t="shared" si="408"/>
        <v>0</v>
      </c>
      <c r="AD836" s="3" t="str">
        <f t="shared" si="409"/>
        <v>False</v>
      </c>
      <c r="AE836" s="3" t="str">
        <f t="shared" si="410"/>
        <v>true</v>
      </c>
      <c r="AF836" s="3" t="e">
        <f>VLOOKUP(C836,#REF!,2,FALSE)</f>
        <v>#REF!</v>
      </c>
      <c r="AG836" s="3" t="e">
        <f t="shared" si="411"/>
        <v>#REF!</v>
      </c>
      <c r="AH836" s="3">
        <f t="shared" si="412"/>
        <v>0</v>
      </c>
      <c r="AI836" s="3">
        <f t="shared" si="413"/>
        <v>0</v>
      </c>
      <c r="AJ836" s="3">
        <f t="shared" si="414"/>
        <v>0</v>
      </c>
      <c r="AL836" s="3">
        <f t="shared" si="415"/>
        <v>0</v>
      </c>
      <c r="AM836" s="3">
        <f t="shared" si="416"/>
        <v>0</v>
      </c>
      <c r="AN836" s="3">
        <f t="shared" si="417"/>
        <v>0</v>
      </c>
      <c r="AO836" s="3">
        <f t="shared" si="418"/>
        <v>0</v>
      </c>
      <c r="AP836" s="3">
        <f t="shared" si="419"/>
        <v>0</v>
      </c>
      <c r="AQ836" s="3">
        <f t="shared" si="420"/>
        <v>0</v>
      </c>
      <c r="AS836" s="3" t="e">
        <f t="shared" si="421"/>
        <v>#REF!</v>
      </c>
      <c r="AU836" s="3" t="e">
        <f t="shared" si="422"/>
        <v>#NAME?</v>
      </c>
      <c r="AW836" s="3">
        <f t="shared" si="423"/>
        <v>0</v>
      </c>
      <c r="AX836" s="3">
        <f t="shared" si="424"/>
        <v>0</v>
      </c>
      <c r="AY836" s="3">
        <f t="shared" si="425"/>
        <v>0</v>
      </c>
      <c r="AZ836" s="3">
        <f t="shared" si="426"/>
        <v>0</v>
      </c>
      <c r="BA836" s="3">
        <f t="shared" si="427"/>
        <v>0</v>
      </c>
      <c r="BB836" s="3">
        <f t="shared" si="428"/>
        <v>0</v>
      </c>
    </row>
    <row r="837" spans="2:54" x14ac:dyDescent="0.35">
      <c r="B837" s="14">
        <v>810</v>
      </c>
      <c r="C837" s="13"/>
      <c r="D837" s="13"/>
      <c r="E837" s="130"/>
      <c r="F837" s="130"/>
      <c r="G837" s="129" t="str">
        <f t="shared" si="396"/>
        <v/>
      </c>
      <c r="H837" s="128"/>
      <c r="I837" s="189"/>
      <c r="J837" s="128"/>
      <c r="K837" s="127"/>
      <c r="L837" s="127"/>
      <c r="M837" s="126"/>
      <c r="N837" s="7"/>
      <c r="O837" s="6"/>
      <c r="P837" s="6"/>
      <c r="Q837" s="125" t="str">
        <f t="shared" si="397"/>
        <v/>
      </c>
      <c r="R837" s="124" t="str">
        <f t="shared" si="398"/>
        <v/>
      </c>
      <c r="S837" s="123">
        <f t="shared" si="399"/>
        <v>0</v>
      </c>
      <c r="T837" s="122">
        <f t="shared" si="400"/>
        <v>0</v>
      </c>
      <c r="U837" s="123">
        <f t="shared" si="401"/>
        <v>0</v>
      </c>
      <c r="V837" s="122">
        <f t="shared" si="402"/>
        <v>0</v>
      </c>
      <c r="W837" s="123">
        <f t="shared" si="403"/>
        <v>0</v>
      </c>
      <c r="X837" s="122">
        <f t="shared" si="404"/>
        <v>0</v>
      </c>
      <c r="Y837" s="123">
        <f t="shared" si="405"/>
        <v>0</v>
      </c>
      <c r="Z837" s="122">
        <f t="shared" si="406"/>
        <v>0</v>
      </c>
      <c r="AA837" s="123">
        <f t="shared" si="407"/>
        <v>0</v>
      </c>
      <c r="AB837" s="122">
        <f t="shared" si="408"/>
        <v>0</v>
      </c>
      <c r="AD837" s="3" t="str">
        <f t="shared" si="409"/>
        <v>False</v>
      </c>
      <c r="AE837" s="3" t="str">
        <f t="shared" si="410"/>
        <v>true</v>
      </c>
      <c r="AF837" s="3" t="e">
        <f>VLOOKUP(C837,#REF!,2,FALSE)</f>
        <v>#REF!</v>
      </c>
      <c r="AG837" s="3" t="e">
        <f t="shared" si="411"/>
        <v>#REF!</v>
      </c>
      <c r="AH837" s="3">
        <f t="shared" si="412"/>
        <v>0</v>
      </c>
      <c r="AI837" s="3">
        <f t="shared" si="413"/>
        <v>0</v>
      </c>
      <c r="AJ837" s="3">
        <f t="shared" si="414"/>
        <v>0</v>
      </c>
      <c r="AL837" s="3">
        <f t="shared" si="415"/>
        <v>0</v>
      </c>
      <c r="AM837" s="3">
        <f t="shared" si="416"/>
        <v>0</v>
      </c>
      <c r="AN837" s="3">
        <f t="shared" si="417"/>
        <v>0</v>
      </c>
      <c r="AO837" s="3">
        <f t="shared" si="418"/>
        <v>0</v>
      </c>
      <c r="AP837" s="3">
        <f t="shared" si="419"/>
        <v>0</v>
      </c>
      <c r="AQ837" s="3">
        <f t="shared" si="420"/>
        <v>0</v>
      </c>
      <c r="AS837" s="3" t="e">
        <f t="shared" si="421"/>
        <v>#REF!</v>
      </c>
      <c r="AU837" s="3" t="e">
        <f t="shared" si="422"/>
        <v>#NAME?</v>
      </c>
      <c r="AW837" s="3">
        <f t="shared" si="423"/>
        <v>0</v>
      </c>
      <c r="AX837" s="3">
        <f t="shared" si="424"/>
        <v>0</v>
      </c>
      <c r="AY837" s="3">
        <f t="shared" si="425"/>
        <v>0</v>
      </c>
      <c r="AZ837" s="3">
        <f t="shared" si="426"/>
        <v>0</v>
      </c>
      <c r="BA837" s="3">
        <f t="shared" si="427"/>
        <v>0</v>
      </c>
      <c r="BB837" s="3">
        <f t="shared" si="428"/>
        <v>0</v>
      </c>
    </row>
    <row r="838" spans="2:54" x14ac:dyDescent="0.35">
      <c r="B838" s="14">
        <v>811</v>
      </c>
      <c r="C838" s="13"/>
      <c r="D838" s="13"/>
      <c r="E838" s="130"/>
      <c r="F838" s="130"/>
      <c r="G838" s="129" t="str">
        <f t="shared" si="396"/>
        <v/>
      </c>
      <c r="H838" s="128"/>
      <c r="I838" s="189"/>
      <c r="J838" s="128"/>
      <c r="K838" s="127"/>
      <c r="L838" s="127"/>
      <c r="M838" s="126"/>
      <c r="N838" s="7"/>
      <c r="O838" s="6"/>
      <c r="P838" s="6"/>
      <c r="Q838" s="125" t="str">
        <f t="shared" si="397"/>
        <v/>
      </c>
      <c r="R838" s="124" t="str">
        <f t="shared" si="398"/>
        <v/>
      </c>
      <c r="S838" s="123">
        <f t="shared" si="399"/>
        <v>0</v>
      </c>
      <c r="T838" s="122">
        <f t="shared" si="400"/>
        <v>0</v>
      </c>
      <c r="U838" s="123">
        <f t="shared" si="401"/>
        <v>0</v>
      </c>
      <c r="V838" s="122">
        <f t="shared" si="402"/>
        <v>0</v>
      </c>
      <c r="W838" s="123">
        <f t="shared" si="403"/>
        <v>0</v>
      </c>
      <c r="X838" s="122">
        <f t="shared" si="404"/>
        <v>0</v>
      </c>
      <c r="Y838" s="123">
        <f t="shared" si="405"/>
        <v>0</v>
      </c>
      <c r="Z838" s="122">
        <f t="shared" si="406"/>
        <v>0</v>
      </c>
      <c r="AA838" s="123">
        <f t="shared" si="407"/>
        <v>0</v>
      </c>
      <c r="AB838" s="122">
        <f t="shared" si="408"/>
        <v>0</v>
      </c>
      <c r="AD838" s="3" t="str">
        <f t="shared" si="409"/>
        <v>False</v>
      </c>
      <c r="AE838" s="3" t="str">
        <f t="shared" si="410"/>
        <v>true</v>
      </c>
      <c r="AF838" s="3" t="e">
        <f>VLOOKUP(C838,#REF!,2,FALSE)</f>
        <v>#REF!</v>
      </c>
      <c r="AG838" s="3" t="e">
        <f t="shared" si="411"/>
        <v>#REF!</v>
      </c>
      <c r="AH838" s="3">
        <f t="shared" si="412"/>
        <v>0</v>
      </c>
      <c r="AI838" s="3">
        <f t="shared" si="413"/>
        <v>0</v>
      </c>
      <c r="AJ838" s="3">
        <f t="shared" si="414"/>
        <v>0</v>
      </c>
      <c r="AL838" s="3">
        <f t="shared" si="415"/>
        <v>0</v>
      </c>
      <c r="AM838" s="3">
        <f t="shared" si="416"/>
        <v>0</v>
      </c>
      <c r="AN838" s="3">
        <f t="shared" si="417"/>
        <v>0</v>
      </c>
      <c r="AO838" s="3">
        <f t="shared" si="418"/>
        <v>0</v>
      </c>
      <c r="AP838" s="3">
        <f t="shared" si="419"/>
        <v>0</v>
      </c>
      <c r="AQ838" s="3">
        <f t="shared" si="420"/>
        <v>0</v>
      </c>
      <c r="AS838" s="3" t="e">
        <f t="shared" si="421"/>
        <v>#REF!</v>
      </c>
      <c r="AU838" s="3" t="e">
        <f t="shared" si="422"/>
        <v>#NAME?</v>
      </c>
      <c r="AW838" s="3">
        <f t="shared" si="423"/>
        <v>0</v>
      </c>
      <c r="AX838" s="3">
        <f t="shared" si="424"/>
        <v>0</v>
      </c>
      <c r="AY838" s="3">
        <f t="shared" si="425"/>
        <v>0</v>
      </c>
      <c r="AZ838" s="3">
        <f t="shared" si="426"/>
        <v>0</v>
      </c>
      <c r="BA838" s="3">
        <f t="shared" si="427"/>
        <v>0</v>
      </c>
      <c r="BB838" s="3">
        <f t="shared" si="428"/>
        <v>0</v>
      </c>
    </row>
    <row r="839" spans="2:54" x14ac:dyDescent="0.35">
      <c r="B839" s="14">
        <v>812</v>
      </c>
      <c r="C839" s="13"/>
      <c r="D839" s="13"/>
      <c r="E839" s="130"/>
      <c r="F839" s="130"/>
      <c r="G839" s="129" t="str">
        <f t="shared" si="396"/>
        <v/>
      </c>
      <c r="H839" s="128"/>
      <c r="I839" s="189"/>
      <c r="J839" s="128"/>
      <c r="K839" s="127"/>
      <c r="L839" s="127"/>
      <c r="M839" s="126"/>
      <c r="N839" s="7"/>
      <c r="O839" s="6"/>
      <c r="P839" s="6"/>
      <c r="Q839" s="125" t="str">
        <f t="shared" si="397"/>
        <v/>
      </c>
      <c r="R839" s="124" t="str">
        <f t="shared" si="398"/>
        <v/>
      </c>
      <c r="S839" s="123">
        <f t="shared" si="399"/>
        <v>0</v>
      </c>
      <c r="T839" s="122">
        <f t="shared" si="400"/>
        <v>0</v>
      </c>
      <c r="U839" s="123">
        <f t="shared" si="401"/>
        <v>0</v>
      </c>
      <c r="V839" s="122">
        <f t="shared" si="402"/>
        <v>0</v>
      </c>
      <c r="W839" s="123">
        <f t="shared" si="403"/>
        <v>0</v>
      </c>
      <c r="X839" s="122">
        <f t="shared" si="404"/>
        <v>0</v>
      </c>
      <c r="Y839" s="123">
        <f t="shared" si="405"/>
        <v>0</v>
      </c>
      <c r="Z839" s="122">
        <f t="shared" si="406"/>
        <v>0</v>
      </c>
      <c r="AA839" s="123">
        <f t="shared" si="407"/>
        <v>0</v>
      </c>
      <c r="AB839" s="122">
        <f t="shared" si="408"/>
        <v>0</v>
      </c>
      <c r="AD839" s="3" t="str">
        <f t="shared" si="409"/>
        <v>False</v>
      </c>
      <c r="AE839" s="3" t="str">
        <f t="shared" si="410"/>
        <v>true</v>
      </c>
      <c r="AF839" s="3" t="e">
        <f>VLOOKUP(C839,#REF!,2,FALSE)</f>
        <v>#REF!</v>
      </c>
      <c r="AG839" s="3" t="e">
        <f t="shared" si="411"/>
        <v>#REF!</v>
      </c>
      <c r="AH839" s="3">
        <f t="shared" si="412"/>
        <v>0</v>
      </c>
      <c r="AI839" s="3">
        <f t="shared" si="413"/>
        <v>0</v>
      </c>
      <c r="AJ839" s="3">
        <f t="shared" si="414"/>
        <v>0</v>
      </c>
      <c r="AL839" s="3">
        <f t="shared" si="415"/>
        <v>0</v>
      </c>
      <c r="AM839" s="3">
        <f t="shared" si="416"/>
        <v>0</v>
      </c>
      <c r="AN839" s="3">
        <f t="shared" si="417"/>
        <v>0</v>
      </c>
      <c r="AO839" s="3">
        <f t="shared" si="418"/>
        <v>0</v>
      </c>
      <c r="AP839" s="3">
        <f t="shared" si="419"/>
        <v>0</v>
      </c>
      <c r="AQ839" s="3">
        <f t="shared" si="420"/>
        <v>0</v>
      </c>
      <c r="AS839" s="3" t="e">
        <f t="shared" si="421"/>
        <v>#REF!</v>
      </c>
      <c r="AU839" s="3" t="e">
        <f t="shared" si="422"/>
        <v>#NAME?</v>
      </c>
      <c r="AW839" s="3">
        <f t="shared" si="423"/>
        <v>0</v>
      </c>
      <c r="AX839" s="3">
        <f t="shared" si="424"/>
        <v>0</v>
      </c>
      <c r="AY839" s="3">
        <f t="shared" si="425"/>
        <v>0</v>
      </c>
      <c r="AZ839" s="3">
        <f t="shared" si="426"/>
        <v>0</v>
      </c>
      <c r="BA839" s="3">
        <f t="shared" si="427"/>
        <v>0</v>
      </c>
      <c r="BB839" s="3">
        <f t="shared" si="428"/>
        <v>0</v>
      </c>
    </row>
    <row r="840" spans="2:54" x14ac:dyDescent="0.35">
      <c r="B840" s="14">
        <v>813</v>
      </c>
      <c r="C840" s="13"/>
      <c r="D840" s="13"/>
      <c r="E840" s="130"/>
      <c r="F840" s="130"/>
      <c r="G840" s="129" t="str">
        <f t="shared" si="396"/>
        <v/>
      </c>
      <c r="H840" s="128"/>
      <c r="I840" s="189"/>
      <c r="J840" s="128"/>
      <c r="K840" s="127"/>
      <c r="L840" s="127"/>
      <c r="M840" s="126"/>
      <c r="N840" s="7"/>
      <c r="O840" s="6"/>
      <c r="P840" s="6"/>
      <c r="Q840" s="125" t="str">
        <f t="shared" si="397"/>
        <v/>
      </c>
      <c r="R840" s="124" t="str">
        <f t="shared" si="398"/>
        <v/>
      </c>
      <c r="S840" s="123">
        <f t="shared" si="399"/>
        <v>0</v>
      </c>
      <c r="T840" s="122">
        <f t="shared" si="400"/>
        <v>0</v>
      </c>
      <c r="U840" s="123">
        <f t="shared" si="401"/>
        <v>0</v>
      </c>
      <c r="V840" s="122">
        <f t="shared" si="402"/>
        <v>0</v>
      </c>
      <c r="W840" s="123">
        <f t="shared" si="403"/>
        <v>0</v>
      </c>
      <c r="X840" s="122">
        <f t="shared" si="404"/>
        <v>0</v>
      </c>
      <c r="Y840" s="123">
        <f t="shared" si="405"/>
        <v>0</v>
      </c>
      <c r="Z840" s="122">
        <f t="shared" si="406"/>
        <v>0</v>
      </c>
      <c r="AA840" s="123">
        <f t="shared" si="407"/>
        <v>0</v>
      </c>
      <c r="AB840" s="122">
        <f t="shared" si="408"/>
        <v>0</v>
      </c>
      <c r="AD840" s="3" t="str">
        <f t="shared" si="409"/>
        <v>False</v>
      </c>
      <c r="AE840" s="3" t="str">
        <f t="shared" si="410"/>
        <v>true</v>
      </c>
      <c r="AF840" s="3" t="e">
        <f>VLOOKUP(C840,#REF!,2,FALSE)</f>
        <v>#REF!</v>
      </c>
      <c r="AG840" s="3" t="e">
        <f t="shared" si="411"/>
        <v>#REF!</v>
      </c>
      <c r="AH840" s="3">
        <f t="shared" si="412"/>
        <v>0</v>
      </c>
      <c r="AI840" s="3">
        <f t="shared" si="413"/>
        <v>0</v>
      </c>
      <c r="AJ840" s="3">
        <f t="shared" si="414"/>
        <v>0</v>
      </c>
      <c r="AL840" s="3">
        <f t="shared" si="415"/>
        <v>0</v>
      </c>
      <c r="AM840" s="3">
        <f t="shared" si="416"/>
        <v>0</v>
      </c>
      <c r="AN840" s="3">
        <f t="shared" si="417"/>
        <v>0</v>
      </c>
      <c r="AO840" s="3">
        <f t="shared" si="418"/>
        <v>0</v>
      </c>
      <c r="AP840" s="3">
        <f t="shared" si="419"/>
        <v>0</v>
      </c>
      <c r="AQ840" s="3">
        <f t="shared" si="420"/>
        <v>0</v>
      </c>
      <c r="AS840" s="3" t="e">
        <f t="shared" si="421"/>
        <v>#REF!</v>
      </c>
      <c r="AU840" s="3" t="e">
        <f t="shared" si="422"/>
        <v>#NAME?</v>
      </c>
      <c r="AW840" s="3">
        <f t="shared" si="423"/>
        <v>0</v>
      </c>
      <c r="AX840" s="3">
        <f t="shared" si="424"/>
        <v>0</v>
      </c>
      <c r="AY840" s="3">
        <f t="shared" si="425"/>
        <v>0</v>
      </c>
      <c r="AZ840" s="3">
        <f t="shared" si="426"/>
        <v>0</v>
      </c>
      <c r="BA840" s="3">
        <f t="shared" si="427"/>
        <v>0</v>
      </c>
      <c r="BB840" s="3">
        <f t="shared" si="428"/>
        <v>0</v>
      </c>
    </row>
    <row r="841" spans="2:54" x14ac:dyDescent="0.35">
      <c r="B841" s="14">
        <v>814</v>
      </c>
      <c r="C841" s="13"/>
      <c r="D841" s="13"/>
      <c r="E841" s="130"/>
      <c r="F841" s="130"/>
      <c r="G841" s="129" t="str">
        <f t="shared" si="396"/>
        <v/>
      </c>
      <c r="H841" s="128"/>
      <c r="I841" s="189"/>
      <c r="J841" s="128"/>
      <c r="K841" s="127"/>
      <c r="L841" s="127"/>
      <c r="M841" s="126"/>
      <c r="N841" s="7"/>
      <c r="O841" s="6"/>
      <c r="P841" s="6"/>
      <c r="Q841" s="125" t="str">
        <f t="shared" si="397"/>
        <v/>
      </c>
      <c r="R841" s="124" t="str">
        <f t="shared" si="398"/>
        <v/>
      </c>
      <c r="S841" s="123">
        <f t="shared" si="399"/>
        <v>0</v>
      </c>
      <c r="T841" s="122">
        <f t="shared" si="400"/>
        <v>0</v>
      </c>
      <c r="U841" s="123">
        <f t="shared" si="401"/>
        <v>0</v>
      </c>
      <c r="V841" s="122">
        <f t="shared" si="402"/>
        <v>0</v>
      </c>
      <c r="W841" s="123">
        <f t="shared" si="403"/>
        <v>0</v>
      </c>
      <c r="X841" s="122">
        <f t="shared" si="404"/>
        <v>0</v>
      </c>
      <c r="Y841" s="123">
        <f t="shared" si="405"/>
        <v>0</v>
      </c>
      <c r="Z841" s="122">
        <f t="shared" si="406"/>
        <v>0</v>
      </c>
      <c r="AA841" s="123">
        <f t="shared" si="407"/>
        <v>0</v>
      </c>
      <c r="AB841" s="122">
        <f t="shared" si="408"/>
        <v>0</v>
      </c>
      <c r="AD841" s="3" t="str">
        <f t="shared" si="409"/>
        <v>False</v>
      </c>
      <c r="AE841" s="3" t="str">
        <f t="shared" si="410"/>
        <v>true</v>
      </c>
      <c r="AF841" s="3" t="e">
        <f>VLOOKUP(C841,#REF!,2,FALSE)</f>
        <v>#REF!</v>
      </c>
      <c r="AG841" s="3" t="e">
        <f t="shared" si="411"/>
        <v>#REF!</v>
      </c>
      <c r="AH841" s="3">
        <f t="shared" si="412"/>
        <v>0</v>
      </c>
      <c r="AI841" s="3">
        <f t="shared" si="413"/>
        <v>0</v>
      </c>
      <c r="AJ841" s="3">
        <f t="shared" si="414"/>
        <v>0</v>
      </c>
      <c r="AL841" s="3">
        <f t="shared" si="415"/>
        <v>0</v>
      </c>
      <c r="AM841" s="3">
        <f t="shared" si="416"/>
        <v>0</v>
      </c>
      <c r="AN841" s="3">
        <f t="shared" si="417"/>
        <v>0</v>
      </c>
      <c r="AO841" s="3">
        <f t="shared" si="418"/>
        <v>0</v>
      </c>
      <c r="AP841" s="3">
        <f t="shared" si="419"/>
        <v>0</v>
      </c>
      <c r="AQ841" s="3">
        <f t="shared" si="420"/>
        <v>0</v>
      </c>
      <c r="AS841" s="3" t="e">
        <f t="shared" si="421"/>
        <v>#REF!</v>
      </c>
      <c r="AU841" s="3" t="e">
        <f t="shared" si="422"/>
        <v>#NAME?</v>
      </c>
      <c r="AW841" s="3">
        <f t="shared" si="423"/>
        <v>0</v>
      </c>
      <c r="AX841" s="3">
        <f t="shared" si="424"/>
        <v>0</v>
      </c>
      <c r="AY841" s="3">
        <f t="shared" si="425"/>
        <v>0</v>
      </c>
      <c r="AZ841" s="3">
        <f t="shared" si="426"/>
        <v>0</v>
      </c>
      <c r="BA841" s="3">
        <f t="shared" si="427"/>
        <v>0</v>
      </c>
      <c r="BB841" s="3">
        <f t="shared" si="428"/>
        <v>0</v>
      </c>
    </row>
    <row r="842" spans="2:54" x14ac:dyDescent="0.35">
      <c r="B842" s="14">
        <v>815</v>
      </c>
      <c r="C842" s="13"/>
      <c r="D842" s="13"/>
      <c r="E842" s="130"/>
      <c r="F842" s="130"/>
      <c r="G842" s="129" t="str">
        <f t="shared" si="396"/>
        <v/>
      </c>
      <c r="H842" s="128"/>
      <c r="I842" s="189"/>
      <c r="J842" s="128"/>
      <c r="K842" s="127"/>
      <c r="L842" s="127"/>
      <c r="M842" s="126"/>
      <c r="N842" s="7"/>
      <c r="O842" s="6"/>
      <c r="P842" s="6"/>
      <c r="Q842" s="125" t="str">
        <f t="shared" si="397"/>
        <v/>
      </c>
      <c r="R842" s="124" t="str">
        <f t="shared" si="398"/>
        <v/>
      </c>
      <c r="S842" s="123">
        <f t="shared" si="399"/>
        <v>0</v>
      </c>
      <c r="T842" s="122">
        <f t="shared" si="400"/>
        <v>0</v>
      </c>
      <c r="U842" s="123">
        <f t="shared" si="401"/>
        <v>0</v>
      </c>
      <c r="V842" s="122">
        <f t="shared" si="402"/>
        <v>0</v>
      </c>
      <c r="W842" s="123">
        <f t="shared" si="403"/>
        <v>0</v>
      </c>
      <c r="X842" s="122">
        <f t="shared" si="404"/>
        <v>0</v>
      </c>
      <c r="Y842" s="123">
        <f t="shared" si="405"/>
        <v>0</v>
      </c>
      <c r="Z842" s="122">
        <f t="shared" si="406"/>
        <v>0</v>
      </c>
      <c r="AA842" s="123">
        <f t="shared" si="407"/>
        <v>0</v>
      </c>
      <c r="AB842" s="122">
        <f t="shared" si="408"/>
        <v>0</v>
      </c>
      <c r="AD842" s="3" t="str">
        <f t="shared" si="409"/>
        <v>False</v>
      </c>
      <c r="AE842" s="3" t="str">
        <f t="shared" si="410"/>
        <v>true</v>
      </c>
      <c r="AF842" s="3" t="e">
        <f>VLOOKUP(C842,#REF!,2,FALSE)</f>
        <v>#REF!</v>
      </c>
      <c r="AG842" s="3" t="e">
        <f t="shared" si="411"/>
        <v>#REF!</v>
      </c>
      <c r="AH842" s="3">
        <f t="shared" si="412"/>
        <v>0</v>
      </c>
      <c r="AI842" s="3">
        <f t="shared" si="413"/>
        <v>0</v>
      </c>
      <c r="AJ842" s="3">
        <f t="shared" si="414"/>
        <v>0</v>
      </c>
      <c r="AL842" s="3">
        <f t="shared" si="415"/>
        <v>0</v>
      </c>
      <c r="AM842" s="3">
        <f t="shared" si="416"/>
        <v>0</v>
      </c>
      <c r="AN842" s="3">
        <f t="shared" si="417"/>
        <v>0</v>
      </c>
      <c r="AO842" s="3">
        <f t="shared" si="418"/>
        <v>0</v>
      </c>
      <c r="AP842" s="3">
        <f t="shared" si="419"/>
        <v>0</v>
      </c>
      <c r="AQ842" s="3">
        <f t="shared" si="420"/>
        <v>0</v>
      </c>
      <c r="AS842" s="3" t="e">
        <f t="shared" si="421"/>
        <v>#REF!</v>
      </c>
      <c r="AU842" s="3" t="e">
        <f t="shared" si="422"/>
        <v>#NAME?</v>
      </c>
      <c r="AW842" s="3">
        <f t="shared" si="423"/>
        <v>0</v>
      </c>
      <c r="AX842" s="3">
        <f t="shared" si="424"/>
        <v>0</v>
      </c>
      <c r="AY842" s="3">
        <f t="shared" si="425"/>
        <v>0</v>
      </c>
      <c r="AZ842" s="3">
        <f t="shared" si="426"/>
        <v>0</v>
      </c>
      <c r="BA842" s="3">
        <f t="shared" si="427"/>
        <v>0</v>
      </c>
      <c r="BB842" s="3">
        <f t="shared" si="428"/>
        <v>0</v>
      </c>
    </row>
    <row r="843" spans="2:54" x14ac:dyDescent="0.35">
      <c r="B843" s="14">
        <v>816</v>
      </c>
      <c r="C843" s="13"/>
      <c r="D843" s="13"/>
      <c r="E843" s="130"/>
      <c r="F843" s="130"/>
      <c r="G843" s="129" t="str">
        <f t="shared" si="396"/>
        <v/>
      </c>
      <c r="H843" s="128"/>
      <c r="I843" s="189"/>
      <c r="J843" s="128"/>
      <c r="K843" s="127"/>
      <c r="L843" s="127"/>
      <c r="M843" s="126"/>
      <c r="N843" s="7"/>
      <c r="O843" s="6"/>
      <c r="P843" s="6"/>
      <c r="Q843" s="125" t="str">
        <f t="shared" si="397"/>
        <v/>
      </c>
      <c r="R843" s="124" t="str">
        <f t="shared" si="398"/>
        <v/>
      </c>
      <c r="S843" s="123">
        <f t="shared" si="399"/>
        <v>0</v>
      </c>
      <c r="T843" s="122">
        <f t="shared" si="400"/>
        <v>0</v>
      </c>
      <c r="U843" s="123">
        <f t="shared" si="401"/>
        <v>0</v>
      </c>
      <c r="V843" s="122">
        <f t="shared" si="402"/>
        <v>0</v>
      </c>
      <c r="W843" s="123">
        <f t="shared" si="403"/>
        <v>0</v>
      </c>
      <c r="X843" s="122">
        <f t="shared" si="404"/>
        <v>0</v>
      </c>
      <c r="Y843" s="123">
        <f t="shared" si="405"/>
        <v>0</v>
      </c>
      <c r="Z843" s="122">
        <f t="shared" si="406"/>
        <v>0</v>
      </c>
      <c r="AA843" s="123">
        <f t="shared" si="407"/>
        <v>0</v>
      </c>
      <c r="AB843" s="122">
        <f t="shared" si="408"/>
        <v>0</v>
      </c>
      <c r="AD843" s="3" t="str">
        <f t="shared" si="409"/>
        <v>False</v>
      </c>
      <c r="AE843" s="3" t="str">
        <f t="shared" si="410"/>
        <v>true</v>
      </c>
      <c r="AF843" s="3" t="e">
        <f>VLOOKUP(C843,#REF!,2,FALSE)</f>
        <v>#REF!</v>
      </c>
      <c r="AG843" s="3" t="e">
        <f t="shared" si="411"/>
        <v>#REF!</v>
      </c>
      <c r="AH843" s="3">
        <f t="shared" si="412"/>
        <v>0</v>
      </c>
      <c r="AI843" s="3">
        <f t="shared" si="413"/>
        <v>0</v>
      </c>
      <c r="AJ843" s="3">
        <f t="shared" si="414"/>
        <v>0</v>
      </c>
      <c r="AL843" s="3">
        <f t="shared" si="415"/>
        <v>0</v>
      </c>
      <c r="AM843" s="3">
        <f t="shared" si="416"/>
        <v>0</v>
      </c>
      <c r="AN843" s="3">
        <f t="shared" si="417"/>
        <v>0</v>
      </c>
      <c r="AO843" s="3">
        <f t="shared" si="418"/>
        <v>0</v>
      </c>
      <c r="AP843" s="3">
        <f t="shared" si="419"/>
        <v>0</v>
      </c>
      <c r="AQ843" s="3">
        <f t="shared" si="420"/>
        <v>0</v>
      </c>
      <c r="AS843" s="3" t="e">
        <f t="shared" si="421"/>
        <v>#REF!</v>
      </c>
      <c r="AU843" s="3" t="e">
        <f t="shared" si="422"/>
        <v>#NAME?</v>
      </c>
      <c r="AW843" s="3">
        <f t="shared" si="423"/>
        <v>0</v>
      </c>
      <c r="AX843" s="3">
        <f t="shared" si="424"/>
        <v>0</v>
      </c>
      <c r="AY843" s="3">
        <f t="shared" si="425"/>
        <v>0</v>
      </c>
      <c r="AZ843" s="3">
        <f t="shared" si="426"/>
        <v>0</v>
      </c>
      <c r="BA843" s="3">
        <f t="shared" si="427"/>
        <v>0</v>
      </c>
      <c r="BB843" s="3">
        <f t="shared" si="428"/>
        <v>0</v>
      </c>
    </row>
    <row r="844" spans="2:54" x14ac:dyDescent="0.35">
      <c r="B844" s="14">
        <v>817</v>
      </c>
      <c r="C844" s="13"/>
      <c r="D844" s="13"/>
      <c r="E844" s="130"/>
      <c r="F844" s="130"/>
      <c r="G844" s="129" t="str">
        <f t="shared" si="396"/>
        <v/>
      </c>
      <c r="H844" s="128"/>
      <c r="I844" s="189"/>
      <c r="J844" s="128"/>
      <c r="K844" s="127"/>
      <c r="L844" s="127"/>
      <c r="M844" s="126"/>
      <c r="N844" s="7"/>
      <c r="O844" s="6"/>
      <c r="P844" s="6"/>
      <c r="Q844" s="125" t="str">
        <f t="shared" si="397"/>
        <v/>
      </c>
      <c r="R844" s="124" t="str">
        <f t="shared" si="398"/>
        <v/>
      </c>
      <c r="S844" s="123">
        <f t="shared" si="399"/>
        <v>0</v>
      </c>
      <c r="T844" s="122">
        <f t="shared" si="400"/>
        <v>0</v>
      </c>
      <c r="U844" s="123">
        <f t="shared" si="401"/>
        <v>0</v>
      </c>
      <c r="V844" s="122">
        <f t="shared" si="402"/>
        <v>0</v>
      </c>
      <c r="W844" s="123">
        <f t="shared" si="403"/>
        <v>0</v>
      </c>
      <c r="X844" s="122">
        <f t="shared" si="404"/>
        <v>0</v>
      </c>
      <c r="Y844" s="123">
        <f t="shared" si="405"/>
        <v>0</v>
      </c>
      <c r="Z844" s="122">
        <f t="shared" si="406"/>
        <v>0</v>
      </c>
      <c r="AA844" s="123">
        <f t="shared" si="407"/>
        <v>0</v>
      </c>
      <c r="AB844" s="122">
        <f t="shared" si="408"/>
        <v>0</v>
      </c>
      <c r="AD844" s="3" t="str">
        <f t="shared" si="409"/>
        <v>False</v>
      </c>
      <c r="AE844" s="3" t="str">
        <f t="shared" si="410"/>
        <v>true</v>
      </c>
      <c r="AF844" s="3" t="e">
        <f>VLOOKUP(C844,#REF!,2,FALSE)</f>
        <v>#REF!</v>
      </c>
      <c r="AG844" s="3" t="e">
        <f t="shared" si="411"/>
        <v>#REF!</v>
      </c>
      <c r="AH844" s="3">
        <f t="shared" si="412"/>
        <v>0</v>
      </c>
      <c r="AI844" s="3">
        <f t="shared" si="413"/>
        <v>0</v>
      </c>
      <c r="AJ844" s="3">
        <f t="shared" si="414"/>
        <v>0</v>
      </c>
      <c r="AL844" s="3">
        <f t="shared" si="415"/>
        <v>0</v>
      </c>
      <c r="AM844" s="3">
        <f t="shared" si="416"/>
        <v>0</v>
      </c>
      <c r="AN844" s="3">
        <f t="shared" si="417"/>
        <v>0</v>
      </c>
      <c r="AO844" s="3">
        <f t="shared" si="418"/>
        <v>0</v>
      </c>
      <c r="AP844" s="3">
        <f t="shared" si="419"/>
        <v>0</v>
      </c>
      <c r="AQ844" s="3">
        <f t="shared" si="420"/>
        <v>0</v>
      </c>
      <c r="AS844" s="3" t="e">
        <f t="shared" si="421"/>
        <v>#REF!</v>
      </c>
      <c r="AU844" s="3" t="e">
        <f t="shared" si="422"/>
        <v>#NAME?</v>
      </c>
      <c r="AW844" s="3">
        <f t="shared" si="423"/>
        <v>0</v>
      </c>
      <c r="AX844" s="3">
        <f t="shared" si="424"/>
        <v>0</v>
      </c>
      <c r="AY844" s="3">
        <f t="shared" si="425"/>
        <v>0</v>
      </c>
      <c r="AZ844" s="3">
        <f t="shared" si="426"/>
        <v>0</v>
      </c>
      <c r="BA844" s="3">
        <f t="shared" si="427"/>
        <v>0</v>
      </c>
      <c r="BB844" s="3">
        <f t="shared" si="428"/>
        <v>0</v>
      </c>
    </row>
    <row r="845" spans="2:54" x14ac:dyDescent="0.35">
      <c r="B845" s="14">
        <v>818</v>
      </c>
      <c r="C845" s="13"/>
      <c r="D845" s="13"/>
      <c r="E845" s="130"/>
      <c r="F845" s="130"/>
      <c r="G845" s="129" t="str">
        <f t="shared" si="396"/>
        <v/>
      </c>
      <c r="H845" s="128"/>
      <c r="I845" s="189"/>
      <c r="J845" s="128"/>
      <c r="K845" s="127"/>
      <c r="L845" s="127"/>
      <c r="M845" s="126"/>
      <c r="N845" s="7"/>
      <c r="O845" s="6"/>
      <c r="P845" s="6"/>
      <c r="Q845" s="125" t="str">
        <f t="shared" si="397"/>
        <v/>
      </c>
      <c r="R845" s="124" t="str">
        <f t="shared" si="398"/>
        <v/>
      </c>
      <c r="S845" s="123">
        <f t="shared" si="399"/>
        <v>0</v>
      </c>
      <c r="T845" s="122">
        <f t="shared" si="400"/>
        <v>0</v>
      </c>
      <c r="U845" s="123">
        <f t="shared" si="401"/>
        <v>0</v>
      </c>
      <c r="V845" s="122">
        <f t="shared" si="402"/>
        <v>0</v>
      </c>
      <c r="W845" s="123">
        <f t="shared" si="403"/>
        <v>0</v>
      </c>
      <c r="X845" s="122">
        <f t="shared" si="404"/>
        <v>0</v>
      </c>
      <c r="Y845" s="123">
        <f t="shared" si="405"/>
        <v>0</v>
      </c>
      <c r="Z845" s="122">
        <f t="shared" si="406"/>
        <v>0</v>
      </c>
      <c r="AA845" s="123">
        <f t="shared" si="407"/>
        <v>0</v>
      </c>
      <c r="AB845" s="122">
        <f t="shared" si="408"/>
        <v>0</v>
      </c>
      <c r="AD845" s="3" t="str">
        <f t="shared" si="409"/>
        <v>False</v>
      </c>
      <c r="AE845" s="3" t="str">
        <f t="shared" si="410"/>
        <v>true</v>
      </c>
      <c r="AF845" s="3" t="e">
        <f>VLOOKUP(C845,#REF!,2,FALSE)</f>
        <v>#REF!</v>
      </c>
      <c r="AG845" s="3" t="e">
        <f t="shared" si="411"/>
        <v>#REF!</v>
      </c>
      <c r="AH845" s="3">
        <f t="shared" si="412"/>
        <v>0</v>
      </c>
      <c r="AI845" s="3">
        <f t="shared" si="413"/>
        <v>0</v>
      </c>
      <c r="AJ845" s="3">
        <f t="shared" si="414"/>
        <v>0</v>
      </c>
      <c r="AL845" s="3">
        <f t="shared" si="415"/>
        <v>0</v>
      </c>
      <c r="AM845" s="3">
        <f t="shared" si="416"/>
        <v>0</v>
      </c>
      <c r="AN845" s="3">
        <f t="shared" si="417"/>
        <v>0</v>
      </c>
      <c r="AO845" s="3">
        <f t="shared" si="418"/>
        <v>0</v>
      </c>
      <c r="AP845" s="3">
        <f t="shared" si="419"/>
        <v>0</v>
      </c>
      <c r="AQ845" s="3">
        <f t="shared" si="420"/>
        <v>0</v>
      </c>
      <c r="AS845" s="3" t="e">
        <f t="shared" si="421"/>
        <v>#REF!</v>
      </c>
      <c r="AU845" s="3" t="e">
        <f t="shared" si="422"/>
        <v>#NAME?</v>
      </c>
      <c r="AW845" s="3">
        <f t="shared" si="423"/>
        <v>0</v>
      </c>
      <c r="AX845" s="3">
        <f t="shared" si="424"/>
        <v>0</v>
      </c>
      <c r="AY845" s="3">
        <f t="shared" si="425"/>
        <v>0</v>
      </c>
      <c r="AZ845" s="3">
        <f t="shared" si="426"/>
        <v>0</v>
      </c>
      <c r="BA845" s="3">
        <f t="shared" si="427"/>
        <v>0</v>
      </c>
      <c r="BB845" s="3">
        <f t="shared" si="428"/>
        <v>0</v>
      </c>
    </row>
    <row r="846" spans="2:54" x14ac:dyDescent="0.35">
      <c r="B846" s="14">
        <v>819</v>
      </c>
      <c r="C846" s="13"/>
      <c r="D846" s="13"/>
      <c r="E846" s="130"/>
      <c r="F846" s="130"/>
      <c r="G846" s="129" t="str">
        <f t="shared" si="396"/>
        <v/>
      </c>
      <c r="H846" s="128"/>
      <c r="I846" s="189"/>
      <c r="J846" s="128"/>
      <c r="K846" s="127"/>
      <c r="L846" s="127"/>
      <c r="M846" s="126"/>
      <c r="N846" s="7"/>
      <c r="O846" s="6"/>
      <c r="P846" s="6"/>
      <c r="Q846" s="125" t="str">
        <f t="shared" si="397"/>
        <v/>
      </c>
      <c r="R846" s="124" t="str">
        <f t="shared" si="398"/>
        <v/>
      </c>
      <c r="S846" s="123">
        <f t="shared" si="399"/>
        <v>0</v>
      </c>
      <c r="T846" s="122">
        <f t="shared" si="400"/>
        <v>0</v>
      </c>
      <c r="U846" s="123">
        <f t="shared" si="401"/>
        <v>0</v>
      </c>
      <c r="V846" s="122">
        <f t="shared" si="402"/>
        <v>0</v>
      </c>
      <c r="W846" s="123">
        <f t="shared" si="403"/>
        <v>0</v>
      </c>
      <c r="X846" s="122">
        <f t="shared" si="404"/>
        <v>0</v>
      </c>
      <c r="Y846" s="123">
        <f t="shared" si="405"/>
        <v>0</v>
      </c>
      <c r="Z846" s="122">
        <f t="shared" si="406"/>
        <v>0</v>
      </c>
      <c r="AA846" s="123">
        <f t="shared" si="407"/>
        <v>0</v>
      </c>
      <c r="AB846" s="122">
        <f t="shared" si="408"/>
        <v>0</v>
      </c>
      <c r="AD846" s="3" t="str">
        <f t="shared" si="409"/>
        <v>False</v>
      </c>
      <c r="AE846" s="3" t="str">
        <f t="shared" si="410"/>
        <v>true</v>
      </c>
      <c r="AF846" s="3" t="e">
        <f>VLOOKUP(C846,#REF!,2,FALSE)</f>
        <v>#REF!</v>
      </c>
      <c r="AG846" s="3" t="e">
        <f t="shared" si="411"/>
        <v>#REF!</v>
      </c>
      <c r="AH846" s="3">
        <f t="shared" si="412"/>
        <v>0</v>
      </c>
      <c r="AI846" s="3">
        <f t="shared" si="413"/>
        <v>0</v>
      </c>
      <c r="AJ846" s="3">
        <f t="shared" si="414"/>
        <v>0</v>
      </c>
      <c r="AL846" s="3">
        <f t="shared" si="415"/>
        <v>0</v>
      </c>
      <c r="AM846" s="3">
        <f t="shared" si="416"/>
        <v>0</v>
      </c>
      <c r="AN846" s="3">
        <f t="shared" si="417"/>
        <v>0</v>
      </c>
      <c r="AO846" s="3">
        <f t="shared" si="418"/>
        <v>0</v>
      </c>
      <c r="AP846" s="3">
        <f t="shared" si="419"/>
        <v>0</v>
      </c>
      <c r="AQ846" s="3">
        <f t="shared" si="420"/>
        <v>0</v>
      </c>
      <c r="AS846" s="3" t="e">
        <f t="shared" si="421"/>
        <v>#REF!</v>
      </c>
      <c r="AU846" s="3" t="e">
        <f t="shared" si="422"/>
        <v>#NAME?</v>
      </c>
      <c r="AW846" s="3">
        <f t="shared" si="423"/>
        <v>0</v>
      </c>
      <c r="AX846" s="3">
        <f t="shared" si="424"/>
        <v>0</v>
      </c>
      <c r="AY846" s="3">
        <f t="shared" si="425"/>
        <v>0</v>
      </c>
      <c r="AZ846" s="3">
        <f t="shared" si="426"/>
        <v>0</v>
      </c>
      <c r="BA846" s="3">
        <f t="shared" si="427"/>
        <v>0</v>
      </c>
      <c r="BB846" s="3">
        <f t="shared" si="428"/>
        <v>0</v>
      </c>
    </row>
    <row r="847" spans="2:54" x14ac:dyDescent="0.35">
      <c r="B847" s="14">
        <v>820</v>
      </c>
      <c r="C847" s="13"/>
      <c r="D847" s="13"/>
      <c r="E847" s="130"/>
      <c r="F847" s="130"/>
      <c r="G847" s="129" t="str">
        <f t="shared" si="396"/>
        <v/>
      </c>
      <c r="H847" s="128"/>
      <c r="I847" s="189"/>
      <c r="J847" s="128"/>
      <c r="K847" s="127"/>
      <c r="L847" s="127"/>
      <c r="M847" s="126"/>
      <c r="N847" s="7"/>
      <c r="O847" s="6"/>
      <c r="P847" s="6"/>
      <c r="Q847" s="125" t="str">
        <f t="shared" si="397"/>
        <v/>
      </c>
      <c r="R847" s="124" t="str">
        <f t="shared" si="398"/>
        <v/>
      </c>
      <c r="S847" s="123">
        <f t="shared" si="399"/>
        <v>0</v>
      </c>
      <c r="T847" s="122">
        <f t="shared" si="400"/>
        <v>0</v>
      </c>
      <c r="U847" s="123">
        <f t="shared" si="401"/>
        <v>0</v>
      </c>
      <c r="V847" s="122">
        <f t="shared" si="402"/>
        <v>0</v>
      </c>
      <c r="W847" s="123">
        <f t="shared" si="403"/>
        <v>0</v>
      </c>
      <c r="X847" s="122">
        <f t="shared" si="404"/>
        <v>0</v>
      </c>
      <c r="Y847" s="123">
        <f t="shared" si="405"/>
        <v>0</v>
      </c>
      <c r="Z847" s="122">
        <f t="shared" si="406"/>
        <v>0</v>
      </c>
      <c r="AA847" s="123">
        <f t="shared" si="407"/>
        <v>0</v>
      </c>
      <c r="AB847" s="122">
        <f t="shared" si="408"/>
        <v>0</v>
      </c>
      <c r="AD847" s="3" t="str">
        <f t="shared" si="409"/>
        <v>False</v>
      </c>
      <c r="AE847" s="3" t="str">
        <f t="shared" si="410"/>
        <v>true</v>
      </c>
      <c r="AF847" s="3" t="e">
        <f>VLOOKUP(C847,#REF!,2,FALSE)</f>
        <v>#REF!</v>
      </c>
      <c r="AG847" s="3" t="e">
        <f t="shared" si="411"/>
        <v>#REF!</v>
      </c>
      <c r="AH847" s="3">
        <f t="shared" si="412"/>
        <v>0</v>
      </c>
      <c r="AI847" s="3">
        <f t="shared" si="413"/>
        <v>0</v>
      </c>
      <c r="AJ847" s="3">
        <f t="shared" si="414"/>
        <v>0</v>
      </c>
      <c r="AL847" s="3">
        <f t="shared" si="415"/>
        <v>0</v>
      </c>
      <c r="AM847" s="3">
        <f t="shared" si="416"/>
        <v>0</v>
      </c>
      <c r="AN847" s="3">
        <f t="shared" si="417"/>
        <v>0</v>
      </c>
      <c r="AO847" s="3">
        <f t="shared" si="418"/>
        <v>0</v>
      </c>
      <c r="AP847" s="3">
        <f t="shared" si="419"/>
        <v>0</v>
      </c>
      <c r="AQ847" s="3">
        <f t="shared" si="420"/>
        <v>0</v>
      </c>
      <c r="AS847" s="3" t="e">
        <f t="shared" si="421"/>
        <v>#REF!</v>
      </c>
      <c r="AU847" s="3" t="e">
        <f t="shared" si="422"/>
        <v>#NAME?</v>
      </c>
      <c r="AW847" s="3">
        <f t="shared" si="423"/>
        <v>0</v>
      </c>
      <c r="AX847" s="3">
        <f t="shared" si="424"/>
        <v>0</v>
      </c>
      <c r="AY847" s="3">
        <f t="shared" si="425"/>
        <v>0</v>
      </c>
      <c r="AZ847" s="3">
        <f t="shared" si="426"/>
        <v>0</v>
      </c>
      <c r="BA847" s="3">
        <f t="shared" si="427"/>
        <v>0</v>
      </c>
      <c r="BB847" s="3">
        <f t="shared" si="428"/>
        <v>0</v>
      </c>
    </row>
    <row r="848" spans="2:54" x14ac:dyDescent="0.35">
      <c r="B848" s="14">
        <v>821</v>
      </c>
      <c r="C848" s="13"/>
      <c r="D848" s="13"/>
      <c r="E848" s="130"/>
      <c r="F848" s="130"/>
      <c r="G848" s="129" t="str">
        <f t="shared" si="396"/>
        <v/>
      </c>
      <c r="H848" s="128"/>
      <c r="I848" s="189"/>
      <c r="J848" s="128"/>
      <c r="K848" s="127"/>
      <c r="L848" s="127"/>
      <c r="M848" s="126"/>
      <c r="N848" s="7"/>
      <c r="O848" s="6"/>
      <c r="P848" s="6"/>
      <c r="Q848" s="125" t="str">
        <f t="shared" si="397"/>
        <v/>
      </c>
      <c r="R848" s="124" t="str">
        <f t="shared" si="398"/>
        <v/>
      </c>
      <c r="S848" s="123">
        <f t="shared" si="399"/>
        <v>0</v>
      </c>
      <c r="T848" s="122">
        <f t="shared" si="400"/>
        <v>0</v>
      </c>
      <c r="U848" s="123">
        <f t="shared" si="401"/>
        <v>0</v>
      </c>
      <c r="V848" s="122">
        <f t="shared" si="402"/>
        <v>0</v>
      </c>
      <c r="W848" s="123">
        <f t="shared" si="403"/>
        <v>0</v>
      </c>
      <c r="X848" s="122">
        <f t="shared" si="404"/>
        <v>0</v>
      </c>
      <c r="Y848" s="123">
        <f t="shared" si="405"/>
        <v>0</v>
      </c>
      <c r="Z848" s="122">
        <f t="shared" si="406"/>
        <v>0</v>
      </c>
      <c r="AA848" s="123">
        <f t="shared" si="407"/>
        <v>0</v>
      </c>
      <c r="AB848" s="122">
        <f t="shared" si="408"/>
        <v>0</v>
      </c>
      <c r="AD848" s="3" t="str">
        <f t="shared" si="409"/>
        <v>False</v>
      </c>
      <c r="AE848" s="3" t="str">
        <f t="shared" si="410"/>
        <v>true</v>
      </c>
      <c r="AF848" s="3" t="e">
        <f>VLOOKUP(C848,#REF!,2,FALSE)</f>
        <v>#REF!</v>
      </c>
      <c r="AG848" s="3" t="e">
        <f t="shared" si="411"/>
        <v>#REF!</v>
      </c>
      <c r="AH848" s="3">
        <f t="shared" si="412"/>
        <v>0</v>
      </c>
      <c r="AI848" s="3">
        <f t="shared" si="413"/>
        <v>0</v>
      </c>
      <c r="AJ848" s="3">
        <f t="shared" si="414"/>
        <v>0</v>
      </c>
      <c r="AL848" s="3">
        <f t="shared" si="415"/>
        <v>0</v>
      </c>
      <c r="AM848" s="3">
        <f t="shared" si="416"/>
        <v>0</v>
      </c>
      <c r="AN848" s="3">
        <f t="shared" si="417"/>
        <v>0</v>
      </c>
      <c r="AO848" s="3">
        <f t="shared" si="418"/>
        <v>0</v>
      </c>
      <c r="AP848" s="3">
        <f t="shared" si="419"/>
        <v>0</v>
      </c>
      <c r="AQ848" s="3">
        <f t="shared" si="420"/>
        <v>0</v>
      </c>
      <c r="AS848" s="3" t="e">
        <f t="shared" si="421"/>
        <v>#REF!</v>
      </c>
      <c r="AU848" s="3" t="e">
        <f t="shared" si="422"/>
        <v>#NAME?</v>
      </c>
      <c r="AW848" s="3">
        <f t="shared" si="423"/>
        <v>0</v>
      </c>
      <c r="AX848" s="3">
        <f t="shared" si="424"/>
        <v>0</v>
      </c>
      <c r="AY848" s="3">
        <f t="shared" si="425"/>
        <v>0</v>
      </c>
      <c r="AZ848" s="3">
        <f t="shared" si="426"/>
        <v>0</v>
      </c>
      <c r="BA848" s="3">
        <f t="shared" si="427"/>
        <v>0</v>
      </c>
      <c r="BB848" s="3">
        <f t="shared" si="428"/>
        <v>0</v>
      </c>
    </row>
    <row r="849" spans="2:54" x14ac:dyDescent="0.35">
      <c r="B849" s="14">
        <v>822</v>
      </c>
      <c r="C849" s="13"/>
      <c r="D849" s="13"/>
      <c r="E849" s="130"/>
      <c r="F849" s="130"/>
      <c r="G849" s="129" t="str">
        <f t="shared" si="396"/>
        <v/>
      </c>
      <c r="H849" s="128"/>
      <c r="I849" s="189"/>
      <c r="J849" s="128"/>
      <c r="K849" s="127"/>
      <c r="L849" s="127"/>
      <c r="M849" s="126"/>
      <c r="N849" s="7"/>
      <c r="O849" s="6"/>
      <c r="P849" s="6"/>
      <c r="Q849" s="125" t="str">
        <f t="shared" si="397"/>
        <v/>
      </c>
      <c r="R849" s="124" t="str">
        <f t="shared" si="398"/>
        <v/>
      </c>
      <c r="S849" s="123">
        <f t="shared" si="399"/>
        <v>0</v>
      </c>
      <c r="T849" s="122">
        <f t="shared" si="400"/>
        <v>0</v>
      </c>
      <c r="U849" s="123">
        <f t="shared" si="401"/>
        <v>0</v>
      </c>
      <c r="V849" s="122">
        <f t="shared" si="402"/>
        <v>0</v>
      </c>
      <c r="W849" s="123">
        <f t="shared" si="403"/>
        <v>0</v>
      </c>
      <c r="X849" s="122">
        <f t="shared" si="404"/>
        <v>0</v>
      </c>
      <c r="Y849" s="123">
        <f t="shared" si="405"/>
        <v>0</v>
      </c>
      <c r="Z849" s="122">
        <f t="shared" si="406"/>
        <v>0</v>
      </c>
      <c r="AA849" s="123">
        <f t="shared" si="407"/>
        <v>0</v>
      </c>
      <c r="AB849" s="122">
        <f t="shared" si="408"/>
        <v>0</v>
      </c>
      <c r="AD849" s="3" t="str">
        <f t="shared" si="409"/>
        <v>False</v>
      </c>
      <c r="AE849" s="3" t="str">
        <f t="shared" si="410"/>
        <v>true</v>
      </c>
      <c r="AF849" s="3" t="e">
        <f>VLOOKUP(C849,#REF!,2,FALSE)</f>
        <v>#REF!</v>
      </c>
      <c r="AG849" s="3" t="e">
        <f t="shared" si="411"/>
        <v>#REF!</v>
      </c>
      <c r="AH849" s="3">
        <f t="shared" si="412"/>
        <v>0</v>
      </c>
      <c r="AI849" s="3">
        <f t="shared" si="413"/>
        <v>0</v>
      </c>
      <c r="AJ849" s="3">
        <f t="shared" si="414"/>
        <v>0</v>
      </c>
      <c r="AL849" s="3">
        <f t="shared" si="415"/>
        <v>0</v>
      </c>
      <c r="AM849" s="3">
        <f t="shared" si="416"/>
        <v>0</v>
      </c>
      <c r="AN849" s="3">
        <f t="shared" si="417"/>
        <v>0</v>
      </c>
      <c r="AO849" s="3">
        <f t="shared" si="418"/>
        <v>0</v>
      </c>
      <c r="AP849" s="3">
        <f t="shared" si="419"/>
        <v>0</v>
      </c>
      <c r="AQ849" s="3">
        <f t="shared" si="420"/>
        <v>0</v>
      </c>
      <c r="AS849" s="3" t="e">
        <f t="shared" si="421"/>
        <v>#REF!</v>
      </c>
      <c r="AU849" s="3" t="e">
        <f t="shared" si="422"/>
        <v>#NAME?</v>
      </c>
      <c r="AW849" s="3">
        <f t="shared" si="423"/>
        <v>0</v>
      </c>
      <c r="AX849" s="3">
        <f t="shared" si="424"/>
        <v>0</v>
      </c>
      <c r="AY849" s="3">
        <f t="shared" si="425"/>
        <v>0</v>
      </c>
      <c r="AZ849" s="3">
        <f t="shared" si="426"/>
        <v>0</v>
      </c>
      <c r="BA849" s="3">
        <f t="shared" si="427"/>
        <v>0</v>
      </c>
      <c r="BB849" s="3">
        <f t="shared" si="428"/>
        <v>0</v>
      </c>
    </row>
    <row r="850" spans="2:54" x14ac:dyDescent="0.35">
      <c r="B850" s="14">
        <v>823</v>
      </c>
      <c r="C850" s="13"/>
      <c r="D850" s="13"/>
      <c r="E850" s="130"/>
      <c r="F850" s="130"/>
      <c r="G850" s="129" t="str">
        <f t="shared" si="396"/>
        <v/>
      </c>
      <c r="H850" s="128"/>
      <c r="I850" s="189"/>
      <c r="J850" s="128"/>
      <c r="K850" s="127"/>
      <c r="L850" s="127"/>
      <c r="M850" s="126"/>
      <c r="N850" s="7"/>
      <c r="O850" s="6"/>
      <c r="P850" s="6"/>
      <c r="Q850" s="125" t="str">
        <f t="shared" si="397"/>
        <v/>
      </c>
      <c r="R850" s="124" t="str">
        <f t="shared" si="398"/>
        <v/>
      </c>
      <c r="S850" s="123">
        <f t="shared" si="399"/>
        <v>0</v>
      </c>
      <c r="T850" s="122">
        <f t="shared" si="400"/>
        <v>0</v>
      </c>
      <c r="U850" s="123">
        <f t="shared" si="401"/>
        <v>0</v>
      </c>
      <c r="V850" s="122">
        <f t="shared" si="402"/>
        <v>0</v>
      </c>
      <c r="W850" s="123">
        <f t="shared" si="403"/>
        <v>0</v>
      </c>
      <c r="X850" s="122">
        <f t="shared" si="404"/>
        <v>0</v>
      </c>
      <c r="Y850" s="123">
        <f t="shared" si="405"/>
        <v>0</v>
      </c>
      <c r="Z850" s="122">
        <f t="shared" si="406"/>
        <v>0</v>
      </c>
      <c r="AA850" s="123">
        <f t="shared" si="407"/>
        <v>0</v>
      </c>
      <c r="AB850" s="122">
        <f t="shared" si="408"/>
        <v>0</v>
      </c>
      <c r="AD850" s="3" t="str">
        <f t="shared" si="409"/>
        <v>False</v>
      </c>
      <c r="AE850" s="3" t="str">
        <f t="shared" si="410"/>
        <v>true</v>
      </c>
      <c r="AF850" s="3" t="e">
        <f>VLOOKUP(C850,#REF!,2,FALSE)</f>
        <v>#REF!</v>
      </c>
      <c r="AG850" s="3" t="e">
        <f t="shared" si="411"/>
        <v>#REF!</v>
      </c>
      <c r="AH850" s="3">
        <f t="shared" si="412"/>
        <v>0</v>
      </c>
      <c r="AI850" s="3">
        <f t="shared" si="413"/>
        <v>0</v>
      </c>
      <c r="AJ850" s="3">
        <f t="shared" si="414"/>
        <v>0</v>
      </c>
      <c r="AL850" s="3">
        <f t="shared" si="415"/>
        <v>0</v>
      </c>
      <c r="AM850" s="3">
        <f t="shared" si="416"/>
        <v>0</v>
      </c>
      <c r="AN850" s="3">
        <f t="shared" si="417"/>
        <v>0</v>
      </c>
      <c r="AO850" s="3">
        <f t="shared" si="418"/>
        <v>0</v>
      </c>
      <c r="AP850" s="3">
        <f t="shared" si="419"/>
        <v>0</v>
      </c>
      <c r="AQ850" s="3">
        <f t="shared" si="420"/>
        <v>0</v>
      </c>
      <c r="AS850" s="3" t="e">
        <f t="shared" si="421"/>
        <v>#REF!</v>
      </c>
      <c r="AU850" s="3" t="e">
        <f t="shared" si="422"/>
        <v>#NAME?</v>
      </c>
      <c r="AW850" s="3">
        <f t="shared" si="423"/>
        <v>0</v>
      </c>
      <c r="AX850" s="3">
        <f t="shared" si="424"/>
        <v>0</v>
      </c>
      <c r="AY850" s="3">
        <f t="shared" si="425"/>
        <v>0</v>
      </c>
      <c r="AZ850" s="3">
        <f t="shared" si="426"/>
        <v>0</v>
      </c>
      <c r="BA850" s="3">
        <f t="shared" si="427"/>
        <v>0</v>
      </c>
      <c r="BB850" s="3">
        <f t="shared" si="428"/>
        <v>0</v>
      </c>
    </row>
    <row r="851" spans="2:54" x14ac:dyDescent="0.35">
      <c r="B851" s="14">
        <v>824</v>
      </c>
      <c r="C851" s="13"/>
      <c r="D851" s="13"/>
      <c r="E851" s="130"/>
      <c r="F851" s="130"/>
      <c r="G851" s="129" t="str">
        <f t="shared" si="396"/>
        <v/>
      </c>
      <c r="H851" s="128"/>
      <c r="I851" s="189"/>
      <c r="J851" s="128"/>
      <c r="K851" s="127"/>
      <c r="L851" s="127"/>
      <c r="M851" s="126"/>
      <c r="N851" s="7"/>
      <c r="O851" s="6"/>
      <c r="P851" s="6"/>
      <c r="Q851" s="125" t="str">
        <f t="shared" si="397"/>
        <v/>
      </c>
      <c r="R851" s="124" t="str">
        <f t="shared" si="398"/>
        <v/>
      </c>
      <c r="S851" s="123">
        <f t="shared" si="399"/>
        <v>0</v>
      </c>
      <c r="T851" s="122">
        <f t="shared" si="400"/>
        <v>0</v>
      </c>
      <c r="U851" s="123">
        <f t="shared" si="401"/>
        <v>0</v>
      </c>
      <c r="V851" s="122">
        <f t="shared" si="402"/>
        <v>0</v>
      </c>
      <c r="W851" s="123">
        <f t="shared" si="403"/>
        <v>0</v>
      </c>
      <c r="X851" s="122">
        <f t="shared" si="404"/>
        <v>0</v>
      </c>
      <c r="Y851" s="123">
        <f t="shared" si="405"/>
        <v>0</v>
      </c>
      <c r="Z851" s="122">
        <f t="shared" si="406"/>
        <v>0</v>
      </c>
      <c r="AA851" s="123">
        <f t="shared" si="407"/>
        <v>0</v>
      </c>
      <c r="AB851" s="122">
        <f t="shared" si="408"/>
        <v>0</v>
      </c>
      <c r="AD851" s="3" t="str">
        <f t="shared" si="409"/>
        <v>False</v>
      </c>
      <c r="AE851" s="3" t="str">
        <f t="shared" si="410"/>
        <v>true</v>
      </c>
      <c r="AF851" s="3" t="e">
        <f>VLOOKUP(C851,#REF!,2,FALSE)</f>
        <v>#REF!</v>
      </c>
      <c r="AG851" s="3" t="e">
        <f t="shared" si="411"/>
        <v>#REF!</v>
      </c>
      <c r="AH851" s="3">
        <f t="shared" si="412"/>
        <v>0</v>
      </c>
      <c r="AI851" s="3">
        <f t="shared" si="413"/>
        <v>0</v>
      </c>
      <c r="AJ851" s="3">
        <f t="shared" si="414"/>
        <v>0</v>
      </c>
      <c r="AL851" s="3">
        <f t="shared" si="415"/>
        <v>0</v>
      </c>
      <c r="AM851" s="3">
        <f t="shared" si="416"/>
        <v>0</v>
      </c>
      <c r="AN851" s="3">
        <f t="shared" si="417"/>
        <v>0</v>
      </c>
      <c r="AO851" s="3">
        <f t="shared" si="418"/>
        <v>0</v>
      </c>
      <c r="AP851" s="3">
        <f t="shared" si="419"/>
        <v>0</v>
      </c>
      <c r="AQ851" s="3">
        <f t="shared" si="420"/>
        <v>0</v>
      </c>
      <c r="AS851" s="3" t="e">
        <f t="shared" si="421"/>
        <v>#REF!</v>
      </c>
      <c r="AU851" s="3" t="e">
        <f t="shared" si="422"/>
        <v>#NAME?</v>
      </c>
      <c r="AW851" s="3">
        <f t="shared" si="423"/>
        <v>0</v>
      </c>
      <c r="AX851" s="3">
        <f t="shared" si="424"/>
        <v>0</v>
      </c>
      <c r="AY851" s="3">
        <f t="shared" si="425"/>
        <v>0</v>
      </c>
      <c r="AZ851" s="3">
        <f t="shared" si="426"/>
        <v>0</v>
      </c>
      <c r="BA851" s="3">
        <f t="shared" si="427"/>
        <v>0</v>
      </c>
      <c r="BB851" s="3">
        <f t="shared" si="428"/>
        <v>0</v>
      </c>
    </row>
    <row r="852" spans="2:54" x14ac:dyDescent="0.35">
      <c r="B852" s="14">
        <v>825</v>
      </c>
      <c r="C852" s="13"/>
      <c r="D852" s="13"/>
      <c r="E852" s="130"/>
      <c r="F852" s="130"/>
      <c r="G852" s="129" t="str">
        <f t="shared" si="396"/>
        <v/>
      </c>
      <c r="H852" s="128"/>
      <c r="I852" s="189"/>
      <c r="J852" s="128"/>
      <c r="K852" s="127"/>
      <c r="L852" s="127"/>
      <c r="M852" s="126"/>
      <c r="N852" s="7"/>
      <c r="O852" s="6"/>
      <c r="P852" s="6"/>
      <c r="Q852" s="125" t="str">
        <f t="shared" si="397"/>
        <v/>
      </c>
      <c r="R852" s="124" t="str">
        <f t="shared" si="398"/>
        <v/>
      </c>
      <c r="S852" s="123">
        <f t="shared" si="399"/>
        <v>0</v>
      </c>
      <c r="T852" s="122">
        <f t="shared" si="400"/>
        <v>0</v>
      </c>
      <c r="U852" s="123">
        <f t="shared" si="401"/>
        <v>0</v>
      </c>
      <c r="V852" s="122">
        <f t="shared" si="402"/>
        <v>0</v>
      </c>
      <c r="W852" s="123">
        <f t="shared" si="403"/>
        <v>0</v>
      </c>
      <c r="X852" s="122">
        <f t="shared" si="404"/>
        <v>0</v>
      </c>
      <c r="Y852" s="123">
        <f t="shared" si="405"/>
        <v>0</v>
      </c>
      <c r="Z852" s="122">
        <f t="shared" si="406"/>
        <v>0</v>
      </c>
      <c r="AA852" s="123">
        <f t="shared" si="407"/>
        <v>0</v>
      </c>
      <c r="AB852" s="122">
        <f t="shared" si="408"/>
        <v>0</v>
      </c>
      <c r="AD852" s="3" t="str">
        <f t="shared" si="409"/>
        <v>False</v>
      </c>
      <c r="AE852" s="3" t="str">
        <f t="shared" si="410"/>
        <v>true</v>
      </c>
      <c r="AF852" s="3" t="e">
        <f>VLOOKUP(C852,#REF!,2,FALSE)</f>
        <v>#REF!</v>
      </c>
      <c r="AG852" s="3" t="e">
        <f t="shared" si="411"/>
        <v>#REF!</v>
      </c>
      <c r="AH852" s="3">
        <f t="shared" si="412"/>
        <v>0</v>
      </c>
      <c r="AI852" s="3">
        <f t="shared" si="413"/>
        <v>0</v>
      </c>
      <c r="AJ852" s="3">
        <f t="shared" si="414"/>
        <v>0</v>
      </c>
      <c r="AL852" s="3">
        <f t="shared" si="415"/>
        <v>0</v>
      </c>
      <c r="AM852" s="3">
        <f t="shared" si="416"/>
        <v>0</v>
      </c>
      <c r="AN852" s="3">
        <f t="shared" si="417"/>
        <v>0</v>
      </c>
      <c r="AO852" s="3">
        <f t="shared" si="418"/>
        <v>0</v>
      </c>
      <c r="AP852" s="3">
        <f t="shared" si="419"/>
        <v>0</v>
      </c>
      <c r="AQ852" s="3">
        <f t="shared" si="420"/>
        <v>0</v>
      </c>
      <c r="AS852" s="3" t="e">
        <f t="shared" si="421"/>
        <v>#REF!</v>
      </c>
      <c r="AU852" s="3" t="e">
        <f t="shared" si="422"/>
        <v>#NAME?</v>
      </c>
      <c r="AW852" s="3">
        <f t="shared" si="423"/>
        <v>0</v>
      </c>
      <c r="AX852" s="3">
        <f t="shared" si="424"/>
        <v>0</v>
      </c>
      <c r="AY852" s="3">
        <f t="shared" si="425"/>
        <v>0</v>
      </c>
      <c r="AZ852" s="3">
        <f t="shared" si="426"/>
        <v>0</v>
      </c>
      <c r="BA852" s="3">
        <f t="shared" si="427"/>
        <v>0</v>
      </c>
      <c r="BB852" s="3">
        <f t="shared" si="428"/>
        <v>0</v>
      </c>
    </row>
    <row r="853" spans="2:54" x14ac:dyDescent="0.35">
      <c r="B853" s="14">
        <v>826</v>
      </c>
      <c r="C853" s="13"/>
      <c r="D853" s="13"/>
      <c r="E853" s="130"/>
      <c r="F853" s="130"/>
      <c r="G853" s="129" t="str">
        <f t="shared" si="396"/>
        <v/>
      </c>
      <c r="H853" s="128"/>
      <c r="I853" s="189"/>
      <c r="J853" s="128"/>
      <c r="K853" s="127"/>
      <c r="L853" s="127"/>
      <c r="M853" s="126"/>
      <c r="N853" s="7"/>
      <c r="O853" s="6"/>
      <c r="P853" s="6"/>
      <c r="Q853" s="125" t="str">
        <f t="shared" si="397"/>
        <v/>
      </c>
      <c r="R853" s="124" t="str">
        <f t="shared" si="398"/>
        <v/>
      </c>
      <c r="S853" s="123">
        <f t="shared" si="399"/>
        <v>0</v>
      </c>
      <c r="T853" s="122">
        <f t="shared" si="400"/>
        <v>0</v>
      </c>
      <c r="U853" s="123">
        <f t="shared" si="401"/>
        <v>0</v>
      </c>
      <c r="V853" s="122">
        <f t="shared" si="402"/>
        <v>0</v>
      </c>
      <c r="W853" s="123">
        <f t="shared" si="403"/>
        <v>0</v>
      </c>
      <c r="X853" s="122">
        <f t="shared" si="404"/>
        <v>0</v>
      </c>
      <c r="Y853" s="123">
        <f t="shared" si="405"/>
        <v>0</v>
      </c>
      <c r="Z853" s="122">
        <f t="shared" si="406"/>
        <v>0</v>
      </c>
      <c r="AA853" s="123">
        <f t="shared" si="407"/>
        <v>0</v>
      </c>
      <c r="AB853" s="122">
        <f t="shared" si="408"/>
        <v>0</v>
      </c>
      <c r="AD853" s="3" t="str">
        <f t="shared" si="409"/>
        <v>False</v>
      </c>
      <c r="AE853" s="3" t="str">
        <f t="shared" si="410"/>
        <v>true</v>
      </c>
      <c r="AF853" s="3" t="e">
        <f>VLOOKUP(C853,#REF!,2,FALSE)</f>
        <v>#REF!</v>
      </c>
      <c r="AG853" s="3" t="e">
        <f t="shared" si="411"/>
        <v>#REF!</v>
      </c>
      <c r="AH853" s="3">
        <f t="shared" si="412"/>
        <v>0</v>
      </c>
      <c r="AI853" s="3">
        <f t="shared" si="413"/>
        <v>0</v>
      </c>
      <c r="AJ853" s="3">
        <f t="shared" si="414"/>
        <v>0</v>
      </c>
      <c r="AL853" s="3">
        <f t="shared" si="415"/>
        <v>0</v>
      </c>
      <c r="AM853" s="3">
        <f t="shared" si="416"/>
        <v>0</v>
      </c>
      <c r="AN853" s="3">
        <f t="shared" si="417"/>
        <v>0</v>
      </c>
      <c r="AO853" s="3">
        <f t="shared" si="418"/>
        <v>0</v>
      </c>
      <c r="AP853" s="3">
        <f t="shared" si="419"/>
        <v>0</v>
      </c>
      <c r="AQ853" s="3">
        <f t="shared" si="420"/>
        <v>0</v>
      </c>
      <c r="AS853" s="3" t="e">
        <f t="shared" si="421"/>
        <v>#REF!</v>
      </c>
      <c r="AU853" s="3" t="e">
        <f t="shared" si="422"/>
        <v>#NAME?</v>
      </c>
      <c r="AW853" s="3">
        <f t="shared" si="423"/>
        <v>0</v>
      </c>
      <c r="AX853" s="3">
        <f t="shared" si="424"/>
        <v>0</v>
      </c>
      <c r="AY853" s="3">
        <f t="shared" si="425"/>
        <v>0</v>
      </c>
      <c r="AZ853" s="3">
        <f t="shared" si="426"/>
        <v>0</v>
      </c>
      <c r="BA853" s="3">
        <f t="shared" si="427"/>
        <v>0</v>
      </c>
      <c r="BB853" s="3">
        <f t="shared" si="428"/>
        <v>0</v>
      </c>
    </row>
    <row r="854" spans="2:54" x14ac:dyDescent="0.35">
      <c r="B854" s="14">
        <v>827</v>
      </c>
      <c r="C854" s="13"/>
      <c r="D854" s="13"/>
      <c r="E854" s="130"/>
      <c r="F854" s="130"/>
      <c r="G854" s="129" t="str">
        <f t="shared" si="396"/>
        <v/>
      </c>
      <c r="H854" s="128"/>
      <c r="I854" s="189"/>
      <c r="J854" s="128"/>
      <c r="K854" s="127"/>
      <c r="L854" s="127"/>
      <c r="M854" s="126"/>
      <c r="N854" s="7"/>
      <c r="O854" s="6"/>
      <c r="P854" s="6"/>
      <c r="Q854" s="125" t="str">
        <f t="shared" si="397"/>
        <v/>
      </c>
      <c r="R854" s="124" t="str">
        <f t="shared" si="398"/>
        <v/>
      </c>
      <c r="S854" s="123">
        <f t="shared" si="399"/>
        <v>0</v>
      </c>
      <c r="T854" s="122">
        <f t="shared" si="400"/>
        <v>0</v>
      </c>
      <c r="U854" s="123">
        <f t="shared" si="401"/>
        <v>0</v>
      </c>
      <c r="V854" s="122">
        <f t="shared" si="402"/>
        <v>0</v>
      </c>
      <c r="W854" s="123">
        <f t="shared" si="403"/>
        <v>0</v>
      </c>
      <c r="X854" s="122">
        <f t="shared" si="404"/>
        <v>0</v>
      </c>
      <c r="Y854" s="123">
        <f t="shared" si="405"/>
        <v>0</v>
      </c>
      <c r="Z854" s="122">
        <f t="shared" si="406"/>
        <v>0</v>
      </c>
      <c r="AA854" s="123">
        <f t="shared" si="407"/>
        <v>0</v>
      </c>
      <c r="AB854" s="122">
        <f t="shared" si="408"/>
        <v>0</v>
      </c>
      <c r="AD854" s="3" t="str">
        <f t="shared" si="409"/>
        <v>False</v>
      </c>
      <c r="AE854" s="3" t="str">
        <f t="shared" si="410"/>
        <v>true</v>
      </c>
      <c r="AF854" s="3" t="e">
        <f>VLOOKUP(C854,#REF!,2,FALSE)</f>
        <v>#REF!</v>
      </c>
      <c r="AG854" s="3" t="e">
        <f t="shared" si="411"/>
        <v>#REF!</v>
      </c>
      <c r="AH854" s="3">
        <f t="shared" si="412"/>
        <v>0</v>
      </c>
      <c r="AI854" s="3">
        <f t="shared" si="413"/>
        <v>0</v>
      </c>
      <c r="AJ854" s="3">
        <f t="shared" si="414"/>
        <v>0</v>
      </c>
      <c r="AL854" s="3">
        <f t="shared" si="415"/>
        <v>0</v>
      </c>
      <c r="AM854" s="3">
        <f t="shared" si="416"/>
        <v>0</v>
      </c>
      <c r="AN854" s="3">
        <f t="shared" si="417"/>
        <v>0</v>
      </c>
      <c r="AO854" s="3">
        <f t="shared" si="418"/>
        <v>0</v>
      </c>
      <c r="AP854" s="3">
        <f t="shared" si="419"/>
        <v>0</v>
      </c>
      <c r="AQ854" s="3">
        <f t="shared" si="420"/>
        <v>0</v>
      </c>
      <c r="AS854" s="3" t="e">
        <f t="shared" si="421"/>
        <v>#REF!</v>
      </c>
      <c r="AU854" s="3" t="e">
        <f t="shared" si="422"/>
        <v>#NAME?</v>
      </c>
      <c r="AW854" s="3">
        <f t="shared" si="423"/>
        <v>0</v>
      </c>
      <c r="AX854" s="3">
        <f t="shared" si="424"/>
        <v>0</v>
      </c>
      <c r="AY854" s="3">
        <f t="shared" si="425"/>
        <v>0</v>
      </c>
      <c r="AZ854" s="3">
        <f t="shared" si="426"/>
        <v>0</v>
      </c>
      <c r="BA854" s="3">
        <f t="shared" si="427"/>
        <v>0</v>
      </c>
      <c r="BB854" s="3">
        <f t="shared" si="428"/>
        <v>0</v>
      </c>
    </row>
    <row r="855" spans="2:54" x14ac:dyDescent="0.35">
      <c r="B855" s="14">
        <v>828</v>
      </c>
      <c r="C855" s="13"/>
      <c r="D855" s="13"/>
      <c r="E855" s="130"/>
      <c r="F855" s="130"/>
      <c r="G855" s="129" t="str">
        <f t="shared" si="396"/>
        <v/>
      </c>
      <c r="H855" s="128"/>
      <c r="I855" s="189"/>
      <c r="J855" s="128"/>
      <c r="K855" s="127"/>
      <c r="L855" s="127"/>
      <c r="M855" s="126"/>
      <c r="N855" s="7"/>
      <c r="O855" s="6"/>
      <c r="P855" s="6"/>
      <c r="Q855" s="125" t="str">
        <f t="shared" si="397"/>
        <v/>
      </c>
      <c r="R855" s="124" t="str">
        <f t="shared" si="398"/>
        <v/>
      </c>
      <c r="S855" s="123">
        <f t="shared" si="399"/>
        <v>0</v>
      </c>
      <c r="T855" s="122">
        <f t="shared" si="400"/>
        <v>0</v>
      </c>
      <c r="U855" s="123">
        <f t="shared" si="401"/>
        <v>0</v>
      </c>
      <c r="V855" s="122">
        <f t="shared" si="402"/>
        <v>0</v>
      </c>
      <c r="W855" s="123">
        <f t="shared" si="403"/>
        <v>0</v>
      </c>
      <c r="X855" s="122">
        <f t="shared" si="404"/>
        <v>0</v>
      </c>
      <c r="Y855" s="123">
        <f t="shared" si="405"/>
        <v>0</v>
      </c>
      <c r="Z855" s="122">
        <f t="shared" si="406"/>
        <v>0</v>
      </c>
      <c r="AA855" s="123">
        <f t="shared" si="407"/>
        <v>0</v>
      </c>
      <c r="AB855" s="122">
        <f t="shared" si="408"/>
        <v>0</v>
      </c>
      <c r="AD855" s="3" t="str">
        <f t="shared" si="409"/>
        <v>False</v>
      </c>
      <c r="AE855" s="3" t="str">
        <f t="shared" si="410"/>
        <v>true</v>
      </c>
      <c r="AF855" s="3" t="e">
        <f>VLOOKUP(C855,#REF!,2,FALSE)</f>
        <v>#REF!</v>
      </c>
      <c r="AG855" s="3" t="e">
        <f t="shared" si="411"/>
        <v>#REF!</v>
      </c>
      <c r="AH855" s="3">
        <f t="shared" si="412"/>
        <v>0</v>
      </c>
      <c r="AI855" s="3">
        <f t="shared" si="413"/>
        <v>0</v>
      </c>
      <c r="AJ855" s="3">
        <f t="shared" si="414"/>
        <v>0</v>
      </c>
      <c r="AL855" s="3">
        <f t="shared" si="415"/>
        <v>0</v>
      </c>
      <c r="AM855" s="3">
        <f t="shared" si="416"/>
        <v>0</v>
      </c>
      <c r="AN855" s="3">
        <f t="shared" si="417"/>
        <v>0</v>
      </c>
      <c r="AO855" s="3">
        <f t="shared" si="418"/>
        <v>0</v>
      </c>
      <c r="AP855" s="3">
        <f t="shared" si="419"/>
        <v>0</v>
      </c>
      <c r="AQ855" s="3">
        <f t="shared" si="420"/>
        <v>0</v>
      </c>
      <c r="AS855" s="3" t="e">
        <f t="shared" si="421"/>
        <v>#REF!</v>
      </c>
      <c r="AU855" s="3" t="e">
        <f t="shared" si="422"/>
        <v>#NAME?</v>
      </c>
      <c r="AW855" s="3">
        <f t="shared" si="423"/>
        <v>0</v>
      </c>
      <c r="AX855" s="3">
        <f t="shared" si="424"/>
        <v>0</v>
      </c>
      <c r="AY855" s="3">
        <f t="shared" si="425"/>
        <v>0</v>
      </c>
      <c r="AZ855" s="3">
        <f t="shared" si="426"/>
        <v>0</v>
      </c>
      <c r="BA855" s="3">
        <f t="shared" si="427"/>
        <v>0</v>
      </c>
      <c r="BB855" s="3">
        <f t="shared" si="428"/>
        <v>0</v>
      </c>
    </row>
    <row r="856" spans="2:54" x14ac:dyDescent="0.35">
      <c r="B856" s="14">
        <v>829</v>
      </c>
      <c r="C856" s="13"/>
      <c r="D856" s="13"/>
      <c r="E856" s="130"/>
      <c r="F856" s="130"/>
      <c r="G856" s="129" t="str">
        <f t="shared" si="396"/>
        <v/>
      </c>
      <c r="H856" s="128"/>
      <c r="I856" s="189"/>
      <c r="J856" s="128"/>
      <c r="K856" s="127"/>
      <c r="L856" s="127"/>
      <c r="M856" s="126"/>
      <c r="N856" s="7"/>
      <c r="O856" s="6"/>
      <c r="P856" s="6"/>
      <c r="Q856" s="125" t="str">
        <f t="shared" si="397"/>
        <v/>
      </c>
      <c r="R856" s="124" t="str">
        <f t="shared" si="398"/>
        <v/>
      </c>
      <c r="S856" s="123">
        <f t="shared" si="399"/>
        <v>0</v>
      </c>
      <c r="T856" s="122">
        <f t="shared" si="400"/>
        <v>0</v>
      </c>
      <c r="U856" s="123">
        <f t="shared" si="401"/>
        <v>0</v>
      </c>
      <c r="V856" s="122">
        <f t="shared" si="402"/>
        <v>0</v>
      </c>
      <c r="W856" s="123">
        <f t="shared" si="403"/>
        <v>0</v>
      </c>
      <c r="X856" s="122">
        <f t="shared" si="404"/>
        <v>0</v>
      </c>
      <c r="Y856" s="123">
        <f t="shared" si="405"/>
        <v>0</v>
      </c>
      <c r="Z856" s="122">
        <f t="shared" si="406"/>
        <v>0</v>
      </c>
      <c r="AA856" s="123">
        <f t="shared" si="407"/>
        <v>0</v>
      </c>
      <c r="AB856" s="122">
        <f t="shared" si="408"/>
        <v>0</v>
      </c>
      <c r="AD856" s="3" t="str">
        <f t="shared" si="409"/>
        <v>False</v>
      </c>
      <c r="AE856" s="3" t="str">
        <f t="shared" si="410"/>
        <v>true</v>
      </c>
      <c r="AF856" s="3" t="e">
        <f>VLOOKUP(C856,#REF!,2,FALSE)</f>
        <v>#REF!</v>
      </c>
      <c r="AG856" s="3" t="e">
        <f t="shared" si="411"/>
        <v>#REF!</v>
      </c>
      <c r="AH856" s="3">
        <f t="shared" si="412"/>
        <v>0</v>
      </c>
      <c r="AI856" s="3">
        <f t="shared" si="413"/>
        <v>0</v>
      </c>
      <c r="AJ856" s="3">
        <f t="shared" si="414"/>
        <v>0</v>
      </c>
      <c r="AL856" s="3">
        <f t="shared" si="415"/>
        <v>0</v>
      </c>
      <c r="AM856" s="3">
        <f t="shared" si="416"/>
        <v>0</v>
      </c>
      <c r="AN856" s="3">
        <f t="shared" si="417"/>
        <v>0</v>
      </c>
      <c r="AO856" s="3">
        <f t="shared" si="418"/>
        <v>0</v>
      </c>
      <c r="AP856" s="3">
        <f t="shared" si="419"/>
        <v>0</v>
      </c>
      <c r="AQ856" s="3">
        <f t="shared" si="420"/>
        <v>0</v>
      </c>
      <c r="AS856" s="3" t="e">
        <f t="shared" si="421"/>
        <v>#REF!</v>
      </c>
      <c r="AU856" s="3" t="e">
        <f t="shared" si="422"/>
        <v>#NAME?</v>
      </c>
      <c r="AW856" s="3">
        <f t="shared" si="423"/>
        <v>0</v>
      </c>
      <c r="AX856" s="3">
        <f t="shared" si="424"/>
        <v>0</v>
      </c>
      <c r="AY856" s="3">
        <f t="shared" si="425"/>
        <v>0</v>
      </c>
      <c r="AZ856" s="3">
        <f t="shared" si="426"/>
        <v>0</v>
      </c>
      <c r="BA856" s="3">
        <f t="shared" si="427"/>
        <v>0</v>
      </c>
      <c r="BB856" s="3">
        <f t="shared" si="428"/>
        <v>0</v>
      </c>
    </row>
    <row r="857" spans="2:54" x14ac:dyDescent="0.35">
      <c r="B857" s="14">
        <v>830</v>
      </c>
      <c r="C857" s="13"/>
      <c r="D857" s="13"/>
      <c r="E857" s="130"/>
      <c r="F857" s="130"/>
      <c r="G857" s="129" t="str">
        <f t="shared" si="396"/>
        <v/>
      </c>
      <c r="H857" s="128"/>
      <c r="I857" s="189"/>
      <c r="J857" s="128"/>
      <c r="K857" s="127"/>
      <c r="L857" s="127"/>
      <c r="M857" s="126"/>
      <c r="N857" s="7"/>
      <c r="O857" s="6"/>
      <c r="P857" s="6"/>
      <c r="Q857" s="125" t="str">
        <f t="shared" si="397"/>
        <v/>
      </c>
      <c r="R857" s="124" t="str">
        <f t="shared" si="398"/>
        <v/>
      </c>
      <c r="S857" s="123">
        <f t="shared" si="399"/>
        <v>0</v>
      </c>
      <c r="T857" s="122">
        <f t="shared" si="400"/>
        <v>0</v>
      </c>
      <c r="U857" s="123">
        <f t="shared" si="401"/>
        <v>0</v>
      </c>
      <c r="V857" s="122">
        <f t="shared" si="402"/>
        <v>0</v>
      </c>
      <c r="W857" s="123">
        <f t="shared" si="403"/>
        <v>0</v>
      </c>
      <c r="X857" s="122">
        <f t="shared" si="404"/>
        <v>0</v>
      </c>
      <c r="Y857" s="123">
        <f t="shared" si="405"/>
        <v>0</v>
      </c>
      <c r="Z857" s="122">
        <f t="shared" si="406"/>
        <v>0</v>
      </c>
      <c r="AA857" s="123">
        <f t="shared" si="407"/>
        <v>0</v>
      </c>
      <c r="AB857" s="122">
        <f t="shared" si="408"/>
        <v>0</v>
      </c>
      <c r="AD857" s="3" t="str">
        <f t="shared" si="409"/>
        <v>False</v>
      </c>
      <c r="AE857" s="3" t="str">
        <f t="shared" si="410"/>
        <v>true</v>
      </c>
      <c r="AF857" s="3" t="e">
        <f>VLOOKUP(C857,#REF!,2,FALSE)</f>
        <v>#REF!</v>
      </c>
      <c r="AG857" s="3" t="e">
        <f t="shared" si="411"/>
        <v>#REF!</v>
      </c>
      <c r="AH857" s="3">
        <f t="shared" si="412"/>
        <v>0</v>
      </c>
      <c r="AI857" s="3">
        <f t="shared" si="413"/>
        <v>0</v>
      </c>
      <c r="AJ857" s="3">
        <f t="shared" si="414"/>
        <v>0</v>
      </c>
      <c r="AL857" s="3">
        <f t="shared" si="415"/>
        <v>0</v>
      </c>
      <c r="AM857" s="3">
        <f t="shared" si="416"/>
        <v>0</v>
      </c>
      <c r="AN857" s="3">
        <f t="shared" si="417"/>
        <v>0</v>
      </c>
      <c r="AO857" s="3">
        <f t="shared" si="418"/>
        <v>0</v>
      </c>
      <c r="AP857" s="3">
        <f t="shared" si="419"/>
        <v>0</v>
      </c>
      <c r="AQ857" s="3">
        <f t="shared" si="420"/>
        <v>0</v>
      </c>
      <c r="AS857" s="3" t="e">
        <f t="shared" si="421"/>
        <v>#REF!</v>
      </c>
      <c r="AU857" s="3" t="e">
        <f t="shared" si="422"/>
        <v>#NAME?</v>
      </c>
      <c r="AW857" s="3">
        <f t="shared" si="423"/>
        <v>0</v>
      </c>
      <c r="AX857" s="3">
        <f t="shared" si="424"/>
        <v>0</v>
      </c>
      <c r="AY857" s="3">
        <f t="shared" si="425"/>
        <v>0</v>
      </c>
      <c r="AZ857" s="3">
        <f t="shared" si="426"/>
        <v>0</v>
      </c>
      <c r="BA857" s="3">
        <f t="shared" si="427"/>
        <v>0</v>
      </c>
      <c r="BB857" s="3">
        <f t="shared" si="428"/>
        <v>0</v>
      </c>
    </row>
    <row r="858" spans="2:54" x14ac:dyDescent="0.35">
      <c r="B858" s="14">
        <v>831</v>
      </c>
      <c r="C858" s="13"/>
      <c r="D858" s="13"/>
      <c r="E858" s="130"/>
      <c r="F858" s="130"/>
      <c r="G858" s="129" t="str">
        <f t="shared" si="396"/>
        <v/>
      </c>
      <c r="H858" s="128"/>
      <c r="I858" s="189"/>
      <c r="J858" s="128"/>
      <c r="K858" s="127"/>
      <c r="L858" s="127"/>
      <c r="M858" s="126"/>
      <c r="N858" s="7"/>
      <c r="O858" s="6"/>
      <c r="P858" s="6"/>
      <c r="Q858" s="125" t="str">
        <f t="shared" si="397"/>
        <v/>
      </c>
      <c r="R858" s="124" t="str">
        <f t="shared" si="398"/>
        <v/>
      </c>
      <c r="S858" s="123">
        <f t="shared" si="399"/>
        <v>0</v>
      </c>
      <c r="T858" s="122">
        <f t="shared" si="400"/>
        <v>0</v>
      </c>
      <c r="U858" s="123">
        <f t="shared" si="401"/>
        <v>0</v>
      </c>
      <c r="V858" s="122">
        <f t="shared" si="402"/>
        <v>0</v>
      </c>
      <c r="W858" s="123">
        <f t="shared" si="403"/>
        <v>0</v>
      </c>
      <c r="X858" s="122">
        <f t="shared" si="404"/>
        <v>0</v>
      </c>
      <c r="Y858" s="123">
        <f t="shared" si="405"/>
        <v>0</v>
      </c>
      <c r="Z858" s="122">
        <f t="shared" si="406"/>
        <v>0</v>
      </c>
      <c r="AA858" s="123">
        <f t="shared" si="407"/>
        <v>0</v>
      </c>
      <c r="AB858" s="122">
        <f t="shared" si="408"/>
        <v>0</v>
      </c>
      <c r="AD858" s="3" t="str">
        <f t="shared" si="409"/>
        <v>False</v>
      </c>
      <c r="AE858" s="3" t="str">
        <f t="shared" si="410"/>
        <v>true</v>
      </c>
      <c r="AF858" s="3" t="e">
        <f>VLOOKUP(C858,#REF!,2,FALSE)</f>
        <v>#REF!</v>
      </c>
      <c r="AG858" s="3" t="e">
        <f t="shared" si="411"/>
        <v>#REF!</v>
      </c>
      <c r="AH858" s="3">
        <f t="shared" si="412"/>
        <v>0</v>
      </c>
      <c r="AI858" s="3">
        <f t="shared" si="413"/>
        <v>0</v>
      </c>
      <c r="AJ858" s="3">
        <f t="shared" si="414"/>
        <v>0</v>
      </c>
      <c r="AL858" s="3">
        <f t="shared" si="415"/>
        <v>0</v>
      </c>
      <c r="AM858" s="3">
        <f t="shared" si="416"/>
        <v>0</v>
      </c>
      <c r="AN858" s="3">
        <f t="shared" si="417"/>
        <v>0</v>
      </c>
      <c r="AO858" s="3">
        <f t="shared" si="418"/>
        <v>0</v>
      </c>
      <c r="AP858" s="3">
        <f t="shared" si="419"/>
        <v>0</v>
      </c>
      <c r="AQ858" s="3">
        <f t="shared" si="420"/>
        <v>0</v>
      </c>
      <c r="AS858" s="3" t="e">
        <f t="shared" si="421"/>
        <v>#REF!</v>
      </c>
      <c r="AU858" s="3" t="e">
        <f t="shared" si="422"/>
        <v>#NAME?</v>
      </c>
      <c r="AW858" s="3">
        <f t="shared" si="423"/>
        <v>0</v>
      </c>
      <c r="AX858" s="3">
        <f t="shared" si="424"/>
        <v>0</v>
      </c>
      <c r="AY858" s="3">
        <f t="shared" si="425"/>
        <v>0</v>
      </c>
      <c r="AZ858" s="3">
        <f t="shared" si="426"/>
        <v>0</v>
      </c>
      <c r="BA858" s="3">
        <f t="shared" si="427"/>
        <v>0</v>
      </c>
      <c r="BB858" s="3">
        <f t="shared" si="428"/>
        <v>0</v>
      </c>
    </row>
    <row r="859" spans="2:54" x14ac:dyDescent="0.35">
      <c r="B859" s="14">
        <v>832</v>
      </c>
      <c r="C859" s="13"/>
      <c r="D859" s="13"/>
      <c r="E859" s="130"/>
      <c r="F859" s="130"/>
      <c r="G859" s="129" t="str">
        <f t="shared" si="396"/>
        <v/>
      </c>
      <c r="H859" s="128"/>
      <c r="I859" s="189"/>
      <c r="J859" s="128"/>
      <c r="K859" s="127"/>
      <c r="L859" s="127"/>
      <c r="M859" s="126"/>
      <c r="N859" s="7"/>
      <c r="O859" s="6"/>
      <c r="P859" s="6"/>
      <c r="Q859" s="125" t="str">
        <f t="shared" si="397"/>
        <v/>
      </c>
      <c r="R859" s="124" t="str">
        <f t="shared" si="398"/>
        <v/>
      </c>
      <c r="S859" s="123">
        <f t="shared" si="399"/>
        <v>0</v>
      </c>
      <c r="T859" s="122">
        <f t="shared" si="400"/>
        <v>0</v>
      </c>
      <c r="U859" s="123">
        <f t="shared" si="401"/>
        <v>0</v>
      </c>
      <c r="V859" s="122">
        <f t="shared" si="402"/>
        <v>0</v>
      </c>
      <c r="W859" s="123">
        <f t="shared" si="403"/>
        <v>0</v>
      </c>
      <c r="X859" s="122">
        <f t="shared" si="404"/>
        <v>0</v>
      </c>
      <c r="Y859" s="123">
        <f t="shared" si="405"/>
        <v>0</v>
      </c>
      <c r="Z859" s="122">
        <f t="shared" si="406"/>
        <v>0</v>
      </c>
      <c r="AA859" s="123">
        <f t="shared" si="407"/>
        <v>0</v>
      </c>
      <c r="AB859" s="122">
        <f t="shared" si="408"/>
        <v>0</v>
      </c>
      <c r="AD859" s="3" t="str">
        <f t="shared" si="409"/>
        <v>False</v>
      </c>
      <c r="AE859" s="3" t="str">
        <f t="shared" si="410"/>
        <v>true</v>
      </c>
      <c r="AF859" s="3" t="e">
        <f>VLOOKUP(C859,#REF!,2,FALSE)</f>
        <v>#REF!</v>
      </c>
      <c r="AG859" s="3" t="e">
        <f t="shared" si="411"/>
        <v>#REF!</v>
      </c>
      <c r="AH859" s="3">
        <f t="shared" si="412"/>
        <v>0</v>
      </c>
      <c r="AI859" s="3">
        <f t="shared" si="413"/>
        <v>0</v>
      </c>
      <c r="AJ859" s="3">
        <f t="shared" si="414"/>
        <v>0</v>
      </c>
      <c r="AL859" s="3">
        <f t="shared" si="415"/>
        <v>0</v>
      </c>
      <c r="AM859" s="3">
        <f t="shared" si="416"/>
        <v>0</v>
      </c>
      <c r="AN859" s="3">
        <f t="shared" si="417"/>
        <v>0</v>
      </c>
      <c r="AO859" s="3">
        <f t="shared" si="418"/>
        <v>0</v>
      </c>
      <c r="AP859" s="3">
        <f t="shared" si="419"/>
        <v>0</v>
      </c>
      <c r="AQ859" s="3">
        <f t="shared" si="420"/>
        <v>0</v>
      </c>
      <c r="AS859" s="3" t="e">
        <f t="shared" si="421"/>
        <v>#REF!</v>
      </c>
      <c r="AU859" s="3" t="e">
        <f t="shared" si="422"/>
        <v>#NAME?</v>
      </c>
      <c r="AW859" s="3">
        <f t="shared" si="423"/>
        <v>0</v>
      </c>
      <c r="AX859" s="3">
        <f t="shared" si="424"/>
        <v>0</v>
      </c>
      <c r="AY859" s="3">
        <f t="shared" si="425"/>
        <v>0</v>
      </c>
      <c r="AZ859" s="3">
        <f t="shared" si="426"/>
        <v>0</v>
      </c>
      <c r="BA859" s="3">
        <f t="shared" si="427"/>
        <v>0</v>
      </c>
      <c r="BB859" s="3">
        <f t="shared" si="428"/>
        <v>0</v>
      </c>
    </row>
    <row r="860" spans="2:54" x14ac:dyDescent="0.35">
      <c r="B860" s="14">
        <v>833</v>
      </c>
      <c r="C860" s="13"/>
      <c r="D860" s="13"/>
      <c r="E860" s="130"/>
      <c r="F860" s="130"/>
      <c r="G860" s="129" t="str">
        <f t="shared" ref="G860:G923" si="429">IF(D860="","",IF(E860&lt;&gt;"",VLOOKUP(E860,Lookup_LOWCode,2,FALSE),VLOOKUP(D860,Lookup_ActualLOWCode,2,FALSE)))</f>
        <v/>
      </c>
      <c r="H860" s="128"/>
      <c r="I860" s="189"/>
      <c r="J860" s="128"/>
      <c r="K860" s="127"/>
      <c r="L860" s="127"/>
      <c r="M860" s="126"/>
      <c r="N860" s="7"/>
      <c r="O860" s="6"/>
      <c r="P860" s="6"/>
      <c r="Q860" s="125" t="str">
        <f t="shared" ref="Q860:Q923" si="430">IF(N860&lt;&gt;"",P860/N860,"")</f>
        <v/>
      </c>
      <c r="R860" s="124" t="str">
        <f t="shared" ref="R860:R923" si="431">IF(O860&lt;&gt;"",P860/O860,"")</f>
        <v/>
      </c>
      <c r="S860" s="123">
        <f t="shared" ref="S860:S923" si="432">IF($N860&lt;&gt;0,$N860,IF($O860&lt;&gt;0,$O860/VLOOKUP($G860,Lookup_MaterialLowCode,7,FALSE),0))</f>
        <v>0</v>
      </c>
      <c r="T860" s="122">
        <f t="shared" ref="T860:T923" si="433">IF($O860&lt;&gt;0,$O860,IF($N860&lt;&gt;0,$N860*VLOOKUP($G860,Lookup_MaterialLowCode,7,FALSE),0))</f>
        <v>0</v>
      </c>
      <c r="U860" s="123">
        <f t="shared" ref="U860:U923" si="434">IF(AE860="true",S860,0)</f>
        <v>0</v>
      </c>
      <c r="V860" s="122">
        <f t="shared" ref="V860:V923" si="435">IF(AE860="true",T860,0)</f>
        <v>0</v>
      </c>
      <c r="W860" s="123">
        <f t="shared" ref="W860:W923" si="436">IF(AE860="false",S860,0)</f>
        <v>0</v>
      </c>
      <c r="X860" s="122">
        <f t="shared" ref="X860:X923" si="437">IF(AE860="false",T860,0)</f>
        <v>0</v>
      </c>
      <c r="Y860" s="123">
        <f t="shared" ref="Y860:Y923" si="438">W860-(W860*L860)</f>
        <v>0</v>
      </c>
      <c r="Z860" s="122">
        <f t="shared" ref="Z860:Z923" si="439">X860-(X860*L860)</f>
        <v>0</v>
      </c>
      <c r="AA860" s="123">
        <f t="shared" ref="AA860:AA923" si="440">W860*L860</f>
        <v>0</v>
      </c>
      <c r="AB860" s="122">
        <f t="shared" ref="AB860:AB923" si="441">X860*L860</f>
        <v>0</v>
      </c>
      <c r="AD860" s="3" t="str">
        <f t="shared" ref="AD860:AD923" si="442">IF(G860="Specify LOW Code",IF(E860&lt;&gt;"","False","True"),"False")</f>
        <v>False</v>
      </c>
      <c r="AE860" s="3" t="str">
        <f t="shared" ref="AE860:AE923" si="443">IF(H860="Off-Site mixed","false",IF(H860="Off-Site segregated","false","true"))</f>
        <v>true</v>
      </c>
      <c r="AF860" s="3" t="e">
        <f>VLOOKUP(C860,#REF!,2,FALSE)</f>
        <v>#REF!</v>
      </c>
      <c r="AG860" s="3" t="e">
        <f t="shared" ref="AG860:AG923" si="444">AF860&amp;D860</f>
        <v>#REF!</v>
      </c>
      <c r="AH860" s="3">
        <f t="shared" ref="AH860:AH923" si="445">IF(AE860="true",0,VLOOKUP(J860,Lookup_MyDestinations,6,FALSE))</f>
        <v>0</v>
      </c>
      <c r="AI860" s="3">
        <f t="shared" ref="AI860:AI923" si="446">IF(AE860="true",0,VLOOKUP(J860,Lookup_MyDestinations,5,FALSE))</f>
        <v>0</v>
      </c>
      <c r="AJ860" s="3">
        <f t="shared" ref="AJ860:AJ923" si="447">IF(AE860="true", 0,VLOOKUP(J860,Lookup_MyDestinations,4,FALSE))</f>
        <v>0</v>
      </c>
      <c r="AL860" s="3">
        <f t="shared" ref="AL860:AL923" si="448">$AH860*$W860</f>
        <v>0</v>
      </c>
      <c r="AM860" s="3">
        <f t="shared" ref="AM860:AM923" si="449">$AH860*$X860</f>
        <v>0</v>
      </c>
      <c r="AN860" s="3">
        <f t="shared" ref="AN860:AN923" si="450">$AI860*$W860</f>
        <v>0</v>
      </c>
      <c r="AO860" s="3">
        <f t="shared" ref="AO860:AO923" si="451">$AI860*$X860</f>
        <v>0</v>
      </c>
      <c r="AP860" s="3">
        <f t="shared" ref="AP860:AP923" si="452">$AJ860*$W860</f>
        <v>0</v>
      </c>
      <c r="AQ860" s="3">
        <f t="shared" ref="AQ860:AQ923" si="453">$AJ860*$X860</f>
        <v>0</v>
      </c>
      <c r="AS860" s="3" t="e">
        <f t="shared" ref="AS860:AS923" si="454">AF860&amp;G860</f>
        <v>#REF!</v>
      </c>
      <c r="AU860" s="3" t="e">
        <f t="shared" ref="AU860:AU923" si="455">VLOOKUP(D860,Lookup_WasteStreamLOWCode,4,FALSE)</f>
        <v>#NAME?</v>
      </c>
      <c r="AW860" s="3">
        <f t="shared" ref="AW860:AW923" si="456">IF(H860="On-site recovery",S860,0)</f>
        <v>0</v>
      </c>
      <c r="AX860" s="3">
        <f t="shared" ref="AX860:AX923" si="457">IF(H860="On-site recovery",T860,0)</f>
        <v>0</v>
      </c>
      <c r="AY860" s="3">
        <f t="shared" ref="AY860:AY923" si="458">IF(H860="On-site recycled",S860,0)</f>
        <v>0</v>
      </c>
      <c r="AZ860" s="3">
        <f t="shared" ref="AZ860:AZ923" si="459">IF(H860="On-site recycled",T860,0)</f>
        <v>0</v>
      </c>
      <c r="BA860" s="3">
        <f t="shared" ref="BA860:BA923" si="460">IF(H860="On-site re-use",S860,0)</f>
        <v>0</v>
      </c>
      <c r="BB860" s="3">
        <f t="shared" ref="BB860:BB923" si="461">IF(H860="On-site re-use",T860,0)</f>
        <v>0</v>
      </c>
    </row>
    <row r="861" spans="2:54" x14ac:dyDescent="0.35">
      <c r="B861" s="14">
        <v>834</v>
      </c>
      <c r="C861" s="13"/>
      <c r="D861" s="13"/>
      <c r="E861" s="130"/>
      <c r="F861" s="130"/>
      <c r="G861" s="129" t="str">
        <f t="shared" si="429"/>
        <v/>
      </c>
      <c r="H861" s="128"/>
      <c r="I861" s="189"/>
      <c r="J861" s="128"/>
      <c r="K861" s="127"/>
      <c r="L861" s="127"/>
      <c r="M861" s="126"/>
      <c r="N861" s="7"/>
      <c r="O861" s="6"/>
      <c r="P861" s="6"/>
      <c r="Q861" s="125" t="str">
        <f t="shared" si="430"/>
        <v/>
      </c>
      <c r="R861" s="124" t="str">
        <f t="shared" si="431"/>
        <v/>
      </c>
      <c r="S861" s="123">
        <f t="shared" si="432"/>
        <v>0</v>
      </c>
      <c r="T861" s="122">
        <f t="shared" si="433"/>
        <v>0</v>
      </c>
      <c r="U861" s="123">
        <f t="shared" si="434"/>
        <v>0</v>
      </c>
      <c r="V861" s="122">
        <f t="shared" si="435"/>
        <v>0</v>
      </c>
      <c r="W861" s="123">
        <f t="shared" si="436"/>
        <v>0</v>
      </c>
      <c r="X861" s="122">
        <f t="shared" si="437"/>
        <v>0</v>
      </c>
      <c r="Y861" s="123">
        <f t="shared" si="438"/>
        <v>0</v>
      </c>
      <c r="Z861" s="122">
        <f t="shared" si="439"/>
        <v>0</v>
      </c>
      <c r="AA861" s="123">
        <f t="shared" si="440"/>
        <v>0</v>
      </c>
      <c r="AB861" s="122">
        <f t="shared" si="441"/>
        <v>0</v>
      </c>
      <c r="AD861" s="3" t="str">
        <f t="shared" si="442"/>
        <v>False</v>
      </c>
      <c r="AE861" s="3" t="str">
        <f t="shared" si="443"/>
        <v>true</v>
      </c>
      <c r="AF861" s="3" t="e">
        <f>VLOOKUP(C861,#REF!,2,FALSE)</f>
        <v>#REF!</v>
      </c>
      <c r="AG861" s="3" t="e">
        <f t="shared" si="444"/>
        <v>#REF!</v>
      </c>
      <c r="AH861" s="3">
        <f t="shared" si="445"/>
        <v>0</v>
      </c>
      <c r="AI861" s="3">
        <f t="shared" si="446"/>
        <v>0</v>
      </c>
      <c r="AJ861" s="3">
        <f t="shared" si="447"/>
        <v>0</v>
      </c>
      <c r="AL861" s="3">
        <f t="shared" si="448"/>
        <v>0</v>
      </c>
      <c r="AM861" s="3">
        <f t="shared" si="449"/>
        <v>0</v>
      </c>
      <c r="AN861" s="3">
        <f t="shared" si="450"/>
        <v>0</v>
      </c>
      <c r="AO861" s="3">
        <f t="shared" si="451"/>
        <v>0</v>
      </c>
      <c r="AP861" s="3">
        <f t="shared" si="452"/>
        <v>0</v>
      </c>
      <c r="AQ861" s="3">
        <f t="shared" si="453"/>
        <v>0</v>
      </c>
      <c r="AS861" s="3" t="e">
        <f t="shared" si="454"/>
        <v>#REF!</v>
      </c>
      <c r="AU861" s="3" t="e">
        <f t="shared" si="455"/>
        <v>#NAME?</v>
      </c>
      <c r="AW861" s="3">
        <f t="shared" si="456"/>
        <v>0</v>
      </c>
      <c r="AX861" s="3">
        <f t="shared" si="457"/>
        <v>0</v>
      </c>
      <c r="AY861" s="3">
        <f t="shared" si="458"/>
        <v>0</v>
      </c>
      <c r="AZ861" s="3">
        <f t="shared" si="459"/>
        <v>0</v>
      </c>
      <c r="BA861" s="3">
        <f t="shared" si="460"/>
        <v>0</v>
      </c>
      <c r="BB861" s="3">
        <f t="shared" si="461"/>
        <v>0</v>
      </c>
    </row>
    <row r="862" spans="2:54" x14ac:dyDescent="0.35">
      <c r="B862" s="14">
        <v>835</v>
      </c>
      <c r="C862" s="13"/>
      <c r="D862" s="13"/>
      <c r="E862" s="130"/>
      <c r="F862" s="130"/>
      <c r="G862" s="129" t="str">
        <f t="shared" si="429"/>
        <v/>
      </c>
      <c r="H862" s="128"/>
      <c r="I862" s="189"/>
      <c r="J862" s="128"/>
      <c r="K862" s="127"/>
      <c r="L862" s="127"/>
      <c r="M862" s="126"/>
      <c r="N862" s="7"/>
      <c r="O862" s="6"/>
      <c r="P862" s="6"/>
      <c r="Q862" s="125" t="str">
        <f t="shared" si="430"/>
        <v/>
      </c>
      <c r="R862" s="124" t="str">
        <f t="shared" si="431"/>
        <v/>
      </c>
      <c r="S862" s="123">
        <f t="shared" si="432"/>
        <v>0</v>
      </c>
      <c r="T862" s="122">
        <f t="shared" si="433"/>
        <v>0</v>
      </c>
      <c r="U862" s="123">
        <f t="shared" si="434"/>
        <v>0</v>
      </c>
      <c r="V862" s="122">
        <f t="shared" si="435"/>
        <v>0</v>
      </c>
      <c r="W862" s="123">
        <f t="shared" si="436"/>
        <v>0</v>
      </c>
      <c r="X862" s="122">
        <f t="shared" si="437"/>
        <v>0</v>
      </c>
      <c r="Y862" s="123">
        <f t="shared" si="438"/>
        <v>0</v>
      </c>
      <c r="Z862" s="122">
        <f t="shared" si="439"/>
        <v>0</v>
      </c>
      <c r="AA862" s="123">
        <f t="shared" si="440"/>
        <v>0</v>
      </c>
      <c r="AB862" s="122">
        <f t="shared" si="441"/>
        <v>0</v>
      </c>
      <c r="AD862" s="3" t="str">
        <f t="shared" si="442"/>
        <v>False</v>
      </c>
      <c r="AE862" s="3" t="str">
        <f t="shared" si="443"/>
        <v>true</v>
      </c>
      <c r="AF862" s="3" t="e">
        <f>VLOOKUP(C862,#REF!,2,FALSE)</f>
        <v>#REF!</v>
      </c>
      <c r="AG862" s="3" t="e">
        <f t="shared" si="444"/>
        <v>#REF!</v>
      </c>
      <c r="AH862" s="3">
        <f t="shared" si="445"/>
        <v>0</v>
      </c>
      <c r="AI862" s="3">
        <f t="shared" si="446"/>
        <v>0</v>
      </c>
      <c r="AJ862" s="3">
        <f t="shared" si="447"/>
        <v>0</v>
      </c>
      <c r="AL862" s="3">
        <f t="shared" si="448"/>
        <v>0</v>
      </c>
      <c r="AM862" s="3">
        <f t="shared" si="449"/>
        <v>0</v>
      </c>
      <c r="AN862" s="3">
        <f t="shared" si="450"/>
        <v>0</v>
      </c>
      <c r="AO862" s="3">
        <f t="shared" si="451"/>
        <v>0</v>
      </c>
      <c r="AP862" s="3">
        <f t="shared" si="452"/>
        <v>0</v>
      </c>
      <c r="AQ862" s="3">
        <f t="shared" si="453"/>
        <v>0</v>
      </c>
      <c r="AS862" s="3" t="e">
        <f t="shared" si="454"/>
        <v>#REF!</v>
      </c>
      <c r="AU862" s="3" t="e">
        <f t="shared" si="455"/>
        <v>#NAME?</v>
      </c>
      <c r="AW862" s="3">
        <f t="shared" si="456"/>
        <v>0</v>
      </c>
      <c r="AX862" s="3">
        <f t="shared" si="457"/>
        <v>0</v>
      </c>
      <c r="AY862" s="3">
        <f t="shared" si="458"/>
        <v>0</v>
      </c>
      <c r="AZ862" s="3">
        <f t="shared" si="459"/>
        <v>0</v>
      </c>
      <c r="BA862" s="3">
        <f t="shared" si="460"/>
        <v>0</v>
      </c>
      <c r="BB862" s="3">
        <f t="shared" si="461"/>
        <v>0</v>
      </c>
    </row>
    <row r="863" spans="2:54" x14ac:dyDescent="0.35">
      <c r="B863" s="14">
        <v>836</v>
      </c>
      <c r="C863" s="13"/>
      <c r="D863" s="13"/>
      <c r="E863" s="130"/>
      <c r="F863" s="130"/>
      <c r="G863" s="129" t="str">
        <f t="shared" si="429"/>
        <v/>
      </c>
      <c r="H863" s="128"/>
      <c r="I863" s="189"/>
      <c r="J863" s="128"/>
      <c r="K863" s="127"/>
      <c r="L863" s="127"/>
      <c r="M863" s="126"/>
      <c r="N863" s="7"/>
      <c r="O863" s="6"/>
      <c r="P863" s="6"/>
      <c r="Q863" s="125" t="str">
        <f t="shared" si="430"/>
        <v/>
      </c>
      <c r="R863" s="124" t="str">
        <f t="shared" si="431"/>
        <v/>
      </c>
      <c r="S863" s="123">
        <f t="shared" si="432"/>
        <v>0</v>
      </c>
      <c r="T863" s="122">
        <f t="shared" si="433"/>
        <v>0</v>
      </c>
      <c r="U863" s="123">
        <f t="shared" si="434"/>
        <v>0</v>
      </c>
      <c r="V863" s="122">
        <f t="shared" si="435"/>
        <v>0</v>
      </c>
      <c r="W863" s="123">
        <f t="shared" si="436"/>
        <v>0</v>
      </c>
      <c r="X863" s="122">
        <f t="shared" si="437"/>
        <v>0</v>
      </c>
      <c r="Y863" s="123">
        <f t="shared" si="438"/>
        <v>0</v>
      </c>
      <c r="Z863" s="122">
        <f t="shared" si="439"/>
        <v>0</v>
      </c>
      <c r="AA863" s="123">
        <f t="shared" si="440"/>
        <v>0</v>
      </c>
      <c r="AB863" s="122">
        <f t="shared" si="441"/>
        <v>0</v>
      </c>
      <c r="AD863" s="3" t="str">
        <f t="shared" si="442"/>
        <v>False</v>
      </c>
      <c r="AE863" s="3" t="str">
        <f t="shared" si="443"/>
        <v>true</v>
      </c>
      <c r="AF863" s="3" t="e">
        <f>VLOOKUP(C863,#REF!,2,FALSE)</f>
        <v>#REF!</v>
      </c>
      <c r="AG863" s="3" t="e">
        <f t="shared" si="444"/>
        <v>#REF!</v>
      </c>
      <c r="AH863" s="3">
        <f t="shared" si="445"/>
        <v>0</v>
      </c>
      <c r="AI863" s="3">
        <f t="shared" si="446"/>
        <v>0</v>
      </c>
      <c r="AJ863" s="3">
        <f t="shared" si="447"/>
        <v>0</v>
      </c>
      <c r="AL863" s="3">
        <f t="shared" si="448"/>
        <v>0</v>
      </c>
      <c r="AM863" s="3">
        <f t="shared" si="449"/>
        <v>0</v>
      </c>
      <c r="AN863" s="3">
        <f t="shared" si="450"/>
        <v>0</v>
      </c>
      <c r="AO863" s="3">
        <f t="shared" si="451"/>
        <v>0</v>
      </c>
      <c r="AP863" s="3">
        <f t="shared" si="452"/>
        <v>0</v>
      </c>
      <c r="AQ863" s="3">
        <f t="shared" si="453"/>
        <v>0</v>
      </c>
      <c r="AS863" s="3" t="e">
        <f t="shared" si="454"/>
        <v>#REF!</v>
      </c>
      <c r="AU863" s="3" t="e">
        <f t="shared" si="455"/>
        <v>#NAME?</v>
      </c>
      <c r="AW863" s="3">
        <f t="shared" si="456"/>
        <v>0</v>
      </c>
      <c r="AX863" s="3">
        <f t="shared" si="457"/>
        <v>0</v>
      </c>
      <c r="AY863" s="3">
        <f t="shared" si="458"/>
        <v>0</v>
      </c>
      <c r="AZ863" s="3">
        <f t="shared" si="459"/>
        <v>0</v>
      </c>
      <c r="BA863" s="3">
        <f t="shared" si="460"/>
        <v>0</v>
      </c>
      <c r="BB863" s="3">
        <f t="shared" si="461"/>
        <v>0</v>
      </c>
    </row>
    <row r="864" spans="2:54" x14ac:dyDescent="0.35">
      <c r="B864" s="14">
        <v>837</v>
      </c>
      <c r="C864" s="13"/>
      <c r="D864" s="13"/>
      <c r="E864" s="130"/>
      <c r="F864" s="130"/>
      <c r="G864" s="129" t="str">
        <f t="shared" si="429"/>
        <v/>
      </c>
      <c r="H864" s="128"/>
      <c r="I864" s="189"/>
      <c r="J864" s="128"/>
      <c r="K864" s="127"/>
      <c r="L864" s="127"/>
      <c r="M864" s="126"/>
      <c r="N864" s="7"/>
      <c r="O864" s="6"/>
      <c r="P864" s="6"/>
      <c r="Q864" s="125" t="str">
        <f t="shared" si="430"/>
        <v/>
      </c>
      <c r="R864" s="124" t="str">
        <f t="shared" si="431"/>
        <v/>
      </c>
      <c r="S864" s="123">
        <f t="shared" si="432"/>
        <v>0</v>
      </c>
      <c r="T864" s="122">
        <f t="shared" si="433"/>
        <v>0</v>
      </c>
      <c r="U864" s="123">
        <f t="shared" si="434"/>
        <v>0</v>
      </c>
      <c r="V864" s="122">
        <f t="shared" si="435"/>
        <v>0</v>
      </c>
      <c r="W864" s="123">
        <f t="shared" si="436"/>
        <v>0</v>
      </c>
      <c r="X864" s="122">
        <f t="shared" si="437"/>
        <v>0</v>
      </c>
      <c r="Y864" s="123">
        <f t="shared" si="438"/>
        <v>0</v>
      </c>
      <c r="Z864" s="122">
        <f t="shared" si="439"/>
        <v>0</v>
      </c>
      <c r="AA864" s="123">
        <f t="shared" si="440"/>
        <v>0</v>
      </c>
      <c r="AB864" s="122">
        <f t="shared" si="441"/>
        <v>0</v>
      </c>
      <c r="AD864" s="3" t="str">
        <f t="shared" si="442"/>
        <v>False</v>
      </c>
      <c r="AE864" s="3" t="str">
        <f t="shared" si="443"/>
        <v>true</v>
      </c>
      <c r="AF864" s="3" t="e">
        <f>VLOOKUP(C864,#REF!,2,FALSE)</f>
        <v>#REF!</v>
      </c>
      <c r="AG864" s="3" t="e">
        <f t="shared" si="444"/>
        <v>#REF!</v>
      </c>
      <c r="AH864" s="3">
        <f t="shared" si="445"/>
        <v>0</v>
      </c>
      <c r="AI864" s="3">
        <f t="shared" si="446"/>
        <v>0</v>
      </c>
      <c r="AJ864" s="3">
        <f t="shared" si="447"/>
        <v>0</v>
      </c>
      <c r="AL864" s="3">
        <f t="shared" si="448"/>
        <v>0</v>
      </c>
      <c r="AM864" s="3">
        <f t="shared" si="449"/>
        <v>0</v>
      </c>
      <c r="AN864" s="3">
        <f t="shared" si="450"/>
        <v>0</v>
      </c>
      <c r="AO864" s="3">
        <f t="shared" si="451"/>
        <v>0</v>
      </c>
      <c r="AP864" s="3">
        <f t="shared" si="452"/>
        <v>0</v>
      </c>
      <c r="AQ864" s="3">
        <f t="shared" si="453"/>
        <v>0</v>
      </c>
      <c r="AS864" s="3" t="e">
        <f t="shared" si="454"/>
        <v>#REF!</v>
      </c>
      <c r="AU864" s="3" t="e">
        <f t="shared" si="455"/>
        <v>#NAME?</v>
      </c>
      <c r="AW864" s="3">
        <f t="shared" si="456"/>
        <v>0</v>
      </c>
      <c r="AX864" s="3">
        <f t="shared" si="457"/>
        <v>0</v>
      </c>
      <c r="AY864" s="3">
        <f t="shared" si="458"/>
        <v>0</v>
      </c>
      <c r="AZ864" s="3">
        <f t="shared" si="459"/>
        <v>0</v>
      </c>
      <c r="BA864" s="3">
        <f t="shared" si="460"/>
        <v>0</v>
      </c>
      <c r="BB864" s="3">
        <f t="shared" si="461"/>
        <v>0</v>
      </c>
    </row>
    <row r="865" spans="2:54" x14ac:dyDescent="0.35">
      <c r="B865" s="14">
        <v>838</v>
      </c>
      <c r="C865" s="13"/>
      <c r="D865" s="13"/>
      <c r="E865" s="130"/>
      <c r="F865" s="130"/>
      <c r="G865" s="129" t="str">
        <f t="shared" si="429"/>
        <v/>
      </c>
      <c r="H865" s="128"/>
      <c r="I865" s="189"/>
      <c r="J865" s="128"/>
      <c r="K865" s="127"/>
      <c r="L865" s="127"/>
      <c r="M865" s="126"/>
      <c r="N865" s="7"/>
      <c r="O865" s="6"/>
      <c r="P865" s="6"/>
      <c r="Q865" s="125" t="str">
        <f t="shared" si="430"/>
        <v/>
      </c>
      <c r="R865" s="124" t="str">
        <f t="shared" si="431"/>
        <v/>
      </c>
      <c r="S865" s="123">
        <f t="shared" si="432"/>
        <v>0</v>
      </c>
      <c r="T865" s="122">
        <f t="shared" si="433"/>
        <v>0</v>
      </c>
      <c r="U865" s="123">
        <f t="shared" si="434"/>
        <v>0</v>
      </c>
      <c r="V865" s="122">
        <f t="shared" si="435"/>
        <v>0</v>
      </c>
      <c r="W865" s="123">
        <f t="shared" si="436"/>
        <v>0</v>
      </c>
      <c r="X865" s="122">
        <f t="shared" si="437"/>
        <v>0</v>
      </c>
      <c r="Y865" s="123">
        <f t="shared" si="438"/>
        <v>0</v>
      </c>
      <c r="Z865" s="122">
        <f t="shared" si="439"/>
        <v>0</v>
      </c>
      <c r="AA865" s="123">
        <f t="shared" si="440"/>
        <v>0</v>
      </c>
      <c r="AB865" s="122">
        <f t="shared" si="441"/>
        <v>0</v>
      </c>
      <c r="AD865" s="3" t="str">
        <f t="shared" si="442"/>
        <v>False</v>
      </c>
      <c r="AE865" s="3" t="str">
        <f t="shared" si="443"/>
        <v>true</v>
      </c>
      <c r="AF865" s="3" t="e">
        <f>VLOOKUP(C865,#REF!,2,FALSE)</f>
        <v>#REF!</v>
      </c>
      <c r="AG865" s="3" t="e">
        <f t="shared" si="444"/>
        <v>#REF!</v>
      </c>
      <c r="AH865" s="3">
        <f t="shared" si="445"/>
        <v>0</v>
      </c>
      <c r="AI865" s="3">
        <f t="shared" si="446"/>
        <v>0</v>
      </c>
      <c r="AJ865" s="3">
        <f t="shared" si="447"/>
        <v>0</v>
      </c>
      <c r="AL865" s="3">
        <f t="shared" si="448"/>
        <v>0</v>
      </c>
      <c r="AM865" s="3">
        <f t="shared" si="449"/>
        <v>0</v>
      </c>
      <c r="AN865" s="3">
        <f t="shared" si="450"/>
        <v>0</v>
      </c>
      <c r="AO865" s="3">
        <f t="shared" si="451"/>
        <v>0</v>
      </c>
      <c r="AP865" s="3">
        <f t="shared" si="452"/>
        <v>0</v>
      </c>
      <c r="AQ865" s="3">
        <f t="shared" si="453"/>
        <v>0</v>
      </c>
      <c r="AS865" s="3" t="e">
        <f t="shared" si="454"/>
        <v>#REF!</v>
      </c>
      <c r="AU865" s="3" t="e">
        <f t="shared" si="455"/>
        <v>#NAME?</v>
      </c>
      <c r="AW865" s="3">
        <f t="shared" si="456"/>
        <v>0</v>
      </c>
      <c r="AX865" s="3">
        <f t="shared" si="457"/>
        <v>0</v>
      </c>
      <c r="AY865" s="3">
        <f t="shared" si="458"/>
        <v>0</v>
      </c>
      <c r="AZ865" s="3">
        <f t="shared" si="459"/>
        <v>0</v>
      </c>
      <c r="BA865" s="3">
        <f t="shared" si="460"/>
        <v>0</v>
      </c>
      <c r="BB865" s="3">
        <f t="shared" si="461"/>
        <v>0</v>
      </c>
    </row>
    <row r="866" spans="2:54" x14ac:dyDescent="0.35">
      <c r="B866" s="14">
        <v>839</v>
      </c>
      <c r="C866" s="13"/>
      <c r="D866" s="13"/>
      <c r="E866" s="130"/>
      <c r="F866" s="130"/>
      <c r="G866" s="129" t="str">
        <f t="shared" si="429"/>
        <v/>
      </c>
      <c r="H866" s="128"/>
      <c r="I866" s="189"/>
      <c r="J866" s="128"/>
      <c r="K866" s="127"/>
      <c r="L866" s="127"/>
      <c r="M866" s="126"/>
      <c r="N866" s="7"/>
      <c r="O866" s="6"/>
      <c r="P866" s="6"/>
      <c r="Q866" s="125" t="str">
        <f t="shared" si="430"/>
        <v/>
      </c>
      <c r="R866" s="124" t="str">
        <f t="shared" si="431"/>
        <v/>
      </c>
      <c r="S866" s="123">
        <f t="shared" si="432"/>
        <v>0</v>
      </c>
      <c r="T866" s="122">
        <f t="shared" si="433"/>
        <v>0</v>
      </c>
      <c r="U866" s="123">
        <f t="shared" si="434"/>
        <v>0</v>
      </c>
      <c r="V866" s="122">
        <f t="shared" si="435"/>
        <v>0</v>
      </c>
      <c r="W866" s="123">
        <f t="shared" si="436"/>
        <v>0</v>
      </c>
      <c r="X866" s="122">
        <f t="shared" si="437"/>
        <v>0</v>
      </c>
      <c r="Y866" s="123">
        <f t="shared" si="438"/>
        <v>0</v>
      </c>
      <c r="Z866" s="122">
        <f t="shared" si="439"/>
        <v>0</v>
      </c>
      <c r="AA866" s="123">
        <f t="shared" si="440"/>
        <v>0</v>
      </c>
      <c r="AB866" s="122">
        <f t="shared" si="441"/>
        <v>0</v>
      </c>
      <c r="AD866" s="3" t="str">
        <f t="shared" si="442"/>
        <v>False</v>
      </c>
      <c r="AE866" s="3" t="str">
        <f t="shared" si="443"/>
        <v>true</v>
      </c>
      <c r="AF866" s="3" t="e">
        <f>VLOOKUP(C866,#REF!,2,FALSE)</f>
        <v>#REF!</v>
      </c>
      <c r="AG866" s="3" t="e">
        <f t="shared" si="444"/>
        <v>#REF!</v>
      </c>
      <c r="AH866" s="3">
        <f t="shared" si="445"/>
        <v>0</v>
      </c>
      <c r="AI866" s="3">
        <f t="shared" si="446"/>
        <v>0</v>
      </c>
      <c r="AJ866" s="3">
        <f t="shared" si="447"/>
        <v>0</v>
      </c>
      <c r="AL866" s="3">
        <f t="shared" si="448"/>
        <v>0</v>
      </c>
      <c r="AM866" s="3">
        <f t="shared" si="449"/>
        <v>0</v>
      </c>
      <c r="AN866" s="3">
        <f t="shared" si="450"/>
        <v>0</v>
      </c>
      <c r="AO866" s="3">
        <f t="shared" si="451"/>
        <v>0</v>
      </c>
      <c r="AP866" s="3">
        <f t="shared" si="452"/>
        <v>0</v>
      </c>
      <c r="AQ866" s="3">
        <f t="shared" si="453"/>
        <v>0</v>
      </c>
      <c r="AS866" s="3" t="e">
        <f t="shared" si="454"/>
        <v>#REF!</v>
      </c>
      <c r="AU866" s="3" t="e">
        <f t="shared" si="455"/>
        <v>#NAME?</v>
      </c>
      <c r="AW866" s="3">
        <f t="shared" si="456"/>
        <v>0</v>
      </c>
      <c r="AX866" s="3">
        <f t="shared" si="457"/>
        <v>0</v>
      </c>
      <c r="AY866" s="3">
        <f t="shared" si="458"/>
        <v>0</v>
      </c>
      <c r="AZ866" s="3">
        <f t="shared" si="459"/>
        <v>0</v>
      </c>
      <c r="BA866" s="3">
        <f t="shared" si="460"/>
        <v>0</v>
      </c>
      <c r="BB866" s="3">
        <f t="shared" si="461"/>
        <v>0</v>
      </c>
    </row>
    <row r="867" spans="2:54" x14ac:dyDescent="0.35">
      <c r="B867" s="14">
        <v>840</v>
      </c>
      <c r="C867" s="13"/>
      <c r="D867" s="13"/>
      <c r="E867" s="130"/>
      <c r="F867" s="130"/>
      <c r="G867" s="129" t="str">
        <f t="shared" si="429"/>
        <v/>
      </c>
      <c r="H867" s="128"/>
      <c r="I867" s="189"/>
      <c r="J867" s="128"/>
      <c r="K867" s="127"/>
      <c r="L867" s="127"/>
      <c r="M867" s="126"/>
      <c r="N867" s="7"/>
      <c r="O867" s="6"/>
      <c r="P867" s="6"/>
      <c r="Q867" s="125" t="str">
        <f t="shared" si="430"/>
        <v/>
      </c>
      <c r="R867" s="124" t="str">
        <f t="shared" si="431"/>
        <v/>
      </c>
      <c r="S867" s="123">
        <f t="shared" si="432"/>
        <v>0</v>
      </c>
      <c r="T867" s="122">
        <f t="shared" si="433"/>
        <v>0</v>
      </c>
      <c r="U867" s="123">
        <f t="shared" si="434"/>
        <v>0</v>
      </c>
      <c r="V867" s="122">
        <f t="shared" si="435"/>
        <v>0</v>
      </c>
      <c r="W867" s="123">
        <f t="shared" si="436"/>
        <v>0</v>
      </c>
      <c r="X867" s="122">
        <f t="shared" si="437"/>
        <v>0</v>
      </c>
      <c r="Y867" s="123">
        <f t="shared" si="438"/>
        <v>0</v>
      </c>
      <c r="Z867" s="122">
        <f t="shared" si="439"/>
        <v>0</v>
      </c>
      <c r="AA867" s="123">
        <f t="shared" si="440"/>
        <v>0</v>
      </c>
      <c r="AB867" s="122">
        <f t="shared" si="441"/>
        <v>0</v>
      </c>
      <c r="AD867" s="3" t="str">
        <f t="shared" si="442"/>
        <v>False</v>
      </c>
      <c r="AE867" s="3" t="str">
        <f t="shared" si="443"/>
        <v>true</v>
      </c>
      <c r="AF867" s="3" t="e">
        <f>VLOOKUP(C867,#REF!,2,FALSE)</f>
        <v>#REF!</v>
      </c>
      <c r="AG867" s="3" t="e">
        <f t="shared" si="444"/>
        <v>#REF!</v>
      </c>
      <c r="AH867" s="3">
        <f t="shared" si="445"/>
        <v>0</v>
      </c>
      <c r="AI867" s="3">
        <f t="shared" si="446"/>
        <v>0</v>
      </c>
      <c r="AJ867" s="3">
        <f t="shared" si="447"/>
        <v>0</v>
      </c>
      <c r="AL867" s="3">
        <f t="shared" si="448"/>
        <v>0</v>
      </c>
      <c r="AM867" s="3">
        <f t="shared" si="449"/>
        <v>0</v>
      </c>
      <c r="AN867" s="3">
        <f t="shared" si="450"/>
        <v>0</v>
      </c>
      <c r="AO867" s="3">
        <f t="shared" si="451"/>
        <v>0</v>
      </c>
      <c r="AP867" s="3">
        <f t="shared" si="452"/>
        <v>0</v>
      </c>
      <c r="AQ867" s="3">
        <f t="shared" si="453"/>
        <v>0</v>
      </c>
      <c r="AS867" s="3" t="e">
        <f t="shared" si="454"/>
        <v>#REF!</v>
      </c>
      <c r="AU867" s="3" t="e">
        <f t="shared" si="455"/>
        <v>#NAME?</v>
      </c>
      <c r="AW867" s="3">
        <f t="shared" si="456"/>
        <v>0</v>
      </c>
      <c r="AX867" s="3">
        <f t="shared" si="457"/>
        <v>0</v>
      </c>
      <c r="AY867" s="3">
        <f t="shared" si="458"/>
        <v>0</v>
      </c>
      <c r="AZ867" s="3">
        <f t="shared" si="459"/>
        <v>0</v>
      </c>
      <c r="BA867" s="3">
        <f t="shared" si="460"/>
        <v>0</v>
      </c>
      <c r="BB867" s="3">
        <f t="shared" si="461"/>
        <v>0</v>
      </c>
    </row>
    <row r="868" spans="2:54" x14ac:dyDescent="0.35">
      <c r="B868" s="14">
        <v>841</v>
      </c>
      <c r="C868" s="13"/>
      <c r="D868" s="13"/>
      <c r="E868" s="130"/>
      <c r="F868" s="130"/>
      <c r="G868" s="129" t="str">
        <f t="shared" si="429"/>
        <v/>
      </c>
      <c r="H868" s="128"/>
      <c r="I868" s="189"/>
      <c r="J868" s="128"/>
      <c r="K868" s="127"/>
      <c r="L868" s="127"/>
      <c r="M868" s="126"/>
      <c r="N868" s="7"/>
      <c r="O868" s="6"/>
      <c r="P868" s="6"/>
      <c r="Q868" s="125" t="str">
        <f t="shared" si="430"/>
        <v/>
      </c>
      <c r="R868" s="124" t="str">
        <f t="shared" si="431"/>
        <v/>
      </c>
      <c r="S868" s="123">
        <f t="shared" si="432"/>
        <v>0</v>
      </c>
      <c r="T868" s="122">
        <f t="shared" si="433"/>
        <v>0</v>
      </c>
      <c r="U868" s="123">
        <f t="shared" si="434"/>
        <v>0</v>
      </c>
      <c r="V868" s="122">
        <f t="shared" si="435"/>
        <v>0</v>
      </c>
      <c r="W868" s="123">
        <f t="shared" si="436"/>
        <v>0</v>
      </c>
      <c r="X868" s="122">
        <f t="shared" si="437"/>
        <v>0</v>
      </c>
      <c r="Y868" s="123">
        <f t="shared" si="438"/>
        <v>0</v>
      </c>
      <c r="Z868" s="122">
        <f t="shared" si="439"/>
        <v>0</v>
      </c>
      <c r="AA868" s="123">
        <f t="shared" si="440"/>
        <v>0</v>
      </c>
      <c r="AB868" s="122">
        <f t="shared" si="441"/>
        <v>0</v>
      </c>
      <c r="AD868" s="3" t="str">
        <f t="shared" si="442"/>
        <v>False</v>
      </c>
      <c r="AE868" s="3" t="str">
        <f t="shared" si="443"/>
        <v>true</v>
      </c>
      <c r="AF868" s="3" t="e">
        <f>VLOOKUP(C868,#REF!,2,FALSE)</f>
        <v>#REF!</v>
      </c>
      <c r="AG868" s="3" t="e">
        <f t="shared" si="444"/>
        <v>#REF!</v>
      </c>
      <c r="AH868" s="3">
        <f t="shared" si="445"/>
        <v>0</v>
      </c>
      <c r="AI868" s="3">
        <f t="shared" si="446"/>
        <v>0</v>
      </c>
      <c r="AJ868" s="3">
        <f t="shared" si="447"/>
        <v>0</v>
      </c>
      <c r="AL868" s="3">
        <f t="shared" si="448"/>
        <v>0</v>
      </c>
      <c r="AM868" s="3">
        <f t="shared" si="449"/>
        <v>0</v>
      </c>
      <c r="AN868" s="3">
        <f t="shared" si="450"/>
        <v>0</v>
      </c>
      <c r="AO868" s="3">
        <f t="shared" si="451"/>
        <v>0</v>
      </c>
      <c r="AP868" s="3">
        <f t="shared" si="452"/>
        <v>0</v>
      </c>
      <c r="AQ868" s="3">
        <f t="shared" si="453"/>
        <v>0</v>
      </c>
      <c r="AS868" s="3" t="e">
        <f t="shared" si="454"/>
        <v>#REF!</v>
      </c>
      <c r="AU868" s="3" t="e">
        <f t="shared" si="455"/>
        <v>#NAME?</v>
      </c>
      <c r="AW868" s="3">
        <f t="shared" si="456"/>
        <v>0</v>
      </c>
      <c r="AX868" s="3">
        <f t="shared" si="457"/>
        <v>0</v>
      </c>
      <c r="AY868" s="3">
        <f t="shared" si="458"/>
        <v>0</v>
      </c>
      <c r="AZ868" s="3">
        <f t="shared" si="459"/>
        <v>0</v>
      </c>
      <c r="BA868" s="3">
        <f t="shared" si="460"/>
        <v>0</v>
      </c>
      <c r="BB868" s="3">
        <f t="shared" si="461"/>
        <v>0</v>
      </c>
    </row>
    <row r="869" spans="2:54" x14ac:dyDescent="0.35">
      <c r="B869" s="14">
        <v>842</v>
      </c>
      <c r="C869" s="13"/>
      <c r="D869" s="13"/>
      <c r="E869" s="130"/>
      <c r="F869" s="130"/>
      <c r="G869" s="129" t="str">
        <f t="shared" si="429"/>
        <v/>
      </c>
      <c r="H869" s="128"/>
      <c r="I869" s="189"/>
      <c r="J869" s="128"/>
      <c r="K869" s="127"/>
      <c r="L869" s="127"/>
      <c r="M869" s="126"/>
      <c r="N869" s="7"/>
      <c r="O869" s="6"/>
      <c r="P869" s="6"/>
      <c r="Q869" s="125" t="str">
        <f t="shared" si="430"/>
        <v/>
      </c>
      <c r="R869" s="124" t="str">
        <f t="shared" si="431"/>
        <v/>
      </c>
      <c r="S869" s="123">
        <f t="shared" si="432"/>
        <v>0</v>
      </c>
      <c r="T869" s="122">
        <f t="shared" si="433"/>
        <v>0</v>
      </c>
      <c r="U869" s="123">
        <f t="shared" si="434"/>
        <v>0</v>
      </c>
      <c r="V869" s="122">
        <f t="shared" si="435"/>
        <v>0</v>
      </c>
      <c r="W869" s="123">
        <f t="shared" si="436"/>
        <v>0</v>
      </c>
      <c r="X869" s="122">
        <f t="shared" si="437"/>
        <v>0</v>
      </c>
      <c r="Y869" s="123">
        <f t="shared" si="438"/>
        <v>0</v>
      </c>
      <c r="Z869" s="122">
        <f t="shared" si="439"/>
        <v>0</v>
      </c>
      <c r="AA869" s="123">
        <f t="shared" si="440"/>
        <v>0</v>
      </c>
      <c r="AB869" s="122">
        <f t="shared" si="441"/>
        <v>0</v>
      </c>
      <c r="AD869" s="3" t="str">
        <f t="shared" si="442"/>
        <v>False</v>
      </c>
      <c r="AE869" s="3" t="str">
        <f t="shared" si="443"/>
        <v>true</v>
      </c>
      <c r="AF869" s="3" t="e">
        <f>VLOOKUP(C869,#REF!,2,FALSE)</f>
        <v>#REF!</v>
      </c>
      <c r="AG869" s="3" t="e">
        <f t="shared" si="444"/>
        <v>#REF!</v>
      </c>
      <c r="AH869" s="3">
        <f t="shared" si="445"/>
        <v>0</v>
      </c>
      <c r="AI869" s="3">
        <f t="shared" si="446"/>
        <v>0</v>
      </c>
      <c r="AJ869" s="3">
        <f t="shared" si="447"/>
        <v>0</v>
      </c>
      <c r="AL869" s="3">
        <f t="shared" si="448"/>
        <v>0</v>
      </c>
      <c r="AM869" s="3">
        <f t="shared" si="449"/>
        <v>0</v>
      </c>
      <c r="AN869" s="3">
        <f t="shared" si="450"/>
        <v>0</v>
      </c>
      <c r="AO869" s="3">
        <f t="shared" si="451"/>
        <v>0</v>
      </c>
      <c r="AP869" s="3">
        <f t="shared" si="452"/>
        <v>0</v>
      </c>
      <c r="AQ869" s="3">
        <f t="shared" si="453"/>
        <v>0</v>
      </c>
      <c r="AS869" s="3" t="e">
        <f t="shared" si="454"/>
        <v>#REF!</v>
      </c>
      <c r="AU869" s="3" t="e">
        <f t="shared" si="455"/>
        <v>#NAME?</v>
      </c>
      <c r="AW869" s="3">
        <f t="shared" si="456"/>
        <v>0</v>
      </c>
      <c r="AX869" s="3">
        <f t="shared" si="457"/>
        <v>0</v>
      </c>
      <c r="AY869" s="3">
        <f t="shared" si="458"/>
        <v>0</v>
      </c>
      <c r="AZ869" s="3">
        <f t="shared" si="459"/>
        <v>0</v>
      </c>
      <c r="BA869" s="3">
        <f t="shared" si="460"/>
        <v>0</v>
      </c>
      <c r="BB869" s="3">
        <f t="shared" si="461"/>
        <v>0</v>
      </c>
    </row>
    <row r="870" spans="2:54" x14ac:dyDescent="0.35">
      <c r="B870" s="14">
        <v>843</v>
      </c>
      <c r="C870" s="13"/>
      <c r="D870" s="13"/>
      <c r="E870" s="130"/>
      <c r="F870" s="130"/>
      <c r="G870" s="129" t="str">
        <f t="shared" si="429"/>
        <v/>
      </c>
      <c r="H870" s="128"/>
      <c r="I870" s="189"/>
      <c r="J870" s="128"/>
      <c r="K870" s="127"/>
      <c r="L870" s="127"/>
      <c r="M870" s="126"/>
      <c r="N870" s="7"/>
      <c r="O870" s="6"/>
      <c r="P870" s="6"/>
      <c r="Q870" s="125" t="str">
        <f t="shared" si="430"/>
        <v/>
      </c>
      <c r="R870" s="124" t="str">
        <f t="shared" si="431"/>
        <v/>
      </c>
      <c r="S870" s="123">
        <f t="shared" si="432"/>
        <v>0</v>
      </c>
      <c r="T870" s="122">
        <f t="shared" si="433"/>
        <v>0</v>
      </c>
      <c r="U870" s="123">
        <f t="shared" si="434"/>
        <v>0</v>
      </c>
      <c r="V870" s="122">
        <f t="shared" si="435"/>
        <v>0</v>
      </c>
      <c r="W870" s="123">
        <f t="shared" si="436"/>
        <v>0</v>
      </c>
      <c r="X870" s="122">
        <f t="shared" si="437"/>
        <v>0</v>
      </c>
      <c r="Y870" s="123">
        <f t="shared" si="438"/>
        <v>0</v>
      </c>
      <c r="Z870" s="122">
        <f t="shared" si="439"/>
        <v>0</v>
      </c>
      <c r="AA870" s="123">
        <f t="shared" si="440"/>
        <v>0</v>
      </c>
      <c r="AB870" s="122">
        <f t="shared" si="441"/>
        <v>0</v>
      </c>
      <c r="AD870" s="3" t="str">
        <f t="shared" si="442"/>
        <v>False</v>
      </c>
      <c r="AE870" s="3" t="str">
        <f t="shared" si="443"/>
        <v>true</v>
      </c>
      <c r="AF870" s="3" t="e">
        <f>VLOOKUP(C870,#REF!,2,FALSE)</f>
        <v>#REF!</v>
      </c>
      <c r="AG870" s="3" t="e">
        <f t="shared" si="444"/>
        <v>#REF!</v>
      </c>
      <c r="AH870" s="3">
        <f t="shared" si="445"/>
        <v>0</v>
      </c>
      <c r="AI870" s="3">
        <f t="shared" si="446"/>
        <v>0</v>
      </c>
      <c r="AJ870" s="3">
        <f t="shared" si="447"/>
        <v>0</v>
      </c>
      <c r="AL870" s="3">
        <f t="shared" si="448"/>
        <v>0</v>
      </c>
      <c r="AM870" s="3">
        <f t="shared" si="449"/>
        <v>0</v>
      </c>
      <c r="AN870" s="3">
        <f t="shared" si="450"/>
        <v>0</v>
      </c>
      <c r="AO870" s="3">
        <f t="shared" si="451"/>
        <v>0</v>
      </c>
      <c r="AP870" s="3">
        <f t="shared" si="452"/>
        <v>0</v>
      </c>
      <c r="AQ870" s="3">
        <f t="shared" si="453"/>
        <v>0</v>
      </c>
      <c r="AS870" s="3" t="e">
        <f t="shared" si="454"/>
        <v>#REF!</v>
      </c>
      <c r="AU870" s="3" t="e">
        <f t="shared" si="455"/>
        <v>#NAME?</v>
      </c>
      <c r="AW870" s="3">
        <f t="shared" si="456"/>
        <v>0</v>
      </c>
      <c r="AX870" s="3">
        <f t="shared" si="457"/>
        <v>0</v>
      </c>
      <c r="AY870" s="3">
        <f t="shared" si="458"/>
        <v>0</v>
      </c>
      <c r="AZ870" s="3">
        <f t="shared" si="459"/>
        <v>0</v>
      </c>
      <c r="BA870" s="3">
        <f t="shared" si="460"/>
        <v>0</v>
      </c>
      <c r="BB870" s="3">
        <f t="shared" si="461"/>
        <v>0</v>
      </c>
    </row>
    <row r="871" spans="2:54" x14ac:dyDescent="0.35">
      <c r="B871" s="14">
        <v>844</v>
      </c>
      <c r="C871" s="13"/>
      <c r="D871" s="13"/>
      <c r="E871" s="130"/>
      <c r="F871" s="130"/>
      <c r="G871" s="129" t="str">
        <f t="shared" si="429"/>
        <v/>
      </c>
      <c r="H871" s="128"/>
      <c r="I871" s="189"/>
      <c r="J871" s="128"/>
      <c r="K871" s="127"/>
      <c r="L871" s="127"/>
      <c r="M871" s="126"/>
      <c r="N871" s="7"/>
      <c r="O871" s="6"/>
      <c r="P871" s="6"/>
      <c r="Q871" s="125" t="str">
        <f t="shared" si="430"/>
        <v/>
      </c>
      <c r="R871" s="124" t="str">
        <f t="shared" si="431"/>
        <v/>
      </c>
      <c r="S871" s="123">
        <f t="shared" si="432"/>
        <v>0</v>
      </c>
      <c r="T871" s="122">
        <f t="shared" si="433"/>
        <v>0</v>
      </c>
      <c r="U871" s="123">
        <f t="shared" si="434"/>
        <v>0</v>
      </c>
      <c r="V871" s="122">
        <f t="shared" si="435"/>
        <v>0</v>
      </c>
      <c r="W871" s="123">
        <f t="shared" si="436"/>
        <v>0</v>
      </c>
      <c r="X871" s="122">
        <f t="shared" si="437"/>
        <v>0</v>
      </c>
      <c r="Y871" s="123">
        <f t="shared" si="438"/>
        <v>0</v>
      </c>
      <c r="Z871" s="122">
        <f t="shared" si="439"/>
        <v>0</v>
      </c>
      <c r="AA871" s="123">
        <f t="shared" si="440"/>
        <v>0</v>
      </c>
      <c r="AB871" s="122">
        <f t="shared" si="441"/>
        <v>0</v>
      </c>
      <c r="AD871" s="3" t="str">
        <f t="shared" si="442"/>
        <v>False</v>
      </c>
      <c r="AE871" s="3" t="str">
        <f t="shared" si="443"/>
        <v>true</v>
      </c>
      <c r="AF871" s="3" t="e">
        <f>VLOOKUP(C871,#REF!,2,FALSE)</f>
        <v>#REF!</v>
      </c>
      <c r="AG871" s="3" t="e">
        <f t="shared" si="444"/>
        <v>#REF!</v>
      </c>
      <c r="AH871" s="3">
        <f t="shared" si="445"/>
        <v>0</v>
      </c>
      <c r="AI871" s="3">
        <f t="shared" si="446"/>
        <v>0</v>
      </c>
      <c r="AJ871" s="3">
        <f t="shared" si="447"/>
        <v>0</v>
      </c>
      <c r="AL871" s="3">
        <f t="shared" si="448"/>
        <v>0</v>
      </c>
      <c r="AM871" s="3">
        <f t="shared" si="449"/>
        <v>0</v>
      </c>
      <c r="AN871" s="3">
        <f t="shared" si="450"/>
        <v>0</v>
      </c>
      <c r="AO871" s="3">
        <f t="shared" si="451"/>
        <v>0</v>
      </c>
      <c r="AP871" s="3">
        <f t="shared" si="452"/>
        <v>0</v>
      </c>
      <c r="AQ871" s="3">
        <f t="shared" si="453"/>
        <v>0</v>
      </c>
      <c r="AS871" s="3" t="e">
        <f t="shared" si="454"/>
        <v>#REF!</v>
      </c>
      <c r="AU871" s="3" t="e">
        <f t="shared" si="455"/>
        <v>#NAME?</v>
      </c>
      <c r="AW871" s="3">
        <f t="shared" si="456"/>
        <v>0</v>
      </c>
      <c r="AX871" s="3">
        <f t="shared" si="457"/>
        <v>0</v>
      </c>
      <c r="AY871" s="3">
        <f t="shared" si="458"/>
        <v>0</v>
      </c>
      <c r="AZ871" s="3">
        <f t="shared" si="459"/>
        <v>0</v>
      </c>
      <c r="BA871" s="3">
        <f t="shared" si="460"/>
        <v>0</v>
      </c>
      <c r="BB871" s="3">
        <f t="shared" si="461"/>
        <v>0</v>
      </c>
    </row>
    <row r="872" spans="2:54" x14ac:dyDescent="0.35">
      <c r="B872" s="14">
        <v>845</v>
      </c>
      <c r="C872" s="13"/>
      <c r="D872" s="13"/>
      <c r="E872" s="130"/>
      <c r="F872" s="130"/>
      <c r="G872" s="129" t="str">
        <f t="shared" si="429"/>
        <v/>
      </c>
      <c r="H872" s="128"/>
      <c r="I872" s="189"/>
      <c r="J872" s="128"/>
      <c r="K872" s="127"/>
      <c r="L872" s="127"/>
      <c r="M872" s="126"/>
      <c r="N872" s="7"/>
      <c r="O872" s="6"/>
      <c r="P872" s="6"/>
      <c r="Q872" s="125" t="str">
        <f t="shared" si="430"/>
        <v/>
      </c>
      <c r="R872" s="124" t="str">
        <f t="shared" si="431"/>
        <v/>
      </c>
      <c r="S872" s="123">
        <f t="shared" si="432"/>
        <v>0</v>
      </c>
      <c r="T872" s="122">
        <f t="shared" si="433"/>
        <v>0</v>
      </c>
      <c r="U872" s="123">
        <f t="shared" si="434"/>
        <v>0</v>
      </c>
      <c r="V872" s="122">
        <f t="shared" si="435"/>
        <v>0</v>
      </c>
      <c r="W872" s="123">
        <f t="shared" si="436"/>
        <v>0</v>
      </c>
      <c r="X872" s="122">
        <f t="shared" si="437"/>
        <v>0</v>
      </c>
      <c r="Y872" s="123">
        <f t="shared" si="438"/>
        <v>0</v>
      </c>
      <c r="Z872" s="122">
        <f t="shared" si="439"/>
        <v>0</v>
      </c>
      <c r="AA872" s="123">
        <f t="shared" si="440"/>
        <v>0</v>
      </c>
      <c r="AB872" s="122">
        <f t="shared" si="441"/>
        <v>0</v>
      </c>
      <c r="AD872" s="3" t="str">
        <f t="shared" si="442"/>
        <v>False</v>
      </c>
      <c r="AE872" s="3" t="str">
        <f t="shared" si="443"/>
        <v>true</v>
      </c>
      <c r="AF872" s="3" t="e">
        <f>VLOOKUP(C872,#REF!,2,FALSE)</f>
        <v>#REF!</v>
      </c>
      <c r="AG872" s="3" t="e">
        <f t="shared" si="444"/>
        <v>#REF!</v>
      </c>
      <c r="AH872" s="3">
        <f t="shared" si="445"/>
        <v>0</v>
      </c>
      <c r="AI872" s="3">
        <f t="shared" si="446"/>
        <v>0</v>
      </c>
      <c r="AJ872" s="3">
        <f t="shared" si="447"/>
        <v>0</v>
      </c>
      <c r="AL872" s="3">
        <f t="shared" si="448"/>
        <v>0</v>
      </c>
      <c r="AM872" s="3">
        <f t="shared" si="449"/>
        <v>0</v>
      </c>
      <c r="AN872" s="3">
        <f t="shared" si="450"/>
        <v>0</v>
      </c>
      <c r="AO872" s="3">
        <f t="shared" si="451"/>
        <v>0</v>
      </c>
      <c r="AP872" s="3">
        <f t="shared" si="452"/>
        <v>0</v>
      </c>
      <c r="AQ872" s="3">
        <f t="shared" si="453"/>
        <v>0</v>
      </c>
      <c r="AS872" s="3" t="e">
        <f t="shared" si="454"/>
        <v>#REF!</v>
      </c>
      <c r="AU872" s="3" t="e">
        <f t="shared" si="455"/>
        <v>#NAME?</v>
      </c>
      <c r="AW872" s="3">
        <f t="shared" si="456"/>
        <v>0</v>
      </c>
      <c r="AX872" s="3">
        <f t="shared" si="457"/>
        <v>0</v>
      </c>
      <c r="AY872" s="3">
        <f t="shared" si="458"/>
        <v>0</v>
      </c>
      <c r="AZ872" s="3">
        <f t="shared" si="459"/>
        <v>0</v>
      </c>
      <c r="BA872" s="3">
        <f t="shared" si="460"/>
        <v>0</v>
      </c>
      <c r="BB872" s="3">
        <f t="shared" si="461"/>
        <v>0</v>
      </c>
    </row>
    <row r="873" spans="2:54" x14ac:dyDescent="0.35">
      <c r="B873" s="14">
        <v>846</v>
      </c>
      <c r="C873" s="13"/>
      <c r="D873" s="13"/>
      <c r="E873" s="130"/>
      <c r="F873" s="130"/>
      <c r="G873" s="129" t="str">
        <f t="shared" si="429"/>
        <v/>
      </c>
      <c r="H873" s="128"/>
      <c r="I873" s="189"/>
      <c r="J873" s="128"/>
      <c r="K873" s="127"/>
      <c r="L873" s="127"/>
      <c r="M873" s="126"/>
      <c r="N873" s="7"/>
      <c r="O873" s="6"/>
      <c r="P873" s="6"/>
      <c r="Q873" s="125" t="str">
        <f t="shared" si="430"/>
        <v/>
      </c>
      <c r="R873" s="124" t="str">
        <f t="shared" si="431"/>
        <v/>
      </c>
      <c r="S873" s="123">
        <f t="shared" si="432"/>
        <v>0</v>
      </c>
      <c r="T873" s="122">
        <f t="shared" si="433"/>
        <v>0</v>
      </c>
      <c r="U873" s="123">
        <f t="shared" si="434"/>
        <v>0</v>
      </c>
      <c r="V873" s="122">
        <f t="shared" si="435"/>
        <v>0</v>
      </c>
      <c r="W873" s="123">
        <f t="shared" si="436"/>
        <v>0</v>
      </c>
      <c r="X873" s="122">
        <f t="shared" si="437"/>
        <v>0</v>
      </c>
      <c r="Y873" s="123">
        <f t="shared" si="438"/>
        <v>0</v>
      </c>
      <c r="Z873" s="122">
        <f t="shared" si="439"/>
        <v>0</v>
      </c>
      <c r="AA873" s="123">
        <f t="shared" si="440"/>
        <v>0</v>
      </c>
      <c r="AB873" s="122">
        <f t="shared" si="441"/>
        <v>0</v>
      </c>
      <c r="AD873" s="3" t="str">
        <f t="shared" si="442"/>
        <v>False</v>
      </c>
      <c r="AE873" s="3" t="str">
        <f t="shared" si="443"/>
        <v>true</v>
      </c>
      <c r="AF873" s="3" t="e">
        <f>VLOOKUP(C873,#REF!,2,FALSE)</f>
        <v>#REF!</v>
      </c>
      <c r="AG873" s="3" t="e">
        <f t="shared" si="444"/>
        <v>#REF!</v>
      </c>
      <c r="AH873" s="3">
        <f t="shared" si="445"/>
        <v>0</v>
      </c>
      <c r="AI873" s="3">
        <f t="shared" si="446"/>
        <v>0</v>
      </c>
      <c r="AJ873" s="3">
        <f t="shared" si="447"/>
        <v>0</v>
      </c>
      <c r="AL873" s="3">
        <f t="shared" si="448"/>
        <v>0</v>
      </c>
      <c r="AM873" s="3">
        <f t="shared" si="449"/>
        <v>0</v>
      </c>
      <c r="AN873" s="3">
        <f t="shared" si="450"/>
        <v>0</v>
      </c>
      <c r="AO873" s="3">
        <f t="shared" si="451"/>
        <v>0</v>
      </c>
      <c r="AP873" s="3">
        <f t="shared" si="452"/>
        <v>0</v>
      </c>
      <c r="AQ873" s="3">
        <f t="shared" si="453"/>
        <v>0</v>
      </c>
      <c r="AS873" s="3" t="e">
        <f t="shared" si="454"/>
        <v>#REF!</v>
      </c>
      <c r="AU873" s="3" t="e">
        <f t="shared" si="455"/>
        <v>#NAME?</v>
      </c>
      <c r="AW873" s="3">
        <f t="shared" si="456"/>
        <v>0</v>
      </c>
      <c r="AX873" s="3">
        <f t="shared" si="457"/>
        <v>0</v>
      </c>
      <c r="AY873" s="3">
        <f t="shared" si="458"/>
        <v>0</v>
      </c>
      <c r="AZ873" s="3">
        <f t="shared" si="459"/>
        <v>0</v>
      </c>
      <c r="BA873" s="3">
        <f t="shared" si="460"/>
        <v>0</v>
      </c>
      <c r="BB873" s="3">
        <f t="shared" si="461"/>
        <v>0</v>
      </c>
    </row>
    <row r="874" spans="2:54" x14ac:dyDescent="0.35">
      <c r="B874" s="14">
        <v>847</v>
      </c>
      <c r="C874" s="13"/>
      <c r="D874" s="13"/>
      <c r="E874" s="130"/>
      <c r="F874" s="130"/>
      <c r="G874" s="129" t="str">
        <f t="shared" si="429"/>
        <v/>
      </c>
      <c r="H874" s="128"/>
      <c r="I874" s="189"/>
      <c r="J874" s="128"/>
      <c r="K874" s="127"/>
      <c r="L874" s="127"/>
      <c r="M874" s="126"/>
      <c r="N874" s="7"/>
      <c r="O874" s="6"/>
      <c r="P874" s="6"/>
      <c r="Q874" s="125" t="str">
        <f t="shared" si="430"/>
        <v/>
      </c>
      <c r="R874" s="124" t="str">
        <f t="shared" si="431"/>
        <v/>
      </c>
      <c r="S874" s="123">
        <f t="shared" si="432"/>
        <v>0</v>
      </c>
      <c r="T874" s="122">
        <f t="shared" si="433"/>
        <v>0</v>
      </c>
      <c r="U874" s="123">
        <f t="shared" si="434"/>
        <v>0</v>
      </c>
      <c r="V874" s="122">
        <f t="shared" si="435"/>
        <v>0</v>
      </c>
      <c r="W874" s="123">
        <f t="shared" si="436"/>
        <v>0</v>
      </c>
      <c r="X874" s="122">
        <f t="shared" si="437"/>
        <v>0</v>
      </c>
      <c r="Y874" s="123">
        <f t="shared" si="438"/>
        <v>0</v>
      </c>
      <c r="Z874" s="122">
        <f t="shared" si="439"/>
        <v>0</v>
      </c>
      <c r="AA874" s="123">
        <f t="shared" si="440"/>
        <v>0</v>
      </c>
      <c r="AB874" s="122">
        <f t="shared" si="441"/>
        <v>0</v>
      </c>
      <c r="AD874" s="3" t="str">
        <f t="shared" si="442"/>
        <v>False</v>
      </c>
      <c r="AE874" s="3" t="str">
        <f t="shared" si="443"/>
        <v>true</v>
      </c>
      <c r="AF874" s="3" t="e">
        <f>VLOOKUP(C874,#REF!,2,FALSE)</f>
        <v>#REF!</v>
      </c>
      <c r="AG874" s="3" t="e">
        <f t="shared" si="444"/>
        <v>#REF!</v>
      </c>
      <c r="AH874" s="3">
        <f t="shared" si="445"/>
        <v>0</v>
      </c>
      <c r="AI874" s="3">
        <f t="shared" si="446"/>
        <v>0</v>
      </c>
      <c r="AJ874" s="3">
        <f t="shared" si="447"/>
        <v>0</v>
      </c>
      <c r="AL874" s="3">
        <f t="shared" si="448"/>
        <v>0</v>
      </c>
      <c r="AM874" s="3">
        <f t="shared" si="449"/>
        <v>0</v>
      </c>
      <c r="AN874" s="3">
        <f t="shared" si="450"/>
        <v>0</v>
      </c>
      <c r="AO874" s="3">
        <f t="shared" si="451"/>
        <v>0</v>
      </c>
      <c r="AP874" s="3">
        <f t="shared" si="452"/>
        <v>0</v>
      </c>
      <c r="AQ874" s="3">
        <f t="shared" si="453"/>
        <v>0</v>
      </c>
      <c r="AS874" s="3" t="e">
        <f t="shared" si="454"/>
        <v>#REF!</v>
      </c>
      <c r="AU874" s="3" t="e">
        <f t="shared" si="455"/>
        <v>#NAME?</v>
      </c>
      <c r="AW874" s="3">
        <f t="shared" si="456"/>
        <v>0</v>
      </c>
      <c r="AX874" s="3">
        <f t="shared" si="457"/>
        <v>0</v>
      </c>
      <c r="AY874" s="3">
        <f t="shared" si="458"/>
        <v>0</v>
      </c>
      <c r="AZ874" s="3">
        <f t="shared" si="459"/>
        <v>0</v>
      </c>
      <c r="BA874" s="3">
        <f t="shared" si="460"/>
        <v>0</v>
      </c>
      <c r="BB874" s="3">
        <f t="shared" si="461"/>
        <v>0</v>
      </c>
    </row>
    <row r="875" spans="2:54" x14ac:dyDescent="0.35">
      <c r="B875" s="14">
        <v>848</v>
      </c>
      <c r="C875" s="13"/>
      <c r="D875" s="13"/>
      <c r="E875" s="130"/>
      <c r="F875" s="130"/>
      <c r="G875" s="129" t="str">
        <f t="shared" si="429"/>
        <v/>
      </c>
      <c r="H875" s="128"/>
      <c r="I875" s="189"/>
      <c r="J875" s="128"/>
      <c r="K875" s="127"/>
      <c r="L875" s="127"/>
      <c r="M875" s="126"/>
      <c r="N875" s="7"/>
      <c r="O875" s="6"/>
      <c r="P875" s="6"/>
      <c r="Q875" s="125" t="str">
        <f t="shared" si="430"/>
        <v/>
      </c>
      <c r="R875" s="124" t="str">
        <f t="shared" si="431"/>
        <v/>
      </c>
      <c r="S875" s="123">
        <f t="shared" si="432"/>
        <v>0</v>
      </c>
      <c r="T875" s="122">
        <f t="shared" si="433"/>
        <v>0</v>
      </c>
      <c r="U875" s="123">
        <f t="shared" si="434"/>
        <v>0</v>
      </c>
      <c r="V875" s="122">
        <f t="shared" si="435"/>
        <v>0</v>
      </c>
      <c r="W875" s="123">
        <f t="shared" si="436"/>
        <v>0</v>
      </c>
      <c r="X875" s="122">
        <f t="shared" si="437"/>
        <v>0</v>
      </c>
      <c r="Y875" s="123">
        <f t="shared" si="438"/>
        <v>0</v>
      </c>
      <c r="Z875" s="122">
        <f t="shared" si="439"/>
        <v>0</v>
      </c>
      <c r="AA875" s="123">
        <f t="shared" si="440"/>
        <v>0</v>
      </c>
      <c r="AB875" s="122">
        <f t="shared" si="441"/>
        <v>0</v>
      </c>
      <c r="AD875" s="3" t="str">
        <f t="shared" si="442"/>
        <v>False</v>
      </c>
      <c r="AE875" s="3" t="str">
        <f t="shared" si="443"/>
        <v>true</v>
      </c>
      <c r="AF875" s="3" t="e">
        <f>VLOOKUP(C875,#REF!,2,FALSE)</f>
        <v>#REF!</v>
      </c>
      <c r="AG875" s="3" t="e">
        <f t="shared" si="444"/>
        <v>#REF!</v>
      </c>
      <c r="AH875" s="3">
        <f t="shared" si="445"/>
        <v>0</v>
      </c>
      <c r="AI875" s="3">
        <f t="shared" si="446"/>
        <v>0</v>
      </c>
      <c r="AJ875" s="3">
        <f t="shared" si="447"/>
        <v>0</v>
      </c>
      <c r="AL875" s="3">
        <f t="shared" si="448"/>
        <v>0</v>
      </c>
      <c r="AM875" s="3">
        <f t="shared" si="449"/>
        <v>0</v>
      </c>
      <c r="AN875" s="3">
        <f t="shared" si="450"/>
        <v>0</v>
      </c>
      <c r="AO875" s="3">
        <f t="shared" si="451"/>
        <v>0</v>
      </c>
      <c r="AP875" s="3">
        <f t="shared" si="452"/>
        <v>0</v>
      </c>
      <c r="AQ875" s="3">
        <f t="shared" si="453"/>
        <v>0</v>
      </c>
      <c r="AS875" s="3" t="e">
        <f t="shared" si="454"/>
        <v>#REF!</v>
      </c>
      <c r="AU875" s="3" t="e">
        <f t="shared" si="455"/>
        <v>#NAME?</v>
      </c>
      <c r="AW875" s="3">
        <f t="shared" si="456"/>
        <v>0</v>
      </c>
      <c r="AX875" s="3">
        <f t="shared" si="457"/>
        <v>0</v>
      </c>
      <c r="AY875" s="3">
        <f t="shared" si="458"/>
        <v>0</v>
      </c>
      <c r="AZ875" s="3">
        <f t="shared" si="459"/>
        <v>0</v>
      </c>
      <c r="BA875" s="3">
        <f t="shared" si="460"/>
        <v>0</v>
      </c>
      <c r="BB875" s="3">
        <f t="shared" si="461"/>
        <v>0</v>
      </c>
    </row>
    <row r="876" spans="2:54" x14ac:dyDescent="0.35">
      <c r="B876" s="14">
        <v>849</v>
      </c>
      <c r="C876" s="13"/>
      <c r="D876" s="13"/>
      <c r="E876" s="130"/>
      <c r="F876" s="130"/>
      <c r="G876" s="129" t="str">
        <f t="shared" si="429"/>
        <v/>
      </c>
      <c r="H876" s="128"/>
      <c r="I876" s="189"/>
      <c r="J876" s="128"/>
      <c r="K876" s="127"/>
      <c r="L876" s="127"/>
      <c r="M876" s="126"/>
      <c r="N876" s="7"/>
      <c r="O876" s="6"/>
      <c r="P876" s="6"/>
      <c r="Q876" s="125" t="str">
        <f t="shared" si="430"/>
        <v/>
      </c>
      <c r="R876" s="124" t="str">
        <f t="shared" si="431"/>
        <v/>
      </c>
      <c r="S876" s="123">
        <f t="shared" si="432"/>
        <v>0</v>
      </c>
      <c r="T876" s="122">
        <f t="shared" si="433"/>
        <v>0</v>
      </c>
      <c r="U876" s="123">
        <f t="shared" si="434"/>
        <v>0</v>
      </c>
      <c r="V876" s="122">
        <f t="shared" si="435"/>
        <v>0</v>
      </c>
      <c r="W876" s="123">
        <f t="shared" si="436"/>
        <v>0</v>
      </c>
      <c r="X876" s="122">
        <f t="shared" si="437"/>
        <v>0</v>
      </c>
      <c r="Y876" s="123">
        <f t="shared" si="438"/>
        <v>0</v>
      </c>
      <c r="Z876" s="122">
        <f t="shared" si="439"/>
        <v>0</v>
      </c>
      <c r="AA876" s="123">
        <f t="shared" si="440"/>
        <v>0</v>
      </c>
      <c r="AB876" s="122">
        <f t="shared" si="441"/>
        <v>0</v>
      </c>
      <c r="AD876" s="3" t="str">
        <f t="shared" si="442"/>
        <v>False</v>
      </c>
      <c r="AE876" s="3" t="str">
        <f t="shared" si="443"/>
        <v>true</v>
      </c>
      <c r="AF876" s="3" t="e">
        <f>VLOOKUP(C876,#REF!,2,FALSE)</f>
        <v>#REF!</v>
      </c>
      <c r="AG876" s="3" t="e">
        <f t="shared" si="444"/>
        <v>#REF!</v>
      </c>
      <c r="AH876" s="3">
        <f t="shared" si="445"/>
        <v>0</v>
      </c>
      <c r="AI876" s="3">
        <f t="shared" si="446"/>
        <v>0</v>
      </c>
      <c r="AJ876" s="3">
        <f t="shared" si="447"/>
        <v>0</v>
      </c>
      <c r="AL876" s="3">
        <f t="shared" si="448"/>
        <v>0</v>
      </c>
      <c r="AM876" s="3">
        <f t="shared" si="449"/>
        <v>0</v>
      </c>
      <c r="AN876" s="3">
        <f t="shared" si="450"/>
        <v>0</v>
      </c>
      <c r="AO876" s="3">
        <f t="shared" si="451"/>
        <v>0</v>
      </c>
      <c r="AP876" s="3">
        <f t="shared" si="452"/>
        <v>0</v>
      </c>
      <c r="AQ876" s="3">
        <f t="shared" si="453"/>
        <v>0</v>
      </c>
      <c r="AS876" s="3" t="e">
        <f t="shared" si="454"/>
        <v>#REF!</v>
      </c>
      <c r="AU876" s="3" t="e">
        <f t="shared" si="455"/>
        <v>#NAME?</v>
      </c>
      <c r="AW876" s="3">
        <f t="shared" si="456"/>
        <v>0</v>
      </c>
      <c r="AX876" s="3">
        <f t="shared" si="457"/>
        <v>0</v>
      </c>
      <c r="AY876" s="3">
        <f t="shared" si="458"/>
        <v>0</v>
      </c>
      <c r="AZ876" s="3">
        <f t="shared" si="459"/>
        <v>0</v>
      </c>
      <c r="BA876" s="3">
        <f t="shared" si="460"/>
        <v>0</v>
      </c>
      <c r="BB876" s="3">
        <f t="shared" si="461"/>
        <v>0</v>
      </c>
    </row>
    <row r="877" spans="2:54" x14ac:dyDescent="0.35">
      <c r="B877" s="14">
        <v>850</v>
      </c>
      <c r="C877" s="13"/>
      <c r="D877" s="13"/>
      <c r="E877" s="130"/>
      <c r="F877" s="130"/>
      <c r="G877" s="129" t="str">
        <f t="shared" si="429"/>
        <v/>
      </c>
      <c r="H877" s="128"/>
      <c r="I877" s="189"/>
      <c r="J877" s="128"/>
      <c r="K877" s="127"/>
      <c r="L877" s="127"/>
      <c r="M877" s="126"/>
      <c r="N877" s="7"/>
      <c r="O877" s="6"/>
      <c r="P877" s="6"/>
      <c r="Q877" s="125" t="str">
        <f t="shared" si="430"/>
        <v/>
      </c>
      <c r="R877" s="124" t="str">
        <f t="shared" si="431"/>
        <v/>
      </c>
      <c r="S877" s="123">
        <f t="shared" si="432"/>
        <v>0</v>
      </c>
      <c r="T877" s="122">
        <f t="shared" si="433"/>
        <v>0</v>
      </c>
      <c r="U877" s="123">
        <f t="shared" si="434"/>
        <v>0</v>
      </c>
      <c r="V877" s="122">
        <f t="shared" si="435"/>
        <v>0</v>
      </c>
      <c r="W877" s="123">
        <f t="shared" si="436"/>
        <v>0</v>
      </c>
      <c r="X877" s="122">
        <f t="shared" si="437"/>
        <v>0</v>
      </c>
      <c r="Y877" s="123">
        <f t="shared" si="438"/>
        <v>0</v>
      </c>
      <c r="Z877" s="122">
        <f t="shared" si="439"/>
        <v>0</v>
      </c>
      <c r="AA877" s="123">
        <f t="shared" si="440"/>
        <v>0</v>
      </c>
      <c r="AB877" s="122">
        <f t="shared" si="441"/>
        <v>0</v>
      </c>
      <c r="AD877" s="3" t="str">
        <f t="shared" si="442"/>
        <v>False</v>
      </c>
      <c r="AE877" s="3" t="str">
        <f t="shared" si="443"/>
        <v>true</v>
      </c>
      <c r="AF877" s="3" t="e">
        <f>VLOOKUP(C877,#REF!,2,FALSE)</f>
        <v>#REF!</v>
      </c>
      <c r="AG877" s="3" t="e">
        <f t="shared" si="444"/>
        <v>#REF!</v>
      </c>
      <c r="AH877" s="3">
        <f t="shared" si="445"/>
        <v>0</v>
      </c>
      <c r="AI877" s="3">
        <f t="shared" si="446"/>
        <v>0</v>
      </c>
      <c r="AJ877" s="3">
        <f t="shared" si="447"/>
        <v>0</v>
      </c>
      <c r="AL877" s="3">
        <f t="shared" si="448"/>
        <v>0</v>
      </c>
      <c r="AM877" s="3">
        <f t="shared" si="449"/>
        <v>0</v>
      </c>
      <c r="AN877" s="3">
        <f t="shared" si="450"/>
        <v>0</v>
      </c>
      <c r="AO877" s="3">
        <f t="shared" si="451"/>
        <v>0</v>
      </c>
      <c r="AP877" s="3">
        <f t="shared" si="452"/>
        <v>0</v>
      </c>
      <c r="AQ877" s="3">
        <f t="shared" si="453"/>
        <v>0</v>
      </c>
      <c r="AS877" s="3" t="e">
        <f t="shared" si="454"/>
        <v>#REF!</v>
      </c>
      <c r="AU877" s="3" t="e">
        <f t="shared" si="455"/>
        <v>#NAME?</v>
      </c>
      <c r="AW877" s="3">
        <f t="shared" si="456"/>
        <v>0</v>
      </c>
      <c r="AX877" s="3">
        <f t="shared" si="457"/>
        <v>0</v>
      </c>
      <c r="AY877" s="3">
        <f t="shared" si="458"/>
        <v>0</v>
      </c>
      <c r="AZ877" s="3">
        <f t="shared" si="459"/>
        <v>0</v>
      </c>
      <c r="BA877" s="3">
        <f t="shared" si="460"/>
        <v>0</v>
      </c>
      <c r="BB877" s="3">
        <f t="shared" si="461"/>
        <v>0</v>
      </c>
    </row>
    <row r="878" spans="2:54" x14ac:dyDescent="0.35">
      <c r="B878" s="14">
        <v>851</v>
      </c>
      <c r="C878" s="13"/>
      <c r="D878" s="13"/>
      <c r="E878" s="130"/>
      <c r="F878" s="130"/>
      <c r="G878" s="129" t="str">
        <f t="shared" si="429"/>
        <v/>
      </c>
      <c r="H878" s="128"/>
      <c r="I878" s="189"/>
      <c r="J878" s="128"/>
      <c r="K878" s="127"/>
      <c r="L878" s="127"/>
      <c r="M878" s="126"/>
      <c r="N878" s="7"/>
      <c r="O878" s="6"/>
      <c r="P878" s="6"/>
      <c r="Q878" s="125" t="str">
        <f t="shared" si="430"/>
        <v/>
      </c>
      <c r="R878" s="124" t="str">
        <f t="shared" si="431"/>
        <v/>
      </c>
      <c r="S878" s="123">
        <f t="shared" si="432"/>
        <v>0</v>
      </c>
      <c r="T878" s="122">
        <f t="shared" si="433"/>
        <v>0</v>
      </c>
      <c r="U878" s="123">
        <f t="shared" si="434"/>
        <v>0</v>
      </c>
      <c r="V878" s="122">
        <f t="shared" si="435"/>
        <v>0</v>
      </c>
      <c r="W878" s="123">
        <f t="shared" si="436"/>
        <v>0</v>
      </c>
      <c r="X878" s="122">
        <f t="shared" si="437"/>
        <v>0</v>
      </c>
      <c r="Y878" s="123">
        <f t="shared" si="438"/>
        <v>0</v>
      </c>
      <c r="Z878" s="122">
        <f t="shared" si="439"/>
        <v>0</v>
      </c>
      <c r="AA878" s="123">
        <f t="shared" si="440"/>
        <v>0</v>
      </c>
      <c r="AB878" s="122">
        <f t="shared" si="441"/>
        <v>0</v>
      </c>
      <c r="AD878" s="3" t="str">
        <f t="shared" si="442"/>
        <v>False</v>
      </c>
      <c r="AE878" s="3" t="str">
        <f t="shared" si="443"/>
        <v>true</v>
      </c>
      <c r="AF878" s="3" t="e">
        <f>VLOOKUP(C878,#REF!,2,FALSE)</f>
        <v>#REF!</v>
      </c>
      <c r="AG878" s="3" t="e">
        <f t="shared" si="444"/>
        <v>#REF!</v>
      </c>
      <c r="AH878" s="3">
        <f t="shared" si="445"/>
        <v>0</v>
      </c>
      <c r="AI878" s="3">
        <f t="shared" si="446"/>
        <v>0</v>
      </c>
      <c r="AJ878" s="3">
        <f t="shared" si="447"/>
        <v>0</v>
      </c>
      <c r="AL878" s="3">
        <f t="shared" si="448"/>
        <v>0</v>
      </c>
      <c r="AM878" s="3">
        <f t="shared" si="449"/>
        <v>0</v>
      </c>
      <c r="AN878" s="3">
        <f t="shared" si="450"/>
        <v>0</v>
      </c>
      <c r="AO878" s="3">
        <f t="shared" si="451"/>
        <v>0</v>
      </c>
      <c r="AP878" s="3">
        <f t="shared" si="452"/>
        <v>0</v>
      </c>
      <c r="AQ878" s="3">
        <f t="shared" si="453"/>
        <v>0</v>
      </c>
      <c r="AS878" s="3" t="e">
        <f t="shared" si="454"/>
        <v>#REF!</v>
      </c>
      <c r="AU878" s="3" t="e">
        <f t="shared" si="455"/>
        <v>#NAME?</v>
      </c>
      <c r="AW878" s="3">
        <f t="shared" si="456"/>
        <v>0</v>
      </c>
      <c r="AX878" s="3">
        <f t="shared" si="457"/>
        <v>0</v>
      </c>
      <c r="AY878" s="3">
        <f t="shared" si="458"/>
        <v>0</v>
      </c>
      <c r="AZ878" s="3">
        <f t="shared" si="459"/>
        <v>0</v>
      </c>
      <c r="BA878" s="3">
        <f t="shared" si="460"/>
        <v>0</v>
      </c>
      <c r="BB878" s="3">
        <f t="shared" si="461"/>
        <v>0</v>
      </c>
    </row>
    <row r="879" spans="2:54" x14ac:dyDescent="0.35">
      <c r="B879" s="14">
        <v>852</v>
      </c>
      <c r="C879" s="13"/>
      <c r="D879" s="13"/>
      <c r="E879" s="130"/>
      <c r="F879" s="130"/>
      <c r="G879" s="129" t="str">
        <f t="shared" si="429"/>
        <v/>
      </c>
      <c r="H879" s="128"/>
      <c r="I879" s="189"/>
      <c r="J879" s="128"/>
      <c r="K879" s="127"/>
      <c r="L879" s="127"/>
      <c r="M879" s="126"/>
      <c r="N879" s="7"/>
      <c r="O879" s="6"/>
      <c r="P879" s="6"/>
      <c r="Q879" s="125" t="str">
        <f t="shared" si="430"/>
        <v/>
      </c>
      <c r="R879" s="124" t="str">
        <f t="shared" si="431"/>
        <v/>
      </c>
      <c r="S879" s="123">
        <f t="shared" si="432"/>
        <v>0</v>
      </c>
      <c r="T879" s="122">
        <f t="shared" si="433"/>
        <v>0</v>
      </c>
      <c r="U879" s="123">
        <f t="shared" si="434"/>
        <v>0</v>
      </c>
      <c r="V879" s="122">
        <f t="shared" si="435"/>
        <v>0</v>
      </c>
      <c r="W879" s="123">
        <f t="shared" si="436"/>
        <v>0</v>
      </c>
      <c r="X879" s="122">
        <f t="shared" si="437"/>
        <v>0</v>
      </c>
      <c r="Y879" s="123">
        <f t="shared" si="438"/>
        <v>0</v>
      </c>
      <c r="Z879" s="122">
        <f t="shared" si="439"/>
        <v>0</v>
      </c>
      <c r="AA879" s="123">
        <f t="shared" si="440"/>
        <v>0</v>
      </c>
      <c r="AB879" s="122">
        <f t="shared" si="441"/>
        <v>0</v>
      </c>
      <c r="AD879" s="3" t="str">
        <f t="shared" si="442"/>
        <v>False</v>
      </c>
      <c r="AE879" s="3" t="str">
        <f t="shared" si="443"/>
        <v>true</v>
      </c>
      <c r="AF879" s="3" t="e">
        <f>VLOOKUP(C879,#REF!,2,FALSE)</f>
        <v>#REF!</v>
      </c>
      <c r="AG879" s="3" t="e">
        <f t="shared" si="444"/>
        <v>#REF!</v>
      </c>
      <c r="AH879" s="3">
        <f t="shared" si="445"/>
        <v>0</v>
      </c>
      <c r="AI879" s="3">
        <f t="shared" si="446"/>
        <v>0</v>
      </c>
      <c r="AJ879" s="3">
        <f t="shared" si="447"/>
        <v>0</v>
      </c>
      <c r="AL879" s="3">
        <f t="shared" si="448"/>
        <v>0</v>
      </c>
      <c r="AM879" s="3">
        <f t="shared" si="449"/>
        <v>0</v>
      </c>
      <c r="AN879" s="3">
        <f t="shared" si="450"/>
        <v>0</v>
      </c>
      <c r="AO879" s="3">
        <f t="shared" si="451"/>
        <v>0</v>
      </c>
      <c r="AP879" s="3">
        <f t="shared" si="452"/>
        <v>0</v>
      </c>
      <c r="AQ879" s="3">
        <f t="shared" si="453"/>
        <v>0</v>
      </c>
      <c r="AS879" s="3" t="e">
        <f t="shared" si="454"/>
        <v>#REF!</v>
      </c>
      <c r="AU879" s="3" t="e">
        <f t="shared" si="455"/>
        <v>#NAME?</v>
      </c>
      <c r="AW879" s="3">
        <f t="shared" si="456"/>
        <v>0</v>
      </c>
      <c r="AX879" s="3">
        <f t="shared" si="457"/>
        <v>0</v>
      </c>
      <c r="AY879" s="3">
        <f t="shared" si="458"/>
        <v>0</v>
      </c>
      <c r="AZ879" s="3">
        <f t="shared" si="459"/>
        <v>0</v>
      </c>
      <c r="BA879" s="3">
        <f t="shared" si="460"/>
        <v>0</v>
      </c>
      <c r="BB879" s="3">
        <f t="shared" si="461"/>
        <v>0</v>
      </c>
    </row>
    <row r="880" spans="2:54" x14ac:dyDescent="0.35">
      <c r="B880" s="14">
        <v>853</v>
      </c>
      <c r="C880" s="13"/>
      <c r="D880" s="13"/>
      <c r="E880" s="130"/>
      <c r="F880" s="130"/>
      <c r="G880" s="129" t="str">
        <f t="shared" si="429"/>
        <v/>
      </c>
      <c r="H880" s="128"/>
      <c r="I880" s="189"/>
      <c r="J880" s="128"/>
      <c r="K880" s="127"/>
      <c r="L880" s="127"/>
      <c r="M880" s="126"/>
      <c r="N880" s="7"/>
      <c r="O880" s="6"/>
      <c r="P880" s="6"/>
      <c r="Q880" s="125" t="str">
        <f t="shared" si="430"/>
        <v/>
      </c>
      <c r="R880" s="124" t="str">
        <f t="shared" si="431"/>
        <v/>
      </c>
      <c r="S880" s="123">
        <f t="shared" si="432"/>
        <v>0</v>
      </c>
      <c r="T880" s="122">
        <f t="shared" si="433"/>
        <v>0</v>
      </c>
      <c r="U880" s="123">
        <f t="shared" si="434"/>
        <v>0</v>
      </c>
      <c r="V880" s="122">
        <f t="shared" si="435"/>
        <v>0</v>
      </c>
      <c r="W880" s="123">
        <f t="shared" si="436"/>
        <v>0</v>
      </c>
      <c r="X880" s="122">
        <f t="shared" si="437"/>
        <v>0</v>
      </c>
      <c r="Y880" s="123">
        <f t="shared" si="438"/>
        <v>0</v>
      </c>
      <c r="Z880" s="122">
        <f t="shared" si="439"/>
        <v>0</v>
      </c>
      <c r="AA880" s="123">
        <f t="shared" si="440"/>
        <v>0</v>
      </c>
      <c r="AB880" s="122">
        <f t="shared" si="441"/>
        <v>0</v>
      </c>
      <c r="AD880" s="3" t="str">
        <f t="shared" si="442"/>
        <v>False</v>
      </c>
      <c r="AE880" s="3" t="str">
        <f t="shared" si="443"/>
        <v>true</v>
      </c>
      <c r="AF880" s="3" t="e">
        <f>VLOOKUP(C880,#REF!,2,FALSE)</f>
        <v>#REF!</v>
      </c>
      <c r="AG880" s="3" t="e">
        <f t="shared" si="444"/>
        <v>#REF!</v>
      </c>
      <c r="AH880" s="3">
        <f t="shared" si="445"/>
        <v>0</v>
      </c>
      <c r="AI880" s="3">
        <f t="shared" si="446"/>
        <v>0</v>
      </c>
      <c r="AJ880" s="3">
        <f t="shared" si="447"/>
        <v>0</v>
      </c>
      <c r="AL880" s="3">
        <f t="shared" si="448"/>
        <v>0</v>
      </c>
      <c r="AM880" s="3">
        <f t="shared" si="449"/>
        <v>0</v>
      </c>
      <c r="AN880" s="3">
        <f t="shared" si="450"/>
        <v>0</v>
      </c>
      <c r="AO880" s="3">
        <f t="shared" si="451"/>
        <v>0</v>
      </c>
      <c r="AP880" s="3">
        <f t="shared" si="452"/>
        <v>0</v>
      </c>
      <c r="AQ880" s="3">
        <f t="shared" si="453"/>
        <v>0</v>
      </c>
      <c r="AS880" s="3" t="e">
        <f t="shared" si="454"/>
        <v>#REF!</v>
      </c>
      <c r="AU880" s="3" t="e">
        <f t="shared" si="455"/>
        <v>#NAME?</v>
      </c>
      <c r="AW880" s="3">
        <f t="shared" si="456"/>
        <v>0</v>
      </c>
      <c r="AX880" s="3">
        <f t="shared" si="457"/>
        <v>0</v>
      </c>
      <c r="AY880" s="3">
        <f t="shared" si="458"/>
        <v>0</v>
      </c>
      <c r="AZ880" s="3">
        <f t="shared" si="459"/>
        <v>0</v>
      </c>
      <c r="BA880" s="3">
        <f t="shared" si="460"/>
        <v>0</v>
      </c>
      <c r="BB880" s="3">
        <f t="shared" si="461"/>
        <v>0</v>
      </c>
    </row>
    <row r="881" spans="2:54" x14ac:dyDescent="0.35">
      <c r="B881" s="14">
        <v>854</v>
      </c>
      <c r="C881" s="13"/>
      <c r="D881" s="13"/>
      <c r="E881" s="130"/>
      <c r="F881" s="130"/>
      <c r="G881" s="129" t="str">
        <f t="shared" si="429"/>
        <v/>
      </c>
      <c r="H881" s="128"/>
      <c r="I881" s="189"/>
      <c r="J881" s="128"/>
      <c r="K881" s="127"/>
      <c r="L881" s="127"/>
      <c r="M881" s="126"/>
      <c r="N881" s="7"/>
      <c r="O881" s="6"/>
      <c r="P881" s="6"/>
      <c r="Q881" s="125" t="str">
        <f t="shared" si="430"/>
        <v/>
      </c>
      <c r="R881" s="124" t="str">
        <f t="shared" si="431"/>
        <v/>
      </c>
      <c r="S881" s="123">
        <f t="shared" si="432"/>
        <v>0</v>
      </c>
      <c r="T881" s="122">
        <f t="shared" si="433"/>
        <v>0</v>
      </c>
      <c r="U881" s="123">
        <f t="shared" si="434"/>
        <v>0</v>
      </c>
      <c r="V881" s="122">
        <f t="shared" si="435"/>
        <v>0</v>
      </c>
      <c r="W881" s="123">
        <f t="shared" si="436"/>
        <v>0</v>
      </c>
      <c r="X881" s="122">
        <f t="shared" si="437"/>
        <v>0</v>
      </c>
      <c r="Y881" s="123">
        <f t="shared" si="438"/>
        <v>0</v>
      </c>
      <c r="Z881" s="122">
        <f t="shared" si="439"/>
        <v>0</v>
      </c>
      <c r="AA881" s="123">
        <f t="shared" si="440"/>
        <v>0</v>
      </c>
      <c r="AB881" s="122">
        <f t="shared" si="441"/>
        <v>0</v>
      </c>
      <c r="AD881" s="3" t="str">
        <f t="shared" si="442"/>
        <v>False</v>
      </c>
      <c r="AE881" s="3" t="str">
        <f t="shared" si="443"/>
        <v>true</v>
      </c>
      <c r="AF881" s="3" t="e">
        <f>VLOOKUP(C881,#REF!,2,FALSE)</f>
        <v>#REF!</v>
      </c>
      <c r="AG881" s="3" t="e">
        <f t="shared" si="444"/>
        <v>#REF!</v>
      </c>
      <c r="AH881" s="3">
        <f t="shared" si="445"/>
        <v>0</v>
      </c>
      <c r="AI881" s="3">
        <f t="shared" si="446"/>
        <v>0</v>
      </c>
      <c r="AJ881" s="3">
        <f t="shared" si="447"/>
        <v>0</v>
      </c>
      <c r="AL881" s="3">
        <f t="shared" si="448"/>
        <v>0</v>
      </c>
      <c r="AM881" s="3">
        <f t="shared" si="449"/>
        <v>0</v>
      </c>
      <c r="AN881" s="3">
        <f t="shared" si="450"/>
        <v>0</v>
      </c>
      <c r="AO881" s="3">
        <f t="shared" si="451"/>
        <v>0</v>
      </c>
      <c r="AP881" s="3">
        <f t="shared" si="452"/>
        <v>0</v>
      </c>
      <c r="AQ881" s="3">
        <f t="shared" si="453"/>
        <v>0</v>
      </c>
      <c r="AS881" s="3" t="e">
        <f t="shared" si="454"/>
        <v>#REF!</v>
      </c>
      <c r="AU881" s="3" t="e">
        <f t="shared" si="455"/>
        <v>#NAME?</v>
      </c>
      <c r="AW881" s="3">
        <f t="shared" si="456"/>
        <v>0</v>
      </c>
      <c r="AX881" s="3">
        <f t="shared" si="457"/>
        <v>0</v>
      </c>
      <c r="AY881" s="3">
        <f t="shared" si="458"/>
        <v>0</v>
      </c>
      <c r="AZ881" s="3">
        <f t="shared" si="459"/>
        <v>0</v>
      </c>
      <c r="BA881" s="3">
        <f t="shared" si="460"/>
        <v>0</v>
      </c>
      <c r="BB881" s="3">
        <f t="shared" si="461"/>
        <v>0</v>
      </c>
    </row>
    <row r="882" spans="2:54" x14ac:dyDescent="0.35">
      <c r="B882" s="14">
        <v>855</v>
      </c>
      <c r="C882" s="13"/>
      <c r="D882" s="13"/>
      <c r="E882" s="130"/>
      <c r="F882" s="130"/>
      <c r="G882" s="129" t="str">
        <f t="shared" si="429"/>
        <v/>
      </c>
      <c r="H882" s="128"/>
      <c r="I882" s="189"/>
      <c r="J882" s="128"/>
      <c r="K882" s="127"/>
      <c r="L882" s="127"/>
      <c r="M882" s="126"/>
      <c r="N882" s="7"/>
      <c r="O882" s="6"/>
      <c r="P882" s="6"/>
      <c r="Q882" s="125" t="str">
        <f t="shared" si="430"/>
        <v/>
      </c>
      <c r="R882" s="124" t="str">
        <f t="shared" si="431"/>
        <v/>
      </c>
      <c r="S882" s="123">
        <f t="shared" si="432"/>
        <v>0</v>
      </c>
      <c r="T882" s="122">
        <f t="shared" si="433"/>
        <v>0</v>
      </c>
      <c r="U882" s="123">
        <f t="shared" si="434"/>
        <v>0</v>
      </c>
      <c r="V882" s="122">
        <f t="shared" si="435"/>
        <v>0</v>
      </c>
      <c r="W882" s="123">
        <f t="shared" si="436"/>
        <v>0</v>
      </c>
      <c r="X882" s="122">
        <f t="shared" si="437"/>
        <v>0</v>
      </c>
      <c r="Y882" s="123">
        <f t="shared" si="438"/>
        <v>0</v>
      </c>
      <c r="Z882" s="122">
        <f t="shared" si="439"/>
        <v>0</v>
      </c>
      <c r="AA882" s="123">
        <f t="shared" si="440"/>
        <v>0</v>
      </c>
      <c r="AB882" s="122">
        <f t="shared" si="441"/>
        <v>0</v>
      </c>
      <c r="AD882" s="3" t="str">
        <f t="shared" si="442"/>
        <v>False</v>
      </c>
      <c r="AE882" s="3" t="str">
        <f t="shared" si="443"/>
        <v>true</v>
      </c>
      <c r="AF882" s="3" t="e">
        <f>VLOOKUP(C882,#REF!,2,FALSE)</f>
        <v>#REF!</v>
      </c>
      <c r="AG882" s="3" t="e">
        <f t="shared" si="444"/>
        <v>#REF!</v>
      </c>
      <c r="AH882" s="3">
        <f t="shared" si="445"/>
        <v>0</v>
      </c>
      <c r="AI882" s="3">
        <f t="shared" si="446"/>
        <v>0</v>
      </c>
      <c r="AJ882" s="3">
        <f t="shared" si="447"/>
        <v>0</v>
      </c>
      <c r="AL882" s="3">
        <f t="shared" si="448"/>
        <v>0</v>
      </c>
      <c r="AM882" s="3">
        <f t="shared" si="449"/>
        <v>0</v>
      </c>
      <c r="AN882" s="3">
        <f t="shared" si="450"/>
        <v>0</v>
      </c>
      <c r="AO882" s="3">
        <f t="shared" si="451"/>
        <v>0</v>
      </c>
      <c r="AP882" s="3">
        <f t="shared" si="452"/>
        <v>0</v>
      </c>
      <c r="AQ882" s="3">
        <f t="shared" si="453"/>
        <v>0</v>
      </c>
      <c r="AS882" s="3" t="e">
        <f t="shared" si="454"/>
        <v>#REF!</v>
      </c>
      <c r="AU882" s="3" t="e">
        <f t="shared" si="455"/>
        <v>#NAME?</v>
      </c>
      <c r="AW882" s="3">
        <f t="shared" si="456"/>
        <v>0</v>
      </c>
      <c r="AX882" s="3">
        <f t="shared" si="457"/>
        <v>0</v>
      </c>
      <c r="AY882" s="3">
        <f t="shared" si="458"/>
        <v>0</v>
      </c>
      <c r="AZ882" s="3">
        <f t="shared" si="459"/>
        <v>0</v>
      </c>
      <c r="BA882" s="3">
        <f t="shared" si="460"/>
        <v>0</v>
      </c>
      <c r="BB882" s="3">
        <f t="shared" si="461"/>
        <v>0</v>
      </c>
    </row>
    <row r="883" spans="2:54" x14ac:dyDescent="0.35">
      <c r="B883" s="14">
        <v>856</v>
      </c>
      <c r="C883" s="13"/>
      <c r="D883" s="13"/>
      <c r="E883" s="130"/>
      <c r="F883" s="130"/>
      <c r="G883" s="129" t="str">
        <f t="shared" si="429"/>
        <v/>
      </c>
      <c r="H883" s="128"/>
      <c r="I883" s="189"/>
      <c r="J883" s="128"/>
      <c r="K883" s="127"/>
      <c r="L883" s="127"/>
      <c r="M883" s="126"/>
      <c r="N883" s="7"/>
      <c r="O883" s="6"/>
      <c r="P883" s="6"/>
      <c r="Q883" s="125" t="str">
        <f t="shared" si="430"/>
        <v/>
      </c>
      <c r="R883" s="124" t="str">
        <f t="shared" si="431"/>
        <v/>
      </c>
      <c r="S883" s="123">
        <f t="shared" si="432"/>
        <v>0</v>
      </c>
      <c r="T883" s="122">
        <f t="shared" si="433"/>
        <v>0</v>
      </c>
      <c r="U883" s="123">
        <f t="shared" si="434"/>
        <v>0</v>
      </c>
      <c r="V883" s="122">
        <f t="shared" si="435"/>
        <v>0</v>
      </c>
      <c r="W883" s="123">
        <f t="shared" si="436"/>
        <v>0</v>
      </c>
      <c r="X883" s="122">
        <f t="shared" si="437"/>
        <v>0</v>
      </c>
      <c r="Y883" s="123">
        <f t="shared" si="438"/>
        <v>0</v>
      </c>
      <c r="Z883" s="122">
        <f t="shared" si="439"/>
        <v>0</v>
      </c>
      <c r="AA883" s="123">
        <f t="shared" si="440"/>
        <v>0</v>
      </c>
      <c r="AB883" s="122">
        <f t="shared" si="441"/>
        <v>0</v>
      </c>
      <c r="AD883" s="3" t="str">
        <f t="shared" si="442"/>
        <v>False</v>
      </c>
      <c r="AE883" s="3" t="str">
        <f t="shared" si="443"/>
        <v>true</v>
      </c>
      <c r="AF883" s="3" t="e">
        <f>VLOOKUP(C883,#REF!,2,FALSE)</f>
        <v>#REF!</v>
      </c>
      <c r="AG883" s="3" t="e">
        <f t="shared" si="444"/>
        <v>#REF!</v>
      </c>
      <c r="AH883" s="3">
        <f t="shared" si="445"/>
        <v>0</v>
      </c>
      <c r="AI883" s="3">
        <f t="shared" si="446"/>
        <v>0</v>
      </c>
      <c r="AJ883" s="3">
        <f t="shared" si="447"/>
        <v>0</v>
      </c>
      <c r="AL883" s="3">
        <f t="shared" si="448"/>
        <v>0</v>
      </c>
      <c r="AM883" s="3">
        <f t="shared" si="449"/>
        <v>0</v>
      </c>
      <c r="AN883" s="3">
        <f t="shared" si="450"/>
        <v>0</v>
      </c>
      <c r="AO883" s="3">
        <f t="shared" si="451"/>
        <v>0</v>
      </c>
      <c r="AP883" s="3">
        <f t="shared" si="452"/>
        <v>0</v>
      </c>
      <c r="AQ883" s="3">
        <f t="shared" si="453"/>
        <v>0</v>
      </c>
      <c r="AS883" s="3" t="e">
        <f t="shared" si="454"/>
        <v>#REF!</v>
      </c>
      <c r="AU883" s="3" t="e">
        <f t="shared" si="455"/>
        <v>#NAME?</v>
      </c>
      <c r="AW883" s="3">
        <f t="shared" si="456"/>
        <v>0</v>
      </c>
      <c r="AX883" s="3">
        <f t="shared" si="457"/>
        <v>0</v>
      </c>
      <c r="AY883" s="3">
        <f t="shared" si="458"/>
        <v>0</v>
      </c>
      <c r="AZ883" s="3">
        <f t="shared" si="459"/>
        <v>0</v>
      </c>
      <c r="BA883" s="3">
        <f t="shared" si="460"/>
        <v>0</v>
      </c>
      <c r="BB883" s="3">
        <f t="shared" si="461"/>
        <v>0</v>
      </c>
    </row>
    <row r="884" spans="2:54" x14ac:dyDescent="0.35">
      <c r="B884" s="14">
        <v>857</v>
      </c>
      <c r="C884" s="13"/>
      <c r="D884" s="13"/>
      <c r="E884" s="130"/>
      <c r="F884" s="130"/>
      <c r="G884" s="129" t="str">
        <f t="shared" si="429"/>
        <v/>
      </c>
      <c r="H884" s="128"/>
      <c r="I884" s="189"/>
      <c r="J884" s="128"/>
      <c r="K884" s="127"/>
      <c r="L884" s="127"/>
      <c r="M884" s="126"/>
      <c r="N884" s="7"/>
      <c r="O884" s="6"/>
      <c r="P884" s="6"/>
      <c r="Q884" s="125" t="str">
        <f t="shared" si="430"/>
        <v/>
      </c>
      <c r="R884" s="124" t="str">
        <f t="shared" si="431"/>
        <v/>
      </c>
      <c r="S884" s="123">
        <f t="shared" si="432"/>
        <v>0</v>
      </c>
      <c r="T884" s="122">
        <f t="shared" si="433"/>
        <v>0</v>
      </c>
      <c r="U884" s="123">
        <f t="shared" si="434"/>
        <v>0</v>
      </c>
      <c r="V884" s="122">
        <f t="shared" si="435"/>
        <v>0</v>
      </c>
      <c r="W884" s="123">
        <f t="shared" si="436"/>
        <v>0</v>
      </c>
      <c r="X884" s="122">
        <f t="shared" si="437"/>
        <v>0</v>
      </c>
      <c r="Y884" s="123">
        <f t="shared" si="438"/>
        <v>0</v>
      </c>
      <c r="Z884" s="122">
        <f t="shared" si="439"/>
        <v>0</v>
      </c>
      <c r="AA884" s="123">
        <f t="shared" si="440"/>
        <v>0</v>
      </c>
      <c r="AB884" s="122">
        <f t="shared" si="441"/>
        <v>0</v>
      </c>
      <c r="AD884" s="3" t="str">
        <f t="shared" si="442"/>
        <v>False</v>
      </c>
      <c r="AE884" s="3" t="str">
        <f t="shared" si="443"/>
        <v>true</v>
      </c>
      <c r="AF884" s="3" t="e">
        <f>VLOOKUP(C884,#REF!,2,FALSE)</f>
        <v>#REF!</v>
      </c>
      <c r="AG884" s="3" t="e">
        <f t="shared" si="444"/>
        <v>#REF!</v>
      </c>
      <c r="AH884" s="3">
        <f t="shared" si="445"/>
        <v>0</v>
      </c>
      <c r="AI884" s="3">
        <f t="shared" si="446"/>
        <v>0</v>
      </c>
      <c r="AJ884" s="3">
        <f t="shared" si="447"/>
        <v>0</v>
      </c>
      <c r="AL884" s="3">
        <f t="shared" si="448"/>
        <v>0</v>
      </c>
      <c r="AM884" s="3">
        <f t="shared" si="449"/>
        <v>0</v>
      </c>
      <c r="AN884" s="3">
        <f t="shared" si="450"/>
        <v>0</v>
      </c>
      <c r="AO884" s="3">
        <f t="shared" si="451"/>
        <v>0</v>
      </c>
      <c r="AP884" s="3">
        <f t="shared" si="452"/>
        <v>0</v>
      </c>
      <c r="AQ884" s="3">
        <f t="shared" si="453"/>
        <v>0</v>
      </c>
      <c r="AS884" s="3" t="e">
        <f t="shared" si="454"/>
        <v>#REF!</v>
      </c>
      <c r="AU884" s="3" t="e">
        <f t="shared" si="455"/>
        <v>#NAME?</v>
      </c>
      <c r="AW884" s="3">
        <f t="shared" si="456"/>
        <v>0</v>
      </c>
      <c r="AX884" s="3">
        <f t="shared" si="457"/>
        <v>0</v>
      </c>
      <c r="AY884" s="3">
        <f t="shared" si="458"/>
        <v>0</v>
      </c>
      <c r="AZ884" s="3">
        <f t="shared" si="459"/>
        <v>0</v>
      </c>
      <c r="BA884" s="3">
        <f t="shared" si="460"/>
        <v>0</v>
      </c>
      <c r="BB884" s="3">
        <f t="shared" si="461"/>
        <v>0</v>
      </c>
    </row>
    <row r="885" spans="2:54" x14ac:dyDescent="0.35">
      <c r="B885" s="14">
        <v>858</v>
      </c>
      <c r="C885" s="13"/>
      <c r="D885" s="13"/>
      <c r="E885" s="130"/>
      <c r="F885" s="130"/>
      <c r="G885" s="129" t="str">
        <f t="shared" si="429"/>
        <v/>
      </c>
      <c r="H885" s="128"/>
      <c r="I885" s="189"/>
      <c r="J885" s="128"/>
      <c r="K885" s="127"/>
      <c r="L885" s="127"/>
      <c r="M885" s="126"/>
      <c r="N885" s="7"/>
      <c r="O885" s="6"/>
      <c r="P885" s="6"/>
      <c r="Q885" s="125" t="str">
        <f t="shared" si="430"/>
        <v/>
      </c>
      <c r="R885" s="124" t="str">
        <f t="shared" si="431"/>
        <v/>
      </c>
      <c r="S885" s="123">
        <f t="shared" si="432"/>
        <v>0</v>
      </c>
      <c r="T885" s="122">
        <f t="shared" si="433"/>
        <v>0</v>
      </c>
      <c r="U885" s="123">
        <f t="shared" si="434"/>
        <v>0</v>
      </c>
      <c r="V885" s="122">
        <f t="shared" si="435"/>
        <v>0</v>
      </c>
      <c r="W885" s="123">
        <f t="shared" si="436"/>
        <v>0</v>
      </c>
      <c r="X885" s="122">
        <f t="shared" si="437"/>
        <v>0</v>
      </c>
      <c r="Y885" s="123">
        <f t="shared" si="438"/>
        <v>0</v>
      </c>
      <c r="Z885" s="122">
        <f t="shared" si="439"/>
        <v>0</v>
      </c>
      <c r="AA885" s="123">
        <f t="shared" si="440"/>
        <v>0</v>
      </c>
      <c r="AB885" s="122">
        <f t="shared" si="441"/>
        <v>0</v>
      </c>
      <c r="AD885" s="3" t="str">
        <f t="shared" si="442"/>
        <v>False</v>
      </c>
      <c r="AE885" s="3" t="str">
        <f t="shared" si="443"/>
        <v>true</v>
      </c>
      <c r="AF885" s="3" t="e">
        <f>VLOOKUP(C885,#REF!,2,FALSE)</f>
        <v>#REF!</v>
      </c>
      <c r="AG885" s="3" t="e">
        <f t="shared" si="444"/>
        <v>#REF!</v>
      </c>
      <c r="AH885" s="3">
        <f t="shared" si="445"/>
        <v>0</v>
      </c>
      <c r="AI885" s="3">
        <f t="shared" si="446"/>
        <v>0</v>
      </c>
      <c r="AJ885" s="3">
        <f t="shared" si="447"/>
        <v>0</v>
      </c>
      <c r="AL885" s="3">
        <f t="shared" si="448"/>
        <v>0</v>
      </c>
      <c r="AM885" s="3">
        <f t="shared" si="449"/>
        <v>0</v>
      </c>
      <c r="AN885" s="3">
        <f t="shared" si="450"/>
        <v>0</v>
      </c>
      <c r="AO885" s="3">
        <f t="shared" si="451"/>
        <v>0</v>
      </c>
      <c r="AP885" s="3">
        <f t="shared" si="452"/>
        <v>0</v>
      </c>
      <c r="AQ885" s="3">
        <f t="shared" si="453"/>
        <v>0</v>
      </c>
      <c r="AS885" s="3" t="e">
        <f t="shared" si="454"/>
        <v>#REF!</v>
      </c>
      <c r="AU885" s="3" t="e">
        <f t="shared" si="455"/>
        <v>#NAME?</v>
      </c>
      <c r="AW885" s="3">
        <f t="shared" si="456"/>
        <v>0</v>
      </c>
      <c r="AX885" s="3">
        <f t="shared" si="457"/>
        <v>0</v>
      </c>
      <c r="AY885" s="3">
        <f t="shared" si="458"/>
        <v>0</v>
      </c>
      <c r="AZ885" s="3">
        <f t="shared" si="459"/>
        <v>0</v>
      </c>
      <c r="BA885" s="3">
        <f t="shared" si="460"/>
        <v>0</v>
      </c>
      <c r="BB885" s="3">
        <f t="shared" si="461"/>
        <v>0</v>
      </c>
    </row>
    <row r="886" spans="2:54" x14ac:dyDescent="0.35">
      <c r="B886" s="14">
        <v>859</v>
      </c>
      <c r="C886" s="13"/>
      <c r="D886" s="13"/>
      <c r="E886" s="130"/>
      <c r="F886" s="130"/>
      <c r="G886" s="129" t="str">
        <f t="shared" si="429"/>
        <v/>
      </c>
      <c r="H886" s="128"/>
      <c r="I886" s="189"/>
      <c r="J886" s="128"/>
      <c r="K886" s="127"/>
      <c r="L886" s="127"/>
      <c r="M886" s="126"/>
      <c r="N886" s="7"/>
      <c r="O886" s="6"/>
      <c r="P886" s="6"/>
      <c r="Q886" s="125" t="str">
        <f t="shared" si="430"/>
        <v/>
      </c>
      <c r="R886" s="124" t="str">
        <f t="shared" si="431"/>
        <v/>
      </c>
      <c r="S886" s="123">
        <f t="shared" si="432"/>
        <v>0</v>
      </c>
      <c r="T886" s="122">
        <f t="shared" si="433"/>
        <v>0</v>
      </c>
      <c r="U886" s="123">
        <f t="shared" si="434"/>
        <v>0</v>
      </c>
      <c r="V886" s="122">
        <f t="shared" si="435"/>
        <v>0</v>
      </c>
      <c r="W886" s="123">
        <f t="shared" si="436"/>
        <v>0</v>
      </c>
      <c r="X886" s="122">
        <f t="shared" si="437"/>
        <v>0</v>
      </c>
      <c r="Y886" s="123">
        <f t="shared" si="438"/>
        <v>0</v>
      </c>
      <c r="Z886" s="122">
        <f t="shared" si="439"/>
        <v>0</v>
      </c>
      <c r="AA886" s="123">
        <f t="shared" si="440"/>
        <v>0</v>
      </c>
      <c r="AB886" s="122">
        <f t="shared" si="441"/>
        <v>0</v>
      </c>
      <c r="AD886" s="3" t="str">
        <f t="shared" si="442"/>
        <v>False</v>
      </c>
      <c r="AE886" s="3" t="str">
        <f t="shared" si="443"/>
        <v>true</v>
      </c>
      <c r="AF886" s="3" t="e">
        <f>VLOOKUP(C886,#REF!,2,FALSE)</f>
        <v>#REF!</v>
      </c>
      <c r="AG886" s="3" t="e">
        <f t="shared" si="444"/>
        <v>#REF!</v>
      </c>
      <c r="AH886" s="3">
        <f t="shared" si="445"/>
        <v>0</v>
      </c>
      <c r="AI886" s="3">
        <f t="shared" si="446"/>
        <v>0</v>
      </c>
      <c r="AJ886" s="3">
        <f t="shared" si="447"/>
        <v>0</v>
      </c>
      <c r="AL886" s="3">
        <f t="shared" si="448"/>
        <v>0</v>
      </c>
      <c r="AM886" s="3">
        <f t="shared" si="449"/>
        <v>0</v>
      </c>
      <c r="AN886" s="3">
        <f t="shared" si="450"/>
        <v>0</v>
      </c>
      <c r="AO886" s="3">
        <f t="shared" si="451"/>
        <v>0</v>
      </c>
      <c r="AP886" s="3">
        <f t="shared" si="452"/>
        <v>0</v>
      </c>
      <c r="AQ886" s="3">
        <f t="shared" si="453"/>
        <v>0</v>
      </c>
      <c r="AS886" s="3" t="e">
        <f t="shared" si="454"/>
        <v>#REF!</v>
      </c>
      <c r="AU886" s="3" t="e">
        <f t="shared" si="455"/>
        <v>#NAME?</v>
      </c>
      <c r="AW886" s="3">
        <f t="shared" si="456"/>
        <v>0</v>
      </c>
      <c r="AX886" s="3">
        <f t="shared" si="457"/>
        <v>0</v>
      </c>
      <c r="AY886" s="3">
        <f t="shared" si="458"/>
        <v>0</v>
      </c>
      <c r="AZ886" s="3">
        <f t="shared" si="459"/>
        <v>0</v>
      </c>
      <c r="BA886" s="3">
        <f t="shared" si="460"/>
        <v>0</v>
      </c>
      <c r="BB886" s="3">
        <f t="shared" si="461"/>
        <v>0</v>
      </c>
    </row>
    <row r="887" spans="2:54" x14ac:dyDescent="0.35">
      <c r="B887" s="14">
        <v>860</v>
      </c>
      <c r="C887" s="13"/>
      <c r="D887" s="13"/>
      <c r="E887" s="130"/>
      <c r="F887" s="130"/>
      <c r="G887" s="129" t="str">
        <f t="shared" si="429"/>
        <v/>
      </c>
      <c r="H887" s="128"/>
      <c r="I887" s="189"/>
      <c r="J887" s="128"/>
      <c r="K887" s="127"/>
      <c r="L887" s="127"/>
      <c r="M887" s="126"/>
      <c r="N887" s="7"/>
      <c r="O887" s="6"/>
      <c r="P887" s="6"/>
      <c r="Q887" s="125" t="str">
        <f t="shared" si="430"/>
        <v/>
      </c>
      <c r="R887" s="124" t="str">
        <f t="shared" si="431"/>
        <v/>
      </c>
      <c r="S887" s="123">
        <f t="shared" si="432"/>
        <v>0</v>
      </c>
      <c r="T887" s="122">
        <f t="shared" si="433"/>
        <v>0</v>
      </c>
      <c r="U887" s="123">
        <f t="shared" si="434"/>
        <v>0</v>
      </c>
      <c r="V887" s="122">
        <f t="shared" si="435"/>
        <v>0</v>
      </c>
      <c r="W887" s="123">
        <f t="shared" si="436"/>
        <v>0</v>
      </c>
      <c r="X887" s="122">
        <f t="shared" si="437"/>
        <v>0</v>
      </c>
      <c r="Y887" s="123">
        <f t="shared" si="438"/>
        <v>0</v>
      </c>
      <c r="Z887" s="122">
        <f t="shared" si="439"/>
        <v>0</v>
      </c>
      <c r="AA887" s="123">
        <f t="shared" si="440"/>
        <v>0</v>
      </c>
      <c r="AB887" s="122">
        <f t="shared" si="441"/>
        <v>0</v>
      </c>
      <c r="AD887" s="3" t="str">
        <f t="shared" si="442"/>
        <v>False</v>
      </c>
      <c r="AE887" s="3" t="str">
        <f t="shared" si="443"/>
        <v>true</v>
      </c>
      <c r="AF887" s="3" t="e">
        <f>VLOOKUP(C887,#REF!,2,FALSE)</f>
        <v>#REF!</v>
      </c>
      <c r="AG887" s="3" t="e">
        <f t="shared" si="444"/>
        <v>#REF!</v>
      </c>
      <c r="AH887" s="3">
        <f t="shared" si="445"/>
        <v>0</v>
      </c>
      <c r="AI887" s="3">
        <f t="shared" si="446"/>
        <v>0</v>
      </c>
      <c r="AJ887" s="3">
        <f t="shared" si="447"/>
        <v>0</v>
      </c>
      <c r="AL887" s="3">
        <f t="shared" si="448"/>
        <v>0</v>
      </c>
      <c r="AM887" s="3">
        <f t="shared" si="449"/>
        <v>0</v>
      </c>
      <c r="AN887" s="3">
        <f t="shared" si="450"/>
        <v>0</v>
      </c>
      <c r="AO887" s="3">
        <f t="shared" si="451"/>
        <v>0</v>
      </c>
      <c r="AP887" s="3">
        <f t="shared" si="452"/>
        <v>0</v>
      </c>
      <c r="AQ887" s="3">
        <f t="shared" si="453"/>
        <v>0</v>
      </c>
      <c r="AS887" s="3" t="e">
        <f t="shared" si="454"/>
        <v>#REF!</v>
      </c>
      <c r="AU887" s="3" t="e">
        <f t="shared" si="455"/>
        <v>#NAME?</v>
      </c>
      <c r="AW887" s="3">
        <f t="shared" si="456"/>
        <v>0</v>
      </c>
      <c r="AX887" s="3">
        <f t="shared" si="457"/>
        <v>0</v>
      </c>
      <c r="AY887" s="3">
        <f t="shared" si="458"/>
        <v>0</v>
      </c>
      <c r="AZ887" s="3">
        <f t="shared" si="459"/>
        <v>0</v>
      </c>
      <c r="BA887" s="3">
        <f t="shared" si="460"/>
        <v>0</v>
      </c>
      <c r="BB887" s="3">
        <f t="shared" si="461"/>
        <v>0</v>
      </c>
    </row>
    <row r="888" spans="2:54" x14ac:dyDescent="0.35">
      <c r="B888" s="14">
        <v>861</v>
      </c>
      <c r="C888" s="13"/>
      <c r="D888" s="13"/>
      <c r="E888" s="130"/>
      <c r="F888" s="130"/>
      <c r="G888" s="129" t="str">
        <f t="shared" si="429"/>
        <v/>
      </c>
      <c r="H888" s="128"/>
      <c r="I888" s="189"/>
      <c r="J888" s="128"/>
      <c r="K888" s="127"/>
      <c r="L888" s="127"/>
      <c r="M888" s="126"/>
      <c r="N888" s="7"/>
      <c r="O888" s="6"/>
      <c r="P888" s="6"/>
      <c r="Q888" s="125" t="str">
        <f t="shared" si="430"/>
        <v/>
      </c>
      <c r="R888" s="124" t="str">
        <f t="shared" si="431"/>
        <v/>
      </c>
      <c r="S888" s="123">
        <f t="shared" si="432"/>
        <v>0</v>
      </c>
      <c r="T888" s="122">
        <f t="shared" si="433"/>
        <v>0</v>
      </c>
      <c r="U888" s="123">
        <f t="shared" si="434"/>
        <v>0</v>
      </c>
      <c r="V888" s="122">
        <f t="shared" si="435"/>
        <v>0</v>
      </c>
      <c r="W888" s="123">
        <f t="shared" si="436"/>
        <v>0</v>
      </c>
      <c r="X888" s="122">
        <f t="shared" si="437"/>
        <v>0</v>
      </c>
      <c r="Y888" s="123">
        <f t="shared" si="438"/>
        <v>0</v>
      </c>
      <c r="Z888" s="122">
        <f t="shared" si="439"/>
        <v>0</v>
      </c>
      <c r="AA888" s="123">
        <f t="shared" si="440"/>
        <v>0</v>
      </c>
      <c r="AB888" s="122">
        <f t="shared" si="441"/>
        <v>0</v>
      </c>
      <c r="AD888" s="3" t="str">
        <f t="shared" si="442"/>
        <v>False</v>
      </c>
      <c r="AE888" s="3" t="str">
        <f t="shared" si="443"/>
        <v>true</v>
      </c>
      <c r="AF888" s="3" t="e">
        <f>VLOOKUP(C888,#REF!,2,FALSE)</f>
        <v>#REF!</v>
      </c>
      <c r="AG888" s="3" t="e">
        <f t="shared" si="444"/>
        <v>#REF!</v>
      </c>
      <c r="AH888" s="3">
        <f t="shared" si="445"/>
        <v>0</v>
      </c>
      <c r="AI888" s="3">
        <f t="shared" si="446"/>
        <v>0</v>
      </c>
      <c r="AJ888" s="3">
        <f t="shared" si="447"/>
        <v>0</v>
      </c>
      <c r="AL888" s="3">
        <f t="shared" si="448"/>
        <v>0</v>
      </c>
      <c r="AM888" s="3">
        <f t="shared" si="449"/>
        <v>0</v>
      </c>
      <c r="AN888" s="3">
        <f t="shared" si="450"/>
        <v>0</v>
      </c>
      <c r="AO888" s="3">
        <f t="shared" si="451"/>
        <v>0</v>
      </c>
      <c r="AP888" s="3">
        <f t="shared" si="452"/>
        <v>0</v>
      </c>
      <c r="AQ888" s="3">
        <f t="shared" si="453"/>
        <v>0</v>
      </c>
      <c r="AS888" s="3" t="e">
        <f t="shared" si="454"/>
        <v>#REF!</v>
      </c>
      <c r="AU888" s="3" t="e">
        <f t="shared" si="455"/>
        <v>#NAME?</v>
      </c>
      <c r="AW888" s="3">
        <f t="shared" si="456"/>
        <v>0</v>
      </c>
      <c r="AX888" s="3">
        <f t="shared" si="457"/>
        <v>0</v>
      </c>
      <c r="AY888" s="3">
        <f t="shared" si="458"/>
        <v>0</v>
      </c>
      <c r="AZ888" s="3">
        <f t="shared" si="459"/>
        <v>0</v>
      </c>
      <c r="BA888" s="3">
        <f t="shared" si="460"/>
        <v>0</v>
      </c>
      <c r="BB888" s="3">
        <f t="shared" si="461"/>
        <v>0</v>
      </c>
    </row>
    <row r="889" spans="2:54" x14ac:dyDescent="0.35">
      <c r="B889" s="14">
        <v>862</v>
      </c>
      <c r="C889" s="13"/>
      <c r="D889" s="13"/>
      <c r="E889" s="130"/>
      <c r="F889" s="130"/>
      <c r="G889" s="129" t="str">
        <f t="shared" si="429"/>
        <v/>
      </c>
      <c r="H889" s="128"/>
      <c r="I889" s="189"/>
      <c r="J889" s="128"/>
      <c r="K889" s="127"/>
      <c r="L889" s="127"/>
      <c r="M889" s="126"/>
      <c r="N889" s="7"/>
      <c r="O889" s="6"/>
      <c r="P889" s="6"/>
      <c r="Q889" s="125" t="str">
        <f t="shared" si="430"/>
        <v/>
      </c>
      <c r="R889" s="124" t="str">
        <f t="shared" si="431"/>
        <v/>
      </c>
      <c r="S889" s="123">
        <f t="shared" si="432"/>
        <v>0</v>
      </c>
      <c r="T889" s="122">
        <f t="shared" si="433"/>
        <v>0</v>
      </c>
      <c r="U889" s="123">
        <f t="shared" si="434"/>
        <v>0</v>
      </c>
      <c r="V889" s="122">
        <f t="shared" si="435"/>
        <v>0</v>
      </c>
      <c r="W889" s="123">
        <f t="shared" si="436"/>
        <v>0</v>
      </c>
      <c r="X889" s="122">
        <f t="shared" si="437"/>
        <v>0</v>
      </c>
      <c r="Y889" s="123">
        <f t="shared" si="438"/>
        <v>0</v>
      </c>
      <c r="Z889" s="122">
        <f t="shared" si="439"/>
        <v>0</v>
      </c>
      <c r="AA889" s="123">
        <f t="shared" si="440"/>
        <v>0</v>
      </c>
      <c r="AB889" s="122">
        <f t="shared" si="441"/>
        <v>0</v>
      </c>
      <c r="AD889" s="3" t="str">
        <f t="shared" si="442"/>
        <v>False</v>
      </c>
      <c r="AE889" s="3" t="str">
        <f t="shared" si="443"/>
        <v>true</v>
      </c>
      <c r="AF889" s="3" t="e">
        <f>VLOOKUP(C889,#REF!,2,FALSE)</f>
        <v>#REF!</v>
      </c>
      <c r="AG889" s="3" t="e">
        <f t="shared" si="444"/>
        <v>#REF!</v>
      </c>
      <c r="AH889" s="3">
        <f t="shared" si="445"/>
        <v>0</v>
      </c>
      <c r="AI889" s="3">
        <f t="shared" si="446"/>
        <v>0</v>
      </c>
      <c r="AJ889" s="3">
        <f t="shared" si="447"/>
        <v>0</v>
      </c>
      <c r="AL889" s="3">
        <f t="shared" si="448"/>
        <v>0</v>
      </c>
      <c r="AM889" s="3">
        <f t="shared" si="449"/>
        <v>0</v>
      </c>
      <c r="AN889" s="3">
        <f t="shared" si="450"/>
        <v>0</v>
      </c>
      <c r="AO889" s="3">
        <f t="shared" si="451"/>
        <v>0</v>
      </c>
      <c r="AP889" s="3">
        <f t="shared" si="452"/>
        <v>0</v>
      </c>
      <c r="AQ889" s="3">
        <f t="shared" si="453"/>
        <v>0</v>
      </c>
      <c r="AS889" s="3" t="e">
        <f t="shared" si="454"/>
        <v>#REF!</v>
      </c>
      <c r="AU889" s="3" t="e">
        <f t="shared" si="455"/>
        <v>#NAME?</v>
      </c>
      <c r="AW889" s="3">
        <f t="shared" si="456"/>
        <v>0</v>
      </c>
      <c r="AX889" s="3">
        <f t="shared" si="457"/>
        <v>0</v>
      </c>
      <c r="AY889" s="3">
        <f t="shared" si="458"/>
        <v>0</v>
      </c>
      <c r="AZ889" s="3">
        <f t="shared" si="459"/>
        <v>0</v>
      </c>
      <c r="BA889" s="3">
        <f t="shared" si="460"/>
        <v>0</v>
      </c>
      <c r="BB889" s="3">
        <f t="shared" si="461"/>
        <v>0</v>
      </c>
    </row>
    <row r="890" spans="2:54" x14ac:dyDescent="0.35">
      <c r="B890" s="14">
        <v>863</v>
      </c>
      <c r="C890" s="13"/>
      <c r="D890" s="13"/>
      <c r="E890" s="130"/>
      <c r="F890" s="130"/>
      <c r="G890" s="129" t="str">
        <f t="shared" si="429"/>
        <v/>
      </c>
      <c r="H890" s="128"/>
      <c r="I890" s="189"/>
      <c r="J890" s="128"/>
      <c r="K890" s="127"/>
      <c r="L890" s="127"/>
      <c r="M890" s="126"/>
      <c r="N890" s="7"/>
      <c r="O890" s="6"/>
      <c r="P890" s="6"/>
      <c r="Q890" s="125" t="str">
        <f t="shared" si="430"/>
        <v/>
      </c>
      <c r="R890" s="124" t="str">
        <f t="shared" si="431"/>
        <v/>
      </c>
      <c r="S890" s="123">
        <f t="shared" si="432"/>
        <v>0</v>
      </c>
      <c r="T890" s="122">
        <f t="shared" si="433"/>
        <v>0</v>
      </c>
      <c r="U890" s="123">
        <f t="shared" si="434"/>
        <v>0</v>
      </c>
      <c r="V890" s="122">
        <f t="shared" si="435"/>
        <v>0</v>
      </c>
      <c r="W890" s="123">
        <f t="shared" si="436"/>
        <v>0</v>
      </c>
      <c r="X890" s="122">
        <f t="shared" si="437"/>
        <v>0</v>
      </c>
      <c r="Y890" s="123">
        <f t="shared" si="438"/>
        <v>0</v>
      </c>
      <c r="Z890" s="122">
        <f t="shared" si="439"/>
        <v>0</v>
      </c>
      <c r="AA890" s="123">
        <f t="shared" si="440"/>
        <v>0</v>
      </c>
      <c r="AB890" s="122">
        <f t="shared" si="441"/>
        <v>0</v>
      </c>
      <c r="AD890" s="3" t="str">
        <f t="shared" si="442"/>
        <v>False</v>
      </c>
      <c r="AE890" s="3" t="str">
        <f t="shared" si="443"/>
        <v>true</v>
      </c>
      <c r="AF890" s="3" t="e">
        <f>VLOOKUP(C890,#REF!,2,FALSE)</f>
        <v>#REF!</v>
      </c>
      <c r="AG890" s="3" t="e">
        <f t="shared" si="444"/>
        <v>#REF!</v>
      </c>
      <c r="AH890" s="3">
        <f t="shared" si="445"/>
        <v>0</v>
      </c>
      <c r="AI890" s="3">
        <f t="shared" si="446"/>
        <v>0</v>
      </c>
      <c r="AJ890" s="3">
        <f t="shared" si="447"/>
        <v>0</v>
      </c>
      <c r="AL890" s="3">
        <f t="shared" si="448"/>
        <v>0</v>
      </c>
      <c r="AM890" s="3">
        <f t="shared" si="449"/>
        <v>0</v>
      </c>
      <c r="AN890" s="3">
        <f t="shared" si="450"/>
        <v>0</v>
      </c>
      <c r="AO890" s="3">
        <f t="shared" si="451"/>
        <v>0</v>
      </c>
      <c r="AP890" s="3">
        <f t="shared" si="452"/>
        <v>0</v>
      </c>
      <c r="AQ890" s="3">
        <f t="shared" si="453"/>
        <v>0</v>
      </c>
      <c r="AS890" s="3" t="e">
        <f t="shared" si="454"/>
        <v>#REF!</v>
      </c>
      <c r="AU890" s="3" t="e">
        <f t="shared" si="455"/>
        <v>#NAME?</v>
      </c>
      <c r="AW890" s="3">
        <f t="shared" si="456"/>
        <v>0</v>
      </c>
      <c r="AX890" s="3">
        <f t="shared" si="457"/>
        <v>0</v>
      </c>
      <c r="AY890" s="3">
        <f t="shared" si="458"/>
        <v>0</v>
      </c>
      <c r="AZ890" s="3">
        <f t="shared" si="459"/>
        <v>0</v>
      </c>
      <c r="BA890" s="3">
        <f t="shared" si="460"/>
        <v>0</v>
      </c>
      <c r="BB890" s="3">
        <f t="shared" si="461"/>
        <v>0</v>
      </c>
    </row>
    <row r="891" spans="2:54" x14ac:dyDescent="0.35">
      <c r="B891" s="14">
        <v>864</v>
      </c>
      <c r="C891" s="13"/>
      <c r="D891" s="13"/>
      <c r="E891" s="130"/>
      <c r="F891" s="130"/>
      <c r="G891" s="129" t="str">
        <f t="shared" si="429"/>
        <v/>
      </c>
      <c r="H891" s="128"/>
      <c r="I891" s="189"/>
      <c r="J891" s="128"/>
      <c r="K891" s="127"/>
      <c r="L891" s="127"/>
      <c r="M891" s="126"/>
      <c r="N891" s="7"/>
      <c r="O891" s="6"/>
      <c r="P891" s="6"/>
      <c r="Q891" s="125" t="str">
        <f t="shared" si="430"/>
        <v/>
      </c>
      <c r="R891" s="124" t="str">
        <f t="shared" si="431"/>
        <v/>
      </c>
      <c r="S891" s="123">
        <f t="shared" si="432"/>
        <v>0</v>
      </c>
      <c r="T891" s="122">
        <f t="shared" si="433"/>
        <v>0</v>
      </c>
      <c r="U891" s="123">
        <f t="shared" si="434"/>
        <v>0</v>
      </c>
      <c r="V891" s="122">
        <f t="shared" si="435"/>
        <v>0</v>
      </c>
      <c r="W891" s="123">
        <f t="shared" si="436"/>
        <v>0</v>
      </c>
      <c r="X891" s="122">
        <f t="shared" si="437"/>
        <v>0</v>
      </c>
      <c r="Y891" s="123">
        <f t="shared" si="438"/>
        <v>0</v>
      </c>
      <c r="Z891" s="122">
        <f t="shared" si="439"/>
        <v>0</v>
      </c>
      <c r="AA891" s="123">
        <f t="shared" si="440"/>
        <v>0</v>
      </c>
      <c r="AB891" s="122">
        <f t="shared" si="441"/>
        <v>0</v>
      </c>
      <c r="AD891" s="3" t="str">
        <f t="shared" si="442"/>
        <v>False</v>
      </c>
      <c r="AE891" s="3" t="str">
        <f t="shared" si="443"/>
        <v>true</v>
      </c>
      <c r="AF891" s="3" t="e">
        <f>VLOOKUP(C891,#REF!,2,FALSE)</f>
        <v>#REF!</v>
      </c>
      <c r="AG891" s="3" t="e">
        <f t="shared" si="444"/>
        <v>#REF!</v>
      </c>
      <c r="AH891" s="3">
        <f t="shared" si="445"/>
        <v>0</v>
      </c>
      <c r="AI891" s="3">
        <f t="shared" si="446"/>
        <v>0</v>
      </c>
      <c r="AJ891" s="3">
        <f t="shared" si="447"/>
        <v>0</v>
      </c>
      <c r="AL891" s="3">
        <f t="shared" si="448"/>
        <v>0</v>
      </c>
      <c r="AM891" s="3">
        <f t="shared" si="449"/>
        <v>0</v>
      </c>
      <c r="AN891" s="3">
        <f t="shared" si="450"/>
        <v>0</v>
      </c>
      <c r="AO891" s="3">
        <f t="shared" si="451"/>
        <v>0</v>
      </c>
      <c r="AP891" s="3">
        <f t="shared" si="452"/>
        <v>0</v>
      </c>
      <c r="AQ891" s="3">
        <f t="shared" si="453"/>
        <v>0</v>
      </c>
      <c r="AS891" s="3" t="e">
        <f t="shared" si="454"/>
        <v>#REF!</v>
      </c>
      <c r="AU891" s="3" t="e">
        <f t="shared" si="455"/>
        <v>#NAME?</v>
      </c>
      <c r="AW891" s="3">
        <f t="shared" si="456"/>
        <v>0</v>
      </c>
      <c r="AX891" s="3">
        <f t="shared" si="457"/>
        <v>0</v>
      </c>
      <c r="AY891" s="3">
        <f t="shared" si="458"/>
        <v>0</v>
      </c>
      <c r="AZ891" s="3">
        <f t="shared" si="459"/>
        <v>0</v>
      </c>
      <c r="BA891" s="3">
        <f t="shared" si="460"/>
        <v>0</v>
      </c>
      <c r="BB891" s="3">
        <f t="shared" si="461"/>
        <v>0</v>
      </c>
    </row>
    <row r="892" spans="2:54" x14ac:dyDescent="0.35">
      <c r="B892" s="14">
        <v>865</v>
      </c>
      <c r="C892" s="13"/>
      <c r="D892" s="13"/>
      <c r="E892" s="130"/>
      <c r="F892" s="130"/>
      <c r="G892" s="129" t="str">
        <f t="shared" si="429"/>
        <v/>
      </c>
      <c r="H892" s="128"/>
      <c r="I892" s="189"/>
      <c r="J892" s="128"/>
      <c r="K892" s="127"/>
      <c r="L892" s="127"/>
      <c r="M892" s="126"/>
      <c r="N892" s="7"/>
      <c r="O892" s="6"/>
      <c r="P892" s="6"/>
      <c r="Q892" s="125" t="str">
        <f t="shared" si="430"/>
        <v/>
      </c>
      <c r="R892" s="124" t="str">
        <f t="shared" si="431"/>
        <v/>
      </c>
      <c r="S892" s="123">
        <f t="shared" si="432"/>
        <v>0</v>
      </c>
      <c r="T892" s="122">
        <f t="shared" si="433"/>
        <v>0</v>
      </c>
      <c r="U892" s="123">
        <f t="shared" si="434"/>
        <v>0</v>
      </c>
      <c r="V892" s="122">
        <f t="shared" si="435"/>
        <v>0</v>
      </c>
      <c r="W892" s="123">
        <f t="shared" si="436"/>
        <v>0</v>
      </c>
      <c r="X892" s="122">
        <f t="shared" si="437"/>
        <v>0</v>
      </c>
      <c r="Y892" s="123">
        <f t="shared" si="438"/>
        <v>0</v>
      </c>
      <c r="Z892" s="122">
        <f t="shared" si="439"/>
        <v>0</v>
      </c>
      <c r="AA892" s="123">
        <f t="shared" si="440"/>
        <v>0</v>
      </c>
      <c r="AB892" s="122">
        <f t="shared" si="441"/>
        <v>0</v>
      </c>
      <c r="AD892" s="3" t="str">
        <f t="shared" si="442"/>
        <v>False</v>
      </c>
      <c r="AE892" s="3" t="str">
        <f t="shared" si="443"/>
        <v>true</v>
      </c>
      <c r="AF892" s="3" t="e">
        <f>VLOOKUP(C892,#REF!,2,FALSE)</f>
        <v>#REF!</v>
      </c>
      <c r="AG892" s="3" t="e">
        <f t="shared" si="444"/>
        <v>#REF!</v>
      </c>
      <c r="AH892" s="3">
        <f t="shared" si="445"/>
        <v>0</v>
      </c>
      <c r="AI892" s="3">
        <f t="shared" si="446"/>
        <v>0</v>
      </c>
      <c r="AJ892" s="3">
        <f t="shared" si="447"/>
        <v>0</v>
      </c>
      <c r="AL892" s="3">
        <f t="shared" si="448"/>
        <v>0</v>
      </c>
      <c r="AM892" s="3">
        <f t="shared" si="449"/>
        <v>0</v>
      </c>
      <c r="AN892" s="3">
        <f t="shared" si="450"/>
        <v>0</v>
      </c>
      <c r="AO892" s="3">
        <f t="shared" si="451"/>
        <v>0</v>
      </c>
      <c r="AP892" s="3">
        <f t="shared" si="452"/>
        <v>0</v>
      </c>
      <c r="AQ892" s="3">
        <f t="shared" si="453"/>
        <v>0</v>
      </c>
      <c r="AS892" s="3" t="e">
        <f t="shared" si="454"/>
        <v>#REF!</v>
      </c>
      <c r="AU892" s="3" t="e">
        <f t="shared" si="455"/>
        <v>#NAME?</v>
      </c>
      <c r="AW892" s="3">
        <f t="shared" si="456"/>
        <v>0</v>
      </c>
      <c r="AX892" s="3">
        <f t="shared" si="457"/>
        <v>0</v>
      </c>
      <c r="AY892" s="3">
        <f t="shared" si="458"/>
        <v>0</v>
      </c>
      <c r="AZ892" s="3">
        <f t="shared" si="459"/>
        <v>0</v>
      </c>
      <c r="BA892" s="3">
        <f t="shared" si="460"/>
        <v>0</v>
      </c>
      <c r="BB892" s="3">
        <f t="shared" si="461"/>
        <v>0</v>
      </c>
    </row>
    <row r="893" spans="2:54" x14ac:dyDescent="0.35">
      <c r="B893" s="14">
        <v>866</v>
      </c>
      <c r="C893" s="13"/>
      <c r="D893" s="13"/>
      <c r="E893" s="130"/>
      <c r="F893" s="130"/>
      <c r="G893" s="129" t="str">
        <f t="shared" si="429"/>
        <v/>
      </c>
      <c r="H893" s="128"/>
      <c r="I893" s="189"/>
      <c r="J893" s="128"/>
      <c r="K893" s="127"/>
      <c r="L893" s="127"/>
      <c r="M893" s="126"/>
      <c r="N893" s="7"/>
      <c r="O893" s="6"/>
      <c r="P893" s="6"/>
      <c r="Q893" s="125" t="str">
        <f t="shared" si="430"/>
        <v/>
      </c>
      <c r="R893" s="124" t="str">
        <f t="shared" si="431"/>
        <v/>
      </c>
      <c r="S893" s="123">
        <f t="shared" si="432"/>
        <v>0</v>
      </c>
      <c r="T893" s="122">
        <f t="shared" si="433"/>
        <v>0</v>
      </c>
      <c r="U893" s="123">
        <f t="shared" si="434"/>
        <v>0</v>
      </c>
      <c r="V893" s="122">
        <f t="shared" si="435"/>
        <v>0</v>
      </c>
      <c r="W893" s="123">
        <f t="shared" si="436"/>
        <v>0</v>
      </c>
      <c r="X893" s="122">
        <f t="shared" si="437"/>
        <v>0</v>
      </c>
      <c r="Y893" s="123">
        <f t="shared" si="438"/>
        <v>0</v>
      </c>
      <c r="Z893" s="122">
        <f t="shared" si="439"/>
        <v>0</v>
      </c>
      <c r="AA893" s="123">
        <f t="shared" si="440"/>
        <v>0</v>
      </c>
      <c r="AB893" s="122">
        <f t="shared" si="441"/>
        <v>0</v>
      </c>
      <c r="AD893" s="3" t="str">
        <f t="shared" si="442"/>
        <v>False</v>
      </c>
      <c r="AE893" s="3" t="str">
        <f t="shared" si="443"/>
        <v>true</v>
      </c>
      <c r="AF893" s="3" t="e">
        <f>VLOOKUP(C893,#REF!,2,FALSE)</f>
        <v>#REF!</v>
      </c>
      <c r="AG893" s="3" t="e">
        <f t="shared" si="444"/>
        <v>#REF!</v>
      </c>
      <c r="AH893" s="3">
        <f t="shared" si="445"/>
        <v>0</v>
      </c>
      <c r="AI893" s="3">
        <f t="shared" si="446"/>
        <v>0</v>
      </c>
      <c r="AJ893" s="3">
        <f t="shared" si="447"/>
        <v>0</v>
      </c>
      <c r="AL893" s="3">
        <f t="shared" si="448"/>
        <v>0</v>
      </c>
      <c r="AM893" s="3">
        <f t="shared" si="449"/>
        <v>0</v>
      </c>
      <c r="AN893" s="3">
        <f t="shared" si="450"/>
        <v>0</v>
      </c>
      <c r="AO893" s="3">
        <f t="shared" si="451"/>
        <v>0</v>
      </c>
      <c r="AP893" s="3">
        <f t="shared" si="452"/>
        <v>0</v>
      </c>
      <c r="AQ893" s="3">
        <f t="shared" si="453"/>
        <v>0</v>
      </c>
      <c r="AS893" s="3" t="e">
        <f t="shared" si="454"/>
        <v>#REF!</v>
      </c>
      <c r="AU893" s="3" t="e">
        <f t="shared" si="455"/>
        <v>#NAME?</v>
      </c>
      <c r="AW893" s="3">
        <f t="shared" si="456"/>
        <v>0</v>
      </c>
      <c r="AX893" s="3">
        <f t="shared" si="457"/>
        <v>0</v>
      </c>
      <c r="AY893" s="3">
        <f t="shared" si="458"/>
        <v>0</v>
      </c>
      <c r="AZ893" s="3">
        <f t="shared" si="459"/>
        <v>0</v>
      </c>
      <c r="BA893" s="3">
        <f t="shared" si="460"/>
        <v>0</v>
      </c>
      <c r="BB893" s="3">
        <f t="shared" si="461"/>
        <v>0</v>
      </c>
    </row>
    <row r="894" spans="2:54" x14ac:dyDescent="0.35">
      <c r="B894" s="14">
        <v>867</v>
      </c>
      <c r="C894" s="13"/>
      <c r="D894" s="13"/>
      <c r="E894" s="130"/>
      <c r="F894" s="130"/>
      <c r="G894" s="129" t="str">
        <f t="shared" si="429"/>
        <v/>
      </c>
      <c r="H894" s="128"/>
      <c r="I894" s="189"/>
      <c r="J894" s="128"/>
      <c r="K894" s="127"/>
      <c r="L894" s="127"/>
      <c r="M894" s="126"/>
      <c r="N894" s="7"/>
      <c r="O894" s="6"/>
      <c r="P894" s="6"/>
      <c r="Q894" s="125" t="str">
        <f t="shared" si="430"/>
        <v/>
      </c>
      <c r="R894" s="124" t="str">
        <f t="shared" si="431"/>
        <v/>
      </c>
      <c r="S894" s="123">
        <f t="shared" si="432"/>
        <v>0</v>
      </c>
      <c r="T894" s="122">
        <f t="shared" si="433"/>
        <v>0</v>
      </c>
      <c r="U894" s="123">
        <f t="shared" si="434"/>
        <v>0</v>
      </c>
      <c r="V894" s="122">
        <f t="shared" si="435"/>
        <v>0</v>
      </c>
      <c r="W894" s="123">
        <f t="shared" si="436"/>
        <v>0</v>
      </c>
      <c r="X894" s="122">
        <f t="shared" si="437"/>
        <v>0</v>
      </c>
      <c r="Y894" s="123">
        <f t="shared" si="438"/>
        <v>0</v>
      </c>
      <c r="Z894" s="122">
        <f t="shared" si="439"/>
        <v>0</v>
      </c>
      <c r="AA894" s="123">
        <f t="shared" si="440"/>
        <v>0</v>
      </c>
      <c r="AB894" s="122">
        <f t="shared" si="441"/>
        <v>0</v>
      </c>
      <c r="AD894" s="3" t="str">
        <f t="shared" si="442"/>
        <v>False</v>
      </c>
      <c r="AE894" s="3" t="str">
        <f t="shared" si="443"/>
        <v>true</v>
      </c>
      <c r="AF894" s="3" t="e">
        <f>VLOOKUP(C894,#REF!,2,FALSE)</f>
        <v>#REF!</v>
      </c>
      <c r="AG894" s="3" t="e">
        <f t="shared" si="444"/>
        <v>#REF!</v>
      </c>
      <c r="AH894" s="3">
        <f t="shared" si="445"/>
        <v>0</v>
      </c>
      <c r="AI894" s="3">
        <f t="shared" si="446"/>
        <v>0</v>
      </c>
      <c r="AJ894" s="3">
        <f t="shared" si="447"/>
        <v>0</v>
      </c>
      <c r="AL894" s="3">
        <f t="shared" si="448"/>
        <v>0</v>
      </c>
      <c r="AM894" s="3">
        <f t="shared" si="449"/>
        <v>0</v>
      </c>
      <c r="AN894" s="3">
        <f t="shared" si="450"/>
        <v>0</v>
      </c>
      <c r="AO894" s="3">
        <f t="shared" si="451"/>
        <v>0</v>
      </c>
      <c r="AP894" s="3">
        <f t="shared" si="452"/>
        <v>0</v>
      </c>
      <c r="AQ894" s="3">
        <f t="shared" si="453"/>
        <v>0</v>
      </c>
      <c r="AS894" s="3" t="e">
        <f t="shared" si="454"/>
        <v>#REF!</v>
      </c>
      <c r="AU894" s="3" t="e">
        <f t="shared" si="455"/>
        <v>#NAME?</v>
      </c>
      <c r="AW894" s="3">
        <f t="shared" si="456"/>
        <v>0</v>
      </c>
      <c r="AX894" s="3">
        <f t="shared" si="457"/>
        <v>0</v>
      </c>
      <c r="AY894" s="3">
        <f t="shared" si="458"/>
        <v>0</v>
      </c>
      <c r="AZ894" s="3">
        <f t="shared" si="459"/>
        <v>0</v>
      </c>
      <c r="BA894" s="3">
        <f t="shared" si="460"/>
        <v>0</v>
      </c>
      <c r="BB894" s="3">
        <f t="shared" si="461"/>
        <v>0</v>
      </c>
    </row>
    <row r="895" spans="2:54" x14ac:dyDescent="0.35">
      <c r="B895" s="14">
        <v>868</v>
      </c>
      <c r="C895" s="13"/>
      <c r="D895" s="13"/>
      <c r="E895" s="130"/>
      <c r="F895" s="130"/>
      <c r="G895" s="129" t="str">
        <f t="shared" si="429"/>
        <v/>
      </c>
      <c r="H895" s="128"/>
      <c r="I895" s="189"/>
      <c r="J895" s="128"/>
      <c r="K895" s="127"/>
      <c r="L895" s="127"/>
      <c r="M895" s="126"/>
      <c r="N895" s="7"/>
      <c r="O895" s="6"/>
      <c r="P895" s="6"/>
      <c r="Q895" s="125" t="str">
        <f t="shared" si="430"/>
        <v/>
      </c>
      <c r="R895" s="124" t="str">
        <f t="shared" si="431"/>
        <v/>
      </c>
      <c r="S895" s="123">
        <f t="shared" si="432"/>
        <v>0</v>
      </c>
      <c r="T895" s="122">
        <f t="shared" si="433"/>
        <v>0</v>
      </c>
      <c r="U895" s="123">
        <f t="shared" si="434"/>
        <v>0</v>
      </c>
      <c r="V895" s="122">
        <f t="shared" si="435"/>
        <v>0</v>
      </c>
      <c r="W895" s="123">
        <f t="shared" si="436"/>
        <v>0</v>
      </c>
      <c r="X895" s="122">
        <f t="shared" si="437"/>
        <v>0</v>
      </c>
      <c r="Y895" s="123">
        <f t="shared" si="438"/>
        <v>0</v>
      </c>
      <c r="Z895" s="122">
        <f t="shared" si="439"/>
        <v>0</v>
      </c>
      <c r="AA895" s="123">
        <f t="shared" si="440"/>
        <v>0</v>
      </c>
      <c r="AB895" s="122">
        <f t="shared" si="441"/>
        <v>0</v>
      </c>
      <c r="AD895" s="3" t="str">
        <f t="shared" si="442"/>
        <v>False</v>
      </c>
      <c r="AE895" s="3" t="str">
        <f t="shared" si="443"/>
        <v>true</v>
      </c>
      <c r="AF895" s="3" t="e">
        <f>VLOOKUP(C895,#REF!,2,FALSE)</f>
        <v>#REF!</v>
      </c>
      <c r="AG895" s="3" t="e">
        <f t="shared" si="444"/>
        <v>#REF!</v>
      </c>
      <c r="AH895" s="3">
        <f t="shared" si="445"/>
        <v>0</v>
      </c>
      <c r="AI895" s="3">
        <f t="shared" si="446"/>
        <v>0</v>
      </c>
      <c r="AJ895" s="3">
        <f t="shared" si="447"/>
        <v>0</v>
      </c>
      <c r="AL895" s="3">
        <f t="shared" si="448"/>
        <v>0</v>
      </c>
      <c r="AM895" s="3">
        <f t="shared" si="449"/>
        <v>0</v>
      </c>
      <c r="AN895" s="3">
        <f t="shared" si="450"/>
        <v>0</v>
      </c>
      <c r="AO895" s="3">
        <f t="shared" si="451"/>
        <v>0</v>
      </c>
      <c r="AP895" s="3">
        <f t="shared" si="452"/>
        <v>0</v>
      </c>
      <c r="AQ895" s="3">
        <f t="shared" si="453"/>
        <v>0</v>
      </c>
      <c r="AS895" s="3" t="e">
        <f t="shared" si="454"/>
        <v>#REF!</v>
      </c>
      <c r="AU895" s="3" t="e">
        <f t="shared" si="455"/>
        <v>#NAME?</v>
      </c>
      <c r="AW895" s="3">
        <f t="shared" si="456"/>
        <v>0</v>
      </c>
      <c r="AX895" s="3">
        <f t="shared" si="457"/>
        <v>0</v>
      </c>
      <c r="AY895" s="3">
        <f t="shared" si="458"/>
        <v>0</v>
      </c>
      <c r="AZ895" s="3">
        <f t="shared" si="459"/>
        <v>0</v>
      </c>
      <c r="BA895" s="3">
        <f t="shared" si="460"/>
        <v>0</v>
      </c>
      <c r="BB895" s="3">
        <f t="shared" si="461"/>
        <v>0</v>
      </c>
    </row>
    <row r="896" spans="2:54" x14ac:dyDescent="0.35">
      <c r="B896" s="14">
        <v>869</v>
      </c>
      <c r="C896" s="13"/>
      <c r="D896" s="13"/>
      <c r="E896" s="130"/>
      <c r="F896" s="130"/>
      <c r="G896" s="129" t="str">
        <f t="shared" si="429"/>
        <v/>
      </c>
      <c r="H896" s="128"/>
      <c r="I896" s="189"/>
      <c r="J896" s="128"/>
      <c r="K896" s="127"/>
      <c r="L896" s="127"/>
      <c r="M896" s="126"/>
      <c r="N896" s="7"/>
      <c r="O896" s="6"/>
      <c r="P896" s="6"/>
      <c r="Q896" s="125" t="str">
        <f t="shared" si="430"/>
        <v/>
      </c>
      <c r="R896" s="124" t="str">
        <f t="shared" si="431"/>
        <v/>
      </c>
      <c r="S896" s="123">
        <f t="shared" si="432"/>
        <v>0</v>
      </c>
      <c r="T896" s="122">
        <f t="shared" si="433"/>
        <v>0</v>
      </c>
      <c r="U896" s="123">
        <f t="shared" si="434"/>
        <v>0</v>
      </c>
      <c r="V896" s="122">
        <f t="shared" si="435"/>
        <v>0</v>
      </c>
      <c r="W896" s="123">
        <f t="shared" si="436"/>
        <v>0</v>
      </c>
      <c r="X896" s="122">
        <f t="shared" si="437"/>
        <v>0</v>
      </c>
      <c r="Y896" s="123">
        <f t="shared" si="438"/>
        <v>0</v>
      </c>
      <c r="Z896" s="122">
        <f t="shared" si="439"/>
        <v>0</v>
      </c>
      <c r="AA896" s="123">
        <f t="shared" si="440"/>
        <v>0</v>
      </c>
      <c r="AB896" s="122">
        <f t="shared" si="441"/>
        <v>0</v>
      </c>
      <c r="AD896" s="3" t="str">
        <f t="shared" si="442"/>
        <v>False</v>
      </c>
      <c r="AE896" s="3" t="str">
        <f t="shared" si="443"/>
        <v>true</v>
      </c>
      <c r="AF896" s="3" t="e">
        <f>VLOOKUP(C896,#REF!,2,FALSE)</f>
        <v>#REF!</v>
      </c>
      <c r="AG896" s="3" t="e">
        <f t="shared" si="444"/>
        <v>#REF!</v>
      </c>
      <c r="AH896" s="3">
        <f t="shared" si="445"/>
        <v>0</v>
      </c>
      <c r="AI896" s="3">
        <f t="shared" si="446"/>
        <v>0</v>
      </c>
      <c r="AJ896" s="3">
        <f t="shared" si="447"/>
        <v>0</v>
      </c>
      <c r="AL896" s="3">
        <f t="shared" si="448"/>
        <v>0</v>
      </c>
      <c r="AM896" s="3">
        <f t="shared" si="449"/>
        <v>0</v>
      </c>
      <c r="AN896" s="3">
        <f t="shared" si="450"/>
        <v>0</v>
      </c>
      <c r="AO896" s="3">
        <f t="shared" si="451"/>
        <v>0</v>
      </c>
      <c r="AP896" s="3">
        <f t="shared" si="452"/>
        <v>0</v>
      </c>
      <c r="AQ896" s="3">
        <f t="shared" si="453"/>
        <v>0</v>
      </c>
      <c r="AS896" s="3" t="e">
        <f t="shared" si="454"/>
        <v>#REF!</v>
      </c>
      <c r="AU896" s="3" t="e">
        <f t="shared" si="455"/>
        <v>#NAME?</v>
      </c>
      <c r="AW896" s="3">
        <f t="shared" si="456"/>
        <v>0</v>
      </c>
      <c r="AX896" s="3">
        <f t="shared" si="457"/>
        <v>0</v>
      </c>
      <c r="AY896" s="3">
        <f t="shared" si="458"/>
        <v>0</v>
      </c>
      <c r="AZ896" s="3">
        <f t="shared" si="459"/>
        <v>0</v>
      </c>
      <c r="BA896" s="3">
        <f t="shared" si="460"/>
        <v>0</v>
      </c>
      <c r="BB896" s="3">
        <f t="shared" si="461"/>
        <v>0</v>
      </c>
    </row>
    <row r="897" spans="2:54" x14ac:dyDescent="0.35">
      <c r="B897" s="14">
        <v>870</v>
      </c>
      <c r="C897" s="13"/>
      <c r="D897" s="13"/>
      <c r="E897" s="130"/>
      <c r="F897" s="130"/>
      <c r="G897" s="129" t="str">
        <f t="shared" si="429"/>
        <v/>
      </c>
      <c r="H897" s="128"/>
      <c r="I897" s="189"/>
      <c r="J897" s="128"/>
      <c r="K897" s="127"/>
      <c r="L897" s="127"/>
      <c r="M897" s="126"/>
      <c r="N897" s="7"/>
      <c r="O897" s="6"/>
      <c r="P897" s="6"/>
      <c r="Q897" s="125" t="str">
        <f t="shared" si="430"/>
        <v/>
      </c>
      <c r="R897" s="124" t="str">
        <f t="shared" si="431"/>
        <v/>
      </c>
      <c r="S897" s="123">
        <f t="shared" si="432"/>
        <v>0</v>
      </c>
      <c r="T897" s="122">
        <f t="shared" si="433"/>
        <v>0</v>
      </c>
      <c r="U897" s="123">
        <f t="shared" si="434"/>
        <v>0</v>
      </c>
      <c r="V897" s="122">
        <f t="shared" si="435"/>
        <v>0</v>
      </c>
      <c r="W897" s="123">
        <f t="shared" si="436"/>
        <v>0</v>
      </c>
      <c r="X897" s="122">
        <f t="shared" si="437"/>
        <v>0</v>
      </c>
      <c r="Y897" s="123">
        <f t="shared" si="438"/>
        <v>0</v>
      </c>
      <c r="Z897" s="122">
        <f t="shared" si="439"/>
        <v>0</v>
      </c>
      <c r="AA897" s="123">
        <f t="shared" si="440"/>
        <v>0</v>
      </c>
      <c r="AB897" s="122">
        <f t="shared" si="441"/>
        <v>0</v>
      </c>
      <c r="AD897" s="3" t="str">
        <f t="shared" si="442"/>
        <v>False</v>
      </c>
      <c r="AE897" s="3" t="str">
        <f t="shared" si="443"/>
        <v>true</v>
      </c>
      <c r="AF897" s="3" t="e">
        <f>VLOOKUP(C897,#REF!,2,FALSE)</f>
        <v>#REF!</v>
      </c>
      <c r="AG897" s="3" t="e">
        <f t="shared" si="444"/>
        <v>#REF!</v>
      </c>
      <c r="AH897" s="3">
        <f t="shared" si="445"/>
        <v>0</v>
      </c>
      <c r="AI897" s="3">
        <f t="shared" si="446"/>
        <v>0</v>
      </c>
      <c r="AJ897" s="3">
        <f t="shared" si="447"/>
        <v>0</v>
      </c>
      <c r="AL897" s="3">
        <f t="shared" si="448"/>
        <v>0</v>
      </c>
      <c r="AM897" s="3">
        <f t="shared" si="449"/>
        <v>0</v>
      </c>
      <c r="AN897" s="3">
        <f t="shared" si="450"/>
        <v>0</v>
      </c>
      <c r="AO897" s="3">
        <f t="shared" si="451"/>
        <v>0</v>
      </c>
      <c r="AP897" s="3">
        <f t="shared" si="452"/>
        <v>0</v>
      </c>
      <c r="AQ897" s="3">
        <f t="shared" si="453"/>
        <v>0</v>
      </c>
      <c r="AS897" s="3" t="e">
        <f t="shared" si="454"/>
        <v>#REF!</v>
      </c>
      <c r="AU897" s="3" t="e">
        <f t="shared" si="455"/>
        <v>#NAME?</v>
      </c>
      <c r="AW897" s="3">
        <f t="shared" si="456"/>
        <v>0</v>
      </c>
      <c r="AX897" s="3">
        <f t="shared" si="457"/>
        <v>0</v>
      </c>
      <c r="AY897" s="3">
        <f t="shared" si="458"/>
        <v>0</v>
      </c>
      <c r="AZ897" s="3">
        <f t="shared" si="459"/>
        <v>0</v>
      </c>
      <c r="BA897" s="3">
        <f t="shared" si="460"/>
        <v>0</v>
      </c>
      <c r="BB897" s="3">
        <f t="shared" si="461"/>
        <v>0</v>
      </c>
    </row>
    <row r="898" spans="2:54" x14ac:dyDescent="0.35">
      <c r="B898" s="14">
        <v>871</v>
      </c>
      <c r="C898" s="13"/>
      <c r="D898" s="13"/>
      <c r="E898" s="130"/>
      <c r="F898" s="130"/>
      <c r="G898" s="129" t="str">
        <f t="shared" si="429"/>
        <v/>
      </c>
      <c r="H898" s="128"/>
      <c r="I898" s="189"/>
      <c r="J898" s="128"/>
      <c r="K898" s="127"/>
      <c r="L898" s="127"/>
      <c r="M898" s="126"/>
      <c r="N898" s="7"/>
      <c r="O898" s="6"/>
      <c r="P898" s="6"/>
      <c r="Q898" s="125" t="str">
        <f t="shared" si="430"/>
        <v/>
      </c>
      <c r="R898" s="124" t="str">
        <f t="shared" si="431"/>
        <v/>
      </c>
      <c r="S898" s="123">
        <f t="shared" si="432"/>
        <v>0</v>
      </c>
      <c r="T898" s="122">
        <f t="shared" si="433"/>
        <v>0</v>
      </c>
      <c r="U898" s="123">
        <f t="shared" si="434"/>
        <v>0</v>
      </c>
      <c r="V898" s="122">
        <f t="shared" si="435"/>
        <v>0</v>
      </c>
      <c r="W898" s="123">
        <f t="shared" si="436"/>
        <v>0</v>
      </c>
      <c r="X898" s="122">
        <f t="shared" si="437"/>
        <v>0</v>
      </c>
      <c r="Y898" s="123">
        <f t="shared" si="438"/>
        <v>0</v>
      </c>
      <c r="Z898" s="122">
        <f t="shared" si="439"/>
        <v>0</v>
      </c>
      <c r="AA898" s="123">
        <f t="shared" si="440"/>
        <v>0</v>
      </c>
      <c r="AB898" s="122">
        <f t="shared" si="441"/>
        <v>0</v>
      </c>
      <c r="AD898" s="3" t="str">
        <f t="shared" si="442"/>
        <v>False</v>
      </c>
      <c r="AE898" s="3" t="str">
        <f t="shared" si="443"/>
        <v>true</v>
      </c>
      <c r="AF898" s="3" t="e">
        <f>VLOOKUP(C898,#REF!,2,FALSE)</f>
        <v>#REF!</v>
      </c>
      <c r="AG898" s="3" t="e">
        <f t="shared" si="444"/>
        <v>#REF!</v>
      </c>
      <c r="AH898" s="3">
        <f t="shared" si="445"/>
        <v>0</v>
      </c>
      <c r="AI898" s="3">
        <f t="shared" si="446"/>
        <v>0</v>
      </c>
      <c r="AJ898" s="3">
        <f t="shared" si="447"/>
        <v>0</v>
      </c>
      <c r="AL898" s="3">
        <f t="shared" si="448"/>
        <v>0</v>
      </c>
      <c r="AM898" s="3">
        <f t="shared" si="449"/>
        <v>0</v>
      </c>
      <c r="AN898" s="3">
        <f t="shared" si="450"/>
        <v>0</v>
      </c>
      <c r="AO898" s="3">
        <f t="shared" si="451"/>
        <v>0</v>
      </c>
      <c r="AP898" s="3">
        <f t="shared" si="452"/>
        <v>0</v>
      </c>
      <c r="AQ898" s="3">
        <f t="shared" si="453"/>
        <v>0</v>
      </c>
      <c r="AS898" s="3" t="e">
        <f t="shared" si="454"/>
        <v>#REF!</v>
      </c>
      <c r="AU898" s="3" t="e">
        <f t="shared" si="455"/>
        <v>#NAME?</v>
      </c>
      <c r="AW898" s="3">
        <f t="shared" si="456"/>
        <v>0</v>
      </c>
      <c r="AX898" s="3">
        <f t="shared" si="457"/>
        <v>0</v>
      </c>
      <c r="AY898" s="3">
        <f t="shared" si="458"/>
        <v>0</v>
      </c>
      <c r="AZ898" s="3">
        <f t="shared" si="459"/>
        <v>0</v>
      </c>
      <c r="BA898" s="3">
        <f t="shared" si="460"/>
        <v>0</v>
      </c>
      <c r="BB898" s="3">
        <f t="shared" si="461"/>
        <v>0</v>
      </c>
    </row>
    <row r="899" spans="2:54" x14ac:dyDescent="0.35">
      <c r="B899" s="14">
        <v>872</v>
      </c>
      <c r="C899" s="13"/>
      <c r="D899" s="13"/>
      <c r="E899" s="130"/>
      <c r="F899" s="130"/>
      <c r="G899" s="129" t="str">
        <f t="shared" si="429"/>
        <v/>
      </c>
      <c r="H899" s="128"/>
      <c r="I899" s="189"/>
      <c r="J899" s="128"/>
      <c r="K899" s="127"/>
      <c r="L899" s="127"/>
      <c r="M899" s="126"/>
      <c r="N899" s="7"/>
      <c r="O899" s="6"/>
      <c r="P899" s="6"/>
      <c r="Q899" s="125" t="str">
        <f t="shared" si="430"/>
        <v/>
      </c>
      <c r="R899" s="124" t="str">
        <f t="shared" si="431"/>
        <v/>
      </c>
      <c r="S899" s="123">
        <f t="shared" si="432"/>
        <v>0</v>
      </c>
      <c r="T899" s="122">
        <f t="shared" si="433"/>
        <v>0</v>
      </c>
      <c r="U899" s="123">
        <f t="shared" si="434"/>
        <v>0</v>
      </c>
      <c r="V899" s="122">
        <f t="shared" si="435"/>
        <v>0</v>
      </c>
      <c r="W899" s="123">
        <f t="shared" si="436"/>
        <v>0</v>
      </c>
      <c r="X899" s="122">
        <f t="shared" si="437"/>
        <v>0</v>
      </c>
      <c r="Y899" s="123">
        <f t="shared" si="438"/>
        <v>0</v>
      </c>
      <c r="Z899" s="122">
        <f t="shared" si="439"/>
        <v>0</v>
      </c>
      <c r="AA899" s="123">
        <f t="shared" si="440"/>
        <v>0</v>
      </c>
      <c r="AB899" s="122">
        <f t="shared" si="441"/>
        <v>0</v>
      </c>
      <c r="AD899" s="3" t="str">
        <f t="shared" si="442"/>
        <v>False</v>
      </c>
      <c r="AE899" s="3" t="str">
        <f t="shared" si="443"/>
        <v>true</v>
      </c>
      <c r="AF899" s="3" t="e">
        <f>VLOOKUP(C899,#REF!,2,FALSE)</f>
        <v>#REF!</v>
      </c>
      <c r="AG899" s="3" t="e">
        <f t="shared" si="444"/>
        <v>#REF!</v>
      </c>
      <c r="AH899" s="3">
        <f t="shared" si="445"/>
        <v>0</v>
      </c>
      <c r="AI899" s="3">
        <f t="shared" si="446"/>
        <v>0</v>
      </c>
      <c r="AJ899" s="3">
        <f t="shared" si="447"/>
        <v>0</v>
      </c>
      <c r="AL899" s="3">
        <f t="shared" si="448"/>
        <v>0</v>
      </c>
      <c r="AM899" s="3">
        <f t="shared" si="449"/>
        <v>0</v>
      </c>
      <c r="AN899" s="3">
        <f t="shared" si="450"/>
        <v>0</v>
      </c>
      <c r="AO899" s="3">
        <f t="shared" si="451"/>
        <v>0</v>
      </c>
      <c r="AP899" s="3">
        <f t="shared" si="452"/>
        <v>0</v>
      </c>
      <c r="AQ899" s="3">
        <f t="shared" si="453"/>
        <v>0</v>
      </c>
      <c r="AS899" s="3" t="e">
        <f t="shared" si="454"/>
        <v>#REF!</v>
      </c>
      <c r="AU899" s="3" t="e">
        <f t="shared" si="455"/>
        <v>#NAME?</v>
      </c>
      <c r="AW899" s="3">
        <f t="shared" si="456"/>
        <v>0</v>
      </c>
      <c r="AX899" s="3">
        <f t="shared" si="457"/>
        <v>0</v>
      </c>
      <c r="AY899" s="3">
        <f t="shared" si="458"/>
        <v>0</v>
      </c>
      <c r="AZ899" s="3">
        <f t="shared" si="459"/>
        <v>0</v>
      </c>
      <c r="BA899" s="3">
        <f t="shared" si="460"/>
        <v>0</v>
      </c>
      <c r="BB899" s="3">
        <f t="shared" si="461"/>
        <v>0</v>
      </c>
    </row>
    <row r="900" spans="2:54" x14ac:dyDescent="0.35">
      <c r="B900" s="14">
        <v>873</v>
      </c>
      <c r="C900" s="13"/>
      <c r="D900" s="13"/>
      <c r="E900" s="130"/>
      <c r="F900" s="130"/>
      <c r="G900" s="129" t="str">
        <f t="shared" si="429"/>
        <v/>
      </c>
      <c r="H900" s="128"/>
      <c r="I900" s="189"/>
      <c r="J900" s="128"/>
      <c r="K900" s="127"/>
      <c r="L900" s="127"/>
      <c r="M900" s="126"/>
      <c r="N900" s="7"/>
      <c r="O900" s="6"/>
      <c r="P900" s="6"/>
      <c r="Q900" s="125" t="str">
        <f t="shared" si="430"/>
        <v/>
      </c>
      <c r="R900" s="124" t="str">
        <f t="shared" si="431"/>
        <v/>
      </c>
      <c r="S900" s="123">
        <f t="shared" si="432"/>
        <v>0</v>
      </c>
      <c r="T900" s="122">
        <f t="shared" si="433"/>
        <v>0</v>
      </c>
      <c r="U900" s="123">
        <f t="shared" si="434"/>
        <v>0</v>
      </c>
      <c r="V900" s="122">
        <f t="shared" si="435"/>
        <v>0</v>
      </c>
      <c r="W900" s="123">
        <f t="shared" si="436"/>
        <v>0</v>
      </c>
      <c r="X900" s="122">
        <f t="shared" si="437"/>
        <v>0</v>
      </c>
      <c r="Y900" s="123">
        <f t="shared" si="438"/>
        <v>0</v>
      </c>
      <c r="Z900" s="122">
        <f t="shared" si="439"/>
        <v>0</v>
      </c>
      <c r="AA900" s="123">
        <f t="shared" si="440"/>
        <v>0</v>
      </c>
      <c r="AB900" s="122">
        <f t="shared" si="441"/>
        <v>0</v>
      </c>
      <c r="AD900" s="3" t="str">
        <f t="shared" si="442"/>
        <v>False</v>
      </c>
      <c r="AE900" s="3" t="str">
        <f t="shared" si="443"/>
        <v>true</v>
      </c>
      <c r="AF900" s="3" t="e">
        <f>VLOOKUP(C900,#REF!,2,FALSE)</f>
        <v>#REF!</v>
      </c>
      <c r="AG900" s="3" t="e">
        <f t="shared" si="444"/>
        <v>#REF!</v>
      </c>
      <c r="AH900" s="3">
        <f t="shared" si="445"/>
        <v>0</v>
      </c>
      <c r="AI900" s="3">
        <f t="shared" si="446"/>
        <v>0</v>
      </c>
      <c r="AJ900" s="3">
        <f t="shared" si="447"/>
        <v>0</v>
      </c>
      <c r="AL900" s="3">
        <f t="shared" si="448"/>
        <v>0</v>
      </c>
      <c r="AM900" s="3">
        <f t="shared" si="449"/>
        <v>0</v>
      </c>
      <c r="AN900" s="3">
        <f t="shared" si="450"/>
        <v>0</v>
      </c>
      <c r="AO900" s="3">
        <f t="shared" si="451"/>
        <v>0</v>
      </c>
      <c r="AP900" s="3">
        <f t="shared" si="452"/>
        <v>0</v>
      </c>
      <c r="AQ900" s="3">
        <f t="shared" si="453"/>
        <v>0</v>
      </c>
      <c r="AS900" s="3" t="e">
        <f t="shared" si="454"/>
        <v>#REF!</v>
      </c>
      <c r="AU900" s="3" t="e">
        <f t="shared" si="455"/>
        <v>#NAME?</v>
      </c>
      <c r="AW900" s="3">
        <f t="shared" si="456"/>
        <v>0</v>
      </c>
      <c r="AX900" s="3">
        <f t="shared" si="457"/>
        <v>0</v>
      </c>
      <c r="AY900" s="3">
        <f t="shared" si="458"/>
        <v>0</v>
      </c>
      <c r="AZ900" s="3">
        <f t="shared" si="459"/>
        <v>0</v>
      </c>
      <c r="BA900" s="3">
        <f t="shared" si="460"/>
        <v>0</v>
      </c>
      <c r="BB900" s="3">
        <f t="shared" si="461"/>
        <v>0</v>
      </c>
    </row>
    <row r="901" spans="2:54" x14ac:dyDescent="0.35">
      <c r="B901" s="14">
        <v>874</v>
      </c>
      <c r="C901" s="13"/>
      <c r="D901" s="13"/>
      <c r="E901" s="130"/>
      <c r="F901" s="130"/>
      <c r="G901" s="129" t="str">
        <f t="shared" si="429"/>
        <v/>
      </c>
      <c r="H901" s="128"/>
      <c r="I901" s="189"/>
      <c r="J901" s="128"/>
      <c r="K901" s="127"/>
      <c r="L901" s="127"/>
      <c r="M901" s="126"/>
      <c r="N901" s="7"/>
      <c r="O901" s="6"/>
      <c r="P901" s="6"/>
      <c r="Q901" s="125" t="str">
        <f t="shared" si="430"/>
        <v/>
      </c>
      <c r="R901" s="124" t="str">
        <f t="shared" si="431"/>
        <v/>
      </c>
      <c r="S901" s="123">
        <f t="shared" si="432"/>
        <v>0</v>
      </c>
      <c r="T901" s="122">
        <f t="shared" si="433"/>
        <v>0</v>
      </c>
      <c r="U901" s="123">
        <f t="shared" si="434"/>
        <v>0</v>
      </c>
      <c r="V901" s="122">
        <f t="shared" si="435"/>
        <v>0</v>
      </c>
      <c r="W901" s="123">
        <f t="shared" si="436"/>
        <v>0</v>
      </c>
      <c r="X901" s="122">
        <f t="shared" si="437"/>
        <v>0</v>
      </c>
      <c r="Y901" s="123">
        <f t="shared" si="438"/>
        <v>0</v>
      </c>
      <c r="Z901" s="122">
        <f t="shared" si="439"/>
        <v>0</v>
      </c>
      <c r="AA901" s="123">
        <f t="shared" si="440"/>
        <v>0</v>
      </c>
      <c r="AB901" s="122">
        <f t="shared" si="441"/>
        <v>0</v>
      </c>
      <c r="AD901" s="3" t="str">
        <f t="shared" si="442"/>
        <v>False</v>
      </c>
      <c r="AE901" s="3" t="str">
        <f t="shared" si="443"/>
        <v>true</v>
      </c>
      <c r="AF901" s="3" t="e">
        <f>VLOOKUP(C901,#REF!,2,FALSE)</f>
        <v>#REF!</v>
      </c>
      <c r="AG901" s="3" t="e">
        <f t="shared" si="444"/>
        <v>#REF!</v>
      </c>
      <c r="AH901" s="3">
        <f t="shared" si="445"/>
        <v>0</v>
      </c>
      <c r="AI901" s="3">
        <f t="shared" si="446"/>
        <v>0</v>
      </c>
      <c r="AJ901" s="3">
        <f t="shared" si="447"/>
        <v>0</v>
      </c>
      <c r="AL901" s="3">
        <f t="shared" si="448"/>
        <v>0</v>
      </c>
      <c r="AM901" s="3">
        <f t="shared" si="449"/>
        <v>0</v>
      </c>
      <c r="AN901" s="3">
        <f t="shared" si="450"/>
        <v>0</v>
      </c>
      <c r="AO901" s="3">
        <f t="shared" si="451"/>
        <v>0</v>
      </c>
      <c r="AP901" s="3">
        <f t="shared" si="452"/>
        <v>0</v>
      </c>
      <c r="AQ901" s="3">
        <f t="shared" si="453"/>
        <v>0</v>
      </c>
      <c r="AS901" s="3" t="e">
        <f t="shared" si="454"/>
        <v>#REF!</v>
      </c>
      <c r="AU901" s="3" t="e">
        <f t="shared" si="455"/>
        <v>#NAME?</v>
      </c>
      <c r="AW901" s="3">
        <f t="shared" si="456"/>
        <v>0</v>
      </c>
      <c r="AX901" s="3">
        <f t="shared" si="457"/>
        <v>0</v>
      </c>
      <c r="AY901" s="3">
        <f t="shared" si="458"/>
        <v>0</v>
      </c>
      <c r="AZ901" s="3">
        <f t="shared" si="459"/>
        <v>0</v>
      </c>
      <c r="BA901" s="3">
        <f t="shared" si="460"/>
        <v>0</v>
      </c>
      <c r="BB901" s="3">
        <f t="shared" si="461"/>
        <v>0</v>
      </c>
    </row>
    <row r="902" spans="2:54" x14ac:dyDescent="0.35">
      <c r="B902" s="14">
        <v>875</v>
      </c>
      <c r="C902" s="13"/>
      <c r="D902" s="13"/>
      <c r="E902" s="130"/>
      <c r="F902" s="130"/>
      <c r="G902" s="129" t="str">
        <f t="shared" si="429"/>
        <v/>
      </c>
      <c r="H902" s="128"/>
      <c r="I902" s="189"/>
      <c r="J902" s="128"/>
      <c r="K902" s="127"/>
      <c r="L902" s="127"/>
      <c r="M902" s="126"/>
      <c r="N902" s="7"/>
      <c r="O902" s="6"/>
      <c r="P902" s="6"/>
      <c r="Q902" s="125" t="str">
        <f t="shared" si="430"/>
        <v/>
      </c>
      <c r="R902" s="124" t="str">
        <f t="shared" si="431"/>
        <v/>
      </c>
      <c r="S902" s="123">
        <f t="shared" si="432"/>
        <v>0</v>
      </c>
      <c r="T902" s="122">
        <f t="shared" si="433"/>
        <v>0</v>
      </c>
      <c r="U902" s="123">
        <f t="shared" si="434"/>
        <v>0</v>
      </c>
      <c r="V902" s="122">
        <f t="shared" si="435"/>
        <v>0</v>
      </c>
      <c r="W902" s="123">
        <f t="shared" si="436"/>
        <v>0</v>
      </c>
      <c r="X902" s="122">
        <f t="shared" si="437"/>
        <v>0</v>
      </c>
      <c r="Y902" s="123">
        <f t="shared" si="438"/>
        <v>0</v>
      </c>
      <c r="Z902" s="122">
        <f t="shared" si="439"/>
        <v>0</v>
      </c>
      <c r="AA902" s="123">
        <f t="shared" si="440"/>
        <v>0</v>
      </c>
      <c r="AB902" s="122">
        <f t="shared" si="441"/>
        <v>0</v>
      </c>
      <c r="AD902" s="3" t="str">
        <f t="shared" si="442"/>
        <v>False</v>
      </c>
      <c r="AE902" s="3" t="str">
        <f t="shared" si="443"/>
        <v>true</v>
      </c>
      <c r="AF902" s="3" t="e">
        <f>VLOOKUP(C902,#REF!,2,FALSE)</f>
        <v>#REF!</v>
      </c>
      <c r="AG902" s="3" t="e">
        <f t="shared" si="444"/>
        <v>#REF!</v>
      </c>
      <c r="AH902" s="3">
        <f t="shared" si="445"/>
        <v>0</v>
      </c>
      <c r="AI902" s="3">
        <f t="shared" si="446"/>
        <v>0</v>
      </c>
      <c r="AJ902" s="3">
        <f t="shared" si="447"/>
        <v>0</v>
      </c>
      <c r="AL902" s="3">
        <f t="shared" si="448"/>
        <v>0</v>
      </c>
      <c r="AM902" s="3">
        <f t="shared" si="449"/>
        <v>0</v>
      </c>
      <c r="AN902" s="3">
        <f t="shared" si="450"/>
        <v>0</v>
      </c>
      <c r="AO902" s="3">
        <f t="shared" si="451"/>
        <v>0</v>
      </c>
      <c r="AP902" s="3">
        <f t="shared" si="452"/>
        <v>0</v>
      </c>
      <c r="AQ902" s="3">
        <f t="shared" si="453"/>
        <v>0</v>
      </c>
      <c r="AS902" s="3" t="e">
        <f t="shared" si="454"/>
        <v>#REF!</v>
      </c>
      <c r="AU902" s="3" t="e">
        <f t="shared" si="455"/>
        <v>#NAME?</v>
      </c>
      <c r="AW902" s="3">
        <f t="shared" si="456"/>
        <v>0</v>
      </c>
      <c r="AX902" s="3">
        <f t="shared" si="457"/>
        <v>0</v>
      </c>
      <c r="AY902" s="3">
        <f t="shared" si="458"/>
        <v>0</v>
      </c>
      <c r="AZ902" s="3">
        <f t="shared" si="459"/>
        <v>0</v>
      </c>
      <c r="BA902" s="3">
        <f t="shared" si="460"/>
        <v>0</v>
      </c>
      <c r="BB902" s="3">
        <f t="shared" si="461"/>
        <v>0</v>
      </c>
    </row>
    <row r="903" spans="2:54" x14ac:dyDescent="0.35">
      <c r="B903" s="14">
        <v>876</v>
      </c>
      <c r="C903" s="13"/>
      <c r="D903" s="13"/>
      <c r="E903" s="130"/>
      <c r="F903" s="130"/>
      <c r="G903" s="129" t="str">
        <f t="shared" si="429"/>
        <v/>
      </c>
      <c r="H903" s="128"/>
      <c r="I903" s="189"/>
      <c r="J903" s="128"/>
      <c r="K903" s="127"/>
      <c r="L903" s="127"/>
      <c r="M903" s="126"/>
      <c r="N903" s="7"/>
      <c r="O903" s="6"/>
      <c r="P903" s="6"/>
      <c r="Q903" s="125" t="str">
        <f t="shared" si="430"/>
        <v/>
      </c>
      <c r="R903" s="124" t="str">
        <f t="shared" si="431"/>
        <v/>
      </c>
      <c r="S903" s="123">
        <f t="shared" si="432"/>
        <v>0</v>
      </c>
      <c r="T903" s="122">
        <f t="shared" si="433"/>
        <v>0</v>
      </c>
      <c r="U903" s="123">
        <f t="shared" si="434"/>
        <v>0</v>
      </c>
      <c r="V903" s="122">
        <f t="shared" si="435"/>
        <v>0</v>
      </c>
      <c r="W903" s="123">
        <f t="shared" si="436"/>
        <v>0</v>
      </c>
      <c r="X903" s="122">
        <f t="shared" si="437"/>
        <v>0</v>
      </c>
      <c r="Y903" s="123">
        <f t="shared" si="438"/>
        <v>0</v>
      </c>
      <c r="Z903" s="122">
        <f t="shared" si="439"/>
        <v>0</v>
      </c>
      <c r="AA903" s="123">
        <f t="shared" si="440"/>
        <v>0</v>
      </c>
      <c r="AB903" s="122">
        <f t="shared" si="441"/>
        <v>0</v>
      </c>
      <c r="AD903" s="3" t="str">
        <f t="shared" si="442"/>
        <v>False</v>
      </c>
      <c r="AE903" s="3" t="str">
        <f t="shared" si="443"/>
        <v>true</v>
      </c>
      <c r="AF903" s="3" t="e">
        <f>VLOOKUP(C903,#REF!,2,FALSE)</f>
        <v>#REF!</v>
      </c>
      <c r="AG903" s="3" t="e">
        <f t="shared" si="444"/>
        <v>#REF!</v>
      </c>
      <c r="AH903" s="3">
        <f t="shared" si="445"/>
        <v>0</v>
      </c>
      <c r="AI903" s="3">
        <f t="shared" si="446"/>
        <v>0</v>
      </c>
      <c r="AJ903" s="3">
        <f t="shared" si="447"/>
        <v>0</v>
      </c>
      <c r="AL903" s="3">
        <f t="shared" si="448"/>
        <v>0</v>
      </c>
      <c r="AM903" s="3">
        <f t="shared" si="449"/>
        <v>0</v>
      </c>
      <c r="AN903" s="3">
        <f t="shared" si="450"/>
        <v>0</v>
      </c>
      <c r="AO903" s="3">
        <f t="shared" si="451"/>
        <v>0</v>
      </c>
      <c r="AP903" s="3">
        <f t="shared" si="452"/>
        <v>0</v>
      </c>
      <c r="AQ903" s="3">
        <f t="shared" si="453"/>
        <v>0</v>
      </c>
      <c r="AS903" s="3" t="e">
        <f t="shared" si="454"/>
        <v>#REF!</v>
      </c>
      <c r="AU903" s="3" t="e">
        <f t="shared" si="455"/>
        <v>#NAME?</v>
      </c>
      <c r="AW903" s="3">
        <f t="shared" si="456"/>
        <v>0</v>
      </c>
      <c r="AX903" s="3">
        <f t="shared" si="457"/>
        <v>0</v>
      </c>
      <c r="AY903" s="3">
        <f t="shared" si="458"/>
        <v>0</v>
      </c>
      <c r="AZ903" s="3">
        <f t="shared" si="459"/>
        <v>0</v>
      </c>
      <c r="BA903" s="3">
        <f t="shared" si="460"/>
        <v>0</v>
      </c>
      <c r="BB903" s="3">
        <f t="shared" si="461"/>
        <v>0</v>
      </c>
    </row>
    <row r="904" spans="2:54" x14ac:dyDescent="0.35">
      <c r="B904" s="14">
        <v>877</v>
      </c>
      <c r="C904" s="13"/>
      <c r="D904" s="13"/>
      <c r="E904" s="130"/>
      <c r="F904" s="130"/>
      <c r="G904" s="129" t="str">
        <f t="shared" si="429"/>
        <v/>
      </c>
      <c r="H904" s="128"/>
      <c r="I904" s="189"/>
      <c r="J904" s="128"/>
      <c r="K904" s="127"/>
      <c r="L904" s="127"/>
      <c r="M904" s="126"/>
      <c r="N904" s="7"/>
      <c r="O904" s="6"/>
      <c r="P904" s="6"/>
      <c r="Q904" s="125" t="str">
        <f t="shared" si="430"/>
        <v/>
      </c>
      <c r="R904" s="124" t="str">
        <f t="shared" si="431"/>
        <v/>
      </c>
      <c r="S904" s="123">
        <f t="shared" si="432"/>
        <v>0</v>
      </c>
      <c r="T904" s="122">
        <f t="shared" si="433"/>
        <v>0</v>
      </c>
      <c r="U904" s="123">
        <f t="shared" si="434"/>
        <v>0</v>
      </c>
      <c r="V904" s="122">
        <f t="shared" si="435"/>
        <v>0</v>
      </c>
      <c r="W904" s="123">
        <f t="shared" si="436"/>
        <v>0</v>
      </c>
      <c r="X904" s="122">
        <f t="shared" si="437"/>
        <v>0</v>
      </c>
      <c r="Y904" s="123">
        <f t="shared" si="438"/>
        <v>0</v>
      </c>
      <c r="Z904" s="122">
        <f t="shared" si="439"/>
        <v>0</v>
      </c>
      <c r="AA904" s="123">
        <f t="shared" si="440"/>
        <v>0</v>
      </c>
      <c r="AB904" s="122">
        <f t="shared" si="441"/>
        <v>0</v>
      </c>
      <c r="AD904" s="3" t="str">
        <f t="shared" si="442"/>
        <v>False</v>
      </c>
      <c r="AE904" s="3" t="str">
        <f t="shared" si="443"/>
        <v>true</v>
      </c>
      <c r="AF904" s="3" t="e">
        <f>VLOOKUP(C904,#REF!,2,FALSE)</f>
        <v>#REF!</v>
      </c>
      <c r="AG904" s="3" t="e">
        <f t="shared" si="444"/>
        <v>#REF!</v>
      </c>
      <c r="AH904" s="3">
        <f t="shared" si="445"/>
        <v>0</v>
      </c>
      <c r="AI904" s="3">
        <f t="shared" si="446"/>
        <v>0</v>
      </c>
      <c r="AJ904" s="3">
        <f t="shared" si="447"/>
        <v>0</v>
      </c>
      <c r="AL904" s="3">
        <f t="shared" si="448"/>
        <v>0</v>
      </c>
      <c r="AM904" s="3">
        <f t="shared" si="449"/>
        <v>0</v>
      </c>
      <c r="AN904" s="3">
        <f t="shared" si="450"/>
        <v>0</v>
      </c>
      <c r="AO904" s="3">
        <f t="shared" si="451"/>
        <v>0</v>
      </c>
      <c r="AP904" s="3">
        <f t="shared" si="452"/>
        <v>0</v>
      </c>
      <c r="AQ904" s="3">
        <f t="shared" si="453"/>
        <v>0</v>
      </c>
      <c r="AS904" s="3" t="e">
        <f t="shared" si="454"/>
        <v>#REF!</v>
      </c>
      <c r="AU904" s="3" t="e">
        <f t="shared" si="455"/>
        <v>#NAME?</v>
      </c>
      <c r="AW904" s="3">
        <f t="shared" si="456"/>
        <v>0</v>
      </c>
      <c r="AX904" s="3">
        <f t="shared" si="457"/>
        <v>0</v>
      </c>
      <c r="AY904" s="3">
        <f t="shared" si="458"/>
        <v>0</v>
      </c>
      <c r="AZ904" s="3">
        <f t="shared" si="459"/>
        <v>0</v>
      </c>
      <c r="BA904" s="3">
        <f t="shared" si="460"/>
        <v>0</v>
      </c>
      <c r="BB904" s="3">
        <f t="shared" si="461"/>
        <v>0</v>
      </c>
    </row>
    <row r="905" spans="2:54" x14ac:dyDescent="0.35">
      <c r="B905" s="14">
        <v>878</v>
      </c>
      <c r="C905" s="13"/>
      <c r="D905" s="13"/>
      <c r="E905" s="130"/>
      <c r="F905" s="130"/>
      <c r="G905" s="129" t="str">
        <f t="shared" si="429"/>
        <v/>
      </c>
      <c r="H905" s="128"/>
      <c r="I905" s="189"/>
      <c r="J905" s="128"/>
      <c r="K905" s="127"/>
      <c r="L905" s="127"/>
      <c r="M905" s="126"/>
      <c r="N905" s="7"/>
      <c r="O905" s="6"/>
      <c r="P905" s="6"/>
      <c r="Q905" s="125" t="str">
        <f t="shared" si="430"/>
        <v/>
      </c>
      <c r="R905" s="124" t="str">
        <f t="shared" si="431"/>
        <v/>
      </c>
      <c r="S905" s="123">
        <f t="shared" si="432"/>
        <v>0</v>
      </c>
      <c r="T905" s="122">
        <f t="shared" si="433"/>
        <v>0</v>
      </c>
      <c r="U905" s="123">
        <f t="shared" si="434"/>
        <v>0</v>
      </c>
      <c r="V905" s="122">
        <f t="shared" si="435"/>
        <v>0</v>
      </c>
      <c r="W905" s="123">
        <f t="shared" si="436"/>
        <v>0</v>
      </c>
      <c r="X905" s="122">
        <f t="shared" si="437"/>
        <v>0</v>
      </c>
      <c r="Y905" s="123">
        <f t="shared" si="438"/>
        <v>0</v>
      </c>
      <c r="Z905" s="122">
        <f t="shared" si="439"/>
        <v>0</v>
      </c>
      <c r="AA905" s="123">
        <f t="shared" si="440"/>
        <v>0</v>
      </c>
      <c r="AB905" s="122">
        <f t="shared" si="441"/>
        <v>0</v>
      </c>
      <c r="AD905" s="3" t="str">
        <f t="shared" si="442"/>
        <v>False</v>
      </c>
      <c r="AE905" s="3" t="str">
        <f t="shared" si="443"/>
        <v>true</v>
      </c>
      <c r="AF905" s="3" t="e">
        <f>VLOOKUP(C905,#REF!,2,FALSE)</f>
        <v>#REF!</v>
      </c>
      <c r="AG905" s="3" t="e">
        <f t="shared" si="444"/>
        <v>#REF!</v>
      </c>
      <c r="AH905" s="3">
        <f t="shared" si="445"/>
        <v>0</v>
      </c>
      <c r="AI905" s="3">
        <f t="shared" si="446"/>
        <v>0</v>
      </c>
      <c r="AJ905" s="3">
        <f t="shared" si="447"/>
        <v>0</v>
      </c>
      <c r="AL905" s="3">
        <f t="shared" si="448"/>
        <v>0</v>
      </c>
      <c r="AM905" s="3">
        <f t="shared" si="449"/>
        <v>0</v>
      </c>
      <c r="AN905" s="3">
        <f t="shared" si="450"/>
        <v>0</v>
      </c>
      <c r="AO905" s="3">
        <f t="shared" si="451"/>
        <v>0</v>
      </c>
      <c r="AP905" s="3">
        <f t="shared" si="452"/>
        <v>0</v>
      </c>
      <c r="AQ905" s="3">
        <f t="shared" si="453"/>
        <v>0</v>
      </c>
      <c r="AS905" s="3" t="e">
        <f t="shared" si="454"/>
        <v>#REF!</v>
      </c>
      <c r="AU905" s="3" t="e">
        <f t="shared" si="455"/>
        <v>#NAME?</v>
      </c>
      <c r="AW905" s="3">
        <f t="shared" si="456"/>
        <v>0</v>
      </c>
      <c r="AX905" s="3">
        <f t="shared" si="457"/>
        <v>0</v>
      </c>
      <c r="AY905" s="3">
        <f t="shared" si="458"/>
        <v>0</v>
      </c>
      <c r="AZ905" s="3">
        <f t="shared" si="459"/>
        <v>0</v>
      </c>
      <c r="BA905" s="3">
        <f t="shared" si="460"/>
        <v>0</v>
      </c>
      <c r="BB905" s="3">
        <f t="shared" si="461"/>
        <v>0</v>
      </c>
    </row>
    <row r="906" spans="2:54" x14ac:dyDescent="0.35">
      <c r="B906" s="14">
        <v>879</v>
      </c>
      <c r="C906" s="13"/>
      <c r="D906" s="13"/>
      <c r="E906" s="130"/>
      <c r="F906" s="130"/>
      <c r="G906" s="129" t="str">
        <f t="shared" si="429"/>
        <v/>
      </c>
      <c r="H906" s="128"/>
      <c r="I906" s="189"/>
      <c r="J906" s="128"/>
      <c r="K906" s="127"/>
      <c r="L906" s="127"/>
      <c r="M906" s="126"/>
      <c r="N906" s="7"/>
      <c r="O906" s="6"/>
      <c r="P906" s="6"/>
      <c r="Q906" s="125" t="str">
        <f t="shared" si="430"/>
        <v/>
      </c>
      <c r="R906" s="124" t="str">
        <f t="shared" si="431"/>
        <v/>
      </c>
      <c r="S906" s="123">
        <f t="shared" si="432"/>
        <v>0</v>
      </c>
      <c r="T906" s="122">
        <f t="shared" si="433"/>
        <v>0</v>
      </c>
      <c r="U906" s="123">
        <f t="shared" si="434"/>
        <v>0</v>
      </c>
      <c r="V906" s="122">
        <f t="shared" si="435"/>
        <v>0</v>
      </c>
      <c r="W906" s="123">
        <f t="shared" si="436"/>
        <v>0</v>
      </c>
      <c r="X906" s="122">
        <f t="shared" si="437"/>
        <v>0</v>
      </c>
      <c r="Y906" s="123">
        <f t="shared" si="438"/>
        <v>0</v>
      </c>
      <c r="Z906" s="122">
        <f t="shared" si="439"/>
        <v>0</v>
      </c>
      <c r="AA906" s="123">
        <f t="shared" si="440"/>
        <v>0</v>
      </c>
      <c r="AB906" s="122">
        <f t="shared" si="441"/>
        <v>0</v>
      </c>
      <c r="AD906" s="3" t="str">
        <f t="shared" si="442"/>
        <v>False</v>
      </c>
      <c r="AE906" s="3" t="str">
        <f t="shared" si="443"/>
        <v>true</v>
      </c>
      <c r="AF906" s="3" t="e">
        <f>VLOOKUP(C906,#REF!,2,FALSE)</f>
        <v>#REF!</v>
      </c>
      <c r="AG906" s="3" t="e">
        <f t="shared" si="444"/>
        <v>#REF!</v>
      </c>
      <c r="AH906" s="3">
        <f t="shared" si="445"/>
        <v>0</v>
      </c>
      <c r="AI906" s="3">
        <f t="shared" si="446"/>
        <v>0</v>
      </c>
      <c r="AJ906" s="3">
        <f t="shared" si="447"/>
        <v>0</v>
      </c>
      <c r="AL906" s="3">
        <f t="shared" si="448"/>
        <v>0</v>
      </c>
      <c r="AM906" s="3">
        <f t="shared" si="449"/>
        <v>0</v>
      </c>
      <c r="AN906" s="3">
        <f t="shared" si="450"/>
        <v>0</v>
      </c>
      <c r="AO906" s="3">
        <f t="shared" si="451"/>
        <v>0</v>
      </c>
      <c r="AP906" s="3">
        <f t="shared" si="452"/>
        <v>0</v>
      </c>
      <c r="AQ906" s="3">
        <f t="shared" si="453"/>
        <v>0</v>
      </c>
      <c r="AS906" s="3" t="e">
        <f t="shared" si="454"/>
        <v>#REF!</v>
      </c>
      <c r="AU906" s="3" t="e">
        <f t="shared" si="455"/>
        <v>#NAME?</v>
      </c>
      <c r="AW906" s="3">
        <f t="shared" si="456"/>
        <v>0</v>
      </c>
      <c r="AX906" s="3">
        <f t="shared" si="457"/>
        <v>0</v>
      </c>
      <c r="AY906" s="3">
        <f t="shared" si="458"/>
        <v>0</v>
      </c>
      <c r="AZ906" s="3">
        <f t="shared" si="459"/>
        <v>0</v>
      </c>
      <c r="BA906" s="3">
        <f t="shared" si="460"/>
        <v>0</v>
      </c>
      <c r="BB906" s="3">
        <f t="shared" si="461"/>
        <v>0</v>
      </c>
    </row>
    <row r="907" spans="2:54" x14ac:dyDescent="0.35">
      <c r="B907" s="14">
        <v>880</v>
      </c>
      <c r="C907" s="13"/>
      <c r="D907" s="13"/>
      <c r="E907" s="130"/>
      <c r="F907" s="130"/>
      <c r="G907" s="129" t="str">
        <f t="shared" si="429"/>
        <v/>
      </c>
      <c r="H907" s="128"/>
      <c r="I907" s="189"/>
      <c r="J907" s="128"/>
      <c r="K907" s="127"/>
      <c r="L907" s="127"/>
      <c r="M907" s="126"/>
      <c r="N907" s="7"/>
      <c r="O907" s="6"/>
      <c r="P907" s="6"/>
      <c r="Q907" s="125" t="str">
        <f t="shared" si="430"/>
        <v/>
      </c>
      <c r="R907" s="124" t="str">
        <f t="shared" si="431"/>
        <v/>
      </c>
      <c r="S907" s="123">
        <f t="shared" si="432"/>
        <v>0</v>
      </c>
      <c r="T907" s="122">
        <f t="shared" si="433"/>
        <v>0</v>
      </c>
      <c r="U907" s="123">
        <f t="shared" si="434"/>
        <v>0</v>
      </c>
      <c r="V907" s="122">
        <f t="shared" si="435"/>
        <v>0</v>
      </c>
      <c r="W907" s="123">
        <f t="shared" si="436"/>
        <v>0</v>
      </c>
      <c r="X907" s="122">
        <f t="shared" si="437"/>
        <v>0</v>
      </c>
      <c r="Y907" s="123">
        <f t="shared" si="438"/>
        <v>0</v>
      </c>
      <c r="Z907" s="122">
        <f t="shared" si="439"/>
        <v>0</v>
      </c>
      <c r="AA907" s="123">
        <f t="shared" si="440"/>
        <v>0</v>
      </c>
      <c r="AB907" s="122">
        <f t="shared" si="441"/>
        <v>0</v>
      </c>
      <c r="AD907" s="3" t="str">
        <f t="shared" si="442"/>
        <v>False</v>
      </c>
      <c r="AE907" s="3" t="str">
        <f t="shared" si="443"/>
        <v>true</v>
      </c>
      <c r="AF907" s="3" t="e">
        <f>VLOOKUP(C907,#REF!,2,FALSE)</f>
        <v>#REF!</v>
      </c>
      <c r="AG907" s="3" t="e">
        <f t="shared" si="444"/>
        <v>#REF!</v>
      </c>
      <c r="AH907" s="3">
        <f t="shared" si="445"/>
        <v>0</v>
      </c>
      <c r="AI907" s="3">
        <f t="shared" si="446"/>
        <v>0</v>
      </c>
      <c r="AJ907" s="3">
        <f t="shared" si="447"/>
        <v>0</v>
      </c>
      <c r="AL907" s="3">
        <f t="shared" si="448"/>
        <v>0</v>
      </c>
      <c r="AM907" s="3">
        <f t="shared" si="449"/>
        <v>0</v>
      </c>
      <c r="AN907" s="3">
        <f t="shared" si="450"/>
        <v>0</v>
      </c>
      <c r="AO907" s="3">
        <f t="shared" si="451"/>
        <v>0</v>
      </c>
      <c r="AP907" s="3">
        <f t="shared" si="452"/>
        <v>0</v>
      </c>
      <c r="AQ907" s="3">
        <f t="shared" si="453"/>
        <v>0</v>
      </c>
      <c r="AS907" s="3" t="e">
        <f t="shared" si="454"/>
        <v>#REF!</v>
      </c>
      <c r="AU907" s="3" t="e">
        <f t="shared" si="455"/>
        <v>#NAME?</v>
      </c>
      <c r="AW907" s="3">
        <f t="shared" si="456"/>
        <v>0</v>
      </c>
      <c r="AX907" s="3">
        <f t="shared" si="457"/>
        <v>0</v>
      </c>
      <c r="AY907" s="3">
        <f t="shared" si="458"/>
        <v>0</v>
      </c>
      <c r="AZ907" s="3">
        <f t="shared" si="459"/>
        <v>0</v>
      </c>
      <c r="BA907" s="3">
        <f t="shared" si="460"/>
        <v>0</v>
      </c>
      <c r="BB907" s="3">
        <f t="shared" si="461"/>
        <v>0</v>
      </c>
    </row>
    <row r="908" spans="2:54" x14ac:dyDescent="0.35">
      <c r="B908" s="14">
        <v>881</v>
      </c>
      <c r="C908" s="13"/>
      <c r="D908" s="13"/>
      <c r="E908" s="130"/>
      <c r="F908" s="130"/>
      <c r="G908" s="129" t="str">
        <f t="shared" si="429"/>
        <v/>
      </c>
      <c r="H908" s="128"/>
      <c r="I908" s="189"/>
      <c r="J908" s="128"/>
      <c r="K908" s="127"/>
      <c r="L908" s="127"/>
      <c r="M908" s="126"/>
      <c r="N908" s="7"/>
      <c r="O908" s="6"/>
      <c r="P908" s="6"/>
      <c r="Q908" s="125" t="str">
        <f t="shared" si="430"/>
        <v/>
      </c>
      <c r="R908" s="124" t="str">
        <f t="shared" si="431"/>
        <v/>
      </c>
      <c r="S908" s="123">
        <f t="shared" si="432"/>
        <v>0</v>
      </c>
      <c r="T908" s="122">
        <f t="shared" si="433"/>
        <v>0</v>
      </c>
      <c r="U908" s="123">
        <f t="shared" si="434"/>
        <v>0</v>
      </c>
      <c r="V908" s="122">
        <f t="shared" si="435"/>
        <v>0</v>
      </c>
      <c r="W908" s="123">
        <f t="shared" si="436"/>
        <v>0</v>
      </c>
      <c r="X908" s="122">
        <f t="shared" si="437"/>
        <v>0</v>
      </c>
      <c r="Y908" s="123">
        <f t="shared" si="438"/>
        <v>0</v>
      </c>
      <c r="Z908" s="122">
        <f t="shared" si="439"/>
        <v>0</v>
      </c>
      <c r="AA908" s="123">
        <f t="shared" si="440"/>
        <v>0</v>
      </c>
      <c r="AB908" s="122">
        <f t="shared" si="441"/>
        <v>0</v>
      </c>
      <c r="AD908" s="3" t="str">
        <f t="shared" si="442"/>
        <v>False</v>
      </c>
      <c r="AE908" s="3" t="str">
        <f t="shared" si="443"/>
        <v>true</v>
      </c>
      <c r="AF908" s="3" t="e">
        <f>VLOOKUP(C908,#REF!,2,FALSE)</f>
        <v>#REF!</v>
      </c>
      <c r="AG908" s="3" t="e">
        <f t="shared" si="444"/>
        <v>#REF!</v>
      </c>
      <c r="AH908" s="3">
        <f t="shared" si="445"/>
        <v>0</v>
      </c>
      <c r="AI908" s="3">
        <f t="shared" si="446"/>
        <v>0</v>
      </c>
      <c r="AJ908" s="3">
        <f t="shared" si="447"/>
        <v>0</v>
      </c>
      <c r="AL908" s="3">
        <f t="shared" si="448"/>
        <v>0</v>
      </c>
      <c r="AM908" s="3">
        <f t="shared" si="449"/>
        <v>0</v>
      </c>
      <c r="AN908" s="3">
        <f t="shared" si="450"/>
        <v>0</v>
      </c>
      <c r="AO908" s="3">
        <f t="shared" si="451"/>
        <v>0</v>
      </c>
      <c r="AP908" s="3">
        <f t="shared" si="452"/>
        <v>0</v>
      </c>
      <c r="AQ908" s="3">
        <f t="shared" si="453"/>
        <v>0</v>
      </c>
      <c r="AS908" s="3" t="e">
        <f t="shared" si="454"/>
        <v>#REF!</v>
      </c>
      <c r="AU908" s="3" t="e">
        <f t="shared" si="455"/>
        <v>#NAME?</v>
      </c>
      <c r="AW908" s="3">
        <f t="shared" si="456"/>
        <v>0</v>
      </c>
      <c r="AX908" s="3">
        <f t="shared" si="457"/>
        <v>0</v>
      </c>
      <c r="AY908" s="3">
        <f t="shared" si="458"/>
        <v>0</v>
      </c>
      <c r="AZ908" s="3">
        <f t="shared" si="459"/>
        <v>0</v>
      </c>
      <c r="BA908" s="3">
        <f t="shared" si="460"/>
        <v>0</v>
      </c>
      <c r="BB908" s="3">
        <f t="shared" si="461"/>
        <v>0</v>
      </c>
    </row>
    <row r="909" spans="2:54" x14ac:dyDescent="0.35">
      <c r="B909" s="14">
        <v>882</v>
      </c>
      <c r="C909" s="13"/>
      <c r="D909" s="13"/>
      <c r="E909" s="130"/>
      <c r="F909" s="130"/>
      <c r="G909" s="129" t="str">
        <f t="shared" si="429"/>
        <v/>
      </c>
      <c r="H909" s="128"/>
      <c r="I909" s="189"/>
      <c r="J909" s="128"/>
      <c r="K909" s="127"/>
      <c r="L909" s="127"/>
      <c r="M909" s="126"/>
      <c r="N909" s="7"/>
      <c r="O909" s="6"/>
      <c r="P909" s="6"/>
      <c r="Q909" s="125" t="str">
        <f t="shared" si="430"/>
        <v/>
      </c>
      <c r="R909" s="124" t="str">
        <f t="shared" si="431"/>
        <v/>
      </c>
      <c r="S909" s="123">
        <f t="shared" si="432"/>
        <v>0</v>
      </c>
      <c r="T909" s="122">
        <f t="shared" si="433"/>
        <v>0</v>
      </c>
      <c r="U909" s="123">
        <f t="shared" si="434"/>
        <v>0</v>
      </c>
      <c r="V909" s="122">
        <f t="shared" si="435"/>
        <v>0</v>
      </c>
      <c r="W909" s="123">
        <f t="shared" si="436"/>
        <v>0</v>
      </c>
      <c r="X909" s="122">
        <f t="shared" si="437"/>
        <v>0</v>
      </c>
      <c r="Y909" s="123">
        <f t="shared" si="438"/>
        <v>0</v>
      </c>
      <c r="Z909" s="122">
        <f t="shared" si="439"/>
        <v>0</v>
      </c>
      <c r="AA909" s="123">
        <f t="shared" si="440"/>
        <v>0</v>
      </c>
      <c r="AB909" s="122">
        <f t="shared" si="441"/>
        <v>0</v>
      </c>
      <c r="AD909" s="3" t="str">
        <f t="shared" si="442"/>
        <v>False</v>
      </c>
      <c r="AE909" s="3" t="str">
        <f t="shared" si="443"/>
        <v>true</v>
      </c>
      <c r="AF909" s="3" t="e">
        <f>VLOOKUP(C909,#REF!,2,FALSE)</f>
        <v>#REF!</v>
      </c>
      <c r="AG909" s="3" t="e">
        <f t="shared" si="444"/>
        <v>#REF!</v>
      </c>
      <c r="AH909" s="3">
        <f t="shared" si="445"/>
        <v>0</v>
      </c>
      <c r="AI909" s="3">
        <f t="shared" si="446"/>
        <v>0</v>
      </c>
      <c r="AJ909" s="3">
        <f t="shared" si="447"/>
        <v>0</v>
      </c>
      <c r="AL909" s="3">
        <f t="shared" si="448"/>
        <v>0</v>
      </c>
      <c r="AM909" s="3">
        <f t="shared" si="449"/>
        <v>0</v>
      </c>
      <c r="AN909" s="3">
        <f t="shared" si="450"/>
        <v>0</v>
      </c>
      <c r="AO909" s="3">
        <f t="shared" si="451"/>
        <v>0</v>
      </c>
      <c r="AP909" s="3">
        <f t="shared" si="452"/>
        <v>0</v>
      </c>
      <c r="AQ909" s="3">
        <f t="shared" si="453"/>
        <v>0</v>
      </c>
      <c r="AS909" s="3" t="e">
        <f t="shared" si="454"/>
        <v>#REF!</v>
      </c>
      <c r="AU909" s="3" t="e">
        <f t="shared" si="455"/>
        <v>#NAME?</v>
      </c>
      <c r="AW909" s="3">
        <f t="shared" si="456"/>
        <v>0</v>
      </c>
      <c r="AX909" s="3">
        <f t="shared" si="457"/>
        <v>0</v>
      </c>
      <c r="AY909" s="3">
        <f t="shared" si="458"/>
        <v>0</v>
      </c>
      <c r="AZ909" s="3">
        <f t="shared" si="459"/>
        <v>0</v>
      </c>
      <c r="BA909" s="3">
        <f t="shared" si="460"/>
        <v>0</v>
      </c>
      <c r="BB909" s="3">
        <f t="shared" si="461"/>
        <v>0</v>
      </c>
    </row>
    <row r="910" spans="2:54" x14ac:dyDescent="0.35">
      <c r="B910" s="14">
        <v>883</v>
      </c>
      <c r="C910" s="13"/>
      <c r="D910" s="13"/>
      <c r="E910" s="130"/>
      <c r="F910" s="130"/>
      <c r="G910" s="129" t="str">
        <f t="shared" si="429"/>
        <v/>
      </c>
      <c r="H910" s="128"/>
      <c r="I910" s="189"/>
      <c r="J910" s="128"/>
      <c r="K910" s="127"/>
      <c r="L910" s="127"/>
      <c r="M910" s="126"/>
      <c r="N910" s="7"/>
      <c r="O910" s="6"/>
      <c r="P910" s="6"/>
      <c r="Q910" s="125" t="str">
        <f t="shared" si="430"/>
        <v/>
      </c>
      <c r="R910" s="124" t="str">
        <f t="shared" si="431"/>
        <v/>
      </c>
      <c r="S910" s="123">
        <f t="shared" si="432"/>
        <v>0</v>
      </c>
      <c r="T910" s="122">
        <f t="shared" si="433"/>
        <v>0</v>
      </c>
      <c r="U910" s="123">
        <f t="shared" si="434"/>
        <v>0</v>
      </c>
      <c r="V910" s="122">
        <f t="shared" si="435"/>
        <v>0</v>
      </c>
      <c r="W910" s="123">
        <f t="shared" si="436"/>
        <v>0</v>
      </c>
      <c r="X910" s="122">
        <f t="shared" si="437"/>
        <v>0</v>
      </c>
      <c r="Y910" s="123">
        <f t="shared" si="438"/>
        <v>0</v>
      </c>
      <c r="Z910" s="122">
        <f t="shared" si="439"/>
        <v>0</v>
      </c>
      <c r="AA910" s="123">
        <f t="shared" si="440"/>
        <v>0</v>
      </c>
      <c r="AB910" s="122">
        <f t="shared" si="441"/>
        <v>0</v>
      </c>
      <c r="AD910" s="3" t="str">
        <f t="shared" si="442"/>
        <v>False</v>
      </c>
      <c r="AE910" s="3" t="str">
        <f t="shared" si="443"/>
        <v>true</v>
      </c>
      <c r="AF910" s="3" t="e">
        <f>VLOOKUP(C910,#REF!,2,FALSE)</f>
        <v>#REF!</v>
      </c>
      <c r="AG910" s="3" t="e">
        <f t="shared" si="444"/>
        <v>#REF!</v>
      </c>
      <c r="AH910" s="3">
        <f t="shared" si="445"/>
        <v>0</v>
      </c>
      <c r="AI910" s="3">
        <f t="shared" si="446"/>
        <v>0</v>
      </c>
      <c r="AJ910" s="3">
        <f t="shared" si="447"/>
        <v>0</v>
      </c>
      <c r="AL910" s="3">
        <f t="shared" si="448"/>
        <v>0</v>
      </c>
      <c r="AM910" s="3">
        <f t="shared" si="449"/>
        <v>0</v>
      </c>
      <c r="AN910" s="3">
        <f t="shared" si="450"/>
        <v>0</v>
      </c>
      <c r="AO910" s="3">
        <f t="shared" si="451"/>
        <v>0</v>
      </c>
      <c r="AP910" s="3">
        <f t="shared" si="452"/>
        <v>0</v>
      </c>
      <c r="AQ910" s="3">
        <f t="shared" si="453"/>
        <v>0</v>
      </c>
      <c r="AS910" s="3" t="e">
        <f t="shared" si="454"/>
        <v>#REF!</v>
      </c>
      <c r="AU910" s="3" t="e">
        <f t="shared" si="455"/>
        <v>#NAME?</v>
      </c>
      <c r="AW910" s="3">
        <f t="shared" si="456"/>
        <v>0</v>
      </c>
      <c r="AX910" s="3">
        <f t="shared" si="457"/>
        <v>0</v>
      </c>
      <c r="AY910" s="3">
        <f t="shared" si="458"/>
        <v>0</v>
      </c>
      <c r="AZ910" s="3">
        <f t="shared" si="459"/>
        <v>0</v>
      </c>
      <c r="BA910" s="3">
        <f t="shared" si="460"/>
        <v>0</v>
      </c>
      <c r="BB910" s="3">
        <f t="shared" si="461"/>
        <v>0</v>
      </c>
    </row>
    <row r="911" spans="2:54" x14ac:dyDescent="0.35">
      <c r="B911" s="14">
        <v>884</v>
      </c>
      <c r="C911" s="13"/>
      <c r="D911" s="13"/>
      <c r="E911" s="130"/>
      <c r="F911" s="130"/>
      <c r="G911" s="129" t="str">
        <f t="shared" si="429"/>
        <v/>
      </c>
      <c r="H911" s="128"/>
      <c r="I911" s="189"/>
      <c r="J911" s="128"/>
      <c r="K911" s="127"/>
      <c r="L911" s="127"/>
      <c r="M911" s="126"/>
      <c r="N911" s="7"/>
      <c r="O911" s="6"/>
      <c r="P911" s="6"/>
      <c r="Q911" s="125" t="str">
        <f t="shared" si="430"/>
        <v/>
      </c>
      <c r="R911" s="124" t="str">
        <f t="shared" si="431"/>
        <v/>
      </c>
      <c r="S911" s="123">
        <f t="shared" si="432"/>
        <v>0</v>
      </c>
      <c r="T911" s="122">
        <f t="shared" si="433"/>
        <v>0</v>
      </c>
      <c r="U911" s="123">
        <f t="shared" si="434"/>
        <v>0</v>
      </c>
      <c r="V911" s="122">
        <f t="shared" si="435"/>
        <v>0</v>
      </c>
      <c r="W911" s="123">
        <f t="shared" si="436"/>
        <v>0</v>
      </c>
      <c r="X911" s="122">
        <f t="shared" si="437"/>
        <v>0</v>
      </c>
      <c r="Y911" s="123">
        <f t="shared" si="438"/>
        <v>0</v>
      </c>
      <c r="Z911" s="122">
        <f t="shared" si="439"/>
        <v>0</v>
      </c>
      <c r="AA911" s="123">
        <f t="shared" si="440"/>
        <v>0</v>
      </c>
      <c r="AB911" s="122">
        <f t="shared" si="441"/>
        <v>0</v>
      </c>
      <c r="AD911" s="3" t="str">
        <f t="shared" si="442"/>
        <v>False</v>
      </c>
      <c r="AE911" s="3" t="str">
        <f t="shared" si="443"/>
        <v>true</v>
      </c>
      <c r="AF911" s="3" t="e">
        <f>VLOOKUP(C911,#REF!,2,FALSE)</f>
        <v>#REF!</v>
      </c>
      <c r="AG911" s="3" t="e">
        <f t="shared" si="444"/>
        <v>#REF!</v>
      </c>
      <c r="AH911" s="3">
        <f t="shared" si="445"/>
        <v>0</v>
      </c>
      <c r="AI911" s="3">
        <f t="shared" si="446"/>
        <v>0</v>
      </c>
      <c r="AJ911" s="3">
        <f t="shared" si="447"/>
        <v>0</v>
      </c>
      <c r="AL911" s="3">
        <f t="shared" si="448"/>
        <v>0</v>
      </c>
      <c r="AM911" s="3">
        <f t="shared" si="449"/>
        <v>0</v>
      </c>
      <c r="AN911" s="3">
        <f t="shared" si="450"/>
        <v>0</v>
      </c>
      <c r="AO911" s="3">
        <f t="shared" si="451"/>
        <v>0</v>
      </c>
      <c r="AP911" s="3">
        <f t="shared" si="452"/>
        <v>0</v>
      </c>
      <c r="AQ911" s="3">
        <f t="shared" si="453"/>
        <v>0</v>
      </c>
      <c r="AS911" s="3" t="e">
        <f t="shared" si="454"/>
        <v>#REF!</v>
      </c>
      <c r="AU911" s="3" t="e">
        <f t="shared" si="455"/>
        <v>#NAME?</v>
      </c>
      <c r="AW911" s="3">
        <f t="shared" si="456"/>
        <v>0</v>
      </c>
      <c r="AX911" s="3">
        <f t="shared" si="457"/>
        <v>0</v>
      </c>
      <c r="AY911" s="3">
        <f t="shared" si="458"/>
        <v>0</v>
      </c>
      <c r="AZ911" s="3">
        <f t="shared" si="459"/>
        <v>0</v>
      </c>
      <c r="BA911" s="3">
        <f t="shared" si="460"/>
        <v>0</v>
      </c>
      <c r="BB911" s="3">
        <f t="shared" si="461"/>
        <v>0</v>
      </c>
    </row>
    <row r="912" spans="2:54" x14ac:dyDescent="0.35">
      <c r="B912" s="14">
        <v>885</v>
      </c>
      <c r="C912" s="13"/>
      <c r="D912" s="13"/>
      <c r="E912" s="130"/>
      <c r="F912" s="130"/>
      <c r="G912" s="129" t="str">
        <f t="shared" si="429"/>
        <v/>
      </c>
      <c r="H912" s="128"/>
      <c r="I912" s="189"/>
      <c r="J912" s="128"/>
      <c r="K912" s="127"/>
      <c r="L912" s="127"/>
      <c r="M912" s="126"/>
      <c r="N912" s="7"/>
      <c r="O912" s="6"/>
      <c r="P912" s="6"/>
      <c r="Q912" s="125" t="str">
        <f t="shared" si="430"/>
        <v/>
      </c>
      <c r="R912" s="124" t="str">
        <f t="shared" si="431"/>
        <v/>
      </c>
      <c r="S912" s="123">
        <f t="shared" si="432"/>
        <v>0</v>
      </c>
      <c r="T912" s="122">
        <f t="shared" si="433"/>
        <v>0</v>
      </c>
      <c r="U912" s="123">
        <f t="shared" si="434"/>
        <v>0</v>
      </c>
      <c r="V912" s="122">
        <f t="shared" si="435"/>
        <v>0</v>
      </c>
      <c r="W912" s="123">
        <f t="shared" si="436"/>
        <v>0</v>
      </c>
      <c r="X912" s="122">
        <f t="shared" si="437"/>
        <v>0</v>
      </c>
      <c r="Y912" s="123">
        <f t="shared" si="438"/>
        <v>0</v>
      </c>
      <c r="Z912" s="122">
        <f t="shared" si="439"/>
        <v>0</v>
      </c>
      <c r="AA912" s="123">
        <f t="shared" si="440"/>
        <v>0</v>
      </c>
      <c r="AB912" s="122">
        <f t="shared" si="441"/>
        <v>0</v>
      </c>
      <c r="AD912" s="3" t="str">
        <f t="shared" si="442"/>
        <v>False</v>
      </c>
      <c r="AE912" s="3" t="str">
        <f t="shared" si="443"/>
        <v>true</v>
      </c>
      <c r="AF912" s="3" t="e">
        <f>VLOOKUP(C912,#REF!,2,FALSE)</f>
        <v>#REF!</v>
      </c>
      <c r="AG912" s="3" t="e">
        <f t="shared" si="444"/>
        <v>#REF!</v>
      </c>
      <c r="AH912" s="3">
        <f t="shared" si="445"/>
        <v>0</v>
      </c>
      <c r="AI912" s="3">
        <f t="shared" si="446"/>
        <v>0</v>
      </c>
      <c r="AJ912" s="3">
        <f t="shared" si="447"/>
        <v>0</v>
      </c>
      <c r="AL912" s="3">
        <f t="shared" si="448"/>
        <v>0</v>
      </c>
      <c r="AM912" s="3">
        <f t="shared" si="449"/>
        <v>0</v>
      </c>
      <c r="AN912" s="3">
        <f t="shared" si="450"/>
        <v>0</v>
      </c>
      <c r="AO912" s="3">
        <f t="shared" si="451"/>
        <v>0</v>
      </c>
      <c r="AP912" s="3">
        <f t="shared" si="452"/>
        <v>0</v>
      </c>
      <c r="AQ912" s="3">
        <f t="shared" si="453"/>
        <v>0</v>
      </c>
      <c r="AS912" s="3" t="e">
        <f t="shared" si="454"/>
        <v>#REF!</v>
      </c>
      <c r="AU912" s="3" t="e">
        <f t="shared" si="455"/>
        <v>#NAME?</v>
      </c>
      <c r="AW912" s="3">
        <f t="shared" si="456"/>
        <v>0</v>
      </c>
      <c r="AX912" s="3">
        <f t="shared" si="457"/>
        <v>0</v>
      </c>
      <c r="AY912" s="3">
        <f t="shared" si="458"/>
        <v>0</v>
      </c>
      <c r="AZ912" s="3">
        <f t="shared" si="459"/>
        <v>0</v>
      </c>
      <c r="BA912" s="3">
        <f t="shared" si="460"/>
        <v>0</v>
      </c>
      <c r="BB912" s="3">
        <f t="shared" si="461"/>
        <v>0</v>
      </c>
    </row>
    <row r="913" spans="2:54" x14ac:dyDescent="0.35">
      <c r="B913" s="14">
        <v>886</v>
      </c>
      <c r="C913" s="13"/>
      <c r="D913" s="13"/>
      <c r="E913" s="130"/>
      <c r="F913" s="130"/>
      <c r="G913" s="129" t="str">
        <f t="shared" si="429"/>
        <v/>
      </c>
      <c r="H913" s="128"/>
      <c r="I913" s="189"/>
      <c r="J913" s="128"/>
      <c r="K913" s="127"/>
      <c r="L913" s="127"/>
      <c r="M913" s="126"/>
      <c r="N913" s="7"/>
      <c r="O913" s="6"/>
      <c r="P913" s="6"/>
      <c r="Q913" s="125" t="str">
        <f t="shared" si="430"/>
        <v/>
      </c>
      <c r="R913" s="124" t="str">
        <f t="shared" si="431"/>
        <v/>
      </c>
      <c r="S913" s="123">
        <f t="shared" si="432"/>
        <v>0</v>
      </c>
      <c r="T913" s="122">
        <f t="shared" si="433"/>
        <v>0</v>
      </c>
      <c r="U913" s="123">
        <f t="shared" si="434"/>
        <v>0</v>
      </c>
      <c r="V913" s="122">
        <f t="shared" si="435"/>
        <v>0</v>
      </c>
      <c r="W913" s="123">
        <f t="shared" si="436"/>
        <v>0</v>
      </c>
      <c r="X913" s="122">
        <f t="shared" si="437"/>
        <v>0</v>
      </c>
      <c r="Y913" s="123">
        <f t="shared" si="438"/>
        <v>0</v>
      </c>
      <c r="Z913" s="122">
        <f t="shared" si="439"/>
        <v>0</v>
      </c>
      <c r="AA913" s="123">
        <f t="shared" si="440"/>
        <v>0</v>
      </c>
      <c r="AB913" s="122">
        <f t="shared" si="441"/>
        <v>0</v>
      </c>
      <c r="AD913" s="3" t="str">
        <f t="shared" si="442"/>
        <v>False</v>
      </c>
      <c r="AE913" s="3" t="str">
        <f t="shared" si="443"/>
        <v>true</v>
      </c>
      <c r="AF913" s="3" t="e">
        <f>VLOOKUP(C913,#REF!,2,FALSE)</f>
        <v>#REF!</v>
      </c>
      <c r="AG913" s="3" t="e">
        <f t="shared" si="444"/>
        <v>#REF!</v>
      </c>
      <c r="AH913" s="3">
        <f t="shared" si="445"/>
        <v>0</v>
      </c>
      <c r="AI913" s="3">
        <f t="shared" si="446"/>
        <v>0</v>
      </c>
      <c r="AJ913" s="3">
        <f t="shared" si="447"/>
        <v>0</v>
      </c>
      <c r="AL913" s="3">
        <f t="shared" si="448"/>
        <v>0</v>
      </c>
      <c r="AM913" s="3">
        <f t="shared" si="449"/>
        <v>0</v>
      </c>
      <c r="AN913" s="3">
        <f t="shared" si="450"/>
        <v>0</v>
      </c>
      <c r="AO913" s="3">
        <f t="shared" si="451"/>
        <v>0</v>
      </c>
      <c r="AP913" s="3">
        <f t="shared" si="452"/>
        <v>0</v>
      </c>
      <c r="AQ913" s="3">
        <f t="shared" si="453"/>
        <v>0</v>
      </c>
      <c r="AS913" s="3" t="e">
        <f t="shared" si="454"/>
        <v>#REF!</v>
      </c>
      <c r="AU913" s="3" t="e">
        <f t="shared" si="455"/>
        <v>#NAME?</v>
      </c>
      <c r="AW913" s="3">
        <f t="shared" si="456"/>
        <v>0</v>
      </c>
      <c r="AX913" s="3">
        <f t="shared" si="457"/>
        <v>0</v>
      </c>
      <c r="AY913" s="3">
        <f t="shared" si="458"/>
        <v>0</v>
      </c>
      <c r="AZ913" s="3">
        <f t="shared" si="459"/>
        <v>0</v>
      </c>
      <c r="BA913" s="3">
        <f t="shared" si="460"/>
        <v>0</v>
      </c>
      <c r="BB913" s="3">
        <f t="shared" si="461"/>
        <v>0</v>
      </c>
    </row>
    <row r="914" spans="2:54" x14ac:dyDescent="0.35">
      <c r="B914" s="14">
        <v>887</v>
      </c>
      <c r="C914" s="13"/>
      <c r="D914" s="13"/>
      <c r="E914" s="130"/>
      <c r="F914" s="130"/>
      <c r="G914" s="129" t="str">
        <f t="shared" si="429"/>
        <v/>
      </c>
      <c r="H914" s="128"/>
      <c r="I914" s="189"/>
      <c r="J914" s="128"/>
      <c r="K914" s="127"/>
      <c r="L914" s="127"/>
      <c r="M914" s="126"/>
      <c r="N914" s="7"/>
      <c r="O914" s="6"/>
      <c r="P914" s="6"/>
      <c r="Q914" s="125" t="str">
        <f t="shared" si="430"/>
        <v/>
      </c>
      <c r="R914" s="124" t="str">
        <f t="shared" si="431"/>
        <v/>
      </c>
      <c r="S914" s="123">
        <f t="shared" si="432"/>
        <v>0</v>
      </c>
      <c r="T914" s="122">
        <f t="shared" si="433"/>
        <v>0</v>
      </c>
      <c r="U914" s="123">
        <f t="shared" si="434"/>
        <v>0</v>
      </c>
      <c r="V914" s="122">
        <f t="shared" si="435"/>
        <v>0</v>
      </c>
      <c r="W914" s="123">
        <f t="shared" si="436"/>
        <v>0</v>
      </c>
      <c r="X914" s="122">
        <f t="shared" si="437"/>
        <v>0</v>
      </c>
      <c r="Y914" s="123">
        <f t="shared" si="438"/>
        <v>0</v>
      </c>
      <c r="Z914" s="122">
        <f t="shared" si="439"/>
        <v>0</v>
      </c>
      <c r="AA914" s="123">
        <f t="shared" si="440"/>
        <v>0</v>
      </c>
      <c r="AB914" s="122">
        <f t="shared" si="441"/>
        <v>0</v>
      </c>
      <c r="AD914" s="3" t="str">
        <f t="shared" si="442"/>
        <v>False</v>
      </c>
      <c r="AE914" s="3" t="str">
        <f t="shared" si="443"/>
        <v>true</v>
      </c>
      <c r="AF914" s="3" t="e">
        <f>VLOOKUP(C914,#REF!,2,FALSE)</f>
        <v>#REF!</v>
      </c>
      <c r="AG914" s="3" t="e">
        <f t="shared" si="444"/>
        <v>#REF!</v>
      </c>
      <c r="AH914" s="3">
        <f t="shared" si="445"/>
        <v>0</v>
      </c>
      <c r="AI914" s="3">
        <f t="shared" si="446"/>
        <v>0</v>
      </c>
      <c r="AJ914" s="3">
        <f t="shared" si="447"/>
        <v>0</v>
      </c>
      <c r="AL914" s="3">
        <f t="shared" si="448"/>
        <v>0</v>
      </c>
      <c r="AM914" s="3">
        <f t="shared" si="449"/>
        <v>0</v>
      </c>
      <c r="AN914" s="3">
        <f t="shared" si="450"/>
        <v>0</v>
      </c>
      <c r="AO914" s="3">
        <f t="shared" si="451"/>
        <v>0</v>
      </c>
      <c r="AP914" s="3">
        <f t="shared" si="452"/>
        <v>0</v>
      </c>
      <c r="AQ914" s="3">
        <f t="shared" si="453"/>
        <v>0</v>
      </c>
      <c r="AS914" s="3" t="e">
        <f t="shared" si="454"/>
        <v>#REF!</v>
      </c>
      <c r="AU914" s="3" t="e">
        <f t="shared" si="455"/>
        <v>#NAME?</v>
      </c>
      <c r="AW914" s="3">
        <f t="shared" si="456"/>
        <v>0</v>
      </c>
      <c r="AX914" s="3">
        <f t="shared" si="457"/>
        <v>0</v>
      </c>
      <c r="AY914" s="3">
        <f t="shared" si="458"/>
        <v>0</v>
      </c>
      <c r="AZ914" s="3">
        <f t="shared" si="459"/>
        <v>0</v>
      </c>
      <c r="BA914" s="3">
        <f t="shared" si="460"/>
        <v>0</v>
      </c>
      <c r="BB914" s="3">
        <f t="shared" si="461"/>
        <v>0</v>
      </c>
    </row>
    <row r="915" spans="2:54" x14ac:dyDescent="0.35">
      <c r="B915" s="14">
        <v>888</v>
      </c>
      <c r="C915" s="13"/>
      <c r="D915" s="13"/>
      <c r="E915" s="130"/>
      <c r="F915" s="130"/>
      <c r="G915" s="129" t="str">
        <f t="shared" si="429"/>
        <v/>
      </c>
      <c r="H915" s="128"/>
      <c r="I915" s="189"/>
      <c r="J915" s="128"/>
      <c r="K915" s="127"/>
      <c r="L915" s="127"/>
      <c r="M915" s="126"/>
      <c r="N915" s="7"/>
      <c r="O915" s="6"/>
      <c r="P915" s="6"/>
      <c r="Q915" s="125" t="str">
        <f t="shared" si="430"/>
        <v/>
      </c>
      <c r="R915" s="124" t="str">
        <f t="shared" si="431"/>
        <v/>
      </c>
      <c r="S915" s="123">
        <f t="shared" si="432"/>
        <v>0</v>
      </c>
      <c r="T915" s="122">
        <f t="shared" si="433"/>
        <v>0</v>
      </c>
      <c r="U915" s="123">
        <f t="shared" si="434"/>
        <v>0</v>
      </c>
      <c r="V915" s="122">
        <f t="shared" si="435"/>
        <v>0</v>
      </c>
      <c r="W915" s="123">
        <f t="shared" si="436"/>
        <v>0</v>
      </c>
      <c r="X915" s="122">
        <f t="shared" si="437"/>
        <v>0</v>
      </c>
      <c r="Y915" s="123">
        <f t="shared" si="438"/>
        <v>0</v>
      </c>
      <c r="Z915" s="122">
        <f t="shared" si="439"/>
        <v>0</v>
      </c>
      <c r="AA915" s="123">
        <f t="shared" si="440"/>
        <v>0</v>
      </c>
      <c r="AB915" s="122">
        <f t="shared" si="441"/>
        <v>0</v>
      </c>
      <c r="AD915" s="3" t="str">
        <f t="shared" si="442"/>
        <v>False</v>
      </c>
      <c r="AE915" s="3" t="str">
        <f t="shared" si="443"/>
        <v>true</v>
      </c>
      <c r="AF915" s="3" t="e">
        <f>VLOOKUP(C915,#REF!,2,FALSE)</f>
        <v>#REF!</v>
      </c>
      <c r="AG915" s="3" t="e">
        <f t="shared" si="444"/>
        <v>#REF!</v>
      </c>
      <c r="AH915" s="3">
        <f t="shared" si="445"/>
        <v>0</v>
      </c>
      <c r="AI915" s="3">
        <f t="shared" si="446"/>
        <v>0</v>
      </c>
      <c r="AJ915" s="3">
        <f t="shared" si="447"/>
        <v>0</v>
      </c>
      <c r="AL915" s="3">
        <f t="shared" si="448"/>
        <v>0</v>
      </c>
      <c r="AM915" s="3">
        <f t="shared" si="449"/>
        <v>0</v>
      </c>
      <c r="AN915" s="3">
        <f t="shared" si="450"/>
        <v>0</v>
      </c>
      <c r="AO915" s="3">
        <f t="shared" si="451"/>
        <v>0</v>
      </c>
      <c r="AP915" s="3">
        <f t="shared" si="452"/>
        <v>0</v>
      </c>
      <c r="AQ915" s="3">
        <f t="shared" si="453"/>
        <v>0</v>
      </c>
      <c r="AS915" s="3" t="e">
        <f t="shared" si="454"/>
        <v>#REF!</v>
      </c>
      <c r="AU915" s="3" t="e">
        <f t="shared" si="455"/>
        <v>#NAME?</v>
      </c>
      <c r="AW915" s="3">
        <f t="shared" si="456"/>
        <v>0</v>
      </c>
      <c r="AX915" s="3">
        <f t="shared" si="457"/>
        <v>0</v>
      </c>
      <c r="AY915" s="3">
        <f t="shared" si="458"/>
        <v>0</v>
      </c>
      <c r="AZ915" s="3">
        <f t="shared" si="459"/>
        <v>0</v>
      </c>
      <c r="BA915" s="3">
        <f t="shared" si="460"/>
        <v>0</v>
      </c>
      <c r="BB915" s="3">
        <f t="shared" si="461"/>
        <v>0</v>
      </c>
    </row>
    <row r="916" spans="2:54" x14ac:dyDescent="0.35">
      <c r="B916" s="14">
        <v>889</v>
      </c>
      <c r="C916" s="13"/>
      <c r="D916" s="13"/>
      <c r="E916" s="130"/>
      <c r="F916" s="130"/>
      <c r="G916" s="129" t="str">
        <f t="shared" si="429"/>
        <v/>
      </c>
      <c r="H916" s="128"/>
      <c r="I916" s="189"/>
      <c r="J916" s="128"/>
      <c r="K916" s="127"/>
      <c r="L916" s="127"/>
      <c r="M916" s="126"/>
      <c r="N916" s="7"/>
      <c r="O916" s="6"/>
      <c r="P916" s="6"/>
      <c r="Q916" s="125" t="str">
        <f t="shared" si="430"/>
        <v/>
      </c>
      <c r="R916" s="124" t="str">
        <f t="shared" si="431"/>
        <v/>
      </c>
      <c r="S916" s="123">
        <f t="shared" si="432"/>
        <v>0</v>
      </c>
      <c r="T916" s="122">
        <f t="shared" si="433"/>
        <v>0</v>
      </c>
      <c r="U916" s="123">
        <f t="shared" si="434"/>
        <v>0</v>
      </c>
      <c r="V916" s="122">
        <f t="shared" si="435"/>
        <v>0</v>
      </c>
      <c r="W916" s="123">
        <f t="shared" si="436"/>
        <v>0</v>
      </c>
      <c r="X916" s="122">
        <f t="shared" si="437"/>
        <v>0</v>
      </c>
      <c r="Y916" s="123">
        <f t="shared" si="438"/>
        <v>0</v>
      </c>
      <c r="Z916" s="122">
        <f t="shared" si="439"/>
        <v>0</v>
      </c>
      <c r="AA916" s="123">
        <f t="shared" si="440"/>
        <v>0</v>
      </c>
      <c r="AB916" s="122">
        <f t="shared" si="441"/>
        <v>0</v>
      </c>
      <c r="AD916" s="3" t="str">
        <f t="shared" si="442"/>
        <v>False</v>
      </c>
      <c r="AE916" s="3" t="str">
        <f t="shared" si="443"/>
        <v>true</v>
      </c>
      <c r="AF916" s="3" t="e">
        <f>VLOOKUP(C916,#REF!,2,FALSE)</f>
        <v>#REF!</v>
      </c>
      <c r="AG916" s="3" t="e">
        <f t="shared" si="444"/>
        <v>#REF!</v>
      </c>
      <c r="AH916" s="3">
        <f t="shared" si="445"/>
        <v>0</v>
      </c>
      <c r="AI916" s="3">
        <f t="shared" si="446"/>
        <v>0</v>
      </c>
      <c r="AJ916" s="3">
        <f t="shared" si="447"/>
        <v>0</v>
      </c>
      <c r="AL916" s="3">
        <f t="shared" si="448"/>
        <v>0</v>
      </c>
      <c r="AM916" s="3">
        <f t="shared" si="449"/>
        <v>0</v>
      </c>
      <c r="AN916" s="3">
        <f t="shared" si="450"/>
        <v>0</v>
      </c>
      <c r="AO916" s="3">
        <f t="shared" si="451"/>
        <v>0</v>
      </c>
      <c r="AP916" s="3">
        <f t="shared" si="452"/>
        <v>0</v>
      </c>
      <c r="AQ916" s="3">
        <f t="shared" si="453"/>
        <v>0</v>
      </c>
      <c r="AS916" s="3" t="e">
        <f t="shared" si="454"/>
        <v>#REF!</v>
      </c>
      <c r="AU916" s="3" t="e">
        <f t="shared" si="455"/>
        <v>#NAME?</v>
      </c>
      <c r="AW916" s="3">
        <f t="shared" si="456"/>
        <v>0</v>
      </c>
      <c r="AX916" s="3">
        <f t="shared" si="457"/>
        <v>0</v>
      </c>
      <c r="AY916" s="3">
        <f t="shared" si="458"/>
        <v>0</v>
      </c>
      <c r="AZ916" s="3">
        <f t="shared" si="459"/>
        <v>0</v>
      </c>
      <c r="BA916" s="3">
        <f t="shared" si="460"/>
        <v>0</v>
      </c>
      <c r="BB916" s="3">
        <f t="shared" si="461"/>
        <v>0</v>
      </c>
    </row>
    <row r="917" spans="2:54" x14ac:dyDescent="0.35">
      <c r="B917" s="14">
        <v>890</v>
      </c>
      <c r="C917" s="13"/>
      <c r="D917" s="13"/>
      <c r="E917" s="130"/>
      <c r="F917" s="130"/>
      <c r="G917" s="129" t="str">
        <f t="shared" si="429"/>
        <v/>
      </c>
      <c r="H917" s="128"/>
      <c r="I917" s="189"/>
      <c r="J917" s="128"/>
      <c r="K917" s="127"/>
      <c r="L917" s="127"/>
      <c r="M917" s="126"/>
      <c r="N917" s="7"/>
      <c r="O917" s="6"/>
      <c r="P917" s="6"/>
      <c r="Q917" s="125" t="str">
        <f t="shared" si="430"/>
        <v/>
      </c>
      <c r="R917" s="124" t="str">
        <f t="shared" si="431"/>
        <v/>
      </c>
      <c r="S917" s="123">
        <f t="shared" si="432"/>
        <v>0</v>
      </c>
      <c r="T917" s="122">
        <f t="shared" si="433"/>
        <v>0</v>
      </c>
      <c r="U917" s="123">
        <f t="shared" si="434"/>
        <v>0</v>
      </c>
      <c r="V917" s="122">
        <f t="shared" si="435"/>
        <v>0</v>
      </c>
      <c r="W917" s="123">
        <f t="shared" si="436"/>
        <v>0</v>
      </c>
      <c r="X917" s="122">
        <f t="shared" si="437"/>
        <v>0</v>
      </c>
      <c r="Y917" s="123">
        <f t="shared" si="438"/>
        <v>0</v>
      </c>
      <c r="Z917" s="122">
        <f t="shared" si="439"/>
        <v>0</v>
      </c>
      <c r="AA917" s="123">
        <f t="shared" si="440"/>
        <v>0</v>
      </c>
      <c r="AB917" s="122">
        <f t="shared" si="441"/>
        <v>0</v>
      </c>
      <c r="AD917" s="3" t="str">
        <f t="shared" si="442"/>
        <v>False</v>
      </c>
      <c r="AE917" s="3" t="str">
        <f t="shared" si="443"/>
        <v>true</v>
      </c>
      <c r="AF917" s="3" t="e">
        <f>VLOOKUP(C917,#REF!,2,FALSE)</f>
        <v>#REF!</v>
      </c>
      <c r="AG917" s="3" t="e">
        <f t="shared" si="444"/>
        <v>#REF!</v>
      </c>
      <c r="AH917" s="3">
        <f t="shared" si="445"/>
        <v>0</v>
      </c>
      <c r="AI917" s="3">
        <f t="shared" si="446"/>
        <v>0</v>
      </c>
      <c r="AJ917" s="3">
        <f t="shared" si="447"/>
        <v>0</v>
      </c>
      <c r="AL917" s="3">
        <f t="shared" si="448"/>
        <v>0</v>
      </c>
      <c r="AM917" s="3">
        <f t="shared" si="449"/>
        <v>0</v>
      </c>
      <c r="AN917" s="3">
        <f t="shared" si="450"/>
        <v>0</v>
      </c>
      <c r="AO917" s="3">
        <f t="shared" si="451"/>
        <v>0</v>
      </c>
      <c r="AP917" s="3">
        <f t="shared" si="452"/>
        <v>0</v>
      </c>
      <c r="AQ917" s="3">
        <f t="shared" si="453"/>
        <v>0</v>
      </c>
      <c r="AS917" s="3" t="e">
        <f t="shared" si="454"/>
        <v>#REF!</v>
      </c>
      <c r="AU917" s="3" t="e">
        <f t="shared" si="455"/>
        <v>#NAME?</v>
      </c>
      <c r="AW917" s="3">
        <f t="shared" si="456"/>
        <v>0</v>
      </c>
      <c r="AX917" s="3">
        <f t="shared" si="457"/>
        <v>0</v>
      </c>
      <c r="AY917" s="3">
        <f t="shared" si="458"/>
        <v>0</v>
      </c>
      <c r="AZ917" s="3">
        <f t="shared" si="459"/>
        <v>0</v>
      </c>
      <c r="BA917" s="3">
        <f t="shared" si="460"/>
        <v>0</v>
      </c>
      <c r="BB917" s="3">
        <f t="shared" si="461"/>
        <v>0</v>
      </c>
    </row>
    <row r="918" spans="2:54" x14ac:dyDescent="0.35">
      <c r="B918" s="14">
        <v>891</v>
      </c>
      <c r="C918" s="13"/>
      <c r="D918" s="13"/>
      <c r="E918" s="130"/>
      <c r="F918" s="130"/>
      <c r="G918" s="129" t="str">
        <f t="shared" si="429"/>
        <v/>
      </c>
      <c r="H918" s="128"/>
      <c r="I918" s="189"/>
      <c r="J918" s="128"/>
      <c r="K918" s="127"/>
      <c r="L918" s="127"/>
      <c r="M918" s="126"/>
      <c r="N918" s="7"/>
      <c r="O918" s="6"/>
      <c r="P918" s="6"/>
      <c r="Q918" s="125" t="str">
        <f t="shared" si="430"/>
        <v/>
      </c>
      <c r="R918" s="124" t="str">
        <f t="shared" si="431"/>
        <v/>
      </c>
      <c r="S918" s="123">
        <f t="shared" si="432"/>
        <v>0</v>
      </c>
      <c r="T918" s="122">
        <f t="shared" si="433"/>
        <v>0</v>
      </c>
      <c r="U918" s="123">
        <f t="shared" si="434"/>
        <v>0</v>
      </c>
      <c r="V918" s="122">
        <f t="shared" si="435"/>
        <v>0</v>
      </c>
      <c r="W918" s="123">
        <f t="shared" si="436"/>
        <v>0</v>
      </c>
      <c r="X918" s="122">
        <f t="shared" si="437"/>
        <v>0</v>
      </c>
      <c r="Y918" s="123">
        <f t="shared" si="438"/>
        <v>0</v>
      </c>
      <c r="Z918" s="122">
        <f t="shared" si="439"/>
        <v>0</v>
      </c>
      <c r="AA918" s="123">
        <f t="shared" si="440"/>
        <v>0</v>
      </c>
      <c r="AB918" s="122">
        <f t="shared" si="441"/>
        <v>0</v>
      </c>
      <c r="AD918" s="3" t="str">
        <f t="shared" si="442"/>
        <v>False</v>
      </c>
      <c r="AE918" s="3" t="str">
        <f t="shared" si="443"/>
        <v>true</v>
      </c>
      <c r="AF918" s="3" t="e">
        <f>VLOOKUP(C918,#REF!,2,FALSE)</f>
        <v>#REF!</v>
      </c>
      <c r="AG918" s="3" t="e">
        <f t="shared" si="444"/>
        <v>#REF!</v>
      </c>
      <c r="AH918" s="3">
        <f t="shared" si="445"/>
        <v>0</v>
      </c>
      <c r="AI918" s="3">
        <f t="shared" si="446"/>
        <v>0</v>
      </c>
      <c r="AJ918" s="3">
        <f t="shared" si="447"/>
        <v>0</v>
      </c>
      <c r="AL918" s="3">
        <f t="shared" si="448"/>
        <v>0</v>
      </c>
      <c r="AM918" s="3">
        <f t="shared" si="449"/>
        <v>0</v>
      </c>
      <c r="AN918" s="3">
        <f t="shared" si="450"/>
        <v>0</v>
      </c>
      <c r="AO918" s="3">
        <f t="shared" si="451"/>
        <v>0</v>
      </c>
      <c r="AP918" s="3">
        <f t="shared" si="452"/>
        <v>0</v>
      </c>
      <c r="AQ918" s="3">
        <f t="shared" si="453"/>
        <v>0</v>
      </c>
      <c r="AS918" s="3" t="e">
        <f t="shared" si="454"/>
        <v>#REF!</v>
      </c>
      <c r="AU918" s="3" t="e">
        <f t="shared" si="455"/>
        <v>#NAME?</v>
      </c>
      <c r="AW918" s="3">
        <f t="shared" si="456"/>
        <v>0</v>
      </c>
      <c r="AX918" s="3">
        <f t="shared" si="457"/>
        <v>0</v>
      </c>
      <c r="AY918" s="3">
        <f t="shared" si="458"/>
        <v>0</v>
      </c>
      <c r="AZ918" s="3">
        <f t="shared" si="459"/>
        <v>0</v>
      </c>
      <c r="BA918" s="3">
        <f t="shared" si="460"/>
        <v>0</v>
      </c>
      <c r="BB918" s="3">
        <f t="shared" si="461"/>
        <v>0</v>
      </c>
    </row>
    <row r="919" spans="2:54" x14ac:dyDescent="0.35">
      <c r="B919" s="14">
        <v>892</v>
      </c>
      <c r="C919" s="13"/>
      <c r="D919" s="13"/>
      <c r="E919" s="130"/>
      <c r="F919" s="130"/>
      <c r="G919" s="129" t="str">
        <f t="shared" si="429"/>
        <v/>
      </c>
      <c r="H919" s="128"/>
      <c r="I919" s="189"/>
      <c r="J919" s="128"/>
      <c r="K919" s="127"/>
      <c r="L919" s="127"/>
      <c r="M919" s="126"/>
      <c r="N919" s="7"/>
      <c r="O919" s="6"/>
      <c r="P919" s="6"/>
      <c r="Q919" s="125" t="str">
        <f t="shared" si="430"/>
        <v/>
      </c>
      <c r="R919" s="124" t="str">
        <f t="shared" si="431"/>
        <v/>
      </c>
      <c r="S919" s="123">
        <f t="shared" si="432"/>
        <v>0</v>
      </c>
      <c r="T919" s="122">
        <f t="shared" si="433"/>
        <v>0</v>
      </c>
      <c r="U919" s="123">
        <f t="shared" si="434"/>
        <v>0</v>
      </c>
      <c r="V919" s="122">
        <f t="shared" si="435"/>
        <v>0</v>
      </c>
      <c r="W919" s="123">
        <f t="shared" si="436"/>
        <v>0</v>
      </c>
      <c r="X919" s="122">
        <f t="shared" si="437"/>
        <v>0</v>
      </c>
      <c r="Y919" s="123">
        <f t="shared" si="438"/>
        <v>0</v>
      </c>
      <c r="Z919" s="122">
        <f t="shared" si="439"/>
        <v>0</v>
      </c>
      <c r="AA919" s="123">
        <f t="shared" si="440"/>
        <v>0</v>
      </c>
      <c r="AB919" s="122">
        <f t="shared" si="441"/>
        <v>0</v>
      </c>
      <c r="AD919" s="3" t="str">
        <f t="shared" si="442"/>
        <v>False</v>
      </c>
      <c r="AE919" s="3" t="str">
        <f t="shared" si="443"/>
        <v>true</v>
      </c>
      <c r="AF919" s="3" t="e">
        <f>VLOOKUP(C919,#REF!,2,FALSE)</f>
        <v>#REF!</v>
      </c>
      <c r="AG919" s="3" t="e">
        <f t="shared" si="444"/>
        <v>#REF!</v>
      </c>
      <c r="AH919" s="3">
        <f t="shared" si="445"/>
        <v>0</v>
      </c>
      <c r="AI919" s="3">
        <f t="shared" si="446"/>
        <v>0</v>
      </c>
      <c r="AJ919" s="3">
        <f t="shared" si="447"/>
        <v>0</v>
      </c>
      <c r="AL919" s="3">
        <f t="shared" si="448"/>
        <v>0</v>
      </c>
      <c r="AM919" s="3">
        <f t="shared" si="449"/>
        <v>0</v>
      </c>
      <c r="AN919" s="3">
        <f t="shared" si="450"/>
        <v>0</v>
      </c>
      <c r="AO919" s="3">
        <f t="shared" si="451"/>
        <v>0</v>
      </c>
      <c r="AP919" s="3">
        <f t="shared" si="452"/>
        <v>0</v>
      </c>
      <c r="AQ919" s="3">
        <f t="shared" si="453"/>
        <v>0</v>
      </c>
      <c r="AS919" s="3" t="e">
        <f t="shared" si="454"/>
        <v>#REF!</v>
      </c>
      <c r="AU919" s="3" t="e">
        <f t="shared" si="455"/>
        <v>#NAME?</v>
      </c>
      <c r="AW919" s="3">
        <f t="shared" si="456"/>
        <v>0</v>
      </c>
      <c r="AX919" s="3">
        <f t="shared" si="457"/>
        <v>0</v>
      </c>
      <c r="AY919" s="3">
        <f t="shared" si="458"/>
        <v>0</v>
      </c>
      <c r="AZ919" s="3">
        <f t="shared" si="459"/>
        <v>0</v>
      </c>
      <c r="BA919" s="3">
        <f t="shared" si="460"/>
        <v>0</v>
      </c>
      <c r="BB919" s="3">
        <f t="shared" si="461"/>
        <v>0</v>
      </c>
    </row>
    <row r="920" spans="2:54" x14ac:dyDescent="0.35">
      <c r="B920" s="14">
        <v>893</v>
      </c>
      <c r="C920" s="13"/>
      <c r="D920" s="13"/>
      <c r="E920" s="130"/>
      <c r="F920" s="130"/>
      <c r="G920" s="129" t="str">
        <f t="shared" si="429"/>
        <v/>
      </c>
      <c r="H920" s="128"/>
      <c r="I920" s="189"/>
      <c r="J920" s="128"/>
      <c r="K920" s="127"/>
      <c r="L920" s="127"/>
      <c r="M920" s="126"/>
      <c r="N920" s="7"/>
      <c r="O920" s="6"/>
      <c r="P920" s="6"/>
      <c r="Q920" s="125" t="str">
        <f t="shared" si="430"/>
        <v/>
      </c>
      <c r="R920" s="124" t="str">
        <f t="shared" si="431"/>
        <v/>
      </c>
      <c r="S920" s="123">
        <f t="shared" si="432"/>
        <v>0</v>
      </c>
      <c r="T920" s="122">
        <f t="shared" si="433"/>
        <v>0</v>
      </c>
      <c r="U920" s="123">
        <f t="shared" si="434"/>
        <v>0</v>
      </c>
      <c r="V920" s="122">
        <f t="shared" si="435"/>
        <v>0</v>
      </c>
      <c r="W920" s="123">
        <f t="shared" si="436"/>
        <v>0</v>
      </c>
      <c r="X920" s="122">
        <f t="shared" si="437"/>
        <v>0</v>
      </c>
      <c r="Y920" s="123">
        <f t="shared" si="438"/>
        <v>0</v>
      </c>
      <c r="Z920" s="122">
        <f t="shared" si="439"/>
        <v>0</v>
      </c>
      <c r="AA920" s="123">
        <f t="shared" si="440"/>
        <v>0</v>
      </c>
      <c r="AB920" s="122">
        <f t="shared" si="441"/>
        <v>0</v>
      </c>
      <c r="AD920" s="3" t="str">
        <f t="shared" si="442"/>
        <v>False</v>
      </c>
      <c r="AE920" s="3" t="str">
        <f t="shared" si="443"/>
        <v>true</v>
      </c>
      <c r="AF920" s="3" t="e">
        <f>VLOOKUP(C920,#REF!,2,FALSE)</f>
        <v>#REF!</v>
      </c>
      <c r="AG920" s="3" t="e">
        <f t="shared" si="444"/>
        <v>#REF!</v>
      </c>
      <c r="AH920" s="3">
        <f t="shared" si="445"/>
        <v>0</v>
      </c>
      <c r="AI920" s="3">
        <f t="shared" si="446"/>
        <v>0</v>
      </c>
      <c r="AJ920" s="3">
        <f t="shared" si="447"/>
        <v>0</v>
      </c>
      <c r="AL920" s="3">
        <f t="shared" si="448"/>
        <v>0</v>
      </c>
      <c r="AM920" s="3">
        <f t="shared" si="449"/>
        <v>0</v>
      </c>
      <c r="AN920" s="3">
        <f t="shared" si="450"/>
        <v>0</v>
      </c>
      <c r="AO920" s="3">
        <f t="shared" si="451"/>
        <v>0</v>
      </c>
      <c r="AP920" s="3">
        <f t="shared" si="452"/>
        <v>0</v>
      </c>
      <c r="AQ920" s="3">
        <f t="shared" si="453"/>
        <v>0</v>
      </c>
      <c r="AS920" s="3" t="e">
        <f t="shared" si="454"/>
        <v>#REF!</v>
      </c>
      <c r="AU920" s="3" t="e">
        <f t="shared" si="455"/>
        <v>#NAME?</v>
      </c>
      <c r="AW920" s="3">
        <f t="shared" si="456"/>
        <v>0</v>
      </c>
      <c r="AX920" s="3">
        <f t="shared" si="457"/>
        <v>0</v>
      </c>
      <c r="AY920" s="3">
        <f t="shared" si="458"/>
        <v>0</v>
      </c>
      <c r="AZ920" s="3">
        <f t="shared" si="459"/>
        <v>0</v>
      </c>
      <c r="BA920" s="3">
        <f t="shared" si="460"/>
        <v>0</v>
      </c>
      <c r="BB920" s="3">
        <f t="shared" si="461"/>
        <v>0</v>
      </c>
    </row>
    <row r="921" spans="2:54" x14ac:dyDescent="0.35">
      <c r="B921" s="14">
        <v>894</v>
      </c>
      <c r="C921" s="13"/>
      <c r="D921" s="13"/>
      <c r="E921" s="130"/>
      <c r="F921" s="130"/>
      <c r="G921" s="129" t="str">
        <f t="shared" si="429"/>
        <v/>
      </c>
      <c r="H921" s="128"/>
      <c r="I921" s="189"/>
      <c r="J921" s="128"/>
      <c r="K921" s="127"/>
      <c r="L921" s="127"/>
      <c r="M921" s="126"/>
      <c r="N921" s="7"/>
      <c r="O921" s="6"/>
      <c r="P921" s="6"/>
      <c r="Q921" s="125" t="str">
        <f t="shared" si="430"/>
        <v/>
      </c>
      <c r="R921" s="124" t="str">
        <f t="shared" si="431"/>
        <v/>
      </c>
      <c r="S921" s="123">
        <f t="shared" si="432"/>
        <v>0</v>
      </c>
      <c r="T921" s="122">
        <f t="shared" si="433"/>
        <v>0</v>
      </c>
      <c r="U921" s="123">
        <f t="shared" si="434"/>
        <v>0</v>
      </c>
      <c r="V921" s="122">
        <f t="shared" si="435"/>
        <v>0</v>
      </c>
      <c r="W921" s="123">
        <f t="shared" si="436"/>
        <v>0</v>
      </c>
      <c r="X921" s="122">
        <f t="shared" si="437"/>
        <v>0</v>
      </c>
      <c r="Y921" s="123">
        <f t="shared" si="438"/>
        <v>0</v>
      </c>
      <c r="Z921" s="122">
        <f t="shared" si="439"/>
        <v>0</v>
      </c>
      <c r="AA921" s="123">
        <f t="shared" si="440"/>
        <v>0</v>
      </c>
      <c r="AB921" s="122">
        <f t="shared" si="441"/>
        <v>0</v>
      </c>
      <c r="AD921" s="3" t="str">
        <f t="shared" si="442"/>
        <v>False</v>
      </c>
      <c r="AE921" s="3" t="str">
        <f t="shared" si="443"/>
        <v>true</v>
      </c>
      <c r="AF921" s="3" t="e">
        <f>VLOOKUP(C921,#REF!,2,FALSE)</f>
        <v>#REF!</v>
      </c>
      <c r="AG921" s="3" t="e">
        <f t="shared" si="444"/>
        <v>#REF!</v>
      </c>
      <c r="AH921" s="3">
        <f t="shared" si="445"/>
        <v>0</v>
      </c>
      <c r="AI921" s="3">
        <f t="shared" si="446"/>
        <v>0</v>
      </c>
      <c r="AJ921" s="3">
        <f t="shared" si="447"/>
        <v>0</v>
      </c>
      <c r="AL921" s="3">
        <f t="shared" si="448"/>
        <v>0</v>
      </c>
      <c r="AM921" s="3">
        <f t="shared" si="449"/>
        <v>0</v>
      </c>
      <c r="AN921" s="3">
        <f t="shared" si="450"/>
        <v>0</v>
      </c>
      <c r="AO921" s="3">
        <f t="shared" si="451"/>
        <v>0</v>
      </c>
      <c r="AP921" s="3">
        <f t="shared" si="452"/>
        <v>0</v>
      </c>
      <c r="AQ921" s="3">
        <f t="shared" si="453"/>
        <v>0</v>
      </c>
      <c r="AS921" s="3" t="e">
        <f t="shared" si="454"/>
        <v>#REF!</v>
      </c>
      <c r="AU921" s="3" t="e">
        <f t="shared" si="455"/>
        <v>#NAME?</v>
      </c>
      <c r="AW921" s="3">
        <f t="shared" si="456"/>
        <v>0</v>
      </c>
      <c r="AX921" s="3">
        <f t="shared" si="457"/>
        <v>0</v>
      </c>
      <c r="AY921" s="3">
        <f t="shared" si="458"/>
        <v>0</v>
      </c>
      <c r="AZ921" s="3">
        <f t="shared" si="459"/>
        <v>0</v>
      </c>
      <c r="BA921" s="3">
        <f t="shared" si="460"/>
        <v>0</v>
      </c>
      <c r="BB921" s="3">
        <f t="shared" si="461"/>
        <v>0</v>
      </c>
    </row>
    <row r="922" spans="2:54" x14ac:dyDescent="0.35">
      <c r="B922" s="14">
        <v>895</v>
      </c>
      <c r="C922" s="13"/>
      <c r="D922" s="13"/>
      <c r="E922" s="130"/>
      <c r="F922" s="130"/>
      <c r="G922" s="129" t="str">
        <f t="shared" si="429"/>
        <v/>
      </c>
      <c r="H922" s="128"/>
      <c r="I922" s="189"/>
      <c r="J922" s="128"/>
      <c r="K922" s="127"/>
      <c r="L922" s="127"/>
      <c r="M922" s="126"/>
      <c r="N922" s="7"/>
      <c r="O922" s="6"/>
      <c r="P922" s="6"/>
      <c r="Q922" s="125" t="str">
        <f t="shared" si="430"/>
        <v/>
      </c>
      <c r="R922" s="124" t="str">
        <f t="shared" si="431"/>
        <v/>
      </c>
      <c r="S922" s="123">
        <f t="shared" si="432"/>
        <v>0</v>
      </c>
      <c r="T922" s="122">
        <f t="shared" si="433"/>
        <v>0</v>
      </c>
      <c r="U922" s="123">
        <f t="shared" si="434"/>
        <v>0</v>
      </c>
      <c r="V922" s="122">
        <f t="shared" si="435"/>
        <v>0</v>
      </c>
      <c r="W922" s="123">
        <f t="shared" si="436"/>
        <v>0</v>
      </c>
      <c r="X922" s="122">
        <f t="shared" si="437"/>
        <v>0</v>
      </c>
      <c r="Y922" s="123">
        <f t="shared" si="438"/>
        <v>0</v>
      </c>
      <c r="Z922" s="122">
        <f t="shared" si="439"/>
        <v>0</v>
      </c>
      <c r="AA922" s="123">
        <f t="shared" si="440"/>
        <v>0</v>
      </c>
      <c r="AB922" s="122">
        <f t="shared" si="441"/>
        <v>0</v>
      </c>
      <c r="AD922" s="3" t="str">
        <f t="shared" si="442"/>
        <v>False</v>
      </c>
      <c r="AE922" s="3" t="str">
        <f t="shared" si="443"/>
        <v>true</v>
      </c>
      <c r="AF922" s="3" t="e">
        <f>VLOOKUP(C922,#REF!,2,FALSE)</f>
        <v>#REF!</v>
      </c>
      <c r="AG922" s="3" t="e">
        <f t="shared" si="444"/>
        <v>#REF!</v>
      </c>
      <c r="AH922" s="3">
        <f t="shared" si="445"/>
        <v>0</v>
      </c>
      <c r="AI922" s="3">
        <f t="shared" si="446"/>
        <v>0</v>
      </c>
      <c r="AJ922" s="3">
        <f t="shared" si="447"/>
        <v>0</v>
      </c>
      <c r="AL922" s="3">
        <f t="shared" si="448"/>
        <v>0</v>
      </c>
      <c r="AM922" s="3">
        <f t="shared" si="449"/>
        <v>0</v>
      </c>
      <c r="AN922" s="3">
        <f t="shared" si="450"/>
        <v>0</v>
      </c>
      <c r="AO922" s="3">
        <f t="shared" si="451"/>
        <v>0</v>
      </c>
      <c r="AP922" s="3">
        <f t="shared" si="452"/>
        <v>0</v>
      </c>
      <c r="AQ922" s="3">
        <f t="shared" si="453"/>
        <v>0</v>
      </c>
      <c r="AS922" s="3" t="e">
        <f t="shared" si="454"/>
        <v>#REF!</v>
      </c>
      <c r="AU922" s="3" t="e">
        <f t="shared" si="455"/>
        <v>#NAME?</v>
      </c>
      <c r="AW922" s="3">
        <f t="shared" si="456"/>
        <v>0</v>
      </c>
      <c r="AX922" s="3">
        <f t="shared" si="457"/>
        <v>0</v>
      </c>
      <c r="AY922" s="3">
        <f t="shared" si="458"/>
        <v>0</v>
      </c>
      <c r="AZ922" s="3">
        <f t="shared" si="459"/>
        <v>0</v>
      </c>
      <c r="BA922" s="3">
        <f t="shared" si="460"/>
        <v>0</v>
      </c>
      <c r="BB922" s="3">
        <f t="shared" si="461"/>
        <v>0</v>
      </c>
    </row>
    <row r="923" spans="2:54" x14ac:dyDescent="0.35">
      <c r="B923" s="14">
        <v>896</v>
      </c>
      <c r="C923" s="13"/>
      <c r="D923" s="13"/>
      <c r="E923" s="130"/>
      <c r="F923" s="130"/>
      <c r="G923" s="129" t="str">
        <f t="shared" si="429"/>
        <v/>
      </c>
      <c r="H923" s="128"/>
      <c r="I923" s="189"/>
      <c r="J923" s="128"/>
      <c r="K923" s="127"/>
      <c r="L923" s="127"/>
      <c r="M923" s="126"/>
      <c r="N923" s="7"/>
      <c r="O923" s="6"/>
      <c r="P923" s="6"/>
      <c r="Q923" s="125" t="str">
        <f t="shared" si="430"/>
        <v/>
      </c>
      <c r="R923" s="124" t="str">
        <f t="shared" si="431"/>
        <v/>
      </c>
      <c r="S923" s="123">
        <f t="shared" si="432"/>
        <v>0</v>
      </c>
      <c r="T923" s="122">
        <f t="shared" si="433"/>
        <v>0</v>
      </c>
      <c r="U923" s="123">
        <f t="shared" si="434"/>
        <v>0</v>
      </c>
      <c r="V923" s="122">
        <f t="shared" si="435"/>
        <v>0</v>
      </c>
      <c r="W923" s="123">
        <f t="shared" si="436"/>
        <v>0</v>
      </c>
      <c r="X923" s="122">
        <f t="shared" si="437"/>
        <v>0</v>
      </c>
      <c r="Y923" s="123">
        <f t="shared" si="438"/>
        <v>0</v>
      </c>
      <c r="Z923" s="122">
        <f t="shared" si="439"/>
        <v>0</v>
      </c>
      <c r="AA923" s="123">
        <f t="shared" si="440"/>
        <v>0</v>
      </c>
      <c r="AB923" s="122">
        <f t="shared" si="441"/>
        <v>0</v>
      </c>
      <c r="AD923" s="3" t="str">
        <f t="shared" si="442"/>
        <v>False</v>
      </c>
      <c r="AE923" s="3" t="str">
        <f t="shared" si="443"/>
        <v>true</v>
      </c>
      <c r="AF923" s="3" t="e">
        <f>VLOOKUP(C923,#REF!,2,FALSE)</f>
        <v>#REF!</v>
      </c>
      <c r="AG923" s="3" t="e">
        <f t="shared" si="444"/>
        <v>#REF!</v>
      </c>
      <c r="AH923" s="3">
        <f t="shared" si="445"/>
        <v>0</v>
      </c>
      <c r="AI923" s="3">
        <f t="shared" si="446"/>
        <v>0</v>
      </c>
      <c r="AJ923" s="3">
        <f t="shared" si="447"/>
        <v>0</v>
      </c>
      <c r="AL923" s="3">
        <f t="shared" si="448"/>
        <v>0</v>
      </c>
      <c r="AM923" s="3">
        <f t="shared" si="449"/>
        <v>0</v>
      </c>
      <c r="AN923" s="3">
        <f t="shared" si="450"/>
        <v>0</v>
      </c>
      <c r="AO923" s="3">
        <f t="shared" si="451"/>
        <v>0</v>
      </c>
      <c r="AP923" s="3">
        <f t="shared" si="452"/>
        <v>0</v>
      </c>
      <c r="AQ923" s="3">
        <f t="shared" si="453"/>
        <v>0</v>
      </c>
      <c r="AS923" s="3" t="e">
        <f t="shared" si="454"/>
        <v>#REF!</v>
      </c>
      <c r="AU923" s="3" t="e">
        <f t="shared" si="455"/>
        <v>#NAME?</v>
      </c>
      <c r="AW923" s="3">
        <f t="shared" si="456"/>
        <v>0</v>
      </c>
      <c r="AX923" s="3">
        <f t="shared" si="457"/>
        <v>0</v>
      </c>
      <c r="AY923" s="3">
        <f t="shared" si="458"/>
        <v>0</v>
      </c>
      <c r="AZ923" s="3">
        <f t="shared" si="459"/>
        <v>0</v>
      </c>
      <c r="BA923" s="3">
        <f t="shared" si="460"/>
        <v>0</v>
      </c>
      <c r="BB923" s="3">
        <f t="shared" si="461"/>
        <v>0</v>
      </c>
    </row>
    <row r="924" spans="2:54" x14ac:dyDescent="0.35">
      <c r="B924" s="14">
        <v>897</v>
      </c>
      <c r="C924" s="13"/>
      <c r="D924" s="13"/>
      <c r="E924" s="130"/>
      <c r="F924" s="130"/>
      <c r="G924" s="129" t="str">
        <f t="shared" ref="G924:G987" si="462">IF(D924="","",IF(E924&lt;&gt;"",VLOOKUP(E924,Lookup_LOWCode,2,FALSE),VLOOKUP(D924,Lookup_ActualLOWCode,2,FALSE)))</f>
        <v/>
      </c>
      <c r="H924" s="128"/>
      <c r="I924" s="189"/>
      <c r="J924" s="128"/>
      <c r="K924" s="127"/>
      <c r="L924" s="127"/>
      <c r="M924" s="126"/>
      <c r="N924" s="7"/>
      <c r="O924" s="6"/>
      <c r="P924" s="6"/>
      <c r="Q924" s="125" t="str">
        <f t="shared" ref="Q924:Q987" si="463">IF(N924&lt;&gt;"",P924/N924,"")</f>
        <v/>
      </c>
      <c r="R924" s="124" t="str">
        <f t="shared" ref="R924:R987" si="464">IF(O924&lt;&gt;"",P924/O924,"")</f>
        <v/>
      </c>
      <c r="S924" s="123">
        <f t="shared" ref="S924:S987" si="465">IF($N924&lt;&gt;0,$N924,IF($O924&lt;&gt;0,$O924/VLOOKUP($G924,Lookup_MaterialLowCode,7,FALSE),0))</f>
        <v>0</v>
      </c>
      <c r="T924" s="122">
        <f t="shared" ref="T924:T987" si="466">IF($O924&lt;&gt;0,$O924,IF($N924&lt;&gt;0,$N924*VLOOKUP($G924,Lookup_MaterialLowCode,7,FALSE),0))</f>
        <v>0</v>
      </c>
      <c r="U924" s="123">
        <f t="shared" ref="U924:U987" si="467">IF(AE924="true",S924,0)</f>
        <v>0</v>
      </c>
      <c r="V924" s="122">
        <f t="shared" ref="V924:V987" si="468">IF(AE924="true",T924,0)</f>
        <v>0</v>
      </c>
      <c r="W924" s="123">
        <f t="shared" ref="W924:W987" si="469">IF(AE924="false",S924,0)</f>
        <v>0</v>
      </c>
      <c r="X924" s="122">
        <f t="shared" ref="X924:X987" si="470">IF(AE924="false",T924,0)</f>
        <v>0</v>
      </c>
      <c r="Y924" s="123">
        <f t="shared" ref="Y924:Y987" si="471">W924-(W924*L924)</f>
        <v>0</v>
      </c>
      <c r="Z924" s="122">
        <f t="shared" ref="Z924:Z987" si="472">X924-(X924*L924)</f>
        <v>0</v>
      </c>
      <c r="AA924" s="123">
        <f t="shared" ref="AA924:AA987" si="473">W924*L924</f>
        <v>0</v>
      </c>
      <c r="AB924" s="122">
        <f t="shared" ref="AB924:AB987" si="474">X924*L924</f>
        <v>0</v>
      </c>
      <c r="AD924" s="3" t="str">
        <f t="shared" ref="AD924:AD987" si="475">IF(G924="Specify LOW Code",IF(E924&lt;&gt;"","False","True"),"False")</f>
        <v>False</v>
      </c>
      <c r="AE924" s="3" t="str">
        <f t="shared" ref="AE924:AE987" si="476">IF(H924="Off-Site mixed","false",IF(H924="Off-Site segregated","false","true"))</f>
        <v>true</v>
      </c>
      <c r="AF924" s="3" t="e">
        <f>VLOOKUP(C924,#REF!,2,FALSE)</f>
        <v>#REF!</v>
      </c>
      <c r="AG924" s="3" t="e">
        <f t="shared" ref="AG924:AG987" si="477">AF924&amp;D924</f>
        <v>#REF!</v>
      </c>
      <c r="AH924" s="3">
        <f t="shared" ref="AH924:AH987" si="478">IF(AE924="true",0,VLOOKUP(J924,Lookup_MyDestinations,6,FALSE))</f>
        <v>0</v>
      </c>
      <c r="AI924" s="3">
        <f t="shared" ref="AI924:AI987" si="479">IF(AE924="true",0,VLOOKUP(J924,Lookup_MyDestinations,5,FALSE))</f>
        <v>0</v>
      </c>
      <c r="AJ924" s="3">
        <f t="shared" ref="AJ924:AJ987" si="480">IF(AE924="true", 0,VLOOKUP(J924,Lookup_MyDestinations,4,FALSE))</f>
        <v>0</v>
      </c>
      <c r="AL924" s="3">
        <f t="shared" ref="AL924:AL987" si="481">$AH924*$W924</f>
        <v>0</v>
      </c>
      <c r="AM924" s="3">
        <f t="shared" ref="AM924:AM987" si="482">$AH924*$X924</f>
        <v>0</v>
      </c>
      <c r="AN924" s="3">
        <f t="shared" ref="AN924:AN987" si="483">$AI924*$W924</f>
        <v>0</v>
      </c>
      <c r="AO924" s="3">
        <f t="shared" ref="AO924:AO987" si="484">$AI924*$X924</f>
        <v>0</v>
      </c>
      <c r="AP924" s="3">
        <f t="shared" ref="AP924:AP987" si="485">$AJ924*$W924</f>
        <v>0</v>
      </c>
      <c r="AQ924" s="3">
        <f t="shared" ref="AQ924:AQ987" si="486">$AJ924*$X924</f>
        <v>0</v>
      </c>
      <c r="AS924" s="3" t="e">
        <f t="shared" ref="AS924:AS987" si="487">AF924&amp;G924</f>
        <v>#REF!</v>
      </c>
      <c r="AU924" s="3" t="e">
        <f t="shared" ref="AU924:AU987" si="488">VLOOKUP(D924,Lookup_WasteStreamLOWCode,4,FALSE)</f>
        <v>#NAME?</v>
      </c>
      <c r="AW924" s="3">
        <f t="shared" ref="AW924:AW987" si="489">IF(H924="On-site recovery",S924,0)</f>
        <v>0</v>
      </c>
      <c r="AX924" s="3">
        <f t="shared" ref="AX924:AX987" si="490">IF(H924="On-site recovery",T924,0)</f>
        <v>0</v>
      </c>
      <c r="AY924" s="3">
        <f t="shared" ref="AY924:AY987" si="491">IF(H924="On-site recycled",S924,0)</f>
        <v>0</v>
      </c>
      <c r="AZ924" s="3">
        <f t="shared" ref="AZ924:AZ987" si="492">IF(H924="On-site recycled",T924,0)</f>
        <v>0</v>
      </c>
      <c r="BA924" s="3">
        <f t="shared" ref="BA924:BA987" si="493">IF(H924="On-site re-use",S924,0)</f>
        <v>0</v>
      </c>
      <c r="BB924" s="3">
        <f t="shared" ref="BB924:BB987" si="494">IF(H924="On-site re-use",T924,0)</f>
        <v>0</v>
      </c>
    </row>
    <row r="925" spans="2:54" x14ac:dyDescent="0.35">
      <c r="B925" s="14">
        <v>898</v>
      </c>
      <c r="C925" s="13"/>
      <c r="D925" s="13"/>
      <c r="E925" s="130"/>
      <c r="F925" s="130"/>
      <c r="G925" s="129" t="str">
        <f t="shared" si="462"/>
        <v/>
      </c>
      <c r="H925" s="128"/>
      <c r="I925" s="189"/>
      <c r="J925" s="128"/>
      <c r="K925" s="127"/>
      <c r="L925" s="127"/>
      <c r="M925" s="126"/>
      <c r="N925" s="7"/>
      <c r="O925" s="6"/>
      <c r="P925" s="6"/>
      <c r="Q925" s="125" t="str">
        <f t="shared" si="463"/>
        <v/>
      </c>
      <c r="R925" s="124" t="str">
        <f t="shared" si="464"/>
        <v/>
      </c>
      <c r="S925" s="123">
        <f t="shared" si="465"/>
        <v>0</v>
      </c>
      <c r="T925" s="122">
        <f t="shared" si="466"/>
        <v>0</v>
      </c>
      <c r="U925" s="123">
        <f t="shared" si="467"/>
        <v>0</v>
      </c>
      <c r="V925" s="122">
        <f t="shared" si="468"/>
        <v>0</v>
      </c>
      <c r="W925" s="123">
        <f t="shared" si="469"/>
        <v>0</v>
      </c>
      <c r="X925" s="122">
        <f t="shared" si="470"/>
        <v>0</v>
      </c>
      <c r="Y925" s="123">
        <f t="shared" si="471"/>
        <v>0</v>
      </c>
      <c r="Z925" s="122">
        <f t="shared" si="472"/>
        <v>0</v>
      </c>
      <c r="AA925" s="123">
        <f t="shared" si="473"/>
        <v>0</v>
      </c>
      <c r="AB925" s="122">
        <f t="shared" si="474"/>
        <v>0</v>
      </c>
      <c r="AD925" s="3" t="str">
        <f t="shared" si="475"/>
        <v>False</v>
      </c>
      <c r="AE925" s="3" t="str">
        <f t="shared" si="476"/>
        <v>true</v>
      </c>
      <c r="AF925" s="3" t="e">
        <f>VLOOKUP(C925,#REF!,2,FALSE)</f>
        <v>#REF!</v>
      </c>
      <c r="AG925" s="3" t="e">
        <f t="shared" si="477"/>
        <v>#REF!</v>
      </c>
      <c r="AH925" s="3">
        <f t="shared" si="478"/>
        <v>0</v>
      </c>
      <c r="AI925" s="3">
        <f t="shared" si="479"/>
        <v>0</v>
      </c>
      <c r="AJ925" s="3">
        <f t="shared" si="480"/>
        <v>0</v>
      </c>
      <c r="AL925" s="3">
        <f t="shared" si="481"/>
        <v>0</v>
      </c>
      <c r="AM925" s="3">
        <f t="shared" si="482"/>
        <v>0</v>
      </c>
      <c r="AN925" s="3">
        <f t="shared" si="483"/>
        <v>0</v>
      </c>
      <c r="AO925" s="3">
        <f t="shared" si="484"/>
        <v>0</v>
      </c>
      <c r="AP925" s="3">
        <f t="shared" si="485"/>
        <v>0</v>
      </c>
      <c r="AQ925" s="3">
        <f t="shared" si="486"/>
        <v>0</v>
      </c>
      <c r="AS925" s="3" t="e">
        <f t="shared" si="487"/>
        <v>#REF!</v>
      </c>
      <c r="AU925" s="3" t="e">
        <f t="shared" si="488"/>
        <v>#NAME?</v>
      </c>
      <c r="AW925" s="3">
        <f t="shared" si="489"/>
        <v>0</v>
      </c>
      <c r="AX925" s="3">
        <f t="shared" si="490"/>
        <v>0</v>
      </c>
      <c r="AY925" s="3">
        <f t="shared" si="491"/>
        <v>0</v>
      </c>
      <c r="AZ925" s="3">
        <f t="shared" si="492"/>
        <v>0</v>
      </c>
      <c r="BA925" s="3">
        <f t="shared" si="493"/>
        <v>0</v>
      </c>
      <c r="BB925" s="3">
        <f t="shared" si="494"/>
        <v>0</v>
      </c>
    </row>
    <row r="926" spans="2:54" x14ac:dyDescent="0.35">
      <c r="B926" s="14">
        <v>899</v>
      </c>
      <c r="C926" s="13"/>
      <c r="D926" s="13"/>
      <c r="E926" s="130"/>
      <c r="F926" s="130"/>
      <c r="G926" s="129" t="str">
        <f t="shared" si="462"/>
        <v/>
      </c>
      <c r="H926" s="128"/>
      <c r="I926" s="189"/>
      <c r="J926" s="128"/>
      <c r="K926" s="127"/>
      <c r="L926" s="127"/>
      <c r="M926" s="126"/>
      <c r="N926" s="7"/>
      <c r="O926" s="6"/>
      <c r="P926" s="6"/>
      <c r="Q926" s="125" t="str">
        <f t="shared" si="463"/>
        <v/>
      </c>
      <c r="R926" s="124" t="str">
        <f t="shared" si="464"/>
        <v/>
      </c>
      <c r="S926" s="123">
        <f t="shared" si="465"/>
        <v>0</v>
      </c>
      <c r="T926" s="122">
        <f t="shared" si="466"/>
        <v>0</v>
      </c>
      <c r="U926" s="123">
        <f t="shared" si="467"/>
        <v>0</v>
      </c>
      <c r="V926" s="122">
        <f t="shared" si="468"/>
        <v>0</v>
      </c>
      <c r="W926" s="123">
        <f t="shared" si="469"/>
        <v>0</v>
      </c>
      <c r="X926" s="122">
        <f t="shared" si="470"/>
        <v>0</v>
      </c>
      <c r="Y926" s="123">
        <f t="shared" si="471"/>
        <v>0</v>
      </c>
      <c r="Z926" s="122">
        <f t="shared" si="472"/>
        <v>0</v>
      </c>
      <c r="AA926" s="123">
        <f t="shared" si="473"/>
        <v>0</v>
      </c>
      <c r="AB926" s="122">
        <f t="shared" si="474"/>
        <v>0</v>
      </c>
      <c r="AD926" s="3" t="str">
        <f t="shared" si="475"/>
        <v>False</v>
      </c>
      <c r="AE926" s="3" t="str">
        <f t="shared" si="476"/>
        <v>true</v>
      </c>
      <c r="AF926" s="3" t="e">
        <f>VLOOKUP(C926,#REF!,2,FALSE)</f>
        <v>#REF!</v>
      </c>
      <c r="AG926" s="3" t="e">
        <f t="shared" si="477"/>
        <v>#REF!</v>
      </c>
      <c r="AH926" s="3">
        <f t="shared" si="478"/>
        <v>0</v>
      </c>
      <c r="AI926" s="3">
        <f t="shared" si="479"/>
        <v>0</v>
      </c>
      <c r="AJ926" s="3">
        <f t="shared" si="480"/>
        <v>0</v>
      </c>
      <c r="AL926" s="3">
        <f t="shared" si="481"/>
        <v>0</v>
      </c>
      <c r="AM926" s="3">
        <f t="shared" si="482"/>
        <v>0</v>
      </c>
      <c r="AN926" s="3">
        <f t="shared" si="483"/>
        <v>0</v>
      </c>
      <c r="AO926" s="3">
        <f t="shared" si="484"/>
        <v>0</v>
      </c>
      <c r="AP926" s="3">
        <f t="shared" si="485"/>
        <v>0</v>
      </c>
      <c r="AQ926" s="3">
        <f t="shared" si="486"/>
        <v>0</v>
      </c>
      <c r="AS926" s="3" t="e">
        <f t="shared" si="487"/>
        <v>#REF!</v>
      </c>
      <c r="AU926" s="3" t="e">
        <f t="shared" si="488"/>
        <v>#NAME?</v>
      </c>
      <c r="AW926" s="3">
        <f t="shared" si="489"/>
        <v>0</v>
      </c>
      <c r="AX926" s="3">
        <f t="shared" si="490"/>
        <v>0</v>
      </c>
      <c r="AY926" s="3">
        <f t="shared" si="491"/>
        <v>0</v>
      </c>
      <c r="AZ926" s="3">
        <f t="shared" si="492"/>
        <v>0</v>
      </c>
      <c r="BA926" s="3">
        <f t="shared" si="493"/>
        <v>0</v>
      </c>
      <c r="BB926" s="3">
        <f t="shared" si="494"/>
        <v>0</v>
      </c>
    </row>
    <row r="927" spans="2:54" x14ac:dyDescent="0.35">
      <c r="B927" s="14">
        <v>900</v>
      </c>
      <c r="C927" s="13"/>
      <c r="D927" s="13"/>
      <c r="E927" s="130"/>
      <c r="F927" s="130"/>
      <c r="G927" s="129" t="str">
        <f t="shared" si="462"/>
        <v/>
      </c>
      <c r="H927" s="128"/>
      <c r="I927" s="189"/>
      <c r="J927" s="128"/>
      <c r="K927" s="127"/>
      <c r="L927" s="127"/>
      <c r="M927" s="126"/>
      <c r="N927" s="7"/>
      <c r="O927" s="6"/>
      <c r="P927" s="6"/>
      <c r="Q927" s="125" t="str">
        <f t="shared" si="463"/>
        <v/>
      </c>
      <c r="R927" s="124" t="str">
        <f t="shared" si="464"/>
        <v/>
      </c>
      <c r="S927" s="123">
        <f t="shared" si="465"/>
        <v>0</v>
      </c>
      <c r="T927" s="122">
        <f t="shared" si="466"/>
        <v>0</v>
      </c>
      <c r="U927" s="123">
        <f t="shared" si="467"/>
        <v>0</v>
      </c>
      <c r="V927" s="122">
        <f t="shared" si="468"/>
        <v>0</v>
      </c>
      <c r="W927" s="123">
        <f t="shared" si="469"/>
        <v>0</v>
      </c>
      <c r="X927" s="122">
        <f t="shared" si="470"/>
        <v>0</v>
      </c>
      <c r="Y927" s="123">
        <f t="shared" si="471"/>
        <v>0</v>
      </c>
      <c r="Z927" s="122">
        <f t="shared" si="472"/>
        <v>0</v>
      </c>
      <c r="AA927" s="123">
        <f t="shared" si="473"/>
        <v>0</v>
      </c>
      <c r="AB927" s="122">
        <f t="shared" si="474"/>
        <v>0</v>
      </c>
      <c r="AD927" s="3" t="str">
        <f t="shared" si="475"/>
        <v>False</v>
      </c>
      <c r="AE927" s="3" t="str">
        <f t="shared" si="476"/>
        <v>true</v>
      </c>
      <c r="AF927" s="3" t="e">
        <f>VLOOKUP(C927,#REF!,2,FALSE)</f>
        <v>#REF!</v>
      </c>
      <c r="AG927" s="3" t="e">
        <f t="shared" si="477"/>
        <v>#REF!</v>
      </c>
      <c r="AH927" s="3">
        <f t="shared" si="478"/>
        <v>0</v>
      </c>
      <c r="AI927" s="3">
        <f t="shared" si="479"/>
        <v>0</v>
      </c>
      <c r="AJ927" s="3">
        <f t="shared" si="480"/>
        <v>0</v>
      </c>
      <c r="AL927" s="3">
        <f t="shared" si="481"/>
        <v>0</v>
      </c>
      <c r="AM927" s="3">
        <f t="shared" si="482"/>
        <v>0</v>
      </c>
      <c r="AN927" s="3">
        <f t="shared" si="483"/>
        <v>0</v>
      </c>
      <c r="AO927" s="3">
        <f t="shared" si="484"/>
        <v>0</v>
      </c>
      <c r="AP927" s="3">
        <f t="shared" si="485"/>
        <v>0</v>
      </c>
      <c r="AQ927" s="3">
        <f t="shared" si="486"/>
        <v>0</v>
      </c>
      <c r="AS927" s="3" t="e">
        <f t="shared" si="487"/>
        <v>#REF!</v>
      </c>
      <c r="AU927" s="3" t="e">
        <f t="shared" si="488"/>
        <v>#NAME?</v>
      </c>
      <c r="AW927" s="3">
        <f t="shared" si="489"/>
        <v>0</v>
      </c>
      <c r="AX927" s="3">
        <f t="shared" si="490"/>
        <v>0</v>
      </c>
      <c r="AY927" s="3">
        <f t="shared" si="491"/>
        <v>0</v>
      </c>
      <c r="AZ927" s="3">
        <f t="shared" si="492"/>
        <v>0</v>
      </c>
      <c r="BA927" s="3">
        <f t="shared" si="493"/>
        <v>0</v>
      </c>
      <c r="BB927" s="3">
        <f t="shared" si="494"/>
        <v>0</v>
      </c>
    </row>
    <row r="928" spans="2:54" x14ac:dyDescent="0.35">
      <c r="B928" s="14">
        <v>901</v>
      </c>
      <c r="C928" s="13"/>
      <c r="D928" s="13"/>
      <c r="E928" s="130"/>
      <c r="F928" s="130"/>
      <c r="G928" s="129" t="str">
        <f t="shared" si="462"/>
        <v/>
      </c>
      <c r="H928" s="128"/>
      <c r="I928" s="189"/>
      <c r="J928" s="128"/>
      <c r="K928" s="127"/>
      <c r="L928" s="127"/>
      <c r="M928" s="126"/>
      <c r="N928" s="7"/>
      <c r="O928" s="6"/>
      <c r="P928" s="6"/>
      <c r="Q928" s="125" t="str">
        <f t="shared" si="463"/>
        <v/>
      </c>
      <c r="R928" s="124" t="str">
        <f t="shared" si="464"/>
        <v/>
      </c>
      <c r="S928" s="123">
        <f t="shared" si="465"/>
        <v>0</v>
      </c>
      <c r="T928" s="122">
        <f t="shared" si="466"/>
        <v>0</v>
      </c>
      <c r="U928" s="123">
        <f t="shared" si="467"/>
        <v>0</v>
      </c>
      <c r="V928" s="122">
        <f t="shared" si="468"/>
        <v>0</v>
      </c>
      <c r="W928" s="123">
        <f t="shared" si="469"/>
        <v>0</v>
      </c>
      <c r="X928" s="122">
        <f t="shared" si="470"/>
        <v>0</v>
      </c>
      <c r="Y928" s="123">
        <f t="shared" si="471"/>
        <v>0</v>
      </c>
      <c r="Z928" s="122">
        <f t="shared" si="472"/>
        <v>0</v>
      </c>
      <c r="AA928" s="123">
        <f t="shared" si="473"/>
        <v>0</v>
      </c>
      <c r="AB928" s="122">
        <f t="shared" si="474"/>
        <v>0</v>
      </c>
      <c r="AD928" s="3" t="str">
        <f t="shared" si="475"/>
        <v>False</v>
      </c>
      <c r="AE928" s="3" t="str">
        <f t="shared" si="476"/>
        <v>true</v>
      </c>
      <c r="AF928" s="3" t="e">
        <f>VLOOKUP(C928,#REF!,2,FALSE)</f>
        <v>#REF!</v>
      </c>
      <c r="AG928" s="3" t="e">
        <f t="shared" si="477"/>
        <v>#REF!</v>
      </c>
      <c r="AH928" s="3">
        <f t="shared" si="478"/>
        <v>0</v>
      </c>
      <c r="AI928" s="3">
        <f t="shared" si="479"/>
        <v>0</v>
      </c>
      <c r="AJ928" s="3">
        <f t="shared" si="480"/>
        <v>0</v>
      </c>
      <c r="AL928" s="3">
        <f t="shared" si="481"/>
        <v>0</v>
      </c>
      <c r="AM928" s="3">
        <f t="shared" si="482"/>
        <v>0</v>
      </c>
      <c r="AN928" s="3">
        <f t="shared" si="483"/>
        <v>0</v>
      </c>
      <c r="AO928" s="3">
        <f t="shared" si="484"/>
        <v>0</v>
      </c>
      <c r="AP928" s="3">
        <f t="shared" si="485"/>
        <v>0</v>
      </c>
      <c r="AQ928" s="3">
        <f t="shared" si="486"/>
        <v>0</v>
      </c>
      <c r="AS928" s="3" t="e">
        <f t="shared" si="487"/>
        <v>#REF!</v>
      </c>
      <c r="AU928" s="3" t="e">
        <f t="shared" si="488"/>
        <v>#NAME?</v>
      </c>
      <c r="AW928" s="3">
        <f t="shared" si="489"/>
        <v>0</v>
      </c>
      <c r="AX928" s="3">
        <f t="shared" si="490"/>
        <v>0</v>
      </c>
      <c r="AY928" s="3">
        <f t="shared" si="491"/>
        <v>0</v>
      </c>
      <c r="AZ928" s="3">
        <f t="shared" si="492"/>
        <v>0</v>
      </c>
      <c r="BA928" s="3">
        <f t="shared" si="493"/>
        <v>0</v>
      </c>
      <c r="BB928" s="3">
        <f t="shared" si="494"/>
        <v>0</v>
      </c>
    </row>
    <row r="929" spans="2:54" x14ac:dyDescent="0.35">
      <c r="B929" s="14">
        <v>902</v>
      </c>
      <c r="C929" s="13"/>
      <c r="D929" s="13"/>
      <c r="E929" s="130"/>
      <c r="F929" s="130"/>
      <c r="G929" s="129" t="str">
        <f t="shared" si="462"/>
        <v/>
      </c>
      <c r="H929" s="128"/>
      <c r="I929" s="189"/>
      <c r="J929" s="128"/>
      <c r="K929" s="127"/>
      <c r="L929" s="127"/>
      <c r="M929" s="126"/>
      <c r="N929" s="7"/>
      <c r="O929" s="6"/>
      <c r="P929" s="6"/>
      <c r="Q929" s="125" t="str">
        <f t="shared" si="463"/>
        <v/>
      </c>
      <c r="R929" s="124" t="str">
        <f t="shared" si="464"/>
        <v/>
      </c>
      <c r="S929" s="123">
        <f t="shared" si="465"/>
        <v>0</v>
      </c>
      <c r="T929" s="122">
        <f t="shared" si="466"/>
        <v>0</v>
      </c>
      <c r="U929" s="123">
        <f t="shared" si="467"/>
        <v>0</v>
      </c>
      <c r="V929" s="122">
        <f t="shared" si="468"/>
        <v>0</v>
      </c>
      <c r="W929" s="123">
        <f t="shared" si="469"/>
        <v>0</v>
      </c>
      <c r="X929" s="122">
        <f t="shared" si="470"/>
        <v>0</v>
      </c>
      <c r="Y929" s="123">
        <f t="shared" si="471"/>
        <v>0</v>
      </c>
      <c r="Z929" s="122">
        <f t="shared" si="472"/>
        <v>0</v>
      </c>
      <c r="AA929" s="123">
        <f t="shared" si="473"/>
        <v>0</v>
      </c>
      <c r="AB929" s="122">
        <f t="shared" si="474"/>
        <v>0</v>
      </c>
      <c r="AD929" s="3" t="str">
        <f t="shared" si="475"/>
        <v>False</v>
      </c>
      <c r="AE929" s="3" t="str">
        <f t="shared" si="476"/>
        <v>true</v>
      </c>
      <c r="AF929" s="3" t="e">
        <f>VLOOKUP(C929,#REF!,2,FALSE)</f>
        <v>#REF!</v>
      </c>
      <c r="AG929" s="3" t="e">
        <f t="shared" si="477"/>
        <v>#REF!</v>
      </c>
      <c r="AH929" s="3">
        <f t="shared" si="478"/>
        <v>0</v>
      </c>
      <c r="AI929" s="3">
        <f t="shared" si="479"/>
        <v>0</v>
      </c>
      <c r="AJ929" s="3">
        <f t="shared" si="480"/>
        <v>0</v>
      </c>
      <c r="AL929" s="3">
        <f t="shared" si="481"/>
        <v>0</v>
      </c>
      <c r="AM929" s="3">
        <f t="shared" si="482"/>
        <v>0</v>
      </c>
      <c r="AN929" s="3">
        <f t="shared" si="483"/>
        <v>0</v>
      </c>
      <c r="AO929" s="3">
        <f t="shared" si="484"/>
        <v>0</v>
      </c>
      <c r="AP929" s="3">
        <f t="shared" si="485"/>
        <v>0</v>
      </c>
      <c r="AQ929" s="3">
        <f t="shared" si="486"/>
        <v>0</v>
      </c>
      <c r="AS929" s="3" t="e">
        <f t="shared" si="487"/>
        <v>#REF!</v>
      </c>
      <c r="AU929" s="3" t="e">
        <f t="shared" si="488"/>
        <v>#NAME?</v>
      </c>
      <c r="AW929" s="3">
        <f t="shared" si="489"/>
        <v>0</v>
      </c>
      <c r="AX929" s="3">
        <f t="shared" si="490"/>
        <v>0</v>
      </c>
      <c r="AY929" s="3">
        <f t="shared" si="491"/>
        <v>0</v>
      </c>
      <c r="AZ929" s="3">
        <f t="shared" si="492"/>
        <v>0</v>
      </c>
      <c r="BA929" s="3">
        <f t="shared" si="493"/>
        <v>0</v>
      </c>
      <c r="BB929" s="3">
        <f t="shared" si="494"/>
        <v>0</v>
      </c>
    </row>
    <row r="930" spans="2:54" x14ac:dyDescent="0.35">
      <c r="B930" s="14">
        <v>903</v>
      </c>
      <c r="C930" s="13"/>
      <c r="D930" s="13"/>
      <c r="E930" s="130"/>
      <c r="F930" s="130"/>
      <c r="G930" s="129" t="str">
        <f t="shared" si="462"/>
        <v/>
      </c>
      <c r="H930" s="128"/>
      <c r="I930" s="189"/>
      <c r="J930" s="128"/>
      <c r="K930" s="127"/>
      <c r="L930" s="127"/>
      <c r="M930" s="126"/>
      <c r="N930" s="7"/>
      <c r="O930" s="6"/>
      <c r="P930" s="6"/>
      <c r="Q930" s="125" t="str">
        <f t="shared" si="463"/>
        <v/>
      </c>
      <c r="R930" s="124" t="str">
        <f t="shared" si="464"/>
        <v/>
      </c>
      <c r="S930" s="123">
        <f t="shared" si="465"/>
        <v>0</v>
      </c>
      <c r="T930" s="122">
        <f t="shared" si="466"/>
        <v>0</v>
      </c>
      <c r="U930" s="123">
        <f t="shared" si="467"/>
        <v>0</v>
      </c>
      <c r="V930" s="122">
        <f t="shared" si="468"/>
        <v>0</v>
      </c>
      <c r="W930" s="123">
        <f t="shared" si="469"/>
        <v>0</v>
      </c>
      <c r="X930" s="122">
        <f t="shared" si="470"/>
        <v>0</v>
      </c>
      <c r="Y930" s="123">
        <f t="shared" si="471"/>
        <v>0</v>
      </c>
      <c r="Z930" s="122">
        <f t="shared" si="472"/>
        <v>0</v>
      </c>
      <c r="AA930" s="123">
        <f t="shared" si="473"/>
        <v>0</v>
      </c>
      <c r="AB930" s="122">
        <f t="shared" si="474"/>
        <v>0</v>
      </c>
      <c r="AD930" s="3" t="str">
        <f t="shared" si="475"/>
        <v>False</v>
      </c>
      <c r="AE930" s="3" t="str">
        <f t="shared" si="476"/>
        <v>true</v>
      </c>
      <c r="AF930" s="3" t="e">
        <f>VLOOKUP(C930,#REF!,2,FALSE)</f>
        <v>#REF!</v>
      </c>
      <c r="AG930" s="3" t="e">
        <f t="shared" si="477"/>
        <v>#REF!</v>
      </c>
      <c r="AH930" s="3">
        <f t="shared" si="478"/>
        <v>0</v>
      </c>
      <c r="AI930" s="3">
        <f t="shared" si="479"/>
        <v>0</v>
      </c>
      <c r="AJ930" s="3">
        <f t="shared" si="480"/>
        <v>0</v>
      </c>
      <c r="AL930" s="3">
        <f t="shared" si="481"/>
        <v>0</v>
      </c>
      <c r="AM930" s="3">
        <f t="shared" si="482"/>
        <v>0</v>
      </c>
      <c r="AN930" s="3">
        <f t="shared" si="483"/>
        <v>0</v>
      </c>
      <c r="AO930" s="3">
        <f t="shared" si="484"/>
        <v>0</v>
      </c>
      <c r="AP930" s="3">
        <f t="shared" si="485"/>
        <v>0</v>
      </c>
      <c r="AQ930" s="3">
        <f t="shared" si="486"/>
        <v>0</v>
      </c>
      <c r="AS930" s="3" t="e">
        <f t="shared" si="487"/>
        <v>#REF!</v>
      </c>
      <c r="AU930" s="3" t="e">
        <f t="shared" si="488"/>
        <v>#NAME?</v>
      </c>
      <c r="AW930" s="3">
        <f t="shared" si="489"/>
        <v>0</v>
      </c>
      <c r="AX930" s="3">
        <f t="shared" si="490"/>
        <v>0</v>
      </c>
      <c r="AY930" s="3">
        <f t="shared" si="491"/>
        <v>0</v>
      </c>
      <c r="AZ930" s="3">
        <f t="shared" si="492"/>
        <v>0</v>
      </c>
      <c r="BA930" s="3">
        <f t="shared" si="493"/>
        <v>0</v>
      </c>
      <c r="BB930" s="3">
        <f t="shared" si="494"/>
        <v>0</v>
      </c>
    </row>
    <row r="931" spans="2:54" x14ac:dyDescent="0.35">
      <c r="B931" s="14">
        <v>904</v>
      </c>
      <c r="C931" s="13"/>
      <c r="D931" s="13"/>
      <c r="E931" s="130"/>
      <c r="F931" s="130"/>
      <c r="G931" s="129" t="str">
        <f t="shared" si="462"/>
        <v/>
      </c>
      <c r="H931" s="128"/>
      <c r="I931" s="189"/>
      <c r="J931" s="128"/>
      <c r="K931" s="127"/>
      <c r="L931" s="127"/>
      <c r="M931" s="126"/>
      <c r="N931" s="7"/>
      <c r="O931" s="6"/>
      <c r="P931" s="6"/>
      <c r="Q931" s="125" t="str">
        <f t="shared" si="463"/>
        <v/>
      </c>
      <c r="R931" s="124" t="str">
        <f t="shared" si="464"/>
        <v/>
      </c>
      <c r="S931" s="123">
        <f t="shared" si="465"/>
        <v>0</v>
      </c>
      <c r="T931" s="122">
        <f t="shared" si="466"/>
        <v>0</v>
      </c>
      <c r="U931" s="123">
        <f t="shared" si="467"/>
        <v>0</v>
      </c>
      <c r="V931" s="122">
        <f t="shared" si="468"/>
        <v>0</v>
      </c>
      <c r="W931" s="123">
        <f t="shared" si="469"/>
        <v>0</v>
      </c>
      <c r="X931" s="122">
        <f t="shared" si="470"/>
        <v>0</v>
      </c>
      <c r="Y931" s="123">
        <f t="shared" si="471"/>
        <v>0</v>
      </c>
      <c r="Z931" s="122">
        <f t="shared" si="472"/>
        <v>0</v>
      </c>
      <c r="AA931" s="123">
        <f t="shared" si="473"/>
        <v>0</v>
      </c>
      <c r="AB931" s="122">
        <f t="shared" si="474"/>
        <v>0</v>
      </c>
      <c r="AD931" s="3" t="str">
        <f t="shared" si="475"/>
        <v>False</v>
      </c>
      <c r="AE931" s="3" t="str">
        <f t="shared" si="476"/>
        <v>true</v>
      </c>
      <c r="AF931" s="3" t="e">
        <f>VLOOKUP(C931,#REF!,2,FALSE)</f>
        <v>#REF!</v>
      </c>
      <c r="AG931" s="3" t="e">
        <f t="shared" si="477"/>
        <v>#REF!</v>
      </c>
      <c r="AH931" s="3">
        <f t="shared" si="478"/>
        <v>0</v>
      </c>
      <c r="AI931" s="3">
        <f t="shared" si="479"/>
        <v>0</v>
      </c>
      <c r="AJ931" s="3">
        <f t="shared" si="480"/>
        <v>0</v>
      </c>
      <c r="AL931" s="3">
        <f t="shared" si="481"/>
        <v>0</v>
      </c>
      <c r="AM931" s="3">
        <f t="shared" si="482"/>
        <v>0</v>
      </c>
      <c r="AN931" s="3">
        <f t="shared" si="483"/>
        <v>0</v>
      </c>
      <c r="AO931" s="3">
        <f t="shared" si="484"/>
        <v>0</v>
      </c>
      <c r="AP931" s="3">
        <f t="shared" si="485"/>
        <v>0</v>
      </c>
      <c r="AQ931" s="3">
        <f t="shared" si="486"/>
        <v>0</v>
      </c>
      <c r="AS931" s="3" t="e">
        <f t="shared" si="487"/>
        <v>#REF!</v>
      </c>
      <c r="AU931" s="3" t="e">
        <f t="shared" si="488"/>
        <v>#NAME?</v>
      </c>
      <c r="AW931" s="3">
        <f t="shared" si="489"/>
        <v>0</v>
      </c>
      <c r="AX931" s="3">
        <f t="shared" si="490"/>
        <v>0</v>
      </c>
      <c r="AY931" s="3">
        <f t="shared" si="491"/>
        <v>0</v>
      </c>
      <c r="AZ931" s="3">
        <f t="shared" si="492"/>
        <v>0</v>
      </c>
      <c r="BA931" s="3">
        <f t="shared" si="493"/>
        <v>0</v>
      </c>
      <c r="BB931" s="3">
        <f t="shared" si="494"/>
        <v>0</v>
      </c>
    </row>
    <row r="932" spans="2:54" x14ac:dyDescent="0.35">
      <c r="B932" s="14">
        <v>905</v>
      </c>
      <c r="C932" s="13"/>
      <c r="D932" s="13"/>
      <c r="E932" s="130"/>
      <c r="F932" s="130"/>
      <c r="G932" s="129" t="str">
        <f t="shared" si="462"/>
        <v/>
      </c>
      <c r="H932" s="128"/>
      <c r="I932" s="189"/>
      <c r="J932" s="128"/>
      <c r="K932" s="127"/>
      <c r="L932" s="127"/>
      <c r="M932" s="126"/>
      <c r="N932" s="7"/>
      <c r="O932" s="6"/>
      <c r="P932" s="6"/>
      <c r="Q932" s="125" t="str">
        <f t="shared" si="463"/>
        <v/>
      </c>
      <c r="R932" s="124" t="str">
        <f t="shared" si="464"/>
        <v/>
      </c>
      <c r="S932" s="123">
        <f t="shared" si="465"/>
        <v>0</v>
      </c>
      <c r="T932" s="122">
        <f t="shared" si="466"/>
        <v>0</v>
      </c>
      <c r="U932" s="123">
        <f t="shared" si="467"/>
        <v>0</v>
      </c>
      <c r="V932" s="122">
        <f t="shared" si="468"/>
        <v>0</v>
      </c>
      <c r="W932" s="123">
        <f t="shared" si="469"/>
        <v>0</v>
      </c>
      <c r="X932" s="122">
        <f t="shared" si="470"/>
        <v>0</v>
      </c>
      <c r="Y932" s="123">
        <f t="shared" si="471"/>
        <v>0</v>
      </c>
      <c r="Z932" s="122">
        <f t="shared" si="472"/>
        <v>0</v>
      </c>
      <c r="AA932" s="123">
        <f t="shared" si="473"/>
        <v>0</v>
      </c>
      <c r="AB932" s="122">
        <f t="shared" si="474"/>
        <v>0</v>
      </c>
      <c r="AD932" s="3" t="str">
        <f t="shared" si="475"/>
        <v>False</v>
      </c>
      <c r="AE932" s="3" t="str">
        <f t="shared" si="476"/>
        <v>true</v>
      </c>
      <c r="AF932" s="3" t="e">
        <f>VLOOKUP(C932,#REF!,2,FALSE)</f>
        <v>#REF!</v>
      </c>
      <c r="AG932" s="3" t="e">
        <f t="shared" si="477"/>
        <v>#REF!</v>
      </c>
      <c r="AH932" s="3">
        <f t="shared" si="478"/>
        <v>0</v>
      </c>
      <c r="AI932" s="3">
        <f t="shared" si="479"/>
        <v>0</v>
      </c>
      <c r="AJ932" s="3">
        <f t="shared" si="480"/>
        <v>0</v>
      </c>
      <c r="AL932" s="3">
        <f t="shared" si="481"/>
        <v>0</v>
      </c>
      <c r="AM932" s="3">
        <f t="shared" si="482"/>
        <v>0</v>
      </c>
      <c r="AN932" s="3">
        <f t="shared" si="483"/>
        <v>0</v>
      </c>
      <c r="AO932" s="3">
        <f t="shared" si="484"/>
        <v>0</v>
      </c>
      <c r="AP932" s="3">
        <f t="shared" si="485"/>
        <v>0</v>
      </c>
      <c r="AQ932" s="3">
        <f t="shared" si="486"/>
        <v>0</v>
      </c>
      <c r="AS932" s="3" t="e">
        <f t="shared" si="487"/>
        <v>#REF!</v>
      </c>
      <c r="AU932" s="3" t="e">
        <f t="shared" si="488"/>
        <v>#NAME?</v>
      </c>
      <c r="AW932" s="3">
        <f t="shared" si="489"/>
        <v>0</v>
      </c>
      <c r="AX932" s="3">
        <f t="shared" si="490"/>
        <v>0</v>
      </c>
      <c r="AY932" s="3">
        <f t="shared" si="491"/>
        <v>0</v>
      </c>
      <c r="AZ932" s="3">
        <f t="shared" si="492"/>
        <v>0</v>
      </c>
      <c r="BA932" s="3">
        <f t="shared" si="493"/>
        <v>0</v>
      </c>
      <c r="BB932" s="3">
        <f t="shared" si="494"/>
        <v>0</v>
      </c>
    </row>
    <row r="933" spans="2:54" x14ac:dyDescent="0.35">
      <c r="B933" s="14">
        <v>906</v>
      </c>
      <c r="C933" s="13"/>
      <c r="D933" s="13"/>
      <c r="E933" s="130"/>
      <c r="F933" s="130"/>
      <c r="G933" s="129" t="str">
        <f t="shared" si="462"/>
        <v/>
      </c>
      <c r="H933" s="128"/>
      <c r="I933" s="189"/>
      <c r="J933" s="128"/>
      <c r="K933" s="127"/>
      <c r="L933" s="127"/>
      <c r="M933" s="126"/>
      <c r="N933" s="7"/>
      <c r="O933" s="6"/>
      <c r="P933" s="6"/>
      <c r="Q933" s="125" t="str">
        <f t="shared" si="463"/>
        <v/>
      </c>
      <c r="R933" s="124" t="str">
        <f t="shared" si="464"/>
        <v/>
      </c>
      <c r="S933" s="123">
        <f t="shared" si="465"/>
        <v>0</v>
      </c>
      <c r="T933" s="122">
        <f t="shared" si="466"/>
        <v>0</v>
      </c>
      <c r="U933" s="123">
        <f t="shared" si="467"/>
        <v>0</v>
      </c>
      <c r="V933" s="122">
        <f t="shared" si="468"/>
        <v>0</v>
      </c>
      <c r="W933" s="123">
        <f t="shared" si="469"/>
        <v>0</v>
      </c>
      <c r="X933" s="122">
        <f t="shared" si="470"/>
        <v>0</v>
      </c>
      <c r="Y933" s="123">
        <f t="shared" si="471"/>
        <v>0</v>
      </c>
      <c r="Z933" s="122">
        <f t="shared" si="472"/>
        <v>0</v>
      </c>
      <c r="AA933" s="123">
        <f t="shared" si="473"/>
        <v>0</v>
      </c>
      <c r="AB933" s="122">
        <f t="shared" si="474"/>
        <v>0</v>
      </c>
      <c r="AD933" s="3" t="str">
        <f t="shared" si="475"/>
        <v>False</v>
      </c>
      <c r="AE933" s="3" t="str">
        <f t="shared" si="476"/>
        <v>true</v>
      </c>
      <c r="AF933" s="3" t="e">
        <f>VLOOKUP(C933,#REF!,2,FALSE)</f>
        <v>#REF!</v>
      </c>
      <c r="AG933" s="3" t="e">
        <f t="shared" si="477"/>
        <v>#REF!</v>
      </c>
      <c r="AH933" s="3">
        <f t="shared" si="478"/>
        <v>0</v>
      </c>
      <c r="AI933" s="3">
        <f t="shared" si="479"/>
        <v>0</v>
      </c>
      <c r="AJ933" s="3">
        <f t="shared" si="480"/>
        <v>0</v>
      </c>
      <c r="AL933" s="3">
        <f t="shared" si="481"/>
        <v>0</v>
      </c>
      <c r="AM933" s="3">
        <f t="shared" si="482"/>
        <v>0</v>
      </c>
      <c r="AN933" s="3">
        <f t="shared" si="483"/>
        <v>0</v>
      </c>
      <c r="AO933" s="3">
        <f t="shared" si="484"/>
        <v>0</v>
      </c>
      <c r="AP933" s="3">
        <f t="shared" si="485"/>
        <v>0</v>
      </c>
      <c r="AQ933" s="3">
        <f t="shared" si="486"/>
        <v>0</v>
      </c>
      <c r="AS933" s="3" t="e">
        <f t="shared" si="487"/>
        <v>#REF!</v>
      </c>
      <c r="AU933" s="3" t="e">
        <f t="shared" si="488"/>
        <v>#NAME?</v>
      </c>
      <c r="AW933" s="3">
        <f t="shared" si="489"/>
        <v>0</v>
      </c>
      <c r="AX933" s="3">
        <f t="shared" si="490"/>
        <v>0</v>
      </c>
      <c r="AY933" s="3">
        <f t="shared" si="491"/>
        <v>0</v>
      </c>
      <c r="AZ933" s="3">
        <f t="shared" si="492"/>
        <v>0</v>
      </c>
      <c r="BA933" s="3">
        <f t="shared" si="493"/>
        <v>0</v>
      </c>
      <c r="BB933" s="3">
        <f t="shared" si="494"/>
        <v>0</v>
      </c>
    </row>
    <row r="934" spans="2:54" x14ac:dyDescent="0.35">
      <c r="B934" s="14">
        <v>907</v>
      </c>
      <c r="C934" s="13"/>
      <c r="D934" s="13"/>
      <c r="E934" s="130"/>
      <c r="F934" s="130"/>
      <c r="G934" s="129" t="str">
        <f t="shared" si="462"/>
        <v/>
      </c>
      <c r="H934" s="128"/>
      <c r="I934" s="189"/>
      <c r="J934" s="128"/>
      <c r="K934" s="127"/>
      <c r="L934" s="127"/>
      <c r="M934" s="126"/>
      <c r="N934" s="7"/>
      <c r="O934" s="6"/>
      <c r="P934" s="6"/>
      <c r="Q934" s="125" t="str">
        <f t="shared" si="463"/>
        <v/>
      </c>
      <c r="R934" s="124" t="str">
        <f t="shared" si="464"/>
        <v/>
      </c>
      <c r="S934" s="123">
        <f t="shared" si="465"/>
        <v>0</v>
      </c>
      <c r="T934" s="122">
        <f t="shared" si="466"/>
        <v>0</v>
      </c>
      <c r="U934" s="123">
        <f t="shared" si="467"/>
        <v>0</v>
      </c>
      <c r="V934" s="122">
        <f t="shared" si="468"/>
        <v>0</v>
      </c>
      <c r="W934" s="123">
        <f t="shared" si="469"/>
        <v>0</v>
      </c>
      <c r="X934" s="122">
        <f t="shared" si="470"/>
        <v>0</v>
      </c>
      <c r="Y934" s="123">
        <f t="shared" si="471"/>
        <v>0</v>
      </c>
      <c r="Z934" s="122">
        <f t="shared" si="472"/>
        <v>0</v>
      </c>
      <c r="AA934" s="123">
        <f t="shared" si="473"/>
        <v>0</v>
      </c>
      <c r="AB934" s="122">
        <f t="shared" si="474"/>
        <v>0</v>
      </c>
      <c r="AD934" s="3" t="str">
        <f t="shared" si="475"/>
        <v>False</v>
      </c>
      <c r="AE934" s="3" t="str">
        <f t="shared" si="476"/>
        <v>true</v>
      </c>
      <c r="AF934" s="3" t="e">
        <f>VLOOKUP(C934,#REF!,2,FALSE)</f>
        <v>#REF!</v>
      </c>
      <c r="AG934" s="3" t="e">
        <f t="shared" si="477"/>
        <v>#REF!</v>
      </c>
      <c r="AH934" s="3">
        <f t="shared" si="478"/>
        <v>0</v>
      </c>
      <c r="AI934" s="3">
        <f t="shared" si="479"/>
        <v>0</v>
      </c>
      <c r="AJ934" s="3">
        <f t="shared" si="480"/>
        <v>0</v>
      </c>
      <c r="AL934" s="3">
        <f t="shared" si="481"/>
        <v>0</v>
      </c>
      <c r="AM934" s="3">
        <f t="shared" si="482"/>
        <v>0</v>
      </c>
      <c r="AN934" s="3">
        <f t="shared" si="483"/>
        <v>0</v>
      </c>
      <c r="AO934" s="3">
        <f t="shared" si="484"/>
        <v>0</v>
      </c>
      <c r="AP934" s="3">
        <f t="shared" si="485"/>
        <v>0</v>
      </c>
      <c r="AQ934" s="3">
        <f t="shared" si="486"/>
        <v>0</v>
      </c>
      <c r="AS934" s="3" t="e">
        <f t="shared" si="487"/>
        <v>#REF!</v>
      </c>
      <c r="AU934" s="3" t="e">
        <f t="shared" si="488"/>
        <v>#NAME?</v>
      </c>
      <c r="AW934" s="3">
        <f t="shared" si="489"/>
        <v>0</v>
      </c>
      <c r="AX934" s="3">
        <f t="shared" si="490"/>
        <v>0</v>
      </c>
      <c r="AY934" s="3">
        <f t="shared" si="491"/>
        <v>0</v>
      </c>
      <c r="AZ934" s="3">
        <f t="shared" si="492"/>
        <v>0</v>
      </c>
      <c r="BA934" s="3">
        <f t="shared" si="493"/>
        <v>0</v>
      </c>
      <c r="BB934" s="3">
        <f t="shared" si="494"/>
        <v>0</v>
      </c>
    </row>
    <row r="935" spans="2:54" x14ac:dyDescent="0.35">
      <c r="B935" s="14">
        <v>908</v>
      </c>
      <c r="C935" s="13"/>
      <c r="D935" s="13"/>
      <c r="E935" s="130"/>
      <c r="F935" s="130"/>
      <c r="G935" s="129" t="str">
        <f t="shared" si="462"/>
        <v/>
      </c>
      <c r="H935" s="128"/>
      <c r="I935" s="189"/>
      <c r="J935" s="128"/>
      <c r="K935" s="127"/>
      <c r="L935" s="127"/>
      <c r="M935" s="126"/>
      <c r="N935" s="7"/>
      <c r="O935" s="6"/>
      <c r="P935" s="6"/>
      <c r="Q935" s="125" t="str">
        <f t="shared" si="463"/>
        <v/>
      </c>
      <c r="R935" s="124" t="str">
        <f t="shared" si="464"/>
        <v/>
      </c>
      <c r="S935" s="123">
        <f t="shared" si="465"/>
        <v>0</v>
      </c>
      <c r="T935" s="122">
        <f t="shared" si="466"/>
        <v>0</v>
      </c>
      <c r="U935" s="123">
        <f t="shared" si="467"/>
        <v>0</v>
      </c>
      <c r="V935" s="122">
        <f t="shared" si="468"/>
        <v>0</v>
      </c>
      <c r="W935" s="123">
        <f t="shared" si="469"/>
        <v>0</v>
      </c>
      <c r="X935" s="122">
        <f t="shared" si="470"/>
        <v>0</v>
      </c>
      <c r="Y935" s="123">
        <f t="shared" si="471"/>
        <v>0</v>
      </c>
      <c r="Z935" s="122">
        <f t="shared" si="472"/>
        <v>0</v>
      </c>
      <c r="AA935" s="123">
        <f t="shared" si="473"/>
        <v>0</v>
      </c>
      <c r="AB935" s="122">
        <f t="shared" si="474"/>
        <v>0</v>
      </c>
      <c r="AD935" s="3" t="str">
        <f t="shared" si="475"/>
        <v>False</v>
      </c>
      <c r="AE935" s="3" t="str">
        <f t="shared" si="476"/>
        <v>true</v>
      </c>
      <c r="AF935" s="3" t="e">
        <f>VLOOKUP(C935,#REF!,2,FALSE)</f>
        <v>#REF!</v>
      </c>
      <c r="AG935" s="3" t="e">
        <f t="shared" si="477"/>
        <v>#REF!</v>
      </c>
      <c r="AH935" s="3">
        <f t="shared" si="478"/>
        <v>0</v>
      </c>
      <c r="AI935" s="3">
        <f t="shared" si="479"/>
        <v>0</v>
      </c>
      <c r="AJ935" s="3">
        <f t="shared" si="480"/>
        <v>0</v>
      </c>
      <c r="AL935" s="3">
        <f t="shared" si="481"/>
        <v>0</v>
      </c>
      <c r="AM935" s="3">
        <f t="shared" si="482"/>
        <v>0</v>
      </c>
      <c r="AN935" s="3">
        <f t="shared" si="483"/>
        <v>0</v>
      </c>
      <c r="AO935" s="3">
        <f t="shared" si="484"/>
        <v>0</v>
      </c>
      <c r="AP935" s="3">
        <f t="shared" si="485"/>
        <v>0</v>
      </c>
      <c r="AQ935" s="3">
        <f t="shared" si="486"/>
        <v>0</v>
      </c>
      <c r="AS935" s="3" t="e">
        <f t="shared" si="487"/>
        <v>#REF!</v>
      </c>
      <c r="AU935" s="3" t="e">
        <f t="shared" si="488"/>
        <v>#NAME?</v>
      </c>
      <c r="AW935" s="3">
        <f t="shared" si="489"/>
        <v>0</v>
      </c>
      <c r="AX935" s="3">
        <f t="shared" si="490"/>
        <v>0</v>
      </c>
      <c r="AY935" s="3">
        <f t="shared" si="491"/>
        <v>0</v>
      </c>
      <c r="AZ935" s="3">
        <f t="shared" si="492"/>
        <v>0</v>
      </c>
      <c r="BA935" s="3">
        <f t="shared" si="493"/>
        <v>0</v>
      </c>
      <c r="BB935" s="3">
        <f t="shared" si="494"/>
        <v>0</v>
      </c>
    </row>
    <row r="936" spans="2:54" x14ac:dyDescent="0.35">
      <c r="B936" s="14">
        <v>909</v>
      </c>
      <c r="C936" s="13"/>
      <c r="D936" s="13"/>
      <c r="E936" s="130"/>
      <c r="F936" s="130"/>
      <c r="G936" s="129" t="str">
        <f t="shared" si="462"/>
        <v/>
      </c>
      <c r="H936" s="128"/>
      <c r="I936" s="189"/>
      <c r="J936" s="128"/>
      <c r="K936" s="127"/>
      <c r="L936" s="127"/>
      <c r="M936" s="126"/>
      <c r="N936" s="7"/>
      <c r="O936" s="6"/>
      <c r="P936" s="6"/>
      <c r="Q936" s="125" t="str">
        <f t="shared" si="463"/>
        <v/>
      </c>
      <c r="R936" s="124" t="str">
        <f t="shared" si="464"/>
        <v/>
      </c>
      <c r="S936" s="123">
        <f t="shared" si="465"/>
        <v>0</v>
      </c>
      <c r="T936" s="122">
        <f t="shared" si="466"/>
        <v>0</v>
      </c>
      <c r="U936" s="123">
        <f t="shared" si="467"/>
        <v>0</v>
      </c>
      <c r="V936" s="122">
        <f t="shared" si="468"/>
        <v>0</v>
      </c>
      <c r="W936" s="123">
        <f t="shared" si="469"/>
        <v>0</v>
      </c>
      <c r="X936" s="122">
        <f t="shared" si="470"/>
        <v>0</v>
      </c>
      <c r="Y936" s="123">
        <f t="shared" si="471"/>
        <v>0</v>
      </c>
      <c r="Z936" s="122">
        <f t="shared" si="472"/>
        <v>0</v>
      </c>
      <c r="AA936" s="123">
        <f t="shared" si="473"/>
        <v>0</v>
      </c>
      <c r="AB936" s="122">
        <f t="shared" si="474"/>
        <v>0</v>
      </c>
      <c r="AD936" s="3" t="str">
        <f t="shared" si="475"/>
        <v>False</v>
      </c>
      <c r="AE936" s="3" t="str">
        <f t="shared" si="476"/>
        <v>true</v>
      </c>
      <c r="AF936" s="3" t="e">
        <f>VLOOKUP(C936,#REF!,2,FALSE)</f>
        <v>#REF!</v>
      </c>
      <c r="AG936" s="3" t="e">
        <f t="shared" si="477"/>
        <v>#REF!</v>
      </c>
      <c r="AH936" s="3">
        <f t="shared" si="478"/>
        <v>0</v>
      </c>
      <c r="AI936" s="3">
        <f t="shared" si="479"/>
        <v>0</v>
      </c>
      <c r="AJ936" s="3">
        <f t="shared" si="480"/>
        <v>0</v>
      </c>
      <c r="AL936" s="3">
        <f t="shared" si="481"/>
        <v>0</v>
      </c>
      <c r="AM936" s="3">
        <f t="shared" si="482"/>
        <v>0</v>
      </c>
      <c r="AN936" s="3">
        <f t="shared" si="483"/>
        <v>0</v>
      </c>
      <c r="AO936" s="3">
        <f t="shared" si="484"/>
        <v>0</v>
      </c>
      <c r="AP936" s="3">
        <f t="shared" si="485"/>
        <v>0</v>
      </c>
      <c r="AQ936" s="3">
        <f t="shared" si="486"/>
        <v>0</v>
      </c>
      <c r="AS936" s="3" t="e">
        <f t="shared" si="487"/>
        <v>#REF!</v>
      </c>
      <c r="AU936" s="3" t="e">
        <f t="shared" si="488"/>
        <v>#NAME?</v>
      </c>
      <c r="AW936" s="3">
        <f t="shared" si="489"/>
        <v>0</v>
      </c>
      <c r="AX936" s="3">
        <f t="shared" si="490"/>
        <v>0</v>
      </c>
      <c r="AY936" s="3">
        <f t="shared" si="491"/>
        <v>0</v>
      </c>
      <c r="AZ936" s="3">
        <f t="shared" si="492"/>
        <v>0</v>
      </c>
      <c r="BA936" s="3">
        <f t="shared" si="493"/>
        <v>0</v>
      </c>
      <c r="BB936" s="3">
        <f t="shared" si="494"/>
        <v>0</v>
      </c>
    </row>
    <row r="937" spans="2:54" x14ac:dyDescent="0.35">
      <c r="B937" s="14">
        <v>910</v>
      </c>
      <c r="C937" s="13"/>
      <c r="D937" s="13"/>
      <c r="E937" s="130"/>
      <c r="F937" s="130"/>
      <c r="G937" s="129" t="str">
        <f t="shared" si="462"/>
        <v/>
      </c>
      <c r="H937" s="128"/>
      <c r="I937" s="189"/>
      <c r="J937" s="128"/>
      <c r="K937" s="127"/>
      <c r="L937" s="127"/>
      <c r="M937" s="126"/>
      <c r="N937" s="7"/>
      <c r="O937" s="6"/>
      <c r="P937" s="6"/>
      <c r="Q937" s="125" t="str">
        <f t="shared" si="463"/>
        <v/>
      </c>
      <c r="R937" s="124" t="str">
        <f t="shared" si="464"/>
        <v/>
      </c>
      <c r="S937" s="123">
        <f t="shared" si="465"/>
        <v>0</v>
      </c>
      <c r="T937" s="122">
        <f t="shared" si="466"/>
        <v>0</v>
      </c>
      <c r="U937" s="123">
        <f t="shared" si="467"/>
        <v>0</v>
      </c>
      <c r="V937" s="122">
        <f t="shared" si="468"/>
        <v>0</v>
      </c>
      <c r="W937" s="123">
        <f t="shared" si="469"/>
        <v>0</v>
      </c>
      <c r="X937" s="122">
        <f t="shared" si="470"/>
        <v>0</v>
      </c>
      <c r="Y937" s="123">
        <f t="shared" si="471"/>
        <v>0</v>
      </c>
      <c r="Z937" s="122">
        <f t="shared" si="472"/>
        <v>0</v>
      </c>
      <c r="AA937" s="123">
        <f t="shared" si="473"/>
        <v>0</v>
      </c>
      <c r="AB937" s="122">
        <f t="shared" si="474"/>
        <v>0</v>
      </c>
      <c r="AD937" s="3" t="str">
        <f t="shared" si="475"/>
        <v>False</v>
      </c>
      <c r="AE937" s="3" t="str">
        <f t="shared" si="476"/>
        <v>true</v>
      </c>
      <c r="AF937" s="3" t="e">
        <f>VLOOKUP(C937,#REF!,2,FALSE)</f>
        <v>#REF!</v>
      </c>
      <c r="AG937" s="3" t="e">
        <f t="shared" si="477"/>
        <v>#REF!</v>
      </c>
      <c r="AH937" s="3">
        <f t="shared" si="478"/>
        <v>0</v>
      </c>
      <c r="AI937" s="3">
        <f t="shared" si="479"/>
        <v>0</v>
      </c>
      <c r="AJ937" s="3">
        <f t="shared" si="480"/>
        <v>0</v>
      </c>
      <c r="AL937" s="3">
        <f t="shared" si="481"/>
        <v>0</v>
      </c>
      <c r="AM937" s="3">
        <f t="shared" si="482"/>
        <v>0</v>
      </c>
      <c r="AN937" s="3">
        <f t="shared" si="483"/>
        <v>0</v>
      </c>
      <c r="AO937" s="3">
        <f t="shared" si="484"/>
        <v>0</v>
      </c>
      <c r="AP937" s="3">
        <f t="shared" si="485"/>
        <v>0</v>
      </c>
      <c r="AQ937" s="3">
        <f t="shared" si="486"/>
        <v>0</v>
      </c>
      <c r="AS937" s="3" t="e">
        <f t="shared" si="487"/>
        <v>#REF!</v>
      </c>
      <c r="AU937" s="3" t="e">
        <f t="shared" si="488"/>
        <v>#NAME?</v>
      </c>
      <c r="AW937" s="3">
        <f t="shared" si="489"/>
        <v>0</v>
      </c>
      <c r="AX937" s="3">
        <f t="shared" si="490"/>
        <v>0</v>
      </c>
      <c r="AY937" s="3">
        <f t="shared" si="491"/>
        <v>0</v>
      </c>
      <c r="AZ937" s="3">
        <f t="shared" si="492"/>
        <v>0</v>
      </c>
      <c r="BA937" s="3">
        <f t="shared" si="493"/>
        <v>0</v>
      </c>
      <c r="BB937" s="3">
        <f t="shared" si="494"/>
        <v>0</v>
      </c>
    </row>
    <row r="938" spans="2:54" x14ac:dyDescent="0.35">
      <c r="B938" s="14">
        <v>911</v>
      </c>
      <c r="C938" s="13"/>
      <c r="D938" s="13"/>
      <c r="E938" s="130"/>
      <c r="F938" s="130"/>
      <c r="G938" s="129" t="str">
        <f t="shared" si="462"/>
        <v/>
      </c>
      <c r="H938" s="128"/>
      <c r="I938" s="189"/>
      <c r="J938" s="128"/>
      <c r="K938" s="127"/>
      <c r="L938" s="127"/>
      <c r="M938" s="126"/>
      <c r="N938" s="7"/>
      <c r="O938" s="6"/>
      <c r="P938" s="6"/>
      <c r="Q938" s="125" t="str">
        <f t="shared" si="463"/>
        <v/>
      </c>
      <c r="R938" s="124" t="str">
        <f t="shared" si="464"/>
        <v/>
      </c>
      <c r="S938" s="123">
        <f t="shared" si="465"/>
        <v>0</v>
      </c>
      <c r="T938" s="122">
        <f t="shared" si="466"/>
        <v>0</v>
      </c>
      <c r="U938" s="123">
        <f t="shared" si="467"/>
        <v>0</v>
      </c>
      <c r="V938" s="122">
        <f t="shared" si="468"/>
        <v>0</v>
      </c>
      <c r="W938" s="123">
        <f t="shared" si="469"/>
        <v>0</v>
      </c>
      <c r="X938" s="122">
        <f t="shared" si="470"/>
        <v>0</v>
      </c>
      <c r="Y938" s="123">
        <f t="shared" si="471"/>
        <v>0</v>
      </c>
      <c r="Z938" s="122">
        <f t="shared" si="472"/>
        <v>0</v>
      </c>
      <c r="AA938" s="123">
        <f t="shared" si="473"/>
        <v>0</v>
      </c>
      <c r="AB938" s="122">
        <f t="shared" si="474"/>
        <v>0</v>
      </c>
      <c r="AD938" s="3" t="str">
        <f t="shared" si="475"/>
        <v>False</v>
      </c>
      <c r="AE938" s="3" t="str">
        <f t="shared" si="476"/>
        <v>true</v>
      </c>
      <c r="AF938" s="3" t="e">
        <f>VLOOKUP(C938,#REF!,2,FALSE)</f>
        <v>#REF!</v>
      </c>
      <c r="AG938" s="3" t="e">
        <f t="shared" si="477"/>
        <v>#REF!</v>
      </c>
      <c r="AH938" s="3">
        <f t="shared" si="478"/>
        <v>0</v>
      </c>
      <c r="AI938" s="3">
        <f t="shared" si="479"/>
        <v>0</v>
      </c>
      <c r="AJ938" s="3">
        <f t="shared" si="480"/>
        <v>0</v>
      </c>
      <c r="AL938" s="3">
        <f t="shared" si="481"/>
        <v>0</v>
      </c>
      <c r="AM938" s="3">
        <f t="shared" si="482"/>
        <v>0</v>
      </c>
      <c r="AN938" s="3">
        <f t="shared" si="483"/>
        <v>0</v>
      </c>
      <c r="AO938" s="3">
        <f t="shared" si="484"/>
        <v>0</v>
      </c>
      <c r="AP938" s="3">
        <f t="shared" si="485"/>
        <v>0</v>
      </c>
      <c r="AQ938" s="3">
        <f t="shared" si="486"/>
        <v>0</v>
      </c>
      <c r="AS938" s="3" t="e">
        <f t="shared" si="487"/>
        <v>#REF!</v>
      </c>
      <c r="AU938" s="3" t="e">
        <f t="shared" si="488"/>
        <v>#NAME?</v>
      </c>
      <c r="AW938" s="3">
        <f t="shared" si="489"/>
        <v>0</v>
      </c>
      <c r="AX938" s="3">
        <f t="shared" si="490"/>
        <v>0</v>
      </c>
      <c r="AY938" s="3">
        <f t="shared" si="491"/>
        <v>0</v>
      </c>
      <c r="AZ938" s="3">
        <f t="shared" si="492"/>
        <v>0</v>
      </c>
      <c r="BA938" s="3">
        <f t="shared" si="493"/>
        <v>0</v>
      </c>
      <c r="BB938" s="3">
        <f t="shared" si="494"/>
        <v>0</v>
      </c>
    </row>
    <row r="939" spans="2:54" x14ac:dyDescent="0.35">
      <c r="B939" s="14">
        <v>912</v>
      </c>
      <c r="C939" s="13"/>
      <c r="D939" s="13"/>
      <c r="E939" s="130"/>
      <c r="F939" s="130"/>
      <c r="G939" s="129" t="str">
        <f t="shared" si="462"/>
        <v/>
      </c>
      <c r="H939" s="128"/>
      <c r="I939" s="189"/>
      <c r="J939" s="128"/>
      <c r="K939" s="127"/>
      <c r="L939" s="127"/>
      <c r="M939" s="126"/>
      <c r="N939" s="7"/>
      <c r="O939" s="6"/>
      <c r="P939" s="6"/>
      <c r="Q939" s="125" t="str">
        <f t="shared" si="463"/>
        <v/>
      </c>
      <c r="R939" s="124" t="str">
        <f t="shared" si="464"/>
        <v/>
      </c>
      <c r="S939" s="123">
        <f t="shared" si="465"/>
        <v>0</v>
      </c>
      <c r="T939" s="122">
        <f t="shared" si="466"/>
        <v>0</v>
      </c>
      <c r="U939" s="123">
        <f t="shared" si="467"/>
        <v>0</v>
      </c>
      <c r="V939" s="122">
        <f t="shared" si="468"/>
        <v>0</v>
      </c>
      <c r="W939" s="123">
        <f t="shared" si="469"/>
        <v>0</v>
      </c>
      <c r="X939" s="122">
        <f t="shared" si="470"/>
        <v>0</v>
      </c>
      <c r="Y939" s="123">
        <f t="shared" si="471"/>
        <v>0</v>
      </c>
      <c r="Z939" s="122">
        <f t="shared" si="472"/>
        <v>0</v>
      </c>
      <c r="AA939" s="123">
        <f t="shared" si="473"/>
        <v>0</v>
      </c>
      <c r="AB939" s="122">
        <f t="shared" si="474"/>
        <v>0</v>
      </c>
      <c r="AD939" s="3" t="str">
        <f t="shared" si="475"/>
        <v>False</v>
      </c>
      <c r="AE939" s="3" t="str">
        <f t="shared" si="476"/>
        <v>true</v>
      </c>
      <c r="AF939" s="3" t="e">
        <f>VLOOKUP(C939,#REF!,2,FALSE)</f>
        <v>#REF!</v>
      </c>
      <c r="AG939" s="3" t="e">
        <f t="shared" si="477"/>
        <v>#REF!</v>
      </c>
      <c r="AH939" s="3">
        <f t="shared" si="478"/>
        <v>0</v>
      </c>
      <c r="AI939" s="3">
        <f t="shared" si="479"/>
        <v>0</v>
      </c>
      <c r="AJ939" s="3">
        <f t="shared" si="480"/>
        <v>0</v>
      </c>
      <c r="AL939" s="3">
        <f t="shared" si="481"/>
        <v>0</v>
      </c>
      <c r="AM939" s="3">
        <f t="shared" si="482"/>
        <v>0</v>
      </c>
      <c r="AN939" s="3">
        <f t="shared" si="483"/>
        <v>0</v>
      </c>
      <c r="AO939" s="3">
        <f t="shared" si="484"/>
        <v>0</v>
      </c>
      <c r="AP939" s="3">
        <f t="shared" si="485"/>
        <v>0</v>
      </c>
      <c r="AQ939" s="3">
        <f t="shared" si="486"/>
        <v>0</v>
      </c>
      <c r="AS939" s="3" t="e">
        <f t="shared" si="487"/>
        <v>#REF!</v>
      </c>
      <c r="AU939" s="3" t="e">
        <f t="shared" si="488"/>
        <v>#NAME?</v>
      </c>
      <c r="AW939" s="3">
        <f t="shared" si="489"/>
        <v>0</v>
      </c>
      <c r="AX939" s="3">
        <f t="shared" si="490"/>
        <v>0</v>
      </c>
      <c r="AY939" s="3">
        <f t="shared" si="491"/>
        <v>0</v>
      </c>
      <c r="AZ939" s="3">
        <f t="shared" si="492"/>
        <v>0</v>
      </c>
      <c r="BA939" s="3">
        <f t="shared" si="493"/>
        <v>0</v>
      </c>
      <c r="BB939" s="3">
        <f t="shared" si="494"/>
        <v>0</v>
      </c>
    </row>
    <row r="940" spans="2:54" x14ac:dyDescent="0.35">
      <c r="B940" s="14">
        <v>913</v>
      </c>
      <c r="C940" s="13"/>
      <c r="D940" s="13"/>
      <c r="E940" s="130"/>
      <c r="F940" s="130"/>
      <c r="G940" s="129" t="str">
        <f t="shared" si="462"/>
        <v/>
      </c>
      <c r="H940" s="128"/>
      <c r="I940" s="189"/>
      <c r="J940" s="128"/>
      <c r="K940" s="127"/>
      <c r="L940" s="127"/>
      <c r="M940" s="126"/>
      <c r="N940" s="7"/>
      <c r="O940" s="6"/>
      <c r="P940" s="6"/>
      <c r="Q940" s="125" t="str">
        <f t="shared" si="463"/>
        <v/>
      </c>
      <c r="R940" s="124" t="str">
        <f t="shared" si="464"/>
        <v/>
      </c>
      <c r="S940" s="123">
        <f t="shared" si="465"/>
        <v>0</v>
      </c>
      <c r="T940" s="122">
        <f t="shared" si="466"/>
        <v>0</v>
      </c>
      <c r="U940" s="123">
        <f t="shared" si="467"/>
        <v>0</v>
      </c>
      <c r="V940" s="122">
        <f t="shared" si="468"/>
        <v>0</v>
      </c>
      <c r="W940" s="123">
        <f t="shared" si="469"/>
        <v>0</v>
      </c>
      <c r="X940" s="122">
        <f t="shared" si="470"/>
        <v>0</v>
      </c>
      <c r="Y940" s="123">
        <f t="shared" si="471"/>
        <v>0</v>
      </c>
      <c r="Z940" s="122">
        <f t="shared" si="472"/>
        <v>0</v>
      </c>
      <c r="AA940" s="123">
        <f t="shared" si="473"/>
        <v>0</v>
      </c>
      <c r="AB940" s="122">
        <f t="shared" si="474"/>
        <v>0</v>
      </c>
      <c r="AD940" s="3" t="str">
        <f t="shared" si="475"/>
        <v>False</v>
      </c>
      <c r="AE940" s="3" t="str">
        <f t="shared" si="476"/>
        <v>true</v>
      </c>
      <c r="AF940" s="3" t="e">
        <f>VLOOKUP(C940,#REF!,2,FALSE)</f>
        <v>#REF!</v>
      </c>
      <c r="AG940" s="3" t="e">
        <f t="shared" si="477"/>
        <v>#REF!</v>
      </c>
      <c r="AH940" s="3">
        <f t="shared" si="478"/>
        <v>0</v>
      </c>
      <c r="AI940" s="3">
        <f t="shared" si="479"/>
        <v>0</v>
      </c>
      <c r="AJ940" s="3">
        <f t="shared" si="480"/>
        <v>0</v>
      </c>
      <c r="AL940" s="3">
        <f t="shared" si="481"/>
        <v>0</v>
      </c>
      <c r="AM940" s="3">
        <f t="shared" si="482"/>
        <v>0</v>
      </c>
      <c r="AN940" s="3">
        <f t="shared" si="483"/>
        <v>0</v>
      </c>
      <c r="AO940" s="3">
        <f t="shared" si="484"/>
        <v>0</v>
      </c>
      <c r="AP940" s="3">
        <f t="shared" si="485"/>
        <v>0</v>
      </c>
      <c r="AQ940" s="3">
        <f t="shared" si="486"/>
        <v>0</v>
      </c>
      <c r="AS940" s="3" t="e">
        <f t="shared" si="487"/>
        <v>#REF!</v>
      </c>
      <c r="AU940" s="3" t="e">
        <f t="shared" si="488"/>
        <v>#NAME?</v>
      </c>
      <c r="AW940" s="3">
        <f t="shared" si="489"/>
        <v>0</v>
      </c>
      <c r="AX940" s="3">
        <f t="shared" si="490"/>
        <v>0</v>
      </c>
      <c r="AY940" s="3">
        <f t="shared" si="491"/>
        <v>0</v>
      </c>
      <c r="AZ940" s="3">
        <f t="shared" si="492"/>
        <v>0</v>
      </c>
      <c r="BA940" s="3">
        <f t="shared" si="493"/>
        <v>0</v>
      </c>
      <c r="BB940" s="3">
        <f t="shared" si="494"/>
        <v>0</v>
      </c>
    </row>
    <row r="941" spans="2:54" x14ac:dyDescent="0.35">
      <c r="B941" s="14">
        <v>914</v>
      </c>
      <c r="C941" s="13"/>
      <c r="D941" s="13"/>
      <c r="E941" s="130"/>
      <c r="F941" s="130"/>
      <c r="G941" s="129" t="str">
        <f t="shared" si="462"/>
        <v/>
      </c>
      <c r="H941" s="128"/>
      <c r="I941" s="189"/>
      <c r="J941" s="128"/>
      <c r="K941" s="127"/>
      <c r="L941" s="127"/>
      <c r="M941" s="126"/>
      <c r="N941" s="7"/>
      <c r="O941" s="6"/>
      <c r="P941" s="6"/>
      <c r="Q941" s="125" t="str">
        <f t="shared" si="463"/>
        <v/>
      </c>
      <c r="R941" s="124" t="str">
        <f t="shared" si="464"/>
        <v/>
      </c>
      <c r="S941" s="123">
        <f t="shared" si="465"/>
        <v>0</v>
      </c>
      <c r="T941" s="122">
        <f t="shared" si="466"/>
        <v>0</v>
      </c>
      <c r="U941" s="123">
        <f t="shared" si="467"/>
        <v>0</v>
      </c>
      <c r="V941" s="122">
        <f t="shared" si="468"/>
        <v>0</v>
      </c>
      <c r="W941" s="123">
        <f t="shared" si="469"/>
        <v>0</v>
      </c>
      <c r="X941" s="122">
        <f t="shared" si="470"/>
        <v>0</v>
      </c>
      <c r="Y941" s="123">
        <f t="shared" si="471"/>
        <v>0</v>
      </c>
      <c r="Z941" s="122">
        <f t="shared" si="472"/>
        <v>0</v>
      </c>
      <c r="AA941" s="123">
        <f t="shared" si="473"/>
        <v>0</v>
      </c>
      <c r="AB941" s="122">
        <f t="shared" si="474"/>
        <v>0</v>
      </c>
      <c r="AD941" s="3" t="str">
        <f t="shared" si="475"/>
        <v>False</v>
      </c>
      <c r="AE941" s="3" t="str">
        <f t="shared" si="476"/>
        <v>true</v>
      </c>
      <c r="AF941" s="3" t="e">
        <f>VLOOKUP(C941,#REF!,2,FALSE)</f>
        <v>#REF!</v>
      </c>
      <c r="AG941" s="3" t="e">
        <f t="shared" si="477"/>
        <v>#REF!</v>
      </c>
      <c r="AH941" s="3">
        <f t="shared" si="478"/>
        <v>0</v>
      </c>
      <c r="AI941" s="3">
        <f t="shared" si="479"/>
        <v>0</v>
      </c>
      <c r="AJ941" s="3">
        <f t="shared" si="480"/>
        <v>0</v>
      </c>
      <c r="AL941" s="3">
        <f t="shared" si="481"/>
        <v>0</v>
      </c>
      <c r="AM941" s="3">
        <f t="shared" si="482"/>
        <v>0</v>
      </c>
      <c r="AN941" s="3">
        <f t="shared" si="483"/>
        <v>0</v>
      </c>
      <c r="AO941" s="3">
        <f t="shared" si="484"/>
        <v>0</v>
      </c>
      <c r="AP941" s="3">
        <f t="shared" si="485"/>
        <v>0</v>
      </c>
      <c r="AQ941" s="3">
        <f t="shared" si="486"/>
        <v>0</v>
      </c>
      <c r="AS941" s="3" t="e">
        <f t="shared" si="487"/>
        <v>#REF!</v>
      </c>
      <c r="AU941" s="3" t="e">
        <f t="shared" si="488"/>
        <v>#NAME?</v>
      </c>
      <c r="AW941" s="3">
        <f t="shared" si="489"/>
        <v>0</v>
      </c>
      <c r="AX941" s="3">
        <f t="shared" si="490"/>
        <v>0</v>
      </c>
      <c r="AY941" s="3">
        <f t="shared" si="491"/>
        <v>0</v>
      </c>
      <c r="AZ941" s="3">
        <f t="shared" si="492"/>
        <v>0</v>
      </c>
      <c r="BA941" s="3">
        <f t="shared" si="493"/>
        <v>0</v>
      </c>
      <c r="BB941" s="3">
        <f t="shared" si="494"/>
        <v>0</v>
      </c>
    </row>
    <row r="942" spans="2:54" x14ac:dyDescent="0.35">
      <c r="B942" s="14">
        <v>915</v>
      </c>
      <c r="C942" s="13"/>
      <c r="D942" s="13"/>
      <c r="E942" s="130"/>
      <c r="F942" s="130"/>
      <c r="G942" s="129" t="str">
        <f t="shared" si="462"/>
        <v/>
      </c>
      <c r="H942" s="128"/>
      <c r="I942" s="189"/>
      <c r="J942" s="128"/>
      <c r="K942" s="127"/>
      <c r="L942" s="127"/>
      <c r="M942" s="126"/>
      <c r="N942" s="7"/>
      <c r="O942" s="6"/>
      <c r="P942" s="6"/>
      <c r="Q942" s="125" t="str">
        <f t="shared" si="463"/>
        <v/>
      </c>
      <c r="R942" s="124" t="str">
        <f t="shared" si="464"/>
        <v/>
      </c>
      <c r="S942" s="123">
        <f t="shared" si="465"/>
        <v>0</v>
      </c>
      <c r="T942" s="122">
        <f t="shared" si="466"/>
        <v>0</v>
      </c>
      <c r="U942" s="123">
        <f t="shared" si="467"/>
        <v>0</v>
      </c>
      <c r="V942" s="122">
        <f t="shared" si="468"/>
        <v>0</v>
      </c>
      <c r="W942" s="123">
        <f t="shared" si="469"/>
        <v>0</v>
      </c>
      <c r="X942" s="122">
        <f t="shared" si="470"/>
        <v>0</v>
      </c>
      <c r="Y942" s="123">
        <f t="shared" si="471"/>
        <v>0</v>
      </c>
      <c r="Z942" s="122">
        <f t="shared" si="472"/>
        <v>0</v>
      </c>
      <c r="AA942" s="123">
        <f t="shared" si="473"/>
        <v>0</v>
      </c>
      <c r="AB942" s="122">
        <f t="shared" si="474"/>
        <v>0</v>
      </c>
      <c r="AD942" s="3" t="str">
        <f t="shared" si="475"/>
        <v>False</v>
      </c>
      <c r="AE942" s="3" t="str">
        <f t="shared" si="476"/>
        <v>true</v>
      </c>
      <c r="AF942" s="3" t="e">
        <f>VLOOKUP(C942,#REF!,2,FALSE)</f>
        <v>#REF!</v>
      </c>
      <c r="AG942" s="3" t="e">
        <f t="shared" si="477"/>
        <v>#REF!</v>
      </c>
      <c r="AH942" s="3">
        <f t="shared" si="478"/>
        <v>0</v>
      </c>
      <c r="AI942" s="3">
        <f t="shared" si="479"/>
        <v>0</v>
      </c>
      <c r="AJ942" s="3">
        <f t="shared" si="480"/>
        <v>0</v>
      </c>
      <c r="AL942" s="3">
        <f t="shared" si="481"/>
        <v>0</v>
      </c>
      <c r="AM942" s="3">
        <f t="shared" si="482"/>
        <v>0</v>
      </c>
      <c r="AN942" s="3">
        <f t="shared" si="483"/>
        <v>0</v>
      </c>
      <c r="AO942" s="3">
        <f t="shared" si="484"/>
        <v>0</v>
      </c>
      <c r="AP942" s="3">
        <f t="shared" si="485"/>
        <v>0</v>
      </c>
      <c r="AQ942" s="3">
        <f t="shared" si="486"/>
        <v>0</v>
      </c>
      <c r="AS942" s="3" t="e">
        <f t="shared" si="487"/>
        <v>#REF!</v>
      </c>
      <c r="AU942" s="3" t="e">
        <f t="shared" si="488"/>
        <v>#NAME?</v>
      </c>
      <c r="AW942" s="3">
        <f t="shared" si="489"/>
        <v>0</v>
      </c>
      <c r="AX942" s="3">
        <f t="shared" si="490"/>
        <v>0</v>
      </c>
      <c r="AY942" s="3">
        <f t="shared" si="491"/>
        <v>0</v>
      </c>
      <c r="AZ942" s="3">
        <f t="shared" si="492"/>
        <v>0</v>
      </c>
      <c r="BA942" s="3">
        <f t="shared" si="493"/>
        <v>0</v>
      </c>
      <c r="BB942" s="3">
        <f t="shared" si="494"/>
        <v>0</v>
      </c>
    </row>
    <row r="943" spans="2:54" x14ac:dyDescent="0.35">
      <c r="B943" s="14">
        <v>916</v>
      </c>
      <c r="C943" s="13"/>
      <c r="D943" s="13"/>
      <c r="E943" s="130"/>
      <c r="F943" s="130"/>
      <c r="G943" s="129" t="str">
        <f t="shared" si="462"/>
        <v/>
      </c>
      <c r="H943" s="128"/>
      <c r="I943" s="189"/>
      <c r="J943" s="128"/>
      <c r="K943" s="127"/>
      <c r="L943" s="127"/>
      <c r="M943" s="126"/>
      <c r="N943" s="7"/>
      <c r="O943" s="6"/>
      <c r="P943" s="6"/>
      <c r="Q943" s="125" t="str">
        <f t="shared" si="463"/>
        <v/>
      </c>
      <c r="R943" s="124" t="str">
        <f t="shared" si="464"/>
        <v/>
      </c>
      <c r="S943" s="123">
        <f t="shared" si="465"/>
        <v>0</v>
      </c>
      <c r="T943" s="122">
        <f t="shared" si="466"/>
        <v>0</v>
      </c>
      <c r="U943" s="123">
        <f t="shared" si="467"/>
        <v>0</v>
      </c>
      <c r="V943" s="122">
        <f t="shared" si="468"/>
        <v>0</v>
      </c>
      <c r="W943" s="123">
        <f t="shared" si="469"/>
        <v>0</v>
      </c>
      <c r="X943" s="122">
        <f t="shared" si="470"/>
        <v>0</v>
      </c>
      <c r="Y943" s="123">
        <f t="shared" si="471"/>
        <v>0</v>
      </c>
      <c r="Z943" s="122">
        <f t="shared" si="472"/>
        <v>0</v>
      </c>
      <c r="AA943" s="123">
        <f t="shared" si="473"/>
        <v>0</v>
      </c>
      <c r="AB943" s="122">
        <f t="shared" si="474"/>
        <v>0</v>
      </c>
      <c r="AD943" s="3" t="str">
        <f t="shared" si="475"/>
        <v>False</v>
      </c>
      <c r="AE943" s="3" t="str">
        <f t="shared" si="476"/>
        <v>true</v>
      </c>
      <c r="AF943" s="3" t="e">
        <f>VLOOKUP(C943,#REF!,2,FALSE)</f>
        <v>#REF!</v>
      </c>
      <c r="AG943" s="3" t="e">
        <f t="shared" si="477"/>
        <v>#REF!</v>
      </c>
      <c r="AH943" s="3">
        <f t="shared" si="478"/>
        <v>0</v>
      </c>
      <c r="AI943" s="3">
        <f t="shared" si="479"/>
        <v>0</v>
      </c>
      <c r="AJ943" s="3">
        <f t="shared" si="480"/>
        <v>0</v>
      </c>
      <c r="AL943" s="3">
        <f t="shared" si="481"/>
        <v>0</v>
      </c>
      <c r="AM943" s="3">
        <f t="shared" si="482"/>
        <v>0</v>
      </c>
      <c r="AN943" s="3">
        <f t="shared" si="483"/>
        <v>0</v>
      </c>
      <c r="AO943" s="3">
        <f t="shared" si="484"/>
        <v>0</v>
      </c>
      <c r="AP943" s="3">
        <f t="shared" si="485"/>
        <v>0</v>
      </c>
      <c r="AQ943" s="3">
        <f t="shared" si="486"/>
        <v>0</v>
      </c>
      <c r="AS943" s="3" t="e">
        <f t="shared" si="487"/>
        <v>#REF!</v>
      </c>
      <c r="AU943" s="3" t="e">
        <f t="shared" si="488"/>
        <v>#NAME?</v>
      </c>
      <c r="AW943" s="3">
        <f t="shared" si="489"/>
        <v>0</v>
      </c>
      <c r="AX943" s="3">
        <f t="shared" si="490"/>
        <v>0</v>
      </c>
      <c r="AY943" s="3">
        <f t="shared" si="491"/>
        <v>0</v>
      </c>
      <c r="AZ943" s="3">
        <f t="shared" si="492"/>
        <v>0</v>
      </c>
      <c r="BA943" s="3">
        <f t="shared" si="493"/>
        <v>0</v>
      </c>
      <c r="BB943" s="3">
        <f t="shared" si="494"/>
        <v>0</v>
      </c>
    </row>
    <row r="944" spans="2:54" x14ac:dyDescent="0.35">
      <c r="B944" s="14">
        <v>917</v>
      </c>
      <c r="C944" s="13"/>
      <c r="D944" s="13"/>
      <c r="E944" s="130"/>
      <c r="F944" s="130"/>
      <c r="G944" s="129" t="str">
        <f t="shared" si="462"/>
        <v/>
      </c>
      <c r="H944" s="128"/>
      <c r="I944" s="189"/>
      <c r="J944" s="128"/>
      <c r="K944" s="127"/>
      <c r="L944" s="127"/>
      <c r="M944" s="126"/>
      <c r="N944" s="7"/>
      <c r="O944" s="6"/>
      <c r="P944" s="6"/>
      <c r="Q944" s="125" t="str">
        <f t="shared" si="463"/>
        <v/>
      </c>
      <c r="R944" s="124" t="str">
        <f t="shared" si="464"/>
        <v/>
      </c>
      <c r="S944" s="123">
        <f t="shared" si="465"/>
        <v>0</v>
      </c>
      <c r="T944" s="122">
        <f t="shared" si="466"/>
        <v>0</v>
      </c>
      <c r="U944" s="123">
        <f t="shared" si="467"/>
        <v>0</v>
      </c>
      <c r="V944" s="122">
        <f t="shared" si="468"/>
        <v>0</v>
      </c>
      <c r="W944" s="123">
        <f t="shared" si="469"/>
        <v>0</v>
      </c>
      <c r="X944" s="122">
        <f t="shared" si="470"/>
        <v>0</v>
      </c>
      <c r="Y944" s="123">
        <f t="shared" si="471"/>
        <v>0</v>
      </c>
      <c r="Z944" s="122">
        <f t="shared" si="472"/>
        <v>0</v>
      </c>
      <c r="AA944" s="123">
        <f t="shared" si="473"/>
        <v>0</v>
      </c>
      <c r="AB944" s="122">
        <f t="shared" si="474"/>
        <v>0</v>
      </c>
      <c r="AD944" s="3" t="str">
        <f t="shared" si="475"/>
        <v>False</v>
      </c>
      <c r="AE944" s="3" t="str">
        <f t="shared" si="476"/>
        <v>true</v>
      </c>
      <c r="AF944" s="3" t="e">
        <f>VLOOKUP(C944,#REF!,2,FALSE)</f>
        <v>#REF!</v>
      </c>
      <c r="AG944" s="3" t="e">
        <f t="shared" si="477"/>
        <v>#REF!</v>
      </c>
      <c r="AH944" s="3">
        <f t="shared" si="478"/>
        <v>0</v>
      </c>
      <c r="AI944" s="3">
        <f t="shared" si="479"/>
        <v>0</v>
      </c>
      <c r="AJ944" s="3">
        <f t="shared" si="480"/>
        <v>0</v>
      </c>
      <c r="AL944" s="3">
        <f t="shared" si="481"/>
        <v>0</v>
      </c>
      <c r="AM944" s="3">
        <f t="shared" si="482"/>
        <v>0</v>
      </c>
      <c r="AN944" s="3">
        <f t="shared" si="483"/>
        <v>0</v>
      </c>
      <c r="AO944" s="3">
        <f t="shared" si="484"/>
        <v>0</v>
      </c>
      <c r="AP944" s="3">
        <f t="shared" si="485"/>
        <v>0</v>
      </c>
      <c r="AQ944" s="3">
        <f t="shared" si="486"/>
        <v>0</v>
      </c>
      <c r="AS944" s="3" t="e">
        <f t="shared" si="487"/>
        <v>#REF!</v>
      </c>
      <c r="AU944" s="3" t="e">
        <f t="shared" si="488"/>
        <v>#NAME?</v>
      </c>
      <c r="AW944" s="3">
        <f t="shared" si="489"/>
        <v>0</v>
      </c>
      <c r="AX944" s="3">
        <f t="shared" si="490"/>
        <v>0</v>
      </c>
      <c r="AY944" s="3">
        <f t="shared" si="491"/>
        <v>0</v>
      </c>
      <c r="AZ944" s="3">
        <f t="shared" si="492"/>
        <v>0</v>
      </c>
      <c r="BA944" s="3">
        <f t="shared" si="493"/>
        <v>0</v>
      </c>
      <c r="BB944" s="3">
        <f t="shared" si="494"/>
        <v>0</v>
      </c>
    </row>
    <row r="945" spans="2:54" x14ac:dyDescent="0.35">
      <c r="B945" s="14">
        <v>918</v>
      </c>
      <c r="C945" s="13"/>
      <c r="D945" s="13"/>
      <c r="E945" s="130"/>
      <c r="F945" s="130"/>
      <c r="G945" s="129" t="str">
        <f t="shared" si="462"/>
        <v/>
      </c>
      <c r="H945" s="128"/>
      <c r="I945" s="189"/>
      <c r="J945" s="128"/>
      <c r="K945" s="127"/>
      <c r="L945" s="127"/>
      <c r="M945" s="126"/>
      <c r="N945" s="7"/>
      <c r="O945" s="6"/>
      <c r="P945" s="6"/>
      <c r="Q945" s="125" t="str">
        <f t="shared" si="463"/>
        <v/>
      </c>
      <c r="R945" s="124" t="str">
        <f t="shared" si="464"/>
        <v/>
      </c>
      <c r="S945" s="123">
        <f t="shared" si="465"/>
        <v>0</v>
      </c>
      <c r="T945" s="122">
        <f t="shared" si="466"/>
        <v>0</v>
      </c>
      <c r="U945" s="123">
        <f t="shared" si="467"/>
        <v>0</v>
      </c>
      <c r="V945" s="122">
        <f t="shared" si="468"/>
        <v>0</v>
      </c>
      <c r="W945" s="123">
        <f t="shared" si="469"/>
        <v>0</v>
      </c>
      <c r="X945" s="122">
        <f t="shared" si="470"/>
        <v>0</v>
      </c>
      <c r="Y945" s="123">
        <f t="shared" si="471"/>
        <v>0</v>
      </c>
      <c r="Z945" s="122">
        <f t="shared" si="472"/>
        <v>0</v>
      </c>
      <c r="AA945" s="123">
        <f t="shared" si="473"/>
        <v>0</v>
      </c>
      <c r="AB945" s="122">
        <f t="shared" si="474"/>
        <v>0</v>
      </c>
      <c r="AD945" s="3" t="str">
        <f t="shared" si="475"/>
        <v>False</v>
      </c>
      <c r="AE945" s="3" t="str">
        <f t="shared" si="476"/>
        <v>true</v>
      </c>
      <c r="AF945" s="3" t="e">
        <f>VLOOKUP(C945,#REF!,2,FALSE)</f>
        <v>#REF!</v>
      </c>
      <c r="AG945" s="3" t="e">
        <f t="shared" si="477"/>
        <v>#REF!</v>
      </c>
      <c r="AH945" s="3">
        <f t="shared" si="478"/>
        <v>0</v>
      </c>
      <c r="AI945" s="3">
        <f t="shared" si="479"/>
        <v>0</v>
      </c>
      <c r="AJ945" s="3">
        <f t="shared" si="480"/>
        <v>0</v>
      </c>
      <c r="AL945" s="3">
        <f t="shared" si="481"/>
        <v>0</v>
      </c>
      <c r="AM945" s="3">
        <f t="shared" si="482"/>
        <v>0</v>
      </c>
      <c r="AN945" s="3">
        <f t="shared" si="483"/>
        <v>0</v>
      </c>
      <c r="AO945" s="3">
        <f t="shared" si="484"/>
        <v>0</v>
      </c>
      <c r="AP945" s="3">
        <f t="shared" si="485"/>
        <v>0</v>
      </c>
      <c r="AQ945" s="3">
        <f t="shared" si="486"/>
        <v>0</v>
      </c>
      <c r="AS945" s="3" t="e">
        <f t="shared" si="487"/>
        <v>#REF!</v>
      </c>
      <c r="AU945" s="3" t="e">
        <f t="shared" si="488"/>
        <v>#NAME?</v>
      </c>
      <c r="AW945" s="3">
        <f t="shared" si="489"/>
        <v>0</v>
      </c>
      <c r="AX945" s="3">
        <f t="shared" si="490"/>
        <v>0</v>
      </c>
      <c r="AY945" s="3">
        <f t="shared" si="491"/>
        <v>0</v>
      </c>
      <c r="AZ945" s="3">
        <f t="shared" si="492"/>
        <v>0</v>
      </c>
      <c r="BA945" s="3">
        <f t="shared" si="493"/>
        <v>0</v>
      </c>
      <c r="BB945" s="3">
        <f t="shared" si="494"/>
        <v>0</v>
      </c>
    </row>
    <row r="946" spans="2:54" x14ac:dyDescent="0.35">
      <c r="B946" s="14">
        <v>919</v>
      </c>
      <c r="C946" s="13"/>
      <c r="D946" s="13"/>
      <c r="E946" s="130"/>
      <c r="F946" s="130"/>
      <c r="G946" s="129" t="str">
        <f t="shared" si="462"/>
        <v/>
      </c>
      <c r="H946" s="128"/>
      <c r="I946" s="189"/>
      <c r="J946" s="128"/>
      <c r="K946" s="127"/>
      <c r="L946" s="127"/>
      <c r="M946" s="126"/>
      <c r="N946" s="7"/>
      <c r="O946" s="6"/>
      <c r="P946" s="6"/>
      <c r="Q946" s="125" t="str">
        <f t="shared" si="463"/>
        <v/>
      </c>
      <c r="R946" s="124" t="str">
        <f t="shared" si="464"/>
        <v/>
      </c>
      <c r="S946" s="123">
        <f t="shared" si="465"/>
        <v>0</v>
      </c>
      <c r="T946" s="122">
        <f t="shared" si="466"/>
        <v>0</v>
      </c>
      <c r="U946" s="123">
        <f t="shared" si="467"/>
        <v>0</v>
      </c>
      <c r="V946" s="122">
        <f t="shared" si="468"/>
        <v>0</v>
      </c>
      <c r="W946" s="123">
        <f t="shared" si="469"/>
        <v>0</v>
      </c>
      <c r="X946" s="122">
        <f t="shared" si="470"/>
        <v>0</v>
      </c>
      <c r="Y946" s="123">
        <f t="shared" si="471"/>
        <v>0</v>
      </c>
      <c r="Z946" s="122">
        <f t="shared" si="472"/>
        <v>0</v>
      </c>
      <c r="AA946" s="123">
        <f t="shared" si="473"/>
        <v>0</v>
      </c>
      <c r="AB946" s="122">
        <f t="shared" si="474"/>
        <v>0</v>
      </c>
      <c r="AD946" s="3" t="str">
        <f t="shared" si="475"/>
        <v>False</v>
      </c>
      <c r="AE946" s="3" t="str">
        <f t="shared" si="476"/>
        <v>true</v>
      </c>
      <c r="AF946" s="3" t="e">
        <f>VLOOKUP(C946,#REF!,2,FALSE)</f>
        <v>#REF!</v>
      </c>
      <c r="AG946" s="3" t="e">
        <f t="shared" si="477"/>
        <v>#REF!</v>
      </c>
      <c r="AH946" s="3">
        <f t="shared" si="478"/>
        <v>0</v>
      </c>
      <c r="AI946" s="3">
        <f t="shared" si="479"/>
        <v>0</v>
      </c>
      <c r="AJ946" s="3">
        <f t="shared" si="480"/>
        <v>0</v>
      </c>
      <c r="AL946" s="3">
        <f t="shared" si="481"/>
        <v>0</v>
      </c>
      <c r="AM946" s="3">
        <f t="shared" si="482"/>
        <v>0</v>
      </c>
      <c r="AN946" s="3">
        <f t="shared" si="483"/>
        <v>0</v>
      </c>
      <c r="AO946" s="3">
        <f t="shared" si="484"/>
        <v>0</v>
      </c>
      <c r="AP946" s="3">
        <f t="shared" si="485"/>
        <v>0</v>
      </c>
      <c r="AQ946" s="3">
        <f t="shared" si="486"/>
        <v>0</v>
      </c>
      <c r="AS946" s="3" t="e">
        <f t="shared" si="487"/>
        <v>#REF!</v>
      </c>
      <c r="AU946" s="3" t="e">
        <f t="shared" si="488"/>
        <v>#NAME?</v>
      </c>
      <c r="AW946" s="3">
        <f t="shared" si="489"/>
        <v>0</v>
      </c>
      <c r="AX946" s="3">
        <f t="shared" si="490"/>
        <v>0</v>
      </c>
      <c r="AY946" s="3">
        <f t="shared" si="491"/>
        <v>0</v>
      </c>
      <c r="AZ946" s="3">
        <f t="shared" si="492"/>
        <v>0</v>
      </c>
      <c r="BA946" s="3">
        <f t="shared" si="493"/>
        <v>0</v>
      </c>
      <c r="BB946" s="3">
        <f t="shared" si="494"/>
        <v>0</v>
      </c>
    </row>
    <row r="947" spans="2:54" x14ac:dyDescent="0.35">
      <c r="B947" s="14">
        <v>920</v>
      </c>
      <c r="C947" s="13"/>
      <c r="D947" s="13"/>
      <c r="E947" s="130"/>
      <c r="F947" s="130"/>
      <c r="G947" s="129" t="str">
        <f t="shared" si="462"/>
        <v/>
      </c>
      <c r="H947" s="128"/>
      <c r="I947" s="189"/>
      <c r="J947" s="128"/>
      <c r="K947" s="127"/>
      <c r="L947" s="127"/>
      <c r="M947" s="126"/>
      <c r="N947" s="7"/>
      <c r="O947" s="6"/>
      <c r="P947" s="6"/>
      <c r="Q947" s="125" t="str">
        <f t="shared" si="463"/>
        <v/>
      </c>
      <c r="R947" s="124" t="str">
        <f t="shared" si="464"/>
        <v/>
      </c>
      <c r="S947" s="123">
        <f t="shared" si="465"/>
        <v>0</v>
      </c>
      <c r="T947" s="122">
        <f t="shared" si="466"/>
        <v>0</v>
      </c>
      <c r="U947" s="123">
        <f t="shared" si="467"/>
        <v>0</v>
      </c>
      <c r="V947" s="122">
        <f t="shared" si="468"/>
        <v>0</v>
      </c>
      <c r="W947" s="123">
        <f t="shared" si="469"/>
        <v>0</v>
      </c>
      <c r="X947" s="122">
        <f t="shared" si="470"/>
        <v>0</v>
      </c>
      <c r="Y947" s="123">
        <f t="shared" si="471"/>
        <v>0</v>
      </c>
      <c r="Z947" s="122">
        <f t="shared" si="472"/>
        <v>0</v>
      </c>
      <c r="AA947" s="123">
        <f t="shared" si="473"/>
        <v>0</v>
      </c>
      <c r="AB947" s="122">
        <f t="shared" si="474"/>
        <v>0</v>
      </c>
      <c r="AD947" s="3" t="str">
        <f t="shared" si="475"/>
        <v>False</v>
      </c>
      <c r="AE947" s="3" t="str">
        <f t="shared" si="476"/>
        <v>true</v>
      </c>
      <c r="AF947" s="3" t="e">
        <f>VLOOKUP(C947,#REF!,2,FALSE)</f>
        <v>#REF!</v>
      </c>
      <c r="AG947" s="3" t="e">
        <f t="shared" si="477"/>
        <v>#REF!</v>
      </c>
      <c r="AH947" s="3">
        <f t="shared" si="478"/>
        <v>0</v>
      </c>
      <c r="AI947" s="3">
        <f t="shared" si="479"/>
        <v>0</v>
      </c>
      <c r="AJ947" s="3">
        <f t="shared" si="480"/>
        <v>0</v>
      </c>
      <c r="AL947" s="3">
        <f t="shared" si="481"/>
        <v>0</v>
      </c>
      <c r="AM947" s="3">
        <f t="shared" si="482"/>
        <v>0</v>
      </c>
      <c r="AN947" s="3">
        <f t="shared" si="483"/>
        <v>0</v>
      </c>
      <c r="AO947" s="3">
        <f t="shared" si="484"/>
        <v>0</v>
      </c>
      <c r="AP947" s="3">
        <f t="shared" si="485"/>
        <v>0</v>
      </c>
      <c r="AQ947" s="3">
        <f t="shared" si="486"/>
        <v>0</v>
      </c>
      <c r="AS947" s="3" t="e">
        <f t="shared" si="487"/>
        <v>#REF!</v>
      </c>
      <c r="AU947" s="3" t="e">
        <f t="shared" si="488"/>
        <v>#NAME?</v>
      </c>
      <c r="AW947" s="3">
        <f t="shared" si="489"/>
        <v>0</v>
      </c>
      <c r="AX947" s="3">
        <f t="shared" si="490"/>
        <v>0</v>
      </c>
      <c r="AY947" s="3">
        <f t="shared" si="491"/>
        <v>0</v>
      </c>
      <c r="AZ947" s="3">
        <f t="shared" si="492"/>
        <v>0</v>
      </c>
      <c r="BA947" s="3">
        <f t="shared" si="493"/>
        <v>0</v>
      </c>
      <c r="BB947" s="3">
        <f t="shared" si="494"/>
        <v>0</v>
      </c>
    </row>
    <row r="948" spans="2:54" x14ac:dyDescent="0.35">
      <c r="B948" s="14">
        <v>921</v>
      </c>
      <c r="C948" s="13"/>
      <c r="D948" s="13"/>
      <c r="E948" s="130"/>
      <c r="F948" s="130"/>
      <c r="G948" s="129" t="str">
        <f t="shared" si="462"/>
        <v/>
      </c>
      <c r="H948" s="128"/>
      <c r="I948" s="189"/>
      <c r="J948" s="128"/>
      <c r="K948" s="127"/>
      <c r="L948" s="127"/>
      <c r="M948" s="126"/>
      <c r="N948" s="7"/>
      <c r="O948" s="6"/>
      <c r="P948" s="6"/>
      <c r="Q948" s="125" t="str">
        <f t="shared" si="463"/>
        <v/>
      </c>
      <c r="R948" s="124" t="str">
        <f t="shared" si="464"/>
        <v/>
      </c>
      <c r="S948" s="123">
        <f t="shared" si="465"/>
        <v>0</v>
      </c>
      <c r="T948" s="122">
        <f t="shared" si="466"/>
        <v>0</v>
      </c>
      <c r="U948" s="123">
        <f t="shared" si="467"/>
        <v>0</v>
      </c>
      <c r="V948" s="122">
        <f t="shared" si="468"/>
        <v>0</v>
      </c>
      <c r="W948" s="123">
        <f t="shared" si="469"/>
        <v>0</v>
      </c>
      <c r="X948" s="122">
        <f t="shared" si="470"/>
        <v>0</v>
      </c>
      <c r="Y948" s="123">
        <f t="shared" si="471"/>
        <v>0</v>
      </c>
      <c r="Z948" s="122">
        <f t="shared" si="472"/>
        <v>0</v>
      </c>
      <c r="AA948" s="123">
        <f t="shared" si="473"/>
        <v>0</v>
      </c>
      <c r="AB948" s="122">
        <f t="shared" si="474"/>
        <v>0</v>
      </c>
      <c r="AD948" s="3" t="str">
        <f t="shared" si="475"/>
        <v>False</v>
      </c>
      <c r="AE948" s="3" t="str">
        <f t="shared" si="476"/>
        <v>true</v>
      </c>
      <c r="AF948" s="3" t="e">
        <f>VLOOKUP(C948,#REF!,2,FALSE)</f>
        <v>#REF!</v>
      </c>
      <c r="AG948" s="3" t="e">
        <f t="shared" si="477"/>
        <v>#REF!</v>
      </c>
      <c r="AH948" s="3">
        <f t="shared" si="478"/>
        <v>0</v>
      </c>
      <c r="AI948" s="3">
        <f t="shared" si="479"/>
        <v>0</v>
      </c>
      <c r="AJ948" s="3">
        <f t="shared" si="480"/>
        <v>0</v>
      </c>
      <c r="AL948" s="3">
        <f t="shared" si="481"/>
        <v>0</v>
      </c>
      <c r="AM948" s="3">
        <f t="shared" si="482"/>
        <v>0</v>
      </c>
      <c r="AN948" s="3">
        <f t="shared" si="483"/>
        <v>0</v>
      </c>
      <c r="AO948" s="3">
        <f t="shared" si="484"/>
        <v>0</v>
      </c>
      <c r="AP948" s="3">
        <f t="shared" si="485"/>
        <v>0</v>
      </c>
      <c r="AQ948" s="3">
        <f t="shared" si="486"/>
        <v>0</v>
      </c>
      <c r="AS948" s="3" t="e">
        <f t="shared" si="487"/>
        <v>#REF!</v>
      </c>
      <c r="AU948" s="3" t="e">
        <f t="shared" si="488"/>
        <v>#NAME?</v>
      </c>
      <c r="AW948" s="3">
        <f t="shared" si="489"/>
        <v>0</v>
      </c>
      <c r="AX948" s="3">
        <f t="shared" si="490"/>
        <v>0</v>
      </c>
      <c r="AY948" s="3">
        <f t="shared" si="491"/>
        <v>0</v>
      </c>
      <c r="AZ948" s="3">
        <f t="shared" si="492"/>
        <v>0</v>
      </c>
      <c r="BA948" s="3">
        <f t="shared" si="493"/>
        <v>0</v>
      </c>
      <c r="BB948" s="3">
        <f t="shared" si="494"/>
        <v>0</v>
      </c>
    </row>
    <row r="949" spans="2:54" x14ac:dyDescent="0.35">
      <c r="B949" s="14">
        <v>922</v>
      </c>
      <c r="C949" s="13"/>
      <c r="D949" s="13"/>
      <c r="E949" s="130"/>
      <c r="F949" s="130"/>
      <c r="G949" s="129" t="str">
        <f t="shared" si="462"/>
        <v/>
      </c>
      <c r="H949" s="128"/>
      <c r="I949" s="189"/>
      <c r="J949" s="128"/>
      <c r="K949" s="127"/>
      <c r="L949" s="127"/>
      <c r="M949" s="126"/>
      <c r="N949" s="7"/>
      <c r="O949" s="6"/>
      <c r="P949" s="6"/>
      <c r="Q949" s="125" t="str">
        <f t="shared" si="463"/>
        <v/>
      </c>
      <c r="R949" s="124" t="str">
        <f t="shared" si="464"/>
        <v/>
      </c>
      <c r="S949" s="123">
        <f t="shared" si="465"/>
        <v>0</v>
      </c>
      <c r="T949" s="122">
        <f t="shared" si="466"/>
        <v>0</v>
      </c>
      <c r="U949" s="123">
        <f t="shared" si="467"/>
        <v>0</v>
      </c>
      <c r="V949" s="122">
        <f t="shared" si="468"/>
        <v>0</v>
      </c>
      <c r="W949" s="123">
        <f t="shared" si="469"/>
        <v>0</v>
      </c>
      <c r="X949" s="122">
        <f t="shared" si="470"/>
        <v>0</v>
      </c>
      <c r="Y949" s="123">
        <f t="shared" si="471"/>
        <v>0</v>
      </c>
      <c r="Z949" s="122">
        <f t="shared" si="472"/>
        <v>0</v>
      </c>
      <c r="AA949" s="123">
        <f t="shared" si="473"/>
        <v>0</v>
      </c>
      <c r="AB949" s="122">
        <f t="shared" si="474"/>
        <v>0</v>
      </c>
      <c r="AD949" s="3" t="str">
        <f t="shared" si="475"/>
        <v>False</v>
      </c>
      <c r="AE949" s="3" t="str">
        <f t="shared" si="476"/>
        <v>true</v>
      </c>
      <c r="AF949" s="3" t="e">
        <f>VLOOKUP(C949,#REF!,2,FALSE)</f>
        <v>#REF!</v>
      </c>
      <c r="AG949" s="3" t="e">
        <f t="shared" si="477"/>
        <v>#REF!</v>
      </c>
      <c r="AH949" s="3">
        <f t="shared" si="478"/>
        <v>0</v>
      </c>
      <c r="AI949" s="3">
        <f t="shared" si="479"/>
        <v>0</v>
      </c>
      <c r="AJ949" s="3">
        <f t="shared" si="480"/>
        <v>0</v>
      </c>
      <c r="AL949" s="3">
        <f t="shared" si="481"/>
        <v>0</v>
      </c>
      <c r="AM949" s="3">
        <f t="shared" si="482"/>
        <v>0</v>
      </c>
      <c r="AN949" s="3">
        <f t="shared" si="483"/>
        <v>0</v>
      </c>
      <c r="AO949" s="3">
        <f t="shared" si="484"/>
        <v>0</v>
      </c>
      <c r="AP949" s="3">
        <f t="shared" si="485"/>
        <v>0</v>
      </c>
      <c r="AQ949" s="3">
        <f t="shared" si="486"/>
        <v>0</v>
      </c>
      <c r="AS949" s="3" t="e">
        <f t="shared" si="487"/>
        <v>#REF!</v>
      </c>
      <c r="AU949" s="3" t="e">
        <f t="shared" si="488"/>
        <v>#NAME?</v>
      </c>
      <c r="AW949" s="3">
        <f t="shared" si="489"/>
        <v>0</v>
      </c>
      <c r="AX949" s="3">
        <f t="shared" si="490"/>
        <v>0</v>
      </c>
      <c r="AY949" s="3">
        <f t="shared" si="491"/>
        <v>0</v>
      </c>
      <c r="AZ949" s="3">
        <f t="shared" si="492"/>
        <v>0</v>
      </c>
      <c r="BA949" s="3">
        <f t="shared" si="493"/>
        <v>0</v>
      </c>
      <c r="BB949" s="3">
        <f t="shared" si="494"/>
        <v>0</v>
      </c>
    </row>
    <row r="950" spans="2:54" x14ac:dyDescent="0.35">
      <c r="B950" s="14">
        <v>923</v>
      </c>
      <c r="C950" s="13"/>
      <c r="D950" s="13"/>
      <c r="E950" s="130"/>
      <c r="F950" s="130"/>
      <c r="G950" s="129" t="str">
        <f t="shared" si="462"/>
        <v/>
      </c>
      <c r="H950" s="128"/>
      <c r="I950" s="189"/>
      <c r="J950" s="128"/>
      <c r="K950" s="127"/>
      <c r="L950" s="127"/>
      <c r="M950" s="126"/>
      <c r="N950" s="7"/>
      <c r="O950" s="6"/>
      <c r="P950" s="6"/>
      <c r="Q950" s="125" t="str">
        <f t="shared" si="463"/>
        <v/>
      </c>
      <c r="R950" s="124" t="str">
        <f t="shared" si="464"/>
        <v/>
      </c>
      <c r="S950" s="123">
        <f t="shared" si="465"/>
        <v>0</v>
      </c>
      <c r="T950" s="122">
        <f t="shared" si="466"/>
        <v>0</v>
      </c>
      <c r="U950" s="123">
        <f t="shared" si="467"/>
        <v>0</v>
      </c>
      <c r="V950" s="122">
        <f t="shared" si="468"/>
        <v>0</v>
      </c>
      <c r="W950" s="123">
        <f t="shared" si="469"/>
        <v>0</v>
      </c>
      <c r="X950" s="122">
        <f t="shared" si="470"/>
        <v>0</v>
      </c>
      <c r="Y950" s="123">
        <f t="shared" si="471"/>
        <v>0</v>
      </c>
      <c r="Z950" s="122">
        <f t="shared" si="472"/>
        <v>0</v>
      </c>
      <c r="AA950" s="123">
        <f t="shared" si="473"/>
        <v>0</v>
      </c>
      <c r="AB950" s="122">
        <f t="shared" si="474"/>
        <v>0</v>
      </c>
      <c r="AD950" s="3" t="str">
        <f t="shared" si="475"/>
        <v>False</v>
      </c>
      <c r="AE950" s="3" t="str">
        <f t="shared" si="476"/>
        <v>true</v>
      </c>
      <c r="AF950" s="3" t="e">
        <f>VLOOKUP(C950,#REF!,2,FALSE)</f>
        <v>#REF!</v>
      </c>
      <c r="AG950" s="3" t="e">
        <f t="shared" si="477"/>
        <v>#REF!</v>
      </c>
      <c r="AH950" s="3">
        <f t="shared" si="478"/>
        <v>0</v>
      </c>
      <c r="AI950" s="3">
        <f t="shared" si="479"/>
        <v>0</v>
      </c>
      <c r="AJ950" s="3">
        <f t="shared" si="480"/>
        <v>0</v>
      </c>
      <c r="AL950" s="3">
        <f t="shared" si="481"/>
        <v>0</v>
      </c>
      <c r="AM950" s="3">
        <f t="shared" si="482"/>
        <v>0</v>
      </c>
      <c r="AN950" s="3">
        <f t="shared" si="483"/>
        <v>0</v>
      </c>
      <c r="AO950" s="3">
        <f t="shared" si="484"/>
        <v>0</v>
      </c>
      <c r="AP950" s="3">
        <f t="shared" si="485"/>
        <v>0</v>
      </c>
      <c r="AQ950" s="3">
        <f t="shared" si="486"/>
        <v>0</v>
      </c>
      <c r="AS950" s="3" t="e">
        <f t="shared" si="487"/>
        <v>#REF!</v>
      </c>
      <c r="AU950" s="3" t="e">
        <f t="shared" si="488"/>
        <v>#NAME?</v>
      </c>
      <c r="AW950" s="3">
        <f t="shared" si="489"/>
        <v>0</v>
      </c>
      <c r="AX950" s="3">
        <f t="shared" si="490"/>
        <v>0</v>
      </c>
      <c r="AY950" s="3">
        <f t="shared" si="491"/>
        <v>0</v>
      </c>
      <c r="AZ950" s="3">
        <f t="shared" si="492"/>
        <v>0</v>
      </c>
      <c r="BA950" s="3">
        <f t="shared" si="493"/>
        <v>0</v>
      </c>
      <c r="BB950" s="3">
        <f t="shared" si="494"/>
        <v>0</v>
      </c>
    </row>
    <row r="951" spans="2:54" x14ac:dyDescent="0.35">
      <c r="B951" s="14">
        <v>924</v>
      </c>
      <c r="C951" s="13"/>
      <c r="D951" s="13"/>
      <c r="E951" s="130"/>
      <c r="F951" s="130"/>
      <c r="G951" s="129" t="str">
        <f t="shared" si="462"/>
        <v/>
      </c>
      <c r="H951" s="128"/>
      <c r="I951" s="189"/>
      <c r="J951" s="128"/>
      <c r="K951" s="127"/>
      <c r="L951" s="127"/>
      <c r="M951" s="126"/>
      <c r="N951" s="7"/>
      <c r="O951" s="6"/>
      <c r="P951" s="6"/>
      <c r="Q951" s="125" t="str">
        <f t="shared" si="463"/>
        <v/>
      </c>
      <c r="R951" s="124" t="str">
        <f t="shared" si="464"/>
        <v/>
      </c>
      <c r="S951" s="123">
        <f t="shared" si="465"/>
        <v>0</v>
      </c>
      <c r="T951" s="122">
        <f t="shared" si="466"/>
        <v>0</v>
      </c>
      <c r="U951" s="123">
        <f t="shared" si="467"/>
        <v>0</v>
      </c>
      <c r="V951" s="122">
        <f t="shared" si="468"/>
        <v>0</v>
      </c>
      <c r="W951" s="123">
        <f t="shared" si="469"/>
        <v>0</v>
      </c>
      <c r="X951" s="122">
        <f t="shared" si="470"/>
        <v>0</v>
      </c>
      <c r="Y951" s="123">
        <f t="shared" si="471"/>
        <v>0</v>
      </c>
      <c r="Z951" s="122">
        <f t="shared" si="472"/>
        <v>0</v>
      </c>
      <c r="AA951" s="123">
        <f t="shared" si="473"/>
        <v>0</v>
      </c>
      <c r="AB951" s="122">
        <f t="shared" si="474"/>
        <v>0</v>
      </c>
      <c r="AD951" s="3" t="str">
        <f t="shared" si="475"/>
        <v>False</v>
      </c>
      <c r="AE951" s="3" t="str">
        <f t="shared" si="476"/>
        <v>true</v>
      </c>
      <c r="AF951" s="3" t="e">
        <f>VLOOKUP(C951,#REF!,2,FALSE)</f>
        <v>#REF!</v>
      </c>
      <c r="AG951" s="3" t="e">
        <f t="shared" si="477"/>
        <v>#REF!</v>
      </c>
      <c r="AH951" s="3">
        <f t="shared" si="478"/>
        <v>0</v>
      </c>
      <c r="AI951" s="3">
        <f t="shared" si="479"/>
        <v>0</v>
      </c>
      <c r="AJ951" s="3">
        <f t="shared" si="480"/>
        <v>0</v>
      </c>
      <c r="AL951" s="3">
        <f t="shared" si="481"/>
        <v>0</v>
      </c>
      <c r="AM951" s="3">
        <f t="shared" si="482"/>
        <v>0</v>
      </c>
      <c r="AN951" s="3">
        <f t="shared" si="483"/>
        <v>0</v>
      </c>
      <c r="AO951" s="3">
        <f t="shared" si="484"/>
        <v>0</v>
      </c>
      <c r="AP951" s="3">
        <f t="shared" si="485"/>
        <v>0</v>
      </c>
      <c r="AQ951" s="3">
        <f t="shared" si="486"/>
        <v>0</v>
      </c>
      <c r="AS951" s="3" t="e">
        <f t="shared" si="487"/>
        <v>#REF!</v>
      </c>
      <c r="AU951" s="3" t="e">
        <f t="shared" si="488"/>
        <v>#NAME?</v>
      </c>
      <c r="AW951" s="3">
        <f t="shared" si="489"/>
        <v>0</v>
      </c>
      <c r="AX951" s="3">
        <f t="shared" si="490"/>
        <v>0</v>
      </c>
      <c r="AY951" s="3">
        <f t="shared" si="491"/>
        <v>0</v>
      </c>
      <c r="AZ951" s="3">
        <f t="shared" si="492"/>
        <v>0</v>
      </c>
      <c r="BA951" s="3">
        <f t="shared" si="493"/>
        <v>0</v>
      </c>
      <c r="BB951" s="3">
        <f t="shared" si="494"/>
        <v>0</v>
      </c>
    </row>
    <row r="952" spans="2:54" x14ac:dyDescent="0.35">
      <c r="B952" s="14">
        <v>925</v>
      </c>
      <c r="C952" s="13"/>
      <c r="D952" s="13"/>
      <c r="E952" s="130"/>
      <c r="F952" s="130"/>
      <c r="G952" s="129" t="str">
        <f t="shared" si="462"/>
        <v/>
      </c>
      <c r="H952" s="128"/>
      <c r="I952" s="189"/>
      <c r="J952" s="128"/>
      <c r="K952" s="127"/>
      <c r="L952" s="127"/>
      <c r="M952" s="126"/>
      <c r="N952" s="7"/>
      <c r="O952" s="6"/>
      <c r="P952" s="6"/>
      <c r="Q952" s="125" t="str">
        <f t="shared" si="463"/>
        <v/>
      </c>
      <c r="R952" s="124" t="str">
        <f t="shared" si="464"/>
        <v/>
      </c>
      <c r="S952" s="123">
        <f t="shared" si="465"/>
        <v>0</v>
      </c>
      <c r="T952" s="122">
        <f t="shared" si="466"/>
        <v>0</v>
      </c>
      <c r="U952" s="123">
        <f t="shared" si="467"/>
        <v>0</v>
      </c>
      <c r="V952" s="122">
        <f t="shared" si="468"/>
        <v>0</v>
      </c>
      <c r="W952" s="123">
        <f t="shared" si="469"/>
        <v>0</v>
      </c>
      <c r="X952" s="122">
        <f t="shared" si="470"/>
        <v>0</v>
      </c>
      <c r="Y952" s="123">
        <f t="shared" si="471"/>
        <v>0</v>
      </c>
      <c r="Z952" s="122">
        <f t="shared" si="472"/>
        <v>0</v>
      </c>
      <c r="AA952" s="123">
        <f t="shared" si="473"/>
        <v>0</v>
      </c>
      <c r="AB952" s="122">
        <f t="shared" si="474"/>
        <v>0</v>
      </c>
      <c r="AD952" s="3" t="str">
        <f t="shared" si="475"/>
        <v>False</v>
      </c>
      <c r="AE952" s="3" t="str">
        <f t="shared" si="476"/>
        <v>true</v>
      </c>
      <c r="AF952" s="3" t="e">
        <f>VLOOKUP(C952,#REF!,2,FALSE)</f>
        <v>#REF!</v>
      </c>
      <c r="AG952" s="3" t="e">
        <f t="shared" si="477"/>
        <v>#REF!</v>
      </c>
      <c r="AH952" s="3">
        <f t="shared" si="478"/>
        <v>0</v>
      </c>
      <c r="AI952" s="3">
        <f t="shared" si="479"/>
        <v>0</v>
      </c>
      <c r="AJ952" s="3">
        <f t="shared" si="480"/>
        <v>0</v>
      </c>
      <c r="AL952" s="3">
        <f t="shared" si="481"/>
        <v>0</v>
      </c>
      <c r="AM952" s="3">
        <f t="shared" si="482"/>
        <v>0</v>
      </c>
      <c r="AN952" s="3">
        <f t="shared" si="483"/>
        <v>0</v>
      </c>
      <c r="AO952" s="3">
        <f t="shared" si="484"/>
        <v>0</v>
      </c>
      <c r="AP952" s="3">
        <f t="shared" si="485"/>
        <v>0</v>
      </c>
      <c r="AQ952" s="3">
        <f t="shared" si="486"/>
        <v>0</v>
      </c>
      <c r="AS952" s="3" t="e">
        <f t="shared" si="487"/>
        <v>#REF!</v>
      </c>
      <c r="AU952" s="3" t="e">
        <f t="shared" si="488"/>
        <v>#NAME?</v>
      </c>
      <c r="AW952" s="3">
        <f t="shared" si="489"/>
        <v>0</v>
      </c>
      <c r="AX952" s="3">
        <f t="shared" si="490"/>
        <v>0</v>
      </c>
      <c r="AY952" s="3">
        <f t="shared" si="491"/>
        <v>0</v>
      </c>
      <c r="AZ952" s="3">
        <f t="shared" si="492"/>
        <v>0</v>
      </c>
      <c r="BA952" s="3">
        <f t="shared" si="493"/>
        <v>0</v>
      </c>
      <c r="BB952" s="3">
        <f t="shared" si="494"/>
        <v>0</v>
      </c>
    </row>
    <row r="953" spans="2:54" x14ac:dyDescent="0.35">
      <c r="B953" s="14">
        <v>926</v>
      </c>
      <c r="C953" s="13"/>
      <c r="D953" s="13"/>
      <c r="E953" s="130"/>
      <c r="F953" s="130"/>
      <c r="G953" s="129" t="str">
        <f t="shared" si="462"/>
        <v/>
      </c>
      <c r="H953" s="128"/>
      <c r="I953" s="189"/>
      <c r="J953" s="128"/>
      <c r="K953" s="127"/>
      <c r="L953" s="127"/>
      <c r="M953" s="126"/>
      <c r="N953" s="7"/>
      <c r="O953" s="6"/>
      <c r="P953" s="6"/>
      <c r="Q953" s="125" t="str">
        <f t="shared" si="463"/>
        <v/>
      </c>
      <c r="R953" s="124" t="str">
        <f t="shared" si="464"/>
        <v/>
      </c>
      <c r="S953" s="123">
        <f t="shared" si="465"/>
        <v>0</v>
      </c>
      <c r="T953" s="122">
        <f t="shared" si="466"/>
        <v>0</v>
      </c>
      <c r="U953" s="123">
        <f t="shared" si="467"/>
        <v>0</v>
      </c>
      <c r="V953" s="122">
        <f t="shared" si="468"/>
        <v>0</v>
      </c>
      <c r="W953" s="123">
        <f t="shared" si="469"/>
        <v>0</v>
      </c>
      <c r="X953" s="122">
        <f t="shared" si="470"/>
        <v>0</v>
      </c>
      <c r="Y953" s="123">
        <f t="shared" si="471"/>
        <v>0</v>
      </c>
      <c r="Z953" s="122">
        <f t="shared" si="472"/>
        <v>0</v>
      </c>
      <c r="AA953" s="123">
        <f t="shared" si="473"/>
        <v>0</v>
      </c>
      <c r="AB953" s="122">
        <f t="shared" si="474"/>
        <v>0</v>
      </c>
      <c r="AD953" s="3" t="str">
        <f t="shared" si="475"/>
        <v>False</v>
      </c>
      <c r="AE953" s="3" t="str">
        <f t="shared" si="476"/>
        <v>true</v>
      </c>
      <c r="AF953" s="3" t="e">
        <f>VLOOKUP(C953,#REF!,2,FALSE)</f>
        <v>#REF!</v>
      </c>
      <c r="AG953" s="3" t="e">
        <f t="shared" si="477"/>
        <v>#REF!</v>
      </c>
      <c r="AH953" s="3">
        <f t="shared" si="478"/>
        <v>0</v>
      </c>
      <c r="AI953" s="3">
        <f t="shared" si="479"/>
        <v>0</v>
      </c>
      <c r="AJ953" s="3">
        <f t="shared" si="480"/>
        <v>0</v>
      </c>
      <c r="AL953" s="3">
        <f t="shared" si="481"/>
        <v>0</v>
      </c>
      <c r="AM953" s="3">
        <f t="shared" si="482"/>
        <v>0</v>
      </c>
      <c r="AN953" s="3">
        <f t="shared" si="483"/>
        <v>0</v>
      </c>
      <c r="AO953" s="3">
        <f t="shared" si="484"/>
        <v>0</v>
      </c>
      <c r="AP953" s="3">
        <f t="shared" si="485"/>
        <v>0</v>
      </c>
      <c r="AQ953" s="3">
        <f t="shared" si="486"/>
        <v>0</v>
      </c>
      <c r="AS953" s="3" t="e">
        <f t="shared" si="487"/>
        <v>#REF!</v>
      </c>
      <c r="AU953" s="3" t="e">
        <f t="shared" si="488"/>
        <v>#NAME?</v>
      </c>
      <c r="AW953" s="3">
        <f t="shared" si="489"/>
        <v>0</v>
      </c>
      <c r="AX953" s="3">
        <f t="shared" si="490"/>
        <v>0</v>
      </c>
      <c r="AY953" s="3">
        <f t="shared" si="491"/>
        <v>0</v>
      </c>
      <c r="AZ953" s="3">
        <f t="shared" si="492"/>
        <v>0</v>
      </c>
      <c r="BA953" s="3">
        <f t="shared" si="493"/>
        <v>0</v>
      </c>
      <c r="BB953" s="3">
        <f t="shared" si="494"/>
        <v>0</v>
      </c>
    </row>
    <row r="954" spans="2:54" x14ac:dyDescent="0.35">
      <c r="B954" s="14">
        <v>927</v>
      </c>
      <c r="C954" s="13"/>
      <c r="D954" s="13"/>
      <c r="E954" s="130"/>
      <c r="F954" s="130"/>
      <c r="G954" s="129" t="str">
        <f t="shared" si="462"/>
        <v/>
      </c>
      <c r="H954" s="128"/>
      <c r="I954" s="189"/>
      <c r="J954" s="128"/>
      <c r="K954" s="127"/>
      <c r="L954" s="127"/>
      <c r="M954" s="126"/>
      <c r="N954" s="7"/>
      <c r="O954" s="6"/>
      <c r="P954" s="6"/>
      <c r="Q954" s="125" t="str">
        <f t="shared" si="463"/>
        <v/>
      </c>
      <c r="R954" s="124" t="str">
        <f t="shared" si="464"/>
        <v/>
      </c>
      <c r="S954" s="123">
        <f t="shared" si="465"/>
        <v>0</v>
      </c>
      <c r="T954" s="122">
        <f t="shared" si="466"/>
        <v>0</v>
      </c>
      <c r="U954" s="123">
        <f t="shared" si="467"/>
        <v>0</v>
      </c>
      <c r="V954" s="122">
        <f t="shared" si="468"/>
        <v>0</v>
      </c>
      <c r="W954" s="123">
        <f t="shared" si="469"/>
        <v>0</v>
      </c>
      <c r="X954" s="122">
        <f t="shared" si="470"/>
        <v>0</v>
      </c>
      <c r="Y954" s="123">
        <f t="shared" si="471"/>
        <v>0</v>
      </c>
      <c r="Z954" s="122">
        <f t="shared" si="472"/>
        <v>0</v>
      </c>
      <c r="AA954" s="123">
        <f t="shared" si="473"/>
        <v>0</v>
      </c>
      <c r="AB954" s="122">
        <f t="shared" si="474"/>
        <v>0</v>
      </c>
      <c r="AD954" s="3" t="str">
        <f t="shared" si="475"/>
        <v>False</v>
      </c>
      <c r="AE954" s="3" t="str">
        <f t="shared" si="476"/>
        <v>true</v>
      </c>
      <c r="AF954" s="3" t="e">
        <f>VLOOKUP(C954,#REF!,2,FALSE)</f>
        <v>#REF!</v>
      </c>
      <c r="AG954" s="3" t="e">
        <f t="shared" si="477"/>
        <v>#REF!</v>
      </c>
      <c r="AH954" s="3">
        <f t="shared" si="478"/>
        <v>0</v>
      </c>
      <c r="AI954" s="3">
        <f t="shared" si="479"/>
        <v>0</v>
      </c>
      <c r="AJ954" s="3">
        <f t="shared" si="480"/>
        <v>0</v>
      </c>
      <c r="AL954" s="3">
        <f t="shared" si="481"/>
        <v>0</v>
      </c>
      <c r="AM954" s="3">
        <f t="shared" si="482"/>
        <v>0</v>
      </c>
      <c r="AN954" s="3">
        <f t="shared" si="483"/>
        <v>0</v>
      </c>
      <c r="AO954" s="3">
        <f t="shared" si="484"/>
        <v>0</v>
      </c>
      <c r="AP954" s="3">
        <f t="shared" si="485"/>
        <v>0</v>
      </c>
      <c r="AQ954" s="3">
        <f t="shared" si="486"/>
        <v>0</v>
      </c>
      <c r="AS954" s="3" t="e">
        <f t="shared" si="487"/>
        <v>#REF!</v>
      </c>
      <c r="AU954" s="3" t="e">
        <f t="shared" si="488"/>
        <v>#NAME?</v>
      </c>
      <c r="AW954" s="3">
        <f t="shared" si="489"/>
        <v>0</v>
      </c>
      <c r="AX954" s="3">
        <f t="shared" si="490"/>
        <v>0</v>
      </c>
      <c r="AY954" s="3">
        <f t="shared" si="491"/>
        <v>0</v>
      </c>
      <c r="AZ954" s="3">
        <f t="shared" si="492"/>
        <v>0</v>
      </c>
      <c r="BA954" s="3">
        <f t="shared" si="493"/>
        <v>0</v>
      </c>
      <c r="BB954" s="3">
        <f t="shared" si="494"/>
        <v>0</v>
      </c>
    </row>
    <row r="955" spans="2:54" x14ac:dyDescent="0.35">
      <c r="B955" s="14">
        <v>928</v>
      </c>
      <c r="C955" s="13"/>
      <c r="D955" s="13"/>
      <c r="E955" s="130"/>
      <c r="F955" s="130"/>
      <c r="G955" s="129" t="str">
        <f t="shared" si="462"/>
        <v/>
      </c>
      <c r="H955" s="128"/>
      <c r="I955" s="189"/>
      <c r="J955" s="128"/>
      <c r="K955" s="127"/>
      <c r="L955" s="127"/>
      <c r="M955" s="126"/>
      <c r="N955" s="7"/>
      <c r="O955" s="6"/>
      <c r="P955" s="6"/>
      <c r="Q955" s="125" t="str">
        <f t="shared" si="463"/>
        <v/>
      </c>
      <c r="R955" s="124" t="str">
        <f t="shared" si="464"/>
        <v/>
      </c>
      <c r="S955" s="123">
        <f t="shared" si="465"/>
        <v>0</v>
      </c>
      <c r="T955" s="122">
        <f t="shared" si="466"/>
        <v>0</v>
      </c>
      <c r="U955" s="123">
        <f t="shared" si="467"/>
        <v>0</v>
      </c>
      <c r="V955" s="122">
        <f t="shared" si="468"/>
        <v>0</v>
      </c>
      <c r="W955" s="123">
        <f t="shared" si="469"/>
        <v>0</v>
      </c>
      <c r="X955" s="122">
        <f t="shared" si="470"/>
        <v>0</v>
      </c>
      <c r="Y955" s="123">
        <f t="shared" si="471"/>
        <v>0</v>
      </c>
      <c r="Z955" s="122">
        <f t="shared" si="472"/>
        <v>0</v>
      </c>
      <c r="AA955" s="123">
        <f t="shared" si="473"/>
        <v>0</v>
      </c>
      <c r="AB955" s="122">
        <f t="shared" si="474"/>
        <v>0</v>
      </c>
      <c r="AD955" s="3" t="str">
        <f t="shared" si="475"/>
        <v>False</v>
      </c>
      <c r="AE955" s="3" t="str">
        <f t="shared" si="476"/>
        <v>true</v>
      </c>
      <c r="AF955" s="3" t="e">
        <f>VLOOKUP(C955,#REF!,2,FALSE)</f>
        <v>#REF!</v>
      </c>
      <c r="AG955" s="3" t="e">
        <f t="shared" si="477"/>
        <v>#REF!</v>
      </c>
      <c r="AH955" s="3">
        <f t="shared" si="478"/>
        <v>0</v>
      </c>
      <c r="AI955" s="3">
        <f t="shared" si="479"/>
        <v>0</v>
      </c>
      <c r="AJ955" s="3">
        <f t="shared" si="480"/>
        <v>0</v>
      </c>
      <c r="AL955" s="3">
        <f t="shared" si="481"/>
        <v>0</v>
      </c>
      <c r="AM955" s="3">
        <f t="shared" si="482"/>
        <v>0</v>
      </c>
      <c r="AN955" s="3">
        <f t="shared" si="483"/>
        <v>0</v>
      </c>
      <c r="AO955" s="3">
        <f t="shared" si="484"/>
        <v>0</v>
      </c>
      <c r="AP955" s="3">
        <f t="shared" si="485"/>
        <v>0</v>
      </c>
      <c r="AQ955" s="3">
        <f t="shared" si="486"/>
        <v>0</v>
      </c>
      <c r="AS955" s="3" t="e">
        <f t="shared" si="487"/>
        <v>#REF!</v>
      </c>
      <c r="AU955" s="3" t="e">
        <f t="shared" si="488"/>
        <v>#NAME?</v>
      </c>
      <c r="AW955" s="3">
        <f t="shared" si="489"/>
        <v>0</v>
      </c>
      <c r="AX955" s="3">
        <f t="shared" si="490"/>
        <v>0</v>
      </c>
      <c r="AY955" s="3">
        <f t="shared" si="491"/>
        <v>0</v>
      </c>
      <c r="AZ955" s="3">
        <f t="shared" si="492"/>
        <v>0</v>
      </c>
      <c r="BA955" s="3">
        <f t="shared" si="493"/>
        <v>0</v>
      </c>
      <c r="BB955" s="3">
        <f t="shared" si="494"/>
        <v>0</v>
      </c>
    </row>
    <row r="956" spans="2:54" x14ac:dyDescent="0.35">
      <c r="B956" s="14">
        <v>929</v>
      </c>
      <c r="C956" s="13"/>
      <c r="D956" s="13"/>
      <c r="E956" s="130"/>
      <c r="F956" s="130"/>
      <c r="G956" s="129" t="str">
        <f t="shared" si="462"/>
        <v/>
      </c>
      <c r="H956" s="128"/>
      <c r="I956" s="189"/>
      <c r="J956" s="128"/>
      <c r="K956" s="127"/>
      <c r="L956" s="127"/>
      <c r="M956" s="126"/>
      <c r="N956" s="7"/>
      <c r="O956" s="6"/>
      <c r="P956" s="6"/>
      <c r="Q956" s="125" t="str">
        <f t="shared" si="463"/>
        <v/>
      </c>
      <c r="R956" s="124" t="str">
        <f t="shared" si="464"/>
        <v/>
      </c>
      <c r="S956" s="123">
        <f t="shared" si="465"/>
        <v>0</v>
      </c>
      <c r="T956" s="122">
        <f t="shared" si="466"/>
        <v>0</v>
      </c>
      <c r="U956" s="123">
        <f t="shared" si="467"/>
        <v>0</v>
      </c>
      <c r="V956" s="122">
        <f t="shared" si="468"/>
        <v>0</v>
      </c>
      <c r="W956" s="123">
        <f t="shared" si="469"/>
        <v>0</v>
      </c>
      <c r="X956" s="122">
        <f t="shared" si="470"/>
        <v>0</v>
      </c>
      <c r="Y956" s="123">
        <f t="shared" si="471"/>
        <v>0</v>
      </c>
      <c r="Z956" s="122">
        <f t="shared" si="472"/>
        <v>0</v>
      </c>
      <c r="AA956" s="123">
        <f t="shared" si="473"/>
        <v>0</v>
      </c>
      <c r="AB956" s="122">
        <f t="shared" si="474"/>
        <v>0</v>
      </c>
      <c r="AD956" s="3" t="str">
        <f t="shared" si="475"/>
        <v>False</v>
      </c>
      <c r="AE956" s="3" t="str">
        <f t="shared" si="476"/>
        <v>true</v>
      </c>
      <c r="AF956" s="3" t="e">
        <f>VLOOKUP(C956,#REF!,2,FALSE)</f>
        <v>#REF!</v>
      </c>
      <c r="AG956" s="3" t="e">
        <f t="shared" si="477"/>
        <v>#REF!</v>
      </c>
      <c r="AH956" s="3">
        <f t="shared" si="478"/>
        <v>0</v>
      </c>
      <c r="AI956" s="3">
        <f t="shared" si="479"/>
        <v>0</v>
      </c>
      <c r="AJ956" s="3">
        <f t="shared" si="480"/>
        <v>0</v>
      </c>
      <c r="AL956" s="3">
        <f t="shared" si="481"/>
        <v>0</v>
      </c>
      <c r="AM956" s="3">
        <f t="shared" si="482"/>
        <v>0</v>
      </c>
      <c r="AN956" s="3">
        <f t="shared" si="483"/>
        <v>0</v>
      </c>
      <c r="AO956" s="3">
        <f t="shared" si="484"/>
        <v>0</v>
      </c>
      <c r="AP956" s="3">
        <f t="shared" si="485"/>
        <v>0</v>
      </c>
      <c r="AQ956" s="3">
        <f t="shared" si="486"/>
        <v>0</v>
      </c>
      <c r="AS956" s="3" t="e">
        <f t="shared" si="487"/>
        <v>#REF!</v>
      </c>
      <c r="AU956" s="3" t="e">
        <f t="shared" si="488"/>
        <v>#NAME?</v>
      </c>
      <c r="AW956" s="3">
        <f t="shared" si="489"/>
        <v>0</v>
      </c>
      <c r="AX956" s="3">
        <f t="shared" si="490"/>
        <v>0</v>
      </c>
      <c r="AY956" s="3">
        <f t="shared" si="491"/>
        <v>0</v>
      </c>
      <c r="AZ956" s="3">
        <f t="shared" si="492"/>
        <v>0</v>
      </c>
      <c r="BA956" s="3">
        <f t="shared" si="493"/>
        <v>0</v>
      </c>
      <c r="BB956" s="3">
        <f t="shared" si="494"/>
        <v>0</v>
      </c>
    </row>
    <row r="957" spans="2:54" x14ac:dyDescent="0.35">
      <c r="B957" s="14">
        <v>930</v>
      </c>
      <c r="C957" s="13"/>
      <c r="D957" s="13"/>
      <c r="E957" s="130"/>
      <c r="F957" s="130"/>
      <c r="G957" s="129" t="str">
        <f t="shared" si="462"/>
        <v/>
      </c>
      <c r="H957" s="128"/>
      <c r="I957" s="189"/>
      <c r="J957" s="128"/>
      <c r="K957" s="127"/>
      <c r="L957" s="127"/>
      <c r="M957" s="126"/>
      <c r="N957" s="7"/>
      <c r="O957" s="6"/>
      <c r="P957" s="6"/>
      <c r="Q957" s="125" t="str">
        <f t="shared" si="463"/>
        <v/>
      </c>
      <c r="R957" s="124" t="str">
        <f t="shared" si="464"/>
        <v/>
      </c>
      <c r="S957" s="123">
        <f t="shared" si="465"/>
        <v>0</v>
      </c>
      <c r="T957" s="122">
        <f t="shared" si="466"/>
        <v>0</v>
      </c>
      <c r="U957" s="123">
        <f t="shared" si="467"/>
        <v>0</v>
      </c>
      <c r="V957" s="122">
        <f t="shared" si="468"/>
        <v>0</v>
      </c>
      <c r="W957" s="123">
        <f t="shared" si="469"/>
        <v>0</v>
      </c>
      <c r="X957" s="122">
        <f t="shared" si="470"/>
        <v>0</v>
      </c>
      <c r="Y957" s="123">
        <f t="shared" si="471"/>
        <v>0</v>
      </c>
      <c r="Z957" s="122">
        <f t="shared" si="472"/>
        <v>0</v>
      </c>
      <c r="AA957" s="123">
        <f t="shared" si="473"/>
        <v>0</v>
      </c>
      <c r="AB957" s="122">
        <f t="shared" si="474"/>
        <v>0</v>
      </c>
      <c r="AD957" s="3" t="str">
        <f t="shared" si="475"/>
        <v>False</v>
      </c>
      <c r="AE957" s="3" t="str">
        <f t="shared" si="476"/>
        <v>true</v>
      </c>
      <c r="AF957" s="3" t="e">
        <f>VLOOKUP(C957,#REF!,2,FALSE)</f>
        <v>#REF!</v>
      </c>
      <c r="AG957" s="3" t="e">
        <f t="shared" si="477"/>
        <v>#REF!</v>
      </c>
      <c r="AH957" s="3">
        <f t="shared" si="478"/>
        <v>0</v>
      </c>
      <c r="AI957" s="3">
        <f t="shared" si="479"/>
        <v>0</v>
      </c>
      <c r="AJ957" s="3">
        <f t="shared" si="480"/>
        <v>0</v>
      </c>
      <c r="AL957" s="3">
        <f t="shared" si="481"/>
        <v>0</v>
      </c>
      <c r="AM957" s="3">
        <f t="shared" si="482"/>
        <v>0</v>
      </c>
      <c r="AN957" s="3">
        <f t="shared" si="483"/>
        <v>0</v>
      </c>
      <c r="AO957" s="3">
        <f t="shared" si="484"/>
        <v>0</v>
      </c>
      <c r="AP957" s="3">
        <f t="shared" si="485"/>
        <v>0</v>
      </c>
      <c r="AQ957" s="3">
        <f t="shared" si="486"/>
        <v>0</v>
      </c>
      <c r="AS957" s="3" t="e">
        <f t="shared" si="487"/>
        <v>#REF!</v>
      </c>
      <c r="AU957" s="3" t="e">
        <f t="shared" si="488"/>
        <v>#NAME?</v>
      </c>
      <c r="AW957" s="3">
        <f t="shared" si="489"/>
        <v>0</v>
      </c>
      <c r="AX957" s="3">
        <f t="shared" si="490"/>
        <v>0</v>
      </c>
      <c r="AY957" s="3">
        <f t="shared" si="491"/>
        <v>0</v>
      </c>
      <c r="AZ957" s="3">
        <f t="shared" si="492"/>
        <v>0</v>
      </c>
      <c r="BA957" s="3">
        <f t="shared" si="493"/>
        <v>0</v>
      </c>
      <c r="BB957" s="3">
        <f t="shared" si="494"/>
        <v>0</v>
      </c>
    </row>
    <row r="958" spans="2:54" x14ac:dyDescent="0.35">
      <c r="B958" s="14">
        <v>931</v>
      </c>
      <c r="C958" s="13"/>
      <c r="D958" s="13"/>
      <c r="E958" s="130"/>
      <c r="F958" s="130"/>
      <c r="G958" s="129" t="str">
        <f t="shared" si="462"/>
        <v/>
      </c>
      <c r="H958" s="128"/>
      <c r="I958" s="189"/>
      <c r="J958" s="128"/>
      <c r="K958" s="127"/>
      <c r="L958" s="127"/>
      <c r="M958" s="126"/>
      <c r="N958" s="7"/>
      <c r="O958" s="6"/>
      <c r="P958" s="6"/>
      <c r="Q958" s="125" t="str">
        <f t="shared" si="463"/>
        <v/>
      </c>
      <c r="R958" s="124" t="str">
        <f t="shared" si="464"/>
        <v/>
      </c>
      <c r="S958" s="123">
        <f t="shared" si="465"/>
        <v>0</v>
      </c>
      <c r="T958" s="122">
        <f t="shared" si="466"/>
        <v>0</v>
      </c>
      <c r="U958" s="123">
        <f t="shared" si="467"/>
        <v>0</v>
      </c>
      <c r="V958" s="122">
        <f t="shared" si="468"/>
        <v>0</v>
      </c>
      <c r="W958" s="123">
        <f t="shared" si="469"/>
        <v>0</v>
      </c>
      <c r="X958" s="122">
        <f t="shared" si="470"/>
        <v>0</v>
      </c>
      <c r="Y958" s="123">
        <f t="shared" si="471"/>
        <v>0</v>
      </c>
      <c r="Z958" s="122">
        <f t="shared" si="472"/>
        <v>0</v>
      </c>
      <c r="AA958" s="123">
        <f t="shared" si="473"/>
        <v>0</v>
      </c>
      <c r="AB958" s="122">
        <f t="shared" si="474"/>
        <v>0</v>
      </c>
      <c r="AD958" s="3" t="str">
        <f t="shared" si="475"/>
        <v>False</v>
      </c>
      <c r="AE958" s="3" t="str">
        <f t="shared" si="476"/>
        <v>true</v>
      </c>
      <c r="AF958" s="3" t="e">
        <f>VLOOKUP(C958,#REF!,2,FALSE)</f>
        <v>#REF!</v>
      </c>
      <c r="AG958" s="3" t="e">
        <f t="shared" si="477"/>
        <v>#REF!</v>
      </c>
      <c r="AH958" s="3">
        <f t="shared" si="478"/>
        <v>0</v>
      </c>
      <c r="AI958" s="3">
        <f t="shared" si="479"/>
        <v>0</v>
      </c>
      <c r="AJ958" s="3">
        <f t="shared" si="480"/>
        <v>0</v>
      </c>
      <c r="AL958" s="3">
        <f t="shared" si="481"/>
        <v>0</v>
      </c>
      <c r="AM958" s="3">
        <f t="shared" si="482"/>
        <v>0</v>
      </c>
      <c r="AN958" s="3">
        <f t="shared" si="483"/>
        <v>0</v>
      </c>
      <c r="AO958" s="3">
        <f t="shared" si="484"/>
        <v>0</v>
      </c>
      <c r="AP958" s="3">
        <f t="shared" si="485"/>
        <v>0</v>
      </c>
      <c r="AQ958" s="3">
        <f t="shared" si="486"/>
        <v>0</v>
      </c>
      <c r="AS958" s="3" t="e">
        <f t="shared" si="487"/>
        <v>#REF!</v>
      </c>
      <c r="AU958" s="3" t="e">
        <f t="shared" si="488"/>
        <v>#NAME?</v>
      </c>
      <c r="AW958" s="3">
        <f t="shared" si="489"/>
        <v>0</v>
      </c>
      <c r="AX958" s="3">
        <f t="shared" si="490"/>
        <v>0</v>
      </c>
      <c r="AY958" s="3">
        <f t="shared" si="491"/>
        <v>0</v>
      </c>
      <c r="AZ958" s="3">
        <f t="shared" si="492"/>
        <v>0</v>
      </c>
      <c r="BA958" s="3">
        <f t="shared" si="493"/>
        <v>0</v>
      </c>
      <c r="BB958" s="3">
        <f t="shared" si="494"/>
        <v>0</v>
      </c>
    </row>
    <row r="959" spans="2:54" x14ac:dyDescent="0.35">
      <c r="B959" s="14">
        <v>932</v>
      </c>
      <c r="C959" s="13"/>
      <c r="D959" s="13"/>
      <c r="E959" s="130"/>
      <c r="F959" s="130"/>
      <c r="G959" s="129" t="str">
        <f t="shared" si="462"/>
        <v/>
      </c>
      <c r="H959" s="128"/>
      <c r="I959" s="189"/>
      <c r="J959" s="128"/>
      <c r="K959" s="127"/>
      <c r="L959" s="127"/>
      <c r="M959" s="126"/>
      <c r="N959" s="7"/>
      <c r="O959" s="6"/>
      <c r="P959" s="6"/>
      <c r="Q959" s="125" t="str">
        <f t="shared" si="463"/>
        <v/>
      </c>
      <c r="R959" s="124" t="str">
        <f t="shared" si="464"/>
        <v/>
      </c>
      <c r="S959" s="123">
        <f t="shared" si="465"/>
        <v>0</v>
      </c>
      <c r="T959" s="122">
        <f t="shared" si="466"/>
        <v>0</v>
      </c>
      <c r="U959" s="123">
        <f t="shared" si="467"/>
        <v>0</v>
      </c>
      <c r="V959" s="122">
        <f t="shared" si="468"/>
        <v>0</v>
      </c>
      <c r="W959" s="123">
        <f t="shared" si="469"/>
        <v>0</v>
      </c>
      <c r="X959" s="122">
        <f t="shared" si="470"/>
        <v>0</v>
      </c>
      <c r="Y959" s="123">
        <f t="shared" si="471"/>
        <v>0</v>
      </c>
      <c r="Z959" s="122">
        <f t="shared" si="472"/>
        <v>0</v>
      </c>
      <c r="AA959" s="123">
        <f t="shared" si="473"/>
        <v>0</v>
      </c>
      <c r="AB959" s="122">
        <f t="shared" si="474"/>
        <v>0</v>
      </c>
      <c r="AD959" s="3" t="str">
        <f t="shared" si="475"/>
        <v>False</v>
      </c>
      <c r="AE959" s="3" t="str">
        <f t="shared" si="476"/>
        <v>true</v>
      </c>
      <c r="AF959" s="3" t="e">
        <f>VLOOKUP(C959,#REF!,2,FALSE)</f>
        <v>#REF!</v>
      </c>
      <c r="AG959" s="3" t="e">
        <f t="shared" si="477"/>
        <v>#REF!</v>
      </c>
      <c r="AH959" s="3">
        <f t="shared" si="478"/>
        <v>0</v>
      </c>
      <c r="AI959" s="3">
        <f t="shared" si="479"/>
        <v>0</v>
      </c>
      <c r="AJ959" s="3">
        <f t="shared" si="480"/>
        <v>0</v>
      </c>
      <c r="AL959" s="3">
        <f t="shared" si="481"/>
        <v>0</v>
      </c>
      <c r="AM959" s="3">
        <f t="shared" si="482"/>
        <v>0</v>
      </c>
      <c r="AN959" s="3">
        <f t="shared" si="483"/>
        <v>0</v>
      </c>
      <c r="AO959" s="3">
        <f t="shared" si="484"/>
        <v>0</v>
      </c>
      <c r="AP959" s="3">
        <f t="shared" si="485"/>
        <v>0</v>
      </c>
      <c r="AQ959" s="3">
        <f t="shared" si="486"/>
        <v>0</v>
      </c>
      <c r="AS959" s="3" t="e">
        <f t="shared" si="487"/>
        <v>#REF!</v>
      </c>
      <c r="AU959" s="3" t="e">
        <f t="shared" si="488"/>
        <v>#NAME?</v>
      </c>
      <c r="AW959" s="3">
        <f t="shared" si="489"/>
        <v>0</v>
      </c>
      <c r="AX959" s="3">
        <f t="shared" si="490"/>
        <v>0</v>
      </c>
      <c r="AY959" s="3">
        <f t="shared" si="491"/>
        <v>0</v>
      </c>
      <c r="AZ959" s="3">
        <f t="shared" si="492"/>
        <v>0</v>
      </c>
      <c r="BA959" s="3">
        <f t="shared" si="493"/>
        <v>0</v>
      </c>
      <c r="BB959" s="3">
        <f t="shared" si="494"/>
        <v>0</v>
      </c>
    </row>
    <row r="960" spans="2:54" x14ac:dyDescent="0.35">
      <c r="B960" s="14">
        <v>933</v>
      </c>
      <c r="C960" s="13"/>
      <c r="D960" s="13"/>
      <c r="E960" s="130"/>
      <c r="F960" s="130"/>
      <c r="G960" s="129" t="str">
        <f t="shared" si="462"/>
        <v/>
      </c>
      <c r="H960" s="128"/>
      <c r="I960" s="189"/>
      <c r="J960" s="128"/>
      <c r="K960" s="127"/>
      <c r="L960" s="127"/>
      <c r="M960" s="126"/>
      <c r="N960" s="7"/>
      <c r="O960" s="6"/>
      <c r="P960" s="6"/>
      <c r="Q960" s="125" t="str">
        <f t="shared" si="463"/>
        <v/>
      </c>
      <c r="R960" s="124" t="str">
        <f t="shared" si="464"/>
        <v/>
      </c>
      <c r="S960" s="123">
        <f t="shared" si="465"/>
        <v>0</v>
      </c>
      <c r="T960" s="122">
        <f t="shared" si="466"/>
        <v>0</v>
      </c>
      <c r="U960" s="123">
        <f t="shared" si="467"/>
        <v>0</v>
      </c>
      <c r="V960" s="122">
        <f t="shared" si="468"/>
        <v>0</v>
      </c>
      <c r="W960" s="123">
        <f t="shared" si="469"/>
        <v>0</v>
      </c>
      <c r="X960" s="122">
        <f t="shared" si="470"/>
        <v>0</v>
      </c>
      <c r="Y960" s="123">
        <f t="shared" si="471"/>
        <v>0</v>
      </c>
      <c r="Z960" s="122">
        <f t="shared" si="472"/>
        <v>0</v>
      </c>
      <c r="AA960" s="123">
        <f t="shared" si="473"/>
        <v>0</v>
      </c>
      <c r="AB960" s="122">
        <f t="shared" si="474"/>
        <v>0</v>
      </c>
      <c r="AD960" s="3" t="str">
        <f t="shared" si="475"/>
        <v>False</v>
      </c>
      <c r="AE960" s="3" t="str">
        <f t="shared" si="476"/>
        <v>true</v>
      </c>
      <c r="AF960" s="3" t="e">
        <f>VLOOKUP(C960,#REF!,2,FALSE)</f>
        <v>#REF!</v>
      </c>
      <c r="AG960" s="3" t="e">
        <f t="shared" si="477"/>
        <v>#REF!</v>
      </c>
      <c r="AH960" s="3">
        <f t="shared" si="478"/>
        <v>0</v>
      </c>
      <c r="AI960" s="3">
        <f t="shared" si="479"/>
        <v>0</v>
      </c>
      <c r="AJ960" s="3">
        <f t="shared" si="480"/>
        <v>0</v>
      </c>
      <c r="AL960" s="3">
        <f t="shared" si="481"/>
        <v>0</v>
      </c>
      <c r="AM960" s="3">
        <f t="shared" si="482"/>
        <v>0</v>
      </c>
      <c r="AN960" s="3">
        <f t="shared" si="483"/>
        <v>0</v>
      </c>
      <c r="AO960" s="3">
        <f t="shared" si="484"/>
        <v>0</v>
      </c>
      <c r="AP960" s="3">
        <f t="shared" si="485"/>
        <v>0</v>
      </c>
      <c r="AQ960" s="3">
        <f t="shared" si="486"/>
        <v>0</v>
      </c>
      <c r="AS960" s="3" t="e">
        <f t="shared" si="487"/>
        <v>#REF!</v>
      </c>
      <c r="AU960" s="3" t="e">
        <f t="shared" si="488"/>
        <v>#NAME?</v>
      </c>
      <c r="AW960" s="3">
        <f t="shared" si="489"/>
        <v>0</v>
      </c>
      <c r="AX960" s="3">
        <f t="shared" si="490"/>
        <v>0</v>
      </c>
      <c r="AY960" s="3">
        <f t="shared" si="491"/>
        <v>0</v>
      </c>
      <c r="AZ960" s="3">
        <f t="shared" si="492"/>
        <v>0</v>
      </c>
      <c r="BA960" s="3">
        <f t="shared" si="493"/>
        <v>0</v>
      </c>
      <c r="BB960" s="3">
        <f t="shared" si="494"/>
        <v>0</v>
      </c>
    </row>
    <row r="961" spans="2:54" x14ac:dyDescent="0.35">
      <c r="B961" s="14">
        <v>934</v>
      </c>
      <c r="C961" s="13"/>
      <c r="D961" s="13"/>
      <c r="E961" s="130"/>
      <c r="F961" s="130"/>
      <c r="G961" s="129" t="str">
        <f t="shared" si="462"/>
        <v/>
      </c>
      <c r="H961" s="128"/>
      <c r="I961" s="189"/>
      <c r="J961" s="128"/>
      <c r="K961" s="127"/>
      <c r="L961" s="127"/>
      <c r="M961" s="126"/>
      <c r="N961" s="7"/>
      <c r="O961" s="6"/>
      <c r="P961" s="6"/>
      <c r="Q961" s="125" t="str">
        <f t="shared" si="463"/>
        <v/>
      </c>
      <c r="R961" s="124" t="str">
        <f t="shared" si="464"/>
        <v/>
      </c>
      <c r="S961" s="123">
        <f t="shared" si="465"/>
        <v>0</v>
      </c>
      <c r="T961" s="122">
        <f t="shared" si="466"/>
        <v>0</v>
      </c>
      <c r="U961" s="123">
        <f t="shared" si="467"/>
        <v>0</v>
      </c>
      <c r="V961" s="122">
        <f t="shared" si="468"/>
        <v>0</v>
      </c>
      <c r="W961" s="123">
        <f t="shared" si="469"/>
        <v>0</v>
      </c>
      <c r="X961" s="122">
        <f t="shared" si="470"/>
        <v>0</v>
      </c>
      <c r="Y961" s="123">
        <f t="shared" si="471"/>
        <v>0</v>
      </c>
      <c r="Z961" s="122">
        <f t="shared" si="472"/>
        <v>0</v>
      </c>
      <c r="AA961" s="123">
        <f t="shared" si="473"/>
        <v>0</v>
      </c>
      <c r="AB961" s="122">
        <f t="shared" si="474"/>
        <v>0</v>
      </c>
      <c r="AD961" s="3" t="str">
        <f t="shared" si="475"/>
        <v>False</v>
      </c>
      <c r="AE961" s="3" t="str">
        <f t="shared" si="476"/>
        <v>true</v>
      </c>
      <c r="AF961" s="3" t="e">
        <f>VLOOKUP(C961,#REF!,2,FALSE)</f>
        <v>#REF!</v>
      </c>
      <c r="AG961" s="3" t="e">
        <f t="shared" si="477"/>
        <v>#REF!</v>
      </c>
      <c r="AH961" s="3">
        <f t="shared" si="478"/>
        <v>0</v>
      </c>
      <c r="AI961" s="3">
        <f t="shared" si="479"/>
        <v>0</v>
      </c>
      <c r="AJ961" s="3">
        <f t="shared" si="480"/>
        <v>0</v>
      </c>
      <c r="AL961" s="3">
        <f t="shared" si="481"/>
        <v>0</v>
      </c>
      <c r="AM961" s="3">
        <f t="shared" si="482"/>
        <v>0</v>
      </c>
      <c r="AN961" s="3">
        <f t="shared" si="483"/>
        <v>0</v>
      </c>
      <c r="AO961" s="3">
        <f t="shared" si="484"/>
        <v>0</v>
      </c>
      <c r="AP961" s="3">
        <f t="shared" si="485"/>
        <v>0</v>
      </c>
      <c r="AQ961" s="3">
        <f t="shared" si="486"/>
        <v>0</v>
      </c>
      <c r="AS961" s="3" t="e">
        <f t="shared" si="487"/>
        <v>#REF!</v>
      </c>
      <c r="AU961" s="3" t="e">
        <f t="shared" si="488"/>
        <v>#NAME?</v>
      </c>
      <c r="AW961" s="3">
        <f t="shared" si="489"/>
        <v>0</v>
      </c>
      <c r="AX961" s="3">
        <f t="shared" si="490"/>
        <v>0</v>
      </c>
      <c r="AY961" s="3">
        <f t="shared" si="491"/>
        <v>0</v>
      </c>
      <c r="AZ961" s="3">
        <f t="shared" si="492"/>
        <v>0</v>
      </c>
      <c r="BA961" s="3">
        <f t="shared" si="493"/>
        <v>0</v>
      </c>
      <c r="BB961" s="3">
        <f t="shared" si="494"/>
        <v>0</v>
      </c>
    </row>
    <row r="962" spans="2:54" x14ac:dyDescent="0.35">
      <c r="B962" s="14">
        <v>935</v>
      </c>
      <c r="C962" s="13"/>
      <c r="D962" s="13"/>
      <c r="E962" s="130"/>
      <c r="F962" s="130"/>
      <c r="G962" s="129" t="str">
        <f t="shared" si="462"/>
        <v/>
      </c>
      <c r="H962" s="128"/>
      <c r="I962" s="189"/>
      <c r="J962" s="128"/>
      <c r="K962" s="127"/>
      <c r="L962" s="127"/>
      <c r="M962" s="126"/>
      <c r="N962" s="7"/>
      <c r="O962" s="6"/>
      <c r="P962" s="6"/>
      <c r="Q962" s="125" t="str">
        <f t="shared" si="463"/>
        <v/>
      </c>
      <c r="R962" s="124" t="str">
        <f t="shared" si="464"/>
        <v/>
      </c>
      <c r="S962" s="123">
        <f t="shared" si="465"/>
        <v>0</v>
      </c>
      <c r="T962" s="122">
        <f t="shared" si="466"/>
        <v>0</v>
      </c>
      <c r="U962" s="123">
        <f t="shared" si="467"/>
        <v>0</v>
      </c>
      <c r="V962" s="122">
        <f t="shared" si="468"/>
        <v>0</v>
      </c>
      <c r="W962" s="123">
        <f t="shared" si="469"/>
        <v>0</v>
      </c>
      <c r="X962" s="122">
        <f t="shared" si="470"/>
        <v>0</v>
      </c>
      <c r="Y962" s="123">
        <f t="shared" si="471"/>
        <v>0</v>
      </c>
      <c r="Z962" s="122">
        <f t="shared" si="472"/>
        <v>0</v>
      </c>
      <c r="AA962" s="123">
        <f t="shared" si="473"/>
        <v>0</v>
      </c>
      <c r="AB962" s="122">
        <f t="shared" si="474"/>
        <v>0</v>
      </c>
      <c r="AD962" s="3" t="str">
        <f t="shared" si="475"/>
        <v>False</v>
      </c>
      <c r="AE962" s="3" t="str">
        <f t="shared" si="476"/>
        <v>true</v>
      </c>
      <c r="AF962" s="3" t="e">
        <f>VLOOKUP(C962,#REF!,2,FALSE)</f>
        <v>#REF!</v>
      </c>
      <c r="AG962" s="3" t="e">
        <f t="shared" si="477"/>
        <v>#REF!</v>
      </c>
      <c r="AH962" s="3">
        <f t="shared" si="478"/>
        <v>0</v>
      </c>
      <c r="AI962" s="3">
        <f t="shared" si="479"/>
        <v>0</v>
      </c>
      <c r="AJ962" s="3">
        <f t="shared" si="480"/>
        <v>0</v>
      </c>
      <c r="AL962" s="3">
        <f t="shared" si="481"/>
        <v>0</v>
      </c>
      <c r="AM962" s="3">
        <f t="shared" si="482"/>
        <v>0</v>
      </c>
      <c r="AN962" s="3">
        <f t="shared" si="483"/>
        <v>0</v>
      </c>
      <c r="AO962" s="3">
        <f t="shared" si="484"/>
        <v>0</v>
      </c>
      <c r="AP962" s="3">
        <f t="shared" si="485"/>
        <v>0</v>
      </c>
      <c r="AQ962" s="3">
        <f t="shared" si="486"/>
        <v>0</v>
      </c>
      <c r="AS962" s="3" t="e">
        <f t="shared" si="487"/>
        <v>#REF!</v>
      </c>
      <c r="AU962" s="3" t="e">
        <f t="shared" si="488"/>
        <v>#NAME?</v>
      </c>
      <c r="AW962" s="3">
        <f t="shared" si="489"/>
        <v>0</v>
      </c>
      <c r="AX962" s="3">
        <f t="shared" si="490"/>
        <v>0</v>
      </c>
      <c r="AY962" s="3">
        <f t="shared" si="491"/>
        <v>0</v>
      </c>
      <c r="AZ962" s="3">
        <f t="shared" si="492"/>
        <v>0</v>
      </c>
      <c r="BA962" s="3">
        <f t="shared" si="493"/>
        <v>0</v>
      </c>
      <c r="BB962" s="3">
        <f t="shared" si="494"/>
        <v>0</v>
      </c>
    </row>
    <row r="963" spans="2:54" x14ac:dyDescent="0.35">
      <c r="B963" s="14">
        <v>936</v>
      </c>
      <c r="C963" s="13"/>
      <c r="D963" s="13"/>
      <c r="E963" s="130"/>
      <c r="F963" s="130"/>
      <c r="G963" s="129" t="str">
        <f t="shared" si="462"/>
        <v/>
      </c>
      <c r="H963" s="128"/>
      <c r="I963" s="189"/>
      <c r="J963" s="128"/>
      <c r="K963" s="127"/>
      <c r="L963" s="127"/>
      <c r="M963" s="126"/>
      <c r="N963" s="7"/>
      <c r="O963" s="6"/>
      <c r="P963" s="6"/>
      <c r="Q963" s="125" t="str">
        <f t="shared" si="463"/>
        <v/>
      </c>
      <c r="R963" s="124" t="str">
        <f t="shared" si="464"/>
        <v/>
      </c>
      <c r="S963" s="123">
        <f t="shared" si="465"/>
        <v>0</v>
      </c>
      <c r="T963" s="122">
        <f t="shared" si="466"/>
        <v>0</v>
      </c>
      <c r="U963" s="123">
        <f t="shared" si="467"/>
        <v>0</v>
      </c>
      <c r="V963" s="122">
        <f t="shared" si="468"/>
        <v>0</v>
      </c>
      <c r="W963" s="123">
        <f t="shared" si="469"/>
        <v>0</v>
      </c>
      <c r="X963" s="122">
        <f t="shared" si="470"/>
        <v>0</v>
      </c>
      <c r="Y963" s="123">
        <f t="shared" si="471"/>
        <v>0</v>
      </c>
      <c r="Z963" s="122">
        <f t="shared" si="472"/>
        <v>0</v>
      </c>
      <c r="AA963" s="123">
        <f t="shared" si="473"/>
        <v>0</v>
      </c>
      <c r="AB963" s="122">
        <f t="shared" si="474"/>
        <v>0</v>
      </c>
      <c r="AD963" s="3" t="str">
        <f t="shared" si="475"/>
        <v>False</v>
      </c>
      <c r="AE963" s="3" t="str">
        <f t="shared" si="476"/>
        <v>true</v>
      </c>
      <c r="AF963" s="3" t="e">
        <f>VLOOKUP(C963,#REF!,2,FALSE)</f>
        <v>#REF!</v>
      </c>
      <c r="AG963" s="3" t="e">
        <f t="shared" si="477"/>
        <v>#REF!</v>
      </c>
      <c r="AH963" s="3">
        <f t="shared" si="478"/>
        <v>0</v>
      </c>
      <c r="AI963" s="3">
        <f t="shared" si="479"/>
        <v>0</v>
      </c>
      <c r="AJ963" s="3">
        <f t="shared" si="480"/>
        <v>0</v>
      </c>
      <c r="AL963" s="3">
        <f t="shared" si="481"/>
        <v>0</v>
      </c>
      <c r="AM963" s="3">
        <f t="shared" si="482"/>
        <v>0</v>
      </c>
      <c r="AN963" s="3">
        <f t="shared" si="483"/>
        <v>0</v>
      </c>
      <c r="AO963" s="3">
        <f t="shared" si="484"/>
        <v>0</v>
      </c>
      <c r="AP963" s="3">
        <f t="shared" si="485"/>
        <v>0</v>
      </c>
      <c r="AQ963" s="3">
        <f t="shared" si="486"/>
        <v>0</v>
      </c>
      <c r="AS963" s="3" t="e">
        <f t="shared" si="487"/>
        <v>#REF!</v>
      </c>
      <c r="AU963" s="3" t="e">
        <f t="shared" si="488"/>
        <v>#NAME?</v>
      </c>
      <c r="AW963" s="3">
        <f t="shared" si="489"/>
        <v>0</v>
      </c>
      <c r="AX963" s="3">
        <f t="shared" si="490"/>
        <v>0</v>
      </c>
      <c r="AY963" s="3">
        <f t="shared" si="491"/>
        <v>0</v>
      </c>
      <c r="AZ963" s="3">
        <f t="shared" si="492"/>
        <v>0</v>
      </c>
      <c r="BA963" s="3">
        <f t="shared" si="493"/>
        <v>0</v>
      </c>
      <c r="BB963" s="3">
        <f t="shared" si="494"/>
        <v>0</v>
      </c>
    </row>
    <row r="964" spans="2:54" x14ac:dyDescent="0.35">
      <c r="B964" s="14">
        <v>937</v>
      </c>
      <c r="C964" s="13"/>
      <c r="D964" s="13"/>
      <c r="E964" s="130"/>
      <c r="F964" s="130"/>
      <c r="G964" s="129" t="str">
        <f t="shared" si="462"/>
        <v/>
      </c>
      <c r="H964" s="128"/>
      <c r="I964" s="189"/>
      <c r="J964" s="128"/>
      <c r="K964" s="127"/>
      <c r="L964" s="127"/>
      <c r="M964" s="126"/>
      <c r="N964" s="7"/>
      <c r="O964" s="6"/>
      <c r="P964" s="6"/>
      <c r="Q964" s="125" t="str">
        <f t="shared" si="463"/>
        <v/>
      </c>
      <c r="R964" s="124" t="str">
        <f t="shared" si="464"/>
        <v/>
      </c>
      <c r="S964" s="123">
        <f t="shared" si="465"/>
        <v>0</v>
      </c>
      <c r="T964" s="122">
        <f t="shared" si="466"/>
        <v>0</v>
      </c>
      <c r="U964" s="123">
        <f t="shared" si="467"/>
        <v>0</v>
      </c>
      <c r="V964" s="122">
        <f t="shared" si="468"/>
        <v>0</v>
      </c>
      <c r="W964" s="123">
        <f t="shared" si="469"/>
        <v>0</v>
      </c>
      <c r="X964" s="122">
        <f t="shared" si="470"/>
        <v>0</v>
      </c>
      <c r="Y964" s="123">
        <f t="shared" si="471"/>
        <v>0</v>
      </c>
      <c r="Z964" s="122">
        <f t="shared" si="472"/>
        <v>0</v>
      </c>
      <c r="AA964" s="123">
        <f t="shared" si="473"/>
        <v>0</v>
      </c>
      <c r="AB964" s="122">
        <f t="shared" si="474"/>
        <v>0</v>
      </c>
      <c r="AD964" s="3" t="str">
        <f t="shared" si="475"/>
        <v>False</v>
      </c>
      <c r="AE964" s="3" t="str">
        <f t="shared" si="476"/>
        <v>true</v>
      </c>
      <c r="AF964" s="3" t="e">
        <f>VLOOKUP(C964,#REF!,2,FALSE)</f>
        <v>#REF!</v>
      </c>
      <c r="AG964" s="3" t="e">
        <f t="shared" si="477"/>
        <v>#REF!</v>
      </c>
      <c r="AH964" s="3">
        <f t="shared" si="478"/>
        <v>0</v>
      </c>
      <c r="AI964" s="3">
        <f t="shared" si="479"/>
        <v>0</v>
      </c>
      <c r="AJ964" s="3">
        <f t="shared" si="480"/>
        <v>0</v>
      </c>
      <c r="AL964" s="3">
        <f t="shared" si="481"/>
        <v>0</v>
      </c>
      <c r="AM964" s="3">
        <f t="shared" si="482"/>
        <v>0</v>
      </c>
      <c r="AN964" s="3">
        <f t="shared" si="483"/>
        <v>0</v>
      </c>
      <c r="AO964" s="3">
        <f t="shared" si="484"/>
        <v>0</v>
      </c>
      <c r="AP964" s="3">
        <f t="shared" si="485"/>
        <v>0</v>
      </c>
      <c r="AQ964" s="3">
        <f t="shared" si="486"/>
        <v>0</v>
      </c>
      <c r="AS964" s="3" t="e">
        <f t="shared" si="487"/>
        <v>#REF!</v>
      </c>
      <c r="AU964" s="3" t="e">
        <f t="shared" si="488"/>
        <v>#NAME?</v>
      </c>
      <c r="AW964" s="3">
        <f t="shared" si="489"/>
        <v>0</v>
      </c>
      <c r="AX964" s="3">
        <f t="shared" si="490"/>
        <v>0</v>
      </c>
      <c r="AY964" s="3">
        <f t="shared" si="491"/>
        <v>0</v>
      </c>
      <c r="AZ964" s="3">
        <f t="shared" si="492"/>
        <v>0</v>
      </c>
      <c r="BA964" s="3">
        <f t="shared" si="493"/>
        <v>0</v>
      </c>
      <c r="BB964" s="3">
        <f t="shared" si="494"/>
        <v>0</v>
      </c>
    </row>
    <row r="965" spans="2:54" x14ac:dyDescent="0.35">
      <c r="B965" s="14">
        <v>938</v>
      </c>
      <c r="C965" s="13"/>
      <c r="D965" s="13"/>
      <c r="E965" s="130"/>
      <c r="F965" s="130"/>
      <c r="G965" s="129" t="str">
        <f t="shared" si="462"/>
        <v/>
      </c>
      <c r="H965" s="128"/>
      <c r="I965" s="189"/>
      <c r="J965" s="128"/>
      <c r="K965" s="127"/>
      <c r="L965" s="127"/>
      <c r="M965" s="126"/>
      <c r="N965" s="7"/>
      <c r="O965" s="6"/>
      <c r="P965" s="6"/>
      <c r="Q965" s="125" t="str">
        <f t="shared" si="463"/>
        <v/>
      </c>
      <c r="R965" s="124" t="str">
        <f t="shared" si="464"/>
        <v/>
      </c>
      <c r="S965" s="123">
        <f t="shared" si="465"/>
        <v>0</v>
      </c>
      <c r="T965" s="122">
        <f t="shared" si="466"/>
        <v>0</v>
      </c>
      <c r="U965" s="123">
        <f t="shared" si="467"/>
        <v>0</v>
      </c>
      <c r="V965" s="122">
        <f t="shared" si="468"/>
        <v>0</v>
      </c>
      <c r="W965" s="123">
        <f t="shared" si="469"/>
        <v>0</v>
      </c>
      <c r="X965" s="122">
        <f t="shared" si="470"/>
        <v>0</v>
      </c>
      <c r="Y965" s="123">
        <f t="shared" si="471"/>
        <v>0</v>
      </c>
      <c r="Z965" s="122">
        <f t="shared" si="472"/>
        <v>0</v>
      </c>
      <c r="AA965" s="123">
        <f t="shared" si="473"/>
        <v>0</v>
      </c>
      <c r="AB965" s="122">
        <f t="shared" si="474"/>
        <v>0</v>
      </c>
      <c r="AD965" s="3" t="str">
        <f t="shared" si="475"/>
        <v>False</v>
      </c>
      <c r="AE965" s="3" t="str">
        <f t="shared" si="476"/>
        <v>true</v>
      </c>
      <c r="AF965" s="3" t="e">
        <f>VLOOKUP(C965,#REF!,2,FALSE)</f>
        <v>#REF!</v>
      </c>
      <c r="AG965" s="3" t="e">
        <f t="shared" si="477"/>
        <v>#REF!</v>
      </c>
      <c r="AH965" s="3">
        <f t="shared" si="478"/>
        <v>0</v>
      </c>
      <c r="AI965" s="3">
        <f t="shared" si="479"/>
        <v>0</v>
      </c>
      <c r="AJ965" s="3">
        <f t="shared" si="480"/>
        <v>0</v>
      </c>
      <c r="AL965" s="3">
        <f t="shared" si="481"/>
        <v>0</v>
      </c>
      <c r="AM965" s="3">
        <f t="shared" si="482"/>
        <v>0</v>
      </c>
      <c r="AN965" s="3">
        <f t="shared" si="483"/>
        <v>0</v>
      </c>
      <c r="AO965" s="3">
        <f t="shared" si="484"/>
        <v>0</v>
      </c>
      <c r="AP965" s="3">
        <f t="shared" si="485"/>
        <v>0</v>
      </c>
      <c r="AQ965" s="3">
        <f t="shared" si="486"/>
        <v>0</v>
      </c>
      <c r="AS965" s="3" t="e">
        <f t="shared" si="487"/>
        <v>#REF!</v>
      </c>
      <c r="AU965" s="3" t="e">
        <f t="shared" si="488"/>
        <v>#NAME?</v>
      </c>
      <c r="AW965" s="3">
        <f t="shared" si="489"/>
        <v>0</v>
      </c>
      <c r="AX965" s="3">
        <f t="shared" si="490"/>
        <v>0</v>
      </c>
      <c r="AY965" s="3">
        <f t="shared" si="491"/>
        <v>0</v>
      </c>
      <c r="AZ965" s="3">
        <f t="shared" si="492"/>
        <v>0</v>
      </c>
      <c r="BA965" s="3">
        <f t="shared" si="493"/>
        <v>0</v>
      </c>
      <c r="BB965" s="3">
        <f t="shared" si="494"/>
        <v>0</v>
      </c>
    </row>
    <row r="966" spans="2:54" x14ac:dyDescent="0.35">
      <c r="B966" s="14">
        <v>939</v>
      </c>
      <c r="C966" s="13"/>
      <c r="D966" s="13"/>
      <c r="E966" s="130"/>
      <c r="F966" s="130"/>
      <c r="G966" s="129" t="str">
        <f t="shared" si="462"/>
        <v/>
      </c>
      <c r="H966" s="128"/>
      <c r="I966" s="189"/>
      <c r="J966" s="128"/>
      <c r="K966" s="127"/>
      <c r="L966" s="127"/>
      <c r="M966" s="126"/>
      <c r="N966" s="7"/>
      <c r="O966" s="6"/>
      <c r="P966" s="6"/>
      <c r="Q966" s="125" t="str">
        <f t="shared" si="463"/>
        <v/>
      </c>
      <c r="R966" s="124" t="str">
        <f t="shared" si="464"/>
        <v/>
      </c>
      <c r="S966" s="123">
        <f t="shared" si="465"/>
        <v>0</v>
      </c>
      <c r="T966" s="122">
        <f t="shared" si="466"/>
        <v>0</v>
      </c>
      <c r="U966" s="123">
        <f t="shared" si="467"/>
        <v>0</v>
      </c>
      <c r="V966" s="122">
        <f t="shared" si="468"/>
        <v>0</v>
      </c>
      <c r="W966" s="123">
        <f t="shared" si="469"/>
        <v>0</v>
      </c>
      <c r="X966" s="122">
        <f t="shared" si="470"/>
        <v>0</v>
      </c>
      <c r="Y966" s="123">
        <f t="shared" si="471"/>
        <v>0</v>
      </c>
      <c r="Z966" s="122">
        <f t="shared" si="472"/>
        <v>0</v>
      </c>
      <c r="AA966" s="123">
        <f t="shared" si="473"/>
        <v>0</v>
      </c>
      <c r="AB966" s="122">
        <f t="shared" si="474"/>
        <v>0</v>
      </c>
      <c r="AD966" s="3" t="str">
        <f t="shared" si="475"/>
        <v>False</v>
      </c>
      <c r="AE966" s="3" t="str">
        <f t="shared" si="476"/>
        <v>true</v>
      </c>
      <c r="AF966" s="3" t="e">
        <f>VLOOKUP(C966,#REF!,2,FALSE)</f>
        <v>#REF!</v>
      </c>
      <c r="AG966" s="3" t="e">
        <f t="shared" si="477"/>
        <v>#REF!</v>
      </c>
      <c r="AH966" s="3">
        <f t="shared" si="478"/>
        <v>0</v>
      </c>
      <c r="AI966" s="3">
        <f t="shared" si="479"/>
        <v>0</v>
      </c>
      <c r="AJ966" s="3">
        <f t="shared" si="480"/>
        <v>0</v>
      </c>
      <c r="AL966" s="3">
        <f t="shared" si="481"/>
        <v>0</v>
      </c>
      <c r="AM966" s="3">
        <f t="shared" si="482"/>
        <v>0</v>
      </c>
      <c r="AN966" s="3">
        <f t="shared" si="483"/>
        <v>0</v>
      </c>
      <c r="AO966" s="3">
        <f t="shared" si="484"/>
        <v>0</v>
      </c>
      <c r="AP966" s="3">
        <f t="shared" si="485"/>
        <v>0</v>
      </c>
      <c r="AQ966" s="3">
        <f t="shared" si="486"/>
        <v>0</v>
      </c>
      <c r="AS966" s="3" t="e">
        <f t="shared" si="487"/>
        <v>#REF!</v>
      </c>
      <c r="AU966" s="3" t="e">
        <f t="shared" si="488"/>
        <v>#NAME?</v>
      </c>
      <c r="AW966" s="3">
        <f t="shared" si="489"/>
        <v>0</v>
      </c>
      <c r="AX966" s="3">
        <f t="shared" si="490"/>
        <v>0</v>
      </c>
      <c r="AY966" s="3">
        <f t="shared" si="491"/>
        <v>0</v>
      </c>
      <c r="AZ966" s="3">
        <f t="shared" si="492"/>
        <v>0</v>
      </c>
      <c r="BA966" s="3">
        <f t="shared" si="493"/>
        <v>0</v>
      </c>
      <c r="BB966" s="3">
        <f t="shared" si="494"/>
        <v>0</v>
      </c>
    </row>
    <row r="967" spans="2:54" x14ac:dyDescent="0.35">
      <c r="B967" s="14">
        <v>940</v>
      </c>
      <c r="C967" s="13"/>
      <c r="D967" s="13"/>
      <c r="E967" s="130"/>
      <c r="F967" s="130"/>
      <c r="G967" s="129" t="str">
        <f t="shared" si="462"/>
        <v/>
      </c>
      <c r="H967" s="128"/>
      <c r="I967" s="189"/>
      <c r="J967" s="128"/>
      <c r="K967" s="127"/>
      <c r="L967" s="127"/>
      <c r="M967" s="126"/>
      <c r="N967" s="7"/>
      <c r="O967" s="6"/>
      <c r="P967" s="6"/>
      <c r="Q967" s="125" t="str">
        <f t="shared" si="463"/>
        <v/>
      </c>
      <c r="R967" s="124" t="str">
        <f t="shared" si="464"/>
        <v/>
      </c>
      <c r="S967" s="123">
        <f t="shared" si="465"/>
        <v>0</v>
      </c>
      <c r="T967" s="122">
        <f t="shared" si="466"/>
        <v>0</v>
      </c>
      <c r="U967" s="123">
        <f t="shared" si="467"/>
        <v>0</v>
      </c>
      <c r="V967" s="122">
        <f t="shared" si="468"/>
        <v>0</v>
      </c>
      <c r="W967" s="123">
        <f t="shared" si="469"/>
        <v>0</v>
      </c>
      <c r="X967" s="122">
        <f t="shared" si="470"/>
        <v>0</v>
      </c>
      <c r="Y967" s="123">
        <f t="shared" si="471"/>
        <v>0</v>
      </c>
      <c r="Z967" s="122">
        <f t="shared" si="472"/>
        <v>0</v>
      </c>
      <c r="AA967" s="123">
        <f t="shared" si="473"/>
        <v>0</v>
      </c>
      <c r="AB967" s="122">
        <f t="shared" si="474"/>
        <v>0</v>
      </c>
      <c r="AD967" s="3" t="str">
        <f t="shared" si="475"/>
        <v>False</v>
      </c>
      <c r="AE967" s="3" t="str">
        <f t="shared" si="476"/>
        <v>true</v>
      </c>
      <c r="AF967" s="3" t="e">
        <f>VLOOKUP(C967,#REF!,2,FALSE)</f>
        <v>#REF!</v>
      </c>
      <c r="AG967" s="3" t="e">
        <f t="shared" si="477"/>
        <v>#REF!</v>
      </c>
      <c r="AH967" s="3">
        <f t="shared" si="478"/>
        <v>0</v>
      </c>
      <c r="AI967" s="3">
        <f t="shared" si="479"/>
        <v>0</v>
      </c>
      <c r="AJ967" s="3">
        <f t="shared" si="480"/>
        <v>0</v>
      </c>
      <c r="AL967" s="3">
        <f t="shared" si="481"/>
        <v>0</v>
      </c>
      <c r="AM967" s="3">
        <f t="shared" si="482"/>
        <v>0</v>
      </c>
      <c r="AN967" s="3">
        <f t="shared" si="483"/>
        <v>0</v>
      </c>
      <c r="AO967" s="3">
        <f t="shared" si="484"/>
        <v>0</v>
      </c>
      <c r="AP967" s="3">
        <f t="shared" si="485"/>
        <v>0</v>
      </c>
      <c r="AQ967" s="3">
        <f t="shared" si="486"/>
        <v>0</v>
      </c>
      <c r="AS967" s="3" t="e">
        <f t="shared" si="487"/>
        <v>#REF!</v>
      </c>
      <c r="AU967" s="3" t="e">
        <f t="shared" si="488"/>
        <v>#NAME?</v>
      </c>
      <c r="AW967" s="3">
        <f t="shared" si="489"/>
        <v>0</v>
      </c>
      <c r="AX967" s="3">
        <f t="shared" si="490"/>
        <v>0</v>
      </c>
      <c r="AY967" s="3">
        <f t="shared" si="491"/>
        <v>0</v>
      </c>
      <c r="AZ967" s="3">
        <f t="shared" si="492"/>
        <v>0</v>
      </c>
      <c r="BA967" s="3">
        <f t="shared" si="493"/>
        <v>0</v>
      </c>
      <c r="BB967" s="3">
        <f t="shared" si="494"/>
        <v>0</v>
      </c>
    </row>
    <row r="968" spans="2:54" x14ac:dyDescent="0.35">
      <c r="B968" s="14">
        <v>941</v>
      </c>
      <c r="C968" s="13"/>
      <c r="D968" s="13"/>
      <c r="E968" s="130"/>
      <c r="F968" s="130"/>
      <c r="G968" s="129" t="str">
        <f t="shared" si="462"/>
        <v/>
      </c>
      <c r="H968" s="128"/>
      <c r="I968" s="189"/>
      <c r="J968" s="128"/>
      <c r="K968" s="127"/>
      <c r="L968" s="127"/>
      <c r="M968" s="126"/>
      <c r="N968" s="7"/>
      <c r="O968" s="6"/>
      <c r="P968" s="6"/>
      <c r="Q968" s="125" t="str">
        <f t="shared" si="463"/>
        <v/>
      </c>
      <c r="R968" s="124" t="str">
        <f t="shared" si="464"/>
        <v/>
      </c>
      <c r="S968" s="123">
        <f t="shared" si="465"/>
        <v>0</v>
      </c>
      <c r="T968" s="122">
        <f t="shared" si="466"/>
        <v>0</v>
      </c>
      <c r="U968" s="123">
        <f t="shared" si="467"/>
        <v>0</v>
      </c>
      <c r="V968" s="122">
        <f t="shared" si="468"/>
        <v>0</v>
      </c>
      <c r="W968" s="123">
        <f t="shared" si="469"/>
        <v>0</v>
      </c>
      <c r="X968" s="122">
        <f t="shared" si="470"/>
        <v>0</v>
      </c>
      <c r="Y968" s="123">
        <f t="shared" si="471"/>
        <v>0</v>
      </c>
      <c r="Z968" s="122">
        <f t="shared" si="472"/>
        <v>0</v>
      </c>
      <c r="AA968" s="123">
        <f t="shared" si="473"/>
        <v>0</v>
      </c>
      <c r="AB968" s="122">
        <f t="shared" si="474"/>
        <v>0</v>
      </c>
      <c r="AD968" s="3" t="str">
        <f t="shared" si="475"/>
        <v>False</v>
      </c>
      <c r="AE968" s="3" t="str">
        <f t="shared" si="476"/>
        <v>true</v>
      </c>
      <c r="AF968" s="3" t="e">
        <f>VLOOKUP(C968,#REF!,2,FALSE)</f>
        <v>#REF!</v>
      </c>
      <c r="AG968" s="3" t="e">
        <f t="shared" si="477"/>
        <v>#REF!</v>
      </c>
      <c r="AH968" s="3">
        <f t="shared" si="478"/>
        <v>0</v>
      </c>
      <c r="AI968" s="3">
        <f t="shared" si="479"/>
        <v>0</v>
      </c>
      <c r="AJ968" s="3">
        <f t="shared" si="480"/>
        <v>0</v>
      </c>
      <c r="AL968" s="3">
        <f t="shared" si="481"/>
        <v>0</v>
      </c>
      <c r="AM968" s="3">
        <f t="shared" si="482"/>
        <v>0</v>
      </c>
      <c r="AN968" s="3">
        <f t="shared" si="483"/>
        <v>0</v>
      </c>
      <c r="AO968" s="3">
        <f t="shared" si="484"/>
        <v>0</v>
      </c>
      <c r="AP968" s="3">
        <f t="shared" si="485"/>
        <v>0</v>
      </c>
      <c r="AQ968" s="3">
        <f t="shared" si="486"/>
        <v>0</v>
      </c>
      <c r="AS968" s="3" t="e">
        <f t="shared" si="487"/>
        <v>#REF!</v>
      </c>
      <c r="AU968" s="3" t="e">
        <f t="shared" si="488"/>
        <v>#NAME?</v>
      </c>
      <c r="AW968" s="3">
        <f t="shared" si="489"/>
        <v>0</v>
      </c>
      <c r="AX968" s="3">
        <f t="shared" si="490"/>
        <v>0</v>
      </c>
      <c r="AY968" s="3">
        <f t="shared" si="491"/>
        <v>0</v>
      </c>
      <c r="AZ968" s="3">
        <f t="shared" si="492"/>
        <v>0</v>
      </c>
      <c r="BA968" s="3">
        <f t="shared" si="493"/>
        <v>0</v>
      </c>
      <c r="BB968" s="3">
        <f t="shared" si="494"/>
        <v>0</v>
      </c>
    </row>
    <row r="969" spans="2:54" x14ac:dyDescent="0.35">
      <c r="B969" s="14">
        <v>942</v>
      </c>
      <c r="C969" s="13"/>
      <c r="D969" s="13"/>
      <c r="E969" s="130"/>
      <c r="F969" s="130"/>
      <c r="G969" s="129" t="str">
        <f t="shared" si="462"/>
        <v/>
      </c>
      <c r="H969" s="128"/>
      <c r="I969" s="189"/>
      <c r="J969" s="128"/>
      <c r="K969" s="127"/>
      <c r="L969" s="127"/>
      <c r="M969" s="126"/>
      <c r="N969" s="7"/>
      <c r="O969" s="6"/>
      <c r="P969" s="6"/>
      <c r="Q969" s="125" t="str">
        <f t="shared" si="463"/>
        <v/>
      </c>
      <c r="R969" s="124" t="str">
        <f t="shared" si="464"/>
        <v/>
      </c>
      <c r="S969" s="123">
        <f t="shared" si="465"/>
        <v>0</v>
      </c>
      <c r="T969" s="122">
        <f t="shared" si="466"/>
        <v>0</v>
      </c>
      <c r="U969" s="123">
        <f t="shared" si="467"/>
        <v>0</v>
      </c>
      <c r="V969" s="122">
        <f t="shared" si="468"/>
        <v>0</v>
      </c>
      <c r="W969" s="123">
        <f t="shared" si="469"/>
        <v>0</v>
      </c>
      <c r="X969" s="122">
        <f t="shared" si="470"/>
        <v>0</v>
      </c>
      <c r="Y969" s="123">
        <f t="shared" si="471"/>
        <v>0</v>
      </c>
      <c r="Z969" s="122">
        <f t="shared" si="472"/>
        <v>0</v>
      </c>
      <c r="AA969" s="123">
        <f t="shared" si="473"/>
        <v>0</v>
      </c>
      <c r="AB969" s="122">
        <f t="shared" si="474"/>
        <v>0</v>
      </c>
      <c r="AD969" s="3" t="str">
        <f t="shared" si="475"/>
        <v>False</v>
      </c>
      <c r="AE969" s="3" t="str">
        <f t="shared" si="476"/>
        <v>true</v>
      </c>
      <c r="AF969" s="3" t="e">
        <f>VLOOKUP(C969,#REF!,2,FALSE)</f>
        <v>#REF!</v>
      </c>
      <c r="AG969" s="3" t="e">
        <f t="shared" si="477"/>
        <v>#REF!</v>
      </c>
      <c r="AH969" s="3">
        <f t="shared" si="478"/>
        <v>0</v>
      </c>
      <c r="AI969" s="3">
        <f t="shared" si="479"/>
        <v>0</v>
      </c>
      <c r="AJ969" s="3">
        <f t="shared" si="480"/>
        <v>0</v>
      </c>
      <c r="AL969" s="3">
        <f t="shared" si="481"/>
        <v>0</v>
      </c>
      <c r="AM969" s="3">
        <f t="shared" si="482"/>
        <v>0</v>
      </c>
      <c r="AN969" s="3">
        <f t="shared" si="483"/>
        <v>0</v>
      </c>
      <c r="AO969" s="3">
        <f t="shared" si="484"/>
        <v>0</v>
      </c>
      <c r="AP969" s="3">
        <f t="shared" si="485"/>
        <v>0</v>
      </c>
      <c r="AQ969" s="3">
        <f t="shared" si="486"/>
        <v>0</v>
      </c>
      <c r="AS969" s="3" t="e">
        <f t="shared" si="487"/>
        <v>#REF!</v>
      </c>
      <c r="AU969" s="3" t="e">
        <f t="shared" si="488"/>
        <v>#NAME?</v>
      </c>
      <c r="AW969" s="3">
        <f t="shared" si="489"/>
        <v>0</v>
      </c>
      <c r="AX969" s="3">
        <f t="shared" si="490"/>
        <v>0</v>
      </c>
      <c r="AY969" s="3">
        <f t="shared" si="491"/>
        <v>0</v>
      </c>
      <c r="AZ969" s="3">
        <f t="shared" si="492"/>
        <v>0</v>
      </c>
      <c r="BA969" s="3">
        <f t="shared" si="493"/>
        <v>0</v>
      </c>
      <c r="BB969" s="3">
        <f t="shared" si="494"/>
        <v>0</v>
      </c>
    </row>
    <row r="970" spans="2:54" x14ac:dyDescent="0.35">
      <c r="B970" s="14">
        <v>943</v>
      </c>
      <c r="C970" s="13"/>
      <c r="D970" s="13"/>
      <c r="E970" s="130"/>
      <c r="F970" s="130"/>
      <c r="G970" s="129" t="str">
        <f t="shared" si="462"/>
        <v/>
      </c>
      <c r="H970" s="128"/>
      <c r="I970" s="189"/>
      <c r="J970" s="128"/>
      <c r="K970" s="127"/>
      <c r="L970" s="127"/>
      <c r="M970" s="126"/>
      <c r="N970" s="7"/>
      <c r="O970" s="6"/>
      <c r="P970" s="6"/>
      <c r="Q970" s="125" t="str">
        <f t="shared" si="463"/>
        <v/>
      </c>
      <c r="R970" s="124" t="str">
        <f t="shared" si="464"/>
        <v/>
      </c>
      <c r="S970" s="123">
        <f t="shared" si="465"/>
        <v>0</v>
      </c>
      <c r="T970" s="122">
        <f t="shared" si="466"/>
        <v>0</v>
      </c>
      <c r="U970" s="123">
        <f t="shared" si="467"/>
        <v>0</v>
      </c>
      <c r="V970" s="122">
        <f t="shared" si="468"/>
        <v>0</v>
      </c>
      <c r="W970" s="123">
        <f t="shared" si="469"/>
        <v>0</v>
      </c>
      <c r="X970" s="122">
        <f t="shared" si="470"/>
        <v>0</v>
      </c>
      <c r="Y970" s="123">
        <f t="shared" si="471"/>
        <v>0</v>
      </c>
      <c r="Z970" s="122">
        <f t="shared" si="472"/>
        <v>0</v>
      </c>
      <c r="AA970" s="123">
        <f t="shared" si="473"/>
        <v>0</v>
      </c>
      <c r="AB970" s="122">
        <f t="shared" si="474"/>
        <v>0</v>
      </c>
      <c r="AD970" s="3" t="str">
        <f t="shared" si="475"/>
        <v>False</v>
      </c>
      <c r="AE970" s="3" t="str">
        <f t="shared" si="476"/>
        <v>true</v>
      </c>
      <c r="AF970" s="3" t="e">
        <f>VLOOKUP(C970,#REF!,2,FALSE)</f>
        <v>#REF!</v>
      </c>
      <c r="AG970" s="3" t="e">
        <f t="shared" si="477"/>
        <v>#REF!</v>
      </c>
      <c r="AH970" s="3">
        <f t="shared" si="478"/>
        <v>0</v>
      </c>
      <c r="AI970" s="3">
        <f t="shared" si="479"/>
        <v>0</v>
      </c>
      <c r="AJ970" s="3">
        <f t="shared" si="480"/>
        <v>0</v>
      </c>
      <c r="AL970" s="3">
        <f t="shared" si="481"/>
        <v>0</v>
      </c>
      <c r="AM970" s="3">
        <f t="shared" si="482"/>
        <v>0</v>
      </c>
      <c r="AN970" s="3">
        <f t="shared" si="483"/>
        <v>0</v>
      </c>
      <c r="AO970" s="3">
        <f t="shared" si="484"/>
        <v>0</v>
      </c>
      <c r="AP970" s="3">
        <f t="shared" si="485"/>
        <v>0</v>
      </c>
      <c r="AQ970" s="3">
        <f t="shared" si="486"/>
        <v>0</v>
      </c>
      <c r="AS970" s="3" t="e">
        <f t="shared" si="487"/>
        <v>#REF!</v>
      </c>
      <c r="AU970" s="3" t="e">
        <f t="shared" si="488"/>
        <v>#NAME?</v>
      </c>
      <c r="AW970" s="3">
        <f t="shared" si="489"/>
        <v>0</v>
      </c>
      <c r="AX970" s="3">
        <f t="shared" si="490"/>
        <v>0</v>
      </c>
      <c r="AY970" s="3">
        <f t="shared" si="491"/>
        <v>0</v>
      </c>
      <c r="AZ970" s="3">
        <f t="shared" si="492"/>
        <v>0</v>
      </c>
      <c r="BA970" s="3">
        <f t="shared" si="493"/>
        <v>0</v>
      </c>
      <c r="BB970" s="3">
        <f t="shared" si="494"/>
        <v>0</v>
      </c>
    </row>
    <row r="971" spans="2:54" x14ac:dyDescent="0.35">
      <c r="B971" s="14">
        <v>944</v>
      </c>
      <c r="C971" s="13"/>
      <c r="D971" s="13"/>
      <c r="E971" s="130"/>
      <c r="F971" s="130"/>
      <c r="G971" s="129" t="str">
        <f t="shared" si="462"/>
        <v/>
      </c>
      <c r="H971" s="128"/>
      <c r="I971" s="189"/>
      <c r="J971" s="128"/>
      <c r="K971" s="127"/>
      <c r="L971" s="127"/>
      <c r="M971" s="126"/>
      <c r="N971" s="7"/>
      <c r="O971" s="6"/>
      <c r="P971" s="6"/>
      <c r="Q971" s="125" t="str">
        <f t="shared" si="463"/>
        <v/>
      </c>
      <c r="R971" s="124" t="str">
        <f t="shared" si="464"/>
        <v/>
      </c>
      <c r="S971" s="123">
        <f t="shared" si="465"/>
        <v>0</v>
      </c>
      <c r="T971" s="122">
        <f t="shared" si="466"/>
        <v>0</v>
      </c>
      <c r="U971" s="123">
        <f t="shared" si="467"/>
        <v>0</v>
      </c>
      <c r="V971" s="122">
        <f t="shared" si="468"/>
        <v>0</v>
      </c>
      <c r="W971" s="123">
        <f t="shared" si="469"/>
        <v>0</v>
      </c>
      <c r="X971" s="122">
        <f t="shared" si="470"/>
        <v>0</v>
      </c>
      <c r="Y971" s="123">
        <f t="shared" si="471"/>
        <v>0</v>
      </c>
      <c r="Z971" s="122">
        <f t="shared" si="472"/>
        <v>0</v>
      </c>
      <c r="AA971" s="123">
        <f t="shared" si="473"/>
        <v>0</v>
      </c>
      <c r="AB971" s="122">
        <f t="shared" si="474"/>
        <v>0</v>
      </c>
      <c r="AD971" s="3" t="str">
        <f t="shared" si="475"/>
        <v>False</v>
      </c>
      <c r="AE971" s="3" t="str">
        <f t="shared" si="476"/>
        <v>true</v>
      </c>
      <c r="AF971" s="3" t="e">
        <f>VLOOKUP(C971,#REF!,2,FALSE)</f>
        <v>#REF!</v>
      </c>
      <c r="AG971" s="3" t="e">
        <f t="shared" si="477"/>
        <v>#REF!</v>
      </c>
      <c r="AH971" s="3">
        <f t="shared" si="478"/>
        <v>0</v>
      </c>
      <c r="AI971" s="3">
        <f t="shared" si="479"/>
        <v>0</v>
      </c>
      <c r="AJ971" s="3">
        <f t="shared" si="480"/>
        <v>0</v>
      </c>
      <c r="AL971" s="3">
        <f t="shared" si="481"/>
        <v>0</v>
      </c>
      <c r="AM971" s="3">
        <f t="shared" si="482"/>
        <v>0</v>
      </c>
      <c r="AN971" s="3">
        <f t="shared" si="483"/>
        <v>0</v>
      </c>
      <c r="AO971" s="3">
        <f t="shared" si="484"/>
        <v>0</v>
      </c>
      <c r="AP971" s="3">
        <f t="shared" si="485"/>
        <v>0</v>
      </c>
      <c r="AQ971" s="3">
        <f t="shared" si="486"/>
        <v>0</v>
      </c>
      <c r="AS971" s="3" t="e">
        <f t="shared" si="487"/>
        <v>#REF!</v>
      </c>
      <c r="AU971" s="3" t="e">
        <f t="shared" si="488"/>
        <v>#NAME?</v>
      </c>
      <c r="AW971" s="3">
        <f t="shared" si="489"/>
        <v>0</v>
      </c>
      <c r="AX971" s="3">
        <f t="shared" si="490"/>
        <v>0</v>
      </c>
      <c r="AY971" s="3">
        <f t="shared" si="491"/>
        <v>0</v>
      </c>
      <c r="AZ971" s="3">
        <f t="shared" si="492"/>
        <v>0</v>
      </c>
      <c r="BA971" s="3">
        <f t="shared" si="493"/>
        <v>0</v>
      </c>
      <c r="BB971" s="3">
        <f t="shared" si="494"/>
        <v>0</v>
      </c>
    </row>
    <row r="972" spans="2:54" x14ac:dyDescent="0.35">
      <c r="B972" s="14">
        <v>945</v>
      </c>
      <c r="C972" s="13"/>
      <c r="D972" s="13"/>
      <c r="E972" s="130"/>
      <c r="F972" s="130"/>
      <c r="G972" s="129" t="str">
        <f t="shared" si="462"/>
        <v/>
      </c>
      <c r="H972" s="128"/>
      <c r="I972" s="189"/>
      <c r="J972" s="128"/>
      <c r="K972" s="127"/>
      <c r="L972" s="127"/>
      <c r="M972" s="126"/>
      <c r="N972" s="7"/>
      <c r="O972" s="6"/>
      <c r="P972" s="6"/>
      <c r="Q972" s="125" t="str">
        <f t="shared" si="463"/>
        <v/>
      </c>
      <c r="R972" s="124" t="str">
        <f t="shared" si="464"/>
        <v/>
      </c>
      <c r="S972" s="123">
        <f t="shared" si="465"/>
        <v>0</v>
      </c>
      <c r="T972" s="122">
        <f t="shared" si="466"/>
        <v>0</v>
      </c>
      <c r="U972" s="123">
        <f t="shared" si="467"/>
        <v>0</v>
      </c>
      <c r="V972" s="122">
        <f t="shared" si="468"/>
        <v>0</v>
      </c>
      <c r="W972" s="123">
        <f t="shared" si="469"/>
        <v>0</v>
      </c>
      <c r="X972" s="122">
        <f t="shared" si="470"/>
        <v>0</v>
      </c>
      <c r="Y972" s="123">
        <f t="shared" si="471"/>
        <v>0</v>
      </c>
      <c r="Z972" s="122">
        <f t="shared" si="472"/>
        <v>0</v>
      </c>
      <c r="AA972" s="123">
        <f t="shared" si="473"/>
        <v>0</v>
      </c>
      <c r="AB972" s="122">
        <f t="shared" si="474"/>
        <v>0</v>
      </c>
      <c r="AD972" s="3" t="str">
        <f t="shared" si="475"/>
        <v>False</v>
      </c>
      <c r="AE972" s="3" t="str">
        <f t="shared" si="476"/>
        <v>true</v>
      </c>
      <c r="AF972" s="3" t="e">
        <f>VLOOKUP(C972,#REF!,2,FALSE)</f>
        <v>#REF!</v>
      </c>
      <c r="AG972" s="3" t="e">
        <f t="shared" si="477"/>
        <v>#REF!</v>
      </c>
      <c r="AH972" s="3">
        <f t="shared" si="478"/>
        <v>0</v>
      </c>
      <c r="AI972" s="3">
        <f t="shared" si="479"/>
        <v>0</v>
      </c>
      <c r="AJ972" s="3">
        <f t="shared" si="480"/>
        <v>0</v>
      </c>
      <c r="AL972" s="3">
        <f t="shared" si="481"/>
        <v>0</v>
      </c>
      <c r="AM972" s="3">
        <f t="shared" si="482"/>
        <v>0</v>
      </c>
      <c r="AN972" s="3">
        <f t="shared" si="483"/>
        <v>0</v>
      </c>
      <c r="AO972" s="3">
        <f t="shared" si="484"/>
        <v>0</v>
      </c>
      <c r="AP972" s="3">
        <f t="shared" si="485"/>
        <v>0</v>
      </c>
      <c r="AQ972" s="3">
        <f t="shared" si="486"/>
        <v>0</v>
      </c>
      <c r="AS972" s="3" t="e">
        <f t="shared" si="487"/>
        <v>#REF!</v>
      </c>
      <c r="AU972" s="3" t="e">
        <f t="shared" si="488"/>
        <v>#NAME?</v>
      </c>
      <c r="AW972" s="3">
        <f t="shared" si="489"/>
        <v>0</v>
      </c>
      <c r="AX972" s="3">
        <f t="shared" si="490"/>
        <v>0</v>
      </c>
      <c r="AY972" s="3">
        <f t="shared" si="491"/>
        <v>0</v>
      </c>
      <c r="AZ972" s="3">
        <f t="shared" si="492"/>
        <v>0</v>
      </c>
      <c r="BA972" s="3">
        <f t="shared" si="493"/>
        <v>0</v>
      </c>
      <c r="BB972" s="3">
        <f t="shared" si="494"/>
        <v>0</v>
      </c>
    </row>
    <row r="973" spans="2:54" x14ac:dyDescent="0.35">
      <c r="B973" s="14">
        <v>946</v>
      </c>
      <c r="C973" s="13"/>
      <c r="D973" s="13"/>
      <c r="E973" s="130"/>
      <c r="F973" s="130"/>
      <c r="G973" s="129" t="str">
        <f t="shared" si="462"/>
        <v/>
      </c>
      <c r="H973" s="128"/>
      <c r="I973" s="189"/>
      <c r="J973" s="128"/>
      <c r="K973" s="127"/>
      <c r="L973" s="127"/>
      <c r="M973" s="126"/>
      <c r="N973" s="7"/>
      <c r="O973" s="6"/>
      <c r="P973" s="6"/>
      <c r="Q973" s="125" t="str">
        <f t="shared" si="463"/>
        <v/>
      </c>
      <c r="R973" s="124" t="str">
        <f t="shared" si="464"/>
        <v/>
      </c>
      <c r="S973" s="123">
        <f t="shared" si="465"/>
        <v>0</v>
      </c>
      <c r="T973" s="122">
        <f t="shared" si="466"/>
        <v>0</v>
      </c>
      <c r="U973" s="123">
        <f t="shared" si="467"/>
        <v>0</v>
      </c>
      <c r="V973" s="122">
        <f t="shared" si="468"/>
        <v>0</v>
      </c>
      <c r="W973" s="123">
        <f t="shared" si="469"/>
        <v>0</v>
      </c>
      <c r="X973" s="122">
        <f t="shared" si="470"/>
        <v>0</v>
      </c>
      <c r="Y973" s="123">
        <f t="shared" si="471"/>
        <v>0</v>
      </c>
      <c r="Z973" s="122">
        <f t="shared" si="472"/>
        <v>0</v>
      </c>
      <c r="AA973" s="123">
        <f t="shared" si="473"/>
        <v>0</v>
      </c>
      <c r="AB973" s="122">
        <f t="shared" si="474"/>
        <v>0</v>
      </c>
      <c r="AD973" s="3" t="str">
        <f t="shared" si="475"/>
        <v>False</v>
      </c>
      <c r="AE973" s="3" t="str">
        <f t="shared" si="476"/>
        <v>true</v>
      </c>
      <c r="AF973" s="3" t="e">
        <f>VLOOKUP(C973,#REF!,2,FALSE)</f>
        <v>#REF!</v>
      </c>
      <c r="AG973" s="3" t="e">
        <f t="shared" si="477"/>
        <v>#REF!</v>
      </c>
      <c r="AH973" s="3">
        <f t="shared" si="478"/>
        <v>0</v>
      </c>
      <c r="AI973" s="3">
        <f t="shared" si="479"/>
        <v>0</v>
      </c>
      <c r="AJ973" s="3">
        <f t="shared" si="480"/>
        <v>0</v>
      </c>
      <c r="AL973" s="3">
        <f t="shared" si="481"/>
        <v>0</v>
      </c>
      <c r="AM973" s="3">
        <f t="shared" si="482"/>
        <v>0</v>
      </c>
      <c r="AN973" s="3">
        <f t="shared" si="483"/>
        <v>0</v>
      </c>
      <c r="AO973" s="3">
        <f t="shared" si="484"/>
        <v>0</v>
      </c>
      <c r="AP973" s="3">
        <f t="shared" si="485"/>
        <v>0</v>
      </c>
      <c r="AQ973" s="3">
        <f t="shared" si="486"/>
        <v>0</v>
      </c>
      <c r="AS973" s="3" t="e">
        <f t="shared" si="487"/>
        <v>#REF!</v>
      </c>
      <c r="AU973" s="3" t="e">
        <f t="shared" si="488"/>
        <v>#NAME?</v>
      </c>
      <c r="AW973" s="3">
        <f t="shared" si="489"/>
        <v>0</v>
      </c>
      <c r="AX973" s="3">
        <f t="shared" si="490"/>
        <v>0</v>
      </c>
      <c r="AY973" s="3">
        <f t="shared" si="491"/>
        <v>0</v>
      </c>
      <c r="AZ973" s="3">
        <f t="shared" si="492"/>
        <v>0</v>
      </c>
      <c r="BA973" s="3">
        <f t="shared" si="493"/>
        <v>0</v>
      </c>
      <c r="BB973" s="3">
        <f t="shared" si="494"/>
        <v>0</v>
      </c>
    </row>
    <row r="974" spans="2:54" x14ac:dyDescent="0.35">
      <c r="B974" s="14">
        <v>947</v>
      </c>
      <c r="C974" s="13"/>
      <c r="D974" s="13"/>
      <c r="E974" s="130"/>
      <c r="F974" s="130"/>
      <c r="G974" s="129" t="str">
        <f t="shared" si="462"/>
        <v/>
      </c>
      <c r="H974" s="128"/>
      <c r="I974" s="189"/>
      <c r="J974" s="128"/>
      <c r="K974" s="127"/>
      <c r="L974" s="127"/>
      <c r="M974" s="126"/>
      <c r="N974" s="7"/>
      <c r="O974" s="6"/>
      <c r="P974" s="6"/>
      <c r="Q974" s="125" t="str">
        <f t="shared" si="463"/>
        <v/>
      </c>
      <c r="R974" s="124" t="str">
        <f t="shared" si="464"/>
        <v/>
      </c>
      <c r="S974" s="123">
        <f t="shared" si="465"/>
        <v>0</v>
      </c>
      <c r="T974" s="122">
        <f t="shared" si="466"/>
        <v>0</v>
      </c>
      <c r="U974" s="123">
        <f t="shared" si="467"/>
        <v>0</v>
      </c>
      <c r="V974" s="122">
        <f t="shared" si="468"/>
        <v>0</v>
      </c>
      <c r="W974" s="123">
        <f t="shared" si="469"/>
        <v>0</v>
      </c>
      <c r="X974" s="122">
        <f t="shared" si="470"/>
        <v>0</v>
      </c>
      <c r="Y974" s="123">
        <f t="shared" si="471"/>
        <v>0</v>
      </c>
      <c r="Z974" s="122">
        <f t="shared" si="472"/>
        <v>0</v>
      </c>
      <c r="AA974" s="123">
        <f t="shared" si="473"/>
        <v>0</v>
      </c>
      <c r="AB974" s="122">
        <f t="shared" si="474"/>
        <v>0</v>
      </c>
      <c r="AD974" s="3" t="str">
        <f t="shared" si="475"/>
        <v>False</v>
      </c>
      <c r="AE974" s="3" t="str">
        <f t="shared" si="476"/>
        <v>true</v>
      </c>
      <c r="AF974" s="3" t="e">
        <f>VLOOKUP(C974,#REF!,2,FALSE)</f>
        <v>#REF!</v>
      </c>
      <c r="AG974" s="3" t="e">
        <f t="shared" si="477"/>
        <v>#REF!</v>
      </c>
      <c r="AH974" s="3">
        <f t="shared" si="478"/>
        <v>0</v>
      </c>
      <c r="AI974" s="3">
        <f t="shared" si="479"/>
        <v>0</v>
      </c>
      <c r="AJ974" s="3">
        <f t="shared" si="480"/>
        <v>0</v>
      </c>
      <c r="AL974" s="3">
        <f t="shared" si="481"/>
        <v>0</v>
      </c>
      <c r="AM974" s="3">
        <f t="shared" si="482"/>
        <v>0</v>
      </c>
      <c r="AN974" s="3">
        <f t="shared" si="483"/>
        <v>0</v>
      </c>
      <c r="AO974" s="3">
        <f t="shared" si="484"/>
        <v>0</v>
      </c>
      <c r="AP974" s="3">
        <f t="shared" si="485"/>
        <v>0</v>
      </c>
      <c r="AQ974" s="3">
        <f t="shared" si="486"/>
        <v>0</v>
      </c>
      <c r="AS974" s="3" t="e">
        <f t="shared" si="487"/>
        <v>#REF!</v>
      </c>
      <c r="AU974" s="3" t="e">
        <f t="shared" si="488"/>
        <v>#NAME?</v>
      </c>
      <c r="AW974" s="3">
        <f t="shared" si="489"/>
        <v>0</v>
      </c>
      <c r="AX974" s="3">
        <f t="shared" si="490"/>
        <v>0</v>
      </c>
      <c r="AY974" s="3">
        <f t="shared" si="491"/>
        <v>0</v>
      </c>
      <c r="AZ974" s="3">
        <f t="shared" si="492"/>
        <v>0</v>
      </c>
      <c r="BA974" s="3">
        <f t="shared" si="493"/>
        <v>0</v>
      </c>
      <c r="BB974" s="3">
        <f t="shared" si="494"/>
        <v>0</v>
      </c>
    </row>
    <row r="975" spans="2:54" x14ac:dyDescent="0.35">
      <c r="B975" s="14">
        <v>948</v>
      </c>
      <c r="C975" s="13"/>
      <c r="D975" s="13"/>
      <c r="E975" s="130"/>
      <c r="F975" s="130"/>
      <c r="G975" s="129" t="str">
        <f t="shared" si="462"/>
        <v/>
      </c>
      <c r="H975" s="128"/>
      <c r="I975" s="189"/>
      <c r="J975" s="128"/>
      <c r="K975" s="127"/>
      <c r="L975" s="127"/>
      <c r="M975" s="126"/>
      <c r="N975" s="7"/>
      <c r="O975" s="6"/>
      <c r="P975" s="6"/>
      <c r="Q975" s="125" t="str">
        <f t="shared" si="463"/>
        <v/>
      </c>
      <c r="R975" s="124" t="str">
        <f t="shared" si="464"/>
        <v/>
      </c>
      <c r="S975" s="123">
        <f t="shared" si="465"/>
        <v>0</v>
      </c>
      <c r="T975" s="122">
        <f t="shared" si="466"/>
        <v>0</v>
      </c>
      <c r="U975" s="123">
        <f t="shared" si="467"/>
        <v>0</v>
      </c>
      <c r="V975" s="122">
        <f t="shared" si="468"/>
        <v>0</v>
      </c>
      <c r="W975" s="123">
        <f t="shared" si="469"/>
        <v>0</v>
      </c>
      <c r="X975" s="122">
        <f t="shared" si="470"/>
        <v>0</v>
      </c>
      <c r="Y975" s="123">
        <f t="shared" si="471"/>
        <v>0</v>
      </c>
      <c r="Z975" s="122">
        <f t="shared" si="472"/>
        <v>0</v>
      </c>
      <c r="AA975" s="123">
        <f t="shared" si="473"/>
        <v>0</v>
      </c>
      <c r="AB975" s="122">
        <f t="shared" si="474"/>
        <v>0</v>
      </c>
      <c r="AD975" s="3" t="str">
        <f t="shared" si="475"/>
        <v>False</v>
      </c>
      <c r="AE975" s="3" t="str">
        <f t="shared" si="476"/>
        <v>true</v>
      </c>
      <c r="AF975" s="3" t="e">
        <f>VLOOKUP(C975,#REF!,2,FALSE)</f>
        <v>#REF!</v>
      </c>
      <c r="AG975" s="3" t="e">
        <f t="shared" si="477"/>
        <v>#REF!</v>
      </c>
      <c r="AH975" s="3">
        <f t="shared" si="478"/>
        <v>0</v>
      </c>
      <c r="AI975" s="3">
        <f t="shared" si="479"/>
        <v>0</v>
      </c>
      <c r="AJ975" s="3">
        <f t="shared" si="480"/>
        <v>0</v>
      </c>
      <c r="AL975" s="3">
        <f t="shared" si="481"/>
        <v>0</v>
      </c>
      <c r="AM975" s="3">
        <f t="shared" si="482"/>
        <v>0</v>
      </c>
      <c r="AN975" s="3">
        <f t="shared" si="483"/>
        <v>0</v>
      </c>
      <c r="AO975" s="3">
        <f t="shared" si="484"/>
        <v>0</v>
      </c>
      <c r="AP975" s="3">
        <f t="shared" si="485"/>
        <v>0</v>
      </c>
      <c r="AQ975" s="3">
        <f t="shared" si="486"/>
        <v>0</v>
      </c>
      <c r="AS975" s="3" t="e">
        <f t="shared" si="487"/>
        <v>#REF!</v>
      </c>
      <c r="AU975" s="3" t="e">
        <f t="shared" si="488"/>
        <v>#NAME?</v>
      </c>
      <c r="AW975" s="3">
        <f t="shared" si="489"/>
        <v>0</v>
      </c>
      <c r="AX975" s="3">
        <f t="shared" si="490"/>
        <v>0</v>
      </c>
      <c r="AY975" s="3">
        <f t="shared" si="491"/>
        <v>0</v>
      </c>
      <c r="AZ975" s="3">
        <f t="shared" si="492"/>
        <v>0</v>
      </c>
      <c r="BA975" s="3">
        <f t="shared" si="493"/>
        <v>0</v>
      </c>
      <c r="BB975" s="3">
        <f t="shared" si="494"/>
        <v>0</v>
      </c>
    </row>
    <row r="976" spans="2:54" x14ac:dyDescent="0.35">
      <c r="B976" s="14">
        <v>949</v>
      </c>
      <c r="C976" s="13"/>
      <c r="D976" s="13"/>
      <c r="E976" s="130"/>
      <c r="F976" s="130"/>
      <c r="G976" s="129" t="str">
        <f t="shared" si="462"/>
        <v/>
      </c>
      <c r="H976" s="128"/>
      <c r="I976" s="189"/>
      <c r="J976" s="128"/>
      <c r="K976" s="127"/>
      <c r="L976" s="127"/>
      <c r="M976" s="126"/>
      <c r="N976" s="7"/>
      <c r="O976" s="6"/>
      <c r="P976" s="6"/>
      <c r="Q976" s="125" t="str">
        <f t="shared" si="463"/>
        <v/>
      </c>
      <c r="R976" s="124" t="str">
        <f t="shared" si="464"/>
        <v/>
      </c>
      <c r="S976" s="123">
        <f t="shared" si="465"/>
        <v>0</v>
      </c>
      <c r="T976" s="122">
        <f t="shared" si="466"/>
        <v>0</v>
      </c>
      <c r="U976" s="123">
        <f t="shared" si="467"/>
        <v>0</v>
      </c>
      <c r="V976" s="122">
        <f t="shared" si="468"/>
        <v>0</v>
      </c>
      <c r="W976" s="123">
        <f t="shared" si="469"/>
        <v>0</v>
      </c>
      <c r="X976" s="122">
        <f t="shared" si="470"/>
        <v>0</v>
      </c>
      <c r="Y976" s="123">
        <f t="shared" si="471"/>
        <v>0</v>
      </c>
      <c r="Z976" s="122">
        <f t="shared" si="472"/>
        <v>0</v>
      </c>
      <c r="AA976" s="123">
        <f t="shared" si="473"/>
        <v>0</v>
      </c>
      <c r="AB976" s="122">
        <f t="shared" si="474"/>
        <v>0</v>
      </c>
      <c r="AD976" s="3" t="str">
        <f t="shared" si="475"/>
        <v>False</v>
      </c>
      <c r="AE976" s="3" t="str">
        <f t="shared" si="476"/>
        <v>true</v>
      </c>
      <c r="AF976" s="3" t="e">
        <f>VLOOKUP(C976,#REF!,2,FALSE)</f>
        <v>#REF!</v>
      </c>
      <c r="AG976" s="3" t="e">
        <f t="shared" si="477"/>
        <v>#REF!</v>
      </c>
      <c r="AH976" s="3">
        <f t="shared" si="478"/>
        <v>0</v>
      </c>
      <c r="AI976" s="3">
        <f t="shared" si="479"/>
        <v>0</v>
      </c>
      <c r="AJ976" s="3">
        <f t="shared" si="480"/>
        <v>0</v>
      </c>
      <c r="AL976" s="3">
        <f t="shared" si="481"/>
        <v>0</v>
      </c>
      <c r="AM976" s="3">
        <f t="shared" si="482"/>
        <v>0</v>
      </c>
      <c r="AN976" s="3">
        <f t="shared" si="483"/>
        <v>0</v>
      </c>
      <c r="AO976" s="3">
        <f t="shared" si="484"/>
        <v>0</v>
      </c>
      <c r="AP976" s="3">
        <f t="shared" si="485"/>
        <v>0</v>
      </c>
      <c r="AQ976" s="3">
        <f t="shared" si="486"/>
        <v>0</v>
      </c>
      <c r="AS976" s="3" t="e">
        <f t="shared" si="487"/>
        <v>#REF!</v>
      </c>
      <c r="AU976" s="3" t="e">
        <f t="shared" si="488"/>
        <v>#NAME?</v>
      </c>
      <c r="AW976" s="3">
        <f t="shared" si="489"/>
        <v>0</v>
      </c>
      <c r="AX976" s="3">
        <f t="shared" si="490"/>
        <v>0</v>
      </c>
      <c r="AY976" s="3">
        <f t="shared" si="491"/>
        <v>0</v>
      </c>
      <c r="AZ976" s="3">
        <f t="shared" si="492"/>
        <v>0</v>
      </c>
      <c r="BA976" s="3">
        <f t="shared" si="493"/>
        <v>0</v>
      </c>
      <c r="BB976" s="3">
        <f t="shared" si="494"/>
        <v>0</v>
      </c>
    </row>
    <row r="977" spans="2:54" x14ac:dyDescent="0.35">
      <c r="B977" s="14">
        <v>950</v>
      </c>
      <c r="C977" s="13"/>
      <c r="D977" s="13"/>
      <c r="E977" s="130"/>
      <c r="F977" s="130"/>
      <c r="G977" s="129" t="str">
        <f t="shared" si="462"/>
        <v/>
      </c>
      <c r="H977" s="128"/>
      <c r="I977" s="189"/>
      <c r="J977" s="128"/>
      <c r="K977" s="127"/>
      <c r="L977" s="127"/>
      <c r="M977" s="126"/>
      <c r="N977" s="7"/>
      <c r="O977" s="6"/>
      <c r="P977" s="6"/>
      <c r="Q977" s="125" t="str">
        <f t="shared" si="463"/>
        <v/>
      </c>
      <c r="R977" s="124" t="str">
        <f t="shared" si="464"/>
        <v/>
      </c>
      <c r="S977" s="123">
        <f t="shared" si="465"/>
        <v>0</v>
      </c>
      <c r="T977" s="122">
        <f t="shared" si="466"/>
        <v>0</v>
      </c>
      <c r="U977" s="123">
        <f t="shared" si="467"/>
        <v>0</v>
      </c>
      <c r="V977" s="122">
        <f t="shared" si="468"/>
        <v>0</v>
      </c>
      <c r="W977" s="123">
        <f t="shared" si="469"/>
        <v>0</v>
      </c>
      <c r="X977" s="122">
        <f t="shared" si="470"/>
        <v>0</v>
      </c>
      <c r="Y977" s="123">
        <f t="shared" si="471"/>
        <v>0</v>
      </c>
      <c r="Z977" s="122">
        <f t="shared" si="472"/>
        <v>0</v>
      </c>
      <c r="AA977" s="123">
        <f t="shared" si="473"/>
        <v>0</v>
      </c>
      <c r="AB977" s="122">
        <f t="shared" si="474"/>
        <v>0</v>
      </c>
      <c r="AD977" s="3" t="str">
        <f t="shared" si="475"/>
        <v>False</v>
      </c>
      <c r="AE977" s="3" t="str">
        <f t="shared" si="476"/>
        <v>true</v>
      </c>
      <c r="AF977" s="3" t="e">
        <f>VLOOKUP(C977,#REF!,2,FALSE)</f>
        <v>#REF!</v>
      </c>
      <c r="AG977" s="3" t="e">
        <f t="shared" si="477"/>
        <v>#REF!</v>
      </c>
      <c r="AH977" s="3">
        <f t="shared" si="478"/>
        <v>0</v>
      </c>
      <c r="AI977" s="3">
        <f t="shared" si="479"/>
        <v>0</v>
      </c>
      <c r="AJ977" s="3">
        <f t="shared" si="480"/>
        <v>0</v>
      </c>
      <c r="AL977" s="3">
        <f t="shared" si="481"/>
        <v>0</v>
      </c>
      <c r="AM977" s="3">
        <f t="shared" si="482"/>
        <v>0</v>
      </c>
      <c r="AN977" s="3">
        <f t="shared" si="483"/>
        <v>0</v>
      </c>
      <c r="AO977" s="3">
        <f t="shared" si="484"/>
        <v>0</v>
      </c>
      <c r="AP977" s="3">
        <f t="shared" si="485"/>
        <v>0</v>
      </c>
      <c r="AQ977" s="3">
        <f t="shared" si="486"/>
        <v>0</v>
      </c>
      <c r="AS977" s="3" t="e">
        <f t="shared" si="487"/>
        <v>#REF!</v>
      </c>
      <c r="AU977" s="3" t="e">
        <f t="shared" si="488"/>
        <v>#NAME?</v>
      </c>
      <c r="AW977" s="3">
        <f t="shared" si="489"/>
        <v>0</v>
      </c>
      <c r="AX977" s="3">
        <f t="shared" si="490"/>
        <v>0</v>
      </c>
      <c r="AY977" s="3">
        <f t="shared" si="491"/>
        <v>0</v>
      </c>
      <c r="AZ977" s="3">
        <f t="shared" si="492"/>
        <v>0</v>
      </c>
      <c r="BA977" s="3">
        <f t="shared" si="493"/>
        <v>0</v>
      </c>
      <c r="BB977" s="3">
        <f t="shared" si="494"/>
        <v>0</v>
      </c>
    </row>
    <row r="978" spans="2:54" x14ac:dyDescent="0.35">
      <c r="B978" s="14">
        <v>951</v>
      </c>
      <c r="C978" s="13"/>
      <c r="D978" s="13"/>
      <c r="E978" s="130"/>
      <c r="F978" s="130"/>
      <c r="G978" s="129" t="str">
        <f t="shared" si="462"/>
        <v/>
      </c>
      <c r="H978" s="128"/>
      <c r="I978" s="189"/>
      <c r="J978" s="128"/>
      <c r="K978" s="127"/>
      <c r="L978" s="127"/>
      <c r="M978" s="126"/>
      <c r="N978" s="7"/>
      <c r="O978" s="6"/>
      <c r="P978" s="6"/>
      <c r="Q978" s="125" t="str">
        <f t="shared" si="463"/>
        <v/>
      </c>
      <c r="R978" s="124" t="str">
        <f t="shared" si="464"/>
        <v/>
      </c>
      <c r="S978" s="123">
        <f t="shared" si="465"/>
        <v>0</v>
      </c>
      <c r="T978" s="122">
        <f t="shared" si="466"/>
        <v>0</v>
      </c>
      <c r="U978" s="123">
        <f t="shared" si="467"/>
        <v>0</v>
      </c>
      <c r="V978" s="122">
        <f t="shared" si="468"/>
        <v>0</v>
      </c>
      <c r="W978" s="123">
        <f t="shared" si="469"/>
        <v>0</v>
      </c>
      <c r="X978" s="122">
        <f t="shared" si="470"/>
        <v>0</v>
      </c>
      <c r="Y978" s="123">
        <f t="shared" si="471"/>
        <v>0</v>
      </c>
      <c r="Z978" s="122">
        <f t="shared" si="472"/>
        <v>0</v>
      </c>
      <c r="AA978" s="123">
        <f t="shared" si="473"/>
        <v>0</v>
      </c>
      <c r="AB978" s="122">
        <f t="shared" si="474"/>
        <v>0</v>
      </c>
      <c r="AD978" s="3" t="str">
        <f t="shared" si="475"/>
        <v>False</v>
      </c>
      <c r="AE978" s="3" t="str">
        <f t="shared" si="476"/>
        <v>true</v>
      </c>
      <c r="AF978" s="3" t="e">
        <f>VLOOKUP(C978,#REF!,2,FALSE)</f>
        <v>#REF!</v>
      </c>
      <c r="AG978" s="3" t="e">
        <f t="shared" si="477"/>
        <v>#REF!</v>
      </c>
      <c r="AH978" s="3">
        <f t="shared" si="478"/>
        <v>0</v>
      </c>
      <c r="AI978" s="3">
        <f t="shared" si="479"/>
        <v>0</v>
      </c>
      <c r="AJ978" s="3">
        <f t="shared" si="480"/>
        <v>0</v>
      </c>
      <c r="AL978" s="3">
        <f t="shared" si="481"/>
        <v>0</v>
      </c>
      <c r="AM978" s="3">
        <f t="shared" si="482"/>
        <v>0</v>
      </c>
      <c r="AN978" s="3">
        <f t="shared" si="483"/>
        <v>0</v>
      </c>
      <c r="AO978" s="3">
        <f t="shared" si="484"/>
        <v>0</v>
      </c>
      <c r="AP978" s="3">
        <f t="shared" si="485"/>
        <v>0</v>
      </c>
      <c r="AQ978" s="3">
        <f t="shared" si="486"/>
        <v>0</v>
      </c>
      <c r="AS978" s="3" t="e">
        <f t="shared" si="487"/>
        <v>#REF!</v>
      </c>
      <c r="AU978" s="3" t="e">
        <f t="shared" si="488"/>
        <v>#NAME?</v>
      </c>
      <c r="AW978" s="3">
        <f t="shared" si="489"/>
        <v>0</v>
      </c>
      <c r="AX978" s="3">
        <f t="shared" si="490"/>
        <v>0</v>
      </c>
      <c r="AY978" s="3">
        <f t="shared" si="491"/>
        <v>0</v>
      </c>
      <c r="AZ978" s="3">
        <f t="shared" si="492"/>
        <v>0</v>
      </c>
      <c r="BA978" s="3">
        <f t="shared" si="493"/>
        <v>0</v>
      </c>
      <c r="BB978" s="3">
        <f t="shared" si="494"/>
        <v>0</v>
      </c>
    </row>
    <row r="979" spans="2:54" x14ac:dyDescent="0.35">
      <c r="B979" s="14">
        <v>952</v>
      </c>
      <c r="C979" s="13"/>
      <c r="D979" s="13"/>
      <c r="E979" s="130"/>
      <c r="F979" s="130"/>
      <c r="G979" s="129" t="str">
        <f t="shared" si="462"/>
        <v/>
      </c>
      <c r="H979" s="128"/>
      <c r="I979" s="189"/>
      <c r="J979" s="128"/>
      <c r="K979" s="127"/>
      <c r="L979" s="127"/>
      <c r="M979" s="126"/>
      <c r="N979" s="7"/>
      <c r="O979" s="6"/>
      <c r="P979" s="6"/>
      <c r="Q979" s="125" t="str">
        <f t="shared" si="463"/>
        <v/>
      </c>
      <c r="R979" s="124" t="str">
        <f t="shared" si="464"/>
        <v/>
      </c>
      <c r="S979" s="123">
        <f t="shared" si="465"/>
        <v>0</v>
      </c>
      <c r="T979" s="122">
        <f t="shared" si="466"/>
        <v>0</v>
      </c>
      <c r="U979" s="123">
        <f t="shared" si="467"/>
        <v>0</v>
      </c>
      <c r="V979" s="122">
        <f t="shared" si="468"/>
        <v>0</v>
      </c>
      <c r="W979" s="123">
        <f t="shared" si="469"/>
        <v>0</v>
      </c>
      <c r="X979" s="122">
        <f t="shared" si="470"/>
        <v>0</v>
      </c>
      <c r="Y979" s="123">
        <f t="shared" si="471"/>
        <v>0</v>
      </c>
      <c r="Z979" s="122">
        <f t="shared" si="472"/>
        <v>0</v>
      </c>
      <c r="AA979" s="123">
        <f t="shared" si="473"/>
        <v>0</v>
      </c>
      <c r="AB979" s="122">
        <f t="shared" si="474"/>
        <v>0</v>
      </c>
      <c r="AD979" s="3" t="str">
        <f t="shared" si="475"/>
        <v>False</v>
      </c>
      <c r="AE979" s="3" t="str">
        <f t="shared" si="476"/>
        <v>true</v>
      </c>
      <c r="AF979" s="3" t="e">
        <f>VLOOKUP(C979,#REF!,2,FALSE)</f>
        <v>#REF!</v>
      </c>
      <c r="AG979" s="3" t="e">
        <f t="shared" si="477"/>
        <v>#REF!</v>
      </c>
      <c r="AH979" s="3">
        <f t="shared" si="478"/>
        <v>0</v>
      </c>
      <c r="AI979" s="3">
        <f t="shared" si="479"/>
        <v>0</v>
      </c>
      <c r="AJ979" s="3">
        <f t="shared" si="480"/>
        <v>0</v>
      </c>
      <c r="AL979" s="3">
        <f t="shared" si="481"/>
        <v>0</v>
      </c>
      <c r="AM979" s="3">
        <f t="shared" si="482"/>
        <v>0</v>
      </c>
      <c r="AN979" s="3">
        <f t="shared" si="483"/>
        <v>0</v>
      </c>
      <c r="AO979" s="3">
        <f t="shared" si="484"/>
        <v>0</v>
      </c>
      <c r="AP979" s="3">
        <f t="shared" si="485"/>
        <v>0</v>
      </c>
      <c r="AQ979" s="3">
        <f t="shared" si="486"/>
        <v>0</v>
      </c>
      <c r="AS979" s="3" t="e">
        <f t="shared" si="487"/>
        <v>#REF!</v>
      </c>
      <c r="AU979" s="3" t="e">
        <f t="shared" si="488"/>
        <v>#NAME?</v>
      </c>
      <c r="AW979" s="3">
        <f t="shared" si="489"/>
        <v>0</v>
      </c>
      <c r="AX979" s="3">
        <f t="shared" si="490"/>
        <v>0</v>
      </c>
      <c r="AY979" s="3">
        <f t="shared" si="491"/>
        <v>0</v>
      </c>
      <c r="AZ979" s="3">
        <f t="shared" si="492"/>
        <v>0</v>
      </c>
      <c r="BA979" s="3">
        <f t="shared" si="493"/>
        <v>0</v>
      </c>
      <c r="BB979" s="3">
        <f t="shared" si="494"/>
        <v>0</v>
      </c>
    </row>
    <row r="980" spans="2:54" x14ac:dyDescent="0.35">
      <c r="B980" s="14">
        <v>953</v>
      </c>
      <c r="C980" s="13"/>
      <c r="D980" s="13"/>
      <c r="E980" s="130"/>
      <c r="F980" s="130"/>
      <c r="G980" s="129" t="str">
        <f t="shared" si="462"/>
        <v/>
      </c>
      <c r="H980" s="128"/>
      <c r="I980" s="189"/>
      <c r="J980" s="128"/>
      <c r="K980" s="127"/>
      <c r="L980" s="127"/>
      <c r="M980" s="126"/>
      <c r="N980" s="7"/>
      <c r="O980" s="6"/>
      <c r="P980" s="6"/>
      <c r="Q980" s="125" t="str">
        <f t="shared" si="463"/>
        <v/>
      </c>
      <c r="R980" s="124" t="str">
        <f t="shared" si="464"/>
        <v/>
      </c>
      <c r="S980" s="123">
        <f t="shared" si="465"/>
        <v>0</v>
      </c>
      <c r="T980" s="122">
        <f t="shared" si="466"/>
        <v>0</v>
      </c>
      <c r="U980" s="123">
        <f t="shared" si="467"/>
        <v>0</v>
      </c>
      <c r="V980" s="122">
        <f t="shared" si="468"/>
        <v>0</v>
      </c>
      <c r="W980" s="123">
        <f t="shared" si="469"/>
        <v>0</v>
      </c>
      <c r="X980" s="122">
        <f t="shared" si="470"/>
        <v>0</v>
      </c>
      <c r="Y980" s="123">
        <f t="shared" si="471"/>
        <v>0</v>
      </c>
      <c r="Z980" s="122">
        <f t="shared" si="472"/>
        <v>0</v>
      </c>
      <c r="AA980" s="123">
        <f t="shared" si="473"/>
        <v>0</v>
      </c>
      <c r="AB980" s="122">
        <f t="shared" si="474"/>
        <v>0</v>
      </c>
      <c r="AD980" s="3" t="str">
        <f t="shared" si="475"/>
        <v>False</v>
      </c>
      <c r="AE980" s="3" t="str">
        <f t="shared" si="476"/>
        <v>true</v>
      </c>
      <c r="AF980" s="3" t="e">
        <f>VLOOKUP(C980,#REF!,2,FALSE)</f>
        <v>#REF!</v>
      </c>
      <c r="AG980" s="3" t="e">
        <f t="shared" si="477"/>
        <v>#REF!</v>
      </c>
      <c r="AH980" s="3">
        <f t="shared" si="478"/>
        <v>0</v>
      </c>
      <c r="AI980" s="3">
        <f t="shared" si="479"/>
        <v>0</v>
      </c>
      <c r="AJ980" s="3">
        <f t="shared" si="480"/>
        <v>0</v>
      </c>
      <c r="AL980" s="3">
        <f t="shared" si="481"/>
        <v>0</v>
      </c>
      <c r="AM980" s="3">
        <f t="shared" si="482"/>
        <v>0</v>
      </c>
      <c r="AN980" s="3">
        <f t="shared" si="483"/>
        <v>0</v>
      </c>
      <c r="AO980" s="3">
        <f t="shared" si="484"/>
        <v>0</v>
      </c>
      <c r="AP980" s="3">
        <f t="shared" si="485"/>
        <v>0</v>
      </c>
      <c r="AQ980" s="3">
        <f t="shared" si="486"/>
        <v>0</v>
      </c>
      <c r="AS980" s="3" t="e">
        <f t="shared" si="487"/>
        <v>#REF!</v>
      </c>
      <c r="AU980" s="3" t="e">
        <f t="shared" si="488"/>
        <v>#NAME?</v>
      </c>
      <c r="AW980" s="3">
        <f t="shared" si="489"/>
        <v>0</v>
      </c>
      <c r="AX980" s="3">
        <f t="shared" si="490"/>
        <v>0</v>
      </c>
      <c r="AY980" s="3">
        <f t="shared" si="491"/>
        <v>0</v>
      </c>
      <c r="AZ980" s="3">
        <f t="shared" si="492"/>
        <v>0</v>
      </c>
      <c r="BA980" s="3">
        <f t="shared" si="493"/>
        <v>0</v>
      </c>
      <c r="BB980" s="3">
        <f t="shared" si="494"/>
        <v>0</v>
      </c>
    </row>
    <row r="981" spans="2:54" x14ac:dyDescent="0.35">
      <c r="B981" s="14">
        <v>954</v>
      </c>
      <c r="C981" s="13"/>
      <c r="D981" s="13"/>
      <c r="E981" s="130"/>
      <c r="F981" s="130"/>
      <c r="G981" s="129" t="str">
        <f t="shared" si="462"/>
        <v/>
      </c>
      <c r="H981" s="128"/>
      <c r="I981" s="189"/>
      <c r="J981" s="128"/>
      <c r="K981" s="127"/>
      <c r="L981" s="127"/>
      <c r="M981" s="126"/>
      <c r="N981" s="7"/>
      <c r="O981" s="6"/>
      <c r="P981" s="6"/>
      <c r="Q981" s="125" t="str">
        <f t="shared" si="463"/>
        <v/>
      </c>
      <c r="R981" s="124" t="str">
        <f t="shared" si="464"/>
        <v/>
      </c>
      <c r="S981" s="123">
        <f t="shared" si="465"/>
        <v>0</v>
      </c>
      <c r="T981" s="122">
        <f t="shared" si="466"/>
        <v>0</v>
      </c>
      <c r="U981" s="123">
        <f t="shared" si="467"/>
        <v>0</v>
      </c>
      <c r="V981" s="122">
        <f t="shared" si="468"/>
        <v>0</v>
      </c>
      <c r="W981" s="123">
        <f t="shared" si="469"/>
        <v>0</v>
      </c>
      <c r="X981" s="122">
        <f t="shared" si="470"/>
        <v>0</v>
      </c>
      <c r="Y981" s="123">
        <f t="shared" si="471"/>
        <v>0</v>
      </c>
      <c r="Z981" s="122">
        <f t="shared" si="472"/>
        <v>0</v>
      </c>
      <c r="AA981" s="123">
        <f t="shared" si="473"/>
        <v>0</v>
      </c>
      <c r="AB981" s="122">
        <f t="shared" si="474"/>
        <v>0</v>
      </c>
      <c r="AD981" s="3" t="str">
        <f t="shared" si="475"/>
        <v>False</v>
      </c>
      <c r="AE981" s="3" t="str">
        <f t="shared" si="476"/>
        <v>true</v>
      </c>
      <c r="AF981" s="3" t="e">
        <f>VLOOKUP(C981,#REF!,2,FALSE)</f>
        <v>#REF!</v>
      </c>
      <c r="AG981" s="3" t="e">
        <f t="shared" si="477"/>
        <v>#REF!</v>
      </c>
      <c r="AH981" s="3">
        <f t="shared" si="478"/>
        <v>0</v>
      </c>
      <c r="AI981" s="3">
        <f t="shared" si="479"/>
        <v>0</v>
      </c>
      <c r="AJ981" s="3">
        <f t="shared" si="480"/>
        <v>0</v>
      </c>
      <c r="AL981" s="3">
        <f t="shared" si="481"/>
        <v>0</v>
      </c>
      <c r="AM981" s="3">
        <f t="shared" si="482"/>
        <v>0</v>
      </c>
      <c r="AN981" s="3">
        <f t="shared" si="483"/>
        <v>0</v>
      </c>
      <c r="AO981" s="3">
        <f t="shared" si="484"/>
        <v>0</v>
      </c>
      <c r="AP981" s="3">
        <f t="shared" si="485"/>
        <v>0</v>
      </c>
      <c r="AQ981" s="3">
        <f t="shared" si="486"/>
        <v>0</v>
      </c>
      <c r="AS981" s="3" t="e">
        <f t="shared" si="487"/>
        <v>#REF!</v>
      </c>
      <c r="AU981" s="3" t="e">
        <f t="shared" si="488"/>
        <v>#NAME?</v>
      </c>
      <c r="AW981" s="3">
        <f t="shared" si="489"/>
        <v>0</v>
      </c>
      <c r="AX981" s="3">
        <f t="shared" si="490"/>
        <v>0</v>
      </c>
      <c r="AY981" s="3">
        <f t="shared" si="491"/>
        <v>0</v>
      </c>
      <c r="AZ981" s="3">
        <f t="shared" si="492"/>
        <v>0</v>
      </c>
      <c r="BA981" s="3">
        <f t="shared" si="493"/>
        <v>0</v>
      </c>
      <c r="BB981" s="3">
        <f t="shared" si="494"/>
        <v>0</v>
      </c>
    </row>
    <row r="982" spans="2:54" x14ac:dyDescent="0.35">
      <c r="B982" s="14">
        <v>955</v>
      </c>
      <c r="C982" s="13"/>
      <c r="D982" s="13"/>
      <c r="E982" s="130"/>
      <c r="F982" s="130"/>
      <c r="G982" s="129" t="str">
        <f t="shared" si="462"/>
        <v/>
      </c>
      <c r="H982" s="128"/>
      <c r="I982" s="189"/>
      <c r="J982" s="128"/>
      <c r="K982" s="127"/>
      <c r="L982" s="127"/>
      <c r="M982" s="126"/>
      <c r="N982" s="7"/>
      <c r="O982" s="6"/>
      <c r="P982" s="6"/>
      <c r="Q982" s="125" t="str">
        <f t="shared" si="463"/>
        <v/>
      </c>
      <c r="R982" s="124" t="str">
        <f t="shared" si="464"/>
        <v/>
      </c>
      <c r="S982" s="123">
        <f t="shared" si="465"/>
        <v>0</v>
      </c>
      <c r="T982" s="122">
        <f t="shared" si="466"/>
        <v>0</v>
      </c>
      <c r="U982" s="123">
        <f t="shared" si="467"/>
        <v>0</v>
      </c>
      <c r="V982" s="122">
        <f t="shared" si="468"/>
        <v>0</v>
      </c>
      <c r="W982" s="123">
        <f t="shared" si="469"/>
        <v>0</v>
      </c>
      <c r="X982" s="122">
        <f t="shared" si="470"/>
        <v>0</v>
      </c>
      <c r="Y982" s="123">
        <f t="shared" si="471"/>
        <v>0</v>
      </c>
      <c r="Z982" s="122">
        <f t="shared" si="472"/>
        <v>0</v>
      </c>
      <c r="AA982" s="123">
        <f t="shared" si="473"/>
        <v>0</v>
      </c>
      <c r="AB982" s="122">
        <f t="shared" si="474"/>
        <v>0</v>
      </c>
      <c r="AD982" s="3" t="str">
        <f t="shared" si="475"/>
        <v>False</v>
      </c>
      <c r="AE982" s="3" t="str">
        <f t="shared" si="476"/>
        <v>true</v>
      </c>
      <c r="AF982" s="3" t="e">
        <f>VLOOKUP(C982,#REF!,2,FALSE)</f>
        <v>#REF!</v>
      </c>
      <c r="AG982" s="3" t="e">
        <f t="shared" si="477"/>
        <v>#REF!</v>
      </c>
      <c r="AH982" s="3">
        <f t="shared" si="478"/>
        <v>0</v>
      </c>
      <c r="AI982" s="3">
        <f t="shared" si="479"/>
        <v>0</v>
      </c>
      <c r="AJ982" s="3">
        <f t="shared" si="480"/>
        <v>0</v>
      </c>
      <c r="AL982" s="3">
        <f t="shared" si="481"/>
        <v>0</v>
      </c>
      <c r="AM982" s="3">
        <f t="shared" si="482"/>
        <v>0</v>
      </c>
      <c r="AN982" s="3">
        <f t="shared" si="483"/>
        <v>0</v>
      </c>
      <c r="AO982" s="3">
        <f t="shared" si="484"/>
        <v>0</v>
      </c>
      <c r="AP982" s="3">
        <f t="shared" si="485"/>
        <v>0</v>
      </c>
      <c r="AQ982" s="3">
        <f t="shared" si="486"/>
        <v>0</v>
      </c>
      <c r="AS982" s="3" t="e">
        <f t="shared" si="487"/>
        <v>#REF!</v>
      </c>
      <c r="AU982" s="3" t="e">
        <f t="shared" si="488"/>
        <v>#NAME?</v>
      </c>
      <c r="AW982" s="3">
        <f t="shared" si="489"/>
        <v>0</v>
      </c>
      <c r="AX982" s="3">
        <f t="shared" si="490"/>
        <v>0</v>
      </c>
      <c r="AY982" s="3">
        <f t="shared" si="491"/>
        <v>0</v>
      </c>
      <c r="AZ982" s="3">
        <f t="shared" si="492"/>
        <v>0</v>
      </c>
      <c r="BA982" s="3">
        <f t="shared" si="493"/>
        <v>0</v>
      </c>
      <c r="BB982" s="3">
        <f t="shared" si="494"/>
        <v>0</v>
      </c>
    </row>
    <row r="983" spans="2:54" x14ac:dyDescent="0.35">
      <c r="B983" s="14">
        <v>956</v>
      </c>
      <c r="C983" s="13"/>
      <c r="D983" s="13"/>
      <c r="E983" s="130"/>
      <c r="F983" s="130"/>
      <c r="G983" s="129" t="str">
        <f t="shared" si="462"/>
        <v/>
      </c>
      <c r="H983" s="128"/>
      <c r="I983" s="189"/>
      <c r="J983" s="128"/>
      <c r="K983" s="127"/>
      <c r="L983" s="127"/>
      <c r="M983" s="126"/>
      <c r="N983" s="7"/>
      <c r="O983" s="6"/>
      <c r="P983" s="6"/>
      <c r="Q983" s="125" t="str">
        <f t="shared" si="463"/>
        <v/>
      </c>
      <c r="R983" s="124" t="str">
        <f t="shared" si="464"/>
        <v/>
      </c>
      <c r="S983" s="123">
        <f t="shared" si="465"/>
        <v>0</v>
      </c>
      <c r="T983" s="122">
        <f t="shared" si="466"/>
        <v>0</v>
      </c>
      <c r="U983" s="123">
        <f t="shared" si="467"/>
        <v>0</v>
      </c>
      <c r="V983" s="122">
        <f t="shared" si="468"/>
        <v>0</v>
      </c>
      <c r="W983" s="123">
        <f t="shared" si="469"/>
        <v>0</v>
      </c>
      <c r="X983" s="122">
        <f t="shared" si="470"/>
        <v>0</v>
      </c>
      <c r="Y983" s="123">
        <f t="shared" si="471"/>
        <v>0</v>
      </c>
      <c r="Z983" s="122">
        <f t="shared" si="472"/>
        <v>0</v>
      </c>
      <c r="AA983" s="123">
        <f t="shared" si="473"/>
        <v>0</v>
      </c>
      <c r="AB983" s="122">
        <f t="shared" si="474"/>
        <v>0</v>
      </c>
      <c r="AD983" s="3" t="str">
        <f t="shared" si="475"/>
        <v>False</v>
      </c>
      <c r="AE983" s="3" t="str">
        <f t="shared" si="476"/>
        <v>true</v>
      </c>
      <c r="AF983" s="3" t="e">
        <f>VLOOKUP(C983,#REF!,2,FALSE)</f>
        <v>#REF!</v>
      </c>
      <c r="AG983" s="3" t="e">
        <f t="shared" si="477"/>
        <v>#REF!</v>
      </c>
      <c r="AH983" s="3">
        <f t="shared" si="478"/>
        <v>0</v>
      </c>
      <c r="AI983" s="3">
        <f t="shared" si="479"/>
        <v>0</v>
      </c>
      <c r="AJ983" s="3">
        <f t="shared" si="480"/>
        <v>0</v>
      </c>
      <c r="AL983" s="3">
        <f t="shared" si="481"/>
        <v>0</v>
      </c>
      <c r="AM983" s="3">
        <f t="shared" si="482"/>
        <v>0</v>
      </c>
      <c r="AN983" s="3">
        <f t="shared" si="483"/>
        <v>0</v>
      </c>
      <c r="AO983" s="3">
        <f t="shared" si="484"/>
        <v>0</v>
      </c>
      <c r="AP983" s="3">
        <f t="shared" si="485"/>
        <v>0</v>
      </c>
      <c r="AQ983" s="3">
        <f t="shared" si="486"/>
        <v>0</v>
      </c>
      <c r="AS983" s="3" t="e">
        <f t="shared" si="487"/>
        <v>#REF!</v>
      </c>
      <c r="AU983" s="3" t="e">
        <f t="shared" si="488"/>
        <v>#NAME?</v>
      </c>
      <c r="AW983" s="3">
        <f t="shared" si="489"/>
        <v>0</v>
      </c>
      <c r="AX983" s="3">
        <f t="shared" si="490"/>
        <v>0</v>
      </c>
      <c r="AY983" s="3">
        <f t="shared" si="491"/>
        <v>0</v>
      </c>
      <c r="AZ983" s="3">
        <f t="shared" si="492"/>
        <v>0</v>
      </c>
      <c r="BA983" s="3">
        <f t="shared" si="493"/>
        <v>0</v>
      </c>
      <c r="BB983" s="3">
        <f t="shared" si="494"/>
        <v>0</v>
      </c>
    </row>
    <row r="984" spans="2:54" x14ac:dyDescent="0.35">
      <c r="B984" s="14">
        <v>957</v>
      </c>
      <c r="C984" s="13"/>
      <c r="D984" s="13"/>
      <c r="E984" s="130"/>
      <c r="F984" s="130"/>
      <c r="G984" s="129" t="str">
        <f t="shared" si="462"/>
        <v/>
      </c>
      <c r="H984" s="128"/>
      <c r="I984" s="189"/>
      <c r="J984" s="128"/>
      <c r="K984" s="127"/>
      <c r="L984" s="127"/>
      <c r="M984" s="126"/>
      <c r="N984" s="7"/>
      <c r="O984" s="6"/>
      <c r="P984" s="6"/>
      <c r="Q984" s="125" t="str">
        <f t="shared" si="463"/>
        <v/>
      </c>
      <c r="R984" s="124" t="str">
        <f t="shared" si="464"/>
        <v/>
      </c>
      <c r="S984" s="123">
        <f t="shared" si="465"/>
        <v>0</v>
      </c>
      <c r="T984" s="122">
        <f t="shared" si="466"/>
        <v>0</v>
      </c>
      <c r="U984" s="123">
        <f t="shared" si="467"/>
        <v>0</v>
      </c>
      <c r="V984" s="122">
        <f t="shared" si="468"/>
        <v>0</v>
      </c>
      <c r="W984" s="123">
        <f t="shared" si="469"/>
        <v>0</v>
      </c>
      <c r="X984" s="122">
        <f t="shared" si="470"/>
        <v>0</v>
      </c>
      <c r="Y984" s="123">
        <f t="shared" si="471"/>
        <v>0</v>
      </c>
      <c r="Z984" s="122">
        <f t="shared" si="472"/>
        <v>0</v>
      </c>
      <c r="AA984" s="123">
        <f t="shared" si="473"/>
        <v>0</v>
      </c>
      <c r="AB984" s="122">
        <f t="shared" si="474"/>
        <v>0</v>
      </c>
      <c r="AD984" s="3" t="str">
        <f t="shared" si="475"/>
        <v>False</v>
      </c>
      <c r="AE984" s="3" t="str">
        <f t="shared" si="476"/>
        <v>true</v>
      </c>
      <c r="AF984" s="3" t="e">
        <f>VLOOKUP(C984,#REF!,2,FALSE)</f>
        <v>#REF!</v>
      </c>
      <c r="AG984" s="3" t="e">
        <f t="shared" si="477"/>
        <v>#REF!</v>
      </c>
      <c r="AH984" s="3">
        <f t="shared" si="478"/>
        <v>0</v>
      </c>
      <c r="AI984" s="3">
        <f t="shared" si="479"/>
        <v>0</v>
      </c>
      <c r="AJ984" s="3">
        <f t="shared" si="480"/>
        <v>0</v>
      </c>
      <c r="AL984" s="3">
        <f t="shared" si="481"/>
        <v>0</v>
      </c>
      <c r="AM984" s="3">
        <f t="shared" si="482"/>
        <v>0</v>
      </c>
      <c r="AN984" s="3">
        <f t="shared" si="483"/>
        <v>0</v>
      </c>
      <c r="AO984" s="3">
        <f t="shared" si="484"/>
        <v>0</v>
      </c>
      <c r="AP984" s="3">
        <f t="shared" si="485"/>
        <v>0</v>
      </c>
      <c r="AQ984" s="3">
        <f t="shared" si="486"/>
        <v>0</v>
      </c>
      <c r="AS984" s="3" t="e">
        <f t="shared" si="487"/>
        <v>#REF!</v>
      </c>
      <c r="AU984" s="3" t="e">
        <f t="shared" si="488"/>
        <v>#NAME?</v>
      </c>
      <c r="AW984" s="3">
        <f t="shared" si="489"/>
        <v>0</v>
      </c>
      <c r="AX984" s="3">
        <f t="shared" si="490"/>
        <v>0</v>
      </c>
      <c r="AY984" s="3">
        <f t="shared" si="491"/>
        <v>0</v>
      </c>
      <c r="AZ984" s="3">
        <f t="shared" si="492"/>
        <v>0</v>
      </c>
      <c r="BA984" s="3">
        <f t="shared" si="493"/>
        <v>0</v>
      </c>
      <c r="BB984" s="3">
        <f t="shared" si="494"/>
        <v>0</v>
      </c>
    </row>
    <row r="985" spans="2:54" x14ac:dyDescent="0.35">
      <c r="B985" s="14">
        <v>958</v>
      </c>
      <c r="C985" s="13"/>
      <c r="D985" s="13"/>
      <c r="E985" s="130"/>
      <c r="F985" s="130"/>
      <c r="G985" s="129" t="str">
        <f t="shared" si="462"/>
        <v/>
      </c>
      <c r="H985" s="128"/>
      <c r="I985" s="189"/>
      <c r="J985" s="128"/>
      <c r="K985" s="127"/>
      <c r="L985" s="127"/>
      <c r="M985" s="126"/>
      <c r="N985" s="7"/>
      <c r="O985" s="6"/>
      <c r="P985" s="6"/>
      <c r="Q985" s="125" t="str">
        <f t="shared" si="463"/>
        <v/>
      </c>
      <c r="R985" s="124" t="str">
        <f t="shared" si="464"/>
        <v/>
      </c>
      <c r="S985" s="123">
        <f t="shared" si="465"/>
        <v>0</v>
      </c>
      <c r="T985" s="122">
        <f t="shared" si="466"/>
        <v>0</v>
      </c>
      <c r="U985" s="123">
        <f t="shared" si="467"/>
        <v>0</v>
      </c>
      <c r="V985" s="122">
        <f t="shared" si="468"/>
        <v>0</v>
      </c>
      <c r="W985" s="123">
        <f t="shared" si="469"/>
        <v>0</v>
      </c>
      <c r="X985" s="122">
        <f t="shared" si="470"/>
        <v>0</v>
      </c>
      <c r="Y985" s="123">
        <f t="shared" si="471"/>
        <v>0</v>
      </c>
      <c r="Z985" s="122">
        <f t="shared" si="472"/>
        <v>0</v>
      </c>
      <c r="AA985" s="123">
        <f t="shared" si="473"/>
        <v>0</v>
      </c>
      <c r="AB985" s="122">
        <f t="shared" si="474"/>
        <v>0</v>
      </c>
      <c r="AD985" s="3" t="str">
        <f t="shared" si="475"/>
        <v>False</v>
      </c>
      <c r="AE985" s="3" t="str">
        <f t="shared" si="476"/>
        <v>true</v>
      </c>
      <c r="AF985" s="3" t="e">
        <f>VLOOKUP(C985,#REF!,2,FALSE)</f>
        <v>#REF!</v>
      </c>
      <c r="AG985" s="3" t="e">
        <f t="shared" si="477"/>
        <v>#REF!</v>
      </c>
      <c r="AH985" s="3">
        <f t="shared" si="478"/>
        <v>0</v>
      </c>
      <c r="AI985" s="3">
        <f t="shared" si="479"/>
        <v>0</v>
      </c>
      <c r="AJ985" s="3">
        <f t="shared" si="480"/>
        <v>0</v>
      </c>
      <c r="AL985" s="3">
        <f t="shared" si="481"/>
        <v>0</v>
      </c>
      <c r="AM985" s="3">
        <f t="shared" si="482"/>
        <v>0</v>
      </c>
      <c r="AN985" s="3">
        <f t="shared" si="483"/>
        <v>0</v>
      </c>
      <c r="AO985" s="3">
        <f t="shared" si="484"/>
        <v>0</v>
      </c>
      <c r="AP985" s="3">
        <f t="shared" si="485"/>
        <v>0</v>
      </c>
      <c r="AQ985" s="3">
        <f t="shared" si="486"/>
        <v>0</v>
      </c>
      <c r="AS985" s="3" t="e">
        <f t="shared" si="487"/>
        <v>#REF!</v>
      </c>
      <c r="AU985" s="3" t="e">
        <f t="shared" si="488"/>
        <v>#NAME?</v>
      </c>
      <c r="AW985" s="3">
        <f t="shared" si="489"/>
        <v>0</v>
      </c>
      <c r="AX985" s="3">
        <f t="shared" si="490"/>
        <v>0</v>
      </c>
      <c r="AY985" s="3">
        <f t="shared" si="491"/>
        <v>0</v>
      </c>
      <c r="AZ985" s="3">
        <f t="shared" si="492"/>
        <v>0</v>
      </c>
      <c r="BA985" s="3">
        <f t="shared" si="493"/>
        <v>0</v>
      </c>
      <c r="BB985" s="3">
        <f t="shared" si="494"/>
        <v>0</v>
      </c>
    </row>
    <row r="986" spans="2:54" x14ac:dyDescent="0.35">
      <c r="B986" s="14">
        <v>959</v>
      </c>
      <c r="C986" s="13"/>
      <c r="D986" s="13"/>
      <c r="E986" s="130"/>
      <c r="F986" s="130"/>
      <c r="G986" s="129" t="str">
        <f t="shared" si="462"/>
        <v/>
      </c>
      <c r="H986" s="128"/>
      <c r="I986" s="189"/>
      <c r="J986" s="128"/>
      <c r="K986" s="127"/>
      <c r="L986" s="127"/>
      <c r="M986" s="126"/>
      <c r="N986" s="7"/>
      <c r="O986" s="6"/>
      <c r="P986" s="6"/>
      <c r="Q986" s="125" t="str">
        <f t="shared" si="463"/>
        <v/>
      </c>
      <c r="R986" s="124" t="str">
        <f t="shared" si="464"/>
        <v/>
      </c>
      <c r="S986" s="123">
        <f t="shared" si="465"/>
        <v>0</v>
      </c>
      <c r="T986" s="122">
        <f t="shared" si="466"/>
        <v>0</v>
      </c>
      <c r="U986" s="123">
        <f t="shared" si="467"/>
        <v>0</v>
      </c>
      <c r="V986" s="122">
        <f t="shared" si="468"/>
        <v>0</v>
      </c>
      <c r="W986" s="123">
        <f t="shared" si="469"/>
        <v>0</v>
      </c>
      <c r="X986" s="122">
        <f t="shared" si="470"/>
        <v>0</v>
      </c>
      <c r="Y986" s="123">
        <f t="shared" si="471"/>
        <v>0</v>
      </c>
      <c r="Z986" s="122">
        <f t="shared" si="472"/>
        <v>0</v>
      </c>
      <c r="AA986" s="123">
        <f t="shared" si="473"/>
        <v>0</v>
      </c>
      <c r="AB986" s="122">
        <f t="shared" si="474"/>
        <v>0</v>
      </c>
      <c r="AD986" s="3" t="str">
        <f t="shared" si="475"/>
        <v>False</v>
      </c>
      <c r="AE986" s="3" t="str">
        <f t="shared" si="476"/>
        <v>true</v>
      </c>
      <c r="AF986" s="3" t="e">
        <f>VLOOKUP(C986,#REF!,2,FALSE)</f>
        <v>#REF!</v>
      </c>
      <c r="AG986" s="3" t="e">
        <f t="shared" si="477"/>
        <v>#REF!</v>
      </c>
      <c r="AH986" s="3">
        <f t="shared" si="478"/>
        <v>0</v>
      </c>
      <c r="AI986" s="3">
        <f t="shared" si="479"/>
        <v>0</v>
      </c>
      <c r="AJ986" s="3">
        <f t="shared" si="480"/>
        <v>0</v>
      </c>
      <c r="AL986" s="3">
        <f t="shared" si="481"/>
        <v>0</v>
      </c>
      <c r="AM986" s="3">
        <f t="shared" si="482"/>
        <v>0</v>
      </c>
      <c r="AN986" s="3">
        <f t="shared" si="483"/>
        <v>0</v>
      </c>
      <c r="AO986" s="3">
        <f t="shared" si="484"/>
        <v>0</v>
      </c>
      <c r="AP986" s="3">
        <f t="shared" si="485"/>
        <v>0</v>
      </c>
      <c r="AQ986" s="3">
        <f t="shared" si="486"/>
        <v>0</v>
      </c>
      <c r="AS986" s="3" t="e">
        <f t="shared" si="487"/>
        <v>#REF!</v>
      </c>
      <c r="AU986" s="3" t="e">
        <f t="shared" si="488"/>
        <v>#NAME?</v>
      </c>
      <c r="AW986" s="3">
        <f t="shared" si="489"/>
        <v>0</v>
      </c>
      <c r="AX986" s="3">
        <f t="shared" si="490"/>
        <v>0</v>
      </c>
      <c r="AY986" s="3">
        <f t="shared" si="491"/>
        <v>0</v>
      </c>
      <c r="AZ986" s="3">
        <f t="shared" si="492"/>
        <v>0</v>
      </c>
      <c r="BA986" s="3">
        <f t="shared" si="493"/>
        <v>0</v>
      </c>
      <c r="BB986" s="3">
        <f t="shared" si="494"/>
        <v>0</v>
      </c>
    </row>
    <row r="987" spans="2:54" x14ac:dyDescent="0.35">
      <c r="B987" s="14">
        <v>960</v>
      </c>
      <c r="C987" s="13"/>
      <c r="D987" s="13"/>
      <c r="E987" s="130"/>
      <c r="F987" s="130"/>
      <c r="G987" s="129" t="str">
        <f t="shared" si="462"/>
        <v/>
      </c>
      <c r="H987" s="128"/>
      <c r="I987" s="189"/>
      <c r="J987" s="128"/>
      <c r="K987" s="127"/>
      <c r="L987" s="127"/>
      <c r="M987" s="126"/>
      <c r="N987" s="7"/>
      <c r="O987" s="6"/>
      <c r="P987" s="6"/>
      <c r="Q987" s="125" t="str">
        <f t="shared" si="463"/>
        <v/>
      </c>
      <c r="R987" s="124" t="str">
        <f t="shared" si="464"/>
        <v/>
      </c>
      <c r="S987" s="123">
        <f t="shared" si="465"/>
        <v>0</v>
      </c>
      <c r="T987" s="122">
        <f t="shared" si="466"/>
        <v>0</v>
      </c>
      <c r="U987" s="123">
        <f t="shared" si="467"/>
        <v>0</v>
      </c>
      <c r="V987" s="122">
        <f t="shared" si="468"/>
        <v>0</v>
      </c>
      <c r="W987" s="123">
        <f t="shared" si="469"/>
        <v>0</v>
      </c>
      <c r="X987" s="122">
        <f t="shared" si="470"/>
        <v>0</v>
      </c>
      <c r="Y987" s="123">
        <f t="shared" si="471"/>
        <v>0</v>
      </c>
      <c r="Z987" s="122">
        <f t="shared" si="472"/>
        <v>0</v>
      </c>
      <c r="AA987" s="123">
        <f t="shared" si="473"/>
        <v>0</v>
      </c>
      <c r="AB987" s="122">
        <f t="shared" si="474"/>
        <v>0</v>
      </c>
      <c r="AD987" s="3" t="str">
        <f t="shared" si="475"/>
        <v>False</v>
      </c>
      <c r="AE987" s="3" t="str">
        <f t="shared" si="476"/>
        <v>true</v>
      </c>
      <c r="AF987" s="3" t="e">
        <f>VLOOKUP(C987,#REF!,2,FALSE)</f>
        <v>#REF!</v>
      </c>
      <c r="AG987" s="3" t="e">
        <f t="shared" si="477"/>
        <v>#REF!</v>
      </c>
      <c r="AH987" s="3">
        <f t="shared" si="478"/>
        <v>0</v>
      </c>
      <c r="AI987" s="3">
        <f t="shared" si="479"/>
        <v>0</v>
      </c>
      <c r="AJ987" s="3">
        <f t="shared" si="480"/>
        <v>0</v>
      </c>
      <c r="AL987" s="3">
        <f t="shared" si="481"/>
        <v>0</v>
      </c>
      <c r="AM987" s="3">
        <f t="shared" si="482"/>
        <v>0</v>
      </c>
      <c r="AN987" s="3">
        <f t="shared" si="483"/>
        <v>0</v>
      </c>
      <c r="AO987" s="3">
        <f t="shared" si="484"/>
        <v>0</v>
      </c>
      <c r="AP987" s="3">
        <f t="shared" si="485"/>
        <v>0</v>
      </c>
      <c r="AQ987" s="3">
        <f t="shared" si="486"/>
        <v>0</v>
      </c>
      <c r="AS987" s="3" t="e">
        <f t="shared" si="487"/>
        <v>#REF!</v>
      </c>
      <c r="AU987" s="3" t="e">
        <f t="shared" si="488"/>
        <v>#NAME?</v>
      </c>
      <c r="AW987" s="3">
        <f t="shared" si="489"/>
        <v>0</v>
      </c>
      <c r="AX987" s="3">
        <f t="shared" si="490"/>
        <v>0</v>
      </c>
      <c r="AY987" s="3">
        <f t="shared" si="491"/>
        <v>0</v>
      </c>
      <c r="AZ987" s="3">
        <f t="shared" si="492"/>
        <v>0</v>
      </c>
      <c r="BA987" s="3">
        <f t="shared" si="493"/>
        <v>0</v>
      </c>
      <c r="BB987" s="3">
        <f t="shared" si="494"/>
        <v>0</v>
      </c>
    </row>
    <row r="988" spans="2:54" x14ac:dyDescent="0.35">
      <c r="B988" s="14">
        <v>961</v>
      </c>
      <c r="C988" s="13"/>
      <c r="D988" s="13"/>
      <c r="E988" s="130"/>
      <c r="F988" s="130"/>
      <c r="G988" s="129" t="str">
        <f t="shared" ref="G988:G1051" si="495">IF(D988="","",IF(E988&lt;&gt;"",VLOOKUP(E988,Lookup_LOWCode,2,FALSE),VLOOKUP(D988,Lookup_ActualLOWCode,2,FALSE)))</f>
        <v/>
      </c>
      <c r="H988" s="128"/>
      <c r="I988" s="189"/>
      <c r="J988" s="128"/>
      <c r="K988" s="127"/>
      <c r="L988" s="127"/>
      <c r="M988" s="126"/>
      <c r="N988" s="7"/>
      <c r="O988" s="6"/>
      <c r="P988" s="6"/>
      <c r="Q988" s="125" t="str">
        <f t="shared" ref="Q988:Q1051" si="496">IF(N988&lt;&gt;"",P988/N988,"")</f>
        <v/>
      </c>
      <c r="R988" s="124" t="str">
        <f t="shared" ref="R988:R1051" si="497">IF(O988&lt;&gt;"",P988/O988,"")</f>
        <v/>
      </c>
      <c r="S988" s="123">
        <f t="shared" ref="S988:S1051" si="498">IF($N988&lt;&gt;0,$N988,IF($O988&lt;&gt;0,$O988/VLOOKUP($G988,Lookup_MaterialLowCode,7,FALSE),0))</f>
        <v>0</v>
      </c>
      <c r="T988" s="122">
        <f t="shared" ref="T988:T1051" si="499">IF($O988&lt;&gt;0,$O988,IF($N988&lt;&gt;0,$N988*VLOOKUP($G988,Lookup_MaterialLowCode,7,FALSE),0))</f>
        <v>0</v>
      </c>
      <c r="U988" s="123">
        <f t="shared" ref="U988:U1051" si="500">IF(AE988="true",S988,0)</f>
        <v>0</v>
      </c>
      <c r="V988" s="122">
        <f t="shared" ref="V988:V1051" si="501">IF(AE988="true",T988,0)</f>
        <v>0</v>
      </c>
      <c r="W988" s="123">
        <f t="shared" ref="W988:W1051" si="502">IF(AE988="false",S988,0)</f>
        <v>0</v>
      </c>
      <c r="X988" s="122">
        <f t="shared" ref="X988:X1051" si="503">IF(AE988="false",T988,0)</f>
        <v>0</v>
      </c>
      <c r="Y988" s="123">
        <f t="shared" ref="Y988:Y1051" si="504">W988-(W988*L988)</f>
        <v>0</v>
      </c>
      <c r="Z988" s="122">
        <f t="shared" ref="Z988:Z1051" si="505">X988-(X988*L988)</f>
        <v>0</v>
      </c>
      <c r="AA988" s="123">
        <f t="shared" ref="AA988:AA1051" si="506">W988*L988</f>
        <v>0</v>
      </c>
      <c r="AB988" s="122">
        <f t="shared" ref="AB988:AB1051" si="507">X988*L988</f>
        <v>0</v>
      </c>
      <c r="AD988" s="3" t="str">
        <f t="shared" ref="AD988:AD1051" si="508">IF(G988="Specify LOW Code",IF(E988&lt;&gt;"","False","True"),"False")</f>
        <v>False</v>
      </c>
      <c r="AE988" s="3" t="str">
        <f t="shared" ref="AE988:AE1051" si="509">IF(H988="Off-Site mixed","false",IF(H988="Off-Site segregated","false","true"))</f>
        <v>true</v>
      </c>
      <c r="AF988" s="3" t="e">
        <f>VLOOKUP(C988,#REF!,2,FALSE)</f>
        <v>#REF!</v>
      </c>
      <c r="AG988" s="3" t="e">
        <f t="shared" ref="AG988:AG1051" si="510">AF988&amp;D988</f>
        <v>#REF!</v>
      </c>
      <c r="AH988" s="3">
        <f t="shared" ref="AH988:AH1051" si="511">IF(AE988="true",0,VLOOKUP(J988,Lookup_MyDestinations,6,FALSE))</f>
        <v>0</v>
      </c>
      <c r="AI988" s="3">
        <f t="shared" ref="AI988:AI1051" si="512">IF(AE988="true",0,VLOOKUP(J988,Lookup_MyDestinations,5,FALSE))</f>
        <v>0</v>
      </c>
      <c r="AJ988" s="3">
        <f t="shared" ref="AJ988:AJ1051" si="513">IF(AE988="true", 0,VLOOKUP(J988,Lookup_MyDestinations,4,FALSE))</f>
        <v>0</v>
      </c>
      <c r="AL988" s="3">
        <f t="shared" ref="AL988:AL1051" si="514">$AH988*$W988</f>
        <v>0</v>
      </c>
      <c r="AM988" s="3">
        <f t="shared" ref="AM988:AM1051" si="515">$AH988*$X988</f>
        <v>0</v>
      </c>
      <c r="AN988" s="3">
        <f t="shared" ref="AN988:AN1051" si="516">$AI988*$W988</f>
        <v>0</v>
      </c>
      <c r="AO988" s="3">
        <f t="shared" ref="AO988:AO1051" si="517">$AI988*$X988</f>
        <v>0</v>
      </c>
      <c r="AP988" s="3">
        <f t="shared" ref="AP988:AP1051" si="518">$AJ988*$W988</f>
        <v>0</v>
      </c>
      <c r="AQ988" s="3">
        <f t="shared" ref="AQ988:AQ1051" si="519">$AJ988*$X988</f>
        <v>0</v>
      </c>
      <c r="AS988" s="3" t="e">
        <f t="shared" ref="AS988:AS1051" si="520">AF988&amp;G988</f>
        <v>#REF!</v>
      </c>
      <c r="AU988" s="3" t="e">
        <f t="shared" ref="AU988:AU1051" si="521">VLOOKUP(D988,Lookup_WasteStreamLOWCode,4,FALSE)</f>
        <v>#NAME?</v>
      </c>
      <c r="AW988" s="3">
        <f t="shared" ref="AW988:AW1051" si="522">IF(H988="On-site recovery",S988,0)</f>
        <v>0</v>
      </c>
      <c r="AX988" s="3">
        <f t="shared" ref="AX988:AX1051" si="523">IF(H988="On-site recovery",T988,0)</f>
        <v>0</v>
      </c>
      <c r="AY988" s="3">
        <f t="shared" ref="AY988:AY1051" si="524">IF(H988="On-site recycled",S988,0)</f>
        <v>0</v>
      </c>
      <c r="AZ988" s="3">
        <f t="shared" ref="AZ988:AZ1051" si="525">IF(H988="On-site recycled",T988,0)</f>
        <v>0</v>
      </c>
      <c r="BA988" s="3">
        <f t="shared" ref="BA988:BA1051" si="526">IF(H988="On-site re-use",S988,0)</f>
        <v>0</v>
      </c>
      <c r="BB988" s="3">
        <f t="shared" ref="BB988:BB1051" si="527">IF(H988="On-site re-use",T988,0)</f>
        <v>0</v>
      </c>
    </row>
    <row r="989" spans="2:54" x14ac:dyDescent="0.35">
      <c r="B989" s="14">
        <v>962</v>
      </c>
      <c r="C989" s="13"/>
      <c r="D989" s="13"/>
      <c r="E989" s="130"/>
      <c r="F989" s="130"/>
      <c r="G989" s="129" t="str">
        <f t="shared" si="495"/>
        <v/>
      </c>
      <c r="H989" s="128"/>
      <c r="I989" s="189"/>
      <c r="J989" s="128"/>
      <c r="K989" s="127"/>
      <c r="L989" s="127"/>
      <c r="M989" s="126"/>
      <c r="N989" s="7"/>
      <c r="O989" s="6"/>
      <c r="P989" s="6"/>
      <c r="Q989" s="125" t="str">
        <f t="shared" si="496"/>
        <v/>
      </c>
      <c r="R989" s="124" t="str">
        <f t="shared" si="497"/>
        <v/>
      </c>
      <c r="S989" s="123">
        <f t="shared" si="498"/>
        <v>0</v>
      </c>
      <c r="T989" s="122">
        <f t="shared" si="499"/>
        <v>0</v>
      </c>
      <c r="U989" s="123">
        <f t="shared" si="500"/>
        <v>0</v>
      </c>
      <c r="V989" s="122">
        <f t="shared" si="501"/>
        <v>0</v>
      </c>
      <c r="W989" s="123">
        <f t="shared" si="502"/>
        <v>0</v>
      </c>
      <c r="X989" s="122">
        <f t="shared" si="503"/>
        <v>0</v>
      </c>
      <c r="Y989" s="123">
        <f t="shared" si="504"/>
        <v>0</v>
      </c>
      <c r="Z989" s="122">
        <f t="shared" si="505"/>
        <v>0</v>
      </c>
      <c r="AA989" s="123">
        <f t="shared" si="506"/>
        <v>0</v>
      </c>
      <c r="AB989" s="122">
        <f t="shared" si="507"/>
        <v>0</v>
      </c>
      <c r="AD989" s="3" t="str">
        <f t="shared" si="508"/>
        <v>False</v>
      </c>
      <c r="AE989" s="3" t="str">
        <f t="shared" si="509"/>
        <v>true</v>
      </c>
      <c r="AF989" s="3" t="e">
        <f>VLOOKUP(C989,#REF!,2,FALSE)</f>
        <v>#REF!</v>
      </c>
      <c r="AG989" s="3" t="e">
        <f t="shared" si="510"/>
        <v>#REF!</v>
      </c>
      <c r="AH989" s="3">
        <f t="shared" si="511"/>
        <v>0</v>
      </c>
      <c r="AI989" s="3">
        <f t="shared" si="512"/>
        <v>0</v>
      </c>
      <c r="AJ989" s="3">
        <f t="shared" si="513"/>
        <v>0</v>
      </c>
      <c r="AL989" s="3">
        <f t="shared" si="514"/>
        <v>0</v>
      </c>
      <c r="AM989" s="3">
        <f t="shared" si="515"/>
        <v>0</v>
      </c>
      <c r="AN989" s="3">
        <f t="shared" si="516"/>
        <v>0</v>
      </c>
      <c r="AO989" s="3">
        <f t="shared" si="517"/>
        <v>0</v>
      </c>
      <c r="AP989" s="3">
        <f t="shared" si="518"/>
        <v>0</v>
      </c>
      <c r="AQ989" s="3">
        <f t="shared" si="519"/>
        <v>0</v>
      </c>
      <c r="AS989" s="3" t="e">
        <f t="shared" si="520"/>
        <v>#REF!</v>
      </c>
      <c r="AU989" s="3" t="e">
        <f t="shared" si="521"/>
        <v>#NAME?</v>
      </c>
      <c r="AW989" s="3">
        <f t="shared" si="522"/>
        <v>0</v>
      </c>
      <c r="AX989" s="3">
        <f t="shared" si="523"/>
        <v>0</v>
      </c>
      <c r="AY989" s="3">
        <f t="shared" si="524"/>
        <v>0</v>
      </c>
      <c r="AZ989" s="3">
        <f t="shared" si="525"/>
        <v>0</v>
      </c>
      <c r="BA989" s="3">
        <f t="shared" si="526"/>
        <v>0</v>
      </c>
      <c r="BB989" s="3">
        <f t="shared" si="527"/>
        <v>0</v>
      </c>
    </row>
    <row r="990" spans="2:54" x14ac:dyDescent="0.35">
      <c r="B990" s="14">
        <v>963</v>
      </c>
      <c r="C990" s="13"/>
      <c r="D990" s="13"/>
      <c r="E990" s="130"/>
      <c r="F990" s="130"/>
      <c r="G990" s="129" t="str">
        <f t="shared" si="495"/>
        <v/>
      </c>
      <c r="H990" s="128"/>
      <c r="I990" s="189"/>
      <c r="J990" s="128"/>
      <c r="K990" s="127"/>
      <c r="L990" s="127"/>
      <c r="M990" s="126"/>
      <c r="N990" s="7"/>
      <c r="O990" s="6"/>
      <c r="P990" s="6"/>
      <c r="Q990" s="125" t="str">
        <f t="shared" si="496"/>
        <v/>
      </c>
      <c r="R990" s="124" t="str">
        <f t="shared" si="497"/>
        <v/>
      </c>
      <c r="S990" s="123">
        <f t="shared" si="498"/>
        <v>0</v>
      </c>
      <c r="T990" s="122">
        <f t="shared" si="499"/>
        <v>0</v>
      </c>
      <c r="U990" s="123">
        <f t="shared" si="500"/>
        <v>0</v>
      </c>
      <c r="V990" s="122">
        <f t="shared" si="501"/>
        <v>0</v>
      </c>
      <c r="W990" s="123">
        <f t="shared" si="502"/>
        <v>0</v>
      </c>
      <c r="X990" s="122">
        <f t="shared" si="503"/>
        <v>0</v>
      </c>
      <c r="Y990" s="123">
        <f t="shared" si="504"/>
        <v>0</v>
      </c>
      <c r="Z990" s="122">
        <f t="shared" si="505"/>
        <v>0</v>
      </c>
      <c r="AA990" s="123">
        <f t="shared" si="506"/>
        <v>0</v>
      </c>
      <c r="AB990" s="122">
        <f t="shared" si="507"/>
        <v>0</v>
      </c>
      <c r="AD990" s="3" t="str">
        <f t="shared" si="508"/>
        <v>False</v>
      </c>
      <c r="AE990" s="3" t="str">
        <f t="shared" si="509"/>
        <v>true</v>
      </c>
      <c r="AF990" s="3" t="e">
        <f>VLOOKUP(C990,#REF!,2,FALSE)</f>
        <v>#REF!</v>
      </c>
      <c r="AG990" s="3" t="e">
        <f t="shared" si="510"/>
        <v>#REF!</v>
      </c>
      <c r="AH990" s="3">
        <f t="shared" si="511"/>
        <v>0</v>
      </c>
      <c r="AI990" s="3">
        <f t="shared" si="512"/>
        <v>0</v>
      </c>
      <c r="AJ990" s="3">
        <f t="shared" si="513"/>
        <v>0</v>
      </c>
      <c r="AL990" s="3">
        <f t="shared" si="514"/>
        <v>0</v>
      </c>
      <c r="AM990" s="3">
        <f t="shared" si="515"/>
        <v>0</v>
      </c>
      <c r="AN990" s="3">
        <f t="shared" si="516"/>
        <v>0</v>
      </c>
      <c r="AO990" s="3">
        <f t="shared" si="517"/>
        <v>0</v>
      </c>
      <c r="AP990" s="3">
        <f t="shared" si="518"/>
        <v>0</v>
      </c>
      <c r="AQ990" s="3">
        <f t="shared" si="519"/>
        <v>0</v>
      </c>
      <c r="AS990" s="3" t="e">
        <f t="shared" si="520"/>
        <v>#REF!</v>
      </c>
      <c r="AU990" s="3" t="e">
        <f t="shared" si="521"/>
        <v>#NAME?</v>
      </c>
      <c r="AW990" s="3">
        <f t="shared" si="522"/>
        <v>0</v>
      </c>
      <c r="AX990" s="3">
        <f t="shared" si="523"/>
        <v>0</v>
      </c>
      <c r="AY990" s="3">
        <f t="shared" si="524"/>
        <v>0</v>
      </c>
      <c r="AZ990" s="3">
        <f t="shared" si="525"/>
        <v>0</v>
      </c>
      <c r="BA990" s="3">
        <f t="shared" si="526"/>
        <v>0</v>
      </c>
      <c r="BB990" s="3">
        <f t="shared" si="527"/>
        <v>0</v>
      </c>
    </row>
    <row r="991" spans="2:54" x14ac:dyDescent="0.35">
      <c r="B991" s="14">
        <v>964</v>
      </c>
      <c r="C991" s="13"/>
      <c r="D991" s="13"/>
      <c r="E991" s="130"/>
      <c r="F991" s="130"/>
      <c r="G991" s="129" t="str">
        <f t="shared" si="495"/>
        <v/>
      </c>
      <c r="H991" s="128"/>
      <c r="I991" s="189"/>
      <c r="J991" s="128"/>
      <c r="K991" s="127"/>
      <c r="L991" s="127"/>
      <c r="M991" s="126"/>
      <c r="N991" s="7"/>
      <c r="O991" s="6"/>
      <c r="P991" s="6"/>
      <c r="Q991" s="125" t="str">
        <f t="shared" si="496"/>
        <v/>
      </c>
      <c r="R991" s="124" t="str">
        <f t="shared" si="497"/>
        <v/>
      </c>
      <c r="S991" s="123">
        <f t="shared" si="498"/>
        <v>0</v>
      </c>
      <c r="T991" s="122">
        <f t="shared" si="499"/>
        <v>0</v>
      </c>
      <c r="U991" s="123">
        <f t="shared" si="500"/>
        <v>0</v>
      </c>
      <c r="V991" s="122">
        <f t="shared" si="501"/>
        <v>0</v>
      </c>
      <c r="W991" s="123">
        <f t="shared" si="502"/>
        <v>0</v>
      </c>
      <c r="X991" s="122">
        <f t="shared" si="503"/>
        <v>0</v>
      </c>
      <c r="Y991" s="123">
        <f t="shared" si="504"/>
        <v>0</v>
      </c>
      <c r="Z991" s="122">
        <f t="shared" si="505"/>
        <v>0</v>
      </c>
      <c r="AA991" s="123">
        <f t="shared" si="506"/>
        <v>0</v>
      </c>
      <c r="AB991" s="122">
        <f t="shared" si="507"/>
        <v>0</v>
      </c>
      <c r="AD991" s="3" t="str">
        <f t="shared" si="508"/>
        <v>False</v>
      </c>
      <c r="AE991" s="3" t="str">
        <f t="shared" si="509"/>
        <v>true</v>
      </c>
      <c r="AF991" s="3" t="e">
        <f>VLOOKUP(C991,#REF!,2,FALSE)</f>
        <v>#REF!</v>
      </c>
      <c r="AG991" s="3" t="e">
        <f t="shared" si="510"/>
        <v>#REF!</v>
      </c>
      <c r="AH991" s="3">
        <f t="shared" si="511"/>
        <v>0</v>
      </c>
      <c r="AI991" s="3">
        <f t="shared" si="512"/>
        <v>0</v>
      </c>
      <c r="AJ991" s="3">
        <f t="shared" si="513"/>
        <v>0</v>
      </c>
      <c r="AL991" s="3">
        <f t="shared" si="514"/>
        <v>0</v>
      </c>
      <c r="AM991" s="3">
        <f t="shared" si="515"/>
        <v>0</v>
      </c>
      <c r="AN991" s="3">
        <f t="shared" si="516"/>
        <v>0</v>
      </c>
      <c r="AO991" s="3">
        <f t="shared" si="517"/>
        <v>0</v>
      </c>
      <c r="AP991" s="3">
        <f t="shared" si="518"/>
        <v>0</v>
      </c>
      <c r="AQ991" s="3">
        <f t="shared" si="519"/>
        <v>0</v>
      </c>
      <c r="AS991" s="3" t="e">
        <f t="shared" si="520"/>
        <v>#REF!</v>
      </c>
      <c r="AU991" s="3" t="e">
        <f t="shared" si="521"/>
        <v>#NAME?</v>
      </c>
      <c r="AW991" s="3">
        <f t="shared" si="522"/>
        <v>0</v>
      </c>
      <c r="AX991" s="3">
        <f t="shared" si="523"/>
        <v>0</v>
      </c>
      <c r="AY991" s="3">
        <f t="shared" si="524"/>
        <v>0</v>
      </c>
      <c r="AZ991" s="3">
        <f t="shared" si="525"/>
        <v>0</v>
      </c>
      <c r="BA991" s="3">
        <f t="shared" si="526"/>
        <v>0</v>
      </c>
      <c r="BB991" s="3">
        <f t="shared" si="527"/>
        <v>0</v>
      </c>
    </row>
    <row r="992" spans="2:54" x14ac:dyDescent="0.35">
      <c r="B992" s="14">
        <v>965</v>
      </c>
      <c r="C992" s="13"/>
      <c r="D992" s="13"/>
      <c r="E992" s="130"/>
      <c r="F992" s="130"/>
      <c r="G992" s="129" t="str">
        <f t="shared" si="495"/>
        <v/>
      </c>
      <c r="H992" s="128"/>
      <c r="I992" s="189"/>
      <c r="J992" s="128"/>
      <c r="K992" s="127"/>
      <c r="L992" s="127"/>
      <c r="M992" s="126"/>
      <c r="N992" s="7"/>
      <c r="O992" s="6"/>
      <c r="P992" s="6"/>
      <c r="Q992" s="125" t="str">
        <f t="shared" si="496"/>
        <v/>
      </c>
      <c r="R992" s="124" t="str">
        <f t="shared" si="497"/>
        <v/>
      </c>
      <c r="S992" s="123">
        <f t="shared" si="498"/>
        <v>0</v>
      </c>
      <c r="T992" s="122">
        <f t="shared" si="499"/>
        <v>0</v>
      </c>
      <c r="U992" s="123">
        <f t="shared" si="500"/>
        <v>0</v>
      </c>
      <c r="V992" s="122">
        <f t="shared" si="501"/>
        <v>0</v>
      </c>
      <c r="W992" s="123">
        <f t="shared" si="502"/>
        <v>0</v>
      </c>
      <c r="X992" s="122">
        <f t="shared" si="503"/>
        <v>0</v>
      </c>
      <c r="Y992" s="123">
        <f t="shared" si="504"/>
        <v>0</v>
      </c>
      <c r="Z992" s="122">
        <f t="shared" si="505"/>
        <v>0</v>
      </c>
      <c r="AA992" s="123">
        <f t="shared" si="506"/>
        <v>0</v>
      </c>
      <c r="AB992" s="122">
        <f t="shared" si="507"/>
        <v>0</v>
      </c>
      <c r="AD992" s="3" t="str">
        <f t="shared" si="508"/>
        <v>False</v>
      </c>
      <c r="AE992" s="3" t="str">
        <f t="shared" si="509"/>
        <v>true</v>
      </c>
      <c r="AF992" s="3" t="e">
        <f>VLOOKUP(C992,#REF!,2,FALSE)</f>
        <v>#REF!</v>
      </c>
      <c r="AG992" s="3" t="e">
        <f t="shared" si="510"/>
        <v>#REF!</v>
      </c>
      <c r="AH992" s="3">
        <f t="shared" si="511"/>
        <v>0</v>
      </c>
      <c r="AI992" s="3">
        <f t="shared" si="512"/>
        <v>0</v>
      </c>
      <c r="AJ992" s="3">
        <f t="shared" si="513"/>
        <v>0</v>
      </c>
      <c r="AL992" s="3">
        <f t="shared" si="514"/>
        <v>0</v>
      </c>
      <c r="AM992" s="3">
        <f t="shared" si="515"/>
        <v>0</v>
      </c>
      <c r="AN992" s="3">
        <f t="shared" si="516"/>
        <v>0</v>
      </c>
      <c r="AO992" s="3">
        <f t="shared" si="517"/>
        <v>0</v>
      </c>
      <c r="AP992" s="3">
        <f t="shared" si="518"/>
        <v>0</v>
      </c>
      <c r="AQ992" s="3">
        <f t="shared" si="519"/>
        <v>0</v>
      </c>
      <c r="AS992" s="3" t="e">
        <f t="shared" si="520"/>
        <v>#REF!</v>
      </c>
      <c r="AU992" s="3" t="e">
        <f t="shared" si="521"/>
        <v>#NAME?</v>
      </c>
      <c r="AW992" s="3">
        <f t="shared" si="522"/>
        <v>0</v>
      </c>
      <c r="AX992" s="3">
        <f t="shared" si="523"/>
        <v>0</v>
      </c>
      <c r="AY992" s="3">
        <f t="shared" si="524"/>
        <v>0</v>
      </c>
      <c r="AZ992" s="3">
        <f t="shared" si="525"/>
        <v>0</v>
      </c>
      <c r="BA992" s="3">
        <f t="shared" si="526"/>
        <v>0</v>
      </c>
      <c r="BB992" s="3">
        <f t="shared" si="527"/>
        <v>0</v>
      </c>
    </row>
    <row r="993" spans="2:54" x14ac:dyDescent="0.35">
      <c r="B993" s="14">
        <v>966</v>
      </c>
      <c r="C993" s="13"/>
      <c r="D993" s="13"/>
      <c r="E993" s="130"/>
      <c r="F993" s="130"/>
      <c r="G993" s="129" t="str">
        <f t="shared" si="495"/>
        <v/>
      </c>
      <c r="H993" s="128"/>
      <c r="I993" s="189"/>
      <c r="J993" s="128"/>
      <c r="K993" s="127"/>
      <c r="L993" s="127"/>
      <c r="M993" s="126"/>
      <c r="N993" s="7"/>
      <c r="O993" s="6"/>
      <c r="P993" s="6"/>
      <c r="Q993" s="125" t="str">
        <f t="shared" si="496"/>
        <v/>
      </c>
      <c r="R993" s="124" t="str">
        <f t="shared" si="497"/>
        <v/>
      </c>
      <c r="S993" s="123">
        <f t="shared" si="498"/>
        <v>0</v>
      </c>
      <c r="T993" s="122">
        <f t="shared" si="499"/>
        <v>0</v>
      </c>
      <c r="U993" s="123">
        <f t="shared" si="500"/>
        <v>0</v>
      </c>
      <c r="V993" s="122">
        <f t="shared" si="501"/>
        <v>0</v>
      </c>
      <c r="W993" s="123">
        <f t="shared" si="502"/>
        <v>0</v>
      </c>
      <c r="X993" s="122">
        <f t="shared" si="503"/>
        <v>0</v>
      </c>
      <c r="Y993" s="123">
        <f t="shared" si="504"/>
        <v>0</v>
      </c>
      <c r="Z993" s="122">
        <f t="shared" si="505"/>
        <v>0</v>
      </c>
      <c r="AA993" s="123">
        <f t="shared" si="506"/>
        <v>0</v>
      </c>
      <c r="AB993" s="122">
        <f t="shared" si="507"/>
        <v>0</v>
      </c>
      <c r="AD993" s="3" t="str">
        <f t="shared" si="508"/>
        <v>False</v>
      </c>
      <c r="AE993" s="3" t="str">
        <f t="shared" si="509"/>
        <v>true</v>
      </c>
      <c r="AF993" s="3" t="e">
        <f>VLOOKUP(C993,#REF!,2,FALSE)</f>
        <v>#REF!</v>
      </c>
      <c r="AG993" s="3" t="e">
        <f t="shared" si="510"/>
        <v>#REF!</v>
      </c>
      <c r="AH993" s="3">
        <f t="shared" si="511"/>
        <v>0</v>
      </c>
      <c r="AI993" s="3">
        <f t="shared" si="512"/>
        <v>0</v>
      </c>
      <c r="AJ993" s="3">
        <f t="shared" si="513"/>
        <v>0</v>
      </c>
      <c r="AL993" s="3">
        <f t="shared" si="514"/>
        <v>0</v>
      </c>
      <c r="AM993" s="3">
        <f t="shared" si="515"/>
        <v>0</v>
      </c>
      <c r="AN993" s="3">
        <f t="shared" si="516"/>
        <v>0</v>
      </c>
      <c r="AO993" s="3">
        <f t="shared" si="517"/>
        <v>0</v>
      </c>
      <c r="AP993" s="3">
        <f t="shared" si="518"/>
        <v>0</v>
      </c>
      <c r="AQ993" s="3">
        <f t="shared" si="519"/>
        <v>0</v>
      </c>
      <c r="AS993" s="3" t="e">
        <f t="shared" si="520"/>
        <v>#REF!</v>
      </c>
      <c r="AU993" s="3" t="e">
        <f t="shared" si="521"/>
        <v>#NAME?</v>
      </c>
      <c r="AW993" s="3">
        <f t="shared" si="522"/>
        <v>0</v>
      </c>
      <c r="AX993" s="3">
        <f t="shared" si="523"/>
        <v>0</v>
      </c>
      <c r="AY993" s="3">
        <f t="shared" si="524"/>
        <v>0</v>
      </c>
      <c r="AZ993" s="3">
        <f t="shared" si="525"/>
        <v>0</v>
      </c>
      <c r="BA993" s="3">
        <f t="shared" si="526"/>
        <v>0</v>
      </c>
      <c r="BB993" s="3">
        <f t="shared" si="527"/>
        <v>0</v>
      </c>
    </row>
    <row r="994" spans="2:54" x14ac:dyDescent="0.35">
      <c r="B994" s="14">
        <v>967</v>
      </c>
      <c r="C994" s="13"/>
      <c r="D994" s="13"/>
      <c r="E994" s="130"/>
      <c r="F994" s="130"/>
      <c r="G994" s="129" t="str">
        <f t="shared" si="495"/>
        <v/>
      </c>
      <c r="H994" s="128"/>
      <c r="I994" s="189"/>
      <c r="J994" s="128"/>
      <c r="K994" s="127"/>
      <c r="L994" s="127"/>
      <c r="M994" s="126"/>
      <c r="N994" s="7"/>
      <c r="O994" s="6"/>
      <c r="P994" s="6"/>
      <c r="Q994" s="125" t="str">
        <f t="shared" si="496"/>
        <v/>
      </c>
      <c r="R994" s="124" t="str">
        <f t="shared" si="497"/>
        <v/>
      </c>
      <c r="S994" s="123">
        <f t="shared" si="498"/>
        <v>0</v>
      </c>
      <c r="T994" s="122">
        <f t="shared" si="499"/>
        <v>0</v>
      </c>
      <c r="U994" s="123">
        <f t="shared" si="500"/>
        <v>0</v>
      </c>
      <c r="V994" s="122">
        <f t="shared" si="501"/>
        <v>0</v>
      </c>
      <c r="W994" s="123">
        <f t="shared" si="502"/>
        <v>0</v>
      </c>
      <c r="X994" s="122">
        <f t="shared" si="503"/>
        <v>0</v>
      </c>
      <c r="Y994" s="123">
        <f t="shared" si="504"/>
        <v>0</v>
      </c>
      <c r="Z994" s="122">
        <f t="shared" si="505"/>
        <v>0</v>
      </c>
      <c r="AA994" s="123">
        <f t="shared" si="506"/>
        <v>0</v>
      </c>
      <c r="AB994" s="122">
        <f t="shared" si="507"/>
        <v>0</v>
      </c>
      <c r="AD994" s="3" t="str">
        <f t="shared" si="508"/>
        <v>False</v>
      </c>
      <c r="AE994" s="3" t="str">
        <f t="shared" si="509"/>
        <v>true</v>
      </c>
      <c r="AF994" s="3" t="e">
        <f>VLOOKUP(C994,#REF!,2,FALSE)</f>
        <v>#REF!</v>
      </c>
      <c r="AG994" s="3" t="e">
        <f t="shared" si="510"/>
        <v>#REF!</v>
      </c>
      <c r="AH994" s="3">
        <f t="shared" si="511"/>
        <v>0</v>
      </c>
      <c r="AI994" s="3">
        <f t="shared" si="512"/>
        <v>0</v>
      </c>
      <c r="AJ994" s="3">
        <f t="shared" si="513"/>
        <v>0</v>
      </c>
      <c r="AL994" s="3">
        <f t="shared" si="514"/>
        <v>0</v>
      </c>
      <c r="AM994" s="3">
        <f t="shared" si="515"/>
        <v>0</v>
      </c>
      <c r="AN994" s="3">
        <f t="shared" si="516"/>
        <v>0</v>
      </c>
      <c r="AO994" s="3">
        <f t="shared" si="517"/>
        <v>0</v>
      </c>
      <c r="AP994" s="3">
        <f t="shared" si="518"/>
        <v>0</v>
      </c>
      <c r="AQ994" s="3">
        <f t="shared" si="519"/>
        <v>0</v>
      </c>
      <c r="AS994" s="3" t="e">
        <f t="shared" si="520"/>
        <v>#REF!</v>
      </c>
      <c r="AU994" s="3" t="e">
        <f t="shared" si="521"/>
        <v>#NAME?</v>
      </c>
      <c r="AW994" s="3">
        <f t="shared" si="522"/>
        <v>0</v>
      </c>
      <c r="AX994" s="3">
        <f t="shared" si="523"/>
        <v>0</v>
      </c>
      <c r="AY994" s="3">
        <f t="shared" si="524"/>
        <v>0</v>
      </c>
      <c r="AZ994" s="3">
        <f t="shared" si="525"/>
        <v>0</v>
      </c>
      <c r="BA994" s="3">
        <f t="shared" si="526"/>
        <v>0</v>
      </c>
      <c r="BB994" s="3">
        <f t="shared" si="527"/>
        <v>0</v>
      </c>
    </row>
    <row r="995" spans="2:54" x14ac:dyDescent="0.35">
      <c r="B995" s="14">
        <v>968</v>
      </c>
      <c r="C995" s="13"/>
      <c r="D995" s="13"/>
      <c r="E995" s="130"/>
      <c r="F995" s="130"/>
      <c r="G995" s="129" t="str">
        <f t="shared" si="495"/>
        <v/>
      </c>
      <c r="H995" s="128"/>
      <c r="I995" s="189"/>
      <c r="J995" s="128"/>
      <c r="K995" s="127"/>
      <c r="L995" s="127"/>
      <c r="M995" s="126"/>
      <c r="N995" s="7"/>
      <c r="O995" s="6"/>
      <c r="P995" s="6"/>
      <c r="Q995" s="125" t="str">
        <f t="shared" si="496"/>
        <v/>
      </c>
      <c r="R995" s="124" t="str">
        <f t="shared" si="497"/>
        <v/>
      </c>
      <c r="S995" s="123">
        <f t="shared" si="498"/>
        <v>0</v>
      </c>
      <c r="T995" s="122">
        <f t="shared" si="499"/>
        <v>0</v>
      </c>
      <c r="U995" s="123">
        <f t="shared" si="500"/>
        <v>0</v>
      </c>
      <c r="V995" s="122">
        <f t="shared" si="501"/>
        <v>0</v>
      </c>
      <c r="W995" s="123">
        <f t="shared" si="502"/>
        <v>0</v>
      </c>
      <c r="X995" s="122">
        <f t="shared" si="503"/>
        <v>0</v>
      </c>
      <c r="Y995" s="123">
        <f t="shared" si="504"/>
        <v>0</v>
      </c>
      <c r="Z995" s="122">
        <f t="shared" si="505"/>
        <v>0</v>
      </c>
      <c r="AA995" s="123">
        <f t="shared" si="506"/>
        <v>0</v>
      </c>
      <c r="AB995" s="122">
        <f t="shared" si="507"/>
        <v>0</v>
      </c>
      <c r="AD995" s="3" t="str">
        <f t="shared" si="508"/>
        <v>False</v>
      </c>
      <c r="AE995" s="3" t="str">
        <f t="shared" si="509"/>
        <v>true</v>
      </c>
      <c r="AF995" s="3" t="e">
        <f>VLOOKUP(C995,#REF!,2,FALSE)</f>
        <v>#REF!</v>
      </c>
      <c r="AG995" s="3" t="e">
        <f t="shared" si="510"/>
        <v>#REF!</v>
      </c>
      <c r="AH995" s="3">
        <f t="shared" si="511"/>
        <v>0</v>
      </c>
      <c r="AI995" s="3">
        <f t="shared" si="512"/>
        <v>0</v>
      </c>
      <c r="AJ995" s="3">
        <f t="shared" si="513"/>
        <v>0</v>
      </c>
      <c r="AL995" s="3">
        <f t="shared" si="514"/>
        <v>0</v>
      </c>
      <c r="AM995" s="3">
        <f t="shared" si="515"/>
        <v>0</v>
      </c>
      <c r="AN995" s="3">
        <f t="shared" si="516"/>
        <v>0</v>
      </c>
      <c r="AO995" s="3">
        <f t="shared" si="517"/>
        <v>0</v>
      </c>
      <c r="AP995" s="3">
        <f t="shared" si="518"/>
        <v>0</v>
      </c>
      <c r="AQ995" s="3">
        <f t="shared" si="519"/>
        <v>0</v>
      </c>
      <c r="AS995" s="3" t="e">
        <f t="shared" si="520"/>
        <v>#REF!</v>
      </c>
      <c r="AU995" s="3" t="e">
        <f t="shared" si="521"/>
        <v>#NAME?</v>
      </c>
      <c r="AW995" s="3">
        <f t="shared" si="522"/>
        <v>0</v>
      </c>
      <c r="AX995" s="3">
        <f t="shared" si="523"/>
        <v>0</v>
      </c>
      <c r="AY995" s="3">
        <f t="shared" si="524"/>
        <v>0</v>
      </c>
      <c r="AZ995" s="3">
        <f t="shared" si="525"/>
        <v>0</v>
      </c>
      <c r="BA995" s="3">
        <f t="shared" si="526"/>
        <v>0</v>
      </c>
      <c r="BB995" s="3">
        <f t="shared" si="527"/>
        <v>0</v>
      </c>
    </row>
    <row r="996" spans="2:54" x14ac:dyDescent="0.35">
      <c r="B996" s="14">
        <v>969</v>
      </c>
      <c r="C996" s="13"/>
      <c r="D996" s="13"/>
      <c r="E996" s="130"/>
      <c r="F996" s="130"/>
      <c r="G996" s="129" t="str">
        <f t="shared" si="495"/>
        <v/>
      </c>
      <c r="H996" s="128"/>
      <c r="I996" s="189"/>
      <c r="J996" s="128"/>
      <c r="K996" s="127"/>
      <c r="L996" s="127"/>
      <c r="M996" s="126"/>
      <c r="N996" s="7"/>
      <c r="O996" s="6"/>
      <c r="P996" s="6"/>
      <c r="Q996" s="125" t="str">
        <f t="shared" si="496"/>
        <v/>
      </c>
      <c r="R996" s="124" t="str">
        <f t="shared" si="497"/>
        <v/>
      </c>
      <c r="S996" s="123">
        <f t="shared" si="498"/>
        <v>0</v>
      </c>
      <c r="T996" s="122">
        <f t="shared" si="499"/>
        <v>0</v>
      </c>
      <c r="U996" s="123">
        <f t="shared" si="500"/>
        <v>0</v>
      </c>
      <c r="V996" s="122">
        <f t="shared" si="501"/>
        <v>0</v>
      </c>
      <c r="W996" s="123">
        <f t="shared" si="502"/>
        <v>0</v>
      </c>
      <c r="X996" s="122">
        <f t="shared" si="503"/>
        <v>0</v>
      </c>
      <c r="Y996" s="123">
        <f t="shared" si="504"/>
        <v>0</v>
      </c>
      <c r="Z996" s="122">
        <f t="shared" si="505"/>
        <v>0</v>
      </c>
      <c r="AA996" s="123">
        <f t="shared" si="506"/>
        <v>0</v>
      </c>
      <c r="AB996" s="122">
        <f t="shared" si="507"/>
        <v>0</v>
      </c>
      <c r="AD996" s="3" t="str">
        <f t="shared" si="508"/>
        <v>False</v>
      </c>
      <c r="AE996" s="3" t="str">
        <f t="shared" si="509"/>
        <v>true</v>
      </c>
      <c r="AF996" s="3" t="e">
        <f>VLOOKUP(C996,#REF!,2,FALSE)</f>
        <v>#REF!</v>
      </c>
      <c r="AG996" s="3" t="e">
        <f t="shared" si="510"/>
        <v>#REF!</v>
      </c>
      <c r="AH996" s="3">
        <f t="shared" si="511"/>
        <v>0</v>
      </c>
      <c r="AI996" s="3">
        <f t="shared" si="512"/>
        <v>0</v>
      </c>
      <c r="AJ996" s="3">
        <f t="shared" si="513"/>
        <v>0</v>
      </c>
      <c r="AL996" s="3">
        <f t="shared" si="514"/>
        <v>0</v>
      </c>
      <c r="AM996" s="3">
        <f t="shared" si="515"/>
        <v>0</v>
      </c>
      <c r="AN996" s="3">
        <f t="shared" si="516"/>
        <v>0</v>
      </c>
      <c r="AO996" s="3">
        <f t="shared" si="517"/>
        <v>0</v>
      </c>
      <c r="AP996" s="3">
        <f t="shared" si="518"/>
        <v>0</v>
      </c>
      <c r="AQ996" s="3">
        <f t="shared" si="519"/>
        <v>0</v>
      </c>
      <c r="AS996" s="3" t="e">
        <f t="shared" si="520"/>
        <v>#REF!</v>
      </c>
      <c r="AU996" s="3" t="e">
        <f t="shared" si="521"/>
        <v>#NAME?</v>
      </c>
      <c r="AW996" s="3">
        <f t="shared" si="522"/>
        <v>0</v>
      </c>
      <c r="AX996" s="3">
        <f t="shared" si="523"/>
        <v>0</v>
      </c>
      <c r="AY996" s="3">
        <f t="shared" si="524"/>
        <v>0</v>
      </c>
      <c r="AZ996" s="3">
        <f t="shared" si="525"/>
        <v>0</v>
      </c>
      <c r="BA996" s="3">
        <f t="shared" si="526"/>
        <v>0</v>
      </c>
      <c r="BB996" s="3">
        <f t="shared" si="527"/>
        <v>0</v>
      </c>
    </row>
    <row r="997" spans="2:54" x14ac:dyDescent="0.35">
      <c r="B997" s="14">
        <v>970</v>
      </c>
      <c r="C997" s="13"/>
      <c r="D997" s="13"/>
      <c r="E997" s="130"/>
      <c r="F997" s="130"/>
      <c r="G997" s="129" t="str">
        <f t="shared" si="495"/>
        <v/>
      </c>
      <c r="H997" s="128"/>
      <c r="I997" s="189"/>
      <c r="J997" s="128"/>
      <c r="K997" s="127"/>
      <c r="L997" s="127"/>
      <c r="M997" s="126"/>
      <c r="N997" s="7"/>
      <c r="O997" s="6"/>
      <c r="P997" s="6"/>
      <c r="Q997" s="125" t="str">
        <f t="shared" si="496"/>
        <v/>
      </c>
      <c r="R997" s="124" t="str">
        <f t="shared" si="497"/>
        <v/>
      </c>
      <c r="S997" s="123">
        <f t="shared" si="498"/>
        <v>0</v>
      </c>
      <c r="T997" s="122">
        <f t="shared" si="499"/>
        <v>0</v>
      </c>
      <c r="U997" s="123">
        <f t="shared" si="500"/>
        <v>0</v>
      </c>
      <c r="V997" s="122">
        <f t="shared" si="501"/>
        <v>0</v>
      </c>
      <c r="W997" s="123">
        <f t="shared" si="502"/>
        <v>0</v>
      </c>
      <c r="X997" s="122">
        <f t="shared" si="503"/>
        <v>0</v>
      </c>
      <c r="Y997" s="123">
        <f t="shared" si="504"/>
        <v>0</v>
      </c>
      <c r="Z997" s="122">
        <f t="shared" si="505"/>
        <v>0</v>
      </c>
      <c r="AA997" s="123">
        <f t="shared" si="506"/>
        <v>0</v>
      </c>
      <c r="AB997" s="122">
        <f t="shared" si="507"/>
        <v>0</v>
      </c>
      <c r="AD997" s="3" t="str">
        <f t="shared" si="508"/>
        <v>False</v>
      </c>
      <c r="AE997" s="3" t="str">
        <f t="shared" si="509"/>
        <v>true</v>
      </c>
      <c r="AF997" s="3" t="e">
        <f>VLOOKUP(C997,#REF!,2,FALSE)</f>
        <v>#REF!</v>
      </c>
      <c r="AG997" s="3" t="e">
        <f t="shared" si="510"/>
        <v>#REF!</v>
      </c>
      <c r="AH997" s="3">
        <f t="shared" si="511"/>
        <v>0</v>
      </c>
      <c r="AI997" s="3">
        <f t="shared" si="512"/>
        <v>0</v>
      </c>
      <c r="AJ997" s="3">
        <f t="shared" si="513"/>
        <v>0</v>
      </c>
      <c r="AL997" s="3">
        <f t="shared" si="514"/>
        <v>0</v>
      </c>
      <c r="AM997" s="3">
        <f t="shared" si="515"/>
        <v>0</v>
      </c>
      <c r="AN997" s="3">
        <f t="shared" si="516"/>
        <v>0</v>
      </c>
      <c r="AO997" s="3">
        <f t="shared" si="517"/>
        <v>0</v>
      </c>
      <c r="AP997" s="3">
        <f t="shared" si="518"/>
        <v>0</v>
      </c>
      <c r="AQ997" s="3">
        <f t="shared" si="519"/>
        <v>0</v>
      </c>
      <c r="AS997" s="3" t="e">
        <f t="shared" si="520"/>
        <v>#REF!</v>
      </c>
      <c r="AU997" s="3" t="e">
        <f t="shared" si="521"/>
        <v>#NAME?</v>
      </c>
      <c r="AW997" s="3">
        <f t="shared" si="522"/>
        <v>0</v>
      </c>
      <c r="AX997" s="3">
        <f t="shared" si="523"/>
        <v>0</v>
      </c>
      <c r="AY997" s="3">
        <f t="shared" si="524"/>
        <v>0</v>
      </c>
      <c r="AZ997" s="3">
        <f t="shared" si="525"/>
        <v>0</v>
      </c>
      <c r="BA997" s="3">
        <f t="shared" si="526"/>
        <v>0</v>
      </c>
      <c r="BB997" s="3">
        <f t="shared" si="527"/>
        <v>0</v>
      </c>
    </row>
    <row r="998" spans="2:54" x14ac:dyDescent="0.35">
      <c r="B998" s="14">
        <v>971</v>
      </c>
      <c r="C998" s="13"/>
      <c r="D998" s="13"/>
      <c r="E998" s="130"/>
      <c r="F998" s="130"/>
      <c r="G998" s="129" t="str">
        <f t="shared" si="495"/>
        <v/>
      </c>
      <c r="H998" s="128"/>
      <c r="I998" s="189"/>
      <c r="J998" s="128"/>
      <c r="K998" s="127"/>
      <c r="L998" s="127"/>
      <c r="M998" s="126"/>
      <c r="N998" s="7"/>
      <c r="O998" s="6"/>
      <c r="P998" s="6"/>
      <c r="Q998" s="125" t="str">
        <f t="shared" si="496"/>
        <v/>
      </c>
      <c r="R998" s="124" t="str">
        <f t="shared" si="497"/>
        <v/>
      </c>
      <c r="S998" s="123">
        <f t="shared" si="498"/>
        <v>0</v>
      </c>
      <c r="T998" s="122">
        <f t="shared" si="499"/>
        <v>0</v>
      </c>
      <c r="U998" s="123">
        <f t="shared" si="500"/>
        <v>0</v>
      </c>
      <c r="V998" s="122">
        <f t="shared" si="501"/>
        <v>0</v>
      </c>
      <c r="W998" s="123">
        <f t="shared" si="502"/>
        <v>0</v>
      </c>
      <c r="X998" s="122">
        <f t="shared" si="503"/>
        <v>0</v>
      </c>
      <c r="Y998" s="123">
        <f t="shared" si="504"/>
        <v>0</v>
      </c>
      <c r="Z998" s="122">
        <f t="shared" si="505"/>
        <v>0</v>
      </c>
      <c r="AA998" s="123">
        <f t="shared" si="506"/>
        <v>0</v>
      </c>
      <c r="AB998" s="122">
        <f t="shared" si="507"/>
        <v>0</v>
      </c>
      <c r="AD998" s="3" t="str">
        <f t="shared" si="508"/>
        <v>False</v>
      </c>
      <c r="AE998" s="3" t="str">
        <f t="shared" si="509"/>
        <v>true</v>
      </c>
      <c r="AF998" s="3" t="e">
        <f>VLOOKUP(C998,#REF!,2,FALSE)</f>
        <v>#REF!</v>
      </c>
      <c r="AG998" s="3" t="e">
        <f t="shared" si="510"/>
        <v>#REF!</v>
      </c>
      <c r="AH998" s="3">
        <f t="shared" si="511"/>
        <v>0</v>
      </c>
      <c r="AI998" s="3">
        <f t="shared" si="512"/>
        <v>0</v>
      </c>
      <c r="AJ998" s="3">
        <f t="shared" si="513"/>
        <v>0</v>
      </c>
      <c r="AL998" s="3">
        <f t="shared" si="514"/>
        <v>0</v>
      </c>
      <c r="AM998" s="3">
        <f t="shared" si="515"/>
        <v>0</v>
      </c>
      <c r="AN998" s="3">
        <f t="shared" si="516"/>
        <v>0</v>
      </c>
      <c r="AO998" s="3">
        <f t="shared" si="517"/>
        <v>0</v>
      </c>
      <c r="AP998" s="3">
        <f t="shared" si="518"/>
        <v>0</v>
      </c>
      <c r="AQ998" s="3">
        <f t="shared" si="519"/>
        <v>0</v>
      </c>
      <c r="AS998" s="3" t="e">
        <f t="shared" si="520"/>
        <v>#REF!</v>
      </c>
      <c r="AU998" s="3" t="e">
        <f t="shared" si="521"/>
        <v>#NAME?</v>
      </c>
      <c r="AW998" s="3">
        <f t="shared" si="522"/>
        <v>0</v>
      </c>
      <c r="AX998" s="3">
        <f t="shared" si="523"/>
        <v>0</v>
      </c>
      <c r="AY998" s="3">
        <f t="shared" si="524"/>
        <v>0</v>
      </c>
      <c r="AZ998" s="3">
        <f t="shared" si="525"/>
        <v>0</v>
      </c>
      <c r="BA998" s="3">
        <f t="shared" si="526"/>
        <v>0</v>
      </c>
      <c r="BB998" s="3">
        <f t="shared" si="527"/>
        <v>0</v>
      </c>
    </row>
    <row r="999" spans="2:54" x14ac:dyDescent="0.35">
      <c r="B999" s="14">
        <v>972</v>
      </c>
      <c r="C999" s="13"/>
      <c r="D999" s="13"/>
      <c r="E999" s="130"/>
      <c r="F999" s="130"/>
      <c r="G999" s="129" t="str">
        <f t="shared" si="495"/>
        <v/>
      </c>
      <c r="H999" s="128"/>
      <c r="I999" s="189"/>
      <c r="J999" s="128"/>
      <c r="K999" s="127"/>
      <c r="L999" s="127"/>
      <c r="M999" s="126"/>
      <c r="N999" s="7"/>
      <c r="O999" s="6"/>
      <c r="P999" s="6"/>
      <c r="Q999" s="125" t="str">
        <f t="shared" si="496"/>
        <v/>
      </c>
      <c r="R999" s="124" t="str">
        <f t="shared" si="497"/>
        <v/>
      </c>
      <c r="S999" s="123">
        <f t="shared" si="498"/>
        <v>0</v>
      </c>
      <c r="T999" s="122">
        <f t="shared" si="499"/>
        <v>0</v>
      </c>
      <c r="U999" s="123">
        <f t="shared" si="500"/>
        <v>0</v>
      </c>
      <c r="V999" s="122">
        <f t="shared" si="501"/>
        <v>0</v>
      </c>
      <c r="W999" s="123">
        <f t="shared" si="502"/>
        <v>0</v>
      </c>
      <c r="X999" s="122">
        <f t="shared" si="503"/>
        <v>0</v>
      </c>
      <c r="Y999" s="123">
        <f t="shared" si="504"/>
        <v>0</v>
      </c>
      <c r="Z999" s="122">
        <f t="shared" si="505"/>
        <v>0</v>
      </c>
      <c r="AA999" s="123">
        <f t="shared" si="506"/>
        <v>0</v>
      </c>
      <c r="AB999" s="122">
        <f t="shared" si="507"/>
        <v>0</v>
      </c>
      <c r="AD999" s="3" t="str">
        <f t="shared" si="508"/>
        <v>False</v>
      </c>
      <c r="AE999" s="3" t="str">
        <f t="shared" si="509"/>
        <v>true</v>
      </c>
      <c r="AF999" s="3" t="e">
        <f>VLOOKUP(C999,#REF!,2,FALSE)</f>
        <v>#REF!</v>
      </c>
      <c r="AG999" s="3" t="e">
        <f t="shared" si="510"/>
        <v>#REF!</v>
      </c>
      <c r="AH999" s="3">
        <f t="shared" si="511"/>
        <v>0</v>
      </c>
      <c r="AI999" s="3">
        <f t="shared" si="512"/>
        <v>0</v>
      </c>
      <c r="AJ999" s="3">
        <f t="shared" si="513"/>
        <v>0</v>
      </c>
      <c r="AL999" s="3">
        <f t="shared" si="514"/>
        <v>0</v>
      </c>
      <c r="AM999" s="3">
        <f t="shared" si="515"/>
        <v>0</v>
      </c>
      <c r="AN999" s="3">
        <f t="shared" si="516"/>
        <v>0</v>
      </c>
      <c r="AO999" s="3">
        <f t="shared" si="517"/>
        <v>0</v>
      </c>
      <c r="AP999" s="3">
        <f t="shared" si="518"/>
        <v>0</v>
      </c>
      <c r="AQ999" s="3">
        <f t="shared" si="519"/>
        <v>0</v>
      </c>
      <c r="AS999" s="3" t="e">
        <f t="shared" si="520"/>
        <v>#REF!</v>
      </c>
      <c r="AU999" s="3" t="e">
        <f t="shared" si="521"/>
        <v>#NAME?</v>
      </c>
      <c r="AW999" s="3">
        <f t="shared" si="522"/>
        <v>0</v>
      </c>
      <c r="AX999" s="3">
        <f t="shared" si="523"/>
        <v>0</v>
      </c>
      <c r="AY999" s="3">
        <f t="shared" si="524"/>
        <v>0</v>
      </c>
      <c r="AZ999" s="3">
        <f t="shared" si="525"/>
        <v>0</v>
      </c>
      <c r="BA999" s="3">
        <f t="shared" si="526"/>
        <v>0</v>
      </c>
      <c r="BB999" s="3">
        <f t="shared" si="527"/>
        <v>0</v>
      </c>
    </row>
    <row r="1000" spans="2:54" x14ac:dyDescent="0.35">
      <c r="B1000" s="14">
        <v>973</v>
      </c>
      <c r="C1000" s="13"/>
      <c r="D1000" s="13"/>
      <c r="E1000" s="130"/>
      <c r="F1000" s="130"/>
      <c r="G1000" s="129" t="str">
        <f t="shared" si="495"/>
        <v/>
      </c>
      <c r="H1000" s="128"/>
      <c r="I1000" s="189"/>
      <c r="J1000" s="128"/>
      <c r="K1000" s="127"/>
      <c r="L1000" s="127"/>
      <c r="M1000" s="126"/>
      <c r="N1000" s="7"/>
      <c r="O1000" s="6"/>
      <c r="P1000" s="6"/>
      <c r="Q1000" s="125" t="str">
        <f t="shared" si="496"/>
        <v/>
      </c>
      <c r="R1000" s="124" t="str">
        <f t="shared" si="497"/>
        <v/>
      </c>
      <c r="S1000" s="123">
        <f t="shared" si="498"/>
        <v>0</v>
      </c>
      <c r="T1000" s="122">
        <f t="shared" si="499"/>
        <v>0</v>
      </c>
      <c r="U1000" s="123">
        <f t="shared" si="500"/>
        <v>0</v>
      </c>
      <c r="V1000" s="122">
        <f t="shared" si="501"/>
        <v>0</v>
      </c>
      <c r="W1000" s="123">
        <f t="shared" si="502"/>
        <v>0</v>
      </c>
      <c r="X1000" s="122">
        <f t="shared" si="503"/>
        <v>0</v>
      </c>
      <c r="Y1000" s="123">
        <f t="shared" si="504"/>
        <v>0</v>
      </c>
      <c r="Z1000" s="122">
        <f t="shared" si="505"/>
        <v>0</v>
      </c>
      <c r="AA1000" s="123">
        <f t="shared" si="506"/>
        <v>0</v>
      </c>
      <c r="AB1000" s="122">
        <f t="shared" si="507"/>
        <v>0</v>
      </c>
      <c r="AD1000" s="3" t="str">
        <f t="shared" si="508"/>
        <v>False</v>
      </c>
      <c r="AE1000" s="3" t="str">
        <f t="shared" si="509"/>
        <v>true</v>
      </c>
      <c r="AF1000" s="3" t="e">
        <f>VLOOKUP(C1000,#REF!,2,FALSE)</f>
        <v>#REF!</v>
      </c>
      <c r="AG1000" s="3" t="e">
        <f t="shared" si="510"/>
        <v>#REF!</v>
      </c>
      <c r="AH1000" s="3">
        <f t="shared" si="511"/>
        <v>0</v>
      </c>
      <c r="AI1000" s="3">
        <f t="shared" si="512"/>
        <v>0</v>
      </c>
      <c r="AJ1000" s="3">
        <f t="shared" si="513"/>
        <v>0</v>
      </c>
      <c r="AL1000" s="3">
        <f t="shared" si="514"/>
        <v>0</v>
      </c>
      <c r="AM1000" s="3">
        <f t="shared" si="515"/>
        <v>0</v>
      </c>
      <c r="AN1000" s="3">
        <f t="shared" si="516"/>
        <v>0</v>
      </c>
      <c r="AO1000" s="3">
        <f t="shared" si="517"/>
        <v>0</v>
      </c>
      <c r="AP1000" s="3">
        <f t="shared" si="518"/>
        <v>0</v>
      </c>
      <c r="AQ1000" s="3">
        <f t="shared" si="519"/>
        <v>0</v>
      </c>
      <c r="AS1000" s="3" t="e">
        <f t="shared" si="520"/>
        <v>#REF!</v>
      </c>
      <c r="AU1000" s="3" t="e">
        <f t="shared" si="521"/>
        <v>#NAME?</v>
      </c>
      <c r="AW1000" s="3">
        <f t="shared" si="522"/>
        <v>0</v>
      </c>
      <c r="AX1000" s="3">
        <f t="shared" si="523"/>
        <v>0</v>
      </c>
      <c r="AY1000" s="3">
        <f t="shared" si="524"/>
        <v>0</v>
      </c>
      <c r="AZ1000" s="3">
        <f t="shared" si="525"/>
        <v>0</v>
      </c>
      <c r="BA1000" s="3">
        <f t="shared" si="526"/>
        <v>0</v>
      </c>
      <c r="BB1000" s="3">
        <f t="shared" si="527"/>
        <v>0</v>
      </c>
    </row>
    <row r="1001" spans="2:54" x14ac:dyDescent="0.35">
      <c r="B1001" s="14">
        <v>974</v>
      </c>
      <c r="C1001" s="13"/>
      <c r="D1001" s="13"/>
      <c r="E1001" s="130"/>
      <c r="F1001" s="130"/>
      <c r="G1001" s="129" t="str">
        <f t="shared" si="495"/>
        <v/>
      </c>
      <c r="H1001" s="128"/>
      <c r="I1001" s="189"/>
      <c r="J1001" s="128"/>
      <c r="K1001" s="127"/>
      <c r="L1001" s="127"/>
      <c r="M1001" s="126"/>
      <c r="N1001" s="7"/>
      <c r="O1001" s="6"/>
      <c r="P1001" s="6"/>
      <c r="Q1001" s="125" t="str">
        <f t="shared" si="496"/>
        <v/>
      </c>
      <c r="R1001" s="124" t="str">
        <f t="shared" si="497"/>
        <v/>
      </c>
      <c r="S1001" s="123">
        <f t="shared" si="498"/>
        <v>0</v>
      </c>
      <c r="T1001" s="122">
        <f t="shared" si="499"/>
        <v>0</v>
      </c>
      <c r="U1001" s="123">
        <f t="shared" si="500"/>
        <v>0</v>
      </c>
      <c r="V1001" s="122">
        <f t="shared" si="501"/>
        <v>0</v>
      </c>
      <c r="W1001" s="123">
        <f t="shared" si="502"/>
        <v>0</v>
      </c>
      <c r="X1001" s="122">
        <f t="shared" si="503"/>
        <v>0</v>
      </c>
      <c r="Y1001" s="123">
        <f t="shared" si="504"/>
        <v>0</v>
      </c>
      <c r="Z1001" s="122">
        <f t="shared" si="505"/>
        <v>0</v>
      </c>
      <c r="AA1001" s="123">
        <f t="shared" si="506"/>
        <v>0</v>
      </c>
      <c r="AB1001" s="122">
        <f t="shared" si="507"/>
        <v>0</v>
      </c>
      <c r="AD1001" s="3" t="str">
        <f t="shared" si="508"/>
        <v>False</v>
      </c>
      <c r="AE1001" s="3" t="str">
        <f t="shared" si="509"/>
        <v>true</v>
      </c>
      <c r="AF1001" s="3" t="e">
        <f>VLOOKUP(C1001,#REF!,2,FALSE)</f>
        <v>#REF!</v>
      </c>
      <c r="AG1001" s="3" t="e">
        <f t="shared" si="510"/>
        <v>#REF!</v>
      </c>
      <c r="AH1001" s="3">
        <f t="shared" si="511"/>
        <v>0</v>
      </c>
      <c r="AI1001" s="3">
        <f t="shared" si="512"/>
        <v>0</v>
      </c>
      <c r="AJ1001" s="3">
        <f t="shared" si="513"/>
        <v>0</v>
      </c>
      <c r="AL1001" s="3">
        <f t="shared" si="514"/>
        <v>0</v>
      </c>
      <c r="AM1001" s="3">
        <f t="shared" si="515"/>
        <v>0</v>
      </c>
      <c r="AN1001" s="3">
        <f t="shared" si="516"/>
        <v>0</v>
      </c>
      <c r="AO1001" s="3">
        <f t="shared" si="517"/>
        <v>0</v>
      </c>
      <c r="AP1001" s="3">
        <f t="shared" si="518"/>
        <v>0</v>
      </c>
      <c r="AQ1001" s="3">
        <f t="shared" si="519"/>
        <v>0</v>
      </c>
      <c r="AS1001" s="3" t="e">
        <f t="shared" si="520"/>
        <v>#REF!</v>
      </c>
      <c r="AU1001" s="3" t="e">
        <f t="shared" si="521"/>
        <v>#NAME?</v>
      </c>
      <c r="AW1001" s="3">
        <f t="shared" si="522"/>
        <v>0</v>
      </c>
      <c r="AX1001" s="3">
        <f t="shared" si="523"/>
        <v>0</v>
      </c>
      <c r="AY1001" s="3">
        <f t="shared" si="524"/>
        <v>0</v>
      </c>
      <c r="AZ1001" s="3">
        <f t="shared" si="525"/>
        <v>0</v>
      </c>
      <c r="BA1001" s="3">
        <f t="shared" si="526"/>
        <v>0</v>
      </c>
      <c r="BB1001" s="3">
        <f t="shared" si="527"/>
        <v>0</v>
      </c>
    </row>
    <row r="1002" spans="2:54" x14ac:dyDescent="0.35">
      <c r="B1002" s="14">
        <v>975</v>
      </c>
      <c r="C1002" s="13"/>
      <c r="D1002" s="13"/>
      <c r="E1002" s="130"/>
      <c r="F1002" s="130"/>
      <c r="G1002" s="129" t="str">
        <f t="shared" si="495"/>
        <v/>
      </c>
      <c r="H1002" s="128"/>
      <c r="I1002" s="189"/>
      <c r="J1002" s="128"/>
      <c r="K1002" s="127"/>
      <c r="L1002" s="127"/>
      <c r="M1002" s="126"/>
      <c r="N1002" s="7"/>
      <c r="O1002" s="6"/>
      <c r="P1002" s="6"/>
      <c r="Q1002" s="125" t="str">
        <f t="shared" si="496"/>
        <v/>
      </c>
      <c r="R1002" s="124" t="str">
        <f t="shared" si="497"/>
        <v/>
      </c>
      <c r="S1002" s="123">
        <f t="shared" si="498"/>
        <v>0</v>
      </c>
      <c r="T1002" s="122">
        <f t="shared" si="499"/>
        <v>0</v>
      </c>
      <c r="U1002" s="123">
        <f t="shared" si="500"/>
        <v>0</v>
      </c>
      <c r="V1002" s="122">
        <f t="shared" si="501"/>
        <v>0</v>
      </c>
      <c r="W1002" s="123">
        <f t="shared" si="502"/>
        <v>0</v>
      </c>
      <c r="X1002" s="122">
        <f t="shared" si="503"/>
        <v>0</v>
      </c>
      <c r="Y1002" s="123">
        <f t="shared" si="504"/>
        <v>0</v>
      </c>
      <c r="Z1002" s="122">
        <f t="shared" si="505"/>
        <v>0</v>
      </c>
      <c r="AA1002" s="123">
        <f t="shared" si="506"/>
        <v>0</v>
      </c>
      <c r="AB1002" s="122">
        <f t="shared" si="507"/>
        <v>0</v>
      </c>
      <c r="AD1002" s="3" t="str">
        <f t="shared" si="508"/>
        <v>False</v>
      </c>
      <c r="AE1002" s="3" t="str">
        <f t="shared" si="509"/>
        <v>true</v>
      </c>
      <c r="AF1002" s="3" t="e">
        <f>VLOOKUP(C1002,#REF!,2,FALSE)</f>
        <v>#REF!</v>
      </c>
      <c r="AG1002" s="3" t="e">
        <f t="shared" si="510"/>
        <v>#REF!</v>
      </c>
      <c r="AH1002" s="3">
        <f t="shared" si="511"/>
        <v>0</v>
      </c>
      <c r="AI1002" s="3">
        <f t="shared" si="512"/>
        <v>0</v>
      </c>
      <c r="AJ1002" s="3">
        <f t="shared" si="513"/>
        <v>0</v>
      </c>
      <c r="AL1002" s="3">
        <f t="shared" si="514"/>
        <v>0</v>
      </c>
      <c r="AM1002" s="3">
        <f t="shared" si="515"/>
        <v>0</v>
      </c>
      <c r="AN1002" s="3">
        <f t="shared" si="516"/>
        <v>0</v>
      </c>
      <c r="AO1002" s="3">
        <f t="shared" si="517"/>
        <v>0</v>
      </c>
      <c r="AP1002" s="3">
        <f t="shared" si="518"/>
        <v>0</v>
      </c>
      <c r="AQ1002" s="3">
        <f t="shared" si="519"/>
        <v>0</v>
      </c>
      <c r="AS1002" s="3" t="e">
        <f t="shared" si="520"/>
        <v>#REF!</v>
      </c>
      <c r="AU1002" s="3" t="e">
        <f t="shared" si="521"/>
        <v>#NAME?</v>
      </c>
      <c r="AW1002" s="3">
        <f t="shared" si="522"/>
        <v>0</v>
      </c>
      <c r="AX1002" s="3">
        <f t="shared" si="523"/>
        <v>0</v>
      </c>
      <c r="AY1002" s="3">
        <f t="shared" si="524"/>
        <v>0</v>
      </c>
      <c r="AZ1002" s="3">
        <f t="shared" si="525"/>
        <v>0</v>
      </c>
      <c r="BA1002" s="3">
        <f t="shared" si="526"/>
        <v>0</v>
      </c>
      <c r="BB1002" s="3">
        <f t="shared" si="527"/>
        <v>0</v>
      </c>
    </row>
    <row r="1003" spans="2:54" x14ac:dyDescent="0.35">
      <c r="B1003" s="14">
        <v>976</v>
      </c>
      <c r="C1003" s="13"/>
      <c r="D1003" s="13"/>
      <c r="E1003" s="130"/>
      <c r="F1003" s="130"/>
      <c r="G1003" s="129" t="str">
        <f t="shared" si="495"/>
        <v/>
      </c>
      <c r="H1003" s="128"/>
      <c r="I1003" s="189"/>
      <c r="J1003" s="128"/>
      <c r="K1003" s="127"/>
      <c r="L1003" s="127"/>
      <c r="M1003" s="126"/>
      <c r="N1003" s="7"/>
      <c r="O1003" s="6"/>
      <c r="P1003" s="6"/>
      <c r="Q1003" s="125" t="str">
        <f t="shared" si="496"/>
        <v/>
      </c>
      <c r="R1003" s="124" t="str">
        <f t="shared" si="497"/>
        <v/>
      </c>
      <c r="S1003" s="123">
        <f t="shared" si="498"/>
        <v>0</v>
      </c>
      <c r="T1003" s="122">
        <f t="shared" si="499"/>
        <v>0</v>
      </c>
      <c r="U1003" s="123">
        <f t="shared" si="500"/>
        <v>0</v>
      </c>
      <c r="V1003" s="122">
        <f t="shared" si="501"/>
        <v>0</v>
      </c>
      <c r="W1003" s="123">
        <f t="shared" si="502"/>
        <v>0</v>
      </c>
      <c r="X1003" s="122">
        <f t="shared" si="503"/>
        <v>0</v>
      </c>
      <c r="Y1003" s="123">
        <f t="shared" si="504"/>
        <v>0</v>
      </c>
      <c r="Z1003" s="122">
        <f t="shared" si="505"/>
        <v>0</v>
      </c>
      <c r="AA1003" s="123">
        <f t="shared" si="506"/>
        <v>0</v>
      </c>
      <c r="AB1003" s="122">
        <f t="shared" si="507"/>
        <v>0</v>
      </c>
      <c r="AD1003" s="3" t="str">
        <f t="shared" si="508"/>
        <v>False</v>
      </c>
      <c r="AE1003" s="3" t="str">
        <f t="shared" si="509"/>
        <v>true</v>
      </c>
      <c r="AF1003" s="3" t="e">
        <f>VLOOKUP(C1003,#REF!,2,FALSE)</f>
        <v>#REF!</v>
      </c>
      <c r="AG1003" s="3" t="e">
        <f t="shared" si="510"/>
        <v>#REF!</v>
      </c>
      <c r="AH1003" s="3">
        <f t="shared" si="511"/>
        <v>0</v>
      </c>
      <c r="AI1003" s="3">
        <f t="shared" si="512"/>
        <v>0</v>
      </c>
      <c r="AJ1003" s="3">
        <f t="shared" si="513"/>
        <v>0</v>
      </c>
      <c r="AL1003" s="3">
        <f t="shared" si="514"/>
        <v>0</v>
      </c>
      <c r="AM1003" s="3">
        <f t="shared" si="515"/>
        <v>0</v>
      </c>
      <c r="AN1003" s="3">
        <f t="shared" si="516"/>
        <v>0</v>
      </c>
      <c r="AO1003" s="3">
        <f t="shared" si="517"/>
        <v>0</v>
      </c>
      <c r="AP1003" s="3">
        <f t="shared" si="518"/>
        <v>0</v>
      </c>
      <c r="AQ1003" s="3">
        <f t="shared" si="519"/>
        <v>0</v>
      </c>
      <c r="AS1003" s="3" t="e">
        <f t="shared" si="520"/>
        <v>#REF!</v>
      </c>
      <c r="AU1003" s="3" t="e">
        <f t="shared" si="521"/>
        <v>#NAME?</v>
      </c>
      <c r="AW1003" s="3">
        <f t="shared" si="522"/>
        <v>0</v>
      </c>
      <c r="AX1003" s="3">
        <f t="shared" si="523"/>
        <v>0</v>
      </c>
      <c r="AY1003" s="3">
        <f t="shared" si="524"/>
        <v>0</v>
      </c>
      <c r="AZ1003" s="3">
        <f t="shared" si="525"/>
        <v>0</v>
      </c>
      <c r="BA1003" s="3">
        <f t="shared" si="526"/>
        <v>0</v>
      </c>
      <c r="BB1003" s="3">
        <f t="shared" si="527"/>
        <v>0</v>
      </c>
    </row>
    <row r="1004" spans="2:54" x14ac:dyDescent="0.35">
      <c r="B1004" s="14">
        <v>977</v>
      </c>
      <c r="C1004" s="13"/>
      <c r="D1004" s="13"/>
      <c r="E1004" s="130"/>
      <c r="F1004" s="130"/>
      <c r="G1004" s="129" t="str">
        <f t="shared" si="495"/>
        <v/>
      </c>
      <c r="H1004" s="128"/>
      <c r="I1004" s="189"/>
      <c r="J1004" s="128"/>
      <c r="K1004" s="127"/>
      <c r="L1004" s="127"/>
      <c r="M1004" s="126"/>
      <c r="N1004" s="7"/>
      <c r="O1004" s="6"/>
      <c r="P1004" s="6"/>
      <c r="Q1004" s="125" t="str">
        <f t="shared" si="496"/>
        <v/>
      </c>
      <c r="R1004" s="124" t="str">
        <f t="shared" si="497"/>
        <v/>
      </c>
      <c r="S1004" s="123">
        <f t="shared" si="498"/>
        <v>0</v>
      </c>
      <c r="T1004" s="122">
        <f t="shared" si="499"/>
        <v>0</v>
      </c>
      <c r="U1004" s="123">
        <f t="shared" si="500"/>
        <v>0</v>
      </c>
      <c r="V1004" s="122">
        <f t="shared" si="501"/>
        <v>0</v>
      </c>
      <c r="W1004" s="123">
        <f t="shared" si="502"/>
        <v>0</v>
      </c>
      <c r="X1004" s="122">
        <f t="shared" si="503"/>
        <v>0</v>
      </c>
      <c r="Y1004" s="123">
        <f t="shared" si="504"/>
        <v>0</v>
      </c>
      <c r="Z1004" s="122">
        <f t="shared" si="505"/>
        <v>0</v>
      </c>
      <c r="AA1004" s="123">
        <f t="shared" si="506"/>
        <v>0</v>
      </c>
      <c r="AB1004" s="122">
        <f t="shared" si="507"/>
        <v>0</v>
      </c>
      <c r="AD1004" s="3" t="str">
        <f t="shared" si="508"/>
        <v>False</v>
      </c>
      <c r="AE1004" s="3" t="str">
        <f t="shared" si="509"/>
        <v>true</v>
      </c>
      <c r="AF1004" s="3" t="e">
        <f>VLOOKUP(C1004,#REF!,2,FALSE)</f>
        <v>#REF!</v>
      </c>
      <c r="AG1004" s="3" t="e">
        <f t="shared" si="510"/>
        <v>#REF!</v>
      </c>
      <c r="AH1004" s="3">
        <f t="shared" si="511"/>
        <v>0</v>
      </c>
      <c r="AI1004" s="3">
        <f t="shared" si="512"/>
        <v>0</v>
      </c>
      <c r="AJ1004" s="3">
        <f t="shared" si="513"/>
        <v>0</v>
      </c>
      <c r="AL1004" s="3">
        <f t="shared" si="514"/>
        <v>0</v>
      </c>
      <c r="AM1004" s="3">
        <f t="shared" si="515"/>
        <v>0</v>
      </c>
      <c r="AN1004" s="3">
        <f t="shared" si="516"/>
        <v>0</v>
      </c>
      <c r="AO1004" s="3">
        <f t="shared" si="517"/>
        <v>0</v>
      </c>
      <c r="AP1004" s="3">
        <f t="shared" si="518"/>
        <v>0</v>
      </c>
      <c r="AQ1004" s="3">
        <f t="shared" si="519"/>
        <v>0</v>
      </c>
      <c r="AS1004" s="3" t="e">
        <f t="shared" si="520"/>
        <v>#REF!</v>
      </c>
      <c r="AU1004" s="3" t="e">
        <f t="shared" si="521"/>
        <v>#NAME?</v>
      </c>
      <c r="AW1004" s="3">
        <f t="shared" si="522"/>
        <v>0</v>
      </c>
      <c r="AX1004" s="3">
        <f t="shared" si="523"/>
        <v>0</v>
      </c>
      <c r="AY1004" s="3">
        <f t="shared" si="524"/>
        <v>0</v>
      </c>
      <c r="AZ1004" s="3">
        <f t="shared" si="525"/>
        <v>0</v>
      </c>
      <c r="BA1004" s="3">
        <f t="shared" si="526"/>
        <v>0</v>
      </c>
      <c r="BB1004" s="3">
        <f t="shared" si="527"/>
        <v>0</v>
      </c>
    </row>
    <row r="1005" spans="2:54" x14ac:dyDescent="0.35">
      <c r="B1005" s="14">
        <v>978</v>
      </c>
      <c r="C1005" s="13"/>
      <c r="D1005" s="13"/>
      <c r="E1005" s="130"/>
      <c r="F1005" s="130"/>
      <c r="G1005" s="129" t="str">
        <f t="shared" si="495"/>
        <v/>
      </c>
      <c r="H1005" s="128"/>
      <c r="I1005" s="189"/>
      <c r="J1005" s="128"/>
      <c r="K1005" s="127"/>
      <c r="L1005" s="127"/>
      <c r="M1005" s="126"/>
      <c r="N1005" s="7"/>
      <c r="O1005" s="6"/>
      <c r="P1005" s="6"/>
      <c r="Q1005" s="125" t="str">
        <f t="shared" si="496"/>
        <v/>
      </c>
      <c r="R1005" s="124" t="str">
        <f t="shared" si="497"/>
        <v/>
      </c>
      <c r="S1005" s="123">
        <f t="shared" si="498"/>
        <v>0</v>
      </c>
      <c r="T1005" s="122">
        <f t="shared" si="499"/>
        <v>0</v>
      </c>
      <c r="U1005" s="123">
        <f t="shared" si="500"/>
        <v>0</v>
      </c>
      <c r="V1005" s="122">
        <f t="shared" si="501"/>
        <v>0</v>
      </c>
      <c r="W1005" s="123">
        <f t="shared" si="502"/>
        <v>0</v>
      </c>
      <c r="X1005" s="122">
        <f t="shared" si="503"/>
        <v>0</v>
      </c>
      <c r="Y1005" s="123">
        <f t="shared" si="504"/>
        <v>0</v>
      </c>
      <c r="Z1005" s="122">
        <f t="shared" si="505"/>
        <v>0</v>
      </c>
      <c r="AA1005" s="123">
        <f t="shared" si="506"/>
        <v>0</v>
      </c>
      <c r="AB1005" s="122">
        <f t="shared" si="507"/>
        <v>0</v>
      </c>
      <c r="AD1005" s="3" t="str">
        <f t="shared" si="508"/>
        <v>False</v>
      </c>
      <c r="AE1005" s="3" t="str">
        <f t="shared" si="509"/>
        <v>true</v>
      </c>
      <c r="AF1005" s="3" t="e">
        <f>VLOOKUP(C1005,#REF!,2,FALSE)</f>
        <v>#REF!</v>
      </c>
      <c r="AG1005" s="3" t="e">
        <f t="shared" si="510"/>
        <v>#REF!</v>
      </c>
      <c r="AH1005" s="3">
        <f t="shared" si="511"/>
        <v>0</v>
      </c>
      <c r="AI1005" s="3">
        <f t="shared" si="512"/>
        <v>0</v>
      </c>
      <c r="AJ1005" s="3">
        <f t="shared" si="513"/>
        <v>0</v>
      </c>
      <c r="AL1005" s="3">
        <f t="shared" si="514"/>
        <v>0</v>
      </c>
      <c r="AM1005" s="3">
        <f t="shared" si="515"/>
        <v>0</v>
      </c>
      <c r="AN1005" s="3">
        <f t="shared" si="516"/>
        <v>0</v>
      </c>
      <c r="AO1005" s="3">
        <f t="shared" si="517"/>
        <v>0</v>
      </c>
      <c r="AP1005" s="3">
        <f t="shared" si="518"/>
        <v>0</v>
      </c>
      <c r="AQ1005" s="3">
        <f t="shared" si="519"/>
        <v>0</v>
      </c>
      <c r="AS1005" s="3" t="e">
        <f t="shared" si="520"/>
        <v>#REF!</v>
      </c>
      <c r="AU1005" s="3" t="e">
        <f t="shared" si="521"/>
        <v>#NAME?</v>
      </c>
      <c r="AW1005" s="3">
        <f t="shared" si="522"/>
        <v>0</v>
      </c>
      <c r="AX1005" s="3">
        <f t="shared" si="523"/>
        <v>0</v>
      </c>
      <c r="AY1005" s="3">
        <f t="shared" si="524"/>
        <v>0</v>
      </c>
      <c r="AZ1005" s="3">
        <f t="shared" si="525"/>
        <v>0</v>
      </c>
      <c r="BA1005" s="3">
        <f t="shared" si="526"/>
        <v>0</v>
      </c>
      <c r="BB1005" s="3">
        <f t="shared" si="527"/>
        <v>0</v>
      </c>
    </row>
    <row r="1006" spans="2:54" x14ac:dyDescent="0.35">
      <c r="B1006" s="14">
        <v>979</v>
      </c>
      <c r="C1006" s="13"/>
      <c r="D1006" s="13"/>
      <c r="E1006" s="130"/>
      <c r="F1006" s="130"/>
      <c r="G1006" s="129" t="str">
        <f t="shared" si="495"/>
        <v/>
      </c>
      <c r="H1006" s="128"/>
      <c r="I1006" s="189"/>
      <c r="J1006" s="128"/>
      <c r="K1006" s="127"/>
      <c r="L1006" s="127"/>
      <c r="M1006" s="126"/>
      <c r="N1006" s="7"/>
      <c r="O1006" s="6"/>
      <c r="P1006" s="6"/>
      <c r="Q1006" s="125" t="str">
        <f t="shared" si="496"/>
        <v/>
      </c>
      <c r="R1006" s="124" t="str">
        <f t="shared" si="497"/>
        <v/>
      </c>
      <c r="S1006" s="123">
        <f t="shared" si="498"/>
        <v>0</v>
      </c>
      <c r="T1006" s="122">
        <f t="shared" si="499"/>
        <v>0</v>
      </c>
      <c r="U1006" s="123">
        <f t="shared" si="500"/>
        <v>0</v>
      </c>
      <c r="V1006" s="122">
        <f t="shared" si="501"/>
        <v>0</v>
      </c>
      <c r="W1006" s="123">
        <f t="shared" si="502"/>
        <v>0</v>
      </c>
      <c r="X1006" s="122">
        <f t="shared" si="503"/>
        <v>0</v>
      </c>
      <c r="Y1006" s="123">
        <f t="shared" si="504"/>
        <v>0</v>
      </c>
      <c r="Z1006" s="122">
        <f t="shared" si="505"/>
        <v>0</v>
      </c>
      <c r="AA1006" s="123">
        <f t="shared" si="506"/>
        <v>0</v>
      </c>
      <c r="AB1006" s="122">
        <f t="shared" si="507"/>
        <v>0</v>
      </c>
      <c r="AD1006" s="3" t="str">
        <f t="shared" si="508"/>
        <v>False</v>
      </c>
      <c r="AE1006" s="3" t="str">
        <f t="shared" si="509"/>
        <v>true</v>
      </c>
      <c r="AF1006" s="3" t="e">
        <f>VLOOKUP(C1006,#REF!,2,FALSE)</f>
        <v>#REF!</v>
      </c>
      <c r="AG1006" s="3" t="e">
        <f t="shared" si="510"/>
        <v>#REF!</v>
      </c>
      <c r="AH1006" s="3">
        <f t="shared" si="511"/>
        <v>0</v>
      </c>
      <c r="AI1006" s="3">
        <f t="shared" si="512"/>
        <v>0</v>
      </c>
      <c r="AJ1006" s="3">
        <f t="shared" si="513"/>
        <v>0</v>
      </c>
      <c r="AL1006" s="3">
        <f t="shared" si="514"/>
        <v>0</v>
      </c>
      <c r="AM1006" s="3">
        <f t="shared" si="515"/>
        <v>0</v>
      </c>
      <c r="AN1006" s="3">
        <f t="shared" si="516"/>
        <v>0</v>
      </c>
      <c r="AO1006" s="3">
        <f t="shared" si="517"/>
        <v>0</v>
      </c>
      <c r="AP1006" s="3">
        <f t="shared" si="518"/>
        <v>0</v>
      </c>
      <c r="AQ1006" s="3">
        <f t="shared" si="519"/>
        <v>0</v>
      </c>
      <c r="AS1006" s="3" t="e">
        <f t="shared" si="520"/>
        <v>#REF!</v>
      </c>
      <c r="AU1006" s="3" t="e">
        <f t="shared" si="521"/>
        <v>#NAME?</v>
      </c>
      <c r="AW1006" s="3">
        <f t="shared" si="522"/>
        <v>0</v>
      </c>
      <c r="AX1006" s="3">
        <f t="shared" si="523"/>
        <v>0</v>
      </c>
      <c r="AY1006" s="3">
        <f t="shared" si="524"/>
        <v>0</v>
      </c>
      <c r="AZ1006" s="3">
        <f t="shared" si="525"/>
        <v>0</v>
      </c>
      <c r="BA1006" s="3">
        <f t="shared" si="526"/>
        <v>0</v>
      </c>
      <c r="BB1006" s="3">
        <f t="shared" si="527"/>
        <v>0</v>
      </c>
    </row>
    <row r="1007" spans="2:54" x14ac:dyDescent="0.35">
      <c r="B1007" s="14">
        <v>980</v>
      </c>
      <c r="C1007" s="13"/>
      <c r="D1007" s="13"/>
      <c r="E1007" s="130"/>
      <c r="F1007" s="130"/>
      <c r="G1007" s="129" t="str">
        <f t="shared" si="495"/>
        <v/>
      </c>
      <c r="H1007" s="128"/>
      <c r="I1007" s="189"/>
      <c r="J1007" s="128"/>
      <c r="K1007" s="127"/>
      <c r="L1007" s="127"/>
      <c r="M1007" s="126"/>
      <c r="N1007" s="7"/>
      <c r="O1007" s="6"/>
      <c r="P1007" s="6"/>
      <c r="Q1007" s="125" t="str">
        <f t="shared" si="496"/>
        <v/>
      </c>
      <c r="R1007" s="124" t="str">
        <f t="shared" si="497"/>
        <v/>
      </c>
      <c r="S1007" s="123">
        <f t="shared" si="498"/>
        <v>0</v>
      </c>
      <c r="T1007" s="122">
        <f t="shared" si="499"/>
        <v>0</v>
      </c>
      <c r="U1007" s="123">
        <f t="shared" si="500"/>
        <v>0</v>
      </c>
      <c r="V1007" s="122">
        <f t="shared" si="501"/>
        <v>0</v>
      </c>
      <c r="W1007" s="123">
        <f t="shared" si="502"/>
        <v>0</v>
      </c>
      <c r="X1007" s="122">
        <f t="shared" si="503"/>
        <v>0</v>
      </c>
      <c r="Y1007" s="123">
        <f t="shared" si="504"/>
        <v>0</v>
      </c>
      <c r="Z1007" s="122">
        <f t="shared" si="505"/>
        <v>0</v>
      </c>
      <c r="AA1007" s="123">
        <f t="shared" si="506"/>
        <v>0</v>
      </c>
      <c r="AB1007" s="122">
        <f t="shared" si="507"/>
        <v>0</v>
      </c>
      <c r="AD1007" s="3" t="str">
        <f t="shared" si="508"/>
        <v>False</v>
      </c>
      <c r="AE1007" s="3" t="str">
        <f t="shared" si="509"/>
        <v>true</v>
      </c>
      <c r="AF1007" s="3" t="e">
        <f>VLOOKUP(C1007,#REF!,2,FALSE)</f>
        <v>#REF!</v>
      </c>
      <c r="AG1007" s="3" t="e">
        <f t="shared" si="510"/>
        <v>#REF!</v>
      </c>
      <c r="AH1007" s="3">
        <f t="shared" si="511"/>
        <v>0</v>
      </c>
      <c r="AI1007" s="3">
        <f t="shared" si="512"/>
        <v>0</v>
      </c>
      <c r="AJ1007" s="3">
        <f t="shared" si="513"/>
        <v>0</v>
      </c>
      <c r="AL1007" s="3">
        <f t="shared" si="514"/>
        <v>0</v>
      </c>
      <c r="AM1007" s="3">
        <f t="shared" si="515"/>
        <v>0</v>
      </c>
      <c r="AN1007" s="3">
        <f t="shared" si="516"/>
        <v>0</v>
      </c>
      <c r="AO1007" s="3">
        <f t="shared" si="517"/>
        <v>0</v>
      </c>
      <c r="AP1007" s="3">
        <f t="shared" si="518"/>
        <v>0</v>
      </c>
      <c r="AQ1007" s="3">
        <f t="shared" si="519"/>
        <v>0</v>
      </c>
      <c r="AS1007" s="3" t="e">
        <f t="shared" si="520"/>
        <v>#REF!</v>
      </c>
      <c r="AU1007" s="3" t="e">
        <f t="shared" si="521"/>
        <v>#NAME?</v>
      </c>
      <c r="AW1007" s="3">
        <f t="shared" si="522"/>
        <v>0</v>
      </c>
      <c r="AX1007" s="3">
        <f t="shared" si="523"/>
        <v>0</v>
      </c>
      <c r="AY1007" s="3">
        <f t="shared" si="524"/>
        <v>0</v>
      </c>
      <c r="AZ1007" s="3">
        <f t="shared" si="525"/>
        <v>0</v>
      </c>
      <c r="BA1007" s="3">
        <f t="shared" si="526"/>
        <v>0</v>
      </c>
      <c r="BB1007" s="3">
        <f t="shared" si="527"/>
        <v>0</v>
      </c>
    </row>
    <row r="1008" spans="2:54" x14ac:dyDescent="0.35">
      <c r="B1008" s="14">
        <v>981</v>
      </c>
      <c r="C1008" s="13"/>
      <c r="D1008" s="13"/>
      <c r="E1008" s="130"/>
      <c r="F1008" s="130"/>
      <c r="G1008" s="129" t="str">
        <f t="shared" si="495"/>
        <v/>
      </c>
      <c r="H1008" s="128"/>
      <c r="I1008" s="189"/>
      <c r="J1008" s="128"/>
      <c r="K1008" s="127"/>
      <c r="L1008" s="127"/>
      <c r="M1008" s="126"/>
      <c r="N1008" s="7"/>
      <c r="O1008" s="6"/>
      <c r="P1008" s="6"/>
      <c r="Q1008" s="125" t="str">
        <f t="shared" si="496"/>
        <v/>
      </c>
      <c r="R1008" s="124" t="str">
        <f t="shared" si="497"/>
        <v/>
      </c>
      <c r="S1008" s="123">
        <f t="shared" si="498"/>
        <v>0</v>
      </c>
      <c r="T1008" s="122">
        <f t="shared" si="499"/>
        <v>0</v>
      </c>
      <c r="U1008" s="123">
        <f t="shared" si="500"/>
        <v>0</v>
      </c>
      <c r="V1008" s="122">
        <f t="shared" si="501"/>
        <v>0</v>
      </c>
      <c r="W1008" s="123">
        <f t="shared" si="502"/>
        <v>0</v>
      </c>
      <c r="X1008" s="122">
        <f t="shared" si="503"/>
        <v>0</v>
      </c>
      <c r="Y1008" s="123">
        <f t="shared" si="504"/>
        <v>0</v>
      </c>
      <c r="Z1008" s="122">
        <f t="shared" si="505"/>
        <v>0</v>
      </c>
      <c r="AA1008" s="123">
        <f t="shared" si="506"/>
        <v>0</v>
      </c>
      <c r="AB1008" s="122">
        <f t="shared" si="507"/>
        <v>0</v>
      </c>
      <c r="AD1008" s="3" t="str">
        <f t="shared" si="508"/>
        <v>False</v>
      </c>
      <c r="AE1008" s="3" t="str">
        <f t="shared" si="509"/>
        <v>true</v>
      </c>
      <c r="AF1008" s="3" t="e">
        <f>VLOOKUP(C1008,#REF!,2,FALSE)</f>
        <v>#REF!</v>
      </c>
      <c r="AG1008" s="3" t="e">
        <f t="shared" si="510"/>
        <v>#REF!</v>
      </c>
      <c r="AH1008" s="3">
        <f t="shared" si="511"/>
        <v>0</v>
      </c>
      <c r="AI1008" s="3">
        <f t="shared" si="512"/>
        <v>0</v>
      </c>
      <c r="AJ1008" s="3">
        <f t="shared" si="513"/>
        <v>0</v>
      </c>
      <c r="AL1008" s="3">
        <f t="shared" si="514"/>
        <v>0</v>
      </c>
      <c r="AM1008" s="3">
        <f t="shared" si="515"/>
        <v>0</v>
      </c>
      <c r="AN1008" s="3">
        <f t="shared" si="516"/>
        <v>0</v>
      </c>
      <c r="AO1008" s="3">
        <f t="shared" si="517"/>
        <v>0</v>
      </c>
      <c r="AP1008" s="3">
        <f t="shared" si="518"/>
        <v>0</v>
      </c>
      <c r="AQ1008" s="3">
        <f t="shared" si="519"/>
        <v>0</v>
      </c>
      <c r="AS1008" s="3" t="e">
        <f t="shared" si="520"/>
        <v>#REF!</v>
      </c>
      <c r="AU1008" s="3" t="e">
        <f t="shared" si="521"/>
        <v>#NAME?</v>
      </c>
      <c r="AW1008" s="3">
        <f t="shared" si="522"/>
        <v>0</v>
      </c>
      <c r="AX1008" s="3">
        <f t="shared" si="523"/>
        <v>0</v>
      </c>
      <c r="AY1008" s="3">
        <f t="shared" si="524"/>
        <v>0</v>
      </c>
      <c r="AZ1008" s="3">
        <f t="shared" si="525"/>
        <v>0</v>
      </c>
      <c r="BA1008" s="3">
        <f t="shared" si="526"/>
        <v>0</v>
      </c>
      <c r="BB1008" s="3">
        <f t="shared" si="527"/>
        <v>0</v>
      </c>
    </row>
    <row r="1009" spans="2:54" x14ac:dyDescent="0.35">
      <c r="B1009" s="14">
        <v>982</v>
      </c>
      <c r="C1009" s="13"/>
      <c r="D1009" s="13"/>
      <c r="E1009" s="130"/>
      <c r="F1009" s="130"/>
      <c r="G1009" s="129" t="str">
        <f t="shared" si="495"/>
        <v/>
      </c>
      <c r="H1009" s="128"/>
      <c r="I1009" s="189"/>
      <c r="J1009" s="128"/>
      <c r="K1009" s="127"/>
      <c r="L1009" s="127"/>
      <c r="M1009" s="126"/>
      <c r="N1009" s="7"/>
      <c r="O1009" s="6"/>
      <c r="P1009" s="6"/>
      <c r="Q1009" s="125" t="str">
        <f t="shared" si="496"/>
        <v/>
      </c>
      <c r="R1009" s="124" t="str">
        <f t="shared" si="497"/>
        <v/>
      </c>
      <c r="S1009" s="123">
        <f t="shared" si="498"/>
        <v>0</v>
      </c>
      <c r="T1009" s="122">
        <f t="shared" si="499"/>
        <v>0</v>
      </c>
      <c r="U1009" s="123">
        <f t="shared" si="500"/>
        <v>0</v>
      </c>
      <c r="V1009" s="122">
        <f t="shared" si="501"/>
        <v>0</v>
      </c>
      <c r="W1009" s="123">
        <f t="shared" si="502"/>
        <v>0</v>
      </c>
      <c r="X1009" s="122">
        <f t="shared" si="503"/>
        <v>0</v>
      </c>
      <c r="Y1009" s="123">
        <f t="shared" si="504"/>
        <v>0</v>
      </c>
      <c r="Z1009" s="122">
        <f t="shared" si="505"/>
        <v>0</v>
      </c>
      <c r="AA1009" s="123">
        <f t="shared" si="506"/>
        <v>0</v>
      </c>
      <c r="AB1009" s="122">
        <f t="shared" si="507"/>
        <v>0</v>
      </c>
      <c r="AD1009" s="3" t="str">
        <f t="shared" si="508"/>
        <v>False</v>
      </c>
      <c r="AE1009" s="3" t="str">
        <f t="shared" si="509"/>
        <v>true</v>
      </c>
      <c r="AF1009" s="3" t="e">
        <f>VLOOKUP(C1009,#REF!,2,FALSE)</f>
        <v>#REF!</v>
      </c>
      <c r="AG1009" s="3" t="e">
        <f t="shared" si="510"/>
        <v>#REF!</v>
      </c>
      <c r="AH1009" s="3">
        <f t="shared" si="511"/>
        <v>0</v>
      </c>
      <c r="AI1009" s="3">
        <f t="shared" si="512"/>
        <v>0</v>
      </c>
      <c r="AJ1009" s="3">
        <f t="shared" si="513"/>
        <v>0</v>
      </c>
      <c r="AL1009" s="3">
        <f t="shared" si="514"/>
        <v>0</v>
      </c>
      <c r="AM1009" s="3">
        <f t="shared" si="515"/>
        <v>0</v>
      </c>
      <c r="AN1009" s="3">
        <f t="shared" si="516"/>
        <v>0</v>
      </c>
      <c r="AO1009" s="3">
        <f t="shared" si="517"/>
        <v>0</v>
      </c>
      <c r="AP1009" s="3">
        <f t="shared" si="518"/>
        <v>0</v>
      </c>
      <c r="AQ1009" s="3">
        <f t="shared" si="519"/>
        <v>0</v>
      </c>
      <c r="AS1009" s="3" t="e">
        <f t="shared" si="520"/>
        <v>#REF!</v>
      </c>
      <c r="AU1009" s="3" t="e">
        <f t="shared" si="521"/>
        <v>#NAME?</v>
      </c>
      <c r="AW1009" s="3">
        <f t="shared" si="522"/>
        <v>0</v>
      </c>
      <c r="AX1009" s="3">
        <f t="shared" si="523"/>
        <v>0</v>
      </c>
      <c r="AY1009" s="3">
        <f t="shared" si="524"/>
        <v>0</v>
      </c>
      <c r="AZ1009" s="3">
        <f t="shared" si="525"/>
        <v>0</v>
      </c>
      <c r="BA1009" s="3">
        <f t="shared" si="526"/>
        <v>0</v>
      </c>
      <c r="BB1009" s="3">
        <f t="shared" si="527"/>
        <v>0</v>
      </c>
    </row>
    <row r="1010" spans="2:54" x14ac:dyDescent="0.35">
      <c r="B1010" s="14">
        <v>983</v>
      </c>
      <c r="C1010" s="13"/>
      <c r="D1010" s="13"/>
      <c r="E1010" s="130"/>
      <c r="F1010" s="130"/>
      <c r="G1010" s="129" t="str">
        <f t="shared" si="495"/>
        <v/>
      </c>
      <c r="H1010" s="128"/>
      <c r="I1010" s="189"/>
      <c r="J1010" s="128"/>
      <c r="K1010" s="127"/>
      <c r="L1010" s="127"/>
      <c r="M1010" s="126"/>
      <c r="N1010" s="7"/>
      <c r="O1010" s="6"/>
      <c r="P1010" s="6"/>
      <c r="Q1010" s="125" t="str">
        <f t="shared" si="496"/>
        <v/>
      </c>
      <c r="R1010" s="124" t="str">
        <f t="shared" si="497"/>
        <v/>
      </c>
      <c r="S1010" s="123">
        <f t="shared" si="498"/>
        <v>0</v>
      </c>
      <c r="T1010" s="122">
        <f t="shared" si="499"/>
        <v>0</v>
      </c>
      <c r="U1010" s="123">
        <f t="shared" si="500"/>
        <v>0</v>
      </c>
      <c r="V1010" s="122">
        <f t="shared" si="501"/>
        <v>0</v>
      </c>
      <c r="W1010" s="123">
        <f t="shared" si="502"/>
        <v>0</v>
      </c>
      <c r="X1010" s="122">
        <f t="shared" si="503"/>
        <v>0</v>
      </c>
      <c r="Y1010" s="123">
        <f t="shared" si="504"/>
        <v>0</v>
      </c>
      <c r="Z1010" s="122">
        <f t="shared" si="505"/>
        <v>0</v>
      </c>
      <c r="AA1010" s="123">
        <f t="shared" si="506"/>
        <v>0</v>
      </c>
      <c r="AB1010" s="122">
        <f t="shared" si="507"/>
        <v>0</v>
      </c>
      <c r="AD1010" s="3" t="str">
        <f t="shared" si="508"/>
        <v>False</v>
      </c>
      <c r="AE1010" s="3" t="str">
        <f t="shared" si="509"/>
        <v>true</v>
      </c>
      <c r="AF1010" s="3" t="e">
        <f>VLOOKUP(C1010,#REF!,2,FALSE)</f>
        <v>#REF!</v>
      </c>
      <c r="AG1010" s="3" t="e">
        <f t="shared" si="510"/>
        <v>#REF!</v>
      </c>
      <c r="AH1010" s="3">
        <f t="shared" si="511"/>
        <v>0</v>
      </c>
      <c r="AI1010" s="3">
        <f t="shared" si="512"/>
        <v>0</v>
      </c>
      <c r="AJ1010" s="3">
        <f t="shared" si="513"/>
        <v>0</v>
      </c>
      <c r="AL1010" s="3">
        <f t="shared" si="514"/>
        <v>0</v>
      </c>
      <c r="AM1010" s="3">
        <f t="shared" si="515"/>
        <v>0</v>
      </c>
      <c r="AN1010" s="3">
        <f t="shared" si="516"/>
        <v>0</v>
      </c>
      <c r="AO1010" s="3">
        <f t="shared" si="517"/>
        <v>0</v>
      </c>
      <c r="AP1010" s="3">
        <f t="shared" si="518"/>
        <v>0</v>
      </c>
      <c r="AQ1010" s="3">
        <f t="shared" si="519"/>
        <v>0</v>
      </c>
      <c r="AS1010" s="3" t="e">
        <f t="shared" si="520"/>
        <v>#REF!</v>
      </c>
      <c r="AU1010" s="3" t="e">
        <f t="shared" si="521"/>
        <v>#NAME?</v>
      </c>
      <c r="AW1010" s="3">
        <f t="shared" si="522"/>
        <v>0</v>
      </c>
      <c r="AX1010" s="3">
        <f t="shared" si="523"/>
        <v>0</v>
      </c>
      <c r="AY1010" s="3">
        <f t="shared" si="524"/>
        <v>0</v>
      </c>
      <c r="AZ1010" s="3">
        <f t="shared" si="525"/>
        <v>0</v>
      </c>
      <c r="BA1010" s="3">
        <f t="shared" si="526"/>
        <v>0</v>
      </c>
      <c r="BB1010" s="3">
        <f t="shared" si="527"/>
        <v>0</v>
      </c>
    </row>
    <row r="1011" spans="2:54" x14ac:dyDescent="0.35">
      <c r="B1011" s="14">
        <v>984</v>
      </c>
      <c r="C1011" s="13"/>
      <c r="D1011" s="13"/>
      <c r="E1011" s="130"/>
      <c r="F1011" s="130"/>
      <c r="G1011" s="129" t="str">
        <f t="shared" si="495"/>
        <v/>
      </c>
      <c r="H1011" s="128"/>
      <c r="I1011" s="189"/>
      <c r="J1011" s="128"/>
      <c r="K1011" s="127"/>
      <c r="L1011" s="127"/>
      <c r="M1011" s="126"/>
      <c r="N1011" s="7"/>
      <c r="O1011" s="6"/>
      <c r="P1011" s="6"/>
      <c r="Q1011" s="125" t="str">
        <f t="shared" si="496"/>
        <v/>
      </c>
      <c r="R1011" s="124" t="str">
        <f t="shared" si="497"/>
        <v/>
      </c>
      <c r="S1011" s="123">
        <f t="shared" si="498"/>
        <v>0</v>
      </c>
      <c r="T1011" s="122">
        <f t="shared" si="499"/>
        <v>0</v>
      </c>
      <c r="U1011" s="123">
        <f t="shared" si="500"/>
        <v>0</v>
      </c>
      <c r="V1011" s="122">
        <f t="shared" si="501"/>
        <v>0</v>
      </c>
      <c r="W1011" s="123">
        <f t="shared" si="502"/>
        <v>0</v>
      </c>
      <c r="X1011" s="122">
        <f t="shared" si="503"/>
        <v>0</v>
      </c>
      <c r="Y1011" s="123">
        <f t="shared" si="504"/>
        <v>0</v>
      </c>
      <c r="Z1011" s="122">
        <f t="shared" si="505"/>
        <v>0</v>
      </c>
      <c r="AA1011" s="123">
        <f t="shared" si="506"/>
        <v>0</v>
      </c>
      <c r="AB1011" s="122">
        <f t="shared" si="507"/>
        <v>0</v>
      </c>
      <c r="AD1011" s="3" t="str">
        <f t="shared" si="508"/>
        <v>False</v>
      </c>
      <c r="AE1011" s="3" t="str">
        <f t="shared" si="509"/>
        <v>true</v>
      </c>
      <c r="AF1011" s="3" t="e">
        <f>VLOOKUP(C1011,#REF!,2,FALSE)</f>
        <v>#REF!</v>
      </c>
      <c r="AG1011" s="3" t="e">
        <f t="shared" si="510"/>
        <v>#REF!</v>
      </c>
      <c r="AH1011" s="3">
        <f t="shared" si="511"/>
        <v>0</v>
      </c>
      <c r="AI1011" s="3">
        <f t="shared" si="512"/>
        <v>0</v>
      </c>
      <c r="AJ1011" s="3">
        <f t="shared" si="513"/>
        <v>0</v>
      </c>
      <c r="AL1011" s="3">
        <f t="shared" si="514"/>
        <v>0</v>
      </c>
      <c r="AM1011" s="3">
        <f t="shared" si="515"/>
        <v>0</v>
      </c>
      <c r="AN1011" s="3">
        <f t="shared" si="516"/>
        <v>0</v>
      </c>
      <c r="AO1011" s="3">
        <f t="shared" si="517"/>
        <v>0</v>
      </c>
      <c r="AP1011" s="3">
        <f t="shared" si="518"/>
        <v>0</v>
      </c>
      <c r="AQ1011" s="3">
        <f t="shared" si="519"/>
        <v>0</v>
      </c>
      <c r="AS1011" s="3" t="e">
        <f t="shared" si="520"/>
        <v>#REF!</v>
      </c>
      <c r="AU1011" s="3" t="e">
        <f t="shared" si="521"/>
        <v>#NAME?</v>
      </c>
      <c r="AW1011" s="3">
        <f t="shared" si="522"/>
        <v>0</v>
      </c>
      <c r="AX1011" s="3">
        <f t="shared" si="523"/>
        <v>0</v>
      </c>
      <c r="AY1011" s="3">
        <f t="shared" si="524"/>
        <v>0</v>
      </c>
      <c r="AZ1011" s="3">
        <f t="shared" si="525"/>
        <v>0</v>
      </c>
      <c r="BA1011" s="3">
        <f t="shared" si="526"/>
        <v>0</v>
      </c>
      <c r="BB1011" s="3">
        <f t="shared" si="527"/>
        <v>0</v>
      </c>
    </row>
    <row r="1012" spans="2:54" x14ac:dyDescent="0.35">
      <c r="B1012" s="14">
        <v>985</v>
      </c>
      <c r="C1012" s="13"/>
      <c r="D1012" s="13"/>
      <c r="E1012" s="130"/>
      <c r="F1012" s="130"/>
      <c r="G1012" s="129" t="str">
        <f t="shared" si="495"/>
        <v/>
      </c>
      <c r="H1012" s="128"/>
      <c r="I1012" s="189"/>
      <c r="J1012" s="128"/>
      <c r="K1012" s="127"/>
      <c r="L1012" s="127"/>
      <c r="M1012" s="126"/>
      <c r="N1012" s="7"/>
      <c r="O1012" s="6"/>
      <c r="P1012" s="6"/>
      <c r="Q1012" s="125" t="str">
        <f t="shared" si="496"/>
        <v/>
      </c>
      <c r="R1012" s="124" t="str">
        <f t="shared" si="497"/>
        <v/>
      </c>
      <c r="S1012" s="123">
        <f t="shared" si="498"/>
        <v>0</v>
      </c>
      <c r="T1012" s="122">
        <f t="shared" si="499"/>
        <v>0</v>
      </c>
      <c r="U1012" s="123">
        <f t="shared" si="500"/>
        <v>0</v>
      </c>
      <c r="V1012" s="122">
        <f t="shared" si="501"/>
        <v>0</v>
      </c>
      <c r="W1012" s="123">
        <f t="shared" si="502"/>
        <v>0</v>
      </c>
      <c r="X1012" s="122">
        <f t="shared" si="503"/>
        <v>0</v>
      </c>
      <c r="Y1012" s="123">
        <f t="shared" si="504"/>
        <v>0</v>
      </c>
      <c r="Z1012" s="122">
        <f t="shared" si="505"/>
        <v>0</v>
      </c>
      <c r="AA1012" s="123">
        <f t="shared" si="506"/>
        <v>0</v>
      </c>
      <c r="AB1012" s="122">
        <f t="shared" si="507"/>
        <v>0</v>
      </c>
      <c r="AD1012" s="3" t="str">
        <f t="shared" si="508"/>
        <v>False</v>
      </c>
      <c r="AE1012" s="3" t="str">
        <f t="shared" si="509"/>
        <v>true</v>
      </c>
      <c r="AF1012" s="3" t="e">
        <f>VLOOKUP(C1012,#REF!,2,FALSE)</f>
        <v>#REF!</v>
      </c>
      <c r="AG1012" s="3" t="e">
        <f t="shared" si="510"/>
        <v>#REF!</v>
      </c>
      <c r="AH1012" s="3">
        <f t="shared" si="511"/>
        <v>0</v>
      </c>
      <c r="AI1012" s="3">
        <f t="shared" si="512"/>
        <v>0</v>
      </c>
      <c r="AJ1012" s="3">
        <f t="shared" si="513"/>
        <v>0</v>
      </c>
      <c r="AL1012" s="3">
        <f t="shared" si="514"/>
        <v>0</v>
      </c>
      <c r="AM1012" s="3">
        <f t="shared" si="515"/>
        <v>0</v>
      </c>
      <c r="AN1012" s="3">
        <f t="shared" si="516"/>
        <v>0</v>
      </c>
      <c r="AO1012" s="3">
        <f t="shared" si="517"/>
        <v>0</v>
      </c>
      <c r="AP1012" s="3">
        <f t="shared" si="518"/>
        <v>0</v>
      </c>
      <c r="AQ1012" s="3">
        <f t="shared" si="519"/>
        <v>0</v>
      </c>
      <c r="AS1012" s="3" t="e">
        <f t="shared" si="520"/>
        <v>#REF!</v>
      </c>
      <c r="AU1012" s="3" t="e">
        <f t="shared" si="521"/>
        <v>#NAME?</v>
      </c>
      <c r="AW1012" s="3">
        <f t="shared" si="522"/>
        <v>0</v>
      </c>
      <c r="AX1012" s="3">
        <f t="shared" si="523"/>
        <v>0</v>
      </c>
      <c r="AY1012" s="3">
        <f t="shared" si="524"/>
        <v>0</v>
      </c>
      <c r="AZ1012" s="3">
        <f t="shared" si="525"/>
        <v>0</v>
      </c>
      <c r="BA1012" s="3">
        <f t="shared" si="526"/>
        <v>0</v>
      </c>
      <c r="BB1012" s="3">
        <f t="shared" si="527"/>
        <v>0</v>
      </c>
    </row>
    <row r="1013" spans="2:54" x14ac:dyDescent="0.35">
      <c r="B1013" s="14">
        <v>986</v>
      </c>
      <c r="C1013" s="13"/>
      <c r="D1013" s="13"/>
      <c r="E1013" s="130"/>
      <c r="F1013" s="130"/>
      <c r="G1013" s="129" t="str">
        <f t="shared" si="495"/>
        <v/>
      </c>
      <c r="H1013" s="128"/>
      <c r="I1013" s="189"/>
      <c r="J1013" s="128"/>
      <c r="K1013" s="127"/>
      <c r="L1013" s="127"/>
      <c r="M1013" s="126"/>
      <c r="N1013" s="7"/>
      <c r="O1013" s="6"/>
      <c r="P1013" s="6"/>
      <c r="Q1013" s="125" t="str">
        <f t="shared" si="496"/>
        <v/>
      </c>
      <c r="R1013" s="124" t="str">
        <f t="shared" si="497"/>
        <v/>
      </c>
      <c r="S1013" s="123">
        <f t="shared" si="498"/>
        <v>0</v>
      </c>
      <c r="T1013" s="122">
        <f t="shared" si="499"/>
        <v>0</v>
      </c>
      <c r="U1013" s="123">
        <f t="shared" si="500"/>
        <v>0</v>
      </c>
      <c r="V1013" s="122">
        <f t="shared" si="501"/>
        <v>0</v>
      </c>
      <c r="W1013" s="123">
        <f t="shared" si="502"/>
        <v>0</v>
      </c>
      <c r="X1013" s="122">
        <f t="shared" si="503"/>
        <v>0</v>
      </c>
      <c r="Y1013" s="123">
        <f t="shared" si="504"/>
        <v>0</v>
      </c>
      <c r="Z1013" s="122">
        <f t="shared" si="505"/>
        <v>0</v>
      </c>
      <c r="AA1013" s="123">
        <f t="shared" si="506"/>
        <v>0</v>
      </c>
      <c r="AB1013" s="122">
        <f t="shared" si="507"/>
        <v>0</v>
      </c>
      <c r="AD1013" s="3" t="str">
        <f t="shared" si="508"/>
        <v>False</v>
      </c>
      <c r="AE1013" s="3" t="str">
        <f t="shared" si="509"/>
        <v>true</v>
      </c>
      <c r="AF1013" s="3" t="e">
        <f>VLOOKUP(C1013,#REF!,2,FALSE)</f>
        <v>#REF!</v>
      </c>
      <c r="AG1013" s="3" t="e">
        <f t="shared" si="510"/>
        <v>#REF!</v>
      </c>
      <c r="AH1013" s="3">
        <f t="shared" si="511"/>
        <v>0</v>
      </c>
      <c r="AI1013" s="3">
        <f t="shared" si="512"/>
        <v>0</v>
      </c>
      <c r="AJ1013" s="3">
        <f t="shared" si="513"/>
        <v>0</v>
      </c>
      <c r="AL1013" s="3">
        <f t="shared" si="514"/>
        <v>0</v>
      </c>
      <c r="AM1013" s="3">
        <f t="shared" si="515"/>
        <v>0</v>
      </c>
      <c r="AN1013" s="3">
        <f t="shared" si="516"/>
        <v>0</v>
      </c>
      <c r="AO1013" s="3">
        <f t="shared" si="517"/>
        <v>0</v>
      </c>
      <c r="AP1013" s="3">
        <f t="shared" si="518"/>
        <v>0</v>
      </c>
      <c r="AQ1013" s="3">
        <f t="shared" si="519"/>
        <v>0</v>
      </c>
      <c r="AS1013" s="3" t="e">
        <f t="shared" si="520"/>
        <v>#REF!</v>
      </c>
      <c r="AU1013" s="3" t="e">
        <f t="shared" si="521"/>
        <v>#NAME?</v>
      </c>
      <c r="AW1013" s="3">
        <f t="shared" si="522"/>
        <v>0</v>
      </c>
      <c r="AX1013" s="3">
        <f t="shared" si="523"/>
        <v>0</v>
      </c>
      <c r="AY1013" s="3">
        <f t="shared" si="524"/>
        <v>0</v>
      </c>
      <c r="AZ1013" s="3">
        <f t="shared" si="525"/>
        <v>0</v>
      </c>
      <c r="BA1013" s="3">
        <f t="shared" si="526"/>
        <v>0</v>
      </c>
      <c r="BB1013" s="3">
        <f t="shared" si="527"/>
        <v>0</v>
      </c>
    </row>
    <row r="1014" spans="2:54" x14ac:dyDescent="0.35">
      <c r="B1014" s="14">
        <v>987</v>
      </c>
      <c r="C1014" s="13"/>
      <c r="D1014" s="13"/>
      <c r="E1014" s="130"/>
      <c r="F1014" s="130"/>
      <c r="G1014" s="129" t="str">
        <f t="shared" si="495"/>
        <v/>
      </c>
      <c r="H1014" s="128"/>
      <c r="I1014" s="189"/>
      <c r="J1014" s="128"/>
      <c r="K1014" s="127"/>
      <c r="L1014" s="127"/>
      <c r="M1014" s="126"/>
      <c r="N1014" s="7"/>
      <c r="O1014" s="6"/>
      <c r="P1014" s="6"/>
      <c r="Q1014" s="125" t="str">
        <f t="shared" si="496"/>
        <v/>
      </c>
      <c r="R1014" s="124" t="str">
        <f t="shared" si="497"/>
        <v/>
      </c>
      <c r="S1014" s="123">
        <f t="shared" si="498"/>
        <v>0</v>
      </c>
      <c r="T1014" s="122">
        <f t="shared" si="499"/>
        <v>0</v>
      </c>
      <c r="U1014" s="123">
        <f t="shared" si="500"/>
        <v>0</v>
      </c>
      <c r="V1014" s="122">
        <f t="shared" si="501"/>
        <v>0</v>
      </c>
      <c r="W1014" s="123">
        <f t="shared" si="502"/>
        <v>0</v>
      </c>
      <c r="X1014" s="122">
        <f t="shared" si="503"/>
        <v>0</v>
      </c>
      <c r="Y1014" s="123">
        <f t="shared" si="504"/>
        <v>0</v>
      </c>
      <c r="Z1014" s="122">
        <f t="shared" si="505"/>
        <v>0</v>
      </c>
      <c r="AA1014" s="123">
        <f t="shared" si="506"/>
        <v>0</v>
      </c>
      <c r="AB1014" s="122">
        <f t="shared" si="507"/>
        <v>0</v>
      </c>
      <c r="AD1014" s="3" t="str">
        <f t="shared" si="508"/>
        <v>False</v>
      </c>
      <c r="AE1014" s="3" t="str">
        <f t="shared" si="509"/>
        <v>true</v>
      </c>
      <c r="AF1014" s="3" t="e">
        <f>VLOOKUP(C1014,#REF!,2,FALSE)</f>
        <v>#REF!</v>
      </c>
      <c r="AG1014" s="3" t="e">
        <f t="shared" si="510"/>
        <v>#REF!</v>
      </c>
      <c r="AH1014" s="3">
        <f t="shared" si="511"/>
        <v>0</v>
      </c>
      <c r="AI1014" s="3">
        <f t="shared" si="512"/>
        <v>0</v>
      </c>
      <c r="AJ1014" s="3">
        <f t="shared" si="513"/>
        <v>0</v>
      </c>
      <c r="AL1014" s="3">
        <f t="shared" si="514"/>
        <v>0</v>
      </c>
      <c r="AM1014" s="3">
        <f t="shared" si="515"/>
        <v>0</v>
      </c>
      <c r="AN1014" s="3">
        <f t="shared" si="516"/>
        <v>0</v>
      </c>
      <c r="AO1014" s="3">
        <f t="shared" si="517"/>
        <v>0</v>
      </c>
      <c r="AP1014" s="3">
        <f t="shared" si="518"/>
        <v>0</v>
      </c>
      <c r="AQ1014" s="3">
        <f t="shared" si="519"/>
        <v>0</v>
      </c>
      <c r="AS1014" s="3" t="e">
        <f t="shared" si="520"/>
        <v>#REF!</v>
      </c>
      <c r="AU1014" s="3" t="e">
        <f t="shared" si="521"/>
        <v>#NAME?</v>
      </c>
      <c r="AW1014" s="3">
        <f t="shared" si="522"/>
        <v>0</v>
      </c>
      <c r="AX1014" s="3">
        <f t="shared" si="523"/>
        <v>0</v>
      </c>
      <c r="AY1014" s="3">
        <f t="shared" si="524"/>
        <v>0</v>
      </c>
      <c r="AZ1014" s="3">
        <f t="shared" si="525"/>
        <v>0</v>
      </c>
      <c r="BA1014" s="3">
        <f t="shared" si="526"/>
        <v>0</v>
      </c>
      <c r="BB1014" s="3">
        <f t="shared" si="527"/>
        <v>0</v>
      </c>
    </row>
    <row r="1015" spans="2:54" x14ac:dyDescent="0.35">
      <c r="B1015" s="14">
        <v>988</v>
      </c>
      <c r="C1015" s="13"/>
      <c r="D1015" s="13"/>
      <c r="E1015" s="130"/>
      <c r="F1015" s="130"/>
      <c r="G1015" s="129" t="str">
        <f t="shared" si="495"/>
        <v/>
      </c>
      <c r="H1015" s="128"/>
      <c r="I1015" s="189"/>
      <c r="J1015" s="128"/>
      <c r="K1015" s="127"/>
      <c r="L1015" s="127"/>
      <c r="M1015" s="126"/>
      <c r="N1015" s="7"/>
      <c r="O1015" s="6"/>
      <c r="P1015" s="6"/>
      <c r="Q1015" s="125" t="str">
        <f t="shared" si="496"/>
        <v/>
      </c>
      <c r="R1015" s="124" t="str">
        <f t="shared" si="497"/>
        <v/>
      </c>
      <c r="S1015" s="123">
        <f t="shared" si="498"/>
        <v>0</v>
      </c>
      <c r="T1015" s="122">
        <f t="shared" si="499"/>
        <v>0</v>
      </c>
      <c r="U1015" s="123">
        <f t="shared" si="500"/>
        <v>0</v>
      </c>
      <c r="V1015" s="122">
        <f t="shared" si="501"/>
        <v>0</v>
      </c>
      <c r="W1015" s="123">
        <f t="shared" si="502"/>
        <v>0</v>
      </c>
      <c r="X1015" s="122">
        <f t="shared" si="503"/>
        <v>0</v>
      </c>
      <c r="Y1015" s="123">
        <f t="shared" si="504"/>
        <v>0</v>
      </c>
      <c r="Z1015" s="122">
        <f t="shared" si="505"/>
        <v>0</v>
      </c>
      <c r="AA1015" s="123">
        <f t="shared" si="506"/>
        <v>0</v>
      </c>
      <c r="AB1015" s="122">
        <f t="shared" si="507"/>
        <v>0</v>
      </c>
      <c r="AD1015" s="3" t="str">
        <f t="shared" si="508"/>
        <v>False</v>
      </c>
      <c r="AE1015" s="3" t="str">
        <f t="shared" si="509"/>
        <v>true</v>
      </c>
      <c r="AF1015" s="3" t="e">
        <f>VLOOKUP(C1015,#REF!,2,FALSE)</f>
        <v>#REF!</v>
      </c>
      <c r="AG1015" s="3" t="e">
        <f t="shared" si="510"/>
        <v>#REF!</v>
      </c>
      <c r="AH1015" s="3">
        <f t="shared" si="511"/>
        <v>0</v>
      </c>
      <c r="AI1015" s="3">
        <f t="shared" si="512"/>
        <v>0</v>
      </c>
      <c r="AJ1015" s="3">
        <f t="shared" si="513"/>
        <v>0</v>
      </c>
      <c r="AL1015" s="3">
        <f t="shared" si="514"/>
        <v>0</v>
      </c>
      <c r="AM1015" s="3">
        <f t="shared" si="515"/>
        <v>0</v>
      </c>
      <c r="AN1015" s="3">
        <f t="shared" si="516"/>
        <v>0</v>
      </c>
      <c r="AO1015" s="3">
        <f t="shared" si="517"/>
        <v>0</v>
      </c>
      <c r="AP1015" s="3">
        <f t="shared" si="518"/>
        <v>0</v>
      </c>
      <c r="AQ1015" s="3">
        <f t="shared" si="519"/>
        <v>0</v>
      </c>
      <c r="AS1015" s="3" t="e">
        <f t="shared" si="520"/>
        <v>#REF!</v>
      </c>
      <c r="AU1015" s="3" t="e">
        <f t="shared" si="521"/>
        <v>#NAME?</v>
      </c>
      <c r="AW1015" s="3">
        <f t="shared" si="522"/>
        <v>0</v>
      </c>
      <c r="AX1015" s="3">
        <f t="shared" si="523"/>
        <v>0</v>
      </c>
      <c r="AY1015" s="3">
        <f t="shared" si="524"/>
        <v>0</v>
      </c>
      <c r="AZ1015" s="3">
        <f t="shared" si="525"/>
        <v>0</v>
      </c>
      <c r="BA1015" s="3">
        <f t="shared" si="526"/>
        <v>0</v>
      </c>
      <c r="BB1015" s="3">
        <f t="shared" si="527"/>
        <v>0</v>
      </c>
    </row>
    <row r="1016" spans="2:54" x14ac:dyDescent="0.35">
      <c r="B1016" s="14">
        <v>989</v>
      </c>
      <c r="C1016" s="13"/>
      <c r="D1016" s="13"/>
      <c r="E1016" s="130"/>
      <c r="F1016" s="130"/>
      <c r="G1016" s="129" t="str">
        <f t="shared" si="495"/>
        <v/>
      </c>
      <c r="H1016" s="128"/>
      <c r="I1016" s="189"/>
      <c r="J1016" s="128"/>
      <c r="K1016" s="127"/>
      <c r="L1016" s="127"/>
      <c r="M1016" s="126"/>
      <c r="N1016" s="7"/>
      <c r="O1016" s="6"/>
      <c r="P1016" s="6"/>
      <c r="Q1016" s="125" t="str">
        <f t="shared" si="496"/>
        <v/>
      </c>
      <c r="R1016" s="124" t="str">
        <f t="shared" si="497"/>
        <v/>
      </c>
      <c r="S1016" s="123">
        <f t="shared" si="498"/>
        <v>0</v>
      </c>
      <c r="T1016" s="122">
        <f t="shared" si="499"/>
        <v>0</v>
      </c>
      <c r="U1016" s="123">
        <f t="shared" si="500"/>
        <v>0</v>
      </c>
      <c r="V1016" s="122">
        <f t="shared" si="501"/>
        <v>0</v>
      </c>
      <c r="W1016" s="123">
        <f t="shared" si="502"/>
        <v>0</v>
      </c>
      <c r="X1016" s="122">
        <f t="shared" si="503"/>
        <v>0</v>
      </c>
      <c r="Y1016" s="123">
        <f t="shared" si="504"/>
        <v>0</v>
      </c>
      <c r="Z1016" s="122">
        <f t="shared" si="505"/>
        <v>0</v>
      </c>
      <c r="AA1016" s="123">
        <f t="shared" si="506"/>
        <v>0</v>
      </c>
      <c r="AB1016" s="122">
        <f t="shared" si="507"/>
        <v>0</v>
      </c>
      <c r="AD1016" s="3" t="str">
        <f t="shared" si="508"/>
        <v>False</v>
      </c>
      <c r="AE1016" s="3" t="str">
        <f t="shared" si="509"/>
        <v>true</v>
      </c>
      <c r="AF1016" s="3" t="e">
        <f>VLOOKUP(C1016,#REF!,2,FALSE)</f>
        <v>#REF!</v>
      </c>
      <c r="AG1016" s="3" t="e">
        <f t="shared" si="510"/>
        <v>#REF!</v>
      </c>
      <c r="AH1016" s="3">
        <f t="shared" si="511"/>
        <v>0</v>
      </c>
      <c r="AI1016" s="3">
        <f t="shared" si="512"/>
        <v>0</v>
      </c>
      <c r="AJ1016" s="3">
        <f t="shared" si="513"/>
        <v>0</v>
      </c>
      <c r="AL1016" s="3">
        <f t="shared" si="514"/>
        <v>0</v>
      </c>
      <c r="AM1016" s="3">
        <f t="shared" si="515"/>
        <v>0</v>
      </c>
      <c r="AN1016" s="3">
        <f t="shared" si="516"/>
        <v>0</v>
      </c>
      <c r="AO1016" s="3">
        <f t="shared" si="517"/>
        <v>0</v>
      </c>
      <c r="AP1016" s="3">
        <f t="shared" si="518"/>
        <v>0</v>
      </c>
      <c r="AQ1016" s="3">
        <f t="shared" si="519"/>
        <v>0</v>
      </c>
      <c r="AS1016" s="3" t="e">
        <f t="shared" si="520"/>
        <v>#REF!</v>
      </c>
      <c r="AU1016" s="3" t="e">
        <f t="shared" si="521"/>
        <v>#NAME?</v>
      </c>
      <c r="AW1016" s="3">
        <f t="shared" si="522"/>
        <v>0</v>
      </c>
      <c r="AX1016" s="3">
        <f t="shared" si="523"/>
        <v>0</v>
      </c>
      <c r="AY1016" s="3">
        <f t="shared" si="524"/>
        <v>0</v>
      </c>
      <c r="AZ1016" s="3">
        <f t="shared" si="525"/>
        <v>0</v>
      </c>
      <c r="BA1016" s="3">
        <f t="shared" si="526"/>
        <v>0</v>
      </c>
      <c r="BB1016" s="3">
        <f t="shared" si="527"/>
        <v>0</v>
      </c>
    </row>
    <row r="1017" spans="2:54" x14ac:dyDescent="0.35">
      <c r="B1017" s="14">
        <v>990</v>
      </c>
      <c r="C1017" s="13"/>
      <c r="D1017" s="13"/>
      <c r="E1017" s="130"/>
      <c r="F1017" s="130"/>
      <c r="G1017" s="129" t="str">
        <f t="shared" si="495"/>
        <v/>
      </c>
      <c r="H1017" s="128"/>
      <c r="I1017" s="189"/>
      <c r="J1017" s="128"/>
      <c r="K1017" s="127"/>
      <c r="L1017" s="127"/>
      <c r="M1017" s="126"/>
      <c r="N1017" s="7"/>
      <c r="O1017" s="6"/>
      <c r="P1017" s="6"/>
      <c r="Q1017" s="125" t="str">
        <f t="shared" si="496"/>
        <v/>
      </c>
      <c r="R1017" s="124" t="str">
        <f t="shared" si="497"/>
        <v/>
      </c>
      <c r="S1017" s="123">
        <f t="shared" si="498"/>
        <v>0</v>
      </c>
      <c r="T1017" s="122">
        <f t="shared" si="499"/>
        <v>0</v>
      </c>
      <c r="U1017" s="123">
        <f t="shared" si="500"/>
        <v>0</v>
      </c>
      <c r="V1017" s="122">
        <f t="shared" si="501"/>
        <v>0</v>
      </c>
      <c r="W1017" s="123">
        <f t="shared" si="502"/>
        <v>0</v>
      </c>
      <c r="X1017" s="122">
        <f t="shared" si="503"/>
        <v>0</v>
      </c>
      <c r="Y1017" s="123">
        <f t="shared" si="504"/>
        <v>0</v>
      </c>
      <c r="Z1017" s="122">
        <f t="shared" si="505"/>
        <v>0</v>
      </c>
      <c r="AA1017" s="123">
        <f t="shared" si="506"/>
        <v>0</v>
      </c>
      <c r="AB1017" s="122">
        <f t="shared" si="507"/>
        <v>0</v>
      </c>
      <c r="AD1017" s="3" t="str">
        <f t="shared" si="508"/>
        <v>False</v>
      </c>
      <c r="AE1017" s="3" t="str">
        <f t="shared" si="509"/>
        <v>true</v>
      </c>
      <c r="AF1017" s="3" t="e">
        <f>VLOOKUP(C1017,#REF!,2,FALSE)</f>
        <v>#REF!</v>
      </c>
      <c r="AG1017" s="3" t="e">
        <f t="shared" si="510"/>
        <v>#REF!</v>
      </c>
      <c r="AH1017" s="3">
        <f t="shared" si="511"/>
        <v>0</v>
      </c>
      <c r="AI1017" s="3">
        <f t="shared" si="512"/>
        <v>0</v>
      </c>
      <c r="AJ1017" s="3">
        <f t="shared" si="513"/>
        <v>0</v>
      </c>
      <c r="AL1017" s="3">
        <f t="shared" si="514"/>
        <v>0</v>
      </c>
      <c r="AM1017" s="3">
        <f t="shared" si="515"/>
        <v>0</v>
      </c>
      <c r="AN1017" s="3">
        <f t="shared" si="516"/>
        <v>0</v>
      </c>
      <c r="AO1017" s="3">
        <f t="shared" si="517"/>
        <v>0</v>
      </c>
      <c r="AP1017" s="3">
        <f t="shared" si="518"/>
        <v>0</v>
      </c>
      <c r="AQ1017" s="3">
        <f t="shared" si="519"/>
        <v>0</v>
      </c>
      <c r="AS1017" s="3" t="e">
        <f t="shared" si="520"/>
        <v>#REF!</v>
      </c>
      <c r="AU1017" s="3" t="e">
        <f t="shared" si="521"/>
        <v>#NAME?</v>
      </c>
      <c r="AW1017" s="3">
        <f t="shared" si="522"/>
        <v>0</v>
      </c>
      <c r="AX1017" s="3">
        <f t="shared" si="523"/>
        <v>0</v>
      </c>
      <c r="AY1017" s="3">
        <f t="shared" si="524"/>
        <v>0</v>
      </c>
      <c r="AZ1017" s="3">
        <f t="shared" si="525"/>
        <v>0</v>
      </c>
      <c r="BA1017" s="3">
        <f t="shared" si="526"/>
        <v>0</v>
      </c>
      <c r="BB1017" s="3">
        <f t="shared" si="527"/>
        <v>0</v>
      </c>
    </row>
    <row r="1018" spans="2:54" x14ac:dyDescent="0.35">
      <c r="B1018" s="14">
        <v>991</v>
      </c>
      <c r="C1018" s="13"/>
      <c r="D1018" s="13"/>
      <c r="E1018" s="130"/>
      <c r="F1018" s="130"/>
      <c r="G1018" s="129" t="str">
        <f t="shared" si="495"/>
        <v/>
      </c>
      <c r="H1018" s="128"/>
      <c r="I1018" s="189"/>
      <c r="J1018" s="128"/>
      <c r="K1018" s="127"/>
      <c r="L1018" s="127"/>
      <c r="M1018" s="126"/>
      <c r="N1018" s="7"/>
      <c r="O1018" s="6"/>
      <c r="P1018" s="6"/>
      <c r="Q1018" s="125" t="str">
        <f t="shared" si="496"/>
        <v/>
      </c>
      <c r="R1018" s="124" t="str">
        <f t="shared" si="497"/>
        <v/>
      </c>
      <c r="S1018" s="123">
        <f t="shared" si="498"/>
        <v>0</v>
      </c>
      <c r="T1018" s="122">
        <f t="shared" si="499"/>
        <v>0</v>
      </c>
      <c r="U1018" s="123">
        <f t="shared" si="500"/>
        <v>0</v>
      </c>
      <c r="V1018" s="122">
        <f t="shared" si="501"/>
        <v>0</v>
      </c>
      <c r="W1018" s="123">
        <f t="shared" si="502"/>
        <v>0</v>
      </c>
      <c r="X1018" s="122">
        <f t="shared" si="503"/>
        <v>0</v>
      </c>
      <c r="Y1018" s="123">
        <f t="shared" si="504"/>
        <v>0</v>
      </c>
      <c r="Z1018" s="122">
        <f t="shared" si="505"/>
        <v>0</v>
      </c>
      <c r="AA1018" s="123">
        <f t="shared" si="506"/>
        <v>0</v>
      </c>
      <c r="AB1018" s="122">
        <f t="shared" si="507"/>
        <v>0</v>
      </c>
      <c r="AD1018" s="3" t="str">
        <f t="shared" si="508"/>
        <v>False</v>
      </c>
      <c r="AE1018" s="3" t="str">
        <f t="shared" si="509"/>
        <v>true</v>
      </c>
      <c r="AF1018" s="3" t="e">
        <f>VLOOKUP(C1018,#REF!,2,FALSE)</f>
        <v>#REF!</v>
      </c>
      <c r="AG1018" s="3" t="e">
        <f t="shared" si="510"/>
        <v>#REF!</v>
      </c>
      <c r="AH1018" s="3">
        <f t="shared" si="511"/>
        <v>0</v>
      </c>
      <c r="AI1018" s="3">
        <f t="shared" si="512"/>
        <v>0</v>
      </c>
      <c r="AJ1018" s="3">
        <f t="shared" si="513"/>
        <v>0</v>
      </c>
      <c r="AL1018" s="3">
        <f t="shared" si="514"/>
        <v>0</v>
      </c>
      <c r="AM1018" s="3">
        <f t="shared" si="515"/>
        <v>0</v>
      </c>
      <c r="AN1018" s="3">
        <f t="shared" si="516"/>
        <v>0</v>
      </c>
      <c r="AO1018" s="3">
        <f t="shared" si="517"/>
        <v>0</v>
      </c>
      <c r="AP1018" s="3">
        <f t="shared" si="518"/>
        <v>0</v>
      </c>
      <c r="AQ1018" s="3">
        <f t="shared" si="519"/>
        <v>0</v>
      </c>
      <c r="AS1018" s="3" t="e">
        <f t="shared" si="520"/>
        <v>#REF!</v>
      </c>
      <c r="AU1018" s="3" t="e">
        <f t="shared" si="521"/>
        <v>#NAME?</v>
      </c>
      <c r="AW1018" s="3">
        <f t="shared" si="522"/>
        <v>0</v>
      </c>
      <c r="AX1018" s="3">
        <f t="shared" si="523"/>
        <v>0</v>
      </c>
      <c r="AY1018" s="3">
        <f t="shared" si="524"/>
        <v>0</v>
      </c>
      <c r="AZ1018" s="3">
        <f t="shared" si="525"/>
        <v>0</v>
      </c>
      <c r="BA1018" s="3">
        <f t="shared" si="526"/>
        <v>0</v>
      </c>
      <c r="BB1018" s="3">
        <f t="shared" si="527"/>
        <v>0</v>
      </c>
    </row>
    <row r="1019" spans="2:54" x14ac:dyDescent="0.35">
      <c r="B1019" s="14">
        <v>992</v>
      </c>
      <c r="C1019" s="13"/>
      <c r="D1019" s="13"/>
      <c r="E1019" s="130"/>
      <c r="F1019" s="130"/>
      <c r="G1019" s="129" t="str">
        <f t="shared" si="495"/>
        <v/>
      </c>
      <c r="H1019" s="128"/>
      <c r="I1019" s="189"/>
      <c r="J1019" s="128"/>
      <c r="K1019" s="127"/>
      <c r="L1019" s="127"/>
      <c r="M1019" s="126"/>
      <c r="N1019" s="7"/>
      <c r="O1019" s="6"/>
      <c r="P1019" s="6"/>
      <c r="Q1019" s="125" t="str">
        <f t="shared" si="496"/>
        <v/>
      </c>
      <c r="R1019" s="124" t="str">
        <f t="shared" si="497"/>
        <v/>
      </c>
      <c r="S1019" s="123">
        <f t="shared" si="498"/>
        <v>0</v>
      </c>
      <c r="T1019" s="122">
        <f t="shared" si="499"/>
        <v>0</v>
      </c>
      <c r="U1019" s="123">
        <f t="shared" si="500"/>
        <v>0</v>
      </c>
      <c r="V1019" s="122">
        <f t="shared" si="501"/>
        <v>0</v>
      </c>
      <c r="W1019" s="123">
        <f t="shared" si="502"/>
        <v>0</v>
      </c>
      <c r="X1019" s="122">
        <f t="shared" si="503"/>
        <v>0</v>
      </c>
      <c r="Y1019" s="123">
        <f t="shared" si="504"/>
        <v>0</v>
      </c>
      <c r="Z1019" s="122">
        <f t="shared" si="505"/>
        <v>0</v>
      </c>
      <c r="AA1019" s="123">
        <f t="shared" si="506"/>
        <v>0</v>
      </c>
      <c r="AB1019" s="122">
        <f t="shared" si="507"/>
        <v>0</v>
      </c>
      <c r="AD1019" s="3" t="str">
        <f t="shared" si="508"/>
        <v>False</v>
      </c>
      <c r="AE1019" s="3" t="str">
        <f t="shared" si="509"/>
        <v>true</v>
      </c>
      <c r="AF1019" s="3" t="e">
        <f>VLOOKUP(C1019,#REF!,2,FALSE)</f>
        <v>#REF!</v>
      </c>
      <c r="AG1019" s="3" t="e">
        <f t="shared" si="510"/>
        <v>#REF!</v>
      </c>
      <c r="AH1019" s="3">
        <f t="shared" si="511"/>
        <v>0</v>
      </c>
      <c r="AI1019" s="3">
        <f t="shared" si="512"/>
        <v>0</v>
      </c>
      <c r="AJ1019" s="3">
        <f t="shared" si="513"/>
        <v>0</v>
      </c>
      <c r="AL1019" s="3">
        <f t="shared" si="514"/>
        <v>0</v>
      </c>
      <c r="AM1019" s="3">
        <f t="shared" si="515"/>
        <v>0</v>
      </c>
      <c r="AN1019" s="3">
        <f t="shared" si="516"/>
        <v>0</v>
      </c>
      <c r="AO1019" s="3">
        <f t="shared" si="517"/>
        <v>0</v>
      </c>
      <c r="AP1019" s="3">
        <f t="shared" si="518"/>
        <v>0</v>
      </c>
      <c r="AQ1019" s="3">
        <f t="shared" si="519"/>
        <v>0</v>
      </c>
      <c r="AS1019" s="3" t="e">
        <f t="shared" si="520"/>
        <v>#REF!</v>
      </c>
      <c r="AU1019" s="3" t="e">
        <f t="shared" si="521"/>
        <v>#NAME?</v>
      </c>
      <c r="AW1019" s="3">
        <f t="shared" si="522"/>
        <v>0</v>
      </c>
      <c r="AX1019" s="3">
        <f t="shared" si="523"/>
        <v>0</v>
      </c>
      <c r="AY1019" s="3">
        <f t="shared" si="524"/>
        <v>0</v>
      </c>
      <c r="AZ1019" s="3">
        <f t="shared" si="525"/>
        <v>0</v>
      </c>
      <c r="BA1019" s="3">
        <f t="shared" si="526"/>
        <v>0</v>
      </c>
      <c r="BB1019" s="3">
        <f t="shared" si="527"/>
        <v>0</v>
      </c>
    </row>
    <row r="1020" spans="2:54" x14ac:dyDescent="0.35">
      <c r="B1020" s="14">
        <v>993</v>
      </c>
      <c r="C1020" s="13"/>
      <c r="D1020" s="13"/>
      <c r="E1020" s="130"/>
      <c r="F1020" s="130"/>
      <c r="G1020" s="129" t="str">
        <f t="shared" si="495"/>
        <v/>
      </c>
      <c r="H1020" s="128"/>
      <c r="I1020" s="189"/>
      <c r="J1020" s="128"/>
      <c r="K1020" s="127"/>
      <c r="L1020" s="127"/>
      <c r="M1020" s="126"/>
      <c r="N1020" s="7"/>
      <c r="O1020" s="6"/>
      <c r="P1020" s="6"/>
      <c r="Q1020" s="125" t="str">
        <f t="shared" si="496"/>
        <v/>
      </c>
      <c r="R1020" s="124" t="str">
        <f t="shared" si="497"/>
        <v/>
      </c>
      <c r="S1020" s="123">
        <f t="shared" si="498"/>
        <v>0</v>
      </c>
      <c r="T1020" s="122">
        <f t="shared" si="499"/>
        <v>0</v>
      </c>
      <c r="U1020" s="123">
        <f t="shared" si="500"/>
        <v>0</v>
      </c>
      <c r="V1020" s="122">
        <f t="shared" si="501"/>
        <v>0</v>
      </c>
      <c r="W1020" s="123">
        <f t="shared" si="502"/>
        <v>0</v>
      </c>
      <c r="X1020" s="122">
        <f t="shared" si="503"/>
        <v>0</v>
      </c>
      <c r="Y1020" s="123">
        <f t="shared" si="504"/>
        <v>0</v>
      </c>
      <c r="Z1020" s="122">
        <f t="shared" si="505"/>
        <v>0</v>
      </c>
      <c r="AA1020" s="123">
        <f t="shared" si="506"/>
        <v>0</v>
      </c>
      <c r="AB1020" s="122">
        <f t="shared" si="507"/>
        <v>0</v>
      </c>
      <c r="AD1020" s="3" t="str">
        <f t="shared" si="508"/>
        <v>False</v>
      </c>
      <c r="AE1020" s="3" t="str">
        <f t="shared" si="509"/>
        <v>true</v>
      </c>
      <c r="AF1020" s="3" t="e">
        <f>VLOOKUP(C1020,#REF!,2,FALSE)</f>
        <v>#REF!</v>
      </c>
      <c r="AG1020" s="3" t="e">
        <f t="shared" si="510"/>
        <v>#REF!</v>
      </c>
      <c r="AH1020" s="3">
        <f t="shared" si="511"/>
        <v>0</v>
      </c>
      <c r="AI1020" s="3">
        <f t="shared" si="512"/>
        <v>0</v>
      </c>
      <c r="AJ1020" s="3">
        <f t="shared" si="513"/>
        <v>0</v>
      </c>
      <c r="AL1020" s="3">
        <f t="shared" si="514"/>
        <v>0</v>
      </c>
      <c r="AM1020" s="3">
        <f t="shared" si="515"/>
        <v>0</v>
      </c>
      <c r="AN1020" s="3">
        <f t="shared" si="516"/>
        <v>0</v>
      </c>
      <c r="AO1020" s="3">
        <f t="shared" si="517"/>
        <v>0</v>
      </c>
      <c r="AP1020" s="3">
        <f t="shared" si="518"/>
        <v>0</v>
      </c>
      <c r="AQ1020" s="3">
        <f t="shared" si="519"/>
        <v>0</v>
      </c>
      <c r="AS1020" s="3" t="e">
        <f t="shared" si="520"/>
        <v>#REF!</v>
      </c>
      <c r="AU1020" s="3" t="e">
        <f t="shared" si="521"/>
        <v>#NAME?</v>
      </c>
      <c r="AW1020" s="3">
        <f t="shared" si="522"/>
        <v>0</v>
      </c>
      <c r="AX1020" s="3">
        <f t="shared" si="523"/>
        <v>0</v>
      </c>
      <c r="AY1020" s="3">
        <f t="shared" si="524"/>
        <v>0</v>
      </c>
      <c r="AZ1020" s="3">
        <f t="shared" si="525"/>
        <v>0</v>
      </c>
      <c r="BA1020" s="3">
        <f t="shared" si="526"/>
        <v>0</v>
      </c>
      <c r="BB1020" s="3">
        <f t="shared" si="527"/>
        <v>0</v>
      </c>
    </row>
    <row r="1021" spans="2:54" x14ac:dyDescent="0.35">
      <c r="B1021" s="14">
        <v>994</v>
      </c>
      <c r="C1021" s="13"/>
      <c r="D1021" s="13"/>
      <c r="E1021" s="130"/>
      <c r="F1021" s="130"/>
      <c r="G1021" s="129" t="str">
        <f t="shared" si="495"/>
        <v/>
      </c>
      <c r="H1021" s="128"/>
      <c r="I1021" s="189"/>
      <c r="J1021" s="128"/>
      <c r="K1021" s="127"/>
      <c r="L1021" s="127"/>
      <c r="M1021" s="126"/>
      <c r="N1021" s="7"/>
      <c r="O1021" s="6"/>
      <c r="P1021" s="6"/>
      <c r="Q1021" s="125" t="str">
        <f t="shared" si="496"/>
        <v/>
      </c>
      <c r="R1021" s="124" t="str">
        <f t="shared" si="497"/>
        <v/>
      </c>
      <c r="S1021" s="123">
        <f t="shared" si="498"/>
        <v>0</v>
      </c>
      <c r="T1021" s="122">
        <f t="shared" si="499"/>
        <v>0</v>
      </c>
      <c r="U1021" s="123">
        <f t="shared" si="500"/>
        <v>0</v>
      </c>
      <c r="V1021" s="122">
        <f t="shared" si="501"/>
        <v>0</v>
      </c>
      <c r="W1021" s="123">
        <f t="shared" si="502"/>
        <v>0</v>
      </c>
      <c r="X1021" s="122">
        <f t="shared" si="503"/>
        <v>0</v>
      </c>
      <c r="Y1021" s="123">
        <f t="shared" si="504"/>
        <v>0</v>
      </c>
      <c r="Z1021" s="122">
        <f t="shared" si="505"/>
        <v>0</v>
      </c>
      <c r="AA1021" s="123">
        <f t="shared" si="506"/>
        <v>0</v>
      </c>
      <c r="AB1021" s="122">
        <f t="shared" si="507"/>
        <v>0</v>
      </c>
      <c r="AD1021" s="3" t="str">
        <f t="shared" si="508"/>
        <v>False</v>
      </c>
      <c r="AE1021" s="3" t="str">
        <f t="shared" si="509"/>
        <v>true</v>
      </c>
      <c r="AF1021" s="3" t="e">
        <f>VLOOKUP(C1021,#REF!,2,FALSE)</f>
        <v>#REF!</v>
      </c>
      <c r="AG1021" s="3" t="e">
        <f t="shared" si="510"/>
        <v>#REF!</v>
      </c>
      <c r="AH1021" s="3">
        <f t="shared" si="511"/>
        <v>0</v>
      </c>
      <c r="AI1021" s="3">
        <f t="shared" si="512"/>
        <v>0</v>
      </c>
      <c r="AJ1021" s="3">
        <f t="shared" si="513"/>
        <v>0</v>
      </c>
      <c r="AL1021" s="3">
        <f t="shared" si="514"/>
        <v>0</v>
      </c>
      <c r="AM1021" s="3">
        <f t="shared" si="515"/>
        <v>0</v>
      </c>
      <c r="AN1021" s="3">
        <f t="shared" si="516"/>
        <v>0</v>
      </c>
      <c r="AO1021" s="3">
        <f t="shared" si="517"/>
        <v>0</v>
      </c>
      <c r="AP1021" s="3">
        <f t="shared" si="518"/>
        <v>0</v>
      </c>
      <c r="AQ1021" s="3">
        <f t="shared" si="519"/>
        <v>0</v>
      </c>
      <c r="AS1021" s="3" t="e">
        <f t="shared" si="520"/>
        <v>#REF!</v>
      </c>
      <c r="AU1021" s="3" t="e">
        <f t="shared" si="521"/>
        <v>#NAME?</v>
      </c>
      <c r="AW1021" s="3">
        <f t="shared" si="522"/>
        <v>0</v>
      </c>
      <c r="AX1021" s="3">
        <f t="shared" si="523"/>
        <v>0</v>
      </c>
      <c r="AY1021" s="3">
        <f t="shared" si="524"/>
        <v>0</v>
      </c>
      <c r="AZ1021" s="3">
        <f t="shared" si="525"/>
        <v>0</v>
      </c>
      <c r="BA1021" s="3">
        <f t="shared" si="526"/>
        <v>0</v>
      </c>
      <c r="BB1021" s="3">
        <f t="shared" si="527"/>
        <v>0</v>
      </c>
    </row>
    <row r="1022" spans="2:54" x14ac:dyDescent="0.35">
      <c r="B1022" s="14">
        <v>995</v>
      </c>
      <c r="C1022" s="13"/>
      <c r="D1022" s="13"/>
      <c r="E1022" s="130"/>
      <c r="F1022" s="130"/>
      <c r="G1022" s="129" t="str">
        <f t="shared" si="495"/>
        <v/>
      </c>
      <c r="H1022" s="128"/>
      <c r="I1022" s="189"/>
      <c r="J1022" s="128"/>
      <c r="K1022" s="127"/>
      <c r="L1022" s="127"/>
      <c r="M1022" s="126"/>
      <c r="N1022" s="7"/>
      <c r="O1022" s="6"/>
      <c r="P1022" s="6"/>
      <c r="Q1022" s="125" t="str">
        <f t="shared" si="496"/>
        <v/>
      </c>
      <c r="R1022" s="124" t="str">
        <f t="shared" si="497"/>
        <v/>
      </c>
      <c r="S1022" s="123">
        <f t="shared" si="498"/>
        <v>0</v>
      </c>
      <c r="T1022" s="122">
        <f t="shared" si="499"/>
        <v>0</v>
      </c>
      <c r="U1022" s="123">
        <f t="shared" si="500"/>
        <v>0</v>
      </c>
      <c r="V1022" s="122">
        <f t="shared" si="501"/>
        <v>0</v>
      </c>
      <c r="W1022" s="123">
        <f t="shared" si="502"/>
        <v>0</v>
      </c>
      <c r="X1022" s="122">
        <f t="shared" si="503"/>
        <v>0</v>
      </c>
      <c r="Y1022" s="123">
        <f t="shared" si="504"/>
        <v>0</v>
      </c>
      <c r="Z1022" s="122">
        <f t="shared" si="505"/>
        <v>0</v>
      </c>
      <c r="AA1022" s="123">
        <f t="shared" si="506"/>
        <v>0</v>
      </c>
      <c r="AB1022" s="122">
        <f t="shared" si="507"/>
        <v>0</v>
      </c>
      <c r="AD1022" s="3" t="str">
        <f t="shared" si="508"/>
        <v>False</v>
      </c>
      <c r="AE1022" s="3" t="str">
        <f t="shared" si="509"/>
        <v>true</v>
      </c>
      <c r="AF1022" s="3" t="e">
        <f>VLOOKUP(C1022,#REF!,2,FALSE)</f>
        <v>#REF!</v>
      </c>
      <c r="AG1022" s="3" t="e">
        <f t="shared" si="510"/>
        <v>#REF!</v>
      </c>
      <c r="AH1022" s="3">
        <f t="shared" si="511"/>
        <v>0</v>
      </c>
      <c r="AI1022" s="3">
        <f t="shared" si="512"/>
        <v>0</v>
      </c>
      <c r="AJ1022" s="3">
        <f t="shared" si="513"/>
        <v>0</v>
      </c>
      <c r="AL1022" s="3">
        <f t="shared" si="514"/>
        <v>0</v>
      </c>
      <c r="AM1022" s="3">
        <f t="shared" si="515"/>
        <v>0</v>
      </c>
      <c r="AN1022" s="3">
        <f t="shared" si="516"/>
        <v>0</v>
      </c>
      <c r="AO1022" s="3">
        <f t="shared" si="517"/>
        <v>0</v>
      </c>
      <c r="AP1022" s="3">
        <f t="shared" si="518"/>
        <v>0</v>
      </c>
      <c r="AQ1022" s="3">
        <f t="shared" si="519"/>
        <v>0</v>
      </c>
      <c r="AS1022" s="3" t="e">
        <f t="shared" si="520"/>
        <v>#REF!</v>
      </c>
      <c r="AU1022" s="3" t="e">
        <f t="shared" si="521"/>
        <v>#NAME?</v>
      </c>
      <c r="AW1022" s="3">
        <f t="shared" si="522"/>
        <v>0</v>
      </c>
      <c r="AX1022" s="3">
        <f t="shared" si="523"/>
        <v>0</v>
      </c>
      <c r="AY1022" s="3">
        <f t="shared" si="524"/>
        <v>0</v>
      </c>
      <c r="AZ1022" s="3">
        <f t="shared" si="525"/>
        <v>0</v>
      </c>
      <c r="BA1022" s="3">
        <f t="shared" si="526"/>
        <v>0</v>
      </c>
      <c r="BB1022" s="3">
        <f t="shared" si="527"/>
        <v>0</v>
      </c>
    </row>
    <row r="1023" spans="2:54" x14ac:dyDescent="0.35">
      <c r="B1023" s="14">
        <v>996</v>
      </c>
      <c r="C1023" s="13"/>
      <c r="D1023" s="13"/>
      <c r="E1023" s="130"/>
      <c r="F1023" s="130"/>
      <c r="G1023" s="129" t="str">
        <f t="shared" si="495"/>
        <v/>
      </c>
      <c r="H1023" s="128"/>
      <c r="I1023" s="189"/>
      <c r="J1023" s="128"/>
      <c r="K1023" s="127"/>
      <c r="L1023" s="127"/>
      <c r="M1023" s="126"/>
      <c r="N1023" s="7"/>
      <c r="O1023" s="6"/>
      <c r="P1023" s="6"/>
      <c r="Q1023" s="125" t="str">
        <f t="shared" si="496"/>
        <v/>
      </c>
      <c r="R1023" s="124" t="str">
        <f t="shared" si="497"/>
        <v/>
      </c>
      <c r="S1023" s="123">
        <f t="shared" si="498"/>
        <v>0</v>
      </c>
      <c r="T1023" s="122">
        <f t="shared" si="499"/>
        <v>0</v>
      </c>
      <c r="U1023" s="123">
        <f t="shared" si="500"/>
        <v>0</v>
      </c>
      <c r="V1023" s="122">
        <f t="shared" si="501"/>
        <v>0</v>
      </c>
      <c r="W1023" s="123">
        <f t="shared" si="502"/>
        <v>0</v>
      </c>
      <c r="X1023" s="122">
        <f t="shared" si="503"/>
        <v>0</v>
      </c>
      <c r="Y1023" s="123">
        <f t="shared" si="504"/>
        <v>0</v>
      </c>
      <c r="Z1023" s="122">
        <f t="shared" si="505"/>
        <v>0</v>
      </c>
      <c r="AA1023" s="123">
        <f t="shared" si="506"/>
        <v>0</v>
      </c>
      <c r="AB1023" s="122">
        <f t="shared" si="507"/>
        <v>0</v>
      </c>
      <c r="AD1023" s="3" t="str">
        <f t="shared" si="508"/>
        <v>False</v>
      </c>
      <c r="AE1023" s="3" t="str">
        <f t="shared" si="509"/>
        <v>true</v>
      </c>
      <c r="AF1023" s="3" t="e">
        <f>VLOOKUP(C1023,#REF!,2,FALSE)</f>
        <v>#REF!</v>
      </c>
      <c r="AG1023" s="3" t="e">
        <f t="shared" si="510"/>
        <v>#REF!</v>
      </c>
      <c r="AH1023" s="3">
        <f t="shared" si="511"/>
        <v>0</v>
      </c>
      <c r="AI1023" s="3">
        <f t="shared" si="512"/>
        <v>0</v>
      </c>
      <c r="AJ1023" s="3">
        <f t="shared" si="513"/>
        <v>0</v>
      </c>
      <c r="AL1023" s="3">
        <f t="shared" si="514"/>
        <v>0</v>
      </c>
      <c r="AM1023" s="3">
        <f t="shared" si="515"/>
        <v>0</v>
      </c>
      <c r="AN1023" s="3">
        <f t="shared" si="516"/>
        <v>0</v>
      </c>
      <c r="AO1023" s="3">
        <f t="shared" si="517"/>
        <v>0</v>
      </c>
      <c r="AP1023" s="3">
        <f t="shared" si="518"/>
        <v>0</v>
      </c>
      <c r="AQ1023" s="3">
        <f t="shared" si="519"/>
        <v>0</v>
      </c>
      <c r="AS1023" s="3" t="e">
        <f t="shared" si="520"/>
        <v>#REF!</v>
      </c>
      <c r="AU1023" s="3" t="e">
        <f t="shared" si="521"/>
        <v>#NAME?</v>
      </c>
      <c r="AW1023" s="3">
        <f t="shared" si="522"/>
        <v>0</v>
      </c>
      <c r="AX1023" s="3">
        <f t="shared" si="523"/>
        <v>0</v>
      </c>
      <c r="AY1023" s="3">
        <f t="shared" si="524"/>
        <v>0</v>
      </c>
      <c r="AZ1023" s="3">
        <f t="shared" si="525"/>
        <v>0</v>
      </c>
      <c r="BA1023" s="3">
        <f t="shared" si="526"/>
        <v>0</v>
      </c>
      <c r="BB1023" s="3">
        <f t="shared" si="527"/>
        <v>0</v>
      </c>
    </row>
    <row r="1024" spans="2:54" x14ac:dyDescent="0.35">
      <c r="B1024" s="14">
        <v>997</v>
      </c>
      <c r="C1024" s="13"/>
      <c r="D1024" s="13"/>
      <c r="E1024" s="130"/>
      <c r="F1024" s="130"/>
      <c r="G1024" s="129" t="str">
        <f t="shared" si="495"/>
        <v/>
      </c>
      <c r="H1024" s="128"/>
      <c r="I1024" s="189"/>
      <c r="J1024" s="128"/>
      <c r="K1024" s="127"/>
      <c r="L1024" s="127"/>
      <c r="M1024" s="126"/>
      <c r="N1024" s="7"/>
      <c r="O1024" s="6"/>
      <c r="P1024" s="6"/>
      <c r="Q1024" s="125" t="str">
        <f t="shared" si="496"/>
        <v/>
      </c>
      <c r="R1024" s="124" t="str">
        <f t="shared" si="497"/>
        <v/>
      </c>
      <c r="S1024" s="123">
        <f t="shared" si="498"/>
        <v>0</v>
      </c>
      <c r="T1024" s="122">
        <f t="shared" si="499"/>
        <v>0</v>
      </c>
      <c r="U1024" s="123">
        <f t="shared" si="500"/>
        <v>0</v>
      </c>
      <c r="V1024" s="122">
        <f t="shared" si="501"/>
        <v>0</v>
      </c>
      <c r="W1024" s="123">
        <f t="shared" si="502"/>
        <v>0</v>
      </c>
      <c r="X1024" s="122">
        <f t="shared" si="503"/>
        <v>0</v>
      </c>
      <c r="Y1024" s="123">
        <f t="shared" si="504"/>
        <v>0</v>
      </c>
      <c r="Z1024" s="122">
        <f t="shared" si="505"/>
        <v>0</v>
      </c>
      <c r="AA1024" s="123">
        <f t="shared" si="506"/>
        <v>0</v>
      </c>
      <c r="AB1024" s="122">
        <f t="shared" si="507"/>
        <v>0</v>
      </c>
      <c r="AD1024" s="3" t="str">
        <f t="shared" si="508"/>
        <v>False</v>
      </c>
      <c r="AE1024" s="3" t="str">
        <f t="shared" si="509"/>
        <v>true</v>
      </c>
      <c r="AF1024" s="3" t="e">
        <f>VLOOKUP(C1024,#REF!,2,FALSE)</f>
        <v>#REF!</v>
      </c>
      <c r="AG1024" s="3" t="e">
        <f t="shared" si="510"/>
        <v>#REF!</v>
      </c>
      <c r="AH1024" s="3">
        <f t="shared" si="511"/>
        <v>0</v>
      </c>
      <c r="AI1024" s="3">
        <f t="shared" si="512"/>
        <v>0</v>
      </c>
      <c r="AJ1024" s="3">
        <f t="shared" si="513"/>
        <v>0</v>
      </c>
      <c r="AL1024" s="3">
        <f t="shared" si="514"/>
        <v>0</v>
      </c>
      <c r="AM1024" s="3">
        <f t="shared" si="515"/>
        <v>0</v>
      </c>
      <c r="AN1024" s="3">
        <f t="shared" si="516"/>
        <v>0</v>
      </c>
      <c r="AO1024" s="3">
        <f t="shared" si="517"/>
        <v>0</v>
      </c>
      <c r="AP1024" s="3">
        <f t="shared" si="518"/>
        <v>0</v>
      </c>
      <c r="AQ1024" s="3">
        <f t="shared" si="519"/>
        <v>0</v>
      </c>
      <c r="AS1024" s="3" t="e">
        <f t="shared" si="520"/>
        <v>#REF!</v>
      </c>
      <c r="AU1024" s="3" t="e">
        <f t="shared" si="521"/>
        <v>#NAME?</v>
      </c>
      <c r="AW1024" s="3">
        <f t="shared" si="522"/>
        <v>0</v>
      </c>
      <c r="AX1024" s="3">
        <f t="shared" si="523"/>
        <v>0</v>
      </c>
      <c r="AY1024" s="3">
        <f t="shared" si="524"/>
        <v>0</v>
      </c>
      <c r="AZ1024" s="3">
        <f t="shared" si="525"/>
        <v>0</v>
      </c>
      <c r="BA1024" s="3">
        <f t="shared" si="526"/>
        <v>0</v>
      </c>
      <c r="BB1024" s="3">
        <f t="shared" si="527"/>
        <v>0</v>
      </c>
    </row>
    <row r="1025" spans="2:54" x14ac:dyDescent="0.35">
      <c r="B1025" s="14">
        <v>998</v>
      </c>
      <c r="C1025" s="13"/>
      <c r="D1025" s="13"/>
      <c r="E1025" s="130"/>
      <c r="F1025" s="130"/>
      <c r="G1025" s="129" t="str">
        <f t="shared" si="495"/>
        <v/>
      </c>
      <c r="H1025" s="128"/>
      <c r="I1025" s="189"/>
      <c r="J1025" s="128"/>
      <c r="K1025" s="127"/>
      <c r="L1025" s="127"/>
      <c r="M1025" s="126"/>
      <c r="N1025" s="7"/>
      <c r="O1025" s="6"/>
      <c r="P1025" s="6"/>
      <c r="Q1025" s="125" t="str">
        <f t="shared" si="496"/>
        <v/>
      </c>
      <c r="R1025" s="124" t="str">
        <f t="shared" si="497"/>
        <v/>
      </c>
      <c r="S1025" s="123">
        <f t="shared" si="498"/>
        <v>0</v>
      </c>
      <c r="T1025" s="122">
        <f t="shared" si="499"/>
        <v>0</v>
      </c>
      <c r="U1025" s="123">
        <f t="shared" si="500"/>
        <v>0</v>
      </c>
      <c r="V1025" s="122">
        <f t="shared" si="501"/>
        <v>0</v>
      </c>
      <c r="W1025" s="123">
        <f t="shared" si="502"/>
        <v>0</v>
      </c>
      <c r="X1025" s="122">
        <f t="shared" si="503"/>
        <v>0</v>
      </c>
      <c r="Y1025" s="123">
        <f t="shared" si="504"/>
        <v>0</v>
      </c>
      <c r="Z1025" s="122">
        <f t="shared" si="505"/>
        <v>0</v>
      </c>
      <c r="AA1025" s="123">
        <f t="shared" si="506"/>
        <v>0</v>
      </c>
      <c r="AB1025" s="122">
        <f t="shared" si="507"/>
        <v>0</v>
      </c>
      <c r="AD1025" s="3" t="str">
        <f t="shared" si="508"/>
        <v>False</v>
      </c>
      <c r="AE1025" s="3" t="str">
        <f t="shared" si="509"/>
        <v>true</v>
      </c>
      <c r="AF1025" s="3" t="e">
        <f>VLOOKUP(C1025,#REF!,2,FALSE)</f>
        <v>#REF!</v>
      </c>
      <c r="AG1025" s="3" t="e">
        <f t="shared" si="510"/>
        <v>#REF!</v>
      </c>
      <c r="AH1025" s="3">
        <f t="shared" si="511"/>
        <v>0</v>
      </c>
      <c r="AI1025" s="3">
        <f t="shared" si="512"/>
        <v>0</v>
      </c>
      <c r="AJ1025" s="3">
        <f t="shared" si="513"/>
        <v>0</v>
      </c>
      <c r="AL1025" s="3">
        <f t="shared" si="514"/>
        <v>0</v>
      </c>
      <c r="AM1025" s="3">
        <f t="shared" si="515"/>
        <v>0</v>
      </c>
      <c r="AN1025" s="3">
        <f t="shared" si="516"/>
        <v>0</v>
      </c>
      <c r="AO1025" s="3">
        <f t="shared" si="517"/>
        <v>0</v>
      </c>
      <c r="AP1025" s="3">
        <f t="shared" si="518"/>
        <v>0</v>
      </c>
      <c r="AQ1025" s="3">
        <f t="shared" si="519"/>
        <v>0</v>
      </c>
      <c r="AS1025" s="3" t="e">
        <f t="shared" si="520"/>
        <v>#REF!</v>
      </c>
      <c r="AU1025" s="3" t="e">
        <f t="shared" si="521"/>
        <v>#NAME?</v>
      </c>
      <c r="AW1025" s="3">
        <f t="shared" si="522"/>
        <v>0</v>
      </c>
      <c r="AX1025" s="3">
        <f t="shared" si="523"/>
        <v>0</v>
      </c>
      <c r="AY1025" s="3">
        <f t="shared" si="524"/>
        <v>0</v>
      </c>
      <c r="AZ1025" s="3">
        <f t="shared" si="525"/>
        <v>0</v>
      </c>
      <c r="BA1025" s="3">
        <f t="shared" si="526"/>
        <v>0</v>
      </c>
      <c r="BB1025" s="3">
        <f t="shared" si="527"/>
        <v>0</v>
      </c>
    </row>
    <row r="1026" spans="2:54" x14ac:dyDescent="0.35">
      <c r="B1026" s="14">
        <v>999</v>
      </c>
      <c r="C1026" s="13"/>
      <c r="D1026" s="13"/>
      <c r="E1026" s="130"/>
      <c r="F1026" s="130"/>
      <c r="G1026" s="129" t="str">
        <f t="shared" si="495"/>
        <v/>
      </c>
      <c r="H1026" s="128"/>
      <c r="I1026" s="189"/>
      <c r="J1026" s="128"/>
      <c r="K1026" s="127"/>
      <c r="L1026" s="127"/>
      <c r="M1026" s="126"/>
      <c r="N1026" s="7"/>
      <c r="O1026" s="6"/>
      <c r="P1026" s="6"/>
      <c r="Q1026" s="125" t="str">
        <f t="shared" si="496"/>
        <v/>
      </c>
      <c r="R1026" s="124" t="str">
        <f t="shared" si="497"/>
        <v/>
      </c>
      <c r="S1026" s="123">
        <f t="shared" si="498"/>
        <v>0</v>
      </c>
      <c r="T1026" s="122">
        <f t="shared" si="499"/>
        <v>0</v>
      </c>
      <c r="U1026" s="123">
        <f t="shared" si="500"/>
        <v>0</v>
      </c>
      <c r="V1026" s="122">
        <f t="shared" si="501"/>
        <v>0</v>
      </c>
      <c r="W1026" s="123">
        <f t="shared" si="502"/>
        <v>0</v>
      </c>
      <c r="X1026" s="122">
        <f t="shared" si="503"/>
        <v>0</v>
      </c>
      <c r="Y1026" s="123">
        <f t="shared" si="504"/>
        <v>0</v>
      </c>
      <c r="Z1026" s="122">
        <f t="shared" si="505"/>
        <v>0</v>
      </c>
      <c r="AA1026" s="123">
        <f t="shared" si="506"/>
        <v>0</v>
      </c>
      <c r="AB1026" s="122">
        <f t="shared" si="507"/>
        <v>0</v>
      </c>
      <c r="AD1026" s="3" t="str">
        <f t="shared" si="508"/>
        <v>False</v>
      </c>
      <c r="AE1026" s="3" t="str">
        <f t="shared" si="509"/>
        <v>true</v>
      </c>
      <c r="AF1026" s="3" t="e">
        <f>VLOOKUP(C1026,#REF!,2,FALSE)</f>
        <v>#REF!</v>
      </c>
      <c r="AG1026" s="3" t="e">
        <f t="shared" si="510"/>
        <v>#REF!</v>
      </c>
      <c r="AH1026" s="3">
        <f t="shared" si="511"/>
        <v>0</v>
      </c>
      <c r="AI1026" s="3">
        <f t="shared" si="512"/>
        <v>0</v>
      </c>
      <c r="AJ1026" s="3">
        <f t="shared" si="513"/>
        <v>0</v>
      </c>
      <c r="AL1026" s="3">
        <f t="shared" si="514"/>
        <v>0</v>
      </c>
      <c r="AM1026" s="3">
        <f t="shared" si="515"/>
        <v>0</v>
      </c>
      <c r="AN1026" s="3">
        <f t="shared" si="516"/>
        <v>0</v>
      </c>
      <c r="AO1026" s="3">
        <f t="shared" si="517"/>
        <v>0</v>
      </c>
      <c r="AP1026" s="3">
        <f t="shared" si="518"/>
        <v>0</v>
      </c>
      <c r="AQ1026" s="3">
        <f t="shared" si="519"/>
        <v>0</v>
      </c>
      <c r="AS1026" s="3" t="e">
        <f t="shared" si="520"/>
        <v>#REF!</v>
      </c>
      <c r="AU1026" s="3" t="e">
        <f t="shared" si="521"/>
        <v>#NAME?</v>
      </c>
      <c r="AW1026" s="3">
        <f t="shared" si="522"/>
        <v>0</v>
      </c>
      <c r="AX1026" s="3">
        <f t="shared" si="523"/>
        <v>0</v>
      </c>
      <c r="AY1026" s="3">
        <f t="shared" si="524"/>
        <v>0</v>
      </c>
      <c r="AZ1026" s="3">
        <f t="shared" si="525"/>
        <v>0</v>
      </c>
      <c r="BA1026" s="3">
        <f t="shared" si="526"/>
        <v>0</v>
      </c>
      <c r="BB1026" s="3">
        <f t="shared" si="527"/>
        <v>0</v>
      </c>
    </row>
    <row r="1027" spans="2:54" x14ac:dyDescent="0.35">
      <c r="B1027" s="14">
        <v>1000</v>
      </c>
      <c r="C1027" s="13"/>
      <c r="D1027" s="13"/>
      <c r="E1027" s="130"/>
      <c r="F1027" s="130"/>
      <c r="G1027" s="129" t="str">
        <f t="shared" si="495"/>
        <v/>
      </c>
      <c r="H1027" s="128"/>
      <c r="I1027" s="189"/>
      <c r="J1027" s="128"/>
      <c r="K1027" s="127"/>
      <c r="L1027" s="127"/>
      <c r="M1027" s="126"/>
      <c r="N1027" s="7"/>
      <c r="O1027" s="6"/>
      <c r="P1027" s="6"/>
      <c r="Q1027" s="125" t="str">
        <f t="shared" si="496"/>
        <v/>
      </c>
      <c r="R1027" s="124" t="str">
        <f t="shared" si="497"/>
        <v/>
      </c>
      <c r="S1027" s="123">
        <f t="shared" si="498"/>
        <v>0</v>
      </c>
      <c r="T1027" s="122">
        <f t="shared" si="499"/>
        <v>0</v>
      </c>
      <c r="U1027" s="123">
        <f t="shared" si="500"/>
        <v>0</v>
      </c>
      <c r="V1027" s="122">
        <f t="shared" si="501"/>
        <v>0</v>
      </c>
      <c r="W1027" s="123">
        <f t="shared" si="502"/>
        <v>0</v>
      </c>
      <c r="X1027" s="122">
        <f t="shared" si="503"/>
        <v>0</v>
      </c>
      <c r="Y1027" s="123">
        <f t="shared" si="504"/>
        <v>0</v>
      </c>
      <c r="Z1027" s="122">
        <f t="shared" si="505"/>
        <v>0</v>
      </c>
      <c r="AA1027" s="123">
        <f t="shared" si="506"/>
        <v>0</v>
      </c>
      <c r="AB1027" s="122">
        <f t="shared" si="507"/>
        <v>0</v>
      </c>
      <c r="AD1027" s="3" t="str">
        <f t="shared" si="508"/>
        <v>False</v>
      </c>
      <c r="AE1027" s="3" t="str">
        <f t="shared" si="509"/>
        <v>true</v>
      </c>
      <c r="AF1027" s="3" t="e">
        <f>VLOOKUP(C1027,#REF!,2,FALSE)</f>
        <v>#REF!</v>
      </c>
      <c r="AG1027" s="3" t="e">
        <f t="shared" si="510"/>
        <v>#REF!</v>
      </c>
      <c r="AH1027" s="3">
        <f t="shared" si="511"/>
        <v>0</v>
      </c>
      <c r="AI1027" s="3">
        <f t="shared" si="512"/>
        <v>0</v>
      </c>
      <c r="AJ1027" s="3">
        <f t="shared" si="513"/>
        <v>0</v>
      </c>
      <c r="AL1027" s="3">
        <f t="shared" si="514"/>
        <v>0</v>
      </c>
      <c r="AM1027" s="3">
        <f t="shared" si="515"/>
        <v>0</v>
      </c>
      <c r="AN1027" s="3">
        <f t="shared" si="516"/>
        <v>0</v>
      </c>
      <c r="AO1027" s="3">
        <f t="shared" si="517"/>
        <v>0</v>
      </c>
      <c r="AP1027" s="3">
        <f t="shared" si="518"/>
        <v>0</v>
      </c>
      <c r="AQ1027" s="3">
        <f t="shared" si="519"/>
        <v>0</v>
      </c>
      <c r="AS1027" s="3" t="e">
        <f t="shared" si="520"/>
        <v>#REF!</v>
      </c>
      <c r="AU1027" s="3" t="e">
        <f t="shared" si="521"/>
        <v>#NAME?</v>
      </c>
      <c r="AW1027" s="3">
        <f t="shared" si="522"/>
        <v>0</v>
      </c>
      <c r="AX1027" s="3">
        <f t="shared" si="523"/>
        <v>0</v>
      </c>
      <c r="AY1027" s="3">
        <f t="shared" si="524"/>
        <v>0</v>
      </c>
      <c r="AZ1027" s="3">
        <f t="shared" si="525"/>
        <v>0</v>
      </c>
      <c r="BA1027" s="3">
        <f t="shared" si="526"/>
        <v>0</v>
      </c>
      <c r="BB1027" s="3">
        <f t="shared" si="527"/>
        <v>0</v>
      </c>
    </row>
    <row r="1028" spans="2:54" x14ac:dyDescent="0.35">
      <c r="B1028" s="14">
        <v>1001</v>
      </c>
      <c r="C1028" s="13"/>
      <c r="D1028" s="13"/>
      <c r="E1028" s="130"/>
      <c r="F1028" s="130"/>
      <c r="G1028" s="129" t="str">
        <f t="shared" si="495"/>
        <v/>
      </c>
      <c r="H1028" s="128"/>
      <c r="I1028" s="189"/>
      <c r="J1028" s="128"/>
      <c r="K1028" s="127"/>
      <c r="L1028" s="127"/>
      <c r="M1028" s="126"/>
      <c r="N1028" s="7"/>
      <c r="O1028" s="6"/>
      <c r="P1028" s="6"/>
      <c r="Q1028" s="125" t="str">
        <f t="shared" si="496"/>
        <v/>
      </c>
      <c r="R1028" s="124" t="str">
        <f t="shared" si="497"/>
        <v/>
      </c>
      <c r="S1028" s="123">
        <f t="shared" si="498"/>
        <v>0</v>
      </c>
      <c r="T1028" s="122">
        <f t="shared" si="499"/>
        <v>0</v>
      </c>
      <c r="U1028" s="123">
        <f t="shared" si="500"/>
        <v>0</v>
      </c>
      <c r="V1028" s="122">
        <f t="shared" si="501"/>
        <v>0</v>
      </c>
      <c r="W1028" s="123">
        <f t="shared" si="502"/>
        <v>0</v>
      </c>
      <c r="X1028" s="122">
        <f t="shared" si="503"/>
        <v>0</v>
      </c>
      <c r="Y1028" s="123">
        <f t="shared" si="504"/>
        <v>0</v>
      </c>
      <c r="Z1028" s="122">
        <f t="shared" si="505"/>
        <v>0</v>
      </c>
      <c r="AA1028" s="123">
        <f t="shared" si="506"/>
        <v>0</v>
      </c>
      <c r="AB1028" s="122">
        <f t="shared" si="507"/>
        <v>0</v>
      </c>
      <c r="AD1028" s="3" t="str">
        <f t="shared" si="508"/>
        <v>False</v>
      </c>
      <c r="AE1028" s="3" t="str">
        <f t="shared" si="509"/>
        <v>true</v>
      </c>
      <c r="AF1028" s="3" t="e">
        <f>VLOOKUP(C1028,#REF!,2,FALSE)</f>
        <v>#REF!</v>
      </c>
      <c r="AG1028" s="3" t="e">
        <f t="shared" si="510"/>
        <v>#REF!</v>
      </c>
      <c r="AH1028" s="3">
        <f t="shared" si="511"/>
        <v>0</v>
      </c>
      <c r="AI1028" s="3">
        <f t="shared" si="512"/>
        <v>0</v>
      </c>
      <c r="AJ1028" s="3">
        <f t="shared" si="513"/>
        <v>0</v>
      </c>
      <c r="AL1028" s="3">
        <f t="shared" si="514"/>
        <v>0</v>
      </c>
      <c r="AM1028" s="3">
        <f t="shared" si="515"/>
        <v>0</v>
      </c>
      <c r="AN1028" s="3">
        <f t="shared" si="516"/>
        <v>0</v>
      </c>
      <c r="AO1028" s="3">
        <f t="shared" si="517"/>
        <v>0</v>
      </c>
      <c r="AP1028" s="3">
        <f t="shared" si="518"/>
        <v>0</v>
      </c>
      <c r="AQ1028" s="3">
        <f t="shared" si="519"/>
        <v>0</v>
      </c>
      <c r="AS1028" s="3" t="e">
        <f t="shared" si="520"/>
        <v>#REF!</v>
      </c>
      <c r="AU1028" s="3" t="e">
        <f t="shared" si="521"/>
        <v>#NAME?</v>
      </c>
      <c r="AW1028" s="3">
        <f t="shared" si="522"/>
        <v>0</v>
      </c>
      <c r="AX1028" s="3">
        <f t="shared" si="523"/>
        <v>0</v>
      </c>
      <c r="AY1028" s="3">
        <f t="shared" si="524"/>
        <v>0</v>
      </c>
      <c r="AZ1028" s="3">
        <f t="shared" si="525"/>
        <v>0</v>
      </c>
      <c r="BA1028" s="3">
        <f t="shared" si="526"/>
        <v>0</v>
      </c>
      <c r="BB1028" s="3">
        <f t="shared" si="527"/>
        <v>0</v>
      </c>
    </row>
    <row r="1029" spans="2:54" x14ac:dyDescent="0.35">
      <c r="B1029" s="14">
        <v>1002</v>
      </c>
      <c r="C1029" s="13"/>
      <c r="D1029" s="13"/>
      <c r="E1029" s="130"/>
      <c r="F1029" s="130"/>
      <c r="G1029" s="129" t="str">
        <f t="shared" si="495"/>
        <v/>
      </c>
      <c r="H1029" s="128"/>
      <c r="I1029" s="189"/>
      <c r="J1029" s="128"/>
      <c r="K1029" s="127"/>
      <c r="L1029" s="127"/>
      <c r="M1029" s="126"/>
      <c r="N1029" s="7"/>
      <c r="O1029" s="6"/>
      <c r="P1029" s="6"/>
      <c r="Q1029" s="125" t="str">
        <f t="shared" si="496"/>
        <v/>
      </c>
      <c r="R1029" s="124" t="str">
        <f t="shared" si="497"/>
        <v/>
      </c>
      <c r="S1029" s="123">
        <f t="shared" si="498"/>
        <v>0</v>
      </c>
      <c r="T1029" s="122">
        <f t="shared" si="499"/>
        <v>0</v>
      </c>
      <c r="U1029" s="123">
        <f t="shared" si="500"/>
        <v>0</v>
      </c>
      <c r="V1029" s="122">
        <f t="shared" si="501"/>
        <v>0</v>
      </c>
      <c r="W1029" s="123">
        <f t="shared" si="502"/>
        <v>0</v>
      </c>
      <c r="X1029" s="122">
        <f t="shared" si="503"/>
        <v>0</v>
      </c>
      <c r="Y1029" s="123">
        <f t="shared" si="504"/>
        <v>0</v>
      </c>
      <c r="Z1029" s="122">
        <f t="shared" si="505"/>
        <v>0</v>
      </c>
      <c r="AA1029" s="123">
        <f t="shared" si="506"/>
        <v>0</v>
      </c>
      <c r="AB1029" s="122">
        <f t="shared" si="507"/>
        <v>0</v>
      </c>
      <c r="AD1029" s="3" t="str">
        <f t="shared" si="508"/>
        <v>False</v>
      </c>
      <c r="AE1029" s="3" t="str">
        <f t="shared" si="509"/>
        <v>true</v>
      </c>
      <c r="AF1029" s="3" t="e">
        <f>VLOOKUP(C1029,#REF!,2,FALSE)</f>
        <v>#REF!</v>
      </c>
      <c r="AG1029" s="3" t="e">
        <f t="shared" si="510"/>
        <v>#REF!</v>
      </c>
      <c r="AH1029" s="3">
        <f t="shared" si="511"/>
        <v>0</v>
      </c>
      <c r="AI1029" s="3">
        <f t="shared" si="512"/>
        <v>0</v>
      </c>
      <c r="AJ1029" s="3">
        <f t="shared" si="513"/>
        <v>0</v>
      </c>
      <c r="AL1029" s="3">
        <f t="shared" si="514"/>
        <v>0</v>
      </c>
      <c r="AM1029" s="3">
        <f t="shared" si="515"/>
        <v>0</v>
      </c>
      <c r="AN1029" s="3">
        <f t="shared" si="516"/>
        <v>0</v>
      </c>
      <c r="AO1029" s="3">
        <f t="shared" si="517"/>
        <v>0</v>
      </c>
      <c r="AP1029" s="3">
        <f t="shared" si="518"/>
        <v>0</v>
      </c>
      <c r="AQ1029" s="3">
        <f t="shared" si="519"/>
        <v>0</v>
      </c>
      <c r="AS1029" s="3" t="e">
        <f t="shared" si="520"/>
        <v>#REF!</v>
      </c>
      <c r="AU1029" s="3" t="e">
        <f t="shared" si="521"/>
        <v>#NAME?</v>
      </c>
      <c r="AW1029" s="3">
        <f t="shared" si="522"/>
        <v>0</v>
      </c>
      <c r="AX1029" s="3">
        <f t="shared" si="523"/>
        <v>0</v>
      </c>
      <c r="AY1029" s="3">
        <f t="shared" si="524"/>
        <v>0</v>
      </c>
      <c r="AZ1029" s="3">
        <f t="shared" si="525"/>
        <v>0</v>
      </c>
      <c r="BA1029" s="3">
        <f t="shared" si="526"/>
        <v>0</v>
      </c>
      <c r="BB1029" s="3">
        <f t="shared" si="527"/>
        <v>0</v>
      </c>
    </row>
    <row r="1030" spans="2:54" x14ac:dyDescent="0.35">
      <c r="B1030" s="14">
        <v>1003</v>
      </c>
      <c r="C1030" s="13"/>
      <c r="D1030" s="13"/>
      <c r="E1030" s="130"/>
      <c r="F1030" s="130"/>
      <c r="G1030" s="129" t="str">
        <f t="shared" si="495"/>
        <v/>
      </c>
      <c r="H1030" s="128"/>
      <c r="I1030" s="189"/>
      <c r="J1030" s="128"/>
      <c r="K1030" s="127"/>
      <c r="L1030" s="127"/>
      <c r="M1030" s="126"/>
      <c r="N1030" s="7"/>
      <c r="O1030" s="6"/>
      <c r="P1030" s="6"/>
      <c r="Q1030" s="125" t="str">
        <f t="shared" si="496"/>
        <v/>
      </c>
      <c r="R1030" s="124" t="str">
        <f t="shared" si="497"/>
        <v/>
      </c>
      <c r="S1030" s="123">
        <f t="shared" si="498"/>
        <v>0</v>
      </c>
      <c r="T1030" s="122">
        <f t="shared" si="499"/>
        <v>0</v>
      </c>
      <c r="U1030" s="123">
        <f t="shared" si="500"/>
        <v>0</v>
      </c>
      <c r="V1030" s="122">
        <f t="shared" si="501"/>
        <v>0</v>
      </c>
      <c r="W1030" s="123">
        <f t="shared" si="502"/>
        <v>0</v>
      </c>
      <c r="X1030" s="122">
        <f t="shared" si="503"/>
        <v>0</v>
      </c>
      <c r="Y1030" s="123">
        <f t="shared" si="504"/>
        <v>0</v>
      </c>
      <c r="Z1030" s="122">
        <f t="shared" si="505"/>
        <v>0</v>
      </c>
      <c r="AA1030" s="123">
        <f t="shared" si="506"/>
        <v>0</v>
      </c>
      <c r="AB1030" s="122">
        <f t="shared" si="507"/>
        <v>0</v>
      </c>
      <c r="AD1030" s="3" t="str">
        <f t="shared" si="508"/>
        <v>False</v>
      </c>
      <c r="AE1030" s="3" t="str">
        <f t="shared" si="509"/>
        <v>true</v>
      </c>
      <c r="AF1030" s="3" t="e">
        <f>VLOOKUP(C1030,#REF!,2,FALSE)</f>
        <v>#REF!</v>
      </c>
      <c r="AG1030" s="3" t="e">
        <f t="shared" si="510"/>
        <v>#REF!</v>
      </c>
      <c r="AH1030" s="3">
        <f t="shared" si="511"/>
        <v>0</v>
      </c>
      <c r="AI1030" s="3">
        <f t="shared" si="512"/>
        <v>0</v>
      </c>
      <c r="AJ1030" s="3">
        <f t="shared" si="513"/>
        <v>0</v>
      </c>
      <c r="AL1030" s="3">
        <f t="shared" si="514"/>
        <v>0</v>
      </c>
      <c r="AM1030" s="3">
        <f t="shared" si="515"/>
        <v>0</v>
      </c>
      <c r="AN1030" s="3">
        <f t="shared" si="516"/>
        <v>0</v>
      </c>
      <c r="AO1030" s="3">
        <f t="shared" si="517"/>
        <v>0</v>
      </c>
      <c r="AP1030" s="3">
        <f t="shared" si="518"/>
        <v>0</v>
      </c>
      <c r="AQ1030" s="3">
        <f t="shared" si="519"/>
        <v>0</v>
      </c>
      <c r="AS1030" s="3" t="e">
        <f t="shared" si="520"/>
        <v>#REF!</v>
      </c>
      <c r="AU1030" s="3" t="e">
        <f t="shared" si="521"/>
        <v>#NAME?</v>
      </c>
      <c r="AW1030" s="3">
        <f t="shared" si="522"/>
        <v>0</v>
      </c>
      <c r="AX1030" s="3">
        <f t="shared" si="523"/>
        <v>0</v>
      </c>
      <c r="AY1030" s="3">
        <f t="shared" si="524"/>
        <v>0</v>
      </c>
      <c r="AZ1030" s="3">
        <f t="shared" si="525"/>
        <v>0</v>
      </c>
      <c r="BA1030" s="3">
        <f t="shared" si="526"/>
        <v>0</v>
      </c>
      <c r="BB1030" s="3">
        <f t="shared" si="527"/>
        <v>0</v>
      </c>
    </row>
    <row r="1031" spans="2:54" x14ac:dyDescent="0.35">
      <c r="B1031" s="14">
        <v>1004</v>
      </c>
      <c r="C1031" s="13"/>
      <c r="D1031" s="13"/>
      <c r="E1031" s="130"/>
      <c r="F1031" s="130"/>
      <c r="G1031" s="129" t="str">
        <f t="shared" si="495"/>
        <v/>
      </c>
      <c r="H1031" s="128"/>
      <c r="I1031" s="189"/>
      <c r="J1031" s="128"/>
      <c r="K1031" s="127"/>
      <c r="L1031" s="127"/>
      <c r="M1031" s="126"/>
      <c r="N1031" s="7"/>
      <c r="O1031" s="6"/>
      <c r="P1031" s="6"/>
      <c r="Q1031" s="125" t="str">
        <f t="shared" si="496"/>
        <v/>
      </c>
      <c r="R1031" s="124" t="str">
        <f t="shared" si="497"/>
        <v/>
      </c>
      <c r="S1031" s="123">
        <f t="shared" si="498"/>
        <v>0</v>
      </c>
      <c r="T1031" s="122">
        <f t="shared" si="499"/>
        <v>0</v>
      </c>
      <c r="U1031" s="123">
        <f t="shared" si="500"/>
        <v>0</v>
      </c>
      <c r="V1031" s="122">
        <f t="shared" si="501"/>
        <v>0</v>
      </c>
      <c r="W1031" s="123">
        <f t="shared" si="502"/>
        <v>0</v>
      </c>
      <c r="X1031" s="122">
        <f t="shared" si="503"/>
        <v>0</v>
      </c>
      <c r="Y1031" s="123">
        <f t="shared" si="504"/>
        <v>0</v>
      </c>
      <c r="Z1031" s="122">
        <f t="shared" si="505"/>
        <v>0</v>
      </c>
      <c r="AA1031" s="123">
        <f t="shared" si="506"/>
        <v>0</v>
      </c>
      <c r="AB1031" s="122">
        <f t="shared" si="507"/>
        <v>0</v>
      </c>
      <c r="AD1031" s="3" t="str">
        <f t="shared" si="508"/>
        <v>False</v>
      </c>
      <c r="AE1031" s="3" t="str">
        <f t="shared" si="509"/>
        <v>true</v>
      </c>
      <c r="AF1031" s="3" t="e">
        <f>VLOOKUP(C1031,#REF!,2,FALSE)</f>
        <v>#REF!</v>
      </c>
      <c r="AG1031" s="3" t="e">
        <f t="shared" si="510"/>
        <v>#REF!</v>
      </c>
      <c r="AH1031" s="3">
        <f t="shared" si="511"/>
        <v>0</v>
      </c>
      <c r="AI1031" s="3">
        <f t="shared" si="512"/>
        <v>0</v>
      </c>
      <c r="AJ1031" s="3">
        <f t="shared" si="513"/>
        <v>0</v>
      </c>
      <c r="AL1031" s="3">
        <f t="shared" si="514"/>
        <v>0</v>
      </c>
      <c r="AM1031" s="3">
        <f t="shared" si="515"/>
        <v>0</v>
      </c>
      <c r="AN1031" s="3">
        <f t="shared" si="516"/>
        <v>0</v>
      </c>
      <c r="AO1031" s="3">
        <f t="shared" si="517"/>
        <v>0</v>
      </c>
      <c r="AP1031" s="3">
        <f t="shared" si="518"/>
        <v>0</v>
      </c>
      <c r="AQ1031" s="3">
        <f t="shared" si="519"/>
        <v>0</v>
      </c>
      <c r="AS1031" s="3" t="e">
        <f t="shared" si="520"/>
        <v>#REF!</v>
      </c>
      <c r="AU1031" s="3" t="e">
        <f t="shared" si="521"/>
        <v>#NAME?</v>
      </c>
      <c r="AW1031" s="3">
        <f t="shared" si="522"/>
        <v>0</v>
      </c>
      <c r="AX1031" s="3">
        <f t="shared" si="523"/>
        <v>0</v>
      </c>
      <c r="AY1031" s="3">
        <f t="shared" si="524"/>
        <v>0</v>
      </c>
      <c r="AZ1031" s="3">
        <f t="shared" si="525"/>
        <v>0</v>
      </c>
      <c r="BA1031" s="3">
        <f t="shared" si="526"/>
        <v>0</v>
      </c>
      <c r="BB1031" s="3">
        <f t="shared" si="527"/>
        <v>0</v>
      </c>
    </row>
    <row r="1032" spans="2:54" x14ac:dyDescent="0.35">
      <c r="B1032" s="14">
        <v>1005</v>
      </c>
      <c r="C1032" s="13"/>
      <c r="D1032" s="13"/>
      <c r="E1032" s="130"/>
      <c r="F1032" s="130"/>
      <c r="G1032" s="129" t="str">
        <f t="shared" si="495"/>
        <v/>
      </c>
      <c r="H1032" s="128"/>
      <c r="I1032" s="189"/>
      <c r="J1032" s="128"/>
      <c r="K1032" s="127"/>
      <c r="L1032" s="127"/>
      <c r="M1032" s="126"/>
      <c r="N1032" s="7"/>
      <c r="O1032" s="6"/>
      <c r="P1032" s="6"/>
      <c r="Q1032" s="125" t="str">
        <f t="shared" si="496"/>
        <v/>
      </c>
      <c r="R1032" s="124" t="str">
        <f t="shared" si="497"/>
        <v/>
      </c>
      <c r="S1032" s="123">
        <f t="shared" si="498"/>
        <v>0</v>
      </c>
      <c r="T1032" s="122">
        <f t="shared" si="499"/>
        <v>0</v>
      </c>
      <c r="U1032" s="123">
        <f t="shared" si="500"/>
        <v>0</v>
      </c>
      <c r="V1032" s="122">
        <f t="shared" si="501"/>
        <v>0</v>
      </c>
      <c r="W1032" s="123">
        <f t="shared" si="502"/>
        <v>0</v>
      </c>
      <c r="X1032" s="122">
        <f t="shared" si="503"/>
        <v>0</v>
      </c>
      <c r="Y1032" s="123">
        <f t="shared" si="504"/>
        <v>0</v>
      </c>
      <c r="Z1032" s="122">
        <f t="shared" si="505"/>
        <v>0</v>
      </c>
      <c r="AA1032" s="123">
        <f t="shared" si="506"/>
        <v>0</v>
      </c>
      <c r="AB1032" s="122">
        <f t="shared" si="507"/>
        <v>0</v>
      </c>
      <c r="AD1032" s="3" t="str">
        <f t="shared" si="508"/>
        <v>False</v>
      </c>
      <c r="AE1032" s="3" t="str">
        <f t="shared" si="509"/>
        <v>true</v>
      </c>
      <c r="AF1032" s="3" t="e">
        <f>VLOOKUP(C1032,#REF!,2,FALSE)</f>
        <v>#REF!</v>
      </c>
      <c r="AG1032" s="3" t="e">
        <f t="shared" si="510"/>
        <v>#REF!</v>
      </c>
      <c r="AH1032" s="3">
        <f t="shared" si="511"/>
        <v>0</v>
      </c>
      <c r="AI1032" s="3">
        <f t="shared" si="512"/>
        <v>0</v>
      </c>
      <c r="AJ1032" s="3">
        <f t="shared" si="513"/>
        <v>0</v>
      </c>
      <c r="AL1032" s="3">
        <f t="shared" si="514"/>
        <v>0</v>
      </c>
      <c r="AM1032" s="3">
        <f t="shared" si="515"/>
        <v>0</v>
      </c>
      <c r="AN1032" s="3">
        <f t="shared" si="516"/>
        <v>0</v>
      </c>
      <c r="AO1032" s="3">
        <f t="shared" si="517"/>
        <v>0</v>
      </c>
      <c r="AP1032" s="3">
        <f t="shared" si="518"/>
        <v>0</v>
      </c>
      <c r="AQ1032" s="3">
        <f t="shared" si="519"/>
        <v>0</v>
      </c>
      <c r="AS1032" s="3" t="e">
        <f t="shared" si="520"/>
        <v>#REF!</v>
      </c>
      <c r="AU1032" s="3" t="e">
        <f t="shared" si="521"/>
        <v>#NAME?</v>
      </c>
      <c r="AW1032" s="3">
        <f t="shared" si="522"/>
        <v>0</v>
      </c>
      <c r="AX1032" s="3">
        <f t="shared" si="523"/>
        <v>0</v>
      </c>
      <c r="AY1032" s="3">
        <f t="shared" si="524"/>
        <v>0</v>
      </c>
      <c r="AZ1032" s="3">
        <f t="shared" si="525"/>
        <v>0</v>
      </c>
      <c r="BA1032" s="3">
        <f t="shared" si="526"/>
        <v>0</v>
      </c>
      <c r="BB1032" s="3">
        <f t="shared" si="527"/>
        <v>0</v>
      </c>
    </row>
    <row r="1033" spans="2:54" x14ac:dyDescent="0.35">
      <c r="B1033" s="14">
        <v>1006</v>
      </c>
      <c r="C1033" s="13"/>
      <c r="D1033" s="13"/>
      <c r="E1033" s="130"/>
      <c r="F1033" s="130"/>
      <c r="G1033" s="129" t="str">
        <f t="shared" si="495"/>
        <v/>
      </c>
      <c r="H1033" s="128"/>
      <c r="I1033" s="189"/>
      <c r="J1033" s="128"/>
      <c r="K1033" s="127"/>
      <c r="L1033" s="127"/>
      <c r="M1033" s="126"/>
      <c r="N1033" s="7"/>
      <c r="O1033" s="6"/>
      <c r="P1033" s="6"/>
      <c r="Q1033" s="125" t="str">
        <f t="shared" si="496"/>
        <v/>
      </c>
      <c r="R1033" s="124" t="str">
        <f t="shared" si="497"/>
        <v/>
      </c>
      <c r="S1033" s="123">
        <f t="shared" si="498"/>
        <v>0</v>
      </c>
      <c r="T1033" s="122">
        <f t="shared" si="499"/>
        <v>0</v>
      </c>
      <c r="U1033" s="123">
        <f t="shared" si="500"/>
        <v>0</v>
      </c>
      <c r="V1033" s="122">
        <f t="shared" si="501"/>
        <v>0</v>
      </c>
      <c r="W1033" s="123">
        <f t="shared" si="502"/>
        <v>0</v>
      </c>
      <c r="X1033" s="122">
        <f t="shared" si="503"/>
        <v>0</v>
      </c>
      <c r="Y1033" s="123">
        <f t="shared" si="504"/>
        <v>0</v>
      </c>
      <c r="Z1033" s="122">
        <f t="shared" si="505"/>
        <v>0</v>
      </c>
      <c r="AA1033" s="123">
        <f t="shared" si="506"/>
        <v>0</v>
      </c>
      <c r="AB1033" s="122">
        <f t="shared" si="507"/>
        <v>0</v>
      </c>
      <c r="AD1033" s="3" t="str">
        <f t="shared" si="508"/>
        <v>False</v>
      </c>
      <c r="AE1033" s="3" t="str">
        <f t="shared" si="509"/>
        <v>true</v>
      </c>
      <c r="AF1033" s="3" t="e">
        <f>VLOOKUP(C1033,#REF!,2,FALSE)</f>
        <v>#REF!</v>
      </c>
      <c r="AG1033" s="3" t="e">
        <f t="shared" si="510"/>
        <v>#REF!</v>
      </c>
      <c r="AH1033" s="3">
        <f t="shared" si="511"/>
        <v>0</v>
      </c>
      <c r="AI1033" s="3">
        <f t="shared" si="512"/>
        <v>0</v>
      </c>
      <c r="AJ1033" s="3">
        <f t="shared" si="513"/>
        <v>0</v>
      </c>
      <c r="AL1033" s="3">
        <f t="shared" si="514"/>
        <v>0</v>
      </c>
      <c r="AM1033" s="3">
        <f t="shared" si="515"/>
        <v>0</v>
      </c>
      <c r="AN1033" s="3">
        <f t="shared" si="516"/>
        <v>0</v>
      </c>
      <c r="AO1033" s="3">
        <f t="shared" si="517"/>
        <v>0</v>
      </c>
      <c r="AP1033" s="3">
        <f t="shared" si="518"/>
        <v>0</v>
      </c>
      <c r="AQ1033" s="3">
        <f t="shared" si="519"/>
        <v>0</v>
      </c>
      <c r="AS1033" s="3" t="e">
        <f t="shared" si="520"/>
        <v>#REF!</v>
      </c>
      <c r="AU1033" s="3" t="e">
        <f t="shared" si="521"/>
        <v>#NAME?</v>
      </c>
      <c r="AW1033" s="3">
        <f t="shared" si="522"/>
        <v>0</v>
      </c>
      <c r="AX1033" s="3">
        <f t="shared" si="523"/>
        <v>0</v>
      </c>
      <c r="AY1033" s="3">
        <f t="shared" si="524"/>
        <v>0</v>
      </c>
      <c r="AZ1033" s="3">
        <f t="shared" si="525"/>
        <v>0</v>
      </c>
      <c r="BA1033" s="3">
        <f t="shared" si="526"/>
        <v>0</v>
      </c>
      <c r="BB1033" s="3">
        <f t="shared" si="527"/>
        <v>0</v>
      </c>
    </row>
    <row r="1034" spans="2:54" x14ac:dyDescent="0.35">
      <c r="B1034" s="14">
        <v>1007</v>
      </c>
      <c r="C1034" s="13"/>
      <c r="D1034" s="13"/>
      <c r="E1034" s="130"/>
      <c r="F1034" s="130"/>
      <c r="G1034" s="129" t="str">
        <f t="shared" si="495"/>
        <v/>
      </c>
      <c r="H1034" s="128"/>
      <c r="I1034" s="189"/>
      <c r="J1034" s="128"/>
      <c r="K1034" s="127"/>
      <c r="L1034" s="127"/>
      <c r="M1034" s="126"/>
      <c r="N1034" s="7"/>
      <c r="O1034" s="6"/>
      <c r="P1034" s="6"/>
      <c r="Q1034" s="125" t="str">
        <f t="shared" si="496"/>
        <v/>
      </c>
      <c r="R1034" s="124" t="str">
        <f t="shared" si="497"/>
        <v/>
      </c>
      <c r="S1034" s="123">
        <f t="shared" si="498"/>
        <v>0</v>
      </c>
      <c r="T1034" s="122">
        <f t="shared" si="499"/>
        <v>0</v>
      </c>
      <c r="U1034" s="123">
        <f t="shared" si="500"/>
        <v>0</v>
      </c>
      <c r="V1034" s="122">
        <f t="shared" si="501"/>
        <v>0</v>
      </c>
      <c r="W1034" s="123">
        <f t="shared" si="502"/>
        <v>0</v>
      </c>
      <c r="X1034" s="122">
        <f t="shared" si="503"/>
        <v>0</v>
      </c>
      <c r="Y1034" s="123">
        <f t="shared" si="504"/>
        <v>0</v>
      </c>
      <c r="Z1034" s="122">
        <f t="shared" si="505"/>
        <v>0</v>
      </c>
      <c r="AA1034" s="123">
        <f t="shared" si="506"/>
        <v>0</v>
      </c>
      <c r="AB1034" s="122">
        <f t="shared" si="507"/>
        <v>0</v>
      </c>
      <c r="AD1034" s="3" t="str">
        <f t="shared" si="508"/>
        <v>False</v>
      </c>
      <c r="AE1034" s="3" t="str">
        <f t="shared" si="509"/>
        <v>true</v>
      </c>
      <c r="AF1034" s="3" t="e">
        <f>VLOOKUP(C1034,#REF!,2,FALSE)</f>
        <v>#REF!</v>
      </c>
      <c r="AG1034" s="3" t="e">
        <f t="shared" si="510"/>
        <v>#REF!</v>
      </c>
      <c r="AH1034" s="3">
        <f t="shared" si="511"/>
        <v>0</v>
      </c>
      <c r="AI1034" s="3">
        <f t="shared" si="512"/>
        <v>0</v>
      </c>
      <c r="AJ1034" s="3">
        <f t="shared" si="513"/>
        <v>0</v>
      </c>
      <c r="AL1034" s="3">
        <f t="shared" si="514"/>
        <v>0</v>
      </c>
      <c r="AM1034" s="3">
        <f t="shared" si="515"/>
        <v>0</v>
      </c>
      <c r="AN1034" s="3">
        <f t="shared" si="516"/>
        <v>0</v>
      </c>
      <c r="AO1034" s="3">
        <f t="shared" si="517"/>
        <v>0</v>
      </c>
      <c r="AP1034" s="3">
        <f t="shared" si="518"/>
        <v>0</v>
      </c>
      <c r="AQ1034" s="3">
        <f t="shared" si="519"/>
        <v>0</v>
      </c>
      <c r="AS1034" s="3" t="e">
        <f t="shared" si="520"/>
        <v>#REF!</v>
      </c>
      <c r="AU1034" s="3" t="e">
        <f t="shared" si="521"/>
        <v>#NAME?</v>
      </c>
      <c r="AW1034" s="3">
        <f t="shared" si="522"/>
        <v>0</v>
      </c>
      <c r="AX1034" s="3">
        <f t="shared" si="523"/>
        <v>0</v>
      </c>
      <c r="AY1034" s="3">
        <f t="shared" si="524"/>
        <v>0</v>
      </c>
      <c r="AZ1034" s="3">
        <f t="shared" si="525"/>
        <v>0</v>
      </c>
      <c r="BA1034" s="3">
        <f t="shared" si="526"/>
        <v>0</v>
      </c>
      <c r="BB1034" s="3">
        <f t="shared" si="527"/>
        <v>0</v>
      </c>
    </row>
    <row r="1035" spans="2:54" x14ac:dyDescent="0.35">
      <c r="B1035" s="14">
        <v>1008</v>
      </c>
      <c r="C1035" s="13"/>
      <c r="D1035" s="13"/>
      <c r="E1035" s="130"/>
      <c r="F1035" s="130"/>
      <c r="G1035" s="129" t="str">
        <f t="shared" si="495"/>
        <v/>
      </c>
      <c r="H1035" s="128"/>
      <c r="I1035" s="189"/>
      <c r="J1035" s="128"/>
      <c r="K1035" s="127"/>
      <c r="L1035" s="127"/>
      <c r="M1035" s="126"/>
      <c r="N1035" s="7"/>
      <c r="O1035" s="6"/>
      <c r="P1035" s="6"/>
      <c r="Q1035" s="125" t="str">
        <f t="shared" si="496"/>
        <v/>
      </c>
      <c r="R1035" s="124" t="str">
        <f t="shared" si="497"/>
        <v/>
      </c>
      <c r="S1035" s="123">
        <f t="shared" si="498"/>
        <v>0</v>
      </c>
      <c r="T1035" s="122">
        <f t="shared" si="499"/>
        <v>0</v>
      </c>
      <c r="U1035" s="123">
        <f t="shared" si="500"/>
        <v>0</v>
      </c>
      <c r="V1035" s="122">
        <f t="shared" si="501"/>
        <v>0</v>
      </c>
      <c r="W1035" s="123">
        <f t="shared" si="502"/>
        <v>0</v>
      </c>
      <c r="X1035" s="122">
        <f t="shared" si="503"/>
        <v>0</v>
      </c>
      <c r="Y1035" s="123">
        <f t="shared" si="504"/>
        <v>0</v>
      </c>
      <c r="Z1035" s="122">
        <f t="shared" si="505"/>
        <v>0</v>
      </c>
      <c r="AA1035" s="123">
        <f t="shared" si="506"/>
        <v>0</v>
      </c>
      <c r="AB1035" s="122">
        <f t="shared" si="507"/>
        <v>0</v>
      </c>
      <c r="AD1035" s="3" t="str">
        <f t="shared" si="508"/>
        <v>False</v>
      </c>
      <c r="AE1035" s="3" t="str">
        <f t="shared" si="509"/>
        <v>true</v>
      </c>
      <c r="AF1035" s="3" t="e">
        <f>VLOOKUP(C1035,#REF!,2,FALSE)</f>
        <v>#REF!</v>
      </c>
      <c r="AG1035" s="3" t="e">
        <f t="shared" si="510"/>
        <v>#REF!</v>
      </c>
      <c r="AH1035" s="3">
        <f t="shared" si="511"/>
        <v>0</v>
      </c>
      <c r="AI1035" s="3">
        <f t="shared" si="512"/>
        <v>0</v>
      </c>
      <c r="AJ1035" s="3">
        <f t="shared" si="513"/>
        <v>0</v>
      </c>
      <c r="AL1035" s="3">
        <f t="shared" si="514"/>
        <v>0</v>
      </c>
      <c r="AM1035" s="3">
        <f t="shared" si="515"/>
        <v>0</v>
      </c>
      <c r="AN1035" s="3">
        <f t="shared" si="516"/>
        <v>0</v>
      </c>
      <c r="AO1035" s="3">
        <f t="shared" si="517"/>
        <v>0</v>
      </c>
      <c r="AP1035" s="3">
        <f t="shared" si="518"/>
        <v>0</v>
      </c>
      <c r="AQ1035" s="3">
        <f t="shared" si="519"/>
        <v>0</v>
      </c>
      <c r="AS1035" s="3" t="e">
        <f t="shared" si="520"/>
        <v>#REF!</v>
      </c>
      <c r="AU1035" s="3" t="e">
        <f t="shared" si="521"/>
        <v>#NAME?</v>
      </c>
      <c r="AW1035" s="3">
        <f t="shared" si="522"/>
        <v>0</v>
      </c>
      <c r="AX1035" s="3">
        <f t="shared" si="523"/>
        <v>0</v>
      </c>
      <c r="AY1035" s="3">
        <f t="shared" si="524"/>
        <v>0</v>
      </c>
      <c r="AZ1035" s="3">
        <f t="shared" si="525"/>
        <v>0</v>
      </c>
      <c r="BA1035" s="3">
        <f t="shared" si="526"/>
        <v>0</v>
      </c>
      <c r="BB1035" s="3">
        <f t="shared" si="527"/>
        <v>0</v>
      </c>
    </row>
    <row r="1036" spans="2:54" x14ac:dyDescent="0.35">
      <c r="B1036" s="14">
        <v>1009</v>
      </c>
      <c r="C1036" s="13"/>
      <c r="D1036" s="13"/>
      <c r="E1036" s="130"/>
      <c r="F1036" s="130"/>
      <c r="G1036" s="129" t="str">
        <f t="shared" si="495"/>
        <v/>
      </c>
      <c r="H1036" s="128"/>
      <c r="I1036" s="189"/>
      <c r="J1036" s="128"/>
      <c r="K1036" s="127"/>
      <c r="L1036" s="127"/>
      <c r="M1036" s="126"/>
      <c r="N1036" s="7"/>
      <c r="O1036" s="6"/>
      <c r="P1036" s="6"/>
      <c r="Q1036" s="125" t="str">
        <f t="shared" si="496"/>
        <v/>
      </c>
      <c r="R1036" s="124" t="str">
        <f t="shared" si="497"/>
        <v/>
      </c>
      <c r="S1036" s="123">
        <f t="shared" si="498"/>
        <v>0</v>
      </c>
      <c r="T1036" s="122">
        <f t="shared" si="499"/>
        <v>0</v>
      </c>
      <c r="U1036" s="123">
        <f t="shared" si="500"/>
        <v>0</v>
      </c>
      <c r="V1036" s="122">
        <f t="shared" si="501"/>
        <v>0</v>
      </c>
      <c r="W1036" s="123">
        <f t="shared" si="502"/>
        <v>0</v>
      </c>
      <c r="X1036" s="122">
        <f t="shared" si="503"/>
        <v>0</v>
      </c>
      <c r="Y1036" s="123">
        <f t="shared" si="504"/>
        <v>0</v>
      </c>
      <c r="Z1036" s="122">
        <f t="shared" si="505"/>
        <v>0</v>
      </c>
      <c r="AA1036" s="123">
        <f t="shared" si="506"/>
        <v>0</v>
      </c>
      <c r="AB1036" s="122">
        <f t="shared" si="507"/>
        <v>0</v>
      </c>
      <c r="AD1036" s="3" t="str">
        <f t="shared" si="508"/>
        <v>False</v>
      </c>
      <c r="AE1036" s="3" t="str">
        <f t="shared" si="509"/>
        <v>true</v>
      </c>
      <c r="AF1036" s="3" t="e">
        <f>VLOOKUP(C1036,#REF!,2,FALSE)</f>
        <v>#REF!</v>
      </c>
      <c r="AG1036" s="3" t="e">
        <f t="shared" si="510"/>
        <v>#REF!</v>
      </c>
      <c r="AH1036" s="3">
        <f t="shared" si="511"/>
        <v>0</v>
      </c>
      <c r="AI1036" s="3">
        <f t="shared" si="512"/>
        <v>0</v>
      </c>
      <c r="AJ1036" s="3">
        <f t="shared" si="513"/>
        <v>0</v>
      </c>
      <c r="AL1036" s="3">
        <f t="shared" si="514"/>
        <v>0</v>
      </c>
      <c r="AM1036" s="3">
        <f t="shared" si="515"/>
        <v>0</v>
      </c>
      <c r="AN1036" s="3">
        <f t="shared" si="516"/>
        <v>0</v>
      </c>
      <c r="AO1036" s="3">
        <f t="shared" si="517"/>
        <v>0</v>
      </c>
      <c r="AP1036" s="3">
        <f t="shared" si="518"/>
        <v>0</v>
      </c>
      <c r="AQ1036" s="3">
        <f t="shared" si="519"/>
        <v>0</v>
      </c>
      <c r="AS1036" s="3" t="e">
        <f t="shared" si="520"/>
        <v>#REF!</v>
      </c>
      <c r="AU1036" s="3" t="e">
        <f t="shared" si="521"/>
        <v>#NAME?</v>
      </c>
      <c r="AW1036" s="3">
        <f t="shared" si="522"/>
        <v>0</v>
      </c>
      <c r="AX1036" s="3">
        <f t="shared" si="523"/>
        <v>0</v>
      </c>
      <c r="AY1036" s="3">
        <f t="shared" si="524"/>
        <v>0</v>
      </c>
      <c r="AZ1036" s="3">
        <f t="shared" si="525"/>
        <v>0</v>
      </c>
      <c r="BA1036" s="3">
        <f t="shared" si="526"/>
        <v>0</v>
      </c>
      <c r="BB1036" s="3">
        <f t="shared" si="527"/>
        <v>0</v>
      </c>
    </row>
    <row r="1037" spans="2:54" x14ac:dyDescent="0.35">
      <c r="B1037" s="14">
        <v>1010</v>
      </c>
      <c r="C1037" s="13"/>
      <c r="D1037" s="13"/>
      <c r="E1037" s="130"/>
      <c r="F1037" s="130"/>
      <c r="G1037" s="129" t="str">
        <f t="shared" si="495"/>
        <v/>
      </c>
      <c r="H1037" s="128"/>
      <c r="I1037" s="189"/>
      <c r="J1037" s="128"/>
      <c r="K1037" s="127"/>
      <c r="L1037" s="127"/>
      <c r="M1037" s="126"/>
      <c r="N1037" s="7"/>
      <c r="O1037" s="6"/>
      <c r="P1037" s="6"/>
      <c r="Q1037" s="125" t="str">
        <f t="shared" si="496"/>
        <v/>
      </c>
      <c r="R1037" s="124" t="str">
        <f t="shared" si="497"/>
        <v/>
      </c>
      <c r="S1037" s="123">
        <f t="shared" si="498"/>
        <v>0</v>
      </c>
      <c r="T1037" s="122">
        <f t="shared" si="499"/>
        <v>0</v>
      </c>
      <c r="U1037" s="123">
        <f t="shared" si="500"/>
        <v>0</v>
      </c>
      <c r="V1037" s="122">
        <f t="shared" si="501"/>
        <v>0</v>
      </c>
      <c r="W1037" s="123">
        <f t="shared" si="502"/>
        <v>0</v>
      </c>
      <c r="X1037" s="122">
        <f t="shared" si="503"/>
        <v>0</v>
      </c>
      <c r="Y1037" s="123">
        <f t="shared" si="504"/>
        <v>0</v>
      </c>
      <c r="Z1037" s="122">
        <f t="shared" si="505"/>
        <v>0</v>
      </c>
      <c r="AA1037" s="123">
        <f t="shared" si="506"/>
        <v>0</v>
      </c>
      <c r="AB1037" s="122">
        <f t="shared" si="507"/>
        <v>0</v>
      </c>
      <c r="AD1037" s="3" t="str">
        <f t="shared" si="508"/>
        <v>False</v>
      </c>
      <c r="AE1037" s="3" t="str">
        <f t="shared" si="509"/>
        <v>true</v>
      </c>
      <c r="AF1037" s="3" t="e">
        <f>VLOOKUP(C1037,#REF!,2,FALSE)</f>
        <v>#REF!</v>
      </c>
      <c r="AG1037" s="3" t="e">
        <f t="shared" si="510"/>
        <v>#REF!</v>
      </c>
      <c r="AH1037" s="3">
        <f t="shared" si="511"/>
        <v>0</v>
      </c>
      <c r="AI1037" s="3">
        <f t="shared" si="512"/>
        <v>0</v>
      </c>
      <c r="AJ1037" s="3">
        <f t="shared" si="513"/>
        <v>0</v>
      </c>
      <c r="AL1037" s="3">
        <f t="shared" si="514"/>
        <v>0</v>
      </c>
      <c r="AM1037" s="3">
        <f t="shared" si="515"/>
        <v>0</v>
      </c>
      <c r="AN1037" s="3">
        <f t="shared" si="516"/>
        <v>0</v>
      </c>
      <c r="AO1037" s="3">
        <f t="shared" si="517"/>
        <v>0</v>
      </c>
      <c r="AP1037" s="3">
        <f t="shared" si="518"/>
        <v>0</v>
      </c>
      <c r="AQ1037" s="3">
        <f t="shared" si="519"/>
        <v>0</v>
      </c>
      <c r="AS1037" s="3" t="e">
        <f t="shared" si="520"/>
        <v>#REF!</v>
      </c>
      <c r="AU1037" s="3" t="e">
        <f t="shared" si="521"/>
        <v>#NAME?</v>
      </c>
      <c r="AW1037" s="3">
        <f t="shared" si="522"/>
        <v>0</v>
      </c>
      <c r="AX1037" s="3">
        <f t="shared" si="523"/>
        <v>0</v>
      </c>
      <c r="AY1037" s="3">
        <f t="shared" si="524"/>
        <v>0</v>
      </c>
      <c r="AZ1037" s="3">
        <f t="shared" si="525"/>
        <v>0</v>
      </c>
      <c r="BA1037" s="3">
        <f t="shared" si="526"/>
        <v>0</v>
      </c>
      <c r="BB1037" s="3">
        <f t="shared" si="527"/>
        <v>0</v>
      </c>
    </row>
    <row r="1038" spans="2:54" x14ac:dyDescent="0.35">
      <c r="B1038" s="14">
        <v>1011</v>
      </c>
      <c r="C1038" s="13"/>
      <c r="D1038" s="13"/>
      <c r="E1038" s="130"/>
      <c r="F1038" s="130"/>
      <c r="G1038" s="129" t="str">
        <f t="shared" si="495"/>
        <v/>
      </c>
      <c r="H1038" s="128"/>
      <c r="I1038" s="189"/>
      <c r="J1038" s="128"/>
      <c r="K1038" s="127"/>
      <c r="L1038" s="127"/>
      <c r="M1038" s="126"/>
      <c r="N1038" s="7"/>
      <c r="O1038" s="6"/>
      <c r="P1038" s="6"/>
      <c r="Q1038" s="125" t="str">
        <f t="shared" si="496"/>
        <v/>
      </c>
      <c r="R1038" s="124" t="str">
        <f t="shared" si="497"/>
        <v/>
      </c>
      <c r="S1038" s="123">
        <f t="shared" si="498"/>
        <v>0</v>
      </c>
      <c r="T1038" s="122">
        <f t="shared" si="499"/>
        <v>0</v>
      </c>
      <c r="U1038" s="123">
        <f t="shared" si="500"/>
        <v>0</v>
      </c>
      <c r="V1038" s="122">
        <f t="shared" si="501"/>
        <v>0</v>
      </c>
      <c r="W1038" s="123">
        <f t="shared" si="502"/>
        <v>0</v>
      </c>
      <c r="X1038" s="122">
        <f t="shared" si="503"/>
        <v>0</v>
      </c>
      <c r="Y1038" s="123">
        <f t="shared" si="504"/>
        <v>0</v>
      </c>
      <c r="Z1038" s="122">
        <f t="shared" si="505"/>
        <v>0</v>
      </c>
      <c r="AA1038" s="123">
        <f t="shared" si="506"/>
        <v>0</v>
      </c>
      <c r="AB1038" s="122">
        <f t="shared" si="507"/>
        <v>0</v>
      </c>
      <c r="AD1038" s="3" t="str">
        <f t="shared" si="508"/>
        <v>False</v>
      </c>
      <c r="AE1038" s="3" t="str">
        <f t="shared" si="509"/>
        <v>true</v>
      </c>
      <c r="AF1038" s="3" t="e">
        <f>VLOOKUP(C1038,#REF!,2,FALSE)</f>
        <v>#REF!</v>
      </c>
      <c r="AG1038" s="3" t="e">
        <f t="shared" si="510"/>
        <v>#REF!</v>
      </c>
      <c r="AH1038" s="3">
        <f t="shared" si="511"/>
        <v>0</v>
      </c>
      <c r="AI1038" s="3">
        <f t="shared" si="512"/>
        <v>0</v>
      </c>
      <c r="AJ1038" s="3">
        <f t="shared" si="513"/>
        <v>0</v>
      </c>
      <c r="AL1038" s="3">
        <f t="shared" si="514"/>
        <v>0</v>
      </c>
      <c r="AM1038" s="3">
        <f t="shared" si="515"/>
        <v>0</v>
      </c>
      <c r="AN1038" s="3">
        <f t="shared" si="516"/>
        <v>0</v>
      </c>
      <c r="AO1038" s="3">
        <f t="shared" si="517"/>
        <v>0</v>
      </c>
      <c r="AP1038" s="3">
        <f t="shared" si="518"/>
        <v>0</v>
      </c>
      <c r="AQ1038" s="3">
        <f t="shared" si="519"/>
        <v>0</v>
      </c>
      <c r="AS1038" s="3" t="e">
        <f t="shared" si="520"/>
        <v>#REF!</v>
      </c>
      <c r="AU1038" s="3" t="e">
        <f t="shared" si="521"/>
        <v>#NAME?</v>
      </c>
      <c r="AW1038" s="3">
        <f t="shared" si="522"/>
        <v>0</v>
      </c>
      <c r="AX1038" s="3">
        <f t="shared" si="523"/>
        <v>0</v>
      </c>
      <c r="AY1038" s="3">
        <f t="shared" si="524"/>
        <v>0</v>
      </c>
      <c r="AZ1038" s="3">
        <f t="shared" si="525"/>
        <v>0</v>
      </c>
      <c r="BA1038" s="3">
        <f t="shared" si="526"/>
        <v>0</v>
      </c>
      <c r="BB1038" s="3">
        <f t="shared" si="527"/>
        <v>0</v>
      </c>
    </row>
    <row r="1039" spans="2:54" x14ac:dyDescent="0.35">
      <c r="B1039" s="14">
        <v>1012</v>
      </c>
      <c r="C1039" s="13"/>
      <c r="D1039" s="13"/>
      <c r="E1039" s="130"/>
      <c r="F1039" s="130"/>
      <c r="G1039" s="129" t="str">
        <f t="shared" si="495"/>
        <v/>
      </c>
      <c r="H1039" s="128"/>
      <c r="I1039" s="189"/>
      <c r="J1039" s="128"/>
      <c r="K1039" s="127"/>
      <c r="L1039" s="127"/>
      <c r="M1039" s="126"/>
      <c r="N1039" s="7"/>
      <c r="O1039" s="6"/>
      <c r="P1039" s="6"/>
      <c r="Q1039" s="125" t="str">
        <f t="shared" si="496"/>
        <v/>
      </c>
      <c r="R1039" s="124" t="str">
        <f t="shared" si="497"/>
        <v/>
      </c>
      <c r="S1039" s="123">
        <f t="shared" si="498"/>
        <v>0</v>
      </c>
      <c r="T1039" s="122">
        <f t="shared" si="499"/>
        <v>0</v>
      </c>
      <c r="U1039" s="123">
        <f t="shared" si="500"/>
        <v>0</v>
      </c>
      <c r="V1039" s="122">
        <f t="shared" si="501"/>
        <v>0</v>
      </c>
      <c r="W1039" s="123">
        <f t="shared" si="502"/>
        <v>0</v>
      </c>
      <c r="X1039" s="122">
        <f t="shared" si="503"/>
        <v>0</v>
      </c>
      <c r="Y1039" s="123">
        <f t="shared" si="504"/>
        <v>0</v>
      </c>
      <c r="Z1039" s="122">
        <f t="shared" si="505"/>
        <v>0</v>
      </c>
      <c r="AA1039" s="123">
        <f t="shared" si="506"/>
        <v>0</v>
      </c>
      <c r="AB1039" s="122">
        <f t="shared" si="507"/>
        <v>0</v>
      </c>
      <c r="AD1039" s="3" t="str">
        <f t="shared" si="508"/>
        <v>False</v>
      </c>
      <c r="AE1039" s="3" t="str">
        <f t="shared" si="509"/>
        <v>true</v>
      </c>
      <c r="AF1039" s="3" t="e">
        <f>VLOOKUP(C1039,#REF!,2,FALSE)</f>
        <v>#REF!</v>
      </c>
      <c r="AG1039" s="3" t="e">
        <f t="shared" si="510"/>
        <v>#REF!</v>
      </c>
      <c r="AH1039" s="3">
        <f t="shared" si="511"/>
        <v>0</v>
      </c>
      <c r="AI1039" s="3">
        <f t="shared" si="512"/>
        <v>0</v>
      </c>
      <c r="AJ1039" s="3">
        <f t="shared" si="513"/>
        <v>0</v>
      </c>
      <c r="AL1039" s="3">
        <f t="shared" si="514"/>
        <v>0</v>
      </c>
      <c r="AM1039" s="3">
        <f t="shared" si="515"/>
        <v>0</v>
      </c>
      <c r="AN1039" s="3">
        <f t="shared" si="516"/>
        <v>0</v>
      </c>
      <c r="AO1039" s="3">
        <f t="shared" si="517"/>
        <v>0</v>
      </c>
      <c r="AP1039" s="3">
        <f t="shared" si="518"/>
        <v>0</v>
      </c>
      <c r="AQ1039" s="3">
        <f t="shared" si="519"/>
        <v>0</v>
      </c>
      <c r="AS1039" s="3" t="e">
        <f t="shared" si="520"/>
        <v>#REF!</v>
      </c>
      <c r="AU1039" s="3" t="e">
        <f t="shared" si="521"/>
        <v>#NAME?</v>
      </c>
      <c r="AW1039" s="3">
        <f t="shared" si="522"/>
        <v>0</v>
      </c>
      <c r="AX1039" s="3">
        <f t="shared" si="523"/>
        <v>0</v>
      </c>
      <c r="AY1039" s="3">
        <f t="shared" si="524"/>
        <v>0</v>
      </c>
      <c r="AZ1039" s="3">
        <f t="shared" si="525"/>
        <v>0</v>
      </c>
      <c r="BA1039" s="3">
        <f t="shared" si="526"/>
        <v>0</v>
      </c>
      <c r="BB1039" s="3">
        <f t="shared" si="527"/>
        <v>0</v>
      </c>
    </row>
    <row r="1040" spans="2:54" x14ac:dyDescent="0.35">
      <c r="B1040" s="14">
        <v>1013</v>
      </c>
      <c r="C1040" s="13"/>
      <c r="D1040" s="13"/>
      <c r="E1040" s="130"/>
      <c r="F1040" s="130"/>
      <c r="G1040" s="129" t="str">
        <f t="shared" si="495"/>
        <v/>
      </c>
      <c r="H1040" s="128"/>
      <c r="I1040" s="189"/>
      <c r="J1040" s="128"/>
      <c r="K1040" s="127"/>
      <c r="L1040" s="127"/>
      <c r="M1040" s="126"/>
      <c r="N1040" s="7"/>
      <c r="O1040" s="6"/>
      <c r="P1040" s="6"/>
      <c r="Q1040" s="125" t="str">
        <f t="shared" si="496"/>
        <v/>
      </c>
      <c r="R1040" s="124" t="str">
        <f t="shared" si="497"/>
        <v/>
      </c>
      <c r="S1040" s="123">
        <f t="shared" si="498"/>
        <v>0</v>
      </c>
      <c r="T1040" s="122">
        <f t="shared" si="499"/>
        <v>0</v>
      </c>
      <c r="U1040" s="123">
        <f t="shared" si="500"/>
        <v>0</v>
      </c>
      <c r="V1040" s="122">
        <f t="shared" si="501"/>
        <v>0</v>
      </c>
      <c r="W1040" s="123">
        <f t="shared" si="502"/>
        <v>0</v>
      </c>
      <c r="X1040" s="122">
        <f t="shared" si="503"/>
        <v>0</v>
      </c>
      <c r="Y1040" s="123">
        <f t="shared" si="504"/>
        <v>0</v>
      </c>
      <c r="Z1040" s="122">
        <f t="shared" si="505"/>
        <v>0</v>
      </c>
      <c r="AA1040" s="123">
        <f t="shared" si="506"/>
        <v>0</v>
      </c>
      <c r="AB1040" s="122">
        <f t="shared" si="507"/>
        <v>0</v>
      </c>
      <c r="AD1040" s="3" t="str">
        <f t="shared" si="508"/>
        <v>False</v>
      </c>
      <c r="AE1040" s="3" t="str">
        <f t="shared" si="509"/>
        <v>true</v>
      </c>
      <c r="AF1040" s="3" t="e">
        <f>VLOOKUP(C1040,#REF!,2,FALSE)</f>
        <v>#REF!</v>
      </c>
      <c r="AG1040" s="3" t="e">
        <f t="shared" si="510"/>
        <v>#REF!</v>
      </c>
      <c r="AH1040" s="3">
        <f t="shared" si="511"/>
        <v>0</v>
      </c>
      <c r="AI1040" s="3">
        <f t="shared" si="512"/>
        <v>0</v>
      </c>
      <c r="AJ1040" s="3">
        <f t="shared" si="513"/>
        <v>0</v>
      </c>
      <c r="AL1040" s="3">
        <f t="shared" si="514"/>
        <v>0</v>
      </c>
      <c r="AM1040" s="3">
        <f t="shared" si="515"/>
        <v>0</v>
      </c>
      <c r="AN1040" s="3">
        <f t="shared" si="516"/>
        <v>0</v>
      </c>
      <c r="AO1040" s="3">
        <f t="shared" si="517"/>
        <v>0</v>
      </c>
      <c r="AP1040" s="3">
        <f t="shared" si="518"/>
        <v>0</v>
      </c>
      <c r="AQ1040" s="3">
        <f t="shared" si="519"/>
        <v>0</v>
      </c>
      <c r="AS1040" s="3" t="e">
        <f t="shared" si="520"/>
        <v>#REF!</v>
      </c>
      <c r="AU1040" s="3" t="e">
        <f t="shared" si="521"/>
        <v>#NAME?</v>
      </c>
      <c r="AW1040" s="3">
        <f t="shared" si="522"/>
        <v>0</v>
      </c>
      <c r="AX1040" s="3">
        <f t="shared" si="523"/>
        <v>0</v>
      </c>
      <c r="AY1040" s="3">
        <f t="shared" si="524"/>
        <v>0</v>
      </c>
      <c r="AZ1040" s="3">
        <f t="shared" si="525"/>
        <v>0</v>
      </c>
      <c r="BA1040" s="3">
        <f t="shared" si="526"/>
        <v>0</v>
      </c>
      <c r="BB1040" s="3">
        <f t="shared" si="527"/>
        <v>0</v>
      </c>
    </row>
    <row r="1041" spans="2:54" x14ac:dyDescent="0.35">
      <c r="B1041" s="14">
        <v>1014</v>
      </c>
      <c r="C1041" s="13"/>
      <c r="D1041" s="13"/>
      <c r="E1041" s="130"/>
      <c r="F1041" s="130"/>
      <c r="G1041" s="129" t="str">
        <f t="shared" si="495"/>
        <v/>
      </c>
      <c r="H1041" s="128"/>
      <c r="I1041" s="189"/>
      <c r="J1041" s="128"/>
      <c r="K1041" s="127"/>
      <c r="L1041" s="127"/>
      <c r="M1041" s="126"/>
      <c r="N1041" s="7"/>
      <c r="O1041" s="6"/>
      <c r="P1041" s="6"/>
      <c r="Q1041" s="125" t="str">
        <f t="shared" si="496"/>
        <v/>
      </c>
      <c r="R1041" s="124" t="str">
        <f t="shared" si="497"/>
        <v/>
      </c>
      <c r="S1041" s="123">
        <f t="shared" si="498"/>
        <v>0</v>
      </c>
      <c r="T1041" s="122">
        <f t="shared" si="499"/>
        <v>0</v>
      </c>
      <c r="U1041" s="123">
        <f t="shared" si="500"/>
        <v>0</v>
      </c>
      <c r="V1041" s="122">
        <f t="shared" si="501"/>
        <v>0</v>
      </c>
      <c r="W1041" s="123">
        <f t="shared" si="502"/>
        <v>0</v>
      </c>
      <c r="X1041" s="122">
        <f t="shared" si="503"/>
        <v>0</v>
      </c>
      <c r="Y1041" s="123">
        <f t="shared" si="504"/>
        <v>0</v>
      </c>
      <c r="Z1041" s="122">
        <f t="shared" si="505"/>
        <v>0</v>
      </c>
      <c r="AA1041" s="123">
        <f t="shared" si="506"/>
        <v>0</v>
      </c>
      <c r="AB1041" s="122">
        <f t="shared" si="507"/>
        <v>0</v>
      </c>
      <c r="AD1041" s="3" t="str">
        <f t="shared" si="508"/>
        <v>False</v>
      </c>
      <c r="AE1041" s="3" t="str">
        <f t="shared" si="509"/>
        <v>true</v>
      </c>
      <c r="AF1041" s="3" t="e">
        <f>VLOOKUP(C1041,#REF!,2,FALSE)</f>
        <v>#REF!</v>
      </c>
      <c r="AG1041" s="3" t="e">
        <f t="shared" si="510"/>
        <v>#REF!</v>
      </c>
      <c r="AH1041" s="3">
        <f t="shared" si="511"/>
        <v>0</v>
      </c>
      <c r="AI1041" s="3">
        <f t="shared" si="512"/>
        <v>0</v>
      </c>
      <c r="AJ1041" s="3">
        <f t="shared" si="513"/>
        <v>0</v>
      </c>
      <c r="AL1041" s="3">
        <f t="shared" si="514"/>
        <v>0</v>
      </c>
      <c r="AM1041" s="3">
        <f t="shared" si="515"/>
        <v>0</v>
      </c>
      <c r="AN1041" s="3">
        <f t="shared" si="516"/>
        <v>0</v>
      </c>
      <c r="AO1041" s="3">
        <f t="shared" si="517"/>
        <v>0</v>
      </c>
      <c r="AP1041" s="3">
        <f t="shared" si="518"/>
        <v>0</v>
      </c>
      <c r="AQ1041" s="3">
        <f t="shared" si="519"/>
        <v>0</v>
      </c>
      <c r="AS1041" s="3" t="e">
        <f t="shared" si="520"/>
        <v>#REF!</v>
      </c>
      <c r="AU1041" s="3" t="e">
        <f t="shared" si="521"/>
        <v>#NAME?</v>
      </c>
      <c r="AW1041" s="3">
        <f t="shared" si="522"/>
        <v>0</v>
      </c>
      <c r="AX1041" s="3">
        <f t="shared" si="523"/>
        <v>0</v>
      </c>
      <c r="AY1041" s="3">
        <f t="shared" si="524"/>
        <v>0</v>
      </c>
      <c r="AZ1041" s="3">
        <f t="shared" si="525"/>
        <v>0</v>
      </c>
      <c r="BA1041" s="3">
        <f t="shared" si="526"/>
        <v>0</v>
      </c>
      <c r="BB1041" s="3">
        <f t="shared" si="527"/>
        <v>0</v>
      </c>
    </row>
    <row r="1042" spans="2:54" x14ac:dyDescent="0.35">
      <c r="B1042" s="14">
        <v>1015</v>
      </c>
      <c r="C1042" s="13"/>
      <c r="D1042" s="13"/>
      <c r="E1042" s="130"/>
      <c r="F1042" s="130"/>
      <c r="G1042" s="129" t="str">
        <f t="shared" si="495"/>
        <v/>
      </c>
      <c r="H1042" s="128"/>
      <c r="I1042" s="189"/>
      <c r="J1042" s="128"/>
      <c r="K1042" s="127"/>
      <c r="L1042" s="127"/>
      <c r="M1042" s="126"/>
      <c r="N1042" s="7"/>
      <c r="O1042" s="6"/>
      <c r="P1042" s="6"/>
      <c r="Q1042" s="125" t="str">
        <f t="shared" si="496"/>
        <v/>
      </c>
      <c r="R1042" s="124" t="str">
        <f t="shared" si="497"/>
        <v/>
      </c>
      <c r="S1042" s="123">
        <f t="shared" si="498"/>
        <v>0</v>
      </c>
      <c r="T1042" s="122">
        <f t="shared" si="499"/>
        <v>0</v>
      </c>
      <c r="U1042" s="123">
        <f t="shared" si="500"/>
        <v>0</v>
      </c>
      <c r="V1042" s="122">
        <f t="shared" si="501"/>
        <v>0</v>
      </c>
      <c r="W1042" s="123">
        <f t="shared" si="502"/>
        <v>0</v>
      </c>
      <c r="X1042" s="122">
        <f t="shared" si="503"/>
        <v>0</v>
      </c>
      <c r="Y1042" s="123">
        <f t="shared" si="504"/>
        <v>0</v>
      </c>
      <c r="Z1042" s="122">
        <f t="shared" si="505"/>
        <v>0</v>
      </c>
      <c r="AA1042" s="123">
        <f t="shared" si="506"/>
        <v>0</v>
      </c>
      <c r="AB1042" s="122">
        <f t="shared" si="507"/>
        <v>0</v>
      </c>
      <c r="AD1042" s="3" t="str">
        <f t="shared" si="508"/>
        <v>False</v>
      </c>
      <c r="AE1042" s="3" t="str">
        <f t="shared" si="509"/>
        <v>true</v>
      </c>
      <c r="AF1042" s="3" t="e">
        <f>VLOOKUP(C1042,#REF!,2,FALSE)</f>
        <v>#REF!</v>
      </c>
      <c r="AG1042" s="3" t="e">
        <f t="shared" si="510"/>
        <v>#REF!</v>
      </c>
      <c r="AH1042" s="3">
        <f t="shared" si="511"/>
        <v>0</v>
      </c>
      <c r="AI1042" s="3">
        <f t="shared" si="512"/>
        <v>0</v>
      </c>
      <c r="AJ1042" s="3">
        <f t="shared" si="513"/>
        <v>0</v>
      </c>
      <c r="AL1042" s="3">
        <f t="shared" si="514"/>
        <v>0</v>
      </c>
      <c r="AM1042" s="3">
        <f t="shared" si="515"/>
        <v>0</v>
      </c>
      <c r="AN1042" s="3">
        <f t="shared" si="516"/>
        <v>0</v>
      </c>
      <c r="AO1042" s="3">
        <f t="shared" si="517"/>
        <v>0</v>
      </c>
      <c r="AP1042" s="3">
        <f t="shared" si="518"/>
        <v>0</v>
      </c>
      <c r="AQ1042" s="3">
        <f t="shared" si="519"/>
        <v>0</v>
      </c>
      <c r="AS1042" s="3" t="e">
        <f t="shared" si="520"/>
        <v>#REF!</v>
      </c>
      <c r="AU1042" s="3" t="e">
        <f t="shared" si="521"/>
        <v>#NAME?</v>
      </c>
      <c r="AW1042" s="3">
        <f t="shared" si="522"/>
        <v>0</v>
      </c>
      <c r="AX1042" s="3">
        <f t="shared" si="523"/>
        <v>0</v>
      </c>
      <c r="AY1042" s="3">
        <f t="shared" si="524"/>
        <v>0</v>
      </c>
      <c r="AZ1042" s="3">
        <f t="shared" si="525"/>
        <v>0</v>
      </c>
      <c r="BA1042" s="3">
        <f t="shared" si="526"/>
        <v>0</v>
      </c>
      <c r="BB1042" s="3">
        <f t="shared" si="527"/>
        <v>0</v>
      </c>
    </row>
    <row r="1043" spans="2:54" x14ac:dyDescent="0.35">
      <c r="B1043" s="14">
        <v>1016</v>
      </c>
      <c r="C1043" s="13"/>
      <c r="D1043" s="13"/>
      <c r="E1043" s="130"/>
      <c r="F1043" s="130"/>
      <c r="G1043" s="129" t="str">
        <f t="shared" si="495"/>
        <v/>
      </c>
      <c r="H1043" s="128"/>
      <c r="I1043" s="189"/>
      <c r="J1043" s="128"/>
      <c r="K1043" s="127"/>
      <c r="L1043" s="127"/>
      <c r="M1043" s="126"/>
      <c r="N1043" s="7"/>
      <c r="O1043" s="6"/>
      <c r="P1043" s="6"/>
      <c r="Q1043" s="125" t="str">
        <f t="shared" si="496"/>
        <v/>
      </c>
      <c r="R1043" s="124" t="str">
        <f t="shared" si="497"/>
        <v/>
      </c>
      <c r="S1043" s="123">
        <f t="shared" si="498"/>
        <v>0</v>
      </c>
      <c r="T1043" s="122">
        <f t="shared" si="499"/>
        <v>0</v>
      </c>
      <c r="U1043" s="123">
        <f t="shared" si="500"/>
        <v>0</v>
      </c>
      <c r="V1043" s="122">
        <f t="shared" si="501"/>
        <v>0</v>
      </c>
      <c r="W1043" s="123">
        <f t="shared" si="502"/>
        <v>0</v>
      </c>
      <c r="X1043" s="122">
        <f t="shared" si="503"/>
        <v>0</v>
      </c>
      <c r="Y1043" s="123">
        <f t="shared" si="504"/>
        <v>0</v>
      </c>
      <c r="Z1043" s="122">
        <f t="shared" si="505"/>
        <v>0</v>
      </c>
      <c r="AA1043" s="123">
        <f t="shared" si="506"/>
        <v>0</v>
      </c>
      <c r="AB1043" s="122">
        <f t="shared" si="507"/>
        <v>0</v>
      </c>
      <c r="AD1043" s="3" t="str">
        <f t="shared" si="508"/>
        <v>False</v>
      </c>
      <c r="AE1043" s="3" t="str">
        <f t="shared" si="509"/>
        <v>true</v>
      </c>
      <c r="AF1043" s="3" t="e">
        <f>VLOOKUP(C1043,#REF!,2,FALSE)</f>
        <v>#REF!</v>
      </c>
      <c r="AG1043" s="3" t="e">
        <f t="shared" si="510"/>
        <v>#REF!</v>
      </c>
      <c r="AH1043" s="3">
        <f t="shared" si="511"/>
        <v>0</v>
      </c>
      <c r="AI1043" s="3">
        <f t="shared" si="512"/>
        <v>0</v>
      </c>
      <c r="AJ1043" s="3">
        <f t="shared" si="513"/>
        <v>0</v>
      </c>
      <c r="AL1043" s="3">
        <f t="shared" si="514"/>
        <v>0</v>
      </c>
      <c r="AM1043" s="3">
        <f t="shared" si="515"/>
        <v>0</v>
      </c>
      <c r="AN1043" s="3">
        <f t="shared" si="516"/>
        <v>0</v>
      </c>
      <c r="AO1043" s="3">
        <f t="shared" si="517"/>
        <v>0</v>
      </c>
      <c r="AP1043" s="3">
        <f t="shared" si="518"/>
        <v>0</v>
      </c>
      <c r="AQ1043" s="3">
        <f t="shared" si="519"/>
        <v>0</v>
      </c>
      <c r="AS1043" s="3" t="e">
        <f t="shared" si="520"/>
        <v>#REF!</v>
      </c>
      <c r="AU1043" s="3" t="e">
        <f t="shared" si="521"/>
        <v>#NAME?</v>
      </c>
      <c r="AW1043" s="3">
        <f t="shared" si="522"/>
        <v>0</v>
      </c>
      <c r="AX1043" s="3">
        <f t="shared" si="523"/>
        <v>0</v>
      </c>
      <c r="AY1043" s="3">
        <f t="shared" si="524"/>
        <v>0</v>
      </c>
      <c r="AZ1043" s="3">
        <f t="shared" si="525"/>
        <v>0</v>
      </c>
      <c r="BA1043" s="3">
        <f t="shared" si="526"/>
        <v>0</v>
      </c>
      <c r="BB1043" s="3">
        <f t="shared" si="527"/>
        <v>0</v>
      </c>
    </row>
    <row r="1044" spans="2:54" x14ac:dyDescent="0.35">
      <c r="B1044" s="14">
        <v>1017</v>
      </c>
      <c r="C1044" s="13"/>
      <c r="D1044" s="13"/>
      <c r="E1044" s="130"/>
      <c r="F1044" s="130"/>
      <c r="G1044" s="129" t="str">
        <f t="shared" si="495"/>
        <v/>
      </c>
      <c r="H1044" s="128"/>
      <c r="I1044" s="189"/>
      <c r="J1044" s="128"/>
      <c r="K1044" s="127"/>
      <c r="L1044" s="127"/>
      <c r="M1044" s="126"/>
      <c r="N1044" s="7"/>
      <c r="O1044" s="6"/>
      <c r="P1044" s="6"/>
      <c r="Q1044" s="125" t="str">
        <f t="shared" si="496"/>
        <v/>
      </c>
      <c r="R1044" s="124" t="str">
        <f t="shared" si="497"/>
        <v/>
      </c>
      <c r="S1044" s="123">
        <f t="shared" si="498"/>
        <v>0</v>
      </c>
      <c r="T1044" s="122">
        <f t="shared" si="499"/>
        <v>0</v>
      </c>
      <c r="U1044" s="123">
        <f t="shared" si="500"/>
        <v>0</v>
      </c>
      <c r="V1044" s="122">
        <f t="shared" si="501"/>
        <v>0</v>
      </c>
      <c r="W1044" s="123">
        <f t="shared" si="502"/>
        <v>0</v>
      </c>
      <c r="X1044" s="122">
        <f t="shared" si="503"/>
        <v>0</v>
      </c>
      <c r="Y1044" s="123">
        <f t="shared" si="504"/>
        <v>0</v>
      </c>
      <c r="Z1044" s="122">
        <f t="shared" si="505"/>
        <v>0</v>
      </c>
      <c r="AA1044" s="123">
        <f t="shared" si="506"/>
        <v>0</v>
      </c>
      <c r="AB1044" s="122">
        <f t="shared" si="507"/>
        <v>0</v>
      </c>
      <c r="AD1044" s="3" t="str">
        <f t="shared" si="508"/>
        <v>False</v>
      </c>
      <c r="AE1044" s="3" t="str">
        <f t="shared" si="509"/>
        <v>true</v>
      </c>
      <c r="AF1044" s="3" t="e">
        <f>VLOOKUP(C1044,#REF!,2,FALSE)</f>
        <v>#REF!</v>
      </c>
      <c r="AG1044" s="3" t="e">
        <f t="shared" si="510"/>
        <v>#REF!</v>
      </c>
      <c r="AH1044" s="3">
        <f t="shared" si="511"/>
        <v>0</v>
      </c>
      <c r="AI1044" s="3">
        <f t="shared" si="512"/>
        <v>0</v>
      </c>
      <c r="AJ1044" s="3">
        <f t="shared" si="513"/>
        <v>0</v>
      </c>
      <c r="AL1044" s="3">
        <f t="shared" si="514"/>
        <v>0</v>
      </c>
      <c r="AM1044" s="3">
        <f t="shared" si="515"/>
        <v>0</v>
      </c>
      <c r="AN1044" s="3">
        <f t="shared" si="516"/>
        <v>0</v>
      </c>
      <c r="AO1044" s="3">
        <f t="shared" si="517"/>
        <v>0</v>
      </c>
      <c r="AP1044" s="3">
        <f t="shared" si="518"/>
        <v>0</v>
      </c>
      <c r="AQ1044" s="3">
        <f t="shared" si="519"/>
        <v>0</v>
      </c>
      <c r="AS1044" s="3" t="e">
        <f t="shared" si="520"/>
        <v>#REF!</v>
      </c>
      <c r="AU1044" s="3" t="e">
        <f t="shared" si="521"/>
        <v>#NAME?</v>
      </c>
      <c r="AW1044" s="3">
        <f t="shared" si="522"/>
        <v>0</v>
      </c>
      <c r="AX1044" s="3">
        <f t="shared" si="523"/>
        <v>0</v>
      </c>
      <c r="AY1044" s="3">
        <f t="shared" si="524"/>
        <v>0</v>
      </c>
      <c r="AZ1044" s="3">
        <f t="shared" si="525"/>
        <v>0</v>
      </c>
      <c r="BA1044" s="3">
        <f t="shared" si="526"/>
        <v>0</v>
      </c>
      <c r="BB1044" s="3">
        <f t="shared" si="527"/>
        <v>0</v>
      </c>
    </row>
    <row r="1045" spans="2:54" x14ac:dyDescent="0.35">
      <c r="B1045" s="14">
        <v>1018</v>
      </c>
      <c r="C1045" s="13"/>
      <c r="D1045" s="13"/>
      <c r="E1045" s="130"/>
      <c r="F1045" s="130"/>
      <c r="G1045" s="129" t="str">
        <f t="shared" si="495"/>
        <v/>
      </c>
      <c r="H1045" s="128"/>
      <c r="I1045" s="189"/>
      <c r="J1045" s="128"/>
      <c r="K1045" s="127"/>
      <c r="L1045" s="127"/>
      <c r="M1045" s="126"/>
      <c r="N1045" s="7"/>
      <c r="O1045" s="6"/>
      <c r="P1045" s="6"/>
      <c r="Q1045" s="125" t="str">
        <f t="shared" si="496"/>
        <v/>
      </c>
      <c r="R1045" s="124" t="str">
        <f t="shared" si="497"/>
        <v/>
      </c>
      <c r="S1045" s="123">
        <f t="shared" si="498"/>
        <v>0</v>
      </c>
      <c r="T1045" s="122">
        <f t="shared" si="499"/>
        <v>0</v>
      </c>
      <c r="U1045" s="123">
        <f t="shared" si="500"/>
        <v>0</v>
      </c>
      <c r="V1045" s="122">
        <f t="shared" si="501"/>
        <v>0</v>
      </c>
      <c r="W1045" s="123">
        <f t="shared" si="502"/>
        <v>0</v>
      </c>
      <c r="X1045" s="122">
        <f t="shared" si="503"/>
        <v>0</v>
      </c>
      <c r="Y1045" s="123">
        <f t="shared" si="504"/>
        <v>0</v>
      </c>
      <c r="Z1045" s="122">
        <f t="shared" si="505"/>
        <v>0</v>
      </c>
      <c r="AA1045" s="123">
        <f t="shared" si="506"/>
        <v>0</v>
      </c>
      <c r="AB1045" s="122">
        <f t="shared" si="507"/>
        <v>0</v>
      </c>
      <c r="AD1045" s="3" t="str">
        <f t="shared" si="508"/>
        <v>False</v>
      </c>
      <c r="AE1045" s="3" t="str">
        <f t="shared" si="509"/>
        <v>true</v>
      </c>
      <c r="AF1045" s="3" t="e">
        <f>VLOOKUP(C1045,#REF!,2,FALSE)</f>
        <v>#REF!</v>
      </c>
      <c r="AG1045" s="3" t="e">
        <f t="shared" si="510"/>
        <v>#REF!</v>
      </c>
      <c r="AH1045" s="3">
        <f t="shared" si="511"/>
        <v>0</v>
      </c>
      <c r="AI1045" s="3">
        <f t="shared" si="512"/>
        <v>0</v>
      </c>
      <c r="AJ1045" s="3">
        <f t="shared" si="513"/>
        <v>0</v>
      </c>
      <c r="AL1045" s="3">
        <f t="shared" si="514"/>
        <v>0</v>
      </c>
      <c r="AM1045" s="3">
        <f t="shared" si="515"/>
        <v>0</v>
      </c>
      <c r="AN1045" s="3">
        <f t="shared" si="516"/>
        <v>0</v>
      </c>
      <c r="AO1045" s="3">
        <f t="shared" si="517"/>
        <v>0</v>
      </c>
      <c r="AP1045" s="3">
        <f t="shared" si="518"/>
        <v>0</v>
      </c>
      <c r="AQ1045" s="3">
        <f t="shared" si="519"/>
        <v>0</v>
      </c>
      <c r="AS1045" s="3" t="e">
        <f t="shared" si="520"/>
        <v>#REF!</v>
      </c>
      <c r="AU1045" s="3" t="e">
        <f t="shared" si="521"/>
        <v>#NAME?</v>
      </c>
      <c r="AW1045" s="3">
        <f t="shared" si="522"/>
        <v>0</v>
      </c>
      <c r="AX1045" s="3">
        <f t="shared" si="523"/>
        <v>0</v>
      </c>
      <c r="AY1045" s="3">
        <f t="shared" si="524"/>
        <v>0</v>
      </c>
      <c r="AZ1045" s="3">
        <f t="shared" si="525"/>
        <v>0</v>
      </c>
      <c r="BA1045" s="3">
        <f t="shared" si="526"/>
        <v>0</v>
      </c>
      <c r="BB1045" s="3">
        <f t="shared" si="527"/>
        <v>0</v>
      </c>
    </row>
    <row r="1046" spans="2:54" x14ac:dyDescent="0.35">
      <c r="B1046" s="14">
        <v>1019</v>
      </c>
      <c r="C1046" s="13"/>
      <c r="D1046" s="13"/>
      <c r="E1046" s="130"/>
      <c r="F1046" s="130"/>
      <c r="G1046" s="129" t="str">
        <f t="shared" si="495"/>
        <v/>
      </c>
      <c r="H1046" s="128"/>
      <c r="I1046" s="189"/>
      <c r="J1046" s="128"/>
      <c r="K1046" s="127"/>
      <c r="L1046" s="127"/>
      <c r="M1046" s="126"/>
      <c r="N1046" s="7"/>
      <c r="O1046" s="6"/>
      <c r="P1046" s="6"/>
      <c r="Q1046" s="125" t="str">
        <f t="shared" si="496"/>
        <v/>
      </c>
      <c r="R1046" s="124" t="str">
        <f t="shared" si="497"/>
        <v/>
      </c>
      <c r="S1046" s="123">
        <f t="shared" si="498"/>
        <v>0</v>
      </c>
      <c r="T1046" s="122">
        <f t="shared" si="499"/>
        <v>0</v>
      </c>
      <c r="U1046" s="123">
        <f t="shared" si="500"/>
        <v>0</v>
      </c>
      <c r="V1046" s="122">
        <f t="shared" si="501"/>
        <v>0</v>
      </c>
      <c r="W1046" s="123">
        <f t="shared" si="502"/>
        <v>0</v>
      </c>
      <c r="X1046" s="122">
        <f t="shared" si="503"/>
        <v>0</v>
      </c>
      <c r="Y1046" s="123">
        <f t="shared" si="504"/>
        <v>0</v>
      </c>
      <c r="Z1046" s="122">
        <f t="shared" si="505"/>
        <v>0</v>
      </c>
      <c r="AA1046" s="123">
        <f t="shared" si="506"/>
        <v>0</v>
      </c>
      <c r="AB1046" s="122">
        <f t="shared" si="507"/>
        <v>0</v>
      </c>
      <c r="AD1046" s="3" t="str">
        <f t="shared" si="508"/>
        <v>False</v>
      </c>
      <c r="AE1046" s="3" t="str">
        <f t="shared" si="509"/>
        <v>true</v>
      </c>
      <c r="AF1046" s="3" t="e">
        <f>VLOOKUP(C1046,#REF!,2,FALSE)</f>
        <v>#REF!</v>
      </c>
      <c r="AG1046" s="3" t="e">
        <f t="shared" si="510"/>
        <v>#REF!</v>
      </c>
      <c r="AH1046" s="3">
        <f t="shared" si="511"/>
        <v>0</v>
      </c>
      <c r="AI1046" s="3">
        <f t="shared" si="512"/>
        <v>0</v>
      </c>
      <c r="AJ1046" s="3">
        <f t="shared" si="513"/>
        <v>0</v>
      </c>
      <c r="AL1046" s="3">
        <f t="shared" si="514"/>
        <v>0</v>
      </c>
      <c r="AM1046" s="3">
        <f t="shared" si="515"/>
        <v>0</v>
      </c>
      <c r="AN1046" s="3">
        <f t="shared" si="516"/>
        <v>0</v>
      </c>
      <c r="AO1046" s="3">
        <f t="shared" si="517"/>
        <v>0</v>
      </c>
      <c r="AP1046" s="3">
        <f t="shared" si="518"/>
        <v>0</v>
      </c>
      <c r="AQ1046" s="3">
        <f t="shared" si="519"/>
        <v>0</v>
      </c>
      <c r="AS1046" s="3" t="e">
        <f t="shared" si="520"/>
        <v>#REF!</v>
      </c>
      <c r="AU1046" s="3" t="e">
        <f t="shared" si="521"/>
        <v>#NAME?</v>
      </c>
      <c r="AW1046" s="3">
        <f t="shared" si="522"/>
        <v>0</v>
      </c>
      <c r="AX1046" s="3">
        <f t="shared" si="523"/>
        <v>0</v>
      </c>
      <c r="AY1046" s="3">
        <f t="shared" si="524"/>
        <v>0</v>
      </c>
      <c r="AZ1046" s="3">
        <f t="shared" si="525"/>
        <v>0</v>
      </c>
      <c r="BA1046" s="3">
        <f t="shared" si="526"/>
        <v>0</v>
      </c>
      <c r="BB1046" s="3">
        <f t="shared" si="527"/>
        <v>0</v>
      </c>
    </row>
    <row r="1047" spans="2:54" x14ac:dyDescent="0.35">
      <c r="B1047" s="14">
        <v>1020</v>
      </c>
      <c r="C1047" s="13"/>
      <c r="D1047" s="13"/>
      <c r="E1047" s="130"/>
      <c r="F1047" s="130"/>
      <c r="G1047" s="129" t="str">
        <f t="shared" si="495"/>
        <v/>
      </c>
      <c r="H1047" s="128"/>
      <c r="I1047" s="189"/>
      <c r="J1047" s="128"/>
      <c r="K1047" s="127"/>
      <c r="L1047" s="127"/>
      <c r="M1047" s="126"/>
      <c r="N1047" s="7"/>
      <c r="O1047" s="6"/>
      <c r="P1047" s="6"/>
      <c r="Q1047" s="125" t="str">
        <f t="shared" si="496"/>
        <v/>
      </c>
      <c r="R1047" s="124" t="str">
        <f t="shared" si="497"/>
        <v/>
      </c>
      <c r="S1047" s="123">
        <f t="shared" si="498"/>
        <v>0</v>
      </c>
      <c r="T1047" s="122">
        <f t="shared" si="499"/>
        <v>0</v>
      </c>
      <c r="U1047" s="123">
        <f t="shared" si="500"/>
        <v>0</v>
      </c>
      <c r="V1047" s="122">
        <f t="shared" si="501"/>
        <v>0</v>
      </c>
      <c r="W1047" s="123">
        <f t="shared" si="502"/>
        <v>0</v>
      </c>
      <c r="X1047" s="122">
        <f t="shared" si="503"/>
        <v>0</v>
      </c>
      <c r="Y1047" s="123">
        <f t="shared" si="504"/>
        <v>0</v>
      </c>
      <c r="Z1047" s="122">
        <f t="shared" si="505"/>
        <v>0</v>
      </c>
      <c r="AA1047" s="123">
        <f t="shared" si="506"/>
        <v>0</v>
      </c>
      <c r="AB1047" s="122">
        <f t="shared" si="507"/>
        <v>0</v>
      </c>
      <c r="AD1047" s="3" t="str">
        <f t="shared" si="508"/>
        <v>False</v>
      </c>
      <c r="AE1047" s="3" t="str">
        <f t="shared" si="509"/>
        <v>true</v>
      </c>
      <c r="AF1047" s="3" t="e">
        <f>VLOOKUP(C1047,#REF!,2,FALSE)</f>
        <v>#REF!</v>
      </c>
      <c r="AG1047" s="3" t="e">
        <f t="shared" si="510"/>
        <v>#REF!</v>
      </c>
      <c r="AH1047" s="3">
        <f t="shared" si="511"/>
        <v>0</v>
      </c>
      <c r="AI1047" s="3">
        <f t="shared" si="512"/>
        <v>0</v>
      </c>
      <c r="AJ1047" s="3">
        <f t="shared" si="513"/>
        <v>0</v>
      </c>
      <c r="AL1047" s="3">
        <f t="shared" si="514"/>
        <v>0</v>
      </c>
      <c r="AM1047" s="3">
        <f t="shared" si="515"/>
        <v>0</v>
      </c>
      <c r="AN1047" s="3">
        <f t="shared" si="516"/>
        <v>0</v>
      </c>
      <c r="AO1047" s="3">
        <f t="shared" si="517"/>
        <v>0</v>
      </c>
      <c r="AP1047" s="3">
        <f t="shared" si="518"/>
        <v>0</v>
      </c>
      <c r="AQ1047" s="3">
        <f t="shared" si="519"/>
        <v>0</v>
      </c>
      <c r="AS1047" s="3" t="e">
        <f t="shared" si="520"/>
        <v>#REF!</v>
      </c>
      <c r="AU1047" s="3" t="e">
        <f t="shared" si="521"/>
        <v>#NAME?</v>
      </c>
      <c r="AW1047" s="3">
        <f t="shared" si="522"/>
        <v>0</v>
      </c>
      <c r="AX1047" s="3">
        <f t="shared" si="523"/>
        <v>0</v>
      </c>
      <c r="AY1047" s="3">
        <f t="shared" si="524"/>
        <v>0</v>
      </c>
      <c r="AZ1047" s="3">
        <f t="shared" si="525"/>
        <v>0</v>
      </c>
      <c r="BA1047" s="3">
        <f t="shared" si="526"/>
        <v>0</v>
      </c>
      <c r="BB1047" s="3">
        <f t="shared" si="527"/>
        <v>0</v>
      </c>
    </row>
    <row r="1048" spans="2:54" x14ac:dyDescent="0.35">
      <c r="B1048" s="14">
        <v>1021</v>
      </c>
      <c r="C1048" s="13"/>
      <c r="D1048" s="13"/>
      <c r="E1048" s="130"/>
      <c r="F1048" s="130"/>
      <c r="G1048" s="129" t="str">
        <f t="shared" si="495"/>
        <v/>
      </c>
      <c r="H1048" s="128"/>
      <c r="I1048" s="189"/>
      <c r="J1048" s="128"/>
      <c r="K1048" s="127"/>
      <c r="L1048" s="127"/>
      <c r="M1048" s="126"/>
      <c r="N1048" s="7"/>
      <c r="O1048" s="6"/>
      <c r="P1048" s="6"/>
      <c r="Q1048" s="125" t="str">
        <f t="shared" si="496"/>
        <v/>
      </c>
      <c r="R1048" s="124" t="str">
        <f t="shared" si="497"/>
        <v/>
      </c>
      <c r="S1048" s="123">
        <f t="shared" si="498"/>
        <v>0</v>
      </c>
      <c r="T1048" s="122">
        <f t="shared" si="499"/>
        <v>0</v>
      </c>
      <c r="U1048" s="123">
        <f t="shared" si="500"/>
        <v>0</v>
      </c>
      <c r="V1048" s="122">
        <f t="shared" si="501"/>
        <v>0</v>
      </c>
      <c r="W1048" s="123">
        <f t="shared" si="502"/>
        <v>0</v>
      </c>
      <c r="X1048" s="122">
        <f t="shared" si="503"/>
        <v>0</v>
      </c>
      <c r="Y1048" s="123">
        <f t="shared" si="504"/>
        <v>0</v>
      </c>
      <c r="Z1048" s="122">
        <f t="shared" si="505"/>
        <v>0</v>
      </c>
      <c r="AA1048" s="123">
        <f t="shared" si="506"/>
        <v>0</v>
      </c>
      <c r="AB1048" s="122">
        <f t="shared" si="507"/>
        <v>0</v>
      </c>
      <c r="AD1048" s="3" t="str">
        <f t="shared" si="508"/>
        <v>False</v>
      </c>
      <c r="AE1048" s="3" t="str">
        <f t="shared" si="509"/>
        <v>true</v>
      </c>
      <c r="AF1048" s="3" t="e">
        <f>VLOOKUP(C1048,#REF!,2,FALSE)</f>
        <v>#REF!</v>
      </c>
      <c r="AG1048" s="3" t="e">
        <f t="shared" si="510"/>
        <v>#REF!</v>
      </c>
      <c r="AH1048" s="3">
        <f t="shared" si="511"/>
        <v>0</v>
      </c>
      <c r="AI1048" s="3">
        <f t="shared" si="512"/>
        <v>0</v>
      </c>
      <c r="AJ1048" s="3">
        <f t="shared" si="513"/>
        <v>0</v>
      </c>
      <c r="AL1048" s="3">
        <f t="shared" si="514"/>
        <v>0</v>
      </c>
      <c r="AM1048" s="3">
        <f t="shared" si="515"/>
        <v>0</v>
      </c>
      <c r="AN1048" s="3">
        <f t="shared" si="516"/>
        <v>0</v>
      </c>
      <c r="AO1048" s="3">
        <f t="shared" si="517"/>
        <v>0</v>
      </c>
      <c r="AP1048" s="3">
        <f t="shared" si="518"/>
        <v>0</v>
      </c>
      <c r="AQ1048" s="3">
        <f t="shared" si="519"/>
        <v>0</v>
      </c>
      <c r="AS1048" s="3" t="e">
        <f t="shared" si="520"/>
        <v>#REF!</v>
      </c>
      <c r="AU1048" s="3" t="e">
        <f t="shared" si="521"/>
        <v>#NAME?</v>
      </c>
      <c r="AW1048" s="3">
        <f t="shared" si="522"/>
        <v>0</v>
      </c>
      <c r="AX1048" s="3">
        <f t="shared" si="523"/>
        <v>0</v>
      </c>
      <c r="AY1048" s="3">
        <f t="shared" si="524"/>
        <v>0</v>
      </c>
      <c r="AZ1048" s="3">
        <f t="shared" si="525"/>
        <v>0</v>
      </c>
      <c r="BA1048" s="3">
        <f t="shared" si="526"/>
        <v>0</v>
      </c>
      <c r="BB1048" s="3">
        <f t="shared" si="527"/>
        <v>0</v>
      </c>
    </row>
    <row r="1049" spans="2:54" x14ac:dyDescent="0.35">
      <c r="B1049" s="14">
        <v>1022</v>
      </c>
      <c r="C1049" s="13"/>
      <c r="D1049" s="13"/>
      <c r="E1049" s="130"/>
      <c r="F1049" s="130"/>
      <c r="G1049" s="129" t="str">
        <f t="shared" si="495"/>
        <v/>
      </c>
      <c r="H1049" s="128"/>
      <c r="I1049" s="189"/>
      <c r="J1049" s="128"/>
      <c r="K1049" s="127"/>
      <c r="L1049" s="127"/>
      <c r="M1049" s="126"/>
      <c r="N1049" s="7"/>
      <c r="O1049" s="6"/>
      <c r="P1049" s="6"/>
      <c r="Q1049" s="125" t="str">
        <f t="shared" si="496"/>
        <v/>
      </c>
      <c r="R1049" s="124" t="str">
        <f t="shared" si="497"/>
        <v/>
      </c>
      <c r="S1049" s="123">
        <f t="shared" si="498"/>
        <v>0</v>
      </c>
      <c r="T1049" s="122">
        <f t="shared" si="499"/>
        <v>0</v>
      </c>
      <c r="U1049" s="123">
        <f t="shared" si="500"/>
        <v>0</v>
      </c>
      <c r="V1049" s="122">
        <f t="shared" si="501"/>
        <v>0</v>
      </c>
      <c r="W1049" s="123">
        <f t="shared" si="502"/>
        <v>0</v>
      </c>
      <c r="X1049" s="122">
        <f t="shared" si="503"/>
        <v>0</v>
      </c>
      <c r="Y1049" s="123">
        <f t="shared" si="504"/>
        <v>0</v>
      </c>
      <c r="Z1049" s="122">
        <f t="shared" si="505"/>
        <v>0</v>
      </c>
      <c r="AA1049" s="123">
        <f t="shared" si="506"/>
        <v>0</v>
      </c>
      <c r="AB1049" s="122">
        <f t="shared" si="507"/>
        <v>0</v>
      </c>
      <c r="AD1049" s="3" t="str">
        <f t="shared" si="508"/>
        <v>False</v>
      </c>
      <c r="AE1049" s="3" t="str">
        <f t="shared" si="509"/>
        <v>true</v>
      </c>
      <c r="AF1049" s="3" t="e">
        <f>VLOOKUP(C1049,#REF!,2,FALSE)</f>
        <v>#REF!</v>
      </c>
      <c r="AG1049" s="3" t="e">
        <f t="shared" si="510"/>
        <v>#REF!</v>
      </c>
      <c r="AH1049" s="3">
        <f t="shared" si="511"/>
        <v>0</v>
      </c>
      <c r="AI1049" s="3">
        <f t="shared" si="512"/>
        <v>0</v>
      </c>
      <c r="AJ1049" s="3">
        <f t="shared" si="513"/>
        <v>0</v>
      </c>
      <c r="AL1049" s="3">
        <f t="shared" si="514"/>
        <v>0</v>
      </c>
      <c r="AM1049" s="3">
        <f t="shared" si="515"/>
        <v>0</v>
      </c>
      <c r="AN1049" s="3">
        <f t="shared" si="516"/>
        <v>0</v>
      </c>
      <c r="AO1049" s="3">
        <f t="shared" si="517"/>
        <v>0</v>
      </c>
      <c r="AP1049" s="3">
        <f t="shared" si="518"/>
        <v>0</v>
      </c>
      <c r="AQ1049" s="3">
        <f t="shared" si="519"/>
        <v>0</v>
      </c>
      <c r="AS1049" s="3" t="e">
        <f t="shared" si="520"/>
        <v>#REF!</v>
      </c>
      <c r="AU1049" s="3" t="e">
        <f t="shared" si="521"/>
        <v>#NAME?</v>
      </c>
      <c r="AW1049" s="3">
        <f t="shared" si="522"/>
        <v>0</v>
      </c>
      <c r="AX1049" s="3">
        <f t="shared" si="523"/>
        <v>0</v>
      </c>
      <c r="AY1049" s="3">
        <f t="shared" si="524"/>
        <v>0</v>
      </c>
      <c r="AZ1049" s="3">
        <f t="shared" si="525"/>
        <v>0</v>
      </c>
      <c r="BA1049" s="3">
        <f t="shared" si="526"/>
        <v>0</v>
      </c>
      <c r="BB1049" s="3">
        <f t="shared" si="527"/>
        <v>0</v>
      </c>
    </row>
    <row r="1050" spans="2:54" x14ac:dyDescent="0.35">
      <c r="B1050" s="14">
        <v>1023</v>
      </c>
      <c r="C1050" s="13"/>
      <c r="D1050" s="13"/>
      <c r="E1050" s="130"/>
      <c r="F1050" s="130"/>
      <c r="G1050" s="129" t="str">
        <f t="shared" si="495"/>
        <v/>
      </c>
      <c r="H1050" s="128"/>
      <c r="I1050" s="189"/>
      <c r="J1050" s="128"/>
      <c r="K1050" s="127"/>
      <c r="L1050" s="127"/>
      <c r="M1050" s="126"/>
      <c r="N1050" s="7"/>
      <c r="O1050" s="6"/>
      <c r="P1050" s="6"/>
      <c r="Q1050" s="125" t="str">
        <f t="shared" si="496"/>
        <v/>
      </c>
      <c r="R1050" s="124" t="str">
        <f t="shared" si="497"/>
        <v/>
      </c>
      <c r="S1050" s="123">
        <f t="shared" si="498"/>
        <v>0</v>
      </c>
      <c r="T1050" s="122">
        <f t="shared" si="499"/>
        <v>0</v>
      </c>
      <c r="U1050" s="123">
        <f t="shared" si="500"/>
        <v>0</v>
      </c>
      <c r="V1050" s="122">
        <f t="shared" si="501"/>
        <v>0</v>
      </c>
      <c r="W1050" s="123">
        <f t="shared" si="502"/>
        <v>0</v>
      </c>
      <c r="X1050" s="122">
        <f t="shared" si="503"/>
        <v>0</v>
      </c>
      <c r="Y1050" s="123">
        <f t="shared" si="504"/>
        <v>0</v>
      </c>
      <c r="Z1050" s="122">
        <f t="shared" si="505"/>
        <v>0</v>
      </c>
      <c r="AA1050" s="123">
        <f t="shared" si="506"/>
        <v>0</v>
      </c>
      <c r="AB1050" s="122">
        <f t="shared" si="507"/>
        <v>0</v>
      </c>
      <c r="AD1050" s="3" t="str">
        <f t="shared" si="508"/>
        <v>False</v>
      </c>
      <c r="AE1050" s="3" t="str">
        <f t="shared" si="509"/>
        <v>true</v>
      </c>
      <c r="AF1050" s="3" t="e">
        <f>VLOOKUP(C1050,#REF!,2,FALSE)</f>
        <v>#REF!</v>
      </c>
      <c r="AG1050" s="3" t="e">
        <f t="shared" si="510"/>
        <v>#REF!</v>
      </c>
      <c r="AH1050" s="3">
        <f t="shared" si="511"/>
        <v>0</v>
      </c>
      <c r="AI1050" s="3">
        <f t="shared" si="512"/>
        <v>0</v>
      </c>
      <c r="AJ1050" s="3">
        <f t="shared" si="513"/>
        <v>0</v>
      </c>
      <c r="AL1050" s="3">
        <f t="shared" si="514"/>
        <v>0</v>
      </c>
      <c r="AM1050" s="3">
        <f t="shared" si="515"/>
        <v>0</v>
      </c>
      <c r="AN1050" s="3">
        <f t="shared" si="516"/>
        <v>0</v>
      </c>
      <c r="AO1050" s="3">
        <f t="shared" si="517"/>
        <v>0</v>
      </c>
      <c r="AP1050" s="3">
        <f t="shared" si="518"/>
        <v>0</v>
      </c>
      <c r="AQ1050" s="3">
        <f t="shared" si="519"/>
        <v>0</v>
      </c>
      <c r="AS1050" s="3" t="e">
        <f t="shared" si="520"/>
        <v>#REF!</v>
      </c>
      <c r="AU1050" s="3" t="e">
        <f t="shared" si="521"/>
        <v>#NAME?</v>
      </c>
      <c r="AW1050" s="3">
        <f t="shared" si="522"/>
        <v>0</v>
      </c>
      <c r="AX1050" s="3">
        <f t="shared" si="523"/>
        <v>0</v>
      </c>
      <c r="AY1050" s="3">
        <f t="shared" si="524"/>
        <v>0</v>
      </c>
      <c r="AZ1050" s="3">
        <f t="shared" si="525"/>
        <v>0</v>
      </c>
      <c r="BA1050" s="3">
        <f t="shared" si="526"/>
        <v>0</v>
      </c>
      <c r="BB1050" s="3">
        <f t="shared" si="527"/>
        <v>0</v>
      </c>
    </row>
    <row r="1051" spans="2:54" x14ac:dyDescent="0.35">
      <c r="B1051" s="14">
        <v>1024</v>
      </c>
      <c r="C1051" s="13"/>
      <c r="D1051" s="13"/>
      <c r="E1051" s="130"/>
      <c r="F1051" s="130"/>
      <c r="G1051" s="129" t="str">
        <f t="shared" si="495"/>
        <v/>
      </c>
      <c r="H1051" s="128"/>
      <c r="I1051" s="189"/>
      <c r="J1051" s="128"/>
      <c r="K1051" s="127"/>
      <c r="L1051" s="127"/>
      <c r="M1051" s="126"/>
      <c r="N1051" s="7"/>
      <c r="O1051" s="6"/>
      <c r="P1051" s="6"/>
      <c r="Q1051" s="125" t="str">
        <f t="shared" si="496"/>
        <v/>
      </c>
      <c r="R1051" s="124" t="str">
        <f t="shared" si="497"/>
        <v/>
      </c>
      <c r="S1051" s="123">
        <f t="shared" si="498"/>
        <v>0</v>
      </c>
      <c r="T1051" s="122">
        <f t="shared" si="499"/>
        <v>0</v>
      </c>
      <c r="U1051" s="123">
        <f t="shared" si="500"/>
        <v>0</v>
      </c>
      <c r="V1051" s="122">
        <f t="shared" si="501"/>
        <v>0</v>
      </c>
      <c r="W1051" s="123">
        <f t="shared" si="502"/>
        <v>0</v>
      </c>
      <c r="X1051" s="122">
        <f t="shared" si="503"/>
        <v>0</v>
      </c>
      <c r="Y1051" s="123">
        <f t="shared" si="504"/>
        <v>0</v>
      </c>
      <c r="Z1051" s="122">
        <f t="shared" si="505"/>
        <v>0</v>
      </c>
      <c r="AA1051" s="123">
        <f t="shared" si="506"/>
        <v>0</v>
      </c>
      <c r="AB1051" s="122">
        <f t="shared" si="507"/>
        <v>0</v>
      </c>
      <c r="AD1051" s="3" t="str">
        <f t="shared" si="508"/>
        <v>False</v>
      </c>
      <c r="AE1051" s="3" t="str">
        <f t="shared" si="509"/>
        <v>true</v>
      </c>
      <c r="AF1051" s="3" t="e">
        <f>VLOOKUP(C1051,#REF!,2,FALSE)</f>
        <v>#REF!</v>
      </c>
      <c r="AG1051" s="3" t="e">
        <f t="shared" si="510"/>
        <v>#REF!</v>
      </c>
      <c r="AH1051" s="3">
        <f t="shared" si="511"/>
        <v>0</v>
      </c>
      <c r="AI1051" s="3">
        <f t="shared" si="512"/>
        <v>0</v>
      </c>
      <c r="AJ1051" s="3">
        <f t="shared" si="513"/>
        <v>0</v>
      </c>
      <c r="AL1051" s="3">
        <f t="shared" si="514"/>
        <v>0</v>
      </c>
      <c r="AM1051" s="3">
        <f t="shared" si="515"/>
        <v>0</v>
      </c>
      <c r="AN1051" s="3">
        <f t="shared" si="516"/>
        <v>0</v>
      </c>
      <c r="AO1051" s="3">
        <f t="shared" si="517"/>
        <v>0</v>
      </c>
      <c r="AP1051" s="3">
        <f t="shared" si="518"/>
        <v>0</v>
      </c>
      <c r="AQ1051" s="3">
        <f t="shared" si="519"/>
        <v>0</v>
      </c>
      <c r="AS1051" s="3" t="e">
        <f t="shared" si="520"/>
        <v>#REF!</v>
      </c>
      <c r="AU1051" s="3" t="e">
        <f t="shared" si="521"/>
        <v>#NAME?</v>
      </c>
      <c r="AW1051" s="3">
        <f t="shared" si="522"/>
        <v>0</v>
      </c>
      <c r="AX1051" s="3">
        <f t="shared" si="523"/>
        <v>0</v>
      </c>
      <c r="AY1051" s="3">
        <f t="shared" si="524"/>
        <v>0</v>
      </c>
      <c r="AZ1051" s="3">
        <f t="shared" si="525"/>
        <v>0</v>
      </c>
      <c r="BA1051" s="3">
        <f t="shared" si="526"/>
        <v>0</v>
      </c>
      <c r="BB1051" s="3">
        <f t="shared" si="527"/>
        <v>0</v>
      </c>
    </row>
    <row r="1052" spans="2:54" x14ac:dyDescent="0.35">
      <c r="B1052" s="14">
        <v>1025</v>
      </c>
      <c r="C1052" s="13"/>
      <c r="D1052" s="13"/>
      <c r="E1052" s="130"/>
      <c r="F1052" s="130"/>
      <c r="G1052" s="129" t="str">
        <f t="shared" ref="G1052:G1115" si="528">IF(D1052="","",IF(E1052&lt;&gt;"",VLOOKUP(E1052,Lookup_LOWCode,2,FALSE),VLOOKUP(D1052,Lookup_ActualLOWCode,2,FALSE)))</f>
        <v/>
      </c>
      <c r="H1052" s="128"/>
      <c r="I1052" s="189"/>
      <c r="J1052" s="128"/>
      <c r="K1052" s="127"/>
      <c r="L1052" s="127"/>
      <c r="M1052" s="126"/>
      <c r="N1052" s="7"/>
      <c r="O1052" s="6"/>
      <c r="P1052" s="6"/>
      <c r="Q1052" s="125" t="str">
        <f t="shared" ref="Q1052:Q1115" si="529">IF(N1052&lt;&gt;"",P1052/N1052,"")</f>
        <v/>
      </c>
      <c r="R1052" s="124" t="str">
        <f t="shared" ref="R1052:R1115" si="530">IF(O1052&lt;&gt;"",P1052/O1052,"")</f>
        <v/>
      </c>
      <c r="S1052" s="123">
        <f t="shared" ref="S1052:S1115" si="531">IF($N1052&lt;&gt;0,$N1052,IF($O1052&lt;&gt;0,$O1052/VLOOKUP($G1052,Lookup_MaterialLowCode,7,FALSE),0))</f>
        <v>0</v>
      </c>
      <c r="T1052" s="122">
        <f t="shared" ref="T1052:T1115" si="532">IF($O1052&lt;&gt;0,$O1052,IF($N1052&lt;&gt;0,$N1052*VLOOKUP($G1052,Lookup_MaterialLowCode,7,FALSE),0))</f>
        <v>0</v>
      </c>
      <c r="U1052" s="123">
        <f t="shared" ref="U1052:U1115" si="533">IF(AE1052="true",S1052,0)</f>
        <v>0</v>
      </c>
      <c r="V1052" s="122">
        <f t="shared" ref="V1052:V1115" si="534">IF(AE1052="true",T1052,0)</f>
        <v>0</v>
      </c>
      <c r="W1052" s="123">
        <f t="shared" ref="W1052:W1115" si="535">IF(AE1052="false",S1052,0)</f>
        <v>0</v>
      </c>
      <c r="X1052" s="122">
        <f t="shared" ref="X1052:X1115" si="536">IF(AE1052="false",T1052,0)</f>
        <v>0</v>
      </c>
      <c r="Y1052" s="123">
        <f t="shared" ref="Y1052:Y1115" si="537">W1052-(W1052*L1052)</f>
        <v>0</v>
      </c>
      <c r="Z1052" s="122">
        <f t="shared" ref="Z1052:Z1115" si="538">X1052-(X1052*L1052)</f>
        <v>0</v>
      </c>
      <c r="AA1052" s="123">
        <f t="shared" ref="AA1052:AA1115" si="539">W1052*L1052</f>
        <v>0</v>
      </c>
      <c r="AB1052" s="122">
        <f t="shared" ref="AB1052:AB1115" si="540">X1052*L1052</f>
        <v>0</v>
      </c>
      <c r="AD1052" s="3" t="str">
        <f t="shared" ref="AD1052:AD1115" si="541">IF(G1052="Specify LOW Code",IF(E1052&lt;&gt;"","False","True"),"False")</f>
        <v>False</v>
      </c>
      <c r="AE1052" s="3" t="str">
        <f t="shared" ref="AE1052:AE1115" si="542">IF(H1052="Off-Site mixed","false",IF(H1052="Off-Site segregated","false","true"))</f>
        <v>true</v>
      </c>
      <c r="AF1052" s="3" t="e">
        <f>VLOOKUP(C1052,#REF!,2,FALSE)</f>
        <v>#REF!</v>
      </c>
      <c r="AG1052" s="3" t="e">
        <f t="shared" ref="AG1052:AG1115" si="543">AF1052&amp;D1052</f>
        <v>#REF!</v>
      </c>
      <c r="AH1052" s="3">
        <f t="shared" ref="AH1052:AH1115" si="544">IF(AE1052="true",0,VLOOKUP(J1052,Lookup_MyDestinations,6,FALSE))</f>
        <v>0</v>
      </c>
      <c r="AI1052" s="3">
        <f t="shared" ref="AI1052:AI1115" si="545">IF(AE1052="true",0,VLOOKUP(J1052,Lookup_MyDestinations,5,FALSE))</f>
        <v>0</v>
      </c>
      <c r="AJ1052" s="3">
        <f t="shared" ref="AJ1052:AJ1115" si="546">IF(AE1052="true", 0,VLOOKUP(J1052,Lookup_MyDestinations,4,FALSE))</f>
        <v>0</v>
      </c>
      <c r="AL1052" s="3">
        <f t="shared" ref="AL1052:AL1115" si="547">$AH1052*$W1052</f>
        <v>0</v>
      </c>
      <c r="AM1052" s="3">
        <f t="shared" ref="AM1052:AM1115" si="548">$AH1052*$X1052</f>
        <v>0</v>
      </c>
      <c r="AN1052" s="3">
        <f t="shared" ref="AN1052:AN1115" si="549">$AI1052*$W1052</f>
        <v>0</v>
      </c>
      <c r="AO1052" s="3">
        <f t="shared" ref="AO1052:AO1115" si="550">$AI1052*$X1052</f>
        <v>0</v>
      </c>
      <c r="AP1052" s="3">
        <f t="shared" ref="AP1052:AP1115" si="551">$AJ1052*$W1052</f>
        <v>0</v>
      </c>
      <c r="AQ1052" s="3">
        <f t="shared" ref="AQ1052:AQ1115" si="552">$AJ1052*$X1052</f>
        <v>0</v>
      </c>
      <c r="AS1052" s="3" t="e">
        <f t="shared" ref="AS1052:AS1115" si="553">AF1052&amp;G1052</f>
        <v>#REF!</v>
      </c>
      <c r="AU1052" s="3" t="e">
        <f t="shared" ref="AU1052:AU1115" si="554">VLOOKUP(D1052,Lookup_WasteStreamLOWCode,4,FALSE)</f>
        <v>#NAME?</v>
      </c>
      <c r="AW1052" s="3">
        <f t="shared" ref="AW1052:AW1115" si="555">IF(H1052="On-site recovery",S1052,0)</f>
        <v>0</v>
      </c>
      <c r="AX1052" s="3">
        <f t="shared" ref="AX1052:AX1115" si="556">IF(H1052="On-site recovery",T1052,0)</f>
        <v>0</v>
      </c>
      <c r="AY1052" s="3">
        <f t="shared" ref="AY1052:AY1115" si="557">IF(H1052="On-site recycled",S1052,0)</f>
        <v>0</v>
      </c>
      <c r="AZ1052" s="3">
        <f t="shared" ref="AZ1052:AZ1115" si="558">IF(H1052="On-site recycled",T1052,0)</f>
        <v>0</v>
      </c>
      <c r="BA1052" s="3">
        <f t="shared" ref="BA1052:BA1115" si="559">IF(H1052="On-site re-use",S1052,0)</f>
        <v>0</v>
      </c>
      <c r="BB1052" s="3">
        <f t="shared" ref="BB1052:BB1115" si="560">IF(H1052="On-site re-use",T1052,0)</f>
        <v>0</v>
      </c>
    </row>
    <row r="1053" spans="2:54" x14ac:dyDescent="0.35">
      <c r="B1053" s="14">
        <v>1026</v>
      </c>
      <c r="C1053" s="13"/>
      <c r="D1053" s="13"/>
      <c r="E1053" s="130"/>
      <c r="F1053" s="130"/>
      <c r="G1053" s="129" t="str">
        <f t="shared" si="528"/>
        <v/>
      </c>
      <c r="H1053" s="128"/>
      <c r="I1053" s="189"/>
      <c r="J1053" s="128"/>
      <c r="K1053" s="127"/>
      <c r="L1053" s="127"/>
      <c r="M1053" s="126"/>
      <c r="N1053" s="7"/>
      <c r="O1053" s="6"/>
      <c r="P1053" s="6"/>
      <c r="Q1053" s="125" t="str">
        <f t="shared" si="529"/>
        <v/>
      </c>
      <c r="R1053" s="124" t="str">
        <f t="shared" si="530"/>
        <v/>
      </c>
      <c r="S1053" s="123">
        <f t="shared" si="531"/>
        <v>0</v>
      </c>
      <c r="T1053" s="122">
        <f t="shared" si="532"/>
        <v>0</v>
      </c>
      <c r="U1053" s="123">
        <f t="shared" si="533"/>
        <v>0</v>
      </c>
      <c r="V1053" s="122">
        <f t="shared" si="534"/>
        <v>0</v>
      </c>
      <c r="W1053" s="123">
        <f t="shared" si="535"/>
        <v>0</v>
      </c>
      <c r="X1053" s="122">
        <f t="shared" si="536"/>
        <v>0</v>
      </c>
      <c r="Y1053" s="123">
        <f t="shared" si="537"/>
        <v>0</v>
      </c>
      <c r="Z1053" s="122">
        <f t="shared" si="538"/>
        <v>0</v>
      </c>
      <c r="AA1053" s="123">
        <f t="shared" si="539"/>
        <v>0</v>
      </c>
      <c r="AB1053" s="122">
        <f t="shared" si="540"/>
        <v>0</v>
      </c>
      <c r="AD1053" s="3" t="str">
        <f t="shared" si="541"/>
        <v>False</v>
      </c>
      <c r="AE1053" s="3" t="str">
        <f t="shared" si="542"/>
        <v>true</v>
      </c>
      <c r="AF1053" s="3" t="e">
        <f>VLOOKUP(C1053,#REF!,2,FALSE)</f>
        <v>#REF!</v>
      </c>
      <c r="AG1053" s="3" t="e">
        <f t="shared" si="543"/>
        <v>#REF!</v>
      </c>
      <c r="AH1053" s="3">
        <f t="shared" si="544"/>
        <v>0</v>
      </c>
      <c r="AI1053" s="3">
        <f t="shared" si="545"/>
        <v>0</v>
      </c>
      <c r="AJ1053" s="3">
        <f t="shared" si="546"/>
        <v>0</v>
      </c>
      <c r="AL1053" s="3">
        <f t="shared" si="547"/>
        <v>0</v>
      </c>
      <c r="AM1053" s="3">
        <f t="shared" si="548"/>
        <v>0</v>
      </c>
      <c r="AN1053" s="3">
        <f t="shared" si="549"/>
        <v>0</v>
      </c>
      <c r="AO1053" s="3">
        <f t="shared" si="550"/>
        <v>0</v>
      </c>
      <c r="AP1053" s="3">
        <f t="shared" si="551"/>
        <v>0</v>
      </c>
      <c r="AQ1053" s="3">
        <f t="shared" si="552"/>
        <v>0</v>
      </c>
      <c r="AS1053" s="3" t="e">
        <f t="shared" si="553"/>
        <v>#REF!</v>
      </c>
      <c r="AU1053" s="3" t="e">
        <f t="shared" si="554"/>
        <v>#NAME?</v>
      </c>
      <c r="AW1053" s="3">
        <f t="shared" si="555"/>
        <v>0</v>
      </c>
      <c r="AX1053" s="3">
        <f t="shared" si="556"/>
        <v>0</v>
      </c>
      <c r="AY1053" s="3">
        <f t="shared" si="557"/>
        <v>0</v>
      </c>
      <c r="AZ1053" s="3">
        <f t="shared" si="558"/>
        <v>0</v>
      </c>
      <c r="BA1053" s="3">
        <f t="shared" si="559"/>
        <v>0</v>
      </c>
      <c r="BB1053" s="3">
        <f t="shared" si="560"/>
        <v>0</v>
      </c>
    </row>
    <row r="1054" spans="2:54" x14ac:dyDescent="0.35">
      <c r="B1054" s="14">
        <v>1027</v>
      </c>
      <c r="C1054" s="13"/>
      <c r="D1054" s="13"/>
      <c r="E1054" s="130"/>
      <c r="F1054" s="130"/>
      <c r="G1054" s="129" t="str">
        <f t="shared" si="528"/>
        <v/>
      </c>
      <c r="H1054" s="128"/>
      <c r="I1054" s="189"/>
      <c r="J1054" s="128"/>
      <c r="K1054" s="127"/>
      <c r="L1054" s="127"/>
      <c r="M1054" s="126"/>
      <c r="N1054" s="7"/>
      <c r="O1054" s="6"/>
      <c r="P1054" s="6"/>
      <c r="Q1054" s="125" t="str">
        <f t="shared" si="529"/>
        <v/>
      </c>
      <c r="R1054" s="124" t="str">
        <f t="shared" si="530"/>
        <v/>
      </c>
      <c r="S1054" s="123">
        <f t="shared" si="531"/>
        <v>0</v>
      </c>
      <c r="T1054" s="122">
        <f t="shared" si="532"/>
        <v>0</v>
      </c>
      <c r="U1054" s="123">
        <f t="shared" si="533"/>
        <v>0</v>
      </c>
      <c r="V1054" s="122">
        <f t="shared" si="534"/>
        <v>0</v>
      </c>
      <c r="W1054" s="123">
        <f t="shared" si="535"/>
        <v>0</v>
      </c>
      <c r="X1054" s="122">
        <f t="shared" si="536"/>
        <v>0</v>
      </c>
      <c r="Y1054" s="123">
        <f t="shared" si="537"/>
        <v>0</v>
      </c>
      <c r="Z1054" s="122">
        <f t="shared" si="538"/>
        <v>0</v>
      </c>
      <c r="AA1054" s="123">
        <f t="shared" si="539"/>
        <v>0</v>
      </c>
      <c r="AB1054" s="122">
        <f t="shared" si="540"/>
        <v>0</v>
      </c>
      <c r="AD1054" s="3" t="str">
        <f t="shared" si="541"/>
        <v>False</v>
      </c>
      <c r="AE1054" s="3" t="str">
        <f t="shared" si="542"/>
        <v>true</v>
      </c>
      <c r="AF1054" s="3" t="e">
        <f>VLOOKUP(C1054,#REF!,2,FALSE)</f>
        <v>#REF!</v>
      </c>
      <c r="AG1054" s="3" t="e">
        <f t="shared" si="543"/>
        <v>#REF!</v>
      </c>
      <c r="AH1054" s="3">
        <f t="shared" si="544"/>
        <v>0</v>
      </c>
      <c r="AI1054" s="3">
        <f t="shared" si="545"/>
        <v>0</v>
      </c>
      <c r="AJ1054" s="3">
        <f t="shared" si="546"/>
        <v>0</v>
      </c>
      <c r="AL1054" s="3">
        <f t="shared" si="547"/>
        <v>0</v>
      </c>
      <c r="AM1054" s="3">
        <f t="shared" si="548"/>
        <v>0</v>
      </c>
      <c r="AN1054" s="3">
        <f t="shared" si="549"/>
        <v>0</v>
      </c>
      <c r="AO1054" s="3">
        <f t="shared" si="550"/>
        <v>0</v>
      </c>
      <c r="AP1054" s="3">
        <f t="shared" si="551"/>
        <v>0</v>
      </c>
      <c r="AQ1054" s="3">
        <f t="shared" si="552"/>
        <v>0</v>
      </c>
      <c r="AS1054" s="3" t="e">
        <f t="shared" si="553"/>
        <v>#REF!</v>
      </c>
      <c r="AU1054" s="3" t="e">
        <f t="shared" si="554"/>
        <v>#NAME?</v>
      </c>
      <c r="AW1054" s="3">
        <f t="shared" si="555"/>
        <v>0</v>
      </c>
      <c r="AX1054" s="3">
        <f t="shared" si="556"/>
        <v>0</v>
      </c>
      <c r="AY1054" s="3">
        <f t="shared" si="557"/>
        <v>0</v>
      </c>
      <c r="AZ1054" s="3">
        <f t="shared" si="558"/>
        <v>0</v>
      </c>
      <c r="BA1054" s="3">
        <f t="shared" si="559"/>
        <v>0</v>
      </c>
      <c r="BB1054" s="3">
        <f t="shared" si="560"/>
        <v>0</v>
      </c>
    </row>
    <row r="1055" spans="2:54" x14ac:dyDescent="0.35">
      <c r="B1055" s="14">
        <v>1028</v>
      </c>
      <c r="C1055" s="13"/>
      <c r="D1055" s="13"/>
      <c r="E1055" s="130"/>
      <c r="F1055" s="130"/>
      <c r="G1055" s="129" t="str">
        <f t="shared" si="528"/>
        <v/>
      </c>
      <c r="H1055" s="128"/>
      <c r="I1055" s="189"/>
      <c r="J1055" s="128"/>
      <c r="K1055" s="127"/>
      <c r="L1055" s="127"/>
      <c r="M1055" s="126"/>
      <c r="N1055" s="7"/>
      <c r="O1055" s="6"/>
      <c r="P1055" s="6"/>
      <c r="Q1055" s="125" t="str">
        <f t="shared" si="529"/>
        <v/>
      </c>
      <c r="R1055" s="124" t="str">
        <f t="shared" si="530"/>
        <v/>
      </c>
      <c r="S1055" s="123">
        <f t="shared" si="531"/>
        <v>0</v>
      </c>
      <c r="T1055" s="122">
        <f t="shared" si="532"/>
        <v>0</v>
      </c>
      <c r="U1055" s="123">
        <f t="shared" si="533"/>
        <v>0</v>
      </c>
      <c r="V1055" s="122">
        <f t="shared" si="534"/>
        <v>0</v>
      </c>
      <c r="W1055" s="123">
        <f t="shared" si="535"/>
        <v>0</v>
      </c>
      <c r="X1055" s="122">
        <f t="shared" si="536"/>
        <v>0</v>
      </c>
      <c r="Y1055" s="123">
        <f t="shared" si="537"/>
        <v>0</v>
      </c>
      <c r="Z1055" s="122">
        <f t="shared" si="538"/>
        <v>0</v>
      </c>
      <c r="AA1055" s="123">
        <f t="shared" si="539"/>
        <v>0</v>
      </c>
      <c r="AB1055" s="122">
        <f t="shared" si="540"/>
        <v>0</v>
      </c>
      <c r="AD1055" s="3" t="str">
        <f t="shared" si="541"/>
        <v>False</v>
      </c>
      <c r="AE1055" s="3" t="str">
        <f t="shared" si="542"/>
        <v>true</v>
      </c>
      <c r="AF1055" s="3" t="e">
        <f>VLOOKUP(C1055,#REF!,2,FALSE)</f>
        <v>#REF!</v>
      </c>
      <c r="AG1055" s="3" t="e">
        <f t="shared" si="543"/>
        <v>#REF!</v>
      </c>
      <c r="AH1055" s="3">
        <f t="shared" si="544"/>
        <v>0</v>
      </c>
      <c r="AI1055" s="3">
        <f t="shared" si="545"/>
        <v>0</v>
      </c>
      <c r="AJ1055" s="3">
        <f t="shared" si="546"/>
        <v>0</v>
      </c>
      <c r="AL1055" s="3">
        <f t="shared" si="547"/>
        <v>0</v>
      </c>
      <c r="AM1055" s="3">
        <f t="shared" si="548"/>
        <v>0</v>
      </c>
      <c r="AN1055" s="3">
        <f t="shared" si="549"/>
        <v>0</v>
      </c>
      <c r="AO1055" s="3">
        <f t="shared" si="550"/>
        <v>0</v>
      </c>
      <c r="AP1055" s="3">
        <f t="shared" si="551"/>
        <v>0</v>
      </c>
      <c r="AQ1055" s="3">
        <f t="shared" si="552"/>
        <v>0</v>
      </c>
      <c r="AS1055" s="3" t="e">
        <f t="shared" si="553"/>
        <v>#REF!</v>
      </c>
      <c r="AU1055" s="3" t="e">
        <f t="shared" si="554"/>
        <v>#NAME?</v>
      </c>
      <c r="AW1055" s="3">
        <f t="shared" si="555"/>
        <v>0</v>
      </c>
      <c r="AX1055" s="3">
        <f t="shared" si="556"/>
        <v>0</v>
      </c>
      <c r="AY1055" s="3">
        <f t="shared" si="557"/>
        <v>0</v>
      </c>
      <c r="AZ1055" s="3">
        <f t="shared" si="558"/>
        <v>0</v>
      </c>
      <c r="BA1055" s="3">
        <f t="shared" si="559"/>
        <v>0</v>
      </c>
      <c r="BB1055" s="3">
        <f t="shared" si="560"/>
        <v>0</v>
      </c>
    </row>
    <row r="1056" spans="2:54" x14ac:dyDescent="0.35">
      <c r="B1056" s="14">
        <v>1029</v>
      </c>
      <c r="C1056" s="13"/>
      <c r="D1056" s="13"/>
      <c r="E1056" s="130"/>
      <c r="F1056" s="130"/>
      <c r="G1056" s="129" t="str">
        <f t="shared" si="528"/>
        <v/>
      </c>
      <c r="H1056" s="128"/>
      <c r="I1056" s="189"/>
      <c r="J1056" s="128"/>
      <c r="K1056" s="127"/>
      <c r="L1056" s="127"/>
      <c r="M1056" s="126"/>
      <c r="N1056" s="7"/>
      <c r="O1056" s="6"/>
      <c r="P1056" s="6"/>
      <c r="Q1056" s="125" t="str">
        <f t="shared" si="529"/>
        <v/>
      </c>
      <c r="R1056" s="124" t="str">
        <f t="shared" si="530"/>
        <v/>
      </c>
      <c r="S1056" s="123">
        <f t="shared" si="531"/>
        <v>0</v>
      </c>
      <c r="T1056" s="122">
        <f t="shared" si="532"/>
        <v>0</v>
      </c>
      <c r="U1056" s="123">
        <f t="shared" si="533"/>
        <v>0</v>
      </c>
      <c r="V1056" s="122">
        <f t="shared" si="534"/>
        <v>0</v>
      </c>
      <c r="W1056" s="123">
        <f t="shared" si="535"/>
        <v>0</v>
      </c>
      <c r="X1056" s="122">
        <f t="shared" si="536"/>
        <v>0</v>
      </c>
      <c r="Y1056" s="123">
        <f t="shared" si="537"/>
        <v>0</v>
      </c>
      <c r="Z1056" s="122">
        <f t="shared" si="538"/>
        <v>0</v>
      </c>
      <c r="AA1056" s="123">
        <f t="shared" si="539"/>
        <v>0</v>
      </c>
      <c r="AB1056" s="122">
        <f t="shared" si="540"/>
        <v>0</v>
      </c>
      <c r="AD1056" s="3" t="str">
        <f t="shared" si="541"/>
        <v>False</v>
      </c>
      <c r="AE1056" s="3" t="str">
        <f t="shared" si="542"/>
        <v>true</v>
      </c>
      <c r="AF1056" s="3" t="e">
        <f>VLOOKUP(C1056,#REF!,2,FALSE)</f>
        <v>#REF!</v>
      </c>
      <c r="AG1056" s="3" t="e">
        <f t="shared" si="543"/>
        <v>#REF!</v>
      </c>
      <c r="AH1056" s="3">
        <f t="shared" si="544"/>
        <v>0</v>
      </c>
      <c r="AI1056" s="3">
        <f t="shared" si="545"/>
        <v>0</v>
      </c>
      <c r="AJ1056" s="3">
        <f t="shared" si="546"/>
        <v>0</v>
      </c>
      <c r="AL1056" s="3">
        <f t="shared" si="547"/>
        <v>0</v>
      </c>
      <c r="AM1056" s="3">
        <f t="shared" si="548"/>
        <v>0</v>
      </c>
      <c r="AN1056" s="3">
        <f t="shared" si="549"/>
        <v>0</v>
      </c>
      <c r="AO1056" s="3">
        <f t="shared" si="550"/>
        <v>0</v>
      </c>
      <c r="AP1056" s="3">
        <f t="shared" si="551"/>
        <v>0</v>
      </c>
      <c r="AQ1056" s="3">
        <f t="shared" si="552"/>
        <v>0</v>
      </c>
      <c r="AS1056" s="3" t="e">
        <f t="shared" si="553"/>
        <v>#REF!</v>
      </c>
      <c r="AU1056" s="3" t="e">
        <f t="shared" si="554"/>
        <v>#NAME?</v>
      </c>
      <c r="AW1056" s="3">
        <f t="shared" si="555"/>
        <v>0</v>
      </c>
      <c r="AX1056" s="3">
        <f t="shared" si="556"/>
        <v>0</v>
      </c>
      <c r="AY1056" s="3">
        <f t="shared" si="557"/>
        <v>0</v>
      </c>
      <c r="AZ1056" s="3">
        <f t="shared" si="558"/>
        <v>0</v>
      </c>
      <c r="BA1056" s="3">
        <f t="shared" si="559"/>
        <v>0</v>
      </c>
      <c r="BB1056" s="3">
        <f t="shared" si="560"/>
        <v>0</v>
      </c>
    </row>
    <row r="1057" spans="2:54" x14ac:dyDescent="0.35">
      <c r="B1057" s="14">
        <v>1030</v>
      </c>
      <c r="C1057" s="13"/>
      <c r="D1057" s="13"/>
      <c r="E1057" s="130"/>
      <c r="F1057" s="130"/>
      <c r="G1057" s="129" t="str">
        <f t="shared" si="528"/>
        <v/>
      </c>
      <c r="H1057" s="128"/>
      <c r="I1057" s="189"/>
      <c r="J1057" s="128"/>
      <c r="K1057" s="127"/>
      <c r="L1057" s="127"/>
      <c r="M1057" s="126"/>
      <c r="N1057" s="7"/>
      <c r="O1057" s="6"/>
      <c r="P1057" s="6"/>
      <c r="Q1057" s="125" t="str">
        <f t="shared" si="529"/>
        <v/>
      </c>
      <c r="R1057" s="124" t="str">
        <f t="shared" si="530"/>
        <v/>
      </c>
      <c r="S1057" s="123">
        <f t="shared" si="531"/>
        <v>0</v>
      </c>
      <c r="T1057" s="122">
        <f t="shared" si="532"/>
        <v>0</v>
      </c>
      <c r="U1057" s="123">
        <f t="shared" si="533"/>
        <v>0</v>
      </c>
      <c r="V1057" s="122">
        <f t="shared" si="534"/>
        <v>0</v>
      </c>
      <c r="W1057" s="123">
        <f t="shared" si="535"/>
        <v>0</v>
      </c>
      <c r="X1057" s="122">
        <f t="shared" si="536"/>
        <v>0</v>
      </c>
      <c r="Y1057" s="123">
        <f t="shared" si="537"/>
        <v>0</v>
      </c>
      <c r="Z1057" s="122">
        <f t="shared" si="538"/>
        <v>0</v>
      </c>
      <c r="AA1057" s="123">
        <f t="shared" si="539"/>
        <v>0</v>
      </c>
      <c r="AB1057" s="122">
        <f t="shared" si="540"/>
        <v>0</v>
      </c>
      <c r="AD1057" s="3" t="str">
        <f t="shared" si="541"/>
        <v>False</v>
      </c>
      <c r="AE1057" s="3" t="str">
        <f t="shared" si="542"/>
        <v>true</v>
      </c>
      <c r="AF1057" s="3" t="e">
        <f>VLOOKUP(C1057,#REF!,2,FALSE)</f>
        <v>#REF!</v>
      </c>
      <c r="AG1057" s="3" t="e">
        <f t="shared" si="543"/>
        <v>#REF!</v>
      </c>
      <c r="AH1057" s="3">
        <f t="shared" si="544"/>
        <v>0</v>
      </c>
      <c r="AI1057" s="3">
        <f t="shared" si="545"/>
        <v>0</v>
      </c>
      <c r="AJ1057" s="3">
        <f t="shared" si="546"/>
        <v>0</v>
      </c>
      <c r="AL1057" s="3">
        <f t="shared" si="547"/>
        <v>0</v>
      </c>
      <c r="AM1057" s="3">
        <f t="shared" si="548"/>
        <v>0</v>
      </c>
      <c r="AN1057" s="3">
        <f t="shared" si="549"/>
        <v>0</v>
      </c>
      <c r="AO1057" s="3">
        <f t="shared" si="550"/>
        <v>0</v>
      </c>
      <c r="AP1057" s="3">
        <f t="shared" si="551"/>
        <v>0</v>
      </c>
      <c r="AQ1057" s="3">
        <f t="shared" si="552"/>
        <v>0</v>
      </c>
      <c r="AS1057" s="3" t="e">
        <f t="shared" si="553"/>
        <v>#REF!</v>
      </c>
      <c r="AU1057" s="3" t="e">
        <f t="shared" si="554"/>
        <v>#NAME?</v>
      </c>
      <c r="AW1057" s="3">
        <f t="shared" si="555"/>
        <v>0</v>
      </c>
      <c r="AX1057" s="3">
        <f t="shared" si="556"/>
        <v>0</v>
      </c>
      <c r="AY1057" s="3">
        <f t="shared" si="557"/>
        <v>0</v>
      </c>
      <c r="AZ1057" s="3">
        <f t="shared" si="558"/>
        <v>0</v>
      </c>
      <c r="BA1057" s="3">
        <f t="shared" si="559"/>
        <v>0</v>
      </c>
      <c r="BB1057" s="3">
        <f t="shared" si="560"/>
        <v>0</v>
      </c>
    </row>
    <row r="1058" spans="2:54" x14ac:dyDescent="0.35">
      <c r="B1058" s="14">
        <v>1031</v>
      </c>
      <c r="C1058" s="13"/>
      <c r="D1058" s="13"/>
      <c r="E1058" s="130"/>
      <c r="F1058" s="130"/>
      <c r="G1058" s="129" t="str">
        <f t="shared" si="528"/>
        <v/>
      </c>
      <c r="H1058" s="128"/>
      <c r="I1058" s="189"/>
      <c r="J1058" s="128"/>
      <c r="K1058" s="127"/>
      <c r="L1058" s="127"/>
      <c r="M1058" s="126"/>
      <c r="N1058" s="7"/>
      <c r="O1058" s="6"/>
      <c r="P1058" s="6"/>
      <c r="Q1058" s="125" t="str">
        <f t="shared" si="529"/>
        <v/>
      </c>
      <c r="R1058" s="124" t="str">
        <f t="shared" si="530"/>
        <v/>
      </c>
      <c r="S1058" s="123">
        <f t="shared" si="531"/>
        <v>0</v>
      </c>
      <c r="T1058" s="122">
        <f t="shared" si="532"/>
        <v>0</v>
      </c>
      <c r="U1058" s="123">
        <f t="shared" si="533"/>
        <v>0</v>
      </c>
      <c r="V1058" s="122">
        <f t="shared" si="534"/>
        <v>0</v>
      </c>
      <c r="W1058" s="123">
        <f t="shared" si="535"/>
        <v>0</v>
      </c>
      <c r="X1058" s="122">
        <f t="shared" si="536"/>
        <v>0</v>
      </c>
      <c r="Y1058" s="123">
        <f t="shared" si="537"/>
        <v>0</v>
      </c>
      <c r="Z1058" s="122">
        <f t="shared" si="538"/>
        <v>0</v>
      </c>
      <c r="AA1058" s="123">
        <f t="shared" si="539"/>
        <v>0</v>
      </c>
      <c r="AB1058" s="122">
        <f t="shared" si="540"/>
        <v>0</v>
      </c>
      <c r="AD1058" s="3" t="str">
        <f t="shared" si="541"/>
        <v>False</v>
      </c>
      <c r="AE1058" s="3" t="str">
        <f t="shared" si="542"/>
        <v>true</v>
      </c>
      <c r="AF1058" s="3" t="e">
        <f>VLOOKUP(C1058,#REF!,2,FALSE)</f>
        <v>#REF!</v>
      </c>
      <c r="AG1058" s="3" t="e">
        <f t="shared" si="543"/>
        <v>#REF!</v>
      </c>
      <c r="AH1058" s="3">
        <f t="shared" si="544"/>
        <v>0</v>
      </c>
      <c r="AI1058" s="3">
        <f t="shared" si="545"/>
        <v>0</v>
      </c>
      <c r="AJ1058" s="3">
        <f t="shared" si="546"/>
        <v>0</v>
      </c>
      <c r="AL1058" s="3">
        <f t="shared" si="547"/>
        <v>0</v>
      </c>
      <c r="AM1058" s="3">
        <f t="shared" si="548"/>
        <v>0</v>
      </c>
      <c r="AN1058" s="3">
        <f t="shared" si="549"/>
        <v>0</v>
      </c>
      <c r="AO1058" s="3">
        <f t="shared" si="550"/>
        <v>0</v>
      </c>
      <c r="AP1058" s="3">
        <f t="shared" si="551"/>
        <v>0</v>
      </c>
      <c r="AQ1058" s="3">
        <f t="shared" si="552"/>
        <v>0</v>
      </c>
      <c r="AS1058" s="3" t="e">
        <f t="shared" si="553"/>
        <v>#REF!</v>
      </c>
      <c r="AU1058" s="3" t="e">
        <f t="shared" si="554"/>
        <v>#NAME?</v>
      </c>
      <c r="AW1058" s="3">
        <f t="shared" si="555"/>
        <v>0</v>
      </c>
      <c r="AX1058" s="3">
        <f t="shared" si="556"/>
        <v>0</v>
      </c>
      <c r="AY1058" s="3">
        <f t="shared" si="557"/>
        <v>0</v>
      </c>
      <c r="AZ1058" s="3">
        <f t="shared" si="558"/>
        <v>0</v>
      </c>
      <c r="BA1058" s="3">
        <f t="shared" si="559"/>
        <v>0</v>
      </c>
      <c r="BB1058" s="3">
        <f t="shared" si="560"/>
        <v>0</v>
      </c>
    </row>
    <row r="1059" spans="2:54" x14ac:dyDescent="0.35">
      <c r="B1059" s="14">
        <v>1032</v>
      </c>
      <c r="C1059" s="13"/>
      <c r="D1059" s="13"/>
      <c r="E1059" s="130"/>
      <c r="F1059" s="130"/>
      <c r="G1059" s="129" t="str">
        <f t="shared" si="528"/>
        <v/>
      </c>
      <c r="H1059" s="128"/>
      <c r="I1059" s="189"/>
      <c r="J1059" s="128"/>
      <c r="K1059" s="127"/>
      <c r="L1059" s="127"/>
      <c r="M1059" s="126"/>
      <c r="N1059" s="7"/>
      <c r="O1059" s="6"/>
      <c r="P1059" s="6"/>
      <c r="Q1059" s="125" t="str">
        <f t="shared" si="529"/>
        <v/>
      </c>
      <c r="R1059" s="124" t="str">
        <f t="shared" si="530"/>
        <v/>
      </c>
      <c r="S1059" s="123">
        <f t="shared" si="531"/>
        <v>0</v>
      </c>
      <c r="T1059" s="122">
        <f t="shared" si="532"/>
        <v>0</v>
      </c>
      <c r="U1059" s="123">
        <f t="shared" si="533"/>
        <v>0</v>
      </c>
      <c r="V1059" s="122">
        <f t="shared" si="534"/>
        <v>0</v>
      </c>
      <c r="W1059" s="123">
        <f t="shared" si="535"/>
        <v>0</v>
      </c>
      <c r="X1059" s="122">
        <f t="shared" si="536"/>
        <v>0</v>
      </c>
      <c r="Y1059" s="123">
        <f t="shared" si="537"/>
        <v>0</v>
      </c>
      <c r="Z1059" s="122">
        <f t="shared" si="538"/>
        <v>0</v>
      </c>
      <c r="AA1059" s="123">
        <f t="shared" si="539"/>
        <v>0</v>
      </c>
      <c r="AB1059" s="122">
        <f t="shared" si="540"/>
        <v>0</v>
      </c>
      <c r="AD1059" s="3" t="str">
        <f t="shared" si="541"/>
        <v>False</v>
      </c>
      <c r="AE1059" s="3" t="str">
        <f t="shared" si="542"/>
        <v>true</v>
      </c>
      <c r="AF1059" s="3" t="e">
        <f>VLOOKUP(C1059,#REF!,2,FALSE)</f>
        <v>#REF!</v>
      </c>
      <c r="AG1059" s="3" t="e">
        <f t="shared" si="543"/>
        <v>#REF!</v>
      </c>
      <c r="AH1059" s="3">
        <f t="shared" si="544"/>
        <v>0</v>
      </c>
      <c r="AI1059" s="3">
        <f t="shared" si="545"/>
        <v>0</v>
      </c>
      <c r="AJ1059" s="3">
        <f t="shared" si="546"/>
        <v>0</v>
      </c>
      <c r="AL1059" s="3">
        <f t="shared" si="547"/>
        <v>0</v>
      </c>
      <c r="AM1059" s="3">
        <f t="shared" si="548"/>
        <v>0</v>
      </c>
      <c r="AN1059" s="3">
        <f t="shared" si="549"/>
        <v>0</v>
      </c>
      <c r="AO1059" s="3">
        <f t="shared" si="550"/>
        <v>0</v>
      </c>
      <c r="AP1059" s="3">
        <f t="shared" si="551"/>
        <v>0</v>
      </c>
      <c r="AQ1059" s="3">
        <f t="shared" si="552"/>
        <v>0</v>
      </c>
      <c r="AS1059" s="3" t="e">
        <f t="shared" si="553"/>
        <v>#REF!</v>
      </c>
      <c r="AU1059" s="3" t="e">
        <f t="shared" si="554"/>
        <v>#NAME?</v>
      </c>
      <c r="AW1059" s="3">
        <f t="shared" si="555"/>
        <v>0</v>
      </c>
      <c r="AX1059" s="3">
        <f t="shared" si="556"/>
        <v>0</v>
      </c>
      <c r="AY1059" s="3">
        <f t="shared" si="557"/>
        <v>0</v>
      </c>
      <c r="AZ1059" s="3">
        <f t="shared" si="558"/>
        <v>0</v>
      </c>
      <c r="BA1059" s="3">
        <f t="shared" si="559"/>
        <v>0</v>
      </c>
      <c r="BB1059" s="3">
        <f t="shared" si="560"/>
        <v>0</v>
      </c>
    </row>
    <row r="1060" spans="2:54" x14ac:dyDescent="0.35">
      <c r="B1060" s="14">
        <v>1033</v>
      </c>
      <c r="C1060" s="13"/>
      <c r="D1060" s="13"/>
      <c r="E1060" s="130"/>
      <c r="F1060" s="130"/>
      <c r="G1060" s="129" t="str">
        <f t="shared" si="528"/>
        <v/>
      </c>
      <c r="H1060" s="128"/>
      <c r="I1060" s="189"/>
      <c r="J1060" s="128"/>
      <c r="K1060" s="127"/>
      <c r="L1060" s="127"/>
      <c r="M1060" s="126"/>
      <c r="N1060" s="7"/>
      <c r="O1060" s="6"/>
      <c r="P1060" s="6"/>
      <c r="Q1060" s="125" t="str">
        <f t="shared" si="529"/>
        <v/>
      </c>
      <c r="R1060" s="124" t="str">
        <f t="shared" si="530"/>
        <v/>
      </c>
      <c r="S1060" s="123">
        <f t="shared" si="531"/>
        <v>0</v>
      </c>
      <c r="T1060" s="122">
        <f t="shared" si="532"/>
        <v>0</v>
      </c>
      <c r="U1060" s="123">
        <f t="shared" si="533"/>
        <v>0</v>
      </c>
      <c r="V1060" s="122">
        <f t="shared" si="534"/>
        <v>0</v>
      </c>
      <c r="W1060" s="123">
        <f t="shared" si="535"/>
        <v>0</v>
      </c>
      <c r="X1060" s="122">
        <f t="shared" si="536"/>
        <v>0</v>
      </c>
      <c r="Y1060" s="123">
        <f t="shared" si="537"/>
        <v>0</v>
      </c>
      <c r="Z1060" s="122">
        <f t="shared" si="538"/>
        <v>0</v>
      </c>
      <c r="AA1060" s="123">
        <f t="shared" si="539"/>
        <v>0</v>
      </c>
      <c r="AB1060" s="122">
        <f t="shared" si="540"/>
        <v>0</v>
      </c>
      <c r="AD1060" s="3" t="str">
        <f t="shared" si="541"/>
        <v>False</v>
      </c>
      <c r="AE1060" s="3" t="str">
        <f t="shared" si="542"/>
        <v>true</v>
      </c>
      <c r="AF1060" s="3" t="e">
        <f>VLOOKUP(C1060,#REF!,2,FALSE)</f>
        <v>#REF!</v>
      </c>
      <c r="AG1060" s="3" t="e">
        <f t="shared" si="543"/>
        <v>#REF!</v>
      </c>
      <c r="AH1060" s="3">
        <f t="shared" si="544"/>
        <v>0</v>
      </c>
      <c r="AI1060" s="3">
        <f t="shared" si="545"/>
        <v>0</v>
      </c>
      <c r="AJ1060" s="3">
        <f t="shared" si="546"/>
        <v>0</v>
      </c>
      <c r="AL1060" s="3">
        <f t="shared" si="547"/>
        <v>0</v>
      </c>
      <c r="AM1060" s="3">
        <f t="shared" si="548"/>
        <v>0</v>
      </c>
      <c r="AN1060" s="3">
        <f t="shared" si="549"/>
        <v>0</v>
      </c>
      <c r="AO1060" s="3">
        <f t="shared" si="550"/>
        <v>0</v>
      </c>
      <c r="AP1060" s="3">
        <f t="shared" si="551"/>
        <v>0</v>
      </c>
      <c r="AQ1060" s="3">
        <f t="shared" si="552"/>
        <v>0</v>
      </c>
      <c r="AS1060" s="3" t="e">
        <f t="shared" si="553"/>
        <v>#REF!</v>
      </c>
      <c r="AU1060" s="3" t="e">
        <f t="shared" si="554"/>
        <v>#NAME?</v>
      </c>
      <c r="AW1060" s="3">
        <f t="shared" si="555"/>
        <v>0</v>
      </c>
      <c r="AX1060" s="3">
        <f t="shared" si="556"/>
        <v>0</v>
      </c>
      <c r="AY1060" s="3">
        <f t="shared" si="557"/>
        <v>0</v>
      </c>
      <c r="AZ1060" s="3">
        <f t="shared" si="558"/>
        <v>0</v>
      </c>
      <c r="BA1060" s="3">
        <f t="shared" si="559"/>
        <v>0</v>
      </c>
      <c r="BB1060" s="3">
        <f t="shared" si="560"/>
        <v>0</v>
      </c>
    </row>
    <row r="1061" spans="2:54" x14ac:dyDescent="0.35">
      <c r="B1061" s="14">
        <v>1034</v>
      </c>
      <c r="C1061" s="13"/>
      <c r="D1061" s="13"/>
      <c r="E1061" s="130"/>
      <c r="F1061" s="130"/>
      <c r="G1061" s="129" t="str">
        <f t="shared" si="528"/>
        <v/>
      </c>
      <c r="H1061" s="128"/>
      <c r="I1061" s="189"/>
      <c r="J1061" s="128"/>
      <c r="K1061" s="127"/>
      <c r="L1061" s="127"/>
      <c r="M1061" s="126"/>
      <c r="N1061" s="7"/>
      <c r="O1061" s="6"/>
      <c r="P1061" s="6"/>
      <c r="Q1061" s="125" t="str">
        <f t="shared" si="529"/>
        <v/>
      </c>
      <c r="R1061" s="124" t="str">
        <f t="shared" si="530"/>
        <v/>
      </c>
      <c r="S1061" s="123">
        <f t="shared" si="531"/>
        <v>0</v>
      </c>
      <c r="T1061" s="122">
        <f t="shared" si="532"/>
        <v>0</v>
      </c>
      <c r="U1061" s="123">
        <f t="shared" si="533"/>
        <v>0</v>
      </c>
      <c r="V1061" s="122">
        <f t="shared" si="534"/>
        <v>0</v>
      </c>
      <c r="W1061" s="123">
        <f t="shared" si="535"/>
        <v>0</v>
      </c>
      <c r="X1061" s="122">
        <f t="shared" si="536"/>
        <v>0</v>
      </c>
      <c r="Y1061" s="123">
        <f t="shared" si="537"/>
        <v>0</v>
      </c>
      <c r="Z1061" s="122">
        <f t="shared" si="538"/>
        <v>0</v>
      </c>
      <c r="AA1061" s="123">
        <f t="shared" si="539"/>
        <v>0</v>
      </c>
      <c r="AB1061" s="122">
        <f t="shared" si="540"/>
        <v>0</v>
      </c>
      <c r="AD1061" s="3" t="str">
        <f t="shared" si="541"/>
        <v>False</v>
      </c>
      <c r="AE1061" s="3" t="str">
        <f t="shared" si="542"/>
        <v>true</v>
      </c>
      <c r="AF1061" s="3" t="e">
        <f>VLOOKUP(C1061,#REF!,2,FALSE)</f>
        <v>#REF!</v>
      </c>
      <c r="AG1061" s="3" t="e">
        <f t="shared" si="543"/>
        <v>#REF!</v>
      </c>
      <c r="AH1061" s="3">
        <f t="shared" si="544"/>
        <v>0</v>
      </c>
      <c r="AI1061" s="3">
        <f t="shared" si="545"/>
        <v>0</v>
      </c>
      <c r="AJ1061" s="3">
        <f t="shared" si="546"/>
        <v>0</v>
      </c>
      <c r="AL1061" s="3">
        <f t="shared" si="547"/>
        <v>0</v>
      </c>
      <c r="AM1061" s="3">
        <f t="shared" si="548"/>
        <v>0</v>
      </c>
      <c r="AN1061" s="3">
        <f t="shared" si="549"/>
        <v>0</v>
      </c>
      <c r="AO1061" s="3">
        <f t="shared" si="550"/>
        <v>0</v>
      </c>
      <c r="AP1061" s="3">
        <f t="shared" si="551"/>
        <v>0</v>
      </c>
      <c r="AQ1061" s="3">
        <f t="shared" si="552"/>
        <v>0</v>
      </c>
      <c r="AS1061" s="3" t="e">
        <f t="shared" si="553"/>
        <v>#REF!</v>
      </c>
      <c r="AU1061" s="3" t="e">
        <f t="shared" si="554"/>
        <v>#NAME?</v>
      </c>
      <c r="AW1061" s="3">
        <f t="shared" si="555"/>
        <v>0</v>
      </c>
      <c r="AX1061" s="3">
        <f t="shared" si="556"/>
        <v>0</v>
      </c>
      <c r="AY1061" s="3">
        <f t="shared" si="557"/>
        <v>0</v>
      </c>
      <c r="AZ1061" s="3">
        <f t="shared" si="558"/>
        <v>0</v>
      </c>
      <c r="BA1061" s="3">
        <f t="shared" si="559"/>
        <v>0</v>
      </c>
      <c r="BB1061" s="3">
        <f t="shared" si="560"/>
        <v>0</v>
      </c>
    </row>
    <row r="1062" spans="2:54" x14ac:dyDescent="0.35">
      <c r="B1062" s="14">
        <v>1035</v>
      </c>
      <c r="C1062" s="13"/>
      <c r="D1062" s="13"/>
      <c r="E1062" s="130"/>
      <c r="F1062" s="130"/>
      <c r="G1062" s="129" t="str">
        <f t="shared" si="528"/>
        <v/>
      </c>
      <c r="H1062" s="128"/>
      <c r="I1062" s="189"/>
      <c r="J1062" s="128"/>
      <c r="K1062" s="127"/>
      <c r="L1062" s="127"/>
      <c r="M1062" s="126"/>
      <c r="N1062" s="7"/>
      <c r="O1062" s="6"/>
      <c r="P1062" s="6"/>
      <c r="Q1062" s="125" t="str">
        <f t="shared" si="529"/>
        <v/>
      </c>
      <c r="R1062" s="124" t="str">
        <f t="shared" si="530"/>
        <v/>
      </c>
      <c r="S1062" s="123">
        <f t="shared" si="531"/>
        <v>0</v>
      </c>
      <c r="T1062" s="122">
        <f t="shared" si="532"/>
        <v>0</v>
      </c>
      <c r="U1062" s="123">
        <f t="shared" si="533"/>
        <v>0</v>
      </c>
      <c r="V1062" s="122">
        <f t="shared" si="534"/>
        <v>0</v>
      </c>
      <c r="W1062" s="123">
        <f t="shared" si="535"/>
        <v>0</v>
      </c>
      <c r="X1062" s="122">
        <f t="shared" si="536"/>
        <v>0</v>
      </c>
      <c r="Y1062" s="123">
        <f t="shared" si="537"/>
        <v>0</v>
      </c>
      <c r="Z1062" s="122">
        <f t="shared" si="538"/>
        <v>0</v>
      </c>
      <c r="AA1062" s="123">
        <f t="shared" si="539"/>
        <v>0</v>
      </c>
      <c r="AB1062" s="122">
        <f t="shared" si="540"/>
        <v>0</v>
      </c>
      <c r="AD1062" s="3" t="str">
        <f t="shared" si="541"/>
        <v>False</v>
      </c>
      <c r="AE1062" s="3" t="str">
        <f t="shared" si="542"/>
        <v>true</v>
      </c>
      <c r="AF1062" s="3" t="e">
        <f>VLOOKUP(C1062,#REF!,2,FALSE)</f>
        <v>#REF!</v>
      </c>
      <c r="AG1062" s="3" t="e">
        <f t="shared" si="543"/>
        <v>#REF!</v>
      </c>
      <c r="AH1062" s="3">
        <f t="shared" si="544"/>
        <v>0</v>
      </c>
      <c r="AI1062" s="3">
        <f t="shared" si="545"/>
        <v>0</v>
      </c>
      <c r="AJ1062" s="3">
        <f t="shared" si="546"/>
        <v>0</v>
      </c>
      <c r="AL1062" s="3">
        <f t="shared" si="547"/>
        <v>0</v>
      </c>
      <c r="AM1062" s="3">
        <f t="shared" si="548"/>
        <v>0</v>
      </c>
      <c r="AN1062" s="3">
        <f t="shared" si="549"/>
        <v>0</v>
      </c>
      <c r="AO1062" s="3">
        <f t="shared" si="550"/>
        <v>0</v>
      </c>
      <c r="AP1062" s="3">
        <f t="shared" si="551"/>
        <v>0</v>
      </c>
      <c r="AQ1062" s="3">
        <f t="shared" si="552"/>
        <v>0</v>
      </c>
      <c r="AS1062" s="3" t="e">
        <f t="shared" si="553"/>
        <v>#REF!</v>
      </c>
      <c r="AU1062" s="3" t="e">
        <f t="shared" si="554"/>
        <v>#NAME?</v>
      </c>
      <c r="AW1062" s="3">
        <f t="shared" si="555"/>
        <v>0</v>
      </c>
      <c r="AX1062" s="3">
        <f t="shared" si="556"/>
        <v>0</v>
      </c>
      <c r="AY1062" s="3">
        <f t="shared" si="557"/>
        <v>0</v>
      </c>
      <c r="AZ1062" s="3">
        <f t="shared" si="558"/>
        <v>0</v>
      </c>
      <c r="BA1062" s="3">
        <f t="shared" si="559"/>
        <v>0</v>
      </c>
      <c r="BB1062" s="3">
        <f t="shared" si="560"/>
        <v>0</v>
      </c>
    </row>
    <row r="1063" spans="2:54" x14ac:dyDescent="0.35">
      <c r="B1063" s="14">
        <v>1036</v>
      </c>
      <c r="C1063" s="13"/>
      <c r="D1063" s="13"/>
      <c r="E1063" s="130"/>
      <c r="F1063" s="130"/>
      <c r="G1063" s="129" t="str">
        <f t="shared" si="528"/>
        <v/>
      </c>
      <c r="H1063" s="128"/>
      <c r="I1063" s="189"/>
      <c r="J1063" s="128"/>
      <c r="K1063" s="127"/>
      <c r="L1063" s="127"/>
      <c r="M1063" s="126"/>
      <c r="N1063" s="7"/>
      <c r="O1063" s="6"/>
      <c r="P1063" s="6"/>
      <c r="Q1063" s="125" t="str">
        <f t="shared" si="529"/>
        <v/>
      </c>
      <c r="R1063" s="124" t="str">
        <f t="shared" si="530"/>
        <v/>
      </c>
      <c r="S1063" s="123">
        <f t="shared" si="531"/>
        <v>0</v>
      </c>
      <c r="T1063" s="122">
        <f t="shared" si="532"/>
        <v>0</v>
      </c>
      <c r="U1063" s="123">
        <f t="shared" si="533"/>
        <v>0</v>
      </c>
      <c r="V1063" s="122">
        <f t="shared" si="534"/>
        <v>0</v>
      </c>
      <c r="W1063" s="123">
        <f t="shared" si="535"/>
        <v>0</v>
      </c>
      <c r="X1063" s="122">
        <f t="shared" si="536"/>
        <v>0</v>
      </c>
      <c r="Y1063" s="123">
        <f t="shared" si="537"/>
        <v>0</v>
      </c>
      <c r="Z1063" s="122">
        <f t="shared" si="538"/>
        <v>0</v>
      </c>
      <c r="AA1063" s="123">
        <f t="shared" si="539"/>
        <v>0</v>
      </c>
      <c r="AB1063" s="122">
        <f t="shared" si="540"/>
        <v>0</v>
      </c>
      <c r="AD1063" s="3" t="str">
        <f t="shared" si="541"/>
        <v>False</v>
      </c>
      <c r="AE1063" s="3" t="str">
        <f t="shared" si="542"/>
        <v>true</v>
      </c>
      <c r="AF1063" s="3" t="e">
        <f>VLOOKUP(C1063,#REF!,2,FALSE)</f>
        <v>#REF!</v>
      </c>
      <c r="AG1063" s="3" t="e">
        <f t="shared" si="543"/>
        <v>#REF!</v>
      </c>
      <c r="AH1063" s="3">
        <f t="shared" si="544"/>
        <v>0</v>
      </c>
      <c r="AI1063" s="3">
        <f t="shared" si="545"/>
        <v>0</v>
      </c>
      <c r="AJ1063" s="3">
        <f t="shared" si="546"/>
        <v>0</v>
      </c>
      <c r="AL1063" s="3">
        <f t="shared" si="547"/>
        <v>0</v>
      </c>
      <c r="AM1063" s="3">
        <f t="shared" si="548"/>
        <v>0</v>
      </c>
      <c r="AN1063" s="3">
        <f t="shared" si="549"/>
        <v>0</v>
      </c>
      <c r="AO1063" s="3">
        <f t="shared" si="550"/>
        <v>0</v>
      </c>
      <c r="AP1063" s="3">
        <f t="shared" si="551"/>
        <v>0</v>
      </c>
      <c r="AQ1063" s="3">
        <f t="shared" si="552"/>
        <v>0</v>
      </c>
      <c r="AS1063" s="3" t="e">
        <f t="shared" si="553"/>
        <v>#REF!</v>
      </c>
      <c r="AU1063" s="3" t="e">
        <f t="shared" si="554"/>
        <v>#NAME?</v>
      </c>
      <c r="AW1063" s="3">
        <f t="shared" si="555"/>
        <v>0</v>
      </c>
      <c r="AX1063" s="3">
        <f t="shared" si="556"/>
        <v>0</v>
      </c>
      <c r="AY1063" s="3">
        <f t="shared" si="557"/>
        <v>0</v>
      </c>
      <c r="AZ1063" s="3">
        <f t="shared" si="558"/>
        <v>0</v>
      </c>
      <c r="BA1063" s="3">
        <f t="shared" si="559"/>
        <v>0</v>
      </c>
      <c r="BB1063" s="3">
        <f t="shared" si="560"/>
        <v>0</v>
      </c>
    </row>
    <row r="1064" spans="2:54" x14ac:dyDescent="0.35">
      <c r="B1064" s="14">
        <v>1037</v>
      </c>
      <c r="C1064" s="13"/>
      <c r="D1064" s="13"/>
      <c r="E1064" s="130"/>
      <c r="F1064" s="130"/>
      <c r="G1064" s="129" t="str">
        <f t="shared" si="528"/>
        <v/>
      </c>
      <c r="H1064" s="128"/>
      <c r="I1064" s="189"/>
      <c r="J1064" s="128"/>
      <c r="K1064" s="127"/>
      <c r="L1064" s="127"/>
      <c r="M1064" s="126"/>
      <c r="N1064" s="7"/>
      <c r="O1064" s="6"/>
      <c r="P1064" s="6"/>
      <c r="Q1064" s="125" t="str">
        <f t="shared" si="529"/>
        <v/>
      </c>
      <c r="R1064" s="124" t="str">
        <f t="shared" si="530"/>
        <v/>
      </c>
      <c r="S1064" s="123">
        <f t="shared" si="531"/>
        <v>0</v>
      </c>
      <c r="T1064" s="122">
        <f t="shared" si="532"/>
        <v>0</v>
      </c>
      <c r="U1064" s="123">
        <f t="shared" si="533"/>
        <v>0</v>
      </c>
      <c r="V1064" s="122">
        <f t="shared" si="534"/>
        <v>0</v>
      </c>
      <c r="W1064" s="123">
        <f t="shared" si="535"/>
        <v>0</v>
      </c>
      <c r="X1064" s="122">
        <f t="shared" si="536"/>
        <v>0</v>
      </c>
      <c r="Y1064" s="123">
        <f t="shared" si="537"/>
        <v>0</v>
      </c>
      <c r="Z1064" s="122">
        <f t="shared" si="538"/>
        <v>0</v>
      </c>
      <c r="AA1064" s="123">
        <f t="shared" si="539"/>
        <v>0</v>
      </c>
      <c r="AB1064" s="122">
        <f t="shared" si="540"/>
        <v>0</v>
      </c>
      <c r="AD1064" s="3" t="str">
        <f t="shared" si="541"/>
        <v>False</v>
      </c>
      <c r="AE1064" s="3" t="str">
        <f t="shared" si="542"/>
        <v>true</v>
      </c>
      <c r="AF1064" s="3" t="e">
        <f>VLOOKUP(C1064,#REF!,2,FALSE)</f>
        <v>#REF!</v>
      </c>
      <c r="AG1064" s="3" t="e">
        <f t="shared" si="543"/>
        <v>#REF!</v>
      </c>
      <c r="AH1064" s="3">
        <f t="shared" si="544"/>
        <v>0</v>
      </c>
      <c r="AI1064" s="3">
        <f t="shared" si="545"/>
        <v>0</v>
      </c>
      <c r="AJ1064" s="3">
        <f t="shared" si="546"/>
        <v>0</v>
      </c>
      <c r="AL1064" s="3">
        <f t="shared" si="547"/>
        <v>0</v>
      </c>
      <c r="AM1064" s="3">
        <f t="shared" si="548"/>
        <v>0</v>
      </c>
      <c r="AN1064" s="3">
        <f t="shared" si="549"/>
        <v>0</v>
      </c>
      <c r="AO1064" s="3">
        <f t="shared" si="550"/>
        <v>0</v>
      </c>
      <c r="AP1064" s="3">
        <f t="shared" si="551"/>
        <v>0</v>
      </c>
      <c r="AQ1064" s="3">
        <f t="shared" si="552"/>
        <v>0</v>
      </c>
      <c r="AS1064" s="3" t="e">
        <f t="shared" si="553"/>
        <v>#REF!</v>
      </c>
      <c r="AU1064" s="3" t="e">
        <f t="shared" si="554"/>
        <v>#NAME?</v>
      </c>
      <c r="AW1064" s="3">
        <f t="shared" si="555"/>
        <v>0</v>
      </c>
      <c r="AX1064" s="3">
        <f t="shared" si="556"/>
        <v>0</v>
      </c>
      <c r="AY1064" s="3">
        <f t="shared" si="557"/>
        <v>0</v>
      </c>
      <c r="AZ1064" s="3">
        <f t="shared" si="558"/>
        <v>0</v>
      </c>
      <c r="BA1064" s="3">
        <f t="shared" si="559"/>
        <v>0</v>
      </c>
      <c r="BB1064" s="3">
        <f t="shared" si="560"/>
        <v>0</v>
      </c>
    </row>
    <row r="1065" spans="2:54" x14ac:dyDescent="0.35">
      <c r="B1065" s="14">
        <v>1038</v>
      </c>
      <c r="C1065" s="13"/>
      <c r="D1065" s="13"/>
      <c r="E1065" s="130"/>
      <c r="F1065" s="130"/>
      <c r="G1065" s="129" t="str">
        <f t="shared" si="528"/>
        <v/>
      </c>
      <c r="H1065" s="128"/>
      <c r="I1065" s="189"/>
      <c r="J1065" s="128"/>
      <c r="K1065" s="127"/>
      <c r="L1065" s="127"/>
      <c r="M1065" s="126"/>
      <c r="N1065" s="7"/>
      <c r="O1065" s="6"/>
      <c r="P1065" s="6"/>
      <c r="Q1065" s="125" t="str">
        <f t="shared" si="529"/>
        <v/>
      </c>
      <c r="R1065" s="124" t="str">
        <f t="shared" si="530"/>
        <v/>
      </c>
      <c r="S1065" s="123">
        <f t="shared" si="531"/>
        <v>0</v>
      </c>
      <c r="T1065" s="122">
        <f t="shared" si="532"/>
        <v>0</v>
      </c>
      <c r="U1065" s="123">
        <f t="shared" si="533"/>
        <v>0</v>
      </c>
      <c r="V1065" s="122">
        <f t="shared" si="534"/>
        <v>0</v>
      </c>
      <c r="W1065" s="123">
        <f t="shared" si="535"/>
        <v>0</v>
      </c>
      <c r="X1065" s="122">
        <f t="shared" si="536"/>
        <v>0</v>
      </c>
      <c r="Y1065" s="123">
        <f t="shared" si="537"/>
        <v>0</v>
      </c>
      <c r="Z1065" s="122">
        <f t="shared" si="538"/>
        <v>0</v>
      </c>
      <c r="AA1065" s="123">
        <f t="shared" si="539"/>
        <v>0</v>
      </c>
      <c r="AB1065" s="122">
        <f t="shared" si="540"/>
        <v>0</v>
      </c>
      <c r="AD1065" s="3" t="str">
        <f t="shared" si="541"/>
        <v>False</v>
      </c>
      <c r="AE1065" s="3" t="str">
        <f t="shared" si="542"/>
        <v>true</v>
      </c>
      <c r="AF1065" s="3" t="e">
        <f>VLOOKUP(C1065,#REF!,2,FALSE)</f>
        <v>#REF!</v>
      </c>
      <c r="AG1065" s="3" t="e">
        <f t="shared" si="543"/>
        <v>#REF!</v>
      </c>
      <c r="AH1065" s="3">
        <f t="shared" si="544"/>
        <v>0</v>
      </c>
      <c r="AI1065" s="3">
        <f t="shared" si="545"/>
        <v>0</v>
      </c>
      <c r="AJ1065" s="3">
        <f t="shared" si="546"/>
        <v>0</v>
      </c>
      <c r="AL1065" s="3">
        <f t="shared" si="547"/>
        <v>0</v>
      </c>
      <c r="AM1065" s="3">
        <f t="shared" si="548"/>
        <v>0</v>
      </c>
      <c r="AN1065" s="3">
        <f t="shared" si="549"/>
        <v>0</v>
      </c>
      <c r="AO1065" s="3">
        <f t="shared" si="550"/>
        <v>0</v>
      </c>
      <c r="AP1065" s="3">
        <f t="shared" si="551"/>
        <v>0</v>
      </c>
      <c r="AQ1065" s="3">
        <f t="shared" si="552"/>
        <v>0</v>
      </c>
      <c r="AS1065" s="3" t="e">
        <f t="shared" si="553"/>
        <v>#REF!</v>
      </c>
      <c r="AU1065" s="3" t="e">
        <f t="shared" si="554"/>
        <v>#NAME?</v>
      </c>
      <c r="AW1065" s="3">
        <f t="shared" si="555"/>
        <v>0</v>
      </c>
      <c r="AX1065" s="3">
        <f t="shared" si="556"/>
        <v>0</v>
      </c>
      <c r="AY1065" s="3">
        <f t="shared" si="557"/>
        <v>0</v>
      </c>
      <c r="AZ1065" s="3">
        <f t="shared" si="558"/>
        <v>0</v>
      </c>
      <c r="BA1065" s="3">
        <f t="shared" si="559"/>
        <v>0</v>
      </c>
      <c r="BB1065" s="3">
        <f t="shared" si="560"/>
        <v>0</v>
      </c>
    </row>
    <row r="1066" spans="2:54" x14ac:dyDescent="0.35">
      <c r="B1066" s="14">
        <v>1039</v>
      </c>
      <c r="C1066" s="13"/>
      <c r="D1066" s="13"/>
      <c r="E1066" s="130"/>
      <c r="F1066" s="130"/>
      <c r="G1066" s="129" t="str">
        <f t="shared" si="528"/>
        <v/>
      </c>
      <c r="H1066" s="128"/>
      <c r="I1066" s="189"/>
      <c r="J1066" s="128"/>
      <c r="K1066" s="127"/>
      <c r="L1066" s="127"/>
      <c r="M1066" s="126"/>
      <c r="N1066" s="7"/>
      <c r="O1066" s="6"/>
      <c r="P1066" s="6"/>
      <c r="Q1066" s="125" t="str">
        <f t="shared" si="529"/>
        <v/>
      </c>
      <c r="R1066" s="124" t="str">
        <f t="shared" si="530"/>
        <v/>
      </c>
      <c r="S1066" s="123">
        <f t="shared" si="531"/>
        <v>0</v>
      </c>
      <c r="T1066" s="122">
        <f t="shared" si="532"/>
        <v>0</v>
      </c>
      <c r="U1066" s="123">
        <f t="shared" si="533"/>
        <v>0</v>
      </c>
      <c r="V1066" s="122">
        <f t="shared" si="534"/>
        <v>0</v>
      </c>
      <c r="W1066" s="123">
        <f t="shared" si="535"/>
        <v>0</v>
      </c>
      <c r="X1066" s="122">
        <f t="shared" si="536"/>
        <v>0</v>
      </c>
      <c r="Y1066" s="123">
        <f t="shared" si="537"/>
        <v>0</v>
      </c>
      <c r="Z1066" s="122">
        <f t="shared" si="538"/>
        <v>0</v>
      </c>
      <c r="AA1066" s="123">
        <f t="shared" si="539"/>
        <v>0</v>
      </c>
      <c r="AB1066" s="122">
        <f t="shared" si="540"/>
        <v>0</v>
      </c>
      <c r="AD1066" s="3" t="str">
        <f t="shared" si="541"/>
        <v>False</v>
      </c>
      <c r="AE1066" s="3" t="str">
        <f t="shared" si="542"/>
        <v>true</v>
      </c>
      <c r="AF1066" s="3" t="e">
        <f>VLOOKUP(C1066,#REF!,2,FALSE)</f>
        <v>#REF!</v>
      </c>
      <c r="AG1066" s="3" t="e">
        <f t="shared" si="543"/>
        <v>#REF!</v>
      </c>
      <c r="AH1066" s="3">
        <f t="shared" si="544"/>
        <v>0</v>
      </c>
      <c r="AI1066" s="3">
        <f t="shared" si="545"/>
        <v>0</v>
      </c>
      <c r="AJ1066" s="3">
        <f t="shared" si="546"/>
        <v>0</v>
      </c>
      <c r="AL1066" s="3">
        <f t="shared" si="547"/>
        <v>0</v>
      </c>
      <c r="AM1066" s="3">
        <f t="shared" si="548"/>
        <v>0</v>
      </c>
      <c r="AN1066" s="3">
        <f t="shared" si="549"/>
        <v>0</v>
      </c>
      <c r="AO1066" s="3">
        <f t="shared" si="550"/>
        <v>0</v>
      </c>
      <c r="AP1066" s="3">
        <f t="shared" si="551"/>
        <v>0</v>
      </c>
      <c r="AQ1066" s="3">
        <f t="shared" si="552"/>
        <v>0</v>
      </c>
      <c r="AS1066" s="3" t="e">
        <f t="shared" si="553"/>
        <v>#REF!</v>
      </c>
      <c r="AU1066" s="3" t="e">
        <f t="shared" si="554"/>
        <v>#NAME?</v>
      </c>
      <c r="AW1066" s="3">
        <f t="shared" si="555"/>
        <v>0</v>
      </c>
      <c r="AX1066" s="3">
        <f t="shared" si="556"/>
        <v>0</v>
      </c>
      <c r="AY1066" s="3">
        <f t="shared" si="557"/>
        <v>0</v>
      </c>
      <c r="AZ1066" s="3">
        <f t="shared" si="558"/>
        <v>0</v>
      </c>
      <c r="BA1066" s="3">
        <f t="shared" si="559"/>
        <v>0</v>
      </c>
      <c r="BB1066" s="3">
        <f t="shared" si="560"/>
        <v>0</v>
      </c>
    </row>
    <row r="1067" spans="2:54" x14ac:dyDescent="0.35">
      <c r="B1067" s="14">
        <v>1040</v>
      </c>
      <c r="C1067" s="13"/>
      <c r="D1067" s="13"/>
      <c r="E1067" s="130"/>
      <c r="F1067" s="130"/>
      <c r="G1067" s="129" t="str">
        <f t="shared" si="528"/>
        <v/>
      </c>
      <c r="H1067" s="128"/>
      <c r="I1067" s="189"/>
      <c r="J1067" s="128"/>
      <c r="K1067" s="127"/>
      <c r="L1067" s="127"/>
      <c r="M1067" s="126"/>
      <c r="N1067" s="7"/>
      <c r="O1067" s="6"/>
      <c r="P1067" s="6"/>
      <c r="Q1067" s="125" t="str">
        <f t="shared" si="529"/>
        <v/>
      </c>
      <c r="R1067" s="124" t="str">
        <f t="shared" si="530"/>
        <v/>
      </c>
      <c r="S1067" s="123">
        <f t="shared" si="531"/>
        <v>0</v>
      </c>
      <c r="T1067" s="122">
        <f t="shared" si="532"/>
        <v>0</v>
      </c>
      <c r="U1067" s="123">
        <f t="shared" si="533"/>
        <v>0</v>
      </c>
      <c r="V1067" s="122">
        <f t="shared" si="534"/>
        <v>0</v>
      </c>
      <c r="W1067" s="123">
        <f t="shared" si="535"/>
        <v>0</v>
      </c>
      <c r="X1067" s="122">
        <f t="shared" si="536"/>
        <v>0</v>
      </c>
      <c r="Y1067" s="123">
        <f t="shared" si="537"/>
        <v>0</v>
      </c>
      <c r="Z1067" s="122">
        <f t="shared" si="538"/>
        <v>0</v>
      </c>
      <c r="AA1067" s="123">
        <f t="shared" si="539"/>
        <v>0</v>
      </c>
      <c r="AB1067" s="122">
        <f t="shared" si="540"/>
        <v>0</v>
      </c>
      <c r="AD1067" s="3" t="str">
        <f t="shared" si="541"/>
        <v>False</v>
      </c>
      <c r="AE1067" s="3" t="str">
        <f t="shared" si="542"/>
        <v>true</v>
      </c>
      <c r="AF1067" s="3" t="e">
        <f>VLOOKUP(C1067,#REF!,2,FALSE)</f>
        <v>#REF!</v>
      </c>
      <c r="AG1067" s="3" t="e">
        <f t="shared" si="543"/>
        <v>#REF!</v>
      </c>
      <c r="AH1067" s="3">
        <f t="shared" si="544"/>
        <v>0</v>
      </c>
      <c r="AI1067" s="3">
        <f t="shared" si="545"/>
        <v>0</v>
      </c>
      <c r="AJ1067" s="3">
        <f t="shared" si="546"/>
        <v>0</v>
      </c>
      <c r="AL1067" s="3">
        <f t="shared" si="547"/>
        <v>0</v>
      </c>
      <c r="AM1067" s="3">
        <f t="shared" si="548"/>
        <v>0</v>
      </c>
      <c r="AN1067" s="3">
        <f t="shared" si="549"/>
        <v>0</v>
      </c>
      <c r="AO1067" s="3">
        <f t="shared" si="550"/>
        <v>0</v>
      </c>
      <c r="AP1067" s="3">
        <f t="shared" si="551"/>
        <v>0</v>
      </c>
      <c r="AQ1067" s="3">
        <f t="shared" si="552"/>
        <v>0</v>
      </c>
      <c r="AS1067" s="3" t="e">
        <f t="shared" si="553"/>
        <v>#REF!</v>
      </c>
      <c r="AU1067" s="3" t="e">
        <f t="shared" si="554"/>
        <v>#NAME?</v>
      </c>
      <c r="AW1067" s="3">
        <f t="shared" si="555"/>
        <v>0</v>
      </c>
      <c r="AX1067" s="3">
        <f t="shared" si="556"/>
        <v>0</v>
      </c>
      <c r="AY1067" s="3">
        <f t="shared" si="557"/>
        <v>0</v>
      </c>
      <c r="AZ1067" s="3">
        <f t="shared" si="558"/>
        <v>0</v>
      </c>
      <c r="BA1067" s="3">
        <f t="shared" si="559"/>
        <v>0</v>
      </c>
      <c r="BB1067" s="3">
        <f t="shared" si="560"/>
        <v>0</v>
      </c>
    </row>
    <row r="1068" spans="2:54" x14ac:dyDescent="0.35">
      <c r="B1068" s="14">
        <v>1041</v>
      </c>
      <c r="C1068" s="13"/>
      <c r="D1068" s="13"/>
      <c r="E1068" s="130"/>
      <c r="F1068" s="130"/>
      <c r="G1068" s="129" t="str">
        <f t="shared" si="528"/>
        <v/>
      </c>
      <c r="H1068" s="128"/>
      <c r="I1068" s="189"/>
      <c r="J1068" s="128"/>
      <c r="K1068" s="127"/>
      <c r="L1068" s="127"/>
      <c r="M1068" s="126"/>
      <c r="N1068" s="7"/>
      <c r="O1068" s="6"/>
      <c r="P1068" s="6"/>
      <c r="Q1068" s="125" t="str">
        <f t="shared" si="529"/>
        <v/>
      </c>
      <c r="R1068" s="124" t="str">
        <f t="shared" si="530"/>
        <v/>
      </c>
      <c r="S1068" s="123">
        <f t="shared" si="531"/>
        <v>0</v>
      </c>
      <c r="T1068" s="122">
        <f t="shared" si="532"/>
        <v>0</v>
      </c>
      <c r="U1068" s="123">
        <f t="shared" si="533"/>
        <v>0</v>
      </c>
      <c r="V1068" s="122">
        <f t="shared" si="534"/>
        <v>0</v>
      </c>
      <c r="W1068" s="123">
        <f t="shared" si="535"/>
        <v>0</v>
      </c>
      <c r="X1068" s="122">
        <f t="shared" si="536"/>
        <v>0</v>
      </c>
      <c r="Y1068" s="123">
        <f t="shared" si="537"/>
        <v>0</v>
      </c>
      <c r="Z1068" s="122">
        <f t="shared" si="538"/>
        <v>0</v>
      </c>
      <c r="AA1068" s="123">
        <f t="shared" si="539"/>
        <v>0</v>
      </c>
      <c r="AB1068" s="122">
        <f t="shared" si="540"/>
        <v>0</v>
      </c>
      <c r="AD1068" s="3" t="str">
        <f t="shared" si="541"/>
        <v>False</v>
      </c>
      <c r="AE1068" s="3" t="str">
        <f t="shared" si="542"/>
        <v>true</v>
      </c>
      <c r="AF1068" s="3" t="e">
        <f>VLOOKUP(C1068,#REF!,2,FALSE)</f>
        <v>#REF!</v>
      </c>
      <c r="AG1068" s="3" t="e">
        <f t="shared" si="543"/>
        <v>#REF!</v>
      </c>
      <c r="AH1068" s="3">
        <f t="shared" si="544"/>
        <v>0</v>
      </c>
      <c r="AI1068" s="3">
        <f t="shared" si="545"/>
        <v>0</v>
      </c>
      <c r="AJ1068" s="3">
        <f t="shared" si="546"/>
        <v>0</v>
      </c>
      <c r="AL1068" s="3">
        <f t="shared" si="547"/>
        <v>0</v>
      </c>
      <c r="AM1068" s="3">
        <f t="shared" si="548"/>
        <v>0</v>
      </c>
      <c r="AN1068" s="3">
        <f t="shared" si="549"/>
        <v>0</v>
      </c>
      <c r="AO1068" s="3">
        <f t="shared" si="550"/>
        <v>0</v>
      </c>
      <c r="AP1068" s="3">
        <f t="shared" si="551"/>
        <v>0</v>
      </c>
      <c r="AQ1068" s="3">
        <f t="shared" si="552"/>
        <v>0</v>
      </c>
      <c r="AS1068" s="3" t="e">
        <f t="shared" si="553"/>
        <v>#REF!</v>
      </c>
      <c r="AU1068" s="3" t="e">
        <f t="shared" si="554"/>
        <v>#NAME?</v>
      </c>
      <c r="AW1068" s="3">
        <f t="shared" si="555"/>
        <v>0</v>
      </c>
      <c r="AX1068" s="3">
        <f t="shared" si="556"/>
        <v>0</v>
      </c>
      <c r="AY1068" s="3">
        <f t="shared" si="557"/>
        <v>0</v>
      </c>
      <c r="AZ1068" s="3">
        <f t="shared" si="558"/>
        <v>0</v>
      </c>
      <c r="BA1068" s="3">
        <f t="shared" si="559"/>
        <v>0</v>
      </c>
      <c r="BB1068" s="3">
        <f t="shared" si="560"/>
        <v>0</v>
      </c>
    </row>
    <row r="1069" spans="2:54" x14ac:dyDescent="0.35">
      <c r="B1069" s="14">
        <v>1042</v>
      </c>
      <c r="C1069" s="13"/>
      <c r="D1069" s="13"/>
      <c r="E1069" s="130"/>
      <c r="F1069" s="130"/>
      <c r="G1069" s="129" t="str">
        <f t="shared" si="528"/>
        <v/>
      </c>
      <c r="H1069" s="128"/>
      <c r="I1069" s="189"/>
      <c r="J1069" s="128"/>
      <c r="K1069" s="127"/>
      <c r="L1069" s="127"/>
      <c r="M1069" s="126"/>
      <c r="N1069" s="7"/>
      <c r="O1069" s="6"/>
      <c r="P1069" s="6"/>
      <c r="Q1069" s="125" t="str">
        <f t="shared" si="529"/>
        <v/>
      </c>
      <c r="R1069" s="124" t="str">
        <f t="shared" si="530"/>
        <v/>
      </c>
      <c r="S1069" s="123">
        <f t="shared" si="531"/>
        <v>0</v>
      </c>
      <c r="T1069" s="122">
        <f t="shared" si="532"/>
        <v>0</v>
      </c>
      <c r="U1069" s="123">
        <f t="shared" si="533"/>
        <v>0</v>
      </c>
      <c r="V1069" s="122">
        <f t="shared" si="534"/>
        <v>0</v>
      </c>
      <c r="W1069" s="123">
        <f t="shared" si="535"/>
        <v>0</v>
      </c>
      <c r="X1069" s="122">
        <f t="shared" si="536"/>
        <v>0</v>
      </c>
      <c r="Y1069" s="123">
        <f t="shared" si="537"/>
        <v>0</v>
      </c>
      <c r="Z1069" s="122">
        <f t="shared" si="538"/>
        <v>0</v>
      </c>
      <c r="AA1069" s="123">
        <f t="shared" si="539"/>
        <v>0</v>
      </c>
      <c r="AB1069" s="122">
        <f t="shared" si="540"/>
        <v>0</v>
      </c>
      <c r="AD1069" s="3" t="str">
        <f t="shared" si="541"/>
        <v>False</v>
      </c>
      <c r="AE1069" s="3" t="str">
        <f t="shared" si="542"/>
        <v>true</v>
      </c>
      <c r="AF1069" s="3" t="e">
        <f>VLOOKUP(C1069,#REF!,2,FALSE)</f>
        <v>#REF!</v>
      </c>
      <c r="AG1069" s="3" t="e">
        <f t="shared" si="543"/>
        <v>#REF!</v>
      </c>
      <c r="AH1069" s="3">
        <f t="shared" si="544"/>
        <v>0</v>
      </c>
      <c r="AI1069" s="3">
        <f t="shared" si="545"/>
        <v>0</v>
      </c>
      <c r="AJ1069" s="3">
        <f t="shared" si="546"/>
        <v>0</v>
      </c>
      <c r="AL1069" s="3">
        <f t="shared" si="547"/>
        <v>0</v>
      </c>
      <c r="AM1069" s="3">
        <f t="shared" si="548"/>
        <v>0</v>
      </c>
      <c r="AN1069" s="3">
        <f t="shared" si="549"/>
        <v>0</v>
      </c>
      <c r="AO1069" s="3">
        <f t="shared" si="550"/>
        <v>0</v>
      </c>
      <c r="AP1069" s="3">
        <f t="shared" si="551"/>
        <v>0</v>
      </c>
      <c r="AQ1069" s="3">
        <f t="shared" si="552"/>
        <v>0</v>
      </c>
      <c r="AS1069" s="3" t="e">
        <f t="shared" si="553"/>
        <v>#REF!</v>
      </c>
      <c r="AU1069" s="3" t="e">
        <f t="shared" si="554"/>
        <v>#NAME?</v>
      </c>
      <c r="AW1069" s="3">
        <f t="shared" si="555"/>
        <v>0</v>
      </c>
      <c r="AX1069" s="3">
        <f t="shared" si="556"/>
        <v>0</v>
      </c>
      <c r="AY1069" s="3">
        <f t="shared" si="557"/>
        <v>0</v>
      </c>
      <c r="AZ1069" s="3">
        <f t="shared" si="558"/>
        <v>0</v>
      </c>
      <c r="BA1069" s="3">
        <f t="shared" si="559"/>
        <v>0</v>
      </c>
      <c r="BB1069" s="3">
        <f t="shared" si="560"/>
        <v>0</v>
      </c>
    </row>
    <row r="1070" spans="2:54" x14ac:dyDescent="0.35">
      <c r="B1070" s="14">
        <v>1043</v>
      </c>
      <c r="C1070" s="13"/>
      <c r="D1070" s="13"/>
      <c r="E1070" s="130"/>
      <c r="F1070" s="130"/>
      <c r="G1070" s="129" t="str">
        <f t="shared" si="528"/>
        <v/>
      </c>
      <c r="H1070" s="128"/>
      <c r="I1070" s="189"/>
      <c r="J1070" s="128"/>
      <c r="K1070" s="127"/>
      <c r="L1070" s="127"/>
      <c r="M1070" s="126"/>
      <c r="N1070" s="7"/>
      <c r="O1070" s="6"/>
      <c r="P1070" s="6"/>
      <c r="Q1070" s="125" t="str">
        <f t="shared" si="529"/>
        <v/>
      </c>
      <c r="R1070" s="124" t="str">
        <f t="shared" si="530"/>
        <v/>
      </c>
      <c r="S1070" s="123">
        <f t="shared" si="531"/>
        <v>0</v>
      </c>
      <c r="T1070" s="122">
        <f t="shared" si="532"/>
        <v>0</v>
      </c>
      <c r="U1070" s="123">
        <f t="shared" si="533"/>
        <v>0</v>
      </c>
      <c r="V1070" s="122">
        <f t="shared" si="534"/>
        <v>0</v>
      </c>
      <c r="W1070" s="123">
        <f t="shared" si="535"/>
        <v>0</v>
      </c>
      <c r="X1070" s="122">
        <f t="shared" si="536"/>
        <v>0</v>
      </c>
      <c r="Y1070" s="123">
        <f t="shared" si="537"/>
        <v>0</v>
      </c>
      <c r="Z1070" s="122">
        <f t="shared" si="538"/>
        <v>0</v>
      </c>
      <c r="AA1070" s="123">
        <f t="shared" si="539"/>
        <v>0</v>
      </c>
      <c r="AB1070" s="122">
        <f t="shared" si="540"/>
        <v>0</v>
      </c>
      <c r="AD1070" s="3" t="str">
        <f t="shared" si="541"/>
        <v>False</v>
      </c>
      <c r="AE1070" s="3" t="str">
        <f t="shared" si="542"/>
        <v>true</v>
      </c>
      <c r="AF1070" s="3" t="e">
        <f>VLOOKUP(C1070,#REF!,2,FALSE)</f>
        <v>#REF!</v>
      </c>
      <c r="AG1070" s="3" t="e">
        <f t="shared" si="543"/>
        <v>#REF!</v>
      </c>
      <c r="AH1070" s="3">
        <f t="shared" si="544"/>
        <v>0</v>
      </c>
      <c r="AI1070" s="3">
        <f t="shared" si="545"/>
        <v>0</v>
      </c>
      <c r="AJ1070" s="3">
        <f t="shared" si="546"/>
        <v>0</v>
      </c>
      <c r="AL1070" s="3">
        <f t="shared" si="547"/>
        <v>0</v>
      </c>
      <c r="AM1070" s="3">
        <f t="shared" si="548"/>
        <v>0</v>
      </c>
      <c r="AN1070" s="3">
        <f t="shared" si="549"/>
        <v>0</v>
      </c>
      <c r="AO1070" s="3">
        <f t="shared" si="550"/>
        <v>0</v>
      </c>
      <c r="AP1070" s="3">
        <f t="shared" si="551"/>
        <v>0</v>
      </c>
      <c r="AQ1070" s="3">
        <f t="shared" si="552"/>
        <v>0</v>
      </c>
      <c r="AS1070" s="3" t="e">
        <f t="shared" si="553"/>
        <v>#REF!</v>
      </c>
      <c r="AU1070" s="3" t="e">
        <f t="shared" si="554"/>
        <v>#NAME?</v>
      </c>
      <c r="AW1070" s="3">
        <f t="shared" si="555"/>
        <v>0</v>
      </c>
      <c r="AX1070" s="3">
        <f t="shared" si="556"/>
        <v>0</v>
      </c>
      <c r="AY1070" s="3">
        <f t="shared" si="557"/>
        <v>0</v>
      </c>
      <c r="AZ1070" s="3">
        <f t="shared" si="558"/>
        <v>0</v>
      </c>
      <c r="BA1070" s="3">
        <f t="shared" si="559"/>
        <v>0</v>
      </c>
      <c r="BB1070" s="3">
        <f t="shared" si="560"/>
        <v>0</v>
      </c>
    </row>
    <row r="1071" spans="2:54" x14ac:dyDescent="0.35">
      <c r="B1071" s="14">
        <v>1044</v>
      </c>
      <c r="C1071" s="13"/>
      <c r="D1071" s="13"/>
      <c r="E1071" s="130"/>
      <c r="F1071" s="130"/>
      <c r="G1071" s="129" t="str">
        <f t="shared" si="528"/>
        <v/>
      </c>
      <c r="H1071" s="128"/>
      <c r="I1071" s="189"/>
      <c r="J1071" s="128"/>
      <c r="K1071" s="127"/>
      <c r="L1071" s="127"/>
      <c r="M1071" s="126"/>
      <c r="N1071" s="7"/>
      <c r="O1071" s="6"/>
      <c r="P1071" s="6"/>
      <c r="Q1071" s="125" t="str">
        <f t="shared" si="529"/>
        <v/>
      </c>
      <c r="R1071" s="124" t="str">
        <f t="shared" si="530"/>
        <v/>
      </c>
      <c r="S1071" s="123">
        <f t="shared" si="531"/>
        <v>0</v>
      </c>
      <c r="T1071" s="122">
        <f t="shared" si="532"/>
        <v>0</v>
      </c>
      <c r="U1071" s="123">
        <f t="shared" si="533"/>
        <v>0</v>
      </c>
      <c r="V1071" s="122">
        <f t="shared" si="534"/>
        <v>0</v>
      </c>
      <c r="W1071" s="123">
        <f t="shared" si="535"/>
        <v>0</v>
      </c>
      <c r="X1071" s="122">
        <f t="shared" si="536"/>
        <v>0</v>
      </c>
      <c r="Y1071" s="123">
        <f t="shared" si="537"/>
        <v>0</v>
      </c>
      <c r="Z1071" s="122">
        <f t="shared" si="538"/>
        <v>0</v>
      </c>
      <c r="AA1071" s="123">
        <f t="shared" si="539"/>
        <v>0</v>
      </c>
      <c r="AB1071" s="122">
        <f t="shared" si="540"/>
        <v>0</v>
      </c>
      <c r="AD1071" s="3" t="str">
        <f t="shared" si="541"/>
        <v>False</v>
      </c>
      <c r="AE1071" s="3" t="str">
        <f t="shared" si="542"/>
        <v>true</v>
      </c>
      <c r="AF1071" s="3" t="e">
        <f>VLOOKUP(C1071,#REF!,2,FALSE)</f>
        <v>#REF!</v>
      </c>
      <c r="AG1071" s="3" t="e">
        <f t="shared" si="543"/>
        <v>#REF!</v>
      </c>
      <c r="AH1071" s="3">
        <f t="shared" si="544"/>
        <v>0</v>
      </c>
      <c r="AI1071" s="3">
        <f t="shared" si="545"/>
        <v>0</v>
      </c>
      <c r="AJ1071" s="3">
        <f t="shared" si="546"/>
        <v>0</v>
      </c>
      <c r="AL1071" s="3">
        <f t="shared" si="547"/>
        <v>0</v>
      </c>
      <c r="AM1071" s="3">
        <f t="shared" si="548"/>
        <v>0</v>
      </c>
      <c r="AN1071" s="3">
        <f t="shared" si="549"/>
        <v>0</v>
      </c>
      <c r="AO1071" s="3">
        <f t="shared" si="550"/>
        <v>0</v>
      </c>
      <c r="AP1071" s="3">
        <f t="shared" si="551"/>
        <v>0</v>
      </c>
      <c r="AQ1071" s="3">
        <f t="shared" si="552"/>
        <v>0</v>
      </c>
      <c r="AS1071" s="3" t="e">
        <f t="shared" si="553"/>
        <v>#REF!</v>
      </c>
      <c r="AU1071" s="3" t="e">
        <f t="shared" si="554"/>
        <v>#NAME?</v>
      </c>
      <c r="AW1071" s="3">
        <f t="shared" si="555"/>
        <v>0</v>
      </c>
      <c r="AX1071" s="3">
        <f t="shared" si="556"/>
        <v>0</v>
      </c>
      <c r="AY1071" s="3">
        <f t="shared" si="557"/>
        <v>0</v>
      </c>
      <c r="AZ1071" s="3">
        <f t="shared" si="558"/>
        <v>0</v>
      </c>
      <c r="BA1071" s="3">
        <f t="shared" si="559"/>
        <v>0</v>
      </c>
      <c r="BB1071" s="3">
        <f t="shared" si="560"/>
        <v>0</v>
      </c>
    </row>
    <row r="1072" spans="2:54" x14ac:dyDescent="0.35">
      <c r="B1072" s="14">
        <v>1045</v>
      </c>
      <c r="C1072" s="13"/>
      <c r="D1072" s="13"/>
      <c r="E1072" s="130"/>
      <c r="F1072" s="130"/>
      <c r="G1072" s="129" t="str">
        <f t="shared" si="528"/>
        <v/>
      </c>
      <c r="H1072" s="128"/>
      <c r="I1072" s="189"/>
      <c r="J1072" s="128"/>
      <c r="K1072" s="127"/>
      <c r="L1072" s="127"/>
      <c r="M1072" s="126"/>
      <c r="N1072" s="7"/>
      <c r="O1072" s="6"/>
      <c r="P1072" s="6"/>
      <c r="Q1072" s="125" t="str">
        <f t="shared" si="529"/>
        <v/>
      </c>
      <c r="R1072" s="124" t="str">
        <f t="shared" si="530"/>
        <v/>
      </c>
      <c r="S1072" s="123">
        <f t="shared" si="531"/>
        <v>0</v>
      </c>
      <c r="T1072" s="122">
        <f t="shared" si="532"/>
        <v>0</v>
      </c>
      <c r="U1072" s="123">
        <f t="shared" si="533"/>
        <v>0</v>
      </c>
      <c r="V1072" s="122">
        <f t="shared" si="534"/>
        <v>0</v>
      </c>
      <c r="W1072" s="123">
        <f t="shared" si="535"/>
        <v>0</v>
      </c>
      <c r="X1072" s="122">
        <f t="shared" si="536"/>
        <v>0</v>
      </c>
      <c r="Y1072" s="123">
        <f t="shared" si="537"/>
        <v>0</v>
      </c>
      <c r="Z1072" s="122">
        <f t="shared" si="538"/>
        <v>0</v>
      </c>
      <c r="AA1072" s="123">
        <f t="shared" si="539"/>
        <v>0</v>
      </c>
      <c r="AB1072" s="122">
        <f t="shared" si="540"/>
        <v>0</v>
      </c>
      <c r="AD1072" s="3" t="str">
        <f t="shared" si="541"/>
        <v>False</v>
      </c>
      <c r="AE1072" s="3" t="str">
        <f t="shared" si="542"/>
        <v>true</v>
      </c>
      <c r="AF1072" s="3" t="e">
        <f>VLOOKUP(C1072,#REF!,2,FALSE)</f>
        <v>#REF!</v>
      </c>
      <c r="AG1072" s="3" t="e">
        <f t="shared" si="543"/>
        <v>#REF!</v>
      </c>
      <c r="AH1072" s="3">
        <f t="shared" si="544"/>
        <v>0</v>
      </c>
      <c r="AI1072" s="3">
        <f t="shared" si="545"/>
        <v>0</v>
      </c>
      <c r="AJ1072" s="3">
        <f t="shared" si="546"/>
        <v>0</v>
      </c>
      <c r="AL1072" s="3">
        <f t="shared" si="547"/>
        <v>0</v>
      </c>
      <c r="AM1072" s="3">
        <f t="shared" si="548"/>
        <v>0</v>
      </c>
      <c r="AN1072" s="3">
        <f t="shared" si="549"/>
        <v>0</v>
      </c>
      <c r="AO1072" s="3">
        <f t="shared" si="550"/>
        <v>0</v>
      </c>
      <c r="AP1072" s="3">
        <f t="shared" si="551"/>
        <v>0</v>
      </c>
      <c r="AQ1072" s="3">
        <f t="shared" si="552"/>
        <v>0</v>
      </c>
      <c r="AS1072" s="3" t="e">
        <f t="shared" si="553"/>
        <v>#REF!</v>
      </c>
      <c r="AU1072" s="3" t="e">
        <f t="shared" si="554"/>
        <v>#NAME?</v>
      </c>
      <c r="AW1072" s="3">
        <f t="shared" si="555"/>
        <v>0</v>
      </c>
      <c r="AX1072" s="3">
        <f t="shared" si="556"/>
        <v>0</v>
      </c>
      <c r="AY1072" s="3">
        <f t="shared" si="557"/>
        <v>0</v>
      </c>
      <c r="AZ1072" s="3">
        <f t="shared" si="558"/>
        <v>0</v>
      </c>
      <c r="BA1072" s="3">
        <f t="shared" si="559"/>
        <v>0</v>
      </c>
      <c r="BB1072" s="3">
        <f t="shared" si="560"/>
        <v>0</v>
      </c>
    </row>
    <row r="1073" spans="2:54" x14ac:dyDescent="0.35">
      <c r="B1073" s="14">
        <v>1046</v>
      </c>
      <c r="C1073" s="13"/>
      <c r="D1073" s="13"/>
      <c r="E1073" s="130"/>
      <c r="F1073" s="130"/>
      <c r="G1073" s="129" t="str">
        <f t="shared" si="528"/>
        <v/>
      </c>
      <c r="H1073" s="128"/>
      <c r="I1073" s="189"/>
      <c r="J1073" s="128"/>
      <c r="K1073" s="127"/>
      <c r="L1073" s="127"/>
      <c r="M1073" s="126"/>
      <c r="N1073" s="7"/>
      <c r="O1073" s="6"/>
      <c r="P1073" s="6"/>
      <c r="Q1073" s="125" t="str">
        <f t="shared" si="529"/>
        <v/>
      </c>
      <c r="R1073" s="124" t="str">
        <f t="shared" si="530"/>
        <v/>
      </c>
      <c r="S1073" s="123">
        <f t="shared" si="531"/>
        <v>0</v>
      </c>
      <c r="T1073" s="122">
        <f t="shared" si="532"/>
        <v>0</v>
      </c>
      <c r="U1073" s="123">
        <f t="shared" si="533"/>
        <v>0</v>
      </c>
      <c r="V1073" s="122">
        <f t="shared" si="534"/>
        <v>0</v>
      </c>
      <c r="W1073" s="123">
        <f t="shared" si="535"/>
        <v>0</v>
      </c>
      <c r="X1073" s="122">
        <f t="shared" si="536"/>
        <v>0</v>
      </c>
      <c r="Y1073" s="123">
        <f t="shared" si="537"/>
        <v>0</v>
      </c>
      <c r="Z1073" s="122">
        <f t="shared" si="538"/>
        <v>0</v>
      </c>
      <c r="AA1073" s="123">
        <f t="shared" si="539"/>
        <v>0</v>
      </c>
      <c r="AB1073" s="122">
        <f t="shared" si="540"/>
        <v>0</v>
      </c>
      <c r="AD1073" s="3" t="str">
        <f t="shared" si="541"/>
        <v>False</v>
      </c>
      <c r="AE1073" s="3" t="str">
        <f t="shared" si="542"/>
        <v>true</v>
      </c>
      <c r="AF1073" s="3" t="e">
        <f>VLOOKUP(C1073,#REF!,2,FALSE)</f>
        <v>#REF!</v>
      </c>
      <c r="AG1073" s="3" t="e">
        <f t="shared" si="543"/>
        <v>#REF!</v>
      </c>
      <c r="AH1073" s="3">
        <f t="shared" si="544"/>
        <v>0</v>
      </c>
      <c r="AI1073" s="3">
        <f t="shared" si="545"/>
        <v>0</v>
      </c>
      <c r="AJ1073" s="3">
        <f t="shared" si="546"/>
        <v>0</v>
      </c>
      <c r="AL1073" s="3">
        <f t="shared" si="547"/>
        <v>0</v>
      </c>
      <c r="AM1073" s="3">
        <f t="shared" si="548"/>
        <v>0</v>
      </c>
      <c r="AN1073" s="3">
        <f t="shared" si="549"/>
        <v>0</v>
      </c>
      <c r="AO1073" s="3">
        <f t="shared" si="550"/>
        <v>0</v>
      </c>
      <c r="AP1073" s="3">
        <f t="shared" si="551"/>
        <v>0</v>
      </c>
      <c r="AQ1073" s="3">
        <f t="shared" si="552"/>
        <v>0</v>
      </c>
      <c r="AS1073" s="3" t="e">
        <f t="shared" si="553"/>
        <v>#REF!</v>
      </c>
      <c r="AU1073" s="3" t="e">
        <f t="shared" si="554"/>
        <v>#NAME?</v>
      </c>
      <c r="AW1073" s="3">
        <f t="shared" si="555"/>
        <v>0</v>
      </c>
      <c r="AX1073" s="3">
        <f t="shared" si="556"/>
        <v>0</v>
      </c>
      <c r="AY1073" s="3">
        <f t="shared" si="557"/>
        <v>0</v>
      </c>
      <c r="AZ1073" s="3">
        <f t="shared" si="558"/>
        <v>0</v>
      </c>
      <c r="BA1073" s="3">
        <f t="shared" si="559"/>
        <v>0</v>
      </c>
      <c r="BB1073" s="3">
        <f t="shared" si="560"/>
        <v>0</v>
      </c>
    </row>
    <row r="1074" spans="2:54" x14ac:dyDescent="0.35">
      <c r="B1074" s="14">
        <v>1047</v>
      </c>
      <c r="C1074" s="13"/>
      <c r="D1074" s="13"/>
      <c r="E1074" s="130"/>
      <c r="F1074" s="130"/>
      <c r="G1074" s="129" t="str">
        <f t="shared" si="528"/>
        <v/>
      </c>
      <c r="H1074" s="128"/>
      <c r="I1074" s="189"/>
      <c r="J1074" s="128"/>
      <c r="K1074" s="127"/>
      <c r="L1074" s="127"/>
      <c r="M1074" s="126"/>
      <c r="N1074" s="7"/>
      <c r="O1074" s="6"/>
      <c r="P1074" s="6"/>
      <c r="Q1074" s="125" t="str">
        <f t="shared" si="529"/>
        <v/>
      </c>
      <c r="R1074" s="124" t="str">
        <f t="shared" si="530"/>
        <v/>
      </c>
      <c r="S1074" s="123">
        <f t="shared" si="531"/>
        <v>0</v>
      </c>
      <c r="T1074" s="122">
        <f t="shared" si="532"/>
        <v>0</v>
      </c>
      <c r="U1074" s="123">
        <f t="shared" si="533"/>
        <v>0</v>
      </c>
      <c r="V1074" s="122">
        <f t="shared" si="534"/>
        <v>0</v>
      </c>
      <c r="W1074" s="123">
        <f t="shared" si="535"/>
        <v>0</v>
      </c>
      <c r="X1074" s="122">
        <f t="shared" si="536"/>
        <v>0</v>
      </c>
      <c r="Y1074" s="123">
        <f t="shared" si="537"/>
        <v>0</v>
      </c>
      <c r="Z1074" s="122">
        <f t="shared" si="538"/>
        <v>0</v>
      </c>
      <c r="AA1074" s="123">
        <f t="shared" si="539"/>
        <v>0</v>
      </c>
      <c r="AB1074" s="122">
        <f t="shared" si="540"/>
        <v>0</v>
      </c>
      <c r="AD1074" s="3" t="str">
        <f t="shared" si="541"/>
        <v>False</v>
      </c>
      <c r="AE1074" s="3" t="str">
        <f t="shared" si="542"/>
        <v>true</v>
      </c>
      <c r="AF1074" s="3" t="e">
        <f>VLOOKUP(C1074,#REF!,2,FALSE)</f>
        <v>#REF!</v>
      </c>
      <c r="AG1074" s="3" t="e">
        <f t="shared" si="543"/>
        <v>#REF!</v>
      </c>
      <c r="AH1074" s="3">
        <f t="shared" si="544"/>
        <v>0</v>
      </c>
      <c r="AI1074" s="3">
        <f t="shared" si="545"/>
        <v>0</v>
      </c>
      <c r="AJ1074" s="3">
        <f t="shared" si="546"/>
        <v>0</v>
      </c>
      <c r="AL1074" s="3">
        <f t="shared" si="547"/>
        <v>0</v>
      </c>
      <c r="AM1074" s="3">
        <f t="shared" si="548"/>
        <v>0</v>
      </c>
      <c r="AN1074" s="3">
        <f t="shared" si="549"/>
        <v>0</v>
      </c>
      <c r="AO1074" s="3">
        <f t="shared" si="550"/>
        <v>0</v>
      </c>
      <c r="AP1074" s="3">
        <f t="shared" si="551"/>
        <v>0</v>
      </c>
      <c r="AQ1074" s="3">
        <f t="shared" si="552"/>
        <v>0</v>
      </c>
      <c r="AS1074" s="3" t="e">
        <f t="shared" si="553"/>
        <v>#REF!</v>
      </c>
      <c r="AU1074" s="3" t="e">
        <f t="shared" si="554"/>
        <v>#NAME?</v>
      </c>
      <c r="AW1074" s="3">
        <f t="shared" si="555"/>
        <v>0</v>
      </c>
      <c r="AX1074" s="3">
        <f t="shared" si="556"/>
        <v>0</v>
      </c>
      <c r="AY1074" s="3">
        <f t="shared" si="557"/>
        <v>0</v>
      </c>
      <c r="AZ1074" s="3">
        <f t="shared" si="558"/>
        <v>0</v>
      </c>
      <c r="BA1074" s="3">
        <f t="shared" si="559"/>
        <v>0</v>
      </c>
      <c r="BB1074" s="3">
        <f t="shared" si="560"/>
        <v>0</v>
      </c>
    </row>
    <row r="1075" spans="2:54" x14ac:dyDescent="0.35">
      <c r="B1075" s="14">
        <v>1048</v>
      </c>
      <c r="C1075" s="13"/>
      <c r="D1075" s="13"/>
      <c r="E1075" s="130"/>
      <c r="F1075" s="130"/>
      <c r="G1075" s="129" t="str">
        <f t="shared" si="528"/>
        <v/>
      </c>
      <c r="H1075" s="128"/>
      <c r="I1075" s="189"/>
      <c r="J1075" s="128"/>
      <c r="K1075" s="127"/>
      <c r="L1075" s="127"/>
      <c r="M1075" s="126"/>
      <c r="N1075" s="7"/>
      <c r="O1075" s="6"/>
      <c r="P1075" s="6"/>
      <c r="Q1075" s="125" t="str">
        <f t="shared" si="529"/>
        <v/>
      </c>
      <c r="R1075" s="124" t="str">
        <f t="shared" si="530"/>
        <v/>
      </c>
      <c r="S1075" s="123">
        <f t="shared" si="531"/>
        <v>0</v>
      </c>
      <c r="T1075" s="122">
        <f t="shared" si="532"/>
        <v>0</v>
      </c>
      <c r="U1075" s="123">
        <f t="shared" si="533"/>
        <v>0</v>
      </c>
      <c r="V1075" s="122">
        <f t="shared" si="534"/>
        <v>0</v>
      </c>
      <c r="W1075" s="123">
        <f t="shared" si="535"/>
        <v>0</v>
      </c>
      <c r="X1075" s="122">
        <f t="shared" si="536"/>
        <v>0</v>
      </c>
      <c r="Y1075" s="123">
        <f t="shared" si="537"/>
        <v>0</v>
      </c>
      <c r="Z1075" s="122">
        <f t="shared" si="538"/>
        <v>0</v>
      </c>
      <c r="AA1075" s="123">
        <f t="shared" si="539"/>
        <v>0</v>
      </c>
      <c r="AB1075" s="122">
        <f t="shared" si="540"/>
        <v>0</v>
      </c>
      <c r="AD1075" s="3" t="str">
        <f t="shared" si="541"/>
        <v>False</v>
      </c>
      <c r="AE1075" s="3" t="str">
        <f t="shared" si="542"/>
        <v>true</v>
      </c>
      <c r="AF1075" s="3" t="e">
        <f>VLOOKUP(C1075,#REF!,2,FALSE)</f>
        <v>#REF!</v>
      </c>
      <c r="AG1075" s="3" t="e">
        <f t="shared" si="543"/>
        <v>#REF!</v>
      </c>
      <c r="AH1075" s="3">
        <f t="shared" si="544"/>
        <v>0</v>
      </c>
      <c r="AI1075" s="3">
        <f t="shared" si="545"/>
        <v>0</v>
      </c>
      <c r="AJ1075" s="3">
        <f t="shared" si="546"/>
        <v>0</v>
      </c>
      <c r="AL1075" s="3">
        <f t="shared" si="547"/>
        <v>0</v>
      </c>
      <c r="AM1075" s="3">
        <f t="shared" si="548"/>
        <v>0</v>
      </c>
      <c r="AN1075" s="3">
        <f t="shared" si="549"/>
        <v>0</v>
      </c>
      <c r="AO1075" s="3">
        <f t="shared" si="550"/>
        <v>0</v>
      </c>
      <c r="AP1075" s="3">
        <f t="shared" si="551"/>
        <v>0</v>
      </c>
      <c r="AQ1075" s="3">
        <f t="shared" si="552"/>
        <v>0</v>
      </c>
      <c r="AS1075" s="3" t="e">
        <f t="shared" si="553"/>
        <v>#REF!</v>
      </c>
      <c r="AU1075" s="3" t="e">
        <f t="shared" si="554"/>
        <v>#NAME?</v>
      </c>
      <c r="AW1075" s="3">
        <f t="shared" si="555"/>
        <v>0</v>
      </c>
      <c r="AX1075" s="3">
        <f t="shared" si="556"/>
        <v>0</v>
      </c>
      <c r="AY1075" s="3">
        <f t="shared" si="557"/>
        <v>0</v>
      </c>
      <c r="AZ1075" s="3">
        <f t="shared" si="558"/>
        <v>0</v>
      </c>
      <c r="BA1075" s="3">
        <f t="shared" si="559"/>
        <v>0</v>
      </c>
      <c r="BB1075" s="3">
        <f t="shared" si="560"/>
        <v>0</v>
      </c>
    </row>
    <row r="1076" spans="2:54" x14ac:dyDescent="0.35">
      <c r="B1076" s="14">
        <v>1049</v>
      </c>
      <c r="C1076" s="13"/>
      <c r="D1076" s="13"/>
      <c r="E1076" s="130"/>
      <c r="F1076" s="130"/>
      <c r="G1076" s="129" t="str">
        <f t="shared" si="528"/>
        <v/>
      </c>
      <c r="H1076" s="128"/>
      <c r="I1076" s="189"/>
      <c r="J1076" s="128"/>
      <c r="K1076" s="127"/>
      <c r="L1076" s="127"/>
      <c r="M1076" s="126"/>
      <c r="N1076" s="7"/>
      <c r="O1076" s="6"/>
      <c r="P1076" s="6"/>
      <c r="Q1076" s="125" t="str">
        <f t="shared" si="529"/>
        <v/>
      </c>
      <c r="R1076" s="124" t="str">
        <f t="shared" si="530"/>
        <v/>
      </c>
      <c r="S1076" s="123">
        <f t="shared" si="531"/>
        <v>0</v>
      </c>
      <c r="T1076" s="122">
        <f t="shared" si="532"/>
        <v>0</v>
      </c>
      <c r="U1076" s="123">
        <f t="shared" si="533"/>
        <v>0</v>
      </c>
      <c r="V1076" s="122">
        <f t="shared" si="534"/>
        <v>0</v>
      </c>
      <c r="W1076" s="123">
        <f t="shared" si="535"/>
        <v>0</v>
      </c>
      <c r="X1076" s="122">
        <f t="shared" si="536"/>
        <v>0</v>
      </c>
      <c r="Y1076" s="123">
        <f t="shared" si="537"/>
        <v>0</v>
      </c>
      <c r="Z1076" s="122">
        <f t="shared" si="538"/>
        <v>0</v>
      </c>
      <c r="AA1076" s="123">
        <f t="shared" si="539"/>
        <v>0</v>
      </c>
      <c r="AB1076" s="122">
        <f t="shared" si="540"/>
        <v>0</v>
      </c>
      <c r="AD1076" s="3" t="str">
        <f t="shared" si="541"/>
        <v>False</v>
      </c>
      <c r="AE1076" s="3" t="str">
        <f t="shared" si="542"/>
        <v>true</v>
      </c>
      <c r="AF1076" s="3" t="e">
        <f>VLOOKUP(C1076,#REF!,2,FALSE)</f>
        <v>#REF!</v>
      </c>
      <c r="AG1076" s="3" t="e">
        <f t="shared" si="543"/>
        <v>#REF!</v>
      </c>
      <c r="AH1076" s="3">
        <f t="shared" si="544"/>
        <v>0</v>
      </c>
      <c r="AI1076" s="3">
        <f t="shared" si="545"/>
        <v>0</v>
      </c>
      <c r="AJ1076" s="3">
        <f t="shared" si="546"/>
        <v>0</v>
      </c>
      <c r="AL1076" s="3">
        <f t="shared" si="547"/>
        <v>0</v>
      </c>
      <c r="AM1076" s="3">
        <f t="shared" si="548"/>
        <v>0</v>
      </c>
      <c r="AN1076" s="3">
        <f t="shared" si="549"/>
        <v>0</v>
      </c>
      <c r="AO1076" s="3">
        <f t="shared" si="550"/>
        <v>0</v>
      </c>
      <c r="AP1076" s="3">
        <f t="shared" si="551"/>
        <v>0</v>
      </c>
      <c r="AQ1076" s="3">
        <f t="shared" si="552"/>
        <v>0</v>
      </c>
      <c r="AS1076" s="3" t="e">
        <f t="shared" si="553"/>
        <v>#REF!</v>
      </c>
      <c r="AU1076" s="3" t="e">
        <f t="shared" si="554"/>
        <v>#NAME?</v>
      </c>
      <c r="AW1076" s="3">
        <f t="shared" si="555"/>
        <v>0</v>
      </c>
      <c r="AX1076" s="3">
        <f t="shared" si="556"/>
        <v>0</v>
      </c>
      <c r="AY1076" s="3">
        <f t="shared" si="557"/>
        <v>0</v>
      </c>
      <c r="AZ1076" s="3">
        <f t="shared" si="558"/>
        <v>0</v>
      </c>
      <c r="BA1076" s="3">
        <f t="shared" si="559"/>
        <v>0</v>
      </c>
      <c r="BB1076" s="3">
        <f t="shared" si="560"/>
        <v>0</v>
      </c>
    </row>
    <row r="1077" spans="2:54" x14ac:dyDescent="0.35">
      <c r="B1077" s="14">
        <v>1050</v>
      </c>
      <c r="C1077" s="13"/>
      <c r="D1077" s="13"/>
      <c r="E1077" s="130"/>
      <c r="F1077" s="130"/>
      <c r="G1077" s="129" t="str">
        <f t="shared" si="528"/>
        <v/>
      </c>
      <c r="H1077" s="128"/>
      <c r="I1077" s="189"/>
      <c r="J1077" s="128"/>
      <c r="K1077" s="127"/>
      <c r="L1077" s="127"/>
      <c r="M1077" s="126"/>
      <c r="N1077" s="7"/>
      <c r="O1077" s="6"/>
      <c r="P1077" s="6"/>
      <c r="Q1077" s="125" t="str">
        <f t="shared" si="529"/>
        <v/>
      </c>
      <c r="R1077" s="124" t="str">
        <f t="shared" si="530"/>
        <v/>
      </c>
      <c r="S1077" s="123">
        <f t="shared" si="531"/>
        <v>0</v>
      </c>
      <c r="T1077" s="122">
        <f t="shared" si="532"/>
        <v>0</v>
      </c>
      <c r="U1077" s="123">
        <f t="shared" si="533"/>
        <v>0</v>
      </c>
      <c r="V1077" s="122">
        <f t="shared" si="534"/>
        <v>0</v>
      </c>
      <c r="W1077" s="123">
        <f t="shared" si="535"/>
        <v>0</v>
      </c>
      <c r="X1077" s="122">
        <f t="shared" si="536"/>
        <v>0</v>
      </c>
      <c r="Y1077" s="123">
        <f t="shared" si="537"/>
        <v>0</v>
      </c>
      <c r="Z1077" s="122">
        <f t="shared" si="538"/>
        <v>0</v>
      </c>
      <c r="AA1077" s="123">
        <f t="shared" si="539"/>
        <v>0</v>
      </c>
      <c r="AB1077" s="122">
        <f t="shared" si="540"/>
        <v>0</v>
      </c>
      <c r="AD1077" s="3" t="str">
        <f t="shared" si="541"/>
        <v>False</v>
      </c>
      <c r="AE1077" s="3" t="str">
        <f t="shared" si="542"/>
        <v>true</v>
      </c>
      <c r="AF1077" s="3" t="e">
        <f>VLOOKUP(C1077,#REF!,2,FALSE)</f>
        <v>#REF!</v>
      </c>
      <c r="AG1077" s="3" t="e">
        <f t="shared" si="543"/>
        <v>#REF!</v>
      </c>
      <c r="AH1077" s="3">
        <f t="shared" si="544"/>
        <v>0</v>
      </c>
      <c r="AI1077" s="3">
        <f t="shared" si="545"/>
        <v>0</v>
      </c>
      <c r="AJ1077" s="3">
        <f t="shared" si="546"/>
        <v>0</v>
      </c>
      <c r="AL1077" s="3">
        <f t="shared" si="547"/>
        <v>0</v>
      </c>
      <c r="AM1077" s="3">
        <f t="shared" si="548"/>
        <v>0</v>
      </c>
      <c r="AN1077" s="3">
        <f t="shared" si="549"/>
        <v>0</v>
      </c>
      <c r="AO1077" s="3">
        <f t="shared" si="550"/>
        <v>0</v>
      </c>
      <c r="AP1077" s="3">
        <f t="shared" si="551"/>
        <v>0</v>
      </c>
      <c r="AQ1077" s="3">
        <f t="shared" si="552"/>
        <v>0</v>
      </c>
      <c r="AS1077" s="3" t="e">
        <f t="shared" si="553"/>
        <v>#REF!</v>
      </c>
      <c r="AU1077" s="3" t="e">
        <f t="shared" si="554"/>
        <v>#NAME?</v>
      </c>
      <c r="AW1077" s="3">
        <f t="shared" si="555"/>
        <v>0</v>
      </c>
      <c r="AX1077" s="3">
        <f t="shared" si="556"/>
        <v>0</v>
      </c>
      <c r="AY1077" s="3">
        <f t="shared" si="557"/>
        <v>0</v>
      </c>
      <c r="AZ1077" s="3">
        <f t="shared" si="558"/>
        <v>0</v>
      </c>
      <c r="BA1077" s="3">
        <f t="shared" si="559"/>
        <v>0</v>
      </c>
      <c r="BB1077" s="3">
        <f t="shared" si="560"/>
        <v>0</v>
      </c>
    </row>
    <row r="1078" spans="2:54" x14ac:dyDescent="0.35">
      <c r="B1078" s="14">
        <v>1051</v>
      </c>
      <c r="C1078" s="13"/>
      <c r="D1078" s="13"/>
      <c r="E1078" s="130"/>
      <c r="F1078" s="130"/>
      <c r="G1078" s="129" t="str">
        <f t="shared" si="528"/>
        <v/>
      </c>
      <c r="H1078" s="128"/>
      <c r="I1078" s="189"/>
      <c r="J1078" s="128"/>
      <c r="K1078" s="127"/>
      <c r="L1078" s="127"/>
      <c r="M1078" s="126"/>
      <c r="N1078" s="7"/>
      <c r="O1078" s="6"/>
      <c r="P1078" s="6"/>
      <c r="Q1078" s="125" t="str">
        <f t="shared" si="529"/>
        <v/>
      </c>
      <c r="R1078" s="124" t="str">
        <f t="shared" si="530"/>
        <v/>
      </c>
      <c r="S1078" s="123">
        <f t="shared" si="531"/>
        <v>0</v>
      </c>
      <c r="T1078" s="122">
        <f t="shared" si="532"/>
        <v>0</v>
      </c>
      <c r="U1078" s="123">
        <f t="shared" si="533"/>
        <v>0</v>
      </c>
      <c r="V1078" s="122">
        <f t="shared" si="534"/>
        <v>0</v>
      </c>
      <c r="W1078" s="123">
        <f t="shared" si="535"/>
        <v>0</v>
      </c>
      <c r="X1078" s="122">
        <f t="shared" si="536"/>
        <v>0</v>
      </c>
      <c r="Y1078" s="123">
        <f t="shared" si="537"/>
        <v>0</v>
      </c>
      <c r="Z1078" s="122">
        <f t="shared" si="538"/>
        <v>0</v>
      </c>
      <c r="AA1078" s="123">
        <f t="shared" si="539"/>
        <v>0</v>
      </c>
      <c r="AB1078" s="122">
        <f t="shared" si="540"/>
        <v>0</v>
      </c>
      <c r="AD1078" s="3" t="str">
        <f t="shared" si="541"/>
        <v>False</v>
      </c>
      <c r="AE1078" s="3" t="str">
        <f t="shared" si="542"/>
        <v>true</v>
      </c>
      <c r="AF1078" s="3" t="e">
        <f>VLOOKUP(C1078,#REF!,2,FALSE)</f>
        <v>#REF!</v>
      </c>
      <c r="AG1078" s="3" t="e">
        <f t="shared" si="543"/>
        <v>#REF!</v>
      </c>
      <c r="AH1078" s="3">
        <f t="shared" si="544"/>
        <v>0</v>
      </c>
      <c r="AI1078" s="3">
        <f t="shared" si="545"/>
        <v>0</v>
      </c>
      <c r="AJ1078" s="3">
        <f t="shared" si="546"/>
        <v>0</v>
      </c>
      <c r="AL1078" s="3">
        <f t="shared" si="547"/>
        <v>0</v>
      </c>
      <c r="AM1078" s="3">
        <f t="shared" si="548"/>
        <v>0</v>
      </c>
      <c r="AN1078" s="3">
        <f t="shared" si="549"/>
        <v>0</v>
      </c>
      <c r="AO1078" s="3">
        <f t="shared" si="550"/>
        <v>0</v>
      </c>
      <c r="AP1078" s="3">
        <f t="shared" si="551"/>
        <v>0</v>
      </c>
      <c r="AQ1078" s="3">
        <f t="shared" si="552"/>
        <v>0</v>
      </c>
      <c r="AS1078" s="3" t="e">
        <f t="shared" si="553"/>
        <v>#REF!</v>
      </c>
      <c r="AU1078" s="3" t="e">
        <f t="shared" si="554"/>
        <v>#NAME?</v>
      </c>
      <c r="AW1078" s="3">
        <f t="shared" si="555"/>
        <v>0</v>
      </c>
      <c r="AX1078" s="3">
        <f t="shared" si="556"/>
        <v>0</v>
      </c>
      <c r="AY1078" s="3">
        <f t="shared" si="557"/>
        <v>0</v>
      </c>
      <c r="AZ1078" s="3">
        <f t="shared" si="558"/>
        <v>0</v>
      </c>
      <c r="BA1078" s="3">
        <f t="shared" si="559"/>
        <v>0</v>
      </c>
      <c r="BB1078" s="3">
        <f t="shared" si="560"/>
        <v>0</v>
      </c>
    </row>
    <row r="1079" spans="2:54" x14ac:dyDescent="0.35">
      <c r="B1079" s="14">
        <v>1052</v>
      </c>
      <c r="C1079" s="13"/>
      <c r="D1079" s="13"/>
      <c r="E1079" s="130"/>
      <c r="F1079" s="130"/>
      <c r="G1079" s="129" t="str">
        <f t="shared" si="528"/>
        <v/>
      </c>
      <c r="H1079" s="128"/>
      <c r="I1079" s="189"/>
      <c r="J1079" s="128"/>
      <c r="K1079" s="127"/>
      <c r="L1079" s="127"/>
      <c r="M1079" s="126"/>
      <c r="N1079" s="7"/>
      <c r="O1079" s="6"/>
      <c r="P1079" s="6"/>
      <c r="Q1079" s="125" t="str">
        <f t="shared" si="529"/>
        <v/>
      </c>
      <c r="R1079" s="124" t="str">
        <f t="shared" si="530"/>
        <v/>
      </c>
      <c r="S1079" s="123">
        <f t="shared" si="531"/>
        <v>0</v>
      </c>
      <c r="T1079" s="122">
        <f t="shared" si="532"/>
        <v>0</v>
      </c>
      <c r="U1079" s="123">
        <f t="shared" si="533"/>
        <v>0</v>
      </c>
      <c r="V1079" s="122">
        <f t="shared" si="534"/>
        <v>0</v>
      </c>
      <c r="W1079" s="123">
        <f t="shared" si="535"/>
        <v>0</v>
      </c>
      <c r="X1079" s="122">
        <f t="shared" si="536"/>
        <v>0</v>
      </c>
      <c r="Y1079" s="123">
        <f t="shared" si="537"/>
        <v>0</v>
      </c>
      <c r="Z1079" s="122">
        <f t="shared" si="538"/>
        <v>0</v>
      </c>
      <c r="AA1079" s="123">
        <f t="shared" si="539"/>
        <v>0</v>
      </c>
      <c r="AB1079" s="122">
        <f t="shared" si="540"/>
        <v>0</v>
      </c>
      <c r="AD1079" s="3" t="str">
        <f t="shared" si="541"/>
        <v>False</v>
      </c>
      <c r="AE1079" s="3" t="str">
        <f t="shared" si="542"/>
        <v>true</v>
      </c>
      <c r="AF1079" s="3" t="e">
        <f>VLOOKUP(C1079,#REF!,2,FALSE)</f>
        <v>#REF!</v>
      </c>
      <c r="AG1079" s="3" t="e">
        <f t="shared" si="543"/>
        <v>#REF!</v>
      </c>
      <c r="AH1079" s="3">
        <f t="shared" si="544"/>
        <v>0</v>
      </c>
      <c r="AI1079" s="3">
        <f t="shared" si="545"/>
        <v>0</v>
      </c>
      <c r="AJ1079" s="3">
        <f t="shared" si="546"/>
        <v>0</v>
      </c>
      <c r="AL1079" s="3">
        <f t="shared" si="547"/>
        <v>0</v>
      </c>
      <c r="AM1079" s="3">
        <f t="shared" si="548"/>
        <v>0</v>
      </c>
      <c r="AN1079" s="3">
        <f t="shared" si="549"/>
        <v>0</v>
      </c>
      <c r="AO1079" s="3">
        <f t="shared" si="550"/>
        <v>0</v>
      </c>
      <c r="AP1079" s="3">
        <f t="shared" si="551"/>
        <v>0</v>
      </c>
      <c r="AQ1079" s="3">
        <f t="shared" si="552"/>
        <v>0</v>
      </c>
      <c r="AS1079" s="3" t="e">
        <f t="shared" si="553"/>
        <v>#REF!</v>
      </c>
      <c r="AU1079" s="3" t="e">
        <f t="shared" si="554"/>
        <v>#NAME?</v>
      </c>
      <c r="AW1079" s="3">
        <f t="shared" si="555"/>
        <v>0</v>
      </c>
      <c r="AX1079" s="3">
        <f t="shared" si="556"/>
        <v>0</v>
      </c>
      <c r="AY1079" s="3">
        <f t="shared" si="557"/>
        <v>0</v>
      </c>
      <c r="AZ1079" s="3">
        <f t="shared" si="558"/>
        <v>0</v>
      </c>
      <c r="BA1079" s="3">
        <f t="shared" si="559"/>
        <v>0</v>
      </c>
      <c r="BB1079" s="3">
        <f t="shared" si="560"/>
        <v>0</v>
      </c>
    </row>
    <row r="1080" spans="2:54" x14ac:dyDescent="0.35">
      <c r="B1080" s="14">
        <v>1053</v>
      </c>
      <c r="C1080" s="13"/>
      <c r="D1080" s="13"/>
      <c r="E1080" s="130"/>
      <c r="F1080" s="130"/>
      <c r="G1080" s="129" t="str">
        <f t="shared" si="528"/>
        <v/>
      </c>
      <c r="H1080" s="128"/>
      <c r="I1080" s="189"/>
      <c r="J1080" s="128"/>
      <c r="K1080" s="127"/>
      <c r="L1080" s="127"/>
      <c r="M1080" s="126"/>
      <c r="N1080" s="7"/>
      <c r="O1080" s="6"/>
      <c r="P1080" s="6"/>
      <c r="Q1080" s="125" t="str">
        <f t="shared" si="529"/>
        <v/>
      </c>
      <c r="R1080" s="124" t="str">
        <f t="shared" si="530"/>
        <v/>
      </c>
      <c r="S1080" s="123">
        <f t="shared" si="531"/>
        <v>0</v>
      </c>
      <c r="T1080" s="122">
        <f t="shared" si="532"/>
        <v>0</v>
      </c>
      <c r="U1080" s="123">
        <f t="shared" si="533"/>
        <v>0</v>
      </c>
      <c r="V1080" s="122">
        <f t="shared" si="534"/>
        <v>0</v>
      </c>
      <c r="W1080" s="123">
        <f t="shared" si="535"/>
        <v>0</v>
      </c>
      <c r="X1080" s="122">
        <f t="shared" si="536"/>
        <v>0</v>
      </c>
      <c r="Y1080" s="123">
        <f t="shared" si="537"/>
        <v>0</v>
      </c>
      <c r="Z1080" s="122">
        <f t="shared" si="538"/>
        <v>0</v>
      </c>
      <c r="AA1080" s="123">
        <f t="shared" si="539"/>
        <v>0</v>
      </c>
      <c r="AB1080" s="122">
        <f t="shared" si="540"/>
        <v>0</v>
      </c>
      <c r="AD1080" s="3" t="str">
        <f t="shared" si="541"/>
        <v>False</v>
      </c>
      <c r="AE1080" s="3" t="str">
        <f t="shared" si="542"/>
        <v>true</v>
      </c>
      <c r="AF1080" s="3" t="e">
        <f>VLOOKUP(C1080,#REF!,2,FALSE)</f>
        <v>#REF!</v>
      </c>
      <c r="AG1080" s="3" t="e">
        <f t="shared" si="543"/>
        <v>#REF!</v>
      </c>
      <c r="AH1080" s="3">
        <f t="shared" si="544"/>
        <v>0</v>
      </c>
      <c r="AI1080" s="3">
        <f t="shared" si="545"/>
        <v>0</v>
      </c>
      <c r="AJ1080" s="3">
        <f t="shared" si="546"/>
        <v>0</v>
      </c>
      <c r="AL1080" s="3">
        <f t="shared" si="547"/>
        <v>0</v>
      </c>
      <c r="AM1080" s="3">
        <f t="shared" si="548"/>
        <v>0</v>
      </c>
      <c r="AN1080" s="3">
        <f t="shared" si="549"/>
        <v>0</v>
      </c>
      <c r="AO1080" s="3">
        <f t="shared" si="550"/>
        <v>0</v>
      </c>
      <c r="AP1080" s="3">
        <f t="shared" si="551"/>
        <v>0</v>
      </c>
      <c r="AQ1080" s="3">
        <f t="shared" si="552"/>
        <v>0</v>
      </c>
      <c r="AS1080" s="3" t="e">
        <f t="shared" si="553"/>
        <v>#REF!</v>
      </c>
      <c r="AU1080" s="3" t="e">
        <f t="shared" si="554"/>
        <v>#NAME?</v>
      </c>
      <c r="AW1080" s="3">
        <f t="shared" si="555"/>
        <v>0</v>
      </c>
      <c r="AX1080" s="3">
        <f t="shared" si="556"/>
        <v>0</v>
      </c>
      <c r="AY1080" s="3">
        <f t="shared" si="557"/>
        <v>0</v>
      </c>
      <c r="AZ1080" s="3">
        <f t="shared" si="558"/>
        <v>0</v>
      </c>
      <c r="BA1080" s="3">
        <f t="shared" si="559"/>
        <v>0</v>
      </c>
      <c r="BB1080" s="3">
        <f t="shared" si="560"/>
        <v>0</v>
      </c>
    </row>
    <row r="1081" spans="2:54" x14ac:dyDescent="0.35">
      <c r="B1081" s="14">
        <v>1054</v>
      </c>
      <c r="C1081" s="13"/>
      <c r="D1081" s="13"/>
      <c r="E1081" s="130"/>
      <c r="F1081" s="130"/>
      <c r="G1081" s="129" t="str">
        <f t="shared" si="528"/>
        <v/>
      </c>
      <c r="H1081" s="128"/>
      <c r="I1081" s="189"/>
      <c r="J1081" s="128"/>
      <c r="K1081" s="127"/>
      <c r="L1081" s="127"/>
      <c r="M1081" s="126"/>
      <c r="N1081" s="7"/>
      <c r="O1081" s="6"/>
      <c r="P1081" s="6"/>
      <c r="Q1081" s="125" t="str">
        <f t="shared" si="529"/>
        <v/>
      </c>
      <c r="R1081" s="124" t="str">
        <f t="shared" si="530"/>
        <v/>
      </c>
      <c r="S1081" s="123">
        <f t="shared" si="531"/>
        <v>0</v>
      </c>
      <c r="T1081" s="122">
        <f t="shared" si="532"/>
        <v>0</v>
      </c>
      <c r="U1081" s="123">
        <f t="shared" si="533"/>
        <v>0</v>
      </c>
      <c r="V1081" s="122">
        <f t="shared" si="534"/>
        <v>0</v>
      </c>
      <c r="W1081" s="123">
        <f t="shared" si="535"/>
        <v>0</v>
      </c>
      <c r="X1081" s="122">
        <f t="shared" si="536"/>
        <v>0</v>
      </c>
      <c r="Y1081" s="123">
        <f t="shared" si="537"/>
        <v>0</v>
      </c>
      <c r="Z1081" s="122">
        <f t="shared" si="538"/>
        <v>0</v>
      </c>
      <c r="AA1081" s="123">
        <f t="shared" si="539"/>
        <v>0</v>
      </c>
      <c r="AB1081" s="122">
        <f t="shared" si="540"/>
        <v>0</v>
      </c>
      <c r="AD1081" s="3" t="str">
        <f t="shared" si="541"/>
        <v>False</v>
      </c>
      <c r="AE1081" s="3" t="str">
        <f t="shared" si="542"/>
        <v>true</v>
      </c>
      <c r="AF1081" s="3" t="e">
        <f>VLOOKUP(C1081,#REF!,2,FALSE)</f>
        <v>#REF!</v>
      </c>
      <c r="AG1081" s="3" t="e">
        <f t="shared" si="543"/>
        <v>#REF!</v>
      </c>
      <c r="AH1081" s="3">
        <f t="shared" si="544"/>
        <v>0</v>
      </c>
      <c r="AI1081" s="3">
        <f t="shared" si="545"/>
        <v>0</v>
      </c>
      <c r="AJ1081" s="3">
        <f t="shared" si="546"/>
        <v>0</v>
      </c>
      <c r="AL1081" s="3">
        <f t="shared" si="547"/>
        <v>0</v>
      </c>
      <c r="AM1081" s="3">
        <f t="shared" si="548"/>
        <v>0</v>
      </c>
      <c r="AN1081" s="3">
        <f t="shared" si="549"/>
        <v>0</v>
      </c>
      <c r="AO1081" s="3">
        <f t="shared" si="550"/>
        <v>0</v>
      </c>
      <c r="AP1081" s="3">
        <f t="shared" si="551"/>
        <v>0</v>
      </c>
      <c r="AQ1081" s="3">
        <f t="shared" si="552"/>
        <v>0</v>
      </c>
      <c r="AS1081" s="3" t="e">
        <f t="shared" si="553"/>
        <v>#REF!</v>
      </c>
      <c r="AU1081" s="3" t="e">
        <f t="shared" si="554"/>
        <v>#NAME?</v>
      </c>
      <c r="AW1081" s="3">
        <f t="shared" si="555"/>
        <v>0</v>
      </c>
      <c r="AX1081" s="3">
        <f t="shared" si="556"/>
        <v>0</v>
      </c>
      <c r="AY1081" s="3">
        <f t="shared" si="557"/>
        <v>0</v>
      </c>
      <c r="AZ1081" s="3">
        <f t="shared" si="558"/>
        <v>0</v>
      </c>
      <c r="BA1081" s="3">
        <f t="shared" si="559"/>
        <v>0</v>
      </c>
      <c r="BB1081" s="3">
        <f t="shared" si="560"/>
        <v>0</v>
      </c>
    </row>
    <row r="1082" spans="2:54" x14ac:dyDescent="0.35">
      <c r="B1082" s="14">
        <v>1055</v>
      </c>
      <c r="C1082" s="13"/>
      <c r="D1082" s="13"/>
      <c r="E1082" s="130"/>
      <c r="F1082" s="130"/>
      <c r="G1082" s="129" t="str">
        <f t="shared" si="528"/>
        <v/>
      </c>
      <c r="H1082" s="128"/>
      <c r="I1082" s="189"/>
      <c r="J1082" s="128"/>
      <c r="K1082" s="127"/>
      <c r="L1082" s="127"/>
      <c r="M1082" s="126"/>
      <c r="N1082" s="7"/>
      <c r="O1082" s="6"/>
      <c r="P1082" s="6"/>
      <c r="Q1082" s="125" t="str">
        <f t="shared" si="529"/>
        <v/>
      </c>
      <c r="R1082" s="124" t="str">
        <f t="shared" si="530"/>
        <v/>
      </c>
      <c r="S1082" s="123">
        <f t="shared" si="531"/>
        <v>0</v>
      </c>
      <c r="T1082" s="122">
        <f t="shared" si="532"/>
        <v>0</v>
      </c>
      <c r="U1082" s="123">
        <f t="shared" si="533"/>
        <v>0</v>
      </c>
      <c r="V1082" s="122">
        <f t="shared" si="534"/>
        <v>0</v>
      </c>
      <c r="W1082" s="123">
        <f t="shared" si="535"/>
        <v>0</v>
      </c>
      <c r="X1082" s="122">
        <f t="shared" si="536"/>
        <v>0</v>
      </c>
      <c r="Y1082" s="123">
        <f t="shared" si="537"/>
        <v>0</v>
      </c>
      <c r="Z1082" s="122">
        <f t="shared" si="538"/>
        <v>0</v>
      </c>
      <c r="AA1082" s="123">
        <f t="shared" si="539"/>
        <v>0</v>
      </c>
      <c r="AB1082" s="122">
        <f t="shared" si="540"/>
        <v>0</v>
      </c>
      <c r="AD1082" s="3" t="str">
        <f t="shared" si="541"/>
        <v>False</v>
      </c>
      <c r="AE1082" s="3" t="str">
        <f t="shared" si="542"/>
        <v>true</v>
      </c>
      <c r="AF1082" s="3" t="e">
        <f>VLOOKUP(C1082,#REF!,2,FALSE)</f>
        <v>#REF!</v>
      </c>
      <c r="AG1082" s="3" t="e">
        <f t="shared" si="543"/>
        <v>#REF!</v>
      </c>
      <c r="AH1082" s="3">
        <f t="shared" si="544"/>
        <v>0</v>
      </c>
      <c r="AI1082" s="3">
        <f t="shared" si="545"/>
        <v>0</v>
      </c>
      <c r="AJ1082" s="3">
        <f t="shared" si="546"/>
        <v>0</v>
      </c>
      <c r="AL1082" s="3">
        <f t="shared" si="547"/>
        <v>0</v>
      </c>
      <c r="AM1082" s="3">
        <f t="shared" si="548"/>
        <v>0</v>
      </c>
      <c r="AN1082" s="3">
        <f t="shared" si="549"/>
        <v>0</v>
      </c>
      <c r="AO1082" s="3">
        <f t="shared" si="550"/>
        <v>0</v>
      </c>
      <c r="AP1082" s="3">
        <f t="shared" si="551"/>
        <v>0</v>
      </c>
      <c r="AQ1082" s="3">
        <f t="shared" si="552"/>
        <v>0</v>
      </c>
      <c r="AS1082" s="3" t="e">
        <f t="shared" si="553"/>
        <v>#REF!</v>
      </c>
      <c r="AU1082" s="3" t="e">
        <f t="shared" si="554"/>
        <v>#NAME?</v>
      </c>
      <c r="AW1082" s="3">
        <f t="shared" si="555"/>
        <v>0</v>
      </c>
      <c r="AX1082" s="3">
        <f t="shared" si="556"/>
        <v>0</v>
      </c>
      <c r="AY1082" s="3">
        <f t="shared" si="557"/>
        <v>0</v>
      </c>
      <c r="AZ1082" s="3">
        <f t="shared" si="558"/>
        <v>0</v>
      </c>
      <c r="BA1082" s="3">
        <f t="shared" si="559"/>
        <v>0</v>
      </c>
      <c r="BB1082" s="3">
        <f t="shared" si="560"/>
        <v>0</v>
      </c>
    </row>
    <row r="1083" spans="2:54" x14ac:dyDescent="0.35">
      <c r="B1083" s="14">
        <v>1056</v>
      </c>
      <c r="C1083" s="13"/>
      <c r="D1083" s="13"/>
      <c r="E1083" s="130"/>
      <c r="F1083" s="130"/>
      <c r="G1083" s="129" t="str">
        <f t="shared" si="528"/>
        <v/>
      </c>
      <c r="H1083" s="128"/>
      <c r="I1083" s="189"/>
      <c r="J1083" s="128"/>
      <c r="K1083" s="127"/>
      <c r="L1083" s="127"/>
      <c r="M1083" s="126"/>
      <c r="N1083" s="7"/>
      <c r="O1083" s="6"/>
      <c r="P1083" s="6"/>
      <c r="Q1083" s="125" t="str">
        <f t="shared" si="529"/>
        <v/>
      </c>
      <c r="R1083" s="124" t="str">
        <f t="shared" si="530"/>
        <v/>
      </c>
      <c r="S1083" s="123">
        <f t="shared" si="531"/>
        <v>0</v>
      </c>
      <c r="T1083" s="122">
        <f t="shared" si="532"/>
        <v>0</v>
      </c>
      <c r="U1083" s="123">
        <f t="shared" si="533"/>
        <v>0</v>
      </c>
      <c r="V1083" s="122">
        <f t="shared" si="534"/>
        <v>0</v>
      </c>
      <c r="W1083" s="123">
        <f t="shared" si="535"/>
        <v>0</v>
      </c>
      <c r="X1083" s="122">
        <f t="shared" si="536"/>
        <v>0</v>
      </c>
      <c r="Y1083" s="123">
        <f t="shared" si="537"/>
        <v>0</v>
      </c>
      <c r="Z1083" s="122">
        <f t="shared" si="538"/>
        <v>0</v>
      </c>
      <c r="AA1083" s="123">
        <f t="shared" si="539"/>
        <v>0</v>
      </c>
      <c r="AB1083" s="122">
        <f t="shared" si="540"/>
        <v>0</v>
      </c>
      <c r="AD1083" s="3" t="str">
        <f t="shared" si="541"/>
        <v>False</v>
      </c>
      <c r="AE1083" s="3" t="str">
        <f t="shared" si="542"/>
        <v>true</v>
      </c>
      <c r="AF1083" s="3" t="e">
        <f>VLOOKUP(C1083,#REF!,2,FALSE)</f>
        <v>#REF!</v>
      </c>
      <c r="AG1083" s="3" t="e">
        <f t="shared" si="543"/>
        <v>#REF!</v>
      </c>
      <c r="AH1083" s="3">
        <f t="shared" si="544"/>
        <v>0</v>
      </c>
      <c r="AI1083" s="3">
        <f t="shared" si="545"/>
        <v>0</v>
      </c>
      <c r="AJ1083" s="3">
        <f t="shared" si="546"/>
        <v>0</v>
      </c>
      <c r="AL1083" s="3">
        <f t="shared" si="547"/>
        <v>0</v>
      </c>
      <c r="AM1083" s="3">
        <f t="shared" si="548"/>
        <v>0</v>
      </c>
      <c r="AN1083" s="3">
        <f t="shared" si="549"/>
        <v>0</v>
      </c>
      <c r="AO1083" s="3">
        <f t="shared" si="550"/>
        <v>0</v>
      </c>
      <c r="AP1083" s="3">
        <f t="shared" si="551"/>
        <v>0</v>
      </c>
      <c r="AQ1083" s="3">
        <f t="shared" si="552"/>
        <v>0</v>
      </c>
      <c r="AS1083" s="3" t="e">
        <f t="shared" si="553"/>
        <v>#REF!</v>
      </c>
      <c r="AU1083" s="3" t="e">
        <f t="shared" si="554"/>
        <v>#NAME?</v>
      </c>
      <c r="AW1083" s="3">
        <f t="shared" si="555"/>
        <v>0</v>
      </c>
      <c r="AX1083" s="3">
        <f t="shared" si="556"/>
        <v>0</v>
      </c>
      <c r="AY1083" s="3">
        <f t="shared" si="557"/>
        <v>0</v>
      </c>
      <c r="AZ1083" s="3">
        <f t="shared" si="558"/>
        <v>0</v>
      </c>
      <c r="BA1083" s="3">
        <f t="shared" si="559"/>
        <v>0</v>
      </c>
      <c r="BB1083" s="3">
        <f t="shared" si="560"/>
        <v>0</v>
      </c>
    </row>
    <row r="1084" spans="2:54" x14ac:dyDescent="0.35">
      <c r="B1084" s="14">
        <v>1057</v>
      </c>
      <c r="C1084" s="13"/>
      <c r="D1084" s="13"/>
      <c r="E1084" s="130"/>
      <c r="F1084" s="130"/>
      <c r="G1084" s="129" t="str">
        <f t="shared" si="528"/>
        <v/>
      </c>
      <c r="H1084" s="128"/>
      <c r="I1084" s="189"/>
      <c r="J1084" s="128"/>
      <c r="K1084" s="127"/>
      <c r="L1084" s="127"/>
      <c r="M1084" s="126"/>
      <c r="N1084" s="7"/>
      <c r="O1084" s="6"/>
      <c r="P1084" s="6"/>
      <c r="Q1084" s="125" t="str">
        <f t="shared" si="529"/>
        <v/>
      </c>
      <c r="R1084" s="124" t="str">
        <f t="shared" si="530"/>
        <v/>
      </c>
      <c r="S1084" s="123">
        <f t="shared" si="531"/>
        <v>0</v>
      </c>
      <c r="T1084" s="122">
        <f t="shared" si="532"/>
        <v>0</v>
      </c>
      <c r="U1084" s="123">
        <f t="shared" si="533"/>
        <v>0</v>
      </c>
      <c r="V1084" s="122">
        <f t="shared" si="534"/>
        <v>0</v>
      </c>
      <c r="W1084" s="123">
        <f t="shared" si="535"/>
        <v>0</v>
      </c>
      <c r="X1084" s="122">
        <f t="shared" si="536"/>
        <v>0</v>
      </c>
      <c r="Y1084" s="123">
        <f t="shared" si="537"/>
        <v>0</v>
      </c>
      <c r="Z1084" s="122">
        <f t="shared" si="538"/>
        <v>0</v>
      </c>
      <c r="AA1084" s="123">
        <f t="shared" si="539"/>
        <v>0</v>
      </c>
      <c r="AB1084" s="122">
        <f t="shared" si="540"/>
        <v>0</v>
      </c>
      <c r="AD1084" s="3" t="str">
        <f t="shared" si="541"/>
        <v>False</v>
      </c>
      <c r="AE1084" s="3" t="str">
        <f t="shared" si="542"/>
        <v>true</v>
      </c>
      <c r="AF1084" s="3" t="e">
        <f>VLOOKUP(C1084,#REF!,2,FALSE)</f>
        <v>#REF!</v>
      </c>
      <c r="AG1084" s="3" t="e">
        <f t="shared" si="543"/>
        <v>#REF!</v>
      </c>
      <c r="AH1084" s="3">
        <f t="shared" si="544"/>
        <v>0</v>
      </c>
      <c r="AI1084" s="3">
        <f t="shared" si="545"/>
        <v>0</v>
      </c>
      <c r="AJ1084" s="3">
        <f t="shared" si="546"/>
        <v>0</v>
      </c>
      <c r="AL1084" s="3">
        <f t="shared" si="547"/>
        <v>0</v>
      </c>
      <c r="AM1084" s="3">
        <f t="shared" si="548"/>
        <v>0</v>
      </c>
      <c r="AN1084" s="3">
        <f t="shared" si="549"/>
        <v>0</v>
      </c>
      <c r="AO1084" s="3">
        <f t="shared" si="550"/>
        <v>0</v>
      </c>
      <c r="AP1084" s="3">
        <f t="shared" si="551"/>
        <v>0</v>
      </c>
      <c r="AQ1084" s="3">
        <f t="shared" si="552"/>
        <v>0</v>
      </c>
      <c r="AS1084" s="3" t="e">
        <f t="shared" si="553"/>
        <v>#REF!</v>
      </c>
      <c r="AU1084" s="3" t="e">
        <f t="shared" si="554"/>
        <v>#NAME?</v>
      </c>
      <c r="AW1084" s="3">
        <f t="shared" si="555"/>
        <v>0</v>
      </c>
      <c r="AX1084" s="3">
        <f t="shared" si="556"/>
        <v>0</v>
      </c>
      <c r="AY1084" s="3">
        <f t="shared" si="557"/>
        <v>0</v>
      </c>
      <c r="AZ1084" s="3">
        <f t="shared" si="558"/>
        <v>0</v>
      </c>
      <c r="BA1084" s="3">
        <f t="shared" si="559"/>
        <v>0</v>
      </c>
      <c r="BB1084" s="3">
        <f t="shared" si="560"/>
        <v>0</v>
      </c>
    </row>
    <row r="1085" spans="2:54" x14ac:dyDescent="0.35">
      <c r="B1085" s="14">
        <v>1058</v>
      </c>
      <c r="C1085" s="13"/>
      <c r="D1085" s="13"/>
      <c r="E1085" s="130"/>
      <c r="F1085" s="130"/>
      <c r="G1085" s="129" t="str">
        <f t="shared" si="528"/>
        <v/>
      </c>
      <c r="H1085" s="128"/>
      <c r="I1085" s="189"/>
      <c r="J1085" s="128"/>
      <c r="K1085" s="127"/>
      <c r="L1085" s="127"/>
      <c r="M1085" s="126"/>
      <c r="N1085" s="7"/>
      <c r="O1085" s="6"/>
      <c r="P1085" s="6"/>
      <c r="Q1085" s="125" t="str">
        <f t="shared" si="529"/>
        <v/>
      </c>
      <c r="R1085" s="124" t="str">
        <f t="shared" si="530"/>
        <v/>
      </c>
      <c r="S1085" s="123">
        <f t="shared" si="531"/>
        <v>0</v>
      </c>
      <c r="T1085" s="122">
        <f t="shared" si="532"/>
        <v>0</v>
      </c>
      <c r="U1085" s="123">
        <f t="shared" si="533"/>
        <v>0</v>
      </c>
      <c r="V1085" s="122">
        <f t="shared" si="534"/>
        <v>0</v>
      </c>
      <c r="W1085" s="123">
        <f t="shared" si="535"/>
        <v>0</v>
      </c>
      <c r="X1085" s="122">
        <f t="shared" si="536"/>
        <v>0</v>
      </c>
      <c r="Y1085" s="123">
        <f t="shared" si="537"/>
        <v>0</v>
      </c>
      <c r="Z1085" s="122">
        <f t="shared" si="538"/>
        <v>0</v>
      </c>
      <c r="AA1085" s="123">
        <f t="shared" si="539"/>
        <v>0</v>
      </c>
      <c r="AB1085" s="122">
        <f t="shared" si="540"/>
        <v>0</v>
      </c>
      <c r="AD1085" s="3" t="str">
        <f t="shared" si="541"/>
        <v>False</v>
      </c>
      <c r="AE1085" s="3" t="str">
        <f t="shared" si="542"/>
        <v>true</v>
      </c>
      <c r="AF1085" s="3" t="e">
        <f>VLOOKUP(C1085,#REF!,2,FALSE)</f>
        <v>#REF!</v>
      </c>
      <c r="AG1085" s="3" t="e">
        <f t="shared" si="543"/>
        <v>#REF!</v>
      </c>
      <c r="AH1085" s="3">
        <f t="shared" si="544"/>
        <v>0</v>
      </c>
      <c r="AI1085" s="3">
        <f t="shared" si="545"/>
        <v>0</v>
      </c>
      <c r="AJ1085" s="3">
        <f t="shared" si="546"/>
        <v>0</v>
      </c>
      <c r="AL1085" s="3">
        <f t="shared" si="547"/>
        <v>0</v>
      </c>
      <c r="AM1085" s="3">
        <f t="shared" si="548"/>
        <v>0</v>
      </c>
      <c r="AN1085" s="3">
        <f t="shared" si="549"/>
        <v>0</v>
      </c>
      <c r="AO1085" s="3">
        <f t="shared" si="550"/>
        <v>0</v>
      </c>
      <c r="AP1085" s="3">
        <f t="shared" si="551"/>
        <v>0</v>
      </c>
      <c r="AQ1085" s="3">
        <f t="shared" si="552"/>
        <v>0</v>
      </c>
      <c r="AS1085" s="3" t="e">
        <f t="shared" si="553"/>
        <v>#REF!</v>
      </c>
      <c r="AU1085" s="3" t="e">
        <f t="shared" si="554"/>
        <v>#NAME?</v>
      </c>
      <c r="AW1085" s="3">
        <f t="shared" si="555"/>
        <v>0</v>
      </c>
      <c r="AX1085" s="3">
        <f t="shared" si="556"/>
        <v>0</v>
      </c>
      <c r="AY1085" s="3">
        <f t="shared" si="557"/>
        <v>0</v>
      </c>
      <c r="AZ1085" s="3">
        <f t="shared" si="558"/>
        <v>0</v>
      </c>
      <c r="BA1085" s="3">
        <f t="shared" si="559"/>
        <v>0</v>
      </c>
      <c r="BB1085" s="3">
        <f t="shared" si="560"/>
        <v>0</v>
      </c>
    </row>
    <row r="1086" spans="2:54" x14ac:dyDescent="0.35">
      <c r="B1086" s="14">
        <v>1059</v>
      </c>
      <c r="C1086" s="13"/>
      <c r="D1086" s="13"/>
      <c r="E1086" s="130"/>
      <c r="F1086" s="130"/>
      <c r="G1086" s="129" t="str">
        <f t="shared" si="528"/>
        <v/>
      </c>
      <c r="H1086" s="128"/>
      <c r="I1086" s="189"/>
      <c r="J1086" s="128"/>
      <c r="K1086" s="127"/>
      <c r="L1086" s="127"/>
      <c r="M1086" s="126"/>
      <c r="N1086" s="7"/>
      <c r="O1086" s="6"/>
      <c r="P1086" s="6"/>
      <c r="Q1086" s="125" t="str">
        <f t="shared" si="529"/>
        <v/>
      </c>
      <c r="R1086" s="124" t="str">
        <f t="shared" si="530"/>
        <v/>
      </c>
      <c r="S1086" s="123">
        <f t="shared" si="531"/>
        <v>0</v>
      </c>
      <c r="T1086" s="122">
        <f t="shared" si="532"/>
        <v>0</v>
      </c>
      <c r="U1086" s="123">
        <f t="shared" si="533"/>
        <v>0</v>
      </c>
      <c r="V1086" s="122">
        <f t="shared" si="534"/>
        <v>0</v>
      </c>
      <c r="W1086" s="123">
        <f t="shared" si="535"/>
        <v>0</v>
      </c>
      <c r="X1086" s="122">
        <f t="shared" si="536"/>
        <v>0</v>
      </c>
      <c r="Y1086" s="123">
        <f t="shared" si="537"/>
        <v>0</v>
      </c>
      <c r="Z1086" s="122">
        <f t="shared" si="538"/>
        <v>0</v>
      </c>
      <c r="AA1086" s="123">
        <f t="shared" si="539"/>
        <v>0</v>
      </c>
      <c r="AB1086" s="122">
        <f t="shared" si="540"/>
        <v>0</v>
      </c>
      <c r="AD1086" s="3" t="str">
        <f t="shared" si="541"/>
        <v>False</v>
      </c>
      <c r="AE1086" s="3" t="str">
        <f t="shared" si="542"/>
        <v>true</v>
      </c>
      <c r="AF1086" s="3" t="e">
        <f>VLOOKUP(C1086,#REF!,2,FALSE)</f>
        <v>#REF!</v>
      </c>
      <c r="AG1086" s="3" t="e">
        <f t="shared" si="543"/>
        <v>#REF!</v>
      </c>
      <c r="AH1086" s="3">
        <f t="shared" si="544"/>
        <v>0</v>
      </c>
      <c r="AI1086" s="3">
        <f t="shared" si="545"/>
        <v>0</v>
      </c>
      <c r="AJ1086" s="3">
        <f t="shared" si="546"/>
        <v>0</v>
      </c>
      <c r="AL1086" s="3">
        <f t="shared" si="547"/>
        <v>0</v>
      </c>
      <c r="AM1086" s="3">
        <f t="shared" si="548"/>
        <v>0</v>
      </c>
      <c r="AN1086" s="3">
        <f t="shared" si="549"/>
        <v>0</v>
      </c>
      <c r="AO1086" s="3">
        <f t="shared" si="550"/>
        <v>0</v>
      </c>
      <c r="AP1086" s="3">
        <f t="shared" si="551"/>
        <v>0</v>
      </c>
      <c r="AQ1086" s="3">
        <f t="shared" si="552"/>
        <v>0</v>
      </c>
      <c r="AS1086" s="3" t="e">
        <f t="shared" si="553"/>
        <v>#REF!</v>
      </c>
      <c r="AU1086" s="3" t="e">
        <f t="shared" si="554"/>
        <v>#NAME?</v>
      </c>
      <c r="AW1086" s="3">
        <f t="shared" si="555"/>
        <v>0</v>
      </c>
      <c r="AX1086" s="3">
        <f t="shared" si="556"/>
        <v>0</v>
      </c>
      <c r="AY1086" s="3">
        <f t="shared" si="557"/>
        <v>0</v>
      </c>
      <c r="AZ1086" s="3">
        <f t="shared" si="558"/>
        <v>0</v>
      </c>
      <c r="BA1086" s="3">
        <f t="shared" si="559"/>
        <v>0</v>
      </c>
      <c r="BB1086" s="3">
        <f t="shared" si="560"/>
        <v>0</v>
      </c>
    </row>
    <row r="1087" spans="2:54" x14ac:dyDescent="0.35">
      <c r="B1087" s="14">
        <v>1060</v>
      </c>
      <c r="C1087" s="13"/>
      <c r="D1087" s="13"/>
      <c r="E1087" s="130"/>
      <c r="F1087" s="130"/>
      <c r="G1087" s="129" t="str">
        <f t="shared" si="528"/>
        <v/>
      </c>
      <c r="H1087" s="128"/>
      <c r="I1087" s="189"/>
      <c r="J1087" s="128"/>
      <c r="K1087" s="127"/>
      <c r="L1087" s="127"/>
      <c r="M1087" s="126"/>
      <c r="N1087" s="7"/>
      <c r="O1087" s="6"/>
      <c r="P1087" s="6"/>
      <c r="Q1087" s="125" t="str">
        <f t="shared" si="529"/>
        <v/>
      </c>
      <c r="R1087" s="124" t="str">
        <f t="shared" si="530"/>
        <v/>
      </c>
      <c r="S1087" s="123">
        <f t="shared" si="531"/>
        <v>0</v>
      </c>
      <c r="T1087" s="122">
        <f t="shared" si="532"/>
        <v>0</v>
      </c>
      <c r="U1087" s="123">
        <f t="shared" si="533"/>
        <v>0</v>
      </c>
      <c r="V1087" s="122">
        <f t="shared" si="534"/>
        <v>0</v>
      </c>
      <c r="W1087" s="123">
        <f t="shared" si="535"/>
        <v>0</v>
      </c>
      <c r="X1087" s="122">
        <f t="shared" si="536"/>
        <v>0</v>
      </c>
      <c r="Y1087" s="123">
        <f t="shared" si="537"/>
        <v>0</v>
      </c>
      <c r="Z1087" s="122">
        <f t="shared" si="538"/>
        <v>0</v>
      </c>
      <c r="AA1087" s="123">
        <f t="shared" si="539"/>
        <v>0</v>
      </c>
      <c r="AB1087" s="122">
        <f t="shared" si="540"/>
        <v>0</v>
      </c>
      <c r="AD1087" s="3" t="str">
        <f t="shared" si="541"/>
        <v>False</v>
      </c>
      <c r="AE1087" s="3" t="str">
        <f t="shared" si="542"/>
        <v>true</v>
      </c>
      <c r="AF1087" s="3" t="e">
        <f>VLOOKUP(C1087,#REF!,2,FALSE)</f>
        <v>#REF!</v>
      </c>
      <c r="AG1087" s="3" t="e">
        <f t="shared" si="543"/>
        <v>#REF!</v>
      </c>
      <c r="AH1087" s="3">
        <f t="shared" si="544"/>
        <v>0</v>
      </c>
      <c r="AI1087" s="3">
        <f t="shared" si="545"/>
        <v>0</v>
      </c>
      <c r="AJ1087" s="3">
        <f t="shared" si="546"/>
        <v>0</v>
      </c>
      <c r="AL1087" s="3">
        <f t="shared" si="547"/>
        <v>0</v>
      </c>
      <c r="AM1087" s="3">
        <f t="shared" si="548"/>
        <v>0</v>
      </c>
      <c r="AN1087" s="3">
        <f t="shared" si="549"/>
        <v>0</v>
      </c>
      <c r="AO1087" s="3">
        <f t="shared" si="550"/>
        <v>0</v>
      </c>
      <c r="AP1087" s="3">
        <f t="shared" si="551"/>
        <v>0</v>
      </c>
      <c r="AQ1087" s="3">
        <f t="shared" si="552"/>
        <v>0</v>
      </c>
      <c r="AS1087" s="3" t="e">
        <f t="shared" si="553"/>
        <v>#REF!</v>
      </c>
      <c r="AU1087" s="3" t="e">
        <f t="shared" si="554"/>
        <v>#NAME?</v>
      </c>
      <c r="AW1087" s="3">
        <f t="shared" si="555"/>
        <v>0</v>
      </c>
      <c r="AX1087" s="3">
        <f t="shared" si="556"/>
        <v>0</v>
      </c>
      <c r="AY1087" s="3">
        <f t="shared" si="557"/>
        <v>0</v>
      </c>
      <c r="AZ1087" s="3">
        <f t="shared" si="558"/>
        <v>0</v>
      </c>
      <c r="BA1087" s="3">
        <f t="shared" si="559"/>
        <v>0</v>
      </c>
      <c r="BB1087" s="3">
        <f t="shared" si="560"/>
        <v>0</v>
      </c>
    </row>
    <row r="1088" spans="2:54" x14ac:dyDescent="0.35">
      <c r="B1088" s="14">
        <v>1061</v>
      </c>
      <c r="C1088" s="13"/>
      <c r="D1088" s="13"/>
      <c r="E1088" s="130"/>
      <c r="F1088" s="130"/>
      <c r="G1088" s="129" t="str">
        <f t="shared" si="528"/>
        <v/>
      </c>
      <c r="H1088" s="128"/>
      <c r="I1088" s="189"/>
      <c r="J1088" s="128"/>
      <c r="K1088" s="127"/>
      <c r="L1088" s="127"/>
      <c r="M1088" s="126"/>
      <c r="N1088" s="7"/>
      <c r="O1088" s="6"/>
      <c r="P1088" s="6"/>
      <c r="Q1088" s="125" t="str">
        <f t="shared" si="529"/>
        <v/>
      </c>
      <c r="R1088" s="124" t="str">
        <f t="shared" si="530"/>
        <v/>
      </c>
      <c r="S1088" s="123">
        <f t="shared" si="531"/>
        <v>0</v>
      </c>
      <c r="T1088" s="122">
        <f t="shared" si="532"/>
        <v>0</v>
      </c>
      <c r="U1088" s="123">
        <f t="shared" si="533"/>
        <v>0</v>
      </c>
      <c r="V1088" s="122">
        <f t="shared" si="534"/>
        <v>0</v>
      </c>
      <c r="W1088" s="123">
        <f t="shared" si="535"/>
        <v>0</v>
      </c>
      <c r="X1088" s="122">
        <f t="shared" si="536"/>
        <v>0</v>
      </c>
      <c r="Y1088" s="123">
        <f t="shared" si="537"/>
        <v>0</v>
      </c>
      <c r="Z1088" s="122">
        <f t="shared" si="538"/>
        <v>0</v>
      </c>
      <c r="AA1088" s="123">
        <f t="shared" si="539"/>
        <v>0</v>
      </c>
      <c r="AB1088" s="122">
        <f t="shared" si="540"/>
        <v>0</v>
      </c>
      <c r="AD1088" s="3" t="str">
        <f t="shared" si="541"/>
        <v>False</v>
      </c>
      <c r="AE1088" s="3" t="str">
        <f t="shared" si="542"/>
        <v>true</v>
      </c>
      <c r="AF1088" s="3" t="e">
        <f>VLOOKUP(C1088,#REF!,2,FALSE)</f>
        <v>#REF!</v>
      </c>
      <c r="AG1088" s="3" t="e">
        <f t="shared" si="543"/>
        <v>#REF!</v>
      </c>
      <c r="AH1088" s="3">
        <f t="shared" si="544"/>
        <v>0</v>
      </c>
      <c r="AI1088" s="3">
        <f t="shared" si="545"/>
        <v>0</v>
      </c>
      <c r="AJ1088" s="3">
        <f t="shared" si="546"/>
        <v>0</v>
      </c>
      <c r="AL1088" s="3">
        <f t="shared" si="547"/>
        <v>0</v>
      </c>
      <c r="AM1088" s="3">
        <f t="shared" si="548"/>
        <v>0</v>
      </c>
      <c r="AN1088" s="3">
        <f t="shared" si="549"/>
        <v>0</v>
      </c>
      <c r="AO1088" s="3">
        <f t="shared" si="550"/>
        <v>0</v>
      </c>
      <c r="AP1088" s="3">
        <f t="shared" si="551"/>
        <v>0</v>
      </c>
      <c r="AQ1088" s="3">
        <f t="shared" si="552"/>
        <v>0</v>
      </c>
      <c r="AS1088" s="3" t="e">
        <f t="shared" si="553"/>
        <v>#REF!</v>
      </c>
      <c r="AU1088" s="3" t="e">
        <f t="shared" si="554"/>
        <v>#NAME?</v>
      </c>
      <c r="AW1088" s="3">
        <f t="shared" si="555"/>
        <v>0</v>
      </c>
      <c r="AX1088" s="3">
        <f t="shared" si="556"/>
        <v>0</v>
      </c>
      <c r="AY1088" s="3">
        <f t="shared" si="557"/>
        <v>0</v>
      </c>
      <c r="AZ1088" s="3">
        <f t="shared" si="558"/>
        <v>0</v>
      </c>
      <c r="BA1088" s="3">
        <f t="shared" si="559"/>
        <v>0</v>
      </c>
      <c r="BB1088" s="3">
        <f t="shared" si="560"/>
        <v>0</v>
      </c>
    </row>
    <row r="1089" spans="2:54" x14ac:dyDescent="0.35">
      <c r="B1089" s="14">
        <v>1062</v>
      </c>
      <c r="C1089" s="13"/>
      <c r="D1089" s="13"/>
      <c r="E1089" s="130"/>
      <c r="F1089" s="130"/>
      <c r="G1089" s="129" t="str">
        <f t="shared" si="528"/>
        <v/>
      </c>
      <c r="H1089" s="128"/>
      <c r="I1089" s="189"/>
      <c r="J1089" s="128"/>
      <c r="K1089" s="127"/>
      <c r="L1089" s="127"/>
      <c r="M1089" s="126"/>
      <c r="N1089" s="7"/>
      <c r="O1089" s="6"/>
      <c r="P1089" s="6"/>
      <c r="Q1089" s="125" t="str">
        <f t="shared" si="529"/>
        <v/>
      </c>
      <c r="R1089" s="124" t="str">
        <f t="shared" si="530"/>
        <v/>
      </c>
      <c r="S1089" s="123">
        <f t="shared" si="531"/>
        <v>0</v>
      </c>
      <c r="T1089" s="122">
        <f t="shared" si="532"/>
        <v>0</v>
      </c>
      <c r="U1089" s="123">
        <f t="shared" si="533"/>
        <v>0</v>
      </c>
      <c r="V1089" s="122">
        <f t="shared" si="534"/>
        <v>0</v>
      </c>
      <c r="W1089" s="123">
        <f t="shared" si="535"/>
        <v>0</v>
      </c>
      <c r="X1089" s="122">
        <f t="shared" si="536"/>
        <v>0</v>
      </c>
      <c r="Y1089" s="123">
        <f t="shared" si="537"/>
        <v>0</v>
      </c>
      <c r="Z1089" s="122">
        <f t="shared" si="538"/>
        <v>0</v>
      </c>
      <c r="AA1089" s="123">
        <f t="shared" si="539"/>
        <v>0</v>
      </c>
      <c r="AB1089" s="122">
        <f t="shared" si="540"/>
        <v>0</v>
      </c>
      <c r="AD1089" s="3" t="str">
        <f t="shared" si="541"/>
        <v>False</v>
      </c>
      <c r="AE1089" s="3" t="str">
        <f t="shared" si="542"/>
        <v>true</v>
      </c>
      <c r="AF1089" s="3" t="e">
        <f>VLOOKUP(C1089,#REF!,2,FALSE)</f>
        <v>#REF!</v>
      </c>
      <c r="AG1089" s="3" t="e">
        <f t="shared" si="543"/>
        <v>#REF!</v>
      </c>
      <c r="AH1089" s="3">
        <f t="shared" si="544"/>
        <v>0</v>
      </c>
      <c r="AI1089" s="3">
        <f t="shared" si="545"/>
        <v>0</v>
      </c>
      <c r="AJ1089" s="3">
        <f t="shared" si="546"/>
        <v>0</v>
      </c>
      <c r="AL1089" s="3">
        <f t="shared" si="547"/>
        <v>0</v>
      </c>
      <c r="AM1089" s="3">
        <f t="shared" si="548"/>
        <v>0</v>
      </c>
      <c r="AN1089" s="3">
        <f t="shared" si="549"/>
        <v>0</v>
      </c>
      <c r="AO1089" s="3">
        <f t="shared" si="550"/>
        <v>0</v>
      </c>
      <c r="AP1089" s="3">
        <f t="shared" si="551"/>
        <v>0</v>
      </c>
      <c r="AQ1089" s="3">
        <f t="shared" si="552"/>
        <v>0</v>
      </c>
      <c r="AS1089" s="3" t="e">
        <f t="shared" si="553"/>
        <v>#REF!</v>
      </c>
      <c r="AU1089" s="3" t="e">
        <f t="shared" si="554"/>
        <v>#NAME?</v>
      </c>
      <c r="AW1089" s="3">
        <f t="shared" si="555"/>
        <v>0</v>
      </c>
      <c r="AX1089" s="3">
        <f t="shared" si="556"/>
        <v>0</v>
      </c>
      <c r="AY1089" s="3">
        <f t="shared" si="557"/>
        <v>0</v>
      </c>
      <c r="AZ1089" s="3">
        <f t="shared" si="558"/>
        <v>0</v>
      </c>
      <c r="BA1089" s="3">
        <f t="shared" si="559"/>
        <v>0</v>
      </c>
      <c r="BB1089" s="3">
        <f t="shared" si="560"/>
        <v>0</v>
      </c>
    </row>
    <row r="1090" spans="2:54" x14ac:dyDescent="0.35">
      <c r="B1090" s="14">
        <v>1063</v>
      </c>
      <c r="C1090" s="13"/>
      <c r="D1090" s="13"/>
      <c r="E1090" s="130"/>
      <c r="F1090" s="130"/>
      <c r="G1090" s="129" t="str">
        <f t="shared" si="528"/>
        <v/>
      </c>
      <c r="H1090" s="128"/>
      <c r="I1090" s="189"/>
      <c r="J1090" s="128"/>
      <c r="K1090" s="127"/>
      <c r="L1090" s="127"/>
      <c r="M1090" s="126"/>
      <c r="N1090" s="7"/>
      <c r="O1090" s="6"/>
      <c r="P1090" s="6"/>
      <c r="Q1090" s="125" t="str">
        <f t="shared" si="529"/>
        <v/>
      </c>
      <c r="R1090" s="124" t="str">
        <f t="shared" si="530"/>
        <v/>
      </c>
      <c r="S1090" s="123">
        <f t="shared" si="531"/>
        <v>0</v>
      </c>
      <c r="T1090" s="122">
        <f t="shared" si="532"/>
        <v>0</v>
      </c>
      <c r="U1090" s="123">
        <f t="shared" si="533"/>
        <v>0</v>
      </c>
      <c r="V1090" s="122">
        <f t="shared" si="534"/>
        <v>0</v>
      </c>
      <c r="W1090" s="123">
        <f t="shared" si="535"/>
        <v>0</v>
      </c>
      <c r="X1090" s="122">
        <f t="shared" si="536"/>
        <v>0</v>
      </c>
      <c r="Y1090" s="123">
        <f t="shared" si="537"/>
        <v>0</v>
      </c>
      <c r="Z1090" s="122">
        <f t="shared" si="538"/>
        <v>0</v>
      </c>
      <c r="AA1090" s="123">
        <f t="shared" si="539"/>
        <v>0</v>
      </c>
      <c r="AB1090" s="122">
        <f t="shared" si="540"/>
        <v>0</v>
      </c>
      <c r="AD1090" s="3" t="str">
        <f t="shared" si="541"/>
        <v>False</v>
      </c>
      <c r="AE1090" s="3" t="str">
        <f t="shared" si="542"/>
        <v>true</v>
      </c>
      <c r="AF1090" s="3" t="e">
        <f>VLOOKUP(C1090,#REF!,2,FALSE)</f>
        <v>#REF!</v>
      </c>
      <c r="AG1090" s="3" t="e">
        <f t="shared" si="543"/>
        <v>#REF!</v>
      </c>
      <c r="AH1090" s="3">
        <f t="shared" si="544"/>
        <v>0</v>
      </c>
      <c r="AI1090" s="3">
        <f t="shared" si="545"/>
        <v>0</v>
      </c>
      <c r="AJ1090" s="3">
        <f t="shared" si="546"/>
        <v>0</v>
      </c>
      <c r="AL1090" s="3">
        <f t="shared" si="547"/>
        <v>0</v>
      </c>
      <c r="AM1090" s="3">
        <f t="shared" si="548"/>
        <v>0</v>
      </c>
      <c r="AN1090" s="3">
        <f t="shared" si="549"/>
        <v>0</v>
      </c>
      <c r="AO1090" s="3">
        <f t="shared" si="550"/>
        <v>0</v>
      </c>
      <c r="AP1090" s="3">
        <f t="shared" si="551"/>
        <v>0</v>
      </c>
      <c r="AQ1090" s="3">
        <f t="shared" si="552"/>
        <v>0</v>
      </c>
      <c r="AS1090" s="3" t="e">
        <f t="shared" si="553"/>
        <v>#REF!</v>
      </c>
      <c r="AU1090" s="3" t="e">
        <f t="shared" si="554"/>
        <v>#NAME?</v>
      </c>
      <c r="AW1090" s="3">
        <f t="shared" si="555"/>
        <v>0</v>
      </c>
      <c r="AX1090" s="3">
        <f t="shared" si="556"/>
        <v>0</v>
      </c>
      <c r="AY1090" s="3">
        <f t="shared" si="557"/>
        <v>0</v>
      </c>
      <c r="AZ1090" s="3">
        <f t="shared" si="558"/>
        <v>0</v>
      </c>
      <c r="BA1090" s="3">
        <f t="shared" si="559"/>
        <v>0</v>
      </c>
      <c r="BB1090" s="3">
        <f t="shared" si="560"/>
        <v>0</v>
      </c>
    </row>
    <row r="1091" spans="2:54" x14ac:dyDescent="0.35">
      <c r="B1091" s="14">
        <v>1064</v>
      </c>
      <c r="C1091" s="13"/>
      <c r="D1091" s="13"/>
      <c r="E1091" s="130"/>
      <c r="F1091" s="130"/>
      <c r="G1091" s="129" t="str">
        <f t="shared" si="528"/>
        <v/>
      </c>
      <c r="H1091" s="128"/>
      <c r="I1091" s="189"/>
      <c r="J1091" s="128"/>
      <c r="K1091" s="127"/>
      <c r="L1091" s="127"/>
      <c r="M1091" s="126"/>
      <c r="N1091" s="7"/>
      <c r="O1091" s="6"/>
      <c r="P1091" s="6"/>
      <c r="Q1091" s="125" t="str">
        <f t="shared" si="529"/>
        <v/>
      </c>
      <c r="R1091" s="124" t="str">
        <f t="shared" si="530"/>
        <v/>
      </c>
      <c r="S1091" s="123">
        <f t="shared" si="531"/>
        <v>0</v>
      </c>
      <c r="T1091" s="122">
        <f t="shared" si="532"/>
        <v>0</v>
      </c>
      <c r="U1091" s="123">
        <f t="shared" si="533"/>
        <v>0</v>
      </c>
      <c r="V1091" s="122">
        <f t="shared" si="534"/>
        <v>0</v>
      </c>
      <c r="W1091" s="123">
        <f t="shared" si="535"/>
        <v>0</v>
      </c>
      <c r="X1091" s="122">
        <f t="shared" si="536"/>
        <v>0</v>
      </c>
      <c r="Y1091" s="123">
        <f t="shared" si="537"/>
        <v>0</v>
      </c>
      <c r="Z1091" s="122">
        <f t="shared" si="538"/>
        <v>0</v>
      </c>
      <c r="AA1091" s="123">
        <f t="shared" si="539"/>
        <v>0</v>
      </c>
      <c r="AB1091" s="122">
        <f t="shared" si="540"/>
        <v>0</v>
      </c>
      <c r="AD1091" s="3" t="str">
        <f t="shared" si="541"/>
        <v>False</v>
      </c>
      <c r="AE1091" s="3" t="str">
        <f t="shared" si="542"/>
        <v>true</v>
      </c>
      <c r="AF1091" s="3" t="e">
        <f>VLOOKUP(C1091,#REF!,2,FALSE)</f>
        <v>#REF!</v>
      </c>
      <c r="AG1091" s="3" t="e">
        <f t="shared" si="543"/>
        <v>#REF!</v>
      </c>
      <c r="AH1091" s="3">
        <f t="shared" si="544"/>
        <v>0</v>
      </c>
      <c r="AI1091" s="3">
        <f t="shared" si="545"/>
        <v>0</v>
      </c>
      <c r="AJ1091" s="3">
        <f t="shared" si="546"/>
        <v>0</v>
      </c>
      <c r="AL1091" s="3">
        <f t="shared" si="547"/>
        <v>0</v>
      </c>
      <c r="AM1091" s="3">
        <f t="shared" si="548"/>
        <v>0</v>
      </c>
      <c r="AN1091" s="3">
        <f t="shared" si="549"/>
        <v>0</v>
      </c>
      <c r="AO1091" s="3">
        <f t="shared" si="550"/>
        <v>0</v>
      </c>
      <c r="AP1091" s="3">
        <f t="shared" si="551"/>
        <v>0</v>
      </c>
      <c r="AQ1091" s="3">
        <f t="shared" si="552"/>
        <v>0</v>
      </c>
      <c r="AS1091" s="3" t="e">
        <f t="shared" si="553"/>
        <v>#REF!</v>
      </c>
      <c r="AU1091" s="3" t="e">
        <f t="shared" si="554"/>
        <v>#NAME?</v>
      </c>
      <c r="AW1091" s="3">
        <f t="shared" si="555"/>
        <v>0</v>
      </c>
      <c r="AX1091" s="3">
        <f t="shared" si="556"/>
        <v>0</v>
      </c>
      <c r="AY1091" s="3">
        <f t="shared" si="557"/>
        <v>0</v>
      </c>
      <c r="AZ1091" s="3">
        <f t="shared" si="558"/>
        <v>0</v>
      </c>
      <c r="BA1091" s="3">
        <f t="shared" si="559"/>
        <v>0</v>
      </c>
      <c r="BB1091" s="3">
        <f t="shared" si="560"/>
        <v>0</v>
      </c>
    </row>
    <row r="1092" spans="2:54" x14ac:dyDescent="0.35">
      <c r="B1092" s="14">
        <v>1065</v>
      </c>
      <c r="C1092" s="13"/>
      <c r="D1092" s="13"/>
      <c r="E1092" s="130"/>
      <c r="F1092" s="130"/>
      <c r="G1092" s="129" t="str">
        <f t="shared" si="528"/>
        <v/>
      </c>
      <c r="H1092" s="128"/>
      <c r="I1092" s="189"/>
      <c r="J1092" s="128"/>
      <c r="K1092" s="127"/>
      <c r="L1092" s="127"/>
      <c r="M1092" s="126"/>
      <c r="N1092" s="7"/>
      <c r="O1092" s="6"/>
      <c r="P1092" s="6"/>
      <c r="Q1092" s="125" t="str">
        <f t="shared" si="529"/>
        <v/>
      </c>
      <c r="R1092" s="124" t="str">
        <f t="shared" si="530"/>
        <v/>
      </c>
      <c r="S1092" s="123">
        <f t="shared" si="531"/>
        <v>0</v>
      </c>
      <c r="T1092" s="122">
        <f t="shared" si="532"/>
        <v>0</v>
      </c>
      <c r="U1092" s="123">
        <f t="shared" si="533"/>
        <v>0</v>
      </c>
      <c r="V1092" s="122">
        <f t="shared" si="534"/>
        <v>0</v>
      </c>
      <c r="W1092" s="123">
        <f t="shared" si="535"/>
        <v>0</v>
      </c>
      <c r="X1092" s="122">
        <f t="shared" si="536"/>
        <v>0</v>
      </c>
      <c r="Y1092" s="123">
        <f t="shared" si="537"/>
        <v>0</v>
      </c>
      <c r="Z1092" s="122">
        <f t="shared" si="538"/>
        <v>0</v>
      </c>
      <c r="AA1092" s="123">
        <f t="shared" si="539"/>
        <v>0</v>
      </c>
      <c r="AB1092" s="122">
        <f t="shared" si="540"/>
        <v>0</v>
      </c>
      <c r="AD1092" s="3" t="str">
        <f t="shared" si="541"/>
        <v>False</v>
      </c>
      <c r="AE1092" s="3" t="str">
        <f t="shared" si="542"/>
        <v>true</v>
      </c>
      <c r="AF1092" s="3" t="e">
        <f>VLOOKUP(C1092,#REF!,2,FALSE)</f>
        <v>#REF!</v>
      </c>
      <c r="AG1092" s="3" t="e">
        <f t="shared" si="543"/>
        <v>#REF!</v>
      </c>
      <c r="AH1092" s="3">
        <f t="shared" si="544"/>
        <v>0</v>
      </c>
      <c r="AI1092" s="3">
        <f t="shared" si="545"/>
        <v>0</v>
      </c>
      <c r="AJ1092" s="3">
        <f t="shared" si="546"/>
        <v>0</v>
      </c>
      <c r="AL1092" s="3">
        <f t="shared" si="547"/>
        <v>0</v>
      </c>
      <c r="AM1092" s="3">
        <f t="shared" si="548"/>
        <v>0</v>
      </c>
      <c r="AN1092" s="3">
        <f t="shared" si="549"/>
        <v>0</v>
      </c>
      <c r="AO1092" s="3">
        <f t="shared" si="550"/>
        <v>0</v>
      </c>
      <c r="AP1092" s="3">
        <f t="shared" si="551"/>
        <v>0</v>
      </c>
      <c r="AQ1092" s="3">
        <f t="shared" si="552"/>
        <v>0</v>
      </c>
      <c r="AS1092" s="3" t="e">
        <f t="shared" si="553"/>
        <v>#REF!</v>
      </c>
      <c r="AU1092" s="3" t="e">
        <f t="shared" si="554"/>
        <v>#NAME?</v>
      </c>
      <c r="AW1092" s="3">
        <f t="shared" si="555"/>
        <v>0</v>
      </c>
      <c r="AX1092" s="3">
        <f t="shared" si="556"/>
        <v>0</v>
      </c>
      <c r="AY1092" s="3">
        <f t="shared" si="557"/>
        <v>0</v>
      </c>
      <c r="AZ1092" s="3">
        <f t="shared" si="558"/>
        <v>0</v>
      </c>
      <c r="BA1092" s="3">
        <f t="shared" si="559"/>
        <v>0</v>
      </c>
      <c r="BB1092" s="3">
        <f t="shared" si="560"/>
        <v>0</v>
      </c>
    </row>
    <row r="1093" spans="2:54" x14ac:dyDescent="0.35">
      <c r="B1093" s="14">
        <v>1066</v>
      </c>
      <c r="C1093" s="13"/>
      <c r="D1093" s="13"/>
      <c r="E1093" s="130"/>
      <c r="F1093" s="130"/>
      <c r="G1093" s="129" t="str">
        <f t="shared" si="528"/>
        <v/>
      </c>
      <c r="H1093" s="128"/>
      <c r="I1093" s="189"/>
      <c r="J1093" s="128"/>
      <c r="K1093" s="127"/>
      <c r="L1093" s="127"/>
      <c r="M1093" s="126"/>
      <c r="N1093" s="7"/>
      <c r="O1093" s="6"/>
      <c r="P1093" s="6"/>
      <c r="Q1093" s="125" t="str">
        <f t="shared" si="529"/>
        <v/>
      </c>
      <c r="R1093" s="124" t="str">
        <f t="shared" si="530"/>
        <v/>
      </c>
      <c r="S1093" s="123">
        <f t="shared" si="531"/>
        <v>0</v>
      </c>
      <c r="T1093" s="122">
        <f t="shared" si="532"/>
        <v>0</v>
      </c>
      <c r="U1093" s="123">
        <f t="shared" si="533"/>
        <v>0</v>
      </c>
      <c r="V1093" s="122">
        <f t="shared" si="534"/>
        <v>0</v>
      </c>
      <c r="W1093" s="123">
        <f t="shared" si="535"/>
        <v>0</v>
      </c>
      <c r="X1093" s="122">
        <f t="shared" si="536"/>
        <v>0</v>
      </c>
      <c r="Y1093" s="123">
        <f t="shared" si="537"/>
        <v>0</v>
      </c>
      <c r="Z1093" s="122">
        <f t="shared" si="538"/>
        <v>0</v>
      </c>
      <c r="AA1093" s="123">
        <f t="shared" si="539"/>
        <v>0</v>
      </c>
      <c r="AB1093" s="122">
        <f t="shared" si="540"/>
        <v>0</v>
      </c>
      <c r="AD1093" s="3" t="str">
        <f t="shared" si="541"/>
        <v>False</v>
      </c>
      <c r="AE1093" s="3" t="str">
        <f t="shared" si="542"/>
        <v>true</v>
      </c>
      <c r="AF1093" s="3" t="e">
        <f>VLOOKUP(C1093,#REF!,2,FALSE)</f>
        <v>#REF!</v>
      </c>
      <c r="AG1093" s="3" t="e">
        <f t="shared" si="543"/>
        <v>#REF!</v>
      </c>
      <c r="AH1093" s="3">
        <f t="shared" si="544"/>
        <v>0</v>
      </c>
      <c r="AI1093" s="3">
        <f t="shared" si="545"/>
        <v>0</v>
      </c>
      <c r="AJ1093" s="3">
        <f t="shared" si="546"/>
        <v>0</v>
      </c>
      <c r="AL1093" s="3">
        <f t="shared" si="547"/>
        <v>0</v>
      </c>
      <c r="AM1093" s="3">
        <f t="shared" si="548"/>
        <v>0</v>
      </c>
      <c r="AN1093" s="3">
        <f t="shared" si="549"/>
        <v>0</v>
      </c>
      <c r="AO1093" s="3">
        <f t="shared" si="550"/>
        <v>0</v>
      </c>
      <c r="AP1093" s="3">
        <f t="shared" si="551"/>
        <v>0</v>
      </c>
      <c r="AQ1093" s="3">
        <f t="shared" si="552"/>
        <v>0</v>
      </c>
      <c r="AS1093" s="3" t="e">
        <f t="shared" si="553"/>
        <v>#REF!</v>
      </c>
      <c r="AU1093" s="3" t="e">
        <f t="shared" si="554"/>
        <v>#NAME?</v>
      </c>
      <c r="AW1093" s="3">
        <f t="shared" si="555"/>
        <v>0</v>
      </c>
      <c r="AX1093" s="3">
        <f t="shared" si="556"/>
        <v>0</v>
      </c>
      <c r="AY1093" s="3">
        <f t="shared" si="557"/>
        <v>0</v>
      </c>
      <c r="AZ1093" s="3">
        <f t="shared" si="558"/>
        <v>0</v>
      </c>
      <c r="BA1093" s="3">
        <f t="shared" si="559"/>
        <v>0</v>
      </c>
      <c r="BB1093" s="3">
        <f t="shared" si="560"/>
        <v>0</v>
      </c>
    </row>
    <row r="1094" spans="2:54" x14ac:dyDescent="0.35">
      <c r="B1094" s="14">
        <v>1067</v>
      </c>
      <c r="C1094" s="13"/>
      <c r="D1094" s="13"/>
      <c r="E1094" s="130"/>
      <c r="F1094" s="130"/>
      <c r="G1094" s="129" t="str">
        <f t="shared" si="528"/>
        <v/>
      </c>
      <c r="H1094" s="128"/>
      <c r="I1094" s="189"/>
      <c r="J1094" s="128"/>
      <c r="K1094" s="127"/>
      <c r="L1094" s="127"/>
      <c r="M1094" s="126"/>
      <c r="N1094" s="7"/>
      <c r="O1094" s="6"/>
      <c r="P1094" s="6"/>
      <c r="Q1094" s="125" t="str">
        <f t="shared" si="529"/>
        <v/>
      </c>
      <c r="R1094" s="124" t="str">
        <f t="shared" si="530"/>
        <v/>
      </c>
      <c r="S1094" s="123">
        <f t="shared" si="531"/>
        <v>0</v>
      </c>
      <c r="T1094" s="122">
        <f t="shared" si="532"/>
        <v>0</v>
      </c>
      <c r="U1094" s="123">
        <f t="shared" si="533"/>
        <v>0</v>
      </c>
      <c r="V1094" s="122">
        <f t="shared" si="534"/>
        <v>0</v>
      </c>
      <c r="W1094" s="123">
        <f t="shared" si="535"/>
        <v>0</v>
      </c>
      <c r="X1094" s="122">
        <f t="shared" si="536"/>
        <v>0</v>
      </c>
      <c r="Y1094" s="123">
        <f t="shared" si="537"/>
        <v>0</v>
      </c>
      <c r="Z1094" s="122">
        <f t="shared" si="538"/>
        <v>0</v>
      </c>
      <c r="AA1094" s="123">
        <f t="shared" si="539"/>
        <v>0</v>
      </c>
      <c r="AB1094" s="122">
        <f t="shared" si="540"/>
        <v>0</v>
      </c>
      <c r="AD1094" s="3" t="str">
        <f t="shared" si="541"/>
        <v>False</v>
      </c>
      <c r="AE1094" s="3" t="str">
        <f t="shared" si="542"/>
        <v>true</v>
      </c>
      <c r="AF1094" s="3" t="e">
        <f>VLOOKUP(C1094,#REF!,2,FALSE)</f>
        <v>#REF!</v>
      </c>
      <c r="AG1094" s="3" t="e">
        <f t="shared" si="543"/>
        <v>#REF!</v>
      </c>
      <c r="AH1094" s="3">
        <f t="shared" si="544"/>
        <v>0</v>
      </c>
      <c r="AI1094" s="3">
        <f t="shared" si="545"/>
        <v>0</v>
      </c>
      <c r="AJ1094" s="3">
        <f t="shared" si="546"/>
        <v>0</v>
      </c>
      <c r="AL1094" s="3">
        <f t="shared" si="547"/>
        <v>0</v>
      </c>
      <c r="AM1094" s="3">
        <f t="shared" si="548"/>
        <v>0</v>
      </c>
      <c r="AN1094" s="3">
        <f t="shared" si="549"/>
        <v>0</v>
      </c>
      <c r="AO1094" s="3">
        <f t="shared" si="550"/>
        <v>0</v>
      </c>
      <c r="AP1094" s="3">
        <f t="shared" si="551"/>
        <v>0</v>
      </c>
      <c r="AQ1094" s="3">
        <f t="shared" si="552"/>
        <v>0</v>
      </c>
      <c r="AS1094" s="3" t="e">
        <f t="shared" si="553"/>
        <v>#REF!</v>
      </c>
      <c r="AU1094" s="3" t="e">
        <f t="shared" si="554"/>
        <v>#NAME?</v>
      </c>
      <c r="AW1094" s="3">
        <f t="shared" si="555"/>
        <v>0</v>
      </c>
      <c r="AX1094" s="3">
        <f t="shared" si="556"/>
        <v>0</v>
      </c>
      <c r="AY1094" s="3">
        <f t="shared" si="557"/>
        <v>0</v>
      </c>
      <c r="AZ1094" s="3">
        <f t="shared" si="558"/>
        <v>0</v>
      </c>
      <c r="BA1094" s="3">
        <f t="shared" si="559"/>
        <v>0</v>
      </c>
      <c r="BB1094" s="3">
        <f t="shared" si="560"/>
        <v>0</v>
      </c>
    </row>
    <row r="1095" spans="2:54" x14ac:dyDescent="0.35">
      <c r="B1095" s="14">
        <v>1068</v>
      </c>
      <c r="C1095" s="13"/>
      <c r="D1095" s="13"/>
      <c r="E1095" s="130"/>
      <c r="F1095" s="130"/>
      <c r="G1095" s="129" t="str">
        <f t="shared" si="528"/>
        <v/>
      </c>
      <c r="H1095" s="128"/>
      <c r="I1095" s="189"/>
      <c r="J1095" s="128"/>
      <c r="K1095" s="127"/>
      <c r="L1095" s="127"/>
      <c r="M1095" s="126"/>
      <c r="N1095" s="7"/>
      <c r="O1095" s="6"/>
      <c r="P1095" s="6"/>
      <c r="Q1095" s="125" t="str">
        <f t="shared" si="529"/>
        <v/>
      </c>
      <c r="R1095" s="124" t="str">
        <f t="shared" si="530"/>
        <v/>
      </c>
      <c r="S1095" s="123">
        <f t="shared" si="531"/>
        <v>0</v>
      </c>
      <c r="T1095" s="122">
        <f t="shared" si="532"/>
        <v>0</v>
      </c>
      <c r="U1095" s="123">
        <f t="shared" si="533"/>
        <v>0</v>
      </c>
      <c r="V1095" s="122">
        <f t="shared" si="534"/>
        <v>0</v>
      </c>
      <c r="W1095" s="123">
        <f t="shared" si="535"/>
        <v>0</v>
      </c>
      <c r="X1095" s="122">
        <f t="shared" si="536"/>
        <v>0</v>
      </c>
      <c r="Y1095" s="123">
        <f t="shared" si="537"/>
        <v>0</v>
      </c>
      <c r="Z1095" s="122">
        <f t="shared" si="538"/>
        <v>0</v>
      </c>
      <c r="AA1095" s="123">
        <f t="shared" si="539"/>
        <v>0</v>
      </c>
      <c r="AB1095" s="122">
        <f t="shared" si="540"/>
        <v>0</v>
      </c>
      <c r="AD1095" s="3" t="str">
        <f t="shared" si="541"/>
        <v>False</v>
      </c>
      <c r="AE1095" s="3" t="str">
        <f t="shared" si="542"/>
        <v>true</v>
      </c>
      <c r="AF1095" s="3" t="e">
        <f>VLOOKUP(C1095,#REF!,2,FALSE)</f>
        <v>#REF!</v>
      </c>
      <c r="AG1095" s="3" t="e">
        <f t="shared" si="543"/>
        <v>#REF!</v>
      </c>
      <c r="AH1095" s="3">
        <f t="shared" si="544"/>
        <v>0</v>
      </c>
      <c r="AI1095" s="3">
        <f t="shared" si="545"/>
        <v>0</v>
      </c>
      <c r="AJ1095" s="3">
        <f t="shared" si="546"/>
        <v>0</v>
      </c>
      <c r="AL1095" s="3">
        <f t="shared" si="547"/>
        <v>0</v>
      </c>
      <c r="AM1095" s="3">
        <f t="shared" si="548"/>
        <v>0</v>
      </c>
      <c r="AN1095" s="3">
        <f t="shared" si="549"/>
        <v>0</v>
      </c>
      <c r="AO1095" s="3">
        <f t="shared" si="550"/>
        <v>0</v>
      </c>
      <c r="AP1095" s="3">
        <f t="shared" si="551"/>
        <v>0</v>
      </c>
      <c r="AQ1095" s="3">
        <f t="shared" si="552"/>
        <v>0</v>
      </c>
      <c r="AS1095" s="3" t="e">
        <f t="shared" si="553"/>
        <v>#REF!</v>
      </c>
      <c r="AU1095" s="3" t="e">
        <f t="shared" si="554"/>
        <v>#NAME?</v>
      </c>
      <c r="AW1095" s="3">
        <f t="shared" si="555"/>
        <v>0</v>
      </c>
      <c r="AX1095" s="3">
        <f t="shared" si="556"/>
        <v>0</v>
      </c>
      <c r="AY1095" s="3">
        <f t="shared" si="557"/>
        <v>0</v>
      </c>
      <c r="AZ1095" s="3">
        <f t="shared" si="558"/>
        <v>0</v>
      </c>
      <c r="BA1095" s="3">
        <f t="shared" si="559"/>
        <v>0</v>
      </c>
      <c r="BB1095" s="3">
        <f t="shared" si="560"/>
        <v>0</v>
      </c>
    </row>
    <row r="1096" spans="2:54" x14ac:dyDescent="0.35">
      <c r="B1096" s="14">
        <v>1069</v>
      </c>
      <c r="C1096" s="13"/>
      <c r="D1096" s="13"/>
      <c r="E1096" s="130"/>
      <c r="F1096" s="130"/>
      <c r="G1096" s="129" t="str">
        <f t="shared" si="528"/>
        <v/>
      </c>
      <c r="H1096" s="128"/>
      <c r="I1096" s="189"/>
      <c r="J1096" s="128"/>
      <c r="K1096" s="127"/>
      <c r="L1096" s="127"/>
      <c r="M1096" s="126"/>
      <c r="N1096" s="7"/>
      <c r="O1096" s="6"/>
      <c r="P1096" s="6"/>
      <c r="Q1096" s="125" t="str">
        <f t="shared" si="529"/>
        <v/>
      </c>
      <c r="R1096" s="124" t="str">
        <f t="shared" si="530"/>
        <v/>
      </c>
      <c r="S1096" s="123">
        <f t="shared" si="531"/>
        <v>0</v>
      </c>
      <c r="T1096" s="122">
        <f t="shared" si="532"/>
        <v>0</v>
      </c>
      <c r="U1096" s="123">
        <f t="shared" si="533"/>
        <v>0</v>
      </c>
      <c r="V1096" s="122">
        <f t="shared" si="534"/>
        <v>0</v>
      </c>
      <c r="W1096" s="123">
        <f t="shared" si="535"/>
        <v>0</v>
      </c>
      <c r="X1096" s="122">
        <f t="shared" si="536"/>
        <v>0</v>
      </c>
      <c r="Y1096" s="123">
        <f t="shared" si="537"/>
        <v>0</v>
      </c>
      <c r="Z1096" s="122">
        <f t="shared" si="538"/>
        <v>0</v>
      </c>
      <c r="AA1096" s="123">
        <f t="shared" si="539"/>
        <v>0</v>
      </c>
      <c r="AB1096" s="122">
        <f t="shared" si="540"/>
        <v>0</v>
      </c>
      <c r="AD1096" s="3" t="str">
        <f t="shared" si="541"/>
        <v>False</v>
      </c>
      <c r="AE1096" s="3" t="str">
        <f t="shared" si="542"/>
        <v>true</v>
      </c>
      <c r="AF1096" s="3" t="e">
        <f>VLOOKUP(C1096,#REF!,2,FALSE)</f>
        <v>#REF!</v>
      </c>
      <c r="AG1096" s="3" t="e">
        <f t="shared" si="543"/>
        <v>#REF!</v>
      </c>
      <c r="AH1096" s="3">
        <f t="shared" si="544"/>
        <v>0</v>
      </c>
      <c r="AI1096" s="3">
        <f t="shared" si="545"/>
        <v>0</v>
      </c>
      <c r="AJ1096" s="3">
        <f t="shared" si="546"/>
        <v>0</v>
      </c>
      <c r="AL1096" s="3">
        <f t="shared" si="547"/>
        <v>0</v>
      </c>
      <c r="AM1096" s="3">
        <f t="shared" si="548"/>
        <v>0</v>
      </c>
      <c r="AN1096" s="3">
        <f t="shared" si="549"/>
        <v>0</v>
      </c>
      <c r="AO1096" s="3">
        <f t="shared" si="550"/>
        <v>0</v>
      </c>
      <c r="AP1096" s="3">
        <f t="shared" si="551"/>
        <v>0</v>
      </c>
      <c r="AQ1096" s="3">
        <f t="shared" si="552"/>
        <v>0</v>
      </c>
      <c r="AS1096" s="3" t="e">
        <f t="shared" si="553"/>
        <v>#REF!</v>
      </c>
      <c r="AU1096" s="3" t="e">
        <f t="shared" si="554"/>
        <v>#NAME?</v>
      </c>
      <c r="AW1096" s="3">
        <f t="shared" si="555"/>
        <v>0</v>
      </c>
      <c r="AX1096" s="3">
        <f t="shared" si="556"/>
        <v>0</v>
      </c>
      <c r="AY1096" s="3">
        <f t="shared" si="557"/>
        <v>0</v>
      </c>
      <c r="AZ1096" s="3">
        <f t="shared" si="558"/>
        <v>0</v>
      </c>
      <c r="BA1096" s="3">
        <f t="shared" si="559"/>
        <v>0</v>
      </c>
      <c r="BB1096" s="3">
        <f t="shared" si="560"/>
        <v>0</v>
      </c>
    </row>
    <row r="1097" spans="2:54" x14ac:dyDescent="0.35">
      <c r="B1097" s="14">
        <v>1070</v>
      </c>
      <c r="C1097" s="13"/>
      <c r="D1097" s="13"/>
      <c r="E1097" s="130"/>
      <c r="F1097" s="130"/>
      <c r="G1097" s="129" t="str">
        <f t="shared" si="528"/>
        <v/>
      </c>
      <c r="H1097" s="128"/>
      <c r="I1097" s="189"/>
      <c r="J1097" s="128"/>
      <c r="K1097" s="127"/>
      <c r="L1097" s="127"/>
      <c r="M1097" s="126"/>
      <c r="N1097" s="7"/>
      <c r="O1097" s="6"/>
      <c r="P1097" s="6"/>
      <c r="Q1097" s="125" t="str">
        <f t="shared" si="529"/>
        <v/>
      </c>
      <c r="R1097" s="124" t="str">
        <f t="shared" si="530"/>
        <v/>
      </c>
      <c r="S1097" s="123">
        <f t="shared" si="531"/>
        <v>0</v>
      </c>
      <c r="T1097" s="122">
        <f t="shared" si="532"/>
        <v>0</v>
      </c>
      <c r="U1097" s="123">
        <f t="shared" si="533"/>
        <v>0</v>
      </c>
      <c r="V1097" s="122">
        <f t="shared" si="534"/>
        <v>0</v>
      </c>
      <c r="W1097" s="123">
        <f t="shared" si="535"/>
        <v>0</v>
      </c>
      <c r="X1097" s="122">
        <f t="shared" si="536"/>
        <v>0</v>
      </c>
      <c r="Y1097" s="123">
        <f t="shared" si="537"/>
        <v>0</v>
      </c>
      <c r="Z1097" s="122">
        <f t="shared" si="538"/>
        <v>0</v>
      </c>
      <c r="AA1097" s="123">
        <f t="shared" si="539"/>
        <v>0</v>
      </c>
      <c r="AB1097" s="122">
        <f t="shared" si="540"/>
        <v>0</v>
      </c>
      <c r="AD1097" s="3" t="str">
        <f t="shared" si="541"/>
        <v>False</v>
      </c>
      <c r="AE1097" s="3" t="str">
        <f t="shared" si="542"/>
        <v>true</v>
      </c>
      <c r="AF1097" s="3" t="e">
        <f>VLOOKUP(C1097,#REF!,2,FALSE)</f>
        <v>#REF!</v>
      </c>
      <c r="AG1097" s="3" t="e">
        <f t="shared" si="543"/>
        <v>#REF!</v>
      </c>
      <c r="AH1097" s="3">
        <f t="shared" si="544"/>
        <v>0</v>
      </c>
      <c r="AI1097" s="3">
        <f t="shared" si="545"/>
        <v>0</v>
      </c>
      <c r="AJ1097" s="3">
        <f t="shared" si="546"/>
        <v>0</v>
      </c>
      <c r="AL1097" s="3">
        <f t="shared" si="547"/>
        <v>0</v>
      </c>
      <c r="AM1097" s="3">
        <f t="shared" si="548"/>
        <v>0</v>
      </c>
      <c r="AN1097" s="3">
        <f t="shared" si="549"/>
        <v>0</v>
      </c>
      <c r="AO1097" s="3">
        <f t="shared" si="550"/>
        <v>0</v>
      </c>
      <c r="AP1097" s="3">
        <f t="shared" si="551"/>
        <v>0</v>
      </c>
      <c r="AQ1097" s="3">
        <f t="shared" si="552"/>
        <v>0</v>
      </c>
      <c r="AS1097" s="3" t="e">
        <f t="shared" si="553"/>
        <v>#REF!</v>
      </c>
      <c r="AU1097" s="3" t="e">
        <f t="shared" si="554"/>
        <v>#NAME?</v>
      </c>
      <c r="AW1097" s="3">
        <f t="shared" si="555"/>
        <v>0</v>
      </c>
      <c r="AX1097" s="3">
        <f t="shared" si="556"/>
        <v>0</v>
      </c>
      <c r="AY1097" s="3">
        <f t="shared" si="557"/>
        <v>0</v>
      </c>
      <c r="AZ1097" s="3">
        <f t="shared" si="558"/>
        <v>0</v>
      </c>
      <c r="BA1097" s="3">
        <f t="shared" si="559"/>
        <v>0</v>
      </c>
      <c r="BB1097" s="3">
        <f t="shared" si="560"/>
        <v>0</v>
      </c>
    </row>
    <row r="1098" spans="2:54" x14ac:dyDescent="0.35">
      <c r="B1098" s="14">
        <v>1071</v>
      </c>
      <c r="C1098" s="13"/>
      <c r="D1098" s="13"/>
      <c r="E1098" s="130"/>
      <c r="F1098" s="130"/>
      <c r="G1098" s="129" t="str">
        <f t="shared" si="528"/>
        <v/>
      </c>
      <c r="H1098" s="128"/>
      <c r="I1098" s="189"/>
      <c r="J1098" s="128"/>
      <c r="K1098" s="127"/>
      <c r="L1098" s="127"/>
      <c r="M1098" s="126"/>
      <c r="N1098" s="7"/>
      <c r="O1098" s="6"/>
      <c r="P1098" s="6"/>
      <c r="Q1098" s="125" t="str">
        <f t="shared" si="529"/>
        <v/>
      </c>
      <c r="R1098" s="124" t="str">
        <f t="shared" si="530"/>
        <v/>
      </c>
      <c r="S1098" s="123">
        <f t="shared" si="531"/>
        <v>0</v>
      </c>
      <c r="T1098" s="122">
        <f t="shared" si="532"/>
        <v>0</v>
      </c>
      <c r="U1098" s="123">
        <f t="shared" si="533"/>
        <v>0</v>
      </c>
      <c r="V1098" s="122">
        <f t="shared" si="534"/>
        <v>0</v>
      </c>
      <c r="W1098" s="123">
        <f t="shared" si="535"/>
        <v>0</v>
      </c>
      <c r="X1098" s="122">
        <f t="shared" si="536"/>
        <v>0</v>
      </c>
      <c r="Y1098" s="123">
        <f t="shared" si="537"/>
        <v>0</v>
      </c>
      <c r="Z1098" s="122">
        <f t="shared" si="538"/>
        <v>0</v>
      </c>
      <c r="AA1098" s="123">
        <f t="shared" si="539"/>
        <v>0</v>
      </c>
      <c r="AB1098" s="122">
        <f t="shared" si="540"/>
        <v>0</v>
      </c>
      <c r="AD1098" s="3" t="str">
        <f t="shared" si="541"/>
        <v>False</v>
      </c>
      <c r="AE1098" s="3" t="str">
        <f t="shared" si="542"/>
        <v>true</v>
      </c>
      <c r="AF1098" s="3" t="e">
        <f>VLOOKUP(C1098,#REF!,2,FALSE)</f>
        <v>#REF!</v>
      </c>
      <c r="AG1098" s="3" t="e">
        <f t="shared" si="543"/>
        <v>#REF!</v>
      </c>
      <c r="AH1098" s="3">
        <f t="shared" si="544"/>
        <v>0</v>
      </c>
      <c r="AI1098" s="3">
        <f t="shared" si="545"/>
        <v>0</v>
      </c>
      <c r="AJ1098" s="3">
        <f t="shared" si="546"/>
        <v>0</v>
      </c>
      <c r="AL1098" s="3">
        <f t="shared" si="547"/>
        <v>0</v>
      </c>
      <c r="AM1098" s="3">
        <f t="shared" si="548"/>
        <v>0</v>
      </c>
      <c r="AN1098" s="3">
        <f t="shared" si="549"/>
        <v>0</v>
      </c>
      <c r="AO1098" s="3">
        <f t="shared" si="550"/>
        <v>0</v>
      </c>
      <c r="AP1098" s="3">
        <f t="shared" si="551"/>
        <v>0</v>
      </c>
      <c r="AQ1098" s="3">
        <f t="shared" si="552"/>
        <v>0</v>
      </c>
      <c r="AS1098" s="3" t="e">
        <f t="shared" si="553"/>
        <v>#REF!</v>
      </c>
      <c r="AU1098" s="3" t="e">
        <f t="shared" si="554"/>
        <v>#NAME?</v>
      </c>
      <c r="AW1098" s="3">
        <f t="shared" si="555"/>
        <v>0</v>
      </c>
      <c r="AX1098" s="3">
        <f t="shared" si="556"/>
        <v>0</v>
      </c>
      <c r="AY1098" s="3">
        <f t="shared" si="557"/>
        <v>0</v>
      </c>
      <c r="AZ1098" s="3">
        <f t="shared" si="558"/>
        <v>0</v>
      </c>
      <c r="BA1098" s="3">
        <f t="shared" si="559"/>
        <v>0</v>
      </c>
      <c r="BB1098" s="3">
        <f t="shared" si="560"/>
        <v>0</v>
      </c>
    </row>
    <row r="1099" spans="2:54" x14ac:dyDescent="0.35">
      <c r="B1099" s="14">
        <v>1072</v>
      </c>
      <c r="C1099" s="13"/>
      <c r="D1099" s="13"/>
      <c r="E1099" s="130"/>
      <c r="F1099" s="130"/>
      <c r="G1099" s="129" t="str">
        <f t="shared" si="528"/>
        <v/>
      </c>
      <c r="H1099" s="128"/>
      <c r="I1099" s="189"/>
      <c r="J1099" s="128"/>
      <c r="K1099" s="127"/>
      <c r="L1099" s="127"/>
      <c r="M1099" s="126"/>
      <c r="N1099" s="7"/>
      <c r="O1099" s="6"/>
      <c r="P1099" s="6"/>
      <c r="Q1099" s="125" t="str">
        <f t="shared" si="529"/>
        <v/>
      </c>
      <c r="R1099" s="124" t="str">
        <f t="shared" si="530"/>
        <v/>
      </c>
      <c r="S1099" s="123">
        <f t="shared" si="531"/>
        <v>0</v>
      </c>
      <c r="T1099" s="122">
        <f t="shared" si="532"/>
        <v>0</v>
      </c>
      <c r="U1099" s="123">
        <f t="shared" si="533"/>
        <v>0</v>
      </c>
      <c r="V1099" s="122">
        <f t="shared" si="534"/>
        <v>0</v>
      </c>
      <c r="W1099" s="123">
        <f t="shared" si="535"/>
        <v>0</v>
      </c>
      <c r="X1099" s="122">
        <f t="shared" si="536"/>
        <v>0</v>
      </c>
      <c r="Y1099" s="123">
        <f t="shared" si="537"/>
        <v>0</v>
      </c>
      <c r="Z1099" s="122">
        <f t="shared" si="538"/>
        <v>0</v>
      </c>
      <c r="AA1099" s="123">
        <f t="shared" si="539"/>
        <v>0</v>
      </c>
      <c r="AB1099" s="122">
        <f t="shared" si="540"/>
        <v>0</v>
      </c>
      <c r="AD1099" s="3" t="str">
        <f t="shared" si="541"/>
        <v>False</v>
      </c>
      <c r="AE1099" s="3" t="str">
        <f t="shared" si="542"/>
        <v>true</v>
      </c>
      <c r="AF1099" s="3" t="e">
        <f>VLOOKUP(C1099,#REF!,2,FALSE)</f>
        <v>#REF!</v>
      </c>
      <c r="AG1099" s="3" t="e">
        <f t="shared" si="543"/>
        <v>#REF!</v>
      </c>
      <c r="AH1099" s="3">
        <f t="shared" si="544"/>
        <v>0</v>
      </c>
      <c r="AI1099" s="3">
        <f t="shared" si="545"/>
        <v>0</v>
      </c>
      <c r="AJ1099" s="3">
        <f t="shared" si="546"/>
        <v>0</v>
      </c>
      <c r="AL1099" s="3">
        <f t="shared" si="547"/>
        <v>0</v>
      </c>
      <c r="AM1099" s="3">
        <f t="shared" si="548"/>
        <v>0</v>
      </c>
      <c r="AN1099" s="3">
        <f t="shared" si="549"/>
        <v>0</v>
      </c>
      <c r="AO1099" s="3">
        <f t="shared" si="550"/>
        <v>0</v>
      </c>
      <c r="AP1099" s="3">
        <f t="shared" si="551"/>
        <v>0</v>
      </c>
      <c r="AQ1099" s="3">
        <f t="shared" si="552"/>
        <v>0</v>
      </c>
      <c r="AS1099" s="3" t="e">
        <f t="shared" si="553"/>
        <v>#REF!</v>
      </c>
      <c r="AU1099" s="3" t="e">
        <f t="shared" si="554"/>
        <v>#NAME?</v>
      </c>
      <c r="AW1099" s="3">
        <f t="shared" si="555"/>
        <v>0</v>
      </c>
      <c r="AX1099" s="3">
        <f t="shared" si="556"/>
        <v>0</v>
      </c>
      <c r="AY1099" s="3">
        <f t="shared" si="557"/>
        <v>0</v>
      </c>
      <c r="AZ1099" s="3">
        <f t="shared" si="558"/>
        <v>0</v>
      </c>
      <c r="BA1099" s="3">
        <f t="shared" si="559"/>
        <v>0</v>
      </c>
      <c r="BB1099" s="3">
        <f t="shared" si="560"/>
        <v>0</v>
      </c>
    </row>
    <row r="1100" spans="2:54" x14ac:dyDescent="0.35">
      <c r="B1100" s="14">
        <v>1073</v>
      </c>
      <c r="C1100" s="13"/>
      <c r="D1100" s="13"/>
      <c r="E1100" s="130"/>
      <c r="F1100" s="130"/>
      <c r="G1100" s="129" t="str">
        <f t="shared" si="528"/>
        <v/>
      </c>
      <c r="H1100" s="128"/>
      <c r="I1100" s="189"/>
      <c r="J1100" s="128"/>
      <c r="K1100" s="127"/>
      <c r="L1100" s="127"/>
      <c r="M1100" s="126"/>
      <c r="N1100" s="7"/>
      <c r="O1100" s="6"/>
      <c r="P1100" s="6"/>
      <c r="Q1100" s="125" t="str">
        <f t="shared" si="529"/>
        <v/>
      </c>
      <c r="R1100" s="124" t="str">
        <f t="shared" si="530"/>
        <v/>
      </c>
      <c r="S1100" s="123">
        <f t="shared" si="531"/>
        <v>0</v>
      </c>
      <c r="T1100" s="122">
        <f t="shared" si="532"/>
        <v>0</v>
      </c>
      <c r="U1100" s="123">
        <f t="shared" si="533"/>
        <v>0</v>
      </c>
      <c r="V1100" s="122">
        <f t="shared" si="534"/>
        <v>0</v>
      </c>
      <c r="W1100" s="123">
        <f t="shared" si="535"/>
        <v>0</v>
      </c>
      <c r="X1100" s="122">
        <f t="shared" si="536"/>
        <v>0</v>
      </c>
      <c r="Y1100" s="123">
        <f t="shared" si="537"/>
        <v>0</v>
      </c>
      <c r="Z1100" s="122">
        <f t="shared" si="538"/>
        <v>0</v>
      </c>
      <c r="AA1100" s="123">
        <f t="shared" si="539"/>
        <v>0</v>
      </c>
      <c r="AB1100" s="122">
        <f t="shared" si="540"/>
        <v>0</v>
      </c>
      <c r="AD1100" s="3" t="str">
        <f t="shared" si="541"/>
        <v>False</v>
      </c>
      <c r="AE1100" s="3" t="str">
        <f t="shared" si="542"/>
        <v>true</v>
      </c>
      <c r="AF1100" s="3" t="e">
        <f>VLOOKUP(C1100,#REF!,2,FALSE)</f>
        <v>#REF!</v>
      </c>
      <c r="AG1100" s="3" t="e">
        <f t="shared" si="543"/>
        <v>#REF!</v>
      </c>
      <c r="AH1100" s="3">
        <f t="shared" si="544"/>
        <v>0</v>
      </c>
      <c r="AI1100" s="3">
        <f t="shared" si="545"/>
        <v>0</v>
      </c>
      <c r="AJ1100" s="3">
        <f t="shared" si="546"/>
        <v>0</v>
      </c>
      <c r="AL1100" s="3">
        <f t="shared" si="547"/>
        <v>0</v>
      </c>
      <c r="AM1100" s="3">
        <f t="shared" si="548"/>
        <v>0</v>
      </c>
      <c r="AN1100" s="3">
        <f t="shared" si="549"/>
        <v>0</v>
      </c>
      <c r="AO1100" s="3">
        <f t="shared" si="550"/>
        <v>0</v>
      </c>
      <c r="AP1100" s="3">
        <f t="shared" si="551"/>
        <v>0</v>
      </c>
      <c r="AQ1100" s="3">
        <f t="shared" si="552"/>
        <v>0</v>
      </c>
      <c r="AS1100" s="3" t="e">
        <f t="shared" si="553"/>
        <v>#REF!</v>
      </c>
      <c r="AU1100" s="3" t="e">
        <f t="shared" si="554"/>
        <v>#NAME?</v>
      </c>
      <c r="AW1100" s="3">
        <f t="shared" si="555"/>
        <v>0</v>
      </c>
      <c r="AX1100" s="3">
        <f t="shared" si="556"/>
        <v>0</v>
      </c>
      <c r="AY1100" s="3">
        <f t="shared" si="557"/>
        <v>0</v>
      </c>
      <c r="AZ1100" s="3">
        <f t="shared" si="558"/>
        <v>0</v>
      </c>
      <c r="BA1100" s="3">
        <f t="shared" si="559"/>
        <v>0</v>
      </c>
      <c r="BB1100" s="3">
        <f t="shared" si="560"/>
        <v>0</v>
      </c>
    </row>
    <row r="1101" spans="2:54" x14ac:dyDescent="0.35">
      <c r="B1101" s="14">
        <v>1074</v>
      </c>
      <c r="C1101" s="13"/>
      <c r="D1101" s="13"/>
      <c r="E1101" s="130"/>
      <c r="F1101" s="130"/>
      <c r="G1101" s="129" t="str">
        <f t="shared" si="528"/>
        <v/>
      </c>
      <c r="H1101" s="128"/>
      <c r="I1101" s="189"/>
      <c r="J1101" s="128"/>
      <c r="K1101" s="127"/>
      <c r="L1101" s="127"/>
      <c r="M1101" s="126"/>
      <c r="N1101" s="7"/>
      <c r="O1101" s="6"/>
      <c r="P1101" s="6"/>
      <c r="Q1101" s="125" t="str">
        <f t="shared" si="529"/>
        <v/>
      </c>
      <c r="R1101" s="124" t="str">
        <f t="shared" si="530"/>
        <v/>
      </c>
      <c r="S1101" s="123">
        <f t="shared" si="531"/>
        <v>0</v>
      </c>
      <c r="T1101" s="122">
        <f t="shared" si="532"/>
        <v>0</v>
      </c>
      <c r="U1101" s="123">
        <f t="shared" si="533"/>
        <v>0</v>
      </c>
      <c r="V1101" s="122">
        <f t="shared" si="534"/>
        <v>0</v>
      </c>
      <c r="W1101" s="123">
        <f t="shared" si="535"/>
        <v>0</v>
      </c>
      <c r="X1101" s="122">
        <f t="shared" si="536"/>
        <v>0</v>
      </c>
      <c r="Y1101" s="123">
        <f t="shared" si="537"/>
        <v>0</v>
      </c>
      <c r="Z1101" s="122">
        <f t="shared" si="538"/>
        <v>0</v>
      </c>
      <c r="AA1101" s="123">
        <f t="shared" si="539"/>
        <v>0</v>
      </c>
      <c r="AB1101" s="122">
        <f t="shared" si="540"/>
        <v>0</v>
      </c>
      <c r="AD1101" s="3" t="str">
        <f t="shared" si="541"/>
        <v>False</v>
      </c>
      <c r="AE1101" s="3" t="str">
        <f t="shared" si="542"/>
        <v>true</v>
      </c>
      <c r="AF1101" s="3" t="e">
        <f>VLOOKUP(C1101,#REF!,2,FALSE)</f>
        <v>#REF!</v>
      </c>
      <c r="AG1101" s="3" t="e">
        <f t="shared" si="543"/>
        <v>#REF!</v>
      </c>
      <c r="AH1101" s="3">
        <f t="shared" si="544"/>
        <v>0</v>
      </c>
      <c r="AI1101" s="3">
        <f t="shared" si="545"/>
        <v>0</v>
      </c>
      <c r="AJ1101" s="3">
        <f t="shared" si="546"/>
        <v>0</v>
      </c>
      <c r="AL1101" s="3">
        <f t="shared" si="547"/>
        <v>0</v>
      </c>
      <c r="AM1101" s="3">
        <f t="shared" si="548"/>
        <v>0</v>
      </c>
      <c r="AN1101" s="3">
        <f t="shared" si="549"/>
        <v>0</v>
      </c>
      <c r="AO1101" s="3">
        <f t="shared" si="550"/>
        <v>0</v>
      </c>
      <c r="AP1101" s="3">
        <f t="shared" si="551"/>
        <v>0</v>
      </c>
      <c r="AQ1101" s="3">
        <f t="shared" si="552"/>
        <v>0</v>
      </c>
      <c r="AS1101" s="3" t="e">
        <f t="shared" si="553"/>
        <v>#REF!</v>
      </c>
      <c r="AU1101" s="3" t="e">
        <f t="shared" si="554"/>
        <v>#NAME?</v>
      </c>
      <c r="AW1101" s="3">
        <f t="shared" si="555"/>
        <v>0</v>
      </c>
      <c r="AX1101" s="3">
        <f t="shared" si="556"/>
        <v>0</v>
      </c>
      <c r="AY1101" s="3">
        <f t="shared" si="557"/>
        <v>0</v>
      </c>
      <c r="AZ1101" s="3">
        <f t="shared" si="558"/>
        <v>0</v>
      </c>
      <c r="BA1101" s="3">
        <f t="shared" si="559"/>
        <v>0</v>
      </c>
      <c r="BB1101" s="3">
        <f t="shared" si="560"/>
        <v>0</v>
      </c>
    </row>
    <row r="1102" spans="2:54" x14ac:dyDescent="0.35">
      <c r="B1102" s="14">
        <v>1075</v>
      </c>
      <c r="C1102" s="13"/>
      <c r="D1102" s="13"/>
      <c r="E1102" s="130"/>
      <c r="F1102" s="130"/>
      <c r="G1102" s="129" t="str">
        <f t="shared" si="528"/>
        <v/>
      </c>
      <c r="H1102" s="128"/>
      <c r="I1102" s="189"/>
      <c r="J1102" s="128"/>
      <c r="K1102" s="127"/>
      <c r="L1102" s="127"/>
      <c r="M1102" s="126"/>
      <c r="N1102" s="7"/>
      <c r="O1102" s="6"/>
      <c r="P1102" s="6"/>
      <c r="Q1102" s="125" t="str">
        <f t="shared" si="529"/>
        <v/>
      </c>
      <c r="R1102" s="124" t="str">
        <f t="shared" si="530"/>
        <v/>
      </c>
      <c r="S1102" s="123">
        <f t="shared" si="531"/>
        <v>0</v>
      </c>
      <c r="T1102" s="122">
        <f t="shared" si="532"/>
        <v>0</v>
      </c>
      <c r="U1102" s="123">
        <f t="shared" si="533"/>
        <v>0</v>
      </c>
      <c r="V1102" s="122">
        <f t="shared" si="534"/>
        <v>0</v>
      </c>
      <c r="W1102" s="123">
        <f t="shared" si="535"/>
        <v>0</v>
      </c>
      <c r="X1102" s="122">
        <f t="shared" si="536"/>
        <v>0</v>
      </c>
      <c r="Y1102" s="123">
        <f t="shared" si="537"/>
        <v>0</v>
      </c>
      <c r="Z1102" s="122">
        <f t="shared" si="538"/>
        <v>0</v>
      </c>
      <c r="AA1102" s="123">
        <f t="shared" si="539"/>
        <v>0</v>
      </c>
      <c r="AB1102" s="122">
        <f t="shared" si="540"/>
        <v>0</v>
      </c>
      <c r="AD1102" s="3" t="str">
        <f t="shared" si="541"/>
        <v>False</v>
      </c>
      <c r="AE1102" s="3" t="str">
        <f t="shared" si="542"/>
        <v>true</v>
      </c>
      <c r="AF1102" s="3" t="e">
        <f>VLOOKUP(C1102,#REF!,2,FALSE)</f>
        <v>#REF!</v>
      </c>
      <c r="AG1102" s="3" t="e">
        <f t="shared" si="543"/>
        <v>#REF!</v>
      </c>
      <c r="AH1102" s="3">
        <f t="shared" si="544"/>
        <v>0</v>
      </c>
      <c r="AI1102" s="3">
        <f t="shared" si="545"/>
        <v>0</v>
      </c>
      <c r="AJ1102" s="3">
        <f t="shared" si="546"/>
        <v>0</v>
      </c>
      <c r="AL1102" s="3">
        <f t="shared" si="547"/>
        <v>0</v>
      </c>
      <c r="AM1102" s="3">
        <f t="shared" si="548"/>
        <v>0</v>
      </c>
      <c r="AN1102" s="3">
        <f t="shared" si="549"/>
        <v>0</v>
      </c>
      <c r="AO1102" s="3">
        <f t="shared" si="550"/>
        <v>0</v>
      </c>
      <c r="AP1102" s="3">
        <f t="shared" si="551"/>
        <v>0</v>
      </c>
      <c r="AQ1102" s="3">
        <f t="shared" si="552"/>
        <v>0</v>
      </c>
      <c r="AS1102" s="3" t="e">
        <f t="shared" si="553"/>
        <v>#REF!</v>
      </c>
      <c r="AU1102" s="3" t="e">
        <f t="shared" si="554"/>
        <v>#NAME?</v>
      </c>
      <c r="AW1102" s="3">
        <f t="shared" si="555"/>
        <v>0</v>
      </c>
      <c r="AX1102" s="3">
        <f t="shared" si="556"/>
        <v>0</v>
      </c>
      <c r="AY1102" s="3">
        <f t="shared" si="557"/>
        <v>0</v>
      </c>
      <c r="AZ1102" s="3">
        <f t="shared" si="558"/>
        <v>0</v>
      </c>
      <c r="BA1102" s="3">
        <f t="shared" si="559"/>
        <v>0</v>
      </c>
      <c r="BB1102" s="3">
        <f t="shared" si="560"/>
        <v>0</v>
      </c>
    </row>
    <row r="1103" spans="2:54" x14ac:dyDescent="0.35">
      <c r="B1103" s="14">
        <v>1076</v>
      </c>
      <c r="C1103" s="13"/>
      <c r="D1103" s="13"/>
      <c r="E1103" s="130"/>
      <c r="F1103" s="130"/>
      <c r="G1103" s="129" t="str">
        <f t="shared" si="528"/>
        <v/>
      </c>
      <c r="H1103" s="128"/>
      <c r="I1103" s="189"/>
      <c r="J1103" s="128"/>
      <c r="K1103" s="127"/>
      <c r="L1103" s="127"/>
      <c r="M1103" s="126"/>
      <c r="N1103" s="7"/>
      <c r="O1103" s="6"/>
      <c r="P1103" s="6"/>
      <c r="Q1103" s="125" t="str">
        <f t="shared" si="529"/>
        <v/>
      </c>
      <c r="R1103" s="124" t="str">
        <f t="shared" si="530"/>
        <v/>
      </c>
      <c r="S1103" s="123">
        <f t="shared" si="531"/>
        <v>0</v>
      </c>
      <c r="T1103" s="122">
        <f t="shared" si="532"/>
        <v>0</v>
      </c>
      <c r="U1103" s="123">
        <f t="shared" si="533"/>
        <v>0</v>
      </c>
      <c r="V1103" s="122">
        <f t="shared" si="534"/>
        <v>0</v>
      </c>
      <c r="W1103" s="123">
        <f t="shared" si="535"/>
        <v>0</v>
      </c>
      <c r="X1103" s="122">
        <f t="shared" si="536"/>
        <v>0</v>
      </c>
      <c r="Y1103" s="123">
        <f t="shared" si="537"/>
        <v>0</v>
      </c>
      <c r="Z1103" s="122">
        <f t="shared" si="538"/>
        <v>0</v>
      </c>
      <c r="AA1103" s="123">
        <f t="shared" si="539"/>
        <v>0</v>
      </c>
      <c r="AB1103" s="122">
        <f t="shared" si="540"/>
        <v>0</v>
      </c>
      <c r="AD1103" s="3" t="str">
        <f t="shared" si="541"/>
        <v>False</v>
      </c>
      <c r="AE1103" s="3" t="str">
        <f t="shared" si="542"/>
        <v>true</v>
      </c>
      <c r="AF1103" s="3" t="e">
        <f>VLOOKUP(C1103,#REF!,2,FALSE)</f>
        <v>#REF!</v>
      </c>
      <c r="AG1103" s="3" t="e">
        <f t="shared" si="543"/>
        <v>#REF!</v>
      </c>
      <c r="AH1103" s="3">
        <f t="shared" si="544"/>
        <v>0</v>
      </c>
      <c r="AI1103" s="3">
        <f t="shared" si="545"/>
        <v>0</v>
      </c>
      <c r="AJ1103" s="3">
        <f t="shared" si="546"/>
        <v>0</v>
      </c>
      <c r="AL1103" s="3">
        <f t="shared" si="547"/>
        <v>0</v>
      </c>
      <c r="AM1103" s="3">
        <f t="shared" si="548"/>
        <v>0</v>
      </c>
      <c r="AN1103" s="3">
        <f t="shared" si="549"/>
        <v>0</v>
      </c>
      <c r="AO1103" s="3">
        <f t="shared" si="550"/>
        <v>0</v>
      </c>
      <c r="AP1103" s="3">
        <f t="shared" si="551"/>
        <v>0</v>
      </c>
      <c r="AQ1103" s="3">
        <f t="shared" si="552"/>
        <v>0</v>
      </c>
      <c r="AS1103" s="3" t="e">
        <f t="shared" si="553"/>
        <v>#REF!</v>
      </c>
      <c r="AU1103" s="3" t="e">
        <f t="shared" si="554"/>
        <v>#NAME?</v>
      </c>
      <c r="AW1103" s="3">
        <f t="shared" si="555"/>
        <v>0</v>
      </c>
      <c r="AX1103" s="3">
        <f t="shared" si="556"/>
        <v>0</v>
      </c>
      <c r="AY1103" s="3">
        <f t="shared" si="557"/>
        <v>0</v>
      </c>
      <c r="AZ1103" s="3">
        <f t="shared" si="558"/>
        <v>0</v>
      </c>
      <c r="BA1103" s="3">
        <f t="shared" si="559"/>
        <v>0</v>
      </c>
      <c r="BB1103" s="3">
        <f t="shared" si="560"/>
        <v>0</v>
      </c>
    </row>
    <row r="1104" spans="2:54" x14ac:dyDescent="0.35">
      <c r="B1104" s="14">
        <v>1077</v>
      </c>
      <c r="C1104" s="13"/>
      <c r="D1104" s="13"/>
      <c r="E1104" s="130"/>
      <c r="F1104" s="130"/>
      <c r="G1104" s="129" t="str">
        <f t="shared" si="528"/>
        <v/>
      </c>
      <c r="H1104" s="128"/>
      <c r="I1104" s="189"/>
      <c r="J1104" s="128"/>
      <c r="K1104" s="127"/>
      <c r="L1104" s="127"/>
      <c r="M1104" s="126"/>
      <c r="N1104" s="7"/>
      <c r="O1104" s="6"/>
      <c r="P1104" s="6"/>
      <c r="Q1104" s="125" t="str">
        <f t="shared" si="529"/>
        <v/>
      </c>
      <c r="R1104" s="124" t="str">
        <f t="shared" si="530"/>
        <v/>
      </c>
      <c r="S1104" s="123">
        <f t="shared" si="531"/>
        <v>0</v>
      </c>
      <c r="T1104" s="122">
        <f t="shared" si="532"/>
        <v>0</v>
      </c>
      <c r="U1104" s="123">
        <f t="shared" si="533"/>
        <v>0</v>
      </c>
      <c r="V1104" s="122">
        <f t="shared" si="534"/>
        <v>0</v>
      </c>
      <c r="W1104" s="123">
        <f t="shared" si="535"/>
        <v>0</v>
      </c>
      <c r="X1104" s="122">
        <f t="shared" si="536"/>
        <v>0</v>
      </c>
      <c r="Y1104" s="123">
        <f t="shared" si="537"/>
        <v>0</v>
      </c>
      <c r="Z1104" s="122">
        <f t="shared" si="538"/>
        <v>0</v>
      </c>
      <c r="AA1104" s="123">
        <f t="shared" si="539"/>
        <v>0</v>
      </c>
      <c r="AB1104" s="122">
        <f t="shared" si="540"/>
        <v>0</v>
      </c>
      <c r="AD1104" s="3" t="str">
        <f t="shared" si="541"/>
        <v>False</v>
      </c>
      <c r="AE1104" s="3" t="str">
        <f t="shared" si="542"/>
        <v>true</v>
      </c>
      <c r="AF1104" s="3" t="e">
        <f>VLOOKUP(C1104,#REF!,2,FALSE)</f>
        <v>#REF!</v>
      </c>
      <c r="AG1104" s="3" t="e">
        <f t="shared" si="543"/>
        <v>#REF!</v>
      </c>
      <c r="AH1104" s="3">
        <f t="shared" si="544"/>
        <v>0</v>
      </c>
      <c r="AI1104" s="3">
        <f t="shared" si="545"/>
        <v>0</v>
      </c>
      <c r="AJ1104" s="3">
        <f t="shared" si="546"/>
        <v>0</v>
      </c>
      <c r="AL1104" s="3">
        <f t="shared" si="547"/>
        <v>0</v>
      </c>
      <c r="AM1104" s="3">
        <f t="shared" si="548"/>
        <v>0</v>
      </c>
      <c r="AN1104" s="3">
        <f t="shared" si="549"/>
        <v>0</v>
      </c>
      <c r="AO1104" s="3">
        <f t="shared" si="550"/>
        <v>0</v>
      </c>
      <c r="AP1104" s="3">
        <f t="shared" si="551"/>
        <v>0</v>
      </c>
      <c r="AQ1104" s="3">
        <f t="shared" si="552"/>
        <v>0</v>
      </c>
      <c r="AS1104" s="3" t="e">
        <f t="shared" si="553"/>
        <v>#REF!</v>
      </c>
      <c r="AU1104" s="3" t="e">
        <f t="shared" si="554"/>
        <v>#NAME?</v>
      </c>
      <c r="AW1104" s="3">
        <f t="shared" si="555"/>
        <v>0</v>
      </c>
      <c r="AX1104" s="3">
        <f t="shared" si="556"/>
        <v>0</v>
      </c>
      <c r="AY1104" s="3">
        <f t="shared" si="557"/>
        <v>0</v>
      </c>
      <c r="AZ1104" s="3">
        <f t="shared" si="558"/>
        <v>0</v>
      </c>
      <c r="BA1104" s="3">
        <f t="shared" si="559"/>
        <v>0</v>
      </c>
      <c r="BB1104" s="3">
        <f t="shared" si="560"/>
        <v>0</v>
      </c>
    </row>
    <row r="1105" spans="2:54" x14ac:dyDescent="0.35">
      <c r="B1105" s="14">
        <v>1078</v>
      </c>
      <c r="C1105" s="13"/>
      <c r="D1105" s="13"/>
      <c r="E1105" s="130"/>
      <c r="F1105" s="130"/>
      <c r="G1105" s="129" t="str">
        <f t="shared" si="528"/>
        <v/>
      </c>
      <c r="H1105" s="128"/>
      <c r="I1105" s="189"/>
      <c r="J1105" s="128"/>
      <c r="K1105" s="127"/>
      <c r="L1105" s="127"/>
      <c r="M1105" s="126"/>
      <c r="N1105" s="7"/>
      <c r="O1105" s="6"/>
      <c r="P1105" s="6"/>
      <c r="Q1105" s="125" t="str">
        <f t="shared" si="529"/>
        <v/>
      </c>
      <c r="R1105" s="124" t="str">
        <f t="shared" si="530"/>
        <v/>
      </c>
      <c r="S1105" s="123">
        <f t="shared" si="531"/>
        <v>0</v>
      </c>
      <c r="T1105" s="122">
        <f t="shared" si="532"/>
        <v>0</v>
      </c>
      <c r="U1105" s="123">
        <f t="shared" si="533"/>
        <v>0</v>
      </c>
      <c r="V1105" s="122">
        <f t="shared" si="534"/>
        <v>0</v>
      </c>
      <c r="W1105" s="123">
        <f t="shared" si="535"/>
        <v>0</v>
      </c>
      <c r="X1105" s="122">
        <f t="shared" si="536"/>
        <v>0</v>
      </c>
      <c r="Y1105" s="123">
        <f t="shared" si="537"/>
        <v>0</v>
      </c>
      <c r="Z1105" s="122">
        <f t="shared" si="538"/>
        <v>0</v>
      </c>
      <c r="AA1105" s="123">
        <f t="shared" si="539"/>
        <v>0</v>
      </c>
      <c r="AB1105" s="122">
        <f t="shared" si="540"/>
        <v>0</v>
      </c>
      <c r="AD1105" s="3" t="str">
        <f t="shared" si="541"/>
        <v>False</v>
      </c>
      <c r="AE1105" s="3" t="str">
        <f t="shared" si="542"/>
        <v>true</v>
      </c>
      <c r="AF1105" s="3" t="e">
        <f>VLOOKUP(C1105,#REF!,2,FALSE)</f>
        <v>#REF!</v>
      </c>
      <c r="AG1105" s="3" t="e">
        <f t="shared" si="543"/>
        <v>#REF!</v>
      </c>
      <c r="AH1105" s="3">
        <f t="shared" si="544"/>
        <v>0</v>
      </c>
      <c r="AI1105" s="3">
        <f t="shared" si="545"/>
        <v>0</v>
      </c>
      <c r="AJ1105" s="3">
        <f t="shared" si="546"/>
        <v>0</v>
      </c>
      <c r="AL1105" s="3">
        <f t="shared" si="547"/>
        <v>0</v>
      </c>
      <c r="AM1105" s="3">
        <f t="shared" si="548"/>
        <v>0</v>
      </c>
      <c r="AN1105" s="3">
        <f t="shared" si="549"/>
        <v>0</v>
      </c>
      <c r="AO1105" s="3">
        <f t="shared" si="550"/>
        <v>0</v>
      </c>
      <c r="AP1105" s="3">
        <f t="shared" si="551"/>
        <v>0</v>
      </c>
      <c r="AQ1105" s="3">
        <f t="shared" si="552"/>
        <v>0</v>
      </c>
      <c r="AS1105" s="3" t="e">
        <f t="shared" si="553"/>
        <v>#REF!</v>
      </c>
      <c r="AU1105" s="3" t="e">
        <f t="shared" si="554"/>
        <v>#NAME?</v>
      </c>
      <c r="AW1105" s="3">
        <f t="shared" si="555"/>
        <v>0</v>
      </c>
      <c r="AX1105" s="3">
        <f t="shared" si="556"/>
        <v>0</v>
      </c>
      <c r="AY1105" s="3">
        <f t="shared" si="557"/>
        <v>0</v>
      </c>
      <c r="AZ1105" s="3">
        <f t="shared" si="558"/>
        <v>0</v>
      </c>
      <c r="BA1105" s="3">
        <f t="shared" si="559"/>
        <v>0</v>
      </c>
      <c r="BB1105" s="3">
        <f t="shared" si="560"/>
        <v>0</v>
      </c>
    </row>
    <row r="1106" spans="2:54" x14ac:dyDescent="0.35">
      <c r="B1106" s="14">
        <v>1079</v>
      </c>
      <c r="C1106" s="13"/>
      <c r="D1106" s="13"/>
      <c r="E1106" s="130"/>
      <c r="F1106" s="130"/>
      <c r="G1106" s="129" t="str">
        <f t="shared" si="528"/>
        <v/>
      </c>
      <c r="H1106" s="128"/>
      <c r="I1106" s="189"/>
      <c r="J1106" s="128"/>
      <c r="K1106" s="127"/>
      <c r="L1106" s="127"/>
      <c r="M1106" s="126"/>
      <c r="N1106" s="7"/>
      <c r="O1106" s="6"/>
      <c r="P1106" s="6"/>
      <c r="Q1106" s="125" t="str">
        <f t="shared" si="529"/>
        <v/>
      </c>
      <c r="R1106" s="124" t="str">
        <f t="shared" si="530"/>
        <v/>
      </c>
      <c r="S1106" s="123">
        <f t="shared" si="531"/>
        <v>0</v>
      </c>
      <c r="T1106" s="122">
        <f t="shared" si="532"/>
        <v>0</v>
      </c>
      <c r="U1106" s="123">
        <f t="shared" si="533"/>
        <v>0</v>
      </c>
      <c r="V1106" s="122">
        <f t="shared" si="534"/>
        <v>0</v>
      </c>
      <c r="W1106" s="123">
        <f t="shared" si="535"/>
        <v>0</v>
      </c>
      <c r="X1106" s="122">
        <f t="shared" si="536"/>
        <v>0</v>
      </c>
      <c r="Y1106" s="123">
        <f t="shared" si="537"/>
        <v>0</v>
      </c>
      <c r="Z1106" s="122">
        <f t="shared" si="538"/>
        <v>0</v>
      </c>
      <c r="AA1106" s="123">
        <f t="shared" si="539"/>
        <v>0</v>
      </c>
      <c r="AB1106" s="122">
        <f t="shared" si="540"/>
        <v>0</v>
      </c>
      <c r="AD1106" s="3" t="str">
        <f t="shared" si="541"/>
        <v>False</v>
      </c>
      <c r="AE1106" s="3" t="str">
        <f t="shared" si="542"/>
        <v>true</v>
      </c>
      <c r="AF1106" s="3" t="e">
        <f>VLOOKUP(C1106,#REF!,2,FALSE)</f>
        <v>#REF!</v>
      </c>
      <c r="AG1106" s="3" t="e">
        <f t="shared" si="543"/>
        <v>#REF!</v>
      </c>
      <c r="AH1106" s="3">
        <f t="shared" si="544"/>
        <v>0</v>
      </c>
      <c r="AI1106" s="3">
        <f t="shared" si="545"/>
        <v>0</v>
      </c>
      <c r="AJ1106" s="3">
        <f t="shared" si="546"/>
        <v>0</v>
      </c>
      <c r="AL1106" s="3">
        <f t="shared" si="547"/>
        <v>0</v>
      </c>
      <c r="AM1106" s="3">
        <f t="shared" si="548"/>
        <v>0</v>
      </c>
      <c r="AN1106" s="3">
        <f t="shared" si="549"/>
        <v>0</v>
      </c>
      <c r="AO1106" s="3">
        <f t="shared" si="550"/>
        <v>0</v>
      </c>
      <c r="AP1106" s="3">
        <f t="shared" si="551"/>
        <v>0</v>
      </c>
      <c r="AQ1106" s="3">
        <f t="shared" si="552"/>
        <v>0</v>
      </c>
      <c r="AS1106" s="3" t="e">
        <f t="shared" si="553"/>
        <v>#REF!</v>
      </c>
      <c r="AU1106" s="3" t="e">
        <f t="shared" si="554"/>
        <v>#NAME?</v>
      </c>
      <c r="AW1106" s="3">
        <f t="shared" si="555"/>
        <v>0</v>
      </c>
      <c r="AX1106" s="3">
        <f t="shared" si="556"/>
        <v>0</v>
      </c>
      <c r="AY1106" s="3">
        <f t="shared" si="557"/>
        <v>0</v>
      </c>
      <c r="AZ1106" s="3">
        <f t="shared" si="558"/>
        <v>0</v>
      </c>
      <c r="BA1106" s="3">
        <f t="shared" si="559"/>
        <v>0</v>
      </c>
      <c r="BB1106" s="3">
        <f t="shared" si="560"/>
        <v>0</v>
      </c>
    </row>
    <row r="1107" spans="2:54" x14ac:dyDescent="0.35">
      <c r="B1107" s="14">
        <v>1080</v>
      </c>
      <c r="C1107" s="13"/>
      <c r="D1107" s="13"/>
      <c r="E1107" s="130"/>
      <c r="F1107" s="130"/>
      <c r="G1107" s="129" t="str">
        <f t="shared" si="528"/>
        <v/>
      </c>
      <c r="H1107" s="128"/>
      <c r="I1107" s="189"/>
      <c r="J1107" s="128"/>
      <c r="K1107" s="127"/>
      <c r="L1107" s="127"/>
      <c r="M1107" s="126"/>
      <c r="N1107" s="7"/>
      <c r="O1107" s="6"/>
      <c r="P1107" s="6"/>
      <c r="Q1107" s="125" t="str">
        <f t="shared" si="529"/>
        <v/>
      </c>
      <c r="R1107" s="124" t="str">
        <f t="shared" si="530"/>
        <v/>
      </c>
      <c r="S1107" s="123">
        <f t="shared" si="531"/>
        <v>0</v>
      </c>
      <c r="T1107" s="122">
        <f t="shared" si="532"/>
        <v>0</v>
      </c>
      <c r="U1107" s="123">
        <f t="shared" si="533"/>
        <v>0</v>
      </c>
      <c r="V1107" s="122">
        <f t="shared" si="534"/>
        <v>0</v>
      </c>
      <c r="W1107" s="123">
        <f t="shared" si="535"/>
        <v>0</v>
      </c>
      <c r="X1107" s="122">
        <f t="shared" si="536"/>
        <v>0</v>
      </c>
      <c r="Y1107" s="123">
        <f t="shared" si="537"/>
        <v>0</v>
      </c>
      <c r="Z1107" s="122">
        <f t="shared" si="538"/>
        <v>0</v>
      </c>
      <c r="AA1107" s="123">
        <f t="shared" si="539"/>
        <v>0</v>
      </c>
      <c r="AB1107" s="122">
        <f t="shared" si="540"/>
        <v>0</v>
      </c>
      <c r="AD1107" s="3" t="str">
        <f t="shared" si="541"/>
        <v>False</v>
      </c>
      <c r="AE1107" s="3" t="str">
        <f t="shared" si="542"/>
        <v>true</v>
      </c>
      <c r="AF1107" s="3" t="e">
        <f>VLOOKUP(C1107,#REF!,2,FALSE)</f>
        <v>#REF!</v>
      </c>
      <c r="AG1107" s="3" t="e">
        <f t="shared" si="543"/>
        <v>#REF!</v>
      </c>
      <c r="AH1107" s="3">
        <f t="shared" si="544"/>
        <v>0</v>
      </c>
      <c r="AI1107" s="3">
        <f t="shared" si="545"/>
        <v>0</v>
      </c>
      <c r="AJ1107" s="3">
        <f t="shared" si="546"/>
        <v>0</v>
      </c>
      <c r="AL1107" s="3">
        <f t="shared" si="547"/>
        <v>0</v>
      </c>
      <c r="AM1107" s="3">
        <f t="shared" si="548"/>
        <v>0</v>
      </c>
      <c r="AN1107" s="3">
        <f t="shared" si="549"/>
        <v>0</v>
      </c>
      <c r="AO1107" s="3">
        <f t="shared" si="550"/>
        <v>0</v>
      </c>
      <c r="AP1107" s="3">
        <f t="shared" si="551"/>
        <v>0</v>
      </c>
      <c r="AQ1107" s="3">
        <f t="shared" si="552"/>
        <v>0</v>
      </c>
      <c r="AS1107" s="3" t="e">
        <f t="shared" si="553"/>
        <v>#REF!</v>
      </c>
      <c r="AU1107" s="3" t="e">
        <f t="shared" si="554"/>
        <v>#NAME?</v>
      </c>
      <c r="AW1107" s="3">
        <f t="shared" si="555"/>
        <v>0</v>
      </c>
      <c r="AX1107" s="3">
        <f t="shared" si="556"/>
        <v>0</v>
      </c>
      <c r="AY1107" s="3">
        <f t="shared" si="557"/>
        <v>0</v>
      </c>
      <c r="AZ1107" s="3">
        <f t="shared" si="558"/>
        <v>0</v>
      </c>
      <c r="BA1107" s="3">
        <f t="shared" si="559"/>
        <v>0</v>
      </c>
      <c r="BB1107" s="3">
        <f t="shared" si="560"/>
        <v>0</v>
      </c>
    </row>
    <row r="1108" spans="2:54" x14ac:dyDescent="0.35">
      <c r="B1108" s="14">
        <v>1081</v>
      </c>
      <c r="C1108" s="13"/>
      <c r="D1108" s="13"/>
      <c r="E1108" s="130"/>
      <c r="F1108" s="130"/>
      <c r="G1108" s="129" t="str">
        <f t="shared" si="528"/>
        <v/>
      </c>
      <c r="H1108" s="128"/>
      <c r="I1108" s="189"/>
      <c r="J1108" s="128"/>
      <c r="K1108" s="127"/>
      <c r="L1108" s="127"/>
      <c r="M1108" s="126"/>
      <c r="N1108" s="7"/>
      <c r="O1108" s="6"/>
      <c r="P1108" s="6"/>
      <c r="Q1108" s="125" t="str">
        <f t="shared" si="529"/>
        <v/>
      </c>
      <c r="R1108" s="124" t="str">
        <f t="shared" si="530"/>
        <v/>
      </c>
      <c r="S1108" s="123">
        <f t="shared" si="531"/>
        <v>0</v>
      </c>
      <c r="T1108" s="122">
        <f t="shared" si="532"/>
        <v>0</v>
      </c>
      <c r="U1108" s="123">
        <f t="shared" si="533"/>
        <v>0</v>
      </c>
      <c r="V1108" s="122">
        <f t="shared" si="534"/>
        <v>0</v>
      </c>
      <c r="W1108" s="123">
        <f t="shared" si="535"/>
        <v>0</v>
      </c>
      <c r="X1108" s="122">
        <f t="shared" si="536"/>
        <v>0</v>
      </c>
      <c r="Y1108" s="123">
        <f t="shared" si="537"/>
        <v>0</v>
      </c>
      <c r="Z1108" s="122">
        <f t="shared" si="538"/>
        <v>0</v>
      </c>
      <c r="AA1108" s="123">
        <f t="shared" si="539"/>
        <v>0</v>
      </c>
      <c r="AB1108" s="122">
        <f t="shared" si="540"/>
        <v>0</v>
      </c>
      <c r="AD1108" s="3" t="str">
        <f t="shared" si="541"/>
        <v>False</v>
      </c>
      <c r="AE1108" s="3" t="str">
        <f t="shared" si="542"/>
        <v>true</v>
      </c>
      <c r="AF1108" s="3" t="e">
        <f>VLOOKUP(C1108,#REF!,2,FALSE)</f>
        <v>#REF!</v>
      </c>
      <c r="AG1108" s="3" t="e">
        <f t="shared" si="543"/>
        <v>#REF!</v>
      </c>
      <c r="AH1108" s="3">
        <f t="shared" si="544"/>
        <v>0</v>
      </c>
      <c r="AI1108" s="3">
        <f t="shared" si="545"/>
        <v>0</v>
      </c>
      <c r="AJ1108" s="3">
        <f t="shared" si="546"/>
        <v>0</v>
      </c>
      <c r="AL1108" s="3">
        <f t="shared" si="547"/>
        <v>0</v>
      </c>
      <c r="AM1108" s="3">
        <f t="shared" si="548"/>
        <v>0</v>
      </c>
      <c r="AN1108" s="3">
        <f t="shared" si="549"/>
        <v>0</v>
      </c>
      <c r="AO1108" s="3">
        <f t="shared" si="550"/>
        <v>0</v>
      </c>
      <c r="AP1108" s="3">
        <f t="shared" si="551"/>
        <v>0</v>
      </c>
      <c r="AQ1108" s="3">
        <f t="shared" si="552"/>
        <v>0</v>
      </c>
      <c r="AS1108" s="3" t="e">
        <f t="shared" si="553"/>
        <v>#REF!</v>
      </c>
      <c r="AU1108" s="3" t="e">
        <f t="shared" si="554"/>
        <v>#NAME?</v>
      </c>
      <c r="AW1108" s="3">
        <f t="shared" si="555"/>
        <v>0</v>
      </c>
      <c r="AX1108" s="3">
        <f t="shared" si="556"/>
        <v>0</v>
      </c>
      <c r="AY1108" s="3">
        <f t="shared" si="557"/>
        <v>0</v>
      </c>
      <c r="AZ1108" s="3">
        <f t="shared" si="558"/>
        <v>0</v>
      </c>
      <c r="BA1108" s="3">
        <f t="shared" si="559"/>
        <v>0</v>
      </c>
      <c r="BB1108" s="3">
        <f t="shared" si="560"/>
        <v>0</v>
      </c>
    </row>
    <row r="1109" spans="2:54" x14ac:dyDescent="0.35">
      <c r="B1109" s="14">
        <v>1082</v>
      </c>
      <c r="C1109" s="13"/>
      <c r="D1109" s="13"/>
      <c r="E1109" s="130"/>
      <c r="F1109" s="130"/>
      <c r="G1109" s="129" t="str">
        <f t="shared" si="528"/>
        <v/>
      </c>
      <c r="H1109" s="128"/>
      <c r="I1109" s="189"/>
      <c r="J1109" s="128"/>
      <c r="K1109" s="127"/>
      <c r="L1109" s="127"/>
      <c r="M1109" s="126"/>
      <c r="N1109" s="7"/>
      <c r="O1109" s="6"/>
      <c r="P1109" s="6"/>
      <c r="Q1109" s="125" t="str">
        <f t="shared" si="529"/>
        <v/>
      </c>
      <c r="R1109" s="124" t="str">
        <f t="shared" si="530"/>
        <v/>
      </c>
      <c r="S1109" s="123">
        <f t="shared" si="531"/>
        <v>0</v>
      </c>
      <c r="T1109" s="122">
        <f t="shared" si="532"/>
        <v>0</v>
      </c>
      <c r="U1109" s="123">
        <f t="shared" si="533"/>
        <v>0</v>
      </c>
      <c r="V1109" s="122">
        <f t="shared" si="534"/>
        <v>0</v>
      </c>
      <c r="W1109" s="123">
        <f t="shared" si="535"/>
        <v>0</v>
      </c>
      <c r="X1109" s="122">
        <f t="shared" si="536"/>
        <v>0</v>
      </c>
      <c r="Y1109" s="123">
        <f t="shared" si="537"/>
        <v>0</v>
      </c>
      <c r="Z1109" s="122">
        <f t="shared" si="538"/>
        <v>0</v>
      </c>
      <c r="AA1109" s="123">
        <f t="shared" si="539"/>
        <v>0</v>
      </c>
      <c r="AB1109" s="122">
        <f t="shared" si="540"/>
        <v>0</v>
      </c>
      <c r="AD1109" s="3" t="str">
        <f t="shared" si="541"/>
        <v>False</v>
      </c>
      <c r="AE1109" s="3" t="str">
        <f t="shared" si="542"/>
        <v>true</v>
      </c>
      <c r="AF1109" s="3" t="e">
        <f>VLOOKUP(C1109,#REF!,2,FALSE)</f>
        <v>#REF!</v>
      </c>
      <c r="AG1109" s="3" t="e">
        <f t="shared" si="543"/>
        <v>#REF!</v>
      </c>
      <c r="AH1109" s="3">
        <f t="shared" si="544"/>
        <v>0</v>
      </c>
      <c r="AI1109" s="3">
        <f t="shared" si="545"/>
        <v>0</v>
      </c>
      <c r="AJ1109" s="3">
        <f t="shared" si="546"/>
        <v>0</v>
      </c>
      <c r="AL1109" s="3">
        <f t="shared" si="547"/>
        <v>0</v>
      </c>
      <c r="AM1109" s="3">
        <f t="shared" si="548"/>
        <v>0</v>
      </c>
      <c r="AN1109" s="3">
        <f t="shared" si="549"/>
        <v>0</v>
      </c>
      <c r="AO1109" s="3">
        <f t="shared" si="550"/>
        <v>0</v>
      </c>
      <c r="AP1109" s="3">
        <f t="shared" si="551"/>
        <v>0</v>
      </c>
      <c r="AQ1109" s="3">
        <f t="shared" si="552"/>
        <v>0</v>
      </c>
      <c r="AS1109" s="3" t="e">
        <f t="shared" si="553"/>
        <v>#REF!</v>
      </c>
      <c r="AU1109" s="3" t="e">
        <f t="shared" si="554"/>
        <v>#NAME?</v>
      </c>
      <c r="AW1109" s="3">
        <f t="shared" si="555"/>
        <v>0</v>
      </c>
      <c r="AX1109" s="3">
        <f t="shared" si="556"/>
        <v>0</v>
      </c>
      <c r="AY1109" s="3">
        <f t="shared" si="557"/>
        <v>0</v>
      </c>
      <c r="AZ1109" s="3">
        <f t="shared" si="558"/>
        <v>0</v>
      </c>
      <c r="BA1109" s="3">
        <f t="shared" si="559"/>
        <v>0</v>
      </c>
      <c r="BB1109" s="3">
        <f t="shared" si="560"/>
        <v>0</v>
      </c>
    </row>
    <row r="1110" spans="2:54" x14ac:dyDescent="0.35">
      <c r="B1110" s="14">
        <v>1083</v>
      </c>
      <c r="C1110" s="13"/>
      <c r="D1110" s="13"/>
      <c r="E1110" s="130"/>
      <c r="F1110" s="130"/>
      <c r="G1110" s="129" t="str">
        <f t="shared" si="528"/>
        <v/>
      </c>
      <c r="H1110" s="128"/>
      <c r="I1110" s="189"/>
      <c r="J1110" s="128"/>
      <c r="K1110" s="127"/>
      <c r="L1110" s="127"/>
      <c r="M1110" s="126"/>
      <c r="N1110" s="7"/>
      <c r="O1110" s="6"/>
      <c r="P1110" s="6"/>
      <c r="Q1110" s="125" t="str">
        <f t="shared" si="529"/>
        <v/>
      </c>
      <c r="R1110" s="124" t="str">
        <f t="shared" si="530"/>
        <v/>
      </c>
      <c r="S1110" s="123">
        <f t="shared" si="531"/>
        <v>0</v>
      </c>
      <c r="T1110" s="122">
        <f t="shared" si="532"/>
        <v>0</v>
      </c>
      <c r="U1110" s="123">
        <f t="shared" si="533"/>
        <v>0</v>
      </c>
      <c r="V1110" s="122">
        <f t="shared" si="534"/>
        <v>0</v>
      </c>
      <c r="W1110" s="123">
        <f t="shared" si="535"/>
        <v>0</v>
      </c>
      <c r="X1110" s="122">
        <f t="shared" si="536"/>
        <v>0</v>
      </c>
      <c r="Y1110" s="123">
        <f t="shared" si="537"/>
        <v>0</v>
      </c>
      <c r="Z1110" s="122">
        <f t="shared" si="538"/>
        <v>0</v>
      </c>
      <c r="AA1110" s="123">
        <f t="shared" si="539"/>
        <v>0</v>
      </c>
      <c r="AB1110" s="122">
        <f t="shared" si="540"/>
        <v>0</v>
      </c>
      <c r="AD1110" s="3" t="str">
        <f t="shared" si="541"/>
        <v>False</v>
      </c>
      <c r="AE1110" s="3" t="str">
        <f t="shared" si="542"/>
        <v>true</v>
      </c>
      <c r="AF1110" s="3" t="e">
        <f>VLOOKUP(C1110,#REF!,2,FALSE)</f>
        <v>#REF!</v>
      </c>
      <c r="AG1110" s="3" t="e">
        <f t="shared" si="543"/>
        <v>#REF!</v>
      </c>
      <c r="AH1110" s="3">
        <f t="shared" si="544"/>
        <v>0</v>
      </c>
      <c r="AI1110" s="3">
        <f t="shared" si="545"/>
        <v>0</v>
      </c>
      <c r="AJ1110" s="3">
        <f t="shared" si="546"/>
        <v>0</v>
      </c>
      <c r="AL1110" s="3">
        <f t="shared" si="547"/>
        <v>0</v>
      </c>
      <c r="AM1110" s="3">
        <f t="shared" si="548"/>
        <v>0</v>
      </c>
      <c r="AN1110" s="3">
        <f t="shared" si="549"/>
        <v>0</v>
      </c>
      <c r="AO1110" s="3">
        <f t="shared" si="550"/>
        <v>0</v>
      </c>
      <c r="AP1110" s="3">
        <f t="shared" si="551"/>
        <v>0</v>
      </c>
      <c r="AQ1110" s="3">
        <f t="shared" si="552"/>
        <v>0</v>
      </c>
      <c r="AS1110" s="3" t="e">
        <f t="shared" si="553"/>
        <v>#REF!</v>
      </c>
      <c r="AU1110" s="3" t="e">
        <f t="shared" si="554"/>
        <v>#NAME?</v>
      </c>
      <c r="AW1110" s="3">
        <f t="shared" si="555"/>
        <v>0</v>
      </c>
      <c r="AX1110" s="3">
        <f t="shared" si="556"/>
        <v>0</v>
      </c>
      <c r="AY1110" s="3">
        <f t="shared" si="557"/>
        <v>0</v>
      </c>
      <c r="AZ1110" s="3">
        <f t="shared" si="558"/>
        <v>0</v>
      </c>
      <c r="BA1110" s="3">
        <f t="shared" si="559"/>
        <v>0</v>
      </c>
      <c r="BB1110" s="3">
        <f t="shared" si="560"/>
        <v>0</v>
      </c>
    </row>
    <row r="1111" spans="2:54" x14ac:dyDescent="0.35">
      <c r="B1111" s="14">
        <v>1084</v>
      </c>
      <c r="C1111" s="13"/>
      <c r="D1111" s="13"/>
      <c r="E1111" s="130"/>
      <c r="F1111" s="130"/>
      <c r="G1111" s="129" t="str">
        <f t="shared" si="528"/>
        <v/>
      </c>
      <c r="H1111" s="128"/>
      <c r="I1111" s="189"/>
      <c r="J1111" s="128"/>
      <c r="K1111" s="127"/>
      <c r="L1111" s="127"/>
      <c r="M1111" s="126"/>
      <c r="N1111" s="7"/>
      <c r="O1111" s="6"/>
      <c r="P1111" s="6"/>
      <c r="Q1111" s="125" t="str">
        <f t="shared" si="529"/>
        <v/>
      </c>
      <c r="R1111" s="124" t="str">
        <f t="shared" si="530"/>
        <v/>
      </c>
      <c r="S1111" s="123">
        <f t="shared" si="531"/>
        <v>0</v>
      </c>
      <c r="T1111" s="122">
        <f t="shared" si="532"/>
        <v>0</v>
      </c>
      <c r="U1111" s="123">
        <f t="shared" si="533"/>
        <v>0</v>
      </c>
      <c r="V1111" s="122">
        <f t="shared" si="534"/>
        <v>0</v>
      </c>
      <c r="W1111" s="123">
        <f t="shared" si="535"/>
        <v>0</v>
      </c>
      <c r="X1111" s="122">
        <f t="shared" si="536"/>
        <v>0</v>
      </c>
      <c r="Y1111" s="123">
        <f t="shared" si="537"/>
        <v>0</v>
      </c>
      <c r="Z1111" s="122">
        <f t="shared" si="538"/>
        <v>0</v>
      </c>
      <c r="AA1111" s="123">
        <f t="shared" si="539"/>
        <v>0</v>
      </c>
      <c r="AB1111" s="122">
        <f t="shared" si="540"/>
        <v>0</v>
      </c>
      <c r="AD1111" s="3" t="str">
        <f t="shared" si="541"/>
        <v>False</v>
      </c>
      <c r="AE1111" s="3" t="str">
        <f t="shared" si="542"/>
        <v>true</v>
      </c>
      <c r="AF1111" s="3" t="e">
        <f>VLOOKUP(C1111,#REF!,2,FALSE)</f>
        <v>#REF!</v>
      </c>
      <c r="AG1111" s="3" t="e">
        <f t="shared" si="543"/>
        <v>#REF!</v>
      </c>
      <c r="AH1111" s="3">
        <f t="shared" si="544"/>
        <v>0</v>
      </c>
      <c r="AI1111" s="3">
        <f t="shared" si="545"/>
        <v>0</v>
      </c>
      <c r="AJ1111" s="3">
        <f t="shared" si="546"/>
        <v>0</v>
      </c>
      <c r="AL1111" s="3">
        <f t="shared" si="547"/>
        <v>0</v>
      </c>
      <c r="AM1111" s="3">
        <f t="shared" si="548"/>
        <v>0</v>
      </c>
      <c r="AN1111" s="3">
        <f t="shared" si="549"/>
        <v>0</v>
      </c>
      <c r="AO1111" s="3">
        <f t="shared" si="550"/>
        <v>0</v>
      </c>
      <c r="AP1111" s="3">
        <f t="shared" si="551"/>
        <v>0</v>
      </c>
      <c r="AQ1111" s="3">
        <f t="shared" si="552"/>
        <v>0</v>
      </c>
      <c r="AS1111" s="3" t="e">
        <f t="shared" si="553"/>
        <v>#REF!</v>
      </c>
      <c r="AU1111" s="3" t="e">
        <f t="shared" si="554"/>
        <v>#NAME?</v>
      </c>
      <c r="AW1111" s="3">
        <f t="shared" si="555"/>
        <v>0</v>
      </c>
      <c r="AX1111" s="3">
        <f t="shared" si="556"/>
        <v>0</v>
      </c>
      <c r="AY1111" s="3">
        <f t="shared" si="557"/>
        <v>0</v>
      </c>
      <c r="AZ1111" s="3">
        <f t="shared" si="558"/>
        <v>0</v>
      </c>
      <c r="BA1111" s="3">
        <f t="shared" si="559"/>
        <v>0</v>
      </c>
      <c r="BB1111" s="3">
        <f t="shared" si="560"/>
        <v>0</v>
      </c>
    </row>
    <row r="1112" spans="2:54" x14ac:dyDescent="0.35">
      <c r="B1112" s="14">
        <v>1085</v>
      </c>
      <c r="C1112" s="13"/>
      <c r="D1112" s="13"/>
      <c r="E1112" s="130"/>
      <c r="F1112" s="130"/>
      <c r="G1112" s="129" t="str">
        <f t="shared" si="528"/>
        <v/>
      </c>
      <c r="H1112" s="128"/>
      <c r="I1112" s="189"/>
      <c r="J1112" s="128"/>
      <c r="K1112" s="127"/>
      <c r="L1112" s="127"/>
      <c r="M1112" s="126"/>
      <c r="N1112" s="7"/>
      <c r="O1112" s="6"/>
      <c r="P1112" s="6"/>
      <c r="Q1112" s="125" t="str">
        <f t="shared" si="529"/>
        <v/>
      </c>
      <c r="R1112" s="124" t="str">
        <f t="shared" si="530"/>
        <v/>
      </c>
      <c r="S1112" s="123">
        <f t="shared" si="531"/>
        <v>0</v>
      </c>
      <c r="T1112" s="122">
        <f t="shared" si="532"/>
        <v>0</v>
      </c>
      <c r="U1112" s="123">
        <f t="shared" si="533"/>
        <v>0</v>
      </c>
      <c r="V1112" s="122">
        <f t="shared" si="534"/>
        <v>0</v>
      </c>
      <c r="W1112" s="123">
        <f t="shared" si="535"/>
        <v>0</v>
      </c>
      <c r="X1112" s="122">
        <f t="shared" si="536"/>
        <v>0</v>
      </c>
      <c r="Y1112" s="123">
        <f t="shared" si="537"/>
        <v>0</v>
      </c>
      <c r="Z1112" s="122">
        <f t="shared" si="538"/>
        <v>0</v>
      </c>
      <c r="AA1112" s="123">
        <f t="shared" si="539"/>
        <v>0</v>
      </c>
      <c r="AB1112" s="122">
        <f t="shared" si="540"/>
        <v>0</v>
      </c>
      <c r="AD1112" s="3" t="str">
        <f t="shared" si="541"/>
        <v>False</v>
      </c>
      <c r="AE1112" s="3" t="str">
        <f t="shared" si="542"/>
        <v>true</v>
      </c>
      <c r="AF1112" s="3" t="e">
        <f>VLOOKUP(C1112,#REF!,2,FALSE)</f>
        <v>#REF!</v>
      </c>
      <c r="AG1112" s="3" t="e">
        <f t="shared" si="543"/>
        <v>#REF!</v>
      </c>
      <c r="AH1112" s="3">
        <f t="shared" si="544"/>
        <v>0</v>
      </c>
      <c r="AI1112" s="3">
        <f t="shared" si="545"/>
        <v>0</v>
      </c>
      <c r="AJ1112" s="3">
        <f t="shared" si="546"/>
        <v>0</v>
      </c>
      <c r="AL1112" s="3">
        <f t="shared" si="547"/>
        <v>0</v>
      </c>
      <c r="AM1112" s="3">
        <f t="shared" si="548"/>
        <v>0</v>
      </c>
      <c r="AN1112" s="3">
        <f t="shared" si="549"/>
        <v>0</v>
      </c>
      <c r="AO1112" s="3">
        <f t="shared" si="550"/>
        <v>0</v>
      </c>
      <c r="AP1112" s="3">
        <f t="shared" si="551"/>
        <v>0</v>
      </c>
      <c r="AQ1112" s="3">
        <f t="shared" si="552"/>
        <v>0</v>
      </c>
      <c r="AS1112" s="3" t="e">
        <f t="shared" si="553"/>
        <v>#REF!</v>
      </c>
      <c r="AU1112" s="3" t="e">
        <f t="shared" si="554"/>
        <v>#NAME?</v>
      </c>
      <c r="AW1112" s="3">
        <f t="shared" si="555"/>
        <v>0</v>
      </c>
      <c r="AX1112" s="3">
        <f t="shared" si="556"/>
        <v>0</v>
      </c>
      <c r="AY1112" s="3">
        <f t="shared" si="557"/>
        <v>0</v>
      </c>
      <c r="AZ1112" s="3">
        <f t="shared" si="558"/>
        <v>0</v>
      </c>
      <c r="BA1112" s="3">
        <f t="shared" si="559"/>
        <v>0</v>
      </c>
      <c r="BB1112" s="3">
        <f t="shared" si="560"/>
        <v>0</v>
      </c>
    </row>
    <row r="1113" spans="2:54" x14ac:dyDescent="0.35">
      <c r="B1113" s="14">
        <v>1086</v>
      </c>
      <c r="C1113" s="13"/>
      <c r="D1113" s="13"/>
      <c r="E1113" s="130"/>
      <c r="F1113" s="130"/>
      <c r="G1113" s="129" t="str">
        <f t="shared" si="528"/>
        <v/>
      </c>
      <c r="H1113" s="128"/>
      <c r="I1113" s="189"/>
      <c r="J1113" s="128"/>
      <c r="K1113" s="127"/>
      <c r="L1113" s="127"/>
      <c r="M1113" s="126"/>
      <c r="N1113" s="7"/>
      <c r="O1113" s="6"/>
      <c r="P1113" s="6"/>
      <c r="Q1113" s="125" t="str">
        <f t="shared" si="529"/>
        <v/>
      </c>
      <c r="R1113" s="124" t="str">
        <f t="shared" si="530"/>
        <v/>
      </c>
      <c r="S1113" s="123">
        <f t="shared" si="531"/>
        <v>0</v>
      </c>
      <c r="T1113" s="122">
        <f t="shared" si="532"/>
        <v>0</v>
      </c>
      <c r="U1113" s="123">
        <f t="shared" si="533"/>
        <v>0</v>
      </c>
      <c r="V1113" s="122">
        <f t="shared" si="534"/>
        <v>0</v>
      </c>
      <c r="W1113" s="123">
        <f t="shared" si="535"/>
        <v>0</v>
      </c>
      <c r="X1113" s="122">
        <f t="shared" si="536"/>
        <v>0</v>
      </c>
      <c r="Y1113" s="123">
        <f t="shared" si="537"/>
        <v>0</v>
      </c>
      <c r="Z1113" s="122">
        <f t="shared" si="538"/>
        <v>0</v>
      </c>
      <c r="AA1113" s="123">
        <f t="shared" si="539"/>
        <v>0</v>
      </c>
      <c r="AB1113" s="122">
        <f t="shared" si="540"/>
        <v>0</v>
      </c>
      <c r="AD1113" s="3" t="str">
        <f t="shared" si="541"/>
        <v>False</v>
      </c>
      <c r="AE1113" s="3" t="str">
        <f t="shared" si="542"/>
        <v>true</v>
      </c>
      <c r="AF1113" s="3" t="e">
        <f>VLOOKUP(C1113,#REF!,2,FALSE)</f>
        <v>#REF!</v>
      </c>
      <c r="AG1113" s="3" t="e">
        <f t="shared" si="543"/>
        <v>#REF!</v>
      </c>
      <c r="AH1113" s="3">
        <f t="shared" si="544"/>
        <v>0</v>
      </c>
      <c r="AI1113" s="3">
        <f t="shared" si="545"/>
        <v>0</v>
      </c>
      <c r="AJ1113" s="3">
        <f t="shared" si="546"/>
        <v>0</v>
      </c>
      <c r="AL1113" s="3">
        <f t="shared" si="547"/>
        <v>0</v>
      </c>
      <c r="AM1113" s="3">
        <f t="shared" si="548"/>
        <v>0</v>
      </c>
      <c r="AN1113" s="3">
        <f t="shared" si="549"/>
        <v>0</v>
      </c>
      <c r="AO1113" s="3">
        <f t="shared" si="550"/>
        <v>0</v>
      </c>
      <c r="AP1113" s="3">
        <f t="shared" si="551"/>
        <v>0</v>
      </c>
      <c r="AQ1113" s="3">
        <f t="shared" si="552"/>
        <v>0</v>
      </c>
      <c r="AS1113" s="3" t="e">
        <f t="shared" si="553"/>
        <v>#REF!</v>
      </c>
      <c r="AU1113" s="3" t="e">
        <f t="shared" si="554"/>
        <v>#NAME?</v>
      </c>
      <c r="AW1113" s="3">
        <f t="shared" si="555"/>
        <v>0</v>
      </c>
      <c r="AX1113" s="3">
        <f t="shared" si="556"/>
        <v>0</v>
      </c>
      <c r="AY1113" s="3">
        <f t="shared" si="557"/>
        <v>0</v>
      </c>
      <c r="AZ1113" s="3">
        <f t="shared" si="558"/>
        <v>0</v>
      </c>
      <c r="BA1113" s="3">
        <f t="shared" si="559"/>
        <v>0</v>
      </c>
      <c r="BB1113" s="3">
        <f t="shared" si="560"/>
        <v>0</v>
      </c>
    </row>
    <row r="1114" spans="2:54" x14ac:dyDescent="0.35">
      <c r="B1114" s="14">
        <v>1087</v>
      </c>
      <c r="C1114" s="13"/>
      <c r="D1114" s="13"/>
      <c r="E1114" s="130"/>
      <c r="F1114" s="130"/>
      <c r="G1114" s="129" t="str">
        <f t="shared" si="528"/>
        <v/>
      </c>
      <c r="H1114" s="128"/>
      <c r="I1114" s="189"/>
      <c r="J1114" s="128"/>
      <c r="K1114" s="127"/>
      <c r="L1114" s="127"/>
      <c r="M1114" s="126"/>
      <c r="N1114" s="7"/>
      <c r="O1114" s="6"/>
      <c r="P1114" s="6"/>
      <c r="Q1114" s="125" t="str">
        <f t="shared" si="529"/>
        <v/>
      </c>
      <c r="R1114" s="124" t="str">
        <f t="shared" si="530"/>
        <v/>
      </c>
      <c r="S1114" s="123">
        <f t="shared" si="531"/>
        <v>0</v>
      </c>
      <c r="T1114" s="122">
        <f t="shared" si="532"/>
        <v>0</v>
      </c>
      <c r="U1114" s="123">
        <f t="shared" si="533"/>
        <v>0</v>
      </c>
      <c r="V1114" s="122">
        <f t="shared" si="534"/>
        <v>0</v>
      </c>
      <c r="W1114" s="123">
        <f t="shared" si="535"/>
        <v>0</v>
      </c>
      <c r="X1114" s="122">
        <f t="shared" si="536"/>
        <v>0</v>
      </c>
      <c r="Y1114" s="123">
        <f t="shared" si="537"/>
        <v>0</v>
      </c>
      <c r="Z1114" s="122">
        <f t="shared" si="538"/>
        <v>0</v>
      </c>
      <c r="AA1114" s="123">
        <f t="shared" si="539"/>
        <v>0</v>
      </c>
      <c r="AB1114" s="122">
        <f t="shared" si="540"/>
        <v>0</v>
      </c>
      <c r="AD1114" s="3" t="str">
        <f t="shared" si="541"/>
        <v>False</v>
      </c>
      <c r="AE1114" s="3" t="str">
        <f t="shared" si="542"/>
        <v>true</v>
      </c>
      <c r="AF1114" s="3" t="e">
        <f>VLOOKUP(C1114,#REF!,2,FALSE)</f>
        <v>#REF!</v>
      </c>
      <c r="AG1114" s="3" t="e">
        <f t="shared" si="543"/>
        <v>#REF!</v>
      </c>
      <c r="AH1114" s="3">
        <f t="shared" si="544"/>
        <v>0</v>
      </c>
      <c r="AI1114" s="3">
        <f t="shared" si="545"/>
        <v>0</v>
      </c>
      <c r="AJ1114" s="3">
        <f t="shared" si="546"/>
        <v>0</v>
      </c>
      <c r="AL1114" s="3">
        <f t="shared" si="547"/>
        <v>0</v>
      </c>
      <c r="AM1114" s="3">
        <f t="shared" si="548"/>
        <v>0</v>
      </c>
      <c r="AN1114" s="3">
        <f t="shared" si="549"/>
        <v>0</v>
      </c>
      <c r="AO1114" s="3">
        <f t="shared" si="550"/>
        <v>0</v>
      </c>
      <c r="AP1114" s="3">
        <f t="shared" si="551"/>
        <v>0</v>
      </c>
      <c r="AQ1114" s="3">
        <f t="shared" si="552"/>
        <v>0</v>
      </c>
      <c r="AS1114" s="3" t="e">
        <f t="shared" si="553"/>
        <v>#REF!</v>
      </c>
      <c r="AU1114" s="3" t="e">
        <f t="shared" si="554"/>
        <v>#NAME?</v>
      </c>
      <c r="AW1114" s="3">
        <f t="shared" si="555"/>
        <v>0</v>
      </c>
      <c r="AX1114" s="3">
        <f t="shared" si="556"/>
        <v>0</v>
      </c>
      <c r="AY1114" s="3">
        <f t="shared" si="557"/>
        <v>0</v>
      </c>
      <c r="AZ1114" s="3">
        <f t="shared" si="558"/>
        <v>0</v>
      </c>
      <c r="BA1114" s="3">
        <f t="shared" si="559"/>
        <v>0</v>
      </c>
      <c r="BB1114" s="3">
        <f t="shared" si="560"/>
        <v>0</v>
      </c>
    </row>
    <row r="1115" spans="2:54" x14ac:dyDescent="0.35">
      <c r="B1115" s="14">
        <v>1088</v>
      </c>
      <c r="C1115" s="13"/>
      <c r="D1115" s="13"/>
      <c r="E1115" s="130"/>
      <c r="F1115" s="130"/>
      <c r="G1115" s="129" t="str">
        <f t="shared" si="528"/>
        <v/>
      </c>
      <c r="H1115" s="128"/>
      <c r="I1115" s="189"/>
      <c r="J1115" s="128"/>
      <c r="K1115" s="127"/>
      <c r="L1115" s="127"/>
      <c r="M1115" s="126"/>
      <c r="N1115" s="7"/>
      <c r="O1115" s="6"/>
      <c r="P1115" s="6"/>
      <c r="Q1115" s="125" t="str">
        <f t="shared" si="529"/>
        <v/>
      </c>
      <c r="R1115" s="124" t="str">
        <f t="shared" si="530"/>
        <v/>
      </c>
      <c r="S1115" s="123">
        <f t="shared" si="531"/>
        <v>0</v>
      </c>
      <c r="T1115" s="122">
        <f t="shared" si="532"/>
        <v>0</v>
      </c>
      <c r="U1115" s="123">
        <f t="shared" si="533"/>
        <v>0</v>
      </c>
      <c r="V1115" s="122">
        <f t="shared" si="534"/>
        <v>0</v>
      </c>
      <c r="W1115" s="123">
        <f t="shared" si="535"/>
        <v>0</v>
      </c>
      <c r="X1115" s="122">
        <f t="shared" si="536"/>
        <v>0</v>
      </c>
      <c r="Y1115" s="123">
        <f t="shared" si="537"/>
        <v>0</v>
      </c>
      <c r="Z1115" s="122">
        <f t="shared" si="538"/>
        <v>0</v>
      </c>
      <c r="AA1115" s="123">
        <f t="shared" si="539"/>
        <v>0</v>
      </c>
      <c r="AB1115" s="122">
        <f t="shared" si="540"/>
        <v>0</v>
      </c>
      <c r="AD1115" s="3" t="str">
        <f t="shared" si="541"/>
        <v>False</v>
      </c>
      <c r="AE1115" s="3" t="str">
        <f t="shared" si="542"/>
        <v>true</v>
      </c>
      <c r="AF1115" s="3" t="e">
        <f>VLOOKUP(C1115,#REF!,2,FALSE)</f>
        <v>#REF!</v>
      </c>
      <c r="AG1115" s="3" t="e">
        <f t="shared" si="543"/>
        <v>#REF!</v>
      </c>
      <c r="AH1115" s="3">
        <f t="shared" si="544"/>
        <v>0</v>
      </c>
      <c r="AI1115" s="3">
        <f t="shared" si="545"/>
        <v>0</v>
      </c>
      <c r="AJ1115" s="3">
        <f t="shared" si="546"/>
        <v>0</v>
      </c>
      <c r="AL1115" s="3">
        <f t="shared" si="547"/>
        <v>0</v>
      </c>
      <c r="AM1115" s="3">
        <f t="shared" si="548"/>
        <v>0</v>
      </c>
      <c r="AN1115" s="3">
        <f t="shared" si="549"/>
        <v>0</v>
      </c>
      <c r="AO1115" s="3">
        <f t="shared" si="550"/>
        <v>0</v>
      </c>
      <c r="AP1115" s="3">
        <f t="shared" si="551"/>
        <v>0</v>
      </c>
      <c r="AQ1115" s="3">
        <f t="shared" si="552"/>
        <v>0</v>
      </c>
      <c r="AS1115" s="3" t="e">
        <f t="shared" si="553"/>
        <v>#REF!</v>
      </c>
      <c r="AU1115" s="3" t="e">
        <f t="shared" si="554"/>
        <v>#NAME?</v>
      </c>
      <c r="AW1115" s="3">
        <f t="shared" si="555"/>
        <v>0</v>
      </c>
      <c r="AX1115" s="3">
        <f t="shared" si="556"/>
        <v>0</v>
      </c>
      <c r="AY1115" s="3">
        <f t="shared" si="557"/>
        <v>0</v>
      </c>
      <c r="AZ1115" s="3">
        <f t="shared" si="558"/>
        <v>0</v>
      </c>
      <c r="BA1115" s="3">
        <f t="shared" si="559"/>
        <v>0</v>
      </c>
      <c r="BB1115" s="3">
        <f t="shared" si="560"/>
        <v>0</v>
      </c>
    </row>
    <row r="1116" spans="2:54" x14ac:dyDescent="0.35">
      <c r="B1116" s="14">
        <v>1089</v>
      </c>
      <c r="C1116" s="13"/>
      <c r="D1116" s="13"/>
      <c r="E1116" s="130"/>
      <c r="F1116" s="130"/>
      <c r="G1116" s="129" t="str">
        <f t="shared" ref="G1116:G1179" si="561">IF(D1116="","",IF(E1116&lt;&gt;"",VLOOKUP(E1116,Lookup_LOWCode,2,FALSE),VLOOKUP(D1116,Lookup_ActualLOWCode,2,FALSE)))</f>
        <v/>
      </c>
      <c r="H1116" s="128"/>
      <c r="I1116" s="189"/>
      <c r="J1116" s="128"/>
      <c r="K1116" s="127"/>
      <c r="L1116" s="127"/>
      <c r="M1116" s="126"/>
      <c r="N1116" s="7"/>
      <c r="O1116" s="6"/>
      <c r="P1116" s="6"/>
      <c r="Q1116" s="125" t="str">
        <f t="shared" ref="Q1116:Q1179" si="562">IF(N1116&lt;&gt;"",P1116/N1116,"")</f>
        <v/>
      </c>
      <c r="R1116" s="124" t="str">
        <f t="shared" ref="R1116:R1179" si="563">IF(O1116&lt;&gt;"",P1116/O1116,"")</f>
        <v/>
      </c>
      <c r="S1116" s="123">
        <f t="shared" ref="S1116:S1179" si="564">IF($N1116&lt;&gt;0,$N1116,IF($O1116&lt;&gt;0,$O1116/VLOOKUP($G1116,Lookup_MaterialLowCode,7,FALSE),0))</f>
        <v>0</v>
      </c>
      <c r="T1116" s="122">
        <f t="shared" ref="T1116:T1179" si="565">IF($O1116&lt;&gt;0,$O1116,IF($N1116&lt;&gt;0,$N1116*VLOOKUP($G1116,Lookup_MaterialLowCode,7,FALSE),0))</f>
        <v>0</v>
      </c>
      <c r="U1116" s="123">
        <f t="shared" ref="U1116:U1179" si="566">IF(AE1116="true",S1116,0)</f>
        <v>0</v>
      </c>
      <c r="V1116" s="122">
        <f t="shared" ref="V1116:V1179" si="567">IF(AE1116="true",T1116,0)</f>
        <v>0</v>
      </c>
      <c r="W1116" s="123">
        <f t="shared" ref="W1116:W1179" si="568">IF(AE1116="false",S1116,0)</f>
        <v>0</v>
      </c>
      <c r="X1116" s="122">
        <f t="shared" ref="X1116:X1179" si="569">IF(AE1116="false",T1116,0)</f>
        <v>0</v>
      </c>
      <c r="Y1116" s="123">
        <f t="shared" ref="Y1116:Y1179" si="570">W1116-(W1116*L1116)</f>
        <v>0</v>
      </c>
      <c r="Z1116" s="122">
        <f t="shared" ref="Z1116:Z1179" si="571">X1116-(X1116*L1116)</f>
        <v>0</v>
      </c>
      <c r="AA1116" s="123">
        <f t="shared" ref="AA1116:AA1179" si="572">W1116*L1116</f>
        <v>0</v>
      </c>
      <c r="AB1116" s="122">
        <f t="shared" ref="AB1116:AB1179" si="573">X1116*L1116</f>
        <v>0</v>
      </c>
      <c r="AD1116" s="3" t="str">
        <f t="shared" ref="AD1116:AD1179" si="574">IF(G1116="Specify LOW Code",IF(E1116&lt;&gt;"","False","True"),"False")</f>
        <v>False</v>
      </c>
      <c r="AE1116" s="3" t="str">
        <f t="shared" ref="AE1116:AE1179" si="575">IF(H1116="Off-Site mixed","false",IF(H1116="Off-Site segregated","false","true"))</f>
        <v>true</v>
      </c>
      <c r="AF1116" s="3" t="e">
        <f>VLOOKUP(C1116,#REF!,2,FALSE)</f>
        <v>#REF!</v>
      </c>
      <c r="AG1116" s="3" t="e">
        <f t="shared" ref="AG1116:AG1179" si="576">AF1116&amp;D1116</f>
        <v>#REF!</v>
      </c>
      <c r="AH1116" s="3">
        <f t="shared" ref="AH1116:AH1179" si="577">IF(AE1116="true",0,VLOOKUP(J1116,Lookup_MyDestinations,6,FALSE))</f>
        <v>0</v>
      </c>
      <c r="AI1116" s="3">
        <f t="shared" ref="AI1116:AI1179" si="578">IF(AE1116="true",0,VLOOKUP(J1116,Lookup_MyDestinations,5,FALSE))</f>
        <v>0</v>
      </c>
      <c r="AJ1116" s="3">
        <f t="shared" ref="AJ1116:AJ1179" si="579">IF(AE1116="true", 0,VLOOKUP(J1116,Lookup_MyDestinations,4,FALSE))</f>
        <v>0</v>
      </c>
      <c r="AL1116" s="3">
        <f t="shared" ref="AL1116:AL1179" si="580">$AH1116*$W1116</f>
        <v>0</v>
      </c>
      <c r="AM1116" s="3">
        <f t="shared" ref="AM1116:AM1179" si="581">$AH1116*$X1116</f>
        <v>0</v>
      </c>
      <c r="AN1116" s="3">
        <f t="shared" ref="AN1116:AN1179" si="582">$AI1116*$W1116</f>
        <v>0</v>
      </c>
      <c r="AO1116" s="3">
        <f t="shared" ref="AO1116:AO1179" si="583">$AI1116*$X1116</f>
        <v>0</v>
      </c>
      <c r="AP1116" s="3">
        <f t="shared" ref="AP1116:AP1179" si="584">$AJ1116*$W1116</f>
        <v>0</v>
      </c>
      <c r="AQ1116" s="3">
        <f t="shared" ref="AQ1116:AQ1179" si="585">$AJ1116*$X1116</f>
        <v>0</v>
      </c>
      <c r="AS1116" s="3" t="e">
        <f t="shared" ref="AS1116:AS1179" si="586">AF1116&amp;G1116</f>
        <v>#REF!</v>
      </c>
      <c r="AU1116" s="3" t="e">
        <f t="shared" ref="AU1116:AU1179" si="587">VLOOKUP(D1116,Lookup_WasteStreamLOWCode,4,FALSE)</f>
        <v>#NAME?</v>
      </c>
      <c r="AW1116" s="3">
        <f t="shared" ref="AW1116:AW1179" si="588">IF(H1116="On-site recovery",S1116,0)</f>
        <v>0</v>
      </c>
      <c r="AX1116" s="3">
        <f t="shared" ref="AX1116:AX1179" si="589">IF(H1116="On-site recovery",T1116,0)</f>
        <v>0</v>
      </c>
      <c r="AY1116" s="3">
        <f t="shared" ref="AY1116:AY1179" si="590">IF(H1116="On-site recycled",S1116,0)</f>
        <v>0</v>
      </c>
      <c r="AZ1116" s="3">
        <f t="shared" ref="AZ1116:AZ1179" si="591">IF(H1116="On-site recycled",T1116,0)</f>
        <v>0</v>
      </c>
      <c r="BA1116" s="3">
        <f t="shared" ref="BA1116:BA1179" si="592">IF(H1116="On-site re-use",S1116,0)</f>
        <v>0</v>
      </c>
      <c r="BB1116" s="3">
        <f t="shared" ref="BB1116:BB1179" si="593">IF(H1116="On-site re-use",T1116,0)</f>
        <v>0</v>
      </c>
    </row>
    <row r="1117" spans="2:54" x14ac:dyDescent="0.35">
      <c r="B1117" s="14">
        <v>1090</v>
      </c>
      <c r="C1117" s="13"/>
      <c r="D1117" s="13"/>
      <c r="E1117" s="130"/>
      <c r="F1117" s="130"/>
      <c r="G1117" s="129" t="str">
        <f t="shared" si="561"/>
        <v/>
      </c>
      <c r="H1117" s="128"/>
      <c r="I1117" s="189"/>
      <c r="J1117" s="128"/>
      <c r="K1117" s="127"/>
      <c r="L1117" s="127"/>
      <c r="M1117" s="126"/>
      <c r="N1117" s="7"/>
      <c r="O1117" s="6"/>
      <c r="P1117" s="6"/>
      <c r="Q1117" s="125" t="str">
        <f t="shared" si="562"/>
        <v/>
      </c>
      <c r="R1117" s="124" t="str">
        <f t="shared" si="563"/>
        <v/>
      </c>
      <c r="S1117" s="123">
        <f t="shared" si="564"/>
        <v>0</v>
      </c>
      <c r="T1117" s="122">
        <f t="shared" si="565"/>
        <v>0</v>
      </c>
      <c r="U1117" s="123">
        <f t="shared" si="566"/>
        <v>0</v>
      </c>
      <c r="V1117" s="122">
        <f t="shared" si="567"/>
        <v>0</v>
      </c>
      <c r="W1117" s="123">
        <f t="shared" si="568"/>
        <v>0</v>
      </c>
      <c r="X1117" s="122">
        <f t="shared" si="569"/>
        <v>0</v>
      </c>
      <c r="Y1117" s="123">
        <f t="shared" si="570"/>
        <v>0</v>
      </c>
      <c r="Z1117" s="122">
        <f t="shared" si="571"/>
        <v>0</v>
      </c>
      <c r="AA1117" s="123">
        <f t="shared" si="572"/>
        <v>0</v>
      </c>
      <c r="AB1117" s="122">
        <f t="shared" si="573"/>
        <v>0</v>
      </c>
      <c r="AD1117" s="3" t="str">
        <f t="shared" si="574"/>
        <v>False</v>
      </c>
      <c r="AE1117" s="3" t="str">
        <f t="shared" si="575"/>
        <v>true</v>
      </c>
      <c r="AF1117" s="3" t="e">
        <f>VLOOKUP(C1117,#REF!,2,FALSE)</f>
        <v>#REF!</v>
      </c>
      <c r="AG1117" s="3" t="e">
        <f t="shared" si="576"/>
        <v>#REF!</v>
      </c>
      <c r="AH1117" s="3">
        <f t="shared" si="577"/>
        <v>0</v>
      </c>
      <c r="AI1117" s="3">
        <f t="shared" si="578"/>
        <v>0</v>
      </c>
      <c r="AJ1117" s="3">
        <f t="shared" si="579"/>
        <v>0</v>
      </c>
      <c r="AL1117" s="3">
        <f t="shared" si="580"/>
        <v>0</v>
      </c>
      <c r="AM1117" s="3">
        <f t="shared" si="581"/>
        <v>0</v>
      </c>
      <c r="AN1117" s="3">
        <f t="shared" si="582"/>
        <v>0</v>
      </c>
      <c r="AO1117" s="3">
        <f t="shared" si="583"/>
        <v>0</v>
      </c>
      <c r="AP1117" s="3">
        <f t="shared" si="584"/>
        <v>0</v>
      </c>
      <c r="AQ1117" s="3">
        <f t="shared" si="585"/>
        <v>0</v>
      </c>
      <c r="AS1117" s="3" t="e">
        <f t="shared" si="586"/>
        <v>#REF!</v>
      </c>
      <c r="AU1117" s="3" t="e">
        <f t="shared" si="587"/>
        <v>#NAME?</v>
      </c>
      <c r="AW1117" s="3">
        <f t="shared" si="588"/>
        <v>0</v>
      </c>
      <c r="AX1117" s="3">
        <f t="shared" si="589"/>
        <v>0</v>
      </c>
      <c r="AY1117" s="3">
        <f t="shared" si="590"/>
        <v>0</v>
      </c>
      <c r="AZ1117" s="3">
        <f t="shared" si="591"/>
        <v>0</v>
      </c>
      <c r="BA1117" s="3">
        <f t="shared" si="592"/>
        <v>0</v>
      </c>
      <c r="BB1117" s="3">
        <f t="shared" si="593"/>
        <v>0</v>
      </c>
    </row>
    <row r="1118" spans="2:54" x14ac:dyDescent="0.35">
      <c r="B1118" s="14">
        <v>1091</v>
      </c>
      <c r="C1118" s="13"/>
      <c r="D1118" s="13"/>
      <c r="E1118" s="130"/>
      <c r="F1118" s="130"/>
      <c r="G1118" s="129" t="str">
        <f t="shared" si="561"/>
        <v/>
      </c>
      <c r="H1118" s="128"/>
      <c r="I1118" s="189"/>
      <c r="J1118" s="128"/>
      <c r="K1118" s="127"/>
      <c r="L1118" s="127"/>
      <c r="M1118" s="126"/>
      <c r="N1118" s="7"/>
      <c r="O1118" s="6"/>
      <c r="P1118" s="6"/>
      <c r="Q1118" s="125" t="str">
        <f t="shared" si="562"/>
        <v/>
      </c>
      <c r="R1118" s="124" t="str">
        <f t="shared" si="563"/>
        <v/>
      </c>
      <c r="S1118" s="123">
        <f t="shared" si="564"/>
        <v>0</v>
      </c>
      <c r="T1118" s="122">
        <f t="shared" si="565"/>
        <v>0</v>
      </c>
      <c r="U1118" s="123">
        <f t="shared" si="566"/>
        <v>0</v>
      </c>
      <c r="V1118" s="122">
        <f t="shared" si="567"/>
        <v>0</v>
      </c>
      <c r="W1118" s="123">
        <f t="shared" si="568"/>
        <v>0</v>
      </c>
      <c r="X1118" s="122">
        <f t="shared" si="569"/>
        <v>0</v>
      </c>
      <c r="Y1118" s="123">
        <f t="shared" si="570"/>
        <v>0</v>
      </c>
      <c r="Z1118" s="122">
        <f t="shared" si="571"/>
        <v>0</v>
      </c>
      <c r="AA1118" s="123">
        <f t="shared" si="572"/>
        <v>0</v>
      </c>
      <c r="AB1118" s="122">
        <f t="shared" si="573"/>
        <v>0</v>
      </c>
      <c r="AD1118" s="3" t="str">
        <f t="shared" si="574"/>
        <v>False</v>
      </c>
      <c r="AE1118" s="3" t="str">
        <f t="shared" si="575"/>
        <v>true</v>
      </c>
      <c r="AF1118" s="3" t="e">
        <f>VLOOKUP(C1118,#REF!,2,FALSE)</f>
        <v>#REF!</v>
      </c>
      <c r="AG1118" s="3" t="e">
        <f t="shared" si="576"/>
        <v>#REF!</v>
      </c>
      <c r="AH1118" s="3">
        <f t="shared" si="577"/>
        <v>0</v>
      </c>
      <c r="AI1118" s="3">
        <f t="shared" si="578"/>
        <v>0</v>
      </c>
      <c r="AJ1118" s="3">
        <f t="shared" si="579"/>
        <v>0</v>
      </c>
      <c r="AL1118" s="3">
        <f t="shared" si="580"/>
        <v>0</v>
      </c>
      <c r="AM1118" s="3">
        <f t="shared" si="581"/>
        <v>0</v>
      </c>
      <c r="AN1118" s="3">
        <f t="shared" si="582"/>
        <v>0</v>
      </c>
      <c r="AO1118" s="3">
        <f t="shared" si="583"/>
        <v>0</v>
      </c>
      <c r="AP1118" s="3">
        <f t="shared" si="584"/>
        <v>0</v>
      </c>
      <c r="AQ1118" s="3">
        <f t="shared" si="585"/>
        <v>0</v>
      </c>
      <c r="AS1118" s="3" t="e">
        <f t="shared" si="586"/>
        <v>#REF!</v>
      </c>
      <c r="AU1118" s="3" t="e">
        <f t="shared" si="587"/>
        <v>#NAME?</v>
      </c>
      <c r="AW1118" s="3">
        <f t="shared" si="588"/>
        <v>0</v>
      </c>
      <c r="AX1118" s="3">
        <f t="shared" si="589"/>
        <v>0</v>
      </c>
      <c r="AY1118" s="3">
        <f t="shared" si="590"/>
        <v>0</v>
      </c>
      <c r="AZ1118" s="3">
        <f t="shared" si="591"/>
        <v>0</v>
      </c>
      <c r="BA1118" s="3">
        <f t="shared" si="592"/>
        <v>0</v>
      </c>
      <c r="BB1118" s="3">
        <f t="shared" si="593"/>
        <v>0</v>
      </c>
    </row>
    <row r="1119" spans="2:54" x14ac:dyDescent="0.35">
      <c r="B1119" s="14">
        <v>1092</v>
      </c>
      <c r="C1119" s="13"/>
      <c r="D1119" s="13"/>
      <c r="E1119" s="130"/>
      <c r="F1119" s="130"/>
      <c r="G1119" s="129" t="str">
        <f t="shared" si="561"/>
        <v/>
      </c>
      <c r="H1119" s="128"/>
      <c r="I1119" s="189"/>
      <c r="J1119" s="128"/>
      <c r="K1119" s="127"/>
      <c r="L1119" s="127"/>
      <c r="M1119" s="126"/>
      <c r="N1119" s="7"/>
      <c r="O1119" s="6"/>
      <c r="P1119" s="6"/>
      <c r="Q1119" s="125" t="str">
        <f t="shared" si="562"/>
        <v/>
      </c>
      <c r="R1119" s="124" t="str">
        <f t="shared" si="563"/>
        <v/>
      </c>
      <c r="S1119" s="123">
        <f t="shared" si="564"/>
        <v>0</v>
      </c>
      <c r="T1119" s="122">
        <f t="shared" si="565"/>
        <v>0</v>
      </c>
      <c r="U1119" s="123">
        <f t="shared" si="566"/>
        <v>0</v>
      </c>
      <c r="V1119" s="122">
        <f t="shared" si="567"/>
        <v>0</v>
      </c>
      <c r="W1119" s="123">
        <f t="shared" si="568"/>
        <v>0</v>
      </c>
      <c r="X1119" s="122">
        <f t="shared" si="569"/>
        <v>0</v>
      </c>
      <c r="Y1119" s="123">
        <f t="shared" si="570"/>
        <v>0</v>
      </c>
      <c r="Z1119" s="122">
        <f t="shared" si="571"/>
        <v>0</v>
      </c>
      <c r="AA1119" s="123">
        <f t="shared" si="572"/>
        <v>0</v>
      </c>
      <c r="AB1119" s="122">
        <f t="shared" si="573"/>
        <v>0</v>
      </c>
      <c r="AD1119" s="3" t="str">
        <f t="shared" si="574"/>
        <v>False</v>
      </c>
      <c r="AE1119" s="3" t="str">
        <f t="shared" si="575"/>
        <v>true</v>
      </c>
      <c r="AF1119" s="3" t="e">
        <f>VLOOKUP(C1119,#REF!,2,FALSE)</f>
        <v>#REF!</v>
      </c>
      <c r="AG1119" s="3" t="e">
        <f t="shared" si="576"/>
        <v>#REF!</v>
      </c>
      <c r="AH1119" s="3">
        <f t="shared" si="577"/>
        <v>0</v>
      </c>
      <c r="AI1119" s="3">
        <f t="shared" si="578"/>
        <v>0</v>
      </c>
      <c r="AJ1119" s="3">
        <f t="shared" si="579"/>
        <v>0</v>
      </c>
      <c r="AL1119" s="3">
        <f t="shared" si="580"/>
        <v>0</v>
      </c>
      <c r="AM1119" s="3">
        <f t="shared" si="581"/>
        <v>0</v>
      </c>
      <c r="AN1119" s="3">
        <f t="shared" si="582"/>
        <v>0</v>
      </c>
      <c r="AO1119" s="3">
        <f t="shared" si="583"/>
        <v>0</v>
      </c>
      <c r="AP1119" s="3">
        <f t="shared" si="584"/>
        <v>0</v>
      </c>
      <c r="AQ1119" s="3">
        <f t="shared" si="585"/>
        <v>0</v>
      </c>
      <c r="AS1119" s="3" t="e">
        <f t="shared" si="586"/>
        <v>#REF!</v>
      </c>
      <c r="AU1119" s="3" t="e">
        <f t="shared" si="587"/>
        <v>#NAME?</v>
      </c>
      <c r="AW1119" s="3">
        <f t="shared" si="588"/>
        <v>0</v>
      </c>
      <c r="AX1119" s="3">
        <f t="shared" si="589"/>
        <v>0</v>
      </c>
      <c r="AY1119" s="3">
        <f t="shared" si="590"/>
        <v>0</v>
      </c>
      <c r="AZ1119" s="3">
        <f t="shared" si="591"/>
        <v>0</v>
      </c>
      <c r="BA1119" s="3">
        <f t="shared" si="592"/>
        <v>0</v>
      </c>
      <c r="BB1119" s="3">
        <f t="shared" si="593"/>
        <v>0</v>
      </c>
    </row>
    <row r="1120" spans="2:54" x14ac:dyDescent="0.35">
      <c r="B1120" s="14">
        <v>1093</v>
      </c>
      <c r="C1120" s="13"/>
      <c r="D1120" s="13"/>
      <c r="E1120" s="130"/>
      <c r="F1120" s="130"/>
      <c r="G1120" s="129" t="str">
        <f t="shared" si="561"/>
        <v/>
      </c>
      <c r="H1120" s="128"/>
      <c r="I1120" s="189"/>
      <c r="J1120" s="128"/>
      <c r="K1120" s="127"/>
      <c r="L1120" s="127"/>
      <c r="M1120" s="126"/>
      <c r="N1120" s="7"/>
      <c r="O1120" s="6"/>
      <c r="P1120" s="6"/>
      <c r="Q1120" s="125" t="str">
        <f t="shared" si="562"/>
        <v/>
      </c>
      <c r="R1120" s="124" t="str">
        <f t="shared" si="563"/>
        <v/>
      </c>
      <c r="S1120" s="123">
        <f t="shared" si="564"/>
        <v>0</v>
      </c>
      <c r="T1120" s="122">
        <f t="shared" si="565"/>
        <v>0</v>
      </c>
      <c r="U1120" s="123">
        <f t="shared" si="566"/>
        <v>0</v>
      </c>
      <c r="V1120" s="122">
        <f t="shared" si="567"/>
        <v>0</v>
      </c>
      <c r="W1120" s="123">
        <f t="shared" si="568"/>
        <v>0</v>
      </c>
      <c r="X1120" s="122">
        <f t="shared" si="569"/>
        <v>0</v>
      </c>
      <c r="Y1120" s="123">
        <f t="shared" si="570"/>
        <v>0</v>
      </c>
      <c r="Z1120" s="122">
        <f t="shared" si="571"/>
        <v>0</v>
      </c>
      <c r="AA1120" s="123">
        <f t="shared" si="572"/>
        <v>0</v>
      </c>
      <c r="AB1120" s="122">
        <f t="shared" si="573"/>
        <v>0</v>
      </c>
      <c r="AD1120" s="3" t="str">
        <f t="shared" si="574"/>
        <v>False</v>
      </c>
      <c r="AE1120" s="3" t="str">
        <f t="shared" si="575"/>
        <v>true</v>
      </c>
      <c r="AF1120" s="3" t="e">
        <f>VLOOKUP(C1120,#REF!,2,FALSE)</f>
        <v>#REF!</v>
      </c>
      <c r="AG1120" s="3" t="e">
        <f t="shared" si="576"/>
        <v>#REF!</v>
      </c>
      <c r="AH1120" s="3">
        <f t="shared" si="577"/>
        <v>0</v>
      </c>
      <c r="AI1120" s="3">
        <f t="shared" si="578"/>
        <v>0</v>
      </c>
      <c r="AJ1120" s="3">
        <f t="shared" si="579"/>
        <v>0</v>
      </c>
      <c r="AL1120" s="3">
        <f t="shared" si="580"/>
        <v>0</v>
      </c>
      <c r="AM1120" s="3">
        <f t="shared" si="581"/>
        <v>0</v>
      </c>
      <c r="AN1120" s="3">
        <f t="shared" si="582"/>
        <v>0</v>
      </c>
      <c r="AO1120" s="3">
        <f t="shared" si="583"/>
        <v>0</v>
      </c>
      <c r="AP1120" s="3">
        <f t="shared" si="584"/>
        <v>0</v>
      </c>
      <c r="AQ1120" s="3">
        <f t="shared" si="585"/>
        <v>0</v>
      </c>
      <c r="AS1120" s="3" t="e">
        <f t="shared" si="586"/>
        <v>#REF!</v>
      </c>
      <c r="AU1120" s="3" t="e">
        <f t="shared" si="587"/>
        <v>#NAME?</v>
      </c>
      <c r="AW1120" s="3">
        <f t="shared" si="588"/>
        <v>0</v>
      </c>
      <c r="AX1120" s="3">
        <f t="shared" si="589"/>
        <v>0</v>
      </c>
      <c r="AY1120" s="3">
        <f t="shared" si="590"/>
        <v>0</v>
      </c>
      <c r="AZ1120" s="3">
        <f t="shared" si="591"/>
        <v>0</v>
      </c>
      <c r="BA1120" s="3">
        <f t="shared" si="592"/>
        <v>0</v>
      </c>
      <c r="BB1120" s="3">
        <f t="shared" si="593"/>
        <v>0</v>
      </c>
    </row>
    <row r="1121" spans="2:54" x14ac:dyDescent="0.35">
      <c r="B1121" s="14">
        <v>1094</v>
      </c>
      <c r="C1121" s="13"/>
      <c r="D1121" s="13"/>
      <c r="E1121" s="130"/>
      <c r="F1121" s="130"/>
      <c r="G1121" s="129" t="str">
        <f t="shared" si="561"/>
        <v/>
      </c>
      <c r="H1121" s="128"/>
      <c r="I1121" s="189"/>
      <c r="J1121" s="128"/>
      <c r="K1121" s="127"/>
      <c r="L1121" s="127"/>
      <c r="M1121" s="126"/>
      <c r="N1121" s="7"/>
      <c r="O1121" s="6"/>
      <c r="P1121" s="6"/>
      <c r="Q1121" s="125" t="str">
        <f t="shared" si="562"/>
        <v/>
      </c>
      <c r="R1121" s="124" t="str">
        <f t="shared" si="563"/>
        <v/>
      </c>
      <c r="S1121" s="123">
        <f t="shared" si="564"/>
        <v>0</v>
      </c>
      <c r="T1121" s="122">
        <f t="shared" si="565"/>
        <v>0</v>
      </c>
      <c r="U1121" s="123">
        <f t="shared" si="566"/>
        <v>0</v>
      </c>
      <c r="V1121" s="122">
        <f t="shared" si="567"/>
        <v>0</v>
      </c>
      <c r="W1121" s="123">
        <f t="shared" si="568"/>
        <v>0</v>
      </c>
      <c r="X1121" s="122">
        <f t="shared" si="569"/>
        <v>0</v>
      </c>
      <c r="Y1121" s="123">
        <f t="shared" si="570"/>
        <v>0</v>
      </c>
      <c r="Z1121" s="122">
        <f t="shared" si="571"/>
        <v>0</v>
      </c>
      <c r="AA1121" s="123">
        <f t="shared" si="572"/>
        <v>0</v>
      </c>
      <c r="AB1121" s="122">
        <f t="shared" si="573"/>
        <v>0</v>
      </c>
      <c r="AD1121" s="3" t="str">
        <f t="shared" si="574"/>
        <v>False</v>
      </c>
      <c r="AE1121" s="3" t="str">
        <f t="shared" si="575"/>
        <v>true</v>
      </c>
      <c r="AF1121" s="3" t="e">
        <f>VLOOKUP(C1121,#REF!,2,FALSE)</f>
        <v>#REF!</v>
      </c>
      <c r="AG1121" s="3" t="e">
        <f t="shared" si="576"/>
        <v>#REF!</v>
      </c>
      <c r="AH1121" s="3">
        <f t="shared" si="577"/>
        <v>0</v>
      </c>
      <c r="AI1121" s="3">
        <f t="shared" si="578"/>
        <v>0</v>
      </c>
      <c r="AJ1121" s="3">
        <f t="shared" si="579"/>
        <v>0</v>
      </c>
      <c r="AL1121" s="3">
        <f t="shared" si="580"/>
        <v>0</v>
      </c>
      <c r="AM1121" s="3">
        <f t="shared" si="581"/>
        <v>0</v>
      </c>
      <c r="AN1121" s="3">
        <f t="shared" si="582"/>
        <v>0</v>
      </c>
      <c r="AO1121" s="3">
        <f t="shared" si="583"/>
        <v>0</v>
      </c>
      <c r="AP1121" s="3">
        <f t="shared" si="584"/>
        <v>0</v>
      </c>
      <c r="AQ1121" s="3">
        <f t="shared" si="585"/>
        <v>0</v>
      </c>
      <c r="AS1121" s="3" t="e">
        <f t="shared" si="586"/>
        <v>#REF!</v>
      </c>
      <c r="AU1121" s="3" t="e">
        <f t="shared" si="587"/>
        <v>#NAME?</v>
      </c>
      <c r="AW1121" s="3">
        <f t="shared" si="588"/>
        <v>0</v>
      </c>
      <c r="AX1121" s="3">
        <f t="shared" si="589"/>
        <v>0</v>
      </c>
      <c r="AY1121" s="3">
        <f t="shared" si="590"/>
        <v>0</v>
      </c>
      <c r="AZ1121" s="3">
        <f t="shared" si="591"/>
        <v>0</v>
      </c>
      <c r="BA1121" s="3">
        <f t="shared" si="592"/>
        <v>0</v>
      </c>
      <c r="BB1121" s="3">
        <f t="shared" si="593"/>
        <v>0</v>
      </c>
    </row>
    <row r="1122" spans="2:54" x14ac:dyDescent="0.35">
      <c r="B1122" s="14">
        <v>1095</v>
      </c>
      <c r="C1122" s="13"/>
      <c r="D1122" s="13"/>
      <c r="E1122" s="130"/>
      <c r="F1122" s="130"/>
      <c r="G1122" s="129" t="str">
        <f t="shared" si="561"/>
        <v/>
      </c>
      <c r="H1122" s="128"/>
      <c r="I1122" s="189"/>
      <c r="J1122" s="128"/>
      <c r="K1122" s="127"/>
      <c r="L1122" s="127"/>
      <c r="M1122" s="126"/>
      <c r="N1122" s="7"/>
      <c r="O1122" s="6"/>
      <c r="P1122" s="6"/>
      <c r="Q1122" s="125" t="str">
        <f t="shared" si="562"/>
        <v/>
      </c>
      <c r="R1122" s="124" t="str">
        <f t="shared" si="563"/>
        <v/>
      </c>
      <c r="S1122" s="123">
        <f t="shared" si="564"/>
        <v>0</v>
      </c>
      <c r="T1122" s="122">
        <f t="shared" si="565"/>
        <v>0</v>
      </c>
      <c r="U1122" s="123">
        <f t="shared" si="566"/>
        <v>0</v>
      </c>
      <c r="V1122" s="122">
        <f t="shared" si="567"/>
        <v>0</v>
      </c>
      <c r="W1122" s="123">
        <f t="shared" si="568"/>
        <v>0</v>
      </c>
      <c r="X1122" s="122">
        <f t="shared" si="569"/>
        <v>0</v>
      </c>
      <c r="Y1122" s="123">
        <f t="shared" si="570"/>
        <v>0</v>
      </c>
      <c r="Z1122" s="122">
        <f t="shared" si="571"/>
        <v>0</v>
      </c>
      <c r="AA1122" s="123">
        <f t="shared" si="572"/>
        <v>0</v>
      </c>
      <c r="AB1122" s="122">
        <f t="shared" si="573"/>
        <v>0</v>
      </c>
      <c r="AD1122" s="3" t="str">
        <f t="shared" si="574"/>
        <v>False</v>
      </c>
      <c r="AE1122" s="3" t="str">
        <f t="shared" si="575"/>
        <v>true</v>
      </c>
      <c r="AF1122" s="3" t="e">
        <f>VLOOKUP(C1122,#REF!,2,FALSE)</f>
        <v>#REF!</v>
      </c>
      <c r="AG1122" s="3" t="e">
        <f t="shared" si="576"/>
        <v>#REF!</v>
      </c>
      <c r="AH1122" s="3">
        <f t="shared" si="577"/>
        <v>0</v>
      </c>
      <c r="AI1122" s="3">
        <f t="shared" si="578"/>
        <v>0</v>
      </c>
      <c r="AJ1122" s="3">
        <f t="shared" si="579"/>
        <v>0</v>
      </c>
      <c r="AL1122" s="3">
        <f t="shared" si="580"/>
        <v>0</v>
      </c>
      <c r="AM1122" s="3">
        <f t="shared" si="581"/>
        <v>0</v>
      </c>
      <c r="AN1122" s="3">
        <f t="shared" si="582"/>
        <v>0</v>
      </c>
      <c r="AO1122" s="3">
        <f t="shared" si="583"/>
        <v>0</v>
      </c>
      <c r="AP1122" s="3">
        <f t="shared" si="584"/>
        <v>0</v>
      </c>
      <c r="AQ1122" s="3">
        <f t="shared" si="585"/>
        <v>0</v>
      </c>
      <c r="AS1122" s="3" t="e">
        <f t="shared" si="586"/>
        <v>#REF!</v>
      </c>
      <c r="AU1122" s="3" t="e">
        <f t="shared" si="587"/>
        <v>#NAME?</v>
      </c>
      <c r="AW1122" s="3">
        <f t="shared" si="588"/>
        <v>0</v>
      </c>
      <c r="AX1122" s="3">
        <f t="shared" si="589"/>
        <v>0</v>
      </c>
      <c r="AY1122" s="3">
        <f t="shared" si="590"/>
        <v>0</v>
      </c>
      <c r="AZ1122" s="3">
        <f t="shared" si="591"/>
        <v>0</v>
      </c>
      <c r="BA1122" s="3">
        <f t="shared" si="592"/>
        <v>0</v>
      </c>
      <c r="BB1122" s="3">
        <f t="shared" si="593"/>
        <v>0</v>
      </c>
    </row>
    <row r="1123" spans="2:54" x14ac:dyDescent="0.35">
      <c r="B1123" s="14">
        <v>1096</v>
      </c>
      <c r="C1123" s="13"/>
      <c r="D1123" s="13"/>
      <c r="E1123" s="130"/>
      <c r="F1123" s="130"/>
      <c r="G1123" s="129" t="str">
        <f t="shared" si="561"/>
        <v/>
      </c>
      <c r="H1123" s="128"/>
      <c r="I1123" s="189"/>
      <c r="J1123" s="128"/>
      <c r="K1123" s="127"/>
      <c r="L1123" s="127"/>
      <c r="M1123" s="126"/>
      <c r="N1123" s="7"/>
      <c r="O1123" s="6"/>
      <c r="P1123" s="6"/>
      <c r="Q1123" s="125" t="str">
        <f t="shared" si="562"/>
        <v/>
      </c>
      <c r="R1123" s="124" t="str">
        <f t="shared" si="563"/>
        <v/>
      </c>
      <c r="S1123" s="123">
        <f t="shared" si="564"/>
        <v>0</v>
      </c>
      <c r="T1123" s="122">
        <f t="shared" si="565"/>
        <v>0</v>
      </c>
      <c r="U1123" s="123">
        <f t="shared" si="566"/>
        <v>0</v>
      </c>
      <c r="V1123" s="122">
        <f t="shared" si="567"/>
        <v>0</v>
      </c>
      <c r="W1123" s="123">
        <f t="shared" si="568"/>
        <v>0</v>
      </c>
      <c r="X1123" s="122">
        <f t="shared" si="569"/>
        <v>0</v>
      </c>
      <c r="Y1123" s="123">
        <f t="shared" si="570"/>
        <v>0</v>
      </c>
      <c r="Z1123" s="122">
        <f t="shared" si="571"/>
        <v>0</v>
      </c>
      <c r="AA1123" s="123">
        <f t="shared" si="572"/>
        <v>0</v>
      </c>
      <c r="AB1123" s="122">
        <f t="shared" si="573"/>
        <v>0</v>
      </c>
      <c r="AD1123" s="3" t="str">
        <f t="shared" si="574"/>
        <v>False</v>
      </c>
      <c r="AE1123" s="3" t="str">
        <f t="shared" si="575"/>
        <v>true</v>
      </c>
      <c r="AF1123" s="3" t="e">
        <f>VLOOKUP(C1123,#REF!,2,FALSE)</f>
        <v>#REF!</v>
      </c>
      <c r="AG1123" s="3" t="e">
        <f t="shared" si="576"/>
        <v>#REF!</v>
      </c>
      <c r="AH1123" s="3">
        <f t="shared" si="577"/>
        <v>0</v>
      </c>
      <c r="AI1123" s="3">
        <f t="shared" si="578"/>
        <v>0</v>
      </c>
      <c r="AJ1123" s="3">
        <f t="shared" si="579"/>
        <v>0</v>
      </c>
      <c r="AL1123" s="3">
        <f t="shared" si="580"/>
        <v>0</v>
      </c>
      <c r="AM1123" s="3">
        <f t="shared" si="581"/>
        <v>0</v>
      </c>
      <c r="AN1123" s="3">
        <f t="shared" si="582"/>
        <v>0</v>
      </c>
      <c r="AO1123" s="3">
        <f t="shared" si="583"/>
        <v>0</v>
      </c>
      <c r="AP1123" s="3">
        <f t="shared" si="584"/>
        <v>0</v>
      </c>
      <c r="AQ1123" s="3">
        <f t="shared" si="585"/>
        <v>0</v>
      </c>
      <c r="AS1123" s="3" t="e">
        <f t="shared" si="586"/>
        <v>#REF!</v>
      </c>
      <c r="AU1123" s="3" t="e">
        <f t="shared" si="587"/>
        <v>#NAME?</v>
      </c>
      <c r="AW1123" s="3">
        <f t="shared" si="588"/>
        <v>0</v>
      </c>
      <c r="AX1123" s="3">
        <f t="shared" si="589"/>
        <v>0</v>
      </c>
      <c r="AY1123" s="3">
        <f t="shared" si="590"/>
        <v>0</v>
      </c>
      <c r="AZ1123" s="3">
        <f t="shared" si="591"/>
        <v>0</v>
      </c>
      <c r="BA1123" s="3">
        <f t="shared" si="592"/>
        <v>0</v>
      </c>
      <c r="BB1123" s="3">
        <f t="shared" si="593"/>
        <v>0</v>
      </c>
    </row>
    <row r="1124" spans="2:54" x14ac:dyDescent="0.35">
      <c r="B1124" s="14">
        <v>1097</v>
      </c>
      <c r="C1124" s="13"/>
      <c r="D1124" s="13"/>
      <c r="E1124" s="130"/>
      <c r="F1124" s="130"/>
      <c r="G1124" s="129" t="str">
        <f t="shared" si="561"/>
        <v/>
      </c>
      <c r="H1124" s="128"/>
      <c r="I1124" s="189"/>
      <c r="J1124" s="128"/>
      <c r="K1124" s="127"/>
      <c r="L1124" s="127"/>
      <c r="M1124" s="126"/>
      <c r="N1124" s="7"/>
      <c r="O1124" s="6"/>
      <c r="P1124" s="6"/>
      <c r="Q1124" s="125" t="str">
        <f t="shared" si="562"/>
        <v/>
      </c>
      <c r="R1124" s="124" t="str">
        <f t="shared" si="563"/>
        <v/>
      </c>
      <c r="S1124" s="123">
        <f t="shared" si="564"/>
        <v>0</v>
      </c>
      <c r="T1124" s="122">
        <f t="shared" si="565"/>
        <v>0</v>
      </c>
      <c r="U1124" s="123">
        <f t="shared" si="566"/>
        <v>0</v>
      </c>
      <c r="V1124" s="122">
        <f t="shared" si="567"/>
        <v>0</v>
      </c>
      <c r="W1124" s="123">
        <f t="shared" si="568"/>
        <v>0</v>
      </c>
      <c r="X1124" s="122">
        <f t="shared" si="569"/>
        <v>0</v>
      </c>
      <c r="Y1124" s="123">
        <f t="shared" si="570"/>
        <v>0</v>
      </c>
      <c r="Z1124" s="122">
        <f t="shared" si="571"/>
        <v>0</v>
      </c>
      <c r="AA1124" s="123">
        <f t="shared" si="572"/>
        <v>0</v>
      </c>
      <c r="AB1124" s="122">
        <f t="shared" si="573"/>
        <v>0</v>
      </c>
      <c r="AD1124" s="3" t="str">
        <f t="shared" si="574"/>
        <v>False</v>
      </c>
      <c r="AE1124" s="3" t="str">
        <f t="shared" si="575"/>
        <v>true</v>
      </c>
      <c r="AF1124" s="3" t="e">
        <f>VLOOKUP(C1124,#REF!,2,FALSE)</f>
        <v>#REF!</v>
      </c>
      <c r="AG1124" s="3" t="e">
        <f t="shared" si="576"/>
        <v>#REF!</v>
      </c>
      <c r="AH1124" s="3">
        <f t="shared" si="577"/>
        <v>0</v>
      </c>
      <c r="AI1124" s="3">
        <f t="shared" si="578"/>
        <v>0</v>
      </c>
      <c r="AJ1124" s="3">
        <f t="shared" si="579"/>
        <v>0</v>
      </c>
      <c r="AL1124" s="3">
        <f t="shared" si="580"/>
        <v>0</v>
      </c>
      <c r="AM1124" s="3">
        <f t="shared" si="581"/>
        <v>0</v>
      </c>
      <c r="AN1124" s="3">
        <f t="shared" si="582"/>
        <v>0</v>
      </c>
      <c r="AO1124" s="3">
        <f t="shared" si="583"/>
        <v>0</v>
      </c>
      <c r="AP1124" s="3">
        <f t="shared" si="584"/>
        <v>0</v>
      </c>
      <c r="AQ1124" s="3">
        <f t="shared" si="585"/>
        <v>0</v>
      </c>
      <c r="AS1124" s="3" t="e">
        <f t="shared" si="586"/>
        <v>#REF!</v>
      </c>
      <c r="AU1124" s="3" t="e">
        <f t="shared" si="587"/>
        <v>#NAME?</v>
      </c>
      <c r="AW1124" s="3">
        <f t="shared" si="588"/>
        <v>0</v>
      </c>
      <c r="AX1124" s="3">
        <f t="shared" si="589"/>
        <v>0</v>
      </c>
      <c r="AY1124" s="3">
        <f t="shared" si="590"/>
        <v>0</v>
      </c>
      <c r="AZ1124" s="3">
        <f t="shared" si="591"/>
        <v>0</v>
      </c>
      <c r="BA1124" s="3">
        <f t="shared" si="592"/>
        <v>0</v>
      </c>
      <c r="BB1124" s="3">
        <f t="shared" si="593"/>
        <v>0</v>
      </c>
    </row>
    <row r="1125" spans="2:54" x14ac:dyDescent="0.35">
      <c r="B1125" s="14">
        <v>1098</v>
      </c>
      <c r="C1125" s="13"/>
      <c r="D1125" s="13"/>
      <c r="E1125" s="130"/>
      <c r="F1125" s="130"/>
      <c r="G1125" s="129" t="str">
        <f t="shared" si="561"/>
        <v/>
      </c>
      <c r="H1125" s="128"/>
      <c r="I1125" s="189"/>
      <c r="J1125" s="128"/>
      <c r="K1125" s="127"/>
      <c r="L1125" s="127"/>
      <c r="M1125" s="126"/>
      <c r="N1125" s="7"/>
      <c r="O1125" s="6"/>
      <c r="P1125" s="6"/>
      <c r="Q1125" s="125" t="str">
        <f t="shared" si="562"/>
        <v/>
      </c>
      <c r="R1125" s="124" t="str">
        <f t="shared" si="563"/>
        <v/>
      </c>
      <c r="S1125" s="123">
        <f t="shared" si="564"/>
        <v>0</v>
      </c>
      <c r="T1125" s="122">
        <f t="shared" si="565"/>
        <v>0</v>
      </c>
      <c r="U1125" s="123">
        <f t="shared" si="566"/>
        <v>0</v>
      </c>
      <c r="V1125" s="122">
        <f t="shared" si="567"/>
        <v>0</v>
      </c>
      <c r="W1125" s="123">
        <f t="shared" si="568"/>
        <v>0</v>
      </c>
      <c r="X1125" s="122">
        <f t="shared" si="569"/>
        <v>0</v>
      </c>
      <c r="Y1125" s="123">
        <f t="shared" si="570"/>
        <v>0</v>
      </c>
      <c r="Z1125" s="122">
        <f t="shared" si="571"/>
        <v>0</v>
      </c>
      <c r="AA1125" s="123">
        <f t="shared" si="572"/>
        <v>0</v>
      </c>
      <c r="AB1125" s="122">
        <f t="shared" si="573"/>
        <v>0</v>
      </c>
      <c r="AD1125" s="3" t="str">
        <f t="shared" si="574"/>
        <v>False</v>
      </c>
      <c r="AE1125" s="3" t="str">
        <f t="shared" si="575"/>
        <v>true</v>
      </c>
      <c r="AF1125" s="3" t="e">
        <f>VLOOKUP(C1125,#REF!,2,FALSE)</f>
        <v>#REF!</v>
      </c>
      <c r="AG1125" s="3" t="e">
        <f t="shared" si="576"/>
        <v>#REF!</v>
      </c>
      <c r="AH1125" s="3">
        <f t="shared" si="577"/>
        <v>0</v>
      </c>
      <c r="AI1125" s="3">
        <f t="shared" si="578"/>
        <v>0</v>
      </c>
      <c r="AJ1125" s="3">
        <f t="shared" si="579"/>
        <v>0</v>
      </c>
      <c r="AL1125" s="3">
        <f t="shared" si="580"/>
        <v>0</v>
      </c>
      <c r="AM1125" s="3">
        <f t="shared" si="581"/>
        <v>0</v>
      </c>
      <c r="AN1125" s="3">
        <f t="shared" si="582"/>
        <v>0</v>
      </c>
      <c r="AO1125" s="3">
        <f t="shared" si="583"/>
        <v>0</v>
      </c>
      <c r="AP1125" s="3">
        <f t="shared" si="584"/>
        <v>0</v>
      </c>
      <c r="AQ1125" s="3">
        <f t="shared" si="585"/>
        <v>0</v>
      </c>
      <c r="AS1125" s="3" t="e">
        <f t="shared" si="586"/>
        <v>#REF!</v>
      </c>
      <c r="AU1125" s="3" t="e">
        <f t="shared" si="587"/>
        <v>#NAME?</v>
      </c>
      <c r="AW1125" s="3">
        <f t="shared" si="588"/>
        <v>0</v>
      </c>
      <c r="AX1125" s="3">
        <f t="shared" si="589"/>
        <v>0</v>
      </c>
      <c r="AY1125" s="3">
        <f t="shared" si="590"/>
        <v>0</v>
      </c>
      <c r="AZ1125" s="3">
        <f t="shared" si="591"/>
        <v>0</v>
      </c>
      <c r="BA1125" s="3">
        <f t="shared" si="592"/>
        <v>0</v>
      </c>
      <c r="BB1125" s="3">
        <f t="shared" si="593"/>
        <v>0</v>
      </c>
    </row>
    <row r="1126" spans="2:54" x14ac:dyDescent="0.35">
      <c r="B1126" s="14">
        <v>1099</v>
      </c>
      <c r="C1126" s="13"/>
      <c r="D1126" s="13"/>
      <c r="E1126" s="130"/>
      <c r="F1126" s="130"/>
      <c r="G1126" s="129" t="str">
        <f t="shared" si="561"/>
        <v/>
      </c>
      <c r="H1126" s="128"/>
      <c r="I1126" s="189"/>
      <c r="J1126" s="128"/>
      <c r="K1126" s="127"/>
      <c r="L1126" s="127"/>
      <c r="M1126" s="126"/>
      <c r="N1126" s="7"/>
      <c r="O1126" s="6"/>
      <c r="P1126" s="6"/>
      <c r="Q1126" s="125" t="str">
        <f t="shared" si="562"/>
        <v/>
      </c>
      <c r="R1126" s="124" t="str">
        <f t="shared" si="563"/>
        <v/>
      </c>
      <c r="S1126" s="123">
        <f t="shared" si="564"/>
        <v>0</v>
      </c>
      <c r="T1126" s="122">
        <f t="shared" si="565"/>
        <v>0</v>
      </c>
      <c r="U1126" s="123">
        <f t="shared" si="566"/>
        <v>0</v>
      </c>
      <c r="V1126" s="122">
        <f t="shared" si="567"/>
        <v>0</v>
      </c>
      <c r="W1126" s="123">
        <f t="shared" si="568"/>
        <v>0</v>
      </c>
      <c r="X1126" s="122">
        <f t="shared" si="569"/>
        <v>0</v>
      </c>
      <c r="Y1126" s="123">
        <f t="shared" si="570"/>
        <v>0</v>
      </c>
      <c r="Z1126" s="122">
        <f t="shared" si="571"/>
        <v>0</v>
      </c>
      <c r="AA1126" s="123">
        <f t="shared" si="572"/>
        <v>0</v>
      </c>
      <c r="AB1126" s="122">
        <f t="shared" si="573"/>
        <v>0</v>
      </c>
      <c r="AD1126" s="3" t="str">
        <f t="shared" si="574"/>
        <v>False</v>
      </c>
      <c r="AE1126" s="3" t="str">
        <f t="shared" si="575"/>
        <v>true</v>
      </c>
      <c r="AF1126" s="3" t="e">
        <f>VLOOKUP(C1126,#REF!,2,FALSE)</f>
        <v>#REF!</v>
      </c>
      <c r="AG1126" s="3" t="e">
        <f t="shared" si="576"/>
        <v>#REF!</v>
      </c>
      <c r="AH1126" s="3">
        <f t="shared" si="577"/>
        <v>0</v>
      </c>
      <c r="AI1126" s="3">
        <f t="shared" si="578"/>
        <v>0</v>
      </c>
      <c r="AJ1126" s="3">
        <f t="shared" si="579"/>
        <v>0</v>
      </c>
      <c r="AL1126" s="3">
        <f t="shared" si="580"/>
        <v>0</v>
      </c>
      <c r="AM1126" s="3">
        <f t="shared" si="581"/>
        <v>0</v>
      </c>
      <c r="AN1126" s="3">
        <f t="shared" si="582"/>
        <v>0</v>
      </c>
      <c r="AO1126" s="3">
        <f t="shared" si="583"/>
        <v>0</v>
      </c>
      <c r="AP1126" s="3">
        <f t="shared" si="584"/>
        <v>0</v>
      </c>
      <c r="AQ1126" s="3">
        <f t="shared" si="585"/>
        <v>0</v>
      </c>
      <c r="AS1126" s="3" t="e">
        <f t="shared" si="586"/>
        <v>#REF!</v>
      </c>
      <c r="AU1126" s="3" t="e">
        <f t="shared" si="587"/>
        <v>#NAME?</v>
      </c>
      <c r="AW1126" s="3">
        <f t="shared" si="588"/>
        <v>0</v>
      </c>
      <c r="AX1126" s="3">
        <f t="shared" si="589"/>
        <v>0</v>
      </c>
      <c r="AY1126" s="3">
        <f t="shared" si="590"/>
        <v>0</v>
      </c>
      <c r="AZ1126" s="3">
        <f t="shared" si="591"/>
        <v>0</v>
      </c>
      <c r="BA1126" s="3">
        <f t="shared" si="592"/>
        <v>0</v>
      </c>
      <c r="BB1126" s="3">
        <f t="shared" si="593"/>
        <v>0</v>
      </c>
    </row>
    <row r="1127" spans="2:54" x14ac:dyDescent="0.35">
      <c r="B1127" s="14">
        <v>1100</v>
      </c>
      <c r="C1127" s="13"/>
      <c r="D1127" s="13"/>
      <c r="E1127" s="130"/>
      <c r="F1127" s="130"/>
      <c r="G1127" s="129" t="str">
        <f t="shared" si="561"/>
        <v/>
      </c>
      <c r="H1127" s="128"/>
      <c r="I1127" s="189"/>
      <c r="J1127" s="128"/>
      <c r="K1127" s="127"/>
      <c r="L1127" s="127"/>
      <c r="M1127" s="126"/>
      <c r="N1127" s="7"/>
      <c r="O1127" s="6"/>
      <c r="P1127" s="6"/>
      <c r="Q1127" s="125" t="str">
        <f t="shared" si="562"/>
        <v/>
      </c>
      <c r="R1127" s="124" t="str">
        <f t="shared" si="563"/>
        <v/>
      </c>
      <c r="S1127" s="123">
        <f t="shared" si="564"/>
        <v>0</v>
      </c>
      <c r="T1127" s="122">
        <f t="shared" si="565"/>
        <v>0</v>
      </c>
      <c r="U1127" s="123">
        <f t="shared" si="566"/>
        <v>0</v>
      </c>
      <c r="V1127" s="122">
        <f t="shared" si="567"/>
        <v>0</v>
      </c>
      <c r="W1127" s="123">
        <f t="shared" si="568"/>
        <v>0</v>
      </c>
      <c r="X1127" s="122">
        <f t="shared" si="569"/>
        <v>0</v>
      </c>
      <c r="Y1127" s="123">
        <f t="shared" si="570"/>
        <v>0</v>
      </c>
      <c r="Z1127" s="122">
        <f t="shared" si="571"/>
        <v>0</v>
      </c>
      <c r="AA1127" s="123">
        <f t="shared" si="572"/>
        <v>0</v>
      </c>
      <c r="AB1127" s="122">
        <f t="shared" si="573"/>
        <v>0</v>
      </c>
      <c r="AD1127" s="3" t="str">
        <f t="shared" si="574"/>
        <v>False</v>
      </c>
      <c r="AE1127" s="3" t="str">
        <f t="shared" si="575"/>
        <v>true</v>
      </c>
      <c r="AF1127" s="3" t="e">
        <f>VLOOKUP(C1127,#REF!,2,FALSE)</f>
        <v>#REF!</v>
      </c>
      <c r="AG1127" s="3" t="e">
        <f t="shared" si="576"/>
        <v>#REF!</v>
      </c>
      <c r="AH1127" s="3">
        <f t="shared" si="577"/>
        <v>0</v>
      </c>
      <c r="AI1127" s="3">
        <f t="shared" si="578"/>
        <v>0</v>
      </c>
      <c r="AJ1127" s="3">
        <f t="shared" si="579"/>
        <v>0</v>
      </c>
      <c r="AL1127" s="3">
        <f t="shared" si="580"/>
        <v>0</v>
      </c>
      <c r="AM1127" s="3">
        <f t="shared" si="581"/>
        <v>0</v>
      </c>
      <c r="AN1127" s="3">
        <f t="shared" si="582"/>
        <v>0</v>
      </c>
      <c r="AO1127" s="3">
        <f t="shared" si="583"/>
        <v>0</v>
      </c>
      <c r="AP1127" s="3">
        <f t="shared" si="584"/>
        <v>0</v>
      </c>
      <c r="AQ1127" s="3">
        <f t="shared" si="585"/>
        <v>0</v>
      </c>
      <c r="AS1127" s="3" t="e">
        <f t="shared" si="586"/>
        <v>#REF!</v>
      </c>
      <c r="AU1127" s="3" t="e">
        <f t="shared" si="587"/>
        <v>#NAME?</v>
      </c>
      <c r="AW1127" s="3">
        <f t="shared" si="588"/>
        <v>0</v>
      </c>
      <c r="AX1127" s="3">
        <f t="shared" si="589"/>
        <v>0</v>
      </c>
      <c r="AY1127" s="3">
        <f t="shared" si="590"/>
        <v>0</v>
      </c>
      <c r="AZ1127" s="3">
        <f t="shared" si="591"/>
        <v>0</v>
      </c>
      <c r="BA1127" s="3">
        <f t="shared" si="592"/>
        <v>0</v>
      </c>
      <c r="BB1127" s="3">
        <f t="shared" si="593"/>
        <v>0</v>
      </c>
    </row>
    <row r="1128" spans="2:54" x14ac:dyDescent="0.35">
      <c r="B1128" s="14">
        <v>1101</v>
      </c>
      <c r="C1128" s="13"/>
      <c r="D1128" s="13"/>
      <c r="E1128" s="130"/>
      <c r="F1128" s="130"/>
      <c r="G1128" s="129" t="str">
        <f t="shared" si="561"/>
        <v/>
      </c>
      <c r="H1128" s="128"/>
      <c r="I1128" s="189"/>
      <c r="J1128" s="128"/>
      <c r="K1128" s="127"/>
      <c r="L1128" s="127"/>
      <c r="M1128" s="126"/>
      <c r="N1128" s="7"/>
      <c r="O1128" s="6"/>
      <c r="P1128" s="6"/>
      <c r="Q1128" s="125" t="str">
        <f t="shared" si="562"/>
        <v/>
      </c>
      <c r="R1128" s="124" t="str">
        <f t="shared" si="563"/>
        <v/>
      </c>
      <c r="S1128" s="123">
        <f t="shared" si="564"/>
        <v>0</v>
      </c>
      <c r="T1128" s="122">
        <f t="shared" si="565"/>
        <v>0</v>
      </c>
      <c r="U1128" s="123">
        <f t="shared" si="566"/>
        <v>0</v>
      </c>
      <c r="V1128" s="122">
        <f t="shared" si="567"/>
        <v>0</v>
      </c>
      <c r="W1128" s="123">
        <f t="shared" si="568"/>
        <v>0</v>
      </c>
      <c r="X1128" s="122">
        <f t="shared" si="569"/>
        <v>0</v>
      </c>
      <c r="Y1128" s="123">
        <f t="shared" si="570"/>
        <v>0</v>
      </c>
      <c r="Z1128" s="122">
        <f t="shared" si="571"/>
        <v>0</v>
      </c>
      <c r="AA1128" s="123">
        <f t="shared" si="572"/>
        <v>0</v>
      </c>
      <c r="AB1128" s="122">
        <f t="shared" si="573"/>
        <v>0</v>
      </c>
      <c r="AD1128" s="3" t="str">
        <f t="shared" si="574"/>
        <v>False</v>
      </c>
      <c r="AE1128" s="3" t="str">
        <f t="shared" si="575"/>
        <v>true</v>
      </c>
      <c r="AF1128" s="3" t="e">
        <f>VLOOKUP(C1128,#REF!,2,FALSE)</f>
        <v>#REF!</v>
      </c>
      <c r="AG1128" s="3" t="e">
        <f t="shared" si="576"/>
        <v>#REF!</v>
      </c>
      <c r="AH1128" s="3">
        <f t="shared" si="577"/>
        <v>0</v>
      </c>
      <c r="AI1128" s="3">
        <f t="shared" si="578"/>
        <v>0</v>
      </c>
      <c r="AJ1128" s="3">
        <f t="shared" si="579"/>
        <v>0</v>
      </c>
      <c r="AL1128" s="3">
        <f t="shared" si="580"/>
        <v>0</v>
      </c>
      <c r="AM1128" s="3">
        <f t="shared" si="581"/>
        <v>0</v>
      </c>
      <c r="AN1128" s="3">
        <f t="shared" si="582"/>
        <v>0</v>
      </c>
      <c r="AO1128" s="3">
        <f t="shared" si="583"/>
        <v>0</v>
      </c>
      <c r="AP1128" s="3">
        <f t="shared" si="584"/>
        <v>0</v>
      </c>
      <c r="AQ1128" s="3">
        <f t="shared" si="585"/>
        <v>0</v>
      </c>
      <c r="AS1128" s="3" t="e">
        <f t="shared" si="586"/>
        <v>#REF!</v>
      </c>
      <c r="AU1128" s="3" t="e">
        <f t="shared" si="587"/>
        <v>#NAME?</v>
      </c>
      <c r="AW1128" s="3">
        <f t="shared" si="588"/>
        <v>0</v>
      </c>
      <c r="AX1128" s="3">
        <f t="shared" si="589"/>
        <v>0</v>
      </c>
      <c r="AY1128" s="3">
        <f t="shared" si="590"/>
        <v>0</v>
      </c>
      <c r="AZ1128" s="3">
        <f t="shared" si="591"/>
        <v>0</v>
      </c>
      <c r="BA1128" s="3">
        <f t="shared" si="592"/>
        <v>0</v>
      </c>
      <c r="BB1128" s="3">
        <f t="shared" si="593"/>
        <v>0</v>
      </c>
    </row>
    <row r="1129" spans="2:54" x14ac:dyDescent="0.35">
      <c r="B1129" s="14">
        <v>1102</v>
      </c>
      <c r="C1129" s="13"/>
      <c r="D1129" s="13"/>
      <c r="E1129" s="130"/>
      <c r="F1129" s="130"/>
      <c r="G1129" s="129" t="str">
        <f t="shared" si="561"/>
        <v/>
      </c>
      <c r="H1129" s="128"/>
      <c r="I1129" s="189"/>
      <c r="J1129" s="128"/>
      <c r="K1129" s="127"/>
      <c r="L1129" s="127"/>
      <c r="M1129" s="126"/>
      <c r="N1129" s="7"/>
      <c r="O1129" s="6"/>
      <c r="P1129" s="6"/>
      <c r="Q1129" s="125" t="str">
        <f t="shared" si="562"/>
        <v/>
      </c>
      <c r="R1129" s="124" t="str">
        <f t="shared" si="563"/>
        <v/>
      </c>
      <c r="S1129" s="123">
        <f t="shared" si="564"/>
        <v>0</v>
      </c>
      <c r="T1129" s="122">
        <f t="shared" si="565"/>
        <v>0</v>
      </c>
      <c r="U1129" s="123">
        <f t="shared" si="566"/>
        <v>0</v>
      </c>
      <c r="V1129" s="122">
        <f t="shared" si="567"/>
        <v>0</v>
      </c>
      <c r="W1129" s="123">
        <f t="shared" si="568"/>
        <v>0</v>
      </c>
      <c r="X1129" s="122">
        <f t="shared" si="569"/>
        <v>0</v>
      </c>
      <c r="Y1129" s="123">
        <f t="shared" si="570"/>
        <v>0</v>
      </c>
      <c r="Z1129" s="122">
        <f t="shared" si="571"/>
        <v>0</v>
      </c>
      <c r="AA1129" s="123">
        <f t="shared" si="572"/>
        <v>0</v>
      </c>
      <c r="AB1129" s="122">
        <f t="shared" si="573"/>
        <v>0</v>
      </c>
      <c r="AD1129" s="3" t="str">
        <f t="shared" si="574"/>
        <v>False</v>
      </c>
      <c r="AE1129" s="3" t="str">
        <f t="shared" si="575"/>
        <v>true</v>
      </c>
      <c r="AF1129" s="3" t="e">
        <f>VLOOKUP(C1129,#REF!,2,FALSE)</f>
        <v>#REF!</v>
      </c>
      <c r="AG1129" s="3" t="e">
        <f t="shared" si="576"/>
        <v>#REF!</v>
      </c>
      <c r="AH1129" s="3">
        <f t="shared" si="577"/>
        <v>0</v>
      </c>
      <c r="AI1129" s="3">
        <f t="shared" si="578"/>
        <v>0</v>
      </c>
      <c r="AJ1129" s="3">
        <f t="shared" si="579"/>
        <v>0</v>
      </c>
      <c r="AL1129" s="3">
        <f t="shared" si="580"/>
        <v>0</v>
      </c>
      <c r="AM1129" s="3">
        <f t="shared" si="581"/>
        <v>0</v>
      </c>
      <c r="AN1129" s="3">
        <f t="shared" si="582"/>
        <v>0</v>
      </c>
      <c r="AO1129" s="3">
        <f t="shared" si="583"/>
        <v>0</v>
      </c>
      <c r="AP1129" s="3">
        <f t="shared" si="584"/>
        <v>0</v>
      </c>
      <c r="AQ1129" s="3">
        <f t="shared" si="585"/>
        <v>0</v>
      </c>
      <c r="AS1129" s="3" t="e">
        <f t="shared" si="586"/>
        <v>#REF!</v>
      </c>
      <c r="AU1129" s="3" t="e">
        <f t="shared" si="587"/>
        <v>#NAME?</v>
      </c>
      <c r="AW1129" s="3">
        <f t="shared" si="588"/>
        <v>0</v>
      </c>
      <c r="AX1129" s="3">
        <f t="shared" si="589"/>
        <v>0</v>
      </c>
      <c r="AY1129" s="3">
        <f t="shared" si="590"/>
        <v>0</v>
      </c>
      <c r="AZ1129" s="3">
        <f t="shared" si="591"/>
        <v>0</v>
      </c>
      <c r="BA1129" s="3">
        <f t="shared" si="592"/>
        <v>0</v>
      </c>
      <c r="BB1129" s="3">
        <f t="shared" si="593"/>
        <v>0</v>
      </c>
    </row>
    <row r="1130" spans="2:54" x14ac:dyDescent="0.35">
      <c r="B1130" s="14">
        <v>1103</v>
      </c>
      <c r="C1130" s="13"/>
      <c r="D1130" s="13"/>
      <c r="E1130" s="130"/>
      <c r="F1130" s="130"/>
      <c r="G1130" s="129" t="str">
        <f t="shared" si="561"/>
        <v/>
      </c>
      <c r="H1130" s="128"/>
      <c r="I1130" s="189"/>
      <c r="J1130" s="128"/>
      <c r="K1130" s="127"/>
      <c r="L1130" s="127"/>
      <c r="M1130" s="126"/>
      <c r="N1130" s="7"/>
      <c r="O1130" s="6"/>
      <c r="P1130" s="6"/>
      <c r="Q1130" s="125" t="str">
        <f t="shared" si="562"/>
        <v/>
      </c>
      <c r="R1130" s="124" t="str">
        <f t="shared" si="563"/>
        <v/>
      </c>
      <c r="S1130" s="123">
        <f t="shared" si="564"/>
        <v>0</v>
      </c>
      <c r="T1130" s="122">
        <f t="shared" si="565"/>
        <v>0</v>
      </c>
      <c r="U1130" s="123">
        <f t="shared" si="566"/>
        <v>0</v>
      </c>
      <c r="V1130" s="122">
        <f t="shared" si="567"/>
        <v>0</v>
      </c>
      <c r="W1130" s="123">
        <f t="shared" si="568"/>
        <v>0</v>
      </c>
      <c r="X1130" s="122">
        <f t="shared" si="569"/>
        <v>0</v>
      </c>
      <c r="Y1130" s="123">
        <f t="shared" si="570"/>
        <v>0</v>
      </c>
      <c r="Z1130" s="122">
        <f t="shared" si="571"/>
        <v>0</v>
      </c>
      <c r="AA1130" s="123">
        <f t="shared" si="572"/>
        <v>0</v>
      </c>
      <c r="AB1130" s="122">
        <f t="shared" si="573"/>
        <v>0</v>
      </c>
      <c r="AD1130" s="3" t="str">
        <f t="shared" si="574"/>
        <v>False</v>
      </c>
      <c r="AE1130" s="3" t="str">
        <f t="shared" si="575"/>
        <v>true</v>
      </c>
      <c r="AF1130" s="3" t="e">
        <f>VLOOKUP(C1130,#REF!,2,FALSE)</f>
        <v>#REF!</v>
      </c>
      <c r="AG1130" s="3" t="e">
        <f t="shared" si="576"/>
        <v>#REF!</v>
      </c>
      <c r="AH1130" s="3">
        <f t="shared" si="577"/>
        <v>0</v>
      </c>
      <c r="AI1130" s="3">
        <f t="shared" si="578"/>
        <v>0</v>
      </c>
      <c r="AJ1130" s="3">
        <f t="shared" si="579"/>
        <v>0</v>
      </c>
      <c r="AL1130" s="3">
        <f t="shared" si="580"/>
        <v>0</v>
      </c>
      <c r="AM1130" s="3">
        <f t="shared" si="581"/>
        <v>0</v>
      </c>
      <c r="AN1130" s="3">
        <f t="shared" si="582"/>
        <v>0</v>
      </c>
      <c r="AO1130" s="3">
        <f t="shared" si="583"/>
        <v>0</v>
      </c>
      <c r="AP1130" s="3">
        <f t="shared" si="584"/>
        <v>0</v>
      </c>
      <c r="AQ1130" s="3">
        <f t="shared" si="585"/>
        <v>0</v>
      </c>
      <c r="AS1130" s="3" t="e">
        <f t="shared" si="586"/>
        <v>#REF!</v>
      </c>
      <c r="AU1130" s="3" t="e">
        <f t="shared" si="587"/>
        <v>#NAME?</v>
      </c>
      <c r="AW1130" s="3">
        <f t="shared" si="588"/>
        <v>0</v>
      </c>
      <c r="AX1130" s="3">
        <f t="shared" si="589"/>
        <v>0</v>
      </c>
      <c r="AY1130" s="3">
        <f t="shared" si="590"/>
        <v>0</v>
      </c>
      <c r="AZ1130" s="3">
        <f t="shared" si="591"/>
        <v>0</v>
      </c>
      <c r="BA1130" s="3">
        <f t="shared" si="592"/>
        <v>0</v>
      </c>
      <c r="BB1130" s="3">
        <f t="shared" si="593"/>
        <v>0</v>
      </c>
    </row>
    <row r="1131" spans="2:54" x14ac:dyDescent="0.35">
      <c r="B1131" s="14">
        <v>1104</v>
      </c>
      <c r="C1131" s="13"/>
      <c r="D1131" s="13"/>
      <c r="E1131" s="130"/>
      <c r="F1131" s="130"/>
      <c r="G1131" s="129" t="str">
        <f t="shared" si="561"/>
        <v/>
      </c>
      <c r="H1131" s="128"/>
      <c r="I1131" s="189"/>
      <c r="J1131" s="128"/>
      <c r="K1131" s="127"/>
      <c r="L1131" s="127"/>
      <c r="M1131" s="126"/>
      <c r="N1131" s="7"/>
      <c r="O1131" s="6"/>
      <c r="P1131" s="6"/>
      <c r="Q1131" s="125" t="str">
        <f t="shared" si="562"/>
        <v/>
      </c>
      <c r="R1131" s="124" t="str">
        <f t="shared" si="563"/>
        <v/>
      </c>
      <c r="S1131" s="123">
        <f t="shared" si="564"/>
        <v>0</v>
      </c>
      <c r="T1131" s="122">
        <f t="shared" si="565"/>
        <v>0</v>
      </c>
      <c r="U1131" s="123">
        <f t="shared" si="566"/>
        <v>0</v>
      </c>
      <c r="V1131" s="122">
        <f t="shared" si="567"/>
        <v>0</v>
      </c>
      <c r="W1131" s="123">
        <f t="shared" si="568"/>
        <v>0</v>
      </c>
      <c r="X1131" s="122">
        <f t="shared" si="569"/>
        <v>0</v>
      </c>
      <c r="Y1131" s="123">
        <f t="shared" si="570"/>
        <v>0</v>
      </c>
      <c r="Z1131" s="122">
        <f t="shared" si="571"/>
        <v>0</v>
      </c>
      <c r="AA1131" s="123">
        <f t="shared" si="572"/>
        <v>0</v>
      </c>
      <c r="AB1131" s="122">
        <f t="shared" si="573"/>
        <v>0</v>
      </c>
      <c r="AD1131" s="3" t="str">
        <f t="shared" si="574"/>
        <v>False</v>
      </c>
      <c r="AE1131" s="3" t="str">
        <f t="shared" si="575"/>
        <v>true</v>
      </c>
      <c r="AF1131" s="3" t="e">
        <f>VLOOKUP(C1131,#REF!,2,FALSE)</f>
        <v>#REF!</v>
      </c>
      <c r="AG1131" s="3" t="e">
        <f t="shared" si="576"/>
        <v>#REF!</v>
      </c>
      <c r="AH1131" s="3">
        <f t="shared" si="577"/>
        <v>0</v>
      </c>
      <c r="AI1131" s="3">
        <f t="shared" si="578"/>
        <v>0</v>
      </c>
      <c r="AJ1131" s="3">
        <f t="shared" si="579"/>
        <v>0</v>
      </c>
      <c r="AL1131" s="3">
        <f t="shared" si="580"/>
        <v>0</v>
      </c>
      <c r="AM1131" s="3">
        <f t="shared" si="581"/>
        <v>0</v>
      </c>
      <c r="AN1131" s="3">
        <f t="shared" si="582"/>
        <v>0</v>
      </c>
      <c r="AO1131" s="3">
        <f t="shared" si="583"/>
        <v>0</v>
      </c>
      <c r="AP1131" s="3">
        <f t="shared" si="584"/>
        <v>0</v>
      </c>
      <c r="AQ1131" s="3">
        <f t="shared" si="585"/>
        <v>0</v>
      </c>
      <c r="AS1131" s="3" t="e">
        <f t="shared" si="586"/>
        <v>#REF!</v>
      </c>
      <c r="AU1131" s="3" t="e">
        <f t="shared" si="587"/>
        <v>#NAME?</v>
      </c>
      <c r="AW1131" s="3">
        <f t="shared" si="588"/>
        <v>0</v>
      </c>
      <c r="AX1131" s="3">
        <f t="shared" si="589"/>
        <v>0</v>
      </c>
      <c r="AY1131" s="3">
        <f t="shared" si="590"/>
        <v>0</v>
      </c>
      <c r="AZ1131" s="3">
        <f t="shared" si="591"/>
        <v>0</v>
      </c>
      <c r="BA1131" s="3">
        <f t="shared" si="592"/>
        <v>0</v>
      </c>
      <c r="BB1131" s="3">
        <f t="shared" si="593"/>
        <v>0</v>
      </c>
    </row>
    <row r="1132" spans="2:54" x14ac:dyDescent="0.35">
      <c r="B1132" s="14">
        <v>1105</v>
      </c>
      <c r="C1132" s="13"/>
      <c r="D1132" s="13"/>
      <c r="E1132" s="130"/>
      <c r="F1132" s="130"/>
      <c r="G1132" s="129" t="str">
        <f t="shared" si="561"/>
        <v/>
      </c>
      <c r="H1132" s="128"/>
      <c r="I1132" s="189"/>
      <c r="J1132" s="128"/>
      <c r="K1132" s="127"/>
      <c r="L1132" s="127"/>
      <c r="M1132" s="126"/>
      <c r="N1132" s="7"/>
      <c r="O1132" s="6"/>
      <c r="P1132" s="6"/>
      <c r="Q1132" s="125" t="str">
        <f t="shared" si="562"/>
        <v/>
      </c>
      <c r="R1132" s="124" t="str">
        <f t="shared" si="563"/>
        <v/>
      </c>
      <c r="S1132" s="123">
        <f t="shared" si="564"/>
        <v>0</v>
      </c>
      <c r="T1132" s="122">
        <f t="shared" si="565"/>
        <v>0</v>
      </c>
      <c r="U1132" s="123">
        <f t="shared" si="566"/>
        <v>0</v>
      </c>
      <c r="V1132" s="122">
        <f t="shared" si="567"/>
        <v>0</v>
      </c>
      <c r="W1132" s="123">
        <f t="shared" si="568"/>
        <v>0</v>
      </c>
      <c r="X1132" s="122">
        <f t="shared" si="569"/>
        <v>0</v>
      </c>
      <c r="Y1132" s="123">
        <f t="shared" si="570"/>
        <v>0</v>
      </c>
      <c r="Z1132" s="122">
        <f t="shared" si="571"/>
        <v>0</v>
      </c>
      <c r="AA1132" s="123">
        <f t="shared" si="572"/>
        <v>0</v>
      </c>
      <c r="AB1132" s="122">
        <f t="shared" si="573"/>
        <v>0</v>
      </c>
      <c r="AD1132" s="3" t="str">
        <f t="shared" si="574"/>
        <v>False</v>
      </c>
      <c r="AE1132" s="3" t="str">
        <f t="shared" si="575"/>
        <v>true</v>
      </c>
      <c r="AF1132" s="3" t="e">
        <f>VLOOKUP(C1132,#REF!,2,FALSE)</f>
        <v>#REF!</v>
      </c>
      <c r="AG1132" s="3" t="e">
        <f t="shared" si="576"/>
        <v>#REF!</v>
      </c>
      <c r="AH1132" s="3">
        <f t="shared" si="577"/>
        <v>0</v>
      </c>
      <c r="AI1132" s="3">
        <f t="shared" si="578"/>
        <v>0</v>
      </c>
      <c r="AJ1132" s="3">
        <f t="shared" si="579"/>
        <v>0</v>
      </c>
      <c r="AL1132" s="3">
        <f t="shared" si="580"/>
        <v>0</v>
      </c>
      <c r="AM1132" s="3">
        <f t="shared" si="581"/>
        <v>0</v>
      </c>
      <c r="AN1132" s="3">
        <f t="shared" si="582"/>
        <v>0</v>
      </c>
      <c r="AO1132" s="3">
        <f t="shared" si="583"/>
        <v>0</v>
      </c>
      <c r="AP1132" s="3">
        <f t="shared" si="584"/>
        <v>0</v>
      </c>
      <c r="AQ1132" s="3">
        <f t="shared" si="585"/>
        <v>0</v>
      </c>
      <c r="AS1132" s="3" t="e">
        <f t="shared" si="586"/>
        <v>#REF!</v>
      </c>
      <c r="AU1132" s="3" t="e">
        <f t="shared" si="587"/>
        <v>#NAME?</v>
      </c>
      <c r="AW1132" s="3">
        <f t="shared" si="588"/>
        <v>0</v>
      </c>
      <c r="AX1132" s="3">
        <f t="shared" si="589"/>
        <v>0</v>
      </c>
      <c r="AY1132" s="3">
        <f t="shared" si="590"/>
        <v>0</v>
      </c>
      <c r="AZ1132" s="3">
        <f t="shared" si="591"/>
        <v>0</v>
      </c>
      <c r="BA1132" s="3">
        <f t="shared" si="592"/>
        <v>0</v>
      </c>
      <c r="BB1132" s="3">
        <f t="shared" si="593"/>
        <v>0</v>
      </c>
    </row>
    <row r="1133" spans="2:54" x14ac:dyDescent="0.35">
      <c r="B1133" s="14">
        <v>1106</v>
      </c>
      <c r="C1133" s="13"/>
      <c r="D1133" s="13"/>
      <c r="E1133" s="130"/>
      <c r="F1133" s="130"/>
      <c r="G1133" s="129" t="str">
        <f t="shared" si="561"/>
        <v/>
      </c>
      <c r="H1133" s="128"/>
      <c r="I1133" s="189"/>
      <c r="J1133" s="128"/>
      <c r="K1133" s="127"/>
      <c r="L1133" s="127"/>
      <c r="M1133" s="126"/>
      <c r="N1133" s="7"/>
      <c r="O1133" s="6"/>
      <c r="P1133" s="6"/>
      <c r="Q1133" s="125" t="str">
        <f t="shared" si="562"/>
        <v/>
      </c>
      <c r="R1133" s="124" t="str">
        <f t="shared" si="563"/>
        <v/>
      </c>
      <c r="S1133" s="123">
        <f t="shared" si="564"/>
        <v>0</v>
      </c>
      <c r="T1133" s="122">
        <f t="shared" si="565"/>
        <v>0</v>
      </c>
      <c r="U1133" s="123">
        <f t="shared" si="566"/>
        <v>0</v>
      </c>
      <c r="V1133" s="122">
        <f t="shared" si="567"/>
        <v>0</v>
      </c>
      <c r="W1133" s="123">
        <f t="shared" si="568"/>
        <v>0</v>
      </c>
      <c r="X1133" s="122">
        <f t="shared" si="569"/>
        <v>0</v>
      </c>
      <c r="Y1133" s="123">
        <f t="shared" si="570"/>
        <v>0</v>
      </c>
      <c r="Z1133" s="122">
        <f t="shared" si="571"/>
        <v>0</v>
      </c>
      <c r="AA1133" s="123">
        <f t="shared" si="572"/>
        <v>0</v>
      </c>
      <c r="AB1133" s="122">
        <f t="shared" si="573"/>
        <v>0</v>
      </c>
      <c r="AD1133" s="3" t="str">
        <f t="shared" si="574"/>
        <v>False</v>
      </c>
      <c r="AE1133" s="3" t="str">
        <f t="shared" si="575"/>
        <v>true</v>
      </c>
      <c r="AF1133" s="3" t="e">
        <f>VLOOKUP(C1133,#REF!,2,FALSE)</f>
        <v>#REF!</v>
      </c>
      <c r="AG1133" s="3" t="e">
        <f t="shared" si="576"/>
        <v>#REF!</v>
      </c>
      <c r="AH1133" s="3">
        <f t="shared" si="577"/>
        <v>0</v>
      </c>
      <c r="AI1133" s="3">
        <f t="shared" si="578"/>
        <v>0</v>
      </c>
      <c r="AJ1133" s="3">
        <f t="shared" si="579"/>
        <v>0</v>
      </c>
      <c r="AL1133" s="3">
        <f t="shared" si="580"/>
        <v>0</v>
      </c>
      <c r="AM1133" s="3">
        <f t="shared" si="581"/>
        <v>0</v>
      </c>
      <c r="AN1133" s="3">
        <f t="shared" si="582"/>
        <v>0</v>
      </c>
      <c r="AO1133" s="3">
        <f t="shared" si="583"/>
        <v>0</v>
      </c>
      <c r="AP1133" s="3">
        <f t="shared" si="584"/>
        <v>0</v>
      </c>
      <c r="AQ1133" s="3">
        <f t="shared" si="585"/>
        <v>0</v>
      </c>
      <c r="AS1133" s="3" t="e">
        <f t="shared" si="586"/>
        <v>#REF!</v>
      </c>
      <c r="AU1133" s="3" t="e">
        <f t="shared" si="587"/>
        <v>#NAME?</v>
      </c>
      <c r="AW1133" s="3">
        <f t="shared" si="588"/>
        <v>0</v>
      </c>
      <c r="AX1133" s="3">
        <f t="shared" si="589"/>
        <v>0</v>
      </c>
      <c r="AY1133" s="3">
        <f t="shared" si="590"/>
        <v>0</v>
      </c>
      <c r="AZ1133" s="3">
        <f t="shared" si="591"/>
        <v>0</v>
      </c>
      <c r="BA1133" s="3">
        <f t="shared" si="592"/>
        <v>0</v>
      </c>
      <c r="BB1133" s="3">
        <f t="shared" si="593"/>
        <v>0</v>
      </c>
    </row>
    <row r="1134" spans="2:54" x14ac:dyDescent="0.35">
      <c r="B1134" s="14">
        <v>1107</v>
      </c>
      <c r="C1134" s="13"/>
      <c r="D1134" s="13"/>
      <c r="E1134" s="130"/>
      <c r="F1134" s="130"/>
      <c r="G1134" s="129" t="str">
        <f t="shared" si="561"/>
        <v/>
      </c>
      <c r="H1134" s="128"/>
      <c r="I1134" s="189"/>
      <c r="J1134" s="128"/>
      <c r="K1134" s="127"/>
      <c r="L1134" s="127"/>
      <c r="M1134" s="126"/>
      <c r="N1134" s="7"/>
      <c r="O1134" s="6"/>
      <c r="P1134" s="6"/>
      <c r="Q1134" s="125" t="str">
        <f t="shared" si="562"/>
        <v/>
      </c>
      <c r="R1134" s="124" t="str">
        <f t="shared" si="563"/>
        <v/>
      </c>
      <c r="S1134" s="123">
        <f t="shared" si="564"/>
        <v>0</v>
      </c>
      <c r="T1134" s="122">
        <f t="shared" si="565"/>
        <v>0</v>
      </c>
      <c r="U1134" s="123">
        <f t="shared" si="566"/>
        <v>0</v>
      </c>
      <c r="V1134" s="122">
        <f t="shared" si="567"/>
        <v>0</v>
      </c>
      <c r="W1134" s="123">
        <f t="shared" si="568"/>
        <v>0</v>
      </c>
      <c r="X1134" s="122">
        <f t="shared" si="569"/>
        <v>0</v>
      </c>
      <c r="Y1134" s="123">
        <f t="shared" si="570"/>
        <v>0</v>
      </c>
      <c r="Z1134" s="122">
        <f t="shared" si="571"/>
        <v>0</v>
      </c>
      <c r="AA1134" s="123">
        <f t="shared" si="572"/>
        <v>0</v>
      </c>
      <c r="AB1134" s="122">
        <f t="shared" si="573"/>
        <v>0</v>
      </c>
      <c r="AD1134" s="3" t="str">
        <f t="shared" si="574"/>
        <v>False</v>
      </c>
      <c r="AE1134" s="3" t="str">
        <f t="shared" si="575"/>
        <v>true</v>
      </c>
      <c r="AF1134" s="3" t="e">
        <f>VLOOKUP(C1134,#REF!,2,FALSE)</f>
        <v>#REF!</v>
      </c>
      <c r="AG1134" s="3" t="e">
        <f t="shared" si="576"/>
        <v>#REF!</v>
      </c>
      <c r="AH1134" s="3">
        <f t="shared" si="577"/>
        <v>0</v>
      </c>
      <c r="AI1134" s="3">
        <f t="shared" si="578"/>
        <v>0</v>
      </c>
      <c r="AJ1134" s="3">
        <f t="shared" si="579"/>
        <v>0</v>
      </c>
      <c r="AL1134" s="3">
        <f t="shared" si="580"/>
        <v>0</v>
      </c>
      <c r="AM1134" s="3">
        <f t="shared" si="581"/>
        <v>0</v>
      </c>
      <c r="AN1134" s="3">
        <f t="shared" si="582"/>
        <v>0</v>
      </c>
      <c r="AO1134" s="3">
        <f t="shared" si="583"/>
        <v>0</v>
      </c>
      <c r="AP1134" s="3">
        <f t="shared" si="584"/>
        <v>0</v>
      </c>
      <c r="AQ1134" s="3">
        <f t="shared" si="585"/>
        <v>0</v>
      </c>
      <c r="AS1134" s="3" t="e">
        <f t="shared" si="586"/>
        <v>#REF!</v>
      </c>
      <c r="AU1134" s="3" t="e">
        <f t="shared" si="587"/>
        <v>#NAME?</v>
      </c>
      <c r="AW1134" s="3">
        <f t="shared" si="588"/>
        <v>0</v>
      </c>
      <c r="AX1134" s="3">
        <f t="shared" si="589"/>
        <v>0</v>
      </c>
      <c r="AY1134" s="3">
        <f t="shared" si="590"/>
        <v>0</v>
      </c>
      <c r="AZ1134" s="3">
        <f t="shared" si="591"/>
        <v>0</v>
      </c>
      <c r="BA1134" s="3">
        <f t="shared" si="592"/>
        <v>0</v>
      </c>
      <c r="BB1134" s="3">
        <f t="shared" si="593"/>
        <v>0</v>
      </c>
    </row>
    <row r="1135" spans="2:54" x14ac:dyDescent="0.35">
      <c r="B1135" s="14">
        <v>1108</v>
      </c>
      <c r="C1135" s="13"/>
      <c r="D1135" s="13"/>
      <c r="E1135" s="130"/>
      <c r="F1135" s="130"/>
      <c r="G1135" s="129" t="str">
        <f t="shared" si="561"/>
        <v/>
      </c>
      <c r="H1135" s="128"/>
      <c r="I1135" s="189"/>
      <c r="J1135" s="128"/>
      <c r="K1135" s="127"/>
      <c r="L1135" s="127"/>
      <c r="M1135" s="126"/>
      <c r="N1135" s="7"/>
      <c r="O1135" s="6"/>
      <c r="P1135" s="6"/>
      <c r="Q1135" s="125" t="str">
        <f t="shared" si="562"/>
        <v/>
      </c>
      <c r="R1135" s="124" t="str">
        <f t="shared" si="563"/>
        <v/>
      </c>
      <c r="S1135" s="123">
        <f t="shared" si="564"/>
        <v>0</v>
      </c>
      <c r="T1135" s="122">
        <f t="shared" si="565"/>
        <v>0</v>
      </c>
      <c r="U1135" s="123">
        <f t="shared" si="566"/>
        <v>0</v>
      </c>
      <c r="V1135" s="122">
        <f t="shared" si="567"/>
        <v>0</v>
      </c>
      <c r="W1135" s="123">
        <f t="shared" si="568"/>
        <v>0</v>
      </c>
      <c r="X1135" s="122">
        <f t="shared" si="569"/>
        <v>0</v>
      </c>
      <c r="Y1135" s="123">
        <f t="shared" si="570"/>
        <v>0</v>
      </c>
      <c r="Z1135" s="122">
        <f t="shared" si="571"/>
        <v>0</v>
      </c>
      <c r="AA1135" s="123">
        <f t="shared" si="572"/>
        <v>0</v>
      </c>
      <c r="AB1135" s="122">
        <f t="shared" si="573"/>
        <v>0</v>
      </c>
      <c r="AD1135" s="3" t="str">
        <f t="shared" si="574"/>
        <v>False</v>
      </c>
      <c r="AE1135" s="3" t="str">
        <f t="shared" si="575"/>
        <v>true</v>
      </c>
      <c r="AF1135" s="3" t="e">
        <f>VLOOKUP(C1135,#REF!,2,FALSE)</f>
        <v>#REF!</v>
      </c>
      <c r="AG1135" s="3" t="e">
        <f t="shared" si="576"/>
        <v>#REF!</v>
      </c>
      <c r="AH1135" s="3">
        <f t="shared" si="577"/>
        <v>0</v>
      </c>
      <c r="AI1135" s="3">
        <f t="shared" si="578"/>
        <v>0</v>
      </c>
      <c r="AJ1135" s="3">
        <f t="shared" si="579"/>
        <v>0</v>
      </c>
      <c r="AL1135" s="3">
        <f t="shared" si="580"/>
        <v>0</v>
      </c>
      <c r="AM1135" s="3">
        <f t="shared" si="581"/>
        <v>0</v>
      </c>
      <c r="AN1135" s="3">
        <f t="shared" si="582"/>
        <v>0</v>
      </c>
      <c r="AO1135" s="3">
        <f t="shared" si="583"/>
        <v>0</v>
      </c>
      <c r="AP1135" s="3">
        <f t="shared" si="584"/>
        <v>0</v>
      </c>
      <c r="AQ1135" s="3">
        <f t="shared" si="585"/>
        <v>0</v>
      </c>
      <c r="AS1135" s="3" t="e">
        <f t="shared" si="586"/>
        <v>#REF!</v>
      </c>
      <c r="AU1135" s="3" t="e">
        <f t="shared" si="587"/>
        <v>#NAME?</v>
      </c>
      <c r="AW1135" s="3">
        <f t="shared" si="588"/>
        <v>0</v>
      </c>
      <c r="AX1135" s="3">
        <f t="shared" si="589"/>
        <v>0</v>
      </c>
      <c r="AY1135" s="3">
        <f t="shared" si="590"/>
        <v>0</v>
      </c>
      <c r="AZ1135" s="3">
        <f t="shared" si="591"/>
        <v>0</v>
      </c>
      <c r="BA1135" s="3">
        <f t="shared" si="592"/>
        <v>0</v>
      </c>
      <c r="BB1135" s="3">
        <f t="shared" si="593"/>
        <v>0</v>
      </c>
    </row>
    <row r="1136" spans="2:54" x14ac:dyDescent="0.35">
      <c r="B1136" s="14">
        <v>1109</v>
      </c>
      <c r="C1136" s="13"/>
      <c r="D1136" s="13"/>
      <c r="E1136" s="130"/>
      <c r="F1136" s="130"/>
      <c r="G1136" s="129" t="str">
        <f t="shared" si="561"/>
        <v/>
      </c>
      <c r="H1136" s="128"/>
      <c r="I1136" s="189"/>
      <c r="J1136" s="128"/>
      <c r="K1136" s="127"/>
      <c r="L1136" s="127"/>
      <c r="M1136" s="126"/>
      <c r="N1136" s="7"/>
      <c r="O1136" s="6"/>
      <c r="P1136" s="6"/>
      <c r="Q1136" s="125" t="str">
        <f t="shared" si="562"/>
        <v/>
      </c>
      <c r="R1136" s="124" t="str">
        <f t="shared" si="563"/>
        <v/>
      </c>
      <c r="S1136" s="123">
        <f t="shared" si="564"/>
        <v>0</v>
      </c>
      <c r="T1136" s="122">
        <f t="shared" si="565"/>
        <v>0</v>
      </c>
      <c r="U1136" s="123">
        <f t="shared" si="566"/>
        <v>0</v>
      </c>
      <c r="V1136" s="122">
        <f t="shared" si="567"/>
        <v>0</v>
      </c>
      <c r="W1136" s="123">
        <f t="shared" si="568"/>
        <v>0</v>
      </c>
      <c r="X1136" s="122">
        <f t="shared" si="569"/>
        <v>0</v>
      </c>
      <c r="Y1136" s="123">
        <f t="shared" si="570"/>
        <v>0</v>
      </c>
      <c r="Z1136" s="122">
        <f t="shared" si="571"/>
        <v>0</v>
      </c>
      <c r="AA1136" s="123">
        <f t="shared" si="572"/>
        <v>0</v>
      </c>
      <c r="AB1136" s="122">
        <f t="shared" si="573"/>
        <v>0</v>
      </c>
      <c r="AD1136" s="3" t="str">
        <f t="shared" si="574"/>
        <v>False</v>
      </c>
      <c r="AE1136" s="3" t="str">
        <f t="shared" si="575"/>
        <v>true</v>
      </c>
      <c r="AF1136" s="3" t="e">
        <f>VLOOKUP(C1136,#REF!,2,FALSE)</f>
        <v>#REF!</v>
      </c>
      <c r="AG1136" s="3" t="e">
        <f t="shared" si="576"/>
        <v>#REF!</v>
      </c>
      <c r="AH1136" s="3">
        <f t="shared" si="577"/>
        <v>0</v>
      </c>
      <c r="AI1136" s="3">
        <f t="shared" si="578"/>
        <v>0</v>
      </c>
      <c r="AJ1136" s="3">
        <f t="shared" si="579"/>
        <v>0</v>
      </c>
      <c r="AL1136" s="3">
        <f t="shared" si="580"/>
        <v>0</v>
      </c>
      <c r="AM1136" s="3">
        <f t="shared" si="581"/>
        <v>0</v>
      </c>
      <c r="AN1136" s="3">
        <f t="shared" si="582"/>
        <v>0</v>
      </c>
      <c r="AO1136" s="3">
        <f t="shared" si="583"/>
        <v>0</v>
      </c>
      <c r="AP1136" s="3">
        <f t="shared" si="584"/>
        <v>0</v>
      </c>
      <c r="AQ1136" s="3">
        <f t="shared" si="585"/>
        <v>0</v>
      </c>
      <c r="AS1136" s="3" t="e">
        <f t="shared" si="586"/>
        <v>#REF!</v>
      </c>
      <c r="AU1136" s="3" t="e">
        <f t="shared" si="587"/>
        <v>#NAME?</v>
      </c>
      <c r="AW1136" s="3">
        <f t="shared" si="588"/>
        <v>0</v>
      </c>
      <c r="AX1136" s="3">
        <f t="shared" si="589"/>
        <v>0</v>
      </c>
      <c r="AY1136" s="3">
        <f t="shared" si="590"/>
        <v>0</v>
      </c>
      <c r="AZ1136" s="3">
        <f t="shared" si="591"/>
        <v>0</v>
      </c>
      <c r="BA1136" s="3">
        <f t="shared" si="592"/>
        <v>0</v>
      </c>
      <c r="BB1136" s="3">
        <f t="shared" si="593"/>
        <v>0</v>
      </c>
    </row>
    <row r="1137" spans="2:54" x14ac:dyDescent="0.35">
      <c r="B1137" s="14">
        <v>1110</v>
      </c>
      <c r="C1137" s="13"/>
      <c r="D1137" s="13"/>
      <c r="E1137" s="130"/>
      <c r="F1137" s="130"/>
      <c r="G1137" s="129" t="str">
        <f t="shared" si="561"/>
        <v/>
      </c>
      <c r="H1137" s="128"/>
      <c r="I1137" s="189"/>
      <c r="J1137" s="128"/>
      <c r="K1137" s="127"/>
      <c r="L1137" s="127"/>
      <c r="M1137" s="126"/>
      <c r="N1137" s="7"/>
      <c r="O1137" s="6"/>
      <c r="P1137" s="6"/>
      <c r="Q1137" s="125" t="str">
        <f t="shared" si="562"/>
        <v/>
      </c>
      <c r="R1137" s="124" t="str">
        <f t="shared" si="563"/>
        <v/>
      </c>
      <c r="S1137" s="123">
        <f t="shared" si="564"/>
        <v>0</v>
      </c>
      <c r="T1137" s="122">
        <f t="shared" si="565"/>
        <v>0</v>
      </c>
      <c r="U1137" s="123">
        <f t="shared" si="566"/>
        <v>0</v>
      </c>
      <c r="V1137" s="122">
        <f t="shared" si="567"/>
        <v>0</v>
      </c>
      <c r="W1137" s="123">
        <f t="shared" si="568"/>
        <v>0</v>
      </c>
      <c r="X1137" s="122">
        <f t="shared" si="569"/>
        <v>0</v>
      </c>
      <c r="Y1137" s="123">
        <f t="shared" si="570"/>
        <v>0</v>
      </c>
      <c r="Z1137" s="122">
        <f t="shared" si="571"/>
        <v>0</v>
      </c>
      <c r="AA1137" s="123">
        <f t="shared" si="572"/>
        <v>0</v>
      </c>
      <c r="AB1137" s="122">
        <f t="shared" si="573"/>
        <v>0</v>
      </c>
      <c r="AD1137" s="3" t="str">
        <f t="shared" si="574"/>
        <v>False</v>
      </c>
      <c r="AE1137" s="3" t="str">
        <f t="shared" si="575"/>
        <v>true</v>
      </c>
      <c r="AF1137" s="3" t="e">
        <f>VLOOKUP(C1137,#REF!,2,FALSE)</f>
        <v>#REF!</v>
      </c>
      <c r="AG1137" s="3" t="e">
        <f t="shared" si="576"/>
        <v>#REF!</v>
      </c>
      <c r="AH1137" s="3">
        <f t="shared" si="577"/>
        <v>0</v>
      </c>
      <c r="AI1137" s="3">
        <f t="shared" si="578"/>
        <v>0</v>
      </c>
      <c r="AJ1137" s="3">
        <f t="shared" si="579"/>
        <v>0</v>
      </c>
      <c r="AL1137" s="3">
        <f t="shared" si="580"/>
        <v>0</v>
      </c>
      <c r="AM1137" s="3">
        <f t="shared" si="581"/>
        <v>0</v>
      </c>
      <c r="AN1137" s="3">
        <f t="shared" si="582"/>
        <v>0</v>
      </c>
      <c r="AO1137" s="3">
        <f t="shared" si="583"/>
        <v>0</v>
      </c>
      <c r="AP1137" s="3">
        <f t="shared" si="584"/>
        <v>0</v>
      </c>
      <c r="AQ1137" s="3">
        <f t="shared" si="585"/>
        <v>0</v>
      </c>
      <c r="AS1137" s="3" t="e">
        <f t="shared" si="586"/>
        <v>#REF!</v>
      </c>
      <c r="AU1137" s="3" t="e">
        <f t="shared" si="587"/>
        <v>#NAME?</v>
      </c>
      <c r="AW1137" s="3">
        <f t="shared" si="588"/>
        <v>0</v>
      </c>
      <c r="AX1137" s="3">
        <f t="shared" si="589"/>
        <v>0</v>
      </c>
      <c r="AY1137" s="3">
        <f t="shared" si="590"/>
        <v>0</v>
      </c>
      <c r="AZ1137" s="3">
        <f t="shared" si="591"/>
        <v>0</v>
      </c>
      <c r="BA1137" s="3">
        <f t="shared" si="592"/>
        <v>0</v>
      </c>
      <c r="BB1137" s="3">
        <f t="shared" si="593"/>
        <v>0</v>
      </c>
    </row>
    <row r="1138" spans="2:54" x14ac:dyDescent="0.35">
      <c r="B1138" s="14">
        <v>1111</v>
      </c>
      <c r="C1138" s="13"/>
      <c r="D1138" s="13"/>
      <c r="E1138" s="130"/>
      <c r="F1138" s="130"/>
      <c r="G1138" s="129" t="str">
        <f t="shared" si="561"/>
        <v/>
      </c>
      <c r="H1138" s="128"/>
      <c r="I1138" s="189"/>
      <c r="J1138" s="128"/>
      <c r="K1138" s="127"/>
      <c r="L1138" s="127"/>
      <c r="M1138" s="126"/>
      <c r="N1138" s="7"/>
      <c r="O1138" s="6"/>
      <c r="P1138" s="6"/>
      <c r="Q1138" s="125" t="str">
        <f t="shared" si="562"/>
        <v/>
      </c>
      <c r="R1138" s="124" t="str">
        <f t="shared" si="563"/>
        <v/>
      </c>
      <c r="S1138" s="123">
        <f t="shared" si="564"/>
        <v>0</v>
      </c>
      <c r="T1138" s="122">
        <f t="shared" si="565"/>
        <v>0</v>
      </c>
      <c r="U1138" s="123">
        <f t="shared" si="566"/>
        <v>0</v>
      </c>
      <c r="V1138" s="122">
        <f t="shared" si="567"/>
        <v>0</v>
      </c>
      <c r="W1138" s="123">
        <f t="shared" si="568"/>
        <v>0</v>
      </c>
      <c r="X1138" s="122">
        <f t="shared" si="569"/>
        <v>0</v>
      </c>
      <c r="Y1138" s="123">
        <f t="shared" si="570"/>
        <v>0</v>
      </c>
      <c r="Z1138" s="122">
        <f t="shared" si="571"/>
        <v>0</v>
      </c>
      <c r="AA1138" s="123">
        <f t="shared" si="572"/>
        <v>0</v>
      </c>
      <c r="AB1138" s="122">
        <f t="shared" si="573"/>
        <v>0</v>
      </c>
      <c r="AD1138" s="3" t="str">
        <f t="shared" si="574"/>
        <v>False</v>
      </c>
      <c r="AE1138" s="3" t="str">
        <f t="shared" si="575"/>
        <v>true</v>
      </c>
      <c r="AF1138" s="3" t="e">
        <f>VLOOKUP(C1138,#REF!,2,FALSE)</f>
        <v>#REF!</v>
      </c>
      <c r="AG1138" s="3" t="e">
        <f t="shared" si="576"/>
        <v>#REF!</v>
      </c>
      <c r="AH1138" s="3">
        <f t="shared" si="577"/>
        <v>0</v>
      </c>
      <c r="AI1138" s="3">
        <f t="shared" si="578"/>
        <v>0</v>
      </c>
      <c r="AJ1138" s="3">
        <f t="shared" si="579"/>
        <v>0</v>
      </c>
      <c r="AL1138" s="3">
        <f t="shared" si="580"/>
        <v>0</v>
      </c>
      <c r="AM1138" s="3">
        <f t="shared" si="581"/>
        <v>0</v>
      </c>
      <c r="AN1138" s="3">
        <f t="shared" si="582"/>
        <v>0</v>
      </c>
      <c r="AO1138" s="3">
        <f t="shared" si="583"/>
        <v>0</v>
      </c>
      <c r="AP1138" s="3">
        <f t="shared" si="584"/>
        <v>0</v>
      </c>
      <c r="AQ1138" s="3">
        <f t="shared" si="585"/>
        <v>0</v>
      </c>
      <c r="AS1138" s="3" t="e">
        <f t="shared" si="586"/>
        <v>#REF!</v>
      </c>
      <c r="AU1138" s="3" t="e">
        <f t="shared" si="587"/>
        <v>#NAME?</v>
      </c>
      <c r="AW1138" s="3">
        <f t="shared" si="588"/>
        <v>0</v>
      </c>
      <c r="AX1138" s="3">
        <f t="shared" si="589"/>
        <v>0</v>
      </c>
      <c r="AY1138" s="3">
        <f t="shared" si="590"/>
        <v>0</v>
      </c>
      <c r="AZ1138" s="3">
        <f t="shared" si="591"/>
        <v>0</v>
      </c>
      <c r="BA1138" s="3">
        <f t="shared" si="592"/>
        <v>0</v>
      </c>
      <c r="BB1138" s="3">
        <f t="shared" si="593"/>
        <v>0</v>
      </c>
    </row>
    <row r="1139" spans="2:54" x14ac:dyDescent="0.35">
      <c r="B1139" s="14">
        <v>1112</v>
      </c>
      <c r="C1139" s="13"/>
      <c r="D1139" s="13"/>
      <c r="E1139" s="130"/>
      <c r="F1139" s="130"/>
      <c r="G1139" s="129" t="str">
        <f t="shared" si="561"/>
        <v/>
      </c>
      <c r="H1139" s="128"/>
      <c r="I1139" s="189"/>
      <c r="J1139" s="128"/>
      <c r="K1139" s="127"/>
      <c r="L1139" s="127"/>
      <c r="M1139" s="126"/>
      <c r="N1139" s="7"/>
      <c r="O1139" s="6"/>
      <c r="P1139" s="6"/>
      <c r="Q1139" s="125" t="str">
        <f t="shared" si="562"/>
        <v/>
      </c>
      <c r="R1139" s="124" t="str">
        <f t="shared" si="563"/>
        <v/>
      </c>
      <c r="S1139" s="123">
        <f t="shared" si="564"/>
        <v>0</v>
      </c>
      <c r="T1139" s="122">
        <f t="shared" si="565"/>
        <v>0</v>
      </c>
      <c r="U1139" s="123">
        <f t="shared" si="566"/>
        <v>0</v>
      </c>
      <c r="V1139" s="122">
        <f t="shared" si="567"/>
        <v>0</v>
      </c>
      <c r="W1139" s="123">
        <f t="shared" si="568"/>
        <v>0</v>
      </c>
      <c r="X1139" s="122">
        <f t="shared" si="569"/>
        <v>0</v>
      </c>
      <c r="Y1139" s="123">
        <f t="shared" si="570"/>
        <v>0</v>
      </c>
      <c r="Z1139" s="122">
        <f t="shared" si="571"/>
        <v>0</v>
      </c>
      <c r="AA1139" s="123">
        <f t="shared" si="572"/>
        <v>0</v>
      </c>
      <c r="AB1139" s="122">
        <f t="shared" si="573"/>
        <v>0</v>
      </c>
      <c r="AD1139" s="3" t="str">
        <f t="shared" si="574"/>
        <v>False</v>
      </c>
      <c r="AE1139" s="3" t="str">
        <f t="shared" si="575"/>
        <v>true</v>
      </c>
      <c r="AF1139" s="3" t="e">
        <f>VLOOKUP(C1139,#REF!,2,FALSE)</f>
        <v>#REF!</v>
      </c>
      <c r="AG1139" s="3" t="e">
        <f t="shared" si="576"/>
        <v>#REF!</v>
      </c>
      <c r="AH1139" s="3">
        <f t="shared" si="577"/>
        <v>0</v>
      </c>
      <c r="AI1139" s="3">
        <f t="shared" si="578"/>
        <v>0</v>
      </c>
      <c r="AJ1139" s="3">
        <f t="shared" si="579"/>
        <v>0</v>
      </c>
      <c r="AL1139" s="3">
        <f t="shared" si="580"/>
        <v>0</v>
      </c>
      <c r="AM1139" s="3">
        <f t="shared" si="581"/>
        <v>0</v>
      </c>
      <c r="AN1139" s="3">
        <f t="shared" si="582"/>
        <v>0</v>
      </c>
      <c r="AO1139" s="3">
        <f t="shared" si="583"/>
        <v>0</v>
      </c>
      <c r="AP1139" s="3">
        <f t="shared" si="584"/>
        <v>0</v>
      </c>
      <c r="AQ1139" s="3">
        <f t="shared" si="585"/>
        <v>0</v>
      </c>
      <c r="AS1139" s="3" t="e">
        <f t="shared" si="586"/>
        <v>#REF!</v>
      </c>
      <c r="AU1139" s="3" t="e">
        <f t="shared" si="587"/>
        <v>#NAME?</v>
      </c>
      <c r="AW1139" s="3">
        <f t="shared" si="588"/>
        <v>0</v>
      </c>
      <c r="AX1139" s="3">
        <f t="shared" si="589"/>
        <v>0</v>
      </c>
      <c r="AY1139" s="3">
        <f t="shared" si="590"/>
        <v>0</v>
      </c>
      <c r="AZ1139" s="3">
        <f t="shared" si="591"/>
        <v>0</v>
      </c>
      <c r="BA1139" s="3">
        <f t="shared" si="592"/>
        <v>0</v>
      </c>
      <c r="BB1139" s="3">
        <f t="shared" si="593"/>
        <v>0</v>
      </c>
    </row>
    <row r="1140" spans="2:54" x14ac:dyDescent="0.35">
      <c r="B1140" s="14">
        <v>1113</v>
      </c>
      <c r="C1140" s="13"/>
      <c r="D1140" s="13"/>
      <c r="E1140" s="130"/>
      <c r="F1140" s="130"/>
      <c r="G1140" s="129" t="str">
        <f t="shared" si="561"/>
        <v/>
      </c>
      <c r="H1140" s="128"/>
      <c r="I1140" s="189"/>
      <c r="J1140" s="128"/>
      <c r="K1140" s="127"/>
      <c r="L1140" s="127"/>
      <c r="M1140" s="126"/>
      <c r="N1140" s="7"/>
      <c r="O1140" s="6"/>
      <c r="P1140" s="6"/>
      <c r="Q1140" s="125" t="str">
        <f t="shared" si="562"/>
        <v/>
      </c>
      <c r="R1140" s="124" t="str">
        <f t="shared" si="563"/>
        <v/>
      </c>
      <c r="S1140" s="123">
        <f t="shared" si="564"/>
        <v>0</v>
      </c>
      <c r="T1140" s="122">
        <f t="shared" si="565"/>
        <v>0</v>
      </c>
      <c r="U1140" s="123">
        <f t="shared" si="566"/>
        <v>0</v>
      </c>
      <c r="V1140" s="122">
        <f t="shared" si="567"/>
        <v>0</v>
      </c>
      <c r="W1140" s="123">
        <f t="shared" si="568"/>
        <v>0</v>
      </c>
      <c r="X1140" s="122">
        <f t="shared" si="569"/>
        <v>0</v>
      </c>
      <c r="Y1140" s="123">
        <f t="shared" si="570"/>
        <v>0</v>
      </c>
      <c r="Z1140" s="122">
        <f t="shared" si="571"/>
        <v>0</v>
      </c>
      <c r="AA1140" s="123">
        <f t="shared" si="572"/>
        <v>0</v>
      </c>
      <c r="AB1140" s="122">
        <f t="shared" si="573"/>
        <v>0</v>
      </c>
      <c r="AD1140" s="3" t="str">
        <f t="shared" si="574"/>
        <v>False</v>
      </c>
      <c r="AE1140" s="3" t="str">
        <f t="shared" si="575"/>
        <v>true</v>
      </c>
      <c r="AF1140" s="3" t="e">
        <f>VLOOKUP(C1140,#REF!,2,FALSE)</f>
        <v>#REF!</v>
      </c>
      <c r="AG1140" s="3" t="e">
        <f t="shared" si="576"/>
        <v>#REF!</v>
      </c>
      <c r="AH1140" s="3">
        <f t="shared" si="577"/>
        <v>0</v>
      </c>
      <c r="AI1140" s="3">
        <f t="shared" si="578"/>
        <v>0</v>
      </c>
      <c r="AJ1140" s="3">
        <f t="shared" si="579"/>
        <v>0</v>
      </c>
      <c r="AL1140" s="3">
        <f t="shared" si="580"/>
        <v>0</v>
      </c>
      <c r="AM1140" s="3">
        <f t="shared" si="581"/>
        <v>0</v>
      </c>
      <c r="AN1140" s="3">
        <f t="shared" si="582"/>
        <v>0</v>
      </c>
      <c r="AO1140" s="3">
        <f t="shared" si="583"/>
        <v>0</v>
      </c>
      <c r="AP1140" s="3">
        <f t="shared" si="584"/>
        <v>0</v>
      </c>
      <c r="AQ1140" s="3">
        <f t="shared" si="585"/>
        <v>0</v>
      </c>
      <c r="AS1140" s="3" t="e">
        <f t="shared" si="586"/>
        <v>#REF!</v>
      </c>
      <c r="AU1140" s="3" t="e">
        <f t="shared" si="587"/>
        <v>#NAME?</v>
      </c>
      <c r="AW1140" s="3">
        <f t="shared" si="588"/>
        <v>0</v>
      </c>
      <c r="AX1140" s="3">
        <f t="shared" si="589"/>
        <v>0</v>
      </c>
      <c r="AY1140" s="3">
        <f t="shared" si="590"/>
        <v>0</v>
      </c>
      <c r="AZ1140" s="3">
        <f t="shared" si="591"/>
        <v>0</v>
      </c>
      <c r="BA1140" s="3">
        <f t="shared" si="592"/>
        <v>0</v>
      </c>
      <c r="BB1140" s="3">
        <f t="shared" si="593"/>
        <v>0</v>
      </c>
    </row>
    <row r="1141" spans="2:54" x14ac:dyDescent="0.35">
      <c r="B1141" s="14">
        <v>1114</v>
      </c>
      <c r="C1141" s="13"/>
      <c r="D1141" s="13"/>
      <c r="E1141" s="130"/>
      <c r="F1141" s="130"/>
      <c r="G1141" s="129" t="str">
        <f t="shared" si="561"/>
        <v/>
      </c>
      <c r="H1141" s="128"/>
      <c r="I1141" s="189"/>
      <c r="J1141" s="128"/>
      <c r="K1141" s="127"/>
      <c r="L1141" s="127"/>
      <c r="M1141" s="126"/>
      <c r="N1141" s="7"/>
      <c r="O1141" s="6"/>
      <c r="P1141" s="6"/>
      <c r="Q1141" s="125" t="str">
        <f t="shared" si="562"/>
        <v/>
      </c>
      <c r="R1141" s="124" t="str">
        <f t="shared" si="563"/>
        <v/>
      </c>
      <c r="S1141" s="123">
        <f t="shared" si="564"/>
        <v>0</v>
      </c>
      <c r="T1141" s="122">
        <f t="shared" si="565"/>
        <v>0</v>
      </c>
      <c r="U1141" s="123">
        <f t="shared" si="566"/>
        <v>0</v>
      </c>
      <c r="V1141" s="122">
        <f t="shared" si="567"/>
        <v>0</v>
      </c>
      <c r="W1141" s="123">
        <f t="shared" si="568"/>
        <v>0</v>
      </c>
      <c r="X1141" s="122">
        <f t="shared" si="569"/>
        <v>0</v>
      </c>
      <c r="Y1141" s="123">
        <f t="shared" si="570"/>
        <v>0</v>
      </c>
      <c r="Z1141" s="122">
        <f t="shared" si="571"/>
        <v>0</v>
      </c>
      <c r="AA1141" s="123">
        <f t="shared" si="572"/>
        <v>0</v>
      </c>
      <c r="AB1141" s="122">
        <f t="shared" si="573"/>
        <v>0</v>
      </c>
      <c r="AD1141" s="3" t="str">
        <f t="shared" si="574"/>
        <v>False</v>
      </c>
      <c r="AE1141" s="3" t="str">
        <f t="shared" si="575"/>
        <v>true</v>
      </c>
      <c r="AF1141" s="3" t="e">
        <f>VLOOKUP(C1141,#REF!,2,FALSE)</f>
        <v>#REF!</v>
      </c>
      <c r="AG1141" s="3" t="e">
        <f t="shared" si="576"/>
        <v>#REF!</v>
      </c>
      <c r="AH1141" s="3">
        <f t="shared" si="577"/>
        <v>0</v>
      </c>
      <c r="AI1141" s="3">
        <f t="shared" si="578"/>
        <v>0</v>
      </c>
      <c r="AJ1141" s="3">
        <f t="shared" si="579"/>
        <v>0</v>
      </c>
      <c r="AL1141" s="3">
        <f t="shared" si="580"/>
        <v>0</v>
      </c>
      <c r="AM1141" s="3">
        <f t="shared" si="581"/>
        <v>0</v>
      </c>
      <c r="AN1141" s="3">
        <f t="shared" si="582"/>
        <v>0</v>
      </c>
      <c r="AO1141" s="3">
        <f t="shared" si="583"/>
        <v>0</v>
      </c>
      <c r="AP1141" s="3">
        <f t="shared" si="584"/>
        <v>0</v>
      </c>
      <c r="AQ1141" s="3">
        <f t="shared" si="585"/>
        <v>0</v>
      </c>
      <c r="AS1141" s="3" t="e">
        <f t="shared" si="586"/>
        <v>#REF!</v>
      </c>
      <c r="AU1141" s="3" t="e">
        <f t="shared" si="587"/>
        <v>#NAME?</v>
      </c>
      <c r="AW1141" s="3">
        <f t="shared" si="588"/>
        <v>0</v>
      </c>
      <c r="AX1141" s="3">
        <f t="shared" si="589"/>
        <v>0</v>
      </c>
      <c r="AY1141" s="3">
        <f t="shared" si="590"/>
        <v>0</v>
      </c>
      <c r="AZ1141" s="3">
        <f t="shared" si="591"/>
        <v>0</v>
      </c>
      <c r="BA1141" s="3">
        <f t="shared" si="592"/>
        <v>0</v>
      </c>
      <c r="BB1141" s="3">
        <f t="shared" si="593"/>
        <v>0</v>
      </c>
    </row>
    <row r="1142" spans="2:54" x14ac:dyDescent="0.35">
      <c r="B1142" s="14">
        <v>1115</v>
      </c>
      <c r="C1142" s="13"/>
      <c r="D1142" s="13"/>
      <c r="E1142" s="130"/>
      <c r="F1142" s="130"/>
      <c r="G1142" s="129" t="str">
        <f t="shared" si="561"/>
        <v/>
      </c>
      <c r="H1142" s="128"/>
      <c r="I1142" s="189"/>
      <c r="J1142" s="128"/>
      <c r="K1142" s="127"/>
      <c r="L1142" s="127"/>
      <c r="M1142" s="126"/>
      <c r="N1142" s="7"/>
      <c r="O1142" s="6"/>
      <c r="P1142" s="6"/>
      <c r="Q1142" s="125" t="str">
        <f t="shared" si="562"/>
        <v/>
      </c>
      <c r="R1142" s="124" t="str">
        <f t="shared" si="563"/>
        <v/>
      </c>
      <c r="S1142" s="123">
        <f t="shared" si="564"/>
        <v>0</v>
      </c>
      <c r="T1142" s="122">
        <f t="shared" si="565"/>
        <v>0</v>
      </c>
      <c r="U1142" s="123">
        <f t="shared" si="566"/>
        <v>0</v>
      </c>
      <c r="V1142" s="122">
        <f t="shared" si="567"/>
        <v>0</v>
      </c>
      <c r="W1142" s="123">
        <f t="shared" si="568"/>
        <v>0</v>
      </c>
      <c r="X1142" s="122">
        <f t="shared" si="569"/>
        <v>0</v>
      </c>
      <c r="Y1142" s="123">
        <f t="shared" si="570"/>
        <v>0</v>
      </c>
      <c r="Z1142" s="122">
        <f t="shared" si="571"/>
        <v>0</v>
      </c>
      <c r="AA1142" s="123">
        <f t="shared" si="572"/>
        <v>0</v>
      </c>
      <c r="AB1142" s="122">
        <f t="shared" si="573"/>
        <v>0</v>
      </c>
      <c r="AD1142" s="3" t="str">
        <f t="shared" si="574"/>
        <v>False</v>
      </c>
      <c r="AE1142" s="3" t="str">
        <f t="shared" si="575"/>
        <v>true</v>
      </c>
      <c r="AF1142" s="3" t="e">
        <f>VLOOKUP(C1142,#REF!,2,FALSE)</f>
        <v>#REF!</v>
      </c>
      <c r="AG1142" s="3" t="e">
        <f t="shared" si="576"/>
        <v>#REF!</v>
      </c>
      <c r="AH1142" s="3">
        <f t="shared" si="577"/>
        <v>0</v>
      </c>
      <c r="AI1142" s="3">
        <f t="shared" si="578"/>
        <v>0</v>
      </c>
      <c r="AJ1142" s="3">
        <f t="shared" si="579"/>
        <v>0</v>
      </c>
      <c r="AL1142" s="3">
        <f t="shared" si="580"/>
        <v>0</v>
      </c>
      <c r="AM1142" s="3">
        <f t="shared" si="581"/>
        <v>0</v>
      </c>
      <c r="AN1142" s="3">
        <f t="shared" si="582"/>
        <v>0</v>
      </c>
      <c r="AO1142" s="3">
        <f t="shared" si="583"/>
        <v>0</v>
      </c>
      <c r="AP1142" s="3">
        <f t="shared" si="584"/>
        <v>0</v>
      </c>
      <c r="AQ1142" s="3">
        <f t="shared" si="585"/>
        <v>0</v>
      </c>
      <c r="AS1142" s="3" t="e">
        <f t="shared" si="586"/>
        <v>#REF!</v>
      </c>
      <c r="AU1142" s="3" t="e">
        <f t="shared" si="587"/>
        <v>#NAME?</v>
      </c>
      <c r="AW1142" s="3">
        <f t="shared" si="588"/>
        <v>0</v>
      </c>
      <c r="AX1142" s="3">
        <f t="shared" si="589"/>
        <v>0</v>
      </c>
      <c r="AY1142" s="3">
        <f t="shared" si="590"/>
        <v>0</v>
      </c>
      <c r="AZ1142" s="3">
        <f t="shared" si="591"/>
        <v>0</v>
      </c>
      <c r="BA1142" s="3">
        <f t="shared" si="592"/>
        <v>0</v>
      </c>
      <c r="BB1142" s="3">
        <f t="shared" si="593"/>
        <v>0</v>
      </c>
    </row>
    <row r="1143" spans="2:54" x14ac:dyDescent="0.35">
      <c r="B1143" s="14">
        <v>1116</v>
      </c>
      <c r="C1143" s="13"/>
      <c r="D1143" s="13"/>
      <c r="E1143" s="130"/>
      <c r="F1143" s="130"/>
      <c r="G1143" s="129" t="str">
        <f t="shared" si="561"/>
        <v/>
      </c>
      <c r="H1143" s="128"/>
      <c r="I1143" s="189"/>
      <c r="J1143" s="128"/>
      <c r="K1143" s="127"/>
      <c r="L1143" s="127"/>
      <c r="M1143" s="126"/>
      <c r="N1143" s="7"/>
      <c r="O1143" s="6"/>
      <c r="P1143" s="6"/>
      <c r="Q1143" s="125" t="str">
        <f t="shared" si="562"/>
        <v/>
      </c>
      <c r="R1143" s="124" t="str">
        <f t="shared" si="563"/>
        <v/>
      </c>
      <c r="S1143" s="123">
        <f t="shared" si="564"/>
        <v>0</v>
      </c>
      <c r="T1143" s="122">
        <f t="shared" si="565"/>
        <v>0</v>
      </c>
      <c r="U1143" s="123">
        <f t="shared" si="566"/>
        <v>0</v>
      </c>
      <c r="V1143" s="122">
        <f t="shared" si="567"/>
        <v>0</v>
      </c>
      <c r="W1143" s="123">
        <f t="shared" si="568"/>
        <v>0</v>
      </c>
      <c r="X1143" s="122">
        <f t="shared" si="569"/>
        <v>0</v>
      </c>
      <c r="Y1143" s="123">
        <f t="shared" si="570"/>
        <v>0</v>
      </c>
      <c r="Z1143" s="122">
        <f t="shared" si="571"/>
        <v>0</v>
      </c>
      <c r="AA1143" s="123">
        <f t="shared" si="572"/>
        <v>0</v>
      </c>
      <c r="AB1143" s="122">
        <f t="shared" si="573"/>
        <v>0</v>
      </c>
      <c r="AD1143" s="3" t="str">
        <f t="shared" si="574"/>
        <v>False</v>
      </c>
      <c r="AE1143" s="3" t="str">
        <f t="shared" si="575"/>
        <v>true</v>
      </c>
      <c r="AF1143" s="3" t="e">
        <f>VLOOKUP(C1143,#REF!,2,FALSE)</f>
        <v>#REF!</v>
      </c>
      <c r="AG1143" s="3" t="e">
        <f t="shared" si="576"/>
        <v>#REF!</v>
      </c>
      <c r="AH1143" s="3">
        <f t="shared" si="577"/>
        <v>0</v>
      </c>
      <c r="AI1143" s="3">
        <f t="shared" si="578"/>
        <v>0</v>
      </c>
      <c r="AJ1143" s="3">
        <f t="shared" si="579"/>
        <v>0</v>
      </c>
      <c r="AL1143" s="3">
        <f t="shared" si="580"/>
        <v>0</v>
      </c>
      <c r="AM1143" s="3">
        <f t="shared" si="581"/>
        <v>0</v>
      </c>
      <c r="AN1143" s="3">
        <f t="shared" si="582"/>
        <v>0</v>
      </c>
      <c r="AO1143" s="3">
        <f t="shared" si="583"/>
        <v>0</v>
      </c>
      <c r="AP1143" s="3">
        <f t="shared" si="584"/>
        <v>0</v>
      </c>
      <c r="AQ1143" s="3">
        <f t="shared" si="585"/>
        <v>0</v>
      </c>
      <c r="AS1143" s="3" t="e">
        <f t="shared" si="586"/>
        <v>#REF!</v>
      </c>
      <c r="AU1143" s="3" t="e">
        <f t="shared" si="587"/>
        <v>#NAME?</v>
      </c>
      <c r="AW1143" s="3">
        <f t="shared" si="588"/>
        <v>0</v>
      </c>
      <c r="AX1143" s="3">
        <f t="shared" si="589"/>
        <v>0</v>
      </c>
      <c r="AY1143" s="3">
        <f t="shared" si="590"/>
        <v>0</v>
      </c>
      <c r="AZ1143" s="3">
        <f t="shared" si="591"/>
        <v>0</v>
      </c>
      <c r="BA1143" s="3">
        <f t="shared" si="592"/>
        <v>0</v>
      </c>
      <c r="BB1143" s="3">
        <f t="shared" si="593"/>
        <v>0</v>
      </c>
    </row>
    <row r="1144" spans="2:54" x14ac:dyDescent="0.35">
      <c r="B1144" s="14">
        <v>1117</v>
      </c>
      <c r="C1144" s="13"/>
      <c r="D1144" s="13"/>
      <c r="E1144" s="130"/>
      <c r="F1144" s="130"/>
      <c r="G1144" s="129" t="str">
        <f t="shared" si="561"/>
        <v/>
      </c>
      <c r="H1144" s="128"/>
      <c r="I1144" s="189"/>
      <c r="J1144" s="128"/>
      <c r="K1144" s="127"/>
      <c r="L1144" s="127"/>
      <c r="M1144" s="126"/>
      <c r="N1144" s="7"/>
      <c r="O1144" s="6"/>
      <c r="P1144" s="6"/>
      <c r="Q1144" s="125" t="str">
        <f t="shared" si="562"/>
        <v/>
      </c>
      <c r="R1144" s="124" t="str">
        <f t="shared" si="563"/>
        <v/>
      </c>
      <c r="S1144" s="123">
        <f t="shared" si="564"/>
        <v>0</v>
      </c>
      <c r="T1144" s="122">
        <f t="shared" si="565"/>
        <v>0</v>
      </c>
      <c r="U1144" s="123">
        <f t="shared" si="566"/>
        <v>0</v>
      </c>
      <c r="V1144" s="122">
        <f t="shared" si="567"/>
        <v>0</v>
      </c>
      <c r="W1144" s="123">
        <f t="shared" si="568"/>
        <v>0</v>
      </c>
      <c r="X1144" s="122">
        <f t="shared" si="569"/>
        <v>0</v>
      </c>
      <c r="Y1144" s="123">
        <f t="shared" si="570"/>
        <v>0</v>
      </c>
      <c r="Z1144" s="122">
        <f t="shared" si="571"/>
        <v>0</v>
      </c>
      <c r="AA1144" s="123">
        <f t="shared" si="572"/>
        <v>0</v>
      </c>
      <c r="AB1144" s="122">
        <f t="shared" si="573"/>
        <v>0</v>
      </c>
      <c r="AD1144" s="3" t="str">
        <f t="shared" si="574"/>
        <v>False</v>
      </c>
      <c r="AE1144" s="3" t="str">
        <f t="shared" si="575"/>
        <v>true</v>
      </c>
      <c r="AF1144" s="3" t="e">
        <f>VLOOKUP(C1144,#REF!,2,FALSE)</f>
        <v>#REF!</v>
      </c>
      <c r="AG1144" s="3" t="e">
        <f t="shared" si="576"/>
        <v>#REF!</v>
      </c>
      <c r="AH1144" s="3">
        <f t="shared" si="577"/>
        <v>0</v>
      </c>
      <c r="AI1144" s="3">
        <f t="shared" si="578"/>
        <v>0</v>
      </c>
      <c r="AJ1144" s="3">
        <f t="shared" si="579"/>
        <v>0</v>
      </c>
      <c r="AL1144" s="3">
        <f t="shared" si="580"/>
        <v>0</v>
      </c>
      <c r="AM1144" s="3">
        <f t="shared" si="581"/>
        <v>0</v>
      </c>
      <c r="AN1144" s="3">
        <f t="shared" si="582"/>
        <v>0</v>
      </c>
      <c r="AO1144" s="3">
        <f t="shared" si="583"/>
        <v>0</v>
      </c>
      <c r="AP1144" s="3">
        <f t="shared" si="584"/>
        <v>0</v>
      </c>
      <c r="AQ1144" s="3">
        <f t="shared" si="585"/>
        <v>0</v>
      </c>
      <c r="AS1144" s="3" t="e">
        <f t="shared" si="586"/>
        <v>#REF!</v>
      </c>
      <c r="AU1144" s="3" t="e">
        <f t="shared" si="587"/>
        <v>#NAME?</v>
      </c>
      <c r="AW1144" s="3">
        <f t="shared" si="588"/>
        <v>0</v>
      </c>
      <c r="AX1144" s="3">
        <f t="shared" si="589"/>
        <v>0</v>
      </c>
      <c r="AY1144" s="3">
        <f t="shared" si="590"/>
        <v>0</v>
      </c>
      <c r="AZ1144" s="3">
        <f t="shared" si="591"/>
        <v>0</v>
      </c>
      <c r="BA1144" s="3">
        <f t="shared" si="592"/>
        <v>0</v>
      </c>
      <c r="BB1144" s="3">
        <f t="shared" si="593"/>
        <v>0</v>
      </c>
    </row>
    <row r="1145" spans="2:54" x14ac:dyDescent="0.35">
      <c r="B1145" s="14">
        <v>1118</v>
      </c>
      <c r="C1145" s="13"/>
      <c r="D1145" s="13"/>
      <c r="E1145" s="130"/>
      <c r="F1145" s="130"/>
      <c r="G1145" s="129" t="str">
        <f t="shared" si="561"/>
        <v/>
      </c>
      <c r="H1145" s="128"/>
      <c r="I1145" s="189"/>
      <c r="J1145" s="128"/>
      <c r="K1145" s="127"/>
      <c r="L1145" s="127"/>
      <c r="M1145" s="126"/>
      <c r="N1145" s="7"/>
      <c r="O1145" s="6"/>
      <c r="P1145" s="6"/>
      <c r="Q1145" s="125" t="str">
        <f t="shared" si="562"/>
        <v/>
      </c>
      <c r="R1145" s="124" t="str">
        <f t="shared" si="563"/>
        <v/>
      </c>
      <c r="S1145" s="123">
        <f t="shared" si="564"/>
        <v>0</v>
      </c>
      <c r="T1145" s="122">
        <f t="shared" si="565"/>
        <v>0</v>
      </c>
      <c r="U1145" s="123">
        <f t="shared" si="566"/>
        <v>0</v>
      </c>
      <c r="V1145" s="122">
        <f t="shared" si="567"/>
        <v>0</v>
      </c>
      <c r="W1145" s="123">
        <f t="shared" si="568"/>
        <v>0</v>
      </c>
      <c r="X1145" s="122">
        <f t="shared" si="569"/>
        <v>0</v>
      </c>
      <c r="Y1145" s="123">
        <f t="shared" si="570"/>
        <v>0</v>
      </c>
      <c r="Z1145" s="122">
        <f t="shared" si="571"/>
        <v>0</v>
      </c>
      <c r="AA1145" s="123">
        <f t="shared" si="572"/>
        <v>0</v>
      </c>
      <c r="AB1145" s="122">
        <f t="shared" si="573"/>
        <v>0</v>
      </c>
      <c r="AD1145" s="3" t="str">
        <f t="shared" si="574"/>
        <v>False</v>
      </c>
      <c r="AE1145" s="3" t="str">
        <f t="shared" si="575"/>
        <v>true</v>
      </c>
      <c r="AF1145" s="3" t="e">
        <f>VLOOKUP(C1145,#REF!,2,FALSE)</f>
        <v>#REF!</v>
      </c>
      <c r="AG1145" s="3" t="e">
        <f t="shared" si="576"/>
        <v>#REF!</v>
      </c>
      <c r="AH1145" s="3">
        <f t="shared" si="577"/>
        <v>0</v>
      </c>
      <c r="AI1145" s="3">
        <f t="shared" si="578"/>
        <v>0</v>
      </c>
      <c r="AJ1145" s="3">
        <f t="shared" si="579"/>
        <v>0</v>
      </c>
      <c r="AL1145" s="3">
        <f t="shared" si="580"/>
        <v>0</v>
      </c>
      <c r="AM1145" s="3">
        <f t="shared" si="581"/>
        <v>0</v>
      </c>
      <c r="AN1145" s="3">
        <f t="shared" si="582"/>
        <v>0</v>
      </c>
      <c r="AO1145" s="3">
        <f t="shared" si="583"/>
        <v>0</v>
      </c>
      <c r="AP1145" s="3">
        <f t="shared" si="584"/>
        <v>0</v>
      </c>
      <c r="AQ1145" s="3">
        <f t="shared" si="585"/>
        <v>0</v>
      </c>
      <c r="AS1145" s="3" t="e">
        <f t="shared" si="586"/>
        <v>#REF!</v>
      </c>
      <c r="AU1145" s="3" t="e">
        <f t="shared" si="587"/>
        <v>#NAME?</v>
      </c>
      <c r="AW1145" s="3">
        <f t="shared" si="588"/>
        <v>0</v>
      </c>
      <c r="AX1145" s="3">
        <f t="shared" si="589"/>
        <v>0</v>
      </c>
      <c r="AY1145" s="3">
        <f t="shared" si="590"/>
        <v>0</v>
      </c>
      <c r="AZ1145" s="3">
        <f t="shared" si="591"/>
        <v>0</v>
      </c>
      <c r="BA1145" s="3">
        <f t="shared" si="592"/>
        <v>0</v>
      </c>
      <c r="BB1145" s="3">
        <f t="shared" si="593"/>
        <v>0</v>
      </c>
    </row>
    <row r="1146" spans="2:54" x14ac:dyDescent="0.35">
      <c r="B1146" s="14">
        <v>1119</v>
      </c>
      <c r="C1146" s="13"/>
      <c r="D1146" s="13"/>
      <c r="E1146" s="130"/>
      <c r="F1146" s="130"/>
      <c r="G1146" s="129" t="str">
        <f t="shared" si="561"/>
        <v/>
      </c>
      <c r="H1146" s="128"/>
      <c r="I1146" s="189"/>
      <c r="J1146" s="128"/>
      <c r="K1146" s="127"/>
      <c r="L1146" s="127"/>
      <c r="M1146" s="126"/>
      <c r="N1146" s="7"/>
      <c r="O1146" s="6"/>
      <c r="P1146" s="6"/>
      <c r="Q1146" s="125" t="str">
        <f t="shared" si="562"/>
        <v/>
      </c>
      <c r="R1146" s="124" t="str">
        <f t="shared" si="563"/>
        <v/>
      </c>
      <c r="S1146" s="123">
        <f t="shared" si="564"/>
        <v>0</v>
      </c>
      <c r="T1146" s="122">
        <f t="shared" si="565"/>
        <v>0</v>
      </c>
      <c r="U1146" s="123">
        <f t="shared" si="566"/>
        <v>0</v>
      </c>
      <c r="V1146" s="122">
        <f t="shared" si="567"/>
        <v>0</v>
      </c>
      <c r="W1146" s="123">
        <f t="shared" si="568"/>
        <v>0</v>
      </c>
      <c r="X1146" s="122">
        <f t="shared" si="569"/>
        <v>0</v>
      </c>
      <c r="Y1146" s="123">
        <f t="shared" si="570"/>
        <v>0</v>
      </c>
      <c r="Z1146" s="122">
        <f t="shared" si="571"/>
        <v>0</v>
      </c>
      <c r="AA1146" s="123">
        <f t="shared" si="572"/>
        <v>0</v>
      </c>
      <c r="AB1146" s="122">
        <f t="shared" si="573"/>
        <v>0</v>
      </c>
      <c r="AD1146" s="3" t="str">
        <f t="shared" si="574"/>
        <v>False</v>
      </c>
      <c r="AE1146" s="3" t="str">
        <f t="shared" si="575"/>
        <v>true</v>
      </c>
      <c r="AF1146" s="3" t="e">
        <f>VLOOKUP(C1146,#REF!,2,FALSE)</f>
        <v>#REF!</v>
      </c>
      <c r="AG1146" s="3" t="e">
        <f t="shared" si="576"/>
        <v>#REF!</v>
      </c>
      <c r="AH1146" s="3">
        <f t="shared" si="577"/>
        <v>0</v>
      </c>
      <c r="AI1146" s="3">
        <f t="shared" si="578"/>
        <v>0</v>
      </c>
      <c r="AJ1146" s="3">
        <f t="shared" si="579"/>
        <v>0</v>
      </c>
      <c r="AL1146" s="3">
        <f t="shared" si="580"/>
        <v>0</v>
      </c>
      <c r="AM1146" s="3">
        <f t="shared" si="581"/>
        <v>0</v>
      </c>
      <c r="AN1146" s="3">
        <f t="shared" si="582"/>
        <v>0</v>
      </c>
      <c r="AO1146" s="3">
        <f t="shared" si="583"/>
        <v>0</v>
      </c>
      <c r="AP1146" s="3">
        <f t="shared" si="584"/>
        <v>0</v>
      </c>
      <c r="AQ1146" s="3">
        <f t="shared" si="585"/>
        <v>0</v>
      </c>
      <c r="AS1146" s="3" t="e">
        <f t="shared" si="586"/>
        <v>#REF!</v>
      </c>
      <c r="AU1146" s="3" t="e">
        <f t="shared" si="587"/>
        <v>#NAME?</v>
      </c>
      <c r="AW1146" s="3">
        <f t="shared" si="588"/>
        <v>0</v>
      </c>
      <c r="AX1146" s="3">
        <f t="shared" si="589"/>
        <v>0</v>
      </c>
      <c r="AY1146" s="3">
        <f t="shared" si="590"/>
        <v>0</v>
      </c>
      <c r="AZ1146" s="3">
        <f t="shared" si="591"/>
        <v>0</v>
      </c>
      <c r="BA1146" s="3">
        <f t="shared" si="592"/>
        <v>0</v>
      </c>
      <c r="BB1146" s="3">
        <f t="shared" si="593"/>
        <v>0</v>
      </c>
    </row>
    <row r="1147" spans="2:54" x14ac:dyDescent="0.35">
      <c r="B1147" s="14">
        <v>1120</v>
      </c>
      <c r="C1147" s="13"/>
      <c r="D1147" s="13"/>
      <c r="E1147" s="130"/>
      <c r="F1147" s="130"/>
      <c r="G1147" s="129" t="str">
        <f t="shared" si="561"/>
        <v/>
      </c>
      <c r="H1147" s="128"/>
      <c r="I1147" s="189"/>
      <c r="J1147" s="128"/>
      <c r="K1147" s="127"/>
      <c r="L1147" s="127"/>
      <c r="M1147" s="126"/>
      <c r="N1147" s="7"/>
      <c r="O1147" s="6"/>
      <c r="P1147" s="6"/>
      <c r="Q1147" s="125" t="str">
        <f t="shared" si="562"/>
        <v/>
      </c>
      <c r="R1147" s="124" t="str">
        <f t="shared" si="563"/>
        <v/>
      </c>
      <c r="S1147" s="123">
        <f t="shared" si="564"/>
        <v>0</v>
      </c>
      <c r="T1147" s="122">
        <f t="shared" si="565"/>
        <v>0</v>
      </c>
      <c r="U1147" s="123">
        <f t="shared" si="566"/>
        <v>0</v>
      </c>
      <c r="V1147" s="122">
        <f t="shared" si="567"/>
        <v>0</v>
      </c>
      <c r="W1147" s="123">
        <f t="shared" si="568"/>
        <v>0</v>
      </c>
      <c r="X1147" s="122">
        <f t="shared" si="569"/>
        <v>0</v>
      </c>
      <c r="Y1147" s="123">
        <f t="shared" si="570"/>
        <v>0</v>
      </c>
      <c r="Z1147" s="122">
        <f t="shared" si="571"/>
        <v>0</v>
      </c>
      <c r="AA1147" s="123">
        <f t="shared" si="572"/>
        <v>0</v>
      </c>
      <c r="AB1147" s="122">
        <f t="shared" si="573"/>
        <v>0</v>
      </c>
      <c r="AD1147" s="3" t="str">
        <f t="shared" si="574"/>
        <v>False</v>
      </c>
      <c r="AE1147" s="3" t="str">
        <f t="shared" si="575"/>
        <v>true</v>
      </c>
      <c r="AF1147" s="3" t="e">
        <f>VLOOKUP(C1147,#REF!,2,FALSE)</f>
        <v>#REF!</v>
      </c>
      <c r="AG1147" s="3" t="e">
        <f t="shared" si="576"/>
        <v>#REF!</v>
      </c>
      <c r="AH1147" s="3">
        <f t="shared" si="577"/>
        <v>0</v>
      </c>
      <c r="AI1147" s="3">
        <f t="shared" si="578"/>
        <v>0</v>
      </c>
      <c r="AJ1147" s="3">
        <f t="shared" si="579"/>
        <v>0</v>
      </c>
      <c r="AL1147" s="3">
        <f t="shared" si="580"/>
        <v>0</v>
      </c>
      <c r="AM1147" s="3">
        <f t="shared" si="581"/>
        <v>0</v>
      </c>
      <c r="AN1147" s="3">
        <f t="shared" si="582"/>
        <v>0</v>
      </c>
      <c r="AO1147" s="3">
        <f t="shared" si="583"/>
        <v>0</v>
      </c>
      <c r="AP1147" s="3">
        <f t="shared" si="584"/>
        <v>0</v>
      </c>
      <c r="AQ1147" s="3">
        <f t="shared" si="585"/>
        <v>0</v>
      </c>
      <c r="AS1147" s="3" t="e">
        <f t="shared" si="586"/>
        <v>#REF!</v>
      </c>
      <c r="AU1147" s="3" t="e">
        <f t="shared" si="587"/>
        <v>#NAME?</v>
      </c>
      <c r="AW1147" s="3">
        <f t="shared" si="588"/>
        <v>0</v>
      </c>
      <c r="AX1147" s="3">
        <f t="shared" si="589"/>
        <v>0</v>
      </c>
      <c r="AY1147" s="3">
        <f t="shared" si="590"/>
        <v>0</v>
      </c>
      <c r="AZ1147" s="3">
        <f t="shared" si="591"/>
        <v>0</v>
      </c>
      <c r="BA1147" s="3">
        <f t="shared" si="592"/>
        <v>0</v>
      </c>
      <c r="BB1147" s="3">
        <f t="shared" si="593"/>
        <v>0</v>
      </c>
    </row>
    <row r="1148" spans="2:54" x14ac:dyDescent="0.35">
      <c r="B1148" s="14">
        <v>1121</v>
      </c>
      <c r="C1148" s="13"/>
      <c r="D1148" s="13"/>
      <c r="E1148" s="130"/>
      <c r="F1148" s="130"/>
      <c r="G1148" s="129" t="str">
        <f t="shared" si="561"/>
        <v/>
      </c>
      <c r="H1148" s="128"/>
      <c r="I1148" s="189"/>
      <c r="J1148" s="128"/>
      <c r="K1148" s="127"/>
      <c r="L1148" s="127"/>
      <c r="M1148" s="126"/>
      <c r="N1148" s="7"/>
      <c r="O1148" s="6"/>
      <c r="P1148" s="6"/>
      <c r="Q1148" s="125" t="str">
        <f t="shared" si="562"/>
        <v/>
      </c>
      <c r="R1148" s="124" t="str">
        <f t="shared" si="563"/>
        <v/>
      </c>
      <c r="S1148" s="123">
        <f t="shared" si="564"/>
        <v>0</v>
      </c>
      <c r="T1148" s="122">
        <f t="shared" si="565"/>
        <v>0</v>
      </c>
      <c r="U1148" s="123">
        <f t="shared" si="566"/>
        <v>0</v>
      </c>
      <c r="V1148" s="122">
        <f t="shared" si="567"/>
        <v>0</v>
      </c>
      <c r="W1148" s="123">
        <f t="shared" si="568"/>
        <v>0</v>
      </c>
      <c r="X1148" s="122">
        <f t="shared" si="569"/>
        <v>0</v>
      </c>
      <c r="Y1148" s="123">
        <f t="shared" si="570"/>
        <v>0</v>
      </c>
      <c r="Z1148" s="122">
        <f t="shared" si="571"/>
        <v>0</v>
      </c>
      <c r="AA1148" s="123">
        <f t="shared" si="572"/>
        <v>0</v>
      </c>
      <c r="AB1148" s="122">
        <f t="shared" si="573"/>
        <v>0</v>
      </c>
      <c r="AD1148" s="3" t="str">
        <f t="shared" si="574"/>
        <v>False</v>
      </c>
      <c r="AE1148" s="3" t="str">
        <f t="shared" si="575"/>
        <v>true</v>
      </c>
      <c r="AF1148" s="3" t="e">
        <f>VLOOKUP(C1148,#REF!,2,FALSE)</f>
        <v>#REF!</v>
      </c>
      <c r="AG1148" s="3" t="e">
        <f t="shared" si="576"/>
        <v>#REF!</v>
      </c>
      <c r="AH1148" s="3">
        <f t="shared" si="577"/>
        <v>0</v>
      </c>
      <c r="AI1148" s="3">
        <f t="shared" si="578"/>
        <v>0</v>
      </c>
      <c r="AJ1148" s="3">
        <f t="shared" si="579"/>
        <v>0</v>
      </c>
      <c r="AL1148" s="3">
        <f t="shared" si="580"/>
        <v>0</v>
      </c>
      <c r="AM1148" s="3">
        <f t="shared" si="581"/>
        <v>0</v>
      </c>
      <c r="AN1148" s="3">
        <f t="shared" si="582"/>
        <v>0</v>
      </c>
      <c r="AO1148" s="3">
        <f t="shared" si="583"/>
        <v>0</v>
      </c>
      <c r="AP1148" s="3">
        <f t="shared" si="584"/>
        <v>0</v>
      </c>
      <c r="AQ1148" s="3">
        <f t="shared" si="585"/>
        <v>0</v>
      </c>
      <c r="AS1148" s="3" t="e">
        <f t="shared" si="586"/>
        <v>#REF!</v>
      </c>
      <c r="AU1148" s="3" t="e">
        <f t="shared" si="587"/>
        <v>#NAME?</v>
      </c>
      <c r="AW1148" s="3">
        <f t="shared" si="588"/>
        <v>0</v>
      </c>
      <c r="AX1148" s="3">
        <f t="shared" si="589"/>
        <v>0</v>
      </c>
      <c r="AY1148" s="3">
        <f t="shared" si="590"/>
        <v>0</v>
      </c>
      <c r="AZ1148" s="3">
        <f t="shared" si="591"/>
        <v>0</v>
      </c>
      <c r="BA1148" s="3">
        <f t="shared" si="592"/>
        <v>0</v>
      </c>
      <c r="BB1148" s="3">
        <f t="shared" si="593"/>
        <v>0</v>
      </c>
    </row>
    <row r="1149" spans="2:54" x14ac:dyDescent="0.35">
      <c r="B1149" s="14">
        <v>1122</v>
      </c>
      <c r="C1149" s="13"/>
      <c r="D1149" s="13"/>
      <c r="E1149" s="130"/>
      <c r="F1149" s="130"/>
      <c r="G1149" s="129" t="str">
        <f t="shared" si="561"/>
        <v/>
      </c>
      <c r="H1149" s="128"/>
      <c r="I1149" s="189"/>
      <c r="J1149" s="128"/>
      <c r="K1149" s="127"/>
      <c r="L1149" s="127"/>
      <c r="M1149" s="126"/>
      <c r="N1149" s="7"/>
      <c r="O1149" s="6"/>
      <c r="P1149" s="6"/>
      <c r="Q1149" s="125" t="str">
        <f t="shared" si="562"/>
        <v/>
      </c>
      <c r="R1149" s="124" t="str">
        <f t="shared" si="563"/>
        <v/>
      </c>
      <c r="S1149" s="123">
        <f t="shared" si="564"/>
        <v>0</v>
      </c>
      <c r="T1149" s="122">
        <f t="shared" si="565"/>
        <v>0</v>
      </c>
      <c r="U1149" s="123">
        <f t="shared" si="566"/>
        <v>0</v>
      </c>
      <c r="V1149" s="122">
        <f t="shared" si="567"/>
        <v>0</v>
      </c>
      <c r="W1149" s="123">
        <f t="shared" si="568"/>
        <v>0</v>
      </c>
      <c r="X1149" s="122">
        <f t="shared" si="569"/>
        <v>0</v>
      </c>
      <c r="Y1149" s="123">
        <f t="shared" si="570"/>
        <v>0</v>
      </c>
      <c r="Z1149" s="122">
        <f t="shared" si="571"/>
        <v>0</v>
      </c>
      <c r="AA1149" s="123">
        <f t="shared" si="572"/>
        <v>0</v>
      </c>
      <c r="AB1149" s="122">
        <f t="shared" si="573"/>
        <v>0</v>
      </c>
      <c r="AD1149" s="3" t="str">
        <f t="shared" si="574"/>
        <v>False</v>
      </c>
      <c r="AE1149" s="3" t="str">
        <f t="shared" si="575"/>
        <v>true</v>
      </c>
      <c r="AF1149" s="3" t="e">
        <f>VLOOKUP(C1149,#REF!,2,FALSE)</f>
        <v>#REF!</v>
      </c>
      <c r="AG1149" s="3" t="e">
        <f t="shared" si="576"/>
        <v>#REF!</v>
      </c>
      <c r="AH1149" s="3">
        <f t="shared" si="577"/>
        <v>0</v>
      </c>
      <c r="AI1149" s="3">
        <f t="shared" si="578"/>
        <v>0</v>
      </c>
      <c r="AJ1149" s="3">
        <f t="shared" si="579"/>
        <v>0</v>
      </c>
      <c r="AL1149" s="3">
        <f t="shared" si="580"/>
        <v>0</v>
      </c>
      <c r="AM1149" s="3">
        <f t="shared" si="581"/>
        <v>0</v>
      </c>
      <c r="AN1149" s="3">
        <f t="shared" si="582"/>
        <v>0</v>
      </c>
      <c r="AO1149" s="3">
        <f t="shared" si="583"/>
        <v>0</v>
      </c>
      <c r="AP1149" s="3">
        <f t="shared" si="584"/>
        <v>0</v>
      </c>
      <c r="AQ1149" s="3">
        <f t="shared" si="585"/>
        <v>0</v>
      </c>
      <c r="AS1149" s="3" t="e">
        <f t="shared" si="586"/>
        <v>#REF!</v>
      </c>
      <c r="AU1149" s="3" t="e">
        <f t="shared" si="587"/>
        <v>#NAME?</v>
      </c>
      <c r="AW1149" s="3">
        <f t="shared" si="588"/>
        <v>0</v>
      </c>
      <c r="AX1149" s="3">
        <f t="shared" si="589"/>
        <v>0</v>
      </c>
      <c r="AY1149" s="3">
        <f t="shared" si="590"/>
        <v>0</v>
      </c>
      <c r="AZ1149" s="3">
        <f t="shared" si="591"/>
        <v>0</v>
      </c>
      <c r="BA1149" s="3">
        <f t="shared" si="592"/>
        <v>0</v>
      </c>
      <c r="BB1149" s="3">
        <f t="shared" si="593"/>
        <v>0</v>
      </c>
    </row>
    <row r="1150" spans="2:54" x14ac:dyDescent="0.35">
      <c r="B1150" s="14">
        <v>1123</v>
      </c>
      <c r="C1150" s="13"/>
      <c r="D1150" s="13"/>
      <c r="E1150" s="130"/>
      <c r="F1150" s="130"/>
      <c r="G1150" s="129" t="str">
        <f t="shared" si="561"/>
        <v/>
      </c>
      <c r="H1150" s="128"/>
      <c r="I1150" s="189"/>
      <c r="J1150" s="128"/>
      <c r="K1150" s="127"/>
      <c r="L1150" s="127"/>
      <c r="M1150" s="126"/>
      <c r="N1150" s="7"/>
      <c r="O1150" s="6"/>
      <c r="P1150" s="6"/>
      <c r="Q1150" s="125" t="str">
        <f t="shared" si="562"/>
        <v/>
      </c>
      <c r="R1150" s="124" t="str">
        <f t="shared" si="563"/>
        <v/>
      </c>
      <c r="S1150" s="123">
        <f t="shared" si="564"/>
        <v>0</v>
      </c>
      <c r="T1150" s="122">
        <f t="shared" si="565"/>
        <v>0</v>
      </c>
      <c r="U1150" s="123">
        <f t="shared" si="566"/>
        <v>0</v>
      </c>
      <c r="V1150" s="122">
        <f t="shared" si="567"/>
        <v>0</v>
      </c>
      <c r="W1150" s="123">
        <f t="shared" si="568"/>
        <v>0</v>
      </c>
      <c r="X1150" s="122">
        <f t="shared" si="569"/>
        <v>0</v>
      </c>
      <c r="Y1150" s="123">
        <f t="shared" si="570"/>
        <v>0</v>
      </c>
      <c r="Z1150" s="122">
        <f t="shared" si="571"/>
        <v>0</v>
      </c>
      <c r="AA1150" s="123">
        <f t="shared" si="572"/>
        <v>0</v>
      </c>
      <c r="AB1150" s="122">
        <f t="shared" si="573"/>
        <v>0</v>
      </c>
      <c r="AD1150" s="3" t="str">
        <f t="shared" si="574"/>
        <v>False</v>
      </c>
      <c r="AE1150" s="3" t="str">
        <f t="shared" si="575"/>
        <v>true</v>
      </c>
      <c r="AF1150" s="3" t="e">
        <f>VLOOKUP(C1150,#REF!,2,FALSE)</f>
        <v>#REF!</v>
      </c>
      <c r="AG1150" s="3" t="e">
        <f t="shared" si="576"/>
        <v>#REF!</v>
      </c>
      <c r="AH1150" s="3">
        <f t="shared" si="577"/>
        <v>0</v>
      </c>
      <c r="AI1150" s="3">
        <f t="shared" si="578"/>
        <v>0</v>
      </c>
      <c r="AJ1150" s="3">
        <f t="shared" si="579"/>
        <v>0</v>
      </c>
      <c r="AL1150" s="3">
        <f t="shared" si="580"/>
        <v>0</v>
      </c>
      <c r="AM1150" s="3">
        <f t="shared" si="581"/>
        <v>0</v>
      </c>
      <c r="AN1150" s="3">
        <f t="shared" si="582"/>
        <v>0</v>
      </c>
      <c r="AO1150" s="3">
        <f t="shared" si="583"/>
        <v>0</v>
      </c>
      <c r="AP1150" s="3">
        <f t="shared" si="584"/>
        <v>0</v>
      </c>
      <c r="AQ1150" s="3">
        <f t="shared" si="585"/>
        <v>0</v>
      </c>
      <c r="AS1150" s="3" t="e">
        <f t="shared" si="586"/>
        <v>#REF!</v>
      </c>
      <c r="AU1150" s="3" t="e">
        <f t="shared" si="587"/>
        <v>#NAME?</v>
      </c>
      <c r="AW1150" s="3">
        <f t="shared" si="588"/>
        <v>0</v>
      </c>
      <c r="AX1150" s="3">
        <f t="shared" si="589"/>
        <v>0</v>
      </c>
      <c r="AY1150" s="3">
        <f t="shared" si="590"/>
        <v>0</v>
      </c>
      <c r="AZ1150" s="3">
        <f t="shared" si="591"/>
        <v>0</v>
      </c>
      <c r="BA1150" s="3">
        <f t="shared" si="592"/>
        <v>0</v>
      </c>
      <c r="BB1150" s="3">
        <f t="shared" si="593"/>
        <v>0</v>
      </c>
    </row>
    <row r="1151" spans="2:54" x14ac:dyDescent="0.35">
      <c r="B1151" s="14">
        <v>1124</v>
      </c>
      <c r="C1151" s="13"/>
      <c r="D1151" s="13"/>
      <c r="E1151" s="130"/>
      <c r="F1151" s="130"/>
      <c r="G1151" s="129" t="str">
        <f t="shared" si="561"/>
        <v/>
      </c>
      <c r="H1151" s="128"/>
      <c r="I1151" s="189"/>
      <c r="J1151" s="128"/>
      <c r="K1151" s="127"/>
      <c r="L1151" s="127"/>
      <c r="M1151" s="126"/>
      <c r="N1151" s="7"/>
      <c r="O1151" s="6"/>
      <c r="P1151" s="6"/>
      <c r="Q1151" s="125" t="str">
        <f t="shared" si="562"/>
        <v/>
      </c>
      <c r="R1151" s="124" t="str">
        <f t="shared" si="563"/>
        <v/>
      </c>
      <c r="S1151" s="123">
        <f t="shared" si="564"/>
        <v>0</v>
      </c>
      <c r="T1151" s="122">
        <f t="shared" si="565"/>
        <v>0</v>
      </c>
      <c r="U1151" s="123">
        <f t="shared" si="566"/>
        <v>0</v>
      </c>
      <c r="V1151" s="122">
        <f t="shared" si="567"/>
        <v>0</v>
      </c>
      <c r="W1151" s="123">
        <f t="shared" si="568"/>
        <v>0</v>
      </c>
      <c r="X1151" s="122">
        <f t="shared" si="569"/>
        <v>0</v>
      </c>
      <c r="Y1151" s="123">
        <f t="shared" si="570"/>
        <v>0</v>
      </c>
      <c r="Z1151" s="122">
        <f t="shared" si="571"/>
        <v>0</v>
      </c>
      <c r="AA1151" s="123">
        <f t="shared" si="572"/>
        <v>0</v>
      </c>
      <c r="AB1151" s="122">
        <f t="shared" si="573"/>
        <v>0</v>
      </c>
      <c r="AD1151" s="3" t="str">
        <f t="shared" si="574"/>
        <v>False</v>
      </c>
      <c r="AE1151" s="3" t="str">
        <f t="shared" si="575"/>
        <v>true</v>
      </c>
      <c r="AF1151" s="3" t="e">
        <f>VLOOKUP(C1151,#REF!,2,FALSE)</f>
        <v>#REF!</v>
      </c>
      <c r="AG1151" s="3" t="e">
        <f t="shared" si="576"/>
        <v>#REF!</v>
      </c>
      <c r="AH1151" s="3">
        <f t="shared" si="577"/>
        <v>0</v>
      </c>
      <c r="AI1151" s="3">
        <f t="shared" si="578"/>
        <v>0</v>
      </c>
      <c r="AJ1151" s="3">
        <f t="shared" si="579"/>
        <v>0</v>
      </c>
      <c r="AL1151" s="3">
        <f t="shared" si="580"/>
        <v>0</v>
      </c>
      <c r="AM1151" s="3">
        <f t="shared" si="581"/>
        <v>0</v>
      </c>
      <c r="AN1151" s="3">
        <f t="shared" si="582"/>
        <v>0</v>
      </c>
      <c r="AO1151" s="3">
        <f t="shared" si="583"/>
        <v>0</v>
      </c>
      <c r="AP1151" s="3">
        <f t="shared" si="584"/>
        <v>0</v>
      </c>
      <c r="AQ1151" s="3">
        <f t="shared" si="585"/>
        <v>0</v>
      </c>
      <c r="AS1151" s="3" t="e">
        <f t="shared" si="586"/>
        <v>#REF!</v>
      </c>
      <c r="AU1151" s="3" t="e">
        <f t="shared" si="587"/>
        <v>#NAME?</v>
      </c>
      <c r="AW1151" s="3">
        <f t="shared" si="588"/>
        <v>0</v>
      </c>
      <c r="AX1151" s="3">
        <f t="shared" si="589"/>
        <v>0</v>
      </c>
      <c r="AY1151" s="3">
        <f t="shared" si="590"/>
        <v>0</v>
      </c>
      <c r="AZ1151" s="3">
        <f t="shared" si="591"/>
        <v>0</v>
      </c>
      <c r="BA1151" s="3">
        <f t="shared" si="592"/>
        <v>0</v>
      </c>
      <c r="BB1151" s="3">
        <f t="shared" si="593"/>
        <v>0</v>
      </c>
    </row>
    <row r="1152" spans="2:54" x14ac:dyDescent="0.35">
      <c r="B1152" s="14">
        <v>1125</v>
      </c>
      <c r="C1152" s="13"/>
      <c r="D1152" s="13"/>
      <c r="E1152" s="130"/>
      <c r="F1152" s="130"/>
      <c r="G1152" s="129" t="str">
        <f t="shared" si="561"/>
        <v/>
      </c>
      <c r="H1152" s="128"/>
      <c r="I1152" s="189"/>
      <c r="J1152" s="128"/>
      <c r="K1152" s="127"/>
      <c r="L1152" s="127"/>
      <c r="M1152" s="126"/>
      <c r="N1152" s="7"/>
      <c r="O1152" s="6"/>
      <c r="P1152" s="6"/>
      <c r="Q1152" s="125" t="str">
        <f t="shared" si="562"/>
        <v/>
      </c>
      <c r="R1152" s="124" t="str">
        <f t="shared" si="563"/>
        <v/>
      </c>
      <c r="S1152" s="123">
        <f t="shared" si="564"/>
        <v>0</v>
      </c>
      <c r="T1152" s="122">
        <f t="shared" si="565"/>
        <v>0</v>
      </c>
      <c r="U1152" s="123">
        <f t="shared" si="566"/>
        <v>0</v>
      </c>
      <c r="V1152" s="122">
        <f t="shared" si="567"/>
        <v>0</v>
      </c>
      <c r="W1152" s="123">
        <f t="shared" si="568"/>
        <v>0</v>
      </c>
      <c r="X1152" s="122">
        <f t="shared" si="569"/>
        <v>0</v>
      </c>
      <c r="Y1152" s="123">
        <f t="shared" si="570"/>
        <v>0</v>
      </c>
      <c r="Z1152" s="122">
        <f t="shared" si="571"/>
        <v>0</v>
      </c>
      <c r="AA1152" s="123">
        <f t="shared" si="572"/>
        <v>0</v>
      </c>
      <c r="AB1152" s="122">
        <f t="shared" si="573"/>
        <v>0</v>
      </c>
      <c r="AD1152" s="3" t="str">
        <f t="shared" si="574"/>
        <v>False</v>
      </c>
      <c r="AE1152" s="3" t="str">
        <f t="shared" si="575"/>
        <v>true</v>
      </c>
      <c r="AF1152" s="3" t="e">
        <f>VLOOKUP(C1152,#REF!,2,FALSE)</f>
        <v>#REF!</v>
      </c>
      <c r="AG1152" s="3" t="e">
        <f t="shared" si="576"/>
        <v>#REF!</v>
      </c>
      <c r="AH1152" s="3">
        <f t="shared" si="577"/>
        <v>0</v>
      </c>
      <c r="AI1152" s="3">
        <f t="shared" si="578"/>
        <v>0</v>
      </c>
      <c r="AJ1152" s="3">
        <f t="shared" si="579"/>
        <v>0</v>
      </c>
      <c r="AL1152" s="3">
        <f t="shared" si="580"/>
        <v>0</v>
      </c>
      <c r="AM1152" s="3">
        <f t="shared" si="581"/>
        <v>0</v>
      </c>
      <c r="AN1152" s="3">
        <f t="shared" si="582"/>
        <v>0</v>
      </c>
      <c r="AO1152" s="3">
        <f t="shared" si="583"/>
        <v>0</v>
      </c>
      <c r="AP1152" s="3">
        <f t="shared" si="584"/>
        <v>0</v>
      </c>
      <c r="AQ1152" s="3">
        <f t="shared" si="585"/>
        <v>0</v>
      </c>
      <c r="AS1152" s="3" t="e">
        <f t="shared" si="586"/>
        <v>#REF!</v>
      </c>
      <c r="AU1152" s="3" t="e">
        <f t="shared" si="587"/>
        <v>#NAME?</v>
      </c>
      <c r="AW1152" s="3">
        <f t="shared" si="588"/>
        <v>0</v>
      </c>
      <c r="AX1152" s="3">
        <f t="shared" si="589"/>
        <v>0</v>
      </c>
      <c r="AY1152" s="3">
        <f t="shared" si="590"/>
        <v>0</v>
      </c>
      <c r="AZ1152" s="3">
        <f t="shared" si="591"/>
        <v>0</v>
      </c>
      <c r="BA1152" s="3">
        <f t="shared" si="592"/>
        <v>0</v>
      </c>
      <c r="BB1152" s="3">
        <f t="shared" si="593"/>
        <v>0</v>
      </c>
    </row>
    <row r="1153" spans="2:54" x14ac:dyDescent="0.35">
      <c r="B1153" s="14">
        <v>1126</v>
      </c>
      <c r="C1153" s="13"/>
      <c r="D1153" s="13"/>
      <c r="E1153" s="130"/>
      <c r="F1153" s="130"/>
      <c r="G1153" s="129" t="str">
        <f t="shared" si="561"/>
        <v/>
      </c>
      <c r="H1153" s="128"/>
      <c r="I1153" s="189"/>
      <c r="J1153" s="128"/>
      <c r="K1153" s="127"/>
      <c r="L1153" s="127"/>
      <c r="M1153" s="126"/>
      <c r="N1153" s="7"/>
      <c r="O1153" s="6"/>
      <c r="P1153" s="6"/>
      <c r="Q1153" s="125" t="str">
        <f t="shared" si="562"/>
        <v/>
      </c>
      <c r="R1153" s="124" t="str">
        <f t="shared" si="563"/>
        <v/>
      </c>
      <c r="S1153" s="123">
        <f t="shared" si="564"/>
        <v>0</v>
      </c>
      <c r="T1153" s="122">
        <f t="shared" si="565"/>
        <v>0</v>
      </c>
      <c r="U1153" s="123">
        <f t="shared" si="566"/>
        <v>0</v>
      </c>
      <c r="V1153" s="122">
        <f t="shared" si="567"/>
        <v>0</v>
      </c>
      <c r="W1153" s="123">
        <f t="shared" si="568"/>
        <v>0</v>
      </c>
      <c r="X1153" s="122">
        <f t="shared" si="569"/>
        <v>0</v>
      </c>
      <c r="Y1153" s="123">
        <f t="shared" si="570"/>
        <v>0</v>
      </c>
      <c r="Z1153" s="122">
        <f t="shared" si="571"/>
        <v>0</v>
      </c>
      <c r="AA1153" s="123">
        <f t="shared" si="572"/>
        <v>0</v>
      </c>
      <c r="AB1153" s="122">
        <f t="shared" si="573"/>
        <v>0</v>
      </c>
      <c r="AD1153" s="3" t="str">
        <f t="shared" si="574"/>
        <v>False</v>
      </c>
      <c r="AE1153" s="3" t="str">
        <f t="shared" si="575"/>
        <v>true</v>
      </c>
      <c r="AF1153" s="3" t="e">
        <f>VLOOKUP(C1153,#REF!,2,FALSE)</f>
        <v>#REF!</v>
      </c>
      <c r="AG1153" s="3" t="e">
        <f t="shared" si="576"/>
        <v>#REF!</v>
      </c>
      <c r="AH1153" s="3">
        <f t="shared" si="577"/>
        <v>0</v>
      </c>
      <c r="AI1153" s="3">
        <f t="shared" si="578"/>
        <v>0</v>
      </c>
      <c r="AJ1153" s="3">
        <f t="shared" si="579"/>
        <v>0</v>
      </c>
      <c r="AL1153" s="3">
        <f t="shared" si="580"/>
        <v>0</v>
      </c>
      <c r="AM1153" s="3">
        <f t="shared" si="581"/>
        <v>0</v>
      </c>
      <c r="AN1153" s="3">
        <f t="shared" si="582"/>
        <v>0</v>
      </c>
      <c r="AO1153" s="3">
        <f t="shared" si="583"/>
        <v>0</v>
      </c>
      <c r="AP1153" s="3">
        <f t="shared" si="584"/>
        <v>0</v>
      </c>
      <c r="AQ1153" s="3">
        <f t="shared" si="585"/>
        <v>0</v>
      </c>
      <c r="AS1153" s="3" t="e">
        <f t="shared" si="586"/>
        <v>#REF!</v>
      </c>
      <c r="AU1153" s="3" t="e">
        <f t="shared" si="587"/>
        <v>#NAME?</v>
      </c>
      <c r="AW1153" s="3">
        <f t="shared" si="588"/>
        <v>0</v>
      </c>
      <c r="AX1153" s="3">
        <f t="shared" si="589"/>
        <v>0</v>
      </c>
      <c r="AY1153" s="3">
        <f t="shared" si="590"/>
        <v>0</v>
      </c>
      <c r="AZ1153" s="3">
        <f t="shared" si="591"/>
        <v>0</v>
      </c>
      <c r="BA1153" s="3">
        <f t="shared" si="592"/>
        <v>0</v>
      </c>
      <c r="BB1153" s="3">
        <f t="shared" si="593"/>
        <v>0</v>
      </c>
    </row>
    <row r="1154" spans="2:54" x14ac:dyDescent="0.35">
      <c r="B1154" s="14">
        <v>1127</v>
      </c>
      <c r="C1154" s="13"/>
      <c r="D1154" s="13"/>
      <c r="E1154" s="130"/>
      <c r="F1154" s="130"/>
      <c r="G1154" s="129" t="str">
        <f t="shared" si="561"/>
        <v/>
      </c>
      <c r="H1154" s="128"/>
      <c r="I1154" s="189"/>
      <c r="J1154" s="128"/>
      <c r="K1154" s="127"/>
      <c r="L1154" s="127"/>
      <c r="M1154" s="126"/>
      <c r="N1154" s="7"/>
      <c r="O1154" s="6"/>
      <c r="P1154" s="6"/>
      <c r="Q1154" s="125" t="str">
        <f t="shared" si="562"/>
        <v/>
      </c>
      <c r="R1154" s="124" t="str">
        <f t="shared" si="563"/>
        <v/>
      </c>
      <c r="S1154" s="123">
        <f t="shared" si="564"/>
        <v>0</v>
      </c>
      <c r="T1154" s="122">
        <f t="shared" si="565"/>
        <v>0</v>
      </c>
      <c r="U1154" s="123">
        <f t="shared" si="566"/>
        <v>0</v>
      </c>
      <c r="V1154" s="122">
        <f t="shared" si="567"/>
        <v>0</v>
      </c>
      <c r="W1154" s="123">
        <f t="shared" si="568"/>
        <v>0</v>
      </c>
      <c r="X1154" s="122">
        <f t="shared" si="569"/>
        <v>0</v>
      </c>
      <c r="Y1154" s="123">
        <f t="shared" si="570"/>
        <v>0</v>
      </c>
      <c r="Z1154" s="122">
        <f t="shared" si="571"/>
        <v>0</v>
      </c>
      <c r="AA1154" s="123">
        <f t="shared" si="572"/>
        <v>0</v>
      </c>
      <c r="AB1154" s="122">
        <f t="shared" si="573"/>
        <v>0</v>
      </c>
      <c r="AD1154" s="3" t="str">
        <f t="shared" si="574"/>
        <v>False</v>
      </c>
      <c r="AE1154" s="3" t="str">
        <f t="shared" si="575"/>
        <v>true</v>
      </c>
      <c r="AF1154" s="3" t="e">
        <f>VLOOKUP(C1154,#REF!,2,FALSE)</f>
        <v>#REF!</v>
      </c>
      <c r="AG1154" s="3" t="e">
        <f t="shared" si="576"/>
        <v>#REF!</v>
      </c>
      <c r="AH1154" s="3">
        <f t="shared" si="577"/>
        <v>0</v>
      </c>
      <c r="AI1154" s="3">
        <f t="shared" si="578"/>
        <v>0</v>
      </c>
      <c r="AJ1154" s="3">
        <f t="shared" si="579"/>
        <v>0</v>
      </c>
      <c r="AL1154" s="3">
        <f t="shared" si="580"/>
        <v>0</v>
      </c>
      <c r="AM1154" s="3">
        <f t="shared" si="581"/>
        <v>0</v>
      </c>
      <c r="AN1154" s="3">
        <f t="shared" si="582"/>
        <v>0</v>
      </c>
      <c r="AO1154" s="3">
        <f t="shared" si="583"/>
        <v>0</v>
      </c>
      <c r="AP1154" s="3">
        <f t="shared" si="584"/>
        <v>0</v>
      </c>
      <c r="AQ1154" s="3">
        <f t="shared" si="585"/>
        <v>0</v>
      </c>
      <c r="AS1154" s="3" t="e">
        <f t="shared" si="586"/>
        <v>#REF!</v>
      </c>
      <c r="AU1154" s="3" t="e">
        <f t="shared" si="587"/>
        <v>#NAME?</v>
      </c>
      <c r="AW1154" s="3">
        <f t="shared" si="588"/>
        <v>0</v>
      </c>
      <c r="AX1154" s="3">
        <f t="shared" si="589"/>
        <v>0</v>
      </c>
      <c r="AY1154" s="3">
        <f t="shared" si="590"/>
        <v>0</v>
      </c>
      <c r="AZ1154" s="3">
        <f t="shared" si="591"/>
        <v>0</v>
      </c>
      <c r="BA1154" s="3">
        <f t="shared" si="592"/>
        <v>0</v>
      </c>
      <c r="BB1154" s="3">
        <f t="shared" si="593"/>
        <v>0</v>
      </c>
    </row>
    <row r="1155" spans="2:54" x14ac:dyDescent="0.35">
      <c r="B1155" s="14">
        <v>1128</v>
      </c>
      <c r="C1155" s="13"/>
      <c r="D1155" s="13"/>
      <c r="E1155" s="130"/>
      <c r="F1155" s="130"/>
      <c r="G1155" s="129" t="str">
        <f t="shared" si="561"/>
        <v/>
      </c>
      <c r="H1155" s="128"/>
      <c r="I1155" s="189"/>
      <c r="J1155" s="128"/>
      <c r="K1155" s="127"/>
      <c r="L1155" s="127"/>
      <c r="M1155" s="126"/>
      <c r="N1155" s="7"/>
      <c r="O1155" s="6"/>
      <c r="P1155" s="6"/>
      <c r="Q1155" s="125" t="str">
        <f t="shared" si="562"/>
        <v/>
      </c>
      <c r="R1155" s="124" t="str">
        <f t="shared" si="563"/>
        <v/>
      </c>
      <c r="S1155" s="123">
        <f t="shared" si="564"/>
        <v>0</v>
      </c>
      <c r="T1155" s="122">
        <f t="shared" si="565"/>
        <v>0</v>
      </c>
      <c r="U1155" s="123">
        <f t="shared" si="566"/>
        <v>0</v>
      </c>
      <c r="V1155" s="122">
        <f t="shared" si="567"/>
        <v>0</v>
      </c>
      <c r="W1155" s="123">
        <f t="shared" si="568"/>
        <v>0</v>
      </c>
      <c r="X1155" s="122">
        <f t="shared" si="569"/>
        <v>0</v>
      </c>
      <c r="Y1155" s="123">
        <f t="shared" si="570"/>
        <v>0</v>
      </c>
      <c r="Z1155" s="122">
        <f t="shared" si="571"/>
        <v>0</v>
      </c>
      <c r="AA1155" s="123">
        <f t="shared" si="572"/>
        <v>0</v>
      </c>
      <c r="AB1155" s="122">
        <f t="shared" si="573"/>
        <v>0</v>
      </c>
      <c r="AD1155" s="3" t="str">
        <f t="shared" si="574"/>
        <v>False</v>
      </c>
      <c r="AE1155" s="3" t="str">
        <f t="shared" si="575"/>
        <v>true</v>
      </c>
      <c r="AF1155" s="3" t="e">
        <f>VLOOKUP(C1155,#REF!,2,FALSE)</f>
        <v>#REF!</v>
      </c>
      <c r="AG1155" s="3" t="e">
        <f t="shared" si="576"/>
        <v>#REF!</v>
      </c>
      <c r="AH1155" s="3">
        <f t="shared" si="577"/>
        <v>0</v>
      </c>
      <c r="AI1155" s="3">
        <f t="shared" si="578"/>
        <v>0</v>
      </c>
      <c r="AJ1155" s="3">
        <f t="shared" si="579"/>
        <v>0</v>
      </c>
      <c r="AL1155" s="3">
        <f t="shared" si="580"/>
        <v>0</v>
      </c>
      <c r="AM1155" s="3">
        <f t="shared" si="581"/>
        <v>0</v>
      </c>
      <c r="AN1155" s="3">
        <f t="shared" si="582"/>
        <v>0</v>
      </c>
      <c r="AO1155" s="3">
        <f t="shared" si="583"/>
        <v>0</v>
      </c>
      <c r="AP1155" s="3">
        <f t="shared" si="584"/>
        <v>0</v>
      </c>
      <c r="AQ1155" s="3">
        <f t="shared" si="585"/>
        <v>0</v>
      </c>
      <c r="AS1155" s="3" t="e">
        <f t="shared" si="586"/>
        <v>#REF!</v>
      </c>
      <c r="AU1155" s="3" t="e">
        <f t="shared" si="587"/>
        <v>#NAME?</v>
      </c>
      <c r="AW1155" s="3">
        <f t="shared" si="588"/>
        <v>0</v>
      </c>
      <c r="AX1155" s="3">
        <f t="shared" si="589"/>
        <v>0</v>
      </c>
      <c r="AY1155" s="3">
        <f t="shared" si="590"/>
        <v>0</v>
      </c>
      <c r="AZ1155" s="3">
        <f t="shared" si="591"/>
        <v>0</v>
      </c>
      <c r="BA1155" s="3">
        <f t="shared" si="592"/>
        <v>0</v>
      </c>
      <c r="BB1155" s="3">
        <f t="shared" si="593"/>
        <v>0</v>
      </c>
    </row>
    <row r="1156" spans="2:54" x14ac:dyDescent="0.35">
      <c r="B1156" s="14">
        <v>1129</v>
      </c>
      <c r="C1156" s="13"/>
      <c r="D1156" s="13"/>
      <c r="E1156" s="130"/>
      <c r="F1156" s="130"/>
      <c r="G1156" s="129" t="str">
        <f t="shared" si="561"/>
        <v/>
      </c>
      <c r="H1156" s="128"/>
      <c r="I1156" s="189"/>
      <c r="J1156" s="128"/>
      <c r="K1156" s="127"/>
      <c r="L1156" s="127"/>
      <c r="M1156" s="126"/>
      <c r="N1156" s="7"/>
      <c r="O1156" s="6"/>
      <c r="P1156" s="6"/>
      <c r="Q1156" s="125" t="str">
        <f t="shared" si="562"/>
        <v/>
      </c>
      <c r="R1156" s="124" t="str">
        <f t="shared" si="563"/>
        <v/>
      </c>
      <c r="S1156" s="123">
        <f t="shared" si="564"/>
        <v>0</v>
      </c>
      <c r="T1156" s="122">
        <f t="shared" si="565"/>
        <v>0</v>
      </c>
      <c r="U1156" s="123">
        <f t="shared" si="566"/>
        <v>0</v>
      </c>
      <c r="V1156" s="122">
        <f t="shared" si="567"/>
        <v>0</v>
      </c>
      <c r="W1156" s="123">
        <f t="shared" si="568"/>
        <v>0</v>
      </c>
      <c r="X1156" s="122">
        <f t="shared" si="569"/>
        <v>0</v>
      </c>
      <c r="Y1156" s="123">
        <f t="shared" si="570"/>
        <v>0</v>
      </c>
      <c r="Z1156" s="122">
        <f t="shared" si="571"/>
        <v>0</v>
      </c>
      <c r="AA1156" s="123">
        <f t="shared" si="572"/>
        <v>0</v>
      </c>
      <c r="AB1156" s="122">
        <f t="shared" si="573"/>
        <v>0</v>
      </c>
      <c r="AD1156" s="3" t="str">
        <f t="shared" si="574"/>
        <v>False</v>
      </c>
      <c r="AE1156" s="3" t="str">
        <f t="shared" si="575"/>
        <v>true</v>
      </c>
      <c r="AF1156" s="3" t="e">
        <f>VLOOKUP(C1156,#REF!,2,FALSE)</f>
        <v>#REF!</v>
      </c>
      <c r="AG1156" s="3" t="e">
        <f t="shared" si="576"/>
        <v>#REF!</v>
      </c>
      <c r="AH1156" s="3">
        <f t="shared" si="577"/>
        <v>0</v>
      </c>
      <c r="AI1156" s="3">
        <f t="shared" si="578"/>
        <v>0</v>
      </c>
      <c r="AJ1156" s="3">
        <f t="shared" si="579"/>
        <v>0</v>
      </c>
      <c r="AL1156" s="3">
        <f t="shared" si="580"/>
        <v>0</v>
      </c>
      <c r="AM1156" s="3">
        <f t="shared" si="581"/>
        <v>0</v>
      </c>
      <c r="AN1156" s="3">
        <f t="shared" si="582"/>
        <v>0</v>
      </c>
      <c r="AO1156" s="3">
        <f t="shared" si="583"/>
        <v>0</v>
      </c>
      <c r="AP1156" s="3">
        <f t="shared" si="584"/>
        <v>0</v>
      </c>
      <c r="AQ1156" s="3">
        <f t="shared" si="585"/>
        <v>0</v>
      </c>
      <c r="AS1156" s="3" t="e">
        <f t="shared" si="586"/>
        <v>#REF!</v>
      </c>
      <c r="AU1156" s="3" t="e">
        <f t="shared" si="587"/>
        <v>#NAME?</v>
      </c>
      <c r="AW1156" s="3">
        <f t="shared" si="588"/>
        <v>0</v>
      </c>
      <c r="AX1156" s="3">
        <f t="shared" si="589"/>
        <v>0</v>
      </c>
      <c r="AY1156" s="3">
        <f t="shared" si="590"/>
        <v>0</v>
      </c>
      <c r="AZ1156" s="3">
        <f t="shared" si="591"/>
        <v>0</v>
      </c>
      <c r="BA1156" s="3">
        <f t="shared" si="592"/>
        <v>0</v>
      </c>
      <c r="BB1156" s="3">
        <f t="shared" si="593"/>
        <v>0</v>
      </c>
    </row>
    <row r="1157" spans="2:54" x14ac:dyDescent="0.35">
      <c r="B1157" s="14">
        <v>1130</v>
      </c>
      <c r="C1157" s="13"/>
      <c r="D1157" s="13"/>
      <c r="E1157" s="130"/>
      <c r="F1157" s="130"/>
      <c r="G1157" s="129" t="str">
        <f t="shared" si="561"/>
        <v/>
      </c>
      <c r="H1157" s="128"/>
      <c r="I1157" s="189"/>
      <c r="J1157" s="128"/>
      <c r="K1157" s="127"/>
      <c r="L1157" s="127"/>
      <c r="M1157" s="126"/>
      <c r="N1157" s="7"/>
      <c r="O1157" s="6"/>
      <c r="P1157" s="6"/>
      <c r="Q1157" s="125" t="str">
        <f t="shared" si="562"/>
        <v/>
      </c>
      <c r="R1157" s="124" t="str">
        <f t="shared" si="563"/>
        <v/>
      </c>
      <c r="S1157" s="123">
        <f t="shared" si="564"/>
        <v>0</v>
      </c>
      <c r="T1157" s="122">
        <f t="shared" si="565"/>
        <v>0</v>
      </c>
      <c r="U1157" s="123">
        <f t="shared" si="566"/>
        <v>0</v>
      </c>
      <c r="V1157" s="122">
        <f t="shared" si="567"/>
        <v>0</v>
      </c>
      <c r="W1157" s="123">
        <f t="shared" si="568"/>
        <v>0</v>
      </c>
      <c r="X1157" s="122">
        <f t="shared" si="569"/>
        <v>0</v>
      </c>
      <c r="Y1157" s="123">
        <f t="shared" si="570"/>
        <v>0</v>
      </c>
      <c r="Z1157" s="122">
        <f t="shared" si="571"/>
        <v>0</v>
      </c>
      <c r="AA1157" s="123">
        <f t="shared" si="572"/>
        <v>0</v>
      </c>
      <c r="AB1157" s="122">
        <f t="shared" si="573"/>
        <v>0</v>
      </c>
      <c r="AD1157" s="3" t="str">
        <f t="shared" si="574"/>
        <v>False</v>
      </c>
      <c r="AE1157" s="3" t="str">
        <f t="shared" si="575"/>
        <v>true</v>
      </c>
      <c r="AF1157" s="3" t="e">
        <f>VLOOKUP(C1157,#REF!,2,FALSE)</f>
        <v>#REF!</v>
      </c>
      <c r="AG1157" s="3" t="e">
        <f t="shared" si="576"/>
        <v>#REF!</v>
      </c>
      <c r="AH1157" s="3">
        <f t="shared" si="577"/>
        <v>0</v>
      </c>
      <c r="AI1157" s="3">
        <f t="shared" si="578"/>
        <v>0</v>
      </c>
      <c r="AJ1157" s="3">
        <f t="shared" si="579"/>
        <v>0</v>
      </c>
      <c r="AL1157" s="3">
        <f t="shared" si="580"/>
        <v>0</v>
      </c>
      <c r="AM1157" s="3">
        <f t="shared" si="581"/>
        <v>0</v>
      </c>
      <c r="AN1157" s="3">
        <f t="shared" si="582"/>
        <v>0</v>
      </c>
      <c r="AO1157" s="3">
        <f t="shared" si="583"/>
        <v>0</v>
      </c>
      <c r="AP1157" s="3">
        <f t="shared" si="584"/>
        <v>0</v>
      </c>
      <c r="AQ1157" s="3">
        <f t="shared" si="585"/>
        <v>0</v>
      </c>
      <c r="AS1157" s="3" t="e">
        <f t="shared" si="586"/>
        <v>#REF!</v>
      </c>
      <c r="AU1157" s="3" t="e">
        <f t="shared" si="587"/>
        <v>#NAME?</v>
      </c>
      <c r="AW1157" s="3">
        <f t="shared" si="588"/>
        <v>0</v>
      </c>
      <c r="AX1157" s="3">
        <f t="shared" si="589"/>
        <v>0</v>
      </c>
      <c r="AY1157" s="3">
        <f t="shared" si="590"/>
        <v>0</v>
      </c>
      <c r="AZ1157" s="3">
        <f t="shared" si="591"/>
        <v>0</v>
      </c>
      <c r="BA1157" s="3">
        <f t="shared" si="592"/>
        <v>0</v>
      </c>
      <c r="BB1157" s="3">
        <f t="shared" si="593"/>
        <v>0</v>
      </c>
    </row>
    <row r="1158" spans="2:54" x14ac:dyDescent="0.35">
      <c r="B1158" s="14">
        <v>1131</v>
      </c>
      <c r="C1158" s="13"/>
      <c r="D1158" s="13"/>
      <c r="E1158" s="130"/>
      <c r="F1158" s="130"/>
      <c r="G1158" s="129" t="str">
        <f t="shared" si="561"/>
        <v/>
      </c>
      <c r="H1158" s="128"/>
      <c r="I1158" s="189"/>
      <c r="J1158" s="128"/>
      <c r="K1158" s="127"/>
      <c r="L1158" s="127"/>
      <c r="M1158" s="126"/>
      <c r="N1158" s="7"/>
      <c r="O1158" s="6"/>
      <c r="P1158" s="6"/>
      <c r="Q1158" s="125" t="str">
        <f t="shared" si="562"/>
        <v/>
      </c>
      <c r="R1158" s="124" t="str">
        <f t="shared" si="563"/>
        <v/>
      </c>
      <c r="S1158" s="123">
        <f t="shared" si="564"/>
        <v>0</v>
      </c>
      <c r="T1158" s="122">
        <f t="shared" si="565"/>
        <v>0</v>
      </c>
      <c r="U1158" s="123">
        <f t="shared" si="566"/>
        <v>0</v>
      </c>
      <c r="V1158" s="122">
        <f t="shared" si="567"/>
        <v>0</v>
      </c>
      <c r="W1158" s="123">
        <f t="shared" si="568"/>
        <v>0</v>
      </c>
      <c r="X1158" s="122">
        <f t="shared" si="569"/>
        <v>0</v>
      </c>
      <c r="Y1158" s="123">
        <f t="shared" si="570"/>
        <v>0</v>
      </c>
      <c r="Z1158" s="122">
        <f t="shared" si="571"/>
        <v>0</v>
      </c>
      <c r="AA1158" s="123">
        <f t="shared" si="572"/>
        <v>0</v>
      </c>
      <c r="AB1158" s="122">
        <f t="shared" si="573"/>
        <v>0</v>
      </c>
      <c r="AD1158" s="3" t="str">
        <f t="shared" si="574"/>
        <v>False</v>
      </c>
      <c r="AE1158" s="3" t="str">
        <f t="shared" si="575"/>
        <v>true</v>
      </c>
      <c r="AF1158" s="3" t="e">
        <f>VLOOKUP(C1158,#REF!,2,FALSE)</f>
        <v>#REF!</v>
      </c>
      <c r="AG1158" s="3" t="e">
        <f t="shared" si="576"/>
        <v>#REF!</v>
      </c>
      <c r="AH1158" s="3">
        <f t="shared" si="577"/>
        <v>0</v>
      </c>
      <c r="AI1158" s="3">
        <f t="shared" si="578"/>
        <v>0</v>
      </c>
      <c r="AJ1158" s="3">
        <f t="shared" si="579"/>
        <v>0</v>
      </c>
      <c r="AL1158" s="3">
        <f t="shared" si="580"/>
        <v>0</v>
      </c>
      <c r="AM1158" s="3">
        <f t="shared" si="581"/>
        <v>0</v>
      </c>
      <c r="AN1158" s="3">
        <f t="shared" si="582"/>
        <v>0</v>
      </c>
      <c r="AO1158" s="3">
        <f t="shared" si="583"/>
        <v>0</v>
      </c>
      <c r="AP1158" s="3">
        <f t="shared" si="584"/>
        <v>0</v>
      </c>
      <c r="AQ1158" s="3">
        <f t="shared" si="585"/>
        <v>0</v>
      </c>
      <c r="AS1158" s="3" t="e">
        <f t="shared" si="586"/>
        <v>#REF!</v>
      </c>
      <c r="AU1158" s="3" t="e">
        <f t="shared" si="587"/>
        <v>#NAME?</v>
      </c>
      <c r="AW1158" s="3">
        <f t="shared" si="588"/>
        <v>0</v>
      </c>
      <c r="AX1158" s="3">
        <f t="shared" si="589"/>
        <v>0</v>
      </c>
      <c r="AY1158" s="3">
        <f t="shared" si="590"/>
        <v>0</v>
      </c>
      <c r="AZ1158" s="3">
        <f t="shared" si="591"/>
        <v>0</v>
      </c>
      <c r="BA1158" s="3">
        <f t="shared" si="592"/>
        <v>0</v>
      </c>
      <c r="BB1158" s="3">
        <f t="shared" si="593"/>
        <v>0</v>
      </c>
    </row>
    <row r="1159" spans="2:54" x14ac:dyDescent="0.35">
      <c r="B1159" s="14">
        <v>1132</v>
      </c>
      <c r="C1159" s="13"/>
      <c r="D1159" s="13"/>
      <c r="E1159" s="130"/>
      <c r="F1159" s="130"/>
      <c r="G1159" s="129" t="str">
        <f t="shared" si="561"/>
        <v/>
      </c>
      <c r="H1159" s="128"/>
      <c r="I1159" s="189"/>
      <c r="J1159" s="128"/>
      <c r="K1159" s="127"/>
      <c r="L1159" s="127"/>
      <c r="M1159" s="126"/>
      <c r="N1159" s="7"/>
      <c r="O1159" s="6"/>
      <c r="P1159" s="6"/>
      <c r="Q1159" s="125" t="str">
        <f t="shared" si="562"/>
        <v/>
      </c>
      <c r="R1159" s="124" t="str">
        <f t="shared" si="563"/>
        <v/>
      </c>
      <c r="S1159" s="123">
        <f t="shared" si="564"/>
        <v>0</v>
      </c>
      <c r="T1159" s="122">
        <f t="shared" si="565"/>
        <v>0</v>
      </c>
      <c r="U1159" s="123">
        <f t="shared" si="566"/>
        <v>0</v>
      </c>
      <c r="V1159" s="122">
        <f t="shared" si="567"/>
        <v>0</v>
      </c>
      <c r="W1159" s="123">
        <f t="shared" si="568"/>
        <v>0</v>
      </c>
      <c r="X1159" s="122">
        <f t="shared" si="569"/>
        <v>0</v>
      </c>
      <c r="Y1159" s="123">
        <f t="shared" si="570"/>
        <v>0</v>
      </c>
      <c r="Z1159" s="122">
        <f t="shared" si="571"/>
        <v>0</v>
      </c>
      <c r="AA1159" s="123">
        <f t="shared" si="572"/>
        <v>0</v>
      </c>
      <c r="AB1159" s="122">
        <f t="shared" si="573"/>
        <v>0</v>
      </c>
      <c r="AD1159" s="3" t="str">
        <f t="shared" si="574"/>
        <v>False</v>
      </c>
      <c r="AE1159" s="3" t="str">
        <f t="shared" si="575"/>
        <v>true</v>
      </c>
      <c r="AF1159" s="3" t="e">
        <f>VLOOKUP(C1159,#REF!,2,FALSE)</f>
        <v>#REF!</v>
      </c>
      <c r="AG1159" s="3" t="e">
        <f t="shared" si="576"/>
        <v>#REF!</v>
      </c>
      <c r="AH1159" s="3">
        <f t="shared" si="577"/>
        <v>0</v>
      </c>
      <c r="AI1159" s="3">
        <f t="shared" si="578"/>
        <v>0</v>
      </c>
      <c r="AJ1159" s="3">
        <f t="shared" si="579"/>
        <v>0</v>
      </c>
      <c r="AL1159" s="3">
        <f t="shared" si="580"/>
        <v>0</v>
      </c>
      <c r="AM1159" s="3">
        <f t="shared" si="581"/>
        <v>0</v>
      </c>
      <c r="AN1159" s="3">
        <f t="shared" si="582"/>
        <v>0</v>
      </c>
      <c r="AO1159" s="3">
        <f t="shared" si="583"/>
        <v>0</v>
      </c>
      <c r="AP1159" s="3">
        <f t="shared" si="584"/>
        <v>0</v>
      </c>
      <c r="AQ1159" s="3">
        <f t="shared" si="585"/>
        <v>0</v>
      </c>
      <c r="AS1159" s="3" t="e">
        <f t="shared" si="586"/>
        <v>#REF!</v>
      </c>
      <c r="AU1159" s="3" t="e">
        <f t="shared" si="587"/>
        <v>#NAME?</v>
      </c>
      <c r="AW1159" s="3">
        <f t="shared" si="588"/>
        <v>0</v>
      </c>
      <c r="AX1159" s="3">
        <f t="shared" si="589"/>
        <v>0</v>
      </c>
      <c r="AY1159" s="3">
        <f t="shared" si="590"/>
        <v>0</v>
      </c>
      <c r="AZ1159" s="3">
        <f t="shared" si="591"/>
        <v>0</v>
      </c>
      <c r="BA1159" s="3">
        <f t="shared" si="592"/>
        <v>0</v>
      </c>
      <c r="BB1159" s="3">
        <f t="shared" si="593"/>
        <v>0</v>
      </c>
    </row>
    <row r="1160" spans="2:54" x14ac:dyDescent="0.35">
      <c r="B1160" s="14">
        <v>1133</v>
      </c>
      <c r="C1160" s="13"/>
      <c r="D1160" s="13"/>
      <c r="E1160" s="130"/>
      <c r="F1160" s="130"/>
      <c r="G1160" s="129" t="str">
        <f t="shared" si="561"/>
        <v/>
      </c>
      <c r="H1160" s="128"/>
      <c r="I1160" s="189"/>
      <c r="J1160" s="128"/>
      <c r="K1160" s="127"/>
      <c r="L1160" s="127"/>
      <c r="M1160" s="126"/>
      <c r="N1160" s="7"/>
      <c r="O1160" s="6"/>
      <c r="P1160" s="6"/>
      <c r="Q1160" s="125" t="str">
        <f t="shared" si="562"/>
        <v/>
      </c>
      <c r="R1160" s="124" t="str">
        <f t="shared" si="563"/>
        <v/>
      </c>
      <c r="S1160" s="123">
        <f t="shared" si="564"/>
        <v>0</v>
      </c>
      <c r="T1160" s="122">
        <f t="shared" si="565"/>
        <v>0</v>
      </c>
      <c r="U1160" s="123">
        <f t="shared" si="566"/>
        <v>0</v>
      </c>
      <c r="V1160" s="122">
        <f t="shared" si="567"/>
        <v>0</v>
      </c>
      <c r="W1160" s="123">
        <f t="shared" si="568"/>
        <v>0</v>
      </c>
      <c r="X1160" s="122">
        <f t="shared" si="569"/>
        <v>0</v>
      </c>
      <c r="Y1160" s="123">
        <f t="shared" si="570"/>
        <v>0</v>
      </c>
      <c r="Z1160" s="122">
        <f t="shared" si="571"/>
        <v>0</v>
      </c>
      <c r="AA1160" s="123">
        <f t="shared" si="572"/>
        <v>0</v>
      </c>
      <c r="AB1160" s="122">
        <f t="shared" si="573"/>
        <v>0</v>
      </c>
      <c r="AD1160" s="3" t="str">
        <f t="shared" si="574"/>
        <v>False</v>
      </c>
      <c r="AE1160" s="3" t="str">
        <f t="shared" si="575"/>
        <v>true</v>
      </c>
      <c r="AF1160" s="3" t="e">
        <f>VLOOKUP(C1160,#REF!,2,FALSE)</f>
        <v>#REF!</v>
      </c>
      <c r="AG1160" s="3" t="e">
        <f t="shared" si="576"/>
        <v>#REF!</v>
      </c>
      <c r="AH1160" s="3">
        <f t="shared" si="577"/>
        <v>0</v>
      </c>
      <c r="AI1160" s="3">
        <f t="shared" si="578"/>
        <v>0</v>
      </c>
      <c r="AJ1160" s="3">
        <f t="shared" si="579"/>
        <v>0</v>
      </c>
      <c r="AL1160" s="3">
        <f t="shared" si="580"/>
        <v>0</v>
      </c>
      <c r="AM1160" s="3">
        <f t="shared" si="581"/>
        <v>0</v>
      </c>
      <c r="AN1160" s="3">
        <f t="shared" si="582"/>
        <v>0</v>
      </c>
      <c r="AO1160" s="3">
        <f t="shared" si="583"/>
        <v>0</v>
      </c>
      <c r="AP1160" s="3">
        <f t="shared" si="584"/>
        <v>0</v>
      </c>
      <c r="AQ1160" s="3">
        <f t="shared" si="585"/>
        <v>0</v>
      </c>
      <c r="AS1160" s="3" t="e">
        <f t="shared" si="586"/>
        <v>#REF!</v>
      </c>
      <c r="AU1160" s="3" t="e">
        <f t="shared" si="587"/>
        <v>#NAME?</v>
      </c>
      <c r="AW1160" s="3">
        <f t="shared" si="588"/>
        <v>0</v>
      </c>
      <c r="AX1160" s="3">
        <f t="shared" si="589"/>
        <v>0</v>
      </c>
      <c r="AY1160" s="3">
        <f t="shared" si="590"/>
        <v>0</v>
      </c>
      <c r="AZ1160" s="3">
        <f t="shared" si="591"/>
        <v>0</v>
      </c>
      <c r="BA1160" s="3">
        <f t="shared" si="592"/>
        <v>0</v>
      </c>
      <c r="BB1160" s="3">
        <f t="shared" si="593"/>
        <v>0</v>
      </c>
    </row>
    <row r="1161" spans="2:54" x14ac:dyDescent="0.35">
      <c r="B1161" s="14">
        <v>1134</v>
      </c>
      <c r="C1161" s="13"/>
      <c r="D1161" s="13"/>
      <c r="E1161" s="130"/>
      <c r="F1161" s="130"/>
      <c r="G1161" s="129" t="str">
        <f t="shared" si="561"/>
        <v/>
      </c>
      <c r="H1161" s="128"/>
      <c r="I1161" s="189"/>
      <c r="J1161" s="128"/>
      <c r="K1161" s="127"/>
      <c r="L1161" s="127"/>
      <c r="M1161" s="126"/>
      <c r="N1161" s="7"/>
      <c r="O1161" s="6"/>
      <c r="P1161" s="6"/>
      <c r="Q1161" s="125" t="str">
        <f t="shared" si="562"/>
        <v/>
      </c>
      <c r="R1161" s="124" t="str">
        <f t="shared" si="563"/>
        <v/>
      </c>
      <c r="S1161" s="123">
        <f t="shared" si="564"/>
        <v>0</v>
      </c>
      <c r="T1161" s="122">
        <f t="shared" si="565"/>
        <v>0</v>
      </c>
      <c r="U1161" s="123">
        <f t="shared" si="566"/>
        <v>0</v>
      </c>
      <c r="V1161" s="122">
        <f t="shared" si="567"/>
        <v>0</v>
      </c>
      <c r="W1161" s="123">
        <f t="shared" si="568"/>
        <v>0</v>
      </c>
      <c r="X1161" s="122">
        <f t="shared" si="569"/>
        <v>0</v>
      </c>
      <c r="Y1161" s="123">
        <f t="shared" si="570"/>
        <v>0</v>
      </c>
      <c r="Z1161" s="122">
        <f t="shared" si="571"/>
        <v>0</v>
      </c>
      <c r="AA1161" s="123">
        <f t="shared" si="572"/>
        <v>0</v>
      </c>
      <c r="AB1161" s="122">
        <f t="shared" si="573"/>
        <v>0</v>
      </c>
      <c r="AD1161" s="3" t="str">
        <f t="shared" si="574"/>
        <v>False</v>
      </c>
      <c r="AE1161" s="3" t="str">
        <f t="shared" si="575"/>
        <v>true</v>
      </c>
      <c r="AF1161" s="3" t="e">
        <f>VLOOKUP(C1161,#REF!,2,FALSE)</f>
        <v>#REF!</v>
      </c>
      <c r="AG1161" s="3" t="e">
        <f t="shared" si="576"/>
        <v>#REF!</v>
      </c>
      <c r="AH1161" s="3">
        <f t="shared" si="577"/>
        <v>0</v>
      </c>
      <c r="AI1161" s="3">
        <f t="shared" si="578"/>
        <v>0</v>
      </c>
      <c r="AJ1161" s="3">
        <f t="shared" si="579"/>
        <v>0</v>
      </c>
      <c r="AL1161" s="3">
        <f t="shared" si="580"/>
        <v>0</v>
      </c>
      <c r="AM1161" s="3">
        <f t="shared" si="581"/>
        <v>0</v>
      </c>
      <c r="AN1161" s="3">
        <f t="shared" si="582"/>
        <v>0</v>
      </c>
      <c r="AO1161" s="3">
        <f t="shared" si="583"/>
        <v>0</v>
      </c>
      <c r="AP1161" s="3">
        <f t="shared" si="584"/>
        <v>0</v>
      </c>
      <c r="AQ1161" s="3">
        <f t="shared" si="585"/>
        <v>0</v>
      </c>
      <c r="AS1161" s="3" t="e">
        <f t="shared" si="586"/>
        <v>#REF!</v>
      </c>
      <c r="AU1161" s="3" t="e">
        <f t="shared" si="587"/>
        <v>#NAME?</v>
      </c>
      <c r="AW1161" s="3">
        <f t="shared" si="588"/>
        <v>0</v>
      </c>
      <c r="AX1161" s="3">
        <f t="shared" si="589"/>
        <v>0</v>
      </c>
      <c r="AY1161" s="3">
        <f t="shared" si="590"/>
        <v>0</v>
      </c>
      <c r="AZ1161" s="3">
        <f t="shared" si="591"/>
        <v>0</v>
      </c>
      <c r="BA1161" s="3">
        <f t="shared" si="592"/>
        <v>0</v>
      </c>
      <c r="BB1161" s="3">
        <f t="shared" si="593"/>
        <v>0</v>
      </c>
    </row>
    <row r="1162" spans="2:54" x14ac:dyDescent="0.35">
      <c r="B1162" s="14">
        <v>1135</v>
      </c>
      <c r="C1162" s="13"/>
      <c r="D1162" s="13"/>
      <c r="E1162" s="130"/>
      <c r="F1162" s="130"/>
      <c r="G1162" s="129" t="str">
        <f t="shared" si="561"/>
        <v/>
      </c>
      <c r="H1162" s="128"/>
      <c r="I1162" s="189"/>
      <c r="J1162" s="128"/>
      <c r="K1162" s="127"/>
      <c r="L1162" s="127"/>
      <c r="M1162" s="126"/>
      <c r="N1162" s="7"/>
      <c r="O1162" s="6"/>
      <c r="P1162" s="6"/>
      <c r="Q1162" s="125" t="str">
        <f t="shared" si="562"/>
        <v/>
      </c>
      <c r="R1162" s="124" t="str">
        <f t="shared" si="563"/>
        <v/>
      </c>
      <c r="S1162" s="123">
        <f t="shared" si="564"/>
        <v>0</v>
      </c>
      <c r="T1162" s="122">
        <f t="shared" si="565"/>
        <v>0</v>
      </c>
      <c r="U1162" s="123">
        <f t="shared" si="566"/>
        <v>0</v>
      </c>
      <c r="V1162" s="122">
        <f t="shared" si="567"/>
        <v>0</v>
      </c>
      <c r="W1162" s="123">
        <f t="shared" si="568"/>
        <v>0</v>
      </c>
      <c r="X1162" s="122">
        <f t="shared" si="569"/>
        <v>0</v>
      </c>
      <c r="Y1162" s="123">
        <f t="shared" si="570"/>
        <v>0</v>
      </c>
      <c r="Z1162" s="122">
        <f t="shared" si="571"/>
        <v>0</v>
      </c>
      <c r="AA1162" s="123">
        <f t="shared" si="572"/>
        <v>0</v>
      </c>
      <c r="AB1162" s="122">
        <f t="shared" si="573"/>
        <v>0</v>
      </c>
      <c r="AD1162" s="3" t="str">
        <f t="shared" si="574"/>
        <v>False</v>
      </c>
      <c r="AE1162" s="3" t="str">
        <f t="shared" si="575"/>
        <v>true</v>
      </c>
      <c r="AF1162" s="3" t="e">
        <f>VLOOKUP(C1162,#REF!,2,FALSE)</f>
        <v>#REF!</v>
      </c>
      <c r="AG1162" s="3" t="e">
        <f t="shared" si="576"/>
        <v>#REF!</v>
      </c>
      <c r="AH1162" s="3">
        <f t="shared" si="577"/>
        <v>0</v>
      </c>
      <c r="AI1162" s="3">
        <f t="shared" si="578"/>
        <v>0</v>
      </c>
      <c r="AJ1162" s="3">
        <f t="shared" si="579"/>
        <v>0</v>
      </c>
      <c r="AL1162" s="3">
        <f t="shared" si="580"/>
        <v>0</v>
      </c>
      <c r="AM1162" s="3">
        <f t="shared" si="581"/>
        <v>0</v>
      </c>
      <c r="AN1162" s="3">
        <f t="shared" si="582"/>
        <v>0</v>
      </c>
      <c r="AO1162" s="3">
        <f t="shared" si="583"/>
        <v>0</v>
      </c>
      <c r="AP1162" s="3">
        <f t="shared" si="584"/>
        <v>0</v>
      </c>
      <c r="AQ1162" s="3">
        <f t="shared" si="585"/>
        <v>0</v>
      </c>
      <c r="AS1162" s="3" t="e">
        <f t="shared" si="586"/>
        <v>#REF!</v>
      </c>
      <c r="AU1162" s="3" t="e">
        <f t="shared" si="587"/>
        <v>#NAME?</v>
      </c>
      <c r="AW1162" s="3">
        <f t="shared" si="588"/>
        <v>0</v>
      </c>
      <c r="AX1162" s="3">
        <f t="shared" si="589"/>
        <v>0</v>
      </c>
      <c r="AY1162" s="3">
        <f t="shared" si="590"/>
        <v>0</v>
      </c>
      <c r="AZ1162" s="3">
        <f t="shared" si="591"/>
        <v>0</v>
      </c>
      <c r="BA1162" s="3">
        <f t="shared" si="592"/>
        <v>0</v>
      </c>
      <c r="BB1162" s="3">
        <f t="shared" si="593"/>
        <v>0</v>
      </c>
    </row>
    <row r="1163" spans="2:54" x14ac:dyDescent="0.35">
      <c r="B1163" s="14">
        <v>1136</v>
      </c>
      <c r="C1163" s="13"/>
      <c r="D1163" s="13"/>
      <c r="E1163" s="130"/>
      <c r="F1163" s="130"/>
      <c r="G1163" s="129" t="str">
        <f t="shared" si="561"/>
        <v/>
      </c>
      <c r="H1163" s="128"/>
      <c r="I1163" s="189"/>
      <c r="J1163" s="128"/>
      <c r="K1163" s="127"/>
      <c r="L1163" s="127"/>
      <c r="M1163" s="126"/>
      <c r="N1163" s="7"/>
      <c r="O1163" s="6"/>
      <c r="P1163" s="6"/>
      <c r="Q1163" s="125" t="str">
        <f t="shared" si="562"/>
        <v/>
      </c>
      <c r="R1163" s="124" t="str">
        <f t="shared" si="563"/>
        <v/>
      </c>
      <c r="S1163" s="123">
        <f t="shared" si="564"/>
        <v>0</v>
      </c>
      <c r="T1163" s="122">
        <f t="shared" si="565"/>
        <v>0</v>
      </c>
      <c r="U1163" s="123">
        <f t="shared" si="566"/>
        <v>0</v>
      </c>
      <c r="V1163" s="122">
        <f t="shared" si="567"/>
        <v>0</v>
      </c>
      <c r="W1163" s="123">
        <f t="shared" si="568"/>
        <v>0</v>
      </c>
      <c r="X1163" s="122">
        <f t="shared" si="569"/>
        <v>0</v>
      </c>
      <c r="Y1163" s="123">
        <f t="shared" si="570"/>
        <v>0</v>
      </c>
      <c r="Z1163" s="122">
        <f t="shared" si="571"/>
        <v>0</v>
      </c>
      <c r="AA1163" s="123">
        <f t="shared" si="572"/>
        <v>0</v>
      </c>
      <c r="AB1163" s="122">
        <f t="shared" si="573"/>
        <v>0</v>
      </c>
      <c r="AD1163" s="3" t="str">
        <f t="shared" si="574"/>
        <v>False</v>
      </c>
      <c r="AE1163" s="3" t="str">
        <f t="shared" si="575"/>
        <v>true</v>
      </c>
      <c r="AF1163" s="3" t="e">
        <f>VLOOKUP(C1163,#REF!,2,FALSE)</f>
        <v>#REF!</v>
      </c>
      <c r="AG1163" s="3" t="e">
        <f t="shared" si="576"/>
        <v>#REF!</v>
      </c>
      <c r="AH1163" s="3">
        <f t="shared" si="577"/>
        <v>0</v>
      </c>
      <c r="AI1163" s="3">
        <f t="shared" si="578"/>
        <v>0</v>
      </c>
      <c r="AJ1163" s="3">
        <f t="shared" si="579"/>
        <v>0</v>
      </c>
      <c r="AL1163" s="3">
        <f t="shared" si="580"/>
        <v>0</v>
      </c>
      <c r="AM1163" s="3">
        <f t="shared" si="581"/>
        <v>0</v>
      </c>
      <c r="AN1163" s="3">
        <f t="shared" si="582"/>
        <v>0</v>
      </c>
      <c r="AO1163" s="3">
        <f t="shared" si="583"/>
        <v>0</v>
      </c>
      <c r="AP1163" s="3">
        <f t="shared" si="584"/>
        <v>0</v>
      </c>
      <c r="AQ1163" s="3">
        <f t="shared" si="585"/>
        <v>0</v>
      </c>
      <c r="AS1163" s="3" t="e">
        <f t="shared" si="586"/>
        <v>#REF!</v>
      </c>
      <c r="AU1163" s="3" t="e">
        <f t="shared" si="587"/>
        <v>#NAME?</v>
      </c>
      <c r="AW1163" s="3">
        <f t="shared" si="588"/>
        <v>0</v>
      </c>
      <c r="AX1163" s="3">
        <f t="shared" si="589"/>
        <v>0</v>
      </c>
      <c r="AY1163" s="3">
        <f t="shared" si="590"/>
        <v>0</v>
      </c>
      <c r="AZ1163" s="3">
        <f t="shared" si="591"/>
        <v>0</v>
      </c>
      <c r="BA1163" s="3">
        <f t="shared" si="592"/>
        <v>0</v>
      </c>
      <c r="BB1163" s="3">
        <f t="shared" si="593"/>
        <v>0</v>
      </c>
    </row>
    <row r="1164" spans="2:54" x14ac:dyDescent="0.35">
      <c r="B1164" s="14">
        <v>1137</v>
      </c>
      <c r="C1164" s="13"/>
      <c r="D1164" s="13"/>
      <c r="E1164" s="130"/>
      <c r="F1164" s="130"/>
      <c r="G1164" s="129" t="str">
        <f t="shared" si="561"/>
        <v/>
      </c>
      <c r="H1164" s="128"/>
      <c r="I1164" s="189"/>
      <c r="J1164" s="128"/>
      <c r="K1164" s="127"/>
      <c r="L1164" s="127"/>
      <c r="M1164" s="126"/>
      <c r="N1164" s="7"/>
      <c r="O1164" s="6"/>
      <c r="P1164" s="6"/>
      <c r="Q1164" s="125" t="str">
        <f t="shared" si="562"/>
        <v/>
      </c>
      <c r="R1164" s="124" t="str">
        <f t="shared" si="563"/>
        <v/>
      </c>
      <c r="S1164" s="123">
        <f t="shared" si="564"/>
        <v>0</v>
      </c>
      <c r="T1164" s="122">
        <f t="shared" si="565"/>
        <v>0</v>
      </c>
      <c r="U1164" s="123">
        <f t="shared" si="566"/>
        <v>0</v>
      </c>
      <c r="V1164" s="122">
        <f t="shared" si="567"/>
        <v>0</v>
      </c>
      <c r="W1164" s="123">
        <f t="shared" si="568"/>
        <v>0</v>
      </c>
      <c r="X1164" s="122">
        <f t="shared" si="569"/>
        <v>0</v>
      </c>
      <c r="Y1164" s="123">
        <f t="shared" si="570"/>
        <v>0</v>
      </c>
      <c r="Z1164" s="122">
        <f t="shared" si="571"/>
        <v>0</v>
      </c>
      <c r="AA1164" s="123">
        <f t="shared" si="572"/>
        <v>0</v>
      </c>
      <c r="AB1164" s="122">
        <f t="shared" si="573"/>
        <v>0</v>
      </c>
      <c r="AD1164" s="3" t="str">
        <f t="shared" si="574"/>
        <v>False</v>
      </c>
      <c r="AE1164" s="3" t="str">
        <f t="shared" si="575"/>
        <v>true</v>
      </c>
      <c r="AF1164" s="3" t="e">
        <f>VLOOKUP(C1164,#REF!,2,FALSE)</f>
        <v>#REF!</v>
      </c>
      <c r="AG1164" s="3" t="e">
        <f t="shared" si="576"/>
        <v>#REF!</v>
      </c>
      <c r="AH1164" s="3">
        <f t="shared" si="577"/>
        <v>0</v>
      </c>
      <c r="AI1164" s="3">
        <f t="shared" si="578"/>
        <v>0</v>
      </c>
      <c r="AJ1164" s="3">
        <f t="shared" si="579"/>
        <v>0</v>
      </c>
      <c r="AL1164" s="3">
        <f t="shared" si="580"/>
        <v>0</v>
      </c>
      <c r="AM1164" s="3">
        <f t="shared" si="581"/>
        <v>0</v>
      </c>
      <c r="AN1164" s="3">
        <f t="shared" si="582"/>
        <v>0</v>
      </c>
      <c r="AO1164" s="3">
        <f t="shared" si="583"/>
        <v>0</v>
      </c>
      <c r="AP1164" s="3">
        <f t="shared" si="584"/>
        <v>0</v>
      </c>
      <c r="AQ1164" s="3">
        <f t="shared" si="585"/>
        <v>0</v>
      </c>
      <c r="AS1164" s="3" t="e">
        <f t="shared" si="586"/>
        <v>#REF!</v>
      </c>
      <c r="AU1164" s="3" t="e">
        <f t="shared" si="587"/>
        <v>#NAME?</v>
      </c>
      <c r="AW1164" s="3">
        <f t="shared" si="588"/>
        <v>0</v>
      </c>
      <c r="AX1164" s="3">
        <f t="shared" si="589"/>
        <v>0</v>
      </c>
      <c r="AY1164" s="3">
        <f t="shared" si="590"/>
        <v>0</v>
      </c>
      <c r="AZ1164" s="3">
        <f t="shared" si="591"/>
        <v>0</v>
      </c>
      <c r="BA1164" s="3">
        <f t="shared" si="592"/>
        <v>0</v>
      </c>
      <c r="BB1164" s="3">
        <f t="shared" si="593"/>
        <v>0</v>
      </c>
    </row>
    <row r="1165" spans="2:54" x14ac:dyDescent="0.35">
      <c r="B1165" s="14">
        <v>1138</v>
      </c>
      <c r="C1165" s="13"/>
      <c r="D1165" s="13"/>
      <c r="E1165" s="130"/>
      <c r="F1165" s="130"/>
      <c r="G1165" s="129" t="str">
        <f t="shared" si="561"/>
        <v/>
      </c>
      <c r="H1165" s="128"/>
      <c r="I1165" s="189"/>
      <c r="J1165" s="128"/>
      <c r="K1165" s="127"/>
      <c r="L1165" s="127"/>
      <c r="M1165" s="126"/>
      <c r="N1165" s="7"/>
      <c r="O1165" s="6"/>
      <c r="P1165" s="6"/>
      <c r="Q1165" s="125" t="str">
        <f t="shared" si="562"/>
        <v/>
      </c>
      <c r="R1165" s="124" t="str">
        <f t="shared" si="563"/>
        <v/>
      </c>
      <c r="S1165" s="123">
        <f t="shared" si="564"/>
        <v>0</v>
      </c>
      <c r="T1165" s="122">
        <f t="shared" si="565"/>
        <v>0</v>
      </c>
      <c r="U1165" s="123">
        <f t="shared" si="566"/>
        <v>0</v>
      </c>
      <c r="V1165" s="122">
        <f t="shared" si="567"/>
        <v>0</v>
      </c>
      <c r="W1165" s="123">
        <f t="shared" si="568"/>
        <v>0</v>
      </c>
      <c r="X1165" s="122">
        <f t="shared" si="569"/>
        <v>0</v>
      </c>
      <c r="Y1165" s="123">
        <f t="shared" si="570"/>
        <v>0</v>
      </c>
      <c r="Z1165" s="122">
        <f t="shared" si="571"/>
        <v>0</v>
      </c>
      <c r="AA1165" s="123">
        <f t="shared" si="572"/>
        <v>0</v>
      </c>
      <c r="AB1165" s="122">
        <f t="shared" si="573"/>
        <v>0</v>
      </c>
      <c r="AD1165" s="3" t="str">
        <f t="shared" si="574"/>
        <v>False</v>
      </c>
      <c r="AE1165" s="3" t="str">
        <f t="shared" si="575"/>
        <v>true</v>
      </c>
      <c r="AF1165" s="3" t="e">
        <f>VLOOKUP(C1165,#REF!,2,FALSE)</f>
        <v>#REF!</v>
      </c>
      <c r="AG1165" s="3" t="e">
        <f t="shared" si="576"/>
        <v>#REF!</v>
      </c>
      <c r="AH1165" s="3">
        <f t="shared" si="577"/>
        <v>0</v>
      </c>
      <c r="AI1165" s="3">
        <f t="shared" si="578"/>
        <v>0</v>
      </c>
      <c r="AJ1165" s="3">
        <f t="shared" si="579"/>
        <v>0</v>
      </c>
      <c r="AL1165" s="3">
        <f t="shared" si="580"/>
        <v>0</v>
      </c>
      <c r="AM1165" s="3">
        <f t="shared" si="581"/>
        <v>0</v>
      </c>
      <c r="AN1165" s="3">
        <f t="shared" si="582"/>
        <v>0</v>
      </c>
      <c r="AO1165" s="3">
        <f t="shared" si="583"/>
        <v>0</v>
      </c>
      <c r="AP1165" s="3">
        <f t="shared" si="584"/>
        <v>0</v>
      </c>
      <c r="AQ1165" s="3">
        <f t="shared" si="585"/>
        <v>0</v>
      </c>
      <c r="AS1165" s="3" t="e">
        <f t="shared" si="586"/>
        <v>#REF!</v>
      </c>
      <c r="AU1165" s="3" t="e">
        <f t="shared" si="587"/>
        <v>#NAME?</v>
      </c>
      <c r="AW1165" s="3">
        <f t="shared" si="588"/>
        <v>0</v>
      </c>
      <c r="AX1165" s="3">
        <f t="shared" si="589"/>
        <v>0</v>
      </c>
      <c r="AY1165" s="3">
        <f t="shared" si="590"/>
        <v>0</v>
      </c>
      <c r="AZ1165" s="3">
        <f t="shared" si="591"/>
        <v>0</v>
      </c>
      <c r="BA1165" s="3">
        <f t="shared" si="592"/>
        <v>0</v>
      </c>
      <c r="BB1165" s="3">
        <f t="shared" si="593"/>
        <v>0</v>
      </c>
    </row>
    <row r="1166" spans="2:54" x14ac:dyDescent="0.35">
      <c r="B1166" s="14">
        <v>1139</v>
      </c>
      <c r="C1166" s="13"/>
      <c r="D1166" s="13"/>
      <c r="E1166" s="130"/>
      <c r="F1166" s="130"/>
      <c r="G1166" s="129" t="str">
        <f t="shared" si="561"/>
        <v/>
      </c>
      <c r="H1166" s="128"/>
      <c r="I1166" s="189"/>
      <c r="J1166" s="128"/>
      <c r="K1166" s="127"/>
      <c r="L1166" s="127"/>
      <c r="M1166" s="126"/>
      <c r="N1166" s="7"/>
      <c r="O1166" s="6"/>
      <c r="P1166" s="6"/>
      <c r="Q1166" s="125" t="str">
        <f t="shared" si="562"/>
        <v/>
      </c>
      <c r="R1166" s="124" t="str">
        <f t="shared" si="563"/>
        <v/>
      </c>
      <c r="S1166" s="123">
        <f t="shared" si="564"/>
        <v>0</v>
      </c>
      <c r="T1166" s="122">
        <f t="shared" si="565"/>
        <v>0</v>
      </c>
      <c r="U1166" s="123">
        <f t="shared" si="566"/>
        <v>0</v>
      </c>
      <c r="V1166" s="122">
        <f t="shared" si="567"/>
        <v>0</v>
      </c>
      <c r="W1166" s="123">
        <f t="shared" si="568"/>
        <v>0</v>
      </c>
      <c r="X1166" s="122">
        <f t="shared" si="569"/>
        <v>0</v>
      </c>
      <c r="Y1166" s="123">
        <f t="shared" si="570"/>
        <v>0</v>
      </c>
      <c r="Z1166" s="122">
        <f t="shared" si="571"/>
        <v>0</v>
      </c>
      <c r="AA1166" s="123">
        <f t="shared" si="572"/>
        <v>0</v>
      </c>
      <c r="AB1166" s="122">
        <f t="shared" si="573"/>
        <v>0</v>
      </c>
      <c r="AD1166" s="3" t="str">
        <f t="shared" si="574"/>
        <v>False</v>
      </c>
      <c r="AE1166" s="3" t="str">
        <f t="shared" si="575"/>
        <v>true</v>
      </c>
      <c r="AF1166" s="3" t="e">
        <f>VLOOKUP(C1166,#REF!,2,FALSE)</f>
        <v>#REF!</v>
      </c>
      <c r="AG1166" s="3" t="e">
        <f t="shared" si="576"/>
        <v>#REF!</v>
      </c>
      <c r="AH1166" s="3">
        <f t="shared" si="577"/>
        <v>0</v>
      </c>
      <c r="AI1166" s="3">
        <f t="shared" si="578"/>
        <v>0</v>
      </c>
      <c r="AJ1166" s="3">
        <f t="shared" si="579"/>
        <v>0</v>
      </c>
      <c r="AL1166" s="3">
        <f t="shared" si="580"/>
        <v>0</v>
      </c>
      <c r="AM1166" s="3">
        <f t="shared" si="581"/>
        <v>0</v>
      </c>
      <c r="AN1166" s="3">
        <f t="shared" si="582"/>
        <v>0</v>
      </c>
      <c r="AO1166" s="3">
        <f t="shared" si="583"/>
        <v>0</v>
      </c>
      <c r="AP1166" s="3">
        <f t="shared" si="584"/>
        <v>0</v>
      </c>
      <c r="AQ1166" s="3">
        <f t="shared" si="585"/>
        <v>0</v>
      </c>
      <c r="AS1166" s="3" t="e">
        <f t="shared" si="586"/>
        <v>#REF!</v>
      </c>
      <c r="AU1166" s="3" t="e">
        <f t="shared" si="587"/>
        <v>#NAME?</v>
      </c>
      <c r="AW1166" s="3">
        <f t="shared" si="588"/>
        <v>0</v>
      </c>
      <c r="AX1166" s="3">
        <f t="shared" si="589"/>
        <v>0</v>
      </c>
      <c r="AY1166" s="3">
        <f t="shared" si="590"/>
        <v>0</v>
      </c>
      <c r="AZ1166" s="3">
        <f t="shared" si="591"/>
        <v>0</v>
      </c>
      <c r="BA1166" s="3">
        <f t="shared" si="592"/>
        <v>0</v>
      </c>
      <c r="BB1166" s="3">
        <f t="shared" si="593"/>
        <v>0</v>
      </c>
    </row>
    <row r="1167" spans="2:54" x14ac:dyDescent="0.35">
      <c r="B1167" s="14">
        <v>1140</v>
      </c>
      <c r="C1167" s="13"/>
      <c r="D1167" s="13"/>
      <c r="E1167" s="130"/>
      <c r="F1167" s="130"/>
      <c r="G1167" s="129" t="str">
        <f t="shared" si="561"/>
        <v/>
      </c>
      <c r="H1167" s="128"/>
      <c r="I1167" s="189"/>
      <c r="J1167" s="128"/>
      <c r="K1167" s="127"/>
      <c r="L1167" s="127"/>
      <c r="M1167" s="126"/>
      <c r="N1167" s="7"/>
      <c r="O1167" s="6"/>
      <c r="P1167" s="6"/>
      <c r="Q1167" s="125" t="str">
        <f t="shared" si="562"/>
        <v/>
      </c>
      <c r="R1167" s="124" t="str">
        <f t="shared" si="563"/>
        <v/>
      </c>
      <c r="S1167" s="123">
        <f t="shared" si="564"/>
        <v>0</v>
      </c>
      <c r="T1167" s="122">
        <f t="shared" si="565"/>
        <v>0</v>
      </c>
      <c r="U1167" s="123">
        <f t="shared" si="566"/>
        <v>0</v>
      </c>
      <c r="V1167" s="122">
        <f t="shared" si="567"/>
        <v>0</v>
      </c>
      <c r="W1167" s="123">
        <f t="shared" si="568"/>
        <v>0</v>
      </c>
      <c r="X1167" s="122">
        <f t="shared" si="569"/>
        <v>0</v>
      </c>
      <c r="Y1167" s="123">
        <f t="shared" si="570"/>
        <v>0</v>
      </c>
      <c r="Z1167" s="122">
        <f t="shared" si="571"/>
        <v>0</v>
      </c>
      <c r="AA1167" s="123">
        <f t="shared" si="572"/>
        <v>0</v>
      </c>
      <c r="AB1167" s="122">
        <f t="shared" si="573"/>
        <v>0</v>
      </c>
      <c r="AD1167" s="3" t="str">
        <f t="shared" si="574"/>
        <v>False</v>
      </c>
      <c r="AE1167" s="3" t="str">
        <f t="shared" si="575"/>
        <v>true</v>
      </c>
      <c r="AF1167" s="3" t="e">
        <f>VLOOKUP(C1167,#REF!,2,FALSE)</f>
        <v>#REF!</v>
      </c>
      <c r="AG1167" s="3" t="e">
        <f t="shared" si="576"/>
        <v>#REF!</v>
      </c>
      <c r="AH1167" s="3">
        <f t="shared" si="577"/>
        <v>0</v>
      </c>
      <c r="AI1167" s="3">
        <f t="shared" si="578"/>
        <v>0</v>
      </c>
      <c r="AJ1167" s="3">
        <f t="shared" si="579"/>
        <v>0</v>
      </c>
      <c r="AL1167" s="3">
        <f t="shared" si="580"/>
        <v>0</v>
      </c>
      <c r="AM1167" s="3">
        <f t="shared" si="581"/>
        <v>0</v>
      </c>
      <c r="AN1167" s="3">
        <f t="shared" si="582"/>
        <v>0</v>
      </c>
      <c r="AO1167" s="3">
        <f t="shared" si="583"/>
        <v>0</v>
      </c>
      <c r="AP1167" s="3">
        <f t="shared" si="584"/>
        <v>0</v>
      </c>
      <c r="AQ1167" s="3">
        <f t="shared" si="585"/>
        <v>0</v>
      </c>
      <c r="AS1167" s="3" t="e">
        <f t="shared" si="586"/>
        <v>#REF!</v>
      </c>
      <c r="AU1167" s="3" t="e">
        <f t="shared" si="587"/>
        <v>#NAME?</v>
      </c>
      <c r="AW1167" s="3">
        <f t="shared" si="588"/>
        <v>0</v>
      </c>
      <c r="AX1167" s="3">
        <f t="shared" si="589"/>
        <v>0</v>
      </c>
      <c r="AY1167" s="3">
        <f t="shared" si="590"/>
        <v>0</v>
      </c>
      <c r="AZ1167" s="3">
        <f t="shared" si="591"/>
        <v>0</v>
      </c>
      <c r="BA1167" s="3">
        <f t="shared" si="592"/>
        <v>0</v>
      </c>
      <c r="BB1167" s="3">
        <f t="shared" si="593"/>
        <v>0</v>
      </c>
    </row>
    <row r="1168" spans="2:54" x14ac:dyDescent="0.35">
      <c r="B1168" s="14">
        <v>1141</v>
      </c>
      <c r="C1168" s="13"/>
      <c r="D1168" s="13"/>
      <c r="E1168" s="130"/>
      <c r="F1168" s="130"/>
      <c r="G1168" s="129" t="str">
        <f t="shared" si="561"/>
        <v/>
      </c>
      <c r="H1168" s="128"/>
      <c r="I1168" s="189"/>
      <c r="J1168" s="128"/>
      <c r="K1168" s="127"/>
      <c r="L1168" s="127"/>
      <c r="M1168" s="126"/>
      <c r="N1168" s="7"/>
      <c r="O1168" s="6"/>
      <c r="P1168" s="6"/>
      <c r="Q1168" s="125" t="str">
        <f t="shared" si="562"/>
        <v/>
      </c>
      <c r="R1168" s="124" t="str">
        <f t="shared" si="563"/>
        <v/>
      </c>
      <c r="S1168" s="123">
        <f t="shared" si="564"/>
        <v>0</v>
      </c>
      <c r="T1168" s="122">
        <f t="shared" si="565"/>
        <v>0</v>
      </c>
      <c r="U1168" s="123">
        <f t="shared" si="566"/>
        <v>0</v>
      </c>
      <c r="V1168" s="122">
        <f t="shared" si="567"/>
        <v>0</v>
      </c>
      <c r="W1168" s="123">
        <f t="shared" si="568"/>
        <v>0</v>
      </c>
      <c r="X1168" s="122">
        <f t="shared" si="569"/>
        <v>0</v>
      </c>
      <c r="Y1168" s="123">
        <f t="shared" si="570"/>
        <v>0</v>
      </c>
      <c r="Z1168" s="122">
        <f t="shared" si="571"/>
        <v>0</v>
      </c>
      <c r="AA1168" s="123">
        <f t="shared" si="572"/>
        <v>0</v>
      </c>
      <c r="AB1168" s="122">
        <f t="shared" si="573"/>
        <v>0</v>
      </c>
      <c r="AD1168" s="3" t="str">
        <f t="shared" si="574"/>
        <v>False</v>
      </c>
      <c r="AE1168" s="3" t="str">
        <f t="shared" si="575"/>
        <v>true</v>
      </c>
      <c r="AF1168" s="3" t="e">
        <f>VLOOKUP(C1168,#REF!,2,FALSE)</f>
        <v>#REF!</v>
      </c>
      <c r="AG1168" s="3" t="e">
        <f t="shared" si="576"/>
        <v>#REF!</v>
      </c>
      <c r="AH1168" s="3">
        <f t="shared" si="577"/>
        <v>0</v>
      </c>
      <c r="AI1168" s="3">
        <f t="shared" si="578"/>
        <v>0</v>
      </c>
      <c r="AJ1168" s="3">
        <f t="shared" si="579"/>
        <v>0</v>
      </c>
      <c r="AL1168" s="3">
        <f t="shared" si="580"/>
        <v>0</v>
      </c>
      <c r="AM1168" s="3">
        <f t="shared" si="581"/>
        <v>0</v>
      </c>
      <c r="AN1168" s="3">
        <f t="shared" si="582"/>
        <v>0</v>
      </c>
      <c r="AO1168" s="3">
        <f t="shared" si="583"/>
        <v>0</v>
      </c>
      <c r="AP1168" s="3">
        <f t="shared" si="584"/>
        <v>0</v>
      </c>
      <c r="AQ1168" s="3">
        <f t="shared" si="585"/>
        <v>0</v>
      </c>
      <c r="AS1168" s="3" t="e">
        <f t="shared" si="586"/>
        <v>#REF!</v>
      </c>
      <c r="AU1168" s="3" t="e">
        <f t="shared" si="587"/>
        <v>#NAME?</v>
      </c>
      <c r="AW1168" s="3">
        <f t="shared" si="588"/>
        <v>0</v>
      </c>
      <c r="AX1168" s="3">
        <f t="shared" si="589"/>
        <v>0</v>
      </c>
      <c r="AY1168" s="3">
        <f t="shared" si="590"/>
        <v>0</v>
      </c>
      <c r="AZ1168" s="3">
        <f t="shared" si="591"/>
        <v>0</v>
      </c>
      <c r="BA1168" s="3">
        <f t="shared" si="592"/>
        <v>0</v>
      </c>
      <c r="BB1168" s="3">
        <f t="shared" si="593"/>
        <v>0</v>
      </c>
    </row>
    <row r="1169" spans="2:54" x14ac:dyDescent="0.35">
      <c r="B1169" s="14">
        <v>1142</v>
      </c>
      <c r="C1169" s="13"/>
      <c r="D1169" s="13"/>
      <c r="E1169" s="130"/>
      <c r="F1169" s="130"/>
      <c r="G1169" s="129" t="str">
        <f t="shared" si="561"/>
        <v/>
      </c>
      <c r="H1169" s="128"/>
      <c r="I1169" s="189"/>
      <c r="J1169" s="128"/>
      <c r="K1169" s="127"/>
      <c r="L1169" s="127"/>
      <c r="M1169" s="126"/>
      <c r="N1169" s="7"/>
      <c r="O1169" s="6"/>
      <c r="P1169" s="6"/>
      <c r="Q1169" s="125" t="str">
        <f t="shared" si="562"/>
        <v/>
      </c>
      <c r="R1169" s="124" t="str">
        <f t="shared" si="563"/>
        <v/>
      </c>
      <c r="S1169" s="123">
        <f t="shared" si="564"/>
        <v>0</v>
      </c>
      <c r="T1169" s="122">
        <f t="shared" si="565"/>
        <v>0</v>
      </c>
      <c r="U1169" s="123">
        <f t="shared" si="566"/>
        <v>0</v>
      </c>
      <c r="V1169" s="122">
        <f t="shared" si="567"/>
        <v>0</v>
      </c>
      <c r="W1169" s="123">
        <f t="shared" si="568"/>
        <v>0</v>
      </c>
      <c r="X1169" s="122">
        <f t="shared" si="569"/>
        <v>0</v>
      </c>
      <c r="Y1169" s="123">
        <f t="shared" si="570"/>
        <v>0</v>
      </c>
      <c r="Z1169" s="122">
        <f t="shared" si="571"/>
        <v>0</v>
      </c>
      <c r="AA1169" s="123">
        <f t="shared" si="572"/>
        <v>0</v>
      </c>
      <c r="AB1169" s="122">
        <f t="shared" si="573"/>
        <v>0</v>
      </c>
      <c r="AD1169" s="3" t="str">
        <f t="shared" si="574"/>
        <v>False</v>
      </c>
      <c r="AE1169" s="3" t="str">
        <f t="shared" si="575"/>
        <v>true</v>
      </c>
      <c r="AF1169" s="3" t="e">
        <f>VLOOKUP(C1169,#REF!,2,FALSE)</f>
        <v>#REF!</v>
      </c>
      <c r="AG1169" s="3" t="e">
        <f t="shared" si="576"/>
        <v>#REF!</v>
      </c>
      <c r="AH1169" s="3">
        <f t="shared" si="577"/>
        <v>0</v>
      </c>
      <c r="AI1169" s="3">
        <f t="shared" si="578"/>
        <v>0</v>
      </c>
      <c r="AJ1169" s="3">
        <f t="shared" si="579"/>
        <v>0</v>
      </c>
      <c r="AL1169" s="3">
        <f t="shared" si="580"/>
        <v>0</v>
      </c>
      <c r="AM1169" s="3">
        <f t="shared" si="581"/>
        <v>0</v>
      </c>
      <c r="AN1169" s="3">
        <f t="shared" si="582"/>
        <v>0</v>
      </c>
      <c r="AO1169" s="3">
        <f t="shared" si="583"/>
        <v>0</v>
      </c>
      <c r="AP1169" s="3">
        <f t="shared" si="584"/>
        <v>0</v>
      </c>
      <c r="AQ1169" s="3">
        <f t="shared" si="585"/>
        <v>0</v>
      </c>
      <c r="AS1169" s="3" t="e">
        <f t="shared" si="586"/>
        <v>#REF!</v>
      </c>
      <c r="AU1169" s="3" t="e">
        <f t="shared" si="587"/>
        <v>#NAME?</v>
      </c>
      <c r="AW1169" s="3">
        <f t="shared" si="588"/>
        <v>0</v>
      </c>
      <c r="AX1169" s="3">
        <f t="shared" si="589"/>
        <v>0</v>
      </c>
      <c r="AY1169" s="3">
        <f t="shared" si="590"/>
        <v>0</v>
      </c>
      <c r="AZ1169" s="3">
        <f t="shared" si="591"/>
        <v>0</v>
      </c>
      <c r="BA1169" s="3">
        <f t="shared" si="592"/>
        <v>0</v>
      </c>
      <c r="BB1169" s="3">
        <f t="shared" si="593"/>
        <v>0</v>
      </c>
    </row>
    <row r="1170" spans="2:54" x14ac:dyDescent="0.35">
      <c r="B1170" s="14">
        <v>1143</v>
      </c>
      <c r="C1170" s="13"/>
      <c r="D1170" s="13"/>
      <c r="E1170" s="130"/>
      <c r="F1170" s="130"/>
      <c r="G1170" s="129" t="str">
        <f t="shared" si="561"/>
        <v/>
      </c>
      <c r="H1170" s="128"/>
      <c r="I1170" s="189"/>
      <c r="J1170" s="128"/>
      <c r="K1170" s="127"/>
      <c r="L1170" s="127"/>
      <c r="M1170" s="126"/>
      <c r="N1170" s="7"/>
      <c r="O1170" s="6"/>
      <c r="P1170" s="6"/>
      <c r="Q1170" s="125" t="str">
        <f t="shared" si="562"/>
        <v/>
      </c>
      <c r="R1170" s="124" t="str">
        <f t="shared" si="563"/>
        <v/>
      </c>
      <c r="S1170" s="123">
        <f t="shared" si="564"/>
        <v>0</v>
      </c>
      <c r="T1170" s="122">
        <f t="shared" si="565"/>
        <v>0</v>
      </c>
      <c r="U1170" s="123">
        <f t="shared" si="566"/>
        <v>0</v>
      </c>
      <c r="V1170" s="122">
        <f t="shared" si="567"/>
        <v>0</v>
      </c>
      <c r="W1170" s="123">
        <f t="shared" si="568"/>
        <v>0</v>
      </c>
      <c r="X1170" s="122">
        <f t="shared" si="569"/>
        <v>0</v>
      </c>
      <c r="Y1170" s="123">
        <f t="shared" si="570"/>
        <v>0</v>
      </c>
      <c r="Z1170" s="122">
        <f t="shared" si="571"/>
        <v>0</v>
      </c>
      <c r="AA1170" s="123">
        <f t="shared" si="572"/>
        <v>0</v>
      </c>
      <c r="AB1170" s="122">
        <f t="shared" si="573"/>
        <v>0</v>
      </c>
      <c r="AD1170" s="3" t="str">
        <f t="shared" si="574"/>
        <v>False</v>
      </c>
      <c r="AE1170" s="3" t="str">
        <f t="shared" si="575"/>
        <v>true</v>
      </c>
      <c r="AF1170" s="3" t="e">
        <f>VLOOKUP(C1170,#REF!,2,FALSE)</f>
        <v>#REF!</v>
      </c>
      <c r="AG1170" s="3" t="e">
        <f t="shared" si="576"/>
        <v>#REF!</v>
      </c>
      <c r="AH1170" s="3">
        <f t="shared" si="577"/>
        <v>0</v>
      </c>
      <c r="AI1170" s="3">
        <f t="shared" si="578"/>
        <v>0</v>
      </c>
      <c r="AJ1170" s="3">
        <f t="shared" si="579"/>
        <v>0</v>
      </c>
      <c r="AL1170" s="3">
        <f t="shared" si="580"/>
        <v>0</v>
      </c>
      <c r="AM1170" s="3">
        <f t="shared" si="581"/>
        <v>0</v>
      </c>
      <c r="AN1170" s="3">
        <f t="shared" si="582"/>
        <v>0</v>
      </c>
      <c r="AO1170" s="3">
        <f t="shared" si="583"/>
        <v>0</v>
      </c>
      <c r="AP1170" s="3">
        <f t="shared" si="584"/>
        <v>0</v>
      </c>
      <c r="AQ1170" s="3">
        <f t="shared" si="585"/>
        <v>0</v>
      </c>
      <c r="AS1170" s="3" t="e">
        <f t="shared" si="586"/>
        <v>#REF!</v>
      </c>
      <c r="AU1170" s="3" t="e">
        <f t="shared" si="587"/>
        <v>#NAME?</v>
      </c>
      <c r="AW1170" s="3">
        <f t="shared" si="588"/>
        <v>0</v>
      </c>
      <c r="AX1170" s="3">
        <f t="shared" si="589"/>
        <v>0</v>
      </c>
      <c r="AY1170" s="3">
        <f t="shared" si="590"/>
        <v>0</v>
      </c>
      <c r="AZ1170" s="3">
        <f t="shared" si="591"/>
        <v>0</v>
      </c>
      <c r="BA1170" s="3">
        <f t="shared" si="592"/>
        <v>0</v>
      </c>
      <c r="BB1170" s="3">
        <f t="shared" si="593"/>
        <v>0</v>
      </c>
    </row>
    <row r="1171" spans="2:54" x14ac:dyDescent="0.35">
      <c r="B1171" s="14">
        <v>1144</v>
      </c>
      <c r="C1171" s="13"/>
      <c r="D1171" s="13"/>
      <c r="E1171" s="130"/>
      <c r="F1171" s="130"/>
      <c r="G1171" s="129" t="str">
        <f t="shared" si="561"/>
        <v/>
      </c>
      <c r="H1171" s="128"/>
      <c r="I1171" s="189"/>
      <c r="J1171" s="128"/>
      <c r="K1171" s="127"/>
      <c r="L1171" s="127"/>
      <c r="M1171" s="126"/>
      <c r="N1171" s="7"/>
      <c r="O1171" s="6"/>
      <c r="P1171" s="6"/>
      <c r="Q1171" s="125" t="str">
        <f t="shared" si="562"/>
        <v/>
      </c>
      <c r="R1171" s="124" t="str">
        <f t="shared" si="563"/>
        <v/>
      </c>
      <c r="S1171" s="123">
        <f t="shared" si="564"/>
        <v>0</v>
      </c>
      <c r="T1171" s="122">
        <f t="shared" si="565"/>
        <v>0</v>
      </c>
      <c r="U1171" s="123">
        <f t="shared" si="566"/>
        <v>0</v>
      </c>
      <c r="V1171" s="122">
        <f t="shared" si="567"/>
        <v>0</v>
      </c>
      <c r="W1171" s="123">
        <f t="shared" si="568"/>
        <v>0</v>
      </c>
      <c r="X1171" s="122">
        <f t="shared" si="569"/>
        <v>0</v>
      </c>
      <c r="Y1171" s="123">
        <f t="shared" si="570"/>
        <v>0</v>
      </c>
      <c r="Z1171" s="122">
        <f t="shared" si="571"/>
        <v>0</v>
      </c>
      <c r="AA1171" s="123">
        <f t="shared" si="572"/>
        <v>0</v>
      </c>
      <c r="AB1171" s="122">
        <f t="shared" si="573"/>
        <v>0</v>
      </c>
      <c r="AD1171" s="3" t="str">
        <f t="shared" si="574"/>
        <v>False</v>
      </c>
      <c r="AE1171" s="3" t="str">
        <f t="shared" si="575"/>
        <v>true</v>
      </c>
      <c r="AF1171" s="3" t="e">
        <f>VLOOKUP(C1171,#REF!,2,FALSE)</f>
        <v>#REF!</v>
      </c>
      <c r="AG1171" s="3" t="e">
        <f t="shared" si="576"/>
        <v>#REF!</v>
      </c>
      <c r="AH1171" s="3">
        <f t="shared" si="577"/>
        <v>0</v>
      </c>
      <c r="AI1171" s="3">
        <f t="shared" si="578"/>
        <v>0</v>
      </c>
      <c r="AJ1171" s="3">
        <f t="shared" si="579"/>
        <v>0</v>
      </c>
      <c r="AL1171" s="3">
        <f t="shared" si="580"/>
        <v>0</v>
      </c>
      <c r="AM1171" s="3">
        <f t="shared" si="581"/>
        <v>0</v>
      </c>
      <c r="AN1171" s="3">
        <f t="shared" si="582"/>
        <v>0</v>
      </c>
      <c r="AO1171" s="3">
        <f t="shared" si="583"/>
        <v>0</v>
      </c>
      <c r="AP1171" s="3">
        <f t="shared" si="584"/>
        <v>0</v>
      </c>
      <c r="AQ1171" s="3">
        <f t="shared" si="585"/>
        <v>0</v>
      </c>
      <c r="AS1171" s="3" t="e">
        <f t="shared" si="586"/>
        <v>#REF!</v>
      </c>
      <c r="AU1171" s="3" t="e">
        <f t="shared" si="587"/>
        <v>#NAME?</v>
      </c>
      <c r="AW1171" s="3">
        <f t="shared" si="588"/>
        <v>0</v>
      </c>
      <c r="AX1171" s="3">
        <f t="shared" si="589"/>
        <v>0</v>
      </c>
      <c r="AY1171" s="3">
        <f t="shared" si="590"/>
        <v>0</v>
      </c>
      <c r="AZ1171" s="3">
        <f t="shared" si="591"/>
        <v>0</v>
      </c>
      <c r="BA1171" s="3">
        <f t="shared" si="592"/>
        <v>0</v>
      </c>
      <c r="BB1171" s="3">
        <f t="shared" si="593"/>
        <v>0</v>
      </c>
    </row>
    <row r="1172" spans="2:54" x14ac:dyDescent="0.35">
      <c r="B1172" s="14">
        <v>1145</v>
      </c>
      <c r="C1172" s="13"/>
      <c r="D1172" s="13"/>
      <c r="E1172" s="130"/>
      <c r="F1172" s="130"/>
      <c r="G1172" s="129" t="str">
        <f t="shared" si="561"/>
        <v/>
      </c>
      <c r="H1172" s="128"/>
      <c r="I1172" s="189"/>
      <c r="J1172" s="128"/>
      <c r="K1172" s="127"/>
      <c r="L1172" s="127"/>
      <c r="M1172" s="126"/>
      <c r="N1172" s="7"/>
      <c r="O1172" s="6"/>
      <c r="P1172" s="6"/>
      <c r="Q1172" s="125" t="str">
        <f t="shared" si="562"/>
        <v/>
      </c>
      <c r="R1172" s="124" t="str">
        <f t="shared" si="563"/>
        <v/>
      </c>
      <c r="S1172" s="123">
        <f t="shared" si="564"/>
        <v>0</v>
      </c>
      <c r="T1172" s="122">
        <f t="shared" si="565"/>
        <v>0</v>
      </c>
      <c r="U1172" s="123">
        <f t="shared" si="566"/>
        <v>0</v>
      </c>
      <c r="V1172" s="122">
        <f t="shared" si="567"/>
        <v>0</v>
      </c>
      <c r="W1172" s="123">
        <f t="shared" si="568"/>
        <v>0</v>
      </c>
      <c r="X1172" s="122">
        <f t="shared" si="569"/>
        <v>0</v>
      </c>
      <c r="Y1172" s="123">
        <f t="shared" si="570"/>
        <v>0</v>
      </c>
      <c r="Z1172" s="122">
        <f t="shared" si="571"/>
        <v>0</v>
      </c>
      <c r="AA1172" s="123">
        <f t="shared" si="572"/>
        <v>0</v>
      </c>
      <c r="AB1172" s="122">
        <f t="shared" si="573"/>
        <v>0</v>
      </c>
      <c r="AD1172" s="3" t="str">
        <f t="shared" si="574"/>
        <v>False</v>
      </c>
      <c r="AE1172" s="3" t="str">
        <f t="shared" si="575"/>
        <v>true</v>
      </c>
      <c r="AF1172" s="3" t="e">
        <f>VLOOKUP(C1172,#REF!,2,FALSE)</f>
        <v>#REF!</v>
      </c>
      <c r="AG1172" s="3" t="e">
        <f t="shared" si="576"/>
        <v>#REF!</v>
      </c>
      <c r="AH1172" s="3">
        <f t="shared" si="577"/>
        <v>0</v>
      </c>
      <c r="AI1172" s="3">
        <f t="shared" si="578"/>
        <v>0</v>
      </c>
      <c r="AJ1172" s="3">
        <f t="shared" si="579"/>
        <v>0</v>
      </c>
      <c r="AL1172" s="3">
        <f t="shared" si="580"/>
        <v>0</v>
      </c>
      <c r="AM1172" s="3">
        <f t="shared" si="581"/>
        <v>0</v>
      </c>
      <c r="AN1172" s="3">
        <f t="shared" si="582"/>
        <v>0</v>
      </c>
      <c r="AO1172" s="3">
        <f t="shared" si="583"/>
        <v>0</v>
      </c>
      <c r="AP1172" s="3">
        <f t="shared" si="584"/>
        <v>0</v>
      </c>
      <c r="AQ1172" s="3">
        <f t="shared" si="585"/>
        <v>0</v>
      </c>
      <c r="AS1172" s="3" t="e">
        <f t="shared" si="586"/>
        <v>#REF!</v>
      </c>
      <c r="AU1172" s="3" t="e">
        <f t="shared" si="587"/>
        <v>#NAME?</v>
      </c>
      <c r="AW1172" s="3">
        <f t="shared" si="588"/>
        <v>0</v>
      </c>
      <c r="AX1172" s="3">
        <f t="shared" si="589"/>
        <v>0</v>
      </c>
      <c r="AY1172" s="3">
        <f t="shared" si="590"/>
        <v>0</v>
      </c>
      <c r="AZ1172" s="3">
        <f t="shared" si="591"/>
        <v>0</v>
      </c>
      <c r="BA1172" s="3">
        <f t="shared" si="592"/>
        <v>0</v>
      </c>
      <c r="BB1172" s="3">
        <f t="shared" si="593"/>
        <v>0</v>
      </c>
    </row>
    <row r="1173" spans="2:54" x14ac:dyDescent="0.35">
      <c r="B1173" s="14">
        <v>1146</v>
      </c>
      <c r="C1173" s="13"/>
      <c r="D1173" s="13"/>
      <c r="E1173" s="130"/>
      <c r="F1173" s="130"/>
      <c r="G1173" s="129" t="str">
        <f t="shared" si="561"/>
        <v/>
      </c>
      <c r="H1173" s="128"/>
      <c r="I1173" s="189"/>
      <c r="J1173" s="128"/>
      <c r="K1173" s="127"/>
      <c r="L1173" s="127"/>
      <c r="M1173" s="126"/>
      <c r="N1173" s="7"/>
      <c r="O1173" s="6"/>
      <c r="P1173" s="6"/>
      <c r="Q1173" s="125" t="str">
        <f t="shared" si="562"/>
        <v/>
      </c>
      <c r="R1173" s="124" t="str">
        <f t="shared" si="563"/>
        <v/>
      </c>
      <c r="S1173" s="123">
        <f t="shared" si="564"/>
        <v>0</v>
      </c>
      <c r="T1173" s="122">
        <f t="shared" si="565"/>
        <v>0</v>
      </c>
      <c r="U1173" s="123">
        <f t="shared" si="566"/>
        <v>0</v>
      </c>
      <c r="V1173" s="122">
        <f t="shared" si="567"/>
        <v>0</v>
      </c>
      <c r="W1173" s="123">
        <f t="shared" si="568"/>
        <v>0</v>
      </c>
      <c r="X1173" s="122">
        <f t="shared" si="569"/>
        <v>0</v>
      </c>
      <c r="Y1173" s="123">
        <f t="shared" si="570"/>
        <v>0</v>
      </c>
      <c r="Z1173" s="122">
        <f t="shared" si="571"/>
        <v>0</v>
      </c>
      <c r="AA1173" s="123">
        <f t="shared" si="572"/>
        <v>0</v>
      </c>
      <c r="AB1173" s="122">
        <f t="shared" si="573"/>
        <v>0</v>
      </c>
      <c r="AD1173" s="3" t="str">
        <f t="shared" si="574"/>
        <v>False</v>
      </c>
      <c r="AE1173" s="3" t="str">
        <f t="shared" si="575"/>
        <v>true</v>
      </c>
      <c r="AF1173" s="3" t="e">
        <f>VLOOKUP(C1173,#REF!,2,FALSE)</f>
        <v>#REF!</v>
      </c>
      <c r="AG1173" s="3" t="e">
        <f t="shared" si="576"/>
        <v>#REF!</v>
      </c>
      <c r="AH1173" s="3">
        <f t="shared" si="577"/>
        <v>0</v>
      </c>
      <c r="AI1173" s="3">
        <f t="shared" si="578"/>
        <v>0</v>
      </c>
      <c r="AJ1173" s="3">
        <f t="shared" si="579"/>
        <v>0</v>
      </c>
      <c r="AL1173" s="3">
        <f t="shared" si="580"/>
        <v>0</v>
      </c>
      <c r="AM1173" s="3">
        <f t="shared" si="581"/>
        <v>0</v>
      </c>
      <c r="AN1173" s="3">
        <f t="shared" si="582"/>
        <v>0</v>
      </c>
      <c r="AO1173" s="3">
        <f t="shared" si="583"/>
        <v>0</v>
      </c>
      <c r="AP1173" s="3">
        <f t="shared" si="584"/>
        <v>0</v>
      </c>
      <c r="AQ1173" s="3">
        <f t="shared" si="585"/>
        <v>0</v>
      </c>
      <c r="AS1173" s="3" t="e">
        <f t="shared" si="586"/>
        <v>#REF!</v>
      </c>
      <c r="AU1173" s="3" t="e">
        <f t="shared" si="587"/>
        <v>#NAME?</v>
      </c>
      <c r="AW1173" s="3">
        <f t="shared" si="588"/>
        <v>0</v>
      </c>
      <c r="AX1173" s="3">
        <f t="shared" si="589"/>
        <v>0</v>
      </c>
      <c r="AY1173" s="3">
        <f t="shared" si="590"/>
        <v>0</v>
      </c>
      <c r="AZ1173" s="3">
        <f t="shared" si="591"/>
        <v>0</v>
      </c>
      <c r="BA1173" s="3">
        <f t="shared" si="592"/>
        <v>0</v>
      </c>
      <c r="BB1173" s="3">
        <f t="shared" si="593"/>
        <v>0</v>
      </c>
    </row>
    <row r="1174" spans="2:54" x14ac:dyDescent="0.35">
      <c r="B1174" s="14">
        <v>1147</v>
      </c>
      <c r="C1174" s="13"/>
      <c r="D1174" s="13"/>
      <c r="E1174" s="130"/>
      <c r="F1174" s="130"/>
      <c r="G1174" s="129" t="str">
        <f t="shared" si="561"/>
        <v/>
      </c>
      <c r="H1174" s="128"/>
      <c r="I1174" s="189"/>
      <c r="J1174" s="128"/>
      <c r="K1174" s="127"/>
      <c r="L1174" s="127"/>
      <c r="M1174" s="126"/>
      <c r="N1174" s="7"/>
      <c r="O1174" s="6"/>
      <c r="P1174" s="6"/>
      <c r="Q1174" s="125" t="str">
        <f t="shared" si="562"/>
        <v/>
      </c>
      <c r="R1174" s="124" t="str">
        <f t="shared" si="563"/>
        <v/>
      </c>
      <c r="S1174" s="123">
        <f t="shared" si="564"/>
        <v>0</v>
      </c>
      <c r="T1174" s="122">
        <f t="shared" si="565"/>
        <v>0</v>
      </c>
      <c r="U1174" s="123">
        <f t="shared" si="566"/>
        <v>0</v>
      </c>
      <c r="V1174" s="122">
        <f t="shared" si="567"/>
        <v>0</v>
      </c>
      <c r="W1174" s="123">
        <f t="shared" si="568"/>
        <v>0</v>
      </c>
      <c r="X1174" s="122">
        <f t="shared" si="569"/>
        <v>0</v>
      </c>
      <c r="Y1174" s="123">
        <f t="shared" si="570"/>
        <v>0</v>
      </c>
      <c r="Z1174" s="122">
        <f t="shared" si="571"/>
        <v>0</v>
      </c>
      <c r="AA1174" s="123">
        <f t="shared" si="572"/>
        <v>0</v>
      </c>
      <c r="AB1174" s="122">
        <f t="shared" si="573"/>
        <v>0</v>
      </c>
      <c r="AD1174" s="3" t="str">
        <f t="shared" si="574"/>
        <v>False</v>
      </c>
      <c r="AE1174" s="3" t="str">
        <f t="shared" si="575"/>
        <v>true</v>
      </c>
      <c r="AF1174" s="3" t="e">
        <f>VLOOKUP(C1174,#REF!,2,FALSE)</f>
        <v>#REF!</v>
      </c>
      <c r="AG1174" s="3" t="e">
        <f t="shared" si="576"/>
        <v>#REF!</v>
      </c>
      <c r="AH1174" s="3">
        <f t="shared" si="577"/>
        <v>0</v>
      </c>
      <c r="AI1174" s="3">
        <f t="shared" si="578"/>
        <v>0</v>
      </c>
      <c r="AJ1174" s="3">
        <f t="shared" si="579"/>
        <v>0</v>
      </c>
      <c r="AL1174" s="3">
        <f t="shared" si="580"/>
        <v>0</v>
      </c>
      <c r="AM1174" s="3">
        <f t="shared" si="581"/>
        <v>0</v>
      </c>
      <c r="AN1174" s="3">
        <f t="shared" si="582"/>
        <v>0</v>
      </c>
      <c r="AO1174" s="3">
        <f t="shared" si="583"/>
        <v>0</v>
      </c>
      <c r="AP1174" s="3">
        <f t="shared" si="584"/>
        <v>0</v>
      </c>
      <c r="AQ1174" s="3">
        <f t="shared" si="585"/>
        <v>0</v>
      </c>
      <c r="AS1174" s="3" t="e">
        <f t="shared" si="586"/>
        <v>#REF!</v>
      </c>
      <c r="AU1174" s="3" t="e">
        <f t="shared" si="587"/>
        <v>#NAME?</v>
      </c>
      <c r="AW1174" s="3">
        <f t="shared" si="588"/>
        <v>0</v>
      </c>
      <c r="AX1174" s="3">
        <f t="shared" si="589"/>
        <v>0</v>
      </c>
      <c r="AY1174" s="3">
        <f t="shared" si="590"/>
        <v>0</v>
      </c>
      <c r="AZ1174" s="3">
        <f t="shared" si="591"/>
        <v>0</v>
      </c>
      <c r="BA1174" s="3">
        <f t="shared" si="592"/>
        <v>0</v>
      </c>
      <c r="BB1174" s="3">
        <f t="shared" si="593"/>
        <v>0</v>
      </c>
    </row>
    <row r="1175" spans="2:54" x14ac:dyDescent="0.35">
      <c r="B1175" s="14">
        <v>1148</v>
      </c>
      <c r="C1175" s="13"/>
      <c r="D1175" s="13"/>
      <c r="E1175" s="130"/>
      <c r="F1175" s="130"/>
      <c r="G1175" s="129" t="str">
        <f t="shared" si="561"/>
        <v/>
      </c>
      <c r="H1175" s="128"/>
      <c r="I1175" s="189"/>
      <c r="J1175" s="128"/>
      <c r="K1175" s="127"/>
      <c r="L1175" s="127"/>
      <c r="M1175" s="126"/>
      <c r="N1175" s="7"/>
      <c r="O1175" s="6"/>
      <c r="P1175" s="6"/>
      <c r="Q1175" s="125" t="str">
        <f t="shared" si="562"/>
        <v/>
      </c>
      <c r="R1175" s="124" t="str">
        <f t="shared" si="563"/>
        <v/>
      </c>
      <c r="S1175" s="123">
        <f t="shared" si="564"/>
        <v>0</v>
      </c>
      <c r="T1175" s="122">
        <f t="shared" si="565"/>
        <v>0</v>
      </c>
      <c r="U1175" s="123">
        <f t="shared" si="566"/>
        <v>0</v>
      </c>
      <c r="V1175" s="122">
        <f t="shared" si="567"/>
        <v>0</v>
      </c>
      <c r="W1175" s="123">
        <f t="shared" si="568"/>
        <v>0</v>
      </c>
      <c r="X1175" s="122">
        <f t="shared" si="569"/>
        <v>0</v>
      </c>
      <c r="Y1175" s="123">
        <f t="shared" si="570"/>
        <v>0</v>
      </c>
      <c r="Z1175" s="122">
        <f t="shared" si="571"/>
        <v>0</v>
      </c>
      <c r="AA1175" s="123">
        <f t="shared" si="572"/>
        <v>0</v>
      </c>
      <c r="AB1175" s="122">
        <f t="shared" si="573"/>
        <v>0</v>
      </c>
      <c r="AD1175" s="3" t="str">
        <f t="shared" si="574"/>
        <v>False</v>
      </c>
      <c r="AE1175" s="3" t="str">
        <f t="shared" si="575"/>
        <v>true</v>
      </c>
      <c r="AF1175" s="3" t="e">
        <f>VLOOKUP(C1175,#REF!,2,FALSE)</f>
        <v>#REF!</v>
      </c>
      <c r="AG1175" s="3" t="e">
        <f t="shared" si="576"/>
        <v>#REF!</v>
      </c>
      <c r="AH1175" s="3">
        <f t="shared" si="577"/>
        <v>0</v>
      </c>
      <c r="AI1175" s="3">
        <f t="shared" si="578"/>
        <v>0</v>
      </c>
      <c r="AJ1175" s="3">
        <f t="shared" si="579"/>
        <v>0</v>
      </c>
      <c r="AL1175" s="3">
        <f t="shared" si="580"/>
        <v>0</v>
      </c>
      <c r="AM1175" s="3">
        <f t="shared" si="581"/>
        <v>0</v>
      </c>
      <c r="AN1175" s="3">
        <f t="shared" si="582"/>
        <v>0</v>
      </c>
      <c r="AO1175" s="3">
        <f t="shared" si="583"/>
        <v>0</v>
      </c>
      <c r="AP1175" s="3">
        <f t="shared" si="584"/>
        <v>0</v>
      </c>
      <c r="AQ1175" s="3">
        <f t="shared" si="585"/>
        <v>0</v>
      </c>
      <c r="AS1175" s="3" t="e">
        <f t="shared" si="586"/>
        <v>#REF!</v>
      </c>
      <c r="AU1175" s="3" t="e">
        <f t="shared" si="587"/>
        <v>#NAME?</v>
      </c>
      <c r="AW1175" s="3">
        <f t="shared" si="588"/>
        <v>0</v>
      </c>
      <c r="AX1175" s="3">
        <f t="shared" si="589"/>
        <v>0</v>
      </c>
      <c r="AY1175" s="3">
        <f t="shared" si="590"/>
        <v>0</v>
      </c>
      <c r="AZ1175" s="3">
        <f t="shared" si="591"/>
        <v>0</v>
      </c>
      <c r="BA1175" s="3">
        <f t="shared" si="592"/>
        <v>0</v>
      </c>
      <c r="BB1175" s="3">
        <f t="shared" si="593"/>
        <v>0</v>
      </c>
    </row>
    <row r="1176" spans="2:54" x14ac:dyDescent="0.35">
      <c r="B1176" s="14">
        <v>1149</v>
      </c>
      <c r="C1176" s="13"/>
      <c r="D1176" s="13"/>
      <c r="E1176" s="130"/>
      <c r="F1176" s="130"/>
      <c r="G1176" s="129" t="str">
        <f t="shared" si="561"/>
        <v/>
      </c>
      <c r="H1176" s="128"/>
      <c r="I1176" s="189"/>
      <c r="J1176" s="128"/>
      <c r="K1176" s="127"/>
      <c r="L1176" s="127"/>
      <c r="M1176" s="126"/>
      <c r="N1176" s="7"/>
      <c r="O1176" s="6"/>
      <c r="P1176" s="6"/>
      <c r="Q1176" s="125" t="str">
        <f t="shared" si="562"/>
        <v/>
      </c>
      <c r="R1176" s="124" t="str">
        <f t="shared" si="563"/>
        <v/>
      </c>
      <c r="S1176" s="123">
        <f t="shared" si="564"/>
        <v>0</v>
      </c>
      <c r="T1176" s="122">
        <f t="shared" si="565"/>
        <v>0</v>
      </c>
      <c r="U1176" s="123">
        <f t="shared" si="566"/>
        <v>0</v>
      </c>
      <c r="V1176" s="122">
        <f t="shared" si="567"/>
        <v>0</v>
      </c>
      <c r="W1176" s="123">
        <f t="shared" si="568"/>
        <v>0</v>
      </c>
      <c r="X1176" s="122">
        <f t="shared" si="569"/>
        <v>0</v>
      </c>
      <c r="Y1176" s="123">
        <f t="shared" si="570"/>
        <v>0</v>
      </c>
      <c r="Z1176" s="122">
        <f t="shared" si="571"/>
        <v>0</v>
      </c>
      <c r="AA1176" s="123">
        <f t="shared" si="572"/>
        <v>0</v>
      </c>
      <c r="AB1176" s="122">
        <f t="shared" si="573"/>
        <v>0</v>
      </c>
      <c r="AD1176" s="3" t="str">
        <f t="shared" si="574"/>
        <v>False</v>
      </c>
      <c r="AE1176" s="3" t="str">
        <f t="shared" si="575"/>
        <v>true</v>
      </c>
      <c r="AF1176" s="3" t="e">
        <f>VLOOKUP(C1176,#REF!,2,FALSE)</f>
        <v>#REF!</v>
      </c>
      <c r="AG1176" s="3" t="e">
        <f t="shared" si="576"/>
        <v>#REF!</v>
      </c>
      <c r="AH1176" s="3">
        <f t="shared" si="577"/>
        <v>0</v>
      </c>
      <c r="AI1176" s="3">
        <f t="shared" si="578"/>
        <v>0</v>
      </c>
      <c r="AJ1176" s="3">
        <f t="shared" si="579"/>
        <v>0</v>
      </c>
      <c r="AL1176" s="3">
        <f t="shared" si="580"/>
        <v>0</v>
      </c>
      <c r="AM1176" s="3">
        <f t="shared" si="581"/>
        <v>0</v>
      </c>
      <c r="AN1176" s="3">
        <f t="shared" si="582"/>
        <v>0</v>
      </c>
      <c r="AO1176" s="3">
        <f t="shared" si="583"/>
        <v>0</v>
      </c>
      <c r="AP1176" s="3">
        <f t="shared" si="584"/>
        <v>0</v>
      </c>
      <c r="AQ1176" s="3">
        <f t="shared" si="585"/>
        <v>0</v>
      </c>
      <c r="AS1176" s="3" t="e">
        <f t="shared" si="586"/>
        <v>#REF!</v>
      </c>
      <c r="AU1176" s="3" t="e">
        <f t="shared" si="587"/>
        <v>#NAME?</v>
      </c>
      <c r="AW1176" s="3">
        <f t="shared" si="588"/>
        <v>0</v>
      </c>
      <c r="AX1176" s="3">
        <f t="shared" si="589"/>
        <v>0</v>
      </c>
      <c r="AY1176" s="3">
        <f t="shared" si="590"/>
        <v>0</v>
      </c>
      <c r="AZ1176" s="3">
        <f t="shared" si="591"/>
        <v>0</v>
      </c>
      <c r="BA1176" s="3">
        <f t="shared" si="592"/>
        <v>0</v>
      </c>
      <c r="BB1176" s="3">
        <f t="shared" si="593"/>
        <v>0</v>
      </c>
    </row>
    <row r="1177" spans="2:54" x14ac:dyDescent="0.35">
      <c r="B1177" s="14">
        <v>1150</v>
      </c>
      <c r="C1177" s="13"/>
      <c r="D1177" s="13"/>
      <c r="E1177" s="130"/>
      <c r="F1177" s="130"/>
      <c r="G1177" s="129" t="str">
        <f t="shared" si="561"/>
        <v/>
      </c>
      <c r="H1177" s="128"/>
      <c r="I1177" s="189"/>
      <c r="J1177" s="128"/>
      <c r="K1177" s="127"/>
      <c r="L1177" s="127"/>
      <c r="M1177" s="126"/>
      <c r="N1177" s="7"/>
      <c r="O1177" s="6"/>
      <c r="P1177" s="6"/>
      <c r="Q1177" s="125" t="str">
        <f t="shared" si="562"/>
        <v/>
      </c>
      <c r="R1177" s="124" t="str">
        <f t="shared" si="563"/>
        <v/>
      </c>
      <c r="S1177" s="123">
        <f t="shared" si="564"/>
        <v>0</v>
      </c>
      <c r="T1177" s="122">
        <f t="shared" si="565"/>
        <v>0</v>
      </c>
      <c r="U1177" s="123">
        <f t="shared" si="566"/>
        <v>0</v>
      </c>
      <c r="V1177" s="122">
        <f t="shared" si="567"/>
        <v>0</v>
      </c>
      <c r="W1177" s="123">
        <f t="shared" si="568"/>
        <v>0</v>
      </c>
      <c r="X1177" s="122">
        <f t="shared" si="569"/>
        <v>0</v>
      </c>
      <c r="Y1177" s="123">
        <f t="shared" si="570"/>
        <v>0</v>
      </c>
      <c r="Z1177" s="122">
        <f t="shared" si="571"/>
        <v>0</v>
      </c>
      <c r="AA1177" s="123">
        <f t="shared" si="572"/>
        <v>0</v>
      </c>
      <c r="AB1177" s="122">
        <f t="shared" si="573"/>
        <v>0</v>
      </c>
      <c r="AD1177" s="3" t="str">
        <f t="shared" si="574"/>
        <v>False</v>
      </c>
      <c r="AE1177" s="3" t="str">
        <f t="shared" si="575"/>
        <v>true</v>
      </c>
      <c r="AF1177" s="3" t="e">
        <f>VLOOKUP(C1177,#REF!,2,FALSE)</f>
        <v>#REF!</v>
      </c>
      <c r="AG1177" s="3" t="e">
        <f t="shared" si="576"/>
        <v>#REF!</v>
      </c>
      <c r="AH1177" s="3">
        <f t="shared" si="577"/>
        <v>0</v>
      </c>
      <c r="AI1177" s="3">
        <f t="shared" si="578"/>
        <v>0</v>
      </c>
      <c r="AJ1177" s="3">
        <f t="shared" si="579"/>
        <v>0</v>
      </c>
      <c r="AL1177" s="3">
        <f t="shared" si="580"/>
        <v>0</v>
      </c>
      <c r="AM1177" s="3">
        <f t="shared" si="581"/>
        <v>0</v>
      </c>
      <c r="AN1177" s="3">
        <f t="shared" si="582"/>
        <v>0</v>
      </c>
      <c r="AO1177" s="3">
        <f t="shared" si="583"/>
        <v>0</v>
      </c>
      <c r="AP1177" s="3">
        <f t="shared" si="584"/>
        <v>0</v>
      </c>
      <c r="AQ1177" s="3">
        <f t="shared" si="585"/>
        <v>0</v>
      </c>
      <c r="AS1177" s="3" t="e">
        <f t="shared" si="586"/>
        <v>#REF!</v>
      </c>
      <c r="AU1177" s="3" t="e">
        <f t="shared" si="587"/>
        <v>#NAME?</v>
      </c>
      <c r="AW1177" s="3">
        <f t="shared" si="588"/>
        <v>0</v>
      </c>
      <c r="AX1177" s="3">
        <f t="shared" si="589"/>
        <v>0</v>
      </c>
      <c r="AY1177" s="3">
        <f t="shared" si="590"/>
        <v>0</v>
      </c>
      <c r="AZ1177" s="3">
        <f t="shared" si="591"/>
        <v>0</v>
      </c>
      <c r="BA1177" s="3">
        <f t="shared" si="592"/>
        <v>0</v>
      </c>
      <c r="BB1177" s="3">
        <f t="shared" si="593"/>
        <v>0</v>
      </c>
    </row>
    <row r="1178" spans="2:54" x14ac:dyDescent="0.35">
      <c r="B1178" s="14">
        <v>1151</v>
      </c>
      <c r="C1178" s="13"/>
      <c r="D1178" s="13"/>
      <c r="E1178" s="130"/>
      <c r="F1178" s="130"/>
      <c r="G1178" s="129" t="str">
        <f t="shared" si="561"/>
        <v/>
      </c>
      <c r="H1178" s="128"/>
      <c r="I1178" s="189"/>
      <c r="J1178" s="128"/>
      <c r="K1178" s="127"/>
      <c r="L1178" s="127"/>
      <c r="M1178" s="126"/>
      <c r="N1178" s="7"/>
      <c r="O1178" s="6"/>
      <c r="P1178" s="6"/>
      <c r="Q1178" s="125" t="str">
        <f t="shared" si="562"/>
        <v/>
      </c>
      <c r="R1178" s="124" t="str">
        <f t="shared" si="563"/>
        <v/>
      </c>
      <c r="S1178" s="123">
        <f t="shared" si="564"/>
        <v>0</v>
      </c>
      <c r="T1178" s="122">
        <f t="shared" si="565"/>
        <v>0</v>
      </c>
      <c r="U1178" s="123">
        <f t="shared" si="566"/>
        <v>0</v>
      </c>
      <c r="V1178" s="122">
        <f t="shared" si="567"/>
        <v>0</v>
      </c>
      <c r="W1178" s="123">
        <f t="shared" si="568"/>
        <v>0</v>
      </c>
      <c r="X1178" s="122">
        <f t="shared" si="569"/>
        <v>0</v>
      </c>
      <c r="Y1178" s="123">
        <f t="shared" si="570"/>
        <v>0</v>
      </c>
      <c r="Z1178" s="122">
        <f t="shared" si="571"/>
        <v>0</v>
      </c>
      <c r="AA1178" s="123">
        <f t="shared" si="572"/>
        <v>0</v>
      </c>
      <c r="AB1178" s="122">
        <f t="shared" si="573"/>
        <v>0</v>
      </c>
      <c r="AD1178" s="3" t="str">
        <f t="shared" si="574"/>
        <v>False</v>
      </c>
      <c r="AE1178" s="3" t="str">
        <f t="shared" si="575"/>
        <v>true</v>
      </c>
      <c r="AF1178" s="3" t="e">
        <f>VLOOKUP(C1178,#REF!,2,FALSE)</f>
        <v>#REF!</v>
      </c>
      <c r="AG1178" s="3" t="e">
        <f t="shared" si="576"/>
        <v>#REF!</v>
      </c>
      <c r="AH1178" s="3">
        <f t="shared" si="577"/>
        <v>0</v>
      </c>
      <c r="AI1178" s="3">
        <f t="shared" si="578"/>
        <v>0</v>
      </c>
      <c r="AJ1178" s="3">
        <f t="shared" si="579"/>
        <v>0</v>
      </c>
      <c r="AL1178" s="3">
        <f t="shared" si="580"/>
        <v>0</v>
      </c>
      <c r="AM1178" s="3">
        <f t="shared" si="581"/>
        <v>0</v>
      </c>
      <c r="AN1178" s="3">
        <f t="shared" si="582"/>
        <v>0</v>
      </c>
      <c r="AO1178" s="3">
        <f t="shared" si="583"/>
        <v>0</v>
      </c>
      <c r="AP1178" s="3">
        <f t="shared" si="584"/>
        <v>0</v>
      </c>
      <c r="AQ1178" s="3">
        <f t="shared" si="585"/>
        <v>0</v>
      </c>
      <c r="AS1178" s="3" t="e">
        <f t="shared" si="586"/>
        <v>#REF!</v>
      </c>
      <c r="AU1178" s="3" t="e">
        <f t="shared" si="587"/>
        <v>#NAME?</v>
      </c>
      <c r="AW1178" s="3">
        <f t="shared" si="588"/>
        <v>0</v>
      </c>
      <c r="AX1178" s="3">
        <f t="shared" si="589"/>
        <v>0</v>
      </c>
      <c r="AY1178" s="3">
        <f t="shared" si="590"/>
        <v>0</v>
      </c>
      <c r="AZ1178" s="3">
        <f t="shared" si="591"/>
        <v>0</v>
      </c>
      <c r="BA1178" s="3">
        <f t="shared" si="592"/>
        <v>0</v>
      </c>
      <c r="BB1178" s="3">
        <f t="shared" si="593"/>
        <v>0</v>
      </c>
    </row>
    <row r="1179" spans="2:54" x14ac:dyDescent="0.35">
      <c r="B1179" s="14">
        <v>1152</v>
      </c>
      <c r="C1179" s="13"/>
      <c r="D1179" s="13"/>
      <c r="E1179" s="130"/>
      <c r="F1179" s="130"/>
      <c r="G1179" s="129" t="str">
        <f t="shared" si="561"/>
        <v/>
      </c>
      <c r="H1179" s="128"/>
      <c r="I1179" s="189"/>
      <c r="J1179" s="128"/>
      <c r="K1179" s="127"/>
      <c r="L1179" s="127"/>
      <c r="M1179" s="126"/>
      <c r="N1179" s="7"/>
      <c r="O1179" s="6"/>
      <c r="P1179" s="6"/>
      <c r="Q1179" s="125" t="str">
        <f t="shared" si="562"/>
        <v/>
      </c>
      <c r="R1179" s="124" t="str">
        <f t="shared" si="563"/>
        <v/>
      </c>
      <c r="S1179" s="123">
        <f t="shared" si="564"/>
        <v>0</v>
      </c>
      <c r="T1179" s="122">
        <f t="shared" si="565"/>
        <v>0</v>
      </c>
      <c r="U1179" s="123">
        <f t="shared" si="566"/>
        <v>0</v>
      </c>
      <c r="V1179" s="122">
        <f t="shared" si="567"/>
        <v>0</v>
      </c>
      <c r="W1179" s="123">
        <f t="shared" si="568"/>
        <v>0</v>
      </c>
      <c r="X1179" s="122">
        <f t="shared" si="569"/>
        <v>0</v>
      </c>
      <c r="Y1179" s="123">
        <f t="shared" si="570"/>
        <v>0</v>
      </c>
      <c r="Z1179" s="122">
        <f t="shared" si="571"/>
        <v>0</v>
      </c>
      <c r="AA1179" s="123">
        <f t="shared" si="572"/>
        <v>0</v>
      </c>
      <c r="AB1179" s="122">
        <f t="shared" si="573"/>
        <v>0</v>
      </c>
      <c r="AD1179" s="3" t="str">
        <f t="shared" si="574"/>
        <v>False</v>
      </c>
      <c r="AE1179" s="3" t="str">
        <f t="shared" si="575"/>
        <v>true</v>
      </c>
      <c r="AF1179" s="3" t="e">
        <f>VLOOKUP(C1179,#REF!,2,FALSE)</f>
        <v>#REF!</v>
      </c>
      <c r="AG1179" s="3" t="e">
        <f t="shared" si="576"/>
        <v>#REF!</v>
      </c>
      <c r="AH1179" s="3">
        <f t="shared" si="577"/>
        <v>0</v>
      </c>
      <c r="AI1179" s="3">
        <f t="shared" si="578"/>
        <v>0</v>
      </c>
      <c r="AJ1179" s="3">
        <f t="shared" si="579"/>
        <v>0</v>
      </c>
      <c r="AL1179" s="3">
        <f t="shared" si="580"/>
        <v>0</v>
      </c>
      <c r="AM1179" s="3">
        <f t="shared" si="581"/>
        <v>0</v>
      </c>
      <c r="AN1179" s="3">
        <f t="shared" si="582"/>
        <v>0</v>
      </c>
      <c r="AO1179" s="3">
        <f t="shared" si="583"/>
        <v>0</v>
      </c>
      <c r="AP1179" s="3">
        <f t="shared" si="584"/>
        <v>0</v>
      </c>
      <c r="AQ1179" s="3">
        <f t="shared" si="585"/>
        <v>0</v>
      </c>
      <c r="AS1179" s="3" t="e">
        <f t="shared" si="586"/>
        <v>#REF!</v>
      </c>
      <c r="AU1179" s="3" t="e">
        <f t="shared" si="587"/>
        <v>#NAME?</v>
      </c>
      <c r="AW1179" s="3">
        <f t="shared" si="588"/>
        <v>0</v>
      </c>
      <c r="AX1179" s="3">
        <f t="shared" si="589"/>
        <v>0</v>
      </c>
      <c r="AY1179" s="3">
        <f t="shared" si="590"/>
        <v>0</v>
      </c>
      <c r="AZ1179" s="3">
        <f t="shared" si="591"/>
        <v>0</v>
      </c>
      <c r="BA1179" s="3">
        <f t="shared" si="592"/>
        <v>0</v>
      </c>
      <c r="BB1179" s="3">
        <f t="shared" si="593"/>
        <v>0</v>
      </c>
    </row>
    <row r="1180" spans="2:54" x14ac:dyDescent="0.35">
      <c r="B1180" s="14">
        <v>1153</v>
      </c>
      <c r="C1180" s="13"/>
      <c r="D1180" s="13"/>
      <c r="E1180" s="130"/>
      <c r="F1180" s="130"/>
      <c r="G1180" s="129" t="str">
        <f t="shared" ref="G1180:G1243" si="594">IF(D1180="","",IF(E1180&lt;&gt;"",VLOOKUP(E1180,Lookup_LOWCode,2,FALSE),VLOOKUP(D1180,Lookup_ActualLOWCode,2,FALSE)))</f>
        <v/>
      </c>
      <c r="H1180" s="128"/>
      <c r="I1180" s="189"/>
      <c r="J1180" s="128"/>
      <c r="K1180" s="127"/>
      <c r="L1180" s="127"/>
      <c r="M1180" s="126"/>
      <c r="N1180" s="7"/>
      <c r="O1180" s="6"/>
      <c r="P1180" s="6"/>
      <c r="Q1180" s="125" t="str">
        <f t="shared" ref="Q1180:Q1243" si="595">IF(N1180&lt;&gt;"",P1180/N1180,"")</f>
        <v/>
      </c>
      <c r="R1180" s="124" t="str">
        <f t="shared" ref="R1180:R1243" si="596">IF(O1180&lt;&gt;"",P1180/O1180,"")</f>
        <v/>
      </c>
      <c r="S1180" s="123">
        <f t="shared" ref="S1180:S1243" si="597">IF($N1180&lt;&gt;0,$N1180,IF($O1180&lt;&gt;0,$O1180/VLOOKUP($G1180,Lookup_MaterialLowCode,7,FALSE),0))</f>
        <v>0</v>
      </c>
      <c r="T1180" s="122">
        <f t="shared" ref="T1180:T1243" si="598">IF($O1180&lt;&gt;0,$O1180,IF($N1180&lt;&gt;0,$N1180*VLOOKUP($G1180,Lookup_MaterialLowCode,7,FALSE),0))</f>
        <v>0</v>
      </c>
      <c r="U1180" s="123">
        <f t="shared" ref="U1180:U1243" si="599">IF(AE1180="true",S1180,0)</f>
        <v>0</v>
      </c>
      <c r="V1180" s="122">
        <f t="shared" ref="V1180:V1243" si="600">IF(AE1180="true",T1180,0)</f>
        <v>0</v>
      </c>
      <c r="W1180" s="123">
        <f t="shared" ref="W1180:W1243" si="601">IF(AE1180="false",S1180,0)</f>
        <v>0</v>
      </c>
      <c r="X1180" s="122">
        <f t="shared" ref="X1180:X1243" si="602">IF(AE1180="false",T1180,0)</f>
        <v>0</v>
      </c>
      <c r="Y1180" s="123">
        <f t="shared" ref="Y1180:Y1243" si="603">W1180-(W1180*L1180)</f>
        <v>0</v>
      </c>
      <c r="Z1180" s="122">
        <f t="shared" ref="Z1180:Z1243" si="604">X1180-(X1180*L1180)</f>
        <v>0</v>
      </c>
      <c r="AA1180" s="123">
        <f t="shared" ref="AA1180:AA1243" si="605">W1180*L1180</f>
        <v>0</v>
      </c>
      <c r="AB1180" s="122">
        <f t="shared" ref="AB1180:AB1243" si="606">X1180*L1180</f>
        <v>0</v>
      </c>
      <c r="AD1180" s="3" t="str">
        <f t="shared" ref="AD1180:AD1243" si="607">IF(G1180="Specify LOW Code",IF(E1180&lt;&gt;"","False","True"),"False")</f>
        <v>False</v>
      </c>
      <c r="AE1180" s="3" t="str">
        <f t="shared" ref="AE1180:AE1243" si="608">IF(H1180="Off-Site mixed","false",IF(H1180="Off-Site segregated","false","true"))</f>
        <v>true</v>
      </c>
      <c r="AF1180" s="3" t="e">
        <f>VLOOKUP(C1180,#REF!,2,FALSE)</f>
        <v>#REF!</v>
      </c>
      <c r="AG1180" s="3" t="e">
        <f t="shared" ref="AG1180:AG1243" si="609">AF1180&amp;D1180</f>
        <v>#REF!</v>
      </c>
      <c r="AH1180" s="3">
        <f t="shared" ref="AH1180:AH1243" si="610">IF(AE1180="true",0,VLOOKUP(J1180,Lookup_MyDestinations,6,FALSE))</f>
        <v>0</v>
      </c>
      <c r="AI1180" s="3">
        <f t="shared" ref="AI1180:AI1243" si="611">IF(AE1180="true",0,VLOOKUP(J1180,Lookup_MyDestinations,5,FALSE))</f>
        <v>0</v>
      </c>
      <c r="AJ1180" s="3">
        <f t="shared" ref="AJ1180:AJ1243" si="612">IF(AE1180="true", 0,VLOOKUP(J1180,Lookup_MyDestinations,4,FALSE))</f>
        <v>0</v>
      </c>
      <c r="AL1180" s="3">
        <f t="shared" ref="AL1180:AL1243" si="613">$AH1180*$W1180</f>
        <v>0</v>
      </c>
      <c r="AM1180" s="3">
        <f t="shared" ref="AM1180:AM1243" si="614">$AH1180*$X1180</f>
        <v>0</v>
      </c>
      <c r="AN1180" s="3">
        <f t="shared" ref="AN1180:AN1243" si="615">$AI1180*$W1180</f>
        <v>0</v>
      </c>
      <c r="AO1180" s="3">
        <f t="shared" ref="AO1180:AO1243" si="616">$AI1180*$X1180</f>
        <v>0</v>
      </c>
      <c r="AP1180" s="3">
        <f t="shared" ref="AP1180:AP1243" si="617">$AJ1180*$W1180</f>
        <v>0</v>
      </c>
      <c r="AQ1180" s="3">
        <f t="shared" ref="AQ1180:AQ1243" si="618">$AJ1180*$X1180</f>
        <v>0</v>
      </c>
      <c r="AS1180" s="3" t="e">
        <f t="shared" ref="AS1180:AS1243" si="619">AF1180&amp;G1180</f>
        <v>#REF!</v>
      </c>
      <c r="AU1180" s="3" t="e">
        <f t="shared" ref="AU1180:AU1243" si="620">VLOOKUP(D1180,Lookup_WasteStreamLOWCode,4,FALSE)</f>
        <v>#NAME?</v>
      </c>
      <c r="AW1180" s="3">
        <f t="shared" ref="AW1180:AW1243" si="621">IF(H1180="On-site recovery",S1180,0)</f>
        <v>0</v>
      </c>
      <c r="AX1180" s="3">
        <f t="shared" ref="AX1180:AX1243" si="622">IF(H1180="On-site recovery",T1180,0)</f>
        <v>0</v>
      </c>
      <c r="AY1180" s="3">
        <f t="shared" ref="AY1180:AY1243" si="623">IF(H1180="On-site recycled",S1180,0)</f>
        <v>0</v>
      </c>
      <c r="AZ1180" s="3">
        <f t="shared" ref="AZ1180:AZ1243" si="624">IF(H1180="On-site recycled",T1180,0)</f>
        <v>0</v>
      </c>
      <c r="BA1180" s="3">
        <f t="shared" ref="BA1180:BA1243" si="625">IF(H1180="On-site re-use",S1180,0)</f>
        <v>0</v>
      </c>
      <c r="BB1180" s="3">
        <f t="shared" ref="BB1180:BB1243" si="626">IF(H1180="On-site re-use",T1180,0)</f>
        <v>0</v>
      </c>
    </row>
    <row r="1181" spans="2:54" x14ac:dyDescent="0.35">
      <c r="B1181" s="14">
        <v>1154</v>
      </c>
      <c r="C1181" s="13"/>
      <c r="D1181" s="13"/>
      <c r="E1181" s="130"/>
      <c r="F1181" s="130"/>
      <c r="G1181" s="129" t="str">
        <f t="shared" si="594"/>
        <v/>
      </c>
      <c r="H1181" s="128"/>
      <c r="I1181" s="189"/>
      <c r="J1181" s="128"/>
      <c r="K1181" s="127"/>
      <c r="L1181" s="127"/>
      <c r="M1181" s="126"/>
      <c r="N1181" s="7"/>
      <c r="O1181" s="6"/>
      <c r="P1181" s="6"/>
      <c r="Q1181" s="125" t="str">
        <f t="shared" si="595"/>
        <v/>
      </c>
      <c r="R1181" s="124" t="str">
        <f t="shared" si="596"/>
        <v/>
      </c>
      <c r="S1181" s="123">
        <f t="shared" si="597"/>
        <v>0</v>
      </c>
      <c r="T1181" s="122">
        <f t="shared" si="598"/>
        <v>0</v>
      </c>
      <c r="U1181" s="123">
        <f t="shared" si="599"/>
        <v>0</v>
      </c>
      <c r="V1181" s="122">
        <f t="shared" si="600"/>
        <v>0</v>
      </c>
      <c r="W1181" s="123">
        <f t="shared" si="601"/>
        <v>0</v>
      </c>
      <c r="X1181" s="122">
        <f t="shared" si="602"/>
        <v>0</v>
      </c>
      <c r="Y1181" s="123">
        <f t="shared" si="603"/>
        <v>0</v>
      </c>
      <c r="Z1181" s="122">
        <f t="shared" si="604"/>
        <v>0</v>
      </c>
      <c r="AA1181" s="123">
        <f t="shared" si="605"/>
        <v>0</v>
      </c>
      <c r="AB1181" s="122">
        <f t="shared" si="606"/>
        <v>0</v>
      </c>
      <c r="AD1181" s="3" t="str">
        <f t="shared" si="607"/>
        <v>False</v>
      </c>
      <c r="AE1181" s="3" t="str">
        <f t="shared" si="608"/>
        <v>true</v>
      </c>
      <c r="AF1181" s="3" t="e">
        <f>VLOOKUP(C1181,#REF!,2,FALSE)</f>
        <v>#REF!</v>
      </c>
      <c r="AG1181" s="3" t="e">
        <f t="shared" si="609"/>
        <v>#REF!</v>
      </c>
      <c r="AH1181" s="3">
        <f t="shared" si="610"/>
        <v>0</v>
      </c>
      <c r="AI1181" s="3">
        <f t="shared" si="611"/>
        <v>0</v>
      </c>
      <c r="AJ1181" s="3">
        <f t="shared" si="612"/>
        <v>0</v>
      </c>
      <c r="AL1181" s="3">
        <f t="shared" si="613"/>
        <v>0</v>
      </c>
      <c r="AM1181" s="3">
        <f t="shared" si="614"/>
        <v>0</v>
      </c>
      <c r="AN1181" s="3">
        <f t="shared" si="615"/>
        <v>0</v>
      </c>
      <c r="AO1181" s="3">
        <f t="shared" si="616"/>
        <v>0</v>
      </c>
      <c r="AP1181" s="3">
        <f t="shared" si="617"/>
        <v>0</v>
      </c>
      <c r="AQ1181" s="3">
        <f t="shared" si="618"/>
        <v>0</v>
      </c>
      <c r="AS1181" s="3" t="e">
        <f t="shared" si="619"/>
        <v>#REF!</v>
      </c>
      <c r="AU1181" s="3" t="e">
        <f t="shared" si="620"/>
        <v>#NAME?</v>
      </c>
      <c r="AW1181" s="3">
        <f t="shared" si="621"/>
        <v>0</v>
      </c>
      <c r="AX1181" s="3">
        <f t="shared" si="622"/>
        <v>0</v>
      </c>
      <c r="AY1181" s="3">
        <f t="shared" si="623"/>
        <v>0</v>
      </c>
      <c r="AZ1181" s="3">
        <f t="shared" si="624"/>
        <v>0</v>
      </c>
      <c r="BA1181" s="3">
        <f t="shared" si="625"/>
        <v>0</v>
      </c>
      <c r="BB1181" s="3">
        <f t="shared" si="626"/>
        <v>0</v>
      </c>
    </row>
    <row r="1182" spans="2:54" x14ac:dyDescent="0.35">
      <c r="B1182" s="14">
        <v>1155</v>
      </c>
      <c r="C1182" s="13"/>
      <c r="D1182" s="13"/>
      <c r="E1182" s="130"/>
      <c r="F1182" s="130"/>
      <c r="G1182" s="129" t="str">
        <f t="shared" si="594"/>
        <v/>
      </c>
      <c r="H1182" s="128"/>
      <c r="I1182" s="189"/>
      <c r="J1182" s="128"/>
      <c r="K1182" s="127"/>
      <c r="L1182" s="127"/>
      <c r="M1182" s="126"/>
      <c r="N1182" s="7"/>
      <c r="O1182" s="6"/>
      <c r="P1182" s="6"/>
      <c r="Q1182" s="125" t="str">
        <f t="shared" si="595"/>
        <v/>
      </c>
      <c r="R1182" s="124" t="str">
        <f t="shared" si="596"/>
        <v/>
      </c>
      <c r="S1182" s="123">
        <f t="shared" si="597"/>
        <v>0</v>
      </c>
      <c r="T1182" s="122">
        <f t="shared" si="598"/>
        <v>0</v>
      </c>
      <c r="U1182" s="123">
        <f t="shared" si="599"/>
        <v>0</v>
      </c>
      <c r="V1182" s="122">
        <f t="shared" si="600"/>
        <v>0</v>
      </c>
      <c r="W1182" s="123">
        <f t="shared" si="601"/>
        <v>0</v>
      </c>
      <c r="X1182" s="122">
        <f t="shared" si="602"/>
        <v>0</v>
      </c>
      <c r="Y1182" s="123">
        <f t="shared" si="603"/>
        <v>0</v>
      </c>
      <c r="Z1182" s="122">
        <f t="shared" si="604"/>
        <v>0</v>
      </c>
      <c r="AA1182" s="123">
        <f t="shared" si="605"/>
        <v>0</v>
      </c>
      <c r="AB1182" s="122">
        <f t="shared" si="606"/>
        <v>0</v>
      </c>
      <c r="AD1182" s="3" t="str">
        <f t="shared" si="607"/>
        <v>False</v>
      </c>
      <c r="AE1182" s="3" t="str">
        <f t="shared" si="608"/>
        <v>true</v>
      </c>
      <c r="AF1182" s="3" t="e">
        <f>VLOOKUP(C1182,#REF!,2,FALSE)</f>
        <v>#REF!</v>
      </c>
      <c r="AG1182" s="3" t="e">
        <f t="shared" si="609"/>
        <v>#REF!</v>
      </c>
      <c r="AH1182" s="3">
        <f t="shared" si="610"/>
        <v>0</v>
      </c>
      <c r="AI1182" s="3">
        <f t="shared" si="611"/>
        <v>0</v>
      </c>
      <c r="AJ1182" s="3">
        <f t="shared" si="612"/>
        <v>0</v>
      </c>
      <c r="AL1182" s="3">
        <f t="shared" si="613"/>
        <v>0</v>
      </c>
      <c r="AM1182" s="3">
        <f t="shared" si="614"/>
        <v>0</v>
      </c>
      <c r="AN1182" s="3">
        <f t="shared" si="615"/>
        <v>0</v>
      </c>
      <c r="AO1182" s="3">
        <f t="shared" si="616"/>
        <v>0</v>
      </c>
      <c r="AP1182" s="3">
        <f t="shared" si="617"/>
        <v>0</v>
      </c>
      <c r="AQ1182" s="3">
        <f t="shared" si="618"/>
        <v>0</v>
      </c>
      <c r="AS1182" s="3" t="e">
        <f t="shared" si="619"/>
        <v>#REF!</v>
      </c>
      <c r="AU1182" s="3" t="e">
        <f t="shared" si="620"/>
        <v>#NAME?</v>
      </c>
      <c r="AW1182" s="3">
        <f t="shared" si="621"/>
        <v>0</v>
      </c>
      <c r="AX1182" s="3">
        <f t="shared" si="622"/>
        <v>0</v>
      </c>
      <c r="AY1182" s="3">
        <f t="shared" si="623"/>
        <v>0</v>
      </c>
      <c r="AZ1182" s="3">
        <f t="shared" si="624"/>
        <v>0</v>
      </c>
      <c r="BA1182" s="3">
        <f t="shared" si="625"/>
        <v>0</v>
      </c>
      <c r="BB1182" s="3">
        <f t="shared" si="626"/>
        <v>0</v>
      </c>
    </row>
    <row r="1183" spans="2:54" x14ac:dyDescent="0.35">
      <c r="B1183" s="14">
        <v>1156</v>
      </c>
      <c r="C1183" s="13"/>
      <c r="D1183" s="13"/>
      <c r="E1183" s="130"/>
      <c r="F1183" s="130"/>
      <c r="G1183" s="129" t="str">
        <f t="shared" si="594"/>
        <v/>
      </c>
      <c r="H1183" s="128"/>
      <c r="I1183" s="189"/>
      <c r="J1183" s="128"/>
      <c r="K1183" s="127"/>
      <c r="L1183" s="127"/>
      <c r="M1183" s="126"/>
      <c r="N1183" s="7"/>
      <c r="O1183" s="6"/>
      <c r="P1183" s="6"/>
      <c r="Q1183" s="125" t="str">
        <f t="shared" si="595"/>
        <v/>
      </c>
      <c r="R1183" s="124" t="str">
        <f t="shared" si="596"/>
        <v/>
      </c>
      <c r="S1183" s="123">
        <f t="shared" si="597"/>
        <v>0</v>
      </c>
      <c r="T1183" s="122">
        <f t="shared" si="598"/>
        <v>0</v>
      </c>
      <c r="U1183" s="123">
        <f t="shared" si="599"/>
        <v>0</v>
      </c>
      <c r="V1183" s="122">
        <f t="shared" si="600"/>
        <v>0</v>
      </c>
      <c r="W1183" s="123">
        <f t="shared" si="601"/>
        <v>0</v>
      </c>
      <c r="X1183" s="122">
        <f t="shared" si="602"/>
        <v>0</v>
      </c>
      <c r="Y1183" s="123">
        <f t="shared" si="603"/>
        <v>0</v>
      </c>
      <c r="Z1183" s="122">
        <f t="shared" si="604"/>
        <v>0</v>
      </c>
      <c r="AA1183" s="123">
        <f t="shared" si="605"/>
        <v>0</v>
      </c>
      <c r="AB1183" s="122">
        <f t="shared" si="606"/>
        <v>0</v>
      </c>
      <c r="AD1183" s="3" t="str">
        <f t="shared" si="607"/>
        <v>False</v>
      </c>
      <c r="AE1183" s="3" t="str">
        <f t="shared" si="608"/>
        <v>true</v>
      </c>
      <c r="AF1183" s="3" t="e">
        <f>VLOOKUP(C1183,#REF!,2,FALSE)</f>
        <v>#REF!</v>
      </c>
      <c r="AG1183" s="3" t="e">
        <f t="shared" si="609"/>
        <v>#REF!</v>
      </c>
      <c r="AH1183" s="3">
        <f t="shared" si="610"/>
        <v>0</v>
      </c>
      <c r="AI1183" s="3">
        <f t="shared" si="611"/>
        <v>0</v>
      </c>
      <c r="AJ1183" s="3">
        <f t="shared" si="612"/>
        <v>0</v>
      </c>
      <c r="AL1183" s="3">
        <f t="shared" si="613"/>
        <v>0</v>
      </c>
      <c r="AM1183" s="3">
        <f t="shared" si="614"/>
        <v>0</v>
      </c>
      <c r="AN1183" s="3">
        <f t="shared" si="615"/>
        <v>0</v>
      </c>
      <c r="AO1183" s="3">
        <f t="shared" si="616"/>
        <v>0</v>
      </c>
      <c r="AP1183" s="3">
        <f t="shared" si="617"/>
        <v>0</v>
      </c>
      <c r="AQ1183" s="3">
        <f t="shared" si="618"/>
        <v>0</v>
      </c>
      <c r="AS1183" s="3" t="e">
        <f t="shared" si="619"/>
        <v>#REF!</v>
      </c>
      <c r="AU1183" s="3" t="e">
        <f t="shared" si="620"/>
        <v>#NAME?</v>
      </c>
      <c r="AW1183" s="3">
        <f t="shared" si="621"/>
        <v>0</v>
      </c>
      <c r="AX1183" s="3">
        <f t="shared" si="622"/>
        <v>0</v>
      </c>
      <c r="AY1183" s="3">
        <f t="shared" si="623"/>
        <v>0</v>
      </c>
      <c r="AZ1183" s="3">
        <f t="shared" si="624"/>
        <v>0</v>
      </c>
      <c r="BA1183" s="3">
        <f t="shared" si="625"/>
        <v>0</v>
      </c>
      <c r="BB1183" s="3">
        <f t="shared" si="626"/>
        <v>0</v>
      </c>
    </row>
    <row r="1184" spans="2:54" x14ac:dyDescent="0.35">
      <c r="B1184" s="14">
        <v>1157</v>
      </c>
      <c r="C1184" s="13"/>
      <c r="D1184" s="13"/>
      <c r="E1184" s="130"/>
      <c r="F1184" s="130"/>
      <c r="G1184" s="129" t="str">
        <f t="shared" si="594"/>
        <v/>
      </c>
      <c r="H1184" s="128"/>
      <c r="I1184" s="189"/>
      <c r="J1184" s="128"/>
      <c r="K1184" s="127"/>
      <c r="L1184" s="127"/>
      <c r="M1184" s="126"/>
      <c r="N1184" s="7"/>
      <c r="O1184" s="6"/>
      <c r="P1184" s="6"/>
      <c r="Q1184" s="125" t="str">
        <f t="shared" si="595"/>
        <v/>
      </c>
      <c r="R1184" s="124" t="str">
        <f t="shared" si="596"/>
        <v/>
      </c>
      <c r="S1184" s="123">
        <f t="shared" si="597"/>
        <v>0</v>
      </c>
      <c r="T1184" s="122">
        <f t="shared" si="598"/>
        <v>0</v>
      </c>
      <c r="U1184" s="123">
        <f t="shared" si="599"/>
        <v>0</v>
      </c>
      <c r="V1184" s="122">
        <f t="shared" si="600"/>
        <v>0</v>
      </c>
      <c r="W1184" s="123">
        <f t="shared" si="601"/>
        <v>0</v>
      </c>
      <c r="X1184" s="122">
        <f t="shared" si="602"/>
        <v>0</v>
      </c>
      <c r="Y1184" s="123">
        <f t="shared" si="603"/>
        <v>0</v>
      </c>
      <c r="Z1184" s="122">
        <f t="shared" si="604"/>
        <v>0</v>
      </c>
      <c r="AA1184" s="123">
        <f t="shared" si="605"/>
        <v>0</v>
      </c>
      <c r="AB1184" s="122">
        <f t="shared" si="606"/>
        <v>0</v>
      </c>
      <c r="AD1184" s="3" t="str">
        <f t="shared" si="607"/>
        <v>False</v>
      </c>
      <c r="AE1184" s="3" t="str">
        <f t="shared" si="608"/>
        <v>true</v>
      </c>
      <c r="AF1184" s="3" t="e">
        <f>VLOOKUP(C1184,#REF!,2,FALSE)</f>
        <v>#REF!</v>
      </c>
      <c r="AG1184" s="3" t="e">
        <f t="shared" si="609"/>
        <v>#REF!</v>
      </c>
      <c r="AH1184" s="3">
        <f t="shared" si="610"/>
        <v>0</v>
      </c>
      <c r="AI1184" s="3">
        <f t="shared" si="611"/>
        <v>0</v>
      </c>
      <c r="AJ1184" s="3">
        <f t="shared" si="612"/>
        <v>0</v>
      </c>
      <c r="AL1184" s="3">
        <f t="shared" si="613"/>
        <v>0</v>
      </c>
      <c r="AM1184" s="3">
        <f t="shared" si="614"/>
        <v>0</v>
      </c>
      <c r="AN1184" s="3">
        <f t="shared" si="615"/>
        <v>0</v>
      </c>
      <c r="AO1184" s="3">
        <f t="shared" si="616"/>
        <v>0</v>
      </c>
      <c r="AP1184" s="3">
        <f t="shared" si="617"/>
        <v>0</v>
      </c>
      <c r="AQ1184" s="3">
        <f t="shared" si="618"/>
        <v>0</v>
      </c>
      <c r="AS1184" s="3" t="e">
        <f t="shared" si="619"/>
        <v>#REF!</v>
      </c>
      <c r="AU1184" s="3" t="e">
        <f t="shared" si="620"/>
        <v>#NAME?</v>
      </c>
      <c r="AW1184" s="3">
        <f t="shared" si="621"/>
        <v>0</v>
      </c>
      <c r="AX1184" s="3">
        <f t="shared" si="622"/>
        <v>0</v>
      </c>
      <c r="AY1184" s="3">
        <f t="shared" si="623"/>
        <v>0</v>
      </c>
      <c r="AZ1184" s="3">
        <f t="shared" si="624"/>
        <v>0</v>
      </c>
      <c r="BA1184" s="3">
        <f t="shared" si="625"/>
        <v>0</v>
      </c>
      <c r="BB1184" s="3">
        <f t="shared" si="626"/>
        <v>0</v>
      </c>
    </row>
    <row r="1185" spans="2:54" x14ac:dyDescent="0.35">
      <c r="B1185" s="14">
        <v>1158</v>
      </c>
      <c r="C1185" s="13"/>
      <c r="D1185" s="13"/>
      <c r="E1185" s="130"/>
      <c r="F1185" s="130"/>
      <c r="G1185" s="129" t="str">
        <f t="shared" si="594"/>
        <v/>
      </c>
      <c r="H1185" s="128"/>
      <c r="I1185" s="189"/>
      <c r="J1185" s="128"/>
      <c r="K1185" s="127"/>
      <c r="L1185" s="127"/>
      <c r="M1185" s="126"/>
      <c r="N1185" s="7"/>
      <c r="O1185" s="6"/>
      <c r="P1185" s="6"/>
      <c r="Q1185" s="125" t="str">
        <f t="shared" si="595"/>
        <v/>
      </c>
      <c r="R1185" s="124" t="str">
        <f t="shared" si="596"/>
        <v/>
      </c>
      <c r="S1185" s="123">
        <f t="shared" si="597"/>
        <v>0</v>
      </c>
      <c r="T1185" s="122">
        <f t="shared" si="598"/>
        <v>0</v>
      </c>
      <c r="U1185" s="123">
        <f t="shared" si="599"/>
        <v>0</v>
      </c>
      <c r="V1185" s="122">
        <f t="shared" si="600"/>
        <v>0</v>
      </c>
      <c r="W1185" s="123">
        <f t="shared" si="601"/>
        <v>0</v>
      </c>
      <c r="X1185" s="122">
        <f t="shared" si="602"/>
        <v>0</v>
      </c>
      <c r="Y1185" s="123">
        <f t="shared" si="603"/>
        <v>0</v>
      </c>
      <c r="Z1185" s="122">
        <f t="shared" si="604"/>
        <v>0</v>
      </c>
      <c r="AA1185" s="123">
        <f t="shared" si="605"/>
        <v>0</v>
      </c>
      <c r="AB1185" s="122">
        <f t="shared" si="606"/>
        <v>0</v>
      </c>
      <c r="AD1185" s="3" t="str">
        <f t="shared" si="607"/>
        <v>False</v>
      </c>
      <c r="AE1185" s="3" t="str">
        <f t="shared" si="608"/>
        <v>true</v>
      </c>
      <c r="AF1185" s="3" t="e">
        <f>VLOOKUP(C1185,#REF!,2,FALSE)</f>
        <v>#REF!</v>
      </c>
      <c r="AG1185" s="3" t="e">
        <f t="shared" si="609"/>
        <v>#REF!</v>
      </c>
      <c r="AH1185" s="3">
        <f t="shared" si="610"/>
        <v>0</v>
      </c>
      <c r="AI1185" s="3">
        <f t="shared" si="611"/>
        <v>0</v>
      </c>
      <c r="AJ1185" s="3">
        <f t="shared" si="612"/>
        <v>0</v>
      </c>
      <c r="AL1185" s="3">
        <f t="shared" si="613"/>
        <v>0</v>
      </c>
      <c r="AM1185" s="3">
        <f t="shared" si="614"/>
        <v>0</v>
      </c>
      <c r="AN1185" s="3">
        <f t="shared" si="615"/>
        <v>0</v>
      </c>
      <c r="AO1185" s="3">
        <f t="shared" si="616"/>
        <v>0</v>
      </c>
      <c r="AP1185" s="3">
        <f t="shared" si="617"/>
        <v>0</v>
      </c>
      <c r="AQ1185" s="3">
        <f t="shared" si="618"/>
        <v>0</v>
      </c>
      <c r="AS1185" s="3" t="e">
        <f t="shared" si="619"/>
        <v>#REF!</v>
      </c>
      <c r="AU1185" s="3" t="e">
        <f t="shared" si="620"/>
        <v>#NAME?</v>
      </c>
      <c r="AW1185" s="3">
        <f t="shared" si="621"/>
        <v>0</v>
      </c>
      <c r="AX1185" s="3">
        <f t="shared" si="622"/>
        <v>0</v>
      </c>
      <c r="AY1185" s="3">
        <f t="shared" si="623"/>
        <v>0</v>
      </c>
      <c r="AZ1185" s="3">
        <f t="shared" si="624"/>
        <v>0</v>
      </c>
      <c r="BA1185" s="3">
        <f t="shared" si="625"/>
        <v>0</v>
      </c>
      <c r="BB1185" s="3">
        <f t="shared" si="626"/>
        <v>0</v>
      </c>
    </row>
    <row r="1186" spans="2:54" x14ac:dyDescent="0.35">
      <c r="B1186" s="14">
        <v>1159</v>
      </c>
      <c r="C1186" s="13"/>
      <c r="D1186" s="13"/>
      <c r="E1186" s="130"/>
      <c r="F1186" s="130"/>
      <c r="G1186" s="129" t="str">
        <f t="shared" si="594"/>
        <v/>
      </c>
      <c r="H1186" s="128"/>
      <c r="I1186" s="189"/>
      <c r="J1186" s="128"/>
      <c r="K1186" s="127"/>
      <c r="L1186" s="127"/>
      <c r="M1186" s="126"/>
      <c r="N1186" s="7"/>
      <c r="O1186" s="6"/>
      <c r="P1186" s="6"/>
      <c r="Q1186" s="125" t="str">
        <f t="shared" si="595"/>
        <v/>
      </c>
      <c r="R1186" s="124" t="str">
        <f t="shared" si="596"/>
        <v/>
      </c>
      <c r="S1186" s="123">
        <f t="shared" si="597"/>
        <v>0</v>
      </c>
      <c r="T1186" s="122">
        <f t="shared" si="598"/>
        <v>0</v>
      </c>
      <c r="U1186" s="123">
        <f t="shared" si="599"/>
        <v>0</v>
      </c>
      <c r="V1186" s="122">
        <f t="shared" si="600"/>
        <v>0</v>
      </c>
      <c r="W1186" s="123">
        <f t="shared" si="601"/>
        <v>0</v>
      </c>
      <c r="X1186" s="122">
        <f t="shared" si="602"/>
        <v>0</v>
      </c>
      <c r="Y1186" s="123">
        <f t="shared" si="603"/>
        <v>0</v>
      </c>
      <c r="Z1186" s="122">
        <f t="shared" si="604"/>
        <v>0</v>
      </c>
      <c r="AA1186" s="123">
        <f t="shared" si="605"/>
        <v>0</v>
      </c>
      <c r="AB1186" s="122">
        <f t="shared" si="606"/>
        <v>0</v>
      </c>
      <c r="AD1186" s="3" t="str">
        <f t="shared" si="607"/>
        <v>False</v>
      </c>
      <c r="AE1186" s="3" t="str">
        <f t="shared" si="608"/>
        <v>true</v>
      </c>
      <c r="AF1186" s="3" t="e">
        <f>VLOOKUP(C1186,#REF!,2,FALSE)</f>
        <v>#REF!</v>
      </c>
      <c r="AG1186" s="3" t="e">
        <f t="shared" si="609"/>
        <v>#REF!</v>
      </c>
      <c r="AH1186" s="3">
        <f t="shared" si="610"/>
        <v>0</v>
      </c>
      <c r="AI1186" s="3">
        <f t="shared" si="611"/>
        <v>0</v>
      </c>
      <c r="AJ1186" s="3">
        <f t="shared" si="612"/>
        <v>0</v>
      </c>
      <c r="AL1186" s="3">
        <f t="shared" si="613"/>
        <v>0</v>
      </c>
      <c r="AM1186" s="3">
        <f t="shared" si="614"/>
        <v>0</v>
      </c>
      <c r="AN1186" s="3">
        <f t="shared" si="615"/>
        <v>0</v>
      </c>
      <c r="AO1186" s="3">
        <f t="shared" si="616"/>
        <v>0</v>
      </c>
      <c r="AP1186" s="3">
        <f t="shared" si="617"/>
        <v>0</v>
      </c>
      <c r="AQ1186" s="3">
        <f t="shared" si="618"/>
        <v>0</v>
      </c>
      <c r="AS1186" s="3" t="e">
        <f t="shared" si="619"/>
        <v>#REF!</v>
      </c>
      <c r="AU1186" s="3" t="e">
        <f t="shared" si="620"/>
        <v>#NAME?</v>
      </c>
      <c r="AW1186" s="3">
        <f t="shared" si="621"/>
        <v>0</v>
      </c>
      <c r="AX1186" s="3">
        <f t="shared" si="622"/>
        <v>0</v>
      </c>
      <c r="AY1186" s="3">
        <f t="shared" si="623"/>
        <v>0</v>
      </c>
      <c r="AZ1186" s="3">
        <f t="shared" si="624"/>
        <v>0</v>
      </c>
      <c r="BA1186" s="3">
        <f t="shared" si="625"/>
        <v>0</v>
      </c>
      <c r="BB1186" s="3">
        <f t="shared" si="626"/>
        <v>0</v>
      </c>
    </row>
    <row r="1187" spans="2:54" x14ac:dyDescent="0.35">
      <c r="B1187" s="14">
        <v>1160</v>
      </c>
      <c r="C1187" s="13"/>
      <c r="D1187" s="13"/>
      <c r="E1187" s="130"/>
      <c r="F1187" s="130"/>
      <c r="G1187" s="129" t="str">
        <f t="shared" si="594"/>
        <v/>
      </c>
      <c r="H1187" s="128"/>
      <c r="I1187" s="189"/>
      <c r="J1187" s="128"/>
      <c r="K1187" s="127"/>
      <c r="L1187" s="127"/>
      <c r="M1187" s="126"/>
      <c r="N1187" s="7"/>
      <c r="O1187" s="6"/>
      <c r="P1187" s="6"/>
      <c r="Q1187" s="125" t="str">
        <f t="shared" si="595"/>
        <v/>
      </c>
      <c r="R1187" s="124" t="str">
        <f t="shared" si="596"/>
        <v/>
      </c>
      <c r="S1187" s="123">
        <f t="shared" si="597"/>
        <v>0</v>
      </c>
      <c r="T1187" s="122">
        <f t="shared" si="598"/>
        <v>0</v>
      </c>
      <c r="U1187" s="123">
        <f t="shared" si="599"/>
        <v>0</v>
      </c>
      <c r="V1187" s="122">
        <f t="shared" si="600"/>
        <v>0</v>
      </c>
      <c r="W1187" s="123">
        <f t="shared" si="601"/>
        <v>0</v>
      </c>
      <c r="X1187" s="122">
        <f t="shared" si="602"/>
        <v>0</v>
      </c>
      <c r="Y1187" s="123">
        <f t="shared" si="603"/>
        <v>0</v>
      </c>
      <c r="Z1187" s="122">
        <f t="shared" si="604"/>
        <v>0</v>
      </c>
      <c r="AA1187" s="123">
        <f t="shared" si="605"/>
        <v>0</v>
      </c>
      <c r="AB1187" s="122">
        <f t="shared" si="606"/>
        <v>0</v>
      </c>
      <c r="AD1187" s="3" t="str">
        <f t="shared" si="607"/>
        <v>False</v>
      </c>
      <c r="AE1187" s="3" t="str">
        <f t="shared" si="608"/>
        <v>true</v>
      </c>
      <c r="AF1187" s="3" t="e">
        <f>VLOOKUP(C1187,#REF!,2,FALSE)</f>
        <v>#REF!</v>
      </c>
      <c r="AG1187" s="3" t="e">
        <f t="shared" si="609"/>
        <v>#REF!</v>
      </c>
      <c r="AH1187" s="3">
        <f t="shared" si="610"/>
        <v>0</v>
      </c>
      <c r="AI1187" s="3">
        <f t="shared" si="611"/>
        <v>0</v>
      </c>
      <c r="AJ1187" s="3">
        <f t="shared" si="612"/>
        <v>0</v>
      </c>
      <c r="AL1187" s="3">
        <f t="shared" si="613"/>
        <v>0</v>
      </c>
      <c r="AM1187" s="3">
        <f t="shared" si="614"/>
        <v>0</v>
      </c>
      <c r="AN1187" s="3">
        <f t="shared" si="615"/>
        <v>0</v>
      </c>
      <c r="AO1187" s="3">
        <f t="shared" si="616"/>
        <v>0</v>
      </c>
      <c r="AP1187" s="3">
        <f t="shared" si="617"/>
        <v>0</v>
      </c>
      <c r="AQ1187" s="3">
        <f t="shared" si="618"/>
        <v>0</v>
      </c>
      <c r="AS1187" s="3" t="e">
        <f t="shared" si="619"/>
        <v>#REF!</v>
      </c>
      <c r="AU1187" s="3" t="e">
        <f t="shared" si="620"/>
        <v>#NAME?</v>
      </c>
      <c r="AW1187" s="3">
        <f t="shared" si="621"/>
        <v>0</v>
      </c>
      <c r="AX1187" s="3">
        <f t="shared" si="622"/>
        <v>0</v>
      </c>
      <c r="AY1187" s="3">
        <f t="shared" si="623"/>
        <v>0</v>
      </c>
      <c r="AZ1187" s="3">
        <f t="shared" si="624"/>
        <v>0</v>
      </c>
      <c r="BA1187" s="3">
        <f t="shared" si="625"/>
        <v>0</v>
      </c>
      <c r="BB1187" s="3">
        <f t="shared" si="626"/>
        <v>0</v>
      </c>
    </row>
    <row r="1188" spans="2:54" x14ac:dyDescent="0.35">
      <c r="B1188" s="14">
        <v>1161</v>
      </c>
      <c r="C1188" s="13"/>
      <c r="D1188" s="13"/>
      <c r="E1188" s="130"/>
      <c r="F1188" s="130"/>
      <c r="G1188" s="129" t="str">
        <f t="shared" si="594"/>
        <v/>
      </c>
      <c r="H1188" s="128"/>
      <c r="I1188" s="189"/>
      <c r="J1188" s="128"/>
      <c r="K1188" s="127"/>
      <c r="L1188" s="127"/>
      <c r="M1188" s="126"/>
      <c r="N1188" s="7"/>
      <c r="O1188" s="6"/>
      <c r="P1188" s="6"/>
      <c r="Q1188" s="125" t="str">
        <f t="shared" si="595"/>
        <v/>
      </c>
      <c r="R1188" s="124" t="str">
        <f t="shared" si="596"/>
        <v/>
      </c>
      <c r="S1188" s="123">
        <f t="shared" si="597"/>
        <v>0</v>
      </c>
      <c r="T1188" s="122">
        <f t="shared" si="598"/>
        <v>0</v>
      </c>
      <c r="U1188" s="123">
        <f t="shared" si="599"/>
        <v>0</v>
      </c>
      <c r="V1188" s="122">
        <f t="shared" si="600"/>
        <v>0</v>
      </c>
      <c r="W1188" s="123">
        <f t="shared" si="601"/>
        <v>0</v>
      </c>
      <c r="X1188" s="122">
        <f t="shared" si="602"/>
        <v>0</v>
      </c>
      <c r="Y1188" s="123">
        <f t="shared" si="603"/>
        <v>0</v>
      </c>
      <c r="Z1188" s="122">
        <f t="shared" si="604"/>
        <v>0</v>
      </c>
      <c r="AA1188" s="123">
        <f t="shared" si="605"/>
        <v>0</v>
      </c>
      <c r="AB1188" s="122">
        <f t="shared" si="606"/>
        <v>0</v>
      </c>
      <c r="AD1188" s="3" t="str">
        <f t="shared" si="607"/>
        <v>False</v>
      </c>
      <c r="AE1188" s="3" t="str">
        <f t="shared" si="608"/>
        <v>true</v>
      </c>
      <c r="AF1188" s="3" t="e">
        <f>VLOOKUP(C1188,#REF!,2,FALSE)</f>
        <v>#REF!</v>
      </c>
      <c r="AG1188" s="3" t="e">
        <f t="shared" si="609"/>
        <v>#REF!</v>
      </c>
      <c r="AH1188" s="3">
        <f t="shared" si="610"/>
        <v>0</v>
      </c>
      <c r="AI1188" s="3">
        <f t="shared" si="611"/>
        <v>0</v>
      </c>
      <c r="AJ1188" s="3">
        <f t="shared" si="612"/>
        <v>0</v>
      </c>
      <c r="AL1188" s="3">
        <f t="shared" si="613"/>
        <v>0</v>
      </c>
      <c r="AM1188" s="3">
        <f t="shared" si="614"/>
        <v>0</v>
      </c>
      <c r="AN1188" s="3">
        <f t="shared" si="615"/>
        <v>0</v>
      </c>
      <c r="AO1188" s="3">
        <f t="shared" si="616"/>
        <v>0</v>
      </c>
      <c r="AP1188" s="3">
        <f t="shared" si="617"/>
        <v>0</v>
      </c>
      <c r="AQ1188" s="3">
        <f t="shared" si="618"/>
        <v>0</v>
      </c>
      <c r="AS1188" s="3" t="e">
        <f t="shared" si="619"/>
        <v>#REF!</v>
      </c>
      <c r="AU1188" s="3" t="e">
        <f t="shared" si="620"/>
        <v>#NAME?</v>
      </c>
      <c r="AW1188" s="3">
        <f t="shared" si="621"/>
        <v>0</v>
      </c>
      <c r="AX1188" s="3">
        <f t="shared" si="622"/>
        <v>0</v>
      </c>
      <c r="AY1188" s="3">
        <f t="shared" si="623"/>
        <v>0</v>
      </c>
      <c r="AZ1188" s="3">
        <f t="shared" si="624"/>
        <v>0</v>
      </c>
      <c r="BA1188" s="3">
        <f t="shared" si="625"/>
        <v>0</v>
      </c>
      <c r="BB1188" s="3">
        <f t="shared" si="626"/>
        <v>0</v>
      </c>
    </row>
    <row r="1189" spans="2:54" x14ac:dyDescent="0.35">
      <c r="B1189" s="14">
        <v>1162</v>
      </c>
      <c r="C1189" s="13"/>
      <c r="D1189" s="13"/>
      <c r="E1189" s="130"/>
      <c r="F1189" s="130"/>
      <c r="G1189" s="129" t="str">
        <f t="shared" si="594"/>
        <v/>
      </c>
      <c r="H1189" s="128"/>
      <c r="I1189" s="189"/>
      <c r="J1189" s="128"/>
      <c r="K1189" s="127"/>
      <c r="L1189" s="127"/>
      <c r="M1189" s="126"/>
      <c r="N1189" s="7"/>
      <c r="O1189" s="6"/>
      <c r="P1189" s="6"/>
      <c r="Q1189" s="125" t="str">
        <f t="shared" si="595"/>
        <v/>
      </c>
      <c r="R1189" s="124" t="str">
        <f t="shared" si="596"/>
        <v/>
      </c>
      <c r="S1189" s="123">
        <f t="shared" si="597"/>
        <v>0</v>
      </c>
      <c r="T1189" s="122">
        <f t="shared" si="598"/>
        <v>0</v>
      </c>
      <c r="U1189" s="123">
        <f t="shared" si="599"/>
        <v>0</v>
      </c>
      <c r="V1189" s="122">
        <f t="shared" si="600"/>
        <v>0</v>
      </c>
      <c r="W1189" s="123">
        <f t="shared" si="601"/>
        <v>0</v>
      </c>
      <c r="X1189" s="122">
        <f t="shared" si="602"/>
        <v>0</v>
      </c>
      <c r="Y1189" s="123">
        <f t="shared" si="603"/>
        <v>0</v>
      </c>
      <c r="Z1189" s="122">
        <f t="shared" si="604"/>
        <v>0</v>
      </c>
      <c r="AA1189" s="123">
        <f t="shared" si="605"/>
        <v>0</v>
      </c>
      <c r="AB1189" s="122">
        <f t="shared" si="606"/>
        <v>0</v>
      </c>
      <c r="AD1189" s="3" t="str">
        <f t="shared" si="607"/>
        <v>False</v>
      </c>
      <c r="AE1189" s="3" t="str">
        <f t="shared" si="608"/>
        <v>true</v>
      </c>
      <c r="AF1189" s="3" t="e">
        <f>VLOOKUP(C1189,#REF!,2,FALSE)</f>
        <v>#REF!</v>
      </c>
      <c r="AG1189" s="3" t="e">
        <f t="shared" si="609"/>
        <v>#REF!</v>
      </c>
      <c r="AH1189" s="3">
        <f t="shared" si="610"/>
        <v>0</v>
      </c>
      <c r="AI1189" s="3">
        <f t="shared" si="611"/>
        <v>0</v>
      </c>
      <c r="AJ1189" s="3">
        <f t="shared" si="612"/>
        <v>0</v>
      </c>
      <c r="AL1189" s="3">
        <f t="shared" si="613"/>
        <v>0</v>
      </c>
      <c r="AM1189" s="3">
        <f t="shared" si="614"/>
        <v>0</v>
      </c>
      <c r="AN1189" s="3">
        <f t="shared" si="615"/>
        <v>0</v>
      </c>
      <c r="AO1189" s="3">
        <f t="shared" si="616"/>
        <v>0</v>
      </c>
      <c r="AP1189" s="3">
        <f t="shared" si="617"/>
        <v>0</v>
      </c>
      <c r="AQ1189" s="3">
        <f t="shared" si="618"/>
        <v>0</v>
      </c>
      <c r="AS1189" s="3" t="e">
        <f t="shared" si="619"/>
        <v>#REF!</v>
      </c>
      <c r="AU1189" s="3" t="e">
        <f t="shared" si="620"/>
        <v>#NAME?</v>
      </c>
      <c r="AW1189" s="3">
        <f t="shared" si="621"/>
        <v>0</v>
      </c>
      <c r="AX1189" s="3">
        <f t="shared" si="622"/>
        <v>0</v>
      </c>
      <c r="AY1189" s="3">
        <f t="shared" si="623"/>
        <v>0</v>
      </c>
      <c r="AZ1189" s="3">
        <f t="shared" si="624"/>
        <v>0</v>
      </c>
      <c r="BA1189" s="3">
        <f t="shared" si="625"/>
        <v>0</v>
      </c>
      <c r="BB1189" s="3">
        <f t="shared" si="626"/>
        <v>0</v>
      </c>
    </row>
    <row r="1190" spans="2:54" x14ac:dyDescent="0.35">
      <c r="B1190" s="14">
        <v>1163</v>
      </c>
      <c r="C1190" s="13"/>
      <c r="D1190" s="13"/>
      <c r="E1190" s="130"/>
      <c r="F1190" s="130"/>
      <c r="G1190" s="129" t="str">
        <f t="shared" si="594"/>
        <v/>
      </c>
      <c r="H1190" s="128"/>
      <c r="I1190" s="189"/>
      <c r="J1190" s="128"/>
      <c r="K1190" s="127"/>
      <c r="L1190" s="127"/>
      <c r="M1190" s="126"/>
      <c r="N1190" s="7"/>
      <c r="O1190" s="6"/>
      <c r="P1190" s="6"/>
      <c r="Q1190" s="125" t="str">
        <f t="shared" si="595"/>
        <v/>
      </c>
      <c r="R1190" s="124" t="str">
        <f t="shared" si="596"/>
        <v/>
      </c>
      <c r="S1190" s="123">
        <f t="shared" si="597"/>
        <v>0</v>
      </c>
      <c r="T1190" s="122">
        <f t="shared" si="598"/>
        <v>0</v>
      </c>
      <c r="U1190" s="123">
        <f t="shared" si="599"/>
        <v>0</v>
      </c>
      <c r="V1190" s="122">
        <f t="shared" si="600"/>
        <v>0</v>
      </c>
      <c r="W1190" s="123">
        <f t="shared" si="601"/>
        <v>0</v>
      </c>
      <c r="X1190" s="122">
        <f t="shared" si="602"/>
        <v>0</v>
      </c>
      <c r="Y1190" s="123">
        <f t="shared" si="603"/>
        <v>0</v>
      </c>
      <c r="Z1190" s="122">
        <f t="shared" si="604"/>
        <v>0</v>
      </c>
      <c r="AA1190" s="123">
        <f t="shared" si="605"/>
        <v>0</v>
      </c>
      <c r="AB1190" s="122">
        <f t="shared" si="606"/>
        <v>0</v>
      </c>
      <c r="AD1190" s="3" t="str">
        <f t="shared" si="607"/>
        <v>False</v>
      </c>
      <c r="AE1190" s="3" t="str">
        <f t="shared" si="608"/>
        <v>true</v>
      </c>
      <c r="AF1190" s="3" t="e">
        <f>VLOOKUP(C1190,#REF!,2,FALSE)</f>
        <v>#REF!</v>
      </c>
      <c r="AG1190" s="3" t="e">
        <f t="shared" si="609"/>
        <v>#REF!</v>
      </c>
      <c r="AH1190" s="3">
        <f t="shared" si="610"/>
        <v>0</v>
      </c>
      <c r="AI1190" s="3">
        <f t="shared" si="611"/>
        <v>0</v>
      </c>
      <c r="AJ1190" s="3">
        <f t="shared" si="612"/>
        <v>0</v>
      </c>
      <c r="AL1190" s="3">
        <f t="shared" si="613"/>
        <v>0</v>
      </c>
      <c r="AM1190" s="3">
        <f t="shared" si="614"/>
        <v>0</v>
      </c>
      <c r="AN1190" s="3">
        <f t="shared" si="615"/>
        <v>0</v>
      </c>
      <c r="AO1190" s="3">
        <f t="shared" si="616"/>
        <v>0</v>
      </c>
      <c r="AP1190" s="3">
        <f t="shared" si="617"/>
        <v>0</v>
      </c>
      <c r="AQ1190" s="3">
        <f t="shared" si="618"/>
        <v>0</v>
      </c>
      <c r="AS1190" s="3" t="e">
        <f t="shared" si="619"/>
        <v>#REF!</v>
      </c>
      <c r="AU1190" s="3" t="e">
        <f t="shared" si="620"/>
        <v>#NAME?</v>
      </c>
      <c r="AW1190" s="3">
        <f t="shared" si="621"/>
        <v>0</v>
      </c>
      <c r="AX1190" s="3">
        <f t="shared" si="622"/>
        <v>0</v>
      </c>
      <c r="AY1190" s="3">
        <f t="shared" si="623"/>
        <v>0</v>
      </c>
      <c r="AZ1190" s="3">
        <f t="shared" si="624"/>
        <v>0</v>
      </c>
      <c r="BA1190" s="3">
        <f t="shared" si="625"/>
        <v>0</v>
      </c>
      <c r="BB1190" s="3">
        <f t="shared" si="626"/>
        <v>0</v>
      </c>
    </row>
    <row r="1191" spans="2:54" x14ac:dyDescent="0.35">
      <c r="B1191" s="14">
        <v>1164</v>
      </c>
      <c r="C1191" s="13"/>
      <c r="D1191" s="13"/>
      <c r="E1191" s="130"/>
      <c r="F1191" s="130"/>
      <c r="G1191" s="129" t="str">
        <f t="shared" si="594"/>
        <v/>
      </c>
      <c r="H1191" s="128"/>
      <c r="I1191" s="189"/>
      <c r="J1191" s="128"/>
      <c r="K1191" s="127"/>
      <c r="L1191" s="127"/>
      <c r="M1191" s="126"/>
      <c r="N1191" s="7"/>
      <c r="O1191" s="6"/>
      <c r="P1191" s="6"/>
      <c r="Q1191" s="125" t="str">
        <f t="shared" si="595"/>
        <v/>
      </c>
      <c r="R1191" s="124" t="str">
        <f t="shared" si="596"/>
        <v/>
      </c>
      <c r="S1191" s="123">
        <f t="shared" si="597"/>
        <v>0</v>
      </c>
      <c r="T1191" s="122">
        <f t="shared" si="598"/>
        <v>0</v>
      </c>
      <c r="U1191" s="123">
        <f t="shared" si="599"/>
        <v>0</v>
      </c>
      <c r="V1191" s="122">
        <f t="shared" si="600"/>
        <v>0</v>
      </c>
      <c r="W1191" s="123">
        <f t="shared" si="601"/>
        <v>0</v>
      </c>
      <c r="X1191" s="122">
        <f t="shared" si="602"/>
        <v>0</v>
      </c>
      <c r="Y1191" s="123">
        <f t="shared" si="603"/>
        <v>0</v>
      </c>
      <c r="Z1191" s="122">
        <f t="shared" si="604"/>
        <v>0</v>
      </c>
      <c r="AA1191" s="123">
        <f t="shared" si="605"/>
        <v>0</v>
      </c>
      <c r="AB1191" s="122">
        <f t="shared" si="606"/>
        <v>0</v>
      </c>
      <c r="AD1191" s="3" t="str">
        <f t="shared" si="607"/>
        <v>False</v>
      </c>
      <c r="AE1191" s="3" t="str">
        <f t="shared" si="608"/>
        <v>true</v>
      </c>
      <c r="AF1191" s="3" t="e">
        <f>VLOOKUP(C1191,#REF!,2,FALSE)</f>
        <v>#REF!</v>
      </c>
      <c r="AG1191" s="3" t="e">
        <f t="shared" si="609"/>
        <v>#REF!</v>
      </c>
      <c r="AH1191" s="3">
        <f t="shared" si="610"/>
        <v>0</v>
      </c>
      <c r="AI1191" s="3">
        <f t="shared" si="611"/>
        <v>0</v>
      </c>
      <c r="AJ1191" s="3">
        <f t="shared" si="612"/>
        <v>0</v>
      </c>
      <c r="AL1191" s="3">
        <f t="shared" si="613"/>
        <v>0</v>
      </c>
      <c r="AM1191" s="3">
        <f t="shared" si="614"/>
        <v>0</v>
      </c>
      <c r="AN1191" s="3">
        <f t="shared" si="615"/>
        <v>0</v>
      </c>
      <c r="AO1191" s="3">
        <f t="shared" si="616"/>
        <v>0</v>
      </c>
      <c r="AP1191" s="3">
        <f t="shared" si="617"/>
        <v>0</v>
      </c>
      <c r="AQ1191" s="3">
        <f t="shared" si="618"/>
        <v>0</v>
      </c>
      <c r="AS1191" s="3" t="e">
        <f t="shared" si="619"/>
        <v>#REF!</v>
      </c>
      <c r="AU1191" s="3" t="e">
        <f t="shared" si="620"/>
        <v>#NAME?</v>
      </c>
      <c r="AW1191" s="3">
        <f t="shared" si="621"/>
        <v>0</v>
      </c>
      <c r="AX1191" s="3">
        <f t="shared" si="622"/>
        <v>0</v>
      </c>
      <c r="AY1191" s="3">
        <f t="shared" si="623"/>
        <v>0</v>
      </c>
      <c r="AZ1191" s="3">
        <f t="shared" si="624"/>
        <v>0</v>
      </c>
      <c r="BA1191" s="3">
        <f t="shared" si="625"/>
        <v>0</v>
      </c>
      <c r="BB1191" s="3">
        <f t="shared" si="626"/>
        <v>0</v>
      </c>
    </row>
    <row r="1192" spans="2:54" x14ac:dyDescent="0.35">
      <c r="B1192" s="14">
        <v>1165</v>
      </c>
      <c r="C1192" s="13"/>
      <c r="D1192" s="13"/>
      <c r="E1192" s="130"/>
      <c r="F1192" s="130"/>
      <c r="G1192" s="129" t="str">
        <f t="shared" si="594"/>
        <v/>
      </c>
      <c r="H1192" s="128"/>
      <c r="I1192" s="189"/>
      <c r="J1192" s="128"/>
      <c r="K1192" s="127"/>
      <c r="L1192" s="127"/>
      <c r="M1192" s="126"/>
      <c r="N1192" s="7"/>
      <c r="O1192" s="6"/>
      <c r="P1192" s="6"/>
      <c r="Q1192" s="125" t="str">
        <f t="shared" si="595"/>
        <v/>
      </c>
      <c r="R1192" s="124" t="str">
        <f t="shared" si="596"/>
        <v/>
      </c>
      <c r="S1192" s="123">
        <f t="shared" si="597"/>
        <v>0</v>
      </c>
      <c r="T1192" s="122">
        <f t="shared" si="598"/>
        <v>0</v>
      </c>
      <c r="U1192" s="123">
        <f t="shared" si="599"/>
        <v>0</v>
      </c>
      <c r="V1192" s="122">
        <f t="shared" si="600"/>
        <v>0</v>
      </c>
      <c r="W1192" s="123">
        <f t="shared" si="601"/>
        <v>0</v>
      </c>
      <c r="X1192" s="122">
        <f t="shared" si="602"/>
        <v>0</v>
      </c>
      <c r="Y1192" s="123">
        <f t="shared" si="603"/>
        <v>0</v>
      </c>
      <c r="Z1192" s="122">
        <f t="shared" si="604"/>
        <v>0</v>
      </c>
      <c r="AA1192" s="123">
        <f t="shared" si="605"/>
        <v>0</v>
      </c>
      <c r="AB1192" s="122">
        <f t="shared" si="606"/>
        <v>0</v>
      </c>
      <c r="AD1192" s="3" t="str">
        <f t="shared" si="607"/>
        <v>False</v>
      </c>
      <c r="AE1192" s="3" t="str">
        <f t="shared" si="608"/>
        <v>true</v>
      </c>
      <c r="AF1192" s="3" t="e">
        <f>VLOOKUP(C1192,#REF!,2,FALSE)</f>
        <v>#REF!</v>
      </c>
      <c r="AG1192" s="3" t="e">
        <f t="shared" si="609"/>
        <v>#REF!</v>
      </c>
      <c r="AH1192" s="3">
        <f t="shared" si="610"/>
        <v>0</v>
      </c>
      <c r="AI1192" s="3">
        <f t="shared" si="611"/>
        <v>0</v>
      </c>
      <c r="AJ1192" s="3">
        <f t="shared" si="612"/>
        <v>0</v>
      </c>
      <c r="AL1192" s="3">
        <f t="shared" si="613"/>
        <v>0</v>
      </c>
      <c r="AM1192" s="3">
        <f t="shared" si="614"/>
        <v>0</v>
      </c>
      <c r="AN1192" s="3">
        <f t="shared" si="615"/>
        <v>0</v>
      </c>
      <c r="AO1192" s="3">
        <f t="shared" si="616"/>
        <v>0</v>
      </c>
      <c r="AP1192" s="3">
        <f t="shared" si="617"/>
        <v>0</v>
      </c>
      <c r="AQ1192" s="3">
        <f t="shared" si="618"/>
        <v>0</v>
      </c>
      <c r="AS1192" s="3" t="e">
        <f t="shared" si="619"/>
        <v>#REF!</v>
      </c>
      <c r="AU1192" s="3" t="e">
        <f t="shared" si="620"/>
        <v>#NAME?</v>
      </c>
      <c r="AW1192" s="3">
        <f t="shared" si="621"/>
        <v>0</v>
      </c>
      <c r="AX1192" s="3">
        <f t="shared" si="622"/>
        <v>0</v>
      </c>
      <c r="AY1192" s="3">
        <f t="shared" si="623"/>
        <v>0</v>
      </c>
      <c r="AZ1192" s="3">
        <f t="shared" si="624"/>
        <v>0</v>
      </c>
      <c r="BA1192" s="3">
        <f t="shared" si="625"/>
        <v>0</v>
      </c>
      <c r="BB1192" s="3">
        <f t="shared" si="626"/>
        <v>0</v>
      </c>
    </row>
    <row r="1193" spans="2:54" x14ac:dyDescent="0.35">
      <c r="B1193" s="14">
        <v>1166</v>
      </c>
      <c r="C1193" s="13"/>
      <c r="D1193" s="13"/>
      <c r="E1193" s="130"/>
      <c r="F1193" s="130"/>
      <c r="G1193" s="129" t="str">
        <f t="shared" si="594"/>
        <v/>
      </c>
      <c r="H1193" s="128"/>
      <c r="I1193" s="189"/>
      <c r="J1193" s="128"/>
      <c r="K1193" s="127"/>
      <c r="L1193" s="127"/>
      <c r="M1193" s="126"/>
      <c r="N1193" s="7"/>
      <c r="O1193" s="6"/>
      <c r="P1193" s="6"/>
      <c r="Q1193" s="125" t="str">
        <f t="shared" si="595"/>
        <v/>
      </c>
      <c r="R1193" s="124" t="str">
        <f t="shared" si="596"/>
        <v/>
      </c>
      <c r="S1193" s="123">
        <f t="shared" si="597"/>
        <v>0</v>
      </c>
      <c r="T1193" s="122">
        <f t="shared" si="598"/>
        <v>0</v>
      </c>
      <c r="U1193" s="123">
        <f t="shared" si="599"/>
        <v>0</v>
      </c>
      <c r="V1193" s="122">
        <f t="shared" si="600"/>
        <v>0</v>
      </c>
      <c r="W1193" s="123">
        <f t="shared" si="601"/>
        <v>0</v>
      </c>
      <c r="X1193" s="122">
        <f t="shared" si="602"/>
        <v>0</v>
      </c>
      <c r="Y1193" s="123">
        <f t="shared" si="603"/>
        <v>0</v>
      </c>
      <c r="Z1193" s="122">
        <f t="shared" si="604"/>
        <v>0</v>
      </c>
      <c r="AA1193" s="123">
        <f t="shared" si="605"/>
        <v>0</v>
      </c>
      <c r="AB1193" s="122">
        <f t="shared" si="606"/>
        <v>0</v>
      </c>
      <c r="AD1193" s="3" t="str">
        <f t="shared" si="607"/>
        <v>False</v>
      </c>
      <c r="AE1193" s="3" t="str">
        <f t="shared" si="608"/>
        <v>true</v>
      </c>
      <c r="AF1193" s="3" t="e">
        <f>VLOOKUP(C1193,#REF!,2,FALSE)</f>
        <v>#REF!</v>
      </c>
      <c r="AG1193" s="3" t="e">
        <f t="shared" si="609"/>
        <v>#REF!</v>
      </c>
      <c r="AH1193" s="3">
        <f t="shared" si="610"/>
        <v>0</v>
      </c>
      <c r="AI1193" s="3">
        <f t="shared" si="611"/>
        <v>0</v>
      </c>
      <c r="AJ1193" s="3">
        <f t="shared" si="612"/>
        <v>0</v>
      </c>
      <c r="AL1193" s="3">
        <f t="shared" si="613"/>
        <v>0</v>
      </c>
      <c r="AM1193" s="3">
        <f t="shared" si="614"/>
        <v>0</v>
      </c>
      <c r="AN1193" s="3">
        <f t="shared" si="615"/>
        <v>0</v>
      </c>
      <c r="AO1193" s="3">
        <f t="shared" si="616"/>
        <v>0</v>
      </c>
      <c r="AP1193" s="3">
        <f t="shared" si="617"/>
        <v>0</v>
      </c>
      <c r="AQ1193" s="3">
        <f t="shared" si="618"/>
        <v>0</v>
      </c>
      <c r="AS1193" s="3" t="e">
        <f t="shared" si="619"/>
        <v>#REF!</v>
      </c>
      <c r="AU1193" s="3" t="e">
        <f t="shared" si="620"/>
        <v>#NAME?</v>
      </c>
      <c r="AW1193" s="3">
        <f t="shared" si="621"/>
        <v>0</v>
      </c>
      <c r="AX1193" s="3">
        <f t="shared" si="622"/>
        <v>0</v>
      </c>
      <c r="AY1193" s="3">
        <f t="shared" si="623"/>
        <v>0</v>
      </c>
      <c r="AZ1193" s="3">
        <f t="shared" si="624"/>
        <v>0</v>
      </c>
      <c r="BA1193" s="3">
        <f t="shared" si="625"/>
        <v>0</v>
      </c>
      <c r="BB1193" s="3">
        <f t="shared" si="626"/>
        <v>0</v>
      </c>
    </row>
    <row r="1194" spans="2:54" x14ac:dyDescent="0.35">
      <c r="B1194" s="14">
        <v>1167</v>
      </c>
      <c r="C1194" s="13"/>
      <c r="D1194" s="13"/>
      <c r="E1194" s="130"/>
      <c r="F1194" s="130"/>
      <c r="G1194" s="129" t="str">
        <f t="shared" si="594"/>
        <v/>
      </c>
      <c r="H1194" s="128"/>
      <c r="I1194" s="189"/>
      <c r="J1194" s="128"/>
      <c r="K1194" s="127"/>
      <c r="L1194" s="127"/>
      <c r="M1194" s="126"/>
      <c r="N1194" s="7"/>
      <c r="O1194" s="6"/>
      <c r="P1194" s="6"/>
      <c r="Q1194" s="125" t="str">
        <f t="shared" si="595"/>
        <v/>
      </c>
      <c r="R1194" s="124" t="str">
        <f t="shared" si="596"/>
        <v/>
      </c>
      <c r="S1194" s="123">
        <f t="shared" si="597"/>
        <v>0</v>
      </c>
      <c r="T1194" s="122">
        <f t="shared" si="598"/>
        <v>0</v>
      </c>
      <c r="U1194" s="123">
        <f t="shared" si="599"/>
        <v>0</v>
      </c>
      <c r="V1194" s="122">
        <f t="shared" si="600"/>
        <v>0</v>
      </c>
      <c r="W1194" s="123">
        <f t="shared" si="601"/>
        <v>0</v>
      </c>
      <c r="X1194" s="122">
        <f t="shared" si="602"/>
        <v>0</v>
      </c>
      <c r="Y1194" s="123">
        <f t="shared" si="603"/>
        <v>0</v>
      </c>
      <c r="Z1194" s="122">
        <f t="shared" si="604"/>
        <v>0</v>
      </c>
      <c r="AA1194" s="123">
        <f t="shared" si="605"/>
        <v>0</v>
      </c>
      <c r="AB1194" s="122">
        <f t="shared" si="606"/>
        <v>0</v>
      </c>
      <c r="AD1194" s="3" t="str">
        <f t="shared" si="607"/>
        <v>False</v>
      </c>
      <c r="AE1194" s="3" t="str">
        <f t="shared" si="608"/>
        <v>true</v>
      </c>
      <c r="AF1194" s="3" t="e">
        <f>VLOOKUP(C1194,#REF!,2,FALSE)</f>
        <v>#REF!</v>
      </c>
      <c r="AG1194" s="3" t="e">
        <f t="shared" si="609"/>
        <v>#REF!</v>
      </c>
      <c r="AH1194" s="3">
        <f t="shared" si="610"/>
        <v>0</v>
      </c>
      <c r="AI1194" s="3">
        <f t="shared" si="611"/>
        <v>0</v>
      </c>
      <c r="AJ1194" s="3">
        <f t="shared" si="612"/>
        <v>0</v>
      </c>
      <c r="AL1194" s="3">
        <f t="shared" si="613"/>
        <v>0</v>
      </c>
      <c r="AM1194" s="3">
        <f t="shared" si="614"/>
        <v>0</v>
      </c>
      <c r="AN1194" s="3">
        <f t="shared" si="615"/>
        <v>0</v>
      </c>
      <c r="AO1194" s="3">
        <f t="shared" si="616"/>
        <v>0</v>
      </c>
      <c r="AP1194" s="3">
        <f t="shared" si="617"/>
        <v>0</v>
      </c>
      <c r="AQ1194" s="3">
        <f t="shared" si="618"/>
        <v>0</v>
      </c>
      <c r="AS1194" s="3" t="e">
        <f t="shared" si="619"/>
        <v>#REF!</v>
      </c>
      <c r="AU1194" s="3" t="e">
        <f t="shared" si="620"/>
        <v>#NAME?</v>
      </c>
      <c r="AW1194" s="3">
        <f t="shared" si="621"/>
        <v>0</v>
      </c>
      <c r="AX1194" s="3">
        <f t="shared" si="622"/>
        <v>0</v>
      </c>
      <c r="AY1194" s="3">
        <f t="shared" si="623"/>
        <v>0</v>
      </c>
      <c r="AZ1194" s="3">
        <f t="shared" si="624"/>
        <v>0</v>
      </c>
      <c r="BA1194" s="3">
        <f t="shared" si="625"/>
        <v>0</v>
      </c>
      <c r="BB1194" s="3">
        <f t="shared" si="626"/>
        <v>0</v>
      </c>
    </row>
    <row r="1195" spans="2:54" x14ac:dyDescent="0.35">
      <c r="B1195" s="14">
        <v>1168</v>
      </c>
      <c r="C1195" s="13"/>
      <c r="D1195" s="13"/>
      <c r="E1195" s="130"/>
      <c r="F1195" s="130"/>
      <c r="G1195" s="129" t="str">
        <f t="shared" si="594"/>
        <v/>
      </c>
      <c r="H1195" s="128"/>
      <c r="I1195" s="189"/>
      <c r="J1195" s="128"/>
      <c r="K1195" s="127"/>
      <c r="L1195" s="127"/>
      <c r="M1195" s="126"/>
      <c r="N1195" s="7"/>
      <c r="O1195" s="6"/>
      <c r="P1195" s="6"/>
      <c r="Q1195" s="125" t="str">
        <f t="shared" si="595"/>
        <v/>
      </c>
      <c r="R1195" s="124" t="str">
        <f t="shared" si="596"/>
        <v/>
      </c>
      <c r="S1195" s="123">
        <f t="shared" si="597"/>
        <v>0</v>
      </c>
      <c r="T1195" s="122">
        <f t="shared" si="598"/>
        <v>0</v>
      </c>
      <c r="U1195" s="123">
        <f t="shared" si="599"/>
        <v>0</v>
      </c>
      <c r="V1195" s="122">
        <f t="shared" si="600"/>
        <v>0</v>
      </c>
      <c r="W1195" s="123">
        <f t="shared" si="601"/>
        <v>0</v>
      </c>
      <c r="X1195" s="122">
        <f t="shared" si="602"/>
        <v>0</v>
      </c>
      <c r="Y1195" s="123">
        <f t="shared" si="603"/>
        <v>0</v>
      </c>
      <c r="Z1195" s="122">
        <f t="shared" si="604"/>
        <v>0</v>
      </c>
      <c r="AA1195" s="123">
        <f t="shared" si="605"/>
        <v>0</v>
      </c>
      <c r="AB1195" s="122">
        <f t="shared" si="606"/>
        <v>0</v>
      </c>
      <c r="AD1195" s="3" t="str">
        <f t="shared" si="607"/>
        <v>False</v>
      </c>
      <c r="AE1195" s="3" t="str">
        <f t="shared" si="608"/>
        <v>true</v>
      </c>
      <c r="AF1195" s="3" t="e">
        <f>VLOOKUP(C1195,#REF!,2,FALSE)</f>
        <v>#REF!</v>
      </c>
      <c r="AG1195" s="3" t="e">
        <f t="shared" si="609"/>
        <v>#REF!</v>
      </c>
      <c r="AH1195" s="3">
        <f t="shared" si="610"/>
        <v>0</v>
      </c>
      <c r="AI1195" s="3">
        <f t="shared" si="611"/>
        <v>0</v>
      </c>
      <c r="AJ1195" s="3">
        <f t="shared" si="612"/>
        <v>0</v>
      </c>
      <c r="AL1195" s="3">
        <f t="shared" si="613"/>
        <v>0</v>
      </c>
      <c r="AM1195" s="3">
        <f t="shared" si="614"/>
        <v>0</v>
      </c>
      <c r="AN1195" s="3">
        <f t="shared" si="615"/>
        <v>0</v>
      </c>
      <c r="AO1195" s="3">
        <f t="shared" si="616"/>
        <v>0</v>
      </c>
      <c r="AP1195" s="3">
        <f t="shared" si="617"/>
        <v>0</v>
      </c>
      <c r="AQ1195" s="3">
        <f t="shared" si="618"/>
        <v>0</v>
      </c>
      <c r="AS1195" s="3" t="e">
        <f t="shared" si="619"/>
        <v>#REF!</v>
      </c>
      <c r="AU1195" s="3" t="e">
        <f t="shared" si="620"/>
        <v>#NAME?</v>
      </c>
      <c r="AW1195" s="3">
        <f t="shared" si="621"/>
        <v>0</v>
      </c>
      <c r="AX1195" s="3">
        <f t="shared" si="622"/>
        <v>0</v>
      </c>
      <c r="AY1195" s="3">
        <f t="shared" si="623"/>
        <v>0</v>
      </c>
      <c r="AZ1195" s="3">
        <f t="shared" si="624"/>
        <v>0</v>
      </c>
      <c r="BA1195" s="3">
        <f t="shared" si="625"/>
        <v>0</v>
      </c>
      <c r="BB1195" s="3">
        <f t="shared" si="626"/>
        <v>0</v>
      </c>
    </row>
    <row r="1196" spans="2:54" x14ac:dyDescent="0.35">
      <c r="B1196" s="14">
        <v>1169</v>
      </c>
      <c r="C1196" s="13"/>
      <c r="D1196" s="13"/>
      <c r="E1196" s="130"/>
      <c r="F1196" s="130"/>
      <c r="G1196" s="129" t="str">
        <f t="shared" si="594"/>
        <v/>
      </c>
      <c r="H1196" s="128"/>
      <c r="I1196" s="189"/>
      <c r="J1196" s="128"/>
      <c r="K1196" s="127"/>
      <c r="L1196" s="127"/>
      <c r="M1196" s="126"/>
      <c r="N1196" s="7"/>
      <c r="O1196" s="6"/>
      <c r="P1196" s="6"/>
      <c r="Q1196" s="125" t="str">
        <f t="shared" si="595"/>
        <v/>
      </c>
      <c r="R1196" s="124" t="str">
        <f t="shared" si="596"/>
        <v/>
      </c>
      <c r="S1196" s="123">
        <f t="shared" si="597"/>
        <v>0</v>
      </c>
      <c r="T1196" s="122">
        <f t="shared" si="598"/>
        <v>0</v>
      </c>
      <c r="U1196" s="123">
        <f t="shared" si="599"/>
        <v>0</v>
      </c>
      <c r="V1196" s="122">
        <f t="shared" si="600"/>
        <v>0</v>
      </c>
      <c r="W1196" s="123">
        <f t="shared" si="601"/>
        <v>0</v>
      </c>
      <c r="X1196" s="122">
        <f t="shared" si="602"/>
        <v>0</v>
      </c>
      <c r="Y1196" s="123">
        <f t="shared" si="603"/>
        <v>0</v>
      </c>
      <c r="Z1196" s="122">
        <f t="shared" si="604"/>
        <v>0</v>
      </c>
      <c r="AA1196" s="123">
        <f t="shared" si="605"/>
        <v>0</v>
      </c>
      <c r="AB1196" s="122">
        <f t="shared" si="606"/>
        <v>0</v>
      </c>
      <c r="AD1196" s="3" t="str">
        <f t="shared" si="607"/>
        <v>False</v>
      </c>
      <c r="AE1196" s="3" t="str">
        <f t="shared" si="608"/>
        <v>true</v>
      </c>
      <c r="AF1196" s="3" t="e">
        <f>VLOOKUP(C1196,#REF!,2,FALSE)</f>
        <v>#REF!</v>
      </c>
      <c r="AG1196" s="3" t="e">
        <f t="shared" si="609"/>
        <v>#REF!</v>
      </c>
      <c r="AH1196" s="3">
        <f t="shared" si="610"/>
        <v>0</v>
      </c>
      <c r="AI1196" s="3">
        <f t="shared" si="611"/>
        <v>0</v>
      </c>
      <c r="AJ1196" s="3">
        <f t="shared" si="612"/>
        <v>0</v>
      </c>
      <c r="AL1196" s="3">
        <f t="shared" si="613"/>
        <v>0</v>
      </c>
      <c r="AM1196" s="3">
        <f t="shared" si="614"/>
        <v>0</v>
      </c>
      <c r="AN1196" s="3">
        <f t="shared" si="615"/>
        <v>0</v>
      </c>
      <c r="AO1196" s="3">
        <f t="shared" si="616"/>
        <v>0</v>
      </c>
      <c r="AP1196" s="3">
        <f t="shared" si="617"/>
        <v>0</v>
      </c>
      <c r="AQ1196" s="3">
        <f t="shared" si="618"/>
        <v>0</v>
      </c>
      <c r="AS1196" s="3" t="e">
        <f t="shared" si="619"/>
        <v>#REF!</v>
      </c>
      <c r="AU1196" s="3" t="e">
        <f t="shared" si="620"/>
        <v>#NAME?</v>
      </c>
      <c r="AW1196" s="3">
        <f t="shared" si="621"/>
        <v>0</v>
      </c>
      <c r="AX1196" s="3">
        <f t="shared" si="622"/>
        <v>0</v>
      </c>
      <c r="AY1196" s="3">
        <f t="shared" si="623"/>
        <v>0</v>
      </c>
      <c r="AZ1196" s="3">
        <f t="shared" si="624"/>
        <v>0</v>
      </c>
      <c r="BA1196" s="3">
        <f t="shared" si="625"/>
        <v>0</v>
      </c>
      <c r="BB1196" s="3">
        <f t="shared" si="626"/>
        <v>0</v>
      </c>
    </row>
    <row r="1197" spans="2:54" x14ac:dyDescent="0.35">
      <c r="B1197" s="14">
        <v>1170</v>
      </c>
      <c r="C1197" s="13"/>
      <c r="D1197" s="13"/>
      <c r="E1197" s="130"/>
      <c r="F1197" s="130"/>
      <c r="G1197" s="129" t="str">
        <f t="shared" si="594"/>
        <v/>
      </c>
      <c r="H1197" s="128"/>
      <c r="I1197" s="189"/>
      <c r="J1197" s="128"/>
      <c r="K1197" s="127"/>
      <c r="L1197" s="127"/>
      <c r="M1197" s="126"/>
      <c r="N1197" s="7"/>
      <c r="O1197" s="6"/>
      <c r="P1197" s="6"/>
      <c r="Q1197" s="125" t="str">
        <f t="shared" si="595"/>
        <v/>
      </c>
      <c r="R1197" s="124" t="str">
        <f t="shared" si="596"/>
        <v/>
      </c>
      <c r="S1197" s="123">
        <f t="shared" si="597"/>
        <v>0</v>
      </c>
      <c r="T1197" s="122">
        <f t="shared" si="598"/>
        <v>0</v>
      </c>
      <c r="U1197" s="123">
        <f t="shared" si="599"/>
        <v>0</v>
      </c>
      <c r="V1197" s="122">
        <f t="shared" si="600"/>
        <v>0</v>
      </c>
      <c r="W1197" s="123">
        <f t="shared" si="601"/>
        <v>0</v>
      </c>
      <c r="X1197" s="122">
        <f t="shared" si="602"/>
        <v>0</v>
      </c>
      <c r="Y1197" s="123">
        <f t="shared" si="603"/>
        <v>0</v>
      </c>
      <c r="Z1197" s="122">
        <f t="shared" si="604"/>
        <v>0</v>
      </c>
      <c r="AA1197" s="123">
        <f t="shared" si="605"/>
        <v>0</v>
      </c>
      <c r="AB1197" s="122">
        <f t="shared" si="606"/>
        <v>0</v>
      </c>
      <c r="AD1197" s="3" t="str">
        <f t="shared" si="607"/>
        <v>False</v>
      </c>
      <c r="AE1197" s="3" t="str">
        <f t="shared" si="608"/>
        <v>true</v>
      </c>
      <c r="AF1197" s="3" t="e">
        <f>VLOOKUP(C1197,#REF!,2,FALSE)</f>
        <v>#REF!</v>
      </c>
      <c r="AG1197" s="3" t="e">
        <f t="shared" si="609"/>
        <v>#REF!</v>
      </c>
      <c r="AH1197" s="3">
        <f t="shared" si="610"/>
        <v>0</v>
      </c>
      <c r="AI1197" s="3">
        <f t="shared" si="611"/>
        <v>0</v>
      </c>
      <c r="AJ1197" s="3">
        <f t="shared" si="612"/>
        <v>0</v>
      </c>
      <c r="AL1197" s="3">
        <f t="shared" si="613"/>
        <v>0</v>
      </c>
      <c r="AM1197" s="3">
        <f t="shared" si="614"/>
        <v>0</v>
      </c>
      <c r="AN1197" s="3">
        <f t="shared" si="615"/>
        <v>0</v>
      </c>
      <c r="AO1197" s="3">
        <f t="shared" si="616"/>
        <v>0</v>
      </c>
      <c r="AP1197" s="3">
        <f t="shared" si="617"/>
        <v>0</v>
      </c>
      <c r="AQ1197" s="3">
        <f t="shared" si="618"/>
        <v>0</v>
      </c>
      <c r="AS1197" s="3" t="e">
        <f t="shared" si="619"/>
        <v>#REF!</v>
      </c>
      <c r="AU1197" s="3" t="e">
        <f t="shared" si="620"/>
        <v>#NAME?</v>
      </c>
      <c r="AW1197" s="3">
        <f t="shared" si="621"/>
        <v>0</v>
      </c>
      <c r="AX1197" s="3">
        <f t="shared" si="622"/>
        <v>0</v>
      </c>
      <c r="AY1197" s="3">
        <f t="shared" si="623"/>
        <v>0</v>
      </c>
      <c r="AZ1197" s="3">
        <f t="shared" si="624"/>
        <v>0</v>
      </c>
      <c r="BA1197" s="3">
        <f t="shared" si="625"/>
        <v>0</v>
      </c>
      <c r="BB1197" s="3">
        <f t="shared" si="626"/>
        <v>0</v>
      </c>
    </row>
    <row r="1198" spans="2:54" x14ac:dyDescent="0.35">
      <c r="B1198" s="14">
        <v>1171</v>
      </c>
      <c r="C1198" s="13"/>
      <c r="D1198" s="13"/>
      <c r="E1198" s="130"/>
      <c r="F1198" s="130"/>
      <c r="G1198" s="129" t="str">
        <f t="shared" si="594"/>
        <v/>
      </c>
      <c r="H1198" s="128"/>
      <c r="I1198" s="189"/>
      <c r="J1198" s="128"/>
      <c r="K1198" s="127"/>
      <c r="L1198" s="127"/>
      <c r="M1198" s="126"/>
      <c r="N1198" s="7"/>
      <c r="O1198" s="6"/>
      <c r="P1198" s="6"/>
      <c r="Q1198" s="125" t="str">
        <f t="shared" si="595"/>
        <v/>
      </c>
      <c r="R1198" s="124" t="str">
        <f t="shared" si="596"/>
        <v/>
      </c>
      <c r="S1198" s="123">
        <f t="shared" si="597"/>
        <v>0</v>
      </c>
      <c r="T1198" s="122">
        <f t="shared" si="598"/>
        <v>0</v>
      </c>
      <c r="U1198" s="123">
        <f t="shared" si="599"/>
        <v>0</v>
      </c>
      <c r="V1198" s="122">
        <f t="shared" si="600"/>
        <v>0</v>
      </c>
      <c r="W1198" s="123">
        <f t="shared" si="601"/>
        <v>0</v>
      </c>
      <c r="X1198" s="122">
        <f t="shared" si="602"/>
        <v>0</v>
      </c>
      <c r="Y1198" s="123">
        <f t="shared" si="603"/>
        <v>0</v>
      </c>
      <c r="Z1198" s="122">
        <f t="shared" si="604"/>
        <v>0</v>
      </c>
      <c r="AA1198" s="123">
        <f t="shared" si="605"/>
        <v>0</v>
      </c>
      <c r="AB1198" s="122">
        <f t="shared" si="606"/>
        <v>0</v>
      </c>
      <c r="AD1198" s="3" t="str">
        <f t="shared" si="607"/>
        <v>False</v>
      </c>
      <c r="AE1198" s="3" t="str">
        <f t="shared" si="608"/>
        <v>true</v>
      </c>
      <c r="AF1198" s="3" t="e">
        <f>VLOOKUP(C1198,#REF!,2,FALSE)</f>
        <v>#REF!</v>
      </c>
      <c r="AG1198" s="3" t="e">
        <f t="shared" si="609"/>
        <v>#REF!</v>
      </c>
      <c r="AH1198" s="3">
        <f t="shared" si="610"/>
        <v>0</v>
      </c>
      <c r="AI1198" s="3">
        <f t="shared" si="611"/>
        <v>0</v>
      </c>
      <c r="AJ1198" s="3">
        <f t="shared" si="612"/>
        <v>0</v>
      </c>
      <c r="AL1198" s="3">
        <f t="shared" si="613"/>
        <v>0</v>
      </c>
      <c r="AM1198" s="3">
        <f t="shared" si="614"/>
        <v>0</v>
      </c>
      <c r="AN1198" s="3">
        <f t="shared" si="615"/>
        <v>0</v>
      </c>
      <c r="AO1198" s="3">
        <f t="shared" si="616"/>
        <v>0</v>
      </c>
      <c r="AP1198" s="3">
        <f t="shared" si="617"/>
        <v>0</v>
      </c>
      <c r="AQ1198" s="3">
        <f t="shared" si="618"/>
        <v>0</v>
      </c>
      <c r="AS1198" s="3" t="e">
        <f t="shared" si="619"/>
        <v>#REF!</v>
      </c>
      <c r="AU1198" s="3" t="e">
        <f t="shared" si="620"/>
        <v>#NAME?</v>
      </c>
      <c r="AW1198" s="3">
        <f t="shared" si="621"/>
        <v>0</v>
      </c>
      <c r="AX1198" s="3">
        <f t="shared" si="622"/>
        <v>0</v>
      </c>
      <c r="AY1198" s="3">
        <f t="shared" si="623"/>
        <v>0</v>
      </c>
      <c r="AZ1198" s="3">
        <f t="shared" si="624"/>
        <v>0</v>
      </c>
      <c r="BA1198" s="3">
        <f t="shared" si="625"/>
        <v>0</v>
      </c>
      <c r="BB1198" s="3">
        <f t="shared" si="626"/>
        <v>0</v>
      </c>
    </row>
    <row r="1199" spans="2:54" x14ac:dyDescent="0.35">
      <c r="B1199" s="14">
        <v>1172</v>
      </c>
      <c r="C1199" s="13"/>
      <c r="D1199" s="13"/>
      <c r="E1199" s="130"/>
      <c r="F1199" s="130"/>
      <c r="G1199" s="129" t="str">
        <f t="shared" si="594"/>
        <v/>
      </c>
      <c r="H1199" s="128"/>
      <c r="I1199" s="189"/>
      <c r="J1199" s="128"/>
      <c r="K1199" s="127"/>
      <c r="L1199" s="127"/>
      <c r="M1199" s="126"/>
      <c r="N1199" s="7"/>
      <c r="O1199" s="6"/>
      <c r="P1199" s="6"/>
      <c r="Q1199" s="125" t="str">
        <f t="shared" si="595"/>
        <v/>
      </c>
      <c r="R1199" s="124" t="str">
        <f t="shared" si="596"/>
        <v/>
      </c>
      <c r="S1199" s="123">
        <f t="shared" si="597"/>
        <v>0</v>
      </c>
      <c r="T1199" s="122">
        <f t="shared" si="598"/>
        <v>0</v>
      </c>
      <c r="U1199" s="123">
        <f t="shared" si="599"/>
        <v>0</v>
      </c>
      <c r="V1199" s="122">
        <f t="shared" si="600"/>
        <v>0</v>
      </c>
      <c r="W1199" s="123">
        <f t="shared" si="601"/>
        <v>0</v>
      </c>
      <c r="X1199" s="122">
        <f t="shared" si="602"/>
        <v>0</v>
      </c>
      <c r="Y1199" s="123">
        <f t="shared" si="603"/>
        <v>0</v>
      </c>
      <c r="Z1199" s="122">
        <f t="shared" si="604"/>
        <v>0</v>
      </c>
      <c r="AA1199" s="123">
        <f t="shared" si="605"/>
        <v>0</v>
      </c>
      <c r="AB1199" s="122">
        <f t="shared" si="606"/>
        <v>0</v>
      </c>
      <c r="AD1199" s="3" t="str">
        <f t="shared" si="607"/>
        <v>False</v>
      </c>
      <c r="AE1199" s="3" t="str">
        <f t="shared" si="608"/>
        <v>true</v>
      </c>
      <c r="AF1199" s="3" t="e">
        <f>VLOOKUP(C1199,#REF!,2,FALSE)</f>
        <v>#REF!</v>
      </c>
      <c r="AG1199" s="3" t="e">
        <f t="shared" si="609"/>
        <v>#REF!</v>
      </c>
      <c r="AH1199" s="3">
        <f t="shared" si="610"/>
        <v>0</v>
      </c>
      <c r="AI1199" s="3">
        <f t="shared" si="611"/>
        <v>0</v>
      </c>
      <c r="AJ1199" s="3">
        <f t="shared" si="612"/>
        <v>0</v>
      </c>
      <c r="AL1199" s="3">
        <f t="shared" si="613"/>
        <v>0</v>
      </c>
      <c r="AM1199" s="3">
        <f t="shared" si="614"/>
        <v>0</v>
      </c>
      <c r="AN1199" s="3">
        <f t="shared" si="615"/>
        <v>0</v>
      </c>
      <c r="AO1199" s="3">
        <f t="shared" si="616"/>
        <v>0</v>
      </c>
      <c r="AP1199" s="3">
        <f t="shared" si="617"/>
        <v>0</v>
      </c>
      <c r="AQ1199" s="3">
        <f t="shared" si="618"/>
        <v>0</v>
      </c>
      <c r="AS1199" s="3" t="e">
        <f t="shared" si="619"/>
        <v>#REF!</v>
      </c>
      <c r="AU1199" s="3" t="e">
        <f t="shared" si="620"/>
        <v>#NAME?</v>
      </c>
      <c r="AW1199" s="3">
        <f t="shared" si="621"/>
        <v>0</v>
      </c>
      <c r="AX1199" s="3">
        <f t="shared" si="622"/>
        <v>0</v>
      </c>
      <c r="AY1199" s="3">
        <f t="shared" si="623"/>
        <v>0</v>
      </c>
      <c r="AZ1199" s="3">
        <f t="shared" si="624"/>
        <v>0</v>
      </c>
      <c r="BA1199" s="3">
        <f t="shared" si="625"/>
        <v>0</v>
      </c>
      <c r="BB1199" s="3">
        <f t="shared" si="626"/>
        <v>0</v>
      </c>
    </row>
    <row r="1200" spans="2:54" x14ac:dyDescent="0.35">
      <c r="B1200" s="14">
        <v>1173</v>
      </c>
      <c r="C1200" s="13"/>
      <c r="D1200" s="13"/>
      <c r="E1200" s="130"/>
      <c r="F1200" s="130"/>
      <c r="G1200" s="129" t="str">
        <f t="shared" si="594"/>
        <v/>
      </c>
      <c r="H1200" s="128"/>
      <c r="I1200" s="189"/>
      <c r="J1200" s="128"/>
      <c r="K1200" s="127"/>
      <c r="L1200" s="127"/>
      <c r="M1200" s="126"/>
      <c r="N1200" s="7"/>
      <c r="O1200" s="6"/>
      <c r="P1200" s="6"/>
      <c r="Q1200" s="125" t="str">
        <f t="shared" si="595"/>
        <v/>
      </c>
      <c r="R1200" s="124" t="str">
        <f t="shared" si="596"/>
        <v/>
      </c>
      <c r="S1200" s="123">
        <f t="shared" si="597"/>
        <v>0</v>
      </c>
      <c r="T1200" s="122">
        <f t="shared" si="598"/>
        <v>0</v>
      </c>
      <c r="U1200" s="123">
        <f t="shared" si="599"/>
        <v>0</v>
      </c>
      <c r="V1200" s="122">
        <f t="shared" si="600"/>
        <v>0</v>
      </c>
      <c r="W1200" s="123">
        <f t="shared" si="601"/>
        <v>0</v>
      </c>
      <c r="X1200" s="122">
        <f t="shared" si="602"/>
        <v>0</v>
      </c>
      <c r="Y1200" s="123">
        <f t="shared" si="603"/>
        <v>0</v>
      </c>
      <c r="Z1200" s="122">
        <f t="shared" si="604"/>
        <v>0</v>
      </c>
      <c r="AA1200" s="123">
        <f t="shared" si="605"/>
        <v>0</v>
      </c>
      <c r="AB1200" s="122">
        <f t="shared" si="606"/>
        <v>0</v>
      </c>
      <c r="AD1200" s="3" t="str">
        <f t="shared" si="607"/>
        <v>False</v>
      </c>
      <c r="AE1200" s="3" t="str">
        <f t="shared" si="608"/>
        <v>true</v>
      </c>
      <c r="AF1200" s="3" t="e">
        <f>VLOOKUP(C1200,#REF!,2,FALSE)</f>
        <v>#REF!</v>
      </c>
      <c r="AG1200" s="3" t="e">
        <f t="shared" si="609"/>
        <v>#REF!</v>
      </c>
      <c r="AH1200" s="3">
        <f t="shared" si="610"/>
        <v>0</v>
      </c>
      <c r="AI1200" s="3">
        <f t="shared" si="611"/>
        <v>0</v>
      </c>
      <c r="AJ1200" s="3">
        <f t="shared" si="612"/>
        <v>0</v>
      </c>
      <c r="AL1200" s="3">
        <f t="shared" si="613"/>
        <v>0</v>
      </c>
      <c r="AM1200" s="3">
        <f t="shared" si="614"/>
        <v>0</v>
      </c>
      <c r="AN1200" s="3">
        <f t="shared" si="615"/>
        <v>0</v>
      </c>
      <c r="AO1200" s="3">
        <f t="shared" si="616"/>
        <v>0</v>
      </c>
      <c r="AP1200" s="3">
        <f t="shared" si="617"/>
        <v>0</v>
      </c>
      <c r="AQ1200" s="3">
        <f t="shared" si="618"/>
        <v>0</v>
      </c>
      <c r="AS1200" s="3" t="e">
        <f t="shared" si="619"/>
        <v>#REF!</v>
      </c>
      <c r="AU1200" s="3" t="e">
        <f t="shared" si="620"/>
        <v>#NAME?</v>
      </c>
      <c r="AW1200" s="3">
        <f t="shared" si="621"/>
        <v>0</v>
      </c>
      <c r="AX1200" s="3">
        <f t="shared" si="622"/>
        <v>0</v>
      </c>
      <c r="AY1200" s="3">
        <f t="shared" si="623"/>
        <v>0</v>
      </c>
      <c r="AZ1200" s="3">
        <f t="shared" si="624"/>
        <v>0</v>
      </c>
      <c r="BA1200" s="3">
        <f t="shared" si="625"/>
        <v>0</v>
      </c>
      <c r="BB1200" s="3">
        <f t="shared" si="626"/>
        <v>0</v>
      </c>
    </row>
    <row r="1201" spans="2:54" x14ac:dyDescent="0.35">
      <c r="B1201" s="14">
        <v>1174</v>
      </c>
      <c r="C1201" s="13"/>
      <c r="D1201" s="13"/>
      <c r="E1201" s="130"/>
      <c r="F1201" s="130"/>
      <c r="G1201" s="129" t="str">
        <f t="shared" si="594"/>
        <v/>
      </c>
      <c r="H1201" s="128"/>
      <c r="I1201" s="189"/>
      <c r="J1201" s="128"/>
      <c r="K1201" s="127"/>
      <c r="L1201" s="127"/>
      <c r="M1201" s="126"/>
      <c r="N1201" s="7"/>
      <c r="O1201" s="6"/>
      <c r="P1201" s="6"/>
      <c r="Q1201" s="125" t="str">
        <f t="shared" si="595"/>
        <v/>
      </c>
      <c r="R1201" s="124" t="str">
        <f t="shared" si="596"/>
        <v/>
      </c>
      <c r="S1201" s="123">
        <f t="shared" si="597"/>
        <v>0</v>
      </c>
      <c r="T1201" s="122">
        <f t="shared" si="598"/>
        <v>0</v>
      </c>
      <c r="U1201" s="123">
        <f t="shared" si="599"/>
        <v>0</v>
      </c>
      <c r="V1201" s="122">
        <f t="shared" si="600"/>
        <v>0</v>
      </c>
      <c r="W1201" s="123">
        <f t="shared" si="601"/>
        <v>0</v>
      </c>
      <c r="X1201" s="122">
        <f t="shared" si="602"/>
        <v>0</v>
      </c>
      <c r="Y1201" s="123">
        <f t="shared" si="603"/>
        <v>0</v>
      </c>
      <c r="Z1201" s="122">
        <f t="shared" si="604"/>
        <v>0</v>
      </c>
      <c r="AA1201" s="123">
        <f t="shared" si="605"/>
        <v>0</v>
      </c>
      <c r="AB1201" s="122">
        <f t="shared" si="606"/>
        <v>0</v>
      </c>
      <c r="AD1201" s="3" t="str">
        <f t="shared" si="607"/>
        <v>False</v>
      </c>
      <c r="AE1201" s="3" t="str">
        <f t="shared" si="608"/>
        <v>true</v>
      </c>
      <c r="AF1201" s="3" t="e">
        <f>VLOOKUP(C1201,#REF!,2,FALSE)</f>
        <v>#REF!</v>
      </c>
      <c r="AG1201" s="3" t="e">
        <f t="shared" si="609"/>
        <v>#REF!</v>
      </c>
      <c r="AH1201" s="3">
        <f t="shared" si="610"/>
        <v>0</v>
      </c>
      <c r="AI1201" s="3">
        <f t="shared" si="611"/>
        <v>0</v>
      </c>
      <c r="AJ1201" s="3">
        <f t="shared" si="612"/>
        <v>0</v>
      </c>
      <c r="AL1201" s="3">
        <f t="shared" si="613"/>
        <v>0</v>
      </c>
      <c r="AM1201" s="3">
        <f t="shared" si="614"/>
        <v>0</v>
      </c>
      <c r="AN1201" s="3">
        <f t="shared" si="615"/>
        <v>0</v>
      </c>
      <c r="AO1201" s="3">
        <f t="shared" si="616"/>
        <v>0</v>
      </c>
      <c r="AP1201" s="3">
        <f t="shared" si="617"/>
        <v>0</v>
      </c>
      <c r="AQ1201" s="3">
        <f t="shared" si="618"/>
        <v>0</v>
      </c>
      <c r="AS1201" s="3" t="e">
        <f t="shared" si="619"/>
        <v>#REF!</v>
      </c>
      <c r="AU1201" s="3" t="e">
        <f t="shared" si="620"/>
        <v>#NAME?</v>
      </c>
      <c r="AW1201" s="3">
        <f t="shared" si="621"/>
        <v>0</v>
      </c>
      <c r="AX1201" s="3">
        <f t="shared" si="622"/>
        <v>0</v>
      </c>
      <c r="AY1201" s="3">
        <f t="shared" si="623"/>
        <v>0</v>
      </c>
      <c r="AZ1201" s="3">
        <f t="shared" si="624"/>
        <v>0</v>
      </c>
      <c r="BA1201" s="3">
        <f t="shared" si="625"/>
        <v>0</v>
      </c>
      <c r="BB1201" s="3">
        <f t="shared" si="626"/>
        <v>0</v>
      </c>
    </row>
    <row r="1202" spans="2:54" x14ac:dyDescent="0.35">
      <c r="B1202" s="14">
        <v>1175</v>
      </c>
      <c r="C1202" s="13"/>
      <c r="D1202" s="13"/>
      <c r="E1202" s="130"/>
      <c r="F1202" s="130"/>
      <c r="G1202" s="129" t="str">
        <f t="shared" si="594"/>
        <v/>
      </c>
      <c r="H1202" s="128"/>
      <c r="I1202" s="189"/>
      <c r="J1202" s="128"/>
      <c r="K1202" s="127"/>
      <c r="L1202" s="127"/>
      <c r="M1202" s="126"/>
      <c r="N1202" s="7"/>
      <c r="O1202" s="6"/>
      <c r="P1202" s="6"/>
      <c r="Q1202" s="125" t="str">
        <f t="shared" si="595"/>
        <v/>
      </c>
      <c r="R1202" s="124" t="str">
        <f t="shared" si="596"/>
        <v/>
      </c>
      <c r="S1202" s="123">
        <f t="shared" si="597"/>
        <v>0</v>
      </c>
      <c r="T1202" s="122">
        <f t="shared" si="598"/>
        <v>0</v>
      </c>
      <c r="U1202" s="123">
        <f t="shared" si="599"/>
        <v>0</v>
      </c>
      <c r="V1202" s="122">
        <f t="shared" si="600"/>
        <v>0</v>
      </c>
      <c r="W1202" s="123">
        <f t="shared" si="601"/>
        <v>0</v>
      </c>
      <c r="X1202" s="122">
        <f t="shared" si="602"/>
        <v>0</v>
      </c>
      <c r="Y1202" s="123">
        <f t="shared" si="603"/>
        <v>0</v>
      </c>
      <c r="Z1202" s="122">
        <f t="shared" si="604"/>
        <v>0</v>
      </c>
      <c r="AA1202" s="123">
        <f t="shared" si="605"/>
        <v>0</v>
      </c>
      <c r="AB1202" s="122">
        <f t="shared" si="606"/>
        <v>0</v>
      </c>
      <c r="AD1202" s="3" t="str">
        <f t="shared" si="607"/>
        <v>False</v>
      </c>
      <c r="AE1202" s="3" t="str">
        <f t="shared" si="608"/>
        <v>true</v>
      </c>
      <c r="AF1202" s="3" t="e">
        <f>VLOOKUP(C1202,#REF!,2,FALSE)</f>
        <v>#REF!</v>
      </c>
      <c r="AG1202" s="3" t="e">
        <f t="shared" si="609"/>
        <v>#REF!</v>
      </c>
      <c r="AH1202" s="3">
        <f t="shared" si="610"/>
        <v>0</v>
      </c>
      <c r="AI1202" s="3">
        <f t="shared" si="611"/>
        <v>0</v>
      </c>
      <c r="AJ1202" s="3">
        <f t="shared" si="612"/>
        <v>0</v>
      </c>
      <c r="AL1202" s="3">
        <f t="shared" si="613"/>
        <v>0</v>
      </c>
      <c r="AM1202" s="3">
        <f t="shared" si="614"/>
        <v>0</v>
      </c>
      <c r="AN1202" s="3">
        <f t="shared" si="615"/>
        <v>0</v>
      </c>
      <c r="AO1202" s="3">
        <f t="shared" si="616"/>
        <v>0</v>
      </c>
      <c r="AP1202" s="3">
        <f t="shared" si="617"/>
        <v>0</v>
      </c>
      <c r="AQ1202" s="3">
        <f t="shared" si="618"/>
        <v>0</v>
      </c>
      <c r="AS1202" s="3" t="e">
        <f t="shared" si="619"/>
        <v>#REF!</v>
      </c>
      <c r="AU1202" s="3" t="e">
        <f t="shared" si="620"/>
        <v>#NAME?</v>
      </c>
      <c r="AW1202" s="3">
        <f t="shared" si="621"/>
        <v>0</v>
      </c>
      <c r="AX1202" s="3">
        <f t="shared" si="622"/>
        <v>0</v>
      </c>
      <c r="AY1202" s="3">
        <f t="shared" si="623"/>
        <v>0</v>
      </c>
      <c r="AZ1202" s="3">
        <f t="shared" si="624"/>
        <v>0</v>
      </c>
      <c r="BA1202" s="3">
        <f t="shared" si="625"/>
        <v>0</v>
      </c>
      <c r="BB1202" s="3">
        <f t="shared" si="626"/>
        <v>0</v>
      </c>
    </row>
    <row r="1203" spans="2:54" x14ac:dyDescent="0.35">
      <c r="B1203" s="14">
        <v>1176</v>
      </c>
      <c r="C1203" s="13"/>
      <c r="D1203" s="13"/>
      <c r="E1203" s="130"/>
      <c r="F1203" s="130"/>
      <c r="G1203" s="129" t="str">
        <f t="shared" si="594"/>
        <v/>
      </c>
      <c r="H1203" s="128"/>
      <c r="I1203" s="189"/>
      <c r="J1203" s="128"/>
      <c r="K1203" s="127"/>
      <c r="L1203" s="127"/>
      <c r="M1203" s="126"/>
      <c r="N1203" s="7"/>
      <c r="O1203" s="6"/>
      <c r="P1203" s="6"/>
      <c r="Q1203" s="125" t="str">
        <f t="shared" si="595"/>
        <v/>
      </c>
      <c r="R1203" s="124" t="str">
        <f t="shared" si="596"/>
        <v/>
      </c>
      <c r="S1203" s="123">
        <f t="shared" si="597"/>
        <v>0</v>
      </c>
      <c r="T1203" s="122">
        <f t="shared" si="598"/>
        <v>0</v>
      </c>
      <c r="U1203" s="123">
        <f t="shared" si="599"/>
        <v>0</v>
      </c>
      <c r="V1203" s="122">
        <f t="shared" si="600"/>
        <v>0</v>
      </c>
      <c r="W1203" s="123">
        <f t="shared" si="601"/>
        <v>0</v>
      </c>
      <c r="X1203" s="122">
        <f t="shared" si="602"/>
        <v>0</v>
      </c>
      <c r="Y1203" s="123">
        <f t="shared" si="603"/>
        <v>0</v>
      </c>
      <c r="Z1203" s="122">
        <f t="shared" si="604"/>
        <v>0</v>
      </c>
      <c r="AA1203" s="123">
        <f t="shared" si="605"/>
        <v>0</v>
      </c>
      <c r="AB1203" s="122">
        <f t="shared" si="606"/>
        <v>0</v>
      </c>
      <c r="AD1203" s="3" t="str">
        <f t="shared" si="607"/>
        <v>False</v>
      </c>
      <c r="AE1203" s="3" t="str">
        <f t="shared" si="608"/>
        <v>true</v>
      </c>
      <c r="AF1203" s="3" t="e">
        <f>VLOOKUP(C1203,#REF!,2,FALSE)</f>
        <v>#REF!</v>
      </c>
      <c r="AG1203" s="3" t="e">
        <f t="shared" si="609"/>
        <v>#REF!</v>
      </c>
      <c r="AH1203" s="3">
        <f t="shared" si="610"/>
        <v>0</v>
      </c>
      <c r="AI1203" s="3">
        <f t="shared" si="611"/>
        <v>0</v>
      </c>
      <c r="AJ1203" s="3">
        <f t="shared" si="612"/>
        <v>0</v>
      </c>
      <c r="AL1203" s="3">
        <f t="shared" si="613"/>
        <v>0</v>
      </c>
      <c r="AM1203" s="3">
        <f t="shared" si="614"/>
        <v>0</v>
      </c>
      <c r="AN1203" s="3">
        <f t="shared" si="615"/>
        <v>0</v>
      </c>
      <c r="AO1203" s="3">
        <f t="shared" si="616"/>
        <v>0</v>
      </c>
      <c r="AP1203" s="3">
        <f t="shared" si="617"/>
        <v>0</v>
      </c>
      <c r="AQ1203" s="3">
        <f t="shared" si="618"/>
        <v>0</v>
      </c>
      <c r="AS1203" s="3" t="e">
        <f t="shared" si="619"/>
        <v>#REF!</v>
      </c>
      <c r="AU1203" s="3" t="e">
        <f t="shared" si="620"/>
        <v>#NAME?</v>
      </c>
      <c r="AW1203" s="3">
        <f t="shared" si="621"/>
        <v>0</v>
      </c>
      <c r="AX1203" s="3">
        <f t="shared" si="622"/>
        <v>0</v>
      </c>
      <c r="AY1203" s="3">
        <f t="shared" si="623"/>
        <v>0</v>
      </c>
      <c r="AZ1203" s="3">
        <f t="shared" si="624"/>
        <v>0</v>
      </c>
      <c r="BA1203" s="3">
        <f t="shared" si="625"/>
        <v>0</v>
      </c>
      <c r="BB1203" s="3">
        <f t="shared" si="626"/>
        <v>0</v>
      </c>
    </row>
    <row r="1204" spans="2:54" x14ac:dyDescent="0.35">
      <c r="B1204" s="14">
        <v>1177</v>
      </c>
      <c r="C1204" s="13"/>
      <c r="D1204" s="13"/>
      <c r="E1204" s="130"/>
      <c r="F1204" s="130"/>
      <c r="G1204" s="129" t="str">
        <f t="shared" si="594"/>
        <v/>
      </c>
      <c r="H1204" s="128"/>
      <c r="I1204" s="189"/>
      <c r="J1204" s="128"/>
      <c r="K1204" s="127"/>
      <c r="L1204" s="127"/>
      <c r="M1204" s="126"/>
      <c r="N1204" s="7"/>
      <c r="O1204" s="6"/>
      <c r="P1204" s="6"/>
      <c r="Q1204" s="125" t="str">
        <f t="shared" si="595"/>
        <v/>
      </c>
      <c r="R1204" s="124" t="str">
        <f t="shared" si="596"/>
        <v/>
      </c>
      <c r="S1204" s="123">
        <f t="shared" si="597"/>
        <v>0</v>
      </c>
      <c r="T1204" s="122">
        <f t="shared" si="598"/>
        <v>0</v>
      </c>
      <c r="U1204" s="123">
        <f t="shared" si="599"/>
        <v>0</v>
      </c>
      <c r="V1204" s="122">
        <f t="shared" si="600"/>
        <v>0</v>
      </c>
      <c r="W1204" s="123">
        <f t="shared" si="601"/>
        <v>0</v>
      </c>
      <c r="X1204" s="122">
        <f t="shared" si="602"/>
        <v>0</v>
      </c>
      <c r="Y1204" s="123">
        <f t="shared" si="603"/>
        <v>0</v>
      </c>
      <c r="Z1204" s="122">
        <f t="shared" si="604"/>
        <v>0</v>
      </c>
      <c r="AA1204" s="123">
        <f t="shared" si="605"/>
        <v>0</v>
      </c>
      <c r="AB1204" s="122">
        <f t="shared" si="606"/>
        <v>0</v>
      </c>
      <c r="AD1204" s="3" t="str">
        <f t="shared" si="607"/>
        <v>False</v>
      </c>
      <c r="AE1204" s="3" t="str">
        <f t="shared" si="608"/>
        <v>true</v>
      </c>
      <c r="AF1204" s="3" t="e">
        <f>VLOOKUP(C1204,#REF!,2,FALSE)</f>
        <v>#REF!</v>
      </c>
      <c r="AG1204" s="3" t="e">
        <f t="shared" si="609"/>
        <v>#REF!</v>
      </c>
      <c r="AH1204" s="3">
        <f t="shared" si="610"/>
        <v>0</v>
      </c>
      <c r="AI1204" s="3">
        <f t="shared" si="611"/>
        <v>0</v>
      </c>
      <c r="AJ1204" s="3">
        <f t="shared" si="612"/>
        <v>0</v>
      </c>
      <c r="AL1204" s="3">
        <f t="shared" si="613"/>
        <v>0</v>
      </c>
      <c r="AM1204" s="3">
        <f t="shared" si="614"/>
        <v>0</v>
      </c>
      <c r="AN1204" s="3">
        <f t="shared" si="615"/>
        <v>0</v>
      </c>
      <c r="AO1204" s="3">
        <f t="shared" si="616"/>
        <v>0</v>
      </c>
      <c r="AP1204" s="3">
        <f t="shared" si="617"/>
        <v>0</v>
      </c>
      <c r="AQ1204" s="3">
        <f t="shared" si="618"/>
        <v>0</v>
      </c>
      <c r="AS1204" s="3" t="e">
        <f t="shared" si="619"/>
        <v>#REF!</v>
      </c>
      <c r="AU1204" s="3" t="e">
        <f t="shared" si="620"/>
        <v>#NAME?</v>
      </c>
      <c r="AW1204" s="3">
        <f t="shared" si="621"/>
        <v>0</v>
      </c>
      <c r="AX1204" s="3">
        <f t="shared" si="622"/>
        <v>0</v>
      </c>
      <c r="AY1204" s="3">
        <f t="shared" si="623"/>
        <v>0</v>
      </c>
      <c r="AZ1204" s="3">
        <f t="shared" si="624"/>
        <v>0</v>
      </c>
      <c r="BA1204" s="3">
        <f t="shared" si="625"/>
        <v>0</v>
      </c>
      <c r="BB1204" s="3">
        <f t="shared" si="626"/>
        <v>0</v>
      </c>
    </row>
    <row r="1205" spans="2:54" x14ac:dyDescent="0.35">
      <c r="B1205" s="14">
        <v>1178</v>
      </c>
      <c r="C1205" s="13"/>
      <c r="D1205" s="13"/>
      <c r="E1205" s="130"/>
      <c r="F1205" s="130"/>
      <c r="G1205" s="129" t="str">
        <f t="shared" si="594"/>
        <v/>
      </c>
      <c r="H1205" s="128"/>
      <c r="I1205" s="189"/>
      <c r="J1205" s="128"/>
      <c r="K1205" s="127"/>
      <c r="L1205" s="127"/>
      <c r="M1205" s="126"/>
      <c r="N1205" s="7"/>
      <c r="O1205" s="6"/>
      <c r="P1205" s="6"/>
      <c r="Q1205" s="125" t="str">
        <f t="shared" si="595"/>
        <v/>
      </c>
      <c r="R1205" s="124" t="str">
        <f t="shared" si="596"/>
        <v/>
      </c>
      <c r="S1205" s="123">
        <f t="shared" si="597"/>
        <v>0</v>
      </c>
      <c r="T1205" s="122">
        <f t="shared" si="598"/>
        <v>0</v>
      </c>
      <c r="U1205" s="123">
        <f t="shared" si="599"/>
        <v>0</v>
      </c>
      <c r="V1205" s="122">
        <f t="shared" si="600"/>
        <v>0</v>
      </c>
      <c r="W1205" s="123">
        <f t="shared" si="601"/>
        <v>0</v>
      </c>
      <c r="X1205" s="122">
        <f t="shared" si="602"/>
        <v>0</v>
      </c>
      <c r="Y1205" s="123">
        <f t="shared" si="603"/>
        <v>0</v>
      </c>
      <c r="Z1205" s="122">
        <f t="shared" si="604"/>
        <v>0</v>
      </c>
      <c r="AA1205" s="123">
        <f t="shared" si="605"/>
        <v>0</v>
      </c>
      <c r="AB1205" s="122">
        <f t="shared" si="606"/>
        <v>0</v>
      </c>
      <c r="AD1205" s="3" t="str">
        <f t="shared" si="607"/>
        <v>False</v>
      </c>
      <c r="AE1205" s="3" t="str">
        <f t="shared" si="608"/>
        <v>true</v>
      </c>
      <c r="AF1205" s="3" t="e">
        <f>VLOOKUP(C1205,#REF!,2,FALSE)</f>
        <v>#REF!</v>
      </c>
      <c r="AG1205" s="3" t="e">
        <f t="shared" si="609"/>
        <v>#REF!</v>
      </c>
      <c r="AH1205" s="3">
        <f t="shared" si="610"/>
        <v>0</v>
      </c>
      <c r="AI1205" s="3">
        <f t="shared" si="611"/>
        <v>0</v>
      </c>
      <c r="AJ1205" s="3">
        <f t="shared" si="612"/>
        <v>0</v>
      </c>
      <c r="AL1205" s="3">
        <f t="shared" si="613"/>
        <v>0</v>
      </c>
      <c r="AM1205" s="3">
        <f t="shared" si="614"/>
        <v>0</v>
      </c>
      <c r="AN1205" s="3">
        <f t="shared" si="615"/>
        <v>0</v>
      </c>
      <c r="AO1205" s="3">
        <f t="shared" si="616"/>
        <v>0</v>
      </c>
      <c r="AP1205" s="3">
        <f t="shared" si="617"/>
        <v>0</v>
      </c>
      <c r="AQ1205" s="3">
        <f t="shared" si="618"/>
        <v>0</v>
      </c>
      <c r="AS1205" s="3" t="e">
        <f t="shared" si="619"/>
        <v>#REF!</v>
      </c>
      <c r="AU1205" s="3" t="e">
        <f t="shared" si="620"/>
        <v>#NAME?</v>
      </c>
      <c r="AW1205" s="3">
        <f t="shared" si="621"/>
        <v>0</v>
      </c>
      <c r="AX1205" s="3">
        <f t="shared" si="622"/>
        <v>0</v>
      </c>
      <c r="AY1205" s="3">
        <f t="shared" si="623"/>
        <v>0</v>
      </c>
      <c r="AZ1205" s="3">
        <f t="shared" si="624"/>
        <v>0</v>
      </c>
      <c r="BA1205" s="3">
        <f t="shared" si="625"/>
        <v>0</v>
      </c>
      <c r="BB1205" s="3">
        <f t="shared" si="626"/>
        <v>0</v>
      </c>
    </row>
    <row r="1206" spans="2:54" x14ac:dyDescent="0.35">
      <c r="B1206" s="14">
        <v>1179</v>
      </c>
      <c r="C1206" s="13"/>
      <c r="D1206" s="13"/>
      <c r="E1206" s="130"/>
      <c r="F1206" s="130"/>
      <c r="G1206" s="129" t="str">
        <f t="shared" si="594"/>
        <v/>
      </c>
      <c r="H1206" s="128"/>
      <c r="I1206" s="189"/>
      <c r="J1206" s="128"/>
      <c r="K1206" s="127"/>
      <c r="L1206" s="127"/>
      <c r="M1206" s="126"/>
      <c r="N1206" s="7"/>
      <c r="O1206" s="6"/>
      <c r="P1206" s="6"/>
      <c r="Q1206" s="125" t="str">
        <f t="shared" si="595"/>
        <v/>
      </c>
      <c r="R1206" s="124" t="str">
        <f t="shared" si="596"/>
        <v/>
      </c>
      <c r="S1206" s="123">
        <f t="shared" si="597"/>
        <v>0</v>
      </c>
      <c r="T1206" s="122">
        <f t="shared" si="598"/>
        <v>0</v>
      </c>
      <c r="U1206" s="123">
        <f t="shared" si="599"/>
        <v>0</v>
      </c>
      <c r="V1206" s="122">
        <f t="shared" si="600"/>
        <v>0</v>
      </c>
      <c r="W1206" s="123">
        <f t="shared" si="601"/>
        <v>0</v>
      </c>
      <c r="X1206" s="122">
        <f t="shared" si="602"/>
        <v>0</v>
      </c>
      <c r="Y1206" s="123">
        <f t="shared" si="603"/>
        <v>0</v>
      </c>
      <c r="Z1206" s="122">
        <f t="shared" si="604"/>
        <v>0</v>
      </c>
      <c r="AA1206" s="123">
        <f t="shared" si="605"/>
        <v>0</v>
      </c>
      <c r="AB1206" s="122">
        <f t="shared" si="606"/>
        <v>0</v>
      </c>
      <c r="AD1206" s="3" t="str">
        <f t="shared" si="607"/>
        <v>False</v>
      </c>
      <c r="AE1206" s="3" t="str">
        <f t="shared" si="608"/>
        <v>true</v>
      </c>
      <c r="AF1206" s="3" t="e">
        <f>VLOOKUP(C1206,#REF!,2,FALSE)</f>
        <v>#REF!</v>
      </c>
      <c r="AG1206" s="3" t="e">
        <f t="shared" si="609"/>
        <v>#REF!</v>
      </c>
      <c r="AH1206" s="3">
        <f t="shared" si="610"/>
        <v>0</v>
      </c>
      <c r="AI1206" s="3">
        <f t="shared" si="611"/>
        <v>0</v>
      </c>
      <c r="AJ1206" s="3">
        <f t="shared" si="612"/>
        <v>0</v>
      </c>
      <c r="AL1206" s="3">
        <f t="shared" si="613"/>
        <v>0</v>
      </c>
      <c r="AM1206" s="3">
        <f t="shared" si="614"/>
        <v>0</v>
      </c>
      <c r="AN1206" s="3">
        <f t="shared" si="615"/>
        <v>0</v>
      </c>
      <c r="AO1206" s="3">
        <f t="shared" si="616"/>
        <v>0</v>
      </c>
      <c r="AP1206" s="3">
        <f t="shared" si="617"/>
        <v>0</v>
      </c>
      <c r="AQ1206" s="3">
        <f t="shared" si="618"/>
        <v>0</v>
      </c>
      <c r="AS1206" s="3" t="e">
        <f t="shared" si="619"/>
        <v>#REF!</v>
      </c>
      <c r="AU1206" s="3" t="e">
        <f t="shared" si="620"/>
        <v>#NAME?</v>
      </c>
      <c r="AW1206" s="3">
        <f t="shared" si="621"/>
        <v>0</v>
      </c>
      <c r="AX1206" s="3">
        <f t="shared" si="622"/>
        <v>0</v>
      </c>
      <c r="AY1206" s="3">
        <f t="shared" si="623"/>
        <v>0</v>
      </c>
      <c r="AZ1206" s="3">
        <f t="shared" si="624"/>
        <v>0</v>
      </c>
      <c r="BA1206" s="3">
        <f t="shared" si="625"/>
        <v>0</v>
      </c>
      <c r="BB1206" s="3">
        <f t="shared" si="626"/>
        <v>0</v>
      </c>
    </row>
    <row r="1207" spans="2:54" x14ac:dyDescent="0.35">
      <c r="B1207" s="14">
        <v>1180</v>
      </c>
      <c r="C1207" s="13"/>
      <c r="D1207" s="13"/>
      <c r="E1207" s="130"/>
      <c r="F1207" s="130"/>
      <c r="G1207" s="129" t="str">
        <f t="shared" si="594"/>
        <v/>
      </c>
      <c r="H1207" s="128"/>
      <c r="I1207" s="189"/>
      <c r="J1207" s="128"/>
      <c r="K1207" s="127"/>
      <c r="L1207" s="127"/>
      <c r="M1207" s="126"/>
      <c r="N1207" s="7"/>
      <c r="O1207" s="6"/>
      <c r="P1207" s="6"/>
      <c r="Q1207" s="125" t="str">
        <f t="shared" si="595"/>
        <v/>
      </c>
      <c r="R1207" s="124" t="str">
        <f t="shared" si="596"/>
        <v/>
      </c>
      <c r="S1207" s="123">
        <f t="shared" si="597"/>
        <v>0</v>
      </c>
      <c r="T1207" s="122">
        <f t="shared" si="598"/>
        <v>0</v>
      </c>
      <c r="U1207" s="123">
        <f t="shared" si="599"/>
        <v>0</v>
      </c>
      <c r="V1207" s="122">
        <f t="shared" si="600"/>
        <v>0</v>
      </c>
      <c r="W1207" s="123">
        <f t="shared" si="601"/>
        <v>0</v>
      </c>
      <c r="X1207" s="122">
        <f t="shared" si="602"/>
        <v>0</v>
      </c>
      <c r="Y1207" s="123">
        <f t="shared" si="603"/>
        <v>0</v>
      </c>
      <c r="Z1207" s="122">
        <f t="shared" si="604"/>
        <v>0</v>
      </c>
      <c r="AA1207" s="123">
        <f t="shared" si="605"/>
        <v>0</v>
      </c>
      <c r="AB1207" s="122">
        <f t="shared" si="606"/>
        <v>0</v>
      </c>
      <c r="AD1207" s="3" t="str">
        <f t="shared" si="607"/>
        <v>False</v>
      </c>
      <c r="AE1207" s="3" t="str">
        <f t="shared" si="608"/>
        <v>true</v>
      </c>
      <c r="AF1207" s="3" t="e">
        <f>VLOOKUP(C1207,#REF!,2,FALSE)</f>
        <v>#REF!</v>
      </c>
      <c r="AG1207" s="3" t="e">
        <f t="shared" si="609"/>
        <v>#REF!</v>
      </c>
      <c r="AH1207" s="3">
        <f t="shared" si="610"/>
        <v>0</v>
      </c>
      <c r="AI1207" s="3">
        <f t="shared" si="611"/>
        <v>0</v>
      </c>
      <c r="AJ1207" s="3">
        <f t="shared" si="612"/>
        <v>0</v>
      </c>
      <c r="AL1207" s="3">
        <f t="shared" si="613"/>
        <v>0</v>
      </c>
      <c r="AM1207" s="3">
        <f t="shared" si="614"/>
        <v>0</v>
      </c>
      <c r="AN1207" s="3">
        <f t="shared" si="615"/>
        <v>0</v>
      </c>
      <c r="AO1207" s="3">
        <f t="shared" si="616"/>
        <v>0</v>
      </c>
      <c r="AP1207" s="3">
        <f t="shared" si="617"/>
        <v>0</v>
      </c>
      <c r="AQ1207" s="3">
        <f t="shared" si="618"/>
        <v>0</v>
      </c>
      <c r="AS1207" s="3" t="e">
        <f t="shared" si="619"/>
        <v>#REF!</v>
      </c>
      <c r="AU1207" s="3" t="e">
        <f t="shared" si="620"/>
        <v>#NAME?</v>
      </c>
      <c r="AW1207" s="3">
        <f t="shared" si="621"/>
        <v>0</v>
      </c>
      <c r="AX1207" s="3">
        <f t="shared" si="622"/>
        <v>0</v>
      </c>
      <c r="AY1207" s="3">
        <f t="shared" si="623"/>
        <v>0</v>
      </c>
      <c r="AZ1207" s="3">
        <f t="shared" si="624"/>
        <v>0</v>
      </c>
      <c r="BA1207" s="3">
        <f t="shared" si="625"/>
        <v>0</v>
      </c>
      <c r="BB1207" s="3">
        <f t="shared" si="626"/>
        <v>0</v>
      </c>
    </row>
    <row r="1208" spans="2:54" x14ac:dyDescent="0.35">
      <c r="B1208" s="14">
        <v>1181</v>
      </c>
      <c r="C1208" s="13"/>
      <c r="D1208" s="13"/>
      <c r="E1208" s="130"/>
      <c r="F1208" s="130"/>
      <c r="G1208" s="129" t="str">
        <f t="shared" si="594"/>
        <v/>
      </c>
      <c r="H1208" s="128"/>
      <c r="I1208" s="189"/>
      <c r="J1208" s="128"/>
      <c r="K1208" s="127"/>
      <c r="L1208" s="127"/>
      <c r="M1208" s="126"/>
      <c r="N1208" s="7"/>
      <c r="O1208" s="6"/>
      <c r="P1208" s="6"/>
      <c r="Q1208" s="125" t="str">
        <f t="shared" si="595"/>
        <v/>
      </c>
      <c r="R1208" s="124" t="str">
        <f t="shared" si="596"/>
        <v/>
      </c>
      <c r="S1208" s="123">
        <f t="shared" si="597"/>
        <v>0</v>
      </c>
      <c r="T1208" s="122">
        <f t="shared" si="598"/>
        <v>0</v>
      </c>
      <c r="U1208" s="123">
        <f t="shared" si="599"/>
        <v>0</v>
      </c>
      <c r="V1208" s="122">
        <f t="shared" si="600"/>
        <v>0</v>
      </c>
      <c r="W1208" s="123">
        <f t="shared" si="601"/>
        <v>0</v>
      </c>
      <c r="X1208" s="122">
        <f t="shared" si="602"/>
        <v>0</v>
      </c>
      <c r="Y1208" s="123">
        <f t="shared" si="603"/>
        <v>0</v>
      </c>
      <c r="Z1208" s="122">
        <f t="shared" si="604"/>
        <v>0</v>
      </c>
      <c r="AA1208" s="123">
        <f t="shared" si="605"/>
        <v>0</v>
      </c>
      <c r="AB1208" s="122">
        <f t="shared" si="606"/>
        <v>0</v>
      </c>
      <c r="AD1208" s="3" t="str">
        <f t="shared" si="607"/>
        <v>False</v>
      </c>
      <c r="AE1208" s="3" t="str">
        <f t="shared" si="608"/>
        <v>true</v>
      </c>
      <c r="AF1208" s="3" t="e">
        <f>VLOOKUP(C1208,#REF!,2,FALSE)</f>
        <v>#REF!</v>
      </c>
      <c r="AG1208" s="3" t="e">
        <f t="shared" si="609"/>
        <v>#REF!</v>
      </c>
      <c r="AH1208" s="3">
        <f t="shared" si="610"/>
        <v>0</v>
      </c>
      <c r="AI1208" s="3">
        <f t="shared" si="611"/>
        <v>0</v>
      </c>
      <c r="AJ1208" s="3">
        <f t="shared" si="612"/>
        <v>0</v>
      </c>
      <c r="AL1208" s="3">
        <f t="shared" si="613"/>
        <v>0</v>
      </c>
      <c r="AM1208" s="3">
        <f t="shared" si="614"/>
        <v>0</v>
      </c>
      <c r="AN1208" s="3">
        <f t="shared" si="615"/>
        <v>0</v>
      </c>
      <c r="AO1208" s="3">
        <f t="shared" si="616"/>
        <v>0</v>
      </c>
      <c r="AP1208" s="3">
        <f t="shared" si="617"/>
        <v>0</v>
      </c>
      <c r="AQ1208" s="3">
        <f t="shared" si="618"/>
        <v>0</v>
      </c>
      <c r="AS1208" s="3" t="e">
        <f t="shared" si="619"/>
        <v>#REF!</v>
      </c>
      <c r="AU1208" s="3" t="e">
        <f t="shared" si="620"/>
        <v>#NAME?</v>
      </c>
      <c r="AW1208" s="3">
        <f t="shared" si="621"/>
        <v>0</v>
      </c>
      <c r="AX1208" s="3">
        <f t="shared" si="622"/>
        <v>0</v>
      </c>
      <c r="AY1208" s="3">
        <f t="shared" si="623"/>
        <v>0</v>
      </c>
      <c r="AZ1208" s="3">
        <f t="shared" si="624"/>
        <v>0</v>
      </c>
      <c r="BA1208" s="3">
        <f t="shared" si="625"/>
        <v>0</v>
      </c>
      <c r="BB1208" s="3">
        <f t="shared" si="626"/>
        <v>0</v>
      </c>
    </row>
    <row r="1209" spans="2:54" x14ac:dyDescent="0.35">
      <c r="B1209" s="14">
        <v>1182</v>
      </c>
      <c r="C1209" s="13"/>
      <c r="D1209" s="13"/>
      <c r="E1209" s="130"/>
      <c r="F1209" s="130"/>
      <c r="G1209" s="129" t="str">
        <f t="shared" si="594"/>
        <v/>
      </c>
      <c r="H1209" s="128"/>
      <c r="I1209" s="189"/>
      <c r="J1209" s="128"/>
      <c r="K1209" s="127"/>
      <c r="L1209" s="127"/>
      <c r="M1209" s="126"/>
      <c r="N1209" s="7"/>
      <c r="O1209" s="6"/>
      <c r="P1209" s="6"/>
      <c r="Q1209" s="125" t="str">
        <f t="shared" si="595"/>
        <v/>
      </c>
      <c r="R1209" s="124" t="str">
        <f t="shared" si="596"/>
        <v/>
      </c>
      <c r="S1209" s="123">
        <f t="shared" si="597"/>
        <v>0</v>
      </c>
      <c r="T1209" s="122">
        <f t="shared" si="598"/>
        <v>0</v>
      </c>
      <c r="U1209" s="123">
        <f t="shared" si="599"/>
        <v>0</v>
      </c>
      <c r="V1209" s="122">
        <f t="shared" si="600"/>
        <v>0</v>
      </c>
      <c r="W1209" s="123">
        <f t="shared" si="601"/>
        <v>0</v>
      </c>
      <c r="X1209" s="122">
        <f t="shared" si="602"/>
        <v>0</v>
      </c>
      <c r="Y1209" s="123">
        <f t="shared" si="603"/>
        <v>0</v>
      </c>
      <c r="Z1209" s="122">
        <f t="shared" si="604"/>
        <v>0</v>
      </c>
      <c r="AA1209" s="123">
        <f t="shared" si="605"/>
        <v>0</v>
      </c>
      <c r="AB1209" s="122">
        <f t="shared" si="606"/>
        <v>0</v>
      </c>
      <c r="AD1209" s="3" t="str">
        <f t="shared" si="607"/>
        <v>False</v>
      </c>
      <c r="AE1209" s="3" t="str">
        <f t="shared" si="608"/>
        <v>true</v>
      </c>
      <c r="AF1209" s="3" t="e">
        <f>VLOOKUP(C1209,#REF!,2,FALSE)</f>
        <v>#REF!</v>
      </c>
      <c r="AG1209" s="3" t="e">
        <f t="shared" si="609"/>
        <v>#REF!</v>
      </c>
      <c r="AH1209" s="3">
        <f t="shared" si="610"/>
        <v>0</v>
      </c>
      <c r="AI1209" s="3">
        <f t="shared" si="611"/>
        <v>0</v>
      </c>
      <c r="AJ1209" s="3">
        <f t="shared" si="612"/>
        <v>0</v>
      </c>
      <c r="AL1209" s="3">
        <f t="shared" si="613"/>
        <v>0</v>
      </c>
      <c r="AM1209" s="3">
        <f t="shared" si="614"/>
        <v>0</v>
      </c>
      <c r="AN1209" s="3">
        <f t="shared" si="615"/>
        <v>0</v>
      </c>
      <c r="AO1209" s="3">
        <f t="shared" si="616"/>
        <v>0</v>
      </c>
      <c r="AP1209" s="3">
        <f t="shared" si="617"/>
        <v>0</v>
      </c>
      <c r="AQ1209" s="3">
        <f t="shared" si="618"/>
        <v>0</v>
      </c>
      <c r="AS1209" s="3" t="e">
        <f t="shared" si="619"/>
        <v>#REF!</v>
      </c>
      <c r="AU1209" s="3" t="e">
        <f t="shared" si="620"/>
        <v>#NAME?</v>
      </c>
      <c r="AW1209" s="3">
        <f t="shared" si="621"/>
        <v>0</v>
      </c>
      <c r="AX1209" s="3">
        <f t="shared" si="622"/>
        <v>0</v>
      </c>
      <c r="AY1209" s="3">
        <f t="shared" si="623"/>
        <v>0</v>
      </c>
      <c r="AZ1209" s="3">
        <f t="shared" si="624"/>
        <v>0</v>
      </c>
      <c r="BA1209" s="3">
        <f t="shared" si="625"/>
        <v>0</v>
      </c>
      <c r="BB1209" s="3">
        <f t="shared" si="626"/>
        <v>0</v>
      </c>
    </row>
    <row r="1210" spans="2:54" x14ac:dyDescent="0.35">
      <c r="B1210" s="14">
        <v>1183</v>
      </c>
      <c r="C1210" s="13"/>
      <c r="D1210" s="13"/>
      <c r="E1210" s="130"/>
      <c r="F1210" s="130"/>
      <c r="G1210" s="129" t="str">
        <f t="shared" si="594"/>
        <v/>
      </c>
      <c r="H1210" s="128"/>
      <c r="I1210" s="189"/>
      <c r="J1210" s="128"/>
      <c r="K1210" s="127"/>
      <c r="L1210" s="127"/>
      <c r="M1210" s="126"/>
      <c r="N1210" s="7"/>
      <c r="O1210" s="6"/>
      <c r="P1210" s="6"/>
      <c r="Q1210" s="125" t="str">
        <f t="shared" si="595"/>
        <v/>
      </c>
      <c r="R1210" s="124" t="str">
        <f t="shared" si="596"/>
        <v/>
      </c>
      <c r="S1210" s="123">
        <f t="shared" si="597"/>
        <v>0</v>
      </c>
      <c r="T1210" s="122">
        <f t="shared" si="598"/>
        <v>0</v>
      </c>
      <c r="U1210" s="123">
        <f t="shared" si="599"/>
        <v>0</v>
      </c>
      <c r="V1210" s="122">
        <f t="shared" si="600"/>
        <v>0</v>
      </c>
      <c r="W1210" s="123">
        <f t="shared" si="601"/>
        <v>0</v>
      </c>
      <c r="X1210" s="122">
        <f t="shared" si="602"/>
        <v>0</v>
      </c>
      <c r="Y1210" s="123">
        <f t="shared" si="603"/>
        <v>0</v>
      </c>
      <c r="Z1210" s="122">
        <f t="shared" si="604"/>
        <v>0</v>
      </c>
      <c r="AA1210" s="123">
        <f t="shared" si="605"/>
        <v>0</v>
      </c>
      <c r="AB1210" s="122">
        <f t="shared" si="606"/>
        <v>0</v>
      </c>
      <c r="AD1210" s="3" t="str">
        <f t="shared" si="607"/>
        <v>False</v>
      </c>
      <c r="AE1210" s="3" t="str">
        <f t="shared" si="608"/>
        <v>true</v>
      </c>
      <c r="AF1210" s="3" t="e">
        <f>VLOOKUP(C1210,#REF!,2,FALSE)</f>
        <v>#REF!</v>
      </c>
      <c r="AG1210" s="3" t="e">
        <f t="shared" si="609"/>
        <v>#REF!</v>
      </c>
      <c r="AH1210" s="3">
        <f t="shared" si="610"/>
        <v>0</v>
      </c>
      <c r="AI1210" s="3">
        <f t="shared" si="611"/>
        <v>0</v>
      </c>
      <c r="AJ1210" s="3">
        <f t="shared" si="612"/>
        <v>0</v>
      </c>
      <c r="AL1210" s="3">
        <f t="shared" si="613"/>
        <v>0</v>
      </c>
      <c r="AM1210" s="3">
        <f t="shared" si="614"/>
        <v>0</v>
      </c>
      <c r="AN1210" s="3">
        <f t="shared" si="615"/>
        <v>0</v>
      </c>
      <c r="AO1210" s="3">
        <f t="shared" si="616"/>
        <v>0</v>
      </c>
      <c r="AP1210" s="3">
        <f t="shared" si="617"/>
        <v>0</v>
      </c>
      <c r="AQ1210" s="3">
        <f t="shared" si="618"/>
        <v>0</v>
      </c>
      <c r="AS1210" s="3" t="e">
        <f t="shared" si="619"/>
        <v>#REF!</v>
      </c>
      <c r="AU1210" s="3" t="e">
        <f t="shared" si="620"/>
        <v>#NAME?</v>
      </c>
      <c r="AW1210" s="3">
        <f t="shared" si="621"/>
        <v>0</v>
      </c>
      <c r="AX1210" s="3">
        <f t="shared" si="622"/>
        <v>0</v>
      </c>
      <c r="AY1210" s="3">
        <f t="shared" si="623"/>
        <v>0</v>
      </c>
      <c r="AZ1210" s="3">
        <f t="shared" si="624"/>
        <v>0</v>
      </c>
      <c r="BA1210" s="3">
        <f t="shared" si="625"/>
        <v>0</v>
      </c>
      <c r="BB1210" s="3">
        <f t="shared" si="626"/>
        <v>0</v>
      </c>
    </row>
    <row r="1211" spans="2:54" x14ac:dyDescent="0.35">
      <c r="B1211" s="14">
        <v>1184</v>
      </c>
      <c r="C1211" s="13"/>
      <c r="D1211" s="13"/>
      <c r="E1211" s="130"/>
      <c r="F1211" s="130"/>
      <c r="G1211" s="129" t="str">
        <f t="shared" si="594"/>
        <v/>
      </c>
      <c r="H1211" s="128"/>
      <c r="I1211" s="189"/>
      <c r="J1211" s="128"/>
      <c r="K1211" s="127"/>
      <c r="L1211" s="127"/>
      <c r="M1211" s="126"/>
      <c r="N1211" s="7"/>
      <c r="O1211" s="6"/>
      <c r="P1211" s="6"/>
      <c r="Q1211" s="125" t="str">
        <f t="shared" si="595"/>
        <v/>
      </c>
      <c r="R1211" s="124" t="str">
        <f t="shared" si="596"/>
        <v/>
      </c>
      <c r="S1211" s="123">
        <f t="shared" si="597"/>
        <v>0</v>
      </c>
      <c r="T1211" s="122">
        <f t="shared" si="598"/>
        <v>0</v>
      </c>
      <c r="U1211" s="123">
        <f t="shared" si="599"/>
        <v>0</v>
      </c>
      <c r="V1211" s="122">
        <f t="shared" si="600"/>
        <v>0</v>
      </c>
      <c r="W1211" s="123">
        <f t="shared" si="601"/>
        <v>0</v>
      </c>
      <c r="X1211" s="122">
        <f t="shared" si="602"/>
        <v>0</v>
      </c>
      <c r="Y1211" s="123">
        <f t="shared" si="603"/>
        <v>0</v>
      </c>
      <c r="Z1211" s="122">
        <f t="shared" si="604"/>
        <v>0</v>
      </c>
      <c r="AA1211" s="123">
        <f t="shared" si="605"/>
        <v>0</v>
      </c>
      <c r="AB1211" s="122">
        <f t="shared" si="606"/>
        <v>0</v>
      </c>
      <c r="AD1211" s="3" t="str">
        <f t="shared" si="607"/>
        <v>False</v>
      </c>
      <c r="AE1211" s="3" t="str">
        <f t="shared" si="608"/>
        <v>true</v>
      </c>
      <c r="AF1211" s="3" t="e">
        <f>VLOOKUP(C1211,#REF!,2,FALSE)</f>
        <v>#REF!</v>
      </c>
      <c r="AG1211" s="3" t="e">
        <f t="shared" si="609"/>
        <v>#REF!</v>
      </c>
      <c r="AH1211" s="3">
        <f t="shared" si="610"/>
        <v>0</v>
      </c>
      <c r="AI1211" s="3">
        <f t="shared" si="611"/>
        <v>0</v>
      </c>
      <c r="AJ1211" s="3">
        <f t="shared" si="612"/>
        <v>0</v>
      </c>
      <c r="AL1211" s="3">
        <f t="shared" si="613"/>
        <v>0</v>
      </c>
      <c r="AM1211" s="3">
        <f t="shared" si="614"/>
        <v>0</v>
      </c>
      <c r="AN1211" s="3">
        <f t="shared" si="615"/>
        <v>0</v>
      </c>
      <c r="AO1211" s="3">
        <f t="shared" si="616"/>
        <v>0</v>
      </c>
      <c r="AP1211" s="3">
        <f t="shared" si="617"/>
        <v>0</v>
      </c>
      <c r="AQ1211" s="3">
        <f t="shared" si="618"/>
        <v>0</v>
      </c>
      <c r="AS1211" s="3" t="e">
        <f t="shared" si="619"/>
        <v>#REF!</v>
      </c>
      <c r="AU1211" s="3" t="e">
        <f t="shared" si="620"/>
        <v>#NAME?</v>
      </c>
      <c r="AW1211" s="3">
        <f t="shared" si="621"/>
        <v>0</v>
      </c>
      <c r="AX1211" s="3">
        <f t="shared" si="622"/>
        <v>0</v>
      </c>
      <c r="AY1211" s="3">
        <f t="shared" si="623"/>
        <v>0</v>
      </c>
      <c r="AZ1211" s="3">
        <f t="shared" si="624"/>
        <v>0</v>
      </c>
      <c r="BA1211" s="3">
        <f t="shared" si="625"/>
        <v>0</v>
      </c>
      <c r="BB1211" s="3">
        <f t="shared" si="626"/>
        <v>0</v>
      </c>
    </row>
    <row r="1212" spans="2:54" x14ac:dyDescent="0.35">
      <c r="B1212" s="14">
        <v>1185</v>
      </c>
      <c r="C1212" s="13"/>
      <c r="D1212" s="13"/>
      <c r="E1212" s="130"/>
      <c r="F1212" s="130"/>
      <c r="G1212" s="129" t="str">
        <f t="shared" si="594"/>
        <v/>
      </c>
      <c r="H1212" s="128"/>
      <c r="I1212" s="189"/>
      <c r="J1212" s="128"/>
      <c r="K1212" s="127"/>
      <c r="L1212" s="127"/>
      <c r="M1212" s="126"/>
      <c r="N1212" s="7"/>
      <c r="O1212" s="6"/>
      <c r="P1212" s="6"/>
      <c r="Q1212" s="125" t="str">
        <f t="shared" si="595"/>
        <v/>
      </c>
      <c r="R1212" s="124" t="str">
        <f t="shared" si="596"/>
        <v/>
      </c>
      <c r="S1212" s="123">
        <f t="shared" si="597"/>
        <v>0</v>
      </c>
      <c r="T1212" s="122">
        <f t="shared" si="598"/>
        <v>0</v>
      </c>
      <c r="U1212" s="123">
        <f t="shared" si="599"/>
        <v>0</v>
      </c>
      <c r="V1212" s="122">
        <f t="shared" si="600"/>
        <v>0</v>
      </c>
      <c r="W1212" s="123">
        <f t="shared" si="601"/>
        <v>0</v>
      </c>
      <c r="X1212" s="122">
        <f t="shared" si="602"/>
        <v>0</v>
      </c>
      <c r="Y1212" s="123">
        <f t="shared" si="603"/>
        <v>0</v>
      </c>
      <c r="Z1212" s="122">
        <f t="shared" si="604"/>
        <v>0</v>
      </c>
      <c r="AA1212" s="123">
        <f t="shared" si="605"/>
        <v>0</v>
      </c>
      <c r="AB1212" s="122">
        <f t="shared" si="606"/>
        <v>0</v>
      </c>
      <c r="AD1212" s="3" t="str">
        <f t="shared" si="607"/>
        <v>False</v>
      </c>
      <c r="AE1212" s="3" t="str">
        <f t="shared" si="608"/>
        <v>true</v>
      </c>
      <c r="AF1212" s="3" t="e">
        <f>VLOOKUP(C1212,#REF!,2,FALSE)</f>
        <v>#REF!</v>
      </c>
      <c r="AG1212" s="3" t="e">
        <f t="shared" si="609"/>
        <v>#REF!</v>
      </c>
      <c r="AH1212" s="3">
        <f t="shared" si="610"/>
        <v>0</v>
      </c>
      <c r="AI1212" s="3">
        <f t="shared" si="611"/>
        <v>0</v>
      </c>
      <c r="AJ1212" s="3">
        <f t="shared" si="612"/>
        <v>0</v>
      </c>
      <c r="AL1212" s="3">
        <f t="shared" si="613"/>
        <v>0</v>
      </c>
      <c r="AM1212" s="3">
        <f t="shared" si="614"/>
        <v>0</v>
      </c>
      <c r="AN1212" s="3">
        <f t="shared" si="615"/>
        <v>0</v>
      </c>
      <c r="AO1212" s="3">
        <f t="shared" si="616"/>
        <v>0</v>
      </c>
      <c r="AP1212" s="3">
        <f t="shared" si="617"/>
        <v>0</v>
      </c>
      <c r="AQ1212" s="3">
        <f t="shared" si="618"/>
        <v>0</v>
      </c>
      <c r="AS1212" s="3" t="e">
        <f t="shared" si="619"/>
        <v>#REF!</v>
      </c>
      <c r="AU1212" s="3" t="e">
        <f t="shared" si="620"/>
        <v>#NAME?</v>
      </c>
      <c r="AW1212" s="3">
        <f t="shared" si="621"/>
        <v>0</v>
      </c>
      <c r="AX1212" s="3">
        <f t="shared" si="622"/>
        <v>0</v>
      </c>
      <c r="AY1212" s="3">
        <f t="shared" si="623"/>
        <v>0</v>
      </c>
      <c r="AZ1212" s="3">
        <f t="shared" si="624"/>
        <v>0</v>
      </c>
      <c r="BA1212" s="3">
        <f t="shared" si="625"/>
        <v>0</v>
      </c>
      <c r="BB1212" s="3">
        <f t="shared" si="626"/>
        <v>0</v>
      </c>
    </row>
    <row r="1213" spans="2:54" x14ac:dyDescent="0.35">
      <c r="B1213" s="14">
        <v>1186</v>
      </c>
      <c r="C1213" s="13"/>
      <c r="D1213" s="13"/>
      <c r="E1213" s="130"/>
      <c r="F1213" s="130"/>
      <c r="G1213" s="129" t="str">
        <f t="shared" si="594"/>
        <v/>
      </c>
      <c r="H1213" s="128"/>
      <c r="I1213" s="189"/>
      <c r="J1213" s="128"/>
      <c r="K1213" s="127"/>
      <c r="L1213" s="127"/>
      <c r="M1213" s="126"/>
      <c r="N1213" s="7"/>
      <c r="O1213" s="6"/>
      <c r="P1213" s="6"/>
      <c r="Q1213" s="125" t="str">
        <f t="shared" si="595"/>
        <v/>
      </c>
      <c r="R1213" s="124" t="str">
        <f t="shared" si="596"/>
        <v/>
      </c>
      <c r="S1213" s="123">
        <f t="shared" si="597"/>
        <v>0</v>
      </c>
      <c r="T1213" s="122">
        <f t="shared" si="598"/>
        <v>0</v>
      </c>
      <c r="U1213" s="123">
        <f t="shared" si="599"/>
        <v>0</v>
      </c>
      <c r="V1213" s="122">
        <f t="shared" si="600"/>
        <v>0</v>
      </c>
      <c r="W1213" s="123">
        <f t="shared" si="601"/>
        <v>0</v>
      </c>
      <c r="X1213" s="122">
        <f t="shared" si="602"/>
        <v>0</v>
      </c>
      <c r="Y1213" s="123">
        <f t="shared" si="603"/>
        <v>0</v>
      </c>
      <c r="Z1213" s="122">
        <f t="shared" si="604"/>
        <v>0</v>
      </c>
      <c r="AA1213" s="123">
        <f t="shared" si="605"/>
        <v>0</v>
      </c>
      <c r="AB1213" s="122">
        <f t="shared" si="606"/>
        <v>0</v>
      </c>
      <c r="AD1213" s="3" t="str">
        <f t="shared" si="607"/>
        <v>False</v>
      </c>
      <c r="AE1213" s="3" t="str">
        <f t="shared" si="608"/>
        <v>true</v>
      </c>
      <c r="AF1213" s="3" t="e">
        <f>VLOOKUP(C1213,#REF!,2,FALSE)</f>
        <v>#REF!</v>
      </c>
      <c r="AG1213" s="3" t="e">
        <f t="shared" si="609"/>
        <v>#REF!</v>
      </c>
      <c r="AH1213" s="3">
        <f t="shared" si="610"/>
        <v>0</v>
      </c>
      <c r="AI1213" s="3">
        <f t="shared" si="611"/>
        <v>0</v>
      </c>
      <c r="AJ1213" s="3">
        <f t="shared" si="612"/>
        <v>0</v>
      </c>
      <c r="AL1213" s="3">
        <f t="shared" si="613"/>
        <v>0</v>
      </c>
      <c r="AM1213" s="3">
        <f t="shared" si="614"/>
        <v>0</v>
      </c>
      <c r="AN1213" s="3">
        <f t="shared" si="615"/>
        <v>0</v>
      </c>
      <c r="AO1213" s="3">
        <f t="shared" si="616"/>
        <v>0</v>
      </c>
      <c r="AP1213" s="3">
        <f t="shared" si="617"/>
        <v>0</v>
      </c>
      <c r="AQ1213" s="3">
        <f t="shared" si="618"/>
        <v>0</v>
      </c>
      <c r="AS1213" s="3" t="e">
        <f t="shared" si="619"/>
        <v>#REF!</v>
      </c>
      <c r="AU1213" s="3" t="e">
        <f t="shared" si="620"/>
        <v>#NAME?</v>
      </c>
      <c r="AW1213" s="3">
        <f t="shared" si="621"/>
        <v>0</v>
      </c>
      <c r="AX1213" s="3">
        <f t="shared" si="622"/>
        <v>0</v>
      </c>
      <c r="AY1213" s="3">
        <f t="shared" si="623"/>
        <v>0</v>
      </c>
      <c r="AZ1213" s="3">
        <f t="shared" si="624"/>
        <v>0</v>
      </c>
      <c r="BA1213" s="3">
        <f t="shared" si="625"/>
        <v>0</v>
      </c>
      <c r="BB1213" s="3">
        <f t="shared" si="626"/>
        <v>0</v>
      </c>
    </row>
    <row r="1214" spans="2:54" x14ac:dyDescent="0.35">
      <c r="B1214" s="14">
        <v>1187</v>
      </c>
      <c r="C1214" s="13"/>
      <c r="D1214" s="13"/>
      <c r="E1214" s="130"/>
      <c r="F1214" s="130"/>
      <c r="G1214" s="129" t="str">
        <f t="shared" si="594"/>
        <v/>
      </c>
      <c r="H1214" s="128"/>
      <c r="I1214" s="189"/>
      <c r="J1214" s="128"/>
      <c r="K1214" s="127"/>
      <c r="L1214" s="127"/>
      <c r="M1214" s="126"/>
      <c r="N1214" s="7"/>
      <c r="O1214" s="6"/>
      <c r="P1214" s="6"/>
      <c r="Q1214" s="125" t="str">
        <f t="shared" si="595"/>
        <v/>
      </c>
      <c r="R1214" s="124" t="str">
        <f t="shared" si="596"/>
        <v/>
      </c>
      <c r="S1214" s="123">
        <f t="shared" si="597"/>
        <v>0</v>
      </c>
      <c r="T1214" s="122">
        <f t="shared" si="598"/>
        <v>0</v>
      </c>
      <c r="U1214" s="123">
        <f t="shared" si="599"/>
        <v>0</v>
      </c>
      <c r="V1214" s="122">
        <f t="shared" si="600"/>
        <v>0</v>
      </c>
      <c r="W1214" s="123">
        <f t="shared" si="601"/>
        <v>0</v>
      </c>
      <c r="X1214" s="122">
        <f t="shared" si="602"/>
        <v>0</v>
      </c>
      <c r="Y1214" s="123">
        <f t="shared" si="603"/>
        <v>0</v>
      </c>
      <c r="Z1214" s="122">
        <f t="shared" si="604"/>
        <v>0</v>
      </c>
      <c r="AA1214" s="123">
        <f t="shared" si="605"/>
        <v>0</v>
      </c>
      <c r="AB1214" s="122">
        <f t="shared" si="606"/>
        <v>0</v>
      </c>
      <c r="AD1214" s="3" t="str">
        <f t="shared" si="607"/>
        <v>False</v>
      </c>
      <c r="AE1214" s="3" t="str">
        <f t="shared" si="608"/>
        <v>true</v>
      </c>
      <c r="AF1214" s="3" t="e">
        <f>VLOOKUP(C1214,#REF!,2,FALSE)</f>
        <v>#REF!</v>
      </c>
      <c r="AG1214" s="3" t="e">
        <f t="shared" si="609"/>
        <v>#REF!</v>
      </c>
      <c r="AH1214" s="3">
        <f t="shared" si="610"/>
        <v>0</v>
      </c>
      <c r="AI1214" s="3">
        <f t="shared" si="611"/>
        <v>0</v>
      </c>
      <c r="AJ1214" s="3">
        <f t="shared" si="612"/>
        <v>0</v>
      </c>
      <c r="AL1214" s="3">
        <f t="shared" si="613"/>
        <v>0</v>
      </c>
      <c r="AM1214" s="3">
        <f t="shared" si="614"/>
        <v>0</v>
      </c>
      <c r="AN1214" s="3">
        <f t="shared" si="615"/>
        <v>0</v>
      </c>
      <c r="AO1214" s="3">
        <f t="shared" si="616"/>
        <v>0</v>
      </c>
      <c r="AP1214" s="3">
        <f t="shared" si="617"/>
        <v>0</v>
      </c>
      <c r="AQ1214" s="3">
        <f t="shared" si="618"/>
        <v>0</v>
      </c>
      <c r="AS1214" s="3" t="e">
        <f t="shared" si="619"/>
        <v>#REF!</v>
      </c>
      <c r="AU1214" s="3" t="e">
        <f t="shared" si="620"/>
        <v>#NAME?</v>
      </c>
      <c r="AW1214" s="3">
        <f t="shared" si="621"/>
        <v>0</v>
      </c>
      <c r="AX1214" s="3">
        <f t="shared" si="622"/>
        <v>0</v>
      </c>
      <c r="AY1214" s="3">
        <f t="shared" si="623"/>
        <v>0</v>
      </c>
      <c r="AZ1214" s="3">
        <f t="shared" si="624"/>
        <v>0</v>
      </c>
      <c r="BA1214" s="3">
        <f t="shared" si="625"/>
        <v>0</v>
      </c>
      <c r="BB1214" s="3">
        <f t="shared" si="626"/>
        <v>0</v>
      </c>
    </row>
    <row r="1215" spans="2:54" x14ac:dyDescent="0.35">
      <c r="B1215" s="14">
        <v>1188</v>
      </c>
      <c r="C1215" s="13"/>
      <c r="D1215" s="13"/>
      <c r="E1215" s="130"/>
      <c r="F1215" s="130"/>
      <c r="G1215" s="129" t="str">
        <f t="shared" si="594"/>
        <v/>
      </c>
      <c r="H1215" s="128"/>
      <c r="I1215" s="189"/>
      <c r="J1215" s="128"/>
      <c r="K1215" s="127"/>
      <c r="L1215" s="127"/>
      <c r="M1215" s="126"/>
      <c r="N1215" s="7"/>
      <c r="O1215" s="6"/>
      <c r="P1215" s="6"/>
      <c r="Q1215" s="125" t="str">
        <f t="shared" si="595"/>
        <v/>
      </c>
      <c r="R1215" s="124" t="str">
        <f t="shared" si="596"/>
        <v/>
      </c>
      <c r="S1215" s="123">
        <f t="shared" si="597"/>
        <v>0</v>
      </c>
      <c r="T1215" s="122">
        <f t="shared" si="598"/>
        <v>0</v>
      </c>
      <c r="U1215" s="123">
        <f t="shared" si="599"/>
        <v>0</v>
      </c>
      <c r="V1215" s="122">
        <f t="shared" si="600"/>
        <v>0</v>
      </c>
      <c r="W1215" s="123">
        <f t="shared" si="601"/>
        <v>0</v>
      </c>
      <c r="X1215" s="122">
        <f t="shared" si="602"/>
        <v>0</v>
      </c>
      <c r="Y1215" s="123">
        <f t="shared" si="603"/>
        <v>0</v>
      </c>
      <c r="Z1215" s="122">
        <f t="shared" si="604"/>
        <v>0</v>
      </c>
      <c r="AA1215" s="123">
        <f t="shared" si="605"/>
        <v>0</v>
      </c>
      <c r="AB1215" s="122">
        <f t="shared" si="606"/>
        <v>0</v>
      </c>
      <c r="AD1215" s="3" t="str">
        <f t="shared" si="607"/>
        <v>False</v>
      </c>
      <c r="AE1215" s="3" t="str">
        <f t="shared" si="608"/>
        <v>true</v>
      </c>
      <c r="AF1215" s="3" t="e">
        <f>VLOOKUP(C1215,#REF!,2,FALSE)</f>
        <v>#REF!</v>
      </c>
      <c r="AG1215" s="3" t="e">
        <f t="shared" si="609"/>
        <v>#REF!</v>
      </c>
      <c r="AH1215" s="3">
        <f t="shared" si="610"/>
        <v>0</v>
      </c>
      <c r="AI1215" s="3">
        <f t="shared" si="611"/>
        <v>0</v>
      </c>
      <c r="AJ1215" s="3">
        <f t="shared" si="612"/>
        <v>0</v>
      </c>
      <c r="AL1215" s="3">
        <f t="shared" si="613"/>
        <v>0</v>
      </c>
      <c r="AM1215" s="3">
        <f t="shared" si="614"/>
        <v>0</v>
      </c>
      <c r="AN1215" s="3">
        <f t="shared" si="615"/>
        <v>0</v>
      </c>
      <c r="AO1215" s="3">
        <f t="shared" si="616"/>
        <v>0</v>
      </c>
      <c r="AP1215" s="3">
        <f t="shared" si="617"/>
        <v>0</v>
      </c>
      <c r="AQ1215" s="3">
        <f t="shared" si="618"/>
        <v>0</v>
      </c>
      <c r="AS1215" s="3" t="e">
        <f t="shared" si="619"/>
        <v>#REF!</v>
      </c>
      <c r="AU1215" s="3" t="e">
        <f t="shared" si="620"/>
        <v>#NAME?</v>
      </c>
      <c r="AW1215" s="3">
        <f t="shared" si="621"/>
        <v>0</v>
      </c>
      <c r="AX1215" s="3">
        <f t="shared" si="622"/>
        <v>0</v>
      </c>
      <c r="AY1215" s="3">
        <f t="shared" si="623"/>
        <v>0</v>
      </c>
      <c r="AZ1215" s="3">
        <f t="shared" si="624"/>
        <v>0</v>
      </c>
      <c r="BA1215" s="3">
        <f t="shared" si="625"/>
        <v>0</v>
      </c>
      <c r="BB1215" s="3">
        <f t="shared" si="626"/>
        <v>0</v>
      </c>
    </row>
    <row r="1216" spans="2:54" x14ac:dyDescent="0.35">
      <c r="B1216" s="14">
        <v>1189</v>
      </c>
      <c r="C1216" s="13"/>
      <c r="D1216" s="13"/>
      <c r="E1216" s="130"/>
      <c r="F1216" s="130"/>
      <c r="G1216" s="129" t="str">
        <f t="shared" si="594"/>
        <v/>
      </c>
      <c r="H1216" s="128"/>
      <c r="I1216" s="189"/>
      <c r="J1216" s="128"/>
      <c r="K1216" s="127"/>
      <c r="L1216" s="127"/>
      <c r="M1216" s="126"/>
      <c r="N1216" s="7"/>
      <c r="O1216" s="6"/>
      <c r="P1216" s="6"/>
      <c r="Q1216" s="125" t="str">
        <f t="shared" si="595"/>
        <v/>
      </c>
      <c r="R1216" s="124" t="str">
        <f t="shared" si="596"/>
        <v/>
      </c>
      <c r="S1216" s="123">
        <f t="shared" si="597"/>
        <v>0</v>
      </c>
      <c r="T1216" s="122">
        <f t="shared" si="598"/>
        <v>0</v>
      </c>
      <c r="U1216" s="123">
        <f t="shared" si="599"/>
        <v>0</v>
      </c>
      <c r="V1216" s="122">
        <f t="shared" si="600"/>
        <v>0</v>
      </c>
      <c r="W1216" s="123">
        <f t="shared" si="601"/>
        <v>0</v>
      </c>
      <c r="X1216" s="122">
        <f t="shared" si="602"/>
        <v>0</v>
      </c>
      <c r="Y1216" s="123">
        <f t="shared" si="603"/>
        <v>0</v>
      </c>
      <c r="Z1216" s="122">
        <f t="shared" si="604"/>
        <v>0</v>
      </c>
      <c r="AA1216" s="123">
        <f t="shared" si="605"/>
        <v>0</v>
      </c>
      <c r="AB1216" s="122">
        <f t="shared" si="606"/>
        <v>0</v>
      </c>
      <c r="AD1216" s="3" t="str">
        <f t="shared" si="607"/>
        <v>False</v>
      </c>
      <c r="AE1216" s="3" t="str">
        <f t="shared" si="608"/>
        <v>true</v>
      </c>
      <c r="AF1216" s="3" t="e">
        <f>VLOOKUP(C1216,#REF!,2,FALSE)</f>
        <v>#REF!</v>
      </c>
      <c r="AG1216" s="3" t="e">
        <f t="shared" si="609"/>
        <v>#REF!</v>
      </c>
      <c r="AH1216" s="3">
        <f t="shared" si="610"/>
        <v>0</v>
      </c>
      <c r="AI1216" s="3">
        <f t="shared" si="611"/>
        <v>0</v>
      </c>
      <c r="AJ1216" s="3">
        <f t="shared" si="612"/>
        <v>0</v>
      </c>
      <c r="AL1216" s="3">
        <f t="shared" si="613"/>
        <v>0</v>
      </c>
      <c r="AM1216" s="3">
        <f t="shared" si="614"/>
        <v>0</v>
      </c>
      <c r="AN1216" s="3">
        <f t="shared" si="615"/>
        <v>0</v>
      </c>
      <c r="AO1216" s="3">
        <f t="shared" si="616"/>
        <v>0</v>
      </c>
      <c r="AP1216" s="3">
        <f t="shared" si="617"/>
        <v>0</v>
      </c>
      <c r="AQ1216" s="3">
        <f t="shared" si="618"/>
        <v>0</v>
      </c>
      <c r="AS1216" s="3" t="e">
        <f t="shared" si="619"/>
        <v>#REF!</v>
      </c>
      <c r="AU1216" s="3" t="e">
        <f t="shared" si="620"/>
        <v>#NAME?</v>
      </c>
      <c r="AW1216" s="3">
        <f t="shared" si="621"/>
        <v>0</v>
      </c>
      <c r="AX1216" s="3">
        <f t="shared" si="622"/>
        <v>0</v>
      </c>
      <c r="AY1216" s="3">
        <f t="shared" si="623"/>
        <v>0</v>
      </c>
      <c r="AZ1216" s="3">
        <f t="shared" si="624"/>
        <v>0</v>
      </c>
      <c r="BA1216" s="3">
        <f t="shared" si="625"/>
        <v>0</v>
      </c>
      <c r="BB1216" s="3">
        <f t="shared" si="626"/>
        <v>0</v>
      </c>
    </row>
    <row r="1217" spans="2:54" x14ac:dyDescent="0.35">
      <c r="B1217" s="14">
        <v>1190</v>
      </c>
      <c r="C1217" s="13"/>
      <c r="D1217" s="13"/>
      <c r="E1217" s="130"/>
      <c r="F1217" s="130"/>
      <c r="G1217" s="129" t="str">
        <f t="shared" si="594"/>
        <v/>
      </c>
      <c r="H1217" s="128"/>
      <c r="I1217" s="189"/>
      <c r="J1217" s="128"/>
      <c r="K1217" s="127"/>
      <c r="L1217" s="127"/>
      <c r="M1217" s="126"/>
      <c r="N1217" s="7"/>
      <c r="O1217" s="6"/>
      <c r="P1217" s="6"/>
      <c r="Q1217" s="125" t="str">
        <f t="shared" si="595"/>
        <v/>
      </c>
      <c r="R1217" s="124" t="str">
        <f t="shared" si="596"/>
        <v/>
      </c>
      <c r="S1217" s="123">
        <f t="shared" si="597"/>
        <v>0</v>
      </c>
      <c r="T1217" s="122">
        <f t="shared" si="598"/>
        <v>0</v>
      </c>
      <c r="U1217" s="123">
        <f t="shared" si="599"/>
        <v>0</v>
      </c>
      <c r="V1217" s="122">
        <f t="shared" si="600"/>
        <v>0</v>
      </c>
      <c r="W1217" s="123">
        <f t="shared" si="601"/>
        <v>0</v>
      </c>
      <c r="X1217" s="122">
        <f t="shared" si="602"/>
        <v>0</v>
      </c>
      <c r="Y1217" s="123">
        <f t="shared" si="603"/>
        <v>0</v>
      </c>
      <c r="Z1217" s="122">
        <f t="shared" si="604"/>
        <v>0</v>
      </c>
      <c r="AA1217" s="123">
        <f t="shared" si="605"/>
        <v>0</v>
      </c>
      <c r="AB1217" s="122">
        <f t="shared" si="606"/>
        <v>0</v>
      </c>
      <c r="AD1217" s="3" t="str">
        <f t="shared" si="607"/>
        <v>False</v>
      </c>
      <c r="AE1217" s="3" t="str">
        <f t="shared" si="608"/>
        <v>true</v>
      </c>
      <c r="AF1217" s="3" t="e">
        <f>VLOOKUP(C1217,#REF!,2,FALSE)</f>
        <v>#REF!</v>
      </c>
      <c r="AG1217" s="3" t="e">
        <f t="shared" si="609"/>
        <v>#REF!</v>
      </c>
      <c r="AH1217" s="3">
        <f t="shared" si="610"/>
        <v>0</v>
      </c>
      <c r="AI1217" s="3">
        <f t="shared" si="611"/>
        <v>0</v>
      </c>
      <c r="AJ1217" s="3">
        <f t="shared" si="612"/>
        <v>0</v>
      </c>
      <c r="AL1217" s="3">
        <f t="shared" si="613"/>
        <v>0</v>
      </c>
      <c r="AM1217" s="3">
        <f t="shared" si="614"/>
        <v>0</v>
      </c>
      <c r="AN1217" s="3">
        <f t="shared" si="615"/>
        <v>0</v>
      </c>
      <c r="AO1217" s="3">
        <f t="shared" si="616"/>
        <v>0</v>
      </c>
      <c r="AP1217" s="3">
        <f t="shared" si="617"/>
        <v>0</v>
      </c>
      <c r="AQ1217" s="3">
        <f t="shared" si="618"/>
        <v>0</v>
      </c>
      <c r="AS1217" s="3" t="e">
        <f t="shared" si="619"/>
        <v>#REF!</v>
      </c>
      <c r="AU1217" s="3" t="e">
        <f t="shared" si="620"/>
        <v>#NAME?</v>
      </c>
      <c r="AW1217" s="3">
        <f t="shared" si="621"/>
        <v>0</v>
      </c>
      <c r="AX1217" s="3">
        <f t="shared" si="622"/>
        <v>0</v>
      </c>
      <c r="AY1217" s="3">
        <f t="shared" si="623"/>
        <v>0</v>
      </c>
      <c r="AZ1217" s="3">
        <f t="shared" si="624"/>
        <v>0</v>
      </c>
      <c r="BA1217" s="3">
        <f t="shared" si="625"/>
        <v>0</v>
      </c>
      <c r="BB1217" s="3">
        <f t="shared" si="626"/>
        <v>0</v>
      </c>
    </row>
    <row r="1218" spans="2:54" x14ac:dyDescent="0.35">
      <c r="B1218" s="14">
        <v>1191</v>
      </c>
      <c r="C1218" s="13"/>
      <c r="D1218" s="13"/>
      <c r="E1218" s="130"/>
      <c r="F1218" s="130"/>
      <c r="G1218" s="129" t="str">
        <f t="shared" si="594"/>
        <v/>
      </c>
      <c r="H1218" s="128"/>
      <c r="I1218" s="189"/>
      <c r="J1218" s="128"/>
      <c r="K1218" s="127"/>
      <c r="L1218" s="127"/>
      <c r="M1218" s="126"/>
      <c r="N1218" s="7"/>
      <c r="O1218" s="6"/>
      <c r="P1218" s="6"/>
      <c r="Q1218" s="125" t="str">
        <f t="shared" si="595"/>
        <v/>
      </c>
      <c r="R1218" s="124" t="str">
        <f t="shared" si="596"/>
        <v/>
      </c>
      <c r="S1218" s="123">
        <f t="shared" si="597"/>
        <v>0</v>
      </c>
      <c r="T1218" s="122">
        <f t="shared" si="598"/>
        <v>0</v>
      </c>
      <c r="U1218" s="123">
        <f t="shared" si="599"/>
        <v>0</v>
      </c>
      <c r="V1218" s="122">
        <f t="shared" si="600"/>
        <v>0</v>
      </c>
      <c r="W1218" s="123">
        <f t="shared" si="601"/>
        <v>0</v>
      </c>
      <c r="X1218" s="122">
        <f t="shared" si="602"/>
        <v>0</v>
      </c>
      <c r="Y1218" s="123">
        <f t="shared" si="603"/>
        <v>0</v>
      </c>
      <c r="Z1218" s="122">
        <f t="shared" si="604"/>
        <v>0</v>
      </c>
      <c r="AA1218" s="123">
        <f t="shared" si="605"/>
        <v>0</v>
      </c>
      <c r="AB1218" s="122">
        <f t="shared" si="606"/>
        <v>0</v>
      </c>
      <c r="AD1218" s="3" t="str">
        <f t="shared" si="607"/>
        <v>False</v>
      </c>
      <c r="AE1218" s="3" t="str">
        <f t="shared" si="608"/>
        <v>true</v>
      </c>
      <c r="AF1218" s="3" t="e">
        <f>VLOOKUP(C1218,#REF!,2,FALSE)</f>
        <v>#REF!</v>
      </c>
      <c r="AG1218" s="3" t="e">
        <f t="shared" si="609"/>
        <v>#REF!</v>
      </c>
      <c r="AH1218" s="3">
        <f t="shared" si="610"/>
        <v>0</v>
      </c>
      <c r="AI1218" s="3">
        <f t="shared" si="611"/>
        <v>0</v>
      </c>
      <c r="AJ1218" s="3">
        <f t="shared" si="612"/>
        <v>0</v>
      </c>
      <c r="AL1218" s="3">
        <f t="shared" si="613"/>
        <v>0</v>
      </c>
      <c r="AM1218" s="3">
        <f t="shared" si="614"/>
        <v>0</v>
      </c>
      <c r="AN1218" s="3">
        <f t="shared" si="615"/>
        <v>0</v>
      </c>
      <c r="AO1218" s="3">
        <f t="shared" si="616"/>
        <v>0</v>
      </c>
      <c r="AP1218" s="3">
        <f t="shared" si="617"/>
        <v>0</v>
      </c>
      <c r="AQ1218" s="3">
        <f t="shared" si="618"/>
        <v>0</v>
      </c>
      <c r="AS1218" s="3" t="e">
        <f t="shared" si="619"/>
        <v>#REF!</v>
      </c>
      <c r="AU1218" s="3" t="e">
        <f t="shared" si="620"/>
        <v>#NAME?</v>
      </c>
      <c r="AW1218" s="3">
        <f t="shared" si="621"/>
        <v>0</v>
      </c>
      <c r="AX1218" s="3">
        <f t="shared" si="622"/>
        <v>0</v>
      </c>
      <c r="AY1218" s="3">
        <f t="shared" si="623"/>
        <v>0</v>
      </c>
      <c r="AZ1218" s="3">
        <f t="shared" si="624"/>
        <v>0</v>
      </c>
      <c r="BA1218" s="3">
        <f t="shared" si="625"/>
        <v>0</v>
      </c>
      <c r="BB1218" s="3">
        <f t="shared" si="626"/>
        <v>0</v>
      </c>
    </row>
    <row r="1219" spans="2:54" x14ac:dyDescent="0.35">
      <c r="B1219" s="14">
        <v>1192</v>
      </c>
      <c r="C1219" s="13"/>
      <c r="D1219" s="13"/>
      <c r="E1219" s="130"/>
      <c r="F1219" s="130"/>
      <c r="G1219" s="129" t="str">
        <f t="shared" si="594"/>
        <v/>
      </c>
      <c r="H1219" s="128"/>
      <c r="I1219" s="189"/>
      <c r="J1219" s="128"/>
      <c r="K1219" s="127"/>
      <c r="L1219" s="127"/>
      <c r="M1219" s="126"/>
      <c r="N1219" s="7"/>
      <c r="O1219" s="6"/>
      <c r="P1219" s="6"/>
      <c r="Q1219" s="125" t="str">
        <f t="shared" si="595"/>
        <v/>
      </c>
      <c r="R1219" s="124" t="str">
        <f t="shared" si="596"/>
        <v/>
      </c>
      <c r="S1219" s="123">
        <f t="shared" si="597"/>
        <v>0</v>
      </c>
      <c r="T1219" s="122">
        <f t="shared" si="598"/>
        <v>0</v>
      </c>
      <c r="U1219" s="123">
        <f t="shared" si="599"/>
        <v>0</v>
      </c>
      <c r="V1219" s="122">
        <f t="shared" si="600"/>
        <v>0</v>
      </c>
      <c r="W1219" s="123">
        <f t="shared" si="601"/>
        <v>0</v>
      </c>
      <c r="X1219" s="122">
        <f t="shared" si="602"/>
        <v>0</v>
      </c>
      <c r="Y1219" s="123">
        <f t="shared" si="603"/>
        <v>0</v>
      </c>
      <c r="Z1219" s="122">
        <f t="shared" si="604"/>
        <v>0</v>
      </c>
      <c r="AA1219" s="123">
        <f t="shared" si="605"/>
        <v>0</v>
      </c>
      <c r="AB1219" s="122">
        <f t="shared" si="606"/>
        <v>0</v>
      </c>
      <c r="AD1219" s="3" t="str">
        <f t="shared" si="607"/>
        <v>False</v>
      </c>
      <c r="AE1219" s="3" t="str">
        <f t="shared" si="608"/>
        <v>true</v>
      </c>
      <c r="AF1219" s="3" t="e">
        <f>VLOOKUP(C1219,#REF!,2,FALSE)</f>
        <v>#REF!</v>
      </c>
      <c r="AG1219" s="3" t="e">
        <f t="shared" si="609"/>
        <v>#REF!</v>
      </c>
      <c r="AH1219" s="3">
        <f t="shared" si="610"/>
        <v>0</v>
      </c>
      <c r="AI1219" s="3">
        <f t="shared" si="611"/>
        <v>0</v>
      </c>
      <c r="AJ1219" s="3">
        <f t="shared" si="612"/>
        <v>0</v>
      </c>
      <c r="AL1219" s="3">
        <f t="shared" si="613"/>
        <v>0</v>
      </c>
      <c r="AM1219" s="3">
        <f t="shared" si="614"/>
        <v>0</v>
      </c>
      <c r="AN1219" s="3">
        <f t="shared" si="615"/>
        <v>0</v>
      </c>
      <c r="AO1219" s="3">
        <f t="shared" si="616"/>
        <v>0</v>
      </c>
      <c r="AP1219" s="3">
        <f t="shared" si="617"/>
        <v>0</v>
      </c>
      <c r="AQ1219" s="3">
        <f t="shared" si="618"/>
        <v>0</v>
      </c>
      <c r="AS1219" s="3" t="e">
        <f t="shared" si="619"/>
        <v>#REF!</v>
      </c>
      <c r="AU1219" s="3" t="e">
        <f t="shared" si="620"/>
        <v>#NAME?</v>
      </c>
      <c r="AW1219" s="3">
        <f t="shared" si="621"/>
        <v>0</v>
      </c>
      <c r="AX1219" s="3">
        <f t="shared" si="622"/>
        <v>0</v>
      </c>
      <c r="AY1219" s="3">
        <f t="shared" si="623"/>
        <v>0</v>
      </c>
      <c r="AZ1219" s="3">
        <f t="shared" si="624"/>
        <v>0</v>
      </c>
      <c r="BA1219" s="3">
        <f t="shared" si="625"/>
        <v>0</v>
      </c>
      <c r="BB1219" s="3">
        <f t="shared" si="626"/>
        <v>0</v>
      </c>
    </row>
    <row r="1220" spans="2:54" x14ac:dyDescent="0.35">
      <c r="B1220" s="14">
        <v>1193</v>
      </c>
      <c r="C1220" s="13"/>
      <c r="D1220" s="13"/>
      <c r="E1220" s="130"/>
      <c r="F1220" s="130"/>
      <c r="G1220" s="129" t="str">
        <f t="shared" si="594"/>
        <v/>
      </c>
      <c r="H1220" s="128"/>
      <c r="I1220" s="189"/>
      <c r="J1220" s="128"/>
      <c r="K1220" s="127"/>
      <c r="L1220" s="127"/>
      <c r="M1220" s="126"/>
      <c r="N1220" s="7"/>
      <c r="O1220" s="6"/>
      <c r="P1220" s="6"/>
      <c r="Q1220" s="125" t="str">
        <f t="shared" si="595"/>
        <v/>
      </c>
      <c r="R1220" s="124" t="str">
        <f t="shared" si="596"/>
        <v/>
      </c>
      <c r="S1220" s="123">
        <f t="shared" si="597"/>
        <v>0</v>
      </c>
      <c r="T1220" s="122">
        <f t="shared" si="598"/>
        <v>0</v>
      </c>
      <c r="U1220" s="123">
        <f t="shared" si="599"/>
        <v>0</v>
      </c>
      <c r="V1220" s="122">
        <f t="shared" si="600"/>
        <v>0</v>
      </c>
      <c r="W1220" s="123">
        <f t="shared" si="601"/>
        <v>0</v>
      </c>
      <c r="X1220" s="122">
        <f t="shared" si="602"/>
        <v>0</v>
      </c>
      <c r="Y1220" s="123">
        <f t="shared" si="603"/>
        <v>0</v>
      </c>
      <c r="Z1220" s="122">
        <f t="shared" si="604"/>
        <v>0</v>
      </c>
      <c r="AA1220" s="123">
        <f t="shared" si="605"/>
        <v>0</v>
      </c>
      <c r="AB1220" s="122">
        <f t="shared" si="606"/>
        <v>0</v>
      </c>
      <c r="AD1220" s="3" t="str">
        <f t="shared" si="607"/>
        <v>False</v>
      </c>
      <c r="AE1220" s="3" t="str">
        <f t="shared" si="608"/>
        <v>true</v>
      </c>
      <c r="AF1220" s="3" t="e">
        <f>VLOOKUP(C1220,#REF!,2,FALSE)</f>
        <v>#REF!</v>
      </c>
      <c r="AG1220" s="3" t="e">
        <f t="shared" si="609"/>
        <v>#REF!</v>
      </c>
      <c r="AH1220" s="3">
        <f t="shared" si="610"/>
        <v>0</v>
      </c>
      <c r="AI1220" s="3">
        <f t="shared" si="611"/>
        <v>0</v>
      </c>
      <c r="AJ1220" s="3">
        <f t="shared" si="612"/>
        <v>0</v>
      </c>
      <c r="AL1220" s="3">
        <f t="shared" si="613"/>
        <v>0</v>
      </c>
      <c r="AM1220" s="3">
        <f t="shared" si="614"/>
        <v>0</v>
      </c>
      <c r="AN1220" s="3">
        <f t="shared" si="615"/>
        <v>0</v>
      </c>
      <c r="AO1220" s="3">
        <f t="shared" si="616"/>
        <v>0</v>
      </c>
      <c r="AP1220" s="3">
        <f t="shared" si="617"/>
        <v>0</v>
      </c>
      <c r="AQ1220" s="3">
        <f t="shared" si="618"/>
        <v>0</v>
      </c>
      <c r="AS1220" s="3" t="e">
        <f t="shared" si="619"/>
        <v>#REF!</v>
      </c>
      <c r="AU1220" s="3" t="e">
        <f t="shared" si="620"/>
        <v>#NAME?</v>
      </c>
      <c r="AW1220" s="3">
        <f t="shared" si="621"/>
        <v>0</v>
      </c>
      <c r="AX1220" s="3">
        <f t="shared" si="622"/>
        <v>0</v>
      </c>
      <c r="AY1220" s="3">
        <f t="shared" si="623"/>
        <v>0</v>
      </c>
      <c r="AZ1220" s="3">
        <f t="shared" si="624"/>
        <v>0</v>
      </c>
      <c r="BA1220" s="3">
        <f t="shared" si="625"/>
        <v>0</v>
      </c>
      <c r="BB1220" s="3">
        <f t="shared" si="626"/>
        <v>0</v>
      </c>
    </row>
    <row r="1221" spans="2:54" x14ac:dyDescent="0.35">
      <c r="B1221" s="14">
        <v>1194</v>
      </c>
      <c r="C1221" s="13"/>
      <c r="D1221" s="13"/>
      <c r="E1221" s="130"/>
      <c r="F1221" s="130"/>
      <c r="G1221" s="129" t="str">
        <f t="shared" si="594"/>
        <v/>
      </c>
      <c r="H1221" s="128"/>
      <c r="I1221" s="189"/>
      <c r="J1221" s="128"/>
      <c r="K1221" s="127"/>
      <c r="L1221" s="127"/>
      <c r="M1221" s="126"/>
      <c r="N1221" s="7"/>
      <c r="O1221" s="6"/>
      <c r="P1221" s="6"/>
      <c r="Q1221" s="125" t="str">
        <f t="shared" si="595"/>
        <v/>
      </c>
      <c r="R1221" s="124" t="str">
        <f t="shared" si="596"/>
        <v/>
      </c>
      <c r="S1221" s="123">
        <f t="shared" si="597"/>
        <v>0</v>
      </c>
      <c r="T1221" s="122">
        <f t="shared" si="598"/>
        <v>0</v>
      </c>
      <c r="U1221" s="123">
        <f t="shared" si="599"/>
        <v>0</v>
      </c>
      <c r="V1221" s="122">
        <f t="shared" si="600"/>
        <v>0</v>
      </c>
      <c r="W1221" s="123">
        <f t="shared" si="601"/>
        <v>0</v>
      </c>
      <c r="X1221" s="122">
        <f t="shared" si="602"/>
        <v>0</v>
      </c>
      <c r="Y1221" s="123">
        <f t="shared" si="603"/>
        <v>0</v>
      </c>
      <c r="Z1221" s="122">
        <f t="shared" si="604"/>
        <v>0</v>
      </c>
      <c r="AA1221" s="123">
        <f t="shared" si="605"/>
        <v>0</v>
      </c>
      <c r="AB1221" s="122">
        <f t="shared" si="606"/>
        <v>0</v>
      </c>
      <c r="AD1221" s="3" t="str">
        <f t="shared" si="607"/>
        <v>False</v>
      </c>
      <c r="AE1221" s="3" t="str">
        <f t="shared" si="608"/>
        <v>true</v>
      </c>
      <c r="AF1221" s="3" t="e">
        <f>VLOOKUP(C1221,#REF!,2,FALSE)</f>
        <v>#REF!</v>
      </c>
      <c r="AG1221" s="3" t="e">
        <f t="shared" si="609"/>
        <v>#REF!</v>
      </c>
      <c r="AH1221" s="3">
        <f t="shared" si="610"/>
        <v>0</v>
      </c>
      <c r="AI1221" s="3">
        <f t="shared" si="611"/>
        <v>0</v>
      </c>
      <c r="AJ1221" s="3">
        <f t="shared" si="612"/>
        <v>0</v>
      </c>
      <c r="AL1221" s="3">
        <f t="shared" si="613"/>
        <v>0</v>
      </c>
      <c r="AM1221" s="3">
        <f t="shared" si="614"/>
        <v>0</v>
      </c>
      <c r="AN1221" s="3">
        <f t="shared" si="615"/>
        <v>0</v>
      </c>
      <c r="AO1221" s="3">
        <f t="shared" si="616"/>
        <v>0</v>
      </c>
      <c r="AP1221" s="3">
        <f t="shared" si="617"/>
        <v>0</v>
      </c>
      <c r="AQ1221" s="3">
        <f t="shared" si="618"/>
        <v>0</v>
      </c>
      <c r="AS1221" s="3" t="e">
        <f t="shared" si="619"/>
        <v>#REF!</v>
      </c>
      <c r="AU1221" s="3" t="e">
        <f t="shared" si="620"/>
        <v>#NAME?</v>
      </c>
      <c r="AW1221" s="3">
        <f t="shared" si="621"/>
        <v>0</v>
      </c>
      <c r="AX1221" s="3">
        <f t="shared" si="622"/>
        <v>0</v>
      </c>
      <c r="AY1221" s="3">
        <f t="shared" si="623"/>
        <v>0</v>
      </c>
      <c r="AZ1221" s="3">
        <f t="shared" si="624"/>
        <v>0</v>
      </c>
      <c r="BA1221" s="3">
        <f t="shared" si="625"/>
        <v>0</v>
      </c>
      <c r="BB1221" s="3">
        <f t="shared" si="626"/>
        <v>0</v>
      </c>
    </row>
    <row r="1222" spans="2:54" x14ac:dyDescent="0.35">
      <c r="B1222" s="14">
        <v>1195</v>
      </c>
      <c r="C1222" s="13"/>
      <c r="D1222" s="13"/>
      <c r="E1222" s="130"/>
      <c r="F1222" s="130"/>
      <c r="G1222" s="129" t="str">
        <f t="shared" si="594"/>
        <v/>
      </c>
      <c r="H1222" s="128"/>
      <c r="I1222" s="189"/>
      <c r="J1222" s="128"/>
      <c r="K1222" s="127"/>
      <c r="L1222" s="127"/>
      <c r="M1222" s="126"/>
      <c r="N1222" s="7"/>
      <c r="O1222" s="6"/>
      <c r="P1222" s="6"/>
      <c r="Q1222" s="125" t="str">
        <f t="shared" si="595"/>
        <v/>
      </c>
      <c r="R1222" s="124" t="str">
        <f t="shared" si="596"/>
        <v/>
      </c>
      <c r="S1222" s="123">
        <f t="shared" si="597"/>
        <v>0</v>
      </c>
      <c r="T1222" s="122">
        <f t="shared" si="598"/>
        <v>0</v>
      </c>
      <c r="U1222" s="123">
        <f t="shared" si="599"/>
        <v>0</v>
      </c>
      <c r="V1222" s="122">
        <f t="shared" si="600"/>
        <v>0</v>
      </c>
      <c r="W1222" s="123">
        <f t="shared" si="601"/>
        <v>0</v>
      </c>
      <c r="X1222" s="122">
        <f t="shared" si="602"/>
        <v>0</v>
      </c>
      <c r="Y1222" s="123">
        <f t="shared" si="603"/>
        <v>0</v>
      </c>
      <c r="Z1222" s="122">
        <f t="shared" si="604"/>
        <v>0</v>
      </c>
      <c r="AA1222" s="123">
        <f t="shared" si="605"/>
        <v>0</v>
      </c>
      <c r="AB1222" s="122">
        <f t="shared" si="606"/>
        <v>0</v>
      </c>
      <c r="AD1222" s="3" t="str">
        <f t="shared" si="607"/>
        <v>False</v>
      </c>
      <c r="AE1222" s="3" t="str">
        <f t="shared" si="608"/>
        <v>true</v>
      </c>
      <c r="AF1222" s="3" t="e">
        <f>VLOOKUP(C1222,#REF!,2,FALSE)</f>
        <v>#REF!</v>
      </c>
      <c r="AG1222" s="3" t="e">
        <f t="shared" si="609"/>
        <v>#REF!</v>
      </c>
      <c r="AH1222" s="3">
        <f t="shared" si="610"/>
        <v>0</v>
      </c>
      <c r="AI1222" s="3">
        <f t="shared" si="611"/>
        <v>0</v>
      </c>
      <c r="AJ1222" s="3">
        <f t="shared" si="612"/>
        <v>0</v>
      </c>
      <c r="AL1222" s="3">
        <f t="shared" si="613"/>
        <v>0</v>
      </c>
      <c r="AM1222" s="3">
        <f t="shared" si="614"/>
        <v>0</v>
      </c>
      <c r="AN1222" s="3">
        <f t="shared" si="615"/>
        <v>0</v>
      </c>
      <c r="AO1222" s="3">
        <f t="shared" si="616"/>
        <v>0</v>
      </c>
      <c r="AP1222" s="3">
        <f t="shared" si="617"/>
        <v>0</v>
      </c>
      <c r="AQ1222" s="3">
        <f t="shared" si="618"/>
        <v>0</v>
      </c>
      <c r="AS1222" s="3" t="e">
        <f t="shared" si="619"/>
        <v>#REF!</v>
      </c>
      <c r="AU1222" s="3" t="e">
        <f t="shared" si="620"/>
        <v>#NAME?</v>
      </c>
      <c r="AW1222" s="3">
        <f t="shared" si="621"/>
        <v>0</v>
      </c>
      <c r="AX1222" s="3">
        <f t="shared" si="622"/>
        <v>0</v>
      </c>
      <c r="AY1222" s="3">
        <f t="shared" si="623"/>
        <v>0</v>
      </c>
      <c r="AZ1222" s="3">
        <f t="shared" si="624"/>
        <v>0</v>
      </c>
      <c r="BA1222" s="3">
        <f t="shared" si="625"/>
        <v>0</v>
      </c>
      <c r="BB1222" s="3">
        <f t="shared" si="626"/>
        <v>0</v>
      </c>
    </row>
    <row r="1223" spans="2:54" x14ac:dyDescent="0.35">
      <c r="B1223" s="14">
        <v>1196</v>
      </c>
      <c r="C1223" s="13"/>
      <c r="D1223" s="13"/>
      <c r="E1223" s="130"/>
      <c r="F1223" s="130"/>
      <c r="G1223" s="129" t="str">
        <f t="shared" si="594"/>
        <v/>
      </c>
      <c r="H1223" s="128"/>
      <c r="I1223" s="189"/>
      <c r="J1223" s="128"/>
      <c r="K1223" s="127"/>
      <c r="L1223" s="127"/>
      <c r="M1223" s="126"/>
      <c r="N1223" s="7"/>
      <c r="O1223" s="6"/>
      <c r="P1223" s="6"/>
      <c r="Q1223" s="125" t="str">
        <f t="shared" si="595"/>
        <v/>
      </c>
      <c r="R1223" s="124" t="str">
        <f t="shared" si="596"/>
        <v/>
      </c>
      <c r="S1223" s="123">
        <f t="shared" si="597"/>
        <v>0</v>
      </c>
      <c r="T1223" s="122">
        <f t="shared" si="598"/>
        <v>0</v>
      </c>
      <c r="U1223" s="123">
        <f t="shared" si="599"/>
        <v>0</v>
      </c>
      <c r="V1223" s="122">
        <f t="shared" si="600"/>
        <v>0</v>
      </c>
      <c r="W1223" s="123">
        <f t="shared" si="601"/>
        <v>0</v>
      </c>
      <c r="X1223" s="122">
        <f t="shared" si="602"/>
        <v>0</v>
      </c>
      <c r="Y1223" s="123">
        <f t="shared" si="603"/>
        <v>0</v>
      </c>
      <c r="Z1223" s="122">
        <f t="shared" si="604"/>
        <v>0</v>
      </c>
      <c r="AA1223" s="123">
        <f t="shared" si="605"/>
        <v>0</v>
      </c>
      <c r="AB1223" s="122">
        <f t="shared" si="606"/>
        <v>0</v>
      </c>
      <c r="AD1223" s="3" t="str">
        <f t="shared" si="607"/>
        <v>False</v>
      </c>
      <c r="AE1223" s="3" t="str">
        <f t="shared" si="608"/>
        <v>true</v>
      </c>
      <c r="AF1223" s="3" t="e">
        <f>VLOOKUP(C1223,#REF!,2,FALSE)</f>
        <v>#REF!</v>
      </c>
      <c r="AG1223" s="3" t="e">
        <f t="shared" si="609"/>
        <v>#REF!</v>
      </c>
      <c r="AH1223" s="3">
        <f t="shared" si="610"/>
        <v>0</v>
      </c>
      <c r="AI1223" s="3">
        <f t="shared" si="611"/>
        <v>0</v>
      </c>
      <c r="AJ1223" s="3">
        <f t="shared" si="612"/>
        <v>0</v>
      </c>
      <c r="AL1223" s="3">
        <f t="shared" si="613"/>
        <v>0</v>
      </c>
      <c r="AM1223" s="3">
        <f t="shared" si="614"/>
        <v>0</v>
      </c>
      <c r="AN1223" s="3">
        <f t="shared" si="615"/>
        <v>0</v>
      </c>
      <c r="AO1223" s="3">
        <f t="shared" si="616"/>
        <v>0</v>
      </c>
      <c r="AP1223" s="3">
        <f t="shared" si="617"/>
        <v>0</v>
      </c>
      <c r="AQ1223" s="3">
        <f t="shared" si="618"/>
        <v>0</v>
      </c>
      <c r="AS1223" s="3" t="e">
        <f t="shared" si="619"/>
        <v>#REF!</v>
      </c>
      <c r="AU1223" s="3" t="e">
        <f t="shared" si="620"/>
        <v>#NAME?</v>
      </c>
      <c r="AW1223" s="3">
        <f t="shared" si="621"/>
        <v>0</v>
      </c>
      <c r="AX1223" s="3">
        <f t="shared" si="622"/>
        <v>0</v>
      </c>
      <c r="AY1223" s="3">
        <f t="shared" si="623"/>
        <v>0</v>
      </c>
      <c r="AZ1223" s="3">
        <f t="shared" si="624"/>
        <v>0</v>
      </c>
      <c r="BA1223" s="3">
        <f t="shared" si="625"/>
        <v>0</v>
      </c>
      <c r="BB1223" s="3">
        <f t="shared" si="626"/>
        <v>0</v>
      </c>
    </row>
    <row r="1224" spans="2:54" x14ac:dyDescent="0.35">
      <c r="B1224" s="14">
        <v>1197</v>
      </c>
      <c r="C1224" s="13"/>
      <c r="D1224" s="13"/>
      <c r="E1224" s="130"/>
      <c r="F1224" s="130"/>
      <c r="G1224" s="129" t="str">
        <f t="shared" si="594"/>
        <v/>
      </c>
      <c r="H1224" s="128"/>
      <c r="I1224" s="189"/>
      <c r="J1224" s="128"/>
      <c r="K1224" s="127"/>
      <c r="L1224" s="127"/>
      <c r="M1224" s="126"/>
      <c r="N1224" s="7"/>
      <c r="O1224" s="6"/>
      <c r="P1224" s="6"/>
      <c r="Q1224" s="125" t="str">
        <f t="shared" si="595"/>
        <v/>
      </c>
      <c r="R1224" s="124" t="str">
        <f t="shared" si="596"/>
        <v/>
      </c>
      <c r="S1224" s="123">
        <f t="shared" si="597"/>
        <v>0</v>
      </c>
      <c r="T1224" s="122">
        <f t="shared" si="598"/>
        <v>0</v>
      </c>
      <c r="U1224" s="123">
        <f t="shared" si="599"/>
        <v>0</v>
      </c>
      <c r="V1224" s="122">
        <f t="shared" si="600"/>
        <v>0</v>
      </c>
      <c r="W1224" s="123">
        <f t="shared" si="601"/>
        <v>0</v>
      </c>
      <c r="X1224" s="122">
        <f t="shared" si="602"/>
        <v>0</v>
      </c>
      <c r="Y1224" s="123">
        <f t="shared" si="603"/>
        <v>0</v>
      </c>
      <c r="Z1224" s="122">
        <f t="shared" si="604"/>
        <v>0</v>
      </c>
      <c r="AA1224" s="123">
        <f t="shared" si="605"/>
        <v>0</v>
      </c>
      <c r="AB1224" s="122">
        <f t="shared" si="606"/>
        <v>0</v>
      </c>
      <c r="AD1224" s="3" t="str">
        <f t="shared" si="607"/>
        <v>False</v>
      </c>
      <c r="AE1224" s="3" t="str">
        <f t="shared" si="608"/>
        <v>true</v>
      </c>
      <c r="AF1224" s="3" t="e">
        <f>VLOOKUP(C1224,#REF!,2,FALSE)</f>
        <v>#REF!</v>
      </c>
      <c r="AG1224" s="3" t="e">
        <f t="shared" si="609"/>
        <v>#REF!</v>
      </c>
      <c r="AH1224" s="3">
        <f t="shared" si="610"/>
        <v>0</v>
      </c>
      <c r="AI1224" s="3">
        <f t="shared" si="611"/>
        <v>0</v>
      </c>
      <c r="AJ1224" s="3">
        <f t="shared" si="612"/>
        <v>0</v>
      </c>
      <c r="AL1224" s="3">
        <f t="shared" si="613"/>
        <v>0</v>
      </c>
      <c r="AM1224" s="3">
        <f t="shared" si="614"/>
        <v>0</v>
      </c>
      <c r="AN1224" s="3">
        <f t="shared" si="615"/>
        <v>0</v>
      </c>
      <c r="AO1224" s="3">
        <f t="shared" si="616"/>
        <v>0</v>
      </c>
      <c r="AP1224" s="3">
        <f t="shared" si="617"/>
        <v>0</v>
      </c>
      <c r="AQ1224" s="3">
        <f t="shared" si="618"/>
        <v>0</v>
      </c>
      <c r="AS1224" s="3" t="e">
        <f t="shared" si="619"/>
        <v>#REF!</v>
      </c>
      <c r="AU1224" s="3" t="e">
        <f t="shared" si="620"/>
        <v>#NAME?</v>
      </c>
      <c r="AW1224" s="3">
        <f t="shared" si="621"/>
        <v>0</v>
      </c>
      <c r="AX1224" s="3">
        <f t="shared" si="622"/>
        <v>0</v>
      </c>
      <c r="AY1224" s="3">
        <f t="shared" si="623"/>
        <v>0</v>
      </c>
      <c r="AZ1224" s="3">
        <f t="shared" si="624"/>
        <v>0</v>
      </c>
      <c r="BA1224" s="3">
        <f t="shared" si="625"/>
        <v>0</v>
      </c>
      <c r="BB1224" s="3">
        <f t="shared" si="626"/>
        <v>0</v>
      </c>
    </row>
    <row r="1225" spans="2:54" x14ac:dyDescent="0.35">
      <c r="B1225" s="14">
        <v>1198</v>
      </c>
      <c r="C1225" s="13"/>
      <c r="D1225" s="13"/>
      <c r="E1225" s="130"/>
      <c r="F1225" s="130"/>
      <c r="G1225" s="129" t="str">
        <f t="shared" si="594"/>
        <v/>
      </c>
      <c r="H1225" s="128"/>
      <c r="I1225" s="189"/>
      <c r="J1225" s="128"/>
      <c r="K1225" s="127"/>
      <c r="L1225" s="127"/>
      <c r="M1225" s="126"/>
      <c r="N1225" s="7"/>
      <c r="O1225" s="6"/>
      <c r="P1225" s="6"/>
      <c r="Q1225" s="125" t="str">
        <f t="shared" si="595"/>
        <v/>
      </c>
      <c r="R1225" s="124" t="str">
        <f t="shared" si="596"/>
        <v/>
      </c>
      <c r="S1225" s="123">
        <f t="shared" si="597"/>
        <v>0</v>
      </c>
      <c r="T1225" s="122">
        <f t="shared" si="598"/>
        <v>0</v>
      </c>
      <c r="U1225" s="123">
        <f t="shared" si="599"/>
        <v>0</v>
      </c>
      <c r="V1225" s="122">
        <f t="shared" si="600"/>
        <v>0</v>
      </c>
      <c r="W1225" s="123">
        <f t="shared" si="601"/>
        <v>0</v>
      </c>
      <c r="X1225" s="122">
        <f t="shared" si="602"/>
        <v>0</v>
      </c>
      <c r="Y1225" s="123">
        <f t="shared" si="603"/>
        <v>0</v>
      </c>
      <c r="Z1225" s="122">
        <f t="shared" si="604"/>
        <v>0</v>
      </c>
      <c r="AA1225" s="123">
        <f t="shared" si="605"/>
        <v>0</v>
      </c>
      <c r="AB1225" s="122">
        <f t="shared" si="606"/>
        <v>0</v>
      </c>
      <c r="AD1225" s="3" t="str">
        <f t="shared" si="607"/>
        <v>False</v>
      </c>
      <c r="AE1225" s="3" t="str">
        <f t="shared" si="608"/>
        <v>true</v>
      </c>
      <c r="AF1225" s="3" t="e">
        <f>VLOOKUP(C1225,#REF!,2,FALSE)</f>
        <v>#REF!</v>
      </c>
      <c r="AG1225" s="3" t="e">
        <f t="shared" si="609"/>
        <v>#REF!</v>
      </c>
      <c r="AH1225" s="3">
        <f t="shared" si="610"/>
        <v>0</v>
      </c>
      <c r="AI1225" s="3">
        <f t="shared" si="611"/>
        <v>0</v>
      </c>
      <c r="AJ1225" s="3">
        <f t="shared" si="612"/>
        <v>0</v>
      </c>
      <c r="AL1225" s="3">
        <f t="shared" si="613"/>
        <v>0</v>
      </c>
      <c r="AM1225" s="3">
        <f t="shared" si="614"/>
        <v>0</v>
      </c>
      <c r="AN1225" s="3">
        <f t="shared" si="615"/>
        <v>0</v>
      </c>
      <c r="AO1225" s="3">
        <f t="shared" si="616"/>
        <v>0</v>
      </c>
      <c r="AP1225" s="3">
        <f t="shared" si="617"/>
        <v>0</v>
      </c>
      <c r="AQ1225" s="3">
        <f t="shared" si="618"/>
        <v>0</v>
      </c>
      <c r="AS1225" s="3" t="e">
        <f t="shared" si="619"/>
        <v>#REF!</v>
      </c>
      <c r="AU1225" s="3" t="e">
        <f t="shared" si="620"/>
        <v>#NAME?</v>
      </c>
      <c r="AW1225" s="3">
        <f t="shared" si="621"/>
        <v>0</v>
      </c>
      <c r="AX1225" s="3">
        <f t="shared" si="622"/>
        <v>0</v>
      </c>
      <c r="AY1225" s="3">
        <f t="shared" si="623"/>
        <v>0</v>
      </c>
      <c r="AZ1225" s="3">
        <f t="shared" si="624"/>
        <v>0</v>
      </c>
      <c r="BA1225" s="3">
        <f t="shared" si="625"/>
        <v>0</v>
      </c>
      <c r="BB1225" s="3">
        <f t="shared" si="626"/>
        <v>0</v>
      </c>
    </row>
    <row r="1226" spans="2:54" x14ac:dyDescent="0.35">
      <c r="B1226" s="14">
        <v>1199</v>
      </c>
      <c r="C1226" s="13"/>
      <c r="D1226" s="13"/>
      <c r="E1226" s="130"/>
      <c r="F1226" s="130"/>
      <c r="G1226" s="129" t="str">
        <f t="shared" si="594"/>
        <v/>
      </c>
      <c r="H1226" s="128"/>
      <c r="I1226" s="189"/>
      <c r="J1226" s="128"/>
      <c r="K1226" s="127"/>
      <c r="L1226" s="127"/>
      <c r="M1226" s="126"/>
      <c r="N1226" s="7"/>
      <c r="O1226" s="6"/>
      <c r="P1226" s="6"/>
      <c r="Q1226" s="125" t="str">
        <f t="shared" si="595"/>
        <v/>
      </c>
      <c r="R1226" s="124" t="str">
        <f t="shared" si="596"/>
        <v/>
      </c>
      <c r="S1226" s="123">
        <f t="shared" si="597"/>
        <v>0</v>
      </c>
      <c r="T1226" s="122">
        <f t="shared" si="598"/>
        <v>0</v>
      </c>
      <c r="U1226" s="123">
        <f t="shared" si="599"/>
        <v>0</v>
      </c>
      <c r="V1226" s="122">
        <f t="shared" si="600"/>
        <v>0</v>
      </c>
      <c r="W1226" s="123">
        <f t="shared" si="601"/>
        <v>0</v>
      </c>
      <c r="X1226" s="122">
        <f t="shared" si="602"/>
        <v>0</v>
      </c>
      <c r="Y1226" s="123">
        <f t="shared" si="603"/>
        <v>0</v>
      </c>
      <c r="Z1226" s="122">
        <f t="shared" si="604"/>
        <v>0</v>
      </c>
      <c r="AA1226" s="123">
        <f t="shared" si="605"/>
        <v>0</v>
      </c>
      <c r="AB1226" s="122">
        <f t="shared" si="606"/>
        <v>0</v>
      </c>
      <c r="AD1226" s="3" t="str">
        <f t="shared" si="607"/>
        <v>False</v>
      </c>
      <c r="AE1226" s="3" t="str">
        <f t="shared" si="608"/>
        <v>true</v>
      </c>
      <c r="AF1226" s="3" t="e">
        <f>VLOOKUP(C1226,#REF!,2,FALSE)</f>
        <v>#REF!</v>
      </c>
      <c r="AG1226" s="3" t="e">
        <f t="shared" si="609"/>
        <v>#REF!</v>
      </c>
      <c r="AH1226" s="3">
        <f t="shared" si="610"/>
        <v>0</v>
      </c>
      <c r="AI1226" s="3">
        <f t="shared" si="611"/>
        <v>0</v>
      </c>
      <c r="AJ1226" s="3">
        <f t="shared" si="612"/>
        <v>0</v>
      </c>
      <c r="AL1226" s="3">
        <f t="shared" si="613"/>
        <v>0</v>
      </c>
      <c r="AM1226" s="3">
        <f t="shared" si="614"/>
        <v>0</v>
      </c>
      <c r="AN1226" s="3">
        <f t="shared" si="615"/>
        <v>0</v>
      </c>
      <c r="AO1226" s="3">
        <f t="shared" si="616"/>
        <v>0</v>
      </c>
      <c r="AP1226" s="3">
        <f t="shared" si="617"/>
        <v>0</v>
      </c>
      <c r="AQ1226" s="3">
        <f t="shared" si="618"/>
        <v>0</v>
      </c>
      <c r="AS1226" s="3" t="e">
        <f t="shared" si="619"/>
        <v>#REF!</v>
      </c>
      <c r="AU1226" s="3" t="e">
        <f t="shared" si="620"/>
        <v>#NAME?</v>
      </c>
      <c r="AW1226" s="3">
        <f t="shared" si="621"/>
        <v>0</v>
      </c>
      <c r="AX1226" s="3">
        <f t="shared" si="622"/>
        <v>0</v>
      </c>
      <c r="AY1226" s="3">
        <f t="shared" si="623"/>
        <v>0</v>
      </c>
      <c r="AZ1226" s="3">
        <f t="shared" si="624"/>
        <v>0</v>
      </c>
      <c r="BA1226" s="3">
        <f t="shared" si="625"/>
        <v>0</v>
      </c>
      <c r="BB1226" s="3">
        <f t="shared" si="626"/>
        <v>0</v>
      </c>
    </row>
    <row r="1227" spans="2:54" x14ac:dyDescent="0.35">
      <c r="B1227" s="14">
        <v>1200</v>
      </c>
      <c r="C1227" s="13"/>
      <c r="D1227" s="13"/>
      <c r="E1227" s="130"/>
      <c r="F1227" s="130"/>
      <c r="G1227" s="129" t="str">
        <f t="shared" si="594"/>
        <v/>
      </c>
      <c r="H1227" s="128"/>
      <c r="I1227" s="189"/>
      <c r="J1227" s="128"/>
      <c r="K1227" s="127"/>
      <c r="L1227" s="127"/>
      <c r="M1227" s="126"/>
      <c r="N1227" s="7"/>
      <c r="O1227" s="6"/>
      <c r="P1227" s="6"/>
      <c r="Q1227" s="125" t="str">
        <f t="shared" si="595"/>
        <v/>
      </c>
      <c r="R1227" s="124" t="str">
        <f t="shared" si="596"/>
        <v/>
      </c>
      <c r="S1227" s="123">
        <f t="shared" si="597"/>
        <v>0</v>
      </c>
      <c r="T1227" s="122">
        <f t="shared" si="598"/>
        <v>0</v>
      </c>
      <c r="U1227" s="123">
        <f t="shared" si="599"/>
        <v>0</v>
      </c>
      <c r="V1227" s="122">
        <f t="shared" si="600"/>
        <v>0</v>
      </c>
      <c r="W1227" s="123">
        <f t="shared" si="601"/>
        <v>0</v>
      </c>
      <c r="X1227" s="122">
        <f t="shared" si="602"/>
        <v>0</v>
      </c>
      <c r="Y1227" s="123">
        <f t="shared" si="603"/>
        <v>0</v>
      </c>
      <c r="Z1227" s="122">
        <f t="shared" si="604"/>
        <v>0</v>
      </c>
      <c r="AA1227" s="123">
        <f t="shared" si="605"/>
        <v>0</v>
      </c>
      <c r="AB1227" s="122">
        <f t="shared" si="606"/>
        <v>0</v>
      </c>
      <c r="AD1227" s="3" t="str">
        <f t="shared" si="607"/>
        <v>False</v>
      </c>
      <c r="AE1227" s="3" t="str">
        <f t="shared" si="608"/>
        <v>true</v>
      </c>
      <c r="AF1227" s="3" t="e">
        <f>VLOOKUP(C1227,#REF!,2,FALSE)</f>
        <v>#REF!</v>
      </c>
      <c r="AG1227" s="3" t="e">
        <f t="shared" si="609"/>
        <v>#REF!</v>
      </c>
      <c r="AH1227" s="3">
        <f t="shared" si="610"/>
        <v>0</v>
      </c>
      <c r="AI1227" s="3">
        <f t="shared" si="611"/>
        <v>0</v>
      </c>
      <c r="AJ1227" s="3">
        <f t="shared" si="612"/>
        <v>0</v>
      </c>
      <c r="AL1227" s="3">
        <f t="shared" si="613"/>
        <v>0</v>
      </c>
      <c r="AM1227" s="3">
        <f t="shared" si="614"/>
        <v>0</v>
      </c>
      <c r="AN1227" s="3">
        <f t="shared" si="615"/>
        <v>0</v>
      </c>
      <c r="AO1227" s="3">
        <f t="shared" si="616"/>
        <v>0</v>
      </c>
      <c r="AP1227" s="3">
        <f t="shared" si="617"/>
        <v>0</v>
      </c>
      <c r="AQ1227" s="3">
        <f t="shared" si="618"/>
        <v>0</v>
      </c>
      <c r="AS1227" s="3" t="e">
        <f t="shared" si="619"/>
        <v>#REF!</v>
      </c>
      <c r="AU1227" s="3" t="e">
        <f t="shared" si="620"/>
        <v>#NAME?</v>
      </c>
      <c r="AW1227" s="3">
        <f t="shared" si="621"/>
        <v>0</v>
      </c>
      <c r="AX1227" s="3">
        <f t="shared" si="622"/>
        <v>0</v>
      </c>
      <c r="AY1227" s="3">
        <f t="shared" si="623"/>
        <v>0</v>
      </c>
      <c r="AZ1227" s="3">
        <f t="shared" si="624"/>
        <v>0</v>
      </c>
      <c r="BA1227" s="3">
        <f t="shared" si="625"/>
        <v>0</v>
      </c>
      <c r="BB1227" s="3">
        <f t="shared" si="626"/>
        <v>0</v>
      </c>
    </row>
    <row r="1228" spans="2:54" x14ac:dyDescent="0.35">
      <c r="B1228" s="14">
        <v>1201</v>
      </c>
      <c r="C1228" s="13"/>
      <c r="D1228" s="13"/>
      <c r="E1228" s="130"/>
      <c r="F1228" s="130"/>
      <c r="G1228" s="129" t="str">
        <f t="shared" si="594"/>
        <v/>
      </c>
      <c r="H1228" s="128"/>
      <c r="I1228" s="189"/>
      <c r="J1228" s="128"/>
      <c r="K1228" s="127"/>
      <c r="L1228" s="127"/>
      <c r="M1228" s="126"/>
      <c r="N1228" s="7"/>
      <c r="O1228" s="6"/>
      <c r="P1228" s="6"/>
      <c r="Q1228" s="125" t="str">
        <f t="shared" si="595"/>
        <v/>
      </c>
      <c r="R1228" s="124" t="str">
        <f t="shared" si="596"/>
        <v/>
      </c>
      <c r="S1228" s="123">
        <f t="shared" si="597"/>
        <v>0</v>
      </c>
      <c r="T1228" s="122">
        <f t="shared" si="598"/>
        <v>0</v>
      </c>
      <c r="U1228" s="123">
        <f t="shared" si="599"/>
        <v>0</v>
      </c>
      <c r="V1228" s="122">
        <f t="shared" si="600"/>
        <v>0</v>
      </c>
      <c r="W1228" s="123">
        <f t="shared" si="601"/>
        <v>0</v>
      </c>
      <c r="X1228" s="122">
        <f t="shared" si="602"/>
        <v>0</v>
      </c>
      <c r="Y1228" s="123">
        <f t="shared" si="603"/>
        <v>0</v>
      </c>
      <c r="Z1228" s="122">
        <f t="shared" si="604"/>
        <v>0</v>
      </c>
      <c r="AA1228" s="123">
        <f t="shared" si="605"/>
        <v>0</v>
      </c>
      <c r="AB1228" s="122">
        <f t="shared" si="606"/>
        <v>0</v>
      </c>
      <c r="AD1228" s="3" t="str">
        <f t="shared" si="607"/>
        <v>False</v>
      </c>
      <c r="AE1228" s="3" t="str">
        <f t="shared" si="608"/>
        <v>true</v>
      </c>
      <c r="AF1228" s="3" t="e">
        <f>VLOOKUP(C1228,#REF!,2,FALSE)</f>
        <v>#REF!</v>
      </c>
      <c r="AG1228" s="3" t="e">
        <f t="shared" si="609"/>
        <v>#REF!</v>
      </c>
      <c r="AH1228" s="3">
        <f t="shared" si="610"/>
        <v>0</v>
      </c>
      <c r="AI1228" s="3">
        <f t="shared" si="611"/>
        <v>0</v>
      </c>
      <c r="AJ1228" s="3">
        <f t="shared" si="612"/>
        <v>0</v>
      </c>
      <c r="AL1228" s="3">
        <f t="shared" si="613"/>
        <v>0</v>
      </c>
      <c r="AM1228" s="3">
        <f t="shared" si="614"/>
        <v>0</v>
      </c>
      <c r="AN1228" s="3">
        <f t="shared" si="615"/>
        <v>0</v>
      </c>
      <c r="AO1228" s="3">
        <f t="shared" si="616"/>
        <v>0</v>
      </c>
      <c r="AP1228" s="3">
        <f t="shared" si="617"/>
        <v>0</v>
      </c>
      <c r="AQ1228" s="3">
        <f t="shared" si="618"/>
        <v>0</v>
      </c>
      <c r="AS1228" s="3" t="e">
        <f t="shared" si="619"/>
        <v>#REF!</v>
      </c>
      <c r="AU1228" s="3" t="e">
        <f t="shared" si="620"/>
        <v>#NAME?</v>
      </c>
      <c r="AW1228" s="3">
        <f t="shared" si="621"/>
        <v>0</v>
      </c>
      <c r="AX1228" s="3">
        <f t="shared" si="622"/>
        <v>0</v>
      </c>
      <c r="AY1228" s="3">
        <f t="shared" si="623"/>
        <v>0</v>
      </c>
      <c r="AZ1228" s="3">
        <f t="shared" si="624"/>
        <v>0</v>
      </c>
      <c r="BA1228" s="3">
        <f t="shared" si="625"/>
        <v>0</v>
      </c>
      <c r="BB1228" s="3">
        <f t="shared" si="626"/>
        <v>0</v>
      </c>
    </row>
    <row r="1229" spans="2:54" x14ac:dyDescent="0.35">
      <c r="B1229" s="14">
        <v>1202</v>
      </c>
      <c r="C1229" s="13"/>
      <c r="D1229" s="13"/>
      <c r="E1229" s="130"/>
      <c r="F1229" s="130"/>
      <c r="G1229" s="129" t="str">
        <f t="shared" si="594"/>
        <v/>
      </c>
      <c r="H1229" s="128"/>
      <c r="I1229" s="189"/>
      <c r="J1229" s="128"/>
      <c r="K1229" s="127"/>
      <c r="L1229" s="127"/>
      <c r="M1229" s="126"/>
      <c r="N1229" s="7"/>
      <c r="O1229" s="6"/>
      <c r="P1229" s="6"/>
      <c r="Q1229" s="125" t="str">
        <f t="shared" si="595"/>
        <v/>
      </c>
      <c r="R1229" s="124" t="str">
        <f t="shared" si="596"/>
        <v/>
      </c>
      <c r="S1229" s="123">
        <f t="shared" si="597"/>
        <v>0</v>
      </c>
      <c r="T1229" s="122">
        <f t="shared" si="598"/>
        <v>0</v>
      </c>
      <c r="U1229" s="123">
        <f t="shared" si="599"/>
        <v>0</v>
      </c>
      <c r="V1229" s="122">
        <f t="shared" si="600"/>
        <v>0</v>
      </c>
      <c r="W1229" s="123">
        <f t="shared" si="601"/>
        <v>0</v>
      </c>
      <c r="X1229" s="122">
        <f t="shared" si="602"/>
        <v>0</v>
      </c>
      <c r="Y1229" s="123">
        <f t="shared" si="603"/>
        <v>0</v>
      </c>
      <c r="Z1229" s="122">
        <f t="shared" si="604"/>
        <v>0</v>
      </c>
      <c r="AA1229" s="123">
        <f t="shared" si="605"/>
        <v>0</v>
      </c>
      <c r="AB1229" s="122">
        <f t="shared" si="606"/>
        <v>0</v>
      </c>
      <c r="AD1229" s="3" t="str">
        <f t="shared" si="607"/>
        <v>False</v>
      </c>
      <c r="AE1229" s="3" t="str">
        <f t="shared" si="608"/>
        <v>true</v>
      </c>
      <c r="AF1229" s="3" t="e">
        <f>VLOOKUP(C1229,#REF!,2,FALSE)</f>
        <v>#REF!</v>
      </c>
      <c r="AG1229" s="3" t="e">
        <f t="shared" si="609"/>
        <v>#REF!</v>
      </c>
      <c r="AH1229" s="3">
        <f t="shared" si="610"/>
        <v>0</v>
      </c>
      <c r="AI1229" s="3">
        <f t="shared" si="611"/>
        <v>0</v>
      </c>
      <c r="AJ1229" s="3">
        <f t="shared" si="612"/>
        <v>0</v>
      </c>
      <c r="AL1229" s="3">
        <f t="shared" si="613"/>
        <v>0</v>
      </c>
      <c r="AM1229" s="3">
        <f t="shared" si="614"/>
        <v>0</v>
      </c>
      <c r="AN1229" s="3">
        <f t="shared" si="615"/>
        <v>0</v>
      </c>
      <c r="AO1229" s="3">
        <f t="shared" si="616"/>
        <v>0</v>
      </c>
      <c r="AP1229" s="3">
        <f t="shared" si="617"/>
        <v>0</v>
      </c>
      <c r="AQ1229" s="3">
        <f t="shared" si="618"/>
        <v>0</v>
      </c>
      <c r="AS1229" s="3" t="e">
        <f t="shared" si="619"/>
        <v>#REF!</v>
      </c>
      <c r="AU1229" s="3" t="e">
        <f t="shared" si="620"/>
        <v>#NAME?</v>
      </c>
      <c r="AW1229" s="3">
        <f t="shared" si="621"/>
        <v>0</v>
      </c>
      <c r="AX1229" s="3">
        <f t="shared" si="622"/>
        <v>0</v>
      </c>
      <c r="AY1229" s="3">
        <f t="shared" si="623"/>
        <v>0</v>
      </c>
      <c r="AZ1229" s="3">
        <f t="shared" si="624"/>
        <v>0</v>
      </c>
      <c r="BA1229" s="3">
        <f t="shared" si="625"/>
        <v>0</v>
      </c>
      <c r="BB1229" s="3">
        <f t="shared" si="626"/>
        <v>0</v>
      </c>
    </row>
    <row r="1230" spans="2:54" x14ac:dyDescent="0.35">
      <c r="B1230" s="14">
        <v>1203</v>
      </c>
      <c r="C1230" s="13"/>
      <c r="D1230" s="13"/>
      <c r="E1230" s="130"/>
      <c r="F1230" s="130"/>
      <c r="G1230" s="129" t="str">
        <f t="shared" si="594"/>
        <v/>
      </c>
      <c r="H1230" s="128"/>
      <c r="I1230" s="189"/>
      <c r="J1230" s="128"/>
      <c r="K1230" s="127"/>
      <c r="L1230" s="127"/>
      <c r="M1230" s="126"/>
      <c r="N1230" s="7"/>
      <c r="O1230" s="6"/>
      <c r="P1230" s="6"/>
      <c r="Q1230" s="125" t="str">
        <f t="shared" si="595"/>
        <v/>
      </c>
      <c r="R1230" s="124" t="str">
        <f t="shared" si="596"/>
        <v/>
      </c>
      <c r="S1230" s="123">
        <f t="shared" si="597"/>
        <v>0</v>
      </c>
      <c r="T1230" s="122">
        <f t="shared" si="598"/>
        <v>0</v>
      </c>
      <c r="U1230" s="123">
        <f t="shared" si="599"/>
        <v>0</v>
      </c>
      <c r="V1230" s="122">
        <f t="shared" si="600"/>
        <v>0</v>
      </c>
      <c r="W1230" s="123">
        <f t="shared" si="601"/>
        <v>0</v>
      </c>
      <c r="X1230" s="122">
        <f t="shared" si="602"/>
        <v>0</v>
      </c>
      <c r="Y1230" s="123">
        <f t="shared" si="603"/>
        <v>0</v>
      </c>
      <c r="Z1230" s="122">
        <f t="shared" si="604"/>
        <v>0</v>
      </c>
      <c r="AA1230" s="123">
        <f t="shared" si="605"/>
        <v>0</v>
      </c>
      <c r="AB1230" s="122">
        <f t="shared" si="606"/>
        <v>0</v>
      </c>
      <c r="AD1230" s="3" t="str">
        <f t="shared" si="607"/>
        <v>False</v>
      </c>
      <c r="AE1230" s="3" t="str">
        <f t="shared" si="608"/>
        <v>true</v>
      </c>
      <c r="AF1230" s="3" t="e">
        <f>VLOOKUP(C1230,#REF!,2,FALSE)</f>
        <v>#REF!</v>
      </c>
      <c r="AG1230" s="3" t="e">
        <f t="shared" si="609"/>
        <v>#REF!</v>
      </c>
      <c r="AH1230" s="3">
        <f t="shared" si="610"/>
        <v>0</v>
      </c>
      <c r="AI1230" s="3">
        <f t="shared" si="611"/>
        <v>0</v>
      </c>
      <c r="AJ1230" s="3">
        <f t="shared" si="612"/>
        <v>0</v>
      </c>
      <c r="AL1230" s="3">
        <f t="shared" si="613"/>
        <v>0</v>
      </c>
      <c r="AM1230" s="3">
        <f t="shared" si="614"/>
        <v>0</v>
      </c>
      <c r="AN1230" s="3">
        <f t="shared" si="615"/>
        <v>0</v>
      </c>
      <c r="AO1230" s="3">
        <f t="shared" si="616"/>
        <v>0</v>
      </c>
      <c r="AP1230" s="3">
        <f t="shared" si="617"/>
        <v>0</v>
      </c>
      <c r="AQ1230" s="3">
        <f t="shared" si="618"/>
        <v>0</v>
      </c>
      <c r="AS1230" s="3" t="e">
        <f t="shared" si="619"/>
        <v>#REF!</v>
      </c>
      <c r="AU1230" s="3" t="e">
        <f t="shared" si="620"/>
        <v>#NAME?</v>
      </c>
      <c r="AW1230" s="3">
        <f t="shared" si="621"/>
        <v>0</v>
      </c>
      <c r="AX1230" s="3">
        <f t="shared" si="622"/>
        <v>0</v>
      </c>
      <c r="AY1230" s="3">
        <f t="shared" si="623"/>
        <v>0</v>
      </c>
      <c r="AZ1230" s="3">
        <f t="shared" si="624"/>
        <v>0</v>
      </c>
      <c r="BA1230" s="3">
        <f t="shared" si="625"/>
        <v>0</v>
      </c>
      <c r="BB1230" s="3">
        <f t="shared" si="626"/>
        <v>0</v>
      </c>
    </row>
    <row r="1231" spans="2:54" x14ac:dyDescent="0.35">
      <c r="B1231" s="14">
        <v>1204</v>
      </c>
      <c r="C1231" s="13"/>
      <c r="D1231" s="13"/>
      <c r="E1231" s="130"/>
      <c r="F1231" s="130"/>
      <c r="G1231" s="129" t="str">
        <f t="shared" si="594"/>
        <v/>
      </c>
      <c r="H1231" s="128"/>
      <c r="I1231" s="189"/>
      <c r="J1231" s="128"/>
      <c r="K1231" s="127"/>
      <c r="L1231" s="127"/>
      <c r="M1231" s="126"/>
      <c r="N1231" s="7"/>
      <c r="O1231" s="6"/>
      <c r="P1231" s="6"/>
      <c r="Q1231" s="125" t="str">
        <f t="shared" si="595"/>
        <v/>
      </c>
      <c r="R1231" s="124" t="str">
        <f t="shared" si="596"/>
        <v/>
      </c>
      <c r="S1231" s="123">
        <f t="shared" si="597"/>
        <v>0</v>
      </c>
      <c r="T1231" s="122">
        <f t="shared" si="598"/>
        <v>0</v>
      </c>
      <c r="U1231" s="123">
        <f t="shared" si="599"/>
        <v>0</v>
      </c>
      <c r="V1231" s="122">
        <f t="shared" si="600"/>
        <v>0</v>
      </c>
      <c r="W1231" s="123">
        <f t="shared" si="601"/>
        <v>0</v>
      </c>
      <c r="X1231" s="122">
        <f t="shared" si="602"/>
        <v>0</v>
      </c>
      <c r="Y1231" s="123">
        <f t="shared" si="603"/>
        <v>0</v>
      </c>
      <c r="Z1231" s="122">
        <f t="shared" si="604"/>
        <v>0</v>
      </c>
      <c r="AA1231" s="123">
        <f t="shared" si="605"/>
        <v>0</v>
      </c>
      <c r="AB1231" s="122">
        <f t="shared" si="606"/>
        <v>0</v>
      </c>
      <c r="AD1231" s="3" t="str">
        <f t="shared" si="607"/>
        <v>False</v>
      </c>
      <c r="AE1231" s="3" t="str">
        <f t="shared" si="608"/>
        <v>true</v>
      </c>
      <c r="AF1231" s="3" t="e">
        <f>VLOOKUP(C1231,#REF!,2,FALSE)</f>
        <v>#REF!</v>
      </c>
      <c r="AG1231" s="3" t="e">
        <f t="shared" si="609"/>
        <v>#REF!</v>
      </c>
      <c r="AH1231" s="3">
        <f t="shared" si="610"/>
        <v>0</v>
      </c>
      <c r="AI1231" s="3">
        <f t="shared" si="611"/>
        <v>0</v>
      </c>
      <c r="AJ1231" s="3">
        <f t="shared" si="612"/>
        <v>0</v>
      </c>
      <c r="AL1231" s="3">
        <f t="shared" si="613"/>
        <v>0</v>
      </c>
      <c r="AM1231" s="3">
        <f t="shared" si="614"/>
        <v>0</v>
      </c>
      <c r="AN1231" s="3">
        <f t="shared" si="615"/>
        <v>0</v>
      </c>
      <c r="AO1231" s="3">
        <f t="shared" si="616"/>
        <v>0</v>
      </c>
      <c r="AP1231" s="3">
        <f t="shared" si="617"/>
        <v>0</v>
      </c>
      <c r="AQ1231" s="3">
        <f t="shared" si="618"/>
        <v>0</v>
      </c>
      <c r="AS1231" s="3" t="e">
        <f t="shared" si="619"/>
        <v>#REF!</v>
      </c>
      <c r="AU1231" s="3" t="e">
        <f t="shared" si="620"/>
        <v>#NAME?</v>
      </c>
      <c r="AW1231" s="3">
        <f t="shared" si="621"/>
        <v>0</v>
      </c>
      <c r="AX1231" s="3">
        <f t="shared" si="622"/>
        <v>0</v>
      </c>
      <c r="AY1231" s="3">
        <f t="shared" si="623"/>
        <v>0</v>
      </c>
      <c r="AZ1231" s="3">
        <f t="shared" si="624"/>
        <v>0</v>
      </c>
      <c r="BA1231" s="3">
        <f t="shared" si="625"/>
        <v>0</v>
      </c>
      <c r="BB1231" s="3">
        <f t="shared" si="626"/>
        <v>0</v>
      </c>
    </row>
    <row r="1232" spans="2:54" x14ac:dyDescent="0.35">
      <c r="B1232" s="14">
        <v>1205</v>
      </c>
      <c r="C1232" s="13"/>
      <c r="D1232" s="13"/>
      <c r="E1232" s="130"/>
      <c r="F1232" s="130"/>
      <c r="G1232" s="129" t="str">
        <f t="shared" si="594"/>
        <v/>
      </c>
      <c r="H1232" s="128"/>
      <c r="I1232" s="189"/>
      <c r="J1232" s="128"/>
      <c r="K1232" s="127"/>
      <c r="L1232" s="127"/>
      <c r="M1232" s="126"/>
      <c r="N1232" s="7"/>
      <c r="O1232" s="6"/>
      <c r="P1232" s="6"/>
      <c r="Q1232" s="125" t="str">
        <f t="shared" si="595"/>
        <v/>
      </c>
      <c r="R1232" s="124" t="str">
        <f t="shared" si="596"/>
        <v/>
      </c>
      <c r="S1232" s="123">
        <f t="shared" si="597"/>
        <v>0</v>
      </c>
      <c r="T1232" s="122">
        <f t="shared" si="598"/>
        <v>0</v>
      </c>
      <c r="U1232" s="123">
        <f t="shared" si="599"/>
        <v>0</v>
      </c>
      <c r="V1232" s="122">
        <f t="shared" si="600"/>
        <v>0</v>
      </c>
      <c r="W1232" s="123">
        <f t="shared" si="601"/>
        <v>0</v>
      </c>
      <c r="X1232" s="122">
        <f t="shared" si="602"/>
        <v>0</v>
      </c>
      <c r="Y1232" s="123">
        <f t="shared" si="603"/>
        <v>0</v>
      </c>
      <c r="Z1232" s="122">
        <f t="shared" si="604"/>
        <v>0</v>
      </c>
      <c r="AA1232" s="123">
        <f t="shared" si="605"/>
        <v>0</v>
      </c>
      <c r="AB1232" s="122">
        <f t="shared" si="606"/>
        <v>0</v>
      </c>
      <c r="AD1232" s="3" t="str">
        <f t="shared" si="607"/>
        <v>False</v>
      </c>
      <c r="AE1232" s="3" t="str">
        <f t="shared" si="608"/>
        <v>true</v>
      </c>
      <c r="AF1232" s="3" t="e">
        <f>VLOOKUP(C1232,#REF!,2,FALSE)</f>
        <v>#REF!</v>
      </c>
      <c r="AG1232" s="3" t="e">
        <f t="shared" si="609"/>
        <v>#REF!</v>
      </c>
      <c r="AH1232" s="3">
        <f t="shared" si="610"/>
        <v>0</v>
      </c>
      <c r="AI1232" s="3">
        <f t="shared" si="611"/>
        <v>0</v>
      </c>
      <c r="AJ1232" s="3">
        <f t="shared" si="612"/>
        <v>0</v>
      </c>
      <c r="AL1232" s="3">
        <f t="shared" si="613"/>
        <v>0</v>
      </c>
      <c r="AM1232" s="3">
        <f t="shared" si="614"/>
        <v>0</v>
      </c>
      <c r="AN1232" s="3">
        <f t="shared" si="615"/>
        <v>0</v>
      </c>
      <c r="AO1232" s="3">
        <f t="shared" si="616"/>
        <v>0</v>
      </c>
      <c r="AP1232" s="3">
        <f t="shared" si="617"/>
        <v>0</v>
      </c>
      <c r="AQ1232" s="3">
        <f t="shared" si="618"/>
        <v>0</v>
      </c>
      <c r="AS1232" s="3" t="e">
        <f t="shared" si="619"/>
        <v>#REF!</v>
      </c>
      <c r="AU1232" s="3" t="e">
        <f t="shared" si="620"/>
        <v>#NAME?</v>
      </c>
      <c r="AW1232" s="3">
        <f t="shared" si="621"/>
        <v>0</v>
      </c>
      <c r="AX1232" s="3">
        <f t="shared" si="622"/>
        <v>0</v>
      </c>
      <c r="AY1232" s="3">
        <f t="shared" si="623"/>
        <v>0</v>
      </c>
      <c r="AZ1232" s="3">
        <f t="shared" si="624"/>
        <v>0</v>
      </c>
      <c r="BA1232" s="3">
        <f t="shared" si="625"/>
        <v>0</v>
      </c>
      <c r="BB1232" s="3">
        <f t="shared" si="626"/>
        <v>0</v>
      </c>
    </row>
    <row r="1233" spans="2:54" x14ac:dyDescent="0.35">
      <c r="B1233" s="14">
        <v>1206</v>
      </c>
      <c r="C1233" s="13"/>
      <c r="D1233" s="13"/>
      <c r="E1233" s="130"/>
      <c r="F1233" s="130"/>
      <c r="G1233" s="129" t="str">
        <f t="shared" si="594"/>
        <v/>
      </c>
      <c r="H1233" s="128"/>
      <c r="I1233" s="189"/>
      <c r="J1233" s="128"/>
      <c r="K1233" s="127"/>
      <c r="L1233" s="127"/>
      <c r="M1233" s="126"/>
      <c r="N1233" s="7"/>
      <c r="O1233" s="6"/>
      <c r="P1233" s="6"/>
      <c r="Q1233" s="125" t="str">
        <f t="shared" si="595"/>
        <v/>
      </c>
      <c r="R1233" s="124" t="str">
        <f t="shared" si="596"/>
        <v/>
      </c>
      <c r="S1233" s="123">
        <f t="shared" si="597"/>
        <v>0</v>
      </c>
      <c r="T1233" s="122">
        <f t="shared" si="598"/>
        <v>0</v>
      </c>
      <c r="U1233" s="123">
        <f t="shared" si="599"/>
        <v>0</v>
      </c>
      <c r="V1233" s="122">
        <f t="shared" si="600"/>
        <v>0</v>
      </c>
      <c r="W1233" s="123">
        <f t="shared" si="601"/>
        <v>0</v>
      </c>
      <c r="X1233" s="122">
        <f t="shared" si="602"/>
        <v>0</v>
      </c>
      <c r="Y1233" s="123">
        <f t="shared" si="603"/>
        <v>0</v>
      </c>
      <c r="Z1233" s="122">
        <f t="shared" si="604"/>
        <v>0</v>
      </c>
      <c r="AA1233" s="123">
        <f t="shared" si="605"/>
        <v>0</v>
      </c>
      <c r="AB1233" s="122">
        <f t="shared" si="606"/>
        <v>0</v>
      </c>
      <c r="AD1233" s="3" t="str">
        <f t="shared" si="607"/>
        <v>False</v>
      </c>
      <c r="AE1233" s="3" t="str">
        <f t="shared" si="608"/>
        <v>true</v>
      </c>
      <c r="AF1233" s="3" t="e">
        <f>VLOOKUP(C1233,#REF!,2,FALSE)</f>
        <v>#REF!</v>
      </c>
      <c r="AG1233" s="3" t="e">
        <f t="shared" si="609"/>
        <v>#REF!</v>
      </c>
      <c r="AH1233" s="3">
        <f t="shared" si="610"/>
        <v>0</v>
      </c>
      <c r="AI1233" s="3">
        <f t="shared" si="611"/>
        <v>0</v>
      </c>
      <c r="AJ1233" s="3">
        <f t="shared" si="612"/>
        <v>0</v>
      </c>
      <c r="AL1233" s="3">
        <f t="shared" si="613"/>
        <v>0</v>
      </c>
      <c r="AM1233" s="3">
        <f t="shared" si="614"/>
        <v>0</v>
      </c>
      <c r="AN1233" s="3">
        <f t="shared" si="615"/>
        <v>0</v>
      </c>
      <c r="AO1233" s="3">
        <f t="shared" si="616"/>
        <v>0</v>
      </c>
      <c r="AP1233" s="3">
        <f t="shared" si="617"/>
        <v>0</v>
      </c>
      <c r="AQ1233" s="3">
        <f t="shared" si="618"/>
        <v>0</v>
      </c>
      <c r="AS1233" s="3" t="e">
        <f t="shared" si="619"/>
        <v>#REF!</v>
      </c>
      <c r="AU1233" s="3" t="e">
        <f t="shared" si="620"/>
        <v>#NAME?</v>
      </c>
      <c r="AW1233" s="3">
        <f t="shared" si="621"/>
        <v>0</v>
      </c>
      <c r="AX1233" s="3">
        <f t="shared" si="622"/>
        <v>0</v>
      </c>
      <c r="AY1233" s="3">
        <f t="shared" si="623"/>
        <v>0</v>
      </c>
      <c r="AZ1233" s="3">
        <f t="shared" si="624"/>
        <v>0</v>
      </c>
      <c r="BA1233" s="3">
        <f t="shared" si="625"/>
        <v>0</v>
      </c>
      <c r="BB1233" s="3">
        <f t="shared" si="626"/>
        <v>0</v>
      </c>
    </row>
    <row r="1234" spans="2:54" x14ac:dyDescent="0.35">
      <c r="B1234" s="14">
        <v>1207</v>
      </c>
      <c r="C1234" s="13"/>
      <c r="D1234" s="13"/>
      <c r="E1234" s="130"/>
      <c r="F1234" s="130"/>
      <c r="G1234" s="129" t="str">
        <f t="shared" si="594"/>
        <v/>
      </c>
      <c r="H1234" s="128"/>
      <c r="I1234" s="189"/>
      <c r="J1234" s="128"/>
      <c r="K1234" s="127"/>
      <c r="L1234" s="127"/>
      <c r="M1234" s="126"/>
      <c r="N1234" s="7"/>
      <c r="O1234" s="6"/>
      <c r="P1234" s="6"/>
      <c r="Q1234" s="125" t="str">
        <f t="shared" si="595"/>
        <v/>
      </c>
      <c r="R1234" s="124" t="str">
        <f t="shared" si="596"/>
        <v/>
      </c>
      <c r="S1234" s="123">
        <f t="shared" si="597"/>
        <v>0</v>
      </c>
      <c r="T1234" s="122">
        <f t="shared" si="598"/>
        <v>0</v>
      </c>
      <c r="U1234" s="123">
        <f t="shared" si="599"/>
        <v>0</v>
      </c>
      <c r="V1234" s="122">
        <f t="shared" si="600"/>
        <v>0</v>
      </c>
      <c r="W1234" s="123">
        <f t="shared" si="601"/>
        <v>0</v>
      </c>
      <c r="X1234" s="122">
        <f t="shared" si="602"/>
        <v>0</v>
      </c>
      <c r="Y1234" s="123">
        <f t="shared" si="603"/>
        <v>0</v>
      </c>
      <c r="Z1234" s="122">
        <f t="shared" si="604"/>
        <v>0</v>
      </c>
      <c r="AA1234" s="123">
        <f t="shared" si="605"/>
        <v>0</v>
      </c>
      <c r="AB1234" s="122">
        <f t="shared" si="606"/>
        <v>0</v>
      </c>
      <c r="AD1234" s="3" t="str">
        <f t="shared" si="607"/>
        <v>False</v>
      </c>
      <c r="AE1234" s="3" t="str">
        <f t="shared" si="608"/>
        <v>true</v>
      </c>
      <c r="AF1234" s="3" t="e">
        <f>VLOOKUP(C1234,#REF!,2,FALSE)</f>
        <v>#REF!</v>
      </c>
      <c r="AG1234" s="3" t="e">
        <f t="shared" si="609"/>
        <v>#REF!</v>
      </c>
      <c r="AH1234" s="3">
        <f t="shared" si="610"/>
        <v>0</v>
      </c>
      <c r="AI1234" s="3">
        <f t="shared" si="611"/>
        <v>0</v>
      </c>
      <c r="AJ1234" s="3">
        <f t="shared" si="612"/>
        <v>0</v>
      </c>
      <c r="AL1234" s="3">
        <f t="shared" si="613"/>
        <v>0</v>
      </c>
      <c r="AM1234" s="3">
        <f t="shared" si="614"/>
        <v>0</v>
      </c>
      <c r="AN1234" s="3">
        <f t="shared" si="615"/>
        <v>0</v>
      </c>
      <c r="AO1234" s="3">
        <f t="shared" si="616"/>
        <v>0</v>
      </c>
      <c r="AP1234" s="3">
        <f t="shared" si="617"/>
        <v>0</v>
      </c>
      <c r="AQ1234" s="3">
        <f t="shared" si="618"/>
        <v>0</v>
      </c>
      <c r="AS1234" s="3" t="e">
        <f t="shared" si="619"/>
        <v>#REF!</v>
      </c>
      <c r="AU1234" s="3" t="e">
        <f t="shared" si="620"/>
        <v>#NAME?</v>
      </c>
      <c r="AW1234" s="3">
        <f t="shared" si="621"/>
        <v>0</v>
      </c>
      <c r="AX1234" s="3">
        <f t="shared" si="622"/>
        <v>0</v>
      </c>
      <c r="AY1234" s="3">
        <f t="shared" si="623"/>
        <v>0</v>
      </c>
      <c r="AZ1234" s="3">
        <f t="shared" si="624"/>
        <v>0</v>
      </c>
      <c r="BA1234" s="3">
        <f t="shared" si="625"/>
        <v>0</v>
      </c>
      <c r="BB1234" s="3">
        <f t="shared" si="626"/>
        <v>0</v>
      </c>
    </row>
    <row r="1235" spans="2:54" x14ac:dyDescent="0.35">
      <c r="B1235" s="14">
        <v>1208</v>
      </c>
      <c r="C1235" s="13"/>
      <c r="D1235" s="13"/>
      <c r="E1235" s="130"/>
      <c r="F1235" s="130"/>
      <c r="G1235" s="129" t="str">
        <f t="shared" si="594"/>
        <v/>
      </c>
      <c r="H1235" s="128"/>
      <c r="I1235" s="189"/>
      <c r="J1235" s="128"/>
      <c r="K1235" s="127"/>
      <c r="L1235" s="127"/>
      <c r="M1235" s="126"/>
      <c r="N1235" s="7"/>
      <c r="O1235" s="6"/>
      <c r="P1235" s="6"/>
      <c r="Q1235" s="125" t="str">
        <f t="shared" si="595"/>
        <v/>
      </c>
      <c r="R1235" s="124" t="str">
        <f t="shared" si="596"/>
        <v/>
      </c>
      <c r="S1235" s="123">
        <f t="shared" si="597"/>
        <v>0</v>
      </c>
      <c r="T1235" s="122">
        <f t="shared" si="598"/>
        <v>0</v>
      </c>
      <c r="U1235" s="123">
        <f t="shared" si="599"/>
        <v>0</v>
      </c>
      <c r="V1235" s="122">
        <f t="shared" si="600"/>
        <v>0</v>
      </c>
      <c r="W1235" s="123">
        <f t="shared" si="601"/>
        <v>0</v>
      </c>
      <c r="X1235" s="122">
        <f t="shared" si="602"/>
        <v>0</v>
      </c>
      <c r="Y1235" s="123">
        <f t="shared" si="603"/>
        <v>0</v>
      </c>
      <c r="Z1235" s="122">
        <f t="shared" si="604"/>
        <v>0</v>
      </c>
      <c r="AA1235" s="123">
        <f t="shared" si="605"/>
        <v>0</v>
      </c>
      <c r="AB1235" s="122">
        <f t="shared" si="606"/>
        <v>0</v>
      </c>
      <c r="AD1235" s="3" t="str">
        <f t="shared" si="607"/>
        <v>False</v>
      </c>
      <c r="AE1235" s="3" t="str">
        <f t="shared" si="608"/>
        <v>true</v>
      </c>
      <c r="AF1235" s="3" t="e">
        <f>VLOOKUP(C1235,#REF!,2,FALSE)</f>
        <v>#REF!</v>
      </c>
      <c r="AG1235" s="3" t="e">
        <f t="shared" si="609"/>
        <v>#REF!</v>
      </c>
      <c r="AH1235" s="3">
        <f t="shared" si="610"/>
        <v>0</v>
      </c>
      <c r="AI1235" s="3">
        <f t="shared" si="611"/>
        <v>0</v>
      </c>
      <c r="AJ1235" s="3">
        <f t="shared" si="612"/>
        <v>0</v>
      </c>
      <c r="AL1235" s="3">
        <f t="shared" si="613"/>
        <v>0</v>
      </c>
      <c r="AM1235" s="3">
        <f t="shared" si="614"/>
        <v>0</v>
      </c>
      <c r="AN1235" s="3">
        <f t="shared" si="615"/>
        <v>0</v>
      </c>
      <c r="AO1235" s="3">
        <f t="shared" si="616"/>
        <v>0</v>
      </c>
      <c r="AP1235" s="3">
        <f t="shared" si="617"/>
        <v>0</v>
      </c>
      <c r="AQ1235" s="3">
        <f t="shared" si="618"/>
        <v>0</v>
      </c>
      <c r="AS1235" s="3" t="e">
        <f t="shared" si="619"/>
        <v>#REF!</v>
      </c>
      <c r="AU1235" s="3" t="e">
        <f t="shared" si="620"/>
        <v>#NAME?</v>
      </c>
      <c r="AW1235" s="3">
        <f t="shared" si="621"/>
        <v>0</v>
      </c>
      <c r="AX1235" s="3">
        <f t="shared" si="622"/>
        <v>0</v>
      </c>
      <c r="AY1235" s="3">
        <f t="shared" si="623"/>
        <v>0</v>
      </c>
      <c r="AZ1235" s="3">
        <f t="shared" si="624"/>
        <v>0</v>
      </c>
      <c r="BA1235" s="3">
        <f t="shared" si="625"/>
        <v>0</v>
      </c>
      <c r="BB1235" s="3">
        <f t="shared" si="626"/>
        <v>0</v>
      </c>
    </row>
    <row r="1236" spans="2:54" x14ac:dyDescent="0.35">
      <c r="B1236" s="14">
        <v>1209</v>
      </c>
      <c r="C1236" s="13"/>
      <c r="D1236" s="13"/>
      <c r="E1236" s="130"/>
      <c r="F1236" s="130"/>
      <c r="G1236" s="129" t="str">
        <f t="shared" si="594"/>
        <v/>
      </c>
      <c r="H1236" s="128"/>
      <c r="I1236" s="189"/>
      <c r="J1236" s="128"/>
      <c r="K1236" s="127"/>
      <c r="L1236" s="127"/>
      <c r="M1236" s="126"/>
      <c r="N1236" s="7"/>
      <c r="O1236" s="6"/>
      <c r="P1236" s="6"/>
      <c r="Q1236" s="125" t="str">
        <f t="shared" si="595"/>
        <v/>
      </c>
      <c r="R1236" s="124" t="str">
        <f t="shared" si="596"/>
        <v/>
      </c>
      <c r="S1236" s="123">
        <f t="shared" si="597"/>
        <v>0</v>
      </c>
      <c r="T1236" s="122">
        <f t="shared" si="598"/>
        <v>0</v>
      </c>
      <c r="U1236" s="123">
        <f t="shared" si="599"/>
        <v>0</v>
      </c>
      <c r="V1236" s="122">
        <f t="shared" si="600"/>
        <v>0</v>
      </c>
      <c r="W1236" s="123">
        <f t="shared" si="601"/>
        <v>0</v>
      </c>
      <c r="X1236" s="122">
        <f t="shared" si="602"/>
        <v>0</v>
      </c>
      <c r="Y1236" s="123">
        <f t="shared" si="603"/>
        <v>0</v>
      </c>
      <c r="Z1236" s="122">
        <f t="shared" si="604"/>
        <v>0</v>
      </c>
      <c r="AA1236" s="123">
        <f t="shared" si="605"/>
        <v>0</v>
      </c>
      <c r="AB1236" s="122">
        <f t="shared" si="606"/>
        <v>0</v>
      </c>
      <c r="AD1236" s="3" t="str">
        <f t="shared" si="607"/>
        <v>False</v>
      </c>
      <c r="AE1236" s="3" t="str">
        <f t="shared" si="608"/>
        <v>true</v>
      </c>
      <c r="AF1236" s="3" t="e">
        <f>VLOOKUP(C1236,#REF!,2,FALSE)</f>
        <v>#REF!</v>
      </c>
      <c r="AG1236" s="3" t="e">
        <f t="shared" si="609"/>
        <v>#REF!</v>
      </c>
      <c r="AH1236" s="3">
        <f t="shared" si="610"/>
        <v>0</v>
      </c>
      <c r="AI1236" s="3">
        <f t="shared" si="611"/>
        <v>0</v>
      </c>
      <c r="AJ1236" s="3">
        <f t="shared" si="612"/>
        <v>0</v>
      </c>
      <c r="AL1236" s="3">
        <f t="shared" si="613"/>
        <v>0</v>
      </c>
      <c r="AM1236" s="3">
        <f t="shared" si="614"/>
        <v>0</v>
      </c>
      <c r="AN1236" s="3">
        <f t="shared" si="615"/>
        <v>0</v>
      </c>
      <c r="AO1236" s="3">
        <f t="shared" si="616"/>
        <v>0</v>
      </c>
      <c r="AP1236" s="3">
        <f t="shared" si="617"/>
        <v>0</v>
      </c>
      <c r="AQ1236" s="3">
        <f t="shared" si="618"/>
        <v>0</v>
      </c>
      <c r="AS1236" s="3" t="e">
        <f t="shared" si="619"/>
        <v>#REF!</v>
      </c>
      <c r="AU1236" s="3" t="e">
        <f t="shared" si="620"/>
        <v>#NAME?</v>
      </c>
      <c r="AW1236" s="3">
        <f t="shared" si="621"/>
        <v>0</v>
      </c>
      <c r="AX1236" s="3">
        <f t="shared" si="622"/>
        <v>0</v>
      </c>
      <c r="AY1236" s="3">
        <f t="shared" si="623"/>
        <v>0</v>
      </c>
      <c r="AZ1236" s="3">
        <f t="shared" si="624"/>
        <v>0</v>
      </c>
      <c r="BA1236" s="3">
        <f t="shared" si="625"/>
        <v>0</v>
      </c>
      <c r="BB1236" s="3">
        <f t="shared" si="626"/>
        <v>0</v>
      </c>
    </row>
    <row r="1237" spans="2:54" x14ac:dyDescent="0.35">
      <c r="B1237" s="14">
        <v>1210</v>
      </c>
      <c r="C1237" s="13"/>
      <c r="D1237" s="13"/>
      <c r="E1237" s="130"/>
      <c r="F1237" s="130"/>
      <c r="G1237" s="129" t="str">
        <f t="shared" si="594"/>
        <v/>
      </c>
      <c r="H1237" s="128"/>
      <c r="I1237" s="189"/>
      <c r="J1237" s="128"/>
      <c r="K1237" s="127"/>
      <c r="L1237" s="127"/>
      <c r="M1237" s="126"/>
      <c r="N1237" s="7"/>
      <c r="O1237" s="6"/>
      <c r="P1237" s="6"/>
      <c r="Q1237" s="125" t="str">
        <f t="shared" si="595"/>
        <v/>
      </c>
      <c r="R1237" s="124" t="str">
        <f t="shared" si="596"/>
        <v/>
      </c>
      <c r="S1237" s="123">
        <f t="shared" si="597"/>
        <v>0</v>
      </c>
      <c r="T1237" s="122">
        <f t="shared" si="598"/>
        <v>0</v>
      </c>
      <c r="U1237" s="123">
        <f t="shared" si="599"/>
        <v>0</v>
      </c>
      <c r="V1237" s="122">
        <f t="shared" si="600"/>
        <v>0</v>
      </c>
      <c r="W1237" s="123">
        <f t="shared" si="601"/>
        <v>0</v>
      </c>
      <c r="X1237" s="122">
        <f t="shared" si="602"/>
        <v>0</v>
      </c>
      <c r="Y1237" s="123">
        <f t="shared" si="603"/>
        <v>0</v>
      </c>
      <c r="Z1237" s="122">
        <f t="shared" si="604"/>
        <v>0</v>
      </c>
      <c r="AA1237" s="123">
        <f t="shared" si="605"/>
        <v>0</v>
      </c>
      <c r="AB1237" s="122">
        <f t="shared" si="606"/>
        <v>0</v>
      </c>
      <c r="AD1237" s="3" t="str">
        <f t="shared" si="607"/>
        <v>False</v>
      </c>
      <c r="AE1237" s="3" t="str">
        <f t="shared" si="608"/>
        <v>true</v>
      </c>
      <c r="AF1237" s="3" t="e">
        <f>VLOOKUP(C1237,#REF!,2,FALSE)</f>
        <v>#REF!</v>
      </c>
      <c r="AG1237" s="3" t="e">
        <f t="shared" si="609"/>
        <v>#REF!</v>
      </c>
      <c r="AH1237" s="3">
        <f t="shared" si="610"/>
        <v>0</v>
      </c>
      <c r="AI1237" s="3">
        <f t="shared" si="611"/>
        <v>0</v>
      </c>
      <c r="AJ1237" s="3">
        <f t="shared" si="612"/>
        <v>0</v>
      </c>
      <c r="AL1237" s="3">
        <f t="shared" si="613"/>
        <v>0</v>
      </c>
      <c r="AM1237" s="3">
        <f t="shared" si="614"/>
        <v>0</v>
      </c>
      <c r="AN1237" s="3">
        <f t="shared" si="615"/>
        <v>0</v>
      </c>
      <c r="AO1237" s="3">
        <f t="shared" si="616"/>
        <v>0</v>
      </c>
      <c r="AP1237" s="3">
        <f t="shared" si="617"/>
        <v>0</v>
      </c>
      <c r="AQ1237" s="3">
        <f t="shared" si="618"/>
        <v>0</v>
      </c>
      <c r="AS1237" s="3" t="e">
        <f t="shared" si="619"/>
        <v>#REF!</v>
      </c>
      <c r="AU1237" s="3" t="e">
        <f t="shared" si="620"/>
        <v>#NAME?</v>
      </c>
      <c r="AW1237" s="3">
        <f t="shared" si="621"/>
        <v>0</v>
      </c>
      <c r="AX1237" s="3">
        <f t="shared" si="622"/>
        <v>0</v>
      </c>
      <c r="AY1237" s="3">
        <f t="shared" si="623"/>
        <v>0</v>
      </c>
      <c r="AZ1237" s="3">
        <f t="shared" si="624"/>
        <v>0</v>
      </c>
      <c r="BA1237" s="3">
        <f t="shared" si="625"/>
        <v>0</v>
      </c>
      <c r="BB1237" s="3">
        <f t="shared" si="626"/>
        <v>0</v>
      </c>
    </row>
    <row r="1238" spans="2:54" x14ac:dyDescent="0.35">
      <c r="B1238" s="14">
        <v>1211</v>
      </c>
      <c r="C1238" s="13"/>
      <c r="D1238" s="13"/>
      <c r="E1238" s="130"/>
      <c r="F1238" s="130"/>
      <c r="G1238" s="129" t="str">
        <f t="shared" si="594"/>
        <v/>
      </c>
      <c r="H1238" s="128"/>
      <c r="I1238" s="189"/>
      <c r="J1238" s="128"/>
      <c r="K1238" s="127"/>
      <c r="L1238" s="127"/>
      <c r="M1238" s="126"/>
      <c r="N1238" s="7"/>
      <c r="O1238" s="6"/>
      <c r="P1238" s="6"/>
      <c r="Q1238" s="125" t="str">
        <f t="shared" si="595"/>
        <v/>
      </c>
      <c r="R1238" s="124" t="str">
        <f t="shared" si="596"/>
        <v/>
      </c>
      <c r="S1238" s="123">
        <f t="shared" si="597"/>
        <v>0</v>
      </c>
      <c r="T1238" s="122">
        <f t="shared" si="598"/>
        <v>0</v>
      </c>
      <c r="U1238" s="123">
        <f t="shared" si="599"/>
        <v>0</v>
      </c>
      <c r="V1238" s="122">
        <f t="shared" si="600"/>
        <v>0</v>
      </c>
      <c r="W1238" s="123">
        <f t="shared" si="601"/>
        <v>0</v>
      </c>
      <c r="X1238" s="122">
        <f t="shared" si="602"/>
        <v>0</v>
      </c>
      <c r="Y1238" s="123">
        <f t="shared" si="603"/>
        <v>0</v>
      </c>
      <c r="Z1238" s="122">
        <f t="shared" si="604"/>
        <v>0</v>
      </c>
      <c r="AA1238" s="123">
        <f t="shared" si="605"/>
        <v>0</v>
      </c>
      <c r="AB1238" s="122">
        <f t="shared" si="606"/>
        <v>0</v>
      </c>
      <c r="AD1238" s="3" t="str">
        <f t="shared" si="607"/>
        <v>False</v>
      </c>
      <c r="AE1238" s="3" t="str">
        <f t="shared" si="608"/>
        <v>true</v>
      </c>
      <c r="AF1238" s="3" t="e">
        <f>VLOOKUP(C1238,#REF!,2,FALSE)</f>
        <v>#REF!</v>
      </c>
      <c r="AG1238" s="3" t="e">
        <f t="shared" si="609"/>
        <v>#REF!</v>
      </c>
      <c r="AH1238" s="3">
        <f t="shared" si="610"/>
        <v>0</v>
      </c>
      <c r="AI1238" s="3">
        <f t="shared" si="611"/>
        <v>0</v>
      </c>
      <c r="AJ1238" s="3">
        <f t="shared" si="612"/>
        <v>0</v>
      </c>
      <c r="AL1238" s="3">
        <f t="shared" si="613"/>
        <v>0</v>
      </c>
      <c r="AM1238" s="3">
        <f t="shared" si="614"/>
        <v>0</v>
      </c>
      <c r="AN1238" s="3">
        <f t="shared" si="615"/>
        <v>0</v>
      </c>
      <c r="AO1238" s="3">
        <f t="shared" si="616"/>
        <v>0</v>
      </c>
      <c r="AP1238" s="3">
        <f t="shared" si="617"/>
        <v>0</v>
      </c>
      <c r="AQ1238" s="3">
        <f t="shared" si="618"/>
        <v>0</v>
      </c>
      <c r="AS1238" s="3" t="e">
        <f t="shared" si="619"/>
        <v>#REF!</v>
      </c>
      <c r="AU1238" s="3" t="e">
        <f t="shared" si="620"/>
        <v>#NAME?</v>
      </c>
      <c r="AW1238" s="3">
        <f t="shared" si="621"/>
        <v>0</v>
      </c>
      <c r="AX1238" s="3">
        <f t="shared" si="622"/>
        <v>0</v>
      </c>
      <c r="AY1238" s="3">
        <f t="shared" si="623"/>
        <v>0</v>
      </c>
      <c r="AZ1238" s="3">
        <f t="shared" si="624"/>
        <v>0</v>
      </c>
      <c r="BA1238" s="3">
        <f t="shared" si="625"/>
        <v>0</v>
      </c>
      <c r="BB1238" s="3">
        <f t="shared" si="626"/>
        <v>0</v>
      </c>
    </row>
    <row r="1239" spans="2:54" x14ac:dyDescent="0.35">
      <c r="B1239" s="14">
        <v>1212</v>
      </c>
      <c r="C1239" s="13"/>
      <c r="D1239" s="13"/>
      <c r="E1239" s="130"/>
      <c r="F1239" s="130"/>
      <c r="G1239" s="129" t="str">
        <f t="shared" si="594"/>
        <v/>
      </c>
      <c r="H1239" s="128"/>
      <c r="I1239" s="189"/>
      <c r="J1239" s="128"/>
      <c r="K1239" s="127"/>
      <c r="L1239" s="127"/>
      <c r="M1239" s="126"/>
      <c r="N1239" s="7"/>
      <c r="O1239" s="6"/>
      <c r="P1239" s="6"/>
      <c r="Q1239" s="125" t="str">
        <f t="shared" si="595"/>
        <v/>
      </c>
      <c r="R1239" s="124" t="str">
        <f t="shared" si="596"/>
        <v/>
      </c>
      <c r="S1239" s="123">
        <f t="shared" si="597"/>
        <v>0</v>
      </c>
      <c r="T1239" s="122">
        <f t="shared" si="598"/>
        <v>0</v>
      </c>
      <c r="U1239" s="123">
        <f t="shared" si="599"/>
        <v>0</v>
      </c>
      <c r="V1239" s="122">
        <f t="shared" si="600"/>
        <v>0</v>
      </c>
      <c r="W1239" s="123">
        <f t="shared" si="601"/>
        <v>0</v>
      </c>
      <c r="X1239" s="122">
        <f t="shared" si="602"/>
        <v>0</v>
      </c>
      <c r="Y1239" s="123">
        <f t="shared" si="603"/>
        <v>0</v>
      </c>
      <c r="Z1239" s="122">
        <f t="shared" si="604"/>
        <v>0</v>
      </c>
      <c r="AA1239" s="123">
        <f t="shared" si="605"/>
        <v>0</v>
      </c>
      <c r="AB1239" s="122">
        <f t="shared" si="606"/>
        <v>0</v>
      </c>
      <c r="AD1239" s="3" t="str">
        <f t="shared" si="607"/>
        <v>False</v>
      </c>
      <c r="AE1239" s="3" t="str">
        <f t="shared" si="608"/>
        <v>true</v>
      </c>
      <c r="AF1239" s="3" t="e">
        <f>VLOOKUP(C1239,#REF!,2,FALSE)</f>
        <v>#REF!</v>
      </c>
      <c r="AG1239" s="3" t="e">
        <f t="shared" si="609"/>
        <v>#REF!</v>
      </c>
      <c r="AH1239" s="3">
        <f t="shared" si="610"/>
        <v>0</v>
      </c>
      <c r="AI1239" s="3">
        <f t="shared" si="611"/>
        <v>0</v>
      </c>
      <c r="AJ1239" s="3">
        <f t="shared" si="612"/>
        <v>0</v>
      </c>
      <c r="AL1239" s="3">
        <f t="shared" si="613"/>
        <v>0</v>
      </c>
      <c r="AM1239" s="3">
        <f t="shared" si="614"/>
        <v>0</v>
      </c>
      <c r="AN1239" s="3">
        <f t="shared" si="615"/>
        <v>0</v>
      </c>
      <c r="AO1239" s="3">
        <f t="shared" si="616"/>
        <v>0</v>
      </c>
      <c r="AP1239" s="3">
        <f t="shared" si="617"/>
        <v>0</v>
      </c>
      <c r="AQ1239" s="3">
        <f t="shared" si="618"/>
        <v>0</v>
      </c>
      <c r="AS1239" s="3" t="e">
        <f t="shared" si="619"/>
        <v>#REF!</v>
      </c>
      <c r="AU1239" s="3" t="e">
        <f t="shared" si="620"/>
        <v>#NAME?</v>
      </c>
      <c r="AW1239" s="3">
        <f t="shared" si="621"/>
        <v>0</v>
      </c>
      <c r="AX1239" s="3">
        <f t="shared" si="622"/>
        <v>0</v>
      </c>
      <c r="AY1239" s="3">
        <f t="shared" si="623"/>
        <v>0</v>
      </c>
      <c r="AZ1239" s="3">
        <f t="shared" si="624"/>
        <v>0</v>
      </c>
      <c r="BA1239" s="3">
        <f t="shared" si="625"/>
        <v>0</v>
      </c>
      <c r="BB1239" s="3">
        <f t="shared" si="626"/>
        <v>0</v>
      </c>
    </row>
    <row r="1240" spans="2:54" x14ac:dyDescent="0.35">
      <c r="B1240" s="14">
        <v>1213</v>
      </c>
      <c r="C1240" s="13"/>
      <c r="D1240" s="13"/>
      <c r="E1240" s="130"/>
      <c r="F1240" s="130"/>
      <c r="G1240" s="129" t="str">
        <f t="shared" si="594"/>
        <v/>
      </c>
      <c r="H1240" s="128"/>
      <c r="I1240" s="189"/>
      <c r="J1240" s="128"/>
      <c r="K1240" s="127"/>
      <c r="L1240" s="127"/>
      <c r="M1240" s="126"/>
      <c r="N1240" s="7"/>
      <c r="O1240" s="6"/>
      <c r="P1240" s="6"/>
      <c r="Q1240" s="125" t="str">
        <f t="shared" si="595"/>
        <v/>
      </c>
      <c r="R1240" s="124" t="str">
        <f t="shared" si="596"/>
        <v/>
      </c>
      <c r="S1240" s="123">
        <f t="shared" si="597"/>
        <v>0</v>
      </c>
      <c r="T1240" s="122">
        <f t="shared" si="598"/>
        <v>0</v>
      </c>
      <c r="U1240" s="123">
        <f t="shared" si="599"/>
        <v>0</v>
      </c>
      <c r="V1240" s="122">
        <f t="shared" si="600"/>
        <v>0</v>
      </c>
      <c r="W1240" s="123">
        <f t="shared" si="601"/>
        <v>0</v>
      </c>
      <c r="X1240" s="122">
        <f t="shared" si="602"/>
        <v>0</v>
      </c>
      <c r="Y1240" s="123">
        <f t="shared" si="603"/>
        <v>0</v>
      </c>
      <c r="Z1240" s="122">
        <f t="shared" si="604"/>
        <v>0</v>
      </c>
      <c r="AA1240" s="123">
        <f t="shared" si="605"/>
        <v>0</v>
      </c>
      <c r="AB1240" s="122">
        <f t="shared" si="606"/>
        <v>0</v>
      </c>
      <c r="AD1240" s="3" t="str">
        <f t="shared" si="607"/>
        <v>False</v>
      </c>
      <c r="AE1240" s="3" t="str">
        <f t="shared" si="608"/>
        <v>true</v>
      </c>
      <c r="AF1240" s="3" t="e">
        <f>VLOOKUP(C1240,#REF!,2,FALSE)</f>
        <v>#REF!</v>
      </c>
      <c r="AG1240" s="3" t="e">
        <f t="shared" si="609"/>
        <v>#REF!</v>
      </c>
      <c r="AH1240" s="3">
        <f t="shared" si="610"/>
        <v>0</v>
      </c>
      <c r="AI1240" s="3">
        <f t="shared" si="611"/>
        <v>0</v>
      </c>
      <c r="AJ1240" s="3">
        <f t="shared" si="612"/>
        <v>0</v>
      </c>
      <c r="AL1240" s="3">
        <f t="shared" si="613"/>
        <v>0</v>
      </c>
      <c r="AM1240" s="3">
        <f t="shared" si="614"/>
        <v>0</v>
      </c>
      <c r="AN1240" s="3">
        <f t="shared" si="615"/>
        <v>0</v>
      </c>
      <c r="AO1240" s="3">
        <f t="shared" si="616"/>
        <v>0</v>
      </c>
      <c r="AP1240" s="3">
        <f t="shared" si="617"/>
        <v>0</v>
      </c>
      <c r="AQ1240" s="3">
        <f t="shared" si="618"/>
        <v>0</v>
      </c>
      <c r="AS1240" s="3" t="e">
        <f t="shared" si="619"/>
        <v>#REF!</v>
      </c>
      <c r="AU1240" s="3" t="e">
        <f t="shared" si="620"/>
        <v>#NAME?</v>
      </c>
      <c r="AW1240" s="3">
        <f t="shared" si="621"/>
        <v>0</v>
      </c>
      <c r="AX1240" s="3">
        <f t="shared" si="622"/>
        <v>0</v>
      </c>
      <c r="AY1240" s="3">
        <f t="shared" si="623"/>
        <v>0</v>
      </c>
      <c r="AZ1240" s="3">
        <f t="shared" si="624"/>
        <v>0</v>
      </c>
      <c r="BA1240" s="3">
        <f t="shared" si="625"/>
        <v>0</v>
      </c>
      <c r="BB1240" s="3">
        <f t="shared" si="626"/>
        <v>0</v>
      </c>
    </row>
    <row r="1241" spans="2:54" x14ac:dyDescent="0.35">
      <c r="B1241" s="14">
        <v>1214</v>
      </c>
      <c r="C1241" s="13"/>
      <c r="D1241" s="13"/>
      <c r="E1241" s="130"/>
      <c r="F1241" s="130"/>
      <c r="G1241" s="129" t="str">
        <f t="shared" si="594"/>
        <v/>
      </c>
      <c r="H1241" s="128"/>
      <c r="I1241" s="189"/>
      <c r="J1241" s="128"/>
      <c r="K1241" s="127"/>
      <c r="L1241" s="127"/>
      <c r="M1241" s="126"/>
      <c r="N1241" s="7"/>
      <c r="O1241" s="6"/>
      <c r="P1241" s="6"/>
      <c r="Q1241" s="125" t="str">
        <f t="shared" si="595"/>
        <v/>
      </c>
      <c r="R1241" s="124" t="str">
        <f t="shared" si="596"/>
        <v/>
      </c>
      <c r="S1241" s="123">
        <f t="shared" si="597"/>
        <v>0</v>
      </c>
      <c r="T1241" s="122">
        <f t="shared" si="598"/>
        <v>0</v>
      </c>
      <c r="U1241" s="123">
        <f t="shared" si="599"/>
        <v>0</v>
      </c>
      <c r="V1241" s="122">
        <f t="shared" si="600"/>
        <v>0</v>
      </c>
      <c r="W1241" s="123">
        <f t="shared" si="601"/>
        <v>0</v>
      </c>
      <c r="X1241" s="122">
        <f t="shared" si="602"/>
        <v>0</v>
      </c>
      <c r="Y1241" s="123">
        <f t="shared" si="603"/>
        <v>0</v>
      </c>
      <c r="Z1241" s="122">
        <f t="shared" si="604"/>
        <v>0</v>
      </c>
      <c r="AA1241" s="123">
        <f t="shared" si="605"/>
        <v>0</v>
      </c>
      <c r="AB1241" s="122">
        <f t="shared" si="606"/>
        <v>0</v>
      </c>
      <c r="AD1241" s="3" t="str">
        <f t="shared" si="607"/>
        <v>False</v>
      </c>
      <c r="AE1241" s="3" t="str">
        <f t="shared" si="608"/>
        <v>true</v>
      </c>
      <c r="AF1241" s="3" t="e">
        <f>VLOOKUP(C1241,#REF!,2,FALSE)</f>
        <v>#REF!</v>
      </c>
      <c r="AG1241" s="3" t="e">
        <f t="shared" si="609"/>
        <v>#REF!</v>
      </c>
      <c r="AH1241" s="3">
        <f t="shared" si="610"/>
        <v>0</v>
      </c>
      <c r="AI1241" s="3">
        <f t="shared" si="611"/>
        <v>0</v>
      </c>
      <c r="AJ1241" s="3">
        <f t="shared" si="612"/>
        <v>0</v>
      </c>
      <c r="AL1241" s="3">
        <f t="shared" si="613"/>
        <v>0</v>
      </c>
      <c r="AM1241" s="3">
        <f t="shared" si="614"/>
        <v>0</v>
      </c>
      <c r="AN1241" s="3">
        <f t="shared" si="615"/>
        <v>0</v>
      </c>
      <c r="AO1241" s="3">
        <f t="shared" si="616"/>
        <v>0</v>
      </c>
      <c r="AP1241" s="3">
        <f t="shared" si="617"/>
        <v>0</v>
      </c>
      <c r="AQ1241" s="3">
        <f t="shared" si="618"/>
        <v>0</v>
      </c>
      <c r="AS1241" s="3" t="e">
        <f t="shared" si="619"/>
        <v>#REF!</v>
      </c>
      <c r="AU1241" s="3" t="e">
        <f t="shared" si="620"/>
        <v>#NAME?</v>
      </c>
      <c r="AW1241" s="3">
        <f t="shared" si="621"/>
        <v>0</v>
      </c>
      <c r="AX1241" s="3">
        <f t="shared" si="622"/>
        <v>0</v>
      </c>
      <c r="AY1241" s="3">
        <f t="shared" si="623"/>
        <v>0</v>
      </c>
      <c r="AZ1241" s="3">
        <f t="shared" si="624"/>
        <v>0</v>
      </c>
      <c r="BA1241" s="3">
        <f t="shared" si="625"/>
        <v>0</v>
      </c>
      <c r="BB1241" s="3">
        <f t="shared" si="626"/>
        <v>0</v>
      </c>
    </row>
    <row r="1242" spans="2:54" x14ac:dyDescent="0.35">
      <c r="B1242" s="14">
        <v>1215</v>
      </c>
      <c r="C1242" s="13"/>
      <c r="D1242" s="13"/>
      <c r="E1242" s="130"/>
      <c r="F1242" s="130"/>
      <c r="G1242" s="129" t="str">
        <f t="shared" si="594"/>
        <v/>
      </c>
      <c r="H1242" s="128"/>
      <c r="I1242" s="189"/>
      <c r="J1242" s="128"/>
      <c r="K1242" s="127"/>
      <c r="L1242" s="127"/>
      <c r="M1242" s="126"/>
      <c r="N1242" s="7"/>
      <c r="O1242" s="6"/>
      <c r="P1242" s="6"/>
      <c r="Q1242" s="125" t="str">
        <f t="shared" si="595"/>
        <v/>
      </c>
      <c r="R1242" s="124" t="str">
        <f t="shared" si="596"/>
        <v/>
      </c>
      <c r="S1242" s="123">
        <f t="shared" si="597"/>
        <v>0</v>
      </c>
      <c r="T1242" s="122">
        <f t="shared" si="598"/>
        <v>0</v>
      </c>
      <c r="U1242" s="123">
        <f t="shared" si="599"/>
        <v>0</v>
      </c>
      <c r="V1242" s="122">
        <f t="shared" si="600"/>
        <v>0</v>
      </c>
      <c r="W1242" s="123">
        <f t="shared" si="601"/>
        <v>0</v>
      </c>
      <c r="X1242" s="122">
        <f t="shared" si="602"/>
        <v>0</v>
      </c>
      <c r="Y1242" s="123">
        <f t="shared" si="603"/>
        <v>0</v>
      </c>
      <c r="Z1242" s="122">
        <f t="shared" si="604"/>
        <v>0</v>
      </c>
      <c r="AA1242" s="123">
        <f t="shared" si="605"/>
        <v>0</v>
      </c>
      <c r="AB1242" s="122">
        <f t="shared" si="606"/>
        <v>0</v>
      </c>
      <c r="AD1242" s="3" t="str">
        <f t="shared" si="607"/>
        <v>False</v>
      </c>
      <c r="AE1242" s="3" t="str">
        <f t="shared" si="608"/>
        <v>true</v>
      </c>
      <c r="AF1242" s="3" t="e">
        <f>VLOOKUP(C1242,#REF!,2,FALSE)</f>
        <v>#REF!</v>
      </c>
      <c r="AG1242" s="3" t="e">
        <f t="shared" si="609"/>
        <v>#REF!</v>
      </c>
      <c r="AH1242" s="3">
        <f t="shared" si="610"/>
        <v>0</v>
      </c>
      <c r="AI1242" s="3">
        <f t="shared" si="611"/>
        <v>0</v>
      </c>
      <c r="AJ1242" s="3">
        <f t="shared" si="612"/>
        <v>0</v>
      </c>
      <c r="AL1242" s="3">
        <f t="shared" si="613"/>
        <v>0</v>
      </c>
      <c r="AM1242" s="3">
        <f t="shared" si="614"/>
        <v>0</v>
      </c>
      <c r="AN1242" s="3">
        <f t="shared" si="615"/>
        <v>0</v>
      </c>
      <c r="AO1242" s="3">
        <f t="shared" si="616"/>
        <v>0</v>
      </c>
      <c r="AP1242" s="3">
        <f t="shared" si="617"/>
        <v>0</v>
      </c>
      <c r="AQ1242" s="3">
        <f t="shared" si="618"/>
        <v>0</v>
      </c>
      <c r="AS1242" s="3" t="e">
        <f t="shared" si="619"/>
        <v>#REF!</v>
      </c>
      <c r="AU1242" s="3" t="e">
        <f t="shared" si="620"/>
        <v>#NAME?</v>
      </c>
      <c r="AW1242" s="3">
        <f t="shared" si="621"/>
        <v>0</v>
      </c>
      <c r="AX1242" s="3">
        <f t="shared" si="622"/>
        <v>0</v>
      </c>
      <c r="AY1242" s="3">
        <f t="shared" si="623"/>
        <v>0</v>
      </c>
      <c r="AZ1242" s="3">
        <f t="shared" si="624"/>
        <v>0</v>
      </c>
      <c r="BA1242" s="3">
        <f t="shared" si="625"/>
        <v>0</v>
      </c>
      <c r="BB1242" s="3">
        <f t="shared" si="626"/>
        <v>0</v>
      </c>
    </row>
    <row r="1243" spans="2:54" x14ac:dyDescent="0.35">
      <c r="B1243" s="14">
        <v>1216</v>
      </c>
      <c r="C1243" s="13"/>
      <c r="D1243" s="13"/>
      <c r="E1243" s="130"/>
      <c r="F1243" s="130"/>
      <c r="G1243" s="129" t="str">
        <f t="shared" si="594"/>
        <v/>
      </c>
      <c r="H1243" s="128"/>
      <c r="I1243" s="189"/>
      <c r="J1243" s="128"/>
      <c r="K1243" s="127"/>
      <c r="L1243" s="127"/>
      <c r="M1243" s="126"/>
      <c r="N1243" s="7"/>
      <c r="O1243" s="6"/>
      <c r="P1243" s="6"/>
      <c r="Q1243" s="125" t="str">
        <f t="shared" si="595"/>
        <v/>
      </c>
      <c r="R1243" s="124" t="str">
        <f t="shared" si="596"/>
        <v/>
      </c>
      <c r="S1243" s="123">
        <f t="shared" si="597"/>
        <v>0</v>
      </c>
      <c r="T1243" s="122">
        <f t="shared" si="598"/>
        <v>0</v>
      </c>
      <c r="U1243" s="123">
        <f t="shared" si="599"/>
        <v>0</v>
      </c>
      <c r="V1243" s="122">
        <f t="shared" si="600"/>
        <v>0</v>
      </c>
      <c r="W1243" s="123">
        <f t="shared" si="601"/>
        <v>0</v>
      </c>
      <c r="X1243" s="122">
        <f t="shared" si="602"/>
        <v>0</v>
      </c>
      <c r="Y1243" s="123">
        <f t="shared" si="603"/>
        <v>0</v>
      </c>
      <c r="Z1243" s="122">
        <f t="shared" si="604"/>
        <v>0</v>
      </c>
      <c r="AA1243" s="123">
        <f t="shared" si="605"/>
        <v>0</v>
      </c>
      <c r="AB1243" s="122">
        <f t="shared" si="606"/>
        <v>0</v>
      </c>
      <c r="AD1243" s="3" t="str">
        <f t="shared" si="607"/>
        <v>False</v>
      </c>
      <c r="AE1243" s="3" t="str">
        <f t="shared" si="608"/>
        <v>true</v>
      </c>
      <c r="AF1243" s="3" t="e">
        <f>VLOOKUP(C1243,#REF!,2,FALSE)</f>
        <v>#REF!</v>
      </c>
      <c r="AG1243" s="3" t="e">
        <f t="shared" si="609"/>
        <v>#REF!</v>
      </c>
      <c r="AH1243" s="3">
        <f t="shared" si="610"/>
        <v>0</v>
      </c>
      <c r="AI1243" s="3">
        <f t="shared" si="611"/>
        <v>0</v>
      </c>
      <c r="AJ1243" s="3">
        <f t="shared" si="612"/>
        <v>0</v>
      </c>
      <c r="AL1243" s="3">
        <f t="shared" si="613"/>
        <v>0</v>
      </c>
      <c r="AM1243" s="3">
        <f t="shared" si="614"/>
        <v>0</v>
      </c>
      <c r="AN1243" s="3">
        <f t="shared" si="615"/>
        <v>0</v>
      </c>
      <c r="AO1243" s="3">
        <f t="shared" si="616"/>
        <v>0</v>
      </c>
      <c r="AP1243" s="3">
        <f t="shared" si="617"/>
        <v>0</v>
      </c>
      <c r="AQ1243" s="3">
        <f t="shared" si="618"/>
        <v>0</v>
      </c>
      <c r="AS1243" s="3" t="e">
        <f t="shared" si="619"/>
        <v>#REF!</v>
      </c>
      <c r="AU1243" s="3" t="e">
        <f t="shared" si="620"/>
        <v>#NAME?</v>
      </c>
      <c r="AW1243" s="3">
        <f t="shared" si="621"/>
        <v>0</v>
      </c>
      <c r="AX1243" s="3">
        <f t="shared" si="622"/>
        <v>0</v>
      </c>
      <c r="AY1243" s="3">
        <f t="shared" si="623"/>
        <v>0</v>
      </c>
      <c r="AZ1243" s="3">
        <f t="shared" si="624"/>
        <v>0</v>
      </c>
      <c r="BA1243" s="3">
        <f t="shared" si="625"/>
        <v>0</v>
      </c>
      <c r="BB1243" s="3">
        <f t="shared" si="626"/>
        <v>0</v>
      </c>
    </row>
    <row r="1244" spans="2:54" x14ac:dyDescent="0.35">
      <c r="B1244" s="14">
        <v>1217</v>
      </c>
      <c r="C1244" s="13"/>
      <c r="D1244" s="13"/>
      <c r="E1244" s="130"/>
      <c r="F1244" s="130"/>
      <c r="G1244" s="129" t="str">
        <f t="shared" ref="G1244:G1307" si="627">IF(D1244="","",IF(E1244&lt;&gt;"",VLOOKUP(E1244,Lookup_LOWCode,2,FALSE),VLOOKUP(D1244,Lookup_ActualLOWCode,2,FALSE)))</f>
        <v/>
      </c>
      <c r="H1244" s="128"/>
      <c r="I1244" s="189"/>
      <c r="J1244" s="128"/>
      <c r="K1244" s="127"/>
      <c r="L1244" s="127"/>
      <c r="M1244" s="126"/>
      <c r="N1244" s="7"/>
      <c r="O1244" s="6"/>
      <c r="P1244" s="6"/>
      <c r="Q1244" s="125" t="str">
        <f t="shared" ref="Q1244:Q1307" si="628">IF(N1244&lt;&gt;"",P1244/N1244,"")</f>
        <v/>
      </c>
      <c r="R1244" s="124" t="str">
        <f t="shared" ref="R1244:R1307" si="629">IF(O1244&lt;&gt;"",P1244/O1244,"")</f>
        <v/>
      </c>
      <c r="S1244" s="123">
        <f t="shared" ref="S1244:S1307" si="630">IF($N1244&lt;&gt;0,$N1244,IF($O1244&lt;&gt;0,$O1244/VLOOKUP($G1244,Lookup_MaterialLowCode,7,FALSE),0))</f>
        <v>0</v>
      </c>
      <c r="T1244" s="122">
        <f t="shared" ref="T1244:T1307" si="631">IF($O1244&lt;&gt;0,$O1244,IF($N1244&lt;&gt;0,$N1244*VLOOKUP($G1244,Lookup_MaterialLowCode,7,FALSE),0))</f>
        <v>0</v>
      </c>
      <c r="U1244" s="123">
        <f t="shared" ref="U1244:U1307" si="632">IF(AE1244="true",S1244,0)</f>
        <v>0</v>
      </c>
      <c r="V1244" s="122">
        <f t="shared" ref="V1244:V1307" si="633">IF(AE1244="true",T1244,0)</f>
        <v>0</v>
      </c>
      <c r="W1244" s="123">
        <f t="shared" ref="W1244:W1307" si="634">IF(AE1244="false",S1244,0)</f>
        <v>0</v>
      </c>
      <c r="X1244" s="122">
        <f t="shared" ref="X1244:X1307" si="635">IF(AE1244="false",T1244,0)</f>
        <v>0</v>
      </c>
      <c r="Y1244" s="123">
        <f t="shared" ref="Y1244:Y1307" si="636">W1244-(W1244*L1244)</f>
        <v>0</v>
      </c>
      <c r="Z1244" s="122">
        <f t="shared" ref="Z1244:Z1307" si="637">X1244-(X1244*L1244)</f>
        <v>0</v>
      </c>
      <c r="AA1244" s="123">
        <f t="shared" ref="AA1244:AA1307" si="638">W1244*L1244</f>
        <v>0</v>
      </c>
      <c r="AB1244" s="122">
        <f t="shared" ref="AB1244:AB1307" si="639">X1244*L1244</f>
        <v>0</v>
      </c>
      <c r="AD1244" s="3" t="str">
        <f t="shared" ref="AD1244:AD1307" si="640">IF(G1244="Specify LOW Code",IF(E1244&lt;&gt;"","False","True"),"False")</f>
        <v>False</v>
      </c>
      <c r="AE1244" s="3" t="str">
        <f t="shared" ref="AE1244:AE1307" si="641">IF(H1244="Off-Site mixed","false",IF(H1244="Off-Site segregated","false","true"))</f>
        <v>true</v>
      </c>
      <c r="AF1244" s="3" t="e">
        <f>VLOOKUP(C1244,#REF!,2,FALSE)</f>
        <v>#REF!</v>
      </c>
      <c r="AG1244" s="3" t="e">
        <f t="shared" ref="AG1244:AG1307" si="642">AF1244&amp;D1244</f>
        <v>#REF!</v>
      </c>
      <c r="AH1244" s="3">
        <f t="shared" ref="AH1244:AH1307" si="643">IF(AE1244="true",0,VLOOKUP(J1244,Lookup_MyDestinations,6,FALSE))</f>
        <v>0</v>
      </c>
      <c r="AI1244" s="3">
        <f t="shared" ref="AI1244:AI1307" si="644">IF(AE1244="true",0,VLOOKUP(J1244,Lookup_MyDestinations,5,FALSE))</f>
        <v>0</v>
      </c>
      <c r="AJ1244" s="3">
        <f t="shared" ref="AJ1244:AJ1307" si="645">IF(AE1244="true", 0,VLOOKUP(J1244,Lookup_MyDestinations,4,FALSE))</f>
        <v>0</v>
      </c>
      <c r="AL1244" s="3">
        <f t="shared" ref="AL1244:AL1307" si="646">$AH1244*$W1244</f>
        <v>0</v>
      </c>
      <c r="AM1244" s="3">
        <f t="shared" ref="AM1244:AM1307" si="647">$AH1244*$X1244</f>
        <v>0</v>
      </c>
      <c r="AN1244" s="3">
        <f t="shared" ref="AN1244:AN1307" si="648">$AI1244*$W1244</f>
        <v>0</v>
      </c>
      <c r="AO1244" s="3">
        <f t="shared" ref="AO1244:AO1307" si="649">$AI1244*$X1244</f>
        <v>0</v>
      </c>
      <c r="AP1244" s="3">
        <f t="shared" ref="AP1244:AP1307" si="650">$AJ1244*$W1244</f>
        <v>0</v>
      </c>
      <c r="AQ1244" s="3">
        <f t="shared" ref="AQ1244:AQ1307" si="651">$AJ1244*$X1244</f>
        <v>0</v>
      </c>
      <c r="AS1244" s="3" t="e">
        <f t="shared" ref="AS1244:AS1307" si="652">AF1244&amp;G1244</f>
        <v>#REF!</v>
      </c>
      <c r="AU1244" s="3" t="e">
        <f t="shared" ref="AU1244:AU1307" si="653">VLOOKUP(D1244,Lookup_WasteStreamLOWCode,4,FALSE)</f>
        <v>#NAME?</v>
      </c>
      <c r="AW1244" s="3">
        <f t="shared" ref="AW1244:AW1307" si="654">IF(H1244="On-site recovery",S1244,0)</f>
        <v>0</v>
      </c>
      <c r="AX1244" s="3">
        <f t="shared" ref="AX1244:AX1307" si="655">IF(H1244="On-site recovery",T1244,0)</f>
        <v>0</v>
      </c>
      <c r="AY1244" s="3">
        <f t="shared" ref="AY1244:AY1307" si="656">IF(H1244="On-site recycled",S1244,0)</f>
        <v>0</v>
      </c>
      <c r="AZ1244" s="3">
        <f t="shared" ref="AZ1244:AZ1307" si="657">IF(H1244="On-site recycled",T1244,0)</f>
        <v>0</v>
      </c>
      <c r="BA1244" s="3">
        <f t="shared" ref="BA1244:BA1307" si="658">IF(H1244="On-site re-use",S1244,0)</f>
        <v>0</v>
      </c>
      <c r="BB1244" s="3">
        <f t="shared" ref="BB1244:BB1307" si="659">IF(H1244="On-site re-use",T1244,0)</f>
        <v>0</v>
      </c>
    </row>
    <row r="1245" spans="2:54" x14ac:dyDescent="0.35">
      <c r="B1245" s="14">
        <v>1218</v>
      </c>
      <c r="C1245" s="13"/>
      <c r="D1245" s="13"/>
      <c r="E1245" s="130"/>
      <c r="F1245" s="130"/>
      <c r="G1245" s="129" t="str">
        <f t="shared" si="627"/>
        <v/>
      </c>
      <c r="H1245" s="128"/>
      <c r="I1245" s="189"/>
      <c r="J1245" s="128"/>
      <c r="K1245" s="127"/>
      <c r="L1245" s="127"/>
      <c r="M1245" s="126"/>
      <c r="N1245" s="7"/>
      <c r="O1245" s="6"/>
      <c r="P1245" s="6"/>
      <c r="Q1245" s="125" t="str">
        <f t="shared" si="628"/>
        <v/>
      </c>
      <c r="R1245" s="124" t="str">
        <f t="shared" si="629"/>
        <v/>
      </c>
      <c r="S1245" s="123">
        <f t="shared" si="630"/>
        <v>0</v>
      </c>
      <c r="T1245" s="122">
        <f t="shared" si="631"/>
        <v>0</v>
      </c>
      <c r="U1245" s="123">
        <f t="shared" si="632"/>
        <v>0</v>
      </c>
      <c r="V1245" s="122">
        <f t="shared" si="633"/>
        <v>0</v>
      </c>
      <c r="W1245" s="123">
        <f t="shared" si="634"/>
        <v>0</v>
      </c>
      <c r="X1245" s="122">
        <f t="shared" si="635"/>
        <v>0</v>
      </c>
      <c r="Y1245" s="123">
        <f t="shared" si="636"/>
        <v>0</v>
      </c>
      <c r="Z1245" s="122">
        <f t="shared" si="637"/>
        <v>0</v>
      </c>
      <c r="AA1245" s="123">
        <f t="shared" si="638"/>
        <v>0</v>
      </c>
      <c r="AB1245" s="122">
        <f t="shared" si="639"/>
        <v>0</v>
      </c>
      <c r="AD1245" s="3" t="str">
        <f t="shared" si="640"/>
        <v>False</v>
      </c>
      <c r="AE1245" s="3" t="str">
        <f t="shared" si="641"/>
        <v>true</v>
      </c>
      <c r="AF1245" s="3" t="e">
        <f>VLOOKUP(C1245,#REF!,2,FALSE)</f>
        <v>#REF!</v>
      </c>
      <c r="AG1245" s="3" t="e">
        <f t="shared" si="642"/>
        <v>#REF!</v>
      </c>
      <c r="AH1245" s="3">
        <f t="shared" si="643"/>
        <v>0</v>
      </c>
      <c r="AI1245" s="3">
        <f t="shared" si="644"/>
        <v>0</v>
      </c>
      <c r="AJ1245" s="3">
        <f t="shared" si="645"/>
        <v>0</v>
      </c>
      <c r="AL1245" s="3">
        <f t="shared" si="646"/>
        <v>0</v>
      </c>
      <c r="AM1245" s="3">
        <f t="shared" si="647"/>
        <v>0</v>
      </c>
      <c r="AN1245" s="3">
        <f t="shared" si="648"/>
        <v>0</v>
      </c>
      <c r="AO1245" s="3">
        <f t="shared" si="649"/>
        <v>0</v>
      </c>
      <c r="AP1245" s="3">
        <f t="shared" si="650"/>
        <v>0</v>
      </c>
      <c r="AQ1245" s="3">
        <f t="shared" si="651"/>
        <v>0</v>
      </c>
      <c r="AS1245" s="3" t="e">
        <f t="shared" si="652"/>
        <v>#REF!</v>
      </c>
      <c r="AU1245" s="3" t="e">
        <f t="shared" si="653"/>
        <v>#NAME?</v>
      </c>
      <c r="AW1245" s="3">
        <f t="shared" si="654"/>
        <v>0</v>
      </c>
      <c r="AX1245" s="3">
        <f t="shared" si="655"/>
        <v>0</v>
      </c>
      <c r="AY1245" s="3">
        <f t="shared" si="656"/>
        <v>0</v>
      </c>
      <c r="AZ1245" s="3">
        <f t="shared" si="657"/>
        <v>0</v>
      </c>
      <c r="BA1245" s="3">
        <f t="shared" si="658"/>
        <v>0</v>
      </c>
      <c r="BB1245" s="3">
        <f t="shared" si="659"/>
        <v>0</v>
      </c>
    </row>
    <row r="1246" spans="2:54" x14ac:dyDescent="0.35">
      <c r="B1246" s="14">
        <v>1219</v>
      </c>
      <c r="C1246" s="13"/>
      <c r="D1246" s="13"/>
      <c r="E1246" s="130"/>
      <c r="F1246" s="130"/>
      <c r="G1246" s="129" t="str">
        <f t="shared" si="627"/>
        <v/>
      </c>
      <c r="H1246" s="128"/>
      <c r="I1246" s="189"/>
      <c r="J1246" s="128"/>
      <c r="K1246" s="127"/>
      <c r="L1246" s="127"/>
      <c r="M1246" s="126"/>
      <c r="N1246" s="7"/>
      <c r="O1246" s="6"/>
      <c r="P1246" s="6"/>
      <c r="Q1246" s="125" t="str">
        <f t="shared" si="628"/>
        <v/>
      </c>
      <c r="R1246" s="124" t="str">
        <f t="shared" si="629"/>
        <v/>
      </c>
      <c r="S1246" s="123">
        <f t="shared" si="630"/>
        <v>0</v>
      </c>
      <c r="T1246" s="122">
        <f t="shared" si="631"/>
        <v>0</v>
      </c>
      <c r="U1246" s="123">
        <f t="shared" si="632"/>
        <v>0</v>
      </c>
      <c r="V1246" s="122">
        <f t="shared" si="633"/>
        <v>0</v>
      </c>
      <c r="W1246" s="123">
        <f t="shared" si="634"/>
        <v>0</v>
      </c>
      <c r="X1246" s="122">
        <f t="shared" si="635"/>
        <v>0</v>
      </c>
      <c r="Y1246" s="123">
        <f t="shared" si="636"/>
        <v>0</v>
      </c>
      <c r="Z1246" s="122">
        <f t="shared" si="637"/>
        <v>0</v>
      </c>
      <c r="AA1246" s="123">
        <f t="shared" si="638"/>
        <v>0</v>
      </c>
      <c r="AB1246" s="122">
        <f t="shared" si="639"/>
        <v>0</v>
      </c>
      <c r="AD1246" s="3" t="str">
        <f t="shared" si="640"/>
        <v>False</v>
      </c>
      <c r="AE1246" s="3" t="str">
        <f t="shared" si="641"/>
        <v>true</v>
      </c>
      <c r="AF1246" s="3" t="e">
        <f>VLOOKUP(C1246,#REF!,2,FALSE)</f>
        <v>#REF!</v>
      </c>
      <c r="AG1246" s="3" t="e">
        <f t="shared" si="642"/>
        <v>#REF!</v>
      </c>
      <c r="AH1246" s="3">
        <f t="shared" si="643"/>
        <v>0</v>
      </c>
      <c r="AI1246" s="3">
        <f t="shared" si="644"/>
        <v>0</v>
      </c>
      <c r="AJ1246" s="3">
        <f t="shared" si="645"/>
        <v>0</v>
      </c>
      <c r="AL1246" s="3">
        <f t="shared" si="646"/>
        <v>0</v>
      </c>
      <c r="AM1246" s="3">
        <f t="shared" si="647"/>
        <v>0</v>
      </c>
      <c r="AN1246" s="3">
        <f t="shared" si="648"/>
        <v>0</v>
      </c>
      <c r="AO1246" s="3">
        <f t="shared" si="649"/>
        <v>0</v>
      </c>
      <c r="AP1246" s="3">
        <f t="shared" si="650"/>
        <v>0</v>
      </c>
      <c r="AQ1246" s="3">
        <f t="shared" si="651"/>
        <v>0</v>
      </c>
      <c r="AS1246" s="3" t="e">
        <f t="shared" si="652"/>
        <v>#REF!</v>
      </c>
      <c r="AU1246" s="3" t="e">
        <f t="shared" si="653"/>
        <v>#NAME?</v>
      </c>
      <c r="AW1246" s="3">
        <f t="shared" si="654"/>
        <v>0</v>
      </c>
      <c r="AX1246" s="3">
        <f t="shared" si="655"/>
        <v>0</v>
      </c>
      <c r="AY1246" s="3">
        <f t="shared" si="656"/>
        <v>0</v>
      </c>
      <c r="AZ1246" s="3">
        <f t="shared" si="657"/>
        <v>0</v>
      </c>
      <c r="BA1246" s="3">
        <f t="shared" si="658"/>
        <v>0</v>
      </c>
      <c r="BB1246" s="3">
        <f t="shared" si="659"/>
        <v>0</v>
      </c>
    </row>
    <row r="1247" spans="2:54" x14ac:dyDescent="0.35">
      <c r="B1247" s="14">
        <v>1220</v>
      </c>
      <c r="C1247" s="13"/>
      <c r="D1247" s="13"/>
      <c r="E1247" s="130"/>
      <c r="F1247" s="130"/>
      <c r="G1247" s="129" t="str">
        <f t="shared" si="627"/>
        <v/>
      </c>
      <c r="H1247" s="128"/>
      <c r="I1247" s="189"/>
      <c r="J1247" s="128"/>
      <c r="K1247" s="127"/>
      <c r="L1247" s="127"/>
      <c r="M1247" s="126"/>
      <c r="N1247" s="7"/>
      <c r="O1247" s="6"/>
      <c r="P1247" s="6"/>
      <c r="Q1247" s="125" t="str">
        <f t="shared" si="628"/>
        <v/>
      </c>
      <c r="R1247" s="124" t="str">
        <f t="shared" si="629"/>
        <v/>
      </c>
      <c r="S1247" s="123">
        <f t="shared" si="630"/>
        <v>0</v>
      </c>
      <c r="T1247" s="122">
        <f t="shared" si="631"/>
        <v>0</v>
      </c>
      <c r="U1247" s="123">
        <f t="shared" si="632"/>
        <v>0</v>
      </c>
      <c r="V1247" s="122">
        <f t="shared" si="633"/>
        <v>0</v>
      </c>
      <c r="W1247" s="123">
        <f t="shared" si="634"/>
        <v>0</v>
      </c>
      <c r="X1247" s="122">
        <f t="shared" si="635"/>
        <v>0</v>
      </c>
      <c r="Y1247" s="123">
        <f t="shared" si="636"/>
        <v>0</v>
      </c>
      <c r="Z1247" s="122">
        <f t="shared" si="637"/>
        <v>0</v>
      </c>
      <c r="AA1247" s="123">
        <f t="shared" si="638"/>
        <v>0</v>
      </c>
      <c r="AB1247" s="122">
        <f t="shared" si="639"/>
        <v>0</v>
      </c>
      <c r="AD1247" s="3" t="str">
        <f t="shared" si="640"/>
        <v>False</v>
      </c>
      <c r="AE1247" s="3" t="str">
        <f t="shared" si="641"/>
        <v>true</v>
      </c>
      <c r="AF1247" s="3" t="e">
        <f>VLOOKUP(C1247,#REF!,2,FALSE)</f>
        <v>#REF!</v>
      </c>
      <c r="AG1247" s="3" t="e">
        <f t="shared" si="642"/>
        <v>#REF!</v>
      </c>
      <c r="AH1247" s="3">
        <f t="shared" si="643"/>
        <v>0</v>
      </c>
      <c r="AI1247" s="3">
        <f t="shared" si="644"/>
        <v>0</v>
      </c>
      <c r="AJ1247" s="3">
        <f t="shared" si="645"/>
        <v>0</v>
      </c>
      <c r="AL1247" s="3">
        <f t="shared" si="646"/>
        <v>0</v>
      </c>
      <c r="AM1247" s="3">
        <f t="shared" si="647"/>
        <v>0</v>
      </c>
      <c r="AN1247" s="3">
        <f t="shared" si="648"/>
        <v>0</v>
      </c>
      <c r="AO1247" s="3">
        <f t="shared" si="649"/>
        <v>0</v>
      </c>
      <c r="AP1247" s="3">
        <f t="shared" si="650"/>
        <v>0</v>
      </c>
      <c r="AQ1247" s="3">
        <f t="shared" si="651"/>
        <v>0</v>
      </c>
      <c r="AS1247" s="3" t="e">
        <f t="shared" si="652"/>
        <v>#REF!</v>
      </c>
      <c r="AU1247" s="3" t="e">
        <f t="shared" si="653"/>
        <v>#NAME?</v>
      </c>
      <c r="AW1247" s="3">
        <f t="shared" si="654"/>
        <v>0</v>
      </c>
      <c r="AX1247" s="3">
        <f t="shared" si="655"/>
        <v>0</v>
      </c>
      <c r="AY1247" s="3">
        <f t="shared" si="656"/>
        <v>0</v>
      </c>
      <c r="AZ1247" s="3">
        <f t="shared" si="657"/>
        <v>0</v>
      </c>
      <c r="BA1247" s="3">
        <f t="shared" si="658"/>
        <v>0</v>
      </c>
      <c r="BB1247" s="3">
        <f t="shared" si="659"/>
        <v>0</v>
      </c>
    </row>
    <row r="1248" spans="2:54" x14ac:dyDescent="0.35">
      <c r="B1248" s="14">
        <v>1221</v>
      </c>
      <c r="C1248" s="13"/>
      <c r="D1248" s="13"/>
      <c r="E1248" s="130"/>
      <c r="F1248" s="130"/>
      <c r="G1248" s="129" t="str">
        <f t="shared" si="627"/>
        <v/>
      </c>
      <c r="H1248" s="128"/>
      <c r="I1248" s="189"/>
      <c r="J1248" s="128"/>
      <c r="K1248" s="127"/>
      <c r="L1248" s="127"/>
      <c r="M1248" s="126"/>
      <c r="N1248" s="7"/>
      <c r="O1248" s="6"/>
      <c r="P1248" s="6"/>
      <c r="Q1248" s="125" t="str">
        <f t="shared" si="628"/>
        <v/>
      </c>
      <c r="R1248" s="124" t="str">
        <f t="shared" si="629"/>
        <v/>
      </c>
      <c r="S1248" s="123">
        <f t="shared" si="630"/>
        <v>0</v>
      </c>
      <c r="T1248" s="122">
        <f t="shared" si="631"/>
        <v>0</v>
      </c>
      <c r="U1248" s="123">
        <f t="shared" si="632"/>
        <v>0</v>
      </c>
      <c r="V1248" s="122">
        <f t="shared" si="633"/>
        <v>0</v>
      </c>
      <c r="W1248" s="123">
        <f t="shared" si="634"/>
        <v>0</v>
      </c>
      <c r="X1248" s="122">
        <f t="shared" si="635"/>
        <v>0</v>
      </c>
      <c r="Y1248" s="123">
        <f t="shared" si="636"/>
        <v>0</v>
      </c>
      <c r="Z1248" s="122">
        <f t="shared" si="637"/>
        <v>0</v>
      </c>
      <c r="AA1248" s="123">
        <f t="shared" si="638"/>
        <v>0</v>
      </c>
      <c r="AB1248" s="122">
        <f t="shared" si="639"/>
        <v>0</v>
      </c>
      <c r="AD1248" s="3" t="str">
        <f t="shared" si="640"/>
        <v>False</v>
      </c>
      <c r="AE1248" s="3" t="str">
        <f t="shared" si="641"/>
        <v>true</v>
      </c>
      <c r="AF1248" s="3" t="e">
        <f>VLOOKUP(C1248,#REF!,2,FALSE)</f>
        <v>#REF!</v>
      </c>
      <c r="AG1248" s="3" t="e">
        <f t="shared" si="642"/>
        <v>#REF!</v>
      </c>
      <c r="AH1248" s="3">
        <f t="shared" si="643"/>
        <v>0</v>
      </c>
      <c r="AI1248" s="3">
        <f t="shared" si="644"/>
        <v>0</v>
      </c>
      <c r="AJ1248" s="3">
        <f t="shared" si="645"/>
        <v>0</v>
      </c>
      <c r="AL1248" s="3">
        <f t="shared" si="646"/>
        <v>0</v>
      </c>
      <c r="AM1248" s="3">
        <f t="shared" si="647"/>
        <v>0</v>
      </c>
      <c r="AN1248" s="3">
        <f t="shared" si="648"/>
        <v>0</v>
      </c>
      <c r="AO1248" s="3">
        <f t="shared" si="649"/>
        <v>0</v>
      </c>
      <c r="AP1248" s="3">
        <f t="shared" si="650"/>
        <v>0</v>
      </c>
      <c r="AQ1248" s="3">
        <f t="shared" si="651"/>
        <v>0</v>
      </c>
      <c r="AS1248" s="3" t="e">
        <f t="shared" si="652"/>
        <v>#REF!</v>
      </c>
      <c r="AU1248" s="3" t="e">
        <f t="shared" si="653"/>
        <v>#NAME?</v>
      </c>
      <c r="AW1248" s="3">
        <f t="shared" si="654"/>
        <v>0</v>
      </c>
      <c r="AX1248" s="3">
        <f t="shared" si="655"/>
        <v>0</v>
      </c>
      <c r="AY1248" s="3">
        <f t="shared" si="656"/>
        <v>0</v>
      </c>
      <c r="AZ1248" s="3">
        <f t="shared" si="657"/>
        <v>0</v>
      </c>
      <c r="BA1248" s="3">
        <f t="shared" si="658"/>
        <v>0</v>
      </c>
      <c r="BB1248" s="3">
        <f t="shared" si="659"/>
        <v>0</v>
      </c>
    </row>
    <row r="1249" spans="2:54" x14ac:dyDescent="0.35">
      <c r="B1249" s="14">
        <v>1222</v>
      </c>
      <c r="C1249" s="13"/>
      <c r="D1249" s="13"/>
      <c r="E1249" s="130"/>
      <c r="F1249" s="130"/>
      <c r="G1249" s="129" t="str">
        <f t="shared" si="627"/>
        <v/>
      </c>
      <c r="H1249" s="128"/>
      <c r="I1249" s="189"/>
      <c r="J1249" s="128"/>
      <c r="K1249" s="127"/>
      <c r="L1249" s="127"/>
      <c r="M1249" s="126"/>
      <c r="N1249" s="7"/>
      <c r="O1249" s="6"/>
      <c r="P1249" s="6"/>
      <c r="Q1249" s="125" t="str">
        <f t="shared" si="628"/>
        <v/>
      </c>
      <c r="R1249" s="124" t="str">
        <f t="shared" si="629"/>
        <v/>
      </c>
      <c r="S1249" s="123">
        <f t="shared" si="630"/>
        <v>0</v>
      </c>
      <c r="T1249" s="122">
        <f t="shared" si="631"/>
        <v>0</v>
      </c>
      <c r="U1249" s="123">
        <f t="shared" si="632"/>
        <v>0</v>
      </c>
      <c r="V1249" s="122">
        <f t="shared" si="633"/>
        <v>0</v>
      </c>
      <c r="W1249" s="123">
        <f t="shared" si="634"/>
        <v>0</v>
      </c>
      <c r="X1249" s="122">
        <f t="shared" si="635"/>
        <v>0</v>
      </c>
      <c r="Y1249" s="123">
        <f t="shared" si="636"/>
        <v>0</v>
      </c>
      <c r="Z1249" s="122">
        <f t="shared" si="637"/>
        <v>0</v>
      </c>
      <c r="AA1249" s="123">
        <f t="shared" si="638"/>
        <v>0</v>
      </c>
      <c r="AB1249" s="122">
        <f t="shared" si="639"/>
        <v>0</v>
      </c>
      <c r="AD1249" s="3" t="str">
        <f t="shared" si="640"/>
        <v>False</v>
      </c>
      <c r="AE1249" s="3" t="str">
        <f t="shared" si="641"/>
        <v>true</v>
      </c>
      <c r="AF1249" s="3" t="e">
        <f>VLOOKUP(C1249,#REF!,2,FALSE)</f>
        <v>#REF!</v>
      </c>
      <c r="AG1249" s="3" t="e">
        <f t="shared" si="642"/>
        <v>#REF!</v>
      </c>
      <c r="AH1249" s="3">
        <f t="shared" si="643"/>
        <v>0</v>
      </c>
      <c r="AI1249" s="3">
        <f t="shared" si="644"/>
        <v>0</v>
      </c>
      <c r="AJ1249" s="3">
        <f t="shared" si="645"/>
        <v>0</v>
      </c>
      <c r="AL1249" s="3">
        <f t="shared" si="646"/>
        <v>0</v>
      </c>
      <c r="AM1249" s="3">
        <f t="shared" si="647"/>
        <v>0</v>
      </c>
      <c r="AN1249" s="3">
        <f t="shared" si="648"/>
        <v>0</v>
      </c>
      <c r="AO1249" s="3">
        <f t="shared" si="649"/>
        <v>0</v>
      </c>
      <c r="AP1249" s="3">
        <f t="shared" si="650"/>
        <v>0</v>
      </c>
      <c r="AQ1249" s="3">
        <f t="shared" si="651"/>
        <v>0</v>
      </c>
      <c r="AS1249" s="3" t="e">
        <f t="shared" si="652"/>
        <v>#REF!</v>
      </c>
      <c r="AU1249" s="3" t="e">
        <f t="shared" si="653"/>
        <v>#NAME?</v>
      </c>
      <c r="AW1249" s="3">
        <f t="shared" si="654"/>
        <v>0</v>
      </c>
      <c r="AX1249" s="3">
        <f t="shared" si="655"/>
        <v>0</v>
      </c>
      <c r="AY1249" s="3">
        <f t="shared" si="656"/>
        <v>0</v>
      </c>
      <c r="AZ1249" s="3">
        <f t="shared" si="657"/>
        <v>0</v>
      </c>
      <c r="BA1249" s="3">
        <f t="shared" si="658"/>
        <v>0</v>
      </c>
      <c r="BB1249" s="3">
        <f t="shared" si="659"/>
        <v>0</v>
      </c>
    </row>
    <row r="1250" spans="2:54" x14ac:dyDescent="0.35">
      <c r="B1250" s="14">
        <v>1223</v>
      </c>
      <c r="C1250" s="13"/>
      <c r="D1250" s="13"/>
      <c r="E1250" s="130"/>
      <c r="F1250" s="130"/>
      <c r="G1250" s="129" t="str">
        <f t="shared" si="627"/>
        <v/>
      </c>
      <c r="H1250" s="128"/>
      <c r="I1250" s="189"/>
      <c r="J1250" s="128"/>
      <c r="K1250" s="127"/>
      <c r="L1250" s="127"/>
      <c r="M1250" s="126"/>
      <c r="N1250" s="7"/>
      <c r="O1250" s="6"/>
      <c r="P1250" s="6"/>
      <c r="Q1250" s="125" t="str">
        <f t="shared" si="628"/>
        <v/>
      </c>
      <c r="R1250" s="124" t="str">
        <f t="shared" si="629"/>
        <v/>
      </c>
      <c r="S1250" s="123">
        <f t="shared" si="630"/>
        <v>0</v>
      </c>
      <c r="T1250" s="122">
        <f t="shared" si="631"/>
        <v>0</v>
      </c>
      <c r="U1250" s="123">
        <f t="shared" si="632"/>
        <v>0</v>
      </c>
      <c r="V1250" s="122">
        <f t="shared" si="633"/>
        <v>0</v>
      </c>
      <c r="W1250" s="123">
        <f t="shared" si="634"/>
        <v>0</v>
      </c>
      <c r="X1250" s="122">
        <f t="shared" si="635"/>
        <v>0</v>
      </c>
      <c r="Y1250" s="123">
        <f t="shared" si="636"/>
        <v>0</v>
      </c>
      <c r="Z1250" s="122">
        <f t="shared" si="637"/>
        <v>0</v>
      </c>
      <c r="AA1250" s="123">
        <f t="shared" si="638"/>
        <v>0</v>
      </c>
      <c r="AB1250" s="122">
        <f t="shared" si="639"/>
        <v>0</v>
      </c>
      <c r="AD1250" s="3" t="str">
        <f t="shared" si="640"/>
        <v>False</v>
      </c>
      <c r="AE1250" s="3" t="str">
        <f t="shared" si="641"/>
        <v>true</v>
      </c>
      <c r="AF1250" s="3" t="e">
        <f>VLOOKUP(C1250,#REF!,2,FALSE)</f>
        <v>#REF!</v>
      </c>
      <c r="AG1250" s="3" t="e">
        <f t="shared" si="642"/>
        <v>#REF!</v>
      </c>
      <c r="AH1250" s="3">
        <f t="shared" si="643"/>
        <v>0</v>
      </c>
      <c r="AI1250" s="3">
        <f t="shared" si="644"/>
        <v>0</v>
      </c>
      <c r="AJ1250" s="3">
        <f t="shared" si="645"/>
        <v>0</v>
      </c>
      <c r="AL1250" s="3">
        <f t="shared" si="646"/>
        <v>0</v>
      </c>
      <c r="AM1250" s="3">
        <f t="shared" si="647"/>
        <v>0</v>
      </c>
      <c r="AN1250" s="3">
        <f t="shared" si="648"/>
        <v>0</v>
      </c>
      <c r="AO1250" s="3">
        <f t="shared" si="649"/>
        <v>0</v>
      </c>
      <c r="AP1250" s="3">
        <f t="shared" si="650"/>
        <v>0</v>
      </c>
      <c r="AQ1250" s="3">
        <f t="shared" si="651"/>
        <v>0</v>
      </c>
      <c r="AS1250" s="3" t="e">
        <f t="shared" si="652"/>
        <v>#REF!</v>
      </c>
      <c r="AU1250" s="3" t="e">
        <f t="shared" si="653"/>
        <v>#NAME?</v>
      </c>
      <c r="AW1250" s="3">
        <f t="shared" si="654"/>
        <v>0</v>
      </c>
      <c r="AX1250" s="3">
        <f t="shared" si="655"/>
        <v>0</v>
      </c>
      <c r="AY1250" s="3">
        <f t="shared" si="656"/>
        <v>0</v>
      </c>
      <c r="AZ1250" s="3">
        <f t="shared" si="657"/>
        <v>0</v>
      </c>
      <c r="BA1250" s="3">
        <f t="shared" si="658"/>
        <v>0</v>
      </c>
      <c r="BB1250" s="3">
        <f t="shared" si="659"/>
        <v>0</v>
      </c>
    </row>
    <row r="1251" spans="2:54" x14ac:dyDescent="0.35">
      <c r="B1251" s="14">
        <v>1224</v>
      </c>
      <c r="C1251" s="13"/>
      <c r="D1251" s="13"/>
      <c r="E1251" s="130"/>
      <c r="F1251" s="130"/>
      <c r="G1251" s="129" t="str">
        <f t="shared" si="627"/>
        <v/>
      </c>
      <c r="H1251" s="128"/>
      <c r="I1251" s="189"/>
      <c r="J1251" s="128"/>
      <c r="K1251" s="127"/>
      <c r="L1251" s="127"/>
      <c r="M1251" s="126"/>
      <c r="N1251" s="7"/>
      <c r="O1251" s="6"/>
      <c r="P1251" s="6"/>
      <c r="Q1251" s="125" t="str">
        <f t="shared" si="628"/>
        <v/>
      </c>
      <c r="R1251" s="124" t="str">
        <f t="shared" si="629"/>
        <v/>
      </c>
      <c r="S1251" s="123">
        <f t="shared" si="630"/>
        <v>0</v>
      </c>
      <c r="T1251" s="122">
        <f t="shared" si="631"/>
        <v>0</v>
      </c>
      <c r="U1251" s="123">
        <f t="shared" si="632"/>
        <v>0</v>
      </c>
      <c r="V1251" s="122">
        <f t="shared" si="633"/>
        <v>0</v>
      </c>
      <c r="W1251" s="123">
        <f t="shared" si="634"/>
        <v>0</v>
      </c>
      <c r="X1251" s="122">
        <f t="shared" si="635"/>
        <v>0</v>
      </c>
      <c r="Y1251" s="123">
        <f t="shared" si="636"/>
        <v>0</v>
      </c>
      <c r="Z1251" s="122">
        <f t="shared" si="637"/>
        <v>0</v>
      </c>
      <c r="AA1251" s="123">
        <f t="shared" si="638"/>
        <v>0</v>
      </c>
      <c r="AB1251" s="122">
        <f t="shared" si="639"/>
        <v>0</v>
      </c>
      <c r="AD1251" s="3" t="str">
        <f t="shared" si="640"/>
        <v>False</v>
      </c>
      <c r="AE1251" s="3" t="str">
        <f t="shared" si="641"/>
        <v>true</v>
      </c>
      <c r="AF1251" s="3" t="e">
        <f>VLOOKUP(C1251,#REF!,2,FALSE)</f>
        <v>#REF!</v>
      </c>
      <c r="AG1251" s="3" t="e">
        <f t="shared" si="642"/>
        <v>#REF!</v>
      </c>
      <c r="AH1251" s="3">
        <f t="shared" si="643"/>
        <v>0</v>
      </c>
      <c r="AI1251" s="3">
        <f t="shared" si="644"/>
        <v>0</v>
      </c>
      <c r="AJ1251" s="3">
        <f t="shared" si="645"/>
        <v>0</v>
      </c>
      <c r="AL1251" s="3">
        <f t="shared" si="646"/>
        <v>0</v>
      </c>
      <c r="AM1251" s="3">
        <f t="shared" si="647"/>
        <v>0</v>
      </c>
      <c r="AN1251" s="3">
        <f t="shared" si="648"/>
        <v>0</v>
      </c>
      <c r="AO1251" s="3">
        <f t="shared" si="649"/>
        <v>0</v>
      </c>
      <c r="AP1251" s="3">
        <f t="shared" si="650"/>
        <v>0</v>
      </c>
      <c r="AQ1251" s="3">
        <f t="shared" si="651"/>
        <v>0</v>
      </c>
      <c r="AS1251" s="3" t="e">
        <f t="shared" si="652"/>
        <v>#REF!</v>
      </c>
      <c r="AU1251" s="3" t="e">
        <f t="shared" si="653"/>
        <v>#NAME?</v>
      </c>
      <c r="AW1251" s="3">
        <f t="shared" si="654"/>
        <v>0</v>
      </c>
      <c r="AX1251" s="3">
        <f t="shared" si="655"/>
        <v>0</v>
      </c>
      <c r="AY1251" s="3">
        <f t="shared" si="656"/>
        <v>0</v>
      </c>
      <c r="AZ1251" s="3">
        <f t="shared" si="657"/>
        <v>0</v>
      </c>
      <c r="BA1251" s="3">
        <f t="shared" si="658"/>
        <v>0</v>
      </c>
      <c r="BB1251" s="3">
        <f t="shared" si="659"/>
        <v>0</v>
      </c>
    </row>
    <row r="1252" spans="2:54" x14ac:dyDescent="0.35">
      <c r="B1252" s="14">
        <v>1225</v>
      </c>
      <c r="C1252" s="13"/>
      <c r="D1252" s="13"/>
      <c r="E1252" s="130"/>
      <c r="F1252" s="130"/>
      <c r="G1252" s="129" t="str">
        <f t="shared" si="627"/>
        <v/>
      </c>
      <c r="H1252" s="128"/>
      <c r="I1252" s="189"/>
      <c r="J1252" s="128"/>
      <c r="K1252" s="127"/>
      <c r="L1252" s="127"/>
      <c r="M1252" s="126"/>
      <c r="N1252" s="7"/>
      <c r="O1252" s="6"/>
      <c r="P1252" s="6"/>
      <c r="Q1252" s="125" t="str">
        <f t="shared" si="628"/>
        <v/>
      </c>
      <c r="R1252" s="124" t="str">
        <f t="shared" si="629"/>
        <v/>
      </c>
      <c r="S1252" s="123">
        <f t="shared" si="630"/>
        <v>0</v>
      </c>
      <c r="T1252" s="122">
        <f t="shared" si="631"/>
        <v>0</v>
      </c>
      <c r="U1252" s="123">
        <f t="shared" si="632"/>
        <v>0</v>
      </c>
      <c r="V1252" s="122">
        <f t="shared" si="633"/>
        <v>0</v>
      </c>
      <c r="W1252" s="123">
        <f t="shared" si="634"/>
        <v>0</v>
      </c>
      <c r="X1252" s="122">
        <f t="shared" si="635"/>
        <v>0</v>
      </c>
      <c r="Y1252" s="123">
        <f t="shared" si="636"/>
        <v>0</v>
      </c>
      <c r="Z1252" s="122">
        <f t="shared" si="637"/>
        <v>0</v>
      </c>
      <c r="AA1252" s="123">
        <f t="shared" si="638"/>
        <v>0</v>
      </c>
      <c r="AB1252" s="122">
        <f t="shared" si="639"/>
        <v>0</v>
      </c>
      <c r="AD1252" s="3" t="str">
        <f t="shared" si="640"/>
        <v>False</v>
      </c>
      <c r="AE1252" s="3" t="str">
        <f t="shared" si="641"/>
        <v>true</v>
      </c>
      <c r="AF1252" s="3" t="e">
        <f>VLOOKUP(C1252,#REF!,2,FALSE)</f>
        <v>#REF!</v>
      </c>
      <c r="AG1252" s="3" t="e">
        <f t="shared" si="642"/>
        <v>#REF!</v>
      </c>
      <c r="AH1252" s="3">
        <f t="shared" si="643"/>
        <v>0</v>
      </c>
      <c r="AI1252" s="3">
        <f t="shared" si="644"/>
        <v>0</v>
      </c>
      <c r="AJ1252" s="3">
        <f t="shared" si="645"/>
        <v>0</v>
      </c>
      <c r="AL1252" s="3">
        <f t="shared" si="646"/>
        <v>0</v>
      </c>
      <c r="AM1252" s="3">
        <f t="shared" si="647"/>
        <v>0</v>
      </c>
      <c r="AN1252" s="3">
        <f t="shared" si="648"/>
        <v>0</v>
      </c>
      <c r="AO1252" s="3">
        <f t="shared" si="649"/>
        <v>0</v>
      </c>
      <c r="AP1252" s="3">
        <f t="shared" si="650"/>
        <v>0</v>
      </c>
      <c r="AQ1252" s="3">
        <f t="shared" si="651"/>
        <v>0</v>
      </c>
      <c r="AS1252" s="3" t="e">
        <f t="shared" si="652"/>
        <v>#REF!</v>
      </c>
      <c r="AU1252" s="3" t="e">
        <f t="shared" si="653"/>
        <v>#NAME?</v>
      </c>
      <c r="AW1252" s="3">
        <f t="shared" si="654"/>
        <v>0</v>
      </c>
      <c r="AX1252" s="3">
        <f t="shared" si="655"/>
        <v>0</v>
      </c>
      <c r="AY1252" s="3">
        <f t="shared" si="656"/>
        <v>0</v>
      </c>
      <c r="AZ1252" s="3">
        <f t="shared" si="657"/>
        <v>0</v>
      </c>
      <c r="BA1252" s="3">
        <f t="shared" si="658"/>
        <v>0</v>
      </c>
      <c r="BB1252" s="3">
        <f t="shared" si="659"/>
        <v>0</v>
      </c>
    </row>
    <row r="1253" spans="2:54" x14ac:dyDescent="0.35">
      <c r="B1253" s="14">
        <v>1226</v>
      </c>
      <c r="C1253" s="13"/>
      <c r="D1253" s="13"/>
      <c r="E1253" s="130"/>
      <c r="F1253" s="130"/>
      <c r="G1253" s="129" t="str">
        <f t="shared" si="627"/>
        <v/>
      </c>
      <c r="H1253" s="128"/>
      <c r="I1253" s="189"/>
      <c r="J1253" s="128"/>
      <c r="K1253" s="127"/>
      <c r="L1253" s="127"/>
      <c r="M1253" s="126"/>
      <c r="N1253" s="7"/>
      <c r="O1253" s="6"/>
      <c r="P1253" s="6"/>
      <c r="Q1253" s="125" t="str">
        <f t="shared" si="628"/>
        <v/>
      </c>
      <c r="R1253" s="124" t="str">
        <f t="shared" si="629"/>
        <v/>
      </c>
      <c r="S1253" s="123">
        <f t="shared" si="630"/>
        <v>0</v>
      </c>
      <c r="T1253" s="122">
        <f t="shared" si="631"/>
        <v>0</v>
      </c>
      <c r="U1253" s="123">
        <f t="shared" si="632"/>
        <v>0</v>
      </c>
      <c r="V1253" s="122">
        <f t="shared" si="633"/>
        <v>0</v>
      </c>
      <c r="W1253" s="123">
        <f t="shared" si="634"/>
        <v>0</v>
      </c>
      <c r="X1253" s="122">
        <f t="shared" si="635"/>
        <v>0</v>
      </c>
      <c r="Y1253" s="123">
        <f t="shared" si="636"/>
        <v>0</v>
      </c>
      <c r="Z1253" s="122">
        <f t="shared" si="637"/>
        <v>0</v>
      </c>
      <c r="AA1253" s="123">
        <f t="shared" si="638"/>
        <v>0</v>
      </c>
      <c r="AB1253" s="122">
        <f t="shared" si="639"/>
        <v>0</v>
      </c>
      <c r="AD1253" s="3" t="str">
        <f t="shared" si="640"/>
        <v>False</v>
      </c>
      <c r="AE1253" s="3" t="str">
        <f t="shared" si="641"/>
        <v>true</v>
      </c>
      <c r="AF1253" s="3" t="e">
        <f>VLOOKUP(C1253,#REF!,2,FALSE)</f>
        <v>#REF!</v>
      </c>
      <c r="AG1253" s="3" t="e">
        <f t="shared" si="642"/>
        <v>#REF!</v>
      </c>
      <c r="AH1253" s="3">
        <f t="shared" si="643"/>
        <v>0</v>
      </c>
      <c r="AI1253" s="3">
        <f t="shared" si="644"/>
        <v>0</v>
      </c>
      <c r="AJ1253" s="3">
        <f t="shared" si="645"/>
        <v>0</v>
      </c>
      <c r="AL1253" s="3">
        <f t="shared" si="646"/>
        <v>0</v>
      </c>
      <c r="AM1253" s="3">
        <f t="shared" si="647"/>
        <v>0</v>
      </c>
      <c r="AN1253" s="3">
        <f t="shared" si="648"/>
        <v>0</v>
      </c>
      <c r="AO1253" s="3">
        <f t="shared" si="649"/>
        <v>0</v>
      </c>
      <c r="AP1253" s="3">
        <f t="shared" si="650"/>
        <v>0</v>
      </c>
      <c r="AQ1253" s="3">
        <f t="shared" si="651"/>
        <v>0</v>
      </c>
      <c r="AS1253" s="3" t="e">
        <f t="shared" si="652"/>
        <v>#REF!</v>
      </c>
      <c r="AU1253" s="3" t="e">
        <f t="shared" si="653"/>
        <v>#NAME?</v>
      </c>
      <c r="AW1253" s="3">
        <f t="shared" si="654"/>
        <v>0</v>
      </c>
      <c r="AX1253" s="3">
        <f t="shared" si="655"/>
        <v>0</v>
      </c>
      <c r="AY1253" s="3">
        <f t="shared" si="656"/>
        <v>0</v>
      </c>
      <c r="AZ1253" s="3">
        <f t="shared" si="657"/>
        <v>0</v>
      </c>
      <c r="BA1253" s="3">
        <f t="shared" si="658"/>
        <v>0</v>
      </c>
      <c r="BB1253" s="3">
        <f t="shared" si="659"/>
        <v>0</v>
      </c>
    </row>
    <row r="1254" spans="2:54" x14ac:dyDescent="0.35">
      <c r="B1254" s="14">
        <v>1227</v>
      </c>
      <c r="C1254" s="13"/>
      <c r="D1254" s="13"/>
      <c r="E1254" s="130"/>
      <c r="F1254" s="130"/>
      <c r="G1254" s="129" t="str">
        <f t="shared" si="627"/>
        <v/>
      </c>
      <c r="H1254" s="128"/>
      <c r="I1254" s="189"/>
      <c r="J1254" s="128"/>
      <c r="K1254" s="127"/>
      <c r="L1254" s="127"/>
      <c r="M1254" s="126"/>
      <c r="N1254" s="7"/>
      <c r="O1254" s="6"/>
      <c r="P1254" s="6"/>
      <c r="Q1254" s="125" t="str">
        <f t="shared" si="628"/>
        <v/>
      </c>
      <c r="R1254" s="124" t="str">
        <f t="shared" si="629"/>
        <v/>
      </c>
      <c r="S1254" s="123">
        <f t="shared" si="630"/>
        <v>0</v>
      </c>
      <c r="T1254" s="122">
        <f t="shared" si="631"/>
        <v>0</v>
      </c>
      <c r="U1254" s="123">
        <f t="shared" si="632"/>
        <v>0</v>
      </c>
      <c r="V1254" s="122">
        <f t="shared" si="633"/>
        <v>0</v>
      </c>
      <c r="W1254" s="123">
        <f t="shared" si="634"/>
        <v>0</v>
      </c>
      <c r="X1254" s="122">
        <f t="shared" si="635"/>
        <v>0</v>
      </c>
      <c r="Y1254" s="123">
        <f t="shared" si="636"/>
        <v>0</v>
      </c>
      <c r="Z1254" s="122">
        <f t="shared" si="637"/>
        <v>0</v>
      </c>
      <c r="AA1254" s="123">
        <f t="shared" si="638"/>
        <v>0</v>
      </c>
      <c r="AB1254" s="122">
        <f t="shared" si="639"/>
        <v>0</v>
      </c>
      <c r="AD1254" s="3" t="str">
        <f t="shared" si="640"/>
        <v>False</v>
      </c>
      <c r="AE1254" s="3" t="str">
        <f t="shared" si="641"/>
        <v>true</v>
      </c>
      <c r="AF1254" s="3" t="e">
        <f>VLOOKUP(C1254,#REF!,2,FALSE)</f>
        <v>#REF!</v>
      </c>
      <c r="AG1254" s="3" t="e">
        <f t="shared" si="642"/>
        <v>#REF!</v>
      </c>
      <c r="AH1254" s="3">
        <f t="shared" si="643"/>
        <v>0</v>
      </c>
      <c r="AI1254" s="3">
        <f t="shared" si="644"/>
        <v>0</v>
      </c>
      <c r="AJ1254" s="3">
        <f t="shared" si="645"/>
        <v>0</v>
      </c>
      <c r="AL1254" s="3">
        <f t="shared" si="646"/>
        <v>0</v>
      </c>
      <c r="AM1254" s="3">
        <f t="shared" si="647"/>
        <v>0</v>
      </c>
      <c r="AN1254" s="3">
        <f t="shared" si="648"/>
        <v>0</v>
      </c>
      <c r="AO1254" s="3">
        <f t="shared" si="649"/>
        <v>0</v>
      </c>
      <c r="AP1254" s="3">
        <f t="shared" si="650"/>
        <v>0</v>
      </c>
      <c r="AQ1254" s="3">
        <f t="shared" si="651"/>
        <v>0</v>
      </c>
      <c r="AS1254" s="3" t="e">
        <f t="shared" si="652"/>
        <v>#REF!</v>
      </c>
      <c r="AU1254" s="3" t="e">
        <f t="shared" si="653"/>
        <v>#NAME?</v>
      </c>
      <c r="AW1254" s="3">
        <f t="shared" si="654"/>
        <v>0</v>
      </c>
      <c r="AX1254" s="3">
        <f t="shared" si="655"/>
        <v>0</v>
      </c>
      <c r="AY1254" s="3">
        <f t="shared" si="656"/>
        <v>0</v>
      </c>
      <c r="AZ1254" s="3">
        <f t="shared" si="657"/>
        <v>0</v>
      </c>
      <c r="BA1254" s="3">
        <f t="shared" si="658"/>
        <v>0</v>
      </c>
      <c r="BB1254" s="3">
        <f t="shared" si="659"/>
        <v>0</v>
      </c>
    </row>
    <row r="1255" spans="2:54" x14ac:dyDescent="0.35">
      <c r="B1255" s="14">
        <v>1228</v>
      </c>
      <c r="C1255" s="13"/>
      <c r="D1255" s="13"/>
      <c r="E1255" s="130"/>
      <c r="F1255" s="130"/>
      <c r="G1255" s="129" t="str">
        <f t="shared" si="627"/>
        <v/>
      </c>
      <c r="H1255" s="128"/>
      <c r="I1255" s="189"/>
      <c r="J1255" s="128"/>
      <c r="K1255" s="127"/>
      <c r="L1255" s="127"/>
      <c r="M1255" s="126"/>
      <c r="N1255" s="7"/>
      <c r="O1255" s="6"/>
      <c r="P1255" s="6"/>
      <c r="Q1255" s="125" t="str">
        <f t="shared" si="628"/>
        <v/>
      </c>
      <c r="R1255" s="124" t="str">
        <f t="shared" si="629"/>
        <v/>
      </c>
      <c r="S1255" s="123">
        <f t="shared" si="630"/>
        <v>0</v>
      </c>
      <c r="T1255" s="122">
        <f t="shared" si="631"/>
        <v>0</v>
      </c>
      <c r="U1255" s="123">
        <f t="shared" si="632"/>
        <v>0</v>
      </c>
      <c r="V1255" s="122">
        <f t="shared" si="633"/>
        <v>0</v>
      </c>
      <c r="W1255" s="123">
        <f t="shared" si="634"/>
        <v>0</v>
      </c>
      <c r="X1255" s="122">
        <f t="shared" si="635"/>
        <v>0</v>
      </c>
      <c r="Y1255" s="123">
        <f t="shared" si="636"/>
        <v>0</v>
      </c>
      <c r="Z1255" s="122">
        <f t="shared" si="637"/>
        <v>0</v>
      </c>
      <c r="AA1255" s="123">
        <f t="shared" si="638"/>
        <v>0</v>
      </c>
      <c r="AB1255" s="122">
        <f t="shared" si="639"/>
        <v>0</v>
      </c>
      <c r="AD1255" s="3" t="str">
        <f t="shared" si="640"/>
        <v>False</v>
      </c>
      <c r="AE1255" s="3" t="str">
        <f t="shared" si="641"/>
        <v>true</v>
      </c>
      <c r="AF1255" s="3" t="e">
        <f>VLOOKUP(C1255,#REF!,2,FALSE)</f>
        <v>#REF!</v>
      </c>
      <c r="AG1255" s="3" t="e">
        <f t="shared" si="642"/>
        <v>#REF!</v>
      </c>
      <c r="AH1255" s="3">
        <f t="shared" si="643"/>
        <v>0</v>
      </c>
      <c r="AI1255" s="3">
        <f t="shared" si="644"/>
        <v>0</v>
      </c>
      <c r="AJ1255" s="3">
        <f t="shared" si="645"/>
        <v>0</v>
      </c>
      <c r="AL1255" s="3">
        <f t="shared" si="646"/>
        <v>0</v>
      </c>
      <c r="AM1255" s="3">
        <f t="shared" si="647"/>
        <v>0</v>
      </c>
      <c r="AN1255" s="3">
        <f t="shared" si="648"/>
        <v>0</v>
      </c>
      <c r="AO1255" s="3">
        <f t="shared" si="649"/>
        <v>0</v>
      </c>
      <c r="AP1255" s="3">
        <f t="shared" si="650"/>
        <v>0</v>
      </c>
      <c r="AQ1255" s="3">
        <f t="shared" si="651"/>
        <v>0</v>
      </c>
      <c r="AS1255" s="3" t="e">
        <f t="shared" si="652"/>
        <v>#REF!</v>
      </c>
      <c r="AU1255" s="3" t="e">
        <f t="shared" si="653"/>
        <v>#NAME?</v>
      </c>
      <c r="AW1255" s="3">
        <f t="shared" si="654"/>
        <v>0</v>
      </c>
      <c r="AX1255" s="3">
        <f t="shared" si="655"/>
        <v>0</v>
      </c>
      <c r="AY1255" s="3">
        <f t="shared" si="656"/>
        <v>0</v>
      </c>
      <c r="AZ1255" s="3">
        <f t="shared" si="657"/>
        <v>0</v>
      </c>
      <c r="BA1255" s="3">
        <f t="shared" si="658"/>
        <v>0</v>
      </c>
      <c r="BB1255" s="3">
        <f t="shared" si="659"/>
        <v>0</v>
      </c>
    </row>
    <row r="1256" spans="2:54" x14ac:dyDescent="0.35">
      <c r="B1256" s="14">
        <v>1229</v>
      </c>
      <c r="C1256" s="13"/>
      <c r="D1256" s="13"/>
      <c r="E1256" s="130"/>
      <c r="F1256" s="130"/>
      <c r="G1256" s="129" t="str">
        <f t="shared" si="627"/>
        <v/>
      </c>
      <c r="H1256" s="128"/>
      <c r="I1256" s="189"/>
      <c r="J1256" s="128"/>
      <c r="K1256" s="127"/>
      <c r="L1256" s="127"/>
      <c r="M1256" s="126"/>
      <c r="N1256" s="7"/>
      <c r="O1256" s="6"/>
      <c r="P1256" s="6"/>
      <c r="Q1256" s="125" t="str">
        <f t="shared" si="628"/>
        <v/>
      </c>
      <c r="R1256" s="124" t="str">
        <f t="shared" si="629"/>
        <v/>
      </c>
      <c r="S1256" s="123">
        <f t="shared" si="630"/>
        <v>0</v>
      </c>
      <c r="T1256" s="122">
        <f t="shared" si="631"/>
        <v>0</v>
      </c>
      <c r="U1256" s="123">
        <f t="shared" si="632"/>
        <v>0</v>
      </c>
      <c r="V1256" s="122">
        <f t="shared" si="633"/>
        <v>0</v>
      </c>
      <c r="W1256" s="123">
        <f t="shared" si="634"/>
        <v>0</v>
      </c>
      <c r="X1256" s="122">
        <f t="shared" si="635"/>
        <v>0</v>
      </c>
      <c r="Y1256" s="123">
        <f t="shared" si="636"/>
        <v>0</v>
      </c>
      <c r="Z1256" s="122">
        <f t="shared" si="637"/>
        <v>0</v>
      </c>
      <c r="AA1256" s="123">
        <f t="shared" si="638"/>
        <v>0</v>
      </c>
      <c r="AB1256" s="122">
        <f t="shared" si="639"/>
        <v>0</v>
      </c>
      <c r="AD1256" s="3" t="str">
        <f t="shared" si="640"/>
        <v>False</v>
      </c>
      <c r="AE1256" s="3" t="str">
        <f t="shared" si="641"/>
        <v>true</v>
      </c>
      <c r="AF1256" s="3" t="e">
        <f>VLOOKUP(C1256,#REF!,2,FALSE)</f>
        <v>#REF!</v>
      </c>
      <c r="AG1256" s="3" t="e">
        <f t="shared" si="642"/>
        <v>#REF!</v>
      </c>
      <c r="AH1256" s="3">
        <f t="shared" si="643"/>
        <v>0</v>
      </c>
      <c r="AI1256" s="3">
        <f t="shared" si="644"/>
        <v>0</v>
      </c>
      <c r="AJ1256" s="3">
        <f t="shared" si="645"/>
        <v>0</v>
      </c>
      <c r="AL1256" s="3">
        <f t="shared" si="646"/>
        <v>0</v>
      </c>
      <c r="AM1256" s="3">
        <f t="shared" si="647"/>
        <v>0</v>
      </c>
      <c r="AN1256" s="3">
        <f t="shared" si="648"/>
        <v>0</v>
      </c>
      <c r="AO1256" s="3">
        <f t="shared" si="649"/>
        <v>0</v>
      </c>
      <c r="AP1256" s="3">
        <f t="shared" si="650"/>
        <v>0</v>
      </c>
      <c r="AQ1256" s="3">
        <f t="shared" si="651"/>
        <v>0</v>
      </c>
      <c r="AS1256" s="3" t="e">
        <f t="shared" si="652"/>
        <v>#REF!</v>
      </c>
      <c r="AU1256" s="3" t="e">
        <f t="shared" si="653"/>
        <v>#NAME?</v>
      </c>
      <c r="AW1256" s="3">
        <f t="shared" si="654"/>
        <v>0</v>
      </c>
      <c r="AX1256" s="3">
        <f t="shared" si="655"/>
        <v>0</v>
      </c>
      <c r="AY1256" s="3">
        <f t="shared" si="656"/>
        <v>0</v>
      </c>
      <c r="AZ1256" s="3">
        <f t="shared" si="657"/>
        <v>0</v>
      </c>
      <c r="BA1256" s="3">
        <f t="shared" si="658"/>
        <v>0</v>
      </c>
      <c r="BB1256" s="3">
        <f t="shared" si="659"/>
        <v>0</v>
      </c>
    </row>
    <row r="1257" spans="2:54" x14ac:dyDescent="0.35">
      <c r="B1257" s="14">
        <v>1230</v>
      </c>
      <c r="C1257" s="13"/>
      <c r="D1257" s="13"/>
      <c r="E1257" s="130"/>
      <c r="F1257" s="130"/>
      <c r="G1257" s="129" t="str">
        <f t="shared" si="627"/>
        <v/>
      </c>
      <c r="H1257" s="128"/>
      <c r="I1257" s="189"/>
      <c r="J1257" s="128"/>
      <c r="K1257" s="127"/>
      <c r="L1257" s="127"/>
      <c r="M1257" s="126"/>
      <c r="N1257" s="7"/>
      <c r="O1257" s="6"/>
      <c r="P1257" s="6"/>
      <c r="Q1257" s="125" t="str">
        <f t="shared" si="628"/>
        <v/>
      </c>
      <c r="R1257" s="124" t="str">
        <f t="shared" si="629"/>
        <v/>
      </c>
      <c r="S1257" s="123">
        <f t="shared" si="630"/>
        <v>0</v>
      </c>
      <c r="T1257" s="122">
        <f t="shared" si="631"/>
        <v>0</v>
      </c>
      <c r="U1257" s="123">
        <f t="shared" si="632"/>
        <v>0</v>
      </c>
      <c r="V1257" s="122">
        <f t="shared" si="633"/>
        <v>0</v>
      </c>
      <c r="W1257" s="123">
        <f t="shared" si="634"/>
        <v>0</v>
      </c>
      <c r="X1257" s="122">
        <f t="shared" si="635"/>
        <v>0</v>
      </c>
      <c r="Y1257" s="123">
        <f t="shared" si="636"/>
        <v>0</v>
      </c>
      <c r="Z1257" s="122">
        <f t="shared" si="637"/>
        <v>0</v>
      </c>
      <c r="AA1257" s="123">
        <f t="shared" si="638"/>
        <v>0</v>
      </c>
      <c r="AB1257" s="122">
        <f t="shared" si="639"/>
        <v>0</v>
      </c>
      <c r="AD1257" s="3" t="str">
        <f t="shared" si="640"/>
        <v>False</v>
      </c>
      <c r="AE1257" s="3" t="str">
        <f t="shared" si="641"/>
        <v>true</v>
      </c>
      <c r="AF1257" s="3" t="e">
        <f>VLOOKUP(C1257,#REF!,2,FALSE)</f>
        <v>#REF!</v>
      </c>
      <c r="AG1257" s="3" t="e">
        <f t="shared" si="642"/>
        <v>#REF!</v>
      </c>
      <c r="AH1257" s="3">
        <f t="shared" si="643"/>
        <v>0</v>
      </c>
      <c r="AI1257" s="3">
        <f t="shared" si="644"/>
        <v>0</v>
      </c>
      <c r="AJ1257" s="3">
        <f t="shared" si="645"/>
        <v>0</v>
      </c>
      <c r="AL1257" s="3">
        <f t="shared" si="646"/>
        <v>0</v>
      </c>
      <c r="AM1257" s="3">
        <f t="shared" si="647"/>
        <v>0</v>
      </c>
      <c r="AN1257" s="3">
        <f t="shared" si="648"/>
        <v>0</v>
      </c>
      <c r="AO1257" s="3">
        <f t="shared" si="649"/>
        <v>0</v>
      </c>
      <c r="AP1257" s="3">
        <f t="shared" si="650"/>
        <v>0</v>
      </c>
      <c r="AQ1257" s="3">
        <f t="shared" si="651"/>
        <v>0</v>
      </c>
      <c r="AS1257" s="3" t="e">
        <f t="shared" si="652"/>
        <v>#REF!</v>
      </c>
      <c r="AU1257" s="3" t="e">
        <f t="shared" si="653"/>
        <v>#NAME?</v>
      </c>
      <c r="AW1257" s="3">
        <f t="shared" si="654"/>
        <v>0</v>
      </c>
      <c r="AX1257" s="3">
        <f t="shared" si="655"/>
        <v>0</v>
      </c>
      <c r="AY1257" s="3">
        <f t="shared" si="656"/>
        <v>0</v>
      </c>
      <c r="AZ1257" s="3">
        <f t="shared" si="657"/>
        <v>0</v>
      </c>
      <c r="BA1257" s="3">
        <f t="shared" si="658"/>
        <v>0</v>
      </c>
      <c r="BB1257" s="3">
        <f t="shared" si="659"/>
        <v>0</v>
      </c>
    </row>
    <row r="1258" spans="2:54" x14ac:dyDescent="0.35">
      <c r="B1258" s="14">
        <v>1231</v>
      </c>
      <c r="C1258" s="13"/>
      <c r="D1258" s="13"/>
      <c r="E1258" s="130"/>
      <c r="F1258" s="130"/>
      <c r="G1258" s="129" t="str">
        <f t="shared" si="627"/>
        <v/>
      </c>
      <c r="H1258" s="128"/>
      <c r="I1258" s="189"/>
      <c r="J1258" s="128"/>
      <c r="K1258" s="127"/>
      <c r="L1258" s="127"/>
      <c r="M1258" s="126"/>
      <c r="N1258" s="7"/>
      <c r="O1258" s="6"/>
      <c r="P1258" s="6"/>
      <c r="Q1258" s="125" t="str">
        <f t="shared" si="628"/>
        <v/>
      </c>
      <c r="R1258" s="124" t="str">
        <f t="shared" si="629"/>
        <v/>
      </c>
      <c r="S1258" s="123">
        <f t="shared" si="630"/>
        <v>0</v>
      </c>
      <c r="T1258" s="122">
        <f t="shared" si="631"/>
        <v>0</v>
      </c>
      <c r="U1258" s="123">
        <f t="shared" si="632"/>
        <v>0</v>
      </c>
      <c r="V1258" s="122">
        <f t="shared" si="633"/>
        <v>0</v>
      </c>
      <c r="W1258" s="123">
        <f t="shared" si="634"/>
        <v>0</v>
      </c>
      <c r="X1258" s="122">
        <f t="shared" si="635"/>
        <v>0</v>
      </c>
      <c r="Y1258" s="123">
        <f t="shared" si="636"/>
        <v>0</v>
      </c>
      <c r="Z1258" s="122">
        <f t="shared" si="637"/>
        <v>0</v>
      </c>
      <c r="AA1258" s="123">
        <f t="shared" si="638"/>
        <v>0</v>
      </c>
      <c r="AB1258" s="122">
        <f t="shared" si="639"/>
        <v>0</v>
      </c>
      <c r="AD1258" s="3" t="str">
        <f t="shared" si="640"/>
        <v>False</v>
      </c>
      <c r="AE1258" s="3" t="str">
        <f t="shared" si="641"/>
        <v>true</v>
      </c>
      <c r="AF1258" s="3" t="e">
        <f>VLOOKUP(C1258,#REF!,2,FALSE)</f>
        <v>#REF!</v>
      </c>
      <c r="AG1258" s="3" t="e">
        <f t="shared" si="642"/>
        <v>#REF!</v>
      </c>
      <c r="AH1258" s="3">
        <f t="shared" si="643"/>
        <v>0</v>
      </c>
      <c r="AI1258" s="3">
        <f t="shared" si="644"/>
        <v>0</v>
      </c>
      <c r="AJ1258" s="3">
        <f t="shared" si="645"/>
        <v>0</v>
      </c>
      <c r="AL1258" s="3">
        <f t="shared" si="646"/>
        <v>0</v>
      </c>
      <c r="AM1258" s="3">
        <f t="shared" si="647"/>
        <v>0</v>
      </c>
      <c r="AN1258" s="3">
        <f t="shared" si="648"/>
        <v>0</v>
      </c>
      <c r="AO1258" s="3">
        <f t="shared" si="649"/>
        <v>0</v>
      </c>
      <c r="AP1258" s="3">
        <f t="shared" si="650"/>
        <v>0</v>
      </c>
      <c r="AQ1258" s="3">
        <f t="shared" si="651"/>
        <v>0</v>
      </c>
      <c r="AS1258" s="3" t="e">
        <f t="shared" si="652"/>
        <v>#REF!</v>
      </c>
      <c r="AU1258" s="3" t="e">
        <f t="shared" si="653"/>
        <v>#NAME?</v>
      </c>
      <c r="AW1258" s="3">
        <f t="shared" si="654"/>
        <v>0</v>
      </c>
      <c r="AX1258" s="3">
        <f t="shared" si="655"/>
        <v>0</v>
      </c>
      <c r="AY1258" s="3">
        <f t="shared" si="656"/>
        <v>0</v>
      </c>
      <c r="AZ1258" s="3">
        <f t="shared" si="657"/>
        <v>0</v>
      </c>
      <c r="BA1258" s="3">
        <f t="shared" si="658"/>
        <v>0</v>
      </c>
      <c r="BB1258" s="3">
        <f t="shared" si="659"/>
        <v>0</v>
      </c>
    </row>
    <row r="1259" spans="2:54" x14ac:dyDescent="0.35">
      <c r="B1259" s="14">
        <v>1232</v>
      </c>
      <c r="C1259" s="13"/>
      <c r="D1259" s="13"/>
      <c r="E1259" s="130"/>
      <c r="F1259" s="130"/>
      <c r="G1259" s="129" t="str">
        <f t="shared" si="627"/>
        <v/>
      </c>
      <c r="H1259" s="128"/>
      <c r="I1259" s="189"/>
      <c r="J1259" s="128"/>
      <c r="K1259" s="127"/>
      <c r="L1259" s="127"/>
      <c r="M1259" s="126"/>
      <c r="N1259" s="7"/>
      <c r="O1259" s="6"/>
      <c r="P1259" s="6"/>
      <c r="Q1259" s="125" t="str">
        <f t="shared" si="628"/>
        <v/>
      </c>
      <c r="R1259" s="124" t="str">
        <f t="shared" si="629"/>
        <v/>
      </c>
      <c r="S1259" s="123">
        <f t="shared" si="630"/>
        <v>0</v>
      </c>
      <c r="T1259" s="122">
        <f t="shared" si="631"/>
        <v>0</v>
      </c>
      <c r="U1259" s="123">
        <f t="shared" si="632"/>
        <v>0</v>
      </c>
      <c r="V1259" s="122">
        <f t="shared" si="633"/>
        <v>0</v>
      </c>
      <c r="W1259" s="123">
        <f t="shared" si="634"/>
        <v>0</v>
      </c>
      <c r="X1259" s="122">
        <f t="shared" si="635"/>
        <v>0</v>
      </c>
      <c r="Y1259" s="123">
        <f t="shared" si="636"/>
        <v>0</v>
      </c>
      <c r="Z1259" s="122">
        <f t="shared" si="637"/>
        <v>0</v>
      </c>
      <c r="AA1259" s="123">
        <f t="shared" si="638"/>
        <v>0</v>
      </c>
      <c r="AB1259" s="122">
        <f t="shared" si="639"/>
        <v>0</v>
      </c>
      <c r="AD1259" s="3" t="str">
        <f t="shared" si="640"/>
        <v>False</v>
      </c>
      <c r="AE1259" s="3" t="str">
        <f t="shared" si="641"/>
        <v>true</v>
      </c>
      <c r="AF1259" s="3" t="e">
        <f>VLOOKUP(C1259,#REF!,2,FALSE)</f>
        <v>#REF!</v>
      </c>
      <c r="AG1259" s="3" t="e">
        <f t="shared" si="642"/>
        <v>#REF!</v>
      </c>
      <c r="AH1259" s="3">
        <f t="shared" si="643"/>
        <v>0</v>
      </c>
      <c r="AI1259" s="3">
        <f t="shared" si="644"/>
        <v>0</v>
      </c>
      <c r="AJ1259" s="3">
        <f t="shared" si="645"/>
        <v>0</v>
      </c>
      <c r="AL1259" s="3">
        <f t="shared" si="646"/>
        <v>0</v>
      </c>
      <c r="AM1259" s="3">
        <f t="shared" si="647"/>
        <v>0</v>
      </c>
      <c r="AN1259" s="3">
        <f t="shared" si="648"/>
        <v>0</v>
      </c>
      <c r="AO1259" s="3">
        <f t="shared" si="649"/>
        <v>0</v>
      </c>
      <c r="AP1259" s="3">
        <f t="shared" si="650"/>
        <v>0</v>
      </c>
      <c r="AQ1259" s="3">
        <f t="shared" si="651"/>
        <v>0</v>
      </c>
      <c r="AS1259" s="3" t="e">
        <f t="shared" si="652"/>
        <v>#REF!</v>
      </c>
      <c r="AU1259" s="3" t="e">
        <f t="shared" si="653"/>
        <v>#NAME?</v>
      </c>
      <c r="AW1259" s="3">
        <f t="shared" si="654"/>
        <v>0</v>
      </c>
      <c r="AX1259" s="3">
        <f t="shared" si="655"/>
        <v>0</v>
      </c>
      <c r="AY1259" s="3">
        <f t="shared" si="656"/>
        <v>0</v>
      </c>
      <c r="AZ1259" s="3">
        <f t="shared" si="657"/>
        <v>0</v>
      </c>
      <c r="BA1259" s="3">
        <f t="shared" si="658"/>
        <v>0</v>
      </c>
      <c r="BB1259" s="3">
        <f t="shared" si="659"/>
        <v>0</v>
      </c>
    </row>
    <row r="1260" spans="2:54" x14ac:dyDescent="0.35">
      <c r="B1260" s="14">
        <v>1233</v>
      </c>
      <c r="C1260" s="13"/>
      <c r="D1260" s="13"/>
      <c r="E1260" s="130"/>
      <c r="F1260" s="130"/>
      <c r="G1260" s="129" t="str">
        <f t="shared" si="627"/>
        <v/>
      </c>
      <c r="H1260" s="128"/>
      <c r="I1260" s="189"/>
      <c r="J1260" s="128"/>
      <c r="K1260" s="127"/>
      <c r="L1260" s="127"/>
      <c r="M1260" s="126"/>
      <c r="N1260" s="7"/>
      <c r="O1260" s="6"/>
      <c r="P1260" s="6"/>
      <c r="Q1260" s="125" t="str">
        <f t="shared" si="628"/>
        <v/>
      </c>
      <c r="R1260" s="124" t="str">
        <f t="shared" si="629"/>
        <v/>
      </c>
      <c r="S1260" s="123">
        <f t="shared" si="630"/>
        <v>0</v>
      </c>
      <c r="T1260" s="122">
        <f t="shared" si="631"/>
        <v>0</v>
      </c>
      <c r="U1260" s="123">
        <f t="shared" si="632"/>
        <v>0</v>
      </c>
      <c r="V1260" s="122">
        <f t="shared" si="633"/>
        <v>0</v>
      </c>
      <c r="W1260" s="123">
        <f t="shared" si="634"/>
        <v>0</v>
      </c>
      <c r="X1260" s="122">
        <f t="shared" si="635"/>
        <v>0</v>
      </c>
      <c r="Y1260" s="123">
        <f t="shared" si="636"/>
        <v>0</v>
      </c>
      <c r="Z1260" s="122">
        <f t="shared" si="637"/>
        <v>0</v>
      </c>
      <c r="AA1260" s="123">
        <f t="shared" si="638"/>
        <v>0</v>
      </c>
      <c r="AB1260" s="122">
        <f t="shared" si="639"/>
        <v>0</v>
      </c>
      <c r="AD1260" s="3" t="str">
        <f t="shared" si="640"/>
        <v>False</v>
      </c>
      <c r="AE1260" s="3" t="str">
        <f t="shared" si="641"/>
        <v>true</v>
      </c>
      <c r="AF1260" s="3" t="e">
        <f>VLOOKUP(C1260,#REF!,2,FALSE)</f>
        <v>#REF!</v>
      </c>
      <c r="AG1260" s="3" t="e">
        <f t="shared" si="642"/>
        <v>#REF!</v>
      </c>
      <c r="AH1260" s="3">
        <f t="shared" si="643"/>
        <v>0</v>
      </c>
      <c r="AI1260" s="3">
        <f t="shared" si="644"/>
        <v>0</v>
      </c>
      <c r="AJ1260" s="3">
        <f t="shared" si="645"/>
        <v>0</v>
      </c>
      <c r="AL1260" s="3">
        <f t="shared" si="646"/>
        <v>0</v>
      </c>
      <c r="AM1260" s="3">
        <f t="shared" si="647"/>
        <v>0</v>
      </c>
      <c r="AN1260" s="3">
        <f t="shared" si="648"/>
        <v>0</v>
      </c>
      <c r="AO1260" s="3">
        <f t="shared" si="649"/>
        <v>0</v>
      </c>
      <c r="AP1260" s="3">
        <f t="shared" si="650"/>
        <v>0</v>
      </c>
      <c r="AQ1260" s="3">
        <f t="shared" si="651"/>
        <v>0</v>
      </c>
      <c r="AS1260" s="3" t="e">
        <f t="shared" si="652"/>
        <v>#REF!</v>
      </c>
      <c r="AU1260" s="3" t="e">
        <f t="shared" si="653"/>
        <v>#NAME?</v>
      </c>
      <c r="AW1260" s="3">
        <f t="shared" si="654"/>
        <v>0</v>
      </c>
      <c r="AX1260" s="3">
        <f t="shared" si="655"/>
        <v>0</v>
      </c>
      <c r="AY1260" s="3">
        <f t="shared" si="656"/>
        <v>0</v>
      </c>
      <c r="AZ1260" s="3">
        <f t="shared" si="657"/>
        <v>0</v>
      </c>
      <c r="BA1260" s="3">
        <f t="shared" si="658"/>
        <v>0</v>
      </c>
      <c r="BB1260" s="3">
        <f t="shared" si="659"/>
        <v>0</v>
      </c>
    </row>
    <row r="1261" spans="2:54" x14ac:dyDescent="0.35">
      <c r="B1261" s="14">
        <v>1234</v>
      </c>
      <c r="C1261" s="13"/>
      <c r="D1261" s="13"/>
      <c r="E1261" s="130"/>
      <c r="F1261" s="130"/>
      <c r="G1261" s="129" t="str">
        <f t="shared" si="627"/>
        <v/>
      </c>
      <c r="H1261" s="128"/>
      <c r="I1261" s="189"/>
      <c r="J1261" s="128"/>
      <c r="K1261" s="127"/>
      <c r="L1261" s="127"/>
      <c r="M1261" s="126"/>
      <c r="N1261" s="7"/>
      <c r="O1261" s="6"/>
      <c r="P1261" s="6"/>
      <c r="Q1261" s="125" t="str">
        <f t="shared" si="628"/>
        <v/>
      </c>
      <c r="R1261" s="124" t="str">
        <f t="shared" si="629"/>
        <v/>
      </c>
      <c r="S1261" s="123">
        <f t="shared" si="630"/>
        <v>0</v>
      </c>
      <c r="T1261" s="122">
        <f t="shared" si="631"/>
        <v>0</v>
      </c>
      <c r="U1261" s="123">
        <f t="shared" si="632"/>
        <v>0</v>
      </c>
      <c r="V1261" s="122">
        <f t="shared" si="633"/>
        <v>0</v>
      </c>
      <c r="W1261" s="123">
        <f t="shared" si="634"/>
        <v>0</v>
      </c>
      <c r="X1261" s="122">
        <f t="shared" si="635"/>
        <v>0</v>
      </c>
      <c r="Y1261" s="123">
        <f t="shared" si="636"/>
        <v>0</v>
      </c>
      <c r="Z1261" s="122">
        <f t="shared" si="637"/>
        <v>0</v>
      </c>
      <c r="AA1261" s="123">
        <f t="shared" si="638"/>
        <v>0</v>
      </c>
      <c r="AB1261" s="122">
        <f t="shared" si="639"/>
        <v>0</v>
      </c>
      <c r="AD1261" s="3" t="str">
        <f t="shared" si="640"/>
        <v>False</v>
      </c>
      <c r="AE1261" s="3" t="str">
        <f t="shared" si="641"/>
        <v>true</v>
      </c>
      <c r="AF1261" s="3" t="e">
        <f>VLOOKUP(C1261,#REF!,2,FALSE)</f>
        <v>#REF!</v>
      </c>
      <c r="AG1261" s="3" t="e">
        <f t="shared" si="642"/>
        <v>#REF!</v>
      </c>
      <c r="AH1261" s="3">
        <f t="shared" si="643"/>
        <v>0</v>
      </c>
      <c r="AI1261" s="3">
        <f t="shared" si="644"/>
        <v>0</v>
      </c>
      <c r="AJ1261" s="3">
        <f t="shared" si="645"/>
        <v>0</v>
      </c>
      <c r="AL1261" s="3">
        <f t="shared" si="646"/>
        <v>0</v>
      </c>
      <c r="AM1261" s="3">
        <f t="shared" si="647"/>
        <v>0</v>
      </c>
      <c r="AN1261" s="3">
        <f t="shared" si="648"/>
        <v>0</v>
      </c>
      <c r="AO1261" s="3">
        <f t="shared" si="649"/>
        <v>0</v>
      </c>
      <c r="AP1261" s="3">
        <f t="shared" si="650"/>
        <v>0</v>
      </c>
      <c r="AQ1261" s="3">
        <f t="shared" si="651"/>
        <v>0</v>
      </c>
      <c r="AS1261" s="3" t="e">
        <f t="shared" si="652"/>
        <v>#REF!</v>
      </c>
      <c r="AU1261" s="3" t="e">
        <f t="shared" si="653"/>
        <v>#NAME?</v>
      </c>
      <c r="AW1261" s="3">
        <f t="shared" si="654"/>
        <v>0</v>
      </c>
      <c r="AX1261" s="3">
        <f t="shared" si="655"/>
        <v>0</v>
      </c>
      <c r="AY1261" s="3">
        <f t="shared" si="656"/>
        <v>0</v>
      </c>
      <c r="AZ1261" s="3">
        <f t="shared" si="657"/>
        <v>0</v>
      </c>
      <c r="BA1261" s="3">
        <f t="shared" si="658"/>
        <v>0</v>
      </c>
      <c r="BB1261" s="3">
        <f t="shared" si="659"/>
        <v>0</v>
      </c>
    </row>
    <row r="1262" spans="2:54" x14ac:dyDescent="0.35">
      <c r="B1262" s="14">
        <v>1235</v>
      </c>
      <c r="C1262" s="13"/>
      <c r="D1262" s="13"/>
      <c r="E1262" s="130"/>
      <c r="F1262" s="130"/>
      <c r="G1262" s="129" t="str">
        <f t="shared" si="627"/>
        <v/>
      </c>
      <c r="H1262" s="128"/>
      <c r="I1262" s="189"/>
      <c r="J1262" s="128"/>
      <c r="K1262" s="127"/>
      <c r="L1262" s="127"/>
      <c r="M1262" s="126"/>
      <c r="N1262" s="7"/>
      <c r="O1262" s="6"/>
      <c r="P1262" s="6"/>
      <c r="Q1262" s="125" t="str">
        <f t="shared" si="628"/>
        <v/>
      </c>
      <c r="R1262" s="124" t="str">
        <f t="shared" si="629"/>
        <v/>
      </c>
      <c r="S1262" s="123">
        <f t="shared" si="630"/>
        <v>0</v>
      </c>
      <c r="T1262" s="122">
        <f t="shared" si="631"/>
        <v>0</v>
      </c>
      <c r="U1262" s="123">
        <f t="shared" si="632"/>
        <v>0</v>
      </c>
      <c r="V1262" s="122">
        <f t="shared" si="633"/>
        <v>0</v>
      </c>
      <c r="W1262" s="123">
        <f t="shared" si="634"/>
        <v>0</v>
      </c>
      <c r="X1262" s="122">
        <f t="shared" si="635"/>
        <v>0</v>
      </c>
      <c r="Y1262" s="123">
        <f t="shared" si="636"/>
        <v>0</v>
      </c>
      <c r="Z1262" s="122">
        <f t="shared" si="637"/>
        <v>0</v>
      </c>
      <c r="AA1262" s="123">
        <f t="shared" si="638"/>
        <v>0</v>
      </c>
      <c r="AB1262" s="122">
        <f t="shared" si="639"/>
        <v>0</v>
      </c>
      <c r="AD1262" s="3" t="str">
        <f t="shared" si="640"/>
        <v>False</v>
      </c>
      <c r="AE1262" s="3" t="str">
        <f t="shared" si="641"/>
        <v>true</v>
      </c>
      <c r="AF1262" s="3" t="e">
        <f>VLOOKUP(C1262,#REF!,2,FALSE)</f>
        <v>#REF!</v>
      </c>
      <c r="AG1262" s="3" t="e">
        <f t="shared" si="642"/>
        <v>#REF!</v>
      </c>
      <c r="AH1262" s="3">
        <f t="shared" si="643"/>
        <v>0</v>
      </c>
      <c r="AI1262" s="3">
        <f t="shared" si="644"/>
        <v>0</v>
      </c>
      <c r="AJ1262" s="3">
        <f t="shared" si="645"/>
        <v>0</v>
      </c>
      <c r="AL1262" s="3">
        <f t="shared" si="646"/>
        <v>0</v>
      </c>
      <c r="AM1262" s="3">
        <f t="shared" si="647"/>
        <v>0</v>
      </c>
      <c r="AN1262" s="3">
        <f t="shared" si="648"/>
        <v>0</v>
      </c>
      <c r="AO1262" s="3">
        <f t="shared" si="649"/>
        <v>0</v>
      </c>
      <c r="AP1262" s="3">
        <f t="shared" si="650"/>
        <v>0</v>
      </c>
      <c r="AQ1262" s="3">
        <f t="shared" si="651"/>
        <v>0</v>
      </c>
      <c r="AS1262" s="3" t="e">
        <f t="shared" si="652"/>
        <v>#REF!</v>
      </c>
      <c r="AU1262" s="3" t="e">
        <f t="shared" si="653"/>
        <v>#NAME?</v>
      </c>
      <c r="AW1262" s="3">
        <f t="shared" si="654"/>
        <v>0</v>
      </c>
      <c r="AX1262" s="3">
        <f t="shared" si="655"/>
        <v>0</v>
      </c>
      <c r="AY1262" s="3">
        <f t="shared" si="656"/>
        <v>0</v>
      </c>
      <c r="AZ1262" s="3">
        <f t="shared" si="657"/>
        <v>0</v>
      </c>
      <c r="BA1262" s="3">
        <f t="shared" si="658"/>
        <v>0</v>
      </c>
      <c r="BB1262" s="3">
        <f t="shared" si="659"/>
        <v>0</v>
      </c>
    </row>
    <row r="1263" spans="2:54" x14ac:dyDescent="0.35">
      <c r="B1263" s="14">
        <v>1236</v>
      </c>
      <c r="C1263" s="13"/>
      <c r="D1263" s="13"/>
      <c r="E1263" s="130"/>
      <c r="F1263" s="130"/>
      <c r="G1263" s="129" t="str">
        <f t="shared" si="627"/>
        <v/>
      </c>
      <c r="H1263" s="128"/>
      <c r="I1263" s="189"/>
      <c r="J1263" s="128"/>
      <c r="K1263" s="127"/>
      <c r="L1263" s="127"/>
      <c r="M1263" s="126"/>
      <c r="N1263" s="7"/>
      <c r="O1263" s="6"/>
      <c r="P1263" s="6"/>
      <c r="Q1263" s="125" t="str">
        <f t="shared" si="628"/>
        <v/>
      </c>
      <c r="R1263" s="124" t="str">
        <f t="shared" si="629"/>
        <v/>
      </c>
      <c r="S1263" s="123">
        <f t="shared" si="630"/>
        <v>0</v>
      </c>
      <c r="T1263" s="122">
        <f t="shared" si="631"/>
        <v>0</v>
      </c>
      <c r="U1263" s="123">
        <f t="shared" si="632"/>
        <v>0</v>
      </c>
      <c r="V1263" s="122">
        <f t="shared" si="633"/>
        <v>0</v>
      </c>
      <c r="W1263" s="123">
        <f t="shared" si="634"/>
        <v>0</v>
      </c>
      <c r="X1263" s="122">
        <f t="shared" si="635"/>
        <v>0</v>
      </c>
      <c r="Y1263" s="123">
        <f t="shared" si="636"/>
        <v>0</v>
      </c>
      <c r="Z1263" s="122">
        <f t="shared" si="637"/>
        <v>0</v>
      </c>
      <c r="AA1263" s="123">
        <f t="shared" si="638"/>
        <v>0</v>
      </c>
      <c r="AB1263" s="122">
        <f t="shared" si="639"/>
        <v>0</v>
      </c>
      <c r="AD1263" s="3" t="str">
        <f t="shared" si="640"/>
        <v>False</v>
      </c>
      <c r="AE1263" s="3" t="str">
        <f t="shared" si="641"/>
        <v>true</v>
      </c>
      <c r="AF1263" s="3" t="e">
        <f>VLOOKUP(C1263,#REF!,2,FALSE)</f>
        <v>#REF!</v>
      </c>
      <c r="AG1263" s="3" t="e">
        <f t="shared" si="642"/>
        <v>#REF!</v>
      </c>
      <c r="AH1263" s="3">
        <f t="shared" si="643"/>
        <v>0</v>
      </c>
      <c r="AI1263" s="3">
        <f t="shared" si="644"/>
        <v>0</v>
      </c>
      <c r="AJ1263" s="3">
        <f t="shared" si="645"/>
        <v>0</v>
      </c>
      <c r="AL1263" s="3">
        <f t="shared" si="646"/>
        <v>0</v>
      </c>
      <c r="AM1263" s="3">
        <f t="shared" si="647"/>
        <v>0</v>
      </c>
      <c r="AN1263" s="3">
        <f t="shared" si="648"/>
        <v>0</v>
      </c>
      <c r="AO1263" s="3">
        <f t="shared" si="649"/>
        <v>0</v>
      </c>
      <c r="AP1263" s="3">
        <f t="shared" si="650"/>
        <v>0</v>
      </c>
      <c r="AQ1263" s="3">
        <f t="shared" si="651"/>
        <v>0</v>
      </c>
      <c r="AS1263" s="3" t="e">
        <f t="shared" si="652"/>
        <v>#REF!</v>
      </c>
      <c r="AU1263" s="3" t="e">
        <f t="shared" si="653"/>
        <v>#NAME?</v>
      </c>
      <c r="AW1263" s="3">
        <f t="shared" si="654"/>
        <v>0</v>
      </c>
      <c r="AX1263" s="3">
        <f t="shared" si="655"/>
        <v>0</v>
      </c>
      <c r="AY1263" s="3">
        <f t="shared" si="656"/>
        <v>0</v>
      </c>
      <c r="AZ1263" s="3">
        <f t="shared" si="657"/>
        <v>0</v>
      </c>
      <c r="BA1263" s="3">
        <f t="shared" si="658"/>
        <v>0</v>
      </c>
      <c r="BB1263" s="3">
        <f t="shared" si="659"/>
        <v>0</v>
      </c>
    </row>
    <row r="1264" spans="2:54" x14ac:dyDescent="0.35">
      <c r="B1264" s="14">
        <v>1237</v>
      </c>
      <c r="C1264" s="13"/>
      <c r="D1264" s="13"/>
      <c r="E1264" s="130"/>
      <c r="F1264" s="130"/>
      <c r="G1264" s="129" t="str">
        <f t="shared" si="627"/>
        <v/>
      </c>
      <c r="H1264" s="128"/>
      <c r="I1264" s="189"/>
      <c r="J1264" s="128"/>
      <c r="K1264" s="127"/>
      <c r="L1264" s="127"/>
      <c r="M1264" s="126"/>
      <c r="N1264" s="7"/>
      <c r="O1264" s="6"/>
      <c r="P1264" s="6"/>
      <c r="Q1264" s="125" t="str">
        <f t="shared" si="628"/>
        <v/>
      </c>
      <c r="R1264" s="124" t="str">
        <f t="shared" si="629"/>
        <v/>
      </c>
      <c r="S1264" s="123">
        <f t="shared" si="630"/>
        <v>0</v>
      </c>
      <c r="T1264" s="122">
        <f t="shared" si="631"/>
        <v>0</v>
      </c>
      <c r="U1264" s="123">
        <f t="shared" si="632"/>
        <v>0</v>
      </c>
      <c r="V1264" s="122">
        <f t="shared" si="633"/>
        <v>0</v>
      </c>
      <c r="W1264" s="123">
        <f t="shared" si="634"/>
        <v>0</v>
      </c>
      <c r="X1264" s="122">
        <f t="shared" si="635"/>
        <v>0</v>
      </c>
      <c r="Y1264" s="123">
        <f t="shared" si="636"/>
        <v>0</v>
      </c>
      <c r="Z1264" s="122">
        <f t="shared" si="637"/>
        <v>0</v>
      </c>
      <c r="AA1264" s="123">
        <f t="shared" si="638"/>
        <v>0</v>
      </c>
      <c r="AB1264" s="122">
        <f t="shared" si="639"/>
        <v>0</v>
      </c>
      <c r="AD1264" s="3" t="str">
        <f t="shared" si="640"/>
        <v>False</v>
      </c>
      <c r="AE1264" s="3" t="str">
        <f t="shared" si="641"/>
        <v>true</v>
      </c>
      <c r="AF1264" s="3" t="e">
        <f>VLOOKUP(C1264,#REF!,2,FALSE)</f>
        <v>#REF!</v>
      </c>
      <c r="AG1264" s="3" t="e">
        <f t="shared" si="642"/>
        <v>#REF!</v>
      </c>
      <c r="AH1264" s="3">
        <f t="shared" si="643"/>
        <v>0</v>
      </c>
      <c r="AI1264" s="3">
        <f t="shared" si="644"/>
        <v>0</v>
      </c>
      <c r="AJ1264" s="3">
        <f t="shared" si="645"/>
        <v>0</v>
      </c>
      <c r="AL1264" s="3">
        <f t="shared" si="646"/>
        <v>0</v>
      </c>
      <c r="AM1264" s="3">
        <f t="shared" si="647"/>
        <v>0</v>
      </c>
      <c r="AN1264" s="3">
        <f t="shared" si="648"/>
        <v>0</v>
      </c>
      <c r="AO1264" s="3">
        <f t="shared" si="649"/>
        <v>0</v>
      </c>
      <c r="AP1264" s="3">
        <f t="shared" si="650"/>
        <v>0</v>
      </c>
      <c r="AQ1264" s="3">
        <f t="shared" si="651"/>
        <v>0</v>
      </c>
      <c r="AS1264" s="3" t="e">
        <f t="shared" si="652"/>
        <v>#REF!</v>
      </c>
      <c r="AU1264" s="3" t="e">
        <f t="shared" si="653"/>
        <v>#NAME?</v>
      </c>
      <c r="AW1264" s="3">
        <f t="shared" si="654"/>
        <v>0</v>
      </c>
      <c r="AX1264" s="3">
        <f t="shared" si="655"/>
        <v>0</v>
      </c>
      <c r="AY1264" s="3">
        <f t="shared" si="656"/>
        <v>0</v>
      </c>
      <c r="AZ1264" s="3">
        <f t="shared" si="657"/>
        <v>0</v>
      </c>
      <c r="BA1264" s="3">
        <f t="shared" si="658"/>
        <v>0</v>
      </c>
      <c r="BB1264" s="3">
        <f t="shared" si="659"/>
        <v>0</v>
      </c>
    </row>
    <row r="1265" spans="2:54" x14ac:dyDescent="0.35">
      <c r="B1265" s="14">
        <v>1238</v>
      </c>
      <c r="C1265" s="13"/>
      <c r="D1265" s="13"/>
      <c r="E1265" s="130"/>
      <c r="F1265" s="130"/>
      <c r="G1265" s="129" t="str">
        <f t="shared" si="627"/>
        <v/>
      </c>
      <c r="H1265" s="128"/>
      <c r="I1265" s="189"/>
      <c r="J1265" s="128"/>
      <c r="K1265" s="127"/>
      <c r="L1265" s="127"/>
      <c r="M1265" s="126"/>
      <c r="N1265" s="7"/>
      <c r="O1265" s="6"/>
      <c r="P1265" s="6"/>
      <c r="Q1265" s="125" t="str">
        <f t="shared" si="628"/>
        <v/>
      </c>
      <c r="R1265" s="124" t="str">
        <f t="shared" si="629"/>
        <v/>
      </c>
      <c r="S1265" s="123">
        <f t="shared" si="630"/>
        <v>0</v>
      </c>
      <c r="T1265" s="122">
        <f t="shared" si="631"/>
        <v>0</v>
      </c>
      <c r="U1265" s="123">
        <f t="shared" si="632"/>
        <v>0</v>
      </c>
      <c r="V1265" s="122">
        <f t="shared" si="633"/>
        <v>0</v>
      </c>
      <c r="W1265" s="123">
        <f t="shared" si="634"/>
        <v>0</v>
      </c>
      <c r="X1265" s="122">
        <f t="shared" si="635"/>
        <v>0</v>
      </c>
      <c r="Y1265" s="123">
        <f t="shared" si="636"/>
        <v>0</v>
      </c>
      <c r="Z1265" s="122">
        <f t="shared" si="637"/>
        <v>0</v>
      </c>
      <c r="AA1265" s="123">
        <f t="shared" si="638"/>
        <v>0</v>
      </c>
      <c r="AB1265" s="122">
        <f t="shared" si="639"/>
        <v>0</v>
      </c>
      <c r="AD1265" s="3" t="str">
        <f t="shared" si="640"/>
        <v>False</v>
      </c>
      <c r="AE1265" s="3" t="str">
        <f t="shared" si="641"/>
        <v>true</v>
      </c>
      <c r="AF1265" s="3" t="e">
        <f>VLOOKUP(C1265,#REF!,2,FALSE)</f>
        <v>#REF!</v>
      </c>
      <c r="AG1265" s="3" t="e">
        <f t="shared" si="642"/>
        <v>#REF!</v>
      </c>
      <c r="AH1265" s="3">
        <f t="shared" si="643"/>
        <v>0</v>
      </c>
      <c r="AI1265" s="3">
        <f t="shared" si="644"/>
        <v>0</v>
      </c>
      <c r="AJ1265" s="3">
        <f t="shared" si="645"/>
        <v>0</v>
      </c>
      <c r="AL1265" s="3">
        <f t="shared" si="646"/>
        <v>0</v>
      </c>
      <c r="AM1265" s="3">
        <f t="shared" si="647"/>
        <v>0</v>
      </c>
      <c r="AN1265" s="3">
        <f t="shared" si="648"/>
        <v>0</v>
      </c>
      <c r="AO1265" s="3">
        <f t="shared" si="649"/>
        <v>0</v>
      </c>
      <c r="AP1265" s="3">
        <f t="shared" si="650"/>
        <v>0</v>
      </c>
      <c r="AQ1265" s="3">
        <f t="shared" si="651"/>
        <v>0</v>
      </c>
      <c r="AS1265" s="3" t="e">
        <f t="shared" si="652"/>
        <v>#REF!</v>
      </c>
      <c r="AU1265" s="3" t="e">
        <f t="shared" si="653"/>
        <v>#NAME?</v>
      </c>
      <c r="AW1265" s="3">
        <f t="shared" si="654"/>
        <v>0</v>
      </c>
      <c r="AX1265" s="3">
        <f t="shared" si="655"/>
        <v>0</v>
      </c>
      <c r="AY1265" s="3">
        <f t="shared" si="656"/>
        <v>0</v>
      </c>
      <c r="AZ1265" s="3">
        <f t="shared" si="657"/>
        <v>0</v>
      </c>
      <c r="BA1265" s="3">
        <f t="shared" si="658"/>
        <v>0</v>
      </c>
      <c r="BB1265" s="3">
        <f t="shared" si="659"/>
        <v>0</v>
      </c>
    </row>
    <row r="1266" spans="2:54" x14ac:dyDescent="0.35">
      <c r="B1266" s="14">
        <v>1239</v>
      </c>
      <c r="C1266" s="13"/>
      <c r="D1266" s="13"/>
      <c r="E1266" s="130"/>
      <c r="F1266" s="130"/>
      <c r="G1266" s="129" t="str">
        <f t="shared" si="627"/>
        <v/>
      </c>
      <c r="H1266" s="128"/>
      <c r="I1266" s="189"/>
      <c r="J1266" s="128"/>
      <c r="K1266" s="127"/>
      <c r="L1266" s="127"/>
      <c r="M1266" s="126"/>
      <c r="N1266" s="7"/>
      <c r="O1266" s="6"/>
      <c r="P1266" s="6"/>
      <c r="Q1266" s="125" t="str">
        <f t="shared" si="628"/>
        <v/>
      </c>
      <c r="R1266" s="124" t="str">
        <f t="shared" si="629"/>
        <v/>
      </c>
      <c r="S1266" s="123">
        <f t="shared" si="630"/>
        <v>0</v>
      </c>
      <c r="T1266" s="122">
        <f t="shared" si="631"/>
        <v>0</v>
      </c>
      <c r="U1266" s="123">
        <f t="shared" si="632"/>
        <v>0</v>
      </c>
      <c r="V1266" s="122">
        <f t="shared" si="633"/>
        <v>0</v>
      </c>
      <c r="W1266" s="123">
        <f t="shared" si="634"/>
        <v>0</v>
      </c>
      <c r="X1266" s="122">
        <f t="shared" si="635"/>
        <v>0</v>
      </c>
      <c r="Y1266" s="123">
        <f t="shared" si="636"/>
        <v>0</v>
      </c>
      <c r="Z1266" s="122">
        <f t="shared" si="637"/>
        <v>0</v>
      </c>
      <c r="AA1266" s="123">
        <f t="shared" si="638"/>
        <v>0</v>
      </c>
      <c r="AB1266" s="122">
        <f t="shared" si="639"/>
        <v>0</v>
      </c>
      <c r="AD1266" s="3" t="str">
        <f t="shared" si="640"/>
        <v>False</v>
      </c>
      <c r="AE1266" s="3" t="str">
        <f t="shared" si="641"/>
        <v>true</v>
      </c>
      <c r="AF1266" s="3" t="e">
        <f>VLOOKUP(C1266,#REF!,2,FALSE)</f>
        <v>#REF!</v>
      </c>
      <c r="AG1266" s="3" t="e">
        <f t="shared" si="642"/>
        <v>#REF!</v>
      </c>
      <c r="AH1266" s="3">
        <f t="shared" si="643"/>
        <v>0</v>
      </c>
      <c r="AI1266" s="3">
        <f t="shared" si="644"/>
        <v>0</v>
      </c>
      <c r="AJ1266" s="3">
        <f t="shared" si="645"/>
        <v>0</v>
      </c>
      <c r="AL1266" s="3">
        <f t="shared" si="646"/>
        <v>0</v>
      </c>
      <c r="AM1266" s="3">
        <f t="shared" si="647"/>
        <v>0</v>
      </c>
      <c r="AN1266" s="3">
        <f t="shared" si="648"/>
        <v>0</v>
      </c>
      <c r="AO1266" s="3">
        <f t="shared" si="649"/>
        <v>0</v>
      </c>
      <c r="AP1266" s="3">
        <f t="shared" si="650"/>
        <v>0</v>
      </c>
      <c r="AQ1266" s="3">
        <f t="shared" si="651"/>
        <v>0</v>
      </c>
      <c r="AS1266" s="3" t="e">
        <f t="shared" si="652"/>
        <v>#REF!</v>
      </c>
      <c r="AU1266" s="3" t="e">
        <f t="shared" si="653"/>
        <v>#NAME?</v>
      </c>
      <c r="AW1266" s="3">
        <f t="shared" si="654"/>
        <v>0</v>
      </c>
      <c r="AX1266" s="3">
        <f t="shared" si="655"/>
        <v>0</v>
      </c>
      <c r="AY1266" s="3">
        <f t="shared" si="656"/>
        <v>0</v>
      </c>
      <c r="AZ1266" s="3">
        <f t="shared" si="657"/>
        <v>0</v>
      </c>
      <c r="BA1266" s="3">
        <f t="shared" si="658"/>
        <v>0</v>
      </c>
      <c r="BB1266" s="3">
        <f t="shared" si="659"/>
        <v>0</v>
      </c>
    </row>
    <row r="1267" spans="2:54" x14ac:dyDescent="0.35">
      <c r="B1267" s="14">
        <v>1240</v>
      </c>
      <c r="C1267" s="13"/>
      <c r="D1267" s="13"/>
      <c r="E1267" s="130"/>
      <c r="F1267" s="130"/>
      <c r="G1267" s="129" t="str">
        <f t="shared" si="627"/>
        <v/>
      </c>
      <c r="H1267" s="128"/>
      <c r="I1267" s="189"/>
      <c r="J1267" s="128"/>
      <c r="K1267" s="127"/>
      <c r="L1267" s="127"/>
      <c r="M1267" s="126"/>
      <c r="N1267" s="7"/>
      <c r="O1267" s="6"/>
      <c r="P1267" s="6"/>
      <c r="Q1267" s="125" t="str">
        <f t="shared" si="628"/>
        <v/>
      </c>
      <c r="R1267" s="124" t="str">
        <f t="shared" si="629"/>
        <v/>
      </c>
      <c r="S1267" s="123">
        <f t="shared" si="630"/>
        <v>0</v>
      </c>
      <c r="T1267" s="122">
        <f t="shared" si="631"/>
        <v>0</v>
      </c>
      <c r="U1267" s="123">
        <f t="shared" si="632"/>
        <v>0</v>
      </c>
      <c r="V1267" s="122">
        <f t="shared" si="633"/>
        <v>0</v>
      </c>
      <c r="W1267" s="123">
        <f t="shared" si="634"/>
        <v>0</v>
      </c>
      <c r="X1267" s="122">
        <f t="shared" si="635"/>
        <v>0</v>
      </c>
      <c r="Y1267" s="123">
        <f t="shared" si="636"/>
        <v>0</v>
      </c>
      <c r="Z1267" s="122">
        <f t="shared" si="637"/>
        <v>0</v>
      </c>
      <c r="AA1267" s="123">
        <f t="shared" si="638"/>
        <v>0</v>
      </c>
      <c r="AB1267" s="122">
        <f t="shared" si="639"/>
        <v>0</v>
      </c>
      <c r="AD1267" s="3" t="str">
        <f t="shared" si="640"/>
        <v>False</v>
      </c>
      <c r="AE1267" s="3" t="str">
        <f t="shared" si="641"/>
        <v>true</v>
      </c>
      <c r="AF1267" s="3" t="e">
        <f>VLOOKUP(C1267,#REF!,2,FALSE)</f>
        <v>#REF!</v>
      </c>
      <c r="AG1267" s="3" t="e">
        <f t="shared" si="642"/>
        <v>#REF!</v>
      </c>
      <c r="AH1267" s="3">
        <f t="shared" si="643"/>
        <v>0</v>
      </c>
      <c r="AI1267" s="3">
        <f t="shared" si="644"/>
        <v>0</v>
      </c>
      <c r="AJ1267" s="3">
        <f t="shared" si="645"/>
        <v>0</v>
      </c>
      <c r="AL1267" s="3">
        <f t="shared" si="646"/>
        <v>0</v>
      </c>
      <c r="AM1267" s="3">
        <f t="shared" si="647"/>
        <v>0</v>
      </c>
      <c r="AN1267" s="3">
        <f t="shared" si="648"/>
        <v>0</v>
      </c>
      <c r="AO1267" s="3">
        <f t="shared" si="649"/>
        <v>0</v>
      </c>
      <c r="AP1267" s="3">
        <f t="shared" si="650"/>
        <v>0</v>
      </c>
      <c r="AQ1267" s="3">
        <f t="shared" si="651"/>
        <v>0</v>
      </c>
      <c r="AS1267" s="3" t="e">
        <f t="shared" si="652"/>
        <v>#REF!</v>
      </c>
      <c r="AU1267" s="3" t="e">
        <f t="shared" si="653"/>
        <v>#NAME?</v>
      </c>
      <c r="AW1267" s="3">
        <f t="shared" si="654"/>
        <v>0</v>
      </c>
      <c r="AX1267" s="3">
        <f t="shared" si="655"/>
        <v>0</v>
      </c>
      <c r="AY1267" s="3">
        <f t="shared" si="656"/>
        <v>0</v>
      </c>
      <c r="AZ1267" s="3">
        <f t="shared" si="657"/>
        <v>0</v>
      </c>
      <c r="BA1267" s="3">
        <f t="shared" si="658"/>
        <v>0</v>
      </c>
      <c r="BB1267" s="3">
        <f t="shared" si="659"/>
        <v>0</v>
      </c>
    </row>
    <row r="1268" spans="2:54" x14ac:dyDescent="0.35">
      <c r="B1268" s="14">
        <v>1241</v>
      </c>
      <c r="C1268" s="13"/>
      <c r="D1268" s="13"/>
      <c r="E1268" s="130"/>
      <c r="F1268" s="130"/>
      <c r="G1268" s="129" t="str">
        <f t="shared" si="627"/>
        <v/>
      </c>
      <c r="H1268" s="128"/>
      <c r="I1268" s="189"/>
      <c r="J1268" s="128"/>
      <c r="K1268" s="127"/>
      <c r="L1268" s="127"/>
      <c r="M1268" s="126"/>
      <c r="N1268" s="7"/>
      <c r="O1268" s="6"/>
      <c r="P1268" s="6"/>
      <c r="Q1268" s="125" t="str">
        <f t="shared" si="628"/>
        <v/>
      </c>
      <c r="R1268" s="124" t="str">
        <f t="shared" si="629"/>
        <v/>
      </c>
      <c r="S1268" s="123">
        <f t="shared" si="630"/>
        <v>0</v>
      </c>
      <c r="T1268" s="122">
        <f t="shared" si="631"/>
        <v>0</v>
      </c>
      <c r="U1268" s="123">
        <f t="shared" si="632"/>
        <v>0</v>
      </c>
      <c r="V1268" s="122">
        <f t="shared" si="633"/>
        <v>0</v>
      </c>
      <c r="W1268" s="123">
        <f t="shared" si="634"/>
        <v>0</v>
      </c>
      <c r="X1268" s="122">
        <f t="shared" si="635"/>
        <v>0</v>
      </c>
      <c r="Y1268" s="123">
        <f t="shared" si="636"/>
        <v>0</v>
      </c>
      <c r="Z1268" s="122">
        <f t="shared" si="637"/>
        <v>0</v>
      </c>
      <c r="AA1268" s="123">
        <f t="shared" si="638"/>
        <v>0</v>
      </c>
      <c r="AB1268" s="122">
        <f t="shared" si="639"/>
        <v>0</v>
      </c>
      <c r="AD1268" s="3" t="str">
        <f t="shared" si="640"/>
        <v>False</v>
      </c>
      <c r="AE1268" s="3" t="str">
        <f t="shared" si="641"/>
        <v>true</v>
      </c>
      <c r="AF1268" s="3" t="e">
        <f>VLOOKUP(C1268,#REF!,2,FALSE)</f>
        <v>#REF!</v>
      </c>
      <c r="AG1268" s="3" t="e">
        <f t="shared" si="642"/>
        <v>#REF!</v>
      </c>
      <c r="AH1268" s="3">
        <f t="shared" si="643"/>
        <v>0</v>
      </c>
      <c r="AI1268" s="3">
        <f t="shared" si="644"/>
        <v>0</v>
      </c>
      <c r="AJ1268" s="3">
        <f t="shared" si="645"/>
        <v>0</v>
      </c>
      <c r="AL1268" s="3">
        <f t="shared" si="646"/>
        <v>0</v>
      </c>
      <c r="AM1268" s="3">
        <f t="shared" si="647"/>
        <v>0</v>
      </c>
      <c r="AN1268" s="3">
        <f t="shared" si="648"/>
        <v>0</v>
      </c>
      <c r="AO1268" s="3">
        <f t="shared" si="649"/>
        <v>0</v>
      </c>
      <c r="AP1268" s="3">
        <f t="shared" si="650"/>
        <v>0</v>
      </c>
      <c r="AQ1268" s="3">
        <f t="shared" si="651"/>
        <v>0</v>
      </c>
      <c r="AS1268" s="3" t="e">
        <f t="shared" si="652"/>
        <v>#REF!</v>
      </c>
      <c r="AU1268" s="3" t="e">
        <f t="shared" si="653"/>
        <v>#NAME?</v>
      </c>
      <c r="AW1268" s="3">
        <f t="shared" si="654"/>
        <v>0</v>
      </c>
      <c r="AX1268" s="3">
        <f t="shared" si="655"/>
        <v>0</v>
      </c>
      <c r="AY1268" s="3">
        <f t="shared" si="656"/>
        <v>0</v>
      </c>
      <c r="AZ1268" s="3">
        <f t="shared" si="657"/>
        <v>0</v>
      </c>
      <c r="BA1268" s="3">
        <f t="shared" si="658"/>
        <v>0</v>
      </c>
      <c r="BB1268" s="3">
        <f t="shared" si="659"/>
        <v>0</v>
      </c>
    </row>
    <row r="1269" spans="2:54" x14ac:dyDescent="0.35">
      <c r="B1269" s="14">
        <v>1242</v>
      </c>
      <c r="C1269" s="13"/>
      <c r="D1269" s="13"/>
      <c r="E1269" s="130"/>
      <c r="F1269" s="130"/>
      <c r="G1269" s="129" t="str">
        <f t="shared" si="627"/>
        <v/>
      </c>
      <c r="H1269" s="128"/>
      <c r="I1269" s="189"/>
      <c r="J1269" s="128"/>
      <c r="K1269" s="127"/>
      <c r="L1269" s="127"/>
      <c r="M1269" s="126"/>
      <c r="N1269" s="7"/>
      <c r="O1269" s="6"/>
      <c r="P1269" s="6"/>
      <c r="Q1269" s="125" t="str">
        <f t="shared" si="628"/>
        <v/>
      </c>
      <c r="R1269" s="124" t="str">
        <f t="shared" si="629"/>
        <v/>
      </c>
      <c r="S1269" s="123">
        <f t="shared" si="630"/>
        <v>0</v>
      </c>
      <c r="T1269" s="122">
        <f t="shared" si="631"/>
        <v>0</v>
      </c>
      <c r="U1269" s="123">
        <f t="shared" si="632"/>
        <v>0</v>
      </c>
      <c r="V1269" s="122">
        <f t="shared" si="633"/>
        <v>0</v>
      </c>
      <c r="W1269" s="123">
        <f t="shared" si="634"/>
        <v>0</v>
      </c>
      <c r="X1269" s="122">
        <f t="shared" si="635"/>
        <v>0</v>
      </c>
      <c r="Y1269" s="123">
        <f t="shared" si="636"/>
        <v>0</v>
      </c>
      <c r="Z1269" s="122">
        <f t="shared" si="637"/>
        <v>0</v>
      </c>
      <c r="AA1269" s="123">
        <f t="shared" si="638"/>
        <v>0</v>
      </c>
      <c r="AB1269" s="122">
        <f t="shared" si="639"/>
        <v>0</v>
      </c>
      <c r="AD1269" s="3" t="str">
        <f t="shared" si="640"/>
        <v>False</v>
      </c>
      <c r="AE1269" s="3" t="str">
        <f t="shared" si="641"/>
        <v>true</v>
      </c>
      <c r="AF1269" s="3" t="e">
        <f>VLOOKUP(C1269,#REF!,2,FALSE)</f>
        <v>#REF!</v>
      </c>
      <c r="AG1269" s="3" t="e">
        <f t="shared" si="642"/>
        <v>#REF!</v>
      </c>
      <c r="AH1269" s="3">
        <f t="shared" si="643"/>
        <v>0</v>
      </c>
      <c r="AI1269" s="3">
        <f t="shared" si="644"/>
        <v>0</v>
      </c>
      <c r="AJ1269" s="3">
        <f t="shared" si="645"/>
        <v>0</v>
      </c>
      <c r="AL1269" s="3">
        <f t="shared" si="646"/>
        <v>0</v>
      </c>
      <c r="AM1269" s="3">
        <f t="shared" si="647"/>
        <v>0</v>
      </c>
      <c r="AN1269" s="3">
        <f t="shared" si="648"/>
        <v>0</v>
      </c>
      <c r="AO1269" s="3">
        <f t="shared" si="649"/>
        <v>0</v>
      </c>
      <c r="AP1269" s="3">
        <f t="shared" si="650"/>
        <v>0</v>
      </c>
      <c r="AQ1269" s="3">
        <f t="shared" si="651"/>
        <v>0</v>
      </c>
      <c r="AS1269" s="3" t="e">
        <f t="shared" si="652"/>
        <v>#REF!</v>
      </c>
      <c r="AU1269" s="3" t="e">
        <f t="shared" si="653"/>
        <v>#NAME?</v>
      </c>
      <c r="AW1269" s="3">
        <f t="shared" si="654"/>
        <v>0</v>
      </c>
      <c r="AX1269" s="3">
        <f t="shared" si="655"/>
        <v>0</v>
      </c>
      <c r="AY1269" s="3">
        <f t="shared" si="656"/>
        <v>0</v>
      </c>
      <c r="AZ1269" s="3">
        <f t="shared" si="657"/>
        <v>0</v>
      </c>
      <c r="BA1269" s="3">
        <f t="shared" si="658"/>
        <v>0</v>
      </c>
      <c r="BB1269" s="3">
        <f t="shared" si="659"/>
        <v>0</v>
      </c>
    </row>
    <row r="1270" spans="2:54" x14ac:dyDescent="0.35">
      <c r="B1270" s="14">
        <v>1243</v>
      </c>
      <c r="C1270" s="13"/>
      <c r="D1270" s="13"/>
      <c r="E1270" s="130"/>
      <c r="F1270" s="130"/>
      <c r="G1270" s="129" t="str">
        <f t="shared" si="627"/>
        <v/>
      </c>
      <c r="H1270" s="128"/>
      <c r="I1270" s="189"/>
      <c r="J1270" s="128"/>
      <c r="K1270" s="127"/>
      <c r="L1270" s="127"/>
      <c r="M1270" s="126"/>
      <c r="N1270" s="7"/>
      <c r="O1270" s="6"/>
      <c r="P1270" s="6"/>
      <c r="Q1270" s="125" t="str">
        <f t="shared" si="628"/>
        <v/>
      </c>
      <c r="R1270" s="124" t="str">
        <f t="shared" si="629"/>
        <v/>
      </c>
      <c r="S1270" s="123">
        <f t="shared" si="630"/>
        <v>0</v>
      </c>
      <c r="T1270" s="122">
        <f t="shared" si="631"/>
        <v>0</v>
      </c>
      <c r="U1270" s="123">
        <f t="shared" si="632"/>
        <v>0</v>
      </c>
      <c r="V1270" s="122">
        <f t="shared" si="633"/>
        <v>0</v>
      </c>
      <c r="W1270" s="123">
        <f t="shared" si="634"/>
        <v>0</v>
      </c>
      <c r="X1270" s="122">
        <f t="shared" si="635"/>
        <v>0</v>
      </c>
      <c r="Y1270" s="123">
        <f t="shared" si="636"/>
        <v>0</v>
      </c>
      <c r="Z1270" s="122">
        <f t="shared" si="637"/>
        <v>0</v>
      </c>
      <c r="AA1270" s="123">
        <f t="shared" si="638"/>
        <v>0</v>
      </c>
      <c r="AB1270" s="122">
        <f t="shared" si="639"/>
        <v>0</v>
      </c>
      <c r="AD1270" s="3" t="str">
        <f t="shared" si="640"/>
        <v>False</v>
      </c>
      <c r="AE1270" s="3" t="str">
        <f t="shared" si="641"/>
        <v>true</v>
      </c>
      <c r="AF1270" s="3" t="e">
        <f>VLOOKUP(C1270,#REF!,2,FALSE)</f>
        <v>#REF!</v>
      </c>
      <c r="AG1270" s="3" t="e">
        <f t="shared" si="642"/>
        <v>#REF!</v>
      </c>
      <c r="AH1270" s="3">
        <f t="shared" si="643"/>
        <v>0</v>
      </c>
      <c r="AI1270" s="3">
        <f t="shared" si="644"/>
        <v>0</v>
      </c>
      <c r="AJ1270" s="3">
        <f t="shared" si="645"/>
        <v>0</v>
      </c>
      <c r="AL1270" s="3">
        <f t="shared" si="646"/>
        <v>0</v>
      </c>
      <c r="AM1270" s="3">
        <f t="shared" si="647"/>
        <v>0</v>
      </c>
      <c r="AN1270" s="3">
        <f t="shared" si="648"/>
        <v>0</v>
      </c>
      <c r="AO1270" s="3">
        <f t="shared" si="649"/>
        <v>0</v>
      </c>
      <c r="AP1270" s="3">
        <f t="shared" si="650"/>
        <v>0</v>
      </c>
      <c r="AQ1270" s="3">
        <f t="shared" si="651"/>
        <v>0</v>
      </c>
      <c r="AS1270" s="3" t="e">
        <f t="shared" si="652"/>
        <v>#REF!</v>
      </c>
      <c r="AU1270" s="3" t="e">
        <f t="shared" si="653"/>
        <v>#NAME?</v>
      </c>
      <c r="AW1270" s="3">
        <f t="shared" si="654"/>
        <v>0</v>
      </c>
      <c r="AX1270" s="3">
        <f t="shared" si="655"/>
        <v>0</v>
      </c>
      <c r="AY1270" s="3">
        <f t="shared" si="656"/>
        <v>0</v>
      </c>
      <c r="AZ1270" s="3">
        <f t="shared" si="657"/>
        <v>0</v>
      </c>
      <c r="BA1270" s="3">
        <f t="shared" si="658"/>
        <v>0</v>
      </c>
      <c r="BB1270" s="3">
        <f t="shared" si="659"/>
        <v>0</v>
      </c>
    </row>
    <row r="1271" spans="2:54" x14ac:dyDescent="0.35">
      <c r="B1271" s="14">
        <v>1244</v>
      </c>
      <c r="C1271" s="13"/>
      <c r="D1271" s="13"/>
      <c r="E1271" s="130"/>
      <c r="F1271" s="130"/>
      <c r="G1271" s="129" t="str">
        <f t="shared" si="627"/>
        <v/>
      </c>
      <c r="H1271" s="128"/>
      <c r="I1271" s="189"/>
      <c r="J1271" s="128"/>
      <c r="K1271" s="127"/>
      <c r="L1271" s="127"/>
      <c r="M1271" s="126"/>
      <c r="N1271" s="7"/>
      <c r="O1271" s="6"/>
      <c r="P1271" s="6"/>
      <c r="Q1271" s="125" t="str">
        <f t="shared" si="628"/>
        <v/>
      </c>
      <c r="R1271" s="124" t="str">
        <f t="shared" si="629"/>
        <v/>
      </c>
      <c r="S1271" s="123">
        <f t="shared" si="630"/>
        <v>0</v>
      </c>
      <c r="T1271" s="122">
        <f t="shared" si="631"/>
        <v>0</v>
      </c>
      <c r="U1271" s="123">
        <f t="shared" si="632"/>
        <v>0</v>
      </c>
      <c r="V1271" s="122">
        <f t="shared" si="633"/>
        <v>0</v>
      </c>
      <c r="W1271" s="123">
        <f t="shared" si="634"/>
        <v>0</v>
      </c>
      <c r="X1271" s="122">
        <f t="shared" si="635"/>
        <v>0</v>
      </c>
      <c r="Y1271" s="123">
        <f t="shared" si="636"/>
        <v>0</v>
      </c>
      <c r="Z1271" s="122">
        <f t="shared" si="637"/>
        <v>0</v>
      </c>
      <c r="AA1271" s="123">
        <f t="shared" si="638"/>
        <v>0</v>
      </c>
      <c r="AB1271" s="122">
        <f t="shared" si="639"/>
        <v>0</v>
      </c>
      <c r="AD1271" s="3" t="str">
        <f t="shared" si="640"/>
        <v>False</v>
      </c>
      <c r="AE1271" s="3" t="str">
        <f t="shared" si="641"/>
        <v>true</v>
      </c>
      <c r="AF1271" s="3" t="e">
        <f>VLOOKUP(C1271,#REF!,2,FALSE)</f>
        <v>#REF!</v>
      </c>
      <c r="AG1271" s="3" t="e">
        <f t="shared" si="642"/>
        <v>#REF!</v>
      </c>
      <c r="AH1271" s="3">
        <f t="shared" si="643"/>
        <v>0</v>
      </c>
      <c r="AI1271" s="3">
        <f t="shared" si="644"/>
        <v>0</v>
      </c>
      <c r="AJ1271" s="3">
        <f t="shared" si="645"/>
        <v>0</v>
      </c>
      <c r="AL1271" s="3">
        <f t="shared" si="646"/>
        <v>0</v>
      </c>
      <c r="AM1271" s="3">
        <f t="shared" si="647"/>
        <v>0</v>
      </c>
      <c r="AN1271" s="3">
        <f t="shared" si="648"/>
        <v>0</v>
      </c>
      <c r="AO1271" s="3">
        <f t="shared" si="649"/>
        <v>0</v>
      </c>
      <c r="AP1271" s="3">
        <f t="shared" si="650"/>
        <v>0</v>
      </c>
      <c r="AQ1271" s="3">
        <f t="shared" si="651"/>
        <v>0</v>
      </c>
      <c r="AS1271" s="3" t="e">
        <f t="shared" si="652"/>
        <v>#REF!</v>
      </c>
      <c r="AU1271" s="3" t="e">
        <f t="shared" si="653"/>
        <v>#NAME?</v>
      </c>
      <c r="AW1271" s="3">
        <f t="shared" si="654"/>
        <v>0</v>
      </c>
      <c r="AX1271" s="3">
        <f t="shared" si="655"/>
        <v>0</v>
      </c>
      <c r="AY1271" s="3">
        <f t="shared" si="656"/>
        <v>0</v>
      </c>
      <c r="AZ1271" s="3">
        <f t="shared" si="657"/>
        <v>0</v>
      </c>
      <c r="BA1271" s="3">
        <f t="shared" si="658"/>
        <v>0</v>
      </c>
      <c r="BB1271" s="3">
        <f t="shared" si="659"/>
        <v>0</v>
      </c>
    </row>
    <row r="1272" spans="2:54" x14ac:dyDescent="0.35">
      <c r="B1272" s="14">
        <v>1245</v>
      </c>
      <c r="C1272" s="13"/>
      <c r="D1272" s="13"/>
      <c r="E1272" s="130"/>
      <c r="F1272" s="130"/>
      <c r="G1272" s="129" t="str">
        <f t="shared" si="627"/>
        <v/>
      </c>
      <c r="H1272" s="128"/>
      <c r="I1272" s="189"/>
      <c r="J1272" s="128"/>
      <c r="K1272" s="127"/>
      <c r="L1272" s="127"/>
      <c r="M1272" s="126"/>
      <c r="N1272" s="7"/>
      <c r="O1272" s="6"/>
      <c r="P1272" s="6"/>
      <c r="Q1272" s="125" t="str">
        <f t="shared" si="628"/>
        <v/>
      </c>
      <c r="R1272" s="124" t="str">
        <f t="shared" si="629"/>
        <v/>
      </c>
      <c r="S1272" s="123">
        <f t="shared" si="630"/>
        <v>0</v>
      </c>
      <c r="T1272" s="122">
        <f t="shared" si="631"/>
        <v>0</v>
      </c>
      <c r="U1272" s="123">
        <f t="shared" si="632"/>
        <v>0</v>
      </c>
      <c r="V1272" s="122">
        <f t="shared" si="633"/>
        <v>0</v>
      </c>
      <c r="W1272" s="123">
        <f t="shared" si="634"/>
        <v>0</v>
      </c>
      <c r="X1272" s="122">
        <f t="shared" si="635"/>
        <v>0</v>
      </c>
      <c r="Y1272" s="123">
        <f t="shared" si="636"/>
        <v>0</v>
      </c>
      <c r="Z1272" s="122">
        <f t="shared" si="637"/>
        <v>0</v>
      </c>
      <c r="AA1272" s="123">
        <f t="shared" si="638"/>
        <v>0</v>
      </c>
      <c r="AB1272" s="122">
        <f t="shared" si="639"/>
        <v>0</v>
      </c>
      <c r="AD1272" s="3" t="str">
        <f t="shared" si="640"/>
        <v>False</v>
      </c>
      <c r="AE1272" s="3" t="str">
        <f t="shared" si="641"/>
        <v>true</v>
      </c>
      <c r="AF1272" s="3" t="e">
        <f>VLOOKUP(C1272,#REF!,2,FALSE)</f>
        <v>#REF!</v>
      </c>
      <c r="AG1272" s="3" t="e">
        <f t="shared" si="642"/>
        <v>#REF!</v>
      </c>
      <c r="AH1272" s="3">
        <f t="shared" si="643"/>
        <v>0</v>
      </c>
      <c r="AI1272" s="3">
        <f t="shared" si="644"/>
        <v>0</v>
      </c>
      <c r="AJ1272" s="3">
        <f t="shared" si="645"/>
        <v>0</v>
      </c>
      <c r="AL1272" s="3">
        <f t="shared" si="646"/>
        <v>0</v>
      </c>
      <c r="AM1272" s="3">
        <f t="shared" si="647"/>
        <v>0</v>
      </c>
      <c r="AN1272" s="3">
        <f t="shared" si="648"/>
        <v>0</v>
      </c>
      <c r="AO1272" s="3">
        <f t="shared" si="649"/>
        <v>0</v>
      </c>
      <c r="AP1272" s="3">
        <f t="shared" si="650"/>
        <v>0</v>
      </c>
      <c r="AQ1272" s="3">
        <f t="shared" si="651"/>
        <v>0</v>
      </c>
      <c r="AS1272" s="3" t="e">
        <f t="shared" si="652"/>
        <v>#REF!</v>
      </c>
      <c r="AU1272" s="3" t="e">
        <f t="shared" si="653"/>
        <v>#NAME?</v>
      </c>
      <c r="AW1272" s="3">
        <f t="shared" si="654"/>
        <v>0</v>
      </c>
      <c r="AX1272" s="3">
        <f t="shared" si="655"/>
        <v>0</v>
      </c>
      <c r="AY1272" s="3">
        <f t="shared" si="656"/>
        <v>0</v>
      </c>
      <c r="AZ1272" s="3">
        <f t="shared" si="657"/>
        <v>0</v>
      </c>
      <c r="BA1272" s="3">
        <f t="shared" si="658"/>
        <v>0</v>
      </c>
      <c r="BB1272" s="3">
        <f t="shared" si="659"/>
        <v>0</v>
      </c>
    </row>
    <row r="1273" spans="2:54" x14ac:dyDescent="0.35">
      <c r="B1273" s="14">
        <v>1246</v>
      </c>
      <c r="C1273" s="13"/>
      <c r="D1273" s="13"/>
      <c r="E1273" s="130"/>
      <c r="F1273" s="130"/>
      <c r="G1273" s="129" t="str">
        <f t="shared" si="627"/>
        <v/>
      </c>
      <c r="H1273" s="128"/>
      <c r="I1273" s="189"/>
      <c r="J1273" s="128"/>
      <c r="K1273" s="127"/>
      <c r="L1273" s="127"/>
      <c r="M1273" s="126"/>
      <c r="N1273" s="7"/>
      <c r="O1273" s="6"/>
      <c r="P1273" s="6"/>
      <c r="Q1273" s="125" t="str">
        <f t="shared" si="628"/>
        <v/>
      </c>
      <c r="R1273" s="124" t="str">
        <f t="shared" si="629"/>
        <v/>
      </c>
      <c r="S1273" s="123">
        <f t="shared" si="630"/>
        <v>0</v>
      </c>
      <c r="T1273" s="122">
        <f t="shared" si="631"/>
        <v>0</v>
      </c>
      <c r="U1273" s="123">
        <f t="shared" si="632"/>
        <v>0</v>
      </c>
      <c r="V1273" s="122">
        <f t="shared" si="633"/>
        <v>0</v>
      </c>
      <c r="W1273" s="123">
        <f t="shared" si="634"/>
        <v>0</v>
      </c>
      <c r="X1273" s="122">
        <f t="shared" si="635"/>
        <v>0</v>
      </c>
      <c r="Y1273" s="123">
        <f t="shared" si="636"/>
        <v>0</v>
      </c>
      <c r="Z1273" s="122">
        <f t="shared" si="637"/>
        <v>0</v>
      </c>
      <c r="AA1273" s="123">
        <f t="shared" si="638"/>
        <v>0</v>
      </c>
      <c r="AB1273" s="122">
        <f t="shared" si="639"/>
        <v>0</v>
      </c>
      <c r="AD1273" s="3" t="str">
        <f t="shared" si="640"/>
        <v>False</v>
      </c>
      <c r="AE1273" s="3" t="str">
        <f t="shared" si="641"/>
        <v>true</v>
      </c>
      <c r="AF1273" s="3" t="e">
        <f>VLOOKUP(C1273,#REF!,2,FALSE)</f>
        <v>#REF!</v>
      </c>
      <c r="AG1273" s="3" t="e">
        <f t="shared" si="642"/>
        <v>#REF!</v>
      </c>
      <c r="AH1273" s="3">
        <f t="shared" si="643"/>
        <v>0</v>
      </c>
      <c r="AI1273" s="3">
        <f t="shared" si="644"/>
        <v>0</v>
      </c>
      <c r="AJ1273" s="3">
        <f t="shared" si="645"/>
        <v>0</v>
      </c>
      <c r="AL1273" s="3">
        <f t="shared" si="646"/>
        <v>0</v>
      </c>
      <c r="AM1273" s="3">
        <f t="shared" si="647"/>
        <v>0</v>
      </c>
      <c r="AN1273" s="3">
        <f t="shared" si="648"/>
        <v>0</v>
      </c>
      <c r="AO1273" s="3">
        <f t="shared" si="649"/>
        <v>0</v>
      </c>
      <c r="AP1273" s="3">
        <f t="shared" si="650"/>
        <v>0</v>
      </c>
      <c r="AQ1273" s="3">
        <f t="shared" si="651"/>
        <v>0</v>
      </c>
      <c r="AS1273" s="3" t="e">
        <f t="shared" si="652"/>
        <v>#REF!</v>
      </c>
      <c r="AU1273" s="3" t="e">
        <f t="shared" si="653"/>
        <v>#NAME?</v>
      </c>
      <c r="AW1273" s="3">
        <f t="shared" si="654"/>
        <v>0</v>
      </c>
      <c r="AX1273" s="3">
        <f t="shared" si="655"/>
        <v>0</v>
      </c>
      <c r="AY1273" s="3">
        <f t="shared" si="656"/>
        <v>0</v>
      </c>
      <c r="AZ1273" s="3">
        <f t="shared" si="657"/>
        <v>0</v>
      </c>
      <c r="BA1273" s="3">
        <f t="shared" si="658"/>
        <v>0</v>
      </c>
      <c r="BB1273" s="3">
        <f t="shared" si="659"/>
        <v>0</v>
      </c>
    </row>
    <row r="1274" spans="2:54" x14ac:dyDescent="0.35">
      <c r="B1274" s="14">
        <v>1247</v>
      </c>
      <c r="C1274" s="13"/>
      <c r="D1274" s="13"/>
      <c r="E1274" s="130"/>
      <c r="F1274" s="130"/>
      <c r="G1274" s="129" t="str">
        <f t="shared" si="627"/>
        <v/>
      </c>
      <c r="H1274" s="128"/>
      <c r="I1274" s="189"/>
      <c r="J1274" s="128"/>
      <c r="K1274" s="127"/>
      <c r="L1274" s="127"/>
      <c r="M1274" s="126"/>
      <c r="N1274" s="7"/>
      <c r="O1274" s="6"/>
      <c r="P1274" s="6"/>
      <c r="Q1274" s="125" t="str">
        <f t="shared" si="628"/>
        <v/>
      </c>
      <c r="R1274" s="124" t="str">
        <f t="shared" si="629"/>
        <v/>
      </c>
      <c r="S1274" s="123">
        <f t="shared" si="630"/>
        <v>0</v>
      </c>
      <c r="T1274" s="122">
        <f t="shared" si="631"/>
        <v>0</v>
      </c>
      <c r="U1274" s="123">
        <f t="shared" si="632"/>
        <v>0</v>
      </c>
      <c r="V1274" s="122">
        <f t="shared" si="633"/>
        <v>0</v>
      </c>
      <c r="W1274" s="123">
        <f t="shared" si="634"/>
        <v>0</v>
      </c>
      <c r="X1274" s="122">
        <f t="shared" si="635"/>
        <v>0</v>
      </c>
      <c r="Y1274" s="123">
        <f t="shared" si="636"/>
        <v>0</v>
      </c>
      <c r="Z1274" s="122">
        <f t="shared" si="637"/>
        <v>0</v>
      </c>
      <c r="AA1274" s="123">
        <f t="shared" si="638"/>
        <v>0</v>
      </c>
      <c r="AB1274" s="122">
        <f t="shared" si="639"/>
        <v>0</v>
      </c>
      <c r="AD1274" s="3" t="str">
        <f t="shared" si="640"/>
        <v>False</v>
      </c>
      <c r="AE1274" s="3" t="str">
        <f t="shared" si="641"/>
        <v>true</v>
      </c>
      <c r="AF1274" s="3" t="e">
        <f>VLOOKUP(C1274,#REF!,2,FALSE)</f>
        <v>#REF!</v>
      </c>
      <c r="AG1274" s="3" t="e">
        <f t="shared" si="642"/>
        <v>#REF!</v>
      </c>
      <c r="AH1274" s="3">
        <f t="shared" si="643"/>
        <v>0</v>
      </c>
      <c r="AI1274" s="3">
        <f t="shared" si="644"/>
        <v>0</v>
      </c>
      <c r="AJ1274" s="3">
        <f t="shared" si="645"/>
        <v>0</v>
      </c>
      <c r="AL1274" s="3">
        <f t="shared" si="646"/>
        <v>0</v>
      </c>
      <c r="AM1274" s="3">
        <f t="shared" si="647"/>
        <v>0</v>
      </c>
      <c r="AN1274" s="3">
        <f t="shared" si="648"/>
        <v>0</v>
      </c>
      <c r="AO1274" s="3">
        <f t="shared" si="649"/>
        <v>0</v>
      </c>
      <c r="AP1274" s="3">
        <f t="shared" si="650"/>
        <v>0</v>
      </c>
      <c r="AQ1274" s="3">
        <f t="shared" si="651"/>
        <v>0</v>
      </c>
      <c r="AS1274" s="3" t="e">
        <f t="shared" si="652"/>
        <v>#REF!</v>
      </c>
      <c r="AU1274" s="3" t="e">
        <f t="shared" si="653"/>
        <v>#NAME?</v>
      </c>
      <c r="AW1274" s="3">
        <f t="shared" si="654"/>
        <v>0</v>
      </c>
      <c r="AX1274" s="3">
        <f t="shared" si="655"/>
        <v>0</v>
      </c>
      <c r="AY1274" s="3">
        <f t="shared" si="656"/>
        <v>0</v>
      </c>
      <c r="AZ1274" s="3">
        <f t="shared" si="657"/>
        <v>0</v>
      </c>
      <c r="BA1274" s="3">
        <f t="shared" si="658"/>
        <v>0</v>
      </c>
      <c r="BB1274" s="3">
        <f t="shared" si="659"/>
        <v>0</v>
      </c>
    </row>
    <row r="1275" spans="2:54" x14ac:dyDescent="0.35">
      <c r="B1275" s="14">
        <v>1248</v>
      </c>
      <c r="C1275" s="13"/>
      <c r="D1275" s="13"/>
      <c r="E1275" s="130"/>
      <c r="F1275" s="130"/>
      <c r="G1275" s="129" t="str">
        <f t="shared" si="627"/>
        <v/>
      </c>
      <c r="H1275" s="128"/>
      <c r="I1275" s="189"/>
      <c r="J1275" s="128"/>
      <c r="K1275" s="127"/>
      <c r="L1275" s="127"/>
      <c r="M1275" s="126"/>
      <c r="N1275" s="7"/>
      <c r="O1275" s="6"/>
      <c r="P1275" s="6"/>
      <c r="Q1275" s="125" t="str">
        <f t="shared" si="628"/>
        <v/>
      </c>
      <c r="R1275" s="124" t="str">
        <f t="shared" si="629"/>
        <v/>
      </c>
      <c r="S1275" s="123">
        <f t="shared" si="630"/>
        <v>0</v>
      </c>
      <c r="T1275" s="122">
        <f t="shared" si="631"/>
        <v>0</v>
      </c>
      <c r="U1275" s="123">
        <f t="shared" si="632"/>
        <v>0</v>
      </c>
      <c r="V1275" s="122">
        <f t="shared" si="633"/>
        <v>0</v>
      </c>
      <c r="W1275" s="123">
        <f t="shared" si="634"/>
        <v>0</v>
      </c>
      <c r="X1275" s="122">
        <f t="shared" si="635"/>
        <v>0</v>
      </c>
      <c r="Y1275" s="123">
        <f t="shared" si="636"/>
        <v>0</v>
      </c>
      <c r="Z1275" s="122">
        <f t="shared" si="637"/>
        <v>0</v>
      </c>
      <c r="AA1275" s="123">
        <f t="shared" si="638"/>
        <v>0</v>
      </c>
      <c r="AB1275" s="122">
        <f t="shared" si="639"/>
        <v>0</v>
      </c>
      <c r="AD1275" s="3" t="str">
        <f t="shared" si="640"/>
        <v>False</v>
      </c>
      <c r="AE1275" s="3" t="str">
        <f t="shared" si="641"/>
        <v>true</v>
      </c>
      <c r="AF1275" s="3" t="e">
        <f>VLOOKUP(C1275,#REF!,2,FALSE)</f>
        <v>#REF!</v>
      </c>
      <c r="AG1275" s="3" t="e">
        <f t="shared" si="642"/>
        <v>#REF!</v>
      </c>
      <c r="AH1275" s="3">
        <f t="shared" si="643"/>
        <v>0</v>
      </c>
      <c r="AI1275" s="3">
        <f t="shared" si="644"/>
        <v>0</v>
      </c>
      <c r="AJ1275" s="3">
        <f t="shared" si="645"/>
        <v>0</v>
      </c>
      <c r="AL1275" s="3">
        <f t="shared" si="646"/>
        <v>0</v>
      </c>
      <c r="AM1275" s="3">
        <f t="shared" si="647"/>
        <v>0</v>
      </c>
      <c r="AN1275" s="3">
        <f t="shared" si="648"/>
        <v>0</v>
      </c>
      <c r="AO1275" s="3">
        <f t="shared" si="649"/>
        <v>0</v>
      </c>
      <c r="AP1275" s="3">
        <f t="shared" si="650"/>
        <v>0</v>
      </c>
      <c r="AQ1275" s="3">
        <f t="shared" si="651"/>
        <v>0</v>
      </c>
      <c r="AS1275" s="3" t="e">
        <f t="shared" si="652"/>
        <v>#REF!</v>
      </c>
      <c r="AU1275" s="3" t="e">
        <f t="shared" si="653"/>
        <v>#NAME?</v>
      </c>
      <c r="AW1275" s="3">
        <f t="shared" si="654"/>
        <v>0</v>
      </c>
      <c r="AX1275" s="3">
        <f t="shared" si="655"/>
        <v>0</v>
      </c>
      <c r="AY1275" s="3">
        <f t="shared" si="656"/>
        <v>0</v>
      </c>
      <c r="AZ1275" s="3">
        <f t="shared" si="657"/>
        <v>0</v>
      </c>
      <c r="BA1275" s="3">
        <f t="shared" si="658"/>
        <v>0</v>
      </c>
      <c r="BB1275" s="3">
        <f t="shared" si="659"/>
        <v>0</v>
      </c>
    </row>
    <row r="1276" spans="2:54" x14ac:dyDescent="0.35">
      <c r="B1276" s="14">
        <v>1249</v>
      </c>
      <c r="C1276" s="13"/>
      <c r="D1276" s="13"/>
      <c r="E1276" s="130"/>
      <c r="F1276" s="130"/>
      <c r="G1276" s="129" t="str">
        <f t="shared" si="627"/>
        <v/>
      </c>
      <c r="H1276" s="128"/>
      <c r="I1276" s="189"/>
      <c r="J1276" s="128"/>
      <c r="K1276" s="127"/>
      <c r="L1276" s="127"/>
      <c r="M1276" s="126"/>
      <c r="N1276" s="7"/>
      <c r="O1276" s="6"/>
      <c r="P1276" s="6"/>
      <c r="Q1276" s="125" t="str">
        <f t="shared" si="628"/>
        <v/>
      </c>
      <c r="R1276" s="124" t="str">
        <f t="shared" si="629"/>
        <v/>
      </c>
      <c r="S1276" s="123">
        <f t="shared" si="630"/>
        <v>0</v>
      </c>
      <c r="T1276" s="122">
        <f t="shared" si="631"/>
        <v>0</v>
      </c>
      <c r="U1276" s="123">
        <f t="shared" si="632"/>
        <v>0</v>
      </c>
      <c r="V1276" s="122">
        <f t="shared" si="633"/>
        <v>0</v>
      </c>
      <c r="W1276" s="123">
        <f t="shared" si="634"/>
        <v>0</v>
      </c>
      <c r="X1276" s="122">
        <f t="shared" si="635"/>
        <v>0</v>
      </c>
      <c r="Y1276" s="123">
        <f t="shared" si="636"/>
        <v>0</v>
      </c>
      <c r="Z1276" s="122">
        <f t="shared" si="637"/>
        <v>0</v>
      </c>
      <c r="AA1276" s="123">
        <f t="shared" si="638"/>
        <v>0</v>
      </c>
      <c r="AB1276" s="122">
        <f t="shared" si="639"/>
        <v>0</v>
      </c>
      <c r="AD1276" s="3" t="str">
        <f t="shared" si="640"/>
        <v>False</v>
      </c>
      <c r="AE1276" s="3" t="str">
        <f t="shared" si="641"/>
        <v>true</v>
      </c>
      <c r="AF1276" s="3" t="e">
        <f>VLOOKUP(C1276,#REF!,2,FALSE)</f>
        <v>#REF!</v>
      </c>
      <c r="AG1276" s="3" t="e">
        <f t="shared" si="642"/>
        <v>#REF!</v>
      </c>
      <c r="AH1276" s="3">
        <f t="shared" si="643"/>
        <v>0</v>
      </c>
      <c r="AI1276" s="3">
        <f t="shared" si="644"/>
        <v>0</v>
      </c>
      <c r="AJ1276" s="3">
        <f t="shared" si="645"/>
        <v>0</v>
      </c>
      <c r="AL1276" s="3">
        <f t="shared" si="646"/>
        <v>0</v>
      </c>
      <c r="AM1276" s="3">
        <f t="shared" si="647"/>
        <v>0</v>
      </c>
      <c r="AN1276" s="3">
        <f t="shared" si="648"/>
        <v>0</v>
      </c>
      <c r="AO1276" s="3">
        <f t="shared" si="649"/>
        <v>0</v>
      </c>
      <c r="AP1276" s="3">
        <f t="shared" si="650"/>
        <v>0</v>
      </c>
      <c r="AQ1276" s="3">
        <f t="shared" si="651"/>
        <v>0</v>
      </c>
      <c r="AS1276" s="3" t="e">
        <f t="shared" si="652"/>
        <v>#REF!</v>
      </c>
      <c r="AU1276" s="3" t="e">
        <f t="shared" si="653"/>
        <v>#NAME?</v>
      </c>
      <c r="AW1276" s="3">
        <f t="shared" si="654"/>
        <v>0</v>
      </c>
      <c r="AX1276" s="3">
        <f t="shared" si="655"/>
        <v>0</v>
      </c>
      <c r="AY1276" s="3">
        <f t="shared" si="656"/>
        <v>0</v>
      </c>
      <c r="AZ1276" s="3">
        <f t="shared" si="657"/>
        <v>0</v>
      </c>
      <c r="BA1276" s="3">
        <f t="shared" si="658"/>
        <v>0</v>
      </c>
      <c r="BB1276" s="3">
        <f t="shared" si="659"/>
        <v>0</v>
      </c>
    </row>
    <row r="1277" spans="2:54" x14ac:dyDescent="0.35">
      <c r="B1277" s="14">
        <v>1250</v>
      </c>
      <c r="C1277" s="13"/>
      <c r="D1277" s="13"/>
      <c r="E1277" s="130"/>
      <c r="F1277" s="130"/>
      <c r="G1277" s="129" t="str">
        <f t="shared" si="627"/>
        <v/>
      </c>
      <c r="H1277" s="128"/>
      <c r="I1277" s="189"/>
      <c r="J1277" s="128"/>
      <c r="K1277" s="127"/>
      <c r="L1277" s="127"/>
      <c r="M1277" s="126"/>
      <c r="N1277" s="7"/>
      <c r="O1277" s="6"/>
      <c r="P1277" s="6"/>
      <c r="Q1277" s="125" t="str">
        <f t="shared" si="628"/>
        <v/>
      </c>
      <c r="R1277" s="124" t="str">
        <f t="shared" si="629"/>
        <v/>
      </c>
      <c r="S1277" s="123">
        <f t="shared" si="630"/>
        <v>0</v>
      </c>
      <c r="T1277" s="122">
        <f t="shared" si="631"/>
        <v>0</v>
      </c>
      <c r="U1277" s="123">
        <f t="shared" si="632"/>
        <v>0</v>
      </c>
      <c r="V1277" s="122">
        <f t="shared" si="633"/>
        <v>0</v>
      </c>
      <c r="W1277" s="123">
        <f t="shared" si="634"/>
        <v>0</v>
      </c>
      <c r="X1277" s="122">
        <f t="shared" si="635"/>
        <v>0</v>
      </c>
      <c r="Y1277" s="123">
        <f t="shared" si="636"/>
        <v>0</v>
      </c>
      <c r="Z1277" s="122">
        <f t="shared" si="637"/>
        <v>0</v>
      </c>
      <c r="AA1277" s="123">
        <f t="shared" si="638"/>
        <v>0</v>
      </c>
      <c r="AB1277" s="122">
        <f t="shared" si="639"/>
        <v>0</v>
      </c>
      <c r="AD1277" s="3" t="str">
        <f t="shared" si="640"/>
        <v>False</v>
      </c>
      <c r="AE1277" s="3" t="str">
        <f t="shared" si="641"/>
        <v>true</v>
      </c>
      <c r="AF1277" s="3" t="e">
        <f>VLOOKUP(C1277,#REF!,2,FALSE)</f>
        <v>#REF!</v>
      </c>
      <c r="AG1277" s="3" t="e">
        <f t="shared" si="642"/>
        <v>#REF!</v>
      </c>
      <c r="AH1277" s="3">
        <f t="shared" si="643"/>
        <v>0</v>
      </c>
      <c r="AI1277" s="3">
        <f t="shared" si="644"/>
        <v>0</v>
      </c>
      <c r="AJ1277" s="3">
        <f t="shared" si="645"/>
        <v>0</v>
      </c>
      <c r="AL1277" s="3">
        <f t="shared" si="646"/>
        <v>0</v>
      </c>
      <c r="AM1277" s="3">
        <f t="shared" si="647"/>
        <v>0</v>
      </c>
      <c r="AN1277" s="3">
        <f t="shared" si="648"/>
        <v>0</v>
      </c>
      <c r="AO1277" s="3">
        <f t="shared" si="649"/>
        <v>0</v>
      </c>
      <c r="AP1277" s="3">
        <f t="shared" si="650"/>
        <v>0</v>
      </c>
      <c r="AQ1277" s="3">
        <f t="shared" si="651"/>
        <v>0</v>
      </c>
      <c r="AS1277" s="3" t="e">
        <f t="shared" si="652"/>
        <v>#REF!</v>
      </c>
      <c r="AU1277" s="3" t="e">
        <f t="shared" si="653"/>
        <v>#NAME?</v>
      </c>
      <c r="AW1277" s="3">
        <f t="shared" si="654"/>
        <v>0</v>
      </c>
      <c r="AX1277" s="3">
        <f t="shared" si="655"/>
        <v>0</v>
      </c>
      <c r="AY1277" s="3">
        <f t="shared" si="656"/>
        <v>0</v>
      </c>
      <c r="AZ1277" s="3">
        <f t="shared" si="657"/>
        <v>0</v>
      </c>
      <c r="BA1277" s="3">
        <f t="shared" si="658"/>
        <v>0</v>
      </c>
      <c r="BB1277" s="3">
        <f t="shared" si="659"/>
        <v>0</v>
      </c>
    </row>
    <row r="1278" spans="2:54" x14ac:dyDescent="0.35">
      <c r="B1278" s="14">
        <v>1251</v>
      </c>
      <c r="C1278" s="13"/>
      <c r="D1278" s="13"/>
      <c r="E1278" s="130"/>
      <c r="F1278" s="130"/>
      <c r="G1278" s="129" t="str">
        <f t="shared" si="627"/>
        <v/>
      </c>
      <c r="H1278" s="128"/>
      <c r="I1278" s="189"/>
      <c r="J1278" s="128"/>
      <c r="K1278" s="127"/>
      <c r="L1278" s="127"/>
      <c r="M1278" s="126"/>
      <c r="N1278" s="7"/>
      <c r="O1278" s="6"/>
      <c r="P1278" s="6"/>
      <c r="Q1278" s="125" t="str">
        <f t="shared" si="628"/>
        <v/>
      </c>
      <c r="R1278" s="124" t="str">
        <f t="shared" si="629"/>
        <v/>
      </c>
      <c r="S1278" s="123">
        <f t="shared" si="630"/>
        <v>0</v>
      </c>
      <c r="T1278" s="122">
        <f t="shared" si="631"/>
        <v>0</v>
      </c>
      <c r="U1278" s="123">
        <f t="shared" si="632"/>
        <v>0</v>
      </c>
      <c r="V1278" s="122">
        <f t="shared" si="633"/>
        <v>0</v>
      </c>
      <c r="W1278" s="123">
        <f t="shared" si="634"/>
        <v>0</v>
      </c>
      <c r="X1278" s="122">
        <f t="shared" si="635"/>
        <v>0</v>
      </c>
      <c r="Y1278" s="123">
        <f t="shared" si="636"/>
        <v>0</v>
      </c>
      <c r="Z1278" s="122">
        <f t="shared" si="637"/>
        <v>0</v>
      </c>
      <c r="AA1278" s="123">
        <f t="shared" si="638"/>
        <v>0</v>
      </c>
      <c r="AB1278" s="122">
        <f t="shared" si="639"/>
        <v>0</v>
      </c>
      <c r="AD1278" s="3" t="str">
        <f t="shared" si="640"/>
        <v>False</v>
      </c>
      <c r="AE1278" s="3" t="str">
        <f t="shared" si="641"/>
        <v>true</v>
      </c>
      <c r="AF1278" s="3" t="e">
        <f>VLOOKUP(C1278,#REF!,2,FALSE)</f>
        <v>#REF!</v>
      </c>
      <c r="AG1278" s="3" t="e">
        <f t="shared" si="642"/>
        <v>#REF!</v>
      </c>
      <c r="AH1278" s="3">
        <f t="shared" si="643"/>
        <v>0</v>
      </c>
      <c r="AI1278" s="3">
        <f t="shared" si="644"/>
        <v>0</v>
      </c>
      <c r="AJ1278" s="3">
        <f t="shared" si="645"/>
        <v>0</v>
      </c>
      <c r="AL1278" s="3">
        <f t="shared" si="646"/>
        <v>0</v>
      </c>
      <c r="AM1278" s="3">
        <f t="shared" si="647"/>
        <v>0</v>
      </c>
      <c r="AN1278" s="3">
        <f t="shared" si="648"/>
        <v>0</v>
      </c>
      <c r="AO1278" s="3">
        <f t="shared" si="649"/>
        <v>0</v>
      </c>
      <c r="AP1278" s="3">
        <f t="shared" si="650"/>
        <v>0</v>
      </c>
      <c r="AQ1278" s="3">
        <f t="shared" si="651"/>
        <v>0</v>
      </c>
      <c r="AS1278" s="3" t="e">
        <f t="shared" si="652"/>
        <v>#REF!</v>
      </c>
      <c r="AU1278" s="3" t="e">
        <f t="shared" si="653"/>
        <v>#NAME?</v>
      </c>
      <c r="AW1278" s="3">
        <f t="shared" si="654"/>
        <v>0</v>
      </c>
      <c r="AX1278" s="3">
        <f t="shared" si="655"/>
        <v>0</v>
      </c>
      <c r="AY1278" s="3">
        <f t="shared" si="656"/>
        <v>0</v>
      </c>
      <c r="AZ1278" s="3">
        <f t="shared" si="657"/>
        <v>0</v>
      </c>
      <c r="BA1278" s="3">
        <f t="shared" si="658"/>
        <v>0</v>
      </c>
      <c r="BB1278" s="3">
        <f t="shared" si="659"/>
        <v>0</v>
      </c>
    </row>
    <row r="1279" spans="2:54" x14ac:dyDescent="0.35">
      <c r="B1279" s="14">
        <v>1252</v>
      </c>
      <c r="C1279" s="13"/>
      <c r="D1279" s="13"/>
      <c r="E1279" s="130"/>
      <c r="F1279" s="130"/>
      <c r="G1279" s="129" t="str">
        <f t="shared" si="627"/>
        <v/>
      </c>
      <c r="H1279" s="128"/>
      <c r="I1279" s="189"/>
      <c r="J1279" s="128"/>
      <c r="K1279" s="127"/>
      <c r="L1279" s="127"/>
      <c r="M1279" s="126"/>
      <c r="N1279" s="7"/>
      <c r="O1279" s="6"/>
      <c r="P1279" s="6"/>
      <c r="Q1279" s="125" t="str">
        <f t="shared" si="628"/>
        <v/>
      </c>
      <c r="R1279" s="124" t="str">
        <f t="shared" si="629"/>
        <v/>
      </c>
      <c r="S1279" s="123">
        <f t="shared" si="630"/>
        <v>0</v>
      </c>
      <c r="T1279" s="122">
        <f t="shared" si="631"/>
        <v>0</v>
      </c>
      <c r="U1279" s="123">
        <f t="shared" si="632"/>
        <v>0</v>
      </c>
      <c r="V1279" s="122">
        <f t="shared" si="633"/>
        <v>0</v>
      </c>
      <c r="W1279" s="123">
        <f t="shared" si="634"/>
        <v>0</v>
      </c>
      <c r="X1279" s="122">
        <f t="shared" si="635"/>
        <v>0</v>
      </c>
      <c r="Y1279" s="123">
        <f t="shared" si="636"/>
        <v>0</v>
      </c>
      <c r="Z1279" s="122">
        <f t="shared" si="637"/>
        <v>0</v>
      </c>
      <c r="AA1279" s="123">
        <f t="shared" si="638"/>
        <v>0</v>
      </c>
      <c r="AB1279" s="122">
        <f t="shared" si="639"/>
        <v>0</v>
      </c>
      <c r="AD1279" s="3" t="str">
        <f t="shared" si="640"/>
        <v>False</v>
      </c>
      <c r="AE1279" s="3" t="str">
        <f t="shared" si="641"/>
        <v>true</v>
      </c>
      <c r="AF1279" s="3" t="e">
        <f>VLOOKUP(C1279,#REF!,2,FALSE)</f>
        <v>#REF!</v>
      </c>
      <c r="AG1279" s="3" t="e">
        <f t="shared" si="642"/>
        <v>#REF!</v>
      </c>
      <c r="AH1279" s="3">
        <f t="shared" si="643"/>
        <v>0</v>
      </c>
      <c r="AI1279" s="3">
        <f t="shared" si="644"/>
        <v>0</v>
      </c>
      <c r="AJ1279" s="3">
        <f t="shared" si="645"/>
        <v>0</v>
      </c>
      <c r="AL1279" s="3">
        <f t="shared" si="646"/>
        <v>0</v>
      </c>
      <c r="AM1279" s="3">
        <f t="shared" si="647"/>
        <v>0</v>
      </c>
      <c r="AN1279" s="3">
        <f t="shared" si="648"/>
        <v>0</v>
      </c>
      <c r="AO1279" s="3">
        <f t="shared" si="649"/>
        <v>0</v>
      </c>
      <c r="AP1279" s="3">
        <f t="shared" si="650"/>
        <v>0</v>
      </c>
      <c r="AQ1279" s="3">
        <f t="shared" si="651"/>
        <v>0</v>
      </c>
      <c r="AS1279" s="3" t="e">
        <f t="shared" si="652"/>
        <v>#REF!</v>
      </c>
      <c r="AU1279" s="3" t="e">
        <f t="shared" si="653"/>
        <v>#NAME?</v>
      </c>
      <c r="AW1279" s="3">
        <f t="shared" si="654"/>
        <v>0</v>
      </c>
      <c r="AX1279" s="3">
        <f t="shared" si="655"/>
        <v>0</v>
      </c>
      <c r="AY1279" s="3">
        <f t="shared" si="656"/>
        <v>0</v>
      </c>
      <c r="AZ1279" s="3">
        <f t="shared" si="657"/>
        <v>0</v>
      </c>
      <c r="BA1279" s="3">
        <f t="shared" si="658"/>
        <v>0</v>
      </c>
      <c r="BB1279" s="3">
        <f t="shared" si="659"/>
        <v>0</v>
      </c>
    </row>
    <row r="1280" spans="2:54" x14ac:dyDescent="0.35">
      <c r="B1280" s="14">
        <v>1253</v>
      </c>
      <c r="C1280" s="13"/>
      <c r="D1280" s="13"/>
      <c r="E1280" s="130"/>
      <c r="F1280" s="130"/>
      <c r="G1280" s="129" t="str">
        <f t="shared" si="627"/>
        <v/>
      </c>
      <c r="H1280" s="128"/>
      <c r="I1280" s="189"/>
      <c r="J1280" s="128"/>
      <c r="K1280" s="127"/>
      <c r="L1280" s="127"/>
      <c r="M1280" s="126"/>
      <c r="N1280" s="7"/>
      <c r="O1280" s="6"/>
      <c r="P1280" s="6"/>
      <c r="Q1280" s="125" t="str">
        <f t="shared" si="628"/>
        <v/>
      </c>
      <c r="R1280" s="124" t="str">
        <f t="shared" si="629"/>
        <v/>
      </c>
      <c r="S1280" s="123">
        <f t="shared" si="630"/>
        <v>0</v>
      </c>
      <c r="T1280" s="122">
        <f t="shared" si="631"/>
        <v>0</v>
      </c>
      <c r="U1280" s="123">
        <f t="shared" si="632"/>
        <v>0</v>
      </c>
      <c r="V1280" s="122">
        <f t="shared" si="633"/>
        <v>0</v>
      </c>
      <c r="W1280" s="123">
        <f t="shared" si="634"/>
        <v>0</v>
      </c>
      <c r="X1280" s="122">
        <f t="shared" si="635"/>
        <v>0</v>
      </c>
      <c r="Y1280" s="123">
        <f t="shared" si="636"/>
        <v>0</v>
      </c>
      <c r="Z1280" s="122">
        <f t="shared" si="637"/>
        <v>0</v>
      </c>
      <c r="AA1280" s="123">
        <f t="shared" si="638"/>
        <v>0</v>
      </c>
      <c r="AB1280" s="122">
        <f t="shared" si="639"/>
        <v>0</v>
      </c>
      <c r="AD1280" s="3" t="str">
        <f t="shared" si="640"/>
        <v>False</v>
      </c>
      <c r="AE1280" s="3" t="str">
        <f t="shared" si="641"/>
        <v>true</v>
      </c>
      <c r="AF1280" s="3" t="e">
        <f>VLOOKUP(C1280,#REF!,2,FALSE)</f>
        <v>#REF!</v>
      </c>
      <c r="AG1280" s="3" t="e">
        <f t="shared" si="642"/>
        <v>#REF!</v>
      </c>
      <c r="AH1280" s="3">
        <f t="shared" si="643"/>
        <v>0</v>
      </c>
      <c r="AI1280" s="3">
        <f t="shared" si="644"/>
        <v>0</v>
      </c>
      <c r="AJ1280" s="3">
        <f t="shared" si="645"/>
        <v>0</v>
      </c>
      <c r="AL1280" s="3">
        <f t="shared" si="646"/>
        <v>0</v>
      </c>
      <c r="AM1280" s="3">
        <f t="shared" si="647"/>
        <v>0</v>
      </c>
      <c r="AN1280" s="3">
        <f t="shared" si="648"/>
        <v>0</v>
      </c>
      <c r="AO1280" s="3">
        <f t="shared" si="649"/>
        <v>0</v>
      </c>
      <c r="AP1280" s="3">
        <f t="shared" si="650"/>
        <v>0</v>
      </c>
      <c r="AQ1280" s="3">
        <f t="shared" si="651"/>
        <v>0</v>
      </c>
      <c r="AS1280" s="3" t="e">
        <f t="shared" si="652"/>
        <v>#REF!</v>
      </c>
      <c r="AU1280" s="3" t="e">
        <f t="shared" si="653"/>
        <v>#NAME?</v>
      </c>
      <c r="AW1280" s="3">
        <f t="shared" si="654"/>
        <v>0</v>
      </c>
      <c r="AX1280" s="3">
        <f t="shared" si="655"/>
        <v>0</v>
      </c>
      <c r="AY1280" s="3">
        <f t="shared" si="656"/>
        <v>0</v>
      </c>
      <c r="AZ1280" s="3">
        <f t="shared" si="657"/>
        <v>0</v>
      </c>
      <c r="BA1280" s="3">
        <f t="shared" si="658"/>
        <v>0</v>
      </c>
      <c r="BB1280" s="3">
        <f t="shared" si="659"/>
        <v>0</v>
      </c>
    </row>
    <row r="1281" spans="2:54" x14ac:dyDescent="0.35">
      <c r="B1281" s="14">
        <v>1254</v>
      </c>
      <c r="C1281" s="13"/>
      <c r="D1281" s="13"/>
      <c r="E1281" s="130"/>
      <c r="F1281" s="130"/>
      <c r="G1281" s="129" t="str">
        <f t="shared" si="627"/>
        <v/>
      </c>
      <c r="H1281" s="128"/>
      <c r="I1281" s="189"/>
      <c r="J1281" s="128"/>
      <c r="K1281" s="127"/>
      <c r="L1281" s="127"/>
      <c r="M1281" s="126"/>
      <c r="N1281" s="7"/>
      <c r="O1281" s="6"/>
      <c r="P1281" s="6"/>
      <c r="Q1281" s="125" t="str">
        <f t="shared" si="628"/>
        <v/>
      </c>
      <c r="R1281" s="124" t="str">
        <f t="shared" si="629"/>
        <v/>
      </c>
      <c r="S1281" s="123">
        <f t="shared" si="630"/>
        <v>0</v>
      </c>
      <c r="T1281" s="122">
        <f t="shared" si="631"/>
        <v>0</v>
      </c>
      <c r="U1281" s="123">
        <f t="shared" si="632"/>
        <v>0</v>
      </c>
      <c r="V1281" s="122">
        <f t="shared" si="633"/>
        <v>0</v>
      </c>
      <c r="W1281" s="123">
        <f t="shared" si="634"/>
        <v>0</v>
      </c>
      <c r="X1281" s="122">
        <f t="shared" si="635"/>
        <v>0</v>
      </c>
      <c r="Y1281" s="123">
        <f t="shared" si="636"/>
        <v>0</v>
      </c>
      <c r="Z1281" s="122">
        <f t="shared" si="637"/>
        <v>0</v>
      </c>
      <c r="AA1281" s="123">
        <f t="shared" si="638"/>
        <v>0</v>
      </c>
      <c r="AB1281" s="122">
        <f t="shared" si="639"/>
        <v>0</v>
      </c>
      <c r="AD1281" s="3" t="str">
        <f t="shared" si="640"/>
        <v>False</v>
      </c>
      <c r="AE1281" s="3" t="str">
        <f t="shared" si="641"/>
        <v>true</v>
      </c>
      <c r="AF1281" s="3" t="e">
        <f>VLOOKUP(C1281,#REF!,2,FALSE)</f>
        <v>#REF!</v>
      </c>
      <c r="AG1281" s="3" t="e">
        <f t="shared" si="642"/>
        <v>#REF!</v>
      </c>
      <c r="AH1281" s="3">
        <f t="shared" si="643"/>
        <v>0</v>
      </c>
      <c r="AI1281" s="3">
        <f t="shared" si="644"/>
        <v>0</v>
      </c>
      <c r="AJ1281" s="3">
        <f t="shared" si="645"/>
        <v>0</v>
      </c>
      <c r="AL1281" s="3">
        <f t="shared" si="646"/>
        <v>0</v>
      </c>
      <c r="AM1281" s="3">
        <f t="shared" si="647"/>
        <v>0</v>
      </c>
      <c r="AN1281" s="3">
        <f t="shared" si="648"/>
        <v>0</v>
      </c>
      <c r="AO1281" s="3">
        <f t="shared" si="649"/>
        <v>0</v>
      </c>
      <c r="AP1281" s="3">
        <f t="shared" si="650"/>
        <v>0</v>
      </c>
      <c r="AQ1281" s="3">
        <f t="shared" si="651"/>
        <v>0</v>
      </c>
      <c r="AS1281" s="3" t="e">
        <f t="shared" si="652"/>
        <v>#REF!</v>
      </c>
      <c r="AU1281" s="3" t="e">
        <f t="shared" si="653"/>
        <v>#NAME?</v>
      </c>
      <c r="AW1281" s="3">
        <f t="shared" si="654"/>
        <v>0</v>
      </c>
      <c r="AX1281" s="3">
        <f t="shared" si="655"/>
        <v>0</v>
      </c>
      <c r="AY1281" s="3">
        <f t="shared" si="656"/>
        <v>0</v>
      </c>
      <c r="AZ1281" s="3">
        <f t="shared" si="657"/>
        <v>0</v>
      </c>
      <c r="BA1281" s="3">
        <f t="shared" si="658"/>
        <v>0</v>
      </c>
      <c r="BB1281" s="3">
        <f t="shared" si="659"/>
        <v>0</v>
      </c>
    </row>
    <row r="1282" spans="2:54" x14ac:dyDescent="0.35">
      <c r="B1282" s="14">
        <v>1255</v>
      </c>
      <c r="C1282" s="13"/>
      <c r="D1282" s="13"/>
      <c r="E1282" s="130"/>
      <c r="F1282" s="130"/>
      <c r="G1282" s="129" t="str">
        <f t="shared" si="627"/>
        <v/>
      </c>
      <c r="H1282" s="128"/>
      <c r="I1282" s="189"/>
      <c r="J1282" s="128"/>
      <c r="K1282" s="127"/>
      <c r="L1282" s="127"/>
      <c r="M1282" s="126"/>
      <c r="N1282" s="7"/>
      <c r="O1282" s="6"/>
      <c r="P1282" s="6"/>
      <c r="Q1282" s="125" t="str">
        <f t="shared" si="628"/>
        <v/>
      </c>
      <c r="R1282" s="124" t="str">
        <f t="shared" si="629"/>
        <v/>
      </c>
      <c r="S1282" s="123">
        <f t="shared" si="630"/>
        <v>0</v>
      </c>
      <c r="T1282" s="122">
        <f t="shared" si="631"/>
        <v>0</v>
      </c>
      <c r="U1282" s="123">
        <f t="shared" si="632"/>
        <v>0</v>
      </c>
      <c r="V1282" s="122">
        <f t="shared" si="633"/>
        <v>0</v>
      </c>
      <c r="W1282" s="123">
        <f t="shared" si="634"/>
        <v>0</v>
      </c>
      <c r="X1282" s="122">
        <f t="shared" si="635"/>
        <v>0</v>
      </c>
      <c r="Y1282" s="123">
        <f t="shared" si="636"/>
        <v>0</v>
      </c>
      <c r="Z1282" s="122">
        <f t="shared" si="637"/>
        <v>0</v>
      </c>
      <c r="AA1282" s="123">
        <f t="shared" si="638"/>
        <v>0</v>
      </c>
      <c r="AB1282" s="122">
        <f t="shared" si="639"/>
        <v>0</v>
      </c>
      <c r="AD1282" s="3" t="str">
        <f t="shared" si="640"/>
        <v>False</v>
      </c>
      <c r="AE1282" s="3" t="str">
        <f t="shared" si="641"/>
        <v>true</v>
      </c>
      <c r="AF1282" s="3" t="e">
        <f>VLOOKUP(C1282,#REF!,2,FALSE)</f>
        <v>#REF!</v>
      </c>
      <c r="AG1282" s="3" t="e">
        <f t="shared" si="642"/>
        <v>#REF!</v>
      </c>
      <c r="AH1282" s="3">
        <f t="shared" si="643"/>
        <v>0</v>
      </c>
      <c r="AI1282" s="3">
        <f t="shared" si="644"/>
        <v>0</v>
      </c>
      <c r="AJ1282" s="3">
        <f t="shared" si="645"/>
        <v>0</v>
      </c>
      <c r="AL1282" s="3">
        <f t="shared" si="646"/>
        <v>0</v>
      </c>
      <c r="AM1282" s="3">
        <f t="shared" si="647"/>
        <v>0</v>
      </c>
      <c r="AN1282" s="3">
        <f t="shared" si="648"/>
        <v>0</v>
      </c>
      <c r="AO1282" s="3">
        <f t="shared" si="649"/>
        <v>0</v>
      </c>
      <c r="AP1282" s="3">
        <f t="shared" si="650"/>
        <v>0</v>
      </c>
      <c r="AQ1282" s="3">
        <f t="shared" si="651"/>
        <v>0</v>
      </c>
      <c r="AS1282" s="3" t="e">
        <f t="shared" si="652"/>
        <v>#REF!</v>
      </c>
      <c r="AU1282" s="3" t="e">
        <f t="shared" si="653"/>
        <v>#NAME?</v>
      </c>
      <c r="AW1282" s="3">
        <f t="shared" si="654"/>
        <v>0</v>
      </c>
      <c r="AX1282" s="3">
        <f t="shared" si="655"/>
        <v>0</v>
      </c>
      <c r="AY1282" s="3">
        <f t="shared" si="656"/>
        <v>0</v>
      </c>
      <c r="AZ1282" s="3">
        <f t="shared" si="657"/>
        <v>0</v>
      </c>
      <c r="BA1282" s="3">
        <f t="shared" si="658"/>
        <v>0</v>
      </c>
      <c r="BB1282" s="3">
        <f t="shared" si="659"/>
        <v>0</v>
      </c>
    </row>
    <row r="1283" spans="2:54" x14ac:dyDescent="0.35">
      <c r="B1283" s="14">
        <v>1256</v>
      </c>
      <c r="C1283" s="13"/>
      <c r="D1283" s="13"/>
      <c r="E1283" s="130"/>
      <c r="F1283" s="130"/>
      <c r="G1283" s="129" t="str">
        <f t="shared" si="627"/>
        <v/>
      </c>
      <c r="H1283" s="128"/>
      <c r="I1283" s="189"/>
      <c r="J1283" s="128"/>
      <c r="K1283" s="127"/>
      <c r="L1283" s="127"/>
      <c r="M1283" s="126"/>
      <c r="N1283" s="7"/>
      <c r="O1283" s="6"/>
      <c r="P1283" s="6"/>
      <c r="Q1283" s="125" t="str">
        <f t="shared" si="628"/>
        <v/>
      </c>
      <c r="R1283" s="124" t="str">
        <f t="shared" si="629"/>
        <v/>
      </c>
      <c r="S1283" s="123">
        <f t="shared" si="630"/>
        <v>0</v>
      </c>
      <c r="T1283" s="122">
        <f t="shared" si="631"/>
        <v>0</v>
      </c>
      <c r="U1283" s="123">
        <f t="shared" si="632"/>
        <v>0</v>
      </c>
      <c r="V1283" s="122">
        <f t="shared" si="633"/>
        <v>0</v>
      </c>
      <c r="W1283" s="123">
        <f t="shared" si="634"/>
        <v>0</v>
      </c>
      <c r="X1283" s="122">
        <f t="shared" si="635"/>
        <v>0</v>
      </c>
      <c r="Y1283" s="123">
        <f t="shared" si="636"/>
        <v>0</v>
      </c>
      <c r="Z1283" s="122">
        <f t="shared" si="637"/>
        <v>0</v>
      </c>
      <c r="AA1283" s="123">
        <f t="shared" si="638"/>
        <v>0</v>
      </c>
      <c r="AB1283" s="122">
        <f t="shared" si="639"/>
        <v>0</v>
      </c>
      <c r="AD1283" s="3" t="str">
        <f t="shared" si="640"/>
        <v>False</v>
      </c>
      <c r="AE1283" s="3" t="str">
        <f t="shared" si="641"/>
        <v>true</v>
      </c>
      <c r="AF1283" s="3" t="e">
        <f>VLOOKUP(C1283,#REF!,2,FALSE)</f>
        <v>#REF!</v>
      </c>
      <c r="AG1283" s="3" t="e">
        <f t="shared" si="642"/>
        <v>#REF!</v>
      </c>
      <c r="AH1283" s="3">
        <f t="shared" si="643"/>
        <v>0</v>
      </c>
      <c r="AI1283" s="3">
        <f t="shared" si="644"/>
        <v>0</v>
      </c>
      <c r="AJ1283" s="3">
        <f t="shared" si="645"/>
        <v>0</v>
      </c>
      <c r="AL1283" s="3">
        <f t="shared" si="646"/>
        <v>0</v>
      </c>
      <c r="AM1283" s="3">
        <f t="shared" si="647"/>
        <v>0</v>
      </c>
      <c r="AN1283" s="3">
        <f t="shared" si="648"/>
        <v>0</v>
      </c>
      <c r="AO1283" s="3">
        <f t="shared" si="649"/>
        <v>0</v>
      </c>
      <c r="AP1283" s="3">
        <f t="shared" si="650"/>
        <v>0</v>
      </c>
      <c r="AQ1283" s="3">
        <f t="shared" si="651"/>
        <v>0</v>
      </c>
      <c r="AS1283" s="3" t="e">
        <f t="shared" si="652"/>
        <v>#REF!</v>
      </c>
      <c r="AU1283" s="3" t="e">
        <f t="shared" si="653"/>
        <v>#NAME?</v>
      </c>
      <c r="AW1283" s="3">
        <f t="shared" si="654"/>
        <v>0</v>
      </c>
      <c r="AX1283" s="3">
        <f t="shared" si="655"/>
        <v>0</v>
      </c>
      <c r="AY1283" s="3">
        <f t="shared" si="656"/>
        <v>0</v>
      </c>
      <c r="AZ1283" s="3">
        <f t="shared" si="657"/>
        <v>0</v>
      </c>
      <c r="BA1283" s="3">
        <f t="shared" si="658"/>
        <v>0</v>
      </c>
      <c r="BB1283" s="3">
        <f t="shared" si="659"/>
        <v>0</v>
      </c>
    </row>
    <row r="1284" spans="2:54" x14ac:dyDescent="0.35">
      <c r="B1284" s="14">
        <v>1257</v>
      </c>
      <c r="C1284" s="13"/>
      <c r="D1284" s="13"/>
      <c r="E1284" s="130"/>
      <c r="F1284" s="130"/>
      <c r="G1284" s="129" t="str">
        <f t="shared" si="627"/>
        <v/>
      </c>
      <c r="H1284" s="128"/>
      <c r="I1284" s="189"/>
      <c r="J1284" s="128"/>
      <c r="K1284" s="127"/>
      <c r="L1284" s="127"/>
      <c r="M1284" s="126"/>
      <c r="N1284" s="7"/>
      <c r="O1284" s="6"/>
      <c r="P1284" s="6"/>
      <c r="Q1284" s="125" t="str">
        <f t="shared" si="628"/>
        <v/>
      </c>
      <c r="R1284" s="124" t="str">
        <f t="shared" si="629"/>
        <v/>
      </c>
      <c r="S1284" s="123">
        <f t="shared" si="630"/>
        <v>0</v>
      </c>
      <c r="T1284" s="122">
        <f t="shared" si="631"/>
        <v>0</v>
      </c>
      <c r="U1284" s="123">
        <f t="shared" si="632"/>
        <v>0</v>
      </c>
      <c r="V1284" s="122">
        <f t="shared" si="633"/>
        <v>0</v>
      </c>
      <c r="W1284" s="123">
        <f t="shared" si="634"/>
        <v>0</v>
      </c>
      <c r="X1284" s="122">
        <f t="shared" si="635"/>
        <v>0</v>
      </c>
      <c r="Y1284" s="123">
        <f t="shared" si="636"/>
        <v>0</v>
      </c>
      <c r="Z1284" s="122">
        <f t="shared" si="637"/>
        <v>0</v>
      </c>
      <c r="AA1284" s="123">
        <f t="shared" si="638"/>
        <v>0</v>
      </c>
      <c r="AB1284" s="122">
        <f t="shared" si="639"/>
        <v>0</v>
      </c>
      <c r="AD1284" s="3" t="str">
        <f t="shared" si="640"/>
        <v>False</v>
      </c>
      <c r="AE1284" s="3" t="str">
        <f t="shared" si="641"/>
        <v>true</v>
      </c>
      <c r="AF1284" s="3" t="e">
        <f>VLOOKUP(C1284,#REF!,2,FALSE)</f>
        <v>#REF!</v>
      </c>
      <c r="AG1284" s="3" t="e">
        <f t="shared" si="642"/>
        <v>#REF!</v>
      </c>
      <c r="AH1284" s="3">
        <f t="shared" si="643"/>
        <v>0</v>
      </c>
      <c r="AI1284" s="3">
        <f t="shared" si="644"/>
        <v>0</v>
      </c>
      <c r="AJ1284" s="3">
        <f t="shared" si="645"/>
        <v>0</v>
      </c>
      <c r="AL1284" s="3">
        <f t="shared" si="646"/>
        <v>0</v>
      </c>
      <c r="AM1284" s="3">
        <f t="shared" si="647"/>
        <v>0</v>
      </c>
      <c r="AN1284" s="3">
        <f t="shared" si="648"/>
        <v>0</v>
      </c>
      <c r="AO1284" s="3">
        <f t="shared" si="649"/>
        <v>0</v>
      </c>
      <c r="AP1284" s="3">
        <f t="shared" si="650"/>
        <v>0</v>
      </c>
      <c r="AQ1284" s="3">
        <f t="shared" si="651"/>
        <v>0</v>
      </c>
      <c r="AS1284" s="3" t="e">
        <f t="shared" si="652"/>
        <v>#REF!</v>
      </c>
      <c r="AU1284" s="3" t="e">
        <f t="shared" si="653"/>
        <v>#NAME?</v>
      </c>
      <c r="AW1284" s="3">
        <f t="shared" si="654"/>
        <v>0</v>
      </c>
      <c r="AX1284" s="3">
        <f t="shared" si="655"/>
        <v>0</v>
      </c>
      <c r="AY1284" s="3">
        <f t="shared" si="656"/>
        <v>0</v>
      </c>
      <c r="AZ1284" s="3">
        <f t="shared" si="657"/>
        <v>0</v>
      </c>
      <c r="BA1284" s="3">
        <f t="shared" si="658"/>
        <v>0</v>
      </c>
      <c r="BB1284" s="3">
        <f t="shared" si="659"/>
        <v>0</v>
      </c>
    </row>
    <row r="1285" spans="2:54" x14ac:dyDescent="0.35">
      <c r="B1285" s="14">
        <v>1258</v>
      </c>
      <c r="C1285" s="13"/>
      <c r="D1285" s="13"/>
      <c r="E1285" s="130"/>
      <c r="F1285" s="130"/>
      <c r="G1285" s="129" t="str">
        <f t="shared" si="627"/>
        <v/>
      </c>
      <c r="H1285" s="128"/>
      <c r="I1285" s="189"/>
      <c r="J1285" s="128"/>
      <c r="K1285" s="127"/>
      <c r="L1285" s="127"/>
      <c r="M1285" s="126"/>
      <c r="N1285" s="7"/>
      <c r="O1285" s="6"/>
      <c r="P1285" s="6"/>
      <c r="Q1285" s="125" t="str">
        <f t="shared" si="628"/>
        <v/>
      </c>
      <c r="R1285" s="124" t="str">
        <f t="shared" si="629"/>
        <v/>
      </c>
      <c r="S1285" s="123">
        <f t="shared" si="630"/>
        <v>0</v>
      </c>
      <c r="T1285" s="122">
        <f t="shared" si="631"/>
        <v>0</v>
      </c>
      <c r="U1285" s="123">
        <f t="shared" si="632"/>
        <v>0</v>
      </c>
      <c r="V1285" s="122">
        <f t="shared" si="633"/>
        <v>0</v>
      </c>
      <c r="W1285" s="123">
        <f t="shared" si="634"/>
        <v>0</v>
      </c>
      <c r="X1285" s="122">
        <f t="shared" si="635"/>
        <v>0</v>
      </c>
      <c r="Y1285" s="123">
        <f t="shared" si="636"/>
        <v>0</v>
      </c>
      <c r="Z1285" s="122">
        <f t="shared" si="637"/>
        <v>0</v>
      </c>
      <c r="AA1285" s="123">
        <f t="shared" si="638"/>
        <v>0</v>
      </c>
      <c r="AB1285" s="122">
        <f t="shared" si="639"/>
        <v>0</v>
      </c>
      <c r="AD1285" s="3" t="str">
        <f t="shared" si="640"/>
        <v>False</v>
      </c>
      <c r="AE1285" s="3" t="str">
        <f t="shared" si="641"/>
        <v>true</v>
      </c>
      <c r="AF1285" s="3" t="e">
        <f>VLOOKUP(C1285,#REF!,2,FALSE)</f>
        <v>#REF!</v>
      </c>
      <c r="AG1285" s="3" t="e">
        <f t="shared" si="642"/>
        <v>#REF!</v>
      </c>
      <c r="AH1285" s="3">
        <f t="shared" si="643"/>
        <v>0</v>
      </c>
      <c r="AI1285" s="3">
        <f t="shared" si="644"/>
        <v>0</v>
      </c>
      <c r="AJ1285" s="3">
        <f t="shared" si="645"/>
        <v>0</v>
      </c>
      <c r="AL1285" s="3">
        <f t="shared" si="646"/>
        <v>0</v>
      </c>
      <c r="AM1285" s="3">
        <f t="shared" si="647"/>
        <v>0</v>
      </c>
      <c r="AN1285" s="3">
        <f t="shared" si="648"/>
        <v>0</v>
      </c>
      <c r="AO1285" s="3">
        <f t="shared" si="649"/>
        <v>0</v>
      </c>
      <c r="AP1285" s="3">
        <f t="shared" si="650"/>
        <v>0</v>
      </c>
      <c r="AQ1285" s="3">
        <f t="shared" si="651"/>
        <v>0</v>
      </c>
      <c r="AS1285" s="3" t="e">
        <f t="shared" si="652"/>
        <v>#REF!</v>
      </c>
      <c r="AU1285" s="3" t="e">
        <f t="shared" si="653"/>
        <v>#NAME?</v>
      </c>
      <c r="AW1285" s="3">
        <f t="shared" si="654"/>
        <v>0</v>
      </c>
      <c r="AX1285" s="3">
        <f t="shared" si="655"/>
        <v>0</v>
      </c>
      <c r="AY1285" s="3">
        <f t="shared" si="656"/>
        <v>0</v>
      </c>
      <c r="AZ1285" s="3">
        <f t="shared" si="657"/>
        <v>0</v>
      </c>
      <c r="BA1285" s="3">
        <f t="shared" si="658"/>
        <v>0</v>
      </c>
      <c r="BB1285" s="3">
        <f t="shared" si="659"/>
        <v>0</v>
      </c>
    </row>
    <row r="1286" spans="2:54" x14ac:dyDescent="0.35">
      <c r="B1286" s="14">
        <v>1259</v>
      </c>
      <c r="C1286" s="13"/>
      <c r="D1286" s="13"/>
      <c r="E1286" s="130"/>
      <c r="F1286" s="130"/>
      <c r="G1286" s="129" t="str">
        <f t="shared" si="627"/>
        <v/>
      </c>
      <c r="H1286" s="128"/>
      <c r="I1286" s="189"/>
      <c r="J1286" s="128"/>
      <c r="K1286" s="127"/>
      <c r="L1286" s="127"/>
      <c r="M1286" s="126"/>
      <c r="N1286" s="7"/>
      <c r="O1286" s="6"/>
      <c r="P1286" s="6"/>
      <c r="Q1286" s="125" t="str">
        <f t="shared" si="628"/>
        <v/>
      </c>
      <c r="R1286" s="124" t="str">
        <f t="shared" si="629"/>
        <v/>
      </c>
      <c r="S1286" s="123">
        <f t="shared" si="630"/>
        <v>0</v>
      </c>
      <c r="T1286" s="122">
        <f t="shared" si="631"/>
        <v>0</v>
      </c>
      <c r="U1286" s="123">
        <f t="shared" si="632"/>
        <v>0</v>
      </c>
      <c r="V1286" s="122">
        <f t="shared" si="633"/>
        <v>0</v>
      </c>
      <c r="W1286" s="123">
        <f t="shared" si="634"/>
        <v>0</v>
      </c>
      <c r="X1286" s="122">
        <f t="shared" si="635"/>
        <v>0</v>
      </c>
      <c r="Y1286" s="123">
        <f t="shared" si="636"/>
        <v>0</v>
      </c>
      <c r="Z1286" s="122">
        <f t="shared" si="637"/>
        <v>0</v>
      </c>
      <c r="AA1286" s="123">
        <f t="shared" si="638"/>
        <v>0</v>
      </c>
      <c r="AB1286" s="122">
        <f t="shared" si="639"/>
        <v>0</v>
      </c>
      <c r="AD1286" s="3" t="str">
        <f t="shared" si="640"/>
        <v>False</v>
      </c>
      <c r="AE1286" s="3" t="str">
        <f t="shared" si="641"/>
        <v>true</v>
      </c>
      <c r="AF1286" s="3" t="e">
        <f>VLOOKUP(C1286,#REF!,2,FALSE)</f>
        <v>#REF!</v>
      </c>
      <c r="AG1286" s="3" t="e">
        <f t="shared" si="642"/>
        <v>#REF!</v>
      </c>
      <c r="AH1286" s="3">
        <f t="shared" si="643"/>
        <v>0</v>
      </c>
      <c r="AI1286" s="3">
        <f t="shared" si="644"/>
        <v>0</v>
      </c>
      <c r="AJ1286" s="3">
        <f t="shared" si="645"/>
        <v>0</v>
      </c>
      <c r="AL1286" s="3">
        <f t="shared" si="646"/>
        <v>0</v>
      </c>
      <c r="AM1286" s="3">
        <f t="shared" si="647"/>
        <v>0</v>
      </c>
      <c r="AN1286" s="3">
        <f t="shared" si="648"/>
        <v>0</v>
      </c>
      <c r="AO1286" s="3">
        <f t="shared" si="649"/>
        <v>0</v>
      </c>
      <c r="AP1286" s="3">
        <f t="shared" si="650"/>
        <v>0</v>
      </c>
      <c r="AQ1286" s="3">
        <f t="shared" si="651"/>
        <v>0</v>
      </c>
      <c r="AS1286" s="3" t="e">
        <f t="shared" si="652"/>
        <v>#REF!</v>
      </c>
      <c r="AU1286" s="3" t="e">
        <f t="shared" si="653"/>
        <v>#NAME?</v>
      </c>
      <c r="AW1286" s="3">
        <f t="shared" si="654"/>
        <v>0</v>
      </c>
      <c r="AX1286" s="3">
        <f t="shared" si="655"/>
        <v>0</v>
      </c>
      <c r="AY1286" s="3">
        <f t="shared" si="656"/>
        <v>0</v>
      </c>
      <c r="AZ1286" s="3">
        <f t="shared" si="657"/>
        <v>0</v>
      </c>
      <c r="BA1286" s="3">
        <f t="shared" si="658"/>
        <v>0</v>
      </c>
      <c r="BB1286" s="3">
        <f t="shared" si="659"/>
        <v>0</v>
      </c>
    </row>
    <row r="1287" spans="2:54" x14ac:dyDescent="0.35">
      <c r="B1287" s="14">
        <v>1260</v>
      </c>
      <c r="C1287" s="13"/>
      <c r="D1287" s="13"/>
      <c r="E1287" s="130"/>
      <c r="F1287" s="130"/>
      <c r="G1287" s="129" t="str">
        <f t="shared" si="627"/>
        <v/>
      </c>
      <c r="H1287" s="128"/>
      <c r="I1287" s="189"/>
      <c r="J1287" s="128"/>
      <c r="K1287" s="127"/>
      <c r="L1287" s="127"/>
      <c r="M1287" s="126"/>
      <c r="N1287" s="7"/>
      <c r="O1287" s="6"/>
      <c r="P1287" s="6"/>
      <c r="Q1287" s="125" t="str">
        <f t="shared" si="628"/>
        <v/>
      </c>
      <c r="R1287" s="124" t="str">
        <f t="shared" si="629"/>
        <v/>
      </c>
      <c r="S1287" s="123">
        <f t="shared" si="630"/>
        <v>0</v>
      </c>
      <c r="T1287" s="122">
        <f t="shared" si="631"/>
        <v>0</v>
      </c>
      <c r="U1287" s="123">
        <f t="shared" si="632"/>
        <v>0</v>
      </c>
      <c r="V1287" s="122">
        <f t="shared" si="633"/>
        <v>0</v>
      </c>
      <c r="W1287" s="123">
        <f t="shared" si="634"/>
        <v>0</v>
      </c>
      <c r="X1287" s="122">
        <f t="shared" si="635"/>
        <v>0</v>
      </c>
      <c r="Y1287" s="123">
        <f t="shared" si="636"/>
        <v>0</v>
      </c>
      <c r="Z1287" s="122">
        <f t="shared" si="637"/>
        <v>0</v>
      </c>
      <c r="AA1287" s="123">
        <f t="shared" si="638"/>
        <v>0</v>
      </c>
      <c r="AB1287" s="122">
        <f t="shared" si="639"/>
        <v>0</v>
      </c>
      <c r="AD1287" s="3" t="str">
        <f t="shared" si="640"/>
        <v>False</v>
      </c>
      <c r="AE1287" s="3" t="str">
        <f t="shared" si="641"/>
        <v>true</v>
      </c>
      <c r="AF1287" s="3" t="e">
        <f>VLOOKUP(C1287,#REF!,2,FALSE)</f>
        <v>#REF!</v>
      </c>
      <c r="AG1287" s="3" t="e">
        <f t="shared" si="642"/>
        <v>#REF!</v>
      </c>
      <c r="AH1287" s="3">
        <f t="shared" si="643"/>
        <v>0</v>
      </c>
      <c r="AI1287" s="3">
        <f t="shared" si="644"/>
        <v>0</v>
      </c>
      <c r="AJ1287" s="3">
        <f t="shared" si="645"/>
        <v>0</v>
      </c>
      <c r="AL1287" s="3">
        <f t="shared" si="646"/>
        <v>0</v>
      </c>
      <c r="AM1287" s="3">
        <f t="shared" si="647"/>
        <v>0</v>
      </c>
      <c r="AN1287" s="3">
        <f t="shared" si="648"/>
        <v>0</v>
      </c>
      <c r="AO1287" s="3">
        <f t="shared" si="649"/>
        <v>0</v>
      </c>
      <c r="AP1287" s="3">
        <f t="shared" si="650"/>
        <v>0</v>
      </c>
      <c r="AQ1287" s="3">
        <f t="shared" si="651"/>
        <v>0</v>
      </c>
      <c r="AS1287" s="3" t="e">
        <f t="shared" si="652"/>
        <v>#REF!</v>
      </c>
      <c r="AU1287" s="3" t="e">
        <f t="shared" si="653"/>
        <v>#NAME?</v>
      </c>
      <c r="AW1287" s="3">
        <f t="shared" si="654"/>
        <v>0</v>
      </c>
      <c r="AX1287" s="3">
        <f t="shared" si="655"/>
        <v>0</v>
      </c>
      <c r="AY1287" s="3">
        <f t="shared" si="656"/>
        <v>0</v>
      </c>
      <c r="AZ1287" s="3">
        <f t="shared" si="657"/>
        <v>0</v>
      </c>
      <c r="BA1287" s="3">
        <f t="shared" si="658"/>
        <v>0</v>
      </c>
      <c r="BB1287" s="3">
        <f t="shared" si="659"/>
        <v>0</v>
      </c>
    </row>
    <row r="1288" spans="2:54" x14ac:dyDescent="0.35">
      <c r="B1288" s="14">
        <v>1261</v>
      </c>
      <c r="C1288" s="13"/>
      <c r="D1288" s="13"/>
      <c r="E1288" s="130"/>
      <c r="F1288" s="130"/>
      <c r="G1288" s="129" t="str">
        <f t="shared" si="627"/>
        <v/>
      </c>
      <c r="H1288" s="128"/>
      <c r="I1288" s="189"/>
      <c r="J1288" s="128"/>
      <c r="K1288" s="127"/>
      <c r="L1288" s="127"/>
      <c r="M1288" s="126"/>
      <c r="N1288" s="7"/>
      <c r="O1288" s="6"/>
      <c r="P1288" s="6"/>
      <c r="Q1288" s="125" t="str">
        <f t="shared" si="628"/>
        <v/>
      </c>
      <c r="R1288" s="124" t="str">
        <f t="shared" si="629"/>
        <v/>
      </c>
      <c r="S1288" s="123">
        <f t="shared" si="630"/>
        <v>0</v>
      </c>
      <c r="T1288" s="122">
        <f t="shared" si="631"/>
        <v>0</v>
      </c>
      <c r="U1288" s="123">
        <f t="shared" si="632"/>
        <v>0</v>
      </c>
      <c r="V1288" s="122">
        <f t="shared" si="633"/>
        <v>0</v>
      </c>
      <c r="W1288" s="123">
        <f t="shared" si="634"/>
        <v>0</v>
      </c>
      <c r="X1288" s="122">
        <f t="shared" si="635"/>
        <v>0</v>
      </c>
      <c r="Y1288" s="123">
        <f t="shared" si="636"/>
        <v>0</v>
      </c>
      <c r="Z1288" s="122">
        <f t="shared" si="637"/>
        <v>0</v>
      </c>
      <c r="AA1288" s="123">
        <f t="shared" si="638"/>
        <v>0</v>
      </c>
      <c r="AB1288" s="122">
        <f t="shared" si="639"/>
        <v>0</v>
      </c>
      <c r="AD1288" s="3" t="str">
        <f t="shared" si="640"/>
        <v>False</v>
      </c>
      <c r="AE1288" s="3" t="str">
        <f t="shared" si="641"/>
        <v>true</v>
      </c>
      <c r="AF1288" s="3" t="e">
        <f>VLOOKUP(C1288,#REF!,2,FALSE)</f>
        <v>#REF!</v>
      </c>
      <c r="AG1288" s="3" t="e">
        <f t="shared" si="642"/>
        <v>#REF!</v>
      </c>
      <c r="AH1288" s="3">
        <f t="shared" si="643"/>
        <v>0</v>
      </c>
      <c r="AI1288" s="3">
        <f t="shared" si="644"/>
        <v>0</v>
      </c>
      <c r="AJ1288" s="3">
        <f t="shared" si="645"/>
        <v>0</v>
      </c>
      <c r="AL1288" s="3">
        <f t="shared" si="646"/>
        <v>0</v>
      </c>
      <c r="AM1288" s="3">
        <f t="shared" si="647"/>
        <v>0</v>
      </c>
      <c r="AN1288" s="3">
        <f t="shared" si="648"/>
        <v>0</v>
      </c>
      <c r="AO1288" s="3">
        <f t="shared" si="649"/>
        <v>0</v>
      </c>
      <c r="AP1288" s="3">
        <f t="shared" si="650"/>
        <v>0</v>
      </c>
      <c r="AQ1288" s="3">
        <f t="shared" si="651"/>
        <v>0</v>
      </c>
      <c r="AS1288" s="3" t="e">
        <f t="shared" si="652"/>
        <v>#REF!</v>
      </c>
      <c r="AU1288" s="3" t="e">
        <f t="shared" si="653"/>
        <v>#NAME?</v>
      </c>
      <c r="AW1288" s="3">
        <f t="shared" si="654"/>
        <v>0</v>
      </c>
      <c r="AX1288" s="3">
        <f t="shared" si="655"/>
        <v>0</v>
      </c>
      <c r="AY1288" s="3">
        <f t="shared" si="656"/>
        <v>0</v>
      </c>
      <c r="AZ1288" s="3">
        <f t="shared" si="657"/>
        <v>0</v>
      </c>
      <c r="BA1288" s="3">
        <f t="shared" si="658"/>
        <v>0</v>
      </c>
      <c r="BB1288" s="3">
        <f t="shared" si="659"/>
        <v>0</v>
      </c>
    </row>
    <row r="1289" spans="2:54" x14ac:dyDescent="0.35">
      <c r="B1289" s="14">
        <v>1262</v>
      </c>
      <c r="C1289" s="13"/>
      <c r="D1289" s="13"/>
      <c r="E1289" s="130"/>
      <c r="F1289" s="130"/>
      <c r="G1289" s="129" t="str">
        <f t="shared" si="627"/>
        <v/>
      </c>
      <c r="H1289" s="128"/>
      <c r="I1289" s="189"/>
      <c r="J1289" s="128"/>
      <c r="K1289" s="127"/>
      <c r="L1289" s="127"/>
      <c r="M1289" s="126"/>
      <c r="N1289" s="7"/>
      <c r="O1289" s="6"/>
      <c r="P1289" s="6"/>
      <c r="Q1289" s="125" t="str">
        <f t="shared" si="628"/>
        <v/>
      </c>
      <c r="R1289" s="124" t="str">
        <f t="shared" si="629"/>
        <v/>
      </c>
      <c r="S1289" s="123">
        <f t="shared" si="630"/>
        <v>0</v>
      </c>
      <c r="T1289" s="122">
        <f t="shared" si="631"/>
        <v>0</v>
      </c>
      <c r="U1289" s="123">
        <f t="shared" si="632"/>
        <v>0</v>
      </c>
      <c r="V1289" s="122">
        <f t="shared" si="633"/>
        <v>0</v>
      </c>
      <c r="W1289" s="123">
        <f t="shared" si="634"/>
        <v>0</v>
      </c>
      <c r="X1289" s="122">
        <f t="shared" si="635"/>
        <v>0</v>
      </c>
      <c r="Y1289" s="123">
        <f t="shared" si="636"/>
        <v>0</v>
      </c>
      <c r="Z1289" s="122">
        <f t="shared" si="637"/>
        <v>0</v>
      </c>
      <c r="AA1289" s="123">
        <f t="shared" si="638"/>
        <v>0</v>
      </c>
      <c r="AB1289" s="122">
        <f t="shared" si="639"/>
        <v>0</v>
      </c>
      <c r="AD1289" s="3" t="str">
        <f t="shared" si="640"/>
        <v>False</v>
      </c>
      <c r="AE1289" s="3" t="str">
        <f t="shared" si="641"/>
        <v>true</v>
      </c>
      <c r="AF1289" s="3" t="e">
        <f>VLOOKUP(C1289,#REF!,2,FALSE)</f>
        <v>#REF!</v>
      </c>
      <c r="AG1289" s="3" t="e">
        <f t="shared" si="642"/>
        <v>#REF!</v>
      </c>
      <c r="AH1289" s="3">
        <f t="shared" si="643"/>
        <v>0</v>
      </c>
      <c r="AI1289" s="3">
        <f t="shared" si="644"/>
        <v>0</v>
      </c>
      <c r="AJ1289" s="3">
        <f t="shared" si="645"/>
        <v>0</v>
      </c>
      <c r="AL1289" s="3">
        <f t="shared" si="646"/>
        <v>0</v>
      </c>
      <c r="AM1289" s="3">
        <f t="shared" si="647"/>
        <v>0</v>
      </c>
      <c r="AN1289" s="3">
        <f t="shared" si="648"/>
        <v>0</v>
      </c>
      <c r="AO1289" s="3">
        <f t="shared" si="649"/>
        <v>0</v>
      </c>
      <c r="AP1289" s="3">
        <f t="shared" si="650"/>
        <v>0</v>
      </c>
      <c r="AQ1289" s="3">
        <f t="shared" si="651"/>
        <v>0</v>
      </c>
      <c r="AS1289" s="3" t="e">
        <f t="shared" si="652"/>
        <v>#REF!</v>
      </c>
      <c r="AU1289" s="3" t="e">
        <f t="shared" si="653"/>
        <v>#NAME?</v>
      </c>
      <c r="AW1289" s="3">
        <f t="shared" si="654"/>
        <v>0</v>
      </c>
      <c r="AX1289" s="3">
        <f t="shared" si="655"/>
        <v>0</v>
      </c>
      <c r="AY1289" s="3">
        <f t="shared" si="656"/>
        <v>0</v>
      </c>
      <c r="AZ1289" s="3">
        <f t="shared" si="657"/>
        <v>0</v>
      </c>
      <c r="BA1289" s="3">
        <f t="shared" si="658"/>
        <v>0</v>
      </c>
      <c r="BB1289" s="3">
        <f t="shared" si="659"/>
        <v>0</v>
      </c>
    </row>
    <row r="1290" spans="2:54" x14ac:dyDescent="0.35">
      <c r="B1290" s="14">
        <v>1263</v>
      </c>
      <c r="C1290" s="13"/>
      <c r="D1290" s="13"/>
      <c r="E1290" s="130"/>
      <c r="F1290" s="130"/>
      <c r="G1290" s="129" t="str">
        <f t="shared" si="627"/>
        <v/>
      </c>
      <c r="H1290" s="128"/>
      <c r="I1290" s="189"/>
      <c r="J1290" s="128"/>
      <c r="K1290" s="127"/>
      <c r="L1290" s="127"/>
      <c r="M1290" s="126"/>
      <c r="N1290" s="7"/>
      <c r="O1290" s="6"/>
      <c r="P1290" s="6"/>
      <c r="Q1290" s="125" t="str">
        <f t="shared" si="628"/>
        <v/>
      </c>
      <c r="R1290" s="124" t="str">
        <f t="shared" si="629"/>
        <v/>
      </c>
      <c r="S1290" s="123">
        <f t="shared" si="630"/>
        <v>0</v>
      </c>
      <c r="T1290" s="122">
        <f t="shared" si="631"/>
        <v>0</v>
      </c>
      <c r="U1290" s="123">
        <f t="shared" si="632"/>
        <v>0</v>
      </c>
      <c r="V1290" s="122">
        <f t="shared" si="633"/>
        <v>0</v>
      </c>
      <c r="W1290" s="123">
        <f t="shared" si="634"/>
        <v>0</v>
      </c>
      <c r="X1290" s="122">
        <f t="shared" si="635"/>
        <v>0</v>
      </c>
      <c r="Y1290" s="123">
        <f t="shared" si="636"/>
        <v>0</v>
      </c>
      <c r="Z1290" s="122">
        <f t="shared" si="637"/>
        <v>0</v>
      </c>
      <c r="AA1290" s="123">
        <f t="shared" si="638"/>
        <v>0</v>
      </c>
      <c r="AB1290" s="122">
        <f t="shared" si="639"/>
        <v>0</v>
      </c>
      <c r="AD1290" s="3" t="str">
        <f t="shared" si="640"/>
        <v>False</v>
      </c>
      <c r="AE1290" s="3" t="str">
        <f t="shared" si="641"/>
        <v>true</v>
      </c>
      <c r="AF1290" s="3" t="e">
        <f>VLOOKUP(C1290,#REF!,2,FALSE)</f>
        <v>#REF!</v>
      </c>
      <c r="AG1290" s="3" t="e">
        <f t="shared" si="642"/>
        <v>#REF!</v>
      </c>
      <c r="AH1290" s="3">
        <f t="shared" si="643"/>
        <v>0</v>
      </c>
      <c r="AI1290" s="3">
        <f t="shared" si="644"/>
        <v>0</v>
      </c>
      <c r="AJ1290" s="3">
        <f t="shared" si="645"/>
        <v>0</v>
      </c>
      <c r="AL1290" s="3">
        <f t="shared" si="646"/>
        <v>0</v>
      </c>
      <c r="AM1290" s="3">
        <f t="shared" si="647"/>
        <v>0</v>
      </c>
      <c r="AN1290" s="3">
        <f t="shared" si="648"/>
        <v>0</v>
      </c>
      <c r="AO1290" s="3">
        <f t="shared" si="649"/>
        <v>0</v>
      </c>
      <c r="AP1290" s="3">
        <f t="shared" si="650"/>
        <v>0</v>
      </c>
      <c r="AQ1290" s="3">
        <f t="shared" si="651"/>
        <v>0</v>
      </c>
      <c r="AS1290" s="3" t="e">
        <f t="shared" si="652"/>
        <v>#REF!</v>
      </c>
      <c r="AU1290" s="3" t="e">
        <f t="shared" si="653"/>
        <v>#NAME?</v>
      </c>
      <c r="AW1290" s="3">
        <f t="shared" si="654"/>
        <v>0</v>
      </c>
      <c r="AX1290" s="3">
        <f t="shared" si="655"/>
        <v>0</v>
      </c>
      <c r="AY1290" s="3">
        <f t="shared" si="656"/>
        <v>0</v>
      </c>
      <c r="AZ1290" s="3">
        <f t="shared" si="657"/>
        <v>0</v>
      </c>
      <c r="BA1290" s="3">
        <f t="shared" si="658"/>
        <v>0</v>
      </c>
      <c r="BB1290" s="3">
        <f t="shared" si="659"/>
        <v>0</v>
      </c>
    </row>
    <row r="1291" spans="2:54" x14ac:dyDescent="0.35">
      <c r="B1291" s="14">
        <v>1264</v>
      </c>
      <c r="C1291" s="13"/>
      <c r="D1291" s="13"/>
      <c r="E1291" s="130"/>
      <c r="F1291" s="130"/>
      <c r="G1291" s="129" t="str">
        <f t="shared" si="627"/>
        <v/>
      </c>
      <c r="H1291" s="128"/>
      <c r="I1291" s="189"/>
      <c r="J1291" s="128"/>
      <c r="K1291" s="127"/>
      <c r="L1291" s="127"/>
      <c r="M1291" s="126"/>
      <c r="N1291" s="7"/>
      <c r="O1291" s="6"/>
      <c r="P1291" s="6"/>
      <c r="Q1291" s="125" t="str">
        <f t="shared" si="628"/>
        <v/>
      </c>
      <c r="R1291" s="124" t="str">
        <f t="shared" si="629"/>
        <v/>
      </c>
      <c r="S1291" s="123">
        <f t="shared" si="630"/>
        <v>0</v>
      </c>
      <c r="T1291" s="122">
        <f t="shared" si="631"/>
        <v>0</v>
      </c>
      <c r="U1291" s="123">
        <f t="shared" si="632"/>
        <v>0</v>
      </c>
      <c r="V1291" s="122">
        <f t="shared" si="633"/>
        <v>0</v>
      </c>
      <c r="W1291" s="123">
        <f t="shared" si="634"/>
        <v>0</v>
      </c>
      <c r="X1291" s="122">
        <f t="shared" si="635"/>
        <v>0</v>
      </c>
      <c r="Y1291" s="123">
        <f t="shared" si="636"/>
        <v>0</v>
      </c>
      <c r="Z1291" s="122">
        <f t="shared" si="637"/>
        <v>0</v>
      </c>
      <c r="AA1291" s="123">
        <f t="shared" si="638"/>
        <v>0</v>
      </c>
      <c r="AB1291" s="122">
        <f t="shared" si="639"/>
        <v>0</v>
      </c>
      <c r="AD1291" s="3" t="str">
        <f t="shared" si="640"/>
        <v>False</v>
      </c>
      <c r="AE1291" s="3" t="str">
        <f t="shared" si="641"/>
        <v>true</v>
      </c>
      <c r="AF1291" s="3" t="e">
        <f>VLOOKUP(C1291,#REF!,2,FALSE)</f>
        <v>#REF!</v>
      </c>
      <c r="AG1291" s="3" t="e">
        <f t="shared" si="642"/>
        <v>#REF!</v>
      </c>
      <c r="AH1291" s="3">
        <f t="shared" si="643"/>
        <v>0</v>
      </c>
      <c r="AI1291" s="3">
        <f t="shared" si="644"/>
        <v>0</v>
      </c>
      <c r="AJ1291" s="3">
        <f t="shared" si="645"/>
        <v>0</v>
      </c>
      <c r="AL1291" s="3">
        <f t="shared" si="646"/>
        <v>0</v>
      </c>
      <c r="AM1291" s="3">
        <f t="shared" si="647"/>
        <v>0</v>
      </c>
      <c r="AN1291" s="3">
        <f t="shared" si="648"/>
        <v>0</v>
      </c>
      <c r="AO1291" s="3">
        <f t="shared" si="649"/>
        <v>0</v>
      </c>
      <c r="AP1291" s="3">
        <f t="shared" si="650"/>
        <v>0</v>
      </c>
      <c r="AQ1291" s="3">
        <f t="shared" si="651"/>
        <v>0</v>
      </c>
      <c r="AS1291" s="3" t="e">
        <f t="shared" si="652"/>
        <v>#REF!</v>
      </c>
      <c r="AU1291" s="3" t="e">
        <f t="shared" si="653"/>
        <v>#NAME?</v>
      </c>
      <c r="AW1291" s="3">
        <f t="shared" si="654"/>
        <v>0</v>
      </c>
      <c r="AX1291" s="3">
        <f t="shared" si="655"/>
        <v>0</v>
      </c>
      <c r="AY1291" s="3">
        <f t="shared" si="656"/>
        <v>0</v>
      </c>
      <c r="AZ1291" s="3">
        <f t="shared" si="657"/>
        <v>0</v>
      </c>
      <c r="BA1291" s="3">
        <f t="shared" si="658"/>
        <v>0</v>
      </c>
      <c r="BB1291" s="3">
        <f t="shared" si="659"/>
        <v>0</v>
      </c>
    </row>
    <row r="1292" spans="2:54" x14ac:dyDescent="0.35">
      <c r="B1292" s="14">
        <v>1265</v>
      </c>
      <c r="C1292" s="13"/>
      <c r="D1292" s="13"/>
      <c r="E1292" s="130"/>
      <c r="F1292" s="130"/>
      <c r="G1292" s="129" t="str">
        <f t="shared" si="627"/>
        <v/>
      </c>
      <c r="H1292" s="128"/>
      <c r="I1292" s="189"/>
      <c r="J1292" s="128"/>
      <c r="K1292" s="127"/>
      <c r="L1292" s="127"/>
      <c r="M1292" s="126"/>
      <c r="N1292" s="7"/>
      <c r="O1292" s="6"/>
      <c r="P1292" s="6"/>
      <c r="Q1292" s="125" t="str">
        <f t="shared" si="628"/>
        <v/>
      </c>
      <c r="R1292" s="124" t="str">
        <f t="shared" si="629"/>
        <v/>
      </c>
      <c r="S1292" s="123">
        <f t="shared" si="630"/>
        <v>0</v>
      </c>
      <c r="T1292" s="122">
        <f t="shared" si="631"/>
        <v>0</v>
      </c>
      <c r="U1292" s="123">
        <f t="shared" si="632"/>
        <v>0</v>
      </c>
      <c r="V1292" s="122">
        <f t="shared" si="633"/>
        <v>0</v>
      </c>
      <c r="W1292" s="123">
        <f t="shared" si="634"/>
        <v>0</v>
      </c>
      <c r="X1292" s="122">
        <f t="shared" si="635"/>
        <v>0</v>
      </c>
      <c r="Y1292" s="123">
        <f t="shared" si="636"/>
        <v>0</v>
      </c>
      <c r="Z1292" s="122">
        <f t="shared" si="637"/>
        <v>0</v>
      </c>
      <c r="AA1292" s="123">
        <f t="shared" si="638"/>
        <v>0</v>
      </c>
      <c r="AB1292" s="122">
        <f t="shared" si="639"/>
        <v>0</v>
      </c>
      <c r="AD1292" s="3" t="str">
        <f t="shared" si="640"/>
        <v>False</v>
      </c>
      <c r="AE1292" s="3" t="str">
        <f t="shared" si="641"/>
        <v>true</v>
      </c>
      <c r="AF1292" s="3" t="e">
        <f>VLOOKUP(C1292,#REF!,2,FALSE)</f>
        <v>#REF!</v>
      </c>
      <c r="AG1292" s="3" t="e">
        <f t="shared" si="642"/>
        <v>#REF!</v>
      </c>
      <c r="AH1292" s="3">
        <f t="shared" si="643"/>
        <v>0</v>
      </c>
      <c r="AI1292" s="3">
        <f t="shared" si="644"/>
        <v>0</v>
      </c>
      <c r="AJ1292" s="3">
        <f t="shared" si="645"/>
        <v>0</v>
      </c>
      <c r="AL1292" s="3">
        <f t="shared" si="646"/>
        <v>0</v>
      </c>
      <c r="AM1292" s="3">
        <f t="shared" si="647"/>
        <v>0</v>
      </c>
      <c r="AN1292" s="3">
        <f t="shared" si="648"/>
        <v>0</v>
      </c>
      <c r="AO1292" s="3">
        <f t="shared" si="649"/>
        <v>0</v>
      </c>
      <c r="AP1292" s="3">
        <f t="shared" si="650"/>
        <v>0</v>
      </c>
      <c r="AQ1292" s="3">
        <f t="shared" si="651"/>
        <v>0</v>
      </c>
      <c r="AS1292" s="3" t="e">
        <f t="shared" si="652"/>
        <v>#REF!</v>
      </c>
      <c r="AU1292" s="3" t="e">
        <f t="shared" si="653"/>
        <v>#NAME?</v>
      </c>
      <c r="AW1292" s="3">
        <f t="shared" si="654"/>
        <v>0</v>
      </c>
      <c r="AX1292" s="3">
        <f t="shared" si="655"/>
        <v>0</v>
      </c>
      <c r="AY1292" s="3">
        <f t="shared" si="656"/>
        <v>0</v>
      </c>
      <c r="AZ1292" s="3">
        <f t="shared" si="657"/>
        <v>0</v>
      </c>
      <c r="BA1292" s="3">
        <f t="shared" si="658"/>
        <v>0</v>
      </c>
      <c r="BB1292" s="3">
        <f t="shared" si="659"/>
        <v>0</v>
      </c>
    </row>
    <row r="1293" spans="2:54" x14ac:dyDescent="0.35">
      <c r="B1293" s="14">
        <v>1266</v>
      </c>
      <c r="C1293" s="13"/>
      <c r="D1293" s="13"/>
      <c r="E1293" s="130"/>
      <c r="F1293" s="130"/>
      <c r="G1293" s="129" t="str">
        <f t="shared" si="627"/>
        <v/>
      </c>
      <c r="H1293" s="128"/>
      <c r="I1293" s="189"/>
      <c r="J1293" s="128"/>
      <c r="K1293" s="127"/>
      <c r="L1293" s="127"/>
      <c r="M1293" s="126"/>
      <c r="N1293" s="7"/>
      <c r="O1293" s="6"/>
      <c r="P1293" s="6"/>
      <c r="Q1293" s="125" t="str">
        <f t="shared" si="628"/>
        <v/>
      </c>
      <c r="R1293" s="124" t="str">
        <f t="shared" si="629"/>
        <v/>
      </c>
      <c r="S1293" s="123">
        <f t="shared" si="630"/>
        <v>0</v>
      </c>
      <c r="T1293" s="122">
        <f t="shared" si="631"/>
        <v>0</v>
      </c>
      <c r="U1293" s="123">
        <f t="shared" si="632"/>
        <v>0</v>
      </c>
      <c r="V1293" s="122">
        <f t="shared" si="633"/>
        <v>0</v>
      </c>
      <c r="W1293" s="123">
        <f t="shared" si="634"/>
        <v>0</v>
      </c>
      <c r="X1293" s="122">
        <f t="shared" si="635"/>
        <v>0</v>
      </c>
      <c r="Y1293" s="123">
        <f t="shared" si="636"/>
        <v>0</v>
      </c>
      <c r="Z1293" s="122">
        <f t="shared" si="637"/>
        <v>0</v>
      </c>
      <c r="AA1293" s="123">
        <f t="shared" si="638"/>
        <v>0</v>
      </c>
      <c r="AB1293" s="122">
        <f t="shared" si="639"/>
        <v>0</v>
      </c>
      <c r="AD1293" s="3" t="str">
        <f t="shared" si="640"/>
        <v>False</v>
      </c>
      <c r="AE1293" s="3" t="str">
        <f t="shared" si="641"/>
        <v>true</v>
      </c>
      <c r="AF1293" s="3" t="e">
        <f>VLOOKUP(C1293,#REF!,2,FALSE)</f>
        <v>#REF!</v>
      </c>
      <c r="AG1293" s="3" t="e">
        <f t="shared" si="642"/>
        <v>#REF!</v>
      </c>
      <c r="AH1293" s="3">
        <f t="shared" si="643"/>
        <v>0</v>
      </c>
      <c r="AI1293" s="3">
        <f t="shared" si="644"/>
        <v>0</v>
      </c>
      <c r="AJ1293" s="3">
        <f t="shared" si="645"/>
        <v>0</v>
      </c>
      <c r="AL1293" s="3">
        <f t="shared" si="646"/>
        <v>0</v>
      </c>
      <c r="AM1293" s="3">
        <f t="shared" si="647"/>
        <v>0</v>
      </c>
      <c r="AN1293" s="3">
        <f t="shared" si="648"/>
        <v>0</v>
      </c>
      <c r="AO1293" s="3">
        <f t="shared" si="649"/>
        <v>0</v>
      </c>
      <c r="AP1293" s="3">
        <f t="shared" si="650"/>
        <v>0</v>
      </c>
      <c r="AQ1293" s="3">
        <f t="shared" si="651"/>
        <v>0</v>
      </c>
      <c r="AS1293" s="3" t="e">
        <f t="shared" si="652"/>
        <v>#REF!</v>
      </c>
      <c r="AU1293" s="3" t="e">
        <f t="shared" si="653"/>
        <v>#NAME?</v>
      </c>
      <c r="AW1293" s="3">
        <f t="shared" si="654"/>
        <v>0</v>
      </c>
      <c r="AX1293" s="3">
        <f t="shared" si="655"/>
        <v>0</v>
      </c>
      <c r="AY1293" s="3">
        <f t="shared" si="656"/>
        <v>0</v>
      </c>
      <c r="AZ1293" s="3">
        <f t="shared" si="657"/>
        <v>0</v>
      </c>
      <c r="BA1293" s="3">
        <f t="shared" si="658"/>
        <v>0</v>
      </c>
      <c r="BB1293" s="3">
        <f t="shared" si="659"/>
        <v>0</v>
      </c>
    </row>
    <row r="1294" spans="2:54" x14ac:dyDescent="0.35">
      <c r="B1294" s="14">
        <v>1267</v>
      </c>
      <c r="C1294" s="13"/>
      <c r="D1294" s="13"/>
      <c r="E1294" s="130"/>
      <c r="F1294" s="130"/>
      <c r="G1294" s="129" t="str">
        <f t="shared" si="627"/>
        <v/>
      </c>
      <c r="H1294" s="128"/>
      <c r="I1294" s="189"/>
      <c r="J1294" s="128"/>
      <c r="K1294" s="127"/>
      <c r="L1294" s="127"/>
      <c r="M1294" s="126"/>
      <c r="N1294" s="7"/>
      <c r="O1294" s="6"/>
      <c r="P1294" s="6"/>
      <c r="Q1294" s="125" t="str">
        <f t="shared" si="628"/>
        <v/>
      </c>
      <c r="R1294" s="124" t="str">
        <f t="shared" si="629"/>
        <v/>
      </c>
      <c r="S1294" s="123">
        <f t="shared" si="630"/>
        <v>0</v>
      </c>
      <c r="T1294" s="122">
        <f t="shared" si="631"/>
        <v>0</v>
      </c>
      <c r="U1294" s="123">
        <f t="shared" si="632"/>
        <v>0</v>
      </c>
      <c r="V1294" s="122">
        <f t="shared" si="633"/>
        <v>0</v>
      </c>
      <c r="W1294" s="123">
        <f t="shared" si="634"/>
        <v>0</v>
      </c>
      <c r="X1294" s="122">
        <f t="shared" si="635"/>
        <v>0</v>
      </c>
      <c r="Y1294" s="123">
        <f t="shared" si="636"/>
        <v>0</v>
      </c>
      <c r="Z1294" s="122">
        <f t="shared" si="637"/>
        <v>0</v>
      </c>
      <c r="AA1294" s="123">
        <f t="shared" si="638"/>
        <v>0</v>
      </c>
      <c r="AB1294" s="122">
        <f t="shared" si="639"/>
        <v>0</v>
      </c>
      <c r="AD1294" s="3" t="str">
        <f t="shared" si="640"/>
        <v>False</v>
      </c>
      <c r="AE1294" s="3" t="str">
        <f t="shared" si="641"/>
        <v>true</v>
      </c>
      <c r="AF1294" s="3" t="e">
        <f>VLOOKUP(C1294,#REF!,2,FALSE)</f>
        <v>#REF!</v>
      </c>
      <c r="AG1294" s="3" t="e">
        <f t="shared" si="642"/>
        <v>#REF!</v>
      </c>
      <c r="AH1294" s="3">
        <f t="shared" si="643"/>
        <v>0</v>
      </c>
      <c r="AI1294" s="3">
        <f t="shared" si="644"/>
        <v>0</v>
      </c>
      <c r="AJ1294" s="3">
        <f t="shared" si="645"/>
        <v>0</v>
      </c>
      <c r="AL1294" s="3">
        <f t="shared" si="646"/>
        <v>0</v>
      </c>
      <c r="AM1294" s="3">
        <f t="shared" si="647"/>
        <v>0</v>
      </c>
      <c r="AN1294" s="3">
        <f t="shared" si="648"/>
        <v>0</v>
      </c>
      <c r="AO1294" s="3">
        <f t="shared" si="649"/>
        <v>0</v>
      </c>
      <c r="AP1294" s="3">
        <f t="shared" si="650"/>
        <v>0</v>
      </c>
      <c r="AQ1294" s="3">
        <f t="shared" si="651"/>
        <v>0</v>
      </c>
      <c r="AS1294" s="3" t="e">
        <f t="shared" si="652"/>
        <v>#REF!</v>
      </c>
      <c r="AU1294" s="3" t="e">
        <f t="shared" si="653"/>
        <v>#NAME?</v>
      </c>
      <c r="AW1294" s="3">
        <f t="shared" si="654"/>
        <v>0</v>
      </c>
      <c r="AX1294" s="3">
        <f t="shared" si="655"/>
        <v>0</v>
      </c>
      <c r="AY1294" s="3">
        <f t="shared" si="656"/>
        <v>0</v>
      </c>
      <c r="AZ1294" s="3">
        <f t="shared" si="657"/>
        <v>0</v>
      </c>
      <c r="BA1294" s="3">
        <f t="shared" si="658"/>
        <v>0</v>
      </c>
      <c r="BB1294" s="3">
        <f t="shared" si="659"/>
        <v>0</v>
      </c>
    </row>
    <row r="1295" spans="2:54" x14ac:dyDescent="0.35">
      <c r="B1295" s="14">
        <v>1268</v>
      </c>
      <c r="C1295" s="13"/>
      <c r="D1295" s="13"/>
      <c r="E1295" s="130"/>
      <c r="F1295" s="130"/>
      <c r="G1295" s="129" t="str">
        <f t="shared" si="627"/>
        <v/>
      </c>
      <c r="H1295" s="128"/>
      <c r="I1295" s="189"/>
      <c r="J1295" s="128"/>
      <c r="K1295" s="127"/>
      <c r="L1295" s="127"/>
      <c r="M1295" s="126"/>
      <c r="N1295" s="7"/>
      <c r="O1295" s="6"/>
      <c r="P1295" s="6"/>
      <c r="Q1295" s="125" t="str">
        <f t="shared" si="628"/>
        <v/>
      </c>
      <c r="R1295" s="124" t="str">
        <f t="shared" si="629"/>
        <v/>
      </c>
      <c r="S1295" s="123">
        <f t="shared" si="630"/>
        <v>0</v>
      </c>
      <c r="T1295" s="122">
        <f t="shared" si="631"/>
        <v>0</v>
      </c>
      <c r="U1295" s="123">
        <f t="shared" si="632"/>
        <v>0</v>
      </c>
      <c r="V1295" s="122">
        <f t="shared" si="633"/>
        <v>0</v>
      </c>
      <c r="W1295" s="123">
        <f t="shared" si="634"/>
        <v>0</v>
      </c>
      <c r="X1295" s="122">
        <f t="shared" si="635"/>
        <v>0</v>
      </c>
      <c r="Y1295" s="123">
        <f t="shared" si="636"/>
        <v>0</v>
      </c>
      <c r="Z1295" s="122">
        <f t="shared" si="637"/>
        <v>0</v>
      </c>
      <c r="AA1295" s="123">
        <f t="shared" si="638"/>
        <v>0</v>
      </c>
      <c r="AB1295" s="122">
        <f t="shared" si="639"/>
        <v>0</v>
      </c>
      <c r="AD1295" s="3" t="str">
        <f t="shared" si="640"/>
        <v>False</v>
      </c>
      <c r="AE1295" s="3" t="str">
        <f t="shared" si="641"/>
        <v>true</v>
      </c>
      <c r="AF1295" s="3" t="e">
        <f>VLOOKUP(C1295,#REF!,2,FALSE)</f>
        <v>#REF!</v>
      </c>
      <c r="AG1295" s="3" t="e">
        <f t="shared" si="642"/>
        <v>#REF!</v>
      </c>
      <c r="AH1295" s="3">
        <f t="shared" si="643"/>
        <v>0</v>
      </c>
      <c r="AI1295" s="3">
        <f t="shared" si="644"/>
        <v>0</v>
      </c>
      <c r="AJ1295" s="3">
        <f t="shared" si="645"/>
        <v>0</v>
      </c>
      <c r="AL1295" s="3">
        <f t="shared" si="646"/>
        <v>0</v>
      </c>
      <c r="AM1295" s="3">
        <f t="shared" si="647"/>
        <v>0</v>
      </c>
      <c r="AN1295" s="3">
        <f t="shared" si="648"/>
        <v>0</v>
      </c>
      <c r="AO1295" s="3">
        <f t="shared" si="649"/>
        <v>0</v>
      </c>
      <c r="AP1295" s="3">
        <f t="shared" si="650"/>
        <v>0</v>
      </c>
      <c r="AQ1295" s="3">
        <f t="shared" si="651"/>
        <v>0</v>
      </c>
      <c r="AS1295" s="3" t="e">
        <f t="shared" si="652"/>
        <v>#REF!</v>
      </c>
      <c r="AU1295" s="3" t="e">
        <f t="shared" si="653"/>
        <v>#NAME?</v>
      </c>
      <c r="AW1295" s="3">
        <f t="shared" si="654"/>
        <v>0</v>
      </c>
      <c r="AX1295" s="3">
        <f t="shared" si="655"/>
        <v>0</v>
      </c>
      <c r="AY1295" s="3">
        <f t="shared" si="656"/>
        <v>0</v>
      </c>
      <c r="AZ1295" s="3">
        <f t="shared" si="657"/>
        <v>0</v>
      </c>
      <c r="BA1295" s="3">
        <f t="shared" si="658"/>
        <v>0</v>
      </c>
      <c r="BB1295" s="3">
        <f t="shared" si="659"/>
        <v>0</v>
      </c>
    </row>
    <row r="1296" spans="2:54" x14ac:dyDescent="0.35">
      <c r="B1296" s="14">
        <v>1269</v>
      </c>
      <c r="C1296" s="13"/>
      <c r="D1296" s="13"/>
      <c r="E1296" s="130"/>
      <c r="F1296" s="130"/>
      <c r="G1296" s="129" t="str">
        <f t="shared" si="627"/>
        <v/>
      </c>
      <c r="H1296" s="128"/>
      <c r="I1296" s="189"/>
      <c r="J1296" s="128"/>
      <c r="K1296" s="127"/>
      <c r="L1296" s="127"/>
      <c r="M1296" s="126"/>
      <c r="N1296" s="7"/>
      <c r="O1296" s="6"/>
      <c r="P1296" s="6"/>
      <c r="Q1296" s="125" t="str">
        <f t="shared" si="628"/>
        <v/>
      </c>
      <c r="R1296" s="124" t="str">
        <f t="shared" si="629"/>
        <v/>
      </c>
      <c r="S1296" s="123">
        <f t="shared" si="630"/>
        <v>0</v>
      </c>
      <c r="T1296" s="122">
        <f t="shared" si="631"/>
        <v>0</v>
      </c>
      <c r="U1296" s="123">
        <f t="shared" si="632"/>
        <v>0</v>
      </c>
      <c r="V1296" s="122">
        <f t="shared" si="633"/>
        <v>0</v>
      </c>
      <c r="W1296" s="123">
        <f t="shared" si="634"/>
        <v>0</v>
      </c>
      <c r="X1296" s="122">
        <f t="shared" si="635"/>
        <v>0</v>
      </c>
      <c r="Y1296" s="123">
        <f t="shared" si="636"/>
        <v>0</v>
      </c>
      <c r="Z1296" s="122">
        <f t="shared" si="637"/>
        <v>0</v>
      </c>
      <c r="AA1296" s="123">
        <f t="shared" si="638"/>
        <v>0</v>
      </c>
      <c r="AB1296" s="122">
        <f t="shared" si="639"/>
        <v>0</v>
      </c>
      <c r="AD1296" s="3" t="str">
        <f t="shared" si="640"/>
        <v>False</v>
      </c>
      <c r="AE1296" s="3" t="str">
        <f t="shared" si="641"/>
        <v>true</v>
      </c>
      <c r="AF1296" s="3" t="e">
        <f>VLOOKUP(C1296,#REF!,2,FALSE)</f>
        <v>#REF!</v>
      </c>
      <c r="AG1296" s="3" t="e">
        <f t="shared" si="642"/>
        <v>#REF!</v>
      </c>
      <c r="AH1296" s="3">
        <f t="shared" si="643"/>
        <v>0</v>
      </c>
      <c r="AI1296" s="3">
        <f t="shared" si="644"/>
        <v>0</v>
      </c>
      <c r="AJ1296" s="3">
        <f t="shared" si="645"/>
        <v>0</v>
      </c>
      <c r="AL1296" s="3">
        <f t="shared" si="646"/>
        <v>0</v>
      </c>
      <c r="AM1296" s="3">
        <f t="shared" si="647"/>
        <v>0</v>
      </c>
      <c r="AN1296" s="3">
        <f t="shared" si="648"/>
        <v>0</v>
      </c>
      <c r="AO1296" s="3">
        <f t="shared" si="649"/>
        <v>0</v>
      </c>
      <c r="AP1296" s="3">
        <f t="shared" si="650"/>
        <v>0</v>
      </c>
      <c r="AQ1296" s="3">
        <f t="shared" si="651"/>
        <v>0</v>
      </c>
      <c r="AS1296" s="3" t="e">
        <f t="shared" si="652"/>
        <v>#REF!</v>
      </c>
      <c r="AU1296" s="3" t="e">
        <f t="shared" si="653"/>
        <v>#NAME?</v>
      </c>
      <c r="AW1296" s="3">
        <f t="shared" si="654"/>
        <v>0</v>
      </c>
      <c r="AX1296" s="3">
        <f t="shared" si="655"/>
        <v>0</v>
      </c>
      <c r="AY1296" s="3">
        <f t="shared" si="656"/>
        <v>0</v>
      </c>
      <c r="AZ1296" s="3">
        <f t="shared" si="657"/>
        <v>0</v>
      </c>
      <c r="BA1296" s="3">
        <f t="shared" si="658"/>
        <v>0</v>
      </c>
      <c r="BB1296" s="3">
        <f t="shared" si="659"/>
        <v>0</v>
      </c>
    </row>
    <row r="1297" spans="2:54" x14ac:dyDescent="0.35">
      <c r="B1297" s="14">
        <v>1270</v>
      </c>
      <c r="C1297" s="13"/>
      <c r="D1297" s="13"/>
      <c r="E1297" s="130"/>
      <c r="F1297" s="130"/>
      <c r="G1297" s="129" t="str">
        <f t="shared" si="627"/>
        <v/>
      </c>
      <c r="H1297" s="128"/>
      <c r="I1297" s="189"/>
      <c r="J1297" s="128"/>
      <c r="K1297" s="127"/>
      <c r="L1297" s="127"/>
      <c r="M1297" s="126"/>
      <c r="N1297" s="7"/>
      <c r="O1297" s="6"/>
      <c r="P1297" s="6"/>
      <c r="Q1297" s="125" t="str">
        <f t="shared" si="628"/>
        <v/>
      </c>
      <c r="R1297" s="124" t="str">
        <f t="shared" si="629"/>
        <v/>
      </c>
      <c r="S1297" s="123">
        <f t="shared" si="630"/>
        <v>0</v>
      </c>
      <c r="T1297" s="122">
        <f t="shared" si="631"/>
        <v>0</v>
      </c>
      <c r="U1297" s="123">
        <f t="shared" si="632"/>
        <v>0</v>
      </c>
      <c r="V1297" s="122">
        <f t="shared" si="633"/>
        <v>0</v>
      </c>
      <c r="W1297" s="123">
        <f t="shared" si="634"/>
        <v>0</v>
      </c>
      <c r="X1297" s="122">
        <f t="shared" si="635"/>
        <v>0</v>
      </c>
      <c r="Y1297" s="123">
        <f t="shared" si="636"/>
        <v>0</v>
      </c>
      <c r="Z1297" s="122">
        <f t="shared" si="637"/>
        <v>0</v>
      </c>
      <c r="AA1297" s="123">
        <f t="shared" si="638"/>
        <v>0</v>
      </c>
      <c r="AB1297" s="122">
        <f t="shared" si="639"/>
        <v>0</v>
      </c>
      <c r="AD1297" s="3" t="str">
        <f t="shared" si="640"/>
        <v>False</v>
      </c>
      <c r="AE1297" s="3" t="str">
        <f t="shared" si="641"/>
        <v>true</v>
      </c>
      <c r="AF1297" s="3" t="e">
        <f>VLOOKUP(C1297,#REF!,2,FALSE)</f>
        <v>#REF!</v>
      </c>
      <c r="AG1297" s="3" t="e">
        <f t="shared" si="642"/>
        <v>#REF!</v>
      </c>
      <c r="AH1297" s="3">
        <f t="shared" si="643"/>
        <v>0</v>
      </c>
      <c r="AI1297" s="3">
        <f t="shared" si="644"/>
        <v>0</v>
      </c>
      <c r="AJ1297" s="3">
        <f t="shared" si="645"/>
        <v>0</v>
      </c>
      <c r="AL1297" s="3">
        <f t="shared" si="646"/>
        <v>0</v>
      </c>
      <c r="AM1297" s="3">
        <f t="shared" si="647"/>
        <v>0</v>
      </c>
      <c r="AN1297" s="3">
        <f t="shared" si="648"/>
        <v>0</v>
      </c>
      <c r="AO1297" s="3">
        <f t="shared" si="649"/>
        <v>0</v>
      </c>
      <c r="AP1297" s="3">
        <f t="shared" si="650"/>
        <v>0</v>
      </c>
      <c r="AQ1297" s="3">
        <f t="shared" si="651"/>
        <v>0</v>
      </c>
      <c r="AS1297" s="3" t="e">
        <f t="shared" si="652"/>
        <v>#REF!</v>
      </c>
      <c r="AU1297" s="3" t="e">
        <f t="shared" si="653"/>
        <v>#NAME?</v>
      </c>
      <c r="AW1297" s="3">
        <f t="shared" si="654"/>
        <v>0</v>
      </c>
      <c r="AX1297" s="3">
        <f t="shared" si="655"/>
        <v>0</v>
      </c>
      <c r="AY1297" s="3">
        <f t="shared" si="656"/>
        <v>0</v>
      </c>
      <c r="AZ1297" s="3">
        <f t="shared" si="657"/>
        <v>0</v>
      </c>
      <c r="BA1297" s="3">
        <f t="shared" si="658"/>
        <v>0</v>
      </c>
      <c r="BB1297" s="3">
        <f t="shared" si="659"/>
        <v>0</v>
      </c>
    </row>
    <row r="1298" spans="2:54" x14ac:dyDescent="0.35">
      <c r="B1298" s="14">
        <v>1271</v>
      </c>
      <c r="C1298" s="13"/>
      <c r="D1298" s="13"/>
      <c r="E1298" s="130"/>
      <c r="F1298" s="130"/>
      <c r="G1298" s="129" t="str">
        <f t="shared" si="627"/>
        <v/>
      </c>
      <c r="H1298" s="128"/>
      <c r="I1298" s="189"/>
      <c r="J1298" s="128"/>
      <c r="K1298" s="127"/>
      <c r="L1298" s="127"/>
      <c r="M1298" s="126"/>
      <c r="N1298" s="7"/>
      <c r="O1298" s="6"/>
      <c r="P1298" s="6"/>
      <c r="Q1298" s="125" t="str">
        <f t="shared" si="628"/>
        <v/>
      </c>
      <c r="R1298" s="124" t="str">
        <f t="shared" si="629"/>
        <v/>
      </c>
      <c r="S1298" s="123">
        <f t="shared" si="630"/>
        <v>0</v>
      </c>
      <c r="T1298" s="122">
        <f t="shared" si="631"/>
        <v>0</v>
      </c>
      <c r="U1298" s="123">
        <f t="shared" si="632"/>
        <v>0</v>
      </c>
      <c r="V1298" s="122">
        <f t="shared" si="633"/>
        <v>0</v>
      </c>
      <c r="W1298" s="123">
        <f t="shared" si="634"/>
        <v>0</v>
      </c>
      <c r="X1298" s="122">
        <f t="shared" si="635"/>
        <v>0</v>
      </c>
      <c r="Y1298" s="123">
        <f t="shared" si="636"/>
        <v>0</v>
      </c>
      <c r="Z1298" s="122">
        <f t="shared" si="637"/>
        <v>0</v>
      </c>
      <c r="AA1298" s="123">
        <f t="shared" si="638"/>
        <v>0</v>
      </c>
      <c r="AB1298" s="122">
        <f t="shared" si="639"/>
        <v>0</v>
      </c>
      <c r="AD1298" s="3" t="str">
        <f t="shared" si="640"/>
        <v>False</v>
      </c>
      <c r="AE1298" s="3" t="str">
        <f t="shared" si="641"/>
        <v>true</v>
      </c>
      <c r="AF1298" s="3" t="e">
        <f>VLOOKUP(C1298,#REF!,2,FALSE)</f>
        <v>#REF!</v>
      </c>
      <c r="AG1298" s="3" t="e">
        <f t="shared" si="642"/>
        <v>#REF!</v>
      </c>
      <c r="AH1298" s="3">
        <f t="shared" si="643"/>
        <v>0</v>
      </c>
      <c r="AI1298" s="3">
        <f t="shared" si="644"/>
        <v>0</v>
      </c>
      <c r="AJ1298" s="3">
        <f t="shared" si="645"/>
        <v>0</v>
      </c>
      <c r="AL1298" s="3">
        <f t="shared" si="646"/>
        <v>0</v>
      </c>
      <c r="AM1298" s="3">
        <f t="shared" si="647"/>
        <v>0</v>
      </c>
      <c r="AN1298" s="3">
        <f t="shared" si="648"/>
        <v>0</v>
      </c>
      <c r="AO1298" s="3">
        <f t="shared" si="649"/>
        <v>0</v>
      </c>
      <c r="AP1298" s="3">
        <f t="shared" si="650"/>
        <v>0</v>
      </c>
      <c r="AQ1298" s="3">
        <f t="shared" si="651"/>
        <v>0</v>
      </c>
      <c r="AS1298" s="3" t="e">
        <f t="shared" si="652"/>
        <v>#REF!</v>
      </c>
      <c r="AU1298" s="3" t="e">
        <f t="shared" si="653"/>
        <v>#NAME?</v>
      </c>
      <c r="AW1298" s="3">
        <f t="shared" si="654"/>
        <v>0</v>
      </c>
      <c r="AX1298" s="3">
        <f t="shared" si="655"/>
        <v>0</v>
      </c>
      <c r="AY1298" s="3">
        <f t="shared" si="656"/>
        <v>0</v>
      </c>
      <c r="AZ1298" s="3">
        <f t="shared" si="657"/>
        <v>0</v>
      </c>
      <c r="BA1298" s="3">
        <f t="shared" si="658"/>
        <v>0</v>
      </c>
      <c r="BB1298" s="3">
        <f t="shared" si="659"/>
        <v>0</v>
      </c>
    </row>
    <row r="1299" spans="2:54" x14ac:dyDescent="0.35">
      <c r="B1299" s="14">
        <v>1272</v>
      </c>
      <c r="C1299" s="13"/>
      <c r="D1299" s="13"/>
      <c r="E1299" s="130"/>
      <c r="F1299" s="130"/>
      <c r="G1299" s="129" t="str">
        <f t="shared" si="627"/>
        <v/>
      </c>
      <c r="H1299" s="128"/>
      <c r="I1299" s="189"/>
      <c r="J1299" s="128"/>
      <c r="K1299" s="127"/>
      <c r="L1299" s="127"/>
      <c r="M1299" s="126"/>
      <c r="N1299" s="7"/>
      <c r="O1299" s="6"/>
      <c r="P1299" s="6"/>
      <c r="Q1299" s="125" t="str">
        <f t="shared" si="628"/>
        <v/>
      </c>
      <c r="R1299" s="124" t="str">
        <f t="shared" si="629"/>
        <v/>
      </c>
      <c r="S1299" s="123">
        <f t="shared" si="630"/>
        <v>0</v>
      </c>
      <c r="T1299" s="122">
        <f t="shared" si="631"/>
        <v>0</v>
      </c>
      <c r="U1299" s="123">
        <f t="shared" si="632"/>
        <v>0</v>
      </c>
      <c r="V1299" s="122">
        <f t="shared" si="633"/>
        <v>0</v>
      </c>
      <c r="W1299" s="123">
        <f t="shared" si="634"/>
        <v>0</v>
      </c>
      <c r="X1299" s="122">
        <f t="shared" si="635"/>
        <v>0</v>
      </c>
      <c r="Y1299" s="123">
        <f t="shared" si="636"/>
        <v>0</v>
      </c>
      <c r="Z1299" s="122">
        <f t="shared" si="637"/>
        <v>0</v>
      </c>
      <c r="AA1299" s="123">
        <f t="shared" si="638"/>
        <v>0</v>
      </c>
      <c r="AB1299" s="122">
        <f t="shared" si="639"/>
        <v>0</v>
      </c>
      <c r="AD1299" s="3" t="str">
        <f t="shared" si="640"/>
        <v>False</v>
      </c>
      <c r="AE1299" s="3" t="str">
        <f t="shared" si="641"/>
        <v>true</v>
      </c>
      <c r="AF1299" s="3" t="e">
        <f>VLOOKUP(C1299,#REF!,2,FALSE)</f>
        <v>#REF!</v>
      </c>
      <c r="AG1299" s="3" t="e">
        <f t="shared" si="642"/>
        <v>#REF!</v>
      </c>
      <c r="AH1299" s="3">
        <f t="shared" si="643"/>
        <v>0</v>
      </c>
      <c r="AI1299" s="3">
        <f t="shared" si="644"/>
        <v>0</v>
      </c>
      <c r="AJ1299" s="3">
        <f t="shared" si="645"/>
        <v>0</v>
      </c>
      <c r="AL1299" s="3">
        <f t="shared" si="646"/>
        <v>0</v>
      </c>
      <c r="AM1299" s="3">
        <f t="shared" si="647"/>
        <v>0</v>
      </c>
      <c r="AN1299" s="3">
        <f t="shared" si="648"/>
        <v>0</v>
      </c>
      <c r="AO1299" s="3">
        <f t="shared" si="649"/>
        <v>0</v>
      </c>
      <c r="AP1299" s="3">
        <f t="shared" si="650"/>
        <v>0</v>
      </c>
      <c r="AQ1299" s="3">
        <f t="shared" si="651"/>
        <v>0</v>
      </c>
      <c r="AS1299" s="3" t="e">
        <f t="shared" si="652"/>
        <v>#REF!</v>
      </c>
      <c r="AU1299" s="3" t="e">
        <f t="shared" si="653"/>
        <v>#NAME?</v>
      </c>
      <c r="AW1299" s="3">
        <f t="shared" si="654"/>
        <v>0</v>
      </c>
      <c r="AX1299" s="3">
        <f t="shared" si="655"/>
        <v>0</v>
      </c>
      <c r="AY1299" s="3">
        <f t="shared" si="656"/>
        <v>0</v>
      </c>
      <c r="AZ1299" s="3">
        <f t="shared" si="657"/>
        <v>0</v>
      </c>
      <c r="BA1299" s="3">
        <f t="shared" si="658"/>
        <v>0</v>
      </c>
      <c r="BB1299" s="3">
        <f t="shared" si="659"/>
        <v>0</v>
      </c>
    </row>
    <row r="1300" spans="2:54" x14ac:dyDescent="0.35">
      <c r="B1300" s="14">
        <v>1273</v>
      </c>
      <c r="C1300" s="13"/>
      <c r="D1300" s="13"/>
      <c r="E1300" s="130"/>
      <c r="F1300" s="130"/>
      <c r="G1300" s="129" t="str">
        <f t="shared" si="627"/>
        <v/>
      </c>
      <c r="H1300" s="128"/>
      <c r="I1300" s="189"/>
      <c r="J1300" s="128"/>
      <c r="K1300" s="127"/>
      <c r="L1300" s="127"/>
      <c r="M1300" s="126"/>
      <c r="N1300" s="7"/>
      <c r="O1300" s="6"/>
      <c r="P1300" s="6"/>
      <c r="Q1300" s="125" t="str">
        <f t="shared" si="628"/>
        <v/>
      </c>
      <c r="R1300" s="124" t="str">
        <f t="shared" si="629"/>
        <v/>
      </c>
      <c r="S1300" s="123">
        <f t="shared" si="630"/>
        <v>0</v>
      </c>
      <c r="T1300" s="122">
        <f t="shared" si="631"/>
        <v>0</v>
      </c>
      <c r="U1300" s="123">
        <f t="shared" si="632"/>
        <v>0</v>
      </c>
      <c r="V1300" s="122">
        <f t="shared" si="633"/>
        <v>0</v>
      </c>
      <c r="W1300" s="123">
        <f t="shared" si="634"/>
        <v>0</v>
      </c>
      <c r="X1300" s="122">
        <f t="shared" si="635"/>
        <v>0</v>
      </c>
      <c r="Y1300" s="123">
        <f t="shared" si="636"/>
        <v>0</v>
      </c>
      <c r="Z1300" s="122">
        <f t="shared" si="637"/>
        <v>0</v>
      </c>
      <c r="AA1300" s="123">
        <f t="shared" si="638"/>
        <v>0</v>
      </c>
      <c r="AB1300" s="122">
        <f t="shared" si="639"/>
        <v>0</v>
      </c>
      <c r="AD1300" s="3" t="str">
        <f t="shared" si="640"/>
        <v>False</v>
      </c>
      <c r="AE1300" s="3" t="str">
        <f t="shared" si="641"/>
        <v>true</v>
      </c>
      <c r="AF1300" s="3" t="e">
        <f>VLOOKUP(C1300,#REF!,2,FALSE)</f>
        <v>#REF!</v>
      </c>
      <c r="AG1300" s="3" t="e">
        <f t="shared" si="642"/>
        <v>#REF!</v>
      </c>
      <c r="AH1300" s="3">
        <f t="shared" si="643"/>
        <v>0</v>
      </c>
      <c r="AI1300" s="3">
        <f t="shared" si="644"/>
        <v>0</v>
      </c>
      <c r="AJ1300" s="3">
        <f t="shared" si="645"/>
        <v>0</v>
      </c>
      <c r="AL1300" s="3">
        <f t="shared" si="646"/>
        <v>0</v>
      </c>
      <c r="AM1300" s="3">
        <f t="shared" si="647"/>
        <v>0</v>
      </c>
      <c r="AN1300" s="3">
        <f t="shared" si="648"/>
        <v>0</v>
      </c>
      <c r="AO1300" s="3">
        <f t="shared" si="649"/>
        <v>0</v>
      </c>
      <c r="AP1300" s="3">
        <f t="shared" si="650"/>
        <v>0</v>
      </c>
      <c r="AQ1300" s="3">
        <f t="shared" si="651"/>
        <v>0</v>
      </c>
      <c r="AS1300" s="3" t="e">
        <f t="shared" si="652"/>
        <v>#REF!</v>
      </c>
      <c r="AU1300" s="3" t="e">
        <f t="shared" si="653"/>
        <v>#NAME?</v>
      </c>
      <c r="AW1300" s="3">
        <f t="shared" si="654"/>
        <v>0</v>
      </c>
      <c r="AX1300" s="3">
        <f t="shared" si="655"/>
        <v>0</v>
      </c>
      <c r="AY1300" s="3">
        <f t="shared" si="656"/>
        <v>0</v>
      </c>
      <c r="AZ1300" s="3">
        <f t="shared" si="657"/>
        <v>0</v>
      </c>
      <c r="BA1300" s="3">
        <f t="shared" si="658"/>
        <v>0</v>
      </c>
      <c r="BB1300" s="3">
        <f t="shared" si="659"/>
        <v>0</v>
      </c>
    </row>
    <row r="1301" spans="2:54" x14ac:dyDescent="0.35">
      <c r="B1301" s="14">
        <v>1274</v>
      </c>
      <c r="C1301" s="13"/>
      <c r="D1301" s="13"/>
      <c r="E1301" s="130"/>
      <c r="F1301" s="130"/>
      <c r="G1301" s="129" t="str">
        <f t="shared" si="627"/>
        <v/>
      </c>
      <c r="H1301" s="128"/>
      <c r="I1301" s="189"/>
      <c r="J1301" s="128"/>
      <c r="K1301" s="127"/>
      <c r="L1301" s="127"/>
      <c r="M1301" s="126"/>
      <c r="N1301" s="7"/>
      <c r="O1301" s="6"/>
      <c r="P1301" s="6"/>
      <c r="Q1301" s="125" t="str">
        <f t="shared" si="628"/>
        <v/>
      </c>
      <c r="R1301" s="124" t="str">
        <f t="shared" si="629"/>
        <v/>
      </c>
      <c r="S1301" s="123">
        <f t="shared" si="630"/>
        <v>0</v>
      </c>
      <c r="T1301" s="122">
        <f t="shared" si="631"/>
        <v>0</v>
      </c>
      <c r="U1301" s="123">
        <f t="shared" si="632"/>
        <v>0</v>
      </c>
      <c r="V1301" s="122">
        <f t="shared" si="633"/>
        <v>0</v>
      </c>
      <c r="W1301" s="123">
        <f t="shared" si="634"/>
        <v>0</v>
      </c>
      <c r="X1301" s="122">
        <f t="shared" si="635"/>
        <v>0</v>
      </c>
      <c r="Y1301" s="123">
        <f t="shared" si="636"/>
        <v>0</v>
      </c>
      <c r="Z1301" s="122">
        <f t="shared" si="637"/>
        <v>0</v>
      </c>
      <c r="AA1301" s="123">
        <f t="shared" si="638"/>
        <v>0</v>
      </c>
      <c r="AB1301" s="122">
        <f t="shared" si="639"/>
        <v>0</v>
      </c>
      <c r="AD1301" s="3" t="str">
        <f t="shared" si="640"/>
        <v>False</v>
      </c>
      <c r="AE1301" s="3" t="str">
        <f t="shared" si="641"/>
        <v>true</v>
      </c>
      <c r="AF1301" s="3" t="e">
        <f>VLOOKUP(C1301,#REF!,2,FALSE)</f>
        <v>#REF!</v>
      </c>
      <c r="AG1301" s="3" t="e">
        <f t="shared" si="642"/>
        <v>#REF!</v>
      </c>
      <c r="AH1301" s="3">
        <f t="shared" si="643"/>
        <v>0</v>
      </c>
      <c r="AI1301" s="3">
        <f t="shared" si="644"/>
        <v>0</v>
      </c>
      <c r="AJ1301" s="3">
        <f t="shared" si="645"/>
        <v>0</v>
      </c>
      <c r="AL1301" s="3">
        <f t="shared" si="646"/>
        <v>0</v>
      </c>
      <c r="AM1301" s="3">
        <f t="shared" si="647"/>
        <v>0</v>
      </c>
      <c r="AN1301" s="3">
        <f t="shared" si="648"/>
        <v>0</v>
      </c>
      <c r="AO1301" s="3">
        <f t="shared" si="649"/>
        <v>0</v>
      </c>
      <c r="AP1301" s="3">
        <f t="shared" si="650"/>
        <v>0</v>
      </c>
      <c r="AQ1301" s="3">
        <f t="shared" si="651"/>
        <v>0</v>
      </c>
      <c r="AS1301" s="3" t="e">
        <f t="shared" si="652"/>
        <v>#REF!</v>
      </c>
      <c r="AU1301" s="3" t="e">
        <f t="shared" si="653"/>
        <v>#NAME?</v>
      </c>
      <c r="AW1301" s="3">
        <f t="shared" si="654"/>
        <v>0</v>
      </c>
      <c r="AX1301" s="3">
        <f t="shared" si="655"/>
        <v>0</v>
      </c>
      <c r="AY1301" s="3">
        <f t="shared" si="656"/>
        <v>0</v>
      </c>
      <c r="AZ1301" s="3">
        <f t="shared" si="657"/>
        <v>0</v>
      </c>
      <c r="BA1301" s="3">
        <f t="shared" si="658"/>
        <v>0</v>
      </c>
      <c r="BB1301" s="3">
        <f t="shared" si="659"/>
        <v>0</v>
      </c>
    </row>
    <row r="1302" spans="2:54" x14ac:dyDescent="0.35">
      <c r="B1302" s="14">
        <v>1275</v>
      </c>
      <c r="C1302" s="13"/>
      <c r="D1302" s="13"/>
      <c r="E1302" s="130"/>
      <c r="F1302" s="130"/>
      <c r="G1302" s="129" t="str">
        <f t="shared" si="627"/>
        <v/>
      </c>
      <c r="H1302" s="128"/>
      <c r="I1302" s="189"/>
      <c r="J1302" s="128"/>
      <c r="K1302" s="127"/>
      <c r="L1302" s="127"/>
      <c r="M1302" s="126"/>
      <c r="N1302" s="7"/>
      <c r="O1302" s="6"/>
      <c r="P1302" s="6"/>
      <c r="Q1302" s="125" t="str">
        <f t="shared" si="628"/>
        <v/>
      </c>
      <c r="R1302" s="124" t="str">
        <f t="shared" si="629"/>
        <v/>
      </c>
      <c r="S1302" s="123">
        <f t="shared" si="630"/>
        <v>0</v>
      </c>
      <c r="T1302" s="122">
        <f t="shared" si="631"/>
        <v>0</v>
      </c>
      <c r="U1302" s="123">
        <f t="shared" si="632"/>
        <v>0</v>
      </c>
      <c r="V1302" s="122">
        <f t="shared" si="633"/>
        <v>0</v>
      </c>
      <c r="W1302" s="123">
        <f t="shared" si="634"/>
        <v>0</v>
      </c>
      <c r="X1302" s="122">
        <f t="shared" si="635"/>
        <v>0</v>
      </c>
      <c r="Y1302" s="123">
        <f t="shared" si="636"/>
        <v>0</v>
      </c>
      <c r="Z1302" s="122">
        <f t="shared" si="637"/>
        <v>0</v>
      </c>
      <c r="AA1302" s="123">
        <f t="shared" si="638"/>
        <v>0</v>
      </c>
      <c r="AB1302" s="122">
        <f t="shared" si="639"/>
        <v>0</v>
      </c>
      <c r="AD1302" s="3" t="str">
        <f t="shared" si="640"/>
        <v>False</v>
      </c>
      <c r="AE1302" s="3" t="str">
        <f t="shared" si="641"/>
        <v>true</v>
      </c>
      <c r="AF1302" s="3" t="e">
        <f>VLOOKUP(C1302,#REF!,2,FALSE)</f>
        <v>#REF!</v>
      </c>
      <c r="AG1302" s="3" t="e">
        <f t="shared" si="642"/>
        <v>#REF!</v>
      </c>
      <c r="AH1302" s="3">
        <f t="shared" si="643"/>
        <v>0</v>
      </c>
      <c r="AI1302" s="3">
        <f t="shared" si="644"/>
        <v>0</v>
      </c>
      <c r="AJ1302" s="3">
        <f t="shared" si="645"/>
        <v>0</v>
      </c>
      <c r="AL1302" s="3">
        <f t="shared" si="646"/>
        <v>0</v>
      </c>
      <c r="AM1302" s="3">
        <f t="shared" si="647"/>
        <v>0</v>
      </c>
      <c r="AN1302" s="3">
        <f t="shared" si="648"/>
        <v>0</v>
      </c>
      <c r="AO1302" s="3">
        <f t="shared" si="649"/>
        <v>0</v>
      </c>
      <c r="AP1302" s="3">
        <f t="shared" si="650"/>
        <v>0</v>
      </c>
      <c r="AQ1302" s="3">
        <f t="shared" si="651"/>
        <v>0</v>
      </c>
      <c r="AS1302" s="3" t="e">
        <f t="shared" si="652"/>
        <v>#REF!</v>
      </c>
      <c r="AU1302" s="3" t="e">
        <f t="shared" si="653"/>
        <v>#NAME?</v>
      </c>
      <c r="AW1302" s="3">
        <f t="shared" si="654"/>
        <v>0</v>
      </c>
      <c r="AX1302" s="3">
        <f t="shared" si="655"/>
        <v>0</v>
      </c>
      <c r="AY1302" s="3">
        <f t="shared" si="656"/>
        <v>0</v>
      </c>
      <c r="AZ1302" s="3">
        <f t="shared" si="657"/>
        <v>0</v>
      </c>
      <c r="BA1302" s="3">
        <f t="shared" si="658"/>
        <v>0</v>
      </c>
      <c r="BB1302" s="3">
        <f t="shared" si="659"/>
        <v>0</v>
      </c>
    </row>
    <row r="1303" spans="2:54" x14ac:dyDescent="0.35">
      <c r="B1303" s="14">
        <v>1276</v>
      </c>
      <c r="C1303" s="13"/>
      <c r="D1303" s="13"/>
      <c r="E1303" s="130"/>
      <c r="F1303" s="130"/>
      <c r="G1303" s="129" t="str">
        <f t="shared" si="627"/>
        <v/>
      </c>
      <c r="H1303" s="128"/>
      <c r="I1303" s="189"/>
      <c r="J1303" s="128"/>
      <c r="K1303" s="127"/>
      <c r="L1303" s="127"/>
      <c r="M1303" s="126"/>
      <c r="N1303" s="7"/>
      <c r="O1303" s="6"/>
      <c r="P1303" s="6"/>
      <c r="Q1303" s="125" t="str">
        <f t="shared" si="628"/>
        <v/>
      </c>
      <c r="R1303" s="124" t="str">
        <f t="shared" si="629"/>
        <v/>
      </c>
      <c r="S1303" s="123">
        <f t="shared" si="630"/>
        <v>0</v>
      </c>
      <c r="T1303" s="122">
        <f t="shared" si="631"/>
        <v>0</v>
      </c>
      <c r="U1303" s="123">
        <f t="shared" si="632"/>
        <v>0</v>
      </c>
      <c r="V1303" s="122">
        <f t="shared" si="633"/>
        <v>0</v>
      </c>
      <c r="W1303" s="123">
        <f t="shared" si="634"/>
        <v>0</v>
      </c>
      <c r="X1303" s="122">
        <f t="shared" si="635"/>
        <v>0</v>
      </c>
      <c r="Y1303" s="123">
        <f t="shared" si="636"/>
        <v>0</v>
      </c>
      <c r="Z1303" s="122">
        <f t="shared" si="637"/>
        <v>0</v>
      </c>
      <c r="AA1303" s="123">
        <f t="shared" si="638"/>
        <v>0</v>
      </c>
      <c r="AB1303" s="122">
        <f t="shared" si="639"/>
        <v>0</v>
      </c>
      <c r="AD1303" s="3" t="str">
        <f t="shared" si="640"/>
        <v>False</v>
      </c>
      <c r="AE1303" s="3" t="str">
        <f t="shared" si="641"/>
        <v>true</v>
      </c>
      <c r="AF1303" s="3" t="e">
        <f>VLOOKUP(C1303,#REF!,2,FALSE)</f>
        <v>#REF!</v>
      </c>
      <c r="AG1303" s="3" t="e">
        <f t="shared" si="642"/>
        <v>#REF!</v>
      </c>
      <c r="AH1303" s="3">
        <f t="shared" si="643"/>
        <v>0</v>
      </c>
      <c r="AI1303" s="3">
        <f t="shared" si="644"/>
        <v>0</v>
      </c>
      <c r="AJ1303" s="3">
        <f t="shared" si="645"/>
        <v>0</v>
      </c>
      <c r="AL1303" s="3">
        <f t="shared" si="646"/>
        <v>0</v>
      </c>
      <c r="AM1303" s="3">
        <f t="shared" si="647"/>
        <v>0</v>
      </c>
      <c r="AN1303" s="3">
        <f t="shared" si="648"/>
        <v>0</v>
      </c>
      <c r="AO1303" s="3">
        <f t="shared" si="649"/>
        <v>0</v>
      </c>
      <c r="AP1303" s="3">
        <f t="shared" si="650"/>
        <v>0</v>
      </c>
      <c r="AQ1303" s="3">
        <f t="shared" si="651"/>
        <v>0</v>
      </c>
      <c r="AS1303" s="3" t="e">
        <f t="shared" si="652"/>
        <v>#REF!</v>
      </c>
      <c r="AU1303" s="3" t="e">
        <f t="shared" si="653"/>
        <v>#NAME?</v>
      </c>
      <c r="AW1303" s="3">
        <f t="shared" si="654"/>
        <v>0</v>
      </c>
      <c r="AX1303" s="3">
        <f t="shared" si="655"/>
        <v>0</v>
      </c>
      <c r="AY1303" s="3">
        <f t="shared" si="656"/>
        <v>0</v>
      </c>
      <c r="AZ1303" s="3">
        <f t="shared" si="657"/>
        <v>0</v>
      </c>
      <c r="BA1303" s="3">
        <f t="shared" si="658"/>
        <v>0</v>
      </c>
      <c r="BB1303" s="3">
        <f t="shared" si="659"/>
        <v>0</v>
      </c>
    </row>
    <row r="1304" spans="2:54" x14ac:dyDescent="0.35">
      <c r="B1304" s="14">
        <v>1277</v>
      </c>
      <c r="C1304" s="13"/>
      <c r="D1304" s="13"/>
      <c r="E1304" s="130"/>
      <c r="F1304" s="130"/>
      <c r="G1304" s="129" t="str">
        <f t="shared" si="627"/>
        <v/>
      </c>
      <c r="H1304" s="128"/>
      <c r="I1304" s="189"/>
      <c r="J1304" s="128"/>
      <c r="K1304" s="127"/>
      <c r="L1304" s="127"/>
      <c r="M1304" s="126"/>
      <c r="N1304" s="7"/>
      <c r="O1304" s="6"/>
      <c r="P1304" s="6"/>
      <c r="Q1304" s="125" t="str">
        <f t="shared" si="628"/>
        <v/>
      </c>
      <c r="R1304" s="124" t="str">
        <f t="shared" si="629"/>
        <v/>
      </c>
      <c r="S1304" s="123">
        <f t="shared" si="630"/>
        <v>0</v>
      </c>
      <c r="T1304" s="122">
        <f t="shared" si="631"/>
        <v>0</v>
      </c>
      <c r="U1304" s="123">
        <f t="shared" si="632"/>
        <v>0</v>
      </c>
      <c r="V1304" s="122">
        <f t="shared" si="633"/>
        <v>0</v>
      </c>
      <c r="W1304" s="123">
        <f t="shared" si="634"/>
        <v>0</v>
      </c>
      <c r="X1304" s="122">
        <f t="shared" si="635"/>
        <v>0</v>
      </c>
      <c r="Y1304" s="123">
        <f t="shared" si="636"/>
        <v>0</v>
      </c>
      <c r="Z1304" s="122">
        <f t="shared" si="637"/>
        <v>0</v>
      </c>
      <c r="AA1304" s="123">
        <f t="shared" si="638"/>
        <v>0</v>
      </c>
      <c r="AB1304" s="122">
        <f t="shared" si="639"/>
        <v>0</v>
      </c>
      <c r="AD1304" s="3" t="str">
        <f t="shared" si="640"/>
        <v>False</v>
      </c>
      <c r="AE1304" s="3" t="str">
        <f t="shared" si="641"/>
        <v>true</v>
      </c>
      <c r="AF1304" s="3" t="e">
        <f>VLOOKUP(C1304,#REF!,2,FALSE)</f>
        <v>#REF!</v>
      </c>
      <c r="AG1304" s="3" t="e">
        <f t="shared" si="642"/>
        <v>#REF!</v>
      </c>
      <c r="AH1304" s="3">
        <f t="shared" si="643"/>
        <v>0</v>
      </c>
      <c r="AI1304" s="3">
        <f t="shared" si="644"/>
        <v>0</v>
      </c>
      <c r="AJ1304" s="3">
        <f t="shared" si="645"/>
        <v>0</v>
      </c>
      <c r="AL1304" s="3">
        <f t="shared" si="646"/>
        <v>0</v>
      </c>
      <c r="AM1304" s="3">
        <f t="shared" si="647"/>
        <v>0</v>
      </c>
      <c r="AN1304" s="3">
        <f t="shared" si="648"/>
        <v>0</v>
      </c>
      <c r="AO1304" s="3">
        <f t="shared" si="649"/>
        <v>0</v>
      </c>
      <c r="AP1304" s="3">
        <f t="shared" si="650"/>
        <v>0</v>
      </c>
      <c r="AQ1304" s="3">
        <f t="shared" si="651"/>
        <v>0</v>
      </c>
      <c r="AS1304" s="3" t="e">
        <f t="shared" si="652"/>
        <v>#REF!</v>
      </c>
      <c r="AU1304" s="3" t="e">
        <f t="shared" si="653"/>
        <v>#NAME?</v>
      </c>
      <c r="AW1304" s="3">
        <f t="shared" si="654"/>
        <v>0</v>
      </c>
      <c r="AX1304" s="3">
        <f t="shared" si="655"/>
        <v>0</v>
      </c>
      <c r="AY1304" s="3">
        <f t="shared" si="656"/>
        <v>0</v>
      </c>
      <c r="AZ1304" s="3">
        <f t="shared" si="657"/>
        <v>0</v>
      </c>
      <c r="BA1304" s="3">
        <f t="shared" si="658"/>
        <v>0</v>
      </c>
      <c r="BB1304" s="3">
        <f t="shared" si="659"/>
        <v>0</v>
      </c>
    </row>
    <row r="1305" spans="2:54" x14ac:dyDescent="0.35">
      <c r="B1305" s="14">
        <v>1278</v>
      </c>
      <c r="C1305" s="13"/>
      <c r="D1305" s="13"/>
      <c r="E1305" s="130"/>
      <c r="F1305" s="130"/>
      <c r="G1305" s="129" t="str">
        <f t="shared" si="627"/>
        <v/>
      </c>
      <c r="H1305" s="128"/>
      <c r="I1305" s="189"/>
      <c r="J1305" s="128"/>
      <c r="K1305" s="127"/>
      <c r="L1305" s="127"/>
      <c r="M1305" s="126"/>
      <c r="N1305" s="7"/>
      <c r="O1305" s="6"/>
      <c r="P1305" s="6"/>
      <c r="Q1305" s="125" t="str">
        <f t="shared" si="628"/>
        <v/>
      </c>
      <c r="R1305" s="124" t="str">
        <f t="shared" si="629"/>
        <v/>
      </c>
      <c r="S1305" s="123">
        <f t="shared" si="630"/>
        <v>0</v>
      </c>
      <c r="T1305" s="122">
        <f t="shared" si="631"/>
        <v>0</v>
      </c>
      <c r="U1305" s="123">
        <f t="shared" si="632"/>
        <v>0</v>
      </c>
      <c r="V1305" s="122">
        <f t="shared" si="633"/>
        <v>0</v>
      </c>
      <c r="W1305" s="123">
        <f t="shared" si="634"/>
        <v>0</v>
      </c>
      <c r="X1305" s="122">
        <f t="shared" si="635"/>
        <v>0</v>
      </c>
      <c r="Y1305" s="123">
        <f t="shared" si="636"/>
        <v>0</v>
      </c>
      <c r="Z1305" s="122">
        <f t="shared" si="637"/>
        <v>0</v>
      </c>
      <c r="AA1305" s="123">
        <f t="shared" si="638"/>
        <v>0</v>
      </c>
      <c r="AB1305" s="122">
        <f t="shared" si="639"/>
        <v>0</v>
      </c>
      <c r="AD1305" s="3" t="str">
        <f t="shared" si="640"/>
        <v>False</v>
      </c>
      <c r="AE1305" s="3" t="str">
        <f t="shared" si="641"/>
        <v>true</v>
      </c>
      <c r="AF1305" s="3" t="e">
        <f>VLOOKUP(C1305,#REF!,2,FALSE)</f>
        <v>#REF!</v>
      </c>
      <c r="AG1305" s="3" t="e">
        <f t="shared" si="642"/>
        <v>#REF!</v>
      </c>
      <c r="AH1305" s="3">
        <f t="shared" si="643"/>
        <v>0</v>
      </c>
      <c r="AI1305" s="3">
        <f t="shared" si="644"/>
        <v>0</v>
      </c>
      <c r="AJ1305" s="3">
        <f t="shared" si="645"/>
        <v>0</v>
      </c>
      <c r="AL1305" s="3">
        <f t="shared" si="646"/>
        <v>0</v>
      </c>
      <c r="AM1305" s="3">
        <f t="shared" si="647"/>
        <v>0</v>
      </c>
      <c r="AN1305" s="3">
        <f t="shared" si="648"/>
        <v>0</v>
      </c>
      <c r="AO1305" s="3">
        <f t="shared" si="649"/>
        <v>0</v>
      </c>
      <c r="AP1305" s="3">
        <f t="shared" si="650"/>
        <v>0</v>
      </c>
      <c r="AQ1305" s="3">
        <f t="shared" si="651"/>
        <v>0</v>
      </c>
      <c r="AS1305" s="3" t="e">
        <f t="shared" si="652"/>
        <v>#REF!</v>
      </c>
      <c r="AU1305" s="3" t="e">
        <f t="shared" si="653"/>
        <v>#NAME?</v>
      </c>
      <c r="AW1305" s="3">
        <f t="shared" si="654"/>
        <v>0</v>
      </c>
      <c r="AX1305" s="3">
        <f t="shared" si="655"/>
        <v>0</v>
      </c>
      <c r="AY1305" s="3">
        <f t="shared" si="656"/>
        <v>0</v>
      </c>
      <c r="AZ1305" s="3">
        <f t="shared" si="657"/>
        <v>0</v>
      </c>
      <c r="BA1305" s="3">
        <f t="shared" si="658"/>
        <v>0</v>
      </c>
      <c r="BB1305" s="3">
        <f t="shared" si="659"/>
        <v>0</v>
      </c>
    </row>
    <row r="1306" spans="2:54" x14ac:dyDescent="0.35">
      <c r="B1306" s="14">
        <v>1279</v>
      </c>
      <c r="C1306" s="13"/>
      <c r="D1306" s="13"/>
      <c r="E1306" s="130"/>
      <c r="F1306" s="130"/>
      <c r="G1306" s="129" t="str">
        <f t="shared" si="627"/>
        <v/>
      </c>
      <c r="H1306" s="128"/>
      <c r="I1306" s="189"/>
      <c r="J1306" s="128"/>
      <c r="K1306" s="127"/>
      <c r="L1306" s="127"/>
      <c r="M1306" s="126"/>
      <c r="N1306" s="7"/>
      <c r="O1306" s="6"/>
      <c r="P1306" s="6"/>
      <c r="Q1306" s="125" t="str">
        <f t="shared" si="628"/>
        <v/>
      </c>
      <c r="R1306" s="124" t="str">
        <f t="shared" si="629"/>
        <v/>
      </c>
      <c r="S1306" s="123">
        <f t="shared" si="630"/>
        <v>0</v>
      </c>
      <c r="T1306" s="122">
        <f t="shared" si="631"/>
        <v>0</v>
      </c>
      <c r="U1306" s="123">
        <f t="shared" si="632"/>
        <v>0</v>
      </c>
      <c r="V1306" s="122">
        <f t="shared" si="633"/>
        <v>0</v>
      </c>
      <c r="W1306" s="123">
        <f t="shared" si="634"/>
        <v>0</v>
      </c>
      <c r="X1306" s="122">
        <f t="shared" si="635"/>
        <v>0</v>
      </c>
      <c r="Y1306" s="123">
        <f t="shared" si="636"/>
        <v>0</v>
      </c>
      <c r="Z1306" s="122">
        <f t="shared" si="637"/>
        <v>0</v>
      </c>
      <c r="AA1306" s="123">
        <f t="shared" si="638"/>
        <v>0</v>
      </c>
      <c r="AB1306" s="122">
        <f t="shared" si="639"/>
        <v>0</v>
      </c>
      <c r="AD1306" s="3" t="str">
        <f t="shared" si="640"/>
        <v>False</v>
      </c>
      <c r="AE1306" s="3" t="str">
        <f t="shared" si="641"/>
        <v>true</v>
      </c>
      <c r="AF1306" s="3" t="e">
        <f>VLOOKUP(C1306,#REF!,2,FALSE)</f>
        <v>#REF!</v>
      </c>
      <c r="AG1306" s="3" t="e">
        <f t="shared" si="642"/>
        <v>#REF!</v>
      </c>
      <c r="AH1306" s="3">
        <f t="shared" si="643"/>
        <v>0</v>
      </c>
      <c r="AI1306" s="3">
        <f t="shared" si="644"/>
        <v>0</v>
      </c>
      <c r="AJ1306" s="3">
        <f t="shared" si="645"/>
        <v>0</v>
      </c>
      <c r="AL1306" s="3">
        <f t="shared" si="646"/>
        <v>0</v>
      </c>
      <c r="AM1306" s="3">
        <f t="shared" si="647"/>
        <v>0</v>
      </c>
      <c r="AN1306" s="3">
        <f t="shared" si="648"/>
        <v>0</v>
      </c>
      <c r="AO1306" s="3">
        <f t="shared" si="649"/>
        <v>0</v>
      </c>
      <c r="AP1306" s="3">
        <f t="shared" si="650"/>
        <v>0</v>
      </c>
      <c r="AQ1306" s="3">
        <f t="shared" si="651"/>
        <v>0</v>
      </c>
      <c r="AS1306" s="3" t="e">
        <f t="shared" si="652"/>
        <v>#REF!</v>
      </c>
      <c r="AU1306" s="3" t="e">
        <f t="shared" si="653"/>
        <v>#NAME?</v>
      </c>
      <c r="AW1306" s="3">
        <f t="shared" si="654"/>
        <v>0</v>
      </c>
      <c r="AX1306" s="3">
        <f t="shared" si="655"/>
        <v>0</v>
      </c>
      <c r="AY1306" s="3">
        <f t="shared" si="656"/>
        <v>0</v>
      </c>
      <c r="AZ1306" s="3">
        <f t="shared" si="657"/>
        <v>0</v>
      </c>
      <c r="BA1306" s="3">
        <f t="shared" si="658"/>
        <v>0</v>
      </c>
      <c r="BB1306" s="3">
        <f t="shared" si="659"/>
        <v>0</v>
      </c>
    </row>
    <row r="1307" spans="2:54" x14ac:dyDescent="0.35">
      <c r="B1307" s="14">
        <v>1280</v>
      </c>
      <c r="C1307" s="13"/>
      <c r="D1307" s="13"/>
      <c r="E1307" s="130"/>
      <c r="F1307" s="130"/>
      <c r="G1307" s="129" t="str">
        <f t="shared" si="627"/>
        <v/>
      </c>
      <c r="H1307" s="128"/>
      <c r="I1307" s="189"/>
      <c r="J1307" s="128"/>
      <c r="K1307" s="127"/>
      <c r="L1307" s="127"/>
      <c r="M1307" s="126"/>
      <c r="N1307" s="7"/>
      <c r="O1307" s="6"/>
      <c r="P1307" s="6"/>
      <c r="Q1307" s="125" t="str">
        <f t="shared" si="628"/>
        <v/>
      </c>
      <c r="R1307" s="124" t="str">
        <f t="shared" si="629"/>
        <v/>
      </c>
      <c r="S1307" s="123">
        <f t="shared" si="630"/>
        <v>0</v>
      </c>
      <c r="T1307" s="122">
        <f t="shared" si="631"/>
        <v>0</v>
      </c>
      <c r="U1307" s="123">
        <f t="shared" si="632"/>
        <v>0</v>
      </c>
      <c r="V1307" s="122">
        <f t="shared" si="633"/>
        <v>0</v>
      </c>
      <c r="W1307" s="123">
        <f t="shared" si="634"/>
        <v>0</v>
      </c>
      <c r="X1307" s="122">
        <f t="shared" si="635"/>
        <v>0</v>
      </c>
      <c r="Y1307" s="123">
        <f t="shared" si="636"/>
        <v>0</v>
      </c>
      <c r="Z1307" s="122">
        <f t="shared" si="637"/>
        <v>0</v>
      </c>
      <c r="AA1307" s="123">
        <f t="shared" si="638"/>
        <v>0</v>
      </c>
      <c r="AB1307" s="122">
        <f t="shared" si="639"/>
        <v>0</v>
      </c>
      <c r="AD1307" s="3" t="str">
        <f t="shared" si="640"/>
        <v>False</v>
      </c>
      <c r="AE1307" s="3" t="str">
        <f t="shared" si="641"/>
        <v>true</v>
      </c>
      <c r="AF1307" s="3" t="e">
        <f>VLOOKUP(C1307,#REF!,2,FALSE)</f>
        <v>#REF!</v>
      </c>
      <c r="AG1307" s="3" t="e">
        <f t="shared" si="642"/>
        <v>#REF!</v>
      </c>
      <c r="AH1307" s="3">
        <f t="shared" si="643"/>
        <v>0</v>
      </c>
      <c r="AI1307" s="3">
        <f t="shared" si="644"/>
        <v>0</v>
      </c>
      <c r="AJ1307" s="3">
        <f t="shared" si="645"/>
        <v>0</v>
      </c>
      <c r="AL1307" s="3">
        <f t="shared" si="646"/>
        <v>0</v>
      </c>
      <c r="AM1307" s="3">
        <f t="shared" si="647"/>
        <v>0</v>
      </c>
      <c r="AN1307" s="3">
        <f t="shared" si="648"/>
        <v>0</v>
      </c>
      <c r="AO1307" s="3">
        <f t="shared" si="649"/>
        <v>0</v>
      </c>
      <c r="AP1307" s="3">
        <f t="shared" si="650"/>
        <v>0</v>
      </c>
      <c r="AQ1307" s="3">
        <f t="shared" si="651"/>
        <v>0</v>
      </c>
      <c r="AS1307" s="3" t="e">
        <f t="shared" si="652"/>
        <v>#REF!</v>
      </c>
      <c r="AU1307" s="3" t="e">
        <f t="shared" si="653"/>
        <v>#NAME?</v>
      </c>
      <c r="AW1307" s="3">
        <f t="shared" si="654"/>
        <v>0</v>
      </c>
      <c r="AX1307" s="3">
        <f t="shared" si="655"/>
        <v>0</v>
      </c>
      <c r="AY1307" s="3">
        <f t="shared" si="656"/>
        <v>0</v>
      </c>
      <c r="AZ1307" s="3">
        <f t="shared" si="657"/>
        <v>0</v>
      </c>
      <c r="BA1307" s="3">
        <f t="shared" si="658"/>
        <v>0</v>
      </c>
      <c r="BB1307" s="3">
        <f t="shared" si="659"/>
        <v>0</v>
      </c>
    </row>
    <row r="1308" spans="2:54" x14ac:dyDescent="0.35">
      <c r="B1308" s="14">
        <v>1281</v>
      </c>
      <c r="C1308" s="13"/>
      <c r="D1308" s="13"/>
      <c r="E1308" s="130"/>
      <c r="F1308" s="130"/>
      <c r="G1308" s="129" t="str">
        <f t="shared" ref="G1308:G1371" si="660">IF(D1308="","",IF(E1308&lt;&gt;"",VLOOKUP(E1308,Lookup_LOWCode,2,FALSE),VLOOKUP(D1308,Lookup_ActualLOWCode,2,FALSE)))</f>
        <v/>
      </c>
      <c r="H1308" s="128"/>
      <c r="I1308" s="189"/>
      <c r="J1308" s="128"/>
      <c r="K1308" s="127"/>
      <c r="L1308" s="127"/>
      <c r="M1308" s="126"/>
      <c r="N1308" s="7"/>
      <c r="O1308" s="6"/>
      <c r="P1308" s="6"/>
      <c r="Q1308" s="125" t="str">
        <f t="shared" ref="Q1308:Q1371" si="661">IF(N1308&lt;&gt;"",P1308/N1308,"")</f>
        <v/>
      </c>
      <c r="R1308" s="124" t="str">
        <f t="shared" ref="R1308:R1371" si="662">IF(O1308&lt;&gt;"",P1308/O1308,"")</f>
        <v/>
      </c>
      <c r="S1308" s="123">
        <f t="shared" ref="S1308:S1371" si="663">IF($N1308&lt;&gt;0,$N1308,IF($O1308&lt;&gt;0,$O1308/VLOOKUP($G1308,Lookup_MaterialLowCode,7,FALSE),0))</f>
        <v>0</v>
      </c>
      <c r="T1308" s="122">
        <f t="shared" ref="T1308:T1371" si="664">IF($O1308&lt;&gt;0,$O1308,IF($N1308&lt;&gt;0,$N1308*VLOOKUP($G1308,Lookup_MaterialLowCode,7,FALSE),0))</f>
        <v>0</v>
      </c>
      <c r="U1308" s="123">
        <f t="shared" ref="U1308:U1371" si="665">IF(AE1308="true",S1308,0)</f>
        <v>0</v>
      </c>
      <c r="V1308" s="122">
        <f t="shared" ref="V1308:V1371" si="666">IF(AE1308="true",T1308,0)</f>
        <v>0</v>
      </c>
      <c r="W1308" s="123">
        <f t="shared" ref="W1308:W1371" si="667">IF(AE1308="false",S1308,0)</f>
        <v>0</v>
      </c>
      <c r="X1308" s="122">
        <f t="shared" ref="X1308:X1371" si="668">IF(AE1308="false",T1308,0)</f>
        <v>0</v>
      </c>
      <c r="Y1308" s="123">
        <f t="shared" ref="Y1308:Y1371" si="669">W1308-(W1308*L1308)</f>
        <v>0</v>
      </c>
      <c r="Z1308" s="122">
        <f t="shared" ref="Z1308:Z1371" si="670">X1308-(X1308*L1308)</f>
        <v>0</v>
      </c>
      <c r="AA1308" s="123">
        <f t="shared" ref="AA1308:AA1371" si="671">W1308*L1308</f>
        <v>0</v>
      </c>
      <c r="AB1308" s="122">
        <f t="shared" ref="AB1308:AB1371" si="672">X1308*L1308</f>
        <v>0</v>
      </c>
      <c r="AD1308" s="3" t="str">
        <f t="shared" ref="AD1308:AD1371" si="673">IF(G1308="Specify LOW Code",IF(E1308&lt;&gt;"","False","True"),"False")</f>
        <v>False</v>
      </c>
      <c r="AE1308" s="3" t="str">
        <f t="shared" ref="AE1308:AE1371" si="674">IF(H1308="Off-Site mixed","false",IF(H1308="Off-Site segregated","false","true"))</f>
        <v>true</v>
      </c>
      <c r="AF1308" s="3" t="e">
        <f>VLOOKUP(C1308,#REF!,2,FALSE)</f>
        <v>#REF!</v>
      </c>
      <c r="AG1308" s="3" t="e">
        <f t="shared" ref="AG1308:AG1371" si="675">AF1308&amp;D1308</f>
        <v>#REF!</v>
      </c>
      <c r="AH1308" s="3">
        <f t="shared" ref="AH1308:AH1371" si="676">IF(AE1308="true",0,VLOOKUP(J1308,Lookup_MyDestinations,6,FALSE))</f>
        <v>0</v>
      </c>
      <c r="AI1308" s="3">
        <f t="shared" ref="AI1308:AI1371" si="677">IF(AE1308="true",0,VLOOKUP(J1308,Lookup_MyDestinations,5,FALSE))</f>
        <v>0</v>
      </c>
      <c r="AJ1308" s="3">
        <f t="shared" ref="AJ1308:AJ1371" si="678">IF(AE1308="true", 0,VLOOKUP(J1308,Lookup_MyDestinations,4,FALSE))</f>
        <v>0</v>
      </c>
      <c r="AL1308" s="3">
        <f t="shared" ref="AL1308:AL1371" si="679">$AH1308*$W1308</f>
        <v>0</v>
      </c>
      <c r="AM1308" s="3">
        <f t="shared" ref="AM1308:AM1371" si="680">$AH1308*$X1308</f>
        <v>0</v>
      </c>
      <c r="AN1308" s="3">
        <f t="shared" ref="AN1308:AN1371" si="681">$AI1308*$W1308</f>
        <v>0</v>
      </c>
      <c r="AO1308" s="3">
        <f t="shared" ref="AO1308:AO1371" si="682">$AI1308*$X1308</f>
        <v>0</v>
      </c>
      <c r="AP1308" s="3">
        <f t="shared" ref="AP1308:AP1371" si="683">$AJ1308*$W1308</f>
        <v>0</v>
      </c>
      <c r="AQ1308" s="3">
        <f t="shared" ref="AQ1308:AQ1371" si="684">$AJ1308*$X1308</f>
        <v>0</v>
      </c>
      <c r="AS1308" s="3" t="e">
        <f t="shared" ref="AS1308:AS1371" si="685">AF1308&amp;G1308</f>
        <v>#REF!</v>
      </c>
      <c r="AU1308" s="3" t="e">
        <f t="shared" ref="AU1308:AU1371" si="686">VLOOKUP(D1308,Lookup_WasteStreamLOWCode,4,FALSE)</f>
        <v>#NAME?</v>
      </c>
      <c r="AW1308" s="3">
        <f t="shared" ref="AW1308:AW1371" si="687">IF(H1308="On-site recovery",S1308,0)</f>
        <v>0</v>
      </c>
      <c r="AX1308" s="3">
        <f t="shared" ref="AX1308:AX1371" si="688">IF(H1308="On-site recovery",T1308,0)</f>
        <v>0</v>
      </c>
      <c r="AY1308" s="3">
        <f t="shared" ref="AY1308:AY1371" si="689">IF(H1308="On-site recycled",S1308,0)</f>
        <v>0</v>
      </c>
      <c r="AZ1308" s="3">
        <f t="shared" ref="AZ1308:AZ1371" si="690">IF(H1308="On-site recycled",T1308,0)</f>
        <v>0</v>
      </c>
      <c r="BA1308" s="3">
        <f t="shared" ref="BA1308:BA1371" si="691">IF(H1308="On-site re-use",S1308,0)</f>
        <v>0</v>
      </c>
      <c r="BB1308" s="3">
        <f t="shared" ref="BB1308:BB1371" si="692">IF(H1308="On-site re-use",T1308,0)</f>
        <v>0</v>
      </c>
    </row>
    <row r="1309" spans="2:54" x14ac:dyDescent="0.35">
      <c r="B1309" s="14">
        <v>1282</v>
      </c>
      <c r="C1309" s="13"/>
      <c r="D1309" s="13"/>
      <c r="E1309" s="130"/>
      <c r="F1309" s="130"/>
      <c r="G1309" s="129" t="str">
        <f t="shared" si="660"/>
        <v/>
      </c>
      <c r="H1309" s="128"/>
      <c r="I1309" s="189"/>
      <c r="J1309" s="128"/>
      <c r="K1309" s="127"/>
      <c r="L1309" s="127"/>
      <c r="M1309" s="126"/>
      <c r="N1309" s="7"/>
      <c r="O1309" s="6"/>
      <c r="P1309" s="6"/>
      <c r="Q1309" s="125" t="str">
        <f t="shared" si="661"/>
        <v/>
      </c>
      <c r="R1309" s="124" t="str">
        <f t="shared" si="662"/>
        <v/>
      </c>
      <c r="S1309" s="123">
        <f t="shared" si="663"/>
        <v>0</v>
      </c>
      <c r="T1309" s="122">
        <f t="shared" si="664"/>
        <v>0</v>
      </c>
      <c r="U1309" s="123">
        <f t="shared" si="665"/>
        <v>0</v>
      </c>
      <c r="V1309" s="122">
        <f t="shared" si="666"/>
        <v>0</v>
      </c>
      <c r="W1309" s="123">
        <f t="shared" si="667"/>
        <v>0</v>
      </c>
      <c r="X1309" s="122">
        <f t="shared" si="668"/>
        <v>0</v>
      </c>
      <c r="Y1309" s="123">
        <f t="shared" si="669"/>
        <v>0</v>
      </c>
      <c r="Z1309" s="122">
        <f t="shared" si="670"/>
        <v>0</v>
      </c>
      <c r="AA1309" s="123">
        <f t="shared" si="671"/>
        <v>0</v>
      </c>
      <c r="AB1309" s="122">
        <f t="shared" si="672"/>
        <v>0</v>
      </c>
      <c r="AD1309" s="3" t="str">
        <f t="shared" si="673"/>
        <v>False</v>
      </c>
      <c r="AE1309" s="3" t="str">
        <f t="shared" si="674"/>
        <v>true</v>
      </c>
      <c r="AF1309" s="3" t="e">
        <f>VLOOKUP(C1309,#REF!,2,FALSE)</f>
        <v>#REF!</v>
      </c>
      <c r="AG1309" s="3" t="e">
        <f t="shared" si="675"/>
        <v>#REF!</v>
      </c>
      <c r="AH1309" s="3">
        <f t="shared" si="676"/>
        <v>0</v>
      </c>
      <c r="AI1309" s="3">
        <f t="shared" si="677"/>
        <v>0</v>
      </c>
      <c r="AJ1309" s="3">
        <f t="shared" si="678"/>
        <v>0</v>
      </c>
      <c r="AL1309" s="3">
        <f t="shared" si="679"/>
        <v>0</v>
      </c>
      <c r="AM1309" s="3">
        <f t="shared" si="680"/>
        <v>0</v>
      </c>
      <c r="AN1309" s="3">
        <f t="shared" si="681"/>
        <v>0</v>
      </c>
      <c r="AO1309" s="3">
        <f t="shared" si="682"/>
        <v>0</v>
      </c>
      <c r="AP1309" s="3">
        <f t="shared" si="683"/>
        <v>0</v>
      </c>
      <c r="AQ1309" s="3">
        <f t="shared" si="684"/>
        <v>0</v>
      </c>
      <c r="AS1309" s="3" t="e">
        <f t="shared" si="685"/>
        <v>#REF!</v>
      </c>
      <c r="AU1309" s="3" t="e">
        <f t="shared" si="686"/>
        <v>#NAME?</v>
      </c>
      <c r="AW1309" s="3">
        <f t="shared" si="687"/>
        <v>0</v>
      </c>
      <c r="AX1309" s="3">
        <f t="shared" si="688"/>
        <v>0</v>
      </c>
      <c r="AY1309" s="3">
        <f t="shared" si="689"/>
        <v>0</v>
      </c>
      <c r="AZ1309" s="3">
        <f t="shared" si="690"/>
        <v>0</v>
      </c>
      <c r="BA1309" s="3">
        <f t="shared" si="691"/>
        <v>0</v>
      </c>
      <c r="BB1309" s="3">
        <f t="shared" si="692"/>
        <v>0</v>
      </c>
    </row>
    <row r="1310" spans="2:54" x14ac:dyDescent="0.35">
      <c r="B1310" s="14">
        <v>1283</v>
      </c>
      <c r="C1310" s="13"/>
      <c r="D1310" s="13"/>
      <c r="E1310" s="130"/>
      <c r="F1310" s="130"/>
      <c r="G1310" s="129" t="str">
        <f t="shared" si="660"/>
        <v/>
      </c>
      <c r="H1310" s="128"/>
      <c r="I1310" s="189"/>
      <c r="J1310" s="128"/>
      <c r="K1310" s="127"/>
      <c r="L1310" s="127"/>
      <c r="M1310" s="126"/>
      <c r="N1310" s="7"/>
      <c r="O1310" s="6"/>
      <c r="P1310" s="6"/>
      <c r="Q1310" s="125" t="str">
        <f t="shared" si="661"/>
        <v/>
      </c>
      <c r="R1310" s="124" t="str">
        <f t="shared" si="662"/>
        <v/>
      </c>
      <c r="S1310" s="123">
        <f t="shared" si="663"/>
        <v>0</v>
      </c>
      <c r="T1310" s="122">
        <f t="shared" si="664"/>
        <v>0</v>
      </c>
      <c r="U1310" s="123">
        <f t="shared" si="665"/>
        <v>0</v>
      </c>
      <c r="V1310" s="122">
        <f t="shared" si="666"/>
        <v>0</v>
      </c>
      <c r="W1310" s="123">
        <f t="shared" si="667"/>
        <v>0</v>
      </c>
      <c r="X1310" s="122">
        <f t="shared" si="668"/>
        <v>0</v>
      </c>
      <c r="Y1310" s="123">
        <f t="shared" si="669"/>
        <v>0</v>
      </c>
      <c r="Z1310" s="122">
        <f t="shared" si="670"/>
        <v>0</v>
      </c>
      <c r="AA1310" s="123">
        <f t="shared" si="671"/>
        <v>0</v>
      </c>
      <c r="AB1310" s="122">
        <f t="shared" si="672"/>
        <v>0</v>
      </c>
      <c r="AD1310" s="3" t="str">
        <f t="shared" si="673"/>
        <v>False</v>
      </c>
      <c r="AE1310" s="3" t="str">
        <f t="shared" si="674"/>
        <v>true</v>
      </c>
      <c r="AF1310" s="3" t="e">
        <f>VLOOKUP(C1310,#REF!,2,FALSE)</f>
        <v>#REF!</v>
      </c>
      <c r="AG1310" s="3" t="e">
        <f t="shared" si="675"/>
        <v>#REF!</v>
      </c>
      <c r="AH1310" s="3">
        <f t="shared" si="676"/>
        <v>0</v>
      </c>
      <c r="AI1310" s="3">
        <f t="shared" si="677"/>
        <v>0</v>
      </c>
      <c r="AJ1310" s="3">
        <f t="shared" si="678"/>
        <v>0</v>
      </c>
      <c r="AL1310" s="3">
        <f t="shared" si="679"/>
        <v>0</v>
      </c>
      <c r="AM1310" s="3">
        <f t="shared" si="680"/>
        <v>0</v>
      </c>
      <c r="AN1310" s="3">
        <f t="shared" si="681"/>
        <v>0</v>
      </c>
      <c r="AO1310" s="3">
        <f t="shared" si="682"/>
        <v>0</v>
      </c>
      <c r="AP1310" s="3">
        <f t="shared" si="683"/>
        <v>0</v>
      </c>
      <c r="AQ1310" s="3">
        <f t="shared" si="684"/>
        <v>0</v>
      </c>
      <c r="AS1310" s="3" t="e">
        <f t="shared" si="685"/>
        <v>#REF!</v>
      </c>
      <c r="AU1310" s="3" t="e">
        <f t="shared" si="686"/>
        <v>#NAME?</v>
      </c>
      <c r="AW1310" s="3">
        <f t="shared" si="687"/>
        <v>0</v>
      </c>
      <c r="AX1310" s="3">
        <f t="shared" si="688"/>
        <v>0</v>
      </c>
      <c r="AY1310" s="3">
        <f t="shared" si="689"/>
        <v>0</v>
      </c>
      <c r="AZ1310" s="3">
        <f t="shared" si="690"/>
        <v>0</v>
      </c>
      <c r="BA1310" s="3">
        <f t="shared" si="691"/>
        <v>0</v>
      </c>
      <c r="BB1310" s="3">
        <f t="shared" si="692"/>
        <v>0</v>
      </c>
    </row>
    <row r="1311" spans="2:54" x14ac:dyDescent="0.35">
      <c r="B1311" s="14">
        <v>1284</v>
      </c>
      <c r="C1311" s="13"/>
      <c r="D1311" s="13"/>
      <c r="E1311" s="130"/>
      <c r="F1311" s="130"/>
      <c r="G1311" s="129" t="str">
        <f t="shared" si="660"/>
        <v/>
      </c>
      <c r="H1311" s="128"/>
      <c r="I1311" s="189"/>
      <c r="J1311" s="128"/>
      <c r="K1311" s="127"/>
      <c r="L1311" s="127"/>
      <c r="M1311" s="126"/>
      <c r="N1311" s="7"/>
      <c r="O1311" s="6"/>
      <c r="P1311" s="6"/>
      <c r="Q1311" s="125" t="str">
        <f t="shared" si="661"/>
        <v/>
      </c>
      <c r="R1311" s="124" t="str">
        <f t="shared" si="662"/>
        <v/>
      </c>
      <c r="S1311" s="123">
        <f t="shared" si="663"/>
        <v>0</v>
      </c>
      <c r="T1311" s="122">
        <f t="shared" si="664"/>
        <v>0</v>
      </c>
      <c r="U1311" s="123">
        <f t="shared" si="665"/>
        <v>0</v>
      </c>
      <c r="V1311" s="122">
        <f t="shared" si="666"/>
        <v>0</v>
      </c>
      <c r="W1311" s="123">
        <f t="shared" si="667"/>
        <v>0</v>
      </c>
      <c r="X1311" s="122">
        <f t="shared" si="668"/>
        <v>0</v>
      </c>
      <c r="Y1311" s="123">
        <f t="shared" si="669"/>
        <v>0</v>
      </c>
      <c r="Z1311" s="122">
        <f t="shared" si="670"/>
        <v>0</v>
      </c>
      <c r="AA1311" s="123">
        <f t="shared" si="671"/>
        <v>0</v>
      </c>
      <c r="AB1311" s="122">
        <f t="shared" si="672"/>
        <v>0</v>
      </c>
      <c r="AD1311" s="3" t="str">
        <f t="shared" si="673"/>
        <v>False</v>
      </c>
      <c r="AE1311" s="3" t="str">
        <f t="shared" si="674"/>
        <v>true</v>
      </c>
      <c r="AF1311" s="3" t="e">
        <f>VLOOKUP(C1311,#REF!,2,FALSE)</f>
        <v>#REF!</v>
      </c>
      <c r="AG1311" s="3" t="e">
        <f t="shared" si="675"/>
        <v>#REF!</v>
      </c>
      <c r="AH1311" s="3">
        <f t="shared" si="676"/>
        <v>0</v>
      </c>
      <c r="AI1311" s="3">
        <f t="shared" si="677"/>
        <v>0</v>
      </c>
      <c r="AJ1311" s="3">
        <f t="shared" si="678"/>
        <v>0</v>
      </c>
      <c r="AL1311" s="3">
        <f t="shared" si="679"/>
        <v>0</v>
      </c>
      <c r="AM1311" s="3">
        <f t="shared" si="680"/>
        <v>0</v>
      </c>
      <c r="AN1311" s="3">
        <f t="shared" si="681"/>
        <v>0</v>
      </c>
      <c r="AO1311" s="3">
        <f t="shared" si="682"/>
        <v>0</v>
      </c>
      <c r="AP1311" s="3">
        <f t="shared" si="683"/>
        <v>0</v>
      </c>
      <c r="AQ1311" s="3">
        <f t="shared" si="684"/>
        <v>0</v>
      </c>
      <c r="AS1311" s="3" t="e">
        <f t="shared" si="685"/>
        <v>#REF!</v>
      </c>
      <c r="AU1311" s="3" t="e">
        <f t="shared" si="686"/>
        <v>#NAME?</v>
      </c>
      <c r="AW1311" s="3">
        <f t="shared" si="687"/>
        <v>0</v>
      </c>
      <c r="AX1311" s="3">
        <f t="shared" si="688"/>
        <v>0</v>
      </c>
      <c r="AY1311" s="3">
        <f t="shared" si="689"/>
        <v>0</v>
      </c>
      <c r="AZ1311" s="3">
        <f t="shared" si="690"/>
        <v>0</v>
      </c>
      <c r="BA1311" s="3">
        <f t="shared" si="691"/>
        <v>0</v>
      </c>
      <c r="BB1311" s="3">
        <f t="shared" si="692"/>
        <v>0</v>
      </c>
    </row>
    <row r="1312" spans="2:54" x14ac:dyDescent="0.35">
      <c r="B1312" s="14">
        <v>1285</v>
      </c>
      <c r="C1312" s="13"/>
      <c r="D1312" s="13"/>
      <c r="E1312" s="130"/>
      <c r="F1312" s="130"/>
      <c r="G1312" s="129" t="str">
        <f t="shared" si="660"/>
        <v/>
      </c>
      <c r="H1312" s="128"/>
      <c r="I1312" s="189"/>
      <c r="J1312" s="128"/>
      <c r="K1312" s="127"/>
      <c r="L1312" s="127"/>
      <c r="M1312" s="126"/>
      <c r="N1312" s="7"/>
      <c r="O1312" s="6"/>
      <c r="P1312" s="6"/>
      <c r="Q1312" s="125" t="str">
        <f t="shared" si="661"/>
        <v/>
      </c>
      <c r="R1312" s="124" t="str">
        <f t="shared" si="662"/>
        <v/>
      </c>
      <c r="S1312" s="123">
        <f t="shared" si="663"/>
        <v>0</v>
      </c>
      <c r="T1312" s="122">
        <f t="shared" si="664"/>
        <v>0</v>
      </c>
      <c r="U1312" s="123">
        <f t="shared" si="665"/>
        <v>0</v>
      </c>
      <c r="V1312" s="122">
        <f t="shared" si="666"/>
        <v>0</v>
      </c>
      <c r="W1312" s="123">
        <f t="shared" si="667"/>
        <v>0</v>
      </c>
      <c r="X1312" s="122">
        <f t="shared" si="668"/>
        <v>0</v>
      </c>
      <c r="Y1312" s="123">
        <f t="shared" si="669"/>
        <v>0</v>
      </c>
      <c r="Z1312" s="122">
        <f t="shared" si="670"/>
        <v>0</v>
      </c>
      <c r="AA1312" s="123">
        <f t="shared" si="671"/>
        <v>0</v>
      </c>
      <c r="AB1312" s="122">
        <f t="shared" si="672"/>
        <v>0</v>
      </c>
      <c r="AD1312" s="3" t="str">
        <f t="shared" si="673"/>
        <v>False</v>
      </c>
      <c r="AE1312" s="3" t="str">
        <f t="shared" si="674"/>
        <v>true</v>
      </c>
      <c r="AF1312" s="3" t="e">
        <f>VLOOKUP(C1312,#REF!,2,FALSE)</f>
        <v>#REF!</v>
      </c>
      <c r="AG1312" s="3" t="e">
        <f t="shared" si="675"/>
        <v>#REF!</v>
      </c>
      <c r="AH1312" s="3">
        <f t="shared" si="676"/>
        <v>0</v>
      </c>
      <c r="AI1312" s="3">
        <f t="shared" si="677"/>
        <v>0</v>
      </c>
      <c r="AJ1312" s="3">
        <f t="shared" si="678"/>
        <v>0</v>
      </c>
      <c r="AL1312" s="3">
        <f t="shared" si="679"/>
        <v>0</v>
      </c>
      <c r="AM1312" s="3">
        <f t="shared" si="680"/>
        <v>0</v>
      </c>
      <c r="AN1312" s="3">
        <f t="shared" si="681"/>
        <v>0</v>
      </c>
      <c r="AO1312" s="3">
        <f t="shared" si="682"/>
        <v>0</v>
      </c>
      <c r="AP1312" s="3">
        <f t="shared" si="683"/>
        <v>0</v>
      </c>
      <c r="AQ1312" s="3">
        <f t="shared" si="684"/>
        <v>0</v>
      </c>
      <c r="AS1312" s="3" t="e">
        <f t="shared" si="685"/>
        <v>#REF!</v>
      </c>
      <c r="AU1312" s="3" t="e">
        <f t="shared" si="686"/>
        <v>#NAME?</v>
      </c>
      <c r="AW1312" s="3">
        <f t="shared" si="687"/>
        <v>0</v>
      </c>
      <c r="AX1312" s="3">
        <f t="shared" si="688"/>
        <v>0</v>
      </c>
      <c r="AY1312" s="3">
        <f t="shared" si="689"/>
        <v>0</v>
      </c>
      <c r="AZ1312" s="3">
        <f t="shared" si="690"/>
        <v>0</v>
      </c>
      <c r="BA1312" s="3">
        <f t="shared" si="691"/>
        <v>0</v>
      </c>
      <c r="BB1312" s="3">
        <f t="shared" si="692"/>
        <v>0</v>
      </c>
    </row>
    <row r="1313" spans="2:54" x14ac:dyDescent="0.35">
      <c r="B1313" s="14">
        <v>1286</v>
      </c>
      <c r="C1313" s="13"/>
      <c r="D1313" s="13"/>
      <c r="E1313" s="130"/>
      <c r="F1313" s="130"/>
      <c r="G1313" s="129" t="str">
        <f t="shared" si="660"/>
        <v/>
      </c>
      <c r="H1313" s="128"/>
      <c r="I1313" s="189"/>
      <c r="J1313" s="128"/>
      <c r="K1313" s="127"/>
      <c r="L1313" s="127"/>
      <c r="M1313" s="126"/>
      <c r="N1313" s="7"/>
      <c r="O1313" s="6"/>
      <c r="P1313" s="6"/>
      <c r="Q1313" s="125" t="str">
        <f t="shared" si="661"/>
        <v/>
      </c>
      <c r="R1313" s="124" t="str">
        <f t="shared" si="662"/>
        <v/>
      </c>
      <c r="S1313" s="123">
        <f t="shared" si="663"/>
        <v>0</v>
      </c>
      <c r="T1313" s="122">
        <f t="shared" si="664"/>
        <v>0</v>
      </c>
      <c r="U1313" s="123">
        <f t="shared" si="665"/>
        <v>0</v>
      </c>
      <c r="V1313" s="122">
        <f t="shared" si="666"/>
        <v>0</v>
      </c>
      <c r="W1313" s="123">
        <f t="shared" si="667"/>
        <v>0</v>
      </c>
      <c r="X1313" s="122">
        <f t="shared" si="668"/>
        <v>0</v>
      </c>
      <c r="Y1313" s="123">
        <f t="shared" si="669"/>
        <v>0</v>
      </c>
      <c r="Z1313" s="122">
        <f t="shared" si="670"/>
        <v>0</v>
      </c>
      <c r="AA1313" s="123">
        <f t="shared" si="671"/>
        <v>0</v>
      </c>
      <c r="AB1313" s="122">
        <f t="shared" si="672"/>
        <v>0</v>
      </c>
      <c r="AD1313" s="3" t="str">
        <f t="shared" si="673"/>
        <v>False</v>
      </c>
      <c r="AE1313" s="3" t="str">
        <f t="shared" si="674"/>
        <v>true</v>
      </c>
      <c r="AF1313" s="3" t="e">
        <f>VLOOKUP(C1313,#REF!,2,FALSE)</f>
        <v>#REF!</v>
      </c>
      <c r="AG1313" s="3" t="e">
        <f t="shared" si="675"/>
        <v>#REF!</v>
      </c>
      <c r="AH1313" s="3">
        <f t="shared" si="676"/>
        <v>0</v>
      </c>
      <c r="AI1313" s="3">
        <f t="shared" si="677"/>
        <v>0</v>
      </c>
      <c r="AJ1313" s="3">
        <f t="shared" si="678"/>
        <v>0</v>
      </c>
      <c r="AL1313" s="3">
        <f t="shared" si="679"/>
        <v>0</v>
      </c>
      <c r="AM1313" s="3">
        <f t="shared" si="680"/>
        <v>0</v>
      </c>
      <c r="AN1313" s="3">
        <f t="shared" si="681"/>
        <v>0</v>
      </c>
      <c r="AO1313" s="3">
        <f t="shared" si="682"/>
        <v>0</v>
      </c>
      <c r="AP1313" s="3">
        <f t="shared" si="683"/>
        <v>0</v>
      </c>
      <c r="AQ1313" s="3">
        <f t="shared" si="684"/>
        <v>0</v>
      </c>
      <c r="AS1313" s="3" t="e">
        <f t="shared" si="685"/>
        <v>#REF!</v>
      </c>
      <c r="AU1313" s="3" t="e">
        <f t="shared" si="686"/>
        <v>#NAME?</v>
      </c>
      <c r="AW1313" s="3">
        <f t="shared" si="687"/>
        <v>0</v>
      </c>
      <c r="AX1313" s="3">
        <f t="shared" si="688"/>
        <v>0</v>
      </c>
      <c r="AY1313" s="3">
        <f t="shared" si="689"/>
        <v>0</v>
      </c>
      <c r="AZ1313" s="3">
        <f t="shared" si="690"/>
        <v>0</v>
      </c>
      <c r="BA1313" s="3">
        <f t="shared" si="691"/>
        <v>0</v>
      </c>
      <c r="BB1313" s="3">
        <f t="shared" si="692"/>
        <v>0</v>
      </c>
    </row>
    <row r="1314" spans="2:54" x14ac:dyDescent="0.35">
      <c r="B1314" s="14">
        <v>1287</v>
      </c>
      <c r="C1314" s="13"/>
      <c r="D1314" s="13"/>
      <c r="E1314" s="130"/>
      <c r="F1314" s="130"/>
      <c r="G1314" s="129" t="str">
        <f t="shared" si="660"/>
        <v/>
      </c>
      <c r="H1314" s="128"/>
      <c r="I1314" s="189"/>
      <c r="J1314" s="128"/>
      <c r="K1314" s="127"/>
      <c r="L1314" s="127"/>
      <c r="M1314" s="126"/>
      <c r="N1314" s="7"/>
      <c r="O1314" s="6"/>
      <c r="P1314" s="6"/>
      <c r="Q1314" s="125" t="str">
        <f t="shared" si="661"/>
        <v/>
      </c>
      <c r="R1314" s="124" t="str">
        <f t="shared" si="662"/>
        <v/>
      </c>
      <c r="S1314" s="123">
        <f t="shared" si="663"/>
        <v>0</v>
      </c>
      <c r="T1314" s="122">
        <f t="shared" si="664"/>
        <v>0</v>
      </c>
      <c r="U1314" s="123">
        <f t="shared" si="665"/>
        <v>0</v>
      </c>
      <c r="V1314" s="122">
        <f t="shared" si="666"/>
        <v>0</v>
      </c>
      <c r="W1314" s="123">
        <f t="shared" si="667"/>
        <v>0</v>
      </c>
      <c r="X1314" s="122">
        <f t="shared" si="668"/>
        <v>0</v>
      </c>
      <c r="Y1314" s="123">
        <f t="shared" si="669"/>
        <v>0</v>
      </c>
      <c r="Z1314" s="122">
        <f t="shared" si="670"/>
        <v>0</v>
      </c>
      <c r="AA1314" s="123">
        <f t="shared" si="671"/>
        <v>0</v>
      </c>
      <c r="AB1314" s="122">
        <f t="shared" si="672"/>
        <v>0</v>
      </c>
      <c r="AD1314" s="3" t="str">
        <f t="shared" si="673"/>
        <v>False</v>
      </c>
      <c r="AE1314" s="3" t="str">
        <f t="shared" si="674"/>
        <v>true</v>
      </c>
      <c r="AF1314" s="3" t="e">
        <f>VLOOKUP(C1314,#REF!,2,FALSE)</f>
        <v>#REF!</v>
      </c>
      <c r="AG1314" s="3" t="e">
        <f t="shared" si="675"/>
        <v>#REF!</v>
      </c>
      <c r="AH1314" s="3">
        <f t="shared" si="676"/>
        <v>0</v>
      </c>
      <c r="AI1314" s="3">
        <f t="shared" si="677"/>
        <v>0</v>
      </c>
      <c r="AJ1314" s="3">
        <f t="shared" si="678"/>
        <v>0</v>
      </c>
      <c r="AL1314" s="3">
        <f t="shared" si="679"/>
        <v>0</v>
      </c>
      <c r="AM1314" s="3">
        <f t="shared" si="680"/>
        <v>0</v>
      </c>
      <c r="AN1314" s="3">
        <f t="shared" si="681"/>
        <v>0</v>
      </c>
      <c r="AO1314" s="3">
        <f t="shared" si="682"/>
        <v>0</v>
      </c>
      <c r="AP1314" s="3">
        <f t="shared" si="683"/>
        <v>0</v>
      </c>
      <c r="AQ1314" s="3">
        <f t="shared" si="684"/>
        <v>0</v>
      </c>
      <c r="AS1314" s="3" t="e">
        <f t="shared" si="685"/>
        <v>#REF!</v>
      </c>
      <c r="AU1314" s="3" t="e">
        <f t="shared" si="686"/>
        <v>#NAME?</v>
      </c>
      <c r="AW1314" s="3">
        <f t="shared" si="687"/>
        <v>0</v>
      </c>
      <c r="AX1314" s="3">
        <f t="shared" si="688"/>
        <v>0</v>
      </c>
      <c r="AY1314" s="3">
        <f t="shared" si="689"/>
        <v>0</v>
      </c>
      <c r="AZ1314" s="3">
        <f t="shared" si="690"/>
        <v>0</v>
      </c>
      <c r="BA1314" s="3">
        <f t="shared" si="691"/>
        <v>0</v>
      </c>
      <c r="BB1314" s="3">
        <f t="shared" si="692"/>
        <v>0</v>
      </c>
    </row>
    <row r="1315" spans="2:54" x14ac:dyDescent="0.35">
      <c r="B1315" s="14">
        <v>1288</v>
      </c>
      <c r="C1315" s="13"/>
      <c r="D1315" s="13"/>
      <c r="E1315" s="130"/>
      <c r="F1315" s="130"/>
      <c r="G1315" s="129" t="str">
        <f t="shared" si="660"/>
        <v/>
      </c>
      <c r="H1315" s="128"/>
      <c r="I1315" s="189"/>
      <c r="J1315" s="128"/>
      <c r="K1315" s="127"/>
      <c r="L1315" s="127"/>
      <c r="M1315" s="126"/>
      <c r="N1315" s="7"/>
      <c r="O1315" s="6"/>
      <c r="P1315" s="6"/>
      <c r="Q1315" s="125" t="str">
        <f t="shared" si="661"/>
        <v/>
      </c>
      <c r="R1315" s="124" t="str">
        <f t="shared" si="662"/>
        <v/>
      </c>
      <c r="S1315" s="123">
        <f t="shared" si="663"/>
        <v>0</v>
      </c>
      <c r="T1315" s="122">
        <f t="shared" si="664"/>
        <v>0</v>
      </c>
      <c r="U1315" s="123">
        <f t="shared" si="665"/>
        <v>0</v>
      </c>
      <c r="V1315" s="122">
        <f t="shared" si="666"/>
        <v>0</v>
      </c>
      <c r="W1315" s="123">
        <f t="shared" si="667"/>
        <v>0</v>
      </c>
      <c r="X1315" s="122">
        <f t="shared" si="668"/>
        <v>0</v>
      </c>
      <c r="Y1315" s="123">
        <f t="shared" si="669"/>
        <v>0</v>
      </c>
      <c r="Z1315" s="122">
        <f t="shared" si="670"/>
        <v>0</v>
      </c>
      <c r="AA1315" s="123">
        <f t="shared" si="671"/>
        <v>0</v>
      </c>
      <c r="AB1315" s="122">
        <f t="shared" si="672"/>
        <v>0</v>
      </c>
      <c r="AD1315" s="3" t="str">
        <f t="shared" si="673"/>
        <v>False</v>
      </c>
      <c r="AE1315" s="3" t="str">
        <f t="shared" si="674"/>
        <v>true</v>
      </c>
      <c r="AF1315" s="3" t="e">
        <f>VLOOKUP(C1315,#REF!,2,FALSE)</f>
        <v>#REF!</v>
      </c>
      <c r="AG1315" s="3" t="e">
        <f t="shared" si="675"/>
        <v>#REF!</v>
      </c>
      <c r="AH1315" s="3">
        <f t="shared" si="676"/>
        <v>0</v>
      </c>
      <c r="AI1315" s="3">
        <f t="shared" si="677"/>
        <v>0</v>
      </c>
      <c r="AJ1315" s="3">
        <f t="shared" si="678"/>
        <v>0</v>
      </c>
      <c r="AL1315" s="3">
        <f t="shared" si="679"/>
        <v>0</v>
      </c>
      <c r="AM1315" s="3">
        <f t="shared" si="680"/>
        <v>0</v>
      </c>
      <c r="AN1315" s="3">
        <f t="shared" si="681"/>
        <v>0</v>
      </c>
      <c r="AO1315" s="3">
        <f t="shared" si="682"/>
        <v>0</v>
      </c>
      <c r="AP1315" s="3">
        <f t="shared" si="683"/>
        <v>0</v>
      </c>
      <c r="AQ1315" s="3">
        <f t="shared" si="684"/>
        <v>0</v>
      </c>
      <c r="AS1315" s="3" t="e">
        <f t="shared" si="685"/>
        <v>#REF!</v>
      </c>
      <c r="AU1315" s="3" t="e">
        <f t="shared" si="686"/>
        <v>#NAME?</v>
      </c>
      <c r="AW1315" s="3">
        <f t="shared" si="687"/>
        <v>0</v>
      </c>
      <c r="AX1315" s="3">
        <f t="shared" si="688"/>
        <v>0</v>
      </c>
      <c r="AY1315" s="3">
        <f t="shared" si="689"/>
        <v>0</v>
      </c>
      <c r="AZ1315" s="3">
        <f t="shared" si="690"/>
        <v>0</v>
      </c>
      <c r="BA1315" s="3">
        <f t="shared" si="691"/>
        <v>0</v>
      </c>
      <c r="BB1315" s="3">
        <f t="shared" si="692"/>
        <v>0</v>
      </c>
    </row>
    <row r="1316" spans="2:54" x14ac:dyDescent="0.35">
      <c r="B1316" s="14">
        <v>1289</v>
      </c>
      <c r="C1316" s="13"/>
      <c r="D1316" s="13"/>
      <c r="E1316" s="130"/>
      <c r="F1316" s="130"/>
      <c r="G1316" s="129" t="str">
        <f t="shared" si="660"/>
        <v/>
      </c>
      <c r="H1316" s="128"/>
      <c r="I1316" s="189"/>
      <c r="J1316" s="128"/>
      <c r="K1316" s="127"/>
      <c r="L1316" s="127"/>
      <c r="M1316" s="126"/>
      <c r="N1316" s="7"/>
      <c r="O1316" s="6"/>
      <c r="P1316" s="6"/>
      <c r="Q1316" s="125" t="str">
        <f t="shared" si="661"/>
        <v/>
      </c>
      <c r="R1316" s="124" t="str">
        <f t="shared" si="662"/>
        <v/>
      </c>
      <c r="S1316" s="123">
        <f t="shared" si="663"/>
        <v>0</v>
      </c>
      <c r="T1316" s="122">
        <f t="shared" si="664"/>
        <v>0</v>
      </c>
      <c r="U1316" s="123">
        <f t="shared" si="665"/>
        <v>0</v>
      </c>
      <c r="V1316" s="122">
        <f t="shared" si="666"/>
        <v>0</v>
      </c>
      <c r="W1316" s="123">
        <f t="shared" si="667"/>
        <v>0</v>
      </c>
      <c r="X1316" s="122">
        <f t="shared" si="668"/>
        <v>0</v>
      </c>
      <c r="Y1316" s="123">
        <f t="shared" si="669"/>
        <v>0</v>
      </c>
      <c r="Z1316" s="122">
        <f t="shared" si="670"/>
        <v>0</v>
      </c>
      <c r="AA1316" s="123">
        <f t="shared" si="671"/>
        <v>0</v>
      </c>
      <c r="AB1316" s="122">
        <f t="shared" si="672"/>
        <v>0</v>
      </c>
      <c r="AD1316" s="3" t="str">
        <f t="shared" si="673"/>
        <v>False</v>
      </c>
      <c r="AE1316" s="3" t="str">
        <f t="shared" si="674"/>
        <v>true</v>
      </c>
      <c r="AF1316" s="3" t="e">
        <f>VLOOKUP(C1316,#REF!,2,FALSE)</f>
        <v>#REF!</v>
      </c>
      <c r="AG1316" s="3" t="e">
        <f t="shared" si="675"/>
        <v>#REF!</v>
      </c>
      <c r="AH1316" s="3">
        <f t="shared" si="676"/>
        <v>0</v>
      </c>
      <c r="AI1316" s="3">
        <f t="shared" si="677"/>
        <v>0</v>
      </c>
      <c r="AJ1316" s="3">
        <f t="shared" si="678"/>
        <v>0</v>
      </c>
      <c r="AL1316" s="3">
        <f t="shared" si="679"/>
        <v>0</v>
      </c>
      <c r="AM1316" s="3">
        <f t="shared" si="680"/>
        <v>0</v>
      </c>
      <c r="AN1316" s="3">
        <f t="shared" si="681"/>
        <v>0</v>
      </c>
      <c r="AO1316" s="3">
        <f t="shared" si="682"/>
        <v>0</v>
      </c>
      <c r="AP1316" s="3">
        <f t="shared" si="683"/>
        <v>0</v>
      </c>
      <c r="AQ1316" s="3">
        <f t="shared" si="684"/>
        <v>0</v>
      </c>
      <c r="AS1316" s="3" t="e">
        <f t="shared" si="685"/>
        <v>#REF!</v>
      </c>
      <c r="AU1316" s="3" t="e">
        <f t="shared" si="686"/>
        <v>#NAME?</v>
      </c>
      <c r="AW1316" s="3">
        <f t="shared" si="687"/>
        <v>0</v>
      </c>
      <c r="AX1316" s="3">
        <f t="shared" si="688"/>
        <v>0</v>
      </c>
      <c r="AY1316" s="3">
        <f t="shared" si="689"/>
        <v>0</v>
      </c>
      <c r="AZ1316" s="3">
        <f t="shared" si="690"/>
        <v>0</v>
      </c>
      <c r="BA1316" s="3">
        <f t="shared" si="691"/>
        <v>0</v>
      </c>
      <c r="BB1316" s="3">
        <f t="shared" si="692"/>
        <v>0</v>
      </c>
    </row>
    <row r="1317" spans="2:54" x14ac:dyDescent="0.35">
      <c r="B1317" s="14">
        <v>1290</v>
      </c>
      <c r="C1317" s="13"/>
      <c r="D1317" s="13"/>
      <c r="E1317" s="130"/>
      <c r="F1317" s="130"/>
      <c r="G1317" s="129" t="str">
        <f t="shared" si="660"/>
        <v/>
      </c>
      <c r="H1317" s="128"/>
      <c r="I1317" s="189"/>
      <c r="J1317" s="128"/>
      <c r="K1317" s="127"/>
      <c r="L1317" s="127"/>
      <c r="M1317" s="126"/>
      <c r="N1317" s="7"/>
      <c r="O1317" s="6"/>
      <c r="P1317" s="6"/>
      <c r="Q1317" s="125" t="str">
        <f t="shared" si="661"/>
        <v/>
      </c>
      <c r="R1317" s="124" t="str">
        <f t="shared" si="662"/>
        <v/>
      </c>
      <c r="S1317" s="123">
        <f t="shared" si="663"/>
        <v>0</v>
      </c>
      <c r="T1317" s="122">
        <f t="shared" si="664"/>
        <v>0</v>
      </c>
      <c r="U1317" s="123">
        <f t="shared" si="665"/>
        <v>0</v>
      </c>
      <c r="V1317" s="122">
        <f t="shared" si="666"/>
        <v>0</v>
      </c>
      <c r="W1317" s="123">
        <f t="shared" si="667"/>
        <v>0</v>
      </c>
      <c r="X1317" s="122">
        <f t="shared" si="668"/>
        <v>0</v>
      </c>
      <c r="Y1317" s="123">
        <f t="shared" si="669"/>
        <v>0</v>
      </c>
      <c r="Z1317" s="122">
        <f t="shared" si="670"/>
        <v>0</v>
      </c>
      <c r="AA1317" s="123">
        <f t="shared" si="671"/>
        <v>0</v>
      </c>
      <c r="AB1317" s="122">
        <f t="shared" si="672"/>
        <v>0</v>
      </c>
      <c r="AD1317" s="3" t="str">
        <f t="shared" si="673"/>
        <v>False</v>
      </c>
      <c r="AE1317" s="3" t="str">
        <f t="shared" si="674"/>
        <v>true</v>
      </c>
      <c r="AF1317" s="3" t="e">
        <f>VLOOKUP(C1317,#REF!,2,FALSE)</f>
        <v>#REF!</v>
      </c>
      <c r="AG1317" s="3" t="e">
        <f t="shared" si="675"/>
        <v>#REF!</v>
      </c>
      <c r="AH1317" s="3">
        <f t="shared" si="676"/>
        <v>0</v>
      </c>
      <c r="AI1317" s="3">
        <f t="shared" si="677"/>
        <v>0</v>
      </c>
      <c r="AJ1317" s="3">
        <f t="shared" si="678"/>
        <v>0</v>
      </c>
      <c r="AL1317" s="3">
        <f t="shared" si="679"/>
        <v>0</v>
      </c>
      <c r="AM1317" s="3">
        <f t="shared" si="680"/>
        <v>0</v>
      </c>
      <c r="AN1317" s="3">
        <f t="shared" si="681"/>
        <v>0</v>
      </c>
      <c r="AO1317" s="3">
        <f t="shared" si="682"/>
        <v>0</v>
      </c>
      <c r="AP1317" s="3">
        <f t="shared" si="683"/>
        <v>0</v>
      </c>
      <c r="AQ1317" s="3">
        <f t="shared" si="684"/>
        <v>0</v>
      </c>
      <c r="AS1317" s="3" t="e">
        <f t="shared" si="685"/>
        <v>#REF!</v>
      </c>
      <c r="AU1317" s="3" t="e">
        <f t="shared" si="686"/>
        <v>#NAME?</v>
      </c>
      <c r="AW1317" s="3">
        <f t="shared" si="687"/>
        <v>0</v>
      </c>
      <c r="AX1317" s="3">
        <f t="shared" si="688"/>
        <v>0</v>
      </c>
      <c r="AY1317" s="3">
        <f t="shared" si="689"/>
        <v>0</v>
      </c>
      <c r="AZ1317" s="3">
        <f t="shared" si="690"/>
        <v>0</v>
      </c>
      <c r="BA1317" s="3">
        <f t="shared" si="691"/>
        <v>0</v>
      </c>
      <c r="BB1317" s="3">
        <f t="shared" si="692"/>
        <v>0</v>
      </c>
    </row>
    <row r="1318" spans="2:54" x14ac:dyDescent="0.35">
      <c r="B1318" s="14">
        <v>1291</v>
      </c>
      <c r="C1318" s="13"/>
      <c r="D1318" s="13"/>
      <c r="E1318" s="130"/>
      <c r="F1318" s="130"/>
      <c r="G1318" s="129" t="str">
        <f t="shared" si="660"/>
        <v/>
      </c>
      <c r="H1318" s="128"/>
      <c r="I1318" s="189"/>
      <c r="J1318" s="128"/>
      <c r="K1318" s="127"/>
      <c r="L1318" s="127"/>
      <c r="M1318" s="126"/>
      <c r="N1318" s="7"/>
      <c r="O1318" s="6"/>
      <c r="P1318" s="6"/>
      <c r="Q1318" s="125" t="str">
        <f t="shared" si="661"/>
        <v/>
      </c>
      <c r="R1318" s="124" t="str">
        <f t="shared" si="662"/>
        <v/>
      </c>
      <c r="S1318" s="123">
        <f t="shared" si="663"/>
        <v>0</v>
      </c>
      <c r="T1318" s="122">
        <f t="shared" si="664"/>
        <v>0</v>
      </c>
      <c r="U1318" s="123">
        <f t="shared" si="665"/>
        <v>0</v>
      </c>
      <c r="V1318" s="122">
        <f t="shared" si="666"/>
        <v>0</v>
      </c>
      <c r="W1318" s="123">
        <f t="shared" si="667"/>
        <v>0</v>
      </c>
      <c r="X1318" s="122">
        <f t="shared" si="668"/>
        <v>0</v>
      </c>
      <c r="Y1318" s="123">
        <f t="shared" si="669"/>
        <v>0</v>
      </c>
      <c r="Z1318" s="122">
        <f t="shared" si="670"/>
        <v>0</v>
      </c>
      <c r="AA1318" s="123">
        <f t="shared" si="671"/>
        <v>0</v>
      </c>
      <c r="AB1318" s="122">
        <f t="shared" si="672"/>
        <v>0</v>
      </c>
      <c r="AD1318" s="3" t="str">
        <f t="shared" si="673"/>
        <v>False</v>
      </c>
      <c r="AE1318" s="3" t="str">
        <f t="shared" si="674"/>
        <v>true</v>
      </c>
      <c r="AF1318" s="3" t="e">
        <f>VLOOKUP(C1318,#REF!,2,FALSE)</f>
        <v>#REF!</v>
      </c>
      <c r="AG1318" s="3" t="e">
        <f t="shared" si="675"/>
        <v>#REF!</v>
      </c>
      <c r="AH1318" s="3">
        <f t="shared" si="676"/>
        <v>0</v>
      </c>
      <c r="AI1318" s="3">
        <f t="shared" si="677"/>
        <v>0</v>
      </c>
      <c r="AJ1318" s="3">
        <f t="shared" si="678"/>
        <v>0</v>
      </c>
      <c r="AL1318" s="3">
        <f t="shared" si="679"/>
        <v>0</v>
      </c>
      <c r="AM1318" s="3">
        <f t="shared" si="680"/>
        <v>0</v>
      </c>
      <c r="AN1318" s="3">
        <f t="shared" si="681"/>
        <v>0</v>
      </c>
      <c r="AO1318" s="3">
        <f t="shared" si="682"/>
        <v>0</v>
      </c>
      <c r="AP1318" s="3">
        <f t="shared" si="683"/>
        <v>0</v>
      </c>
      <c r="AQ1318" s="3">
        <f t="shared" si="684"/>
        <v>0</v>
      </c>
      <c r="AS1318" s="3" t="e">
        <f t="shared" si="685"/>
        <v>#REF!</v>
      </c>
      <c r="AU1318" s="3" t="e">
        <f t="shared" si="686"/>
        <v>#NAME?</v>
      </c>
      <c r="AW1318" s="3">
        <f t="shared" si="687"/>
        <v>0</v>
      </c>
      <c r="AX1318" s="3">
        <f t="shared" si="688"/>
        <v>0</v>
      </c>
      <c r="AY1318" s="3">
        <f t="shared" si="689"/>
        <v>0</v>
      </c>
      <c r="AZ1318" s="3">
        <f t="shared" si="690"/>
        <v>0</v>
      </c>
      <c r="BA1318" s="3">
        <f t="shared" si="691"/>
        <v>0</v>
      </c>
      <c r="BB1318" s="3">
        <f t="shared" si="692"/>
        <v>0</v>
      </c>
    </row>
    <row r="1319" spans="2:54" x14ac:dyDescent="0.35">
      <c r="B1319" s="14">
        <v>1292</v>
      </c>
      <c r="C1319" s="13"/>
      <c r="D1319" s="13"/>
      <c r="E1319" s="130"/>
      <c r="F1319" s="130"/>
      <c r="G1319" s="129" t="str">
        <f t="shared" si="660"/>
        <v/>
      </c>
      <c r="H1319" s="128"/>
      <c r="I1319" s="189"/>
      <c r="J1319" s="128"/>
      <c r="K1319" s="127"/>
      <c r="L1319" s="127"/>
      <c r="M1319" s="126"/>
      <c r="N1319" s="7"/>
      <c r="O1319" s="6"/>
      <c r="P1319" s="6"/>
      <c r="Q1319" s="125" t="str">
        <f t="shared" si="661"/>
        <v/>
      </c>
      <c r="R1319" s="124" t="str">
        <f t="shared" si="662"/>
        <v/>
      </c>
      <c r="S1319" s="123">
        <f t="shared" si="663"/>
        <v>0</v>
      </c>
      <c r="T1319" s="122">
        <f t="shared" si="664"/>
        <v>0</v>
      </c>
      <c r="U1319" s="123">
        <f t="shared" si="665"/>
        <v>0</v>
      </c>
      <c r="V1319" s="122">
        <f t="shared" si="666"/>
        <v>0</v>
      </c>
      <c r="W1319" s="123">
        <f t="shared" si="667"/>
        <v>0</v>
      </c>
      <c r="X1319" s="122">
        <f t="shared" si="668"/>
        <v>0</v>
      </c>
      <c r="Y1319" s="123">
        <f t="shared" si="669"/>
        <v>0</v>
      </c>
      <c r="Z1319" s="122">
        <f t="shared" si="670"/>
        <v>0</v>
      </c>
      <c r="AA1319" s="123">
        <f t="shared" si="671"/>
        <v>0</v>
      </c>
      <c r="AB1319" s="122">
        <f t="shared" si="672"/>
        <v>0</v>
      </c>
      <c r="AD1319" s="3" t="str">
        <f t="shared" si="673"/>
        <v>False</v>
      </c>
      <c r="AE1319" s="3" t="str">
        <f t="shared" si="674"/>
        <v>true</v>
      </c>
      <c r="AF1319" s="3" t="e">
        <f>VLOOKUP(C1319,#REF!,2,FALSE)</f>
        <v>#REF!</v>
      </c>
      <c r="AG1319" s="3" t="e">
        <f t="shared" si="675"/>
        <v>#REF!</v>
      </c>
      <c r="AH1319" s="3">
        <f t="shared" si="676"/>
        <v>0</v>
      </c>
      <c r="AI1319" s="3">
        <f t="shared" si="677"/>
        <v>0</v>
      </c>
      <c r="AJ1319" s="3">
        <f t="shared" si="678"/>
        <v>0</v>
      </c>
      <c r="AL1319" s="3">
        <f t="shared" si="679"/>
        <v>0</v>
      </c>
      <c r="AM1319" s="3">
        <f t="shared" si="680"/>
        <v>0</v>
      </c>
      <c r="AN1319" s="3">
        <f t="shared" si="681"/>
        <v>0</v>
      </c>
      <c r="AO1319" s="3">
        <f t="shared" si="682"/>
        <v>0</v>
      </c>
      <c r="AP1319" s="3">
        <f t="shared" si="683"/>
        <v>0</v>
      </c>
      <c r="AQ1319" s="3">
        <f t="shared" si="684"/>
        <v>0</v>
      </c>
      <c r="AS1319" s="3" t="e">
        <f t="shared" si="685"/>
        <v>#REF!</v>
      </c>
      <c r="AU1319" s="3" t="e">
        <f t="shared" si="686"/>
        <v>#NAME?</v>
      </c>
      <c r="AW1319" s="3">
        <f t="shared" si="687"/>
        <v>0</v>
      </c>
      <c r="AX1319" s="3">
        <f t="shared" si="688"/>
        <v>0</v>
      </c>
      <c r="AY1319" s="3">
        <f t="shared" si="689"/>
        <v>0</v>
      </c>
      <c r="AZ1319" s="3">
        <f t="shared" si="690"/>
        <v>0</v>
      </c>
      <c r="BA1319" s="3">
        <f t="shared" si="691"/>
        <v>0</v>
      </c>
      <c r="BB1319" s="3">
        <f t="shared" si="692"/>
        <v>0</v>
      </c>
    </row>
    <row r="1320" spans="2:54" x14ac:dyDescent="0.35">
      <c r="B1320" s="14">
        <v>1293</v>
      </c>
      <c r="C1320" s="13"/>
      <c r="D1320" s="13"/>
      <c r="E1320" s="130"/>
      <c r="F1320" s="130"/>
      <c r="G1320" s="129" t="str">
        <f t="shared" si="660"/>
        <v/>
      </c>
      <c r="H1320" s="128"/>
      <c r="I1320" s="189"/>
      <c r="J1320" s="128"/>
      <c r="K1320" s="127"/>
      <c r="L1320" s="127"/>
      <c r="M1320" s="126"/>
      <c r="N1320" s="7"/>
      <c r="O1320" s="6"/>
      <c r="P1320" s="6"/>
      <c r="Q1320" s="125" t="str">
        <f t="shared" si="661"/>
        <v/>
      </c>
      <c r="R1320" s="124" t="str">
        <f t="shared" si="662"/>
        <v/>
      </c>
      <c r="S1320" s="123">
        <f t="shared" si="663"/>
        <v>0</v>
      </c>
      <c r="T1320" s="122">
        <f t="shared" si="664"/>
        <v>0</v>
      </c>
      <c r="U1320" s="123">
        <f t="shared" si="665"/>
        <v>0</v>
      </c>
      <c r="V1320" s="122">
        <f t="shared" si="666"/>
        <v>0</v>
      </c>
      <c r="W1320" s="123">
        <f t="shared" si="667"/>
        <v>0</v>
      </c>
      <c r="X1320" s="122">
        <f t="shared" si="668"/>
        <v>0</v>
      </c>
      <c r="Y1320" s="123">
        <f t="shared" si="669"/>
        <v>0</v>
      </c>
      <c r="Z1320" s="122">
        <f t="shared" si="670"/>
        <v>0</v>
      </c>
      <c r="AA1320" s="123">
        <f t="shared" si="671"/>
        <v>0</v>
      </c>
      <c r="AB1320" s="122">
        <f t="shared" si="672"/>
        <v>0</v>
      </c>
      <c r="AD1320" s="3" t="str">
        <f t="shared" si="673"/>
        <v>False</v>
      </c>
      <c r="AE1320" s="3" t="str">
        <f t="shared" si="674"/>
        <v>true</v>
      </c>
      <c r="AF1320" s="3" t="e">
        <f>VLOOKUP(C1320,#REF!,2,FALSE)</f>
        <v>#REF!</v>
      </c>
      <c r="AG1320" s="3" t="e">
        <f t="shared" si="675"/>
        <v>#REF!</v>
      </c>
      <c r="AH1320" s="3">
        <f t="shared" si="676"/>
        <v>0</v>
      </c>
      <c r="AI1320" s="3">
        <f t="shared" si="677"/>
        <v>0</v>
      </c>
      <c r="AJ1320" s="3">
        <f t="shared" si="678"/>
        <v>0</v>
      </c>
      <c r="AL1320" s="3">
        <f t="shared" si="679"/>
        <v>0</v>
      </c>
      <c r="AM1320" s="3">
        <f t="shared" si="680"/>
        <v>0</v>
      </c>
      <c r="AN1320" s="3">
        <f t="shared" si="681"/>
        <v>0</v>
      </c>
      <c r="AO1320" s="3">
        <f t="shared" si="682"/>
        <v>0</v>
      </c>
      <c r="AP1320" s="3">
        <f t="shared" si="683"/>
        <v>0</v>
      </c>
      <c r="AQ1320" s="3">
        <f t="shared" si="684"/>
        <v>0</v>
      </c>
      <c r="AS1320" s="3" t="e">
        <f t="shared" si="685"/>
        <v>#REF!</v>
      </c>
      <c r="AU1320" s="3" t="e">
        <f t="shared" si="686"/>
        <v>#NAME?</v>
      </c>
      <c r="AW1320" s="3">
        <f t="shared" si="687"/>
        <v>0</v>
      </c>
      <c r="AX1320" s="3">
        <f t="shared" si="688"/>
        <v>0</v>
      </c>
      <c r="AY1320" s="3">
        <f t="shared" si="689"/>
        <v>0</v>
      </c>
      <c r="AZ1320" s="3">
        <f t="shared" si="690"/>
        <v>0</v>
      </c>
      <c r="BA1320" s="3">
        <f t="shared" si="691"/>
        <v>0</v>
      </c>
      <c r="BB1320" s="3">
        <f t="shared" si="692"/>
        <v>0</v>
      </c>
    </row>
    <row r="1321" spans="2:54" x14ac:dyDescent="0.35">
      <c r="B1321" s="14">
        <v>1294</v>
      </c>
      <c r="C1321" s="13"/>
      <c r="D1321" s="13"/>
      <c r="E1321" s="130"/>
      <c r="F1321" s="130"/>
      <c r="G1321" s="129" t="str">
        <f t="shared" si="660"/>
        <v/>
      </c>
      <c r="H1321" s="128"/>
      <c r="I1321" s="189"/>
      <c r="J1321" s="128"/>
      <c r="K1321" s="127"/>
      <c r="L1321" s="127"/>
      <c r="M1321" s="126"/>
      <c r="N1321" s="7"/>
      <c r="O1321" s="6"/>
      <c r="P1321" s="6"/>
      <c r="Q1321" s="125" t="str">
        <f t="shared" si="661"/>
        <v/>
      </c>
      <c r="R1321" s="124" t="str">
        <f t="shared" si="662"/>
        <v/>
      </c>
      <c r="S1321" s="123">
        <f t="shared" si="663"/>
        <v>0</v>
      </c>
      <c r="T1321" s="122">
        <f t="shared" si="664"/>
        <v>0</v>
      </c>
      <c r="U1321" s="123">
        <f t="shared" si="665"/>
        <v>0</v>
      </c>
      <c r="V1321" s="122">
        <f t="shared" si="666"/>
        <v>0</v>
      </c>
      <c r="W1321" s="123">
        <f t="shared" si="667"/>
        <v>0</v>
      </c>
      <c r="X1321" s="122">
        <f t="shared" si="668"/>
        <v>0</v>
      </c>
      <c r="Y1321" s="123">
        <f t="shared" si="669"/>
        <v>0</v>
      </c>
      <c r="Z1321" s="122">
        <f t="shared" si="670"/>
        <v>0</v>
      </c>
      <c r="AA1321" s="123">
        <f t="shared" si="671"/>
        <v>0</v>
      </c>
      <c r="AB1321" s="122">
        <f t="shared" si="672"/>
        <v>0</v>
      </c>
      <c r="AD1321" s="3" t="str">
        <f t="shared" si="673"/>
        <v>False</v>
      </c>
      <c r="AE1321" s="3" t="str">
        <f t="shared" si="674"/>
        <v>true</v>
      </c>
      <c r="AF1321" s="3" t="e">
        <f>VLOOKUP(C1321,#REF!,2,FALSE)</f>
        <v>#REF!</v>
      </c>
      <c r="AG1321" s="3" t="e">
        <f t="shared" si="675"/>
        <v>#REF!</v>
      </c>
      <c r="AH1321" s="3">
        <f t="shared" si="676"/>
        <v>0</v>
      </c>
      <c r="AI1321" s="3">
        <f t="shared" si="677"/>
        <v>0</v>
      </c>
      <c r="AJ1321" s="3">
        <f t="shared" si="678"/>
        <v>0</v>
      </c>
      <c r="AL1321" s="3">
        <f t="shared" si="679"/>
        <v>0</v>
      </c>
      <c r="AM1321" s="3">
        <f t="shared" si="680"/>
        <v>0</v>
      </c>
      <c r="AN1321" s="3">
        <f t="shared" si="681"/>
        <v>0</v>
      </c>
      <c r="AO1321" s="3">
        <f t="shared" si="682"/>
        <v>0</v>
      </c>
      <c r="AP1321" s="3">
        <f t="shared" si="683"/>
        <v>0</v>
      </c>
      <c r="AQ1321" s="3">
        <f t="shared" si="684"/>
        <v>0</v>
      </c>
      <c r="AS1321" s="3" t="e">
        <f t="shared" si="685"/>
        <v>#REF!</v>
      </c>
      <c r="AU1321" s="3" t="e">
        <f t="shared" si="686"/>
        <v>#NAME?</v>
      </c>
      <c r="AW1321" s="3">
        <f t="shared" si="687"/>
        <v>0</v>
      </c>
      <c r="AX1321" s="3">
        <f t="shared" si="688"/>
        <v>0</v>
      </c>
      <c r="AY1321" s="3">
        <f t="shared" si="689"/>
        <v>0</v>
      </c>
      <c r="AZ1321" s="3">
        <f t="shared" si="690"/>
        <v>0</v>
      </c>
      <c r="BA1321" s="3">
        <f t="shared" si="691"/>
        <v>0</v>
      </c>
      <c r="BB1321" s="3">
        <f t="shared" si="692"/>
        <v>0</v>
      </c>
    </row>
    <row r="1322" spans="2:54" x14ac:dyDescent="0.35">
      <c r="B1322" s="14">
        <v>1295</v>
      </c>
      <c r="C1322" s="13"/>
      <c r="D1322" s="13"/>
      <c r="E1322" s="130"/>
      <c r="F1322" s="130"/>
      <c r="G1322" s="129" t="str">
        <f t="shared" si="660"/>
        <v/>
      </c>
      <c r="H1322" s="128"/>
      <c r="I1322" s="189"/>
      <c r="J1322" s="128"/>
      <c r="K1322" s="127"/>
      <c r="L1322" s="127"/>
      <c r="M1322" s="126"/>
      <c r="N1322" s="7"/>
      <c r="O1322" s="6"/>
      <c r="P1322" s="6"/>
      <c r="Q1322" s="125" t="str">
        <f t="shared" si="661"/>
        <v/>
      </c>
      <c r="R1322" s="124" t="str">
        <f t="shared" si="662"/>
        <v/>
      </c>
      <c r="S1322" s="123">
        <f t="shared" si="663"/>
        <v>0</v>
      </c>
      <c r="T1322" s="122">
        <f t="shared" si="664"/>
        <v>0</v>
      </c>
      <c r="U1322" s="123">
        <f t="shared" si="665"/>
        <v>0</v>
      </c>
      <c r="V1322" s="122">
        <f t="shared" si="666"/>
        <v>0</v>
      </c>
      <c r="W1322" s="123">
        <f t="shared" si="667"/>
        <v>0</v>
      </c>
      <c r="X1322" s="122">
        <f t="shared" si="668"/>
        <v>0</v>
      </c>
      <c r="Y1322" s="123">
        <f t="shared" si="669"/>
        <v>0</v>
      </c>
      <c r="Z1322" s="122">
        <f t="shared" si="670"/>
        <v>0</v>
      </c>
      <c r="AA1322" s="123">
        <f t="shared" si="671"/>
        <v>0</v>
      </c>
      <c r="AB1322" s="122">
        <f t="shared" si="672"/>
        <v>0</v>
      </c>
      <c r="AD1322" s="3" t="str">
        <f t="shared" si="673"/>
        <v>False</v>
      </c>
      <c r="AE1322" s="3" t="str">
        <f t="shared" si="674"/>
        <v>true</v>
      </c>
      <c r="AF1322" s="3" t="e">
        <f>VLOOKUP(C1322,#REF!,2,FALSE)</f>
        <v>#REF!</v>
      </c>
      <c r="AG1322" s="3" t="e">
        <f t="shared" si="675"/>
        <v>#REF!</v>
      </c>
      <c r="AH1322" s="3">
        <f t="shared" si="676"/>
        <v>0</v>
      </c>
      <c r="AI1322" s="3">
        <f t="shared" si="677"/>
        <v>0</v>
      </c>
      <c r="AJ1322" s="3">
        <f t="shared" si="678"/>
        <v>0</v>
      </c>
      <c r="AL1322" s="3">
        <f t="shared" si="679"/>
        <v>0</v>
      </c>
      <c r="AM1322" s="3">
        <f t="shared" si="680"/>
        <v>0</v>
      </c>
      <c r="AN1322" s="3">
        <f t="shared" si="681"/>
        <v>0</v>
      </c>
      <c r="AO1322" s="3">
        <f t="shared" si="682"/>
        <v>0</v>
      </c>
      <c r="AP1322" s="3">
        <f t="shared" si="683"/>
        <v>0</v>
      </c>
      <c r="AQ1322" s="3">
        <f t="shared" si="684"/>
        <v>0</v>
      </c>
      <c r="AS1322" s="3" t="e">
        <f t="shared" si="685"/>
        <v>#REF!</v>
      </c>
      <c r="AU1322" s="3" t="e">
        <f t="shared" si="686"/>
        <v>#NAME?</v>
      </c>
      <c r="AW1322" s="3">
        <f t="shared" si="687"/>
        <v>0</v>
      </c>
      <c r="AX1322" s="3">
        <f t="shared" si="688"/>
        <v>0</v>
      </c>
      <c r="AY1322" s="3">
        <f t="shared" si="689"/>
        <v>0</v>
      </c>
      <c r="AZ1322" s="3">
        <f t="shared" si="690"/>
        <v>0</v>
      </c>
      <c r="BA1322" s="3">
        <f t="shared" si="691"/>
        <v>0</v>
      </c>
      <c r="BB1322" s="3">
        <f t="shared" si="692"/>
        <v>0</v>
      </c>
    </row>
    <row r="1323" spans="2:54" x14ac:dyDescent="0.35">
      <c r="B1323" s="14">
        <v>1296</v>
      </c>
      <c r="C1323" s="13"/>
      <c r="D1323" s="13"/>
      <c r="E1323" s="130"/>
      <c r="F1323" s="130"/>
      <c r="G1323" s="129" t="str">
        <f t="shared" si="660"/>
        <v/>
      </c>
      <c r="H1323" s="128"/>
      <c r="I1323" s="189"/>
      <c r="J1323" s="128"/>
      <c r="K1323" s="127"/>
      <c r="L1323" s="127"/>
      <c r="M1323" s="126"/>
      <c r="N1323" s="7"/>
      <c r="O1323" s="6"/>
      <c r="P1323" s="6"/>
      <c r="Q1323" s="125" t="str">
        <f t="shared" si="661"/>
        <v/>
      </c>
      <c r="R1323" s="124" t="str">
        <f t="shared" si="662"/>
        <v/>
      </c>
      <c r="S1323" s="123">
        <f t="shared" si="663"/>
        <v>0</v>
      </c>
      <c r="T1323" s="122">
        <f t="shared" si="664"/>
        <v>0</v>
      </c>
      <c r="U1323" s="123">
        <f t="shared" si="665"/>
        <v>0</v>
      </c>
      <c r="V1323" s="122">
        <f t="shared" si="666"/>
        <v>0</v>
      </c>
      <c r="W1323" s="123">
        <f t="shared" si="667"/>
        <v>0</v>
      </c>
      <c r="X1323" s="122">
        <f t="shared" si="668"/>
        <v>0</v>
      </c>
      <c r="Y1323" s="123">
        <f t="shared" si="669"/>
        <v>0</v>
      </c>
      <c r="Z1323" s="122">
        <f t="shared" si="670"/>
        <v>0</v>
      </c>
      <c r="AA1323" s="123">
        <f t="shared" si="671"/>
        <v>0</v>
      </c>
      <c r="AB1323" s="122">
        <f t="shared" si="672"/>
        <v>0</v>
      </c>
      <c r="AD1323" s="3" t="str">
        <f t="shared" si="673"/>
        <v>False</v>
      </c>
      <c r="AE1323" s="3" t="str">
        <f t="shared" si="674"/>
        <v>true</v>
      </c>
      <c r="AF1323" s="3" t="e">
        <f>VLOOKUP(C1323,#REF!,2,FALSE)</f>
        <v>#REF!</v>
      </c>
      <c r="AG1323" s="3" t="e">
        <f t="shared" si="675"/>
        <v>#REF!</v>
      </c>
      <c r="AH1323" s="3">
        <f t="shared" si="676"/>
        <v>0</v>
      </c>
      <c r="AI1323" s="3">
        <f t="shared" si="677"/>
        <v>0</v>
      </c>
      <c r="AJ1323" s="3">
        <f t="shared" si="678"/>
        <v>0</v>
      </c>
      <c r="AL1323" s="3">
        <f t="shared" si="679"/>
        <v>0</v>
      </c>
      <c r="AM1323" s="3">
        <f t="shared" si="680"/>
        <v>0</v>
      </c>
      <c r="AN1323" s="3">
        <f t="shared" si="681"/>
        <v>0</v>
      </c>
      <c r="AO1323" s="3">
        <f t="shared" si="682"/>
        <v>0</v>
      </c>
      <c r="AP1323" s="3">
        <f t="shared" si="683"/>
        <v>0</v>
      </c>
      <c r="AQ1323" s="3">
        <f t="shared" si="684"/>
        <v>0</v>
      </c>
      <c r="AS1323" s="3" t="e">
        <f t="shared" si="685"/>
        <v>#REF!</v>
      </c>
      <c r="AU1323" s="3" t="e">
        <f t="shared" si="686"/>
        <v>#NAME?</v>
      </c>
      <c r="AW1323" s="3">
        <f t="shared" si="687"/>
        <v>0</v>
      </c>
      <c r="AX1323" s="3">
        <f t="shared" si="688"/>
        <v>0</v>
      </c>
      <c r="AY1323" s="3">
        <f t="shared" si="689"/>
        <v>0</v>
      </c>
      <c r="AZ1323" s="3">
        <f t="shared" si="690"/>
        <v>0</v>
      </c>
      <c r="BA1323" s="3">
        <f t="shared" si="691"/>
        <v>0</v>
      </c>
      <c r="BB1323" s="3">
        <f t="shared" si="692"/>
        <v>0</v>
      </c>
    </row>
    <row r="1324" spans="2:54" x14ac:dyDescent="0.35">
      <c r="B1324" s="14">
        <v>1297</v>
      </c>
      <c r="C1324" s="13"/>
      <c r="D1324" s="13"/>
      <c r="E1324" s="130"/>
      <c r="F1324" s="130"/>
      <c r="G1324" s="129" t="str">
        <f t="shared" si="660"/>
        <v/>
      </c>
      <c r="H1324" s="128"/>
      <c r="I1324" s="189"/>
      <c r="J1324" s="128"/>
      <c r="K1324" s="127"/>
      <c r="L1324" s="127"/>
      <c r="M1324" s="126"/>
      <c r="N1324" s="7"/>
      <c r="O1324" s="6"/>
      <c r="P1324" s="6"/>
      <c r="Q1324" s="125" t="str">
        <f t="shared" si="661"/>
        <v/>
      </c>
      <c r="R1324" s="124" t="str">
        <f t="shared" si="662"/>
        <v/>
      </c>
      <c r="S1324" s="123">
        <f t="shared" si="663"/>
        <v>0</v>
      </c>
      <c r="T1324" s="122">
        <f t="shared" si="664"/>
        <v>0</v>
      </c>
      <c r="U1324" s="123">
        <f t="shared" si="665"/>
        <v>0</v>
      </c>
      <c r="V1324" s="122">
        <f t="shared" si="666"/>
        <v>0</v>
      </c>
      <c r="W1324" s="123">
        <f t="shared" si="667"/>
        <v>0</v>
      </c>
      <c r="X1324" s="122">
        <f t="shared" si="668"/>
        <v>0</v>
      </c>
      <c r="Y1324" s="123">
        <f t="shared" si="669"/>
        <v>0</v>
      </c>
      <c r="Z1324" s="122">
        <f t="shared" si="670"/>
        <v>0</v>
      </c>
      <c r="AA1324" s="123">
        <f t="shared" si="671"/>
        <v>0</v>
      </c>
      <c r="AB1324" s="122">
        <f t="shared" si="672"/>
        <v>0</v>
      </c>
      <c r="AD1324" s="3" t="str">
        <f t="shared" si="673"/>
        <v>False</v>
      </c>
      <c r="AE1324" s="3" t="str">
        <f t="shared" si="674"/>
        <v>true</v>
      </c>
      <c r="AF1324" s="3" t="e">
        <f>VLOOKUP(C1324,#REF!,2,FALSE)</f>
        <v>#REF!</v>
      </c>
      <c r="AG1324" s="3" t="e">
        <f t="shared" si="675"/>
        <v>#REF!</v>
      </c>
      <c r="AH1324" s="3">
        <f t="shared" si="676"/>
        <v>0</v>
      </c>
      <c r="AI1324" s="3">
        <f t="shared" si="677"/>
        <v>0</v>
      </c>
      <c r="AJ1324" s="3">
        <f t="shared" si="678"/>
        <v>0</v>
      </c>
      <c r="AL1324" s="3">
        <f t="shared" si="679"/>
        <v>0</v>
      </c>
      <c r="AM1324" s="3">
        <f t="shared" si="680"/>
        <v>0</v>
      </c>
      <c r="AN1324" s="3">
        <f t="shared" si="681"/>
        <v>0</v>
      </c>
      <c r="AO1324" s="3">
        <f t="shared" si="682"/>
        <v>0</v>
      </c>
      <c r="AP1324" s="3">
        <f t="shared" si="683"/>
        <v>0</v>
      </c>
      <c r="AQ1324" s="3">
        <f t="shared" si="684"/>
        <v>0</v>
      </c>
      <c r="AS1324" s="3" t="e">
        <f t="shared" si="685"/>
        <v>#REF!</v>
      </c>
      <c r="AU1324" s="3" t="e">
        <f t="shared" si="686"/>
        <v>#NAME?</v>
      </c>
      <c r="AW1324" s="3">
        <f t="shared" si="687"/>
        <v>0</v>
      </c>
      <c r="AX1324" s="3">
        <f t="shared" si="688"/>
        <v>0</v>
      </c>
      <c r="AY1324" s="3">
        <f t="shared" si="689"/>
        <v>0</v>
      </c>
      <c r="AZ1324" s="3">
        <f t="shared" si="690"/>
        <v>0</v>
      </c>
      <c r="BA1324" s="3">
        <f t="shared" si="691"/>
        <v>0</v>
      </c>
      <c r="BB1324" s="3">
        <f t="shared" si="692"/>
        <v>0</v>
      </c>
    </row>
    <row r="1325" spans="2:54" x14ac:dyDescent="0.35">
      <c r="B1325" s="14">
        <v>1298</v>
      </c>
      <c r="C1325" s="13"/>
      <c r="D1325" s="13"/>
      <c r="E1325" s="130"/>
      <c r="F1325" s="130"/>
      <c r="G1325" s="129" t="str">
        <f t="shared" si="660"/>
        <v/>
      </c>
      <c r="H1325" s="128"/>
      <c r="I1325" s="189"/>
      <c r="J1325" s="128"/>
      <c r="K1325" s="127"/>
      <c r="L1325" s="127"/>
      <c r="M1325" s="126"/>
      <c r="N1325" s="7"/>
      <c r="O1325" s="6"/>
      <c r="P1325" s="6"/>
      <c r="Q1325" s="125" t="str">
        <f t="shared" si="661"/>
        <v/>
      </c>
      <c r="R1325" s="124" t="str">
        <f t="shared" si="662"/>
        <v/>
      </c>
      <c r="S1325" s="123">
        <f t="shared" si="663"/>
        <v>0</v>
      </c>
      <c r="T1325" s="122">
        <f t="shared" si="664"/>
        <v>0</v>
      </c>
      <c r="U1325" s="123">
        <f t="shared" si="665"/>
        <v>0</v>
      </c>
      <c r="V1325" s="122">
        <f t="shared" si="666"/>
        <v>0</v>
      </c>
      <c r="W1325" s="123">
        <f t="shared" si="667"/>
        <v>0</v>
      </c>
      <c r="X1325" s="122">
        <f t="shared" si="668"/>
        <v>0</v>
      </c>
      <c r="Y1325" s="123">
        <f t="shared" si="669"/>
        <v>0</v>
      </c>
      <c r="Z1325" s="122">
        <f t="shared" si="670"/>
        <v>0</v>
      </c>
      <c r="AA1325" s="123">
        <f t="shared" si="671"/>
        <v>0</v>
      </c>
      <c r="AB1325" s="122">
        <f t="shared" si="672"/>
        <v>0</v>
      </c>
      <c r="AD1325" s="3" t="str">
        <f t="shared" si="673"/>
        <v>False</v>
      </c>
      <c r="AE1325" s="3" t="str">
        <f t="shared" si="674"/>
        <v>true</v>
      </c>
      <c r="AF1325" s="3" t="e">
        <f>VLOOKUP(C1325,#REF!,2,FALSE)</f>
        <v>#REF!</v>
      </c>
      <c r="AG1325" s="3" t="e">
        <f t="shared" si="675"/>
        <v>#REF!</v>
      </c>
      <c r="AH1325" s="3">
        <f t="shared" si="676"/>
        <v>0</v>
      </c>
      <c r="AI1325" s="3">
        <f t="shared" si="677"/>
        <v>0</v>
      </c>
      <c r="AJ1325" s="3">
        <f t="shared" si="678"/>
        <v>0</v>
      </c>
      <c r="AL1325" s="3">
        <f t="shared" si="679"/>
        <v>0</v>
      </c>
      <c r="AM1325" s="3">
        <f t="shared" si="680"/>
        <v>0</v>
      </c>
      <c r="AN1325" s="3">
        <f t="shared" si="681"/>
        <v>0</v>
      </c>
      <c r="AO1325" s="3">
        <f t="shared" si="682"/>
        <v>0</v>
      </c>
      <c r="AP1325" s="3">
        <f t="shared" si="683"/>
        <v>0</v>
      </c>
      <c r="AQ1325" s="3">
        <f t="shared" si="684"/>
        <v>0</v>
      </c>
      <c r="AS1325" s="3" t="e">
        <f t="shared" si="685"/>
        <v>#REF!</v>
      </c>
      <c r="AU1325" s="3" t="e">
        <f t="shared" si="686"/>
        <v>#NAME?</v>
      </c>
      <c r="AW1325" s="3">
        <f t="shared" si="687"/>
        <v>0</v>
      </c>
      <c r="AX1325" s="3">
        <f t="shared" si="688"/>
        <v>0</v>
      </c>
      <c r="AY1325" s="3">
        <f t="shared" si="689"/>
        <v>0</v>
      </c>
      <c r="AZ1325" s="3">
        <f t="shared" si="690"/>
        <v>0</v>
      </c>
      <c r="BA1325" s="3">
        <f t="shared" si="691"/>
        <v>0</v>
      </c>
      <c r="BB1325" s="3">
        <f t="shared" si="692"/>
        <v>0</v>
      </c>
    </row>
    <row r="1326" spans="2:54" x14ac:dyDescent="0.35">
      <c r="B1326" s="14">
        <v>1299</v>
      </c>
      <c r="C1326" s="13"/>
      <c r="D1326" s="13"/>
      <c r="E1326" s="130"/>
      <c r="F1326" s="130"/>
      <c r="G1326" s="129" t="str">
        <f t="shared" si="660"/>
        <v/>
      </c>
      <c r="H1326" s="128"/>
      <c r="I1326" s="189"/>
      <c r="J1326" s="128"/>
      <c r="K1326" s="127"/>
      <c r="L1326" s="127"/>
      <c r="M1326" s="126"/>
      <c r="N1326" s="7"/>
      <c r="O1326" s="6"/>
      <c r="P1326" s="6"/>
      <c r="Q1326" s="125" t="str">
        <f t="shared" si="661"/>
        <v/>
      </c>
      <c r="R1326" s="124" t="str">
        <f t="shared" si="662"/>
        <v/>
      </c>
      <c r="S1326" s="123">
        <f t="shared" si="663"/>
        <v>0</v>
      </c>
      <c r="T1326" s="122">
        <f t="shared" si="664"/>
        <v>0</v>
      </c>
      <c r="U1326" s="123">
        <f t="shared" si="665"/>
        <v>0</v>
      </c>
      <c r="V1326" s="122">
        <f t="shared" si="666"/>
        <v>0</v>
      </c>
      <c r="W1326" s="123">
        <f t="shared" si="667"/>
        <v>0</v>
      </c>
      <c r="X1326" s="122">
        <f t="shared" si="668"/>
        <v>0</v>
      </c>
      <c r="Y1326" s="123">
        <f t="shared" si="669"/>
        <v>0</v>
      </c>
      <c r="Z1326" s="122">
        <f t="shared" si="670"/>
        <v>0</v>
      </c>
      <c r="AA1326" s="123">
        <f t="shared" si="671"/>
        <v>0</v>
      </c>
      <c r="AB1326" s="122">
        <f t="shared" si="672"/>
        <v>0</v>
      </c>
      <c r="AD1326" s="3" t="str">
        <f t="shared" si="673"/>
        <v>False</v>
      </c>
      <c r="AE1326" s="3" t="str">
        <f t="shared" si="674"/>
        <v>true</v>
      </c>
      <c r="AF1326" s="3" t="e">
        <f>VLOOKUP(C1326,#REF!,2,FALSE)</f>
        <v>#REF!</v>
      </c>
      <c r="AG1326" s="3" t="e">
        <f t="shared" si="675"/>
        <v>#REF!</v>
      </c>
      <c r="AH1326" s="3">
        <f t="shared" si="676"/>
        <v>0</v>
      </c>
      <c r="AI1326" s="3">
        <f t="shared" si="677"/>
        <v>0</v>
      </c>
      <c r="AJ1326" s="3">
        <f t="shared" si="678"/>
        <v>0</v>
      </c>
      <c r="AL1326" s="3">
        <f t="shared" si="679"/>
        <v>0</v>
      </c>
      <c r="AM1326" s="3">
        <f t="shared" si="680"/>
        <v>0</v>
      </c>
      <c r="AN1326" s="3">
        <f t="shared" si="681"/>
        <v>0</v>
      </c>
      <c r="AO1326" s="3">
        <f t="shared" si="682"/>
        <v>0</v>
      </c>
      <c r="AP1326" s="3">
        <f t="shared" si="683"/>
        <v>0</v>
      </c>
      <c r="AQ1326" s="3">
        <f t="shared" si="684"/>
        <v>0</v>
      </c>
      <c r="AS1326" s="3" t="e">
        <f t="shared" si="685"/>
        <v>#REF!</v>
      </c>
      <c r="AU1326" s="3" t="e">
        <f t="shared" si="686"/>
        <v>#NAME?</v>
      </c>
      <c r="AW1326" s="3">
        <f t="shared" si="687"/>
        <v>0</v>
      </c>
      <c r="AX1326" s="3">
        <f t="shared" si="688"/>
        <v>0</v>
      </c>
      <c r="AY1326" s="3">
        <f t="shared" si="689"/>
        <v>0</v>
      </c>
      <c r="AZ1326" s="3">
        <f t="shared" si="690"/>
        <v>0</v>
      </c>
      <c r="BA1326" s="3">
        <f t="shared" si="691"/>
        <v>0</v>
      </c>
      <c r="BB1326" s="3">
        <f t="shared" si="692"/>
        <v>0</v>
      </c>
    </row>
    <row r="1327" spans="2:54" x14ac:dyDescent="0.35">
      <c r="B1327" s="14">
        <v>1300</v>
      </c>
      <c r="C1327" s="13"/>
      <c r="D1327" s="13"/>
      <c r="E1327" s="130"/>
      <c r="F1327" s="130"/>
      <c r="G1327" s="129" t="str">
        <f t="shared" si="660"/>
        <v/>
      </c>
      <c r="H1327" s="128"/>
      <c r="I1327" s="189"/>
      <c r="J1327" s="128"/>
      <c r="K1327" s="127"/>
      <c r="L1327" s="127"/>
      <c r="M1327" s="126"/>
      <c r="N1327" s="7"/>
      <c r="O1327" s="6"/>
      <c r="P1327" s="6"/>
      <c r="Q1327" s="125" t="str">
        <f t="shared" si="661"/>
        <v/>
      </c>
      <c r="R1327" s="124" t="str">
        <f t="shared" si="662"/>
        <v/>
      </c>
      <c r="S1327" s="123">
        <f t="shared" si="663"/>
        <v>0</v>
      </c>
      <c r="T1327" s="122">
        <f t="shared" si="664"/>
        <v>0</v>
      </c>
      <c r="U1327" s="123">
        <f t="shared" si="665"/>
        <v>0</v>
      </c>
      <c r="V1327" s="122">
        <f t="shared" si="666"/>
        <v>0</v>
      </c>
      <c r="W1327" s="123">
        <f t="shared" si="667"/>
        <v>0</v>
      </c>
      <c r="X1327" s="122">
        <f t="shared" si="668"/>
        <v>0</v>
      </c>
      <c r="Y1327" s="123">
        <f t="shared" si="669"/>
        <v>0</v>
      </c>
      <c r="Z1327" s="122">
        <f t="shared" si="670"/>
        <v>0</v>
      </c>
      <c r="AA1327" s="123">
        <f t="shared" si="671"/>
        <v>0</v>
      </c>
      <c r="AB1327" s="122">
        <f t="shared" si="672"/>
        <v>0</v>
      </c>
      <c r="AD1327" s="3" t="str">
        <f t="shared" si="673"/>
        <v>False</v>
      </c>
      <c r="AE1327" s="3" t="str">
        <f t="shared" si="674"/>
        <v>true</v>
      </c>
      <c r="AF1327" s="3" t="e">
        <f>VLOOKUP(C1327,#REF!,2,FALSE)</f>
        <v>#REF!</v>
      </c>
      <c r="AG1327" s="3" t="e">
        <f t="shared" si="675"/>
        <v>#REF!</v>
      </c>
      <c r="AH1327" s="3">
        <f t="shared" si="676"/>
        <v>0</v>
      </c>
      <c r="AI1327" s="3">
        <f t="shared" si="677"/>
        <v>0</v>
      </c>
      <c r="AJ1327" s="3">
        <f t="shared" si="678"/>
        <v>0</v>
      </c>
      <c r="AL1327" s="3">
        <f t="shared" si="679"/>
        <v>0</v>
      </c>
      <c r="AM1327" s="3">
        <f t="shared" si="680"/>
        <v>0</v>
      </c>
      <c r="AN1327" s="3">
        <f t="shared" si="681"/>
        <v>0</v>
      </c>
      <c r="AO1327" s="3">
        <f t="shared" si="682"/>
        <v>0</v>
      </c>
      <c r="AP1327" s="3">
        <f t="shared" si="683"/>
        <v>0</v>
      </c>
      <c r="AQ1327" s="3">
        <f t="shared" si="684"/>
        <v>0</v>
      </c>
      <c r="AS1327" s="3" t="e">
        <f t="shared" si="685"/>
        <v>#REF!</v>
      </c>
      <c r="AU1327" s="3" t="e">
        <f t="shared" si="686"/>
        <v>#NAME?</v>
      </c>
      <c r="AW1327" s="3">
        <f t="shared" si="687"/>
        <v>0</v>
      </c>
      <c r="AX1327" s="3">
        <f t="shared" si="688"/>
        <v>0</v>
      </c>
      <c r="AY1327" s="3">
        <f t="shared" si="689"/>
        <v>0</v>
      </c>
      <c r="AZ1327" s="3">
        <f t="shared" si="690"/>
        <v>0</v>
      </c>
      <c r="BA1327" s="3">
        <f t="shared" si="691"/>
        <v>0</v>
      </c>
      <c r="BB1327" s="3">
        <f t="shared" si="692"/>
        <v>0</v>
      </c>
    </row>
    <row r="1328" spans="2:54" x14ac:dyDescent="0.35">
      <c r="B1328" s="14">
        <v>1301</v>
      </c>
      <c r="C1328" s="13"/>
      <c r="D1328" s="13"/>
      <c r="E1328" s="130"/>
      <c r="F1328" s="130"/>
      <c r="G1328" s="129" t="str">
        <f t="shared" si="660"/>
        <v/>
      </c>
      <c r="H1328" s="128"/>
      <c r="I1328" s="189"/>
      <c r="J1328" s="128"/>
      <c r="K1328" s="127"/>
      <c r="L1328" s="127"/>
      <c r="M1328" s="126"/>
      <c r="N1328" s="7"/>
      <c r="O1328" s="6"/>
      <c r="P1328" s="6"/>
      <c r="Q1328" s="125" t="str">
        <f t="shared" si="661"/>
        <v/>
      </c>
      <c r="R1328" s="124" t="str">
        <f t="shared" si="662"/>
        <v/>
      </c>
      <c r="S1328" s="123">
        <f t="shared" si="663"/>
        <v>0</v>
      </c>
      <c r="T1328" s="122">
        <f t="shared" si="664"/>
        <v>0</v>
      </c>
      <c r="U1328" s="123">
        <f t="shared" si="665"/>
        <v>0</v>
      </c>
      <c r="V1328" s="122">
        <f t="shared" si="666"/>
        <v>0</v>
      </c>
      <c r="W1328" s="123">
        <f t="shared" si="667"/>
        <v>0</v>
      </c>
      <c r="X1328" s="122">
        <f t="shared" si="668"/>
        <v>0</v>
      </c>
      <c r="Y1328" s="123">
        <f t="shared" si="669"/>
        <v>0</v>
      </c>
      <c r="Z1328" s="122">
        <f t="shared" si="670"/>
        <v>0</v>
      </c>
      <c r="AA1328" s="123">
        <f t="shared" si="671"/>
        <v>0</v>
      </c>
      <c r="AB1328" s="122">
        <f t="shared" si="672"/>
        <v>0</v>
      </c>
      <c r="AD1328" s="3" t="str">
        <f t="shared" si="673"/>
        <v>False</v>
      </c>
      <c r="AE1328" s="3" t="str">
        <f t="shared" si="674"/>
        <v>true</v>
      </c>
      <c r="AF1328" s="3" t="e">
        <f>VLOOKUP(C1328,#REF!,2,FALSE)</f>
        <v>#REF!</v>
      </c>
      <c r="AG1328" s="3" t="e">
        <f t="shared" si="675"/>
        <v>#REF!</v>
      </c>
      <c r="AH1328" s="3">
        <f t="shared" si="676"/>
        <v>0</v>
      </c>
      <c r="AI1328" s="3">
        <f t="shared" si="677"/>
        <v>0</v>
      </c>
      <c r="AJ1328" s="3">
        <f t="shared" si="678"/>
        <v>0</v>
      </c>
      <c r="AL1328" s="3">
        <f t="shared" si="679"/>
        <v>0</v>
      </c>
      <c r="AM1328" s="3">
        <f t="shared" si="680"/>
        <v>0</v>
      </c>
      <c r="AN1328" s="3">
        <f t="shared" si="681"/>
        <v>0</v>
      </c>
      <c r="AO1328" s="3">
        <f t="shared" si="682"/>
        <v>0</v>
      </c>
      <c r="AP1328" s="3">
        <f t="shared" si="683"/>
        <v>0</v>
      </c>
      <c r="AQ1328" s="3">
        <f t="shared" si="684"/>
        <v>0</v>
      </c>
      <c r="AS1328" s="3" t="e">
        <f t="shared" si="685"/>
        <v>#REF!</v>
      </c>
      <c r="AU1328" s="3" t="e">
        <f t="shared" si="686"/>
        <v>#NAME?</v>
      </c>
      <c r="AW1328" s="3">
        <f t="shared" si="687"/>
        <v>0</v>
      </c>
      <c r="AX1328" s="3">
        <f t="shared" si="688"/>
        <v>0</v>
      </c>
      <c r="AY1328" s="3">
        <f t="shared" si="689"/>
        <v>0</v>
      </c>
      <c r="AZ1328" s="3">
        <f t="shared" si="690"/>
        <v>0</v>
      </c>
      <c r="BA1328" s="3">
        <f t="shared" si="691"/>
        <v>0</v>
      </c>
      <c r="BB1328" s="3">
        <f t="shared" si="692"/>
        <v>0</v>
      </c>
    </row>
    <row r="1329" spans="2:54" x14ac:dyDescent="0.35">
      <c r="B1329" s="14">
        <v>1302</v>
      </c>
      <c r="C1329" s="13"/>
      <c r="D1329" s="13"/>
      <c r="E1329" s="130"/>
      <c r="F1329" s="130"/>
      <c r="G1329" s="129" t="str">
        <f t="shared" si="660"/>
        <v/>
      </c>
      <c r="H1329" s="128"/>
      <c r="I1329" s="189"/>
      <c r="J1329" s="128"/>
      <c r="K1329" s="127"/>
      <c r="L1329" s="127"/>
      <c r="M1329" s="126"/>
      <c r="N1329" s="7"/>
      <c r="O1329" s="6"/>
      <c r="P1329" s="6"/>
      <c r="Q1329" s="125" t="str">
        <f t="shared" si="661"/>
        <v/>
      </c>
      <c r="R1329" s="124" t="str">
        <f t="shared" si="662"/>
        <v/>
      </c>
      <c r="S1329" s="123">
        <f t="shared" si="663"/>
        <v>0</v>
      </c>
      <c r="T1329" s="122">
        <f t="shared" si="664"/>
        <v>0</v>
      </c>
      <c r="U1329" s="123">
        <f t="shared" si="665"/>
        <v>0</v>
      </c>
      <c r="V1329" s="122">
        <f t="shared" si="666"/>
        <v>0</v>
      </c>
      <c r="W1329" s="123">
        <f t="shared" si="667"/>
        <v>0</v>
      </c>
      <c r="X1329" s="122">
        <f t="shared" si="668"/>
        <v>0</v>
      </c>
      <c r="Y1329" s="123">
        <f t="shared" si="669"/>
        <v>0</v>
      </c>
      <c r="Z1329" s="122">
        <f t="shared" si="670"/>
        <v>0</v>
      </c>
      <c r="AA1329" s="123">
        <f t="shared" si="671"/>
        <v>0</v>
      </c>
      <c r="AB1329" s="122">
        <f t="shared" si="672"/>
        <v>0</v>
      </c>
      <c r="AD1329" s="3" t="str">
        <f t="shared" si="673"/>
        <v>False</v>
      </c>
      <c r="AE1329" s="3" t="str">
        <f t="shared" si="674"/>
        <v>true</v>
      </c>
      <c r="AF1329" s="3" t="e">
        <f>VLOOKUP(C1329,#REF!,2,FALSE)</f>
        <v>#REF!</v>
      </c>
      <c r="AG1329" s="3" t="e">
        <f t="shared" si="675"/>
        <v>#REF!</v>
      </c>
      <c r="AH1329" s="3">
        <f t="shared" si="676"/>
        <v>0</v>
      </c>
      <c r="AI1329" s="3">
        <f t="shared" si="677"/>
        <v>0</v>
      </c>
      <c r="AJ1329" s="3">
        <f t="shared" si="678"/>
        <v>0</v>
      </c>
      <c r="AL1329" s="3">
        <f t="shared" si="679"/>
        <v>0</v>
      </c>
      <c r="AM1329" s="3">
        <f t="shared" si="680"/>
        <v>0</v>
      </c>
      <c r="AN1329" s="3">
        <f t="shared" si="681"/>
        <v>0</v>
      </c>
      <c r="AO1329" s="3">
        <f t="shared" si="682"/>
        <v>0</v>
      </c>
      <c r="AP1329" s="3">
        <f t="shared" si="683"/>
        <v>0</v>
      </c>
      <c r="AQ1329" s="3">
        <f t="shared" si="684"/>
        <v>0</v>
      </c>
      <c r="AS1329" s="3" t="e">
        <f t="shared" si="685"/>
        <v>#REF!</v>
      </c>
      <c r="AU1329" s="3" t="e">
        <f t="shared" si="686"/>
        <v>#NAME?</v>
      </c>
      <c r="AW1329" s="3">
        <f t="shared" si="687"/>
        <v>0</v>
      </c>
      <c r="AX1329" s="3">
        <f t="shared" si="688"/>
        <v>0</v>
      </c>
      <c r="AY1329" s="3">
        <f t="shared" si="689"/>
        <v>0</v>
      </c>
      <c r="AZ1329" s="3">
        <f t="shared" si="690"/>
        <v>0</v>
      </c>
      <c r="BA1329" s="3">
        <f t="shared" si="691"/>
        <v>0</v>
      </c>
      <c r="BB1329" s="3">
        <f t="shared" si="692"/>
        <v>0</v>
      </c>
    </row>
    <row r="1330" spans="2:54" x14ac:dyDescent="0.35">
      <c r="B1330" s="14">
        <v>1303</v>
      </c>
      <c r="C1330" s="13"/>
      <c r="D1330" s="13"/>
      <c r="E1330" s="130"/>
      <c r="F1330" s="130"/>
      <c r="G1330" s="129" t="str">
        <f t="shared" si="660"/>
        <v/>
      </c>
      <c r="H1330" s="128"/>
      <c r="I1330" s="189"/>
      <c r="J1330" s="128"/>
      <c r="K1330" s="127"/>
      <c r="L1330" s="127"/>
      <c r="M1330" s="126"/>
      <c r="N1330" s="7"/>
      <c r="O1330" s="6"/>
      <c r="P1330" s="6"/>
      <c r="Q1330" s="125" t="str">
        <f t="shared" si="661"/>
        <v/>
      </c>
      <c r="R1330" s="124" t="str">
        <f t="shared" si="662"/>
        <v/>
      </c>
      <c r="S1330" s="123">
        <f t="shared" si="663"/>
        <v>0</v>
      </c>
      <c r="T1330" s="122">
        <f t="shared" si="664"/>
        <v>0</v>
      </c>
      <c r="U1330" s="123">
        <f t="shared" si="665"/>
        <v>0</v>
      </c>
      <c r="V1330" s="122">
        <f t="shared" si="666"/>
        <v>0</v>
      </c>
      <c r="W1330" s="123">
        <f t="shared" si="667"/>
        <v>0</v>
      </c>
      <c r="X1330" s="122">
        <f t="shared" si="668"/>
        <v>0</v>
      </c>
      <c r="Y1330" s="123">
        <f t="shared" si="669"/>
        <v>0</v>
      </c>
      <c r="Z1330" s="122">
        <f t="shared" si="670"/>
        <v>0</v>
      </c>
      <c r="AA1330" s="123">
        <f t="shared" si="671"/>
        <v>0</v>
      </c>
      <c r="AB1330" s="122">
        <f t="shared" si="672"/>
        <v>0</v>
      </c>
      <c r="AD1330" s="3" t="str">
        <f t="shared" si="673"/>
        <v>False</v>
      </c>
      <c r="AE1330" s="3" t="str">
        <f t="shared" si="674"/>
        <v>true</v>
      </c>
      <c r="AF1330" s="3" t="e">
        <f>VLOOKUP(C1330,#REF!,2,FALSE)</f>
        <v>#REF!</v>
      </c>
      <c r="AG1330" s="3" t="e">
        <f t="shared" si="675"/>
        <v>#REF!</v>
      </c>
      <c r="AH1330" s="3">
        <f t="shared" si="676"/>
        <v>0</v>
      </c>
      <c r="AI1330" s="3">
        <f t="shared" si="677"/>
        <v>0</v>
      </c>
      <c r="AJ1330" s="3">
        <f t="shared" si="678"/>
        <v>0</v>
      </c>
      <c r="AL1330" s="3">
        <f t="shared" si="679"/>
        <v>0</v>
      </c>
      <c r="AM1330" s="3">
        <f t="shared" si="680"/>
        <v>0</v>
      </c>
      <c r="AN1330" s="3">
        <f t="shared" si="681"/>
        <v>0</v>
      </c>
      <c r="AO1330" s="3">
        <f t="shared" si="682"/>
        <v>0</v>
      </c>
      <c r="AP1330" s="3">
        <f t="shared" si="683"/>
        <v>0</v>
      </c>
      <c r="AQ1330" s="3">
        <f t="shared" si="684"/>
        <v>0</v>
      </c>
      <c r="AS1330" s="3" t="e">
        <f t="shared" si="685"/>
        <v>#REF!</v>
      </c>
      <c r="AU1330" s="3" t="e">
        <f t="shared" si="686"/>
        <v>#NAME?</v>
      </c>
      <c r="AW1330" s="3">
        <f t="shared" si="687"/>
        <v>0</v>
      </c>
      <c r="AX1330" s="3">
        <f t="shared" si="688"/>
        <v>0</v>
      </c>
      <c r="AY1330" s="3">
        <f t="shared" si="689"/>
        <v>0</v>
      </c>
      <c r="AZ1330" s="3">
        <f t="shared" si="690"/>
        <v>0</v>
      </c>
      <c r="BA1330" s="3">
        <f t="shared" si="691"/>
        <v>0</v>
      </c>
      <c r="BB1330" s="3">
        <f t="shared" si="692"/>
        <v>0</v>
      </c>
    </row>
    <row r="1331" spans="2:54" x14ac:dyDescent="0.35">
      <c r="B1331" s="14">
        <v>1304</v>
      </c>
      <c r="C1331" s="13"/>
      <c r="D1331" s="13"/>
      <c r="E1331" s="130"/>
      <c r="F1331" s="130"/>
      <c r="G1331" s="129" t="str">
        <f t="shared" si="660"/>
        <v/>
      </c>
      <c r="H1331" s="128"/>
      <c r="I1331" s="189"/>
      <c r="J1331" s="128"/>
      <c r="K1331" s="127"/>
      <c r="L1331" s="127"/>
      <c r="M1331" s="126"/>
      <c r="N1331" s="7"/>
      <c r="O1331" s="6"/>
      <c r="P1331" s="6"/>
      <c r="Q1331" s="125" t="str">
        <f t="shared" si="661"/>
        <v/>
      </c>
      <c r="R1331" s="124" t="str">
        <f t="shared" si="662"/>
        <v/>
      </c>
      <c r="S1331" s="123">
        <f t="shared" si="663"/>
        <v>0</v>
      </c>
      <c r="T1331" s="122">
        <f t="shared" si="664"/>
        <v>0</v>
      </c>
      <c r="U1331" s="123">
        <f t="shared" si="665"/>
        <v>0</v>
      </c>
      <c r="V1331" s="122">
        <f t="shared" si="666"/>
        <v>0</v>
      </c>
      <c r="W1331" s="123">
        <f t="shared" si="667"/>
        <v>0</v>
      </c>
      <c r="X1331" s="122">
        <f t="shared" si="668"/>
        <v>0</v>
      </c>
      <c r="Y1331" s="123">
        <f t="shared" si="669"/>
        <v>0</v>
      </c>
      <c r="Z1331" s="122">
        <f t="shared" si="670"/>
        <v>0</v>
      </c>
      <c r="AA1331" s="123">
        <f t="shared" si="671"/>
        <v>0</v>
      </c>
      <c r="AB1331" s="122">
        <f t="shared" si="672"/>
        <v>0</v>
      </c>
      <c r="AD1331" s="3" t="str">
        <f t="shared" si="673"/>
        <v>False</v>
      </c>
      <c r="AE1331" s="3" t="str">
        <f t="shared" si="674"/>
        <v>true</v>
      </c>
      <c r="AF1331" s="3" t="e">
        <f>VLOOKUP(C1331,#REF!,2,FALSE)</f>
        <v>#REF!</v>
      </c>
      <c r="AG1331" s="3" t="e">
        <f t="shared" si="675"/>
        <v>#REF!</v>
      </c>
      <c r="AH1331" s="3">
        <f t="shared" si="676"/>
        <v>0</v>
      </c>
      <c r="AI1331" s="3">
        <f t="shared" si="677"/>
        <v>0</v>
      </c>
      <c r="AJ1331" s="3">
        <f t="shared" si="678"/>
        <v>0</v>
      </c>
      <c r="AL1331" s="3">
        <f t="shared" si="679"/>
        <v>0</v>
      </c>
      <c r="AM1331" s="3">
        <f t="shared" si="680"/>
        <v>0</v>
      </c>
      <c r="AN1331" s="3">
        <f t="shared" si="681"/>
        <v>0</v>
      </c>
      <c r="AO1331" s="3">
        <f t="shared" si="682"/>
        <v>0</v>
      </c>
      <c r="AP1331" s="3">
        <f t="shared" si="683"/>
        <v>0</v>
      </c>
      <c r="AQ1331" s="3">
        <f t="shared" si="684"/>
        <v>0</v>
      </c>
      <c r="AS1331" s="3" t="e">
        <f t="shared" si="685"/>
        <v>#REF!</v>
      </c>
      <c r="AU1331" s="3" t="e">
        <f t="shared" si="686"/>
        <v>#NAME?</v>
      </c>
      <c r="AW1331" s="3">
        <f t="shared" si="687"/>
        <v>0</v>
      </c>
      <c r="AX1331" s="3">
        <f t="shared" si="688"/>
        <v>0</v>
      </c>
      <c r="AY1331" s="3">
        <f t="shared" si="689"/>
        <v>0</v>
      </c>
      <c r="AZ1331" s="3">
        <f t="shared" si="690"/>
        <v>0</v>
      </c>
      <c r="BA1331" s="3">
        <f t="shared" si="691"/>
        <v>0</v>
      </c>
      <c r="BB1331" s="3">
        <f t="shared" si="692"/>
        <v>0</v>
      </c>
    </row>
    <row r="1332" spans="2:54" x14ac:dyDescent="0.35">
      <c r="B1332" s="14">
        <v>1305</v>
      </c>
      <c r="C1332" s="13"/>
      <c r="D1332" s="13"/>
      <c r="E1332" s="130"/>
      <c r="F1332" s="130"/>
      <c r="G1332" s="129" t="str">
        <f t="shared" si="660"/>
        <v/>
      </c>
      <c r="H1332" s="128"/>
      <c r="I1332" s="189"/>
      <c r="J1332" s="128"/>
      <c r="K1332" s="127"/>
      <c r="L1332" s="127"/>
      <c r="M1332" s="126"/>
      <c r="N1332" s="7"/>
      <c r="O1332" s="6"/>
      <c r="P1332" s="6"/>
      <c r="Q1332" s="125" t="str">
        <f t="shared" si="661"/>
        <v/>
      </c>
      <c r="R1332" s="124" t="str">
        <f t="shared" si="662"/>
        <v/>
      </c>
      <c r="S1332" s="123">
        <f t="shared" si="663"/>
        <v>0</v>
      </c>
      <c r="T1332" s="122">
        <f t="shared" si="664"/>
        <v>0</v>
      </c>
      <c r="U1332" s="123">
        <f t="shared" si="665"/>
        <v>0</v>
      </c>
      <c r="V1332" s="122">
        <f t="shared" si="666"/>
        <v>0</v>
      </c>
      <c r="W1332" s="123">
        <f t="shared" si="667"/>
        <v>0</v>
      </c>
      <c r="X1332" s="122">
        <f t="shared" si="668"/>
        <v>0</v>
      </c>
      <c r="Y1332" s="123">
        <f t="shared" si="669"/>
        <v>0</v>
      </c>
      <c r="Z1332" s="122">
        <f t="shared" si="670"/>
        <v>0</v>
      </c>
      <c r="AA1332" s="123">
        <f t="shared" si="671"/>
        <v>0</v>
      </c>
      <c r="AB1332" s="122">
        <f t="shared" si="672"/>
        <v>0</v>
      </c>
      <c r="AD1332" s="3" t="str">
        <f t="shared" si="673"/>
        <v>False</v>
      </c>
      <c r="AE1332" s="3" t="str">
        <f t="shared" si="674"/>
        <v>true</v>
      </c>
      <c r="AF1332" s="3" t="e">
        <f>VLOOKUP(C1332,#REF!,2,FALSE)</f>
        <v>#REF!</v>
      </c>
      <c r="AG1332" s="3" t="e">
        <f t="shared" si="675"/>
        <v>#REF!</v>
      </c>
      <c r="AH1332" s="3">
        <f t="shared" si="676"/>
        <v>0</v>
      </c>
      <c r="AI1332" s="3">
        <f t="shared" si="677"/>
        <v>0</v>
      </c>
      <c r="AJ1332" s="3">
        <f t="shared" si="678"/>
        <v>0</v>
      </c>
      <c r="AL1332" s="3">
        <f t="shared" si="679"/>
        <v>0</v>
      </c>
      <c r="AM1332" s="3">
        <f t="shared" si="680"/>
        <v>0</v>
      </c>
      <c r="AN1332" s="3">
        <f t="shared" si="681"/>
        <v>0</v>
      </c>
      <c r="AO1332" s="3">
        <f t="shared" si="682"/>
        <v>0</v>
      </c>
      <c r="AP1332" s="3">
        <f t="shared" si="683"/>
        <v>0</v>
      </c>
      <c r="AQ1332" s="3">
        <f t="shared" si="684"/>
        <v>0</v>
      </c>
      <c r="AS1332" s="3" t="e">
        <f t="shared" si="685"/>
        <v>#REF!</v>
      </c>
      <c r="AU1332" s="3" t="e">
        <f t="shared" si="686"/>
        <v>#NAME?</v>
      </c>
      <c r="AW1332" s="3">
        <f t="shared" si="687"/>
        <v>0</v>
      </c>
      <c r="AX1332" s="3">
        <f t="shared" si="688"/>
        <v>0</v>
      </c>
      <c r="AY1332" s="3">
        <f t="shared" si="689"/>
        <v>0</v>
      </c>
      <c r="AZ1332" s="3">
        <f t="shared" si="690"/>
        <v>0</v>
      </c>
      <c r="BA1332" s="3">
        <f t="shared" si="691"/>
        <v>0</v>
      </c>
      <c r="BB1332" s="3">
        <f t="shared" si="692"/>
        <v>0</v>
      </c>
    </row>
    <row r="1333" spans="2:54" x14ac:dyDescent="0.35">
      <c r="B1333" s="14">
        <v>1306</v>
      </c>
      <c r="C1333" s="13"/>
      <c r="D1333" s="13"/>
      <c r="E1333" s="130"/>
      <c r="F1333" s="130"/>
      <c r="G1333" s="129" t="str">
        <f t="shared" si="660"/>
        <v/>
      </c>
      <c r="H1333" s="128"/>
      <c r="I1333" s="189"/>
      <c r="J1333" s="128"/>
      <c r="K1333" s="127"/>
      <c r="L1333" s="127"/>
      <c r="M1333" s="126"/>
      <c r="N1333" s="7"/>
      <c r="O1333" s="6"/>
      <c r="P1333" s="6"/>
      <c r="Q1333" s="125" t="str">
        <f t="shared" si="661"/>
        <v/>
      </c>
      <c r="R1333" s="124" t="str">
        <f t="shared" si="662"/>
        <v/>
      </c>
      <c r="S1333" s="123">
        <f t="shared" si="663"/>
        <v>0</v>
      </c>
      <c r="T1333" s="122">
        <f t="shared" si="664"/>
        <v>0</v>
      </c>
      <c r="U1333" s="123">
        <f t="shared" si="665"/>
        <v>0</v>
      </c>
      <c r="V1333" s="122">
        <f t="shared" si="666"/>
        <v>0</v>
      </c>
      <c r="W1333" s="123">
        <f t="shared" si="667"/>
        <v>0</v>
      </c>
      <c r="X1333" s="122">
        <f t="shared" si="668"/>
        <v>0</v>
      </c>
      <c r="Y1333" s="123">
        <f t="shared" si="669"/>
        <v>0</v>
      </c>
      <c r="Z1333" s="122">
        <f t="shared" si="670"/>
        <v>0</v>
      </c>
      <c r="AA1333" s="123">
        <f t="shared" si="671"/>
        <v>0</v>
      </c>
      <c r="AB1333" s="122">
        <f t="shared" si="672"/>
        <v>0</v>
      </c>
      <c r="AD1333" s="3" t="str">
        <f t="shared" si="673"/>
        <v>False</v>
      </c>
      <c r="AE1333" s="3" t="str">
        <f t="shared" si="674"/>
        <v>true</v>
      </c>
      <c r="AF1333" s="3" t="e">
        <f>VLOOKUP(C1333,#REF!,2,FALSE)</f>
        <v>#REF!</v>
      </c>
      <c r="AG1333" s="3" t="e">
        <f t="shared" si="675"/>
        <v>#REF!</v>
      </c>
      <c r="AH1333" s="3">
        <f t="shared" si="676"/>
        <v>0</v>
      </c>
      <c r="AI1333" s="3">
        <f t="shared" si="677"/>
        <v>0</v>
      </c>
      <c r="AJ1333" s="3">
        <f t="shared" si="678"/>
        <v>0</v>
      </c>
      <c r="AL1333" s="3">
        <f t="shared" si="679"/>
        <v>0</v>
      </c>
      <c r="AM1333" s="3">
        <f t="shared" si="680"/>
        <v>0</v>
      </c>
      <c r="AN1333" s="3">
        <f t="shared" si="681"/>
        <v>0</v>
      </c>
      <c r="AO1333" s="3">
        <f t="shared" si="682"/>
        <v>0</v>
      </c>
      <c r="AP1333" s="3">
        <f t="shared" si="683"/>
        <v>0</v>
      </c>
      <c r="AQ1333" s="3">
        <f t="shared" si="684"/>
        <v>0</v>
      </c>
      <c r="AS1333" s="3" t="e">
        <f t="shared" si="685"/>
        <v>#REF!</v>
      </c>
      <c r="AU1333" s="3" t="e">
        <f t="shared" si="686"/>
        <v>#NAME?</v>
      </c>
      <c r="AW1333" s="3">
        <f t="shared" si="687"/>
        <v>0</v>
      </c>
      <c r="AX1333" s="3">
        <f t="shared" si="688"/>
        <v>0</v>
      </c>
      <c r="AY1333" s="3">
        <f t="shared" si="689"/>
        <v>0</v>
      </c>
      <c r="AZ1333" s="3">
        <f t="shared" si="690"/>
        <v>0</v>
      </c>
      <c r="BA1333" s="3">
        <f t="shared" si="691"/>
        <v>0</v>
      </c>
      <c r="BB1333" s="3">
        <f t="shared" si="692"/>
        <v>0</v>
      </c>
    </row>
    <row r="1334" spans="2:54" x14ac:dyDescent="0.35">
      <c r="B1334" s="14">
        <v>1307</v>
      </c>
      <c r="C1334" s="13"/>
      <c r="D1334" s="13"/>
      <c r="E1334" s="130"/>
      <c r="F1334" s="130"/>
      <c r="G1334" s="129" t="str">
        <f t="shared" si="660"/>
        <v/>
      </c>
      <c r="H1334" s="128"/>
      <c r="I1334" s="189"/>
      <c r="J1334" s="128"/>
      <c r="K1334" s="127"/>
      <c r="L1334" s="127"/>
      <c r="M1334" s="126"/>
      <c r="N1334" s="7"/>
      <c r="O1334" s="6"/>
      <c r="P1334" s="6"/>
      <c r="Q1334" s="125" t="str">
        <f t="shared" si="661"/>
        <v/>
      </c>
      <c r="R1334" s="124" t="str">
        <f t="shared" si="662"/>
        <v/>
      </c>
      <c r="S1334" s="123">
        <f t="shared" si="663"/>
        <v>0</v>
      </c>
      <c r="T1334" s="122">
        <f t="shared" si="664"/>
        <v>0</v>
      </c>
      <c r="U1334" s="123">
        <f t="shared" si="665"/>
        <v>0</v>
      </c>
      <c r="V1334" s="122">
        <f t="shared" si="666"/>
        <v>0</v>
      </c>
      <c r="W1334" s="123">
        <f t="shared" si="667"/>
        <v>0</v>
      </c>
      <c r="X1334" s="122">
        <f t="shared" si="668"/>
        <v>0</v>
      </c>
      <c r="Y1334" s="123">
        <f t="shared" si="669"/>
        <v>0</v>
      </c>
      <c r="Z1334" s="122">
        <f t="shared" si="670"/>
        <v>0</v>
      </c>
      <c r="AA1334" s="123">
        <f t="shared" si="671"/>
        <v>0</v>
      </c>
      <c r="AB1334" s="122">
        <f t="shared" si="672"/>
        <v>0</v>
      </c>
      <c r="AD1334" s="3" t="str">
        <f t="shared" si="673"/>
        <v>False</v>
      </c>
      <c r="AE1334" s="3" t="str">
        <f t="shared" si="674"/>
        <v>true</v>
      </c>
      <c r="AF1334" s="3" t="e">
        <f>VLOOKUP(C1334,#REF!,2,FALSE)</f>
        <v>#REF!</v>
      </c>
      <c r="AG1334" s="3" t="e">
        <f t="shared" si="675"/>
        <v>#REF!</v>
      </c>
      <c r="AH1334" s="3">
        <f t="shared" si="676"/>
        <v>0</v>
      </c>
      <c r="AI1334" s="3">
        <f t="shared" si="677"/>
        <v>0</v>
      </c>
      <c r="AJ1334" s="3">
        <f t="shared" si="678"/>
        <v>0</v>
      </c>
      <c r="AL1334" s="3">
        <f t="shared" si="679"/>
        <v>0</v>
      </c>
      <c r="AM1334" s="3">
        <f t="shared" si="680"/>
        <v>0</v>
      </c>
      <c r="AN1334" s="3">
        <f t="shared" si="681"/>
        <v>0</v>
      </c>
      <c r="AO1334" s="3">
        <f t="shared" si="682"/>
        <v>0</v>
      </c>
      <c r="AP1334" s="3">
        <f t="shared" si="683"/>
        <v>0</v>
      </c>
      <c r="AQ1334" s="3">
        <f t="shared" si="684"/>
        <v>0</v>
      </c>
      <c r="AS1334" s="3" t="e">
        <f t="shared" si="685"/>
        <v>#REF!</v>
      </c>
      <c r="AU1334" s="3" t="e">
        <f t="shared" si="686"/>
        <v>#NAME?</v>
      </c>
      <c r="AW1334" s="3">
        <f t="shared" si="687"/>
        <v>0</v>
      </c>
      <c r="AX1334" s="3">
        <f t="shared" si="688"/>
        <v>0</v>
      </c>
      <c r="AY1334" s="3">
        <f t="shared" si="689"/>
        <v>0</v>
      </c>
      <c r="AZ1334" s="3">
        <f t="shared" si="690"/>
        <v>0</v>
      </c>
      <c r="BA1334" s="3">
        <f t="shared" si="691"/>
        <v>0</v>
      </c>
      <c r="BB1334" s="3">
        <f t="shared" si="692"/>
        <v>0</v>
      </c>
    </row>
    <row r="1335" spans="2:54" x14ac:dyDescent="0.35">
      <c r="B1335" s="14">
        <v>1308</v>
      </c>
      <c r="C1335" s="13"/>
      <c r="D1335" s="13"/>
      <c r="E1335" s="130"/>
      <c r="F1335" s="130"/>
      <c r="G1335" s="129" t="str">
        <f t="shared" si="660"/>
        <v/>
      </c>
      <c r="H1335" s="128"/>
      <c r="I1335" s="189"/>
      <c r="J1335" s="128"/>
      <c r="K1335" s="127"/>
      <c r="L1335" s="127"/>
      <c r="M1335" s="126"/>
      <c r="N1335" s="7"/>
      <c r="O1335" s="6"/>
      <c r="P1335" s="6"/>
      <c r="Q1335" s="125" t="str">
        <f t="shared" si="661"/>
        <v/>
      </c>
      <c r="R1335" s="124" t="str">
        <f t="shared" si="662"/>
        <v/>
      </c>
      <c r="S1335" s="123">
        <f t="shared" si="663"/>
        <v>0</v>
      </c>
      <c r="T1335" s="122">
        <f t="shared" si="664"/>
        <v>0</v>
      </c>
      <c r="U1335" s="123">
        <f t="shared" si="665"/>
        <v>0</v>
      </c>
      <c r="V1335" s="122">
        <f t="shared" si="666"/>
        <v>0</v>
      </c>
      <c r="W1335" s="123">
        <f t="shared" si="667"/>
        <v>0</v>
      </c>
      <c r="X1335" s="122">
        <f t="shared" si="668"/>
        <v>0</v>
      </c>
      <c r="Y1335" s="123">
        <f t="shared" si="669"/>
        <v>0</v>
      </c>
      <c r="Z1335" s="122">
        <f t="shared" si="670"/>
        <v>0</v>
      </c>
      <c r="AA1335" s="123">
        <f t="shared" si="671"/>
        <v>0</v>
      </c>
      <c r="AB1335" s="122">
        <f t="shared" si="672"/>
        <v>0</v>
      </c>
      <c r="AD1335" s="3" t="str">
        <f t="shared" si="673"/>
        <v>False</v>
      </c>
      <c r="AE1335" s="3" t="str">
        <f t="shared" si="674"/>
        <v>true</v>
      </c>
      <c r="AF1335" s="3" t="e">
        <f>VLOOKUP(C1335,#REF!,2,FALSE)</f>
        <v>#REF!</v>
      </c>
      <c r="AG1335" s="3" t="e">
        <f t="shared" si="675"/>
        <v>#REF!</v>
      </c>
      <c r="AH1335" s="3">
        <f t="shared" si="676"/>
        <v>0</v>
      </c>
      <c r="AI1335" s="3">
        <f t="shared" si="677"/>
        <v>0</v>
      </c>
      <c r="AJ1335" s="3">
        <f t="shared" si="678"/>
        <v>0</v>
      </c>
      <c r="AL1335" s="3">
        <f t="shared" si="679"/>
        <v>0</v>
      </c>
      <c r="AM1335" s="3">
        <f t="shared" si="680"/>
        <v>0</v>
      </c>
      <c r="AN1335" s="3">
        <f t="shared" si="681"/>
        <v>0</v>
      </c>
      <c r="AO1335" s="3">
        <f t="shared" si="682"/>
        <v>0</v>
      </c>
      <c r="AP1335" s="3">
        <f t="shared" si="683"/>
        <v>0</v>
      </c>
      <c r="AQ1335" s="3">
        <f t="shared" si="684"/>
        <v>0</v>
      </c>
      <c r="AS1335" s="3" t="e">
        <f t="shared" si="685"/>
        <v>#REF!</v>
      </c>
      <c r="AU1335" s="3" t="e">
        <f t="shared" si="686"/>
        <v>#NAME?</v>
      </c>
      <c r="AW1335" s="3">
        <f t="shared" si="687"/>
        <v>0</v>
      </c>
      <c r="AX1335" s="3">
        <f t="shared" si="688"/>
        <v>0</v>
      </c>
      <c r="AY1335" s="3">
        <f t="shared" si="689"/>
        <v>0</v>
      </c>
      <c r="AZ1335" s="3">
        <f t="shared" si="690"/>
        <v>0</v>
      </c>
      <c r="BA1335" s="3">
        <f t="shared" si="691"/>
        <v>0</v>
      </c>
      <c r="BB1335" s="3">
        <f t="shared" si="692"/>
        <v>0</v>
      </c>
    </row>
    <row r="1336" spans="2:54" x14ac:dyDescent="0.35">
      <c r="B1336" s="14">
        <v>1309</v>
      </c>
      <c r="C1336" s="13"/>
      <c r="D1336" s="13"/>
      <c r="E1336" s="130"/>
      <c r="F1336" s="130"/>
      <c r="G1336" s="129" t="str">
        <f t="shared" si="660"/>
        <v/>
      </c>
      <c r="H1336" s="128"/>
      <c r="I1336" s="189"/>
      <c r="J1336" s="128"/>
      <c r="K1336" s="127"/>
      <c r="L1336" s="127"/>
      <c r="M1336" s="126"/>
      <c r="N1336" s="7"/>
      <c r="O1336" s="6"/>
      <c r="P1336" s="6"/>
      <c r="Q1336" s="125" t="str">
        <f t="shared" si="661"/>
        <v/>
      </c>
      <c r="R1336" s="124" t="str">
        <f t="shared" si="662"/>
        <v/>
      </c>
      <c r="S1336" s="123">
        <f t="shared" si="663"/>
        <v>0</v>
      </c>
      <c r="T1336" s="122">
        <f t="shared" si="664"/>
        <v>0</v>
      </c>
      <c r="U1336" s="123">
        <f t="shared" si="665"/>
        <v>0</v>
      </c>
      <c r="V1336" s="122">
        <f t="shared" si="666"/>
        <v>0</v>
      </c>
      <c r="W1336" s="123">
        <f t="shared" si="667"/>
        <v>0</v>
      </c>
      <c r="X1336" s="122">
        <f t="shared" si="668"/>
        <v>0</v>
      </c>
      <c r="Y1336" s="123">
        <f t="shared" si="669"/>
        <v>0</v>
      </c>
      <c r="Z1336" s="122">
        <f t="shared" si="670"/>
        <v>0</v>
      </c>
      <c r="AA1336" s="123">
        <f t="shared" si="671"/>
        <v>0</v>
      </c>
      <c r="AB1336" s="122">
        <f t="shared" si="672"/>
        <v>0</v>
      </c>
      <c r="AD1336" s="3" t="str">
        <f t="shared" si="673"/>
        <v>False</v>
      </c>
      <c r="AE1336" s="3" t="str">
        <f t="shared" si="674"/>
        <v>true</v>
      </c>
      <c r="AF1336" s="3" t="e">
        <f>VLOOKUP(C1336,#REF!,2,FALSE)</f>
        <v>#REF!</v>
      </c>
      <c r="AG1336" s="3" t="e">
        <f t="shared" si="675"/>
        <v>#REF!</v>
      </c>
      <c r="AH1336" s="3">
        <f t="shared" si="676"/>
        <v>0</v>
      </c>
      <c r="AI1336" s="3">
        <f t="shared" si="677"/>
        <v>0</v>
      </c>
      <c r="AJ1336" s="3">
        <f t="shared" si="678"/>
        <v>0</v>
      </c>
      <c r="AL1336" s="3">
        <f t="shared" si="679"/>
        <v>0</v>
      </c>
      <c r="AM1336" s="3">
        <f t="shared" si="680"/>
        <v>0</v>
      </c>
      <c r="AN1336" s="3">
        <f t="shared" si="681"/>
        <v>0</v>
      </c>
      <c r="AO1336" s="3">
        <f t="shared" si="682"/>
        <v>0</v>
      </c>
      <c r="AP1336" s="3">
        <f t="shared" si="683"/>
        <v>0</v>
      </c>
      <c r="AQ1336" s="3">
        <f t="shared" si="684"/>
        <v>0</v>
      </c>
      <c r="AS1336" s="3" t="e">
        <f t="shared" si="685"/>
        <v>#REF!</v>
      </c>
      <c r="AU1336" s="3" t="e">
        <f t="shared" si="686"/>
        <v>#NAME?</v>
      </c>
      <c r="AW1336" s="3">
        <f t="shared" si="687"/>
        <v>0</v>
      </c>
      <c r="AX1336" s="3">
        <f t="shared" si="688"/>
        <v>0</v>
      </c>
      <c r="AY1336" s="3">
        <f t="shared" si="689"/>
        <v>0</v>
      </c>
      <c r="AZ1336" s="3">
        <f t="shared" si="690"/>
        <v>0</v>
      </c>
      <c r="BA1336" s="3">
        <f t="shared" si="691"/>
        <v>0</v>
      </c>
      <c r="BB1336" s="3">
        <f t="shared" si="692"/>
        <v>0</v>
      </c>
    </row>
    <row r="1337" spans="2:54" x14ac:dyDescent="0.35">
      <c r="B1337" s="14">
        <v>1310</v>
      </c>
      <c r="C1337" s="13"/>
      <c r="D1337" s="13"/>
      <c r="E1337" s="130"/>
      <c r="F1337" s="130"/>
      <c r="G1337" s="129" t="str">
        <f t="shared" si="660"/>
        <v/>
      </c>
      <c r="H1337" s="128"/>
      <c r="I1337" s="189"/>
      <c r="J1337" s="128"/>
      <c r="K1337" s="127"/>
      <c r="L1337" s="127"/>
      <c r="M1337" s="126"/>
      <c r="N1337" s="7"/>
      <c r="O1337" s="6"/>
      <c r="P1337" s="6"/>
      <c r="Q1337" s="125" t="str">
        <f t="shared" si="661"/>
        <v/>
      </c>
      <c r="R1337" s="124" t="str">
        <f t="shared" si="662"/>
        <v/>
      </c>
      <c r="S1337" s="123">
        <f t="shared" si="663"/>
        <v>0</v>
      </c>
      <c r="T1337" s="122">
        <f t="shared" si="664"/>
        <v>0</v>
      </c>
      <c r="U1337" s="123">
        <f t="shared" si="665"/>
        <v>0</v>
      </c>
      <c r="V1337" s="122">
        <f t="shared" si="666"/>
        <v>0</v>
      </c>
      <c r="W1337" s="123">
        <f t="shared" si="667"/>
        <v>0</v>
      </c>
      <c r="X1337" s="122">
        <f t="shared" si="668"/>
        <v>0</v>
      </c>
      <c r="Y1337" s="123">
        <f t="shared" si="669"/>
        <v>0</v>
      </c>
      <c r="Z1337" s="122">
        <f t="shared" si="670"/>
        <v>0</v>
      </c>
      <c r="AA1337" s="123">
        <f t="shared" si="671"/>
        <v>0</v>
      </c>
      <c r="AB1337" s="122">
        <f t="shared" si="672"/>
        <v>0</v>
      </c>
      <c r="AD1337" s="3" t="str">
        <f t="shared" si="673"/>
        <v>False</v>
      </c>
      <c r="AE1337" s="3" t="str">
        <f t="shared" si="674"/>
        <v>true</v>
      </c>
      <c r="AF1337" s="3" t="e">
        <f>VLOOKUP(C1337,#REF!,2,FALSE)</f>
        <v>#REF!</v>
      </c>
      <c r="AG1337" s="3" t="e">
        <f t="shared" si="675"/>
        <v>#REF!</v>
      </c>
      <c r="AH1337" s="3">
        <f t="shared" si="676"/>
        <v>0</v>
      </c>
      <c r="AI1337" s="3">
        <f t="shared" si="677"/>
        <v>0</v>
      </c>
      <c r="AJ1337" s="3">
        <f t="shared" si="678"/>
        <v>0</v>
      </c>
      <c r="AL1337" s="3">
        <f t="shared" si="679"/>
        <v>0</v>
      </c>
      <c r="AM1337" s="3">
        <f t="shared" si="680"/>
        <v>0</v>
      </c>
      <c r="AN1337" s="3">
        <f t="shared" si="681"/>
        <v>0</v>
      </c>
      <c r="AO1337" s="3">
        <f t="shared" si="682"/>
        <v>0</v>
      </c>
      <c r="AP1337" s="3">
        <f t="shared" si="683"/>
        <v>0</v>
      </c>
      <c r="AQ1337" s="3">
        <f t="shared" si="684"/>
        <v>0</v>
      </c>
      <c r="AS1337" s="3" t="e">
        <f t="shared" si="685"/>
        <v>#REF!</v>
      </c>
      <c r="AU1337" s="3" t="e">
        <f t="shared" si="686"/>
        <v>#NAME?</v>
      </c>
      <c r="AW1337" s="3">
        <f t="shared" si="687"/>
        <v>0</v>
      </c>
      <c r="AX1337" s="3">
        <f t="shared" si="688"/>
        <v>0</v>
      </c>
      <c r="AY1337" s="3">
        <f t="shared" si="689"/>
        <v>0</v>
      </c>
      <c r="AZ1337" s="3">
        <f t="shared" si="690"/>
        <v>0</v>
      </c>
      <c r="BA1337" s="3">
        <f t="shared" si="691"/>
        <v>0</v>
      </c>
      <c r="BB1337" s="3">
        <f t="shared" si="692"/>
        <v>0</v>
      </c>
    </row>
    <row r="1338" spans="2:54" x14ac:dyDescent="0.35">
      <c r="B1338" s="14">
        <v>1311</v>
      </c>
      <c r="C1338" s="13"/>
      <c r="D1338" s="13"/>
      <c r="E1338" s="130"/>
      <c r="F1338" s="130"/>
      <c r="G1338" s="129" t="str">
        <f t="shared" si="660"/>
        <v/>
      </c>
      <c r="H1338" s="128"/>
      <c r="I1338" s="189"/>
      <c r="J1338" s="128"/>
      <c r="K1338" s="127"/>
      <c r="L1338" s="127"/>
      <c r="M1338" s="126"/>
      <c r="N1338" s="7"/>
      <c r="O1338" s="6"/>
      <c r="P1338" s="6"/>
      <c r="Q1338" s="125" t="str">
        <f t="shared" si="661"/>
        <v/>
      </c>
      <c r="R1338" s="124" t="str">
        <f t="shared" si="662"/>
        <v/>
      </c>
      <c r="S1338" s="123">
        <f t="shared" si="663"/>
        <v>0</v>
      </c>
      <c r="T1338" s="122">
        <f t="shared" si="664"/>
        <v>0</v>
      </c>
      <c r="U1338" s="123">
        <f t="shared" si="665"/>
        <v>0</v>
      </c>
      <c r="V1338" s="122">
        <f t="shared" si="666"/>
        <v>0</v>
      </c>
      <c r="W1338" s="123">
        <f t="shared" si="667"/>
        <v>0</v>
      </c>
      <c r="X1338" s="122">
        <f t="shared" si="668"/>
        <v>0</v>
      </c>
      <c r="Y1338" s="123">
        <f t="shared" si="669"/>
        <v>0</v>
      </c>
      <c r="Z1338" s="122">
        <f t="shared" si="670"/>
        <v>0</v>
      </c>
      <c r="AA1338" s="123">
        <f t="shared" si="671"/>
        <v>0</v>
      </c>
      <c r="AB1338" s="122">
        <f t="shared" si="672"/>
        <v>0</v>
      </c>
      <c r="AD1338" s="3" t="str">
        <f t="shared" si="673"/>
        <v>False</v>
      </c>
      <c r="AE1338" s="3" t="str">
        <f t="shared" si="674"/>
        <v>true</v>
      </c>
      <c r="AF1338" s="3" t="e">
        <f>VLOOKUP(C1338,#REF!,2,FALSE)</f>
        <v>#REF!</v>
      </c>
      <c r="AG1338" s="3" t="e">
        <f t="shared" si="675"/>
        <v>#REF!</v>
      </c>
      <c r="AH1338" s="3">
        <f t="shared" si="676"/>
        <v>0</v>
      </c>
      <c r="AI1338" s="3">
        <f t="shared" si="677"/>
        <v>0</v>
      </c>
      <c r="AJ1338" s="3">
        <f t="shared" si="678"/>
        <v>0</v>
      </c>
      <c r="AL1338" s="3">
        <f t="shared" si="679"/>
        <v>0</v>
      </c>
      <c r="AM1338" s="3">
        <f t="shared" si="680"/>
        <v>0</v>
      </c>
      <c r="AN1338" s="3">
        <f t="shared" si="681"/>
        <v>0</v>
      </c>
      <c r="AO1338" s="3">
        <f t="shared" si="682"/>
        <v>0</v>
      </c>
      <c r="AP1338" s="3">
        <f t="shared" si="683"/>
        <v>0</v>
      </c>
      <c r="AQ1338" s="3">
        <f t="shared" si="684"/>
        <v>0</v>
      </c>
      <c r="AS1338" s="3" t="e">
        <f t="shared" si="685"/>
        <v>#REF!</v>
      </c>
      <c r="AU1338" s="3" t="e">
        <f t="shared" si="686"/>
        <v>#NAME?</v>
      </c>
      <c r="AW1338" s="3">
        <f t="shared" si="687"/>
        <v>0</v>
      </c>
      <c r="AX1338" s="3">
        <f t="shared" si="688"/>
        <v>0</v>
      </c>
      <c r="AY1338" s="3">
        <f t="shared" si="689"/>
        <v>0</v>
      </c>
      <c r="AZ1338" s="3">
        <f t="shared" si="690"/>
        <v>0</v>
      </c>
      <c r="BA1338" s="3">
        <f t="shared" si="691"/>
        <v>0</v>
      </c>
      <c r="BB1338" s="3">
        <f t="shared" si="692"/>
        <v>0</v>
      </c>
    </row>
    <row r="1339" spans="2:54" x14ac:dyDescent="0.35">
      <c r="B1339" s="14">
        <v>1312</v>
      </c>
      <c r="C1339" s="13"/>
      <c r="D1339" s="13"/>
      <c r="E1339" s="130"/>
      <c r="F1339" s="130"/>
      <c r="G1339" s="129" t="str">
        <f t="shared" si="660"/>
        <v/>
      </c>
      <c r="H1339" s="128"/>
      <c r="I1339" s="189"/>
      <c r="J1339" s="128"/>
      <c r="K1339" s="127"/>
      <c r="L1339" s="127"/>
      <c r="M1339" s="126"/>
      <c r="N1339" s="7"/>
      <c r="O1339" s="6"/>
      <c r="P1339" s="6"/>
      <c r="Q1339" s="125" t="str">
        <f t="shared" si="661"/>
        <v/>
      </c>
      <c r="R1339" s="124" t="str">
        <f t="shared" si="662"/>
        <v/>
      </c>
      <c r="S1339" s="123">
        <f t="shared" si="663"/>
        <v>0</v>
      </c>
      <c r="T1339" s="122">
        <f t="shared" si="664"/>
        <v>0</v>
      </c>
      <c r="U1339" s="123">
        <f t="shared" si="665"/>
        <v>0</v>
      </c>
      <c r="V1339" s="122">
        <f t="shared" si="666"/>
        <v>0</v>
      </c>
      <c r="W1339" s="123">
        <f t="shared" si="667"/>
        <v>0</v>
      </c>
      <c r="X1339" s="122">
        <f t="shared" si="668"/>
        <v>0</v>
      </c>
      <c r="Y1339" s="123">
        <f t="shared" si="669"/>
        <v>0</v>
      </c>
      <c r="Z1339" s="122">
        <f t="shared" si="670"/>
        <v>0</v>
      </c>
      <c r="AA1339" s="123">
        <f t="shared" si="671"/>
        <v>0</v>
      </c>
      <c r="AB1339" s="122">
        <f t="shared" si="672"/>
        <v>0</v>
      </c>
      <c r="AD1339" s="3" t="str">
        <f t="shared" si="673"/>
        <v>False</v>
      </c>
      <c r="AE1339" s="3" t="str">
        <f t="shared" si="674"/>
        <v>true</v>
      </c>
      <c r="AF1339" s="3" t="e">
        <f>VLOOKUP(C1339,#REF!,2,FALSE)</f>
        <v>#REF!</v>
      </c>
      <c r="AG1339" s="3" t="e">
        <f t="shared" si="675"/>
        <v>#REF!</v>
      </c>
      <c r="AH1339" s="3">
        <f t="shared" si="676"/>
        <v>0</v>
      </c>
      <c r="AI1339" s="3">
        <f t="shared" si="677"/>
        <v>0</v>
      </c>
      <c r="AJ1339" s="3">
        <f t="shared" si="678"/>
        <v>0</v>
      </c>
      <c r="AL1339" s="3">
        <f t="shared" si="679"/>
        <v>0</v>
      </c>
      <c r="AM1339" s="3">
        <f t="shared" si="680"/>
        <v>0</v>
      </c>
      <c r="AN1339" s="3">
        <f t="shared" si="681"/>
        <v>0</v>
      </c>
      <c r="AO1339" s="3">
        <f t="shared" si="682"/>
        <v>0</v>
      </c>
      <c r="AP1339" s="3">
        <f t="shared" si="683"/>
        <v>0</v>
      </c>
      <c r="AQ1339" s="3">
        <f t="shared" si="684"/>
        <v>0</v>
      </c>
      <c r="AS1339" s="3" t="e">
        <f t="shared" si="685"/>
        <v>#REF!</v>
      </c>
      <c r="AU1339" s="3" t="e">
        <f t="shared" si="686"/>
        <v>#NAME?</v>
      </c>
      <c r="AW1339" s="3">
        <f t="shared" si="687"/>
        <v>0</v>
      </c>
      <c r="AX1339" s="3">
        <f t="shared" si="688"/>
        <v>0</v>
      </c>
      <c r="AY1339" s="3">
        <f t="shared" si="689"/>
        <v>0</v>
      </c>
      <c r="AZ1339" s="3">
        <f t="shared" si="690"/>
        <v>0</v>
      </c>
      <c r="BA1339" s="3">
        <f t="shared" si="691"/>
        <v>0</v>
      </c>
      <c r="BB1339" s="3">
        <f t="shared" si="692"/>
        <v>0</v>
      </c>
    </row>
    <row r="1340" spans="2:54" x14ac:dyDescent="0.35">
      <c r="B1340" s="14">
        <v>1313</v>
      </c>
      <c r="C1340" s="13"/>
      <c r="D1340" s="13"/>
      <c r="E1340" s="130"/>
      <c r="F1340" s="130"/>
      <c r="G1340" s="129" t="str">
        <f t="shared" si="660"/>
        <v/>
      </c>
      <c r="H1340" s="128"/>
      <c r="I1340" s="189"/>
      <c r="J1340" s="128"/>
      <c r="K1340" s="127"/>
      <c r="L1340" s="127"/>
      <c r="M1340" s="126"/>
      <c r="N1340" s="7"/>
      <c r="O1340" s="6"/>
      <c r="P1340" s="6"/>
      <c r="Q1340" s="125" t="str">
        <f t="shared" si="661"/>
        <v/>
      </c>
      <c r="R1340" s="124" t="str">
        <f t="shared" si="662"/>
        <v/>
      </c>
      <c r="S1340" s="123">
        <f t="shared" si="663"/>
        <v>0</v>
      </c>
      <c r="T1340" s="122">
        <f t="shared" si="664"/>
        <v>0</v>
      </c>
      <c r="U1340" s="123">
        <f t="shared" si="665"/>
        <v>0</v>
      </c>
      <c r="V1340" s="122">
        <f t="shared" si="666"/>
        <v>0</v>
      </c>
      <c r="W1340" s="123">
        <f t="shared" si="667"/>
        <v>0</v>
      </c>
      <c r="X1340" s="122">
        <f t="shared" si="668"/>
        <v>0</v>
      </c>
      <c r="Y1340" s="123">
        <f t="shared" si="669"/>
        <v>0</v>
      </c>
      <c r="Z1340" s="122">
        <f t="shared" si="670"/>
        <v>0</v>
      </c>
      <c r="AA1340" s="123">
        <f t="shared" si="671"/>
        <v>0</v>
      </c>
      <c r="AB1340" s="122">
        <f t="shared" si="672"/>
        <v>0</v>
      </c>
      <c r="AD1340" s="3" t="str">
        <f t="shared" si="673"/>
        <v>False</v>
      </c>
      <c r="AE1340" s="3" t="str">
        <f t="shared" si="674"/>
        <v>true</v>
      </c>
      <c r="AF1340" s="3" t="e">
        <f>VLOOKUP(C1340,#REF!,2,FALSE)</f>
        <v>#REF!</v>
      </c>
      <c r="AG1340" s="3" t="e">
        <f t="shared" si="675"/>
        <v>#REF!</v>
      </c>
      <c r="AH1340" s="3">
        <f t="shared" si="676"/>
        <v>0</v>
      </c>
      <c r="AI1340" s="3">
        <f t="shared" si="677"/>
        <v>0</v>
      </c>
      <c r="AJ1340" s="3">
        <f t="shared" si="678"/>
        <v>0</v>
      </c>
      <c r="AL1340" s="3">
        <f t="shared" si="679"/>
        <v>0</v>
      </c>
      <c r="AM1340" s="3">
        <f t="shared" si="680"/>
        <v>0</v>
      </c>
      <c r="AN1340" s="3">
        <f t="shared" si="681"/>
        <v>0</v>
      </c>
      <c r="AO1340" s="3">
        <f t="shared" si="682"/>
        <v>0</v>
      </c>
      <c r="AP1340" s="3">
        <f t="shared" si="683"/>
        <v>0</v>
      </c>
      <c r="AQ1340" s="3">
        <f t="shared" si="684"/>
        <v>0</v>
      </c>
      <c r="AS1340" s="3" t="e">
        <f t="shared" si="685"/>
        <v>#REF!</v>
      </c>
      <c r="AU1340" s="3" t="e">
        <f t="shared" si="686"/>
        <v>#NAME?</v>
      </c>
      <c r="AW1340" s="3">
        <f t="shared" si="687"/>
        <v>0</v>
      </c>
      <c r="AX1340" s="3">
        <f t="shared" si="688"/>
        <v>0</v>
      </c>
      <c r="AY1340" s="3">
        <f t="shared" si="689"/>
        <v>0</v>
      </c>
      <c r="AZ1340" s="3">
        <f t="shared" si="690"/>
        <v>0</v>
      </c>
      <c r="BA1340" s="3">
        <f t="shared" si="691"/>
        <v>0</v>
      </c>
      <c r="BB1340" s="3">
        <f t="shared" si="692"/>
        <v>0</v>
      </c>
    </row>
    <row r="1341" spans="2:54" x14ac:dyDescent="0.35">
      <c r="B1341" s="14">
        <v>1314</v>
      </c>
      <c r="C1341" s="13"/>
      <c r="D1341" s="13"/>
      <c r="E1341" s="130"/>
      <c r="F1341" s="130"/>
      <c r="G1341" s="129" t="str">
        <f t="shared" si="660"/>
        <v/>
      </c>
      <c r="H1341" s="128"/>
      <c r="I1341" s="189"/>
      <c r="J1341" s="128"/>
      <c r="K1341" s="127"/>
      <c r="L1341" s="127"/>
      <c r="M1341" s="126"/>
      <c r="N1341" s="7"/>
      <c r="O1341" s="6"/>
      <c r="P1341" s="6"/>
      <c r="Q1341" s="125" t="str">
        <f t="shared" si="661"/>
        <v/>
      </c>
      <c r="R1341" s="124" t="str">
        <f t="shared" si="662"/>
        <v/>
      </c>
      <c r="S1341" s="123">
        <f t="shared" si="663"/>
        <v>0</v>
      </c>
      <c r="T1341" s="122">
        <f t="shared" si="664"/>
        <v>0</v>
      </c>
      <c r="U1341" s="123">
        <f t="shared" si="665"/>
        <v>0</v>
      </c>
      <c r="V1341" s="122">
        <f t="shared" si="666"/>
        <v>0</v>
      </c>
      <c r="W1341" s="123">
        <f t="shared" si="667"/>
        <v>0</v>
      </c>
      <c r="X1341" s="122">
        <f t="shared" si="668"/>
        <v>0</v>
      </c>
      <c r="Y1341" s="123">
        <f t="shared" si="669"/>
        <v>0</v>
      </c>
      <c r="Z1341" s="122">
        <f t="shared" si="670"/>
        <v>0</v>
      </c>
      <c r="AA1341" s="123">
        <f t="shared" si="671"/>
        <v>0</v>
      </c>
      <c r="AB1341" s="122">
        <f t="shared" si="672"/>
        <v>0</v>
      </c>
      <c r="AD1341" s="3" t="str">
        <f t="shared" si="673"/>
        <v>False</v>
      </c>
      <c r="AE1341" s="3" t="str">
        <f t="shared" si="674"/>
        <v>true</v>
      </c>
      <c r="AF1341" s="3" t="e">
        <f>VLOOKUP(C1341,#REF!,2,FALSE)</f>
        <v>#REF!</v>
      </c>
      <c r="AG1341" s="3" t="e">
        <f t="shared" si="675"/>
        <v>#REF!</v>
      </c>
      <c r="AH1341" s="3">
        <f t="shared" si="676"/>
        <v>0</v>
      </c>
      <c r="AI1341" s="3">
        <f t="shared" si="677"/>
        <v>0</v>
      </c>
      <c r="AJ1341" s="3">
        <f t="shared" si="678"/>
        <v>0</v>
      </c>
      <c r="AL1341" s="3">
        <f t="shared" si="679"/>
        <v>0</v>
      </c>
      <c r="AM1341" s="3">
        <f t="shared" si="680"/>
        <v>0</v>
      </c>
      <c r="AN1341" s="3">
        <f t="shared" si="681"/>
        <v>0</v>
      </c>
      <c r="AO1341" s="3">
        <f t="shared" si="682"/>
        <v>0</v>
      </c>
      <c r="AP1341" s="3">
        <f t="shared" si="683"/>
        <v>0</v>
      </c>
      <c r="AQ1341" s="3">
        <f t="shared" si="684"/>
        <v>0</v>
      </c>
      <c r="AS1341" s="3" t="e">
        <f t="shared" si="685"/>
        <v>#REF!</v>
      </c>
      <c r="AU1341" s="3" t="e">
        <f t="shared" si="686"/>
        <v>#NAME?</v>
      </c>
      <c r="AW1341" s="3">
        <f t="shared" si="687"/>
        <v>0</v>
      </c>
      <c r="AX1341" s="3">
        <f t="shared" si="688"/>
        <v>0</v>
      </c>
      <c r="AY1341" s="3">
        <f t="shared" si="689"/>
        <v>0</v>
      </c>
      <c r="AZ1341" s="3">
        <f t="shared" si="690"/>
        <v>0</v>
      </c>
      <c r="BA1341" s="3">
        <f t="shared" si="691"/>
        <v>0</v>
      </c>
      <c r="BB1341" s="3">
        <f t="shared" si="692"/>
        <v>0</v>
      </c>
    </row>
    <row r="1342" spans="2:54" x14ac:dyDescent="0.35">
      <c r="B1342" s="14">
        <v>1315</v>
      </c>
      <c r="C1342" s="13"/>
      <c r="D1342" s="13"/>
      <c r="E1342" s="130"/>
      <c r="F1342" s="130"/>
      <c r="G1342" s="129" t="str">
        <f t="shared" si="660"/>
        <v/>
      </c>
      <c r="H1342" s="128"/>
      <c r="I1342" s="189"/>
      <c r="J1342" s="128"/>
      <c r="K1342" s="127"/>
      <c r="L1342" s="127"/>
      <c r="M1342" s="126"/>
      <c r="N1342" s="7"/>
      <c r="O1342" s="6"/>
      <c r="P1342" s="6"/>
      <c r="Q1342" s="125" t="str">
        <f t="shared" si="661"/>
        <v/>
      </c>
      <c r="R1342" s="124" t="str">
        <f t="shared" si="662"/>
        <v/>
      </c>
      <c r="S1342" s="123">
        <f t="shared" si="663"/>
        <v>0</v>
      </c>
      <c r="T1342" s="122">
        <f t="shared" si="664"/>
        <v>0</v>
      </c>
      <c r="U1342" s="123">
        <f t="shared" si="665"/>
        <v>0</v>
      </c>
      <c r="V1342" s="122">
        <f t="shared" si="666"/>
        <v>0</v>
      </c>
      <c r="W1342" s="123">
        <f t="shared" si="667"/>
        <v>0</v>
      </c>
      <c r="X1342" s="122">
        <f t="shared" si="668"/>
        <v>0</v>
      </c>
      <c r="Y1342" s="123">
        <f t="shared" si="669"/>
        <v>0</v>
      </c>
      <c r="Z1342" s="122">
        <f t="shared" si="670"/>
        <v>0</v>
      </c>
      <c r="AA1342" s="123">
        <f t="shared" si="671"/>
        <v>0</v>
      </c>
      <c r="AB1342" s="122">
        <f t="shared" si="672"/>
        <v>0</v>
      </c>
      <c r="AD1342" s="3" t="str">
        <f t="shared" si="673"/>
        <v>False</v>
      </c>
      <c r="AE1342" s="3" t="str">
        <f t="shared" si="674"/>
        <v>true</v>
      </c>
      <c r="AF1342" s="3" t="e">
        <f>VLOOKUP(C1342,#REF!,2,FALSE)</f>
        <v>#REF!</v>
      </c>
      <c r="AG1342" s="3" t="e">
        <f t="shared" si="675"/>
        <v>#REF!</v>
      </c>
      <c r="AH1342" s="3">
        <f t="shared" si="676"/>
        <v>0</v>
      </c>
      <c r="AI1342" s="3">
        <f t="shared" si="677"/>
        <v>0</v>
      </c>
      <c r="AJ1342" s="3">
        <f t="shared" si="678"/>
        <v>0</v>
      </c>
      <c r="AL1342" s="3">
        <f t="shared" si="679"/>
        <v>0</v>
      </c>
      <c r="AM1342" s="3">
        <f t="shared" si="680"/>
        <v>0</v>
      </c>
      <c r="AN1342" s="3">
        <f t="shared" si="681"/>
        <v>0</v>
      </c>
      <c r="AO1342" s="3">
        <f t="shared" si="682"/>
        <v>0</v>
      </c>
      <c r="AP1342" s="3">
        <f t="shared" si="683"/>
        <v>0</v>
      </c>
      <c r="AQ1342" s="3">
        <f t="shared" si="684"/>
        <v>0</v>
      </c>
      <c r="AS1342" s="3" t="e">
        <f t="shared" si="685"/>
        <v>#REF!</v>
      </c>
      <c r="AU1342" s="3" t="e">
        <f t="shared" si="686"/>
        <v>#NAME?</v>
      </c>
      <c r="AW1342" s="3">
        <f t="shared" si="687"/>
        <v>0</v>
      </c>
      <c r="AX1342" s="3">
        <f t="shared" si="688"/>
        <v>0</v>
      </c>
      <c r="AY1342" s="3">
        <f t="shared" si="689"/>
        <v>0</v>
      </c>
      <c r="AZ1342" s="3">
        <f t="shared" si="690"/>
        <v>0</v>
      </c>
      <c r="BA1342" s="3">
        <f t="shared" si="691"/>
        <v>0</v>
      </c>
      <c r="BB1342" s="3">
        <f t="shared" si="692"/>
        <v>0</v>
      </c>
    </row>
    <row r="1343" spans="2:54" x14ac:dyDescent="0.35">
      <c r="B1343" s="14">
        <v>1316</v>
      </c>
      <c r="C1343" s="13"/>
      <c r="D1343" s="13"/>
      <c r="E1343" s="130"/>
      <c r="F1343" s="130"/>
      <c r="G1343" s="129" t="str">
        <f t="shared" si="660"/>
        <v/>
      </c>
      <c r="H1343" s="128"/>
      <c r="I1343" s="189"/>
      <c r="J1343" s="128"/>
      <c r="K1343" s="127"/>
      <c r="L1343" s="127"/>
      <c r="M1343" s="126"/>
      <c r="N1343" s="7"/>
      <c r="O1343" s="6"/>
      <c r="P1343" s="6"/>
      <c r="Q1343" s="125" t="str">
        <f t="shared" si="661"/>
        <v/>
      </c>
      <c r="R1343" s="124" t="str">
        <f t="shared" si="662"/>
        <v/>
      </c>
      <c r="S1343" s="123">
        <f t="shared" si="663"/>
        <v>0</v>
      </c>
      <c r="T1343" s="122">
        <f t="shared" si="664"/>
        <v>0</v>
      </c>
      <c r="U1343" s="123">
        <f t="shared" si="665"/>
        <v>0</v>
      </c>
      <c r="V1343" s="122">
        <f t="shared" si="666"/>
        <v>0</v>
      </c>
      <c r="W1343" s="123">
        <f t="shared" si="667"/>
        <v>0</v>
      </c>
      <c r="X1343" s="122">
        <f t="shared" si="668"/>
        <v>0</v>
      </c>
      <c r="Y1343" s="123">
        <f t="shared" si="669"/>
        <v>0</v>
      </c>
      <c r="Z1343" s="122">
        <f t="shared" si="670"/>
        <v>0</v>
      </c>
      <c r="AA1343" s="123">
        <f t="shared" si="671"/>
        <v>0</v>
      </c>
      <c r="AB1343" s="122">
        <f t="shared" si="672"/>
        <v>0</v>
      </c>
      <c r="AD1343" s="3" t="str">
        <f t="shared" si="673"/>
        <v>False</v>
      </c>
      <c r="AE1343" s="3" t="str">
        <f t="shared" si="674"/>
        <v>true</v>
      </c>
      <c r="AF1343" s="3" t="e">
        <f>VLOOKUP(C1343,#REF!,2,FALSE)</f>
        <v>#REF!</v>
      </c>
      <c r="AG1343" s="3" t="e">
        <f t="shared" si="675"/>
        <v>#REF!</v>
      </c>
      <c r="AH1343" s="3">
        <f t="shared" si="676"/>
        <v>0</v>
      </c>
      <c r="AI1343" s="3">
        <f t="shared" si="677"/>
        <v>0</v>
      </c>
      <c r="AJ1343" s="3">
        <f t="shared" si="678"/>
        <v>0</v>
      </c>
      <c r="AL1343" s="3">
        <f t="shared" si="679"/>
        <v>0</v>
      </c>
      <c r="AM1343" s="3">
        <f t="shared" si="680"/>
        <v>0</v>
      </c>
      <c r="AN1343" s="3">
        <f t="shared" si="681"/>
        <v>0</v>
      </c>
      <c r="AO1343" s="3">
        <f t="shared" si="682"/>
        <v>0</v>
      </c>
      <c r="AP1343" s="3">
        <f t="shared" si="683"/>
        <v>0</v>
      </c>
      <c r="AQ1343" s="3">
        <f t="shared" si="684"/>
        <v>0</v>
      </c>
      <c r="AS1343" s="3" t="e">
        <f t="shared" si="685"/>
        <v>#REF!</v>
      </c>
      <c r="AU1343" s="3" t="e">
        <f t="shared" si="686"/>
        <v>#NAME?</v>
      </c>
      <c r="AW1343" s="3">
        <f t="shared" si="687"/>
        <v>0</v>
      </c>
      <c r="AX1343" s="3">
        <f t="shared" si="688"/>
        <v>0</v>
      </c>
      <c r="AY1343" s="3">
        <f t="shared" si="689"/>
        <v>0</v>
      </c>
      <c r="AZ1343" s="3">
        <f t="shared" si="690"/>
        <v>0</v>
      </c>
      <c r="BA1343" s="3">
        <f t="shared" si="691"/>
        <v>0</v>
      </c>
      <c r="BB1343" s="3">
        <f t="shared" si="692"/>
        <v>0</v>
      </c>
    </row>
    <row r="1344" spans="2:54" x14ac:dyDescent="0.35">
      <c r="B1344" s="14">
        <v>1317</v>
      </c>
      <c r="C1344" s="13"/>
      <c r="D1344" s="13"/>
      <c r="E1344" s="130"/>
      <c r="F1344" s="130"/>
      <c r="G1344" s="129" t="str">
        <f t="shared" si="660"/>
        <v/>
      </c>
      <c r="H1344" s="128"/>
      <c r="I1344" s="189"/>
      <c r="J1344" s="128"/>
      <c r="K1344" s="127"/>
      <c r="L1344" s="127"/>
      <c r="M1344" s="126"/>
      <c r="N1344" s="7"/>
      <c r="O1344" s="6"/>
      <c r="P1344" s="6"/>
      <c r="Q1344" s="125" t="str">
        <f t="shared" si="661"/>
        <v/>
      </c>
      <c r="R1344" s="124" t="str">
        <f t="shared" si="662"/>
        <v/>
      </c>
      <c r="S1344" s="123">
        <f t="shared" si="663"/>
        <v>0</v>
      </c>
      <c r="T1344" s="122">
        <f t="shared" si="664"/>
        <v>0</v>
      </c>
      <c r="U1344" s="123">
        <f t="shared" si="665"/>
        <v>0</v>
      </c>
      <c r="V1344" s="122">
        <f t="shared" si="666"/>
        <v>0</v>
      </c>
      <c r="W1344" s="123">
        <f t="shared" si="667"/>
        <v>0</v>
      </c>
      <c r="X1344" s="122">
        <f t="shared" si="668"/>
        <v>0</v>
      </c>
      <c r="Y1344" s="123">
        <f t="shared" si="669"/>
        <v>0</v>
      </c>
      <c r="Z1344" s="122">
        <f t="shared" si="670"/>
        <v>0</v>
      </c>
      <c r="AA1344" s="123">
        <f t="shared" si="671"/>
        <v>0</v>
      </c>
      <c r="AB1344" s="122">
        <f t="shared" si="672"/>
        <v>0</v>
      </c>
      <c r="AD1344" s="3" t="str">
        <f t="shared" si="673"/>
        <v>False</v>
      </c>
      <c r="AE1344" s="3" t="str">
        <f t="shared" si="674"/>
        <v>true</v>
      </c>
      <c r="AF1344" s="3" t="e">
        <f>VLOOKUP(C1344,#REF!,2,FALSE)</f>
        <v>#REF!</v>
      </c>
      <c r="AG1344" s="3" t="e">
        <f t="shared" si="675"/>
        <v>#REF!</v>
      </c>
      <c r="AH1344" s="3">
        <f t="shared" si="676"/>
        <v>0</v>
      </c>
      <c r="AI1344" s="3">
        <f t="shared" si="677"/>
        <v>0</v>
      </c>
      <c r="AJ1344" s="3">
        <f t="shared" si="678"/>
        <v>0</v>
      </c>
      <c r="AL1344" s="3">
        <f t="shared" si="679"/>
        <v>0</v>
      </c>
      <c r="AM1344" s="3">
        <f t="shared" si="680"/>
        <v>0</v>
      </c>
      <c r="AN1344" s="3">
        <f t="shared" si="681"/>
        <v>0</v>
      </c>
      <c r="AO1344" s="3">
        <f t="shared" si="682"/>
        <v>0</v>
      </c>
      <c r="AP1344" s="3">
        <f t="shared" si="683"/>
        <v>0</v>
      </c>
      <c r="AQ1344" s="3">
        <f t="shared" si="684"/>
        <v>0</v>
      </c>
      <c r="AS1344" s="3" t="e">
        <f t="shared" si="685"/>
        <v>#REF!</v>
      </c>
      <c r="AU1344" s="3" t="e">
        <f t="shared" si="686"/>
        <v>#NAME?</v>
      </c>
      <c r="AW1344" s="3">
        <f t="shared" si="687"/>
        <v>0</v>
      </c>
      <c r="AX1344" s="3">
        <f t="shared" si="688"/>
        <v>0</v>
      </c>
      <c r="AY1344" s="3">
        <f t="shared" si="689"/>
        <v>0</v>
      </c>
      <c r="AZ1344" s="3">
        <f t="shared" si="690"/>
        <v>0</v>
      </c>
      <c r="BA1344" s="3">
        <f t="shared" si="691"/>
        <v>0</v>
      </c>
      <c r="BB1344" s="3">
        <f t="shared" si="692"/>
        <v>0</v>
      </c>
    </row>
    <row r="1345" spans="2:54" x14ac:dyDescent="0.35">
      <c r="B1345" s="14">
        <v>1318</v>
      </c>
      <c r="C1345" s="13"/>
      <c r="D1345" s="13"/>
      <c r="E1345" s="130"/>
      <c r="F1345" s="130"/>
      <c r="G1345" s="129" t="str">
        <f t="shared" si="660"/>
        <v/>
      </c>
      <c r="H1345" s="128"/>
      <c r="I1345" s="189"/>
      <c r="J1345" s="128"/>
      <c r="K1345" s="127"/>
      <c r="L1345" s="127"/>
      <c r="M1345" s="126"/>
      <c r="N1345" s="7"/>
      <c r="O1345" s="6"/>
      <c r="P1345" s="6"/>
      <c r="Q1345" s="125" t="str">
        <f t="shared" si="661"/>
        <v/>
      </c>
      <c r="R1345" s="124" t="str">
        <f t="shared" si="662"/>
        <v/>
      </c>
      <c r="S1345" s="123">
        <f t="shared" si="663"/>
        <v>0</v>
      </c>
      <c r="T1345" s="122">
        <f t="shared" si="664"/>
        <v>0</v>
      </c>
      <c r="U1345" s="123">
        <f t="shared" si="665"/>
        <v>0</v>
      </c>
      <c r="V1345" s="122">
        <f t="shared" si="666"/>
        <v>0</v>
      </c>
      <c r="W1345" s="123">
        <f t="shared" si="667"/>
        <v>0</v>
      </c>
      <c r="X1345" s="122">
        <f t="shared" si="668"/>
        <v>0</v>
      </c>
      <c r="Y1345" s="123">
        <f t="shared" si="669"/>
        <v>0</v>
      </c>
      <c r="Z1345" s="122">
        <f t="shared" si="670"/>
        <v>0</v>
      </c>
      <c r="AA1345" s="123">
        <f t="shared" si="671"/>
        <v>0</v>
      </c>
      <c r="AB1345" s="122">
        <f t="shared" si="672"/>
        <v>0</v>
      </c>
      <c r="AD1345" s="3" t="str">
        <f t="shared" si="673"/>
        <v>False</v>
      </c>
      <c r="AE1345" s="3" t="str">
        <f t="shared" si="674"/>
        <v>true</v>
      </c>
      <c r="AF1345" s="3" t="e">
        <f>VLOOKUP(C1345,#REF!,2,FALSE)</f>
        <v>#REF!</v>
      </c>
      <c r="AG1345" s="3" t="e">
        <f t="shared" si="675"/>
        <v>#REF!</v>
      </c>
      <c r="AH1345" s="3">
        <f t="shared" si="676"/>
        <v>0</v>
      </c>
      <c r="AI1345" s="3">
        <f t="shared" si="677"/>
        <v>0</v>
      </c>
      <c r="AJ1345" s="3">
        <f t="shared" si="678"/>
        <v>0</v>
      </c>
      <c r="AL1345" s="3">
        <f t="shared" si="679"/>
        <v>0</v>
      </c>
      <c r="AM1345" s="3">
        <f t="shared" si="680"/>
        <v>0</v>
      </c>
      <c r="AN1345" s="3">
        <f t="shared" si="681"/>
        <v>0</v>
      </c>
      <c r="AO1345" s="3">
        <f t="shared" si="682"/>
        <v>0</v>
      </c>
      <c r="AP1345" s="3">
        <f t="shared" si="683"/>
        <v>0</v>
      </c>
      <c r="AQ1345" s="3">
        <f t="shared" si="684"/>
        <v>0</v>
      </c>
      <c r="AS1345" s="3" t="e">
        <f t="shared" si="685"/>
        <v>#REF!</v>
      </c>
      <c r="AU1345" s="3" t="e">
        <f t="shared" si="686"/>
        <v>#NAME?</v>
      </c>
      <c r="AW1345" s="3">
        <f t="shared" si="687"/>
        <v>0</v>
      </c>
      <c r="AX1345" s="3">
        <f t="shared" si="688"/>
        <v>0</v>
      </c>
      <c r="AY1345" s="3">
        <f t="shared" si="689"/>
        <v>0</v>
      </c>
      <c r="AZ1345" s="3">
        <f t="shared" si="690"/>
        <v>0</v>
      </c>
      <c r="BA1345" s="3">
        <f t="shared" si="691"/>
        <v>0</v>
      </c>
      <c r="BB1345" s="3">
        <f t="shared" si="692"/>
        <v>0</v>
      </c>
    </row>
    <row r="1346" spans="2:54" x14ac:dyDescent="0.35">
      <c r="B1346" s="14">
        <v>1319</v>
      </c>
      <c r="C1346" s="13"/>
      <c r="D1346" s="13"/>
      <c r="E1346" s="130"/>
      <c r="F1346" s="130"/>
      <c r="G1346" s="129" t="str">
        <f t="shared" si="660"/>
        <v/>
      </c>
      <c r="H1346" s="128"/>
      <c r="I1346" s="189"/>
      <c r="J1346" s="128"/>
      <c r="K1346" s="127"/>
      <c r="L1346" s="127"/>
      <c r="M1346" s="126"/>
      <c r="N1346" s="7"/>
      <c r="O1346" s="6"/>
      <c r="P1346" s="6"/>
      <c r="Q1346" s="125" t="str">
        <f t="shared" si="661"/>
        <v/>
      </c>
      <c r="R1346" s="124" t="str">
        <f t="shared" si="662"/>
        <v/>
      </c>
      <c r="S1346" s="123">
        <f t="shared" si="663"/>
        <v>0</v>
      </c>
      <c r="T1346" s="122">
        <f t="shared" si="664"/>
        <v>0</v>
      </c>
      <c r="U1346" s="123">
        <f t="shared" si="665"/>
        <v>0</v>
      </c>
      <c r="V1346" s="122">
        <f t="shared" si="666"/>
        <v>0</v>
      </c>
      <c r="W1346" s="123">
        <f t="shared" si="667"/>
        <v>0</v>
      </c>
      <c r="X1346" s="122">
        <f t="shared" si="668"/>
        <v>0</v>
      </c>
      <c r="Y1346" s="123">
        <f t="shared" si="669"/>
        <v>0</v>
      </c>
      <c r="Z1346" s="122">
        <f t="shared" si="670"/>
        <v>0</v>
      </c>
      <c r="AA1346" s="123">
        <f t="shared" si="671"/>
        <v>0</v>
      </c>
      <c r="AB1346" s="122">
        <f t="shared" si="672"/>
        <v>0</v>
      </c>
      <c r="AD1346" s="3" t="str">
        <f t="shared" si="673"/>
        <v>False</v>
      </c>
      <c r="AE1346" s="3" t="str">
        <f t="shared" si="674"/>
        <v>true</v>
      </c>
      <c r="AF1346" s="3" t="e">
        <f>VLOOKUP(C1346,#REF!,2,FALSE)</f>
        <v>#REF!</v>
      </c>
      <c r="AG1346" s="3" t="e">
        <f t="shared" si="675"/>
        <v>#REF!</v>
      </c>
      <c r="AH1346" s="3">
        <f t="shared" si="676"/>
        <v>0</v>
      </c>
      <c r="AI1346" s="3">
        <f t="shared" si="677"/>
        <v>0</v>
      </c>
      <c r="AJ1346" s="3">
        <f t="shared" si="678"/>
        <v>0</v>
      </c>
      <c r="AL1346" s="3">
        <f t="shared" si="679"/>
        <v>0</v>
      </c>
      <c r="AM1346" s="3">
        <f t="shared" si="680"/>
        <v>0</v>
      </c>
      <c r="AN1346" s="3">
        <f t="shared" si="681"/>
        <v>0</v>
      </c>
      <c r="AO1346" s="3">
        <f t="shared" si="682"/>
        <v>0</v>
      </c>
      <c r="AP1346" s="3">
        <f t="shared" si="683"/>
        <v>0</v>
      </c>
      <c r="AQ1346" s="3">
        <f t="shared" si="684"/>
        <v>0</v>
      </c>
      <c r="AS1346" s="3" t="e">
        <f t="shared" si="685"/>
        <v>#REF!</v>
      </c>
      <c r="AU1346" s="3" t="e">
        <f t="shared" si="686"/>
        <v>#NAME?</v>
      </c>
      <c r="AW1346" s="3">
        <f t="shared" si="687"/>
        <v>0</v>
      </c>
      <c r="AX1346" s="3">
        <f t="shared" si="688"/>
        <v>0</v>
      </c>
      <c r="AY1346" s="3">
        <f t="shared" si="689"/>
        <v>0</v>
      </c>
      <c r="AZ1346" s="3">
        <f t="shared" si="690"/>
        <v>0</v>
      </c>
      <c r="BA1346" s="3">
        <f t="shared" si="691"/>
        <v>0</v>
      </c>
      <c r="BB1346" s="3">
        <f t="shared" si="692"/>
        <v>0</v>
      </c>
    </row>
    <row r="1347" spans="2:54" x14ac:dyDescent="0.35">
      <c r="B1347" s="14">
        <v>1320</v>
      </c>
      <c r="C1347" s="13"/>
      <c r="D1347" s="13"/>
      <c r="E1347" s="130"/>
      <c r="F1347" s="130"/>
      <c r="G1347" s="129" t="str">
        <f t="shared" si="660"/>
        <v/>
      </c>
      <c r="H1347" s="128"/>
      <c r="I1347" s="189"/>
      <c r="J1347" s="128"/>
      <c r="K1347" s="127"/>
      <c r="L1347" s="127"/>
      <c r="M1347" s="126"/>
      <c r="N1347" s="7"/>
      <c r="O1347" s="6"/>
      <c r="P1347" s="6"/>
      <c r="Q1347" s="125" t="str">
        <f t="shared" si="661"/>
        <v/>
      </c>
      <c r="R1347" s="124" t="str">
        <f t="shared" si="662"/>
        <v/>
      </c>
      <c r="S1347" s="123">
        <f t="shared" si="663"/>
        <v>0</v>
      </c>
      <c r="T1347" s="122">
        <f t="shared" si="664"/>
        <v>0</v>
      </c>
      <c r="U1347" s="123">
        <f t="shared" si="665"/>
        <v>0</v>
      </c>
      <c r="V1347" s="122">
        <f t="shared" si="666"/>
        <v>0</v>
      </c>
      <c r="W1347" s="123">
        <f t="shared" si="667"/>
        <v>0</v>
      </c>
      <c r="X1347" s="122">
        <f t="shared" si="668"/>
        <v>0</v>
      </c>
      <c r="Y1347" s="123">
        <f t="shared" si="669"/>
        <v>0</v>
      </c>
      <c r="Z1347" s="122">
        <f t="shared" si="670"/>
        <v>0</v>
      </c>
      <c r="AA1347" s="123">
        <f t="shared" si="671"/>
        <v>0</v>
      </c>
      <c r="AB1347" s="122">
        <f t="shared" si="672"/>
        <v>0</v>
      </c>
      <c r="AD1347" s="3" t="str">
        <f t="shared" si="673"/>
        <v>False</v>
      </c>
      <c r="AE1347" s="3" t="str">
        <f t="shared" si="674"/>
        <v>true</v>
      </c>
      <c r="AF1347" s="3" t="e">
        <f>VLOOKUP(C1347,#REF!,2,FALSE)</f>
        <v>#REF!</v>
      </c>
      <c r="AG1347" s="3" t="e">
        <f t="shared" si="675"/>
        <v>#REF!</v>
      </c>
      <c r="AH1347" s="3">
        <f t="shared" si="676"/>
        <v>0</v>
      </c>
      <c r="AI1347" s="3">
        <f t="shared" si="677"/>
        <v>0</v>
      </c>
      <c r="AJ1347" s="3">
        <f t="shared" si="678"/>
        <v>0</v>
      </c>
      <c r="AL1347" s="3">
        <f t="shared" si="679"/>
        <v>0</v>
      </c>
      <c r="AM1347" s="3">
        <f t="shared" si="680"/>
        <v>0</v>
      </c>
      <c r="AN1347" s="3">
        <f t="shared" si="681"/>
        <v>0</v>
      </c>
      <c r="AO1347" s="3">
        <f t="shared" si="682"/>
        <v>0</v>
      </c>
      <c r="AP1347" s="3">
        <f t="shared" si="683"/>
        <v>0</v>
      </c>
      <c r="AQ1347" s="3">
        <f t="shared" si="684"/>
        <v>0</v>
      </c>
      <c r="AS1347" s="3" t="e">
        <f t="shared" si="685"/>
        <v>#REF!</v>
      </c>
      <c r="AU1347" s="3" t="e">
        <f t="shared" si="686"/>
        <v>#NAME?</v>
      </c>
      <c r="AW1347" s="3">
        <f t="shared" si="687"/>
        <v>0</v>
      </c>
      <c r="AX1347" s="3">
        <f t="shared" si="688"/>
        <v>0</v>
      </c>
      <c r="AY1347" s="3">
        <f t="shared" si="689"/>
        <v>0</v>
      </c>
      <c r="AZ1347" s="3">
        <f t="shared" si="690"/>
        <v>0</v>
      </c>
      <c r="BA1347" s="3">
        <f t="shared" si="691"/>
        <v>0</v>
      </c>
      <c r="BB1347" s="3">
        <f t="shared" si="692"/>
        <v>0</v>
      </c>
    </row>
    <row r="1348" spans="2:54" x14ac:dyDescent="0.35">
      <c r="B1348" s="14">
        <v>1321</v>
      </c>
      <c r="C1348" s="13"/>
      <c r="D1348" s="13"/>
      <c r="E1348" s="130"/>
      <c r="F1348" s="130"/>
      <c r="G1348" s="129" t="str">
        <f t="shared" si="660"/>
        <v/>
      </c>
      <c r="H1348" s="128"/>
      <c r="I1348" s="189"/>
      <c r="J1348" s="128"/>
      <c r="K1348" s="127"/>
      <c r="L1348" s="127"/>
      <c r="M1348" s="126"/>
      <c r="N1348" s="7"/>
      <c r="O1348" s="6"/>
      <c r="P1348" s="6"/>
      <c r="Q1348" s="125" t="str">
        <f t="shared" si="661"/>
        <v/>
      </c>
      <c r="R1348" s="124" t="str">
        <f t="shared" si="662"/>
        <v/>
      </c>
      <c r="S1348" s="123">
        <f t="shared" si="663"/>
        <v>0</v>
      </c>
      <c r="T1348" s="122">
        <f t="shared" si="664"/>
        <v>0</v>
      </c>
      <c r="U1348" s="123">
        <f t="shared" si="665"/>
        <v>0</v>
      </c>
      <c r="V1348" s="122">
        <f t="shared" si="666"/>
        <v>0</v>
      </c>
      <c r="W1348" s="123">
        <f t="shared" si="667"/>
        <v>0</v>
      </c>
      <c r="X1348" s="122">
        <f t="shared" si="668"/>
        <v>0</v>
      </c>
      <c r="Y1348" s="123">
        <f t="shared" si="669"/>
        <v>0</v>
      </c>
      <c r="Z1348" s="122">
        <f t="shared" si="670"/>
        <v>0</v>
      </c>
      <c r="AA1348" s="123">
        <f t="shared" si="671"/>
        <v>0</v>
      </c>
      <c r="AB1348" s="122">
        <f t="shared" si="672"/>
        <v>0</v>
      </c>
      <c r="AD1348" s="3" t="str">
        <f t="shared" si="673"/>
        <v>False</v>
      </c>
      <c r="AE1348" s="3" t="str">
        <f t="shared" si="674"/>
        <v>true</v>
      </c>
      <c r="AF1348" s="3" t="e">
        <f>VLOOKUP(C1348,#REF!,2,FALSE)</f>
        <v>#REF!</v>
      </c>
      <c r="AG1348" s="3" t="e">
        <f t="shared" si="675"/>
        <v>#REF!</v>
      </c>
      <c r="AH1348" s="3">
        <f t="shared" si="676"/>
        <v>0</v>
      </c>
      <c r="AI1348" s="3">
        <f t="shared" si="677"/>
        <v>0</v>
      </c>
      <c r="AJ1348" s="3">
        <f t="shared" si="678"/>
        <v>0</v>
      </c>
      <c r="AL1348" s="3">
        <f t="shared" si="679"/>
        <v>0</v>
      </c>
      <c r="AM1348" s="3">
        <f t="shared" si="680"/>
        <v>0</v>
      </c>
      <c r="AN1348" s="3">
        <f t="shared" si="681"/>
        <v>0</v>
      </c>
      <c r="AO1348" s="3">
        <f t="shared" si="682"/>
        <v>0</v>
      </c>
      <c r="AP1348" s="3">
        <f t="shared" si="683"/>
        <v>0</v>
      </c>
      <c r="AQ1348" s="3">
        <f t="shared" si="684"/>
        <v>0</v>
      </c>
      <c r="AS1348" s="3" t="e">
        <f t="shared" si="685"/>
        <v>#REF!</v>
      </c>
      <c r="AU1348" s="3" t="e">
        <f t="shared" si="686"/>
        <v>#NAME?</v>
      </c>
      <c r="AW1348" s="3">
        <f t="shared" si="687"/>
        <v>0</v>
      </c>
      <c r="AX1348" s="3">
        <f t="shared" si="688"/>
        <v>0</v>
      </c>
      <c r="AY1348" s="3">
        <f t="shared" si="689"/>
        <v>0</v>
      </c>
      <c r="AZ1348" s="3">
        <f t="shared" si="690"/>
        <v>0</v>
      </c>
      <c r="BA1348" s="3">
        <f t="shared" si="691"/>
        <v>0</v>
      </c>
      <c r="BB1348" s="3">
        <f t="shared" si="692"/>
        <v>0</v>
      </c>
    </row>
    <row r="1349" spans="2:54" x14ac:dyDescent="0.35">
      <c r="B1349" s="14">
        <v>1322</v>
      </c>
      <c r="C1349" s="13"/>
      <c r="D1349" s="13"/>
      <c r="E1349" s="130"/>
      <c r="F1349" s="130"/>
      <c r="G1349" s="129" t="str">
        <f t="shared" si="660"/>
        <v/>
      </c>
      <c r="H1349" s="128"/>
      <c r="I1349" s="189"/>
      <c r="J1349" s="128"/>
      <c r="K1349" s="127"/>
      <c r="L1349" s="127"/>
      <c r="M1349" s="126"/>
      <c r="N1349" s="7"/>
      <c r="O1349" s="6"/>
      <c r="P1349" s="6"/>
      <c r="Q1349" s="125" t="str">
        <f t="shared" si="661"/>
        <v/>
      </c>
      <c r="R1349" s="124" t="str">
        <f t="shared" si="662"/>
        <v/>
      </c>
      <c r="S1349" s="123">
        <f t="shared" si="663"/>
        <v>0</v>
      </c>
      <c r="T1349" s="122">
        <f t="shared" si="664"/>
        <v>0</v>
      </c>
      <c r="U1349" s="123">
        <f t="shared" si="665"/>
        <v>0</v>
      </c>
      <c r="V1349" s="122">
        <f t="shared" si="666"/>
        <v>0</v>
      </c>
      <c r="W1349" s="123">
        <f t="shared" si="667"/>
        <v>0</v>
      </c>
      <c r="X1349" s="122">
        <f t="shared" si="668"/>
        <v>0</v>
      </c>
      <c r="Y1349" s="123">
        <f t="shared" si="669"/>
        <v>0</v>
      </c>
      <c r="Z1349" s="122">
        <f t="shared" si="670"/>
        <v>0</v>
      </c>
      <c r="AA1349" s="123">
        <f t="shared" si="671"/>
        <v>0</v>
      </c>
      <c r="AB1349" s="122">
        <f t="shared" si="672"/>
        <v>0</v>
      </c>
      <c r="AD1349" s="3" t="str">
        <f t="shared" si="673"/>
        <v>False</v>
      </c>
      <c r="AE1349" s="3" t="str">
        <f t="shared" si="674"/>
        <v>true</v>
      </c>
      <c r="AF1349" s="3" t="e">
        <f>VLOOKUP(C1349,#REF!,2,FALSE)</f>
        <v>#REF!</v>
      </c>
      <c r="AG1349" s="3" t="e">
        <f t="shared" si="675"/>
        <v>#REF!</v>
      </c>
      <c r="AH1349" s="3">
        <f t="shared" si="676"/>
        <v>0</v>
      </c>
      <c r="AI1349" s="3">
        <f t="shared" si="677"/>
        <v>0</v>
      </c>
      <c r="AJ1349" s="3">
        <f t="shared" si="678"/>
        <v>0</v>
      </c>
      <c r="AL1349" s="3">
        <f t="shared" si="679"/>
        <v>0</v>
      </c>
      <c r="AM1349" s="3">
        <f t="shared" si="680"/>
        <v>0</v>
      </c>
      <c r="AN1349" s="3">
        <f t="shared" si="681"/>
        <v>0</v>
      </c>
      <c r="AO1349" s="3">
        <f t="shared" si="682"/>
        <v>0</v>
      </c>
      <c r="AP1349" s="3">
        <f t="shared" si="683"/>
        <v>0</v>
      </c>
      <c r="AQ1349" s="3">
        <f t="shared" si="684"/>
        <v>0</v>
      </c>
      <c r="AS1349" s="3" t="e">
        <f t="shared" si="685"/>
        <v>#REF!</v>
      </c>
      <c r="AU1349" s="3" t="e">
        <f t="shared" si="686"/>
        <v>#NAME?</v>
      </c>
      <c r="AW1349" s="3">
        <f t="shared" si="687"/>
        <v>0</v>
      </c>
      <c r="AX1349" s="3">
        <f t="shared" si="688"/>
        <v>0</v>
      </c>
      <c r="AY1349" s="3">
        <f t="shared" si="689"/>
        <v>0</v>
      </c>
      <c r="AZ1349" s="3">
        <f t="shared" si="690"/>
        <v>0</v>
      </c>
      <c r="BA1349" s="3">
        <f t="shared" si="691"/>
        <v>0</v>
      </c>
      <c r="BB1349" s="3">
        <f t="shared" si="692"/>
        <v>0</v>
      </c>
    </row>
    <row r="1350" spans="2:54" x14ac:dyDescent="0.35">
      <c r="B1350" s="14">
        <v>1323</v>
      </c>
      <c r="C1350" s="13"/>
      <c r="D1350" s="13"/>
      <c r="E1350" s="130"/>
      <c r="F1350" s="130"/>
      <c r="G1350" s="129" t="str">
        <f t="shared" si="660"/>
        <v/>
      </c>
      <c r="H1350" s="128"/>
      <c r="I1350" s="189"/>
      <c r="J1350" s="128"/>
      <c r="K1350" s="127"/>
      <c r="L1350" s="127"/>
      <c r="M1350" s="126"/>
      <c r="N1350" s="7"/>
      <c r="O1350" s="6"/>
      <c r="P1350" s="6"/>
      <c r="Q1350" s="125" t="str">
        <f t="shared" si="661"/>
        <v/>
      </c>
      <c r="R1350" s="124" t="str">
        <f t="shared" si="662"/>
        <v/>
      </c>
      <c r="S1350" s="123">
        <f t="shared" si="663"/>
        <v>0</v>
      </c>
      <c r="T1350" s="122">
        <f t="shared" si="664"/>
        <v>0</v>
      </c>
      <c r="U1350" s="123">
        <f t="shared" si="665"/>
        <v>0</v>
      </c>
      <c r="V1350" s="122">
        <f t="shared" si="666"/>
        <v>0</v>
      </c>
      <c r="W1350" s="123">
        <f t="shared" si="667"/>
        <v>0</v>
      </c>
      <c r="X1350" s="122">
        <f t="shared" si="668"/>
        <v>0</v>
      </c>
      <c r="Y1350" s="123">
        <f t="shared" si="669"/>
        <v>0</v>
      </c>
      <c r="Z1350" s="122">
        <f t="shared" si="670"/>
        <v>0</v>
      </c>
      <c r="AA1350" s="123">
        <f t="shared" si="671"/>
        <v>0</v>
      </c>
      <c r="AB1350" s="122">
        <f t="shared" si="672"/>
        <v>0</v>
      </c>
      <c r="AD1350" s="3" t="str">
        <f t="shared" si="673"/>
        <v>False</v>
      </c>
      <c r="AE1350" s="3" t="str">
        <f t="shared" si="674"/>
        <v>true</v>
      </c>
      <c r="AF1350" s="3" t="e">
        <f>VLOOKUP(C1350,#REF!,2,FALSE)</f>
        <v>#REF!</v>
      </c>
      <c r="AG1350" s="3" t="e">
        <f t="shared" si="675"/>
        <v>#REF!</v>
      </c>
      <c r="AH1350" s="3">
        <f t="shared" si="676"/>
        <v>0</v>
      </c>
      <c r="AI1350" s="3">
        <f t="shared" si="677"/>
        <v>0</v>
      </c>
      <c r="AJ1350" s="3">
        <f t="shared" si="678"/>
        <v>0</v>
      </c>
      <c r="AL1350" s="3">
        <f t="shared" si="679"/>
        <v>0</v>
      </c>
      <c r="AM1350" s="3">
        <f t="shared" si="680"/>
        <v>0</v>
      </c>
      <c r="AN1350" s="3">
        <f t="shared" si="681"/>
        <v>0</v>
      </c>
      <c r="AO1350" s="3">
        <f t="shared" si="682"/>
        <v>0</v>
      </c>
      <c r="AP1350" s="3">
        <f t="shared" si="683"/>
        <v>0</v>
      </c>
      <c r="AQ1350" s="3">
        <f t="shared" si="684"/>
        <v>0</v>
      </c>
      <c r="AS1350" s="3" t="e">
        <f t="shared" si="685"/>
        <v>#REF!</v>
      </c>
      <c r="AU1350" s="3" t="e">
        <f t="shared" si="686"/>
        <v>#NAME?</v>
      </c>
      <c r="AW1350" s="3">
        <f t="shared" si="687"/>
        <v>0</v>
      </c>
      <c r="AX1350" s="3">
        <f t="shared" si="688"/>
        <v>0</v>
      </c>
      <c r="AY1350" s="3">
        <f t="shared" si="689"/>
        <v>0</v>
      </c>
      <c r="AZ1350" s="3">
        <f t="shared" si="690"/>
        <v>0</v>
      </c>
      <c r="BA1350" s="3">
        <f t="shared" si="691"/>
        <v>0</v>
      </c>
      <c r="BB1350" s="3">
        <f t="shared" si="692"/>
        <v>0</v>
      </c>
    </row>
    <row r="1351" spans="2:54" x14ac:dyDescent="0.35">
      <c r="B1351" s="14">
        <v>1324</v>
      </c>
      <c r="C1351" s="13"/>
      <c r="D1351" s="13"/>
      <c r="E1351" s="130"/>
      <c r="F1351" s="130"/>
      <c r="G1351" s="129" t="str">
        <f t="shared" si="660"/>
        <v/>
      </c>
      <c r="H1351" s="128"/>
      <c r="I1351" s="189"/>
      <c r="J1351" s="128"/>
      <c r="K1351" s="127"/>
      <c r="L1351" s="127"/>
      <c r="M1351" s="126"/>
      <c r="N1351" s="7"/>
      <c r="O1351" s="6"/>
      <c r="P1351" s="6"/>
      <c r="Q1351" s="125" t="str">
        <f t="shared" si="661"/>
        <v/>
      </c>
      <c r="R1351" s="124" t="str">
        <f t="shared" si="662"/>
        <v/>
      </c>
      <c r="S1351" s="123">
        <f t="shared" si="663"/>
        <v>0</v>
      </c>
      <c r="T1351" s="122">
        <f t="shared" si="664"/>
        <v>0</v>
      </c>
      <c r="U1351" s="123">
        <f t="shared" si="665"/>
        <v>0</v>
      </c>
      <c r="V1351" s="122">
        <f t="shared" si="666"/>
        <v>0</v>
      </c>
      <c r="W1351" s="123">
        <f t="shared" si="667"/>
        <v>0</v>
      </c>
      <c r="X1351" s="122">
        <f t="shared" si="668"/>
        <v>0</v>
      </c>
      <c r="Y1351" s="123">
        <f t="shared" si="669"/>
        <v>0</v>
      </c>
      <c r="Z1351" s="122">
        <f t="shared" si="670"/>
        <v>0</v>
      </c>
      <c r="AA1351" s="123">
        <f t="shared" si="671"/>
        <v>0</v>
      </c>
      <c r="AB1351" s="122">
        <f t="shared" si="672"/>
        <v>0</v>
      </c>
      <c r="AD1351" s="3" t="str">
        <f t="shared" si="673"/>
        <v>False</v>
      </c>
      <c r="AE1351" s="3" t="str">
        <f t="shared" si="674"/>
        <v>true</v>
      </c>
      <c r="AF1351" s="3" t="e">
        <f>VLOOKUP(C1351,#REF!,2,FALSE)</f>
        <v>#REF!</v>
      </c>
      <c r="AG1351" s="3" t="e">
        <f t="shared" si="675"/>
        <v>#REF!</v>
      </c>
      <c r="AH1351" s="3">
        <f t="shared" si="676"/>
        <v>0</v>
      </c>
      <c r="AI1351" s="3">
        <f t="shared" si="677"/>
        <v>0</v>
      </c>
      <c r="AJ1351" s="3">
        <f t="shared" si="678"/>
        <v>0</v>
      </c>
      <c r="AL1351" s="3">
        <f t="shared" si="679"/>
        <v>0</v>
      </c>
      <c r="AM1351" s="3">
        <f t="shared" si="680"/>
        <v>0</v>
      </c>
      <c r="AN1351" s="3">
        <f t="shared" si="681"/>
        <v>0</v>
      </c>
      <c r="AO1351" s="3">
        <f t="shared" si="682"/>
        <v>0</v>
      </c>
      <c r="AP1351" s="3">
        <f t="shared" si="683"/>
        <v>0</v>
      </c>
      <c r="AQ1351" s="3">
        <f t="shared" si="684"/>
        <v>0</v>
      </c>
      <c r="AS1351" s="3" t="e">
        <f t="shared" si="685"/>
        <v>#REF!</v>
      </c>
      <c r="AU1351" s="3" t="e">
        <f t="shared" si="686"/>
        <v>#NAME?</v>
      </c>
      <c r="AW1351" s="3">
        <f t="shared" si="687"/>
        <v>0</v>
      </c>
      <c r="AX1351" s="3">
        <f t="shared" si="688"/>
        <v>0</v>
      </c>
      <c r="AY1351" s="3">
        <f t="shared" si="689"/>
        <v>0</v>
      </c>
      <c r="AZ1351" s="3">
        <f t="shared" si="690"/>
        <v>0</v>
      </c>
      <c r="BA1351" s="3">
        <f t="shared" si="691"/>
        <v>0</v>
      </c>
      <c r="BB1351" s="3">
        <f t="shared" si="692"/>
        <v>0</v>
      </c>
    </row>
    <row r="1352" spans="2:54" x14ac:dyDescent="0.35">
      <c r="B1352" s="14">
        <v>1325</v>
      </c>
      <c r="C1352" s="13"/>
      <c r="D1352" s="13"/>
      <c r="E1352" s="130"/>
      <c r="F1352" s="130"/>
      <c r="G1352" s="129" t="str">
        <f t="shared" si="660"/>
        <v/>
      </c>
      <c r="H1352" s="128"/>
      <c r="I1352" s="189"/>
      <c r="J1352" s="128"/>
      <c r="K1352" s="127"/>
      <c r="L1352" s="127"/>
      <c r="M1352" s="126"/>
      <c r="N1352" s="7"/>
      <c r="O1352" s="6"/>
      <c r="P1352" s="6"/>
      <c r="Q1352" s="125" t="str">
        <f t="shared" si="661"/>
        <v/>
      </c>
      <c r="R1352" s="124" t="str">
        <f t="shared" si="662"/>
        <v/>
      </c>
      <c r="S1352" s="123">
        <f t="shared" si="663"/>
        <v>0</v>
      </c>
      <c r="T1352" s="122">
        <f t="shared" si="664"/>
        <v>0</v>
      </c>
      <c r="U1352" s="123">
        <f t="shared" si="665"/>
        <v>0</v>
      </c>
      <c r="V1352" s="122">
        <f t="shared" si="666"/>
        <v>0</v>
      </c>
      <c r="W1352" s="123">
        <f t="shared" si="667"/>
        <v>0</v>
      </c>
      <c r="X1352" s="122">
        <f t="shared" si="668"/>
        <v>0</v>
      </c>
      <c r="Y1352" s="123">
        <f t="shared" si="669"/>
        <v>0</v>
      </c>
      <c r="Z1352" s="122">
        <f t="shared" si="670"/>
        <v>0</v>
      </c>
      <c r="AA1352" s="123">
        <f t="shared" si="671"/>
        <v>0</v>
      </c>
      <c r="AB1352" s="122">
        <f t="shared" si="672"/>
        <v>0</v>
      </c>
      <c r="AD1352" s="3" t="str">
        <f t="shared" si="673"/>
        <v>False</v>
      </c>
      <c r="AE1352" s="3" t="str">
        <f t="shared" si="674"/>
        <v>true</v>
      </c>
      <c r="AF1352" s="3" t="e">
        <f>VLOOKUP(C1352,#REF!,2,FALSE)</f>
        <v>#REF!</v>
      </c>
      <c r="AG1352" s="3" t="e">
        <f t="shared" si="675"/>
        <v>#REF!</v>
      </c>
      <c r="AH1352" s="3">
        <f t="shared" si="676"/>
        <v>0</v>
      </c>
      <c r="AI1352" s="3">
        <f t="shared" si="677"/>
        <v>0</v>
      </c>
      <c r="AJ1352" s="3">
        <f t="shared" si="678"/>
        <v>0</v>
      </c>
      <c r="AL1352" s="3">
        <f t="shared" si="679"/>
        <v>0</v>
      </c>
      <c r="AM1352" s="3">
        <f t="shared" si="680"/>
        <v>0</v>
      </c>
      <c r="AN1352" s="3">
        <f t="shared" si="681"/>
        <v>0</v>
      </c>
      <c r="AO1352" s="3">
        <f t="shared" si="682"/>
        <v>0</v>
      </c>
      <c r="AP1352" s="3">
        <f t="shared" si="683"/>
        <v>0</v>
      </c>
      <c r="AQ1352" s="3">
        <f t="shared" si="684"/>
        <v>0</v>
      </c>
      <c r="AS1352" s="3" t="e">
        <f t="shared" si="685"/>
        <v>#REF!</v>
      </c>
      <c r="AU1352" s="3" t="e">
        <f t="shared" si="686"/>
        <v>#NAME?</v>
      </c>
      <c r="AW1352" s="3">
        <f t="shared" si="687"/>
        <v>0</v>
      </c>
      <c r="AX1352" s="3">
        <f t="shared" si="688"/>
        <v>0</v>
      </c>
      <c r="AY1352" s="3">
        <f t="shared" si="689"/>
        <v>0</v>
      </c>
      <c r="AZ1352" s="3">
        <f t="shared" si="690"/>
        <v>0</v>
      </c>
      <c r="BA1352" s="3">
        <f t="shared" si="691"/>
        <v>0</v>
      </c>
      <c r="BB1352" s="3">
        <f t="shared" si="692"/>
        <v>0</v>
      </c>
    </row>
    <row r="1353" spans="2:54" x14ac:dyDescent="0.35">
      <c r="B1353" s="14">
        <v>1326</v>
      </c>
      <c r="C1353" s="13"/>
      <c r="D1353" s="13"/>
      <c r="E1353" s="130"/>
      <c r="F1353" s="130"/>
      <c r="G1353" s="129" t="str">
        <f t="shared" si="660"/>
        <v/>
      </c>
      <c r="H1353" s="128"/>
      <c r="I1353" s="189"/>
      <c r="J1353" s="128"/>
      <c r="K1353" s="127"/>
      <c r="L1353" s="127"/>
      <c r="M1353" s="126"/>
      <c r="N1353" s="7"/>
      <c r="O1353" s="6"/>
      <c r="P1353" s="6"/>
      <c r="Q1353" s="125" t="str">
        <f t="shared" si="661"/>
        <v/>
      </c>
      <c r="R1353" s="124" t="str">
        <f t="shared" si="662"/>
        <v/>
      </c>
      <c r="S1353" s="123">
        <f t="shared" si="663"/>
        <v>0</v>
      </c>
      <c r="T1353" s="122">
        <f t="shared" si="664"/>
        <v>0</v>
      </c>
      <c r="U1353" s="123">
        <f t="shared" si="665"/>
        <v>0</v>
      </c>
      <c r="V1353" s="122">
        <f t="shared" si="666"/>
        <v>0</v>
      </c>
      <c r="W1353" s="123">
        <f t="shared" si="667"/>
        <v>0</v>
      </c>
      <c r="X1353" s="122">
        <f t="shared" si="668"/>
        <v>0</v>
      </c>
      <c r="Y1353" s="123">
        <f t="shared" si="669"/>
        <v>0</v>
      </c>
      <c r="Z1353" s="122">
        <f t="shared" si="670"/>
        <v>0</v>
      </c>
      <c r="AA1353" s="123">
        <f t="shared" si="671"/>
        <v>0</v>
      </c>
      <c r="AB1353" s="122">
        <f t="shared" si="672"/>
        <v>0</v>
      </c>
      <c r="AD1353" s="3" t="str">
        <f t="shared" si="673"/>
        <v>False</v>
      </c>
      <c r="AE1353" s="3" t="str">
        <f t="shared" si="674"/>
        <v>true</v>
      </c>
      <c r="AF1353" s="3" t="e">
        <f>VLOOKUP(C1353,#REF!,2,FALSE)</f>
        <v>#REF!</v>
      </c>
      <c r="AG1353" s="3" t="e">
        <f t="shared" si="675"/>
        <v>#REF!</v>
      </c>
      <c r="AH1353" s="3">
        <f t="shared" si="676"/>
        <v>0</v>
      </c>
      <c r="AI1353" s="3">
        <f t="shared" si="677"/>
        <v>0</v>
      </c>
      <c r="AJ1353" s="3">
        <f t="shared" si="678"/>
        <v>0</v>
      </c>
      <c r="AL1353" s="3">
        <f t="shared" si="679"/>
        <v>0</v>
      </c>
      <c r="AM1353" s="3">
        <f t="shared" si="680"/>
        <v>0</v>
      </c>
      <c r="AN1353" s="3">
        <f t="shared" si="681"/>
        <v>0</v>
      </c>
      <c r="AO1353" s="3">
        <f t="shared" si="682"/>
        <v>0</v>
      </c>
      <c r="AP1353" s="3">
        <f t="shared" si="683"/>
        <v>0</v>
      </c>
      <c r="AQ1353" s="3">
        <f t="shared" si="684"/>
        <v>0</v>
      </c>
      <c r="AS1353" s="3" t="e">
        <f t="shared" si="685"/>
        <v>#REF!</v>
      </c>
      <c r="AU1353" s="3" t="e">
        <f t="shared" si="686"/>
        <v>#NAME?</v>
      </c>
      <c r="AW1353" s="3">
        <f t="shared" si="687"/>
        <v>0</v>
      </c>
      <c r="AX1353" s="3">
        <f t="shared" si="688"/>
        <v>0</v>
      </c>
      <c r="AY1353" s="3">
        <f t="shared" si="689"/>
        <v>0</v>
      </c>
      <c r="AZ1353" s="3">
        <f t="shared" si="690"/>
        <v>0</v>
      </c>
      <c r="BA1353" s="3">
        <f t="shared" si="691"/>
        <v>0</v>
      </c>
      <c r="BB1353" s="3">
        <f t="shared" si="692"/>
        <v>0</v>
      </c>
    </row>
    <row r="1354" spans="2:54" x14ac:dyDescent="0.35">
      <c r="B1354" s="14">
        <v>1327</v>
      </c>
      <c r="C1354" s="13"/>
      <c r="D1354" s="13"/>
      <c r="E1354" s="130"/>
      <c r="F1354" s="130"/>
      <c r="G1354" s="129" t="str">
        <f t="shared" si="660"/>
        <v/>
      </c>
      <c r="H1354" s="128"/>
      <c r="I1354" s="189"/>
      <c r="J1354" s="128"/>
      <c r="K1354" s="127"/>
      <c r="L1354" s="127"/>
      <c r="M1354" s="126"/>
      <c r="N1354" s="7"/>
      <c r="O1354" s="6"/>
      <c r="P1354" s="6"/>
      <c r="Q1354" s="125" t="str">
        <f t="shared" si="661"/>
        <v/>
      </c>
      <c r="R1354" s="124" t="str">
        <f t="shared" si="662"/>
        <v/>
      </c>
      <c r="S1354" s="123">
        <f t="shared" si="663"/>
        <v>0</v>
      </c>
      <c r="T1354" s="122">
        <f t="shared" si="664"/>
        <v>0</v>
      </c>
      <c r="U1354" s="123">
        <f t="shared" si="665"/>
        <v>0</v>
      </c>
      <c r="V1354" s="122">
        <f t="shared" si="666"/>
        <v>0</v>
      </c>
      <c r="W1354" s="123">
        <f t="shared" si="667"/>
        <v>0</v>
      </c>
      <c r="X1354" s="122">
        <f t="shared" si="668"/>
        <v>0</v>
      </c>
      <c r="Y1354" s="123">
        <f t="shared" si="669"/>
        <v>0</v>
      </c>
      <c r="Z1354" s="122">
        <f t="shared" si="670"/>
        <v>0</v>
      </c>
      <c r="AA1354" s="123">
        <f t="shared" si="671"/>
        <v>0</v>
      </c>
      <c r="AB1354" s="122">
        <f t="shared" si="672"/>
        <v>0</v>
      </c>
      <c r="AD1354" s="3" t="str">
        <f t="shared" si="673"/>
        <v>False</v>
      </c>
      <c r="AE1354" s="3" t="str">
        <f t="shared" si="674"/>
        <v>true</v>
      </c>
      <c r="AF1354" s="3" t="e">
        <f>VLOOKUP(C1354,#REF!,2,FALSE)</f>
        <v>#REF!</v>
      </c>
      <c r="AG1354" s="3" t="e">
        <f t="shared" si="675"/>
        <v>#REF!</v>
      </c>
      <c r="AH1354" s="3">
        <f t="shared" si="676"/>
        <v>0</v>
      </c>
      <c r="AI1354" s="3">
        <f t="shared" si="677"/>
        <v>0</v>
      </c>
      <c r="AJ1354" s="3">
        <f t="shared" si="678"/>
        <v>0</v>
      </c>
      <c r="AL1354" s="3">
        <f t="shared" si="679"/>
        <v>0</v>
      </c>
      <c r="AM1354" s="3">
        <f t="shared" si="680"/>
        <v>0</v>
      </c>
      <c r="AN1354" s="3">
        <f t="shared" si="681"/>
        <v>0</v>
      </c>
      <c r="AO1354" s="3">
        <f t="shared" si="682"/>
        <v>0</v>
      </c>
      <c r="AP1354" s="3">
        <f t="shared" si="683"/>
        <v>0</v>
      </c>
      <c r="AQ1354" s="3">
        <f t="shared" si="684"/>
        <v>0</v>
      </c>
      <c r="AS1354" s="3" t="e">
        <f t="shared" si="685"/>
        <v>#REF!</v>
      </c>
      <c r="AU1354" s="3" t="e">
        <f t="shared" si="686"/>
        <v>#NAME?</v>
      </c>
      <c r="AW1354" s="3">
        <f t="shared" si="687"/>
        <v>0</v>
      </c>
      <c r="AX1354" s="3">
        <f t="shared" si="688"/>
        <v>0</v>
      </c>
      <c r="AY1354" s="3">
        <f t="shared" si="689"/>
        <v>0</v>
      </c>
      <c r="AZ1354" s="3">
        <f t="shared" si="690"/>
        <v>0</v>
      </c>
      <c r="BA1354" s="3">
        <f t="shared" si="691"/>
        <v>0</v>
      </c>
      <c r="BB1354" s="3">
        <f t="shared" si="692"/>
        <v>0</v>
      </c>
    </row>
    <row r="1355" spans="2:54" x14ac:dyDescent="0.35">
      <c r="B1355" s="14">
        <v>1328</v>
      </c>
      <c r="C1355" s="13"/>
      <c r="D1355" s="13"/>
      <c r="E1355" s="130"/>
      <c r="F1355" s="130"/>
      <c r="G1355" s="129" t="str">
        <f t="shared" si="660"/>
        <v/>
      </c>
      <c r="H1355" s="128"/>
      <c r="I1355" s="189"/>
      <c r="J1355" s="128"/>
      <c r="K1355" s="127"/>
      <c r="L1355" s="127"/>
      <c r="M1355" s="126"/>
      <c r="N1355" s="7"/>
      <c r="O1355" s="6"/>
      <c r="P1355" s="6"/>
      <c r="Q1355" s="125" t="str">
        <f t="shared" si="661"/>
        <v/>
      </c>
      <c r="R1355" s="124" t="str">
        <f t="shared" si="662"/>
        <v/>
      </c>
      <c r="S1355" s="123">
        <f t="shared" si="663"/>
        <v>0</v>
      </c>
      <c r="T1355" s="122">
        <f t="shared" si="664"/>
        <v>0</v>
      </c>
      <c r="U1355" s="123">
        <f t="shared" si="665"/>
        <v>0</v>
      </c>
      <c r="V1355" s="122">
        <f t="shared" si="666"/>
        <v>0</v>
      </c>
      <c r="W1355" s="123">
        <f t="shared" si="667"/>
        <v>0</v>
      </c>
      <c r="X1355" s="122">
        <f t="shared" si="668"/>
        <v>0</v>
      </c>
      <c r="Y1355" s="123">
        <f t="shared" si="669"/>
        <v>0</v>
      </c>
      <c r="Z1355" s="122">
        <f t="shared" si="670"/>
        <v>0</v>
      </c>
      <c r="AA1355" s="123">
        <f t="shared" si="671"/>
        <v>0</v>
      </c>
      <c r="AB1355" s="122">
        <f t="shared" si="672"/>
        <v>0</v>
      </c>
      <c r="AD1355" s="3" t="str">
        <f t="shared" si="673"/>
        <v>False</v>
      </c>
      <c r="AE1355" s="3" t="str">
        <f t="shared" si="674"/>
        <v>true</v>
      </c>
      <c r="AF1355" s="3" t="e">
        <f>VLOOKUP(C1355,#REF!,2,FALSE)</f>
        <v>#REF!</v>
      </c>
      <c r="AG1355" s="3" t="e">
        <f t="shared" si="675"/>
        <v>#REF!</v>
      </c>
      <c r="AH1355" s="3">
        <f t="shared" si="676"/>
        <v>0</v>
      </c>
      <c r="AI1355" s="3">
        <f t="shared" si="677"/>
        <v>0</v>
      </c>
      <c r="AJ1355" s="3">
        <f t="shared" si="678"/>
        <v>0</v>
      </c>
      <c r="AL1355" s="3">
        <f t="shared" si="679"/>
        <v>0</v>
      </c>
      <c r="AM1355" s="3">
        <f t="shared" si="680"/>
        <v>0</v>
      </c>
      <c r="AN1355" s="3">
        <f t="shared" si="681"/>
        <v>0</v>
      </c>
      <c r="AO1355" s="3">
        <f t="shared" si="682"/>
        <v>0</v>
      </c>
      <c r="AP1355" s="3">
        <f t="shared" si="683"/>
        <v>0</v>
      </c>
      <c r="AQ1355" s="3">
        <f t="shared" si="684"/>
        <v>0</v>
      </c>
      <c r="AS1355" s="3" t="e">
        <f t="shared" si="685"/>
        <v>#REF!</v>
      </c>
      <c r="AU1355" s="3" t="e">
        <f t="shared" si="686"/>
        <v>#NAME?</v>
      </c>
      <c r="AW1355" s="3">
        <f t="shared" si="687"/>
        <v>0</v>
      </c>
      <c r="AX1355" s="3">
        <f t="shared" si="688"/>
        <v>0</v>
      </c>
      <c r="AY1355" s="3">
        <f t="shared" si="689"/>
        <v>0</v>
      </c>
      <c r="AZ1355" s="3">
        <f t="shared" si="690"/>
        <v>0</v>
      </c>
      <c r="BA1355" s="3">
        <f t="shared" si="691"/>
        <v>0</v>
      </c>
      <c r="BB1355" s="3">
        <f t="shared" si="692"/>
        <v>0</v>
      </c>
    </row>
    <row r="1356" spans="2:54" x14ac:dyDescent="0.35">
      <c r="B1356" s="14">
        <v>1329</v>
      </c>
      <c r="C1356" s="13"/>
      <c r="D1356" s="13"/>
      <c r="E1356" s="130"/>
      <c r="F1356" s="130"/>
      <c r="G1356" s="129" t="str">
        <f t="shared" si="660"/>
        <v/>
      </c>
      <c r="H1356" s="128"/>
      <c r="I1356" s="189"/>
      <c r="J1356" s="128"/>
      <c r="K1356" s="127"/>
      <c r="L1356" s="127"/>
      <c r="M1356" s="126"/>
      <c r="N1356" s="7"/>
      <c r="O1356" s="6"/>
      <c r="P1356" s="6"/>
      <c r="Q1356" s="125" t="str">
        <f t="shared" si="661"/>
        <v/>
      </c>
      <c r="R1356" s="124" t="str">
        <f t="shared" si="662"/>
        <v/>
      </c>
      <c r="S1356" s="123">
        <f t="shared" si="663"/>
        <v>0</v>
      </c>
      <c r="T1356" s="122">
        <f t="shared" si="664"/>
        <v>0</v>
      </c>
      <c r="U1356" s="123">
        <f t="shared" si="665"/>
        <v>0</v>
      </c>
      <c r="V1356" s="122">
        <f t="shared" si="666"/>
        <v>0</v>
      </c>
      <c r="W1356" s="123">
        <f t="shared" si="667"/>
        <v>0</v>
      </c>
      <c r="X1356" s="122">
        <f t="shared" si="668"/>
        <v>0</v>
      </c>
      <c r="Y1356" s="123">
        <f t="shared" si="669"/>
        <v>0</v>
      </c>
      <c r="Z1356" s="122">
        <f t="shared" si="670"/>
        <v>0</v>
      </c>
      <c r="AA1356" s="123">
        <f t="shared" si="671"/>
        <v>0</v>
      </c>
      <c r="AB1356" s="122">
        <f t="shared" si="672"/>
        <v>0</v>
      </c>
      <c r="AD1356" s="3" t="str">
        <f t="shared" si="673"/>
        <v>False</v>
      </c>
      <c r="AE1356" s="3" t="str">
        <f t="shared" si="674"/>
        <v>true</v>
      </c>
      <c r="AF1356" s="3" t="e">
        <f>VLOOKUP(C1356,#REF!,2,FALSE)</f>
        <v>#REF!</v>
      </c>
      <c r="AG1356" s="3" t="e">
        <f t="shared" si="675"/>
        <v>#REF!</v>
      </c>
      <c r="AH1356" s="3">
        <f t="shared" si="676"/>
        <v>0</v>
      </c>
      <c r="AI1356" s="3">
        <f t="shared" si="677"/>
        <v>0</v>
      </c>
      <c r="AJ1356" s="3">
        <f t="shared" si="678"/>
        <v>0</v>
      </c>
      <c r="AL1356" s="3">
        <f t="shared" si="679"/>
        <v>0</v>
      </c>
      <c r="AM1356" s="3">
        <f t="shared" si="680"/>
        <v>0</v>
      </c>
      <c r="AN1356" s="3">
        <f t="shared" si="681"/>
        <v>0</v>
      </c>
      <c r="AO1356" s="3">
        <f t="shared" si="682"/>
        <v>0</v>
      </c>
      <c r="AP1356" s="3">
        <f t="shared" si="683"/>
        <v>0</v>
      </c>
      <c r="AQ1356" s="3">
        <f t="shared" si="684"/>
        <v>0</v>
      </c>
      <c r="AS1356" s="3" t="e">
        <f t="shared" si="685"/>
        <v>#REF!</v>
      </c>
      <c r="AU1356" s="3" t="e">
        <f t="shared" si="686"/>
        <v>#NAME?</v>
      </c>
      <c r="AW1356" s="3">
        <f t="shared" si="687"/>
        <v>0</v>
      </c>
      <c r="AX1356" s="3">
        <f t="shared" si="688"/>
        <v>0</v>
      </c>
      <c r="AY1356" s="3">
        <f t="shared" si="689"/>
        <v>0</v>
      </c>
      <c r="AZ1356" s="3">
        <f t="shared" si="690"/>
        <v>0</v>
      </c>
      <c r="BA1356" s="3">
        <f t="shared" si="691"/>
        <v>0</v>
      </c>
      <c r="BB1356" s="3">
        <f t="shared" si="692"/>
        <v>0</v>
      </c>
    </row>
    <row r="1357" spans="2:54" x14ac:dyDescent="0.35">
      <c r="B1357" s="14">
        <v>1330</v>
      </c>
      <c r="C1357" s="13"/>
      <c r="D1357" s="13"/>
      <c r="E1357" s="130"/>
      <c r="F1357" s="130"/>
      <c r="G1357" s="129" t="str">
        <f t="shared" si="660"/>
        <v/>
      </c>
      <c r="H1357" s="128"/>
      <c r="I1357" s="189"/>
      <c r="J1357" s="128"/>
      <c r="K1357" s="127"/>
      <c r="L1357" s="127"/>
      <c r="M1357" s="126"/>
      <c r="N1357" s="7"/>
      <c r="O1357" s="6"/>
      <c r="P1357" s="6"/>
      <c r="Q1357" s="125" t="str">
        <f t="shared" si="661"/>
        <v/>
      </c>
      <c r="R1357" s="124" t="str">
        <f t="shared" si="662"/>
        <v/>
      </c>
      <c r="S1357" s="123">
        <f t="shared" si="663"/>
        <v>0</v>
      </c>
      <c r="T1357" s="122">
        <f t="shared" si="664"/>
        <v>0</v>
      </c>
      <c r="U1357" s="123">
        <f t="shared" si="665"/>
        <v>0</v>
      </c>
      <c r="V1357" s="122">
        <f t="shared" si="666"/>
        <v>0</v>
      </c>
      <c r="W1357" s="123">
        <f t="shared" si="667"/>
        <v>0</v>
      </c>
      <c r="X1357" s="122">
        <f t="shared" si="668"/>
        <v>0</v>
      </c>
      <c r="Y1357" s="123">
        <f t="shared" si="669"/>
        <v>0</v>
      </c>
      <c r="Z1357" s="122">
        <f t="shared" si="670"/>
        <v>0</v>
      </c>
      <c r="AA1357" s="123">
        <f t="shared" si="671"/>
        <v>0</v>
      </c>
      <c r="AB1357" s="122">
        <f t="shared" si="672"/>
        <v>0</v>
      </c>
      <c r="AD1357" s="3" t="str">
        <f t="shared" si="673"/>
        <v>False</v>
      </c>
      <c r="AE1357" s="3" t="str">
        <f t="shared" si="674"/>
        <v>true</v>
      </c>
      <c r="AF1357" s="3" t="e">
        <f>VLOOKUP(C1357,#REF!,2,FALSE)</f>
        <v>#REF!</v>
      </c>
      <c r="AG1357" s="3" t="e">
        <f t="shared" si="675"/>
        <v>#REF!</v>
      </c>
      <c r="AH1357" s="3">
        <f t="shared" si="676"/>
        <v>0</v>
      </c>
      <c r="AI1357" s="3">
        <f t="shared" si="677"/>
        <v>0</v>
      </c>
      <c r="AJ1357" s="3">
        <f t="shared" si="678"/>
        <v>0</v>
      </c>
      <c r="AL1357" s="3">
        <f t="shared" si="679"/>
        <v>0</v>
      </c>
      <c r="AM1357" s="3">
        <f t="shared" si="680"/>
        <v>0</v>
      </c>
      <c r="AN1357" s="3">
        <f t="shared" si="681"/>
        <v>0</v>
      </c>
      <c r="AO1357" s="3">
        <f t="shared" si="682"/>
        <v>0</v>
      </c>
      <c r="AP1357" s="3">
        <f t="shared" si="683"/>
        <v>0</v>
      </c>
      <c r="AQ1357" s="3">
        <f t="shared" si="684"/>
        <v>0</v>
      </c>
      <c r="AS1357" s="3" t="e">
        <f t="shared" si="685"/>
        <v>#REF!</v>
      </c>
      <c r="AU1357" s="3" t="e">
        <f t="shared" si="686"/>
        <v>#NAME?</v>
      </c>
      <c r="AW1357" s="3">
        <f t="shared" si="687"/>
        <v>0</v>
      </c>
      <c r="AX1357" s="3">
        <f t="shared" si="688"/>
        <v>0</v>
      </c>
      <c r="AY1357" s="3">
        <f t="shared" si="689"/>
        <v>0</v>
      </c>
      <c r="AZ1357" s="3">
        <f t="shared" si="690"/>
        <v>0</v>
      </c>
      <c r="BA1357" s="3">
        <f t="shared" si="691"/>
        <v>0</v>
      </c>
      <c r="BB1357" s="3">
        <f t="shared" si="692"/>
        <v>0</v>
      </c>
    </row>
    <row r="1358" spans="2:54" x14ac:dyDescent="0.35">
      <c r="B1358" s="14">
        <v>1331</v>
      </c>
      <c r="C1358" s="13"/>
      <c r="D1358" s="13"/>
      <c r="E1358" s="130"/>
      <c r="F1358" s="130"/>
      <c r="G1358" s="129" t="str">
        <f t="shared" si="660"/>
        <v/>
      </c>
      <c r="H1358" s="128"/>
      <c r="I1358" s="189"/>
      <c r="J1358" s="128"/>
      <c r="K1358" s="127"/>
      <c r="L1358" s="127"/>
      <c r="M1358" s="126"/>
      <c r="N1358" s="7"/>
      <c r="O1358" s="6"/>
      <c r="P1358" s="6"/>
      <c r="Q1358" s="125" t="str">
        <f t="shared" si="661"/>
        <v/>
      </c>
      <c r="R1358" s="124" t="str">
        <f t="shared" si="662"/>
        <v/>
      </c>
      <c r="S1358" s="123">
        <f t="shared" si="663"/>
        <v>0</v>
      </c>
      <c r="T1358" s="122">
        <f t="shared" si="664"/>
        <v>0</v>
      </c>
      <c r="U1358" s="123">
        <f t="shared" si="665"/>
        <v>0</v>
      </c>
      <c r="V1358" s="122">
        <f t="shared" si="666"/>
        <v>0</v>
      </c>
      <c r="W1358" s="123">
        <f t="shared" si="667"/>
        <v>0</v>
      </c>
      <c r="X1358" s="122">
        <f t="shared" si="668"/>
        <v>0</v>
      </c>
      <c r="Y1358" s="123">
        <f t="shared" si="669"/>
        <v>0</v>
      </c>
      <c r="Z1358" s="122">
        <f t="shared" si="670"/>
        <v>0</v>
      </c>
      <c r="AA1358" s="123">
        <f t="shared" si="671"/>
        <v>0</v>
      </c>
      <c r="AB1358" s="122">
        <f t="shared" si="672"/>
        <v>0</v>
      </c>
      <c r="AD1358" s="3" t="str">
        <f t="shared" si="673"/>
        <v>False</v>
      </c>
      <c r="AE1358" s="3" t="str">
        <f t="shared" si="674"/>
        <v>true</v>
      </c>
      <c r="AF1358" s="3" t="e">
        <f>VLOOKUP(C1358,#REF!,2,FALSE)</f>
        <v>#REF!</v>
      </c>
      <c r="AG1358" s="3" t="e">
        <f t="shared" si="675"/>
        <v>#REF!</v>
      </c>
      <c r="AH1358" s="3">
        <f t="shared" si="676"/>
        <v>0</v>
      </c>
      <c r="AI1358" s="3">
        <f t="shared" si="677"/>
        <v>0</v>
      </c>
      <c r="AJ1358" s="3">
        <f t="shared" si="678"/>
        <v>0</v>
      </c>
      <c r="AL1358" s="3">
        <f t="shared" si="679"/>
        <v>0</v>
      </c>
      <c r="AM1358" s="3">
        <f t="shared" si="680"/>
        <v>0</v>
      </c>
      <c r="AN1358" s="3">
        <f t="shared" si="681"/>
        <v>0</v>
      </c>
      <c r="AO1358" s="3">
        <f t="shared" si="682"/>
        <v>0</v>
      </c>
      <c r="AP1358" s="3">
        <f t="shared" si="683"/>
        <v>0</v>
      </c>
      <c r="AQ1358" s="3">
        <f t="shared" si="684"/>
        <v>0</v>
      </c>
      <c r="AS1358" s="3" t="e">
        <f t="shared" si="685"/>
        <v>#REF!</v>
      </c>
      <c r="AU1358" s="3" t="e">
        <f t="shared" si="686"/>
        <v>#NAME?</v>
      </c>
      <c r="AW1358" s="3">
        <f t="shared" si="687"/>
        <v>0</v>
      </c>
      <c r="AX1358" s="3">
        <f t="shared" si="688"/>
        <v>0</v>
      </c>
      <c r="AY1358" s="3">
        <f t="shared" si="689"/>
        <v>0</v>
      </c>
      <c r="AZ1358" s="3">
        <f t="shared" si="690"/>
        <v>0</v>
      </c>
      <c r="BA1358" s="3">
        <f t="shared" si="691"/>
        <v>0</v>
      </c>
      <c r="BB1358" s="3">
        <f t="shared" si="692"/>
        <v>0</v>
      </c>
    </row>
    <row r="1359" spans="2:54" x14ac:dyDescent="0.35">
      <c r="B1359" s="14">
        <v>1332</v>
      </c>
      <c r="C1359" s="13"/>
      <c r="D1359" s="13"/>
      <c r="E1359" s="130"/>
      <c r="F1359" s="130"/>
      <c r="G1359" s="129" t="str">
        <f t="shared" si="660"/>
        <v/>
      </c>
      <c r="H1359" s="128"/>
      <c r="I1359" s="189"/>
      <c r="J1359" s="128"/>
      <c r="K1359" s="127"/>
      <c r="L1359" s="127"/>
      <c r="M1359" s="126"/>
      <c r="N1359" s="7"/>
      <c r="O1359" s="6"/>
      <c r="P1359" s="6"/>
      <c r="Q1359" s="125" t="str">
        <f t="shared" si="661"/>
        <v/>
      </c>
      <c r="R1359" s="124" t="str">
        <f t="shared" si="662"/>
        <v/>
      </c>
      <c r="S1359" s="123">
        <f t="shared" si="663"/>
        <v>0</v>
      </c>
      <c r="T1359" s="122">
        <f t="shared" si="664"/>
        <v>0</v>
      </c>
      <c r="U1359" s="123">
        <f t="shared" si="665"/>
        <v>0</v>
      </c>
      <c r="V1359" s="122">
        <f t="shared" si="666"/>
        <v>0</v>
      </c>
      <c r="W1359" s="123">
        <f t="shared" si="667"/>
        <v>0</v>
      </c>
      <c r="X1359" s="122">
        <f t="shared" si="668"/>
        <v>0</v>
      </c>
      <c r="Y1359" s="123">
        <f t="shared" si="669"/>
        <v>0</v>
      </c>
      <c r="Z1359" s="122">
        <f t="shared" si="670"/>
        <v>0</v>
      </c>
      <c r="AA1359" s="123">
        <f t="shared" si="671"/>
        <v>0</v>
      </c>
      <c r="AB1359" s="122">
        <f t="shared" si="672"/>
        <v>0</v>
      </c>
      <c r="AD1359" s="3" t="str">
        <f t="shared" si="673"/>
        <v>False</v>
      </c>
      <c r="AE1359" s="3" t="str">
        <f t="shared" si="674"/>
        <v>true</v>
      </c>
      <c r="AF1359" s="3" t="e">
        <f>VLOOKUP(C1359,#REF!,2,FALSE)</f>
        <v>#REF!</v>
      </c>
      <c r="AG1359" s="3" t="e">
        <f t="shared" si="675"/>
        <v>#REF!</v>
      </c>
      <c r="AH1359" s="3">
        <f t="shared" si="676"/>
        <v>0</v>
      </c>
      <c r="AI1359" s="3">
        <f t="shared" si="677"/>
        <v>0</v>
      </c>
      <c r="AJ1359" s="3">
        <f t="shared" si="678"/>
        <v>0</v>
      </c>
      <c r="AL1359" s="3">
        <f t="shared" si="679"/>
        <v>0</v>
      </c>
      <c r="AM1359" s="3">
        <f t="shared" si="680"/>
        <v>0</v>
      </c>
      <c r="AN1359" s="3">
        <f t="shared" si="681"/>
        <v>0</v>
      </c>
      <c r="AO1359" s="3">
        <f t="shared" si="682"/>
        <v>0</v>
      </c>
      <c r="AP1359" s="3">
        <f t="shared" si="683"/>
        <v>0</v>
      </c>
      <c r="AQ1359" s="3">
        <f t="shared" si="684"/>
        <v>0</v>
      </c>
      <c r="AS1359" s="3" t="e">
        <f t="shared" si="685"/>
        <v>#REF!</v>
      </c>
      <c r="AU1359" s="3" t="e">
        <f t="shared" si="686"/>
        <v>#NAME?</v>
      </c>
      <c r="AW1359" s="3">
        <f t="shared" si="687"/>
        <v>0</v>
      </c>
      <c r="AX1359" s="3">
        <f t="shared" si="688"/>
        <v>0</v>
      </c>
      <c r="AY1359" s="3">
        <f t="shared" si="689"/>
        <v>0</v>
      </c>
      <c r="AZ1359" s="3">
        <f t="shared" si="690"/>
        <v>0</v>
      </c>
      <c r="BA1359" s="3">
        <f t="shared" si="691"/>
        <v>0</v>
      </c>
      <c r="BB1359" s="3">
        <f t="shared" si="692"/>
        <v>0</v>
      </c>
    </row>
    <row r="1360" spans="2:54" x14ac:dyDescent="0.35">
      <c r="B1360" s="14">
        <v>1333</v>
      </c>
      <c r="C1360" s="13"/>
      <c r="D1360" s="13"/>
      <c r="E1360" s="130"/>
      <c r="F1360" s="130"/>
      <c r="G1360" s="129" t="str">
        <f t="shared" si="660"/>
        <v/>
      </c>
      <c r="H1360" s="128"/>
      <c r="I1360" s="189"/>
      <c r="J1360" s="128"/>
      <c r="K1360" s="127"/>
      <c r="L1360" s="127"/>
      <c r="M1360" s="126"/>
      <c r="N1360" s="7"/>
      <c r="O1360" s="6"/>
      <c r="P1360" s="6"/>
      <c r="Q1360" s="125" t="str">
        <f t="shared" si="661"/>
        <v/>
      </c>
      <c r="R1360" s="124" t="str">
        <f t="shared" si="662"/>
        <v/>
      </c>
      <c r="S1360" s="123">
        <f t="shared" si="663"/>
        <v>0</v>
      </c>
      <c r="T1360" s="122">
        <f t="shared" si="664"/>
        <v>0</v>
      </c>
      <c r="U1360" s="123">
        <f t="shared" si="665"/>
        <v>0</v>
      </c>
      <c r="V1360" s="122">
        <f t="shared" si="666"/>
        <v>0</v>
      </c>
      <c r="W1360" s="123">
        <f t="shared" si="667"/>
        <v>0</v>
      </c>
      <c r="X1360" s="122">
        <f t="shared" si="668"/>
        <v>0</v>
      </c>
      <c r="Y1360" s="123">
        <f t="shared" si="669"/>
        <v>0</v>
      </c>
      <c r="Z1360" s="122">
        <f t="shared" si="670"/>
        <v>0</v>
      </c>
      <c r="AA1360" s="123">
        <f t="shared" si="671"/>
        <v>0</v>
      </c>
      <c r="AB1360" s="122">
        <f t="shared" si="672"/>
        <v>0</v>
      </c>
      <c r="AD1360" s="3" t="str">
        <f t="shared" si="673"/>
        <v>False</v>
      </c>
      <c r="AE1360" s="3" t="str">
        <f t="shared" si="674"/>
        <v>true</v>
      </c>
      <c r="AF1360" s="3" t="e">
        <f>VLOOKUP(C1360,#REF!,2,FALSE)</f>
        <v>#REF!</v>
      </c>
      <c r="AG1360" s="3" t="e">
        <f t="shared" si="675"/>
        <v>#REF!</v>
      </c>
      <c r="AH1360" s="3">
        <f t="shared" si="676"/>
        <v>0</v>
      </c>
      <c r="AI1360" s="3">
        <f t="shared" si="677"/>
        <v>0</v>
      </c>
      <c r="AJ1360" s="3">
        <f t="shared" si="678"/>
        <v>0</v>
      </c>
      <c r="AL1360" s="3">
        <f t="shared" si="679"/>
        <v>0</v>
      </c>
      <c r="AM1360" s="3">
        <f t="shared" si="680"/>
        <v>0</v>
      </c>
      <c r="AN1360" s="3">
        <f t="shared" si="681"/>
        <v>0</v>
      </c>
      <c r="AO1360" s="3">
        <f t="shared" si="682"/>
        <v>0</v>
      </c>
      <c r="AP1360" s="3">
        <f t="shared" si="683"/>
        <v>0</v>
      </c>
      <c r="AQ1360" s="3">
        <f t="shared" si="684"/>
        <v>0</v>
      </c>
      <c r="AS1360" s="3" t="e">
        <f t="shared" si="685"/>
        <v>#REF!</v>
      </c>
      <c r="AU1360" s="3" t="e">
        <f t="shared" si="686"/>
        <v>#NAME?</v>
      </c>
      <c r="AW1360" s="3">
        <f t="shared" si="687"/>
        <v>0</v>
      </c>
      <c r="AX1360" s="3">
        <f t="shared" si="688"/>
        <v>0</v>
      </c>
      <c r="AY1360" s="3">
        <f t="shared" si="689"/>
        <v>0</v>
      </c>
      <c r="AZ1360" s="3">
        <f t="shared" si="690"/>
        <v>0</v>
      </c>
      <c r="BA1360" s="3">
        <f t="shared" si="691"/>
        <v>0</v>
      </c>
      <c r="BB1360" s="3">
        <f t="shared" si="692"/>
        <v>0</v>
      </c>
    </row>
    <row r="1361" spans="2:54" x14ac:dyDescent="0.35">
      <c r="B1361" s="14">
        <v>1334</v>
      </c>
      <c r="C1361" s="13"/>
      <c r="D1361" s="13"/>
      <c r="E1361" s="130"/>
      <c r="F1361" s="130"/>
      <c r="G1361" s="129" t="str">
        <f t="shared" si="660"/>
        <v/>
      </c>
      <c r="H1361" s="128"/>
      <c r="I1361" s="189"/>
      <c r="J1361" s="128"/>
      <c r="K1361" s="127"/>
      <c r="L1361" s="127"/>
      <c r="M1361" s="126"/>
      <c r="N1361" s="7"/>
      <c r="O1361" s="6"/>
      <c r="P1361" s="6"/>
      <c r="Q1361" s="125" t="str">
        <f t="shared" si="661"/>
        <v/>
      </c>
      <c r="R1361" s="124" t="str">
        <f t="shared" si="662"/>
        <v/>
      </c>
      <c r="S1361" s="123">
        <f t="shared" si="663"/>
        <v>0</v>
      </c>
      <c r="T1361" s="122">
        <f t="shared" si="664"/>
        <v>0</v>
      </c>
      <c r="U1361" s="123">
        <f t="shared" si="665"/>
        <v>0</v>
      </c>
      <c r="V1361" s="122">
        <f t="shared" si="666"/>
        <v>0</v>
      </c>
      <c r="W1361" s="123">
        <f t="shared" si="667"/>
        <v>0</v>
      </c>
      <c r="X1361" s="122">
        <f t="shared" si="668"/>
        <v>0</v>
      </c>
      <c r="Y1361" s="123">
        <f t="shared" si="669"/>
        <v>0</v>
      </c>
      <c r="Z1361" s="122">
        <f t="shared" si="670"/>
        <v>0</v>
      </c>
      <c r="AA1361" s="123">
        <f t="shared" si="671"/>
        <v>0</v>
      </c>
      <c r="AB1361" s="122">
        <f t="shared" si="672"/>
        <v>0</v>
      </c>
      <c r="AD1361" s="3" t="str">
        <f t="shared" si="673"/>
        <v>False</v>
      </c>
      <c r="AE1361" s="3" t="str">
        <f t="shared" si="674"/>
        <v>true</v>
      </c>
      <c r="AF1361" s="3" t="e">
        <f>VLOOKUP(C1361,#REF!,2,FALSE)</f>
        <v>#REF!</v>
      </c>
      <c r="AG1361" s="3" t="e">
        <f t="shared" si="675"/>
        <v>#REF!</v>
      </c>
      <c r="AH1361" s="3">
        <f t="shared" si="676"/>
        <v>0</v>
      </c>
      <c r="AI1361" s="3">
        <f t="shared" si="677"/>
        <v>0</v>
      </c>
      <c r="AJ1361" s="3">
        <f t="shared" si="678"/>
        <v>0</v>
      </c>
      <c r="AL1361" s="3">
        <f t="shared" si="679"/>
        <v>0</v>
      </c>
      <c r="AM1361" s="3">
        <f t="shared" si="680"/>
        <v>0</v>
      </c>
      <c r="AN1361" s="3">
        <f t="shared" si="681"/>
        <v>0</v>
      </c>
      <c r="AO1361" s="3">
        <f t="shared" si="682"/>
        <v>0</v>
      </c>
      <c r="AP1361" s="3">
        <f t="shared" si="683"/>
        <v>0</v>
      </c>
      <c r="AQ1361" s="3">
        <f t="shared" si="684"/>
        <v>0</v>
      </c>
      <c r="AS1361" s="3" t="e">
        <f t="shared" si="685"/>
        <v>#REF!</v>
      </c>
      <c r="AU1361" s="3" t="e">
        <f t="shared" si="686"/>
        <v>#NAME?</v>
      </c>
      <c r="AW1361" s="3">
        <f t="shared" si="687"/>
        <v>0</v>
      </c>
      <c r="AX1361" s="3">
        <f t="shared" si="688"/>
        <v>0</v>
      </c>
      <c r="AY1361" s="3">
        <f t="shared" si="689"/>
        <v>0</v>
      </c>
      <c r="AZ1361" s="3">
        <f t="shared" si="690"/>
        <v>0</v>
      </c>
      <c r="BA1361" s="3">
        <f t="shared" si="691"/>
        <v>0</v>
      </c>
      <c r="BB1361" s="3">
        <f t="shared" si="692"/>
        <v>0</v>
      </c>
    </row>
    <row r="1362" spans="2:54" x14ac:dyDescent="0.35">
      <c r="B1362" s="14">
        <v>1335</v>
      </c>
      <c r="C1362" s="13"/>
      <c r="D1362" s="13"/>
      <c r="E1362" s="130"/>
      <c r="F1362" s="130"/>
      <c r="G1362" s="129" t="str">
        <f t="shared" si="660"/>
        <v/>
      </c>
      <c r="H1362" s="128"/>
      <c r="I1362" s="189"/>
      <c r="J1362" s="128"/>
      <c r="K1362" s="127"/>
      <c r="L1362" s="127"/>
      <c r="M1362" s="126"/>
      <c r="N1362" s="7"/>
      <c r="O1362" s="6"/>
      <c r="P1362" s="6"/>
      <c r="Q1362" s="125" t="str">
        <f t="shared" si="661"/>
        <v/>
      </c>
      <c r="R1362" s="124" t="str">
        <f t="shared" si="662"/>
        <v/>
      </c>
      <c r="S1362" s="123">
        <f t="shared" si="663"/>
        <v>0</v>
      </c>
      <c r="T1362" s="122">
        <f t="shared" si="664"/>
        <v>0</v>
      </c>
      <c r="U1362" s="123">
        <f t="shared" si="665"/>
        <v>0</v>
      </c>
      <c r="V1362" s="122">
        <f t="shared" si="666"/>
        <v>0</v>
      </c>
      <c r="W1362" s="123">
        <f t="shared" si="667"/>
        <v>0</v>
      </c>
      <c r="X1362" s="122">
        <f t="shared" si="668"/>
        <v>0</v>
      </c>
      <c r="Y1362" s="123">
        <f t="shared" si="669"/>
        <v>0</v>
      </c>
      <c r="Z1362" s="122">
        <f t="shared" si="670"/>
        <v>0</v>
      </c>
      <c r="AA1362" s="123">
        <f t="shared" si="671"/>
        <v>0</v>
      </c>
      <c r="AB1362" s="122">
        <f t="shared" si="672"/>
        <v>0</v>
      </c>
      <c r="AD1362" s="3" t="str">
        <f t="shared" si="673"/>
        <v>False</v>
      </c>
      <c r="AE1362" s="3" t="str">
        <f t="shared" si="674"/>
        <v>true</v>
      </c>
      <c r="AF1362" s="3" t="e">
        <f>VLOOKUP(C1362,#REF!,2,FALSE)</f>
        <v>#REF!</v>
      </c>
      <c r="AG1362" s="3" t="e">
        <f t="shared" si="675"/>
        <v>#REF!</v>
      </c>
      <c r="AH1362" s="3">
        <f t="shared" si="676"/>
        <v>0</v>
      </c>
      <c r="AI1362" s="3">
        <f t="shared" si="677"/>
        <v>0</v>
      </c>
      <c r="AJ1362" s="3">
        <f t="shared" si="678"/>
        <v>0</v>
      </c>
      <c r="AL1362" s="3">
        <f t="shared" si="679"/>
        <v>0</v>
      </c>
      <c r="AM1362" s="3">
        <f t="shared" si="680"/>
        <v>0</v>
      </c>
      <c r="AN1362" s="3">
        <f t="shared" si="681"/>
        <v>0</v>
      </c>
      <c r="AO1362" s="3">
        <f t="shared" si="682"/>
        <v>0</v>
      </c>
      <c r="AP1362" s="3">
        <f t="shared" si="683"/>
        <v>0</v>
      </c>
      <c r="AQ1362" s="3">
        <f t="shared" si="684"/>
        <v>0</v>
      </c>
      <c r="AS1362" s="3" t="e">
        <f t="shared" si="685"/>
        <v>#REF!</v>
      </c>
      <c r="AU1362" s="3" t="e">
        <f t="shared" si="686"/>
        <v>#NAME?</v>
      </c>
      <c r="AW1362" s="3">
        <f t="shared" si="687"/>
        <v>0</v>
      </c>
      <c r="AX1362" s="3">
        <f t="shared" si="688"/>
        <v>0</v>
      </c>
      <c r="AY1362" s="3">
        <f t="shared" si="689"/>
        <v>0</v>
      </c>
      <c r="AZ1362" s="3">
        <f t="shared" si="690"/>
        <v>0</v>
      </c>
      <c r="BA1362" s="3">
        <f t="shared" si="691"/>
        <v>0</v>
      </c>
      <c r="BB1362" s="3">
        <f t="shared" si="692"/>
        <v>0</v>
      </c>
    </row>
    <row r="1363" spans="2:54" x14ac:dyDescent="0.35">
      <c r="B1363" s="14">
        <v>1336</v>
      </c>
      <c r="C1363" s="13"/>
      <c r="D1363" s="13"/>
      <c r="E1363" s="130"/>
      <c r="F1363" s="130"/>
      <c r="G1363" s="129" t="str">
        <f t="shared" si="660"/>
        <v/>
      </c>
      <c r="H1363" s="128"/>
      <c r="I1363" s="189"/>
      <c r="J1363" s="128"/>
      <c r="K1363" s="127"/>
      <c r="L1363" s="127"/>
      <c r="M1363" s="126"/>
      <c r="N1363" s="7"/>
      <c r="O1363" s="6"/>
      <c r="P1363" s="6"/>
      <c r="Q1363" s="125" t="str">
        <f t="shared" si="661"/>
        <v/>
      </c>
      <c r="R1363" s="124" t="str">
        <f t="shared" si="662"/>
        <v/>
      </c>
      <c r="S1363" s="123">
        <f t="shared" si="663"/>
        <v>0</v>
      </c>
      <c r="T1363" s="122">
        <f t="shared" si="664"/>
        <v>0</v>
      </c>
      <c r="U1363" s="123">
        <f t="shared" si="665"/>
        <v>0</v>
      </c>
      <c r="V1363" s="122">
        <f t="shared" si="666"/>
        <v>0</v>
      </c>
      <c r="W1363" s="123">
        <f t="shared" si="667"/>
        <v>0</v>
      </c>
      <c r="X1363" s="122">
        <f t="shared" si="668"/>
        <v>0</v>
      </c>
      <c r="Y1363" s="123">
        <f t="shared" si="669"/>
        <v>0</v>
      </c>
      <c r="Z1363" s="122">
        <f t="shared" si="670"/>
        <v>0</v>
      </c>
      <c r="AA1363" s="123">
        <f t="shared" si="671"/>
        <v>0</v>
      </c>
      <c r="AB1363" s="122">
        <f t="shared" si="672"/>
        <v>0</v>
      </c>
      <c r="AD1363" s="3" t="str">
        <f t="shared" si="673"/>
        <v>False</v>
      </c>
      <c r="AE1363" s="3" t="str">
        <f t="shared" si="674"/>
        <v>true</v>
      </c>
      <c r="AF1363" s="3" t="e">
        <f>VLOOKUP(C1363,#REF!,2,FALSE)</f>
        <v>#REF!</v>
      </c>
      <c r="AG1363" s="3" t="e">
        <f t="shared" si="675"/>
        <v>#REF!</v>
      </c>
      <c r="AH1363" s="3">
        <f t="shared" si="676"/>
        <v>0</v>
      </c>
      <c r="AI1363" s="3">
        <f t="shared" si="677"/>
        <v>0</v>
      </c>
      <c r="AJ1363" s="3">
        <f t="shared" si="678"/>
        <v>0</v>
      </c>
      <c r="AL1363" s="3">
        <f t="shared" si="679"/>
        <v>0</v>
      </c>
      <c r="AM1363" s="3">
        <f t="shared" si="680"/>
        <v>0</v>
      </c>
      <c r="AN1363" s="3">
        <f t="shared" si="681"/>
        <v>0</v>
      </c>
      <c r="AO1363" s="3">
        <f t="shared" si="682"/>
        <v>0</v>
      </c>
      <c r="AP1363" s="3">
        <f t="shared" si="683"/>
        <v>0</v>
      </c>
      <c r="AQ1363" s="3">
        <f t="shared" si="684"/>
        <v>0</v>
      </c>
      <c r="AS1363" s="3" t="e">
        <f t="shared" si="685"/>
        <v>#REF!</v>
      </c>
      <c r="AU1363" s="3" t="e">
        <f t="shared" si="686"/>
        <v>#NAME?</v>
      </c>
      <c r="AW1363" s="3">
        <f t="shared" si="687"/>
        <v>0</v>
      </c>
      <c r="AX1363" s="3">
        <f t="shared" si="688"/>
        <v>0</v>
      </c>
      <c r="AY1363" s="3">
        <f t="shared" si="689"/>
        <v>0</v>
      </c>
      <c r="AZ1363" s="3">
        <f t="shared" si="690"/>
        <v>0</v>
      </c>
      <c r="BA1363" s="3">
        <f t="shared" si="691"/>
        <v>0</v>
      </c>
      <c r="BB1363" s="3">
        <f t="shared" si="692"/>
        <v>0</v>
      </c>
    </row>
    <row r="1364" spans="2:54" x14ac:dyDescent="0.35">
      <c r="B1364" s="14">
        <v>1337</v>
      </c>
      <c r="C1364" s="13"/>
      <c r="D1364" s="13"/>
      <c r="E1364" s="130"/>
      <c r="F1364" s="130"/>
      <c r="G1364" s="129" t="str">
        <f t="shared" si="660"/>
        <v/>
      </c>
      <c r="H1364" s="128"/>
      <c r="I1364" s="189"/>
      <c r="J1364" s="128"/>
      <c r="K1364" s="127"/>
      <c r="L1364" s="127"/>
      <c r="M1364" s="126"/>
      <c r="N1364" s="7"/>
      <c r="O1364" s="6"/>
      <c r="P1364" s="6"/>
      <c r="Q1364" s="125" t="str">
        <f t="shared" si="661"/>
        <v/>
      </c>
      <c r="R1364" s="124" t="str">
        <f t="shared" si="662"/>
        <v/>
      </c>
      <c r="S1364" s="123">
        <f t="shared" si="663"/>
        <v>0</v>
      </c>
      <c r="T1364" s="122">
        <f t="shared" si="664"/>
        <v>0</v>
      </c>
      <c r="U1364" s="123">
        <f t="shared" si="665"/>
        <v>0</v>
      </c>
      <c r="V1364" s="122">
        <f t="shared" si="666"/>
        <v>0</v>
      </c>
      <c r="W1364" s="123">
        <f t="shared" si="667"/>
        <v>0</v>
      </c>
      <c r="X1364" s="122">
        <f t="shared" si="668"/>
        <v>0</v>
      </c>
      <c r="Y1364" s="123">
        <f t="shared" si="669"/>
        <v>0</v>
      </c>
      <c r="Z1364" s="122">
        <f t="shared" si="670"/>
        <v>0</v>
      </c>
      <c r="AA1364" s="123">
        <f t="shared" si="671"/>
        <v>0</v>
      </c>
      <c r="AB1364" s="122">
        <f t="shared" si="672"/>
        <v>0</v>
      </c>
      <c r="AD1364" s="3" t="str">
        <f t="shared" si="673"/>
        <v>False</v>
      </c>
      <c r="AE1364" s="3" t="str">
        <f t="shared" si="674"/>
        <v>true</v>
      </c>
      <c r="AF1364" s="3" t="e">
        <f>VLOOKUP(C1364,#REF!,2,FALSE)</f>
        <v>#REF!</v>
      </c>
      <c r="AG1364" s="3" t="e">
        <f t="shared" si="675"/>
        <v>#REF!</v>
      </c>
      <c r="AH1364" s="3">
        <f t="shared" si="676"/>
        <v>0</v>
      </c>
      <c r="AI1364" s="3">
        <f t="shared" si="677"/>
        <v>0</v>
      </c>
      <c r="AJ1364" s="3">
        <f t="shared" si="678"/>
        <v>0</v>
      </c>
      <c r="AL1364" s="3">
        <f t="shared" si="679"/>
        <v>0</v>
      </c>
      <c r="AM1364" s="3">
        <f t="shared" si="680"/>
        <v>0</v>
      </c>
      <c r="AN1364" s="3">
        <f t="shared" si="681"/>
        <v>0</v>
      </c>
      <c r="AO1364" s="3">
        <f t="shared" si="682"/>
        <v>0</v>
      </c>
      <c r="AP1364" s="3">
        <f t="shared" si="683"/>
        <v>0</v>
      </c>
      <c r="AQ1364" s="3">
        <f t="shared" si="684"/>
        <v>0</v>
      </c>
      <c r="AS1364" s="3" t="e">
        <f t="shared" si="685"/>
        <v>#REF!</v>
      </c>
      <c r="AU1364" s="3" t="e">
        <f t="shared" si="686"/>
        <v>#NAME?</v>
      </c>
      <c r="AW1364" s="3">
        <f t="shared" si="687"/>
        <v>0</v>
      </c>
      <c r="AX1364" s="3">
        <f t="shared" si="688"/>
        <v>0</v>
      </c>
      <c r="AY1364" s="3">
        <f t="shared" si="689"/>
        <v>0</v>
      </c>
      <c r="AZ1364" s="3">
        <f t="shared" si="690"/>
        <v>0</v>
      </c>
      <c r="BA1364" s="3">
        <f t="shared" si="691"/>
        <v>0</v>
      </c>
      <c r="BB1364" s="3">
        <f t="shared" si="692"/>
        <v>0</v>
      </c>
    </row>
    <row r="1365" spans="2:54" x14ac:dyDescent="0.35">
      <c r="B1365" s="14">
        <v>1338</v>
      </c>
      <c r="C1365" s="13"/>
      <c r="D1365" s="13"/>
      <c r="E1365" s="130"/>
      <c r="F1365" s="130"/>
      <c r="G1365" s="129" t="str">
        <f t="shared" si="660"/>
        <v/>
      </c>
      <c r="H1365" s="128"/>
      <c r="I1365" s="189"/>
      <c r="J1365" s="128"/>
      <c r="K1365" s="127"/>
      <c r="L1365" s="127"/>
      <c r="M1365" s="126"/>
      <c r="N1365" s="7"/>
      <c r="O1365" s="6"/>
      <c r="P1365" s="6"/>
      <c r="Q1365" s="125" t="str">
        <f t="shared" si="661"/>
        <v/>
      </c>
      <c r="R1365" s="124" t="str">
        <f t="shared" si="662"/>
        <v/>
      </c>
      <c r="S1365" s="123">
        <f t="shared" si="663"/>
        <v>0</v>
      </c>
      <c r="T1365" s="122">
        <f t="shared" si="664"/>
        <v>0</v>
      </c>
      <c r="U1365" s="123">
        <f t="shared" si="665"/>
        <v>0</v>
      </c>
      <c r="V1365" s="122">
        <f t="shared" si="666"/>
        <v>0</v>
      </c>
      <c r="W1365" s="123">
        <f t="shared" si="667"/>
        <v>0</v>
      </c>
      <c r="X1365" s="122">
        <f t="shared" si="668"/>
        <v>0</v>
      </c>
      <c r="Y1365" s="123">
        <f t="shared" si="669"/>
        <v>0</v>
      </c>
      <c r="Z1365" s="122">
        <f t="shared" si="670"/>
        <v>0</v>
      </c>
      <c r="AA1365" s="123">
        <f t="shared" si="671"/>
        <v>0</v>
      </c>
      <c r="AB1365" s="122">
        <f t="shared" si="672"/>
        <v>0</v>
      </c>
      <c r="AD1365" s="3" t="str">
        <f t="shared" si="673"/>
        <v>False</v>
      </c>
      <c r="AE1365" s="3" t="str">
        <f t="shared" si="674"/>
        <v>true</v>
      </c>
      <c r="AF1365" s="3" t="e">
        <f>VLOOKUP(C1365,#REF!,2,FALSE)</f>
        <v>#REF!</v>
      </c>
      <c r="AG1365" s="3" t="e">
        <f t="shared" si="675"/>
        <v>#REF!</v>
      </c>
      <c r="AH1365" s="3">
        <f t="shared" si="676"/>
        <v>0</v>
      </c>
      <c r="AI1365" s="3">
        <f t="shared" si="677"/>
        <v>0</v>
      </c>
      <c r="AJ1365" s="3">
        <f t="shared" si="678"/>
        <v>0</v>
      </c>
      <c r="AL1365" s="3">
        <f t="shared" si="679"/>
        <v>0</v>
      </c>
      <c r="AM1365" s="3">
        <f t="shared" si="680"/>
        <v>0</v>
      </c>
      <c r="AN1365" s="3">
        <f t="shared" si="681"/>
        <v>0</v>
      </c>
      <c r="AO1365" s="3">
        <f t="shared" si="682"/>
        <v>0</v>
      </c>
      <c r="AP1365" s="3">
        <f t="shared" si="683"/>
        <v>0</v>
      </c>
      <c r="AQ1365" s="3">
        <f t="shared" si="684"/>
        <v>0</v>
      </c>
      <c r="AS1365" s="3" t="e">
        <f t="shared" si="685"/>
        <v>#REF!</v>
      </c>
      <c r="AU1365" s="3" t="e">
        <f t="shared" si="686"/>
        <v>#NAME?</v>
      </c>
      <c r="AW1365" s="3">
        <f t="shared" si="687"/>
        <v>0</v>
      </c>
      <c r="AX1365" s="3">
        <f t="shared" si="688"/>
        <v>0</v>
      </c>
      <c r="AY1365" s="3">
        <f t="shared" si="689"/>
        <v>0</v>
      </c>
      <c r="AZ1365" s="3">
        <f t="shared" si="690"/>
        <v>0</v>
      </c>
      <c r="BA1365" s="3">
        <f t="shared" si="691"/>
        <v>0</v>
      </c>
      <c r="BB1365" s="3">
        <f t="shared" si="692"/>
        <v>0</v>
      </c>
    </row>
    <row r="1366" spans="2:54" x14ac:dyDescent="0.35">
      <c r="B1366" s="14">
        <v>1339</v>
      </c>
      <c r="C1366" s="13"/>
      <c r="D1366" s="13"/>
      <c r="E1366" s="130"/>
      <c r="F1366" s="130"/>
      <c r="G1366" s="129" t="str">
        <f t="shared" si="660"/>
        <v/>
      </c>
      <c r="H1366" s="128"/>
      <c r="I1366" s="189"/>
      <c r="J1366" s="128"/>
      <c r="K1366" s="127"/>
      <c r="L1366" s="127"/>
      <c r="M1366" s="126"/>
      <c r="N1366" s="7"/>
      <c r="O1366" s="6"/>
      <c r="P1366" s="6"/>
      <c r="Q1366" s="125" t="str">
        <f t="shared" si="661"/>
        <v/>
      </c>
      <c r="R1366" s="124" t="str">
        <f t="shared" si="662"/>
        <v/>
      </c>
      <c r="S1366" s="123">
        <f t="shared" si="663"/>
        <v>0</v>
      </c>
      <c r="T1366" s="122">
        <f t="shared" si="664"/>
        <v>0</v>
      </c>
      <c r="U1366" s="123">
        <f t="shared" si="665"/>
        <v>0</v>
      </c>
      <c r="V1366" s="122">
        <f t="shared" si="666"/>
        <v>0</v>
      </c>
      <c r="W1366" s="123">
        <f t="shared" si="667"/>
        <v>0</v>
      </c>
      <c r="X1366" s="122">
        <f t="shared" si="668"/>
        <v>0</v>
      </c>
      <c r="Y1366" s="123">
        <f t="shared" si="669"/>
        <v>0</v>
      </c>
      <c r="Z1366" s="122">
        <f t="shared" si="670"/>
        <v>0</v>
      </c>
      <c r="AA1366" s="123">
        <f t="shared" si="671"/>
        <v>0</v>
      </c>
      <c r="AB1366" s="122">
        <f t="shared" si="672"/>
        <v>0</v>
      </c>
      <c r="AD1366" s="3" t="str">
        <f t="shared" si="673"/>
        <v>False</v>
      </c>
      <c r="AE1366" s="3" t="str">
        <f t="shared" si="674"/>
        <v>true</v>
      </c>
      <c r="AF1366" s="3" t="e">
        <f>VLOOKUP(C1366,#REF!,2,FALSE)</f>
        <v>#REF!</v>
      </c>
      <c r="AG1366" s="3" t="e">
        <f t="shared" si="675"/>
        <v>#REF!</v>
      </c>
      <c r="AH1366" s="3">
        <f t="shared" si="676"/>
        <v>0</v>
      </c>
      <c r="AI1366" s="3">
        <f t="shared" si="677"/>
        <v>0</v>
      </c>
      <c r="AJ1366" s="3">
        <f t="shared" si="678"/>
        <v>0</v>
      </c>
      <c r="AL1366" s="3">
        <f t="shared" si="679"/>
        <v>0</v>
      </c>
      <c r="AM1366" s="3">
        <f t="shared" si="680"/>
        <v>0</v>
      </c>
      <c r="AN1366" s="3">
        <f t="shared" si="681"/>
        <v>0</v>
      </c>
      <c r="AO1366" s="3">
        <f t="shared" si="682"/>
        <v>0</v>
      </c>
      <c r="AP1366" s="3">
        <f t="shared" si="683"/>
        <v>0</v>
      </c>
      <c r="AQ1366" s="3">
        <f t="shared" si="684"/>
        <v>0</v>
      </c>
      <c r="AS1366" s="3" t="e">
        <f t="shared" si="685"/>
        <v>#REF!</v>
      </c>
      <c r="AU1366" s="3" t="e">
        <f t="shared" si="686"/>
        <v>#NAME?</v>
      </c>
      <c r="AW1366" s="3">
        <f t="shared" si="687"/>
        <v>0</v>
      </c>
      <c r="AX1366" s="3">
        <f t="shared" si="688"/>
        <v>0</v>
      </c>
      <c r="AY1366" s="3">
        <f t="shared" si="689"/>
        <v>0</v>
      </c>
      <c r="AZ1366" s="3">
        <f t="shared" si="690"/>
        <v>0</v>
      </c>
      <c r="BA1366" s="3">
        <f t="shared" si="691"/>
        <v>0</v>
      </c>
      <c r="BB1366" s="3">
        <f t="shared" si="692"/>
        <v>0</v>
      </c>
    </row>
    <row r="1367" spans="2:54" x14ac:dyDescent="0.35">
      <c r="B1367" s="14">
        <v>1340</v>
      </c>
      <c r="C1367" s="13"/>
      <c r="D1367" s="13"/>
      <c r="E1367" s="130"/>
      <c r="F1367" s="130"/>
      <c r="G1367" s="129" t="str">
        <f t="shared" si="660"/>
        <v/>
      </c>
      <c r="H1367" s="128"/>
      <c r="I1367" s="189"/>
      <c r="J1367" s="128"/>
      <c r="K1367" s="127"/>
      <c r="L1367" s="127"/>
      <c r="M1367" s="126"/>
      <c r="N1367" s="7"/>
      <c r="O1367" s="6"/>
      <c r="P1367" s="6"/>
      <c r="Q1367" s="125" t="str">
        <f t="shared" si="661"/>
        <v/>
      </c>
      <c r="R1367" s="124" t="str">
        <f t="shared" si="662"/>
        <v/>
      </c>
      <c r="S1367" s="123">
        <f t="shared" si="663"/>
        <v>0</v>
      </c>
      <c r="T1367" s="122">
        <f t="shared" si="664"/>
        <v>0</v>
      </c>
      <c r="U1367" s="123">
        <f t="shared" si="665"/>
        <v>0</v>
      </c>
      <c r="V1367" s="122">
        <f t="shared" si="666"/>
        <v>0</v>
      </c>
      <c r="W1367" s="123">
        <f t="shared" si="667"/>
        <v>0</v>
      </c>
      <c r="X1367" s="122">
        <f t="shared" si="668"/>
        <v>0</v>
      </c>
      <c r="Y1367" s="123">
        <f t="shared" si="669"/>
        <v>0</v>
      </c>
      <c r="Z1367" s="122">
        <f t="shared" si="670"/>
        <v>0</v>
      </c>
      <c r="AA1367" s="123">
        <f t="shared" si="671"/>
        <v>0</v>
      </c>
      <c r="AB1367" s="122">
        <f t="shared" si="672"/>
        <v>0</v>
      </c>
      <c r="AD1367" s="3" t="str">
        <f t="shared" si="673"/>
        <v>False</v>
      </c>
      <c r="AE1367" s="3" t="str">
        <f t="shared" si="674"/>
        <v>true</v>
      </c>
      <c r="AF1367" s="3" t="e">
        <f>VLOOKUP(C1367,#REF!,2,FALSE)</f>
        <v>#REF!</v>
      </c>
      <c r="AG1367" s="3" t="e">
        <f t="shared" si="675"/>
        <v>#REF!</v>
      </c>
      <c r="AH1367" s="3">
        <f t="shared" si="676"/>
        <v>0</v>
      </c>
      <c r="AI1367" s="3">
        <f t="shared" si="677"/>
        <v>0</v>
      </c>
      <c r="AJ1367" s="3">
        <f t="shared" si="678"/>
        <v>0</v>
      </c>
      <c r="AL1367" s="3">
        <f t="shared" si="679"/>
        <v>0</v>
      </c>
      <c r="AM1367" s="3">
        <f t="shared" si="680"/>
        <v>0</v>
      </c>
      <c r="AN1367" s="3">
        <f t="shared" si="681"/>
        <v>0</v>
      </c>
      <c r="AO1367" s="3">
        <f t="shared" si="682"/>
        <v>0</v>
      </c>
      <c r="AP1367" s="3">
        <f t="shared" si="683"/>
        <v>0</v>
      </c>
      <c r="AQ1367" s="3">
        <f t="shared" si="684"/>
        <v>0</v>
      </c>
      <c r="AS1367" s="3" t="e">
        <f t="shared" si="685"/>
        <v>#REF!</v>
      </c>
      <c r="AU1367" s="3" t="e">
        <f t="shared" si="686"/>
        <v>#NAME?</v>
      </c>
      <c r="AW1367" s="3">
        <f t="shared" si="687"/>
        <v>0</v>
      </c>
      <c r="AX1367" s="3">
        <f t="shared" si="688"/>
        <v>0</v>
      </c>
      <c r="AY1367" s="3">
        <f t="shared" si="689"/>
        <v>0</v>
      </c>
      <c r="AZ1367" s="3">
        <f t="shared" si="690"/>
        <v>0</v>
      </c>
      <c r="BA1367" s="3">
        <f t="shared" si="691"/>
        <v>0</v>
      </c>
      <c r="BB1367" s="3">
        <f t="shared" si="692"/>
        <v>0</v>
      </c>
    </row>
    <row r="1368" spans="2:54" x14ac:dyDescent="0.35">
      <c r="B1368" s="14">
        <v>1341</v>
      </c>
      <c r="C1368" s="13"/>
      <c r="D1368" s="13"/>
      <c r="E1368" s="130"/>
      <c r="F1368" s="130"/>
      <c r="G1368" s="129" t="str">
        <f t="shared" si="660"/>
        <v/>
      </c>
      <c r="H1368" s="128"/>
      <c r="I1368" s="189"/>
      <c r="J1368" s="128"/>
      <c r="K1368" s="127"/>
      <c r="L1368" s="127"/>
      <c r="M1368" s="126"/>
      <c r="N1368" s="7"/>
      <c r="O1368" s="6"/>
      <c r="P1368" s="6"/>
      <c r="Q1368" s="125" t="str">
        <f t="shared" si="661"/>
        <v/>
      </c>
      <c r="R1368" s="124" t="str">
        <f t="shared" si="662"/>
        <v/>
      </c>
      <c r="S1368" s="123">
        <f t="shared" si="663"/>
        <v>0</v>
      </c>
      <c r="T1368" s="122">
        <f t="shared" si="664"/>
        <v>0</v>
      </c>
      <c r="U1368" s="123">
        <f t="shared" si="665"/>
        <v>0</v>
      </c>
      <c r="V1368" s="122">
        <f t="shared" si="666"/>
        <v>0</v>
      </c>
      <c r="W1368" s="123">
        <f t="shared" si="667"/>
        <v>0</v>
      </c>
      <c r="X1368" s="122">
        <f t="shared" si="668"/>
        <v>0</v>
      </c>
      <c r="Y1368" s="123">
        <f t="shared" si="669"/>
        <v>0</v>
      </c>
      <c r="Z1368" s="122">
        <f t="shared" si="670"/>
        <v>0</v>
      </c>
      <c r="AA1368" s="123">
        <f t="shared" si="671"/>
        <v>0</v>
      </c>
      <c r="AB1368" s="122">
        <f t="shared" si="672"/>
        <v>0</v>
      </c>
      <c r="AD1368" s="3" t="str">
        <f t="shared" si="673"/>
        <v>False</v>
      </c>
      <c r="AE1368" s="3" t="str">
        <f t="shared" si="674"/>
        <v>true</v>
      </c>
      <c r="AF1368" s="3" t="e">
        <f>VLOOKUP(C1368,#REF!,2,FALSE)</f>
        <v>#REF!</v>
      </c>
      <c r="AG1368" s="3" t="e">
        <f t="shared" si="675"/>
        <v>#REF!</v>
      </c>
      <c r="AH1368" s="3">
        <f t="shared" si="676"/>
        <v>0</v>
      </c>
      <c r="AI1368" s="3">
        <f t="shared" si="677"/>
        <v>0</v>
      </c>
      <c r="AJ1368" s="3">
        <f t="shared" si="678"/>
        <v>0</v>
      </c>
      <c r="AL1368" s="3">
        <f t="shared" si="679"/>
        <v>0</v>
      </c>
      <c r="AM1368" s="3">
        <f t="shared" si="680"/>
        <v>0</v>
      </c>
      <c r="AN1368" s="3">
        <f t="shared" si="681"/>
        <v>0</v>
      </c>
      <c r="AO1368" s="3">
        <f t="shared" si="682"/>
        <v>0</v>
      </c>
      <c r="AP1368" s="3">
        <f t="shared" si="683"/>
        <v>0</v>
      </c>
      <c r="AQ1368" s="3">
        <f t="shared" si="684"/>
        <v>0</v>
      </c>
      <c r="AS1368" s="3" t="e">
        <f t="shared" si="685"/>
        <v>#REF!</v>
      </c>
      <c r="AU1368" s="3" t="e">
        <f t="shared" si="686"/>
        <v>#NAME?</v>
      </c>
      <c r="AW1368" s="3">
        <f t="shared" si="687"/>
        <v>0</v>
      </c>
      <c r="AX1368" s="3">
        <f t="shared" si="688"/>
        <v>0</v>
      </c>
      <c r="AY1368" s="3">
        <f t="shared" si="689"/>
        <v>0</v>
      </c>
      <c r="AZ1368" s="3">
        <f t="shared" si="690"/>
        <v>0</v>
      </c>
      <c r="BA1368" s="3">
        <f t="shared" si="691"/>
        <v>0</v>
      </c>
      <c r="BB1368" s="3">
        <f t="shared" si="692"/>
        <v>0</v>
      </c>
    </row>
    <row r="1369" spans="2:54" x14ac:dyDescent="0.35">
      <c r="B1369" s="14">
        <v>1342</v>
      </c>
      <c r="C1369" s="13"/>
      <c r="D1369" s="13"/>
      <c r="E1369" s="130"/>
      <c r="F1369" s="130"/>
      <c r="G1369" s="129" t="str">
        <f t="shared" si="660"/>
        <v/>
      </c>
      <c r="H1369" s="128"/>
      <c r="I1369" s="189"/>
      <c r="J1369" s="128"/>
      <c r="K1369" s="127"/>
      <c r="L1369" s="127"/>
      <c r="M1369" s="126"/>
      <c r="N1369" s="7"/>
      <c r="O1369" s="6"/>
      <c r="P1369" s="6"/>
      <c r="Q1369" s="125" t="str">
        <f t="shared" si="661"/>
        <v/>
      </c>
      <c r="R1369" s="124" t="str">
        <f t="shared" si="662"/>
        <v/>
      </c>
      <c r="S1369" s="123">
        <f t="shared" si="663"/>
        <v>0</v>
      </c>
      <c r="T1369" s="122">
        <f t="shared" si="664"/>
        <v>0</v>
      </c>
      <c r="U1369" s="123">
        <f t="shared" si="665"/>
        <v>0</v>
      </c>
      <c r="V1369" s="122">
        <f t="shared" si="666"/>
        <v>0</v>
      </c>
      <c r="W1369" s="123">
        <f t="shared" si="667"/>
        <v>0</v>
      </c>
      <c r="X1369" s="122">
        <f t="shared" si="668"/>
        <v>0</v>
      </c>
      <c r="Y1369" s="123">
        <f t="shared" si="669"/>
        <v>0</v>
      </c>
      <c r="Z1369" s="122">
        <f t="shared" si="670"/>
        <v>0</v>
      </c>
      <c r="AA1369" s="123">
        <f t="shared" si="671"/>
        <v>0</v>
      </c>
      <c r="AB1369" s="122">
        <f t="shared" si="672"/>
        <v>0</v>
      </c>
      <c r="AD1369" s="3" t="str">
        <f t="shared" si="673"/>
        <v>False</v>
      </c>
      <c r="AE1369" s="3" t="str">
        <f t="shared" si="674"/>
        <v>true</v>
      </c>
      <c r="AF1369" s="3" t="e">
        <f>VLOOKUP(C1369,#REF!,2,FALSE)</f>
        <v>#REF!</v>
      </c>
      <c r="AG1369" s="3" t="e">
        <f t="shared" si="675"/>
        <v>#REF!</v>
      </c>
      <c r="AH1369" s="3">
        <f t="shared" si="676"/>
        <v>0</v>
      </c>
      <c r="AI1369" s="3">
        <f t="shared" si="677"/>
        <v>0</v>
      </c>
      <c r="AJ1369" s="3">
        <f t="shared" si="678"/>
        <v>0</v>
      </c>
      <c r="AL1369" s="3">
        <f t="shared" si="679"/>
        <v>0</v>
      </c>
      <c r="AM1369" s="3">
        <f t="shared" si="680"/>
        <v>0</v>
      </c>
      <c r="AN1369" s="3">
        <f t="shared" si="681"/>
        <v>0</v>
      </c>
      <c r="AO1369" s="3">
        <f t="shared" si="682"/>
        <v>0</v>
      </c>
      <c r="AP1369" s="3">
        <f t="shared" si="683"/>
        <v>0</v>
      </c>
      <c r="AQ1369" s="3">
        <f t="shared" si="684"/>
        <v>0</v>
      </c>
      <c r="AS1369" s="3" t="e">
        <f t="shared" si="685"/>
        <v>#REF!</v>
      </c>
      <c r="AU1369" s="3" t="e">
        <f t="shared" si="686"/>
        <v>#NAME?</v>
      </c>
      <c r="AW1369" s="3">
        <f t="shared" si="687"/>
        <v>0</v>
      </c>
      <c r="AX1369" s="3">
        <f t="shared" si="688"/>
        <v>0</v>
      </c>
      <c r="AY1369" s="3">
        <f t="shared" si="689"/>
        <v>0</v>
      </c>
      <c r="AZ1369" s="3">
        <f t="shared" si="690"/>
        <v>0</v>
      </c>
      <c r="BA1369" s="3">
        <f t="shared" si="691"/>
        <v>0</v>
      </c>
      <c r="BB1369" s="3">
        <f t="shared" si="692"/>
        <v>0</v>
      </c>
    </row>
    <row r="1370" spans="2:54" x14ac:dyDescent="0.35">
      <c r="B1370" s="14">
        <v>1343</v>
      </c>
      <c r="C1370" s="13"/>
      <c r="D1370" s="13"/>
      <c r="E1370" s="130"/>
      <c r="F1370" s="130"/>
      <c r="G1370" s="129" t="str">
        <f t="shared" si="660"/>
        <v/>
      </c>
      <c r="H1370" s="128"/>
      <c r="I1370" s="189"/>
      <c r="J1370" s="128"/>
      <c r="K1370" s="127"/>
      <c r="L1370" s="127"/>
      <c r="M1370" s="126"/>
      <c r="N1370" s="7"/>
      <c r="O1370" s="6"/>
      <c r="P1370" s="6"/>
      <c r="Q1370" s="125" t="str">
        <f t="shared" si="661"/>
        <v/>
      </c>
      <c r="R1370" s="124" t="str">
        <f t="shared" si="662"/>
        <v/>
      </c>
      <c r="S1370" s="123">
        <f t="shared" si="663"/>
        <v>0</v>
      </c>
      <c r="T1370" s="122">
        <f t="shared" si="664"/>
        <v>0</v>
      </c>
      <c r="U1370" s="123">
        <f t="shared" si="665"/>
        <v>0</v>
      </c>
      <c r="V1370" s="122">
        <f t="shared" si="666"/>
        <v>0</v>
      </c>
      <c r="W1370" s="123">
        <f t="shared" si="667"/>
        <v>0</v>
      </c>
      <c r="X1370" s="122">
        <f t="shared" si="668"/>
        <v>0</v>
      </c>
      <c r="Y1370" s="123">
        <f t="shared" si="669"/>
        <v>0</v>
      </c>
      <c r="Z1370" s="122">
        <f t="shared" si="670"/>
        <v>0</v>
      </c>
      <c r="AA1370" s="123">
        <f t="shared" si="671"/>
        <v>0</v>
      </c>
      <c r="AB1370" s="122">
        <f t="shared" si="672"/>
        <v>0</v>
      </c>
      <c r="AD1370" s="3" t="str">
        <f t="shared" si="673"/>
        <v>False</v>
      </c>
      <c r="AE1370" s="3" t="str">
        <f t="shared" si="674"/>
        <v>true</v>
      </c>
      <c r="AF1370" s="3" t="e">
        <f>VLOOKUP(C1370,#REF!,2,FALSE)</f>
        <v>#REF!</v>
      </c>
      <c r="AG1370" s="3" t="e">
        <f t="shared" si="675"/>
        <v>#REF!</v>
      </c>
      <c r="AH1370" s="3">
        <f t="shared" si="676"/>
        <v>0</v>
      </c>
      <c r="AI1370" s="3">
        <f t="shared" si="677"/>
        <v>0</v>
      </c>
      <c r="AJ1370" s="3">
        <f t="shared" si="678"/>
        <v>0</v>
      </c>
      <c r="AL1370" s="3">
        <f t="shared" si="679"/>
        <v>0</v>
      </c>
      <c r="AM1370" s="3">
        <f t="shared" si="680"/>
        <v>0</v>
      </c>
      <c r="AN1370" s="3">
        <f t="shared" si="681"/>
        <v>0</v>
      </c>
      <c r="AO1370" s="3">
        <f t="shared" si="682"/>
        <v>0</v>
      </c>
      <c r="AP1370" s="3">
        <f t="shared" si="683"/>
        <v>0</v>
      </c>
      <c r="AQ1370" s="3">
        <f t="shared" si="684"/>
        <v>0</v>
      </c>
      <c r="AS1370" s="3" t="e">
        <f t="shared" si="685"/>
        <v>#REF!</v>
      </c>
      <c r="AU1370" s="3" t="e">
        <f t="shared" si="686"/>
        <v>#NAME?</v>
      </c>
      <c r="AW1370" s="3">
        <f t="shared" si="687"/>
        <v>0</v>
      </c>
      <c r="AX1370" s="3">
        <f t="shared" si="688"/>
        <v>0</v>
      </c>
      <c r="AY1370" s="3">
        <f t="shared" si="689"/>
        <v>0</v>
      </c>
      <c r="AZ1370" s="3">
        <f t="shared" si="690"/>
        <v>0</v>
      </c>
      <c r="BA1370" s="3">
        <f t="shared" si="691"/>
        <v>0</v>
      </c>
      <c r="BB1370" s="3">
        <f t="shared" si="692"/>
        <v>0</v>
      </c>
    </row>
    <row r="1371" spans="2:54" x14ac:dyDescent="0.35">
      <c r="B1371" s="14">
        <v>1344</v>
      </c>
      <c r="C1371" s="13"/>
      <c r="D1371" s="13"/>
      <c r="E1371" s="130"/>
      <c r="F1371" s="130"/>
      <c r="G1371" s="129" t="str">
        <f t="shared" si="660"/>
        <v/>
      </c>
      <c r="H1371" s="128"/>
      <c r="I1371" s="189"/>
      <c r="J1371" s="128"/>
      <c r="K1371" s="127"/>
      <c r="L1371" s="127"/>
      <c r="M1371" s="126"/>
      <c r="N1371" s="7"/>
      <c r="O1371" s="6"/>
      <c r="P1371" s="6"/>
      <c r="Q1371" s="125" t="str">
        <f t="shared" si="661"/>
        <v/>
      </c>
      <c r="R1371" s="124" t="str">
        <f t="shared" si="662"/>
        <v/>
      </c>
      <c r="S1371" s="123">
        <f t="shared" si="663"/>
        <v>0</v>
      </c>
      <c r="T1371" s="122">
        <f t="shared" si="664"/>
        <v>0</v>
      </c>
      <c r="U1371" s="123">
        <f t="shared" si="665"/>
        <v>0</v>
      </c>
      <c r="V1371" s="122">
        <f t="shared" si="666"/>
        <v>0</v>
      </c>
      <c r="W1371" s="123">
        <f t="shared" si="667"/>
        <v>0</v>
      </c>
      <c r="X1371" s="122">
        <f t="shared" si="668"/>
        <v>0</v>
      </c>
      <c r="Y1371" s="123">
        <f t="shared" si="669"/>
        <v>0</v>
      </c>
      <c r="Z1371" s="122">
        <f t="shared" si="670"/>
        <v>0</v>
      </c>
      <c r="AA1371" s="123">
        <f t="shared" si="671"/>
        <v>0</v>
      </c>
      <c r="AB1371" s="122">
        <f t="shared" si="672"/>
        <v>0</v>
      </c>
      <c r="AD1371" s="3" t="str">
        <f t="shared" si="673"/>
        <v>False</v>
      </c>
      <c r="AE1371" s="3" t="str">
        <f t="shared" si="674"/>
        <v>true</v>
      </c>
      <c r="AF1371" s="3" t="e">
        <f>VLOOKUP(C1371,#REF!,2,FALSE)</f>
        <v>#REF!</v>
      </c>
      <c r="AG1371" s="3" t="e">
        <f t="shared" si="675"/>
        <v>#REF!</v>
      </c>
      <c r="AH1371" s="3">
        <f t="shared" si="676"/>
        <v>0</v>
      </c>
      <c r="AI1371" s="3">
        <f t="shared" si="677"/>
        <v>0</v>
      </c>
      <c r="AJ1371" s="3">
        <f t="shared" si="678"/>
        <v>0</v>
      </c>
      <c r="AL1371" s="3">
        <f t="shared" si="679"/>
        <v>0</v>
      </c>
      <c r="AM1371" s="3">
        <f t="shared" si="680"/>
        <v>0</v>
      </c>
      <c r="AN1371" s="3">
        <f t="shared" si="681"/>
        <v>0</v>
      </c>
      <c r="AO1371" s="3">
        <f t="shared" si="682"/>
        <v>0</v>
      </c>
      <c r="AP1371" s="3">
        <f t="shared" si="683"/>
        <v>0</v>
      </c>
      <c r="AQ1371" s="3">
        <f t="shared" si="684"/>
        <v>0</v>
      </c>
      <c r="AS1371" s="3" t="e">
        <f t="shared" si="685"/>
        <v>#REF!</v>
      </c>
      <c r="AU1371" s="3" t="e">
        <f t="shared" si="686"/>
        <v>#NAME?</v>
      </c>
      <c r="AW1371" s="3">
        <f t="shared" si="687"/>
        <v>0</v>
      </c>
      <c r="AX1371" s="3">
        <f t="shared" si="688"/>
        <v>0</v>
      </c>
      <c r="AY1371" s="3">
        <f t="shared" si="689"/>
        <v>0</v>
      </c>
      <c r="AZ1371" s="3">
        <f t="shared" si="690"/>
        <v>0</v>
      </c>
      <c r="BA1371" s="3">
        <f t="shared" si="691"/>
        <v>0</v>
      </c>
      <c r="BB1371" s="3">
        <f t="shared" si="692"/>
        <v>0</v>
      </c>
    </row>
    <row r="1372" spans="2:54" x14ac:dyDescent="0.35">
      <c r="B1372" s="14">
        <v>1345</v>
      </c>
      <c r="C1372" s="13"/>
      <c r="D1372" s="13"/>
      <c r="E1372" s="130"/>
      <c r="F1372" s="130"/>
      <c r="G1372" s="129" t="str">
        <f t="shared" ref="G1372:G1435" si="693">IF(D1372="","",IF(E1372&lt;&gt;"",VLOOKUP(E1372,Lookup_LOWCode,2,FALSE),VLOOKUP(D1372,Lookup_ActualLOWCode,2,FALSE)))</f>
        <v/>
      </c>
      <c r="H1372" s="128"/>
      <c r="I1372" s="189"/>
      <c r="J1372" s="128"/>
      <c r="K1372" s="127"/>
      <c r="L1372" s="127"/>
      <c r="M1372" s="126"/>
      <c r="N1372" s="7"/>
      <c r="O1372" s="6"/>
      <c r="P1372" s="6"/>
      <c r="Q1372" s="125" t="str">
        <f t="shared" ref="Q1372:Q1435" si="694">IF(N1372&lt;&gt;"",P1372/N1372,"")</f>
        <v/>
      </c>
      <c r="R1372" s="124" t="str">
        <f t="shared" ref="R1372:R1435" si="695">IF(O1372&lt;&gt;"",P1372/O1372,"")</f>
        <v/>
      </c>
      <c r="S1372" s="123">
        <f t="shared" ref="S1372:S1435" si="696">IF($N1372&lt;&gt;0,$N1372,IF($O1372&lt;&gt;0,$O1372/VLOOKUP($G1372,Lookup_MaterialLowCode,7,FALSE),0))</f>
        <v>0</v>
      </c>
      <c r="T1372" s="122">
        <f t="shared" ref="T1372:T1435" si="697">IF($O1372&lt;&gt;0,$O1372,IF($N1372&lt;&gt;0,$N1372*VLOOKUP($G1372,Lookup_MaterialLowCode,7,FALSE),0))</f>
        <v>0</v>
      </c>
      <c r="U1372" s="123">
        <f t="shared" ref="U1372:U1435" si="698">IF(AE1372="true",S1372,0)</f>
        <v>0</v>
      </c>
      <c r="V1372" s="122">
        <f t="shared" ref="V1372:V1435" si="699">IF(AE1372="true",T1372,0)</f>
        <v>0</v>
      </c>
      <c r="W1372" s="123">
        <f t="shared" ref="W1372:W1435" si="700">IF(AE1372="false",S1372,0)</f>
        <v>0</v>
      </c>
      <c r="X1372" s="122">
        <f t="shared" ref="X1372:X1435" si="701">IF(AE1372="false",T1372,0)</f>
        <v>0</v>
      </c>
      <c r="Y1372" s="123">
        <f t="shared" ref="Y1372:Y1435" si="702">W1372-(W1372*L1372)</f>
        <v>0</v>
      </c>
      <c r="Z1372" s="122">
        <f t="shared" ref="Z1372:Z1435" si="703">X1372-(X1372*L1372)</f>
        <v>0</v>
      </c>
      <c r="AA1372" s="123">
        <f t="shared" ref="AA1372:AA1435" si="704">W1372*L1372</f>
        <v>0</v>
      </c>
      <c r="AB1372" s="122">
        <f t="shared" ref="AB1372:AB1435" si="705">X1372*L1372</f>
        <v>0</v>
      </c>
      <c r="AD1372" s="3" t="str">
        <f t="shared" ref="AD1372:AD1435" si="706">IF(G1372="Specify LOW Code",IF(E1372&lt;&gt;"","False","True"),"False")</f>
        <v>False</v>
      </c>
      <c r="AE1372" s="3" t="str">
        <f t="shared" ref="AE1372:AE1435" si="707">IF(H1372="Off-Site mixed","false",IF(H1372="Off-Site segregated","false","true"))</f>
        <v>true</v>
      </c>
      <c r="AF1372" s="3" t="e">
        <f>VLOOKUP(C1372,#REF!,2,FALSE)</f>
        <v>#REF!</v>
      </c>
      <c r="AG1372" s="3" t="e">
        <f t="shared" ref="AG1372:AG1435" si="708">AF1372&amp;D1372</f>
        <v>#REF!</v>
      </c>
      <c r="AH1372" s="3">
        <f t="shared" ref="AH1372:AH1435" si="709">IF(AE1372="true",0,VLOOKUP(J1372,Lookup_MyDestinations,6,FALSE))</f>
        <v>0</v>
      </c>
      <c r="AI1372" s="3">
        <f t="shared" ref="AI1372:AI1435" si="710">IF(AE1372="true",0,VLOOKUP(J1372,Lookup_MyDestinations,5,FALSE))</f>
        <v>0</v>
      </c>
      <c r="AJ1372" s="3">
        <f t="shared" ref="AJ1372:AJ1435" si="711">IF(AE1372="true", 0,VLOOKUP(J1372,Lookup_MyDestinations,4,FALSE))</f>
        <v>0</v>
      </c>
      <c r="AL1372" s="3">
        <f t="shared" ref="AL1372:AL1435" si="712">$AH1372*$W1372</f>
        <v>0</v>
      </c>
      <c r="AM1372" s="3">
        <f t="shared" ref="AM1372:AM1435" si="713">$AH1372*$X1372</f>
        <v>0</v>
      </c>
      <c r="AN1372" s="3">
        <f t="shared" ref="AN1372:AN1435" si="714">$AI1372*$W1372</f>
        <v>0</v>
      </c>
      <c r="AO1372" s="3">
        <f t="shared" ref="AO1372:AO1435" si="715">$AI1372*$X1372</f>
        <v>0</v>
      </c>
      <c r="AP1372" s="3">
        <f t="shared" ref="AP1372:AP1435" si="716">$AJ1372*$W1372</f>
        <v>0</v>
      </c>
      <c r="AQ1372" s="3">
        <f t="shared" ref="AQ1372:AQ1435" si="717">$AJ1372*$X1372</f>
        <v>0</v>
      </c>
      <c r="AS1372" s="3" t="e">
        <f t="shared" ref="AS1372:AS1435" si="718">AF1372&amp;G1372</f>
        <v>#REF!</v>
      </c>
      <c r="AU1372" s="3" t="e">
        <f t="shared" ref="AU1372:AU1435" si="719">VLOOKUP(D1372,Lookup_WasteStreamLOWCode,4,FALSE)</f>
        <v>#NAME?</v>
      </c>
      <c r="AW1372" s="3">
        <f t="shared" ref="AW1372:AW1435" si="720">IF(H1372="On-site recovery",S1372,0)</f>
        <v>0</v>
      </c>
      <c r="AX1372" s="3">
        <f t="shared" ref="AX1372:AX1435" si="721">IF(H1372="On-site recovery",T1372,0)</f>
        <v>0</v>
      </c>
      <c r="AY1372" s="3">
        <f t="shared" ref="AY1372:AY1435" si="722">IF(H1372="On-site recycled",S1372,0)</f>
        <v>0</v>
      </c>
      <c r="AZ1372" s="3">
        <f t="shared" ref="AZ1372:AZ1435" si="723">IF(H1372="On-site recycled",T1372,0)</f>
        <v>0</v>
      </c>
      <c r="BA1372" s="3">
        <f t="shared" ref="BA1372:BA1435" si="724">IF(H1372="On-site re-use",S1372,0)</f>
        <v>0</v>
      </c>
      <c r="BB1372" s="3">
        <f t="shared" ref="BB1372:BB1435" si="725">IF(H1372="On-site re-use",T1372,0)</f>
        <v>0</v>
      </c>
    </row>
    <row r="1373" spans="2:54" x14ac:dyDescent="0.35">
      <c r="B1373" s="14">
        <v>1346</v>
      </c>
      <c r="C1373" s="13"/>
      <c r="D1373" s="13"/>
      <c r="E1373" s="130"/>
      <c r="F1373" s="130"/>
      <c r="G1373" s="129" t="str">
        <f t="shared" si="693"/>
        <v/>
      </c>
      <c r="H1373" s="128"/>
      <c r="I1373" s="189"/>
      <c r="J1373" s="128"/>
      <c r="K1373" s="127"/>
      <c r="L1373" s="127"/>
      <c r="M1373" s="126"/>
      <c r="N1373" s="7"/>
      <c r="O1373" s="6"/>
      <c r="P1373" s="6"/>
      <c r="Q1373" s="125" t="str">
        <f t="shared" si="694"/>
        <v/>
      </c>
      <c r="R1373" s="124" t="str">
        <f t="shared" si="695"/>
        <v/>
      </c>
      <c r="S1373" s="123">
        <f t="shared" si="696"/>
        <v>0</v>
      </c>
      <c r="T1373" s="122">
        <f t="shared" si="697"/>
        <v>0</v>
      </c>
      <c r="U1373" s="123">
        <f t="shared" si="698"/>
        <v>0</v>
      </c>
      <c r="V1373" s="122">
        <f t="shared" si="699"/>
        <v>0</v>
      </c>
      <c r="W1373" s="123">
        <f t="shared" si="700"/>
        <v>0</v>
      </c>
      <c r="X1373" s="122">
        <f t="shared" si="701"/>
        <v>0</v>
      </c>
      <c r="Y1373" s="123">
        <f t="shared" si="702"/>
        <v>0</v>
      </c>
      <c r="Z1373" s="122">
        <f t="shared" si="703"/>
        <v>0</v>
      </c>
      <c r="AA1373" s="123">
        <f t="shared" si="704"/>
        <v>0</v>
      </c>
      <c r="AB1373" s="122">
        <f t="shared" si="705"/>
        <v>0</v>
      </c>
      <c r="AD1373" s="3" t="str">
        <f t="shared" si="706"/>
        <v>False</v>
      </c>
      <c r="AE1373" s="3" t="str">
        <f t="shared" si="707"/>
        <v>true</v>
      </c>
      <c r="AF1373" s="3" t="e">
        <f>VLOOKUP(C1373,#REF!,2,FALSE)</f>
        <v>#REF!</v>
      </c>
      <c r="AG1373" s="3" t="e">
        <f t="shared" si="708"/>
        <v>#REF!</v>
      </c>
      <c r="AH1373" s="3">
        <f t="shared" si="709"/>
        <v>0</v>
      </c>
      <c r="AI1373" s="3">
        <f t="shared" si="710"/>
        <v>0</v>
      </c>
      <c r="AJ1373" s="3">
        <f t="shared" si="711"/>
        <v>0</v>
      </c>
      <c r="AL1373" s="3">
        <f t="shared" si="712"/>
        <v>0</v>
      </c>
      <c r="AM1373" s="3">
        <f t="shared" si="713"/>
        <v>0</v>
      </c>
      <c r="AN1373" s="3">
        <f t="shared" si="714"/>
        <v>0</v>
      </c>
      <c r="AO1373" s="3">
        <f t="shared" si="715"/>
        <v>0</v>
      </c>
      <c r="AP1373" s="3">
        <f t="shared" si="716"/>
        <v>0</v>
      </c>
      <c r="AQ1373" s="3">
        <f t="shared" si="717"/>
        <v>0</v>
      </c>
      <c r="AS1373" s="3" t="e">
        <f t="shared" si="718"/>
        <v>#REF!</v>
      </c>
      <c r="AU1373" s="3" t="e">
        <f t="shared" si="719"/>
        <v>#NAME?</v>
      </c>
      <c r="AW1373" s="3">
        <f t="shared" si="720"/>
        <v>0</v>
      </c>
      <c r="AX1373" s="3">
        <f t="shared" si="721"/>
        <v>0</v>
      </c>
      <c r="AY1373" s="3">
        <f t="shared" si="722"/>
        <v>0</v>
      </c>
      <c r="AZ1373" s="3">
        <f t="shared" si="723"/>
        <v>0</v>
      </c>
      <c r="BA1373" s="3">
        <f t="shared" si="724"/>
        <v>0</v>
      </c>
      <c r="BB1373" s="3">
        <f t="shared" si="725"/>
        <v>0</v>
      </c>
    </row>
    <row r="1374" spans="2:54" x14ac:dyDescent="0.35">
      <c r="B1374" s="14">
        <v>1347</v>
      </c>
      <c r="C1374" s="13"/>
      <c r="D1374" s="13"/>
      <c r="E1374" s="130"/>
      <c r="F1374" s="130"/>
      <c r="G1374" s="129" t="str">
        <f t="shared" si="693"/>
        <v/>
      </c>
      <c r="H1374" s="128"/>
      <c r="I1374" s="189"/>
      <c r="J1374" s="128"/>
      <c r="K1374" s="127"/>
      <c r="L1374" s="127"/>
      <c r="M1374" s="126"/>
      <c r="N1374" s="7"/>
      <c r="O1374" s="6"/>
      <c r="P1374" s="6"/>
      <c r="Q1374" s="125" t="str">
        <f t="shared" si="694"/>
        <v/>
      </c>
      <c r="R1374" s="124" t="str">
        <f t="shared" si="695"/>
        <v/>
      </c>
      <c r="S1374" s="123">
        <f t="shared" si="696"/>
        <v>0</v>
      </c>
      <c r="T1374" s="122">
        <f t="shared" si="697"/>
        <v>0</v>
      </c>
      <c r="U1374" s="123">
        <f t="shared" si="698"/>
        <v>0</v>
      </c>
      <c r="V1374" s="122">
        <f t="shared" si="699"/>
        <v>0</v>
      </c>
      <c r="W1374" s="123">
        <f t="shared" si="700"/>
        <v>0</v>
      </c>
      <c r="X1374" s="122">
        <f t="shared" si="701"/>
        <v>0</v>
      </c>
      <c r="Y1374" s="123">
        <f t="shared" si="702"/>
        <v>0</v>
      </c>
      <c r="Z1374" s="122">
        <f t="shared" si="703"/>
        <v>0</v>
      </c>
      <c r="AA1374" s="123">
        <f t="shared" si="704"/>
        <v>0</v>
      </c>
      <c r="AB1374" s="122">
        <f t="shared" si="705"/>
        <v>0</v>
      </c>
      <c r="AD1374" s="3" t="str">
        <f t="shared" si="706"/>
        <v>False</v>
      </c>
      <c r="AE1374" s="3" t="str">
        <f t="shared" si="707"/>
        <v>true</v>
      </c>
      <c r="AF1374" s="3" t="e">
        <f>VLOOKUP(C1374,#REF!,2,FALSE)</f>
        <v>#REF!</v>
      </c>
      <c r="AG1374" s="3" t="e">
        <f t="shared" si="708"/>
        <v>#REF!</v>
      </c>
      <c r="AH1374" s="3">
        <f t="shared" si="709"/>
        <v>0</v>
      </c>
      <c r="AI1374" s="3">
        <f t="shared" si="710"/>
        <v>0</v>
      </c>
      <c r="AJ1374" s="3">
        <f t="shared" si="711"/>
        <v>0</v>
      </c>
      <c r="AL1374" s="3">
        <f t="shared" si="712"/>
        <v>0</v>
      </c>
      <c r="AM1374" s="3">
        <f t="shared" si="713"/>
        <v>0</v>
      </c>
      <c r="AN1374" s="3">
        <f t="shared" si="714"/>
        <v>0</v>
      </c>
      <c r="AO1374" s="3">
        <f t="shared" si="715"/>
        <v>0</v>
      </c>
      <c r="AP1374" s="3">
        <f t="shared" si="716"/>
        <v>0</v>
      </c>
      <c r="AQ1374" s="3">
        <f t="shared" si="717"/>
        <v>0</v>
      </c>
      <c r="AS1374" s="3" t="e">
        <f t="shared" si="718"/>
        <v>#REF!</v>
      </c>
      <c r="AU1374" s="3" t="e">
        <f t="shared" si="719"/>
        <v>#NAME?</v>
      </c>
      <c r="AW1374" s="3">
        <f t="shared" si="720"/>
        <v>0</v>
      </c>
      <c r="AX1374" s="3">
        <f t="shared" si="721"/>
        <v>0</v>
      </c>
      <c r="AY1374" s="3">
        <f t="shared" si="722"/>
        <v>0</v>
      </c>
      <c r="AZ1374" s="3">
        <f t="shared" si="723"/>
        <v>0</v>
      </c>
      <c r="BA1374" s="3">
        <f t="shared" si="724"/>
        <v>0</v>
      </c>
      <c r="BB1374" s="3">
        <f t="shared" si="725"/>
        <v>0</v>
      </c>
    </row>
    <row r="1375" spans="2:54" x14ac:dyDescent="0.35">
      <c r="B1375" s="14">
        <v>1348</v>
      </c>
      <c r="C1375" s="13"/>
      <c r="D1375" s="13"/>
      <c r="E1375" s="130"/>
      <c r="F1375" s="130"/>
      <c r="G1375" s="129" t="str">
        <f t="shared" si="693"/>
        <v/>
      </c>
      <c r="H1375" s="128"/>
      <c r="I1375" s="189"/>
      <c r="J1375" s="128"/>
      <c r="K1375" s="127"/>
      <c r="L1375" s="127"/>
      <c r="M1375" s="126"/>
      <c r="N1375" s="7"/>
      <c r="O1375" s="6"/>
      <c r="P1375" s="6"/>
      <c r="Q1375" s="125" t="str">
        <f t="shared" si="694"/>
        <v/>
      </c>
      <c r="R1375" s="124" t="str">
        <f t="shared" si="695"/>
        <v/>
      </c>
      <c r="S1375" s="123">
        <f t="shared" si="696"/>
        <v>0</v>
      </c>
      <c r="T1375" s="122">
        <f t="shared" si="697"/>
        <v>0</v>
      </c>
      <c r="U1375" s="123">
        <f t="shared" si="698"/>
        <v>0</v>
      </c>
      <c r="V1375" s="122">
        <f t="shared" si="699"/>
        <v>0</v>
      </c>
      <c r="W1375" s="123">
        <f t="shared" si="700"/>
        <v>0</v>
      </c>
      <c r="X1375" s="122">
        <f t="shared" si="701"/>
        <v>0</v>
      </c>
      <c r="Y1375" s="123">
        <f t="shared" si="702"/>
        <v>0</v>
      </c>
      <c r="Z1375" s="122">
        <f t="shared" si="703"/>
        <v>0</v>
      </c>
      <c r="AA1375" s="123">
        <f t="shared" si="704"/>
        <v>0</v>
      </c>
      <c r="AB1375" s="122">
        <f t="shared" si="705"/>
        <v>0</v>
      </c>
      <c r="AD1375" s="3" t="str">
        <f t="shared" si="706"/>
        <v>False</v>
      </c>
      <c r="AE1375" s="3" t="str">
        <f t="shared" si="707"/>
        <v>true</v>
      </c>
      <c r="AF1375" s="3" t="e">
        <f>VLOOKUP(C1375,#REF!,2,FALSE)</f>
        <v>#REF!</v>
      </c>
      <c r="AG1375" s="3" t="e">
        <f t="shared" si="708"/>
        <v>#REF!</v>
      </c>
      <c r="AH1375" s="3">
        <f t="shared" si="709"/>
        <v>0</v>
      </c>
      <c r="AI1375" s="3">
        <f t="shared" si="710"/>
        <v>0</v>
      </c>
      <c r="AJ1375" s="3">
        <f t="shared" si="711"/>
        <v>0</v>
      </c>
      <c r="AL1375" s="3">
        <f t="shared" si="712"/>
        <v>0</v>
      </c>
      <c r="AM1375" s="3">
        <f t="shared" si="713"/>
        <v>0</v>
      </c>
      <c r="AN1375" s="3">
        <f t="shared" si="714"/>
        <v>0</v>
      </c>
      <c r="AO1375" s="3">
        <f t="shared" si="715"/>
        <v>0</v>
      </c>
      <c r="AP1375" s="3">
        <f t="shared" si="716"/>
        <v>0</v>
      </c>
      <c r="AQ1375" s="3">
        <f t="shared" si="717"/>
        <v>0</v>
      </c>
      <c r="AS1375" s="3" t="e">
        <f t="shared" si="718"/>
        <v>#REF!</v>
      </c>
      <c r="AU1375" s="3" t="e">
        <f t="shared" si="719"/>
        <v>#NAME?</v>
      </c>
      <c r="AW1375" s="3">
        <f t="shared" si="720"/>
        <v>0</v>
      </c>
      <c r="AX1375" s="3">
        <f t="shared" si="721"/>
        <v>0</v>
      </c>
      <c r="AY1375" s="3">
        <f t="shared" si="722"/>
        <v>0</v>
      </c>
      <c r="AZ1375" s="3">
        <f t="shared" si="723"/>
        <v>0</v>
      </c>
      <c r="BA1375" s="3">
        <f t="shared" si="724"/>
        <v>0</v>
      </c>
      <c r="BB1375" s="3">
        <f t="shared" si="725"/>
        <v>0</v>
      </c>
    </row>
    <row r="1376" spans="2:54" x14ac:dyDescent="0.35">
      <c r="B1376" s="14">
        <v>1349</v>
      </c>
      <c r="C1376" s="13"/>
      <c r="D1376" s="13"/>
      <c r="E1376" s="130"/>
      <c r="F1376" s="130"/>
      <c r="G1376" s="129" t="str">
        <f t="shared" si="693"/>
        <v/>
      </c>
      <c r="H1376" s="128"/>
      <c r="I1376" s="189"/>
      <c r="J1376" s="128"/>
      <c r="K1376" s="127"/>
      <c r="L1376" s="127"/>
      <c r="M1376" s="126"/>
      <c r="N1376" s="7"/>
      <c r="O1376" s="6"/>
      <c r="P1376" s="6"/>
      <c r="Q1376" s="125" t="str">
        <f t="shared" si="694"/>
        <v/>
      </c>
      <c r="R1376" s="124" t="str">
        <f t="shared" si="695"/>
        <v/>
      </c>
      <c r="S1376" s="123">
        <f t="shared" si="696"/>
        <v>0</v>
      </c>
      <c r="T1376" s="122">
        <f t="shared" si="697"/>
        <v>0</v>
      </c>
      <c r="U1376" s="123">
        <f t="shared" si="698"/>
        <v>0</v>
      </c>
      <c r="V1376" s="122">
        <f t="shared" si="699"/>
        <v>0</v>
      </c>
      <c r="W1376" s="123">
        <f t="shared" si="700"/>
        <v>0</v>
      </c>
      <c r="X1376" s="122">
        <f t="shared" si="701"/>
        <v>0</v>
      </c>
      <c r="Y1376" s="123">
        <f t="shared" si="702"/>
        <v>0</v>
      </c>
      <c r="Z1376" s="122">
        <f t="shared" si="703"/>
        <v>0</v>
      </c>
      <c r="AA1376" s="123">
        <f t="shared" si="704"/>
        <v>0</v>
      </c>
      <c r="AB1376" s="122">
        <f t="shared" si="705"/>
        <v>0</v>
      </c>
      <c r="AD1376" s="3" t="str">
        <f t="shared" si="706"/>
        <v>False</v>
      </c>
      <c r="AE1376" s="3" t="str">
        <f t="shared" si="707"/>
        <v>true</v>
      </c>
      <c r="AF1376" s="3" t="e">
        <f>VLOOKUP(C1376,#REF!,2,FALSE)</f>
        <v>#REF!</v>
      </c>
      <c r="AG1376" s="3" t="e">
        <f t="shared" si="708"/>
        <v>#REF!</v>
      </c>
      <c r="AH1376" s="3">
        <f t="shared" si="709"/>
        <v>0</v>
      </c>
      <c r="AI1376" s="3">
        <f t="shared" si="710"/>
        <v>0</v>
      </c>
      <c r="AJ1376" s="3">
        <f t="shared" si="711"/>
        <v>0</v>
      </c>
      <c r="AL1376" s="3">
        <f t="shared" si="712"/>
        <v>0</v>
      </c>
      <c r="AM1376" s="3">
        <f t="shared" si="713"/>
        <v>0</v>
      </c>
      <c r="AN1376" s="3">
        <f t="shared" si="714"/>
        <v>0</v>
      </c>
      <c r="AO1376" s="3">
        <f t="shared" si="715"/>
        <v>0</v>
      </c>
      <c r="AP1376" s="3">
        <f t="shared" si="716"/>
        <v>0</v>
      </c>
      <c r="AQ1376" s="3">
        <f t="shared" si="717"/>
        <v>0</v>
      </c>
      <c r="AS1376" s="3" t="e">
        <f t="shared" si="718"/>
        <v>#REF!</v>
      </c>
      <c r="AU1376" s="3" t="e">
        <f t="shared" si="719"/>
        <v>#NAME?</v>
      </c>
      <c r="AW1376" s="3">
        <f t="shared" si="720"/>
        <v>0</v>
      </c>
      <c r="AX1376" s="3">
        <f t="shared" si="721"/>
        <v>0</v>
      </c>
      <c r="AY1376" s="3">
        <f t="shared" si="722"/>
        <v>0</v>
      </c>
      <c r="AZ1376" s="3">
        <f t="shared" si="723"/>
        <v>0</v>
      </c>
      <c r="BA1376" s="3">
        <f t="shared" si="724"/>
        <v>0</v>
      </c>
      <c r="BB1376" s="3">
        <f t="shared" si="725"/>
        <v>0</v>
      </c>
    </row>
    <row r="1377" spans="2:54" x14ac:dyDescent="0.35">
      <c r="B1377" s="14">
        <v>1350</v>
      </c>
      <c r="C1377" s="13"/>
      <c r="D1377" s="13"/>
      <c r="E1377" s="130"/>
      <c r="F1377" s="130"/>
      <c r="G1377" s="129" t="str">
        <f t="shared" si="693"/>
        <v/>
      </c>
      <c r="H1377" s="128"/>
      <c r="I1377" s="189"/>
      <c r="J1377" s="128"/>
      <c r="K1377" s="127"/>
      <c r="L1377" s="127"/>
      <c r="M1377" s="126"/>
      <c r="N1377" s="7"/>
      <c r="O1377" s="6"/>
      <c r="P1377" s="6"/>
      <c r="Q1377" s="125" t="str">
        <f t="shared" si="694"/>
        <v/>
      </c>
      <c r="R1377" s="124" t="str">
        <f t="shared" si="695"/>
        <v/>
      </c>
      <c r="S1377" s="123">
        <f t="shared" si="696"/>
        <v>0</v>
      </c>
      <c r="T1377" s="122">
        <f t="shared" si="697"/>
        <v>0</v>
      </c>
      <c r="U1377" s="123">
        <f t="shared" si="698"/>
        <v>0</v>
      </c>
      <c r="V1377" s="122">
        <f t="shared" si="699"/>
        <v>0</v>
      </c>
      <c r="W1377" s="123">
        <f t="shared" si="700"/>
        <v>0</v>
      </c>
      <c r="X1377" s="122">
        <f t="shared" si="701"/>
        <v>0</v>
      </c>
      <c r="Y1377" s="123">
        <f t="shared" si="702"/>
        <v>0</v>
      </c>
      <c r="Z1377" s="122">
        <f t="shared" si="703"/>
        <v>0</v>
      </c>
      <c r="AA1377" s="123">
        <f t="shared" si="704"/>
        <v>0</v>
      </c>
      <c r="AB1377" s="122">
        <f t="shared" si="705"/>
        <v>0</v>
      </c>
      <c r="AD1377" s="3" t="str">
        <f t="shared" si="706"/>
        <v>False</v>
      </c>
      <c r="AE1377" s="3" t="str">
        <f t="shared" si="707"/>
        <v>true</v>
      </c>
      <c r="AF1377" s="3" t="e">
        <f>VLOOKUP(C1377,#REF!,2,FALSE)</f>
        <v>#REF!</v>
      </c>
      <c r="AG1377" s="3" t="e">
        <f t="shared" si="708"/>
        <v>#REF!</v>
      </c>
      <c r="AH1377" s="3">
        <f t="shared" si="709"/>
        <v>0</v>
      </c>
      <c r="AI1377" s="3">
        <f t="shared" si="710"/>
        <v>0</v>
      </c>
      <c r="AJ1377" s="3">
        <f t="shared" si="711"/>
        <v>0</v>
      </c>
      <c r="AL1377" s="3">
        <f t="shared" si="712"/>
        <v>0</v>
      </c>
      <c r="AM1377" s="3">
        <f t="shared" si="713"/>
        <v>0</v>
      </c>
      <c r="AN1377" s="3">
        <f t="shared" si="714"/>
        <v>0</v>
      </c>
      <c r="AO1377" s="3">
        <f t="shared" si="715"/>
        <v>0</v>
      </c>
      <c r="AP1377" s="3">
        <f t="shared" si="716"/>
        <v>0</v>
      </c>
      <c r="AQ1377" s="3">
        <f t="shared" si="717"/>
        <v>0</v>
      </c>
      <c r="AS1377" s="3" t="e">
        <f t="shared" si="718"/>
        <v>#REF!</v>
      </c>
      <c r="AU1377" s="3" t="e">
        <f t="shared" si="719"/>
        <v>#NAME?</v>
      </c>
      <c r="AW1377" s="3">
        <f t="shared" si="720"/>
        <v>0</v>
      </c>
      <c r="AX1377" s="3">
        <f t="shared" si="721"/>
        <v>0</v>
      </c>
      <c r="AY1377" s="3">
        <f t="shared" si="722"/>
        <v>0</v>
      </c>
      <c r="AZ1377" s="3">
        <f t="shared" si="723"/>
        <v>0</v>
      </c>
      <c r="BA1377" s="3">
        <f t="shared" si="724"/>
        <v>0</v>
      </c>
      <c r="BB1377" s="3">
        <f t="shared" si="725"/>
        <v>0</v>
      </c>
    </row>
    <row r="1378" spans="2:54" x14ac:dyDescent="0.35">
      <c r="B1378" s="14">
        <v>1351</v>
      </c>
      <c r="C1378" s="13"/>
      <c r="D1378" s="13"/>
      <c r="E1378" s="130"/>
      <c r="F1378" s="130"/>
      <c r="G1378" s="129" t="str">
        <f t="shared" si="693"/>
        <v/>
      </c>
      <c r="H1378" s="128"/>
      <c r="I1378" s="189"/>
      <c r="J1378" s="128"/>
      <c r="K1378" s="127"/>
      <c r="L1378" s="127"/>
      <c r="M1378" s="126"/>
      <c r="N1378" s="7"/>
      <c r="O1378" s="6"/>
      <c r="P1378" s="6"/>
      <c r="Q1378" s="125" t="str">
        <f t="shared" si="694"/>
        <v/>
      </c>
      <c r="R1378" s="124" t="str">
        <f t="shared" si="695"/>
        <v/>
      </c>
      <c r="S1378" s="123">
        <f t="shared" si="696"/>
        <v>0</v>
      </c>
      <c r="T1378" s="122">
        <f t="shared" si="697"/>
        <v>0</v>
      </c>
      <c r="U1378" s="123">
        <f t="shared" si="698"/>
        <v>0</v>
      </c>
      <c r="V1378" s="122">
        <f t="shared" si="699"/>
        <v>0</v>
      </c>
      <c r="W1378" s="123">
        <f t="shared" si="700"/>
        <v>0</v>
      </c>
      <c r="X1378" s="122">
        <f t="shared" si="701"/>
        <v>0</v>
      </c>
      <c r="Y1378" s="123">
        <f t="shared" si="702"/>
        <v>0</v>
      </c>
      <c r="Z1378" s="122">
        <f t="shared" si="703"/>
        <v>0</v>
      </c>
      <c r="AA1378" s="123">
        <f t="shared" si="704"/>
        <v>0</v>
      </c>
      <c r="AB1378" s="122">
        <f t="shared" si="705"/>
        <v>0</v>
      </c>
      <c r="AD1378" s="3" t="str">
        <f t="shared" si="706"/>
        <v>False</v>
      </c>
      <c r="AE1378" s="3" t="str">
        <f t="shared" si="707"/>
        <v>true</v>
      </c>
      <c r="AF1378" s="3" t="e">
        <f>VLOOKUP(C1378,#REF!,2,FALSE)</f>
        <v>#REF!</v>
      </c>
      <c r="AG1378" s="3" t="e">
        <f t="shared" si="708"/>
        <v>#REF!</v>
      </c>
      <c r="AH1378" s="3">
        <f t="shared" si="709"/>
        <v>0</v>
      </c>
      <c r="AI1378" s="3">
        <f t="shared" si="710"/>
        <v>0</v>
      </c>
      <c r="AJ1378" s="3">
        <f t="shared" si="711"/>
        <v>0</v>
      </c>
      <c r="AL1378" s="3">
        <f t="shared" si="712"/>
        <v>0</v>
      </c>
      <c r="AM1378" s="3">
        <f t="shared" si="713"/>
        <v>0</v>
      </c>
      <c r="AN1378" s="3">
        <f t="shared" si="714"/>
        <v>0</v>
      </c>
      <c r="AO1378" s="3">
        <f t="shared" si="715"/>
        <v>0</v>
      </c>
      <c r="AP1378" s="3">
        <f t="shared" si="716"/>
        <v>0</v>
      </c>
      <c r="AQ1378" s="3">
        <f t="shared" si="717"/>
        <v>0</v>
      </c>
      <c r="AS1378" s="3" t="e">
        <f t="shared" si="718"/>
        <v>#REF!</v>
      </c>
      <c r="AU1378" s="3" t="e">
        <f t="shared" si="719"/>
        <v>#NAME?</v>
      </c>
      <c r="AW1378" s="3">
        <f t="shared" si="720"/>
        <v>0</v>
      </c>
      <c r="AX1378" s="3">
        <f t="shared" si="721"/>
        <v>0</v>
      </c>
      <c r="AY1378" s="3">
        <f t="shared" si="722"/>
        <v>0</v>
      </c>
      <c r="AZ1378" s="3">
        <f t="shared" si="723"/>
        <v>0</v>
      </c>
      <c r="BA1378" s="3">
        <f t="shared" si="724"/>
        <v>0</v>
      </c>
      <c r="BB1378" s="3">
        <f t="shared" si="725"/>
        <v>0</v>
      </c>
    </row>
    <row r="1379" spans="2:54" x14ac:dyDescent="0.35">
      <c r="B1379" s="14">
        <v>1352</v>
      </c>
      <c r="C1379" s="13"/>
      <c r="D1379" s="13"/>
      <c r="E1379" s="130"/>
      <c r="F1379" s="130"/>
      <c r="G1379" s="129" t="str">
        <f t="shared" si="693"/>
        <v/>
      </c>
      <c r="H1379" s="128"/>
      <c r="I1379" s="189"/>
      <c r="J1379" s="128"/>
      <c r="K1379" s="127"/>
      <c r="L1379" s="127"/>
      <c r="M1379" s="126"/>
      <c r="N1379" s="7"/>
      <c r="O1379" s="6"/>
      <c r="P1379" s="6"/>
      <c r="Q1379" s="125" t="str">
        <f t="shared" si="694"/>
        <v/>
      </c>
      <c r="R1379" s="124" t="str">
        <f t="shared" si="695"/>
        <v/>
      </c>
      <c r="S1379" s="123">
        <f t="shared" si="696"/>
        <v>0</v>
      </c>
      <c r="T1379" s="122">
        <f t="shared" si="697"/>
        <v>0</v>
      </c>
      <c r="U1379" s="123">
        <f t="shared" si="698"/>
        <v>0</v>
      </c>
      <c r="V1379" s="122">
        <f t="shared" si="699"/>
        <v>0</v>
      </c>
      <c r="W1379" s="123">
        <f t="shared" si="700"/>
        <v>0</v>
      </c>
      <c r="X1379" s="122">
        <f t="shared" si="701"/>
        <v>0</v>
      </c>
      <c r="Y1379" s="123">
        <f t="shared" si="702"/>
        <v>0</v>
      </c>
      <c r="Z1379" s="122">
        <f t="shared" si="703"/>
        <v>0</v>
      </c>
      <c r="AA1379" s="123">
        <f t="shared" si="704"/>
        <v>0</v>
      </c>
      <c r="AB1379" s="122">
        <f t="shared" si="705"/>
        <v>0</v>
      </c>
      <c r="AD1379" s="3" t="str">
        <f t="shared" si="706"/>
        <v>False</v>
      </c>
      <c r="AE1379" s="3" t="str">
        <f t="shared" si="707"/>
        <v>true</v>
      </c>
      <c r="AF1379" s="3" t="e">
        <f>VLOOKUP(C1379,#REF!,2,FALSE)</f>
        <v>#REF!</v>
      </c>
      <c r="AG1379" s="3" t="e">
        <f t="shared" si="708"/>
        <v>#REF!</v>
      </c>
      <c r="AH1379" s="3">
        <f t="shared" si="709"/>
        <v>0</v>
      </c>
      <c r="AI1379" s="3">
        <f t="shared" si="710"/>
        <v>0</v>
      </c>
      <c r="AJ1379" s="3">
        <f t="shared" si="711"/>
        <v>0</v>
      </c>
      <c r="AL1379" s="3">
        <f t="shared" si="712"/>
        <v>0</v>
      </c>
      <c r="AM1379" s="3">
        <f t="shared" si="713"/>
        <v>0</v>
      </c>
      <c r="AN1379" s="3">
        <f t="shared" si="714"/>
        <v>0</v>
      </c>
      <c r="AO1379" s="3">
        <f t="shared" si="715"/>
        <v>0</v>
      </c>
      <c r="AP1379" s="3">
        <f t="shared" si="716"/>
        <v>0</v>
      </c>
      <c r="AQ1379" s="3">
        <f t="shared" si="717"/>
        <v>0</v>
      </c>
      <c r="AS1379" s="3" t="e">
        <f t="shared" si="718"/>
        <v>#REF!</v>
      </c>
      <c r="AU1379" s="3" t="e">
        <f t="shared" si="719"/>
        <v>#NAME?</v>
      </c>
      <c r="AW1379" s="3">
        <f t="shared" si="720"/>
        <v>0</v>
      </c>
      <c r="AX1379" s="3">
        <f t="shared" si="721"/>
        <v>0</v>
      </c>
      <c r="AY1379" s="3">
        <f t="shared" si="722"/>
        <v>0</v>
      </c>
      <c r="AZ1379" s="3">
        <f t="shared" si="723"/>
        <v>0</v>
      </c>
      <c r="BA1379" s="3">
        <f t="shared" si="724"/>
        <v>0</v>
      </c>
      <c r="BB1379" s="3">
        <f t="shared" si="725"/>
        <v>0</v>
      </c>
    </row>
    <row r="1380" spans="2:54" x14ac:dyDescent="0.35">
      <c r="B1380" s="14">
        <v>1353</v>
      </c>
      <c r="C1380" s="13"/>
      <c r="D1380" s="13"/>
      <c r="E1380" s="130"/>
      <c r="F1380" s="130"/>
      <c r="G1380" s="129" t="str">
        <f t="shared" si="693"/>
        <v/>
      </c>
      <c r="H1380" s="128"/>
      <c r="I1380" s="189"/>
      <c r="J1380" s="128"/>
      <c r="K1380" s="127"/>
      <c r="L1380" s="127"/>
      <c r="M1380" s="126"/>
      <c r="N1380" s="7"/>
      <c r="O1380" s="6"/>
      <c r="P1380" s="6"/>
      <c r="Q1380" s="125" t="str">
        <f t="shared" si="694"/>
        <v/>
      </c>
      <c r="R1380" s="124" t="str">
        <f t="shared" si="695"/>
        <v/>
      </c>
      <c r="S1380" s="123">
        <f t="shared" si="696"/>
        <v>0</v>
      </c>
      <c r="T1380" s="122">
        <f t="shared" si="697"/>
        <v>0</v>
      </c>
      <c r="U1380" s="123">
        <f t="shared" si="698"/>
        <v>0</v>
      </c>
      <c r="V1380" s="122">
        <f t="shared" si="699"/>
        <v>0</v>
      </c>
      <c r="W1380" s="123">
        <f t="shared" si="700"/>
        <v>0</v>
      </c>
      <c r="X1380" s="122">
        <f t="shared" si="701"/>
        <v>0</v>
      </c>
      <c r="Y1380" s="123">
        <f t="shared" si="702"/>
        <v>0</v>
      </c>
      <c r="Z1380" s="122">
        <f t="shared" si="703"/>
        <v>0</v>
      </c>
      <c r="AA1380" s="123">
        <f t="shared" si="704"/>
        <v>0</v>
      </c>
      <c r="AB1380" s="122">
        <f t="shared" si="705"/>
        <v>0</v>
      </c>
      <c r="AD1380" s="3" t="str">
        <f t="shared" si="706"/>
        <v>False</v>
      </c>
      <c r="AE1380" s="3" t="str">
        <f t="shared" si="707"/>
        <v>true</v>
      </c>
      <c r="AF1380" s="3" t="e">
        <f>VLOOKUP(C1380,#REF!,2,FALSE)</f>
        <v>#REF!</v>
      </c>
      <c r="AG1380" s="3" t="e">
        <f t="shared" si="708"/>
        <v>#REF!</v>
      </c>
      <c r="AH1380" s="3">
        <f t="shared" si="709"/>
        <v>0</v>
      </c>
      <c r="AI1380" s="3">
        <f t="shared" si="710"/>
        <v>0</v>
      </c>
      <c r="AJ1380" s="3">
        <f t="shared" si="711"/>
        <v>0</v>
      </c>
      <c r="AL1380" s="3">
        <f t="shared" si="712"/>
        <v>0</v>
      </c>
      <c r="AM1380" s="3">
        <f t="shared" si="713"/>
        <v>0</v>
      </c>
      <c r="AN1380" s="3">
        <f t="shared" si="714"/>
        <v>0</v>
      </c>
      <c r="AO1380" s="3">
        <f t="shared" si="715"/>
        <v>0</v>
      </c>
      <c r="AP1380" s="3">
        <f t="shared" si="716"/>
        <v>0</v>
      </c>
      <c r="AQ1380" s="3">
        <f t="shared" si="717"/>
        <v>0</v>
      </c>
      <c r="AS1380" s="3" t="e">
        <f t="shared" si="718"/>
        <v>#REF!</v>
      </c>
      <c r="AU1380" s="3" t="e">
        <f t="shared" si="719"/>
        <v>#NAME?</v>
      </c>
      <c r="AW1380" s="3">
        <f t="shared" si="720"/>
        <v>0</v>
      </c>
      <c r="AX1380" s="3">
        <f t="shared" si="721"/>
        <v>0</v>
      </c>
      <c r="AY1380" s="3">
        <f t="shared" si="722"/>
        <v>0</v>
      </c>
      <c r="AZ1380" s="3">
        <f t="shared" si="723"/>
        <v>0</v>
      </c>
      <c r="BA1380" s="3">
        <f t="shared" si="724"/>
        <v>0</v>
      </c>
      <c r="BB1380" s="3">
        <f t="shared" si="725"/>
        <v>0</v>
      </c>
    </row>
    <row r="1381" spans="2:54" x14ac:dyDescent="0.35">
      <c r="B1381" s="14">
        <v>1354</v>
      </c>
      <c r="C1381" s="13"/>
      <c r="D1381" s="13"/>
      <c r="E1381" s="130"/>
      <c r="F1381" s="130"/>
      <c r="G1381" s="129" t="str">
        <f t="shared" si="693"/>
        <v/>
      </c>
      <c r="H1381" s="128"/>
      <c r="I1381" s="189"/>
      <c r="J1381" s="128"/>
      <c r="K1381" s="127"/>
      <c r="L1381" s="127"/>
      <c r="M1381" s="126"/>
      <c r="N1381" s="7"/>
      <c r="O1381" s="6"/>
      <c r="P1381" s="6"/>
      <c r="Q1381" s="125" t="str">
        <f t="shared" si="694"/>
        <v/>
      </c>
      <c r="R1381" s="124" t="str">
        <f t="shared" si="695"/>
        <v/>
      </c>
      <c r="S1381" s="123">
        <f t="shared" si="696"/>
        <v>0</v>
      </c>
      <c r="T1381" s="122">
        <f t="shared" si="697"/>
        <v>0</v>
      </c>
      <c r="U1381" s="123">
        <f t="shared" si="698"/>
        <v>0</v>
      </c>
      <c r="V1381" s="122">
        <f t="shared" si="699"/>
        <v>0</v>
      </c>
      <c r="W1381" s="123">
        <f t="shared" si="700"/>
        <v>0</v>
      </c>
      <c r="X1381" s="122">
        <f t="shared" si="701"/>
        <v>0</v>
      </c>
      <c r="Y1381" s="123">
        <f t="shared" si="702"/>
        <v>0</v>
      </c>
      <c r="Z1381" s="122">
        <f t="shared" si="703"/>
        <v>0</v>
      </c>
      <c r="AA1381" s="123">
        <f t="shared" si="704"/>
        <v>0</v>
      </c>
      <c r="AB1381" s="122">
        <f t="shared" si="705"/>
        <v>0</v>
      </c>
      <c r="AD1381" s="3" t="str">
        <f t="shared" si="706"/>
        <v>False</v>
      </c>
      <c r="AE1381" s="3" t="str">
        <f t="shared" si="707"/>
        <v>true</v>
      </c>
      <c r="AF1381" s="3" t="e">
        <f>VLOOKUP(C1381,#REF!,2,FALSE)</f>
        <v>#REF!</v>
      </c>
      <c r="AG1381" s="3" t="e">
        <f t="shared" si="708"/>
        <v>#REF!</v>
      </c>
      <c r="AH1381" s="3">
        <f t="shared" si="709"/>
        <v>0</v>
      </c>
      <c r="AI1381" s="3">
        <f t="shared" si="710"/>
        <v>0</v>
      </c>
      <c r="AJ1381" s="3">
        <f t="shared" si="711"/>
        <v>0</v>
      </c>
      <c r="AL1381" s="3">
        <f t="shared" si="712"/>
        <v>0</v>
      </c>
      <c r="AM1381" s="3">
        <f t="shared" si="713"/>
        <v>0</v>
      </c>
      <c r="AN1381" s="3">
        <f t="shared" si="714"/>
        <v>0</v>
      </c>
      <c r="AO1381" s="3">
        <f t="shared" si="715"/>
        <v>0</v>
      </c>
      <c r="AP1381" s="3">
        <f t="shared" si="716"/>
        <v>0</v>
      </c>
      <c r="AQ1381" s="3">
        <f t="shared" si="717"/>
        <v>0</v>
      </c>
      <c r="AS1381" s="3" t="e">
        <f t="shared" si="718"/>
        <v>#REF!</v>
      </c>
      <c r="AU1381" s="3" t="e">
        <f t="shared" si="719"/>
        <v>#NAME?</v>
      </c>
      <c r="AW1381" s="3">
        <f t="shared" si="720"/>
        <v>0</v>
      </c>
      <c r="AX1381" s="3">
        <f t="shared" si="721"/>
        <v>0</v>
      </c>
      <c r="AY1381" s="3">
        <f t="shared" si="722"/>
        <v>0</v>
      </c>
      <c r="AZ1381" s="3">
        <f t="shared" si="723"/>
        <v>0</v>
      </c>
      <c r="BA1381" s="3">
        <f t="shared" si="724"/>
        <v>0</v>
      </c>
      <c r="BB1381" s="3">
        <f t="shared" si="725"/>
        <v>0</v>
      </c>
    </row>
    <row r="1382" spans="2:54" x14ac:dyDescent="0.35">
      <c r="B1382" s="14">
        <v>1355</v>
      </c>
      <c r="C1382" s="13"/>
      <c r="D1382" s="13"/>
      <c r="E1382" s="130"/>
      <c r="F1382" s="130"/>
      <c r="G1382" s="129" t="str">
        <f t="shared" si="693"/>
        <v/>
      </c>
      <c r="H1382" s="128"/>
      <c r="I1382" s="189"/>
      <c r="J1382" s="128"/>
      <c r="K1382" s="127"/>
      <c r="L1382" s="127"/>
      <c r="M1382" s="126"/>
      <c r="N1382" s="7"/>
      <c r="O1382" s="6"/>
      <c r="P1382" s="6"/>
      <c r="Q1382" s="125" t="str">
        <f t="shared" si="694"/>
        <v/>
      </c>
      <c r="R1382" s="124" t="str">
        <f t="shared" si="695"/>
        <v/>
      </c>
      <c r="S1382" s="123">
        <f t="shared" si="696"/>
        <v>0</v>
      </c>
      <c r="T1382" s="122">
        <f t="shared" si="697"/>
        <v>0</v>
      </c>
      <c r="U1382" s="123">
        <f t="shared" si="698"/>
        <v>0</v>
      </c>
      <c r="V1382" s="122">
        <f t="shared" si="699"/>
        <v>0</v>
      </c>
      <c r="W1382" s="123">
        <f t="shared" si="700"/>
        <v>0</v>
      </c>
      <c r="X1382" s="122">
        <f t="shared" si="701"/>
        <v>0</v>
      </c>
      <c r="Y1382" s="123">
        <f t="shared" si="702"/>
        <v>0</v>
      </c>
      <c r="Z1382" s="122">
        <f t="shared" si="703"/>
        <v>0</v>
      </c>
      <c r="AA1382" s="123">
        <f t="shared" si="704"/>
        <v>0</v>
      </c>
      <c r="AB1382" s="122">
        <f t="shared" si="705"/>
        <v>0</v>
      </c>
      <c r="AD1382" s="3" t="str">
        <f t="shared" si="706"/>
        <v>False</v>
      </c>
      <c r="AE1382" s="3" t="str">
        <f t="shared" si="707"/>
        <v>true</v>
      </c>
      <c r="AF1382" s="3" t="e">
        <f>VLOOKUP(C1382,#REF!,2,FALSE)</f>
        <v>#REF!</v>
      </c>
      <c r="AG1382" s="3" t="e">
        <f t="shared" si="708"/>
        <v>#REF!</v>
      </c>
      <c r="AH1382" s="3">
        <f t="shared" si="709"/>
        <v>0</v>
      </c>
      <c r="AI1382" s="3">
        <f t="shared" si="710"/>
        <v>0</v>
      </c>
      <c r="AJ1382" s="3">
        <f t="shared" si="711"/>
        <v>0</v>
      </c>
      <c r="AL1382" s="3">
        <f t="shared" si="712"/>
        <v>0</v>
      </c>
      <c r="AM1382" s="3">
        <f t="shared" si="713"/>
        <v>0</v>
      </c>
      <c r="AN1382" s="3">
        <f t="shared" si="714"/>
        <v>0</v>
      </c>
      <c r="AO1382" s="3">
        <f t="shared" si="715"/>
        <v>0</v>
      </c>
      <c r="AP1382" s="3">
        <f t="shared" si="716"/>
        <v>0</v>
      </c>
      <c r="AQ1382" s="3">
        <f t="shared" si="717"/>
        <v>0</v>
      </c>
      <c r="AS1382" s="3" t="e">
        <f t="shared" si="718"/>
        <v>#REF!</v>
      </c>
      <c r="AU1382" s="3" t="e">
        <f t="shared" si="719"/>
        <v>#NAME?</v>
      </c>
      <c r="AW1382" s="3">
        <f t="shared" si="720"/>
        <v>0</v>
      </c>
      <c r="AX1382" s="3">
        <f t="shared" si="721"/>
        <v>0</v>
      </c>
      <c r="AY1382" s="3">
        <f t="shared" si="722"/>
        <v>0</v>
      </c>
      <c r="AZ1382" s="3">
        <f t="shared" si="723"/>
        <v>0</v>
      </c>
      <c r="BA1382" s="3">
        <f t="shared" si="724"/>
        <v>0</v>
      </c>
      <c r="BB1382" s="3">
        <f t="shared" si="725"/>
        <v>0</v>
      </c>
    </row>
    <row r="1383" spans="2:54" x14ac:dyDescent="0.35">
      <c r="B1383" s="14">
        <v>1356</v>
      </c>
      <c r="C1383" s="13"/>
      <c r="D1383" s="13"/>
      <c r="E1383" s="130"/>
      <c r="F1383" s="130"/>
      <c r="G1383" s="129" t="str">
        <f t="shared" si="693"/>
        <v/>
      </c>
      <c r="H1383" s="128"/>
      <c r="I1383" s="189"/>
      <c r="J1383" s="128"/>
      <c r="K1383" s="127"/>
      <c r="L1383" s="127"/>
      <c r="M1383" s="126"/>
      <c r="N1383" s="7"/>
      <c r="O1383" s="6"/>
      <c r="P1383" s="6"/>
      <c r="Q1383" s="125" t="str">
        <f t="shared" si="694"/>
        <v/>
      </c>
      <c r="R1383" s="124" t="str">
        <f t="shared" si="695"/>
        <v/>
      </c>
      <c r="S1383" s="123">
        <f t="shared" si="696"/>
        <v>0</v>
      </c>
      <c r="T1383" s="122">
        <f t="shared" si="697"/>
        <v>0</v>
      </c>
      <c r="U1383" s="123">
        <f t="shared" si="698"/>
        <v>0</v>
      </c>
      <c r="V1383" s="122">
        <f t="shared" si="699"/>
        <v>0</v>
      </c>
      <c r="W1383" s="123">
        <f t="shared" si="700"/>
        <v>0</v>
      </c>
      <c r="X1383" s="122">
        <f t="shared" si="701"/>
        <v>0</v>
      </c>
      <c r="Y1383" s="123">
        <f t="shared" si="702"/>
        <v>0</v>
      </c>
      <c r="Z1383" s="122">
        <f t="shared" si="703"/>
        <v>0</v>
      </c>
      <c r="AA1383" s="123">
        <f t="shared" si="704"/>
        <v>0</v>
      </c>
      <c r="AB1383" s="122">
        <f t="shared" si="705"/>
        <v>0</v>
      </c>
      <c r="AD1383" s="3" t="str">
        <f t="shared" si="706"/>
        <v>False</v>
      </c>
      <c r="AE1383" s="3" t="str">
        <f t="shared" si="707"/>
        <v>true</v>
      </c>
      <c r="AF1383" s="3" t="e">
        <f>VLOOKUP(C1383,#REF!,2,FALSE)</f>
        <v>#REF!</v>
      </c>
      <c r="AG1383" s="3" t="e">
        <f t="shared" si="708"/>
        <v>#REF!</v>
      </c>
      <c r="AH1383" s="3">
        <f t="shared" si="709"/>
        <v>0</v>
      </c>
      <c r="AI1383" s="3">
        <f t="shared" si="710"/>
        <v>0</v>
      </c>
      <c r="AJ1383" s="3">
        <f t="shared" si="711"/>
        <v>0</v>
      </c>
      <c r="AL1383" s="3">
        <f t="shared" si="712"/>
        <v>0</v>
      </c>
      <c r="AM1383" s="3">
        <f t="shared" si="713"/>
        <v>0</v>
      </c>
      <c r="AN1383" s="3">
        <f t="shared" si="714"/>
        <v>0</v>
      </c>
      <c r="AO1383" s="3">
        <f t="shared" si="715"/>
        <v>0</v>
      </c>
      <c r="AP1383" s="3">
        <f t="shared" si="716"/>
        <v>0</v>
      </c>
      <c r="AQ1383" s="3">
        <f t="shared" si="717"/>
        <v>0</v>
      </c>
      <c r="AS1383" s="3" t="e">
        <f t="shared" si="718"/>
        <v>#REF!</v>
      </c>
      <c r="AU1383" s="3" t="e">
        <f t="shared" si="719"/>
        <v>#NAME?</v>
      </c>
      <c r="AW1383" s="3">
        <f t="shared" si="720"/>
        <v>0</v>
      </c>
      <c r="AX1383" s="3">
        <f t="shared" si="721"/>
        <v>0</v>
      </c>
      <c r="AY1383" s="3">
        <f t="shared" si="722"/>
        <v>0</v>
      </c>
      <c r="AZ1383" s="3">
        <f t="shared" si="723"/>
        <v>0</v>
      </c>
      <c r="BA1383" s="3">
        <f t="shared" si="724"/>
        <v>0</v>
      </c>
      <c r="BB1383" s="3">
        <f t="shared" si="725"/>
        <v>0</v>
      </c>
    </row>
    <row r="1384" spans="2:54" x14ac:dyDescent="0.35">
      <c r="B1384" s="14">
        <v>1357</v>
      </c>
      <c r="C1384" s="13"/>
      <c r="D1384" s="13"/>
      <c r="E1384" s="130"/>
      <c r="F1384" s="130"/>
      <c r="G1384" s="129" t="str">
        <f t="shared" si="693"/>
        <v/>
      </c>
      <c r="H1384" s="128"/>
      <c r="I1384" s="189"/>
      <c r="J1384" s="128"/>
      <c r="K1384" s="127"/>
      <c r="L1384" s="127"/>
      <c r="M1384" s="126"/>
      <c r="N1384" s="7"/>
      <c r="O1384" s="6"/>
      <c r="P1384" s="6"/>
      <c r="Q1384" s="125" t="str">
        <f t="shared" si="694"/>
        <v/>
      </c>
      <c r="R1384" s="124" t="str">
        <f t="shared" si="695"/>
        <v/>
      </c>
      <c r="S1384" s="123">
        <f t="shared" si="696"/>
        <v>0</v>
      </c>
      <c r="T1384" s="122">
        <f t="shared" si="697"/>
        <v>0</v>
      </c>
      <c r="U1384" s="123">
        <f t="shared" si="698"/>
        <v>0</v>
      </c>
      <c r="V1384" s="122">
        <f t="shared" si="699"/>
        <v>0</v>
      </c>
      <c r="W1384" s="123">
        <f t="shared" si="700"/>
        <v>0</v>
      </c>
      <c r="X1384" s="122">
        <f t="shared" si="701"/>
        <v>0</v>
      </c>
      <c r="Y1384" s="123">
        <f t="shared" si="702"/>
        <v>0</v>
      </c>
      <c r="Z1384" s="122">
        <f t="shared" si="703"/>
        <v>0</v>
      </c>
      <c r="AA1384" s="123">
        <f t="shared" si="704"/>
        <v>0</v>
      </c>
      <c r="AB1384" s="122">
        <f t="shared" si="705"/>
        <v>0</v>
      </c>
      <c r="AD1384" s="3" t="str">
        <f t="shared" si="706"/>
        <v>False</v>
      </c>
      <c r="AE1384" s="3" t="str">
        <f t="shared" si="707"/>
        <v>true</v>
      </c>
      <c r="AF1384" s="3" t="e">
        <f>VLOOKUP(C1384,#REF!,2,FALSE)</f>
        <v>#REF!</v>
      </c>
      <c r="AG1384" s="3" t="e">
        <f t="shared" si="708"/>
        <v>#REF!</v>
      </c>
      <c r="AH1384" s="3">
        <f t="shared" si="709"/>
        <v>0</v>
      </c>
      <c r="AI1384" s="3">
        <f t="shared" si="710"/>
        <v>0</v>
      </c>
      <c r="AJ1384" s="3">
        <f t="shared" si="711"/>
        <v>0</v>
      </c>
      <c r="AL1384" s="3">
        <f t="shared" si="712"/>
        <v>0</v>
      </c>
      <c r="AM1384" s="3">
        <f t="shared" si="713"/>
        <v>0</v>
      </c>
      <c r="AN1384" s="3">
        <f t="shared" si="714"/>
        <v>0</v>
      </c>
      <c r="AO1384" s="3">
        <f t="shared" si="715"/>
        <v>0</v>
      </c>
      <c r="AP1384" s="3">
        <f t="shared" si="716"/>
        <v>0</v>
      </c>
      <c r="AQ1384" s="3">
        <f t="shared" si="717"/>
        <v>0</v>
      </c>
      <c r="AS1384" s="3" t="e">
        <f t="shared" si="718"/>
        <v>#REF!</v>
      </c>
      <c r="AU1384" s="3" t="e">
        <f t="shared" si="719"/>
        <v>#NAME?</v>
      </c>
      <c r="AW1384" s="3">
        <f t="shared" si="720"/>
        <v>0</v>
      </c>
      <c r="AX1384" s="3">
        <f t="shared" si="721"/>
        <v>0</v>
      </c>
      <c r="AY1384" s="3">
        <f t="shared" si="722"/>
        <v>0</v>
      </c>
      <c r="AZ1384" s="3">
        <f t="shared" si="723"/>
        <v>0</v>
      </c>
      <c r="BA1384" s="3">
        <f t="shared" si="724"/>
        <v>0</v>
      </c>
      <c r="BB1384" s="3">
        <f t="shared" si="725"/>
        <v>0</v>
      </c>
    </row>
    <row r="1385" spans="2:54" x14ac:dyDescent="0.35">
      <c r="B1385" s="14">
        <v>1358</v>
      </c>
      <c r="C1385" s="13"/>
      <c r="D1385" s="13"/>
      <c r="E1385" s="130"/>
      <c r="F1385" s="130"/>
      <c r="G1385" s="129" t="str">
        <f t="shared" si="693"/>
        <v/>
      </c>
      <c r="H1385" s="128"/>
      <c r="I1385" s="189"/>
      <c r="J1385" s="128"/>
      <c r="K1385" s="127"/>
      <c r="L1385" s="127"/>
      <c r="M1385" s="126"/>
      <c r="N1385" s="7"/>
      <c r="O1385" s="6"/>
      <c r="P1385" s="6"/>
      <c r="Q1385" s="125" t="str">
        <f t="shared" si="694"/>
        <v/>
      </c>
      <c r="R1385" s="124" t="str">
        <f t="shared" si="695"/>
        <v/>
      </c>
      <c r="S1385" s="123">
        <f t="shared" si="696"/>
        <v>0</v>
      </c>
      <c r="T1385" s="122">
        <f t="shared" si="697"/>
        <v>0</v>
      </c>
      <c r="U1385" s="123">
        <f t="shared" si="698"/>
        <v>0</v>
      </c>
      <c r="V1385" s="122">
        <f t="shared" si="699"/>
        <v>0</v>
      </c>
      <c r="W1385" s="123">
        <f t="shared" si="700"/>
        <v>0</v>
      </c>
      <c r="X1385" s="122">
        <f t="shared" si="701"/>
        <v>0</v>
      </c>
      <c r="Y1385" s="123">
        <f t="shared" si="702"/>
        <v>0</v>
      </c>
      <c r="Z1385" s="122">
        <f t="shared" si="703"/>
        <v>0</v>
      </c>
      <c r="AA1385" s="123">
        <f t="shared" si="704"/>
        <v>0</v>
      </c>
      <c r="AB1385" s="122">
        <f t="shared" si="705"/>
        <v>0</v>
      </c>
      <c r="AD1385" s="3" t="str">
        <f t="shared" si="706"/>
        <v>False</v>
      </c>
      <c r="AE1385" s="3" t="str">
        <f t="shared" si="707"/>
        <v>true</v>
      </c>
      <c r="AF1385" s="3" t="e">
        <f>VLOOKUP(C1385,#REF!,2,FALSE)</f>
        <v>#REF!</v>
      </c>
      <c r="AG1385" s="3" t="e">
        <f t="shared" si="708"/>
        <v>#REF!</v>
      </c>
      <c r="AH1385" s="3">
        <f t="shared" si="709"/>
        <v>0</v>
      </c>
      <c r="AI1385" s="3">
        <f t="shared" si="710"/>
        <v>0</v>
      </c>
      <c r="AJ1385" s="3">
        <f t="shared" si="711"/>
        <v>0</v>
      </c>
      <c r="AL1385" s="3">
        <f t="shared" si="712"/>
        <v>0</v>
      </c>
      <c r="AM1385" s="3">
        <f t="shared" si="713"/>
        <v>0</v>
      </c>
      <c r="AN1385" s="3">
        <f t="shared" si="714"/>
        <v>0</v>
      </c>
      <c r="AO1385" s="3">
        <f t="shared" si="715"/>
        <v>0</v>
      </c>
      <c r="AP1385" s="3">
        <f t="shared" si="716"/>
        <v>0</v>
      </c>
      <c r="AQ1385" s="3">
        <f t="shared" si="717"/>
        <v>0</v>
      </c>
      <c r="AS1385" s="3" t="e">
        <f t="shared" si="718"/>
        <v>#REF!</v>
      </c>
      <c r="AU1385" s="3" t="e">
        <f t="shared" si="719"/>
        <v>#NAME?</v>
      </c>
      <c r="AW1385" s="3">
        <f t="shared" si="720"/>
        <v>0</v>
      </c>
      <c r="AX1385" s="3">
        <f t="shared" si="721"/>
        <v>0</v>
      </c>
      <c r="AY1385" s="3">
        <f t="shared" si="722"/>
        <v>0</v>
      </c>
      <c r="AZ1385" s="3">
        <f t="shared" si="723"/>
        <v>0</v>
      </c>
      <c r="BA1385" s="3">
        <f t="shared" si="724"/>
        <v>0</v>
      </c>
      <c r="BB1385" s="3">
        <f t="shared" si="725"/>
        <v>0</v>
      </c>
    </row>
    <row r="1386" spans="2:54" x14ac:dyDescent="0.35">
      <c r="B1386" s="14">
        <v>1359</v>
      </c>
      <c r="C1386" s="13"/>
      <c r="D1386" s="13"/>
      <c r="E1386" s="130"/>
      <c r="F1386" s="130"/>
      <c r="G1386" s="129" t="str">
        <f t="shared" si="693"/>
        <v/>
      </c>
      <c r="H1386" s="128"/>
      <c r="I1386" s="189"/>
      <c r="J1386" s="128"/>
      <c r="K1386" s="127"/>
      <c r="L1386" s="127"/>
      <c r="M1386" s="126"/>
      <c r="N1386" s="7"/>
      <c r="O1386" s="6"/>
      <c r="P1386" s="6"/>
      <c r="Q1386" s="125" t="str">
        <f t="shared" si="694"/>
        <v/>
      </c>
      <c r="R1386" s="124" t="str">
        <f t="shared" si="695"/>
        <v/>
      </c>
      <c r="S1386" s="123">
        <f t="shared" si="696"/>
        <v>0</v>
      </c>
      <c r="T1386" s="122">
        <f t="shared" si="697"/>
        <v>0</v>
      </c>
      <c r="U1386" s="123">
        <f t="shared" si="698"/>
        <v>0</v>
      </c>
      <c r="V1386" s="122">
        <f t="shared" si="699"/>
        <v>0</v>
      </c>
      <c r="W1386" s="123">
        <f t="shared" si="700"/>
        <v>0</v>
      </c>
      <c r="X1386" s="122">
        <f t="shared" si="701"/>
        <v>0</v>
      </c>
      <c r="Y1386" s="123">
        <f t="shared" si="702"/>
        <v>0</v>
      </c>
      <c r="Z1386" s="122">
        <f t="shared" si="703"/>
        <v>0</v>
      </c>
      <c r="AA1386" s="123">
        <f t="shared" si="704"/>
        <v>0</v>
      </c>
      <c r="AB1386" s="122">
        <f t="shared" si="705"/>
        <v>0</v>
      </c>
      <c r="AD1386" s="3" t="str">
        <f t="shared" si="706"/>
        <v>False</v>
      </c>
      <c r="AE1386" s="3" t="str">
        <f t="shared" si="707"/>
        <v>true</v>
      </c>
      <c r="AF1386" s="3" t="e">
        <f>VLOOKUP(C1386,#REF!,2,FALSE)</f>
        <v>#REF!</v>
      </c>
      <c r="AG1386" s="3" t="e">
        <f t="shared" si="708"/>
        <v>#REF!</v>
      </c>
      <c r="AH1386" s="3">
        <f t="shared" si="709"/>
        <v>0</v>
      </c>
      <c r="AI1386" s="3">
        <f t="shared" si="710"/>
        <v>0</v>
      </c>
      <c r="AJ1386" s="3">
        <f t="shared" si="711"/>
        <v>0</v>
      </c>
      <c r="AL1386" s="3">
        <f t="shared" si="712"/>
        <v>0</v>
      </c>
      <c r="AM1386" s="3">
        <f t="shared" si="713"/>
        <v>0</v>
      </c>
      <c r="AN1386" s="3">
        <f t="shared" si="714"/>
        <v>0</v>
      </c>
      <c r="AO1386" s="3">
        <f t="shared" si="715"/>
        <v>0</v>
      </c>
      <c r="AP1386" s="3">
        <f t="shared" si="716"/>
        <v>0</v>
      </c>
      <c r="AQ1386" s="3">
        <f t="shared" si="717"/>
        <v>0</v>
      </c>
      <c r="AS1386" s="3" t="e">
        <f t="shared" si="718"/>
        <v>#REF!</v>
      </c>
      <c r="AU1386" s="3" t="e">
        <f t="shared" si="719"/>
        <v>#NAME?</v>
      </c>
      <c r="AW1386" s="3">
        <f t="shared" si="720"/>
        <v>0</v>
      </c>
      <c r="AX1386" s="3">
        <f t="shared" si="721"/>
        <v>0</v>
      </c>
      <c r="AY1386" s="3">
        <f t="shared" si="722"/>
        <v>0</v>
      </c>
      <c r="AZ1386" s="3">
        <f t="shared" si="723"/>
        <v>0</v>
      </c>
      <c r="BA1386" s="3">
        <f t="shared" si="724"/>
        <v>0</v>
      </c>
      <c r="BB1386" s="3">
        <f t="shared" si="725"/>
        <v>0</v>
      </c>
    </row>
    <row r="1387" spans="2:54" x14ac:dyDescent="0.35">
      <c r="B1387" s="14">
        <v>1360</v>
      </c>
      <c r="C1387" s="13"/>
      <c r="D1387" s="13"/>
      <c r="E1387" s="130"/>
      <c r="F1387" s="130"/>
      <c r="G1387" s="129" t="str">
        <f t="shared" si="693"/>
        <v/>
      </c>
      <c r="H1387" s="128"/>
      <c r="I1387" s="189"/>
      <c r="J1387" s="128"/>
      <c r="K1387" s="127"/>
      <c r="L1387" s="127"/>
      <c r="M1387" s="126"/>
      <c r="N1387" s="7"/>
      <c r="O1387" s="6"/>
      <c r="P1387" s="6"/>
      <c r="Q1387" s="125" t="str">
        <f t="shared" si="694"/>
        <v/>
      </c>
      <c r="R1387" s="124" t="str">
        <f t="shared" si="695"/>
        <v/>
      </c>
      <c r="S1387" s="123">
        <f t="shared" si="696"/>
        <v>0</v>
      </c>
      <c r="T1387" s="122">
        <f t="shared" si="697"/>
        <v>0</v>
      </c>
      <c r="U1387" s="123">
        <f t="shared" si="698"/>
        <v>0</v>
      </c>
      <c r="V1387" s="122">
        <f t="shared" si="699"/>
        <v>0</v>
      </c>
      <c r="W1387" s="123">
        <f t="shared" si="700"/>
        <v>0</v>
      </c>
      <c r="X1387" s="122">
        <f t="shared" si="701"/>
        <v>0</v>
      </c>
      <c r="Y1387" s="123">
        <f t="shared" si="702"/>
        <v>0</v>
      </c>
      <c r="Z1387" s="122">
        <f t="shared" si="703"/>
        <v>0</v>
      </c>
      <c r="AA1387" s="123">
        <f t="shared" si="704"/>
        <v>0</v>
      </c>
      <c r="AB1387" s="122">
        <f t="shared" si="705"/>
        <v>0</v>
      </c>
      <c r="AD1387" s="3" t="str">
        <f t="shared" si="706"/>
        <v>False</v>
      </c>
      <c r="AE1387" s="3" t="str">
        <f t="shared" si="707"/>
        <v>true</v>
      </c>
      <c r="AF1387" s="3" t="e">
        <f>VLOOKUP(C1387,#REF!,2,FALSE)</f>
        <v>#REF!</v>
      </c>
      <c r="AG1387" s="3" t="e">
        <f t="shared" si="708"/>
        <v>#REF!</v>
      </c>
      <c r="AH1387" s="3">
        <f t="shared" si="709"/>
        <v>0</v>
      </c>
      <c r="AI1387" s="3">
        <f t="shared" si="710"/>
        <v>0</v>
      </c>
      <c r="AJ1387" s="3">
        <f t="shared" si="711"/>
        <v>0</v>
      </c>
      <c r="AL1387" s="3">
        <f t="shared" si="712"/>
        <v>0</v>
      </c>
      <c r="AM1387" s="3">
        <f t="shared" si="713"/>
        <v>0</v>
      </c>
      <c r="AN1387" s="3">
        <f t="shared" si="714"/>
        <v>0</v>
      </c>
      <c r="AO1387" s="3">
        <f t="shared" si="715"/>
        <v>0</v>
      </c>
      <c r="AP1387" s="3">
        <f t="shared" si="716"/>
        <v>0</v>
      </c>
      <c r="AQ1387" s="3">
        <f t="shared" si="717"/>
        <v>0</v>
      </c>
      <c r="AS1387" s="3" t="e">
        <f t="shared" si="718"/>
        <v>#REF!</v>
      </c>
      <c r="AU1387" s="3" t="e">
        <f t="shared" si="719"/>
        <v>#NAME?</v>
      </c>
      <c r="AW1387" s="3">
        <f t="shared" si="720"/>
        <v>0</v>
      </c>
      <c r="AX1387" s="3">
        <f t="shared" si="721"/>
        <v>0</v>
      </c>
      <c r="AY1387" s="3">
        <f t="shared" si="722"/>
        <v>0</v>
      </c>
      <c r="AZ1387" s="3">
        <f t="shared" si="723"/>
        <v>0</v>
      </c>
      <c r="BA1387" s="3">
        <f t="shared" si="724"/>
        <v>0</v>
      </c>
      <c r="BB1387" s="3">
        <f t="shared" si="725"/>
        <v>0</v>
      </c>
    </row>
    <row r="1388" spans="2:54" x14ac:dyDescent="0.35">
      <c r="B1388" s="14">
        <v>1361</v>
      </c>
      <c r="C1388" s="13"/>
      <c r="D1388" s="13"/>
      <c r="E1388" s="130"/>
      <c r="F1388" s="130"/>
      <c r="G1388" s="129" t="str">
        <f t="shared" si="693"/>
        <v/>
      </c>
      <c r="H1388" s="128"/>
      <c r="I1388" s="189"/>
      <c r="J1388" s="128"/>
      <c r="K1388" s="127"/>
      <c r="L1388" s="127"/>
      <c r="M1388" s="126"/>
      <c r="N1388" s="7"/>
      <c r="O1388" s="6"/>
      <c r="P1388" s="6"/>
      <c r="Q1388" s="125" t="str">
        <f t="shared" si="694"/>
        <v/>
      </c>
      <c r="R1388" s="124" t="str">
        <f t="shared" si="695"/>
        <v/>
      </c>
      <c r="S1388" s="123">
        <f t="shared" si="696"/>
        <v>0</v>
      </c>
      <c r="T1388" s="122">
        <f t="shared" si="697"/>
        <v>0</v>
      </c>
      <c r="U1388" s="123">
        <f t="shared" si="698"/>
        <v>0</v>
      </c>
      <c r="V1388" s="122">
        <f t="shared" si="699"/>
        <v>0</v>
      </c>
      <c r="W1388" s="123">
        <f t="shared" si="700"/>
        <v>0</v>
      </c>
      <c r="X1388" s="122">
        <f t="shared" si="701"/>
        <v>0</v>
      </c>
      <c r="Y1388" s="123">
        <f t="shared" si="702"/>
        <v>0</v>
      </c>
      <c r="Z1388" s="122">
        <f t="shared" si="703"/>
        <v>0</v>
      </c>
      <c r="AA1388" s="123">
        <f t="shared" si="704"/>
        <v>0</v>
      </c>
      <c r="AB1388" s="122">
        <f t="shared" si="705"/>
        <v>0</v>
      </c>
      <c r="AD1388" s="3" t="str">
        <f t="shared" si="706"/>
        <v>False</v>
      </c>
      <c r="AE1388" s="3" t="str">
        <f t="shared" si="707"/>
        <v>true</v>
      </c>
      <c r="AF1388" s="3" t="e">
        <f>VLOOKUP(C1388,#REF!,2,FALSE)</f>
        <v>#REF!</v>
      </c>
      <c r="AG1388" s="3" t="e">
        <f t="shared" si="708"/>
        <v>#REF!</v>
      </c>
      <c r="AH1388" s="3">
        <f t="shared" si="709"/>
        <v>0</v>
      </c>
      <c r="AI1388" s="3">
        <f t="shared" si="710"/>
        <v>0</v>
      </c>
      <c r="AJ1388" s="3">
        <f t="shared" si="711"/>
        <v>0</v>
      </c>
      <c r="AL1388" s="3">
        <f t="shared" si="712"/>
        <v>0</v>
      </c>
      <c r="AM1388" s="3">
        <f t="shared" si="713"/>
        <v>0</v>
      </c>
      <c r="AN1388" s="3">
        <f t="shared" si="714"/>
        <v>0</v>
      </c>
      <c r="AO1388" s="3">
        <f t="shared" si="715"/>
        <v>0</v>
      </c>
      <c r="AP1388" s="3">
        <f t="shared" si="716"/>
        <v>0</v>
      </c>
      <c r="AQ1388" s="3">
        <f t="shared" si="717"/>
        <v>0</v>
      </c>
      <c r="AS1388" s="3" t="e">
        <f t="shared" si="718"/>
        <v>#REF!</v>
      </c>
      <c r="AU1388" s="3" t="e">
        <f t="shared" si="719"/>
        <v>#NAME?</v>
      </c>
      <c r="AW1388" s="3">
        <f t="shared" si="720"/>
        <v>0</v>
      </c>
      <c r="AX1388" s="3">
        <f t="shared" si="721"/>
        <v>0</v>
      </c>
      <c r="AY1388" s="3">
        <f t="shared" si="722"/>
        <v>0</v>
      </c>
      <c r="AZ1388" s="3">
        <f t="shared" si="723"/>
        <v>0</v>
      </c>
      <c r="BA1388" s="3">
        <f t="shared" si="724"/>
        <v>0</v>
      </c>
      <c r="BB1388" s="3">
        <f t="shared" si="725"/>
        <v>0</v>
      </c>
    </row>
    <row r="1389" spans="2:54" x14ac:dyDescent="0.35">
      <c r="B1389" s="14">
        <v>1362</v>
      </c>
      <c r="C1389" s="13"/>
      <c r="D1389" s="13"/>
      <c r="E1389" s="130"/>
      <c r="F1389" s="130"/>
      <c r="G1389" s="129" t="str">
        <f t="shared" si="693"/>
        <v/>
      </c>
      <c r="H1389" s="128"/>
      <c r="I1389" s="189"/>
      <c r="J1389" s="128"/>
      <c r="K1389" s="127"/>
      <c r="L1389" s="127"/>
      <c r="M1389" s="126"/>
      <c r="N1389" s="7"/>
      <c r="O1389" s="6"/>
      <c r="P1389" s="6"/>
      <c r="Q1389" s="125" t="str">
        <f t="shared" si="694"/>
        <v/>
      </c>
      <c r="R1389" s="124" t="str">
        <f t="shared" si="695"/>
        <v/>
      </c>
      <c r="S1389" s="123">
        <f t="shared" si="696"/>
        <v>0</v>
      </c>
      <c r="T1389" s="122">
        <f t="shared" si="697"/>
        <v>0</v>
      </c>
      <c r="U1389" s="123">
        <f t="shared" si="698"/>
        <v>0</v>
      </c>
      <c r="V1389" s="122">
        <f t="shared" si="699"/>
        <v>0</v>
      </c>
      <c r="W1389" s="123">
        <f t="shared" si="700"/>
        <v>0</v>
      </c>
      <c r="X1389" s="122">
        <f t="shared" si="701"/>
        <v>0</v>
      </c>
      <c r="Y1389" s="123">
        <f t="shared" si="702"/>
        <v>0</v>
      </c>
      <c r="Z1389" s="122">
        <f t="shared" si="703"/>
        <v>0</v>
      </c>
      <c r="AA1389" s="123">
        <f t="shared" si="704"/>
        <v>0</v>
      </c>
      <c r="AB1389" s="122">
        <f t="shared" si="705"/>
        <v>0</v>
      </c>
      <c r="AD1389" s="3" t="str">
        <f t="shared" si="706"/>
        <v>False</v>
      </c>
      <c r="AE1389" s="3" t="str">
        <f t="shared" si="707"/>
        <v>true</v>
      </c>
      <c r="AF1389" s="3" t="e">
        <f>VLOOKUP(C1389,#REF!,2,FALSE)</f>
        <v>#REF!</v>
      </c>
      <c r="AG1389" s="3" t="e">
        <f t="shared" si="708"/>
        <v>#REF!</v>
      </c>
      <c r="AH1389" s="3">
        <f t="shared" si="709"/>
        <v>0</v>
      </c>
      <c r="AI1389" s="3">
        <f t="shared" si="710"/>
        <v>0</v>
      </c>
      <c r="AJ1389" s="3">
        <f t="shared" si="711"/>
        <v>0</v>
      </c>
      <c r="AL1389" s="3">
        <f t="shared" si="712"/>
        <v>0</v>
      </c>
      <c r="AM1389" s="3">
        <f t="shared" si="713"/>
        <v>0</v>
      </c>
      <c r="AN1389" s="3">
        <f t="shared" si="714"/>
        <v>0</v>
      </c>
      <c r="AO1389" s="3">
        <f t="shared" si="715"/>
        <v>0</v>
      </c>
      <c r="AP1389" s="3">
        <f t="shared" si="716"/>
        <v>0</v>
      </c>
      <c r="AQ1389" s="3">
        <f t="shared" si="717"/>
        <v>0</v>
      </c>
      <c r="AS1389" s="3" t="e">
        <f t="shared" si="718"/>
        <v>#REF!</v>
      </c>
      <c r="AU1389" s="3" t="e">
        <f t="shared" si="719"/>
        <v>#NAME?</v>
      </c>
      <c r="AW1389" s="3">
        <f t="shared" si="720"/>
        <v>0</v>
      </c>
      <c r="AX1389" s="3">
        <f t="shared" si="721"/>
        <v>0</v>
      </c>
      <c r="AY1389" s="3">
        <f t="shared" si="722"/>
        <v>0</v>
      </c>
      <c r="AZ1389" s="3">
        <f t="shared" si="723"/>
        <v>0</v>
      </c>
      <c r="BA1389" s="3">
        <f t="shared" si="724"/>
        <v>0</v>
      </c>
      <c r="BB1389" s="3">
        <f t="shared" si="725"/>
        <v>0</v>
      </c>
    </row>
    <row r="1390" spans="2:54" x14ac:dyDescent="0.35">
      <c r="B1390" s="14">
        <v>1363</v>
      </c>
      <c r="C1390" s="13"/>
      <c r="D1390" s="13"/>
      <c r="E1390" s="130"/>
      <c r="F1390" s="130"/>
      <c r="G1390" s="129" t="str">
        <f t="shared" si="693"/>
        <v/>
      </c>
      <c r="H1390" s="128"/>
      <c r="I1390" s="189"/>
      <c r="J1390" s="128"/>
      <c r="K1390" s="127"/>
      <c r="L1390" s="127"/>
      <c r="M1390" s="126"/>
      <c r="N1390" s="7"/>
      <c r="O1390" s="6"/>
      <c r="P1390" s="6"/>
      <c r="Q1390" s="125" t="str">
        <f t="shared" si="694"/>
        <v/>
      </c>
      <c r="R1390" s="124" t="str">
        <f t="shared" si="695"/>
        <v/>
      </c>
      <c r="S1390" s="123">
        <f t="shared" si="696"/>
        <v>0</v>
      </c>
      <c r="T1390" s="122">
        <f t="shared" si="697"/>
        <v>0</v>
      </c>
      <c r="U1390" s="123">
        <f t="shared" si="698"/>
        <v>0</v>
      </c>
      <c r="V1390" s="122">
        <f t="shared" si="699"/>
        <v>0</v>
      </c>
      <c r="W1390" s="123">
        <f t="shared" si="700"/>
        <v>0</v>
      </c>
      <c r="X1390" s="122">
        <f t="shared" si="701"/>
        <v>0</v>
      </c>
      <c r="Y1390" s="123">
        <f t="shared" si="702"/>
        <v>0</v>
      </c>
      <c r="Z1390" s="122">
        <f t="shared" si="703"/>
        <v>0</v>
      </c>
      <c r="AA1390" s="123">
        <f t="shared" si="704"/>
        <v>0</v>
      </c>
      <c r="AB1390" s="122">
        <f t="shared" si="705"/>
        <v>0</v>
      </c>
      <c r="AD1390" s="3" t="str">
        <f t="shared" si="706"/>
        <v>False</v>
      </c>
      <c r="AE1390" s="3" t="str">
        <f t="shared" si="707"/>
        <v>true</v>
      </c>
      <c r="AF1390" s="3" t="e">
        <f>VLOOKUP(C1390,#REF!,2,FALSE)</f>
        <v>#REF!</v>
      </c>
      <c r="AG1390" s="3" t="e">
        <f t="shared" si="708"/>
        <v>#REF!</v>
      </c>
      <c r="AH1390" s="3">
        <f t="shared" si="709"/>
        <v>0</v>
      </c>
      <c r="AI1390" s="3">
        <f t="shared" si="710"/>
        <v>0</v>
      </c>
      <c r="AJ1390" s="3">
        <f t="shared" si="711"/>
        <v>0</v>
      </c>
      <c r="AL1390" s="3">
        <f t="shared" si="712"/>
        <v>0</v>
      </c>
      <c r="AM1390" s="3">
        <f t="shared" si="713"/>
        <v>0</v>
      </c>
      <c r="AN1390" s="3">
        <f t="shared" si="714"/>
        <v>0</v>
      </c>
      <c r="AO1390" s="3">
        <f t="shared" si="715"/>
        <v>0</v>
      </c>
      <c r="AP1390" s="3">
        <f t="shared" si="716"/>
        <v>0</v>
      </c>
      <c r="AQ1390" s="3">
        <f t="shared" si="717"/>
        <v>0</v>
      </c>
      <c r="AS1390" s="3" t="e">
        <f t="shared" si="718"/>
        <v>#REF!</v>
      </c>
      <c r="AU1390" s="3" t="e">
        <f t="shared" si="719"/>
        <v>#NAME?</v>
      </c>
      <c r="AW1390" s="3">
        <f t="shared" si="720"/>
        <v>0</v>
      </c>
      <c r="AX1390" s="3">
        <f t="shared" si="721"/>
        <v>0</v>
      </c>
      <c r="AY1390" s="3">
        <f t="shared" si="722"/>
        <v>0</v>
      </c>
      <c r="AZ1390" s="3">
        <f t="shared" si="723"/>
        <v>0</v>
      </c>
      <c r="BA1390" s="3">
        <f t="shared" si="724"/>
        <v>0</v>
      </c>
      <c r="BB1390" s="3">
        <f t="shared" si="725"/>
        <v>0</v>
      </c>
    </row>
    <row r="1391" spans="2:54" x14ac:dyDescent="0.35">
      <c r="B1391" s="14">
        <v>1364</v>
      </c>
      <c r="C1391" s="13"/>
      <c r="D1391" s="13"/>
      <c r="E1391" s="130"/>
      <c r="F1391" s="130"/>
      <c r="G1391" s="129" t="str">
        <f t="shared" si="693"/>
        <v/>
      </c>
      <c r="H1391" s="128"/>
      <c r="I1391" s="189"/>
      <c r="J1391" s="128"/>
      <c r="K1391" s="127"/>
      <c r="L1391" s="127"/>
      <c r="M1391" s="126"/>
      <c r="N1391" s="7"/>
      <c r="O1391" s="6"/>
      <c r="P1391" s="6"/>
      <c r="Q1391" s="125" t="str">
        <f t="shared" si="694"/>
        <v/>
      </c>
      <c r="R1391" s="124" t="str">
        <f t="shared" si="695"/>
        <v/>
      </c>
      <c r="S1391" s="123">
        <f t="shared" si="696"/>
        <v>0</v>
      </c>
      <c r="T1391" s="122">
        <f t="shared" si="697"/>
        <v>0</v>
      </c>
      <c r="U1391" s="123">
        <f t="shared" si="698"/>
        <v>0</v>
      </c>
      <c r="V1391" s="122">
        <f t="shared" si="699"/>
        <v>0</v>
      </c>
      <c r="W1391" s="123">
        <f t="shared" si="700"/>
        <v>0</v>
      </c>
      <c r="X1391" s="122">
        <f t="shared" si="701"/>
        <v>0</v>
      </c>
      <c r="Y1391" s="123">
        <f t="shared" si="702"/>
        <v>0</v>
      </c>
      <c r="Z1391" s="122">
        <f t="shared" si="703"/>
        <v>0</v>
      </c>
      <c r="AA1391" s="123">
        <f t="shared" si="704"/>
        <v>0</v>
      </c>
      <c r="AB1391" s="122">
        <f t="shared" si="705"/>
        <v>0</v>
      </c>
      <c r="AD1391" s="3" t="str">
        <f t="shared" si="706"/>
        <v>False</v>
      </c>
      <c r="AE1391" s="3" t="str">
        <f t="shared" si="707"/>
        <v>true</v>
      </c>
      <c r="AF1391" s="3" t="e">
        <f>VLOOKUP(C1391,#REF!,2,FALSE)</f>
        <v>#REF!</v>
      </c>
      <c r="AG1391" s="3" t="e">
        <f t="shared" si="708"/>
        <v>#REF!</v>
      </c>
      <c r="AH1391" s="3">
        <f t="shared" si="709"/>
        <v>0</v>
      </c>
      <c r="AI1391" s="3">
        <f t="shared" si="710"/>
        <v>0</v>
      </c>
      <c r="AJ1391" s="3">
        <f t="shared" si="711"/>
        <v>0</v>
      </c>
      <c r="AL1391" s="3">
        <f t="shared" si="712"/>
        <v>0</v>
      </c>
      <c r="AM1391" s="3">
        <f t="shared" si="713"/>
        <v>0</v>
      </c>
      <c r="AN1391" s="3">
        <f t="shared" si="714"/>
        <v>0</v>
      </c>
      <c r="AO1391" s="3">
        <f t="shared" si="715"/>
        <v>0</v>
      </c>
      <c r="AP1391" s="3">
        <f t="shared" si="716"/>
        <v>0</v>
      </c>
      <c r="AQ1391" s="3">
        <f t="shared" si="717"/>
        <v>0</v>
      </c>
      <c r="AS1391" s="3" t="e">
        <f t="shared" si="718"/>
        <v>#REF!</v>
      </c>
      <c r="AU1391" s="3" t="e">
        <f t="shared" si="719"/>
        <v>#NAME?</v>
      </c>
      <c r="AW1391" s="3">
        <f t="shared" si="720"/>
        <v>0</v>
      </c>
      <c r="AX1391" s="3">
        <f t="shared" si="721"/>
        <v>0</v>
      </c>
      <c r="AY1391" s="3">
        <f t="shared" si="722"/>
        <v>0</v>
      </c>
      <c r="AZ1391" s="3">
        <f t="shared" si="723"/>
        <v>0</v>
      </c>
      <c r="BA1391" s="3">
        <f t="shared" si="724"/>
        <v>0</v>
      </c>
      <c r="BB1391" s="3">
        <f t="shared" si="725"/>
        <v>0</v>
      </c>
    </row>
    <row r="1392" spans="2:54" x14ac:dyDescent="0.35">
      <c r="B1392" s="14">
        <v>1365</v>
      </c>
      <c r="C1392" s="13"/>
      <c r="D1392" s="13"/>
      <c r="E1392" s="130"/>
      <c r="F1392" s="130"/>
      <c r="G1392" s="129" t="str">
        <f t="shared" si="693"/>
        <v/>
      </c>
      <c r="H1392" s="128"/>
      <c r="I1392" s="189"/>
      <c r="J1392" s="128"/>
      <c r="K1392" s="127"/>
      <c r="L1392" s="127"/>
      <c r="M1392" s="126"/>
      <c r="N1392" s="7"/>
      <c r="O1392" s="6"/>
      <c r="P1392" s="6"/>
      <c r="Q1392" s="125" t="str">
        <f t="shared" si="694"/>
        <v/>
      </c>
      <c r="R1392" s="124" t="str">
        <f t="shared" si="695"/>
        <v/>
      </c>
      <c r="S1392" s="123">
        <f t="shared" si="696"/>
        <v>0</v>
      </c>
      <c r="T1392" s="122">
        <f t="shared" si="697"/>
        <v>0</v>
      </c>
      <c r="U1392" s="123">
        <f t="shared" si="698"/>
        <v>0</v>
      </c>
      <c r="V1392" s="122">
        <f t="shared" si="699"/>
        <v>0</v>
      </c>
      <c r="W1392" s="123">
        <f t="shared" si="700"/>
        <v>0</v>
      </c>
      <c r="X1392" s="122">
        <f t="shared" si="701"/>
        <v>0</v>
      </c>
      <c r="Y1392" s="123">
        <f t="shared" si="702"/>
        <v>0</v>
      </c>
      <c r="Z1392" s="122">
        <f t="shared" si="703"/>
        <v>0</v>
      </c>
      <c r="AA1392" s="123">
        <f t="shared" si="704"/>
        <v>0</v>
      </c>
      <c r="AB1392" s="122">
        <f t="shared" si="705"/>
        <v>0</v>
      </c>
      <c r="AD1392" s="3" t="str">
        <f t="shared" si="706"/>
        <v>False</v>
      </c>
      <c r="AE1392" s="3" t="str">
        <f t="shared" si="707"/>
        <v>true</v>
      </c>
      <c r="AF1392" s="3" t="e">
        <f>VLOOKUP(C1392,#REF!,2,FALSE)</f>
        <v>#REF!</v>
      </c>
      <c r="AG1392" s="3" t="e">
        <f t="shared" si="708"/>
        <v>#REF!</v>
      </c>
      <c r="AH1392" s="3">
        <f t="shared" si="709"/>
        <v>0</v>
      </c>
      <c r="AI1392" s="3">
        <f t="shared" si="710"/>
        <v>0</v>
      </c>
      <c r="AJ1392" s="3">
        <f t="shared" si="711"/>
        <v>0</v>
      </c>
      <c r="AL1392" s="3">
        <f t="shared" si="712"/>
        <v>0</v>
      </c>
      <c r="AM1392" s="3">
        <f t="shared" si="713"/>
        <v>0</v>
      </c>
      <c r="AN1392" s="3">
        <f t="shared" si="714"/>
        <v>0</v>
      </c>
      <c r="AO1392" s="3">
        <f t="shared" si="715"/>
        <v>0</v>
      </c>
      <c r="AP1392" s="3">
        <f t="shared" si="716"/>
        <v>0</v>
      </c>
      <c r="AQ1392" s="3">
        <f t="shared" si="717"/>
        <v>0</v>
      </c>
      <c r="AS1392" s="3" t="e">
        <f t="shared" si="718"/>
        <v>#REF!</v>
      </c>
      <c r="AU1392" s="3" t="e">
        <f t="shared" si="719"/>
        <v>#NAME?</v>
      </c>
      <c r="AW1392" s="3">
        <f t="shared" si="720"/>
        <v>0</v>
      </c>
      <c r="AX1392" s="3">
        <f t="shared" si="721"/>
        <v>0</v>
      </c>
      <c r="AY1392" s="3">
        <f t="shared" si="722"/>
        <v>0</v>
      </c>
      <c r="AZ1392" s="3">
        <f t="shared" si="723"/>
        <v>0</v>
      </c>
      <c r="BA1392" s="3">
        <f t="shared" si="724"/>
        <v>0</v>
      </c>
      <c r="BB1392" s="3">
        <f t="shared" si="725"/>
        <v>0</v>
      </c>
    </row>
    <row r="1393" spans="2:54" x14ac:dyDescent="0.35">
      <c r="B1393" s="14">
        <v>1366</v>
      </c>
      <c r="C1393" s="13"/>
      <c r="D1393" s="13"/>
      <c r="E1393" s="130"/>
      <c r="F1393" s="130"/>
      <c r="G1393" s="129" t="str">
        <f t="shared" si="693"/>
        <v/>
      </c>
      <c r="H1393" s="128"/>
      <c r="I1393" s="189"/>
      <c r="J1393" s="128"/>
      <c r="K1393" s="127"/>
      <c r="L1393" s="127"/>
      <c r="M1393" s="126"/>
      <c r="N1393" s="7"/>
      <c r="O1393" s="6"/>
      <c r="P1393" s="6"/>
      <c r="Q1393" s="125" t="str">
        <f t="shared" si="694"/>
        <v/>
      </c>
      <c r="R1393" s="124" t="str">
        <f t="shared" si="695"/>
        <v/>
      </c>
      <c r="S1393" s="123">
        <f t="shared" si="696"/>
        <v>0</v>
      </c>
      <c r="T1393" s="122">
        <f t="shared" si="697"/>
        <v>0</v>
      </c>
      <c r="U1393" s="123">
        <f t="shared" si="698"/>
        <v>0</v>
      </c>
      <c r="V1393" s="122">
        <f t="shared" si="699"/>
        <v>0</v>
      </c>
      <c r="W1393" s="123">
        <f t="shared" si="700"/>
        <v>0</v>
      </c>
      <c r="X1393" s="122">
        <f t="shared" si="701"/>
        <v>0</v>
      </c>
      <c r="Y1393" s="123">
        <f t="shared" si="702"/>
        <v>0</v>
      </c>
      <c r="Z1393" s="122">
        <f t="shared" si="703"/>
        <v>0</v>
      </c>
      <c r="AA1393" s="123">
        <f t="shared" si="704"/>
        <v>0</v>
      </c>
      <c r="AB1393" s="122">
        <f t="shared" si="705"/>
        <v>0</v>
      </c>
      <c r="AD1393" s="3" t="str">
        <f t="shared" si="706"/>
        <v>False</v>
      </c>
      <c r="AE1393" s="3" t="str">
        <f t="shared" si="707"/>
        <v>true</v>
      </c>
      <c r="AF1393" s="3" t="e">
        <f>VLOOKUP(C1393,#REF!,2,FALSE)</f>
        <v>#REF!</v>
      </c>
      <c r="AG1393" s="3" t="e">
        <f t="shared" si="708"/>
        <v>#REF!</v>
      </c>
      <c r="AH1393" s="3">
        <f t="shared" si="709"/>
        <v>0</v>
      </c>
      <c r="AI1393" s="3">
        <f t="shared" si="710"/>
        <v>0</v>
      </c>
      <c r="AJ1393" s="3">
        <f t="shared" si="711"/>
        <v>0</v>
      </c>
      <c r="AL1393" s="3">
        <f t="shared" si="712"/>
        <v>0</v>
      </c>
      <c r="AM1393" s="3">
        <f t="shared" si="713"/>
        <v>0</v>
      </c>
      <c r="AN1393" s="3">
        <f t="shared" si="714"/>
        <v>0</v>
      </c>
      <c r="AO1393" s="3">
        <f t="shared" si="715"/>
        <v>0</v>
      </c>
      <c r="AP1393" s="3">
        <f t="shared" si="716"/>
        <v>0</v>
      </c>
      <c r="AQ1393" s="3">
        <f t="shared" si="717"/>
        <v>0</v>
      </c>
      <c r="AS1393" s="3" t="e">
        <f t="shared" si="718"/>
        <v>#REF!</v>
      </c>
      <c r="AU1393" s="3" t="e">
        <f t="shared" si="719"/>
        <v>#NAME?</v>
      </c>
      <c r="AW1393" s="3">
        <f t="shared" si="720"/>
        <v>0</v>
      </c>
      <c r="AX1393" s="3">
        <f t="shared" si="721"/>
        <v>0</v>
      </c>
      <c r="AY1393" s="3">
        <f t="shared" si="722"/>
        <v>0</v>
      </c>
      <c r="AZ1393" s="3">
        <f t="shared" si="723"/>
        <v>0</v>
      </c>
      <c r="BA1393" s="3">
        <f t="shared" si="724"/>
        <v>0</v>
      </c>
      <c r="BB1393" s="3">
        <f t="shared" si="725"/>
        <v>0</v>
      </c>
    </row>
    <row r="1394" spans="2:54" x14ac:dyDescent="0.35">
      <c r="B1394" s="14">
        <v>1367</v>
      </c>
      <c r="C1394" s="13"/>
      <c r="D1394" s="13"/>
      <c r="E1394" s="130"/>
      <c r="F1394" s="130"/>
      <c r="G1394" s="129" t="str">
        <f t="shared" si="693"/>
        <v/>
      </c>
      <c r="H1394" s="128"/>
      <c r="I1394" s="189"/>
      <c r="J1394" s="128"/>
      <c r="K1394" s="127"/>
      <c r="L1394" s="127"/>
      <c r="M1394" s="126"/>
      <c r="N1394" s="7"/>
      <c r="O1394" s="6"/>
      <c r="P1394" s="6"/>
      <c r="Q1394" s="125" t="str">
        <f t="shared" si="694"/>
        <v/>
      </c>
      <c r="R1394" s="124" t="str">
        <f t="shared" si="695"/>
        <v/>
      </c>
      <c r="S1394" s="123">
        <f t="shared" si="696"/>
        <v>0</v>
      </c>
      <c r="T1394" s="122">
        <f t="shared" si="697"/>
        <v>0</v>
      </c>
      <c r="U1394" s="123">
        <f t="shared" si="698"/>
        <v>0</v>
      </c>
      <c r="V1394" s="122">
        <f t="shared" si="699"/>
        <v>0</v>
      </c>
      <c r="W1394" s="123">
        <f t="shared" si="700"/>
        <v>0</v>
      </c>
      <c r="X1394" s="122">
        <f t="shared" si="701"/>
        <v>0</v>
      </c>
      <c r="Y1394" s="123">
        <f t="shared" si="702"/>
        <v>0</v>
      </c>
      <c r="Z1394" s="122">
        <f t="shared" si="703"/>
        <v>0</v>
      </c>
      <c r="AA1394" s="123">
        <f t="shared" si="704"/>
        <v>0</v>
      </c>
      <c r="AB1394" s="122">
        <f t="shared" si="705"/>
        <v>0</v>
      </c>
      <c r="AD1394" s="3" t="str">
        <f t="shared" si="706"/>
        <v>False</v>
      </c>
      <c r="AE1394" s="3" t="str">
        <f t="shared" si="707"/>
        <v>true</v>
      </c>
      <c r="AF1394" s="3" t="e">
        <f>VLOOKUP(C1394,#REF!,2,FALSE)</f>
        <v>#REF!</v>
      </c>
      <c r="AG1394" s="3" t="e">
        <f t="shared" si="708"/>
        <v>#REF!</v>
      </c>
      <c r="AH1394" s="3">
        <f t="shared" si="709"/>
        <v>0</v>
      </c>
      <c r="AI1394" s="3">
        <f t="shared" si="710"/>
        <v>0</v>
      </c>
      <c r="AJ1394" s="3">
        <f t="shared" si="711"/>
        <v>0</v>
      </c>
      <c r="AL1394" s="3">
        <f t="shared" si="712"/>
        <v>0</v>
      </c>
      <c r="AM1394" s="3">
        <f t="shared" si="713"/>
        <v>0</v>
      </c>
      <c r="AN1394" s="3">
        <f t="shared" si="714"/>
        <v>0</v>
      </c>
      <c r="AO1394" s="3">
        <f t="shared" si="715"/>
        <v>0</v>
      </c>
      <c r="AP1394" s="3">
        <f t="shared" si="716"/>
        <v>0</v>
      </c>
      <c r="AQ1394" s="3">
        <f t="shared" si="717"/>
        <v>0</v>
      </c>
      <c r="AS1394" s="3" t="e">
        <f t="shared" si="718"/>
        <v>#REF!</v>
      </c>
      <c r="AU1394" s="3" t="e">
        <f t="shared" si="719"/>
        <v>#NAME?</v>
      </c>
      <c r="AW1394" s="3">
        <f t="shared" si="720"/>
        <v>0</v>
      </c>
      <c r="AX1394" s="3">
        <f t="shared" si="721"/>
        <v>0</v>
      </c>
      <c r="AY1394" s="3">
        <f t="shared" si="722"/>
        <v>0</v>
      </c>
      <c r="AZ1394" s="3">
        <f t="shared" si="723"/>
        <v>0</v>
      </c>
      <c r="BA1394" s="3">
        <f t="shared" si="724"/>
        <v>0</v>
      </c>
      <c r="BB1394" s="3">
        <f t="shared" si="725"/>
        <v>0</v>
      </c>
    </row>
    <row r="1395" spans="2:54" x14ac:dyDescent="0.35">
      <c r="B1395" s="14">
        <v>1368</v>
      </c>
      <c r="C1395" s="13"/>
      <c r="D1395" s="13"/>
      <c r="E1395" s="130"/>
      <c r="F1395" s="130"/>
      <c r="G1395" s="129" t="str">
        <f t="shared" si="693"/>
        <v/>
      </c>
      <c r="H1395" s="128"/>
      <c r="I1395" s="189"/>
      <c r="J1395" s="128"/>
      <c r="K1395" s="127"/>
      <c r="L1395" s="127"/>
      <c r="M1395" s="126"/>
      <c r="N1395" s="7"/>
      <c r="O1395" s="6"/>
      <c r="P1395" s="6"/>
      <c r="Q1395" s="125" t="str">
        <f t="shared" si="694"/>
        <v/>
      </c>
      <c r="R1395" s="124" t="str">
        <f t="shared" si="695"/>
        <v/>
      </c>
      <c r="S1395" s="123">
        <f t="shared" si="696"/>
        <v>0</v>
      </c>
      <c r="T1395" s="122">
        <f t="shared" si="697"/>
        <v>0</v>
      </c>
      <c r="U1395" s="123">
        <f t="shared" si="698"/>
        <v>0</v>
      </c>
      <c r="V1395" s="122">
        <f t="shared" si="699"/>
        <v>0</v>
      </c>
      <c r="W1395" s="123">
        <f t="shared" si="700"/>
        <v>0</v>
      </c>
      <c r="X1395" s="122">
        <f t="shared" si="701"/>
        <v>0</v>
      </c>
      <c r="Y1395" s="123">
        <f t="shared" si="702"/>
        <v>0</v>
      </c>
      <c r="Z1395" s="122">
        <f t="shared" si="703"/>
        <v>0</v>
      </c>
      <c r="AA1395" s="123">
        <f t="shared" si="704"/>
        <v>0</v>
      </c>
      <c r="AB1395" s="122">
        <f t="shared" si="705"/>
        <v>0</v>
      </c>
      <c r="AD1395" s="3" t="str">
        <f t="shared" si="706"/>
        <v>False</v>
      </c>
      <c r="AE1395" s="3" t="str">
        <f t="shared" si="707"/>
        <v>true</v>
      </c>
      <c r="AF1395" s="3" t="e">
        <f>VLOOKUP(C1395,#REF!,2,FALSE)</f>
        <v>#REF!</v>
      </c>
      <c r="AG1395" s="3" t="e">
        <f t="shared" si="708"/>
        <v>#REF!</v>
      </c>
      <c r="AH1395" s="3">
        <f t="shared" si="709"/>
        <v>0</v>
      </c>
      <c r="AI1395" s="3">
        <f t="shared" si="710"/>
        <v>0</v>
      </c>
      <c r="AJ1395" s="3">
        <f t="shared" si="711"/>
        <v>0</v>
      </c>
      <c r="AL1395" s="3">
        <f t="shared" si="712"/>
        <v>0</v>
      </c>
      <c r="AM1395" s="3">
        <f t="shared" si="713"/>
        <v>0</v>
      </c>
      <c r="AN1395" s="3">
        <f t="shared" si="714"/>
        <v>0</v>
      </c>
      <c r="AO1395" s="3">
        <f t="shared" si="715"/>
        <v>0</v>
      </c>
      <c r="AP1395" s="3">
        <f t="shared" si="716"/>
        <v>0</v>
      </c>
      <c r="AQ1395" s="3">
        <f t="shared" si="717"/>
        <v>0</v>
      </c>
      <c r="AS1395" s="3" t="e">
        <f t="shared" si="718"/>
        <v>#REF!</v>
      </c>
      <c r="AU1395" s="3" t="e">
        <f t="shared" si="719"/>
        <v>#NAME?</v>
      </c>
      <c r="AW1395" s="3">
        <f t="shared" si="720"/>
        <v>0</v>
      </c>
      <c r="AX1395" s="3">
        <f t="shared" si="721"/>
        <v>0</v>
      </c>
      <c r="AY1395" s="3">
        <f t="shared" si="722"/>
        <v>0</v>
      </c>
      <c r="AZ1395" s="3">
        <f t="shared" si="723"/>
        <v>0</v>
      </c>
      <c r="BA1395" s="3">
        <f t="shared" si="724"/>
        <v>0</v>
      </c>
      <c r="BB1395" s="3">
        <f t="shared" si="725"/>
        <v>0</v>
      </c>
    </row>
    <row r="1396" spans="2:54" x14ac:dyDescent="0.35">
      <c r="B1396" s="14">
        <v>1369</v>
      </c>
      <c r="C1396" s="13"/>
      <c r="D1396" s="13"/>
      <c r="E1396" s="130"/>
      <c r="F1396" s="130"/>
      <c r="G1396" s="129" t="str">
        <f t="shared" si="693"/>
        <v/>
      </c>
      <c r="H1396" s="128"/>
      <c r="I1396" s="189"/>
      <c r="J1396" s="128"/>
      <c r="K1396" s="127"/>
      <c r="L1396" s="127"/>
      <c r="M1396" s="126"/>
      <c r="N1396" s="7"/>
      <c r="O1396" s="6"/>
      <c r="P1396" s="6"/>
      <c r="Q1396" s="125" t="str">
        <f t="shared" si="694"/>
        <v/>
      </c>
      <c r="R1396" s="124" t="str">
        <f t="shared" si="695"/>
        <v/>
      </c>
      <c r="S1396" s="123">
        <f t="shared" si="696"/>
        <v>0</v>
      </c>
      <c r="T1396" s="122">
        <f t="shared" si="697"/>
        <v>0</v>
      </c>
      <c r="U1396" s="123">
        <f t="shared" si="698"/>
        <v>0</v>
      </c>
      <c r="V1396" s="122">
        <f t="shared" si="699"/>
        <v>0</v>
      </c>
      <c r="W1396" s="123">
        <f t="shared" si="700"/>
        <v>0</v>
      </c>
      <c r="X1396" s="122">
        <f t="shared" si="701"/>
        <v>0</v>
      </c>
      <c r="Y1396" s="123">
        <f t="shared" si="702"/>
        <v>0</v>
      </c>
      <c r="Z1396" s="122">
        <f t="shared" si="703"/>
        <v>0</v>
      </c>
      <c r="AA1396" s="123">
        <f t="shared" si="704"/>
        <v>0</v>
      </c>
      <c r="AB1396" s="122">
        <f t="shared" si="705"/>
        <v>0</v>
      </c>
      <c r="AD1396" s="3" t="str">
        <f t="shared" si="706"/>
        <v>False</v>
      </c>
      <c r="AE1396" s="3" t="str">
        <f t="shared" si="707"/>
        <v>true</v>
      </c>
      <c r="AF1396" s="3" t="e">
        <f>VLOOKUP(C1396,#REF!,2,FALSE)</f>
        <v>#REF!</v>
      </c>
      <c r="AG1396" s="3" t="e">
        <f t="shared" si="708"/>
        <v>#REF!</v>
      </c>
      <c r="AH1396" s="3">
        <f t="shared" si="709"/>
        <v>0</v>
      </c>
      <c r="AI1396" s="3">
        <f t="shared" si="710"/>
        <v>0</v>
      </c>
      <c r="AJ1396" s="3">
        <f t="shared" si="711"/>
        <v>0</v>
      </c>
      <c r="AL1396" s="3">
        <f t="shared" si="712"/>
        <v>0</v>
      </c>
      <c r="AM1396" s="3">
        <f t="shared" si="713"/>
        <v>0</v>
      </c>
      <c r="AN1396" s="3">
        <f t="shared" si="714"/>
        <v>0</v>
      </c>
      <c r="AO1396" s="3">
        <f t="shared" si="715"/>
        <v>0</v>
      </c>
      <c r="AP1396" s="3">
        <f t="shared" si="716"/>
        <v>0</v>
      </c>
      <c r="AQ1396" s="3">
        <f t="shared" si="717"/>
        <v>0</v>
      </c>
      <c r="AS1396" s="3" t="e">
        <f t="shared" si="718"/>
        <v>#REF!</v>
      </c>
      <c r="AU1396" s="3" t="e">
        <f t="shared" si="719"/>
        <v>#NAME?</v>
      </c>
      <c r="AW1396" s="3">
        <f t="shared" si="720"/>
        <v>0</v>
      </c>
      <c r="AX1396" s="3">
        <f t="shared" si="721"/>
        <v>0</v>
      </c>
      <c r="AY1396" s="3">
        <f t="shared" si="722"/>
        <v>0</v>
      </c>
      <c r="AZ1396" s="3">
        <f t="shared" si="723"/>
        <v>0</v>
      </c>
      <c r="BA1396" s="3">
        <f t="shared" si="724"/>
        <v>0</v>
      </c>
      <c r="BB1396" s="3">
        <f t="shared" si="725"/>
        <v>0</v>
      </c>
    </row>
    <row r="1397" spans="2:54" x14ac:dyDescent="0.35">
      <c r="B1397" s="14">
        <v>1370</v>
      </c>
      <c r="C1397" s="13"/>
      <c r="D1397" s="13"/>
      <c r="E1397" s="130"/>
      <c r="F1397" s="130"/>
      <c r="G1397" s="129" t="str">
        <f t="shared" si="693"/>
        <v/>
      </c>
      <c r="H1397" s="128"/>
      <c r="I1397" s="189"/>
      <c r="J1397" s="128"/>
      <c r="K1397" s="127"/>
      <c r="L1397" s="127"/>
      <c r="M1397" s="126"/>
      <c r="N1397" s="7"/>
      <c r="O1397" s="6"/>
      <c r="P1397" s="6"/>
      <c r="Q1397" s="125" t="str">
        <f t="shared" si="694"/>
        <v/>
      </c>
      <c r="R1397" s="124" t="str">
        <f t="shared" si="695"/>
        <v/>
      </c>
      <c r="S1397" s="123">
        <f t="shared" si="696"/>
        <v>0</v>
      </c>
      <c r="T1397" s="122">
        <f t="shared" si="697"/>
        <v>0</v>
      </c>
      <c r="U1397" s="123">
        <f t="shared" si="698"/>
        <v>0</v>
      </c>
      <c r="V1397" s="122">
        <f t="shared" si="699"/>
        <v>0</v>
      </c>
      <c r="W1397" s="123">
        <f t="shared" si="700"/>
        <v>0</v>
      </c>
      <c r="X1397" s="122">
        <f t="shared" si="701"/>
        <v>0</v>
      </c>
      <c r="Y1397" s="123">
        <f t="shared" si="702"/>
        <v>0</v>
      </c>
      <c r="Z1397" s="122">
        <f t="shared" si="703"/>
        <v>0</v>
      </c>
      <c r="AA1397" s="123">
        <f t="shared" si="704"/>
        <v>0</v>
      </c>
      <c r="AB1397" s="122">
        <f t="shared" si="705"/>
        <v>0</v>
      </c>
      <c r="AD1397" s="3" t="str">
        <f t="shared" si="706"/>
        <v>False</v>
      </c>
      <c r="AE1397" s="3" t="str">
        <f t="shared" si="707"/>
        <v>true</v>
      </c>
      <c r="AF1397" s="3" t="e">
        <f>VLOOKUP(C1397,#REF!,2,FALSE)</f>
        <v>#REF!</v>
      </c>
      <c r="AG1397" s="3" t="e">
        <f t="shared" si="708"/>
        <v>#REF!</v>
      </c>
      <c r="AH1397" s="3">
        <f t="shared" si="709"/>
        <v>0</v>
      </c>
      <c r="AI1397" s="3">
        <f t="shared" si="710"/>
        <v>0</v>
      </c>
      <c r="AJ1397" s="3">
        <f t="shared" si="711"/>
        <v>0</v>
      </c>
      <c r="AL1397" s="3">
        <f t="shared" si="712"/>
        <v>0</v>
      </c>
      <c r="AM1397" s="3">
        <f t="shared" si="713"/>
        <v>0</v>
      </c>
      <c r="AN1397" s="3">
        <f t="shared" si="714"/>
        <v>0</v>
      </c>
      <c r="AO1397" s="3">
        <f t="shared" si="715"/>
        <v>0</v>
      </c>
      <c r="AP1397" s="3">
        <f t="shared" si="716"/>
        <v>0</v>
      </c>
      <c r="AQ1397" s="3">
        <f t="shared" si="717"/>
        <v>0</v>
      </c>
      <c r="AS1397" s="3" t="e">
        <f t="shared" si="718"/>
        <v>#REF!</v>
      </c>
      <c r="AU1397" s="3" t="e">
        <f t="shared" si="719"/>
        <v>#NAME?</v>
      </c>
      <c r="AW1397" s="3">
        <f t="shared" si="720"/>
        <v>0</v>
      </c>
      <c r="AX1397" s="3">
        <f t="shared" si="721"/>
        <v>0</v>
      </c>
      <c r="AY1397" s="3">
        <f t="shared" si="722"/>
        <v>0</v>
      </c>
      <c r="AZ1397" s="3">
        <f t="shared" si="723"/>
        <v>0</v>
      </c>
      <c r="BA1397" s="3">
        <f t="shared" si="724"/>
        <v>0</v>
      </c>
      <c r="BB1397" s="3">
        <f t="shared" si="725"/>
        <v>0</v>
      </c>
    </row>
    <row r="1398" spans="2:54" x14ac:dyDescent="0.35">
      <c r="B1398" s="14">
        <v>1371</v>
      </c>
      <c r="C1398" s="13"/>
      <c r="D1398" s="13"/>
      <c r="E1398" s="130"/>
      <c r="F1398" s="130"/>
      <c r="G1398" s="129" t="str">
        <f t="shared" si="693"/>
        <v/>
      </c>
      <c r="H1398" s="128"/>
      <c r="I1398" s="189"/>
      <c r="J1398" s="128"/>
      <c r="K1398" s="127"/>
      <c r="L1398" s="127"/>
      <c r="M1398" s="126"/>
      <c r="N1398" s="7"/>
      <c r="O1398" s="6"/>
      <c r="P1398" s="6"/>
      <c r="Q1398" s="125" t="str">
        <f t="shared" si="694"/>
        <v/>
      </c>
      <c r="R1398" s="124" t="str">
        <f t="shared" si="695"/>
        <v/>
      </c>
      <c r="S1398" s="123">
        <f t="shared" si="696"/>
        <v>0</v>
      </c>
      <c r="T1398" s="122">
        <f t="shared" si="697"/>
        <v>0</v>
      </c>
      <c r="U1398" s="123">
        <f t="shared" si="698"/>
        <v>0</v>
      </c>
      <c r="V1398" s="122">
        <f t="shared" si="699"/>
        <v>0</v>
      </c>
      <c r="W1398" s="123">
        <f t="shared" si="700"/>
        <v>0</v>
      </c>
      <c r="X1398" s="122">
        <f t="shared" si="701"/>
        <v>0</v>
      </c>
      <c r="Y1398" s="123">
        <f t="shared" si="702"/>
        <v>0</v>
      </c>
      <c r="Z1398" s="122">
        <f t="shared" si="703"/>
        <v>0</v>
      </c>
      <c r="AA1398" s="123">
        <f t="shared" si="704"/>
        <v>0</v>
      </c>
      <c r="AB1398" s="122">
        <f t="shared" si="705"/>
        <v>0</v>
      </c>
      <c r="AD1398" s="3" t="str">
        <f t="shared" si="706"/>
        <v>False</v>
      </c>
      <c r="AE1398" s="3" t="str">
        <f t="shared" si="707"/>
        <v>true</v>
      </c>
      <c r="AF1398" s="3" t="e">
        <f>VLOOKUP(C1398,#REF!,2,FALSE)</f>
        <v>#REF!</v>
      </c>
      <c r="AG1398" s="3" t="e">
        <f t="shared" si="708"/>
        <v>#REF!</v>
      </c>
      <c r="AH1398" s="3">
        <f t="shared" si="709"/>
        <v>0</v>
      </c>
      <c r="AI1398" s="3">
        <f t="shared" si="710"/>
        <v>0</v>
      </c>
      <c r="AJ1398" s="3">
        <f t="shared" si="711"/>
        <v>0</v>
      </c>
      <c r="AL1398" s="3">
        <f t="shared" si="712"/>
        <v>0</v>
      </c>
      <c r="AM1398" s="3">
        <f t="shared" si="713"/>
        <v>0</v>
      </c>
      <c r="AN1398" s="3">
        <f t="shared" si="714"/>
        <v>0</v>
      </c>
      <c r="AO1398" s="3">
        <f t="shared" si="715"/>
        <v>0</v>
      </c>
      <c r="AP1398" s="3">
        <f t="shared" si="716"/>
        <v>0</v>
      </c>
      <c r="AQ1398" s="3">
        <f t="shared" si="717"/>
        <v>0</v>
      </c>
      <c r="AS1398" s="3" t="e">
        <f t="shared" si="718"/>
        <v>#REF!</v>
      </c>
      <c r="AU1398" s="3" t="e">
        <f t="shared" si="719"/>
        <v>#NAME?</v>
      </c>
      <c r="AW1398" s="3">
        <f t="shared" si="720"/>
        <v>0</v>
      </c>
      <c r="AX1398" s="3">
        <f t="shared" si="721"/>
        <v>0</v>
      </c>
      <c r="AY1398" s="3">
        <f t="shared" si="722"/>
        <v>0</v>
      </c>
      <c r="AZ1398" s="3">
        <f t="shared" si="723"/>
        <v>0</v>
      </c>
      <c r="BA1398" s="3">
        <f t="shared" si="724"/>
        <v>0</v>
      </c>
      <c r="BB1398" s="3">
        <f t="shared" si="725"/>
        <v>0</v>
      </c>
    </row>
    <row r="1399" spans="2:54" x14ac:dyDescent="0.35">
      <c r="B1399" s="14">
        <v>1372</v>
      </c>
      <c r="C1399" s="13"/>
      <c r="D1399" s="13"/>
      <c r="E1399" s="130"/>
      <c r="F1399" s="130"/>
      <c r="G1399" s="129" t="str">
        <f t="shared" si="693"/>
        <v/>
      </c>
      <c r="H1399" s="128"/>
      <c r="I1399" s="189"/>
      <c r="J1399" s="128"/>
      <c r="K1399" s="127"/>
      <c r="L1399" s="127"/>
      <c r="M1399" s="126"/>
      <c r="N1399" s="7"/>
      <c r="O1399" s="6"/>
      <c r="P1399" s="6"/>
      <c r="Q1399" s="125" t="str">
        <f t="shared" si="694"/>
        <v/>
      </c>
      <c r="R1399" s="124" t="str">
        <f t="shared" si="695"/>
        <v/>
      </c>
      <c r="S1399" s="123">
        <f t="shared" si="696"/>
        <v>0</v>
      </c>
      <c r="T1399" s="122">
        <f t="shared" si="697"/>
        <v>0</v>
      </c>
      <c r="U1399" s="123">
        <f t="shared" si="698"/>
        <v>0</v>
      </c>
      <c r="V1399" s="122">
        <f t="shared" si="699"/>
        <v>0</v>
      </c>
      <c r="W1399" s="123">
        <f t="shared" si="700"/>
        <v>0</v>
      </c>
      <c r="X1399" s="122">
        <f t="shared" si="701"/>
        <v>0</v>
      </c>
      <c r="Y1399" s="123">
        <f t="shared" si="702"/>
        <v>0</v>
      </c>
      <c r="Z1399" s="122">
        <f t="shared" si="703"/>
        <v>0</v>
      </c>
      <c r="AA1399" s="123">
        <f t="shared" si="704"/>
        <v>0</v>
      </c>
      <c r="AB1399" s="122">
        <f t="shared" si="705"/>
        <v>0</v>
      </c>
      <c r="AD1399" s="3" t="str">
        <f t="shared" si="706"/>
        <v>False</v>
      </c>
      <c r="AE1399" s="3" t="str">
        <f t="shared" si="707"/>
        <v>true</v>
      </c>
      <c r="AF1399" s="3" t="e">
        <f>VLOOKUP(C1399,#REF!,2,FALSE)</f>
        <v>#REF!</v>
      </c>
      <c r="AG1399" s="3" t="e">
        <f t="shared" si="708"/>
        <v>#REF!</v>
      </c>
      <c r="AH1399" s="3">
        <f t="shared" si="709"/>
        <v>0</v>
      </c>
      <c r="AI1399" s="3">
        <f t="shared" si="710"/>
        <v>0</v>
      </c>
      <c r="AJ1399" s="3">
        <f t="shared" si="711"/>
        <v>0</v>
      </c>
      <c r="AL1399" s="3">
        <f t="shared" si="712"/>
        <v>0</v>
      </c>
      <c r="AM1399" s="3">
        <f t="shared" si="713"/>
        <v>0</v>
      </c>
      <c r="AN1399" s="3">
        <f t="shared" si="714"/>
        <v>0</v>
      </c>
      <c r="AO1399" s="3">
        <f t="shared" si="715"/>
        <v>0</v>
      </c>
      <c r="AP1399" s="3">
        <f t="shared" si="716"/>
        <v>0</v>
      </c>
      <c r="AQ1399" s="3">
        <f t="shared" si="717"/>
        <v>0</v>
      </c>
      <c r="AS1399" s="3" t="e">
        <f t="shared" si="718"/>
        <v>#REF!</v>
      </c>
      <c r="AU1399" s="3" t="e">
        <f t="shared" si="719"/>
        <v>#NAME?</v>
      </c>
      <c r="AW1399" s="3">
        <f t="shared" si="720"/>
        <v>0</v>
      </c>
      <c r="AX1399" s="3">
        <f t="shared" si="721"/>
        <v>0</v>
      </c>
      <c r="AY1399" s="3">
        <f t="shared" si="722"/>
        <v>0</v>
      </c>
      <c r="AZ1399" s="3">
        <f t="shared" si="723"/>
        <v>0</v>
      </c>
      <c r="BA1399" s="3">
        <f t="shared" si="724"/>
        <v>0</v>
      </c>
      <c r="BB1399" s="3">
        <f t="shared" si="725"/>
        <v>0</v>
      </c>
    </row>
    <row r="1400" spans="2:54" x14ac:dyDescent="0.35">
      <c r="B1400" s="14">
        <v>1373</v>
      </c>
      <c r="C1400" s="13"/>
      <c r="D1400" s="13"/>
      <c r="E1400" s="130"/>
      <c r="F1400" s="130"/>
      <c r="G1400" s="129" t="str">
        <f t="shared" si="693"/>
        <v/>
      </c>
      <c r="H1400" s="128"/>
      <c r="I1400" s="189"/>
      <c r="J1400" s="128"/>
      <c r="K1400" s="127"/>
      <c r="L1400" s="127"/>
      <c r="M1400" s="126"/>
      <c r="N1400" s="7"/>
      <c r="O1400" s="6"/>
      <c r="P1400" s="6"/>
      <c r="Q1400" s="125" t="str">
        <f t="shared" si="694"/>
        <v/>
      </c>
      <c r="R1400" s="124" t="str">
        <f t="shared" si="695"/>
        <v/>
      </c>
      <c r="S1400" s="123">
        <f t="shared" si="696"/>
        <v>0</v>
      </c>
      <c r="T1400" s="122">
        <f t="shared" si="697"/>
        <v>0</v>
      </c>
      <c r="U1400" s="123">
        <f t="shared" si="698"/>
        <v>0</v>
      </c>
      <c r="V1400" s="122">
        <f t="shared" si="699"/>
        <v>0</v>
      </c>
      <c r="W1400" s="123">
        <f t="shared" si="700"/>
        <v>0</v>
      </c>
      <c r="X1400" s="122">
        <f t="shared" si="701"/>
        <v>0</v>
      </c>
      <c r="Y1400" s="123">
        <f t="shared" si="702"/>
        <v>0</v>
      </c>
      <c r="Z1400" s="122">
        <f t="shared" si="703"/>
        <v>0</v>
      </c>
      <c r="AA1400" s="123">
        <f t="shared" si="704"/>
        <v>0</v>
      </c>
      <c r="AB1400" s="122">
        <f t="shared" si="705"/>
        <v>0</v>
      </c>
      <c r="AD1400" s="3" t="str">
        <f t="shared" si="706"/>
        <v>False</v>
      </c>
      <c r="AE1400" s="3" t="str">
        <f t="shared" si="707"/>
        <v>true</v>
      </c>
      <c r="AF1400" s="3" t="e">
        <f>VLOOKUP(C1400,#REF!,2,FALSE)</f>
        <v>#REF!</v>
      </c>
      <c r="AG1400" s="3" t="e">
        <f t="shared" si="708"/>
        <v>#REF!</v>
      </c>
      <c r="AH1400" s="3">
        <f t="shared" si="709"/>
        <v>0</v>
      </c>
      <c r="AI1400" s="3">
        <f t="shared" si="710"/>
        <v>0</v>
      </c>
      <c r="AJ1400" s="3">
        <f t="shared" si="711"/>
        <v>0</v>
      </c>
      <c r="AL1400" s="3">
        <f t="shared" si="712"/>
        <v>0</v>
      </c>
      <c r="AM1400" s="3">
        <f t="shared" si="713"/>
        <v>0</v>
      </c>
      <c r="AN1400" s="3">
        <f t="shared" si="714"/>
        <v>0</v>
      </c>
      <c r="AO1400" s="3">
        <f t="shared" si="715"/>
        <v>0</v>
      </c>
      <c r="AP1400" s="3">
        <f t="shared" si="716"/>
        <v>0</v>
      </c>
      <c r="AQ1400" s="3">
        <f t="shared" si="717"/>
        <v>0</v>
      </c>
      <c r="AS1400" s="3" t="e">
        <f t="shared" si="718"/>
        <v>#REF!</v>
      </c>
      <c r="AU1400" s="3" t="e">
        <f t="shared" si="719"/>
        <v>#NAME?</v>
      </c>
      <c r="AW1400" s="3">
        <f t="shared" si="720"/>
        <v>0</v>
      </c>
      <c r="AX1400" s="3">
        <f t="shared" si="721"/>
        <v>0</v>
      </c>
      <c r="AY1400" s="3">
        <f t="shared" si="722"/>
        <v>0</v>
      </c>
      <c r="AZ1400" s="3">
        <f t="shared" si="723"/>
        <v>0</v>
      </c>
      <c r="BA1400" s="3">
        <f t="shared" si="724"/>
        <v>0</v>
      </c>
      <c r="BB1400" s="3">
        <f t="shared" si="725"/>
        <v>0</v>
      </c>
    </row>
    <row r="1401" spans="2:54" x14ac:dyDescent="0.35">
      <c r="B1401" s="14">
        <v>1374</v>
      </c>
      <c r="C1401" s="13"/>
      <c r="D1401" s="13"/>
      <c r="E1401" s="130"/>
      <c r="F1401" s="130"/>
      <c r="G1401" s="129" t="str">
        <f t="shared" si="693"/>
        <v/>
      </c>
      <c r="H1401" s="128"/>
      <c r="I1401" s="189"/>
      <c r="J1401" s="128"/>
      <c r="K1401" s="127"/>
      <c r="L1401" s="127"/>
      <c r="M1401" s="126"/>
      <c r="N1401" s="7"/>
      <c r="O1401" s="6"/>
      <c r="P1401" s="6"/>
      <c r="Q1401" s="125" t="str">
        <f t="shared" si="694"/>
        <v/>
      </c>
      <c r="R1401" s="124" t="str">
        <f t="shared" si="695"/>
        <v/>
      </c>
      <c r="S1401" s="123">
        <f t="shared" si="696"/>
        <v>0</v>
      </c>
      <c r="T1401" s="122">
        <f t="shared" si="697"/>
        <v>0</v>
      </c>
      <c r="U1401" s="123">
        <f t="shared" si="698"/>
        <v>0</v>
      </c>
      <c r="V1401" s="122">
        <f t="shared" si="699"/>
        <v>0</v>
      </c>
      <c r="W1401" s="123">
        <f t="shared" si="700"/>
        <v>0</v>
      </c>
      <c r="X1401" s="122">
        <f t="shared" si="701"/>
        <v>0</v>
      </c>
      <c r="Y1401" s="123">
        <f t="shared" si="702"/>
        <v>0</v>
      </c>
      <c r="Z1401" s="122">
        <f t="shared" si="703"/>
        <v>0</v>
      </c>
      <c r="AA1401" s="123">
        <f t="shared" si="704"/>
        <v>0</v>
      </c>
      <c r="AB1401" s="122">
        <f t="shared" si="705"/>
        <v>0</v>
      </c>
      <c r="AD1401" s="3" t="str">
        <f t="shared" si="706"/>
        <v>False</v>
      </c>
      <c r="AE1401" s="3" t="str">
        <f t="shared" si="707"/>
        <v>true</v>
      </c>
      <c r="AF1401" s="3" t="e">
        <f>VLOOKUP(C1401,#REF!,2,FALSE)</f>
        <v>#REF!</v>
      </c>
      <c r="AG1401" s="3" t="e">
        <f t="shared" si="708"/>
        <v>#REF!</v>
      </c>
      <c r="AH1401" s="3">
        <f t="shared" si="709"/>
        <v>0</v>
      </c>
      <c r="AI1401" s="3">
        <f t="shared" si="710"/>
        <v>0</v>
      </c>
      <c r="AJ1401" s="3">
        <f t="shared" si="711"/>
        <v>0</v>
      </c>
      <c r="AL1401" s="3">
        <f t="shared" si="712"/>
        <v>0</v>
      </c>
      <c r="AM1401" s="3">
        <f t="shared" si="713"/>
        <v>0</v>
      </c>
      <c r="AN1401" s="3">
        <f t="shared" si="714"/>
        <v>0</v>
      </c>
      <c r="AO1401" s="3">
        <f t="shared" si="715"/>
        <v>0</v>
      </c>
      <c r="AP1401" s="3">
        <f t="shared" si="716"/>
        <v>0</v>
      </c>
      <c r="AQ1401" s="3">
        <f t="shared" si="717"/>
        <v>0</v>
      </c>
      <c r="AS1401" s="3" t="e">
        <f t="shared" si="718"/>
        <v>#REF!</v>
      </c>
      <c r="AU1401" s="3" t="e">
        <f t="shared" si="719"/>
        <v>#NAME?</v>
      </c>
      <c r="AW1401" s="3">
        <f t="shared" si="720"/>
        <v>0</v>
      </c>
      <c r="AX1401" s="3">
        <f t="shared" si="721"/>
        <v>0</v>
      </c>
      <c r="AY1401" s="3">
        <f t="shared" si="722"/>
        <v>0</v>
      </c>
      <c r="AZ1401" s="3">
        <f t="shared" si="723"/>
        <v>0</v>
      </c>
      <c r="BA1401" s="3">
        <f t="shared" si="724"/>
        <v>0</v>
      </c>
      <c r="BB1401" s="3">
        <f t="shared" si="725"/>
        <v>0</v>
      </c>
    </row>
    <row r="1402" spans="2:54" x14ac:dyDescent="0.35">
      <c r="B1402" s="14">
        <v>1375</v>
      </c>
      <c r="C1402" s="13"/>
      <c r="D1402" s="13"/>
      <c r="E1402" s="130"/>
      <c r="F1402" s="130"/>
      <c r="G1402" s="129" t="str">
        <f t="shared" si="693"/>
        <v/>
      </c>
      <c r="H1402" s="128"/>
      <c r="I1402" s="189"/>
      <c r="J1402" s="128"/>
      <c r="K1402" s="127"/>
      <c r="L1402" s="127"/>
      <c r="M1402" s="126"/>
      <c r="N1402" s="7"/>
      <c r="O1402" s="6"/>
      <c r="P1402" s="6"/>
      <c r="Q1402" s="125" t="str">
        <f t="shared" si="694"/>
        <v/>
      </c>
      <c r="R1402" s="124" t="str">
        <f t="shared" si="695"/>
        <v/>
      </c>
      <c r="S1402" s="123">
        <f t="shared" si="696"/>
        <v>0</v>
      </c>
      <c r="T1402" s="122">
        <f t="shared" si="697"/>
        <v>0</v>
      </c>
      <c r="U1402" s="123">
        <f t="shared" si="698"/>
        <v>0</v>
      </c>
      <c r="V1402" s="122">
        <f t="shared" si="699"/>
        <v>0</v>
      </c>
      <c r="W1402" s="123">
        <f t="shared" si="700"/>
        <v>0</v>
      </c>
      <c r="X1402" s="122">
        <f t="shared" si="701"/>
        <v>0</v>
      </c>
      <c r="Y1402" s="123">
        <f t="shared" si="702"/>
        <v>0</v>
      </c>
      <c r="Z1402" s="122">
        <f t="shared" si="703"/>
        <v>0</v>
      </c>
      <c r="AA1402" s="123">
        <f t="shared" si="704"/>
        <v>0</v>
      </c>
      <c r="AB1402" s="122">
        <f t="shared" si="705"/>
        <v>0</v>
      </c>
      <c r="AD1402" s="3" t="str">
        <f t="shared" si="706"/>
        <v>False</v>
      </c>
      <c r="AE1402" s="3" t="str">
        <f t="shared" si="707"/>
        <v>true</v>
      </c>
      <c r="AF1402" s="3" t="e">
        <f>VLOOKUP(C1402,#REF!,2,FALSE)</f>
        <v>#REF!</v>
      </c>
      <c r="AG1402" s="3" t="e">
        <f t="shared" si="708"/>
        <v>#REF!</v>
      </c>
      <c r="AH1402" s="3">
        <f t="shared" si="709"/>
        <v>0</v>
      </c>
      <c r="AI1402" s="3">
        <f t="shared" si="710"/>
        <v>0</v>
      </c>
      <c r="AJ1402" s="3">
        <f t="shared" si="711"/>
        <v>0</v>
      </c>
      <c r="AL1402" s="3">
        <f t="shared" si="712"/>
        <v>0</v>
      </c>
      <c r="AM1402" s="3">
        <f t="shared" si="713"/>
        <v>0</v>
      </c>
      <c r="AN1402" s="3">
        <f t="shared" si="714"/>
        <v>0</v>
      </c>
      <c r="AO1402" s="3">
        <f t="shared" si="715"/>
        <v>0</v>
      </c>
      <c r="AP1402" s="3">
        <f t="shared" si="716"/>
        <v>0</v>
      </c>
      <c r="AQ1402" s="3">
        <f t="shared" si="717"/>
        <v>0</v>
      </c>
      <c r="AS1402" s="3" t="e">
        <f t="shared" si="718"/>
        <v>#REF!</v>
      </c>
      <c r="AU1402" s="3" t="e">
        <f t="shared" si="719"/>
        <v>#NAME?</v>
      </c>
      <c r="AW1402" s="3">
        <f t="shared" si="720"/>
        <v>0</v>
      </c>
      <c r="AX1402" s="3">
        <f t="shared" si="721"/>
        <v>0</v>
      </c>
      <c r="AY1402" s="3">
        <f t="shared" si="722"/>
        <v>0</v>
      </c>
      <c r="AZ1402" s="3">
        <f t="shared" si="723"/>
        <v>0</v>
      </c>
      <c r="BA1402" s="3">
        <f t="shared" si="724"/>
        <v>0</v>
      </c>
      <c r="BB1402" s="3">
        <f t="shared" si="725"/>
        <v>0</v>
      </c>
    </row>
    <row r="1403" spans="2:54" x14ac:dyDescent="0.35">
      <c r="B1403" s="14">
        <v>1376</v>
      </c>
      <c r="C1403" s="13"/>
      <c r="D1403" s="13"/>
      <c r="E1403" s="130"/>
      <c r="F1403" s="130"/>
      <c r="G1403" s="129" t="str">
        <f t="shared" si="693"/>
        <v/>
      </c>
      <c r="H1403" s="128"/>
      <c r="I1403" s="189"/>
      <c r="J1403" s="128"/>
      <c r="K1403" s="127"/>
      <c r="L1403" s="127"/>
      <c r="M1403" s="126"/>
      <c r="N1403" s="7"/>
      <c r="O1403" s="6"/>
      <c r="P1403" s="6"/>
      <c r="Q1403" s="125" t="str">
        <f t="shared" si="694"/>
        <v/>
      </c>
      <c r="R1403" s="124" t="str">
        <f t="shared" si="695"/>
        <v/>
      </c>
      <c r="S1403" s="123">
        <f t="shared" si="696"/>
        <v>0</v>
      </c>
      <c r="T1403" s="122">
        <f t="shared" si="697"/>
        <v>0</v>
      </c>
      <c r="U1403" s="123">
        <f t="shared" si="698"/>
        <v>0</v>
      </c>
      <c r="V1403" s="122">
        <f t="shared" si="699"/>
        <v>0</v>
      </c>
      <c r="W1403" s="123">
        <f t="shared" si="700"/>
        <v>0</v>
      </c>
      <c r="X1403" s="122">
        <f t="shared" si="701"/>
        <v>0</v>
      </c>
      <c r="Y1403" s="123">
        <f t="shared" si="702"/>
        <v>0</v>
      </c>
      <c r="Z1403" s="122">
        <f t="shared" si="703"/>
        <v>0</v>
      </c>
      <c r="AA1403" s="123">
        <f t="shared" si="704"/>
        <v>0</v>
      </c>
      <c r="AB1403" s="122">
        <f t="shared" si="705"/>
        <v>0</v>
      </c>
      <c r="AD1403" s="3" t="str">
        <f t="shared" si="706"/>
        <v>False</v>
      </c>
      <c r="AE1403" s="3" t="str">
        <f t="shared" si="707"/>
        <v>true</v>
      </c>
      <c r="AF1403" s="3" t="e">
        <f>VLOOKUP(C1403,#REF!,2,FALSE)</f>
        <v>#REF!</v>
      </c>
      <c r="AG1403" s="3" t="e">
        <f t="shared" si="708"/>
        <v>#REF!</v>
      </c>
      <c r="AH1403" s="3">
        <f t="shared" si="709"/>
        <v>0</v>
      </c>
      <c r="AI1403" s="3">
        <f t="shared" si="710"/>
        <v>0</v>
      </c>
      <c r="AJ1403" s="3">
        <f t="shared" si="711"/>
        <v>0</v>
      </c>
      <c r="AL1403" s="3">
        <f t="shared" si="712"/>
        <v>0</v>
      </c>
      <c r="AM1403" s="3">
        <f t="shared" si="713"/>
        <v>0</v>
      </c>
      <c r="AN1403" s="3">
        <f t="shared" si="714"/>
        <v>0</v>
      </c>
      <c r="AO1403" s="3">
        <f t="shared" si="715"/>
        <v>0</v>
      </c>
      <c r="AP1403" s="3">
        <f t="shared" si="716"/>
        <v>0</v>
      </c>
      <c r="AQ1403" s="3">
        <f t="shared" si="717"/>
        <v>0</v>
      </c>
      <c r="AS1403" s="3" t="e">
        <f t="shared" si="718"/>
        <v>#REF!</v>
      </c>
      <c r="AU1403" s="3" t="e">
        <f t="shared" si="719"/>
        <v>#NAME?</v>
      </c>
      <c r="AW1403" s="3">
        <f t="shared" si="720"/>
        <v>0</v>
      </c>
      <c r="AX1403" s="3">
        <f t="shared" si="721"/>
        <v>0</v>
      </c>
      <c r="AY1403" s="3">
        <f t="shared" si="722"/>
        <v>0</v>
      </c>
      <c r="AZ1403" s="3">
        <f t="shared" si="723"/>
        <v>0</v>
      </c>
      <c r="BA1403" s="3">
        <f t="shared" si="724"/>
        <v>0</v>
      </c>
      <c r="BB1403" s="3">
        <f t="shared" si="725"/>
        <v>0</v>
      </c>
    </row>
    <row r="1404" spans="2:54" x14ac:dyDescent="0.35">
      <c r="B1404" s="14">
        <v>1377</v>
      </c>
      <c r="C1404" s="13"/>
      <c r="D1404" s="13"/>
      <c r="E1404" s="130"/>
      <c r="F1404" s="130"/>
      <c r="G1404" s="129" t="str">
        <f t="shared" si="693"/>
        <v/>
      </c>
      <c r="H1404" s="128"/>
      <c r="I1404" s="189"/>
      <c r="J1404" s="128"/>
      <c r="K1404" s="127"/>
      <c r="L1404" s="127"/>
      <c r="M1404" s="126"/>
      <c r="N1404" s="7"/>
      <c r="O1404" s="6"/>
      <c r="P1404" s="6"/>
      <c r="Q1404" s="125" t="str">
        <f t="shared" si="694"/>
        <v/>
      </c>
      <c r="R1404" s="124" t="str">
        <f t="shared" si="695"/>
        <v/>
      </c>
      <c r="S1404" s="123">
        <f t="shared" si="696"/>
        <v>0</v>
      </c>
      <c r="T1404" s="122">
        <f t="shared" si="697"/>
        <v>0</v>
      </c>
      <c r="U1404" s="123">
        <f t="shared" si="698"/>
        <v>0</v>
      </c>
      <c r="V1404" s="122">
        <f t="shared" si="699"/>
        <v>0</v>
      </c>
      <c r="W1404" s="123">
        <f t="shared" si="700"/>
        <v>0</v>
      </c>
      <c r="X1404" s="122">
        <f t="shared" si="701"/>
        <v>0</v>
      </c>
      <c r="Y1404" s="123">
        <f t="shared" si="702"/>
        <v>0</v>
      </c>
      <c r="Z1404" s="122">
        <f t="shared" si="703"/>
        <v>0</v>
      </c>
      <c r="AA1404" s="123">
        <f t="shared" si="704"/>
        <v>0</v>
      </c>
      <c r="AB1404" s="122">
        <f t="shared" si="705"/>
        <v>0</v>
      </c>
      <c r="AD1404" s="3" t="str">
        <f t="shared" si="706"/>
        <v>False</v>
      </c>
      <c r="AE1404" s="3" t="str">
        <f t="shared" si="707"/>
        <v>true</v>
      </c>
      <c r="AF1404" s="3" t="e">
        <f>VLOOKUP(C1404,#REF!,2,FALSE)</f>
        <v>#REF!</v>
      </c>
      <c r="AG1404" s="3" t="e">
        <f t="shared" si="708"/>
        <v>#REF!</v>
      </c>
      <c r="AH1404" s="3">
        <f t="shared" si="709"/>
        <v>0</v>
      </c>
      <c r="AI1404" s="3">
        <f t="shared" si="710"/>
        <v>0</v>
      </c>
      <c r="AJ1404" s="3">
        <f t="shared" si="711"/>
        <v>0</v>
      </c>
      <c r="AL1404" s="3">
        <f t="shared" si="712"/>
        <v>0</v>
      </c>
      <c r="AM1404" s="3">
        <f t="shared" si="713"/>
        <v>0</v>
      </c>
      <c r="AN1404" s="3">
        <f t="shared" si="714"/>
        <v>0</v>
      </c>
      <c r="AO1404" s="3">
        <f t="shared" si="715"/>
        <v>0</v>
      </c>
      <c r="AP1404" s="3">
        <f t="shared" si="716"/>
        <v>0</v>
      </c>
      <c r="AQ1404" s="3">
        <f t="shared" si="717"/>
        <v>0</v>
      </c>
      <c r="AS1404" s="3" t="e">
        <f t="shared" si="718"/>
        <v>#REF!</v>
      </c>
      <c r="AU1404" s="3" t="e">
        <f t="shared" si="719"/>
        <v>#NAME?</v>
      </c>
      <c r="AW1404" s="3">
        <f t="shared" si="720"/>
        <v>0</v>
      </c>
      <c r="AX1404" s="3">
        <f t="shared" si="721"/>
        <v>0</v>
      </c>
      <c r="AY1404" s="3">
        <f t="shared" si="722"/>
        <v>0</v>
      </c>
      <c r="AZ1404" s="3">
        <f t="shared" si="723"/>
        <v>0</v>
      </c>
      <c r="BA1404" s="3">
        <f t="shared" si="724"/>
        <v>0</v>
      </c>
      <c r="BB1404" s="3">
        <f t="shared" si="725"/>
        <v>0</v>
      </c>
    </row>
    <row r="1405" spans="2:54" x14ac:dyDescent="0.35">
      <c r="B1405" s="14">
        <v>1378</v>
      </c>
      <c r="C1405" s="13"/>
      <c r="D1405" s="13"/>
      <c r="E1405" s="130"/>
      <c r="F1405" s="130"/>
      <c r="G1405" s="129" t="str">
        <f t="shared" si="693"/>
        <v/>
      </c>
      <c r="H1405" s="128"/>
      <c r="I1405" s="189"/>
      <c r="J1405" s="128"/>
      <c r="K1405" s="127"/>
      <c r="L1405" s="127"/>
      <c r="M1405" s="126"/>
      <c r="N1405" s="7"/>
      <c r="O1405" s="6"/>
      <c r="P1405" s="6"/>
      <c r="Q1405" s="125" t="str">
        <f t="shared" si="694"/>
        <v/>
      </c>
      <c r="R1405" s="124" t="str">
        <f t="shared" si="695"/>
        <v/>
      </c>
      <c r="S1405" s="123">
        <f t="shared" si="696"/>
        <v>0</v>
      </c>
      <c r="T1405" s="122">
        <f t="shared" si="697"/>
        <v>0</v>
      </c>
      <c r="U1405" s="123">
        <f t="shared" si="698"/>
        <v>0</v>
      </c>
      <c r="V1405" s="122">
        <f t="shared" si="699"/>
        <v>0</v>
      </c>
      <c r="W1405" s="123">
        <f t="shared" si="700"/>
        <v>0</v>
      </c>
      <c r="X1405" s="122">
        <f t="shared" si="701"/>
        <v>0</v>
      </c>
      <c r="Y1405" s="123">
        <f t="shared" si="702"/>
        <v>0</v>
      </c>
      <c r="Z1405" s="122">
        <f t="shared" si="703"/>
        <v>0</v>
      </c>
      <c r="AA1405" s="123">
        <f t="shared" si="704"/>
        <v>0</v>
      </c>
      <c r="AB1405" s="122">
        <f t="shared" si="705"/>
        <v>0</v>
      </c>
      <c r="AD1405" s="3" t="str">
        <f t="shared" si="706"/>
        <v>False</v>
      </c>
      <c r="AE1405" s="3" t="str">
        <f t="shared" si="707"/>
        <v>true</v>
      </c>
      <c r="AF1405" s="3" t="e">
        <f>VLOOKUP(C1405,#REF!,2,FALSE)</f>
        <v>#REF!</v>
      </c>
      <c r="AG1405" s="3" t="e">
        <f t="shared" si="708"/>
        <v>#REF!</v>
      </c>
      <c r="AH1405" s="3">
        <f t="shared" si="709"/>
        <v>0</v>
      </c>
      <c r="AI1405" s="3">
        <f t="shared" si="710"/>
        <v>0</v>
      </c>
      <c r="AJ1405" s="3">
        <f t="shared" si="711"/>
        <v>0</v>
      </c>
      <c r="AL1405" s="3">
        <f t="shared" si="712"/>
        <v>0</v>
      </c>
      <c r="AM1405" s="3">
        <f t="shared" si="713"/>
        <v>0</v>
      </c>
      <c r="AN1405" s="3">
        <f t="shared" si="714"/>
        <v>0</v>
      </c>
      <c r="AO1405" s="3">
        <f t="shared" si="715"/>
        <v>0</v>
      </c>
      <c r="AP1405" s="3">
        <f t="shared" si="716"/>
        <v>0</v>
      </c>
      <c r="AQ1405" s="3">
        <f t="shared" si="717"/>
        <v>0</v>
      </c>
      <c r="AS1405" s="3" t="e">
        <f t="shared" si="718"/>
        <v>#REF!</v>
      </c>
      <c r="AU1405" s="3" t="e">
        <f t="shared" si="719"/>
        <v>#NAME?</v>
      </c>
      <c r="AW1405" s="3">
        <f t="shared" si="720"/>
        <v>0</v>
      </c>
      <c r="AX1405" s="3">
        <f t="shared" si="721"/>
        <v>0</v>
      </c>
      <c r="AY1405" s="3">
        <f t="shared" si="722"/>
        <v>0</v>
      </c>
      <c r="AZ1405" s="3">
        <f t="shared" si="723"/>
        <v>0</v>
      </c>
      <c r="BA1405" s="3">
        <f t="shared" si="724"/>
        <v>0</v>
      </c>
      <c r="BB1405" s="3">
        <f t="shared" si="725"/>
        <v>0</v>
      </c>
    </row>
    <row r="1406" spans="2:54" x14ac:dyDescent="0.35">
      <c r="B1406" s="14">
        <v>1379</v>
      </c>
      <c r="C1406" s="13"/>
      <c r="D1406" s="13"/>
      <c r="E1406" s="130"/>
      <c r="F1406" s="130"/>
      <c r="G1406" s="129" t="str">
        <f t="shared" si="693"/>
        <v/>
      </c>
      <c r="H1406" s="128"/>
      <c r="I1406" s="189"/>
      <c r="J1406" s="128"/>
      <c r="K1406" s="127"/>
      <c r="L1406" s="127"/>
      <c r="M1406" s="126"/>
      <c r="N1406" s="7"/>
      <c r="O1406" s="6"/>
      <c r="P1406" s="6"/>
      <c r="Q1406" s="125" t="str">
        <f t="shared" si="694"/>
        <v/>
      </c>
      <c r="R1406" s="124" t="str">
        <f t="shared" si="695"/>
        <v/>
      </c>
      <c r="S1406" s="123">
        <f t="shared" si="696"/>
        <v>0</v>
      </c>
      <c r="T1406" s="122">
        <f t="shared" si="697"/>
        <v>0</v>
      </c>
      <c r="U1406" s="123">
        <f t="shared" si="698"/>
        <v>0</v>
      </c>
      <c r="V1406" s="122">
        <f t="shared" si="699"/>
        <v>0</v>
      </c>
      <c r="W1406" s="123">
        <f t="shared" si="700"/>
        <v>0</v>
      </c>
      <c r="X1406" s="122">
        <f t="shared" si="701"/>
        <v>0</v>
      </c>
      <c r="Y1406" s="123">
        <f t="shared" si="702"/>
        <v>0</v>
      </c>
      <c r="Z1406" s="122">
        <f t="shared" si="703"/>
        <v>0</v>
      </c>
      <c r="AA1406" s="123">
        <f t="shared" si="704"/>
        <v>0</v>
      </c>
      <c r="AB1406" s="122">
        <f t="shared" si="705"/>
        <v>0</v>
      </c>
      <c r="AD1406" s="3" t="str">
        <f t="shared" si="706"/>
        <v>False</v>
      </c>
      <c r="AE1406" s="3" t="str">
        <f t="shared" si="707"/>
        <v>true</v>
      </c>
      <c r="AF1406" s="3" t="e">
        <f>VLOOKUP(C1406,#REF!,2,FALSE)</f>
        <v>#REF!</v>
      </c>
      <c r="AG1406" s="3" t="e">
        <f t="shared" si="708"/>
        <v>#REF!</v>
      </c>
      <c r="AH1406" s="3">
        <f t="shared" si="709"/>
        <v>0</v>
      </c>
      <c r="AI1406" s="3">
        <f t="shared" si="710"/>
        <v>0</v>
      </c>
      <c r="AJ1406" s="3">
        <f t="shared" si="711"/>
        <v>0</v>
      </c>
      <c r="AL1406" s="3">
        <f t="shared" si="712"/>
        <v>0</v>
      </c>
      <c r="AM1406" s="3">
        <f t="shared" si="713"/>
        <v>0</v>
      </c>
      <c r="AN1406" s="3">
        <f t="shared" si="714"/>
        <v>0</v>
      </c>
      <c r="AO1406" s="3">
        <f t="shared" si="715"/>
        <v>0</v>
      </c>
      <c r="AP1406" s="3">
        <f t="shared" si="716"/>
        <v>0</v>
      </c>
      <c r="AQ1406" s="3">
        <f t="shared" si="717"/>
        <v>0</v>
      </c>
      <c r="AS1406" s="3" t="e">
        <f t="shared" si="718"/>
        <v>#REF!</v>
      </c>
      <c r="AU1406" s="3" t="e">
        <f t="shared" si="719"/>
        <v>#NAME?</v>
      </c>
      <c r="AW1406" s="3">
        <f t="shared" si="720"/>
        <v>0</v>
      </c>
      <c r="AX1406" s="3">
        <f t="shared" si="721"/>
        <v>0</v>
      </c>
      <c r="AY1406" s="3">
        <f t="shared" si="722"/>
        <v>0</v>
      </c>
      <c r="AZ1406" s="3">
        <f t="shared" si="723"/>
        <v>0</v>
      </c>
      <c r="BA1406" s="3">
        <f t="shared" si="724"/>
        <v>0</v>
      </c>
      <c r="BB1406" s="3">
        <f t="shared" si="725"/>
        <v>0</v>
      </c>
    </row>
    <row r="1407" spans="2:54" x14ac:dyDescent="0.35">
      <c r="B1407" s="14">
        <v>1380</v>
      </c>
      <c r="C1407" s="13"/>
      <c r="D1407" s="13"/>
      <c r="E1407" s="130"/>
      <c r="F1407" s="130"/>
      <c r="G1407" s="129" t="str">
        <f t="shared" si="693"/>
        <v/>
      </c>
      <c r="H1407" s="128"/>
      <c r="I1407" s="189"/>
      <c r="J1407" s="128"/>
      <c r="K1407" s="127"/>
      <c r="L1407" s="127"/>
      <c r="M1407" s="126"/>
      <c r="N1407" s="7"/>
      <c r="O1407" s="6"/>
      <c r="P1407" s="6"/>
      <c r="Q1407" s="125" t="str">
        <f t="shared" si="694"/>
        <v/>
      </c>
      <c r="R1407" s="124" t="str">
        <f t="shared" si="695"/>
        <v/>
      </c>
      <c r="S1407" s="123">
        <f t="shared" si="696"/>
        <v>0</v>
      </c>
      <c r="T1407" s="122">
        <f t="shared" si="697"/>
        <v>0</v>
      </c>
      <c r="U1407" s="123">
        <f t="shared" si="698"/>
        <v>0</v>
      </c>
      <c r="V1407" s="122">
        <f t="shared" si="699"/>
        <v>0</v>
      </c>
      <c r="W1407" s="123">
        <f t="shared" si="700"/>
        <v>0</v>
      </c>
      <c r="X1407" s="122">
        <f t="shared" si="701"/>
        <v>0</v>
      </c>
      <c r="Y1407" s="123">
        <f t="shared" si="702"/>
        <v>0</v>
      </c>
      <c r="Z1407" s="122">
        <f t="shared" si="703"/>
        <v>0</v>
      </c>
      <c r="AA1407" s="123">
        <f t="shared" si="704"/>
        <v>0</v>
      </c>
      <c r="AB1407" s="122">
        <f t="shared" si="705"/>
        <v>0</v>
      </c>
      <c r="AD1407" s="3" t="str">
        <f t="shared" si="706"/>
        <v>False</v>
      </c>
      <c r="AE1407" s="3" t="str">
        <f t="shared" si="707"/>
        <v>true</v>
      </c>
      <c r="AF1407" s="3" t="e">
        <f>VLOOKUP(C1407,#REF!,2,FALSE)</f>
        <v>#REF!</v>
      </c>
      <c r="AG1407" s="3" t="e">
        <f t="shared" si="708"/>
        <v>#REF!</v>
      </c>
      <c r="AH1407" s="3">
        <f t="shared" si="709"/>
        <v>0</v>
      </c>
      <c r="AI1407" s="3">
        <f t="shared" si="710"/>
        <v>0</v>
      </c>
      <c r="AJ1407" s="3">
        <f t="shared" si="711"/>
        <v>0</v>
      </c>
      <c r="AL1407" s="3">
        <f t="shared" si="712"/>
        <v>0</v>
      </c>
      <c r="AM1407" s="3">
        <f t="shared" si="713"/>
        <v>0</v>
      </c>
      <c r="AN1407" s="3">
        <f t="shared" si="714"/>
        <v>0</v>
      </c>
      <c r="AO1407" s="3">
        <f t="shared" si="715"/>
        <v>0</v>
      </c>
      <c r="AP1407" s="3">
        <f t="shared" si="716"/>
        <v>0</v>
      </c>
      <c r="AQ1407" s="3">
        <f t="shared" si="717"/>
        <v>0</v>
      </c>
      <c r="AS1407" s="3" t="e">
        <f t="shared" si="718"/>
        <v>#REF!</v>
      </c>
      <c r="AU1407" s="3" t="e">
        <f t="shared" si="719"/>
        <v>#NAME?</v>
      </c>
      <c r="AW1407" s="3">
        <f t="shared" si="720"/>
        <v>0</v>
      </c>
      <c r="AX1407" s="3">
        <f t="shared" si="721"/>
        <v>0</v>
      </c>
      <c r="AY1407" s="3">
        <f t="shared" si="722"/>
        <v>0</v>
      </c>
      <c r="AZ1407" s="3">
        <f t="shared" si="723"/>
        <v>0</v>
      </c>
      <c r="BA1407" s="3">
        <f t="shared" si="724"/>
        <v>0</v>
      </c>
      <c r="BB1407" s="3">
        <f t="shared" si="725"/>
        <v>0</v>
      </c>
    </row>
    <row r="1408" spans="2:54" x14ac:dyDescent="0.35">
      <c r="B1408" s="14">
        <v>1381</v>
      </c>
      <c r="C1408" s="13"/>
      <c r="D1408" s="13"/>
      <c r="E1408" s="130"/>
      <c r="F1408" s="130"/>
      <c r="G1408" s="129" t="str">
        <f t="shared" si="693"/>
        <v/>
      </c>
      <c r="H1408" s="128"/>
      <c r="I1408" s="189"/>
      <c r="J1408" s="128"/>
      <c r="K1408" s="127"/>
      <c r="L1408" s="127"/>
      <c r="M1408" s="126"/>
      <c r="N1408" s="7"/>
      <c r="O1408" s="6"/>
      <c r="P1408" s="6"/>
      <c r="Q1408" s="125" t="str">
        <f t="shared" si="694"/>
        <v/>
      </c>
      <c r="R1408" s="124" t="str">
        <f t="shared" si="695"/>
        <v/>
      </c>
      <c r="S1408" s="123">
        <f t="shared" si="696"/>
        <v>0</v>
      </c>
      <c r="T1408" s="122">
        <f t="shared" si="697"/>
        <v>0</v>
      </c>
      <c r="U1408" s="123">
        <f t="shared" si="698"/>
        <v>0</v>
      </c>
      <c r="V1408" s="122">
        <f t="shared" si="699"/>
        <v>0</v>
      </c>
      <c r="W1408" s="123">
        <f t="shared" si="700"/>
        <v>0</v>
      </c>
      <c r="X1408" s="122">
        <f t="shared" si="701"/>
        <v>0</v>
      </c>
      <c r="Y1408" s="123">
        <f t="shared" si="702"/>
        <v>0</v>
      </c>
      <c r="Z1408" s="122">
        <f t="shared" si="703"/>
        <v>0</v>
      </c>
      <c r="AA1408" s="123">
        <f t="shared" si="704"/>
        <v>0</v>
      </c>
      <c r="AB1408" s="122">
        <f t="shared" si="705"/>
        <v>0</v>
      </c>
      <c r="AD1408" s="3" t="str">
        <f t="shared" si="706"/>
        <v>False</v>
      </c>
      <c r="AE1408" s="3" t="str">
        <f t="shared" si="707"/>
        <v>true</v>
      </c>
      <c r="AF1408" s="3" t="e">
        <f>VLOOKUP(C1408,#REF!,2,FALSE)</f>
        <v>#REF!</v>
      </c>
      <c r="AG1408" s="3" t="e">
        <f t="shared" si="708"/>
        <v>#REF!</v>
      </c>
      <c r="AH1408" s="3">
        <f t="shared" si="709"/>
        <v>0</v>
      </c>
      <c r="AI1408" s="3">
        <f t="shared" si="710"/>
        <v>0</v>
      </c>
      <c r="AJ1408" s="3">
        <f t="shared" si="711"/>
        <v>0</v>
      </c>
      <c r="AL1408" s="3">
        <f t="shared" si="712"/>
        <v>0</v>
      </c>
      <c r="AM1408" s="3">
        <f t="shared" si="713"/>
        <v>0</v>
      </c>
      <c r="AN1408" s="3">
        <f t="shared" si="714"/>
        <v>0</v>
      </c>
      <c r="AO1408" s="3">
        <f t="shared" si="715"/>
        <v>0</v>
      </c>
      <c r="AP1408" s="3">
        <f t="shared" si="716"/>
        <v>0</v>
      </c>
      <c r="AQ1408" s="3">
        <f t="shared" si="717"/>
        <v>0</v>
      </c>
      <c r="AS1408" s="3" t="e">
        <f t="shared" si="718"/>
        <v>#REF!</v>
      </c>
      <c r="AU1408" s="3" t="e">
        <f t="shared" si="719"/>
        <v>#NAME?</v>
      </c>
      <c r="AW1408" s="3">
        <f t="shared" si="720"/>
        <v>0</v>
      </c>
      <c r="AX1408" s="3">
        <f t="shared" si="721"/>
        <v>0</v>
      </c>
      <c r="AY1408" s="3">
        <f t="shared" si="722"/>
        <v>0</v>
      </c>
      <c r="AZ1408" s="3">
        <f t="shared" si="723"/>
        <v>0</v>
      </c>
      <c r="BA1408" s="3">
        <f t="shared" si="724"/>
        <v>0</v>
      </c>
      <c r="BB1408" s="3">
        <f t="shared" si="725"/>
        <v>0</v>
      </c>
    </row>
    <row r="1409" spans="2:54" x14ac:dyDescent="0.35">
      <c r="B1409" s="14">
        <v>1382</v>
      </c>
      <c r="C1409" s="13"/>
      <c r="D1409" s="13"/>
      <c r="E1409" s="130"/>
      <c r="F1409" s="130"/>
      <c r="G1409" s="129" t="str">
        <f t="shared" si="693"/>
        <v/>
      </c>
      <c r="H1409" s="128"/>
      <c r="I1409" s="189"/>
      <c r="J1409" s="128"/>
      <c r="K1409" s="127"/>
      <c r="L1409" s="127"/>
      <c r="M1409" s="126"/>
      <c r="N1409" s="7"/>
      <c r="O1409" s="6"/>
      <c r="P1409" s="6"/>
      <c r="Q1409" s="125" t="str">
        <f t="shared" si="694"/>
        <v/>
      </c>
      <c r="R1409" s="124" t="str">
        <f t="shared" si="695"/>
        <v/>
      </c>
      <c r="S1409" s="123">
        <f t="shared" si="696"/>
        <v>0</v>
      </c>
      <c r="T1409" s="122">
        <f t="shared" si="697"/>
        <v>0</v>
      </c>
      <c r="U1409" s="123">
        <f t="shared" si="698"/>
        <v>0</v>
      </c>
      <c r="V1409" s="122">
        <f t="shared" si="699"/>
        <v>0</v>
      </c>
      <c r="W1409" s="123">
        <f t="shared" si="700"/>
        <v>0</v>
      </c>
      <c r="X1409" s="122">
        <f t="shared" si="701"/>
        <v>0</v>
      </c>
      <c r="Y1409" s="123">
        <f t="shared" si="702"/>
        <v>0</v>
      </c>
      <c r="Z1409" s="122">
        <f t="shared" si="703"/>
        <v>0</v>
      </c>
      <c r="AA1409" s="123">
        <f t="shared" si="704"/>
        <v>0</v>
      </c>
      <c r="AB1409" s="122">
        <f t="shared" si="705"/>
        <v>0</v>
      </c>
      <c r="AD1409" s="3" t="str">
        <f t="shared" si="706"/>
        <v>False</v>
      </c>
      <c r="AE1409" s="3" t="str">
        <f t="shared" si="707"/>
        <v>true</v>
      </c>
      <c r="AF1409" s="3" t="e">
        <f>VLOOKUP(C1409,#REF!,2,FALSE)</f>
        <v>#REF!</v>
      </c>
      <c r="AG1409" s="3" t="e">
        <f t="shared" si="708"/>
        <v>#REF!</v>
      </c>
      <c r="AH1409" s="3">
        <f t="shared" si="709"/>
        <v>0</v>
      </c>
      <c r="AI1409" s="3">
        <f t="shared" si="710"/>
        <v>0</v>
      </c>
      <c r="AJ1409" s="3">
        <f t="shared" si="711"/>
        <v>0</v>
      </c>
      <c r="AL1409" s="3">
        <f t="shared" si="712"/>
        <v>0</v>
      </c>
      <c r="AM1409" s="3">
        <f t="shared" si="713"/>
        <v>0</v>
      </c>
      <c r="AN1409" s="3">
        <f t="shared" si="714"/>
        <v>0</v>
      </c>
      <c r="AO1409" s="3">
        <f t="shared" si="715"/>
        <v>0</v>
      </c>
      <c r="AP1409" s="3">
        <f t="shared" si="716"/>
        <v>0</v>
      </c>
      <c r="AQ1409" s="3">
        <f t="shared" si="717"/>
        <v>0</v>
      </c>
      <c r="AS1409" s="3" t="e">
        <f t="shared" si="718"/>
        <v>#REF!</v>
      </c>
      <c r="AU1409" s="3" t="e">
        <f t="shared" si="719"/>
        <v>#NAME?</v>
      </c>
      <c r="AW1409" s="3">
        <f t="shared" si="720"/>
        <v>0</v>
      </c>
      <c r="AX1409" s="3">
        <f t="shared" si="721"/>
        <v>0</v>
      </c>
      <c r="AY1409" s="3">
        <f t="shared" si="722"/>
        <v>0</v>
      </c>
      <c r="AZ1409" s="3">
        <f t="shared" si="723"/>
        <v>0</v>
      </c>
      <c r="BA1409" s="3">
        <f t="shared" si="724"/>
        <v>0</v>
      </c>
      <c r="BB1409" s="3">
        <f t="shared" si="725"/>
        <v>0</v>
      </c>
    </row>
    <row r="1410" spans="2:54" x14ac:dyDescent="0.35">
      <c r="B1410" s="14">
        <v>1383</v>
      </c>
      <c r="C1410" s="13"/>
      <c r="D1410" s="13"/>
      <c r="E1410" s="130"/>
      <c r="F1410" s="130"/>
      <c r="G1410" s="129" t="str">
        <f t="shared" si="693"/>
        <v/>
      </c>
      <c r="H1410" s="128"/>
      <c r="I1410" s="189"/>
      <c r="J1410" s="128"/>
      <c r="K1410" s="127"/>
      <c r="L1410" s="127"/>
      <c r="M1410" s="126"/>
      <c r="N1410" s="7"/>
      <c r="O1410" s="6"/>
      <c r="P1410" s="6"/>
      <c r="Q1410" s="125" t="str">
        <f t="shared" si="694"/>
        <v/>
      </c>
      <c r="R1410" s="124" t="str">
        <f t="shared" si="695"/>
        <v/>
      </c>
      <c r="S1410" s="123">
        <f t="shared" si="696"/>
        <v>0</v>
      </c>
      <c r="T1410" s="122">
        <f t="shared" si="697"/>
        <v>0</v>
      </c>
      <c r="U1410" s="123">
        <f t="shared" si="698"/>
        <v>0</v>
      </c>
      <c r="V1410" s="122">
        <f t="shared" si="699"/>
        <v>0</v>
      </c>
      <c r="W1410" s="123">
        <f t="shared" si="700"/>
        <v>0</v>
      </c>
      <c r="X1410" s="122">
        <f t="shared" si="701"/>
        <v>0</v>
      </c>
      <c r="Y1410" s="123">
        <f t="shared" si="702"/>
        <v>0</v>
      </c>
      <c r="Z1410" s="122">
        <f t="shared" si="703"/>
        <v>0</v>
      </c>
      <c r="AA1410" s="123">
        <f t="shared" si="704"/>
        <v>0</v>
      </c>
      <c r="AB1410" s="122">
        <f t="shared" si="705"/>
        <v>0</v>
      </c>
      <c r="AD1410" s="3" t="str">
        <f t="shared" si="706"/>
        <v>False</v>
      </c>
      <c r="AE1410" s="3" t="str">
        <f t="shared" si="707"/>
        <v>true</v>
      </c>
      <c r="AF1410" s="3" t="e">
        <f>VLOOKUP(C1410,#REF!,2,FALSE)</f>
        <v>#REF!</v>
      </c>
      <c r="AG1410" s="3" t="e">
        <f t="shared" si="708"/>
        <v>#REF!</v>
      </c>
      <c r="AH1410" s="3">
        <f t="shared" si="709"/>
        <v>0</v>
      </c>
      <c r="AI1410" s="3">
        <f t="shared" si="710"/>
        <v>0</v>
      </c>
      <c r="AJ1410" s="3">
        <f t="shared" si="711"/>
        <v>0</v>
      </c>
      <c r="AL1410" s="3">
        <f t="shared" si="712"/>
        <v>0</v>
      </c>
      <c r="AM1410" s="3">
        <f t="shared" si="713"/>
        <v>0</v>
      </c>
      <c r="AN1410" s="3">
        <f t="shared" si="714"/>
        <v>0</v>
      </c>
      <c r="AO1410" s="3">
        <f t="shared" si="715"/>
        <v>0</v>
      </c>
      <c r="AP1410" s="3">
        <f t="shared" si="716"/>
        <v>0</v>
      </c>
      <c r="AQ1410" s="3">
        <f t="shared" si="717"/>
        <v>0</v>
      </c>
      <c r="AS1410" s="3" t="e">
        <f t="shared" si="718"/>
        <v>#REF!</v>
      </c>
      <c r="AU1410" s="3" t="e">
        <f t="shared" si="719"/>
        <v>#NAME?</v>
      </c>
      <c r="AW1410" s="3">
        <f t="shared" si="720"/>
        <v>0</v>
      </c>
      <c r="AX1410" s="3">
        <f t="shared" si="721"/>
        <v>0</v>
      </c>
      <c r="AY1410" s="3">
        <f t="shared" si="722"/>
        <v>0</v>
      </c>
      <c r="AZ1410" s="3">
        <f t="shared" si="723"/>
        <v>0</v>
      </c>
      <c r="BA1410" s="3">
        <f t="shared" si="724"/>
        <v>0</v>
      </c>
      <c r="BB1410" s="3">
        <f t="shared" si="725"/>
        <v>0</v>
      </c>
    </row>
    <row r="1411" spans="2:54" x14ac:dyDescent="0.35">
      <c r="B1411" s="14">
        <v>1384</v>
      </c>
      <c r="C1411" s="13"/>
      <c r="D1411" s="13"/>
      <c r="E1411" s="130"/>
      <c r="F1411" s="130"/>
      <c r="G1411" s="129" t="str">
        <f t="shared" si="693"/>
        <v/>
      </c>
      <c r="H1411" s="128"/>
      <c r="I1411" s="189"/>
      <c r="J1411" s="128"/>
      <c r="K1411" s="127"/>
      <c r="L1411" s="127"/>
      <c r="M1411" s="126"/>
      <c r="N1411" s="7"/>
      <c r="O1411" s="6"/>
      <c r="P1411" s="6"/>
      <c r="Q1411" s="125" t="str">
        <f t="shared" si="694"/>
        <v/>
      </c>
      <c r="R1411" s="124" t="str">
        <f t="shared" si="695"/>
        <v/>
      </c>
      <c r="S1411" s="123">
        <f t="shared" si="696"/>
        <v>0</v>
      </c>
      <c r="T1411" s="122">
        <f t="shared" si="697"/>
        <v>0</v>
      </c>
      <c r="U1411" s="123">
        <f t="shared" si="698"/>
        <v>0</v>
      </c>
      <c r="V1411" s="122">
        <f t="shared" si="699"/>
        <v>0</v>
      </c>
      <c r="W1411" s="123">
        <f t="shared" si="700"/>
        <v>0</v>
      </c>
      <c r="X1411" s="122">
        <f t="shared" si="701"/>
        <v>0</v>
      </c>
      <c r="Y1411" s="123">
        <f t="shared" si="702"/>
        <v>0</v>
      </c>
      <c r="Z1411" s="122">
        <f t="shared" si="703"/>
        <v>0</v>
      </c>
      <c r="AA1411" s="123">
        <f t="shared" si="704"/>
        <v>0</v>
      </c>
      <c r="AB1411" s="122">
        <f t="shared" si="705"/>
        <v>0</v>
      </c>
      <c r="AD1411" s="3" t="str">
        <f t="shared" si="706"/>
        <v>False</v>
      </c>
      <c r="AE1411" s="3" t="str">
        <f t="shared" si="707"/>
        <v>true</v>
      </c>
      <c r="AF1411" s="3" t="e">
        <f>VLOOKUP(C1411,#REF!,2,FALSE)</f>
        <v>#REF!</v>
      </c>
      <c r="AG1411" s="3" t="e">
        <f t="shared" si="708"/>
        <v>#REF!</v>
      </c>
      <c r="AH1411" s="3">
        <f t="shared" si="709"/>
        <v>0</v>
      </c>
      <c r="AI1411" s="3">
        <f t="shared" si="710"/>
        <v>0</v>
      </c>
      <c r="AJ1411" s="3">
        <f t="shared" si="711"/>
        <v>0</v>
      </c>
      <c r="AL1411" s="3">
        <f t="shared" si="712"/>
        <v>0</v>
      </c>
      <c r="AM1411" s="3">
        <f t="shared" si="713"/>
        <v>0</v>
      </c>
      <c r="AN1411" s="3">
        <f t="shared" si="714"/>
        <v>0</v>
      </c>
      <c r="AO1411" s="3">
        <f t="shared" si="715"/>
        <v>0</v>
      </c>
      <c r="AP1411" s="3">
        <f t="shared" si="716"/>
        <v>0</v>
      </c>
      <c r="AQ1411" s="3">
        <f t="shared" si="717"/>
        <v>0</v>
      </c>
      <c r="AS1411" s="3" t="e">
        <f t="shared" si="718"/>
        <v>#REF!</v>
      </c>
      <c r="AU1411" s="3" t="e">
        <f t="shared" si="719"/>
        <v>#NAME?</v>
      </c>
      <c r="AW1411" s="3">
        <f t="shared" si="720"/>
        <v>0</v>
      </c>
      <c r="AX1411" s="3">
        <f t="shared" si="721"/>
        <v>0</v>
      </c>
      <c r="AY1411" s="3">
        <f t="shared" si="722"/>
        <v>0</v>
      </c>
      <c r="AZ1411" s="3">
        <f t="shared" si="723"/>
        <v>0</v>
      </c>
      <c r="BA1411" s="3">
        <f t="shared" si="724"/>
        <v>0</v>
      </c>
      <c r="BB1411" s="3">
        <f t="shared" si="725"/>
        <v>0</v>
      </c>
    </row>
    <row r="1412" spans="2:54" x14ac:dyDescent="0.35">
      <c r="B1412" s="14">
        <v>1385</v>
      </c>
      <c r="C1412" s="13"/>
      <c r="D1412" s="13"/>
      <c r="E1412" s="130"/>
      <c r="F1412" s="130"/>
      <c r="G1412" s="129" t="str">
        <f t="shared" si="693"/>
        <v/>
      </c>
      <c r="H1412" s="128"/>
      <c r="I1412" s="189"/>
      <c r="J1412" s="128"/>
      <c r="K1412" s="127"/>
      <c r="L1412" s="127"/>
      <c r="M1412" s="126"/>
      <c r="N1412" s="7"/>
      <c r="O1412" s="6"/>
      <c r="P1412" s="6"/>
      <c r="Q1412" s="125" t="str">
        <f t="shared" si="694"/>
        <v/>
      </c>
      <c r="R1412" s="124" t="str">
        <f t="shared" si="695"/>
        <v/>
      </c>
      <c r="S1412" s="123">
        <f t="shared" si="696"/>
        <v>0</v>
      </c>
      <c r="T1412" s="122">
        <f t="shared" si="697"/>
        <v>0</v>
      </c>
      <c r="U1412" s="123">
        <f t="shared" si="698"/>
        <v>0</v>
      </c>
      <c r="V1412" s="122">
        <f t="shared" si="699"/>
        <v>0</v>
      </c>
      <c r="W1412" s="123">
        <f t="shared" si="700"/>
        <v>0</v>
      </c>
      <c r="X1412" s="122">
        <f t="shared" si="701"/>
        <v>0</v>
      </c>
      <c r="Y1412" s="123">
        <f t="shared" si="702"/>
        <v>0</v>
      </c>
      <c r="Z1412" s="122">
        <f t="shared" si="703"/>
        <v>0</v>
      </c>
      <c r="AA1412" s="123">
        <f t="shared" si="704"/>
        <v>0</v>
      </c>
      <c r="AB1412" s="122">
        <f t="shared" si="705"/>
        <v>0</v>
      </c>
      <c r="AD1412" s="3" t="str">
        <f t="shared" si="706"/>
        <v>False</v>
      </c>
      <c r="AE1412" s="3" t="str">
        <f t="shared" si="707"/>
        <v>true</v>
      </c>
      <c r="AF1412" s="3" t="e">
        <f>VLOOKUP(C1412,#REF!,2,FALSE)</f>
        <v>#REF!</v>
      </c>
      <c r="AG1412" s="3" t="e">
        <f t="shared" si="708"/>
        <v>#REF!</v>
      </c>
      <c r="AH1412" s="3">
        <f t="shared" si="709"/>
        <v>0</v>
      </c>
      <c r="AI1412" s="3">
        <f t="shared" si="710"/>
        <v>0</v>
      </c>
      <c r="AJ1412" s="3">
        <f t="shared" si="711"/>
        <v>0</v>
      </c>
      <c r="AL1412" s="3">
        <f t="shared" si="712"/>
        <v>0</v>
      </c>
      <c r="AM1412" s="3">
        <f t="shared" si="713"/>
        <v>0</v>
      </c>
      <c r="AN1412" s="3">
        <f t="shared" si="714"/>
        <v>0</v>
      </c>
      <c r="AO1412" s="3">
        <f t="shared" si="715"/>
        <v>0</v>
      </c>
      <c r="AP1412" s="3">
        <f t="shared" si="716"/>
        <v>0</v>
      </c>
      <c r="AQ1412" s="3">
        <f t="shared" si="717"/>
        <v>0</v>
      </c>
      <c r="AS1412" s="3" t="e">
        <f t="shared" si="718"/>
        <v>#REF!</v>
      </c>
      <c r="AU1412" s="3" t="e">
        <f t="shared" si="719"/>
        <v>#NAME?</v>
      </c>
      <c r="AW1412" s="3">
        <f t="shared" si="720"/>
        <v>0</v>
      </c>
      <c r="AX1412" s="3">
        <f t="shared" si="721"/>
        <v>0</v>
      </c>
      <c r="AY1412" s="3">
        <f t="shared" si="722"/>
        <v>0</v>
      </c>
      <c r="AZ1412" s="3">
        <f t="shared" si="723"/>
        <v>0</v>
      </c>
      <c r="BA1412" s="3">
        <f t="shared" si="724"/>
        <v>0</v>
      </c>
      <c r="BB1412" s="3">
        <f t="shared" si="725"/>
        <v>0</v>
      </c>
    </row>
    <row r="1413" spans="2:54" x14ac:dyDescent="0.35">
      <c r="B1413" s="14">
        <v>1386</v>
      </c>
      <c r="C1413" s="13"/>
      <c r="D1413" s="13"/>
      <c r="E1413" s="130"/>
      <c r="F1413" s="130"/>
      <c r="G1413" s="129" t="str">
        <f t="shared" si="693"/>
        <v/>
      </c>
      <c r="H1413" s="128"/>
      <c r="I1413" s="189"/>
      <c r="J1413" s="128"/>
      <c r="K1413" s="127"/>
      <c r="L1413" s="127"/>
      <c r="M1413" s="126"/>
      <c r="N1413" s="7"/>
      <c r="O1413" s="6"/>
      <c r="P1413" s="6"/>
      <c r="Q1413" s="125" t="str">
        <f t="shared" si="694"/>
        <v/>
      </c>
      <c r="R1413" s="124" t="str">
        <f t="shared" si="695"/>
        <v/>
      </c>
      <c r="S1413" s="123">
        <f t="shared" si="696"/>
        <v>0</v>
      </c>
      <c r="T1413" s="122">
        <f t="shared" si="697"/>
        <v>0</v>
      </c>
      <c r="U1413" s="123">
        <f t="shared" si="698"/>
        <v>0</v>
      </c>
      <c r="V1413" s="122">
        <f t="shared" si="699"/>
        <v>0</v>
      </c>
      <c r="W1413" s="123">
        <f t="shared" si="700"/>
        <v>0</v>
      </c>
      <c r="X1413" s="122">
        <f t="shared" si="701"/>
        <v>0</v>
      </c>
      <c r="Y1413" s="123">
        <f t="shared" si="702"/>
        <v>0</v>
      </c>
      <c r="Z1413" s="122">
        <f t="shared" si="703"/>
        <v>0</v>
      </c>
      <c r="AA1413" s="123">
        <f t="shared" si="704"/>
        <v>0</v>
      </c>
      <c r="AB1413" s="122">
        <f t="shared" si="705"/>
        <v>0</v>
      </c>
      <c r="AD1413" s="3" t="str">
        <f t="shared" si="706"/>
        <v>False</v>
      </c>
      <c r="AE1413" s="3" t="str">
        <f t="shared" si="707"/>
        <v>true</v>
      </c>
      <c r="AF1413" s="3" t="e">
        <f>VLOOKUP(C1413,#REF!,2,FALSE)</f>
        <v>#REF!</v>
      </c>
      <c r="AG1413" s="3" t="e">
        <f t="shared" si="708"/>
        <v>#REF!</v>
      </c>
      <c r="AH1413" s="3">
        <f t="shared" si="709"/>
        <v>0</v>
      </c>
      <c r="AI1413" s="3">
        <f t="shared" si="710"/>
        <v>0</v>
      </c>
      <c r="AJ1413" s="3">
        <f t="shared" si="711"/>
        <v>0</v>
      </c>
      <c r="AL1413" s="3">
        <f t="shared" si="712"/>
        <v>0</v>
      </c>
      <c r="AM1413" s="3">
        <f t="shared" si="713"/>
        <v>0</v>
      </c>
      <c r="AN1413" s="3">
        <f t="shared" si="714"/>
        <v>0</v>
      </c>
      <c r="AO1413" s="3">
        <f t="shared" si="715"/>
        <v>0</v>
      </c>
      <c r="AP1413" s="3">
        <f t="shared" si="716"/>
        <v>0</v>
      </c>
      <c r="AQ1413" s="3">
        <f t="shared" si="717"/>
        <v>0</v>
      </c>
      <c r="AS1413" s="3" t="e">
        <f t="shared" si="718"/>
        <v>#REF!</v>
      </c>
      <c r="AU1413" s="3" t="e">
        <f t="shared" si="719"/>
        <v>#NAME?</v>
      </c>
      <c r="AW1413" s="3">
        <f t="shared" si="720"/>
        <v>0</v>
      </c>
      <c r="AX1413" s="3">
        <f t="shared" si="721"/>
        <v>0</v>
      </c>
      <c r="AY1413" s="3">
        <f t="shared" si="722"/>
        <v>0</v>
      </c>
      <c r="AZ1413" s="3">
        <f t="shared" si="723"/>
        <v>0</v>
      </c>
      <c r="BA1413" s="3">
        <f t="shared" si="724"/>
        <v>0</v>
      </c>
      <c r="BB1413" s="3">
        <f t="shared" si="725"/>
        <v>0</v>
      </c>
    </row>
    <row r="1414" spans="2:54" x14ac:dyDescent="0.35">
      <c r="B1414" s="14">
        <v>1387</v>
      </c>
      <c r="C1414" s="13"/>
      <c r="D1414" s="13"/>
      <c r="E1414" s="130"/>
      <c r="F1414" s="130"/>
      <c r="G1414" s="129" t="str">
        <f t="shared" si="693"/>
        <v/>
      </c>
      <c r="H1414" s="128"/>
      <c r="I1414" s="189"/>
      <c r="J1414" s="128"/>
      <c r="K1414" s="127"/>
      <c r="L1414" s="127"/>
      <c r="M1414" s="126"/>
      <c r="N1414" s="7"/>
      <c r="O1414" s="6"/>
      <c r="P1414" s="6"/>
      <c r="Q1414" s="125" t="str">
        <f t="shared" si="694"/>
        <v/>
      </c>
      <c r="R1414" s="124" t="str">
        <f t="shared" si="695"/>
        <v/>
      </c>
      <c r="S1414" s="123">
        <f t="shared" si="696"/>
        <v>0</v>
      </c>
      <c r="T1414" s="122">
        <f t="shared" si="697"/>
        <v>0</v>
      </c>
      <c r="U1414" s="123">
        <f t="shared" si="698"/>
        <v>0</v>
      </c>
      <c r="V1414" s="122">
        <f t="shared" si="699"/>
        <v>0</v>
      </c>
      <c r="W1414" s="123">
        <f t="shared" si="700"/>
        <v>0</v>
      </c>
      <c r="X1414" s="122">
        <f t="shared" si="701"/>
        <v>0</v>
      </c>
      <c r="Y1414" s="123">
        <f t="shared" si="702"/>
        <v>0</v>
      </c>
      <c r="Z1414" s="122">
        <f t="shared" si="703"/>
        <v>0</v>
      </c>
      <c r="AA1414" s="123">
        <f t="shared" si="704"/>
        <v>0</v>
      </c>
      <c r="AB1414" s="122">
        <f t="shared" si="705"/>
        <v>0</v>
      </c>
      <c r="AD1414" s="3" t="str">
        <f t="shared" si="706"/>
        <v>False</v>
      </c>
      <c r="AE1414" s="3" t="str">
        <f t="shared" si="707"/>
        <v>true</v>
      </c>
      <c r="AF1414" s="3" t="e">
        <f>VLOOKUP(C1414,#REF!,2,FALSE)</f>
        <v>#REF!</v>
      </c>
      <c r="AG1414" s="3" t="e">
        <f t="shared" si="708"/>
        <v>#REF!</v>
      </c>
      <c r="AH1414" s="3">
        <f t="shared" si="709"/>
        <v>0</v>
      </c>
      <c r="AI1414" s="3">
        <f t="shared" si="710"/>
        <v>0</v>
      </c>
      <c r="AJ1414" s="3">
        <f t="shared" si="711"/>
        <v>0</v>
      </c>
      <c r="AL1414" s="3">
        <f t="shared" si="712"/>
        <v>0</v>
      </c>
      <c r="AM1414" s="3">
        <f t="shared" si="713"/>
        <v>0</v>
      </c>
      <c r="AN1414" s="3">
        <f t="shared" si="714"/>
        <v>0</v>
      </c>
      <c r="AO1414" s="3">
        <f t="shared" si="715"/>
        <v>0</v>
      </c>
      <c r="AP1414" s="3">
        <f t="shared" si="716"/>
        <v>0</v>
      </c>
      <c r="AQ1414" s="3">
        <f t="shared" si="717"/>
        <v>0</v>
      </c>
      <c r="AS1414" s="3" t="e">
        <f t="shared" si="718"/>
        <v>#REF!</v>
      </c>
      <c r="AU1414" s="3" t="e">
        <f t="shared" si="719"/>
        <v>#NAME?</v>
      </c>
      <c r="AW1414" s="3">
        <f t="shared" si="720"/>
        <v>0</v>
      </c>
      <c r="AX1414" s="3">
        <f t="shared" si="721"/>
        <v>0</v>
      </c>
      <c r="AY1414" s="3">
        <f t="shared" si="722"/>
        <v>0</v>
      </c>
      <c r="AZ1414" s="3">
        <f t="shared" si="723"/>
        <v>0</v>
      </c>
      <c r="BA1414" s="3">
        <f t="shared" si="724"/>
        <v>0</v>
      </c>
      <c r="BB1414" s="3">
        <f t="shared" si="725"/>
        <v>0</v>
      </c>
    </row>
    <row r="1415" spans="2:54" x14ac:dyDescent="0.35">
      <c r="B1415" s="14">
        <v>1388</v>
      </c>
      <c r="C1415" s="13"/>
      <c r="D1415" s="13"/>
      <c r="E1415" s="130"/>
      <c r="F1415" s="130"/>
      <c r="G1415" s="129" t="str">
        <f t="shared" si="693"/>
        <v/>
      </c>
      <c r="H1415" s="128"/>
      <c r="I1415" s="189"/>
      <c r="J1415" s="128"/>
      <c r="K1415" s="127"/>
      <c r="L1415" s="127"/>
      <c r="M1415" s="126"/>
      <c r="N1415" s="7"/>
      <c r="O1415" s="6"/>
      <c r="P1415" s="6"/>
      <c r="Q1415" s="125" t="str">
        <f t="shared" si="694"/>
        <v/>
      </c>
      <c r="R1415" s="124" t="str">
        <f t="shared" si="695"/>
        <v/>
      </c>
      <c r="S1415" s="123">
        <f t="shared" si="696"/>
        <v>0</v>
      </c>
      <c r="T1415" s="122">
        <f t="shared" si="697"/>
        <v>0</v>
      </c>
      <c r="U1415" s="123">
        <f t="shared" si="698"/>
        <v>0</v>
      </c>
      <c r="V1415" s="122">
        <f t="shared" si="699"/>
        <v>0</v>
      </c>
      <c r="W1415" s="123">
        <f t="shared" si="700"/>
        <v>0</v>
      </c>
      <c r="X1415" s="122">
        <f t="shared" si="701"/>
        <v>0</v>
      </c>
      <c r="Y1415" s="123">
        <f t="shared" si="702"/>
        <v>0</v>
      </c>
      <c r="Z1415" s="122">
        <f t="shared" si="703"/>
        <v>0</v>
      </c>
      <c r="AA1415" s="123">
        <f t="shared" si="704"/>
        <v>0</v>
      </c>
      <c r="AB1415" s="122">
        <f t="shared" si="705"/>
        <v>0</v>
      </c>
      <c r="AD1415" s="3" t="str">
        <f t="shared" si="706"/>
        <v>False</v>
      </c>
      <c r="AE1415" s="3" t="str">
        <f t="shared" si="707"/>
        <v>true</v>
      </c>
      <c r="AF1415" s="3" t="e">
        <f>VLOOKUP(C1415,#REF!,2,FALSE)</f>
        <v>#REF!</v>
      </c>
      <c r="AG1415" s="3" t="e">
        <f t="shared" si="708"/>
        <v>#REF!</v>
      </c>
      <c r="AH1415" s="3">
        <f t="shared" si="709"/>
        <v>0</v>
      </c>
      <c r="AI1415" s="3">
        <f t="shared" si="710"/>
        <v>0</v>
      </c>
      <c r="AJ1415" s="3">
        <f t="shared" si="711"/>
        <v>0</v>
      </c>
      <c r="AL1415" s="3">
        <f t="shared" si="712"/>
        <v>0</v>
      </c>
      <c r="AM1415" s="3">
        <f t="shared" si="713"/>
        <v>0</v>
      </c>
      <c r="AN1415" s="3">
        <f t="shared" si="714"/>
        <v>0</v>
      </c>
      <c r="AO1415" s="3">
        <f t="shared" si="715"/>
        <v>0</v>
      </c>
      <c r="AP1415" s="3">
        <f t="shared" si="716"/>
        <v>0</v>
      </c>
      <c r="AQ1415" s="3">
        <f t="shared" si="717"/>
        <v>0</v>
      </c>
      <c r="AS1415" s="3" t="e">
        <f t="shared" si="718"/>
        <v>#REF!</v>
      </c>
      <c r="AU1415" s="3" t="e">
        <f t="shared" si="719"/>
        <v>#NAME?</v>
      </c>
      <c r="AW1415" s="3">
        <f t="shared" si="720"/>
        <v>0</v>
      </c>
      <c r="AX1415" s="3">
        <f t="shared" si="721"/>
        <v>0</v>
      </c>
      <c r="AY1415" s="3">
        <f t="shared" si="722"/>
        <v>0</v>
      </c>
      <c r="AZ1415" s="3">
        <f t="shared" si="723"/>
        <v>0</v>
      </c>
      <c r="BA1415" s="3">
        <f t="shared" si="724"/>
        <v>0</v>
      </c>
      <c r="BB1415" s="3">
        <f t="shared" si="725"/>
        <v>0</v>
      </c>
    </row>
    <row r="1416" spans="2:54" x14ac:dyDescent="0.35">
      <c r="B1416" s="14">
        <v>1389</v>
      </c>
      <c r="C1416" s="13"/>
      <c r="D1416" s="13"/>
      <c r="E1416" s="130"/>
      <c r="F1416" s="130"/>
      <c r="G1416" s="129" t="str">
        <f t="shared" si="693"/>
        <v/>
      </c>
      <c r="H1416" s="128"/>
      <c r="I1416" s="189"/>
      <c r="J1416" s="128"/>
      <c r="K1416" s="127"/>
      <c r="L1416" s="127"/>
      <c r="M1416" s="126"/>
      <c r="N1416" s="7"/>
      <c r="O1416" s="6"/>
      <c r="P1416" s="6"/>
      <c r="Q1416" s="125" t="str">
        <f t="shared" si="694"/>
        <v/>
      </c>
      <c r="R1416" s="124" t="str">
        <f t="shared" si="695"/>
        <v/>
      </c>
      <c r="S1416" s="123">
        <f t="shared" si="696"/>
        <v>0</v>
      </c>
      <c r="T1416" s="122">
        <f t="shared" si="697"/>
        <v>0</v>
      </c>
      <c r="U1416" s="123">
        <f t="shared" si="698"/>
        <v>0</v>
      </c>
      <c r="V1416" s="122">
        <f t="shared" si="699"/>
        <v>0</v>
      </c>
      <c r="W1416" s="123">
        <f t="shared" si="700"/>
        <v>0</v>
      </c>
      <c r="X1416" s="122">
        <f t="shared" si="701"/>
        <v>0</v>
      </c>
      <c r="Y1416" s="123">
        <f t="shared" si="702"/>
        <v>0</v>
      </c>
      <c r="Z1416" s="122">
        <f t="shared" si="703"/>
        <v>0</v>
      </c>
      <c r="AA1416" s="123">
        <f t="shared" si="704"/>
        <v>0</v>
      </c>
      <c r="AB1416" s="122">
        <f t="shared" si="705"/>
        <v>0</v>
      </c>
      <c r="AD1416" s="3" t="str">
        <f t="shared" si="706"/>
        <v>False</v>
      </c>
      <c r="AE1416" s="3" t="str">
        <f t="shared" si="707"/>
        <v>true</v>
      </c>
      <c r="AF1416" s="3" t="e">
        <f>VLOOKUP(C1416,#REF!,2,FALSE)</f>
        <v>#REF!</v>
      </c>
      <c r="AG1416" s="3" t="e">
        <f t="shared" si="708"/>
        <v>#REF!</v>
      </c>
      <c r="AH1416" s="3">
        <f t="shared" si="709"/>
        <v>0</v>
      </c>
      <c r="AI1416" s="3">
        <f t="shared" si="710"/>
        <v>0</v>
      </c>
      <c r="AJ1416" s="3">
        <f t="shared" si="711"/>
        <v>0</v>
      </c>
      <c r="AL1416" s="3">
        <f t="shared" si="712"/>
        <v>0</v>
      </c>
      <c r="AM1416" s="3">
        <f t="shared" si="713"/>
        <v>0</v>
      </c>
      <c r="AN1416" s="3">
        <f t="shared" si="714"/>
        <v>0</v>
      </c>
      <c r="AO1416" s="3">
        <f t="shared" si="715"/>
        <v>0</v>
      </c>
      <c r="AP1416" s="3">
        <f t="shared" si="716"/>
        <v>0</v>
      </c>
      <c r="AQ1416" s="3">
        <f t="shared" si="717"/>
        <v>0</v>
      </c>
      <c r="AS1416" s="3" t="e">
        <f t="shared" si="718"/>
        <v>#REF!</v>
      </c>
      <c r="AU1416" s="3" t="e">
        <f t="shared" si="719"/>
        <v>#NAME?</v>
      </c>
      <c r="AW1416" s="3">
        <f t="shared" si="720"/>
        <v>0</v>
      </c>
      <c r="AX1416" s="3">
        <f t="shared" si="721"/>
        <v>0</v>
      </c>
      <c r="AY1416" s="3">
        <f t="shared" si="722"/>
        <v>0</v>
      </c>
      <c r="AZ1416" s="3">
        <f t="shared" si="723"/>
        <v>0</v>
      </c>
      <c r="BA1416" s="3">
        <f t="shared" si="724"/>
        <v>0</v>
      </c>
      <c r="BB1416" s="3">
        <f t="shared" si="725"/>
        <v>0</v>
      </c>
    </row>
    <row r="1417" spans="2:54" x14ac:dyDescent="0.35">
      <c r="B1417" s="14">
        <v>1390</v>
      </c>
      <c r="C1417" s="13"/>
      <c r="D1417" s="13"/>
      <c r="E1417" s="130"/>
      <c r="F1417" s="130"/>
      <c r="G1417" s="129" t="str">
        <f t="shared" si="693"/>
        <v/>
      </c>
      <c r="H1417" s="128"/>
      <c r="I1417" s="189"/>
      <c r="J1417" s="128"/>
      <c r="K1417" s="127"/>
      <c r="L1417" s="127"/>
      <c r="M1417" s="126"/>
      <c r="N1417" s="7"/>
      <c r="O1417" s="6"/>
      <c r="P1417" s="6"/>
      <c r="Q1417" s="125" t="str">
        <f t="shared" si="694"/>
        <v/>
      </c>
      <c r="R1417" s="124" t="str">
        <f t="shared" si="695"/>
        <v/>
      </c>
      <c r="S1417" s="123">
        <f t="shared" si="696"/>
        <v>0</v>
      </c>
      <c r="T1417" s="122">
        <f t="shared" si="697"/>
        <v>0</v>
      </c>
      <c r="U1417" s="123">
        <f t="shared" si="698"/>
        <v>0</v>
      </c>
      <c r="V1417" s="122">
        <f t="shared" si="699"/>
        <v>0</v>
      </c>
      <c r="W1417" s="123">
        <f t="shared" si="700"/>
        <v>0</v>
      </c>
      <c r="X1417" s="122">
        <f t="shared" si="701"/>
        <v>0</v>
      </c>
      <c r="Y1417" s="123">
        <f t="shared" si="702"/>
        <v>0</v>
      </c>
      <c r="Z1417" s="122">
        <f t="shared" si="703"/>
        <v>0</v>
      </c>
      <c r="AA1417" s="123">
        <f t="shared" si="704"/>
        <v>0</v>
      </c>
      <c r="AB1417" s="122">
        <f t="shared" si="705"/>
        <v>0</v>
      </c>
      <c r="AD1417" s="3" t="str">
        <f t="shared" si="706"/>
        <v>False</v>
      </c>
      <c r="AE1417" s="3" t="str">
        <f t="shared" si="707"/>
        <v>true</v>
      </c>
      <c r="AF1417" s="3" t="e">
        <f>VLOOKUP(C1417,#REF!,2,FALSE)</f>
        <v>#REF!</v>
      </c>
      <c r="AG1417" s="3" t="e">
        <f t="shared" si="708"/>
        <v>#REF!</v>
      </c>
      <c r="AH1417" s="3">
        <f t="shared" si="709"/>
        <v>0</v>
      </c>
      <c r="AI1417" s="3">
        <f t="shared" si="710"/>
        <v>0</v>
      </c>
      <c r="AJ1417" s="3">
        <f t="shared" si="711"/>
        <v>0</v>
      </c>
      <c r="AL1417" s="3">
        <f t="shared" si="712"/>
        <v>0</v>
      </c>
      <c r="AM1417" s="3">
        <f t="shared" si="713"/>
        <v>0</v>
      </c>
      <c r="AN1417" s="3">
        <f t="shared" si="714"/>
        <v>0</v>
      </c>
      <c r="AO1417" s="3">
        <f t="shared" si="715"/>
        <v>0</v>
      </c>
      <c r="AP1417" s="3">
        <f t="shared" si="716"/>
        <v>0</v>
      </c>
      <c r="AQ1417" s="3">
        <f t="shared" si="717"/>
        <v>0</v>
      </c>
      <c r="AS1417" s="3" t="e">
        <f t="shared" si="718"/>
        <v>#REF!</v>
      </c>
      <c r="AU1417" s="3" t="e">
        <f t="shared" si="719"/>
        <v>#NAME?</v>
      </c>
      <c r="AW1417" s="3">
        <f t="shared" si="720"/>
        <v>0</v>
      </c>
      <c r="AX1417" s="3">
        <f t="shared" si="721"/>
        <v>0</v>
      </c>
      <c r="AY1417" s="3">
        <f t="shared" si="722"/>
        <v>0</v>
      </c>
      <c r="AZ1417" s="3">
        <f t="shared" si="723"/>
        <v>0</v>
      </c>
      <c r="BA1417" s="3">
        <f t="shared" si="724"/>
        <v>0</v>
      </c>
      <c r="BB1417" s="3">
        <f t="shared" si="725"/>
        <v>0</v>
      </c>
    </row>
    <row r="1418" spans="2:54" x14ac:dyDescent="0.35">
      <c r="B1418" s="14">
        <v>1391</v>
      </c>
      <c r="C1418" s="13"/>
      <c r="D1418" s="13"/>
      <c r="E1418" s="130"/>
      <c r="F1418" s="130"/>
      <c r="G1418" s="129" t="str">
        <f t="shared" si="693"/>
        <v/>
      </c>
      <c r="H1418" s="128"/>
      <c r="I1418" s="189"/>
      <c r="J1418" s="128"/>
      <c r="K1418" s="127"/>
      <c r="L1418" s="127"/>
      <c r="M1418" s="126"/>
      <c r="N1418" s="7"/>
      <c r="O1418" s="6"/>
      <c r="P1418" s="6"/>
      <c r="Q1418" s="125" t="str">
        <f t="shared" si="694"/>
        <v/>
      </c>
      <c r="R1418" s="124" t="str">
        <f t="shared" si="695"/>
        <v/>
      </c>
      <c r="S1418" s="123">
        <f t="shared" si="696"/>
        <v>0</v>
      </c>
      <c r="T1418" s="122">
        <f t="shared" si="697"/>
        <v>0</v>
      </c>
      <c r="U1418" s="123">
        <f t="shared" si="698"/>
        <v>0</v>
      </c>
      <c r="V1418" s="122">
        <f t="shared" si="699"/>
        <v>0</v>
      </c>
      <c r="W1418" s="123">
        <f t="shared" si="700"/>
        <v>0</v>
      </c>
      <c r="X1418" s="122">
        <f t="shared" si="701"/>
        <v>0</v>
      </c>
      <c r="Y1418" s="123">
        <f t="shared" si="702"/>
        <v>0</v>
      </c>
      <c r="Z1418" s="122">
        <f t="shared" si="703"/>
        <v>0</v>
      </c>
      <c r="AA1418" s="123">
        <f t="shared" si="704"/>
        <v>0</v>
      </c>
      <c r="AB1418" s="122">
        <f t="shared" si="705"/>
        <v>0</v>
      </c>
      <c r="AD1418" s="3" t="str">
        <f t="shared" si="706"/>
        <v>False</v>
      </c>
      <c r="AE1418" s="3" t="str">
        <f t="shared" si="707"/>
        <v>true</v>
      </c>
      <c r="AF1418" s="3" t="e">
        <f>VLOOKUP(C1418,#REF!,2,FALSE)</f>
        <v>#REF!</v>
      </c>
      <c r="AG1418" s="3" t="e">
        <f t="shared" si="708"/>
        <v>#REF!</v>
      </c>
      <c r="AH1418" s="3">
        <f t="shared" si="709"/>
        <v>0</v>
      </c>
      <c r="AI1418" s="3">
        <f t="shared" si="710"/>
        <v>0</v>
      </c>
      <c r="AJ1418" s="3">
        <f t="shared" si="711"/>
        <v>0</v>
      </c>
      <c r="AL1418" s="3">
        <f t="shared" si="712"/>
        <v>0</v>
      </c>
      <c r="AM1418" s="3">
        <f t="shared" si="713"/>
        <v>0</v>
      </c>
      <c r="AN1418" s="3">
        <f t="shared" si="714"/>
        <v>0</v>
      </c>
      <c r="AO1418" s="3">
        <f t="shared" si="715"/>
        <v>0</v>
      </c>
      <c r="AP1418" s="3">
        <f t="shared" si="716"/>
        <v>0</v>
      </c>
      <c r="AQ1418" s="3">
        <f t="shared" si="717"/>
        <v>0</v>
      </c>
      <c r="AS1418" s="3" t="e">
        <f t="shared" si="718"/>
        <v>#REF!</v>
      </c>
      <c r="AU1418" s="3" t="e">
        <f t="shared" si="719"/>
        <v>#NAME?</v>
      </c>
      <c r="AW1418" s="3">
        <f t="shared" si="720"/>
        <v>0</v>
      </c>
      <c r="AX1418" s="3">
        <f t="shared" si="721"/>
        <v>0</v>
      </c>
      <c r="AY1418" s="3">
        <f t="shared" si="722"/>
        <v>0</v>
      </c>
      <c r="AZ1418" s="3">
        <f t="shared" si="723"/>
        <v>0</v>
      </c>
      <c r="BA1418" s="3">
        <f t="shared" si="724"/>
        <v>0</v>
      </c>
      <c r="BB1418" s="3">
        <f t="shared" si="725"/>
        <v>0</v>
      </c>
    </row>
    <row r="1419" spans="2:54" x14ac:dyDescent="0.35">
      <c r="B1419" s="14">
        <v>1392</v>
      </c>
      <c r="C1419" s="13"/>
      <c r="D1419" s="13"/>
      <c r="E1419" s="130"/>
      <c r="F1419" s="130"/>
      <c r="G1419" s="129" t="str">
        <f t="shared" si="693"/>
        <v/>
      </c>
      <c r="H1419" s="128"/>
      <c r="I1419" s="189"/>
      <c r="J1419" s="128"/>
      <c r="K1419" s="127"/>
      <c r="L1419" s="127"/>
      <c r="M1419" s="126"/>
      <c r="N1419" s="7"/>
      <c r="O1419" s="6"/>
      <c r="P1419" s="6"/>
      <c r="Q1419" s="125" t="str">
        <f t="shared" si="694"/>
        <v/>
      </c>
      <c r="R1419" s="124" t="str">
        <f t="shared" si="695"/>
        <v/>
      </c>
      <c r="S1419" s="123">
        <f t="shared" si="696"/>
        <v>0</v>
      </c>
      <c r="T1419" s="122">
        <f t="shared" si="697"/>
        <v>0</v>
      </c>
      <c r="U1419" s="123">
        <f t="shared" si="698"/>
        <v>0</v>
      </c>
      <c r="V1419" s="122">
        <f t="shared" si="699"/>
        <v>0</v>
      </c>
      <c r="W1419" s="123">
        <f t="shared" si="700"/>
        <v>0</v>
      </c>
      <c r="X1419" s="122">
        <f t="shared" si="701"/>
        <v>0</v>
      </c>
      <c r="Y1419" s="123">
        <f t="shared" si="702"/>
        <v>0</v>
      </c>
      <c r="Z1419" s="122">
        <f t="shared" si="703"/>
        <v>0</v>
      </c>
      <c r="AA1419" s="123">
        <f t="shared" si="704"/>
        <v>0</v>
      </c>
      <c r="AB1419" s="122">
        <f t="shared" si="705"/>
        <v>0</v>
      </c>
      <c r="AD1419" s="3" t="str">
        <f t="shared" si="706"/>
        <v>False</v>
      </c>
      <c r="AE1419" s="3" t="str">
        <f t="shared" si="707"/>
        <v>true</v>
      </c>
      <c r="AF1419" s="3" t="e">
        <f>VLOOKUP(C1419,#REF!,2,FALSE)</f>
        <v>#REF!</v>
      </c>
      <c r="AG1419" s="3" t="e">
        <f t="shared" si="708"/>
        <v>#REF!</v>
      </c>
      <c r="AH1419" s="3">
        <f t="shared" si="709"/>
        <v>0</v>
      </c>
      <c r="AI1419" s="3">
        <f t="shared" si="710"/>
        <v>0</v>
      </c>
      <c r="AJ1419" s="3">
        <f t="shared" si="711"/>
        <v>0</v>
      </c>
      <c r="AL1419" s="3">
        <f t="shared" si="712"/>
        <v>0</v>
      </c>
      <c r="AM1419" s="3">
        <f t="shared" si="713"/>
        <v>0</v>
      </c>
      <c r="AN1419" s="3">
        <f t="shared" si="714"/>
        <v>0</v>
      </c>
      <c r="AO1419" s="3">
        <f t="shared" si="715"/>
        <v>0</v>
      </c>
      <c r="AP1419" s="3">
        <f t="shared" si="716"/>
        <v>0</v>
      </c>
      <c r="AQ1419" s="3">
        <f t="shared" si="717"/>
        <v>0</v>
      </c>
      <c r="AS1419" s="3" t="e">
        <f t="shared" si="718"/>
        <v>#REF!</v>
      </c>
      <c r="AU1419" s="3" t="e">
        <f t="shared" si="719"/>
        <v>#NAME?</v>
      </c>
      <c r="AW1419" s="3">
        <f t="shared" si="720"/>
        <v>0</v>
      </c>
      <c r="AX1419" s="3">
        <f t="shared" si="721"/>
        <v>0</v>
      </c>
      <c r="AY1419" s="3">
        <f t="shared" si="722"/>
        <v>0</v>
      </c>
      <c r="AZ1419" s="3">
        <f t="shared" si="723"/>
        <v>0</v>
      </c>
      <c r="BA1419" s="3">
        <f t="shared" si="724"/>
        <v>0</v>
      </c>
      <c r="BB1419" s="3">
        <f t="shared" si="725"/>
        <v>0</v>
      </c>
    </row>
    <row r="1420" spans="2:54" x14ac:dyDescent="0.35">
      <c r="B1420" s="14">
        <v>1393</v>
      </c>
      <c r="C1420" s="13"/>
      <c r="D1420" s="13"/>
      <c r="E1420" s="130"/>
      <c r="F1420" s="130"/>
      <c r="G1420" s="129" t="str">
        <f t="shared" si="693"/>
        <v/>
      </c>
      <c r="H1420" s="128"/>
      <c r="I1420" s="189"/>
      <c r="J1420" s="128"/>
      <c r="K1420" s="127"/>
      <c r="L1420" s="127"/>
      <c r="M1420" s="126"/>
      <c r="N1420" s="7"/>
      <c r="O1420" s="6"/>
      <c r="P1420" s="6"/>
      <c r="Q1420" s="125" t="str">
        <f t="shared" si="694"/>
        <v/>
      </c>
      <c r="R1420" s="124" t="str">
        <f t="shared" si="695"/>
        <v/>
      </c>
      <c r="S1420" s="123">
        <f t="shared" si="696"/>
        <v>0</v>
      </c>
      <c r="T1420" s="122">
        <f t="shared" si="697"/>
        <v>0</v>
      </c>
      <c r="U1420" s="123">
        <f t="shared" si="698"/>
        <v>0</v>
      </c>
      <c r="V1420" s="122">
        <f t="shared" si="699"/>
        <v>0</v>
      </c>
      <c r="W1420" s="123">
        <f t="shared" si="700"/>
        <v>0</v>
      </c>
      <c r="X1420" s="122">
        <f t="shared" si="701"/>
        <v>0</v>
      </c>
      <c r="Y1420" s="123">
        <f t="shared" si="702"/>
        <v>0</v>
      </c>
      <c r="Z1420" s="122">
        <f t="shared" si="703"/>
        <v>0</v>
      </c>
      <c r="AA1420" s="123">
        <f t="shared" si="704"/>
        <v>0</v>
      </c>
      <c r="AB1420" s="122">
        <f t="shared" si="705"/>
        <v>0</v>
      </c>
      <c r="AD1420" s="3" t="str">
        <f t="shared" si="706"/>
        <v>False</v>
      </c>
      <c r="AE1420" s="3" t="str">
        <f t="shared" si="707"/>
        <v>true</v>
      </c>
      <c r="AF1420" s="3" t="e">
        <f>VLOOKUP(C1420,#REF!,2,FALSE)</f>
        <v>#REF!</v>
      </c>
      <c r="AG1420" s="3" t="e">
        <f t="shared" si="708"/>
        <v>#REF!</v>
      </c>
      <c r="AH1420" s="3">
        <f t="shared" si="709"/>
        <v>0</v>
      </c>
      <c r="AI1420" s="3">
        <f t="shared" si="710"/>
        <v>0</v>
      </c>
      <c r="AJ1420" s="3">
        <f t="shared" si="711"/>
        <v>0</v>
      </c>
      <c r="AL1420" s="3">
        <f t="shared" si="712"/>
        <v>0</v>
      </c>
      <c r="AM1420" s="3">
        <f t="shared" si="713"/>
        <v>0</v>
      </c>
      <c r="AN1420" s="3">
        <f t="shared" si="714"/>
        <v>0</v>
      </c>
      <c r="AO1420" s="3">
        <f t="shared" si="715"/>
        <v>0</v>
      </c>
      <c r="AP1420" s="3">
        <f t="shared" si="716"/>
        <v>0</v>
      </c>
      <c r="AQ1420" s="3">
        <f t="shared" si="717"/>
        <v>0</v>
      </c>
      <c r="AS1420" s="3" t="e">
        <f t="shared" si="718"/>
        <v>#REF!</v>
      </c>
      <c r="AU1420" s="3" t="e">
        <f t="shared" si="719"/>
        <v>#NAME?</v>
      </c>
      <c r="AW1420" s="3">
        <f t="shared" si="720"/>
        <v>0</v>
      </c>
      <c r="AX1420" s="3">
        <f t="shared" si="721"/>
        <v>0</v>
      </c>
      <c r="AY1420" s="3">
        <f t="shared" si="722"/>
        <v>0</v>
      </c>
      <c r="AZ1420" s="3">
        <f t="shared" si="723"/>
        <v>0</v>
      </c>
      <c r="BA1420" s="3">
        <f t="shared" si="724"/>
        <v>0</v>
      </c>
      <c r="BB1420" s="3">
        <f t="shared" si="725"/>
        <v>0</v>
      </c>
    </row>
    <row r="1421" spans="2:54" x14ac:dyDescent="0.35">
      <c r="B1421" s="14">
        <v>1394</v>
      </c>
      <c r="C1421" s="13"/>
      <c r="D1421" s="13"/>
      <c r="E1421" s="130"/>
      <c r="F1421" s="130"/>
      <c r="G1421" s="129" t="str">
        <f t="shared" si="693"/>
        <v/>
      </c>
      <c r="H1421" s="128"/>
      <c r="I1421" s="189"/>
      <c r="J1421" s="128"/>
      <c r="K1421" s="127"/>
      <c r="L1421" s="127"/>
      <c r="M1421" s="126"/>
      <c r="N1421" s="7"/>
      <c r="O1421" s="6"/>
      <c r="P1421" s="6"/>
      <c r="Q1421" s="125" t="str">
        <f t="shared" si="694"/>
        <v/>
      </c>
      <c r="R1421" s="124" t="str">
        <f t="shared" si="695"/>
        <v/>
      </c>
      <c r="S1421" s="123">
        <f t="shared" si="696"/>
        <v>0</v>
      </c>
      <c r="T1421" s="122">
        <f t="shared" si="697"/>
        <v>0</v>
      </c>
      <c r="U1421" s="123">
        <f t="shared" si="698"/>
        <v>0</v>
      </c>
      <c r="V1421" s="122">
        <f t="shared" si="699"/>
        <v>0</v>
      </c>
      <c r="W1421" s="123">
        <f t="shared" si="700"/>
        <v>0</v>
      </c>
      <c r="X1421" s="122">
        <f t="shared" si="701"/>
        <v>0</v>
      </c>
      <c r="Y1421" s="123">
        <f t="shared" si="702"/>
        <v>0</v>
      </c>
      <c r="Z1421" s="122">
        <f t="shared" si="703"/>
        <v>0</v>
      </c>
      <c r="AA1421" s="123">
        <f t="shared" si="704"/>
        <v>0</v>
      </c>
      <c r="AB1421" s="122">
        <f t="shared" si="705"/>
        <v>0</v>
      </c>
      <c r="AD1421" s="3" t="str">
        <f t="shared" si="706"/>
        <v>False</v>
      </c>
      <c r="AE1421" s="3" t="str">
        <f t="shared" si="707"/>
        <v>true</v>
      </c>
      <c r="AF1421" s="3" t="e">
        <f>VLOOKUP(C1421,#REF!,2,FALSE)</f>
        <v>#REF!</v>
      </c>
      <c r="AG1421" s="3" t="e">
        <f t="shared" si="708"/>
        <v>#REF!</v>
      </c>
      <c r="AH1421" s="3">
        <f t="shared" si="709"/>
        <v>0</v>
      </c>
      <c r="AI1421" s="3">
        <f t="shared" si="710"/>
        <v>0</v>
      </c>
      <c r="AJ1421" s="3">
        <f t="shared" si="711"/>
        <v>0</v>
      </c>
      <c r="AL1421" s="3">
        <f t="shared" si="712"/>
        <v>0</v>
      </c>
      <c r="AM1421" s="3">
        <f t="shared" si="713"/>
        <v>0</v>
      </c>
      <c r="AN1421" s="3">
        <f t="shared" si="714"/>
        <v>0</v>
      </c>
      <c r="AO1421" s="3">
        <f t="shared" si="715"/>
        <v>0</v>
      </c>
      <c r="AP1421" s="3">
        <f t="shared" si="716"/>
        <v>0</v>
      </c>
      <c r="AQ1421" s="3">
        <f t="shared" si="717"/>
        <v>0</v>
      </c>
      <c r="AS1421" s="3" t="e">
        <f t="shared" si="718"/>
        <v>#REF!</v>
      </c>
      <c r="AU1421" s="3" t="e">
        <f t="shared" si="719"/>
        <v>#NAME?</v>
      </c>
      <c r="AW1421" s="3">
        <f t="shared" si="720"/>
        <v>0</v>
      </c>
      <c r="AX1421" s="3">
        <f t="shared" si="721"/>
        <v>0</v>
      </c>
      <c r="AY1421" s="3">
        <f t="shared" si="722"/>
        <v>0</v>
      </c>
      <c r="AZ1421" s="3">
        <f t="shared" si="723"/>
        <v>0</v>
      </c>
      <c r="BA1421" s="3">
        <f t="shared" si="724"/>
        <v>0</v>
      </c>
      <c r="BB1421" s="3">
        <f t="shared" si="725"/>
        <v>0</v>
      </c>
    </row>
    <row r="1422" spans="2:54" x14ac:dyDescent="0.35">
      <c r="B1422" s="14">
        <v>1395</v>
      </c>
      <c r="C1422" s="13"/>
      <c r="D1422" s="13"/>
      <c r="E1422" s="130"/>
      <c r="F1422" s="130"/>
      <c r="G1422" s="129" t="str">
        <f t="shared" si="693"/>
        <v/>
      </c>
      <c r="H1422" s="128"/>
      <c r="I1422" s="189"/>
      <c r="J1422" s="128"/>
      <c r="K1422" s="127"/>
      <c r="L1422" s="127"/>
      <c r="M1422" s="126"/>
      <c r="N1422" s="7"/>
      <c r="O1422" s="6"/>
      <c r="P1422" s="6"/>
      <c r="Q1422" s="125" t="str">
        <f t="shared" si="694"/>
        <v/>
      </c>
      <c r="R1422" s="124" t="str">
        <f t="shared" si="695"/>
        <v/>
      </c>
      <c r="S1422" s="123">
        <f t="shared" si="696"/>
        <v>0</v>
      </c>
      <c r="T1422" s="122">
        <f t="shared" si="697"/>
        <v>0</v>
      </c>
      <c r="U1422" s="123">
        <f t="shared" si="698"/>
        <v>0</v>
      </c>
      <c r="V1422" s="122">
        <f t="shared" si="699"/>
        <v>0</v>
      </c>
      <c r="W1422" s="123">
        <f t="shared" si="700"/>
        <v>0</v>
      </c>
      <c r="X1422" s="122">
        <f t="shared" si="701"/>
        <v>0</v>
      </c>
      <c r="Y1422" s="123">
        <f t="shared" si="702"/>
        <v>0</v>
      </c>
      <c r="Z1422" s="122">
        <f t="shared" si="703"/>
        <v>0</v>
      </c>
      <c r="AA1422" s="123">
        <f t="shared" si="704"/>
        <v>0</v>
      </c>
      <c r="AB1422" s="122">
        <f t="shared" si="705"/>
        <v>0</v>
      </c>
      <c r="AD1422" s="3" t="str">
        <f t="shared" si="706"/>
        <v>False</v>
      </c>
      <c r="AE1422" s="3" t="str">
        <f t="shared" si="707"/>
        <v>true</v>
      </c>
      <c r="AF1422" s="3" t="e">
        <f>VLOOKUP(C1422,#REF!,2,FALSE)</f>
        <v>#REF!</v>
      </c>
      <c r="AG1422" s="3" t="e">
        <f t="shared" si="708"/>
        <v>#REF!</v>
      </c>
      <c r="AH1422" s="3">
        <f t="shared" si="709"/>
        <v>0</v>
      </c>
      <c r="AI1422" s="3">
        <f t="shared" si="710"/>
        <v>0</v>
      </c>
      <c r="AJ1422" s="3">
        <f t="shared" si="711"/>
        <v>0</v>
      </c>
      <c r="AL1422" s="3">
        <f t="shared" si="712"/>
        <v>0</v>
      </c>
      <c r="AM1422" s="3">
        <f t="shared" si="713"/>
        <v>0</v>
      </c>
      <c r="AN1422" s="3">
        <f t="shared" si="714"/>
        <v>0</v>
      </c>
      <c r="AO1422" s="3">
        <f t="shared" si="715"/>
        <v>0</v>
      </c>
      <c r="AP1422" s="3">
        <f t="shared" si="716"/>
        <v>0</v>
      </c>
      <c r="AQ1422" s="3">
        <f t="shared" si="717"/>
        <v>0</v>
      </c>
      <c r="AS1422" s="3" t="e">
        <f t="shared" si="718"/>
        <v>#REF!</v>
      </c>
      <c r="AU1422" s="3" t="e">
        <f t="shared" si="719"/>
        <v>#NAME?</v>
      </c>
      <c r="AW1422" s="3">
        <f t="shared" si="720"/>
        <v>0</v>
      </c>
      <c r="AX1422" s="3">
        <f t="shared" si="721"/>
        <v>0</v>
      </c>
      <c r="AY1422" s="3">
        <f t="shared" si="722"/>
        <v>0</v>
      </c>
      <c r="AZ1422" s="3">
        <f t="shared" si="723"/>
        <v>0</v>
      </c>
      <c r="BA1422" s="3">
        <f t="shared" si="724"/>
        <v>0</v>
      </c>
      <c r="BB1422" s="3">
        <f t="shared" si="725"/>
        <v>0</v>
      </c>
    </row>
    <row r="1423" spans="2:54" x14ac:dyDescent="0.35">
      <c r="B1423" s="14">
        <v>1396</v>
      </c>
      <c r="C1423" s="13"/>
      <c r="D1423" s="13"/>
      <c r="E1423" s="130"/>
      <c r="F1423" s="130"/>
      <c r="G1423" s="129" t="str">
        <f t="shared" si="693"/>
        <v/>
      </c>
      <c r="H1423" s="128"/>
      <c r="I1423" s="189"/>
      <c r="J1423" s="128"/>
      <c r="K1423" s="127"/>
      <c r="L1423" s="127"/>
      <c r="M1423" s="126"/>
      <c r="N1423" s="7"/>
      <c r="O1423" s="6"/>
      <c r="P1423" s="6"/>
      <c r="Q1423" s="125" t="str">
        <f t="shared" si="694"/>
        <v/>
      </c>
      <c r="R1423" s="124" t="str">
        <f t="shared" si="695"/>
        <v/>
      </c>
      <c r="S1423" s="123">
        <f t="shared" si="696"/>
        <v>0</v>
      </c>
      <c r="T1423" s="122">
        <f t="shared" si="697"/>
        <v>0</v>
      </c>
      <c r="U1423" s="123">
        <f t="shared" si="698"/>
        <v>0</v>
      </c>
      <c r="V1423" s="122">
        <f t="shared" si="699"/>
        <v>0</v>
      </c>
      <c r="W1423" s="123">
        <f t="shared" si="700"/>
        <v>0</v>
      </c>
      <c r="X1423" s="122">
        <f t="shared" si="701"/>
        <v>0</v>
      </c>
      <c r="Y1423" s="123">
        <f t="shared" si="702"/>
        <v>0</v>
      </c>
      <c r="Z1423" s="122">
        <f t="shared" si="703"/>
        <v>0</v>
      </c>
      <c r="AA1423" s="123">
        <f t="shared" si="704"/>
        <v>0</v>
      </c>
      <c r="AB1423" s="122">
        <f t="shared" si="705"/>
        <v>0</v>
      </c>
      <c r="AD1423" s="3" t="str">
        <f t="shared" si="706"/>
        <v>False</v>
      </c>
      <c r="AE1423" s="3" t="str">
        <f t="shared" si="707"/>
        <v>true</v>
      </c>
      <c r="AF1423" s="3" t="e">
        <f>VLOOKUP(C1423,#REF!,2,FALSE)</f>
        <v>#REF!</v>
      </c>
      <c r="AG1423" s="3" t="e">
        <f t="shared" si="708"/>
        <v>#REF!</v>
      </c>
      <c r="AH1423" s="3">
        <f t="shared" si="709"/>
        <v>0</v>
      </c>
      <c r="AI1423" s="3">
        <f t="shared" si="710"/>
        <v>0</v>
      </c>
      <c r="AJ1423" s="3">
        <f t="shared" si="711"/>
        <v>0</v>
      </c>
      <c r="AL1423" s="3">
        <f t="shared" si="712"/>
        <v>0</v>
      </c>
      <c r="AM1423" s="3">
        <f t="shared" si="713"/>
        <v>0</v>
      </c>
      <c r="AN1423" s="3">
        <f t="shared" si="714"/>
        <v>0</v>
      </c>
      <c r="AO1423" s="3">
        <f t="shared" si="715"/>
        <v>0</v>
      </c>
      <c r="AP1423" s="3">
        <f t="shared" si="716"/>
        <v>0</v>
      </c>
      <c r="AQ1423" s="3">
        <f t="shared" si="717"/>
        <v>0</v>
      </c>
      <c r="AS1423" s="3" t="e">
        <f t="shared" si="718"/>
        <v>#REF!</v>
      </c>
      <c r="AU1423" s="3" t="e">
        <f t="shared" si="719"/>
        <v>#NAME?</v>
      </c>
      <c r="AW1423" s="3">
        <f t="shared" si="720"/>
        <v>0</v>
      </c>
      <c r="AX1423" s="3">
        <f t="shared" si="721"/>
        <v>0</v>
      </c>
      <c r="AY1423" s="3">
        <f t="shared" si="722"/>
        <v>0</v>
      </c>
      <c r="AZ1423" s="3">
        <f t="shared" si="723"/>
        <v>0</v>
      </c>
      <c r="BA1423" s="3">
        <f t="shared" si="724"/>
        <v>0</v>
      </c>
      <c r="BB1423" s="3">
        <f t="shared" si="725"/>
        <v>0</v>
      </c>
    </row>
    <row r="1424" spans="2:54" x14ac:dyDescent="0.35">
      <c r="B1424" s="14">
        <v>1397</v>
      </c>
      <c r="C1424" s="13"/>
      <c r="D1424" s="13"/>
      <c r="E1424" s="130"/>
      <c r="F1424" s="130"/>
      <c r="G1424" s="129" t="str">
        <f t="shared" si="693"/>
        <v/>
      </c>
      <c r="H1424" s="128"/>
      <c r="I1424" s="189"/>
      <c r="J1424" s="128"/>
      <c r="K1424" s="127"/>
      <c r="L1424" s="127"/>
      <c r="M1424" s="126"/>
      <c r="N1424" s="7"/>
      <c r="O1424" s="6"/>
      <c r="P1424" s="6"/>
      <c r="Q1424" s="125" t="str">
        <f t="shared" si="694"/>
        <v/>
      </c>
      <c r="R1424" s="124" t="str">
        <f t="shared" si="695"/>
        <v/>
      </c>
      <c r="S1424" s="123">
        <f t="shared" si="696"/>
        <v>0</v>
      </c>
      <c r="T1424" s="122">
        <f t="shared" si="697"/>
        <v>0</v>
      </c>
      <c r="U1424" s="123">
        <f t="shared" si="698"/>
        <v>0</v>
      </c>
      <c r="V1424" s="122">
        <f t="shared" si="699"/>
        <v>0</v>
      </c>
      <c r="W1424" s="123">
        <f t="shared" si="700"/>
        <v>0</v>
      </c>
      <c r="X1424" s="122">
        <f t="shared" si="701"/>
        <v>0</v>
      </c>
      <c r="Y1424" s="123">
        <f t="shared" si="702"/>
        <v>0</v>
      </c>
      <c r="Z1424" s="122">
        <f t="shared" si="703"/>
        <v>0</v>
      </c>
      <c r="AA1424" s="123">
        <f t="shared" si="704"/>
        <v>0</v>
      </c>
      <c r="AB1424" s="122">
        <f t="shared" si="705"/>
        <v>0</v>
      </c>
      <c r="AD1424" s="3" t="str">
        <f t="shared" si="706"/>
        <v>False</v>
      </c>
      <c r="AE1424" s="3" t="str">
        <f t="shared" si="707"/>
        <v>true</v>
      </c>
      <c r="AF1424" s="3" t="e">
        <f>VLOOKUP(C1424,#REF!,2,FALSE)</f>
        <v>#REF!</v>
      </c>
      <c r="AG1424" s="3" t="e">
        <f t="shared" si="708"/>
        <v>#REF!</v>
      </c>
      <c r="AH1424" s="3">
        <f t="shared" si="709"/>
        <v>0</v>
      </c>
      <c r="AI1424" s="3">
        <f t="shared" si="710"/>
        <v>0</v>
      </c>
      <c r="AJ1424" s="3">
        <f t="shared" si="711"/>
        <v>0</v>
      </c>
      <c r="AL1424" s="3">
        <f t="shared" si="712"/>
        <v>0</v>
      </c>
      <c r="AM1424" s="3">
        <f t="shared" si="713"/>
        <v>0</v>
      </c>
      <c r="AN1424" s="3">
        <f t="shared" si="714"/>
        <v>0</v>
      </c>
      <c r="AO1424" s="3">
        <f t="shared" si="715"/>
        <v>0</v>
      </c>
      <c r="AP1424" s="3">
        <f t="shared" si="716"/>
        <v>0</v>
      </c>
      <c r="AQ1424" s="3">
        <f t="shared" si="717"/>
        <v>0</v>
      </c>
      <c r="AS1424" s="3" t="e">
        <f t="shared" si="718"/>
        <v>#REF!</v>
      </c>
      <c r="AU1424" s="3" t="e">
        <f t="shared" si="719"/>
        <v>#NAME?</v>
      </c>
      <c r="AW1424" s="3">
        <f t="shared" si="720"/>
        <v>0</v>
      </c>
      <c r="AX1424" s="3">
        <f t="shared" si="721"/>
        <v>0</v>
      </c>
      <c r="AY1424" s="3">
        <f t="shared" si="722"/>
        <v>0</v>
      </c>
      <c r="AZ1424" s="3">
        <f t="shared" si="723"/>
        <v>0</v>
      </c>
      <c r="BA1424" s="3">
        <f t="shared" si="724"/>
        <v>0</v>
      </c>
      <c r="BB1424" s="3">
        <f t="shared" si="725"/>
        <v>0</v>
      </c>
    </row>
    <row r="1425" spans="2:54" x14ac:dyDescent="0.35">
      <c r="B1425" s="14">
        <v>1398</v>
      </c>
      <c r="C1425" s="13"/>
      <c r="D1425" s="13"/>
      <c r="E1425" s="130"/>
      <c r="F1425" s="130"/>
      <c r="G1425" s="129" t="str">
        <f t="shared" si="693"/>
        <v/>
      </c>
      <c r="H1425" s="128"/>
      <c r="I1425" s="189"/>
      <c r="J1425" s="128"/>
      <c r="K1425" s="127"/>
      <c r="L1425" s="127"/>
      <c r="M1425" s="126"/>
      <c r="N1425" s="7"/>
      <c r="O1425" s="6"/>
      <c r="P1425" s="6"/>
      <c r="Q1425" s="125" t="str">
        <f t="shared" si="694"/>
        <v/>
      </c>
      <c r="R1425" s="124" t="str">
        <f t="shared" si="695"/>
        <v/>
      </c>
      <c r="S1425" s="123">
        <f t="shared" si="696"/>
        <v>0</v>
      </c>
      <c r="T1425" s="122">
        <f t="shared" si="697"/>
        <v>0</v>
      </c>
      <c r="U1425" s="123">
        <f t="shared" si="698"/>
        <v>0</v>
      </c>
      <c r="V1425" s="122">
        <f t="shared" si="699"/>
        <v>0</v>
      </c>
      <c r="W1425" s="123">
        <f t="shared" si="700"/>
        <v>0</v>
      </c>
      <c r="X1425" s="122">
        <f t="shared" si="701"/>
        <v>0</v>
      </c>
      <c r="Y1425" s="123">
        <f t="shared" si="702"/>
        <v>0</v>
      </c>
      <c r="Z1425" s="122">
        <f t="shared" si="703"/>
        <v>0</v>
      </c>
      <c r="AA1425" s="123">
        <f t="shared" si="704"/>
        <v>0</v>
      </c>
      <c r="AB1425" s="122">
        <f t="shared" si="705"/>
        <v>0</v>
      </c>
      <c r="AD1425" s="3" t="str">
        <f t="shared" si="706"/>
        <v>False</v>
      </c>
      <c r="AE1425" s="3" t="str">
        <f t="shared" si="707"/>
        <v>true</v>
      </c>
      <c r="AF1425" s="3" t="e">
        <f>VLOOKUP(C1425,#REF!,2,FALSE)</f>
        <v>#REF!</v>
      </c>
      <c r="AG1425" s="3" t="e">
        <f t="shared" si="708"/>
        <v>#REF!</v>
      </c>
      <c r="AH1425" s="3">
        <f t="shared" si="709"/>
        <v>0</v>
      </c>
      <c r="AI1425" s="3">
        <f t="shared" si="710"/>
        <v>0</v>
      </c>
      <c r="AJ1425" s="3">
        <f t="shared" si="711"/>
        <v>0</v>
      </c>
      <c r="AL1425" s="3">
        <f t="shared" si="712"/>
        <v>0</v>
      </c>
      <c r="AM1425" s="3">
        <f t="shared" si="713"/>
        <v>0</v>
      </c>
      <c r="AN1425" s="3">
        <f t="shared" si="714"/>
        <v>0</v>
      </c>
      <c r="AO1425" s="3">
        <f t="shared" si="715"/>
        <v>0</v>
      </c>
      <c r="AP1425" s="3">
        <f t="shared" si="716"/>
        <v>0</v>
      </c>
      <c r="AQ1425" s="3">
        <f t="shared" si="717"/>
        <v>0</v>
      </c>
      <c r="AS1425" s="3" t="e">
        <f t="shared" si="718"/>
        <v>#REF!</v>
      </c>
      <c r="AU1425" s="3" t="e">
        <f t="shared" si="719"/>
        <v>#NAME?</v>
      </c>
      <c r="AW1425" s="3">
        <f t="shared" si="720"/>
        <v>0</v>
      </c>
      <c r="AX1425" s="3">
        <f t="shared" si="721"/>
        <v>0</v>
      </c>
      <c r="AY1425" s="3">
        <f t="shared" si="722"/>
        <v>0</v>
      </c>
      <c r="AZ1425" s="3">
        <f t="shared" si="723"/>
        <v>0</v>
      </c>
      <c r="BA1425" s="3">
        <f t="shared" si="724"/>
        <v>0</v>
      </c>
      <c r="BB1425" s="3">
        <f t="shared" si="725"/>
        <v>0</v>
      </c>
    </row>
    <row r="1426" spans="2:54" x14ac:dyDescent="0.35">
      <c r="B1426" s="14">
        <v>1399</v>
      </c>
      <c r="C1426" s="13"/>
      <c r="D1426" s="13"/>
      <c r="E1426" s="130"/>
      <c r="F1426" s="130"/>
      <c r="G1426" s="129" t="str">
        <f t="shared" si="693"/>
        <v/>
      </c>
      <c r="H1426" s="128"/>
      <c r="I1426" s="189"/>
      <c r="J1426" s="128"/>
      <c r="K1426" s="127"/>
      <c r="L1426" s="127"/>
      <c r="M1426" s="126"/>
      <c r="N1426" s="7"/>
      <c r="O1426" s="6"/>
      <c r="P1426" s="6"/>
      <c r="Q1426" s="125" t="str">
        <f t="shared" si="694"/>
        <v/>
      </c>
      <c r="R1426" s="124" t="str">
        <f t="shared" si="695"/>
        <v/>
      </c>
      <c r="S1426" s="123">
        <f t="shared" si="696"/>
        <v>0</v>
      </c>
      <c r="T1426" s="122">
        <f t="shared" si="697"/>
        <v>0</v>
      </c>
      <c r="U1426" s="123">
        <f t="shared" si="698"/>
        <v>0</v>
      </c>
      <c r="V1426" s="122">
        <f t="shared" si="699"/>
        <v>0</v>
      </c>
      <c r="W1426" s="123">
        <f t="shared" si="700"/>
        <v>0</v>
      </c>
      <c r="X1426" s="122">
        <f t="shared" si="701"/>
        <v>0</v>
      </c>
      <c r="Y1426" s="123">
        <f t="shared" si="702"/>
        <v>0</v>
      </c>
      <c r="Z1426" s="122">
        <f t="shared" si="703"/>
        <v>0</v>
      </c>
      <c r="AA1426" s="123">
        <f t="shared" si="704"/>
        <v>0</v>
      </c>
      <c r="AB1426" s="122">
        <f t="shared" si="705"/>
        <v>0</v>
      </c>
      <c r="AD1426" s="3" t="str">
        <f t="shared" si="706"/>
        <v>False</v>
      </c>
      <c r="AE1426" s="3" t="str">
        <f t="shared" si="707"/>
        <v>true</v>
      </c>
      <c r="AF1426" s="3" t="e">
        <f>VLOOKUP(C1426,#REF!,2,FALSE)</f>
        <v>#REF!</v>
      </c>
      <c r="AG1426" s="3" t="e">
        <f t="shared" si="708"/>
        <v>#REF!</v>
      </c>
      <c r="AH1426" s="3">
        <f t="shared" si="709"/>
        <v>0</v>
      </c>
      <c r="AI1426" s="3">
        <f t="shared" si="710"/>
        <v>0</v>
      </c>
      <c r="AJ1426" s="3">
        <f t="shared" si="711"/>
        <v>0</v>
      </c>
      <c r="AL1426" s="3">
        <f t="shared" si="712"/>
        <v>0</v>
      </c>
      <c r="AM1426" s="3">
        <f t="shared" si="713"/>
        <v>0</v>
      </c>
      <c r="AN1426" s="3">
        <f t="shared" si="714"/>
        <v>0</v>
      </c>
      <c r="AO1426" s="3">
        <f t="shared" si="715"/>
        <v>0</v>
      </c>
      <c r="AP1426" s="3">
        <f t="shared" si="716"/>
        <v>0</v>
      </c>
      <c r="AQ1426" s="3">
        <f t="shared" si="717"/>
        <v>0</v>
      </c>
      <c r="AS1426" s="3" t="e">
        <f t="shared" si="718"/>
        <v>#REF!</v>
      </c>
      <c r="AU1426" s="3" t="e">
        <f t="shared" si="719"/>
        <v>#NAME?</v>
      </c>
      <c r="AW1426" s="3">
        <f t="shared" si="720"/>
        <v>0</v>
      </c>
      <c r="AX1426" s="3">
        <f t="shared" si="721"/>
        <v>0</v>
      </c>
      <c r="AY1426" s="3">
        <f t="shared" si="722"/>
        <v>0</v>
      </c>
      <c r="AZ1426" s="3">
        <f t="shared" si="723"/>
        <v>0</v>
      </c>
      <c r="BA1426" s="3">
        <f t="shared" si="724"/>
        <v>0</v>
      </c>
      <c r="BB1426" s="3">
        <f t="shared" si="725"/>
        <v>0</v>
      </c>
    </row>
    <row r="1427" spans="2:54" x14ac:dyDescent="0.35">
      <c r="B1427" s="14">
        <v>1400</v>
      </c>
      <c r="C1427" s="13"/>
      <c r="D1427" s="13"/>
      <c r="E1427" s="130"/>
      <c r="F1427" s="130"/>
      <c r="G1427" s="129" t="str">
        <f t="shared" si="693"/>
        <v/>
      </c>
      <c r="H1427" s="128"/>
      <c r="I1427" s="189"/>
      <c r="J1427" s="128"/>
      <c r="K1427" s="127"/>
      <c r="L1427" s="127"/>
      <c r="M1427" s="126"/>
      <c r="N1427" s="7"/>
      <c r="O1427" s="6"/>
      <c r="P1427" s="6"/>
      <c r="Q1427" s="125" t="str">
        <f t="shared" si="694"/>
        <v/>
      </c>
      <c r="R1427" s="124" t="str">
        <f t="shared" si="695"/>
        <v/>
      </c>
      <c r="S1427" s="123">
        <f t="shared" si="696"/>
        <v>0</v>
      </c>
      <c r="T1427" s="122">
        <f t="shared" si="697"/>
        <v>0</v>
      </c>
      <c r="U1427" s="123">
        <f t="shared" si="698"/>
        <v>0</v>
      </c>
      <c r="V1427" s="122">
        <f t="shared" si="699"/>
        <v>0</v>
      </c>
      <c r="W1427" s="123">
        <f t="shared" si="700"/>
        <v>0</v>
      </c>
      <c r="X1427" s="122">
        <f t="shared" si="701"/>
        <v>0</v>
      </c>
      <c r="Y1427" s="123">
        <f t="shared" si="702"/>
        <v>0</v>
      </c>
      <c r="Z1427" s="122">
        <f t="shared" si="703"/>
        <v>0</v>
      </c>
      <c r="AA1427" s="123">
        <f t="shared" si="704"/>
        <v>0</v>
      </c>
      <c r="AB1427" s="122">
        <f t="shared" si="705"/>
        <v>0</v>
      </c>
      <c r="AD1427" s="3" t="str">
        <f t="shared" si="706"/>
        <v>False</v>
      </c>
      <c r="AE1427" s="3" t="str">
        <f t="shared" si="707"/>
        <v>true</v>
      </c>
      <c r="AF1427" s="3" t="e">
        <f>VLOOKUP(C1427,#REF!,2,FALSE)</f>
        <v>#REF!</v>
      </c>
      <c r="AG1427" s="3" t="e">
        <f t="shared" si="708"/>
        <v>#REF!</v>
      </c>
      <c r="AH1427" s="3">
        <f t="shared" si="709"/>
        <v>0</v>
      </c>
      <c r="AI1427" s="3">
        <f t="shared" si="710"/>
        <v>0</v>
      </c>
      <c r="AJ1427" s="3">
        <f t="shared" si="711"/>
        <v>0</v>
      </c>
      <c r="AL1427" s="3">
        <f t="shared" si="712"/>
        <v>0</v>
      </c>
      <c r="AM1427" s="3">
        <f t="shared" si="713"/>
        <v>0</v>
      </c>
      <c r="AN1427" s="3">
        <f t="shared" si="714"/>
        <v>0</v>
      </c>
      <c r="AO1427" s="3">
        <f t="shared" si="715"/>
        <v>0</v>
      </c>
      <c r="AP1427" s="3">
        <f t="shared" si="716"/>
        <v>0</v>
      </c>
      <c r="AQ1427" s="3">
        <f t="shared" si="717"/>
        <v>0</v>
      </c>
      <c r="AS1427" s="3" t="e">
        <f t="shared" si="718"/>
        <v>#REF!</v>
      </c>
      <c r="AU1427" s="3" t="e">
        <f t="shared" si="719"/>
        <v>#NAME?</v>
      </c>
      <c r="AW1427" s="3">
        <f t="shared" si="720"/>
        <v>0</v>
      </c>
      <c r="AX1427" s="3">
        <f t="shared" si="721"/>
        <v>0</v>
      </c>
      <c r="AY1427" s="3">
        <f t="shared" si="722"/>
        <v>0</v>
      </c>
      <c r="AZ1427" s="3">
        <f t="shared" si="723"/>
        <v>0</v>
      </c>
      <c r="BA1427" s="3">
        <f t="shared" si="724"/>
        <v>0</v>
      </c>
      <c r="BB1427" s="3">
        <f t="shared" si="725"/>
        <v>0</v>
      </c>
    </row>
    <row r="1428" spans="2:54" x14ac:dyDescent="0.35">
      <c r="B1428" s="14">
        <v>1401</v>
      </c>
      <c r="C1428" s="13"/>
      <c r="D1428" s="13"/>
      <c r="E1428" s="130"/>
      <c r="F1428" s="130"/>
      <c r="G1428" s="129" t="str">
        <f t="shared" si="693"/>
        <v/>
      </c>
      <c r="H1428" s="128"/>
      <c r="I1428" s="189"/>
      <c r="J1428" s="128"/>
      <c r="K1428" s="127"/>
      <c r="L1428" s="127"/>
      <c r="M1428" s="126"/>
      <c r="N1428" s="7"/>
      <c r="O1428" s="6"/>
      <c r="P1428" s="6"/>
      <c r="Q1428" s="125" t="str">
        <f t="shared" si="694"/>
        <v/>
      </c>
      <c r="R1428" s="124" t="str">
        <f t="shared" si="695"/>
        <v/>
      </c>
      <c r="S1428" s="123">
        <f t="shared" si="696"/>
        <v>0</v>
      </c>
      <c r="T1428" s="122">
        <f t="shared" si="697"/>
        <v>0</v>
      </c>
      <c r="U1428" s="123">
        <f t="shared" si="698"/>
        <v>0</v>
      </c>
      <c r="V1428" s="122">
        <f t="shared" si="699"/>
        <v>0</v>
      </c>
      <c r="W1428" s="123">
        <f t="shared" si="700"/>
        <v>0</v>
      </c>
      <c r="X1428" s="122">
        <f t="shared" si="701"/>
        <v>0</v>
      </c>
      <c r="Y1428" s="123">
        <f t="shared" si="702"/>
        <v>0</v>
      </c>
      <c r="Z1428" s="122">
        <f t="shared" si="703"/>
        <v>0</v>
      </c>
      <c r="AA1428" s="123">
        <f t="shared" si="704"/>
        <v>0</v>
      </c>
      <c r="AB1428" s="122">
        <f t="shared" si="705"/>
        <v>0</v>
      </c>
      <c r="AD1428" s="3" t="str">
        <f t="shared" si="706"/>
        <v>False</v>
      </c>
      <c r="AE1428" s="3" t="str">
        <f t="shared" si="707"/>
        <v>true</v>
      </c>
      <c r="AF1428" s="3" t="e">
        <f>VLOOKUP(C1428,#REF!,2,FALSE)</f>
        <v>#REF!</v>
      </c>
      <c r="AG1428" s="3" t="e">
        <f t="shared" si="708"/>
        <v>#REF!</v>
      </c>
      <c r="AH1428" s="3">
        <f t="shared" si="709"/>
        <v>0</v>
      </c>
      <c r="AI1428" s="3">
        <f t="shared" si="710"/>
        <v>0</v>
      </c>
      <c r="AJ1428" s="3">
        <f t="shared" si="711"/>
        <v>0</v>
      </c>
      <c r="AL1428" s="3">
        <f t="shared" si="712"/>
        <v>0</v>
      </c>
      <c r="AM1428" s="3">
        <f t="shared" si="713"/>
        <v>0</v>
      </c>
      <c r="AN1428" s="3">
        <f t="shared" si="714"/>
        <v>0</v>
      </c>
      <c r="AO1428" s="3">
        <f t="shared" si="715"/>
        <v>0</v>
      </c>
      <c r="AP1428" s="3">
        <f t="shared" si="716"/>
        <v>0</v>
      </c>
      <c r="AQ1428" s="3">
        <f t="shared" si="717"/>
        <v>0</v>
      </c>
      <c r="AS1428" s="3" t="e">
        <f t="shared" si="718"/>
        <v>#REF!</v>
      </c>
      <c r="AU1428" s="3" t="e">
        <f t="shared" si="719"/>
        <v>#NAME?</v>
      </c>
      <c r="AW1428" s="3">
        <f t="shared" si="720"/>
        <v>0</v>
      </c>
      <c r="AX1428" s="3">
        <f t="shared" si="721"/>
        <v>0</v>
      </c>
      <c r="AY1428" s="3">
        <f t="shared" si="722"/>
        <v>0</v>
      </c>
      <c r="AZ1428" s="3">
        <f t="shared" si="723"/>
        <v>0</v>
      </c>
      <c r="BA1428" s="3">
        <f t="shared" si="724"/>
        <v>0</v>
      </c>
      <c r="BB1428" s="3">
        <f t="shared" si="725"/>
        <v>0</v>
      </c>
    </row>
    <row r="1429" spans="2:54" x14ac:dyDescent="0.35">
      <c r="B1429" s="14">
        <v>1402</v>
      </c>
      <c r="C1429" s="13"/>
      <c r="D1429" s="13"/>
      <c r="E1429" s="130"/>
      <c r="F1429" s="130"/>
      <c r="G1429" s="129" t="str">
        <f t="shared" si="693"/>
        <v/>
      </c>
      <c r="H1429" s="128"/>
      <c r="I1429" s="189"/>
      <c r="J1429" s="128"/>
      <c r="K1429" s="127"/>
      <c r="L1429" s="127"/>
      <c r="M1429" s="126"/>
      <c r="N1429" s="7"/>
      <c r="O1429" s="6"/>
      <c r="P1429" s="6"/>
      <c r="Q1429" s="125" t="str">
        <f t="shared" si="694"/>
        <v/>
      </c>
      <c r="R1429" s="124" t="str">
        <f t="shared" si="695"/>
        <v/>
      </c>
      <c r="S1429" s="123">
        <f t="shared" si="696"/>
        <v>0</v>
      </c>
      <c r="T1429" s="122">
        <f t="shared" si="697"/>
        <v>0</v>
      </c>
      <c r="U1429" s="123">
        <f t="shared" si="698"/>
        <v>0</v>
      </c>
      <c r="V1429" s="122">
        <f t="shared" si="699"/>
        <v>0</v>
      </c>
      <c r="W1429" s="123">
        <f t="shared" si="700"/>
        <v>0</v>
      </c>
      <c r="X1429" s="122">
        <f t="shared" si="701"/>
        <v>0</v>
      </c>
      <c r="Y1429" s="123">
        <f t="shared" si="702"/>
        <v>0</v>
      </c>
      <c r="Z1429" s="122">
        <f t="shared" si="703"/>
        <v>0</v>
      </c>
      <c r="AA1429" s="123">
        <f t="shared" si="704"/>
        <v>0</v>
      </c>
      <c r="AB1429" s="122">
        <f t="shared" si="705"/>
        <v>0</v>
      </c>
      <c r="AD1429" s="3" t="str">
        <f t="shared" si="706"/>
        <v>False</v>
      </c>
      <c r="AE1429" s="3" t="str">
        <f t="shared" si="707"/>
        <v>true</v>
      </c>
      <c r="AF1429" s="3" t="e">
        <f>VLOOKUP(C1429,#REF!,2,FALSE)</f>
        <v>#REF!</v>
      </c>
      <c r="AG1429" s="3" t="e">
        <f t="shared" si="708"/>
        <v>#REF!</v>
      </c>
      <c r="AH1429" s="3">
        <f t="shared" si="709"/>
        <v>0</v>
      </c>
      <c r="AI1429" s="3">
        <f t="shared" si="710"/>
        <v>0</v>
      </c>
      <c r="AJ1429" s="3">
        <f t="shared" si="711"/>
        <v>0</v>
      </c>
      <c r="AL1429" s="3">
        <f t="shared" si="712"/>
        <v>0</v>
      </c>
      <c r="AM1429" s="3">
        <f t="shared" si="713"/>
        <v>0</v>
      </c>
      <c r="AN1429" s="3">
        <f t="shared" si="714"/>
        <v>0</v>
      </c>
      <c r="AO1429" s="3">
        <f t="shared" si="715"/>
        <v>0</v>
      </c>
      <c r="AP1429" s="3">
        <f t="shared" si="716"/>
        <v>0</v>
      </c>
      <c r="AQ1429" s="3">
        <f t="shared" si="717"/>
        <v>0</v>
      </c>
      <c r="AS1429" s="3" t="e">
        <f t="shared" si="718"/>
        <v>#REF!</v>
      </c>
      <c r="AU1429" s="3" t="e">
        <f t="shared" si="719"/>
        <v>#NAME?</v>
      </c>
      <c r="AW1429" s="3">
        <f t="shared" si="720"/>
        <v>0</v>
      </c>
      <c r="AX1429" s="3">
        <f t="shared" si="721"/>
        <v>0</v>
      </c>
      <c r="AY1429" s="3">
        <f t="shared" si="722"/>
        <v>0</v>
      </c>
      <c r="AZ1429" s="3">
        <f t="shared" si="723"/>
        <v>0</v>
      </c>
      <c r="BA1429" s="3">
        <f t="shared" si="724"/>
        <v>0</v>
      </c>
      <c r="BB1429" s="3">
        <f t="shared" si="725"/>
        <v>0</v>
      </c>
    </row>
    <row r="1430" spans="2:54" x14ac:dyDescent="0.35">
      <c r="B1430" s="14">
        <v>1403</v>
      </c>
      <c r="C1430" s="13"/>
      <c r="D1430" s="13"/>
      <c r="E1430" s="130"/>
      <c r="F1430" s="130"/>
      <c r="G1430" s="129" t="str">
        <f t="shared" si="693"/>
        <v/>
      </c>
      <c r="H1430" s="128"/>
      <c r="I1430" s="189"/>
      <c r="J1430" s="128"/>
      <c r="K1430" s="127"/>
      <c r="L1430" s="127"/>
      <c r="M1430" s="126"/>
      <c r="N1430" s="7"/>
      <c r="O1430" s="6"/>
      <c r="P1430" s="6"/>
      <c r="Q1430" s="125" t="str">
        <f t="shared" si="694"/>
        <v/>
      </c>
      <c r="R1430" s="124" t="str">
        <f t="shared" si="695"/>
        <v/>
      </c>
      <c r="S1430" s="123">
        <f t="shared" si="696"/>
        <v>0</v>
      </c>
      <c r="T1430" s="122">
        <f t="shared" si="697"/>
        <v>0</v>
      </c>
      <c r="U1430" s="123">
        <f t="shared" si="698"/>
        <v>0</v>
      </c>
      <c r="V1430" s="122">
        <f t="shared" si="699"/>
        <v>0</v>
      </c>
      <c r="W1430" s="123">
        <f t="shared" si="700"/>
        <v>0</v>
      </c>
      <c r="X1430" s="122">
        <f t="shared" si="701"/>
        <v>0</v>
      </c>
      <c r="Y1430" s="123">
        <f t="shared" si="702"/>
        <v>0</v>
      </c>
      <c r="Z1430" s="122">
        <f t="shared" si="703"/>
        <v>0</v>
      </c>
      <c r="AA1430" s="123">
        <f t="shared" si="704"/>
        <v>0</v>
      </c>
      <c r="AB1430" s="122">
        <f t="shared" si="705"/>
        <v>0</v>
      </c>
      <c r="AD1430" s="3" t="str">
        <f t="shared" si="706"/>
        <v>False</v>
      </c>
      <c r="AE1430" s="3" t="str">
        <f t="shared" si="707"/>
        <v>true</v>
      </c>
      <c r="AF1430" s="3" t="e">
        <f>VLOOKUP(C1430,#REF!,2,FALSE)</f>
        <v>#REF!</v>
      </c>
      <c r="AG1430" s="3" t="e">
        <f t="shared" si="708"/>
        <v>#REF!</v>
      </c>
      <c r="AH1430" s="3">
        <f t="shared" si="709"/>
        <v>0</v>
      </c>
      <c r="AI1430" s="3">
        <f t="shared" si="710"/>
        <v>0</v>
      </c>
      <c r="AJ1430" s="3">
        <f t="shared" si="711"/>
        <v>0</v>
      </c>
      <c r="AL1430" s="3">
        <f t="shared" si="712"/>
        <v>0</v>
      </c>
      <c r="AM1430" s="3">
        <f t="shared" si="713"/>
        <v>0</v>
      </c>
      <c r="AN1430" s="3">
        <f t="shared" si="714"/>
        <v>0</v>
      </c>
      <c r="AO1430" s="3">
        <f t="shared" si="715"/>
        <v>0</v>
      </c>
      <c r="AP1430" s="3">
        <f t="shared" si="716"/>
        <v>0</v>
      </c>
      <c r="AQ1430" s="3">
        <f t="shared" si="717"/>
        <v>0</v>
      </c>
      <c r="AS1430" s="3" t="e">
        <f t="shared" si="718"/>
        <v>#REF!</v>
      </c>
      <c r="AU1430" s="3" t="e">
        <f t="shared" si="719"/>
        <v>#NAME?</v>
      </c>
      <c r="AW1430" s="3">
        <f t="shared" si="720"/>
        <v>0</v>
      </c>
      <c r="AX1430" s="3">
        <f t="shared" si="721"/>
        <v>0</v>
      </c>
      <c r="AY1430" s="3">
        <f t="shared" si="722"/>
        <v>0</v>
      </c>
      <c r="AZ1430" s="3">
        <f t="shared" si="723"/>
        <v>0</v>
      </c>
      <c r="BA1430" s="3">
        <f t="shared" si="724"/>
        <v>0</v>
      </c>
      <c r="BB1430" s="3">
        <f t="shared" si="725"/>
        <v>0</v>
      </c>
    </row>
    <row r="1431" spans="2:54" x14ac:dyDescent="0.35">
      <c r="B1431" s="14">
        <v>1404</v>
      </c>
      <c r="C1431" s="13"/>
      <c r="D1431" s="13"/>
      <c r="E1431" s="130"/>
      <c r="F1431" s="130"/>
      <c r="G1431" s="129" t="str">
        <f t="shared" si="693"/>
        <v/>
      </c>
      <c r="H1431" s="128"/>
      <c r="I1431" s="189"/>
      <c r="J1431" s="128"/>
      <c r="K1431" s="127"/>
      <c r="L1431" s="127"/>
      <c r="M1431" s="126"/>
      <c r="N1431" s="7"/>
      <c r="O1431" s="6"/>
      <c r="P1431" s="6"/>
      <c r="Q1431" s="125" t="str">
        <f t="shared" si="694"/>
        <v/>
      </c>
      <c r="R1431" s="124" t="str">
        <f t="shared" si="695"/>
        <v/>
      </c>
      <c r="S1431" s="123">
        <f t="shared" si="696"/>
        <v>0</v>
      </c>
      <c r="T1431" s="122">
        <f t="shared" si="697"/>
        <v>0</v>
      </c>
      <c r="U1431" s="123">
        <f t="shared" si="698"/>
        <v>0</v>
      </c>
      <c r="V1431" s="122">
        <f t="shared" si="699"/>
        <v>0</v>
      </c>
      <c r="W1431" s="123">
        <f t="shared" si="700"/>
        <v>0</v>
      </c>
      <c r="X1431" s="122">
        <f t="shared" si="701"/>
        <v>0</v>
      </c>
      <c r="Y1431" s="123">
        <f t="shared" si="702"/>
        <v>0</v>
      </c>
      <c r="Z1431" s="122">
        <f t="shared" si="703"/>
        <v>0</v>
      </c>
      <c r="AA1431" s="123">
        <f t="shared" si="704"/>
        <v>0</v>
      </c>
      <c r="AB1431" s="122">
        <f t="shared" si="705"/>
        <v>0</v>
      </c>
      <c r="AD1431" s="3" t="str">
        <f t="shared" si="706"/>
        <v>False</v>
      </c>
      <c r="AE1431" s="3" t="str">
        <f t="shared" si="707"/>
        <v>true</v>
      </c>
      <c r="AF1431" s="3" t="e">
        <f>VLOOKUP(C1431,#REF!,2,FALSE)</f>
        <v>#REF!</v>
      </c>
      <c r="AG1431" s="3" t="e">
        <f t="shared" si="708"/>
        <v>#REF!</v>
      </c>
      <c r="AH1431" s="3">
        <f t="shared" si="709"/>
        <v>0</v>
      </c>
      <c r="AI1431" s="3">
        <f t="shared" si="710"/>
        <v>0</v>
      </c>
      <c r="AJ1431" s="3">
        <f t="shared" si="711"/>
        <v>0</v>
      </c>
      <c r="AL1431" s="3">
        <f t="shared" si="712"/>
        <v>0</v>
      </c>
      <c r="AM1431" s="3">
        <f t="shared" si="713"/>
        <v>0</v>
      </c>
      <c r="AN1431" s="3">
        <f t="shared" si="714"/>
        <v>0</v>
      </c>
      <c r="AO1431" s="3">
        <f t="shared" si="715"/>
        <v>0</v>
      </c>
      <c r="AP1431" s="3">
        <f t="shared" si="716"/>
        <v>0</v>
      </c>
      <c r="AQ1431" s="3">
        <f t="shared" si="717"/>
        <v>0</v>
      </c>
      <c r="AS1431" s="3" t="e">
        <f t="shared" si="718"/>
        <v>#REF!</v>
      </c>
      <c r="AU1431" s="3" t="e">
        <f t="shared" si="719"/>
        <v>#NAME?</v>
      </c>
      <c r="AW1431" s="3">
        <f t="shared" si="720"/>
        <v>0</v>
      </c>
      <c r="AX1431" s="3">
        <f t="shared" si="721"/>
        <v>0</v>
      </c>
      <c r="AY1431" s="3">
        <f t="shared" si="722"/>
        <v>0</v>
      </c>
      <c r="AZ1431" s="3">
        <f t="shared" si="723"/>
        <v>0</v>
      </c>
      <c r="BA1431" s="3">
        <f t="shared" si="724"/>
        <v>0</v>
      </c>
      <c r="BB1431" s="3">
        <f t="shared" si="725"/>
        <v>0</v>
      </c>
    </row>
    <row r="1432" spans="2:54" x14ac:dyDescent="0.35">
      <c r="B1432" s="14">
        <v>1405</v>
      </c>
      <c r="C1432" s="13"/>
      <c r="D1432" s="13"/>
      <c r="E1432" s="130"/>
      <c r="F1432" s="130"/>
      <c r="G1432" s="129" t="str">
        <f t="shared" si="693"/>
        <v/>
      </c>
      <c r="H1432" s="128"/>
      <c r="I1432" s="189"/>
      <c r="J1432" s="128"/>
      <c r="K1432" s="127"/>
      <c r="L1432" s="127"/>
      <c r="M1432" s="126"/>
      <c r="N1432" s="7"/>
      <c r="O1432" s="6"/>
      <c r="P1432" s="6"/>
      <c r="Q1432" s="125" t="str">
        <f t="shared" si="694"/>
        <v/>
      </c>
      <c r="R1432" s="124" t="str">
        <f t="shared" si="695"/>
        <v/>
      </c>
      <c r="S1432" s="123">
        <f t="shared" si="696"/>
        <v>0</v>
      </c>
      <c r="T1432" s="122">
        <f t="shared" si="697"/>
        <v>0</v>
      </c>
      <c r="U1432" s="123">
        <f t="shared" si="698"/>
        <v>0</v>
      </c>
      <c r="V1432" s="122">
        <f t="shared" si="699"/>
        <v>0</v>
      </c>
      <c r="W1432" s="123">
        <f t="shared" si="700"/>
        <v>0</v>
      </c>
      <c r="X1432" s="122">
        <f t="shared" si="701"/>
        <v>0</v>
      </c>
      <c r="Y1432" s="123">
        <f t="shared" si="702"/>
        <v>0</v>
      </c>
      <c r="Z1432" s="122">
        <f t="shared" si="703"/>
        <v>0</v>
      </c>
      <c r="AA1432" s="123">
        <f t="shared" si="704"/>
        <v>0</v>
      </c>
      <c r="AB1432" s="122">
        <f t="shared" si="705"/>
        <v>0</v>
      </c>
      <c r="AD1432" s="3" t="str">
        <f t="shared" si="706"/>
        <v>False</v>
      </c>
      <c r="AE1432" s="3" t="str">
        <f t="shared" si="707"/>
        <v>true</v>
      </c>
      <c r="AF1432" s="3" t="e">
        <f>VLOOKUP(C1432,#REF!,2,FALSE)</f>
        <v>#REF!</v>
      </c>
      <c r="AG1432" s="3" t="e">
        <f t="shared" si="708"/>
        <v>#REF!</v>
      </c>
      <c r="AH1432" s="3">
        <f t="shared" si="709"/>
        <v>0</v>
      </c>
      <c r="AI1432" s="3">
        <f t="shared" si="710"/>
        <v>0</v>
      </c>
      <c r="AJ1432" s="3">
        <f t="shared" si="711"/>
        <v>0</v>
      </c>
      <c r="AL1432" s="3">
        <f t="shared" si="712"/>
        <v>0</v>
      </c>
      <c r="AM1432" s="3">
        <f t="shared" si="713"/>
        <v>0</v>
      </c>
      <c r="AN1432" s="3">
        <f t="shared" si="714"/>
        <v>0</v>
      </c>
      <c r="AO1432" s="3">
        <f t="shared" si="715"/>
        <v>0</v>
      </c>
      <c r="AP1432" s="3">
        <f t="shared" si="716"/>
        <v>0</v>
      </c>
      <c r="AQ1432" s="3">
        <f t="shared" si="717"/>
        <v>0</v>
      </c>
      <c r="AS1432" s="3" t="e">
        <f t="shared" si="718"/>
        <v>#REF!</v>
      </c>
      <c r="AU1432" s="3" t="e">
        <f t="shared" si="719"/>
        <v>#NAME?</v>
      </c>
      <c r="AW1432" s="3">
        <f t="shared" si="720"/>
        <v>0</v>
      </c>
      <c r="AX1432" s="3">
        <f t="shared" si="721"/>
        <v>0</v>
      </c>
      <c r="AY1432" s="3">
        <f t="shared" si="722"/>
        <v>0</v>
      </c>
      <c r="AZ1432" s="3">
        <f t="shared" si="723"/>
        <v>0</v>
      </c>
      <c r="BA1432" s="3">
        <f t="shared" si="724"/>
        <v>0</v>
      </c>
      <c r="BB1432" s="3">
        <f t="shared" si="725"/>
        <v>0</v>
      </c>
    </row>
    <row r="1433" spans="2:54" x14ac:dyDescent="0.35">
      <c r="B1433" s="14">
        <v>1406</v>
      </c>
      <c r="C1433" s="13"/>
      <c r="D1433" s="13"/>
      <c r="E1433" s="130"/>
      <c r="F1433" s="130"/>
      <c r="G1433" s="129" t="str">
        <f t="shared" si="693"/>
        <v/>
      </c>
      <c r="H1433" s="128"/>
      <c r="I1433" s="189"/>
      <c r="J1433" s="128"/>
      <c r="K1433" s="127"/>
      <c r="L1433" s="127"/>
      <c r="M1433" s="126"/>
      <c r="N1433" s="7"/>
      <c r="O1433" s="6"/>
      <c r="P1433" s="6"/>
      <c r="Q1433" s="125" t="str">
        <f t="shared" si="694"/>
        <v/>
      </c>
      <c r="R1433" s="124" t="str">
        <f t="shared" si="695"/>
        <v/>
      </c>
      <c r="S1433" s="123">
        <f t="shared" si="696"/>
        <v>0</v>
      </c>
      <c r="T1433" s="122">
        <f t="shared" si="697"/>
        <v>0</v>
      </c>
      <c r="U1433" s="123">
        <f t="shared" si="698"/>
        <v>0</v>
      </c>
      <c r="V1433" s="122">
        <f t="shared" si="699"/>
        <v>0</v>
      </c>
      <c r="W1433" s="123">
        <f t="shared" si="700"/>
        <v>0</v>
      </c>
      <c r="X1433" s="122">
        <f t="shared" si="701"/>
        <v>0</v>
      </c>
      <c r="Y1433" s="123">
        <f t="shared" si="702"/>
        <v>0</v>
      </c>
      <c r="Z1433" s="122">
        <f t="shared" si="703"/>
        <v>0</v>
      </c>
      <c r="AA1433" s="123">
        <f t="shared" si="704"/>
        <v>0</v>
      </c>
      <c r="AB1433" s="122">
        <f t="shared" si="705"/>
        <v>0</v>
      </c>
      <c r="AD1433" s="3" t="str">
        <f t="shared" si="706"/>
        <v>False</v>
      </c>
      <c r="AE1433" s="3" t="str">
        <f t="shared" si="707"/>
        <v>true</v>
      </c>
      <c r="AF1433" s="3" t="e">
        <f>VLOOKUP(C1433,#REF!,2,FALSE)</f>
        <v>#REF!</v>
      </c>
      <c r="AG1433" s="3" t="e">
        <f t="shared" si="708"/>
        <v>#REF!</v>
      </c>
      <c r="AH1433" s="3">
        <f t="shared" si="709"/>
        <v>0</v>
      </c>
      <c r="AI1433" s="3">
        <f t="shared" si="710"/>
        <v>0</v>
      </c>
      <c r="AJ1433" s="3">
        <f t="shared" si="711"/>
        <v>0</v>
      </c>
      <c r="AL1433" s="3">
        <f t="shared" si="712"/>
        <v>0</v>
      </c>
      <c r="AM1433" s="3">
        <f t="shared" si="713"/>
        <v>0</v>
      </c>
      <c r="AN1433" s="3">
        <f t="shared" si="714"/>
        <v>0</v>
      </c>
      <c r="AO1433" s="3">
        <f t="shared" si="715"/>
        <v>0</v>
      </c>
      <c r="AP1433" s="3">
        <f t="shared" si="716"/>
        <v>0</v>
      </c>
      <c r="AQ1433" s="3">
        <f t="shared" si="717"/>
        <v>0</v>
      </c>
      <c r="AS1433" s="3" t="e">
        <f t="shared" si="718"/>
        <v>#REF!</v>
      </c>
      <c r="AU1433" s="3" t="e">
        <f t="shared" si="719"/>
        <v>#NAME?</v>
      </c>
      <c r="AW1433" s="3">
        <f t="shared" si="720"/>
        <v>0</v>
      </c>
      <c r="AX1433" s="3">
        <f t="shared" si="721"/>
        <v>0</v>
      </c>
      <c r="AY1433" s="3">
        <f t="shared" si="722"/>
        <v>0</v>
      </c>
      <c r="AZ1433" s="3">
        <f t="shared" si="723"/>
        <v>0</v>
      </c>
      <c r="BA1433" s="3">
        <f t="shared" si="724"/>
        <v>0</v>
      </c>
      <c r="BB1433" s="3">
        <f t="shared" si="725"/>
        <v>0</v>
      </c>
    </row>
    <row r="1434" spans="2:54" x14ac:dyDescent="0.35">
      <c r="B1434" s="14">
        <v>1407</v>
      </c>
      <c r="C1434" s="13"/>
      <c r="D1434" s="13"/>
      <c r="E1434" s="130"/>
      <c r="F1434" s="130"/>
      <c r="G1434" s="129" t="str">
        <f t="shared" si="693"/>
        <v/>
      </c>
      <c r="H1434" s="128"/>
      <c r="I1434" s="189"/>
      <c r="J1434" s="128"/>
      <c r="K1434" s="127"/>
      <c r="L1434" s="127"/>
      <c r="M1434" s="126"/>
      <c r="N1434" s="7"/>
      <c r="O1434" s="6"/>
      <c r="P1434" s="6"/>
      <c r="Q1434" s="125" t="str">
        <f t="shared" si="694"/>
        <v/>
      </c>
      <c r="R1434" s="124" t="str">
        <f t="shared" si="695"/>
        <v/>
      </c>
      <c r="S1434" s="123">
        <f t="shared" si="696"/>
        <v>0</v>
      </c>
      <c r="T1434" s="122">
        <f t="shared" si="697"/>
        <v>0</v>
      </c>
      <c r="U1434" s="123">
        <f t="shared" si="698"/>
        <v>0</v>
      </c>
      <c r="V1434" s="122">
        <f t="shared" si="699"/>
        <v>0</v>
      </c>
      <c r="W1434" s="123">
        <f t="shared" si="700"/>
        <v>0</v>
      </c>
      <c r="X1434" s="122">
        <f t="shared" si="701"/>
        <v>0</v>
      </c>
      <c r="Y1434" s="123">
        <f t="shared" si="702"/>
        <v>0</v>
      </c>
      <c r="Z1434" s="122">
        <f t="shared" si="703"/>
        <v>0</v>
      </c>
      <c r="AA1434" s="123">
        <f t="shared" si="704"/>
        <v>0</v>
      </c>
      <c r="AB1434" s="122">
        <f t="shared" si="705"/>
        <v>0</v>
      </c>
      <c r="AD1434" s="3" t="str">
        <f t="shared" si="706"/>
        <v>False</v>
      </c>
      <c r="AE1434" s="3" t="str">
        <f t="shared" si="707"/>
        <v>true</v>
      </c>
      <c r="AF1434" s="3" t="e">
        <f>VLOOKUP(C1434,#REF!,2,FALSE)</f>
        <v>#REF!</v>
      </c>
      <c r="AG1434" s="3" t="e">
        <f t="shared" si="708"/>
        <v>#REF!</v>
      </c>
      <c r="AH1434" s="3">
        <f t="shared" si="709"/>
        <v>0</v>
      </c>
      <c r="AI1434" s="3">
        <f t="shared" si="710"/>
        <v>0</v>
      </c>
      <c r="AJ1434" s="3">
        <f t="shared" si="711"/>
        <v>0</v>
      </c>
      <c r="AL1434" s="3">
        <f t="shared" si="712"/>
        <v>0</v>
      </c>
      <c r="AM1434" s="3">
        <f t="shared" si="713"/>
        <v>0</v>
      </c>
      <c r="AN1434" s="3">
        <f t="shared" si="714"/>
        <v>0</v>
      </c>
      <c r="AO1434" s="3">
        <f t="shared" si="715"/>
        <v>0</v>
      </c>
      <c r="AP1434" s="3">
        <f t="shared" si="716"/>
        <v>0</v>
      </c>
      <c r="AQ1434" s="3">
        <f t="shared" si="717"/>
        <v>0</v>
      </c>
      <c r="AS1434" s="3" t="e">
        <f t="shared" si="718"/>
        <v>#REF!</v>
      </c>
      <c r="AU1434" s="3" t="e">
        <f t="shared" si="719"/>
        <v>#NAME?</v>
      </c>
      <c r="AW1434" s="3">
        <f t="shared" si="720"/>
        <v>0</v>
      </c>
      <c r="AX1434" s="3">
        <f t="shared" si="721"/>
        <v>0</v>
      </c>
      <c r="AY1434" s="3">
        <f t="shared" si="722"/>
        <v>0</v>
      </c>
      <c r="AZ1434" s="3">
        <f t="shared" si="723"/>
        <v>0</v>
      </c>
      <c r="BA1434" s="3">
        <f t="shared" si="724"/>
        <v>0</v>
      </c>
      <c r="BB1434" s="3">
        <f t="shared" si="725"/>
        <v>0</v>
      </c>
    </row>
    <row r="1435" spans="2:54" x14ac:dyDescent="0.35">
      <c r="B1435" s="14">
        <v>1408</v>
      </c>
      <c r="C1435" s="13"/>
      <c r="D1435" s="13"/>
      <c r="E1435" s="130"/>
      <c r="F1435" s="130"/>
      <c r="G1435" s="129" t="str">
        <f t="shared" si="693"/>
        <v/>
      </c>
      <c r="H1435" s="128"/>
      <c r="I1435" s="189"/>
      <c r="J1435" s="128"/>
      <c r="K1435" s="127"/>
      <c r="L1435" s="127"/>
      <c r="M1435" s="126"/>
      <c r="N1435" s="7"/>
      <c r="O1435" s="6"/>
      <c r="P1435" s="6"/>
      <c r="Q1435" s="125" t="str">
        <f t="shared" si="694"/>
        <v/>
      </c>
      <c r="R1435" s="124" t="str">
        <f t="shared" si="695"/>
        <v/>
      </c>
      <c r="S1435" s="123">
        <f t="shared" si="696"/>
        <v>0</v>
      </c>
      <c r="T1435" s="122">
        <f t="shared" si="697"/>
        <v>0</v>
      </c>
      <c r="U1435" s="123">
        <f t="shared" si="698"/>
        <v>0</v>
      </c>
      <c r="V1435" s="122">
        <f t="shared" si="699"/>
        <v>0</v>
      </c>
      <c r="W1435" s="123">
        <f t="shared" si="700"/>
        <v>0</v>
      </c>
      <c r="X1435" s="122">
        <f t="shared" si="701"/>
        <v>0</v>
      </c>
      <c r="Y1435" s="123">
        <f t="shared" si="702"/>
        <v>0</v>
      </c>
      <c r="Z1435" s="122">
        <f t="shared" si="703"/>
        <v>0</v>
      </c>
      <c r="AA1435" s="123">
        <f t="shared" si="704"/>
        <v>0</v>
      </c>
      <c r="AB1435" s="122">
        <f t="shared" si="705"/>
        <v>0</v>
      </c>
      <c r="AD1435" s="3" t="str">
        <f t="shared" si="706"/>
        <v>False</v>
      </c>
      <c r="AE1435" s="3" t="str">
        <f t="shared" si="707"/>
        <v>true</v>
      </c>
      <c r="AF1435" s="3" t="e">
        <f>VLOOKUP(C1435,#REF!,2,FALSE)</f>
        <v>#REF!</v>
      </c>
      <c r="AG1435" s="3" t="e">
        <f t="shared" si="708"/>
        <v>#REF!</v>
      </c>
      <c r="AH1435" s="3">
        <f t="shared" si="709"/>
        <v>0</v>
      </c>
      <c r="AI1435" s="3">
        <f t="shared" si="710"/>
        <v>0</v>
      </c>
      <c r="AJ1435" s="3">
        <f t="shared" si="711"/>
        <v>0</v>
      </c>
      <c r="AL1435" s="3">
        <f t="shared" si="712"/>
        <v>0</v>
      </c>
      <c r="AM1435" s="3">
        <f t="shared" si="713"/>
        <v>0</v>
      </c>
      <c r="AN1435" s="3">
        <f t="shared" si="714"/>
        <v>0</v>
      </c>
      <c r="AO1435" s="3">
        <f t="shared" si="715"/>
        <v>0</v>
      </c>
      <c r="AP1435" s="3">
        <f t="shared" si="716"/>
        <v>0</v>
      </c>
      <c r="AQ1435" s="3">
        <f t="shared" si="717"/>
        <v>0</v>
      </c>
      <c r="AS1435" s="3" t="e">
        <f t="shared" si="718"/>
        <v>#REF!</v>
      </c>
      <c r="AU1435" s="3" t="e">
        <f t="shared" si="719"/>
        <v>#NAME?</v>
      </c>
      <c r="AW1435" s="3">
        <f t="shared" si="720"/>
        <v>0</v>
      </c>
      <c r="AX1435" s="3">
        <f t="shared" si="721"/>
        <v>0</v>
      </c>
      <c r="AY1435" s="3">
        <f t="shared" si="722"/>
        <v>0</v>
      </c>
      <c r="AZ1435" s="3">
        <f t="shared" si="723"/>
        <v>0</v>
      </c>
      <c r="BA1435" s="3">
        <f t="shared" si="724"/>
        <v>0</v>
      </c>
      <c r="BB1435" s="3">
        <f t="shared" si="725"/>
        <v>0</v>
      </c>
    </row>
    <row r="1436" spans="2:54" x14ac:dyDescent="0.35">
      <c r="B1436" s="14">
        <v>1409</v>
      </c>
      <c r="C1436" s="13"/>
      <c r="D1436" s="13"/>
      <c r="E1436" s="130"/>
      <c r="F1436" s="130"/>
      <c r="G1436" s="129" t="str">
        <f t="shared" ref="G1436:G1499" si="726">IF(D1436="","",IF(E1436&lt;&gt;"",VLOOKUP(E1436,Lookup_LOWCode,2,FALSE),VLOOKUP(D1436,Lookup_ActualLOWCode,2,FALSE)))</f>
        <v/>
      </c>
      <c r="H1436" s="128"/>
      <c r="I1436" s="189"/>
      <c r="J1436" s="128"/>
      <c r="K1436" s="127"/>
      <c r="L1436" s="127"/>
      <c r="M1436" s="126"/>
      <c r="N1436" s="7"/>
      <c r="O1436" s="6"/>
      <c r="P1436" s="6"/>
      <c r="Q1436" s="125" t="str">
        <f t="shared" ref="Q1436:Q1499" si="727">IF(N1436&lt;&gt;"",P1436/N1436,"")</f>
        <v/>
      </c>
      <c r="R1436" s="124" t="str">
        <f t="shared" ref="R1436:R1499" si="728">IF(O1436&lt;&gt;"",P1436/O1436,"")</f>
        <v/>
      </c>
      <c r="S1436" s="123">
        <f t="shared" ref="S1436:S1499" si="729">IF($N1436&lt;&gt;0,$N1436,IF($O1436&lt;&gt;0,$O1436/VLOOKUP($G1436,Lookup_MaterialLowCode,7,FALSE),0))</f>
        <v>0</v>
      </c>
      <c r="T1436" s="122">
        <f t="shared" ref="T1436:T1499" si="730">IF($O1436&lt;&gt;0,$O1436,IF($N1436&lt;&gt;0,$N1436*VLOOKUP($G1436,Lookup_MaterialLowCode,7,FALSE),0))</f>
        <v>0</v>
      </c>
      <c r="U1436" s="123">
        <f t="shared" ref="U1436:U1499" si="731">IF(AE1436="true",S1436,0)</f>
        <v>0</v>
      </c>
      <c r="V1436" s="122">
        <f t="shared" ref="V1436:V1499" si="732">IF(AE1436="true",T1436,0)</f>
        <v>0</v>
      </c>
      <c r="W1436" s="123">
        <f t="shared" ref="W1436:W1499" si="733">IF(AE1436="false",S1436,0)</f>
        <v>0</v>
      </c>
      <c r="X1436" s="122">
        <f t="shared" ref="X1436:X1499" si="734">IF(AE1436="false",T1436,0)</f>
        <v>0</v>
      </c>
      <c r="Y1436" s="123">
        <f t="shared" ref="Y1436:Y1499" si="735">W1436-(W1436*L1436)</f>
        <v>0</v>
      </c>
      <c r="Z1436" s="122">
        <f t="shared" ref="Z1436:Z1499" si="736">X1436-(X1436*L1436)</f>
        <v>0</v>
      </c>
      <c r="AA1436" s="123">
        <f t="shared" ref="AA1436:AA1499" si="737">W1436*L1436</f>
        <v>0</v>
      </c>
      <c r="AB1436" s="122">
        <f t="shared" ref="AB1436:AB1499" si="738">X1436*L1436</f>
        <v>0</v>
      </c>
      <c r="AD1436" s="3" t="str">
        <f t="shared" ref="AD1436:AD1499" si="739">IF(G1436="Specify LOW Code",IF(E1436&lt;&gt;"","False","True"),"False")</f>
        <v>False</v>
      </c>
      <c r="AE1436" s="3" t="str">
        <f t="shared" ref="AE1436:AE1499" si="740">IF(H1436="Off-Site mixed","false",IF(H1436="Off-Site segregated","false","true"))</f>
        <v>true</v>
      </c>
      <c r="AF1436" s="3" t="e">
        <f>VLOOKUP(C1436,#REF!,2,FALSE)</f>
        <v>#REF!</v>
      </c>
      <c r="AG1436" s="3" t="e">
        <f t="shared" ref="AG1436:AG1499" si="741">AF1436&amp;D1436</f>
        <v>#REF!</v>
      </c>
      <c r="AH1436" s="3">
        <f t="shared" ref="AH1436:AH1499" si="742">IF(AE1436="true",0,VLOOKUP(J1436,Lookup_MyDestinations,6,FALSE))</f>
        <v>0</v>
      </c>
      <c r="AI1436" s="3">
        <f t="shared" ref="AI1436:AI1499" si="743">IF(AE1436="true",0,VLOOKUP(J1436,Lookup_MyDestinations,5,FALSE))</f>
        <v>0</v>
      </c>
      <c r="AJ1436" s="3">
        <f t="shared" ref="AJ1436:AJ1499" si="744">IF(AE1436="true", 0,VLOOKUP(J1436,Lookup_MyDestinations,4,FALSE))</f>
        <v>0</v>
      </c>
      <c r="AL1436" s="3">
        <f t="shared" ref="AL1436:AL1499" si="745">$AH1436*$W1436</f>
        <v>0</v>
      </c>
      <c r="AM1436" s="3">
        <f t="shared" ref="AM1436:AM1499" si="746">$AH1436*$X1436</f>
        <v>0</v>
      </c>
      <c r="AN1436" s="3">
        <f t="shared" ref="AN1436:AN1499" si="747">$AI1436*$W1436</f>
        <v>0</v>
      </c>
      <c r="AO1436" s="3">
        <f t="shared" ref="AO1436:AO1499" si="748">$AI1436*$X1436</f>
        <v>0</v>
      </c>
      <c r="AP1436" s="3">
        <f t="shared" ref="AP1436:AP1499" si="749">$AJ1436*$W1436</f>
        <v>0</v>
      </c>
      <c r="AQ1436" s="3">
        <f t="shared" ref="AQ1436:AQ1499" si="750">$AJ1436*$X1436</f>
        <v>0</v>
      </c>
      <c r="AS1436" s="3" t="e">
        <f t="shared" ref="AS1436:AS1499" si="751">AF1436&amp;G1436</f>
        <v>#REF!</v>
      </c>
      <c r="AU1436" s="3" t="e">
        <f t="shared" ref="AU1436:AU1499" si="752">VLOOKUP(D1436,Lookup_WasteStreamLOWCode,4,FALSE)</f>
        <v>#NAME?</v>
      </c>
      <c r="AW1436" s="3">
        <f t="shared" ref="AW1436:AW1499" si="753">IF(H1436="On-site recovery",S1436,0)</f>
        <v>0</v>
      </c>
      <c r="AX1436" s="3">
        <f t="shared" ref="AX1436:AX1499" si="754">IF(H1436="On-site recovery",T1436,0)</f>
        <v>0</v>
      </c>
      <c r="AY1436" s="3">
        <f t="shared" ref="AY1436:AY1499" si="755">IF(H1436="On-site recycled",S1436,0)</f>
        <v>0</v>
      </c>
      <c r="AZ1436" s="3">
        <f t="shared" ref="AZ1436:AZ1499" si="756">IF(H1436="On-site recycled",T1436,0)</f>
        <v>0</v>
      </c>
      <c r="BA1436" s="3">
        <f t="shared" ref="BA1436:BA1499" si="757">IF(H1436="On-site re-use",S1436,0)</f>
        <v>0</v>
      </c>
      <c r="BB1436" s="3">
        <f t="shared" ref="BB1436:BB1499" si="758">IF(H1436="On-site re-use",T1436,0)</f>
        <v>0</v>
      </c>
    </row>
    <row r="1437" spans="2:54" x14ac:dyDescent="0.35">
      <c r="B1437" s="14">
        <v>1410</v>
      </c>
      <c r="C1437" s="13"/>
      <c r="D1437" s="13"/>
      <c r="E1437" s="130"/>
      <c r="F1437" s="130"/>
      <c r="G1437" s="129" t="str">
        <f t="shared" si="726"/>
        <v/>
      </c>
      <c r="H1437" s="128"/>
      <c r="I1437" s="189"/>
      <c r="J1437" s="128"/>
      <c r="K1437" s="127"/>
      <c r="L1437" s="127"/>
      <c r="M1437" s="126"/>
      <c r="N1437" s="7"/>
      <c r="O1437" s="6"/>
      <c r="P1437" s="6"/>
      <c r="Q1437" s="125" t="str">
        <f t="shared" si="727"/>
        <v/>
      </c>
      <c r="R1437" s="124" t="str">
        <f t="shared" si="728"/>
        <v/>
      </c>
      <c r="S1437" s="123">
        <f t="shared" si="729"/>
        <v>0</v>
      </c>
      <c r="T1437" s="122">
        <f t="shared" si="730"/>
        <v>0</v>
      </c>
      <c r="U1437" s="123">
        <f t="shared" si="731"/>
        <v>0</v>
      </c>
      <c r="V1437" s="122">
        <f t="shared" si="732"/>
        <v>0</v>
      </c>
      <c r="W1437" s="123">
        <f t="shared" si="733"/>
        <v>0</v>
      </c>
      <c r="X1437" s="122">
        <f t="shared" si="734"/>
        <v>0</v>
      </c>
      <c r="Y1437" s="123">
        <f t="shared" si="735"/>
        <v>0</v>
      </c>
      <c r="Z1437" s="122">
        <f t="shared" si="736"/>
        <v>0</v>
      </c>
      <c r="AA1437" s="123">
        <f t="shared" si="737"/>
        <v>0</v>
      </c>
      <c r="AB1437" s="122">
        <f t="shared" si="738"/>
        <v>0</v>
      </c>
      <c r="AD1437" s="3" t="str">
        <f t="shared" si="739"/>
        <v>False</v>
      </c>
      <c r="AE1437" s="3" t="str">
        <f t="shared" si="740"/>
        <v>true</v>
      </c>
      <c r="AF1437" s="3" t="e">
        <f>VLOOKUP(C1437,#REF!,2,FALSE)</f>
        <v>#REF!</v>
      </c>
      <c r="AG1437" s="3" t="e">
        <f t="shared" si="741"/>
        <v>#REF!</v>
      </c>
      <c r="AH1437" s="3">
        <f t="shared" si="742"/>
        <v>0</v>
      </c>
      <c r="AI1437" s="3">
        <f t="shared" si="743"/>
        <v>0</v>
      </c>
      <c r="AJ1437" s="3">
        <f t="shared" si="744"/>
        <v>0</v>
      </c>
      <c r="AL1437" s="3">
        <f t="shared" si="745"/>
        <v>0</v>
      </c>
      <c r="AM1437" s="3">
        <f t="shared" si="746"/>
        <v>0</v>
      </c>
      <c r="AN1437" s="3">
        <f t="shared" si="747"/>
        <v>0</v>
      </c>
      <c r="AO1437" s="3">
        <f t="shared" si="748"/>
        <v>0</v>
      </c>
      <c r="AP1437" s="3">
        <f t="shared" si="749"/>
        <v>0</v>
      </c>
      <c r="AQ1437" s="3">
        <f t="shared" si="750"/>
        <v>0</v>
      </c>
      <c r="AS1437" s="3" t="e">
        <f t="shared" si="751"/>
        <v>#REF!</v>
      </c>
      <c r="AU1437" s="3" t="e">
        <f t="shared" si="752"/>
        <v>#NAME?</v>
      </c>
      <c r="AW1437" s="3">
        <f t="shared" si="753"/>
        <v>0</v>
      </c>
      <c r="AX1437" s="3">
        <f t="shared" si="754"/>
        <v>0</v>
      </c>
      <c r="AY1437" s="3">
        <f t="shared" si="755"/>
        <v>0</v>
      </c>
      <c r="AZ1437" s="3">
        <f t="shared" si="756"/>
        <v>0</v>
      </c>
      <c r="BA1437" s="3">
        <f t="shared" si="757"/>
        <v>0</v>
      </c>
      <c r="BB1437" s="3">
        <f t="shared" si="758"/>
        <v>0</v>
      </c>
    </row>
    <row r="1438" spans="2:54" x14ac:dyDescent="0.35">
      <c r="B1438" s="14">
        <v>1411</v>
      </c>
      <c r="C1438" s="13"/>
      <c r="D1438" s="13"/>
      <c r="E1438" s="130"/>
      <c r="F1438" s="130"/>
      <c r="G1438" s="129" t="str">
        <f t="shared" si="726"/>
        <v/>
      </c>
      <c r="H1438" s="128"/>
      <c r="I1438" s="189"/>
      <c r="J1438" s="128"/>
      <c r="K1438" s="127"/>
      <c r="L1438" s="127"/>
      <c r="M1438" s="126"/>
      <c r="N1438" s="7"/>
      <c r="O1438" s="6"/>
      <c r="P1438" s="6"/>
      <c r="Q1438" s="125" t="str">
        <f t="shared" si="727"/>
        <v/>
      </c>
      <c r="R1438" s="124" t="str">
        <f t="shared" si="728"/>
        <v/>
      </c>
      <c r="S1438" s="123">
        <f t="shared" si="729"/>
        <v>0</v>
      </c>
      <c r="T1438" s="122">
        <f t="shared" si="730"/>
        <v>0</v>
      </c>
      <c r="U1438" s="123">
        <f t="shared" si="731"/>
        <v>0</v>
      </c>
      <c r="V1438" s="122">
        <f t="shared" si="732"/>
        <v>0</v>
      </c>
      <c r="W1438" s="123">
        <f t="shared" si="733"/>
        <v>0</v>
      </c>
      <c r="X1438" s="122">
        <f t="shared" si="734"/>
        <v>0</v>
      </c>
      <c r="Y1438" s="123">
        <f t="shared" si="735"/>
        <v>0</v>
      </c>
      <c r="Z1438" s="122">
        <f t="shared" si="736"/>
        <v>0</v>
      </c>
      <c r="AA1438" s="123">
        <f t="shared" si="737"/>
        <v>0</v>
      </c>
      <c r="AB1438" s="122">
        <f t="shared" si="738"/>
        <v>0</v>
      </c>
      <c r="AD1438" s="3" t="str">
        <f t="shared" si="739"/>
        <v>False</v>
      </c>
      <c r="AE1438" s="3" t="str">
        <f t="shared" si="740"/>
        <v>true</v>
      </c>
      <c r="AF1438" s="3" t="e">
        <f>VLOOKUP(C1438,#REF!,2,FALSE)</f>
        <v>#REF!</v>
      </c>
      <c r="AG1438" s="3" t="e">
        <f t="shared" si="741"/>
        <v>#REF!</v>
      </c>
      <c r="AH1438" s="3">
        <f t="shared" si="742"/>
        <v>0</v>
      </c>
      <c r="AI1438" s="3">
        <f t="shared" si="743"/>
        <v>0</v>
      </c>
      <c r="AJ1438" s="3">
        <f t="shared" si="744"/>
        <v>0</v>
      </c>
      <c r="AL1438" s="3">
        <f t="shared" si="745"/>
        <v>0</v>
      </c>
      <c r="AM1438" s="3">
        <f t="shared" si="746"/>
        <v>0</v>
      </c>
      <c r="AN1438" s="3">
        <f t="shared" si="747"/>
        <v>0</v>
      </c>
      <c r="AO1438" s="3">
        <f t="shared" si="748"/>
        <v>0</v>
      </c>
      <c r="AP1438" s="3">
        <f t="shared" si="749"/>
        <v>0</v>
      </c>
      <c r="AQ1438" s="3">
        <f t="shared" si="750"/>
        <v>0</v>
      </c>
      <c r="AS1438" s="3" t="e">
        <f t="shared" si="751"/>
        <v>#REF!</v>
      </c>
      <c r="AU1438" s="3" t="e">
        <f t="shared" si="752"/>
        <v>#NAME?</v>
      </c>
      <c r="AW1438" s="3">
        <f t="shared" si="753"/>
        <v>0</v>
      </c>
      <c r="AX1438" s="3">
        <f t="shared" si="754"/>
        <v>0</v>
      </c>
      <c r="AY1438" s="3">
        <f t="shared" si="755"/>
        <v>0</v>
      </c>
      <c r="AZ1438" s="3">
        <f t="shared" si="756"/>
        <v>0</v>
      </c>
      <c r="BA1438" s="3">
        <f t="shared" si="757"/>
        <v>0</v>
      </c>
      <c r="BB1438" s="3">
        <f t="shared" si="758"/>
        <v>0</v>
      </c>
    </row>
    <row r="1439" spans="2:54" x14ac:dyDescent="0.35">
      <c r="B1439" s="14">
        <v>1412</v>
      </c>
      <c r="C1439" s="13"/>
      <c r="D1439" s="13"/>
      <c r="E1439" s="130"/>
      <c r="F1439" s="130"/>
      <c r="G1439" s="129" t="str">
        <f t="shared" si="726"/>
        <v/>
      </c>
      <c r="H1439" s="128"/>
      <c r="I1439" s="189"/>
      <c r="J1439" s="128"/>
      <c r="K1439" s="127"/>
      <c r="L1439" s="127"/>
      <c r="M1439" s="126"/>
      <c r="N1439" s="7"/>
      <c r="O1439" s="6"/>
      <c r="P1439" s="6"/>
      <c r="Q1439" s="125" t="str">
        <f t="shared" si="727"/>
        <v/>
      </c>
      <c r="R1439" s="124" t="str">
        <f t="shared" si="728"/>
        <v/>
      </c>
      <c r="S1439" s="123">
        <f t="shared" si="729"/>
        <v>0</v>
      </c>
      <c r="T1439" s="122">
        <f t="shared" si="730"/>
        <v>0</v>
      </c>
      <c r="U1439" s="123">
        <f t="shared" si="731"/>
        <v>0</v>
      </c>
      <c r="V1439" s="122">
        <f t="shared" si="732"/>
        <v>0</v>
      </c>
      <c r="W1439" s="123">
        <f t="shared" si="733"/>
        <v>0</v>
      </c>
      <c r="X1439" s="122">
        <f t="shared" si="734"/>
        <v>0</v>
      </c>
      <c r="Y1439" s="123">
        <f t="shared" si="735"/>
        <v>0</v>
      </c>
      <c r="Z1439" s="122">
        <f t="shared" si="736"/>
        <v>0</v>
      </c>
      <c r="AA1439" s="123">
        <f t="shared" si="737"/>
        <v>0</v>
      </c>
      <c r="AB1439" s="122">
        <f t="shared" si="738"/>
        <v>0</v>
      </c>
      <c r="AD1439" s="3" t="str">
        <f t="shared" si="739"/>
        <v>False</v>
      </c>
      <c r="AE1439" s="3" t="str">
        <f t="shared" si="740"/>
        <v>true</v>
      </c>
      <c r="AF1439" s="3" t="e">
        <f>VLOOKUP(C1439,#REF!,2,FALSE)</f>
        <v>#REF!</v>
      </c>
      <c r="AG1439" s="3" t="e">
        <f t="shared" si="741"/>
        <v>#REF!</v>
      </c>
      <c r="AH1439" s="3">
        <f t="shared" si="742"/>
        <v>0</v>
      </c>
      <c r="AI1439" s="3">
        <f t="shared" si="743"/>
        <v>0</v>
      </c>
      <c r="AJ1439" s="3">
        <f t="shared" si="744"/>
        <v>0</v>
      </c>
      <c r="AL1439" s="3">
        <f t="shared" si="745"/>
        <v>0</v>
      </c>
      <c r="AM1439" s="3">
        <f t="shared" si="746"/>
        <v>0</v>
      </c>
      <c r="AN1439" s="3">
        <f t="shared" si="747"/>
        <v>0</v>
      </c>
      <c r="AO1439" s="3">
        <f t="shared" si="748"/>
        <v>0</v>
      </c>
      <c r="AP1439" s="3">
        <f t="shared" si="749"/>
        <v>0</v>
      </c>
      <c r="AQ1439" s="3">
        <f t="shared" si="750"/>
        <v>0</v>
      </c>
      <c r="AS1439" s="3" t="e">
        <f t="shared" si="751"/>
        <v>#REF!</v>
      </c>
      <c r="AU1439" s="3" t="e">
        <f t="shared" si="752"/>
        <v>#NAME?</v>
      </c>
      <c r="AW1439" s="3">
        <f t="shared" si="753"/>
        <v>0</v>
      </c>
      <c r="AX1439" s="3">
        <f t="shared" si="754"/>
        <v>0</v>
      </c>
      <c r="AY1439" s="3">
        <f t="shared" si="755"/>
        <v>0</v>
      </c>
      <c r="AZ1439" s="3">
        <f t="shared" si="756"/>
        <v>0</v>
      </c>
      <c r="BA1439" s="3">
        <f t="shared" si="757"/>
        <v>0</v>
      </c>
      <c r="BB1439" s="3">
        <f t="shared" si="758"/>
        <v>0</v>
      </c>
    </row>
    <row r="1440" spans="2:54" x14ac:dyDescent="0.35">
      <c r="B1440" s="14">
        <v>1413</v>
      </c>
      <c r="C1440" s="13"/>
      <c r="D1440" s="13"/>
      <c r="E1440" s="130"/>
      <c r="F1440" s="130"/>
      <c r="G1440" s="129" t="str">
        <f t="shared" si="726"/>
        <v/>
      </c>
      <c r="H1440" s="128"/>
      <c r="I1440" s="189"/>
      <c r="J1440" s="128"/>
      <c r="K1440" s="127"/>
      <c r="L1440" s="127"/>
      <c r="M1440" s="126"/>
      <c r="N1440" s="7"/>
      <c r="O1440" s="6"/>
      <c r="P1440" s="6"/>
      <c r="Q1440" s="125" t="str">
        <f t="shared" si="727"/>
        <v/>
      </c>
      <c r="R1440" s="124" t="str">
        <f t="shared" si="728"/>
        <v/>
      </c>
      <c r="S1440" s="123">
        <f t="shared" si="729"/>
        <v>0</v>
      </c>
      <c r="T1440" s="122">
        <f t="shared" si="730"/>
        <v>0</v>
      </c>
      <c r="U1440" s="123">
        <f t="shared" si="731"/>
        <v>0</v>
      </c>
      <c r="V1440" s="122">
        <f t="shared" si="732"/>
        <v>0</v>
      </c>
      <c r="W1440" s="123">
        <f t="shared" si="733"/>
        <v>0</v>
      </c>
      <c r="X1440" s="122">
        <f t="shared" si="734"/>
        <v>0</v>
      </c>
      <c r="Y1440" s="123">
        <f t="shared" si="735"/>
        <v>0</v>
      </c>
      <c r="Z1440" s="122">
        <f t="shared" si="736"/>
        <v>0</v>
      </c>
      <c r="AA1440" s="123">
        <f t="shared" si="737"/>
        <v>0</v>
      </c>
      <c r="AB1440" s="122">
        <f t="shared" si="738"/>
        <v>0</v>
      </c>
      <c r="AD1440" s="3" t="str">
        <f t="shared" si="739"/>
        <v>False</v>
      </c>
      <c r="AE1440" s="3" t="str">
        <f t="shared" si="740"/>
        <v>true</v>
      </c>
      <c r="AF1440" s="3" t="e">
        <f>VLOOKUP(C1440,#REF!,2,FALSE)</f>
        <v>#REF!</v>
      </c>
      <c r="AG1440" s="3" t="e">
        <f t="shared" si="741"/>
        <v>#REF!</v>
      </c>
      <c r="AH1440" s="3">
        <f t="shared" si="742"/>
        <v>0</v>
      </c>
      <c r="AI1440" s="3">
        <f t="shared" si="743"/>
        <v>0</v>
      </c>
      <c r="AJ1440" s="3">
        <f t="shared" si="744"/>
        <v>0</v>
      </c>
      <c r="AL1440" s="3">
        <f t="shared" si="745"/>
        <v>0</v>
      </c>
      <c r="AM1440" s="3">
        <f t="shared" si="746"/>
        <v>0</v>
      </c>
      <c r="AN1440" s="3">
        <f t="shared" si="747"/>
        <v>0</v>
      </c>
      <c r="AO1440" s="3">
        <f t="shared" si="748"/>
        <v>0</v>
      </c>
      <c r="AP1440" s="3">
        <f t="shared" si="749"/>
        <v>0</v>
      </c>
      <c r="AQ1440" s="3">
        <f t="shared" si="750"/>
        <v>0</v>
      </c>
      <c r="AS1440" s="3" t="e">
        <f t="shared" si="751"/>
        <v>#REF!</v>
      </c>
      <c r="AU1440" s="3" t="e">
        <f t="shared" si="752"/>
        <v>#NAME?</v>
      </c>
      <c r="AW1440" s="3">
        <f t="shared" si="753"/>
        <v>0</v>
      </c>
      <c r="AX1440" s="3">
        <f t="shared" si="754"/>
        <v>0</v>
      </c>
      <c r="AY1440" s="3">
        <f t="shared" si="755"/>
        <v>0</v>
      </c>
      <c r="AZ1440" s="3">
        <f t="shared" si="756"/>
        <v>0</v>
      </c>
      <c r="BA1440" s="3">
        <f t="shared" si="757"/>
        <v>0</v>
      </c>
      <c r="BB1440" s="3">
        <f t="shared" si="758"/>
        <v>0</v>
      </c>
    </row>
    <row r="1441" spans="2:54" x14ac:dyDescent="0.35">
      <c r="B1441" s="14">
        <v>1414</v>
      </c>
      <c r="C1441" s="13"/>
      <c r="D1441" s="13"/>
      <c r="E1441" s="130"/>
      <c r="F1441" s="130"/>
      <c r="G1441" s="129" t="str">
        <f t="shared" si="726"/>
        <v/>
      </c>
      <c r="H1441" s="128"/>
      <c r="I1441" s="189"/>
      <c r="J1441" s="128"/>
      <c r="K1441" s="127"/>
      <c r="L1441" s="127"/>
      <c r="M1441" s="126"/>
      <c r="N1441" s="7"/>
      <c r="O1441" s="6"/>
      <c r="P1441" s="6"/>
      <c r="Q1441" s="125" t="str">
        <f t="shared" si="727"/>
        <v/>
      </c>
      <c r="R1441" s="124" t="str">
        <f t="shared" si="728"/>
        <v/>
      </c>
      <c r="S1441" s="123">
        <f t="shared" si="729"/>
        <v>0</v>
      </c>
      <c r="T1441" s="122">
        <f t="shared" si="730"/>
        <v>0</v>
      </c>
      <c r="U1441" s="123">
        <f t="shared" si="731"/>
        <v>0</v>
      </c>
      <c r="V1441" s="122">
        <f t="shared" si="732"/>
        <v>0</v>
      </c>
      <c r="W1441" s="123">
        <f t="shared" si="733"/>
        <v>0</v>
      </c>
      <c r="X1441" s="122">
        <f t="shared" si="734"/>
        <v>0</v>
      </c>
      <c r="Y1441" s="123">
        <f t="shared" si="735"/>
        <v>0</v>
      </c>
      <c r="Z1441" s="122">
        <f t="shared" si="736"/>
        <v>0</v>
      </c>
      <c r="AA1441" s="123">
        <f t="shared" si="737"/>
        <v>0</v>
      </c>
      <c r="AB1441" s="122">
        <f t="shared" si="738"/>
        <v>0</v>
      </c>
      <c r="AD1441" s="3" t="str">
        <f t="shared" si="739"/>
        <v>False</v>
      </c>
      <c r="AE1441" s="3" t="str">
        <f t="shared" si="740"/>
        <v>true</v>
      </c>
      <c r="AF1441" s="3" t="e">
        <f>VLOOKUP(C1441,#REF!,2,FALSE)</f>
        <v>#REF!</v>
      </c>
      <c r="AG1441" s="3" t="e">
        <f t="shared" si="741"/>
        <v>#REF!</v>
      </c>
      <c r="AH1441" s="3">
        <f t="shared" si="742"/>
        <v>0</v>
      </c>
      <c r="AI1441" s="3">
        <f t="shared" si="743"/>
        <v>0</v>
      </c>
      <c r="AJ1441" s="3">
        <f t="shared" si="744"/>
        <v>0</v>
      </c>
      <c r="AL1441" s="3">
        <f t="shared" si="745"/>
        <v>0</v>
      </c>
      <c r="AM1441" s="3">
        <f t="shared" si="746"/>
        <v>0</v>
      </c>
      <c r="AN1441" s="3">
        <f t="shared" si="747"/>
        <v>0</v>
      </c>
      <c r="AO1441" s="3">
        <f t="shared" si="748"/>
        <v>0</v>
      </c>
      <c r="AP1441" s="3">
        <f t="shared" si="749"/>
        <v>0</v>
      </c>
      <c r="AQ1441" s="3">
        <f t="shared" si="750"/>
        <v>0</v>
      </c>
      <c r="AS1441" s="3" t="e">
        <f t="shared" si="751"/>
        <v>#REF!</v>
      </c>
      <c r="AU1441" s="3" t="e">
        <f t="shared" si="752"/>
        <v>#NAME?</v>
      </c>
      <c r="AW1441" s="3">
        <f t="shared" si="753"/>
        <v>0</v>
      </c>
      <c r="AX1441" s="3">
        <f t="shared" si="754"/>
        <v>0</v>
      </c>
      <c r="AY1441" s="3">
        <f t="shared" si="755"/>
        <v>0</v>
      </c>
      <c r="AZ1441" s="3">
        <f t="shared" si="756"/>
        <v>0</v>
      </c>
      <c r="BA1441" s="3">
        <f t="shared" si="757"/>
        <v>0</v>
      </c>
      <c r="BB1441" s="3">
        <f t="shared" si="758"/>
        <v>0</v>
      </c>
    </row>
    <row r="1442" spans="2:54" x14ac:dyDescent="0.35">
      <c r="B1442" s="14">
        <v>1415</v>
      </c>
      <c r="C1442" s="13"/>
      <c r="D1442" s="13"/>
      <c r="E1442" s="130"/>
      <c r="F1442" s="130"/>
      <c r="G1442" s="129" t="str">
        <f t="shared" si="726"/>
        <v/>
      </c>
      <c r="H1442" s="128"/>
      <c r="I1442" s="189"/>
      <c r="J1442" s="128"/>
      <c r="K1442" s="127"/>
      <c r="L1442" s="127"/>
      <c r="M1442" s="126"/>
      <c r="N1442" s="7"/>
      <c r="O1442" s="6"/>
      <c r="P1442" s="6"/>
      <c r="Q1442" s="125" t="str">
        <f t="shared" si="727"/>
        <v/>
      </c>
      <c r="R1442" s="124" t="str">
        <f t="shared" si="728"/>
        <v/>
      </c>
      <c r="S1442" s="123">
        <f t="shared" si="729"/>
        <v>0</v>
      </c>
      <c r="T1442" s="122">
        <f t="shared" si="730"/>
        <v>0</v>
      </c>
      <c r="U1442" s="123">
        <f t="shared" si="731"/>
        <v>0</v>
      </c>
      <c r="V1442" s="122">
        <f t="shared" si="732"/>
        <v>0</v>
      </c>
      <c r="W1442" s="123">
        <f t="shared" si="733"/>
        <v>0</v>
      </c>
      <c r="X1442" s="122">
        <f t="shared" si="734"/>
        <v>0</v>
      </c>
      <c r="Y1442" s="123">
        <f t="shared" si="735"/>
        <v>0</v>
      </c>
      <c r="Z1442" s="122">
        <f t="shared" si="736"/>
        <v>0</v>
      </c>
      <c r="AA1442" s="123">
        <f t="shared" si="737"/>
        <v>0</v>
      </c>
      <c r="AB1442" s="122">
        <f t="shared" si="738"/>
        <v>0</v>
      </c>
      <c r="AD1442" s="3" t="str">
        <f t="shared" si="739"/>
        <v>False</v>
      </c>
      <c r="AE1442" s="3" t="str">
        <f t="shared" si="740"/>
        <v>true</v>
      </c>
      <c r="AF1442" s="3" t="e">
        <f>VLOOKUP(C1442,#REF!,2,FALSE)</f>
        <v>#REF!</v>
      </c>
      <c r="AG1442" s="3" t="e">
        <f t="shared" si="741"/>
        <v>#REF!</v>
      </c>
      <c r="AH1442" s="3">
        <f t="shared" si="742"/>
        <v>0</v>
      </c>
      <c r="AI1442" s="3">
        <f t="shared" si="743"/>
        <v>0</v>
      </c>
      <c r="AJ1442" s="3">
        <f t="shared" si="744"/>
        <v>0</v>
      </c>
      <c r="AL1442" s="3">
        <f t="shared" si="745"/>
        <v>0</v>
      </c>
      <c r="AM1442" s="3">
        <f t="shared" si="746"/>
        <v>0</v>
      </c>
      <c r="AN1442" s="3">
        <f t="shared" si="747"/>
        <v>0</v>
      </c>
      <c r="AO1442" s="3">
        <f t="shared" si="748"/>
        <v>0</v>
      </c>
      <c r="AP1442" s="3">
        <f t="shared" si="749"/>
        <v>0</v>
      </c>
      <c r="AQ1442" s="3">
        <f t="shared" si="750"/>
        <v>0</v>
      </c>
      <c r="AS1442" s="3" t="e">
        <f t="shared" si="751"/>
        <v>#REF!</v>
      </c>
      <c r="AU1442" s="3" t="e">
        <f t="shared" si="752"/>
        <v>#NAME?</v>
      </c>
      <c r="AW1442" s="3">
        <f t="shared" si="753"/>
        <v>0</v>
      </c>
      <c r="AX1442" s="3">
        <f t="shared" si="754"/>
        <v>0</v>
      </c>
      <c r="AY1442" s="3">
        <f t="shared" si="755"/>
        <v>0</v>
      </c>
      <c r="AZ1442" s="3">
        <f t="shared" si="756"/>
        <v>0</v>
      </c>
      <c r="BA1442" s="3">
        <f t="shared" si="757"/>
        <v>0</v>
      </c>
      <c r="BB1442" s="3">
        <f t="shared" si="758"/>
        <v>0</v>
      </c>
    </row>
    <row r="1443" spans="2:54" x14ac:dyDescent="0.35">
      <c r="B1443" s="14">
        <v>1416</v>
      </c>
      <c r="C1443" s="13"/>
      <c r="D1443" s="13"/>
      <c r="E1443" s="130"/>
      <c r="F1443" s="130"/>
      <c r="G1443" s="129" t="str">
        <f t="shared" si="726"/>
        <v/>
      </c>
      <c r="H1443" s="128"/>
      <c r="I1443" s="189"/>
      <c r="J1443" s="128"/>
      <c r="K1443" s="127"/>
      <c r="L1443" s="127"/>
      <c r="M1443" s="126"/>
      <c r="N1443" s="7"/>
      <c r="O1443" s="6"/>
      <c r="P1443" s="6"/>
      <c r="Q1443" s="125" t="str">
        <f t="shared" si="727"/>
        <v/>
      </c>
      <c r="R1443" s="124" t="str">
        <f t="shared" si="728"/>
        <v/>
      </c>
      <c r="S1443" s="123">
        <f t="shared" si="729"/>
        <v>0</v>
      </c>
      <c r="T1443" s="122">
        <f t="shared" si="730"/>
        <v>0</v>
      </c>
      <c r="U1443" s="123">
        <f t="shared" si="731"/>
        <v>0</v>
      </c>
      <c r="V1443" s="122">
        <f t="shared" si="732"/>
        <v>0</v>
      </c>
      <c r="W1443" s="123">
        <f t="shared" si="733"/>
        <v>0</v>
      </c>
      <c r="X1443" s="122">
        <f t="shared" si="734"/>
        <v>0</v>
      </c>
      <c r="Y1443" s="123">
        <f t="shared" si="735"/>
        <v>0</v>
      </c>
      <c r="Z1443" s="122">
        <f t="shared" si="736"/>
        <v>0</v>
      </c>
      <c r="AA1443" s="123">
        <f t="shared" si="737"/>
        <v>0</v>
      </c>
      <c r="AB1443" s="122">
        <f t="shared" si="738"/>
        <v>0</v>
      </c>
      <c r="AD1443" s="3" t="str">
        <f t="shared" si="739"/>
        <v>False</v>
      </c>
      <c r="AE1443" s="3" t="str">
        <f t="shared" si="740"/>
        <v>true</v>
      </c>
      <c r="AF1443" s="3" t="e">
        <f>VLOOKUP(C1443,#REF!,2,FALSE)</f>
        <v>#REF!</v>
      </c>
      <c r="AG1443" s="3" t="e">
        <f t="shared" si="741"/>
        <v>#REF!</v>
      </c>
      <c r="AH1443" s="3">
        <f t="shared" si="742"/>
        <v>0</v>
      </c>
      <c r="AI1443" s="3">
        <f t="shared" si="743"/>
        <v>0</v>
      </c>
      <c r="AJ1443" s="3">
        <f t="shared" si="744"/>
        <v>0</v>
      </c>
      <c r="AL1443" s="3">
        <f t="shared" si="745"/>
        <v>0</v>
      </c>
      <c r="AM1443" s="3">
        <f t="shared" si="746"/>
        <v>0</v>
      </c>
      <c r="AN1443" s="3">
        <f t="shared" si="747"/>
        <v>0</v>
      </c>
      <c r="AO1443" s="3">
        <f t="shared" si="748"/>
        <v>0</v>
      </c>
      <c r="AP1443" s="3">
        <f t="shared" si="749"/>
        <v>0</v>
      </c>
      <c r="AQ1443" s="3">
        <f t="shared" si="750"/>
        <v>0</v>
      </c>
      <c r="AS1443" s="3" t="e">
        <f t="shared" si="751"/>
        <v>#REF!</v>
      </c>
      <c r="AU1443" s="3" t="e">
        <f t="shared" si="752"/>
        <v>#NAME?</v>
      </c>
      <c r="AW1443" s="3">
        <f t="shared" si="753"/>
        <v>0</v>
      </c>
      <c r="AX1443" s="3">
        <f t="shared" si="754"/>
        <v>0</v>
      </c>
      <c r="AY1443" s="3">
        <f t="shared" si="755"/>
        <v>0</v>
      </c>
      <c r="AZ1443" s="3">
        <f t="shared" si="756"/>
        <v>0</v>
      </c>
      <c r="BA1443" s="3">
        <f t="shared" si="757"/>
        <v>0</v>
      </c>
      <c r="BB1443" s="3">
        <f t="shared" si="758"/>
        <v>0</v>
      </c>
    </row>
    <row r="1444" spans="2:54" x14ac:dyDescent="0.35">
      <c r="B1444" s="14">
        <v>1417</v>
      </c>
      <c r="C1444" s="13"/>
      <c r="D1444" s="13"/>
      <c r="E1444" s="130"/>
      <c r="F1444" s="130"/>
      <c r="G1444" s="129" t="str">
        <f t="shared" si="726"/>
        <v/>
      </c>
      <c r="H1444" s="128"/>
      <c r="I1444" s="189"/>
      <c r="J1444" s="128"/>
      <c r="K1444" s="127"/>
      <c r="L1444" s="127"/>
      <c r="M1444" s="126"/>
      <c r="N1444" s="7"/>
      <c r="O1444" s="6"/>
      <c r="P1444" s="6"/>
      <c r="Q1444" s="125" t="str">
        <f t="shared" si="727"/>
        <v/>
      </c>
      <c r="R1444" s="124" t="str">
        <f t="shared" si="728"/>
        <v/>
      </c>
      <c r="S1444" s="123">
        <f t="shared" si="729"/>
        <v>0</v>
      </c>
      <c r="T1444" s="122">
        <f t="shared" si="730"/>
        <v>0</v>
      </c>
      <c r="U1444" s="123">
        <f t="shared" si="731"/>
        <v>0</v>
      </c>
      <c r="V1444" s="122">
        <f t="shared" si="732"/>
        <v>0</v>
      </c>
      <c r="W1444" s="123">
        <f t="shared" si="733"/>
        <v>0</v>
      </c>
      <c r="X1444" s="122">
        <f t="shared" si="734"/>
        <v>0</v>
      </c>
      <c r="Y1444" s="123">
        <f t="shared" si="735"/>
        <v>0</v>
      </c>
      <c r="Z1444" s="122">
        <f t="shared" si="736"/>
        <v>0</v>
      </c>
      <c r="AA1444" s="123">
        <f t="shared" si="737"/>
        <v>0</v>
      </c>
      <c r="AB1444" s="122">
        <f t="shared" si="738"/>
        <v>0</v>
      </c>
      <c r="AD1444" s="3" t="str">
        <f t="shared" si="739"/>
        <v>False</v>
      </c>
      <c r="AE1444" s="3" t="str">
        <f t="shared" si="740"/>
        <v>true</v>
      </c>
      <c r="AF1444" s="3" t="e">
        <f>VLOOKUP(C1444,#REF!,2,FALSE)</f>
        <v>#REF!</v>
      </c>
      <c r="AG1444" s="3" t="e">
        <f t="shared" si="741"/>
        <v>#REF!</v>
      </c>
      <c r="AH1444" s="3">
        <f t="shared" si="742"/>
        <v>0</v>
      </c>
      <c r="AI1444" s="3">
        <f t="shared" si="743"/>
        <v>0</v>
      </c>
      <c r="AJ1444" s="3">
        <f t="shared" si="744"/>
        <v>0</v>
      </c>
      <c r="AL1444" s="3">
        <f t="shared" si="745"/>
        <v>0</v>
      </c>
      <c r="AM1444" s="3">
        <f t="shared" si="746"/>
        <v>0</v>
      </c>
      <c r="AN1444" s="3">
        <f t="shared" si="747"/>
        <v>0</v>
      </c>
      <c r="AO1444" s="3">
        <f t="shared" si="748"/>
        <v>0</v>
      </c>
      <c r="AP1444" s="3">
        <f t="shared" si="749"/>
        <v>0</v>
      </c>
      <c r="AQ1444" s="3">
        <f t="shared" si="750"/>
        <v>0</v>
      </c>
      <c r="AS1444" s="3" t="e">
        <f t="shared" si="751"/>
        <v>#REF!</v>
      </c>
      <c r="AU1444" s="3" t="e">
        <f t="shared" si="752"/>
        <v>#NAME?</v>
      </c>
      <c r="AW1444" s="3">
        <f t="shared" si="753"/>
        <v>0</v>
      </c>
      <c r="AX1444" s="3">
        <f t="shared" si="754"/>
        <v>0</v>
      </c>
      <c r="AY1444" s="3">
        <f t="shared" si="755"/>
        <v>0</v>
      </c>
      <c r="AZ1444" s="3">
        <f t="shared" si="756"/>
        <v>0</v>
      </c>
      <c r="BA1444" s="3">
        <f t="shared" si="757"/>
        <v>0</v>
      </c>
      <c r="BB1444" s="3">
        <f t="shared" si="758"/>
        <v>0</v>
      </c>
    </row>
    <row r="1445" spans="2:54" x14ac:dyDescent="0.35">
      <c r="B1445" s="14">
        <v>1418</v>
      </c>
      <c r="C1445" s="13"/>
      <c r="D1445" s="13"/>
      <c r="E1445" s="130"/>
      <c r="F1445" s="130"/>
      <c r="G1445" s="129" t="str">
        <f t="shared" si="726"/>
        <v/>
      </c>
      <c r="H1445" s="128"/>
      <c r="I1445" s="189"/>
      <c r="J1445" s="128"/>
      <c r="K1445" s="127"/>
      <c r="L1445" s="127"/>
      <c r="M1445" s="126"/>
      <c r="N1445" s="7"/>
      <c r="O1445" s="6"/>
      <c r="P1445" s="6"/>
      <c r="Q1445" s="125" t="str">
        <f t="shared" si="727"/>
        <v/>
      </c>
      <c r="R1445" s="124" t="str">
        <f t="shared" si="728"/>
        <v/>
      </c>
      <c r="S1445" s="123">
        <f t="shared" si="729"/>
        <v>0</v>
      </c>
      <c r="T1445" s="122">
        <f t="shared" si="730"/>
        <v>0</v>
      </c>
      <c r="U1445" s="123">
        <f t="shared" si="731"/>
        <v>0</v>
      </c>
      <c r="V1445" s="122">
        <f t="shared" si="732"/>
        <v>0</v>
      </c>
      <c r="W1445" s="123">
        <f t="shared" si="733"/>
        <v>0</v>
      </c>
      <c r="X1445" s="122">
        <f t="shared" si="734"/>
        <v>0</v>
      </c>
      <c r="Y1445" s="123">
        <f t="shared" si="735"/>
        <v>0</v>
      </c>
      <c r="Z1445" s="122">
        <f t="shared" si="736"/>
        <v>0</v>
      </c>
      <c r="AA1445" s="123">
        <f t="shared" si="737"/>
        <v>0</v>
      </c>
      <c r="AB1445" s="122">
        <f t="shared" si="738"/>
        <v>0</v>
      </c>
      <c r="AD1445" s="3" t="str">
        <f t="shared" si="739"/>
        <v>False</v>
      </c>
      <c r="AE1445" s="3" t="str">
        <f t="shared" si="740"/>
        <v>true</v>
      </c>
      <c r="AF1445" s="3" t="e">
        <f>VLOOKUP(C1445,#REF!,2,FALSE)</f>
        <v>#REF!</v>
      </c>
      <c r="AG1445" s="3" t="e">
        <f t="shared" si="741"/>
        <v>#REF!</v>
      </c>
      <c r="AH1445" s="3">
        <f t="shared" si="742"/>
        <v>0</v>
      </c>
      <c r="AI1445" s="3">
        <f t="shared" si="743"/>
        <v>0</v>
      </c>
      <c r="AJ1445" s="3">
        <f t="shared" si="744"/>
        <v>0</v>
      </c>
      <c r="AL1445" s="3">
        <f t="shared" si="745"/>
        <v>0</v>
      </c>
      <c r="AM1445" s="3">
        <f t="shared" si="746"/>
        <v>0</v>
      </c>
      <c r="AN1445" s="3">
        <f t="shared" si="747"/>
        <v>0</v>
      </c>
      <c r="AO1445" s="3">
        <f t="shared" si="748"/>
        <v>0</v>
      </c>
      <c r="AP1445" s="3">
        <f t="shared" si="749"/>
        <v>0</v>
      </c>
      <c r="AQ1445" s="3">
        <f t="shared" si="750"/>
        <v>0</v>
      </c>
      <c r="AS1445" s="3" t="e">
        <f t="shared" si="751"/>
        <v>#REF!</v>
      </c>
      <c r="AU1445" s="3" t="e">
        <f t="shared" si="752"/>
        <v>#NAME?</v>
      </c>
      <c r="AW1445" s="3">
        <f t="shared" si="753"/>
        <v>0</v>
      </c>
      <c r="AX1445" s="3">
        <f t="shared" si="754"/>
        <v>0</v>
      </c>
      <c r="AY1445" s="3">
        <f t="shared" si="755"/>
        <v>0</v>
      </c>
      <c r="AZ1445" s="3">
        <f t="shared" si="756"/>
        <v>0</v>
      </c>
      <c r="BA1445" s="3">
        <f t="shared" si="757"/>
        <v>0</v>
      </c>
      <c r="BB1445" s="3">
        <f t="shared" si="758"/>
        <v>0</v>
      </c>
    </row>
    <row r="1446" spans="2:54" x14ac:dyDescent="0.35">
      <c r="B1446" s="14">
        <v>1419</v>
      </c>
      <c r="C1446" s="13"/>
      <c r="D1446" s="13"/>
      <c r="E1446" s="130"/>
      <c r="F1446" s="130"/>
      <c r="G1446" s="129" t="str">
        <f t="shared" si="726"/>
        <v/>
      </c>
      <c r="H1446" s="128"/>
      <c r="I1446" s="189"/>
      <c r="J1446" s="128"/>
      <c r="K1446" s="127"/>
      <c r="L1446" s="127"/>
      <c r="M1446" s="126"/>
      <c r="N1446" s="7"/>
      <c r="O1446" s="6"/>
      <c r="P1446" s="6"/>
      <c r="Q1446" s="125" t="str">
        <f t="shared" si="727"/>
        <v/>
      </c>
      <c r="R1446" s="124" t="str">
        <f t="shared" si="728"/>
        <v/>
      </c>
      <c r="S1446" s="123">
        <f t="shared" si="729"/>
        <v>0</v>
      </c>
      <c r="T1446" s="122">
        <f t="shared" si="730"/>
        <v>0</v>
      </c>
      <c r="U1446" s="123">
        <f t="shared" si="731"/>
        <v>0</v>
      </c>
      <c r="V1446" s="122">
        <f t="shared" si="732"/>
        <v>0</v>
      </c>
      <c r="W1446" s="123">
        <f t="shared" si="733"/>
        <v>0</v>
      </c>
      <c r="X1446" s="122">
        <f t="shared" si="734"/>
        <v>0</v>
      </c>
      <c r="Y1446" s="123">
        <f t="shared" si="735"/>
        <v>0</v>
      </c>
      <c r="Z1446" s="122">
        <f t="shared" si="736"/>
        <v>0</v>
      </c>
      <c r="AA1446" s="123">
        <f t="shared" si="737"/>
        <v>0</v>
      </c>
      <c r="AB1446" s="122">
        <f t="shared" si="738"/>
        <v>0</v>
      </c>
      <c r="AD1446" s="3" t="str">
        <f t="shared" si="739"/>
        <v>False</v>
      </c>
      <c r="AE1446" s="3" t="str">
        <f t="shared" si="740"/>
        <v>true</v>
      </c>
      <c r="AF1446" s="3" t="e">
        <f>VLOOKUP(C1446,#REF!,2,FALSE)</f>
        <v>#REF!</v>
      </c>
      <c r="AG1446" s="3" t="e">
        <f t="shared" si="741"/>
        <v>#REF!</v>
      </c>
      <c r="AH1446" s="3">
        <f t="shared" si="742"/>
        <v>0</v>
      </c>
      <c r="AI1446" s="3">
        <f t="shared" si="743"/>
        <v>0</v>
      </c>
      <c r="AJ1446" s="3">
        <f t="shared" si="744"/>
        <v>0</v>
      </c>
      <c r="AL1446" s="3">
        <f t="shared" si="745"/>
        <v>0</v>
      </c>
      <c r="AM1446" s="3">
        <f t="shared" si="746"/>
        <v>0</v>
      </c>
      <c r="AN1446" s="3">
        <f t="shared" si="747"/>
        <v>0</v>
      </c>
      <c r="AO1446" s="3">
        <f t="shared" si="748"/>
        <v>0</v>
      </c>
      <c r="AP1446" s="3">
        <f t="shared" si="749"/>
        <v>0</v>
      </c>
      <c r="AQ1446" s="3">
        <f t="shared" si="750"/>
        <v>0</v>
      </c>
      <c r="AS1446" s="3" t="e">
        <f t="shared" si="751"/>
        <v>#REF!</v>
      </c>
      <c r="AU1446" s="3" t="e">
        <f t="shared" si="752"/>
        <v>#NAME?</v>
      </c>
      <c r="AW1446" s="3">
        <f t="shared" si="753"/>
        <v>0</v>
      </c>
      <c r="AX1446" s="3">
        <f t="shared" si="754"/>
        <v>0</v>
      </c>
      <c r="AY1446" s="3">
        <f t="shared" si="755"/>
        <v>0</v>
      </c>
      <c r="AZ1446" s="3">
        <f t="shared" si="756"/>
        <v>0</v>
      </c>
      <c r="BA1446" s="3">
        <f t="shared" si="757"/>
        <v>0</v>
      </c>
      <c r="BB1446" s="3">
        <f t="shared" si="758"/>
        <v>0</v>
      </c>
    </row>
    <row r="1447" spans="2:54" x14ac:dyDescent="0.35">
      <c r="B1447" s="14">
        <v>1420</v>
      </c>
      <c r="C1447" s="13"/>
      <c r="D1447" s="13"/>
      <c r="E1447" s="130"/>
      <c r="F1447" s="130"/>
      <c r="G1447" s="129" t="str">
        <f t="shared" si="726"/>
        <v/>
      </c>
      <c r="H1447" s="128"/>
      <c r="I1447" s="189"/>
      <c r="J1447" s="128"/>
      <c r="K1447" s="127"/>
      <c r="L1447" s="127"/>
      <c r="M1447" s="126"/>
      <c r="N1447" s="7"/>
      <c r="O1447" s="6"/>
      <c r="P1447" s="6"/>
      <c r="Q1447" s="125" t="str">
        <f t="shared" si="727"/>
        <v/>
      </c>
      <c r="R1447" s="124" t="str">
        <f t="shared" si="728"/>
        <v/>
      </c>
      <c r="S1447" s="123">
        <f t="shared" si="729"/>
        <v>0</v>
      </c>
      <c r="T1447" s="122">
        <f t="shared" si="730"/>
        <v>0</v>
      </c>
      <c r="U1447" s="123">
        <f t="shared" si="731"/>
        <v>0</v>
      </c>
      <c r="V1447" s="122">
        <f t="shared" si="732"/>
        <v>0</v>
      </c>
      <c r="W1447" s="123">
        <f t="shared" si="733"/>
        <v>0</v>
      </c>
      <c r="X1447" s="122">
        <f t="shared" si="734"/>
        <v>0</v>
      </c>
      <c r="Y1447" s="123">
        <f t="shared" si="735"/>
        <v>0</v>
      </c>
      <c r="Z1447" s="122">
        <f t="shared" si="736"/>
        <v>0</v>
      </c>
      <c r="AA1447" s="123">
        <f t="shared" si="737"/>
        <v>0</v>
      </c>
      <c r="AB1447" s="122">
        <f t="shared" si="738"/>
        <v>0</v>
      </c>
      <c r="AD1447" s="3" t="str">
        <f t="shared" si="739"/>
        <v>False</v>
      </c>
      <c r="AE1447" s="3" t="str">
        <f t="shared" si="740"/>
        <v>true</v>
      </c>
      <c r="AF1447" s="3" t="e">
        <f>VLOOKUP(C1447,#REF!,2,FALSE)</f>
        <v>#REF!</v>
      </c>
      <c r="AG1447" s="3" t="e">
        <f t="shared" si="741"/>
        <v>#REF!</v>
      </c>
      <c r="AH1447" s="3">
        <f t="shared" si="742"/>
        <v>0</v>
      </c>
      <c r="AI1447" s="3">
        <f t="shared" si="743"/>
        <v>0</v>
      </c>
      <c r="AJ1447" s="3">
        <f t="shared" si="744"/>
        <v>0</v>
      </c>
      <c r="AL1447" s="3">
        <f t="shared" si="745"/>
        <v>0</v>
      </c>
      <c r="AM1447" s="3">
        <f t="shared" si="746"/>
        <v>0</v>
      </c>
      <c r="AN1447" s="3">
        <f t="shared" si="747"/>
        <v>0</v>
      </c>
      <c r="AO1447" s="3">
        <f t="shared" si="748"/>
        <v>0</v>
      </c>
      <c r="AP1447" s="3">
        <f t="shared" si="749"/>
        <v>0</v>
      </c>
      <c r="AQ1447" s="3">
        <f t="shared" si="750"/>
        <v>0</v>
      </c>
      <c r="AS1447" s="3" t="e">
        <f t="shared" si="751"/>
        <v>#REF!</v>
      </c>
      <c r="AU1447" s="3" t="e">
        <f t="shared" si="752"/>
        <v>#NAME?</v>
      </c>
      <c r="AW1447" s="3">
        <f t="shared" si="753"/>
        <v>0</v>
      </c>
      <c r="AX1447" s="3">
        <f t="shared" si="754"/>
        <v>0</v>
      </c>
      <c r="AY1447" s="3">
        <f t="shared" si="755"/>
        <v>0</v>
      </c>
      <c r="AZ1447" s="3">
        <f t="shared" si="756"/>
        <v>0</v>
      </c>
      <c r="BA1447" s="3">
        <f t="shared" si="757"/>
        <v>0</v>
      </c>
      <c r="BB1447" s="3">
        <f t="shared" si="758"/>
        <v>0</v>
      </c>
    </row>
    <row r="1448" spans="2:54" x14ac:dyDescent="0.35">
      <c r="B1448" s="14">
        <v>1421</v>
      </c>
      <c r="C1448" s="13"/>
      <c r="D1448" s="13"/>
      <c r="E1448" s="130"/>
      <c r="F1448" s="130"/>
      <c r="G1448" s="129" t="str">
        <f t="shared" si="726"/>
        <v/>
      </c>
      <c r="H1448" s="128"/>
      <c r="I1448" s="189"/>
      <c r="J1448" s="128"/>
      <c r="K1448" s="127"/>
      <c r="L1448" s="127"/>
      <c r="M1448" s="126"/>
      <c r="N1448" s="7"/>
      <c r="O1448" s="6"/>
      <c r="P1448" s="6"/>
      <c r="Q1448" s="125" t="str">
        <f t="shared" si="727"/>
        <v/>
      </c>
      <c r="R1448" s="124" t="str">
        <f t="shared" si="728"/>
        <v/>
      </c>
      <c r="S1448" s="123">
        <f t="shared" si="729"/>
        <v>0</v>
      </c>
      <c r="T1448" s="122">
        <f t="shared" si="730"/>
        <v>0</v>
      </c>
      <c r="U1448" s="123">
        <f t="shared" si="731"/>
        <v>0</v>
      </c>
      <c r="V1448" s="122">
        <f t="shared" si="732"/>
        <v>0</v>
      </c>
      <c r="W1448" s="123">
        <f t="shared" si="733"/>
        <v>0</v>
      </c>
      <c r="X1448" s="122">
        <f t="shared" si="734"/>
        <v>0</v>
      </c>
      <c r="Y1448" s="123">
        <f t="shared" si="735"/>
        <v>0</v>
      </c>
      <c r="Z1448" s="122">
        <f t="shared" si="736"/>
        <v>0</v>
      </c>
      <c r="AA1448" s="123">
        <f t="shared" si="737"/>
        <v>0</v>
      </c>
      <c r="AB1448" s="122">
        <f t="shared" si="738"/>
        <v>0</v>
      </c>
      <c r="AD1448" s="3" t="str">
        <f t="shared" si="739"/>
        <v>False</v>
      </c>
      <c r="AE1448" s="3" t="str">
        <f t="shared" si="740"/>
        <v>true</v>
      </c>
      <c r="AF1448" s="3" t="e">
        <f>VLOOKUP(C1448,#REF!,2,FALSE)</f>
        <v>#REF!</v>
      </c>
      <c r="AG1448" s="3" t="e">
        <f t="shared" si="741"/>
        <v>#REF!</v>
      </c>
      <c r="AH1448" s="3">
        <f t="shared" si="742"/>
        <v>0</v>
      </c>
      <c r="AI1448" s="3">
        <f t="shared" si="743"/>
        <v>0</v>
      </c>
      <c r="AJ1448" s="3">
        <f t="shared" si="744"/>
        <v>0</v>
      </c>
      <c r="AL1448" s="3">
        <f t="shared" si="745"/>
        <v>0</v>
      </c>
      <c r="AM1448" s="3">
        <f t="shared" si="746"/>
        <v>0</v>
      </c>
      <c r="AN1448" s="3">
        <f t="shared" si="747"/>
        <v>0</v>
      </c>
      <c r="AO1448" s="3">
        <f t="shared" si="748"/>
        <v>0</v>
      </c>
      <c r="AP1448" s="3">
        <f t="shared" si="749"/>
        <v>0</v>
      </c>
      <c r="AQ1448" s="3">
        <f t="shared" si="750"/>
        <v>0</v>
      </c>
      <c r="AS1448" s="3" t="e">
        <f t="shared" si="751"/>
        <v>#REF!</v>
      </c>
      <c r="AU1448" s="3" t="e">
        <f t="shared" si="752"/>
        <v>#NAME?</v>
      </c>
      <c r="AW1448" s="3">
        <f t="shared" si="753"/>
        <v>0</v>
      </c>
      <c r="AX1448" s="3">
        <f t="shared" si="754"/>
        <v>0</v>
      </c>
      <c r="AY1448" s="3">
        <f t="shared" si="755"/>
        <v>0</v>
      </c>
      <c r="AZ1448" s="3">
        <f t="shared" si="756"/>
        <v>0</v>
      </c>
      <c r="BA1448" s="3">
        <f t="shared" si="757"/>
        <v>0</v>
      </c>
      <c r="BB1448" s="3">
        <f t="shared" si="758"/>
        <v>0</v>
      </c>
    </row>
    <row r="1449" spans="2:54" x14ac:dyDescent="0.35">
      <c r="B1449" s="14">
        <v>1422</v>
      </c>
      <c r="C1449" s="13"/>
      <c r="D1449" s="13"/>
      <c r="E1449" s="130"/>
      <c r="F1449" s="130"/>
      <c r="G1449" s="129" t="str">
        <f t="shared" si="726"/>
        <v/>
      </c>
      <c r="H1449" s="128"/>
      <c r="I1449" s="189"/>
      <c r="J1449" s="128"/>
      <c r="K1449" s="127"/>
      <c r="L1449" s="127"/>
      <c r="M1449" s="126"/>
      <c r="N1449" s="7"/>
      <c r="O1449" s="6"/>
      <c r="P1449" s="6"/>
      <c r="Q1449" s="125" t="str">
        <f t="shared" si="727"/>
        <v/>
      </c>
      <c r="R1449" s="124" t="str">
        <f t="shared" si="728"/>
        <v/>
      </c>
      <c r="S1449" s="123">
        <f t="shared" si="729"/>
        <v>0</v>
      </c>
      <c r="T1449" s="122">
        <f t="shared" si="730"/>
        <v>0</v>
      </c>
      <c r="U1449" s="123">
        <f t="shared" si="731"/>
        <v>0</v>
      </c>
      <c r="V1449" s="122">
        <f t="shared" si="732"/>
        <v>0</v>
      </c>
      <c r="W1449" s="123">
        <f t="shared" si="733"/>
        <v>0</v>
      </c>
      <c r="X1449" s="122">
        <f t="shared" si="734"/>
        <v>0</v>
      </c>
      <c r="Y1449" s="123">
        <f t="shared" si="735"/>
        <v>0</v>
      </c>
      <c r="Z1449" s="122">
        <f t="shared" si="736"/>
        <v>0</v>
      </c>
      <c r="AA1449" s="123">
        <f t="shared" si="737"/>
        <v>0</v>
      </c>
      <c r="AB1449" s="122">
        <f t="shared" si="738"/>
        <v>0</v>
      </c>
      <c r="AD1449" s="3" t="str">
        <f t="shared" si="739"/>
        <v>False</v>
      </c>
      <c r="AE1449" s="3" t="str">
        <f t="shared" si="740"/>
        <v>true</v>
      </c>
      <c r="AF1449" s="3" t="e">
        <f>VLOOKUP(C1449,#REF!,2,FALSE)</f>
        <v>#REF!</v>
      </c>
      <c r="AG1449" s="3" t="e">
        <f t="shared" si="741"/>
        <v>#REF!</v>
      </c>
      <c r="AH1449" s="3">
        <f t="shared" si="742"/>
        <v>0</v>
      </c>
      <c r="AI1449" s="3">
        <f t="shared" si="743"/>
        <v>0</v>
      </c>
      <c r="AJ1449" s="3">
        <f t="shared" si="744"/>
        <v>0</v>
      </c>
      <c r="AL1449" s="3">
        <f t="shared" si="745"/>
        <v>0</v>
      </c>
      <c r="AM1449" s="3">
        <f t="shared" si="746"/>
        <v>0</v>
      </c>
      <c r="AN1449" s="3">
        <f t="shared" si="747"/>
        <v>0</v>
      </c>
      <c r="AO1449" s="3">
        <f t="shared" si="748"/>
        <v>0</v>
      </c>
      <c r="AP1449" s="3">
        <f t="shared" si="749"/>
        <v>0</v>
      </c>
      <c r="AQ1449" s="3">
        <f t="shared" si="750"/>
        <v>0</v>
      </c>
      <c r="AS1449" s="3" t="e">
        <f t="shared" si="751"/>
        <v>#REF!</v>
      </c>
      <c r="AU1449" s="3" t="e">
        <f t="shared" si="752"/>
        <v>#NAME?</v>
      </c>
      <c r="AW1449" s="3">
        <f t="shared" si="753"/>
        <v>0</v>
      </c>
      <c r="AX1449" s="3">
        <f t="shared" si="754"/>
        <v>0</v>
      </c>
      <c r="AY1449" s="3">
        <f t="shared" si="755"/>
        <v>0</v>
      </c>
      <c r="AZ1449" s="3">
        <f t="shared" si="756"/>
        <v>0</v>
      </c>
      <c r="BA1449" s="3">
        <f t="shared" si="757"/>
        <v>0</v>
      </c>
      <c r="BB1449" s="3">
        <f t="shared" si="758"/>
        <v>0</v>
      </c>
    </row>
    <row r="1450" spans="2:54" x14ac:dyDescent="0.35">
      <c r="B1450" s="14">
        <v>1423</v>
      </c>
      <c r="C1450" s="13"/>
      <c r="D1450" s="13"/>
      <c r="E1450" s="130"/>
      <c r="F1450" s="130"/>
      <c r="G1450" s="129" t="str">
        <f t="shared" si="726"/>
        <v/>
      </c>
      <c r="H1450" s="128"/>
      <c r="I1450" s="189"/>
      <c r="J1450" s="128"/>
      <c r="K1450" s="127"/>
      <c r="L1450" s="127"/>
      <c r="M1450" s="126"/>
      <c r="N1450" s="7"/>
      <c r="O1450" s="6"/>
      <c r="P1450" s="6"/>
      <c r="Q1450" s="125" t="str">
        <f t="shared" si="727"/>
        <v/>
      </c>
      <c r="R1450" s="124" t="str">
        <f t="shared" si="728"/>
        <v/>
      </c>
      <c r="S1450" s="123">
        <f t="shared" si="729"/>
        <v>0</v>
      </c>
      <c r="T1450" s="122">
        <f t="shared" si="730"/>
        <v>0</v>
      </c>
      <c r="U1450" s="123">
        <f t="shared" si="731"/>
        <v>0</v>
      </c>
      <c r="V1450" s="122">
        <f t="shared" si="732"/>
        <v>0</v>
      </c>
      <c r="W1450" s="123">
        <f t="shared" si="733"/>
        <v>0</v>
      </c>
      <c r="X1450" s="122">
        <f t="shared" si="734"/>
        <v>0</v>
      </c>
      <c r="Y1450" s="123">
        <f t="shared" si="735"/>
        <v>0</v>
      </c>
      <c r="Z1450" s="122">
        <f t="shared" si="736"/>
        <v>0</v>
      </c>
      <c r="AA1450" s="123">
        <f t="shared" si="737"/>
        <v>0</v>
      </c>
      <c r="AB1450" s="122">
        <f t="shared" si="738"/>
        <v>0</v>
      </c>
      <c r="AD1450" s="3" t="str">
        <f t="shared" si="739"/>
        <v>False</v>
      </c>
      <c r="AE1450" s="3" t="str">
        <f t="shared" si="740"/>
        <v>true</v>
      </c>
      <c r="AF1450" s="3" t="e">
        <f>VLOOKUP(C1450,#REF!,2,FALSE)</f>
        <v>#REF!</v>
      </c>
      <c r="AG1450" s="3" t="e">
        <f t="shared" si="741"/>
        <v>#REF!</v>
      </c>
      <c r="AH1450" s="3">
        <f t="shared" si="742"/>
        <v>0</v>
      </c>
      <c r="AI1450" s="3">
        <f t="shared" si="743"/>
        <v>0</v>
      </c>
      <c r="AJ1450" s="3">
        <f t="shared" si="744"/>
        <v>0</v>
      </c>
      <c r="AL1450" s="3">
        <f t="shared" si="745"/>
        <v>0</v>
      </c>
      <c r="AM1450" s="3">
        <f t="shared" si="746"/>
        <v>0</v>
      </c>
      <c r="AN1450" s="3">
        <f t="shared" si="747"/>
        <v>0</v>
      </c>
      <c r="AO1450" s="3">
        <f t="shared" si="748"/>
        <v>0</v>
      </c>
      <c r="AP1450" s="3">
        <f t="shared" si="749"/>
        <v>0</v>
      </c>
      <c r="AQ1450" s="3">
        <f t="shared" si="750"/>
        <v>0</v>
      </c>
      <c r="AS1450" s="3" t="e">
        <f t="shared" si="751"/>
        <v>#REF!</v>
      </c>
      <c r="AU1450" s="3" t="e">
        <f t="shared" si="752"/>
        <v>#NAME?</v>
      </c>
      <c r="AW1450" s="3">
        <f t="shared" si="753"/>
        <v>0</v>
      </c>
      <c r="AX1450" s="3">
        <f t="shared" si="754"/>
        <v>0</v>
      </c>
      <c r="AY1450" s="3">
        <f t="shared" si="755"/>
        <v>0</v>
      </c>
      <c r="AZ1450" s="3">
        <f t="shared" si="756"/>
        <v>0</v>
      </c>
      <c r="BA1450" s="3">
        <f t="shared" si="757"/>
        <v>0</v>
      </c>
      <c r="BB1450" s="3">
        <f t="shared" si="758"/>
        <v>0</v>
      </c>
    </row>
    <row r="1451" spans="2:54" x14ac:dyDescent="0.35">
      <c r="B1451" s="14">
        <v>1424</v>
      </c>
      <c r="C1451" s="13"/>
      <c r="D1451" s="13"/>
      <c r="E1451" s="130"/>
      <c r="F1451" s="130"/>
      <c r="G1451" s="129" t="str">
        <f t="shared" si="726"/>
        <v/>
      </c>
      <c r="H1451" s="128"/>
      <c r="I1451" s="189"/>
      <c r="J1451" s="128"/>
      <c r="K1451" s="127"/>
      <c r="L1451" s="127"/>
      <c r="M1451" s="126"/>
      <c r="N1451" s="7"/>
      <c r="O1451" s="6"/>
      <c r="P1451" s="6"/>
      <c r="Q1451" s="125" t="str">
        <f t="shared" si="727"/>
        <v/>
      </c>
      <c r="R1451" s="124" t="str">
        <f t="shared" si="728"/>
        <v/>
      </c>
      <c r="S1451" s="123">
        <f t="shared" si="729"/>
        <v>0</v>
      </c>
      <c r="T1451" s="122">
        <f t="shared" si="730"/>
        <v>0</v>
      </c>
      <c r="U1451" s="123">
        <f t="shared" si="731"/>
        <v>0</v>
      </c>
      <c r="V1451" s="122">
        <f t="shared" si="732"/>
        <v>0</v>
      </c>
      <c r="W1451" s="123">
        <f t="shared" si="733"/>
        <v>0</v>
      </c>
      <c r="X1451" s="122">
        <f t="shared" si="734"/>
        <v>0</v>
      </c>
      <c r="Y1451" s="123">
        <f t="shared" si="735"/>
        <v>0</v>
      </c>
      <c r="Z1451" s="122">
        <f t="shared" si="736"/>
        <v>0</v>
      </c>
      <c r="AA1451" s="123">
        <f t="shared" si="737"/>
        <v>0</v>
      </c>
      <c r="AB1451" s="122">
        <f t="shared" si="738"/>
        <v>0</v>
      </c>
      <c r="AD1451" s="3" t="str">
        <f t="shared" si="739"/>
        <v>False</v>
      </c>
      <c r="AE1451" s="3" t="str">
        <f t="shared" si="740"/>
        <v>true</v>
      </c>
      <c r="AF1451" s="3" t="e">
        <f>VLOOKUP(C1451,#REF!,2,FALSE)</f>
        <v>#REF!</v>
      </c>
      <c r="AG1451" s="3" t="e">
        <f t="shared" si="741"/>
        <v>#REF!</v>
      </c>
      <c r="AH1451" s="3">
        <f t="shared" si="742"/>
        <v>0</v>
      </c>
      <c r="AI1451" s="3">
        <f t="shared" si="743"/>
        <v>0</v>
      </c>
      <c r="AJ1451" s="3">
        <f t="shared" si="744"/>
        <v>0</v>
      </c>
      <c r="AL1451" s="3">
        <f t="shared" si="745"/>
        <v>0</v>
      </c>
      <c r="AM1451" s="3">
        <f t="shared" si="746"/>
        <v>0</v>
      </c>
      <c r="AN1451" s="3">
        <f t="shared" si="747"/>
        <v>0</v>
      </c>
      <c r="AO1451" s="3">
        <f t="shared" si="748"/>
        <v>0</v>
      </c>
      <c r="AP1451" s="3">
        <f t="shared" si="749"/>
        <v>0</v>
      </c>
      <c r="AQ1451" s="3">
        <f t="shared" si="750"/>
        <v>0</v>
      </c>
      <c r="AS1451" s="3" t="e">
        <f t="shared" si="751"/>
        <v>#REF!</v>
      </c>
      <c r="AU1451" s="3" t="e">
        <f t="shared" si="752"/>
        <v>#NAME?</v>
      </c>
      <c r="AW1451" s="3">
        <f t="shared" si="753"/>
        <v>0</v>
      </c>
      <c r="AX1451" s="3">
        <f t="shared" si="754"/>
        <v>0</v>
      </c>
      <c r="AY1451" s="3">
        <f t="shared" si="755"/>
        <v>0</v>
      </c>
      <c r="AZ1451" s="3">
        <f t="shared" si="756"/>
        <v>0</v>
      </c>
      <c r="BA1451" s="3">
        <f t="shared" si="757"/>
        <v>0</v>
      </c>
      <c r="BB1451" s="3">
        <f t="shared" si="758"/>
        <v>0</v>
      </c>
    </row>
    <row r="1452" spans="2:54" x14ac:dyDescent="0.35">
      <c r="B1452" s="14">
        <v>1425</v>
      </c>
      <c r="C1452" s="13"/>
      <c r="D1452" s="13"/>
      <c r="E1452" s="130"/>
      <c r="F1452" s="130"/>
      <c r="G1452" s="129" t="str">
        <f t="shared" si="726"/>
        <v/>
      </c>
      <c r="H1452" s="128"/>
      <c r="I1452" s="189"/>
      <c r="J1452" s="128"/>
      <c r="K1452" s="127"/>
      <c r="L1452" s="127"/>
      <c r="M1452" s="126"/>
      <c r="N1452" s="7"/>
      <c r="O1452" s="6"/>
      <c r="P1452" s="6"/>
      <c r="Q1452" s="125" t="str">
        <f t="shared" si="727"/>
        <v/>
      </c>
      <c r="R1452" s="124" t="str">
        <f t="shared" si="728"/>
        <v/>
      </c>
      <c r="S1452" s="123">
        <f t="shared" si="729"/>
        <v>0</v>
      </c>
      <c r="T1452" s="122">
        <f t="shared" si="730"/>
        <v>0</v>
      </c>
      <c r="U1452" s="123">
        <f t="shared" si="731"/>
        <v>0</v>
      </c>
      <c r="V1452" s="122">
        <f t="shared" si="732"/>
        <v>0</v>
      </c>
      <c r="W1452" s="123">
        <f t="shared" si="733"/>
        <v>0</v>
      </c>
      <c r="X1452" s="122">
        <f t="shared" si="734"/>
        <v>0</v>
      </c>
      <c r="Y1452" s="123">
        <f t="shared" si="735"/>
        <v>0</v>
      </c>
      <c r="Z1452" s="122">
        <f t="shared" si="736"/>
        <v>0</v>
      </c>
      <c r="AA1452" s="123">
        <f t="shared" si="737"/>
        <v>0</v>
      </c>
      <c r="AB1452" s="122">
        <f t="shared" si="738"/>
        <v>0</v>
      </c>
      <c r="AD1452" s="3" t="str">
        <f t="shared" si="739"/>
        <v>False</v>
      </c>
      <c r="AE1452" s="3" t="str">
        <f t="shared" si="740"/>
        <v>true</v>
      </c>
      <c r="AF1452" s="3" t="e">
        <f>VLOOKUP(C1452,#REF!,2,FALSE)</f>
        <v>#REF!</v>
      </c>
      <c r="AG1452" s="3" t="e">
        <f t="shared" si="741"/>
        <v>#REF!</v>
      </c>
      <c r="AH1452" s="3">
        <f t="shared" si="742"/>
        <v>0</v>
      </c>
      <c r="AI1452" s="3">
        <f t="shared" si="743"/>
        <v>0</v>
      </c>
      <c r="AJ1452" s="3">
        <f t="shared" si="744"/>
        <v>0</v>
      </c>
      <c r="AL1452" s="3">
        <f t="shared" si="745"/>
        <v>0</v>
      </c>
      <c r="AM1452" s="3">
        <f t="shared" si="746"/>
        <v>0</v>
      </c>
      <c r="AN1452" s="3">
        <f t="shared" si="747"/>
        <v>0</v>
      </c>
      <c r="AO1452" s="3">
        <f t="shared" si="748"/>
        <v>0</v>
      </c>
      <c r="AP1452" s="3">
        <f t="shared" si="749"/>
        <v>0</v>
      </c>
      <c r="AQ1452" s="3">
        <f t="shared" si="750"/>
        <v>0</v>
      </c>
      <c r="AS1452" s="3" t="e">
        <f t="shared" si="751"/>
        <v>#REF!</v>
      </c>
      <c r="AU1452" s="3" t="e">
        <f t="shared" si="752"/>
        <v>#NAME?</v>
      </c>
      <c r="AW1452" s="3">
        <f t="shared" si="753"/>
        <v>0</v>
      </c>
      <c r="AX1452" s="3">
        <f t="shared" si="754"/>
        <v>0</v>
      </c>
      <c r="AY1452" s="3">
        <f t="shared" si="755"/>
        <v>0</v>
      </c>
      <c r="AZ1452" s="3">
        <f t="shared" si="756"/>
        <v>0</v>
      </c>
      <c r="BA1452" s="3">
        <f t="shared" si="757"/>
        <v>0</v>
      </c>
      <c r="BB1452" s="3">
        <f t="shared" si="758"/>
        <v>0</v>
      </c>
    </row>
    <row r="1453" spans="2:54" x14ac:dyDescent="0.35">
      <c r="B1453" s="14">
        <v>1426</v>
      </c>
      <c r="C1453" s="13"/>
      <c r="D1453" s="13"/>
      <c r="E1453" s="130"/>
      <c r="F1453" s="130"/>
      <c r="G1453" s="129" t="str">
        <f t="shared" si="726"/>
        <v/>
      </c>
      <c r="H1453" s="128"/>
      <c r="I1453" s="189"/>
      <c r="J1453" s="128"/>
      <c r="K1453" s="127"/>
      <c r="L1453" s="127"/>
      <c r="M1453" s="126"/>
      <c r="N1453" s="7"/>
      <c r="O1453" s="6"/>
      <c r="P1453" s="6"/>
      <c r="Q1453" s="125" t="str">
        <f t="shared" si="727"/>
        <v/>
      </c>
      <c r="R1453" s="124" t="str">
        <f t="shared" si="728"/>
        <v/>
      </c>
      <c r="S1453" s="123">
        <f t="shared" si="729"/>
        <v>0</v>
      </c>
      <c r="T1453" s="122">
        <f t="shared" si="730"/>
        <v>0</v>
      </c>
      <c r="U1453" s="123">
        <f t="shared" si="731"/>
        <v>0</v>
      </c>
      <c r="V1453" s="122">
        <f t="shared" si="732"/>
        <v>0</v>
      </c>
      <c r="W1453" s="123">
        <f t="shared" si="733"/>
        <v>0</v>
      </c>
      <c r="X1453" s="122">
        <f t="shared" si="734"/>
        <v>0</v>
      </c>
      <c r="Y1453" s="123">
        <f t="shared" si="735"/>
        <v>0</v>
      </c>
      <c r="Z1453" s="122">
        <f t="shared" si="736"/>
        <v>0</v>
      </c>
      <c r="AA1453" s="123">
        <f t="shared" si="737"/>
        <v>0</v>
      </c>
      <c r="AB1453" s="122">
        <f t="shared" si="738"/>
        <v>0</v>
      </c>
      <c r="AD1453" s="3" t="str">
        <f t="shared" si="739"/>
        <v>False</v>
      </c>
      <c r="AE1453" s="3" t="str">
        <f t="shared" si="740"/>
        <v>true</v>
      </c>
      <c r="AF1453" s="3" t="e">
        <f>VLOOKUP(C1453,#REF!,2,FALSE)</f>
        <v>#REF!</v>
      </c>
      <c r="AG1453" s="3" t="e">
        <f t="shared" si="741"/>
        <v>#REF!</v>
      </c>
      <c r="AH1453" s="3">
        <f t="shared" si="742"/>
        <v>0</v>
      </c>
      <c r="AI1453" s="3">
        <f t="shared" si="743"/>
        <v>0</v>
      </c>
      <c r="AJ1453" s="3">
        <f t="shared" si="744"/>
        <v>0</v>
      </c>
      <c r="AL1453" s="3">
        <f t="shared" si="745"/>
        <v>0</v>
      </c>
      <c r="AM1453" s="3">
        <f t="shared" si="746"/>
        <v>0</v>
      </c>
      <c r="AN1453" s="3">
        <f t="shared" si="747"/>
        <v>0</v>
      </c>
      <c r="AO1453" s="3">
        <f t="shared" si="748"/>
        <v>0</v>
      </c>
      <c r="AP1453" s="3">
        <f t="shared" si="749"/>
        <v>0</v>
      </c>
      <c r="AQ1453" s="3">
        <f t="shared" si="750"/>
        <v>0</v>
      </c>
      <c r="AS1453" s="3" t="e">
        <f t="shared" si="751"/>
        <v>#REF!</v>
      </c>
      <c r="AU1453" s="3" t="e">
        <f t="shared" si="752"/>
        <v>#NAME?</v>
      </c>
      <c r="AW1453" s="3">
        <f t="shared" si="753"/>
        <v>0</v>
      </c>
      <c r="AX1453" s="3">
        <f t="shared" si="754"/>
        <v>0</v>
      </c>
      <c r="AY1453" s="3">
        <f t="shared" si="755"/>
        <v>0</v>
      </c>
      <c r="AZ1453" s="3">
        <f t="shared" si="756"/>
        <v>0</v>
      </c>
      <c r="BA1453" s="3">
        <f t="shared" si="757"/>
        <v>0</v>
      </c>
      <c r="BB1453" s="3">
        <f t="shared" si="758"/>
        <v>0</v>
      </c>
    </row>
    <row r="1454" spans="2:54" x14ac:dyDescent="0.35">
      <c r="B1454" s="14">
        <v>1427</v>
      </c>
      <c r="C1454" s="13"/>
      <c r="D1454" s="13"/>
      <c r="E1454" s="130"/>
      <c r="F1454" s="130"/>
      <c r="G1454" s="129" t="str">
        <f t="shared" si="726"/>
        <v/>
      </c>
      <c r="H1454" s="128"/>
      <c r="I1454" s="189"/>
      <c r="J1454" s="128"/>
      <c r="K1454" s="127"/>
      <c r="L1454" s="127"/>
      <c r="M1454" s="126"/>
      <c r="N1454" s="7"/>
      <c r="O1454" s="6"/>
      <c r="P1454" s="6"/>
      <c r="Q1454" s="125" t="str">
        <f t="shared" si="727"/>
        <v/>
      </c>
      <c r="R1454" s="124" t="str">
        <f t="shared" si="728"/>
        <v/>
      </c>
      <c r="S1454" s="123">
        <f t="shared" si="729"/>
        <v>0</v>
      </c>
      <c r="T1454" s="122">
        <f t="shared" si="730"/>
        <v>0</v>
      </c>
      <c r="U1454" s="123">
        <f t="shared" si="731"/>
        <v>0</v>
      </c>
      <c r="V1454" s="122">
        <f t="shared" si="732"/>
        <v>0</v>
      </c>
      <c r="W1454" s="123">
        <f t="shared" si="733"/>
        <v>0</v>
      </c>
      <c r="X1454" s="122">
        <f t="shared" si="734"/>
        <v>0</v>
      </c>
      <c r="Y1454" s="123">
        <f t="shared" si="735"/>
        <v>0</v>
      </c>
      <c r="Z1454" s="122">
        <f t="shared" si="736"/>
        <v>0</v>
      </c>
      <c r="AA1454" s="123">
        <f t="shared" si="737"/>
        <v>0</v>
      </c>
      <c r="AB1454" s="122">
        <f t="shared" si="738"/>
        <v>0</v>
      </c>
      <c r="AD1454" s="3" t="str">
        <f t="shared" si="739"/>
        <v>False</v>
      </c>
      <c r="AE1454" s="3" t="str">
        <f t="shared" si="740"/>
        <v>true</v>
      </c>
      <c r="AF1454" s="3" t="e">
        <f>VLOOKUP(C1454,#REF!,2,FALSE)</f>
        <v>#REF!</v>
      </c>
      <c r="AG1454" s="3" t="e">
        <f t="shared" si="741"/>
        <v>#REF!</v>
      </c>
      <c r="AH1454" s="3">
        <f t="shared" si="742"/>
        <v>0</v>
      </c>
      <c r="AI1454" s="3">
        <f t="shared" si="743"/>
        <v>0</v>
      </c>
      <c r="AJ1454" s="3">
        <f t="shared" si="744"/>
        <v>0</v>
      </c>
      <c r="AL1454" s="3">
        <f t="shared" si="745"/>
        <v>0</v>
      </c>
      <c r="AM1454" s="3">
        <f t="shared" si="746"/>
        <v>0</v>
      </c>
      <c r="AN1454" s="3">
        <f t="shared" si="747"/>
        <v>0</v>
      </c>
      <c r="AO1454" s="3">
        <f t="shared" si="748"/>
        <v>0</v>
      </c>
      <c r="AP1454" s="3">
        <f t="shared" si="749"/>
        <v>0</v>
      </c>
      <c r="AQ1454" s="3">
        <f t="shared" si="750"/>
        <v>0</v>
      </c>
      <c r="AS1454" s="3" t="e">
        <f t="shared" si="751"/>
        <v>#REF!</v>
      </c>
      <c r="AU1454" s="3" t="e">
        <f t="shared" si="752"/>
        <v>#NAME?</v>
      </c>
      <c r="AW1454" s="3">
        <f t="shared" si="753"/>
        <v>0</v>
      </c>
      <c r="AX1454" s="3">
        <f t="shared" si="754"/>
        <v>0</v>
      </c>
      <c r="AY1454" s="3">
        <f t="shared" si="755"/>
        <v>0</v>
      </c>
      <c r="AZ1454" s="3">
        <f t="shared" si="756"/>
        <v>0</v>
      </c>
      <c r="BA1454" s="3">
        <f t="shared" si="757"/>
        <v>0</v>
      </c>
      <c r="BB1454" s="3">
        <f t="shared" si="758"/>
        <v>0</v>
      </c>
    </row>
    <row r="1455" spans="2:54" x14ac:dyDescent="0.35">
      <c r="B1455" s="14">
        <v>1428</v>
      </c>
      <c r="C1455" s="13"/>
      <c r="D1455" s="13"/>
      <c r="E1455" s="130"/>
      <c r="F1455" s="130"/>
      <c r="G1455" s="129" t="str">
        <f t="shared" si="726"/>
        <v/>
      </c>
      <c r="H1455" s="128"/>
      <c r="I1455" s="189"/>
      <c r="J1455" s="128"/>
      <c r="K1455" s="127"/>
      <c r="L1455" s="127"/>
      <c r="M1455" s="126"/>
      <c r="N1455" s="7"/>
      <c r="O1455" s="6"/>
      <c r="P1455" s="6"/>
      <c r="Q1455" s="125" t="str">
        <f t="shared" si="727"/>
        <v/>
      </c>
      <c r="R1455" s="124" t="str">
        <f t="shared" si="728"/>
        <v/>
      </c>
      <c r="S1455" s="123">
        <f t="shared" si="729"/>
        <v>0</v>
      </c>
      <c r="T1455" s="122">
        <f t="shared" si="730"/>
        <v>0</v>
      </c>
      <c r="U1455" s="123">
        <f t="shared" si="731"/>
        <v>0</v>
      </c>
      <c r="V1455" s="122">
        <f t="shared" si="732"/>
        <v>0</v>
      </c>
      <c r="W1455" s="123">
        <f t="shared" si="733"/>
        <v>0</v>
      </c>
      <c r="X1455" s="122">
        <f t="shared" si="734"/>
        <v>0</v>
      </c>
      <c r="Y1455" s="123">
        <f t="shared" si="735"/>
        <v>0</v>
      </c>
      <c r="Z1455" s="122">
        <f t="shared" si="736"/>
        <v>0</v>
      </c>
      <c r="AA1455" s="123">
        <f t="shared" si="737"/>
        <v>0</v>
      </c>
      <c r="AB1455" s="122">
        <f t="shared" si="738"/>
        <v>0</v>
      </c>
      <c r="AD1455" s="3" t="str">
        <f t="shared" si="739"/>
        <v>False</v>
      </c>
      <c r="AE1455" s="3" t="str">
        <f t="shared" si="740"/>
        <v>true</v>
      </c>
      <c r="AF1455" s="3" t="e">
        <f>VLOOKUP(C1455,#REF!,2,FALSE)</f>
        <v>#REF!</v>
      </c>
      <c r="AG1455" s="3" t="e">
        <f t="shared" si="741"/>
        <v>#REF!</v>
      </c>
      <c r="AH1455" s="3">
        <f t="shared" si="742"/>
        <v>0</v>
      </c>
      <c r="AI1455" s="3">
        <f t="shared" si="743"/>
        <v>0</v>
      </c>
      <c r="AJ1455" s="3">
        <f t="shared" si="744"/>
        <v>0</v>
      </c>
      <c r="AL1455" s="3">
        <f t="shared" si="745"/>
        <v>0</v>
      </c>
      <c r="AM1455" s="3">
        <f t="shared" si="746"/>
        <v>0</v>
      </c>
      <c r="AN1455" s="3">
        <f t="shared" si="747"/>
        <v>0</v>
      </c>
      <c r="AO1455" s="3">
        <f t="shared" si="748"/>
        <v>0</v>
      </c>
      <c r="AP1455" s="3">
        <f t="shared" si="749"/>
        <v>0</v>
      </c>
      <c r="AQ1455" s="3">
        <f t="shared" si="750"/>
        <v>0</v>
      </c>
      <c r="AS1455" s="3" t="e">
        <f t="shared" si="751"/>
        <v>#REF!</v>
      </c>
      <c r="AU1455" s="3" t="e">
        <f t="shared" si="752"/>
        <v>#NAME?</v>
      </c>
      <c r="AW1455" s="3">
        <f t="shared" si="753"/>
        <v>0</v>
      </c>
      <c r="AX1455" s="3">
        <f t="shared" si="754"/>
        <v>0</v>
      </c>
      <c r="AY1455" s="3">
        <f t="shared" si="755"/>
        <v>0</v>
      </c>
      <c r="AZ1455" s="3">
        <f t="shared" si="756"/>
        <v>0</v>
      </c>
      <c r="BA1455" s="3">
        <f t="shared" si="757"/>
        <v>0</v>
      </c>
      <c r="BB1455" s="3">
        <f t="shared" si="758"/>
        <v>0</v>
      </c>
    </row>
    <row r="1456" spans="2:54" x14ac:dyDescent="0.35">
      <c r="B1456" s="14">
        <v>1429</v>
      </c>
      <c r="C1456" s="13"/>
      <c r="D1456" s="13"/>
      <c r="E1456" s="130"/>
      <c r="F1456" s="130"/>
      <c r="G1456" s="129" t="str">
        <f t="shared" si="726"/>
        <v/>
      </c>
      <c r="H1456" s="128"/>
      <c r="I1456" s="189"/>
      <c r="J1456" s="128"/>
      <c r="K1456" s="127"/>
      <c r="L1456" s="127"/>
      <c r="M1456" s="126"/>
      <c r="N1456" s="7"/>
      <c r="O1456" s="6"/>
      <c r="P1456" s="6"/>
      <c r="Q1456" s="125" t="str">
        <f t="shared" si="727"/>
        <v/>
      </c>
      <c r="R1456" s="124" t="str">
        <f t="shared" si="728"/>
        <v/>
      </c>
      <c r="S1456" s="123">
        <f t="shared" si="729"/>
        <v>0</v>
      </c>
      <c r="T1456" s="122">
        <f t="shared" si="730"/>
        <v>0</v>
      </c>
      <c r="U1456" s="123">
        <f t="shared" si="731"/>
        <v>0</v>
      </c>
      <c r="V1456" s="122">
        <f t="shared" si="732"/>
        <v>0</v>
      </c>
      <c r="W1456" s="123">
        <f t="shared" si="733"/>
        <v>0</v>
      </c>
      <c r="X1456" s="122">
        <f t="shared" si="734"/>
        <v>0</v>
      </c>
      <c r="Y1456" s="123">
        <f t="shared" si="735"/>
        <v>0</v>
      </c>
      <c r="Z1456" s="122">
        <f t="shared" si="736"/>
        <v>0</v>
      </c>
      <c r="AA1456" s="123">
        <f t="shared" si="737"/>
        <v>0</v>
      </c>
      <c r="AB1456" s="122">
        <f t="shared" si="738"/>
        <v>0</v>
      </c>
      <c r="AD1456" s="3" t="str">
        <f t="shared" si="739"/>
        <v>False</v>
      </c>
      <c r="AE1456" s="3" t="str">
        <f t="shared" si="740"/>
        <v>true</v>
      </c>
      <c r="AF1456" s="3" t="e">
        <f>VLOOKUP(C1456,#REF!,2,FALSE)</f>
        <v>#REF!</v>
      </c>
      <c r="AG1456" s="3" t="e">
        <f t="shared" si="741"/>
        <v>#REF!</v>
      </c>
      <c r="AH1456" s="3">
        <f t="shared" si="742"/>
        <v>0</v>
      </c>
      <c r="AI1456" s="3">
        <f t="shared" si="743"/>
        <v>0</v>
      </c>
      <c r="AJ1456" s="3">
        <f t="shared" si="744"/>
        <v>0</v>
      </c>
      <c r="AL1456" s="3">
        <f t="shared" si="745"/>
        <v>0</v>
      </c>
      <c r="AM1456" s="3">
        <f t="shared" si="746"/>
        <v>0</v>
      </c>
      <c r="AN1456" s="3">
        <f t="shared" si="747"/>
        <v>0</v>
      </c>
      <c r="AO1456" s="3">
        <f t="shared" si="748"/>
        <v>0</v>
      </c>
      <c r="AP1456" s="3">
        <f t="shared" si="749"/>
        <v>0</v>
      </c>
      <c r="AQ1456" s="3">
        <f t="shared" si="750"/>
        <v>0</v>
      </c>
      <c r="AS1456" s="3" t="e">
        <f t="shared" si="751"/>
        <v>#REF!</v>
      </c>
      <c r="AU1456" s="3" t="e">
        <f t="shared" si="752"/>
        <v>#NAME?</v>
      </c>
      <c r="AW1456" s="3">
        <f t="shared" si="753"/>
        <v>0</v>
      </c>
      <c r="AX1456" s="3">
        <f t="shared" si="754"/>
        <v>0</v>
      </c>
      <c r="AY1456" s="3">
        <f t="shared" si="755"/>
        <v>0</v>
      </c>
      <c r="AZ1456" s="3">
        <f t="shared" si="756"/>
        <v>0</v>
      </c>
      <c r="BA1456" s="3">
        <f t="shared" si="757"/>
        <v>0</v>
      </c>
      <c r="BB1456" s="3">
        <f t="shared" si="758"/>
        <v>0</v>
      </c>
    </row>
    <row r="1457" spans="2:54" x14ac:dyDescent="0.35">
      <c r="B1457" s="14">
        <v>1430</v>
      </c>
      <c r="C1457" s="13"/>
      <c r="D1457" s="13"/>
      <c r="E1457" s="130"/>
      <c r="F1457" s="130"/>
      <c r="G1457" s="129" t="str">
        <f t="shared" si="726"/>
        <v/>
      </c>
      <c r="H1457" s="128"/>
      <c r="I1457" s="189"/>
      <c r="J1457" s="128"/>
      <c r="K1457" s="127"/>
      <c r="L1457" s="127"/>
      <c r="M1457" s="126"/>
      <c r="N1457" s="7"/>
      <c r="O1457" s="6"/>
      <c r="P1457" s="6"/>
      <c r="Q1457" s="125" t="str">
        <f t="shared" si="727"/>
        <v/>
      </c>
      <c r="R1457" s="124" t="str">
        <f t="shared" si="728"/>
        <v/>
      </c>
      <c r="S1457" s="123">
        <f t="shared" si="729"/>
        <v>0</v>
      </c>
      <c r="T1457" s="122">
        <f t="shared" si="730"/>
        <v>0</v>
      </c>
      <c r="U1457" s="123">
        <f t="shared" si="731"/>
        <v>0</v>
      </c>
      <c r="V1457" s="122">
        <f t="shared" si="732"/>
        <v>0</v>
      </c>
      <c r="W1457" s="123">
        <f t="shared" si="733"/>
        <v>0</v>
      </c>
      <c r="X1457" s="122">
        <f t="shared" si="734"/>
        <v>0</v>
      </c>
      <c r="Y1457" s="123">
        <f t="shared" si="735"/>
        <v>0</v>
      </c>
      <c r="Z1457" s="122">
        <f t="shared" si="736"/>
        <v>0</v>
      </c>
      <c r="AA1457" s="123">
        <f t="shared" si="737"/>
        <v>0</v>
      </c>
      <c r="AB1457" s="122">
        <f t="shared" si="738"/>
        <v>0</v>
      </c>
      <c r="AD1457" s="3" t="str">
        <f t="shared" si="739"/>
        <v>False</v>
      </c>
      <c r="AE1457" s="3" t="str">
        <f t="shared" si="740"/>
        <v>true</v>
      </c>
      <c r="AF1457" s="3" t="e">
        <f>VLOOKUP(C1457,#REF!,2,FALSE)</f>
        <v>#REF!</v>
      </c>
      <c r="AG1457" s="3" t="e">
        <f t="shared" si="741"/>
        <v>#REF!</v>
      </c>
      <c r="AH1457" s="3">
        <f t="shared" si="742"/>
        <v>0</v>
      </c>
      <c r="AI1457" s="3">
        <f t="shared" si="743"/>
        <v>0</v>
      </c>
      <c r="AJ1457" s="3">
        <f t="shared" si="744"/>
        <v>0</v>
      </c>
      <c r="AL1457" s="3">
        <f t="shared" si="745"/>
        <v>0</v>
      </c>
      <c r="AM1457" s="3">
        <f t="shared" si="746"/>
        <v>0</v>
      </c>
      <c r="AN1457" s="3">
        <f t="shared" si="747"/>
        <v>0</v>
      </c>
      <c r="AO1457" s="3">
        <f t="shared" si="748"/>
        <v>0</v>
      </c>
      <c r="AP1457" s="3">
        <f t="shared" si="749"/>
        <v>0</v>
      </c>
      <c r="AQ1457" s="3">
        <f t="shared" si="750"/>
        <v>0</v>
      </c>
      <c r="AS1457" s="3" t="e">
        <f t="shared" si="751"/>
        <v>#REF!</v>
      </c>
      <c r="AU1457" s="3" t="e">
        <f t="shared" si="752"/>
        <v>#NAME?</v>
      </c>
      <c r="AW1457" s="3">
        <f t="shared" si="753"/>
        <v>0</v>
      </c>
      <c r="AX1457" s="3">
        <f t="shared" si="754"/>
        <v>0</v>
      </c>
      <c r="AY1457" s="3">
        <f t="shared" si="755"/>
        <v>0</v>
      </c>
      <c r="AZ1457" s="3">
        <f t="shared" si="756"/>
        <v>0</v>
      </c>
      <c r="BA1457" s="3">
        <f t="shared" si="757"/>
        <v>0</v>
      </c>
      <c r="BB1457" s="3">
        <f t="shared" si="758"/>
        <v>0</v>
      </c>
    </row>
    <row r="1458" spans="2:54" x14ac:dyDescent="0.35">
      <c r="B1458" s="14">
        <v>1431</v>
      </c>
      <c r="C1458" s="13"/>
      <c r="D1458" s="13"/>
      <c r="E1458" s="130"/>
      <c r="F1458" s="130"/>
      <c r="G1458" s="129" t="str">
        <f t="shared" si="726"/>
        <v/>
      </c>
      <c r="H1458" s="128"/>
      <c r="I1458" s="189"/>
      <c r="J1458" s="128"/>
      <c r="K1458" s="127"/>
      <c r="L1458" s="127"/>
      <c r="M1458" s="126"/>
      <c r="N1458" s="7"/>
      <c r="O1458" s="6"/>
      <c r="P1458" s="6"/>
      <c r="Q1458" s="125" t="str">
        <f t="shared" si="727"/>
        <v/>
      </c>
      <c r="R1458" s="124" t="str">
        <f t="shared" si="728"/>
        <v/>
      </c>
      <c r="S1458" s="123">
        <f t="shared" si="729"/>
        <v>0</v>
      </c>
      <c r="T1458" s="122">
        <f t="shared" si="730"/>
        <v>0</v>
      </c>
      <c r="U1458" s="123">
        <f t="shared" si="731"/>
        <v>0</v>
      </c>
      <c r="V1458" s="122">
        <f t="shared" si="732"/>
        <v>0</v>
      </c>
      <c r="W1458" s="123">
        <f t="shared" si="733"/>
        <v>0</v>
      </c>
      <c r="X1458" s="122">
        <f t="shared" si="734"/>
        <v>0</v>
      </c>
      <c r="Y1458" s="123">
        <f t="shared" si="735"/>
        <v>0</v>
      </c>
      <c r="Z1458" s="122">
        <f t="shared" si="736"/>
        <v>0</v>
      </c>
      <c r="AA1458" s="123">
        <f t="shared" si="737"/>
        <v>0</v>
      </c>
      <c r="AB1458" s="122">
        <f t="shared" si="738"/>
        <v>0</v>
      </c>
      <c r="AD1458" s="3" t="str">
        <f t="shared" si="739"/>
        <v>False</v>
      </c>
      <c r="AE1458" s="3" t="str">
        <f t="shared" si="740"/>
        <v>true</v>
      </c>
      <c r="AF1458" s="3" t="e">
        <f>VLOOKUP(C1458,#REF!,2,FALSE)</f>
        <v>#REF!</v>
      </c>
      <c r="AG1458" s="3" t="e">
        <f t="shared" si="741"/>
        <v>#REF!</v>
      </c>
      <c r="AH1458" s="3">
        <f t="shared" si="742"/>
        <v>0</v>
      </c>
      <c r="AI1458" s="3">
        <f t="shared" si="743"/>
        <v>0</v>
      </c>
      <c r="AJ1458" s="3">
        <f t="shared" si="744"/>
        <v>0</v>
      </c>
      <c r="AL1458" s="3">
        <f t="shared" si="745"/>
        <v>0</v>
      </c>
      <c r="AM1458" s="3">
        <f t="shared" si="746"/>
        <v>0</v>
      </c>
      <c r="AN1458" s="3">
        <f t="shared" si="747"/>
        <v>0</v>
      </c>
      <c r="AO1458" s="3">
        <f t="shared" si="748"/>
        <v>0</v>
      </c>
      <c r="AP1458" s="3">
        <f t="shared" si="749"/>
        <v>0</v>
      </c>
      <c r="AQ1458" s="3">
        <f t="shared" si="750"/>
        <v>0</v>
      </c>
      <c r="AS1458" s="3" t="e">
        <f t="shared" si="751"/>
        <v>#REF!</v>
      </c>
      <c r="AU1458" s="3" t="e">
        <f t="shared" si="752"/>
        <v>#NAME?</v>
      </c>
      <c r="AW1458" s="3">
        <f t="shared" si="753"/>
        <v>0</v>
      </c>
      <c r="AX1458" s="3">
        <f t="shared" si="754"/>
        <v>0</v>
      </c>
      <c r="AY1458" s="3">
        <f t="shared" si="755"/>
        <v>0</v>
      </c>
      <c r="AZ1458" s="3">
        <f t="shared" si="756"/>
        <v>0</v>
      </c>
      <c r="BA1458" s="3">
        <f t="shared" si="757"/>
        <v>0</v>
      </c>
      <c r="BB1458" s="3">
        <f t="shared" si="758"/>
        <v>0</v>
      </c>
    </row>
    <row r="1459" spans="2:54" x14ac:dyDescent="0.35">
      <c r="B1459" s="14">
        <v>1432</v>
      </c>
      <c r="C1459" s="13"/>
      <c r="D1459" s="13"/>
      <c r="E1459" s="130"/>
      <c r="F1459" s="130"/>
      <c r="G1459" s="129" t="str">
        <f t="shared" si="726"/>
        <v/>
      </c>
      <c r="H1459" s="128"/>
      <c r="I1459" s="189"/>
      <c r="J1459" s="128"/>
      <c r="K1459" s="127"/>
      <c r="L1459" s="127"/>
      <c r="M1459" s="126"/>
      <c r="N1459" s="7"/>
      <c r="O1459" s="6"/>
      <c r="P1459" s="6"/>
      <c r="Q1459" s="125" t="str">
        <f t="shared" si="727"/>
        <v/>
      </c>
      <c r="R1459" s="124" t="str">
        <f t="shared" si="728"/>
        <v/>
      </c>
      <c r="S1459" s="123">
        <f t="shared" si="729"/>
        <v>0</v>
      </c>
      <c r="T1459" s="122">
        <f t="shared" si="730"/>
        <v>0</v>
      </c>
      <c r="U1459" s="123">
        <f t="shared" si="731"/>
        <v>0</v>
      </c>
      <c r="V1459" s="122">
        <f t="shared" si="732"/>
        <v>0</v>
      </c>
      <c r="W1459" s="123">
        <f t="shared" si="733"/>
        <v>0</v>
      </c>
      <c r="X1459" s="122">
        <f t="shared" si="734"/>
        <v>0</v>
      </c>
      <c r="Y1459" s="123">
        <f t="shared" si="735"/>
        <v>0</v>
      </c>
      <c r="Z1459" s="122">
        <f t="shared" si="736"/>
        <v>0</v>
      </c>
      <c r="AA1459" s="123">
        <f t="shared" si="737"/>
        <v>0</v>
      </c>
      <c r="AB1459" s="122">
        <f t="shared" si="738"/>
        <v>0</v>
      </c>
      <c r="AD1459" s="3" t="str">
        <f t="shared" si="739"/>
        <v>False</v>
      </c>
      <c r="AE1459" s="3" t="str">
        <f t="shared" si="740"/>
        <v>true</v>
      </c>
      <c r="AF1459" s="3" t="e">
        <f>VLOOKUP(C1459,#REF!,2,FALSE)</f>
        <v>#REF!</v>
      </c>
      <c r="AG1459" s="3" t="e">
        <f t="shared" si="741"/>
        <v>#REF!</v>
      </c>
      <c r="AH1459" s="3">
        <f t="shared" si="742"/>
        <v>0</v>
      </c>
      <c r="AI1459" s="3">
        <f t="shared" si="743"/>
        <v>0</v>
      </c>
      <c r="AJ1459" s="3">
        <f t="shared" si="744"/>
        <v>0</v>
      </c>
      <c r="AL1459" s="3">
        <f t="shared" si="745"/>
        <v>0</v>
      </c>
      <c r="AM1459" s="3">
        <f t="shared" si="746"/>
        <v>0</v>
      </c>
      <c r="AN1459" s="3">
        <f t="shared" si="747"/>
        <v>0</v>
      </c>
      <c r="AO1459" s="3">
        <f t="shared" si="748"/>
        <v>0</v>
      </c>
      <c r="AP1459" s="3">
        <f t="shared" si="749"/>
        <v>0</v>
      </c>
      <c r="AQ1459" s="3">
        <f t="shared" si="750"/>
        <v>0</v>
      </c>
      <c r="AS1459" s="3" t="e">
        <f t="shared" si="751"/>
        <v>#REF!</v>
      </c>
      <c r="AU1459" s="3" t="e">
        <f t="shared" si="752"/>
        <v>#NAME?</v>
      </c>
      <c r="AW1459" s="3">
        <f t="shared" si="753"/>
        <v>0</v>
      </c>
      <c r="AX1459" s="3">
        <f t="shared" si="754"/>
        <v>0</v>
      </c>
      <c r="AY1459" s="3">
        <f t="shared" si="755"/>
        <v>0</v>
      </c>
      <c r="AZ1459" s="3">
        <f t="shared" si="756"/>
        <v>0</v>
      </c>
      <c r="BA1459" s="3">
        <f t="shared" si="757"/>
        <v>0</v>
      </c>
      <c r="BB1459" s="3">
        <f t="shared" si="758"/>
        <v>0</v>
      </c>
    </row>
    <row r="1460" spans="2:54" x14ac:dyDescent="0.35">
      <c r="B1460" s="14">
        <v>1433</v>
      </c>
      <c r="C1460" s="13"/>
      <c r="D1460" s="13"/>
      <c r="E1460" s="130"/>
      <c r="F1460" s="130"/>
      <c r="G1460" s="129" t="str">
        <f t="shared" si="726"/>
        <v/>
      </c>
      <c r="H1460" s="128"/>
      <c r="I1460" s="189"/>
      <c r="J1460" s="128"/>
      <c r="K1460" s="127"/>
      <c r="L1460" s="127"/>
      <c r="M1460" s="126"/>
      <c r="N1460" s="7"/>
      <c r="O1460" s="6"/>
      <c r="P1460" s="6"/>
      <c r="Q1460" s="125" t="str">
        <f t="shared" si="727"/>
        <v/>
      </c>
      <c r="R1460" s="124" t="str">
        <f t="shared" si="728"/>
        <v/>
      </c>
      <c r="S1460" s="123">
        <f t="shared" si="729"/>
        <v>0</v>
      </c>
      <c r="T1460" s="122">
        <f t="shared" si="730"/>
        <v>0</v>
      </c>
      <c r="U1460" s="123">
        <f t="shared" si="731"/>
        <v>0</v>
      </c>
      <c r="V1460" s="122">
        <f t="shared" si="732"/>
        <v>0</v>
      </c>
      <c r="W1460" s="123">
        <f t="shared" si="733"/>
        <v>0</v>
      </c>
      <c r="X1460" s="122">
        <f t="shared" si="734"/>
        <v>0</v>
      </c>
      <c r="Y1460" s="123">
        <f t="shared" si="735"/>
        <v>0</v>
      </c>
      <c r="Z1460" s="122">
        <f t="shared" si="736"/>
        <v>0</v>
      </c>
      <c r="AA1460" s="123">
        <f t="shared" si="737"/>
        <v>0</v>
      </c>
      <c r="AB1460" s="122">
        <f t="shared" si="738"/>
        <v>0</v>
      </c>
      <c r="AD1460" s="3" t="str">
        <f t="shared" si="739"/>
        <v>False</v>
      </c>
      <c r="AE1460" s="3" t="str">
        <f t="shared" si="740"/>
        <v>true</v>
      </c>
      <c r="AF1460" s="3" t="e">
        <f>VLOOKUP(C1460,#REF!,2,FALSE)</f>
        <v>#REF!</v>
      </c>
      <c r="AG1460" s="3" t="e">
        <f t="shared" si="741"/>
        <v>#REF!</v>
      </c>
      <c r="AH1460" s="3">
        <f t="shared" si="742"/>
        <v>0</v>
      </c>
      <c r="AI1460" s="3">
        <f t="shared" si="743"/>
        <v>0</v>
      </c>
      <c r="AJ1460" s="3">
        <f t="shared" si="744"/>
        <v>0</v>
      </c>
      <c r="AL1460" s="3">
        <f t="shared" si="745"/>
        <v>0</v>
      </c>
      <c r="AM1460" s="3">
        <f t="shared" si="746"/>
        <v>0</v>
      </c>
      <c r="AN1460" s="3">
        <f t="shared" si="747"/>
        <v>0</v>
      </c>
      <c r="AO1460" s="3">
        <f t="shared" si="748"/>
        <v>0</v>
      </c>
      <c r="AP1460" s="3">
        <f t="shared" si="749"/>
        <v>0</v>
      </c>
      <c r="AQ1460" s="3">
        <f t="shared" si="750"/>
        <v>0</v>
      </c>
      <c r="AS1460" s="3" t="e">
        <f t="shared" si="751"/>
        <v>#REF!</v>
      </c>
      <c r="AU1460" s="3" t="e">
        <f t="shared" si="752"/>
        <v>#NAME?</v>
      </c>
      <c r="AW1460" s="3">
        <f t="shared" si="753"/>
        <v>0</v>
      </c>
      <c r="AX1460" s="3">
        <f t="shared" si="754"/>
        <v>0</v>
      </c>
      <c r="AY1460" s="3">
        <f t="shared" si="755"/>
        <v>0</v>
      </c>
      <c r="AZ1460" s="3">
        <f t="shared" si="756"/>
        <v>0</v>
      </c>
      <c r="BA1460" s="3">
        <f t="shared" si="757"/>
        <v>0</v>
      </c>
      <c r="BB1460" s="3">
        <f t="shared" si="758"/>
        <v>0</v>
      </c>
    </row>
    <row r="1461" spans="2:54" x14ac:dyDescent="0.35">
      <c r="B1461" s="14">
        <v>1434</v>
      </c>
      <c r="C1461" s="13"/>
      <c r="D1461" s="13"/>
      <c r="E1461" s="130"/>
      <c r="F1461" s="130"/>
      <c r="G1461" s="129" t="str">
        <f t="shared" si="726"/>
        <v/>
      </c>
      <c r="H1461" s="128"/>
      <c r="I1461" s="189"/>
      <c r="J1461" s="128"/>
      <c r="K1461" s="127"/>
      <c r="L1461" s="127"/>
      <c r="M1461" s="126"/>
      <c r="N1461" s="7"/>
      <c r="O1461" s="6"/>
      <c r="P1461" s="6"/>
      <c r="Q1461" s="125" t="str">
        <f t="shared" si="727"/>
        <v/>
      </c>
      <c r="R1461" s="124" t="str">
        <f t="shared" si="728"/>
        <v/>
      </c>
      <c r="S1461" s="123">
        <f t="shared" si="729"/>
        <v>0</v>
      </c>
      <c r="T1461" s="122">
        <f t="shared" si="730"/>
        <v>0</v>
      </c>
      <c r="U1461" s="123">
        <f t="shared" si="731"/>
        <v>0</v>
      </c>
      <c r="V1461" s="122">
        <f t="shared" si="732"/>
        <v>0</v>
      </c>
      <c r="W1461" s="123">
        <f t="shared" si="733"/>
        <v>0</v>
      </c>
      <c r="X1461" s="122">
        <f t="shared" si="734"/>
        <v>0</v>
      </c>
      <c r="Y1461" s="123">
        <f t="shared" si="735"/>
        <v>0</v>
      </c>
      <c r="Z1461" s="122">
        <f t="shared" si="736"/>
        <v>0</v>
      </c>
      <c r="AA1461" s="123">
        <f t="shared" si="737"/>
        <v>0</v>
      </c>
      <c r="AB1461" s="122">
        <f t="shared" si="738"/>
        <v>0</v>
      </c>
      <c r="AD1461" s="3" t="str">
        <f t="shared" si="739"/>
        <v>False</v>
      </c>
      <c r="AE1461" s="3" t="str">
        <f t="shared" si="740"/>
        <v>true</v>
      </c>
      <c r="AF1461" s="3" t="e">
        <f>VLOOKUP(C1461,#REF!,2,FALSE)</f>
        <v>#REF!</v>
      </c>
      <c r="AG1461" s="3" t="e">
        <f t="shared" si="741"/>
        <v>#REF!</v>
      </c>
      <c r="AH1461" s="3">
        <f t="shared" si="742"/>
        <v>0</v>
      </c>
      <c r="AI1461" s="3">
        <f t="shared" si="743"/>
        <v>0</v>
      </c>
      <c r="AJ1461" s="3">
        <f t="shared" si="744"/>
        <v>0</v>
      </c>
      <c r="AL1461" s="3">
        <f t="shared" si="745"/>
        <v>0</v>
      </c>
      <c r="AM1461" s="3">
        <f t="shared" si="746"/>
        <v>0</v>
      </c>
      <c r="AN1461" s="3">
        <f t="shared" si="747"/>
        <v>0</v>
      </c>
      <c r="AO1461" s="3">
        <f t="shared" si="748"/>
        <v>0</v>
      </c>
      <c r="AP1461" s="3">
        <f t="shared" si="749"/>
        <v>0</v>
      </c>
      <c r="AQ1461" s="3">
        <f t="shared" si="750"/>
        <v>0</v>
      </c>
      <c r="AS1461" s="3" t="e">
        <f t="shared" si="751"/>
        <v>#REF!</v>
      </c>
      <c r="AU1461" s="3" t="e">
        <f t="shared" si="752"/>
        <v>#NAME?</v>
      </c>
      <c r="AW1461" s="3">
        <f t="shared" si="753"/>
        <v>0</v>
      </c>
      <c r="AX1461" s="3">
        <f t="shared" si="754"/>
        <v>0</v>
      </c>
      <c r="AY1461" s="3">
        <f t="shared" si="755"/>
        <v>0</v>
      </c>
      <c r="AZ1461" s="3">
        <f t="shared" si="756"/>
        <v>0</v>
      </c>
      <c r="BA1461" s="3">
        <f t="shared" si="757"/>
        <v>0</v>
      </c>
      <c r="BB1461" s="3">
        <f t="shared" si="758"/>
        <v>0</v>
      </c>
    </row>
    <row r="1462" spans="2:54" x14ac:dyDescent="0.35">
      <c r="B1462" s="14">
        <v>1435</v>
      </c>
      <c r="C1462" s="13"/>
      <c r="D1462" s="13"/>
      <c r="E1462" s="130"/>
      <c r="F1462" s="130"/>
      <c r="G1462" s="129" t="str">
        <f t="shared" si="726"/>
        <v/>
      </c>
      <c r="H1462" s="128"/>
      <c r="I1462" s="189"/>
      <c r="J1462" s="128"/>
      <c r="K1462" s="127"/>
      <c r="L1462" s="127"/>
      <c r="M1462" s="126"/>
      <c r="N1462" s="7"/>
      <c r="O1462" s="6"/>
      <c r="P1462" s="6"/>
      <c r="Q1462" s="125" t="str">
        <f t="shared" si="727"/>
        <v/>
      </c>
      <c r="R1462" s="124" t="str">
        <f t="shared" si="728"/>
        <v/>
      </c>
      <c r="S1462" s="123">
        <f t="shared" si="729"/>
        <v>0</v>
      </c>
      <c r="T1462" s="122">
        <f t="shared" si="730"/>
        <v>0</v>
      </c>
      <c r="U1462" s="123">
        <f t="shared" si="731"/>
        <v>0</v>
      </c>
      <c r="V1462" s="122">
        <f t="shared" si="732"/>
        <v>0</v>
      </c>
      <c r="W1462" s="123">
        <f t="shared" si="733"/>
        <v>0</v>
      </c>
      <c r="X1462" s="122">
        <f t="shared" si="734"/>
        <v>0</v>
      </c>
      <c r="Y1462" s="123">
        <f t="shared" si="735"/>
        <v>0</v>
      </c>
      <c r="Z1462" s="122">
        <f t="shared" si="736"/>
        <v>0</v>
      </c>
      <c r="AA1462" s="123">
        <f t="shared" si="737"/>
        <v>0</v>
      </c>
      <c r="AB1462" s="122">
        <f t="shared" si="738"/>
        <v>0</v>
      </c>
      <c r="AD1462" s="3" t="str">
        <f t="shared" si="739"/>
        <v>False</v>
      </c>
      <c r="AE1462" s="3" t="str">
        <f t="shared" si="740"/>
        <v>true</v>
      </c>
      <c r="AF1462" s="3" t="e">
        <f>VLOOKUP(C1462,#REF!,2,FALSE)</f>
        <v>#REF!</v>
      </c>
      <c r="AG1462" s="3" t="e">
        <f t="shared" si="741"/>
        <v>#REF!</v>
      </c>
      <c r="AH1462" s="3">
        <f t="shared" si="742"/>
        <v>0</v>
      </c>
      <c r="AI1462" s="3">
        <f t="shared" si="743"/>
        <v>0</v>
      </c>
      <c r="AJ1462" s="3">
        <f t="shared" si="744"/>
        <v>0</v>
      </c>
      <c r="AL1462" s="3">
        <f t="shared" si="745"/>
        <v>0</v>
      </c>
      <c r="AM1462" s="3">
        <f t="shared" si="746"/>
        <v>0</v>
      </c>
      <c r="AN1462" s="3">
        <f t="shared" si="747"/>
        <v>0</v>
      </c>
      <c r="AO1462" s="3">
        <f t="shared" si="748"/>
        <v>0</v>
      </c>
      <c r="AP1462" s="3">
        <f t="shared" si="749"/>
        <v>0</v>
      </c>
      <c r="AQ1462" s="3">
        <f t="shared" si="750"/>
        <v>0</v>
      </c>
      <c r="AS1462" s="3" t="e">
        <f t="shared" si="751"/>
        <v>#REF!</v>
      </c>
      <c r="AU1462" s="3" t="e">
        <f t="shared" si="752"/>
        <v>#NAME?</v>
      </c>
      <c r="AW1462" s="3">
        <f t="shared" si="753"/>
        <v>0</v>
      </c>
      <c r="AX1462" s="3">
        <f t="shared" si="754"/>
        <v>0</v>
      </c>
      <c r="AY1462" s="3">
        <f t="shared" si="755"/>
        <v>0</v>
      </c>
      <c r="AZ1462" s="3">
        <f t="shared" si="756"/>
        <v>0</v>
      </c>
      <c r="BA1462" s="3">
        <f t="shared" si="757"/>
        <v>0</v>
      </c>
      <c r="BB1462" s="3">
        <f t="shared" si="758"/>
        <v>0</v>
      </c>
    </row>
    <row r="1463" spans="2:54" x14ac:dyDescent="0.35">
      <c r="B1463" s="14">
        <v>1436</v>
      </c>
      <c r="C1463" s="13"/>
      <c r="D1463" s="13"/>
      <c r="E1463" s="130"/>
      <c r="F1463" s="130"/>
      <c r="G1463" s="129" t="str">
        <f t="shared" si="726"/>
        <v/>
      </c>
      <c r="H1463" s="128"/>
      <c r="I1463" s="189"/>
      <c r="J1463" s="128"/>
      <c r="K1463" s="127"/>
      <c r="L1463" s="127"/>
      <c r="M1463" s="126"/>
      <c r="N1463" s="7"/>
      <c r="O1463" s="6"/>
      <c r="P1463" s="6"/>
      <c r="Q1463" s="125" t="str">
        <f t="shared" si="727"/>
        <v/>
      </c>
      <c r="R1463" s="124" t="str">
        <f t="shared" si="728"/>
        <v/>
      </c>
      <c r="S1463" s="123">
        <f t="shared" si="729"/>
        <v>0</v>
      </c>
      <c r="T1463" s="122">
        <f t="shared" si="730"/>
        <v>0</v>
      </c>
      <c r="U1463" s="123">
        <f t="shared" si="731"/>
        <v>0</v>
      </c>
      <c r="V1463" s="122">
        <f t="shared" si="732"/>
        <v>0</v>
      </c>
      <c r="W1463" s="123">
        <f t="shared" si="733"/>
        <v>0</v>
      </c>
      <c r="X1463" s="122">
        <f t="shared" si="734"/>
        <v>0</v>
      </c>
      <c r="Y1463" s="123">
        <f t="shared" si="735"/>
        <v>0</v>
      </c>
      <c r="Z1463" s="122">
        <f t="shared" si="736"/>
        <v>0</v>
      </c>
      <c r="AA1463" s="123">
        <f t="shared" si="737"/>
        <v>0</v>
      </c>
      <c r="AB1463" s="122">
        <f t="shared" si="738"/>
        <v>0</v>
      </c>
      <c r="AD1463" s="3" t="str">
        <f t="shared" si="739"/>
        <v>False</v>
      </c>
      <c r="AE1463" s="3" t="str">
        <f t="shared" si="740"/>
        <v>true</v>
      </c>
      <c r="AF1463" s="3" t="e">
        <f>VLOOKUP(C1463,#REF!,2,FALSE)</f>
        <v>#REF!</v>
      </c>
      <c r="AG1463" s="3" t="e">
        <f t="shared" si="741"/>
        <v>#REF!</v>
      </c>
      <c r="AH1463" s="3">
        <f t="shared" si="742"/>
        <v>0</v>
      </c>
      <c r="AI1463" s="3">
        <f t="shared" si="743"/>
        <v>0</v>
      </c>
      <c r="AJ1463" s="3">
        <f t="shared" si="744"/>
        <v>0</v>
      </c>
      <c r="AL1463" s="3">
        <f t="shared" si="745"/>
        <v>0</v>
      </c>
      <c r="AM1463" s="3">
        <f t="shared" si="746"/>
        <v>0</v>
      </c>
      <c r="AN1463" s="3">
        <f t="shared" si="747"/>
        <v>0</v>
      </c>
      <c r="AO1463" s="3">
        <f t="shared" si="748"/>
        <v>0</v>
      </c>
      <c r="AP1463" s="3">
        <f t="shared" si="749"/>
        <v>0</v>
      </c>
      <c r="AQ1463" s="3">
        <f t="shared" si="750"/>
        <v>0</v>
      </c>
      <c r="AS1463" s="3" t="e">
        <f t="shared" si="751"/>
        <v>#REF!</v>
      </c>
      <c r="AU1463" s="3" t="e">
        <f t="shared" si="752"/>
        <v>#NAME?</v>
      </c>
      <c r="AW1463" s="3">
        <f t="shared" si="753"/>
        <v>0</v>
      </c>
      <c r="AX1463" s="3">
        <f t="shared" si="754"/>
        <v>0</v>
      </c>
      <c r="AY1463" s="3">
        <f t="shared" si="755"/>
        <v>0</v>
      </c>
      <c r="AZ1463" s="3">
        <f t="shared" si="756"/>
        <v>0</v>
      </c>
      <c r="BA1463" s="3">
        <f t="shared" si="757"/>
        <v>0</v>
      </c>
      <c r="BB1463" s="3">
        <f t="shared" si="758"/>
        <v>0</v>
      </c>
    </row>
    <row r="1464" spans="2:54" x14ac:dyDescent="0.35">
      <c r="B1464" s="14">
        <v>1437</v>
      </c>
      <c r="C1464" s="13"/>
      <c r="D1464" s="13"/>
      <c r="E1464" s="130"/>
      <c r="F1464" s="130"/>
      <c r="G1464" s="129" t="str">
        <f t="shared" si="726"/>
        <v/>
      </c>
      <c r="H1464" s="128"/>
      <c r="I1464" s="189"/>
      <c r="J1464" s="128"/>
      <c r="K1464" s="127"/>
      <c r="L1464" s="127"/>
      <c r="M1464" s="126"/>
      <c r="N1464" s="7"/>
      <c r="O1464" s="6"/>
      <c r="P1464" s="6"/>
      <c r="Q1464" s="125" t="str">
        <f t="shared" si="727"/>
        <v/>
      </c>
      <c r="R1464" s="124" t="str">
        <f t="shared" si="728"/>
        <v/>
      </c>
      <c r="S1464" s="123">
        <f t="shared" si="729"/>
        <v>0</v>
      </c>
      <c r="T1464" s="122">
        <f t="shared" si="730"/>
        <v>0</v>
      </c>
      <c r="U1464" s="123">
        <f t="shared" si="731"/>
        <v>0</v>
      </c>
      <c r="V1464" s="122">
        <f t="shared" si="732"/>
        <v>0</v>
      </c>
      <c r="W1464" s="123">
        <f t="shared" si="733"/>
        <v>0</v>
      </c>
      <c r="X1464" s="122">
        <f t="shared" si="734"/>
        <v>0</v>
      </c>
      <c r="Y1464" s="123">
        <f t="shared" si="735"/>
        <v>0</v>
      </c>
      <c r="Z1464" s="122">
        <f t="shared" si="736"/>
        <v>0</v>
      </c>
      <c r="AA1464" s="123">
        <f t="shared" si="737"/>
        <v>0</v>
      </c>
      <c r="AB1464" s="122">
        <f t="shared" si="738"/>
        <v>0</v>
      </c>
      <c r="AD1464" s="3" t="str">
        <f t="shared" si="739"/>
        <v>False</v>
      </c>
      <c r="AE1464" s="3" t="str">
        <f t="shared" si="740"/>
        <v>true</v>
      </c>
      <c r="AF1464" s="3" t="e">
        <f>VLOOKUP(C1464,#REF!,2,FALSE)</f>
        <v>#REF!</v>
      </c>
      <c r="AG1464" s="3" t="e">
        <f t="shared" si="741"/>
        <v>#REF!</v>
      </c>
      <c r="AH1464" s="3">
        <f t="shared" si="742"/>
        <v>0</v>
      </c>
      <c r="AI1464" s="3">
        <f t="shared" si="743"/>
        <v>0</v>
      </c>
      <c r="AJ1464" s="3">
        <f t="shared" si="744"/>
        <v>0</v>
      </c>
      <c r="AL1464" s="3">
        <f t="shared" si="745"/>
        <v>0</v>
      </c>
      <c r="AM1464" s="3">
        <f t="shared" si="746"/>
        <v>0</v>
      </c>
      <c r="AN1464" s="3">
        <f t="shared" si="747"/>
        <v>0</v>
      </c>
      <c r="AO1464" s="3">
        <f t="shared" si="748"/>
        <v>0</v>
      </c>
      <c r="AP1464" s="3">
        <f t="shared" si="749"/>
        <v>0</v>
      </c>
      <c r="AQ1464" s="3">
        <f t="shared" si="750"/>
        <v>0</v>
      </c>
      <c r="AS1464" s="3" t="e">
        <f t="shared" si="751"/>
        <v>#REF!</v>
      </c>
      <c r="AU1464" s="3" t="e">
        <f t="shared" si="752"/>
        <v>#NAME?</v>
      </c>
      <c r="AW1464" s="3">
        <f t="shared" si="753"/>
        <v>0</v>
      </c>
      <c r="AX1464" s="3">
        <f t="shared" si="754"/>
        <v>0</v>
      </c>
      <c r="AY1464" s="3">
        <f t="shared" si="755"/>
        <v>0</v>
      </c>
      <c r="AZ1464" s="3">
        <f t="shared" si="756"/>
        <v>0</v>
      </c>
      <c r="BA1464" s="3">
        <f t="shared" si="757"/>
        <v>0</v>
      </c>
      <c r="BB1464" s="3">
        <f t="shared" si="758"/>
        <v>0</v>
      </c>
    </row>
    <row r="1465" spans="2:54" x14ac:dyDescent="0.35">
      <c r="B1465" s="14">
        <v>1438</v>
      </c>
      <c r="C1465" s="13"/>
      <c r="D1465" s="13"/>
      <c r="E1465" s="130"/>
      <c r="F1465" s="130"/>
      <c r="G1465" s="129" t="str">
        <f t="shared" si="726"/>
        <v/>
      </c>
      <c r="H1465" s="128"/>
      <c r="I1465" s="189"/>
      <c r="J1465" s="128"/>
      <c r="K1465" s="127"/>
      <c r="L1465" s="127"/>
      <c r="M1465" s="126"/>
      <c r="N1465" s="7"/>
      <c r="O1465" s="6"/>
      <c r="P1465" s="6"/>
      <c r="Q1465" s="125" t="str">
        <f t="shared" si="727"/>
        <v/>
      </c>
      <c r="R1465" s="124" t="str">
        <f t="shared" si="728"/>
        <v/>
      </c>
      <c r="S1465" s="123">
        <f t="shared" si="729"/>
        <v>0</v>
      </c>
      <c r="T1465" s="122">
        <f t="shared" si="730"/>
        <v>0</v>
      </c>
      <c r="U1465" s="123">
        <f t="shared" si="731"/>
        <v>0</v>
      </c>
      <c r="V1465" s="122">
        <f t="shared" si="732"/>
        <v>0</v>
      </c>
      <c r="W1465" s="123">
        <f t="shared" si="733"/>
        <v>0</v>
      </c>
      <c r="X1465" s="122">
        <f t="shared" si="734"/>
        <v>0</v>
      </c>
      <c r="Y1465" s="123">
        <f t="shared" si="735"/>
        <v>0</v>
      </c>
      <c r="Z1465" s="122">
        <f t="shared" si="736"/>
        <v>0</v>
      </c>
      <c r="AA1465" s="123">
        <f t="shared" si="737"/>
        <v>0</v>
      </c>
      <c r="AB1465" s="122">
        <f t="shared" si="738"/>
        <v>0</v>
      </c>
      <c r="AD1465" s="3" t="str">
        <f t="shared" si="739"/>
        <v>False</v>
      </c>
      <c r="AE1465" s="3" t="str">
        <f t="shared" si="740"/>
        <v>true</v>
      </c>
      <c r="AF1465" s="3" t="e">
        <f>VLOOKUP(C1465,#REF!,2,FALSE)</f>
        <v>#REF!</v>
      </c>
      <c r="AG1465" s="3" t="e">
        <f t="shared" si="741"/>
        <v>#REF!</v>
      </c>
      <c r="AH1465" s="3">
        <f t="shared" si="742"/>
        <v>0</v>
      </c>
      <c r="AI1465" s="3">
        <f t="shared" si="743"/>
        <v>0</v>
      </c>
      <c r="AJ1465" s="3">
        <f t="shared" si="744"/>
        <v>0</v>
      </c>
      <c r="AL1465" s="3">
        <f t="shared" si="745"/>
        <v>0</v>
      </c>
      <c r="AM1465" s="3">
        <f t="shared" si="746"/>
        <v>0</v>
      </c>
      <c r="AN1465" s="3">
        <f t="shared" si="747"/>
        <v>0</v>
      </c>
      <c r="AO1465" s="3">
        <f t="shared" si="748"/>
        <v>0</v>
      </c>
      <c r="AP1465" s="3">
        <f t="shared" si="749"/>
        <v>0</v>
      </c>
      <c r="AQ1465" s="3">
        <f t="shared" si="750"/>
        <v>0</v>
      </c>
      <c r="AS1465" s="3" t="e">
        <f t="shared" si="751"/>
        <v>#REF!</v>
      </c>
      <c r="AU1465" s="3" t="e">
        <f t="shared" si="752"/>
        <v>#NAME?</v>
      </c>
      <c r="AW1465" s="3">
        <f t="shared" si="753"/>
        <v>0</v>
      </c>
      <c r="AX1465" s="3">
        <f t="shared" si="754"/>
        <v>0</v>
      </c>
      <c r="AY1465" s="3">
        <f t="shared" si="755"/>
        <v>0</v>
      </c>
      <c r="AZ1465" s="3">
        <f t="shared" si="756"/>
        <v>0</v>
      </c>
      <c r="BA1465" s="3">
        <f t="shared" si="757"/>
        <v>0</v>
      </c>
      <c r="BB1465" s="3">
        <f t="shared" si="758"/>
        <v>0</v>
      </c>
    </row>
    <row r="1466" spans="2:54" x14ac:dyDescent="0.35">
      <c r="B1466" s="14">
        <v>1439</v>
      </c>
      <c r="C1466" s="13"/>
      <c r="D1466" s="13"/>
      <c r="E1466" s="130"/>
      <c r="F1466" s="130"/>
      <c r="G1466" s="129" t="str">
        <f t="shared" si="726"/>
        <v/>
      </c>
      <c r="H1466" s="128"/>
      <c r="I1466" s="189"/>
      <c r="J1466" s="128"/>
      <c r="K1466" s="127"/>
      <c r="L1466" s="127"/>
      <c r="M1466" s="126"/>
      <c r="N1466" s="7"/>
      <c r="O1466" s="6"/>
      <c r="P1466" s="6"/>
      <c r="Q1466" s="125" t="str">
        <f t="shared" si="727"/>
        <v/>
      </c>
      <c r="R1466" s="124" t="str">
        <f t="shared" si="728"/>
        <v/>
      </c>
      <c r="S1466" s="123">
        <f t="shared" si="729"/>
        <v>0</v>
      </c>
      <c r="T1466" s="122">
        <f t="shared" si="730"/>
        <v>0</v>
      </c>
      <c r="U1466" s="123">
        <f t="shared" si="731"/>
        <v>0</v>
      </c>
      <c r="V1466" s="122">
        <f t="shared" si="732"/>
        <v>0</v>
      </c>
      <c r="W1466" s="123">
        <f t="shared" si="733"/>
        <v>0</v>
      </c>
      <c r="X1466" s="122">
        <f t="shared" si="734"/>
        <v>0</v>
      </c>
      <c r="Y1466" s="123">
        <f t="shared" si="735"/>
        <v>0</v>
      </c>
      <c r="Z1466" s="122">
        <f t="shared" si="736"/>
        <v>0</v>
      </c>
      <c r="AA1466" s="123">
        <f t="shared" si="737"/>
        <v>0</v>
      </c>
      <c r="AB1466" s="122">
        <f t="shared" si="738"/>
        <v>0</v>
      </c>
      <c r="AD1466" s="3" t="str">
        <f t="shared" si="739"/>
        <v>False</v>
      </c>
      <c r="AE1466" s="3" t="str">
        <f t="shared" si="740"/>
        <v>true</v>
      </c>
      <c r="AF1466" s="3" t="e">
        <f>VLOOKUP(C1466,#REF!,2,FALSE)</f>
        <v>#REF!</v>
      </c>
      <c r="AG1466" s="3" t="e">
        <f t="shared" si="741"/>
        <v>#REF!</v>
      </c>
      <c r="AH1466" s="3">
        <f t="shared" si="742"/>
        <v>0</v>
      </c>
      <c r="AI1466" s="3">
        <f t="shared" si="743"/>
        <v>0</v>
      </c>
      <c r="AJ1466" s="3">
        <f t="shared" si="744"/>
        <v>0</v>
      </c>
      <c r="AL1466" s="3">
        <f t="shared" si="745"/>
        <v>0</v>
      </c>
      <c r="AM1466" s="3">
        <f t="shared" si="746"/>
        <v>0</v>
      </c>
      <c r="AN1466" s="3">
        <f t="shared" si="747"/>
        <v>0</v>
      </c>
      <c r="AO1466" s="3">
        <f t="shared" si="748"/>
        <v>0</v>
      </c>
      <c r="AP1466" s="3">
        <f t="shared" si="749"/>
        <v>0</v>
      </c>
      <c r="AQ1466" s="3">
        <f t="shared" si="750"/>
        <v>0</v>
      </c>
      <c r="AS1466" s="3" t="e">
        <f t="shared" si="751"/>
        <v>#REF!</v>
      </c>
      <c r="AU1466" s="3" t="e">
        <f t="shared" si="752"/>
        <v>#NAME?</v>
      </c>
      <c r="AW1466" s="3">
        <f t="shared" si="753"/>
        <v>0</v>
      </c>
      <c r="AX1466" s="3">
        <f t="shared" si="754"/>
        <v>0</v>
      </c>
      <c r="AY1466" s="3">
        <f t="shared" si="755"/>
        <v>0</v>
      </c>
      <c r="AZ1466" s="3">
        <f t="shared" si="756"/>
        <v>0</v>
      </c>
      <c r="BA1466" s="3">
        <f t="shared" si="757"/>
        <v>0</v>
      </c>
      <c r="BB1466" s="3">
        <f t="shared" si="758"/>
        <v>0</v>
      </c>
    </row>
    <row r="1467" spans="2:54" x14ac:dyDescent="0.35">
      <c r="B1467" s="14">
        <v>1440</v>
      </c>
      <c r="C1467" s="13"/>
      <c r="D1467" s="13"/>
      <c r="E1467" s="130"/>
      <c r="F1467" s="130"/>
      <c r="G1467" s="129" t="str">
        <f t="shared" si="726"/>
        <v/>
      </c>
      <c r="H1467" s="128"/>
      <c r="I1467" s="189"/>
      <c r="J1467" s="128"/>
      <c r="K1467" s="127"/>
      <c r="L1467" s="127"/>
      <c r="M1467" s="126"/>
      <c r="N1467" s="7"/>
      <c r="O1467" s="6"/>
      <c r="P1467" s="6"/>
      <c r="Q1467" s="125" t="str">
        <f t="shared" si="727"/>
        <v/>
      </c>
      <c r="R1467" s="124" t="str">
        <f t="shared" si="728"/>
        <v/>
      </c>
      <c r="S1467" s="123">
        <f t="shared" si="729"/>
        <v>0</v>
      </c>
      <c r="T1467" s="122">
        <f t="shared" si="730"/>
        <v>0</v>
      </c>
      <c r="U1467" s="123">
        <f t="shared" si="731"/>
        <v>0</v>
      </c>
      <c r="V1467" s="122">
        <f t="shared" si="732"/>
        <v>0</v>
      </c>
      <c r="W1467" s="123">
        <f t="shared" si="733"/>
        <v>0</v>
      </c>
      <c r="X1467" s="122">
        <f t="shared" si="734"/>
        <v>0</v>
      </c>
      <c r="Y1467" s="123">
        <f t="shared" si="735"/>
        <v>0</v>
      </c>
      <c r="Z1467" s="122">
        <f t="shared" si="736"/>
        <v>0</v>
      </c>
      <c r="AA1467" s="123">
        <f t="shared" si="737"/>
        <v>0</v>
      </c>
      <c r="AB1467" s="122">
        <f t="shared" si="738"/>
        <v>0</v>
      </c>
      <c r="AD1467" s="3" t="str">
        <f t="shared" si="739"/>
        <v>False</v>
      </c>
      <c r="AE1467" s="3" t="str">
        <f t="shared" si="740"/>
        <v>true</v>
      </c>
      <c r="AF1467" s="3" t="e">
        <f>VLOOKUP(C1467,#REF!,2,FALSE)</f>
        <v>#REF!</v>
      </c>
      <c r="AG1467" s="3" t="e">
        <f t="shared" si="741"/>
        <v>#REF!</v>
      </c>
      <c r="AH1467" s="3">
        <f t="shared" si="742"/>
        <v>0</v>
      </c>
      <c r="AI1467" s="3">
        <f t="shared" si="743"/>
        <v>0</v>
      </c>
      <c r="AJ1467" s="3">
        <f t="shared" si="744"/>
        <v>0</v>
      </c>
      <c r="AL1467" s="3">
        <f t="shared" si="745"/>
        <v>0</v>
      </c>
      <c r="AM1467" s="3">
        <f t="shared" si="746"/>
        <v>0</v>
      </c>
      <c r="AN1467" s="3">
        <f t="shared" si="747"/>
        <v>0</v>
      </c>
      <c r="AO1467" s="3">
        <f t="shared" si="748"/>
        <v>0</v>
      </c>
      <c r="AP1467" s="3">
        <f t="shared" si="749"/>
        <v>0</v>
      </c>
      <c r="AQ1467" s="3">
        <f t="shared" si="750"/>
        <v>0</v>
      </c>
      <c r="AS1467" s="3" t="e">
        <f t="shared" si="751"/>
        <v>#REF!</v>
      </c>
      <c r="AU1467" s="3" t="e">
        <f t="shared" si="752"/>
        <v>#NAME?</v>
      </c>
      <c r="AW1467" s="3">
        <f t="shared" si="753"/>
        <v>0</v>
      </c>
      <c r="AX1467" s="3">
        <f t="shared" si="754"/>
        <v>0</v>
      </c>
      <c r="AY1467" s="3">
        <f t="shared" si="755"/>
        <v>0</v>
      </c>
      <c r="AZ1467" s="3">
        <f t="shared" si="756"/>
        <v>0</v>
      </c>
      <c r="BA1467" s="3">
        <f t="shared" si="757"/>
        <v>0</v>
      </c>
      <c r="BB1467" s="3">
        <f t="shared" si="758"/>
        <v>0</v>
      </c>
    </row>
    <row r="1468" spans="2:54" x14ac:dyDescent="0.35">
      <c r="B1468" s="14">
        <v>1441</v>
      </c>
      <c r="C1468" s="13"/>
      <c r="D1468" s="13"/>
      <c r="E1468" s="130"/>
      <c r="F1468" s="130"/>
      <c r="G1468" s="129" t="str">
        <f t="shared" si="726"/>
        <v/>
      </c>
      <c r="H1468" s="128"/>
      <c r="I1468" s="189"/>
      <c r="J1468" s="128"/>
      <c r="K1468" s="127"/>
      <c r="L1468" s="127"/>
      <c r="M1468" s="126"/>
      <c r="N1468" s="7"/>
      <c r="O1468" s="6"/>
      <c r="P1468" s="6"/>
      <c r="Q1468" s="125" t="str">
        <f t="shared" si="727"/>
        <v/>
      </c>
      <c r="R1468" s="124" t="str">
        <f t="shared" si="728"/>
        <v/>
      </c>
      <c r="S1468" s="123">
        <f t="shared" si="729"/>
        <v>0</v>
      </c>
      <c r="T1468" s="122">
        <f t="shared" si="730"/>
        <v>0</v>
      </c>
      <c r="U1468" s="123">
        <f t="shared" si="731"/>
        <v>0</v>
      </c>
      <c r="V1468" s="122">
        <f t="shared" si="732"/>
        <v>0</v>
      </c>
      <c r="W1468" s="123">
        <f t="shared" si="733"/>
        <v>0</v>
      </c>
      <c r="X1468" s="122">
        <f t="shared" si="734"/>
        <v>0</v>
      </c>
      <c r="Y1468" s="123">
        <f t="shared" si="735"/>
        <v>0</v>
      </c>
      <c r="Z1468" s="122">
        <f t="shared" si="736"/>
        <v>0</v>
      </c>
      <c r="AA1468" s="123">
        <f t="shared" si="737"/>
        <v>0</v>
      </c>
      <c r="AB1468" s="122">
        <f t="shared" si="738"/>
        <v>0</v>
      </c>
      <c r="AD1468" s="3" t="str">
        <f t="shared" si="739"/>
        <v>False</v>
      </c>
      <c r="AE1468" s="3" t="str">
        <f t="shared" si="740"/>
        <v>true</v>
      </c>
      <c r="AF1468" s="3" t="e">
        <f>VLOOKUP(C1468,#REF!,2,FALSE)</f>
        <v>#REF!</v>
      </c>
      <c r="AG1468" s="3" t="e">
        <f t="shared" si="741"/>
        <v>#REF!</v>
      </c>
      <c r="AH1468" s="3">
        <f t="shared" si="742"/>
        <v>0</v>
      </c>
      <c r="AI1468" s="3">
        <f t="shared" si="743"/>
        <v>0</v>
      </c>
      <c r="AJ1468" s="3">
        <f t="shared" si="744"/>
        <v>0</v>
      </c>
      <c r="AL1468" s="3">
        <f t="shared" si="745"/>
        <v>0</v>
      </c>
      <c r="AM1468" s="3">
        <f t="shared" si="746"/>
        <v>0</v>
      </c>
      <c r="AN1468" s="3">
        <f t="shared" si="747"/>
        <v>0</v>
      </c>
      <c r="AO1468" s="3">
        <f t="shared" si="748"/>
        <v>0</v>
      </c>
      <c r="AP1468" s="3">
        <f t="shared" si="749"/>
        <v>0</v>
      </c>
      <c r="AQ1468" s="3">
        <f t="shared" si="750"/>
        <v>0</v>
      </c>
      <c r="AS1468" s="3" t="e">
        <f t="shared" si="751"/>
        <v>#REF!</v>
      </c>
      <c r="AU1468" s="3" t="e">
        <f t="shared" si="752"/>
        <v>#NAME?</v>
      </c>
      <c r="AW1468" s="3">
        <f t="shared" si="753"/>
        <v>0</v>
      </c>
      <c r="AX1468" s="3">
        <f t="shared" si="754"/>
        <v>0</v>
      </c>
      <c r="AY1468" s="3">
        <f t="shared" si="755"/>
        <v>0</v>
      </c>
      <c r="AZ1468" s="3">
        <f t="shared" si="756"/>
        <v>0</v>
      </c>
      <c r="BA1468" s="3">
        <f t="shared" si="757"/>
        <v>0</v>
      </c>
      <c r="BB1468" s="3">
        <f t="shared" si="758"/>
        <v>0</v>
      </c>
    </row>
    <row r="1469" spans="2:54" x14ac:dyDescent="0.35">
      <c r="B1469" s="14">
        <v>1442</v>
      </c>
      <c r="C1469" s="13"/>
      <c r="D1469" s="13"/>
      <c r="E1469" s="130"/>
      <c r="F1469" s="130"/>
      <c r="G1469" s="129" t="str">
        <f t="shared" si="726"/>
        <v/>
      </c>
      <c r="H1469" s="128"/>
      <c r="I1469" s="189"/>
      <c r="J1469" s="128"/>
      <c r="K1469" s="127"/>
      <c r="L1469" s="127"/>
      <c r="M1469" s="126"/>
      <c r="N1469" s="7"/>
      <c r="O1469" s="6"/>
      <c r="P1469" s="6"/>
      <c r="Q1469" s="125" t="str">
        <f t="shared" si="727"/>
        <v/>
      </c>
      <c r="R1469" s="124" t="str">
        <f t="shared" si="728"/>
        <v/>
      </c>
      <c r="S1469" s="123">
        <f t="shared" si="729"/>
        <v>0</v>
      </c>
      <c r="T1469" s="122">
        <f t="shared" si="730"/>
        <v>0</v>
      </c>
      <c r="U1469" s="123">
        <f t="shared" si="731"/>
        <v>0</v>
      </c>
      <c r="V1469" s="122">
        <f t="shared" si="732"/>
        <v>0</v>
      </c>
      <c r="W1469" s="123">
        <f t="shared" si="733"/>
        <v>0</v>
      </c>
      <c r="X1469" s="122">
        <f t="shared" si="734"/>
        <v>0</v>
      </c>
      <c r="Y1469" s="123">
        <f t="shared" si="735"/>
        <v>0</v>
      </c>
      <c r="Z1469" s="122">
        <f t="shared" si="736"/>
        <v>0</v>
      </c>
      <c r="AA1469" s="123">
        <f t="shared" si="737"/>
        <v>0</v>
      </c>
      <c r="AB1469" s="122">
        <f t="shared" si="738"/>
        <v>0</v>
      </c>
      <c r="AD1469" s="3" t="str">
        <f t="shared" si="739"/>
        <v>False</v>
      </c>
      <c r="AE1469" s="3" t="str">
        <f t="shared" si="740"/>
        <v>true</v>
      </c>
      <c r="AF1469" s="3" t="e">
        <f>VLOOKUP(C1469,#REF!,2,FALSE)</f>
        <v>#REF!</v>
      </c>
      <c r="AG1469" s="3" t="e">
        <f t="shared" si="741"/>
        <v>#REF!</v>
      </c>
      <c r="AH1469" s="3">
        <f t="shared" si="742"/>
        <v>0</v>
      </c>
      <c r="AI1469" s="3">
        <f t="shared" si="743"/>
        <v>0</v>
      </c>
      <c r="AJ1469" s="3">
        <f t="shared" si="744"/>
        <v>0</v>
      </c>
      <c r="AL1469" s="3">
        <f t="shared" si="745"/>
        <v>0</v>
      </c>
      <c r="AM1469" s="3">
        <f t="shared" si="746"/>
        <v>0</v>
      </c>
      <c r="AN1469" s="3">
        <f t="shared" si="747"/>
        <v>0</v>
      </c>
      <c r="AO1469" s="3">
        <f t="shared" si="748"/>
        <v>0</v>
      </c>
      <c r="AP1469" s="3">
        <f t="shared" si="749"/>
        <v>0</v>
      </c>
      <c r="AQ1469" s="3">
        <f t="shared" si="750"/>
        <v>0</v>
      </c>
      <c r="AS1469" s="3" t="e">
        <f t="shared" si="751"/>
        <v>#REF!</v>
      </c>
      <c r="AU1469" s="3" t="e">
        <f t="shared" si="752"/>
        <v>#NAME?</v>
      </c>
      <c r="AW1469" s="3">
        <f t="shared" si="753"/>
        <v>0</v>
      </c>
      <c r="AX1469" s="3">
        <f t="shared" si="754"/>
        <v>0</v>
      </c>
      <c r="AY1469" s="3">
        <f t="shared" si="755"/>
        <v>0</v>
      </c>
      <c r="AZ1469" s="3">
        <f t="shared" si="756"/>
        <v>0</v>
      </c>
      <c r="BA1469" s="3">
        <f t="shared" si="757"/>
        <v>0</v>
      </c>
      <c r="BB1469" s="3">
        <f t="shared" si="758"/>
        <v>0</v>
      </c>
    </row>
    <row r="1470" spans="2:54" x14ac:dyDescent="0.35">
      <c r="B1470" s="14">
        <v>1443</v>
      </c>
      <c r="C1470" s="13"/>
      <c r="D1470" s="13"/>
      <c r="E1470" s="130"/>
      <c r="F1470" s="130"/>
      <c r="G1470" s="129" t="str">
        <f t="shared" si="726"/>
        <v/>
      </c>
      <c r="H1470" s="128"/>
      <c r="I1470" s="189"/>
      <c r="J1470" s="128"/>
      <c r="K1470" s="127"/>
      <c r="L1470" s="127"/>
      <c r="M1470" s="126"/>
      <c r="N1470" s="7"/>
      <c r="O1470" s="6"/>
      <c r="P1470" s="6"/>
      <c r="Q1470" s="125" t="str">
        <f t="shared" si="727"/>
        <v/>
      </c>
      <c r="R1470" s="124" t="str">
        <f t="shared" si="728"/>
        <v/>
      </c>
      <c r="S1470" s="123">
        <f t="shared" si="729"/>
        <v>0</v>
      </c>
      <c r="T1470" s="122">
        <f t="shared" si="730"/>
        <v>0</v>
      </c>
      <c r="U1470" s="123">
        <f t="shared" si="731"/>
        <v>0</v>
      </c>
      <c r="V1470" s="122">
        <f t="shared" si="732"/>
        <v>0</v>
      </c>
      <c r="W1470" s="123">
        <f t="shared" si="733"/>
        <v>0</v>
      </c>
      <c r="X1470" s="122">
        <f t="shared" si="734"/>
        <v>0</v>
      </c>
      <c r="Y1470" s="123">
        <f t="shared" si="735"/>
        <v>0</v>
      </c>
      <c r="Z1470" s="122">
        <f t="shared" si="736"/>
        <v>0</v>
      </c>
      <c r="AA1470" s="123">
        <f t="shared" si="737"/>
        <v>0</v>
      </c>
      <c r="AB1470" s="122">
        <f t="shared" si="738"/>
        <v>0</v>
      </c>
      <c r="AD1470" s="3" t="str">
        <f t="shared" si="739"/>
        <v>False</v>
      </c>
      <c r="AE1470" s="3" t="str">
        <f t="shared" si="740"/>
        <v>true</v>
      </c>
      <c r="AF1470" s="3" t="e">
        <f>VLOOKUP(C1470,#REF!,2,FALSE)</f>
        <v>#REF!</v>
      </c>
      <c r="AG1470" s="3" t="e">
        <f t="shared" si="741"/>
        <v>#REF!</v>
      </c>
      <c r="AH1470" s="3">
        <f t="shared" si="742"/>
        <v>0</v>
      </c>
      <c r="AI1470" s="3">
        <f t="shared" si="743"/>
        <v>0</v>
      </c>
      <c r="AJ1470" s="3">
        <f t="shared" si="744"/>
        <v>0</v>
      </c>
      <c r="AL1470" s="3">
        <f t="shared" si="745"/>
        <v>0</v>
      </c>
      <c r="AM1470" s="3">
        <f t="shared" si="746"/>
        <v>0</v>
      </c>
      <c r="AN1470" s="3">
        <f t="shared" si="747"/>
        <v>0</v>
      </c>
      <c r="AO1470" s="3">
        <f t="shared" si="748"/>
        <v>0</v>
      </c>
      <c r="AP1470" s="3">
        <f t="shared" si="749"/>
        <v>0</v>
      </c>
      <c r="AQ1470" s="3">
        <f t="shared" si="750"/>
        <v>0</v>
      </c>
      <c r="AS1470" s="3" t="e">
        <f t="shared" si="751"/>
        <v>#REF!</v>
      </c>
      <c r="AU1470" s="3" t="e">
        <f t="shared" si="752"/>
        <v>#NAME?</v>
      </c>
      <c r="AW1470" s="3">
        <f t="shared" si="753"/>
        <v>0</v>
      </c>
      <c r="AX1470" s="3">
        <f t="shared" si="754"/>
        <v>0</v>
      </c>
      <c r="AY1470" s="3">
        <f t="shared" si="755"/>
        <v>0</v>
      </c>
      <c r="AZ1470" s="3">
        <f t="shared" si="756"/>
        <v>0</v>
      </c>
      <c r="BA1470" s="3">
        <f t="shared" si="757"/>
        <v>0</v>
      </c>
      <c r="BB1470" s="3">
        <f t="shared" si="758"/>
        <v>0</v>
      </c>
    </row>
    <row r="1471" spans="2:54" x14ac:dyDescent="0.35">
      <c r="B1471" s="14">
        <v>1444</v>
      </c>
      <c r="C1471" s="13"/>
      <c r="D1471" s="13"/>
      <c r="E1471" s="130"/>
      <c r="F1471" s="130"/>
      <c r="G1471" s="129" t="str">
        <f t="shared" si="726"/>
        <v/>
      </c>
      <c r="H1471" s="128"/>
      <c r="I1471" s="189"/>
      <c r="J1471" s="128"/>
      <c r="K1471" s="127"/>
      <c r="L1471" s="127"/>
      <c r="M1471" s="126"/>
      <c r="N1471" s="7"/>
      <c r="O1471" s="6"/>
      <c r="P1471" s="6"/>
      <c r="Q1471" s="125" t="str">
        <f t="shared" si="727"/>
        <v/>
      </c>
      <c r="R1471" s="124" t="str">
        <f t="shared" si="728"/>
        <v/>
      </c>
      <c r="S1471" s="123">
        <f t="shared" si="729"/>
        <v>0</v>
      </c>
      <c r="T1471" s="122">
        <f t="shared" si="730"/>
        <v>0</v>
      </c>
      <c r="U1471" s="123">
        <f t="shared" si="731"/>
        <v>0</v>
      </c>
      <c r="V1471" s="122">
        <f t="shared" si="732"/>
        <v>0</v>
      </c>
      <c r="W1471" s="123">
        <f t="shared" si="733"/>
        <v>0</v>
      </c>
      <c r="X1471" s="122">
        <f t="shared" si="734"/>
        <v>0</v>
      </c>
      <c r="Y1471" s="123">
        <f t="shared" si="735"/>
        <v>0</v>
      </c>
      <c r="Z1471" s="122">
        <f t="shared" si="736"/>
        <v>0</v>
      </c>
      <c r="AA1471" s="123">
        <f t="shared" si="737"/>
        <v>0</v>
      </c>
      <c r="AB1471" s="122">
        <f t="shared" si="738"/>
        <v>0</v>
      </c>
      <c r="AD1471" s="3" t="str">
        <f t="shared" si="739"/>
        <v>False</v>
      </c>
      <c r="AE1471" s="3" t="str">
        <f t="shared" si="740"/>
        <v>true</v>
      </c>
      <c r="AF1471" s="3" t="e">
        <f>VLOOKUP(C1471,#REF!,2,FALSE)</f>
        <v>#REF!</v>
      </c>
      <c r="AG1471" s="3" t="e">
        <f t="shared" si="741"/>
        <v>#REF!</v>
      </c>
      <c r="AH1471" s="3">
        <f t="shared" si="742"/>
        <v>0</v>
      </c>
      <c r="AI1471" s="3">
        <f t="shared" si="743"/>
        <v>0</v>
      </c>
      <c r="AJ1471" s="3">
        <f t="shared" si="744"/>
        <v>0</v>
      </c>
      <c r="AL1471" s="3">
        <f t="shared" si="745"/>
        <v>0</v>
      </c>
      <c r="AM1471" s="3">
        <f t="shared" si="746"/>
        <v>0</v>
      </c>
      <c r="AN1471" s="3">
        <f t="shared" si="747"/>
        <v>0</v>
      </c>
      <c r="AO1471" s="3">
        <f t="shared" si="748"/>
        <v>0</v>
      </c>
      <c r="AP1471" s="3">
        <f t="shared" si="749"/>
        <v>0</v>
      </c>
      <c r="AQ1471" s="3">
        <f t="shared" si="750"/>
        <v>0</v>
      </c>
      <c r="AS1471" s="3" t="e">
        <f t="shared" si="751"/>
        <v>#REF!</v>
      </c>
      <c r="AU1471" s="3" t="e">
        <f t="shared" si="752"/>
        <v>#NAME?</v>
      </c>
      <c r="AW1471" s="3">
        <f t="shared" si="753"/>
        <v>0</v>
      </c>
      <c r="AX1471" s="3">
        <f t="shared" si="754"/>
        <v>0</v>
      </c>
      <c r="AY1471" s="3">
        <f t="shared" si="755"/>
        <v>0</v>
      </c>
      <c r="AZ1471" s="3">
        <f t="shared" si="756"/>
        <v>0</v>
      </c>
      <c r="BA1471" s="3">
        <f t="shared" si="757"/>
        <v>0</v>
      </c>
      <c r="BB1471" s="3">
        <f t="shared" si="758"/>
        <v>0</v>
      </c>
    </row>
    <row r="1472" spans="2:54" x14ac:dyDescent="0.35">
      <c r="B1472" s="14">
        <v>1445</v>
      </c>
      <c r="C1472" s="13"/>
      <c r="D1472" s="13"/>
      <c r="E1472" s="130"/>
      <c r="F1472" s="130"/>
      <c r="G1472" s="129" t="str">
        <f t="shared" si="726"/>
        <v/>
      </c>
      <c r="H1472" s="128"/>
      <c r="I1472" s="189"/>
      <c r="J1472" s="128"/>
      <c r="K1472" s="127"/>
      <c r="L1472" s="127"/>
      <c r="M1472" s="126"/>
      <c r="N1472" s="7"/>
      <c r="O1472" s="6"/>
      <c r="P1472" s="6"/>
      <c r="Q1472" s="125" t="str">
        <f t="shared" si="727"/>
        <v/>
      </c>
      <c r="R1472" s="124" t="str">
        <f t="shared" si="728"/>
        <v/>
      </c>
      <c r="S1472" s="123">
        <f t="shared" si="729"/>
        <v>0</v>
      </c>
      <c r="T1472" s="122">
        <f t="shared" si="730"/>
        <v>0</v>
      </c>
      <c r="U1472" s="123">
        <f t="shared" si="731"/>
        <v>0</v>
      </c>
      <c r="V1472" s="122">
        <f t="shared" si="732"/>
        <v>0</v>
      </c>
      <c r="W1472" s="123">
        <f t="shared" si="733"/>
        <v>0</v>
      </c>
      <c r="X1472" s="122">
        <f t="shared" si="734"/>
        <v>0</v>
      </c>
      <c r="Y1472" s="123">
        <f t="shared" si="735"/>
        <v>0</v>
      </c>
      <c r="Z1472" s="122">
        <f t="shared" si="736"/>
        <v>0</v>
      </c>
      <c r="AA1472" s="123">
        <f t="shared" si="737"/>
        <v>0</v>
      </c>
      <c r="AB1472" s="122">
        <f t="shared" si="738"/>
        <v>0</v>
      </c>
      <c r="AD1472" s="3" t="str">
        <f t="shared" si="739"/>
        <v>False</v>
      </c>
      <c r="AE1472" s="3" t="str">
        <f t="shared" si="740"/>
        <v>true</v>
      </c>
      <c r="AF1472" s="3" t="e">
        <f>VLOOKUP(C1472,#REF!,2,FALSE)</f>
        <v>#REF!</v>
      </c>
      <c r="AG1472" s="3" t="e">
        <f t="shared" si="741"/>
        <v>#REF!</v>
      </c>
      <c r="AH1472" s="3">
        <f t="shared" si="742"/>
        <v>0</v>
      </c>
      <c r="AI1472" s="3">
        <f t="shared" si="743"/>
        <v>0</v>
      </c>
      <c r="AJ1472" s="3">
        <f t="shared" si="744"/>
        <v>0</v>
      </c>
      <c r="AL1472" s="3">
        <f t="shared" si="745"/>
        <v>0</v>
      </c>
      <c r="AM1472" s="3">
        <f t="shared" si="746"/>
        <v>0</v>
      </c>
      <c r="AN1472" s="3">
        <f t="shared" si="747"/>
        <v>0</v>
      </c>
      <c r="AO1472" s="3">
        <f t="shared" si="748"/>
        <v>0</v>
      </c>
      <c r="AP1472" s="3">
        <f t="shared" si="749"/>
        <v>0</v>
      </c>
      <c r="AQ1472" s="3">
        <f t="shared" si="750"/>
        <v>0</v>
      </c>
      <c r="AS1472" s="3" t="e">
        <f t="shared" si="751"/>
        <v>#REF!</v>
      </c>
      <c r="AU1472" s="3" t="e">
        <f t="shared" si="752"/>
        <v>#NAME?</v>
      </c>
      <c r="AW1472" s="3">
        <f t="shared" si="753"/>
        <v>0</v>
      </c>
      <c r="AX1472" s="3">
        <f t="shared" si="754"/>
        <v>0</v>
      </c>
      <c r="AY1472" s="3">
        <f t="shared" si="755"/>
        <v>0</v>
      </c>
      <c r="AZ1472" s="3">
        <f t="shared" si="756"/>
        <v>0</v>
      </c>
      <c r="BA1472" s="3">
        <f t="shared" si="757"/>
        <v>0</v>
      </c>
      <c r="BB1472" s="3">
        <f t="shared" si="758"/>
        <v>0</v>
      </c>
    </row>
    <row r="1473" spans="2:54" x14ac:dyDescent="0.35">
      <c r="B1473" s="14">
        <v>1446</v>
      </c>
      <c r="C1473" s="13"/>
      <c r="D1473" s="13"/>
      <c r="E1473" s="130"/>
      <c r="F1473" s="130"/>
      <c r="G1473" s="129" t="str">
        <f t="shared" si="726"/>
        <v/>
      </c>
      <c r="H1473" s="128"/>
      <c r="I1473" s="189"/>
      <c r="J1473" s="128"/>
      <c r="K1473" s="127"/>
      <c r="L1473" s="127"/>
      <c r="M1473" s="126"/>
      <c r="N1473" s="7"/>
      <c r="O1473" s="6"/>
      <c r="P1473" s="6"/>
      <c r="Q1473" s="125" t="str">
        <f t="shared" si="727"/>
        <v/>
      </c>
      <c r="R1473" s="124" t="str">
        <f t="shared" si="728"/>
        <v/>
      </c>
      <c r="S1473" s="123">
        <f t="shared" si="729"/>
        <v>0</v>
      </c>
      <c r="T1473" s="122">
        <f t="shared" si="730"/>
        <v>0</v>
      </c>
      <c r="U1473" s="123">
        <f t="shared" si="731"/>
        <v>0</v>
      </c>
      <c r="V1473" s="122">
        <f t="shared" si="732"/>
        <v>0</v>
      </c>
      <c r="W1473" s="123">
        <f t="shared" si="733"/>
        <v>0</v>
      </c>
      <c r="X1473" s="122">
        <f t="shared" si="734"/>
        <v>0</v>
      </c>
      <c r="Y1473" s="123">
        <f t="shared" si="735"/>
        <v>0</v>
      </c>
      <c r="Z1473" s="122">
        <f t="shared" si="736"/>
        <v>0</v>
      </c>
      <c r="AA1473" s="123">
        <f t="shared" si="737"/>
        <v>0</v>
      </c>
      <c r="AB1473" s="122">
        <f t="shared" si="738"/>
        <v>0</v>
      </c>
      <c r="AD1473" s="3" t="str">
        <f t="shared" si="739"/>
        <v>False</v>
      </c>
      <c r="AE1473" s="3" t="str">
        <f t="shared" si="740"/>
        <v>true</v>
      </c>
      <c r="AF1473" s="3" t="e">
        <f>VLOOKUP(C1473,#REF!,2,FALSE)</f>
        <v>#REF!</v>
      </c>
      <c r="AG1473" s="3" t="e">
        <f t="shared" si="741"/>
        <v>#REF!</v>
      </c>
      <c r="AH1473" s="3">
        <f t="shared" si="742"/>
        <v>0</v>
      </c>
      <c r="AI1473" s="3">
        <f t="shared" si="743"/>
        <v>0</v>
      </c>
      <c r="AJ1473" s="3">
        <f t="shared" si="744"/>
        <v>0</v>
      </c>
      <c r="AL1473" s="3">
        <f t="shared" si="745"/>
        <v>0</v>
      </c>
      <c r="AM1473" s="3">
        <f t="shared" si="746"/>
        <v>0</v>
      </c>
      <c r="AN1473" s="3">
        <f t="shared" si="747"/>
        <v>0</v>
      </c>
      <c r="AO1473" s="3">
        <f t="shared" si="748"/>
        <v>0</v>
      </c>
      <c r="AP1473" s="3">
        <f t="shared" si="749"/>
        <v>0</v>
      </c>
      <c r="AQ1473" s="3">
        <f t="shared" si="750"/>
        <v>0</v>
      </c>
      <c r="AS1473" s="3" t="e">
        <f t="shared" si="751"/>
        <v>#REF!</v>
      </c>
      <c r="AU1473" s="3" t="e">
        <f t="shared" si="752"/>
        <v>#NAME?</v>
      </c>
      <c r="AW1473" s="3">
        <f t="shared" si="753"/>
        <v>0</v>
      </c>
      <c r="AX1473" s="3">
        <f t="shared" si="754"/>
        <v>0</v>
      </c>
      <c r="AY1473" s="3">
        <f t="shared" si="755"/>
        <v>0</v>
      </c>
      <c r="AZ1473" s="3">
        <f t="shared" si="756"/>
        <v>0</v>
      </c>
      <c r="BA1473" s="3">
        <f t="shared" si="757"/>
        <v>0</v>
      </c>
      <c r="BB1473" s="3">
        <f t="shared" si="758"/>
        <v>0</v>
      </c>
    </row>
    <row r="1474" spans="2:54" x14ac:dyDescent="0.35">
      <c r="B1474" s="14">
        <v>1447</v>
      </c>
      <c r="C1474" s="13"/>
      <c r="D1474" s="13"/>
      <c r="E1474" s="130"/>
      <c r="F1474" s="130"/>
      <c r="G1474" s="129" t="str">
        <f t="shared" si="726"/>
        <v/>
      </c>
      <c r="H1474" s="128"/>
      <c r="I1474" s="189"/>
      <c r="J1474" s="128"/>
      <c r="K1474" s="127"/>
      <c r="L1474" s="127"/>
      <c r="M1474" s="126"/>
      <c r="N1474" s="7"/>
      <c r="O1474" s="6"/>
      <c r="P1474" s="6"/>
      <c r="Q1474" s="125" t="str">
        <f t="shared" si="727"/>
        <v/>
      </c>
      <c r="R1474" s="124" t="str">
        <f t="shared" si="728"/>
        <v/>
      </c>
      <c r="S1474" s="123">
        <f t="shared" si="729"/>
        <v>0</v>
      </c>
      <c r="T1474" s="122">
        <f t="shared" si="730"/>
        <v>0</v>
      </c>
      <c r="U1474" s="123">
        <f t="shared" si="731"/>
        <v>0</v>
      </c>
      <c r="V1474" s="122">
        <f t="shared" si="732"/>
        <v>0</v>
      </c>
      <c r="W1474" s="123">
        <f t="shared" si="733"/>
        <v>0</v>
      </c>
      <c r="X1474" s="122">
        <f t="shared" si="734"/>
        <v>0</v>
      </c>
      <c r="Y1474" s="123">
        <f t="shared" si="735"/>
        <v>0</v>
      </c>
      <c r="Z1474" s="122">
        <f t="shared" si="736"/>
        <v>0</v>
      </c>
      <c r="AA1474" s="123">
        <f t="shared" si="737"/>
        <v>0</v>
      </c>
      <c r="AB1474" s="122">
        <f t="shared" si="738"/>
        <v>0</v>
      </c>
      <c r="AD1474" s="3" t="str">
        <f t="shared" si="739"/>
        <v>False</v>
      </c>
      <c r="AE1474" s="3" t="str">
        <f t="shared" si="740"/>
        <v>true</v>
      </c>
      <c r="AF1474" s="3" t="e">
        <f>VLOOKUP(C1474,#REF!,2,FALSE)</f>
        <v>#REF!</v>
      </c>
      <c r="AG1474" s="3" t="e">
        <f t="shared" si="741"/>
        <v>#REF!</v>
      </c>
      <c r="AH1474" s="3">
        <f t="shared" si="742"/>
        <v>0</v>
      </c>
      <c r="AI1474" s="3">
        <f t="shared" si="743"/>
        <v>0</v>
      </c>
      <c r="AJ1474" s="3">
        <f t="shared" si="744"/>
        <v>0</v>
      </c>
      <c r="AL1474" s="3">
        <f t="shared" si="745"/>
        <v>0</v>
      </c>
      <c r="AM1474" s="3">
        <f t="shared" si="746"/>
        <v>0</v>
      </c>
      <c r="AN1474" s="3">
        <f t="shared" si="747"/>
        <v>0</v>
      </c>
      <c r="AO1474" s="3">
        <f t="shared" si="748"/>
        <v>0</v>
      </c>
      <c r="AP1474" s="3">
        <f t="shared" si="749"/>
        <v>0</v>
      </c>
      <c r="AQ1474" s="3">
        <f t="shared" si="750"/>
        <v>0</v>
      </c>
      <c r="AS1474" s="3" t="e">
        <f t="shared" si="751"/>
        <v>#REF!</v>
      </c>
      <c r="AU1474" s="3" t="e">
        <f t="shared" si="752"/>
        <v>#NAME?</v>
      </c>
      <c r="AW1474" s="3">
        <f t="shared" si="753"/>
        <v>0</v>
      </c>
      <c r="AX1474" s="3">
        <f t="shared" si="754"/>
        <v>0</v>
      </c>
      <c r="AY1474" s="3">
        <f t="shared" si="755"/>
        <v>0</v>
      </c>
      <c r="AZ1474" s="3">
        <f t="shared" si="756"/>
        <v>0</v>
      </c>
      <c r="BA1474" s="3">
        <f t="shared" si="757"/>
        <v>0</v>
      </c>
      <c r="BB1474" s="3">
        <f t="shared" si="758"/>
        <v>0</v>
      </c>
    </row>
    <row r="1475" spans="2:54" x14ac:dyDescent="0.35">
      <c r="B1475" s="14">
        <v>1448</v>
      </c>
      <c r="C1475" s="13"/>
      <c r="D1475" s="13"/>
      <c r="E1475" s="130"/>
      <c r="F1475" s="130"/>
      <c r="G1475" s="129" t="str">
        <f t="shared" si="726"/>
        <v/>
      </c>
      <c r="H1475" s="128"/>
      <c r="I1475" s="189"/>
      <c r="J1475" s="128"/>
      <c r="K1475" s="127"/>
      <c r="L1475" s="127"/>
      <c r="M1475" s="126"/>
      <c r="N1475" s="7"/>
      <c r="O1475" s="6"/>
      <c r="P1475" s="6"/>
      <c r="Q1475" s="125" t="str">
        <f t="shared" si="727"/>
        <v/>
      </c>
      <c r="R1475" s="124" t="str">
        <f t="shared" si="728"/>
        <v/>
      </c>
      <c r="S1475" s="123">
        <f t="shared" si="729"/>
        <v>0</v>
      </c>
      <c r="T1475" s="122">
        <f t="shared" si="730"/>
        <v>0</v>
      </c>
      <c r="U1475" s="123">
        <f t="shared" si="731"/>
        <v>0</v>
      </c>
      <c r="V1475" s="122">
        <f t="shared" si="732"/>
        <v>0</v>
      </c>
      <c r="W1475" s="123">
        <f t="shared" si="733"/>
        <v>0</v>
      </c>
      <c r="X1475" s="122">
        <f t="shared" si="734"/>
        <v>0</v>
      </c>
      <c r="Y1475" s="123">
        <f t="shared" si="735"/>
        <v>0</v>
      </c>
      <c r="Z1475" s="122">
        <f t="shared" si="736"/>
        <v>0</v>
      </c>
      <c r="AA1475" s="123">
        <f t="shared" si="737"/>
        <v>0</v>
      </c>
      <c r="AB1475" s="122">
        <f t="shared" si="738"/>
        <v>0</v>
      </c>
      <c r="AD1475" s="3" t="str">
        <f t="shared" si="739"/>
        <v>False</v>
      </c>
      <c r="AE1475" s="3" t="str">
        <f t="shared" si="740"/>
        <v>true</v>
      </c>
      <c r="AF1475" s="3" t="e">
        <f>VLOOKUP(C1475,#REF!,2,FALSE)</f>
        <v>#REF!</v>
      </c>
      <c r="AG1475" s="3" t="e">
        <f t="shared" si="741"/>
        <v>#REF!</v>
      </c>
      <c r="AH1475" s="3">
        <f t="shared" si="742"/>
        <v>0</v>
      </c>
      <c r="AI1475" s="3">
        <f t="shared" si="743"/>
        <v>0</v>
      </c>
      <c r="AJ1475" s="3">
        <f t="shared" si="744"/>
        <v>0</v>
      </c>
      <c r="AL1475" s="3">
        <f t="shared" si="745"/>
        <v>0</v>
      </c>
      <c r="AM1475" s="3">
        <f t="shared" si="746"/>
        <v>0</v>
      </c>
      <c r="AN1475" s="3">
        <f t="shared" si="747"/>
        <v>0</v>
      </c>
      <c r="AO1475" s="3">
        <f t="shared" si="748"/>
        <v>0</v>
      </c>
      <c r="AP1475" s="3">
        <f t="shared" si="749"/>
        <v>0</v>
      </c>
      <c r="AQ1475" s="3">
        <f t="shared" si="750"/>
        <v>0</v>
      </c>
      <c r="AS1475" s="3" t="e">
        <f t="shared" si="751"/>
        <v>#REF!</v>
      </c>
      <c r="AU1475" s="3" t="e">
        <f t="shared" si="752"/>
        <v>#NAME?</v>
      </c>
      <c r="AW1475" s="3">
        <f t="shared" si="753"/>
        <v>0</v>
      </c>
      <c r="AX1475" s="3">
        <f t="shared" si="754"/>
        <v>0</v>
      </c>
      <c r="AY1475" s="3">
        <f t="shared" si="755"/>
        <v>0</v>
      </c>
      <c r="AZ1475" s="3">
        <f t="shared" si="756"/>
        <v>0</v>
      </c>
      <c r="BA1475" s="3">
        <f t="shared" si="757"/>
        <v>0</v>
      </c>
      <c r="BB1475" s="3">
        <f t="shared" si="758"/>
        <v>0</v>
      </c>
    </row>
    <row r="1476" spans="2:54" x14ac:dyDescent="0.35">
      <c r="B1476" s="14">
        <v>1449</v>
      </c>
      <c r="C1476" s="13"/>
      <c r="D1476" s="13"/>
      <c r="E1476" s="130"/>
      <c r="F1476" s="130"/>
      <c r="G1476" s="129" t="str">
        <f t="shared" si="726"/>
        <v/>
      </c>
      <c r="H1476" s="128"/>
      <c r="I1476" s="189"/>
      <c r="J1476" s="128"/>
      <c r="K1476" s="127"/>
      <c r="L1476" s="127"/>
      <c r="M1476" s="126"/>
      <c r="N1476" s="7"/>
      <c r="O1476" s="6"/>
      <c r="P1476" s="6"/>
      <c r="Q1476" s="125" t="str">
        <f t="shared" si="727"/>
        <v/>
      </c>
      <c r="R1476" s="124" t="str">
        <f t="shared" si="728"/>
        <v/>
      </c>
      <c r="S1476" s="123">
        <f t="shared" si="729"/>
        <v>0</v>
      </c>
      <c r="T1476" s="122">
        <f t="shared" si="730"/>
        <v>0</v>
      </c>
      <c r="U1476" s="123">
        <f t="shared" si="731"/>
        <v>0</v>
      </c>
      <c r="V1476" s="122">
        <f t="shared" si="732"/>
        <v>0</v>
      </c>
      <c r="W1476" s="123">
        <f t="shared" si="733"/>
        <v>0</v>
      </c>
      <c r="X1476" s="122">
        <f t="shared" si="734"/>
        <v>0</v>
      </c>
      <c r="Y1476" s="123">
        <f t="shared" si="735"/>
        <v>0</v>
      </c>
      <c r="Z1476" s="122">
        <f t="shared" si="736"/>
        <v>0</v>
      </c>
      <c r="AA1476" s="123">
        <f t="shared" si="737"/>
        <v>0</v>
      </c>
      <c r="AB1476" s="122">
        <f t="shared" si="738"/>
        <v>0</v>
      </c>
      <c r="AD1476" s="3" t="str">
        <f t="shared" si="739"/>
        <v>False</v>
      </c>
      <c r="AE1476" s="3" t="str">
        <f t="shared" si="740"/>
        <v>true</v>
      </c>
      <c r="AF1476" s="3" t="e">
        <f>VLOOKUP(C1476,#REF!,2,FALSE)</f>
        <v>#REF!</v>
      </c>
      <c r="AG1476" s="3" t="e">
        <f t="shared" si="741"/>
        <v>#REF!</v>
      </c>
      <c r="AH1476" s="3">
        <f t="shared" si="742"/>
        <v>0</v>
      </c>
      <c r="AI1476" s="3">
        <f t="shared" si="743"/>
        <v>0</v>
      </c>
      <c r="AJ1476" s="3">
        <f t="shared" si="744"/>
        <v>0</v>
      </c>
      <c r="AL1476" s="3">
        <f t="shared" si="745"/>
        <v>0</v>
      </c>
      <c r="AM1476" s="3">
        <f t="shared" si="746"/>
        <v>0</v>
      </c>
      <c r="AN1476" s="3">
        <f t="shared" si="747"/>
        <v>0</v>
      </c>
      <c r="AO1476" s="3">
        <f t="shared" si="748"/>
        <v>0</v>
      </c>
      <c r="AP1476" s="3">
        <f t="shared" si="749"/>
        <v>0</v>
      </c>
      <c r="AQ1476" s="3">
        <f t="shared" si="750"/>
        <v>0</v>
      </c>
      <c r="AS1476" s="3" t="e">
        <f t="shared" si="751"/>
        <v>#REF!</v>
      </c>
      <c r="AU1476" s="3" t="e">
        <f t="shared" si="752"/>
        <v>#NAME?</v>
      </c>
      <c r="AW1476" s="3">
        <f t="shared" si="753"/>
        <v>0</v>
      </c>
      <c r="AX1476" s="3">
        <f t="shared" si="754"/>
        <v>0</v>
      </c>
      <c r="AY1476" s="3">
        <f t="shared" si="755"/>
        <v>0</v>
      </c>
      <c r="AZ1476" s="3">
        <f t="shared" si="756"/>
        <v>0</v>
      </c>
      <c r="BA1476" s="3">
        <f t="shared" si="757"/>
        <v>0</v>
      </c>
      <c r="BB1476" s="3">
        <f t="shared" si="758"/>
        <v>0</v>
      </c>
    </row>
    <row r="1477" spans="2:54" x14ac:dyDescent="0.35">
      <c r="B1477" s="14">
        <v>1450</v>
      </c>
      <c r="C1477" s="13"/>
      <c r="D1477" s="13"/>
      <c r="E1477" s="130"/>
      <c r="F1477" s="130"/>
      <c r="G1477" s="129" t="str">
        <f t="shared" si="726"/>
        <v/>
      </c>
      <c r="H1477" s="128"/>
      <c r="I1477" s="189"/>
      <c r="J1477" s="128"/>
      <c r="K1477" s="127"/>
      <c r="L1477" s="127"/>
      <c r="M1477" s="126"/>
      <c r="N1477" s="7"/>
      <c r="O1477" s="6"/>
      <c r="P1477" s="6"/>
      <c r="Q1477" s="125" t="str">
        <f t="shared" si="727"/>
        <v/>
      </c>
      <c r="R1477" s="124" t="str">
        <f t="shared" si="728"/>
        <v/>
      </c>
      <c r="S1477" s="123">
        <f t="shared" si="729"/>
        <v>0</v>
      </c>
      <c r="T1477" s="122">
        <f t="shared" si="730"/>
        <v>0</v>
      </c>
      <c r="U1477" s="123">
        <f t="shared" si="731"/>
        <v>0</v>
      </c>
      <c r="V1477" s="122">
        <f t="shared" si="732"/>
        <v>0</v>
      </c>
      <c r="W1477" s="123">
        <f t="shared" si="733"/>
        <v>0</v>
      </c>
      <c r="X1477" s="122">
        <f t="shared" si="734"/>
        <v>0</v>
      </c>
      <c r="Y1477" s="123">
        <f t="shared" si="735"/>
        <v>0</v>
      </c>
      <c r="Z1477" s="122">
        <f t="shared" si="736"/>
        <v>0</v>
      </c>
      <c r="AA1477" s="123">
        <f t="shared" si="737"/>
        <v>0</v>
      </c>
      <c r="AB1477" s="122">
        <f t="shared" si="738"/>
        <v>0</v>
      </c>
      <c r="AD1477" s="3" t="str">
        <f t="shared" si="739"/>
        <v>False</v>
      </c>
      <c r="AE1477" s="3" t="str">
        <f t="shared" si="740"/>
        <v>true</v>
      </c>
      <c r="AF1477" s="3" t="e">
        <f>VLOOKUP(C1477,#REF!,2,FALSE)</f>
        <v>#REF!</v>
      </c>
      <c r="AG1477" s="3" t="e">
        <f t="shared" si="741"/>
        <v>#REF!</v>
      </c>
      <c r="AH1477" s="3">
        <f t="shared" si="742"/>
        <v>0</v>
      </c>
      <c r="AI1477" s="3">
        <f t="shared" si="743"/>
        <v>0</v>
      </c>
      <c r="AJ1477" s="3">
        <f t="shared" si="744"/>
        <v>0</v>
      </c>
      <c r="AL1477" s="3">
        <f t="shared" si="745"/>
        <v>0</v>
      </c>
      <c r="AM1477" s="3">
        <f t="shared" si="746"/>
        <v>0</v>
      </c>
      <c r="AN1477" s="3">
        <f t="shared" si="747"/>
        <v>0</v>
      </c>
      <c r="AO1477" s="3">
        <f t="shared" si="748"/>
        <v>0</v>
      </c>
      <c r="AP1477" s="3">
        <f t="shared" si="749"/>
        <v>0</v>
      </c>
      <c r="AQ1477" s="3">
        <f t="shared" si="750"/>
        <v>0</v>
      </c>
      <c r="AS1477" s="3" t="e">
        <f t="shared" si="751"/>
        <v>#REF!</v>
      </c>
      <c r="AU1477" s="3" t="e">
        <f t="shared" si="752"/>
        <v>#NAME?</v>
      </c>
      <c r="AW1477" s="3">
        <f t="shared" si="753"/>
        <v>0</v>
      </c>
      <c r="AX1477" s="3">
        <f t="shared" si="754"/>
        <v>0</v>
      </c>
      <c r="AY1477" s="3">
        <f t="shared" si="755"/>
        <v>0</v>
      </c>
      <c r="AZ1477" s="3">
        <f t="shared" si="756"/>
        <v>0</v>
      </c>
      <c r="BA1477" s="3">
        <f t="shared" si="757"/>
        <v>0</v>
      </c>
      <c r="BB1477" s="3">
        <f t="shared" si="758"/>
        <v>0</v>
      </c>
    </row>
    <row r="1478" spans="2:54" x14ac:dyDescent="0.35">
      <c r="B1478" s="14">
        <v>1451</v>
      </c>
      <c r="C1478" s="13"/>
      <c r="D1478" s="13"/>
      <c r="E1478" s="130"/>
      <c r="F1478" s="130"/>
      <c r="G1478" s="129" t="str">
        <f t="shared" si="726"/>
        <v/>
      </c>
      <c r="H1478" s="128"/>
      <c r="I1478" s="189"/>
      <c r="J1478" s="128"/>
      <c r="K1478" s="127"/>
      <c r="L1478" s="127"/>
      <c r="M1478" s="126"/>
      <c r="N1478" s="7"/>
      <c r="O1478" s="6"/>
      <c r="P1478" s="6"/>
      <c r="Q1478" s="125" t="str">
        <f t="shared" si="727"/>
        <v/>
      </c>
      <c r="R1478" s="124" t="str">
        <f t="shared" si="728"/>
        <v/>
      </c>
      <c r="S1478" s="123">
        <f t="shared" si="729"/>
        <v>0</v>
      </c>
      <c r="T1478" s="122">
        <f t="shared" si="730"/>
        <v>0</v>
      </c>
      <c r="U1478" s="123">
        <f t="shared" si="731"/>
        <v>0</v>
      </c>
      <c r="V1478" s="122">
        <f t="shared" si="732"/>
        <v>0</v>
      </c>
      <c r="W1478" s="123">
        <f t="shared" si="733"/>
        <v>0</v>
      </c>
      <c r="X1478" s="122">
        <f t="shared" si="734"/>
        <v>0</v>
      </c>
      <c r="Y1478" s="123">
        <f t="shared" si="735"/>
        <v>0</v>
      </c>
      <c r="Z1478" s="122">
        <f t="shared" si="736"/>
        <v>0</v>
      </c>
      <c r="AA1478" s="123">
        <f t="shared" si="737"/>
        <v>0</v>
      </c>
      <c r="AB1478" s="122">
        <f t="shared" si="738"/>
        <v>0</v>
      </c>
      <c r="AD1478" s="3" t="str">
        <f t="shared" si="739"/>
        <v>False</v>
      </c>
      <c r="AE1478" s="3" t="str">
        <f t="shared" si="740"/>
        <v>true</v>
      </c>
      <c r="AF1478" s="3" t="e">
        <f>VLOOKUP(C1478,#REF!,2,FALSE)</f>
        <v>#REF!</v>
      </c>
      <c r="AG1478" s="3" t="e">
        <f t="shared" si="741"/>
        <v>#REF!</v>
      </c>
      <c r="AH1478" s="3">
        <f t="shared" si="742"/>
        <v>0</v>
      </c>
      <c r="AI1478" s="3">
        <f t="shared" si="743"/>
        <v>0</v>
      </c>
      <c r="AJ1478" s="3">
        <f t="shared" si="744"/>
        <v>0</v>
      </c>
      <c r="AL1478" s="3">
        <f t="shared" si="745"/>
        <v>0</v>
      </c>
      <c r="AM1478" s="3">
        <f t="shared" si="746"/>
        <v>0</v>
      </c>
      <c r="AN1478" s="3">
        <f t="shared" si="747"/>
        <v>0</v>
      </c>
      <c r="AO1478" s="3">
        <f t="shared" si="748"/>
        <v>0</v>
      </c>
      <c r="AP1478" s="3">
        <f t="shared" si="749"/>
        <v>0</v>
      </c>
      <c r="AQ1478" s="3">
        <f t="shared" si="750"/>
        <v>0</v>
      </c>
      <c r="AS1478" s="3" t="e">
        <f t="shared" si="751"/>
        <v>#REF!</v>
      </c>
      <c r="AU1478" s="3" t="e">
        <f t="shared" si="752"/>
        <v>#NAME?</v>
      </c>
      <c r="AW1478" s="3">
        <f t="shared" si="753"/>
        <v>0</v>
      </c>
      <c r="AX1478" s="3">
        <f t="shared" si="754"/>
        <v>0</v>
      </c>
      <c r="AY1478" s="3">
        <f t="shared" si="755"/>
        <v>0</v>
      </c>
      <c r="AZ1478" s="3">
        <f t="shared" si="756"/>
        <v>0</v>
      </c>
      <c r="BA1478" s="3">
        <f t="shared" si="757"/>
        <v>0</v>
      </c>
      <c r="BB1478" s="3">
        <f t="shared" si="758"/>
        <v>0</v>
      </c>
    </row>
    <row r="1479" spans="2:54" x14ac:dyDescent="0.35">
      <c r="B1479" s="14">
        <v>1452</v>
      </c>
      <c r="C1479" s="13"/>
      <c r="D1479" s="13"/>
      <c r="E1479" s="130"/>
      <c r="F1479" s="130"/>
      <c r="G1479" s="129" t="str">
        <f t="shared" si="726"/>
        <v/>
      </c>
      <c r="H1479" s="128"/>
      <c r="I1479" s="189"/>
      <c r="J1479" s="128"/>
      <c r="K1479" s="127"/>
      <c r="L1479" s="127"/>
      <c r="M1479" s="126"/>
      <c r="N1479" s="7"/>
      <c r="O1479" s="6"/>
      <c r="P1479" s="6"/>
      <c r="Q1479" s="125" t="str">
        <f t="shared" si="727"/>
        <v/>
      </c>
      <c r="R1479" s="124" t="str">
        <f t="shared" si="728"/>
        <v/>
      </c>
      <c r="S1479" s="123">
        <f t="shared" si="729"/>
        <v>0</v>
      </c>
      <c r="T1479" s="122">
        <f t="shared" si="730"/>
        <v>0</v>
      </c>
      <c r="U1479" s="123">
        <f t="shared" si="731"/>
        <v>0</v>
      </c>
      <c r="V1479" s="122">
        <f t="shared" si="732"/>
        <v>0</v>
      </c>
      <c r="W1479" s="123">
        <f t="shared" si="733"/>
        <v>0</v>
      </c>
      <c r="X1479" s="122">
        <f t="shared" si="734"/>
        <v>0</v>
      </c>
      <c r="Y1479" s="123">
        <f t="shared" si="735"/>
        <v>0</v>
      </c>
      <c r="Z1479" s="122">
        <f t="shared" si="736"/>
        <v>0</v>
      </c>
      <c r="AA1479" s="123">
        <f t="shared" si="737"/>
        <v>0</v>
      </c>
      <c r="AB1479" s="122">
        <f t="shared" si="738"/>
        <v>0</v>
      </c>
      <c r="AD1479" s="3" t="str">
        <f t="shared" si="739"/>
        <v>False</v>
      </c>
      <c r="AE1479" s="3" t="str">
        <f t="shared" si="740"/>
        <v>true</v>
      </c>
      <c r="AF1479" s="3" t="e">
        <f>VLOOKUP(C1479,#REF!,2,FALSE)</f>
        <v>#REF!</v>
      </c>
      <c r="AG1479" s="3" t="e">
        <f t="shared" si="741"/>
        <v>#REF!</v>
      </c>
      <c r="AH1479" s="3">
        <f t="shared" si="742"/>
        <v>0</v>
      </c>
      <c r="AI1479" s="3">
        <f t="shared" si="743"/>
        <v>0</v>
      </c>
      <c r="AJ1479" s="3">
        <f t="shared" si="744"/>
        <v>0</v>
      </c>
      <c r="AL1479" s="3">
        <f t="shared" si="745"/>
        <v>0</v>
      </c>
      <c r="AM1479" s="3">
        <f t="shared" si="746"/>
        <v>0</v>
      </c>
      <c r="AN1479" s="3">
        <f t="shared" si="747"/>
        <v>0</v>
      </c>
      <c r="AO1479" s="3">
        <f t="shared" si="748"/>
        <v>0</v>
      </c>
      <c r="AP1479" s="3">
        <f t="shared" si="749"/>
        <v>0</v>
      </c>
      <c r="AQ1479" s="3">
        <f t="shared" si="750"/>
        <v>0</v>
      </c>
      <c r="AS1479" s="3" t="e">
        <f t="shared" si="751"/>
        <v>#REF!</v>
      </c>
      <c r="AU1479" s="3" t="e">
        <f t="shared" si="752"/>
        <v>#NAME?</v>
      </c>
      <c r="AW1479" s="3">
        <f t="shared" si="753"/>
        <v>0</v>
      </c>
      <c r="AX1479" s="3">
        <f t="shared" si="754"/>
        <v>0</v>
      </c>
      <c r="AY1479" s="3">
        <f t="shared" si="755"/>
        <v>0</v>
      </c>
      <c r="AZ1479" s="3">
        <f t="shared" si="756"/>
        <v>0</v>
      </c>
      <c r="BA1479" s="3">
        <f t="shared" si="757"/>
        <v>0</v>
      </c>
      <c r="BB1479" s="3">
        <f t="shared" si="758"/>
        <v>0</v>
      </c>
    </row>
    <row r="1480" spans="2:54" x14ac:dyDescent="0.35">
      <c r="B1480" s="14">
        <v>1453</v>
      </c>
      <c r="C1480" s="13"/>
      <c r="D1480" s="13"/>
      <c r="E1480" s="130"/>
      <c r="F1480" s="130"/>
      <c r="G1480" s="129" t="str">
        <f t="shared" si="726"/>
        <v/>
      </c>
      <c r="H1480" s="128"/>
      <c r="I1480" s="189"/>
      <c r="J1480" s="128"/>
      <c r="K1480" s="127"/>
      <c r="L1480" s="127"/>
      <c r="M1480" s="126"/>
      <c r="N1480" s="7"/>
      <c r="O1480" s="6"/>
      <c r="P1480" s="6"/>
      <c r="Q1480" s="125" t="str">
        <f t="shared" si="727"/>
        <v/>
      </c>
      <c r="R1480" s="124" t="str">
        <f t="shared" si="728"/>
        <v/>
      </c>
      <c r="S1480" s="123">
        <f t="shared" si="729"/>
        <v>0</v>
      </c>
      <c r="T1480" s="122">
        <f t="shared" si="730"/>
        <v>0</v>
      </c>
      <c r="U1480" s="123">
        <f t="shared" si="731"/>
        <v>0</v>
      </c>
      <c r="V1480" s="122">
        <f t="shared" si="732"/>
        <v>0</v>
      </c>
      <c r="W1480" s="123">
        <f t="shared" si="733"/>
        <v>0</v>
      </c>
      <c r="X1480" s="122">
        <f t="shared" si="734"/>
        <v>0</v>
      </c>
      <c r="Y1480" s="123">
        <f t="shared" si="735"/>
        <v>0</v>
      </c>
      <c r="Z1480" s="122">
        <f t="shared" si="736"/>
        <v>0</v>
      </c>
      <c r="AA1480" s="123">
        <f t="shared" si="737"/>
        <v>0</v>
      </c>
      <c r="AB1480" s="122">
        <f t="shared" si="738"/>
        <v>0</v>
      </c>
      <c r="AD1480" s="3" t="str">
        <f t="shared" si="739"/>
        <v>False</v>
      </c>
      <c r="AE1480" s="3" t="str">
        <f t="shared" si="740"/>
        <v>true</v>
      </c>
      <c r="AF1480" s="3" t="e">
        <f>VLOOKUP(C1480,#REF!,2,FALSE)</f>
        <v>#REF!</v>
      </c>
      <c r="AG1480" s="3" t="e">
        <f t="shared" si="741"/>
        <v>#REF!</v>
      </c>
      <c r="AH1480" s="3">
        <f t="shared" si="742"/>
        <v>0</v>
      </c>
      <c r="AI1480" s="3">
        <f t="shared" si="743"/>
        <v>0</v>
      </c>
      <c r="AJ1480" s="3">
        <f t="shared" si="744"/>
        <v>0</v>
      </c>
      <c r="AL1480" s="3">
        <f t="shared" si="745"/>
        <v>0</v>
      </c>
      <c r="AM1480" s="3">
        <f t="shared" si="746"/>
        <v>0</v>
      </c>
      <c r="AN1480" s="3">
        <f t="shared" si="747"/>
        <v>0</v>
      </c>
      <c r="AO1480" s="3">
        <f t="shared" si="748"/>
        <v>0</v>
      </c>
      <c r="AP1480" s="3">
        <f t="shared" si="749"/>
        <v>0</v>
      </c>
      <c r="AQ1480" s="3">
        <f t="shared" si="750"/>
        <v>0</v>
      </c>
      <c r="AS1480" s="3" t="e">
        <f t="shared" si="751"/>
        <v>#REF!</v>
      </c>
      <c r="AU1480" s="3" t="e">
        <f t="shared" si="752"/>
        <v>#NAME?</v>
      </c>
      <c r="AW1480" s="3">
        <f t="shared" si="753"/>
        <v>0</v>
      </c>
      <c r="AX1480" s="3">
        <f t="shared" si="754"/>
        <v>0</v>
      </c>
      <c r="AY1480" s="3">
        <f t="shared" si="755"/>
        <v>0</v>
      </c>
      <c r="AZ1480" s="3">
        <f t="shared" si="756"/>
        <v>0</v>
      </c>
      <c r="BA1480" s="3">
        <f t="shared" si="757"/>
        <v>0</v>
      </c>
      <c r="BB1480" s="3">
        <f t="shared" si="758"/>
        <v>0</v>
      </c>
    </row>
    <row r="1481" spans="2:54" x14ac:dyDescent="0.35">
      <c r="B1481" s="14">
        <v>1454</v>
      </c>
      <c r="C1481" s="13"/>
      <c r="D1481" s="13"/>
      <c r="E1481" s="130"/>
      <c r="F1481" s="130"/>
      <c r="G1481" s="129" t="str">
        <f t="shared" si="726"/>
        <v/>
      </c>
      <c r="H1481" s="128"/>
      <c r="I1481" s="189"/>
      <c r="J1481" s="128"/>
      <c r="K1481" s="127"/>
      <c r="L1481" s="127"/>
      <c r="M1481" s="126"/>
      <c r="N1481" s="7"/>
      <c r="O1481" s="6"/>
      <c r="P1481" s="6"/>
      <c r="Q1481" s="125" t="str">
        <f t="shared" si="727"/>
        <v/>
      </c>
      <c r="R1481" s="124" t="str">
        <f t="shared" si="728"/>
        <v/>
      </c>
      <c r="S1481" s="123">
        <f t="shared" si="729"/>
        <v>0</v>
      </c>
      <c r="T1481" s="122">
        <f t="shared" si="730"/>
        <v>0</v>
      </c>
      <c r="U1481" s="123">
        <f t="shared" si="731"/>
        <v>0</v>
      </c>
      <c r="V1481" s="122">
        <f t="shared" si="732"/>
        <v>0</v>
      </c>
      <c r="W1481" s="123">
        <f t="shared" si="733"/>
        <v>0</v>
      </c>
      <c r="X1481" s="122">
        <f t="shared" si="734"/>
        <v>0</v>
      </c>
      <c r="Y1481" s="123">
        <f t="shared" si="735"/>
        <v>0</v>
      </c>
      <c r="Z1481" s="122">
        <f t="shared" si="736"/>
        <v>0</v>
      </c>
      <c r="AA1481" s="123">
        <f t="shared" si="737"/>
        <v>0</v>
      </c>
      <c r="AB1481" s="122">
        <f t="shared" si="738"/>
        <v>0</v>
      </c>
      <c r="AD1481" s="3" t="str">
        <f t="shared" si="739"/>
        <v>False</v>
      </c>
      <c r="AE1481" s="3" t="str">
        <f t="shared" si="740"/>
        <v>true</v>
      </c>
      <c r="AF1481" s="3" t="e">
        <f>VLOOKUP(C1481,#REF!,2,FALSE)</f>
        <v>#REF!</v>
      </c>
      <c r="AG1481" s="3" t="e">
        <f t="shared" si="741"/>
        <v>#REF!</v>
      </c>
      <c r="AH1481" s="3">
        <f t="shared" si="742"/>
        <v>0</v>
      </c>
      <c r="AI1481" s="3">
        <f t="shared" si="743"/>
        <v>0</v>
      </c>
      <c r="AJ1481" s="3">
        <f t="shared" si="744"/>
        <v>0</v>
      </c>
      <c r="AL1481" s="3">
        <f t="shared" si="745"/>
        <v>0</v>
      </c>
      <c r="AM1481" s="3">
        <f t="shared" si="746"/>
        <v>0</v>
      </c>
      <c r="AN1481" s="3">
        <f t="shared" si="747"/>
        <v>0</v>
      </c>
      <c r="AO1481" s="3">
        <f t="shared" si="748"/>
        <v>0</v>
      </c>
      <c r="AP1481" s="3">
        <f t="shared" si="749"/>
        <v>0</v>
      </c>
      <c r="AQ1481" s="3">
        <f t="shared" si="750"/>
        <v>0</v>
      </c>
      <c r="AS1481" s="3" t="e">
        <f t="shared" si="751"/>
        <v>#REF!</v>
      </c>
      <c r="AU1481" s="3" t="e">
        <f t="shared" si="752"/>
        <v>#NAME?</v>
      </c>
      <c r="AW1481" s="3">
        <f t="shared" si="753"/>
        <v>0</v>
      </c>
      <c r="AX1481" s="3">
        <f t="shared" si="754"/>
        <v>0</v>
      </c>
      <c r="AY1481" s="3">
        <f t="shared" si="755"/>
        <v>0</v>
      </c>
      <c r="AZ1481" s="3">
        <f t="shared" si="756"/>
        <v>0</v>
      </c>
      <c r="BA1481" s="3">
        <f t="shared" si="757"/>
        <v>0</v>
      </c>
      <c r="BB1481" s="3">
        <f t="shared" si="758"/>
        <v>0</v>
      </c>
    </row>
    <row r="1482" spans="2:54" x14ac:dyDescent="0.35">
      <c r="B1482" s="14">
        <v>1455</v>
      </c>
      <c r="C1482" s="13"/>
      <c r="D1482" s="13"/>
      <c r="E1482" s="130"/>
      <c r="F1482" s="130"/>
      <c r="G1482" s="129" t="str">
        <f t="shared" si="726"/>
        <v/>
      </c>
      <c r="H1482" s="128"/>
      <c r="I1482" s="189"/>
      <c r="J1482" s="128"/>
      <c r="K1482" s="127"/>
      <c r="L1482" s="127"/>
      <c r="M1482" s="126"/>
      <c r="N1482" s="7"/>
      <c r="O1482" s="6"/>
      <c r="P1482" s="6"/>
      <c r="Q1482" s="125" t="str">
        <f t="shared" si="727"/>
        <v/>
      </c>
      <c r="R1482" s="124" t="str">
        <f t="shared" si="728"/>
        <v/>
      </c>
      <c r="S1482" s="123">
        <f t="shared" si="729"/>
        <v>0</v>
      </c>
      <c r="T1482" s="122">
        <f t="shared" si="730"/>
        <v>0</v>
      </c>
      <c r="U1482" s="123">
        <f t="shared" si="731"/>
        <v>0</v>
      </c>
      <c r="V1482" s="122">
        <f t="shared" si="732"/>
        <v>0</v>
      </c>
      <c r="W1482" s="123">
        <f t="shared" si="733"/>
        <v>0</v>
      </c>
      <c r="X1482" s="122">
        <f t="shared" si="734"/>
        <v>0</v>
      </c>
      <c r="Y1482" s="123">
        <f t="shared" si="735"/>
        <v>0</v>
      </c>
      <c r="Z1482" s="122">
        <f t="shared" si="736"/>
        <v>0</v>
      </c>
      <c r="AA1482" s="123">
        <f t="shared" si="737"/>
        <v>0</v>
      </c>
      <c r="AB1482" s="122">
        <f t="shared" si="738"/>
        <v>0</v>
      </c>
      <c r="AD1482" s="3" t="str">
        <f t="shared" si="739"/>
        <v>False</v>
      </c>
      <c r="AE1482" s="3" t="str">
        <f t="shared" si="740"/>
        <v>true</v>
      </c>
      <c r="AF1482" s="3" t="e">
        <f>VLOOKUP(C1482,#REF!,2,FALSE)</f>
        <v>#REF!</v>
      </c>
      <c r="AG1482" s="3" t="e">
        <f t="shared" si="741"/>
        <v>#REF!</v>
      </c>
      <c r="AH1482" s="3">
        <f t="shared" si="742"/>
        <v>0</v>
      </c>
      <c r="AI1482" s="3">
        <f t="shared" si="743"/>
        <v>0</v>
      </c>
      <c r="AJ1482" s="3">
        <f t="shared" si="744"/>
        <v>0</v>
      </c>
      <c r="AL1482" s="3">
        <f t="shared" si="745"/>
        <v>0</v>
      </c>
      <c r="AM1482" s="3">
        <f t="shared" si="746"/>
        <v>0</v>
      </c>
      <c r="AN1482" s="3">
        <f t="shared" si="747"/>
        <v>0</v>
      </c>
      <c r="AO1482" s="3">
        <f t="shared" si="748"/>
        <v>0</v>
      </c>
      <c r="AP1482" s="3">
        <f t="shared" si="749"/>
        <v>0</v>
      </c>
      <c r="AQ1482" s="3">
        <f t="shared" si="750"/>
        <v>0</v>
      </c>
      <c r="AS1482" s="3" t="e">
        <f t="shared" si="751"/>
        <v>#REF!</v>
      </c>
      <c r="AU1482" s="3" t="e">
        <f t="shared" si="752"/>
        <v>#NAME?</v>
      </c>
      <c r="AW1482" s="3">
        <f t="shared" si="753"/>
        <v>0</v>
      </c>
      <c r="AX1482" s="3">
        <f t="shared" si="754"/>
        <v>0</v>
      </c>
      <c r="AY1482" s="3">
        <f t="shared" si="755"/>
        <v>0</v>
      </c>
      <c r="AZ1482" s="3">
        <f t="shared" si="756"/>
        <v>0</v>
      </c>
      <c r="BA1482" s="3">
        <f t="shared" si="757"/>
        <v>0</v>
      </c>
      <c r="BB1482" s="3">
        <f t="shared" si="758"/>
        <v>0</v>
      </c>
    </row>
    <row r="1483" spans="2:54" x14ac:dyDescent="0.35">
      <c r="B1483" s="14">
        <v>1456</v>
      </c>
      <c r="C1483" s="13"/>
      <c r="D1483" s="13"/>
      <c r="E1483" s="130"/>
      <c r="F1483" s="130"/>
      <c r="G1483" s="129" t="str">
        <f t="shared" si="726"/>
        <v/>
      </c>
      <c r="H1483" s="128"/>
      <c r="I1483" s="189"/>
      <c r="J1483" s="128"/>
      <c r="K1483" s="127"/>
      <c r="L1483" s="127"/>
      <c r="M1483" s="126"/>
      <c r="N1483" s="7"/>
      <c r="O1483" s="6"/>
      <c r="P1483" s="6"/>
      <c r="Q1483" s="125" t="str">
        <f t="shared" si="727"/>
        <v/>
      </c>
      <c r="R1483" s="124" t="str">
        <f t="shared" si="728"/>
        <v/>
      </c>
      <c r="S1483" s="123">
        <f t="shared" si="729"/>
        <v>0</v>
      </c>
      <c r="T1483" s="122">
        <f t="shared" si="730"/>
        <v>0</v>
      </c>
      <c r="U1483" s="123">
        <f t="shared" si="731"/>
        <v>0</v>
      </c>
      <c r="V1483" s="122">
        <f t="shared" si="732"/>
        <v>0</v>
      </c>
      <c r="W1483" s="123">
        <f t="shared" si="733"/>
        <v>0</v>
      </c>
      <c r="X1483" s="122">
        <f t="shared" si="734"/>
        <v>0</v>
      </c>
      <c r="Y1483" s="123">
        <f t="shared" si="735"/>
        <v>0</v>
      </c>
      <c r="Z1483" s="122">
        <f t="shared" si="736"/>
        <v>0</v>
      </c>
      <c r="AA1483" s="123">
        <f t="shared" si="737"/>
        <v>0</v>
      </c>
      <c r="AB1483" s="122">
        <f t="shared" si="738"/>
        <v>0</v>
      </c>
      <c r="AD1483" s="3" t="str">
        <f t="shared" si="739"/>
        <v>False</v>
      </c>
      <c r="AE1483" s="3" t="str">
        <f t="shared" si="740"/>
        <v>true</v>
      </c>
      <c r="AF1483" s="3" t="e">
        <f>VLOOKUP(C1483,#REF!,2,FALSE)</f>
        <v>#REF!</v>
      </c>
      <c r="AG1483" s="3" t="e">
        <f t="shared" si="741"/>
        <v>#REF!</v>
      </c>
      <c r="AH1483" s="3">
        <f t="shared" si="742"/>
        <v>0</v>
      </c>
      <c r="AI1483" s="3">
        <f t="shared" si="743"/>
        <v>0</v>
      </c>
      <c r="AJ1483" s="3">
        <f t="shared" si="744"/>
        <v>0</v>
      </c>
      <c r="AL1483" s="3">
        <f t="shared" si="745"/>
        <v>0</v>
      </c>
      <c r="AM1483" s="3">
        <f t="shared" si="746"/>
        <v>0</v>
      </c>
      <c r="AN1483" s="3">
        <f t="shared" si="747"/>
        <v>0</v>
      </c>
      <c r="AO1483" s="3">
        <f t="shared" si="748"/>
        <v>0</v>
      </c>
      <c r="AP1483" s="3">
        <f t="shared" si="749"/>
        <v>0</v>
      </c>
      <c r="AQ1483" s="3">
        <f t="shared" si="750"/>
        <v>0</v>
      </c>
      <c r="AS1483" s="3" t="e">
        <f t="shared" si="751"/>
        <v>#REF!</v>
      </c>
      <c r="AU1483" s="3" t="e">
        <f t="shared" si="752"/>
        <v>#NAME?</v>
      </c>
      <c r="AW1483" s="3">
        <f t="shared" si="753"/>
        <v>0</v>
      </c>
      <c r="AX1483" s="3">
        <f t="shared" si="754"/>
        <v>0</v>
      </c>
      <c r="AY1483" s="3">
        <f t="shared" si="755"/>
        <v>0</v>
      </c>
      <c r="AZ1483" s="3">
        <f t="shared" si="756"/>
        <v>0</v>
      </c>
      <c r="BA1483" s="3">
        <f t="shared" si="757"/>
        <v>0</v>
      </c>
      <c r="BB1483" s="3">
        <f t="shared" si="758"/>
        <v>0</v>
      </c>
    </row>
    <row r="1484" spans="2:54" x14ac:dyDescent="0.35">
      <c r="B1484" s="14">
        <v>1457</v>
      </c>
      <c r="C1484" s="13"/>
      <c r="D1484" s="13"/>
      <c r="E1484" s="130"/>
      <c r="F1484" s="130"/>
      <c r="G1484" s="129" t="str">
        <f t="shared" si="726"/>
        <v/>
      </c>
      <c r="H1484" s="128"/>
      <c r="I1484" s="189"/>
      <c r="J1484" s="128"/>
      <c r="K1484" s="127"/>
      <c r="L1484" s="127"/>
      <c r="M1484" s="126"/>
      <c r="N1484" s="7"/>
      <c r="O1484" s="6"/>
      <c r="P1484" s="6"/>
      <c r="Q1484" s="125" t="str">
        <f t="shared" si="727"/>
        <v/>
      </c>
      <c r="R1484" s="124" t="str">
        <f t="shared" si="728"/>
        <v/>
      </c>
      <c r="S1484" s="123">
        <f t="shared" si="729"/>
        <v>0</v>
      </c>
      <c r="T1484" s="122">
        <f t="shared" si="730"/>
        <v>0</v>
      </c>
      <c r="U1484" s="123">
        <f t="shared" si="731"/>
        <v>0</v>
      </c>
      <c r="V1484" s="122">
        <f t="shared" si="732"/>
        <v>0</v>
      </c>
      <c r="W1484" s="123">
        <f t="shared" si="733"/>
        <v>0</v>
      </c>
      <c r="X1484" s="122">
        <f t="shared" si="734"/>
        <v>0</v>
      </c>
      <c r="Y1484" s="123">
        <f t="shared" si="735"/>
        <v>0</v>
      </c>
      <c r="Z1484" s="122">
        <f t="shared" si="736"/>
        <v>0</v>
      </c>
      <c r="AA1484" s="123">
        <f t="shared" si="737"/>
        <v>0</v>
      </c>
      <c r="AB1484" s="122">
        <f t="shared" si="738"/>
        <v>0</v>
      </c>
      <c r="AD1484" s="3" t="str">
        <f t="shared" si="739"/>
        <v>False</v>
      </c>
      <c r="AE1484" s="3" t="str">
        <f t="shared" si="740"/>
        <v>true</v>
      </c>
      <c r="AF1484" s="3" t="e">
        <f>VLOOKUP(C1484,#REF!,2,FALSE)</f>
        <v>#REF!</v>
      </c>
      <c r="AG1484" s="3" t="e">
        <f t="shared" si="741"/>
        <v>#REF!</v>
      </c>
      <c r="AH1484" s="3">
        <f t="shared" si="742"/>
        <v>0</v>
      </c>
      <c r="AI1484" s="3">
        <f t="shared" si="743"/>
        <v>0</v>
      </c>
      <c r="AJ1484" s="3">
        <f t="shared" si="744"/>
        <v>0</v>
      </c>
      <c r="AL1484" s="3">
        <f t="shared" si="745"/>
        <v>0</v>
      </c>
      <c r="AM1484" s="3">
        <f t="shared" si="746"/>
        <v>0</v>
      </c>
      <c r="AN1484" s="3">
        <f t="shared" si="747"/>
        <v>0</v>
      </c>
      <c r="AO1484" s="3">
        <f t="shared" si="748"/>
        <v>0</v>
      </c>
      <c r="AP1484" s="3">
        <f t="shared" si="749"/>
        <v>0</v>
      </c>
      <c r="AQ1484" s="3">
        <f t="shared" si="750"/>
        <v>0</v>
      </c>
      <c r="AS1484" s="3" t="e">
        <f t="shared" si="751"/>
        <v>#REF!</v>
      </c>
      <c r="AU1484" s="3" t="e">
        <f t="shared" si="752"/>
        <v>#NAME?</v>
      </c>
      <c r="AW1484" s="3">
        <f t="shared" si="753"/>
        <v>0</v>
      </c>
      <c r="AX1484" s="3">
        <f t="shared" si="754"/>
        <v>0</v>
      </c>
      <c r="AY1484" s="3">
        <f t="shared" si="755"/>
        <v>0</v>
      </c>
      <c r="AZ1484" s="3">
        <f t="shared" si="756"/>
        <v>0</v>
      </c>
      <c r="BA1484" s="3">
        <f t="shared" si="757"/>
        <v>0</v>
      </c>
      <c r="BB1484" s="3">
        <f t="shared" si="758"/>
        <v>0</v>
      </c>
    </row>
    <row r="1485" spans="2:54" x14ac:dyDescent="0.35">
      <c r="B1485" s="14">
        <v>1458</v>
      </c>
      <c r="C1485" s="13"/>
      <c r="D1485" s="13"/>
      <c r="E1485" s="130"/>
      <c r="F1485" s="130"/>
      <c r="G1485" s="129" t="str">
        <f t="shared" si="726"/>
        <v/>
      </c>
      <c r="H1485" s="128"/>
      <c r="I1485" s="189"/>
      <c r="J1485" s="128"/>
      <c r="K1485" s="127"/>
      <c r="L1485" s="127"/>
      <c r="M1485" s="126"/>
      <c r="N1485" s="7"/>
      <c r="O1485" s="6"/>
      <c r="P1485" s="6"/>
      <c r="Q1485" s="125" t="str">
        <f t="shared" si="727"/>
        <v/>
      </c>
      <c r="R1485" s="124" t="str">
        <f t="shared" si="728"/>
        <v/>
      </c>
      <c r="S1485" s="123">
        <f t="shared" si="729"/>
        <v>0</v>
      </c>
      <c r="T1485" s="122">
        <f t="shared" si="730"/>
        <v>0</v>
      </c>
      <c r="U1485" s="123">
        <f t="shared" si="731"/>
        <v>0</v>
      </c>
      <c r="V1485" s="122">
        <f t="shared" si="732"/>
        <v>0</v>
      </c>
      <c r="W1485" s="123">
        <f t="shared" si="733"/>
        <v>0</v>
      </c>
      <c r="X1485" s="122">
        <f t="shared" si="734"/>
        <v>0</v>
      </c>
      <c r="Y1485" s="123">
        <f t="shared" si="735"/>
        <v>0</v>
      </c>
      <c r="Z1485" s="122">
        <f t="shared" si="736"/>
        <v>0</v>
      </c>
      <c r="AA1485" s="123">
        <f t="shared" si="737"/>
        <v>0</v>
      </c>
      <c r="AB1485" s="122">
        <f t="shared" si="738"/>
        <v>0</v>
      </c>
      <c r="AD1485" s="3" t="str">
        <f t="shared" si="739"/>
        <v>False</v>
      </c>
      <c r="AE1485" s="3" t="str">
        <f t="shared" si="740"/>
        <v>true</v>
      </c>
      <c r="AF1485" s="3" t="e">
        <f>VLOOKUP(C1485,#REF!,2,FALSE)</f>
        <v>#REF!</v>
      </c>
      <c r="AG1485" s="3" t="e">
        <f t="shared" si="741"/>
        <v>#REF!</v>
      </c>
      <c r="AH1485" s="3">
        <f t="shared" si="742"/>
        <v>0</v>
      </c>
      <c r="AI1485" s="3">
        <f t="shared" si="743"/>
        <v>0</v>
      </c>
      <c r="AJ1485" s="3">
        <f t="shared" si="744"/>
        <v>0</v>
      </c>
      <c r="AL1485" s="3">
        <f t="shared" si="745"/>
        <v>0</v>
      </c>
      <c r="AM1485" s="3">
        <f t="shared" si="746"/>
        <v>0</v>
      </c>
      <c r="AN1485" s="3">
        <f t="shared" si="747"/>
        <v>0</v>
      </c>
      <c r="AO1485" s="3">
        <f t="shared" si="748"/>
        <v>0</v>
      </c>
      <c r="AP1485" s="3">
        <f t="shared" si="749"/>
        <v>0</v>
      </c>
      <c r="AQ1485" s="3">
        <f t="shared" si="750"/>
        <v>0</v>
      </c>
      <c r="AS1485" s="3" t="e">
        <f t="shared" si="751"/>
        <v>#REF!</v>
      </c>
      <c r="AU1485" s="3" t="e">
        <f t="shared" si="752"/>
        <v>#NAME?</v>
      </c>
      <c r="AW1485" s="3">
        <f t="shared" si="753"/>
        <v>0</v>
      </c>
      <c r="AX1485" s="3">
        <f t="shared" si="754"/>
        <v>0</v>
      </c>
      <c r="AY1485" s="3">
        <f t="shared" si="755"/>
        <v>0</v>
      </c>
      <c r="AZ1485" s="3">
        <f t="shared" si="756"/>
        <v>0</v>
      </c>
      <c r="BA1485" s="3">
        <f t="shared" si="757"/>
        <v>0</v>
      </c>
      <c r="BB1485" s="3">
        <f t="shared" si="758"/>
        <v>0</v>
      </c>
    </row>
    <row r="1486" spans="2:54" x14ac:dyDescent="0.35">
      <c r="B1486" s="14">
        <v>1459</v>
      </c>
      <c r="C1486" s="13"/>
      <c r="D1486" s="13"/>
      <c r="E1486" s="130"/>
      <c r="F1486" s="130"/>
      <c r="G1486" s="129" t="str">
        <f t="shared" si="726"/>
        <v/>
      </c>
      <c r="H1486" s="128"/>
      <c r="I1486" s="189"/>
      <c r="J1486" s="128"/>
      <c r="K1486" s="127"/>
      <c r="L1486" s="127"/>
      <c r="M1486" s="126"/>
      <c r="N1486" s="7"/>
      <c r="O1486" s="6"/>
      <c r="P1486" s="6"/>
      <c r="Q1486" s="125" t="str">
        <f t="shared" si="727"/>
        <v/>
      </c>
      <c r="R1486" s="124" t="str">
        <f t="shared" si="728"/>
        <v/>
      </c>
      <c r="S1486" s="123">
        <f t="shared" si="729"/>
        <v>0</v>
      </c>
      <c r="T1486" s="122">
        <f t="shared" si="730"/>
        <v>0</v>
      </c>
      <c r="U1486" s="123">
        <f t="shared" si="731"/>
        <v>0</v>
      </c>
      <c r="V1486" s="122">
        <f t="shared" si="732"/>
        <v>0</v>
      </c>
      <c r="W1486" s="123">
        <f t="shared" si="733"/>
        <v>0</v>
      </c>
      <c r="X1486" s="122">
        <f t="shared" si="734"/>
        <v>0</v>
      </c>
      <c r="Y1486" s="123">
        <f t="shared" si="735"/>
        <v>0</v>
      </c>
      <c r="Z1486" s="122">
        <f t="shared" si="736"/>
        <v>0</v>
      </c>
      <c r="AA1486" s="123">
        <f t="shared" si="737"/>
        <v>0</v>
      </c>
      <c r="AB1486" s="122">
        <f t="shared" si="738"/>
        <v>0</v>
      </c>
      <c r="AD1486" s="3" t="str">
        <f t="shared" si="739"/>
        <v>False</v>
      </c>
      <c r="AE1486" s="3" t="str">
        <f t="shared" si="740"/>
        <v>true</v>
      </c>
      <c r="AF1486" s="3" t="e">
        <f>VLOOKUP(C1486,#REF!,2,FALSE)</f>
        <v>#REF!</v>
      </c>
      <c r="AG1486" s="3" t="e">
        <f t="shared" si="741"/>
        <v>#REF!</v>
      </c>
      <c r="AH1486" s="3">
        <f t="shared" si="742"/>
        <v>0</v>
      </c>
      <c r="AI1486" s="3">
        <f t="shared" si="743"/>
        <v>0</v>
      </c>
      <c r="AJ1486" s="3">
        <f t="shared" si="744"/>
        <v>0</v>
      </c>
      <c r="AL1486" s="3">
        <f t="shared" si="745"/>
        <v>0</v>
      </c>
      <c r="AM1486" s="3">
        <f t="shared" si="746"/>
        <v>0</v>
      </c>
      <c r="AN1486" s="3">
        <f t="shared" si="747"/>
        <v>0</v>
      </c>
      <c r="AO1486" s="3">
        <f t="shared" si="748"/>
        <v>0</v>
      </c>
      <c r="AP1486" s="3">
        <f t="shared" si="749"/>
        <v>0</v>
      </c>
      <c r="AQ1486" s="3">
        <f t="shared" si="750"/>
        <v>0</v>
      </c>
      <c r="AS1486" s="3" t="e">
        <f t="shared" si="751"/>
        <v>#REF!</v>
      </c>
      <c r="AU1486" s="3" t="e">
        <f t="shared" si="752"/>
        <v>#NAME?</v>
      </c>
      <c r="AW1486" s="3">
        <f t="shared" si="753"/>
        <v>0</v>
      </c>
      <c r="AX1486" s="3">
        <f t="shared" si="754"/>
        <v>0</v>
      </c>
      <c r="AY1486" s="3">
        <f t="shared" si="755"/>
        <v>0</v>
      </c>
      <c r="AZ1486" s="3">
        <f t="shared" si="756"/>
        <v>0</v>
      </c>
      <c r="BA1486" s="3">
        <f t="shared" si="757"/>
        <v>0</v>
      </c>
      <c r="BB1486" s="3">
        <f t="shared" si="758"/>
        <v>0</v>
      </c>
    </row>
    <row r="1487" spans="2:54" x14ac:dyDescent="0.35">
      <c r="B1487" s="14">
        <v>1460</v>
      </c>
      <c r="C1487" s="13"/>
      <c r="D1487" s="13"/>
      <c r="E1487" s="130"/>
      <c r="F1487" s="130"/>
      <c r="G1487" s="129" t="str">
        <f t="shared" si="726"/>
        <v/>
      </c>
      <c r="H1487" s="128"/>
      <c r="I1487" s="189"/>
      <c r="J1487" s="128"/>
      <c r="K1487" s="127"/>
      <c r="L1487" s="127"/>
      <c r="M1487" s="126"/>
      <c r="N1487" s="7"/>
      <c r="O1487" s="6"/>
      <c r="P1487" s="6"/>
      <c r="Q1487" s="125" t="str">
        <f t="shared" si="727"/>
        <v/>
      </c>
      <c r="R1487" s="124" t="str">
        <f t="shared" si="728"/>
        <v/>
      </c>
      <c r="S1487" s="123">
        <f t="shared" si="729"/>
        <v>0</v>
      </c>
      <c r="T1487" s="122">
        <f t="shared" si="730"/>
        <v>0</v>
      </c>
      <c r="U1487" s="123">
        <f t="shared" si="731"/>
        <v>0</v>
      </c>
      <c r="V1487" s="122">
        <f t="shared" si="732"/>
        <v>0</v>
      </c>
      <c r="W1487" s="123">
        <f t="shared" si="733"/>
        <v>0</v>
      </c>
      <c r="X1487" s="122">
        <f t="shared" si="734"/>
        <v>0</v>
      </c>
      <c r="Y1487" s="123">
        <f t="shared" si="735"/>
        <v>0</v>
      </c>
      <c r="Z1487" s="122">
        <f t="shared" si="736"/>
        <v>0</v>
      </c>
      <c r="AA1487" s="123">
        <f t="shared" si="737"/>
        <v>0</v>
      </c>
      <c r="AB1487" s="122">
        <f t="shared" si="738"/>
        <v>0</v>
      </c>
      <c r="AD1487" s="3" t="str">
        <f t="shared" si="739"/>
        <v>False</v>
      </c>
      <c r="AE1487" s="3" t="str">
        <f t="shared" si="740"/>
        <v>true</v>
      </c>
      <c r="AF1487" s="3" t="e">
        <f>VLOOKUP(C1487,#REF!,2,FALSE)</f>
        <v>#REF!</v>
      </c>
      <c r="AG1487" s="3" t="e">
        <f t="shared" si="741"/>
        <v>#REF!</v>
      </c>
      <c r="AH1487" s="3">
        <f t="shared" si="742"/>
        <v>0</v>
      </c>
      <c r="AI1487" s="3">
        <f t="shared" si="743"/>
        <v>0</v>
      </c>
      <c r="AJ1487" s="3">
        <f t="shared" si="744"/>
        <v>0</v>
      </c>
      <c r="AL1487" s="3">
        <f t="shared" si="745"/>
        <v>0</v>
      </c>
      <c r="AM1487" s="3">
        <f t="shared" si="746"/>
        <v>0</v>
      </c>
      <c r="AN1487" s="3">
        <f t="shared" si="747"/>
        <v>0</v>
      </c>
      <c r="AO1487" s="3">
        <f t="shared" si="748"/>
        <v>0</v>
      </c>
      <c r="AP1487" s="3">
        <f t="shared" si="749"/>
        <v>0</v>
      </c>
      <c r="AQ1487" s="3">
        <f t="shared" si="750"/>
        <v>0</v>
      </c>
      <c r="AS1487" s="3" t="e">
        <f t="shared" si="751"/>
        <v>#REF!</v>
      </c>
      <c r="AU1487" s="3" t="e">
        <f t="shared" si="752"/>
        <v>#NAME?</v>
      </c>
      <c r="AW1487" s="3">
        <f t="shared" si="753"/>
        <v>0</v>
      </c>
      <c r="AX1487" s="3">
        <f t="shared" si="754"/>
        <v>0</v>
      </c>
      <c r="AY1487" s="3">
        <f t="shared" si="755"/>
        <v>0</v>
      </c>
      <c r="AZ1487" s="3">
        <f t="shared" si="756"/>
        <v>0</v>
      </c>
      <c r="BA1487" s="3">
        <f t="shared" si="757"/>
        <v>0</v>
      </c>
      <c r="BB1487" s="3">
        <f t="shared" si="758"/>
        <v>0</v>
      </c>
    </row>
    <row r="1488" spans="2:54" x14ac:dyDescent="0.35">
      <c r="B1488" s="14">
        <v>1461</v>
      </c>
      <c r="C1488" s="13"/>
      <c r="D1488" s="13"/>
      <c r="E1488" s="130"/>
      <c r="F1488" s="130"/>
      <c r="G1488" s="129" t="str">
        <f t="shared" si="726"/>
        <v/>
      </c>
      <c r="H1488" s="128"/>
      <c r="I1488" s="189"/>
      <c r="J1488" s="128"/>
      <c r="K1488" s="127"/>
      <c r="L1488" s="127"/>
      <c r="M1488" s="126"/>
      <c r="N1488" s="7"/>
      <c r="O1488" s="6"/>
      <c r="P1488" s="6"/>
      <c r="Q1488" s="125" t="str">
        <f t="shared" si="727"/>
        <v/>
      </c>
      <c r="R1488" s="124" t="str">
        <f t="shared" si="728"/>
        <v/>
      </c>
      <c r="S1488" s="123">
        <f t="shared" si="729"/>
        <v>0</v>
      </c>
      <c r="T1488" s="122">
        <f t="shared" si="730"/>
        <v>0</v>
      </c>
      <c r="U1488" s="123">
        <f t="shared" si="731"/>
        <v>0</v>
      </c>
      <c r="V1488" s="122">
        <f t="shared" si="732"/>
        <v>0</v>
      </c>
      <c r="W1488" s="123">
        <f t="shared" si="733"/>
        <v>0</v>
      </c>
      <c r="X1488" s="122">
        <f t="shared" si="734"/>
        <v>0</v>
      </c>
      <c r="Y1488" s="123">
        <f t="shared" si="735"/>
        <v>0</v>
      </c>
      <c r="Z1488" s="122">
        <f t="shared" si="736"/>
        <v>0</v>
      </c>
      <c r="AA1488" s="123">
        <f t="shared" si="737"/>
        <v>0</v>
      </c>
      <c r="AB1488" s="122">
        <f t="shared" si="738"/>
        <v>0</v>
      </c>
      <c r="AD1488" s="3" t="str">
        <f t="shared" si="739"/>
        <v>False</v>
      </c>
      <c r="AE1488" s="3" t="str">
        <f t="shared" si="740"/>
        <v>true</v>
      </c>
      <c r="AF1488" s="3" t="e">
        <f>VLOOKUP(C1488,#REF!,2,FALSE)</f>
        <v>#REF!</v>
      </c>
      <c r="AG1488" s="3" t="e">
        <f t="shared" si="741"/>
        <v>#REF!</v>
      </c>
      <c r="AH1488" s="3">
        <f t="shared" si="742"/>
        <v>0</v>
      </c>
      <c r="AI1488" s="3">
        <f t="shared" si="743"/>
        <v>0</v>
      </c>
      <c r="AJ1488" s="3">
        <f t="shared" si="744"/>
        <v>0</v>
      </c>
      <c r="AL1488" s="3">
        <f t="shared" si="745"/>
        <v>0</v>
      </c>
      <c r="AM1488" s="3">
        <f t="shared" si="746"/>
        <v>0</v>
      </c>
      <c r="AN1488" s="3">
        <f t="shared" si="747"/>
        <v>0</v>
      </c>
      <c r="AO1488" s="3">
        <f t="shared" si="748"/>
        <v>0</v>
      </c>
      <c r="AP1488" s="3">
        <f t="shared" si="749"/>
        <v>0</v>
      </c>
      <c r="AQ1488" s="3">
        <f t="shared" si="750"/>
        <v>0</v>
      </c>
      <c r="AS1488" s="3" t="e">
        <f t="shared" si="751"/>
        <v>#REF!</v>
      </c>
      <c r="AU1488" s="3" t="e">
        <f t="shared" si="752"/>
        <v>#NAME?</v>
      </c>
      <c r="AW1488" s="3">
        <f t="shared" si="753"/>
        <v>0</v>
      </c>
      <c r="AX1488" s="3">
        <f t="shared" si="754"/>
        <v>0</v>
      </c>
      <c r="AY1488" s="3">
        <f t="shared" si="755"/>
        <v>0</v>
      </c>
      <c r="AZ1488" s="3">
        <f t="shared" si="756"/>
        <v>0</v>
      </c>
      <c r="BA1488" s="3">
        <f t="shared" si="757"/>
        <v>0</v>
      </c>
      <c r="BB1488" s="3">
        <f t="shared" si="758"/>
        <v>0</v>
      </c>
    </row>
    <row r="1489" spans="2:54" x14ac:dyDescent="0.35">
      <c r="B1489" s="14">
        <v>1462</v>
      </c>
      <c r="C1489" s="13"/>
      <c r="D1489" s="13"/>
      <c r="E1489" s="130"/>
      <c r="F1489" s="130"/>
      <c r="G1489" s="129" t="str">
        <f t="shared" si="726"/>
        <v/>
      </c>
      <c r="H1489" s="128"/>
      <c r="I1489" s="189"/>
      <c r="J1489" s="128"/>
      <c r="K1489" s="127"/>
      <c r="L1489" s="127"/>
      <c r="M1489" s="126"/>
      <c r="N1489" s="7"/>
      <c r="O1489" s="6"/>
      <c r="P1489" s="6"/>
      <c r="Q1489" s="125" t="str">
        <f t="shared" si="727"/>
        <v/>
      </c>
      <c r="R1489" s="124" t="str">
        <f t="shared" si="728"/>
        <v/>
      </c>
      <c r="S1489" s="123">
        <f t="shared" si="729"/>
        <v>0</v>
      </c>
      <c r="T1489" s="122">
        <f t="shared" si="730"/>
        <v>0</v>
      </c>
      <c r="U1489" s="123">
        <f t="shared" si="731"/>
        <v>0</v>
      </c>
      <c r="V1489" s="122">
        <f t="shared" si="732"/>
        <v>0</v>
      </c>
      <c r="W1489" s="123">
        <f t="shared" si="733"/>
        <v>0</v>
      </c>
      <c r="X1489" s="122">
        <f t="shared" si="734"/>
        <v>0</v>
      </c>
      <c r="Y1489" s="123">
        <f t="shared" si="735"/>
        <v>0</v>
      </c>
      <c r="Z1489" s="122">
        <f t="shared" si="736"/>
        <v>0</v>
      </c>
      <c r="AA1489" s="123">
        <f t="shared" si="737"/>
        <v>0</v>
      </c>
      <c r="AB1489" s="122">
        <f t="shared" si="738"/>
        <v>0</v>
      </c>
      <c r="AD1489" s="3" t="str">
        <f t="shared" si="739"/>
        <v>False</v>
      </c>
      <c r="AE1489" s="3" t="str">
        <f t="shared" si="740"/>
        <v>true</v>
      </c>
      <c r="AF1489" s="3" t="e">
        <f>VLOOKUP(C1489,#REF!,2,FALSE)</f>
        <v>#REF!</v>
      </c>
      <c r="AG1489" s="3" t="e">
        <f t="shared" si="741"/>
        <v>#REF!</v>
      </c>
      <c r="AH1489" s="3">
        <f t="shared" si="742"/>
        <v>0</v>
      </c>
      <c r="AI1489" s="3">
        <f t="shared" si="743"/>
        <v>0</v>
      </c>
      <c r="AJ1489" s="3">
        <f t="shared" si="744"/>
        <v>0</v>
      </c>
      <c r="AL1489" s="3">
        <f t="shared" si="745"/>
        <v>0</v>
      </c>
      <c r="AM1489" s="3">
        <f t="shared" si="746"/>
        <v>0</v>
      </c>
      <c r="AN1489" s="3">
        <f t="shared" si="747"/>
        <v>0</v>
      </c>
      <c r="AO1489" s="3">
        <f t="shared" si="748"/>
        <v>0</v>
      </c>
      <c r="AP1489" s="3">
        <f t="shared" si="749"/>
        <v>0</v>
      </c>
      <c r="AQ1489" s="3">
        <f t="shared" si="750"/>
        <v>0</v>
      </c>
      <c r="AS1489" s="3" t="e">
        <f t="shared" si="751"/>
        <v>#REF!</v>
      </c>
      <c r="AU1489" s="3" t="e">
        <f t="shared" si="752"/>
        <v>#NAME?</v>
      </c>
      <c r="AW1489" s="3">
        <f t="shared" si="753"/>
        <v>0</v>
      </c>
      <c r="AX1489" s="3">
        <f t="shared" si="754"/>
        <v>0</v>
      </c>
      <c r="AY1489" s="3">
        <f t="shared" si="755"/>
        <v>0</v>
      </c>
      <c r="AZ1489" s="3">
        <f t="shared" si="756"/>
        <v>0</v>
      </c>
      <c r="BA1489" s="3">
        <f t="shared" si="757"/>
        <v>0</v>
      </c>
      <c r="BB1489" s="3">
        <f t="shared" si="758"/>
        <v>0</v>
      </c>
    </row>
    <row r="1490" spans="2:54" x14ac:dyDescent="0.35">
      <c r="B1490" s="14">
        <v>1463</v>
      </c>
      <c r="C1490" s="13"/>
      <c r="D1490" s="13"/>
      <c r="E1490" s="130"/>
      <c r="F1490" s="130"/>
      <c r="G1490" s="129" t="str">
        <f t="shared" si="726"/>
        <v/>
      </c>
      <c r="H1490" s="128"/>
      <c r="I1490" s="189"/>
      <c r="J1490" s="128"/>
      <c r="K1490" s="127"/>
      <c r="L1490" s="127"/>
      <c r="M1490" s="126"/>
      <c r="N1490" s="7"/>
      <c r="O1490" s="6"/>
      <c r="P1490" s="6"/>
      <c r="Q1490" s="125" t="str">
        <f t="shared" si="727"/>
        <v/>
      </c>
      <c r="R1490" s="124" t="str">
        <f t="shared" si="728"/>
        <v/>
      </c>
      <c r="S1490" s="123">
        <f t="shared" si="729"/>
        <v>0</v>
      </c>
      <c r="T1490" s="122">
        <f t="shared" si="730"/>
        <v>0</v>
      </c>
      <c r="U1490" s="123">
        <f t="shared" si="731"/>
        <v>0</v>
      </c>
      <c r="V1490" s="122">
        <f t="shared" si="732"/>
        <v>0</v>
      </c>
      <c r="W1490" s="123">
        <f t="shared" si="733"/>
        <v>0</v>
      </c>
      <c r="X1490" s="122">
        <f t="shared" si="734"/>
        <v>0</v>
      </c>
      <c r="Y1490" s="123">
        <f t="shared" si="735"/>
        <v>0</v>
      </c>
      <c r="Z1490" s="122">
        <f t="shared" si="736"/>
        <v>0</v>
      </c>
      <c r="AA1490" s="123">
        <f t="shared" si="737"/>
        <v>0</v>
      </c>
      <c r="AB1490" s="122">
        <f t="shared" si="738"/>
        <v>0</v>
      </c>
      <c r="AD1490" s="3" t="str">
        <f t="shared" si="739"/>
        <v>False</v>
      </c>
      <c r="AE1490" s="3" t="str">
        <f t="shared" si="740"/>
        <v>true</v>
      </c>
      <c r="AF1490" s="3" t="e">
        <f>VLOOKUP(C1490,#REF!,2,FALSE)</f>
        <v>#REF!</v>
      </c>
      <c r="AG1490" s="3" t="e">
        <f t="shared" si="741"/>
        <v>#REF!</v>
      </c>
      <c r="AH1490" s="3">
        <f t="shared" si="742"/>
        <v>0</v>
      </c>
      <c r="AI1490" s="3">
        <f t="shared" si="743"/>
        <v>0</v>
      </c>
      <c r="AJ1490" s="3">
        <f t="shared" si="744"/>
        <v>0</v>
      </c>
      <c r="AL1490" s="3">
        <f t="shared" si="745"/>
        <v>0</v>
      </c>
      <c r="AM1490" s="3">
        <f t="shared" si="746"/>
        <v>0</v>
      </c>
      <c r="AN1490" s="3">
        <f t="shared" si="747"/>
        <v>0</v>
      </c>
      <c r="AO1490" s="3">
        <f t="shared" si="748"/>
        <v>0</v>
      </c>
      <c r="AP1490" s="3">
        <f t="shared" si="749"/>
        <v>0</v>
      </c>
      <c r="AQ1490" s="3">
        <f t="shared" si="750"/>
        <v>0</v>
      </c>
      <c r="AS1490" s="3" t="e">
        <f t="shared" si="751"/>
        <v>#REF!</v>
      </c>
      <c r="AU1490" s="3" t="e">
        <f t="shared" si="752"/>
        <v>#NAME?</v>
      </c>
      <c r="AW1490" s="3">
        <f t="shared" si="753"/>
        <v>0</v>
      </c>
      <c r="AX1490" s="3">
        <f t="shared" si="754"/>
        <v>0</v>
      </c>
      <c r="AY1490" s="3">
        <f t="shared" si="755"/>
        <v>0</v>
      </c>
      <c r="AZ1490" s="3">
        <f t="shared" si="756"/>
        <v>0</v>
      </c>
      <c r="BA1490" s="3">
        <f t="shared" si="757"/>
        <v>0</v>
      </c>
      <c r="BB1490" s="3">
        <f t="shared" si="758"/>
        <v>0</v>
      </c>
    </row>
    <row r="1491" spans="2:54" x14ac:dyDescent="0.35">
      <c r="B1491" s="14">
        <v>1464</v>
      </c>
      <c r="C1491" s="13"/>
      <c r="D1491" s="13"/>
      <c r="E1491" s="130"/>
      <c r="F1491" s="130"/>
      <c r="G1491" s="129" t="str">
        <f t="shared" si="726"/>
        <v/>
      </c>
      <c r="H1491" s="128"/>
      <c r="I1491" s="189"/>
      <c r="J1491" s="128"/>
      <c r="K1491" s="127"/>
      <c r="L1491" s="127"/>
      <c r="M1491" s="126"/>
      <c r="N1491" s="7"/>
      <c r="O1491" s="6"/>
      <c r="P1491" s="6"/>
      <c r="Q1491" s="125" t="str">
        <f t="shared" si="727"/>
        <v/>
      </c>
      <c r="R1491" s="124" t="str">
        <f t="shared" si="728"/>
        <v/>
      </c>
      <c r="S1491" s="123">
        <f t="shared" si="729"/>
        <v>0</v>
      </c>
      <c r="T1491" s="122">
        <f t="shared" si="730"/>
        <v>0</v>
      </c>
      <c r="U1491" s="123">
        <f t="shared" si="731"/>
        <v>0</v>
      </c>
      <c r="V1491" s="122">
        <f t="shared" si="732"/>
        <v>0</v>
      </c>
      <c r="W1491" s="123">
        <f t="shared" si="733"/>
        <v>0</v>
      </c>
      <c r="X1491" s="122">
        <f t="shared" si="734"/>
        <v>0</v>
      </c>
      <c r="Y1491" s="123">
        <f t="shared" si="735"/>
        <v>0</v>
      </c>
      <c r="Z1491" s="122">
        <f t="shared" si="736"/>
        <v>0</v>
      </c>
      <c r="AA1491" s="123">
        <f t="shared" si="737"/>
        <v>0</v>
      </c>
      <c r="AB1491" s="122">
        <f t="shared" si="738"/>
        <v>0</v>
      </c>
      <c r="AD1491" s="3" t="str">
        <f t="shared" si="739"/>
        <v>False</v>
      </c>
      <c r="AE1491" s="3" t="str">
        <f t="shared" si="740"/>
        <v>true</v>
      </c>
      <c r="AF1491" s="3" t="e">
        <f>VLOOKUP(C1491,#REF!,2,FALSE)</f>
        <v>#REF!</v>
      </c>
      <c r="AG1491" s="3" t="e">
        <f t="shared" si="741"/>
        <v>#REF!</v>
      </c>
      <c r="AH1491" s="3">
        <f t="shared" si="742"/>
        <v>0</v>
      </c>
      <c r="AI1491" s="3">
        <f t="shared" si="743"/>
        <v>0</v>
      </c>
      <c r="AJ1491" s="3">
        <f t="shared" si="744"/>
        <v>0</v>
      </c>
      <c r="AL1491" s="3">
        <f t="shared" si="745"/>
        <v>0</v>
      </c>
      <c r="AM1491" s="3">
        <f t="shared" si="746"/>
        <v>0</v>
      </c>
      <c r="AN1491" s="3">
        <f t="shared" si="747"/>
        <v>0</v>
      </c>
      <c r="AO1491" s="3">
        <f t="shared" si="748"/>
        <v>0</v>
      </c>
      <c r="AP1491" s="3">
        <f t="shared" si="749"/>
        <v>0</v>
      </c>
      <c r="AQ1491" s="3">
        <f t="shared" si="750"/>
        <v>0</v>
      </c>
      <c r="AS1491" s="3" t="e">
        <f t="shared" si="751"/>
        <v>#REF!</v>
      </c>
      <c r="AU1491" s="3" t="e">
        <f t="shared" si="752"/>
        <v>#NAME?</v>
      </c>
      <c r="AW1491" s="3">
        <f t="shared" si="753"/>
        <v>0</v>
      </c>
      <c r="AX1491" s="3">
        <f t="shared" si="754"/>
        <v>0</v>
      </c>
      <c r="AY1491" s="3">
        <f t="shared" si="755"/>
        <v>0</v>
      </c>
      <c r="AZ1491" s="3">
        <f t="shared" si="756"/>
        <v>0</v>
      </c>
      <c r="BA1491" s="3">
        <f t="shared" si="757"/>
        <v>0</v>
      </c>
      <c r="BB1491" s="3">
        <f t="shared" si="758"/>
        <v>0</v>
      </c>
    </row>
    <row r="1492" spans="2:54" x14ac:dyDescent="0.35">
      <c r="B1492" s="14">
        <v>1465</v>
      </c>
      <c r="C1492" s="13"/>
      <c r="D1492" s="13"/>
      <c r="E1492" s="130"/>
      <c r="F1492" s="130"/>
      <c r="G1492" s="129" t="str">
        <f t="shared" si="726"/>
        <v/>
      </c>
      <c r="H1492" s="128"/>
      <c r="I1492" s="189"/>
      <c r="J1492" s="128"/>
      <c r="K1492" s="127"/>
      <c r="L1492" s="127"/>
      <c r="M1492" s="126"/>
      <c r="N1492" s="7"/>
      <c r="O1492" s="6"/>
      <c r="P1492" s="6"/>
      <c r="Q1492" s="125" t="str">
        <f t="shared" si="727"/>
        <v/>
      </c>
      <c r="R1492" s="124" t="str">
        <f t="shared" si="728"/>
        <v/>
      </c>
      <c r="S1492" s="123">
        <f t="shared" si="729"/>
        <v>0</v>
      </c>
      <c r="T1492" s="122">
        <f t="shared" si="730"/>
        <v>0</v>
      </c>
      <c r="U1492" s="123">
        <f t="shared" si="731"/>
        <v>0</v>
      </c>
      <c r="V1492" s="122">
        <f t="shared" si="732"/>
        <v>0</v>
      </c>
      <c r="W1492" s="123">
        <f t="shared" si="733"/>
        <v>0</v>
      </c>
      <c r="X1492" s="122">
        <f t="shared" si="734"/>
        <v>0</v>
      </c>
      <c r="Y1492" s="123">
        <f t="shared" si="735"/>
        <v>0</v>
      </c>
      <c r="Z1492" s="122">
        <f t="shared" si="736"/>
        <v>0</v>
      </c>
      <c r="AA1492" s="123">
        <f t="shared" si="737"/>
        <v>0</v>
      </c>
      <c r="AB1492" s="122">
        <f t="shared" si="738"/>
        <v>0</v>
      </c>
      <c r="AD1492" s="3" t="str">
        <f t="shared" si="739"/>
        <v>False</v>
      </c>
      <c r="AE1492" s="3" t="str">
        <f t="shared" si="740"/>
        <v>true</v>
      </c>
      <c r="AF1492" s="3" t="e">
        <f>VLOOKUP(C1492,#REF!,2,FALSE)</f>
        <v>#REF!</v>
      </c>
      <c r="AG1492" s="3" t="e">
        <f t="shared" si="741"/>
        <v>#REF!</v>
      </c>
      <c r="AH1492" s="3">
        <f t="shared" si="742"/>
        <v>0</v>
      </c>
      <c r="AI1492" s="3">
        <f t="shared" si="743"/>
        <v>0</v>
      </c>
      <c r="AJ1492" s="3">
        <f t="shared" si="744"/>
        <v>0</v>
      </c>
      <c r="AL1492" s="3">
        <f t="shared" si="745"/>
        <v>0</v>
      </c>
      <c r="AM1492" s="3">
        <f t="shared" si="746"/>
        <v>0</v>
      </c>
      <c r="AN1492" s="3">
        <f t="shared" si="747"/>
        <v>0</v>
      </c>
      <c r="AO1492" s="3">
        <f t="shared" si="748"/>
        <v>0</v>
      </c>
      <c r="AP1492" s="3">
        <f t="shared" si="749"/>
        <v>0</v>
      </c>
      <c r="AQ1492" s="3">
        <f t="shared" si="750"/>
        <v>0</v>
      </c>
      <c r="AS1492" s="3" t="e">
        <f t="shared" si="751"/>
        <v>#REF!</v>
      </c>
      <c r="AU1492" s="3" t="e">
        <f t="shared" si="752"/>
        <v>#NAME?</v>
      </c>
      <c r="AW1492" s="3">
        <f t="shared" si="753"/>
        <v>0</v>
      </c>
      <c r="AX1492" s="3">
        <f t="shared" si="754"/>
        <v>0</v>
      </c>
      <c r="AY1492" s="3">
        <f t="shared" si="755"/>
        <v>0</v>
      </c>
      <c r="AZ1492" s="3">
        <f t="shared" si="756"/>
        <v>0</v>
      </c>
      <c r="BA1492" s="3">
        <f t="shared" si="757"/>
        <v>0</v>
      </c>
      <c r="BB1492" s="3">
        <f t="shared" si="758"/>
        <v>0</v>
      </c>
    </row>
    <row r="1493" spans="2:54" x14ac:dyDescent="0.35">
      <c r="B1493" s="14">
        <v>1466</v>
      </c>
      <c r="C1493" s="13"/>
      <c r="D1493" s="13"/>
      <c r="E1493" s="130"/>
      <c r="F1493" s="130"/>
      <c r="G1493" s="129" t="str">
        <f t="shared" si="726"/>
        <v/>
      </c>
      <c r="H1493" s="128"/>
      <c r="I1493" s="189"/>
      <c r="J1493" s="128"/>
      <c r="K1493" s="127"/>
      <c r="L1493" s="127"/>
      <c r="M1493" s="126"/>
      <c r="N1493" s="7"/>
      <c r="O1493" s="6"/>
      <c r="P1493" s="6"/>
      <c r="Q1493" s="125" t="str">
        <f t="shared" si="727"/>
        <v/>
      </c>
      <c r="R1493" s="124" t="str">
        <f t="shared" si="728"/>
        <v/>
      </c>
      <c r="S1493" s="123">
        <f t="shared" si="729"/>
        <v>0</v>
      </c>
      <c r="T1493" s="122">
        <f t="shared" si="730"/>
        <v>0</v>
      </c>
      <c r="U1493" s="123">
        <f t="shared" si="731"/>
        <v>0</v>
      </c>
      <c r="V1493" s="122">
        <f t="shared" si="732"/>
        <v>0</v>
      </c>
      <c r="W1493" s="123">
        <f t="shared" si="733"/>
        <v>0</v>
      </c>
      <c r="X1493" s="122">
        <f t="shared" si="734"/>
        <v>0</v>
      </c>
      <c r="Y1493" s="123">
        <f t="shared" si="735"/>
        <v>0</v>
      </c>
      <c r="Z1493" s="122">
        <f t="shared" si="736"/>
        <v>0</v>
      </c>
      <c r="AA1493" s="123">
        <f t="shared" si="737"/>
        <v>0</v>
      </c>
      <c r="AB1493" s="122">
        <f t="shared" si="738"/>
        <v>0</v>
      </c>
      <c r="AD1493" s="3" t="str">
        <f t="shared" si="739"/>
        <v>False</v>
      </c>
      <c r="AE1493" s="3" t="str">
        <f t="shared" si="740"/>
        <v>true</v>
      </c>
      <c r="AF1493" s="3" t="e">
        <f>VLOOKUP(C1493,#REF!,2,FALSE)</f>
        <v>#REF!</v>
      </c>
      <c r="AG1493" s="3" t="e">
        <f t="shared" si="741"/>
        <v>#REF!</v>
      </c>
      <c r="AH1493" s="3">
        <f t="shared" si="742"/>
        <v>0</v>
      </c>
      <c r="AI1493" s="3">
        <f t="shared" si="743"/>
        <v>0</v>
      </c>
      <c r="AJ1493" s="3">
        <f t="shared" si="744"/>
        <v>0</v>
      </c>
      <c r="AL1493" s="3">
        <f t="shared" si="745"/>
        <v>0</v>
      </c>
      <c r="AM1493" s="3">
        <f t="shared" si="746"/>
        <v>0</v>
      </c>
      <c r="AN1493" s="3">
        <f t="shared" si="747"/>
        <v>0</v>
      </c>
      <c r="AO1493" s="3">
        <f t="shared" si="748"/>
        <v>0</v>
      </c>
      <c r="AP1493" s="3">
        <f t="shared" si="749"/>
        <v>0</v>
      </c>
      <c r="AQ1493" s="3">
        <f t="shared" si="750"/>
        <v>0</v>
      </c>
      <c r="AS1493" s="3" t="e">
        <f t="shared" si="751"/>
        <v>#REF!</v>
      </c>
      <c r="AU1493" s="3" t="e">
        <f t="shared" si="752"/>
        <v>#NAME?</v>
      </c>
      <c r="AW1493" s="3">
        <f t="shared" si="753"/>
        <v>0</v>
      </c>
      <c r="AX1493" s="3">
        <f t="shared" si="754"/>
        <v>0</v>
      </c>
      <c r="AY1493" s="3">
        <f t="shared" si="755"/>
        <v>0</v>
      </c>
      <c r="AZ1493" s="3">
        <f t="shared" si="756"/>
        <v>0</v>
      </c>
      <c r="BA1493" s="3">
        <f t="shared" si="757"/>
        <v>0</v>
      </c>
      <c r="BB1493" s="3">
        <f t="shared" si="758"/>
        <v>0</v>
      </c>
    </row>
    <row r="1494" spans="2:54" x14ac:dyDescent="0.35">
      <c r="B1494" s="14">
        <v>1467</v>
      </c>
      <c r="C1494" s="13"/>
      <c r="D1494" s="13"/>
      <c r="E1494" s="130"/>
      <c r="F1494" s="130"/>
      <c r="G1494" s="129" t="str">
        <f t="shared" si="726"/>
        <v/>
      </c>
      <c r="H1494" s="128"/>
      <c r="I1494" s="189"/>
      <c r="J1494" s="128"/>
      <c r="K1494" s="127"/>
      <c r="L1494" s="127"/>
      <c r="M1494" s="126"/>
      <c r="N1494" s="7"/>
      <c r="O1494" s="6"/>
      <c r="P1494" s="6"/>
      <c r="Q1494" s="125" t="str">
        <f t="shared" si="727"/>
        <v/>
      </c>
      <c r="R1494" s="124" t="str">
        <f t="shared" si="728"/>
        <v/>
      </c>
      <c r="S1494" s="123">
        <f t="shared" si="729"/>
        <v>0</v>
      </c>
      <c r="T1494" s="122">
        <f t="shared" si="730"/>
        <v>0</v>
      </c>
      <c r="U1494" s="123">
        <f t="shared" si="731"/>
        <v>0</v>
      </c>
      <c r="V1494" s="122">
        <f t="shared" si="732"/>
        <v>0</v>
      </c>
      <c r="W1494" s="123">
        <f t="shared" si="733"/>
        <v>0</v>
      </c>
      <c r="X1494" s="122">
        <f t="shared" si="734"/>
        <v>0</v>
      </c>
      <c r="Y1494" s="123">
        <f t="shared" si="735"/>
        <v>0</v>
      </c>
      <c r="Z1494" s="122">
        <f t="shared" si="736"/>
        <v>0</v>
      </c>
      <c r="AA1494" s="123">
        <f t="shared" si="737"/>
        <v>0</v>
      </c>
      <c r="AB1494" s="122">
        <f t="shared" si="738"/>
        <v>0</v>
      </c>
      <c r="AD1494" s="3" t="str">
        <f t="shared" si="739"/>
        <v>False</v>
      </c>
      <c r="AE1494" s="3" t="str">
        <f t="shared" si="740"/>
        <v>true</v>
      </c>
      <c r="AF1494" s="3" t="e">
        <f>VLOOKUP(C1494,#REF!,2,FALSE)</f>
        <v>#REF!</v>
      </c>
      <c r="AG1494" s="3" t="e">
        <f t="shared" si="741"/>
        <v>#REF!</v>
      </c>
      <c r="AH1494" s="3">
        <f t="shared" si="742"/>
        <v>0</v>
      </c>
      <c r="AI1494" s="3">
        <f t="shared" si="743"/>
        <v>0</v>
      </c>
      <c r="AJ1494" s="3">
        <f t="shared" si="744"/>
        <v>0</v>
      </c>
      <c r="AL1494" s="3">
        <f t="shared" si="745"/>
        <v>0</v>
      </c>
      <c r="AM1494" s="3">
        <f t="shared" si="746"/>
        <v>0</v>
      </c>
      <c r="AN1494" s="3">
        <f t="shared" si="747"/>
        <v>0</v>
      </c>
      <c r="AO1494" s="3">
        <f t="shared" si="748"/>
        <v>0</v>
      </c>
      <c r="AP1494" s="3">
        <f t="shared" si="749"/>
        <v>0</v>
      </c>
      <c r="AQ1494" s="3">
        <f t="shared" si="750"/>
        <v>0</v>
      </c>
      <c r="AS1494" s="3" t="e">
        <f t="shared" si="751"/>
        <v>#REF!</v>
      </c>
      <c r="AU1494" s="3" t="e">
        <f t="shared" si="752"/>
        <v>#NAME?</v>
      </c>
      <c r="AW1494" s="3">
        <f t="shared" si="753"/>
        <v>0</v>
      </c>
      <c r="AX1494" s="3">
        <f t="shared" si="754"/>
        <v>0</v>
      </c>
      <c r="AY1494" s="3">
        <f t="shared" si="755"/>
        <v>0</v>
      </c>
      <c r="AZ1494" s="3">
        <f t="shared" si="756"/>
        <v>0</v>
      </c>
      <c r="BA1494" s="3">
        <f t="shared" si="757"/>
        <v>0</v>
      </c>
      <c r="BB1494" s="3">
        <f t="shared" si="758"/>
        <v>0</v>
      </c>
    </row>
    <row r="1495" spans="2:54" x14ac:dyDescent="0.35">
      <c r="B1495" s="14">
        <v>1468</v>
      </c>
      <c r="C1495" s="13"/>
      <c r="D1495" s="13"/>
      <c r="E1495" s="130"/>
      <c r="F1495" s="130"/>
      <c r="G1495" s="129" t="str">
        <f t="shared" si="726"/>
        <v/>
      </c>
      <c r="H1495" s="128"/>
      <c r="I1495" s="189"/>
      <c r="J1495" s="128"/>
      <c r="K1495" s="127"/>
      <c r="L1495" s="127"/>
      <c r="M1495" s="126"/>
      <c r="N1495" s="7"/>
      <c r="O1495" s="6"/>
      <c r="P1495" s="6"/>
      <c r="Q1495" s="125" t="str">
        <f t="shared" si="727"/>
        <v/>
      </c>
      <c r="R1495" s="124" t="str">
        <f t="shared" si="728"/>
        <v/>
      </c>
      <c r="S1495" s="123">
        <f t="shared" si="729"/>
        <v>0</v>
      </c>
      <c r="T1495" s="122">
        <f t="shared" si="730"/>
        <v>0</v>
      </c>
      <c r="U1495" s="123">
        <f t="shared" si="731"/>
        <v>0</v>
      </c>
      <c r="V1495" s="122">
        <f t="shared" si="732"/>
        <v>0</v>
      </c>
      <c r="W1495" s="123">
        <f t="shared" si="733"/>
        <v>0</v>
      </c>
      <c r="X1495" s="122">
        <f t="shared" si="734"/>
        <v>0</v>
      </c>
      <c r="Y1495" s="123">
        <f t="shared" si="735"/>
        <v>0</v>
      </c>
      <c r="Z1495" s="122">
        <f t="shared" si="736"/>
        <v>0</v>
      </c>
      <c r="AA1495" s="123">
        <f t="shared" si="737"/>
        <v>0</v>
      </c>
      <c r="AB1495" s="122">
        <f t="shared" si="738"/>
        <v>0</v>
      </c>
      <c r="AD1495" s="3" t="str">
        <f t="shared" si="739"/>
        <v>False</v>
      </c>
      <c r="AE1495" s="3" t="str">
        <f t="shared" si="740"/>
        <v>true</v>
      </c>
      <c r="AF1495" s="3" t="e">
        <f>VLOOKUP(C1495,#REF!,2,FALSE)</f>
        <v>#REF!</v>
      </c>
      <c r="AG1495" s="3" t="e">
        <f t="shared" si="741"/>
        <v>#REF!</v>
      </c>
      <c r="AH1495" s="3">
        <f t="shared" si="742"/>
        <v>0</v>
      </c>
      <c r="AI1495" s="3">
        <f t="shared" si="743"/>
        <v>0</v>
      </c>
      <c r="AJ1495" s="3">
        <f t="shared" si="744"/>
        <v>0</v>
      </c>
      <c r="AL1495" s="3">
        <f t="shared" si="745"/>
        <v>0</v>
      </c>
      <c r="AM1495" s="3">
        <f t="shared" si="746"/>
        <v>0</v>
      </c>
      <c r="AN1495" s="3">
        <f t="shared" si="747"/>
        <v>0</v>
      </c>
      <c r="AO1495" s="3">
        <f t="shared" si="748"/>
        <v>0</v>
      </c>
      <c r="AP1495" s="3">
        <f t="shared" si="749"/>
        <v>0</v>
      </c>
      <c r="AQ1495" s="3">
        <f t="shared" si="750"/>
        <v>0</v>
      </c>
      <c r="AS1495" s="3" t="e">
        <f t="shared" si="751"/>
        <v>#REF!</v>
      </c>
      <c r="AU1495" s="3" t="e">
        <f t="shared" si="752"/>
        <v>#NAME?</v>
      </c>
      <c r="AW1495" s="3">
        <f t="shared" si="753"/>
        <v>0</v>
      </c>
      <c r="AX1495" s="3">
        <f t="shared" si="754"/>
        <v>0</v>
      </c>
      <c r="AY1495" s="3">
        <f t="shared" si="755"/>
        <v>0</v>
      </c>
      <c r="AZ1495" s="3">
        <f t="shared" si="756"/>
        <v>0</v>
      </c>
      <c r="BA1495" s="3">
        <f t="shared" si="757"/>
        <v>0</v>
      </c>
      <c r="BB1495" s="3">
        <f t="shared" si="758"/>
        <v>0</v>
      </c>
    </row>
    <row r="1496" spans="2:54" x14ac:dyDescent="0.35">
      <c r="B1496" s="14">
        <v>1469</v>
      </c>
      <c r="C1496" s="13"/>
      <c r="D1496" s="13"/>
      <c r="E1496" s="130"/>
      <c r="F1496" s="130"/>
      <c r="G1496" s="129" t="str">
        <f t="shared" si="726"/>
        <v/>
      </c>
      <c r="H1496" s="128"/>
      <c r="I1496" s="189"/>
      <c r="J1496" s="128"/>
      <c r="K1496" s="127"/>
      <c r="L1496" s="127"/>
      <c r="M1496" s="126"/>
      <c r="N1496" s="7"/>
      <c r="O1496" s="6"/>
      <c r="P1496" s="6"/>
      <c r="Q1496" s="125" t="str">
        <f t="shared" si="727"/>
        <v/>
      </c>
      <c r="R1496" s="124" t="str">
        <f t="shared" si="728"/>
        <v/>
      </c>
      <c r="S1496" s="123">
        <f t="shared" si="729"/>
        <v>0</v>
      </c>
      <c r="T1496" s="122">
        <f t="shared" si="730"/>
        <v>0</v>
      </c>
      <c r="U1496" s="123">
        <f t="shared" si="731"/>
        <v>0</v>
      </c>
      <c r="V1496" s="122">
        <f t="shared" si="732"/>
        <v>0</v>
      </c>
      <c r="W1496" s="123">
        <f t="shared" si="733"/>
        <v>0</v>
      </c>
      <c r="X1496" s="122">
        <f t="shared" si="734"/>
        <v>0</v>
      </c>
      <c r="Y1496" s="123">
        <f t="shared" si="735"/>
        <v>0</v>
      </c>
      <c r="Z1496" s="122">
        <f t="shared" si="736"/>
        <v>0</v>
      </c>
      <c r="AA1496" s="123">
        <f t="shared" si="737"/>
        <v>0</v>
      </c>
      <c r="AB1496" s="122">
        <f t="shared" si="738"/>
        <v>0</v>
      </c>
      <c r="AD1496" s="3" t="str">
        <f t="shared" si="739"/>
        <v>False</v>
      </c>
      <c r="AE1496" s="3" t="str">
        <f t="shared" si="740"/>
        <v>true</v>
      </c>
      <c r="AF1496" s="3" t="e">
        <f>VLOOKUP(C1496,#REF!,2,FALSE)</f>
        <v>#REF!</v>
      </c>
      <c r="AG1496" s="3" t="e">
        <f t="shared" si="741"/>
        <v>#REF!</v>
      </c>
      <c r="AH1496" s="3">
        <f t="shared" si="742"/>
        <v>0</v>
      </c>
      <c r="AI1496" s="3">
        <f t="shared" si="743"/>
        <v>0</v>
      </c>
      <c r="AJ1496" s="3">
        <f t="shared" si="744"/>
        <v>0</v>
      </c>
      <c r="AL1496" s="3">
        <f t="shared" si="745"/>
        <v>0</v>
      </c>
      <c r="AM1496" s="3">
        <f t="shared" si="746"/>
        <v>0</v>
      </c>
      <c r="AN1496" s="3">
        <f t="shared" si="747"/>
        <v>0</v>
      </c>
      <c r="AO1496" s="3">
        <f t="shared" si="748"/>
        <v>0</v>
      </c>
      <c r="AP1496" s="3">
        <f t="shared" si="749"/>
        <v>0</v>
      </c>
      <c r="AQ1496" s="3">
        <f t="shared" si="750"/>
        <v>0</v>
      </c>
      <c r="AS1496" s="3" t="e">
        <f t="shared" si="751"/>
        <v>#REF!</v>
      </c>
      <c r="AU1496" s="3" t="e">
        <f t="shared" si="752"/>
        <v>#NAME?</v>
      </c>
      <c r="AW1496" s="3">
        <f t="shared" si="753"/>
        <v>0</v>
      </c>
      <c r="AX1496" s="3">
        <f t="shared" si="754"/>
        <v>0</v>
      </c>
      <c r="AY1496" s="3">
        <f t="shared" si="755"/>
        <v>0</v>
      </c>
      <c r="AZ1496" s="3">
        <f t="shared" si="756"/>
        <v>0</v>
      </c>
      <c r="BA1496" s="3">
        <f t="shared" si="757"/>
        <v>0</v>
      </c>
      <c r="BB1496" s="3">
        <f t="shared" si="758"/>
        <v>0</v>
      </c>
    </row>
    <row r="1497" spans="2:54" x14ac:dyDescent="0.35">
      <c r="B1497" s="14">
        <v>1470</v>
      </c>
      <c r="C1497" s="13"/>
      <c r="D1497" s="13"/>
      <c r="E1497" s="130"/>
      <c r="F1497" s="130"/>
      <c r="G1497" s="129" t="str">
        <f t="shared" si="726"/>
        <v/>
      </c>
      <c r="H1497" s="128"/>
      <c r="I1497" s="189"/>
      <c r="J1497" s="128"/>
      <c r="K1497" s="127"/>
      <c r="L1497" s="127"/>
      <c r="M1497" s="126"/>
      <c r="N1497" s="7"/>
      <c r="O1497" s="6"/>
      <c r="P1497" s="6"/>
      <c r="Q1497" s="125" t="str">
        <f t="shared" si="727"/>
        <v/>
      </c>
      <c r="R1497" s="124" t="str">
        <f t="shared" si="728"/>
        <v/>
      </c>
      <c r="S1497" s="123">
        <f t="shared" si="729"/>
        <v>0</v>
      </c>
      <c r="T1497" s="122">
        <f t="shared" si="730"/>
        <v>0</v>
      </c>
      <c r="U1497" s="123">
        <f t="shared" si="731"/>
        <v>0</v>
      </c>
      <c r="V1497" s="122">
        <f t="shared" si="732"/>
        <v>0</v>
      </c>
      <c r="W1497" s="123">
        <f t="shared" si="733"/>
        <v>0</v>
      </c>
      <c r="X1497" s="122">
        <f t="shared" si="734"/>
        <v>0</v>
      </c>
      <c r="Y1497" s="123">
        <f t="shared" si="735"/>
        <v>0</v>
      </c>
      <c r="Z1497" s="122">
        <f t="shared" si="736"/>
        <v>0</v>
      </c>
      <c r="AA1497" s="123">
        <f t="shared" si="737"/>
        <v>0</v>
      </c>
      <c r="AB1497" s="122">
        <f t="shared" si="738"/>
        <v>0</v>
      </c>
      <c r="AD1497" s="3" t="str">
        <f t="shared" si="739"/>
        <v>False</v>
      </c>
      <c r="AE1497" s="3" t="str">
        <f t="shared" si="740"/>
        <v>true</v>
      </c>
      <c r="AF1497" s="3" t="e">
        <f>VLOOKUP(C1497,#REF!,2,FALSE)</f>
        <v>#REF!</v>
      </c>
      <c r="AG1497" s="3" t="e">
        <f t="shared" si="741"/>
        <v>#REF!</v>
      </c>
      <c r="AH1497" s="3">
        <f t="shared" si="742"/>
        <v>0</v>
      </c>
      <c r="AI1497" s="3">
        <f t="shared" si="743"/>
        <v>0</v>
      </c>
      <c r="AJ1497" s="3">
        <f t="shared" si="744"/>
        <v>0</v>
      </c>
      <c r="AL1497" s="3">
        <f t="shared" si="745"/>
        <v>0</v>
      </c>
      <c r="AM1497" s="3">
        <f t="shared" si="746"/>
        <v>0</v>
      </c>
      <c r="AN1497" s="3">
        <f t="shared" si="747"/>
        <v>0</v>
      </c>
      <c r="AO1497" s="3">
        <f t="shared" si="748"/>
        <v>0</v>
      </c>
      <c r="AP1497" s="3">
        <f t="shared" si="749"/>
        <v>0</v>
      </c>
      <c r="AQ1497" s="3">
        <f t="shared" si="750"/>
        <v>0</v>
      </c>
      <c r="AS1497" s="3" t="e">
        <f t="shared" si="751"/>
        <v>#REF!</v>
      </c>
      <c r="AU1497" s="3" t="e">
        <f t="shared" si="752"/>
        <v>#NAME?</v>
      </c>
      <c r="AW1497" s="3">
        <f t="shared" si="753"/>
        <v>0</v>
      </c>
      <c r="AX1497" s="3">
        <f t="shared" si="754"/>
        <v>0</v>
      </c>
      <c r="AY1497" s="3">
        <f t="shared" si="755"/>
        <v>0</v>
      </c>
      <c r="AZ1497" s="3">
        <f t="shared" si="756"/>
        <v>0</v>
      </c>
      <c r="BA1497" s="3">
        <f t="shared" si="757"/>
        <v>0</v>
      </c>
      <c r="BB1497" s="3">
        <f t="shared" si="758"/>
        <v>0</v>
      </c>
    </row>
    <row r="1498" spans="2:54" x14ac:dyDescent="0.35">
      <c r="B1498" s="14">
        <v>1471</v>
      </c>
      <c r="C1498" s="13"/>
      <c r="D1498" s="13"/>
      <c r="E1498" s="130"/>
      <c r="F1498" s="130"/>
      <c r="G1498" s="129" t="str">
        <f t="shared" si="726"/>
        <v/>
      </c>
      <c r="H1498" s="128"/>
      <c r="I1498" s="189"/>
      <c r="J1498" s="128"/>
      <c r="K1498" s="127"/>
      <c r="L1498" s="127"/>
      <c r="M1498" s="126"/>
      <c r="N1498" s="7"/>
      <c r="O1498" s="6"/>
      <c r="P1498" s="6"/>
      <c r="Q1498" s="125" t="str">
        <f t="shared" si="727"/>
        <v/>
      </c>
      <c r="R1498" s="124" t="str">
        <f t="shared" si="728"/>
        <v/>
      </c>
      <c r="S1498" s="123">
        <f t="shared" si="729"/>
        <v>0</v>
      </c>
      <c r="T1498" s="122">
        <f t="shared" si="730"/>
        <v>0</v>
      </c>
      <c r="U1498" s="123">
        <f t="shared" si="731"/>
        <v>0</v>
      </c>
      <c r="V1498" s="122">
        <f t="shared" si="732"/>
        <v>0</v>
      </c>
      <c r="W1498" s="123">
        <f t="shared" si="733"/>
        <v>0</v>
      </c>
      <c r="X1498" s="122">
        <f t="shared" si="734"/>
        <v>0</v>
      </c>
      <c r="Y1498" s="123">
        <f t="shared" si="735"/>
        <v>0</v>
      </c>
      <c r="Z1498" s="122">
        <f t="shared" si="736"/>
        <v>0</v>
      </c>
      <c r="AA1498" s="123">
        <f t="shared" si="737"/>
        <v>0</v>
      </c>
      <c r="AB1498" s="122">
        <f t="shared" si="738"/>
        <v>0</v>
      </c>
      <c r="AD1498" s="3" t="str">
        <f t="shared" si="739"/>
        <v>False</v>
      </c>
      <c r="AE1498" s="3" t="str">
        <f t="shared" si="740"/>
        <v>true</v>
      </c>
      <c r="AF1498" s="3" t="e">
        <f>VLOOKUP(C1498,#REF!,2,FALSE)</f>
        <v>#REF!</v>
      </c>
      <c r="AG1498" s="3" t="e">
        <f t="shared" si="741"/>
        <v>#REF!</v>
      </c>
      <c r="AH1498" s="3">
        <f t="shared" si="742"/>
        <v>0</v>
      </c>
      <c r="AI1498" s="3">
        <f t="shared" si="743"/>
        <v>0</v>
      </c>
      <c r="AJ1498" s="3">
        <f t="shared" si="744"/>
        <v>0</v>
      </c>
      <c r="AL1498" s="3">
        <f t="shared" si="745"/>
        <v>0</v>
      </c>
      <c r="AM1498" s="3">
        <f t="shared" si="746"/>
        <v>0</v>
      </c>
      <c r="AN1498" s="3">
        <f t="shared" si="747"/>
        <v>0</v>
      </c>
      <c r="AO1498" s="3">
        <f t="shared" si="748"/>
        <v>0</v>
      </c>
      <c r="AP1498" s="3">
        <f t="shared" si="749"/>
        <v>0</v>
      </c>
      <c r="AQ1498" s="3">
        <f t="shared" si="750"/>
        <v>0</v>
      </c>
      <c r="AS1498" s="3" t="e">
        <f t="shared" si="751"/>
        <v>#REF!</v>
      </c>
      <c r="AU1498" s="3" t="e">
        <f t="shared" si="752"/>
        <v>#NAME?</v>
      </c>
      <c r="AW1498" s="3">
        <f t="shared" si="753"/>
        <v>0</v>
      </c>
      <c r="AX1498" s="3">
        <f t="shared" si="754"/>
        <v>0</v>
      </c>
      <c r="AY1498" s="3">
        <f t="shared" si="755"/>
        <v>0</v>
      </c>
      <c r="AZ1498" s="3">
        <f t="shared" si="756"/>
        <v>0</v>
      </c>
      <c r="BA1498" s="3">
        <f t="shared" si="757"/>
        <v>0</v>
      </c>
      <c r="BB1498" s="3">
        <f t="shared" si="758"/>
        <v>0</v>
      </c>
    </row>
    <row r="1499" spans="2:54" x14ac:dyDescent="0.35">
      <c r="B1499" s="14">
        <v>1472</v>
      </c>
      <c r="C1499" s="13"/>
      <c r="D1499" s="13"/>
      <c r="E1499" s="130"/>
      <c r="F1499" s="130"/>
      <c r="G1499" s="129" t="str">
        <f t="shared" si="726"/>
        <v/>
      </c>
      <c r="H1499" s="128"/>
      <c r="I1499" s="189"/>
      <c r="J1499" s="128"/>
      <c r="K1499" s="127"/>
      <c r="L1499" s="127"/>
      <c r="M1499" s="126"/>
      <c r="N1499" s="7"/>
      <c r="O1499" s="6"/>
      <c r="P1499" s="6"/>
      <c r="Q1499" s="125" t="str">
        <f t="shared" si="727"/>
        <v/>
      </c>
      <c r="R1499" s="124" t="str">
        <f t="shared" si="728"/>
        <v/>
      </c>
      <c r="S1499" s="123">
        <f t="shared" si="729"/>
        <v>0</v>
      </c>
      <c r="T1499" s="122">
        <f t="shared" si="730"/>
        <v>0</v>
      </c>
      <c r="U1499" s="123">
        <f t="shared" si="731"/>
        <v>0</v>
      </c>
      <c r="V1499" s="122">
        <f t="shared" si="732"/>
        <v>0</v>
      </c>
      <c r="W1499" s="123">
        <f t="shared" si="733"/>
        <v>0</v>
      </c>
      <c r="X1499" s="122">
        <f t="shared" si="734"/>
        <v>0</v>
      </c>
      <c r="Y1499" s="123">
        <f t="shared" si="735"/>
        <v>0</v>
      </c>
      <c r="Z1499" s="122">
        <f t="shared" si="736"/>
        <v>0</v>
      </c>
      <c r="AA1499" s="123">
        <f t="shared" si="737"/>
        <v>0</v>
      </c>
      <c r="AB1499" s="122">
        <f t="shared" si="738"/>
        <v>0</v>
      </c>
      <c r="AD1499" s="3" t="str">
        <f t="shared" si="739"/>
        <v>False</v>
      </c>
      <c r="AE1499" s="3" t="str">
        <f t="shared" si="740"/>
        <v>true</v>
      </c>
      <c r="AF1499" s="3" t="e">
        <f>VLOOKUP(C1499,#REF!,2,FALSE)</f>
        <v>#REF!</v>
      </c>
      <c r="AG1499" s="3" t="e">
        <f t="shared" si="741"/>
        <v>#REF!</v>
      </c>
      <c r="AH1499" s="3">
        <f t="shared" si="742"/>
        <v>0</v>
      </c>
      <c r="AI1499" s="3">
        <f t="shared" si="743"/>
        <v>0</v>
      </c>
      <c r="AJ1499" s="3">
        <f t="shared" si="744"/>
        <v>0</v>
      </c>
      <c r="AL1499" s="3">
        <f t="shared" si="745"/>
        <v>0</v>
      </c>
      <c r="AM1499" s="3">
        <f t="shared" si="746"/>
        <v>0</v>
      </c>
      <c r="AN1499" s="3">
        <f t="shared" si="747"/>
        <v>0</v>
      </c>
      <c r="AO1499" s="3">
        <f t="shared" si="748"/>
        <v>0</v>
      </c>
      <c r="AP1499" s="3">
        <f t="shared" si="749"/>
        <v>0</v>
      </c>
      <c r="AQ1499" s="3">
        <f t="shared" si="750"/>
        <v>0</v>
      </c>
      <c r="AS1499" s="3" t="e">
        <f t="shared" si="751"/>
        <v>#REF!</v>
      </c>
      <c r="AU1499" s="3" t="e">
        <f t="shared" si="752"/>
        <v>#NAME?</v>
      </c>
      <c r="AW1499" s="3">
        <f t="shared" si="753"/>
        <v>0</v>
      </c>
      <c r="AX1499" s="3">
        <f t="shared" si="754"/>
        <v>0</v>
      </c>
      <c r="AY1499" s="3">
        <f t="shared" si="755"/>
        <v>0</v>
      </c>
      <c r="AZ1499" s="3">
        <f t="shared" si="756"/>
        <v>0</v>
      </c>
      <c r="BA1499" s="3">
        <f t="shared" si="757"/>
        <v>0</v>
      </c>
      <c r="BB1499" s="3">
        <f t="shared" si="758"/>
        <v>0</v>
      </c>
    </row>
    <row r="1500" spans="2:54" x14ac:dyDescent="0.35">
      <c r="B1500" s="14">
        <v>1473</v>
      </c>
      <c r="C1500" s="13"/>
      <c r="D1500" s="13"/>
      <c r="E1500" s="130"/>
      <c r="F1500" s="130"/>
      <c r="G1500" s="129" t="str">
        <f t="shared" ref="G1500:G1563" si="759">IF(D1500="","",IF(E1500&lt;&gt;"",VLOOKUP(E1500,Lookup_LOWCode,2,FALSE),VLOOKUP(D1500,Lookup_ActualLOWCode,2,FALSE)))</f>
        <v/>
      </c>
      <c r="H1500" s="128"/>
      <c r="I1500" s="189"/>
      <c r="J1500" s="128"/>
      <c r="K1500" s="127"/>
      <c r="L1500" s="127"/>
      <c r="M1500" s="126"/>
      <c r="N1500" s="7"/>
      <c r="O1500" s="6"/>
      <c r="P1500" s="6"/>
      <c r="Q1500" s="125" t="str">
        <f t="shared" ref="Q1500:Q1563" si="760">IF(N1500&lt;&gt;"",P1500/N1500,"")</f>
        <v/>
      </c>
      <c r="R1500" s="124" t="str">
        <f t="shared" ref="R1500:R1563" si="761">IF(O1500&lt;&gt;"",P1500/O1500,"")</f>
        <v/>
      </c>
      <c r="S1500" s="123">
        <f t="shared" ref="S1500:S1563" si="762">IF($N1500&lt;&gt;0,$N1500,IF($O1500&lt;&gt;0,$O1500/VLOOKUP($G1500,Lookup_MaterialLowCode,7,FALSE),0))</f>
        <v>0</v>
      </c>
      <c r="T1500" s="122">
        <f t="shared" ref="T1500:T1563" si="763">IF($O1500&lt;&gt;0,$O1500,IF($N1500&lt;&gt;0,$N1500*VLOOKUP($G1500,Lookup_MaterialLowCode,7,FALSE),0))</f>
        <v>0</v>
      </c>
      <c r="U1500" s="123">
        <f t="shared" ref="U1500:U1563" si="764">IF(AE1500="true",S1500,0)</f>
        <v>0</v>
      </c>
      <c r="V1500" s="122">
        <f t="shared" ref="V1500:V1563" si="765">IF(AE1500="true",T1500,0)</f>
        <v>0</v>
      </c>
      <c r="W1500" s="123">
        <f t="shared" ref="W1500:W1563" si="766">IF(AE1500="false",S1500,0)</f>
        <v>0</v>
      </c>
      <c r="X1500" s="122">
        <f t="shared" ref="X1500:X1563" si="767">IF(AE1500="false",T1500,0)</f>
        <v>0</v>
      </c>
      <c r="Y1500" s="123">
        <f t="shared" ref="Y1500:Y1563" si="768">W1500-(W1500*L1500)</f>
        <v>0</v>
      </c>
      <c r="Z1500" s="122">
        <f t="shared" ref="Z1500:Z1563" si="769">X1500-(X1500*L1500)</f>
        <v>0</v>
      </c>
      <c r="AA1500" s="123">
        <f t="shared" ref="AA1500:AA1563" si="770">W1500*L1500</f>
        <v>0</v>
      </c>
      <c r="AB1500" s="122">
        <f t="shared" ref="AB1500:AB1563" si="771">X1500*L1500</f>
        <v>0</v>
      </c>
      <c r="AD1500" s="3" t="str">
        <f t="shared" ref="AD1500:AD1563" si="772">IF(G1500="Specify LOW Code",IF(E1500&lt;&gt;"","False","True"),"False")</f>
        <v>False</v>
      </c>
      <c r="AE1500" s="3" t="str">
        <f t="shared" ref="AE1500:AE1563" si="773">IF(H1500="Off-Site mixed","false",IF(H1500="Off-Site segregated","false","true"))</f>
        <v>true</v>
      </c>
      <c r="AF1500" s="3" t="e">
        <f>VLOOKUP(C1500,#REF!,2,FALSE)</f>
        <v>#REF!</v>
      </c>
      <c r="AG1500" s="3" t="e">
        <f t="shared" ref="AG1500:AG1563" si="774">AF1500&amp;D1500</f>
        <v>#REF!</v>
      </c>
      <c r="AH1500" s="3">
        <f t="shared" ref="AH1500:AH1563" si="775">IF(AE1500="true",0,VLOOKUP(J1500,Lookup_MyDestinations,6,FALSE))</f>
        <v>0</v>
      </c>
      <c r="AI1500" s="3">
        <f t="shared" ref="AI1500:AI1563" si="776">IF(AE1500="true",0,VLOOKUP(J1500,Lookup_MyDestinations,5,FALSE))</f>
        <v>0</v>
      </c>
      <c r="AJ1500" s="3">
        <f t="shared" ref="AJ1500:AJ1563" si="777">IF(AE1500="true", 0,VLOOKUP(J1500,Lookup_MyDestinations,4,FALSE))</f>
        <v>0</v>
      </c>
      <c r="AL1500" s="3">
        <f t="shared" ref="AL1500:AL1563" si="778">$AH1500*$W1500</f>
        <v>0</v>
      </c>
      <c r="AM1500" s="3">
        <f t="shared" ref="AM1500:AM1563" si="779">$AH1500*$X1500</f>
        <v>0</v>
      </c>
      <c r="AN1500" s="3">
        <f t="shared" ref="AN1500:AN1563" si="780">$AI1500*$W1500</f>
        <v>0</v>
      </c>
      <c r="AO1500" s="3">
        <f t="shared" ref="AO1500:AO1563" si="781">$AI1500*$X1500</f>
        <v>0</v>
      </c>
      <c r="AP1500" s="3">
        <f t="shared" ref="AP1500:AP1563" si="782">$AJ1500*$W1500</f>
        <v>0</v>
      </c>
      <c r="AQ1500" s="3">
        <f t="shared" ref="AQ1500:AQ1563" si="783">$AJ1500*$X1500</f>
        <v>0</v>
      </c>
      <c r="AS1500" s="3" t="e">
        <f t="shared" ref="AS1500:AS1563" si="784">AF1500&amp;G1500</f>
        <v>#REF!</v>
      </c>
      <c r="AU1500" s="3" t="e">
        <f t="shared" ref="AU1500:AU1563" si="785">VLOOKUP(D1500,Lookup_WasteStreamLOWCode,4,FALSE)</f>
        <v>#NAME?</v>
      </c>
      <c r="AW1500" s="3">
        <f t="shared" ref="AW1500:AW1563" si="786">IF(H1500="On-site recovery",S1500,0)</f>
        <v>0</v>
      </c>
      <c r="AX1500" s="3">
        <f t="shared" ref="AX1500:AX1563" si="787">IF(H1500="On-site recovery",T1500,0)</f>
        <v>0</v>
      </c>
      <c r="AY1500" s="3">
        <f t="shared" ref="AY1500:AY1563" si="788">IF(H1500="On-site recycled",S1500,0)</f>
        <v>0</v>
      </c>
      <c r="AZ1500" s="3">
        <f t="shared" ref="AZ1500:AZ1563" si="789">IF(H1500="On-site recycled",T1500,0)</f>
        <v>0</v>
      </c>
      <c r="BA1500" s="3">
        <f t="shared" ref="BA1500:BA1563" si="790">IF(H1500="On-site re-use",S1500,0)</f>
        <v>0</v>
      </c>
      <c r="BB1500" s="3">
        <f t="shared" ref="BB1500:BB1563" si="791">IF(H1500="On-site re-use",T1500,0)</f>
        <v>0</v>
      </c>
    </row>
    <row r="1501" spans="2:54" x14ac:dyDescent="0.35">
      <c r="B1501" s="14">
        <v>1474</v>
      </c>
      <c r="C1501" s="13"/>
      <c r="D1501" s="13"/>
      <c r="E1501" s="130"/>
      <c r="F1501" s="130"/>
      <c r="G1501" s="129" t="str">
        <f t="shared" si="759"/>
        <v/>
      </c>
      <c r="H1501" s="128"/>
      <c r="I1501" s="189"/>
      <c r="J1501" s="128"/>
      <c r="K1501" s="127"/>
      <c r="L1501" s="127"/>
      <c r="M1501" s="126"/>
      <c r="N1501" s="7"/>
      <c r="O1501" s="6"/>
      <c r="P1501" s="6"/>
      <c r="Q1501" s="125" t="str">
        <f t="shared" si="760"/>
        <v/>
      </c>
      <c r="R1501" s="124" t="str">
        <f t="shared" si="761"/>
        <v/>
      </c>
      <c r="S1501" s="123">
        <f t="shared" si="762"/>
        <v>0</v>
      </c>
      <c r="T1501" s="122">
        <f t="shared" si="763"/>
        <v>0</v>
      </c>
      <c r="U1501" s="123">
        <f t="shared" si="764"/>
        <v>0</v>
      </c>
      <c r="V1501" s="122">
        <f t="shared" si="765"/>
        <v>0</v>
      </c>
      <c r="W1501" s="123">
        <f t="shared" si="766"/>
        <v>0</v>
      </c>
      <c r="X1501" s="122">
        <f t="shared" si="767"/>
        <v>0</v>
      </c>
      <c r="Y1501" s="123">
        <f t="shared" si="768"/>
        <v>0</v>
      </c>
      <c r="Z1501" s="122">
        <f t="shared" si="769"/>
        <v>0</v>
      </c>
      <c r="AA1501" s="123">
        <f t="shared" si="770"/>
        <v>0</v>
      </c>
      <c r="AB1501" s="122">
        <f t="shared" si="771"/>
        <v>0</v>
      </c>
      <c r="AD1501" s="3" t="str">
        <f t="shared" si="772"/>
        <v>False</v>
      </c>
      <c r="AE1501" s="3" t="str">
        <f t="shared" si="773"/>
        <v>true</v>
      </c>
      <c r="AF1501" s="3" t="e">
        <f>VLOOKUP(C1501,#REF!,2,FALSE)</f>
        <v>#REF!</v>
      </c>
      <c r="AG1501" s="3" t="e">
        <f t="shared" si="774"/>
        <v>#REF!</v>
      </c>
      <c r="AH1501" s="3">
        <f t="shared" si="775"/>
        <v>0</v>
      </c>
      <c r="AI1501" s="3">
        <f t="shared" si="776"/>
        <v>0</v>
      </c>
      <c r="AJ1501" s="3">
        <f t="shared" si="777"/>
        <v>0</v>
      </c>
      <c r="AL1501" s="3">
        <f t="shared" si="778"/>
        <v>0</v>
      </c>
      <c r="AM1501" s="3">
        <f t="shared" si="779"/>
        <v>0</v>
      </c>
      <c r="AN1501" s="3">
        <f t="shared" si="780"/>
        <v>0</v>
      </c>
      <c r="AO1501" s="3">
        <f t="shared" si="781"/>
        <v>0</v>
      </c>
      <c r="AP1501" s="3">
        <f t="shared" si="782"/>
        <v>0</v>
      </c>
      <c r="AQ1501" s="3">
        <f t="shared" si="783"/>
        <v>0</v>
      </c>
      <c r="AS1501" s="3" t="e">
        <f t="shared" si="784"/>
        <v>#REF!</v>
      </c>
      <c r="AU1501" s="3" t="e">
        <f t="shared" si="785"/>
        <v>#NAME?</v>
      </c>
      <c r="AW1501" s="3">
        <f t="shared" si="786"/>
        <v>0</v>
      </c>
      <c r="AX1501" s="3">
        <f t="shared" si="787"/>
        <v>0</v>
      </c>
      <c r="AY1501" s="3">
        <f t="shared" si="788"/>
        <v>0</v>
      </c>
      <c r="AZ1501" s="3">
        <f t="shared" si="789"/>
        <v>0</v>
      </c>
      <c r="BA1501" s="3">
        <f t="shared" si="790"/>
        <v>0</v>
      </c>
      <c r="BB1501" s="3">
        <f t="shared" si="791"/>
        <v>0</v>
      </c>
    </row>
    <row r="1502" spans="2:54" x14ac:dyDescent="0.35">
      <c r="B1502" s="14">
        <v>1475</v>
      </c>
      <c r="C1502" s="13"/>
      <c r="D1502" s="13"/>
      <c r="E1502" s="130"/>
      <c r="F1502" s="130"/>
      <c r="G1502" s="129" t="str">
        <f t="shared" si="759"/>
        <v/>
      </c>
      <c r="H1502" s="128"/>
      <c r="I1502" s="189"/>
      <c r="J1502" s="128"/>
      <c r="K1502" s="127"/>
      <c r="L1502" s="127"/>
      <c r="M1502" s="126"/>
      <c r="N1502" s="7"/>
      <c r="O1502" s="6"/>
      <c r="P1502" s="6"/>
      <c r="Q1502" s="125" t="str">
        <f t="shared" si="760"/>
        <v/>
      </c>
      <c r="R1502" s="124" t="str">
        <f t="shared" si="761"/>
        <v/>
      </c>
      <c r="S1502" s="123">
        <f t="shared" si="762"/>
        <v>0</v>
      </c>
      <c r="T1502" s="122">
        <f t="shared" si="763"/>
        <v>0</v>
      </c>
      <c r="U1502" s="123">
        <f t="shared" si="764"/>
        <v>0</v>
      </c>
      <c r="V1502" s="122">
        <f t="shared" si="765"/>
        <v>0</v>
      </c>
      <c r="W1502" s="123">
        <f t="shared" si="766"/>
        <v>0</v>
      </c>
      <c r="X1502" s="122">
        <f t="shared" si="767"/>
        <v>0</v>
      </c>
      <c r="Y1502" s="123">
        <f t="shared" si="768"/>
        <v>0</v>
      </c>
      <c r="Z1502" s="122">
        <f t="shared" si="769"/>
        <v>0</v>
      </c>
      <c r="AA1502" s="123">
        <f t="shared" si="770"/>
        <v>0</v>
      </c>
      <c r="AB1502" s="122">
        <f t="shared" si="771"/>
        <v>0</v>
      </c>
      <c r="AD1502" s="3" t="str">
        <f t="shared" si="772"/>
        <v>False</v>
      </c>
      <c r="AE1502" s="3" t="str">
        <f t="shared" si="773"/>
        <v>true</v>
      </c>
      <c r="AF1502" s="3" t="e">
        <f>VLOOKUP(C1502,#REF!,2,FALSE)</f>
        <v>#REF!</v>
      </c>
      <c r="AG1502" s="3" t="e">
        <f t="shared" si="774"/>
        <v>#REF!</v>
      </c>
      <c r="AH1502" s="3">
        <f t="shared" si="775"/>
        <v>0</v>
      </c>
      <c r="AI1502" s="3">
        <f t="shared" si="776"/>
        <v>0</v>
      </c>
      <c r="AJ1502" s="3">
        <f t="shared" si="777"/>
        <v>0</v>
      </c>
      <c r="AL1502" s="3">
        <f t="shared" si="778"/>
        <v>0</v>
      </c>
      <c r="AM1502" s="3">
        <f t="shared" si="779"/>
        <v>0</v>
      </c>
      <c r="AN1502" s="3">
        <f t="shared" si="780"/>
        <v>0</v>
      </c>
      <c r="AO1502" s="3">
        <f t="shared" si="781"/>
        <v>0</v>
      </c>
      <c r="AP1502" s="3">
        <f t="shared" si="782"/>
        <v>0</v>
      </c>
      <c r="AQ1502" s="3">
        <f t="shared" si="783"/>
        <v>0</v>
      </c>
      <c r="AS1502" s="3" t="e">
        <f t="shared" si="784"/>
        <v>#REF!</v>
      </c>
      <c r="AU1502" s="3" t="e">
        <f t="shared" si="785"/>
        <v>#NAME?</v>
      </c>
      <c r="AW1502" s="3">
        <f t="shared" si="786"/>
        <v>0</v>
      </c>
      <c r="AX1502" s="3">
        <f t="shared" si="787"/>
        <v>0</v>
      </c>
      <c r="AY1502" s="3">
        <f t="shared" si="788"/>
        <v>0</v>
      </c>
      <c r="AZ1502" s="3">
        <f t="shared" si="789"/>
        <v>0</v>
      </c>
      <c r="BA1502" s="3">
        <f t="shared" si="790"/>
        <v>0</v>
      </c>
      <c r="BB1502" s="3">
        <f t="shared" si="791"/>
        <v>0</v>
      </c>
    </row>
    <row r="1503" spans="2:54" x14ac:dyDescent="0.35">
      <c r="B1503" s="14">
        <v>1476</v>
      </c>
      <c r="C1503" s="13"/>
      <c r="D1503" s="13"/>
      <c r="E1503" s="130"/>
      <c r="F1503" s="130"/>
      <c r="G1503" s="129" t="str">
        <f t="shared" si="759"/>
        <v/>
      </c>
      <c r="H1503" s="128"/>
      <c r="I1503" s="189"/>
      <c r="J1503" s="128"/>
      <c r="K1503" s="127"/>
      <c r="L1503" s="127"/>
      <c r="M1503" s="126"/>
      <c r="N1503" s="7"/>
      <c r="O1503" s="6"/>
      <c r="P1503" s="6"/>
      <c r="Q1503" s="125" t="str">
        <f t="shared" si="760"/>
        <v/>
      </c>
      <c r="R1503" s="124" t="str">
        <f t="shared" si="761"/>
        <v/>
      </c>
      <c r="S1503" s="123">
        <f t="shared" si="762"/>
        <v>0</v>
      </c>
      <c r="T1503" s="122">
        <f t="shared" si="763"/>
        <v>0</v>
      </c>
      <c r="U1503" s="123">
        <f t="shared" si="764"/>
        <v>0</v>
      </c>
      <c r="V1503" s="122">
        <f t="shared" si="765"/>
        <v>0</v>
      </c>
      <c r="W1503" s="123">
        <f t="shared" si="766"/>
        <v>0</v>
      </c>
      <c r="X1503" s="122">
        <f t="shared" si="767"/>
        <v>0</v>
      </c>
      <c r="Y1503" s="123">
        <f t="shared" si="768"/>
        <v>0</v>
      </c>
      <c r="Z1503" s="122">
        <f t="shared" si="769"/>
        <v>0</v>
      </c>
      <c r="AA1503" s="123">
        <f t="shared" si="770"/>
        <v>0</v>
      </c>
      <c r="AB1503" s="122">
        <f t="shared" si="771"/>
        <v>0</v>
      </c>
      <c r="AD1503" s="3" t="str">
        <f t="shared" si="772"/>
        <v>False</v>
      </c>
      <c r="AE1503" s="3" t="str">
        <f t="shared" si="773"/>
        <v>true</v>
      </c>
      <c r="AF1503" s="3" t="e">
        <f>VLOOKUP(C1503,#REF!,2,FALSE)</f>
        <v>#REF!</v>
      </c>
      <c r="AG1503" s="3" t="e">
        <f t="shared" si="774"/>
        <v>#REF!</v>
      </c>
      <c r="AH1503" s="3">
        <f t="shared" si="775"/>
        <v>0</v>
      </c>
      <c r="AI1503" s="3">
        <f t="shared" si="776"/>
        <v>0</v>
      </c>
      <c r="AJ1503" s="3">
        <f t="shared" si="777"/>
        <v>0</v>
      </c>
      <c r="AL1503" s="3">
        <f t="shared" si="778"/>
        <v>0</v>
      </c>
      <c r="AM1503" s="3">
        <f t="shared" si="779"/>
        <v>0</v>
      </c>
      <c r="AN1503" s="3">
        <f t="shared" si="780"/>
        <v>0</v>
      </c>
      <c r="AO1503" s="3">
        <f t="shared" si="781"/>
        <v>0</v>
      </c>
      <c r="AP1503" s="3">
        <f t="shared" si="782"/>
        <v>0</v>
      </c>
      <c r="AQ1503" s="3">
        <f t="shared" si="783"/>
        <v>0</v>
      </c>
      <c r="AS1503" s="3" t="e">
        <f t="shared" si="784"/>
        <v>#REF!</v>
      </c>
      <c r="AU1503" s="3" t="e">
        <f t="shared" si="785"/>
        <v>#NAME?</v>
      </c>
      <c r="AW1503" s="3">
        <f t="shared" si="786"/>
        <v>0</v>
      </c>
      <c r="AX1503" s="3">
        <f t="shared" si="787"/>
        <v>0</v>
      </c>
      <c r="AY1503" s="3">
        <f t="shared" si="788"/>
        <v>0</v>
      </c>
      <c r="AZ1503" s="3">
        <f t="shared" si="789"/>
        <v>0</v>
      </c>
      <c r="BA1503" s="3">
        <f t="shared" si="790"/>
        <v>0</v>
      </c>
      <c r="BB1503" s="3">
        <f t="shared" si="791"/>
        <v>0</v>
      </c>
    </row>
    <row r="1504" spans="2:54" x14ac:dyDescent="0.35">
      <c r="B1504" s="14">
        <v>1477</v>
      </c>
      <c r="C1504" s="13"/>
      <c r="D1504" s="13"/>
      <c r="E1504" s="130"/>
      <c r="F1504" s="130"/>
      <c r="G1504" s="129" t="str">
        <f t="shared" si="759"/>
        <v/>
      </c>
      <c r="H1504" s="128"/>
      <c r="I1504" s="189"/>
      <c r="J1504" s="128"/>
      <c r="K1504" s="127"/>
      <c r="L1504" s="127"/>
      <c r="M1504" s="126"/>
      <c r="N1504" s="7"/>
      <c r="O1504" s="6"/>
      <c r="P1504" s="6"/>
      <c r="Q1504" s="125" t="str">
        <f t="shared" si="760"/>
        <v/>
      </c>
      <c r="R1504" s="124" t="str">
        <f t="shared" si="761"/>
        <v/>
      </c>
      <c r="S1504" s="123">
        <f t="shared" si="762"/>
        <v>0</v>
      </c>
      <c r="T1504" s="122">
        <f t="shared" si="763"/>
        <v>0</v>
      </c>
      <c r="U1504" s="123">
        <f t="shared" si="764"/>
        <v>0</v>
      </c>
      <c r="V1504" s="122">
        <f t="shared" si="765"/>
        <v>0</v>
      </c>
      <c r="W1504" s="123">
        <f t="shared" si="766"/>
        <v>0</v>
      </c>
      <c r="X1504" s="122">
        <f t="shared" si="767"/>
        <v>0</v>
      </c>
      <c r="Y1504" s="123">
        <f t="shared" si="768"/>
        <v>0</v>
      </c>
      <c r="Z1504" s="122">
        <f t="shared" si="769"/>
        <v>0</v>
      </c>
      <c r="AA1504" s="123">
        <f t="shared" si="770"/>
        <v>0</v>
      </c>
      <c r="AB1504" s="122">
        <f t="shared" si="771"/>
        <v>0</v>
      </c>
      <c r="AD1504" s="3" t="str">
        <f t="shared" si="772"/>
        <v>False</v>
      </c>
      <c r="AE1504" s="3" t="str">
        <f t="shared" si="773"/>
        <v>true</v>
      </c>
      <c r="AF1504" s="3" t="e">
        <f>VLOOKUP(C1504,#REF!,2,FALSE)</f>
        <v>#REF!</v>
      </c>
      <c r="AG1504" s="3" t="e">
        <f t="shared" si="774"/>
        <v>#REF!</v>
      </c>
      <c r="AH1504" s="3">
        <f t="shared" si="775"/>
        <v>0</v>
      </c>
      <c r="AI1504" s="3">
        <f t="shared" si="776"/>
        <v>0</v>
      </c>
      <c r="AJ1504" s="3">
        <f t="shared" si="777"/>
        <v>0</v>
      </c>
      <c r="AL1504" s="3">
        <f t="shared" si="778"/>
        <v>0</v>
      </c>
      <c r="AM1504" s="3">
        <f t="shared" si="779"/>
        <v>0</v>
      </c>
      <c r="AN1504" s="3">
        <f t="shared" si="780"/>
        <v>0</v>
      </c>
      <c r="AO1504" s="3">
        <f t="shared" si="781"/>
        <v>0</v>
      </c>
      <c r="AP1504" s="3">
        <f t="shared" si="782"/>
        <v>0</v>
      </c>
      <c r="AQ1504" s="3">
        <f t="shared" si="783"/>
        <v>0</v>
      </c>
      <c r="AS1504" s="3" t="e">
        <f t="shared" si="784"/>
        <v>#REF!</v>
      </c>
      <c r="AU1504" s="3" t="e">
        <f t="shared" si="785"/>
        <v>#NAME?</v>
      </c>
      <c r="AW1504" s="3">
        <f t="shared" si="786"/>
        <v>0</v>
      </c>
      <c r="AX1504" s="3">
        <f t="shared" si="787"/>
        <v>0</v>
      </c>
      <c r="AY1504" s="3">
        <f t="shared" si="788"/>
        <v>0</v>
      </c>
      <c r="AZ1504" s="3">
        <f t="shared" si="789"/>
        <v>0</v>
      </c>
      <c r="BA1504" s="3">
        <f t="shared" si="790"/>
        <v>0</v>
      </c>
      <c r="BB1504" s="3">
        <f t="shared" si="791"/>
        <v>0</v>
      </c>
    </row>
    <row r="1505" spans="2:54" x14ac:dyDescent="0.35">
      <c r="B1505" s="14">
        <v>1478</v>
      </c>
      <c r="C1505" s="13"/>
      <c r="D1505" s="13"/>
      <c r="E1505" s="130"/>
      <c r="F1505" s="130"/>
      <c r="G1505" s="129" t="str">
        <f t="shared" si="759"/>
        <v/>
      </c>
      <c r="H1505" s="128"/>
      <c r="I1505" s="189"/>
      <c r="J1505" s="128"/>
      <c r="K1505" s="127"/>
      <c r="L1505" s="127"/>
      <c r="M1505" s="126"/>
      <c r="N1505" s="7"/>
      <c r="O1505" s="6"/>
      <c r="P1505" s="6"/>
      <c r="Q1505" s="125" t="str">
        <f t="shared" si="760"/>
        <v/>
      </c>
      <c r="R1505" s="124" t="str">
        <f t="shared" si="761"/>
        <v/>
      </c>
      <c r="S1505" s="123">
        <f t="shared" si="762"/>
        <v>0</v>
      </c>
      <c r="T1505" s="122">
        <f t="shared" si="763"/>
        <v>0</v>
      </c>
      <c r="U1505" s="123">
        <f t="shared" si="764"/>
        <v>0</v>
      </c>
      <c r="V1505" s="122">
        <f t="shared" si="765"/>
        <v>0</v>
      </c>
      <c r="W1505" s="123">
        <f t="shared" si="766"/>
        <v>0</v>
      </c>
      <c r="X1505" s="122">
        <f t="shared" si="767"/>
        <v>0</v>
      </c>
      <c r="Y1505" s="123">
        <f t="shared" si="768"/>
        <v>0</v>
      </c>
      <c r="Z1505" s="122">
        <f t="shared" si="769"/>
        <v>0</v>
      </c>
      <c r="AA1505" s="123">
        <f t="shared" si="770"/>
        <v>0</v>
      </c>
      <c r="AB1505" s="122">
        <f t="shared" si="771"/>
        <v>0</v>
      </c>
      <c r="AD1505" s="3" t="str">
        <f t="shared" si="772"/>
        <v>False</v>
      </c>
      <c r="AE1505" s="3" t="str">
        <f t="shared" si="773"/>
        <v>true</v>
      </c>
      <c r="AF1505" s="3" t="e">
        <f>VLOOKUP(C1505,#REF!,2,FALSE)</f>
        <v>#REF!</v>
      </c>
      <c r="AG1505" s="3" t="e">
        <f t="shared" si="774"/>
        <v>#REF!</v>
      </c>
      <c r="AH1505" s="3">
        <f t="shared" si="775"/>
        <v>0</v>
      </c>
      <c r="AI1505" s="3">
        <f t="shared" si="776"/>
        <v>0</v>
      </c>
      <c r="AJ1505" s="3">
        <f t="shared" si="777"/>
        <v>0</v>
      </c>
      <c r="AL1505" s="3">
        <f t="shared" si="778"/>
        <v>0</v>
      </c>
      <c r="AM1505" s="3">
        <f t="shared" si="779"/>
        <v>0</v>
      </c>
      <c r="AN1505" s="3">
        <f t="shared" si="780"/>
        <v>0</v>
      </c>
      <c r="AO1505" s="3">
        <f t="shared" si="781"/>
        <v>0</v>
      </c>
      <c r="AP1505" s="3">
        <f t="shared" si="782"/>
        <v>0</v>
      </c>
      <c r="AQ1505" s="3">
        <f t="shared" si="783"/>
        <v>0</v>
      </c>
      <c r="AS1505" s="3" t="e">
        <f t="shared" si="784"/>
        <v>#REF!</v>
      </c>
      <c r="AU1505" s="3" t="e">
        <f t="shared" si="785"/>
        <v>#NAME?</v>
      </c>
      <c r="AW1505" s="3">
        <f t="shared" si="786"/>
        <v>0</v>
      </c>
      <c r="AX1505" s="3">
        <f t="shared" si="787"/>
        <v>0</v>
      </c>
      <c r="AY1505" s="3">
        <f t="shared" si="788"/>
        <v>0</v>
      </c>
      <c r="AZ1505" s="3">
        <f t="shared" si="789"/>
        <v>0</v>
      </c>
      <c r="BA1505" s="3">
        <f t="shared" si="790"/>
        <v>0</v>
      </c>
      <c r="BB1505" s="3">
        <f t="shared" si="791"/>
        <v>0</v>
      </c>
    </row>
    <row r="1506" spans="2:54" x14ac:dyDescent="0.35">
      <c r="B1506" s="14">
        <v>1479</v>
      </c>
      <c r="C1506" s="13"/>
      <c r="D1506" s="13"/>
      <c r="E1506" s="130"/>
      <c r="F1506" s="130"/>
      <c r="G1506" s="129" t="str">
        <f t="shared" si="759"/>
        <v/>
      </c>
      <c r="H1506" s="128"/>
      <c r="I1506" s="189"/>
      <c r="J1506" s="128"/>
      <c r="K1506" s="127"/>
      <c r="L1506" s="127"/>
      <c r="M1506" s="126"/>
      <c r="N1506" s="7"/>
      <c r="O1506" s="6"/>
      <c r="P1506" s="6"/>
      <c r="Q1506" s="125" t="str">
        <f t="shared" si="760"/>
        <v/>
      </c>
      <c r="R1506" s="124" t="str">
        <f t="shared" si="761"/>
        <v/>
      </c>
      <c r="S1506" s="123">
        <f t="shared" si="762"/>
        <v>0</v>
      </c>
      <c r="T1506" s="122">
        <f t="shared" si="763"/>
        <v>0</v>
      </c>
      <c r="U1506" s="123">
        <f t="shared" si="764"/>
        <v>0</v>
      </c>
      <c r="V1506" s="122">
        <f t="shared" si="765"/>
        <v>0</v>
      </c>
      <c r="W1506" s="123">
        <f t="shared" si="766"/>
        <v>0</v>
      </c>
      <c r="X1506" s="122">
        <f t="shared" si="767"/>
        <v>0</v>
      </c>
      <c r="Y1506" s="123">
        <f t="shared" si="768"/>
        <v>0</v>
      </c>
      <c r="Z1506" s="122">
        <f t="shared" si="769"/>
        <v>0</v>
      </c>
      <c r="AA1506" s="123">
        <f t="shared" si="770"/>
        <v>0</v>
      </c>
      <c r="AB1506" s="122">
        <f t="shared" si="771"/>
        <v>0</v>
      </c>
      <c r="AD1506" s="3" t="str">
        <f t="shared" si="772"/>
        <v>False</v>
      </c>
      <c r="AE1506" s="3" t="str">
        <f t="shared" si="773"/>
        <v>true</v>
      </c>
      <c r="AF1506" s="3" t="e">
        <f>VLOOKUP(C1506,#REF!,2,FALSE)</f>
        <v>#REF!</v>
      </c>
      <c r="AG1506" s="3" t="e">
        <f t="shared" si="774"/>
        <v>#REF!</v>
      </c>
      <c r="AH1506" s="3">
        <f t="shared" si="775"/>
        <v>0</v>
      </c>
      <c r="AI1506" s="3">
        <f t="shared" si="776"/>
        <v>0</v>
      </c>
      <c r="AJ1506" s="3">
        <f t="shared" si="777"/>
        <v>0</v>
      </c>
      <c r="AL1506" s="3">
        <f t="shared" si="778"/>
        <v>0</v>
      </c>
      <c r="AM1506" s="3">
        <f t="shared" si="779"/>
        <v>0</v>
      </c>
      <c r="AN1506" s="3">
        <f t="shared" si="780"/>
        <v>0</v>
      </c>
      <c r="AO1506" s="3">
        <f t="shared" si="781"/>
        <v>0</v>
      </c>
      <c r="AP1506" s="3">
        <f t="shared" si="782"/>
        <v>0</v>
      </c>
      <c r="AQ1506" s="3">
        <f t="shared" si="783"/>
        <v>0</v>
      </c>
      <c r="AS1506" s="3" t="e">
        <f t="shared" si="784"/>
        <v>#REF!</v>
      </c>
      <c r="AU1506" s="3" t="e">
        <f t="shared" si="785"/>
        <v>#NAME?</v>
      </c>
      <c r="AW1506" s="3">
        <f t="shared" si="786"/>
        <v>0</v>
      </c>
      <c r="AX1506" s="3">
        <f t="shared" si="787"/>
        <v>0</v>
      </c>
      <c r="AY1506" s="3">
        <f t="shared" si="788"/>
        <v>0</v>
      </c>
      <c r="AZ1506" s="3">
        <f t="shared" si="789"/>
        <v>0</v>
      </c>
      <c r="BA1506" s="3">
        <f t="shared" si="790"/>
        <v>0</v>
      </c>
      <c r="BB1506" s="3">
        <f t="shared" si="791"/>
        <v>0</v>
      </c>
    </row>
    <row r="1507" spans="2:54" x14ac:dyDescent="0.35">
      <c r="B1507" s="14">
        <v>1480</v>
      </c>
      <c r="C1507" s="13"/>
      <c r="D1507" s="13"/>
      <c r="E1507" s="130"/>
      <c r="F1507" s="130"/>
      <c r="G1507" s="129" t="str">
        <f t="shared" si="759"/>
        <v/>
      </c>
      <c r="H1507" s="128"/>
      <c r="I1507" s="189"/>
      <c r="J1507" s="128"/>
      <c r="K1507" s="127"/>
      <c r="L1507" s="127"/>
      <c r="M1507" s="126"/>
      <c r="N1507" s="7"/>
      <c r="O1507" s="6"/>
      <c r="P1507" s="6"/>
      <c r="Q1507" s="125" t="str">
        <f t="shared" si="760"/>
        <v/>
      </c>
      <c r="R1507" s="124" t="str">
        <f t="shared" si="761"/>
        <v/>
      </c>
      <c r="S1507" s="123">
        <f t="shared" si="762"/>
        <v>0</v>
      </c>
      <c r="T1507" s="122">
        <f t="shared" si="763"/>
        <v>0</v>
      </c>
      <c r="U1507" s="123">
        <f t="shared" si="764"/>
        <v>0</v>
      </c>
      <c r="V1507" s="122">
        <f t="shared" si="765"/>
        <v>0</v>
      </c>
      <c r="W1507" s="123">
        <f t="shared" si="766"/>
        <v>0</v>
      </c>
      <c r="X1507" s="122">
        <f t="shared" si="767"/>
        <v>0</v>
      </c>
      <c r="Y1507" s="123">
        <f t="shared" si="768"/>
        <v>0</v>
      </c>
      <c r="Z1507" s="122">
        <f t="shared" si="769"/>
        <v>0</v>
      </c>
      <c r="AA1507" s="123">
        <f t="shared" si="770"/>
        <v>0</v>
      </c>
      <c r="AB1507" s="122">
        <f t="shared" si="771"/>
        <v>0</v>
      </c>
      <c r="AD1507" s="3" t="str">
        <f t="shared" si="772"/>
        <v>False</v>
      </c>
      <c r="AE1507" s="3" t="str">
        <f t="shared" si="773"/>
        <v>true</v>
      </c>
      <c r="AF1507" s="3" t="e">
        <f>VLOOKUP(C1507,#REF!,2,FALSE)</f>
        <v>#REF!</v>
      </c>
      <c r="AG1507" s="3" t="e">
        <f t="shared" si="774"/>
        <v>#REF!</v>
      </c>
      <c r="AH1507" s="3">
        <f t="shared" si="775"/>
        <v>0</v>
      </c>
      <c r="AI1507" s="3">
        <f t="shared" si="776"/>
        <v>0</v>
      </c>
      <c r="AJ1507" s="3">
        <f t="shared" si="777"/>
        <v>0</v>
      </c>
      <c r="AL1507" s="3">
        <f t="shared" si="778"/>
        <v>0</v>
      </c>
      <c r="AM1507" s="3">
        <f t="shared" si="779"/>
        <v>0</v>
      </c>
      <c r="AN1507" s="3">
        <f t="shared" si="780"/>
        <v>0</v>
      </c>
      <c r="AO1507" s="3">
        <f t="shared" si="781"/>
        <v>0</v>
      </c>
      <c r="AP1507" s="3">
        <f t="shared" si="782"/>
        <v>0</v>
      </c>
      <c r="AQ1507" s="3">
        <f t="shared" si="783"/>
        <v>0</v>
      </c>
      <c r="AS1507" s="3" t="e">
        <f t="shared" si="784"/>
        <v>#REF!</v>
      </c>
      <c r="AU1507" s="3" t="e">
        <f t="shared" si="785"/>
        <v>#NAME?</v>
      </c>
      <c r="AW1507" s="3">
        <f t="shared" si="786"/>
        <v>0</v>
      </c>
      <c r="AX1507" s="3">
        <f t="shared" si="787"/>
        <v>0</v>
      </c>
      <c r="AY1507" s="3">
        <f t="shared" si="788"/>
        <v>0</v>
      </c>
      <c r="AZ1507" s="3">
        <f t="shared" si="789"/>
        <v>0</v>
      </c>
      <c r="BA1507" s="3">
        <f t="shared" si="790"/>
        <v>0</v>
      </c>
      <c r="BB1507" s="3">
        <f t="shared" si="791"/>
        <v>0</v>
      </c>
    </row>
    <row r="1508" spans="2:54" x14ac:dyDescent="0.35">
      <c r="B1508" s="14">
        <v>1481</v>
      </c>
      <c r="C1508" s="13"/>
      <c r="D1508" s="13"/>
      <c r="E1508" s="130"/>
      <c r="F1508" s="130"/>
      <c r="G1508" s="129" t="str">
        <f t="shared" si="759"/>
        <v/>
      </c>
      <c r="H1508" s="128"/>
      <c r="I1508" s="189"/>
      <c r="J1508" s="128"/>
      <c r="K1508" s="127"/>
      <c r="L1508" s="127"/>
      <c r="M1508" s="126"/>
      <c r="N1508" s="7"/>
      <c r="O1508" s="6"/>
      <c r="P1508" s="6"/>
      <c r="Q1508" s="125" t="str">
        <f t="shared" si="760"/>
        <v/>
      </c>
      <c r="R1508" s="124" t="str">
        <f t="shared" si="761"/>
        <v/>
      </c>
      <c r="S1508" s="123">
        <f t="shared" si="762"/>
        <v>0</v>
      </c>
      <c r="T1508" s="122">
        <f t="shared" si="763"/>
        <v>0</v>
      </c>
      <c r="U1508" s="123">
        <f t="shared" si="764"/>
        <v>0</v>
      </c>
      <c r="V1508" s="122">
        <f t="shared" si="765"/>
        <v>0</v>
      </c>
      <c r="W1508" s="123">
        <f t="shared" si="766"/>
        <v>0</v>
      </c>
      <c r="X1508" s="122">
        <f t="shared" si="767"/>
        <v>0</v>
      </c>
      <c r="Y1508" s="123">
        <f t="shared" si="768"/>
        <v>0</v>
      </c>
      <c r="Z1508" s="122">
        <f t="shared" si="769"/>
        <v>0</v>
      </c>
      <c r="AA1508" s="123">
        <f t="shared" si="770"/>
        <v>0</v>
      </c>
      <c r="AB1508" s="122">
        <f t="shared" si="771"/>
        <v>0</v>
      </c>
      <c r="AD1508" s="3" t="str">
        <f t="shared" si="772"/>
        <v>False</v>
      </c>
      <c r="AE1508" s="3" t="str">
        <f t="shared" si="773"/>
        <v>true</v>
      </c>
      <c r="AF1508" s="3" t="e">
        <f>VLOOKUP(C1508,#REF!,2,FALSE)</f>
        <v>#REF!</v>
      </c>
      <c r="AG1508" s="3" t="e">
        <f t="shared" si="774"/>
        <v>#REF!</v>
      </c>
      <c r="AH1508" s="3">
        <f t="shared" si="775"/>
        <v>0</v>
      </c>
      <c r="AI1508" s="3">
        <f t="shared" si="776"/>
        <v>0</v>
      </c>
      <c r="AJ1508" s="3">
        <f t="shared" si="777"/>
        <v>0</v>
      </c>
      <c r="AL1508" s="3">
        <f t="shared" si="778"/>
        <v>0</v>
      </c>
      <c r="AM1508" s="3">
        <f t="shared" si="779"/>
        <v>0</v>
      </c>
      <c r="AN1508" s="3">
        <f t="shared" si="780"/>
        <v>0</v>
      </c>
      <c r="AO1508" s="3">
        <f t="shared" si="781"/>
        <v>0</v>
      </c>
      <c r="AP1508" s="3">
        <f t="shared" si="782"/>
        <v>0</v>
      </c>
      <c r="AQ1508" s="3">
        <f t="shared" si="783"/>
        <v>0</v>
      </c>
      <c r="AS1508" s="3" t="e">
        <f t="shared" si="784"/>
        <v>#REF!</v>
      </c>
      <c r="AU1508" s="3" t="e">
        <f t="shared" si="785"/>
        <v>#NAME?</v>
      </c>
      <c r="AW1508" s="3">
        <f t="shared" si="786"/>
        <v>0</v>
      </c>
      <c r="AX1508" s="3">
        <f t="shared" si="787"/>
        <v>0</v>
      </c>
      <c r="AY1508" s="3">
        <f t="shared" si="788"/>
        <v>0</v>
      </c>
      <c r="AZ1508" s="3">
        <f t="shared" si="789"/>
        <v>0</v>
      </c>
      <c r="BA1508" s="3">
        <f t="shared" si="790"/>
        <v>0</v>
      </c>
      <c r="BB1508" s="3">
        <f t="shared" si="791"/>
        <v>0</v>
      </c>
    </row>
    <row r="1509" spans="2:54" x14ac:dyDescent="0.35">
      <c r="B1509" s="14">
        <v>1482</v>
      </c>
      <c r="C1509" s="13"/>
      <c r="D1509" s="13"/>
      <c r="E1509" s="130"/>
      <c r="F1509" s="130"/>
      <c r="G1509" s="129" t="str">
        <f t="shared" si="759"/>
        <v/>
      </c>
      <c r="H1509" s="128"/>
      <c r="I1509" s="189"/>
      <c r="J1509" s="128"/>
      <c r="K1509" s="127"/>
      <c r="L1509" s="127"/>
      <c r="M1509" s="126"/>
      <c r="N1509" s="7"/>
      <c r="O1509" s="6"/>
      <c r="P1509" s="6"/>
      <c r="Q1509" s="125" t="str">
        <f t="shared" si="760"/>
        <v/>
      </c>
      <c r="R1509" s="124" t="str">
        <f t="shared" si="761"/>
        <v/>
      </c>
      <c r="S1509" s="123">
        <f t="shared" si="762"/>
        <v>0</v>
      </c>
      <c r="T1509" s="122">
        <f t="shared" si="763"/>
        <v>0</v>
      </c>
      <c r="U1509" s="123">
        <f t="shared" si="764"/>
        <v>0</v>
      </c>
      <c r="V1509" s="122">
        <f t="shared" si="765"/>
        <v>0</v>
      </c>
      <c r="W1509" s="123">
        <f t="shared" si="766"/>
        <v>0</v>
      </c>
      <c r="X1509" s="122">
        <f t="shared" si="767"/>
        <v>0</v>
      </c>
      <c r="Y1509" s="123">
        <f t="shared" si="768"/>
        <v>0</v>
      </c>
      <c r="Z1509" s="122">
        <f t="shared" si="769"/>
        <v>0</v>
      </c>
      <c r="AA1509" s="123">
        <f t="shared" si="770"/>
        <v>0</v>
      </c>
      <c r="AB1509" s="122">
        <f t="shared" si="771"/>
        <v>0</v>
      </c>
      <c r="AD1509" s="3" t="str">
        <f t="shared" si="772"/>
        <v>False</v>
      </c>
      <c r="AE1509" s="3" t="str">
        <f t="shared" si="773"/>
        <v>true</v>
      </c>
      <c r="AF1509" s="3" t="e">
        <f>VLOOKUP(C1509,#REF!,2,FALSE)</f>
        <v>#REF!</v>
      </c>
      <c r="AG1509" s="3" t="e">
        <f t="shared" si="774"/>
        <v>#REF!</v>
      </c>
      <c r="AH1509" s="3">
        <f t="shared" si="775"/>
        <v>0</v>
      </c>
      <c r="AI1509" s="3">
        <f t="shared" si="776"/>
        <v>0</v>
      </c>
      <c r="AJ1509" s="3">
        <f t="shared" si="777"/>
        <v>0</v>
      </c>
      <c r="AL1509" s="3">
        <f t="shared" si="778"/>
        <v>0</v>
      </c>
      <c r="AM1509" s="3">
        <f t="shared" si="779"/>
        <v>0</v>
      </c>
      <c r="AN1509" s="3">
        <f t="shared" si="780"/>
        <v>0</v>
      </c>
      <c r="AO1509" s="3">
        <f t="shared" si="781"/>
        <v>0</v>
      </c>
      <c r="AP1509" s="3">
        <f t="shared" si="782"/>
        <v>0</v>
      </c>
      <c r="AQ1509" s="3">
        <f t="shared" si="783"/>
        <v>0</v>
      </c>
      <c r="AS1509" s="3" t="e">
        <f t="shared" si="784"/>
        <v>#REF!</v>
      </c>
      <c r="AU1509" s="3" t="e">
        <f t="shared" si="785"/>
        <v>#NAME?</v>
      </c>
      <c r="AW1509" s="3">
        <f t="shared" si="786"/>
        <v>0</v>
      </c>
      <c r="AX1509" s="3">
        <f t="shared" si="787"/>
        <v>0</v>
      </c>
      <c r="AY1509" s="3">
        <f t="shared" si="788"/>
        <v>0</v>
      </c>
      <c r="AZ1509" s="3">
        <f t="shared" si="789"/>
        <v>0</v>
      </c>
      <c r="BA1509" s="3">
        <f t="shared" si="790"/>
        <v>0</v>
      </c>
      <c r="BB1509" s="3">
        <f t="shared" si="791"/>
        <v>0</v>
      </c>
    </row>
    <row r="1510" spans="2:54" x14ac:dyDescent="0.35">
      <c r="B1510" s="14">
        <v>1483</v>
      </c>
      <c r="C1510" s="13"/>
      <c r="D1510" s="13"/>
      <c r="E1510" s="130"/>
      <c r="F1510" s="130"/>
      <c r="G1510" s="129" t="str">
        <f t="shared" si="759"/>
        <v/>
      </c>
      <c r="H1510" s="128"/>
      <c r="I1510" s="189"/>
      <c r="J1510" s="128"/>
      <c r="K1510" s="127"/>
      <c r="L1510" s="127"/>
      <c r="M1510" s="126"/>
      <c r="N1510" s="7"/>
      <c r="O1510" s="6"/>
      <c r="P1510" s="6"/>
      <c r="Q1510" s="125" t="str">
        <f t="shared" si="760"/>
        <v/>
      </c>
      <c r="R1510" s="124" t="str">
        <f t="shared" si="761"/>
        <v/>
      </c>
      <c r="S1510" s="123">
        <f t="shared" si="762"/>
        <v>0</v>
      </c>
      <c r="T1510" s="122">
        <f t="shared" si="763"/>
        <v>0</v>
      </c>
      <c r="U1510" s="123">
        <f t="shared" si="764"/>
        <v>0</v>
      </c>
      <c r="V1510" s="122">
        <f t="shared" si="765"/>
        <v>0</v>
      </c>
      <c r="W1510" s="123">
        <f t="shared" si="766"/>
        <v>0</v>
      </c>
      <c r="X1510" s="122">
        <f t="shared" si="767"/>
        <v>0</v>
      </c>
      <c r="Y1510" s="123">
        <f t="shared" si="768"/>
        <v>0</v>
      </c>
      <c r="Z1510" s="122">
        <f t="shared" si="769"/>
        <v>0</v>
      </c>
      <c r="AA1510" s="123">
        <f t="shared" si="770"/>
        <v>0</v>
      </c>
      <c r="AB1510" s="122">
        <f t="shared" si="771"/>
        <v>0</v>
      </c>
      <c r="AD1510" s="3" t="str">
        <f t="shared" si="772"/>
        <v>False</v>
      </c>
      <c r="AE1510" s="3" t="str">
        <f t="shared" si="773"/>
        <v>true</v>
      </c>
      <c r="AF1510" s="3" t="e">
        <f>VLOOKUP(C1510,#REF!,2,FALSE)</f>
        <v>#REF!</v>
      </c>
      <c r="AG1510" s="3" t="e">
        <f t="shared" si="774"/>
        <v>#REF!</v>
      </c>
      <c r="AH1510" s="3">
        <f t="shared" si="775"/>
        <v>0</v>
      </c>
      <c r="AI1510" s="3">
        <f t="shared" si="776"/>
        <v>0</v>
      </c>
      <c r="AJ1510" s="3">
        <f t="shared" si="777"/>
        <v>0</v>
      </c>
      <c r="AL1510" s="3">
        <f t="shared" si="778"/>
        <v>0</v>
      </c>
      <c r="AM1510" s="3">
        <f t="shared" si="779"/>
        <v>0</v>
      </c>
      <c r="AN1510" s="3">
        <f t="shared" si="780"/>
        <v>0</v>
      </c>
      <c r="AO1510" s="3">
        <f t="shared" si="781"/>
        <v>0</v>
      </c>
      <c r="AP1510" s="3">
        <f t="shared" si="782"/>
        <v>0</v>
      </c>
      <c r="AQ1510" s="3">
        <f t="shared" si="783"/>
        <v>0</v>
      </c>
      <c r="AS1510" s="3" t="e">
        <f t="shared" si="784"/>
        <v>#REF!</v>
      </c>
      <c r="AU1510" s="3" t="e">
        <f t="shared" si="785"/>
        <v>#NAME?</v>
      </c>
      <c r="AW1510" s="3">
        <f t="shared" si="786"/>
        <v>0</v>
      </c>
      <c r="AX1510" s="3">
        <f t="shared" si="787"/>
        <v>0</v>
      </c>
      <c r="AY1510" s="3">
        <f t="shared" si="788"/>
        <v>0</v>
      </c>
      <c r="AZ1510" s="3">
        <f t="shared" si="789"/>
        <v>0</v>
      </c>
      <c r="BA1510" s="3">
        <f t="shared" si="790"/>
        <v>0</v>
      </c>
      <c r="BB1510" s="3">
        <f t="shared" si="791"/>
        <v>0</v>
      </c>
    </row>
    <row r="1511" spans="2:54" x14ac:dyDescent="0.35">
      <c r="B1511" s="14">
        <v>1484</v>
      </c>
      <c r="C1511" s="13"/>
      <c r="D1511" s="13"/>
      <c r="E1511" s="130"/>
      <c r="F1511" s="130"/>
      <c r="G1511" s="129" t="str">
        <f t="shared" si="759"/>
        <v/>
      </c>
      <c r="H1511" s="128"/>
      <c r="I1511" s="189"/>
      <c r="J1511" s="128"/>
      <c r="K1511" s="127"/>
      <c r="L1511" s="127"/>
      <c r="M1511" s="126"/>
      <c r="N1511" s="7"/>
      <c r="O1511" s="6"/>
      <c r="P1511" s="6"/>
      <c r="Q1511" s="125" t="str">
        <f t="shared" si="760"/>
        <v/>
      </c>
      <c r="R1511" s="124" t="str">
        <f t="shared" si="761"/>
        <v/>
      </c>
      <c r="S1511" s="123">
        <f t="shared" si="762"/>
        <v>0</v>
      </c>
      <c r="T1511" s="122">
        <f t="shared" si="763"/>
        <v>0</v>
      </c>
      <c r="U1511" s="123">
        <f t="shared" si="764"/>
        <v>0</v>
      </c>
      <c r="V1511" s="122">
        <f t="shared" si="765"/>
        <v>0</v>
      </c>
      <c r="W1511" s="123">
        <f t="shared" si="766"/>
        <v>0</v>
      </c>
      <c r="X1511" s="122">
        <f t="shared" si="767"/>
        <v>0</v>
      </c>
      <c r="Y1511" s="123">
        <f t="shared" si="768"/>
        <v>0</v>
      </c>
      <c r="Z1511" s="122">
        <f t="shared" si="769"/>
        <v>0</v>
      </c>
      <c r="AA1511" s="123">
        <f t="shared" si="770"/>
        <v>0</v>
      </c>
      <c r="AB1511" s="122">
        <f t="shared" si="771"/>
        <v>0</v>
      </c>
      <c r="AD1511" s="3" t="str">
        <f t="shared" si="772"/>
        <v>False</v>
      </c>
      <c r="AE1511" s="3" t="str">
        <f t="shared" si="773"/>
        <v>true</v>
      </c>
      <c r="AF1511" s="3" t="e">
        <f>VLOOKUP(C1511,#REF!,2,FALSE)</f>
        <v>#REF!</v>
      </c>
      <c r="AG1511" s="3" t="e">
        <f t="shared" si="774"/>
        <v>#REF!</v>
      </c>
      <c r="AH1511" s="3">
        <f t="shared" si="775"/>
        <v>0</v>
      </c>
      <c r="AI1511" s="3">
        <f t="shared" si="776"/>
        <v>0</v>
      </c>
      <c r="AJ1511" s="3">
        <f t="shared" si="777"/>
        <v>0</v>
      </c>
      <c r="AL1511" s="3">
        <f t="shared" si="778"/>
        <v>0</v>
      </c>
      <c r="AM1511" s="3">
        <f t="shared" si="779"/>
        <v>0</v>
      </c>
      <c r="AN1511" s="3">
        <f t="shared" si="780"/>
        <v>0</v>
      </c>
      <c r="AO1511" s="3">
        <f t="shared" si="781"/>
        <v>0</v>
      </c>
      <c r="AP1511" s="3">
        <f t="shared" si="782"/>
        <v>0</v>
      </c>
      <c r="AQ1511" s="3">
        <f t="shared" si="783"/>
        <v>0</v>
      </c>
      <c r="AS1511" s="3" t="e">
        <f t="shared" si="784"/>
        <v>#REF!</v>
      </c>
      <c r="AU1511" s="3" t="e">
        <f t="shared" si="785"/>
        <v>#NAME?</v>
      </c>
      <c r="AW1511" s="3">
        <f t="shared" si="786"/>
        <v>0</v>
      </c>
      <c r="AX1511" s="3">
        <f t="shared" si="787"/>
        <v>0</v>
      </c>
      <c r="AY1511" s="3">
        <f t="shared" si="788"/>
        <v>0</v>
      </c>
      <c r="AZ1511" s="3">
        <f t="shared" si="789"/>
        <v>0</v>
      </c>
      <c r="BA1511" s="3">
        <f t="shared" si="790"/>
        <v>0</v>
      </c>
      <c r="BB1511" s="3">
        <f t="shared" si="791"/>
        <v>0</v>
      </c>
    </row>
    <row r="1512" spans="2:54" x14ac:dyDescent="0.35">
      <c r="B1512" s="14">
        <v>1485</v>
      </c>
      <c r="C1512" s="13"/>
      <c r="D1512" s="13"/>
      <c r="E1512" s="130"/>
      <c r="F1512" s="130"/>
      <c r="G1512" s="129" t="str">
        <f t="shared" si="759"/>
        <v/>
      </c>
      <c r="H1512" s="128"/>
      <c r="I1512" s="189"/>
      <c r="J1512" s="128"/>
      <c r="K1512" s="127"/>
      <c r="L1512" s="127"/>
      <c r="M1512" s="126"/>
      <c r="N1512" s="7"/>
      <c r="O1512" s="6"/>
      <c r="P1512" s="6"/>
      <c r="Q1512" s="125" t="str">
        <f t="shared" si="760"/>
        <v/>
      </c>
      <c r="R1512" s="124" t="str">
        <f t="shared" si="761"/>
        <v/>
      </c>
      <c r="S1512" s="123">
        <f t="shared" si="762"/>
        <v>0</v>
      </c>
      <c r="T1512" s="122">
        <f t="shared" si="763"/>
        <v>0</v>
      </c>
      <c r="U1512" s="123">
        <f t="shared" si="764"/>
        <v>0</v>
      </c>
      <c r="V1512" s="122">
        <f t="shared" si="765"/>
        <v>0</v>
      </c>
      <c r="W1512" s="123">
        <f t="shared" si="766"/>
        <v>0</v>
      </c>
      <c r="X1512" s="122">
        <f t="shared" si="767"/>
        <v>0</v>
      </c>
      <c r="Y1512" s="123">
        <f t="shared" si="768"/>
        <v>0</v>
      </c>
      <c r="Z1512" s="122">
        <f t="shared" si="769"/>
        <v>0</v>
      </c>
      <c r="AA1512" s="123">
        <f t="shared" si="770"/>
        <v>0</v>
      </c>
      <c r="AB1512" s="122">
        <f t="shared" si="771"/>
        <v>0</v>
      </c>
      <c r="AD1512" s="3" t="str">
        <f t="shared" si="772"/>
        <v>False</v>
      </c>
      <c r="AE1512" s="3" t="str">
        <f t="shared" si="773"/>
        <v>true</v>
      </c>
      <c r="AF1512" s="3" t="e">
        <f>VLOOKUP(C1512,#REF!,2,FALSE)</f>
        <v>#REF!</v>
      </c>
      <c r="AG1512" s="3" t="e">
        <f t="shared" si="774"/>
        <v>#REF!</v>
      </c>
      <c r="AH1512" s="3">
        <f t="shared" si="775"/>
        <v>0</v>
      </c>
      <c r="AI1512" s="3">
        <f t="shared" si="776"/>
        <v>0</v>
      </c>
      <c r="AJ1512" s="3">
        <f t="shared" si="777"/>
        <v>0</v>
      </c>
      <c r="AL1512" s="3">
        <f t="shared" si="778"/>
        <v>0</v>
      </c>
      <c r="AM1512" s="3">
        <f t="shared" si="779"/>
        <v>0</v>
      </c>
      <c r="AN1512" s="3">
        <f t="shared" si="780"/>
        <v>0</v>
      </c>
      <c r="AO1512" s="3">
        <f t="shared" si="781"/>
        <v>0</v>
      </c>
      <c r="AP1512" s="3">
        <f t="shared" si="782"/>
        <v>0</v>
      </c>
      <c r="AQ1512" s="3">
        <f t="shared" si="783"/>
        <v>0</v>
      </c>
      <c r="AS1512" s="3" t="e">
        <f t="shared" si="784"/>
        <v>#REF!</v>
      </c>
      <c r="AU1512" s="3" t="e">
        <f t="shared" si="785"/>
        <v>#NAME?</v>
      </c>
      <c r="AW1512" s="3">
        <f t="shared" si="786"/>
        <v>0</v>
      </c>
      <c r="AX1512" s="3">
        <f t="shared" si="787"/>
        <v>0</v>
      </c>
      <c r="AY1512" s="3">
        <f t="shared" si="788"/>
        <v>0</v>
      </c>
      <c r="AZ1512" s="3">
        <f t="shared" si="789"/>
        <v>0</v>
      </c>
      <c r="BA1512" s="3">
        <f t="shared" si="790"/>
        <v>0</v>
      </c>
      <c r="BB1512" s="3">
        <f t="shared" si="791"/>
        <v>0</v>
      </c>
    </row>
    <row r="1513" spans="2:54" x14ac:dyDescent="0.35">
      <c r="B1513" s="14">
        <v>1486</v>
      </c>
      <c r="C1513" s="13"/>
      <c r="D1513" s="13"/>
      <c r="E1513" s="130"/>
      <c r="F1513" s="130"/>
      <c r="G1513" s="129" t="str">
        <f t="shared" si="759"/>
        <v/>
      </c>
      <c r="H1513" s="128"/>
      <c r="I1513" s="189"/>
      <c r="J1513" s="128"/>
      <c r="K1513" s="127"/>
      <c r="L1513" s="127"/>
      <c r="M1513" s="126"/>
      <c r="N1513" s="7"/>
      <c r="O1513" s="6"/>
      <c r="P1513" s="6"/>
      <c r="Q1513" s="125" t="str">
        <f t="shared" si="760"/>
        <v/>
      </c>
      <c r="R1513" s="124" t="str">
        <f t="shared" si="761"/>
        <v/>
      </c>
      <c r="S1513" s="123">
        <f t="shared" si="762"/>
        <v>0</v>
      </c>
      <c r="T1513" s="122">
        <f t="shared" si="763"/>
        <v>0</v>
      </c>
      <c r="U1513" s="123">
        <f t="shared" si="764"/>
        <v>0</v>
      </c>
      <c r="V1513" s="122">
        <f t="shared" si="765"/>
        <v>0</v>
      </c>
      <c r="W1513" s="123">
        <f t="shared" si="766"/>
        <v>0</v>
      </c>
      <c r="X1513" s="122">
        <f t="shared" si="767"/>
        <v>0</v>
      </c>
      <c r="Y1513" s="123">
        <f t="shared" si="768"/>
        <v>0</v>
      </c>
      <c r="Z1513" s="122">
        <f t="shared" si="769"/>
        <v>0</v>
      </c>
      <c r="AA1513" s="123">
        <f t="shared" si="770"/>
        <v>0</v>
      </c>
      <c r="AB1513" s="122">
        <f t="shared" si="771"/>
        <v>0</v>
      </c>
      <c r="AD1513" s="3" t="str">
        <f t="shared" si="772"/>
        <v>False</v>
      </c>
      <c r="AE1513" s="3" t="str">
        <f t="shared" si="773"/>
        <v>true</v>
      </c>
      <c r="AF1513" s="3" t="e">
        <f>VLOOKUP(C1513,#REF!,2,FALSE)</f>
        <v>#REF!</v>
      </c>
      <c r="AG1513" s="3" t="e">
        <f t="shared" si="774"/>
        <v>#REF!</v>
      </c>
      <c r="AH1513" s="3">
        <f t="shared" si="775"/>
        <v>0</v>
      </c>
      <c r="AI1513" s="3">
        <f t="shared" si="776"/>
        <v>0</v>
      </c>
      <c r="AJ1513" s="3">
        <f t="shared" si="777"/>
        <v>0</v>
      </c>
      <c r="AL1513" s="3">
        <f t="shared" si="778"/>
        <v>0</v>
      </c>
      <c r="AM1513" s="3">
        <f t="shared" si="779"/>
        <v>0</v>
      </c>
      <c r="AN1513" s="3">
        <f t="shared" si="780"/>
        <v>0</v>
      </c>
      <c r="AO1513" s="3">
        <f t="shared" si="781"/>
        <v>0</v>
      </c>
      <c r="AP1513" s="3">
        <f t="shared" si="782"/>
        <v>0</v>
      </c>
      <c r="AQ1513" s="3">
        <f t="shared" si="783"/>
        <v>0</v>
      </c>
      <c r="AS1513" s="3" t="e">
        <f t="shared" si="784"/>
        <v>#REF!</v>
      </c>
      <c r="AU1513" s="3" t="e">
        <f t="shared" si="785"/>
        <v>#NAME?</v>
      </c>
      <c r="AW1513" s="3">
        <f t="shared" si="786"/>
        <v>0</v>
      </c>
      <c r="AX1513" s="3">
        <f t="shared" si="787"/>
        <v>0</v>
      </c>
      <c r="AY1513" s="3">
        <f t="shared" si="788"/>
        <v>0</v>
      </c>
      <c r="AZ1513" s="3">
        <f t="shared" si="789"/>
        <v>0</v>
      </c>
      <c r="BA1513" s="3">
        <f t="shared" si="790"/>
        <v>0</v>
      </c>
      <c r="BB1513" s="3">
        <f t="shared" si="791"/>
        <v>0</v>
      </c>
    </row>
    <row r="1514" spans="2:54" x14ac:dyDescent="0.35">
      <c r="B1514" s="14">
        <v>1487</v>
      </c>
      <c r="C1514" s="13"/>
      <c r="D1514" s="13"/>
      <c r="E1514" s="130"/>
      <c r="F1514" s="130"/>
      <c r="G1514" s="129" t="str">
        <f t="shared" si="759"/>
        <v/>
      </c>
      <c r="H1514" s="128"/>
      <c r="I1514" s="189"/>
      <c r="J1514" s="128"/>
      <c r="K1514" s="127"/>
      <c r="L1514" s="127"/>
      <c r="M1514" s="126"/>
      <c r="N1514" s="7"/>
      <c r="O1514" s="6"/>
      <c r="P1514" s="6"/>
      <c r="Q1514" s="125" t="str">
        <f t="shared" si="760"/>
        <v/>
      </c>
      <c r="R1514" s="124" t="str">
        <f t="shared" si="761"/>
        <v/>
      </c>
      <c r="S1514" s="123">
        <f t="shared" si="762"/>
        <v>0</v>
      </c>
      <c r="T1514" s="122">
        <f t="shared" si="763"/>
        <v>0</v>
      </c>
      <c r="U1514" s="123">
        <f t="shared" si="764"/>
        <v>0</v>
      </c>
      <c r="V1514" s="122">
        <f t="shared" si="765"/>
        <v>0</v>
      </c>
      <c r="W1514" s="123">
        <f t="shared" si="766"/>
        <v>0</v>
      </c>
      <c r="X1514" s="122">
        <f t="shared" si="767"/>
        <v>0</v>
      </c>
      <c r="Y1514" s="123">
        <f t="shared" si="768"/>
        <v>0</v>
      </c>
      <c r="Z1514" s="122">
        <f t="shared" si="769"/>
        <v>0</v>
      </c>
      <c r="AA1514" s="123">
        <f t="shared" si="770"/>
        <v>0</v>
      </c>
      <c r="AB1514" s="122">
        <f t="shared" si="771"/>
        <v>0</v>
      </c>
      <c r="AD1514" s="3" t="str">
        <f t="shared" si="772"/>
        <v>False</v>
      </c>
      <c r="AE1514" s="3" t="str">
        <f t="shared" si="773"/>
        <v>true</v>
      </c>
      <c r="AF1514" s="3" t="e">
        <f>VLOOKUP(C1514,#REF!,2,FALSE)</f>
        <v>#REF!</v>
      </c>
      <c r="AG1514" s="3" t="e">
        <f t="shared" si="774"/>
        <v>#REF!</v>
      </c>
      <c r="AH1514" s="3">
        <f t="shared" si="775"/>
        <v>0</v>
      </c>
      <c r="AI1514" s="3">
        <f t="shared" si="776"/>
        <v>0</v>
      </c>
      <c r="AJ1514" s="3">
        <f t="shared" si="777"/>
        <v>0</v>
      </c>
      <c r="AL1514" s="3">
        <f t="shared" si="778"/>
        <v>0</v>
      </c>
      <c r="AM1514" s="3">
        <f t="shared" si="779"/>
        <v>0</v>
      </c>
      <c r="AN1514" s="3">
        <f t="shared" si="780"/>
        <v>0</v>
      </c>
      <c r="AO1514" s="3">
        <f t="shared" si="781"/>
        <v>0</v>
      </c>
      <c r="AP1514" s="3">
        <f t="shared" si="782"/>
        <v>0</v>
      </c>
      <c r="AQ1514" s="3">
        <f t="shared" si="783"/>
        <v>0</v>
      </c>
      <c r="AS1514" s="3" t="e">
        <f t="shared" si="784"/>
        <v>#REF!</v>
      </c>
      <c r="AU1514" s="3" t="e">
        <f t="shared" si="785"/>
        <v>#NAME?</v>
      </c>
      <c r="AW1514" s="3">
        <f t="shared" si="786"/>
        <v>0</v>
      </c>
      <c r="AX1514" s="3">
        <f t="shared" si="787"/>
        <v>0</v>
      </c>
      <c r="AY1514" s="3">
        <f t="shared" si="788"/>
        <v>0</v>
      </c>
      <c r="AZ1514" s="3">
        <f t="shared" si="789"/>
        <v>0</v>
      </c>
      <c r="BA1514" s="3">
        <f t="shared" si="790"/>
        <v>0</v>
      </c>
      <c r="BB1514" s="3">
        <f t="shared" si="791"/>
        <v>0</v>
      </c>
    </row>
    <row r="1515" spans="2:54" x14ac:dyDescent="0.35">
      <c r="B1515" s="14">
        <v>1488</v>
      </c>
      <c r="C1515" s="13"/>
      <c r="D1515" s="13"/>
      <c r="E1515" s="130"/>
      <c r="F1515" s="130"/>
      <c r="G1515" s="129" t="str">
        <f t="shared" si="759"/>
        <v/>
      </c>
      <c r="H1515" s="128"/>
      <c r="I1515" s="189"/>
      <c r="J1515" s="128"/>
      <c r="K1515" s="127"/>
      <c r="L1515" s="127"/>
      <c r="M1515" s="126"/>
      <c r="N1515" s="7"/>
      <c r="O1515" s="6"/>
      <c r="P1515" s="6"/>
      <c r="Q1515" s="125" t="str">
        <f t="shared" si="760"/>
        <v/>
      </c>
      <c r="R1515" s="124" t="str">
        <f t="shared" si="761"/>
        <v/>
      </c>
      <c r="S1515" s="123">
        <f t="shared" si="762"/>
        <v>0</v>
      </c>
      <c r="T1515" s="122">
        <f t="shared" si="763"/>
        <v>0</v>
      </c>
      <c r="U1515" s="123">
        <f t="shared" si="764"/>
        <v>0</v>
      </c>
      <c r="V1515" s="122">
        <f t="shared" si="765"/>
        <v>0</v>
      </c>
      <c r="W1515" s="123">
        <f t="shared" si="766"/>
        <v>0</v>
      </c>
      <c r="X1515" s="122">
        <f t="shared" si="767"/>
        <v>0</v>
      </c>
      <c r="Y1515" s="123">
        <f t="shared" si="768"/>
        <v>0</v>
      </c>
      <c r="Z1515" s="122">
        <f t="shared" si="769"/>
        <v>0</v>
      </c>
      <c r="AA1515" s="123">
        <f t="shared" si="770"/>
        <v>0</v>
      </c>
      <c r="AB1515" s="122">
        <f t="shared" si="771"/>
        <v>0</v>
      </c>
      <c r="AD1515" s="3" t="str">
        <f t="shared" si="772"/>
        <v>False</v>
      </c>
      <c r="AE1515" s="3" t="str">
        <f t="shared" si="773"/>
        <v>true</v>
      </c>
      <c r="AF1515" s="3" t="e">
        <f>VLOOKUP(C1515,#REF!,2,FALSE)</f>
        <v>#REF!</v>
      </c>
      <c r="AG1515" s="3" t="e">
        <f t="shared" si="774"/>
        <v>#REF!</v>
      </c>
      <c r="AH1515" s="3">
        <f t="shared" si="775"/>
        <v>0</v>
      </c>
      <c r="AI1515" s="3">
        <f t="shared" si="776"/>
        <v>0</v>
      </c>
      <c r="AJ1515" s="3">
        <f t="shared" si="777"/>
        <v>0</v>
      </c>
      <c r="AL1515" s="3">
        <f t="shared" si="778"/>
        <v>0</v>
      </c>
      <c r="AM1515" s="3">
        <f t="shared" si="779"/>
        <v>0</v>
      </c>
      <c r="AN1515" s="3">
        <f t="shared" si="780"/>
        <v>0</v>
      </c>
      <c r="AO1515" s="3">
        <f t="shared" si="781"/>
        <v>0</v>
      </c>
      <c r="AP1515" s="3">
        <f t="shared" si="782"/>
        <v>0</v>
      </c>
      <c r="AQ1515" s="3">
        <f t="shared" si="783"/>
        <v>0</v>
      </c>
      <c r="AS1515" s="3" t="e">
        <f t="shared" si="784"/>
        <v>#REF!</v>
      </c>
      <c r="AU1515" s="3" t="e">
        <f t="shared" si="785"/>
        <v>#NAME?</v>
      </c>
      <c r="AW1515" s="3">
        <f t="shared" si="786"/>
        <v>0</v>
      </c>
      <c r="AX1515" s="3">
        <f t="shared" si="787"/>
        <v>0</v>
      </c>
      <c r="AY1515" s="3">
        <f t="shared" si="788"/>
        <v>0</v>
      </c>
      <c r="AZ1515" s="3">
        <f t="shared" si="789"/>
        <v>0</v>
      </c>
      <c r="BA1515" s="3">
        <f t="shared" si="790"/>
        <v>0</v>
      </c>
      <c r="BB1515" s="3">
        <f t="shared" si="791"/>
        <v>0</v>
      </c>
    </row>
    <row r="1516" spans="2:54" x14ac:dyDescent="0.35">
      <c r="B1516" s="14">
        <v>1489</v>
      </c>
      <c r="C1516" s="13"/>
      <c r="D1516" s="13"/>
      <c r="E1516" s="130"/>
      <c r="F1516" s="130"/>
      <c r="G1516" s="129" t="str">
        <f t="shared" si="759"/>
        <v/>
      </c>
      <c r="H1516" s="128"/>
      <c r="I1516" s="189"/>
      <c r="J1516" s="128"/>
      <c r="K1516" s="127"/>
      <c r="L1516" s="127"/>
      <c r="M1516" s="126"/>
      <c r="N1516" s="7"/>
      <c r="O1516" s="6"/>
      <c r="P1516" s="6"/>
      <c r="Q1516" s="125" t="str">
        <f t="shared" si="760"/>
        <v/>
      </c>
      <c r="R1516" s="124" t="str">
        <f t="shared" si="761"/>
        <v/>
      </c>
      <c r="S1516" s="123">
        <f t="shared" si="762"/>
        <v>0</v>
      </c>
      <c r="T1516" s="122">
        <f t="shared" si="763"/>
        <v>0</v>
      </c>
      <c r="U1516" s="123">
        <f t="shared" si="764"/>
        <v>0</v>
      </c>
      <c r="V1516" s="122">
        <f t="shared" si="765"/>
        <v>0</v>
      </c>
      <c r="W1516" s="123">
        <f t="shared" si="766"/>
        <v>0</v>
      </c>
      <c r="X1516" s="122">
        <f t="shared" si="767"/>
        <v>0</v>
      </c>
      <c r="Y1516" s="123">
        <f t="shared" si="768"/>
        <v>0</v>
      </c>
      <c r="Z1516" s="122">
        <f t="shared" si="769"/>
        <v>0</v>
      </c>
      <c r="AA1516" s="123">
        <f t="shared" si="770"/>
        <v>0</v>
      </c>
      <c r="AB1516" s="122">
        <f t="shared" si="771"/>
        <v>0</v>
      </c>
      <c r="AD1516" s="3" t="str">
        <f t="shared" si="772"/>
        <v>False</v>
      </c>
      <c r="AE1516" s="3" t="str">
        <f t="shared" si="773"/>
        <v>true</v>
      </c>
      <c r="AF1516" s="3" t="e">
        <f>VLOOKUP(C1516,#REF!,2,FALSE)</f>
        <v>#REF!</v>
      </c>
      <c r="AG1516" s="3" t="e">
        <f t="shared" si="774"/>
        <v>#REF!</v>
      </c>
      <c r="AH1516" s="3">
        <f t="shared" si="775"/>
        <v>0</v>
      </c>
      <c r="AI1516" s="3">
        <f t="shared" si="776"/>
        <v>0</v>
      </c>
      <c r="AJ1516" s="3">
        <f t="shared" si="777"/>
        <v>0</v>
      </c>
      <c r="AL1516" s="3">
        <f t="shared" si="778"/>
        <v>0</v>
      </c>
      <c r="AM1516" s="3">
        <f t="shared" si="779"/>
        <v>0</v>
      </c>
      <c r="AN1516" s="3">
        <f t="shared" si="780"/>
        <v>0</v>
      </c>
      <c r="AO1516" s="3">
        <f t="shared" si="781"/>
        <v>0</v>
      </c>
      <c r="AP1516" s="3">
        <f t="shared" si="782"/>
        <v>0</v>
      </c>
      <c r="AQ1516" s="3">
        <f t="shared" si="783"/>
        <v>0</v>
      </c>
      <c r="AS1516" s="3" t="e">
        <f t="shared" si="784"/>
        <v>#REF!</v>
      </c>
      <c r="AU1516" s="3" t="e">
        <f t="shared" si="785"/>
        <v>#NAME?</v>
      </c>
      <c r="AW1516" s="3">
        <f t="shared" si="786"/>
        <v>0</v>
      </c>
      <c r="AX1516" s="3">
        <f t="shared" si="787"/>
        <v>0</v>
      </c>
      <c r="AY1516" s="3">
        <f t="shared" si="788"/>
        <v>0</v>
      </c>
      <c r="AZ1516" s="3">
        <f t="shared" si="789"/>
        <v>0</v>
      </c>
      <c r="BA1516" s="3">
        <f t="shared" si="790"/>
        <v>0</v>
      </c>
      <c r="BB1516" s="3">
        <f t="shared" si="791"/>
        <v>0</v>
      </c>
    </row>
    <row r="1517" spans="2:54" x14ac:dyDescent="0.35">
      <c r="B1517" s="14">
        <v>1490</v>
      </c>
      <c r="C1517" s="13"/>
      <c r="D1517" s="13"/>
      <c r="E1517" s="130"/>
      <c r="F1517" s="130"/>
      <c r="G1517" s="129" t="str">
        <f t="shared" si="759"/>
        <v/>
      </c>
      <c r="H1517" s="128"/>
      <c r="I1517" s="189"/>
      <c r="J1517" s="128"/>
      <c r="K1517" s="127"/>
      <c r="L1517" s="127"/>
      <c r="M1517" s="126"/>
      <c r="N1517" s="7"/>
      <c r="O1517" s="6"/>
      <c r="P1517" s="6"/>
      <c r="Q1517" s="125" t="str">
        <f t="shared" si="760"/>
        <v/>
      </c>
      <c r="R1517" s="124" t="str">
        <f t="shared" si="761"/>
        <v/>
      </c>
      <c r="S1517" s="123">
        <f t="shared" si="762"/>
        <v>0</v>
      </c>
      <c r="T1517" s="122">
        <f t="shared" si="763"/>
        <v>0</v>
      </c>
      <c r="U1517" s="123">
        <f t="shared" si="764"/>
        <v>0</v>
      </c>
      <c r="V1517" s="122">
        <f t="shared" si="765"/>
        <v>0</v>
      </c>
      <c r="W1517" s="123">
        <f t="shared" si="766"/>
        <v>0</v>
      </c>
      <c r="X1517" s="122">
        <f t="shared" si="767"/>
        <v>0</v>
      </c>
      <c r="Y1517" s="123">
        <f t="shared" si="768"/>
        <v>0</v>
      </c>
      <c r="Z1517" s="122">
        <f t="shared" si="769"/>
        <v>0</v>
      </c>
      <c r="AA1517" s="123">
        <f t="shared" si="770"/>
        <v>0</v>
      </c>
      <c r="AB1517" s="122">
        <f t="shared" si="771"/>
        <v>0</v>
      </c>
      <c r="AD1517" s="3" t="str">
        <f t="shared" si="772"/>
        <v>False</v>
      </c>
      <c r="AE1517" s="3" t="str">
        <f t="shared" si="773"/>
        <v>true</v>
      </c>
      <c r="AF1517" s="3" t="e">
        <f>VLOOKUP(C1517,#REF!,2,FALSE)</f>
        <v>#REF!</v>
      </c>
      <c r="AG1517" s="3" t="e">
        <f t="shared" si="774"/>
        <v>#REF!</v>
      </c>
      <c r="AH1517" s="3">
        <f t="shared" si="775"/>
        <v>0</v>
      </c>
      <c r="AI1517" s="3">
        <f t="shared" si="776"/>
        <v>0</v>
      </c>
      <c r="AJ1517" s="3">
        <f t="shared" si="777"/>
        <v>0</v>
      </c>
      <c r="AL1517" s="3">
        <f t="shared" si="778"/>
        <v>0</v>
      </c>
      <c r="AM1517" s="3">
        <f t="shared" si="779"/>
        <v>0</v>
      </c>
      <c r="AN1517" s="3">
        <f t="shared" si="780"/>
        <v>0</v>
      </c>
      <c r="AO1517" s="3">
        <f t="shared" si="781"/>
        <v>0</v>
      </c>
      <c r="AP1517" s="3">
        <f t="shared" si="782"/>
        <v>0</v>
      </c>
      <c r="AQ1517" s="3">
        <f t="shared" si="783"/>
        <v>0</v>
      </c>
      <c r="AS1517" s="3" t="e">
        <f t="shared" si="784"/>
        <v>#REF!</v>
      </c>
      <c r="AU1517" s="3" t="e">
        <f t="shared" si="785"/>
        <v>#NAME?</v>
      </c>
      <c r="AW1517" s="3">
        <f t="shared" si="786"/>
        <v>0</v>
      </c>
      <c r="AX1517" s="3">
        <f t="shared" si="787"/>
        <v>0</v>
      </c>
      <c r="AY1517" s="3">
        <f t="shared" si="788"/>
        <v>0</v>
      </c>
      <c r="AZ1517" s="3">
        <f t="shared" si="789"/>
        <v>0</v>
      </c>
      <c r="BA1517" s="3">
        <f t="shared" si="790"/>
        <v>0</v>
      </c>
      <c r="BB1517" s="3">
        <f t="shared" si="791"/>
        <v>0</v>
      </c>
    </row>
    <row r="1518" spans="2:54" x14ac:dyDescent="0.35">
      <c r="B1518" s="14">
        <v>1491</v>
      </c>
      <c r="C1518" s="13"/>
      <c r="D1518" s="13"/>
      <c r="E1518" s="130"/>
      <c r="F1518" s="130"/>
      <c r="G1518" s="129" t="str">
        <f t="shared" si="759"/>
        <v/>
      </c>
      <c r="H1518" s="128"/>
      <c r="I1518" s="189"/>
      <c r="J1518" s="128"/>
      <c r="K1518" s="127"/>
      <c r="L1518" s="127"/>
      <c r="M1518" s="126"/>
      <c r="N1518" s="7"/>
      <c r="O1518" s="6"/>
      <c r="P1518" s="6"/>
      <c r="Q1518" s="125" t="str">
        <f t="shared" si="760"/>
        <v/>
      </c>
      <c r="R1518" s="124" t="str">
        <f t="shared" si="761"/>
        <v/>
      </c>
      <c r="S1518" s="123">
        <f t="shared" si="762"/>
        <v>0</v>
      </c>
      <c r="T1518" s="122">
        <f t="shared" si="763"/>
        <v>0</v>
      </c>
      <c r="U1518" s="123">
        <f t="shared" si="764"/>
        <v>0</v>
      </c>
      <c r="V1518" s="122">
        <f t="shared" si="765"/>
        <v>0</v>
      </c>
      <c r="W1518" s="123">
        <f t="shared" si="766"/>
        <v>0</v>
      </c>
      <c r="X1518" s="122">
        <f t="shared" si="767"/>
        <v>0</v>
      </c>
      <c r="Y1518" s="123">
        <f t="shared" si="768"/>
        <v>0</v>
      </c>
      <c r="Z1518" s="122">
        <f t="shared" si="769"/>
        <v>0</v>
      </c>
      <c r="AA1518" s="123">
        <f t="shared" si="770"/>
        <v>0</v>
      </c>
      <c r="AB1518" s="122">
        <f t="shared" si="771"/>
        <v>0</v>
      </c>
      <c r="AD1518" s="3" t="str">
        <f t="shared" si="772"/>
        <v>False</v>
      </c>
      <c r="AE1518" s="3" t="str">
        <f t="shared" si="773"/>
        <v>true</v>
      </c>
      <c r="AF1518" s="3" t="e">
        <f>VLOOKUP(C1518,#REF!,2,FALSE)</f>
        <v>#REF!</v>
      </c>
      <c r="AG1518" s="3" t="e">
        <f t="shared" si="774"/>
        <v>#REF!</v>
      </c>
      <c r="AH1518" s="3">
        <f t="shared" si="775"/>
        <v>0</v>
      </c>
      <c r="AI1518" s="3">
        <f t="shared" si="776"/>
        <v>0</v>
      </c>
      <c r="AJ1518" s="3">
        <f t="shared" si="777"/>
        <v>0</v>
      </c>
      <c r="AL1518" s="3">
        <f t="shared" si="778"/>
        <v>0</v>
      </c>
      <c r="AM1518" s="3">
        <f t="shared" si="779"/>
        <v>0</v>
      </c>
      <c r="AN1518" s="3">
        <f t="shared" si="780"/>
        <v>0</v>
      </c>
      <c r="AO1518" s="3">
        <f t="shared" si="781"/>
        <v>0</v>
      </c>
      <c r="AP1518" s="3">
        <f t="shared" si="782"/>
        <v>0</v>
      </c>
      <c r="AQ1518" s="3">
        <f t="shared" si="783"/>
        <v>0</v>
      </c>
      <c r="AS1518" s="3" t="e">
        <f t="shared" si="784"/>
        <v>#REF!</v>
      </c>
      <c r="AU1518" s="3" t="e">
        <f t="shared" si="785"/>
        <v>#NAME?</v>
      </c>
      <c r="AW1518" s="3">
        <f t="shared" si="786"/>
        <v>0</v>
      </c>
      <c r="AX1518" s="3">
        <f t="shared" si="787"/>
        <v>0</v>
      </c>
      <c r="AY1518" s="3">
        <f t="shared" si="788"/>
        <v>0</v>
      </c>
      <c r="AZ1518" s="3">
        <f t="shared" si="789"/>
        <v>0</v>
      </c>
      <c r="BA1518" s="3">
        <f t="shared" si="790"/>
        <v>0</v>
      </c>
      <c r="BB1518" s="3">
        <f t="shared" si="791"/>
        <v>0</v>
      </c>
    </row>
    <row r="1519" spans="2:54" x14ac:dyDescent="0.35">
      <c r="B1519" s="14">
        <v>1492</v>
      </c>
      <c r="C1519" s="13"/>
      <c r="D1519" s="13"/>
      <c r="E1519" s="130"/>
      <c r="F1519" s="130"/>
      <c r="G1519" s="129" t="str">
        <f t="shared" si="759"/>
        <v/>
      </c>
      <c r="H1519" s="128"/>
      <c r="I1519" s="189"/>
      <c r="J1519" s="128"/>
      <c r="K1519" s="127"/>
      <c r="L1519" s="127"/>
      <c r="M1519" s="126"/>
      <c r="N1519" s="7"/>
      <c r="O1519" s="6"/>
      <c r="P1519" s="6"/>
      <c r="Q1519" s="125" t="str">
        <f t="shared" si="760"/>
        <v/>
      </c>
      <c r="R1519" s="124" t="str">
        <f t="shared" si="761"/>
        <v/>
      </c>
      <c r="S1519" s="123">
        <f t="shared" si="762"/>
        <v>0</v>
      </c>
      <c r="T1519" s="122">
        <f t="shared" si="763"/>
        <v>0</v>
      </c>
      <c r="U1519" s="123">
        <f t="shared" si="764"/>
        <v>0</v>
      </c>
      <c r="V1519" s="122">
        <f t="shared" si="765"/>
        <v>0</v>
      </c>
      <c r="W1519" s="123">
        <f t="shared" si="766"/>
        <v>0</v>
      </c>
      <c r="X1519" s="122">
        <f t="shared" si="767"/>
        <v>0</v>
      </c>
      <c r="Y1519" s="123">
        <f t="shared" si="768"/>
        <v>0</v>
      </c>
      <c r="Z1519" s="122">
        <f t="shared" si="769"/>
        <v>0</v>
      </c>
      <c r="AA1519" s="123">
        <f t="shared" si="770"/>
        <v>0</v>
      </c>
      <c r="AB1519" s="122">
        <f t="shared" si="771"/>
        <v>0</v>
      </c>
      <c r="AD1519" s="3" t="str">
        <f t="shared" si="772"/>
        <v>False</v>
      </c>
      <c r="AE1519" s="3" t="str">
        <f t="shared" si="773"/>
        <v>true</v>
      </c>
      <c r="AF1519" s="3" t="e">
        <f>VLOOKUP(C1519,#REF!,2,FALSE)</f>
        <v>#REF!</v>
      </c>
      <c r="AG1519" s="3" t="e">
        <f t="shared" si="774"/>
        <v>#REF!</v>
      </c>
      <c r="AH1519" s="3">
        <f t="shared" si="775"/>
        <v>0</v>
      </c>
      <c r="AI1519" s="3">
        <f t="shared" si="776"/>
        <v>0</v>
      </c>
      <c r="AJ1519" s="3">
        <f t="shared" si="777"/>
        <v>0</v>
      </c>
      <c r="AL1519" s="3">
        <f t="shared" si="778"/>
        <v>0</v>
      </c>
      <c r="AM1519" s="3">
        <f t="shared" si="779"/>
        <v>0</v>
      </c>
      <c r="AN1519" s="3">
        <f t="shared" si="780"/>
        <v>0</v>
      </c>
      <c r="AO1519" s="3">
        <f t="shared" si="781"/>
        <v>0</v>
      </c>
      <c r="AP1519" s="3">
        <f t="shared" si="782"/>
        <v>0</v>
      </c>
      <c r="AQ1519" s="3">
        <f t="shared" si="783"/>
        <v>0</v>
      </c>
      <c r="AS1519" s="3" t="e">
        <f t="shared" si="784"/>
        <v>#REF!</v>
      </c>
      <c r="AU1519" s="3" t="e">
        <f t="shared" si="785"/>
        <v>#NAME?</v>
      </c>
      <c r="AW1519" s="3">
        <f t="shared" si="786"/>
        <v>0</v>
      </c>
      <c r="AX1519" s="3">
        <f t="shared" si="787"/>
        <v>0</v>
      </c>
      <c r="AY1519" s="3">
        <f t="shared" si="788"/>
        <v>0</v>
      </c>
      <c r="AZ1519" s="3">
        <f t="shared" si="789"/>
        <v>0</v>
      </c>
      <c r="BA1519" s="3">
        <f t="shared" si="790"/>
        <v>0</v>
      </c>
      <c r="BB1519" s="3">
        <f t="shared" si="791"/>
        <v>0</v>
      </c>
    </row>
    <row r="1520" spans="2:54" x14ac:dyDescent="0.35">
      <c r="B1520" s="14">
        <v>1493</v>
      </c>
      <c r="C1520" s="13"/>
      <c r="D1520" s="13"/>
      <c r="E1520" s="130"/>
      <c r="F1520" s="130"/>
      <c r="G1520" s="129" t="str">
        <f t="shared" si="759"/>
        <v/>
      </c>
      <c r="H1520" s="128"/>
      <c r="I1520" s="189"/>
      <c r="J1520" s="128"/>
      <c r="K1520" s="127"/>
      <c r="L1520" s="127"/>
      <c r="M1520" s="126"/>
      <c r="N1520" s="7"/>
      <c r="O1520" s="6"/>
      <c r="P1520" s="6"/>
      <c r="Q1520" s="125" t="str">
        <f t="shared" si="760"/>
        <v/>
      </c>
      <c r="R1520" s="124" t="str">
        <f t="shared" si="761"/>
        <v/>
      </c>
      <c r="S1520" s="123">
        <f t="shared" si="762"/>
        <v>0</v>
      </c>
      <c r="T1520" s="122">
        <f t="shared" si="763"/>
        <v>0</v>
      </c>
      <c r="U1520" s="123">
        <f t="shared" si="764"/>
        <v>0</v>
      </c>
      <c r="V1520" s="122">
        <f t="shared" si="765"/>
        <v>0</v>
      </c>
      <c r="W1520" s="123">
        <f t="shared" si="766"/>
        <v>0</v>
      </c>
      <c r="X1520" s="122">
        <f t="shared" si="767"/>
        <v>0</v>
      </c>
      <c r="Y1520" s="123">
        <f t="shared" si="768"/>
        <v>0</v>
      </c>
      <c r="Z1520" s="122">
        <f t="shared" si="769"/>
        <v>0</v>
      </c>
      <c r="AA1520" s="123">
        <f t="shared" si="770"/>
        <v>0</v>
      </c>
      <c r="AB1520" s="122">
        <f t="shared" si="771"/>
        <v>0</v>
      </c>
      <c r="AD1520" s="3" t="str">
        <f t="shared" si="772"/>
        <v>False</v>
      </c>
      <c r="AE1520" s="3" t="str">
        <f t="shared" si="773"/>
        <v>true</v>
      </c>
      <c r="AF1520" s="3" t="e">
        <f>VLOOKUP(C1520,#REF!,2,FALSE)</f>
        <v>#REF!</v>
      </c>
      <c r="AG1520" s="3" t="e">
        <f t="shared" si="774"/>
        <v>#REF!</v>
      </c>
      <c r="AH1520" s="3">
        <f t="shared" si="775"/>
        <v>0</v>
      </c>
      <c r="AI1520" s="3">
        <f t="shared" si="776"/>
        <v>0</v>
      </c>
      <c r="AJ1520" s="3">
        <f t="shared" si="777"/>
        <v>0</v>
      </c>
      <c r="AL1520" s="3">
        <f t="shared" si="778"/>
        <v>0</v>
      </c>
      <c r="AM1520" s="3">
        <f t="shared" si="779"/>
        <v>0</v>
      </c>
      <c r="AN1520" s="3">
        <f t="shared" si="780"/>
        <v>0</v>
      </c>
      <c r="AO1520" s="3">
        <f t="shared" si="781"/>
        <v>0</v>
      </c>
      <c r="AP1520" s="3">
        <f t="shared" si="782"/>
        <v>0</v>
      </c>
      <c r="AQ1520" s="3">
        <f t="shared" si="783"/>
        <v>0</v>
      </c>
      <c r="AS1520" s="3" t="e">
        <f t="shared" si="784"/>
        <v>#REF!</v>
      </c>
      <c r="AU1520" s="3" t="e">
        <f t="shared" si="785"/>
        <v>#NAME?</v>
      </c>
      <c r="AW1520" s="3">
        <f t="shared" si="786"/>
        <v>0</v>
      </c>
      <c r="AX1520" s="3">
        <f t="shared" si="787"/>
        <v>0</v>
      </c>
      <c r="AY1520" s="3">
        <f t="shared" si="788"/>
        <v>0</v>
      </c>
      <c r="AZ1520" s="3">
        <f t="shared" si="789"/>
        <v>0</v>
      </c>
      <c r="BA1520" s="3">
        <f t="shared" si="790"/>
        <v>0</v>
      </c>
      <c r="BB1520" s="3">
        <f t="shared" si="791"/>
        <v>0</v>
      </c>
    </row>
    <row r="1521" spans="2:54" x14ac:dyDescent="0.35">
      <c r="B1521" s="14">
        <v>1494</v>
      </c>
      <c r="C1521" s="13"/>
      <c r="D1521" s="13"/>
      <c r="E1521" s="130"/>
      <c r="F1521" s="130"/>
      <c r="G1521" s="129" t="str">
        <f t="shared" si="759"/>
        <v/>
      </c>
      <c r="H1521" s="128"/>
      <c r="I1521" s="189"/>
      <c r="J1521" s="128"/>
      <c r="K1521" s="127"/>
      <c r="L1521" s="127"/>
      <c r="M1521" s="126"/>
      <c r="N1521" s="7"/>
      <c r="O1521" s="6"/>
      <c r="P1521" s="6"/>
      <c r="Q1521" s="125" t="str">
        <f t="shared" si="760"/>
        <v/>
      </c>
      <c r="R1521" s="124" t="str">
        <f t="shared" si="761"/>
        <v/>
      </c>
      <c r="S1521" s="123">
        <f t="shared" si="762"/>
        <v>0</v>
      </c>
      <c r="T1521" s="122">
        <f t="shared" si="763"/>
        <v>0</v>
      </c>
      <c r="U1521" s="123">
        <f t="shared" si="764"/>
        <v>0</v>
      </c>
      <c r="V1521" s="122">
        <f t="shared" si="765"/>
        <v>0</v>
      </c>
      <c r="W1521" s="123">
        <f t="shared" si="766"/>
        <v>0</v>
      </c>
      <c r="X1521" s="122">
        <f t="shared" si="767"/>
        <v>0</v>
      </c>
      <c r="Y1521" s="123">
        <f t="shared" si="768"/>
        <v>0</v>
      </c>
      <c r="Z1521" s="122">
        <f t="shared" si="769"/>
        <v>0</v>
      </c>
      <c r="AA1521" s="123">
        <f t="shared" si="770"/>
        <v>0</v>
      </c>
      <c r="AB1521" s="122">
        <f t="shared" si="771"/>
        <v>0</v>
      </c>
      <c r="AD1521" s="3" t="str">
        <f t="shared" si="772"/>
        <v>False</v>
      </c>
      <c r="AE1521" s="3" t="str">
        <f t="shared" si="773"/>
        <v>true</v>
      </c>
      <c r="AF1521" s="3" t="e">
        <f>VLOOKUP(C1521,#REF!,2,FALSE)</f>
        <v>#REF!</v>
      </c>
      <c r="AG1521" s="3" t="e">
        <f t="shared" si="774"/>
        <v>#REF!</v>
      </c>
      <c r="AH1521" s="3">
        <f t="shared" si="775"/>
        <v>0</v>
      </c>
      <c r="AI1521" s="3">
        <f t="shared" si="776"/>
        <v>0</v>
      </c>
      <c r="AJ1521" s="3">
        <f t="shared" si="777"/>
        <v>0</v>
      </c>
      <c r="AL1521" s="3">
        <f t="shared" si="778"/>
        <v>0</v>
      </c>
      <c r="AM1521" s="3">
        <f t="shared" si="779"/>
        <v>0</v>
      </c>
      <c r="AN1521" s="3">
        <f t="shared" si="780"/>
        <v>0</v>
      </c>
      <c r="AO1521" s="3">
        <f t="shared" si="781"/>
        <v>0</v>
      </c>
      <c r="AP1521" s="3">
        <f t="shared" si="782"/>
        <v>0</v>
      </c>
      <c r="AQ1521" s="3">
        <f t="shared" si="783"/>
        <v>0</v>
      </c>
      <c r="AS1521" s="3" t="e">
        <f t="shared" si="784"/>
        <v>#REF!</v>
      </c>
      <c r="AU1521" s="3" t="e">
        <f t="shared" si="785"/>
        <v>#NAME?</v>
      </c>
      <c r="AW1521" s="3">
        <f t="shared" si="786"/>
        <v>0</v>
      </c>
      <c r="AX1521" s="3">
        <f t="shared" si="787"/>
        <v>0</v>
      </c>
      <c r="AY1521" s="3">
        <f t="shared" si="788"/>
        <v>0</v>
      </c>
      <c r="AZ1521" s="3">
        <f t="shared" si="789"/>
        <v>0</v>
      </c>
      <c r="BA1521" s="3">
        <f t="shared" si="790"/>
        <v>0</v>
      </c>
      <c r="BB1521" s="3">
        <f t="shared" si="791"/>
        <v>0</v>
      </c>
    </row>
    <row r="1522" spans="2:54" x14ac:dyDescent="0.35">
      <c r="B1522" s="14">
        <v>1495</v>
      </c>
      <c r="C1522" s="13"/>
      <c r="D1522" s="13"/>
      <c r="E1522" s="130"/>
      <c r="F1522" s="130"/>
      <c r="G1522" s="129" t="str">
        <f t="shared" si="759"/>
        <v/>
      </c>
      <c r="H1522" s="128"/>
      <c r="I1522" s="189"/>
      <c r="J1522" s="128"/>
      <c r="K1522" s="127"/>
      <c r="L1522" s="127"/>
      <c r="M1522" s="126"/>
      <c r="N1522" s="7"/>
      <c r="O1522" s="6"/>
      <c r="P1522" s="6"/>
      <c r="Q1522" s="125" t="str">
        <f t="shared" si="760"/>
        <v/>
      </c>
      <c r="R1522" s="124" t="str">
        <f t="shared" si="761"/>
        <v/>
      </c>
      <c r="S1522" s="123">
        <f t="shared" si="762"/>
        <v>0</v>
      </c>
      <c r="T1522" s="122">
        <f t="shared" si="763"/>
        <v>0</v>
      </c>
      <c r="U1522" s="123">
        <f t="shared" si="764"/>
        <v>0</v>
      </c>
      <c r="V1522" s="122">
        <f t="shared" si="765"/>
        <v>0</v>
      </c>
      <c r="W1522" s="123">
        <f t="shared" si="766"/>
        <v>0</v>
      </c>
      <c r="X1522" s="122">
        <f t="shared" si="767"/>
        <v>0</v>
      </c>
      <c r="Y1522" s="123">
        <f t="shared" si="768"/>
        <v>0</v>
      </c>
      <c r="Z1522" s="122">
        <f t="shared" si="769"/>
        <v>0</v>
      </c>
      <c r="AA1522" s="123">
        <f t="shared" si="770"/>
        <v>0</v>
      </c>
      <c r="AB1522" s="122">
        <f t="shared" si="771"/>
        <v>0</v>
      </c>
      <c r="AD1522" s="3" t="str">
        <f t="shared" si="772"/>
        <v>False</v>
      </c>
      <c r="AE1522" s="3" t="str">
        <f t="shared" si="773"/>
        <v>true</v>
      </c>
      <c r="AF1522" s="3" t="e">
        <f>VLOOKUP(C1522,#REF!,2,FALSE)</f>
        <v>#REF!</v>
      </c>
      <c r="AG1522" s="3" t="e">
        <f t="shared" si="774"/>
        <v>#REF!</v>
      </c>
      <c r="AH1522" s="3">
        <f t="shared" si="775"/>
        <v>0</v>
      </c>
      <c r="AI1522" s="3">
        <f t="shared" si="776"/>
        <v>0</v>
      </c>
      <c r="AJ1522" s="3">
        <f t="shared" si="777"/>
        <v>0</v>
      </c>
      <c r="AL1522" s="3">
        <f t="shared" si="778"/>
        <v>0</v>
      </c>
      <c r="AM1522" s="3">
        <f t="shared" si="779"/>
        <v>0</v>
      </c>
      <c r="AN1522" s="3">
        <f t="shared" si="780"/>
        <v>0</v>
      </c>
      <c r="AO1522" s="3">
        <f t="shared" si="781"/>
        <v>0</v>
      </c>
      <c r="AP1522" s="3">
        <f t="shared" si="782"/>
        <v>0</v>
      </c>
      <c r="AQ1522" s="3">
        <f t="shared" si="783"/>
        <v>0</v>
      </c>
      <c r="AS1522" s="3" t="e">
        <f t="shared" si="784"/>
        <v>#REF!</v>
      </c>
      <c r="AU1522" s="3" t="e">
        <f t="shared" si="785"/>
        <v>#NAME?</v>
      </c>
      <c r="AW1522" s="3">
        <f t="shared" si="786"/>
        <v>0</v>
      </c>
      <c r="AX1522" s="3">
        <f t="shared" si="787"/>
        <v>0</v>
      </c>
      <c r="AY1522" s="3">
        <f t="shared" si="788"/>
        <v>0</v>
      </c>
      <c r="AZ1522" s="3">
        <f t="shared" si="789"/>
        <v>0</v>
      </c>
      <c r="BA1522" s="3">
        <f t="shared" si="790"/>
        <v>0</v>
      </c>
      <c r="BB1522" s="3">
        <f t="shared" si="791"/>
        <v>0</v>
      </c>
    </row>
    <row r="1523" spans="2:54" x14ac:dyDescent="0.35">
      <c r="B1523" s="14">
        <v>1496</v>
      </c>
      <c r="C1523" s="13"/>
      <c r="D1523" s="13"/>
      <c r="E1523" s="130"/>
      <c r="F1523" s="130"/>
      <c r="G1523" s="129" t="str">
        <f t="shared" si="759"/>
        <v/>
      </c>
      <c r="H1523" s="128"/>
      <c r="I1523" s="189"/>
      <c r="J1523" s="128"/>
      <c r="K1523" s="127"/>
      <c r="L1523" s="127"/>
      <c r="M1523" s="126"/>
      <c r="N1523" s="7"/>
      <c r="O1523" s="6"/>
      <c r="P1523" s="6"/>
      <c r="Q1523" s="125" t="str">
        <f t="shared" si="760"/>
        <v/>
      </c>
      <c r="R1523" s="124" t="str">
        <f t="shared" si="761"/>
        <v/>
      </c>
      <c r="S1523" s="123">
        <f t="shared" si="762"/>
        <v>0</v>
      </c>
      <c r="T1523" s="122">
        <f t="shared" si="763"/>
        <v>0</v>
      </c>
      <c r="U1523" s="123">
        <f t="shared" si="764"/>
        <v>0</v>
      </c>
      <c r="V1523" s="122">
        <f t="shared" si="765"/>
        <v>0</v>
      </c>
      <c r="W1523" s="123">
        <f t="shared" si="766"/>
        <v>0</v>
      </c>
      <c r="X1523" s="122">
        <f t="shared" si="767"/>
        <v>0</v>
      </c>
      <c r="Y1523" s="123">
        <f t="shared" si="768"/>
        <v>0</v>
      </c>
      <c r="Z1523" s="122">
        <f t="shared" si="769"/>
        <v>0</v>
      </c>
      <c r="AA1523" s="123">
        <f t="shared" si="770"/>
        <v>0</v>
      </c>
      <c r="AB1523" s="122">
        <f t="shared" si="771"/>
        <v>0</v>
      </c>
      <c r="AD1523" s="3" t="str">
        <f t="shared" si="772"/>
        <v>False</v>
      </c>
      <c r="AE1523" s="3" t="str">
        <f t="shared" si="773"/>
        <v>true</v>
      </c>
      <c r="AF1523" s="3" t="e">
        <f>VLOOKUP(C1523,#REF!,2,FALSE)</f>
        <v>#REF!</v>
      </c>
      <c r="AG1523" s="3" t="e">
        <f t="shared" si="774"/>
        <v>#REF!</v>
      </c>
      <c r="AH1523" s="3">
        <f t="shared" si="775"/>
        <v>0</v>
      </c>
      <c r="AI1523" s="3">
        <f t="shared" si="776"/>
        <v>0</v>
      </c>
      <c r="AJ1523" s="3">
        <f t="shared" si="777"/>
        <v>0</v>
      </c>
      <c r="AL1523" s="3">
        <f t="shared" si="778"/>
        <v>0</v>
      </c>
      <c r="AM1523" s="3">
        <f t="shared" si="779"/>
        <v>0</v>
      </c>
      <c r="AN1523" s="3">
        <f t="shared" si="780"/>
        <v>0</v>
      </c>
      <c r="AO1523" s="3">
        <f t="shared" si="781"/>
        <v>0</v>
      </c>
      <c r="AP1523" s="3">
        <f t="shared" si="782"/>
        <v>0</v>
      </c>
      <c r="AQ1523" s="3">
        <f t="shared" si="783"/>
        <v>0</v>
      </c>
      <c r="AS1523" s="3" t="e">
        <f t="shared" si="784"/>
        <v>#REF!</v>
      </c>
      <c r="AU1523" s="3" t="e">
        <f t="shared" si="785"/>
        <v>#NAME?</v>
      </c>
      <c r="AW1523" s="3">
        <f t="shared" si="786"/>
        <v>0</v>
      </c>
      <c r="AX1523" s="3">
        <f t="shared" si="787"/>
        <v>0</v>
      </c>
      <c r="AY1523" s="3">
        <f t="shared" si="788"/>
        <v>0</v>
      </c>
      <c r="AZ1523" s="3">
        <f t="shared" si="789"/>
        <v>0</v>
      </c>
      <c r="BA1523" s="3">
        <f t="shared" si="790"/>
        <v>0</v>
      </c>
      <c r="BB1523" s="3">
        <f t="shared" si="791"/>
        <v>0</v>
      </c>
    </row>
    <row r="1524" spans="2:54" x14ac:dyDescent="0.35">
      <c r="B1524" s="14">
        <v>1497</v>
      </c>
      <c r="C1524" s="13"/>
      <c r="D1524" s="13"/>
      <c r="E1524" s="130"/>
      <c r="F1524" s="130"/>
      <c r="G1524" s="129" t="str">
        <f t="shared" si="759"/>
        <v/>
      </c>
      <c r="H1524" s="128"/>
      <c r="I1524" s="189"/>
      <c r="J1524" s="128"/>
      <c r="K1524" s="127"/>
      <c r="L1524" s="127"/>
      <c r="M1524" s="126"/>
      <c r="N1524" s="7"/>
      <c r="O1524" s="6"/>
      <c r="P1524" s="6"/>
      <c r="Q1524" s="125" t="str">
        <f t="shared" si="760"/>
        <v/>
      </c>
      <c r="R1524" s="124" t="str">
        <f t="shared" si="761"/>
        <v/>
      </c>
      <c r="S1524" s="123">
        <f t="shared" si="762"/>
        <v>0</v>
      </c>
      <c r="T1524" s="122">
        <f t="shared" si="763"/>
        <v>0</v>
      </c>
      <c r="U1524" s="123">
        <f t="shared" si="764"/>
        <v>0</v>
      </c>
      <c r="V1524" s="122">
        <f t="shared" si="765"/>
        <v>0</v>
      </c>
      <c r="W1524" s="123">
        <f t="shared" si="766"/>
        <v>0</v>
      </c>
      <c r="X1524" s="122">
        <f t="shared" si="767"/>
        <v>0</v>
      </c>
      <c r="Y1524" s="123">
        <f t="shared" si="768"/>
        <v>0</v>
      </c>
      <c r="Z1524" s="122">
        <f t="shared" si="769"/>
        <v>0</v>
      </c>
      <c r="AA1524" s="123">
        <f t="shared" si="770"/>
        <v>0</v>
      </c>
      <c r="AB1524" s="122">
        <f t="shared" si="771"/>
        <v>0</v>
      </c>
      <c r="AD1524" s="3" t="str">
        <f t="shared" si="772"/>
        <v>False</v>
      </c>
      <c r="AE1524" s="3" t="str">
        <f t="shared" si="773"/>
        <v>true</v>
      </c>
      <c r="AF1524" s="3" t="e">
        <f>VLOOKUP(C1524,#REF!,2,FALSE)</f>
        <v>#REF!</v>
      </c>
      <c r="AG1524" s="3" t="e">
        <f t="shared" si="774"/>
        <v>#REF!</v>
      </c>
      <c r="AH1524" s="3">
        <f t="shared" si="775"/>
        <v>0</v>
      </c>
      <c r="AI1524" s="3">
        <f t="shared" si="776"/>
        <v>0</v>
      </c>
      <c r="AJ1524" s="3">
        <f t="shared" si="777"/>
        <v>0</v>
      </c>
      <c r="AL1524" s="3">
        <f t="shared" si="778"/>
        <v>0</v>
      </c>
      <c r="AM1524" s="3">
        <f t="shared" si="779"/>
        <v>0</v>
      </c>
      <c r="AN1524" s="3">
        <f t="shared" si="780"/>
        <v>0</v>
      </c>
      <c r="AO1524" s="3">
        <f t="shared" si="781"/>
        <v>0</v>
      </c>
      <c r="AP1524" s="3">
        <f t="shared" si="782"/>
        <v>0</v>
      </c>
      <c r="AQ1524" s="3">
        <f t="shared" si="783"/>
        <v>0</v>
      </c>
      <c r="AS1524" s="3" t="e">
        <f t="shared" si="784"/>
        <v>#REF!</v>
      </c>
      <c r="AU1524" s="3" t="e">
        <f t="shared" si="785"/>
        <v>#NAME?</v>
      </c>
      <c r="AW1524" s="3">
        <f t="shared" si="786"/>
        <v>0</v>
      </c>
      <c r="AX1524" s="3">
        <f t="shared" si="787"/>
        <v>0</v>
      </c>
      <c r="AY1524" s="3">
        <f t="shared" si="788"/>
        <v>0</v>
      </c>
      <c r="AZ1524" s="3">
        <f t="shared" si="789"/>
        <v>0</v>
      </c>
      <c r="BA1524" s="3">
        <f t="shared" si="790"/>
        <v>0</v>
      </c>
      <c r="BB1524" s="3">
        <f t="shared" si="791"/>
        <v>0</v>
      </c>
    </row>
    <row r="1525" spans="2:54" x14ac:dyDescent="0.35">
      <c r="B1525" s="14">
        <v>1498</v>
      </c>
      <c r="C1525" s="13"/>
      <c r="D1525" s="13"/>
      <c r="E1525" s="130"/>
      <c r="F1525" s="130"/>
      <c r="G1525" s="129" t="str">
        <f t="shared" si="759"/>
        <v/>
      </c>
      <c r="H1525" s="128"/>
      <c r="I1525" s="189"/>
      <c r="J1525" s="128"/>
      <c r="K1525" s="127"/>
      <c r="L1525" s="127"/>
      <c r="M1525" s="126"/>
      <c r="N1525" s="7"/>
      <c r="O1525" s="6"/>
      <c r="P1525" s="6"/>
      <c r="Q1525" s="125" t="str">
        <f t="shared" si="760"/>
        <v/>
      </c>
      <c r="R1525" s="124" t="str">
        <f t="shared" si="761"/>
        <v/>
      </c>
      <c r="S1525" s="123">
        <f t="shared" si="762"/>
        <v>0</v>
      </c>
      <c r="T1525" s="122">
        <f t="shared" si="763"/>
        <v>0</v>
      </c>
      <c r="U1525" s="123">
        <f t="shared" si="764"/>
        <v>0</v>
      </c>
      <c r="V1525" s="122">
        <f t="shared" si="765"/>
        <v>0</v>
      </c>
      <c r="W1525" s="123">
        <f t="shared" si="766"/>
        <v>0</v>
      </c>
      <c r="X1525" s="122">
        <f t="shared" si="767"/>
        <v>0</v>
      </c>
      <c r="Y1525" s="123">
        <f t="shared" si="768"/>
        <v>0</v>
      </c>
      <c r="Z1525" s="122">
        <f t="shared" si="769"/>
        <v>0</v>
      </c>
      <c r="AA1525" s="123">
        <f t="shared" si="770"/>
        <v>0</v>
      </c>
      <c r="AB1525" s="122">
        <f t="shared" si="771"/>
        <v>0</v>
      </c>
      <c r="AD1525" s="3" t="str">
        <f t="shared" si="772"/>
        <v>False</v>
      </c>
      <c r="AE1525" s="3" t="str">
        <f t="shared" si="773"/>
        <v>true</v>
      </c>
      <c r="AF1525" s="3" t="e">
        <f>VLOOKUP(C1525,#REF!,2,FALSE)</f>
        <v>#REF!</v>
      </c>
      <c r="AG1525" s="3" t="e">
        <f t="shared" si="774"/>
        <v>#REF!</v>
      </c>
      <c r="AH1525" s="3">
        <f t="shared" si="775"/>
        <v>0</v>
      </c>
      <c r="AI1525" s="3">
        <f t="shared" si="776"/>
        <v>0</v>
      </c>
      <c r="AJ1525" s="3">
        <f t="shared" si="777"/>
        <v>0</v>
      </c>
      <c r="AL1525" s="3">
        <f t="shared" si="778"/>
        <v>0</v>
      </c>
      <c r="AM1525" s="3">
        <f t="shared" si="779"/>
        <v>0</v>
      </c>
      <c r="AN1525" s="3">
        <f t="shared" si="780"/>
        <v>0</v>
      </c>
      <c r="AO1525" s="3">
        <f t="shared" si="781"/>
        <v>0</v>
      </c>
      <c r="AP1525" s="3">
        <f t="shared" si="782"/>
        <v>0</v>
      </c>
      <c r="AQ1525" s="3">
        <f t="shared" si="783"/>
        <v>0</v>
      </c>
      <c r="AS1525" s="3" t="e">
        <f t="shared" si="784"/>
        <v>#REF!</v>
      </c>
      <c r="AU1525" s="3" t="e">
        <f t="shared" si="785"/>
        <v>#NAME?</v>
      </c>
      <c r="AW1525" s="3">
        <f t="shared" si="786"/>
        <v>0</v>
      </c>
      <c r="AX1525" s="3">
        <f t="shared" si="787"/>
        <v>0</v>
      </c>
      <c r="AY1525" s="3">
        <f t="shared" si="788"/>
        <v>0</v>
      </c>
      <c r="AZ1525" s="3">
        <f t="shared" si="789"/>
        <v>0</v>
      </c>
      <c r="BA1525" s="3">
        <f t="shared" si="790"/>
        <v>0</v>
      </c>
      <c r="BB1525" s="3">
        <f t="shared" si="791"/>
        <v>0</v>
      </c>
    </row>
    <row r="1526" spans="2:54" x14ac:dyDescent="0.35">
      <c r="B1526" s="14">
        <v>1499</v>
      </c>
      <c r="C1526" s="13"/>
      <c r="D1526" s="13"/>
      <c r="E1526" s="130"/>
      <c r="F1526" s="130"/>
      <c r="G1526" s="129" t="str">
        <f t="shared" si="759"/>
        <v/>
      </c>
      <c r="H1526" s="128"/>
      <c r="I1526" s="189"/>
      <c r="J1526" s="128"/>
      <c r="K1526" s="127"/>
      <c r="L1526" s="127"/>
      <c r="M1526" s="126"/>
      <c r="N1526" s="7"/>
      <c r="O1526" s="6"/>
      <c r="P1526" s="6"/>
      <c r="Q1526" s="125" t="str">
        <f t="shared" si="760"/>
        <v/>
      </c>
      <c r="R1526" s="124" t="str">
        <f t="shared" si="761"/>
        <v/>
      </c>
      <c r="S1526" s="123">
        <f t="shared" si="762"/>
        <v>0</v>
      </c>
      <c r="T1526" s="122">
        <f t="shared" si="763"/>
        <v>0</v>
      </c>
      <c r="U1526" s="123">
        <f t="shared" si="764"/>
        <v>0</v>
      </c>
      <c r="V1526" s="122">
        <f t="shared" si="765"/>
        <v>0</v>
      </c>
      <c r="W1526" s="123">
        <f t="shared" si="766"/>
        <v>0</v>
      </c>
      <c r="X1526" s="122">
        <f t="shared" si="767"/>
        <v>0</v>
      </c>
      <c r="Y1526" s="123">
        <f t="shared" si="768"/>
        <v>0</v>
      </c>
      <c r="Z1526" s="122">
        <f t="shared" si="769"/>
        <v>0</v>
      </c>
      <c r="AA1526" s="123">
        <f t="shared" si="770"/>
        <v>0</v>
      </c>
      <c r="AB1526" s="122">
        <f t="shared" si="771"/>
        <v>0</v>
      </c>
      <c r="AD1526" s="3" t="str">
        <f t="shared" si="772"/>
        <v>False</v>
      </c>
      <c r="AE1526" s="3" t="str">
        <f t="shared" si="773"/>
        <v>true</v>
      </c>
      <c r="AF1526" s="3" t="e">
        <f>VLOOKUP(C1526,#REF!,2,FALSE)</f>
        <v>#REF!</v>
      </c>
      <c r="AG1526" s="3" t="e">
        <f t="shared" si="774"/>
        <v>#REF!</v>
      </c>
      <c r="AH1526" s="3">
        <f t="shared" si="775"/>
        <v>0</v>
      </c>
      <c r="AI1526" s="3">
        <f t="shared" si="776"/>
        <v>0</v>
      </c>
      <c r="AJ1526" s="3">
        <f t="shared" si="777"/>
        <v>0</v>
      </c>
      <c r="AL1526" s="3">
        <f t="shared" si="778"/>
        <v>0</v>
      </c>
      <c r="AM1526" s="3">
        <f t="shared" si="779"/>
        <v>0</v>
      </c>
      <c r="AN1526" s="3">
        <f t="shared" si="780"/>
        <v>0</v>
      </c>
      <c r="AO1526" s="3">
        <f t="shared" si="781"/>
        <v>0</v>
      </c>
      <c r="AP1526" s="3">
        <f t="shared" si="782"/>
        <v>0</v>
      </c>
      <c r="AQ1526" s="3">
        <f t="shared" si="783"/>
        <v>0</v>
      </c>
      <c r="AS1526" s="3" t="e">
        <f t="shared" si="784"/>
        <v>#REF!</v>
      </c>
      <c r="AU1526" s="3" t="e">
        <f t="shared" si="785"/>
        <v>#NAME?</v>
      </c>
      <c r="AW1526" s="3">
        <f t="shared" si="786"/>
        <v>0</v>
      </c>
      <c r="AX1526" s="3">
        <f t="shared" si="787"/>
        <v>0</v>
      </c>
      <c r="AY1526" s="3">
        <f t="shared" si="788"/>
        <v>0</v>
      </c>
      <c r="AZ1526" s="3">
        <f t="shared" si="789"/>
        <v>0</v>
      </c>
      <c r="BA1526" s="3">
        <f t="shared" si="790"/>
        <v>0</v>
      </c>
      <c r="BB1526" s="3">
        <f t="shared" si="791"/>
        <v>0</v>
      </c>
    </row>
    <row r="1527" spans="2:54" x14ac:dyDescent="0.35">
      <c r="B1527" s="14">
        <v>1500</v>
      </c>
      <c r="C1527" s="13"/>
      <c r="D1527" s="13"/>
      <c r="E1527" s="130"/>
      <c r="F1527" s="130"/>
      <c r="G1527" s="129" t="str">
        <f t="shared" si="759"/>
        <v/>
      </c>
      <c r="H1527" s="128"/>
      <c r="I1527" s="189"/>
      <c r="J1527" s="128"/>
      <c r="K1527" s="127"/>
      <c r="L1527" s="127"/>
      <c r="M1527" s="126"/>
      <c r="N1527" s="7"/>
      <c r="O1527" s="6"/>
      <c r="P1527" s="6"/>
      <c r="Q1527" s="125" t="str">
        <f t="shared" si="760"/>
        <v/>
      </c>
      <c r="R1527" s="124" t="str">
        <f t="shared" si="761"/>
        <v/>
      </c>
      <c r="S1527" s="123">
        <f t="shared" si="762"/>
        <v>0</v>
      </c>
      <c r="T1527" s="122">
        <f t="shared" si="763"/>
        <v>0</v>
      </c>
      <c r="U1527" s="123">
        <f t="shared" si="764"/>
        <v>0</v>
      </c>
      <c r="V1527" s="122">
        <f t="shared" si="765"/>
        <v>0</v>
      </c>
      <c r="W1527" s="123">
        <f t="shared" si="766"/>
        <v>0</v>
      </c>
      <c r="X1527" s="122">
        <f t="shared" si="767"/>
        <v>0</v>
      </c>
      <c r="Y1527" s="123">
        <f t="shared" si="768"/>
        <v>0</v>
      </c>
      <c r="Z1527" s="122">
        <f t="shared" si="769"/>
        <v>0</v>
      </c>
      <c r="AA1527" s="123">
        <f t="shared" si="770"/>
        <v>0</v>
      </c>
      <c r="AB1527" s="122">
        <f t="shared" si="771"/>
        <v>0</v>
      </c>
      <c r="AD1527" s="3" t="str">
        <f t="shared" si="772"/>
        <v>False</v>
      </c>
      <c r="AE1527" s="3" t="str">
        <f t="shared" si="773"/>
        <v>true</v>
      </c>
      <c r="AF1527" s="3" t="e">
        <f>VLOOKUP(C1527,#REF!,2,FALSE)</f>
        <v>#REF!</v>
      </c>
      <c r="AG1527" s="3" t="e">
        <f t="shared" si="774"/>
        <v>#REF!</v>
      </c>
      <c r="AH1527" s="3">
        <f t="shared" si="775"/>
        <v>0</v>
      </c>
      <c r="AI1527" s="3">
        <f t="shared" si="776"/>
        <v>0</v>
      </c>
      <c r="AJ1527" s="3">
        <f t="shared" si="777"/>
        <v>0</v>
      </c>
      <c r="AL1527" s="3">
        <f t="shared" si="778"/>
        <v>0</v>
      </c>
      <c r="AM1527" s="3">
        <f t="shared" si="779"/>
        <v>0</v>
      </c>
      <c r="AN1527" s="3">
        <f t="shared" si="780"/>
        <v>0</v>
      </c>
      <c r="AO1527" s="3">
        <f t="shared" si="781"/>
        <v>0</v>
      </c>
      <c r="AP1527" s="3">
        <f t="shared" si="782"/>
        <v>0</v>
      </c>
      <c r="AQ1527" s="3">
        <f t="shared" si="783"/>
        <v>0</v>
      </c>
      <c r="AS1527" s="3" t="e">
        <f t="shared" si="784"/>
        <v>#REF!</v>
      </c>
      <c r="AU1527" s="3" t="e">
        <f t="shared" si="785"/>
        <v>#NAME?</v>
      </c>
      <c r="AW1527" s="3">
        <f t="shared" si="786"/>
        <v>0</v>
      </c>
      <c r="AX1527" s="3">
        <f t="shared" si="787"/>
        <v>0</v>
      </c>
      <c r="AY1527" s="3">
        <f t="shared" si="788"/>
        <v>0</v>
      </c>
      <c r="AZ1527" s="3">
        <f t="shared" si="789"/>
        <v>0</v>
      </c>
      <c r="BA1527" s="3">
        <f t="shared" si="790"/>
        <v>0</v>
      </c>
      <c r="BB1527" s="3">
        <f t="shared" si="791"/>
        <v>0</v>
      </c>
    </row>
    <row r="1528" spans="2:54" x14ac:dyDescent="0.35">
      <c r="B1528" s="14">
        <v>1501</v>
      </c>
      <c r="C1528" s="13"/>
      <c r="D1528" s="13"/>
      <c r="E1528" s="130"/>
      <c r="F1528" s="130"/>
      <c r="G1528" s="129" t="str">
        <f t="shared" si="759"/>
        <v/>
      </c>
      <c r="H1528" s="128"/>
      <c r="I1528" s="189"/>
      <c r="J1528" s="128"/>
      <c r="K1528" s="127"/>
      <c r="L1528" s="127"/>
      <c r="M1528" s="126"/>
      <c r="N1528" s="7"/>
      <c r="O1528" s="6"/>
      <c r="P1528" s="6"/>
      <c r="Q1528" s="125" t="str">
        <f t="shared" si="760"/>
        <v/>
      </c>
      <c r="R1528" s="124" t="str">
        <f t="shared" si="761"/>
        <v/>
      </c>
      <c r="S1528" s="123">
        <f t="shared" si="762"/>
        <v>0</v>
      </c>
      <c r="T1528" s="122">
        <f t="shared" si="763"/>
        <v>0</v>
      </c>
      <c r="U1528" s="123">
        <f t="shared" si="764"/>
        <v>0</v>
      </c>
      <c r="V1528" s="122">
        <f t="shared" si="765"/>
        <v>0</v>
      </c>
      <c r="W1528" s="123">
        <f t="shared" si="766"/>
        <v>0</v>
      </c>
      <c r="X1528" s="122">
        <f t="shared" si="767"/>
        <v>0</v>
      </c>
      <c r="Y1528" s="123">
        <f t="shared" si="768"/>
        <v>0</v>
      </c>
      <c r="Z1528" s="122">
        <f t="shared" si="769"/>
        <v>0</v>
      </c>
      <c r="AA1528" s="123">
        <f t="shared" si="770"/>
        <v>0</v>
      </c>
      <c r="AB1528" s="122">
        <f t="shared" si="771"/>
        <v>0</v>
      </c>
      <c r="AD1528" s="3" t="str">
        <f t="shared" si="772"/>
        <v>False</v>
      </c>
      <c r="AE1528" s="3" t="str">
        <f t="shared" si="773"/>
        <v>true</v>
      </c>
      <c r="AF1528" s="3" t="e">
        <f>VLOOKUP(C1528,#REF!,2,FALSE)</f>
        <v>#REF!</v>
      </c>
      <c r="AG1528" s="3" t="e">
        <f t="shared" si="774"/>
        <v>#REF!</v>
      </c>
      <c r="AH1528" s="3">
        <f t="shared" si="775"/>
        <v>0</v>
      </c>
      <c r="AI1528" s="3">
        <f t="shared" si="776"/>
        <v>0</v>
      </c>
      <c r="AJ1528" s="3">
        <f t="shared" si="777"/>
        <v>0</v>
      </c>
      <c r="AL1528" s="3">
        <f t="shared" si="778"/>
        <v>0</v>
      </c>
      <c r="AM1528" s="3">
        <f t="shared" si="779"/>
        <v>0</v>
      </c>
      <c r="AN1528" s="3">
        <f t="shared" si="780"/>
        <v>0</v>
      </c>
      <c r="AO1528" s="3">
        <f t="shared" si="781"/>
        <v>0</v>
      </c>
      <c r="AP1528" s="3">
        <f t="shared" si="782"/>
        <v>0</v>
      </c>
      <c r="AQ1528" s="3">
        <f t="shared" si="783"/>
        <v>0</v>
      </c>
      <c r="AS1528" s="3" t="e">
        <f t="shared" si="784"/>
        <v>#REF!</v>
      </c>
      <c r="AU1528" s="3" t="e">
        <f t="shared" si="785"/>
        <v>#NAME?</v>
      </c>
      <c r="AW1528" s="3">
        <f t="shared" si="786"/>
        <v>0</v>
      </c>
      <c r="AX1528" s="3">
        <f t="shared" si="787"/>
        <v>0</v>
      </c>
      <c r="AY1528" s="3">
        <f t="shared" si="788"/>
        <v>0</v>
      </c>
      <c r="AZ1528" s="3">
        <f t="shared" si="789"/>
        <v>0</v>
      </c>
      <c r="BA1528" s="3">
        <f t="shared" si="790"/>
        <v>0</v>
      </c>
      <c r="BB1528" s="3">
        <f t="shared" si="791"/>
        <v>0</v>
      </c>
    </row>
    <row r="1529" spans="2:54" x14ac:dyDescent="0.35">
      <c r="B1529" s="14">
        <v>1502</v>
      </c>
      <c r="C1529" s="13"/>
      <c r="D1529" s="13"/>
      <c r="E1529" s="130"/>
      <c r="F1529" s="130"/>
      <c r="G1529" s="129" t="str">
        <f t="shared" si="759"/>
        <v/>
      </c>
      <c r="H1529" s="128"/>
      <c r="I1529" s="189"/>
      <c r="J1529" s="128"/>
      <c r="K1529" s="127"/>
      <c r="L1529" s="127"/>
      <c r="M1529" s="126"/>
      <c r="N1529" s="7"/>
      <c r="O1529" s="6"/>
      <c r="P1529" s="6"/>
      <c r="Q1529" s="125" t="str">
        <f t="shared" si="760"/>
        <v/>
      </c>
      <c r="R1529" s="124" t="str">
        <f t="shared" si="761"/>
        <v/>
      </c>
      <c r="S1529" s="123">
        <f t="shared" si="762"/>
        <v>0</v>
      </c>
      <c r="T1529" s="122">
        <f t="shared" si="763"/>
        <v>0</v>
      </c>
      <c r="U1529" s="123">
        <f t="shared" si="764"/>
        <v>0</v>
      </c>
      <c r="V1529" s="122">
        <f t="shared" si="765"/>
        <v>0</v>
      </c>
      <c r="W1529" s="123">
        <f t="shared" si="766"/>
        <v>0</v>
      </c>
      <c r="X1529" s="122">
        <f t="shared" si="767"/>
        <v>0</v>
      </c>
      <c r="Y1529" s="123">
        <f t="shared" si="768"/>
        <v>0</v>
      </c>
      <c r="Z1529" s="122">
        <f t="shared" si="769"/>
        <v>0</v>
      </c>
      <c r="AA1529" s="123">
        <f t="shared" si="770"/>
        <v>0</v>
      </c>
      <c r="AB1529" s="122">
        <f t="shared" si="771"/>
        <v>0</v>
      </c>
      <c r="AD1529" s="3" t="str">
        <f t="shared" si="772"/>
        <v>False</v>
      </c>
      <c r="AE1529" s="3" t="str">
        <f t="shared" si="773"/>
        <v>true</v>
      </c>
      <c r="AF1529" s="3" t="e">
        <f>VLOOKUP(C1529,#REF!,2,FALSE)</f>
        <v>#REF!</v>
      </c>
      <c r="AG1529" s="3" t="e">
        <f t="shared" si="774"/>
        <v>#REF!</v>
      </c>
      <c r="AH1529" s="3">
        <f t="shared" si="775"/>
        <v>0</v>
      </c>
      <c r="AI1529" s="3">
        <f t="shared" si="776"/>
        <v>0</v>
      </c>
      <c r="AJ1529" s="3">
        <f t="shared" si="777"/>
        <v>0</v>
      </c>
      <c r="AL1529" s="3">
        <f t="shared" si="778"/>
        <v>0</v>
      </c>
      <c r="AM1529" s="3">
        <f t="shared" si="779"/>
        <v>0</v>
      </c>
      <c r="AN1529" s="3">
        <f t="shared" si="780"/>
        <v>0</v>
      </c>
      <c r="AO1529" s="3">
        <f t="shared" si="781"/>
        <v>0</v>
      </c>
      <c r="AP1529" s="3">
        <f t="shared" si="782"/>
        <v>0</v>
      </c>
      <c r="AQ1529" s="3">
        <f t="shared" si="783"/>
        <v>0</v>
      </c>
      <c r="AS1529" s="3" t="e">
        <f t="shared" si="784"/>
        <v>#REF!</v>
      </c>
      <c r="AU1529" s="3" t="e">
        <f t="shared" si="785"/>
        <v>#NAME?</v>
      </c>
      <c r="AW1529" s="3">
        <f t="shared" si="786"/>
        <v>0</v>
      </c>
      <c r="AX1529" s="3">
        <f t="shared" si="787"/>
        <v>0</v>
      </c>
      <c r="AY1529" s="3">
        <f t="shared" si="788"/>
        <v>0</v>
      </c>
      <c r="AZ1529" s="3">
        <f t="shared" si="789"/>
        <v>0</v>
      </c>
      <c r="BA1529" s="3">
        <f t="shared" si="790"/>
        <v>0</v>
      </c>
      <c r="BB1529" s="3">
        <f t="shared" si="791"/>
        <v>0</v>
      </c>
    </row>
    <row r="1530" spans="2:54" x14ac:dyDescent="0.35">
      <c r="B1530" s="14">
        <v>1503</v>
      </c>
      <c r="C1530" s="13"/>
      <c r="D1530" s="13"/>
      <c r="E1530" s="130"/>
      <c r="F1530" s="130"/>
      <c r="G1530" s="129" t="str">
        <f t="shared" si="759"/>
        <v/>
      </c>
      <c r="H1530" s="128"/>
      <c r="I1530" s="189"/>
      <c r="J1530" s="128"/>
      <c r="K1530" s="127"/>
      <c r="L1530" s="127"/>
      <c r="M1530" s="126"/>
      <c r="N1530" s="7"/>
      <c r="O1530" s="6"/>
      <c r="P1530" s="6"/>
      <c r="Q1530" s="125" t="str">
        <f t="shared" si="760"/>
        <v/>
      </c>
      <c r="R1530" s="124" t="str">
        <f t="shared" si="761"/>
        <v/>
      </c>
      <c r="S1530" s="123">
        <f t="shared" si="762"/>
        <v>0</v>
      </c>
      <c r="T1530" s="122">
        <f t="shared" si="763"/>
        <v>0</v>
      </c>
      <c r="U1530" s="123">
        <f t="shared" si="764"/>
        <v>0</v>
      </c>
      <c r="V1530" s="122">
        <f t="shared" si="765"/>
        <v>0</v>
      </c>
      <c r="W1530" s="123">
        <f t="shared" si="766"/>
        <v>0</v>
      </c>
      <c r="X1530" s="122">
        <f t="shared" si="767"/>
        <v>0</v>
      </c>
      <c r="Y1530" s="123">
        <f t="shared" si="768"/>
        <v>0</v>
      </c>
      <c r="Z1530" s="122">
        <f t="shared" si="769"/>
        <v>0</v>
      </c>
      <c r="AA1530" s="123">
        <f t="shared" si="770"/>
        <v>0</v>
      </c>
      <c r="AB1530" s="122">
        <f t="shared" si="771"/>
        <v>0</v>
      </c>
      <c r="AD1530" s="3" t="str">
        <f t="shared" si="772"/>
        <v>False</v>
      </c>
      <c r="AE1530" s="3" t="str">
        <f t="shared" si="773"/>
        <v>true</v>
      </c>
      <c r="AF1530" s="3" t="e">
        <f>VLOOKUP(C1530,#REF!,2,FALSE)</f>
        <v>#REF!</v>
      </c>
      <c r="AG1530" s="3" t="e">
        <f t="shared" si="774"/>
        <v>#REF!</v>
      </c>
      <c r="AH1530" s="3">
        <f t="shared" si="775"/>
        <v>0</v>
      </c>
      <c r="AI1530" s="3">
        <f t="shared" si="776"/>
        <v>0</v>
      </c>
      <c r="AJ1530" s="3">
        <f t="shared" si="777"/>
        <v>0</v>
      </c>
      <c r="AL1530" s="3">
        <f t="shared" si="778"/>
        <v>0</v>
      </c>
      <c r="AM1530" s="3">
        <f t="shared" si="779"/>
        <v>0</v>
      </c>
      <c r="AN1530" s="3">
        <f t="shared" si="780"/>
        <v>0</v>
      </c>
      <c r="AO1530" s="3">
        <f t="shared" si="781"/>
        <v>0</v>
      </c>
      <c r="AP1530" s="3">
        <f t="shared" si="782"/>
        <v>0</v>
      </c>
      <c r="AQ1530" s="3">
        <f t="shared" si="783"/>
        <v>0</v>
      </c>
      <c r="AS1530" s="3" t="e">
        <f t="shared" si="784"/>
        <v>#REF!</v>
      </c>
      <c r="AU1530" s="3" t="e">
        <f t="shared" si="785"/>
        <v>#NAME?</v>
      </c>
      <c r="AW1530" s="3">
        <f t="shared" si="786"/>
        <v>0</v>
      </c>
      <c r="AX1530" s="3">
        <f t="shared" si="787"/>
        <v>0</v>
      </c>
      <c r="AY1530" s="3">
        <f t="shared" si="788"/>
        <v>0</v>
      </c>
      <c r="AZ1530" s="3">
        <f t="shared" si="789"/>
        <v>0</v>
      </c>
      <c r="BA1530" s="3">
        <f t="shared" si="790"/>
        <v>0</v>
      </c>
      <c r="BB1530" s="3">
        <f t="shared" si="791"/>
        <v>0</v>
      </c>
    </row>
    <row r="1531" spans="2:54" x14ac:dyDescent="0.35">
      <c r="B1531" s="14">
        <v>1504</v>
      </c>
      <c r="C1531" s="13"/>
      <c r="D1531" s="13"/>
      <c r="E1531" s="130"/>
      <c r="F1531" s="130"/>
      <c r="G1531" s="129" t="str">
        <f t="shared" si="759"/>
        <v/>
      </c>
      <c r="H1531" s="128"/>
      <c r="I1531" s="189"/>
      <c r="J1531" s="128"/>
      <c r="K1531" s="127"/>
      <c r="L1531" s="127"/>
      <c r="M1531" s="126"/>
      <c r="N1531" s="7"/>
      <c r="O1531" s="6"/>
      <c r="P1531" s="6"/>
      <c r="Q1531" s="125" t="str">
        <f t="shared" si="760"/>
        <v/>
      </c>
      <c r="R1531" s="124" t="str">
        <f t="shared" si="761"/>
        <v/>
      </c>
      <c r="S1531" s="123">
        <f t="shared" si="762"/>
        <v>0</v>
      </c>
      <c r="T1531" s="122">
        <f t="shared" si="763"/>
        <v>0</v>
      </c>
      <c r="U1531" s="123">
        <f t="shared" si="764"/>
        <v>0</v>
      </c>
      <c r="V1531" s="122">
        <f t="shared" si="765"/>
        <v>0</v>
      </c>
      <c r="W1531" s="123">
        <f t="shared" si="766"/>
        <v>0</v>
      </c>
      <c r="X1531" s="122">
        <f t="shared" si="767"/>
        <v>0</v>
      </c>
      <c r="Y1531" s="123">
        <f t="shared" si="768"/>
        <v>0</v>
      </c>
      <c r="Z1531" s="122">
        <f t="shared" si="769"/>
        <v>0</v>
      </c>
      <c r="AA1531" s="123">
        <f t="shared" si="770"/>
        <v>0</v>
      </c>
      <c r="AB1531" s="122">
        <f t="shared" si="771"/>
        <v>0</v>
      </c>
      <c r="AD1531" s="3" t="str">
        <f t="shared" si="772"/>
        <v>False</v>
      </c>
      <c r="AE1531" s="3" t="str">
        <f t="shared" si="773"/>
        <v>true</v>
      </c>
      <c r="AF1531" s="3" t="e">
        <f>VLOOKUP(C1531,#REF!,2,FALSE)</f>
        <v>#REF!</v>
      </c>
      <c r="AG1531" s="3" t="e">
        <f t="shared" si="774"/>
        <v>#REF!</v>
      </c>
      <c r="AH1531" s="3">
        <f t="shared" si="775"/>
        <v>0</v>
      </c>
      <c r="AI1531" s="3">
        <f t="shared" si="776"/>
        <v>0</v>
      </c>
      <c r="AJ1531" s="3">
        <f t="shared" si="777"/>
        <v>0</v>
      </c>
      <c r="AL1531" s="3">
        <f t="shared" si="778"/>
        <v>0</v>
      </c>
      <c r="AM1531" s="3">
        <f t="shared" si="779"/>
        <v>0</v>
      </c>
      <c r="AN1531" s="3">
        <f t="shared" si="780"/>
        <v>0</v>
      </c>
      <c r="AO1531" s="3">
        <f t="shared" si="781"/>
        <v>0</v>
      </c>
      <c r="AP1531" s="3">
        <f t="shared" si="782"/>
        <v>0</v>
      </c>
      <c r="AQ1531" s="3">
        <f t="shared" si="783"/>
        <v>0</v>
      </c>
      <c r="AS1531" s="3" t="e">
        <f t="shared" si="784"/>
        <v>#REF!</v>
      </c>
      <c r="AU1531" s="3" t="e">
        <f t="shared" si="785"/>
        <v>#NAME?</v>
      </c>
      <c r="AW1531" s="3">
        <f t="shared" si="786"/>
        <v>0</v>
      </c>
      <c r="AX1531" s="3">
        <f t="shared" si="787"/>
        <v>0</v>
      </c>
      <c r="AY1531" s="3">
        <f t="shared" si="788"/>
        <v>0</v>
      </c>
      <c r="AZ1531" s="3">
        <f t="shared" si="789"/>
        <v>0</v>
      </c>
      <c r="BA1531" s="3">
        <f t="shared" si="790"/>
        <v>0</v>
      </c>
      <c r="BB1531" s="3">
        <f t="shared" si="791"/>
        <v>0</v>
      </c>
    </row>
    <row r="1532" spans="2:54" x14ac:dyDescent="0.35">
      <c r="B1532" s="14">
        <v>1505</v>
      </c>
      <c r="C1532" s="13"/>
      <c r="D1532" s="13"/>
      <c r="E1532" s="130"/>
      <c r="F1532" s="130"/>
      <c r="G1532" s="129" t="str">
        <f t="shared" si="759"/>
        <v/>
      </c>
      <c r="H1532" s="128"/>
      <c r="I1532" s="189"/>
      <c r="J1532" s="128"/>
      <c r="K1532" s="127"/>
      <c r="L1532" s="127"/>
      <c r="M1532" s="126"/>
      <c r="N1532" s="7"/>
      <c r="O1532" s="6"/>
      <c r="P1532" s="6"/>
      <c r="Q1532" s="125" t="str">
        <f t="shared" si="760"/>
        <v/>
      </c>
      <c r="R1532" s="124" t="str">
        <f t="shared" si="761"/>
        <v/>
      </c>
      <c r="S1532" s="123">
        <f t="shared" si="762"/>
        <v>0</v>
      </c>
      <c r="T1532" s="122">
        <f t="shared" si="763"/>
        <v>0</v>
      </c>
      <c r="U1532" s="123">
        <f t="shared" si="764"/>
        <v>0</v>
      </c>
      <c r="V1532" s="122">
        <f t="shared" si="765"/>
        <v>0</v>
      </c>
      <c r="W1532" s="123">
        <f t="shared" si="766"/>
        <v>0</v>
      </c>
      <c r="X1532" s="122">
        <f t="shared" si="767"/>
        <v>0</v>
      </c>
      <c r="Y1532" s="123">
        <f t="shared" si="768"/>
        <v>0</v>
      </c>
      <c r="Z1532" s="122">
        <f t="shared" si="769"/>
        <v>0</v>
      </c>
      <c r="AA1532" s="123">
        <f t="shared" si="770"/>
        <v>0</v>
      </c>
      <c r="AB1532" s="122">
        <f t="shared" si="771"/>
        <v>0</v>
      </c>
      <c r="AD1532" s="3" t="str">
        <f t="shared" si="772"/>
        <v>False</v>
      </c>
      <c r="AE1532" s="3" t="str">
        <f t="shared" si="773"/>
        <v>true</v>
      </c>
      <c r="AF1532" s="3" t="e">
        <f>VLOOKUP(C1532,#REF!,2,FALSE)</f>
        <v>#REF!</v>
      </c>
      <c r="AG1532" s="3" t="e">
        <f t="shared" si="774"/>
        <v>#REF!</v>
      </c>
      <c r="AH1532" s="3">
        <f t="shared" si="775"/>
        <v>0</v>
      </c>
      <c r="AI1532" s="3">
        <f t="shared" si="776"/>
        <v>0</v>
      </c>
      <c r="AJ1532" s="3">
        <f t="shared" si="777"/>
        <v>0</v>
      </c>
      <c r="AL1532" s="3">
        <f t="shared" si="778"/>
        <v>0</v>
      </c>
      <c r="AM1532" s="3">
        <f t="shared" si="779"/>
        <v>0</v>
      </c>
      <c r="AN1532" s="3">
        <f t="shared" si="780"/>
        <v>0</v>
      </c>
      <c r="AO1532" s="3">
        <f t="shared" si="781"/>
        <v>0</v>
      </c>
      <c r="AP1532" s="3">
        <f t="shared" si="782"/>
        <v>0</v>
      </c>
      <c r="AQ1532" s="3">
        <f t="shared" si="783"/>
        <v>0</v>
      </c>
      <c r="AS1532" s="3" t="e">
        <f t="shared" si="784"/>
        <v>#REF!</v>
      </c>
      <c r="AU1532" s="3" t="e">
        <f t="shared" si="785"/>
        <v>#NAME?</v>
      </c>
      <c r="AW1532" s="3">
        <f t="shared" si="786"/>
        <v>0</v>
      </c>
      <c r="AX1532" s="3">
        <f t="shared" si="787"/>
        <v>0</v>
      </c>
      <c r="AY1532" s="3">
        <f t="shared" si="788"/>
        <v>0</v>
      </c>
      <c r="AZ1532" s="3">
        <f t="shared" si="789"/>
        <v>0</v>
      </c>
      <c r="BA1532" s="3">
        <f t="shared" si="790"/>
        <v>0</v>
      </c>
      <c r="BB1532" s="3">
        <f t="shared" si="791"/>
        <v>0</v>
      </c>
    </row>
    <row r="1533" spans="2:54" x14ac:dyDescent="0.35">
      <c r="B1533" s="14">
        <v>1506</v>
      </c>
      <c r="C1533" s="13"/>
      <c r="D1533" s="13"/>
      <c r="E1533" s="130"/>
      <c r="F1533" s="130"/>
      <c r="G1533" s="129" t="str">
        <f t="shared" si="759"/>
        <v/>
      </c>
      <c r="H1533" s="128"/>
      <c r="I1533" s="189"/>
      <c r="J1533" s="128"/>
      <c r="K1533" s="127"/>
      <c r="L1533" s="127"/>
      <c r="M1533" s="126"/>
      <c r="N1533" s="7"/>
      <c r="O1533" s="6"/>
      <c r="P1533" s="6"/>
      <c r="Q1533" s="125" t="str">
        <f t="shared" si="760"/>
        <v/>
      </c>
      <c r="R1533" s="124" t="str">
        <f t="shared" si="761"/>
        <v/>
      </c>
      <c r="S1533" s="123">
        <f t="shared" si="762"/>
        <v>0</v>
      </c>
      <c r="T1533" s="122">
        <f t="shared" si="763"/>
        <v>0</v>
      </c>
      <c r="U1533" s="123">
        <f t="shared" si="764"/>
        <v>0</v>
      </c>
      <c r="V1533" s="122">
        <f t="shared" si="765"/>
        <v>0</v>
      </c>
      <c r="W1533" s="123">
        <f t="shared" si="766"/>
        <v>0</v>
      </c>
      <c r="X1533" s="122">
        <f t="shared" si="767"/>
        <v>0</v>
      </c>
      <c r="Y1533" s="123">
        <f t="shared" si="768"/>
        <v>0</v>
      </c>
      <c r="Z1533" s="122">
        <f t="shared" si="769"/>
        <v>0</v>
      </c>
      <c r="AA1533" s="123">
        <f t="shared" si="770"/>
        <v>0</v>
      </c>
      <c r="AB1533" s="122">
        <f t="shared" si="771"/>
        <v>0</v>
      </c>
      <c r="AD1533" s="3" t="str">
        <f t="shared" si="772"/>
        <v>False</v>
      </c>
      <c r="AE1533" s="3" t="str">
        <f t="shared" si="773"/>
        <v>true</v>
      </c>
      <c r="AF1533" s="3" t="e">
        <f>VLOOKUP(C1533,#REF!,2,FALSE)</f>
        <v>#REF!</v>
      </c>
      <c r="AG1533" s="3" t="e">
        <f t="shared" si="774"/>
        <v>#REF!</v>
      </c>
      <c r="AH1533" s="3">
        <f t="shared" si="775"/>
        <v>0</v>
      </c>
      <c r="AI1533" s="3">
        <f t="shared" si="776"/>
        <v>0</v>
      </c>
      <c r="AJ1533" s="3">
        <f t="shared" si="777"/>
        <v>0</v>
      </c>
      <c r="AL1533" s="3">
        <f t="shared" si="778"/>
        <v>0</v>
      </c>
      <c r="AM1533" s="3">
        <f t="shared" si="779"/>
        <v>0</v>
      </c>
      <c r="AN1533" s="3">
        <f t="shared" si="780"/>
        <v>0</v>
      </c>
      <c r="AO1533" s="3">
        <f t="shared" si="781"/>
        <v>0</v>
      </c>
      <c r="AP1533" s="3">
        <f t="shared" si="782"/>
        <v>0</v>
      </c>
      <c r="AQ1533" s="3">
        <f t="shared" si="783"/>
        <v>0</v>
      </c>
      <c r="AS1533" s="3" t="e">
        <f t="shared" si="784"/>
        <v>#REF!</v>
      </c>
      <c r="AU1533" s="3" t="e">
        <f t="shared" si="785"/>
        <v>#NAME?</v>
      </c>
      <c r="AW1533" s="3">
        <f t="shared" si="786"/>
        <v>0</v>
      </c>
      <c r="AX1533" s="3">
        <f t="shared" si="787"/>
        <v>0</v>
      </c>
      <c r="AY1533" s="3">
        <f t="shared" si="788"/>
        <v>0</v>
      </c>
      <c r="AZ1533" s="3">
        <f t="shared" si="789"/>
        <v>0</v>
      </c>
      <c r="BA1533" s="3">
        <f t="shared" si="790"/>
        <v>0</v>
      </c>
      <c r="BB1533" s="3">
        <f t="shared" si="791"/>
        <v>0</v>
      </c>
    </row>
    <row r="1534" spans="2:54" x14ac:dyDescent="0.35">
      <c r="B1534" s="14">
        <v>1507</v>
      </c>
      <c r="C1534" s="13"/>
      <c r="D1534" s="13"/>
      <c r="E1534" s="130"/>
      <c r="F1534" s="130"/>
      <c r="G1534" s="129" t="str">
        <f t="shared" si="759"/>
        <v/>
      </c>
      <c r="H1534" s="128"/>
      <c r="I1534" s="189"/>
      <c r="J1534" s="128"/>
      <c r="K1534" s="127"/>
      <c r="L1534" s="127"/>
      <c r="M1534" s="126"/>
      <c r="N1534" s="7"/>
      <c r="O1534" s="6"/>
      <c r="P1534" s="6"/>
      <c r="Q1534" s="125" t="str">
        <f t="shared" si="760"/>
        <v/>
      </c>
      <c r="R1534" s="124" t="str">
        <f t="shared" si="761"/>
        <v/>
      </c>
      <c r="S1534" s="123">
        <f t="shared" si="762"/>
        <v>0</v>
      </c>
      <c r="T1534" s="122">
        <f t="shared" si="763"/>
        <v>0</v>
      </c>
      <c r="U1534" s="123">
        <f t="shared" si="764"/>
        <v>0</v>
      </c>
      <c r="V1534" s="122">
        <f t="shared" si="765"/>
        <v>0</v>
      </c>
      <c r="W1534" s="123">
        <f t="shared" si="766"/>
        <v>0</v>
      </c>
      <c r="X1534" s="122">
        <f t="shared" si="767"/>
        <v>0</v>
      </c>
      <c r="Y1534" s="123">
        <f t="shared" si="768"/>
        <v>0</v>
      </c>
      <c r="Z1534" s="122">
        <f t="shared" si="769"/>
        <v>0</v>
      </c>
      <c r="AA1534" s="123">
        <f t="shared" si="770"/>
        <v>0</v>
      </c>
      <c r="AB1534" s="122">
        <f t="shared" si="771"/>
        <v>0</v>
      </c>
      <c r="AD1534" s="3" t="str">
        <f t="shared" si="772"/>
        <v>False</v>
      </c>
      <c r="AE1534" s="3" t="str">
        <f t="shared" si="773"/>
        <v>true</v>
      </c>
      <c r="AF1534" s="3" t="e">
        <f>VLOOKUP(C1534,#REF!,2,FALSE)</f>
        <v>#REF!</v>
      </c>
      <c r="AG1534" s="3" t="e">
        <f t="shared" si="774"/>
        <v>#REF!</v>
      </c>
      <c r="AH1534" s="3">
        <f t="shared" si="775"/>
        <v>0</v>
      </c>
      <c r="AI1534" s="3">
        <f t="shared" si="776"/>
        <v>0</v>
      </c>
      <c r="AJ1534" s="3">
        <f t="shared" si="777"/>
        <v>0</v>
      </c>
      <c r="AL1534" s="3">
        <f t="shared" si="778"/>
        <v>0</v>
      </c>
      <c r="AM1534" s="3">
        <f t="shared" si="779"/>
        <v>0</v>
      </c>
      <c r="AN1534" s="3">
        <f t="shared" si="780"/>
        <v>0</v>
      </c>
      <c r="AO1534" s="3">
        <f t="shared" si="781"/>
        <v>0</v>
      </c>
      <c r="AP1534" s="3">
        <f t="shared" si="782"/>
        <v>0</v>
      </c>
      <c r="AQ1534" s="3">
        <f t="shared" si="783"/>
        <v>0</v>
      </c>
      <c r="AS1534" s="3" t="e">
        <f t="shared" si="784"/>
        <v>#REF!</v>
      </c>
      <c r="AU1534" s="3" t="e">
        <f t="shared" si="785"/>
        <v>#NAME?</v>
      </c>
      <c r="AW1534" s="3">
        <f t="shared" si="786"/>
        <v>0</v>
      </c>
      <c r="AX1534" s="3">
        <f t="shared" si="787"/>
        <v>0</v>
      </c>
      <c r="AY1534" s="3">
        <f t="shared" si="788"/>
        <v>0</v>
      </c>
      <c r="AZ1534" s="3">
        <f t="shared" si="789"/>
        <v>0</v>
      </c>
      <c r="BA1534" s="3">
        <f t="shared" si="790"/>
        <v>0</v>
      </c>
      <c r="BB1534" s="3">
        <f t="shared" si="791"/>
        <v>0</v>
      </c>
    </row>
    <row r="1535" spans="2:54" x14ac:dyDescent="0.35">
      <c r="B1535" s="14">
        <v>1508</v>
      </c>
      <c r="C1535" s="13"/>
      <c r="D1535" s="13"/>
      <c r="E1535" s="130"/>
      <c r="F1535" s="130"/>
      <c r="G1535" s="129" t="str">
        <f t="shared" si="759"/>
        <v/>
      </c>
      <c r="H1535" s="128"/>
      <c r="I1535" s="189"/>
      <c r="J1535" s="128"/>
      <c r="K1535" s="127"/>
      <c r="L1535" s="127"/>
      <c r="M1535" s="126"/>
      <c r="N1535" s="7"/>
      <c r="O1535" s="6"/>
      <c r="P1535" s="6"/>
      <c r="Q1535" s="125" t="str">
        <f t="shared" si="760"/>
        <v/>
      </c>
      <c r="R1535" s="124" t="str">
        <f t="shared" si="761"/>
        <v/>
      </c>
      <c r="S1535" s="123">
        <f t="shared" si="762"/>
        <v>0</v>
      </c>
      <c r="T1535" s="122">
        <f t="shared" si="763"/>
        <v>0</v>
      </c>
      <c r="U1535" s="123">
        <f t="shared" si="764"/>
        <v>0</v>
      </c>
      <c r="V1535" s="122">
        <f t="shared" si="765"/>
        <v>0</v>
      </c>
      <c r="W1535" s="123">
        <f t="shared" si="766"/>
        <v>0</v>
      </c>
      <c r="X1535" s="122">
        <f t="shared" si="767"/>
        <v>0</v>
      </c>
      <c r="Y1535" s="123">
        <f t="shared" si="768"/>
        <v>0</v>
      </c>
      <c r="Z1535" s="122">
        <f t="shared" si="769"/>
        <v>0</v>
      </c>
      <c r="AA1535" s="123">
        <f t="shared" si="770"/>
        <v>0</v>
      </c>
      <c r="AB1535" s="122">
        <f t="shared" si="771"/>
        <v>0</v>
      </c>
      <c r="AD1535" s="3" t="str">
        <f t="shared" si="772"/>
        <v>False</v>
      </c>
      <c r="AE1535" s="3" t="str">
        <f t="shared" si="773"/>
        <v>true</v>
      </c>
      <c r="AF1535" s="3" t="e">
        <f>VLOOKUP(C1535,#REF!,2,FALSE)</f>
        <v>#REF!</v>
      </c>
      <c r="AG1535" s="3" t="e">
        <f t="shared" si="774"/>
        <v>#REF!</v>
      </c>
      <c r="AH1535" s="3">
        <f t="shared" si="775"/>
        <v>0</v>
      </c>
      <c r="AI1535" s="3">
        <f t="shared" si="776"/>
        <v>0</v>
      </c>
      <c r="AJ1535" s="3">
        <f t="shared" si="777"/>
        <v>0</v>
      </c>
      <c r="AL1535" s="3">
        <f t="shared" si="778"/>
        <v>0</v>
      </c>
      <c r="AM1535" s="3">
        <f t="shared" si="779"/>
        <v>0</v>
      </c>
      <c r="AN1535" s="3">
        <f t="shared" si="780"/>
        <v>0</v>
      </c>
      <c r="AO1535" s="3">
        <f t="shared" si="781"/>
        <v>0</v>
      </c>
      <c r="AP1535" s="3">
        <f t="shared" si="782"/>
        <v>0</v>
      </c>
      <c r="AQ1535" s="3">
        <f t="shared" si="783"/>
        <v>0</v>
      </c>
      <c r="AS1535" s="3" t="e">
        <f t="shared" si="784"/>
        <v>#REF!</v>
      </c>
      <c r="AU1535" s="3" t="e">
        <f t="shared" si="785"/>
        <v>#NAME?</v>
      </c>
      <c r="AW1535" s="3">
        <f t="shared" si="786"/>
        <v>0</v>
      </c>
      <c r="AX1535" s="3">
        <f t="shared" si="787"/>
        <v>0</v>
      </c>
      <c r="AY1535" s="3">
        <f t="shared" si="788"/>
        <v>0</v>
      </c>
      <c r="AZ1535" s="3">
        <f t="shared" si="789"/>
        <v>0</v>
      </c>
      <c r="BA1535" s="3">
        <f t="shared" si="790"/>
        <v>0</v>
      </c>
      <c r="BB1535" s="3">
        <f t="shared" si="791"/>
        <v>0</v>
      </c>
    </row>
    <row r="1536" spans="2:54" x14ac:dyDescent="0.35">
      <c r="B1536" s="14">
        <v>1509</v>
      </c>
      <c r="C1536" s="13"/>
      <c r="D1536" s="13"/>
      <c r="E1536" s="130"/>
      <c r="F1536" s="130"/>
      <c r="G1536" s="129" t="str">
        <f t="shared" si="759"/>
        <v/>
      </c>
      <c r="H1536" s="128"/>
      <c r="I1536" s="189"/>
      <c r="J1536" s="128"/>
      <c r="K1536" s="127"/>
      <c r="L1536" s="127"/>
      <c r="M1536" s="126"/>
      <c r="N1536" s="7"/>
      <c r="O1536" s="6"/>
      <c r="P1536" s="6"/>
      <c r="Q1536" s="125" t="str">
        <f t="shared" si="760"/>
        <v/>
      </c>
      <c r="R1536" s="124" t="str">
        <f t="shared" si="761"/>
        <v/>
      </c>
      <c r="S1536" s="123">
        <f t="shared" si="762"/>
        <v>0</v>
      </c>
      <c r="T1536" s="122">
        <f t="shared" si="763"/>
        <v>0</v>
      </c>
      <c r="U1536" s="123">
        <f t="shared" si="764"/>
        <v>0</v>
      </c>
      <c r="V1536" s="122">
        <f t="shared" si="765"/>
        <v>0</v>
      </c>
      <c r="W1536" s="123">
        <f t="shared" si="766"/>
        <v>0</v>
      </c>
      <c r="X1536" s="122">
        <f t="shared" si="767"/>
        <v>0</v>
      </c>
      <c r="Y1536" s="123">
        <f t="shared" si="768"/>
        <v>0</v>
      </c>
      <c r="Z1536" s="122">
        <f t="shared" si="769"/>
        <v>0</v>
      </c>
      <c r="AA1536" s="123">
        <f t="shared" si="770"/>
        <v>0</v>
      </c>
      <c r="AB1536" s="122">
        <f t="shared" si="771"/>
        <v>0</v>
      </c>
      <c r="AD1536" s="3" t="str">
        <f t="shared" si="772"/>
        <v>False</v>
      </c>
      <c r="AE1536" s="3" t="str">
        <f t="shared" si="773"/>
        <v>true</v>
      </c>
      <c r="AF1536" s="3" t="e">
        <f>VLOOKUP(C1536,#REF!,2,FALSE)</f>
        <v>#REF!</v>
      </c>
      <c r="AG1536" s="3" t="e">
        <f t="shared" si="774"/>
        <v>#REF!</v>
      </c>
      <c r="AH1536" s="3">
        <f t="shared" si="775"/>
        <v>0</v>
      </c>
      <c r="AI1536" s="3">
        <f t="shared" si="776"/>
        <v>0</v>
      </c>
      <c r="AJ1536" s="3">
        <f t="shared" si="777"/>
        <v>0</v>
      </c>
      <c r="AL1536" s="3">
        <f t="shared" si="778"/>
        <v>0</v>
      </c>
      <c r="AM1536" s="3">
        <f t="shared" si="779"/>
        <v>0</v>
      </c>
      <c r="AN1536" s="3">
        <f t="shared" si="780"/>
        <v>0</v>
      </c>
      <c r="AO1536" s="3">
        <f t="shared" si="781"/>
        <v>0</v>
      </c>
      <c r="AP1536" s="3">
        <f t="shared" si="782"/>
        <v>0</v>
      </c>
      <c r="AQ1536" s="3">
        <f t="shared" si="783"/>
        <v>0</v>
      </c>
      <c r="AS1536" s="3" t="e">
        <f t="shared" si="784"/>
        <v>#REF!</v>
      </c>
      <c r="AU1536" s="3" t="e">
        <f t="shared" si="785"/>
        <v>#NAME?</v>
      </c>
      <c r="AW1536" s="3">
        <f t="shared" si="786"/>
        <v>0</v>
      </c>
      <c r="AX1536" s="3">
        <f t="shared" si="787"/>
        <v>0</v>
      </c>
      <c r="AY1536" s="3">
        <f t="shared" si="788"/>
        <v>0</v>
      </c>
      <c r="AZ1536" s="3">
        <f t="shared" si="789"/>
        <v>0</v>
      </c>
      <c r="BA1536" s="3">
        <f t="shared" si="790"/>
        <v>0</v>
      </c>
      <c r="BB1536" s="3">
        <f t="shared" si="791"/>
        <v>0</v>
      </c>
    </row>
    <row r="1537" spans="2:54" x14ac:dyDescent="0.35">
      <c r="B1537" s="14">
        <v>1510</v>
      </c>
      <c r="C1537" s="13"/>
      <c r="D1537" s="13"/>
      <c r="E1537" s="130"/>
      <c r="F1537" s="130"/>
      <c r="G1537" s="129" t="str">
        <f t="shared" si="759"/>
        <v/>
      </c>
      <c r="H1537" s="128"/>
      <c r="I1537" s="189"/>
      <c r="J1537" s="128"/>
      <c r="K1537" s="127"/>
      <c r="L1537" s="127"/>
      <c r="M1537" s="126"/>
      <c r="N1537" s="7"/>
      <c r="O1537" s="6"/>
      <c r="P1537" s="6"/>
      <c r="Q1537" s="125" t="str">
        <f t="shared" si="760"/>
        <v/>
      </c>
      <c r="R1537" s="124" t="str">
        <f t="shared" si="761"/>
        <v/>
      </c>
      <c r="S1537" s="123">
        <f t="shared" si="762"/>
        <v>0</v>
      </c>
      <c r="T1537" s="122">
        <f t="shared" si="763"/>
        <v>0</v>
      </c>
      <c r="U1537" s="123">
        <f t="shared" si="764"/>
        <v>0</v>
      </c>
      <c r="V1537" s="122">
        <f t="shared" si="765"/>
        <v>0</v>
      </c>
      <c r="W1537" s="123">
        <f t="shared" si="766"/>
        <v>0</v>
      </c>
      <c r="X1537" s="122">
        <f t="shared" si="767"/>
        <v>0</v>
      </c>
      <c r="Y1537" s="123">
        <f t="shared" si="768"/>
        <v>0</v>
      </c>
      <c r="Z1537" s="122">
        <f t="shared" si="769"/>
        <v>0</v>
      </c>
      <c r="AA1537" s="123">
        <f t="shared" si="770"/>
        <v>0</v>
      </c>
      <c r="AB1537" s="122">
        <f t="shared" si="771"/>
        <v>0</v>
      </c>
      <c r="AD1537" s="3" t="str">
        <f t="shared" si="772"/>
        <v>False</v>
      </c>
      <c r="AE1537" s="3" t="str">
        <f t="shared" si="773"/>
        <v>true</v>
      </c>
      <c r="AF1537" s="3" t="e">
        <f>VLOOKUP(C1537,#REF!,2,FALSE)</f>
        <v>#REF!</v>
      </c>
      <c r="AG1537" s="3" t="e">
        <f t="shared" si="774"/>
        <v>#REF!</v>
      </c>
      <c r="AH1537" s="3">
        <f t="shared" si="775"/>
        <v>0</v>
      </c>
      <c r="AI1537" s="3">
        <f t="shared" si="776"/>
        <v>0</v>
      </c>
      <c r="AJ1537" s="3">
        <f t="shared" si="777"/>
        <v>0</v>
      </c>
      <c r="AL1537" s="3">
        <f t="shared" si="778"/>
        <v>0</v>
      </c>
      <c r="AM1537" s="3">
        <f t="shared" si="779"/>
        <v>0</v>
      </c>
      <c r="AN1537" s="3">
        <f t="shared" si="780"/>
        <v>0</v>
      </c>
      <c r="AO1537" s="3">
        <f t="shared" si="781"/>
        <v>0</v>
      </c>
      <c r="AP1537" s="3">
        <f t="shared" si="782"/>
        <v>0</v>
      </c>
      <c r="AQ1537" s="3">
        <f t="shared" si="783"/>
        <v>0</v>
      </c>
      <c r="AS1537" s="3" t="e">
        <f t="shared" si="784"/>
        <v>#REF!</v>
      </c>
      <c r="AU1537" s="3" t="e">
        <f t="shared" si="785"/>
        <v>#NAME?</v>
      </c>
      <c r="AW1537" s="3">
        <f t="shared" si="786"/>
        <v>0</v>
      </c>
      <c r="AX1537" s="3">
        <f t="shared" si="787"/>
        <v>0</v>
      </c>
      <c r="AY1537" s="3">
        <f t="shared" si="788"/>
        <v>0</v>
      </c>
      <c r="AZ1537" s="3">
        <f t="shared" si="789"/>
        <v>0</v>
      </c>
      <c r="BA1537" s="3">
        <f t="shared" si="790"/>
        <v>0</v>
      </c>
      <c r="BB1537" s="3">
        <f t="shared" si="791"/>
        <v>0</v>
      </c>
    </row>
    <row r="1538" spans="2:54" x14ac:dyDescent="0.35">
      <c r="B1538" s="14">
        <v>1511</v>
      </c>
      <c r="C1538" s="13"/>
      <c r="D1538" s="13"/>
      <c r="E1538" s="130"/>
      <c r="F1538" s="130"/>
      <c r="G1538" s="129" t="str">
        <f t="shared" si="759"/>
        <v/>
      </c>
      <c r="H1538" s="128"/>
      <c r="I1538" s="189"/>
      <c r="J1538" s="128"/>
      <c r="K1538" s="127"/>
      <c r="L1538" s="127"/>
      <c r="M1538" s="126"/>
      <c r="N1538" s="7"/>
      <c r="O1538" s="6"/>
      <c r="P1538" s="6"/>
      <c r="Q1538" s="125" t="str">
        <f t="shared" si="760"/>
        <v/>
      </c>
      <c r="R1538" s="124" t="str">
        <f t="shared" si="761"/>
        <v/>
      </c>
      <c r="S1538" s="123">
        <f t="shared" si="762"/>
        <v>0</v>
      </c>
      <c r="T1538" s="122">
        <f t="shared" si="763"/>
        <v>0</v>
      </c>
      <c r="U1538" s="123">
        <f t="shared" si="764"/>
        <v>0</v>
      </c>
      <c r="V1538" s="122">
        <f t="shared" si="765"/>
        <v>0</v>
      </c>
      <c r="W1538" s="123">
        <f t="shared" si="766"/>
        <v>0</v>
      </c>
      <c r="X1538" s="122">
        <f t="shared" si="767"/>
        <v>0</v>
      </c>
      <c r="Y1538" s="123">
        <f t="shared" si="768"/>
        <v>0</v>
      </c>
      <c r="Z1538" s="122">
        <f t="shared" si="769"/>
        <v>0</v>
      </c>
      <c r="AA1538" s="123">
        <f t="shared" si="770"/>
        <v>0</v>
      </c>
      <c r="AB1538" s="122">
        <f t="shared" si="771"/>
        <v>0</v>
      </c>
      <c r="AD1538" s="3" t="str">
        <f t="shared" si="772"/>
        <v>False</v>
      </c>
      <c r="AE1538" s="3" t="str">
        <f t="shared" si="773"/>
        <v>true</v>
      </c>
      <c r="AF1538" s="3" t="e">
        <f>VLOOKUP(C1538,#REF!,2,FALSE)</f>
        <v>#REF!</v>
      </c>
      <c r="AG1538" s="3" t="e">
        <f t="shared" si="774"/>
        <v>#REF!</v>
      </c>
      <c r="AH1538" s="3">
        <f t="shared" si="775"/>
        <v>0</v>
      </c>
      <c r="AI1538" s="3">
        <f t="shared" si="776"/>
        <v>0</v>
      </c>
      <c r="AJ1538" s="3">
        <f t="shared" si="777"/>
        <v>0</v>
      </c>
      <c r="AL1538" s="3">
        <f t="shared" si="778"/>
        <v>0</v>
      </c>
      <c r="AM1538" s="3">
        <f t="shared" si="779"/>
        <v>0</v>
      </c>
      <c r="AN1538" s="3">
        <f t="shared" si="780"/>
        <v>0</v>
      </c>
      <c r="AO1538" s="3">
        <f t="shared" si="781"/>
        <v>0</v>
      </c>
      <c r="AP1538" s="3">
        <f t="shared" si="782"/>
        <v>0</v>
      </c>
      <c r="AQ1538" s="3">
        <f t="shared" si="783"/>
        <v>0</v>
      </c>
      <c r="AS1538" s="3" t="e">
        <f t="shared" si="784"/>
        <v>#REF!</v>
      </c>
      <c r="AU1538" s="3" t="e">
        <f t="shared" si="785"/>
        <v>#NAME?</v>
      </c>
      <c r="AW1538" s="3">
        <f t="shared" si="786"/>
        <v>0</v>
      </c>
      <c r="AX1538" s="3">
        <f t="shared" si="787"/>
        <v>0</v>
      </c>
      <c r="AY1538" s="3">
        <f t="shared" si="788"/>
        <v>0</v>
      </c>
      <c r="AZ1538" s="3">
        <f t="shared" si="789"/>
        <v>0</v>
      </c>
      <c r="BA1538" s="3">
        <f t="shared" si="790"/>
        <v>0</v>
      </c>
      <c r="BB1538" s="3">
        <f t="shared" si="791"/>
        <v>0</v>
      </c>
    </row>
    <row r="1539" spans="2:54" x14ac:dyDescent="0.35">
      <c r="B1539" s="14">
        <v>1512</v>
      </c>
      <c r="C1539" s="13"/>
      <c r="D1539" s="13"/>
      <c r="E1539" s="130"/>
      <c r="F1539" s="130"/>
      <c r="G1539" s="129" t="str">
        <f t="shared" si="759"/>
        <v/>
      </c>
      <c r="H1539" s="128"/>
      <c r="I1539" s="189"/>
      <c r="J1539" s="128"/>
      <c r="K1539" s="127"/>
      <c r="L1539" s="127"/>
      <c r="M1539" s="126"/>
      <c r="N1539" s="7"/>
      <c r="O1539" s="6"/>
      <c r="P1539" s="6"/>
      <c r="Q1539" s="125" t="str">
        <f t="shared" si="760"/>
        <v/>
      </c>
      <c r="R1539" s="124" t="str">
        <f t="shared" si="761"/>
        <v/>
      </c>
      <c r="S1539" s="123">
        <f t="shared" si="762"/>
        <v>0</v>
      </c>
      <c r="T1539" s="122">
        <f t="shared" si="763"/>
        <v>0</v>
      </c>
      <c r="U1539" s="123">
        <f t="shared" si="764"/>
        <v>0</v>
      </c>
      <c r="V1539" s="122">
        <f t="shared" si="765"/>
        <v>0</v>
      </c>
      <c r="W1539" s="123">
        <f t="shared" si="766"/>
        <v>0</v>
      </c>
      <c r="X1539" s="122">
        <f t="shared" si="767"/>
        <v>0</v>
      </c>
      <c r="Y1539" s="123">
        <f t="shared" si="768"/>
        <v>0</v>
      </c>
      <c r="Z1539" s="122">
        <f t="shared" si="769"/>
        <v>0</v>
      </c>
      <c r="AA1539" s="123">
        <f t="shared" si="770"/>
        <v>0</v>
      </c>
      <c r="AB1539" s="122">
        <f t="shared" si="771"/>
        <v>0</v>
      </c>
      <c r="AD1539" s="3" t="str">
        <f t="shared" si="772"/>
        <v>False</v>
      </c>
      <c r="AE1539" s="3" t="str">
        <f t="shared" si="773"/>
        <v>true</v>
      </c>
      <c r="AF1539" s="3" t="e">
        <f>VLOOKUP(C1539,#REF!,2,FALSE)</f>
        <v>#REF!</v>
      </c>
      <c r="AG1539" s="3" t="e">
        <f t="shared" si="774"/>
        <v>#REF!</v>
      </c>
      <c r="AH1539" s="3">
        <f t="shared" si="775"/>
        <v>0</v>
      </c>
      <c r="AI1539" s="3">
        <f t="shared" si="776"/>
        <v>0</v>
      </c>
      <c r="AJ1539" s="3">
        <f t="shared" si="777"/>
        <v>0</v>
      </c>
      <c r="AL1539" s="3">
        <f t="shared" si="778"/>
        <v>0</v>
      </c>
      <c r="AM1539" s="3">
        <f t="shared" si="779"/>
        <v>0</v>
      </c>
      <c r="AN1539" s="3">
        <f t="shared" si="780"/>
        <v>0</v>
      </c>
      <c r="AO1539" s="3">
        <f t="shared" si="781"/>
        <v>0</v>
      </c>
      <c r="AP1539" s="3">
        <f t="shared" si="782"/>
        <v>0</v>
      </c>
      <c r="AQ1539" s="3">
        <f t="shared" si="783"/>
        <v>0</v>
      </c>
      <c r="AS1539" s="3" t="e">
        <f t="shared" si="784"/>
        <v>#REF!</v>
      </c>
      <c r="AU1539" s="3" t="e">
        <f t="shared" si="785"/>
        <v>#NAME?</v>
      </c>
      <c r="AW1539" s="3">
        <f t="shared" si="786"/>
        <v>0</v>
      </c>
      <c r="AX1539" s="3">
        <f t="shared" si="787"/>
        <v>0</v>
      </c>
      <c r="AY1539" s="3">
        <f t="shared" si="788"/>
        <v>0</v>
      </c>
      <c r="AZ1539" s="3">
        <f t="shared" si="789"/>
        <v>0</v>
      </c>
      <c r="BA1539" s="3">
        <f t="shared" si="790"/>
        <v>0</v>
      </c>
      <c r="BB1539" s="3">
        <f t="shared" si="791"/>
        <v>0</v>
      </c>
    </row>
    <row r="1540" spans="2:54" x14ac:dyDescent="0.35">
      <c r="B1540" s="14">
        <v>1513</v>
      </c>
      <c r="C1540" s="13"/>
      <c r="D1540" s="13"/>
      <c r="E1540" s="130"/>
      <c r="F1540" s="130"/>
      <c r="G1540" s="129" t="str">
        <f t="shared" si="759"/>
        <v/>
      </c>
      <c r="H1540" s="128"/>
      <c r="I1540" s="189"/>
      <c r="J1540" s="128"/>
      <c r="K1540" s="127"/>
      <c r="L1540" s="127"/>
      <c r="M1540" s="126"/>
      <c r="N1540" s="7"/>
      <c r="O1540" s="6"/>
      <c r="P1540" s="6"/>
      <c r="Q1540" s="125" t="str">
        <f t="shared" si="760"/>
        <v/>
      </c>
      <c r="R1540" s="124" t="str">
        <f t="shared" si="761"/>
        <v/>
      </c>
      <c r="S1540" s="123">
        <f t="shared" si="762"/>
        <v>0</v>
      </c>
      <c r="T1540" s="122">
        <f t="shared" si="763"/>
        <v>0</v>
      </c>
      <c r="U1540" s="123">
        <f t="shared" si="764"/>
        <v>0</v>
      </c>
      <c r="V1540" s="122">
        <f t="shared" si="765"/>
        <v>0</v>
      </c>
      <c r="W1540" s="123">
        <f t="shared" si="766"/>
        <v>0</v>
      </c>
      <c r="X1540" s="122">
        <f t="shared" si="767"/>
        <v>0</v>
      </c>
      <c r="Y1540" s="123">
        <f t="shared" si="768"/>
        <v>0</v>
      </c>
      <c r="Z1540" s="122">
        <f t="shared" si="769"/>
        <v>0</v>
      </c>
      <c r="AA1540" s="123">
        <f t="shared" si="770"/>
        <v>0</v>
      </c>
      <c r="AB1540" s="122">
        <f t="shared" si="771"/>
        <v>0</v>
      </c>
      <c r="AD1540" s="3" t="str">
        <f t="shared" si="772"/>
        <v>False</v>
      </c>
      <c r="AE1540" s="3" t="str">
        <f t="shared" si="773"/>
        <v>true</v>
      </c>
      <c r="AF1540" s="3" t="e">
        <f>VLOOKUP(C1540,#REF!,2,FALSE)</f>
        <v>#REF!</v>
      </c>
      <c r="AG1540" s="3" t="e">
        <f t="shared" si="774"/>
        <v>#REF!</v>
      </c>
      <c r="AH1540" s="3">
        <f t="shared" si="775"/>
        <v>0</v>
      </c>
      <c r="AI1540" s="3">
        <f t="shared" si="776"/>
        <v>0</v>
      </c>
      <c r="AJ1540" s="3">
        <f t="shared" si="777"/>
        <v>0</v>
      </c>
      <c r="AL1540" s="3">
        <f t="shared" si="778"/>
        <v>0</v>
      </c>
      <c r="AM1540" s="3">
        <f t="shared" si="779"/>
        <v>0</v>
      </c>
      <c r="AN1540" s="3">
        <f t="shared" si="780"/>
        <v>0</v>
      </c>
      <c r="AO1540" s="3">
        <f t="shared" si="781"/>
        <v>0</v>
      </c>
      <c r="AP1540" s="3">
        <f t="shared" si="782"/>
        <v>0</v>
      </c>
      <c r="AQ1540" s="3">
        <f t="shared" si="783"/>
        <v>0</v>
      </c>
      <c r="AS1540" s="3" t="e">
        <f t="shared" si="784"/>
        <v>#REF!</v>
      </c>
      <c r="AU1540" s="3" t="e">
        <f t="shared" si="785"/>
        <v>#NAME?</v>
      </c>
      <c r="AW1540" s="3">
        <f t="shared" si="786"/>
        <v>0</v>
      </c>
      <c r="AX1540" s="3">
        <f t="shared" si="787"/>
        <v>0</v>
      </c>
      <c r="AY1540" s="3">
        <f t="shared" si="788"/>
        <v>0</v>
      </c>
      <c r="AZ1540" s="3">
        <f t="shared" si="789"/>
        <v>0</v>
      </c>
      <c r="BA1540" s="3">
        <f t="shared" si="790"/>
        <v>0</v>
      </c>
      <c r="BB1540" s="3">
        <f t="shared" si="791"/>
        <v>0</v>
      </c>
    </row>
    <row r="1541" spans="2:54" x14ac:dyDescent="0.35">
      <c r="B1541" s="14">
        <v>1514</v>
      </c>
      <c r="C1541" s="13"/>
      <c r="D1541" s="13"/>
      <c r="E1541" s="130"/>
      <c r="F1541" s="130"/>
      <c r="G1541" s="129" t="str">
        <f t="shared" si="759"/>
        <v/>
      </c>
      <c r="H1541" s="128"/>
      <c r="I1541" s="189"/>
      <c r="J1541" s="128"/>
      <c r="K1541" s="127"/>
      <c r="L1541" s="127"/>
      <c r="M1541" s="126"/>
      <c r="N1541" s="7"/>
      <c r="O1541" s="6"/>
      <c r="P1541" s="6"/>
      <c r="Q1541" s="125" t="str">
        <f t="shared" si="760"/>
        <v/>
      </c>
      <c r="R1541" s="124" t="str">
        <f t="shared" si="761"/>
        <v/>
      </c>
      <c r="S1541" s="123">
        <f t="shared" si="762"/>
        <v>0</v>
      </c>
      <c r="T1541" s="122">
        <f t="shared" si="763"/>
        <v>0</v>
      </c>
      <c r="U1541" s="123">
        <f t="shared" si="764"/>
        <v>0</v>
      </c>
      <c r="V1541" s="122">
        <f t="shared" si="765"/>
        <v>0</v>
      </c>
      <c r="W1541" s="123">
        <f t="shared" si="766"/>
        <v>0</v>
      </c>
      <c r="X1541" s="122">
        <f t="shared" si="767"/>
        <v>0</v>
      </c>
      <c r="Y1541" s="123">
        <f t="shared" si="768"/>
        <v>0</v>
      </c>
      <c r="Z1541" s="122">
        <f t="shared" si="769"/>
        <v>0</v>
      </c>
      <c r="AA1541" s="123">
        <f t="shared" si="770"/>
        <v>0</v>
      </c>
      <c r="AB1541" s="122">
        <f t="shared" si="771"/>
        <v>0</v>
      </c>
      <c r="AD1541" s="3" t="str">
        <f t="shared" si="772"/>
        <v>False</v>
      </c>
      <c r="AE1541" s="3" t="str">
        <f t="shared" si="773"/>
        <v>true</v>
      </c>
      <c r="AF1541" s="3" t="e">
        <f>VLOOKUP(C1541,#REF!,2,FALSE)</f>
        <v>#REF!</v>
      </c>
      <c r="AG1541" s="3" t="e">
        <f t="shared" si="774"/>
        <v>#REF!</v>
      </c>
      <c r="AH1541" s="3">
        <f t="shared" si="775"/>
        <v>0</v>
      </c>
      <c r="AI1541" s="3">
        <f t="shared" si="776"/>
        <v>0</v>
      </c>
      <c r="AJ1541" s="3">
        <f t="shared" si="777"/>
        <v>0</v>
      </c>
      <c r="AL1541" s="3">
        <f t="shared" si="778"/>
        <v>0</v>
      </c>
      <c r="AM1541" s="3">
        <f t="shared" si="779"/>
        <v>0</v>
      </c>
      <c r="AN1541" s="3">
        <f t="shared" si="780"/>
        <v>0</v>
      </c>
      <c r="AO1541" s="3">
        <f t="shared" si="781"/>
        <v>0</v>
      </c>
      <c r="AP1541" s="3">
        <f t="shared" si="782"/>
        <v>0</v>
      </c>
      <c r="AQ1541" s="3">
        <f t="shared" si="783"/>
        <v>0</v>
      </c>
      <c r="AS1541" s="3" t="e">
        <f t="shared" si="784"/>
        <v>#REF!</v>
      </c>
      <c r="AU1541" s="3" t="e">
        <f t="shared" si="785"/>
        <v>#NAME?</v>
      </c>
      <c r="AW1541" s="3">
        <f t="shared" si="786"/>
        <v>0</v>
      </c>
      <c r="AX1541" s="3">
        <f t="shared" si="787"/>
        <v>0</v>
      </c>
      <c r="AY1541" s="3">
        <f t="shared" si="788"/>
        <v>0</v>
      </c>
      <c r="AZ1541" s="3">
        <f t="shared" si="789"/>
        <v>0</v>
      </c>
      <c r="BA1541" s="3">
        <f t="shared" si="790"/>
        <v>0</v>
      </c>
      <c r="BB1541" s="3">
        <f t="shared" si="791"/>
        <v>0</v>
      </c>
    </row>
    <row r="1542" spans="2:54" x14ac:dyDescent="0.35">
      <c r="B1542" s="14">
        <v>1515</v>
      </c>
      <c r="C1542" s="13"/>
      <c r="D1542" s="13"/>
      <c r="E1542" s="130"/>
      <c r="F1542" s="130"/>
      <c r="G1542" s="129" t="str">
        <f t="shared" si="759"/>
        <v/>
      </c>
      <c r="H1542" s="128"/>
      <c r="I1542" s="189"/>
      <c r="J1542" s="128"/>
      <c r="K1542" s="127"/>
      <c r="L1542" s="127"/>
      <c r="M1542" s="126"/>
      <c r="N1542" s="7"/>
      <c r="O1542" s="6"/>
      <c r="P1542" s="6"/>
      <c r="Q1542" s="125" t="str">
        <f t="shared" si="760"/>
        <v/>
      </c>
      <c r="R1542" s="124" t="str">
        <f t="shared" si="761"/>
        <v/>
      </c>
      <c r="S1542" s="123">
        <f t="shared" si="762"/>
        <v>0</v>
      </c>
      <c r="T1542" s="122">
        <f t="shared" si="763"/>
        <v>0</v>
      </c>
      <c r="U1542" s="123">
        <f t="shared" si="764"/>
        <v>0</v>
      </c>
      <c r="V1542" s="122">
        <f t="shared" si="765"/>
        <v>0</v>
      </c>
      <c r="W1542" s="123">
        <f t="shared" si="766"/>
        <v>0</v>
      </c>
      <c r="X1542" s="122">
        <f t="shared" si="767"/>
        <v>0</v>
      </c>
      <c r="Y1542" s="123">
        <f t="shared" si="768"/>
        <v>0</v>
      </c>
      <c r="Z1542" s="122">
        <f t="shared" si="769"/>
        <v>0</v>
      </c>
      <c r="AA1542" s="123">
        <f t="shared" si="770"/>
        <v>0</v>
      </c>
      <c r="AB1542" s="122">
        <f t="shared" si="771"/>
        <v>0</v>
      </c>
      <c r="AD1542" s="3" t="str">
        <f t="shared" si="772"/>
        <v>False</v>
      </c>
      <c r="AE1542" s="3" t="str">
        <f t="shared" si="773"/>
        <v>true</v>
      </c>
      <c r="AF1542" s="3" t="e">
        <f>VLOOKUP(C1542,#REF!,2,FALSE)</f>
        <v>#REF!</v>
      </c>
      <c r="AG1542" s="3" t="e">
        <f t="shared" si="774"/>
        <v>#REF!</v>
      </c>
      <c r="AH1542" s="3">
        <f t="shared" si="775"/>
        <v>0</v>
      </c>
      <c r="AI1542" s="3">
        <f t="shared" si="776"/>
        <v>0</v>
      </c>
      <c r="AJ1542" s="3">
        <f t="shared" si="777"/>
        <v>0</v>
      </c>
      <c r="AL1542" s="3">
        <f t="shared" si="778"/>
        <v>0</v>
      </c>
      <c r="AM1542" s="3">
        <f t="shared" si="779"/>
        <v>0</v>
      </c>
      <c r="AN1542" s="3">
        <f t="shared" si="780"/>
        <v>0</v>
      </c>
      <c r="AO1542" s="3">
        <f t="shared" si="781"/>
        <v>0</v>
      </c>
      <c r="AP1542" s="3">
        <f t="shared" si="782"/>
        <v>0</v>
      </c>
      <c r="AQ1542" s="3">
        <f t="shared" si="783"/>
        <v>0</v>
      </c>
      <c r="AS1542" s="3" t="e">
        <f t="shared" si="784"/>
        <v>#REF!</v>
      </c>
      <c r="AU1542" s="3" t="e">
        <f t="shared" si="785"/>
        <v>#NAME?</v>
      </c>
      <c r="AW1542" s="3">
        <f t="shared" si="786"/>
        <v>0</v>
      </c>
      <c r="AX1542" s="3">
        <f t="shared" si="787"/>
        <v>0</v>
      </c>
      <c r="AY1542" s="3">
        <f t="shared" si="788"/>
        <v>0</v>
      </c>
      <c r="AZ1542" s="3">
        <f t="shared" si="789"/>
        <v>0</v>
      </c>
      <c r="BA1542" s="3">
        <f t="shared" si="790"/>
        <v>0</v>
      </c>
      <c r="BB1542" s="3">
        <f t="shared" si="791"/>
        <v>0</v>
      </c>
    </row>
    <row r="1543" spans="2:54" x14ac:dyDescent="0.35">
      <c r="B1543" s="14">
        <v>1516</v>
      </c>
      <c r="C1543" s="13"/>
      <c r="D1543" s="13"/>
      <c r="E1543" s="130"/>
      <c r="F1543" s="130"/>
      <c r="G1543" s="129" t="str">
        <f t="shared" si="759"/>
        <v/>
      </c>
      <c r="H1543" s="128"/>
      <c r="I1543" s="189"/>
      <c r="J1543" s="128"/>
      <c r="K1543" s="127"/>
      <c r="L1543" s="127"/>
      <c r="M1543" s="126"/>
      <c r="N1543" s="7"/>
      <c r="O1543" s="6"/>
      <c r="P1543" s="6"/>
      <c r="Q1543" s="125" t="str">
        <f t="shared" si="760"/>
        <v/>
      </c>
      <c r="R1543" s="124" t="str">
        <f t="shared" si="761"/>
        <v/>
      </c>
      <c r="S1543" s="123">
        <f t="shared" si="762"/>
        <v>0</v>
      </c>
      <c r="T1543" s="122">
        <f t="shared" si="763"/>
        <v>0</v>
      </c>
      <c r="U1543" s="123">
        <f t="shared" si="764"/>
        <v>0</v>
      </c>
      <c r="V1543" s="122">
        <f t="shared" si="765"/>
        <v>0</v>
      </c>
      <c r="W1543" s="123">
        <f t="shared" si="766"/>
        <v>0</v>
      </c>
      <c r="X1543" s="122">
        <f t="shared" si="767"/>
        <v>0</v>
      </c>
      <c r="Y1543" s="123">
        <f t="shared" si="768"/>
        <v>0</v>
      </c>
      <c r="Z1543" s="122">
        <f t="shared" si="769"/>
        <v>0</v>
      </c>
      <c r="AA1543" s="123">
        <f t="shared" si="770"/>
        <v>0</v>
      </c>
      <c r="AB1543" s="122">
        <f t="shared" si="771"/>
        <v>0</v>
      </c>
      <c r="AD1543" s="3" t="str">
        <f t="shared" si="772"/>
        <v>False</v>
      </c>
      <c r="AE1543" s="3" t="str">
        <f t="shared" si="773"/>
        <v>true</v>
      </c>
      <c r="AF1543" s="3" t="e">
        <f>VLOOKUP(C1543,#REF!,2,FALSE)</f>
        <v>#REF!</v>
      </c>
      <c r="AG1543" s="3" t="e">
        <f t="shared" si="774"/>
        <v>#REF!</v>
      </c>
      <c r="AH1543" s="3">
        <f t="shared" si="775"/>
        <v>0</v>
      </c>
      <c r="AI1543" s="3">
        <f t="shared" si="776"/>
        <v>0</v>
      </c>
      <c r="AJ1543" s="3">
        <f t="shared" si="777"/>
        <v>0</v>
      </c>
      <c r="AL1543" s="3">
        <f t="shared" si="778"/>
        <v>0</v>
      </c>
      <c r="AM1543" s="3">
        <f t="shared" si="779"/>
        <v>0</v>
      </c>
      <c r="AN1543" s="3">
        <f t="shared" si="780"/>
        <v>0</v>
      </c>
      <c r="AO1543" s="3">
        <f t="shared" si="781"/>
        <v>0</v>
      </c>
      <c r="AP1543" s="3">
        <f t="shared" si="782"/>
        <v>0</v>
      </c>
      <c r="AQ1543" s="3">
        <f t="shared" si="783"/>
        <v>0</v>
      </c>
      <c r="AS1543" s="3" t="e">
        <f t="shared" si="784"/>
        <v>#REF!</v>
      </c>
      <c r="AU1543" s="3" t="e">
        <f t="shared" si="785"/>
        <v>#NAME?</v>
      </c>
      <c r="AW1543" s="3">
        <f t="shared" si="786"/>
        <v>0</v>
      </c>
      <c r="AX1543" s="3">
        <f t="shared" si="787"/>
        <v>0</v>
      </c>
      <c r="AY1543" s="3">
        <f t="shared" si="788"/>
        <v>0</v>
      </c>
      <c r="AZ1543" s="3">
        <f t="shared" si="789"/>
        <v>0</v>
      </c>
      <c r="BA1543" s="3">
        <f t="shared" si="790"/>
        <v>0</v>
      </c>
      <c r="BB1543" s="3">
        <f t="shared" si="791"/>
        <v>0</v>
      </c>
    </row>
    <row r="1544" spans="2:54" x14ac:dyDescent="0.35">
      <c r="B1544" s="14">
        <v>1517</v>
      </c>
      <c r="C1544" s="13"/>
      <c r="D1544" s="13"/>
      <c r="E1544" s="130"/>
      <c r="F1544" s="130"/>
      <c r="G1544" s="129" t="str">
        <f t="shared" si="759"/>
        <v/>
      </c>
      <c r="H1544" s="128"/>
      <c r="I1544" s="189"/>
      <c r="J1544" s="128"/>
      <c r="K1544" s="127"/>
      <c r="L1544" s="127"/>
      <c r="M1544" s="126"/>
      <c r="N1544" s="7"/>
      <c r="O1544" s="6"/>
      <c r="P1544" s="6"/>
      <c r="Q1544" s="125" t="str">
        <f t="shared" si="760"/>
        <v/>
      </c>
      <c r="R1544" s="124" t="str">
        <f t="shared" si="761"/>
        <v/>
      </c>
      <c r="S1544" s="123">
        <f t="shared" si="762"/>
        <v>0</v>
      </c>
      <c r="T1544" s="122">
        <f t="shared" si="763"/>
        <v>0</v>
      </c>
      <c r="U1544" s="123">
        <f t="shared" si="764"/>
        <v>0</v>
      </c>
      <c r="V1544" s="122">
        <f t="shared" si="765"/>
        <v>0</v>
      </c>
      <c r="W1544" s="123">
        <f t="shared" si="766"/>
        <v>0</v>
      </c>
      <c r="X1544" s="122">
        <f t="shared" si="767"/>
        <v>0</v>
      </c>
      <c r="Y1544" s="123">
        <f t="shared" si="768"/>
        <v>0</v>
      </c>
      <c r="Z1544" s="122">
        <f t="shared" si="769"/>
        <v>0</v>
      </c>
      <c r="AA1544" s="123">
        <f t="shared" si="770"/>
        <v>0</v>
      </c>
      <c r="AB1544" s="122">
        <f t="shared" si="771"/>
        <v>0</v>
      </c>
      <c r="AD1544" s="3" t="str">
        <f t="shared" si="772"/>
        <v>False</v>
      </c>
      <c r="AE1544" s="3" t="str">
        <f t="shared" si="773"/>
        <v>true</v>
      </c>
      <c r="AF1544" s="3" t="e">
        <f>VLOOKUP(C1544,#REF!,2,FALSE)</f>
        <v>#REF!</v>
      </c>
      <c r="AG1544" s="3" t="e">
        <f t="shared" si="774"/>
        <v>#REF!</v>
      </c>
      <c r="AH1544" s="3">
        <f t="shared" si="775"/>
        <v>0</v>
      </c>
      <c r="AI1544" s="3">
        <f t="shared" si="776"/>
        <v>0</v>
      </c>
      <c r="AJ1544" s="3">
        <f t="shared" si="777"/>
        <v>0</v>
      </c>
      <c r="AL1544" s="3">
        <f t="shared" si="778"/>
        <v>0</v>
      </c>
      <c r="AM1544" s="3">
        <f t="shared" si="779"/>
        <v>0</v>
      </c>
      <c r="AN1544" s="3">
        <f t="shared" si="780"/>
        <v>0</v>
      </c>
      <c r="AO1544" s="3">
        <f t="shared" si="781"/>
        <v>0</v>
      </c>
      <c r="AP1544" s="3">
        <f t="shared" si="782"/>
        <v>0</v>
      </c>
      <c r="AQ1544" s="3">
        <f t="shared" si="783"/>
        <v>0</v>
      </c>
      <c r="AS1544" s="3" t="e">
        <f t="shared" si="784"/>
        <v>#REF!</v>
      </c>
      <c r="AU1544" s="3" t="e">
        <f t="shared" si="785"/>
        <v>#NAME?</v>
      </c>
      <c r="AW1544" s="3">
        <f t="shared" si="786"/>
        <v>0</v>
      </c>
      <c r="AX1544" s="3">
        <f t="shared" si="787"/>
        <v>0</v>
      </c>
      <c r="AY1544" s="3">
        <f t="shared" si="788"/>
        <v>0</v>
      </c>
      <c r="AZ1544" s="3">
        <f t="shared" si="789"/>
        <v>0</v>
      </c>
      <c r="BA1544" s="3">
        <f t="shared" si="790"/>
        <v>0</v>
      </c>
      <c r="BB1544" s="3">
        <f t="shared" si="791"/>
        <v>0</v>
      </c>
    </row>
    <row r="1545" spans="2:54" x14ac:dyDescent="0.35">
      <c r="B1545" s="14">
        <v>1518</v>
      </c>
      <c r="C1545" s="13"/>
      <c r="D1545" s="13"/>
      <c r="E1545" s="130"/>
      <c r="F1545" s="130"/>
      <c r="G1545" s="129" t="str">
        <f t="shared" si="759"/>
        <v/>
      </c>
      <c r="H1545" s="128"/>
      <c r="I1545" s="189"/>
      <c r="J1545" s="128"/>
      <c r="K1545" s="127"/>
      <c r="L1545" s="127"/>
      <c r="M1545" s="126"/>
      <c r="N1545" s="7"/>
      <c r="O1545" s="6"/>
      <c r="P1545" s="6"/>
      <c r="Q1545" s="125" t="str">
        <f t="shared" si="760"/>
        <v/>
      </c>
      <c r="R1545" s="124" t="str">
        <f t="shared" si="761"/>
        <v/>
      </c>
      <c r="S1545" s="123">
        <f t="shared" si="762"/>
        <v>0</v>
      </c>
      <c r="T1545" s="122">
        <f t="shared" si="763"/>
        <v>0</v>
      </c>
      <c r="U1545" s="123">
        <f t="shared" si="764"/>
        <v>0</v>
      </c>
      <c r="V1545" s="122">
        <f t="shared" si="765"/>
        <v>0</v>
      </c>
      <c r="W1545" s="123">
        <f t="shared" si="766"/>
        <v>0</v>
      </c>
      <c r="X1545" s="122">
        <f t="shared" si="767"/>
        <v>0</v>
      </c>
      <c r="Y1545" s="123">
        <f t="shared" si="768"/>
        <v>0</v>
      </c>
      <c r="Z1545" s="122">
        <f t="shared" si="769"/>
        <v>0</v>
      </c>
      <c r="AA1545" s="123">
        <f t="shared" si="770"/>
        <v>0</v>
      </c>
      <c r="AB1545" s="122">
        <f t="shared" si="771"/>
        <v>0</v>
      </c>
      <c r="AD1545" s="3" t="str">
        <f t="shared" si="772"/>
        <v>False</v>
      </c>
      <c r="AE1545" s="3" t="str">
        <f t="shared" si="773"/>
        <v>true</v>
      </c>
      <c r="AF1545" s="3" t="e">
        <f>VLOOKUP(C1545,#REF!,2,FALSE)</f>
        <v>#REF!</v>
      </c>
      <c r="AG1545" s="3" t="e">
        <f t="shared" si="774"/>
        <v>#REF!</v>
      </c>
      <c r="AH1545" s="3">
        <f t="shared" si="775"/>
        <v>0</v>
      </c>
      <c r="AI1545" s="3">
        <f t="shared" si="776"/>
        <v>0</v>
      </c>
      <c r="AJ1545" s="3">
        <f t="shared" si="777"/>
        <v>0</v>
      </c>
      <c r="AL1545" s="3">
        <f t="shared" si="778"/>
        <v>0</v>
      </c>
      <c r="AM1545" s="3">
        <f t="shared" si="779"/>
        <v>0</v>
      </c>
      <c r="AN1545" s="3">
        <f t="shared" si="780"/>
        <v>0</v>
      </c>
      <c r="AO1545" s="3">
        <f t="shared" si="781"/>
        <v>0</v>
      </c>
      <c r="AP1545" s="3">
        <f t="shared" si="782"/>
        <v>0</v>
      </c>
      <c r="AQ1545" s="3">
        <f t="shared" si="783"/>
        <v>0</v>
      </c>
      <c r="AS1545" s="3" t="e">
        <f t="shared" si="784"/>
        <v>#REF!</v>
      </c>
      <c r="AU1545" s="3" t="e">
        <f t="shared" si="785"/>
        <v>#NAME?</v>
      </c>
      <c r="AW1545" s="3">
        <f t="shared" si="786"/>
        <v>0</v>
      </c>
      <c r="AX1545" s="3">
        <f t="shared" si="787"/>
        <v>0</v>
      </c>
      <c r="AY1545" s="3">
        <f t="shared" si="788"/>
        <v>0</v>
      </c>
      <c r="AZ1545" s="3">
        <f t="shared" si="789"/>
        <v>0</v>
      </c>
      <c r="BA1545" s="3">
        <f t="shared" si="790"/>
        <v>0</v>
      </c>
      <c r="BB1545" s="3">
        <f t="shared" si="791"/>
        <v>0</v>
      </c>
    </row>
    <row r="1546" spans="2:54" x14ac:dyDescent="0.35">
      <c r="B1546" s="14">
        <v>1519</v>
      </c>
      <c r="C1546" s="13"/>
      <c r="D1546" s="13"/>
      <c r="E1546" s="130"/>
      <c r="F1546" s="130"/>
      <c r="G1546" s="129" t="str">
        <f t="shared" si="759"/>
        <v/>
      </c>
      <c r="H1546" s="128"/>
      <c r="I1546" s="189"/>
      <c r="J1546" s="128"/>
      <c r="K1546" s="127"/>
      <c r="L1546" s="127"/>
      <c r="M1546" s="126"/>
      <c r="N1546" s="7"/>
      <c r="O1546" s="6"/>
      <c r="P1546" s="6"/>
      <c r="Q1546" s="125" t="str">
        <f t="shared" si="760"/>
        <v/>
      </c>
      <c r="R1546" s="124" t="str">
        <f t="shared" si="761"/>
        <v/>
      </c>
      <c r="S1546" s="123">
        <f t="shared" si="762"/>
        <v>0</v>
      </c>
      <c r="T1546" s="122">
        <f t="shared" si="763"/>
        <v>0</v>
      </c>
      <c r="U1546" s="123">
        <f t="shared" si="764"/>
        <v>0</v>
      </c>
      <c r="V1546" s="122">
        <f t="shared" si="765"/>
        <v>0</v>
      </c>
      <c r="W1546" s="123">
        <f t="shared" si="766"/>
        <v>0</v>
      </c>
      <c r="X1546" s="122">
        <f t="shared" si="767"/>
        <v>0</v>
      </c>
      <c r="Y1546" s="123">
        <f t="shared" si="768"/>
        <v>0</v>
      </c>
      <c r="Z1546" s="122">
        <f t="shared" si="769"/>
        <v>0</v>
      </c>
      <c r="AA1546" s="123">
        <f t="shared" si="770"/>
        <v>0</v>
      </c>
      <c r="AB1546" s="122">
        <f t="shared" si="771"/>
        <v>0</v>
      </c>
      <c r="AD1546" s="3" t="str">
        <f t="shared" si="772"/>
        <v>False</v>
      </c>
      <c r="AE1546" s="3" t="str">
        <f t="shared" si="773"/>
        <v>true</v>
      </c>
      <c r="AF1546" s="3" t="e">
        <f>VLOOKUP(C1546,#REF!,2,FALSE)</f>
        <v>#REF!</v>
      </c>
      <c r="AG1546" s="3" t="e">
        <f t="shared" si="774"/>
        <v>#REF!</v>
      </c>
      <c r="AH1546" s="3">
        <f t="shared" si="775"/>
        <v>0</v>
      </c>
      <c r="AI1546" s="3">
        <f t="shared" si="776"/>
        <v>0</v>
      </c>
      <c r="AJ1546" s="3">
        <f t="shared" si="777"/>
        <v>0</v>
      </c>
      <c r="AL1546" s="3">
        <f t="shared" si="778"/>
        <v>0</v>
      </c>
      <c r="AM1546" s="3">
        <f t="shared" si="779"/>
        <v>0</v>
      </c>
      <c r="AN1546" s="3">
        <f t="shared" si="780"/>
        <v>0</v>
      </c>
      <c r="AO1546" s="3">
        <f t="shared" si="781"/>
        <v>0</v>
      </c>
      <c r="AP1546" s="3">
        <f t="shared" si="782"/>
        <v>0</v>
      </c>
      <c r="AQ1546" s="3">
        <f t="shared" si="783"/>
        <v>0</v>
      </c>
      <c r="AS1546" s="3" t="e">
        <f t="shared" si="784"/>
        <v>#REF!</v>
      </c>
      <c r="AU1546" s="3" t="e">
        <f t="shared" si="785"/>
        <v>#NAME?</v>
      </c>
      <c r="AW1546" s="3">
        <f t="shared" si="786"/>
        <v>0</v>
      </c>
      <c r="AX1546" s="3">
        <f t="shared" si="787"/>
        <v>0</v>
      </c>
      <c r="AY1546" s="3">
        <f t="shared" si="788"/>
        <v>0</v>
      </c>
      <c r="AZ1546" s="3">
        <f t="shared" si="789"/>
        <v>0</v>
      </c>
      <c r="BA1546" s="3">
        <f t="shared" si="790"/>
        <v>0</v>
      </c>
      <c r="BB1546" s="3">
        <f t="shared" si="791"/>
        <v>0</v>
      </c>
    </row>
    <row r="1547" spans="2:54" x14ac:dyDescent="0.35">
      <c r="B1547" s="14">
        <v>1520</v>
      </c>
      <c r="C1547" s="13"/>
      <c r="D1547" s="13"/>
      <c r="E1547" s="130"/>
      <c r="F1547" s="130"/>
      <c r="G1547" s="129" t="str">
        <f t="shared" si="759"/>
        <v/>
      </c>
      <c r="H1547" s="128"/>
      <c r="I1547" s="189"/>
      <c r="J1547" s="128"/>
      <c r="K1547" s="127"/>
      <c r="L1547" s="127"/>
      <c r="M1547" s="126"/>
      <c r="N1547" s="7"/>
      <c r="O1547" s="6"/>
      <c r="P1547" s="6"/>
      <c r="Q1547" s="125" t="str">
        <f t="shared" si="760"/>
        <v/>
      </c>
      <c r="R1547" s="124" t="str">
        <f t="shared" si="761"/>
        <v/>
      </c>
      <c r="S1547" s="123">
        <f t="shared" si="762"/>
        <v>0</v>
      </c>
      <c r="T1547" s="122">
        <f t="shared" si="763"/>
        <v>0</v>
      </c>
      <c r="U1547" s="123">
        <f t="shared" si="764"/>
        <v>0</v>
      </c>
      <c r="V1547" s="122">
        <f t="shared" si="765"/>
        <v>0</v>
      </c>
      <c r="W1547" s="123">
        <f t="shared" si="766"/>
        <v>0</v>
      </c>
      <c r="X1547" s="122">
        <f t="shared" si="767"/>
        <v>0</v>
      </c>
      <c r="Y1547" s="123">
        <f t="shared" si="768"/>
        <v>0</v>
      </c>
      <c r="Z1547" s="122">
        <f t="shared" si="769"/>
        <v>0</v>
      </c>
      <c r="AA1547" s="123">
        <f t="shared" si="770"/>
        <v>0</v>
      </c>
      <c r="AB1547" s="122">
        <f t="shared" si="771"/>
        <v>0</v>
      </c>
      <c r="AD1547" s="3" t="str">
        <f t="shared" si="772"/>
        <v>False</v>
      </c>
      <c r="AE1547" s="3" t="str">
        <f t="shared" si="773"/>
        <v>true</v>
      </c>
      <c r="AF1547" s="3" t="e">
        <f>VLOOKUP(C1547,#REF!,2,FALSE)</f>
        <v>#REF!</v>
      </c>
      <c r="AG1547" s="3" t="e">
        <f t="shared" si="774"/>
        <v>#REF!</v>
      </c>
      <c r="AH1547" s="3">
        <f t="shared" si="775"/>
        <v>0</v>
      </c>
      <c r="AI1547" s="3">
        <f t="shared" si="776"/>
        <v>0</v>
      </c>
      <c r="AJ1547" s="3">
        <f t="shared" si="777"/>
        <v>0</v>
      </c>
      <c r="AL1547" s="3">
        <f t="shared" si="778"/>
        <v>0</v>
      </c>
      <c r="AM1547" s="3">
        <f t="shared" si="779"/>
        <v>0</v>
      </c>
      <c r="AN1547" s="3">
        <f t="shared" si="780"/>
        <v>0</v>
      </c>
      <c r="AO1547" s="3">
        <f t="shared" si="781"/>
        <v>0</v>
      </c>
      <c r="AP1547" s="3">
        <f t="shared" si="782"/>
        <v>0</v>
      </c>
      <c r="AQ1547" s="3">
        <f t="shared" si="783"/>
        <v>0</v>
      </c>
      <c r="AS1547" s="3" t="e">
        <f t="shared" si="784"/>
        <v>#REF!</v>
      </c>
      <c r="AU1547" s="3" t="e">
        <f t="shared" si="785"/>
        <v>#NAME?</v>
      </c>
      <c r="AW1547" s="3">
        <f t="shared" si="786"/>
        <v>0</v>
      </c>
      <c r="AX1547" s="3">
        <f t="shared" si="787"/>
        <v>0</v>
      </c>
      <c r="AY1547" s="3">
        <f t="shared" si="788"/>
        <v>0</v>
      </c>
      <c r="AZ1547" s="3">
        <f t="shared" si="789"/>
        <v>0</v>
      </c>
      <c r="BA1547" s="3">
        <f t="shared" si="790"/>
        <v>0</v>
      </c>
      <c r="BB1547" s="3">
        <f t="shared" si="791"/>
        <v>0</v>
      </c>
    </row>
    <row r="1548" spans="2:54" x14ac:dyDescent="0.35">
      <c r="B1548" s="14">
        <v>1521</v>
      </c>
      <c r="C1548" s="13"/>
      <c r="D1548" s="13"/>
      <c r="E1548" s="130"/>
      <c r="F1548" s="130"/>
      <c r="G1548" s="129" t="str">
        <f t="shared" si="759"/>
        <v/>
      </c>
      <c r="H1548" s="128"/>
      <c r="I1548" s="189"/>
      <c r="J1548" s="128"/>
      <c r="K1548" s="127"/>
      <c r="L1548" s="127"/>
      <c r="M1548" s="126"/>
      <c r="N1548" s="7"/>
      <c r="O1548" s="6"/>
      <c r="P1548" s="6"/>
      <c r="Q1548" s="125" t="str">
        <f t="shared" si="760"/>
        <v/>
      </c>
      <c r="R1548" s="124" t="str">
        <f t="shared" si="761"/>
        <v/>
      </c>
      <c r="S1548" s="123">
        <f t="shared" si="762"/>
        <v>0</v>
      </c>
      <c r="T1548" s="122">
        <f t="shared" si="763"/>
        <v>0</v>
      </c>
      <c r="U1548" s="123">
        <f t="shared" si="764"/>
        <v>0</v>
      </c>
      <c r="V1548" s="122">
        <f t="shared" si="765"/>
        <v>0</v>
      </c>
      <c r="W1548" s="123">
        <f t="shared" si="766"/>
        <v>0</v>
      </c>
      <c r="X1548" s="122">
        <f t="shared" si="767"/>
        <v>0</v>
      </c>
      <c r="Y1548" s="123">
        <f t="shared" si="768"/>
        <v>0</v>
      </c>
      <c r="Z1548" s="122">
        <f t="shared" si="769"/>
        <v>0</v>
      </c>
      <c r="AA1548" s="123">
        <f t="shared" si="770"/>
        <v>0</v>
      </c>
      <c r="AB1548" s="122">
        <f t="shared" si="771"/>
        <v>0</v>
      </c>
      <c r="AD1548" s="3" t="str">
        <f t="shared" si="772"/>
        <v>False</v>
      </c>
      <c r="AE1548" s="3" t="str">
        <f t="shared" si="773"/>
        <v>true</v>
      </c>
      <c r="AF1548" s="3" t="e">
        <f>VLOOKUP(C1548,#REF!,2,FALSE)</f>
        <v>#REF!</v>
      </c>
      <c r="AG1548" s="3" t="e">
        <f t="shared" si="774"/>
        <v>#REF!</v>
      </c>
      <c r="AH1548" s="3">
        <f t="shared" si="775"/>
        <v>0</v>
      </c>
      <c r="AI1548" s="3">
        <f t="shared" si="776"/>
        <v>0</v>
      </c>
      <c r="AJ1548" s="3">
        <f t="shared" si="777"/>
        <v>0</v>
      </c>
      <c r="AL1548" s="3">
        <f t="shared" si="778"/>
        <v>0</v>
      </c>
      <c r="AM1548" s="3">
        <f t="shared" si="779"/>
        <v>0</v>
      </c>
      <c r="AN1548" s="3">
        <f t="shared" si="780"/>
        <v>0</v>
      </c>
      <c r="AO1548" s="3">
        <f t="shared" si="781"/>
        <v>0</v>
      </c>
      <c r="AP1548" s="3">
        <f t="shared" si="782"/>
        <v>0</v>
      </c>
      <c r="AQ1548" s="3">
        <f t="shared" si="783"/>
        <v>0</v>
      </c>
      <c r="AS1548" s="3" t="e">
        <f t="shared" si="784"/>
        <v>#REF!</v>
      </c>
      <c r="AU1548" s="3" t="e">
        <f t="shared" si="785"/>
        <v>#NAME?</v>
      </c>
      <c r="AW1548" s="3">
        <f t="shared" si="786"/>
        <v>0</v>
      </c>
      <c r="AX1548" s="3">
        <f t="shared" si="787"/>
        <v>0</v>
      </c>
      <c r="AY1548" s="3">
        <f t="shared" si="788"/>
        <v>0</v>
      </c>
      <c r="AZ1548" s="3">
        <f t="shared" si="789"/>
        <v>0</v>
      </c>
      <c r="BA1548" s="3">
        <f t="shared" si="790"/>
        <v>0</v>
      </c>
      <c r="BB1548" s="3">
        <f t="shared" si="791"/>
        <v>0</v>
      </c>
    </row>
    <row r="1549" spans="2:54" x14ac:dyDescent="0.35">
      <c r="B1549" s="14">
        <v>1522</v>
      </c>
      <c r="C1549" s="13"/>
      <c r="D1549" s="13"/>
      <c r="E1549" s="130"/>
      <c r="F1549" s="130"/>
      <c r="G1549" s="129" t="str">
        <f t="shared" si="759"/>
        <v/>
      </c>
      <c r="H1549" s="128"/>
      <c r="I1549" s="189"/>
      <c r="J1549" s="128"/>
      <c r="K1549" s="127"/>
      <c r="L1549" s="127"/>
      <c r="M1549" s="126"/>
      <c r="N1549" s="7"/>
      <c r="O1549" s="6"/>
      <c r="P1549" s="6"/>
      <c r="Q1549" s="125" t="str">
        <f t="shared" si="760"/>
        <v/>
      </c>
      <c r="R1549" s="124" t="str">
        <f t="shared" si="761"/>
        <v/>
      </c>
      <c r="S1549" s="123">
        <f t="shared" si="762"/>
        <v>0</v>
      </c>
      <c r="T1549" s="122">
        <f t="shared" si="763"/>
        <v>0</v>
      </c>
      <c r="U1549" s="123">
        <f t="shared" si="764"/>
        <v>0</v>
      </c>
      <c r="V1549" s="122">
        <f t="shared" si="765"/>
        <v>0</v>
      </c>
      <c r="W1549" s="123">
        <f t="shared" si="766"/>
        <v>0</v>
      </c>
      <c r="X1549" s="122">
        <f t="shared" si="767"/>
        <v>0</v>
      </c>
      <c r="Y1549" s="123">
        <f t="shared" si="768"/>
        <v>0</v>
      </c>
      <c r="Z1549" s="122">
        <f t="shared" si="769"/>
        <v>0</v>
      </c>
      <c r="AA1549" s="123">
        <f t="shared" si="770"/>
        <v>0</v>
      </c>
      <c r="AB1549" s="122">
        <f t="shared" si="771"/>
        <v>0</v>
      </c>
      <c r="AD1549" s="3" t="str">
        <f t="shared" si="772"/>
        <v>False</v>
      </c>
      <c r="AE1549" s="3" t="str">
        <f t="shared" si="773"/>
        <v>true</v>
      </c>
      <c r="AF1549" s="3" t="e">
        <f>VLOOKUP(C1549,#REF!,2,FALSE)</f>
        <v>#REF!</v>
      </c>
      <c r="AG1549" s="3" t="e">
        <f t="shared" si="774"/>
        <v>#REF!</v>
      </c>
      <c r="AH1549" s="3">
        <f t="shared" si="775"/>
        <v>0</v>
      </c>
      <c r="AI1549" s="3">
        <f t="shared" si="776"/>
        <v>0</v>
      </c>
      <c r="AJ1549" s="3">
        <f t="shared" si="777"/>
        <v>0</v>
      </c>
      <c r="AL1549" s="3">
        <f t="shared" si="778"/>
        <v>0</v>
      </c>
      <c r="AM1549" s="3">
        <f t="shared" si="779"/>
        <v>0</v>
      </c>
      <c r="AN1549" s="3">
        <f t="shared" si="780"/>
        <v>0</v>
      </c>
      <c r="AO1549" s="3">
        <f t="shared" si="781"/>
        <v>0</v>
      </c>
      <c r="AP1549" s="3">
        <f t="shared" si="782"/>
        <v>0</v>
      </c>
      <c r="AQ1549" s="3">
        <f t="shared" si="783"/>
        <v>0</v>
      </c>
      <c r="AS1549" s="3" t="e">
        <f t="shared" si="784"/>
        <v>#REF!</v>
      </c>
      <c r="AU1549" s="3" t="e">
        <f t="shared" si="785"/>
        <v>#NAME?</v>
      </c>
      <c r="AW1549" s="3">
        <f t="shared" si="786"/>
        <v>0</v>
      </c>
      <c r="AX1549" s="3">
        <f t="shared" si="787"/>
        <v>0</v>
      </c>
      <c r="AY1549" s="3">
        <f t="shared" si="788"/>
        <v>0</v>
      </c>
      <c r="AZ1549" s="3">
        <f t="shared" si="789"/>
        <v>0</v>
      </c>
      <c r="BA1549" s="3">
        <f t="shared" si="790"/>
        <v>0</v>
      </c>
      <c r="BB1549" s="3">
        <f t="shared" si="791"/>
        <v>0</v>
      </c>
    </row>
    <row r="1550" spans="2:54" x14ac:dyDescent="0.35">
      <c r="B1550" s="14">
        <v>1523</v>
      </c>
      <c r="C1550" s="13"/>
      <c r="D1550" s="13"/>
      <c r="E1550" s="130"/>
      <c r="F1550" s="130"/>
      <c r="G1550" s="129" t="str">
        <f t="shared" si="759"/>
        <v/>
      </c>
      <c r="H1550" s="128"/>
      <c r="I1550" s="189"/>
      <c r="J1550" s="128"/>
      <c r="K1550" s="127"/>
      <c r="L1550" s="127"/>
      <c r="M1550" s="126"/>
      <c r="N1550" s="7"/>
      <c r="O1550" s="6"/>
      <c r="P1550" s="6"/>
      <c r="Q1550" s="125" t="str">
        <f t="shared" si="760"/>
        <v/>
      </c>
      <c r="R1550" s="124" t="str">
        <f t="shared" si="761"/>
        <v/>
      </c>
      <c r="S1550" s="123">
        <f t="shared" si="762"/>
        <v>0</v>
      </c>
      <c r="T1550" s="122">
        <f t="shared" si="763"/>
        <v>0</v>
      </c>
      <c r="U1550" s="123">
        <f t="shared" si="764"/>
        <v>0</v>
      </c>
      <c r="V1550" s="122">
        <f t="shared" si="765"/>
        <v>0</v>
      </c>
      <c r="W1550" s="123">
        <f t="shared" si="766"/>
        <v>0</v>
      </c>
      <c r="X1550" s="122">
        <f t="shared" si="767"/>
        <v>0</v>
      </c>
      <c r="Y1550" s="123">
        <f t="shared" si="768"/>
        <v>0</v>
      </c>
      <c r="Z1550" s="122">
        <f t="shared" si="769"/>
        <v>0</v>
      </c>
      <c r="AA1550" s="123">
        <f t="shared" si="770"/>
        <v>0</v>
      </c>
      <c r="AB1550" s="122">
        <f t="shared" si="771"/>
        <v>0</v>
      </c>
      <c r="AD1550" s="3" t="str">
        <f t="shared" si="772"/>
        <v>False</v>
      </c>
      <c r="AE1550" s="3" t="str">
        <f t="shared" si="773"/>
        <v>true</v>
      </c>
      <c r="AF1550" s="3" t="e">
        <f>VLOOKUP(C1550,#REF!,2,FALSE)</f>
        <v>#REF!</v>
      </c>
      <c r="AG1550" s="3" t="e">
        <f t="shared" si="774"/>
        <v>#REF!</v>
      </c>
      <c r="AH1550" s="3">
        <f t="shared" si="775"/>
        <v>0</v>
      </c>
      <c r="AI1550" s="3">
        <f t="shared" si="776"/>
        <v>0</v>
      </c>
      <c r="AJ1550" s="3">
        <f t="shared" si="777"/>
        <v>0</v>
      </c>
      <c r="AL1550" s="3">
        <f t="shared" si="778"/>
        <v>0</v>
      </c>
      <c r="AM1550" s="3">
        <f t="shared" si="779"/>
        <v>0</v>
      </c>
      <c r="AN1550" s="3">
        <f t="shared" si="780"/>
        <v>0</v>
      </c>
      <c r="AO1550" s="3">
        <f t="shared" si="781"/>
        <v>0</v>
      </c>
      <c r="AP1550" s="3">
        <f t="shared" si="782"/>
        <v>0</v>
      </c>
      <c r="AQ1550" s="3">
        <f t="shared" si="783"/>
        <v>0</v>
      </c>
      <c r="AS1550" s="3" t="e">
        <f t="shared" si="784"/>
        <v>#REF!</v>
      </c>
      <c r="AU1550" s="3" t="e">
        <f t="shared" si="785"/>
        <v>#NAME?</v>
      </c>
      <c r="AW1550" s="3">
        <f t="shared" si="786"/>
        <v>0</v>
      </c>
      <c r="AX1550" s="3">
        <f t="shared" si="787"/>
        <v>0</v>
      </c>
      <c r="AY1550" s="3">
        <f t="shared" si="788"/>
        <v>0</v>
      </c>
      <c r="AZ1550" s="3">
        <f t="shared" si="789"/>
        <v>0</v>
      </c>
      <c r="BA1550" s="3">
        <f t="shared" si="790"/>
        <v>0</v>
      </c>
      <c r="BB1550" s="3">
        <f t="shared" si="791"/>
        <v>0</v>
      </c>
    </row>
    <row r="1551" spans="2:54" x14ac:dyDescent="0.35">
      <c r="B1551" s="14">
        <v>1524</v>
      </c>
      <c r="C1551" s="13"/>
      <c r="D1551" s="13"/>
      <c r="E1551" s="130"/>
      <c r="F1551" s="130"/>
      <c r="G1551" s="129" t="str">
        <f t="shared" si="759"/>
        <v/>
      </c>
      <c r="H1551" s="128"/>
      <c r="I1551" s="189"/>
      <c r="J1551" s="128"/>
      <c r="K1551" s="127"/>
      <c r="L1551" s="127"/>
      <c r="M1551" s="126"/>
      <c r="N1551" s="7"/>
      <c r="O1551" s="6"/>
      <c r="P1551" s="6"/>
      <c r="Q1551" s="125" t="str">
        <f t="shared" si="760"/>
        <v/>
      </c>
      <c r="R1551" s="124" t="str">
        <f t="shared" si="761"/>
        <v/>
      </c>
      <c r="S1551" s="123">
        <f t="shared" si="762"/>
        <v>0</v>
      </c>
      <c r="T1551" s="122">
        <f t="shared" si="763"/>
        <v>0</v>
      </c>
      <c r="U1551" s="123">
        <f t="shared" si="764"/>
        <v>0</v>
      </c>
      <c r="V1551" s="122">
        <f t="shared" si="765"/>
        <v>0</v>
      </c>
      <c r="W1551" s="123">
        <f t="shared" si="766"/>
        <v>0</v>
      </c>
      <c r="X1551" s="122">
        <f t="shared" si="767"/>
        <v>0</v>
      </c>
      <c r="Y1551" s="123">
        <f t="shared" si="768"/>
        <v>0</v>
      </c>
      <c r="Z1551" s="122">
        <f t="shared" si="769"/>
        <v>0</v>
      </c>
      <c r="AA1551" s="123">
        <f t="shared" si="770"/>
        <v>0</v>
      </c>
      <c r="AB1551" s="122">
        <f t="shared" si="771"/>
        <v>0</v>
      </c>
      <c r="AD1551" s="3" t="str">
        <f t="shared" si="772"/>
        <v>False</v>
      </c>
      <c r="AE1551" s="3" t="str">
        <f t="shared" si="773"/>
        <v>true</v>
      </c>
      <c r="AF1551" s="3" t="e">
        <f>VLOOKUP(C1551,#REF!,2,FALSE)</f>
        <v>#REF!</v>
      </c>
      <c r="AG1551" s="3" t="e">
        <f t="shared" si="774"/>
        <v>#REF!</v>
      </c>
      <c r="AH1551" s="3">
        <f t="shared" si="775"/>
        <v>0</v>
      </c>
      <c r="AI1551" s="3">
        <f t="shared" si="776"/>
        <v>0</v>
      </c>
      <c r="AJ1551" s="3">
        <f t="shared" si="777"/>
        <v>0</v>
      </c>
      <c r="AL1551" s="3">
        <f t="shared" si="778"/>
        <v>0</v>
      </c>
      <c r="AM1551" s="3">
        <f t="shared" si="779"/>
        <v>0</v>
      </c>
      <c r="AN1551" s="3">
        <f t="shared" si="780"/>
        <v>0</v>
      </c>
      <c r="AO1551" s="3">
        <f t="shared" si="781"/>
        <v>0</v>
      </c>
      <c r="AP1551" s="3">
        <f t="shared" si="782"/>
        <v>0</v>
      </c>
      <c r="AQ1551" s="3">
        <f t="shared" si="783"/>
        <v>0</v>
      </c>
      <c r="AS1551" s="3" t="e">
        <f t="shared" si="784"/>
        <v>#REF!</v>
      </c>
      <c r="AU1551" s="3" t="e">
        <f t="shared" si="785"/>
        <v>#NAME?</v>
      </c>
      <c r="AW1551" s="3">
        <f t="shared" si="786"/>
        <v>0</v>
      </c>
      <c r="AX1551" s="3">
        <f t="shared" si="787"/>
        <v>0</v>
      </c>
      <c r="AY1551" s="3">
        <f t="shared" si="788"/>
        <v>0</v>
      </c>
      <c r="AZ1551" s="3">
        <f t="shared" si="789"/>
        <v>0</v>
      </c>
      <c r="BA1551" s="3">
        <f t="shared" si="790"/>
        <v>0</v>
      </c>
      <c r="BB1551" s="3">
        <f t="shared" si="791"/>
        <v>0</v>
      </c>
    </row>
    <row r="1552" spans="2:54" x14ac:dyDescent="0.35">
      <c r="B1552" s="14">
        <v>1525</v>
      </c>
      <c r="C1552" s="13"/>
      <c r="D1552" s="13"/>
      <c r="E1552" s="130"/>
      <c r="F1552" s="130"/>
      <c r="G1552" s="129" t="str">
        <f t="shared" si="759"/>
        <v/>
      </c>
      <c r="H1552" s="128"/>
      <c r="I1552" s="189"/>
      <c r="J1552" s="128"/>
      <c r="K1552" s="127"/>
      <c r="L1552" s="127"/>
      <c r="M1552" s="126"/>
      <c r="N1552" s="7"/>
      <c r="O1552" s="6"/>
      <c r="P1552" s="6"/>
      <c r="Q1552" s="125" t="str">
        <f t="shared" si="760"/>
        <v/>
      </c>
      <c r="R1552" s="124" t="str">
        <f t="shared" si="761"/>
        <v/>
      </c>
      <c r="S1552" s="123">
        <f t="shared" si="762"/>
        <v>0</v>
      </c>
      <c r="T1552" s="122">
        <f t="shared" si="763"/>
        <v>0</v>
      </c>
      <c r="U1552" s="123">
        <f t="shared" si="764"/>
        <v>0</v>
      </c>
      <c r="V1552" s="122">
        <f t="shared" si="765"/>
        <v>0</v>
      </c>
      <c r="W1552" s="123">
        <f t="shared" si="766"/>
        <v>0</v>
      </c>
      <c r="X1552" s="122">
        <f t="shared" si="767"/>
        <v>0</v>
      </c>
      <c r="Y1552" s="123">
        <f t="shared" si="768"/>
        <v>0</v>
      </c>
      <c r="Z1552" s="122">
        <f t="shared" si="769"/>
        <v>0</v>
      </c>
      <c r="AA1552" s="123">
        <f t="shared" si="770"/>
        <v>0</v>
      </c>
      <c r="AB1552" s="122">
        <f t="shared" si="771"/>
        <v>0</v>
      </c>
      <c r="AD1552" s="3" t="str">
        <f t="shared" si="772"/>
        <v>False</v>
      </c>
      <c r="AE1552" s="3" t="str">
        <f t="shared" si="773"/>
        <v>true</v>
      </c>
      <c r="AF1552" s="3" t="e">
        <f>VLOOKUP(C1552,#REF!,2,FALSE)</f>
        <v>#REF!</v>
      </c>
      <c r="AG1552" s="3" t="e">
        <f t="shared" si="774"/>
        <v>#REF!</v>
      </c>
      <c r="AH1552" s="3">
        <f t="shared" si="775"/>
        <v>0</v>
      </c>
      <c r="AI1552" s="3">
        <f t="shared" si="776"/>
        <v>0</v>
      </c>
      <c r="AJ1552" s="3">
        <f t="shared" si="777"/>
        <v>0</v>
      </c>
      <c r="AL1552" s="3">
        <f t="shared" si="778"/>
        <v>0</v>
      </c>
      <c r="AM1552" s="3">
        <f t="shared" si="779"/>
        <v>0</v>
      </c>
      <c r="AN1552" s="3">
        <f t="shared" si="780"/>
        <v>0</v>
      </c>
      <c r="AO1552" s="3">
        <f t="shared" si="781"/>
        <v>0</v>
      </c>
      <c r="AP1552" s="3">
        <f t="shared" si="782"/>
        <v>0</v>
      </c>
      <c r="AQ1552" s="3">
        <f t="shared" si="783"/>
        <v>0</v>
      </c>
      <c r="AS1552" s="3" t="e">
        <f t="shared" si="784"/>
        <v>#REF!</v>
      </c>
      <c r="AU1552" s="3" t="e">
        <f t="shared" si="785"/>
        <v>#NAME?</v>
      </c>
      <c r="AW1552" s="3">
        <f t="shared" si="786"/>
        <v>0</v>
      </c>
      <c r="AX1552" s="3">
        <f t="shared" si="787"/>
        <v>0</v>
      </c>
      <c r="AY1552" s="3">
        <f t="shared" si="788"/>
        <v>0</v>
      </c>
      <c r="AZ1552" s="3">
        <f t="shared" si="789"/>
        <v>0</v>
      </c>
      <c r="BA1552" s="3">
        <f t="shared" si="790"/>
        <v>0</v>
      </c>
      <c r="BB1552" s="3">
        <f t="shared" si="791"/>
        <v>0</v>
      </c>
    </row>
    <row r="1553" spans="2:54" x14ac:dyDescent="0.35">
      <c r="B1553" s="14">
        <v>1526</v>
      </c>
      <c r="C1553" s="13"/>
      <c r="D1553" s="13"/>
      <c r="E1553" s="130"/>
      <c r="F1553" s="130"/>
      <c r="G1553" s="129" t="str">
        <f t="shared" si="759"/>
        <v/>
      </c>
      <c r="H1553" s="128"/>
      <c r="I1553" s="189"/>
      <c r="J1553" s="128"/>
      <c r="K1553" s="127"/>
      <c r="L1553" s="127"/>
      <c r="M1553" s="126"/>
      <c r="N1553" s="7"/>
      <c r="O1553" s="6"/>
      <c r="P1553" s="6"/>
      <c r="Q1553" s="125" t="str">
        <f t="shared" si="760"/>
        <v/>
      </c>
      <c r="R1553" s="124" t="str">
        <f t="shared" si="761"/>
        <v/>
      </c>
      <c r="S1553" s="123">
        <f t="shared" si="762"/>
        <v>0</v>
      </c>
      <c r="T1553" s="122">
        <f t="shared" si="763"/>
        <v>0</v>
      </c>
      <c r="U1553" s="123">
        <f t="shared" si="764"/>
        <v>0</v>
      </c>
      <c r="V1553" s="122">
        <f t="shared" si="765"/>
        <v>0</v>
      </c>
      <c r="W1553" s="123">
        <f t="shared" si="766"/>
        <v>0</v>
      </c>
      <c r="X1553" s="122">
        <f t="shared" si="767"/>
        <v>0</v>
      </c>
      <c r="Y1553" s="123">
        <f t="shared" si="768"/>
        <v>0</v>
      </c>
      <c r="Z1553" s="122">
        <f t="shared" si="769"/>
        <v>0</v>
      </c>
      <c r="AA1553" s="123">
        <f t="shared" si="770"/>
        <v>0</v>
      </c>
      <c r="AB1553" s="122">
        <f t="shared" si="771"/>
        <v>0</v>
      </c>
      <c r="AD1553" s="3" t="str">
        <f t="shared" si="772"/>
        <v>False</v>
      </c>
      <c r="AE1553" s="3" t="str">
        <f t="shared" si="773"/>
        <v>true</v>
      </c>
      <c r="AF1553" s="3" t="e">
        <f>VLOOKUP(C1553,#REF!,2,FALSE)</f>
        <v>#REF!</v>
      </c>
      <c r="AG1553" s="3" t="e">
        <f t="shared" si="774"/>
        <v>#REF!</v>
      </c>
      <c r="AH1553" s="3">
        <f t="shared" si="775"/>
        <v>0</v>
      </c>
      <c r="AI1553" s="3">
        <f t="shared" si="776"/>
        <v>0</v>
      </c>
      <c r="AJ1553" s="3">
        <f t="shared" si="777"/>
        <v>0</v>
      </c>
      <c r="AL1553" s="3">
        <f t="shared" si="778"/>
        <v>0</v>
      </c>
      <c r="AM1553" s="3">
        <f t="shared" si="779"/>
        <v>0</v>
      </c>
      <c r="AN1553" s="3">
        <f t="shared" si="780"/>
        <v>0</v>
      </c>
      <c r="AO1553" s="3">
        <f t="shared" si="781"/>
        <v>0</v>
      </c>
      <c r="AP1553" s="3">
        <f t="shared" si="782"/>
        <v>0</v>
      </c>
      <c r="AQ1553" s="3">
        <f t="shared" si="783"/>
        <v>0</v>
      </c>
      <c r="AS1553" s="3" t="e">
        <f t="shared" si="784"/>
        <v>#REF!</v>
      </c>
      <c r="AU1553" s="3" t="e">
        <f t="shared" si="785"/>
        <v>#NAME?</v>
      </c>
      <c r="AW1553" s="3">
        <f t="shared" si="786"/>
        <v>0</v>
      </c>
      <c r="AX1553" s="3">
        <f t="shared" si="787"/>
        <v>0</v>
      </c>
      <c r="AY1553" s="3">
        <f t="shared" si="788"/>
        <v>0</v>
      </c>
      <c r="AZ1553" s="3">
        <f t="shared" si="789"/>
        <v>0</v>
      </c>
      <c r="BA1553" s="3">
        <f t="shared" si="790"/>
        <v>0</v>
      </c>
      <c r="BB1553" s="3">
        <f t="shared" si="791"/>
        <v>0</v>
      </c>
    </row>
    <row r="1554" spans="2:54" x14ac:dyDescent="0.35">
      <c r="B1554" s="14">
        <v>1527</v>
      </c>
      <c r="C1554" s="13"/>
      <c r="D1554" s="13"/>
      <c r="E1554" s="130"/>
      <c r="F1554" s="130"/>
      <c r="G1554" s="129" t="str">
        <f t="shared" si="759"/>
        <v/>
      </c>
      <c r="H1554" s="128"/>
      <c r="I1554" s="189"/>
      <c r="J1554" s="128"/>
      <c r="K1554" s="127"/>
      <c r="L1554" s="127"/>
      <c r="M1554" s="126"/>
      <c r="N1554" s="7"/>
      <c r="O1554" s="6"/>
      <c r="P1554" s="6"/>
      <c r="Q1554" s="125" t="str">
        <f t="shared" si="760"/>
        <v/>
      </c>
      <c r="R1554" s="124" t="str">
        <f t="shared" si="761"/>
        <v/>
      </c>
      <c r="S1554" s="123">
        <f t="shared" si="762"/>
        <v>0</v>
      </c>
      <c r="T1554" s="122">
        <f t="shared" si="763"/>
        <v>0</v>
      </c>
      <c r="U1554" s="123">
        <f t="shared" si="764"/>
        <v>0</v>
      </c>
      <c r="V1554" s="122">
        <f t="shared" si="765"/>
        <v>0</v>
      </c>
      <c r="W1554" s="123">
        <f t="shared" si="766"/>
        <v>0</v>
      </c>
      <c r="X1554" s="122">
        <f t="shared" si="767"/>
        <v>0</v>
      </c>
      <c r="Y1554" s="123">
        <f t="shared" si="768"/>
        <v>0</v>
      </c>
      <c r="Z1554" s="122">
        <f t="shared" si="769"/>
        <v>0</v>
      </c>
      <c r="AA1554" s="123">
        <f t="shared" si="770"/>
        <v>0</v>
      </c>
      <c r="AB1554" s="122">
        <f t="shared" si="771"/>
        <v>0</v>
      </c>
      <c r="AD1554" s="3" t="str">
        <f t="shared" si="772"/>
        <v>False</v>
      </c>
      <c r="AE1554" s="3" t="str">
        <f t="shared" si="773"/>
        <v>true</v>
      </c>
      <c r="AF1554" s="3" t="e">
        <f>VLOOKUP(C1554,#REF!,2,FALSE)</f>
        <v>#REF!</v>
      </c>
      <c r="AG1554" s="3" t="e">
        <f t="shared" si="774"/>
        <v>#REF!</v>
      </c>
      <c r="AH1554" s="3">
        <f t="shared" si="775"/>
        <v>0</v>
      </c>
      <c r="AI1554" s="3">
        <f t="shared" si="776"/>
        <v>0</v>
      </c>
      <c r="AJ1554" s="3">
        <f t="shared" si="777"/>
        <v>0</v>
      </c>
      <c r="AL1554" s="3">
        <f t="shared" si="778"/>
        <v>0</v>
      </c>
      <c r="AM1554" s="3">
        <f t="shared" si="779"/>
        <v>0</v>
      </c>
      <c r="AN1554" s="3">
        <f t="shared" si="780"/>
        <v>0</v>
      </c>
      <c r="AO1554" s="3">
        <f t="shared" si="781"/>
        <v>0</v>
      </c>
      <c r="AP1554" s="3">
        <f t="shared" si="782"/>
        <v>0</v>
      </c>
      <c r="AQ1554" s="3">
        <f t="shared" si="783"/>
        <v>0</v>
      </c>
      <c r="AS1554" s="3" t="e">
        <f t="shared" si="784"/>
        <v>#REF!</v>
      </c>
      <c r="AU1554" s="3" t="e">
        <f t="shared" si="785"/>
        <v>#NAME?</v>
      </c>
      <c r="AW1554" s="3">
        <f t="shared" si="786"/>
        <v>0</v>
      </c>
      <c r="AX1554" s="3">
        <f t="shared" si="787"/>
        <v>0</v>
      </c>
      <c r="AY1554" s="3">
        <f t="shared" si="788"/>
        <v>0</v>
      </c>
      <c r="AZ1554" s="3">
        <f t="shared" si="789"/>
        <v>0</v>
      </c>
      <c r="BA1554" s="3">
        <f t="shared" si="790"/>
        <v>0</v>
      </c>
      <c r="BB1554" s="3">
        <f t="shared" si="791"/>
        <v>0</v>
      </c>
    </row>
    <row r="1555" spans="2:54" x14ac:dyDescent="0.35">
      <c r="B1555" s="14">
        <v>1528</v>
      </c>
      <c r="C1555" s="13"/>
      <c r="D1555" s="13"/>
      <c r="E1555" s="130"/>
      <c r="F1555" s="130"/>
      <c r="G1555" s="129" t="str">
        <f t="shared" si="759"/>
        <v/>
      </c>
      <c r="H1555" s="128"/>
      <c r="I1555" s="189"/>
      <c r="J1555" s="128"/>
      <c r="K1555" s="127"/>
      <c r="L1555" s="127"/>
      <c r="M1555" s="126"/>
      <c r="N1555" s="7"/>
      <c r="O1555" s="6"/>
      <c r="P1555" s="6"/>
      <c r="Q1555" s="125" t="str">
        <f t="shared" si="760"/>
        <v/>
      </c>
      <c r="R1555" s="124" t="str">
        <f t="shared" si="761"/>
        <v/>
      </c>
      <c r="S1555" s="123">
        <f t="shared" si="762"/>
        <v>0</v>
      </c>
      <c r="T1555" s="122">
        <f t="shared" si="763"/>
        <v>0</v>
      </c>
      <c r="U1555" s="123">
        <f t="shared" si="764"/>
        <v>0</v>
      </c>
      <c r="V1555" s="122">
        <f t="shared" si="765"/>
        <v>0</v>
      </c>
      <c r="W1555" s="123">
        <f t="shared" si="766"/>
        <v>0</v>
      </c>
      <c r="X1555" s="122">
        <f t="shared" si="767"/>
        <v>0</v>
      </c>
      <c r="Y1555" s="123">
        <f t="shared" si="768"/>
        <v>0</v>
      </c>
      <c r="Z1555" s="122">
        <f t="shared" si="769"/>
        <v>0</v>
      </c>
      <c r="AA1555" s="123">
        <f t="shared" si="770"/>
        <v>0</v>
      </c>
      <c r="AB1555" s="122">
        <f t="shared" si="771"/>
        <v>0</v>
      </c>
      <c r="AD1555" s="3" t="str">
        <f t="shared" si="772"/>
        <v>False</v>
      </c>
      <c r="AE1555" s="3" t="str">
        <f t="shared" si="773"/>
        <v>true</v>
      </c>
      <c r="AF1555" s="3" t="e">
        <f>VLOOKUP(C1555,#REF!,2,FALSE)</f>
        <v>#REF!</v>
      </c>
      <c r="AG1555" s="3" t="e">
        <f t="shared" si="774"/>
        <v>#REF!</v>
      </c>
      <c r="AH1555" s="3">
        <f t="shared" si="775"/>
        <v>0</v>
      </c>
      <c r="AI1555" s="3">
        <f t="shared" si="776"/>
        <v>0</v>
      </c>
      <c r="AJ1555" s="3">
        <f t="shared" si="777"/>
        <v>0</v>
      </c>
      <c r="AL1555" s="3">
        <f t="shared" si="778"/>
        <v>0</v>
      </c>
      <c r="AM1555" s="3">
        <f t="shared" si="779"/>
        <v>0</v>
      </c>
      <c r="AN1555" s="3">
        <f t="shared" si="780"/>
        <v>0</v>
      </c>
      <c r="AO1555" s="3">
        <f t="shared" si="781"/>
        <v>0</v>
      </c>
      <c r="AP1555" s="3">
        <f t="shared" si="782"/>
        <v>0</v>
      </c>
      <c r="AQ1555" s="3">
        <f t="shared" si="783"/>
        <v>0</v>
      </c>
      <c r="AS1555" s="3" t="e">
        <f t="shared" si="784"/>
        <v>#REF!</v>
      </c>
      <c r="AU1555" s="3" t="e">
        <f t="shared" si="785"/>
        <v>#NAME?</v>
      </c>
      <c r="AW1555" s="3">
        <f t="shared" si="786"/>
        <v>0</v>
      </c>
      <c r="AX1555" s="3">
        <f t="shared" si="787"/>
        <v>0</v>
      </c>
      <c r="AY1555" s="3">
        <f t="shared" si="788"/>
        <v>0</v>
      </c>
      <c r="AZ1555" s="3">
        <f t="shared" si="789"/>
        <v>0</v>
      </c>
      <c r="BA1555" s="3">
        <f t="shared" si="790"/>
        <v>0</v>
      </c>
      <c r="BB1555" s="3">
        <f t="shared" si="791"/>
        <v>0</v>
      </c>
    </row>
    <row r="1556" spans="2:54" x14ac:dyDescent="0.35">
      <c r="B1556" s="14">
        <v>1529</v>
      </c>
      <c r="C1556" s="13"/>
      <c r="D1556" s="13"/>
      <c r="E1556" s="130"/>
      <c r="F1556" s="130"/>
      <c r="G1556" s="129" t="str">
        <f t="shared" si="759"/>
        <v/>
      </c>
      <c r="H1556" s="128"/>
      <c r="I1556" s="189"/>
      <c r="J1556" s="128"/>
      <c r="K1556" s="127"/>
      <c r="L1556" s="127"/>
      <c r="M1556" s="126"/>
      <c r="N1556" s="7"/>
      <c r="O1556" s="6"/>
      <c r="P1556" s="6"/>
      <c r="Q1556" s="125" t="str">
        <f t="shared" si="760"/>
        <v/>
      </c>
      <c r="R1556" s="124" t="str">
        <f t="shared" si="761"/>
        <v/>
      </c>
      <c r="S1556" s="123">
        <f t="shared" si="762"/>
        <v>0</v>
      </c>
      <c r="T1556" s="122">
        <f t="shared" si="763"/>
        <v>0</v>
      </c>
      <c r="U1556" s="123">
        <f t="shared" si="764"/>
        <v>0</v>
      </c>
      <c r="V1556" s="122">
        <f t="shared" si="765"/>
        <v>0</v>
      </c>
      <c r="W1556" s="123">
        <f t="shared" si="766"/>
        <v>0</v>
      </c>
      <c r="X1556" s="122">
        <f t="shared" si="767"/>
        <v>0</v>
      </c>
      <c r="Y1556" s="123">
        <f t="shared" si="768"/>
        <v>0</v>
      </c>
      <c r="Z1556" s="122">
        <f t="shared" si="769"/>
        <v>0</v>
      </c>
      <c r="AA1556" s="123">
        <f t="shared" si="770"/>
        <v>0</v>
      </c>
      <c r="AB1556" s="122">
        <f t="shared" si="771"/>
        <v>0</v>
      </c>
      <c r="AD1556" s="3" t="str">
        <f t="shared" si="772"/>
        <v>False</v>
      </c>
      <c r="AE1556" s="3" t="str">
        <f t="shared" si="773"/>
        <v>true</v>
      </c>
      <c r="AF1556" s="3" t="e">
        <f>VLOOKUP(C1556,#REF!,2,FALSE)</f>
        <v>#REF!</v>
      </c>
      <c r="AG1556" s="3" t="e">
        <f t="shared" si="774"/>
        <v>#REF!</v>
      </c>
      <c r="AH1556" s="3">
        <f t="shared" si="775"/>
        <v>0</v>
      </c>
      <c r="AI1556" s="3">
        <f t="shared" si="776"/>
        <v>0</v>
      </c>
      <c r="AJ1556" s="3">
        <f t="shared" si="777"/>
        <v>0</v>
      </c>
      <c r="AL1556" s="3">
        <f t="shared" si="778"/>
        <v>0</v>
      </c>
      <c r="AM1556" s="3">
        <f t="shared" si="779"/>
        <v>0</v>
      </c>
      <c r="AN1556" s="3">
        <f t="shared" si="780"/>
        <v>0</v>
      </c>
      <c r="AO1556" s="3">
        <f t="shared" si="781"/>
        <v>0</v>
      </c>
      <c r="AP1556" s="3">
        <f t="shared" si="782"/>
        <v>0</v>
      </c>
      <c r="AQ1556" s="3">
        <f t="shared" si="783"/>
        <v>0</v>
      </c>
      <c r="AS1556" s="3" t="e">
        <f t="shared" si="784"/>
        <v>#REF!</v>
      </c>
      <c r="AU1556" s="3" t="e">
        <f t="shared" si="785"/>
        <v>#NAME?</v>
      </c>
      <c r="AW1556" s="3">
        <f t="shared" si="786"/>
        <v>0</v>
      </c>
      <c r="AX1556" s="3">
        <f t="shared" si="787"/>
        <v>0</v>
      </c>
      <c r="AY1556" s="3">
        <f t="shared" si="788"/>
        <v>0</v>
      </c>
      <c r="AZ1556" s="3">
        <f t="shared" si="789"/>
        <v>0</v>
      </c>
      <c r="BA1556" s="3">
        <f t="shared" si="790"/>
        <v>0</v>
      </c>
      <c r="BB1556" s="3">
        <f t="shared" si="791"/>
        <v>0</v>
      </c>
    </row>
    <row r="1557" spans="2:54" x14ac:dyDescent="0.35">
      <c r="B1557" s="14">
        <v>1530</v>
      </c>
      <c r="C1557" s="13"/>
      <c r="D1557" s="13"/>
      <c r="E1557" s="130"/>
      <c r="F1557" s="130"/>
      <c r="G1557" s="129" t="str">
        <f t="shared" si="759"/>
        <v/>
      </c>
      <c r="H1557" s="128"/>
      <c r="I1557" s="189"/>
      <c r="J1557" s="128"/>
      <c r="K1557" s="127"/>
      <c r="L1557" s="127"/>
      <c r="M1557" s="126"/>
      <c r="N1557" s="7"/>
      <c r="O1557" s="6"/>
      <c r="P1557" s="6"/>
      <c r="Q1557" s="125" t="str">
        <f t="shared" si="760"/>
        <v/>
      </c>
      <c r="R1557" s="124" t="str">
        <f t="shared" si="761"/>
        <v/>
      </c>
      <c r="S1557" s="123">
        <f t="shared" si="762"/>
        <v>0</v>
      </c>
      <c r="T1557" s="122">
        <f t="shared" si="763"/>
        <v>0</v>
      </c>
      <c r="U1557" s="123">
        <f t="shared" si="764"/>
        <v>0</v>
      </c>
      <c r="V1557" s="122">
        <f t="shared" si="765"/>
        <v>0</v>
      </c>
      <c r="W1557" s="123">
        <f t="shared" si="766"/>
        <v>0</v>
      </c>
      <c r="X1557" s="122">
        <f t="shared" si="767"/>
        <v>0</v>
      </c>
      <c r="Y1557" s="123">
        <f t="shared" si="768"/>
        <v>0</v>
      </c>
      <c r="Z1557" s="122">
        <f t="shared" si="769"/>
        <v>0</v>
      </c>
      <c r="AA1557" s="123">
        <f t="shared" si="770"/>
        <v>0</v>
      </c>
      <c r="AB1557" s="122">
        <f t="shared" si="771"/>
        <v>0</v>
      </c>
      <c r="AD1557" s="3" t="str">
        <f t="shared" si="772"/>
        <v>False</v>
      </c>
      <c r="AE1557" s="3" t="str">
        <f t="shared" si="773"/>
        <v>true</v>
      </c>
      <c r="AF1557" s="3" t="e">
        <f>VLOOKUP(C1557,#REF!,2,FALSE)</f>
        <v>#REF!</v>
      </c>
      <c r="AG1557" s="3" t="e">
        <f t="shared" si="774"/>
        <v>#REF!</v>
      </c>
      <c r="AH1557" s="3">
        <f t="shared" si="775"/>
        <v>0</v>
      </c>
      <c r="AI1557" s="3">
        <f t="shared" si="776"/>
        <v>0</v>
      </c>
      <c r="AJ1557" s="3">
        <f t="shared" si="777"/>
        <v>0</v>
      </c>
      <c r="AL1557" s="3">
        <f t="shared" si="778"/>
        <v>0</v>
      </c>
      <c r="AM1557" s="3">
        <f t="shared" si="779"/>
        <v>0</v>
      </c>
      <c r="AN1557" s="3">
        <f t="shared" si="780"/>
        <v>0</v>
      </c>
      <c r="AO1557" s="3">
        <f t="shared" si="781"/>
        <v>0</v>
      </c>
      <c r="AP1557" s="3">
        <f t="shared" si="782"/>
        <v>0</v>
      </c>
      <c r="AQ1557" s="3">
        <f t="shared" si="783"/>
        <v>0</v>
      </c>
      <c r="AS1557" s="3" t="e">
        <f t="shared" si="784"/>
        <v>#REF!</v>
      </c>
      <c r="AU1557" s="3" t="e">
        <f t="shared" si="785"/>
        <v>#NAME?</v>
      </c>
      <c r="AW1557" s="3">
        <f t="shared" si="786"/>
        <v>0</v>
      </c>
      <c r="AX1557" s="3">
        <f t="shared" si="787"/>
        <v>0</v>
      </c>
      <c r="AY1557" s="3">
        <f t="shared" si="788"/>
        <v>0</v>
      </c>
      <c r="AZ1557" s="3">
        <f t="shared" si="789"/>
        <v>0</v>
      </c>
      <c r="BA1557" s="3">
        <f t="shared" si="790"/>
        <v>0</v>
      </c>
      <c r="BB1557" s="3">
        <f t="shared" si="791"/>
        <v>0</v>
      </c>
    </row>
    <row r="1558" spans="2:54" x14ac:dyDescent="0.35">
      <c r="B1558" s="14">
        <v>1531</v>
      </c>
      <c r="C1558" s="13"/>
      <c r="D1558" s="13"/>
      <c r="E1558" s="130"/>
      <c r="F1558" s="130"/>
      <c r="G1558" s="129" t="str">
        <f t="shared" si="759"/>
        <v/>
      </c>
      <c r="H1558" s="128"/>
      <c r="I1558" s="189"/>
      <c r="J1558" s="128"/>
      <c r="K1558" s="127"/>
      <c r="L1558" s="127"/>
      <c r="M1558" s="126"/>
      <c r="N1558" s="7"/>
      <c r="O1558" s="6"/>
      <c r="P1558" s="6"/>
      <c r="Q1558" s="125" t="str">
        <f t="shared" si="760"/>
        <v/>
      </c>
      <c r="R1558" s="124" t="str">
        <f t="shared" si="761"/>
        <v/>
      </c>
      <c r="S1558" s="123">
        <f t="shared" si="762"/>
        <v>0</v>
      </c>
      <c r="T1558" s="122">
        <f t="shared" si="763"/>
        <v>0</v>
      </c>
      <c r="U1558" s="123">
        <f t="shared" si="764"/>
        <v>0</v>
      </c>
      <c r="V1558" s="122">
        <f t="shared" si="765"/>
        <v>0</v>
      </c>
      <c r="W1558" s="123">
        <f t="shared" si="766"/>
        <v>0</v>
      </c>
      <c r="X1558" s="122">
        <f t="shared" si="767"/>
        <v>0</v>
      </c>
      <c r="Y1558" s="123">
        <f t="shared" si="768"/>
        <v>0</v>
      </c>
      <c r="Z1558" s="122">
        <f t="shared" si="769"/>
        <v>0</v>
      </c>
      <c r="AA1558" s="123">
        <f t="shared" si="770"/>
        <v>0</v>
      </c>
      <c r="AB1558" s="122">
        <f t="shared" si="771"/>
        <v>0</v>
      </c>
      <c r="AD1558" s="3" t="str">
        <f t="shared" si="772"/>
        <v>False</v>
      </c>
      <c r="AE1558" s="3" t="str">
        <f t="shared" si="773"/>
        <v>true</v>
      </c>
      <c r="AF1558" s="3" t="e">
        <f>VLOOKUP(C1558,#REF!,2,FALSE)</f>
        <v>#REF!</v>
      </c>
      <c r="AG1558" s="3" t="e">
        <f t="shared" si="774"/>
        <v>#REF!</v>
      </c>
      <c r="AH1558" s="3">
        <f t="shared" si="775"/>
        <v>0</v>
      </c>
      <c r="AI1558" s="3">
        <f t="shared" si="776"/>
        <v>0</v>
      </c>
      <c r="AJ1558" s="3">
        <f t="shared" si="777"/>
        <v>0</v>
      </c>
      <c r="AL1558" s="3">
        <f t="shared" si="778"/>
        <v>0</v>
      </c>
      <c r="AM1558" s="3">
        <f t="shared" si="779"/>
        <v>0</v>
      </c>
      <c r="AN1558" s="3">
        <f t="shared" si="780"/>
        <v>0</v>
      </c>
      <c r="AO1558" s="3">
        <f t="shared" si="781"/>
        <v>0</v>
      </c>
      <c r="AP1558" s="3">
        <f t="shared" si="782"/>
        <v>0</v>
      </c>
      <c r="AQ1558" s="3">
        <f t="shared" si="783"/>
        <v>0</v>
      </c>
      <c r="AS1558" s="3" t="e">
        <f t="shared" si="784"/>
        <v>#REF!</v>
      </c>
      <c r="AU1558" s="3" t="e">
        <f t="shared" si="785"/>
        <v>#NAME?</v>
      </c>
      <c r="AW1558" s="3">
        <f t="shared" si="786"/>
        <v>0</v>
      </c>
      <c r="AX1558" s="3">
        <f t="shared" si="787"/>
        <v>0</v>
      </c>
      <c r="AY1558" s="3">
        <f t="shared" si="788"/>
        <v>0</v>
      </c>
      <c r="AZ1558" s="3">
        <f t="shared" si="789"/>
        <v>0</v>
      </c>
      <c r="BA1558" s="3">
        <f t="shared" si="790"/>
        <v>0</v>
      </c>
      <c r="BB1558" s="3">
        <f t="shared" si="791"/>
        <v>0</v>
      </c>
    </row>
    <row r="1559" spans="2:54" x14ac:dyDescent="0.35">
      <c r="B1559" s="14">
        <v>1532</v>
      </c>
      <c r="C1559" s="13"/>
      <c r="D1559" s="13"/>
      <c r="E1559" s="130"/>
      <c r="F1559" s="130"/>
      <c r="G1559" s="129" t="str">
        <f t="shared" si="759"/>
        <v/>
      </c>
      <c r="H1559" s="128"/>
      <c r="I1559" s="189"/>
      <c r="J1559" s="128"/>
      <c r="K1559" s="127"/>
      <c r="L1559" s="127"/>
      <c r="M1559" s="126"/>
      <c r="N1559" s="7"/>
      <c r="O1559" s="6"/>
      <c r="P1559" s="6"/>
      <c r="Q1559" s="125" t="str">
        <f t="shared" si="760"/>
        <v/>
      </c>
      <c r="R1559" s="124" t="str">
        <f t="shared" si="761"/>
        <v/>
      </c>
      <c r="S1559" s="123">
        <f t="shared" si="762"/>
        <v>0</v>
      </c>
      <c r="T1559" s="122">
        <f t="shared" si="763"/>
        <v>0</v>
      </c>
      <c r="U1559" s="123">
        <f t="shared" si="764"/>
        <v>0</v>
      </c>
      <c r="V1559" s="122">
        <f t="shared" si="765"/>
        <v>0</v>
      </c>
      <c r="W1559" s="123">
        <f t="shared" si="766"/>
        <v>0</v>
      </c>
      <c r="X1559" s="122">
        <f t="shared" si="767"/>
        <v>0</v>
      </c>
      <c r="Y1559" s="123">
        <f t="shared" si="768"/>
        <v>0</v>
      </c>
      <c r="Z1559" s="122">
        <f t="shared" si="769"/>
        <v>0</v>
      </c>
      <c r="AA1559" s="123">
        <f t="shared" si="770"/>
        <v>0</v>
      </c>
      <c r="AB1559" s="122">
        <f t="shared" si="771"/>
        <v>0</v>
      </c>
      <c r="AD1559" s="3" t="str">
        <f t="shared" si="772"/>
        <v>False</v>
      </c>
      <c r="AE1559" s="3" t="str">
        <f t="shared" si="773"/>
        <v>true</v>
      </c>
      <c r="AF1559" s="3" t="e">
        <f>VLOOKUP(C1559,#REF!,2,FALSE)</f>
        <v>#REF!</v>
      </c>
      <c r="AG1559" s="3" t="e">
        <f t="shared" si="774"/>
        <v>#REF!</v>
      </c>
      <c r="AH1559" s="3">
        <f t="shared" si="775"/>
        <v>0</v>
      </c>
      <c r="AI1559" s="3">
        <f t="shared" si="776"/>
        <v>0</v>
      </c>
      <c r="AJ1559" s="3">
        <f t="shared" si="777"/>
        <v>0</v>
      </c>
      <c r="AL1559" s="3">
        <f t="shared" si="778"/>
        <v>0</v>
      </c>
      <c r="AM1559" s="3">
        <f t="shared" si="779"/>
        <v>0</v>
      </c>
      <c r="AN1559" s="3">
        <f t="shared" si="780"/>
        <v>0</v>
      </c>
      <c r="AO1559" s="3">
        <f t="shared" si="781"/>
        <v>0</v>
      </c>
      <c r="AP1559" s="3">
        <f t="shared" si="782"/>
        <v>0</v>
      </c>
      <c r="AQ1559" s="3">
        <f t="shared" si="783"/>
        <v>0</v>
      </c>
      <c r="AS1559" s="3" t="e">
        <f t="shared" si="784"/>
        <v>#REF!</v>
      </c>
      <c r="AU1559" s="3" t="e">
        <f t="shared" si="785"/>
        <v>#NAME?</v>
      </c>
      <c r="AW1559" s="3">
        <f t="shared" si="786"/>
        <v>0</v>
      </c>
      <c r="AX1559" s="3">
        <f t="shared" si="787"/>
        <v>0</v>
      </c>
      <c r="AY1559" s="3">
        <f t="shared" si="788"/>
        <v>0</v>
      </c>
      <c r="AZ1559" s="3">
        <f t="shared" si="789"/>
        <v>0</v>
      </c>
      <c r="BA1559" s="3">
        <f t="shared" si="790"/>
        <v>0</v>
      </c>
      <c r="BB1559" s="3">
        <f t="shared" si="791"/>
        <v>0</v>
      </c>
    </row>
    <row r="1560" spans="2:54" x14ac:dyDescent="0.35">
      <c r="B1560" s="14">
        <v>1533</v>
      </c>
      <c r="C1560" s="13"/>
      <c r="D1560" s="13"/>
      <c r="E1560" s="130"/>
      <c r="F1560" s="130"/>
      <c r="G1560" s="129" t="str">
        <f t="shared" si="759"/>
        <v/>
      </c>
      <c r="H1560" s="128"/>
      <c r="I1560" s="189"/>
      <c r="J1560" s="128"/>
      <c r="K1560" s="127"/>
      <c r="L1560" s="127"/>
      <c r="M1560" s="126"/>
      <c r="N1560" s="7"/>
      <c r="O1560" s="6"/>
      <c r="P1560" s="6"/>
      <c r="Q1560" s="125" t="str">
        <f t="shared" si="760"/>
        <v/>
      </c>
      <c r="R1560" s="124" t="str">
        <f t="shared" si="761"/>
        <v/>
      </c>
      <c r="S1560" s="123">
        <f t="shared" si="762"/>
        <v>0</v>
      </c>
      <c r="T1560" s="122">
        <f t="shared" si="763"/>
        <v>0</v>
      </c>
      <c r="U1560" s="123">
        <f t="shared" si="764"/>
        <v>0</v>
      </c>
      <c r="V1560" s="122">
        <f t="shared" si="765"/>
        <v>0</v>
      </c>
      <c r="W1560" s="123">
        <f t="shared" si="766"/>
        <v>0</v>
      </c>
      <c r="X1560" s="122">
        <f t="shared" si="767"/>
        <v>0</v>
      </c>
      <c r="Y1560" s="123">
        <f t="shared" si="768"/>
        <v>0</v>
      </c>
      <c r="Z1560" s="122">
        <f t="shared" si="769"/>
        <v>0</v>
      </c>
      <c r="AA1560" s="123">
        <f t="shared" si="770"/>
        <v>0</v>
      </c>
      <c r="AB1560" s="122">
        <f t="shared" si="771"/>
        <v>0</v>
      </c>
      <c r="AD1560" s="3" t="str">
        <f t="shared" si="772"/>
        <v>False</v>
      </c>
      <c r="AE1560" s="3" t="str">
        <f t="shared" si="773"/>
        <v>true</v>
      </c>
      <c r="AF1560" s="3" t="e">
        <f>VLOOKUP(C1560,#REF!,2,FALSE)</f>
        <v>#REF!</v>
      </c>
      <c r="AG1560" s="3" t="e">
        <f t="shared" si="774"/>
        <v>#REF!</v>
      </c>
      <c r="AH1560" s="3">
        <f t="shared" si="775"/>
        <v>0</v>
      </c>
      <c r="AI1560" s="3">
        <f t="shared" si="776"/>
        <v>0</v>
      </c>
      <c r="AJ1560" s="3">
        <f t="shared" si="777"/>
        <v>0</v>
      </c>
      <c r="AL1560" s="3">
        <f t="shared" si="778"/>
        <v>0</v>
      </c>
      <c r="AM1560" s="3">
        <f t="shared" si="779"/>
        <v>0</v>
      </c>
      <c r="AN1560" s="3">
        <f t="shared" si="780"/>
        <v>0</v>
      </c>
      <c r="AO1560" s="3">
        <f t="shared" si="781"/>
        <v>0</v>
      </c>
      <c r="AP1560" s="3">
        <f t="shared" si="782"/>
        <v>0</v>
      </c>
      <c r="AQ1560" s="3">
        <f t="shared" si="783"/>
        <v>0</v>
      </c>
      <c r="AS1560" s="3" t="e">
        <f t="shared" si="784"/>
        <v>#REF!</v>
      </c>
      <c r="AU1560" s="3" t="e">
        <f t="shared" si="785"/>
        <v>#NAME?</v>
      </c>
      <c r="AW1560" s="3">
        <f t="shared" si="786"/>
        <v>0</v>
      </c>
      <c r="AX1560" s="3">
        <f t="shared" si="787"/>
        <v>0</v>
      </c>
      <c r="AY1560" s="3">
        <f t="shared" si="788"/>
        <v>0</v>
      </c>
      <c r="AZ1560" s="3">
        <f t="shared" si="789"/>
        <v>0</v>
      </c>
      <c r="BA1560" s="3">
        <f t="shared" si="790"/>
        <v>0</v>
      </c>
      <c r="BB1560" s="3">
        <f t="shared" si="791"/>
        <v>0</v>
      </c>
    </row>
    <row r="1561" spans="2:54" x14ac:dyDescent="0.35">
      <c r="B1561" s="14">
        <v>1534</v>
      </c>
      <c r="C1561" s="13"/>
      <c r="D1561" s="13"/>
      <c r="E1561" s="130"/>
      <c r="F1561" s="130"/>
      <c r="G1561" s="129" t="str">
        <f t="shared" si="759"/>
        <v/>
      </c>
      <c r="H1561" s="128"/>
      <c r="I1561" s="189"/>
      <c r="J1561" s="128"/>
      <c r="K1561" s="127"/>
      <c r="L1561" s="127"/>
      <c r="M1561" s="126"/>
      <c r="N1561" s="7"/>
      <c r="O1561" s="6"/>
      <c r="P1561" s="6"/>
      <c r="Q1561" s="125" t="str">
        <f t="shared" si="760"/>
        <v/>
      </c>
      <c r="R1561" s="124" t="str">
        <f t="shared" si="761"/>
        <v/>
      </c>
      <c r="S1561" s="123">
        <f t="shared" si="762"/>
        <v>0</v>
      </c>
      <c r="T1561" s="122">
        <f t="shared" si="763"/>
        <v>0</v>
      </c>
      <c r="U1561" s="123">
        <f t="shared" si="764"/>
        <v>0</v>
      </c>
      <c r="V1561" s="122">
        <f t="shared" si="765"/>
        <v>0</v>
      </c>
      <c r="W1561" s="123">
        <f t="shared" si="766"/>
        <v>0</v>
      </c>
      <c r="X1561" s="122">
        <f t="shared" si="767"/>
        <v>0</v>
      </c>
      <c r="Y1561" s="123">
        <f t="shared" si="768"/>
        <v>0</v>
      </c>
      <c r="Z1561" s="122">
        <f t="shared" si="769"/>
        <v>0</v>
      </c>
      <c r="AA1561" s="123">
        <f t="shared" si="770"/>
        <v>0</v>
      </c>
      <c r="AB1561" s="122">
        <f t="shared" si="771"/>
        <v>0</v>
      </c>
      <c r="AD1561" s="3" t="str">
        <f t="shared" si="772"/>
        <v>False</v>
      </c>
      <c r="AE1561" s="3" t="str">
        <f t="shared" si="773"/>
        <v>true</v>
      </c>
      <c r="AF1561" s="3" t="e">
        <f>VLOOKUP(C1561,#REF!,2,FALSE)</f>
        <v>#REF!</v>
      </c>
      <c r="AG1561" s="3" t="e">
        <f t="shared" si="774"/>
        <v>#REF!</v>
      </c>
      <c r="AH1561" s="3">
        <f t="shared" si="775"/>
        <v>0</v>
      </c>
      <c r="AI1561" s="3">
        <f t="shared" si="776"/>
        <v>0</v>
      </c>
      <c r="AJ1561" s="3">
        <f t="shared" si="777"/>
        <v>0</v>
      </c>
      <c r="AL1561" s="3">
        <f t="shared" si="778"/>
        <v>0</v>
      </c>
      <c r="AM1561" s="3">
        <f t="shared" si="779"/>
        <v>0</v>
      </c>
      <c r="AN1561" s="3">
        <f t="shared" si="780"/>
        <v>0</v>
      </c>
      <c r="AO1561" s="3">
        <f t="shared" si="781"/>
        <v>0</v>
      </c>
      <c r="AP1561" s="3">
        <f t="shared" si="782"/>
        <v>0</v>
      </c>
      <c r="AQ1561" s="3">
        <f t="shared" si="783"/>
        <v>0</v>
      </c>
      <c r="AS1561" s="3" t="e">
        <f t="shared" si="784"/>
        <v>#REF!</v>
      </c>
      <c r="AU1561" s="3" t="e">
        <f t="shared" si="785"/>
        <v>#NAME?</v>
      </c>
      <c r="AW1561" s="3">
        <f t="shared" si="786"/>
        <v>0</v>
      </c>
      <c r="AX1561" s="3">
        <f t="shared" si="787"/>
        <v>0</v>
      </c>
      <c r="AY1561" s="3">
        <f t="shared" si="788"/>
        <v>0</v>
      </c>
      <c r="AZ1561" s="3">
        <f t="shared" si="789"/>
        <v>0</v>
      </c>
      <c r="BA1561" s="3">
        <f t="shared" si="790"/>
        <v>0</v>
      </c>
      <c r="BB1561" s="3">
        <f t="shared" si="791"/>
        <v>0</v>
      </c>
    </row>
    <row r="1562" spans="2:54" x14ac:dyDescent="0.35">
      <c r="B1562" s="14">
        <v>1535</v>
      </c>
      <c r="C1562" s="13"/>
      <c r="D1562" s="13"/>
      <c r="E1562" s="130"/>
      <c r="F1562" s="130"/>
      <c r="G1562" s="129" t="str">
        <f t="shared" si="759"/>
        <v/>
      </c>
      <c r="H1562" s="128"/>
      <c r="I1562" s="189"/>
      <c r="J1562" s="128"/>
      <c r="K1562" s="127"/>
      <c r="L1562" s="127"/>
      <c r="M1562" s="126"/>
      <c r="N1562" s="7"/>
      <c r="O1562" s="6"/>
      <c r="P1562" s="6"/>
      <c r="Q1562" s="125" t="str">
        <f t="shared" si="760"/>
        <v/>
      </c>
      <c r="R1562" s="124" t="str">
        <f t="shared" si="761"/>
        <v/>
      </c>
      <c r="S1562" s="123">
        <f t="shared" si="762"/>
        <v>0</v>
      </c>
      <c r="T1562" s="122">
        <f t="shared" si="763"/>
        <v>0</v>
      </c>
      <c r="U1562" s="123">
        <f t="shared" si="764"/>
        <v>0</v>
      </c>
      <c r="V1562" s="122">
        <f t="shared" si="765"/>
        <v>0</v>
      </c>
      <c r="W1562" s="123">
        <f t="shared" si="766"/>
        <v>0</v>
      </c>
      <c r="X1562" s="122">
        <f t="shared" si="767"/>
        <v>0</v>
      </c>
      <c r="Y1562" s="123">
        <f t="shared" si="768"/>
        <v>0</v>
      </c>
      <c r="Z1562" s="122">
        <f t="shared" si="769"/>
        <v>0</v>
      </c>
      <c r="AA1562" s="123">
        <f t="shared" si="770"/>
        <v>0</v>
      </c>
      <c r="AB1562" s="122">
        <f t="shared" si="771"/>
        <v>0</v>
      </c>
      <c r="AD1562" s="3" t="str">
        <f t="shared" si="772"/>
        <v>False</v>
      </c>
      <c r="AE1562" s="3" t="str">
        <f t="shared" si="773"/>
        <v>true</v>
      </c>
      <c r="AF1562" s="3" t="e">
        <f>VLOOKUP(C1562,#REF!,2,FALSE)</f>
        <v>#REF!</v>
      </c>
      <c r="AG1562" s="3" t="e">
        <f t="shared" si="774"/>
        <v>#REF!</v>
      </c>
      <c r="AH1562" s="3">
        <f t="shared" si="775"/>
        <v>0</v>
      </c>
      <c r="AI1562" s="3">
        <f t="shared" si="776"/>
        <v>0</v>
      </c>
      <c r="AJ1562" s="3">
        <f t="shared" si="777"/>
        <v>0</v>
      </c>
      <c r="AL1562" s="3">
        <f t="shared" si="778"/>
        <v>0</v>
      </c>
      <c r="AM1562" s="3">
        <f t="shared" si="779"/>
        <v>0</v>
      </c>
      <c r="AN1562" s="3">
        <f t="shared" si="780"/>
        <v>0</v>
      </c>
      <c r="AO1562" s="3">
        <f t="shared" si="781"/>
        <v>0</v>
      </c>
      <c r="AP1562" s="3">
        <f t="shared" si="782"/>
        <v>0</v>
      </c>
      <c r="AQ1562" s="3">
        <f t="shared" si="783"/>
        <v>0</v>
      </c>
      <c r="AS1562" s="3" t="e">
        <f t="shared" si="784"/>
        <v>#REF!</v>
      </c>
      <c r="AU1562" s="3" t="e">
        <f t="shared" si="785"/>
        <v>#NAME?</v>
      </c>
      <c r="AW1562" s="3">
        <f t="shared" si="786"/>
        <v>0</v>
      </c>
      <c r="AX1562" s="3">
        <f t="shared" si="787"/>
        <v>0</v>
      </c>
      <c r="AY1562" s="3">
        <f t="shared" si="788"/>
        <v>0</v>
      </c>
      <c r="AZ1562" s="3">
        <f t="shared" si="789"/>
        <v>0</v>
      </c>
      <c r="BA1562" s="3">
        <f t="shared" si="790"/>
        <v>0</v>
      </c>
      <c r="BB1562" s="3">
        <f t="shared" si="791"/>
        <v>0</v>
      </c>
    </row>
    <row r="1563" spans="2:54" x14ac:dyDescent="0.35">
      <c r="B1563" s="14">
        <v>1536</v>
      </c>
      <c r="C1563" s="13"/>
      <c r="D1563" s="13"/>
      <c r="E1563" s="130"/>
      <c r="F1563" s="130"/>
      <c r="G1563" s="129" t="str">
        <f t="shared" si="759"/>
        <v/>
      </c>
      <c r="H1563" s="128"/>
      <c r="I1563" s="189"/>
      <c r="J1563" s="128"/>
      <c r="K1563" s="127"/>
      <c r="L1563" s="127"/>
      <c r="M1563" s="126"/>
      <c r="N1563" s="7"/>
      <c r="O1563" s="6"/>
      <c r="P1563" s="6"/>
      <c r="Q1563" s="125" t="str">
        <f t="shared" si="760"/>
        <v/>
      </c>
      <c r="R1563" s="124" t="str">
        <f t="shared" si="761"/>
        <v/>
      </c>
      <c r="S1563" s="123">
        <f t="shared" si="762"/>
        <v>0</v>
      </c>
      <c r="T1563" s="122">
        <f t="shared" si="763"/>
        <v>0</v>
      </c>
      <c r="U1563" s="123">
        <f t="shared" si="764"/>
        <v>0</v>
      </c>
      <c r="V1563" s="122">
        <f t="shared" si="765"/>
        <v>0</v>
      </c>
      <c r="W1563" s="123">
        <f t="shared" si="766"/>
        <v>0</v>
      </c>
      <c r="X1563" s="122">
        <f t="shared" si="767"/>
        <v>0</v>
      </c>
      <c r="Y1563" s="123">
        <f t="shared" si="768"/>
        <v>0</v>
      </c>
      <c r="Z1563" s="122">
        <f t="shared" si="769"/>
        <v>0</v>
      </c>
      <c r="AA1563" s="123">
        <f t="shared" si="770"/>
        <v>0</v>
      </c>
      <c r="AB1563" s="122">
        <f t="shared" si="771"/>
        <v>0</v>
      </c>
      <c r="AD1563" s="3" t="str">
        <f t="shared" si="772"/>
        <v>False</v>
      </c>
      <c r="AE1563" s="3" t="str">
        <f t="shared" si="773"/>
        <v>true</v>
      </c>
      <c r="AF1563" s="3" t="e">
        <f>VLOOKUP(C1563,#REF!,2,FALSE)</f>
        <v>#REF!</v>
      </c>
      <c r="AG1563" s="3" t="e">
        <f t="shared" si="774"/>
        <v>#REF!</v>
      </c>
      <c r="AH1563" s="3">
        <f t="shared" si="775"/>
        <v>0</v>
      </c>
      <c r="AI1563" s="3">
        <f t="shared" si="776"/>
        <v>0</v>
      </c>
      <c r="AJ1563" s="3">
        <f t="shared" si="777"/>
        <v>0</v>
      </c>
      <c r="AL1563" s="3">
        <f t="shared" si="778"/>
        <v>0</v>
      </c>
      <c r="AM1563" s="3">
        <f t="shared" si="779"/>
        <v>0</v>
      </c>
      <c r="AN1563" s="3">
        <f t="shared" si="780"/>
        <v>0</v>
      </c>
      <c r="AO1563" s="3">
        <f t="shared" si="781"/>
        <v>0</v>
      </c>
      <c r="AP1563" s="3">
        <f t="shared" si="782"/>
        <v>0</v>
      </c>
      <c r="AQ1563" s="3">
        <f t="shared" si="783"/>
        <v>0</v>
      </c>
      <c r="AS1563" s="3" t="e">
        <f t="shared" si="784"/>
        <v>#REF!</v>
      </c>
      <c r="AU1563" s="3" t="e">
        <f t="shared" si="785"/>
        <v>#NAME?</v>
      </c>
      <c r="AW1563" s="3">
        <f t="shared" si="786"/>
        <v>0</v>
      </c>
      <c r="AX1563" s="3">
        <f t="shared" si="787"/>
        <v>0</v>
      </c>
      <c r="AY1563" s="3">
        <f t="shared" si="788"/>
        <v>0</v>
      </c>
      <c r="AZ1563" s="3">
        <f t="shared" si="789"/>
        <v>0</v>
      </c>
      <c r="BA1563" s="3">
        <f t="shared" si="790"/>
        <v>0</v>
      </c>
      <c r="BB1563" s="3">
        <f t="shared" si="791"/>
        <v>0</v>
      </c>
    </row>
    <row r="1564" spans="2:54" x14ac:dyDescent="0.35">
      <c r="B1564" s="14">
        <v>1537</v>
      </c>
      <c r="C1564" s="13"/>
      <c r="D1564" s="13"/>
      <c r="E1564" s="130"/>
      <c r="F1564" s="130"/>
      <c r="G1564" s="129" t="str">
        <f t="shared" ref="G1564:G1570" si="792">IF(D1564="","",IF(E1564&lt;&gt;"",VLOOKUP(E1564,Lookup_LOWCode,2,FALSE),VLOOKUP(D1564,Lookup_ActualLOWCode,2,FALSE)))</f>
        <v/>
      </c>
      <c r="H1564" s="128"/>
      <c r="I1564" s="189"/>
      <c r="J1564" s="128"/>
      <c r="K1564" s="127"/>
      <c r="L1564" s="127"/>
      <c r="M1564" s="126"/>
      <c r="N1564" s="7"/>
      <c r="O1564" s="6"/>
      <c r="P1564" s="6"/>
      <c r="Q1564" s="125" t="str">
        <f t="shared" ref="Q1564:Q1570" si="793">IF(N1564&lt;&gt;"",P1564/N1564,"")</f>
        <v/>
      </c>
      <c r="R1564" s="124" t="str">
        <f t="shared" ref="R1564:R1570" si="794">IF(O1564&lt;&gt;"",P1564/O1564,"")</f>
        <v/>
      </c>
      <c r="S1564" s="123">
        <f t="shared" ref="S1564:S1570" si="795">IF($N1564&lt;&gt;0,$N1564,IF($O1564&lt;&gt;0,$O1564/VLOOKUP($G1564,Lookup_MaterialLowCode,7,FALSE),0))</f>
        <v>0</v>
      </c>
      <c r="T1564" s="122">
        <f t="shared" ref="T1564:T1570" si="796">IF($O1564&lt;&gt;0,$O1564,IF($N1564&lt;&gt;0,$N1564*VLOOKUP($G1564,Lookup_MaterialLowCode,7,FALSE),0))</f>
        <v>0</v>
      </c>
      <c r="U1564" s="123">
        <f t="shared" ref="U1564:U1570" si="797">IF(AE1564="true",S1564,0)</f>
        <v>0</v>
      </c>
      <c r="V1564" s="122">
        <f t="shared" ref="V1564:V1570" si="798">IF(AE1564="true",T1564,0)</f>
        <v>0</v>
      </c>
      <c r="W1564" s="123">
        <f t="shared" ref="W1564:W1570" si="799">IF(AE1564="false",S1564,0)</f>
        <v>0</v>
      </c>
      <c r="X1564" s="122">
        <f t="shared" ref="X1564:X1570" si="800">IF(AE1564="false",T1564,0)</f>
        <v>0</v>
      </c>
      <c r="Y1564" s="123">
        <f t="shared" ref="Y1564:Y1570" si="801">W1564-(W1564*L1564)</f>
        <v>0</v>
      </c>
      <c r="Z1564" s="122">
        <f t="shared" ref="Z1564:Z1570" si="802">X1564-(X1564*L1564)</f>
        <v>0</v>
      </c>
      <c r="AA1564" s="123">
        <f t="shared" ref="AA1564:AA1570" si="803">W1564*L1564</f>
        <v>0</v>
      </c>
      <c r="AB1564" s="122">
        <f t="shared" ref="AB1564:AB1570" si="804">X1564*L1564</f>
        <v>0</v>
      </c>
      <c r="AD1564" s="3" t="str">
        <f t="shared" ref="AD1564:AD1570" si="805">IF(G1564="Specify LOW Code",IF(E1564&lt;&gt;"","False","True"),"False")</f>
        <v>False</v>
      </c>
      <c r="AE1564" s="3" t="str">
        <f t="shared" ref="AE1564:AE1570" si="806">IF(H1564="Off-Site mixed","false",IF(H1564="Off-Site segregated","false","true"))</f>
        <v>true</v>
      </c>
      <c r="AF1564" s="3" t="e">
        <f>VLOOKUP(C1564,#REF!,2,FALSE)</f>
        <v>#REF!</v>
      </c>
      <c r="AG1564" s="3" t="e">
        <f t="shared" ref="AG1564:AG1570" si="807">AF1564&amp;D1564</f>
        <v>#REF!</v>
      </c>
      <c r="AH1564" s="3">
        <f t="shared" ref="AH1564:AH1570" si="808">IF(AE1564="true",0,VLOOKUP(J1564,Lookup_MyDestinations,6,FALSE))</f>
        <v>0</v>
      </c>
      <c r="AI1564" s="3">
        <f t="shared" ref="AI1564:AI1570" si="809">IF(AE1564="true",0,VLOOKUP(J1564,Lookup_MyDestinations,5,FALSE))</f>
        <v>0</v>
      </c>
      <c r="AJ1564" s="3">
        <f t="shared" ref="AJ1564:AJ1570" si="810">IF(AE1564="true", 0,VLOOKUP(J1564,Lookup_MyDestinations,4,FALSE))</f>
        <v>0</v>
      </c>
      <c r="AL1564" s="3">
        <f t="shared" ref="AL1564:AL1570" si="811">$AH1564*$W1564</f>
        <v>0</v>
      </c>
      <c r="AM1564" s="3">
        <f t="shared" ref="AM1564:AM1570" si="812">$AH1564*$X1564</f>
        <v>0</v>
      </c>
      <c r="AN1564" s="3">
        <f t="shared" ref="AN1564:AN1570" si="813">$AI1564*$W1564</f>
        <v>0</v>
      </c>
      <c r="AO1564" s="3">
        <f t="shared" ref="AO1564:AO1570" si="814">$AI1564*$X1564</f>
        <v>0</v>
      </c>
      <c r="AP1564" s="3">
        <f t="shared" ref="AP1564:AP1570" si="815">$AJ1564*$W1564</f>
        <v>0</v>
      </c>
      <c r="AQ1564" s="3">
        <f t="shared" ref="AQ1564:AQ1570" si="816">$AJ1564*$X1564</f>
        <v>0</v>
      </c>
      <c r="AS1564" s="3" t="e">
        <f t="shared" ref="AS1564:AS1570" si="817">AF1564&amp;G1564</f>
        <v>#REF!</v>
      </c>
      <c r="AU1564" s="3" t="e">
        <f t="shared" ref="AU1564:AU1570" si="818">VLOOKUP(D1564,Lookup_WasteStreamLOWCode,4,FALSE)</f>
        <v>#NAME?</v>
      </c>
      <c r="AW1564" s="3">
        <f t="shared" ref="AW1564:AW1570" si="819">IF(H1564="On-site recovery",S1564,0)</f>
        <v>0</v>
      </c>
      <c r="AX1564" s="3">
        <f t="shared" ref="AX1564:AX1570" si="820">IF(H1564="On-site recovery",T1564,0)</f>
        <v>0</v>
      </c>
      <c r="AY1564" s="3">
        <f t="shared" ref="AY1564:AY1570" si="821">IF(H1564="On-site recycled",S1564,0)</f>
        <v>0</v>
      </c>
      <c r="AZ1564" s="3">
        <f t="shared" ref="AZ1564:AZ1570" si="822">IF(H1564="On-site recycled",T1564,0)</f>
        <v>0</v>
      </c>
      <c r="BA1564" s="3">
        <f t="shared" ref="BA1564:BA1570" si="823">IF(H1564="On-site re-use",S1564,0)</f>
        <v>0</v>
      </c>
      <c r="BB1564" s="3">
        <f t="shared" ref="BB1564:BB1570" si="824">IF(H1564="On-site re-use",T1564,0)</f>
        <v>0</v>
      </c>
    </row>
    <row r="1565" spans="2:54" x14ac:dyDescent="0.35">
      <c r="B1565" s="14">
        <v>1538</v>
      </c>
      <c r="C1565" s="13"/>
      <c r="D1565" s="13"/>
      <c r="E1565" s="130"/>
      <c r="F1565" s="130"/>
      <c r="G1565" s="129" t="str">
        <f t="shared" si="792"/>
        <v/>
      </c>
      <c r="H1565" s="128"/>
      <c r="I1565" s="189"/>
      <c r="J1565" s="128"/>
      <c r="K1565" s="127"/>
      <c r="L1565" s="127"/>
      <c r="M1565" s="126"/>
      <c r="N1565" s="7"/>
      <c r="O1565" s="6"/>
      <c r="P1565" s="6"/>
      <c r="Q1565" s="125" t="str">
        <f t="shared" si="793"/>
        <v/>
      </c>
      <c r="R1565" s="124" t="str">
        <f t="shared" si="794"/>
        <v/>
      </c>
      <c r="S1565" s="123">
        <f t="shared" si="795"/>
        <v>0</v>
      </c>
      <c r="T1565" s="122">
        <f t="shared" si="796"/>
        <v>0</v>
      </c>
      <c r="U1565" s="123">
        <f t="shared" si="797"/>
        <v>0</v>
      </c>
      <c r="V1565" s="122">
        <f t="shared" si="798"/>
        <v>0</v>
      </c>
      <c r="W1565" s="123">
        <f t="shared" si="799"/>
        <v>0</v>
      </c>
      <c r="X1565" s="122">
        <f t="shared" si="800"/>
        <v>0</v>
      </c>
      <c r="Y1565" s="123">
        <f t="shared" si="801"/>
        <v>0</v>
      </c>
      <c r="Z1565" s="122">
        <f t="shared" si="802"/>
        <v>0</v>
      </c>
      <c r="AA1565" s="123">
        <f t="shared" si="803"/>
        <v>0</v>
      </c>
      <c r="AB1565" s="122">
        <f t="shared" si="804"/>
        <v>0</v>
      </c>
      <c r="AD1565" s="3" t="str">
        <f t="shared" si="805"/>
        <v>False</v>
      </c>
      <c r="AE1565" s="3" t="str">
        <f t="shared" si="806"/>
        <v>true</v>
      </c>
      <c r="AF1565" s="3" t="e">
        <f>VLOOKUP(C1565,#REF!,2,FALSE)</f>
        <v>#REF!</v>
      </c>
      <c r="AG1565" s="3" t="e">
        <f t="shared" si="807"/>
        <v>#REF!</v>
      </c>
      <c r="AH1565" s="3">
        <f t="shared" si="808"/>
        <v>0</v>
      </c>
      <c r="AI1565" s="3">
        <f t="shared" si="809"/>
        <v>0</v>
      </c>
      <c r="AJ1565" s="3">
        <f t="shared" si="810"/>
        <v>0</v>
      </c>
      <c r="AL1565" s="3">
        <f t="shared" si="811"/>
        <v>0</v>
      </c>
      <c r="AM1565" s="3">
        <f t="shared" si="812"/>
        <v>0</v>
      </c>
      <c r="AN1565" s="3">
        <f t="shared" si="813"/>
        <v>0</v>
      </c>
      <c r="AO1565" s="3">
        <f t="shared" si="814"/>
        <v>0</v>
      </c>
      <c r="AP1565" s="3">
        <f t="shared" si="815"/>
        <v>0</v>
      </c>
      <c r="AQ1565" s="3">
        <f t="shared" si="816"/>
        <v>0</v>
      </c>
      <c r="AS1565" s="3" t="e">
        <f t="shared" si="817"/>
        <v>#REF!</v>
      </c>
      <c r="AU1565" s="3" t="e">
        <f t="shared" si="818"/>
        <v>#NAME?</v>
      </c>
      <c r="AW1565" s="3">
        <f t="shared" si="819"/>
        <v>0</v>
      </c>
      <c r="AX1565" s="3">
        <f t="shared" si="820"/>
        <v>0</v>
      </c>
      <c r="AY1565" s="3">
        <f t="shared" si="821"/>
        <v>0</v>
      </c>
      <c r="AZ1565" s="3">
        <f t="shared" si="822"/>
        <v>0</v>
      </c>
      <c r="BA1565" s="3">
        <f t="shared" si="823"/>
        <v>0</v>
      </c>
      <c r="BB1565" s="3">
        <f t="shared" si="824"/>
        <v>0</v>
      </c>
    </row>
    <row r="1566" spans="2:54" x14ac:dyDescent="0.35">
      <c r="B1566" s="14">
        <v>1539</v>
      </c>
      <c r="C1566" s="13"/>
      <c r="D1566" s="13"/>
      <c r="E1566" s="130"/>
      <c r="F1566" s="130"/>
      <c r="G1566" s="129" t="str">
        <f t="shared" si="792"/>
        <v/>
      </c>
      <c r="H1566" s="128"/>
      <c r="I1566" s="189"/>
      <c r="J1566" s="128"/>
      <c r="K1566" s="127"/>
      <c r="L1566" s="127"/>
      <c r="M1566" s="126"/>
      <c r="N1566" s="7"/>
      <c r="O1566" s="6"/>
      <c r="P1566" s="6"/>
      <c r="Q1566" s="125" t="str">
        <f t="shared" si="793"/>
        <v/>
      </c>
      <c r="R1566" s="124" t="str">
        <f t="shared" si="794"/>
        <v/>
      </c>
      <c r="S1566" s="123">
        <f t="shared" si="795"/>
        <v>0</v>
      </c>
      <c r="T1566" s="122">
        <f t="shared" si="796"/>
        <v>0</v>
      </c>
      <c r="U1566" s="123">
        <f t="shared" si="797"/>
        <v>0</v>
      </c>
      <c r="V1566" s="122">
        <f t="shared" si="798"/>
        <v>0</v>
      </c>
      <c r="W1566" s="123">
        <f t="shared" si="799"/>
        <v>0</v>
      </c>
      <c r="X1566" s="122">
        <f t="shared" si="800"/>
        <v>0</v>
      </c>
      <c r="Y1566" s="123">
        <f t="shared" si="801"/>
        <v>0</v>
      </c>
      <c r="Z1566" s="122">
        <f t="shared" si="802"/>
        <v>0</v>
      </c>
      <c r="AA1566" s="123">
        <f t="shared" si="803"/>
        <v>0</v>
      </c>
      <c r="AB1566" s="122">
        <f t="shared" si="804"/>
        <v>0</v>
      </c>
      <c r="AD1566" s="3" t="str">
        <f t="shared" si="805"/>
        <v>False</v>
      </c>
      <c r="AE1566" s="3" t="str">
        <f t="shared" si="806"/>
        <v>true</v>
      </c>
      <c r="AF1566" s="3" t="e">
        <f>VLOOKUP(C1566,#REF!,2,FALSE)</f>
        <v>#REF!</v>
      </c>
      <c r="AG1566" s="3" t="e">
        <f t="shared" si="807"/>
        <v>#REF!</v>
      </c>
      <c r="AH1566" s="3">
        <f t="shared" si="808"/>
        <v>0</v>
      </c>
      <c r="AI1566" s="3">
        <f t="shared" si="809"/>
        <v>0</v>
      </c>
      <c r="AJ1566" s="3">
        <f t="shared" si="810"/>
        <v>0</v>
      </c>
      <c r="AL1566" s="3">
        <f t="shared" si="811"/>
        <v>0</v>
      </c>
      <c r="AM1566" s="3">
        <f t="shared" si="812"/>
        <v>0</v>
      </c>
      <c r="AN1566" s="3">
        <f t="shared" si="813"/>
        <v>0</v>
      </c>
      <c r="AO1566" s="3">
        <f t="shared" si="814"/>
        <v>0</v>
      </c>
      <c r="AP1566" s="3">
        <f t="shared" si="815"/>
        <v>0</v>
      </c>
      <c r="AQ1566" s="3">
        <f t="shared" si="816"/>
        <v>0</v>
      </c>
      <c r="AS1566" s="3" t="e">
        <f t="shared" si="817"/>
        <v>#REF!</v>
      </c>
      <c r="AU1566" s="3" t="e">
        <f t="shared" si="818"/>
        <v>#NAME?</v>
      </c>
      <c r="AW1566" s="3">
        <f t="shared" si="819"/>
        <v>0</v>
      </c>
      <c r="AX1566" s="3">
        <f t="shared" si="820"/>
        <v>0</v>
      </c>
      <c r="AY1566" s="3">
        <f t="shared" si="821"/>
        <v>0</v>
      </c>
      <c r="AZ1566" s="3">
        <f t="shared" si="822"/>
        <v>0</v>
      </c>
      <c r="BA1566" s="3">
        <f t="shared" si="823"/>
        <v>0</v>
      </c>
      <c r="BB1566" s="3">
        <f t="shared" si="824"/>
        <v>0</v>
      </c>
    </row>
    <row r="1567" spans="2:54" x14ac:dyDescent="0.35">
      <c r="B1567" s="14">
        <v>1540</v>
      </c>
      <c r="C1567" s="13"/>
      <c r="D1567" s="13"/>
      <c r="E1567" s="130"/>
      <c r="F1567" s="130"/>
      <c r="G1567" s="129" t="str">
        <f t="shared" si="792"/>
        <v/>
      </c>
      <c r="H1567" s="128"/>
      <c r="I1567" s="189"/>
      <c r="J1567" s="128"/>
      <c r="K1567" s="127"/>
      <c r="L1567" s="127"/>
      <c r="M1567" s="126"/>
      <c r="N1567" s="7"/>
      <c r="O1567" s="6"/>
      <c r="P1567" s="6"/>
      <c r="Q1567" s="125" t="str">
        <f t="shared" si="793"/>
        <v/>
      </c>
      <c r="R1567" s="124" t="str">
        <f t="shared" si="794"/>
        <v/>
      </c>
      <c r="S1567" s="123">
        <f t="shared" si="795"/>
        <v>0</v>
      </c>
      <c r="T1567" s="122">
        <f t="shared" si="796"/>
        <v>0</v>
      </c>
      <c r="U1567" s="123">
        <f t="shared" si="797"/>
        <v>0</v>
      </c>
      <c r="V1567" s="122">
        <f t="shared" si="798"/>
        <v>0</v>
      </c>
      <c r="W1567" s="123">
        <f t="shared" si="799"/>
        <v>0</v>
      </c>
      <c r="X1567" s="122">
        <f t="shared" si="800"/>
        <v>0</v>
      </c>
      <c r="Y1567" s="123">
        <f t="shared" si="801"/>
        <v>0</v>
      </c>
      <c r="Z1567" s="122">
        <f t="shared" si="802"/>
        <v>0</v>
      </c>
      <c r="AA1567" s="123">
        <f t="shared" si="803"/>
        <v>0</v>
      </c>
      <c r="AB1567" s="122">
        <f t="shared" si="804"/>
        <v>0</v>
      </c>
      <c r="AD1567" s="3" t="str">
        <f t="shared" si="805"/>
        <v>False</v>
      </c>
      <c r="AE1567" s="3" t="str">
        <f t="shared" si="806"/>
        <v>true</v>
      </c>
      <c r="AF1567" s="3" t="e">
        <f>VLOOKUP(C1567,#REF!,2,FALSE)</f>
        <v>#REF!</v>
      </c>
      <c r="AG1567" s="3" t="e">
        <f t="shared" si="807"/>
        <v>#REF!</v>
      </c>
      <c r="AH1567" s="3">
        <f t="shared" si="808"/>
        <v>0</v>
      </c>
      <c r="AI1567" s="3">
        <f t="shared" si="809"/>
        <v>0</v>
      </c>
      <c r="AJ1567" s="3">
        <f t="shared" si="810"/>
        <v>0</v>
      </c>
      <c r="AL1567" s="3">
        <f t="shared" si="811"/>
        <v>0</v>
      </c>
      <c r="AM1567" s="3">
        <f t="shared" si="812"/>
        <v>0</v>
      </c>
      <c r="AN1567" s="3">
        <f t="shared" si="813"/>
        <v>0</v>
      </c>
      <c r="AO1567" s="3">
        <f t="shared" si="814"/>
        <v>0</v>
      </c>
      <c r="AP1567" s="3">
        <f t="shared" si="815"/>
        <v>0</v>
      </c>
      <c r="AQ1567" s="3">
        <f t="shared" si="816"/>
        <v>0</v>
      </c>
      <c r="AS1567" s="3" t="e">
        <f t="shared" si="817"/>
        <v>#REF!</v>
      </c>
      <c r="AU1567" s="3" t="e">
        <f t="shared" si="818"/>
        <v>#NAME?</v>
      </c>
      <c r="AW1567" s="3">
        <f t="shared" si="819"/>
        <v>0</v>
      </c>
      <c r="AX1567" s="3">
        <f t="shared" si="820"/>
        <v>0</v>
      </c>
      <c r="AY1567" s="3">
        <f t="shared" si="821"/>
        <v>0</v>
      </c>
      <c r="AZ1567" s="3">
        <f t="shared" si="822"/>
        <v>0</v>
      </c>
      <c r="BA1567" s="3">
        <f t="shared" si="823"/>
        <v>0</v>
      </c>
      <c r="BB1567" s="3">
        <f t="shared" si="824"/>
        <v>0</v>
      </c>
    </row>
    <row r="1568" spans="2:54" x14ac:dyDescent="0.35">
      <c r="B1568" s="14">
        <v>1541</v>
      </c>
      <c r="C1568" s="13"/>
      <c r="D1568" s="13"/>
      <c r="E1568" s="130"/>
      <c r="F1568" s="130"/>
      <c r="G1568" s="129" t="str">
        <f t="shared" si="792"/>
        <v/>
      </c>
      <c r="H1568" s="128"/>
      <c r="I1568" s="189"/>
      <c r="J1568" s="128"/>
      <c r="K1568" s="127"/>
      <c r="L1568" s="127"/>
      <c r="M1568" s="126"/>
      <c r="N1568" s="7"/>
      <c r="O1568" s="6"/>
      <c r="P1568" s="6"/>
      <c r="Q1568" s="125" t="str">
        <f t="shared" si="793"/>
        <v/>
      </c>
      <c r="R1568" s="124" t="str">
        <f t="shared" si="794"/>
        <v/>
      </c>
      <c r="S1568" s="123">
        <f t="shared" si="795"/>
        <v>0</v>
      </c>
      <c r="T1568" s="122">
        <f t="shared" si="796"/>
        <v>0</v>
      </c>
      <c r="U1568" s="123">
        <f t="shared" si="797"/>
        <v>0</v>
      </c>
      <c r="V1568" s="122">
        <f t="shared" si="798"/>
        <v>0</v>
      </c>
      <c r="W1568" s="123">
        <f t="shared" si="799"/>
        <v>0</v>
      </c>
      <c r="X1568" s="122">
        <f t="shared" si="800"/>
        <v>0</v>
      </c>
      <c r="Y1568" s="123">
        <f t="shared" si="801"/>
        <v>0</v>
      </c>
      <c r="Z1568" s="122">
        <f t="shared" si="802"/>
        <v>0</v>
      </c>
      <c r="AA1568" s="123">
        <f t="shared" si="803"/>
        <v>0</v>
      </c>
      <c r="AB1568" s="122">
        <f t="shared" si="804"/>
        <v>0</v>
      </c>
      <c r="AD1568" s="3" t="str">
        <f t="shared" si="805"/>
        <v>False</v>
      </c>
      <c r="AE1568" s="3" t="str">
        <f t="shared" si="806"/>
        <v>true</v>
      </c>
      <c r="AF1568" s="3" t="e">
        <f>VLOOKUP(C1568,#REF!,2,FALSE)</f>
        <v>#REF!</v>
      </c>
      <c r="AG1568" s="3" t="e">
        <f t="shared" si="807"/>
        <v>#REF!</v>
      </c>
      <c r="AH1568" s="3">
        <f t="shared" si="808"/>
        <v>0</v>
      </c>
      <c r="AI1568" s="3">
        <f t="shared" si="809"/>
        <v>0</v>
      </c>
      <c r="AJ1568" s="3">
        <f t="shared" si="810"/>
        <v>0</v>
      </c>
      <c r="AL1568" s="3">
        <f t="shared" si="811"/>
        <v>0</v>
      </c>
      <c r="AM1568" s="3">
        <f t="shared" si="812"/>
        <v>0</v>
      </c>
      <c r="AN1568" s="3">
        <f t="shared" si="813"/>
        <v>0</v>
      </c>
      <c r="AO1568" s="3">
        <f t="shared" si="814"/>
        <v>0</v>
      </c>
      <c r="AP1568" s="3">
        <f t="shared" si="815"/>
        <v>0</v>
      </c>
      <c r="AQ1568" s="3">
        <f t="shared" si="816"/>
        <v>0</v>
      </c>
      <c r="AS1568" s="3" t="e">
        <f t="shared" si="817"/>
        <v>#REF!</v>
      </c>
      <c r="AU1568" s="3" t="e">
        <f t="shared" si="818"/>
        <v>#NAME?</v>
      </c>
      <c r="AW1568" s="3">
        <f t="shared" si="819"/>
        <v>0</v>
      </c>
      <c r="AX1568" s="3">
        <f t="shared" si="820"/>
        <v>0</v>
      </c>
      <c r="AY1568" s="3">
        <f t="shared" si="821"/>
        <v>0</v>
      </c>
      <c r="AZ1568" s="3">
        <f t="shared" si="822"/>
        <v>0</v>
      </c>
      <c r="BA1568" s="3">
        <f t="shared" si="823"/>
        <v>0</v>
      </c>
      <c r="BB1568" s="3">
        <f t="shared" si="824"/>
        <v>0</v>
      </c>
    </row>
    <row r="1569" spans="2:78" x14ac:dyDescent="0.35">
      <c r="B1569" s="14">
        <v>1542</v>
      </c>
      <c r="C1569" s="13"/>
      <c r="D1569" s="13"/>
      <c r="E1569" s="130"/>
      <c r="F1569" s="130"/>
      <c r="G1569" s="129" t="str">
        <f t="shared" si="792"/>
        <v/>
      </c>
      <c r="H1569" s="128"/>
      <c r="I1569" s="189"/>
      <c r="J1569" s="128"/>
      <c r="K1569" s="127"/>
      <c r="L1569" s="127"/>
      <c r="M1569" s="126"/>
      <c r="N1569" s="7"/>
      <c r="O1569" s="6"/>
      <c r="P1569" s="6"/>
      <c r="Q1569" s="125" t="str">
        <f t="shared" si="793"/>
        <v/>
      </c>
      <c r="R1569" s="124" t="str">
        <f t="shared" si="794"/>
        <v/>
      </c>
      <c r="S1569" s="123">
        <f t="shared" si="795"/>
        <v>0</v>
      </c>
      <c r="T1569" s="122">
        <f t="shared" si="796"/>
        <v>0</v>
      </c>
      <c r="U1569" s="123">
        <f t="shared" si="797"/>
        <v>0</v>
      </c>
      <c r="V1569" s="122">
        <f t="shared" si="798"/>
        <v>0</v>
      </c>
      <c r="W1569" s="123">
        <f t="shared" si="799"/>
        <v>0</v>
      </c>
      <c r="X1569" s="122">
        <f t="shared" si="800"/>
        <v>0</v>
      </c>
      <c r="Y1569" s="123">
        <f t="shared" si="801"/>
        <v>0</v>
      </c>
      <c r="Z1569" s="122">
        <f t="shared" si="802"/>
        <v>0</v>
      </c>
      <c r="AA1569" s="123">
        <f t="shared" si="803"/>
        <v>0</v>
      </c>
      <c r="AB1569" s="122">
        <f t="shared" si="804"/>
        <v>0</v>
      </c>
      <c r="AD1569" s="3" t="str">
        <f t="shared" si="805"/>
        <v>False</v>
      </c>
      <c r="AE1569" s="3" t="str">
        <f t="shared" si="806"/>
        <v>true</v>
      </c>
      <c r="AF1569" s="3" t="e">
        <f>VLOOKUP(C1569,#REF!,2,FALSE)</f>
        <v>#REF!</v>
      </c>
      <c r="AG1569" s="3" t="e">
        <f t="shared" si="807"/>
        <v>#REF!</v>
      </c>
      <c r="AH1569" s="3">
        <f t="shared" si="808"/>
        <v>0</v>
      </c>
      <c r="AI1569" s="3">
        <f t="shared" si="809"/>
        <v>0</v>
      </c>
      <c r="AJ1569" s="3">
        <f t="shared" si="810"/>
        <v>0</v>
      </c>
      <c r="AL1569" s="3">
        <f t="shared" si="811"/>
        <v>0</v>
      </c>
      <c r="AM1569" s="3">
        <f t="shared" si="812"/>
        <v>0</v>
      </c>
      <c r="AN1569" s="3">
        <f t="shared" si="813"/>
        <v>0</v>
      </c>
      <c r="AO1569" s="3">
        <f t="shared" si="814"/>
        <v>0</v>
      </c>
      <c r="AP1569" s="3">
        <f t="shared" si="815"/>
        <v>0</v>
      </c>
      <c r="AQ1569" s="3">
        <f t="shared" si="816"/>
        <v>0</v>
      </c>
      <c r="AS1569" s="3" t="e">
        <f t="shared" si="817"/>
        <v>#REF!</v>
      </c>
      <c r="AU1569" s="3" t="e">
        <f t="shared" si="818"/>
        <v>#NAME?</v>
      </c>
      <c r="AW1569" s="3">
        <f t="shared" si="819"/>
        <v>0</v>
      </c>
      <c r="AX1569" s="3">
        <f t="shared" si="820"/>
        <v>0</v>
      </c>
      <c r="AY1569" s="3">
        <f t="shared" si="821"/>
        <v>0</v>
      </c>
      <c r="AZ1569" s="3">
        <f t="shared" si="822"/>
        <v>0</v>
      </c>
      <c r="BA1569" s="3">
        <f t="shared" si="823"/>
        <v>0</v>
      </c>
      <c r="BB1569" s="3">
        <f t="shared" si="824"/>
        <v>0</v>
      </c>
    </row>
    <row r="1570" spans="2:78" x14ac:dyDescent="0.35">
      <c r="B1570" s="14">
        <v>1543</v>
      </c>
      <c r="C1570" s="13"/>
      <c r="D1570" s="13"/>
      <c r="E1570" s="130"/>
      <c r="F1570" s="130"/>
      <c r="G1570" s="129" t="str">
        <f t="shared" si="792"/>
        <v/>
      </c>
      <c r="H1570" s="128"/>
      <c r="I1570" s="189"/>
      <c r="J1570" s="128"/>
      <c r="K1570" s="127"/>
      <c r="L1570" s="127"/>
      <c r="M1570" s="126"/>
      <c r="N1570" s="7"/>
      <c r="O1570" s="6"/>
      <c r="P1570" s="6"/>
      <c r="Q1570" s="125" t="str">
        <f t="shared" si="793"/>
        <v/>
      </c>
      <c r="R1570" s="124" t="str">
        <f t="shared" si="794"/>
        <v/>
      </c>
      <c r="S1570" s="123">
        <f t="shared" si="795"/>
        <v>0</v>
      </c>
      <c r="T1570" s="122">
        <f t="shared" si="796"/>
        <v>0</v>
      </c>
      <c r="U1570" s="123">
        <f t="shared" si="797"/>
        <v>0</v>
      </c>
      <c r="V1570" s="122">
        <f t="shared" si="798"/>
        <v>0</v>
      </c>
      <c r="W1570" s="123">
        <f t="shared" si="799"/>
        <v>0</v>
      </c>
      <c r="X1570" s="122">
        <f t="shared" si="800"/>
        <v>0</v>
      </c>
      <c r="Y1570" s="123">
        <f t="shared" si="801"/>
        <v>0</v>
      </c>
      <c r="Z1570" s="122">
        <f t="shared" si="802"/>
        <v>0</v>
      </c>
      <c r="AA1570" s="123">
        <f t="shared" si="803"/>
        <v>0</v>
      </c>
      <c r="AB1570" s="122">
        <f t="shared" si="804"/>
        <v>0</v>
      </c>
      <c r="AD1570" s="3" t="str">
        <f t="shared" si="805"/>
        <v>False</v>
      </c>
      <c r="AE1570" s="3" t="str">
        <f t="shared" si="806"/>
        <v>true</v>
      </c>
      <c r="AF1570" s="3" t="e">
        <f>VLOOKUP(C1570,#REF!,2,FALSE)</f>
        <v>#REF!</v>
      </c>
      <c r="AG1570" s="3" t="e">
        <f t="shared" si="807"/>
        <v>#REF!</v>
      </c>
      <c r="AH1570" s="3">
        <f t="shared" si="808"/>
        <v>0</v>
      </c>
      <c r="AI1570" s="3">
        <f t="shared" si="809"/>
        <v>0</v>
      </c>
      <c r="AJ1570" s="3">
        <f t="shared" si="810"/>
        <v>0</v>
      </c>
      <c r="AL1570" s="3">
        <f t="shared" si="811"/>
        <v>0</v>
      </c>
      <c r="AM1570" s="3">
        <f t="shared" si="812"/>
        <v>0</v>
      </c>
      <c r="AN1570" s="3">
        <f t="shared" si="813"/>
        <v>0</v>
      </c>
      <c r="AO1570" s="3">
        <f t="shared" si="814"/>
        <v>0</v>
      </c>
      <c r="AP1570" s="3">
        <f t="shared" si="815"/>
        <v>0</v>
      </c>
      <c r="AQ1570" s="3">
        <f t="shared" si="816"/>
        <v>0</v>
      </c>
      <c r="AS1570" s="3" t="e">
        <f t="shared" si="817"/>
        <v>#REF!</v>
      </c>
      <c r="AU1570" s="3" t="e">
        <f t="shared" si="818"/>
        <v>#NAME?</v>
      </c>
      <c r="AW1570" s="3">
        <f t="shared" si="819"/>
        <v>0</v>
      </c>
      <c r="AX1570" s="3">
        <f t="shared" si="820"/>
        <v>0</v>
      </c>
      <c r="AY1570" s="3">
        <f t="shared" si="821"/>
        <v>0</v>
      </c>
      <c r="AZ1570" s="3">
        <f t="shared" si="822"/>
        <v>0</v>
      </c>
      <c r="BA1570" s="3">
        <f t="shared" si="823"/>
        <v>0</v>
      </c>
      <c r="BB1570" s="3">
        <f t="shared" si="824"/>
        <v>0</v>
      </c>
    </row>
    <row r="1571" spans="2:78" x14ac:dyDescent="0.35">
      <c r="B1571" s="20"/>
      <c r="C1571" s="20"/>
      <c r="D1571" s="20"/>
      <c r="E1571" s="20"/>
      <c r="F1571" s="20"/>
      <c r="G1571" s="20"/>
      <c r="H1571" s="20"/>
      <c r="I1571" s="20"/>
      <c r="J1571" s="20"/>
      <c r="K1571" s="20"/>
      <c r="L1571" s="20"/>
      <c r="M1571" s="20"/>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c r="BU1571" s="20"/>
      <c r="BV1571" s="20"/>
      <c r="BW1571" s="20"/>
      <c r="BX1571" s="20"/>
      <c r="BY1571" s="20"/>
      <c r="BZ1571" s="20"/>
    </row>
    <row r="1572" spans="2:78" x14ac:dyDescent="0.35">
      <c r="B1572" s="20"/>
      <c r="C1572" s="20"/>
      <c r="D1572" s="20"/>
      <c r="E1572" s="20"/>
      <c r="F1572" s="20"/>
      <c r="G1572" s="20"/>
      <c r="H1572" s="20"/>
      <c r="I1572" s="20"/>
      <c r="J1572" s="20"/>
      <c r="K1572" s="20"/>
      <c r="L1572" s="20"/>
      <c r="M1572" s="20"/>
      <c r="N1572" s="20"/>
      <c r="O1572" s="20"/>
      <c r="P1572" s="20"/>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c r="BU1572" s="20"/>
      <c r="BV1572" s="20"/>
      <c r="BW1572" s="20"/>
      <c r="BX1572" s="20"/>
      <c r="BY1572" s="20"/>
      <c r="BZ1572" s="20"/>
    </row>
    <row r="1573" spans="2:78" x14ac:dyDescent="0.35">
      <c r="B1573" s="20"/>
      <c r="C1573" s="20"/>
      <c r="D1573" s="20"/>
      <c r="E1573" s="20"/>
      <c r="F1573" s="20"/>
      <c r="G1573" s="20"/>
      <c r="H1573" s="20"/>
      <c r="I1573" s="20"/>
      <c r="J1573" s="20"/>
      <c r="K1573" s="20"/>
      <c r="L1573" s="20"/>
      <c r="M1573" s="20"/>
      <c r="N1573" s="20"/>
      <c r="O1573" s="20"/>
      <c r="P1573" s="20"/>
      <c r="Q1573" s="20"/>
      <c r="R1573" s="20"/>
      <c r="S1573" s="20"/>
      <c r="T1573" s="20"/>
      <c r="U1573" s="20"/>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c r="BU1573" s="20"/>
      <c r="BV1573" s="20"/>
      <c r="BW1573" s="20"/>
      <c r="BX1573" s="20"/>
      <c r="BY1573" s="20"/>
      <c r="BZ1573" s="20"/>
    </row>
    <row r="1574" spans="2:78" x14ac:dyDescent="0.35">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row>
    <row r="1575" spans="2:78" x14ac:dyDescent="0.35">
      <c r="B1575" s="20"/>
      <c r="C1575" s="20"/>
      <c r="D1575" s="20"/>
      <c r="E1575" s="20"/>
      <c r="F1575" s="20"/>
      <c r="G1575" s="20"/>
      <c r="H1575" s="20"/>
      <c r="I1575" s="20"/>
      <c r="J1575" s="20"/>
      <c r="K1575" s="20"/>
      <c r="L1575" s="20"/>
      <c r="M1575" s="20"/>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c r="BU1575" s="20"/>
      <c r="BV1575" s="20"/>
      <c r="BW1575" s="20"/>
      <c r="BX1575" s="20"/>
      <c r="BY1575" s="20"/>
      <c r="BZ1575" s="20"/>
    </row>
    <row r="1576" spans="2:78" x14ac:dyDescent="0.35">
      <c r="B1576" s="20"/>
      <c r="C1576" s="20"/>
      <c r="D1576" s="20"/>
      <c r="E1576" s="20"/>
      <c r="F1576" s="20"/>
      <c r="G1576" s="20"/>
      <c r="H1576" s="20"/>
      <c r="I1576" s="20"/>
      <c r="J1576" s="20"/>
      <c r="K1576" s="20"/>
      <c r="L1576" s="20"/>
      <c r="M1576" s="20"/>
      <c r="N1576" s="20"/>
      <c r="O1576" s="20"/>
      <c r="P1576" s="20"/>
      <c r="Q1576" s="20"/>
      <c r="R1576" s="20"/>
      <c r="S1576" s="20"/>
      <c r="T1576" s="20"/>
      <c r="U1576" s="20"/>
      <c r="V1576" s="20"/>
      <c r="W1576" s="20"/>
      <c r="X1576" s="20"/>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c r="BU1576" s="20"/>
      <c r="BV1576" s="20"/>
      <c r="BW1576" s="20"/>
      <c r="BX1576" s="20"/>
      <c r="BY1576" s="20"/>
      <c r="BZ1576" s="20"/>
    </row>
    <row r="1577" spans="2:78" x14ac:dyDescent="0.35">
      <c r="B1577" s="20"/>
      <c r="C1577" s="20"/>
      <c r="D1577" s="20"/>
      <c r="E1577" s="20"/>
      <c r="F1577" s="20"/>
      <c r="G1577" s="20"/>
      <c r="H1577" s="20"/>
      <c r="I1577" s="20"/>
      <c r="J1577" s="20"/>
      <c r="K1577" s="20"/>
      <c r="L1577" s="20"/>
      <c r="M1577" s="20"/>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c r="BU1577" s="20"/>
      <c r="BV1577" s="20"/>
      <c r="BW1577" s="20"/>
      <c r="BX1577" s="20"/>
      <c r="BY1577" s="20"/>
      <c r="BZ1577" s="20"/>
    </row>
    <row r="1578" spans="2:78" x14ac:dyDescent="0.35">
      <c r="B1578" s="20"/>
      <c r="C1578" s="20"/>
      <c r="D1578" s="20"/>
      <c r="E1578" s="20"/>
      <c r="F1578" s="20"/>
      <c r="G1578" s="20"/>
      <c r="H1578" s="20"/>
      <c r="I1578" s="20"/>
      <c r="J1578" s="20"/>
      <c r="K1578" s="20"/>
      <c r="L1578" s="20"/>
      <c r="M1578" s="20"/>
      <c r="N1578" s="20"/>
      <c r="O1578" s="20"/>
      <c r="P1578" s="20"/>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c r="BU1578" s="20"/>
      <c r="BV1578" s="20"/>
      <c r="BW1578" s="20"/>
      <c r="BX1578" s="20"/>
      <c r="BY1578" s="20"/>
      <c r="BZ1578" s="20"/>
    </row>
    <row r="1579" spans="2:78" x14ac:dyDescent="0.35">
      <c r="B1579" s="20"/>
      <c r="C1579" s="20"/>
      <c r="D1579" s="20"/>
      <c r="E1579" s="20"/>
      <c r="F1579" s="20"/>
      <c r="G1579" s="20"/>
      <c r="H1579" s="20"/>
      <c r="I1579" s="20"/>
      <c r="J1579" s="20"/>
      <c r="K1579" s="20"/>
      <c r="L1579" s="20"/>
      <c r="M1579" s="20"/>
      <c r="N1579" s="20"/>
      <c r="O1579" s="20"/>
      <c r="P1579" s="20"/>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c r="BU1579" s="20"/>
      <c r="BV1579" s="20"/>
      <c r="BW1579" s="20"/>
      <c r="BX1579" s="20"/>
      <c r="BY1579" s="20"/>
      <c r="BZ1579" s="20"/>
    </row>
    <row r="1580" spans="2:78" x14ac:dyDescent="0.35">
      <c r="B1580" s="20"/>
      <c r="C1580" s="20"/>
      <c r="D1580" s="20"/>
      <c r="E1580" s="20"/>
      <c r="F1580" s="20"/>
      <c r="G1580" s="20"/>
      <c r="H1580" s="20"/>
      <c r="I1580" s="20"/>
      <c r="J1580" s="20"/>
      <c r="K1580" s="20"/>
      <c r="L1580" s="20"/>
      <c r="M1580" s="20"/>
      <c r="N1580" s="20"/>
      <c r="O1580" s="20"/>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c r="BU1580" s="20"/>
      <c r="BV1580" s="20"/>
      <c r="BW1580" s="20"/>
      <c r="BX1580" s="20"/>
      <c r="BY1580" s="20"/>
      <c r="BZ1580" s="20"/>
    </row>
    <row r="1581" spans="2:78" x14ac:dyDescent="0.35">
      <c r="B1581" s="20"/>
      <c r="C1581" s="20"/>
      <c r="D1581" s="20"/>
      <c r="E1581" s="20"/>
      <c r="F1581" s="20"/>
      <c r="G1581" s="20"/>
      <c r="H1581" s="20"/>
      <c r="I1581" s="20"/>
      <c r="J1581" s="20"/>
      <c r="K1581" s="20"/>
      <c r="L1581" s="20"/>
      <c r="M1581" s="20"/>
      <c r="N1581" s="20"/>
      <c r="O1581" s="20"/>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c r="BU1581" s="20"/>
      <c r="BV1581" s="20"/>
      <c r="BW1581" s="20"/>
      <c r="BX1581" s="20"/>
      <c r="BY1581" s="20"/>
      <c r="BZ1581" s="20"/>
    </row>
    <row r="1582" spans="2:78" x14ac:dyDescent="0.35">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row>
    <row r="1583" spans="2:78" x14ac:dyDescent="0.35">
      <c r="B1583" s="20"/>
      <c r="C1583" s="20"/>
      <c r="D1583" s="20"/>
      <c r="E1583" s="20"/>
      <c r="F1583" s="20"/>
      <c r="G1583" s="20"/>
      <c r="H1583" s="20"/>
      <c r="I1583" s="20"/>
      <c r="J1583" s="20"/>
      <c r="K1583" s="20"/>
      <c r="L1583" s="20"/>
      <c r="M1583" s="20"/>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c r="BU1583" s="20"/>
      <c r="BV1583" s="20"/>
      <c r="BW1583" s="20"/>
      <c r="BX1583" s="20"/>
      <c r="BY1583" s="20"/>
      <c r="BZ1583" s="20"/>
    </row>
    <row r="1584" spans="2:78" x14ac:dyDescent="0.35">
      <c r="B1584" s="20"/>
      <c r="C1584" s="20"/>
      <c r="D1584" s="20"/>
      <c r="E1584" s="20"/>
      <c r="F1584" s="20"/>
      <c r="G1584" s="20"/>
      <c r="H1584" s="20"/>
      <c r="I1584" s="20"/>
      <c r="J1584" s="20"/>
      <c r="K1584" s="20"/>
      <c r="L1584" s="20"/>
      <c r="M1584" s="20"/>
      <c r="N1584" s="20"/>
      <c r="O1584" s="20"/>
      <c r="P1584" s="20"/>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c r="BU1584" s="20"/>
      <c r="BV1584" s="20"/>
      <c r="BW1584" s="20"/>
      <c r="BX1584" s="20"/>
      <c r="BY1584" s="20"/>
      <c r="BZ1584" s="20"/>
    </row>
    <row r="1585" spans="2:78" x14ac:dyDescent="0.35">
      <c r="B1585" s="20"/>
      <c r="C1585" s="20"/>
      <c r="D1585" s="20"/>
      <c r="E1585" s="20"/>
      <c r="F1585" s="20"/>
      <c r="G1585" s="20"/>
      <c r="H1585" s="20"/>
      <c r="I1585" s="20"/>
      <c r="J1585" s="20"/>
      <c r="K1585" s="20"/>
      <c r="L1585" s="20"/>
      <c r="M1585" s="20"/>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c r="BU1585" s="20"/>
      <c r="BV1585" s="20"/>
      <c r="BW1585" s="20"/>
      <c r="BX1585" s="20"/>
      <c r="BY1585" s="20"/>
      <c r="BZ1585" s="20"/>
    </row>
    <row r="1586" spans="2:78" x14ac:dyDescent="0.35">
      <c r="B1586" s="20"/>
      <c r="C1586" s="20"/>
      <c r="D1586" s="20"/>
      <c r="E1586" s="20"/>
      <c r="F1586" s="20"/>
      <c r="G1586" s="20"/>
      <c r="H1586" s="20"/>
      <c r="I1586" s="20"/>
      <c r="J1586" s="20"/>
      <c r="K1586" s="20"/>
      <c r="L1586" s="20"/>
      <c r="M1586" s="20"/>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c r="BU1586" s="20"/>
      <c r="BV1586" s="20"/>
      <c r="BW1586" s="20"/>
      <c r="BX1586" s="20"/>
      <c r="BY1586" s="20"/>
      <c r="BZ1586" s="20"/>
    </row>
    <row r="1587" spans="2:78" x14ac:dyDescent="0.35">
      <c r="B1587" s="20"/>
      <c r="C1587" s="20"/>
      <c r="D1587" s="20"/>
      <c r="E1587" s="20"/>
      <c r="F1587" s="20"/>
      <c r="G1587" s="20"/>
      <c r="H1587" s="20"/>
      <c r="I1587" s="20"/>
      <c r="J1587" s="20"/>
      <c r="K1587" s="20"/>
      <c r="L1587" s="20"/>
      <c r="M1587" s="20"/>
      <c r="N1587" s="20"/>
      <c r="O1587" s="20"/>
      <c r="P1587" s="20"/>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c r="BU1587" s="20"/>
      <c r="BV1587" s="20"/>
      <c r="BW1587" s="20"/>
      <c r="BX1587" s="20"/>
      <c r="BY1587" s="20"/>
      <c r="BZ1587" s="20"/>
    </row>
    <row r="1588" spans="2:78" x14ac:dyDescent="0.35">
      <c r="B1588" s="20"/>
      <c r="C1588" s="20"/>
      <c r="D1588" s="20"/>
      <c r="E1588" s="20"/>
      <c r="F1588" s="20"/>
      <c r="G1588" s="20"/>
      <c r="H1588" s="20"/>
      <c r="I1588" s="20"/>
      <c r="J1588" s="20"/>
      <c r="K1588" s="20"/>
      <c r="L1588" s="20"/>
      <c r="M1588" s="20"/>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c r="BU1588" s="20"/>
      <c r="BV1588" s="20"/>
      <c r="BW1588" s="20"/>
      <c r="BX1588" s="20"/>
      <c r="BY1588" s="20"/>
      <c r="BZ1588" s="20"/>
    </row>
    <row r="1589" spans="2:78" x14ac:dyDescent="0.35">
      <c r="B1589" s="20"/>
      <c r="C1589" s="20"/>
      <c r="D1589" s="20"/>
      <c r="E1589" s="20"/>
      <c r="F1589" s="20"/>
      <c r="G1589" s="20"/>
      <c r="H1589" s="20"/>
      <c r="I1589" s="20"/>
      <c r="J1589" s="20"/>
      <c r="K1589" s="20"/>
      <c r="L1589" s="20"/>
      <c r="M1589" s="20"/>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c r="BU1589" s="20"/>
      <c r="BV1589" s="20"/>
      <c r="BW1589" s="20"/>
      <c r="BX1589" s="20"/>
      <c r="BY1589" s="20"/>
      <c r="BZ1589" s="20"/>
    </row>
    <row r="1590" spans="2:78" x14ac:dyDescent="0.35">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row>
    <row r="1591" spans="2:78" x14ac:dyDescent="0.35">
      <c r="B1591" s="20"/>
      <c r="C1591" s="20"/>
      <c r="D1591" s="20"/>
      <c r="E1591" s="20"/>
      <c r="F1591" s="20"/>
      <c r="G1591" s="20"/>
      <c r="H1591" s="20"/>
      <c r="I1591" s="20"/>
      <c r="J1591" s="20"/>
      <c r="K1591" s="20"/>
      <c r="L1591" s="20"/>
      <c r="M1591" s="20"/>
      <c r="N1591" s="20"/>
      <c r="O1591" s="20"/>
      <c r="P1591" s="20"/>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c r="BU1591" s="20"/>
      <c r="BV1591" s="20"/>
      <c r="BW1591" s="20"/>
      <c r="BX1591" s="20"/>
      <c r="BY1591" s="20"/>
      <c r="BZ1591" s="20"/>
    </row>
    <row r="1592" spans="2:78" x14ac:dyDescent="0.35">
      <c r="B1592" s="20"/>
      <c r="C1592" s="20"/>
      <c r="D1592" s="20"/>
      <c r="E1592" s="20"/>
      <c r="F1592" s="20"/>
      <c r="G1592" s="20"/>
      <c r="H1592" s="20"/>
      <c r="I1592" s="20"/>
      <c r="J1592" s="20"/>
      <c r="K1592" s="20"/>
      <c r="L1592" s="20"/>
      <c r="M1592" s="20"/>
      <c r="N1592" s="20"/>
      <c r="O1592" s="20"/>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c r="BU1592" s="20"/>
      <c r="BV1592" s="20"/>
      <c r="BW1592" s="20"/>
      <c r="BX1592" s="20"/>
      <c r="BY1592" s="20"/>
      <c r="BZ1592" s="20"/>
    </row>
    <row r="1593" spans="2:78" x14ac:dyDescent="0.35">
      <c r="B1593" s="20"/>
      <c r="C1593" s="20"/>
      <c r="D1593" s="20"/>
      <c r="E1593" s="20"/>
      <c r="F1593" s="20"/>
      <c r="G1593" s="20"/>
      <c r="H1593" s="20"/>
      <c r="I1593" s="20"/>
      <c r="J1593" s="20"/>
      <c r="K1593" s="20"/>
      <c r="L1593" s="20"/>
      <c r="M1593" s="20"/>
      <c r="N1593" s="20"/>
      <c r="O1593" s="20"/>
      <c r="P1593" s="20"/>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c r="BU1593" s="20"/>
      <c r="BV1593" s="20"/>
      <c r="BW1593" s="20"/>
      <c r="BX1593" s="20"/>
      <c r="BY1593" s="20"/>
      <c r="BZ1593" s="20"/>
    </row>
    <row r="1594" spans="2:78" x14ac:dyDescent="0.35">
      <c r="B1594" s="20"/>
      <c r="C1594" s="20"/>
      <c r="D1594" s="20"/>
      <c r="E1594" s="20"/>
      <c r="F1594" s="20"/>
      <c r="G1594" s="20"/>
      <c r="H1594" s="20"/>
      <c r="I1594" s="20"/>
      <c r="J1594" s="20"/>
      <c r="K1594" s="20"/>
      <c r="L1594" s="20"/>
      <c r="M1594" s="20"/>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c r="BU1594" s="20"/>
      <c r="BV1594" s="20"/>
      <c r="BW1594" s="20"/>
      <c r="BX1594" s="20"/>
      <c r="BY1594" s="20"/>
      <c r="BZ1594" s="20"/>
    </row>
    <row r="1595" spans="2:78" x14ac:dyDescent="0.35">
      <c r="B1595" s="20"/>
      <c r="C1595" s="20"/>
      <c r="D1595" s="20"/>
      <c r="E1595" s="20"/>
      <c r="F1595" s="20"/>
      <c r="G1595" s="20"/>
      <c r="H1595" s="20"/>
      <c r="I1595" s="20"/>
      <c r="J1595" s="20"/>
      <c r="K1595" s="20"/>
      <c r="L1595" s="20"/>
      <c r="M1595" s="20"/>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c r="BU1595" s="20"/>
      <c r="BV1595" s="20"/>
      <c r="BW1595" s="20"/>
      <c r="BX1595" s="20"/>
      <c r="BY1595" s="20"/>
      <c r="BZ1595" s="20"/>
    </row>
    <row r="1596" spans="2:78" x14ac:dyDescent="0.35">
      <c r="B1596" s="20"/>
      <c r="C1596" s="20"/>
      <c r="D1596" s="20"/>
      <c r="E1596" s="20"/>
      <c r="F1596" s="20"/>
      <c r="G1596" s="20"/>
      <c r="H1596" s="20"/>
      <c r="I1596" s="20"/>
      <c r="J1596" s="20"/>
      <c r="K1596" s="20"/>
      <c r="L1596" s="20"/>
      <c r="M1596" s="20"/>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c r="BU1596" s="20"/>
      <c r="BV1596" s="20"/>
      <c r="BW1596" s="20"/>
      <c r="BX1596" s="20"/>
      <c r="BY1596" s="20"/>
      <c r="BZ1596" s="20"/>
    </row>
    <row r="1597" spans="2:78" x14ac:dyDescent="0.35">
      <c r="B1597" s="20"/>
      <c r="C1597" s="20"/>
      <c r="D1597" s="20"/>
      <c r="E1597" s="20"/>
      <c r="F1597" s="20"/>
      <c r="G1597" s="20"/>
      <c r="H1597" s="20"/>
      <c r="I1597" s="20"/>
      <c r="J1597" s="20"/>
      <c r="K1597" s="20"/>
      <c r="L1597" s="20"/>
      <c r="M1597" s="20"/>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c r="BU1597" s="20"/>
      <c r="BV1597" s="20"/>
      <c r="BW1597" s="20"/>
      <c r="BX1597" s="20"/>
      <c r="BY1597" s="20"/>
      <c r="BZ1597" s="20"/>
    </row>
    <row r="1598" spans="2:78" x14ac:dyDescent="0.35">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row>
    <row r="1599" spans="2:78" x14ac:dyDescent="0.35">
      <c r="B1599" s="20"/>
      <c r="C1599" s="20"/>
      <c r="D1599" s="20"/>
      <c r="E1599" s="20"/>
      <c r="F1599" s="20"/>
      <c r="G1599" s="20"/>
      <c r="H1599" s="20"/>
      <c r="I1599" s="20"/>
      <c r="J1599" s="20"/>
      <c r="K1599" s="20"/>
      <c r="L1599" s="20"/>
      <c r="M1599" s="20"/>
      <c r="N1599" s="20"/>
      <c r="O1599" s="20"/>
      <c r="P1599" s="20"/>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c r="BU1599" s="20"/>
      <c r="BV1599" s="20"/>
      <c r="BW1599" s="20"/>
      <c r="BX1599" s="20"/>
      <c r="BY1599" s="20"/>
      <c r="BZ1599" s="20"/>
    </row>
    <row r="1600" spans="2:78" x14ac:dyDescent="0.35">
      <c r="B1600" s="20"/>
      <c r="C1600" s="20"/>
      <c r="D1600" s="20"/>
      <c r="E1600" s="20"/>
      <c r="F1600" s="20"/>
      <c r="G1600" s="20"/>
      <c r="H1600" s="20"/>
      <c r="I1600" s="20"/>
      <c r="J1600" s="20"/>
      <c r="K1600" s="20"/>
      <c r="L1600" s="20"/>
      <c r="M1600" s="20"/>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c r="BU1600" s="20"/>
      <c r="BV1600" s="20"/>
      <c r="BW1600" s="20"/>
      <c r="BX1600" s="20"/>
      <c r="BY1600" s="20"/>
      <c r="BZ1600" s="20"/>
    </row>
    <row r="1601" spans="2:78" x14ac:dyDescent="0.35">
      <c r="B1601" s="20"/>
      <c r="C1601" s="20"/>
      <c r="D1601" s="20"/>
      <c r="E1601" s="20"/>
      <c r="F1601" s="20"/>
      <c r="G1601" s="20"/>
      <c r="H1601" s="20"/>
      <c r="I1601" s="20"/>
      <c r="J1601" s="20"/>
      <c r="K1601" s="20"/>
      <c r="L1601" s="20"/>
      <c r="M1601" s="20"/>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c r="BU1601" s="20"/>
      <c r="BV1601" s="20"/>
      <c r="BW1601" s="20"/>
      <c r="BX1601" s="20"/>
      <c r="BY1601" s="20"/>
      <c r="BZ1601" s="20"/>
    </row>
    <row r="1602" spans="2:78" x14ac:dyDescent="0.35">
      <c r="B1602" s="20"/>
      <c r="C1602" s="20"/>
      <c r="D1602" s="20"/>
      <c r="E1602" s="20"/>
      <c r="F1602" s="20"/>
      <c r="G1602" s="20"/>
      <c r="H1602" s="20"/>
      <c r="I1602" s="20"/>
      <c r="J1602" s="20"/>
      <c r="K1602" s="20"/>
      <c r="L1602" s="20"/>
      <c r="M1602" s="20"/>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c r="BU1602" s="20"/>
      <c r="BV1602" s="20"/>
      <c r="BW1602" s="20"/>
      <c r="BX1602" s="20"/>
      <c r="BY1602" s="20"/>
      <c r="BZ1602" s="20"/>
    </row>
    <row r="1603" spans="2:78" x14ac:dyDescent="0.35">
      <c r="B1603" s="20"/>
      <c r="C1603" s="20"/>
      <c r="D1603" s="20"/>
      <c r="E1603" s="20"/>
      <c r="F1603" s="20"/>
      <c r="G1603" s="20"/>
      <c r="H1603" s="20"/>
      <c r="I1603" s="20"/>
      <c r="J1603" s="20"/>
      <c r="K1603" s="20"/>
      <c r="L1603" s="20"/>
      <c r="M1603" s="20"/>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c r="BU1603" s="20"/>
      <c r="BV1603" s="20"/>
      <c r="BW1603" s="20"/>
      <c r="BX1603" s="20"/>
      <c r="BY1603" s="20"/>
      <c r="BZ1603" s="20"/>
    </row>
    <row r="1604" spans="2:78" x14ac:dyDescent="0.35">
      <c r="B1604" s="20"/>
      <c r="C1604" s="20"/>
      <c r="D1604" s="20"/>
      <c r="E1604" s="20"/>
      <c r="F1604" s="20"/>
      <c r="G1604" s="20"/>
      <c r="H1604" s="20"/>
      <c r="I1604" s="20"/>
      <c r="J1604" s="20"/>
      <c r="K1604" s="20"/>
      <c r="L1604" s="20"/>
      <c r="M1604" s="20"/>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c r="BU1604" s="20"/>
      <c r="BV1604" s="20"/>
      <c r="BW1604" s="20"/>
      <c r="BX1604" s="20"/>
      <c r="BY1604" s="20"/>
      <c r="BZ1604" s="20"/>
    </row>
    <row r="1605" spans="2:78" x14ac:dyDescent="0.35">
      <c r="B1605" s="20"/>
      <c r="C1605" s="20"/>
      <c r="D1605" s="20"/>
      <c r="E1605" s="20"/>
      <c r="F1605" s="20"/>
      <c r="G1605" s="20"/>
      <c r="H1605" s="20"/>
      <c r="I1605" s="20"/>
      <c r="J1605" s="20"/>
      <c r="K1605" s="20"/>
      <c r="L1605" s="20"/>
      <c r="M1605" s="20"/>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c r="BU1605" s="20"/>
      <c r="BV1605" s="20"/>
      <c r="BW1605" s="20"/>
      <c r="BX1605" s="20"/>
      <c r="BY1605" s="20"/>
      <c r="BZ1605" s="20"/>
    </row>
    <row r="1606" spans="2:78" x14ac:dyDescent="0.35">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row>
    <row r="1607" spans="2:78" x14ac:dyDescent="0.35">
      <c r="B1607" s="20"/>
      <c r="C1607" s="20"/>
      <c r="D1607" s="20"/>
      <c r="E1607" s="20"/>
      <c r="F1607" s="20"/>
      <c r="G1607" s="20"/>
      <c r="H1607" s="20"/>
      <c r="I1607" s="20"/>
      <c r="J1607" s="20"/>
      <c r="K1607" s="20"/>
      <c r="L1607" s="20"/>
      <c r="M1607" s="20"/>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c r="BU1607" s="20"/>
      <c r="BV1607" s="20"/>
      <c r="BW1607" s="20"/>
      <c r="BX1607" s="20"/>
      <c r="BY1607" s="20"/>
      <c r="BZ1607" s="20"/>
    </row>
    <row r="1608" spans="2:78" x14ac:dyDescent="0.35">
      <c r="B1608" s="20"/>
      <c r="C1608" s="20"/>
      <c r="D1608" s="20"/>
      <c r="E1608" s="20"/>
      <c r="F1608" s="20"/>
      <c r="G1608" s="20"/>
      <c r="H1608" s="20"/>
      <c r="I1608" s="20"/>
      <c r="J1608" s="20"/>
      <c r="K1608" s="20"/>
      <c r="L1608" s="20"/>
      <c r="M1608" s="20"/>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c r="BU1608" s="20"/>
      <c r="BV1608" s="20"/>
      <c r="BW1608" s="20"/>
      <c r="BX1608" s="20"/>
      <c r="BY1608" s="20"/>
      <c r="BZ1608" s="20"/>
    </row>
    <row r="1609" spans="2:78" x14ac:dyDescent="0.35">
      <c r="B1609" s="20"/>
      <c r="C1609" s="20"/>
      <c r="D1609" s="20"/>
      <c r="E1609" s="20"/>
      <c r="F1609" s="20"/>
      <c r="G1609" s="20"/>
      <c r="H1609" s="20"/>
      <c r="I1609" s="20"/>
      <c r="J1609" s="20"/>
      <c r="K1609" s="20"/>
      <c r="L1609" s="20"/>
      <c r="M1609" s="20"/>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c r="BU1609" s="20"/>
      <c r="BV1609" s="20"/>
      <c r="BW1609" s="20"/>
      <c r="BX1609" s="20"/>
      <c r="BY1609" s="20"/>
      <c r="BZ1609" s="20"/>
    </row>
    <row r="1610" spans="2:78" x14ac:dyDescent="0.35">
      <c r="B1610" s="20"/>
      <c r="C1610" s="20"/>
      <c r="D1610" s="20"/>
      <c r="E1610" s="20"/>
      <c r="F1610" s="20"/>
      <c r="G1610" s="20"/>
      <c r="H1610" s="20"/>
      <c r="I1610" s="20"/>
      <c r="J1610" s="20"/>
      <c r="K1610" s="20"/>
      <c r="L1610" s="20"/>
      <c r="M1610" s="20"/>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c r="BU1610" s="20"/>
      <c r="BV1610" s="20"/>
      <c r="BW1610" s="20"/>
      <c r="BX1610" s="20"/>
      <c r="BY1610" s="20"/>
      <c r="BZ1610" s="20"/>
    </row>
    <row r="1611" spans="2:78" x14ac:dyDescent="0.35">
      <c r="B1611" s="20"/>
      <c r="C1611" s="20"/>
      <c r="D1611" s="20"/>
      <c r="E1611" s="20"/>
      <c r="F1611" s="20"/>
      <c r="G1611" s="20"/>
      <c r="H1611" s="20"/>
      <c r="I1611" s="20"/>
      <c r="J1611" s="20"/>
      <c r="K1611" s="20"/>
      <c r="L1611" s="20"/>
      <c r="M1611" s="20"/>
      <c r="N1611" s="20"/>
      <c r="O1611" s="20"/>
      <c r="P1611" s="20"/>
      <c r="Q1611" s="20"/>
      <c r="R1611" s="20"/>
      <c r="S1611" s="20"/>
      <c r="T1611" s="20"/>
      <c r="U1611" s="20"/>
      <c r="V1611" s="20"/>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c r="BU1611" s="20"/>
      <c r="BV1611" s="20"/>
      <c r="BW1611" s="20"/>
      <c r="BX1611" s="20"/>
      <c r="BY1611" s="20"/>
      <c r="BZ1611" s="20"/>
    </row>
    <row r="1612" spans="2:78" x14ac:dyDescent="0.35">
      <c r="B1612" s="20"/>
      <c r="C1612" s="20"/>
      <c r="D1612" s="20"/>
      <c r="E1612" s="20"/>
      <c r="F1612" s="20"/>
      <c r="G1612" s="20"/>
      <c r="H1612" s="20"/>
      <c r="I1612" s="20"/>
      <c r="J1612" s="20"/>
      <c r="K1612" s="20"/>
      <c r="L1612" s="20"/>
      <c r="M1612" s="20"/>
      <c r="N1612" s="20"/>
      <c r="O1612" s="20"/>
      <c r="P1612" s="20"/>
      <c r="Q1612" s="20"/>
      <c r="R1612" s="20"/>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c r="BU1612" s="20"/>
      <c r="BV1612" s="20"/>
      <c r="BW1612" s="20"/>
      <c r="BX1612" s="20"/>
      <c r="BY1612" s="20"/>
      <c r="BZ1612" s="20"/>
    </row>
    <row r="1613" spans="2:78" x14ac:dyDescent="0.35">
      <c r="B1613" s="20"/>
      <c r="C1613" s="20"/>
      <c r="D1613" s="20"/>
      <c r="E1613" s="20"/>
      <c r="F1613" s="20"/>
      <c r="G1613" s="20"/>
      <c r="H1613" s="20"/>
      <c r="I1613" s="20"/>
      <c r="J1613" s="20"/>
      <c r="K1613" s="20"/>
      <c r="L1613" s="20"/>
      <c r="M1613" s="20"/>
      <c r="N1613" s="20"/>
      <c r="O1613" s="20"/>
      <c r="P1613" s="20"/>
      <c r="Q1613" s="20"/>
      <c r="R1613" s="20"/>
      <c r="S1613" s="20"/>
      <c r="T1613" s="20"/>
      <c r="U1613" s="20"/>
      <c r="V1613" s="20"/>
      <c r="W1613" s="20"/>
      <c r="X1613" s="20"/>
      <c r="Y1613" s="20"/>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c r="BU1613" s="20"/>
      <c r="BV1613" s="20"/>
      <c r="BW1613" s="20"/>
      <c r="BX1613" s="20"/>
      <c r="BY1613" s="20"/>
      <c r="BZ1613" s="20"/>
    </row>
    <row r="1614" spans="2:78" x14ac:dyDescent="0.35">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row>
    <row r="1615" spans="2:78" x14ac:dyDescent="0.35">
      <c r="B1615" s="20"/>
      <c r="C1615" s="20"/>
      <c r="D1615" s="20"/>
      <c r="E1615" s="20"/>
      <c r="F1615" s="20"/>
      <c r="G1615" s="20"/>
      <c r="H1615" s="20"/>
      <c r="I1615" s="20"/>
      <c r="J1615" s="20"/>
      <c r="K1615" s="20"/>
      <c r="L1615" s="20"/>
      <c r="M1615" s="20"/>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c r="BU1615" s="20"/>
      <c r="BV1615" s="20"/>
      <c r="BW1615" s="20"/>
      <c r="BX1615" s="20"/>
      <c r="BY1615" s="20"/>
      <c r="BZ1615" s="20"/>
    </row>
    <row r="1616" spans="2:78" x14ac:dyDescent="0.35">
      <c r="B1616" s="20"/>
      <c r="C1616" s="20"/>
      <c r="D1616" s="20"/>
      <c r="E1616" s="20"/>
      <c r="F1616" s="20"/>
      <c r="G1616" s="20"/>
      <c r="H1616" s="20"/>
      <c r="I1616" s="20"/>
      <c r="J1616" s="20"/>
      <c r="K1616" s="20"/>
      <c r="L1616" s="20"/>
      <c r="M1616" s="20"/>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c r="BU1616" s="20"/>
      <c r="BV1616" s="20"/>
      <c r="BW1616" s="20"/>
      <c r="BX1616" s="20"/>
      <c r="BY1616" s="20"/>
      <c r="BZ1616" s="20"/>
    </row>
    <row r="1617" spans="2:78" x14ac:dyDescent="0.35">
      <c r="B1617" s="20"/>
      <c r="C1617" s="20"/>
      <c r="D1617" s="20"/>
      <c r="E1617" s="20"/>
      <c r="F1617" s="20"/>
      <c r="G1617" s="20"/>
      <c r="H1617" s="20"/>
      <c r="I1617" s="20"/>
      <c r="J1617" s="20"/>
      <c r="K1617" s="20"/>
      <c r="L1617" s="20"/>
      <c r="M1617" s="20"/>
      <c r="N1617" s="20"/>
      <c r="O1617" s="20"/>
      <c r="P1617" s="20"/>
      <c r="Q1617" s="20"/>
      <c r="R1617" s="20"/>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c r="BU1617" s="20"/>
      <c r="BV1617" s="20"/>
      <c r="BW1617" s="20"/>
      <c r="BX1617" s="20"/>
      <c r="BY1617" s="20"/>
      <c r="BZ1617" s="20"/>
    </row>
    <row r="1618" spans="2:78" x14ac:dyDescent="0.35">
      <c r="B1618" s="20"/>
      <c r="C1618" s="20"/>
      <c r="D1618" s="20"/>
      <c r="E1618" s="20"/>
      <c r="F1618" s="20"/>
      <c r="G1618" s="20"/>
      <c r="H1618" s="20"/>
      <c r="I1618" s="20"/>
      <c r="J1618" s="20"/>
      <c r="K1618" s="20"/>
      <c r="L1618" s="20"/>
      <c r="M1618" s="20"/>
      <c r="N1618" s="20"/>
      <c r="O1618" s="20"/>
      <c r="P1618" s="20"/>
      <c r="Q1618" s="20"/>
      <c r="R1618" s="20"/>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c r="BU1618" s="20"/>
      <c r="BV1618" s="20"/>
      <c r="BW1618" s="20"/>
      <c r="BX1618" s="20"/>
      <c r="BY1618" s="20"/>
      <c r="BZ1618" s="20"/>
    </row>
    <row r="1619" spans="2:78" x14ac:dyDescent="0.35">
      <c r="B1619" s="20"/>
      <c r="C1619" s="20"/>
      <c r="D1619" s="20"/>
      <c r="E1619" s="20"/>
      <c r="F1619" s="20"/>
      <c r="G1619" s="20"/>
      <c r="H1619" s="20"/>
      <c r="I1619" s="20"/>
      <c r="J1619" s="20"/>
      <c r="K1619" s="20"/>
      <c r="L1619" s="20"/>
      <c r="M1619" s="20"/>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c r="BU1619" s="20"/>
      <c r="BV1619" s="20"/>
      <c r="BW1619" s="20"/>
      <c r="BX1619" s="20"/>
      <c r="BY1619" s="20"/>
      <c r="BZ1619" s="20"/>
    </row>
    <row r="1620" spans="2:78" x14ac:dyDescent="0.35">
      <c r="B1620" s="20"/>
      <c r="C1620" s="20"/>
      <c r="D1620" s="20"/>
      <c r="E1620" s="20"/>
      <c r="F1620" s="20"/>
      <c r="G1620" s="20"/>
      <c r="H1620" s="20"/>
      <c r="I1620" s="20"/>
      <c r="J1620" s="20"/>
      <c r="K1620" s="20"/>
      <c r="L1620" s="20"/>
      <c r="M1620" s="20"/>
      <c r="N1620" s="20"/>
      <c r="O1620" s="20"/>
      <c r="P1620" s="20"/>
      <c r="Q1620" s="20"/>
      <c r="R1620" s="20"/>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c r="BU1620" s="20"/>
      <c r="BV1620" s="20"/>
      <c r="BW1620" s="20"/>
      <c r="BX1620" s="20"/>
      <c r="BY1620" s="20"/>
      <c r="BZ1620" s="20"/>
    </row>
    <row r="1621" spans="2:78" x14ac:dyDescent="0.35">
      <c r="B1621" s="20"/>
      <c r="C1621" s="20"/>
      <c r="D1621" s="20"/>
      <c r="E1621" s="20"/>
      <c r="F1621" s="20"/>
      <c r="G1621" s="20"/>
      <c r="H1621" s="20"/>
      <c r="I1621" s="20"/>
      <c r="J1621" s="20"/>
      <c r="K1621" s="20"/>
      <c r="L1621" s="20"/>
      <c r="M1621" s="20"/>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c r="BU1621" s="20"/>
      <c r="BV1621" s="20"/>
      <c r="BW1621" s="20"/>
      <c r="BX1621" s="20"/>
      <c r="BY1621" s="20"/>
      <c r="BZ1621" s="20"/>
    </row>
    <row r="1622" spans="2:78" x14ac:dyDescent="0.35">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row>
    <row r="1623" spans="2:78" x14ac:dyDescent="0.35">
      <c r="B1623" s="20"/>
      <c r="C1623" s="20"/>
      <c r="D1623" s="20"/>
      <c r="E1623" s="20"/>
      <c r="F1623" s="20"/>
      <c r="G1623" s="20"/>
      <c r="H1623" s="20"/>
      <c r="I1623" s="20"/>
      <c r="J1623" s="20"/>
      <c r="K1623" s="20"/>
      <c r="L1623" s="20"/>
      <c r="M1623" s="20"/>
      <c r="N1623" s="20"/>
      <c r="O1623" s="20"/>
      <c r="P1623" s="20"/>
      <c r="Q1623" s="20"/>
      <c r="R1623" s="20"/>
      <c r="S1623" s="20"/>
      <c r="T1623" s="20"/>
      <c r="U1623" s="20"/>
      <c r="V1623" s="20"/>
      <c r="W1623" s="20"/>
      <c r="X1623" s="20"/>
      <c r="Y1623" s="20"/>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c r="BU1623" s="20"/>
      <c r="BV1623" s="20"/>
      <c r="BW1623" s="20"/>
      <c r="BX1623" s="20"/>
      <c r="BY1623" s="20"/>
      <c r="BZ1623" s="20"/>
    </row>
    <row r="1624" spans="2:78" x14ac:dyDescent="0.35">
      <c r="B1624" s="20"/>
      <c r="C1624" s="20"/>
      <c r="D1624" s="20"/>
      <c r="E1624" s="20"/>
      <c r="F1624" s="20"/>
      <c r="G1624" s="20"/>
      <c r="H1624" s="20"/>
      <c r="I1624" s="20"/>
      <c r="J1624" s="20"/>
      <c r="K1624" s="20"/>
      <c r="L1624" s="20"/>
      <c r="M1624" s="20"/>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c r="BU1624" s="20"/>
      <c r="BV1624" s="20"/>
      <c r="BW1624" s="20"/>
      <c r="BX1624" s="20"/>
      <c r="BY1624" s="20"/>
      <c r="BZ1624" s="20"/>
    </row>
    <row r="1625" spans="2:78" x14ac:dyDescent="0.35">
      <c r="B1625" s="20"/>
      <c r="C1625" s="20"/>
      <c r="D1625" s="20"/>
      <c r="E1625" s="20"/>
      <c r="F1625" s="20"/>
      <c r="G1625" s="20"/>
      <c r="H1625" s="20"/>
      <c r="I1625" s="20"/>
      <c r="J1625" s="20"/>
      <c r="K1625" s="20"/>
      <c r="L1625" s="20"/>
      <c r="M1625" s="20"/>
      <c r="N1625" s="20"/>
      <c r="O1625" s="20"/>
      <c r="P1625" s="20"/>
      <c r="Q1625" s="20"/>
      <c r="R1625" s="20"/>
      <c r="S1625" s="20"/>
      <c r="T1625" s="20"/>
      <c r="U1625" s="20"/>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c r="BU1625" s="20"/>
      <c r="BV1625" s="20"/>
      <c r="BW1625" s="20"/>
      <c r="BX1625" s="20"/>
      <c r="BY1625" s="20"/>
      <c r="BZ1625" s="20"/>
    </row>
    <row r="1626" spans="2:78" x14ac:dyDescent="0.35">
      <c r="B1626" s="20"/>
      <c r="C1626" s="20"/>
      <c r="D1626" s="20"/>
      <c r="E1626" s="20"/>
      <c r="F1626" s="20"/>
      <c r="G1626" s="20"/>
      <c r="H1626" s="20"/>
      <c r="I1626" s="20"/>
      <c r="J1626" s="20"/>
      <c r="K1626" s="20"/>
      <c r="L1626" s="20"/>
      <c r="M1626" s="20"/>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c r="BU1626" s="20"/>
      <c r="BV1626" s="20"/>
      <c r="BW1626" s="20"/>
      <c r="BX1626" s="20"/>
      <c r="BY1626" s="20"/>
      <c r="BZ1626" s="20"/>
    </row>
    <row r="1627" spans="2:78" x14ac:dyDescent="0.35">
      <c r="B1627" s="20"/>
      <c r="C1627" s="20"/>
      <c r="D1627" s="20"/>
      <c r="E1627" s="20"/>
      <c r="F1627" s="20"/>
      <c r="G1627" s="20"/>
      <c r="H1627" s="20"/>
      <c r="I1627" s="20"/>
      <c r="J1627" s="20"/>
      <c r="K1627" s="20"/>
      <c r="L1627" s="20"/>
      <c r="M1627" s="20"/>
      <c r="N1627" s="20"/>
      <c r="O1627" s="20"/>
      <c r="P1627" s="20"/>
      <c r="Q1627" s="20"/>
      <c r="R1627" s="20"/>
      <c r="S1627" s="20"/>
      <c r="T1627" s="20"/>
      <c r="U1627" s="20"/>
      <c r="V1627" s="20"/>
      <c r="W1627" s="20"/>
      <c r="X1627" s="20"/>
      <c r="Y1627" s="20"/>
      <c r="Z1627" s="20"/>
      <c r="AA1627" s="20"/>
      <c r="AB1627" s="20"/>
      <c r="AC1627" s="20"/>
      <c r="AD1627" s="20"/>
      <c r="AE1627" s="20"/>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c r="BU1627" s="20"/>
      <c r="BV1627" s="20"/>
      <c r="BW1627" s="20"/>
      <c r="BX1627" s="20"/>
      <c r="BY1627" s="20"/>
      <c r="BZ1627" s="20"/>
    </row>
    <row r="1628" spans="2:78" x14ac:dyDescent="0.35">
      <c r="B1628" s="20"/>
      <c r="C1628" s="20"/>
      <c r="D1628" s="20"/>
      <c r="E1628" s="20"/>
      <c r="F1628" s="20"/>
      <c r="G1628" s="20"/>
      <c r="H1628" s="20"/>
      <c r="I1628" s="20"/>
      <c r="J1628" s="20"/>
      <c r="K1628" s="20"/>
      <c r="L1628" s="20"/>
      <c r="M1628" s="20"/>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c r="BU1628" s="20"/>
      <c r="BV1628" s="20"/>
      <c r="BW1628" s="20"/>
      <c r="BX1628" s="20"/>
      <c r="BY1628" s="20"/>
      <c r="BZ1628" s="20"/>
    </row>
    <row r="1629" spans="2:78" x14ac:dyDescent="0.35">
      <c r="B1629" s="20"/>
      <c r="C1629" s="20"/>
      <c r="D1629" s="20"/>
      <c r="E1629" s="20"/>
      <c r="F1629" s="20"/>
      <c r="G1629" s="20"/>
      <c r="H1629" s="20"/>
      <c r="I1629" s="20"/>
      <c r="J1629" s="20"/>
      <c r="K1629" s="20"/>
      <c r="L1629" s="20"/>
      <c r="M1629" s="20"/>
      <c r="N1629" s="20"/>
      <c r="O1629" s="20"/>
      <c r="P1629" s="20"/>
      <c r="Q1629" s="20"/>
      <c r="R1629" s="20"/>
      <c r="S1629" s="20"/>
      <c r="T1629" s="20"/>
      <c r="U1629" s="20"/>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c r="BU1629" s="20"/>
      <c r="BV1629" s="20"/>
      <c r="BW1629" s="20"/>
      <c r="BX1629" s="20"/>
      <c r="BY1629" s="20"/>
      <c r="BZ1629" s="20"/>
    </row>
    <row r="1630" spans="2:78" x14ac:dyDescent="0.35">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row>
    <row r="1631" spans="2:78" x14ac:dyDescent="0.35">
      <c r="B1631" s="20"/>
      <c r="C1631" s="20"/>
      <c r="D1631" s="20"/>
      <c r="E1631" s="20"/>
      <c r="F1631" s="20"/>
      <c r="G1631" s="20"/>
      <c r="H1631" s="20"/>
      <c r="I1631" s="20"/>
      <c r="J1631" s="20"/>
      <c r="K1631" s="20"/>
      <c r="L1631" s="20"/>
      <c r="M1631" s="20"/>
      <c r="N1631" s="20"/>
      <c r="O1631" s="20"/>
      <c r="P1631" s="20"/>
      <c r="Q1631" s="20"/>
      <c r="R1631" s="20"/>
      <c r="S1631" s="20"/>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c r="BU1631" s="20"/>
      <c r="BV1631" s="20"/>
      <c r="BW1631" s="20"/>
      <c r="BX1631" s="20"/>
      <c r="BY1631" s="20"/>
      <c r="BZ1631" s="20"/>
    </row>
    <row r="1632" spans="2:78" x14ac:dyDescent="0.35">
      <c r="B1632" s="20"/>
      <c r="C1632" s="20"/>
      <c r="D1632" s="20"/>
      <c r="E1632" s="20"/>
      <c r="F1632" s="20"/>
      <c r="G1632" s="20"/>
      <c r="H1632" s="20"/>
      <c r="I1632" s="20"/>
      <c r="J1632" s="20"/>
      <c r="K1632" s="20"/>
      <c r="L1632" s="20"/>
      <c r="M1632" s="20"/>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c r="BU1632" s="20"/>
      <c r="BV1632" s="20"/>
      <c r="BW1632" s="20"/>
      <c r="BX1632" s="20"/>
      <c r="BY1632" s="20"/>
      <c r="BZ1632" s="20"/>
    </row>
    <row r="1633" spans="2:78" x14ac:dyDescent="0.35">
      <c r="B1633" s="20"/>
      <c r="C1633" s="20"/>
      <c r="D1633" s="20"/>
      <c r="E1633" s="20"/>
      <c r="F1633" s="20"/>
      <c r="G1633" s="20"/>
      <c r="H1633" s="20"/>
      <c r="I1633" s="20"/>
      <c r="J1633" s="20"/>
      <c r="K1633" s="20"/>
      <c r="L1633" s="20"/>
      <c r="M1633" s="20"/>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c r="BU1633" s="20"/>
      <c r="BV1633" s="20"/>
      <c r="BW1633" s="20"/>
      <c r="BX1633" s="20"/>
      <c r="BY1633" s="20"/>
      <c r="BZ1633" s="20"/>
    </row>
    <row r="1634" spans="2:78" x14ac:dyDescent="0.35">
      <c r="B1634" s="20"/>
      <c r="C1634" s="20"/>
      <c r="D1634" s="20"/>
      <c r="E1634" s="20"/>
      <c r="F1634" s="20"/>
      <c r="G1634" s="20"/>
      <c r="H1634" s="20"/>
      <c r="I1634" s="20"/>
      <c r="J1634" s="20"/>
      <c r="K1634" s="20"/>
      <c r="L1634" s="20"/>
      <c r="M1634" s="20"/>
      <c r="N1634" s="20"/>
      <c r="O1634" s="20"/>
      <c r="P1634" s="20"/>
      <c r="Q1634" s="20"/>
      <c r="R1634" s="20"/>
      <c r="S1634" s="20"/>
      <c r="T1634" s="20"/>
      <c r="U1634" s="20"/>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c r="BU1634" s="20"/>
      <c r="BV1634" s="20"/>
      <c r="BW1634" s="20"/>
      <c r="BX1634" s="20"/>
      <c r="BY1634" s="20"/>
      <c r="BZ1634" s="20"/>
    </row>
    <row r="1635" spans="2:78" x14ac:dyDescent="0.35">
      <c r="B1635" s="20"/>
      <c r="C1635" s="20"/>
      <c r="D1635" s="20"/>
      <c r="E1635" s="20"/>
      <c r="F1635" s="20"/>
      <c r="G1635" s="20"/>
      <c r="H1635" s="20"/>
      <c r="I1635" s="20"/>
      <c r="J1635" s="20"/>
      <c r="K1635" s="20"/>
      <c r="L1635" s="20"/>
      <c r="M1635" s="20"/>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c r="BU1635" s="20"/>
      <c r="BV1635" s="20"/>
      <c r="BW1635" s="20"/>
      <c r="BX1635" s="20"/>
      <c r="BY1635" s="20"/>
      <c r="BZ1635" s="20"/>
    </row>
    <row r="1636" spans="2:78" x14ac:dyDescent="0.35">
      <c r="B1636" s="20"/>
      <c r="C1636" s="20"/>
      <c r="D1636" s="20"/>
      <c r="E1636" s="20"/>
      <c r="F1636" s="20"/>
      <c r="G1636" s="20"/>
      <c r="H1636" s="20"/>
      <c r="I1636" s="20"/>
      <c r="J1636" s="20"/>
      <c r="K1636" s="20"/>
      <c r="L1636" s="20"/>
      <c r="M1636" s="20"/>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c r="BU1636" s="20"/>
      <c r="BV1636" s="20"/>
      <c r="BW1636" s="20"/>
      <c r="BX1636" s="20"/>
      <c r="BY1636" s="20"/>
      <c r="BZ1636" s="20"/>
    </row>
    <row r="1637" spans="2:78" x14ac:dyDescent="0.35">
      <c r="B1637" s="20"/>
      <c r="C1637" s="20"/>
      <c r="D1637" s="20"/>
      <c r="E1637" s="20"/>
      <c r="F1637" s="20"/>
      <c r="G1637" s="20"/>
      <c r="H1637" s="20"/>
      <c r="I1637" s="20"/>
      <c r="J1637" s="20"/>
      <c r="K1637" s="20"/>
      <c r="L1637" s="20"/>
      <c r="M1637" s="20"/>
      <c r="N1637" s="20"/>
      <c r="O1637" s="20"/>
      <c r="P1637" s="20"/>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c r="BU1637" s="20"/>
      <c r="BV1637" s="20"/>
      <c r="BW1637" s="20"/>
      <c r="BX1637" s="20"/>
      <c r="BY1637" s="20"/>
      <c r="BZ1637" s="20"/>
    </row>
    <row r="1638" spans="2:78" x14ac:dyDescent="0.35">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row>
    <row r="1639" spans="2:78" x14ac:dyDescent="0.35">
      <c r="B1639" s="20"/>
      <c r="C1639" s="20"/>
      <c r="D1639" s="20"/>
      <c r="E1639" s="20"/>
      <c r="F1639" s="20"/>
      <c r="G1639" s="20"/>
      <c r="H1639" s="20"/>
      <c r="I1639" s="20"/>
      <c r="J1639" s="20"/>
      <c r="K1639" s="20"/>
      <c r="L1639" s="20"/>
      <c r="M1639" s="20"/>
      <c r="N1639" s="20"/>
      <c r="O1639" s="20"/>
      <c r="P1639" s="20"/>
      <c r="Q1639" s="20"/>
      <c r="R1639" s="20"/>
      <c r="S1639" s="20"/>
      <c r="T1639" s="20"/>
      <c r="U1639" s="20"/>
      <c r="V1639" s="20"/>
      <c r="W1639" s="20"/>
      <c r="X1639" s="20"/>
      <c r="Y1639" s="20"/>
      <c r="Z1639" s="20"/>
      <c r="AA1639" s="20"/>
      <c r="AB1639" s="20"/>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c r="BU1639" s="20"/>
      <c r="BV1639" s="20"/>
      <c r="BW1639" s="20"/>
      <c r="BX1639" s="20"/>
      <c r="BY1639" s="20"/>
      <c r="BZ1639" s="20"/>
    </row>
    <row r="1640" spans="2:78" x14ac:dyDescent="0.35">
      <c r="B1640" s="20"/>
      <c r="C1640" s="20"/>
      <c r="D1640" s="20"/>
      <c r="E1640" s="20"/>
      <c r="F1640" s="20"/>
      <c r="G1640" s="20"/>
      <c r="H1640" s="20"/>
      <c r="I1640" s="20"/>
      <c r="J1640" s="20"/>
      <c r="K1640" s="20"/>
      <c r="L1640" s="20"/>
      <c r="M1640" s="20"/>
      <c r="N1640" s="20"/>
      <c r="O1640" s="20"/>
      <c r="P1640" s="20"/>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c r="BU1640" s="20"/>
      <c r="BV1640" s="20"/>
      <c r="BW1640" s="20"/>
      <c r="BX1640" s="20"/>
      <c r="BY1640" s="20"/>
      <c r="BZ1640" s="20"/>
    </row>
    <row r="1641" spans="2:78" x14ac:dyDescent="0.35">
      <c r="B1641" s="20"/>
      <c r="C1641" s="20"/>
      <c r="D1641" s="20"/>
      <c r="E1641" s="20"/>
      <c r="F1641" s="20"/>
      <c r="G1641" s="20"/>
      <c r="H1641" s="20"/>
      <c r="I1641" s="20"/>
      <c r="J1641" s="20"/>
      <c r="K1641" s="20"/>
      <c r="L1641" s="20"/>
      <c r="M1641" s="20"/>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c r="BU1641" s="20"/>
      <c r="BV1641" s="20"/>
      <c r="BW1641" s="20"/>
      <c r="BX1641" s="20"/>
      <c r="BY1641" s="20"/>
      <c r="BZ1641" s="20"/>
    </row>
    <row r="1642" spans="2:78" x14ac:dyDescent="0.35">
      <c r="B1642" s="20"/>
      <c r="C1642" s="20"/>
      <c r="D1642" s="20"/>
      <c r="E1642" s="20"/>
      <c r="F1642" s="20"/>
      <c r="G1642" s="20"/>
      <c r="H1642" s="20"/>
      <c r="I1642" s="20"/>
      <c r="J1642" s="20"/>
      <c r="K1642" s="20"/>
      <c r="L1642" s="20"/>
      <c r="M1642" s="20"/>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c r="BU1642" s="20"/>
      <c r="BV1642" s="20"/>
      <c r="BW1642" s="20"/>
      <c r="BX1642" s="20"/>
      <c r="BY1642" s="20"/>
      <c r="BZ1642" s="20"/>
    </row>
    <row r="1643" spans="2:78" x14ac:dyDescent="0.35">
      <c r="B1643" s="20"/>
      <c r="C1643" s="20"/>
      <c r="D1643" s="20"/>
      <c r="E1643" s="20"/>
      <c r="F1643" s="20"/>
      <c r="G1643" s="20"/>
      <c r="H1643" s="20"/>
      <c r="I1643" s="20"/>
      <c r="J1643" s="20"/>
      <c r="K1643" s="20"/>
      <c r="L1643" s="20"/>
      <c r="M1643" s="20"/>
      <c r="N1643" s="20"/>
      <c r="O1643" s="20"/>
      <c r="P1643" s="20"/>
      <c r="Q1643" s="20"/>
      <c r="R1643" s="20"/>
      <c r="S1643" s="20"/>
      <c r="T1643" s="20"/>
      <c r="U1643" s="20"/>
      <c r="V1643" s="20"/>
      <c r="W1643" s="20"/>
      <c r="X1643" s="20"/>
      <c r="Y1643" s="20"/>
      <c r="Z1643" s="20"/>
      <c r="AA1643" s="20"/>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c r="BU1643" s="20"/>
      <c r="BV1643" s="20"/>
      <c r="BW1643" s="20"/>
      <c r="BX1643" s="20"/>
      <c r="BY1643" s="20"/>
      <c r="BZ1643" s="20"/>
    </row>
    <row r="1644" spans="2:78" x14ac:dyDescent="0.35">
      <c r="B1644" s="20"/>
      <c r="C1644" s="20"/>
      <c r="D1644" s="20"/>
      <c r="E1644" s="20"/>
      <c r="F1644" s="20"/>
      <c r="G1644" s="20"/>
      <c r="H1644" s="20"/>
      <c r="I1644" s="20"/>
      <c r="J1644" s="20"/>
      <c r="K1644" s="20"/>
      <c r="L1644" s="20"/>
      <c r="M1644" s="20"/>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c r="BU1644" s="20"/>
      <c r="BV1644" s="20"/>
      <c r="BW1644" s="20"/>
      <c r="BX1644" s="20"/>
      <c r="BY1644" s="20"/>
      <c r="BZ1644" s="20"/>
    </row>
    <row r="1645" spans="2:78" x14ac:dyDescent="0.35">
      <c r="B1645" s="20"/>
      <c r="C1645" s="20"/>
      <c r="D1645" s="20"/>
      <c r="E1645" s="20"/>
      <c r="F1645" s="20"/>
      <c r="G1645" s="20"/>
      <c r="H1645" s="20"/>
      <c r="I1645" s="20"/>
      <c r="J1645" s="20"/>
      <c r="K1645" s="20"/>
      <c r="L1645" s="20"/>
      <c r="M1645" s="20"/>
      <c r="N1645" s="20"/>
      <c r="O1645" s="20"/>
      <c r="P1645" s="20"/>
      <c r="Q1645" s="20"/>
      <c r="R1645" s="20"/>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c r="BU1645" s="20"/>
      <c r="BV1645" s="20"/>
      <c r="BW1645" s="20"/>
      <c r="BX1645" s="20"/>
      <c r="BY1645" s="20"/>
      <c r="BZ1645" s="20"/>
    </row>
    <row r="1646" spans="2:78" x14ac:dyDescent="0.35">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row>
    <row r="1647" spans="2:78" x14ac:dyDescent="0.35">
      <c r="B1647" s="20"/>
      <c r="C1647" s="20"/>
      <c r="D1647" s="20"/>
      <c r="E1647" s="20"/>
      <c r="F1647" s="20"/>
      <c r="G1647" s="20"/>
      <c r="H1647" s="20"/>
      <c r="I1647" s="20"/>
      <c r="J1647" s="20"/>
      <c r="K1647" s="20"/>
      <c r="L1647" s="20"/>
      <c r="M1647" s="20"/>
      <c r="N1647" s="20"/>
      <c r="O1647" s="20"/>
      <c r="P1647" s="20"/>
      <c r="Q1647" s="20"/>
      <c r="R1647" s="20"/>
      <c r="S1647" s="20"/>
      <c r="T1647" s="20"/>
      <c r="U1647" s="20"/>
      <c r="V1647" s="20"/>
      <c r="W1647" s="20"/>
      <c r="X1647" s="20"/>
      <c r="Y1647" s="20"/>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c r="BU1647" s="20"/>
      <c r="BV1647" s="20"/>
      <c r="BW1647" s="20"/>
      <c r="BX1647" s="20"/>
      <c r="BY1647" s="20"/>
      <c r="BZ1647" s="20"/>
    </row>
    <row r="1648" spans="2:78" x14ac:dyDescent="0.35">
      <c r="B1648" s="20"/>
      <c r="C1648" s="20"/>
      <c r="D1648" s="20"/>
      <c r="E1648" s="20"/>
      <c r="F1648" s="20"/>
      <c r="G1648" s="20"/>
      <c r="H1648" s="20"/>
      <c r="I1648" s="20"/>
      <c r="J1648" s="20"/>
      <c r="K1648" s="20"/>
      <c r="L1648" s="20"/>
      <c r="M1648" s="20"/>
      <c r="N1648" s="20"/>
      <c r="O1648" s="20"/>
      <c r="P1648" s="20"/>
      <c r="Q1648" s="20"/>
      <c r="R1648" s="20"/>
      <c r="S1648" s="20"/>
      <c r="T1648" s="20"/>
      <c r="U1648" s="20"/>
      <c r="V1648" s="20"/>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c r="BU1648" s="20"/>
      <c r="BV1648" s="20"/>
      <c r="BW1648" s="20"/>
      <c r="BX1648" s="20"/>
      <c r="BY1648" s="20"/>
      <c r="BZ1648" s="20"/>
    </row>
    <row r="1649" spans="2:78" x14ac:dyDescent="0.35">
      <c r="B1649" s="20"/>
      <c r="C1649" s="20"/>
      <c r="D1649" s="20"/>
      <c r="E1649" s="20"/>
      <c r="F1649" s="20"/>
      <c r="G1649" s="20"/>
      <c r="H1649" s="20"/>
      <c r="I1649" s="20"/>
      <c r="J1649" s="20"/>
      <c r="K1649" s="20"/>
      <c r="L1649" s="20"/>
      <c r="M1649" s="20"/>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c r="BU1649" s="20"/>
      <c r="BV1649" s="20"/>
      <c r="BW1649" s="20"/>
      <c r="BX1649" s="20"/>
      <c r="BY1649" s="20"/>
      <c r="BZ1649" s="20"/>
    </row>
    <row r="1650" spans="2:78" x14ac:dyDescent="0.35">
      <c r="B1650" s="20"/>
      <c r="C1650" s="20"/>
      <c r="D1650" s="20"/>
      <c r="E1650" s="20"/>
      <c r="F1650" s="20"/>
      <c r="G1650" s="20"/>
      <c r="H1650" s="20"/>
      <c r="I1650" s="20"/>
      <c r="J1650" s="20"/>
      <c r="K1650" s="20"/>
      <c r="L1650" s="20"/>
      <c r="M1650" s="20"/>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c r="BU1650" s="20"/>
      <c r="BV1650" s="20"/>
      <c r="BW1650" s="20"/>
      <c r="BX1650" s="20"/>
      <c r="BY1650" s="20"/>
      <c r="BZ1650" s="20"/>
    </row>
    <row r="1651" spans="2:78" x14ac:dyDescent="0.35">
      <c r="B1651" s="20"/>
      <c r="C1651" s="20"/>
      <c r="D1651" s="20"/>
      <c r="E1651" s="20"/>
      <c r="F1651" s="20"/>
      <c r="G1651" s="20"/>
      <c r="H1651" s="20"/>
      <c r="I1651" s="20"/>
      <c r="J1651" s="20"/>
      <c r="K1651" s="20"/>
      <c r="L1651" s="20"/>
      <c r="M1651" s="20"/>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c r="BU1651" s="20"/>
      <c r="BV1651" s="20"/>
      <c r="BW1651" s="20"/>
      <c r="BX1651" s="20"/>
      <c r="BY1651" s="20"/>
      <c r="BZ1651" s="20"/>
    </row>
    <row r="1652" spans="2:78" x14ac:dyDescent="0.35">
      <c r="B1652" s="20"/>
      <c r="C1652" s="20"/>
      <c r="D1652" s="20"/>
      <c r="E1652" s="20"/>
      <c r="F1652" s="20"/>
      <c r="G1652" s="20"/>
      <c r="H1652" s="20"/>
      <c r="I1652" s="20"/>
      <c r="J1652" s="20"/>
      <c r="K1652" s="20"/>
      <c r="L1652" s="20"/>
      <c r="M1652" s="20"/>
      <c r="N1652" s="20"/>
      <c r="O1652" s="20"/>
      <c r="P1652" s="20"/>
      <c r="Q1652" s="20"/>
      <c r="R1652" s="20"/>
      <c r="S1652" s="20"/>
      <c r="T1652" s="20"/>
      <c r="U1652" s="20"/>
      <c r="V1652" s="20"/>
      <c r="W1652" s="20"/>
      <c r="X1652" s="20"/>
      <c r="Y1652" s="20"/>
      <c r="Z1652" s="20"/>
      <c r="AA1652" s="20"/>
      <c r="AB1652" s="20"/>
      <c r="AC1652" s="20"/>
      <c r="AD1652" s="20"/>
      <c r="AE1652" s="20"/>
      <c r="AF1652" s="20"/>
      <c r="AG1652" s="20"/>
      <c r="AH1652" s="20"/>
      <c r="AI1652" s="20"/>
      <c r="AJ1652" s="20"/>
      <c r="AK1652" s="20"/>
      <c r="AL1652" s="20"/>
      <c r="AM1652" s="20"/>
      <c r="AN1652" s="20"/>
      <c r="AO1652" s="20"/>
      <c r="AP1652" s="20"/>
      <c r="AQ1652" s="20"/>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c r="BU1652" s="20"/>
      <c r="BV1652" s="20"/>
      <c r="BW1652" s="20"/>
      <c r="BX1652" s="20"/>
      <c r="BY1652" s="20"/>
      <c r="BZ1652" s="20"/>
    </row>
    <row r="1653" spans="2:78" x14ac:dyDescent="0.35">
      <c r="B1653" s="20"/>
      <c r="C1653" s="20"/>
      <c r="D1653" s="20"/>
      <c r="E1653" s="20"/>
      <c r="F1653" s="20"/>
      <c r="G1653" s="20"/>
      <c r="H1653" s="20"/>
      <c r="I1653" s="20"/>
      <c r="J1653" s="20"/>
      <c r="K1653" s="20"/>
      <c r="L1653" s="20"/>
      <c r="M1653" s="20"/>
      <c r="N1653" s="20"/>
      <c r="O1653" s="20"/>
      <c r="P1653" s="20"/>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c r="BU1653" s="20"/>
      <c r="BV1653" s="20"/>
      <c r="BW1653" s="20"/>
      <c r="BX1653" s="20"/>
      <c r="BY1653" s="20"/>
      <c r="BZ1653" s="20"/>
    </row>
    <row r="1654" spans="2:78" x14ac:dyDescent="0.35">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row>
    <row r="1655" spans="2:78" x14ac:dyDescent="0.35">
      <c r="B1655" s="20"/>
      <c r="C1655" s="20"/>
      <c r="D1655" s="20"/>
      <c r="E1655" s="20"/>
      <c r="F1655" s="20"/>
      <c r="G1655" s="20"/>
      <c r="H1655" s="20"/>
      <c r="I1655" s="20"/>
      <c r="J1655" s="20"/>
      <c r="K1655" s="20"/>
      <c r="L1655" s="20"/>
      <c r="M1655" s="20"/>
      <c r="N1655" s="20"/>
      <c r="O1655" s="20"/>
      <c r="P1655" s="20"/>
      <c r="Q1655" s="20"/>
      <c r="R1655" s="20"/>
      <c r="S1655" s="20"/>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c r="BU1655" s="20"/>
      <c r="BV1655" s="20"/>
      <c r="BW1655" s="20"/>
      <c r="BX1655" s="20"/>
      <c r="BY1655" s="20"/>
      <c r="BZ1655" s="20"/>
    </row>
    <row r="1656" spans="2:78" x14ac:dyDescent="0.35">
      <c r="B1656" s="20"/>
      <c r="C1656" s="20"/>
      <c r="D1656" s="20"/>
      <c r="E1656" s="20"/>
      <c r="F1656" s="20"/>
      <c r="G1656" s="20"/>
      <c r="H1656" s="20"/>
      <c r="I1656" s="20"/>
      <c r="J1656" s="20"/>
      <c r="K1656" s="20"/>
      <c r="L1656" s="20"/>
      <c r="M1656" s="20"/>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c r="BU1656" s="20"/>
      <c r="BV1656" s="20"/>
      <c r="BW1656" s="20"/>
      <c r="BX1656" s="20"/>
      <c r="BY1656" s="20"/>
      <c r="BZ1656" s="20"/>
    </row>
    <row r="1657" spans="2:78" x14ac:dyDescent="0.35">
      <c r="B1657" s="20"/>
      <c r="C1657" s="20"/>
      <c r="D1657" s="20"/>
      <c r="E1657" s="20"/>
      <c r="F1657" s="20"/>
      <c r="G1657" s="20"/>
      <c r="H1657" s="20"/>
      <c r="I1657" s="20"/>
      <c r="J1657" s="20"/>
      <c r="K1657" s="20"/>
      <c r="L1657" s="20"/>
      <c r="M1657" s="20"/>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c r="BU1657" s="20"/>
      <c r="BV1657" s="20"/>
      <c r="BW1657" s="20"/>
      <c r="BX1657" s="20"/>
      <c r="BY1657" s="20"/>
      <c r="BZ1657" s="20"/>
    </row>
    <row r="1658" spans="2:78" x14ac:dyDescent="0.35">
      <c r="B1658" s="20"/>
      <c r="C1658" s="20"/>
      <c r="D1658" s="20"/>
      <c r="E1658" s="20"/>
      <c r="F1658" s="20"/>
      <c r="G1658" s="20"/>
      <c r="H1658" s="20"/>
      <c r="I1658" s="20"/>
      <c r="J1658" s="20"/>
      <c r="K1658" s="20"/>
      <c r="L1658" s="20"/>
      <c r="M1658" s="20"/>
      <c r="N1658" s="20"/>
      <c r="O1658" s="20"/>
      <c r="P1658" s="20"/>
      <c r="Q1658" s="20"/>
      <c r="R1658" s="20"/>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c r="BU1658" s="20"/>
      <c r="BV1658" s="20"/>
      <c r="BW1658" s="20"/>
      <c r="BX1658" s="20"/>
      <c r="BY1658" s="20"/>
      <c r="BZ1658" s="20"/>
    </row>
    <row r="1659" spans="2:78" x14ac:dyDescent="0.35">
      <c r="B1659" s="20"/>
      <c r="C1659" s="20"/>
      <c r="D1659" s="20"/>
      <c r="E1659" s="20"/>
      <c r="F1659" s="20"/>
      <c r="G1659" s="20"/>
      <c r="H1659" s="20"/>
      <c r="I1659" s="20"/>
      <c r="J1659" s="20"/>
      <c r="K1659" s="20"/>
      <c r="L1659" s="20"/>
      <c r="M1659" s="20"/>
      <c r="N1659" s="20"/>
      <c r="O1659" s="20"/>
      <c r="P1659" s="20"/>
      <c r="Q1659" s="20"/>
      <c r="R1659" s="20"/>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c r="BU1659" s="20"/>
      <c r="BV1659" s="20"/>
      <c r="BW1659" s="20"/>
      <c r="BX1659" s="20"/>
      <c r="BY1659" s="20"/>
      <c r="BZ1659" s="20"/>
    </row>
    <row r="1660" spans="2:78" x14ac:dyDescent="0.35">
      <c r="B1660" s="20"/>
      <c r="C1660" s="20"/>
      <c r="D1660" s="20"/>
      <c r="E1660" s="20"/>
      <c r="F1660" s="20"/>
      <c r="G1660" s="20"/>
      <c r="H1660" s="20"/>
      <c r="I1660" s="20"/>
      <c r="J1660" s="20"/>
      <c r="K1660" s="20"/>
      <c r="L1660" s="20"/>
      <c r="M1660" s="20"/>
      <c r="N1660" s="20"/>
      <c r="O1660" s="20"/>
      <c r="P1660" s="20"/>
      <c r="Q1660" s="20"/>
      <c r="R1660" s="20"/>
      <c r="S1660" s="20"/>
      <c r="T1660" s="20"/>
      <c r="U1660" s="20"/>
      <c r="V1660" s="20"/>
      <c r="W1660" s="20"/>
      <c r="X1660" s="20"/>
      <c r="Y1660" s="20"/>
      <c r="Z1660" s="20"/>
      <c r="AA1660" s="20"/>
      <c r="AB1660" s="20"/>
      <c r="AC1660" s="20"/>
      <c r="AD1660" s="20"/>
      <c r="AE1660" s="20"/>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c r="BU1660" s="20"/>
      <c r="BV1660" s="20"/>
      <c r="BW1660" s="20"/>
      <c r="BX1660" s="20"/>
      <c r="BY1660" s="20"/>
      <c r="BZ1660" s="20"/>
    </row>
    <row r="1661" spans="2:78" x14ac:dyDescent="0.35">
      <c r="B1661" s="20"/>
      <c r="C1661" s="20"/>
      <c r="D1661" s="20"/>
      <c r="E1661" s="20"/>
      <c r="F1661" s="20"/>
      <c r="G1661" s="20"/>
      <c r="H1661" s="20"/>
      <c r="I1661" s="20"/>
      <c r="J1661" s="20"/>
      <c r="K1661" s="20"/>
      <c r="L1661" s="20"/>
      <c r="M1661" s="20"/>
      <c r="N1661" s="20"/>
      <c r="O1661" s="20"/>
      <c r="P1661" s="20"/>
      <c r="Q1661" s="20"/>
      <c r="R1661" s="20"/>
      <c r="S1661" s="20"/>
      <c r="T1661" s="20"/>
      <c r="U1661" s="20"/>
      <c r="V1661" s="20"/>
      <c r="W1661" s="20"/>
      <c r="X1661" s="20"/>
      <c r="Y1661" s="20"/>
      <c r="Z1661" s="20"/>
      <c r="AA1661" s="20"/>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c r="BU1661" s="20"/>
      <c r="BV1661" s="20"/>
      <c r="BW1661" s="20"/>
      <c r="BX1661" s="20"/>
      <c r="BY1661" s="20"/>
      <c r="BZ1661" s="20"/>
    </row>
    <row r="1662" spans="2:78" x14ac:dyDescent="0.35">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row>
    <row r="1663" spans="2:78" x14ac:dyDescent="0.35">
      <c r="B1663" s="20"/>
      <c r="C1663" s="20"/>
      <c r="D1663" s="20"/>
      <c r="E1663" s="20"/>
      <c r="F1663" s="20"/>
      <c r="G1663" s="20"/>
      <c r="H1663" s="20"/>
      <c r="I1663" s="20"/>
      <c r="J1663" s="20"/>
      <c r="K1663" s="20"/>
      <c r="L1663" s="20"/>
      <c r="M1663" s="20"/>
      <c r="N1663" s="20"/>
      <c r="O1663" s="20"/>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c r="BU1663" s="20"/>
      <c r="BV1663" s="20"/>
      <c r="BW1663" s="20"/>
      <c r="BX1663" s="20"/>
      <c r="BY1663" s="20"/>
      <c r="BZ1663" s="20"/>
    </row>
    <row r="1664" spans="2:78" x14ac:dyDescent="0.35">
      <c r="B1664" s="20"/>
      <c r="C1664" s="20"/>
      <c r="D1664" s="20"/>
      <c r="E1664" s="20"/>
      <c r="F1664" s="20"/>
      <c r="G1664" s="20"/>
      <c r="H1664" s="20"/>
      <c r="I1664" s="20"/>
      <c r="J1664" s="20"/>
      <c r="K1664" s="20"/>
      <c r="L1664" s="20"/>
      <c r="M1664" s="20"/>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c r="BU1664" s="20"/>
      <c r="BV1664" s="20"/>
      <c r="BW1664" s="20"/>
      <c r="BX1664" s="20"/>
      <c r="BY1664" s="20"/>
      <c r="BZ1664" s="20"/>
    </row>
    <row r="1665" spans="2:78" x14ac:dyDescent="0.35">
      <c r="B1665" s="20"/>
      <c r="C1665" s="20"/>
      <c r="D1665" s="20"/>
      <c r="E1665" s="20"/>
      <c r="F1665" s="20"/>
      <c r="G1665" s="20"/>
      <c r="H1665" s="20"/>
      <c r="I1665" s="20"/>
      <c r="J1665" s="20"/>
      <c r="K1665" s="20"/>
      <c r="L1665" s="20"/>
      <c r="M1665" s="20"/>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c r="BU1665" s="20"/>
      <c r="BV1665" s="20"/>
      <c r="BW1665" s="20"/>
      <c r="BX1665" s="20"/>
      <c r="BY1665" s="20"/>
      <c r="BZ1665" s="20"/>
    </row>
    <row r="1666" spans="2:78" x14ac:dyDescent="0.35">
      <c r="B1666" s="20"/>
      <c r="C1666" s="20"/>
      <c r="D1666" s="20"/>
      <c r="E1666" s="20"/>
      <c r="F1666" s="20"/>
      <c r="G1666" s="20"/>
      <c r="H1666" s="20"/>
      <c r="I1666" s="20"/>
      <c r="J1666" s="20"/>
      <c r="K1666" s="20"/>
      <c r="L1666" s="20"/>
      <c r="M1666" s="20"/>
      <c r="N1666" s="20"/>
      <c r="O1666" s="20"/>
      <c r="P1666" s="20"/>
      <c r="Q1666" s="20"/>
      <c r="R1666" s="20"/>
      <c r="S1666" s="20"/>
      <c r="T1666" s="20"/>
      <c r="U1666" s="20"/>
      <c r="V1666" s="20"/>
      <c r="W1666" s="20"/>
      <c r="X1666" s="20"/>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c r="BU1666" s="20"/>
      <c r="BV1666" s="20"/>
      <c r="BW1666" s="20"/>
      <c r="BX1666" s="20"/>
      <c r="BY1666" s="20"/>
      <c r="BZ1666" s="20"/>
    </row>
    <row r="1667" spans="2:78" x14ac:dyDescent="0.35">
      <c r="B1667" s="20"/>
      <c r="C1667" s="20"/>
      <c r="D1667" s="20"/>
      <c r="E1667" s="20"/>
      <c r="F1667" s="20"/>
      <c r="G1667" s="20"/>
      <c r="H1667" s="20"/>
      <c r="I1667" s="20"/>
      <c r="J1667" s="20"/>
      <c r="K1667" s="20"/>
      <c r="L1667" s="20"/>
      <c r="M1667" s="20"/>
      <c r="N1667" s="20"/>
      <c r="O1667" s="20"/>
      <c r="P1667" s="20"/>
      <c r="Q1667" s="20"/>
      <c r="R1667" s="20"/>
      <c r="S1667" s="20"/>
      <c r="T1667" s="20"/>
      <c r="U1667" s="20"/>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c r="BU1667" s="20"/>
      <c r="BV1667" s="20"/>
      <c r="BW1667" s="20"/>
      <c r="BX1667" s="20"/>
      <c r="BY1667" s="20"/>
      <c r="BZ1667" s="20"/>
    </row>
    <row r="1668" spans="2:78" x14ac:dyDescent="0.35">
      <c r="B1668" s="20"/>
      <c r="C1668" s="20"/>
      <c r="D1668" s="20"/>
      <c r="E1668" s="20"/>
      <c r="F1668" s="20"/>
      <c r="G1668" s="20"/>
      <c r="H1668" s="20"/>
      <c r="I1668" s="20"/>
      <c r="J1668" s="20"/>
      <c r="K1668" s="20"/>
      <c r="L1668" s="20"/>
      <c r="M1668" s="20"/>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c r="BU1668" s="20"/>
      <c r="BV1668" s="20"/>
      <c r="BW1668" s="20"/>
      <c r="BX1668" s="20"/>
      <c r="BY1668" s="20"/>
      <c r="BZ1668" s="20"/>
    </row>
    <row r="1669" spans="2:78" x14ac:dyDescent="0.35">
      <c r="B1669" s="20"/>
      <c r="C1669" s="20"/>
      <c r="D1669" s="20"/>
      <c r="E1669" s="20"/>
      <c r="F1669" s="20"/>
      <c r="G1669" s="20"/>
      <c r="H1669" s="20"/>
      <c r="I1669" s="20"/>
      <c r="J1669" s="20"/>
      <c r="K1669" s="20"/>
      <c r="L1669" s="20"/>
      <c r="M1669" s="20"/>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c r="BU1669" s="20"/>
      <c r="BV1669" s="20"/>
      <c r="BW1669" s="20"/>
      <c r="BX1669" s="20"/>
      <c r="BY1669" s="20"/>
      <c r="BZ1669" s="20"/>
    </row>
    <row r="1670" spans="2:78" x14ac:dyDescent="0.35">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row>
    <row r="1671" spans="2:78" x14ac:dyDescent="0.35">
      <c r="B1671" s="20"/>
      <c r="C1671" s="20"/>
      <c r="D1671" s="20"/>
      <c r="E1671" s="20"/>
      <c r="F1671" s="20"/>
      <c r="G1671" s="20"/>
      <c r="H1671" s="20"/>
      <c r="I1671" s="20"/>
      <c r="J1671" s="20"/>
      <c r="K1671" s="20"/>
      <c r="L1671" s="20"/>
      <c r="M1671" s="20"/>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c r="BU1671" s="20"/>
      <c r="BV1671" s="20"/>
      <c r="BW1671" s="20"/>
      <c r="BX1671" s="20"/>
      <c r="BY1671" s="20"/>
      <c r="BZ1671" s="20"/>
    </row>
    <row r="1672" spans="2:78" x14ac:dyDescent="0.35">
      <c r="B1672" s="20"/>
      <c r="C1672" s="20"/>
      <c r="D1672" s="20"/>
      <c r="E1672" s="20"/>
      <c r="F1672" s="20"/>
      <c r="G1672" s="20"/>
      <c r="H1672" s="20"/>
      <c r="I1672" s="20"/>
      <c r="J1672" s="20"/>
      <c r="K1672" s="20"/>
      <c r="L1672" s="20"/>
      <c r="M1672" s="20"/>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c r="BU1672" s="20"/>
      <c r="BV1672" s="20"/>
      <c r="BW1672" s="20"/>
      <c r="BX1672" s="20"/>
      <c r="BY1672" s="20"/>
      <c r="BZ1672" s="20"/>
    </row>
    <row r="1673" spans="2:78" x14ac:dyDescent="0.35">
      <c r="B1673" s="20"/>
      <c r="C1673" s="20"/>
      <c r="D1673" s="20"/>
      <c r="E1673" s="20"/>
      <c r="F1673" s="20"/>
      <c r="G1673" s="20"/>
      <c r="H1673" s="20"/>
      <c r="I1673" s="20"/>
      <c r="J1673" s="20"/>
      <c r="K1673" s="20"/>
      <c r="L1673" s="20"/>
      <c r="M1673" s="20"/>
      <c r="N1673" s="20"/>
      <c r="O1673" s="20"/>
      <c r="P1673" s="20"/>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c r="BU1673" s="20"/>
      <c r="BV1673" s="20"/>
      <c r="BW1673" s="20"/>
      <c r="BX1673" s="20"/>
      <c r="BY1673" s="20"/>
      <c r="BZ1673" s="20"/>
    </row>
    <row r="1674" spans="2:78" x14ac:dyDescent="0.35">
      <c r="B1674" s="20"/>
      <c r="C1674" s="20"/>
      <c r="D1674" s="20"/>
      <c r="E1674" s="20"/>
      <c r="F1674" s="20"/>
      <c r="G1674" s="20"/>
      <c r="H1674" s="20"/>
      <c r="I1674" s="20"/>
      <c r="J1674" s="20"/>
      <c r="K1674" s="20"/>
      <c r="L1674" s="20"/>
      <c r="M1674" s="20"/>
      <c r="N1674" s="20"/>
      <c r="O1674" s="20"/>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c r="BU1674" s="20"/>
      <c r="BV1674" s="20"/>
      <c r="BW1674" s="20"/>
      <c r="BX1674" s="20"/>
      <c r="BY1674" s="20"/>
      <c r="BZ1674" s="20"/>
    </row>
    <row r="1675" spans="2:78" x14ac:dyDescent="0.35">
      <c r="B1675" s="20"/>
      <c r="C1675" s="20"/>
      <c r="D1675" s="20"/>
      <c r="E1675" s="20"/>
      <c r="F1675" s="20"/>
      <c r="G1675" s="20"/>
      <c r="H1675" s="20"/>
      <c r="I1675" s="20"/>
      <c r="J1675" s="20"/>
      <c r="K1675" s="20"/>
      <c r="L1675" s="20"/>
      <c r="M1675" s="20"/>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c r="BU1675" s="20"/>
      <c r="BV1675" s="20"/>
      <c r="BW1675" s="20"/>
      <c r="BX1675" s="20"/>
      <c r="BY1675" s="20"/>
      <c r="BZ1675" s="20"/>
    </row>
    <row r="1676" spans="2:78" x14ac:dyDescent="0.35">
      <c r="B1676" s="20"/>
      <c r="C1676" s="20"/>
      <c r="D1676" s="20"/>
      <c r="E1676" s="20"/>
      <c r="F1676" s="20"/>
      <c r="G1676" s="20"/>
      <c r="H1676" s="20"/>
      <c r="I1676" s="20"/>
      <c r="J1676" s="20"/>
      <c r="K1676" s="20"/>
      <c r="L1676" s="20"/>
      <c r="M1676" s="20"/>
      <c r="N1676" s="20"/>
      <c r="O1676" s="20"/>
      <c r="P1676" s="20"/>
      <c r="Q1676" s="20"/>
      <c r="R1676" s="20"/>
      <c r="S1676" s="20"/>
      <c r="T1676" s="20"/>
      <c r="U1676" s="20"/>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c r="AR1676" s="20"/>
      <c r="AS1676" s="20"/>
      <c r="AT1676" s="20"/>
      <c r="AU1676" s="20"/>
      <c r="AV1676" s="20"/>
      <c r="AW1676" s="20"/>
      <c r="AX1676" s="20"/>
      <c r="AY1676" s="20"/>
      <c r="AZ1676" s="20"/>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c r="BU1676" s="20"/>
      <c r="BV1676" s="20"/>
      <c r="BW1676" s="20"/>
      <c r="BX1676" s="20"/>
      <c r="BY1676" s="20"/>
      <c r="BZ1676" s="20"/>
    </row>
    <row r="1677" spans="2:78" x14ac:dyDescent="0.35">
      <c r="B1677" s="20"/>
      <c r="C1677" s="20"/>
      <c r="D1677" s="20"/>
      <c r="E1677" s="20"/>
      <c r="F1677" s="20"/>
      <c r="G1677" s="20"/>
      <c r="H1677" s="20"/>
      <c r="I1677" s="20"/>
      <c r="J1677" s="20"/>
      <c r="K1677" s="20"/>
      <c r="L1677" s="20"/>
      <c r="M1677" s="20"/>
      <c r="N1677" s="20"/>
      <c r="O1677" s="20"/>
      <c r="P1677" s="20"/>
      <c r="Q1677" s="20"/>
      <c r="R1677" s="20"/>
      <c r="S1677" s="20"/>
      <c r="T1677" s="20"/>
      <c r="U1677" s="20"/>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c r="BU1677" s="20"/>
      <c r="BV1677" s="20"/>
      <c r="BW1677" s="20"/>
      <c r="BX1677" s="20"/>
      <c r="BY1677" s="20"/>
      <c r="BZ1677" s="20"/>
    </row>
    <row r="1678" spans="2:78" x14ac:dyDescent="0.35">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row>
    <row r="1679" spans="2:78" x14ac:dyDescent="0.35">
      <c r="B1679" s="20"/>
      <c r="C1679" s="20"/>
      <c r="D1679" s="20"/>
      <c r="E1679" s="20"/>
      <c r="F1679" s="20"/>
      <c r="G1679" s="20"/>
      <c r="H1679" s="20"/>
      <c r="I1679" s="20"/>
      <c r="J1679" s="20"/>
      <c r="K1679" s="20"/>
      <c r="L1679" s="20"/>
      <c r="M1679" s="20"/>
      <c r="N1679" s="20"/>
      <c r="O1679" s="20"/>
      <c r="P1679" s="20"/>
      <c r="Q1679" s="20"/>
      <c r="R1679" s="20"/>
      <c r="S1679" s="20"/>
      <c r="T1679" s="20"/>
      <c r="U1679" s="20"/>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c r="BU1679" s="20"/>
      <c r="BV1679" s="20"/>
      <c r="BW1679" s="20"/>
      <c r="BX1679" s="20"/>
      <c r="BY1679" s="20"/>
      <c r="BZ1679" s="20"/>
    </row>
    <row r="1680" spans="2:78" x14ac:dyDescent="0.35">
      <c r="B1680" s="20"/>
      <c r="C1680" s="20"/>
      <c r="D1680" s="20"/>
      <c r="E1680" s="20"/>
      <c r="F1680" s="20"/>
      <c r="G1680" s="20"/>
      <c r="H1680" s="20"/>
      <c r="I1680" s="20"/>
      <c r="J1680" s="20"/>
      <c r="K1680" s="20"/>
      <c r="L1680" s="20"/>
      <c r="M1680" s="20"/>
      <c r="N1680" s="20"/>
      <c r="O1680" s="20"/>
      <c r="P1680" s="20"/>
      <c r="Q1680" s="20"/>
      <c r="R1680" s="20"/>
      <c r="S1680" s="20"/>
      <c r="T1680" s="20"/>
      <c r="U1680" s="20"/>
      <c r="V1680" s="20"/>
      <c r="W1680" s="20"/>
      <c r="X1680" s="20"/>
      <c r="Y1680" s="20"/>
      <c r="Z1680" s="20"/>
      <c r="AA1680" s="20"/>
      <c r="AB1680" s="20"/>
      <c r="AC1680" s="20"/>
      <c r="AD1680" s="20"/>
      <c r="AE1680" s="20"/>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c r="BU1680" s="20"/>
      <c r="BV1680" s="20"/>
      <c r="BW1680" s="20"/>
      <c r="BX1680" s="20"/>
      <c r="BY1680" s="20"/>
      <c r="BZ1680" s="20"/>
    </row>
    <row r="1681" spans="2:78" x14ac:dyDescent="0.35">
      <c r="B1681" s="20"/>
      <c r="C1681" s="20"/>
      <c r="D1681" s="20"/>
      <c r="E1681" s="20"/>
      <c r="F1681" s="20"/>
      <c r="G1681" s="20"/>
      <c r="H1681" s="20"/>
      <c r="I1681" s="20"/>
      <c r="J1681" s="20"/>
      <c r="K1681" s="20"/>
      <c r="L1681" s="20"/>
      <c r="M1681" s="20"/>
      <c r="N1681" s="20"/>
      <c r="O1681" s="20"/>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c r="BU1681" s="20"/>
      <c r="BV1681" s="20"/>
      <c r="BW1681" s="20"/>
      <c r="BX1681" s="20"/>
      <c r="BY1681" s="20"/>
      <c r="BZ1681" s="20"/>
    </row>
    <row r="1682" spans="2:78" x14ac:dyDescent="0.35">
      <c r="B1682" s="20"/>
      <c r="C1682" s="20"/>
      <c r="D1682" s="20"/>
      <c r="E1682" s="20"/>
      <c r="F1682" s="20"/>
      <c r="G1682" s="20"/>
      <c r="H1682" s="20"/>
      <c r="I1682" s="20"/>
      <c r="J1682" s="20"/>
      <c r="K1682" s="20"/>
      <c r="L1682" s="20"/>
      <c r="M1682" s="20"/>
      <c r="N1682" s="20"/>
      <c r="O1682" s="20"/>
      <c r="P1682" s="20"/>
      <c r="Q1682" s="20"/>
      <c r="R1682" s="20"/>
      <c r="S1682" s="20"/>
      <c r="T1682" s="20"/>
      <c r="U1682" s="20"/>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c r="BU1682" s="20"/>
      <c r="BV1682" s="20"/>
      <c r="BW1682" s="20"/>
      <c r="BX1682" s="20"/>
      <c r="BY1682" s="20"/>
      <c r="BZ1682" s="20"/>
    </row>
    <row r="1683" spans="2:78" x14ac:dyDescent="0.35">
      <c r="B1683" s="20"/>
      <c r="C1683" s="20"/>
      <c r="D1683" s="20"/>
      <c r="E1683" s="20"/>
      <c r="F1683" s="20"/>
      <c r="G1683" s="20"/>
      <c r="H1683" s="20"/>
      <c r="I1683" s="20"/>
      <c r="J1683" s="20"/>
      <c r="K1683" s="20"/>
      <c r="L1683" s="20"/>
      <c r="M1683" s="20"/>
      <c r="N1683" s="20"/>
      <c r="O1683" s="20"/>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c r="BU1683" s="20"/>
      <c r="BV1683" s="20"/>
      <c r="BW1683" s="20"/>
      <c r="BX1683" s="20"/>
      <c r="BY1683" s="20"/>
      <c r="BZ1683" s="20"/>
    </row>
    <row r="1684" spans="2:78" x14ac:dyDescent="0.35">
      <c r="B1684" s="20"/>
      <c r="C1684" s="20"/>
      <c r="D1684" s="20"/>
      <c r="E1684" s="20"/>
      <c r="F1684" s="20"/>
      <c r="G1684" s="20"/>
      <c r="H1684" s="20"/>
      <c r="I1684" s="20"/>
      <c r="J1684" s="20"/>
      <c r="K1684" s="20"/>
      <c r="L1684" s="20"/>
      <c r="M1684" s="20"/>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c r="BU1684" s="20"/>
      <c r="BV1684" s="20"/>
      <c r="BW1684" s="20"/>
      <c r="BX1684" s="20"/>
      <c r="BY1684" s="20"/>
      <c r="BZ1684" s="20"/>
    </row>
    <row r="1685" spans="2:78" x14ac:dyDescent="0.35">
      <c r="B1685" s="20"/>
      <c r="C1685" s="20"/>
      <c r="D1685" s="20"/>
      <c r="E1685" s="20"/>
      <c r="F1685" s="20"/>
      <c r="G1685" s="20"/>
      <c r="H1685" s="20"/>
      <c r="I1685" s="20"/>
      <c r="J1685" s="20"/>
      <c r="K1685" s="20"/>
      <c r="L1685" s="20"/>
      <c r="M1685" s="20"/>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c r="BU1685" s="20"/>
      <c r="BV1685" s="20"/>
      <c r="BW1685" s="20"/>
      <c r="BX1685" s="20"/>
      <c r="BY1685" s="20"/>
      <c r="BZ1685" s="20"/>
    </row>
    <row r="1686" spans="2:78" x14ac:dyDescent="0.35">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row>
    <row r="1687" spans="2:78" x14ac:dyDescent="0.35">
      <c r="B1687" s="20"/>
      <c r="C1687" s="20"/>
      <c r="D1687" s="20"/>
      <c r="E1687" s="20"/>
      <c r="F1687" s="20"/>
      <c r="G1687" s="20"/>
      <c r="H1687" s="20"/>
      <c r="I1687" s="20"/>
      <c r="J1687" s="20"/>
      <c r="K1687" s="20"/>
      <c r="L1687" s="20"/>
      <c r="M1687" s="20"/>
      <c r="N1687" s="20"/>
      <c r="O1687" s="20"/>
      <c r="P1687" s="20"/>
      <c r="Q1687" s="20"/>
      <c r="R1687" s="20"/>
      <c r="S1687" s="20"/>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c r="BU1687" s="20"/>
      <c r="BV1687" s="20"/>
      <c r="BW1687" s="20"/>
      <c r="BX1687" s="20"/>
      <c r="BY1687" s="20"/>
      <c r="BZ1687" s="20"/>
    </row>
    <row r="1688" spans="2:78" x14ac:dyDescent="0.35">
      <c r="B1688" s="20"/>
      <c r="C1688" s="20"/>
      <c r="D1688" s="20"/>
      <c r="E1688" s="20"/>
      <c r="F1688" s="20"/>
      <c r="G1688" s="20"/>
      <c r="H1688" s="20"/>
      <c r="I1688" s="20"/>
      <c r="J1688" s="20"/>
      <c r="K1688" s="20"/>
      <c r="L1688" s="20"/>
      <c r="M1688" s="20"/>
      <c r="N1688" s="20"/>
      <c r="O1688" s="20"/>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c r="BU1688" s="20"/>
      <c r="BV1688" s="20"/>
      <c r="BW1688" s="20"/>
      <c r="BX1688" s="20"/>
      <c r="BY1688" s="20"/>
      <c r="BZ1688" s="20"/>
    </row>
    <row r="1689" spans="2:78" x14ac:dyDescent="0.35">
      <c r="B1689" s="20"/>
      <c r="C1689" s="20"/>
      <c r="D1689" s="20"/>
      <c r="E1689" s="20"/>
      <c r="F1689" s="20"/>
      <c r="G1689" s="20"/>
      <c r="H1689" s="20"/>
      <c r="I1689" s="20"/>
      <c r="J1689" s="20"/>
      <c r="K1689" s="20"/>
      <c r="L1689" s="20"/>
      <c r="M1689" s="20"/>
      <c r="N1689" s="20"/>
      <c r="O1689" s="20"/>
      <c r="P1689" s="20"/>
      <c r="Q1689" s="20"/>
      <c r="R1689" s="20"/>
      <c r="S1689" s="20"/>
      <c r="T1689" s="20"/>
      <c r="U1689" s="20"/>
      <c r="V1689" s="20"/>
      <c r="W1689" s="20"/>
      <c r="X1689" s="20"/>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c r="BU1689" s="20"/>
      <c r="BV1689" s="20"/>
      <c r="BW1689" s="20"/>
      <c r="BX1689" s="20"/>
      <c r="BY1689" s="20"/>
      <c r="BZ1689" s="20"/>
    </row>
    <row r="1690" spans="2:78" x14ac:dyDescent="0.35">
      <c r="B1690" s="20"/>
      <c r="C1690" s="20"/>
      <c r="D1690" s="20"/>
      <c r="E1690" s="20"/>
      <c r="F1690" s="20"/>
      <c r="G1690" s="20"/>
      <c r="H1690" s="20"/>
      <c r="I1690" s="20"/>
      <c r="J1690" s="20"/>
      <c r="K1690" s="20"/>
      <c r="L1690" s="20"/>
      <c r="M1690" s="20"/>
      <c r="N1690" s="20"/>
      <c r="O1690" s="20"/>
      <c r="P1690" s="20"/>
      <c r="Q1690" s="20"/>
      <c r="R1690" s="20"/>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c r="BU1690" s="20"/>
      <c r="BV1690" s="20"/>
      <c r="BW1690" s="20"/>
      <c r="BX1690" s="20"/>
      <c r="BY1690" s="20"/>
      <c r="BZ1690" s="20"/>
    </row>
    <row r="1691" spans="2:78" x14ac:dyDescent="0.35">
      <c r="B1691" s="20"/>
      <c r="C1691" s="20"/>
      <c r="D1691" s="20"/>
      <c r="E1691" s="20"/>
      <c r="F1691" s="20"/>
      <c r="G1691" s="20"/>
      <c r="H1691" s="20"/>
      <c r="I1691" s="20"/>
      <c r="J1691" s="20"/>
      <c r="K1691" s="20"/>
      <c r="L1691" s="20"/>
      <c r="M1691" s="20"/>
      <c r="N1691" s="20"/>
      <c r="O1691" s="20"/>
      <c r="P1691" s="20"/>
      <c r="Q1691" s="20"/>
      <c r="R1691" s="20"/>
      <c r="S1691" s="20"/>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c r="BU1691" s="20"/>
      <c r="BV1691" s="20"/>
      <c r="BW1691" s="20"/>
      <c r="BX1691" s="20"/>
      <c r="BY1691" s="20"/>
      <c r="BZ1691" s="20"/>
    </row>
    <row r="1692" spans="2:78" x14ac:dyDescent="0.35">
      <c r="B1692" s="20"/>
      <c r="C1692" s="20"/>
      <c r="D1692" s="20"/>
      <c r="E1692" s="20"/>
      <c r="F1692" s="20"/>
      <c r="G1692" s="20"/>
      <c r="H1692" s="20"/>
      <c r="I1692" s="20"/>
      <c r="J1692" s="20"/>
      <c r="K1692" s="20"/>
      <c r="L1692" s="20"/>
      <c r="M1692" s="20"/>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c r="BU1692" s="20"/>
      <c r="BV1692" s="20"/>
      <c r="BW1692" s="20"/>
      <c r="BX1692" s="20"/>
      <c r="BY1692" s="20"/>
      <c r="BZ1692" s="20"/>
    </row>
    <row r="1693" spans="2:78" x14ac:dyDescent="0.35">
      <c r="B1693" s="20"/>
      <c r="C1693" s="20"/>
      <c r="D1693" s="20"/>
      <c r="E1693" s="20"/>
      <c r="F1693" s="20"/>
      <c r="G1693" s="20"/>
      <c r="H1693" s="20"/>
      <c r="I1693" s="20"/>
      <c r="J1693" s="20"/>
      <c r="K1693" s="20"/>
      <c r="L1693" s="20"/>
      <c r="M1693" s="20"/>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c r="BU1693" s="20"/>
      <c r="BV1693" s="20"/>
      <c r="BW1693" s="20"/>
      <c r="BX1693" s="20"/>
      <c r="BY1693" s="20"/>
      <c r="BZ1693" s="20"/>
    </row>
    <row r="1694" spans="2:78" x14ac:dyDescent="0.35">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row>
    <row r="1695" spans="2:78" x14ac:dyDescent="0.35">
      <c r="B1695" s="20"/>
      <c r="C1695" s="20"/>
      <c r="D1695" s="20"/>
      <c r="E1695" s="20"/>
      <c r="F1695" s="20"/>
      <c r="G1695" s="20"/>
      <c r="H1695" s="20"/>
      <c r="I1695" s="20"/>
      <c r="J1695" s="20"/>
      <c r="K1695" s="20"/>
      <c r="L1695" s="20"/>
      <c r="M1695" s="20"/>
      <c r="N1695" s="20"/>
      <c r="O1695" s="20"/>
      <c r="P1695" s="20"/>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c r="BU1695" s="20"/>
      <c r="BV1695" s="20"/>
      <c r="BW1695" s="20"/>
      <c r="BX1695" s="20"/>
      <c r="BY1695" s="20"/>
      <c r="BZ1695" s="20"/>
    </row>
    <row r="1696" spans="2:78" x14ac:dyDescent="0.35">
      <c r="B1696" s="20"/>
      <c r="C1696" s="20"/>
      <c r="D1696" s="20"/>
      <c r="E1696" s="20"/>
      <c r="F1696" s="20"/>
      <c r="G1696" s="20"/>
      <c r="H1696" s="20"/>
      <c r="I1696" s="20"/>
      <c r="J1696" s="20"/>
      <c r="K1696" s="20"/>
      <c r="L1696" s="20"/>
      <c r="M1696" s="20"/>
      <c r="N1696" s="20"/>
      <c r="O1696" s="20"/>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c r="BU1696" s="20"/>
      <c r="BV1696" s="20"/>
      <c r="BW1696" s="20"/>
      <c r="BX1696" s="20"/>
      <c r="BY1696" s="20"/>
      <c r="BZ1696" s="20"/>
    </row>
    <row r="1697" spans="2:78" x14ac:dyDescent="0.35">
      <c r="B1697" s="20"/>
      <c r="C1697" s="20"/>
      <c r="D1697" s="20"/>
      <c r="E1697" s="20"/>
      <c r="F1697" s="20"/>
      <c r="G1697" s="20"/>
      <c r="H1697" s="20"/>
      <c r="I1697" s="20"/>
      <c r="J1697" s="20"/>
      <c r="K1697" s="20"/>
      <c r="L1697" s="20"/>
      <c r="M1697" s="20"/>
      <c r="N1697" s="20"/>
      <c r="O1697" s="20"/>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c r="BU1697" s="20"/>
      <c r="BV1697" s="20"/>
      <c r="BW1697" s="20"/>
      <c r="BX1697" s="20"/>
      <c r="BY1697" s="20"/>
      <c r="BZ1697" s="20"/>
    </row>
    <row r="1698" spans="2:78" x14ac:dyDescent="0.35">
      <c r="B1698" s="20"/>
      <c r="C1698" s="20"/>
      <c r="D1698" s="20"/>
      <c r="E1698" s="20"/>
      <c r="F1698" s="20"/>
      <c r="G1698" s="20"/>
      <c r="H1698" s="20"/>
      <c r="I1698" s="20"/>
      <c r="J1698" s="20"/>
      <c r="K1698" s="20"/>
      <c r="L1698" s="20"/>
      <c r="M1698" s="20"/>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c r="BU1698" s="20"/>
      <c r="BV1698" s="20"/>
      <c r="BW1698" s="20"/>
      <c r="BX1698" s="20"/>
      <c r="BY1698" s="20"/>
      <c r="BZ1698" s="20"/>
    </row>
    <row r="1699" spans="2:78" x14ac:dyDescent="0.35">
      <c r="B1699" s="20"/>
      <c r="C1699" s="20"/>
      <c r="D1699" s="20"/>
      <c r="E1699" s="20"/>
      <c r="F1699" s="20"/>
      <c r="G1699" s="20"/>
      <c r="H1699" s="20"/>
      <c r="I1699" s="20"/>
      <c r="J1699" s="20"/>
      <c r="K1699" s="20"/>
      <c r="L1699" s="20"/>
      <c r="M1699" s="20"/>
      <c r="N1699" s="20"/>
      <c r="O1699" s="20"/>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c r="BU1699" s="20"/>
      <c r="BV1699" s="20"/>
      <c r="BW1699" s="20"/>
      <c r="BX1699" s="20"/>
      <c r="BY1699" s="20"/>
      <c r="BZ1699" s="20"/>
    </row>
    <row r="1700" spans="2:78" x14ac:dyDescent="0.35">
      <c r="B1700" s="20"/>
      <c r="C1700" s="20"/>
      <c r="D1700" s="20"/>
      <c r="E1700" s="20"/>
      <c r="F1700" s="20"/>
      <c r="G1700" s="20"/>
      <c r="H1700" s="20"/>
      <c r="I1700" s="20"/>
      <c r="J1700" s="20"/>
      <c r="K1700" s="20"/>
      <c r="L1700" s="20"/>
      <c r="M1700" s="20"/>
      <c r="N1700" s="20"/>
      <c r="O1700" s="20"/>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c r="BU1700" s="20"/>
      <c r="BV1700" s="20"/>
      <c r="BW1700" s="20"/>
      <c r="BX1700" s="20"/>
      <c r="BY1700" s="20"/>
      <c r="BZ1700" s="20"/>
    </row>
    <row r="1701" spans="2:78" x14ac:dyDescent="0.35">
      <c r="B1701" s="20"/>
      <c r="C1701" s="20"/>
      <c r="D1701" s="20"/>
      <c r="E1701" s="20"/>
      <c r="F1701" s="20"/>
      <c r="G1701" s="20"/>
      <c r="H1701" s="20"/>
      <c r="I1701" s="20"/>
      <c r="J1701" s="20"/>
      <c r="K1701" s="20"/>
      <c r="L1701" s="20"/>
      <c r="M1701" s="20"/>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c r="BU1701" s="20"/>
      <c r="BV1701" s="20"/>
      <c r="BW1701" s="20"/>
      <c r="BX1701" s="20"/>
      <c r="BY1701" s="20"/>
      <c r="BZ1701" s="20"/>
    </row>
    <row r="1702" spans="2:78" x14ac:dyDescent="0.35">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0"/>
      <c r="BX1702" s="20"/>
      <c r="BY1702" s="20"/>
      <c r="BZ1702" s="20"/>
    </row>
    <row r="1703" spans="2:78" x14ac:dyDescent="0.35">
      <c r="B1703" s="20"/>
      <c r="C1703" s="20"/>
      <c r="D1703" s="20"/>
      <c r="E1703" s="20"/>
      <c r="F1703" s="20"/>
      <c r="G1703" s="20"/>
      <c r="H1703" s="20"/>
      <c r="I1703" s="20"/>
      <c r="J1703" s="20"/>
      <c r="K1703" s="20"/>
      <c r="L1703" s="20"/>
      <c r="M1703" s="20"/>
      <c r="N1703" s="20"/>
      <c r="O1703" s="20"/>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c r="BU1703" s="20"/>
      <c r="BV1703" s="20"/>
      <c r="BW1703" s="20"/>
      <c r="BX1703" s="20"/>
      <c r="BY1703" s="20"/>
      <c r="BZ1703" s="20"/>
    </row>
    <row r="1704" spans="2:78" x14ac:dyDescent="0.35">
      <c r="B1704" s="20"/>
      <c r="C1704" s="20"/>
      <c r="D1704" s="20"/>
      <c r="E1704" s="20"/>
      <c r="F1704" s="20"/>
      <c r="G1704" s="20"/>
      <c r="H1704" s="20"/>
      <c r="I1704" s="20"/>
      <c r="J1704" s="20"/>
      <c r="K1704" s="20"/>
      <c r="L1704" s="20"/>
      <c r="M1704" s="20"/>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c r="BU1704" s="20"/>
      <c r="BV1704" s="20"/>
      <c r="BW1704" s="20"/>
      <c r="BX1704" s="20"/>
      <c r="BY1704" s="20"/>
      <c r="BZ1704" s="20"/>
    </row>
    <row r="1705" spans="2:78" x14ac:dyDescent="0.35">
      <c r="B1705" s="20"/>
      <c r="C1705" s="20"/>
      <c r="D1705" s="20"/>
      <c r="E1705" s="20"/>
      <c r="F1705" s="20"/>
      <c r="G1705" s="20"/>
      <c r="H1705" s="20"/>
      <c r="I1705" s="20"/>
      <c r="J1705" s="20"/>
      <c r="K1705" s="20"/>
      <c r="L1705" s="20"/>
      <c r="M1705" s="20"/>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c r="BU1705" s="20"/>
      <c r="BV1705" s="20"/>
      <c r="BW1705" s="20"/>
      <c r="BX1705" s="20"/>
      <c r="BY1705" s="20"/>
      <c r="BZ1705" s="20"/>
    </row>
    <row r="1706" spans="2:78" x14ac:dyDescent="0.35">
      <c r="B1706" s="20"/>
      <c r="C1706" s="20"/>
      <c r="D1706" s="20"/>
      <c r="E1706" s="20"/>
      <c r="F1706" s="20"/>
      <c r="G1706" s="20"/>
      <c r="H1706" s="20"/>
      <c r="I1706" s="20"/>
      <c r="J1706" s="20"/>
      <c r="K1706" s="20"/>
      <c r="L1706" s="20"/>
      <c r="M1706" s="20"/>
      <c r="N1706" s="20"/>
      <c r="O1706" s="20"/>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c r="BU1706" s="20"/>
      <c r="BV1706" s="20"/>
      <c r="BW1706" s="20"/>
      <c r="BX1706" s="20"/>
      <c r="BY1706" s="20"/>
      <c r="BZ1706" s="20"/>
    </row>
    <row r="1707" spans="2:78" x14ac:dyDescent="0.35">
      <c r="B1707" s="20"/>
      <c r="C1707" s="20"/>
      <c r="D1707" s="20"/>
      <c r="E1707" s="20"/>
      <c r="F1707" s="20"/>
      <c r="G1707" s="20"/>
      <c r="H1707" s="20"/>
      <c r="I1707" s="20"/>
      <c r="J1707" s="20"/>
      <c r="K1707" s="20"/>
      <c r="L1707" s="20"/>
      <c r="M1707" s="20"/>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c r="BU1707" s="20"/>
      <c r="BV1707" s="20"/>
      <c r="BW1707" s="20"/>
      <c r="BX1707" s="20"/>
      <c r="BY1707" s="20"/>
      <c r="BZ1707" s="20"/>
    </row>
    <row r="1708" spans="2:78" x14ac:dyDescent="0.35">
      <c r="B1708" s="20"/>
      <c r="C1708" s="20"/>
      <c r="D1708" s="20"/>
      <c r="E1708" s="20"/>
      <c r="F1708" s="20"/>
      <c r="G1708" s="20"/>
      <c r="H1708" s="20"/>
      <c r="I1708" s="20"/>
      <c r="J1708" s="20"/>
      <c r="K1708" s="20"/>
      <c r="L1708" s="20"/>
      <c r="M1708" s="20"/>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c r="BU1708" s="20"/>
      <c r="BV1708" s="20"/>
      <c r="BW1708" s="20"/>
      <c r="BX1708" s="20"/>
      <c r="BY1708" s="20"/>
      <c r="BZ1708" s="20"/>
    </row>
    <row r="1709" spans="2:78" x14ac:dyDescent="0.35">
      <c r="B1709" s="20"/>
      <c r="C1709" s="20"/>
      <c r="D1709" s="20"/>
      <c r="E1709" s="20"/>
      <c r="F1709" s="20"/>
      <c r="G1709" s="20"/>
      <c r="H1709" s="20"/>
      <c r="I1709" s="20"/>
      <c r="J1709" s="20"/>
      <c r="K1709" s="20"/>
      <c r="L1709" s="20"/>
      <c r="M1709" s="20"/>
      <c r="N1709" s="20"/>
      <c r="O1709" s="20"/>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c r="BU1709" s="20"/>
      <c r="BV1709" s="20"/>
      <c r="BW1709" s="20"/>
      <c r="BX1709" s="20"/>
      <c r="BY1709" s="20"/>
      <c r="BZ1709" s="20"/>
    </row>
    <row r="1710" spans="2:78" x14ac:dyDescent="0.35">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c r="BU1710" s="20"/>
      <c r="BV1710" s="20"/>
      <c r="BW1710" s="20"/>
      <c r="BX1710" s="20"/>
      <c r="BY1710" s="20"/>
      <c r="BZ1710" s="20"/>
    </row>
    <row r="1711" spans="2:78" x14ac:dyDescent="0.35">
      <c r="B1711" s="20"/>
      <c r="C1711" s="20"/>
      <c r="D1711" s="20"/>
      <c r="E1711" s="20"/>
      <c r="F1711" s="20"/>
      <c r="G1711" s="20"/>
      <c r="H1711" s="20"/>
      <c r="I1711" s="20"/>
      <c r="J1711" s="20"/>
      <c r="K1711" s="20"/>
      <c r="L1711" s="20"/>
      <c r="M1711" s="20"/>
      <c r="N1711" s="20"/>
      <c r="O1711" s="20"/>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c r="BU1711" s="20"/>
      <c r="BV1711" s="20"/>
      <c r="BW1711" s="20"/>
      <c r="BX1711" s="20"/>
      <c r="BY1711" s="20"/>
      <c r="BZ1711" s="20"/>
    </row>
    <row r="1712" spans="2:78" x14ac:dyDescent="0.35">
      <c r="B1712" s="20"/>
      <c r="C1712" s="20"/>
      <c r="D1712" s="20"/>
      <c r="E1712" s="20"/>
      <c r="F1712" s="20"/>
      <c r="G1712" s="20"/>
      <c r="H1712" s="20"/>
      <c r="I1712" s="20"/>
      <c r="J1712" s="20"/>
      <c r="K1712" s="20"/>
      <c r="L1712" s="20"/>
      <c r="M1712" s="20"/>
      <c r="N1712" s="20"/>
      <c r="O1712" s="20"/>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c r="BU1712" s="20"/>
      <c r="BV1712" s="20"/>
      <c r="BW1712" s="20"/>
      <c r="BX1712" s="20"/>
      <c r="BY1712" s="20"/>
      <c r="BZ1712" s="20"/>
    </row>
    <row r="1713" spans="2:78" x14ac:dyDescent="0.35">
      <c r="B1713" s="20"/>
      <c r="C1713" s="20"/>
      <c r="D1713" s="20"/>
      <c r="E1713" s="20"/>
      <c r="F1713" s="20"/>
      <c r="G1713" s="20"/>
      <c r="H1713" s="20"/>
      <c r="I1713" s="20"/>
      <c r="J1713" s="20"/>
      <c r="K1713" s="20"/>
      <c r="L1713" s="20"/>
      <c r="M1713" s="20"/>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c r="BU1713" s="20"/>
      <c r="BV1713" s="20"/>
      <c r="BW1713" s="20"/>
      <c r="BX1713" s="20"/>
      <c r="BY1713" s="20"/>
      <c r="BZ1713" s="20"/>
    </row>
    <row r="1714" spans="2:78" x14ac:dyDescent="0.35">
      <c r="B1714" s="20"/>
      <c r="C1714" s="20"/>
      <c r="D1714" s="20"/>
      <c r="E1714" s="20"/>
      <c r="F1714" s="20"/>
      <c r="G1714" s="20"/>
      <c r="H1714" s="20"/>
      <c r="I1714" s="20"/>
      <c r="J1714" s="20"/>
      <c r="K1714" s="20"/>
      <c r="L1714" s="20"/>
      <c r="M1714" s="20"/>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c r="BU1714" s="20"/>
      <c r="BV1714" s="20"/>
      <c r="BW1714" s="20"/>
      <c r="BX1714" s="20"/>
      <c r="BY1714" s="20"/>
      <c r="BZ1714" s="20"/>
    </row>
    <row r="1715" spans="2:78" x14ac:dyDescent="0.35">
      <c r="B1715" s="20"/>
      <c r="C1715" s="20"/>
      <c r="D1715" s="20"/>
      <c r="E1715" s="20"/>
      <c r="F1715" s="20"/>
      <c r="G1715" s="20"/>
      <c r="H1715" s="20"/>
      <c r="I1715" s="20"/>
      <c r="J1715" s="20"/>
      <c r="K1715" s="20"/>
      <c r="L1715" s="20"/>
      <c r="M1715" s="20"/>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c r="BU1715" s="20"/>
      <c r="BV1715" s="20"/>
      <c r="BW1715" s="20"/>
      <c r="BX1715" s="20"/>
      <c r="BY1715" s="20"/>
      <c r="BZ1715" s="20"/>
    </row>
    <row r="1716" spans="2:78" x14ac:dyDescent="0.35">
      <c r="B1716" s="20"/>
      <c r="C1716" s="20"/>
      <c r="D1716" s="20"/>
      <c r="E1716" s="20"/>
      <c r="F1716" s="20"/>
      <c r="G1716" s="20"/>
      <c r="H1716" s="20"/>
      <c r="I1716" s="20"/>
      <c r="J1716" s="20"/>
      <c r="K1716" s="20"/>
      <c r="L1716" s="20"/>
      <c r="M1716" s="20"/>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c r="BU1716" s="20"/>
      <c r="BV1716" s="20"/>
      <c r="BW1716" s="20"/>
      <c r="BX1716" s="20"/>
      <c r="BY1716" s="20"/>
      <c r="BZ1716" s="20"/>
    </row>
    <row r="1717" spans="2:78" x14ac:dyDescent="0.35">
      <c r="B1717" s="20"/>
      <c r="C1717" s="20"/>
      <c r="D1717" s="20"/>
      <c r="E1717" s="20"/>
      <c r="F1717" s="20"/>
      <c r="G1717" s="20"/>
      <c r="H1717" s="20"/>
      <c r="I1717" s="20"/>
      <c r="J1717" s="20"/>
      <c r="K1717" s="20"/>
      <c r="L1717" s="20"/>
      <c r="M1717" s="20"/>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c r="BU1717" s="20"/>
      <c r="BV1717" s="20"/>
      <c r="BW1717" s="20"/>
      <c r="BX1717" s="20"/>
      <c r="BY1717" s="20"/>
      <c r="BZ1717" s="20"/>
    </row>
    <row r="1718" spans="2:78" x14ac:dyDescent="0.35">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c r="BU1718" s="20"/>
      <c r="BV1718" s="20"/>
      <c r="BW1718" s="20"/>
      <c r="BX1718" s="20"/>
      <c r="BY1718" s="20"/>
      <c r="BZ1718" s="20"/>
    </row>
    <row r="1719" spans="2:78" x14ac:dyDescent="0.35">
      <c r="B1719" s="20"/>
      <c r="C1719" s="20"/>
      <c r="D1719" s="20"/>
      <c r="E1719" s="20"/>
      <c r="F1719" s="20"/>
      <c r="G1719" s="20"/>
      <c r="H1719" s="20"/>
      <c r="I1719" s="20"/>
      <c r="J1719" s="20"/>
      <c r="K1719" s="20"/>
      <c r="L1719" s="20"/>
      <c r="M1719" s="20"/>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c r="BU1719" s="20"/>
      <c r="BV1719" s="20"/>
      <c r="BW1719" s="20"/>
      <c r="BX1719" s="20"/>
      <c r="BY1719" s="20"/>
      <c r="BZ1719" s="20"/>
    </row>
    <row r="1720" spans="2:78" x14ac:dyDescent="0.35">
      <c r="B1720" s="20"/>
      <c r="C1720" s="20"/>
      <c r="D1720" s="20"/>
      <c r="E1720" s="20"/>
      <c r="F1720" s="20"/>
      <c r="G1720" s="20"/>
      <c r="H1720" s="20"/>
      <c r="I1720" s="20"/>
      <c r="J1720" s="20"/>
      <c r="K1720" s="20"/>
      <c r="L1720" s="20"/>
      <c r="M1720" s="20"/>
      <c r="N1720" s="20"/>
      <c r="O1720" s="20"/>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c r="BU1720" s="20"/>
      <c r="BV1720" s="20"/>
      <c r="BW1720" s="20"/>
      <c r="BX1720" s="20"/>
      <c r="BY1720" s="20"/>
      <c r="BZ1720" s="20"/>
    </row>
    <row r="1721" spans="2:78" x14ac:dyDescent="0.35">
      <c r="B1721" s="20"/>
      <c r="C1721" s="20"/>
      <c r="D1721" s="20"/>
      <c r="E1721" s="20"/>
      <c r="F1721" s="20"/>
      <c r="G1721" s="20"/>
      <c r="H1721" s="20"/>
      <c r="I1721" s="20"/>
      <c r="J1721" s="20"/>
      <c r="K1721" s="20"/>
      <c r="L1721" s="20"/>
      <c r="M1721" s="20"/>
      <c r="N1721" s="20"/>
      <c r="O1721" s="20"/>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c r="BU1721" s="20"/>
      <c r="BV1721" s="20"/>
      <c r="BW1721" s="20"/>
      <c r="BX1721" s="20"/>
      <c r="BY1721" s="20"/>
      <c r="BZ1721" s="20"/>
    </row>
    <row r="1722" spans="2:78" x14ac:dyDescent="0.35">
      <c r="B1722" s="20"/>
      <c r="C1722" s="20"/>
      <c r="D1722" s="20"/>
      <c r="E1722" s="20"/>
      <c r="F1722" s="20"/>
      <c r="G1722" s="20"/>
      <c r="H1722" s="20"/>
      <c r="I1722" s="20"/>
      <c r="J1722" s="20"/>
      <c r="K1722" s="20"/>
      <c r="L1722" s="20"/>
      <c r="M1722" s="20"/>
      <c r="N1722" s="20"/>
      <c r="O1722" s="20"/>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c r="BU1722" s="20"/>
      <c r="BV1722" s="20"/>
      <c r="BW1722" s="20"/>
      <c r="BX1722" s="20"/>
      <c r="BY1722" s="20"/>
      <c r="BZ1722" s="20"/>
    </row>
    <row r="1723" spans="2:78" x14ac:dyDescent="0.35">
      <c r="B1723" s="20"/>
      <c r="C1723" s="20"/>
      <c r="D1723" s="20"/>
      <c r="E1723" s="20"/>
      <c r="F1723" s="20"/>
      <c r="G1723" s="20"/>
      <c r="H1723" s="20"/>
      <c r="I1723" s="20"/>
      <c r="J1723" s="20"/>
      <c r="K1723" s="20"/>
      <c r="L1723" s="20"/>
      <c r="M1723" s="20"/>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c r="BU1723" s="20"/>
      <c r="BV1723" s="20"/>
      <c r="BW1723" s="20"/>
      <c r="BX1723" s="20"/>
      <c r="BY1723" s="20"/>
      <c r="BZ1723" s="20"/>
    </row>
    <row r="1724" spans="2:78" x14ac:dyDescent="0.35">
      <c r="B1724" s="20"/>
      <c r="C1724" s="20"/>
      <c r="D1724" s="20"/>
      <c r="E1724" s="20"/>
      <c r="F1724" s="20"/>
      <c r="G1724" s="20"/>
      <c r="H1724" s="20"/>
      <c r="I1724" s="20"/>
      <c r="J1724" s="20"/>
      <c r="K1724" s="20"/>
      <c r="L1724" s="20"/>
      <c r="M1724" s="20"/>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c r="BU1724" s="20"/>
      <c r="BV1724" s="20"/>
      <c r="BW1724" s="20"/>
      <c r="BX1724" s="20"/>
      <c r="BY1724" s="20"/>
      <c r="BZ1724" s="20"/>
    </row>
    <row r="1725" spans="2:78" x14ac:dyDescent="0.35">
      <c r="B1725" s="20"/>
      <c r="C1725" s="20"/>
      <c r="D1725" s="20"/>
      <c r="E1725" s="20"/>
      <c r="F1725" s="20"/>
      <c r="G1725" s="20"/>
      <c r="H1725" s="20"/>
      <c r="I1725" s="20"/>
      <c r="J1725" s="20"/>
      <c r="K1725" s="20"/>
      <c r="L1725" s="20"/>
      <c r="M1725" s="20"/>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c r="BU1725" s="20"/>
      <c r="BV1725" s="20"/>
      <c r="BW1725" s="20"/>
      <c r="BX1725" s="20"/>
      <c r="BY1725" s="20"/>
      <c r="BZ1725" s="20"/>
    </row>
    <row r="1726" spans="2:78" x14ac:dyDescent="0.35">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c r="BU1726" s="20"/>
      <c r="BV1726" s="20"/>
      <c r="BW1726" s="20"/>
      <c r="BX1726" s="20"/>
      <c r="BY1726" s="20"/>
      <c r="BZ1726" s="20"/>
    </row>
    <row r="1727" spans="2:78" x14ac:dyDescent="0.35">
      <c r="B1727" s="20"/>
      <c r="C1727" s="20"/>
      <c r="D1727" s="20"/>
      <c r="E1727" s="20"/>
      <c r="F1727" s="20"/>
      <c r="G1727" s="20"/>
      <c r="H1727" s="20"/>
      <c r="I1727" s="20"/>
      <c r="J1727" s="20"/>
      <c r="K1727" s="20"/>
      <c r="L1727" s="20"/>
      <c r="M1727" s="20"/>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c r="BU1727" s="20"/>
      <c r="BV1727" s="20"/>
      <c r="BW1727" s="20"/>
      <c r="BX1727" s="20"/>
      <c r="BY1727" s="20"/>
      <c r="BZ1727" s="20"/>
    </row>
    <row r="1728" spans="2:78" x14ac:dyDescent="0.35">
      <c r="B1728" s="20"/>
      <c r="C1728" s="20"/>
      <c r="D1728" s="20"/>
      <c r="E1728" s="20"/>
      <c r="F1728" s="20"/>
      <c r="G1728" s="20"/>
      <c r="H1728" s="20"/>
      <c r="I1728" s="20"/>
      <c r="J1728" s="20"/>
      <c r="K1728" s="20"/>
      <c r="L1728" s="20"/>
      <c r="M1728" s="20"/>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c r="BU1728" s="20"/>
      <c r="BV1728" s="20"/>
      <c r="BW1728" s="20"/>
      <c r="BX1728" s="20"/>
      <c r="BY1728" s="20"/>
      <c r="BZ1728" s="20"/>
    </row>
    <row r="1729" spans="2:78" x14ac:dyDescent="0.35">
      <c r="B1729" s="20"/>
      <c r="C1729" s="20"/>
      <c r="D1729" s="20"/>
      <c r="E1729" s="20"/>
      <c r="F1729" s="20"/>
      <c r="G1729" s="20"/>
      <c r="H1729" s="20"/>
      <c r="I1729" s="20"/>
      <c r="J1729" s="20"/>
      <c r="K1729" s="20"/>
      <c r="L1729" s="20"/>
      <c r="M1729" s="20"/>
      <c r="N1729" s="20"/>
      <c r="O1729" s="20"/>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c r="BU1729" s="20"/>
      <c r="BV1729" s="20"/>
      <c r="BW1729" s="20"/>
      <c r="BX1729" s="20"/>
      <c r="BY1729" s="20"/>
      <c r="BZ1729" s="20"/>
    </row>
    <row r="1730" spans="2:78" x14ac:dyDescent="0.35">
      <c r="B1730" s="20"/>
      <c r="C1730" s="20"/>
      <c r="D1730" s="20"/>
      <c r="E1730" s="20"/>
      <c r="F1730" s="20"/>
      <c r="G1730" s="20"/>
      <c r="H1730" s="20"/>
      <c r="I1730" s="20"/>
      <c r="J1730" s="20"/>
      <c r="K1730" s="20"/>
      <c r="L1730" s="20"/>
      <c r="M1730" s="20"/>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c r="BU1730" s="20"/>
      <c r="BV1730" s="20"/>
      <c r="BW1730" s="20"/>
      <c r="BX1730" s="20"/>
      <c r="BY1730" s="20"/>
      <c r="BZ1730" s="20"/>
    </row>
    <row r="1731" spans="2:78" x14ac:dyDescent="0.35">
      <c r="B1731" s="20"/>
      <c r="C1731" s="20"/>
      <c r="D1731" s="20"/>
      <c r="E1731" s="20"/>
      <c r="F1731" s="20"/>
      <c r="G1731" s="20"/>
      <c r="H1731" s="20"/>
      <c r="I1731" s="20"/>
      <c r="J1731" s="20"/>
      <c r="K1731" s="20"/>
      <c r="L1731" s="20"/>
      <c r="M1731" s="20"/>
      <c r="N1731" s="20"/>
      <c r="O1731" s="20"/>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c r="BU1731" s="20"/>
      <c r="BV1731" s="20"/>
      <c r="BW1731" s="20"/>
      <c r="BX1731" s="20"/>
      <c r="BY1731" s="20"/>
      <c r="BZ1731" s="20"/>
    </row>
    <row r="1732" spans="2:78" x14ac:dyDescent="0.35">
      <c r="B1732" s="20"/>
      <c r="C1732" s="20"/>
      <c r="D1732" s="20"/>
      <c r="E1732" s="20"/>
      <c r="F1732" s="20"/>
      <c r="G1732" s="20"/>
      <c r="H1732" s="20"/>
      <c r="I1732" s="20"/>
      <c r="J1732" s="20"/>
      <c r="K1732" s="20"/>
      <c r="L1732" s="20"/>
      <c r="M1732" s="20"/>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c r="BU1732" s="20"/>
      <c r="BV1732" s="20"/>
      <c r="BW1732" s="20"/>
      <c r="BX1732" s="20"/>
      <c r="BY1732" s="20"/>
      <c r="BZ1732" s="20"/>
    </row>
    <row r="1733" spans="2:78" x14ac:dyDescent="0.35">
      <c r="B1733" s="20"/>
      <c r="C1733" s="20"/>
      <c r="D1733" s="20"/>
      <c r="E1733" s="20"/>
      <c r="F1733" s="20"/>
      <c r="G1733" s="20"/>
      <c r="H1733" s="20"/>
      <c r="I1733" s="20"/>
      <c r="J1733" s="20"/>
      <c r="K1733" s="20"/>
      <c r="L1733" s="20"/>
      <c r="M1733" s="20"/>
      <c r="N1733" s="20"/>
      <c r="O1733" s="20"/>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c r="BU1733" s="20"/>
      <c r="BV1733" s="20"/>
      <c r="BW1733" s="20"/>
      <c r="BX1733" s="20"/>
      <c r="BY1733" s="20"/>
      <c r="BZ1733" s="20"/>
    </row>
    <row r="1734" spans="2:78" x14ac:dyDescent="0.35">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row>
    <row r="1735" spans="2:78" x14ac:dyDescent="0.35">
      <c r="B1735" s="20"/>
      <c r="C1735" s="20"/>
      <c r="D1735" s="20"/>
      <c r="E1735" s="20"/>
      <c r="F1735" s="20"/>
      <c r="G1735" s="20"/>
      <c r="H1735" s="20"/>
      <c r="I1735" s="20"/>
      <c r="J1735" s="20"/>
      <c r="K1735" s="20"/>
      <c r="L1735" s="20"/>
      <c r="M1735" s="20"/>
      <c r="N1735" s="20"/>
      <c r="O1735" s="20"/>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c r="BU1735" s="20"/>
      <c r="BV1735" s="20"/>
      <c r="BW1735" s="20"/>
      <c r="BX1735" s="20"/>
      <c r="BY1735" s="20"/>
      <c r="BZ1735" s="20"/>
    </row>
    <row r="1736" spans="2:78" x14ac:dyDescent="0.35">
      <c r="B1736" s="20"/>
      <c r="C1736" s="20"/>
      <c r="D1736" s="20"/>
      <c r="E1736" s="20"/>
      <c r="F1736" s="20"/>
      <c r="G1736" s="20"/>
      <c r="H1736" s="20"/>
      <c r="I1736" s="20"/>
      <c r="J1736" s="20"/>
      <c r="K1736" s="20"/>
      <c r="L1736" s="20"/>
      <c r="M1736" s="20"/>
      <c r="N1736" s="20"/>
      <c r="O1736" s="20"/>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c r="BU1736" s="20"/>
      <c r="BV1736" s="20"/>
      <c r="BW1736" s="20"/>
      <c r="BX1736" s="20"/>
      <c r="BY1736" s="20"/>
      <c r="BZ1736" s="20"/>
    </row>
    <row r="1737" spans="2:78" x14ac:dyDescent="0.35">
      <c r="B1737" s="20"/>
      <c r="C1737" s="20"/>
      <c r="D1737" s="20"/>
      <c r="E1737" s="20"/>
      <c r="F1737" s="20"/>
      <c r="G1737" s="20"/>
      <c r="H1737" s="20"/>
      <c r="I1737" s="20"/>
      <c r="J1737" s="20"/>
      <c r="K1737" s="20"/>
      <c r="L1737" s="20"/>
      <c r="M1737" s="20"/>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c r="BU1737" s="20"/>
      <c r="BV1737" s="20"/>
      <c r="BW1737" s="20"/>
      <c r="BX1737" s="20"/>
      <c r="BY1737" s="20"/>
      <c r="BZ1737" s="20"/>
    </row>
    <row r="1738" spans="2:78" x14ac:dyDescent="0.35">
      <c r="B1738" s="20"/>
      <c r="C1738" s="20"/>
      <c r="D1738" s="20"/>
      <c r="E1738" s="20"/>
      <c r="F1738" s="20"/>
      <c r="G1738" s="20"/>
      <c r="H1738" s="20"/>
      <c r="I1738" s="20"/>
      <c r="J1738" s="20"/>
      <c r="K1738" s="20"/>
      <c r="L1738" s="20"/>
      <c r="M1738" s="20"/>
      <c r="N1738" s="20"/>
      <c r="O1738" s="20"/>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c r="BU1738" s="20"/>
      <c r="BV1738" s="20"/>
      <c r="BW1738" s="20"/>
      <c r="BX1738" s="20"/>
      <c r="BY1738" s="20"/>
      <c r="BZ1738" s="20"/>
    </row>
    <row r="1739" spans="2:78" x14ac:dyDescent="0.35">
      <c r="B1739" s="20"/>
      <c r="C1739" s="20"/>
      <c r="D1739" s="20"/>
      <c r="E1739" s="20"/>
      <c r="F1739" s="20"/>
      <c r="G1739" s="20"/>
      <c r="H1739" s="20"/>
      <c r="I1739" s="20"/>
      <c r="J1739" s="20"/>
      <c r="K1739" s="20"/>
      <c r="L1739" s="20"/>
      <c r="M1739" s="20"/>
      <c r="N1739" s="20"/>
      <c r="O1739" s="20"/>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c r="BU1739" s="20"/>
      <c r="BV1739" s="20"/>
      <c r="BW1739" s="20"/>
      <c r="BX1739" s="20"/>
      <c r="BY1739" s="20"/>
      <c r="BZ1739" s="20"/>
    </row>
    <row r="1740" spans="2:78" x14ac:dyDescent="0.35">
      <c r="B1740" s="20"/>
      <c r="C1740" s="20"/>
      <c r="D1740" s="20"/>
      <c r="E1740" s="20"/>
      <c r="F1740" s="20"/>
      <c r="G1740" s="20"/>
      <c r="H1740" s="20"/>
      <c r="I1740" s="20"/>
      <c r="J1740" s="20"/>
      <c r="K1740" s="20"/>
      <c r="L1740" s="20"/>
      <c r="M1740" s="20"/>
      <c r="N1740" s="20"/>
      <c r="O1740" s="20"/>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c r="BU1740" s="20"/>
      <c r="BV1740" s="20"/>
      <c r="BW1740" s="20"/>
      <c r="BX1740" s="20"/>
      <c r="BY1740" s="20"/>
      <c r="BZ1740" s="20"/>
    </row>
    <row r="1741" spans="2:78" x14ac:dyDescent="0.35">
      <c r="B1741" s="20"/>
      <c r="C1741" s="20"/>
      <c r="D1741" s="20"/>
      <c r="E1741" s="20"/>
      <c r="F1741" s="20"/>
      <c r="G1741" s="20"/>
      <c r="H1741" s="20"/>
      <c r="I1741" s="20"/>
      <c r="J1741" s="20"/>
      <c r="K1741" s="20"/>
      <c r="L1741" s="20"/>
      <c r="M1741" s="20"/>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c r="BU1741" s="20"/>
      <c r="BV1741" s="20"/>
      <c r="BW1741" s="20"/>
      <c r="BX1741" s="20"/>
      <c r="BY1741" s="20"/>
      <c r="BZ1741" s="20"/>
    </row>
    <row r="1742" spans="2:78" x14ac:dyDescent="0.35">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c r="BU1742" s="20"/>
      <c r="BV1742" s="20"/>
      <c r="BW1742" s="20"/>
      <c r="BX1742" s="20"/>
      <c r="BY1742" s="20"/>
      <c r="BZ1742" s="20"/>
    </row>
    <row r="1743" spans="2:78" x14ac:dyDescent="0.35">
      <c r="B1743" s="20"/>
      <c r="C1743" s="20"/>
      <c r="D1743" s="20"/>
      <c r="E1743" s="20"/>
      <c r="F1743" s="20"/>
      <c r="G1743" s="20"/>
      <c r="H1743" s="20"/>
      <c r="I1743" s="20"/>
      <c r="J1743" s="20"/>
      <c r="K1743" s="20"/>
      <c r="L1743" s="20"/>
      <c r="M1743" s="20"/>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c r="BU1743" s="20"/>
      <c r="BV1743" s="20"/>
      <c r="BW1743" s="20"/>
      <c r="BX1743" s="20"/>
      <c r="BY1743" s="20"/>
      <c r="BZ1743" s="20"/>
    </row>
    <row r="1744" spans="2:78" x14ac:dyDescent="0.35">
      <c r="B1744" s="20"/>
      <c r="C1744" s="20"/>
      <c r="D1744" s="20"/>
      <c r="E1744" s="20"/>
      <c r="F1744" s="20"/>
      <c r="G1744" s="20"/>
      <c r="H1744" s="20"/>
      <c r="I1744" s="20"/>
      <c r="J1744" s="20"/>
      <c r="K1744" s="20"/>
      <c r="L1744" s="20"/>
      <c r="M1744" s="20"/>
      <c r="N1744" s="20"/>
      <c r="O1744" s="20"/>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c r="BU1744" s="20"/>
      <c r="BV1744" s="20"/>
      <c r="BW1744" s="20"/>
      <c r="BX1744" s="20"/>
      <c r="BY1744" s="20"/>
      <c r="BZ1744" s="20"/>
    </row>
    <row r="1745" spans="2:78" x14ac:dyDescent="0.35">
      <c r="B1745" s="20"/>
      <c r="C1745" s="20"/>
      <c r="D1745" s="20"/>
      <c r="E1745" s="20"/>
      <c r="F1745" s="20"/>
      <c r="G1745" s="20"/>
      <c r="H1745" s="20"/>
      <c r="I1745" s="20"/>
      <c r="J1745" s="20"/>
      <c r="K1745" s="20"/>
      <c r="L1745" s="20"/>
      <c r="M1745" s="20"/>
      <c r="N1745" s="20"/>
      <c r="O1745" s="20"/>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c r="BT1745" s="20"/>
      <c r="BU1745" s="20"/>
      <c r="BV1745" s="20"/>
      <c r="BW1745" s="20"/>
      <c r="BX1745" s="20"/>
      <c r="BY1745" s="20"/>
      <c r="BZ1745" s="20"/>
    </row>
    <row r="1746" spans="2:78" x14ac:dyDescent="0.35">
      <c r="B1746" s="20"/>
      <c r="C1746" s="20"/>
      <c r="D1746" s="20"/>
      <c r="E1746" s="20"/>
      <c r="F1746" s="20"/>
      <c r="G1746" s="20"/>
      <c r="H1746" s="20"/>
      <c r="I1746" s="20"/>
      <c r="J1746" s="20"/>
      <c r="K1746" s="20"/>
      <c r="L1746" s="20"/>
      <c r="M1746" s="20"/>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c r="BU1746" s="20"/>
      <c r="BV1746" s="20"/>
      <c r="BW1746" s="20"/>
      <c r="BX1746" s="20"/>
      <c r="BY1746" s="20"/>
      <c r="BZ1746" s="20"/>
    </row>
    <row r="1747" spans="2:78" x14ac:dyDescent="0.35">
      <c r="B1747" s="20"/>
      <c r="C1747" s="20"/>
      <c r="D1747" s="20"/>
      <c r="E1747" s="20"/>
      <c r="F1747" s="20"/>
      <c r="G1747" s="20"/>
      <c r="H1747" s="20"/>
      <c r="I1747" s="20"/>
      <c r="J1747" s="20"/>
      <c r="K1747" s="20"/>
      <c r="L1747" s="20"/>
      <c r="M1747" s="20"/>
      <c r="N1747" s="20"/>
      <c r="O1747" s="20"/>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c r="BU1747" s="20"/>
      <c r="BV1747" s="20"/>
      <c r="BW1747" s="20"/>
      <c r="BX1747" s="20"/>
      <c r="BY1747" s="20"/>
      <c r="BZ1747" s="20"/>
    </row>
    <row r="1748" spans="2:78" x14ac:dyDescent="0.35">
      <c r="B1748" s="20"/>
      <c r="C1748" s="20"/>
      <c r="D1748" s="20"/>
      <c r="E1748" s="20"/>
      <c r="F1748" s="20"/>
      <c r="G1748" s="20"/>
      <c r="H1748" s="20"/>
      <c r="I1748" s="20"/>
      <c r="J1748" s="20"/>
      <c r="K1748" s="20"/>
      <c r="L1748" s="20"/>
      <c r="M1748" s="20"/>
      <c r="N1748" s="20"/>
      <c r="O1748" s="20"/>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c r="BU1748" s="20"/>
      <c r="BV1748" s="20"/>
      <c r="BW1748" s="20"/>
      <c r="BX1748" s="20"/>
      <c r="BY1748" s="20"/>
      <c r="BZ1748" s="20"/>
    </row>
    <row r="1749" spans="2:78" x14ac:dyDescent="0.35">
      <c r="B1749" s="20"/>
      <c r="C1749" s="20"/>
      <c r="D1749" s="20"/>
      <c r="E1749" s="20"/>
      <c r="F1749" s="20"/>
      <c r="G1749" s="20"/>
      <c r="H1749" s="20"/>
      <c r="I1749" s="20"/>
      <c r="J1749" s="20"/>
      <c r="K1749" s="20"/>
      <c r="L1749" s="20"/>
      <c r="M1749" s="20"/>
      <c r="N1749" s="20"/>
      <c r="O1749" s="20"/>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c r="BU1749" s="20"/>
      <c r="BV1749" s="20"/>
      <c r="BW1749" s="20"/>
      <c r="BX1749" s="20"/>
      <c r="BY1749" s="20"/>
      <c r="BZ1749" s="20"/>
    </row>
    <row r="1750" spans="2:78" x14ac:dyDescent="0.35">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c r="BU1750" s="20"/>
      <c r="BV1750" s="20"/>
      <c r="BW1750" s="20"/>
      <c r="BX1750" s="20"/>
      <c r="BY1750" s="20"/>
      <c r="BZ1750" s="20"/>
    </row>
    <row r="1751" spans="2:78" x14ac:dyDescent="0.35">
      <c r="B1751" s="20"/>
      <c r="C1751" s="20"/>
      <c r="D1751" s="20"/>
      <c r="E1751" s="20"/>
      <c r="F1751" s="20"/>
      <c r="G1751" s="20"/>
      <c r="H1751" s="20"/>
      <c r="I1751" s="20"/>
      <c r="J1751" s="20"/>
      <c r="K1751" s="20"/>
      <c r="L1751" s="20"/>
      <c r="M1751" s="20"/>
      <c r="N1751" s="20"/>
      <c r="O1751" s="20"/>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c r="BU1751" s="20"/>
      <c r="BV1751" s="20"/>
      <c r="BW1751" s="20"/>
      <c r="BX1751" s="20"/>
      <c r="BY1751" s="20"/>
      <c r="BZ1751" s="20"/>
    </row>
    <row r="1752" spans="2:78" x14ac:dyDescent="0.35">
      <c r="B1752" s="20"/>
      <c r="C1752" s="20"/>
      <c r="D1752" s="20"/>
      <c r="E1752" s="20"/>
      <c r="F1752" s="20"/>
      <c r="G1752" s="20"/>
      <c r="H1752" s="20"/>
      <c r="I1752" s="20"/>
      <c r="J1752" s="20"/>
      <c r="K1752" s="20"/>
      <c r="L1752" s="20"/>
      <c r="M1752" s="20"/>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c r="BU1752" s="20"/>
      <c r="BV1752" s="20"/>
      <c r="BW1752" s="20"/>
      <c r="BX1752" s="20"/>
      <c r="BY1752" s="20"/>
      <c r="BZ1752" s="20"/>
    </row>
    <row r="1753" spans="2:78" x14ac:dyDescent="0.35">
      <c r="B1753" s="20"/>
      <c r="C1753" s="20"/>
      <c r="D1753" s="20"/>
      <c r="E1753" s="20"/>
      <c r="F1753" s="20"/>
      <c r="G1753" s="20"/>
      <c r="H1753" s="20"/>
      <c r="I1753" s="20"/>
      <c r="J1753" s="20"/>
      <c r="K1753" s="20"/>
      <c r="L1753" s="20"/>
      <c r="M1753" s="20"/>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c r="BU1753" s="20"/>
      <c r="BV1753" s="20"/>
      <c r="BW1753" s="20"/>
      <c r="BX1753" s="20"/>
      <c r="BY1753" s="20"/>
      <c r="BZ1753" s="20"/>
    </row>
    <row r="1754" spans="2:78" x14ac:dyDescent="0.35">
      <c r="B1754" s="20"/>
      <c r="C1754" s="20"/>
      <c r="D1754" s="20"/>
      <c r="E1754" s="20"/>
      <c r="F1754" s="20"/>
      <c r="G1754" s="20"/>
      <c r="H1754" s="20"/>
      <c r="I1754" s="20"/>
      <c r="J1754" s="20"/>
      <c r="K1754" s="20"/>
      <c r="L1754" s="20"/>
      <c r="M1754" s="20"/>
      <c r="N1754" s="20"/>
      <c r="O1754" s="20"/>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c r="BU1754" s="20"/>
      <c r="BV1754" s="20"/>
      <c r="BW1754" s="20"/>
      <c r="BX1754" s="20"/>
      <c r="BY1754" s="20"/>
      <c r="BZ1754" s="20"/>
    </row>
    <row r="1755" spans="2:78" x14ac:dyDescent="0.35">
      <c r="B1755" s="20"/>
      <c r="C1755" s="20"/>
      <c r="D1755" s="20"/>
      <c r="E1755" s="20"/>
      <c r="F1755" s="20"/>
      <c r="G1755" s="20"/>
      <c r="H1755" s="20"/>
      <c r="I1755" s="20"/>
      <c r="J1755" s="20"/>
      <c r="K1755" s="20"/>
      <c r="L1755" s="20"/>
      <c r="M1755" s="20"/>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c r="BU1755" s="20"/>
      <c r="BV1755" s="20"/>
      <c r="BW1755" s="20"/>
      <c r="BX1755" s="20"/>
      <c r="BY1755" s="20"/>
      <c r="BZ1755" s="20"/>
    </row>
    <row r="1756" spans="2:78" x14ac:dyDescent="0.35">
      <c r="B1756" s="20"/>
      <c r="C1756" s="20"/>
      <c r="D1756" s="20"/>
      <c r="E1756" s="20"/>
      <c r="F1756" s="20"/>
      <c r="G1756" s="20"/>
      <c r="H1756" s="20"/>
      <c r="I1756" s="20"/>
      <c r="J1756" s="20"/>
      <c r="K1756" s="20"/>
      <c r="L1756" s="20"/>
      <c r="M1756" s="20"/>
      <c r="N1756" s="20"/>
      <c r="O1756" s="20"/>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c r="BU1756" s="20"/>
      <c r="BV1756" s="20"/>
      <c r="BW1756" s="20"/>
      <c r="BX1756" s="20"/>
      <c r="BY1756" s="20"/>
      <c r="BZ1756" s="20"/>
    </row>
    <row r="1757" spans="2:78" x14ac:dyDescent="0.35">
      <c r="B1757" s="20"/>
      <c r="C1757" s="20"/>
      <c r="D1757" s="20"/>
      <c r="E1757" s="20"/>
      <c r="F1757" s="20"/>
      <c r="G1757" s="20"/>
      <c r="H1757" s="20"/>
      <c r="I1757" s="20"/>
      <c r="J1757" s="20"/>
      <c r="K1757" s="20"/>
      <c r="L1757" s="20"/>
      <c r="M1757" s="20"/>
      <c r="N1757" s="20"/>
      <c r="O1757" s="20"/>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c r="BU1757" s="20"/>
      <c r="BV1757" s="20"/>
      <c r="BW1757" s="20"/>
      <c r="BX1757" s="20"/>
      <c r="BY1757" s="20"/>
      <c r="BZ1757" s="20"/>
    </row>
    <row r="1758" spans="2:78" x14ac:dyDescent="0.35">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c r="BU1758" s="20"/>
      <c r="BV1758" s="20"/>
      <c r="BW1758" s="20"/>
      <c r="BX1758" s="20"/>
      <c r="BY1758" s="20"/>
      <c r="BZ1758" s="20"/>
    </row>
    <row r="1759" spans="2:78" x14ac:dyDescent="0.35">
      <c r="B1759" s="20"/>
      <c r="C1759" s="20"/>
      <c r="D1759" s="20"/>
      <c r="E1759" s="20"/>
      <c r="F1759" s="20"/>
      <c r="G1759" s="20"/>
      <c r="H1759" s="20"/>
      <c r="I1759" s="20"/>
      <c r="J1759" s="20"/>
      <c r="K1759" s="20"/>
      <c r="L1759" s="20"/>
      <c r="M1759" s="20"/>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c r="BU1759" s="20"/>
      <c r="BV1759" s="20"/>
      <c r="BW1759" s="20"/>
      <c r="BX1759" s="20"/>
      <c r="BY1759" s="20"/>
      <c r="BZ1759" s="20"/>
    </row>
    <row r="1760" spans="2:78" x14ac:dyDescent="0.35">
      <c r="B1760" s="20"/>
      <c r="C1760" s="20"/>
      <c r="D1760" s="20"/>
      <c r="E1760" s="20"/>
      <c r="F1760" s="20"/>
      <c r="G1760" s="20"/>
      <c r="H1760" s="20"/>
      <c r="I1760" s="20"/>
      <c r="J1760" s="20"/>
      <c r="K1760" s="20"/>
      <c r="L1760" s="20"/>
      <c r="M1760" s="20"/>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c r="BU1760" s="20"/>
      <c r="BV1760" s="20"/>
      <c r="BW1760" s="20"/>
      <c r="BX1760" s="20"/>
      <c r="BY1760" s="20"/>
      <c r="BZ1760" s="20"/>
    </row>
    <row r="1761" spans="2:78" x14ac:dyDescent="0.35">
      <c r="B1761" s="20"/>
      <c r="C1761" s="20"/>
      <c r="D1761" s="20"/>
      <c r="E1761" s="20"/>
      <c r="F1761" s="20"/>
      <c r="G1761" s="20"/>
      <c r="H1761" s="20"/>
      <c r="I1761" s="20"/>
      <c r="J1761" s="20"/>
      <c r="K1761" s="20"/>
      <c r="L1761" s="20"/>
      <c r="M1761" s="20"/>
      <c r="N1761" s="20"/>
      <c r="O1761" s="20"/>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c r="BU1761" s="20"/>
      <c r="BV1761" s="20"/>
      <c r="BW1761" s="20"/>
      <c r="BX1761" s="20"/>
      <c r="BY1761" s="20"/>
      <c r="BZ1761" s="20"/>
    </row>
    <row r="1762" spans="2:78" x14ac:dyDescent="0.35">
      <c r="B1762" s="20"/>
      <c r="C1762" s="20"/>
      <c r="D1762" s="20"/>
      <c r="E1762" s="20"/>
      <c r="F1762" s="20"/>
      <c r="G1762" s="20"/>
      <c r="H1762" s="20"/>
      <c r="I1762" s="20"/>
      <c r="J1762" s="20"/>
      <c r="K1762" s="20"/>
      <c r="L1762" s="20"/>
      <c r="M1762" s="20"/>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c r="BU1762" s="20"/>
      <c r="BV1762" s="20"/>
      <c r="BW1762" s="20"/>
      <c r="BX1762" s="20"/>
      <c r="BY1762" s="20"/>
      <c r="BZ1762" s="20"/>
    </row>
    <row r="1763" spans="2:78" x14ac:dyDescent="0.35">
      <c r="B1763" s="20"/>
      <c r="C1763" s="20"/>
      <c r="D1763" s="20"/>
      <c r="E1763" s="20"/>
      <c r="F1763" s="20"/>
      <c r="G1763" s="20"/>
      <c r="H1763" s="20"/>
      <c r="I1763" s="20"/>
      <c r="J1763" s="20"/>
      <c r="K1763" s="20"/>
      <c r="L1763" s="20"/>
      <c r="M1763" s="20"/>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c r="BU1763" s="20"/>
      <c r="BV1763" s="20"/>
      <c r="BW1763" s="20"/>
      <c r="BX1763" s="20"/>
      <c r="BY1763" s="20"/>
      <c r="BZ1763" s="20"/>
    </row>
    <row r="1764" spans="2:78" x14ac:dyDescent="0.35">
      <c r="B1764" s="20"/>
      <c r="C1764" s="20"/>
      <c r="D1764" s="20"/>
      <c r="E1764" s="20"/>
      <c r="F1764" s="20"/>
      <c r="G1764" s="20"/>
      <c r="H1764" s="20"/>
      <c r="I1764" s="20"/>
      <c r="J1764" s="20"/>
      <c r="K1764" s="20"/>
      <c r="L1764" s="20"/>
      <c r="M1764" s="20"/>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c r="BU1764" s="20"/>
      <c r="BV1764" s="20"/>
      <c r="BW1764" s="20"/>
      <c r="BX1764" s="20"/>
      <c r="BY1764" s="20"/>
      <c r="BZ1764" s="20"/>
    </row>
    <row r="1765" spans="2:78" x14ac:dyDescent="0.35">
      <c r="B1765" s="20"/>
      <c r="C1765" s="20"/>
      <c r="D1765" s="20"/>
      <c r="E1765" s="20"/>
      <c r="F1765" s="20"/>
      <c r="G1765" s="20"/>
      <c r="H1765" s="20"/>
      <c r="I1765" s="20"/>
      <c r="J1765" s="20"/>
      <c r="K1765" s="20"/>
      <c r="L1765" s="20"/>
      <c r="M1765" s="20"/>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c r="BU1765" s="20"/>
      <c r="BV1765" s="20"/>
      <c r="BW1765" s="20"/>
      <c r="BX1765" s="20"/>
      <c r="BY1765" s="20"/>
      <c r="BZ1765" s="20"/>
    </row>
    <row r="1766" spans="2:78" x14ac:dyDescent="0.35">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0"/>
      <c r="BX1766" s="20"/>
      <c r="BY1766" s="20"/>
      <c r="BZ1766" s="20"/>
    </row>
    <row r="1767" spans="2:78" x14ac:dyDescent="0.35">
      <c r="B1767" s="20"/>
      <c r="C1767" s="20"/>
      <c r="D1767" s="20"/>
      <c r="E1767" s="20"/>
      <c r="F1767" s="20"/>
      <c r="G1767" s="20"/>
      <c r="H1767" s="20"/>
      <c r="I1767" s="20"/>
      <c r="J1767" s="20"/>
      <c r="K1767" s="20"/>
      <c r="L1767" s="20"/>
      <c r="M1767" s="20"/>
      <c r="N1767" s="20"/>
      <c r="O1767" s="20"/>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c r="BU1767" s="20"/>
      <c r="BV1767" s="20"/>
      <c r="BW1767" s="20"/>
      <c r="BX1767" s="20"/>
      <c r="BY1767" s="20"/>
      <c r="BZ1767" s="20"/>
    </row>
    <row r="1768" spans="2:78" x14ac:dyDescent="0.35">
      <c r="B1768" s="20"/>
      <c r="C1768" s="20"/>
      <c r="D1768" s="20"/>
      <c r="E1768" s="20"/>
      <c r="F1768" s="20"/>
      <c r="G1768" s="20"/>
      <c r="H1768" s="20"/>
      <c r="I1768" s="20"/>
      <c r="J1768" s="20"/>
      <c r="K1768" s="20"/>
      <c r="L1768" s="20"/>
      <c r="M1768" s="20"/>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c r="BU1768" s="20"/>
      <c r="BV1768" s="20"/>
      <c r="BW1768" s="20"/>
      <c r="BX1768" s="20"/>
      <c r="BY1768" s="20"/>
      <c r="BZ1768" s="20"/>
    </row>
    <row r="1769" spans="2:78" x14ac:dyDescent="0.35">
      <c r="B1769" s="20"/>
      <c r="C1769" s="20"/>
      <c r="D1769" s="20"/>
      <c r="E1769" s="20"/>
      <c r="F1769" s="20"/>
      <c r="G1769" s="20"/>
      <c r="H1769" s="20"/>
      <c r="I1769" s="20"/>
      <c r="J1769" s="20"/>
      <c r="K1769" s="20"/>
      <c r="L1769" s="20"/>
      <c r="M1769" s="20"/>
      <c r="N1769" s="20"/>
      <c r="O1769" s="20"/>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c r="BU1769" s="20"/>
      <c r="BV1769" s="20"/>
      <c r="BW1769" s="20"/>
      <c r="BX1769" s="20"/>
      <c r="BY1769" s="20"/>
      <c r="BZ1769" s="20"/>
    </row>
    <row r="1770" spans="2:78" x14ac:dyDescent="0.35">
      <c r="B1770" s="20"/>
      <c r="C1770" s="20"/>
      <c r="D1770" s="20"/>
      <c r="E1770" s="20"/>
      <c r="F1770" s="20"/>
      <c r="G1770" s="20"/>
      <c r="H1770" s="20"/>
      <c r="I1770" s="20"/>
      <c r="J1770" s="20"/>
      <c r="K1770" s="20"/>
      <c r="L1770" s="20"/>
      <c r="M1770" s="20"/>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c r="BU1770" s="20"/>
      <c r="BV1770" s="20"/>
      <c r="BW1770" s="20"/>
      <c r="BX1770" s="20"/>
      <c r="BY1770" s="20"/>
      <c r="BZ1770" s="20"/>
    </row>
    <row r="1771" spans="2:78" x14ac:dyDescent="0.35">
      <c r="B1771" s="20"/>
      <c r="C1771" s="20"/>
      <c r="D1771" s="20"/>
      <c r="E1771" s="20"/>
      <c r="F1771" s="20"/>
      <c r="G1771" s="20"/>
      <c r="H1771" s="20"/>
      <c r="I1771" s="20"/>
      <c r="J1771" s="20"/>
      <c r="K1771" s="20"/>
      <c r="L1771" s="20"/>
      <c r="M1771" s="20"/>
      <c r="N1771" s="20"/>
      <c r="O1771" s="20"/>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c r="BU1771" s="20"/>
      <c r="BV1771" s="20"/>
      <c r="BW1771" s="20"/>
      <c r="BX1771" s="20"/>
      <c r="BY1771" s="20"/>
      <c r="BZ1771" s="20"/>
    </row>
    <row r="1772" spans="2:78" x14ac:dyDescent="0.35">
      <c r="B1772" s="20"/>
      <c r="C1772" s="20"/>
      <c r="D1772" s="20"/>
      <c r="E1772" s="20"/>
      <c r="F1772" s="20"/>
      <c r="G1772" s="20"/>
      <c r="H1772" s="20"/>
      <c r="I1772" s="20"/>
      <c r="J1772" s="20"/>
      <c r="K1772" s="20"/>
      <c r="L1772" s="20"/>
      <c r="M1772" s="20"/>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c r="BU1772" s="20"/>
      <c r="BV1772" s="20"/>
      <c r="BW1772" s="20"/>
      <c r="BX1772" s="20"/>
      <c r="BY1772" s="20"/>
      <c r="BZ1772" s="20"/>
    </row>
    <row r="1773" spans="2:78" x14ac:dyDescent="0.35">
      <c r="B1773" s="20"/>
      <c r="C1773" s="20"/>
      <c r="D1773" s="20"/>
      <c r="E1773" s="20"/>
      <c r="F1773" s="20"/>
      <c r="G1773" s="20"/>
      <c r="H1773" s="20"/>
      <c r="I1773" s="20"/>
      <c r="J1773" s="20"/>
      <c r="K1773" s="20"/>
      <c r="L1773" s="20"/>
      <c r="M1773" s="20"/>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c r="BU1773" s="20"/>
      <c r="BV1773" s="20"/>
      <c r="BW1773" s="20"/>
      <c r="BX1773" s="20"/>
      <c r="BY1773" s="20"/>
      <c r="BZ1773" s="20"/>
    </row>
    <row r="1774" spans="2:78" x14ac:dyDescent="0.35">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c r="BU1774" s="20"/>
      <c r="BV1774" s="20"/>
      <c r="BW1774" s="20"/>
      <c r="BX1774" s="20"/>
      <c r="BY1774" s="20"/>
      <c r="BZ1774" s="20"/>
    </row>
    <row r="1775" spans="2:78" x14ac:dyDescent="0.35">
      <c r="B1775" s="20"/>
      <c r="C1775" s="20"/>
      <c r="D1775" s="20"/>
      <c r="E1775" s="20"/>
      <c r="F1775" s="20"/>
      <c r="G1775" s="20"/>
      <c r="H1775" s="20"/>
      <c r="I1775" s="20"/>
      <c r="J1775" s="20"/>
      <c r="K1775" s="20"/>
      <c r="L1775" s="20"/>
      <c r="M1775" s="20"/>
      <c r="N1775" s="20"/>
      <c r="O1775" s="20"/>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c r="BU1775" s="20"/>
      <c r="BV1775" s="20"/>
      <c r="BW1775" s="20"/>
      <c r="BX1775" s="20"/>
      <c r="BY1775" s="20"/>
      <c r="BZ1775" s="20"/>
    </row>
    <row r="1776" spans="2:78" x14ac:dyDescent="0.35">
      <c r="B1776" s="20"/>
      <c r="C1776" s="20"/>
      <c r="D1776" s="20"/>
      <c r="E1776" s="20"/>
      <c r="F1776" s="20"/>
      <c r="G1776" s="20"/>
      <c r="H1776" s="20"/>
      <c r="I1776" s="20"/>
      <c r="J1776" s="20"/>
      <c r="K1776" s="20"/>
      <c r="L1776" s="20"/>
      <c r="M1776" s="20"/>
      <c r="N1776" s="20"/>
      <c r="O1776" s="20"/>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c r="BU1776" s="20"/>
      <c r="BV1776" s="20"/>
      <c r="BW1776" s="20"/>
      <c r="BX1776" s="20"/>
      <c r="BY1776" s="20"/>
      <c r="BZ1776" s="20"/>
    </row>
    <row r="1777" spans="2:78" x14ac:dyDescent="0.35">
      <c r="B1777" s="20"/>
      <c r="C1777" s="20"/>
      <c r="D1777" s="20"/>
      <c r="E1777" s="20"/>
      <c r="F1777" s="20"/>
      <c r="G1777" s="20"/>
      <c r="H1777" s="20"/>
      <c r="I1777" s="20"/>
      <c r="J1777" s="20"/>
      <c r="K1777" s="20"/>
      <c r="L1777" s="20"/>
      <c r="M1777" s="20"/>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c r="BU1777" s="20"/>
      <c r="BV1777" s="20"/>
      <c r="BW1777" s="20"/>
      <c r="BX1777" s="20"/>
      <c r="BY1777" s="20"/>
      <c r="BZ1777" s="20"/>
    </row>
    <row r="1778" spans="2:78" x14ac:dyDescent="0.35">
      <c r="B1778" s="20"/>
      <c r="C1778" s="20"/>
      <c r="D1778" s="20"/>
      <c r="E1778" s="20"/>
      <c r="F1778" s="20"/>
      <c r="G1778" s="20"/>
      <c r="H1778" s="20"/>
      <c r="I1778" s="20"/>
      <c r="J1778" s="20"/>
      <c r="K1778" s="20"/>
      <c r="L1778" s="20"/>
      <c r="M1778" s="20"/>
      <c r="N1778" s="20"/>
      <c r="O1778" s="20"/>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c r="BU1778" s="20"/>
      <c r="BV1778" s="20"/>
      <c r="BW1778" s="20"/>
      <c r="BX1778" s="20"/>
      <c r="BY1778" s="20"/>
      <c r="BZ1778" s="20"/>
    </row>
    <row r="1779" spans="2:78" x14ac:dyDescent="0.35">
      <c r="B1779" s="20"/>
      <c r="C1779" s="20"/>
      <c r="D1779" s="20"/>
      <c r="E1779" s="20"/>
      <c r="F1779" s="20"/>
      <c r="G1779" s="20"/>
      <c r="H1779" s="20"/>
      <c r="I1779" s="20"/>
      <c r="J1779" s="20"/>
      <c r="K1779" s="20"/>
      <c r="L1779" s="20"/>
      <c r="M1779" s="20"/>
      <c r="N1779" s="20"/>
      <c r="O1779" s="20"/>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c r="BU1779" s="20"/>
      <c r="BV1779" s="20"/>
      <c r="BW1779" s="20"/>
      <c r="BX1779" s="20"/>
      <c r="BY1779" s="20"/>
      <c r="BZ1779" s="20"/>
    </row>
    <row r="1780" spans="2:78" x14ac:dyDescent="0.35">
      <c r="B1780" s="20"/>
      <c r="C1780" s="20"/>
      <c r="D1780" s="20"/>
      <c r="E1780" s="20"/>
      <c r="F1780" s="20"/>
      <c r="G1780" s="20"/>
      <c r="H1780" s="20"/>
      <c r="I1780" s="20"/>
      <c r="J1780" s="20"/>
      <c r="K1780" s="20"/>
      <c r="L1780" s="20"/>
      <c r="M1780" s="20"/>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c r="BU1780" s="20"/>
      <c r="BV1780" s="20"/>
      <c r="BW1780" s="20"/>
      <c r="BX1780" s="20"/>
      <c r="BY1780" s="20"/>
      <c r="BZ1780" s="20"/>
    </row>
    <row r="1781" spans="2:78" x14ac:dyDescent="0.35">
      <c r="B1781" s="20"/>
      <c r="C1781" s="20"/>
      <c r="D1781" s="20"/>
      <c r="E1781" s="20"/>
      <c r="F1781" s="20"/>
      <c r="G1781" s="20"/>
      <c r="H1781" s="20"/>
      <c r="I1781" s="20"/>
      <c r="J1781" s="20"/>
      <c r="K1781" s="20"/>
      <c r="L1781" s="20"/>
      <c r="M1781" s="20"/>
      <c r="N1781" s="20"/>
      <c r="O1781" s="20"/>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c r="BU1781" s="20"/>
      <c r="BV1781" s="20"/>
      <c r="BW1781" s="20"/>
      <c r="BX1781" s="20"/>
      <c r="BY1781" s="20"/>
      <c r="BZ1781" s="20"/>
    </row>
    <row r="1782" spans="2:78" x14ac:dyDescent="0.35">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row>
    <row r="1783" spans="2:78" x14ac:dyDescent="0.35">
      <c r="B1783" s="20"/>
      <c r="C1783" s="20"/>
      <c r="D1783" s="20"/>
      <c r="E1783" s="20"/>
      <c r="F1783" s="20"/>
      <c r="G1783" s="20"/>
      <c r="H1783" s="20"/>
      <c r="I1783" s="20"/>
      <c r="J1783" s="20"/>
      <c r="K1783" s="20"/>
      <c r="L1783" s="20"/>
      <c r="M1783" s="20"/>
      <c r="N1783" s="20"/>
      <c r="O1783" s="20"/>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c r="BU1783" s="20"/>
      <c r="BV1783" s="20"/>
      <c r="BW1783" s="20"/>
      <c r="BX1783" s="20"/>
      <c r="BY1783" s="20"/>
      <c r="BZ1783" s="20"/>
    </row>
    <row r="1784" spans="2:78" x14ac:dyDescent="0.35">
      <c r="B1784" s="20"/>
      <c r="C1784" s="20"/>
      <c r="D1784" s="20"/>
      <c r="E1784" s="20"/>
      <c r="F1784" s="20"/>
      <c r="G1784" s="20"/>
      <c r="H1784" s="20"/>
      <c r="I1784" s="20"/>
      <c r="J1784" s="20"/>
      <c r="K1784" s="20"/>
      <c r="L1784" s="20"/>
      <c r="M1784" s="20"/>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c r="BU1784" s="20"/>
      <c r="BV1784" s="20"/>
      <c r="BW1784" s="20"/>
      <c r="BX1784" s="20"/>
      <c r="BY1784" s="20"/>
      <c r="BZ1784" s="20"/>
    </row>
    <row r="1785" spans="2:78" x14ac:dyDescent="0.35">
      <c r="B1785" s="20"/>
      <c r="C1785" s="20"/>
      <c r="D1785" s="20"/>
      <c r="E1785" s="20"/>
      <c r="F1785" s="20"/>
      <c r="G1785" s="20"/>
      <c r="H1785" s="20"/>
      <c r="I1785" s="20"/>
      <c r="J1785" s="20"/>
      <c r="K1785" s="20"/>
      <c r="L1785" s="20"/>
      <c r="M1785" s="20"/>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c r="BU1785" s="20"/>
      <c r="BV1785" s="20"/>
      <c r="BW1785" s="20"/>
      <c r="BX1785" s="20"/>
      <c r="BY1785" s="20"/>
      <c r="BZ1785" s="20"/>
    </row>
    <row r="1786" spans="2:78" x14ac:dyDescent="0.35">
      <c r="B1786" s="20"/>
      <c r="C1786" s="20"/>
      <c r="D1786" s="20"/>
      <c r="E1786" s="20"/>
      <c r="F1786" s="20"/>
      <c r="G1786" s="20"/>
      <c r="H1786" s="20"/>
      <c r="I1786" s="20"/>
      <c r="J1786" s="20"/>
      <c r="K1786" s="20"/>
      <c r="L1786" s="20"/>
      <c r="M1786" s="20"/>
      <c r="N1786" s="20"/>
      <c r="O1786" s="20"/>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c r="BU1786" s="20"/>
      <c r="BV1786" s="20"/>
      <c r="BW1786" s="20"/>
      <c r="BX1786" s="20"/>
      <c r="BY1786" s="20"/>
      <c r="BZ1786" s="20"/>
    </row>
    <row r="1787" spans="2:78" x14ac:dyDescent="0.35">
      <c r="B1787" s="20"/>
      <c r="C1787" s="20"/>
      <c r="D1787" s="20"/>
      <c r="E1787" s="20"/>
      <c r="F1787" s="20"/>
      <c r="G1787" s="20"/>
      <c r="H1787" s="20"/>
      <c r="I1787" s="20"/>
      <c r="J1787" s="20"/>
      <c r="K1787" s="20"/>
      <c r="L1787" s="20"/>
      <c r="M1787" s="20"/>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c r="BU1787" s="20"/>
      <c r="BV1787" s="20"/>
      <c r="BW1787" s="20"/>
      <c r="BX1787" s="20"/>
      <c r="BY1787" s="20"/>
      <c r="BZ1787" s="20"/>
    </row>
    <row r="1788" spans="2:78" x14ac:dyDescent="0.35">
      <c r="B1788" s="20"/>
      <c r="C1788" s="20"/>
      <c r="D1788" s="20"/>
      <c r="E1788" s="20"/>
      <c r="F1788" s="20"/>
      <c r="G1788" s="20"/>
      <c r="H1788" s="20"/>
      <c r="I1788" s="20"/>
      <c r="J1788" s="20"/>
      <c r="K1788" s="20"/>
      <c r="L1788" s="20"/>
      <c r="M1788" s="20"/>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c r="BU1788" s="20"/>
      <c r="BV1788" s="20"/>
      <c r="BW1788" s="20"/>
      <c r="BX1788" s="20"/>
      <c r="BY1788" s="20"/>
      <c r="BZ1788" s="20"/>
    </row>
    <row r="1789" spans="2:78" x14ac:dyDescent="0.35">
      <c r="B1789" s="20"/>
      <c r="C1789" s="20"/>
      <c r="D1789" s="20"/>
      <c r="E1789" s="20"/>
      <c r="F1789" s="20"/>
      <c r="G1789" s="20"/>
      <c r="H1789" s="20"/>
      <c r="I1789" s="20"/>
      <c r="J1789" s="20"/>
      <c r="K1789" s="20"/>
      <c r="L1789" s="20"/>
      <c r="M1789" s="20"/>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c r="BU1789" s="20"/>
      <c r="BV1789" s="20"/>
      <c r="BW1789" s="20"/>
      <c r="BX1789" s="20"/>
      <c r="BY1789" s="20"/>
      <c r="BZ1789" s="20"/>
    </row>
    <row r="1790" spans="2:78" x14ac:dyDescent="0.35">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row>
    <row r="1791" spans="2:78" x14ac:dyDescent="0.35">
      <c r="B1791" s="20"/>
      <c r="C1791" s="20"/>
      <c r="D1791" s="20"/>
      <c r="E1791" s="20"/>
      <c r="F1791" s="20"/>
      <c r="G1791" s="20"/>
      <c r="H1791" s="20"/>
      <c r="I1791" s="20"/>
      <c r="J1791" s="20"/>
      <c r="K1791" s="20"/>
      <c r="L1791" s="20"/>
      <c r="M1791" s="20"/>
      <c r="N1791" s="20"/>
      <c r="O1791" s="20"/>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c r="BU1791" s="20"/>
      <c r="BV1791" s="20"/>
      <c r="BW1791" s="20"/>
      <c r="BX1791" s="20"/>
      <c r="BY1791" s="20"/>
      <c r="BZ1791" s="20"/>
    </row>
    <row r="1792" spans="2:78" x14ac:dyDescent="0.35">
      <c r="B1792" s="20"/>
      <c r="C1792" s="20"/>
      <c r="D1792" s="20"/>
      <c r="E1792" s="20"/>
      <c r="F1792" s="20"/>
      <c r="G1792" s="20"/>
      <c r="H1792" s="20"/>
      <c r="I1792" s="20"/>
      <c r="J1792" s="20"/>
      <c r="K1792" s="20"/>
      <c r="L1792" s="20"/>
      <c r="M1792" s="20"/>
      <c r="N1792" s="20"/>
      <c r="O1792" s="20"/>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c r="BU1792" s="20"/>
      <c r="BV1792" s="20"/>
      <c r="BW1792" s="20"/>
      <c r="BX1792" s="20"/>
      <c r="BY1792" s="20"/>
      <c r="BZ1792" s="20"/>
    </row>
    <row r="1793" spans="2:78" x14ac:dyDescent="0.35">
      <c r="B1793" s="20"/>
      <c r="C1793" s="20"/>
      <c r="D1793" s="20"/>
      <c r="E1793" s="20"/>
      <c r="F1793" s="20"/>
      <c r="G1793" s="20"/>
      <c r="H1793" s="20"/>
      <c r="I1793" s="20"/>
      <c r="J1793" s="20"/>
      <c r="K1793" s="20"/>
      <c r="L1793" s="20"/>
      <c r="M1793" s="20"/>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c r="BU1793" s="20"/>
      <c r="BV1793" s="20"/>
      <c r="BW1793" s="20"/>
      <c r="BX1793" s="20"/>
      <c r="BY1793" s="20"/>
      <c r="BZ1793" s="20"/>
    </row>
    <row r="1794" spans="2:78" x14ac:dyDescent="0.35">
      <c r="B1794" s="20"/>
      <c r="C1794" s="20"/>
      <c r="D1794" s="20"/>
      <c r="E1794" s="20"/>
      <c r="F1794" s="20"/>
      <c r="G1794" s="20"/>
      <c r="H1794" s="20"/>
      <c r="I1794" s="20"/>
      <c r="J1794" s="20"/>
      <c r="K1794" s="20"/>
      <c r="L1794" s="20"/>
      <c r="M1794" s="20"/>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c r="BU1794" s="20"/>
      <c r="BV1794" s="20"/>
      <c r="BW1794" s="20"/>
      <c r="BX1794" s="20"/>
      <c r="BY1794" s="20"/>
      <c r="BZ1794" s="20"/>
    </row>
    <row r="1795" spans="2:78" x14ac:dyDescent="0.35">
      <c r="B1795" s="20"/>
      <c r="C1795" s="20"/>
      <c r="D1795" s="20"/>
      <c r="E1795" s="20"/>
      <c r="F1795" s="20"/>
      <c r="G1795" s="20"/>
      <c r="H1795" s="20"/>
      <c r="I1795" s="20"/>
      <c r="J1795" s="20"/>
      <c r="K1795" s="20"/>
      <c r="L1795" s="20"/>
      <c r="M1795" s="20"/>
      <c r="N1795" s="20"/>
      <c r="O1795" s="20"/>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c r="BU1795" s="20"/>
      <c r="BV1795" s="20"/>
      <c r="BW1795" s="20"/>
      <c r="BX1795" s="20"/>
      <c r="BY1795" s="20"/>
      <c r="BZ1795" s="20"/>
    </row>
    <row r="1796" spans="2:78" x14ac:dyDescent="0.35">
      <c r="B1796" s="20"/>
      <c r="C1796" s="20"/>
      <c r="D1796" s="20"/>
      <c r="E1796" s="20"/>
      <c r="F1796" s="20"/>
      <c r="G1796" s="20"/>
      <c r="H1796" s="20"/>
      <c r="I1796" s="20"/>
      <c r="J1796" s="20"/>
      <c r="K1796" s="20"/>
      <c r="L1796" s="20"/>
      <c r="M1796" s="20"/>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c r="BU1796" s="20"/>
      <c r="BV1796" s="20"/>
      <c r="BW1796" s="20"/>
      <c r="BX1796" s="20"/>
      <c r="BY1796" s="20"/>
      <c r="BZ1796" s="20"/>
    </row>
    <row r="1797" spans="2:78" x14ac:dyDescent="0.35">
      <c r="B1797" s="20"/>
      <c r="C1797" s="20"/>
      <c r="D1797" s="20"/>
      <c r="E1797" s="20"/>
      <c r="F1797" s="20"/>
      <c r="G1797" s="20"/>
      <c r="H1797" s="20"/>
      <c r="I1797" s="20"/>
      <c r="J1797" s="20"/>
      <c r="K1797" s="20"/>
      <c r="L1797" s="20"/>
      <c r="M1797" s="20"/>
      <c r="N1797" s="20"/>
      <c r="O1797" s="20"/>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c r="BU1797" s="20"/>
      <c r="BV1797" s="20"/>
      <c r="BW1797" s="20"/>
      <c r="BX1797" s="20"/>
      <c r="BY1797" s="20"/>
      <c r="BZ1797" s="20"/>
    </row>
    <row r="1798" spans="2:78" x14ac:dyDescent="0.35">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c r="BU1798" s="20"/>
      <c r="BV1798" s="20"/>
      <c r="BW1798" s="20"/>
      <c r="BX1798" s="20"/>
      <c r="BY1798" s="20"/>
      <c r="BZ1798" s="20"/>
    </row>
    <row r="1799" spans="2:78" x14ac:dyDescent="0.35">
      <c r="B1799" s="20"/>
      <c r="C1799" s="20"/>
      <c r="D1799" s="20"/>
      <c r="E1799" s="20"/>
      <c r="F1799" s="20"/>
      <c r="G1799" s="20"/>
      <c r="H1799" s="20"/>
      <c r="I1799" s="20"/>
      <c r="J1799" s="20"/>
      <c r="K1799" s="20"/>
      <c r="L1799" s="20"/>
      <c r="M1799" s="20"/>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c r="BU1799" s="20"/>
      <c r="BV1799" s="20"/>
      <c r="BW1799" s="20"/>
      <c r="BX1799" s="20"/>
      <c r="BY1799" s="20"/>
      <c r="BZ1799" s="20"/>
    </row>
    <row r="1800" spans="2:78" x14ac:dyDescent="0.35">
      <c r="B1800" s="20"/>
      <c r="C1800" s="20"/>
      <c r="D1800" s="20"/>
      <c r="E1800" s="20"/>
      <c r="F1800" s="20"/>
      <c r="G1800" s="20"/>
      <c r="H1800" s="20"/>
      <c r="I1800" s="20"/>
      <c r="J1800" s="20"/>
      <c r="K1800" s="20"/>
      <c r="L1800" s="20"/>
      <c r="M1800" s="20"/>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c r="BU1800" s="20"/>
      <c r="BV1800" s="20"/>
      <c r="BW1800" s="20"/>
      <c r="BX1800" s="20"/>
      <c r="BY1800" s="20"/>
      <c r="BZ1800" s="20"/>
    </row>
    <row r="1801" spans="2:78" x14ac:dyDescent="0.35">
      <c r="B1801" s="20"/>
      <c r="C1801" s="20"/>
      <c r="D1801" s="20"/>
      <c r="E1801" s="20"/>
      <c r="F1801" s="20"/>
      <c r="G1801" s="20"/>
      <c r="H1801" s="20"/>
      <c r="I1801" s="20"/>
      <c r="J1801" s="20"/>
      <c r="K1801" s="20"/>
      <c r="L1801" s="20"/>
      <c r="M1801" s="20"/>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c r="BU1801" s="20"/>
      <c r="BV1801" s="20"/>
      <c r="BW1801" s="20"/>
      <c r="BX1801" s="20"/>
      <c r="BY1801" s="20"/>
      <c r="BZ1801" s="20"/>
    </row>
    <row r="1802" spans="2:78" x14ac:dyDescent="0.35">
      <c r="B1802" s="20"/>
      <c r="C1802" s="20"/>
      <c r="D1802" s="20"/>
      <c r="E1802" s="20"/>
      <c r="F1802" s="20"/>
      <c r="G1802" s="20"/>
      <c r="H1802" s="20"/>
      <c r="I1802" s="20"/>
      <c r="J1802" s="20"/>
      <c r="K1802" s="20"/>
      <c r="L1802" s="20"/>
      <c r="M1802" s="20"/>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c r="BU1802" s="20"/>
      <c r="BV1802" s="20"/>
      <c r="BW1802" s="20"/>
      <c r="BX1802" s="20"/>
      <c r="BY1802" s="20"/>
      <c r="BZ1802" s="20"/>
    </row>
    <row r="1803" spans="2:78" x14ac:dyDescent="0.35">
      <c r="B1803" s="20"/>
      <c r="C1803" s="20"/>
      <c r="D1803" s="20"/>
      <c r="E1803" s="20"/>
      <c r="F1803" s="20"/>
      <c r="G1803" s="20"/>
      <c r="H1803" s="20"/>
      <c r="I1803" s="20"/>
      <c r="J1803" s="20"/>
      <c r="K1803" s="20"/>
      <c r="L1803" s="20"/>
      <c r="M1803" s="20"/>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c r="BU1803" s="20"/>
      <c r="BV1803" s="20"/>
      <c r="BW1803" s="20"/>
      <c r="BX1803" s="20"/>
      <c r="BY1803" s="20"/>
      <c r="BZ1803" s="20"/>
    </row>
    <row r="1804" spans="2:78" x14ac:dyDescent="0.35">
      <c r="B1804" s="20"/>
      <c r="C1804" s="20"/>
      <c r="D1804" s="20"/>
      <c r="E1804" s="20"/>
      <c r="F1804" s="20"/>
      <c r="G1804" s="20"/>
      <c r="H1804" s="20"/>
      <c r="I1804" s="20"/>
      <c r="J1804" s="20"/>
      <c r="K1804" s="20"/>
      <c r="L1804" s="20"/>
      <c r="M1804" s="20"/>
      <c r="N1804" s="20"/>
      <c r="O1804" s="20"/>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c r="BU1804" s="20"/>
      <c r="BV1804" s="20"/>
      <c r="BW1804" s="20"/>
      <c r="BX1804" s="20"/>
      <c r="BY1804" s="20"/>
      <c r="BZ1804" s="20"/>
    </row>
    <row r="1805" spans="2:78" x14ac:dyDescent="0.35">
      <c r="B1805" s="20"/>
      <c r="C1805" s="20"/>
      <c r="D1805" s="20"/>
      <c r="E1805" s="20"/>
      <c r="F1805" s="20"/>
      <c r="G1805" s="20"/>
      <c r="H1805" s="20"/>
      <c r="I1805" s="20"/>
      <c r="J1805" s="20"/>
      <c r="K1805" s="20"/>
      <c r="L1805" s="20"/>
      <c r="M1805" s="20"/>
      <c r="N1805" s="20"/>
      <c r="O1805" s="20"/>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c r="BU1805" s="20"/>
      <c r="BV1805" s="20"/>
      <c r="BW1805" s="20"/>
      <c r="BX1805" s="20"/>
      <c r="BY1805" s="20"/>
      <c r="BZ1805" s="20"/>
    </row>
    <row r="1806" spans="2:78" x14ac:dyDescent="0.35">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row>
    <row r="1807" spans="2:78" x14ac:dyDescent="0.35">
      <c r="B1807" s="20"/>
      <c r="C1807" s="20"/>
      <c r="D1807" s="20"/>
      <c r="E1807" s="20"/>
      <c r="F1807" s="20"/>
      <c r="G1807" s="20"/>
      <c r="H1807" s="20"/>
      <c r="I1807" s="20"/>
      <c r="J1807" s="20"/>
      <c r="K1807" s="20"/>
      <c r="L1807" s="20"/>
      <c r="M1807" s="20"/>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c r="BU1807" s="20"/>
      <c r="BV1807" s="20"/>
      <c r="BW1807" s="20"/>
      <c r="BX1807" s="20"/>
      <c r="BY1807" s="20"/>
      <c r="BZ1807" s="20"/>
    </row>
    <row r="1808" spans="2:78" x14ac:dyDescent="0.35">
      <c r="B1808" s="20"/>
      <c r="C1808" s="20"/>
      <c r="D1808" s="20"/>
      <c r="E1808" s="20"/>
      <c r="F1808" s="20"/>
      <c r="G1808" s="20"/>
      <c r="H1808" s="20"/>
      <c r="I1808" s="20"/>
      <c r="J1808" s="20"/>
      <c r="K1808" s="20"/>
      <c r="L1808" s="20"/>
      <c r="M1808" s="20"/>
      <c r="N1808" s="20"/>
      <c r="O1808" s="20"/>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c r="BT1808" s="20"/>
      <c r="BU1808" s="20"/>
      <c r="BV1808" s="20"/>
      <c r="BW1808" s="20"/>
      <c r="BX1808" s="20"/>
      <c r="BY1808" s="20"/>
      <c r="BZ1808" s="20"/>
    </row>
    <row r="1809" spans="2:78" x14ac:dyDescent="0.35">
      <c r="B1809" s="20"/>
      <c r="C1809" s="20"/>
      <c r="D1809" s="20"/>
      <c r="E1809" s="20"/>
      <c r="F1809" s="20"/>
      <c r="G1809" s="20"/>
      <c r="H1809" s="20"/>
      <c r="I1809" s="20"/>
      <c r="J1809" s="20"/>
      <c r="K1809" s="20"/>
      <c r="L1809" s="20"/>
      <c r="M1809" s="20"/>
      <c r="N1809" s="20"/>
      <c r="O1809" s="20"/>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c r="BU1809" s="20"/>
      <c r="BV1809" s="20"/>
      <c r="BW1809" s="20"/>
      <c r="BX1809" s="20"/>
      <c r="BY1809" s="20"/>
      <c r="BZ1809" s="20"/>
    </row>
    <row r="1810" spans="2:78" x14ac:dyDescent="0.35">
      <c r="B1810" s="20"/>
      <c r="C1810" s="20"/>
      <c r="D1810" s="20"/>
      <c r="E1810" s="20"/>
      <c r="F1810" s="20"/>
      <c r="G1810" s="20"/>
      <c r="H1810" s="20"/>
      <c r="I1810" s="20"/>
      <c r="J1810" s="20"/>
      <c r="K1810" s="20"/>
      <c r="L1810" s="20"/>
      <c r="M1810" s="20"/>
      <c r="N1810" s="20"/>
      <c r="O1810" s="20"/>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c r="BT1810" s="20"/>
      <c r="BU1810" s="20"/>
      <c r="BV1810" s="20"/>
      <c r="BW1810" s="20"/>
      <c r="BX1810" s="20"/>
      <c r="BY1810" s="20"/>
      <c r="BZ1810" s="20"/>
    </row>
    <row r="1811" spans="2:78" x14ac:dyDescent="0.35">
      <c r="B1811" s="20"/>
      <c r="C1811" s="20"/>
      <c r="D1811" s="20"/>
      <c r="E1811" s="20"/>
      <c r="F1811" s="20"/>
      <c r="G1811" s="20"/>
      <c r="H1811" s="20"/>
      <c r="I1811" s="20"/>
      <c r="J1811" s="20"/>
      <c r="K1811" s="20"/>
      <c r="L1811" s="20"/>
      <c r="M1811" s="20"/>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c r="BT1811" s="20"/>
      <c r="BU1811" s="20"/>
      <c r="BV1811" s="20"/>
      <c r="BW1811" s="20"/>
      <c r="BX1811" s="20"/>
      <c r="BY1811" s="20"/>
      <c r="BZ1811" s="20"/>
    </row>
    <row r="1812" spans="2:78" x14ac:dyDescent="0.35">
      <c r="B1812" s="20"/>
      <c r="C1812" s="20"/>
      <c r="D1812" s="20"/>
      <c r="E1812" s="20"/>
      <c r="F1812" s="20"/>
      <c r="G1812" s="20"/>
      <c r="H1812" s="20"/>
      <c r="I1812" s="20"/>
      <c r="J1812" s="20"/>
      <c r="K1812" s="20"/>
      <c r="L1812" s="20"/>
      <c r="M1812" s="20"/>
      <c r="N1812" s="20"/>
      <c r="O1812" s="20"/>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c r="BT1812" s="20"/>
      <c r="BU1812" s="20"/>
      <c r="BV1812" s="20"/>
      <c r="BW1812" s="20"/>
      <c r="BX1812" s="20"/>
      <c r="BY1812" s="20"/>
      <c r="BZ1812" s="20"/>
    </row>
    <row r="1813" spans="2:78" x14ac:dyDescent="0.35">
      <c r="B1813" s="20"/>
      <c r="C1813" s="20"/>
      <c r="D1813" s="20"/>
      <c r="E1813" s="20"/>
      <c r="F1813" s="20"/>
      <c r="G1813" s="20"/>
      <c r="H1813" s="20"/>
      <c r="I1813" s="20"/>
      <c r="J1813" s="20"/>
      <c r="K1813" s="20"/>
      <c r="L1813" s="20"/>
      <c r="M1813" s="20"/>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c r="BU1813" s="20"/>
      <c r="BV1813" s="20"/>
      <c r="BW1813" s="20"/>
      <c r="BX1813" s="20"/>
      <c r="BY1813" s="20"/>
      <c r="BZ1813" s="20"/>
    </row>
    <row r="1814" spans="2:78" x14ac:dyDescent="0.35">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c r="BU1814" s="20"/>
      <c r="BV1814" s="20"/>
      <c r="BW1814" s="20"/>
      <c r="BX1814" s="20"/>
      <c r="BY1814" s="20"/>
      <c r="BZ1814" s="20"/>
    </row>
    <row r="1815" spans="2:78" x14ac:dyDescent="0.35">
      <c r="B1815" s="20"/>
      <c r="C1815" s="20"/>
      <c r="D1815" s="20"/>
      <c r="E1815" s="20"/>
      <c r="F1815" s="20"/>
      <c r="G1815" s="20"/>
      <c r="H1815" s="20"/>
      <c r="I1815" s="20"/>
      <c r="J1815" s="20"/>
      <c r="K1815" s="20"/>
      <c r="L1815" s="20"/>
      <c r="M1815" s="20"/>
      <c r="N1815" s="20"/>
      <c r="O1815" s="20"/>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c r="BU1815" s="20"/>
      <c r="BV1815" s="20"/>
      <c r="BW1815" s="20"/>
      <c r="BX1815" s="20"/>
      <c r="BY1815" s="20"/>
      <c r="BZ1815" s="20"/>
    </row>
    <row r="1816" spans="2:78" x14ac:dyDescent="0.35">
      <c r="B1816" s="20"/>
      <c r="C1816" s="20"/>
      <c r="D1816" s="20"/>
      <c r="E1816" s="20"/>
      <c r="F1816" s="20"/>
      <c r="G1816" s="20"/>
      <c r="H1816" s="20"/>
      <c r="I1816" s="20"/>
      <c r="J1816" s="20"/>
      <c r="K1816" s="20"/>
      <c r="L1816" s="20"/>
      <c r="M1816" s="20"/>
      <c r="N1816" s="20"/>
      <c r="O1816" s="20"/>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c r="BT1816" s="20"/>
      <c r="BU1816" s="20"/>
      <c r="BV1816" s="20"/>
      <c r="BW1816" s="20"/>
      <c r="BX1816" s="20"/>
      <c r="BY1816" s="20"/>
      <c r="BZ1816" s="20"/>
    </row>
    <row r="1817" spans="2:78" x14ac:dyDescent="0.35">
      <c r="B1817" s="20"/>
      <c r="C1817" s="20"/>
      <c r="D1817" s="20"/>
      <c r="E1817" s="20"/>
      <c r="F1817" s="20"/>
      <c r="G1817" s="20"/>
      <c r="H1817" s="20"/>
      <c r="I1817" s="20"/>
      <c r="J1817" s="20"/>
      <c r="K1817" s="20"/>
      <c r="L1817" s="20"/>
      <c r="M1817" s="20"/>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c r="BU1817" s="20"/>
      <c r="BV1817" s="20"/>
      <c r="BW1817" s="20"/>
      <c r="BX1817" s="20"/>
      <c r="BY1817" s="20"/>
      <c r="BZ1817" s="20"/>
    </row>
    <row r="1818" spans="2:78" x14ac:dyDescent="0.35">
      <c r="B1818" s="20"/>
      <c r="C1818" s="20"/>
      <c r="D1818" s="20"/>
      <c r="E1818" s="20"/>
      <c r="F1818" s="20"/>
      <c r="G1818" s="20"/>
      <c r="H1818" s="20"/>
      <c r="I1818" s="20"/>
      <c r="J1818" s="20"/>
      <c r="K1818" s="20"/>
      <c r="L1818" s="20"/>
      <c r="M1818" s="20"/>
      <c r="N1818" s="20"/>
      <c r="O1818" s="20"/>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c r="BU1818" s="20"/>
      <c r="BV1818" s="20"/>
      <c r="BW1818" s="20"/>
      <c r="BX1818" s="20"/>
      <c r="BY1818" s="20"/>
      <c r="BZ1818" s="20"/>
    </row>
    <row r="1819" spans="2:78" x14ac:dyDescent="0.35">
      <c r="B1819" s="20"/>
      <c r="C1819" s="20"/>
      <c r="D1819" s="20"/>
      <c r="E1819" s="20"/>
      <c r="F1819" s="20"/>
      <c r="G1819" s="20"/>
      <c r="H1819" s="20"/>
      <c r="I1819" s="20"/>
      <c r="J1819" s="20"/>
      <c r="K1819" s="20"/>
      <c r="L1819" s="20"/>
      <c r="M1819" s="20"/>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c r="BU1819" s="20"/>
      <c r="BV1819" s="20"/>
      <c r="BW1819" s="20"/>
      <c r="BX1819" s="20"/>
      <c r="BY1819" s="20"/>
      <c r="BZ1819" s="20"/>
    </row>
    <row r="1820" spans="2:78" x14ac:dyDescent="0.35">
      <c r="B1820" s="20"/>
      <c r="C1820" s="20"/>
      <c r="D1820" s="20"/>
      <c r="E1820" s="20"/>
      <c r="F1820" s="20"/>
      <c r="G1820" s="20"/>
      <c r="H1820" s="20"/>
      <c r="I1820" s="20"/>
      <c r="J1820" s="20"/>
      <c r="K1820" s="20"/>
      <c r="L1820" s="20"/>
      <c r="M1820" s="20"/>
      <c r="N1820" s="20"/>
      <c r="O1820" s="20"/>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c r="BU1820" s="20"/>
      <c r="BV1820" s="20"/>
      <c r="BW1820" s="20"/>
      <c r="BX1820" s="20"/>
      <c r="BY1820" s="20"/>
      <c r="BZ1820" s="20"/>
    </row>
    <row r="1821" spans="2:78" x14ac:dyDescent="0.35">
      <c r="B1821" s="20"/>
      <c r="C1821" s="20"/>
      <c r="D1821" s="20"/>
      <c r="E1821" s="20"/>
      <c r="F1821" s="20"/>
      <c r="G1821" s="20"/>
      <c r="H1821" s="20"/>
      <c r="I1821" s="20"/>
      <c r="J1821" s="20"/>
      <c r="K1821" s="20"/>
      <c r="L1821" s="20"/>
      <c r="M1821" s="20"/>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c r="BU1821" s="20"/>
      <c r="BV1821" s="20"/>
      <c r="BW1821" s="20"/>
      <c r="BX1821" s="20"/>
      <c r="BY1821" s="20"/>
      <c r="BZ1821" s="20"/>
    </row>
    <row r="1822" spans="2:78" x14ac:dyDescent="0.35">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0"/>
      <c r="BX1822" s="20"/>
      <c r="BY1822" s="20"/>
      <c r="BZ1822" s="20"/>
    </row>
    <row r="1823" spans="2:78" x14ac:dyDescent="0.35">
      <c r="B1823" s="20"/>
      <c r="C1823" s="20"/>
      <c r="D1823" s="20"/>
      <c r="E1823" s="20"/>
      <c r="F1823" s="20"/>
      <c r="G1823" s="20"/>
      <c r="H1823" s="20"/>
      <c r="I1823" s="20"/>
      <c r="J1823" s="20"/>
      <c r="K1823" s="20"/>
      <c r="L1823" s="20"/>
      <c r="M1823" s="20"/>
      <c r="N1823" s="20"/>
      <c r="O1823" s="20"/>
      <c r="P1823" s="20"/>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c r="BU1823" s="20"/>
      <c r="BV1823" s="20"/>
      <c r="BW1823" s="20"/>
      <c r="BX1823" s="20"/>
      <c r="BY1823" s="20"/>
      <c r="BZ1823" s="20"/>
    </row>
    <row r="1824" spans="2:78" x14ac:dyDescent="0.35">
      <c r="B1824" s="20"/>
      <c r="C1824" s="20"/>
      <c r="D1824" s="20"/>
      <c r="E1824" s="20"/>
      <c r="F1824" s="20"/>
      <c r="G1824" s="20"/>
      <c r="H1824" s="20"/>
      <c r="I1824" s="20"/>
      <c r="J1824" s="20"/>
      <c r="K1824" s="20"/>
      <c r="L1824" s="20"/>
      <c r="M1824" s="20"/>
      <c r="N1824" s="20"/>
      <c r="O1824" s="20"/>
      <c r="P1824" s="20"/>
      <c r="Q1824" s="20"/>
      <c r="R1824" s="20"/>
      <c r="S1824" s="20"/>
      <c r="T1824" s="20"/>
      <c r="U1824" s="20"/>
      <c r="V1824" s="20"/>
      <c r="W1824" s="20"/>
      <c r="X1824" s="20"/>
      <c r="Y1824" s="20"/>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c r="BU1824" s="20"/>
      <c r="BV1824" s="20"/>
      <c r="BW1824" s="20"/>
      <c r="BX1824" s="20"/>
      <c r="BY1824" s="20"/>
      <c r="BZ1824" s="20"/>
    </row>
    <row r="1825" spans="2:78" x14ac:dyDescent="0.35">
      <c r="B1825" s="20"/>
      <c r="C1825" s="20"/>
      <c r="D1825" s="20"/>
      <c r="E1825" s="20"/>
      <c r="F1825" s="20"/>
      <c r="G1825" s="20"/>
      <c r="H1825" s="20"/>
      <c r="I1825" s="20"/>
      <c r="J1825" s="20"/>
      <c r="K1825" s="20"/>
      <c r="L1825" s="20"/>
      <c r="M1825" s="20"/>
      <c r="N1825" s="20"/>
      <c r="O1825" s="20"/>
      <c r="P1825" s="20"/>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c r="BU1825" s="20"/>
      <c r="BV1825" s="20"/>
      <c r="BW1825" s="20"/>
      <c r="BX1825" s="20"/>
      <c r="BY1825" s="20"/>
      <c r="BZ1825" s="20"/>
    </row>
    <row r="1826" spans="2:78" x14ac:dyDescent="0.35">
      <c r="B1826" s="20"/>
      <c r="C1826" s="20"/>
      <c r="D1826" s="20"/>
      <c r="E1826" s="20"/>
      <c r="F1826" s="20"/>
      <c r="G1826" s="20"/>
      <c r="H1826" s="20"/>
      <c r="I1826" s="20"/>
      <c r="J1826" s="20"/>
      <c r="K1826" s="20"/>
      <c r="L1826" s="20"/>
      <c r="M1826" s="20"/>
      <c r="N1826" s="20"/>
      <c r="O1826" s="20"/>
      <c r="P1826" s="20"/>
      <c r="Q1826" s="20"/>
      <c r="R1826" s="20"/>
      <c r="S1826" s="20"/>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c r="BU1826" s="20"/>
      <c r="BV1826" s="20"/>
      <c r="BW1826" s="20"/>
      <c r="BX1826" s="20"/>
      <c r="BY1826" s="20"/>
      <c r="BZ1826" s="20"/>
    </row>
    <row r="1827" spans="2:78" x14ac:dyDescent="0.35">
      <c r="B1827" s="20"/>
      <c r="C1827" s="20"/>
      <c r="D1827" s="20"/>
      <c r="E1827" s="20"/>
      <c r="F1827" s="20"/>
      <c r="G1827" s="20"/>
      <c r="H1827" s="20"/>
      <c r="I1827" s="20"/>
      <c r="J1827" s="20"/>
      <c r="K1827" s="20"/>
      <c r="L1827" s="20"/>
      <c r="M1827" s="20"/>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c r="BU1827" s="20"/>
      <c r="BV1827" s="20"/>
      <c r="BW1827" s="20"/>
      <c r="BX1827" s="20"/>
      <c r="BY1827" s="20"/>
      <c r="BZ1827" s="20"/>
    </row>
    <row r="1828" spans="2:78" x14ac:dyDescent="0.35">
      <c r="B1828" s="20"/>
      <c r="C1828" s="20"/>
      <c r="D1828" s="20"/>
      <c r="E1828" s="20"/>
      <c r="F1828" s="20"/>
      <c r="G1828" s="20"/>
      <c r="H1828" s="20"/>
      <c r="I1828" s="20"/>
      <c r="J1828" s="20"/>
      <c r="K1828" s="20"/>
      <c r="L1828" s="20"/>
      <c r="M1828" s="20"/>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c r="BU1828" s="20"/>
      <c r="BV1828" s="20"/>
      <c r="BW1828" s="20"/>
      <c r="BX1828" s="20"/>
      <c r="BY1828" s="20"/>
      <c r="BZ1828" s="20"/>
    </row>
    <row r="1829" spans="2:78" x14ac:dyDescent="0.35">
      <c r="B1829" s="20"/>
      <c r="C1829" s="20"/>
      <c r="D1829" s="20"/>
      <c r="E1829" s="20"/>
      <c r="F1829" s="20"/>
      <c r="G1829" s="20"/>
      <c r="H1829" s="20"/>
      <c r="I1829" s="20"/>
      <c r="J1829" s="20"/>
      <c r="K1829" s="20"/>
      <c r="L1829" s="20"/>
      <c r="M1829" s="20"/>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c r="BU1829" s="20"/>
      <c r="BV1829" s="20"/>
      <c r="BW1829" s="20"/>
      <c r="BX1829" s="20"/>
      <c r="BY1829" s="20"/>
      <c r="BZ1829" s="20"/>
    </row>
    <row r="1830" spans="2:78" x14ac:dyDescent="0.35">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row>
    <row r="1831" spans="2:78" x14ac:dyDescent="0.35">
      <c r="B1831" s="20"/>
      <c r="C1831" s="20"/>
      <c r="D1831" s="20"/>
      <c r="E1831" s="20"/>
      <c r="F1831" s="20"/>
      <c r="G1831" s="20"/>
      <c r="H1831" s="20"/>
      <c r="I1831" s="20"/>
      <c r="J1831" s="20"/>
      <c r="K1831" s="20"/>
      <c r="L1831" s="20"/>
      <c r="M1831" s="20"/>
      <c r="N1831" s="20"/>
      <c r="O1831" s="20"/>
      <c r="P1831" s="20"/>
      <c r="Q1831" s="20"/>
      <c r="R1831" s="20"/>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c r="BU1831" s="20"/>
      <c r="BV1831" s="20"/>
      <c r="BW1831" s="20"/>
      <c r="BX1831" s="20"/>
      <c r="BY1831" s="20"/>
      <c r="BZ1831" s="20"/>
    </row>
    <row r="1832" spans="2:78" x14ac:dyDescent="0.35">
      <c r="B1832" s="20"/>
      <c r="C1832" s="20"/>
      <c r="D1832" s="20"/>
      <c r="E1832" s="20"/>
      <c r="F1832" s="20"/>
      <c r="G1832" s="20"/>
      <c r="H1832" s="20"/>
      <c r="I1832" s="20"/>
      <c r="J1832" s="20"/>
      <c r="K1832" s="20"/>
      <c r="L1832" s="20"/>
      <c r="M1832" s="20"/>
      <c r="N1832" s="20"/>
      <c r="O1832" s="20"/>
      <c r="P1832" s="20"/>
      <c r="Q1832" s="20"/>
      <c r="R1832" s="20"/>
      <c r="S1832" s="20"/>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c r="BU1832" s="20"/>
      <c r="BV1832" s="20"/>
      <c r="BW1832" s="20"/>
      <c r="BX1832" s="20"/>
      <c r="BY1832" s="20"/>
      <c r="BZ1832" s="20"/>
    </row>
    <row r="1833" spans="2:78" x14ac:dyDescent="0.35">
      <c r="B1833" s="20"/>
      <c r="C1833" s="20"/>
      <c r="D1833" s="20"/>
      <c r="E1833" s="20"/>
      <c r="F1833" s="20"/>
      <c r="G1833" s="20"/>
      <c r="H1833" s="20"/>
      <c r="I1833" s="20"/>
      <c r="J1833" s="20"/>
      <c r="K1833" s="20"/>
      <c r="L1833" s="20"/>
      <c r="M1833" s="20"/>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c r="BU1833" s="20"/>
      <c r="BV1833" s="20"/>
      <c r="BW1833" s="20"/>
      <c r="BX1833" s="20"/>
      <c r="BY1833" s="20"/>
      <c r="BZ1833" s="20"/>
    </row>
    <row r="1834" spans="2:78" x14ac:dyDescent="0.35">
      <c r="B1834" s="20"/>
      <c r="C1834" s="20"/>
      <c r="D1834" s="20"/>
      <c r="E1834" s="20"/>
      <c r="F1834" s="20"/>
      <c r="G1834" s="20"/>
      <c r="H1834" s="20"/>
      <c r="I1834" s="20"/>
      <c r="J1834" s="20"/>
      <c r="K1834" s="20"/>
      <c r="L1834" s="20"/>
      <c r="M1834" s="20"/>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c r="BU1834" s="20"/>
      <c r="BV1834" s="20"/>
      <c r="BW1834" s="20"/>
      <c r="BX1834" s="20"/>
      <c r="BY1834" s="20"/>
      <c r="BZ1834" s="20"/>
    </row>
    <row r="1835" spans="2:78" x14ac:dyDescent="0.35">
      <c r="B1835" s="20"/>
      <c r="C1835" s="20"/>
      <c r="D1835" s="20"/>
      <c r="E1835" s="20"/>
      <c r="F1835" s="20"/>
      <c r="G1835" s="20"/>
      <c r="H1835" s="20"/>
      <c r="I1835" s="20"/>
      <c r="J1835" s="20"/>
      <c r="K1835" s="20"/>
      <c r="L1835" s="20"/>
      <c r="M1835" s="20"/>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c r="BU1835" s="20"/>
      <c r="BV1835" s="20"/>
      <c r="BW1835" s="20"/>
      <c r="BX1835" s="20"/>
      <c r="BY1835" s="20"/>
      <c r="BZ1835" s="20"/>
    </row>
    <row r="1836" spans="2:78" x14ac:dyDescent="0.35">
      <c r="B1836" s="20"/>
      <c r="C1836" s="20"/>
      <c r="D1836" s="20"/>
      <c r="E1836" s="20"/>
      <c r="F1836" s="20"/>
      <c r="G1836" s="20"/>
      <c r="H1836" s="20"/>
      <c r="I1836" s="20"/>
      <c r="J1836" s="20"/>
      <c r="K1836" s="20"/>
      <c r="L1836" s="20"/>
      <c r="M1836" s="20"/>
      <c r="N1836" s="20"/>
      <c r="O1836" s="20"/>
      <c r="P1836" s="20"/>
      <c r="Q1836" s="20"/>
      <c r="R1836" s="20"/>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c r="BU1836" s="20"/>
      <c r="BV1836" s="20"/>
      <c r="BW1836" s="20"/>
      <c r="BX1836" s="20"/>
      <c r="BY1836" s="20"/>
      <c r="BZ1836" s="20"/>
    </row>
    <row r="1837" spans="2:78" x14ac:dyDescent="0.35">
      <c r="B1837" s="20"/>
      <c r="C1837" s="20"/>
      <c r="D1837" s="20"/>
      <c r="E1837" s="20"/>
      <c r="F1837" s="20"/>
      <c r="G1837" s="20"/>
      <c r="H1837" s="20"/>
      <c r="I1837" s="20"/>
      <c r="J1837" s="20"/>
      <c r="K1837" s="20"/>
      <c r="L1837" s="20"/>
      <c r="M1837" s="20"/>
      <c r="N1837" s="20"/>
      <c r="O1837" s="20"/>
      <c r="P1837" s="20"/>
      <c r="Q1837" s="20"/>
      <c r="R1837" s="20"/>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c r="BU1837" s="20"/>
      <c r="BV1837" s="20"/>
      <c r="BW1837" s="20"/>
      <c r="BX1837" s="20"/>
      <c r="BY1837" s="20"/>
      <c r="BZ1837" s="20"/>
    </row>
    <row r="1838" spans="2:78" x14ac:dyDescent="0.35">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row>
    <row r="1839" spans="2:78" x14ac:dyDescent="0.35">
      <c r="B1839" s="20"/>
      <c r="C1839" s="20"/>
      <c r="D1839" s="20"/>
      <c r="E1839" s="20"/>
      <c r="F1839" s="20"/>
      <c r="G1839" s="20"/>
      <c r="H1839" s="20"/>
      <c r="I1839" s="20"/>
      <c r="J1839" s="20"/>
      <c r="K1839" s="20"/>
      <c r="L1839" s="20"/>
      <c r="M1839" s="20"/>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c r="BU1839" s="20"/>
      <c r="BV1839" s="20"/>
      <c r="BW1839" s="20"/>
      <c r="BX1839" s="20"/>
      <c r="BY1839" s="20"/>
      <c r="BZ1839" s="20"/>
    </row>
    <row r="1840" spans="2:78" x14ac:dyDescent="0.35">
      <c r="B1840" s="20"/>
      <c r="C1840" s="20"/>
      <c r="D1840" s="20"/>
      <c r="E1840" s="20"/>
      <c r="F1840" s="20"/>
      <c r="G1840" s="20"/>
      <c r="H1840" s="20"/>
      <c r="I1840" s="20"/>
      <c r="J1840" s="20"/>
      <c r="K1840" s="20"/>
      <c r="L1840" s="20"/>
      <c r="M1840" s="20"/>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c r="BU1840" s="20"/>
      <c r="BV1840" s="20"/>
      <c r="BW1840" s="20"/>
      <c r="BX1840" s="20"/>
      <c r="BY1840" s="20"/>
      <c r="BZ1840" s="20"/>
    </row>
    <row r="1841" spans="2:78" x14ac:dyDescent="0.35">
      <c r="B1841" s="20"/>
      <c r="C1841" s="20"/>
      <c r="D1841" s="20"/>
      <c r="E1841" s="20"/>
      <c r="F1841" s="20"/>
      <c r="G1841" s="20"/>
      <c r="H1841" s="20"/>
      <c r="I1841" s="20"/>
      <c r="J1841" s="20"/>
      <c r="K1841" s="20"/>
      <c r="L1841" s="20"/>
      <c r="M1841" s="20"/>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c r="BU1841" s="20"/>
      <c r="BV1841" s="20"/>
      <c r="BW1841" s="20"/>
      <c r="BX1841" s="20"/>
      <c r="BY1841" s="20"/>
      <c r="BZ1841" s="20"/>
    </row>
    <row r="1842" spans="2:78" x14ac:dyDescent="0.35">
      <c r="B1842" s="20"/>
      <c r="C1842" s="20"/>
      <c r="D1842" s="20"/>
      <c r="E1842" s="20"/>
      <c r="F1842" s="20"/>
      <c r="G1842" s="20"/>
      <c r="H1842" s="20"/>
      <c r="I1842" s="20"/>
      <c r="J1842" s="20"/>
      <c r="K1842" s="20"/>
      <c r="L1842" s="20"/>
      <c r="M1842" s="20"/>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c r="BU1842" s="20"/>
      <c r="BV1842" s="20"/>
      <c r="BW1842" s="20"/>
      <c r="BX1842" s="20"/>
      <c r="BY1842" s="20"/>
      <c r="BZ1842" s="20"/>
    </row>
    <row r="1843" spans="2:78" x14ac:dyDescent="0.35">
      <c r="B1843" s="20"/>
      <c r="C1843" s="20"/>
      <c r="D1843" s="20"/>
      <c r="E1843" s="20"/>
      <c r="F1843" s="20"/>
      <c r="G1843" s="20"/>
      <c r="H1843" s="20"/>
      <c r="I1843" s="20"/>
      <c r="J1843" s="20"/>
      <c r="K1843" s="20"/>
      <c r="L1843" s="20"/>
      <c r="M1843" s="20"/>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c r="BT1843" s="20"/>
      <c r="BU1843" s="20"/>
      <c r="BV1843" s="20"/>
      <c r="BW1843" s="20"/>
      <c r="BX1843" s="20"/>
      <c r="BY1843" s="20"/>
      <c r="BZ1843" s="20"/>
    </row>
    <row r="1844" spans="2:78" x14ac:dyDescent="0.35">
      <c r="B1844" s="20"/>
      <c r="C1844" s="20"/>
      <c r="D1844" s="20"/>
      <c r="E1844" s="20"/>
      <c r="F1844" s="20"/>
      <c r="G1844" s="20"/>
      <c r="H1844" s="20"/>
      <c r="I1844" s="20"/>
      <c r="J1844" s="20"/>
      <c r="K1844" s="20"/>
      <c r="L1844" s="20"/>
      <c r="M1844" s="20"/>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c r="BT1844" s="20"/>
      <c r="BU1844" s="20"/>
      <c r="BV1844" s="20"/>
      <c r="BW1844" s="20"/>
      <c r="BX1844" s="20"/>
      <c r="BY1844" s="20"/>
      <c r="BZ1844" s="20"/>
    </row>
    <row r="1845" spans="2:78" x14ac:dyDescent="0.35">
      <c r="B1845" s="20"/>
      <c r="C1845" s="20"/>
      <c r="D1845" s="20"/>
      <c r="E1845" s="20"/>
      <c r="F1845" s="20"/>
      <c r="G1845" s="20"/>
      <c r="H1845" s="20"/>
      <c r="I1845" s="20"/>
      <c r="J1845" s="20"/>
      <c r="K1845" s="20"/>
      <c r="L1845" s="20"/>
      <c r="M1845" s="20"/>
      <c r="N1845" s="20"/>
      <c r="O1845" s="20"/>
      <c r="P1845" s="20"/>
      <c r="Q1845" s="20"/>
      <c r="R1845" s="20"/>
      <c r="S1845" s="20"/>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c r="BU1845" s="20"/>
      <c r="BV1845" s="20"/>
      <c r="BW1845" s="20"/>
      <c r="BX1845" s="20"/>
      <c r="BY1845" s="20"/>
      <c r="BZ1845" s="20"/>
    </row>
    <row r="1846" spans="2:78" x14ac:dyDescent="0.35">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row>
    <row r="1847" spans="2:78" x14ac:dyDescent="0.35">
      <c r="B1847" s="20"/>
      <c r="C1847" s="20"/>
      <c r="D1847" s="20"/>
      <c r="E1847" s="20"/>
      <c r="F1847" s="20"/>
      <c r="G1847" s="20"/>
      <c r="H1847" s="20"/>
      <c r="I1847" s="20"/>
      <c r="J1847" s="20"/>
      <c r="K1847" s="20"/>
      <c r="L1847" s="20"/>
      <c r="M1847" s="20"/>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c r="BU1847" s="20"/>
      <c r="BV1847" s="20"/>
      <c r="BW1847" s="20"/>
      <c r="BX1847" s="20"/>
      <c r="BY1847" s="20"/>
      <c r="BZ1847" s="20"/>
    </row>
    <row r="1848" spans="2:78" x14ac:dyDescent="0.35">
      <c r="B1848" s="20"/>
      <c r="C1848" s="20"/>
      <c r="D1848" s="20"/>
      <c r="E1848" s="20"/>
      <c r="F1848" s="20"/>
      <c r="G1848" s="20"/>
      <c r="H1848" s="20"/>
      <c r="I1848" s="20"/>
      <c r="J1848" s="20"/>
      <c r="K1848" s="20"/>
      <c r="L1848" s="20"/>
      <c r="M1848" s="20"/>
      <c r="N1848" s="20"/>
      <c r="O1848" s="20"/>
      <c r="P1848" s="20"/>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c r="BT1848" s="20"/>
      <c r="BU1848" s="20"/>
      <c r="BV1848" s="20"/>
      <c r="BW1848" s="20"/>
      <c r="BX1848" s="20"/>
      <c r="BY1848" s="20"/>
      <c r="BZ1848" s="20"/>
    </row>
    <row r="1849" spans="2:78" x14ac:dyDescent="0.35">
      <c r="B1849" s="20"/>
      <c r="C1849" s="20"/>
      <c r="D1849" s="20"/>
      <c r="E1849" s="20"/>
      <c r="F1849" s="20"/>
      <c r="G1849" s="20"/>
      <c r="H1849" s="20"/>
      <c r="I1849" s="20"/>
      <c r="J1849" s="20"/>
      <c r="K1849" s="20"/>
      <c r="L1849" s="20"/>
      <c r="M1849" s="20"/>
      <c r="N1849" s="20"/>
      <c r="O1849" s="20"/>
      <c r="P1849" s="20"/>
      <c r="Q1849" s="20"/>
      <c r="R1849" s="20"/>
      <c r="S1849" s="20"/>
      <c r="T1849" s="20"/>
      <c r="U1849" s="20"/>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c r="BU1849" s="20"/>
      <c r="BV1849" s="20"/>
      <c r="BW1849" s="20"/>
      <c r="BX1849" s="20"/>
      <c r="BY1849" s="20"/>
      <c r="BZ1849" s="20"/>
    </row>
    <row r="1850" spans="2:78" x14ac:dyDescent="0.35">
      <c r="B1850" s="20"/>
      <c r="C1850" s="20"/>
      <c r="D1850" s="20"/>
      <c r="E1850" s="20"/>
      <c r="F1850" s="20"/>
      <c r="G1850" s="20"/>
      <c r="H1850" s="20"/>
      <c r="I1850" s="20"/>
      <c r="J1850" s="20"/>
      <c r="K1850" s="20"/>
      <c r="L1850" s="20"/>
      <c r="M1850" s="20"/>
      <c r="N1850" s="20"/>
      <c r="O1850" s="20"/>
      <c r="P1850" s="20"/>
      <c r="Q1850" s="20"/>
      <c r="R1850" s="20"/>
      <c r="S1850" s="20"/>
      <c r="T1850" s="20"/>
      <c r="U1850" s="20"/>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c r="BU1850" s="20"/>
      <c r="BV1850" s="20"/>
      <c r="BW1850" s="20"/>
      <c r="BX1850" s="20"/>
      <c r="BY1850" s="20"/>
      <c r="BZ1850" s="20"/>
    </row>
    <row r="1851" spans="2:78" x14ac:dyDescent="0.35">
      <c r="B1851" s="20"/>
      <c r="C1851" s="20"/>
      <c r="D1851" s="20"/>
      <c r="E1851" s="20"/>
      <c r="F1851" s="20"/>
      <c r="G1851" s="20"/>
      <c r="H1851" s="20"/>
      <c r="I1851" s="20"/>
      <c r="J1851" s="20"/>
      <c r="K1851" s="20"/>
      <c r="L1851" s="20"/>
      <c r="M1851" s="20"/>
      <c r="N1851" s="20"/>
      <c r="O1851" s="20"/>
      <c r="P1851" s="20"/>
      <c r="Q1851" s="20"/>
      <c r="R1851" s="20"/>
      <c r="S1851" s="20"/>
      <c r="T1851" s="20"/>
      <c r="U1851" s="20"/>
      <c r="V1851" s="20"/>
      <c r="W1851" s="20"/>
      <c r="X1851" s="20"/>
      <c r="Y1851" s="20"/>
      <c r="Z1851" s="20"/>
      <c r="AA1851" s="20"/>
      <c r="AB1851" s="20"/>
      <c r="AC1851" s="20"/>
      <c r="AD1851" s="20"/>
      <c r="AE1851" s="20"/>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c r="BU1851" s="20"/>
      <c r="BV1851" s="20"/>
      <c r="BW1851" s="20"/>
      <c r="BX1851" s="20"/>
      <c r="BY1851" s="20"/>
      <c r="BZ1851" s="20"/>
    </row>
    <row r="1852" spans="2:78" x14ac:dyDescent="0.35">
      <c r="B1852" s="20"/>
      <c r="C1852" s="20"/>
      <c r="D1852" s="20"/>
      <c r="E1852" s="20"/>
      <c r="F1852" s="20"/>
      <c r="G1852" s="20"/>
      <c r="H1852" s="20"/>
      <c r="I1852" s="20"/>
      <c r="J1852" s="20"/>
      <c r="K1852" s="20"/>
      <c r="L1852" s="20"/>
      <c r="M1852" s="20"/>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c r="BU1852" s="20"/>
      <c r="BV1852" s="20"/>
      <c r="BW1852" s="20"/>
      <c r="BX1852" s="20"/>
      <c r="BY1852" s="20"/>
      <c r="BZ1852" s="20"/>
    </row>
    <row r="1853" spans="2:78" x14ac:dyDescent="0.35">
      <c r="B1853" s="20"/>
      <c r="C1853" s="20"/>
      <c r="D1853" s="20"/>
      <c r="E1853" s="20"/>
      <c r="F1853" s="20"/>
      <c r="G1853" s="20"/>
      <c r="H1853" s="20"/>
      <c r="I1853" s="20"/>
      <c r="J1853" s="20"/>
      <c r="K1853" s="20"/>
      <c r="L1853" s="20"/>
      <c r="M1853" s="20"/>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c r="BU1853" s="20"/>
      <c r="BV1853" s="20"/>
      <c r="BW1853" s="20"/>
      <c r="BX1853" s="20"/>
      <c r="BY1853" s="20"/>
      <c r="BZ1853" s="20"/>
    </row>
    <row r="1854" spans="2:78" x14ac:dyDescent="0.35">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row>
    <row r="1855" spans="2:78" x14ac:dyDescent="0.35">
      <c r="B1855" s="20"/>
      <c r="C1855" s="20"/>
      <c r="D1855" s="20"/>
      <c r="E1855" s="20"/>
      <c r="F1855" s="20"/>
      <c r="G1855" s="20"/>
      <c r="H1855" s="20"/>
      <c r="I1855" s="20"/>
      <c r="J1855" s="20"/>
      <c r="K1855" s="20"/>
      <c r="L1855" s="20"/>
      <c r="M1855" s="20"/>
      <c r="N1855" s="20"/>
      <c r="O1855" s="20"/>
      <c r="P1855" s="20"/>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c r="BU1855" s="20"/>
      <c r="BV1855" s="20"/>
      <c r="BW1855" s="20"/>
      <c r="BX1855" s="20"/>
      <c r="BY1855" s="20"/>
      <c r="BZ1855" s="20"/>
    </row>
    <row r="1856" spans="2:78" x14ac:dyDescent="0.35">
      <c r="B1856" s="20"/>
      <c r="C1856" s="20"/>
      <c r="D1856" s="20"/>
      <c r="E1856" s="20"/>
      <c r="F1856" s="20"/>
      <c r="G1856" s="20"/>
      <c r="H1856" s="20"/>
      <c r="I1856" s="20"/>
      <c r="J1856" s="20"/>
      <c r="K1856" s="20"/>
      <c r="L1856" s="20"/>
      <c r="M1856" s="20"/>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c r="BU1856" s="20"/>
      <c r="BV1856" s="20"/>
      <c r="BW1856" s="20"/>
      <c r="BX1856" s="20"/>
      <c r="BY1856" s="20"/>
      <c r="BZ1856" s="20"/>
    </row>
    <row r="1857" spans="2:78" x14ac:dyDescent="0.35">
      <c r="B1857" s="20"/>
      <c r="C1857" s="20"/>
      <c r="D1857" s="20"/>
      <c r="E1857" s="20"/>
      <c r="F1857" s="20"/>
      <c r="G1857" s="20"/>
      <c r="H1857" s="20"/>
      <c r="I1857" s="20"/>
      <c r="J1857" s="20"/>
      <c r="K1857" s="20"/>
      <c r="L1857" s="20"/>
      <c r="M1857" s="20"/>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c r="BU1857" s="20"/>
      <c r="BV1857" s="20"/>
      <c r="BW1857" s="20"/>
      <c r="BX1857" s="20"/>
      <c r="BY1857" s="20"/>
      <c r="BZ1857" s="20"/>
    </row>
    <row r="1858" spans="2:78" x14ac:dyDescent="0.35">
      <c r="B1858" s="20"/>
      <c r="C1858" s="20"/>
      <c r="D1858" s="20"/>
      <c r="E1858" s="20"/>
      <c r="F1858" s="20"/>
      <c r="G1858" s="20"/>
      <c r="H1858" s="20"/>
      <c r="I1858" s="20"/>
      <c r="J1858" s="20"/>
      <c r="K1858" s="20"/>
      <c r="L1858" s="20"/>
      <c r="M1858" s="20"/>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c r="BU1858" s="20"/>
      <c r="BV1858" s="20"/>
      <c r="BW1858" s="20"/>
      <c r="BX1858" s="20"/>
      <c r="BY1858" s="20"/>
      <c r="BZ1858" s="20"/>
    </row>
    <row r="1859" spans="2:78" x14ac:dyDescent="0.35">
      <c r="B1859" s="20"/>
      <c r="C1859" s="20"/>
      <c r="D1859" s="20"/>
      <c r="E1859" s="20"/>
      <c r="F1859" s="20"/>
      <c r="G1859" s="20"/>
      <c r="H1859" s="20"/>
      <c r="I1859" s="20"/>
      <c r="J1859" s="20"/>
      <c r="K1859" s="20"/>
      <c r="L1859" s="20"/>
      <c r="M1859" s="20"/>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c r="BT1859" s="20"/>
      <c r="BU1859" s="20"/>
      <c r="BV1859" s="20"/>
      <c r="BW1859" s="20"/>
      <c r="BX1859" s="20"/>
      <c r="BY1859" s="20"/>
      <c r="BZ1859" s="20"/>
    </row>
    <row r="1860" spans="2:78" x14ac:dyDescent="0.35">
      <c r="B1860" s="20"/>
      <c r="C1860" s="20"/>
      <c r="D1860" s="20"/>
      <c r="E1860" s="20"/>
      <c r="F1860" s="20"/>
      <c r="G1860" s="20"/>
      <c r="H1860" s="20"/>
      <c r="I1860" s="20"/>
      <c r="J1860" s="20"/>
      <c r="K1860" s="20"/>
      <c r="L1860" s="20"/>
      <c r="M1860" s="20"/>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c r="BU1860" s="20"/>
      <c r="BV1860" s="20"/>
      <c r="BW1860" s="20"/>
      <c r="BX1860" s="20"/>
      <c r="BY1860" s="20"/>
      <c r="BZ1860" s="20"/>
    </row>
    <row r="1861" spans="2:78" x14ac:dyDescent="0.35">
      <c r="B1861" s="20"/>
      <c r="C1861" s="20"/>
      <c r="D1861" s="20"/>
      <c r="E1861" s="20"/>
      <c r="F1861" s="20"/>
      <c r="G1861" s="20"/>
      <c r="H1861" s="20"/>
      <c r="I1861" s="20"/>
      <c r="J1861" s="20"/>
      <c r="K1861" s="20"/>
      <c r="L1861" s="20"/>
      <c r="M1861" s="20"/>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c r="BU1861" s="20"/>
      <c r="BV1861" s="20"/>
      <c r="BW1861" s="20"/>
      <c r="BX1861" s="20"/>
      <c r="BY1861" s="20"/>
      <c r="BZ1861" s="20"/>
    </row>
    <row r="1862" spans="2:78" x14ac:dyDescent="0.35">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row>
    <row r="1863" spans="2:78" x14ac:dyDescent="0.35">
      <c r="B1863" s="20"/>
      <c r="C1863" s="20"/>
      <c r="D1863" s="20"/>
      <c r="E1863" s="20"/>
      <c r="F1863" s="20"/>
      <c r="G1863" s="20"/>
      <c r="H1863" s="20"/>
      <c r="I1863" s="20"/>
      <c r="J1863" s="20"/>
      <c r="K1863" s="20"/>
      <c r="L1863" s="20"/>
      <c r="M1863" s="20"/>
      <c r="N1863" s="20"/>
      <c r="O1863" s="20"/>
      <c r="P1863" s="20"/>
      <c r="Q1863" s="20"/>
      <c r="R1863" s="20"/>
      <c r="S1863" s="20"/>
      <c r="T1863" s="20"/>
      <c r="U1863" s="20"/>
      <c r="V1863" s="20"/>
      <c r="W1863" s="20"/>
      <c r="X1863" s="20"/>
      <c r="Y1863" s="20"/>
      <c r="Z1863" s="20"/>
      <c r="AA1863" s="20"/>
      <c r="AB1863" s="20"/>
      <c r="AC1863" s="20"/>
      <c r="AD1863" s="20"/>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c r="BU1863" s="20"/>
      <c r="BV1863" s="20"/>
      <c r="BW1863" s="20"/>
      <c r="BX1863" s="20"/>
      <c r="BY1863" s="20"/>
      <c r="BZ1863" s="20"/>
    </row>
    <row r="1864" spans="2:78" x14ac:dyDescent="0.35">
      <c r="B1864" s="20"/>
      <c r="C1864" s="20"/>
      <c r="D1864" s="20"/>
      <c r="E1864" s="20"/>
      <c r="F1864" s="20"/>
      <c r="G1864" s="20"/>
      <c r="H1864" s="20"/>
      <c r="I1864" s="20"/>
      <c r="J1864" s="20"/>
      <c r="K1864" s="20"/>
      <c r="L1864" s="20"/>
      <c r="M1864" s="20"/>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c r="BU1864" s="20"/>
      <c r="BV1864" s="20"/>
      <c r="BW1864" s="20"/>
      <c r="BX1864" s="20"/>
      <c r="BY1864" s="20"/>
      <c r="BZ1864" s="20"/>
    </row>
    <row r="1865" spans="2:78" x14ac:dyDescent="0.35">
      <c r="B1865" s="20"/>
      <c r="C1865" s="20"/>
      <c r="D1865" s="20"/>
      <c r="E1865" s="20"/>
      <c r="F1865" s="20"/>
      <c r="G1865" s="20"/>
      <c r="H1865" s="20"/>
      <c r="I1865" s="20"/>
      <c r="J1865" s="20"/>
      <c r="K1865" s="20"/>
      <c r="L1865" s="20"/>
      <c r="M1865" s="20"/>
      <c r="N1865" s="20"/>
      <c r="O1865" s="20"/>
      <c r="P1865" s="20"/>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c r="BU1865" s="20"/>
      <c r="BV1865" s="20"/>
      <c r="BW1865" s="20"/>
      <c r="BX1865" s="20"/>
      <c r="BY1865" s="20"/>
      <c r="BZ1865" s="20"/>
    </row>
    <row r="1866" spans="2:78" x14ac:dyDescent="0.35">
      <c r="B1866" s="20"/>
      <c r="C1866" s="20"/>
      <c r="D1866" s="20"/>
      <c r="E1866" s="20"/>
      <c r="F1866" s="20"/>
      <c r="G1866" s="20"/>
      <c r="H1866" s="20"/>
      <c r="I1866" s="20"/>
      <c r="J1866" s="20"/>
      <c r="K1866" s="20"/>
      <c r="L1866" s="20"/>
      <c r="M1866" s="20"/>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c r="BU1866" s="20"/>
      <c r="BV1866" s="20"/>
      <c r="BW1866" s="20"/>
      <c r="BX1866" s="20"/>
      <c r="BY1866" s="20"/>
      <c r="BZ1866" s="20"/>
    </row>
    <row r="1867" spans="2:78" x14ac:dyDescent="0.35">
      <c r="B1867" s="20"/>
      <c r="C1867" s="20"/>
      <c r="D1867" s="20"/>
      <c r="E1867" s="20"/>
      <c r="F1867" s="20"/>
      <c r="G1867" s="20"/>
      <c r="H1867" s="20"/>
      <c r="I1867" s="20"/>
      <c r="J1867" s="20"/>
      <c r="K1867" s="20"/>
      <c r="L1867" s="20"/>
      <c r="M1867" s="20"/>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c r="BU1867" s="20"/>
      <c r="BV1867" s="20"/>
      <c r="BW1867" s="20"/>
      <c r="BX1867" s="20"/>
      <c r="BY1867" s="20"/>
      <c r="BZ1867" s="20"/>
    </row>
    <row r="1868" spans="2:78" x14ac:dyDescent="0.35">
      <c r="B1868" s="20"/>
      <c r="C1868" s="20"/>
      <c r="D1868" s="20"/>
      <c r="E1868" s="20"/>
      <c r="F1868" s="20"/>
      <c r="G1868" s="20"/>
      <c r="H1868" s="20"/>
      <c r="I1868" s="20"/>
      <c r="J1868" s="20"/>
      <c r="K1868" s="20"/>
      <c r="L1868" s="20"/>
      <c r="M1868" s="20"/>
      <c r="N1868" s="20"/>
      <c r="O1868" s="20"/>
      <c r="P1868" s="20"/>
      <c r="Q1868" s="20"/>
      <c r="R1868" s="20"/>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c r="BU1868" s="20"/>
      <c r="BV1868" s="20"/>
      <c r="BW1868" s="20"/>
      <c r="BX1868" s="20"/>
      <c r="BY1868" s="20"/>
      <c r="BZ1868" s="20"/>
    </row>
    <row r="1869" spans="2:78" x14ac:dyDescent="0.35">
      <c r="B1869" s="20"/>
      <c r="C1869" s="20"/>
      <c r="D1869" s="20"/>
      <c r="E1869" s="20"/>
      <c r="F1869" s="20"/>
      <c r="G1869" s="20"/>
      <c r="H1869" s="20"/>
      <c r="I1869" s="20"/>
      <c r="J1869" s="20"/>
      <c r="K1869" s="20"/>
      <c r="L1869" s="20"/>
      <c r="M1869" s="20"/>
      <c r="N1869" s="20"/>
      <c r="O1869" s="20"/>
      <c r="P1869" s="20"/>
      <c r="Q1869" s="20"/>
      <c r="R1869" s="20"/>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c r="BU1869" s="20"/>
      <c r="BV1869" s="20"/>
      <c r="BW1869" s="20"/>
      <c r="BX1869" s="20"/>
      <c r="BY1869" s="20"/>
      <c r="BZ1869" s="20"/>
    </row>
    <row r="1870" spans="2:78" x14ac:dyDescent="0.35">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row>
    <row r="1871" spans="2:78" x14ac:dyDescent="0.35">
      <c r="B1871" s="20"/>
      <c r="C1871" s="20"/>
      <c r="D1871" s="20"/>
      <c r="E1871" s="20"/>
      <c r="F1871" s="20"/>
      <c r="G1871" s="20"/>
      <c r="H1871" s="20"/>
      <c r="I1871" s="20"/>
      <c r="J1871" s="20"/>
      <c r="K1871" s="20"/>
      <c r="L1871" s="20"/>
      <c r="M1871" s="20"/>
      <c r="N1871" s="20"/>
      <c r="O1871" s="20"/>
      <c r="P1871" s="20"/>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c r="BU1871" s="20"/>
      <c r="BV1871" s="20"/>
      <c r="BW1871" s="20"/>
      <c r="BX1871" s="20"/>
      <c r="BY1871" s="20"/>
      <c r="BZ1871" s="20"/>
    </row>
    <row r="1872" spans="2:78" x14ac:dyDescent="0.35">
      <c r="B1872" s="20"/>
      <c r="C1872" s="20"/>
      <c r="D1872" s="20"/>
      <c r="E1872" s="20"/>
      <c r="F1872" s="20"/>
      <c r="G1872" s="20"/>
      <c r="H1872" s="20"/>
      <c r="I1872" s="20"/>
      <c r="J1872" s="20"/>
      <c r="K1872" s="20"/>
      <c r="L1872" s="20"/>
      <c r="M1872" s="20"/>
      <c r="N1872" s="20"/>
      <c r="O1872" s="20"/>
      <c r="P1872" s="20"/>
      <c r="Q1872" s="20"/>
      <c r="R1872" s="20"/>
      <c r="S1872" s="20"/>
      <c r="T1872" s="20"/>
      <c r="U1872" s="20"/>
      <c r="V1872" s="20"/>
      <c r="W1872" s="20"/>
      <c r="X1872" s="20"/>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c r="BT1872" s="20"/>
      <c r="BU1872" s="20"/>
      <c r="BV1872" s="20"/>
      <c r="BW1872" s="20"/>
      <c r="BX1872" s="20"/>
      <c r="BY1872" s="20"/>
      <c r="BZ1872" s="20"/>
    </row>
    <row r="1873" spans="2:78" x14ac:dyDescent="0.35">
      <c r="B1873" s="20"/>
      <c r="C1873" s="20"/>
      <c r="D1873" s="20"/>
      <c r="E1873" s="20"/>
      <c r="F1873" s="20"/>
      <c r="G1873" s="20"/>
      <c r="H1873" s="20"/>
      <c r="I1873" s="20"/>
      <c r="J1873" s="20"/>
      <c r="K1873" s="20"/>
      <c r="L1873" s="20"/>
      <c r="M1873" s="20"/>
      <c r="N1873" s="20"/>
      <c r="O1873" s="20"/>
      <c r="P1873" s="20"/>
      <c r="Q1873" s="20"/>
      <c r="R1873" s="20"/>
      <c r="S1873" s="20"/>
      <c r="T1873" s="20"/>
      <c r="U1873" s="20"/>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c r="BU1873" s="20"/>
      <c r="BV1873" s="20"/>
      <c r="BW1873" s="20"/>
      <c r="BX1873" s="20"/>
      <c r="BY1873" s="20"/>
      <c r="BZ1873" s="20"/>
    </row>
    <row r="1874" spans="2:78" x14ac:dyDescent="0.35">
      <c r="B1874" s="20"/>
      <c r="C1874" s="20"/>
      <c r="D1874" s="20"/>
      <c r="E1874" s="20"/>
      <c r="F1874" s="20"/>
      <c r="G1874" s="20"/>
      <c r="H1874" s="20"/>
      <c r="I1874" s="20"/>
      <c r="J1874" s="20"/>
      <c r="K1874" s="20"/>
      <c r="L1874" s="20"/>
      <c r="M1874" s="20"/>
      <c r="N1874" s="20"/>
      <c r="O1874" s="20"/>
      <c r="P1874" s="20"/>
      <c r="Q1874" s="20"/>
      <c r="R1874" s="20"/>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c r="BU1874" s="20"/>
      <c r="BV1874" s="20"/>
      <c r="BW1874" s="20"/>
      <c r="BX1874" s="20"/>
      <c r="BY1874" s="20"/>
      <c r="BZ1874" s="20"/>
    </row>
    <row r="1875" spans="2:78" x14ac:dyDescent="0.35">
      <c r="B1875" s="20"/>
      <c r="C1875" s="20"/>
      <c r="D1875" s="20"/>
      <c r="E1875" s="20"/>
      <c r="F1875" s="20"/>
      <c r="G1875" s="20"/>
      <c r="H1875" s="20"/>
      <c r="I1875" s="20"/>
      <c r="J1875" s="20"/>
      <c r="K1875" s="20"/>
      <c r="L1875" s="20"/>
      <c r="M1875" s="20"/>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c r="BU1875" s="20"/>
      <c r="BV1875" s="20"/>
      <c r="BW1875" s="20"/>
      <c r="BX1875" s="20"/>
      <c r="BY1875" s="20"/>
      <c r="BZ1875" s="20"/>
    </row>
    <row r="1876" spans="2:78" x14ac:dyDescent="0.35">
      <c r="B1876" s="20"/>
      <c r="C1876" s="20"/>
      <c r="D1876" s="20"/>
      <c r="E1876" s="20"/>
      <c r="F1876" s="20"/>
      <c r="G1876" s="20"/>
      <c r="H1876" s="20"/>
      <c r="I1876" s="20"/>
      <c r="J1876" s="20"/>
      <c r="K1876" s="20"/>
      <c r="L1876" s="20"/>
      <c r="M1876" s="20"/>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c r="BT1876" s="20"/>
      <c r="BU1876" s="20"/>
      <c r="BV1876" s="20"/>
      <c r="BW1876" s="20"/>
      <c r="BX1876" s="20"/>
      <c r="BY1876" s="20"/>
      <c r="BZ1876" s="20"/>
    </row>
    <row r="1877" spans="2:78" x14ac:dyDescent="0.35">
      <c r="B1877" s="20"/>
      <c r="C1877" s="20"/>
      <c r="D1877" s="20"/>
      <c r="E1877" s="20"/>
      <c r="F1877" s="20"/>
      <c r="G1877" s="20"/>
      <c r="H1877" s="20"/>
      <c r="I1877" s="20"/>
      <c r="J1877" s="20"/>
      <c r="K1877" s="20"/>
      <c r="L1877" s="20"/>
      <c r="M1877" s="20"/>
      <c r="N1877" s="20"/>
      <c r="O1877" s="20"/>
      <c r="P1877" s="20"/>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c r="BU1877" s="20"/>
      <c r="BV1877" s="20"/>
      <c r="BW1877" s="20"/>
      <c r="BX1877" s="20"/>
      <c r="BY1877" s="20"/>
      <c r="BZ1877" s="20"/>
    </row>
    <row r="1878" spans="2:78" x14ac:dyDescent="0.35">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row>
    <row r="1879" spans="2:78" x14ac:dyDescent="0.35">
      <c r="B1879" s="20"/>
      <c r="C1879" s="20"/>
      <c r="D1879" s="20"/>
      <c r="E1879" s="20"/>
      <c r="F1879" s="20"/>
      <c r="G1879" s="20"/>
      <c r="H1879" s="20"/>
      <c r="I1879" s="20"/>
      <c r="J1879" s="20"/>
      <c r="K1879" s="20"/>
      <c r="L1879" s="20"/>
      <c r="M1879" s="20"/>
      <c r="N1879" s="20"/>
      <c r="O1879" s="20"/>
      <c r="P1879" s="20"/>
      <c r="Q1879" s="20"/>
      <c r="R1879" s="20"/>
      <c r="S1879" s="20"/>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c r="BU1879" s="20"/>
      <c r="BV1879" s="20"/>
      <c r="BW1879" s="20"/>
      <c r="BX1879" s="20"/>
      <c r="BY1879" s="20"/>
      <c r="BZ1879" s="20"/>
    </row>
    <row r="1880" spans="2:78" x14ac:dyDescent="0.35">
      <c r="B1880" s="20"/>
      <c r="C1880" s="20"/>
      <c r="D1880" s="20"/>
      <c r="E1880" s="20"/>
      <c r="F1880" s="20"/>
      <c r="G1880" s="20"/>
      <c r="H1880" s="20"/>
      <c r="I1880" s="20"/>
      <c r="J1880" s="20"/>
      <c r="K1880" s="20"/>
      <c r="L1880" s="20"/>
      <c r="M1880" s="20"/>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c r="BU1880" s="20"/>
      <c r="BV1880" s="20"/>
      <c r="BW1880" s="20"/>
      <c r="BX1880" s="20"/>
      <c r="BY1880" s="20"/>
      <c r="BZ1880" s="20"/>
    </row>
    <row r="1881" spans="2:78" x14ac:dyDescent="0.35">
      <c r="B1881" s="20"/>
      <c r="C1881" s="20"/>
      <c r="D1881" s="20"/>
      <c r="E1881" s="20"/>
      <c r="F1881" s="20"/>
      <c r="G1881" s="20"/>
      <c r="H1881" s="20"/>
      <c r="I1881" s="20"/>
      <c r="J1881" s="20"/>
      <c r="K1881" s="20"/>
      <c r="L1881" s="20"/>
      <c r="M1881" s="20"/>
      <c r="N1881" s="20"/>
      <c r="O1881" s="20"/>
      <c r="P1881" s="20"/>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c r="BU1881" s="20"/>
      <c r="BV1881" s="20"/>
      <c r="BW1881" s="20"/>
      <c r="BX1881" s="20"/>
      <c r="BY1881" s="20"/>
      <c r="BZ1881" s="20"/>
    </row>
    <row r="1882" spans="2:78" x14ac:dyDescent="0.35">
      <c r="B1882" s="20"/>
      <c r="C1882" s="20"/>
      <c r="D1882" s="20"/>
      <c r="E1882" s="20"/>
      <c r="F1882" s="20"/>
      <c r="G1882" s="20"/>
      <c r="H1882" s="20"/>
      <c r="I1882" s="20"/>
      <c r="J1882" s="20"/>
      <c r="K1882" s="20"/>
      <c r="L1882" s="20"/>
      <c r="M1882" s="20"/>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c r="BU1882" s="20"/>
      <c r="BV1882" s="20"/>
      <c r="BW1882" s="20"/>
      <c r="BX1882" s="20"/>
      <c r="BY1882" s="20"/>
      <c r="BZ1882" s="20"/>
    </row>
    <row r="1883" spans="2:78" x14ac:dyDescent="0.35">
      <c r="B1883" s="20"/>
      <c r="C1883" s="20"/>
      <c r="D1883" s="20"/>
      <c r="E1883" s="20"/>
      <c r="F1883" s="20"/>
      <c r="G1883" s="20"/>
      <c r="H1883" s="20"/>
      <c r="I1883" s="20"/>
      <c r="J1883" s="20"/>
      <c r="K1883" s="20"/>
      <c r="L1883" s="20"/>
      <c r="M1883" s="20"/>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c r="BU1883" s="20"/>
      <c r="BV1883" s="20"/>
      <c r="BW1883" s="20"/>
      <c r="BX1883" s="20"/>
      <c r="BY1883" s="20"/>
      <c r="BZ1883" s="20"/>
    </row>
    <row r="1884" spans="2:78" x14ac:dyDescent="0.35">
      <c r="B1884" s="20"/>
      <c r="C1884" s="20"/>
      <c r="D1884" s="20"/>
      <c r="E1884" s="20"/>
      <c r="F1884" s="20"/>
      <c r="G1884" s="20"/>
      <c r="H1884" s="20"/>
      <c r="I1884" s="20"/>
      <c r="J1884" s="20"/>
      <c r="K1884" s="20"/>
      <c r="L1884" s="20"/>
      <c r="M1884" s="20"/>
      <c r="N1884" s="20"/>
      <c r="O1884" s="20"/>
      <c r="P1884" s="20"/>
      <c r="Q1884" s="20"/>
      <c r="R1884" s="20"/>
      <c r="S1884" s="20"/>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c r="BU1884" s="20"/>
      <c r="BV1884" s="20"/>
      <c r="BW1884" s="20"/>
      <c r="BX1884" s="20"/>
      <c r="BY1884" s="20"/>
      <c r="BZ1884" s="20"/>
    </row>
    <row r="1885" spans="2:78" x14ac:dyDescent="0.35">
      <c r="B1885" s="20"/>
      <c r="C1885" s="20"/>
      <c r="D1885" s="20"/>
      <c r="E1885" s="20"/>
      <c r="F1885" s="20"/>
      <c r="G1885" s="20"/>
      <c r="H1885" s="20"/>
      <c r="I1885" s="20"/>
      <c r="J1885" s="20"/>
      <c r="K1885" s="20"/>
      <c r="L1885" s="20"/>
      <c r="M1885" s="20"/>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c r="BU1885" s="20"/>
      <c r="BV1885" s="20"/>
      <c r="BW1885" s="20"/>
      <c r="BX1885" s="20"/>
      <c r="BY1885" s="20"/>
      <c r="BZ1885" s="20"/>
    </row>
    <row r="1886" spans="2:78" x14ac:dyDescent="0.35">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row>
    <row r="1887" spans="2:78" x14ac:dyDescent="0.35">
      <c r="B1887" s="20"/>
      <c r="C1887" s="20"/>
      <c r="D1887" s="20"/>
      <c r="E1887" s="20"/>
      <c r="F1887" s="20"/>
      <c r="G1887" s="20"/>
      <c r="H1887" s="20"/>
      <c r="I1887" s="20"/>
      <c r="J1887" s="20"/>
      <c r="K1887" s="20"/>
      <c r="L1887" s="20"/>
      <c r="M1887" s="20"/>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c r="BU1887" s="20"/>
      <c r="BV1887" s="20"/>
      <c r="BW1887" s="20"/>
      <c r="BX1887" s="20"/>
      <c r="BY1887" s="20"/>
      <c r="BZ1887" s="20"/>
    </row>
    <row r="1888" spans="2:78" x14ac:dyDescent="0.35">
      <c r="B1888" s="20"/>
      <c r="C1888" s="20"/>
      <c r="D1888" s="20"/>
      <c r="E1888" s="20"/>
      <c r="F1888" s="20"/>
      <c r="G1888" s="20"/>
      <c r="H1888" s="20"/>
      <c r="I1888" s="20"/>
      <c r="J1888" s="20"/>
      <c r="K1888" s="20"/>
      <c r="L1888" s="20"/>
      <c r="M1888" s="20"/>
      <c r="N1888" s="20"/>
      <c r="O1888" s="20"/>
      <c r="P1888" s="20"/>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c r="BU1888" s="20"/>
      <c r="BV1888" s="20"/>
      <c r="BW1888" s="20"/>
      <c r="BX1888" s="20"/>
      <c r="BY1888" s="20"/>
      <c r="BZ1888" s="20"/>
    </row>
    <row r="1889" spans="2:78" x14ac:dyDescent="0.35">
      <c r="B1889" s="20"/>
      <c r="C1889" s="20"/>
      <c r="D1889" s="20"/>
      <c r="E1889" s="20"/>
      <c r="F1889" s="20"/>
      <c r="G1889" s="20"/>
      <c r="H1889" s="20"/>
      <c r="I1889" s="20"/>
      <c r="J1889" s="20"/>
      <c r="K1889" s="20"/>
      <c r="L1889" s="20"/>
      <c r="M1889" s="20"/>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c r="BU1889" s="20"/>
      <c r="BV1889" s="20"/>
      <c r="BW1889" s="20"/>
      <c r="BX1889" s="20"/>
      <c r="BY1889" s="20"/>
      <c r="BZ1889" s="20"/>
    </row>
    <row r="1890" spans="2:78" x14ac:dyDescent="0.35">
      <c r="B1890" s="20"/>
      <c r="C1890" s="20"/>
      <c r="D1890" s="20"/>
      <c r="E1890" s="20"/>
      <c r="F1890" s="20"/>
      <c r="G1890" s="20"/>
      <c r="H1890" s="20"/>
      <c r="I1890" s="20"/>
      <c r="J1890" s="20"/>
      <c r="K1890" s="20"/>
      <c r="L1890" s="20"/>
      <c r="M1890" s="20"/>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c r="BU1890" s="20"/>
      <c r="BV1890" s="20"/>
      <c r="BW1890" s="20"/>
      <c r="BX1890" s="20"/>
      <c r="BY1890" s="20"/>
      <c r="BZ1890" s="20"/>
    </row>
    <row r="1891" spans="2:78" x14ac:dyDescent="0.35">
      <c r="B1891" s="20"/>
      <c r="C1891" s="20"/>
      <c r="D1891" s="20"/>
      <c r="E1891" s="20"/>
      <c r="F1891" s="20"/>
      <c r="G1891" s="20"/>
      <c r="H1891" s="20"/>
      <c r="I1891" s="20"/>
      <c r="J1891" s="20"/>
      <c r="K1891" s="20"/>
      <c r="L1891" s="20"/>
      <c r="M1891" s="20"/>
      <c r="N1891" s="20"/>
      <c r="O1891" s="20"/>
      <c r="P1891" s="20"/>
      <c r="Q1891" s="20"/>
      <c r="R1891" s="20"/>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c r="BU1891" s="20"/>
      <c r="BV1891" s="20"/>
      <c r="BW1891" s="20"/>
      <c r="BX1891" s="20"/>
      <c r="BY1891" s="20"/>
      <c r="BZ1891" s="20"/>
    </row>
    <row r="1892" spans="2:78" x14ac:dyDescent="0.35">
      <c r="B1892" s="20"/>
      <c r="C1892" s="20"/>
      <c r="D1892" s="20"/>
      <c r="E1892" s="20"/>
      <c r="F1892" s="20"/>
      <c r="G1892" s="20"/>
      <c r="H1892" s="20"/>
      <c r="I1892" s="20"/>
      <c r="J1892" s="20"/>
      <c r="K1892" s="20"/>
      <c r="L1892" s="20"/>
      <c r="M1892" s="20"/>
      <c r="N1892" s="20"/>
      <c r="O1892" s="20"/>
      <c r="P1892" s="20"/>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c r="BU1892" s="20"/>
      <c r="BV1892" s="20"/>
      <c r="BW1892" s="20"/>
      <c r="BX1892" s="20"/>
      <c r="BY1892" s="20"/>
      <c r="BZ1892" s="20"/>
    </row>
    <row r="1893" spans="2:78" x14ac:dyDescent="0.35">
      <c r="B1893" s="20"/>
      <c r="C1893" s="20"/>
      <c r="D1893" s="20"/>
      <c r="E1893" s="20"/>
      <c r="F1893" s="20"/>
      <c r="G1893" s="20"/>
      <c r="H1893" s="20"/>
      <c r="I1893" s="20"/>
      <c r="J1893" s="20"/>
      <c r="K1893" s="20"/>
      <c r="L1893" s="20"/>
      <c r="M1893" s="20"/>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c r="BU1893" s="20"/>
      <c r="BV1893" s="20"/>
      <c r="BW1893" s="20"/>
      <c r="BX1893" s="20"/>
      <c r="BY1893" s="20"/>
      <c r="BZ1893" s="20"/>
    </row>
    <row r="1894" spans="2:78" x14ac:dyDescent="0.35">
      <c r="B1894" s="20"/>
      <c r="C1894" s="20"/>
      <c r="D1894" s="20"/>
      <c r="E1894" s="20"/>
      <c r="F1894" s="20"/>
      <c r="G1894" s="20"/>
      <c r="H1894" s="20"/>
      <c r="I1894" s="20"/>
      <c r="J1894" s="20"/>
      <c r="K1894" s="20"/>
      <c r="L1894" s="20"/>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row>
    <row r="1895" spans="2:78" x14ac:dyDescent="0.35">
      <c r="B1895" s="20"/>
      <c r="C1895" s="20"/>
      <c r="D1895" s="20"/>
      <c r="E1895" s="20"/>
      <c r="F1895" s="20"/>
      <c r="G1895" s="20"/>
      <c r="H1895" s="20"/>
      <c r="I1895" s="20"/>
      <c r="J1895" s="20"/>
      <c r="K1895" s="20"/>
      <c r="L1895" s="20"/>
      <c r="M1895" s="20"/>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c r="BU1895" s="20"/>
      <c r="BV1895" s="20"/>
      <c r="BW1895" s="20"/>
      <c r="BX1895" s="20"/>
      <c r="BY1895" s="20"/>
      <c r="BZ1895" s="20"/>
    </row>
    <row r="1896" spans="2:78" x14ac:dyDescent="0.35">
      <c r="B1896" s="20"/>
      <c r="C1896" s="20"/>
      <c r="D1896" s="20"/>
      <c r="E1896" s="20"/>
      <c r="F1896" s="20"/>
      <c r="G1896" s="20"/>
      <c r="H1896" s="20"/>
      <c r="I1896" s="20"/>
      <c r="J1896" s="20"/>
      <c r="K1896" s="20"/>
      <c r="L1896" s="20"/>
      <c r="M1896" s="20"/>
      <c r="N1896" s="20"/>
      <c r="O1896" s="20"/>
      <c r="P1896" s="20"/>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c r="BU1896" s="20"/>
      <c r="BV1896" s="20"/>
      <c r="BW1896" s="20"/>
      <c r="BX1896" s="20"/>
      <c r="BY1896" s="20"/>
      <c r="BZ1896" s="20"/>
    </row>
    <row r="1897" spans="2:78" x14ac:dyDescent="0.35">
      <c r="B1897" s="20"/>
      <c r="C1897" s="20"/>
      <c r="D1897" s="20"/>
      <c r="E1897" s="20"/>
      <c r="F1897" s="20"/>
      <c r="G1897" s="20"/>
      <c r="H1897" s="20"/>
      <c r="I1897" s="20"/>
      <c r="J1897" s="20"/>
      <c r="K1897" s="20"/>
      <c r="L1897" s="20"/>
      <c r="M1897" s="20"/>
      <c r="N1897" s="20"/>
      <c r="O1897" s="20"/>
      <c r="P1897" s="20"/>
      <c r="Q1897" s="20"/>
      <c r="R1897" s="20"/>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c r="BU1897" s="20"/>
      <c r="BV1897" s="20"/>
      <c r="BW1897" s="20"/>
      <c r="BX1897" s="20"/>
      <c r="BY1897" s="20"/>
      <c r="BZ1897" s="20"/>
    </row>
    <row r="1898" spans="2:78" x14ac:dyDescent="0.35">
      <c r="B1898" s="20"/>
      <c r="C1898" s="20"/>
      <c r="D1898" s="20"/>
      <c r="E1898" s="20"/>
      <c r="F1898" s="20"/>
      <c r="G1898" s="20"/>
      <c r="H1898" s="20"/>
      <c r="I1898" s="20"/>
      <c r="J1898" s="20"/>
      <c r="K1898" s="20"/>
      <c r="L1898" s="20"/>
      <c r="M1898" s="20"/>
      <c r="N1898" s="20"/>
      <c r="O1898" s="20"/>
      <c r="P1898" s="20"/>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c r="BU1898" s="20"/>
      <c r="BV1898" s="20"/>
      <c r="BW1898" s="20"/>
      <c r="BX1898" s="20"/>
      <c r="BY1898" s="20"/>
      <c r="BZ1898" s="20"/>
    </row>
    <row r="1899" spans="2:78" x14ac:dyDescent="0.35">
      <c r="B1899" s="20"/>
      <c r="C1899" s="20"/>
      <c r="D1899" s="20"/>
      <c r="E1899" s="20"/>
      <c r="F1899" s="20"/>
      <c r="G1899" s="20"/>
      <c r="H1899" s="20"/>
      <c r="I1899" s="20"/>
      <c r="J1899" s="20"/>
      <c r="K1899" s="20"/>
      <c r="L1899" s="20"/>
      <c r="M1899" s="20"/>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c r="BU1899" s="20"/>
      <c r="BV1899" s="20"/>
      <c r="BW1899" s="20"/>
      <c r="BX1899" s="20"/>
      <c r="BY1899" s="20"/>
      <c r="BZ1899" s="20"/>
    </row>
    <row r="1900" spans="2:78" x14ac:dyDescent="0.35">
      <c r="B1900" s="20"/>
      <c r="C1900" s="20"/>
      <c r="D1900" s="20"/>
      <c r="E1900" s="20"/>
      <c r="F1900" s="20"/>
      <c r="G1900" s="20"/>
      <c r="H1900" s="20"/>
      <c r="I1900" s="20"/>
      <c r="J1900" s="20"/>
      <c r="K1900" s="20"/>
      <c r="L1900" s="20"/>
      <c r="M1900" s="20"/>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c r="BU1900" s="20"/>
      <c r="BV1900" s="20"/>
      <c r="BW1900" s="20"/>
      <c r="BX1900" s="20"/>
      <c r="BY1900" s="20"/>
      <c r="BZ1900" s="20"/>
    </row>
    <row r="1901" spans="2:78" x14ac:dyDescent="0.35">
      <c r="B1901" s="20"/>
      <c r="C1901" s="20"/>
      <c r="D1901" s="20"/>
      <c r="E1901" s="20"/>
      <c r="F1901" s="20"/>
      <c r="G1901" s="20"/>
      <c r="H1901" s="20"/>
      <c r="I1901" s="20"/>
      <c r="J1901" s="20"/>
      <c r="K1901" s="20"/>
      <c r="L1901" s="20"/>
      <c r="M1901" s="20"/>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c r="BU1901" s="20"/>
      <c r="BV1901" s="20"/>
      <c r="BW1901" s="20"/>
      <c r="BX1901" s="20"/>
      <c r="BY1901" s="20"/>
      <c r="BZ1901" s="20"/>
    </row>
    <row r="1902" spans="2:78" x14ac:dyDescent="0.35">
      <c r="B1902" s="20"/>
      <c r="C1902" s="20"/>
      <c r="D1902" s="20"/>
      <c r="E1902" s="20"/>
      <c r="F1902" s="20"/>
      <c r="G1902" s="20"/>
      <c r="H1902" s="20"/>
      <c r="I1902" s="20"/>
      <c r="J1902" s="20"/>
      <c r="K1902" s="20"/>
      <c r="L1902" s="20"/>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row>
    <row r="1903" spans="2:78" x14ac:dyDescent="0.35">
      <c r="B1903" s="20"/>
      <c r="C1903" s="20"/>
      <c r="D1903" s="20"/>
      <c r="E1903" s="20"/>
      <c r="F1903" s="20"/>
      <c r="G1903" s="20"/>
      <c r="H1903" s="20"/>
      <c r="I1903" s="20"/>
      <c r="J1903" s="20"/>
      <c r="K1903" s="20"/>
      <c r="L1903" s="20"/>
      <c r="M1903" s="20"/>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c r="BU1903" s="20"/>
      <c r="BV1903" s="20"/>
      <c r="BW1903" s="20"/>
      <c r="BX1903" s="20"/>
      <c r="BY1903" s="20"/>
      <c r="BZ1903" s="20"/>
    </row>
    <row r="1904" spans="2:78" x14ac:dyDescent="0.35">
      <c r="B1904" s="20"/>
      <c r="C1904" s="20"/>
      <c r="D1904" s="20"/>
      <c r="E1904" s="20"/>
      <c r="F1904" s="20"/>
      <c r="G1904" s="20"/>
      <c r="H1904" s="20"/>
      <c r="I1904" s="20"/>
      <c r="J1904" s="20"/>
      <c r="K1904" s="20"/>
      <c r="L1904" s="20"/>
      <c r="M1904" s="20"/>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c r="BU1904" s="20"/>
      <c r="BV1904" s="20"/>
      <c r="BW1904" s="20"/>
      <c r="BX1904" s="20"/>
      <c r="BY1904" s="20"/>
      <c r="BZ1904" s="20"/>
    </row>
    <row r="1905" spans="2:78" x14ac:dyDescent="0.35">
      <c r="B1905" s="20"/>
      <c r="C1905" s="20"/>
      <c r="D1905" s="20"/>
      <c r="E1905" s="20"/>
      <c r="F1905" s="20"/>
      <c r="G1905" s="20"/>
      <c r="H1905" s="20"/>
      <c r="I1905" s="20"/>
      <c r="J1905" s="20"/>
      <c r="K1905" s="20"/>
      <c r="L1905" s="20"/>
      <c r="M1905" s="20"/>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c r="BU1905" s="20"/>
      <c r="BV1905" s="20"/>
      <c r="BW1905" s="20"/>
      <c r="BX1905" s="20"/>
      <c r="BY1905" s="20"/>
      <c r="BZ1905" s="20"/>
    </row>
    <row r="1906" spans="2:78" x14ac:dyDescent="0.35">
      <c r="B1906" s="20"/>
      <c r="C1906" s="20"/>
      <c r="D1906" s="20"/>
      <c r="E1906" s="20"/>
      <c r="F1906" s="20"/>
      <c r="G1906" s="20"/>
      <c r="H1906" s="20"/>
      <c r="I1906" s="20"/>
      <c r="J1906" s="20"/>
      <c r="K1906" s="20"/>
      <c r="L1906" s="20"/>
      <c r="M1906" s="20"/>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c r="BU1906" s="20"/>
      <c r="BV1906" s="20"/>
      <c r="BW1906" s="20"/>
      <c r="BX1906" s="20"/>
      <c r="BY1906" s="20"/>
      <c r="BZ1906" s="20"/>
    </row>
    <row r="1907" spans="2:78" x14ac:dyDescent="0.35">
      <c r="B1907" s="20"/>
      <c r="C1907" s="20"/>
      <c r="D1907" s="20"/>
      <c r="E1907" s="20"/>
      <c r="F1907" s="20"/>
      <c r="G1907" s="20"/>
      <c r="H1907" s="20"/>
      <c r="I1907" s="20"/>
      <c r="J1907" s="20"/>
      <c r="K1907" s="20"/>
      <c r="L1907" s="20"/>
      <c r="M1907" s="20"/>
      <c r="N1907" s="20"/>
      <c r="O1907" s="20"/>
      <c r="P1907" s="20"/>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c r="BU1907" s="20"/>
      <c r="BV1907" s="20"/>
      <c r="BW1907" s="20"/>
      <c r="BX1907" s="20"/>
      <c r="BY1907" s="20"/>
      <c r="BZ1907" s="20"/>
    </row>
    <row r="1908" spans="2:78" x14ac:dyDescent="0.35">
      <c r="B1908" s="20"/>
      <c r="C1908" s="20"/>
      <c r="D1908" s="20"/>
      <c r="E1908" s="20"/>
      <c r="F1908" s="20"/>
      <c r="G1908" s="20"/>
      <c r="H1908" s="20"/>
      <c r="I1908" s="20"/>
      <c r="J1908" s="20"/>
      <c r="K1908" s="20"/>
      <c r="L1908" s="20"/>
      <c r="M1908" s="20"/>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c r="BU1908" s="20"/>
      <c r="BV1908" s="20"/>
      <c r="BW1908" s="20"/>
      <c r="BX1908" s="20"/>
      <c r="BY1908" s="20"/>
      <c r="BZ1908" s="20"/>
    </row>
    <row r="1909" spans="2:78" x14ac:dyDescent="0.35">
      <c r="B1909" s="20"/>
      <c r="C1909" s="20"/>
      <c r="D1909" s="20"/>
      <c r="E1909" s="20"/>
      <c r="F1909" s="20"/>
      <c r="G1909" s="20"/>
      <c r="H1909" s="20"/>
      <c r="I1909" s="20"/>
      <c r="J1909" s="20"/>
      <c r="K1909" s="20"/>
      <c r="L1909" s="20"/>
      <c r="M1909" s="20"/>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c r="BU1909" s="20"/>
      <c r="BV1909" s="20"/>
      <c r="BW1909" s="20"/>
      <c r="BX1909" s="20"/>
      <c r="BY1909" s="20"/>
      <c r="BZ1909" s="20"/>
    </row>
    <row r="1910" spans="2:78" x14ac:dyDescent="0.35">
      <c r="B1910" s="20"/>
      <c r="C1910" s="20"/>
      <c r="D1910" s="20"/>
      <c r="E1910" s="20"/>
      <c r="F1910" s="20"/>
      <c r="G1910" s="20"/>
      <c r="H1910" s="20"/>
      <c r="I1910" s="20"/>
      <c r="J1910" s="20"/>
      <c r="K1910" s="20"/>
      <c r="L1910" s="20"/>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row>
    <row r="1911" spans="2:78" x14ac:dyDescent="0.35">
      <c r="B1911" s="20"/>
      <c r="C1911" s="20"/>
      <c r="D1911" s="20"/>
      <c r="E1911" s="20"/>
      <c r="F1911" s="20"/>
      <c r="G1911" s="20"/>
      <c r="H1911" s="20"/>
      <c r="I1911" s="20"/>
      <c r="J1911" s="20"/>
      <c r="K1911" s="20"/>
      <c r="L1911" s="20"/>
      <c r="M1911" s="20"/>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c r="BU1911" s="20"/>
      <c r="BV1911" s="20"/>
      <c r="BW1911" s="20"/>
      <c r="BX1911" s="20"/>
      <c r="BY1911" s="20"/>
      <c r="BZ1911" s="20"/>
    </row>
    <row r="1912" spans="2:78" x14ac:dyDescent="0.35">
      <c r="B1912" s="20"/>
      <c r="C1912" s="20"/>
      <c r="D1912" s="20"/>
      <c r="E1912" s="20"/>
      <c r="F1912" s="20"/>
      <c r="G1912" s="20"/>
      <c r="H1912" s="20"/>
      <c r="I1912" s="20"/>
      <c r="J1912" s="20"/>
      <c r="K1912" s="20"/>
      <c r="L1912" s="20"/>
      <c r="M1912" s="20"/>
      <c r="N1912" s="20"/>
      <c r="O1912" s="20"/>
      <c r="P1912" s="20"/>
      <c r="Q1912" s="20"/>
      <c r="R1912" s="20"/>
      <c r="S1912" s="20"/>
      <c r="T1912" s="20"/>
      <c r="U1912" s="20"/>
      <c r="V1912" s="20"/>
      <c r="W1912" s="20"/>
      <c r="X1912" s="20"/>
      <c r="Y1912" s="20"/>
      <c r="Z1912" s="20"/>
      <c r="AA1912" s="20"/>
      <c r="AB1912" s="20"/>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c r="BU1912" s="20"/>
      <c r="BV1912" s="20"/>
      <c r="BW1912" s="20"/>
      <c r="BX1912" s="20"/>
      <c r="BY1912" s="20"/>
      <c r="BZ1912" s="20"/>
    </row>
    <row r="1913" spans="2:78" x14ac:dyDescent="0.35">
      <c r="B1913" s="20"/>
      <c r="C1913" s="20"/>
      <c r="D1913" s="20"/>
      <c r="E1913" s="20"/>
      <c r="F1913" s="20"/>
      <c r="G1913" s="20"/>
      <c r="H1913" s="20"/>
      <c r="I1913" s="20"/>
      <c r="J1913" s="20"/>
      <c r="K1913" s="20"/>
      <c r="L1913" s="20"/>
      <c r="M1913" s="20"/>
      <c r="N1913" s="20"/>
      <c r="O1913" s="20"/>
      <c r="P1913" s="20"/>
      <c r="Q1913" s="20"/>
      <c r="R1913" s="20"/>
      <c r="S1913" s="20"/>
      <c r="T1913" s="20"/>
      <c r="U1913" s="20"/>
      <c r="V1913" s="20"/>
      <c r="W1913" s="20"/>
      <c r="X1913" s="20"/>
      <c r="Y1913" s="20"/>
      <c r="Z1913" s="20"/>
      <c r="AA1913" s="20"/>
      <c r="AB1913" s="20"/>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c r="BU1913" s="20"/>
      <c r="BV1913" s="20"/>
      <c r="BW1913" s="20"/>
      <c r="BX1913" s="20"/>
      <c r="BY1913" s="20"/>
      <c r="BZ1913" s="20"/>
    </row>
    <row r="1914" spans="2:78" x14ac:dyDescent="0.35">
      <c r="B1914" s="20"/>
      <c r="C1914" s="20"/>
      <c r="D1914" s="20"/>
      <c r="E1914" s="20"/>
      <c r="F1914" s="20"/>
      <c r="G1914" s="20"/>
      <c r="H1914" s="20"/>
      <c r="I1914" s="20"/>
      <c r="J1914" s="20"/>
      <c r="K1914" s="20"/>
      <c r="L1914" s="20"/>
      <c r="M1914" s="20"/>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c r="BU1914" s="20"/>
      <c r="BV1914" s="20"/>
      <c r="BW1914" s="20"/>
      <c r="BX1914" s="20"/>
      <c r="BY1914" s="20"/>
      <c r="BZ1914" s="20"/>
    </row>
    <row r="1915" spans="2:78" x14ac:dyDescent="0.35">
      <c r="B1915" s="20"/>
      <c r="C1915" s="20"/>
      <c r="D1915" s="20"/>
      <c r="E1915" s="20"/>
      <c r="F1915" s="20"/>
      <c r="G1915" s="20"/>
      <c r="H1915" s="20"/>
      <c r="I1915" s="20"/>
      <c r="J1915" s="20"/>
      <c r="K1915" s="20"/>
      <c r="L1915" s="20"/>
      <c r="M1915" s="20"/>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c r="BU1915" s="20"/>
      <c r="BV1915" s="20"/>
      <c r="BW1915" s="20"/>
      <c r="BX1915" s="20"/>
      <c r="BY1915" s="20"/>
      <c r="BZ1915" s="20"/>
    </row>
    <row r="1916" spans="2:78" x14ac:dyDescent="0.35">
      <c r="B1916" s="20"/>
      <c r="C1916" s="20"/>
      <c r="D1916" s="20"/>
      <c r="E1916" s="20"/>
      <c r="F1916" s="20"/>
      <c r="G1916" s="20"/>
      <c r="H1916" s="20"/>
      <c r="I1916" s="20"/>
      <c r="J1916" s="20"/>
      <c r="K1916" s="20"/>
      <c r="L1916" s="20"/>
      <c r="M1916" s="20"/>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c r="BT1916" s="20"/>
      <c r="BU1916" s="20"/>
      <c r="BV1916" s="20"/>
      <c r="BW1916" s="20"/>
      <c r="BX1916" s="20"/>
      <c r="BY1916" s="20"/>
      <c r="BZ1916" s="20"/>
    </row>
    <row r="1917" spans="2:78" x14ac:dyDescent="0.35">
      <c r="B1917" s="20"/>
      <c r="C1917" s="20"/>
      <c r="D1917" s="20"/>
      <c r="E1917" s="20"/>
      <c r="F1917" s="20"/>
      <c r="G1917" s="20"/>
      <c r="H1917" s="20"/>
      <c r="I1917" s="20"/>
      <c r="J1917" s="20"/>
      <c r="K1917" s="20"/>
      <c r="L1917" s="20"/>
      <c r="M1917" s="20"/>
      <c r="N1917" s="20"/>
      <c r="O1917" s="20"/>
      <c r="P1917" s="20"/>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c r="BT1917" s="20"/>
      <c r="BU1917" s="20"/>
      <c r="BV1917" s="20"/>
      <c r="BW1917" s="20"/>
      <c r="BX1917" s="20"/>
      <c r="BY1917" s="20"/>
      <c r="BZ1917" s="20"/>
    </row>
    <row r="1918" spans="2:78" x14ac:dyDescent="0.35">
      <c r="B1918" s="20"/>
      <c r="C1918" s="20"/>
      <c r="D1918" s="20"/>
      <c r="E1918" s="20"/>
      <c r="F1918" s="20"/>
      <c r="G1918" s="20"/>
      <c r="H1918" s="20"/>
      <c r="I1918" s="20"/>
      <c r="J1918" s="20"/>
      <c r="K1918" s="20"/>
      <c r="L1918" s="20"/>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c r="BU1918" s="20"/>
      <c r="BV1918" s="20"/>
      <c r="BW1918" s="20"/>
      <c r="BX1918" s="20"/>
      <c r="BY1918" s="20"/>
      <c r="BZ1918" s="20"/>
    </row>
    <row r="1919" spans="2:78" x14ac:dyDescent="0.35">
      <c r="B1919" s="20"/>
      <c r="C1919" s="20"/>
      <c r="D1919" s="20"/>
      <c r="E1919" s="20"/>
      <c r="F1919" s="20"/>
      <c r="G1919" s="20"/>
      <c r="H1919" s="20"/>
      <c r="I1919" s="20"/>
      <c r="J1919" s="20"/>
      <c r="K1919" s="20"/>
      <c r="L1919" s="20"/>
      <c r="M1919" s="20"/>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c r="BT1919" s="20"/>
      <c r="BU1919" s="20"/>
      <c r="BV1919" s="20"/>
      <c r="BW1919" s="20"/>
      <c r="BX1919" s="20"/>
      <c r="BY1919" s="20"/>
      <c r="BZ1919" s="20"/>
    </row>
    <row r="1920" spans="2:78" x14ac:dyDescent="0.35">
      <c r="B1920" s="20"/>
      <c r="C1920" s="20"/>
      <c r="D1920" s="20"/>
      <c r="E1920" s="20"/>
      <c r="F1920" s="20"/>
      <c r="G1920" s="20"/>
      <c r="H1920" s="20"/>
      <c r="I1920" s="20"/>
      <c r="J1920" s="20"/>
      <c r="K1920" s="20"/>
      <c r="L1920" s="20"/>
      <c r="M1920" s="20"/>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c r="BU1920" s="20"/>
      <c r="BV1920" s="20"/>
      <c r="BW1920" s="20"/>
      <c r="BX1920" s="20"/>
      <c r="BY1920" s="20"/>
      <c r="BZ1920" s="20"/>
    </row>
    <row r="1921" spans="2:78" x14ac:dyDescent="0.35">
      <c r="B1921" s="20"/>
      <c r="C1921" s="20"/>
      <c r="D1921" s="20"/>
      <c r="E1921" s="20"/>
      <c r="F1921" s="20"/>
      <c r="G1921" s="20"/>
      <c r="H1921" s="20"/>
      <c r="I1921" s="20"/>
      <c r="J1921" s="20"/>
      <c r="K1921" s="20"/>
      <c r="L1921" s="20"/>
      <c r="M1921" s="20"/>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c r="BU1921" s="20"/>
      <c r="BV1921" s="20"/>
      <c r="BW1921" s="20"/>
      <c r="BX1921" s="20"/>
      <c r="BY1921" s="20"/>
      <c r="BZ1921" s="20"/>
    </row>
    <row r="1922" spans="2:78" x14ac:dyDescent="0.35">
      <c r="B1922" s="20"/>
      <c r="C1922" s="20"/>
      <c r="D1922" s="20"/>
      <c r="E1922" s="20"/>
      <c r="F1922" s="20"/>
      <c r="G1922" s="20"/>
      <c r="H1922" s="20"/>
      <c r="I1922" s="20"/>
      <c r="J1922" s="20"/>
      <c r="K1922" s="20"/>
      <c r="L1922" s="20"/>
      <c r="M1922" s="20"/>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c r="BU1922" s="20"/>
      <c r="BV1922" s="20"/>
      <c r="BW1922" s="20"/>
      <c r="BX1922" s="20"/>
      <c r="BY1922" s="20"/>
      <c r="BZ1922" s="20"/>
    </row>
    <row r="1923" spans="2:78" x14ac:dyDescent="0.35">
      <c r="B1923" s="20"/>
      <c r="C1923" s="20"/>
      <c r="D1923" s="20"/>
      <c r="E1923" s="20"/>
      <c r="F1923" s="20"/>
      <c r="G1923" s="20"/>
      <c r="H1923" s="20"/>
      <c r="I1923" s="20"/>
      <c r="J1923" s="20"/>
      <c r="K1923" s="20"/>
      <c r="L1923" s="20"/>
      <c r="M1923" s="20"/>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c r="BT1923" s="20"/>
      <c r="BU1923" s="20"/>
      <c r="BV1923" s="20"/>
      <c r="BW1923" s="20"/>
      <c r="BX1923" s="20"/>
      <c r="BY1923" s="20"/>
      <c r="BZ1923" s="20"/>
    </row>
    <row r="1924" spans="2:78" x14ac:dyDescent="0.35">
      <c r="B1924" s="20"/>
      <c r="C1924" s="20"/>
      <c r="D1924" s="20"/>
      <c r="E1924" s="20"/>
      <c r="F1924" s="20"/>
      <c r="G1924" s="20"/>
      <c r="H1924" s="20"/>
      <c r="I1924" s="20"/>
      <c r="J1924" s="20"/>
      <c r="K1924" s="20"/>
      <c r="L1924" s="20"/>
      <c r="M1924" s="20"/>
      <c r="N1924" s="20"/>
      <c r="O1924" s="20"/>
      <c r="P1924" s="20"/>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c r="BT1924" s="20"/>
      <c r="BU1924" s="20"/>
      <c r="BV1924" s="20"/>
      <c r="BW1924" s="20"/>
      <c r="BX1924" s="20"/>
      <c r="BY1924" s="20"/>
      <c r="BZ1924" s="20"/>
    </row>
    <row r="1925" spans="2:78" x14ac:dyDescent="0.35">
      <c r="B1925" s="20"/>
      <c r="C1925" s="20"/>
      <c r="D1925" s="20"/>
      <c r="E1925" s="20"/>
      <c r="F1925" s="20"/>
      <c r="G1925" s="20"/>
      <c r="H1925" s="20"/>
      <c r="I1925" s="20"/>
      <c r="J1925" s="20"/>
      <c r="K1925" s="20"/>
      <c r="L1925" s="20"/>
      <c r="M1925" s="20"/>
      <c r="N1925" s="20"/>
      <c r="O1925" s="20"/>
      <c r="P1925" s="20"/>
      <c r="Q1925" s="20"/>
      <c r="R1925" s="20"/>
      <c r="S1925" s="20"/>
      <c r="T1925" s="20"/>
      <c r="U1925" s="20"/>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c r="BU1925" s="20"/>
      <c r="BV1925" s="20"/>
      <c r="BW1925" s="20"/>
      <c r="BX1925" s="20"/>
      <c r="BY1925" s="20"/>
      <c r="BZ1925" s="20"/>
    </row>
    <row r="1926" spans="2:78" x14ac:dyDescent="0.35">
      <c r="B1926" s="20"/>
      <c r="C1926" s="20"/>
      <c r="D1926" s="20"/>
      <c r="E1926" s="20"/>
      <c r="F1926" s="20"/>
      <c r="G1926" s="20"/>
      <c r="H1926" s="20"/>
      <c r="I1926" s="20"/>
      <c r="J1926" s="20"/>
      <c r="K1926" s="20"/>
      <c r="L1926" s="20"/>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c r="BU1926" s="20"/>
      <c r="BV1926" s="20"/>
      <c r="BW1926" s="20"/>
      <c r="BX1926" s="20"/>
      <c r="BY1926" s="20"/>
      <c r="BZ1926" s="20"/>
    </row>
    <row r="1927" spans="2:78" x14ac:dyDescent="0.35">
      <c r="B1927" s="20"/>
      <c r="C1927" s="20"/>
      <c r="D1927" s="20"/>
      <c r="E1927" s="20"/>
      <c r="F1927" s="20"/>
      <c r="G1927" s="20"/>
      <c r="H1927" s="20"/>
      <c r="I1927" s="20"/>
      <c r="J1927" s="20"/>
      <c r="K1927" s="20"/>
      <c r="L1927" s="20"/>
      <c r="M1927" s="20"/>
      <c r="N1927" s="20"/>
      <c r="O1927" s="20"/>
      <c r="P1927" s="20"/>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c r="BU1927" s="20"/>
      <c r="BV1927" s="20"/>
      <c r="BW1927" s="20"/>
      <c r="BX1927" s="20"/>
      <c r="BY1927" s="20"/>
      <c r="BZ1927" s="20"/>
    </row>
    <row r="1928" spans="2:78" x14ac:dyDescent="0.35">
      <c r="B1928" s="20"/>
      <c r="C1928" s="20"/>
      <c r="D1928" s="20"/>
      <c r="E1928" s="20"/>
      <c r="F1928" s="20"/>
      <c r="G1928" s="20"/>
      <c r="H1928" s="20"/>
      <c r="I1928" s="20"/>
      <c r="J1928" s="20"/>
      <c r="K1928" s="20"/>
      <c r="L1928" s="20"/>
      <c r="M1928" s="20"/>
      <c r="N1928" s="20"/>
      <c r="O1928" s="20"/>
      <c r="P1928" s="20"/>
      <c r="Q1928" s="20"/>
      <c r="R1928" s="20"/>
      <c r="S1928" s="20"/>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c r="BT1928" s="20"/>
      <c r="BU1928" s="20"/>
      <c r="BV1928" s="20"/>
      <c r="BW1928" s="20"/>
      <c r="BX1928" s="20"/>
      <c r="BY1928" s="20"/>
      <c r="BZ1928" s="20"/>
    </row>
    <row r="1929" spans="2:78" x14ac:dyDescent="0.35">
      <c r="B1929" s="20"/>
      <c r="C1929" s="20"/>
      <c r="D1929" s="20"/>
      <c r="E1929" s="20"/>
      <c r="F1929" s="20"/>
      <c r="G1929" s="20"/>
      <c r="H1929" s="20"/>
      <c r="I1929" s="20"/>
      <c r="J1929" s="20"/>
      <c r="K1929" s="20"/>
      <c r="L1929" s="20"/>
      <c r="M1929" s="20"/>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c r="BT1929" s="20"/>
      <c r="BU1929" s="20"/>
      <c r="BV1929" s="20"/>
      <c r="BW1929" s="20"/>
      <c r="BX1929" s="20"/>
      <c r="BY1929" s="20"/>
      <c r="BZ1929" s="20"/>
    </row>
    <row r="1930" spans="2:78" x14ac:dyDescent="0.35">
      <c r="B1930" s="20"/>
      <c r="C1930" s="20"/>
      <c r="D1930" s="20"/>
      <c r="E1930" s="20"/>
      <c r="F1930" s="20"/>
      <c r="G1930" s="20"/>
      <c r="H1930" s="20"/>
      <c r="I1930" s="20"/>
      <c r="J1930" s="20"/>
      <c r="K1930" s="20"/>
      <c r="L1930" s="20"/>
      <c r="M1930" s="20"/>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c r="BT1930" s="20"/>
      <c r="BU1930" s="20"/>
      <c r="BV1930" s="20"/>
      <c r="BW1930" s="20"/>
      <c r="BX1930" s="20"/>
      <c r="BY1930" s="20"/>
      <c r="BZ1930" s="20"/>
    </row>
    <row r="1931" spans="2:78" x14ac:dyDescent="0.35">
      <c r="B1931" s="20"/>
      <c r="C1931" s="20"/>
      <c r="D1931" s="20"/>
      <c r="E1931" s="20"/>
      <c r="F1931" s="20"/>
      <c r="G1931" s="20"/>
      <c r="H1931" s="20"/>
      <c r="I1931" s="20"/>
      <c r="J1931" s="20"/>
      <c r="K1931" s="20"/>
      <c r="L1931" s="20"/>
      <c r="M1931" s="20"/>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c r="BT1931" s="20"/>
      <c r="BU1931" s="20"/>
      <c r="BV1931" s="20"/>
      <c r="BW1931" s="20"/>
      <c r="BX1931" s="20"/>
      <c r="BY1931" s="20"/>
      <c r="BZ1931" s="20"/>
    </row>
    <row r="1932" spans="2:78" x14ac:dyDescent="0.35">
      <c r="B1932" s="20"/>
      <c r="C1932" s="20"/>
      <c r="D1932" s="20"/>
      <c r="E1932" s="20"/>
      <c r="F1932" s="20"/>
      <c r="G1932" s="20"/>
      <c r="H1932" s="20"/>
      <c r="I1932" s="20"/>
      <c r="J1932" s="20"/>
      <c r="K1932" s="20"/>
      <c r="L1932" s="20"/>
      <c r="M1932" s="20"/>
      <c r="N1932" s="20"/>
      <c r="O1932" s="20"/>
      <c r="P1932" s="20"/>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c r="BT1932" s="20"/>
      <c r="BU1932" s="20"/>
      <c r="BV1932" s="20"/>
      <c r="BW1932" s="20"/>
      <c r="BX1932" s="20"/>
      <c r="BY1932" s="20"/>
      <c r="BZ1932" s="20"/>
    </row>
    <row r="1933" spans="2:78" x14ac:dyDescent="0.35">
      <c r="B1933" s="20"/>
      <c r="C1933" s="20"/>
      <c r="D1933" s="20"/>
      <c r="E1933" s="20"/>
      <c r="F1933" s="20"/>
      <c r="G1933" s="20"/>
      <c r="H1933" s="20"/>
      <c r="I1933" s="20"/>
      <c r="J1933" s="20"/>
      <c r="K1933" s="20"/>
      <c r="L1933" s="20"/>
      <c r="M1933" s="20"/>
      <c r="N1933" s="20"/>
      <c r="O1933" s="20"/>
      <c r="P1933" s="20"/>
      <c r="Q1933" s="20"/>
      <c r="R1933" s="20"/>
      <c r="S1933" s="20"/>
      <c r="T1933" s="20"/>
      <c r="U1933" s="20"/>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c r="BU1933" s="20"/>
      <c r="BV1933" s="20"/>
      <c r="BW1933" s="20"/>
      <c r="BX1933" s="20"/>
      <c r="BY1933" s="20"/>
      <c r="BZ1933" s="20"/>
    </row>
    <row r="1934" spans="2:78" x14ac:dyDescent="0.35">
      <c r="B1934" s="20"/>
      <c r="C1934" s="20"/>
      <c r="D1934" s="20"/>
      <c r="E1934" s="20"/>
      <c r="F1934" s="20"/>
      <c r="G1934" s="20"/>
      <c r="H1934" s="20"/>
      <c r="I1934" s="20"/>
      <c r="J1934" s="20"/>
      <c r="K1934" s="20"/>
      <c r="L1934" s="20"/>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c r="BU1934" s="20"/>
      <c r="BV1934" s="20"/>
      <c r="BW1934" s="20"/>
      <c r="BX1934" s="20"/>
      <c r="BY1934" s="20"/>
      <c r="BZ1934" s="20"/>
    </row>
    <row r="1935" spans="2:78" x14ac:dyDescent="0.35">
      <c r="B1935" s="20"/>
      <c r="C1935" s="20"/>
      <c r="D1935" s="20"/>
      <c r="E1935" s="20"/>
      <c r="F1935" s="20"/>
      <c r="G1935" s="20"/>
      <c r="H1935" s="20"/>
      <c r="I1935" s="20"/>
      <c r="J1935" s="20"/>
      <c r="K1935" s="20"/>
      <c r="L1935" s="20"/>
      <c r="M1935" s="20"/>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c r="BU1935" s="20"/>
      <c r="BV1935" s="20"/>
      <c r="BW1935" s="20"/>
      <c r="BX1935" s="20"/>
      <c r="BY1935" s="20"/>
      <c r="BZ1935" s="20"/>
    </row>
    <row r="1936" spans="2:78" x14ac:dyDescent="0.35">
      <c r="B1936" s="20"/>
      <c r="C1936" s="20"/>
      <c r="D1936" s="20"/>
      <c r="E1936" s="20"/>
      <c r="F1936" s="20"/>
      <c r="G1936" s="20"/>
      <c r="H1936" s="20"/>
      <c r="I1936" s="20"/>
      <c r="J1936" s="20"/>
      <c r="K1936" s="20"/>
      <c r="L1936" s="20"/>
      <c r="M1936" s="20"/>
      <c r="N1936" s="20"/>
      <c r="O1936" s="20"/>
      <c r="P1936" s="20"/>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c r="BU1936" s="20"/>
      <c r="BV1936" s="20"/>
      <c r="BW1936" s="20"/>
      <c r="BX1936" s="20"/>
      <c r="BY1936" s="20"/>
      <c r="BZ1936" s="20"/>
    </row>
    <row r="1937" spans="2:78" x14ac:dyDescent="0.35">
      <c r="B1937" s="20"/>
      <c r="C1937" s="20"/>
      <c r="D1937" s="20"/>
      <c r="E1937" s="20"/>
      <c r="F1937" s="20"/>
      <c r="G1937" s="20"/>
      <c r="H1937" s="20"/>
      <c r="I1937" s="20"/>
      <c r="J1937" s="20"/>
      <c r="K1937" s="20"/>
      <c r="L1937" s="20"/>
      <c r="M1937" s="20"/>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c r="BU1937" s="20"/>
      <c r="BV1937" s="20"/>
      <c r="BW1937" s="20"/>
      <c r="BX1937" s="20"/>
      <c r="BY1937" s="20"/>
      <c r="BZ1937" s="20"/>
    </row>
    <row r="1938" spans="2:78" x14ac:dyDescent="0.35">
      <c r="B1938" s="20"/>
      <c r="C1938" s="20"/>
      <c r="D1938" s="20"/>
      <c r="E1938" s="20"/>
      <c r="F1938" s="20"/>
      <c r="G1938" s="20"/>
      <c r="H1938" s="20"/>
      <c r="I1938" s="20"/>
      <c r="J1938" s="20"/>
      <c r="K1938" s="20"/>
      <c r="L1938" s="20"/>
      <c r="M1938" s="20"/>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c r="BU1938" s="20"/>
      <c r="BV1938" s="20"/>
      <c r="BW1938" s="20"/>
      <c r="BX1938" s="20"/>
      <c r="BY1938" s="20"/>
      <c r="BZ1938" s="20"/>
    </row>
    <row r="1939" spans="2:78" x14ac:dyDescent="0.35">
      <c r="B1939" s="20"/>
      <c r="C1939" s="20"/>
      <c r="D1939" s="20"/>
      <c r="E1939" s="20"/>
      <c r="F1939" s="20"/>
      <c r="G1939" s="20"/>
      <c r="H1939" s="20"/>
      <c r="I1939" s="20"/>
      <c r="J1939" s="20"/>
      <c r="K1939" s="20"/>
      <c r="L1939" s="20"/>
      <c r="M1939" s="20"/>
      <c r="N1939" s="20"/>
      <c r="O1939" s="20"/>
      <c r="P1939" s="20"/>
      <c r="Q1939" s="20"/>
      <c r="R1939" s="20"/>
      <c r="S1939" s="20"/>
      <c r="T1939" s="20"/>
      <c r="U1939" s="20"/>
      <c r="V1939" s="20"/>
      <c r="W1939" s="20"/>
      <c r="X1939" s="20"/>
      <c r="Y1939" s="20"/>
      <c r="Z1939" s="20"/>
      <c r="AA1939" s="20"/>
      <c r="AB1939" s="20"/>
      <c r="AC1939" s="20"/>
      <c r="AD1939" s="20"/>
      <c r="AE1939" s="20"/>
      <c r="AF1939" s="20"/>
      <c r="AG1939" s="20"/>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c r="BU1939" s="20"/>
      <c r="BV1939" s="20"/>
      <c r="BW1939" s="20"/>
      <c r="BX1939" s="20"/>
      <c r="BY1939" s="20"/>
      <c r="BZ1939" s="20"/>
    </row>
    <row r="1940" spans="2:78" x14ac:dyDescent="0.35">
      <c r="B1940" s="20"/>
      <c r="C1940" s="20"/>
      <c r="D1940" s="20"/>
      <c r="E1940" s="20"/>
      <c r="F1940" s="20"/>
      <c r="G1940" s="20"/>
      <c r="H1940" s="20"/>
      <c r="I1940" s="20"/>
      <c r="J1940" s="20"/>
      <c r="K1940" s="20"/>
      <c r="L1940" s="20"/>
      <c r="M1940" s="20"/>
      <c r="N1940" s="20"/>
      <c r="O1940" s="20"/>
      <c r="P1940" s="20"/>
      <c r="Q1940" s="20"/>
      <c r="R1940" s="20"/>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c r="BU1940" s="20"/>
      <c r="BV1940" s="20"/>
      <c r="BW1940" s="20"/>
      <c r="BX1940" s="20"/>
      <c r="BY1940" s="20"/>
      <c r="BZ1940" s="20"/>
    </row>
    <row r="1941" spans="2:78" x14ac:dyDescent="0.35">
      <c r="B1941" s="20"/>
      <c r="C1941" s="20"/>
      <c r="D1941" s="20"/>
      <c r="E1941" s="20"/>
      <c r="F1941" s="20"/>
      <c r="G1941" s="20"/>
      <c r="H1941" s="20"/>
      <c r="I1941" s="20"/>
      <c r="J1941" s="20"/>
      <c r="K1941" s="20"/>
      <c r="L1941" s="20"/>
      <c r="M1941" s="20"/>
      <c r="N1941" s="20"/>
      <c r="O1941" s="20"/>
      <c r="P1941" s="20"/>
      <c r="Q1941" s="20"/>
      <c r="R1941" s="20"/>
      <c r="S1941" s="20"/>
      <c r="T1941" s="20"/>
      <c r="U1941" s="20"/>
      <c r="V1941" s="20"/>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c r="BU1941" s="20"/>
      <c r="BV1941" s="20"/>
      <c r="BW1941" s="20"/>
      <c r="BX1941" s="20"/>
      <c r="BY1941" s="20"/>
      <c r="BZ1941" s="20"/>
    </row>
    <row r="1942" spans="2:78" x14ac:dyDescent="0.35">
      <c r="B1942" s="20"/>
      <c r="C1942" s="20"/>
      <c r="D1942" s="20"/>
      <c r="E1942" s="20"/>
      <c r="F1942" s="20"/>
      <c r="G1942" s="20"/>
      <c r="H1942" s="20"/>
      <c r="I1942" s="20"/>
      <c r="J1942" s="20"/>
      <c r="K1942" s="20"/>
      <c r="L1942" s="20"/>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0"/>
      <c r="BX1942" s="20"/>
      <c r="BY1942" s="20"/>
      <c r="BZ1942" s="20"/>
    </row>
    <row r="1943" spans="2:78" x14ac:dyDescent="0.35">
      <c r="B1943" s="20"/>
      <c r="C1943" s="20"/>
      <c r="D1943" s="20"/>
      <c r="E1943" s="20"/>
      <c r="F1943" s="20"/>
      <c r="G1943" s="20"/>
      <c r="H1943" s="20"/>
      <c r="I1943" s="20"/>
      <c r="J1943" s="20"/>
      <c r="K1943" s="20"/>
      <c r="L1943" s="20"/>
      <c r="M1943" s="20"/>
      <c r="N1943" s="20"/>
      <c r="O1943" s="20"/>
      <c r="P1943" s="20"/>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c r="BU1943" s="20"/>
      <c r="BV1943" s="20"/>
      <c r="BW1943" s="20"/>
      <c r="BX1943" s="20"/>
      <c r="BY1943" s="20"/>
      <c r="BZ1943" s="20"/>
    </row>
    <row r="1944" spans="2:78" x14ac:dyDescent="0.35">
      <c r="B1944" s="20"/>
      <c r="C1944" s="20"/>
      <c r="D1944" s="20"/>
      <c r="E1944" s="20"/>
      <c r="F1944" s="20"/>
      <c r="G1944" s="20"/>
      <c r="H1944" s="20"/>
      <c r="I1944" s="20"/>
      <c r="J1944" s="20"/>
      <c r="K1944" s="20"/>
      <c r="L1944" s="20"/>
      <c r="M1944" s="20"/>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c r="BU1944" s="20"/>
      <c r="BV1944" s="20"/>
      <c r="BW1944" s="20"/>
      <c r="BX1944" s="20"/>
      <c r="BY1944" s="20"/>
      <c r="BZ1944" s="20"/>
    </row>
    <row r="1945" spans="2:78" x14ac:dyDescent="0.35">
      <c r="B1945" s="20"/>
      <c r="C1945" s="20"/>
      <c r="D1945" s="20"/>
      <c r="E1945" s="20"/>
      <c r="F1945" s="20"/>
      <c r="G1945" s="20"/>
      <c r="H1945" s="20"/>
      <c r="I1945" s="20"/>
      <c r="J1945" s="20"/>
      <c r="K1945" s="20"/>
      <c r="L1945" s="20"/>
      <c r="M1945" s="20"/>
      <c r="N1945" s="20"/>
      <c r="O1945" s="20"/>
      <c r="P1945" s="20"/>
      <c r="Q1945" s="20"/>
      <c r="R1945" s="20"/>
      <c r="S1945" s="20"/>
      <c r="T1945" s="20"/>
      <c r="U1945" s="20"/>
      <c r="V1945" s="20"/>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c r="BU1945" s="20"/>
      <c r="BV1945" s="20"/>
      <c r="BW1945" s="20"/>
      <c r="BX1945" s="20"/>
      <c r="BY1945" s="20"/>
      <c r="BZ1945" s="20"/>
    </row>
    <row r="1946" spans="2:78" x14ac:dyDescent="0.35">
      <c r="B1946" s="20"/>
      <c r="C1946" s="20"/>
      <c r="D1946" s="20"/>
      <c r="E1946" s="20"/>
      <c r="F1946" s="20"/>
      <c r="G1946" s="20"/>
      <c r="H1946" s="20"/>
      <c r="I1946" s="20"/>
      <c r="J1946" s="20"/>
      <c r="K1946" s="20"/>
      <c r="L1946" s="20"/>
      <c r="M1946" s="20"/>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c r="BU1946" s="20"/>
      <c r="BV1946" s="20"/>
      <c r="BW1946" s="20"/>
      <c r="BX1946" s="20"/>
      <c r="BY1946" s="20"/>
      <c r="BZ1946" s="20"/>
    </row>
    <row r="1947" spans="2:78" x14ac:dyDescent="0.35">
      <c r="B1947" s="20"/>
      <c r="C1947" s="20"/>
      <c r="D1947" s="20"/>
      <c r="E1947" s="20"/>
      <c r="F1947" s="20"/>
      <c r="G1947" s="20"/>
      <c r="H1947" s="20"/>
      <c r="I1947" s="20"/>
      <c r="J1947" s="20"/>
      <c r="K1947" s="20"/>
      <c r="L1947" s="20"/>
      <c r="M1947" s="20"/>
      <c r="N1947" s="20"/>
      <c r="O1947" s="20"/>
      <c r="P1947" s="20"/>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c r="BU1947" s="20"/>
      <c r="BV1947" s="20"/>
      <c r="BW1947" s="20"/>
      <c r="BX1947" s="20"/>
      <c r="BY1947" s="20"/>
      <c r="BZ1947" s="20"/>
    </row>
    <row r="1948" spans="2:78" x14ac:dyDescent="0.35">
      <c r="B1948" s="20"/>
      <c r="C1948" s="20"/>
      <c r="D1948" s="20"/>
      <c r="E1948" s="20"/>
      <c r="F1948" s="20"/>
      <c r="G1948" s="20"/>
      <c r="H1948" s="20"/>
      <c r="I1948" s="20"/>
      <c r="J1948" s="20"/>
      <c r="K1948" s="20"/>
      <c r="L1948" s="20"/>
      <c r="M1948" s="20"/>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c r="BU1948" s="20"/>
      <c r="BV1948" s="20"/>
      <c r="BW1948" s="20"/>
      <c r="BX1948" s="20"/>
      <c r="BY1948" s="20"/>
      <c r="BZ1948" s="20"/>
    </row>
    <row r="1949" spans="2:78" x14ac:dyDescent="0.35">
      <c r="B1949" s="20"/>
      <c r="C1949" s="20"/>
      <c r="D1949" s="20"/>
      <c r="E1949" s="20"/>
      <c r="F1949" s="20"/>
      <c r="G1949" s="20"/>
      <c r="H1949" s="20"/>
      <c r="I1949" s="20"/>
      <c r="J1949" s="20"/>
      <c r="K1949" s="20"/>
      <c r="L1949" s="20"/>
      <c r="M1949" s="20"/>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c r="BU1949" s="20"/>
      <c r="BV1949" s="20"/>
      <c r="BW1949" s="20"/>
      <c r="BX1949" s="20"/>
      <c r="BY1949" s="20"/>
      <c r="BZ1949" s="20"/>
    </row>
    <row r="1950" spans="2:78" x14ac:dyDescent="0.35">
      <c r="B1950" s="20"/>
      <c r="C1950" s="20"/>
      <c r="D1950" s="20"/>
      <c r="E1950" s="20"/>
      <c r="F1950" s="20"/>
      <c r="G1950" s="20"/>
      <c r="H1950" s="20"/>
      <c r="I1950" s="20"/>
      <c r="J1950" s="20"/>
      <c r="K1950" s="20"/>
      <c r="L1950" s="20"/>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c r="BU1950" s="20"/>
      <c r="BV1950" s="20"/>
      <c r="BW1950" s="20"/>
      <c r="BX1950" s="20"/>
      <c r="BY1950" s="20"/>
      <c r="BZ1950" s="20"/>
    </row>
    <row r="1951" spans="2:78" x14ac:dyDescent="0.35">
      <c r="B1951" s="20"/>
      <c r="C1951" s="20"/>
      <c r="D1951" s="20"/>
      <c r="E1951" s="20"/>
      <c r="F1951" s="20"/>
      <c r="G1951" s="20"/>
      <c r="H1951" s="20"/>
      <c r="I1951" s="20"/>
      <c r="J1951" s="20"/>
      <c r="K1951" s="20"/>
      <c r="L1951" s="20"/>
      <c r="M1951" s="20"/>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c r="BU1951" s="20"/>
      <c r="BV1951" s="20"/>
      <c r="BW1951" s="20"/>
      <c r="BX1951" s="20"/>
      <c r="BY1951" s="20"/>
      <c r="BZ1951" s="20"/>
    </row>
    <row r="1952" spans="2:78" x14ac:dyDescent="0.35">
      <c r="B1952" s="20"/>
      <c r="C1952" s="20"/>
      <c r="D1952" s="20"/>
      <c r="E1952" s="20"/>
      <c r="F1952" s="20"/>
      <c r="G1952" s="20"/>
      <c r="H1952" s="20"/>
      <c r="I1952" s="20"/>
      <c r="J1952" s="20"/>
      <c r="K1952" s="20"/>
      <c r="L1952" s="20"/>
      <c r="M1952" s="20"/>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c r="BU1952" s="20"/>
      <c r="BV1952" s="20"/>
      <c r="BW1952" s="20"/>
      <c r="BX1952" s="20"/>
      <c r="BY1952" s="20"/>
      <c r="BZ1952" s="20"/>
    </row>
    <row r="1953" spans="2:78" x14ac:dyDescent="0.35">
      <c r="B1953" s="20"/>
      <c r="C1953" s="20"/>
      <c r="D1953" s="20"/>
      <c r="E1953" s="20"/>
      <c r="F1953" s="20"/>
      <c r="G1953" s="20"/>
      <c r="H1953" s="20"/>
      <c r="I1953" s="20"/>
      <c r="J1953" s="20"/>
      <c r="K1953" s="20"/>
      <c r="L1953" s="20"/>
      <c r="M1953" s="20"/>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c r="BU1953" s="20"/>
      <c r="BV1953" s="20"/>
      <c r="BW1953" s="20"/>
      <c r="BX1953" s="20"/>
      <c r="BY1953" s="20"/>
      <c r="BZ1953" s="20"/>
    </row>
    <row r="1954" spans="2:78" x14ac:dyDescent="0.35">
      <c r="B1954" s="20"/>
      <c r="C1954" s="20"/>
      <c r="D1954" s="20"/>
      <c r="E1954" s="20"/>
      <c r="F1954" s="20"/>
      <c r="G1954" s="20"/>
      <c r="H1954" s="20"/>
      <c r="I1954" s="20"/>
      <c r="J1954" s="20"/>
      <c r="K1954" s="20"/>
      <c r="L1954" s="20"/>
      <c r="M1954" s="20"/>
      <c r="N1954" s="20"/>
      <c r="O1954" s="20"/>
      <c r="P1954" s="20"/>
      <c r="Q1954" s="20"/>
      <c r="R1954" s="20"/>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c r="BU1954" s="20"/>
      <c r="BV1954" s="20"/>
      <c r="BW1954" s="20"/>
      <c r="BX1954" s="20"/>
      <c r="BY1954" s="20"/>
      <c r="BZ1954" s="20"/>
    </row>
    <row r="1955" spans="2:78" x14ac:dyDescent="0.35">
      <c r="B1955" s="20"/>
      <c r="C1955" s="20"/>
      <c r="D1955" s="20"/>
      <c r="E1955" s="20"/>
      <c r="F1955" s="20"/>
      <c r="G1955" s="20"/>
      <c r="H1955" s="20"/>
      <c r="I1955" s="20"/>
      <c r="J1955" s="20"/>
      <c r="K1955" s="20"/>
      <c r="L1955" s="20"/>
      <c r="M1955" s="20"/>
      <c r="N1955" s="20"/>
      <c r="O1955" s="20"/>
      <c r="P1955" s="20"/>
      <c r="Q1955" s="20"/>
      <c r="R1955" s="20"/>
      <c r="S1955" s="20"/>
      <c r="T1955" s="20"/>
      <c r="U1955" s="20"/>
      <c r="V1955" s="20"/>
      <c r="W1955" s="20"/>
      <c r="X1955" s="20"/>
      <c r="Y1955" s="20"/>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c r="BU1955" s="20"/>
      <c r="BV1955" s="20"/>
      <c r="BW1955" s="20"/>
      <c r="BX1955" s="20"/>
      <c r="BY1955" s="20"/>
      <c r="BZ1955" s="20"/>
    </row>
    <row r="1956" spans="2:78" x14ac:dyDescent="0.35">
      <c r="B1956" s="20"/>
      <c r="C1956" s="20"/>
      <c r="D1956" s="20"/>
      <c r="E1956" s="20"/>
      <c r="F1956" s="20"/>
      <c r="G1956" s="20"/>
      <c r="H1956" s="20"/>
      <c r="I1956" s="20"/>
      <c r="J1956" s="20"/>
      <c r="K1956" s="20"/>
      <c r="L1956" s="20"/>
      <c r="M1956" s="20"/>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c r="BU1956" s="20"/>
      <c r="BV1956" s="20"/>
      <c r="BW1956" s="20"/>
      <c r="BX1956" s="20"/>
      <c r="BY1956" s="20"/>
      <c r="BZ1956" s="20"/>
    </row>
    <row r="1957" spans="2:78" x14ac:dyDescent="0.35">
      <c r="B1957" s="20"/>
      <c r="C1957" s="20"/>
      <c r="D1957" s="20"/>
      <c r="E1957" s="20"/>
      <c r="F1957" s="20"/>
      <c r="G1957" s="20"/>
      <c r="H1957" s="20"/>
      <c r="I1957" s="20"/>
      <c r="J1957" s="20"/>
      <c r="K1957" s="20"/>
      <c r="L1957" s="20"/>
      <c r="M1957" s="20"/>
      <c r="N1957" s="20"/>
      <c r="O1957" s="20"/>
      <c r="P1957" s="20"/>
      <c r="Q1957" s="20"/>
      <c r="R1957" s="20"/>
      <c r="S1957" s="20"/>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c r="BU1957" s="20"/>
      <c r="BV1957" s="20"/>
      <c r="BW1957" s="20"/>
      <c r="BX1957" s="20"/>
      <c r="BY1957" s="20"/>
      <c r="BZ1957" s="20"/>
    </row>
    <row r="1958" spans="2:78" x14ac:dyDescent="0.35">
      <c r="B1958" s="20"/>
      <c r="C1958" s="20"/>
      <c r="D1958" s="20"/>
      <c r="E1958" s="20"/>
      <c r="F1958" s="20"/>
      <c r="G1958" s="20"/>
      <c r="H1958" s="20"/>
      <c r="I1958" s="20"/>
      <c r="J1958" s="20"/>
      <c r="K1958" s="20"/>
      <c r="L1958" s="20"/>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c r="BU1958" s="20"/>
      <c r="BV1958" s="20"/>
      <c r="BW1958" s="20"/>
      <c r="BX1958" s="20"/>
      <c r="BY1958" s="20"/>
      <c r="BZ1958" s="20"/>
    </row>
    <row r="1959" spans="2:78" x14ac:dyDescent="0.35">
      <c r="B1959" s="20"/>
      <c r="C1959" s="20"/>
      <c r="D1959" s="20"/>
      <c r="E1959" s="20"/>
      <c r="F1959" s="20"/>
      <c r="G1959" s="20"/>
      <c r="H1959" s="20"/>
      <c r="I1959" s="20"/>
      <c r="J1959" s="20"/>
      <c r="K1959" s="20"/>
      <c r="L1959" s="20"/>
      <c r="M1959" s="20"/>
      <c r="N1959" s="20"/>
      <c r="O1959" s="20"/>
      <c r="P1959" s="20"/>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c r="BU1959" s="20"/>
      <c r="BV1959" s="20"/>
      <c r="BW1959" s="20"/>
      <c r="BX1959" s="20"/>
      <c r="BY1959" s="20"/>
      <c r="BZ1959" s="20"/>
    </row>
    <row r="1960" spans="2:78" x14ac:dyDescent="0.35">
      <c r="B1960" s="20"/>
      <c r="C1960" s="20"/>
      <c r="D1960" s="20"/>
      <c r="E1960" s="20"/>
      <c r="F1960" s="20"/>
      <c r="G1960" s="20"/>
      <c r="H1960" s="20"/>
      <c r="I1960" s="20"/>
      <c r="J1960" s="20"/>
      <c r="K1960" s="20"/>
      <c r="L1960" s="20"/>
      <c r="M1960" s="20"/>
      <c r="N1960" s="20"/>
      <c r="O1960" s="20"/>
      <c r="P1960" s="20"/>
      <c r="Q1960" s="20"/>
      <c r="R1960" s="20"/>
      <c r="S1960" s="20"/>
      <c r="T1960" s="20"/>
      <c r="U1960" s="20"/>
      <c r="V1960" s="20"/>
      <c r="W1960" s="20"/>
      <c r="X1960" s="20"/>
      <c r="Y1960" s="20"/>
      <c r="Z1960" s="20"/>
      <c r="AA1960" s="20"/>
      <c r="AB1960" s="20"/>
      <c r="AC1960" s="20"/>
      <c r="AD1960" s="20"/>
      <c r="AE1960" s="20"/>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c r="BU1960" s="20"/>
      <c r="BV1960" s="20"/>
      <c r="BW1960" s="20"/>
      <c r="BX1960" s="20"/>
      <c r="BY1960" s="20"/>
      <c r="BZ1960" s="20"/>
    </row>
    <row r="1961" spans="2:78" x14ac:dyDescent="0.35">
      <c r="B1961" s="20"/>
      <c r="C1961" s="20"/>
      <c r="D1961" s="20"/>
      <c r="E1961" s="20"/>
      <c r="F1961" s="20"/>
      <c r="G1961" s="20"/>
      <c r="H1961" s="20"/>
      <c r="I1961" s="20"/>
      <c r="J1961" s="20"/>
      <c r="K1961" s="20"/>
      <c r="L1961" s="20"/>
      <c r="M1961" s="20"/>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c r="BU1961" s="20"/>
      <c r="BV1961" s="20"/>
      <c r="BW1961" s="20"/>
      <c r="BX1961" s="20"/>
      <c r="BY1961" s="20"/>
      <c r="BZ1961" s="20"/>
    </row>
    <row r="1962" spans="2:78" x14ac:dyDescent="0.35">
      <c r="B1962" s="20"/>
      <c r="C1962" s="20"/>
      <c r="D1962" s="20"/>
      <c r="E1962" s="20"/>
      <c r="F1962" s="20"/>
      <c r="G1962" s="20"/>
      <c r="H1962" s="20"/>
      <c r="I1962" s="20"/>
      <c r="J1962" s="20"/>
      <c r="K1962" s="20"/>
      <c r="L1962" s="20"/>
      <c r="M1962" s="20"/>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c r="BU1962" s="20"/>
      <c r="BV1962" s="20"/>
      <c r="BW1962" s="20"/>
      <c r="BX1962" s="20"/>
      <c r="BY1962" s="20"/>
      <c r="BZ1962" s="20"/>
    </row>
    <row r="1963" spans="2:78" x14ac:dyDescent="0.35">
      <c r="B1963" s="20"/>
      <c r="C1963" s="20"/>
      <c r="D1963" s="20"/>
      <c r="E1963" s="20"/>
      <c r="F1963" s="20"/>
      <c r="G1963" s="20"/>
      <c r="H1963" s="20"/>
      <c r="I1963" s="20"/>
      <c r="J1963" s="20"/>
      <c r="K1963" s="20"/>
      <c r="L1963" s="20"/>
      <c r="M1963" s="20"/>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c r="BU1963" s="20"/>
      <c r="BV1963" s="20"/>
      <c r="BW1963" s="20"/>
      <c r="BX1963" s="20"/>
      <c r="BY1963" s="20"/>
      <c r="BZ1963" s="20"/>
    </row>
    <row r="1964" spans="2:78" x14ac:dyDescent="0.35">
      <c r="B1964" s="20"/>
      <c r="C1964" s="20"/>
      <c r="D1964" s="20"/>
      <c r="E1964" s="20"/>
      <c r="F1964" s="20"/>
      <c r="G1964" s="20"/>
      <c r="H1964" s="20"/>
      <c r="I1964" s="20"/>
      <c r="J1964" s="20"/>
      <c r="K1964" s="20"/>
      <c r="L1964" s="20"/>
      <c r="M1964" s="20"/>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c r="BU1964" s="20"/>
      <c r="BV1964" s="20"/>
      <c r="BW1964" s="20"/>
      <c r="BX1964" s="20"/>
      <c r="BY1964" s="20"/>
      <c r="BZ1964" s="20"/>
    </row>
    <row r="1965" spans="2:78" x14ac:dyDescent="0.35">
      <c r="B1965" s="20"/>
      <c r="C1965" s="20"/>
      <c r="D1965" s="20"/>
      <c r="E1965" s="20"/>
      <c r="F1965" s="20"/>
      <c r="G1965" s="20"/>
      <c r="H1965" s="20"/>
      <c r="I1965" s="20"/>
      <c r="J1965" s="20"/>
      <c r="K1965" s="20"/>
      <c r="L1965" s="20"/>
      <c r="M1965" s="20"/>
      <c r="N1965" s="20"/>
      <c r="O1965" s="20"/>
      <c r="P1965" s="20"/>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c r="BT1965" s="20"/>
      <c r="BU1965" s="20"/>
      <c r="BV1965" s="20"/>
      <c r="BW1965" s="20"/>
      <c r="BX1965" s="20"/>
      <c r="BY1965" s="20"/>
      <c r="BZ1965" s="20"/>
    </row>
    <row r="1966" spans="2:78" x14ac:dyDescent="0.35">
      <c r="B1966" s="20"/>
      <c r="C1966" s="20"/>
      <c r="D1966" s="20"/>
      <c r="E1966" s="20"/>
      <c r="F1966" s="20"/>
      <c r="G1966" s="20"/>
      <c r="H1966" s="20"/>
      <c r="I1966" s="20"/>
      <c r="J1966" s="20"/>
      <c r="K1966" s="20"/>
      <c r="L1966" s="20"/>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c r="BU1966" s="20"/>
      <c r="BV1966" s="20"/>
      <c r="BW1966" s="20"/>
      <c r="BX1966" s="20"/>
      <c r="BY1966" s="20"/>
      <c r="BZ1966" s="20"/>
    </row>
    <row r="1967" spans="2:78" x14ac:dyDescent="0.35">
      <c r="B1967" s="20"/>
      <c r="C1967" s="20"/>
      <c r="D1967" s="20"/>
      <c r="E1967" s="20"/>
      <c r="F1967" s="20"/>
      <c r="G1967" s="20"/>
      <c r="H1967" s="20"/>
      <c r="I1967" s="20"/>
      <c r="J1967" s="20"/>
      <c r="K1967" s="20"/>
      <c r="L1967" s="20"/>
      <c r="M1967" s="20"/>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c r="BT1967" s="20"/>
      <c r="BU1967" s="20"/>
      <c r="BV1967" s="20"/>
      <c r="BW1967" s="20"/>
      <c r="BX1967" s="20"/>
      <c r="BY1967" s="20"/>
      <c r="BZ1967" s="20"/>
    </row>
    <row r="1968" spans="2:78" x14ac:dyDescent="0.35">
      <c r="B1968" s="20"/>
      <c r="C1968" s="20"/>
      <c r="D1968" s="20"/>
      <c r="E1968" s="20"/>
      <c r="F1968" s="20"/>
      <c r="G1968" s="20"/>
      <c r="H1968" s="20"/>
      <c r="I1968" s="20"/>
      <c r="J1968" s="20"/>
      <c r="K1968" s="20"/>
      <c r="L1968" s="20"/>
      <c r="M1968" s="20"/>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c r="BT1968" s="20"/>
      <c r="BU1968" s="20"/>
      <c r="BV1968" s="20"/>
      <c r="BW1968" s="20"/>
      <c r="BX1968" s="20"/>
      <c r="BY1968" s="20"/>
      <c r="BZ1968" s="20"/>
    </row>
    <row r="1969" spans="2:78" x14ac:dyDescent="0.35">
      <c r="B1969" s="20"/>
      <c r="C1969" s="20"/>
      <c r="D1969" s="20"/>
      <c r="E1969" s="20"/>
      <c r="F1969" s="20"/>
      <c r="G1969" s="20"/>
      <c r="H1969" s="20"/>
      <c r="I1969" s="20"/>
      <c r="J1969" s="20"/>
      <c r="K1969" s="20"/>
      <c r="L1969" s="20"/>
      <c r="M1969" s="20"/>
      <c r="N1969" s="20"/>
      <c r="O1969" s="20"/>
      <c r="P1969" s="20"/>
      <c r="Q1969" s="20"/>
      <c r="R1969" s="20"/>
      <c r="S1969" s="20"/>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c r="BT1969" s="20"/>
      <c r="BU1969" s="20"/>
      <c r="BV1969" s="20"/>
      <c r="BW1969" s="20"/>
      <c r="BX1969" s="20"/>
      <c r="BY1969" s="20"/>
      <c r="BZ1969" s="20"/>
    </row>
    <row r="1970" spans="2:78" x14ac:dyDescent="0.35">
      <c r="B1970" s="20"/>
      <c r="C1970" s="20"/>
      <c r="D1970" s="20"/>
      <c r="E1970" s="20"/>
      <c r="F1970" s="20"/>
      <c r="G1970" s="20"/>
      <c r="H1970" s="20"/>
      <c r="I1970" s="20"/>
      <c r="J1970" s="20"/>
      <c r="K1970" s="20"/>
      <c r="L1970" s="20"/>
      <c r="M1970" s="20"/>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c r="BT1970" s="20"/>
      <c r="BU1970" s="20"/>
      <c r="BV1970" s="20"/>
      <c r="BW1970" s="20"/>
      <c r="BX1970" s="20"/>
      <c r="BY1970" s="20"/>
      <c r="BZ1970" s="20"/>
    </row>
    <row r="1971" spans="2:78" x14ac:dyDescent="0.35">
      <c r="B1971" s="20"/>
      <c r="C1971" s="20"/>
      <c r="D1971" s="20"/>
      <c r="E1971" s="20"/>
      <c r="F1971" s="20"/>
      <c r="G1971" s="20"/>
      <c r="H1971" s="20"/>
      <c r="I1971" s="20"/>
      <c r="J1971" s="20"/>
      <c r="K1971" s="20"/>
      <c r="L1971" s="20"/>
      <c r="M1971" s="20"/>
      <c r="N1971" s="20"/>
      <c r="O1971" s="20"/>
      <c r="P1971" s="20"/>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c r="BT1971" s="20"/>
      <c r="BU1971" s="20"/>
      <c r="BV1971" s="20"/>
      <c r="BW1971" s="20"/>
      <c r="BX1971" s="20"/>
      <c r="BY1971" s="20"/>
      <c r="BZ1971" s="20"/>
    </row>
    <row r="1972" spans="2:78" x14ac:dyDescent="0.35">
      <c r="B1972" s="20"/>
      <c r="C1972" s="20"/>
      <c r="D1972" s="20"/>
      <c r="E1972" s="20"/>
      <c r="F1972" s="20"/>
      <c r="G1972" s="20"/>
      <c r="H1972" s="20"/>
      <c r="I1972" s="20"/>
      <c r="J1972" s="20"/>
      <c r="K1972" s="20"/>
      <c r="L1972" s="20"/>
      <c r="M1972" s="20"/>
      <c r="N1972" s="20"/>
      <c r="O1972" s="20"/>
      <c r="P1972" s="20"/>
      <c r="Q1972" s="20"/>
      <c r="R1972" s="20"/>
      <c r="S1972" s="20"/>
      <c r="T1972" s="20"/>
      <c r="U1972" s="20"/>
      <c r="V1972" s="20"/>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c r="BU1972" s="20"/>
      <c r="BV1972" s="20"/>
      <c r="BW1972" s="20"/>
      <c r="BX1972" s="20"/>
      <c r="BY1972" s="20"/>
      <c r="BZ1972" s="20"/>
    </row>
    <row r="1973" spans="2:78" x14ac:dyDescent="0.35">
      <c r="B1973" s="20"/>
      <c r="C1973" s="20"/>
      <c r="D1973" s="20"/>
      <c r="E1973" s="20"/>
      <c r="F1973" s="20"/>
      <c r="G1973" s="20"/>
      <c r="H1973" s="20"/>
      <c r="I1973" s="20"/>
      <c r="J1973" s="20"/>
      <c r="K1973" s="20"/>
      <c r="L1973" s="20"/>
      <c r="M1973" s="20"/>
      <c r="N1973" s="20"/>
      <c r="O1973" s="20"/>
      <c r="P1973" s="20"/>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c r="BU1973" s="20"/>
      <c r="BV1973" s="20"/>
      <c r="BW1973" s="20"/>
      <c r="BX1973" s="20"/>
      <c r="BY1973" s="20"/>
      <c r="BZ1973" s="20"/>
    </row>
    <row r="1974" spans="2:78" x14ac:dyDescent="0.35">
      <c r="B1974" s="20"/>
      <c r="C1974" s="20"/>
      <c r="D1974" s="20"/>
      <c r="E1974" s="20"/>
      <c r="F1974" s="20"/>
      <c r="G1974" s="20"/>
      <c r="H1974" s="20"/>
      <c r="I1974" s="20"/>
      <c r="J1974" s="20"/>
      <c r="K1974" s="20"/>
      <c r="L1974" s="20"/>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c r="BU1974" s="20"/>
      <c r="BV1974" s="20"/>
      <c r="BW1974" s="20"/>
      <c r="BX1974" s="20"/>
      <c r="BY1974" s="20"/>
      <c r="BZ1974" s="20"/>
    </row>
    <row r="1975" spans="2:78" x14ac:dyDescent="0.35">
      <c r="B1975" s="20"/>
      <c r="C1975" s="20"/>
      <c r="D1975" s="20"/>
      <c r="E1975" s="20"/>
      <c r="F1975" s="20"/>
      <c r="G1975" s="20"/>
      <c r="H1975" s="20"/>
      <c r="I1975" s="20"/>
      <c r="J1975" s="20"/>
      <c r="K1975" s="20"/>
      <c r="L1975" s="20"/>
      <c r="M1975" s="20"/>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c r="BU1975" s="20"/>
      <c r="BV1975" s="20"/>
      <c r="BW1975" s="20"/>
      <c r="BX1975" s="20"/>
      <c r="BY1975" s="20"/>
      <c r="BZ1975" s="20"/>
    </row>
    <row r="1976" spans="2:78" x14ac:dyDescent="0.35">
      <c r="B1976" s="20"/>
      <c r="C1976" s="20"/>
      <c r="D1976" s="20"/>
      <c r="E1976" s="20"/>
      <c r="F1976" s="20"/>
      <c r="G1976" s="20"/>
      <c r="H1976" s="20"/>
      <c r="I1976" s="20"/>
      <c r="J1976" s="20"/>
      <c r="K1976" s="20"/>
      <c r="L1976" s="20"/>
      <c r="M1976" s="20"/>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c r="BU1976" s="20"/>
      <c r="BV1976" s="20"/>
      <c r="BW1976" s="20"/>
      <c r="BX1976" s="20"/>
      <c r="BY1976" s="20"/>
      <c r="BZ1976" s="20"/>
    </row>
    <row r="1977" spans="2:78" x14ac:dyDescent="0.35">
      <c r="B1977" s="20"/>
      <c r="C1977" s="20"/>
      <c r="D1977" s="20"/>
      <c r="E1977" s="20"/>
      <c r="F1977" s="20"/>
      <c r="G1977" s="20"/>
      <c r="H1977" s="20"/>
      <c r="I1977" s="20"/>
      <c r="J1977" s="20"/>
      <c r="K1977" s="20"/>
      <c r="L1977" s="20"/>
      <c r="M1977" s="20"/>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c r="BU1977" s="20"/>
      <c r="BV1977" s="20"/>
      <c r="BW1977" s="20"/>
      <c r="BX1977" s="20"/>
      <c r="BY1977" s="20"/>
      <c r="BZ1977" s="20"/>
    </row>
    <row r="1978" spans="2:78" x14ac:dyDescent="0.35">
      <c r="B1978" s="20"/>
      <c r="C1978" s="20"/>
      <c r="D1978" s="20"/>
      <c r="E1978" s="20"/>
      <c r="F1978" s="20"/>
      <c r="G1978" s="20"/>
      <c r="H1978" s="20"/>
      <c r="I1978" s="20"/>
      <c r="J1978" s="20"/>
      <c r="K1978" s="20"/>
      <c r="L1978" s="20"/>
      <c r="M1978" s="20"/>
      <c r="N1978" s="20"/>
      <c r="O1978" s="20"/>
      <c r="P1978" s="20"/>
      <c r="Q1978" s="20"/>
      <c r="R1978" s="20"/>
      <c r="S1978" s="20"/>
      <c r="T1978" s="20"/>
      <c r="U1978" s="20"/>
      <c r="V1978" s="20"/>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c r="BU1978" s="20"/>
      <c r="BV1978" s="20"/>
      <c r="BW1978" s="20"/>
      <c r="BX1978" s="20"/>
      <c r="BY1978" s="20"/>
      <c r="BZ1978" s="20"/>
    </row>
    <row r="1979" spans="2:78" x14ac:dyDescent="0.35">
      <c r="B1979" s="20"/>
      <c r="C1979" s="20"/>
      <c r="D1979" s="20"/>
      <c r="E1979" s="20"/>
      <c r="F1979" s="20"/>
      <c r="G1979" s="20"/>
      <c r="H1979" s="20"/>
      <c r="I1979" s="20"/>
      <c r="J1979" s="20"/>
      <c r="K1979" s="20"/>
      <c r="L1979" s="20"/>
      <c r="M1979" s="20"/>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c r="BU1979" s="20"/>
      <c r="BV1979" s="20"/>
      <c r="BW1979" s="20"/>
      <c r="BX1979" s="20"/>
      <c r="BY1979" s="20"/>
      <c r="BZ1979" s="20"/>
    </row>
    <row r="1980" spans="2:78" x14ac:dyDescent="0.35">
      <c r="B1980" s="20"/>
      <c r="C1980" s="20"/>
      <c r="D1980" s="20"/>
      <c r="E1980" s="20"/>
      <c r="F1980" s="20"/>
      <c r="G1980" s="20"/>
      <c r="H1980" s="20"/>
      <c r="I1980" s="20"/>
      <c r="J1980" s="20"/>
      <c r="K1980" s="20"/>
      <c r="L1980" s="20"/>
      <c r="M1980" s="20"/>
      <c r="N1980" s="20"/>
      <c r="O1980" s="20"/>
      <c r="P1980" s="20"/>
      <c r="Q1980" s="20"/>
      <c r="R1980" s="20"/>
      <c r="S1980" s="20"/>
      <c r="T1980" s="20"/>
      <c r="U1980" s="20"/>
      <c r="V1980" s="20"/>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c r="BU1980" s="20"/>
      <c r="BV1980" s="20"/>
      <c r="BW1980" s="20"/>
      <c r="BX1980" s="20"/>
      <c r="BY1980" s="20"/>
      <c r="BZ1980" s="20"/>
    </row>
    <row r="1981" spans="2:78" x14ac:dyDescent="0.35">
      <c r="B1981" s="20"/>
      <c r="C1981" s="20"/>
      <c r="D1981" s="20"/>
      <c r="E1981" s="20"/>
      <c r="F1981" s="20"/>
      <c r="G1981" s="20"/>
      <c r="H1981" s="20"/>
      <c r="I1981" s="20"/>
      <c r="J1981" s="20"/>
      <c r="K1981" s="20"/>
      <c r="L1981" s="20"/>
      <c r="M1981" s="20"/>
      <c r="N1981" s="20"/>
      <c r="O1981" s="20"/>
      <c r="P1981" s="20"/>
      <c r="Q1981" s="20"/>
      <c r="R1981" s="20"/>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c r="BU1981" s="20"/>
      <c r="BV1981" s="20"/>
      <c r="BW1981" s="20"/>
      <c r="BX1981" s="20"/>
      <c r="BY1981" s="20"/>
      <c r="BZ1981" s="20"/>
    </row>
    <row r="1982" spans="2:78" x14ac:dyDescent="0.35">
      <c r="B1982" s="20"/>
      <c r="C1982" s="20"/>
      <c r="D1982" s="20"/>
      <c r="E1982" s="20"/>
      <c r="F1982" s="20"/>
      <c r="G1982" s="20"/>
      <c r="H1982" s="20"/>
      <c r="I1982" s="20"/>
      <c r="J1982" s="20"/>
      <c r="K1982" s="20"/>
      <c r="L1982" s="20"/>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c r="BU1982" s="20"/>
      <c r="BV1982" s="20"/>
      <c r="BW1982" s="20"/>
      <c r="BX1982" s="20"/>
      <c r="BY1982" s="20"/>
      <c r="BZ1982" s="20"/>
    </row>
    <row r="1983" spans="2:78" x14ac:dyDescent="0.35">
      <c r="B1983" s="20"/>
      <c r="C1983" s="20"/>
      <c r="D1983" s="20"/>
      <c r="E1983" s="20"/>
      <c r="F1983" s="20"/>
      <c r="G1983" s="20"/>
      <c r="H1983" s="20"/>
      <c r="I1983" s="20"/>
      <c r="J1983" s="20"/>
      <c r="K1983" s="20"/>
      <c r="L1983" s="20"/>
      <c r="M1983" s="20"/>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c r="BU1983" s="20"/>
      <c r="BV1983" s="20"/>
      <c r="BW1983" s="20"/>
      <c r="BX1983" s="20"/>
      <c r="BY1983" s="20"/>
      <c r="BZ1983" s="20"/>
    </row>
    <row r="1984" spans="2:78" x14ac:dyDescent="0.35">
      <c r="B1984" s="20"/>
      <c r="C1984" s="20"/>
      <c r="D1984" s="20"/>
      <c r="E1984" s="20"/>
      <c r="F1984" s="20"/>
      <c r="G1984" s="20"/>
      <c r="H1984" s="20"/>
      <c r="I1984" s="20"/>
      <c r="J1984" s="20"/>
      <c r="K1984" s="20"/>
      <c r="L1984" s="20"/>
      <c r="M1984" s="20"/>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c r="BU1984" s="20"/>
      <c r="BV1984" s="20"/>
      <c r="BW1984" s="20"/>
      <c r="BX1984" s="20"/>
      <c r="BY1984" s="20"/>
      <c r="BZ1984" s="20"/>
    </row>
    <row r="1985" spans="2:78" x14ac:dyDescent="0.35">
      <c r="B1985" s="20"/>
      <c r="C1985" s="20"/>
      <c r="D1985" s="20"/>
      <c r="E1985" s="20"/>
      <c r="F1985" s="20"/>
      <c r="G1985" s="20"/>
      <c r="H1985" s="20"/>
      <c r="I1985" s="20"/>
      <c r="J1985" s="20"/>
      <c r="K1985" s="20"/>
      <c r="L1985" s="20"/>
      <c r="M1985" s="20"/>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c r="BU1985" s="20"/>
      <c r="BV1985" s="20"/>
      <c r="BW1985" s="20"/>
      <c r="BX1985" s="20"/>
      <c r="BY1985" s="20"/>
      <c r="BZ1985" s="20"/>
    </row>
    <row r="1986" spans="2:78" x14ac:dyDescent="0.35">
      <c r="B1986" s="20"/>
      <c r="C1986" s="20"/>
      <c r="D1986" s="20"/>
      <c r="E1986" s="20"/>
      <c r="F1986" s="20"/>
      <c r="G1986" s="20"/>
      <c r="H1986" s="20"/>
      <c r="I1986" s="20"/>
      <c r="J1986" s="20"/>
      <c r="K1986" s="20"/>
      <c r="L1986" s="20"/>
      <c r="M1986" s="20"/>
      <c r="N1986" s="20"/>
      <c r="O1986" s="20"/>
      <c r="P1986" s="20"/>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c r="BU1986" s="20"/>
      <c r="BV1986" s="20"/>
      <c r="BW1986" s="20"/>
      <c r="BX1986" s="20"/>
      <c r="BY1986" s="20"/>
      <c r="BZ1986" s="20"/>
    </row>
    <row r="1987" spans="2:78" x14ac:dyDescent="0.35">
      <c r="B1987" s="20"/>
      <c r="C1987" s="20"/>
      <c r="D1987" s="20"/>
      <c r="E1987" s="20"/>
      <c r="F1987" s="20"/>
      <c r="G1987" s="20"/>
      <c r="H1987" s="20"/>
      <c r="I1987" s="20"/>
      <c r="J1987" s="20"/>
      <c r="K1987" s="20"/>
      <c r="L1987" s="20"/>
      <c r="M1987" s="20"/>
      <c r="N1987" s="20"/>
      <c r="O1987" s="20"/>
      <c r="P1987" s="20"/>
      <c r="Q1987" s="20"/>
      <c r="R1987" s="20"/>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c r="BU1987" s="20"/>
      <c r="BV1987" s="20"/>
      <c r="BW1987" s="20"/>
      <c r="BX1987" s="20"/>
      <c r="BY1987" s="20"/>
      <c r="BZ1987" s="20"/>
    </row>
    <row r="1988" spans="2:78" x14ac:dyDescent="0.35">
      <c r="B1988" s="20"/>
      <c r="C1988" s="20"/>
      <c r="D1988" s="20"/>
      <c r="E1988" s="20"/>
      <c r="F1988" s="20"/>
      <c r="G1988" s="20"/>
      <c r="H1988" s="20"/>
      <c r="I1988" s="20"/>
      <c r="J1988" s="20"/>
      <c r="K1988" s="20"/>
      <c r="L1988" s="20"/>
      <c r="M1988" s="20"/>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c r="BU1988" s="20"/>
      <c r="BV1988" s="20"/>
      <c r="BW1988" s="20"/>
      <c r="BX1988" s="20"/>
      <c r="BY1988" s="20"/>
      <c r="BZ1988" s="20"/>
    </row>
    <row r="1989" spans="2:78" x14ac:dyDescent="0.35">
      <c r="B1989" s="20"/>
      <c r="C1989" s="20"/>
      <c r="D1989" s="20"/>
      <c r="E1989" s="20"/>
      <c r="F1989" s="20"/>
      <c r="G1989" s="20"/>
      <c r="H1989" s="20"/>
      <c r="I1989" s="20"/>
      <c r="J1989" s="20"/>
      <c r="K1989" s="20"/>
      <c r="L1989" s="20"/>
      <c r="M1989" s="20"/>
      <c r="N1989" s="20"/>
      <c r="O1989" s="20"/>
      <c r="P1989" s="20"/>
      <c r="Q1989" s="20"/>
      <c r="R1989" s="20"/>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c r="BU1989" s="20"/>
      <c r="BV1989" s="20"/>
      <c r="BW1989" s="20"/>
      <c r="BX1989" s="20"/>
      <c r="BY1989" s="20"/>
      <c r="BZ1989" s="20"/>
    </row>
    <row r="1990" spans="2:78" x14ac:dyDescent="0.35">
      <c r="B1990" s="20"/>
      <c r="C1990" s="20"/>
      <c r="D1990" s="20"/>
      <c r="E1990" s="20"/>
      <c r="F1990" s="20"/>
      <c r="G1990" s="20"/>
      <c r="H1990" s="20"/>
      <c r="I1990" s="20"/>
      <c r="J1990" s="20"/>
      <c r="K1990" s="20"/>
      <c r="L1990" s="20"/>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c r="BU1990" s="20"/>
      <c r="BV1990" s="20"/>
      <c r="BW1990" s="20"/>
      <c r="BX1990" s="20"/>
      <c r="BY1990" s="20"/>
      <c r="BZ1990" s="20"/>
    </row>
    <row r="1991" spans="2:78" x14ac:dyDescent="0.35">
      <c r="B1991" s="20"/>
      <c r="C1991" s="20"/>
      <c r="D1991" s="20"/>
      <c r="E1991" s="20"/>
      <c r="F1991" s="20"/>
      <c r="G1991" s="20"/>
      <c r="H1991" s="20"/>
      <c r="I1991" s="20"/>
      <c r="J1991" s="20"/>
      <c r="K1991" s="20"/>
      <c r="L1991" s="20"/>
      <c r="M1991" s="20"/>
      <c r="N1991" s="20"/>
      <c r="O1991" s="20"/>
      <c r="P1991" s="20"/>
      <c r="Q1991" s="20"/>
      <c r="R1991" s="20"/>
      <c r="S1991" s="20"/>
      <c r="T1991" s="20"/>
      <c r="U1991" s="20"/>
      <c r="V1991" s="20"/>
      <c r="W1991" s="20"/>
      <c r="X1991" s="20"/>
      <c r="Y1991" s="20"/>
      <c r="Z1991" s="20"/>
      <c r="AA1991" s="20"/>
      <c r="AB1991" s="20"/>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c r="BU1991" s="20"/>
      <c r="BV1991" s="20"/>
      <c r="BW1991" s="20"/>
      <c r="BX1991" s="20"/>
      <c r="BY1991" s="20"/>
      <c r="BZ1991" s="20"/>
    </row>
    <row r="1992" spans="2:78" x14ac:dyDescent="0.35">
      <c r="B1992" s="20"/>
      <c r="C1992" s="20"/>
      <c r="D1992" s="20"/>
      <c r="E1992" s="20"/>
      <c r="F1992" s="20"/>
      <c r="G1992" s="20"/>
      <c r="H1992" s="20"/>
      <c r="I1992" s="20"/>
      <c r="J1992" s="20"/>
      <c r="K1992" s="20"/>
      <c r="L1992" s="20"/>
      <c r="M1992" s="20"/>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c r="BU1992" s="20"/>
      <c r="BV1992" s="20"/>
      <c r="BW1992" s="20"/>
      <c r="BX1992" s="20"/>
      <c r="BY1992" s="20"/>
      <c r="BZ1992" s="20"/>
    </row>
    <row r="1993" spans="2:78" x14ac:dyDescent="0.35">
      <c r="B1993" s="20"/>
      <c r="C1993" s="20"/>
      <c r="D1993" s="20"/>
      <c r="E1993" s="20"/>
      <c r="F1993" s="20"/>
      <c r="G1993" s="20"/>
      <c r="H1993" s="20"/>
      <c r="I1993" s="20"/>
      <c r="J1993" s="20"/>
      <c r="K1993" s="20"/>
      <c r="L1993" s="20"/>
      <c r="M1993" s="20"/>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c r="BU1993" s="20"/>
      <c r="BV1993" s="20"/>
      <c r="BW1993" s="20"/>
      <c r="BX1993" s="20"/>
      <c r="BY1993" s="20"/>
      <c r="BZ1993" s="20"/>
    </row>
    <row r="1994" spans="2:78" x14ac:dyDescent="0.35">
      <c r="B1994" s="20"/>
      <c r="C1994" s="20"/>
      <c r="D1994" s="20"/>
      <c r="E1994" s="20"/>
      <c r="F1994" s="20"/>
      <c r="G1994" s="20"/>
      <c r="H1994" s="20"/>
      <c r="I1994" s="20"/>
      <c r="J1994" s="20"/>
      <c r="K1994" s="20"/>
      <c r="L1994" s="20"/>
      <c r="M1994" s="20"/>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c r="BU1994" s="20"/>
      <c r="BV1994" s="20"/>
      <c r="BW1994" s="20"/>
      <c r="BX1994" s="20"/>
      <c r="BY1994" s="20"/>
      <c r="BZ1994" s="20"/>
    </row>
    <row r="1995" spans="2:78" x14ac:dyDescent="0.35">
      <c r="B1995" s="20"/>
      <c r="C1995" s="20"/>
      <c r="D1995" s="20"/>
      <c r="E1995" s="20"/>
      <c r="F1995" s="20"/>
      <c r="G1995" s="20"/>
      <c r="H1995" s="20"/>
      <c r="I1995" s="20"/>
      <c r="J1995" s="20"/>
      <c r="K1995" s="20"/>
      <c r="L1995" s="20"/>
      <c r="M1995" s="20"/>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c r="BU1995" s="20"/>
      <c r="BV1995" s="20"/>
      <c r="BW1995" s="20"/>
      <c r="BX1995" s="20"/>
      <c r="BY1995" s="20"/>
      <c r="BZ1995" s="20"/>
    </row>
    <row r="1996" spans="2:78" x14ac:dyDescent="0.35">
      <c r="B1996" s="20"/>
      <c r="C1996" s="20"/>
      <c r="D1996" s="20"/>
      <c r="E1996" s="20"/>
      <c r="F1996" s="20"/>
      <c r="G1996" s="20"/>
      <c r="H1996" s="20"/>
      <c r="I1996" s="20"/>
      <c r="J1996" s="20"/>
      <c r="K1996" s="20"/>
      <c r="L1996" s="20"/>
      <c r="M1996" s="20"/>
      <c r="N1996" s="20"/>
      <c r="O1996" s="20"/>
      <c r="P1996" s="20"/>
      <c r="Q1996" s="20"/>
      <c r="R1996" s="20"/>
      <c r="S1996" s="20"/>
      <c r="T1996" s="20"/>
      <c r="U1996" s="20"/>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c r="BU1996" s="20"/>
      <c r="BV1996" s="20"/>
      <c r="BW1996" s="20"/>
      <c r="BX1996" s="20"/>
      <c r="BY1996" s="20"/>
      <c r="BZ1996" s="20"/>
    </row>
    <row r="1997" spans="2:78" x14ac:dyDescent="0.35">
      <c r="B1997" s="20"/>
      <c r="C1997" s="20"/>
      <c r="D1997" s="20"/>
      <c r="E1997" s="20"/>
      <c r="F1997" s="20"/>
      <c r="G1997" s="20"/>
      <c r="H1997" s="20"/>
      <c r="I1997" s="20"/>
      <c r="J1997" s="20"/>
      <c r="K1997" s="20"/>
      <c r="L1997" s="20"/>
      <c r="M1997" s="20"/>
      <c r="N1997" s="20"/>
      <c r="O1997" s="20"/>
      <c r="P1997" s="20"/>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c r="BU1997" s="20"/>
      <c r="BV1997" s="20"/>
      <c r="BW1997" s="20"/>
      <c r="BX1997" s="20"/>
      <c r="BY1997" s="20"/>
      <c r="BZ1997" s="20"/>
    </row>
    <row r="1998" spans="2:78" x14ac:dyDescent="0.35">
      <c r="B1998" s="20"/>
      <c r="C1998" s="20"/>
      <c r="D1998" s="20"/>
      <c r="E1998" s="20"/>
      <c r="F1998" s="20"/>
      <c r="G1998" s="20"/>
      <c r="H1998" s="20"/>
      <c r="I1998" s="20"/>
      <c r="J1998" s="20"/>
      <c r="K1998" s="20"/>
      <c r="L1998" s="20"/>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row>
    <row r="1999" spans="2:78" x14ac:dyDescent="0.35">
      <c r="B1999" s="20"/>
      <c r="C1999" s="20"/>
      <c r="D1999" s="20"/>
      <c r="E1999" s="20"/>
      <c r="F1999" s="20"/>
      <c r="G1999" s="20"/>
      <c r="H1999" s="20"/>
      <c r="I1999" s="20"/>
      <c r="J1999" s="20"/>
      <c r="K1999" s="20"/>
      <c r="L1999" s="20"/>
      <c r="M1999" s="20"/>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c r="BU1999" s="20"/>
      <c r="BV1999" s="20"/>
      <c r="BW1999" s="20"/>
      <c r="BX1999" s="20"/>
      <c r="BY1999" s="20"/>
      <c r="BZ1999" s="20"/>
    </row>
    <row r="2000" spans="2:78" x14ac:dyDescent="0.35">
      <c r="B2000" s="20"/>
      <c r="C2000" s="20"/>
      <c r="D2000" s="20"/>
      <c r="E2000" s="20"/>
      <c r="F2000" s="20"/>
      <c r="G2000" s="20"/>
      <c r="H2000" s="20"/>
      <c r="I2000" s="20"/>
      <c r="J2000" s="20"/>
      <c r="K2000" s="20"/>
      <c r="L2000" s="20"/>
      <c r="M2000" s="20"/>
      <c r="N2000" s="20"/>
      <c r="O2000" s="20"/>
      <c r="P2000" s="20"/>
      <c r="Q2000" s="20"/>
      <c r="R2000" s="20"/>
      <c r="S2000" s="20"/>
      <c r="T2000" s="20"/>
      <c r="U2000" s="20"/>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c r="BU2000" s="20"/>
      <c r="BV2000" s="20"/>
      <c r="BW2000" s="20"/>
      <c r="BX2000" s="20"/>
      <c r="BY2000" s="20"/>
      <c r="BZ2000" s="20"/>
    </row>
    <row r="2001" spans="2:78" x14ac:dyDescent="0.35">
      <c r="B2001" s="20"/>
      <c r="C2001" s="20"/>
      <c r="D2001" s="20"/>
      <c r="E2001" s="20"/>
      <c r="F2001" s="20"/>
      <c r="G2001" s="20"/>
      <c r="H2001" s="20"/>
      <c r="I2001" s="20"/>
      <c r="J2001" s="20"/>
      <c r="K2001" s="20"/>
      <c r="L2001" s="20"/>
      <c r="M2001" s="20"/>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c r="BU2001" s="20"/>
      <c r="BV2001" s="20"/>
      <c r="BW2001" s="20"/>
      <c r="BX2001" s="20"/>
      <c r="BY2001" s="20"/>
      <c r="BZ2001" s="20"/>
    </row>
    <row r="2002" spans="2:78" x14ac:dyDescent="0.35">
      <c r="B2002" s="20"/>
      <c r="C2002" s="20"/>
      <c r="D2002" s="20"/>
      <c r="E2002" s="20"/>
      <c r="F2002" s="20"/>
      <c r="G2002" s="20"/>
      <c r="H2002" s="20"/>
      <c r="I2002" s="20"/>
      <c r="J2002" s="20"/>
      <c r="K2002" s="20"/>
      <c r="L2002" s="20"/>
      <c r="M2002" s="20"/>
      <c r="N2002" s="20"/>
      <c r="O2002" s="20"/>
      <c r="P2002" s="20"/>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c r="BU2002" s="20"/>
      <c r="BV2002" s="20"/>
      <c r="BW2002" s="20"/>
      <c r="BX2002" s="20"/>
      <c r="BY2002" s="20"/>
      <c r="BZ2002" s="20"/>
    </row>
    <row r="2003" spans="2:78" x14ac:dyDescent="0.35">
      <c r="B2003" s="20"/>
      <c r="C2003" s="20"/>
      <c r="D2003" s="20"/>
      <c r="E2003" s="20"/>
      <c r="F2003" s="20"/>
      <c r="G2003" s="20"/>
      <c r="H2003" s="20"/>
      <c r="I2003" s="20"/>
      <c r="J2003" s="20"/>
      <c r="K2003" s="20"/>
      <c r="L2003" s="20"/>
      <c r="M2003" s="20"/>
      <c r="N2003" s="20"/>
      <c r="O2003" s="20"/>
      <c r="P2003" s="20"/>
      <c r="Q2003" s="20"/>
      <c r="R2003" s="20"/>
      <c r="S2003" s="20"/>
      <c r="T2003" s="20"/>
      <c r="U2003" s="20"/>
      <c r="V2003" s="20"/>
      <c r="W2003" s="20"/>
      <c r="X2003" s="20"/>
      <c r="Y2003" s="20"/>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c r="BU2003" s="20"/>
      <c r="BV2003" s="20"/>
      <c r="BW2003" s="20"/>
      <c r="BX2003" s="20"/>
      <c r="BY2003" s="20"/>
      <c r="BZ2003" s="20"/>
    </row>
    <row r="2004" spans="2:78" x14ac:dyDescent="0.35">
      <c r="B2004" s="20"/>
      <c r="C2004" s="20"/>
      <c r="D2004" s="20"/>
      <c r="E2004" s="20"/>
      <c r="F2004" s="20"/>
      <c r="G2004" s="20"/>
      <c r="H2004" s="20"/>
      <c r="I2004" s="20"/>
      <c r="J2004" s="20"/>
      <c r="K2004" s="20"/>
      <c r="L2004" s="20"/>
      <c r="M2004" s="20"/>
      <c r="N2004" s="20"/>
      <c r="O2004" s="20"/>
      <c r="P2004" s="20"/>
      <c r="Q2004" s="20"/>
      <c r="R2004" s="20"/>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c r="BU2004" s="20"/>
      <c r="BV2004" s="20"/>
      <c r="BW2004" s="20"/>
      <c r="BX2004" s="20"/>
      <c r="BY2004" s="20"/>
      <c r="BZ2004" s="20"/>
    </row>
    <row r="2005" spans="2:78" x14ac:dyDescent="0.35">
      <c r="B2005" s="20"/>
      <c r="C2005" s="20"/>
      <c r="D2005" s="20"/>
      <c r="E2005" s="20"/>
      <c r="F2005" s="20"/>
      <c r="G2005" s="20"/>
      <c r="H2005" s="20"/>
      <c r="I2005" s="20"/>
      <c r="J2005" s="20"/>
      <c r="K2005" s="20"/>
      <c r="L2005" s="20"/>
      <c r="M2005" s="20"/>
      <c r="N2005" s="20"/>
      <c r="O2005" s="20"/>
      <c r="P2005" s="20"/>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c r="BU2005" s="20"/>
      <c r="BV2005" s="20"/>
      <c r="BW2005" s="20"/>
      <c r="BX2005" s="20"/>
      <c r="BY2005" s="20"/>
      <c r="BZ2005" s="20"/>
    </row>
    <row r="2006" spans="2:78" x14ac:dyDescent="0.35">
      <c r="B2006" s="20"/>
      <c r="C2006" s="20"/>
      <c r="D2006" s="20"/>
      <c r="E2006" s="20"/>
      <c r="F2006" s="20"/>
      <c r="G2006" s="20"/>
      <c r="H2006" s="20"/>
      <c r="I2006" s="20"/>
      <c r="J2006" s="20"/>
      <c r="K2006" s="20"/>
      <c r="L2006" s="20"/>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0"/>
      <c r="BX2006" s="20"/>
      <c r="BY2006" s="20"/>
      <c r="BZ2006" s="20"/>
    </row>
    <row r="2007" spans="2:78" x14ac:dyDescent="0.35">
      <c r="B2007" s="20"/>
      <c r="C2007" s="20"/>
      <c r="D2007" s="20"/>
      <c r="E2007" s="20"/>
      <c r="F2007" s="20"/>
      <c r="G2007" s="20"/>
      <c r="H2007" s="20"/>
      <c r="I2007" s="20"/>
      <c r="J2007" s="20"/>
      <c r="K2007" s="20"/>
      <c r="L2007" s="20"/>
      <c r="M2007" s="20"/>
      <c r="N2007" s="20"/>
      <c r="O2007" s="20"/>
      <c r="P2007" s="20"/>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c r="BU2007" s="20"/>
      <c r="BV2007" s="20"/>
      <c r="BW2007" s="20"/>
      <c r="BX2007" s="20"/>
      <c r="BY2007" s="20"/>
      <c r="BZ2007" s="20"/>
    </row>
    <row r="2008" spans="2:78" x14ac:dyDescent="0.35">
      <c r="B2008" s="20"/>
      <c r="C2008" s="20"/>
      <c r="D2008" s="20"/>
      <c r="E2008" s="20"/>
      <c r="F2008" s="20"/>
      <c r="G2008" s="20"/>
      <c r="H2008" s="20"/>
      <c r="I2008" s="20"/>
      <c r="J2008" s="20"/>
      <c r="K2008" s="20"/>
      <c r="L2008" s="20"/>
      <c r="M2008" s="20"/>
      <c r="N2008" s="20"/>
      <c r="O2008" s="20"/>
      <c r="P2008" s="20"/>
      <c r="Q2008" s="20"/>
      <c r="R2008" s="20"/>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c r="BU2008" s="20"/>
      <c r="BV2008" s="20"/>
      <c r="BW2008" s="20"/>
      <c r="BX2008" s="20"/>
      <c r="BY2008" s="20"/>
      <c r="BZ2008" s="20"/>
    </row>
    <row r="2009" spans="2:78" x14ac:dyDescent="0.35">
      <c r="B2009" s="20"/>
      <c r="C2009" s="20"/>
      <c r="D2009" s="20"/>
      <c r="E2009" s="20"/>
      <c r="F2009" s="20"/>
      <c r="G2009" s="20"/>
      <c r="H2009" s="20"/>
      <c r="I2009" s="20"/>
      <c r="J2009" s="20"/>
      <c r="K2009" s="20"/>
      <c r="L2009" s="20"/>
      <c r="M2009" s="20"/>
      <c r="N2009" s="20"/>
      <c r="O2009" s="20"/>
      <c r="P2009" s="20"/>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c r="BT2009" s="20"/>
      <c r="BU2009" s="20"/>
      <c r="BV2009" s="20"/>
      <c r="BW2009" s="20"/>
      <c r="BX2009" s="20"/>
      <c r="BY2009" s="20"/>
      <c r="BZ2009" s="20"/>
    </row>
    <row r="2010" spans="2:78" x14ac:dyDescent="0.35">
      <c r="B2010" s="20"/>
      <c r="C2010" s="20"/>
      <c r="D2010" s="20"/>
      <c r="E2010" s="20"/>
      <c r="F2010" s="20"/>
      <c r="G2010" s="20"/>
      <c r="H2010" s="20"/>
      <c r="I2010" s="20"/>
      <c r="J2010" s="20"/>
      <c r="K2010" s="20"/>
      <c r="L2010" s="20"/>
      <c r="M2010" s="20"/>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c r="BU2010" s="20"/>
      <c r="BV2010" s="20"/>
      <c r="BW2010" s="20"/>
      <c r="BX2010" s="20"/>
      <c r="BY2010" s="20"/>
      <c r="BZ2010" s="20"/>
    </row>
    <row r="2011" spans="2:78" x14ac:dyDescent="0.35">
      <c r="B2011" s="20"/>
      <c r="C2011" s="20"/>
      <c r="D2011" s="20"/>
      <c r="E2011" s="20"/>
      <c r="F2011" s="20"/>
      <c r="G2011" s="20"/>
      <c r="H2011" s="20"/>
      <c r="I2011" s="20"/>
      <c r="J2011" s="20"/>
      <c r="K2011" s="20"/>
      <c r="L2011" s="20"/>
      <c r="M2011" s="20"/>
      <c r="N2011" s="20"/>
      <c r="O2011" s="20"/>
      <c r="P2011" s="20"/>
      <c r="Q2011" s="20"/>
      <c r="R2011" s="20"/>
      <c r="S2011" s="20"/>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c r="BU2011" s="20"/>
      <c r="BV2011" s="20"/>
      <c r="BW2011" s="20"/>
      <c r="BX2011" s="20"/>
      <c r="BY2011" s="20"/>
      <c r="BZ2011" s="20"/>
    </row>
    <row r="2012" spans="2:78" x14ac:dyDescent="0.35">
      <c r="B2012" s="20"/>
      <c r="C2012" s="20"/>
      <c r="D2012" s="20"/>
      <c r="E2012" s="20"/>
      <c r="F2012" s="20"/>
      <c r="G2012" s="20"/>
      <c r="H2012" s="20"/>
      <c r="I2012" s="20"/>
      <c r="J2012" s="20"/>
      <c r="K2012" s="20"/>
      <c r="L2012" s="20"/>
      <c r="M2012" s="20"/>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c r="BU2012" s="20"/>
      <c r="BV2012" s="20"/>
      <c r="BW2012" s="20"/>
      <c r="BX2012" s="20"/>
      <c r="BY2012" s="20"/>
      <c r="BZ2012" s="20"/>
    </row>
    <row r="2013" spans="2:78" x14ac:dyDescent="0.35">
      <c r="B2013" s="20"/>
      <c r="C2013" s="20"/>
      <c r="D2013" s="20"/>
      <c r="E2013" s="20"/>
      <c r="F2013" s="20"/>
      <c r="G2013" s="20"/>
      <c r="H2013" s="20"/>
      <c r="I2013" s="20"/>
      <c r="J2013" s="20"/>
      <c r="K2013" s="20"/>
      <c r="L2013" s="20"/>
      <c r="M2013" s="20"/>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20"/>
      <c r="BU2013" s="20"/>
      <c r="BV2013" s="20"/>
      <c r="BW2013" s="20"/>
      <c r="BX2013" s="20"/>
      <c r="BY2013" s="20"/>
      <c r="BZ2013" s="20"/>
    </row>
    <row r="2014" spans="2:78" x14ac:dyDescent="0.35">
      <c r="B2014" s="20"/>
      <c r="C2014" s="20"/>
      <c r="D2014" s="20"/>
      <c r="E2014" s="20"/>
      <c r="F2014" s="20"/>
      <c r="G2014" s="20"/>
      <c r="H2014" s="20"/>
      <c r="I2014" s="20"/>
      <c r="J2014" s="20"/>
      <c r="K2014" s="20"/>
      <c r="L2014" s="20"/>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c r="BU2014" s="20"/>
      <c r="BV2014" s="20"/>
      <c r="BW2014" s="20"/>
      <c r="BX2014" s="20"/>
      <c r="BY2014" s="20"/>
      <c r="BZ2014" s="20"/>
    </row>
    <row r="2015" spans="2:78" x14ac:dyDescent="0.35">
      <c r="B2015" s="20"/>
      <c r="C2015" s="20"/>
      <c r="D2015" s="20"/>
      <c r="E2015" s="20"/>
      <c r="F2015" s="20"/>
      <c r="G2015" s="20"/>
      <c r="H2015" s="20"/>
      <c r="I2015" s="20"/>
      <c r="J2015" s="20"/>
      <c r="K2015" s="20"/>
      <c r="L2015" s="20"/>
      <c r="M2015" s="20"/>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c r="BT2015" s="20"/>
      <c r="BU2015" s="20"/>
      <c r="BV2015" s="20"/>
      <c r="BW2015" s="20"/>
      <c r="BX2015" s="20"/>
      <c r="BY2015" s="20"/>
      <c r="BZ2015" s="20"/>
    </row>
    <row r="2016" spans="2:78" x14ac:dyDescent="0.35">
      <c r="B2016" s="20"/>
      <c r="C2016" s="20"/>
      <c r="D2016" s="20"/>
      <c r="E2016" s="20"/>
      <c r="F2016" s="20"/>
      <c r="G2016" s="20"/>
      <c r="H2016" s="20"/>
      <c r="I2016" s="20"/>
      <c r="J2016" s="20"/>
      <c r="K2016" s="20"/>
      <c r="L2016" s="20"/>
      <c r="M2016" s="20"/>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c r="BT2016" s="20"/>
      <c r="BU2016" s="20"/>
      <c r="BV2016" s="20"/>
      <c r="BW2016" s="20"/>
      <c r="BX2016" s="20"/>
      <c r="BY2016" s="20"/>
      <c r="BZ2016" s="20"/>
    </row>
    <row r="2017" spans="2:78" x14ac:dyDescent="0.35">
      <c r="B2017" s="20"/>
      <c r="C2017" s="20"/>
      <c r="D2017" s="20"/>
      <c r="E2017" s="20"/>
      <c r="F2017" s="20"/>
      <c r="G2017" s="20"/>
      <c r="H2017" s="20"/>
      <c r="I2017" s="20"/>
      <c r="J2017" s="20"/>
      <c r="K2017" s="20"/>
      <c r="L2017" s="20"/>
      <c r="M2017" s="20"/>
      <c r="N2017" s="20"/>
      <c r="O2017" s="20"/>
      <c r="P2017" s="20"/>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c r="BT2017" s="20"/>
      <c r="BU2017" s="20"/>
      <c r="BV2017" s="20"/>
      <c r="BW2017" s="20"/>
      <c r="BX2017" s="20"/>
      <c r="BY2017" s="20"/>
      <c r="BZ2017" s="20"/>
    </row>
    <row r="2018" spans="2:78" x14ac:dyDescent="0.35">
      <c r="B2018" s="20"/>
      <c r="C2018" s="20"/>
      <c r="D2018" s="20"/>
      <c r="E2018" s="20"/>
      <c r="F2018" s="20"/>
      <c r="G2018" s="20"/>
      <c r="H2018" s="20"/>
      <c r="I2018" s="20"/>
      <c r="J2018" s="20"/>
      <c r="K2018" s="20"/>
      <c r="L2018" s="20"/>
      <c r="M2018" s="20"/>
      <c r="N2018" s="20"/>
      <c r="O2018" s="20"/>
      <c r="P2018" s="20"/>
      <c r="Q2018" s="20"/>
      <c r="R2018" s="20"/>
      <c r="S2018" s="20"/>
      <c r="T2018" s="20"/>
      <c r="U2018" s="20"/>
      <c r="V2018" s="20"/>
      <c r="W2018" s="20"/>
      <c r="X2018" s="20"/>
      <c r="Y2018" s="20"/>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c r="BT2018" s="20"/>
      <c r="BU2018" s="20"/>
      <c r="BV2018" s="20"/>
      <c r="BW2018" s="20"/>
      <c r="BX2018" s="20"/>
      <c r="BY2018" s="20"/>
      <c r="BZ2018" s="20"/>
    </row>
    <row r="2019" spans="2:78" x14ac:dyDescent="0.35">
      <c r="B2019" s="20"/>
      <c r="C2019" s="20"/>
      <c r="D2019" s="20"/>
      <c r="E2019" s="20"/>
      <c r="F2019" s="20"/>
      <c r="G2019" s="20"/>
      <c r="H2019" s="20"/>
      <c r="I2019" s="20"/>
      <c r="J2019" s="20"/>
      <c r="K2019" s="20"/>
      <c r="L2019" s="20"/>
      <c r="M2019" s="20"/>
      <c r="N2019" s="20"/>
      <c r="O2019" s="20"/>
      <c r="P2019" s="20"/>
      <c r="Q2019" s="20"/>
      <c r="R2019" s="20"/>
      <c r="S2019" s="20"/>
      <c r="T2019" s="20"/>
      <c r="U2019" s="20"/>
      <c r="V2019" s="20"/>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c r="BT2019" s="20"/>
      <c r="BU2019" s="20"/>
      <c r="BV2019" s="20"/>
      <c r="BW2019" s="20"/>
      <c r="BX2019" s="20"/>
      <c r="BY2019" s="20"/>
      <c r="BZ2019" s="20"/>
    </row>
    <row r="2020" spans="2:78" x14ac:dyDescent="0.35">
      <c r="B2020" s="20"/>
      <c r="C2020" s="20"/>
      <c r="D2020" s="20"/>
      <c r="E2020" s="20"/>
      <c r="F2020" s="20"/>
      <c r="G2020" s="20"/>
      <c r="H2020" s="20"/>
      <c r="I2020" s="20"/>
      <c r="J2020" s="20"/>
      <c r="K2020" s="20"/>
      <c r="L2020" s="20"/>
      <c r="M2020" s="20"/>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c r="BT2020" s="20"/>
      <c r="BU2020" s="20"/>
      <c r="BV2020" s="20"/>
      <c r="BW2020" s="20"/>
      <c r="BX2020" s="20"/>
      <c r="BY2020" s="20"/>
      <c r="BZ2020" s="20"/>
    </row>
    <row r="2021" spans="2:78" x14ac:dyDescent="0.35">
      <c r="B2021" s="20"/>
      <c r="C2021" s="20"/>
      <c r="D2021" s="20"/>
      <c r="E2021" s="20"/>
      <c r="F2021" s="20"/>
      <c r="G2021" s="20"/>
      <c r="H2021" s="20"/>
      <c r="I2021" s="20"/>
      <c r="J2021" s="20"/>
      <c r="K2021" s="20"/>
      <c r="L2021" s="20"/>
      <c r="M2021" s="20"/>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c r="BT2021" s="20"/>
      <c r="BU2021" s="20"/>
      <c r="BV2021" s="20"/>
      <c r="BW2021" s="20"/>
      <c r="BX2021" s="20"/>
      <c r="BY2021" s="20"/>
      <c r="BZ2021" s="20"/>
    </row>
    <row r="2022" spans="2:78" x14ac:dyDescent="0.35">
      <c r="B2022" s="20"/>
      <c r="C2022" s="20"/>
      <c r="D2022" s="20"/>
      <c r="E2022" s="20"/>
      <c r="F2022" s="20"/>
      <c r="G2022" s="20"/>
      <c r="H2022" s="20"/>
      <c r="I2022" s="20"/>
      <c r="J2022" s="20"/>
      <c r="K2022" s="20"/>
      <c r="L2022" s="20"/>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c r="BU2022" s="20"/>
      <c r="BV2022" s="20"/>
      <c r="BW2022" s="20"/>
      <c r="BX2022" s="20"/>
      <c r="BY2022" s="20"/>
      <c r="BZ2022" s="20"/>
    </row>
    <row r="2023" spans="2:78" x14ac:dyDescent="0.35">
      <c r="B2023" s="20"/>
      <c r="C2023" s="20"/>
      <c r="D2023" s="20"/>
      <c r="E2023" s="20"/>
      <c r="F2023" s="20"/>
      <c r="G2023" s="20"/>
      <c r="H2023" s="20"/>
      <c r="I2023" s="20"/>
      <c r="J2023" s="20"/>
      <c r="K2023" s="20"/>
      <c r="L2023" s="20"/>
      <c r="M2023" s="20"/>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c r="BT2023" s="20"/>
      <c r="BU2023" s="20"/>
      <c r="BV2023" s="20"/>
      <c r="BW2023" s="20"/>
      <c r="BX2023" s="20"/>
      <c r="BY2023" s="20"/>
      <c r="BZ2023" s="20"/>
    </row>
    <row r="2024" spans="2:78" x14ac:dyDescent="0.35">
      <c r="B2024" s="20"/>
      <c r="C2024" s="20"/>
      <c r="D2024" s="20"/>
      <c r="E2024" s="20"/>
      <c r="F2024" s="20"/>
      <c r="G2024" s="20"/>
      <c r="H2024" s="20"/>
      <c r="I2024" s="20"/>
      <c r="J2024" s="20"/>
      <c r="K2024" s="20"/>
      <c r="L2024" s="20"/>
      <c r="M2024" s="20"/>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c r="BT2024" s="20"/>
      <c r="BU2024" s="20"/>
      <c r="BV2024" s="20"/>
      <c r="BW2024" s="20"/>
      <c r="BX2024" s="20"/>
      <c r="BY2024" s="20"/>
      <c r="BZ2024" s="20"/>
    </row>
    <row r="2025" spans="2:78" x14ac:dyDescent="0.35">
      <c r="B2025" s="20"/>
      <c r="C2025" s="20"/>
      <c r="D2025" s="20"/>
      <c r="E2025" s="20"/>
      <c r="F2025" s="20"/>
      <c r="G2025" s="20"/>
      <c r="H2025" s="20"/>
      <c r="I2025" s="20"/>
      <c r="J2025" s="20"/>
      <c r="K2025" s="20"/>
      <c r="L2025" s="20"/>
      <c r="M2025" s="20"/>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c r="BT2025" s="20"/>
      <c r="BU2025" s="20"/>
      <c r="BV2025" s="20"/>
      <c r="BW2025" s="20"/>
      <c r="BX2025" s="20"/>
      <c r="BY2025" s="20"/>
      <c r="BZ2025" s="20"/>
    </row>
    <row r="2026" spans="2:78" x14ac:dyDescent="0.35">
      <c r="B2026" s="20"/>
      <c r="C2026" s="20"/>
      <c r="D2026" s="20"/>
      <c r="E2026" s="20"/>
      <c r="F2026" s="20"/>
      <c r="G2026" s="20"/>
      <c r="H2026" s="20"/>
      <c r="I2026" s="20"/>
      <c r="J2026" s="20"/>
      <c r="K2026" s="20"/>
      <c r="L2026" s="20"/>
      <c r="M2026" s="20"/>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c r="BT2026" s="20"/>
      <c r="BU2026" s="20"/>
      <c r="BV2026" s="20"/>
      <c r="BW2026" s="20"/>
      <c r="BX2026" s="20"/>
      <c r="BY2026" s="20"/>
      <c r="BZ2026" s="20"/>
    </row>
    <row r="2027" spans="2:78" x14ac:dyDescent="0.35">
      <c r="B2027" s="20"/>
      <c r="C2027" s="20"/>
      <c r="D2027" s="20"/>
      <c r="E2027" s="20"/>
      <c r="F2027" s="20"/>
      <c r="G2027" s="20"/>
      <c r="H2027" s="20"/>
      <c r="I2027" s="20"/>
      <c r="J2027" s="20"/>
      <c r="K2027" s="20"/>
      <c r="L2027" s="20"/>
      <c r="M2027" s="20"/>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c r="BU2027" s="20"/>
      <c r="BV2027" s="20"/>
      <c r="BW2027" s="20"/>
      <c r="BX2027" s="20"/>
      <c r="BY2027" s="20"/>
      <c r="BZ2027" s="20"/>
    </row>
    <row r="2028" spans="2:78" x14ac:dyDescent="0.35">
      <c r="B2028" s="20"/>
      <c r="C2028" s="20"/>
      <c r="D2028" s="20"/>
      <c r="E2028" s="20"/>
      <c r="F2028" s="20"/>
      <c r="G2028" s="20"/>
      <c r="H2028" s="20"/>
      <c r="I2028" s="20"/>
      <c r="J2028" s="20"/>
      <c r="K2028" s="20"/>
      <c r="L2028" s="20"/>
      <c r="M2028" s="20"/>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c r="BT2028" s="20"/>
      <c r="BU2028" s="20"/>
      <c r="BV2028" s="20"/>
      <c r="BW2028" s="20"/>
      <c r="BX2028" s="20"/>
      <c r="BY2028" s="20"/>
      <c r="BZ2028" s="20"/>
    </row>
    <row r="2029" spans="2:78" x14ac:dyDescent="0.35">
      <c r="B2029" s="20"/>
      <c r="C2029" s="20"/>
      <c r="D2029" s="20"/>
      <c r="E2029" s="20"/>
      <c r="F2029" s="20"/>
      <c r="G2029" s="20"/>
      <c r="H2029" s="20"/>
      <c r="I2029" s="20"/>
      <c r="J2029" s="20"/>
      <c r="K2029" s="20"/>
      <c r="L2029" s="20"/>
      <c r="M2029" s="20"/>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c r="BT2029" s="20"/>
      <c r="BU2029" s="20"/>
      <c r="BV2029" s="20"/>
      <c r="BW2029" s="20"/>
      <c r="BX2029" s="20"/>
      <c r="BY2029" s="20"/>
      <c r="BZ2029" s="20"/>
    </row>
    <row r="2030" spans="2:78" x14ac:dyDescent="0.35">
      <c r="B2030" s="20"/>
      <c r="C2030" s="20"/>
      <c r="D2030" s="20"/>
      <c r="E2030" s="20"/>
      <c r="F2030" s="20"/>
      <c r="G2030" s="20"/>
      <c r="H2030" s="20"/>
      <c r="I2030" s="20"/>
      <c r="J2030" s="20"/>
      <c r="K2030" s="20"/>
      <c r="L2030" s="20"/>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c r="BU2030" s="20"/>
      <c r="BV2030" s="20"/>
      <c r="BW2030" s="20"/>
      <c r="BX2030" s="20"/>
      <c r="BY2030" s="20"/>
      <c r="BZ2030" s="20"/>
    </row>
    <row r="2031" spans="2:78" x14ac:dyDescent="0.35">
      <c r="B2031" s="20"/>
      <c r="C2031" s="20"/>
      <c r="D2031" s="20"/>
      <c r="E2031" s="20"/>
      <c r="F2031" s="20"/>
      <c r="G2031" s="20"/>
      <c r="H2031" s="20"/>
      <c r="I2031" s="20"/>
      <c r="J2031" s="20"/>
      <c r="K2031" s="20"/>
      <c r="L2031" s="20"/>
      <c r="M2031" s="20"/>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c r="BT2031" s="20"/>
      <c r="BU2031" s="20"/>
      <c r="BV2031" s="20"/>
      <c r="BW2031" s="20"/>
      <c r="BX2031" s="20"/>
      <c r="BY2031" s="20"/>
      <c r="BZ2031" s="20"/>
    </row>
    <row r="2032" spans="2:78" x14ac:dyDescent="0.35">
      <c r="B2032" s="20"/>
      <c r="C2032" s="20"/>
      <c r="D2032" s="20"/>
      <c r="E2032" s="20"/>
      <c r="F2032" s="20"/>
      <c r="G2032" s="20"/>
      <c r="H2032" s="20"/>
      <c r="I2032" s="20"/>
      <c r="J2032" s="20"/>
      <c r="K2032" s="20"/>
      <c r="L2032" s="20"/>
      <c r="M2032" s="20"/>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c r="BT2032" s="20"/>
      <c r="BU2032" s="20"/>
      <c r="BV2032" s="20"/>
      <c r="BW2032" s="20"/>
      <c r="BX2032" s="20"/>
      <c r="BY2032" s="20"/>
      <c r="BZ2032" s="20"/>
    </row>
    <row r="2033" spans="2:78" x14ac:dyDescent="0.35">
      <c r="B2033" s="20"/>
      <c r="C2033" s="20"/>
      <c r="D2033" s="20"/>
      <c r="E2033" s="20"/>
      <c r="F2033" s="20"/>
      <c r="G2033" s="20"/>
      <c r="H2033" s="20"/>
      <c r="I2033" s="20"/>
      <c r="J2033" s="20"/>
      <c r="K2033" s="20"/>
      <c r="L2033" s="20"/>
      <c r="M2033" s="20"/>
      <c r="N2033" s="20"/>
      <c r="O2033" s="20"/>
      <c r="P2033" s="20"/>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c r="BT2033" s="20"/>
      <c r="BU2033" s="20"/>
      <c r="BV2033" s="20"/>
      <c r="BW2033" s="20"/>
      <c r="BX2033" s="20"/>
      <c r="BY2033" s="20"/>
      <c r="BZ2033" s="20"/>
    </row>
    <row r="2034" spans="2:78" x14ac:dyDescent="0.35">
      <c r="B2034" s="20"/>
      <c r="C2034" s="20"/>
      <c r="D2034" s="20"/>
      <c r="E2034" s="20"/>
      <c r="F2034" s="20"/>
      <c r="G2034" s="20"/>
      <c r="H2034" s="20"/>
      <c r="I2034" s="20"/>
      <c r="J2034" s="20"/>
      <c r="K2034" s="20"/>
      <c r="L2034" s="20"/>
      <c r="M2034" s="20"/>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c r="BT2034" s="20"/>
      <c r="BU2034" s="20"/>
      <c r="BV2034" s="20"/>
      <c r="BW2034" s="20"/>
      <c r="BX2034" s="20"/>
      <c r="BY2034" s="20"/>
      <c r="BZ2034" s="20"/>
    </row>
    <row r="2035" spans="2:78" x14ac:dyDescent="0.35">
      <c r="B2035" s="20"/>
      <c r="C2035" s="20"/>
      <c r="D2035" s="20"/>
      <c r="E2035" s="20"/>
      <c r="F2035" s="20"/>
      <c r="G2035" s="20"/>
      <c r="H2035" s="20"/>
      <c r="I2035" s="20"/>
      <c r="J2035" s="20"/>
      <c r="K2035" s="20"/>
      <c r="L2035" s="20"/>
      <c r="M2035" s="20"/>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c r="BT2035" s="20"/>
      <c r="BU2035" s="20"/>
      <c r="BV2035" s="20"/>
      <c r="BW2035" s="20"/>
      <c r="BX2035" s="20"/>
      <c r="BY2035" s="20"/>
      <c r="BZ2035" s="20"/>
    </row>
    <row r="2036" spans="2:78" x14ac:dyDescent="0.35">
      <c r="B2036" s="20"/>
      <c r="C2036" s="20"/>
      <c r="D2036" s="20"/>
      <c r="E2036" s="20"/>
      <c r="F2036" s="20"/>
      <c r="G2036" s="20"/>
      <c r="H2036" s="20"/>
      <c r="I2036" s="20"/>
      <c r="J2036" s="20"/>
      <c r="K2036" s="20"/>
      <c r="L2036" s="20"/>
      <c r="M2036" s="20"/>
      <c r="N2036" s="20"/>
      <c r="O2036" s="20"/>
      <c r="P2036" s="20"/>
      <c r="Q2036" s="20"/>
      <c r="R2036" s="20"/>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c r="BT2036" s="20"/>
      <c r="BU2036" s="20"/>
      <c r="BV2036" s="20"/>
      <c r="BW2036" s="20"/>
      <c r="BX2036" s="20"/>
      <c r="BY2036" s="20"/>
      <c r="BZ2036" s="20"/>
    </row>
    <row r="2037" spans="2:78" x14ac:dyDescent="0.35">
      <c r="B2037" s="20"/>
      <c r="C2037" s="20"/>
      <c r="D2037" s="20"/>
      <c r="E2037" s="20"/>
      <c r="F2037" s="20"/>
      <c r="G2037" s="20"/>
      <c r="H2037" s="20"/>
      <c r="I2037" s="20"/>
      <c r="J2037" s="20"/>
      <c r="K2037" s="20"/>
      <c r="L2037" s="20"/>
      <c r="M2037" s="20"/>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c r="BT2037" s="20"/>
      <c r="BU2037" s="20"/>
      <c r="BV2037" s="20"/>
      <c r="BW2037" s="20"/>
      <c r="BX2037" s="20"/>
      <c r="BY2037" s="20"/>
      <c r="BZ2037" s="20"/>
    </row>
    <row r="2038" spans="2:78" x14ac:dyDescent="0.35">
      <c r="B2038" s="20"/>
      <c r="C2038" s="20"/>
      <c r="D2038" s="20"/>
      <c r="E2038" s="20"/>
      <c r="F2038" s="20"/>
      <c r="G2038" s="20"/>
      <c r="H2038" s="20"/>
      <c r="I2038" s="20"/>
      <c r="J2038" s="20"/>
      <c r="K2038" s="20"/>
      <c r="L2038" s="20"/>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c r="BU2038" s="20"/>
      <c r="BV2038" s="20"/>
      <c r="BW2038" s="20"/>
      <c r="BX2038" s="20"/>
      <c r="BY2038" s="20"/>
      <c r="BZ2038" s="20"/>
    </row>
    <row r="2039" spans="2:78" x14ac:dyDescent="0.35">
      <c r="B2039" s="20"/>
      <c r="C2039" s="20"/>
      <c r="D2039" s="20"/>
      <c r="E2039" s="20"/>
      <c r="F2039" s="20"/>
      <c r="G2039" s="20"/>
      <c r="H2039" s="20"/>
      <c r="I2039" s="20"/>
      <c r="J2039" s="20"/>
      <c r="K2039" s="20"/>
      <c r="L2039" s="20"/>
      <c r="M2039" s="20"/>
      <c r="N2039" s="20"/>
      <c r="O2039" s="20"/>
      <c r="P2039" s="20"/>
      <c r="Q2039" s="20"/>
      <c r="R2039" s="20"/>
      <c r="S2039" s="20"/>
      <c r="T2039" s="20"/>
      <c r="U2039" s="20"/>
      <c r="V2039" s="20"/>
      <c r="W2039" s="20"/>
      <c r="X2039" s="20"/>
      <c r="Y2039" s="20"/>
      <c r="Z2039" s="20"/>
      <c r="AA2039" s="20"/>
      <c r="AB2039" s="20"/>
      <c r="AC2039" s="20"/>
      <c r="AD2039" s="20"/>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c r="BU2039" s="20"/>
      <c r="BV2039" s="20"/>
      <c r="BW2039" s="20"/>
      <c r="BX2039" s="20"/>
      <c r="BY2039" s="20"/>
      <c r="BZ2039" s="20"/>
    </row>
    <row r="2040" spans="2:78" x14ac:dyDescent="0.35">
      <c r="B2040" s="20"/>
      <c r="C2040" s="20"/>
      <c r="D2040" s="20"/>
      <c r="E2040" s="20"/>
      <c r="F2040" s="20"/>
      <c r="G2040" s="20"/>
      <c r="H2040" s="20"/>
      <c r="I2040" s="20"/>
      <c r="J2040" s="20"/>
      <c r="K2040" s="20"/>
      <c r="L2040" s="20"/>
      <c r="M2040" s="20"/>
      <c r="N2040" s="20"/>
      <c r="O2040" s="20"/>
      <c r="P2040" s="20"/>
      <c r="Q2040" s="20"/>
      <c r="R2040" s="20"/>
      <c r="S2040" s="20"/>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c r="BU2040" s="20"/>
      <c r="BV2040" s="20"/>
      <c r="BW2040" s="20"/>
      <c r="BX2040" s="20"/>
      <c r="BY2040" s="20"/>
      <c r="BZ2040" s="20"/>
    </row>
    <row r="2041" spans="2:78" x14ac:dyDescent="0.35">
      <c r="B2041" s="20"/>
      <c r="C2041" s="20"/>
      <c r="D2041" s="20"/>
      <c r="E2041" s="20"/>
      <c r="F2041" s="20"/>
      <c r="G2041" s="20"/>
      <c r="H2041" s="20"/>
      <c r="I2041" s="20"/>
      <c r="J2041" s="20"/>
      <c r="K2041" s="20"/>
      <c r="L2041" s="20"/>
      <c r="M2041" s="20"/>
      <c r="N2041" s="20"/>
      <c r="O2041" s="20"/>
      <c r="P2041" s="20"/>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c r="BT2041" s="20"/>
      <c r="BU2041" s="20"/>
      <c r="BV2041" s="20"/>
      <c r="BW2041" s="20"/>
      <c r="BX2041" s="20"/>
      <c r="BY2041" s="20"/>
      <c r="BZ2041" s="20"/>
    </row>
    <row r="2042" spans="2:78" x14ac:dyDescent="0.35">
      <c r="B2042" s="20"/>
      <c r="C2042" s="20"/>
      <c r="D2042" s="20"/>
      <c r="E2042" s="20"/>
      <c r="F2042" s="20"/>
      <c r="G2042" s="20"/>
      <c r="H2042" s="20"/>
      <c r="I2042" s="20"/>
      <c r="J2042" s="20"/>
      <c r="K2042" s="20"/>
      <c r="L2042" s="20"/>
      <c r="M2042" s="20"/>
      <c r="N2042" s="20"/>
      <c r="O2042" s="20"/>
      <c r="P2042" s="20"/>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c r="BT2042" s="20"/>
      <c r="BU2042" s="20"/>
      <c r="BV2042" s="20"/>
      <c r="BW2042" s="20"/>
      <c r="BX2042" s="20"/>
      <c r="BY2042" s="20"/>
      <c r="BZ2042" s="20"/>
    </row>
    <row r="2043" spans="2:78" x14ac:dyDescent="0.35">
      <c r="B2043" s="20"/>
      <c r="C2043" s="20"/>
      <c r="D2043" s="20"/>
      <c r="E2043" s="20"/>
      <c r="F2043" s="20"/>
      <c r="G2043" s="20"/>
      <c r="H2043" s="20"/>
      <c r="I2043" s="20"/>
      <c r="J2043" s="20"/>
      <c r="K2043" s="20"/>
      <c r="L2043" s="20"/>
      <c r="M2043" s="20"/>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c r="BT2043" s="20"/>
      <c r="BU2043" s="20"/>
      <c r="BV2043" s="20"/>
      <c r="BW2043" s="20"/>
      <c r="BX2043" s="20"/>
      <c r="BY2043" s="20"/>
      <c r="BZ2043" s="20"/>
    </row>
    <row r="2044" spans="2:78" x14ac:dyDescent="0.35">
      <c r="B2044" s="20"/>
      <c r="C2044" s="20"/>
      <c r="D2044" s="20"/>
      <c r="E2044" s="20"/>
      <c r="F2044" s="20"/>
      <c r="G2044" s="20"/>
      <c r="H2044" s="20"/>
      <c r="I2044" s="20"/>
      <c r="J2044" s="20"/>
      <c r="K2044" s="20"/>
      <c r="L2044" s="20"/>
      <c r="M2044" s="20"/>
      <c r="N2044" s="20"/>
      <c r="O2044" s="20"/>
      <c r="P2044" s="20"/>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c r="BT2044" s="20"/>
      <c r="BU2044" s="20"/>
      <c r="BV2044" s="20"/>
      <c r="BW2044" s="20"/>
      <c r="BX2044" s="20"/>
      <c r="BY2044" s="20"/>
      <c r="BZ2044" s="20"/>
    </row>
    <row r="2045" spans="2:78" x14ac:dyDescent="0.35">
      <c r="B2045" s="20"/>
      <c r="C2045" s="20"/>
      <c r="D2045" s="20"/>
      <c r="E2045" s="20"/>
      <c r="F2045" s="20"/>
      <c r="G2045" s="20"/>
      <c r="H2045" s="20"/>
      <c r="I2045" s="20"/>
      <c r="J2045" s="20"/>
      <c r="K2045" s="20"/>
      <c r="L2045" s="20"/>
      <c r="M2045" s="20"/>
      <c r="N2045" s="20"/>
      <c r="O2045" s="20"/>
      <c r="P2045" s="20"/>
      <c r="Q2045" s="20"/>
      <c r="R2045" s="20"/>
      <c r="S2045" s="20"/>
      <c r="T2045" s="20"/>
      <c r="U2045" s="20"/>
      <c r="V2045" s="20"/>
      <c r="W2045" s="20"/>
      <c r="X2045" s="20"/>
      <c r="Y2045" s="20"/>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c r="BT2045" s="20"/>
      <c r="BU2045" s="20"/>
      <c r="BV2045" s="20"/>
      <c r="BW2045" s="20"/>
      <c r="BX2045" s="20"/>
      <c r="BY2045" s="20"/>
      <c r="BZ2045" s="20"/>
    </row>
    <row r="2046" spans="2:78" x14ac:dyDescent="0.35">
      <c r="B2046" s="20"/>
      <c r="C2046" s="20"/>
      <c r="D2046" s="20"/>
      <c r="E2046" s="20"/>
      <c r="F2046" s="20"/>
      <c r="G2046" s="20"/>
      <c r="H2046" s="20"/>
      <c r="I2046" s="20"/>
      <c r="J2046" s="20"/>
      <c r="K2046" s="20"/>
      <c r="L2046" s="20"/>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c r="BU2046" s="20"/>
      <c r="BV2046" s="20"/>
      <c r="BW2046" s="20"/>
      <c r="BX2046" s="20"/>
      <c r="BY2046" s="20"/>
      <c r="BZ2046" s="20"/>
    </row>
    <row r="2047" spans="2:78" x14ac:dyDescent="0.35">
      <c r="B2047" s="20"/>
      <c r="C2047" s="20"/>
      <c r="D2047" s="20"/>
      <c r="E2047" s="20"/>
      <c r="F2047" s="20"/>
      <c r="G2047" s="20"/>
      <c r="H2047" s="20"/>
      <c r="I2047" s="20"/>
      <c r="J2047" s="20"/>
      <c r="K2047" s="20"/>
      <c r="L2047" s="20"/>
      <c r="M2047" s="20"/>
      <c r="N2047" s="20"/>
      <c r="O2047" s="20"/>
      <c r="P2047" s="20"/>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c r="BT2047" s="20"/>
      <c r="BU2047" s="20"/>
      <c r="BV2047" s="20"/>
      <c r="BW2047" s="20"/>
      <c r="BX2047" s="20"/>
      <c r="BY2047" s="20"/>
      <c r="BZ2047" s="20"/>
    </row>
    <row r="2048" spans="2:78" x14ac:dyDescent="0.35">
      <c r="B2048" s="20"/>
      <c r="C2048" s="20"/>
      <c r="D2048" s="20"/>
      <c r="E2048" s="20"/>
      <c r="F2048" s="20"/>
      <c r="G2048" s="20"/>
      <c r="H2048" s="20"/>
      <c r="I2048" s="20"/>
      <c r="J2048" s="20"/>
      <c r="K2048" s="20"/>
      <c r="L2048" s="20"/>
      <c r="M2048" s="20"/>
      <c r="N2048" s="20"/>
      <c r="O2048" s="20"/>
      <c r="P2048" s="20"/>
      <c r="Q2048" s="20"/>
      <c r="R2048" s="20"/>
      <c r="S2048" s="20"/>
      <c r="T2048" s="20"/>
      <c r="U2048" s="20"/>
      <c r="V2048" s="20"/>
      <c r="W2048" s="20"/>
      <c r="X2048" s="20"/>
      <c r="Y2048" s="20"/>
      <c r="Z2048" s="20"/>
      <c r="AA2048" s="20"/>
      <c r="AB2048" s="20"/>
      <c r="AC2048" s="20"/>
      <c r="AD2048" s="20"/>
      <c r="AE2048" s="20"/>
      <c r="AF2048" s="20"/>
      <c r="AG2048" s="20"/>
      <c r="AH2048" s="20"/>
      <c r="AI2048" s="20"/>
      <c r="AJ2048" s="20"/>
      <c r="AK2048" s="20"/>
      <c r="AL2048" s="20"/>
      <c r="AM2048" s="20"/>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c r="BT2048" s="20"/>
      <c r="BU2048" s="20"/>
      <c r="BV2048" s="20"/>
      <c r="BW2048" s="20"/>
      <c r="BX2048" s="20"/>
      <c r="BY2048" s="20"/>
      <c r="BZ2048" s="20"/>
    </row>
    <row r="2049" spans="2:78" x14ac:dyDescent="0.35">
      <c r="B2049" s="20"/>
      <c r="C2049" s="20"/>
      <c r="D2049" s="20"/>
      <c r="E2049" s="20"/>
      <c r="F2049" s="20"/>
      <c r="G2049" s="20"/>
      <c r="H2049" s="20"/>
      <c r="I2049" s="20"/>
      <c r="J2049" s="20"/>
      <c r="K2049" s="20"/>
      <c r="L2049" s="20"/>
      <c r="M2049" s="20"/>
      <c r="N2049" s="20"/>
      <c r="O2049" s="20"/>
      <c r="P2049" s="20"/>
      <c r="Q2049" s="20"/>
      <c r="R2049" s="20"/>
      <c r="S2049" s="20"/>
      <c r="T2049" s="20"/>
      <c r="U2049" s="20"/>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c r="BT2049" s="20"/>
      <c r="BU2049" s="20"/>
      <c r="BV2049" s="20"/>
      <c r="BW2049" s="20"/>
      <c r="BX2049" s="20"/>
      <c r="BY2049" s="20"/>
      <c r="BZ2049" s="20"/>
    </row>
    <row r="2050" spans="2:78" x14ac:dyDescent="0.35">
      <c r="B2050" s="20"/>
      <c r="C2050" s="20"/>
      <c r="D2050" s="20"/>
      <c r="E2050" s="20"/>
      <c r="F2050" s="20"/>
      <c r="G2050" s="20"/>
      <c r="H2050" s="20"/>
      <c r="I2050" s="20"/>
      <c r="J2050" s="20"/>
      <c r="K2050" s="20"/>
      <c r="L2050" s="20"/>
      <c r="M2050" s="20"/>
      <c r="N2050" s="20"/>
      <c r="O2050" s="20"/>
      <c r="P2050" s="20"/>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c r="BT2050" s="20"/>
      <c r="BU2050" s="20"/>
      <c r="BV2050" s="20"/>
      <c r="BW2050" s="20"/>
      <c r="BX2050" s="20"/>
      <c r="BY2050" s="20"/>
      <c r="BZ2050" s="20"/>
    </row>
    <row r="2051" spans="2:78" x14ac:dyDescent="0.35">
      <c r="B2051" s="20"/>
      <c r="C2051" s="20"/>
      <c r="D2051" s="20"/>
      <c r="E2051" s="20"/>
      <c r="F2051" s="20"/>
      <c r="G2051" s="20"/>
      <c r="H2051" s="20"/>
      <c r="I2051" s="20"/>
      <c r="J2051" s="20"/>
      <c r="K2051" s="20"/>
      <c r="L2051" s="20"/>
      <c r="M2051" s="20"/>
      <c r="N2051" s="20"/>
      <c r="O2051" s="20"/>
      <c r="P2051" s="20"/>
      <c r="Q2051" s="20"/>
      <c r="R2051" s="20"/>
      <c r="S2051" s="20"/>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c r="BT2051" s="20"/>
      <c r="BU2051" s="20"/>
      <c r="BV2051" s="20"/>
      <c r="BW2051" s="20"/>
      <c r="BX2051" s="20"/>
      <c r="BY2051" s="20"/>
      <c r="BZ2051" s="20"/>
    </row>
    <row r="2052" spans="2:78" x14ac:dyDescent="0.35">
      <c r="B2052" s="20"/>
      <c r="C2052" s="20"/>
      <c r="D2052" s="20"/>
      <c r="E2052" s="20"/>
      <c r="F2052" s="20"/>
      <c r="G2052" s="20"/>
      <c r="H2052" s="20"/>
      <c r="I2052" s="20"/>
      <c r="J2052" s="20"/>
      <c r="K2052" s="20"/>
      <c r="L2052" s="20"/>
      <c r="M2052" s="20"/>
      <c r="N2052" s="20"/>
      <c r="O2052" s="20"/>
      <c r="P2052" s="20"/>
      <c r="Q2052" s="20"/>
      <c r="R2052" s="20"/>
      <c r="S2052" s="20"/>
      <c r="T2052" s="20"/>
      <c r="U2052" s="20"/>
      <c r="V2052" s="20"/>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c r="BU2052" s="20"/>
      <c r="BV2052" s="20"/>
      <c r="BW2052" s="20"/>
      <c r="BX2052" s="20"/>
      <c r="BY2052" s="20"/>
      <c r="BZ2052" s="20"/>
    </row>
    <row r="2053" spans="2:78" x14ac:dyDescent="0.35">
      <c r="B2053" s="20"/>
      <c r="C2053" s="20"/>
      <c r="D2053" s="20"/>
      <c r="E2053" s="20"/>
      <c r="F2053" s="20"/>
      <c r="G2053" s="20"/>
      <c r="H2053" s="20"/>
      <c r="I2053" s="20"/>
      <c r="J2053" s="20"/>
      <c r="K2053" s="20"/>
      <c r="L2053" s="20"/>
      <c r="M2053" s="20"/>
      <c r="N2053" s="20"/>
      <c r="O2053" s="20"/>
      <c r="P2053" s="20"/>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c r="BU2053" s="20"/>
      <c r="BV2053" s="20"/>
      <c r="BW2053" s="20"/>
      <c r="BX2053" s="20"/>
      <c r="BY2053" s="20"/>
      <c r="BZ2053" s="20"/>
    </row>
    <row r="2054" spans="2:78" x14ac:dyDescent="0.35">
      <c r="B2054" s="20"/>
      <c r="C2054" s="20"/>
      <c r="D2054" s="20"/>
      <c r="E2054" s="20"/>
      <c r="F2054" s="20"/>
      <c r="G2054" s="20"/>
      <c r="H2054" s="20"/>
      <c r="I2054" s="20"/>
      <c r="J2054" s="20"/>
      <c r="K2054" s="20"/>
      <c r="L2054" s="20"/>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c r="BU2054" s="20"/>
      <c r="BV2054" s="20"/>
      <c r="BW2054" s="20"/>
      <c r="BX2054" s="20"/>
      <c r="BY2054" s="20"/>
      <c r="BZ2054" s="20"/>
    </row>
    <row r="2055" spans="2:78" x14ac:dyDescent="0.35">
      <c r="B2055" s="20"/>
      <c r="C2055" s="20"/>
      <c r="D2055" s="20"/>
      <c r="E2055" s="20"/>
      <c r="F2055" s="20"/>
      <c r="G2055" s="20"/>
      <c r="H2055" s="20"/>
      <c r="I2055" s="20"/>
      <c r="J2055" s="20"/>
      <c r="K2055" s="20"/>
      <c r="L2055" s="20"/>
      <c r="M2055" s="20"/>
      <c r="N2055" s="20"/>
      <c r="O2055" s="20"/>
      <c r="P2055" s="20"/>
      <c r="Q2055" s="20"/>
      <c r="R2055" s="20"/>
      <c r="S2055" s="20"/>
      <c r="T2055" s="20"/>
      <c r="U2055" s="20"/>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c r="BU2055" s="20"/>
      <c r="BV2055" s="20"/>
      <c r="BW2055" s="20"/>
      <c r="BX2055" s="20"/>
      <c r="BY2055" s="20"/>
      <c r="BZ2055" s="20"/>
    </row>
    <row r="2056" spans="2:78" x14ac:dyDescent="0.35">
      <c r="B2056" s="20"/>
      <c r="C2056" s="20"/>
      <c r="D2056" s="20"/>
      <c r="E2056" s="20"/>
      <c r="F2056" s="20"/>
      <c r="G2056" s="20"/>
      <c r="H2056" s="20"/>
      <c r="I2056" s="20"/>
      <c r="J2056" s="20"/>
      <c r="K2056" s="20"/>
      <c r="L2056" s="20"/>
      <c r="M2056" s="20"/>
      <c r="N2056" s="20"/>
      <c r="O2056" s="20"/>
      <c r="P2056" s="20"/>
      <c r="Q2056" s="20"/>
      <c r="R2056" s="20"/>
      <c r="S2056" s="20"/>
      <c r="T2056" s="20"/>
      <c r="U2056" s="20"/>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c r="BT2056" s="20"/>
      <c r="BU2056" s="20"/>
      <c r="BV2056" s="20"/>
      <c r="BW2056" s="20"/>
      <c r="BX2056" s="20"/>
      <c r="BY2056" s="20"/>
      <c r="BZ2056" s="20"/>
    </row>
    <row r="2057" spans="2:78" x14ac:dyDescent="0.35">
      <c r="B2057" s="20"/>
      <c r="C2057" s="20"/>
      <c r="D2057" s="20"/>
      <c r="E2057" s="20"/>
      <c r="F2057" s="20"/>
      <c r="G2057" s="20"/>
      <c r="H2057" s="20"/>
      <c r="I2057" s="20"/>
      <c r="J2057" s="20"/>
      <c r="K2057" s="20"/>
      <c r="L2057" s="20"/>
      <c r="M2057" s="20"/>
      <c r="N2057" s="20"/>
      <c r="O2057" s="20"/>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c r="BU2057" s="20"/>
      <c r="BV2057" s="20"/>
      <c r="BW2057" s="20"/>
      <c r="BX2057" s="20"/>
      <c r="BY2057" s="20"/>
      <c r="BZ2057" s="20"/>
    </row>
    <row r="2058" spans="2:78" x14ac:dyDescent="0.35">
      <c r="B2058" s="20"/>
      <c r="C2058" s="20"/>
      <c r="D2058" s="20"/>
      <c r="E2058" s="20"/>
      <c r="F2058" s="20"/>
      <c r="G2058" s="20"/>
      <c r="H2058" s="20"/>
      <c r="I2058" s="20"/>
      <c r="J2058" s="20"/>
      <c r="K2058" s="20"/>
      <c r="L2058" s="20"/>
      <c r="M2058" s="20"/>
      <c r="N2058" s="20"/>
      <c r="O2058" s="20"/>
      <c r="P2058" s="20"/>
      <c r="Q2058" s="20"/>
      <c r="R2058" s="20"/>
      <c r="S2058" s="20"/>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c r="BT2058" s="20"/>
      <c r="BU2058" s="20"/>
      <c r="BV2058" s="20"/>
      <c r="BW2058" s="20"/>
      <c r="BX2058" s="20"/>
      <c r="BY2058" s="20"/>
      <c r="BZ2058" s="20"/>
    </row>
    <row r="2059" spans="2:78" x14ac:dyDescent="0.35">
      <c r="B2059" s="20"/>
      <c r="C2059" s="20"/>
      <c r="D2059" s="20"/>
      <c r="E2059" s="20"/>
      <c r="F2059" s="20"/>
      <c r="G2059" s="20"/>
      <c r="H2059" s="20"/>
      <c r="I2059" s="20"/>
      <c r="J2059" s="20"/>
      <c r="K2059" s="20"/>
      <c r="L2059" s="20"/>
      <c r="M2059" s="20"/>
      <c r="N2059" s="20"/>
      <c r="O2059" s="20"/>
      <c r="P2059" s="20"/>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c r="BT2059" s="20"/>
      <c r="BU2059" s="20"/>
      <c r="BV2059" s="20"/>
      <c r="BW2059" s="20"/>
      <c r="BX2059" s="20"/>
      <c r="BY2059" s="20"/>
      <c r="BZ2059" s="20"/>
    </row>
    <row r="2060" spans="2:78" x14ac:dyDescent="0.35">
      <c r="B2060" s="20"/>
      <c r="C2060" s="20"/>
      <c r="D2060" s="20"/>
      <c r="E2060" s="20"/>
      <c r="F2060" s="20"/>
      <c r="G2060" s="20"/>
      <c r="H2060" s="20"/>
      <c r="I2060" s="20"/>
      <c r="J2060" s="20"/>
      <c r="K2060" s="20"/>
      <c r="L2060" s="20"/>
      <c r="M2060" s="20"/>
      <c r="N2060" s="20"/>
      <c r="O2060" s="20"/>
      <c r="P2060" s="20"/>
      <c r="Q2060" s="20"/>
      <c r="R2060" s="20"/>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c r="BT2060" s="20"/>
      <c r="BU2060" s="20"/>
      <c r="BV2060" s="20"/>
      <c r="BW2060" s="20"/>
      <c r="BX2060" s="20"/>
      <c r="BY2060" s="20"/>
      <c r="BZ2060" s="20"/>
    </row>
    <row r="2061" spans="2:78" x14ac:dyDescent="0.35">
      <c r="B2061" s="20"/>
      <c r="C2061" s="20"/>
      <c r="D2061" s="20"/>
      <c r="E2061" s="20"/>
      <c r="F2061" s="20"/>
      <c r="G2061" s="20"/>
      <c r="H2061" s="20"/>
      <c r="I2061" s="20"/>
      <c r="J2061" s="20"/>
      <c r="K2061" s="20"/>
      <c r="L2061" s="20"/>
      <c r="M2061" s="20"/>
      <c r="N2061" s="20"/>
      <c r="O2061" s="20"/>
      <c r="P2061" s="20"/>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c r="BT2061" s="20"/>
      <c r="BU2061" s="20"/>
      <c r="BV2061" s="20"/>
      <c r="BW2061" s="20"/>
      <c r="BX2061" s="20"/>
      <c r="BY2061" s="20"/>
      <c r="BZ2061" s="20"/>
    </row>
    <row r="2062" spans="2:78" x14ac:dyDescent="0.35">
      <c r="B2062" s="20"/>
      <c r="C2062" s="20"/>
      <c r="D2062" s="20"/>
      <c r="E2062" s="20"/>
      <c r="F2062" s="20"/>
      <c r="G2062" s="20"/>
      <c r="H2062" s="20"/>
      <c r="I2062" s="20"/>
      <c r="J2062" s="20"/>
      <c r="K2062" s="20"/>
      <c r="L2062" s="20"/>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c r="BU2062" s="20"/>
      <c r="BV2062" s="20"/>
      <c r="BW2062" s="20"/>
      <c r="BX2062" s="20"/>
      <c r="BY2062" s="20"/>
      <c r="BZ2062" s="20"/>
    </row>
    <row r="2063" spans="2:78" x14ac:dyDescent="0.35">
      <c r="B2063" s="20"/>
      <c r="C2063" s="20"/>
      <c r="D2063" s="20"/>
      <c r="E2063" s="20"/>
      <c r="F2063" s="20"/>
      <c r="G2063" s="20"/>
      <c r="H2063" s="20"/>
      <c r="I2063" s="20"/>
      <c r="J2063" s="20"/>
      <c r="K2063" s="20"/>
      <c r="L2063" s="20"/>
      <c r="M2063" s="20"/>
      <c r="N2063" s="20"/>
      <c r="O2063" s="20"/>
      <c r="P2063" s="20"/>
      <c r="Q2063" s="20"/>
      <c r="R2063" s="20"/>
      <c r="S2063" s="20"/>
      <c r="T2063" s="20"/>
      <c r="U2063" s="20"/>
      <c r="V2063" s="20"/>
      <c r="W2063" s="20"/>
      <c r="X2063" s="20"/>
      <c r="Y2063" s="20"/>
      <c r="Z2063" s="20"/>
      <c r="AA2063" s="20"/>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c r="BT2063" s="20"/>
      <c r="BU2063" s="20"/>
      <c r="BV2063" s="20"/>
      <c r="BW2063" s="20"/>
      <c r="BX2063" s="20"/>
      <c r="BY2063" s="20"/>
      <c r="BZ2063" s="20"/>
    </row>
    <row r="2064" spans="2:78" x14ac:dyDescent="0.35">
      <c r="B2064" s="20"/>
      <c r="C2064" s="20"/>
      <c r="D2064" s="20"/>
      <c r="E2064" s="20"/>
      <c r="F2064" s="20"/>
      <c r="G2064" s="20"/>
      <c r="H2064" s="20"/>
      <c r="I2064" s="20"/>
      <c r="J2064" s="20"/>
      <c r="K2064" s="20"/>
      <c r="L2064" s="20"/>
      <c r="M2064" s="20"/>
      <c r="N2064" s="20"/>
      <c r="O2064" s="20"/>
      <c r="P2064" s="20"/>
      <c r="Q2064" s="20"/>
      <c r="R2064" s="20"/>
      <c r="S2064" s="20"/>
      <c r="T2064" s="20"/>
      <c r="U2064" s="20"/>
      <c r="V2064" s="20"/>
      <c r="W2064" s="20"/>
      <c r="X2064" s="20"/>
      <c r="Y2064" s="20"/>
      <c r="Z2064" s="20"/>
      <c r="AA2064" s="20"/>
      <c r="AB2064" s="20"/>
      <c r="AC2064" s="20"/>
      <c r="AD2064" s="20"/>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c r="BU2064" s="20"/>
      <c r="BV2064" s="20"/>
      <c r="BW2064" s="20"/>
      <c r="BX2064" s="20"/>
      <c r="BY2064" s="20"/>
      <c r="BZ2064" s="20"/>
    </row>
    <row r="2065" spans="2:78" x14ac:dyDescent="0.35">
      <c r="B2065" s="20"/>
      <c r="C2065" s="20"/>
      <c r="D2065" s="20"/>
      <c r="E2065" s="20"/>
      <c r="F2065" s="20"/>
      <c r="G2065" s="20"/>
      <c r="H2065" s="20"/>
      <c r="I2065" s="20"/>
      <c r="J2065" s="20"/>
      <c r="K2065" s="20"/>
      <c r="L2065" s="20"/>
      <c r="M2065" s="20"/>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c r="BU2065" s="20"/>
      <c r="BV2065" s="20"/>
      <c r="BW2065" s="20"/>
      <c r="BX2065" s="20"/>
      <c r="BY2065" s="20"/>
      <c r="BZ2065" s="20"/>
    </row>
    <row r="2066" spans="2:78" x14ac:dyDescent="0.35">
      <c r="B2066" s="20"/>
      <c r="C2066" s="20"/>
      <c r="D2066" s="20"/>
      <c r="E2066" s="20"/>
      <c r="F2066" s="20"/>
      <c r="G2066" s="20"/>
      <c r="H2066" s="20"/>
      <c r="I2066" s="20"/>
      <c r="J2066" s="20"/>
      <c r="K2066" s="20"/>
      <c r="L2066" s="20"/>
      <c r="M2066" s="20"/>
      <c r="N2066" s="20"/>
      <c r="O2066" s="20"/>
      <c r="P2066" s="20"/>
      <c r="Q2066" s="20"/>
      <c r="R2066" s="20"/>
      <c r="S2066" s="20"/>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c r="BU2066" s="20"/>
      <c r="BV2066" s="20"/>
      <c r="BW2066" s="20"/>
      <c r="BX2066" s="20"/>
      <c r="BY2066" s="20"/>
      <c r="BZ2066" s="20"/>
    </row>
    <row r="2067" spans="2:78" x14ac:dyDescent="0.35">
      <c r="B2067" s="20"/>
      <c r="C2067" s="20"/>
      <c r="D2067" s="20"/>
      <c r="E2067" s="20"/>
      <c r="F2067" s="20"/>
      <c r="G2067" s="20"/>
      <c r="H2067" s="20"/>
      <c r="I2067" s="20"/>
      <c r="J2067" s="20"/>
      <c r="K2067" s="20"/>
      <c r="L2067" s="20"/>
      <c r="M2067" s="20"/>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c r="BU2067" s="20"/>
      <c r="BV2067" s="20"/>
      <c r="BW2067" s="20"/>
      <c r="BX2067" s="20"/>
      <c r="BY2067" s="20"/>
      <c r="BZ2067" s="20"/>
    </row>
    <row r="2068" spans="2:78" x14ac:dyDescent="0.35">
      <c r="B2068" s="20"/>
      <c r="C2068" s="20"/>
      <c r="D2068" s="20"/>
      <c r="E2068" s="20"/>
      <c r="F2068" s="20"/>
      <c r="G2068" s="20"/>
      <c r="H2068" s="20"/>
      <c r="I2068" s="20"/>
      <c r="J2068" s="20"/>
      <c r="K2068" s="20"/>
      <c r="L2068" s="20"/>
      <c r="M2068" s="20"/>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c r="BU2068" s="20"/>
      <c r="BV2068" s="20"/>
      <c r="BW2068" s="20"/>
      <c r="BX2068" s="20"/>
      <c r="BY2068" s="20"/>
      <c r="BZ2068" s="20"/>
    </row>
    <row r="2069" spans="2:78" x14ac:dyDescent="0.35">
      <c r="B2069" s="20"/>
      <c r="C2069" s="20"/>
      <c r="D2069" s="20"/>
      <c r="E2069" s="20"/>
      <c r="F2069" s="20"/>
      <c r="G2069" s="20"/>
      <c r="H2069" s="20"/>
      <c r="I2069" s="20"/>
      <c r="J2069" s="20"/>
      <c r="K2069" s="20"/>
      <c r="L2069" s="20"/>
      <c r="M2069" s="20"/>
      <c r="N2069" s="20"/>
      <c r="O2069" s="20"/>
      <c r="P2069" s="20"/>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c r="BU2069" s="20"/>
      <c r="BV2069" s="20"/>
      <c r="BW2069" s="20"/>
      <c r="BX2069" s="20"/>
      <c r="BY2069" s="20"/>
      <c r="BZ2069" s="20"/>
    </row>
    <row r="2070" spans="2:78" x14ac:dyDescent="0.35">
      <c r="B2070" s="20"/>
      <c r="C2070" s="20"/>
      <c r="D2070" s="20"/>
      <c r="E2070" s="20"/>
      <c r="F2070" s="20"/>
      <c r="G2070" s="20"/>
      <c r="H2070" s="20"/>
      <c r="I2070" s="20"/>
      <c r="J2070" s="20"/>
      <c r="K2070" s="20"/>
      <c r="L2070" s="20"/>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c r="BU2070" s="20"/>
      <c r="BV2070" s="20"/>
      <c r="BW2070" s="20"/>
      <c r="BX2070" s="20"/>
      <c r="BY2070" s="20"/>
      <c r="BZ2070" s="20"/>
    </row>
    <row r="2071" spans="2:78" x14ac:dyDescent="0.35">
      <c r="B2071" s="20"/>
      <c r="C2071" s="20"/>
      <c r="D2071" s="20"/>
      <c r="E2071" s="20"/>
      <c r="F2071" s="20"/>
      <c r="G2071" s="20"/>
      <c r="H2071" s="20"/>
      <c r="I2071" s="20"/>
      <c r="J2071" s="20"/>
      <c r="K2071" s="20"/>
      <c r="L2071" s="20"/>
      <c r="M2071" s="20"/>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c r="BU2071" s="20"/>
      <c r="BV2071" s="20"/>
      <c r="BW2071" s="20"/>
      <c r="BX2071" s="20"/>
      <c r="BY2071" s="20"/>
      <c r="BZ2071" s="20"/>
    </row>
    <row r="2072" spans="2:78" x14ac:dyDescent="0.35">
      <c r="B2072" s="20"/>
      <c r="C2072" s="20"/>
      <c r="D2072" s="20"/>
      <c r="E2072" s="20"/>
      <c r="F2072" s="20"/>
      <c r="G2072" s="20"/>
      <c r="H2072" s="20"/>
      <c r="I2072" s="20"/>
      <c r="J2072" s="20"/>
      <c r="K2072" s="20"/>
      <c r="L2072" s="20"/>
      <c r="M2072" s="20"/>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c r="BU2072" s="20"/>
      <c r="BV2072" s="20"/>
      <c r="BW2072" s="20"/>
      <c r="BX2072" s="20"/>
      <c r="BY2072" s="20"/>
      <c r="BZ2072" s="20"/>
    </row>
    <row r="2073" spans="2:78" x14ac:dyDescent="0.35">
      <c r="B2073" s="20"/>
      <c r="C2073" s="20"/>
      <c r="D2073" s="20"/>
      <c r="E2073" s="20"/>
      <c r="F2073" s="20"/>
      <c r="G2073" s="20"/>
      <c r="H2073" s="20"/>
      <c r="I2073" s="20"/>
      <c r="J2073" s="20"/>
      <c r="K2073" s="20"/>
      <c r="L2073" s="20"/>
      <c r="M2073" s="20"/>
      <c r="N2073" s="20"/>
      <c r="O2073" s="20"/>
      <c r="P2073" s="20"/>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c r="BU2073" s="20"/>
      <c r="BV2073" s="20"/>
      <c r="BW2073" s="20"/>
      <c r="BX2073" s="20"/>
      <c r="BY2073" s="20"/>
      <c r="BZ2073" s="20"/>
    </row>
    <row r="2074" spans="2:78" x14ac:dyDescent="0.35">
      <c r="B2074" s="20"/>
      <c r="C2074" s="20"/>
      <c r="D2074" s="20"/>
      <c r="E2074" s="20"/>
      <c r="F2074" s="20"/>
      <c r="G2074" s="20"/>
      <c r="H2074" s="20"/>
      <c r="I2074" s="20"/>
      <c r="J2074" s="20"/>
      <c r="K2074" s="20"/>
      <c r="L2074" s="20"/>
      <c r="M2074" s="20"/>
      <c r="N2074" s="20"/>
      <c r="O2074" s="20"/>
      <c r="P2074" s="20"/>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c r="BU2074" s="20"/>
      <c r="BV2074" s="20"/>
      <c r="BW2074" s="20"/>
      <c r="BX2074" s="20"/>
      <c r="BY2074" s="20"/>
      <c r="BZ2074" s="20"/>
    </row>
    <row r="2075" spans="2:78" x14ac:dyDescent="0.35">
      <c r="B2075" s="20"/>
      <c r="C2075" s="20"/>
      <c r="D2075" s="20"/>
      <c r="E2075" s="20"/>
      <c r="F2075" s="20"/>
      <c r="G2075" s="20"/>
      <c r="H2075" s="20"/>
      <c r="I2075" s="20"/>
      <c r="J2075" s="20"/>
      <c r="K2075" s="20"/>
      <c r="L2075" s="20"/>
      <c r="M2075" s="20"/>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c r="BU2075" s="20"/>
      <c r="BV2075" s="20"/>
      <c r="BW2075" s="20"/>
      <c r="BX2075" s="20"/>
      <c r="BY2075" s="20"/>
      <c r="BZ2075" s="20"/>
    </row>
    <row r="2076" spans="2:78" x14ac:dyDescent="0.35">
      <c r="B2076" s="20"/>
      <c r="C2076" s="20"/>
      <c r="D2076" s="20"/>
      <c r="E2076" s="20"/>
      <c r="F2076" s="20"/>
      <c r="G2076" s="20"/>
      <c r="H2076" s="20"/>
      <c r="I2076" s="20"/>
      <c r="J2076" s="20"/>
      <c r="K2076" s="20"/>
      <c r="L2076" s="20"/>
      <c r="M2076" s="20"/>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c r="BU2076" s="20"/>
      <c r="BV2076" s="20"/>
      <c r="BW2076" s="20"/>
      <c r="BX2076" s="20"/>
      <c r="BY2076" s="20"/>
      <c r="BZ2076" s="20"/>
    </row>
    <row r="2077" spans="2:78" x14ac:dyDescent="0.35">
      <c r="B2077" s="20"/>
      <c r="C2077" s="20"/>
      <c r="D2077" s="20"/>
      <c r="E2077" s="20"/>
      <c r="F2077" s="20"/>
      <c r="G2077" s="20"/>
      <c r="H2077" s="20"/>
      <c r="I2077" s="20"/>
      <c r="J2077" s="20"/>
      <c r="K2077" s="20"/>
      <c r="L2077" s="20"/>
      <c r="M2077" s="20"/>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c r="BU2077" s="20"/>
      <c r="BV2077" s="20"/>
      <c r="BW2077" s="20"/>
      <c r="BX2077" s="20"/>
      <c r="BY2077" s="20"/>
      <c r="BZ2077" s="20"/>
    </row>
    <row r="2078" spans="2:78" x14ac:dyDescent="0.35">
      <c r="B2078" s="20"/>
      <c r="C2078" s="20"/>
      <c r="D2078" s="20"/>
      <c r="E2078" s="20"/>
      <c r="F2078" s="20"/>
      <c r="G2078" s="20"/>
      <c r="H2078" s="20"/>
      <c r="I2078" s="20"/>
      <c r="J2078" s="20"/>
      <c r="K2078" s="20"/>
      <c r="L2078" s="20"/>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c r="BU2078" s="20"/>
      <c r="BV2078" s="20"/>
      <c r="BW2078" s="20"/>
      <c r="BX2078" s="20"/>
      <c r="BY2078" s="20"/>
      <c r="BZ2078" s="20"/>
    </row>
    <row r="2079" spans="2:78" x14ac:dyDescent="0.35">
      <c r="B2079" s="20"/>
      <c r="C2079" s="20"/>
      <c r="D2079" s="20"/>
      <c r="E2079" s="20"/>
      <c r="F2079" s="20"/>
      <c r="G2079" s="20"/>
      <c r="H2079" s="20"/>
      <c r="I2079" s="20"/>
      <c r="J2079" s="20"/>
      <c r="K2079" s="20"/>
      <c r="L2079" s="20"/>
      <c r="M2079" s="20"/>
      <c r="N2079" s="20"/>
      <c r="O2079" s="20"/>
      <c r="P2079" s="20"/>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c r="BU2079" s="20"/>
      <c r="BV2079" s="20"/>
      <c r="BW2079" s="20"/>
      <c r="BX2079" s="20"/>
      <c r="BY2079" s="20"/>
      <c r="BZ2079" s="20"/>
    </row>
    <row r="2080" spans="2:78" x14ac:dyDescent="0.35">
      <c r="B2080" s="20"/>
      <c r="C2080" s="20"/>
      <c r="D2080" s="20"/>
      <c r="E2080" s="20"/>
      <c r="F2080" s="20"/>
      <c r="G2080" s="20"/>
      <c r="H2080" s="20"/>
      <c r="I2080" s="20"/>
      <c r="J2080" s="20"/>
      <c r="K2080" s="20"/>
      <c r="L2080" s="20"/>
      <c r="M2080" s="20"/>
      <c r="N2080" s="20"/>
      <c r="O2080" s="20"/>
      <c r="P2080" s="20"/>
      <c r="Q2080" s="20"/>
      <c r="R2080" s="20"/>
      <c r="S2080" s="20"/>
      <c r="T2080" s="20"/>
      <c r="U2080" s="20"/>
      <c r="V2080" s="20"/>
      <c r="W2080" s="20"/>
      <c r="X2080" s="20"/>
      <c r="Y2080" s="20"/>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c r="BT2080" s="20"/>
      <c r="BU2080" s="20"/>
      <c r="BV2080" s="20"/>
      <c r="BW2080" s="20"/>
      <c r="BX2080" s="20"/>
      <c r="BY2080" s="20"/>
      <c r="BZ2080" s="20"/>
    </row>
    <row r="2081" spans="2:78" x14ac:dyDescent="0.35">
      <c r="B2081" s="20"/>
      <c r="C2081" s="20"/>
      <c r="D2081" s="20"/>
      <c r="E2081" s="20"/>
      <c r="F2081" s="20"/>
      <c r="G2081" s="20"/>
      <c r="H2081" s="20"/>
      <c r="I2081" s="20"/>
      <c r="J2081" s="20"/>
      <c r="K2081" s="20"/>
      <c r="L2081" s="20"/>
      <c r="M2081" s="20"/>
      <c r="N2081" s="20"/>
      <c r="O2081" s="20"/>
      <c r="P2081" s="20"/>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c r="BU2081" s="20"/>
      <c r="BV2081" s="20"/>
      <c r="BW2081" s="20"/>
      <c r="BX2081" s="20"/>
      <c r="BY2081" s="20"/>
      <c r="BZ2081" s="20"/>
    </row>
    <row r="2082" spans="2:78" x14ac:dyDescent="0.35">
      <c r="B2082" s="20"/>
      <c r="C2082" s="20"/>
      <c r="D2082" s="20"/>
      <c r="E2082" s="20"/>
      <c r="F2082" s="20"/>
      <c r="G2082" s="20"/>
      <c r="H2082" s="20"/>
      <c r="I2082" s="20"/>
      <c r="J2082" s="20"/>
      <c r="K2082" s="20"/>
      <c r="L2082" s="20"/>
      <c r="M2082" s="20"/>
      <c r="N2082" s="20"/>
      <c r="O2082" s="20"/>
      <c r="P2082" s="20"/>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c r="BU2082" s="20"/>
      <c r="BV2082" s="20"/>
      <c r="BW2082" s="20"/>
      <c r="BX2082" s="20"/>
      <c r="BY2082" s="20"/>
      <c r="BZ2082" s="20"/>
    </row>
    <row r="2083" spans="2:78" x14ac:dyDescent="0.35">
      <c r="B2083" s="20"/>
      <c r="C2083" s="20"/>
      <c r="D2083" s="20"/>
      <c r="E2083" s="20"/>
      <c r="F2083" s="20"/>
      <c r="G2083" s="20"/>
      <c r="H2083" s="20"/>
      <c r="I2083" s="20"/>
      <c r="J2083" s="20"/>
      <c r="K2083" s="20"/>
      <c r="L2083" s="20"/>
      <c r="M2083" s="20"/>
      <c r="N2083" s="20"/>
      <c r="O2083" s="20"/>
      <c r="P2083" s="20"/>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c r="BT2083" s="20"/>
      <c r="BU2083" s="20"/>
      <c r="BV2083" s="20"/>
      <c r="BW2083" s="20"/>
      <c r="BX2083" s="20"/>
      <c r="BY2083" s="20"/>
      <c r="BZ2083" s="20"/>
    </row>
    <row r="2084" spans="2:78" x14ac:dyDescent="0.35">
      <c r="B2084" s="20"/>
      <c r="C2084" s="20"/>
      <c r="D2084" s="20"/>
      <c r="E2084" s="20"/>
      <c r="F2084" s="20"/>
      <c r="G2084" s="20"/>
      <c r="H2084" s="20"/>
      <c r="I2084" s="20"/>
      <c r="J2084" s="20"/>
      <c r="K2084" s="20"/>
      <c r="L2084" s="20"/>
      <c r="M2084" s="20"/>
      <c r="N2084" s="20"/>
      <c r="O2084" s="20"/>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c r="BT2084" s="20"/>
      <c r="BU2084" s="20"/>
      <c r="BV2084" s="20"/>
      <c r="BW2084" s="20"/>
      <c r="BX2084" s="20"/>
      <c r="BY2084" s="20"/>
      <c r="BZ2084" s="20"/>
    </row>
    <row r="2085" spans="2:78" x14ac:dyDescent="0.35">
      <c r="B2085" s="20"/>
      <c r="C2085" s="20"/>
      <c r="D2085" s="20"/>
      <c r="E2085" s="20"/>
      <c r="F2085" s="20"/>
      <c r="G2085" s="20"/>
      <c r="H2085" s="20"/>
      <c r="I2085" s="20"/>
      <c r="J2085" s="20"/>
      <c r="K2085" s="20"/>
      <c r="L2085" s="20"/>
      <c r="M2085" s="20"/>
      <c r="N2085" s="20"/>
      <c r="O2085" s="20"/>
      <c r="P2085" s="20"/>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c r="BT2085" s="20"/>
      <c r="BU2085" s="20"/>
      <c r="BV2085" s="20"/>
      <c r="BW2085" s="20"/>
      <c r="BX2085" s="20"/>
      <c r="BY2085" s="20"/>
      <c r="BZ2085" s="20"/>
    </row>
    <row r="2086" spans="2:78" x14ac:dyDescent="0.35">
      <c r="B2086" s="20"/>
      <c r="C2086" s="20"/>
      <c r="D2086" s="20"/>
      <c r="E2086" s="20"/>
      <c r="F2086" s="20"/>
      <c r="G2086" s="20"/>
      <c r="H2086" s="20"/>
      <c r="I2086" s="20"/>
      <c r="J2086" s="20"/>
      <c r="K2086" s="20"/>
      <c r="L2086" s="20"/>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c r="BU2086" s="20"/>
      <c r="BV2086" s="20"/>
      <c r="BW2086" s="20"/>
      <c r="BX2086" s="20"/>
      <c r="BY2086" s="20"/>
      <c r="BZ2086" s="20"/>
    </row>
    <row r="2087" spans="2:78" x14ac:dyDescent="0.35">
      <c r="B2087" s="20"/>
      <c r="C2087" s="20"/>
      <c r="D2087" s="20"/>
      <c r="E2087" s="20"/>
      <c r="F2087" s="20"/>
      <c r="G2087" s="20"/>
      <c r="H2087" s="20"/>
      <c r="I2087" s="20"/>
      <c r="J2087" s="20"/>
      <c r="K2087" s="20"/>
      <c r="L2087" s="20"/>
      <c r="M2087" s="20"/>
      <c r="N2087" s="20"/>
      <c r="O2087" s="20"/>
      <c r="P2087" s="20"/>
      <c r="Q2087" s="20"/>
      <c r="R2087" s="20"/>
      <c r="S2087" s="20"/>
      <c r="T2087" s="20"/>
      <c r="U2087" s="20"/>
      <c r="V2087" s="20"/>
      <c r="W2087" s="20"/>
      <c r="X2087" s="20"/>
      <c r="Y2087" s="20"/>
      <c r="Z2087" s="20"/>
      <c r="AA2087" s="20"/>
      <c r="AB2087" s="20"/>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c r="BT2087" s="20"/>
      <c r="BU2087" s="20"/>
      <c r="BV2087" s="20"/>
      <c r="BW2087" s="20"/>
      <c r="BX2087" s="20"/>
      <c r="BY2087" s="20"/>
      <c r="BZ2087" s="20"/>
    </row>
    <row r="2088" spans="2:78" x14ac:dyDescent="0.35">
      <c r="B2088" s="20"/>
      <c r="C2088" s="20"/>
      <c r="D2088" s="20"/>
      <c r="E2088" s="20"/>
      <c r="F2088" s="20"/>
      <c r="G2088" s="20"/>
      <c r="H2088" s="20"/>
      <c r="I2088" s="20"/>
      <c r="J2088" s="20"/>
      <c r="K2088" s="20"/>
      <c r="L2088" s="20"/>
      <c r="M2088" s="20"/>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c r="BT2088" s="20"/>
      <c r="BU2088" s="20"/>
      <c r="BV2088" s="20"/>
      <c r="BW2088" s="20"/>
      <c r="BX2088" s="20"/>
      <c r="BY2088" s="20"/>
      <c r="BZ2088" s="20"/>
    </row>
    <row r="2089" spans="2:78" x14ac:dyDescent="0.35">
      <c r="B2089" s="20"/>
      <c r="C2089" s="20"/>
      <c r="D2089" s="20"/>
      <c r="E2089" s="20"/>
      <c r="F2089" s="20"/>
      <c r="G2089" s="20"/>
      <c r="H2089" s="20"/>
      <c r="I2089" s="20"/>
      <c r="J2089" s="20"/>
      <c r="K2089" s="20"/>
      <c r="L2089" s="20"/>
      <c r="M2089" s="20"/>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c r="BT2089" s="20"/>
      <c r="BU2089" s="20"/>
      <c r="BV2089" s="20"/>
      <c r="BW2089" s="20"/>
      <c r="BX2089" s="20"/>
      <c r="BY2089" s="20"/>
      <c r="BZ2089" s="20"/>
    </row>
    <row r="2090" spans="2:78" x14ac:dyDescent="0.35">
      <c r="B2090" s="20"/>
      <c r="C2090" s="20"/>
      <c r="D2090" s="20"/>
      <c r="E2090" s="20"/>
      <c r="F2090" s="20"/>
      <c r="G2090" s="20"/>
      <c r="H2090" s="20"/>
      <c r="I2090" s="20"/>
      <c r="J2090" s="20"/>
      <c r="K2090" s="20"/>
      <c r="L2090" s="20"/>
      <c r="M2090" s="20"/>
      <c r="N2090" s="20"/>
      <c r="O2090" s="20"/>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c r="BT2090" s="20"/>
      <c r="BU2090" s="20"/>
      <c r="BV2090" s="20"/>
      <c r="BW2090" s="20"/>
      <c r="BX2090" s="20"/>
      <c r="BY2090" s="20"/>
      <c r="BZ2090" s="20"/>
    </row>
    <row r="2091" spans="2:78" x14ac:dyDescent="0.35">
      <c r="B2091" s="20"/>
      <c r="C2091" s="20"/>
      <c r="D2091" s="20"/>
      <c r="E2091" s="20"/>
      <c r="F2091" s="20"/>
      <c r="G2091" s="20"/>
      <c r="H2091" s="20"/>
      <c r="I2091" s="20"/>
      <c r="J2091" s="20"/>
      <c r="K2091" s="20"/>
      <c r="L2091" s="20"/>
      <c r="M2091" s="20"/>
      <c r="N2091" s="20"/>
      <c r="O2091" s="20"/>
      <c r="P2091" s="20"/>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c r="BT2091" s="20"/>
      <c r="BU2091" s="20"/>
      <c r="BV2091" s="20"/>
      <c r="BW2091" s="20"/>
      <c r="BX2091" s="20"/>
      <c r="BY2091" s="20"/>
      <c r="BZ2091" s="20"/>
    </row>
    <row r="2092" spans="2:78" x14ac:dyDescent="0.35">
      <c r="B2092" s="20"/>
      <c r="C2092" s="20"/>
      <c r="D2092" s="20"/>
      <c r="E2092" s="20"/>
      <c r="F2092" s="20"/>
      <c r="G2092" s="20"/>
      <c r="H2092" s="20"/>
      <c r="I2092" s="20"/>
      <c r="J2092" s="20"/>
      <c r="K2092" s="20"/>
      <c r="L2092" s="20"/>
      <c r="M2092" s="20"/>
      <c r="N2092" s="20"/>
      <c r="O2092" s="20"/>
      <c r="P2092" s="20"/>
      <c r="Q2092" s="20"/>
      <c r="R2092" s="20"/>
      <c r="S2092" s="20"/>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c r="BT2092" s="20"/>
      <c r="BU2092" s="20"/>
      <c r="BV2092" s="20"/>
      <c r="BW2092" s="20"/>
      <c r="BX2092" s="20"/>
      <c r="BY2092" s="20"/>
      <c r="BZ2092" s="20"/>
    </row>
    <row r="2093" spans="2:78" x14ac:dyDescent="0.35">
      <c r="B2093" s="20"/>
      <c r="C2093" s="20"/>
      <c r="D2093" s="20"/>
      <c r="E2093" s="20"/>
      <c r="F2093" s="20"/>
      <c r="G2093" s="20"/>
      <c r="H2093" s="20"/>
      <c r="I2093" s="20"/>
      <c r="J2093" s="20"/>
      <c r="K2093" s="20"/>
      <c r="L2093" s="20"/>
      <c r="M2093" s="20"/>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c r="BT2093" s="20"/>
      <c r="BU2093" s="20"/>
      <c r="BV2093" s="20"/>
      <c r="BW2093" s="20"/>
      <c r="BX2093" s="20"/>
      <c r="BY2093" s="20"/>
      <c r="BZ2093" s="20"/>
    </row>
    <row r="2094" spans="2:78" x14ac:dyDescent="0.35">
      <c r="B2094" s="20"/>
      <c r="C2094" s="20"/>
      <c r="D2094" s="20"/>
      <c r="E2094" s="20"/>
      <c r="F2094" s="20"/>
      <c r="G2094" s="20"/>
      <c r="H2094" s="20"/>
      <c r="I2094" s="20"/>
      <c r="J2094" s="20"/>
      <c r="K2094" s="20"/>
      <c r="L2094" s="20"/>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c r="BU2094" s="20"/>
      <c r="BV2094" s="20"/>
      <c r="BW2094" s="20"/>
      <c r="BX2094" s="20"/>
      <c r="BY2094" s="20"/>
      <c r="BZ2094" s="20"/>
    </row>
    <row r="2095" spans="2:78" x14ac:dyDescent="0.35">
      <c r="B2095" s="20"/>
      <c r="C2095" s="20"/>
      <c r="D2095" s="20"/>
      <c r="E2095" s="20"/>
      <c r="F2095" s="20"/>
      <c r="G2095" s="20"/>
      <c r="H2095" s="20"/>
      <c r="I2095" s="20"/>
      <c r="J2095" s="20"/>
      <c r="K2095" s="20"/>
      <c r="L2095" s="20"/>
      <c r="M2095" s="20"/>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c r="BU2095" s="20"/>
      <c r="BV2095" s="20"/>
      <c r="BW2095" s="20"/>
      <c r="BX2095" s="20"/>
      <c r="BY2095" s="20"/>
      <c r="BZ2095" s="20"/>
    </row>
    <row r="2096" spans="2:78" x14ac:dyDescent="0.35">
      <c r="B2096" s="20"/>
      <c r="C2096" s="20"/>
      <c r="D2096" s="20"/>
      <c r="E2096" s="20"/>
      <c r="F2096" s="20"/>
      <c r="G2096" s="20"/>
      <c r="H2096" s="20"/>
      <c r="I2096" s="20"/>
      <c r="J2096" s="20"/>
      <c r="K2096" s="20"/>
      <c r="L2096" s="20"/>
      <c r="M2096" s="20"/>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c r="BT2096" s="20"/>
      <c r="BU2096" s="20"/>
      <c r="BV2096" s="20"/>
      <c r="BW2096" s="20"/>
      <c r="BX2096" s="20"/>
      <c r="BY2096" s="20"/>
      <c r="BZ2096" s="20"/>
    </row>
    <row r="2097" spans="2:78" x14ac:dyDescent="0.35">
      <c r="B2097" s="20"/>
      <c r="C2097" s="20"/>
      <c r="D2097" s="20"/>
      <c r="E2097" s="20"/>
      <c r="F2097" s="20"/>
      <c r="G2097" s="20"/>
      <c r="H2097" s="20"/>
      <c r="I2097" s="20"/>
      <c r="J2097" s="20"/>
      <c r="K2097" s="20"/>
      <c r="L2097" s="20"/>
      <c r="M2097" s="20"/>
      <c r="N2097" s="20"/>
      <c r="O2097" s="20"/>
      <c r="P2097" s="20"/>
      <c r="Q2097" s="20"/>
      <c r="R2097" s="20"/>
      <c r="S2097" s="20"/>
      <c r="T2097" s="20"/>
      <c r="U2097" s="20"/>
      <c r="V2097" s="20"/>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c r="BT2097" s="20"/>
      <c r="BU2097" s="20"/>
      <c r="BV2097" s="20"/>
      <c r="BW2097" s="20"/>
      <c r="BX2097" s="20"/>
      <c r="BY2097" s="20"/>
      <c r="BZ2097" s="20"/>
    </row>
    <row r="2098" spans="2:78" x14ac:dyDescent="0.35">
      <c r="B2098" s="20"/>
      <c r="C2098" s="20"/>
      <c r="D2098" s="20"/>
      <c r="E2098" s="20"/>
      <c r="F2098" s="20"/>
      <c r="G2098" s="20"/>
      <c r="H2098" s="20"/>
      <c r="I2098" s="20"/>
      <c r="J2098" s="20"/>
      <c r="K2098" s="20"/>
      <c r="L2098" s="20"/>
      <c r="M2098" s="20"/>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c r="BT2098" s="20"/>
      <c r="BU2098" s="20"/>
      <c r="BV2098" s="20"/>
      <c r="BW2098" s="20"/>
      <c r="BX2098" s="20"/>
      <c r="BY2098" s="20"/>
      <c r="BZ2098" s="20"/>
    </row>
    <row r="2099" spans="2:78" x14ac:dyDescent="0.35">
      <c r="B2099" s="20"/>
      <c r="C2099" s="20"/>
      <c r="D2099" s="20"/>
      <c r="E2099" s="20"/>
      <c r="F2099" s="20"/>
      <c r="G2099" s="20"/>
      <c r="H2099" s="20"/>
      <c r="I2099" s="20"/>
      <c r="J2099" s="20"/>
      <c r="K2099" s="20"/>
      <c r="L2099" s="20"/>
      <c r="M2099" s="20"/>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c r="BT2099" s="20"/>
      <c r="BU2099" s="20"/>
      <c r="BV2099" s="20"/>
      <c r="BW2099" s="20"/>
      <c r="BX2099" s="20"/>
      <c r="BY2099" s="20"/>
      <c r="BZ2099" s="20"/>
    </row>
    <row r="2100" spans="2:78" x14ac:dyDescent="0.35">
      <c r="B2100" s="20"/>
      <c r="C2100" s="20"/>
      <c r="D2100" s="20"/>
      <c r="E2100" s="20"/>
      <c r="F2100" s="20"/>
      <c r="G2100" s="20"/>
      <c r="H2100" s="20"/>
      <c r="I2100" s="20"/>
      <c r="J2100" s="20"/>
      <c r="K2100" s="20"/>
      <c r="L2100" s="20"/>
      <c r="M2100" s="20"/>
      <c r="N2100" s="20"/>
      <c r="O2100" s="20"/>
      <c r="P2100" s="20"/>
      <c r="Q2100" s="20"/>
      <c r="R2100" s="20"/>
      <c r="S2100" s="20"/>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c r="BT2100" s="20"/>
      <c r="BU2100" s="20"/>
      <c r="BV2100" s="20"/>
      <c r="BW2100" s="20"/>
      <c r="BX2100" s="20"/>
      <c r="BY2100" s="20"/>
      <c r="BZ2100" s="20"/>
    </row>
    <row r="2101" spans="2:78" x14ac:dyDescent="0.35">
      <c r="B2101" s="20"/>
      <c r="C2101" s="20"/>
      <c r="D2101" s="20"/>
      <c r="E2101" s="20"/>
      <c r="F2101" s="20"/>
      <c r="G2101" s="20"/>
      <c r="H2101" s="20"/>
      <c r="I2101" s="20"/>
      <c r="J2101" s="20"/>
      <c r="K2101" s="20"/>
      <c r="L2101" s="20"/>
      <c r="M2101" s="20"/>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c r="BT2101" s="20"/>
      <c r="BU2101" s="20"/>
      <c r="BV2101" s="20"/>
      <c r="BW2101" s="20"/>
      <c r="BX2101" s="20"/>
      <c r="BY2101" s="20"/>
      <c r="BZ2101" s="20"/>
    </row>
    <row r="2102" spans="2:78" x14ac:dyDescent="0.35">
      <c r="B2102" s="20"/>
      <c r="C2102" s="20"/>
      <c r="D2102" s="20"/>
      <c r="E2102" s="20"/>
      <c r="F2102" s="20"/>
      <c r="G2102" s="20"/>
      <c r="H2102" s="20"/>
      <c r="I2102" s="20"/>
      <c r="J2102" s="20"/>
      <c r="K2102" s="20"/>
      <c r="L2102" s="20"/>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c r="BU2102" s="20"/>
      <c r="BV2102" s="20"/>
      <c r="BW2102" s="20"/>
      <c r="BX2102" s="20"/>
      <c r="BY2102" s="20"/>
      <c r="BZ2102" s="20"/>
    </row>
    <row r="2103" spans="2:78" x14ac:dyDescent="0.35">
      <c r="B2103" s="20"/>
      <c r="C2103" s="20"/>
      <c r="D2103" s="20"/>
      <c r="E2103" s="20"/>
      <c r="F2103" s="20"/>
      <c r="G2103" s="20"/>
      <c r="H2103" s="20"/>
      <c r="I2103" s="20"/>
      <c r="J2103" s="20"/>
      <c r="K2103" s="20"/>
      <c r="L2103" s="20"/>
      <c r="M2103" s="20"/>
      <c r="N2103" s="20"/>
      <c r="O2103" s="20"/>
      <c r="P2103" s="20"/>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c r="BT2103" s="20"/>
      <c r="BU2103" s="20"/>
      <c r="BV2103" s="20"/>
      <c r="BW2103" s="20"/>
      <c r="BX2103" s="20"/>
      <c r="BY2103" s="20"/>
      <c r="BZ2103" s="20"/>
    </row>
    <row r="2104" spans="2:78" x14ac:dyDescent="0.35">
      <c r="B2104" s="20"/>
      <c r="C2104" s="20"/>
      <c r="D2104" s="20"/>
      <c r="E2104" s="20"/>
      <c r="F2104" s="20"/>
      <c r="G2104" s="20"/>
      <c r="H2104" s="20"/>
      <c r="I2104" s="20"/>
      <c r="J2104" s="20"/>
      <c r="K2104" s="20"/>
      <c r="L2104" s="20"/>
      <c r="M2104" s="20"/>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c r="BT2104" s="20"/>
      <c r="BU2104" s="20"/>
      <c r="BV2104" s="20"/>
      <c r="BW2104" s="20"/>
      <c r="BX2104" s="20"/>
      <c r="BY2104" s="20"/>
      <c r="BZ2104" s="20"/>
    </row>
    <row r="2105" spans="2:78" x14ac:dyDescent="0.35">
      <c r="B2105" s="20"/>
      <c r="C2105" s="20"/>
      <c r="D2105" s="20"/>
      <c r="E2105" s="20"/>
      <c r="F2105" s="20"/>
      <c r="G2105" s="20"/>
      <c r="H2105" s="20"/>
      <c r="I2105" s="20"/>
      <c r="J2105" s="20"/>
      <c r="K2105" s="20"/>
      <c r="L2105" s="20"/>
      <c r="M2105" s="20"/>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c r="BU2105" s="20"/>
      <c r="BV2105" s="20"/>
      <c r="BW2105" s="20"/>
      <c r="BX2105" s="20"/>
      <c r="BY2105" s="20"/>
      <c r="BZ2105" s="20"/>
    </row>
    <row r="2106" spans="2:78" x14ac:dyDescent="0.35">
      <c r="B2106" s="20"/>
      <c r="C2106" s="20"/>
      <c r="D2106" s="20"/>
      <c r="E2106" s="20"/>
      <c r="F2106" s="20"/>
      <c r="G2106" s="20"/>
      <c r="H2106" s="20"/>
      <c r="I2106" s="20"/>
      <c r="J2106" s="20"/>
      <c r="K2106" s="20"/>
      <c r="L2106" s="20"/>
      <c r="M2106" s="20"/>
      <c r="N2106" s="20"/>
      <c r="O2106" s="20"/>
      <c r="P2106" s="20"/>
      <c r="Q2106" s="20"/>
      <c r="R2106" s="20"/>
      <c r="S2106" s="20"/>
      <c r="T2106" s="20"/>
      <c r="U2106" s="20"/>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c r="BT2106" s="20"/>
      <c r="BU2106" s="20"/>
      <c r="BV2106" s="20"/>
      <c r="BW2106" s="20"/>
      <c r="BX2106" s="20"/>
      <c r="BY2106" s="20"/>
      <c r="BZ2106" s="20"/>
    </row>
    <row r="2107" spans="2:78" x14ac:dyDescent="0.35">
      <c r="B2107" s="20"/>
      <c r="C2107" s="20"/>
      <c r="D2107" s="20"/>
      <c r="E2107" s="20"/>
      <c r="F2107" s="20"/>
      <c r="G2107" s="20"/>
      <c r="H2107" s="20"/>
      <c r="I2107" s="20"/>
      <c r="J2107" s="20"/>
      <c r="K2107" s="20"/>
      <c r="L2107" s="20"/>
      <c r="M2107" s="20"/>
      <c r="N2107" s="20"/>
      <c r="O2107" s="20"/>
      <c r="P2107" s="20"/>
      <c r="Q2107" s="20"/>
      <c r="R2107" s="20"/>
      <c r="S2107" s="20"/>
      <c r="T2107" s="20"/>
      <c r="U2107" s="20"/>
      <c r="V2107" s="20"/>
      <c r="W2107" s="20"/>
      <c r="X2107" s="20"/>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c r="BU2107" s="20"/>
      <c r="BV2107" s="20"/>
      <c r="BW2107" s="20"/>
      <c r="BX2107" s="20"/>
      <c r="BY2107" s="20"/>
      <c r="BZ2107" s="20"/>
    </row>
    <row r="2108" spans="2:78" x14ac:dyDescent="0.35">
      <c r="B2108" s="20"/>
      <c r="C2108" s="20"/>
      <c r="D2108" s="20"/>
      <c r="E2108" s="20"/>
      <c r="F2108" s="20"/>
      <c r="G2108" s="20"/>
      <c r="H2108" s="20"/>
      <c r="I2108" s="20"/>
      <c r="J2108" s="20"/>
      <c r="K2108" s="20"/>
      <c r="L2108" s="20"/>
      <c r="M2108" s="20"/>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c r="BT2108" s="20"/>
      <c r="BU2108" s="20"/>
      <c r="BV2108" s="20"/>
      <c r="BW2108" s="20"/>
      <c r="BX2108" s="20"/>
      <c r="BY2108" s="20"/>
      <c r="BZ2108" s="20"/>
    </row>
    <row r="2109" spans="2:78" x14ac:dyDescent="0.35">
      <c r="B2109" s="20"/>
      <c r="C2109" s="20"/>
      <c r="D2109" s="20"/>
      <c r="E2109" s="20"/>
      <c r="F2109" s="20"/>
      <c r="G2109" s="20"/>
      <c r="H2109" s="20"/>
      <c r="I2109" s="20"/>
      <c r="J2109" s="20"/>
      <c r="K2109" s="20"/>
      <c r="L2109" s="20"/>
      <c r="M2109" s="20"/>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c r="BT2109" s="20"/>
      <c r="BU2109" s="20"/>
      <c r="BV2109" s="20"/>
      <c r="BW2109" s="20"/>
      <c r="BX2109" s="20"/>
      <c r="BY2109" s="20"/>
      <c r="BZ2109" s="20"/>
    </row>
    <row r="2110" spans="2:78" x14ac:dyDescent="0.35">
      <c r="B2110" s="20"/>
      <c r="C2110" s="20"/>
      <c r="D2110" s="20"/>
      <c r="E2110" s="20"/>
      <c r="F2110" s="20"/>
      <c r="G2110" s="20"/>
      <c r="H2110" s="20"/>
      <c r="I2110" s="20"/>
      <c r="J2110" s="20"/>
      <c r="K2110" s="20"/>
      <c r="L2110" s="20"/>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c r="BU2110" s="20"/>
      <c r="BV2110" s="20"/>
      <c r="BW2110" s="20"/>
      <c r="BX2110" s="20"/>
      <c r="BY2110" s="20"/>
      <c r="BZ2110" s="20"/>
    </row>
    <row r="2111" spans="2:78" x14ac:dyDescent="0.35">
      <c r="B2111" s="20"/>
      <c r="C2111" s="20"/>
      <c r="D2111" s="20"/>
      <c r="E2111" s="20"/>
      <c r="F2111" s="20"/>
      <c r="G2111" s="20"/>
      <c r="H2111" s="20"/>
      <c r="I2111" s="20"/>
      <c r="J2111" s="20"/>
      <c r="K2111" s="20"/>
      <c r="L2111" s="20"/>
      <c r="M2111" s="20"/>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c r="BT2111" s="20"/>
      <c r="BU2111" s="20"/>
      <c r="BV2111" s="20"/>
      <c r="BW2111" s="20"/>
      <c r="BX2111" s="20"/>
      <c r="BY2111" s="20"/>
      <c r="BZ2111" s="20"/>
    </row>
    <row r="2112" spans="2:78" x14ac:dyDescent="0.35">
      <c r="B2112" s="20"/>
      <c r="C2112" s="20"/>
      <c r="D2112" s="20"/>
      <c r="E2112" s="20"/>
      <c r="F2112" s="20"/>
      <c r="G2112" s="20"/>
      <c r="H2112" s="20"/>
      <c r="I2112" s="20"/>
      <c r="J2112" s="20"/>
      <c r="K2112" s="20"/>
      <c r="L2112" s="20"/>
      <c r="M2112" s="20"/>
      <c r="N2112" s="20"/>
      <c r="O2112" s="20"/>
      <c r="P2112" s="20"/>
      <c r="Q2112" s="20"/>
      <c r="R2112" s="20"/>
      <c r="S2112" s="20"/>
      <c r="T2112" s="20"/>
      <c r="U2112" s="20"/>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c r="BT2112" s="20"/>
      <c r="BU2112" s="20"/>
      <c r="BV2112" s="20"/>
      <c r="BW2112" s="20"/>
      <c r="BX2112" s="20"/>
      <c r="BY2112" s="20"/>
      <c r="BZ2112" s="20"/>
    </row>
    <row r="2113" spans="2:78" x14ac:dyDescent="0.35">
      <c r="B2113" s="20"/>
      <c r="C2113" s="20"/>
      <c r="D2113" s="20"/>
      <c r="E2113" s="20"/>
      <c r="F2113" s="20"/>
      <c r="G2113" s="20"/>
      <c r="H2113" s="20"/>
      <c r="I2113" s="20"/>
      <c r="J2113" s="20"/>
      <c r="K2113" s="20"/>
      <c r="L2113" s="20"/>
      <c r="M2113" s="20"/>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c r="BU2113" s="20"/>
      <c r="BV2113" s="20"/>
      <c r="BW2113" s="20"/>
      <c r="BX2113" s="20"/>
      <c r="BY2113" s="20"/>
      <c r="BZ2113" s="20"/>
    </row>
    <row r="2114" spans="2:78" x14ac:dyDescent="0.35">
      <c r="B2114" s="20"/>
      <c r="C2114" s="20"/>
      <c r="D2114" s="20"/>
      <c r="E2114" s="20"/>
      <c r="F2114" s="20"/>
      <c r="G2114" s="20"/>
      <c r="H2114" s="20"/>
      <c r="I2114" s="20"/>
      <c r="J2114" s="20"/>
      <c r="K2114" s="20"/>
      <c r="L2114" s="20"/>
      <c r="M2114" s="20"/>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c r="BU2114" s="20"/>
      <c r="BV2114" s="20"/>
      <c r="BW2114" s="20"/>
      <c r="BX2114" s="20"/>
      <c r="BY2114" s="20"/>
      <c r="BZ2114" s="20"/>
    </row>
    <row r="2115" spans="2:78" x14ac:dyDescent="0.35">
      <c r="B2115" s="20"/>
      <c r="C2115" s="20"/>
      <c r="D2115" s="20"/>
      <c r="E2115" s="20"/>
      <c r="F2115" s="20"/>
      <c r="G2115" s="20"/>
      <c r="H2115" s="20"/>
      <c r="I2115" s="20"/>
      <c r="J2115" s="20"/>
      <c r="K2115" s="20"/>
      <c r="L2115" s="20"/>
      <c r="M2115" s="20"/>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c r="BU2115" s="20"/>
      <c r="BV2115" s="20"/>
      <c r="BW2115" s="20"/>
      <c r="BX2115" s="20"/>
      <c r="BY2115" s="20"/>
      <c r="BZ2115" s="20"/>
    </row>
    <row r="2116" spans="2:78" x14ac:dyDescent="0.35">
      <c r="B2116" s="20"/>
      <c r="C2116" s="20"/>
      <c r="D2116" s="20"/>
      <c r="E2116" s="20"/>
      <c r="F2116" s="20"/>
      <c r="G2116" s="20"/>
      <c r="H2116" s="20"/>
      <c r="I2116" s="20"/>
      <c r="J2116" s="20"/>
      <c r="K2116" s="20"/>
      <c r="L2116" s="20"/>
      <c r="M2116" s="20"/>
      <c r="N2116" s="20"/>
      <c r="O2116" s="20"/>
      <c r="P2116" s="20"/>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c r="BU2116" s="20"/>
      <c r="BV2116" s="20"/>
      <c r="BW2116" s="20"/>
      <c r="BX2116" s="20"/>
      <c r="BY2116" s="20"/>
      <c r="BZ2116" s="20"/>
    </row>
    <row r="2117" spans="2:78" x14ac:dyDescent="0.35">
      <c r="B2117" s="20"/>
      <c r="C2117" s="20"/>
      <c r="D2117" s="20"/>
      <c r="E2117" s="20"/>
      <c r="F2117" s="20"/>
      <c r="G2117" s="20"/>
      <c r="H2117" s="20"/>
      <c r="I2117" s="20"/>
      <c r="J2117" s="20"/>
      <c r="K2117" s="20"/>
      <c r="L2117" s="20"/>
      <c r="M2117" s="20"/>
      <c r="N2117" s="20"/>
      <c r="O2117" s="20"/>
      <c r="P2117" s="20"/>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c r="BU2117" s="20"/>
      <c r="BV2117" s="20"/>
      <c r="BW2117" s="20"/>
      <c r="BX2117" s="20"/>
      <c r="BY2117" s="20"/>
      <c r="BZ2117" s="20"/>
    </row>
    <row r="2118" spans="2:78" x14ac:dyDescent="0.35">
      <c r="B2118" s="20"/>
      <c r="C2118" s="20"/>
      <c r="D2118" s="20"/>
      <c r="E2118" s="20"/>
      <c r="F2118" s="20"/>
      <c r="G2118" s="20"/>
      <c r="H2118" s="20"/>
      <c r="I2118" s="20"/>
      <c r="J2118" s="20"/>
      <c r="K2118" s="20"/>
      <c r="L2118" s="20"/>
      <c r="M2118" s="20"/>
      <c r="N2118" s="20"/>
      <c r="O2118" s="20"/>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c r="BU2118" s="20"/>
      <c r="BV2118" s="20"/>
      <c r="BW2118" s="20"/>
      <c r="BX2118" s="20"/>
      <c r="BY2118" s="20"/>
      <c r="BZ2118" s="20"/>
    </row>
    <row r="2119" spans="2:78" x14ac:dyDescent="0.35">
      <c r="B2119" s="20"/>
      <c r="C2119" s="20"/>
      <c r="D2119" s="20"/>
      <c r="E2119" s="20"/>
      <c r="F2119" s="20"/>
      <c r="G2119" s="20"/>
      <c r="H2119" s="20"/>
      <c r="I2119" s="20"/>
      <c r="J2119" s="20"/>
      <c r="K2119" s="20"/>
      <c r="L2119" s="20"/>
      <c r="M2119" s="20"/>
      <c r="N2119" s="20"/>
      <c r="O2119" s="20"/>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c r="BU2119" s="20"/>
      <c r="BV2119" s="20"/>
      <c r="BW2119" s="20"/>
      <c r="BX2119" s="20"/>
      <c r="BY2119" s="20"/>
      <c r="BZ2119" s="20"/>
    </row>
    <row r="2120" spans="2:78" x14ac:dyDescent="0.35">
      <c r="B2120" s="20"/>
      <c r="C2120" s="20"/>
      <c r="D2120" s="20"/>
      <c r="E2120" s="20"/>
      <c r="F2120" s="20"/>
      <c r="G2120" s="20"/>
      <c r="H2120" s="20"/>
      <c r="I2120" s="20"/>
      <c r="J2120" s="20"/>
      <c r="K2120" s="20"/>
      <c r="L2120" s="20"/>
      <c r="M2120" s="20"/>
      <c r="N2120" s="20"/>
      <c r="O2120" s="20"/>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c r="BU2120" s="20"/>
      <c r="BV2120" s="20"/>
      <c r="BW2120" s="20"/>
      <c r="BX2120" s="20"/>
      <c r="BY2120" s="20"/>
      <c r="BZ2120" s="20"/>
    </row>
    <row r="2121" spans="2:78" x14ac:dyDescent="0.35">
      <c r="B2121" s="20"/>
      <c r="C2121" s="20"/>
      <c r="D2121" s="20"/>
      <c r="E2121" s="20"/>
      <c r="F2121" s="20"/>
      <c r="G2121" s="20"/>
      <c r="H2121" s="20"/>
      <c r="I2121" s="20"/>
      <c r="J2121" s="20"/>
      <c r="K2121" s="20"/>
      <c r="L2121" s="20"/>
      <c r="M2121" s="20"/>
      <c r="N2121" s="20"/>
      <c r="O2121" s="20"/>
      <c r="P2121" s="20"/>
      <c r="Q2121" s="20"/>
      <c r="R2121" s="20"/>
      <c r="S2121" s="20"/>
      <c r="T2121" s="20"/>
      <c r="U2121" s="20"/>
      <c r="V2121" s="20"/>
      <c r="W2121" s="20"/>
      <c r="X2121" s="20"/>
      <c r="Y2121" s="20"/>
      <c r="Z2121" s="20"/>
      <c r="AA2121" s="20"/>
      <c r="AB2121" s="20"/>
      <c r="AC2121" s="20"/>
      <c r="AD2121" s="20"/>
      <c r="AE2121" s="20"/>
      <c r="AF2121" s="20"/>
      <c r="AG2121" s="20"/>
      <c r="AH2121" s="20"/>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c r="BU2121" s="20"/>
      <c r="BV2121" s="20"/>
      <c r="BW2121" s="20"/>
      <c r="BX2121" s="20"/>
      <c r="BY2121" s="20"/>
      <c r="BZ2121" s="20"/>
    </row>
    <row r="2122" spans="2:78" x14ac:dyDescent="0.35">
      <c r="B2122" s="20"/>
      <c r="C2122" s="20"/>
      <c r="D2122" s="20"/>
      <c r="E2122" s="20"/>
      <c r="F2122" s="20"/>
      <c r="G2122" s="20"/>
      <c r="H2122" s="20"/>
      <c r="I2122" s="20"/>
      <c r="J2122" s="20"/>
      <c r="K2122" s="20"/>
      <c r="L2122" s="20"/>
      <c r="M2122" s="20"/>
      <c r="N2122" s="20"/>
      <c r="O2122" s="20"/>
      <c r="P2122" s="20"/>
      <c r="Q2122" s="20"/>
      <c r="R2122" s="20"/>
      <c r="S2122" s="20"/>
      <c r="T2122" s="20"/>
      <c r="U2122" s="20"/>
      <c r="V2122" s="20"/>
      <c r="W2122" s="20"/>
      <c r="X2122" s="20"/>
      <c r="Y2122" s="20"/>
      <c r="Z2122" s="20"/>
      <c r="AA2122" s="20"/>
      <c r="AB2122" s="20"/>
      <c r="AC2122" s="20"/>
      <c r="AD2122" s="20"/>
      <c r="AE2122" s="20"/>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c r="BU2122" s="20"/>
      <c r="BV2122" s="20"/>
      <c r="BW2122" s="20"/>
      <c r="BX2122" s="20"/>
      <c r="BY2122" s="20"/>
      <c r="BZ2122" s="20"/>
    </row>
    <row r="2123" spans="2:78" x14ac:dyDescent="0.35">
      <c r="B2123" s="20"/>
      <c r="C2123" s="20"/>
      <c r="D2123" s="20"/>
      <c r="E2123" s="20"/>
      <c r="F2123" s="20"/>
      <c r="G2123" s="20"/>
      <c r="H2123" s="20"/>
      <c r="I2123" s="20"/>
      <c r="J2123" s="20"/>
      <c r="K2123" s="20"/>
      <c r="L2123" s="20"/>
      <c r="M2123" s="20"/>
      <c r="N2123" s="20"/>
      <c r="O2123" s="20"/>
      <c r="P2123" s="20"/>
      <c r="Q2123" s="20"/>
      <c r="R2123" s="20"/>
      <c r="S2123" s="20"/>
      <c r="T2123" s="20"/>
      <c r="U2123" s="20"/>
      <c r="V2123" s="20"/>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c r="BU2123" s="20"/>
      <c r="BV2123" s="20"/>
      <c r="BW2123" s="20"/>
      <c r="BX2123" s="20"/>
      <c r="BY2123" s="20"/>
      <c r="BZ2123" s="20"/>
    </row>
    <row r="2124" spans="2:78" x14ac:dyDescent="0.35">
      <c r="B2124" s="20"/>
      <c r="C2124" s="20"/>
      <c r="D2124" s="20"/>
      <c r="E2124" s="20"/>
      <c r="F2124" s="20"/>
      <c r="G2124" s="20"/>
      <c r="H2124" s="20"/>
      <c r="I2124" s="20"/>
      <c r="J2124" s="20"/>
      <c r="K2124" s="20"/>
      <c r="L2124" s="20"/>
      <c r="M2124" s="20"/>
      <c r="N2124" s="20"/>
      <c r="O2124" s="20"/>
      <c r="P2124" s="20"/>
      <c r="Q2124" s="20"/>
      <c r="R2124" s="20"/>
      <c r="S2124" s="20"/>
      <c r="T2124" s="20"/>
      <c r="U2124" s="20"/>
      <c r="V2124" s="20"/>
      <c r="W2124" s="20"/>
      <c r="X2124" s="20"/>
      <c r="Y2124" s="20"/>
      <c r="Z2124" s="20"/>
      <c r="AA2124" s="20"/>
      <c r="AB2124" s="20"/>
      <c r="AC2124" s="20"/>
      <c r="AD2124" s="20"/>
      <c r="AE2124" s="20"/>
      <c r="AF2124" s="20"/>
      <c r="AG2124" s="20"/>
      <c r="AH2124" s="20"/>
      <c r="AI2124" s="20"/>
      <c r="AJ2124" s="20"/>
      <c r="AK2124" s="20"/>
      <c r="AL2124" s="20"/>
      <c r="AM2124" s="20"/>
      <c r="AN2124" s="20"/>
      <c r="AO2124" s="20"/>
      <c r="AP2124" s="20"/>
      <c r="AQ2124" s="20"/>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c r="BU2124" s="20"/>
      <c r="BV2124" s="20"/>
      <c r="BW2124" s="20"/>
      <c r="BX2124" s="20"/>
      <c r="BY2124" s="20"/>
      <c r="BZ2124" s="20"/>
    </row>
    <row r="2125" spans="2:78" x14ac:dyDescent="0.35">
      <c r="B2125" s="20"/>
      <c r="C2125" s="20"/>
      <c r="D2125" s="20"/>
      <c r="E2125" s="20"/>
      <c r="F2125" s="20"/>
      <c r="G2125" s="20"/>
      <c r="H2125" s="20"/>
      <c r="I2125" s="20"/>
      <c r="J2125" s="20"/>
      <c r="K2125" s="20"/>
      <c r="L2125" s="20"/>
      <c r="M2125" s="20"/>
      <c r="N2125" s="20"/>
      <c r="O2125" s="20"/>
      <c r="P2125" s="20"/>
      <c r="Q2125" s="20"/>
      <c r="R2125" s="20"/>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c r="BU2125" s="20"/>
      <c r="BV2125" s="20"/>
      <c r="BW2125" s="20"/>
      <c r="BX2125" s="20"/>
      <c r="BY2125" s="20"/>
      <c r="BZ2125" s="20"/>
    </row>
    <row r="2126" spans="2:78" x14ac:dyDescent="0.35">
      <c r="B2126" s="20"/>
      <c r="C2126" s="20"/>
      <c r="D2126" s="20"/>
      <c r="E2126" s="20"/>
      <c r="F2126" s="20"/>
      <c r="G2126" s="20"/>
      <c r="H2126" s="20"/>
      <c r="I2126" s="20"/>
      <c r="J2126" s="20"/>
      <c r="K2126" s="20"/>
      <c r="L2126" s="20"/>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c r="BU2126" s="20"/>
      <c r="BV2126" s="20"/>
      <c r="BW2126" s="20"/>
      <c r="BX2126" s="20"/>
      <c r="BY2126" s="20"/>
      <c r="BZ2126" s="20"/>
    </row>
    <row r="2127" spans="2:78" x14ac:dyDescent="0.35">
      <c r="B2127" s="20"/>
      <c r="C2127" s="20"/>
      <c r="D2127" s="20"/>
      <c r="E2127" s="20"/>
      <c r="F2127" s="20"/>
      <c r="G2127" s="20"/>
      <c r="H2127" s="20"/>
      <c r="I2127" s="20"/>
      <c r="J2127" s="20"/>
      <c r="K2127" s="20"/>
      <c r="L2127" s="20"/>
      <c r="M2127" s="20"/>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c r="BT2127" s="20"/>
      <c r="BU2127" s="20"/>
      <c r="BV2127" s="20"/>
      <c r="BW2127" s="20"/>
      <c r="BX2127" s="20"/>
      <c r="BY2127" s="20"/>
      <c r="BZ2127" s="20"/>
    </row>
    <row r="2128" spans="2:78" x14ac:dyDescent="0.35">
      <c r="B2128" s="20"/>
      <c r="C2128" s="20"/>
      <c r="D2128" s="20"/>
      <c r="E2128" s="20"/>
      <c r="F2128" s="20"/>
      <c r="G2128" s="20"/>
      <c r="H2128" s="20"/>
      <c r="I2128" s="20"/>
      <c r="J2128" s="20"/>
      <c r="K2128" s="20"/>
      <c r="L2128" s="20"/>
      <c r="M2128" s="20"/>
      <c r="N2128" s="20"/>
      <c r="O2128" s="20"/>
      <c r="P2128" s="20"/>
      <c r="Q2128" s="20"/>
      <c r="R2128" s="20"/>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c r="BU2128" s="20"/>
      <c r="BV2128" s="20"/>
      <c r="BW2128" s="20"/>
      <c r="BX2128" s="20"/>
      <c r="BY2128" s="20"/>
      <c r="BZ2128" s="20"/>
    </row>
    <row r="2129" spans="2:78" x14ac:dyDescent="0.35">
      <c r="B2129" s="20"/>
      <c r="C2129" s="20"/>
      <c r="D2129" s="20"/>
      <c r="E2129" s="20"/>
      <c r="F2129" s="20"/>
      <c r="G2129" s="20"/>
      <c r="H2129" s="20"/>
      <c r="I2129" s="20"/>
      <c r="J2129" s="20"/>
      <c r="K2129" s="20"/>
      <c r="L2129" s="20"/>
      <c r="M2129" s="20"/>
      <c r="N2129" s="20"/>
      <c r="O2129" s="20"/>
      <c r="P2129" s="20"/>
      <c r="Q2129" s="20"/>
      <c r="R2129" s="20"/>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c r="BU2129" s="20"/>
      <c r="BV2129" s="20"/>
      <c r="BW2129" s="20"/>
      <c r="BX2129" s="20"/>
      <c r="BY2129" s="20"/>
      <c r="BZ2129" s="20"/>
    </row>
    <row r="2130" spans="2:78" x14ac:dyDescent="0.35">
      <c r="B2130" s="20"/>
      <c r="C2130" s="20"/>
      <c r="D2130" s="20"/>
      <c r="E2130" s="20"/>
      <c r="F2130" s="20"/>
      <c r="G2130" s="20"/>
      <c r="H2130" s="20"/>
      <c r="I2130" s="20"/>
      <c r="J2130" s="20"/>
      <c r="K2130" s="20"/>
      <c r="L2130" s="20"/>
      <c r="M2130" s="20"/>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c r="BT2130" s="20"/>
      <c r="BU2130" s="20"/>
      <c r="BV2130" s="20"/>
      <c r="BW2130" s="20"/>
      <c r="BX2130" s="20"/>
      <c r="BY2130" s="20"/>
      <c r="BZ2130" s="20"/>
    </row>
    <row r="2131" spans="2:78" x14ac:dyDescent="0.35">
      <c r="B2131" s="20"/>
      <c r="C2131" s="20"/>
      <c r="D2131" s="20"/>
      <c r="E2131" s="20"/>
      <c r="F2131" s="20"/>
      <c r="G2131" s="20"/>
      <c r="H2131" s="20"/>
      <c r="I2131" s="20"/>
      <c r="J2131" s="20"/>
      <c r="K2131" s="20"/>
      <c r="L2131" s="20"/>
      <c r="M2131" s="20"/>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c r="BT2131" s="20"/>
      <c r="BU2131" s="20"/>
      <c r="BV2131" s="20"/>
      <c r="BW2131" s="20"/>
      <c r="BX2131" s="20"/>
      <c r="BY2131" s="20"/>
      <c r="BZ2131" s="20"/>
    </row>
    <row r="2132" spans="2:78" x14ac:dyDescent="0.35">
      <c r="B2132" s="20"/>
      <c r="C2132" s="20"/>
      <c r="D2132" s="20"/>
      <c r="E2132" s="20"/>
      <c r="F2132" s="20"/>
      <c r="G2132" s="20"/>
      <c r="H2132" s="20"/>
      <c r="I2132" s="20"/>
      <c r="J2132" s="20"/>
      <c r="K2132" s="20"/>
      <c r="L2132" s="20"/>
      <c r="M2132" s="20"/>
      <c r="N2132" s="20"/>
      <c r="O2132" s="20"/>
      <c r="P2132" s="20"/>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c r="BT2132" s="20"/>
      <c r="BU2132" s="20"/>
      <c r="BV2132" s="20"/>
      <c r="BW2132" s="20"/>
      <c r="BX2132" s="20"/>
      <c r="BY2132" s="20"/>
      <c r="BZ2132" s="20"/>
    </row>
    <row r="2133" spans="2:78" x14ac:dyDescent="0.35">
      <c r="B2133" s="20"/>
      <c r="C2133" s="20"/>
      <c r="D2133" s="20"/>
      <c r="E2133" s="20"/>
      <c r="F2133" s="20"/>
      <c r="G2133" s="20"/>
      <c r="H2133" s="20"/>
      <c r="I2133" s="20"/>
      <c r="J2133" s="20"/>
      <c r="K2133" s="20"/>
      <c r="L2133" s="20"/>
      <c r="M2133" s="20"/>
      <c r="N2133" s="20"/>
      <c r="O2133" s="20"/>
      <c r="P2133" s="20"/>
      <c r="Q2133" s="20"/>
      <c r="R2133" s="20"/>
      <c r="S2133" s="20"/>
      <c r="T2133" s="20"/>
      <c r="U2133" s="20"/>
      <c r="V2133" s="20"/>
      <c r="W2133" s="20"/>
      <c r="X2133" s="20"/>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c r="BT2133" s="20"/>
      <c r="BU2133" s="20"/>
      <c r="BV2133" s="20"/>
      <c r="BW2133" s="20"/>
      <c r="BX2133" s="20"/>
      <c r="BY2133" s="20"/>
      <c r="BZ2133" s="20"/>
    </row>
    <row r="2134" spans="2:78" x14ac:dyDescent="0.35">
      <c r="B2134" s="20"/>
      <c r="C2134" s="20"/>
      <c r="D2134" s="20"/>
      <c r="E2134" s="20"/>
      <c r="F2134" s="20"/>
      <c r="G2134" s="20"/>
      <c r="H2134" s="20"/>
      <c r="I2134" s="20"/>
      <c r="J2134" s="20"/>
      <c r="K2134" s="20"/>
      <c r="L2134" s="20"/>
      <c r="M2134" s="20"/>
      <c r="N2134" s="20"/>
      <c r="O2134" s="20"/>
      <c r="P2134" s="20"/>
      <c r="Q2134" s="20"/>
      <c r="R2134" s="20"/>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c r="BU2134" s="20"/>
      <c r="BV2134" s="20"/>
      <c r="BW2134" s="20"/>
      <c r="BX2134" s="20"/>
      <c r="BY2134" s="20"/>
      <c r="BZ2134" s="20"/>
    </row>
    <row r="2135" spans="2:78" x14ac:dyDescent="0.35">
      <c r="B2135" s="20"/>
      <c r="C2135" s="20"/>
      <c r="D2135" s="20"/>
      <c r="E2135" s="20"/>
      <c r="F2135" s="20"/>
      <c r="G2135" s="20"/>
      <c r="H2135" s="20"/>
      <c r="I2135" s="20"/>
      <c r="J2135" s="20"/>
      <c r="K2135" s="20"/>
      <c r="L2135" s="20"/>
      <c r="M2135" s="20"/>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c r="BT2135" s="20"/>
      <c r="BU2135" s="20"/>
      <c r="BV2135" s="20"/>
      <c r="BW2135" s="20"/>
      <c r="BX2135" s="20"/>
      <c r="BY2135" s="20"/>
      <c r="BZ2135" s="20"/>
    </row>
    <row r="2136" spans="2:78" x14ac:dyDescent="0.35">
      <c r="B2136" s="20"/>
      <c r="C2136" s="20"/>
      <c r="D2136" s="20"/>
      <c r="E2136" s="20"/>
      <c r="F2136" s="20"/>
      <c r="G2136" s="20"/>
      <c r="H2136" s="20"/>
      <c r="I2136" s="20"/>
      <c r="J2136" s="20"/>
      <c r="K2136" s="20"/>
      <c r="L2136" s="20"/>
      <c r="M2136" s="20"/>
      <c r="N2136" s="20"/>
      <c r="O2136" s="20"/>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c r="BT2136" s="20"/>
      <c r="BU2136" s="20"/>
      <c r="BV2136" s="20"/>
      <c r="BW2136" s="20"/>
      <c r="BX2136" s="20"/>
      <c r="BY2136" s="20"/>
      <c r="BZ2136" s="20"/>
    </row>
    <row r="2137" spans="2:78" x14ac:dyDescent="0.35">
      <c r="B2137" s="20"/>
      <c r="C2137" s="20"/>
      <c r="D2137" s="20"/>
      <c r="E2137" s="20"/>
      <c r="F2137" s="20"/>
      <c r="G2137" s="20"/>
      <c r="H2137" s="20"/>
      <c r="I2137" s="20"/>
      <c r="J2137" s="20"/>
      <c r="K2137" s="20"/>
      <c r="L2137" s="20"/>
      <c r="M2137" s="20"/>
      <c r="N2137" s="20"/>
      <c r="O2137" s="20"/>
      <c r="P2137" s="20"/>
      <c r="Q2137" s="20"/>
      <c r="R2137" s="20"/>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0"/>
      <c r="BC2137" s="20"/>
      <c r="BD2137" s="20"/>
      <c r="BE2137" s="20"/>
      <c r="BF2137" s="20"/>
      <c r="BG2137" s="20"/>
      <c r="BH2137" s="20"/>
      <c r="BI2137" s="20"/>
      <c r="BJ2137" s="20"/>
      <c r="BK2137" s="20"/>
      <c r="BL2137" s="20"/>
      <c r="BM2137" s="20"/>
      <c r="BN2137" s="20"/>
      <c r="BO2137" s="20"/>
      <c r="BP2137" s="20"/>
      <c r="BQ2137" s="20"/>
      <c r="BR2137" s="20"/>
      <c r="BS2137" s="20"/>
      <c r="BT2137" s="20"/>
      <c r="BU2137" s="20"/>
      <c r="BV2137" s="20"/>
      <c r="BW2137" s="20"/>
      <c r="BX2137" s="20"/>
      <c r="BY2137" s="20"/>
      <c r="BZ2137" s="20"/>
    </row>
    <row r="2138" spans="2:78" x14ac:dyDescent="0.35">
      <c r="B2138" s="20"/>
      <c r="C2138" s="20"/>
      <c r="D2138" s="20"/>
      <c r="E2138" s="20"/>
      <c r="F2138" s="20"/>
      <c r="G2138" s="20"/>
      <c r="H2138" s="20"/>
      <c r="I2138" s="20"/>
      <c r="J2138" s="20"/>
      <c r="K2138" s="20"/>
      <c r="L2138" s="20"/>
      <c r="M2138" s="20"/>
      <c r="N2138" s="20"/>
      <c r="O2138" s="20"/>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c r="BT2138" s="20"/>
      <c r="BU2138" s="20"/>
      <c r="BV2138" s="20"/>
      <c r="BW2138" s="20"/>
      <c r="BX2138" s="20"/>
      <c r="BY2138" s="20"/>
      <c r="BZ2138" s="20"/>
    </row>
    <row r="2139" spans="2:78" x14ac:dyDescent="0.35">
      <c r="B2139" s="20"/>
      <c r="C2139" s="20"/>
      <c r="D2139" s="20"/>
      <c r="E2139" s="20"/>
      <c r="F2139" s="20"/>
      <c r="G2139" s="20"/>
      <c r="H2139" s="20"/>
      <c r="I2139" s="20"/>
      <c r="J2139" s="20"/>
      <c r="K2139" s="20"/>
      <c r="L2139" s="20"/>
      <c r="M2139" s="20"/>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c r="BT2139" s="20"/>
      <c r="BU2139" s="20"/>
      <c r="BV2139" s="20"/>
      <c r="BW2139" s="20"/>
      <c r="BX2139" s="20"/>
      <c r="BY2139" s="20"/>
      <c r="BZ2139" s="20"/>
    </row>
    <row r="2140" spans="2:78" x14ac:dyDescent="0.35">
      <c r="B2140" s="20"/>
      <c r="C2140" s="20"/>
      <c r="D2140" s="20"/>
      <c r="E2140" s="20"/>
      <c r="F2140" s="20"/>
      <c r="G2140" s="20"/>
      <c r="H2140" s="20"/>
      <c r="I2140" s="20"/>
      <c r="J2140" s="20"/>
      <c r="K2140" s="20"/>
      <c r="L2140" s="20"/>
      <c r="M2140" s="20"/>
      <c r="N2140" s="20"/>
      <c r="O2140" s="20"/>
      <c r="P2140" s="20"/>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c r="BT2140" s="20"/>
      <c r="BU2140" s="20"/>
      <c r="BV2140" s="20"/>
      <c r="BW2140" s="20"/>
      <c r="BX2140" s="20"/>
      <c r="BY2140" s="20"/>
      <c r="BZ2140" s="20"/>
    </row>
    <row r="2141" spans="2:78" x14ac:dyDescent="0.35">
      <c r="B2141" s="20"/>
      <c r="C2141" s="20"/>
      <c r="D2141" s="20"/>
      <c r="E2141" s="20"/>
      <c r="F2141" s="20"/>
      <c r="G2141" s="20"/>
      <c r="H2141" s="20"/>
      <c r="I2141" s="20"/>
      <c r="J2141" s="20"/>
      <c r="K2141" s="20"/>
      <c r="L2141" s="20"/>
      <c r="M2141" s="20"/>
      <c r="N2141" s="20"/>
      <c r="O2141" s="20"/>
      <c r="P2141" s="20"/>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c r="BT2141" s="20"/>
      <c r="BU2141" s="20"/>
      <c r="BV2141" s="20"/>
      <c r="BW2141" s="20"/>
      <c r="BX2141" s="20"/>
      <c r="BY2141" s="20"/>
      <c r="BZ2141" s="20"/>
    </row>
    <row r="2142" spans="2:78" x14ac:dyDescent="0.35">
      <c r="B2142" s="20"/>
      <c r="C2142" s="20"/>
      <c r="D2142" s="20"/>
      <c r="E2142" s="20"/>
      <c r="F2142" s="20"/>
      <c r="G2142" s="20"/>
      <c r="H2142" s="20"/>
      <c r="I2142" s="20"/>
      <c r="J2142" s="20"/>
      <c r="K2142" s="20"/>
      <c r="L2142" s="20"/>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c r="BU2142" s="20"/>
      <c r="BV2142" s="20"/>
      <c r="BW2142" s="20"/>
      <c r="BX2142" s="20"/>
      <c r="BY2142" s="20"/>
      <c r="BZ2142" s="20"/>
    </row>
    <row r="2143" spans="2:78" x14ac:dyDescent="0.35">
      <c r="B2143" s="20"/>
      <c r="C2143" s="20"/>
      <c r="D2143" s="20"/>
      <c r="E2143" s="20"/>
      <c r="F2143" s="20"/>
      <c r="G2143" s="20"/>
      <c r="H2143" s="20"/>
      <c r="I2143" s="20"/>
      <c r="J2143" s="20"/>
      <c r="K2143" s="20"/>
      <c r="L2143" s="20"/>
      <c r="M2143" s="20"/>
      <c r="N2143" s="20"/>
      <c r="O2143" s="20"/>
      <c r="P2143" s="20"/>
      <c r="Q2143" s="20"/>
      <c r="R2143" s="20"/>
      <c r="S2143" s="20"/>
      <c r="T2143" s="20"/>
      <c r="U2143" s="20"/>
      <c r="V2143" s="20"/>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c r="BT2143" s="20"/>
      <c r="BU2143" s="20"/>
      <c r="BV2143" s="20"/>
      <c r="BW2143" s="20"/>
      <c r="BX2143" s="20"/>
      <c r="BY2143" s="20"/>
      <c r="BZ2143" s="20"/>
    </row>
    <row r="2144" spans="2:78" x14ac:dyDescent="0.35">
      <c r="B2144" s="20"/>
      <c r="C2144" s="20"/>
      <c r="D2144" s="20"/>
      <c r="E2144" s="20"/>
      <c r="F2144" s="20"/>
      <c r="G2144" s="20"/>
      <c r="H2144" s="20"/>
      <c r="I2144" s="20"/>
      <c r="J2144" s="20"/>
      <c r="K2144" s="20"/>
      <c r="L2144" s="20"/>
      <c r="M2144" s="20"/>
      <c r="N2144" s="20"/>
      <c r="O2144" s="20"/>
      <c r="P2144" s="20"/>
      <c r="Q2144" s="20"/>
      <c r="R2144" s="20"/>
      <c r="S2144" s="20"/>
      <c r="T2144" s="20"/>
      <c r="U2144" s="20"/>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c r="BT2144" s="20"/>
      <c r="BU2144" s="20"/>
      <c r="BV2144" s="20"/>
      <c r="BW2144" s="20"/>
      <c r="BX2144" s="20"/>
      <c r="BY2144" s="20"/>
      <c r="BZ2144" s="20"/>
    </row>
    <row r="2145" spans="2:78" x14ac:dyDescent="0.35">
      <c r="B2145" s="20"/>
      <c r="C2145" s="20"/>
      <c r="D2145" s="20"/>
      <c r="E2145" s="20"/>
      <c r="F2145" s="20"/>
      <c r="G2145" s="20"/>
      <c r="H2145" s="20"/>
      <c r="I2145" s="20"/>
      <c r="J2145" s="20"/>
      <c r="K2145" s="20"/>
      <c r="L2145" s="20"/>
      <c r="M2145" s="20"/>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c r="BT2145" s="20"/>
      <c r="BU2145" s="20"/>
      <c r="BV2145" s="20"/>
      <c r="BW2145" s="20"/>
      <c r="BX2145" s="20"/>
      <c r="BY2145" s="20"/>
      <c r="BZ2145" s="20"/>
    </row>
    <row r="2146" spans="2:78" x14ac:dyDescent="0.35">
      <c r="B2146" s="20"/>
      <c r="C2146" s="20"/>
      <c r="D2146" s="20"/>
      <c r="E2146" s="20"/>
      <c r="F2146" s="20"/>
      <c r="G2146" s="20"/>
      <c r="H2146" s="20"/>
      <c r="I2146" s="20"/>
      <c r="J2146" s="20"/>
      <c r="K2146" s="20"/>
      <c r="L2146" s="20"/>
      <c r="M2146" s="20"/>
      <c r="N2146" s="20"/>
      <c r="O2146" s="20"/>
      <c r="P2146" s="20"/>
      <c r="Q2146" s="20"/>
      <c r="R2146" s="20"/>
      <c r="S2146" s="20"/>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c r="BT2146" s="20"/>
      <c r="BU2146" s="20"/>
      <c r="BV2146" s="20"/>
      <c r="BW2146" s="20"/>
      <c r="BX2146" s="20"/>
      <c r="BY2146" s="20"/>
      <c r="BZ2146" s="20"/>
    </row>
    <row r="2147" spans="2:78" x14ac:dyDescent="0.35">
      <c r="B2147" s="20"/>
      <c r="C2147" s="20"/>
      <c r="D2147" s="20"/>
      <c r="E2147" s="20"/>
      <c r="F2147" s="20"/>
      <c r="G2147" s="20"/>
      <c r="H2147" s="20"/>
      <c r="I2147" s="20"/>
      <c r="J2147" s="20"/>
      <c r="K2147" s="20"/>
      <c r="L2147" s="20"/>
      <c r="M2147" s="20"/>
      <c r="N2147" s="20"/>
      <c r="O2147" s="20"/>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0"/>
      <c r="BC2147" s="20"/>
      <c r="BD2147" s="20"/>
      <c r="BE2147" s="20"/>
      <c r="BF2147" s="20"/>
      <c r="BG2147" s="20"/>
      <c r="BH2147" s="20"/>
      <c r="BI2147" s="20"/>
      <c r="BJ2147" s="20"/>
      <c r="BK2147" s="20"/>
      <c r="BL2147" s="20"/>
      <c r="BM2147" s="20"/>
      <c r="BN2147" s="20"/>
      <c r="BO2147" s="20"/>
      <c r="BP2147" s="20"/>
      <c r="BQ2147" s="20"/>
      <c r="BR2147" s="20"/>
      <c r="BS2147" s="20"/>
      <c r="BT2147" s="20"/>
      <c r="BU2147" s="20"/>
      <c r="BV2147" s="20"/>
      <c r="BW2147" s="20"/>
      <c r="BX2147" s="20"/>
      <c r="BY2147" s="20"/>
      <c r="BZ2147" s="20"/>
    </row>
    <row r="2148" spans="2:78" x14ac:dyDescent="0.35">
      <c r="B2148" s="20"/>
      <c r="C2148" s="20"/>
      <c r="D2148" s="20"/>
      <c r="E2148" s="20"/>
      <c r="F2148" s="20"/>
      <c r="G2148" s="20"/>
      <c r="H2148" s="20"/>
      <c r="I2148" s="20"/>
      <c r="J2148" s="20"/>
      <c r="K2148" s="20"/>
      <c r="L2148" s="20"/>
      <c r="M2148" s="20"/>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0"/>
      <c r="BC2148" s="20"/>
      <c r="BD2148" s="20"/>
      <c r="BE2148" s="20"/>
      <c r="BF2148" s="20"/>
      <c r="BG2148" s="20"/>
      <c r="BH2148" s="20"/>
      <c r="BI2148" s="20"/>
      <c r="BJ2148" s="20"/>
      <c r="BK2148" s="20"/>
      <c r="BL2148" s="20"/>
      <c r="BM2148" s="20"/>
      <c r="BN2148" s="20"/>
      <c r="BO2148" s="20"/>
      <c r="BP2148" s="20"/>
      <c r="BQ2148" s="20"/>
      <c r="BR2148" s="20"/>
      <c r="BS2148" s="20"/>
      <c r="BT2148" s="20"/>
      <c r="BU2148" s="20"/>
      <c r="BV2148" s="20"/>
      <c r="BW2148" s="20"/>
      <c r="BX2148" s="20"/>
      <c r="BY2148" s="20"/>
      <c r="BZ2148" s="20"/>
    </row>
    <row r="2149" spans="2:78" x14ac:dyDescent="0.35">
      <c r="B2149" s="20"/>
      <c r="C2149" s="20"/>
      <c r="D2149" s="20"/>
      <c r="E2149" s="20"/>
      <c r="F2149" s="20"/>
      <c r="G2149" s="20"/>
      <c r="H2149" s="20"/>
      <c r="I2149" s="20"/>
      <c r="J2149" s="20"/>
      <c r="K2149" s="20"/>
      <c r="L2149" s="20"/>
      <c r="M2149" s="20"/>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20"/>
      <c r="BA2149" s="20"/>
      <c r="BB2149" s="20"/>
      <c r="BC2149" s="20"/>
      <c r="BD2149" s="20"/>
      <c r="BE2149" s="20"/>
      <c r="BF2149" s="20"/>
      <c r="BG2149" s="20"/>
      <c r="BH2149" s="20"/>
      <c r="BI2149" s="20"/>
      <c r="BJ2149" s="20"/>
      <c r="BK2149" s="20"/>
      <c r="BL2149" s="20"/>
      <c r="BM2149" s="20"/>
      <c r="BN2149" s="20"/>
      <c r="BO2149" s="20"/>
      <c r="BP2149" s="20"/>
      <c r="BQ2149" s="20"/>
      <c r="BR2149" s="20"/>
      <c r="BS2149" s="20"/>
      <c r="BT2149" s="20"/>
      <c r="BU2149" s="20"/>
      <c r="BV2149" s="20"/>
      <c r="BW2149" s="20"/>
      <c r="BX2149" s="20"/>
      <c r="BY2149" s="20"/>
      <c r="BZ2149" s="20"/>
    </row>
    <row r="2150" spans="2:78" x14ac:dyDescent="0.35">
      <c r="B2150" s="20"/>
      <c r="C2150" s="20"/>
      <c r="D2150" s="20"/>
      <c r="E2150" s="20"/>
      <c r="F2150" s="20"/>
      <c r="G2150" s="20"/>
      <c r="H2150" s="20"/>
      <c r="I2150" s="20"/>
      <c r="J2150" s="20"/>
      <c r="K2150" s="20"/>
      <c r="L2150" s="20"/>
      <c r="M2150" s="20"/>
      <c r="N2150" s="20"/>
      <c r="O2150" s="20"/>
      <c r="P2150" s="20"/>
      <c r="Q2150" s="20"/>
      <c r="R2150" s="20"/>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c r="BU2150" s="20"/>
      <c r="BV2150" s="20"/>
      <c r="BW2150" s="20"/>
      <c r="BX2150" s="20"/>
      <c r="BY2150" s="20"/>
      <c r="BZ2150" s="20"/>
    </row>
    <row r="2151" spans="2:78" x14ac:dyDescent="0.35">
      <c r="B2151" s="20"/>
      <c r="C2151" s="20"/>
      <c r="D2151" s="20"/>
      <c r="E2151" s="20"/>
      <c r="F2151" s="20"/>
      <c r="G2151" s="20"/>
      <c r="H2151" s="20"/>
      <c r="I2151" s="20"/>
      <c r="J2151" s="20"/>
      <c r="K2151" s="20"/>
      <c r="L2151" s="20"/>
      <c r="M2151" s="20"/>
      <c r="N2151" s="20"/>
      <c r="O2151" s="20"/>
      <c r="P2151" s="20"/>
      <c r="Q2151" s="20"/>
      <c r="R2151" s="20"/>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0"/>
      <c r="BC2151" s="20"/>
      <c r="BD2151" s="20"/>
      <c r="BE2151" s="20"/>
      <c r="BF2151" s="20"/>
      <c r="BG2151" s="20"/>
      <c r="BH2151" s="20"/>
      <c r="BI2151" s="20"/>
      <c r="BJ2151" s="20"/>
      <c r="BK2151" s="20"/>
      <c r="BL2151" s="20"/>
      <c r="BM2151" s="20"/>
      <c r="BN2151" s="20"/>
      <c r="BO2151" s="20"/>
      <c r="BP2151" s="20"/>
      <c r="BQ2151" s="20"/>
      <c r="BR2151" s="20"/>
      <c r="BS2151" s="20"/>
      <c r="BT2151" s="20"/>
      <c r="BU2151" s="20"/>
      <c r="BV2151" s="20"/>
      <c r="BW2151" s="20"/>
      <c r="BX2151" s="20"/>
      <c r="BY2151" s="20"/>
      <c r="BZ2151" s="20"/>
    </row>
    <row r="2152" spans="2:78" x14ac:dyDescent="0.35">
      <c r="B2152" s="20"/>
      <c r="C2152" s="20"/>
      <c r="D2152" s="20"/>
      <c r="E2152" s="20"/>
      <c r="F2152" s="20"/>
      <c r="G2152" s="20"/>
      <c r="H2152" s="20"/>
      <c r="I2152" s="20"/>
      <c r="J2152" s="20"/>
      <c r="K2152" s="20"/>
      <c r="L2152" s="20"/>
      <c r="M2152" s="20"/>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0"/>
      <c r="BC2152" s="20"/>
      <c r="BD2152" s="20"/>
      <c r="BE2152" s="20"/>
      <c r="BF2152" s="20"/>
      <c r="BG2152" s="20"/>
      <c r="BH2152" s="20"/>
      <c r="BI2152" s="20"/>
      <c r="BJ2152" s="20"/>
      <c r="BK2152" s="20"/>
      <c r="BL2152" s="20"/>
      <c r="BM2152" s="20"/>
      <c r="BN2152" s="20"/>
      <c r="BO2152" s="20"/>
      <c r="BP2152" s="20"/>
      <c r="BQ2152" s="20"/>
      <c r="BR2152" s="20"/>
      <c r="BS2152" s="20"/>
      <c r="BT2152" s="20"/>
      <c r="BU2152" s="20"/>
      <c r="BV2152" s="20"/>
      <c r="BW2152" s="20"/>
      <c r="BX2152" s="20"/>
      <c r="BY2152" s="20"/>
      <c r="BZ2152" s="20"/>
    </row>
    <row r="2153" spans="2:78" x14ac:dyDescent="0.35">
      <c r="B2153" s="20"/>
      <c r="C2153" s="20"/>
      <c r="D2153" s="20"/>
      <c r="E2153" s="20"/>
      <c r="F2153" s="20"/>
      <c r="G2153" s="20"/>
      <c r="H2153" s="20"/>
      <c r="I2153" s="20"/>
      <c r="J2153" s="20"/>
      <c r="K2153" s="20"/>
      <c r="L2153" s="20"/>
      <c r="M2153" s="20"/>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0"/>
      <c r="BC2153" s="20"/>
      <c r="BD2153" s="20"/>
      <c r="BE2153" s="20"/>
      <c r="BF2153" s="20"/>
      <c r="BG2153" s="20"/>
      <c r="BH2153" s="20"/>
      <c r="BI2153" s="20"/>
      <c r="BJ2153" s="20"/>
      <c r="BK2153" s="20"/>
      <c r="BL2153" s="20"/>
      <c r="BM2153" s="20"/>
      <c r="BN2153" s="20"/>
      <c r="BO2153" s="20"/>
      <c r="BP2153" s="20"/>
      <c r="BQ2153" s="20"/>
      <c r="BR2153" s="20"/>
      <c r="BS2153" s="20"/>
      <c r="BT2153" s="20"/>
      <c r="BU2153" s="20"/>
      <c r="BV2153" s="20"/>
      <c r="BW2153" s="20"/>
      <c r="BX2153" s="20"/>
      <c r="BY2153" s="20"/>
      <c r="BZ2153" s="20"/>
    </row>
    <row r="2154" spans="2:78" x14ac:dyDescent="0.35">
      <c r="B2154" s="20"/>
      <c r="C2154" s="20"/>
      <c r="D2154" s="20"/>
      <c r="E2154" s="20"/>
      <c r="F2154" s="20"/>
      <c r="G2154" s="20"/>
      <c r="H2154" s="20"/>
      <c r="I2154" s="20"/>
      <c r="J2154" s="20"/>
      <c r="K2154" s="20"/>
      <c r="L2154" s="20"/>
      <c r="M2154" s="20"/>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c r="BT2154" s="20"/>
      <c r="BU2154" s="20"/>
      <c r="BV2154" s="20"/>
      <c r="BW2154" s="20"/>
      <c r="BX2154" s="20"/>
      <c r="BY2154" s="20"/>
      <c r="BZ2154" s="20"/>
    </row>
    <row r="2155" spans="2:78" x14ac:dyDescent="0.35">
      <c r="B2155" s="20"/>
      <c r="C2155" s="20"/>
      <c r="D2155" s="20"/>
      <c r="E2155" s="20"/>
      <c r="F2155" s="20"/>
      <c r="G2155" s="20"/>
      <c r="H2155" s="20"/>
      <c r="I2155" s="20"/>
      <c r="J2155" s="20"/>
      <c r="K2155" s="20"/>
      <c r="L2155" s="20"/>
      <c r="M2155" s="20"/>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c r="BT2155" s="20"/>
      <c r="BU2155" s="20"/>
      <c r="BV2155" s="20"/>
      <c r="BW2155" s="20"/>
      <c r="BX2155" s="20"/>
      <c r="BY2155" s="20"/>
      <c r="BZ2155" s="20"/>
    </row>
    <row r="2156" spans="2:78" x14ac:dyDescent="0.35">
      <c r="B2156" s="20"/>
      <c r="C2156" s="20"/>
      <c r="D2156" s="20"/>
      <c r="E2156" s="20"/>
      <c r="F2156" s="20"/>
      <c r="G2156" s="20"/>
      <c r="H2156" s="20"/>
      <c r="I2156" s="20"/>
      <c r="J2156" s="20"/>
      <c r="K2156" s="20"/>
      <c r="L2156" s="20"/>
      <c r="M2156" s="20"/>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c r="BT2156" s="20"/>
      <c r="BU2156" s="20"/>
      <c r="BV2156" s="20"/>
      <c r="BW2156" s="20"/>
      <c r="BX2156" s="20"/>
      <c r="BY2156" s="20"/>
      <c r="BZ2156" s="20"/>
    </row>
    <row r="2157" spans="2:78" x14ac:dyDescent="0.35">
      <c r="B2157" s="20"/>
      <c r="C2157" s="20"/>
      <c r="D2157" s="20"/>
      <c r="E2157" s="20"/>
      <c r="F2157" s="20"/>
      <c r="G2157" s="20"/>
      <c r="H2157" s="20"/>
      <c r="I2157" s="20"/>
      <c r="J2157" s="20"/>
      <c r="K2157" s="20"/>
      <c r="L2157" s="20"/>
      <c r="M2157" s="20"/>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c r="BT2157" s="20"/>
      <c r="BU2157" s="20"/>
      <c r="BV2157" s="20"/>
      <c r="BW2157" s="20"/>
      <c r="BX2157" s="20"/>
      <c r="BY2157" s="20"/>
      <c r="BZ2157" s="20"/>
    </row>
    <row r="2158" spans="2:78" x14ac:dyDescent="0.35">
      <c r="B2158" s="20"/>
      <c r="C2158" s="20"/>
      <c r="D2158" s="20"/>
      <c r="E2158" s="20"/>
      <c r="F2158" s="20"/>
      <c r="G2158" s="20"/>
      <c r="H2158" s="20"/>
      <c r="I2158" s="20"/>
      <c r="J2158" s="20"/>
      <c r="K2158" s="20"/>
      <c r="L2158" s="20"/>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c r="BU2158" s="20"/>
      <c r="BV2158" s="20"/>
      <c r="BW2158" s="20"/>
      <c r="BX2158" s="20"/>
      <c r="BY2158" s="20"/>
      <c r="BZ2158" s="20"/>
    </row>
    <row r="2159" spans="2:78" x14ac:dyDescent="0.35">
      <c r="B2159" s="20"/>
      <c r="C2159" s="20"/>
      <c r="D2159" s="20"/>
      <c r="E2159" s="20"/>
      <c r="F2159" s="20"/>
      <c r="G2159" s="20"/>
      <c r="H2159" s="20"/>
      <c r="I2159" s="20"/>
      <c r="J2159" s="20"/>
      <c r="K2159" s="20"/>
      <c r="L2159" s="20"/>
      <c r="M2159" s="20"/>
      <c r="N2159" s="20"/>
      <c r="O2159" s="20"/>
      <c r="P2159" s="20"/>
      <c r="Q2159" s="20"/>
      <c r="R2159" s="20"/>
      <c r="S2159" s="20"/>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c r="BU2159" s="20"/>
      <c r="BV2159" s="20"/>
      <c r="BW2159" s="20"/>
      <c r="BX2159" s="20"/>
      <c r="BY2159" s="20"/>
      <c r="BZ2159" s="20"/>
    </row>
    <row r="2160" spans="2:78" x14ac:dyDescent="0.35">
      <c r="B2160" s="20"/>
      <c r="C2160" s="20"/>
      <c r="D2160" s="20"/>
      <c r="E2160" s="20"/>
      <c r="F2160" s="20"/>
      <c r="G2160" s="20"/>
      <c r="H2160" s="20"/>
      <c r="I2160" s="20"/>
      <c r="J2160" s="20"/>
      <c r="K2160" s="20"/>
      <c r="L2160" s="20"/>
      <c r="M2160" s="20"/>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c r="BT2160" s="20"/>
      <c r="BU2160" s="20"/>
      <c r="BV2160" s="20"/>
      <c r="BW2160" s="20"/>
      <c r="BX2160" s="20"/>
      <c r="BY2160" s="20"/>
      <c r="BZ2160" s="20"/>
    </row>
    <row r="2161" spans="2:78" x14ac:dyDescent="0.35">
      <c r="B2161" s="20"/>
      <c r="C2161" s="20"/>
      <c r="D2161" s="20"/>
      <c r="E2161" s="20"/>
      <c r="F2161" s="20"/>
      <c r="G2161" s="20"/>
      <c r="H2161" s="20"/>
      <c r="I2161" s="20"/>
      <c r="J2161" s="20"/>
      <c r="K2161" s="20"/>
      <c r="L2161" s="20"/>
      <c r="M2161" s="20"/>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c r="BT2161" s="20"/>
      <c r="BU2161" s="20"/>
      <c r="BV2161" s="20"/>
      <c r="BW2161" s="20"/>
      <c r="BX2161" s="20"/>
      <c r="BY2161" s="20"/>
      <c r="BZ2161" s="20"/>
    </row>
    <row r="2162" spans="2:78" x14ac:dyDescent="0.35">
      <c r="B2162" s="20"/>
      <c r="C2162" s="20"/>
      <c r="D2162" s="20"/>
      <c r="E2162" s="20"/>
      <c r="F2162" s="20"/>
      <c r="G2162" s="20"/>
      <c r="H2162" s="20"/>
      <c r="I2162" s="20"/>
      <c r="J2162" s="20"/>
      <c r="K2162" s="20"/>
      <c r="L2162" s="20"/>
      <c r="M2162" s="20"/>
      <c r="N2162" s="20"/>
      <c r="O2162" s="20"/>
      <c r="P2162" s="20"/>
      <c r="Q2162" s="20"/>
      <c r="R2162" s="20"/>
      <c r="S2162" s="20"/>
      <c r="T2162" s="20"/>
      <c r="U2162" s="20"/>
      <c r="V2162" s="20"/>
      <c r="W2162" s="20"/>
      <c r="X2162" s="20"/>
      <c r="Y2162" s="20"/>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c r="BT2162" s="20"/>
      <c r="BU2162" s="20"/>
      <c r="BV2162" s="20"/>
      <c r="BW2162" s="20"/>
      <c r="BX2162" s="20"/>
      <c r="BY2162" s="20"/>
      <c r="BZ2162" s="20"/>
    </row>
    <row r="2163" spans="2:78" x14ac:dyDescent="0.35">
      <c r="B2163" s="20"/>
      <c r="C2163" s="20"/>
      <c r="D2163" s="20"/>
      <c r="E2163" s="20"/>
      <c r="F2163" s="20"/>
      <c r="G2163" s="20"/>
      <c r="H2163" s="20"/>
      <c r="I2163" s="20"/>
      <c r="J2163" s="20"/>
      <c r="K2163" s="20"/>
      <c r="L2163" s="20"/>
      <c r="M2163" s="20"/>
      <c r="N2163" s="20"/>
      <c r="O2163" s="20"/>
      <c r="P2163" s="20"/>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c r="BT2163" s="20"/>
      <c r="BU2163" s="20"/>
      <c r="BV2163" s="20"/>
      <c r="BW2163" s="20"/>
      <c r="BX2163" s="20"/>
      <c r="BY2163" s="20"/>
      <c r="BZ2163" s="20"/>
    </row>
    <row r="2164" spans="2:78" x14ac:dyDescent="0.35">
      <c r="B2164" s="20"/>
      <c r="C2164" s="20"/>
      <c r="D2164" s="20"/>
      <c r="E2164" s="20"/>
      <c r="F2164" s="20"/>
      <c r="G2164" s="20"/>
      <c r="H2164" s="20"/>
      <c r="I2164" s="20"/>
      <c r="J2164" s="20"/>
      <c r="K2164" s="20"/>
      <c r="L2164" s="20"/>
      <c r="M2164" s="20"/>
      <c r="N2164" s="20"/>
      <c r="O2164" s="20"/>
      <c r="P2164" s="20"/>
      <c r="Q2164" s="20"/>
      <c r="R2164" s="20"/>
      <c r="S2164" s="20"/>
      <c r="T2164" s="20"/>
      <c r="U2164" s="20"/>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c r="BT2164" s="20"/>
      <c r="BU2164" s="20"/>
      <c r="BV2164" s="20"/>
      <c r="BW2164" s="20"/>
      <c r="BX2164" s="20"/>
      <c r="BY2164" s="20"/>
      <c r="BZ2164" s="20"/>
    </row>
    <row r="2165" spans="2:78" x14ac:dyDescent="0.35">
      <c r="B2165" s="20"/>
      <c r="C2165" s="20"/>
      <c r="D2165" s="20"/>
      <c r="E2165" s="20"/>
      <c r="F2165" s="20"/>
      <c r="G2165" s="20"/>
      <c r="H2165" s="20"/>
      <c r="I2165" s="20"/>
      <c r="J2165" s="20"/>
      <c r="K2165" s="20"/>
      <c r="L2165" s="20"/>
      <c r="M2165" s="20"/>
      <c r="N2165" s="20"/>
      <c r="O2165" s="20"/>
      <c r="P2165" s="20"/>
      <c r="Q2165" s="20"/>
      <c r="R2165" s="20"/>
      <c r="S2165" s="20"/>
      <c r="T2165" s="20"/>
      <c r="U2165" s="20"/>
      <c r="V2165" s="20"/>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c r="BT2165" s="20"/>
      <c r="BU2165" s="20"/>
      <c r="BV2165" s="20"/>
      <c r="BW2165" s="20"/>
      <c r="BX2165" s="20"/>
      <c r="BY2165" s="20"/>
      <c r="BZ2165" s="20"/>
    </row>
    <row r="2166" spans="2:78" x14ac:dyDescent="0.35">
      <c r="B2166" s="20"/>
      <c r="C2166" s="20"/>
      <c r="D2166" s="20"/>
      <c r="E2166" s="20"/>
      <c r="F2166" s="20"/>
      <c r="G2166" s="20"/>
      <c r="H2166" s="20"/>
      <c r="I2166" s="20"/>
      <c r="J2166" s="20"/>
      <c r="K2166" s="20"/>
      <c r="L2166" s="20"/>
      <c r="M2166" s="20"/>
      <c r="N2166" s="20"/>
      <c r="O2166" s="20"/>
      <c r="P2166" s="20"/>
      <c r="Q2166" s="20"/>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c r="BU2166" s="20"/>
      <c r="BV2166" s="20"/>
      <c r="BW2166" s="20"/>
      <c r="BX2166" s="20"/>
      <c r="BY2166" s="20"/>
      <c r="BZ2166" s="20"/>
    </row>
    <row r="2167" spans="2:78" x14ac:dyDescent="0.35">
      <c r="B2167" s="20"/>
      <c r="C2167" s="20"/>
      <c r="D2167" s="20"/>
      <c r="E2167" s="20"/>
      <c r="F2167" s="20"/>
      <c r="G2167" s="20"/>
      <c r="H2167" s="20"/>
      <c r="I2167" s="20"/>
      <c r="J2167" s="20"/>
      <c r="K2167" s="20"/>
      <c r="L2167" s="20"/>
      <c r="M2167" s="20"/>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c r="BT2167" s="20"/>
      <c r="BU2167" s="20"/>
      <c r="BV2167" s="20"/>
      <c r="BW2167" s="20"/>
      <c r="BX2167" s="20"/>
      <c r="BY2167" s="20"/>
      <c r="BZ2167" s="20"/>
    </row>
    <row r="2168" spans="2:78" x14ac:dyDescent="0.35">
      <c r="B2168" s="20"/>
      <c r="C2168" s="20"/>
      <c r="D2168" s="20"/>
      <c r="E2168" s="20"/>
      <c r="F2168" s="20"/>
      <c r="G2168" s="20"/>
      <c r="H2168" s="20"/>
      <c r="I2168" s="20"/>
      <c r="J2168" s="20"/>
      <c r="K2168" s="20"/>
      <c r="L2168" s="20"/>
      <c r="M2168" s="20"/>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c r="BT2168" s="20"/>
      <c r="BU2168" s="20"/>
      <c r="BV2168" s="20"/>
      <c r="BW2168" s="20"/>
      <c r="BX2168" s="20"/>
      <c r="BY2168" s="20"/>
      <c r="BZ2168" s="20"/>
    </row>
    <row r="2169" spans="2:78" x14ac:dyDescent="0.35">
      <c r="B2169" s="20"/>
      <c r="C2169" s="20"/>
      <c r="D2169" s="20"/>
      <c r="E2169" s="20"/>
      <c r="F2169" s="20"/>
      <c r="G2169" s="20"/>
      <c r="H2169" s="20"/>
      <c r="I2169" s="20"/>
      <c r="J2169" s="20"/>
      <c r="K2169" s="20"/>
      <c r="L2169" s="20"/>
      <c r="M2169" s="20"/>
      <c r="N2169" s="20"/>
      <c r="O2169" s="20"/>
      <c r="P2169" s="20"/>
      <c r="Q2169" s="20"/>
      <c r="R2169" s="20"/>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c r="BT2169" s="20"/>
      <c r="BU2169" s="20"/>
      <c r="BV2169" s="20"/>
      <c r="BW2169" s="20"/>
      <c r="BX2169" s="20"/>
      <c r="BY2169" s="20"/>
      <c r="BZ2169" s="20"/>
    </row>
    <row r="2170" spans="2:78" x14ac:dyDescent="0.35">
      <c r="B2170" s="20"/>
      <c r="C2170" s="20"/>
      <c r="D2170" s="20"/>
      <c r="E2170" s="20"/>
      <c r="F2170" s="20"/>
      <c r="G2170" s="20"/>
      <c r="H2170" s="20"/>
      <c r="I2170" s="20"/>
      <c r="J2170" s="20"/>
      <c r="K2170" s="20"/>
      <c r="L2170" s="20"/>
      <c r="M2170" s="20"/>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c r="BT2170" s="20"/>
      <c r="BU2170" s="20"/>
      <c r="BV2170" s="20"/>
      <c r="BW2170" s="20"/>
      <c r="BX2170" s="20"/>
      <c r="BY2170" s="20"/>
      <c r="BZ2170" s="20"/>
    </row>
    <row r="2171" spans="2:78" x14ac:dyDescent="0.35">
      <c r="B2171" s="20"/>
      <c r="C2171" s="20"/>
      <c r="D2171" s="20"/>
      <c r="E2171" s="20"/>
      <c r="F2171" s="20"/>
      <c r="G2171" s="20"/>
      <c r="H2171" s="20"/>
      <c r="I2171" s="20"/>
      <c r="J2171" s="20"/>
      <c r="K2171" s="20"/>
      <c r="L2171" s="20"/>
      <c r="M2171" s="20"/>
      <c r="N2171" s="20"/>
      <c r="O2171" s="20"/>
      <c r="P2171" s="20"/>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c r="BT2171" s="20"/>
      <c r="BU2171" s="20"/>
      <c r="BV2171" s="20"/>
      <c r="BW2171" s="20"/>
      <c r="BX2171" s="20"/>
      <c r="BY2171" s="20"/>
      <c r="BZ2171" s="20"/>
    </row>
    <row r="2172" spans="2:78" x14ac:dyDescent="0.35">
      <c r="B2172" s="20"/>
      <c r="C2172" s="20"/>
      <c r="D2172" s="20"/>
      <c r="E2172" s="20"/>
      <c r="F2172" s="20"/>
      <c r="G2172" s="20"/>
      <c r="H2172" s="20"/>
      <c r="I2172" s="20"/>
      <c r="J2172" s="20"/>
      <c r="K2172" s="20"/>
      <c r="L2172" s="20"/>
      <c r="M2172" s="20"/>
      <c r="N2172" s="20"/>
      <c r="O2172" s="20"/>
      <c r="P2172" s="20"/>
      <c r="Q2172" s="20"/>
      <c r="R2172" s="20"/>
      <c r="S2172" s="20"/>
      <c r="T2172" s="20"/>
      <c r="U2172" s="20"/>
      <c r="V2172" s="20"/>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c r="BT2172" s="20"/>
      <c r="BU2172" s="20"/>
      <c r="BV2172" s="20"/>
      <c r="BW2172" s="20"/>
      <c r="BX2172" s="20"/>
      <c r="BY2172" s="20"/>
      <c r="BZ2172" s="20"/>
    </row>
    <row r="2173" spans="2:78" x14ac:dyDescent="0.35">
      <c r="B2173" s="20"/>
      <c r="C2173" s="20"/>
      <c r="D2173" s="20"/>
      <c r="E2173" s="20"/>
      <c r="F2173" s="20"/>
      <c r="G2173" s="20"/>
      <c r="H2173" s="20"/>
      <c r="I2173" s="20"/>
      <c r="J2173" s="20"/>
      <c r="K2173" s="20"/>
      <c r="L2173" s="20"/>
      <c r="M2173" s="20"/>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c r="BU2173" s="20"/>
      <c r="BV2173" s="20"/>
      <c r="BW2173" s="20"/>
      <c r="BX2173" s="20"/>
      <c r="BY2173" s="20"/>
      <c r="BZ2173" s="20"/>
    </row>
    <row r="2174" spans="2:78" x14ac:dyDescent="0.35">
      <c r="B2174" s="20"/>
      <c r="C2174" s="20"/>
      <c r="D2174" s="20"/>
      <c r="E2174" s="20"/>
      <c r="F2174" s="20"/>
      <c r="G2174" s="20"/>
      <c r="H2174" s="20"/>
      <c r="I2174" s="20"/>
      <c r="J2174" s="20"/>
      <c r="K2174" s="20"/>
      <c r="L2174" s="20"/>
      <c r="M2174" s="20"/>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c r="BU2174" s="20"/>
      <c r="BV2174" s="20"/>
      <c r="BW2174" s="20"/>
      <c r="BX2174" s="20"/>
      <c r="BY2174" s="20"/>
      <c r="BZ2174" s="20"/>
    </row>
    <row r="2175" spans="2:78" x14ac:dyDescent="0.35">
      <c r="B2175" s="20"/>
      <c r="C2175" s="20"/>
      <c r="D2175" s="20"/>
      <c r="E2175" s="20"/>
      <c r="F2175" s="20"/>
      <c r="G2175" s="20"/>
      <c r="H2175" s="20"/>
      <c r="I2175" s="20"/>
      <c r="J2175" s="20"/>
      <c r="K2175" s="20"/>
      <c r="L2175" s="20"/>
      <c r="M2175" s="20"/>
      <c r="N2175" s="20"/>
      <c r="O2175" s="20"/>
      <c r="P2175" s="20"/>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c r="BU2175" s="20"/>
      <c r="BV2175" s="20"/>
      <c r="BW2175" s="20"/>
      <c r="BX2175" s="20"/>
      <c r="BY2175" s="20"/>
      <c r="BZ2175" s="20"/>
    </row>
    <row r="2176" spans="2:78" x14ac:dyDescent="0.35">
      <c r="B2176" s="20"/>
      <c r="C2176" s="20"/>
      <c r="D2176" s="20"/>
      <c r="E2176" s="20"/>
      <c r="F2176" s="20"/>
      <c r="G2176" s="20"/>
      <c r="H2176" s="20"/>
      <c r="I2176" s="20"/>
      <c r="J2176" s="20"/>
      <c r="K2176" s="20"/>
      <c r="L2176" s="20"/>
      <c r="M2176" s="20"/>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c r="BT2176" s="20"/>
      <c r="BU2176" s="20"/>
      <c r="BV2176" s="20"/>
      <c r="BW2176" s="20"/>
      <c r="BX2176" s="20"/>
      <c r="BY2176" s="20"/>
      <c r="BZ2176" s="20"/>
    </row>
    <row r="2177" spans="2:78" x14ac:dyDescent="0.35">
      <c r="B2177" s="20"/>
      <c r="C2177" s="20"/>
      <c r="D2177" s="20"/>
      <c r="E2177" s="20"/>
      <c r="F2177" s="20"/>
      <c r="G2177" s="20"/>
      <c r="H2177" s="20"/>
      <c r="I2177" s="20"/>
      <c r="J2177" s="20"/>
      <c r="K2177" s="20"/>
      <c r="L2177" s="20"/>
      <c r="M2177" s="20"/>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c r="BU2177" s="20"/>
      <c r="BV2177" s="20"/>
      <c r="BW2177" s="20"/>
      <c r="BX2177" s="20"/>
      <c r="BY2177" s="20"/>
      <c r="BZ2177" s="20"/>
    </row>
    <row r="2178" spans="2:78" x14ac:dyDescent="0.35">
      <c r="B2178" s="20"/>
      <c r="C2178" s="20"/>
      <c r="D2178" s="20"/>
      <c r="E2178" s="20"/>
      <c r="F2178" s="20"/>
      <c r="G2178" s="20"/>
      <c r="H2178" s="20"/>
      <c r="I2178" s="20"/>
      <c r="J2178" s="20"/>
      <c r="K2178" s="20"/>
      <c r="L2178" s="20"/>
      <c r="M2178" s="20"/>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c r="BT2178" s="20"/>
      <c r="BU2178" s="20"/>
      <c r="BV2178" s="20"/>
      <c r="BW2178" s="20"/>
      <c r="BX2178" s="20"/>
      <c r="BY2178" s="20"/>
      <c r="BZ2178" s="20"/>
    </row>
    <row r="2179" spans="2:78" x14ac:dyDescent="0.35">
      <c r="B2179" s="20"/>
      <c r="C2179" s="20"/>
      <c r="D2179" s="20"/>
      <c r="E2179" s="20"/>
      <c r="F2179" s="20"/>
      <c r="G2179" s="20"/>
      <c r="H2179" s="20"/>
      <c r="I2179" s="20"/>
      <c r="J2179" s="20"/>
      <c r="K2179" s="20"/>
      <c r="L2179" s="20"/>
      <c r="M2179" s="20"/>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c r="BT2179" s="20"/>
      <c r="BU2179" s="20"/>
      <c r="BV2179" s="20"/>
      <c r="BW2179" s="20"/>
      <c r="BX2179" s="20"/>
      <c r="BY2179" s="20"/>
      <c r="BZ2179" s="20"/>
    </row>
    <row r="2180" spans="2:78" x14ac:dyDescent="0.35">
      <c r="B2180" s="20"/>
      <c r="C2180" s="20"/>
      <c r="D2180" s="20"/>
      <c r="E2180" s="20"/>
      <c r="F2180" s="20"/>
      <c r="G2180" s="20"/>
      <c r="H2180" s="20"/>
      <c r="I2180" s="20"/>
      <c r="J2180" s="20"/>
      <c r="K2180" s="20"/>
      <c r="L2180" s="20"/>
      <c r="M2180" s="20"/>
      <c r="N2180" s="20"/>
      <c r="O2180" s="20"/>
      <c r="P2180" s="20"/>
      <c r="Q2180" s="20"/>
      <c r="R2180" s="20"/>
      <c r="S2180" s="20"/>
      <c r="T2180" s="20"/>
      <c r="U2180" s="20"/>
      <c r="V2180" s="20"/>
      <c r="W2180" s="20"/>
      <c r="X2180" s="20"/>
      <c r="Y2180" s="20"/>
      <c r="Z2180" s="20"/>
      <c r="AA2180" s="20"/>
      <c r="AB2180" s="20"/>
      <c r="AC2180" s="20"/>
      <c r="AD2180" s="20"/>
      <c r="AE2180" s="20"/>
      <c r="AF2180" s="20"/>
      <c r="AG2180" s="20"/>
      <c r="AH2180" s="20"/>
      <c r="AI2180" s="20"/>
      <c r="AJ2180" s="20"/>
      <c r="AK2180" s="20"/>
      <c r="AL2180" s="20"/>
      <c r="AM2180" s="20"/>
      <c r="AN2180" s="20"/>
      <c r="AO2180" s="20"/>
      <c r="AP2180" s="20"/>
      <c r="AQ2180" s="20"/>
      <c r="AR2180" s="20"/>
      <c r="AS2180" s="20"/>
      <c r="AT2180" s="20"/>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c r="BT2180" s="20"/>
      <c r="BU2180" s="20"/>
      <c r="BV2180" s="20"/>
      <c r="BW2180" s="20"/>
      <c r="BX2180" s="20"/>
      <c r="BY2180" s="20"/>
      <c r="BZ2180" s="20"/>
    </row>
    <row r="2181" spans="2:78" x14ac:dyDescent="0.35">
      <c r="B2181" s="20"/>
      <c r="C2181" s="20"/>
      <c r="D2181" s="20"/>
      <c r="E2181" s="20"/>
      <c r="F2181" s="20"/>
      <c r="G2181" s="20"/>
      <c r="H2181" s="20"/>
      <c r="I2181" s="20"/>
      <c r="J2181" s="20"/>
      <c r="K2181" s="20"/>
      <c r="L2181" s="20"/>
      <c r="M2181" s="20"/>
      <c r="N2181" s="20"/>
      <c r="O2181" s="20"/>
      <c r="P2181" s="20"/>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c r="BT2181" s="20"/>
      <c r="BU2181" s="20"/>
      <c r="BV2181" s="20"/>
      <c r="BW2181" s="20"/>
      <c r="BX2181" s="20"/>
      <c r="BY2181" s="20"/>
      <c r="BZ2181" s="20"/>
    </row>
    <row r="2182" spans="2:78" x14ac:dyDescent="0.35">
      <c r="B2182" s="20"/>
      <c r="C2182" s="20"/>
      <c r="D2182" s="20"/>
      <c r="E2182" s="20"/>
      <c r="F2182" s="20"/>
      <c r="G2182" s="20"/>
      <c r="H2182" s="20"/>
      <c r="I2182" s="20"/>
      <c r="J2182" s="20"/>
      <c r="K2182" s="20"/>
      <c r="L2182" s="20"/>
      <c r="M2182" s="20"/>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c r="BU2182" s="20"/>
      <c r="BV2182" s="20"/>
      <c r="BW2182" s="20"/>
      <c r="BX2182" s="20"/>
      <c r="BY2182" s="20"/>
      <c r="BZ2182" s="20"/>
    </row>
    <row r="2183" spans="2:78" x14ac:dyDescent="0.35">
      <c r="B2183" s="20"/>
      <c r="C2183" s="20"/>
      <c r="D2183" s="20"/>
      <c r="E2183" s="20"/>
      <c r="F2183" s="20"/>
      <c r="G2183" s="20"/>
      <c r="H2183" s="20"/>
      <c r="I2183" s="20"/>
      <c r="J2183" s="20"/>
      <c r="K2183" s="20"/>
      <c r="L2183" s="20"/>
      <c r="M2183" s="20"/>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c r="BT2183" s="20"/>
      <c r="BU2183" s="20"/>
      <c r="BV2183" s="20"/>
      <c r="BW2183" s="20"/>
      <c r="BX2183" s="20"/>
      <c r="BY2183" s="20"/>
      <c r="BZ2183" s="20"/>
    </row>
    <row r="2184" spans="2:78" x14ac:dyDescent="0.35">
      <c r="B2184" s="20"/>
      <c r="C2184" s="20"/>
      <c r="D2184" s="20"/>
      <c r="E2184" s="20"/>
      <c r="F2184" s="20"/>
      <c r="G2184" s="20"/>
      <c r="H2184" s="20"/>
      <c r="I2184" s="20"/>
      <c r="J2184" s="20"/>
      <c r="K2184" s="20"/>
      <c r="L2184" s="20"/>
      <c r="M2184" s="20"/>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c r="BU2184" s="20"/>
      <c r="BV2184" s="20"/>
      <c r="BW2184" s="20"/>
      <c r="BX2184" s="20"/>
      <c r="BY2184" s="20"/>
      <c r="BZ2184" s="20"/>
    </row>
    <row r="2185" spans="2:78" x14ac:dyDescent="0.35">
      <c r="B2185" s="20"/>
      <c r="C2185" s="20"/>
      <c r="D2185" s="20"/>
      <c r="E2185" s="20"/>
      <c r="F2185" s="20"/>
      <c r="G2185" s="20"/>
      <c r="H2185" s="20"/>
      <c r="I2185" s="20"/>
      <c r="J2185" s="20"/>
      <c r="K2185" s="20"/>
      <c r="L2185" s="20"/>
      <c r="M2185" s="20"/>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c r="BU2185" s="20"/>
      <c r="BV2185" s="20"/>
      <c r="BW2185" s="20"/>
      <c r="BX2185" s="20"/>
      <c r="BY2185" s="20"/>
      <c r="BZ2185" s="20"/>
    </row>
    <row r="2186" spans="2:78" x14ac:dyDescent="0.35">
      <c r="B2186" s="20"/>
      <c r="C2186" s="20"/>
      <c r="D2186" s="20"/>
      <c r="E2186" s="20"/>
      <c r="F2186" s="20"/>
      <c r="G2186" s="20"/>
      <c r="H2186" s="20"/>
      <c r="I2186" s="20"/>
      <c r="J2186" s="20"/>
      <c r="K2186" s="20"/>
      <c r="L2186" s="20"/>
      <c r="M2186" s="20"/>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c r="BU2186" s="20"/>
      <c r="BV2186" s="20"/>
      <c r="BW2186" s="20"/>
      <c r="BX2186" s="20"/>
      <c r="BY2186" s="20"/>
      <c r="BZ2186" s="20"/>
    </row>
    <row r="2187" spans="2:78" x14ac:dyDescent="0.35">
      <c r="B2187" s="20"/>
      <c r="C2187" s="20"/>
      <c r="D2187" s="20"/>
      <c r="E2187" s="20"/>
      <c r="F2187" s="20"/>
      <c r="G2187" s="20"/>
      <c r="H2187" s="20"/>
      <c r="I2187" s="20"/>
      <c r="J2187" s="20"/>
      <c r="K2187" s="20"/>
      <c r="L2187" s="20"/>
      <c r="M2187" s="20"/>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c r="BU2187" s="20"/>
      <c r="BV2187" s="20"/>
      <c r="BW2187" s="20"/>
      <c r="BX2187" s="20"/>
      <c r="BY2187" s="20"/>
      <c r="BZ2187" s="20"/>
    </row>
    <row r="2188" spans="2:78" x14ac:dyDescent="0.35">
      <c r="B2188" s="20"/>
      <c r="C2188" s="20"/>
      <c r="D2188" s="20"/>
      <c r="E2188" s="20"/>
      <c r="F2188" s="20"/>
      <c r="G2188" s="20"/>
      <c r="H2188" s="20"/>
      <c r="I2188" s="20"/>
      <c r="J2188" s="20"/>
      <c r="K2188" s="20"/>
      <c r="L2188" s="20"/>
      <c r="M2188" s="20"/>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c r="BU2188" s="20"/>
      <c r="BV2188" s="20"/>
      <c r="BW2188" s="20"/>
      <c r="BX2188" s="20"/>
      <c r="BY2188" s="20"/>
      <c r="BZ2188" s="20"/>
    </row>
    <row r="2189" spans="2:78" x14ac:dyDescent="0.35">
      <c r="B2189" s="20"/>
      <c r="C2189" s="20"/>
      <c r="D2189" s="20"/>
      <c r="E2189" s="20"/>
      <c r="F2189" s="20"/>
      <c r="G2189" s="20"/>
      <c r="H2189" s="20"/>
      <c r="I2189" s="20"/>
      <c r="J2189" s="20"/>
      <c r="K2189" s="20"/>
      <c r="L2189" s="20"/>
      <c r="M2189" s="20"/>
      <c r="N2189" s="20"/>
      <c r="O2189" s="20"/>
      <c r="P2189" s="20"/>
      <c r="Q2189" s="20"/>
      <c r="R2189" s="20"/>
      <c r="S2189" s="20"/>
      <c r="T2189" s="20"/>
      <c r="U2189" s="20"/>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c r="BT2189" s="20"/>
      <c r="BU2189" s="20"/>
      <c r="BV2189" s="20"/>
      <c r="BW2189" s="20"/>
      <c r="BX2189" s="20"/>
      <c r="BY2189" s="20"/>
      <c r="BZ2189" s="20"/>
    </row>
    <row r="2190" spans="2:78" x14ac:dyDescent="0.35">
      <c r="B2190" s="20"/>
      <c r="C2190" s="20"/>
      <c r="D2190" s="20"/>
      <c r="E2190" s="20"/>
      <c r="F2190" s="20"/>
      <c r="G2190" s="20"/>
      <c r="H2190" s="20"/>
      <c r="I2190" s="20"/>
      <c r="J2190" s="20"/>
      <c r="K2190" s="20"/>
      <c r="L2190" s="20"/>
      <c r="M2190" s="20"/>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c r="BU2190" s="20"/>
      <c r="BV2190" s="20"/>
      <c r="BW2190" s="20"/>
      <c r="BX2190" s="20"/>
      <c r="BY2190" s="20"/>
      <c r="BZ2190" s="20"/>
    </row>
    <row r="2191" spans="2:78" x14ac:dyDescent="0.35">
      <c r="B2191" s="20"/>
      <c r="C2191" s="20"/>
      <c r="D2191" s="20"/>
      <c r="E2191" s="20"/>
      <c r="F2191" s="20"/>
      <c r="G2191" s="20"/>
      <c r="H2191" s="20"/>
      <c r="I2191" s="20"/>
      <c r="J2191" s="20"/>
      <c r="K2191" s="20"/>
      <c r="L2191" s="20"/>
      <c r="M2191" s="20"/>
      <c r="N2191" s="20"/>
      <c r="O2191" s="20"/>
      <c r="P2191" s="20"/>
      <c r="Q2191" s="20"/>
      <c r="R2191" s="20"/>
      <c r="S2191" s="20"/>
      <c r="T2191" s="20"/>
      <c r="U2191" s="20"/>
      <c r="V2191" s="20"/>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c r="BT2191" s="20"/>
      <c r="BU2191" s="20"/>
      <c r="BV2191" s="20"/>
      <c r="BW2191" s="20"/>
      <c r="BX2191" s="20"/>
      <c r="BY2191" s="20"/>
      <c r="BZ2191" s="20"/>
    </row>
    <row r="2192" spans="2:78" x14ac:dyDescent="0.35">
      <c r="B2192" s="20"/>
      <c r="C2192" s="20"/>
      <c r="D2192" s="20"/>
      <c r="E2192" s="20"/>
      <c r="F2192" s="20"/>
      <c r="G2192" s="20"/>
      <c r="H2192" s="20"/>
      <c r="I2192" s="20"/>
      <c r="J2192" s="20"/>
      <c r="K2192" s="20"/>
      <c r="L2192" s="20"/>
      <c r="M2192" s="20"/>
      <c r="N2192" s="20"/>
      <c r="O2192" s="20"/>
      <c r="P2192" s="20"/>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c r="BT2192" s="20"/>
      <c r="BU2192" s="20"/>
      <c r="BV2192" s="20"/>
      <c r="BW2192" s="20"/>
      <c r="BX2192" s="20"/>
      <c r="BY2192" s="20"/>
      <c r="BZ2192" s="20"/>
    </row>
    <row r="2193" spans="2:78" x14ac:dyDescent="0.35">
      <c r="B2193" s="20"/>
      <c r="C2193" s="20"/>
      <c r="D2193" s="20"/>
      <c r="E2193" s="20"/>
      <c r="F2193" s="20"/>
      <c r="G2193" s="20"/>
      <c r="H2193" s="20"/>
      <c r="I2193" s="20"/>
      <c r="J2193" s="20"/>
      <c r="K2193" s="20"/>
      <c r="L2193" s="20"/>
      <c r="M2193" s="20"/>
      <c r="N2193" s="20"/>
      <c r="O2193" s="20"/>
      <c r="P2193" s="20"/>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c r="BT2193" s="20"/>
      <c r="BU2193" s="20"/>
      <c r="BV2193" s="20"/>
      <c r="BW2193" s="20"/>
      <c r="BX2193" s="20"/>
      <c r="BY2193" s="20"/>
      <c r="BZ2193" s="20"/>
    </row>
    <row r="2194" spans="2:78" x14ac:dyDescent="0.35">
      <c r="B2194" s="20"/>
      <c r="C2194" s="20"/>
      <c r="D2194" s="20"/>
      <c r="E2194" s="20"/>
      <c r="F2194" s="20"/>
      <c r="G2194" s="20"/>
      <c r="H2194" s="20"/>
      <c r="I2194" s="20"/>
      <c r="J2194" s="20"/>
      <c r="K2194" s="20"/>
      <c r="L2194" s="20"/>
      <c r="M2194" s="20"/>
      <c r="N2194" s="20"/>
      <c r="O2194" s="20"/>
      <c r="P2194" s="20"/>
      <c r="Q2194" s="20"/>
      <c r="R2194" s="20"/>
      <c r="S2194" s="20"/>
      <c r="T2194" s="20"/>
      <c r="U2194" s="20"/>
      <c r="V2194" s="20"/>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c r="BT2194" s="20"/>
      <c r="BU2194" s="20"/>
      <c r="BV2194" s="20"/>
      <c r="BW2194" s="20"/>
      <c r="BX2194" s="20"/>
      <c r="BY2194" s="20"/>
      <c r="BZ2194" s="20"/>
    </row>
    <row r="2195" spans="2:78" x14ac:dyDescent="0.35">
      <c r="B2195" s="20"/>
      <c r="C2195" s="20"/>
      <c r="D2195" s="20"/>
      <c r="E2195" s="20"/>
      <c r="F2195" s="20"/>
      <c r="G2195" s="20"/>
      <c r="H2195" s="20"/>
      <c r="I2195" s="20"/>
      <c r="J2195" s="20"/>
      <c r="K2195" s="20"/>
      <c r="L2195" s="20"/>
      <c r="M2195" s="20"/>
      <c r="N2195" s="20"/>
      <c r="O2195" s="20"/>
      <c r="P2195" s="20"/>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c r="BT2195" s="20"/>
      <c r="BU2195" s="20"/>
      <c r="BV2195" s="20"/>
      <c r="BW2195" s="20"/>
      <c r="BX2195" s="20"/>
      <c r="BY2195" s="20"/>
      <c r="BZ2195" s="20"/>
    </row>
    <row r="2196" spans="2:78" x14ac:dyDescent="0.35">
      <c r="B2196" s="20"/>
      <c r="C2196" s="20"/>
      <c r="D2196" s="20"/>
      <c r="E2196" s="20"/>
      <c r="F2196" s="20"/>
      <c r="G2196" s="20"/>
      <c r="H2196" s="20"/>
      <c r="I2196" s="20"/>
      <c r="J2196" s="20"/>
      <c r="K2196" s="20"/>
      <c r="L2196" s="20"/>
      <c r="M2196" s="20"/>
      <c r="N2196" s="20"/>
      <c r="O2196" s="20"/>
      <c r="P2196" s="20"/>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c r="BU2196" s="20"/>
      <c r="BV2196" s="20"/>
      <c r="BW2196" s="20"/>
      <c r="BX2196" s="20"/>
      <c r="BY2196" s="20"/>
      <c r="BZ2196" s="20"/>
    </row>
    <row r="2197" spans="2:78" x14ac:dyDescent="0.35">
      <c r="B2197" s="20"/>
      <c r="C2197" s="20"/>
      <c r="D2197" s="20"/>
      <c r="E2197" s="20"/>
      <c r="F2197" s="20"/>
      <c r="G2197" s="20"/>
      <c r="H2197" s="20"/>
      <c r="I2197" s="20"/>
      <c r="J2197" s="20"/>
      <c r="K2197" s="20"/>
      <c r="L2197" s="20"/>
      <c r="M2197" s="20"/>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c r="BT2197" s="20"/>
      <c r="BU2197" s="20"/>
      <c r="BV2197" s="20"/>
      <c r="BW2197" s="20"/>
      <c r="BX2197" s="20"/>
      <c r="BY2197" s="20"/>
      <c r="BZ2197" s="20"/>
    </row>
    <row r="2198" spans="2:78" x14ac:dyDescent="0.35">
      <c r="B2198" s="20"/>
      <c r="C2198" s="20"/>
      <c r="D2198" s="20"/>
      <c r="E2198" s="20"/>
      <c r="F2198" s="20"/>
      <c r="G2198" s="20"/>
      <c r="H2198" s="20"/>
      <c r="I2198" s="20"/>
      <c r="J2198" s="20"/>
      <c r="K2198" s="20"/>
      <c r="L2198" s="20"/>
      <c r="M2198" s="20"/>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c r="BU2198" s="20"/>
      <c r="BV2198" s="20"/>
      <c r="BW2198" s="20"/>
      <c r="BX2198" s="20"/>
      <c r="BY2198" s="20"/>
      <c r="BZ2198" s="20"/>
    </row>
    <row r="2199" spans="2:78" x14ac:dyDescent="0.35">
      <c r="B2199" s="20"/>
      <c r="C2199" s="20"/>
      <c r="D2199" s="20"/>
      <c r="E2199" s="20"/>
      <c r="F2199" s="20"/>
      <c r="G2199" s="20"/>
      <c r="H2199" s="20"/>
      <c r="I2199" s="20"/>
      <c r="J2199" s="20"/>
      <c r="K2199" s="20"/>
      <c r="L2199" s="20"/>
      <c r="M2199" s="20"/>
      <c r="N2199" s="20"/>
      <c r="O2199" s="20"/>
      <c r="P2199" s="20"/>
      <c r="Q2199" s="20"/>
      <c r="R2199" s="20"/>
      <c r="S2199" s="20"/>
      <c r="T2199" s="20"/>
      <c r="U2199" s="20"/>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c r="BT2199" s="20"/>
      <c r="BU2199" s="20"/>
      <c r="BV2199" s="20"/>
      <c r="BW2199" s="20"/>
      <c r="BX2199" s="20"/>
      <c r="BY2199" s="20"/>
      <c r="BZ2199" s="20"/>
    </row>
    <row r="2200" spans="2:78" x14ac:dyDescent="0.35">
      <c r="B2200" s="20"/>
      <c r="C2200" s="20"/>
      <c r="D2200" s="20"/>
      <c r="E2200" s="20"/>
      <c r="F2200" s="20"/>
      <c r="G2200" s="20"/>
      <c r="H2200" s="20"/>
      <c r="I2200" s="20"/>
      <c r="J2200" s="20"/>
      <c r="K2200" s="20"/>
      <c r="L2200" s="20"/>
      <c r="M2200" s="20"/>
      <c r="N2200" s="20"/>
      <c r="O2200" s="20"/>
      <c r="P2200" s="20"/>
      <c r="Q2200" s="20"/>
      <c r="R2200" s="20"/>
      <c r="S2200" s="20"/>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c r="BT2200" s="20"/>
      <c r="BU2200" s="20"/>
      <c r="BV2200" s="20"/>
      <c r="BW2200" s="20"/>
      <c r="BX2200" s="20"/>
      <c r="BY2200" s="20"/>
      <c r="BZ2200" s="20"/>
    </row>
    <row r="2201" spans="2:78" x14ac:dyDescent="0.35">
      <c r="B2201" s="20"/>
      <c r="C2201" s="20"/>
      <c r="D2201" s="20"/>
      <c r="E2201" s="20"/>
      <c r="F2201" s="20"/>
      <c r="G2201" s="20"/>
      <c r="H2201" s="20"/>
      <c r="I2201" s="20"/>
      <c r="J2201" s="20"/>
      <c r="K2201" s="20"/>
      <c r="L2201" s="20"/>
      <c r="M2201" s="20"/>
      <c r="N2201" s="20"/>
      <c r="O2201" s="20"/>
      <c r="P2201" s="20"/>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c r="BT2201" s="20"/>
      <c r="BU2201" s="20"/>
      <c r="BV2201" s="20"/>
      <c r="BW2201" s="20"/>
      <c r="BX2201" s="20"/>
      <c r="BY2201" s="20"/>
      <c r="BZ2201" s="20"/>
    </row>
    <row r="2202" spans="2:78" x14ac:dyDescent="0.35">
      <c r="B2202" s="20"/>
      <c r="C2202" s="20"/>
      <c r="D2202" s="20"/>
      <c r="E2202" s="20"/>
      <c r="F2202" s="20"/>
      <c r="G2202" s="20"/>
      <c r="H2202" s="20"/>
      <c r="I2202" s="20"/>
      <c r="J2202" s="20"/>
      <c r="K2202" s="20"/>
      <c r="L2202" s="20"/>
      <c r="M2202" s="20"/>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c r="BT2202" s="20"/>
      <c r="BU2202" s="20"/>
      <c r="BV2202" s="20"/>
      <c r="BW2202" s="20"/>
      <c r="BX2202" s="20"/>
      <c r="BY2202" s="20"/>
      <c r="BZ2202" s="20"/>
    </row>
    <row r="2203" spans="2:78" x14ac:dyDescent="0.35">
      <c r="B2203" s="20"/>
      <c r="C2203" s="20"/>
      <c r="D2203" s="20"/>
      <c r="E2203" s="20"/>
      <c r="F2203" s="20"/>
      <c r="G2203" s="20"/>
      <c r="H2203" s="20"/>
      <c r="I2203" s="20"/>
      <c r="J2203" s="20"/>
      <c r="K2203" s="20"/>
      <c r="L2203" s="20"/>
      <c r="M2203" s="20"/>
      <c r="N2203" s="20"/>
      <c r="O2203" s="20"/>
      <c r="P2203" s="20"/>
      <c r="Q2203" s="20"/>
      <c r="R2203" s="20"/>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c r="BT2203" s="20"/>
      <c r="BU2203" s="20"/>
      <c r="BV2203" s="20"/>
      <c r="BW2203" s="20"/>
      <c r="BX2203" s="20"/>
      <c r="BY2203" s="20"/>
      <c r="BZ2203" s="20"/>
    </row>
    <row r="2204" spans="2:78" x14ac:dyDescent="0.35">
      <c r="B2204" s="20"/>
      <c r="C2204" s="20"/>
      <c r="D2204" s="20"/>
      <c r="E2204" s="20"/>
      <c r="F2204" s="20"/>
      <c r="G2204" s="20"/>
      <c r="H2204" s="20"/>
      <c r="I2204" s="20"/>
      <c r="J2204" s="20"/>
      <c r="K2204" s="20"/>
      <c r="L2204" s="20"/>
      <c r="M2204" s="20"/>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c r="BT2204" s="20"/>
      <c r="BU2204" s="20"/>
      <c r="BV2204" s="20"/>
      <c r="BW2204" s="20"/>
      <c r="BX2204" s="20"/>
      <c r="BY2204" s="20"/>
      <c r="BZ2204" s="20"/>
    </row>
    <row r="2205" spans="2:78" x14ac:dyDescent="0.35">
      <c r="B2205" s="20"/>
      <c r="C2205" s="20"/>
      <c r="D2205" s="20"/>
      <c r="E2205" s="20"/>
      <c r="F2205" s="20"/>
      <c r="G2205" s="20"/>
      <c r="H2205" s="20"/>
      <c r="I2205" s="20"/>
      <c r="J2205" s="20"/>
      <c r="K2205" s="20"/>
      <c r="L2205" s="20"/>
      <c r="M2205" s="20"/>
      <c r="N2205" s="20"/>
      <c r="O2205" s="20"/>
      <c r="P2205" s="20"/>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c r="BT2205" s="20"/>
      <c r="BU2205" s="20"/>
      <c r="BV2205" s="20"/>
      <c r="BW2205" s="20"/>
      <c r="BX2205" s="20"/>
      <c r="BY2205" s="20"/>
      <c r="BZ2205" s="20"/>
    </row>
    <row r="2206" spans="2:78" x14ac:dyDescent="0.35">
      <c r="B2206" s="20"/>
      <c r="C2206" s="20"/>
      <c r="D2206" s="20"/>
      <c r="E2206" s="20"/>
      <c r="F2206" s="20"/>
      <c r="G2206" s="20"/>
      <c r="H2206" s="20"/>
      <c r="I2206" s="20"/>
      <c r="J2206" s="20"/>
      <c r="K2206" s="20"/>
      <c r="L2206" s="20"/>
      <c r="M2206" s="20"/>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c r="BU2206" s="20"/>
      <c r="BV2206" s="20"/>
      <c r="BW2206" s="20"/>
      <c r="BX2206" s="20"/>
      <c r="BY2206" s="20"/>
      <c r="BZ2206" s="20"/>
    </row>
    <row r="2207" spans="2:78" x14ac:dyDescent="0.35">
      <c r="B2207" s="20"/>
      <c r="C2207" s="20"/>
      <c r="D2207" s="20"/>
      <c r="E2207" s="20"/>
      <c r="F2207" s="20"/>
      <c r="G2207" s="20"/>
      <c r="H2207" s="20"/>
      <c r="I2207" s="20"/>
      <c r="J2207" s="20"/>
      <c r="K2207" s="20"/>
      <c r="L2207" s="20"/>
      <c r="M2207" s="20"/>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c r="BT2207" s="20"/>
      <c r="BU2207" s="20"/>
      <c r="BV2207" s="20"/>
      <c r="BW2207" s="20"/>
      <c r="BX2207" s="20"/>
      <c r="BY2207" s="20"/>
      <c r="BZ2207" s="20"/>
    </row>
    <row r="2208" spans="2:78" x14ac:dyDescent="0.35">
      <c r="B2208" s="20"/>
      <c r="C2208" s="20"/>
      <c r="D2208" s="20"/>
      <c r="E2208" s="20"/>
      <c r="F2208" s="20"/>
      <c r="G2208" s="20"/>
      <c r="H2208" s="20"/>
      <c r="I2208" s="20"/>
      <c r="J2208" s="20"/>
      <c r="K2208" s="20"/>
      <c r="L2208" s="20"/>
      <c r="M2208" s="20"/>
      <c r="N2208" s="20"/>
      <c r="O2208" s="20"/>
      <c r="P2208" s="20"/>
      <c r="Q2208" s="20"/>
      <c r="R2208" s="20"/>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c r="BT2208" s="20"/>
      <c r="BU2208" s="20"/>
      <c r="BV2208" s="20"/>
      <c r="BW2208" s="20"/>
      <c r="BX2208" s="20"/>
      <c r="BY2208" s="20"/>
      <c r="BZ2208" s="20"/>
    </row>
    <row r="2209" spans="2:78" x14ac:dyDescent="0.35">
      <c r="B2209" s="20"/>
      <c r="C2209" s="20"/>
      <c r="D2209" s="20"/>
      <c r="E2209" s="20"/>
      <c r="F2209" s="20"/>
      <c r="G2209" s="20"/>
      <c r="H2209" s="20"/>
      <c r="I2209" s="20"/>
      <c r="J2209" s="20"/>
      <c r="K2209" s="20"/>
      <c r="L2209" s="20"/>
      <c r="M2209" s="20"/>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c r="BT2209" s="20"/>
      <c r="BU2209" s="20"/>
      <c r="BV2209" s="20"/>
      <c r="BW2209" s="20"/>
      <c r="BX2209" s="20"/>
      <c r="BY2209" s="20"/>
      <c r="BZ2209" s="20"/>
    </row>
    <row r="2210" spans="2:78" x14ac:dyDescent="0.35">
      <c r="B2210" s="20"/>
      <c r="C2210" s="20"/>
      <c r="D2210" s="20"/>
      <c r="E2210" s="20"/>
      <c r="F2210" s="20"/>
      <c r="G2210" s="20"/>
      <c r="H2210" s="20"/>
      <c r="I2210" s="20"/>
      <c r="J2210" s="20"/>
      <c r="K2210" s="20"/>
      <c r="L2210" s="20"/>
      <c r="M2210" s="20"/>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c r="BU2210" s="20"/>
      <c r="BV2210" s="20"/>
      <c r="BW2210" s="20"/>
      <c r="BX2210" s="20"/>
      <c r="BY2210" s="20"/>
      <c r="BZ2210" s="20"/>
    </row>
    <row r="2211" spans="2:78" x14ac:dyDescent="0.35">
      <c r="B2211" s="20"/>
      <c r="C2211" s="20"/>
      <c r="D2211" s="20"/>
      <c r="E2211" s="20"/>
      <c r="F2211" s="20"/>
      <c r="G2211" s="20"/>
      <c r="H2211" s="20"/>
      <c r="I2211" s="20"/>
      <c r="J2211" s="20"/>
      <c r="K2211" s="20"/>
      <c r="L2211" s="20"/>
      <c r="M2211" s="20"/>
      <c r="N2211" s="20"/>
      <c r="O2211" s="20"/>
      <c r="P2211" s="20"/>
      <c r="Q2211" s="20"/>
      <c r="R2211" s="20"/>
      <c r="S2211" s="20"/>
      <c r="T2211" s="20"/>
      <c r="U2211" s="20"/>
      <c r="V2211" s="20"/>
      <c r="W2211" s="20"/>
      <c r="X2211" s="20"/>
      <c r="Y2211" s="20"/>
      <c r="Z2211" s="20"/>
      <c r="AA2211" s="20"/>
      <c r="AB2211" s="20"/>
      <c r="AC2211" s="20"/>
      <c r="AD2211" s="20"/>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c r="BT2211" s="20"/>
      <c r="BU2211" s="20"/>
      <c r="BV2211" s="20"/>
      <c r="BW2211" s="20"/>
      <c r="BX2211" s="20"/>
      <c r="BY2211" s="20"/>
      <c r="BZ2211" s="20"/>
    </row>
    <row r="2212" spans="2:78" x14ac:dyDescent="0.35">
      <c r="B2212" s="20"/>
      <c r="C2212" s="20"/>
      <c r="D2212" s="20"/>
      <c r="E2212" s="20"/>
      <c r="F2212" s="20"/>
      <c r="G2212" s="20"/>
      <c r="H2212" s="20"/>
      <c r="I2212" s="20"/>
      <c r="J2212" s="20"/>
      <c r="K2212" s="20"/>
      <c r="L2212" s="20"/>
      <c r="M2212" s="20"/>
      <c r="N2212" s="20"/>
      <c r="O2212" s="20"/>
      <c r="P2212" s="20"/>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c r="BT2212" s="20"/>
      <c r="BU2212" s="20"/>
      <c r="BV2212" s="20"/>
      <c r="BW2212" s="20"/>
      <c r="BX2212" s="20"/>
      <c r="BY2212" s="20"/>
      <c r="BZ2212" s="20"/>
    </row>
    <row r="2213" spans="2:78" x14ac:dyDescent="0.35">
      <c r="B2213" s="20"/>
      <c r="C2213" s="20"/>
      <c r="D2213" s="20"/>
      <c r="E2213" s="20"/>
      <c r="F2213" s="20"/>
      <c r="G2213" s="20"/>
      <c r="H2213" s="20"/>
      <c r="I2213" s="20"/>
      <c r="J2213" s="20"/>
      <c r="K2213" s="20"/>
      <c r="L2213" s="20"/>
      <c r="M2213" s="20"/>
      <c r="N2213" s="20"/>
      <c r="O2213" s="20"/>
      <c r="P2213" s="20"/>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c r="BT2213" s="20"/>
      <c r="BU2213" s="20"/>
      <c r="BV2213" s="20"/>
      <c r="BW2213" s="20"/>
      <c r="BX2213" s="20"/>
      <c r="BY2213" s="20"/>
      <c r="BZ2213" s="20"/>
    </row>
    <row r="2214" spans="2:78" x14ac:dyDescent="0.35">
      <c r="B2214" s="20"/>
      <c r="C2214" s="20"/>
      <c r="D2214" s="20"/>
      <c r="E2214" s="20"/>
      <c r="F2214" s="20"/>
      <c r="G2214" s="20"/>
      <c r="H2214" s="20"/>
      <c r="I2214" s="20"/>
      <c r="J2214" s="20"/>
      <c r="K2214" s="20"/>
      <c r="L2214" s="20"/>
      <c r="M2214" s="20"/>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c r="BU2214" s="20"/>
      <c r="BV2214" s="20"/>
      <c r="BW2214" s="20"/>
      <c r="BX2214" s="20"/>
      <c r="BY2214" s="20"/>
      <c r="BZ2214" s="20"/>
    </row>
    <row r="2215" spans="2:78" x14ac:dyDescent="0.35">
      <c r="B2215" s="20"/>
      <c r="C2215" s="20"/>
      <c r="D2215" s="20"/>
      <c r="E2215" s="20"/>
      <c r="F2215" s="20"/>
      <c r="G2215" s="20"/>
      <c r="H2215" s="20"/>
      <c r="I2215" s="20"/>
      <c r="J2215" s="20"/>
      <c r="K2215" s="20"/>
      <c r="L2215" s="20"/>
      <c r="M2215" s="20"/>
      <c r="N2215" s="20"/>
      <c r="O2215" s="20"/>
      <c r="P2215" s="20"/>
      <c r="Q2215" s="20"/>
      <c r="R2215" s="20"/>
      <c r="S2215" s="20"/>
      <c r="T2215" s="20"/>
      <c r="U2215" s="20"/>
      <c r="V2215" s="20"/>
      <c r="W2215" s="20"/>
      <c r="X2215" s="20"/>
      <c r="Y2215" s="20"/>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c r="BT2215" s="20"/>
      <c r="BU2215" s="20"/>
      <c r="BV2215" s="20"/>
      <c r="BW2215" s="20"/>
      <c r="BX2215" s="20"/>
      <c r="BY2215" s="20"/>
      <c r="BZ2215" s="20"/>
    </row>
    <row r="2216" spans="2:78" x14ac:dyDescent="0.35">
      <c r="B2216" s="20"/>
      <c r="C2216" s="20"/>
      <c r="D2216" s="20"/>
      <c r="E2216" s="20"/>
      <c r="F2216" s="20"/>
      <c r="G2216" s="20"/>
      <c r="H2216" s="20"/>
      <c r="I2216" s="20"/>
      <c r="J2216" s="20"/>
      <c r="K2216" s="20"/>
      <c r="L2216" s="20"/>
      <c r="M2216" s="20"/>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c r="BT2216" s="20"/>
      <c r="BU2216" s="20"/>
      <c r="BV2216" s="20"/>
      <c r="BW2216" s="20"/>
      <c r="BX2216" s="20"/>
      <c r="BY2216" s="20"/>
      <c r="BZ2216" s="20"/>
    </row>
    <row r="2217" spans="2:78" x14ac:dyDescent="0.35">
      <c r="B2217" s="20"/>
      <c r="C2217" s="20"/>
      <c r="D2217" s="20"/>
      <c r="E2217" s="20"/>
      <c r="F2217" s="20"/>
      <c r="G2217" s="20"/>
      <c r="H2217" s="20"/>
      <c r="I2217" s="20"/>
      <c r="J2217" s="20"/>
      <c r="K2217" s="20"/>
      <c r="L2217" s="20"/>
      <c r="M2217" s="20"/>
      <c r="N2217" s="20"/>
      <c r="O2217" s="20"/>
      <c r="P2217" s="20"/>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c r="BT2217" s="20"/>
      <c r="BU2217" s="20"/>
      <c r="BV2217" s="20"/>
      <c r="BW2217" s="20"/>
      <c r="BX2217" s="20"/>
      <c r="BY2217" s="20"/>
      <c r="BZ2217" s="20"/>
    </row>
    <row r="2218" spans="2:78" x14ac:dyDescent="0.35">
      <c r="B2218" s="20"/>
      <c r="C2218" s="20"/>
      <c r="D2218" s="20"/>
      <c r="E2218" s="20"/>
      <c r="F2218" s="20"/>
      <c r="G2218" s="20"/>
      <c r="H2218" s="20"/>
      <c r="I2218" s="20"/>
      <c r="J2218" s="20"/>
      <c r="K2218" s="20"/>
      <c r="L2218" s="20"/>
      <c r="M2218" s="20"/>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c r="BT2218" s="20"/>
      <c r="BU2218" s="20"/>
      <c r="BV2218" s="20"/>
      <c r="BW2218" s="20"/>
      <c r="BX2218" s="20"/>
      <c r="BY2218" s="20"/>
      <c r="BZ2218" s="20"/>
    </row>
    <row r="2219" spans="2:78" x14ac:dyDescent="0.35">
      <c r="B2219" s="20"/>
      <c r="C2219" s="20"/>
      <c r="D2219" s="20"/>
      <c r="E2219" s="20"/>
      <c r="F2219" s="20"/>
      <c r="G2219" s="20"/>
      <c r="H2219" s="20"/>
      <c r="I2219" s="20"/>
      <c r="J2219" s="20"/>
      <c r="K2219" s="20"/>
      <c r="L2219" s="20"/>
      <c r="M2219" s="20"/>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c r="BT2219" s="20"/>
      <c r="BU2219" s="20"/>
      <c r="BV2219" s="20"/>
      <c r="BW2219" s="20"/>
      <c r="BX2219" s="20"/>
      <c r="BY2219" s="20"/>
      <c r="BZ2219" s="20"/>
    </row>
    <row r="2220" spans="2:78" x14ac:dyDescent="0.35">
      <c r="B2220" s="20"/>
      <c r="C2220" s="20"/>
      <c r="D2220" s="20"/>
      <c r="E2220" s="20"/>
      <c r="F2220" s="20"/>
      <c r="G2220" s="20"/>
      <c r="H2220" s="20"/>
      <c r="I2220" s="20"/>
      <c r="J2220" s="20"/>
      <c r="K2220" s="20"/>
      <c r="L2220" s="20"/>
      <c r="M2220" s="20"/>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c r="BT2220" s="20"/>
      <c r="BU2220" s="20"/>
      <c r="BV2220" s="20"/>
      <c r="BW2220" s="20"/>
      <c r="BX2220" s="20"/>
      <c r="BY2220" s="20"/>
      <c r="BZ2220" s="20"/>
    </row>
    <row r="2221" spans="2:78" x14ac:dyDescent="0.35">
      <c r="B2221" s="20"/>
      <c r="C2221" s="20"/>
      <c r="D2221" s="20"/>
      <c r="E2221" s="20"/>
      <c r="F2221" s="20"/>
      <c r="G2221" s="20"/>
      <c r="H2221" s="20"/>
      <c r="I2221" s="20"/>
      <c r="J2221" s="20"/>
      <c r="K2221" s="20"/>
      <c r="L2221" s="20"/>
      <c r="M2221" s="20"/>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c r="BT2221" s="20"/>
      <c r="BU2221" s="20"/>
      <c r="BV2221" s="20"/>
      <c r="BW2221" s="20"/>
      <c r="BX2221" s="20"/>
      <c r="BY2221" s="20"/>
      <c r="BZ2221" s="20"/>
    </row>
    <row r="2222" spans="2:78" x14ac:dyDescent="0.35">
      <c r="B2222" s="20"/>
      <c r="C2222" s="20"/>
      <c r="D2222" s="20"/>
      <c r="E2222" s="20"/>
      <c r="F2222" s="20"/>
      <c r="G2222" s="20"/>
      <c r="H2222" s="20"/>
      <c r="I2222" s="20"/>
      <c r="J2222" s="20"/>
      <c r="K2222" s="20"/>
      <c r="L2222" s="20"/>
      <c r="M2222" s="20"/>
      <c r="N2222" s="20"/>
      <c r="O2222" s="20"/>
      <c r="P2222" s="20"/>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c r="BU2222" s="20"/>
      <c r="BV2222" s="20"/>
      <c r="BW2222" s="20"/>
      <c r="BX2222" s="20"/>
      <c r="BY2222" s="20"/>
      <c r="BZ2222" s="20"/>
    </row>
    <row r="2223" spans="2:78" x14ac:dyDescent="0.35">
      <c r="B2223" s="20"/>
      <c r="C2223" s="20"/>
      <c r="D2223" s="20"/>
      <c r="E2223" s="20"/>
      <c r="F2223" s="20"/>
      <c r="G2223" s="20"/>
      <c r="H2223" s="20"/>
      <c r="I2223" s="20"/>
      <c r="J2223" s="20"/>
      <c r="K2223" s="20"/>
      <c r="L2223" s="20"/>
      <c r="M2223" s="20"/>
      <c r="N2223" s="20"/>
      <c r="O2223" s="20"/>
      <c r="P2223" s="20"/>
      <c r="Q2223" s="20"/>
      <c r="R2223" s="20"/>
      <c r="S2223" s="20"/>
      <c r="T2223" s="20"/>
      <c r="U2223" s="20"/>
      <c r="V2223" s="20"/>
      <c r="W2223" s="20"/>
      <c r="X2223" s="20"/>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c r="BT2223" s="20"/>
      <c r="BU2223" s="20"/>
      <c r="BV2223" s="20"/>
      <c r="BW2223" s="20"/>
      <c r="BX2223" s="20"/>
      <c r="BY2223" s="20"/>
      <c r="BZ2223" s="20"/>
    </row>
    <row r="2224" spans="2:78" x14ac:dyDescent="0.35">
      <c r="B2224" s="20"/>
      <c r="C2224" s="20"/>
      <c r="D2224" s="20"/>
      <c r="E2224" s="20"/>
      <c r="F2224" s="20"/>
      <c r="G2224" s="20"/>
      <c r="H2224" s="20"/>
      <c r="I2224" s="20"/>
      <c r="J2224" s="20"/>
      <c r="K2224" s="20"/>
      <c r="L2224" s="20"/>
      <c r="M2224" s="20"/>
      <c r="N2224" s="20"/>
      <c r="O2224" s="20"/>
      <c r="P2224" s="20"/>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c r="BT2224" s="20"/>
      <c r="BU2224" s="20"/>
      <c r="BV2224" s="20"/>
      <c r="BW2224" s="20"/>
      <c r="BX2224" s="20"/>
      <c r="BY2224" s="20"/>
      <c r="BZ2224" s="20"/>
    </row>
    <row r="2225" spans="2:78" x14ac:dyDescent="0.35">
      <c r="B2225" s="20"/>
      <c r="C2225" s="20"/>
      <c r="D2225" s="20"/>
      <c r="E2225" s="20"/>
      <c r="F2225" s="20"/>
      <c r="G2225" s="20"/>
      <c r="H2225" s="20"/>
      <c r="I2225" s="20"/>
      <c r="J2225" s="20"/>
      <c r="K2225" s="20"/>
      <c r="L2225" s="20"/>
      <c r="M2225" s="20"/>
      <c r="N2225" s="20"/>
      <c r="O2225" s="20"/>
      <c r="P2225" s="20"/>
      <c r="Q2225" s="20"/>
      <c r="R2225" s="20"/>
      <c r="S2225" s="20"/>
      <c r="T2225" s="20"/>
      <c r="U2225" s="20"/>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c r="BT2225" s="20"/>
      <c r="BU2225" s="20"/>
      <c r="BV2225" s="20"/>
      <c r="BW2225" s="20"/>
      <c r="BX2225" s="20"/>
      <c r="BY2225" s="20"/>
      <c r="BZ2225" s="20"/>
    </row>
    <row r="2226" spans="2:78" x14ac:dyDescent="0.35">
      <c r="B2226" s="20"/>
      <c r="C2226" s="20"/>
      <c r="D2226" s="20"/>
      <c r="E2226" s="20"/>
      <c r="F2226" s="20"/>
      <c r="G2226" s="20"/>
      <c r="H2226" s="20"/>
      <c r="I2226" s="20"/>
      <c r="J2226" s="20"/>
      <c r="K2226" s="20"/>
      <c r="L2226" s="20"/>
      <c r="M2226" s="20"/>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c r="BT2226" s="20"/>
      <c r="BU2226" s="20"/>
      <c r="BV2226" s="20"/>
      <c r="BW2226" s="20"/>
      <c r="BX2226" s="20"/>
      <c r="BY2226" s="20"/>
      <c r="BZ2226" s="20"/>
    </row>
    <row r="2227" spans="2:78" x14ac:dyDescent="0.35">
      <c r="B2227" s="20"/>
      <c r="C2227" s="20"/>
      <c r="D2227" s="20"/>
      <c r="E2227" s="20"/>
      <c r="F2227" s="20"/>
      <c r="G2227" s="20"/>
      <c r="H2227" s="20"/>
      <c r="I2227" s="20"/>
      <c r="J2227" s="20"/>
      <c r="K2227" s="20"/>
      <c r="L2227" s="20"/>
      <c r="M2227" s="20"/>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c r="BT2227" s="20"/>
      <c r="BU2227" s="20"/>
      <c r="BV2227" s="20"/>
      <c r="BW2227" s="20"/>
      <c r="BX2227" s="20"/>
      <c r="BY2227" s="20"/>
      <c r="BZ2227" s="20"/>
    </row>
    <row r="2228" spans="2:78" x14ac:dyDescent="0.35">
      <c r="B2228" s="20"/>
      <c r="C2228" s="20"/>
      <c r="D2228" s="20"/>
      <c r="E2228" s="20"/>
      <c r="F2228" s="20"/>
      <c r="G2228" s="20"/>
      <c r="H2228" s="20"/>
      <c r="I2228" s="20"/>
      <c r="J2228" s="20"/>
      <c r="K2228" s="20"/>
      <c r="L2228" s="20"/>
      <c r="M2228" s="20"/>
      <c r="N2228" s="20"/>
      <c r="O2228" s="20"/>
      <c r="P2228" s="20"/>
      <c r="Q2228" s="20"/>
      <c r="R2228" s="20"/>
      <c r="S2228" s="20"/>
      <c r="T2228" s="20"/>
      <c r="U2228" s="20"/>
      <c r="V2228" s="20"/>
      <c r="W2228" s="20"/>
      <c r="X2228" s="20"/>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c r="BT2228" s="20"/>
      <c r="BU2228" s="20"/>
      <c r="BV2228" s="20"/>
      <c r="BW2228" s="20"/>
      <c r="BX2228" s="20"/>
      <c r="BY2228" s="20"/>
      <c r="BZ2228" s="20"/>
    </row>
    <row r="2229" spans="2:78" x14ac:dyDescent="0.35">
      <c r="B2229" s="20"/>
      <c r="C2229" s="20"/>
      <c r="D2229" s="20"/>
      <c r="E2229" s="20"/>
      <c r="F2229" s="20"/>
      <c r="G2229" s="20"/>
      <c r="H2229" s="20"/>
      <c r="I2229" s="20"/>
      <c r="J2229" s="20"/>
      <c r="K2229" s="20"/>
      <c r="L2229" s="20"/>
      <c r="M2229" s="20"/>
      <c r="N2229" s="20"/>
      <c r="O2229" s="20"/>
      <c r="P2229" s="20"/>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c r="BT2229" s="20"/>
      <c r="BU2229" s="20"/>
      <c r="BV2229" s="20"/>
      <c r="BW2229" s="20"/>
      <c r="BX2229" s="20"/>
      <c r="BY2229" s="20"/>
      <c r="BZ2229" s="20"/>
    </row>
    <row r="2230" spans="2:78" x14ac:dyDescent="0.35">
      <c r="B2230" s="20"/>
      <c r="C2230" s="20"/>
      <c r="D2230" s="20"/>
      <c r="E2230" s="20"/>
      <c r="F2230" s="20"/>
      <c r="G2230" s="20"/>
      <c r="H2230" s="20"/>
      <c r="I2230" s="20"/>
      <c r="J2230" s="20"/>
      <c r="K2230" s="20"/>
      <c r="L2230" s="20"/>
      <c r="M2230" s="20"/>
      <c r="N2230" s="20"/>
      <c r="O2230" s="20"/>
      <c r="P2230" s="20"/>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c r="BU2230" s="20"/>
      <c r="BV2230" s="20"/>
      <c r="BW2230" s="20"/>
      <c r="BX2230" s="20"/>
      <c r="BY2230" s="20"/>
      <c r="BZ2230" s="20"/>
    </row>
    <row r="2231" spans="2:78" x14ac:dyDescent="0.35">
      <c r="B2231" s="20"/>
      <c r="C2231" s="20"/>
      <c r="D2231" s="20"/>
      <c r="E2231" s="20"/>
      <c r="F2231" s="20"/>
      <c r="G2231" s="20"/>
      <c r="H2231" s="20"/>
      <c r="I2231" s="20"/>
      <c r="J2231" s="20"/>
      <c r="K2231" s="20"/>
      <c r="L2231" s="20"/>
      <c r="M2231" s="20"/>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c r="BT2231" s="20"/>
      <c r="BU2231" s="20"/>
      <c r="BV2231" s="20"/>
      <c r="BW2231" s="20"/>
      <c r="BX2231" s="20"/>
      <c r="BY2231" s="20"/>
      <c r="BZ2231" s="20"/>
    </row>
    <row r="2232" spans="2:78" x14ac:dyDescent="0.35">
      <c r="B2232" s="20"/>
      <c r="C2232" s="20"/>
      <c r="D2232" s="20"/>
      <c r="E2232" s="20"/>
      <c r="F2232" s="20"/>
      <c r="G2232" s="20"/>
      <c r="H2232" s="20"/>
      <c r="I2232" s="20"/>
      <c r="J2232" s="20"/>
      <c r="K2232" s="20"/>
      <c r="L2232" s="20"/>
      <c r="M2232" s="20"/>
      <c r="N2232" s="20"/>
      <c r="O2232" s="20"/>
      <c r="P2232" s="20"/>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c r="BT2232" s="20"/>
      <c r="BU2232" s="20"/>
      <c r="BV2232" s="20"/>
      <c r="BW2232" s="20"/>
      <c r="BX2232" s="20"/>
      <c r="BY2232" s="20"/>
      <c r="BZ2232" s="20"/>
    </row>
    <row r="2233" spans="2:78" x14ac:dyDescent="0.35">
      <c r="B2233" s="20"/>
      <c r="C2233" s="20"/>
      <c r="D2233" s="20"/>
      <c r="E2233" s="20"/>
      <c r="F2233" s="20"/>
      <c r="G2233" s="20"/>
      <c r="H2233" s="20"/>
      <c r="I2233" s="20"/>
      <c r="J2233" s="20"/>
      <c r="K2233" s="20"/>
      <c r="L2233" s="20"/>
      <c r="M2233" s="20"/>
      <c r="N2233" s="20"/>
      <c r="O2233" s="20"/>
      <c r="P2233" s="20"/>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c r="BU2233" s="20"/>
      <c r="BV2233" s="20"/>
      <c r="BW2233" s="20"/>
      <c r="BX2233" s="20"/>
      <c r="BY2233" s="20"/>
      <c r="BZ2233" s="20"/>
    </row>
    <row r="2234" spans="2:78" x14ac:dyDescent="0.35">
      <c r="B2234" s="20"/>
      <c r="C2234" s="20"/>
      <c r="D2234" s="20"/>
      <c r="E2234" s="20"/>
      <c r="F2234" s="20"/>
      <c r="G2234" s="20"/>
      <c r="H2234" s="20"/>
      <c r="I2234" s="20"/>
      <c r="J2234" s="20"/>
      <c r="K2234" s="20"/>
      <c r="L2234" s="20"/>
      <c r="M2234" s="20"/>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c r="BT2234" s="20"/>
      <c r="BU2234" s="20"/>
      <c r="BV2234" s="20"/>
      <c r="BW2234" s="20"/>
      <c r="BX2234" s="20"/>
      <c r="BY2234" s="20"/>
      <c r="BZ2234" s="20"/>
    </row>
    <row r="2235" spans="2:78" x14ac:dyDescent="0.35">
      <c r="B2235" s="20"/>
      <c r="C2235" s="20"/>
      <c r="D2235" s="20"/>
      <c r="E2235" s="20"/>
      <c r="F2235" s="20"/>
      <c r="G2235" s="20"/>
      <c r="H2235" s="20"/>
      <c r="I2235" s="20"/>
      <c r="J2235" s="20"/>
      <c r="K2235" s="20"/>
      <c r="L2235" s="20"/>
      <c r="M2235" s="20"/>
      <c r="N2235" s="20"/>
      <c r="O2235" s="20"/>
      <c r="P2235" s="20"/>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c r="BU2235" s="20"/>
      <c r="BV2235" s="20"/>
      <c r="BW2235" s="20"/>
      <c r="BX2235" s="20"/>
      <c r="BY2235" s="20"/>
      <c r="BZ2235" s="20"/>
    </row>
    <row r="2236" spans="2:78" x14ac:dyDescent="0.35">
      <c r="B2236" s="20"/>
      <c r="C2236" s="20"/>
      <c r="D2236" s="20"/>
      <c r="E2236" s="20"/>
      <c r="F2236" s="20"/>
      <c r="G2236" s="20"/>
      <c r="H2236" s="20"/>
      <c r="I2236" s="20"/>
      <c r="J2236" s="20"/>
      <c r="K2236" s="20"/>
      <c r="L2236" s="20"/>
      <c r="M2236" s="20"/>
      <c r="N2236" s="20"/>
      <c r="O2236" s="20"/>
      <c r="P2236" s="20"/>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c r="BT2236" s="20"/>
      <c r="BU2236" s="20"/>
      <c r="BV2236" s="20"/>
      <c r="BW2236" s="20"/>
      <c r="BX2236" s="20"/>
      <c r="BY2236" s="20"/>
      <c r="BZ2236" s="20"/>
    </row>
    <row r="2237" spans="2:78" x14ac:dyDescent="0.35">
      <c r="B2237" s="20"/>
      <c r="C2237" s="20"/>
      <c r="D2237" s="20"/>
      <c r="E2237" s="20"/>
      <c r="F2237" s="20"/>
      <c r="G2237" s="20"/>
      <c r="H2237" s="20"/>
      <c r="I2237" s="20"/>
      <c r="J2237" s="20"/>
      <c r="K2237" s="20"/>
      <c r="L2237" s="20"/>
      <c r="M2237" s="20"/>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c r="BU2237" s="20"/>
      <c r="BV2237" s="20"/>
      <c r="BW2237" s="20"/>
      <c r="BX2237" s="20"/>
      <c r="BY2237" s="20"/>
      <c r="BZ2237" s="20"/>
    </row>
    <row r="2238" spans="2:78" x14ac:dyDescent="0.35">
      <c r="B2238" s="20"/>
      <c r="C2238" s="20"/>
      <c r="D2238" s="20"/>
      <c r="E2238" s="20"/>
      <c r="F2238" s="20"/>
      <c r="G2238" s="20"/>
      <c r="H2238" s="20"/>
      <c r="I2238" s="20"/>
      <c r="J2238" s="20"/>
      <c r="K2238" s="20"/>
      <c r="L2238" s="20"/>
      <c r="M2238" s="20"/>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c r="BU2238" s="20"/>
      <c r="BV2238" s="20"/>
      <c r="BW2238" s="20"/>
      <c r="BX2238" s="20"/>
      <c r="BY2238" s="20"/>
      <c r="BZ2238" s="20"/>
    </row>
    <row r="2239" spans="2:78" x14ac:dyDescent="0.35">
      <c r="B2239" s="20"/>
      <c r="C2239" s="20"/>
      <c r="D2239" s="20"/>
      <c r="E2239" s="20"/>
      <c r="F2239" s="20"/>
      <c r="G2239" s="20"/>
      <c r="H2239" s="20"/>
      <c r="I2239" s="20"/>
      <c r="J2239" s="20"/>
      <c r="K2239" s="20"/>
      <c r="L2239" s="20"/>
      <c r="M2239" s="20"/>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c r="BT2239" s="20"/>
      <c r="BU2239" s="20"/>
      <c r="BV2239" s="20"/>
      <c r="BW2239" s="20"/>
      <c r="BX2239" s="20"/>
      <c r="BY2239" s="20"/>
      <c r="BZ2239" s="20"/>
    </row>
    <row r="2240" spans="2:78" x14ac:dyDescent="0.35">
      <c r="B2240" s="20"/>
      <c r="C2240" s="20"/>
      <c r="D2240" s="20"/>
      <c r="E2240" s="20"/>
      <c r="F2240" s="20"/>
      <c r="G2240" s="20"/>
      <c r="H2240" s="20"/>
      <c r="I2240" s="20"/>
      <c r="J2240" s="20"/>
      <c r="K2240" s="20"/>
      <c r="L2240" s="20"/>
      <c r="M2240" s="20"/>
      <c r="N2240" s="20"/>
      <c r="O2240" s="20"/>
      <c r="P2240" s="20"/>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c r="BT2240" s="20"/>
      <c r="BU2240" s="20"/>
      <c r="BV2240" s="20"/>
      <c r="BW2240" s="20"/>
      <c r="BX2240" s="20"/>
      <c r="BY2240" s="20"/>
      <c r="BZ2240" s="20"/>
    </row>
    <row r="2241" spans="2:78" x14ac:dyDescent="0.35">
      <c r="B2241" s="20"/>
      <c r="C2241" s="20"/>
      <c r="D2241" s="20"/>
      <c r="E2241" s="20"/>
      <c r="F2241" s="20"/>
      <c r="G2241" s="20"/>
      <c r="H2241" s="20"/>
      <c r="I2241" s="20"/>
      <c r="J2241" s="20"/>
      <c r="K2241" s="20"/>
      <c r="L2241" s="20"/>
      <c r="M2241" s="20"/>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c r="BT2241" s="20"/>
      <c r="BU2241" s="20"/>
      <c r="BV2241" s="20"/>
      <c r="BW2241" s="20"/>
      <c r="BX2241" s="20"/>
      <c r="BY2241" s="20"/>
      <c r="BZ2241" s="20"/>
    </row>
    <row r="2242" spans="2:78" x14ac:dyDescent="0.35">
      <c r="B2242" s="20"/>
      <c r="C2242" s="20"/>
      <c r="D2242" s="20"/>
      <c r="E2242" s="20"/>
      <c r="F2242" s="20"/>
      <c r="G2242" s="20"/>
      <c r="H2242" s="20"/>
      <c r="I2242" s="20"/>
      <c r="J2242" s="20"/>
      <c r="K2242" s="20"/>
      <c r="L2242" s="20"/>
      <c r="M2242" s="20"/>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c r="BU2242" s="20"/>
      <c r="BV2242" s="20"/>
      <c r="BW2242" s="20"/>
      <c r="BX2242" s="20"/>
      <c r="BY2242" s="20"/>
      <c r="BZ2242" s="20"/>
    </row>
    <row r="2243" spans="2:78" x14ac:dyDescent="0.35">
      <c r="B2243" s="20"/>
      <c r="C2243" s="20"/>
      <c r="D2243" s="20"/>
      <c r="E2243" s="20"/>
      <c r="F2243" s="20"/>
      <c r="G2243" s="20"/>
      <c r="H2243" s="20"/>
      <c r="I2243" s="20"/>
      <c r="J2243" s="20"/>
      <c r="K2243" s="20"/>
      <c r="L2243" s="20"/>
      <c r="M2243" s="20"/>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c r="BT2243" s="20"/>
      <c r="BU2243" s="20"/>
      <c r="BV2243" s="20"/>
      <c r="BW2243" s="20"/>
      <c r="BX2243" s="20"/>
      <c r="BY2243" s="20"/>
      <c r="BZ2243" s="20"/>
    </row>
    <row r="2244" spans="2:78" x14ac:dyDescent="0.35">
      <c r="B2244" s="20"/>
      <c r="C2244" s="20"/>
      <c r="D2244" s="20"/>
      <c r="E2244" s="20"/>
      <c r="F2244" s="20"/>
      <c r="G2244" s="20"/>
      <c r="H2244" s="20"/>
      <c r="I2244" s="20"/>
      <c r="J2244" s="20"/>
      <c r="K2244" s="20"/>
      <c r="L2244" s="20"/>
      <c r="M2244" s="20"/>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c r="BU2244" s="20"/>
      <c r="BV2244" s="20"/>
      <c r="BW2244" s="20"/>
      <c r="BX2244" s="20"/>
      <c r="BY2244" s="20"/>
      <c r="BZ2244" s="20"/>
    </row>
    <row r="2245" spans="2:78" x14ac:dyDescent="0.35">
      <c r="B2245" s="20"/>
      <c r="C2245" s="20"/>
      <c r="D2245" s="20"/>
      <c r="E2245" s="20"/>
      <c r="F2245" s="20"/>
      <c r="G2245" s="20"/>
      <c r="H2245" s="20"/>
      <c r="I2245" s="20"/>
      <c r="J2245" s="20"/>
      <c r="K2245" s="20"/>
      <c r="L2245" s="20"/>
      <c r="M2245" s="20"/>
      <c r="N2245" s="20"/>
      <c r="O2245" s="20"/>
      <c r="P2245" s="20"/>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c r="BU2245" s="20"/>
      <c r="BV2245" s="20"/>
      <c r="BW2245" s="20"/>
      <c r="BX2245" s="20"/>
      <c r="BY2245" s="20"/>
      <c r="BZ2245" s="20"/>
    </row>
    <row r="2246" spans="2:78" x14ac:dyDescent="0.35">
      <c r="B2246" s="20"/>
      <c r="C2246" s="20"/>
      <c r="D2246" s="20"/>
      <c r="E2246" s="20"/>
      <c r="F2246" s="20"/>
      <c r="G2246" s="20"/>
      <c r="H2246" s="20"/>
      <c r="I2246" s="20"/>
      <c r="J2246" s="20"/>
      <c r="K2246" s="20"/>
      <c r="L2246" s="20"/>
      <c r="M2246" s="20"/>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c r="BU2246" s="20"/>
      <c r="BV2246" s="20"/>
      <c r="BW2246" s="20"/>
      <c r="BX2246" s="20"/>
      <c r="BY2246" s="20"/>
      <c r="BZ2246" s="20"/>
    </row>
    <row r="2247" spans="2:78" x14ac:dyDescent="0.35">
      <c r="B2247" s="20"/>
      <c r="C2247" s="20"/>
      <c r="D2247" s="20"/>
      <c r="E2247" s="20"/>
      <c r="F2247" s="20"/>
      <c r="G2247" s="20"/>
      <c r="H2247" s="20"/>
      <c r="I2247" s="20"/>
      <c r="J2247" s="20"/>
      <c r="K2247" s="20"/>
      <c r="L2247" s="20"/>
      <c r="M2247" s="20"/>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c r="BT2247" s="20"/>
      <c r="BU2247" s="20"/>
      <c r="BV2247" s="20"/>
      <c r="BW2247" s="20"/>
      <c r="BX2247" s="20"/>
      <c r="BY2247" s="20"/>
      <c r="BZ2247" s="20"/>
    </row>
    <row r="2248" spans="2:78" x14ac:dyDescent="0.35">
      <c r="B2248" s="20"/>
      <c r="C2248" s="20"/>
      <c r="D2248" s="20"/>
      <c r="E2248" s="20"/>
      <c r="F2248" s="20"/>
      <c r="G2248" s="20"/>
      <c r="H2248" s="20"/>
      <c r="I2248" s="20"/>
      <c r="J2248" s="20"/>
      <c r="K2248" s="20"/>
      <c r="L2248" s="20"/>
      <c r="M2248" s="20"/>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c r="BU2248" s="20"/>
      <c r="BV2248" s="20"/>
      <c r="BW2248" s="20"/>
      <c r="BX2248" s="20"/>
      <c r="BY2248" s="20"/>
      <c r="BZ2248" s="20"/>
    </row>
    <row r="2249" spans="2:78" x14ac:dyDescent="0.35">
      <c r="B2249" s="20"/>
      <c r="C2249" s="20"/>
      <c r="D2249" s="20"/>
      <c r="E2249" s="20"/>
      <c r="F2249" s="20"/>
      <c r="G2249" s="20"/>
      <c r="H2249" s="20"/>
      <c r="I2249" s="20"/>
      <c r="J2249" s="20"/>
      <c r="K2249" s="20"/>
      <c r="L2249" s="20"/>
      <c r="M2249" s="20"/>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c r="BT2249" s="20"/>
      <c r="BU2249" s="20"/>
      <c r="BV2249" s="20"/>
      <c r="BW2249" s="20"/>
      <c r="BX2249" s="20"/>
      <c r="BY2249" s="20"/>
      <c r="BZ2249" s="20"/>
    </row>
    <row r="2250" spans="2:78" x14ac:dyDescent="0.35">
      <c r="B2250" s="20"/>
      <c r="C2250" s="20"/>
      <c r="D2250" s="20"/>
      <c r="E2250" s="20"/>
      <c r="F2250" s="20"/>
      <c r="G2250" s="20"/>
      <c r="H2250" s="20"/>
      <c r="I2250" s="20"/>
      <c r="J2250" s="20"/>
      <c r="K2250" s="20"/>
      <c r="L2250" s="20"/>
      <c r="M2250" s="20"/>
      <c r="N2250" s="20"/>
      <c r="O2250" s="20"/>
      <c r="P2250" s="20"/>
      <c r="Q2250" s="20"/>
      <c r="R2250" s="20"/>
      <c r="S2250" s="20"/>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c r="BT2250" s="20"/>
      <c r="BU2250" s="20"/>
      <c r="BV2250" s="20"/>
      <c r="BW2250" s="20"/>
      <c r="BX2250" s="20"/>
      <c r="BY2250" s="20"/>
      <c r="BZ2250" s="20"/>
    </row>
    <row r="2251" spans="2:78" x14ac:dyDescent="0.35">
      <c r="B2251" s="20"/>
      <c r="C2251" s="20"/>
      <c r="D2251" s="20"/>
      <c r="E2251" s="20"/>
      <c r="F2251" s="20"/>
      <c r="G2251" s="20"/>
      <c r="H2251" s="20"/>
      <c r="I2251" s="20"/>
      <c r="J2251" s="20"/>
      <c r="K2251" s="20"/>
      <c r="L2251" s="20"/>
      <c r="M2251" s="20"/>
      <c r="N2251" s="20"/>
      <c r="O2251" s="20"/>
      <c r="P2251" s="20"/>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c r="BT2251" s="20"/>
      <c r="BU2251" s="20"/>
      <c r="BV2251" s="20"/>
      <c r="BW2251" s="20"/>
      <c r="BX2251" s="20"/>
      <c r="BY2251" s="20"/>
      <c r="BZ2251" s="20"/>
    </row>
    <row r="2252" spans="2:78" x14ac:dyDescent="0.35">
      <c r="B2252" s="20"/>
      <c r="C2252" s="20"/>
      <c r="D2252" s="20"/>
      <c r="E2252" s="20"/>
      <c r="F2252" s="20"/>
      <c r="G2252" s="20"/>
      <c r="H2252" s="20"/>
      <c r="I2252" s="20"/>
      <c r="J2252" s="20"/>
      <c r="K2252" s="20"/>
      <c r="L2252" s="20"/>
      <c r="M2252" s="20"/>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c r="BU2252" s="20"/>
      <c r="BV2252" s="20"/>
      <c r="BW2252" s="20"/>
      <c r="BX2252" s="20"/>
      <c r="BY2252" s="20"/>
      <c r="BZ2252" s="20"/>
    </row>
    <row r="2253" spans="2:78" x14ac:dyDescent="0.35">
      <c r="B2253" s="20"/>
      <c r="C2253" s="20"/>
      <c r="D2253" s="20"/>
      <c r="E2253" s="20"/>
      <c r="F2253" s="20"/>
      <c r="G2253" s="20"/>
      <c r="H2253" s="20"/>
      <c r="I2253" s="20"/>
      <c r="J2253" s="20"/>
      <c r="K2253" s="20"/>
      <c r="L2253" s="20"/>
      <c r="M2253" s="20"/>
      <c r="N2253" s="20"/>
      <c r="O2253" s="20"/>
      <c r="P2253" s="20"/>
      <c r="Q2253" s="20"/>
      <c r="R2253" s="20"/>
      <c r="S2253" s="20"/>
      <c r="T2253" s="20"/>
      <c r="U2253" s="20"/>
      <c r="V2253" s="20"/>
      <c r="W2253" s="20"/>
      <c r="X2253" s="20"/>
      <c r="Y2253" s="20"/>
      <c r="Z2253" s="20"/>
      <c r="AA2253" s="20"/>
      <c r="AB2253" s="20"/>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c r="BU2253" s="20"/>
      <c r="BV2253" s="20"/>
      <c r="BW2253" s="20"/>
      <c r="BX2253" s="20"/>
      <c r="BY2253" s="20"/>
      <c r="BZ2253" s="20"/>
    </row>
    <row r="2254" spans="2:78" x14ac:dyDescent="0.35">
      <c r="B2254" s="20"/>
      <c r="C2254" s="20"/>
      <c r="D2254" s="20"/>
      <c r="E2254" s="20"/>
      <c r="F2254" s="20"/>
      <c r="G2254" s="20"/>
      <c r="H2254" s="20"/>
      <c r="I2254" s="20"/>
      <c r="J2254" s="20"/>
      <c r="K2254" s="20"/>
      <c r="L2254" s="20"/>
      <c r="M2254" s="20"/>
      <c r="N2254" s="20"/>
      <c r="O2254" s="20"/>
      <c r="P2254" s="20"/>
      <c r="Q2254" s="20"/>
      <c r="R2254" s="20"/>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c r="BU2254" s="20"/>
      <c r="BV2254" s="20"/>
      <c r="BW2254" s="20"/>
      <c r="BX2254" s="20"/>
      <c r="BY2254" s="20"/>
      <c r="BZ2254" s="20"/>
    </row>
    <row r="2255" spans="2:78" x14ac:dyDescent="0.35">
      <c r="B2255" s="20"/>
      <c r="C2255" s="20"/>
      <c r="D2255" s="20"/>
      <c r="E2255" s="20"/>
      <c r="F2255" s="20"/>
      <c r="G2255" s="20"/>
      <c r="H2255" s="20"/>
      <c r="I2255" s="20"/>
      <c r="J2255" s="20"/>
      <c r="K2255" s="20"/>
      <c r="L2255" s="20"/>
      <c r="M2255" s="20"/>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c r="BT2255" s="20"/>
      <c r="BU2255" s="20"/>
      <c r="BV2255" s="20"/>
      <c r="BW2255" s="20"/>
      <c r="BX2255" s="20"/>
      <c r="BY2255" s="20"/>
      <c r="BZ2255" s="20"/>
    </row>
    <row r="2256" spans="2:78" x14ac:dyDescent="0.35">
      <c r="B2256" s="20"/>
      <c r="C2256" s="20"/>
      <c r="D2256" s="20"/>
      <c r="E2256" s="20"/>
      <c r="F2256" s="20"/>
      <c r="G2256" s="20"/>
      <c r="H2256" s="20"/>
      <c r="I2256" s="20"/>
      <c r="J2256" s="20"/>
      <c r="K2256" s="20"/>
      <c r="L2256" s="20"/>
      <c r="M2256" s="20"/>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c r="BT2256" s="20"/>
      <c r="BU2256" s="20"/>
      <c r="BV2256" s="20"/>
      <c r="BW2256" s="20"/>
      <c r="BX2256" s="20"/>
      <c r="BY2256" s="20"/>
      <c r="BZ2256" s="20"/>
    </row>
    <row r="2257" spans="2:78" x14ac:dyDescent="0.35">
      <c r="B2257" s="20"/>
      <c r="C2257" s="20"/>
      <c r="D2257" s="20"/>
      <c r="E2257" s="20"/>
      <c r="F2257" s="20"/>
      <c r="G2257" s="20"/>
      <c r="H2257" s="20"/>
      <c r="I2257" s="20"/>
      <c r="J2257" s="20"/>
      <c r="K2257" s="20"/>
      <c r="L2257" s="20"/>
      <c r="M2257" s="20"/>
      <c r="N2257" s="20"/>
      <c r="O2257" s="20"/>
      <c r="P2257" s="20"/>
      <c r="Q2257" s="20"/>
      <c r="R2257" s="20"/>
      <c r="S2257" s="20"/>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c r="BT2257" s="20"/>
      <c r="BU2257" s="20"/>
      <c r="BV2257" s="20"/>
      <c r="BW2257" s="20"/>
      <c r="BX2257" s="20"/>
      <c r="BY2257" s="20"/>
      <c r="BZ2257" s="20"/>
    </row>
    <row r="2258" spans="2:78" x14ac:dyDescent="0.35">
      <c r="B2258" s="20"/>
      <c r="C2258" s="20"/>
      <c r="D2258" s="20"/>
      <c r="E2258" s="20"/>
      <c r="F2258" s="20"/>
      <c r="G2258" s="20"/>
      <c r="H2258" s="20"/>
      <c r="I2258" s="20"/>
      <c r="J2258" s="20"/>
      <c r="K2258" s="20"/>
      <c r="L2258" s="20"/>
      <c r="M2258" s="20"/>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c r="BT2258" s="20"/>
      <c r="BU2258" s="20"/>
      <c r="BV2258" s="20"/>
      <c r="BW2258" s="20"/>
      <c r="BX2258" s="20"/>
      <c r="BY2258" s="20"/>
      <c r="BZ2258" s="20"/>
    </row>
    <row r="2259" spans="2:78" x14ac:dyDescent="0.35">
      <c r="B2259" s="20"/>
      <c r="C2259" s="20"/>
      <c r="D2259" s="20"/>
      <c r="E2259" s="20"/>
      <c r="F2259" s="20"/>
      <c r="G2259" s="20"/>
      <c r="H2259" s="20"/>
      <c r="I2259" s="20"/>
      <c r="J2259" s="20"/>
      <c r="K2259" s="20"/>
      <c r="L2259" s="20"/>
      <c r="M2259" s="20"/>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c r="BT2259" s="20"/>
      <c r="BU2259" s="20"/>
      <c r="BV2259" s="20"/>
      <c r="BW2259" s="20"/>
      <c r="BX2259" s="20"/>
      <c r="BY2259" s="20"/>
      <c r="BZ2259" s="20"/>
    </row>
    <row r="2260" spans="2:78" x14ac:dyDescent="0.35">
      <c r="B2260" s="20"/>
      <c r="C2260" s="20"/>
      <c r="D2260" s="20"/>
      <c r="E2260" s="20"/>
      <c r="F2260" s="20"/>
      <c r="G2260" s="20"/>
      <c r="H2260" s="20"/>
      <c r="I2260" s="20"/>
      <c r="J2260" s="20"/>
      <c r="K2260" s="20"/>
      <c r="L2260" s="20"/>
      <c r="M2260" s="20"/>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c r="BT2260" s="20"/>
      <c r="BU2260" s="20"/>
      <c r="BV2260" s="20"/>
      <c r="BW2260" s="20"/>
      <c r="BX2260" s="20"/>
      <c r="BY2260" s="20"/>
      <c r="BZ2260" s="20"/>
    </row>
    <row r="2261" spans="2:78" x14ac:dyDescent="0.35">
      <c r="B2261" s="20"/>
      <c r="C2261" s="20"/>
      <c r="D2261" s="20"/>
      <c r="E2261" s="20"/>
      <c r="F2261" s="20"/>
      <c r="G2261" s="20"/>
      <c r="H2261" s="20"/>
      <c r="I2261" s="20"/>
      <c r="J2261" s="20"/>
      <c r="K2261" s="20"/>
      <c r="L2261" s="20"/>
      <c r="M2261" s="20"/>
      <c r="N2261" s="20"/>
      <c r="O2261" s="20"/>
      <c r="P2261" s="20"/>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c r="BT2261" s="20"/>
      <c r="BU2261" s="20"/>
      <c r="BV2261" s="20"/>
      <c r="BW2261" s="20"/>
      <c r="BX2261" s="20"/>
      <c r="BY2261" s="20"/>
      <c r="BZ2261" s="20"/>
    </row>
    <row r="2262" spans="2:78" x14ac:dyDescent="0.35">
      <c r="B2262" s="20"/>
      <c r="C2262" s="20"/>
      <c r="D2262" s="20"/>
      <c r="E2262" s="20"/>
      <c r="F2262" s="20"/>
      <c r="G2262" s="20"/>
      <c r="H2262" s="20"/>
      <c r="I2262" s="20"/>
      <c r="J2262" s="20"/>
      <c r="K2262" s="20"/>
      <c r="L2262" s="20"/>
      <c r="M2262" s="20"/>
      <c r="N2262" s="20"/>
      <c r="O2262" s="20"/>
      <c r="P2262" s="20"/>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c r="BU2262" s="20"/>
      <c r="BV2262" s="20"/>
      <c r="BW2262" s="20"/>
      <c r="BX2262" s="20"/>
      <c r="BY2262" s="20"/>
      <c r="BZ2262" s="20"/>
    </row>
    <row r="2263" spans="2:78" x14ac:dyDescent="0.35">
      <c r="B2263" s="20"/>
      <c r="C2263" s="20"/>
      <c r="D2263" s="20"/>
      <c r="E2263" s="20"/>
      <c r="F2263" s="20"/>
      <c r="G2263" s="20"/>
      <c r="H2263" s="20"/>
      <c r="I2263" s="20"/>
      <c r="J2263" s="20"/>
      <c r="K2263" s="20"/>
      <c r="L2263" s="20"/>
      <c r="M2263" s="20"/>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c r="BT2263" s="20"/>
      <c r="BU2263" s="20"/>
      <c r="BV2263" s="20"/>
      <c r="BW2263" s="20"/>
      <c r="BX2263" s="20"/>
      <c r="BY2263" s="20"/>
      <c r="BZ2263" s="20"/>
    </row>
    <row r="2264" spans="2:78" x14ac:dyDescent="0.35">
      <c r="B2264" s="20"/>
      <c r="C2264" s="20"/>
      <c r="D2264" s="20"/>
      <c r="E2264" s="20"/>
      <c r="F2264" s="20"/>
      <c r="G2264" s="20"/>
      <c r="H2264" s="20"/>
      <c r="I2264" s="20"/>
      <c r="J2264" s="20"/>
      <c r="K2264" s="20"/>
      <c r="L2264" s="20"/>
      <c r="M2264" s="20"/>
      <c r="N2264" s="20"/>
      <c r="O2264" s="20"/>
      <c r="P2264" s="20"/>
      <c r="Q2264" s="20"/>
      <c r="R2264" s="20"/>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c r="BT2264" s="20"/>
      <c r="BU2264" s="20"/>
      <c r="BV2264" s="20"/>
      <c r="BW2264" s="20"/>
      <c r="BX2264" s="20"/>
      <c r="BY2264" s="20"/>
      <c r="BZ2264" s="20"/>
    </row>
    <row r="2265" spans="2:78" x14ac:dyDescent="0.35">
      <c r="B2265" s="20"/>
      <c r="C2265" s="20"/>
      <c r="D2265" s="20"/>
      <c r="E2265" s="20"/>
      <c r="F2265" s="20"/>
      <c r="G2265" s="20"/>
      <c r="H2265" s="20"/>
      <c r="I2265" s="20"/>
      <c r="J2265" s="20"/>
      <c r="K2265" s="20"/>
      <c r="L2265" s="20"/>
      <c r="M2265" s="20"/>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c r="BT2265" s="20"/>
      <c r="BU2265" s="20"/>
      <c r="BV2265" s="20"/>
      <c r="BW2265" s="20"/>
      <c r="BX2265" s="20"/>
      <c r="BY2265" s="20"/>
      <c r="BZ2265" s="20"/>
    </row>
    <row r="2266" spans="2:78" x14ac:dyDescent="0.35">
      <c r="B2266" s="20"/>
      <c r="C2266" s="20"/>
      <c r="D2266" s="20"/>
      <c r="E2266" s="20"/>
      <c r="F2266" s="20"/>
      <c r="G2266" s="20"/>
      <c r="H2266" s="20"/>
      <c r="I2266" s="20"/>
      <c r="J2266" s="20"/>
      <c r="K2266" s="20"/>
      <c r="L2266" s="20"/>
      <c r="M2266" s="20"/>
      <c r="N2266" s="20"/>
      <c r="O2266" s="20"/>
      <c r="P2266" s="20"/>
      <c r="Q2266" s="20"/>
      <c r="R2266" s="20"/>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c r="BT2266" s="20"/>
      <c r="BU2266" s="20"/>
      <c r="BV2266" s="20"/>
      <c r="BW2266" s="20"/>
      <c r="BX2266" s="20"/>
      <c r="BY2266" s="20"/>
      <c r="BZ2266" s="20"/>
    </row>
    <row r="2267" spans="2:78" x14ac:dyDescent="0.35">
      <c r="B2267" s="20"/>
      <c r="C2267" s="20"/>
      <c r="D2267" s="20"/>
      <c r="E2267" s="20"/>
      <c r="F2267" s="20"/>
      <c r="G2267" s="20"/>
      <c r="H2267" s="20"/>
      <c r="I2267" s="20"/>
      <c r="J2267" s="20"/>
      <c r="K2267" s="20"/>
      <c r="L2267" s="20"/>
      <c r="M2267" s="20"/>
      <c r="N2267" s="20"/>
      <c r="O2267" s="20"/>
      <c r="P2267" s="20"/>
      <c r="Q2267" s="20"/>
      <c r="R2267" s="20"/>
      <c r="S2267" s="20"/>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c r="BT2267" s="20"/>
      <c r="BU2267" s="20"/>
      <c r="BV2267" s="20"/>
      <c r="BW2267" s="20"/>
      <c r="BX2267" s="20"/>
      <c r="BY2267" s="20"/>
      <c r="BZ2267" s="20"/>
    </row>
    <row r="2268" spans="2:78" x14ac:dyDescent="0.35">
      <c r="B2268" s="20"/>
      <c r="C2268" s="20"/>
      <c r="D2268" s="20"/>
      <c r="E2268" s="20"/>
      <c r="F2268" s="20"/>
      <c r="G2268" s="20"/>
      <c r="H2268" s="20"/>
      <c r="I2268" s="20"/>
      <c r="J2268" s="20"/>
      <c r="K2268" s="20"/>
      <c r="L2268" s="20"/>
      <c r="M2268" s="20"/>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c r="BT2268" s="20"/>
      <c r="BU2268" s="20"/>
      <c r="BV2268" s="20"/>
      <c r="BW2268" s="20"/>
      <c r="BX2268" s="20"/>
      <c r="BY2268" s="20"/>
      <c r="BZ2268" s="20"/>
    </row>
    <row r="2269" spans="2:78" x14ac:dyDescent="0.35">
      <c r="B2269" s="20"/>
      <c r="C2269" s="20"/>
      <c r="D2269" s="20"/>
      <c r="E2269" s="20"/>
      <c r="F2269" s="20"/>
      <c r="G2269" s="20"/>
      <c r="H2269" s="20"/>
      <c r="I2269" s="20"/>
      <c r="J2269" s="20"/>
      <c r="K2269" s="20"/>
      <c r="L2269" s="20"/>
      <c r="M2269" s="20"/>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c r="BT2269" s="20"/>
      <c r="BU2269" s="20"/>
      <c r="BV2269" s="20"/>
      <c r="BW2269" s="20"/>
      <c r="BX2269" s="20"/>
      <c r="BY2269" s="20"/>
      <c r="BZ2269" s="20"/>
    </row>
    <row r="2270" spans="2:78" x14ac:dyDescent="0.35">
      <c r="B2270" s="20"/>
      <c r="C2270" s="20"/>
      <c r="D2270" s="20"/>
      <c r="E2270" s="20"/>
      <c r="F2270" s="20"/>
      <c r="G2270" s="20"/>
      <c r="H2270" s="20"/>
      <c r="I2270" s="20"/>
      <c r="J2270" s="20"/>
      <c r="K2270" s="20"/>
      <c r="L2270" s="20"/>
      <c r="M2270" s="20"/>
      <c r="N2270" s="20"/>
      <c r="O2270" s="20"/>
      <c r="P2270" s="20"/>
      <c r="Q2270" s="20"/>
      <c r="R2270" s="20"/>
      <c r="S2270" s="20"/>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c r="BU2270" s="20"/>
      <c r="BV2270" s="20"/>
      <c r="BW2270" s="20"/>
      <c r="BX2270" s="20"/>
      <c r="BY2270" s="20"/>
      <c r="BZ2270" s="20"/>
    </row>
    <row r="2271" spans="2:78" x14ac:dyDescent="0.35">
      <c r="B2271" s="20"/>
      <c r="C2271" s="20"/>
      <c r="D2271" s="20"/>
      <c r="E2271" s="20"/>
      <c r="F2271" s="20"/>
      <c r="G2271" s="20"/>
      <c r="H2271" s="20"/>
      <c r="I2271" s="20"/>
      <c r="J2271" s="20"/>
      <c r="K2271" s="20"/>
      <c r="L2271" s="20"/>
      <c r="M2271" s="20"/>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c r="BT2271" s="20"/>
      <c r="BU2271" s="20"/>
      <c r="BV2271" s="20"/>
      <c r="BW2271" s="20"/>
      <c r="BX2271" s="20"/>
      <c r="BY2271" s="20"/>
      <c r="BZ2271" s="20"/>
    </row>
    <row r="2272" spans="2:78" x14ac:dyDescent="0.35">
      <c r="B2272" s="20"/>
      <c r="C2272" s="20"/>
      <c r="D2272" s="20"/>
      <c r="E2272" s="20"/>
      <c r="F2272" s="20"/>
      <c r="G2272" s="20"/>
      <c r="H2272" s="20"/>
      <c r="I2272" s="20"/>
      <c r="J2272" s="20"/>
      <c r="K2272" s="20"/>
      <c r="L2272" s="20"/>
      <c r="M2272" s="20"/>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c r="BT2272" s="20"/>
      <c r="BU2272" s="20"/>
      <c r="BV2272" s="20"/>
      <c r="BW2272" s="20"/>
      <c r="BX2272" s="20"/>
      <c r="BY2272" s="20"/>
      <c r="BZ2272" s="20"/>
    </row>
    <row r="2273" spans="2:78" x14ac:dyDescent="0.35">
      <c r="B2273" s="20"/>
      <c r="C2273" s="20"/>
      <c r="D2273" s="20"/>
      <c r="E2273" s="20"/>
      <c r="F2273" s="20"/>
      <c r="G2273" s="20"/>
      <c r="H2273" s="20"/>
      <c r="I2273" s="20"/>
      <c r="J2273" s="20"/>
      <c r="K2273" s="20"/>
      <c r="L2273" s="20"/>
      <c r="M2273" s="20"/>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c r="BT2273" s="20"/>
      <c r="BU2273" s="20"/>
      <c r="BV2273" s="20"/>
      <c r="BW2273" s="20"/>
      <c r="BX2273" s="20"/>
      <c r="BY2273" s="20"/>
      <c r="BZ2273" s="20"/>
    </row>
    <row r="2274" spans="2:78" x14ac:dyDescent="0.35">
      <c r="B2274" s="20"/>
      <c r="C2274" s="20"/>
      <c r="D2274" s="20"/>
      <c r="E2274" s="20"/>
      <c r="F2274" s="20"/>
      <c r="G2274" s="20"/>
      <c r="H2274" s="20"/>
      <c r="I2274" s="20"/>
      <c r="J2274" s="20"/>
      <c r="K2274" s="20"/>
      <c r="L2274" s="20"/>
      <c r="M2274" s="20"/>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c r="BT2274" s="20"/>
      <c r="BU2274" s="20"/>
      <c r="BV2274" s="20"/>
      <c r="BW2274" s="20"/>
      <c r="BX2274" s="20"/>
      <c r="BY2274" s="20"/>
      <c r="BZ2274" s="20"/>
    </row>
    <row r="2275" spans="2:78" x14ac:dyDescent="0.35">
      <c r="B2275" s="20"/>
      <c r="C2275" s="20"/>
      <c r="D2275" s="20"/>
      <c r="E2275" s="20"/>
      <c r="F2275" s="20"/>
      <c r="G2275" s="20"/>
      <c r="H2275" s="20"/>
      <c r="I2275" s="20"/>
      <c r="J2275" s="20"/>
      <c r="K2275" s="20"/>
      <c r="L2275" s="20"/>
      <c r="M2275" s="20"/>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c r="BT2275" s="20"/>
      <c r="BU2275" s="20"/>
      <c r="BV2275" s="20"/>
      <c r="BW2275" s="20"/>
      <c r="BX2275" s="20"/>
      <c r="BY2275" s="20"/>
      <c r="BZ2275" s="20"/>
    </row>
    <row r="2276" spans="2:78" x14ac:dyDescent="0.35">
      <c r="B2276" s="20"/>
      <c r="C2276" s="20"/>
      <c r="D2276" s="20"/>
      <c r="E2276" s="20"/>
      <c r="F2276" s="20"/>
      <c r="G2276" s="20"/>
      <c r="H2276" s="20"/>
      <c r="I2276" s="20"/>
      <c r="J2276" s="20"/>
      <c r="K2276" s="20"/>
      <c r="L2276" s="20"/>
      <c r="M2276" s="20"/>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c r="BT2276" s="20"/>
      <c r="BU2276" s="20"/>
      <c r="BV2276" s="20"/>
      <c r="BW2276" s="20"/>
      <c r="BX2276" s="20"/>
      <c r="BY2276" s="20"/>
      <c r="BZ2276" s="20"/>
    </row>
    <row r="2277" spans="2:78" x14ac:dyDescent="0.35">
      <c r="B2277" s="20"/>
      <c r="C2277" s="20"/>
      <c r="D2277" s="20"/>
      <c r="E2277" s="20"/>
      <c r="F2277" s="20"/>
      <c r="G2277" s="20"/>
      <c r="H2277" s="20"/>
      <c r="I2277" s="20"/>
      <c r="J2277" s="20"/>
      <c r="K2277" s="20"/>
      <c r="L2277" s="20"/>
      <c r="M2277" s="20"/>
      <c r="N2277" s="20"/>
      <c r="O2277" s="20"/>
      <c r="P2277" s="20"/>
      <c r="Q2277" s="20"/>
      <c r="R2277" s="20"/>
      <c r="S2277" s="20"/>
      <c r="T2277" s="20"/>
      <c r="U2277" s="20"/>
      <c r="V2277" s="20"/>
      <c r="W2277" s="20"/>
      <c r="X2277" s="20"/>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c r="BT2277" s="20"/>
      <c r="BU2277" s="20"/>
      <c r="BV2277" s="20"/>
      <c r="BW2277" s="20"/>
      <c r="BX2277" s="20"/>
      <c r="BY2277" s="20"/>
      <c r="BZ2277" s="20"/>
    </row>
    <row r="2278" spans="2:78" x14ac:dyDescent="0.35">
      <c r="B2278" s="20"/>
      <c r="C2278" s="20"/>
      <c r="D2278" s="20"/>
      <c r="E2278" s="20"/>
      <c r="F2278" s="20"/>
      <c r="G2278" s="20"/>
      <c r="H2278" s="20"/>
      <c r="I2278" s="20"/>
      <c r="J2278" s="20"/>
      <c r="K2278" s="20"/>
      <c r="L2278" s="20"/>
      <c r="M2278" s="20"/>
      <c r="N2278" s="20"/>
      <c r="O2278" s="20"/>
      <c r="P2278" s="20"/>
      <c r="Q2278" s="20"/>
      <c r="R2278" s="20"/>
      <c r="S2278" s="20"/>
      <c r="T2278" s="20"/>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c r="BU2278" s="20"/>
      <c r="BV2278" s="20"/>
      <c r="BW2278" s="20"/>
      <c r="BX2278" s="20"/>
      <c r="BY2278" s="20"/>
      <c r="BZ2278" s="20"/>
    </row>
    <row r="2279" spans="2:78" x14ac:dyDescent="0.35">
      <c r="B2279" s="20"/>
      <c r="C2279" s="20"/>
      <c r="D2279" s="20"/>
      <c r="E2279" s="20"/>
      <c r="F2279" s="20"/>
      <c r="G2279" s="20"/>
      <c r="H2279" s="20"/>
      <c r="I2279" s="20"/>
      <c r="J2279" s="20"/>
      <c r="K2279" s="20"/>
      <c r="L2279" s="20"/>
      <c r="M2279" s="20"/>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c r="BT2279" s="20"/>
      <c r="BU2279" s="20"/>
      <c r="BV2279" s="20"/>
      <c r="BW2279" s="20"/>
      <c r="BX2279" s="20"/>
      <c r="BY2279" s="20"/>
      <c r="BZ2279" s="20"/>
    </row>
    <row r="2280" spans="2:78" x14ac:dyDescent="0.35">
      <c r="B2280" s="20"/>
      <c r="C2280" s="20"/>
      <c r="D2280" s="20"/>
      <c r="E2280" s="20"/>
      <c r="F2280" s="20"/>
      <c r="G2280" s="20"/>
      <c r="H2280" s="20"/>
      <c r="I2280" s="20"/>
      <c r="J2280" s="20"/>
      <c r="K2280" s="20"/>
      <c r="L2280" s="20"/>
      <c r="M2280" s="20"/>
      <c r="N2280" s="20"/>
      <c r="O2280" s="20"/>
      <c r="P2280" s="20"/>
      <c r="Q2280" s="20"/>
      <c r="R2280" s="20"/>
      <c r="S2280" s="20"/>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c r="BT2280" s="20"/>
      <c r="BU2280" s="20"/>
      <c r="BV2280" s="20"/>
      <c r="BW2280" s="20"/>
      <c r="BX2280" s="20"/>
      <c r="BY2280" s="20"/>
      <c r="BZ2280" s="20"/>
    </row>
    <row r="2281" spans="2:78" x14ac:dyDescent="0.35">
      <c r="B2281" s="20"/>
      <c r="C2281" s="20"/>
      <c r="D2281" s="20"/>
      <c r="E2281" s="20"/>
      <c r="F2281" s="20"/>
      <c r="G2281" s="20"/>
      <c r="H2281" s="20"/>
      <c r="I2281" s="20"/>
      <c r="J2281" s="20"/>
      <c r="K2281" s="20"/>
      <c r="L2281" s="20"/>
      <c r="M2281" s="20"/>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c r="BT2281" s="20"/>
      <c r="BU2281" s="20"/>
      <c r="BV2281" s="20"/>
      <c r="BW2281" s="20"/>
      <c r="BX2281" s="20"/>
      <c r="BY2281" s="20"/>
      <c r="BZ2281" s="20"/>
    </row>
    <row r="2282" spans="2:78" x14ac:dyDescent="0.35">
      <c r="B2282" s="20"/>
      <c r="C2282" s="20"/>
      <c r="D2282" s="20"/>
      <c r="E2282" s="20"/>
      <c r="F2282" s="20"/>
      <c r="G2282" s="20"/>
      <c r="H2282" s="20"/>
      <c r="I2282" s="20"/>
      <c r="J2282" s="20"/>
      <c r="K2282" s="20"/>
      <c r="L2282" s="20"/>
      <c r="M2282" s="20"/>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c r="BU2282" s="20"/>
      <c r="BV2282" s="20"/>
      <c r="BW2282" s="20"/>
      <c r="BX2282" s="20"/>
      <c r="BY2282" s="20"/>
      <c r="BZ2282" s="20"/>
    </row>
    <row r="2283" spans="2:78" x14ac:dyDescent="0.35">
      <c r="B2283" s="20"/>
      <c r="C2283" s="20"/>
      <c r="D2283" s="20"/>
      <c r="E2283" s="20"/>
      <c r="F2283" s="20"/>
      <c r="G2283" s="20"/>
      <c r="H2283" s="20"/>
      <c r="I2283" s="20"/>
      <c r="J2283" s="20"/>
      <c r="K2283" s="20"/>
      <c r="L2283" s="20"/>
      <c r="M2283" s="20"/>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c r="BT2283" s="20"/>
      <c r="BU2283" s="20"/>
      <c r="BV2283" s="20"/>
      <c r="BW2283" s="20"/>
      <c r="BX2283" s="20"/>
      <c r="BY2283" s="20"/>
      <c r="BZ2283" s="20"/>
    </row>
    <row r="2284" spans="2:78" x14ac:dyDescent="0.35">
      <c r="B2284" s="20"/>
      <c r="C2284" s="20"/>
      <c r="D2284" s="20"/>
      <c r="E2284" s="20"/>
      <c r="F2284" s="20"/>
      <c r="G2284" s="20"/>
      <c r="H2284" s="20"/>
      <c r="I2284" s="20"/>
      <c r="J2284" s="20"/>
      <c r="K2284" s="20"/>
      <c r="L2284" s="20"/>
      <c r="M2284" s="20"/>
      <c r="N2284" s="20"/>
      <c r="O2284" s="20"/>
      <c r="P2284" s="20"/>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c r="BT2284" s="20"/>
      <c r="BU2284" s="20"/>
      <c r="BV2284" s="20"/>
      <c r="BW2284" s="20"/>
      <c r="BX2284" s="20"/>
      <c r="BY2284" s="20"/>
      <c r="BZ2284" s="20"/>
    </row>
    <row r="2285" spans="2:78" x14ac:dyDescent="0.35">
      <c r="B2285" s="20"/>
      <c r="C2285" s="20"/>
      <c r="D2285" s="20"/>
      <c r="E2285" s="20"/>
      <c r="F2285" s="20"/>
      <c r="G2285" s="20"/>
      <c r="H2285" s="20"/>
      <c r="I2285" s="20"/>
      <c r="J2285" s="20"/>
      <c r="K2285" s="20"/>
      <c r="L2285" s="20"/>
      <c r="M2285" s="20"/>
      <c r="N2285" s="20"/>
      <c r="O2285" s="20"/>
      <c r="P2285" s="20"/>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c r="BT2285" s="20"/>
      <c r="BU2285" s="20"/>
      <c r="BV2285" s="20"/>
      <c r="BW2285" s="20"/>
      <c r="BX2285" s="20"/>
      <c r="BY2285" s="20"/>
      <c r="BZ2285" s="20"/>
    </row>
    <row r="2286" spans="2:78" x14ac:dyDescent="0.35">
      <c r="B2286" s="20"/>
      <c r="C2286" s="20"/>
      <c r="D2286" s="20"/>
      <c r="E2286" s="20"/>
      <c r="F2286" s="20"/>
      <c r="G2286" s="20"/>
      <c r="H2286" s="20"/>
      <c r="I2286" s="20"/>
      <c r="J2286" s="20"/>
      <c r="K2286" s="20"/>
      <c r="L2286" s="20"/>
      <c r="M2286" s="20"/>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c r="BU2286" s="20"/>
      <c r="BV2286" s="20"/>
      <c r="BW2286" s="20"/>
      <c r="BX2286" s="20"/>
      <c r="BY2286" s="20"/>
      <c r="BZ2286" s="20"/>
    </row>
    <row r="2287" spans="2:78" x14ac:dyDescent="0.35">
      <c r="B2287" s="20"/>
      <c r="C2287" s="20"/>
      <c r="D2287" s="20"/>
      <c r="E2287" s="20"/>
      <c r="F2287" s="20"/>
      <c r="G2287" s="20"/>
      <c r="H2287" s="20"/>
      <c r="I2287" s="20"/>
      <c r="J2287" s="20"/>
      <c r="K2287" s="20"/>
      <c r="L2287" s="20"/>
      <c r="M2287" s="20"/>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c r="BT2287" s="20"/>
      <c r="BU2287" s="20"/>
      <c r="BV2287" s="20"/>
      <c r="BW2287" s="20"/>
      <c r="BX2287" s="20"/>
      <c r="BY2287" s="20"/>
      <c r="BZ2287" s="20"/>
    </row>
    <row r="2288" spans="2:78" x14ac:dyDescent="0.35">
      <c r="B2288" s="20"/>
      <c r="C2288" s="20"/>
      <c r="D2288" s="20"/>
      <c r="E2288" s="20"/>
      <c r="F2288" s="20"/>
      <c r="G2288" s="20"/>
      <c r="H2288" s="20"/>
      <c r="I2288" s="20"/>
      <c r="J2288" s="20"/>
      <c r="K2288" s="20"/>
      <c r="L2288" s="20"/>
      <c r="M2288" s="20"/>
      <c r="N2288" s="20"/>
      <c r="O2288" s="20"/>
      <c r="P2288" s="20"/>
      <c r="Q2288" s="20"/>
      <c r="R2288" s="20"/>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c r="BT2288" s="20"/>
      <c r="BU2288" s="20"/>
      <c r="BV2288" s="20"/>
      <c r="BW2288" s="20"/>
      <c r="BX2288" s="20"/>
      <c r="BY2288" s="20"/>
      <c r="BZ2288" s="20"/>
    </row>
    <row r="2289" spans="2:78" x14ac:dyDescent="0.35">
      <c r="B2289" s="20"/>
      <c r="C2289" s="20"/>
      <c r="D2289" s="20"/>
      <c r="E2289" s="20"/>
      <c r="F2289" s="20"/>
      <c r="G2289" s="20"/>
      <c r="H2289" s="20"/>
      <c r="I2289" s="20"/>
      <c r="J2289" s="20"/>
      <c r="K2289" s="20"/>
      <c r="L2289" s="20"/>
      <c r="M2289" s="20"/>
      <c r="N2289" s="20"/>
      <c r="O2289" s="20"/>
      <c r="P2289" s="20"/>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c r="BT2289" s="20"/>
      <c r="BU2289" s="20"/>
      <c r="BV2289" s="20"/>
      <c r="BW2289" s="20"/>
      <c r="BX2289" s="20"/>
      <c r="BY2289" s="20"/>
      <c r="BZ2289" s="20"/>
    </row>
    <row r="2290" spans="2:78" x14ac:dyDescent="0.35">
      <c r="B2290" s="20"/>
      <c r="C2290" s="20"/>
      <c r="D2290" s="20"/>
      <c r="E2290" s="20"/>
      <c r="F2290" s="20"/>
      <c r="G2290" s="20"/>
      <c r="H2290" s="20"/>
      <c r="I2290" s="20"/>
      <c r="J2290" s="20"/>
      <c r="K2290" s="20"/>
      <c r="L2290" s="20"/>
      <c r="M2290" s="20"/>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c r="BT2290" s="20"/>
      <c r="BU2290" s="20"/>
      <c r="BV2290" s="20"/>
      <c r="BW2290" s="20"/>
      <c r="BX2290" s="20"/>
      <c r="BY2290" s="20"/>
      <c r="BZ2290" s="20"/>
    </row>
    <row r="2291" spans="2:78" x14ac:dyDescent="0.35">
      <c r="B2291" s="20"/>
      <c r="C2291" s="20"/>
      <c r="D2291" s="20"/>
      <c r="E2291" s="20"/>
      <c r="F2291" s="20"/>
      <c r="G2291" s="20"/>
      <c r="H2291" s="20"/>
      <c r="I2291" s="20"/>
      <c r="J2291" s="20"/>
      <c r="K2291" s="20"/>
      <c r="L2291" s="20"/>
      <c r="M2291" s="20"/>
      <c r="N2291" s="20"/>
      <c r="O2291" s="20"/>
      <c r="P2291" s="20"/>
      <c r="Q2291" s="20"/>
      <c r="R2291" s="20"/>
      <c r="S2291" s="20"/>
      <c r="T2291" s="20"/>
      <c r="U2291" s="20"/>
      <c r="V2291" s="20"/>
      <c r="W2291" s="20"/>
      <c r="X2291" s="20"/>
      <c r="Y2291" s="20"/>
      <c r="Z2291" s="20"/>
      <c r="AA2291" s="20"/>
      <c r="AB2291" s="20"/>
      <c r="AC2291" s="20"/>
      <c r="AD2291" s="20"/>
      <c r="AE2291" s="20"/>
      <c r="AF2291" s="20"/>
      <c r="AG2291" s="20"/>
      <c r="AH2291" s="20"/>
      <c r="AI2291" s="20"/>
      <c r="AJ2291" s="20"/>
      <c r="AK2291" s="20"/>
      <c r="AL2291" s="20"/>
      <c r="AM2291" s="20"/>
      <c r="AN2291" s="20"/>
      <c r="AO2291" s="20"/>
      <c r="AP2291" s="20"/>
      <c r="AQ2291" s="20"/>
      <c r="AR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c r="BT2291" s="20"/>
      <c r="BU2291" s="20"/>
      <c r="BV2291" s="20"/>
      <c r="BW2291" s="20"/>
      <c r="BX2291" s="20"/>
      <c r="BY2291" s="20"/>
      <c r="BZ2291" s="20"/>
    </row>
    <row r="2292" spans="2:78" x14ac:dyDescent="0.35">
      <c r="B2292" s="20"/>
      <c r="C2292" s="20"/>
      <c r="D2292" s="20"/>
      <c r="E2292" s="20"/>
      <c r="F2292" s="20"/>
      <c r="G2292" s="20"/>
      <c r="H2292" s="20"/>
      <c r="I2292" s="20"/>
      <c r="J2292" s="20"/>
      <c r="K2292" s="20"/>
      <c r="L2292" s="20"/>
      <c r="M2292" s="20"/>
      <c r="N2292" s="20"/>
      <c r="O2292" s="20"/>
      <c r="P2292" s="20"/>
      <c r="Q2292" s="20"/>
      <c r="R2292" s="20"/>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c r="BT2292" s="20"/>
      <c r="BU2292" s="20"/>
      <c r="BV2292" s="20"/>
      <c r="BW2292" s="20"/>
      <c r="BX2292" s="20"/>
      <c r="BY2292" s="20"/>
      <c r="BZ2292" s="20"/>
    </row>
    <row r="2293" spans="2:78" x14ac:dyDescent="0.35">
      <c r="B2293" s="20"/>
      <c r="C2293" s="20"/>
      <c r="D2293" s="20"/>
      <c r="E2293" s="20"/>
      <c r="F2293" s="20"/>
      <c r="G2293" s="20"/>
      <c r="H2293" s="20"/>
      <c r="I2293" s="20"/>
      <c r="J2293" s="20"/>
      <c r="K2293" s="20"/>
      <c r="L2293" s="20"/>
      <c r="M2293" s="20"/>
      <c r="N2293" s="20"/>
      <c r="O2293" s="20"/>
      <c r="P2293" s="20"/>
      <c r="Q2293" s="20"/>
      <c r="R2293" s="20"/>
      <c r="S2293" s="20"/>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c r="BU2293" s="20"/>
      <c r="BV2293" s="20"/>
      <c r="BW2293" s="20"/>
      <c r="BX2293" s="20"/>
      <c r="BY2293" s="20"/>
      <c r="BZ2293" s="20"/>
    </row>
    <row r="2294" spans="2:78" x14ac:dyDescent="0.35">
      <c r="B2294" s="20"/>
      <c r="C2294" s="20"/>
      <c r="D2294" s="20"/>
      <c r="E2294" s="20"/>
      <c r="F2294" s="20"/>
      <c r="G2294" s="20"/>
      <c r="H2294" s="20"/>
      <c r="I2294" s="20"/>
      <c r="J2294" s="20"/>
      <c r="K2294" s="20"/>
      <c r="L2294" s="20"/>
      <c r="M2294" s="20"/>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c r="BU2294" s="20"/>
      <c r="BV2294" s="20"/>
      <c r="BW2294" s="20"/>
      <c r="BX2294" s="20"/>
      <c r="BY2294" s="20"/>
      <c r="BZ2294" s="20"/>
    </row>
    <row r="2295" spans="2:78" x14ac:dyDescent="0.35">
      <c r="B2295" s="20"/>
      <c r="C2295" s="20"/>
      <c r="D2295" s="20"/>
      <c r="E2295" s="20"/>
      <c r="F2295" s="20"/>
      <c r="G2295" s="20"/>
      <c r="H2295" s="20"/>
      <c r="I2295" s="20"/>
      <c r="J2295" s="20"/>
      <c r="K2295" s="20"/>
      <c r="L2295" s="20"/>
      <c r="M2295" s="20"/>
      <c r="N2295" s="20"/>
      <c r="O2295" s="20"/>
      <c r="P2295" s="20"/>
      <c r="Q2295" s="20"/>
      <c r="R2295" s="20"/>
      <c r="S2295" s="20"/>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c r="BU2295" s="20"/>
      <c r="BV2295" s="20"/>
      <c r="BW2295" s="20"/>
      <c r="BX2295" s="20"/>
      <c r="BY2295" s="20"/>
      <c r="BZ2295" s="20"/>
    </row>
    <row r="2296" spans="2:78" x14ac:dyDescent="0.35">
      <c r="B2296" s="20"/>
      <c r="C2296" s="20"/>
      <c r="D2296" s="20"/>
      <c r="E2296" s="20"/>
      <c r="F2296" s="20"/>
      <c r="G2296" s="20"/>
      <c r="H2296" s="20"/>
      <c r="I2296" s="20"/>
      <c r="J2296" s="20"/>
      <c r="K2296" s="20"/>
      <c r="L2296" s="20"/>
      <c r="M2296" s="20"/>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c r="BT2296" s="20"/>
      <c r="BU2296" s="20"/>
      <c r="BV2296" s="20"/>
      <c r="BW2296" s="20"/>
      <c r="BX2296" s="20"/>
      <c r="BY2296" s="20"/>
      <c r="BZ2296" s="20"/>
    </row>
    <row r="2297" spans="2:78" x14ac:dyDescent="0.35">
      <c r="B2297" s="20"/>
      <c r="C2297" s="20"/>
      <c r="D2297" s="20"/>
      <c r="E2297" s="20"/>
      <c r="F2297" s="20"/>
      <c r="G2297" s="20"/>
      <c r="H2297" s="20"/>
      <c r="I2297" s="20"/>
      <c r="J2297" s="20"/>
      <c r="K2297" s="20"/>
      <c r="L2297" s="20"/>
      <c r="M2297" s="20"/>
      <c r="N2297" s="20"/>
      <c r="O2297" s="20"/>
      <c r="P2297" s="20"/>
      <c r="Q2297" s="20"/>
      <c r="R2297" s="20"/>
      <c r="S2297" s="20"/>
      <c r="T2297" s="20"/>
      <c r="U2297" s="20"/>
      <c r="V2297" s="20"/>
      <c r="W2297" s="20"/>
      <c r="X2297" s="20"/>
      <c r="Y2297" s="20"/>
      <c r="Z2297" s="20"/>
      <c r="AA2297" s="20"/>
      <c r="AB2297" s="20"/>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c r="BU2297" s="20"/>
      <c r="BV2297" s="20"/>
      <c r="BW2297" s="20"/>
      <c r="BX2297" s="20"/>
      <c r="BY2297" s="20"/>
      <c r="BZ2297" s="20"/>
    </row>
    <row r="2298" spans="2:78" x14ac:dyDescent="0.35">
      <c r="B2298" s="20"/>
      <c r="C2298" s="20"/>
      <c r="D2298" s="20"/>
      <c r="E2298" s="20"/>
      <c r="F2298" s="20"/>
      <c r="G2298" s="20"/>
      <c r="H2298" s="20"/>
      <c r="I2298" s="20"/>
      <c r="J2298" s="20"/>
      <c r="K2298" s="20"/>
      <c r="L2298" s="20"/>
      <c r="M2298" s="20"/>
      <c r="N2298" s="20"/>
      <c r="O2298" s="20"/>
      <c r="P2298" s="20"/>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c r="BT2298" s="20"/>
      <c r="BU2298" s="20"/>
      <c r="BV2298" s="20"/>
      <c r="BW2298" s="20"/>
      <c r="BX2298" s="20"/>
      <c r="BY2298" s="20"/>
      <c r="BZ2298" s="20"/>
    </row>
    <row r="2299" spans="2:78" x14ac:dyDescent="0.35">
      <c r="B2299" s="20"/>
      <c r="C2299" s="20"/>
      <c r="D2299" s="20"/>
      <c r="E2299" s="20"/>
      <c r="F2299" s="20"/>
      <c r="G2299" s="20"/>
      <c r="H2299" s="20"/>
      <c r="I2299" s="20"/>
      <c r="J2299" s="20"/>
      <c r="K2299" s="20"/>
      <c r="L2299" s="20"/>
      <c r="M2299" s="20"/>
      <c r="N2299" s="20"/>
      <c r="O2299" s="20"/>
      <c r="P2299" s="20"/>
      <c r="Q2299" s="20"/>
      <c r="R2299" s="20"/>
      <c r="S2299" s="20"/>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c r="BT2299" s="20"/>
      <c r="BU2299" s="20"/>
      <c r="BV2299" s="20"/>
      <c r="BW2299" s="20"/>
      <c r="BX2299" s="20"/>
      <c r="BY2299" s="20"/>
      <c r="BZ2299" s="20"/>
    </row>
    <row r="2300" spans="2:78" x14ac:dyDescent="0.35">
      <c r="B2300" s="20"/>
      <c r="C2300" s="20"/>
      <c r="D2300" s="20"/>
      <c r="E2300" s="20"/>
      <c r="F2300" s="20"/>
      <c r="G2300" s="20"/>
      <c r="H2300" s="20"/>
      <c r="I2300" s="20"/>
      <c r="J2300" s="20"/>
      <c r="K2300" s="20"/>
      <c r="L2300" s="20"/>
      <c r="M2300" s="20"/>
      <c r="N2300" s="20"/>
      <c r="O2300" s="20"/>
      <c r="P2300" s="20"/>
      <c r="Q2300" s="20"/>
      <c r="R2300" s="20"/>
      <c r="S2300" s="20"/>
      <c r="T2300" s="20"/>
      <c r="U2300" s="20"/>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c r="BT2300" s="20"/>
      <c r="BU2300" s="20"/>
      <c r="BV2300" s="20"/>
      <c r="BW2300" s="20"/>
      <c r="BX2300" s="20"/>
      <c r="BY2300" s="20"/>
      <c r="BZ2300" s="20"/>
    </row>
    <row r="2301" spans="2:78" x14ac:dyDescent="0.35">
      <c r="B2301" s="20"/>
      <c r="C2301" s="20"/>
      <c r="D2301" s="20"/>
      <c r="E2301" s="20"/>
      <c r="F2301" s="20"/>
      <c r="G2301" s="20"/>
      <c r="H2301" s="20"/>
      <c r="I2301" s="20"/>
      <c r="J2301" s="20"/>
      <c r="K2301" s="20"/>
      <c r="L2301" s="20"/>
      <c r="M2301" s="20"/>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c r="BT2301" s="20"/>
      <c r="BU2301" s="20"/>
      <c r="BV2301" s="20"/>
      <c r="BW2301" s="20"/>
      <c r="BX2301" s="20"/>
      <c r="BY2301" s="20"/>
      <c r="BZ2301" s="20"/>
    </row>
    <row r="2302" spans="2:78" x14ac:dyDescent="0.35">
      <c r="B2302" s="20"/>
      <c r="C2302" s="20"/>
      <c r="D2302" s="20"/>
      <c r="E2302" s="20"/>
      <c r="F2302" s="20"/>
      <c r="G2302" s="20"/>
      <c r="H2302" s="20"/>
      <c r="I2302" s="20"/>
      <c r="J2302" s="20"/>
      <c r="K2302" s="20"/>
      <c r="L2302" s="20"/>
      <c r="M2302" s="20"/>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c r="BU2302" s="20"/>
      <c r="BV2302" s="20"/>
      <c r="BW2302" s="20"/>
      <c r="BX2302" s="20"/>
      <c r="BY2302" s="20"/>
      <c r="BZ2302" s="20"/>
    </row>
    <row r="2303" spans="2:78" x14ac:dyDescent="0.35">
      <c r="B2303" s="20"/>
      <c r="C2303" s="20"/>
      <c r="D2303" s="20"/>
      <c r="E2303" s="20"/>
      <c r="F2303" s="20"/>
      <c r="G2303" s="20"/>
      <c r="H2303" s="20"/>
      <c r="I2303" s="20"/>
      <c r="J2303" s="20"/>
      <c r="K2303" s="20"/>
      <c r="L2303" s="20"/>
      <c r="M2303" s="20"/>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c r="BT2303" s="20"/>
      <c r="BU2303" s="20"/>
      <c r="BV2303" s="20"/>
      <c r="BW2303" s="20"/>
      <c r="BX2303" s="20"/>
      <c r="BY2303" s="20"/>
      <c r="BZ2303" s="20"/>
    </row>
    <row r="2304" spans="2:78" x14ac:dyDescent="0.35">
      <c r="B2304" s="20"/>
      <c r="C2304" s="20"/>
      <c r="D2304" s="20"/>
      <c r="E2304" s="20"/>
      <c r="F2304" s="20"/>
      <c r="G2304" s="20"/>
      <c r="H2304" s="20"/>
      <c r="I2304" s="20"/>
      <c r="J2304" s="20"/>
      <c r="K2304" s="20"/>
      <c r="L2304" s="20"/>
      <c r="M2304" s="20"/>
      <c r="N2304" s="20"/>
      <c r="O2304" s="20"/>
      <c r="P2304" s="20"/>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c r="BU2304" s="20"/>
      <c r="BV2304" s="20"/>
      <c r="BW2304" s="20"/>
      <c r="BX2304" s="20"/>
      <c r="BY2304" s="20"/>
      <c r="BZ2304" s="20"/>
    </row>
    <row r="2305" spans="2:78" x14ac:dyDescent="0.35">
      <c r="B2305" s="20"/>
      <c r="C2305" s="20"/>
      <c r="D2305" s="20"/>
      <c r="E2305" s="20"/>
      <c r="F2305" s="20"/>
      <c r="G2305" s="20"/>
      <c r="H2305" s="20"/>
      <c r="I2305" s="20"/>
      <c r="J2305" s="20"/>
      <c r="K2305" s="20"/>
      <c r="L2305" s="20"/>
      <c r="M2305" s="20"/>
      <c r="N2305" s="20"/>
      <c r="O2305" s="20"/>
      <c r="P2305" s="20"/>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c r="BU2305" s="20"/>
      <c r="BV2305" s="20"/>
      <c r="BW2305" s="20"/>
      <c r="BX2305" s="20"/>
      <c r="BY2305" s="20"/>
      <c r="BZ2305" s="20"/>
    </row>
    <row r="2306" spans="2:78" x14ac:dyDescent="0.35">
      <c r="B2306" s="20"/>
      <c r="C2306" s="20"/>
      <c r="D2306" s="20"/>
      <c r="E2306" s="20"/>
      <c r="F2306" s="20"/>
      <c r="G2306" s="20"/>
      <c r="H2306" s="20"/>
      <c r="I2306" s="20"/>
      <c r="J2306" s="20"/>
      <c r="K2306" s="20"/>
      <c r="L2306" s="20"/>
      <c r="M2306" s="20"/>
      <c r="N2306" s="20"/>
      <c r="O2306" s="20"/>
      <c r="P2306" s="20"/>
      <c r="Q2306" s="20"/>
      <c r="R2306" s="20"/>
      <c r="S2306" s="20"/>
      <c r="T2306" s="20"/>
      <c r="U2306" s="20"/>
      <c r="V2306" s="20"/>
      <c r="W2306" s="20"/>
      <c r="X2306" s="20"/>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c r="BU2306" s="20"/>
      <c r="BV2306" s="20"/>
      <c r="BW2306" s="20"/>
      <c r="BX2306" s="20"/>
      <c r="BY2306" s="20"/>
      <c r="BZ2306" s="20"/>
    </row>
    <row r="2307" spans="2:78" x14ac:dyDescent="0.35">
      <c r="B2307" s="20"/>
      <c r="C2307" s="20"/>
      <c r="D2307" s="20"/>
      <c r="E2307" s="20"/>
      <c r="F2307" s="20"/>
      <c r="G2307" s="20"/>
      <c r="H2307" s="20"/>
      <c r="I2307" s="20"/>
      <c r="J2307" s="20"/>
      <c r="K2307" s="20"/>
      <c r="L2307" s="20"/>
      <c r="M2307" s="20"/>
      <c r="N2307" s="20"/>
      <c r="O2307" s="20"/>
      <c r="P2307" s="20"/>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c r="BT2307" s="20"/>
      <c r="BU2307" s="20"/>
      <c r="BV2307" s="20"/>
      <c r="BW2307" s="20"/>
      <c r="BX2307" s="20"/>
      <c r="BY2307" s="20"/>
      <c r="BZ2307" s="20"/>
    </row>
    <row r="2308" spans="2:78" x14ac:dyDescent="0.35">
      <c r="B2308" s="20"/>
      <c r="C2308" s="20"/>
      <c r="D2308" s="20"/>
      <c r="E2308" s="20"/>
      <c r="F2308" s="20"/>
      <c r="G2308" s="20"/>
      <c r="H2308" s="20"/>
      <c r="I2308" s="20"/>
      <c r="J2308" s="20"/>
      <c r="K2308" s="20"/>
      <c r="L2308" s="20"/>
      <c r="M2308" s="20"/>
      <c r="N2308" s="20"/>
      <c r="O2308" s="20"/>
      <c r="P2308" s="20"/>
      <c r="Q2308" s="20"/>
      <c r="R2308" s="20"/>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c r="BU2308" s="20"/>
      <c r="BV2308" s="20"/>
      <c r="BW2308" s="20"/>
      <c r="BX2308" s="20"/>
      <c r="BY2308" s="20"/>
      <c r="BZ2308" s="20"/>
    </row>
    <row r="2309" spans="2:78" x14ac:dyDescent="0.35">
      <c r="B2309" s="20"/>
      <c r="C2309" s="20"/>
      <c r="D2309" s="20"/>
      <c r="E2309" s="20"/>
      <c r="F2309" s="20"/>
      <c r="G2309" s="20"/>
      <c r="H2309" s="20"/>
      <c r="I2309" s="20"/>
      <c r="J2309" s="20"/>
      <c r="K2309" s="20"/>
      <c r="L2309" s="20"/>
      <c r="M2309" s="20"/>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c r="BT2309" s="20"/>
      <c r="BU2309" s="20"/>
      <c r="BV2309" s="20"/>
      <c r="BW2309" s="20"/>
      <c r="BX2309" s="20"/>
      <c r="BY2309" s="20"/>
      <c r="BZ2309" s="20"/>
    </row>
    <row r="2310" spans="2:78" x14ac:dyDescent="0.35">
      <c r="B2310" s="20"/>
      <c r="C2310" s="20"/>
      <c r="D2310" s="20"/>
      <c r="E2310" s="20"/>
      <c r="F2310" s="20"/>
      <c r="G2310" s="20"/>
      <c r="H2310" s="20"/>
      <c r="I2310" s="20"/>
      <c r="J2310" s="20"/>
      <c r="K2310" s="20"/>
      <c r="L2310" s="20"/>
      <c r="M2310" s="20"/>
      <c r="N2310" s="20"/>
      <c r="O2310" s="20"/>
      <c r="P2310" s="20"/>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c r="BU2310" s="20"/>
      <c r="BV2310" s="20"/>
      <c r="BW2310" s="20"/>
      <c r="BX2310" s="20"/>
      <c r="BY2310" s="20"/>
      <c r="BZ2310" s="20"/>
    </row>
    <row r="2311" spans="2:78" x14ac:dyDescent="0.35">
      <c r="B2311" s="20"/>
      <c r="C2311" s="20"/>
      <c r="D2311" s="20"/>
      <c r="E2311" s="20"/>
      <c r="F2311" s="20"/>
      <c r="G2311" s="20"/>
      <c r="H2311" s="20"/>
      <c r="I2311" s="20"/>
      <c r="J2311" s="20"/>
      <c r="K2311" s="20"/>
      <c r="L2311" s="20"/>
      <c r="M2311" s="20"/>
      <c r="N2311" s="20"/>
      <c r="O2311" s="20"/>
      <c r="P2311" s="20"/>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c r="BT2311" s="20"/>
      <c r="BU2311" s="20"/>
      <c r="BV2311" s="20"/>
      <c r="BW2311" s="20"/>
      <c r="BX2311" s="20"/>
      <c r="BY2311" s="20"/>
      <c r="BZ2311" s="20"/>
    </row>
    <row r="2312" spans="2:78" x14ac:dyDescent="0.35">
      <c r="B2312" s="20"/>
      <c r="C2312" s="20"/>
      <c r="D2312" s="20"/>
      <c r="E2312" s="20"/>
      <c r="F2312" s="20"/>
      <c r="G2312" s="20"/>
      <c r="H2312" s="20"/>
      <c r="I2312" s="20"/>
      <c r="J2312" s="20"/>
      <c r="K2312" s="20"/>
      <c r="L2312" s="20"/>
      <c r="M2312" s="20"/>
      <c r="N2312" s="20"/>
      <c r="O2312" s="20"/>
      <c r="P2312" s="20"/>
      <c r="Q2312" s="20"/>
      <c r="R2312" s="20"/>
      <c r="S2312" s="20"/>
      <c r="T2312" s="20"/>
      <c r="U2312" s="20"/>
      <c r="V2312" s="20"/>
      <c r="W2312" s="20"/>
      <c r="X2312" s="20"/>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c r="BT2312" s="20"/>
      <c r="BU2312" s="20"/>
      <c r="BV2312" s="20"/>
      <c r="BW2312" s="20"/>
      <c r="BX2312" s="20"/>
      <c r="BY2312" s="20"/>
      <c r="BZ2312" s="20"/>
    </row>
  </sheetData>
  <sheetProtection selectLockedCells="1" selectUnlockedCells="1"/>
  <mergeCells count="1">
    <mergeCell ref="B9:C9"/>
  </mergeCells>
  <conditionalFormatting sqref="E28:E1570">
    <cfRule type="expression" dxfId="45" priority="1" stopIfTrue="1">
      <formula xml:space="preserve"> AD28 ="True"</formula>
    </cfRule>
    <cfRule type="expression" dxfId="44" priority="2" stopIfTrue="1">
      <formula xml:space="preserve"> AU28 = FALSE</formula>
    </cfRule>
  </conditionalFormatting>
  <conditionalFormatting sqref="K28:L1570">
    <cfRule type="expression" dxfId="43" priority="3" stopIfTrue="1">
      <formula>AF28 =  "true"</formula>
    </cfRule>
  </conditionalFormatting>
  <dataValidations count="6">
    <dataValidation type="list" allowBlank="1" showInputMessage="1" showErrorMessage="1" sqref="E28:E1570">
      <formula1>List_ActualMaterialType</formula1>
    </dataValidation>
    <dataValidation type="list" allowBlank="1" showInputMessage="1" showErrorMessage="1" sqref="D28:D1570">
      <formula1>List_ActualMaterialStream</formula1>
    </dataValidation>
    <dataValidation type="decimal" allowBlank="1" showInputMessage="1" showErrorMessage="1" error="Enter a percentage between 0 and 100" promptTitle="Optional" prompt="Use this cell if the recovery rate for the movement is different from the value entered in 'Specify Waste Carriers'" sqref="K28:K1570">
      <formula1>0</formula1>
      <formula2>1</formula2>
    </dataValidation>
    <dataValidation type="list" allowBlank="1" showInputMessage="1" showErrorMessage="1" sqref="B10">
      <formula1>List_m3tonnes</formula1>
    </dataValidation>
    <dataValidation type="list" allowBlank="1" showInputMessage="1" showErrorMessage="1" sqref="H28:H1570">
      <formula1>List_ActualDisposalType</formula1>
    </dataValidation>
    <dataValidation type="list" allowBlank="1" showInputMessage="1" showErrorMessage="1" sqref="C28:C1570">
      <formula1>List_CDE</formula1>
    </dataValidation>
  </dataValidations>
  <pageMargins left="0.75" right="0.75" top="1" bottom="1" header="0.5" footer="0.5"/>
  <pageSetup paperSize="9" scale="18" fitToHeight="8" orientation="landscape" horizontalDpi="4294967294" r:id="rId1"/>
  <headerFooter alignWithMargins="0">
    <oddFooter>&amp;L&amp;F&amp;R&amp;D</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7"/>
    <pageSetUpPr fitToPage="1"/>
  </sheetPr>
  <dimension ref="A1:U65488"/>
  <sheetViews>
    <sheetView showGridLines="0" showRowColHeaders="0" topLeftCell="A2" zoomScaleNormal="100" zoomScaleSheetLayoutView="40" workbookViewId="0">
      <selection activeCell="L54" sqref="L54"/>
    </sheetView>
  </sheetViews>
  <sheetFormatPr defaultColWidth="9.1328125" defaultRowHeight="11.65" x14ac:dyDescent="0.35"/>
  <cols>
    <col min="1" max="1" width="1.59765625" style="290" customWidth="1"/>
    <col min="2" max="2" width="17" style="290" customWidth="1"/>
    <col min="3" max="3" width="23.265625" style="290" customWidth="1"/>
    <col min="4" max="4" width="12.86328125" style="290" customWidth="1"/>
    <col min="5" max="5" width="13.73046875" style="290" customWidth="1"/>
    <col min="6" max="7" width="13.73046875" style="293" customWidth="1"/>
    <col min="8" max="9" width="13.73046875" style="290" customWidth="1"/>
    <col min="10" max="10" width="7.265625" style="290" customWidth="1"/>
    <col min="11" max="11" width="13.86328125" style="290" customWidth="1"/>
    <col min="12" max="12" width="26.73046875" style="290" customWidth="1"/>
    <col min="13" max="13" width="12.1328125" style="293" customWidth="1"/>
    <col min="14" max="14" width="13.73046875" style="290" customWidth="1"/>
    <col min="15" max="19" width="13.86328125" style="290" customWidth="1"/>
    <col min="20" max="16384" width="9.1328125" style="290"/>
  </cols>
  <sheetData>
    <row r="1" spans="1:13" hidden="1" x14ac:dyDescent="0.35">
      <c r="F1" s="290"/>
      <c r="G1" s="290"/>
      <c r="M1" s="290"/>
    </row>
    <row r="2" spans="1:13" ht="61.35" customHeight="1" x14ac:dyDescent="0.35">
      <c r="F2" s="290"/>
      <c r="G2" s="290"/>
      <c r="M2" s="399"/>
    </row>
    <row r="3" spans="1:13" ht="15" customHeight="1" x14ac:dyDescent="0.35">
      <c r="B3" s="532" t="s">
        <v>19</v>
      </c>
      <c r="C3" s="733">
        <f>'Project Details'!C4</f>
        <v>0</v>
      </c>
      <c r="D3" s="734"/>
      <c r="F3" s="290"/>
      <c r="G3" s="290"/>
      <c r="I3" s="751"/>
      <c r="J3" s="752"/>
      <c r="M3" s="399"/>
    </row>
    <row r="4" spans="1:13" ht="15" customHeight="1" x14ac:dyDescent="0.35">
      <c r="B4" s="533" t="s">
        <v>20</v>
      </c>
      <c r="C4" s="733">
        <f>'Project Details'!C5</f>
        <v>0</v>
      </c>
      <c r="D4" s="734"/>
      <c r="F4" s="290"/>
      <c r="G4" s="290"/>
    </row>
    <row r="5" spans="1:13" ht="15" customHeight="1" x14ac:dyDescent="0.35">
      <c r="B5" s="533" t="s">
        <v>21</v>
      </c>
      <c r="C5" s="735">
        <f>'Project Details'!C6</f>
        <v>0</v>
      </c>
      <c r="D5" s="736"/>
      <c r="F5" s="290"/>
      <c r="G5" s="290"/>
      <c r="M5" s="290"/>
    </row>
    <row r="6" spans="1:13" ht="15" customHeight="1" x14ac:dyDescent="0.35">
      <c r="B6" s="533" t="s">
        <v>68</v>
      </c>
      <c r="C6" s="733">
        <f>'Project Details'!C7</f>
        <v>0</v>
      </c>
      <c r="D6" s="734"/>
      <c r="F6" s="290"/>
      <c r="G6" s="296"/>
      <c r="H6" s="400"/>
      <c r="M6" s="290"/>
    </row>
    <row r="7" spans="1:13" ht="15" customHeight="1" x14ac:dyDescent="0.35">
      <c r="B7" s="534" t="s">
        <v>83</v>
      </c>
      <c r="C7" s="737">
        <f>'Project Details'!C8</f>
        <v>0</v>
      </c>
      <c r="D7" s="738"/>
      <c r="F7" s="290"/>
      <c r="G7" s="400"/>
      <c r="H7" s="400"/>
      <c r="M7" s="290"/>
    </row>
    <row r="8" spans="1:13" ht="27.75" customHeight="1" thickBot="1" x14ac:dyDescent="0.4">
      <c r="F8" s="290"/>
      <c r="G8" s="290"/>
      <c r="M8" s="290"/>
    </row>
    <row r="9" spans="1:13" s="401" customFormat="1" ht="18" customHeight="1" thickBot="1" x14ac:dyDescent="0.4">
      <c r="C9" s="531" t="s">
        <v>459</v>
      </c>
      <c r="D9" s="402" t="s">
        <v>2</v>
      </c>
      <c r="E9" s="403"/>
      <c r="F9" s="403"/>
      <c r="G9" s="403"/>
    </row>
    <row r="10" spans="1:13" x14ac:dyDescent="0.35">
      <c r="C10" s="404"/>
      <c r="D10" s="350"/>
      <c r="E10" s="350"/>
      <c r="F10" s="350"/>
      <c r="G10" s="350"/>
      <c r="M10" s="290"/>
    </row>
    <row r="11" spans="1:13" ht="12" thickBot="1" x14ac:dyDescent="0.4">
      <c r="B11" s="600" t="s">
        <v>18</v>
      </c>
      <c r="C11" s="350"/>
      <c r="D11" s="350"/>
      <c r="E11" s="350"/>
      <c r="F11" s="350"/>
      <c r="G11" s="350"/>
      <c r="M11" s="290"/>
    </row>
    <row r="12" spans="1:13" ht="12" thickBot="1" x14ac:dyDescent="0.4">
      <c r="A12" s="406"/>
      <c r="B12" s="407"/>
      <c r="C12" s="408"/>
      <c r="D12" s="408"/>
      <c r="E12" s="408"/>
      <c r="F12" s="408"/>
      <c r="G12" s="408"/>
      <c r="H12" s="407"/>
      <c r="I12" s="407"/>
      <c r="J12" s="409"/>
      <c r="M12" s="290"/>
    </row>
    <row r="13" spans="1:13" ht="12" thickBot="1" x14ac:dyDescent="0.4">
      <c r="A13" s="406"/>
      <c r="B13" s="410"/>
      <c r="C13" s="715" t="str">
        <f>"Total Actual Waste Produced ("&amp;D9&amp;") per £100k of Project Value:"</f>
        <v>Total Actual Waste Produced (Tonnes) per £100k of Project Value:</v>
      </c>
      <c r="D13" s="716"/>
      <c r="E13" s="716"/>
      <c r="F13" s="716"/>
      <c r="G13" s="716"/>
      <c r="H13" s="411" t="e">
        <f>IF(C5&lt;&gt;"",M101/(C5/100000),"")</f>
        <v>#DIV/0!</v>
      </c>
      <c r="I13" s="412"/>
      <c r="J13" s="413"/>
      <c r="M13" s="290"/>
    </row>
    <row r="14" spans="1:13" ht="12.75" customHeight="1" thickBot="1" x14ac:dyDescent="0.4">
      <c r="A14" s="406"/>
      <c r="B14" s="296"/>
      <c r="C14" s="414"/>
      <c r="D14" s="415" t="s">
        <v>10</v>
      </c>
      <c r="E14" s="414"/>
      <c r="F14" s="414"/>
      <c r="G14" s="414"/>
      <c r="H14" s="296"/>
      <c r="I14" s="296"/>
      <c r="J14" s="416"/>
      <c r="M14" s="290"/>
    </row>
    <row r="15" spans="1:13" ht="18.75" customHeight="1" thickBot="1" x14ac:dyDescent="0.4">
      <c r="A15" s="406"/>
      <c r="B15" s="296"/>
      <c r="C15" s="715" t="str">
        <f>"Total Actual Waste Landfilled ("&amp;D9&amp;") per £100k of Project Value:"</f>
        <v>Total Actual Waste Landfilled (Tonnes) per £100k of Project Value:</v>
      </c>
      <c r="D15" s="716"/>
      <c r="E15" s="716"/>
      <c r="F15" s="716"/>
      <c r="G15" s="716"/>
      <c r="H15" s="411" t="e">
        <f>IF(C5&lt;&gt;"",P101/(C5/100000),"")</f>
        <v>#DIV/0!</v>
      </c>
      <c r="I15" s="296"/>
      <c r="J15" s="416"/>
      <c r="M15" s="290"/>
    </row>
    <row r="16" spans="1:13" ht="12.75" customHeight="1" thickBot="1" x14ac:dyDescent="0.4">
      <c r="A16" s="406"/>
      <c r="B16" s="296"/>
      <c r="C16" s="414"/>
      <c r="D16" s="415"/>
      <c r="E16" s="414"/>
      <c r="F16" s="414"/>
      <c r="G16" s="414"/>
      <c r="H16" s="296"/>
      <c r="I16" s="296"/>
      <c r="J16" s="416"/>
      <c r="M16" s="290"/>
    </row>
    <row r="17" spans="1:13" ht="18.75" customHeight="1" thickBot="1" x14ac:dyDescent="0.4">
      <c r="A17" s="406"/>
      <c r="B17" s="296"/>
      <c r="C17" s="715" t="str">
        <f>"Total Cost of Waste as of "&amp;IF(C7&lt;&gt;"",RIGHT("0"&amp;DAY(C7),2)&amp;"/"&amp;RIGHT("0"&amp;MONTH(C7),2)&amp;"/"&amp;YEAR(C7),"(Date project last updated)")&amp;":"</f>
        <v>Total Cost of Waste as of 00/01/1900:</v>
      </c>
      <c r="D17" s="716"/>
      <c r="E17" s="716"/>
      <c r="F17" s="716"/>
      <c r="G17" s="716"/>
      <c r="H17" s="417" t="str">
        <f>"£"&amp;SUM('Actual Waste'!N7:N206)</f>
        <v>£0</v>
      </c>
      <c r="I17" s="296"/>
      <c r="J17" s="416"/>
      <c r="M17" s="290"/>
    </row>
    <row r="18" spans="1:13" ht="12.75" customHeight="1" thickBot="1" x14ac:dyDescent="0.4">
      <c r="A18" s="406"/>
      <c r="B18" s="296"/>
      <c r="C18" s="414"/>
      <c r="D18" s="415"/>
      <c r="E18" s="414"/>
      <c r="F18" s="414"/>
      <c r="G18" s="414"/>
      <c r="H18" s="296"/>
      <c r="I18" s="296"/>
      <c r="J18" s="416"/>
      <c r="M18" s="290"/>
    </row>
    <row r="19" spans="1:13" ht="12.75" customHeight="1" thickBot="1" x14ac:dyDescent="0.4">
      <c r="A19" s="406"/>
      <c r="B19" s="296"/>
      <c r="C19" s="418" t="s">
        <v>17</v>
      </c>
      <c r="D19" s="419" t="s">
        <v>16</v>
      </c>
      <c r="E19" s="414"/>
      <c r="F19" s="414"/>
      <c r="G19" s="414"/>
      <c r="H19" s="296"/>
      <c r="I19" s="296"/>
      <c r="J19" s="416"/>
      <c r="M19" s="290"/>
    </row>
    <row r="20" spans="1:13" ht="12" thickBot="1" x14ac:dyDescent="0.4">
      <c r="A20" s="406"/>
      <c r="B20" s="296"/>
      <c r="C20" s="296"/>
      <c r="D20" s="296"/>
      <c r="E20" s="296"/>
      <c r="F20" s="296"/>
      <c r="G20" s="296"/>
      <c r="H20" s="296"/>
      <c r="I20" s="296"/>
      <c r="J20" s="416"/>
      <c r="M20" s="290"/>
    </row>
    <row r="21" spans="1:13" x14ac:dyDescent="0.35">
      <c r="A21" s="406"/>
      <c r="B21" s="296"/>
      <c r="C21" s="296"/>
      <c r="D21" s="296"/>
      <c r="E21" s="576" t="s">
        <v>23</v>
      </c>
      <c r="F21" s="577"/>
      <c r="G21" s="578" t="s">
        <v>15</v>
      </c>
      <c r="H21" s="579"/>
      <c r="I21" s="296"/>
      <c r="J21" s="416"/>
      <c r="M21" s="290"/>
    </row>
    <row r="22" spans="1:13" ht="12" thickBot="1" x14ac:dyDescent="0.4">
      <c r="A22" s="406"/>
      <c r="B22" s="296"/>
      <c r="C22" s="420"/>
      <c r="D22" s="421"/>
      <c r="E22" s="717" t="str">
        <f>D9</f>
        <v>Tonnes</v>
      </c>
      <c r="F22" s="718"/>
      <c r="G22" s="725" t="str">
        <f>D9</f>
        <v>Tonnes</v>
      </c>
      <c r="H22" s="726"/>
      <c r="I22" s="296"/>
      <c r="J22" s="416"/>
      <c r="M22" s="290"/>
    </row>
    <row r="23" spans="1:13" ht="26.25" customHeight="1" x14ac:dyDescent="0.35">
      <c r="A23" s="406"/>
      <c r="B23" s="296"/>
      <c r="C23" s="745" t="s">
        <v>468</v>
      </c>
      <c r="D23" s="746"/>
      <c r="E23" s="719">
        <f>IF(D$9="Tonnes",'Working Sheet'!I335,'Working Sheet'!H335)</f>
        <v>0</v>
      </c>
      <c r="F23" s="720"/>
      <c r="G23" s="727">
        <f>IF(D$9="Tonnes",'Working Sheet'!AF335,'Working Sheet'!AE335)</f>
        <v>0</v>
      </c>
      <c r="H23" s="728"/>
      <c r="I23" s="422">
        <f>E23</f>
        <v>0</v>
      </c>
      <c r="J23" s="423">
        <f>G23</f>
        <v>0</v>
      </c>
      <c r="M23" s="290"/>
    </row>
    <row r="24" spans="1:13" ht="26.25" customHeight="1" x14ac:dyDescent="0.35">
      <c r="A24" s="406"/>
      <c r="B24" s="296"/>
      <c r="C24" s="747" t="s">
        <v>469</v>
      </c>
      <c r="D24" s="748"/>
      <c r="E24" s="721">
        <f>IF(D$9="Tonnes",'Working Sheet'!Q335,'Working Sheet'!P335)</f>
        <v>0</v>
      </c>
      <c r="F24" s="722"/>
      <c r="G24" s="743">
        <f>IF(D$9="Tonnes",'Working Sheet'!AN335,'Working Sheet'!AM335)</f>
        <v>0</v>
      </c>
      <c r="H24" s="744"/>
      <c r="I24" s="422">
        <f>E24</f>
        <v>0</v>
      </c>
      <c r="J24" s="423">
        <f>G24</f>
        <v>0</v>
      </c>
      <c r="M24" s="290"/>
    </row>
    <row r="25" spans="1:13" ht="26.25" customHeight="1" x14ac:dyDescent="0.35">
      <c r="A25" s="406"/>
      <c r="B25" s="296"/>
      <c r="C25" s="747" t="s">
        <v>14</v>
      </c>
      <c r="D25" s="748"/>
      <c r="E25" s="723">
        <f>IF(E23&gt;0,(E23-E24)/E23,0)</f>
        <v>0</v>
      </c>
      <c r="F25" s="724"/>
      <c r="G25" s="753">
        <f>IF(G23&gt;0,(G23-G24)/G23,0)</f>
        <v>0</v>
      </c>
      <c r="H25" s="754"/>
      <c r="I25" s="296"/>
      <c r="J25" s="416"/>
      <c r="M25" s="290"/>
    </row>
    <row r="26" spans="1:13" ht="26.25" customHeight="1" x14ac:dyDescent="0.35">
      <c r="A26" s="406"/>
      <c r="B26" s="296"/>
      <c r="C26" s="705" t="s">
        <v>13</v>
      </c>
      <c r="D26" s="706"/>
      <c r="E26" s="723">
        <f>IF(D$9="Tonnes",IF('Working Sheet'!I335&gt;0,'Working Sheet'!L335/'Working Sheet'!I335,0),IF('Working Sheet'!H335&gt;0,'Working Sheet'!K335/'Working Sheet'!H335,0))</f>
        <v>0</v>
      </c>
      <c r="F26" s="724"/>
      <c r="G26" s="753">
        <f>IF(D$9="Tonnes",IF('Working Sheet'!AF335&gt;0,'Working Sheet'!AI335/'Working Sheet'!AF335,0),IF('Working Sheet'!AE335&gt;0,'Working Sheet'!AH335/'Working Sheet'!AE335,0))</f>
        <v>0</v>
      </c>
      <c r="H26" s="754"/>
      <c r="I26" s="296"/>
      <c r="J26" s="416"/>
      <c r="M26" s="290"/>
    </row>
    <row r="27" spans="1:13" ht="26.25" customHeight="1" x14ac:dyDescent="0.35">
      <c r="A27" s="406"/>
      <c r="B27" s="296"/>
      <c r="C27" s="705" t="s">
        <v>2364</v>
      </c>
      <c r="D27" s="706"/>
      <c r="E27" s="707">
        <f>IF(D$9="Tonnes",IF('Working Sheet'!I335&gt;0,'Working Sheet'!N335/'Working Sheet'!I335,0),IF('Working Sheet'!H335&gt;0,'Working Sheet'!M335/'Working Sheet'!H335,0))</f>
        <v>0</v>
      </c>
      <c r="F27" s="708"/>
      <c r="G27" s="709">
        <f>IF(D$9="Tonnes",IF('Working Sheet'!AF335&gt;0,'Working Sheet'!AK335/'Working Sheet'!AF335,0),IF('Working Sheet'!AE335&gt;0,'Working Sheet'!AJ335/'Working Sheet'!AE335,0))</f>
        <v>0</v>
      </c>
      <c r="H27" s="710"/>
      <c r="I27" s="296"/>
      <c r="J27" s="416"/>
      <c r="M27" s="290"/>
    </row>
    <row r="28" spans="1:13" ht="26.25" customHeight="1" thickBot="1" x14ac:dyDescent="0.4">
      <c r="A28" s="406"/>
      <c r="B28" s="296"/>
      <c r="C28" s="705" t="s">
        <v>2365</v>
      </c>
      <c r="D28" s="706"/>
      <c r="E28" s="711">
        <f>IF(D$9="Tonnes",IF('Working Sheet'!I335&gt;0,'Working Sheet'!S335/'Working Sheet'!I335,0),IF('Working Sheet'!H335&gt;0,'Working Sheet'!R335/'Working Sheet'!H335,0))</f>
        <v>0</v>
      </c>
      <c r="F28" s="712"/>
      <c r="G28" s="713">
        <f>IF(D$9="Tonnes",IF('Working Sheet'!AF335&gt;0,'Working Sheet'!AP335/'Working Sheet'!AF335,0),IF('Working Sheet'!AE335&gt;0,'Working Sheet'!AO335/'Working Sheet'!AE335,0))</f>
        <v>0</v>
      </c>
      <c r="H28" s="714"/>
      <c r="I28" s="296"/>
      <c r="J28" s="416"/>
      <c r="M28" s="290"/>
    </row>
    <row r="29" spans="1:13" ht="22.5" customHeight="1" x14ac:dyDescent="0.35">
      <c r="A29" s="406"/>
      <c r="B29" s="296"/>
      <c r="C29" s="296"/>
      <c r="D29" s="296"/>
      <c r="E29" s="296"/>
      <c r="F29" s="296"/>
      <c r="G29" s="296"/>
      <c r="H29" s="296"/>
      <c r="I29" s="296"/>
      <c r="J29" s="416"/>
      <c r="M29" s="290"/>
    </row>
    <row r="30" spans="1:13" ht="21.75" customHeight="1" x14ac:dyDescent="0.35">
      <c r="A30" s="406"/>
      <c r="B30" s="741" t="str">
        <f>"Estimated and Actual Waste Produced vs Waste Landfilled
("&amp;D9&amp;")"</f>
        <v>Estimated and Actual Waste Produced vs Waste Landfilled
(Tonnes)</v>
      </c>
      <c r="C30" s="741"/>
      <c r="D30" s="741"/>
      <c r="E30" s="741"/>
      <c r="F30" s="741"/>
      <c r="G30" s="741"/>
      <c r="H30" s="741"/>
      <c r="I30" s="741"/>
      <c r="J30" s="742"/>
      <c r="M30" s="290"/>
    </row>
    <row r="31" spans="1:13" x14ac:dyDescent="0.35">
      <c r="A31" s="406"/>
      <c r="B31" s="296"/>
      <c r="C31" s="296"/>
      <c r="D31" s="296"/>
      <c r="E31" s="296"/>
      <c r="F31" s="296"/>
      <c r="G31" s="296"/>
      <c r="H31" s="296"/>
      <c r="I31" s="296"/>
      <c r="J31" s="416"/>
      <c r="M31" s="290"/>
    </row>
    <row r="32" spans="1:13" x14ac:dyDescent="0.35">
      <c r="A32" s="406"/>
      <c r="B32" s="296"/>
      <c r="C32" s="296"/>
      <c r="D32" s="296"/>
      <c r="E32" s="296"/>
      <c r="F32" s="296"/>
      <c r="G32" s="296"/>
      <c r="H32" s="296"/>
      <c r="I32" s="296"/>
      <c r="J32" s="416"/>
      <c r="M32" s="290"/>
    </row>
    <row r="33" spans="1:13" x14ac:dyDescent="0.35">
      <c r="A33" s="406"/>
      <c r="B33" s="296"/>
      <c r="C33" s="296"/>
      <c r="D33" s="296"/>
      <c r="E33" s="296"/>
      <c r="F33" s="296"/>
      <c r="G33" s="296"/>
      <c r="H33" s="296"/>
      <c r="I33" s="296"/>
      <c r="J33" s="416"/>
      <c r="M33" s="290"/>
    </row>
    <row r="34" spans="1:13" x14ac:dyDescent="0.35">
      <c r="A34" s="406"/>
      <c r="B34" s="296"/>
      <c r="C34" s="296"/>
      <c r="D34" s="296"/>
      <c r="E34" s="296"/>
      <c r="F34" s="296"/>
      <c r="G34" s="296"/>
      <c r="H34" s="296"/>
      <c r="I34" s="296"/>
      <c r="J34" s="416"/>
      <c r="M34" s="290"/>
    </row>
    <row r="35" spans="1:13" x14ac:dyDescent="0.35">
      <c r="A35" s="406"/>
      <c r="B35" s="296"/>
      <c r="C35" s="296"/>
      <c r="D35" s="296"/>
      <c r="E35" s="296"/>
      <c r="F35" s="296"/>
      <c r="G35" s="296"/>
      <c r="H35" s="296"/>
      <c r="I35" s="296"/>
      <c r="J35" s="416"/>
      <c r="M35" s="290"/>
    </row>
    <row r="36" spans="1:13" x14ac:dyDescent="0.35">
      <c r="A36" s="406"/>
      <c r="B36" s="296"/>
      <c r="C36" s="296"/>
      <c r="D36" s="296"/>
      <c r="E36" s="296"/>
      <c r="F36" s="296"/>
      <c r="G36" s="296"/>
      <c r="H36" s="296"/>
      <c r="I36" s="296"/>
      <c r="J36" s="416"/>
      <c r="M36" s="290"/>
    </row>
    <row r="37" spans="1:13" x14ac:dyDescent="0.35">
      <c r="A37" s="406"/>
      <c r="B37" s="296"/>
      <c r="C37" s="296"/>
      <c r="D37" s="296"/>
      <c r="E37" s="296"/>
      <c r="F37" s="296"/>
      <c r="G37" s="296"/>
      <c r="H37" s="296"/>
      <c r="I37" s="296"/>
      <c r="J37" s="416"/>
      <c r="M37" s="290"/>
    </row>
    <row r="38" spans="1:13" x14ac:dyDescent="0.35">
      <c r="A38" s="406"/>
      <c r="B38" s="296"/>
      <c r="C38" s="296"/>
      <c r="D38" s="296"/>
      <c r="E38" s="296"/>
      <c r="F38" s="296"/>
      <c r="G38" s="296"/>
      <c r="H38" s="296"/>
      <c r="I38" s="296"/>
      <c r="J38" s="416"/>
      <c r="M38" s="290"/>
    </row>
    <row r="39" spans="1:13" x14ac:dyDescent="0.35">
      <c r="A39" s="406"/>
      <c r="B39" s="296"/>
      <c r="C39" s="296"/>
      <c r="D39" s="296"/>
      <c r="E39" s="296"/>
      <c r="F39" s="296"/>
      <c r="G39" s="296"/>
      <c r="H39" s="296"/>
      <c r="I39" s="296"/>
      <c r="J39" s="416"/>
      <c r="M39" s="290"/>
    </row>
    <row r="40" spans="1:13" x14ac:dyDescent="0.35">
      <c r="A40" s="406"/>
      <c r="B40" s="296"/>
      <c r="C40" s="296"/>
      <c r="D40" s="296"/>
      <c r="E40" s="296"/>
      <c r="F40" s="296"/>
      <c r="G40" s="296"/>
      <c r="H40" s="296"/>
      <c r="I40" s="296"/>
      <c r="J40" s="416"/>
      <c r="M40" s="290"/>
    </row>
    <row r="41" spans="1:13" x14ac:dyDescent="0.35">
      <c r="A41" s="406"/>
      <c r="B41" s="296"/>
      <c r="C41" s="296"/>
      <c r="D41" s="296"/>
      <c r="E41" s="296"/>
      <c r="F41" s="296"/>
      <c r="G41" s="296"/>
      <c r="H41" s="296"/>
      <c r="I41" s="296"/>
      <c r="J41" s="416"/>
      <c r="M41" s="290"/>
    </row>
    <row r="42" spans="1:13" x14ac:dyDescent="0.35">
      <c r="A42" s="406"/>
      <c r="B42" s="296"/>
      <c r="C42" s="296"/>
      <c r="D42" s="296"/>
      <c r="E42" s="296"/>
      <c r="F42" s="296"/>
      <c r="G42" s="296"/>
      <c r="H42" s="296"/>
      <c r="I42" s="296"/>
      <c r="J42" s="416"/>
      <c r="M42" s="290"/>
    </row>
    <row r="43" spans="1:13" x14ac:dyDescent="0.35">
      <c r="A43" s="406"/>
      <c r="B43" s="296"/>
      <c r="C43" s="296"/>
      <c r="D43" s="296"/>
      <c r="E43" s="296"/>
      <c r="F43" s="296"/>
      <c r="G43" s="296"/>
      <c r="H43" s="296"/>
      <c r="I43" s="296"/>
      <c r="J43" s="416"/>
      <c r="M43" s="290"/>
    </row>
    <row r="44" spans="1:13" x14ac:dyDescent="0.35">
      <c r="A44" s="406"/>
      <c r="B44" s="296"/>
      <c r="C44" s="296"/>
      <c r="D44" s="296"/>
      <c r="E44" s="296"/>
      <c r="F44" s="296"/>
      <c r="G44" s="296"/>
      <c r="H44" s="296"/>
      <c r="I44" s="296"/>
      <c r="J44" s="416"/>
      <c r="M44" s="290"/>
    </row>
    <row r="45" spans="1:13" x14ac:dyDescent="0.35">
      <c r="A45" s="406"/>
      <c r="B45" s="296"/>
      <c r="C45" s="296"/>
      <c r="D45" s="296"/>
      <c r="E45" s="296"/>
      <c r="F45" s="296"/>
      <c r="G45" s="296"/>
      <c r="H45" s="296"/>
      <c r="I45" s="296"/>
      <c r="J45" s="416"/>
      <c r="M45" s="290"/>
    </row>
    <row r="46" spans="1:13" x14ac:dyDescent="0.35">
      <c r="A46" s="406"/>
      <c r="B46" s="296"/>
      <c r="C46" s="296"/>
      <c r="D46" s="296"/>
      <c r="E46" s="296"/>
      <c r="F46" s="296"/>
      <c r="G46" s="296"/>
      <c r="H46" s="296"/>
      <c r="I46" s="296"/>
      <c r="J46" s="416"/>
      <c r="M46" s="290"/>
    </row>
    <row r="47" spans="1:13" x14ac:dyDescent="0.35">
      <c r="A47" s="406"/>
      <c r="B47" s="296"/>
      <c r="C47" s="296"/>
      <c r="D47" s="296"/>
      <c r="E47" s="296"/>
      <c r="F47" s="296"/>
      <c r="G47" s="296"/>
      <c r="H47" s="296"/>
      <c r="I47" s="296"/>
      <c r="J47" s="416"/>
      <c r="M47" s="290"/>
    </row>
    <row r="48" spans="1:13" x14ac:dyDescent="0.35">
      <c r="A48" s="406"/>
      <c r="B48" s="296"/>
      <c r="C48" s="296"/>
      <c r="D48" s="296"/>
      <c r="E48" s="296"/>
      <c r="F48" s="296"/>
      <c r="G48" s="296"/>
      <c r="H48" s="296"/>
      <c r="I48" s="296"/>
      <c r="J48" s="416"/>
      <c r="M48" s="290"/>
    </row>
    <row r="49" spans="1:18" x14ac:dyDescent="0.35">
      <c r="A49" s="406"/>
      <c r="B49" s="296"/>
      <c r="C49" s="296"/>
      <c r="D49" s="296"/>
      <c r="E49" s="296"/>
      <c r="F49" s="296"/>
      <c r="G49" s="296"/>
      <c r="H49" s="296"/>
      <c r="I49" s="296"/>
      <c r="J49" s="416"/>
      <c r="M49" s="290"/>
    </row>
    <row r="50" spans="1:18" x14ac:dyDescent="0.35">
      <c r="A50" s="406"/>
      <c r="B50" s="296"/>
      <c r="C50" s="296"/>
      <c r="D50" s="296"/>
      <c r="E50" s="296"/>
      <c r="F50" s="296"/>
      <c r="G50" s="296"/>
      <c r="H50" s="296"/>
      <c r="I50" s="296"/>
      <c r="J50" s="416"/>
      <c r="M50" s="290"/>
    </row>
    <row r="51" spans="1:18" x14ac:dyDescent="0.35">
      <c r="A51" s="406"/>
      <c r="B51" s="296"/>
      <c r="C51" s="296"/>
      <c r="D51" s="296"/>
      <c r="E51" s="296"/>
      <c r="F51" s="296"/>
      <c r="G51" s="296"/>
      <c r="H51" s="296"/>
      <c r="I51" s="296"/>
      <c r="J51" s="416"/>
      <c r="M51" s="290"/>
    </row>
    <row r="52" spans="1:18" x14ac:dyDescent="0.35">
      <c r="A52" s="406"/>
      <c r="B52" s="296"/>
      <c r="C52" s="296"/>
      <c r="D52" s="296"/>
      <c r="E52" s="296"/>
      <c r="F52" s="296"/>
      <c r="G52" s="296"/>
      <c r="H52" s="296"/>
      <c r="I52" s="296"/>
      <c r="J52" s="416"/>
      <c r="M52" s="290"/>
    </row>
    <row r="53" spans="1:18" ht="51.75" customHeight="1" thickBot="1" x14ac:dyDescent="0.4">
      <c r="A53" s="406"/>
      <c r="B53" s="424"/>
      <c r="C53" s="424"/>
      <c r="D53" s="424"/>
      <c r="E53" s="424"/>
      <c r="F53" s="424"/>
      <c r="G53" s="424"/>
      <c r="H53" s="424"/>
      <c r="I53" s="424"/>
      <c r="J53" s="425"/>
      <c r="M53" s="290"/>
    </row>
    <row r="54" spans="1:18" x14ac:dyDescent="0.35">
      <c r="F54" s="290"/>
      <c r="G54" s="290"/>
      <c r="K54" s="426"/>
      <c r="M54" s="290"/>
    </row>
    <row r="55" spans="1:18" ht="12" thickBot="1" x14ac:dyDescent="0.4">
      <c r="C55" s="405" t="s">
        <v>585</v>
      </c>
      <c r="F55" s="290"/>
      <c r="G55" s="290"/>
      <c r="M55" s="290"/>
    </row>
    <row r="56" spans="1:18" ht="12" thickBot="1" x14ac:dyDescent="0.4">
      <c r="C56" s="296"/>
      <c r="D56" s="536" t="s">
        <v>108</v>
      </c>
      <c r="E56" s="536"/>
      <c r="F56" s="536" t="s">
        <v>588</v>
      </c>
      <c r="G56" s="536"/>
      <c r="H56" s="537" t="s">
        <v>589</v>
      </c>
      <c r="M56" s="290"/>
    </row>
    <row r="57" spans="1:18" ht="12" thickBot="1" x14ac:dyDescent="0.4">
      <c r="C57" s="535" t="s">
        <v>586</v>
      </c>
      <c r="D57" s="757"/>
      <c r="E57" s="758"/>
      <c r="F57" s="758"/>
      <c r="G57" s="758"/>
      <c r="H57" s="427"/>
      <c r="M57" s="290"/>
    </row>
    <row r="58" spans="1:18" ht="12" thickBot="1" x14ac:dyDescent="0.4">
      <c r="C58" s="535" t="s">
        <v>587</v>
      </c>
      <c r="D58" s="759"/>
      <c r="E58" s="760"/>
      <c r="F58" s="760"/>
      <c r="G58" s="760"/>
      <c r="H58" s="428"/>
      <c r="M58" s="290"/>
    </row>
    <row r="59" spans="1:18" x14ac:dyDescent="0.35">
      <c r="C59" s="429"/>
      <c r="D59" s="429"/>
      <c r="E59" s="429"/>
      <c r="F59" s="429"/>
      <c r="G59" s="429"/>
      <c r="H59" s="430"/>
      <c r="M59" s="290"/>
    </row>
    <row r="60" spans="1:18" x14ac:dyDescent="0.35">
      <c r="C60" s="429"/>
      <c r="D60" s="429"/>
      <c r="E60" s="429"/>
      <c r="F60" s="429"/>
      <c r="G60" s="429"/>
      <c r="H60" s="430"/>
      <c r="M60" s="290"/>
    </row>
    <row r="61" spans="1:18" ht="12" thickBot="1" x14ac:dyDescent="0.4">
      <c r="B61" s="431" t="str">
        <f>"Estimated Waste Totals - " &amp; C3</f>
        <v>Estimated Waste Totals - 0</v>
      </c>
      <c r="C61" s="432"/>
      <c r="D61" s="432"/>
      <c r="E61" s="432"/>
      <c r="F61" s="290"/>
      <c r="G61" s="290"/>
      <c r="J61" s="433"/>
      <c r="K61" s="431" t="str">
        <f>"Actual Waste Totals - " &amp; C3</f>
        <v>Actual Waste Totals - 0</v>
      </c>
      <c r="M61" s="290"/>
    </row>
    <row r="62" spans="1:18" ht="64.5" customHeight="1" thickBot="1" x14ac:dyDescent="0.4">
      <c r="B62" s="739" t="s">
        <v>0</v>
      </c>
      <c r="C62" s="740"/>
      <c r="D62" s="538" t="str">
        <f>"Total waste arising 
(" &amp; $D$9 &amp;")"</f>
        <v>Total waste arising 
(Tonnes)</v>
      </c>
      <c r="E62" s="539" t="str">
        <f>"Total waste reused on site
(" &amp; $D$9 &amp;")"</f>
        <v>Total waste reused on site
(Tonnes)</v>
      </c>
      <c r="F62" s="539" t="str">
        <f>"Total waste reused off site 
(" &amp; $D$9 &amp;")"</f>
        <v>Total waste reused off site 
(Tonnes)</v>
      </c>
      <c r="G62" s="539" t="str">
        <f>"Total waste landfilled 
(" &amp; $D$9 &amp;")"</f>
        <v>Total waste landfilled 
(Tonnes)</v>
      </c>
      <c r="H62" s="539" t="str">
        <f>"Total waste recycled / recovered off 
site 
(" &amp; $D$9 &amp;")"</f>
        <v>Total waste recycled / recovered off 
site 
(Tonnes)</v>
      </c>
      <c r="I62" s="540" t="s">
        <v>27</v>
      </c>
      <c r="J62" s="433"/>
      <c r="K62" s="739" t="s">
        <v>0</v>
      </c>
      <c r="L62" s="740"/>
      <c r="M62" s="538" t="str">
        <f>"Total waste arising 
(" &amp; $D$9 &amp;")"</f>
        <v>Total waste arising 
(Tonnes)</v>
      </c>
      <c r="N62" s="539" t="str">
        <f>"Total waste reused on site
(" &amp; $D$9 &amp;")"</f>
        <v>Total waste reused on site
(Tonnes)</v>
      </c>
      <c r="O62" s="539" t="str">
        <f>"Total waste reused off site 
(" &amp; $D$9 &amp;")"</f>
        <v>Total waste reused off site 
(Tonnes)</v>
      </c>
      <c r="P62" s="539" t="str">
        <f>"Total waste landfilled 
(" &amp; $D$9 &amp;")"</f>
        <v>Total waste landfilled 
(Tonnes)</v>
      </c>
      <c r="Q62" s="539" t="str">
        <f>"Total waste recycled / recovered off site 
(" &amp; $D$9 &amp;")"</f>
        <v>Total waste recycled / recovered off site 
(Tonnes)</v>
      </c>
      <c r="R62" s="540" t="s">
        <v>27</v>
      </c>
    </row>
    <row r="63" spans="1:18" x14ac:dyDescent="0.35">
      <c r="B63" s="541" t="str">
        <f>'Working Sheet'!AD384</f>
        <v>Aluminium (17 04 02)</v>
      </c>
      <c r="C63" s="542"/>
      <c r="D63" s="434">
        <f>IF($D$9="Tonnes",SUMIF('Working Sheet'!$G$337:$G$373,$B63,'Working Sheet'!I$337:I$373),SUMIF('Working Sheet'!$G$337:$G$373,$B63,'Working Sheet'!H$337:H$373))</f>
        <v>0</v>
      </c>
      <c r="E63" s="435">
        <f>IF($D$9="Tonnes",SUMIF('Working Sheet'!$G$337:$G$373,$B63,'Working Sheet'!L$337:L$373),SUMIF('Working Sheet'!$G$337:$G$373,$B63,'Working Sheet'!K$337:K$373))</f>
        <v>0</v>
      </c>
      <c r="F63" s="435">
        <f>IF($D$9="Tonnes",SUMIF('Working Sheet'!$G$337:$G$373,$B63,'Working Sheet'!N$337:N$373),SUMIF('Working Sheet'!$G$337:$G$373,$B63,'Working Sheet'!M$337:M$373))</f>
        <v>0</v>
      </c>
      <c r="G63" s="435">
        <f>IF($D$9="Tonnes",SUMIF('Working Sheet'!$G$337:$G$373,$B63,'Working Sheet'!Q$337:Q$373),SUMIF('Working Sheet'!$G$337:$G$373,$B63,'Working Sheet'!P$337:P$373))</f>
        <v>0</v>
      </c>
      <c r="H63" s="435">
        <f>IF($D$9="Tonnes",SUMIF('Working Sheet'!$G$337:$G$373,$B63,'Working Sheet'!S$337:S$373),SUMIF('Working Sheet'!$G$337:$G$373,$B63,'Working Sheet'!R$337:R$373))</f>
        <v>0</v>
      </c>
      <c r="I63" s="436" t="str">
        <f>IF(D63&gt;0,SUMIF('Working Sheet'!$G$337:$G$373,$B63,'Working Sheet'!Z$337:Z$373),"")</f>
        <v/>
      </c>
      <c r="J63" s="433"/>
      <c r="K63" s="546" t="str">
        <f>'Working Sheet'!AD384</f>
        <v>Aluminium (17 04 02)</v>
      </c>
      <c r="L63" s="547"/>
      <c r="M63" s="434">
        <f>IF($D$9="Tonnes",SUMIF('Working Sheet'!$G$337:$G$373,$B63,'Working Sheet'!AF$337:AF$373),SUMIF('Working Sheet'!$G$337:$G$373,$B63,'Working Sheet'!AE$337:AE$373))</f>
        <v>0</v>
      </c>
      <c r="N63" s="435">
        <f>IF($D$9="Tonnes",SUMIF('Working Sheet'!$G$337:$G$373,$B63,'Working Sheet'!AI$337:AI$373),SUMIF('Working Sheet'!$G$337:$G$373,$B63,'Working Sheet'!AH$337:AH$373))</f>
        <v>0</v>
      </c>
      <c r="O63" s="435">
        <f>IF($D$9="Tonnes",SUMIF('Working Sheet'!$G$337:$G$373,$B63,'Working Sheet'!AK$337:AK$373),SUMIF('Working Sheet'!$G$337:$G$373,$B63,'Working Sheet'!AJ$337:AJ$373))</f>
        <v>0</v>
      </c>
      <c r="P63" s="435">
        <f>IF($D$9="Tonnes",SUMIF('Working Sheet'!$G$337:$G$373,$B63,'Working Sheet'!AN$337:AN$373),SUMIF('Working Sheet'!$G$337:$G$373,$B63,'Working Sheet'!AM$337:AM$373))</f>
        <v>0</v>
      </c>
      <c r="Q63" s="435">
        <f>IF($D$9="Tonnes",SUMIF('Working Sheet'!$G$337:$G$373,$B63,'Working Sheet'!AP$337:AP$373),SUMIF('Working Sheet'!$G$337:$G$373,$B63,'Working Sheet'!AO$337:AO$373))</f>
        <v>0</v>
      </c>
      <c r="R63" s="436" t="str">
        <f>IF(M63&gt;0,SUMIF('Working Sheet'!$G$337:$G$373,$B63,'Working Sheet'!AR$337:AR$373),"")</f>
        <v/>
      </c>
    </row>
    <row r="64" spans="1:18" x14ac:dyDescent="0.35">
      <c r="B64" s="543" t="str">
        <f>'Working Sheet'!AD385</f>
        <v>Asbestos cement (17 06 05*)</v>
      </c>
      <c r="C64" s="544"/>
      <c r="D64" s="434">
        <f>IF($D$9="Tonnes",SUMIF('Working Sheet'!$G$337:$G$373,$B64,'Working Sheet'!I$337:I$373),SUMIF('Working Sheet'!$G$337:$G$373,$B64,'Working Sheet'!H$337:H$373))</f>
        <v>0</v>
      </c>
      <c r="E64" s="435">
        <f>IF($D$9="Tonnes",SUMIF('Working Sheet'!$G$337:$G$373,$B64,'Working Sheet'!L$337:L$373),SUMIF('Working Sheet'!$G$337:$G$373,$B64,'Working Sheet'!K$337:K$373))</f>
        <v>0</v>
      </c>
      <c r="F64" s="435">
        <f>IF($D$9="Tonnes",SUMIF('Working Sheet'!$G$337:$G$373,$B64,'Working Sheet'!N$337:N$373),SUMIF('Working Sheet'!$G$337:$G$373,$B64,'Working Sheet'!M$337:M$373))</f>
        <v>0</v>
      </c>
      <c r="G64" s="435">
        <f>IF($D$9="Tonnes",SUMIF('Working Sheet'!$G$337:$G$373,$B64,'Working Sheet'!Q$337:Q$373),SUMIF('Working Sheet'!$G$337:$G$373,$B64,'Working Sheet'!P$337:P$373))</f>
        <v>0</v>
      </c>
      <c r="H64" s="435">
        <f>IF($D$9="Tonnes",SUMIF('Working Sheet'!$G$337:$G$373,$B64,'Working Sheet'!S$337:S$373),SUMIF('Working Sheet'!$G$337:$G$373,$B64,'Working Sheet'!R$337:R$373))</f>
        <v>0</v>
      </c>
      <c r="I64" s="436" t="str">
        <f>IF(D64&gt;0,SUMIF('Working Sheet'!$G$337:$G$373,$B64,'Working Sheet'!Z$337:Z$373),"")</f>
        <v/>
      </c>
      <c r="J64" s="433"/>
      <c r="K64" s="543" t="str">
        <f>'Working Sheet'!AD385</f>
        <v>Asbestos cement (17 06 05*)</v>
      </c>
      <c r="L64" s="548"/>
      <c r="M64" s="434">
        <f>IF($D$9="Tonnes",SUMIF('Working Sheet'!$G$337:$G$373,$B64,'Working Sheet'!AF$337:AF$373),SUMIF('Working Sheet'!$G$337:$G$373,$B64,'Working Sheet'!AE$337:AE$373))</f>
        <v>0</v>
      </c>
      <c r="N64" s="435">
        <f>IF($D$9="Tonnes",SUMIF('Working Sheet'!$G$337:$G$373,$B64,'Working Sheet'!AI$337:AI$373),SUMIF('Working Sheet'!$G$337:$G$373,$B64,'Working Sheet'!AH$337:AH$373))</f>
        <v>0</v>
      </c>
      <c r="O64" s="435">
        <f>IF($D$9="Tonnes",SUMIF('Working Sheet'!$G$337:$G$373,$B64,'Working Sheet'!AK$337:AK$373),SUMIF('Working Sheet'!$G$337:$G$373,$B64,'Working Sheet'!AJ$337:AJ$373))</f>
        <v>0</v>
      </c>
      <c r="P64" s="435">
        <f>IF($D$9="Tonnes",SUMIF('Working Sheet'!$G$337:$G$373,$B64,'Working Sheet'!AN$337:AN$373),SUMIF('Working Sheet'!$G$337:$G$373,$B64,'Working Sheet'!AM$337:AM$373))</f>
        <v>0</v>
      </c>
      <c r="Q64" s="435">
        <f>IF($D$9="Tonnes",SUMIF('Working Sheet'!$G$337:$G$373,$B64,'Working Sheet'!AP$337:AP$373),SUMIF('Working Sheet'!$G$337:$G$373,$B64,'Working Sheet'!AO$337:AO$373))</f>
        <v>0</v>
      </c>
      <c r="R64" s="436" t="str">
        <f>IF(M64&gt;0,SUMIF('Working Sheet'!$G$337:$G$373,$B64,'Working Sheet'!AR$337:AR$373),"")</f>
        <v/>
      </c>
    </row>
    <row r="65" spans="2:18" x14ac:dyDescent="0.35">
      <c r="B65" s="543" t="str">
        <f>'Working Sheet'!AD386</f>
        <v>Asbestos insulation (17 06 01*)</v>
      </c>
      <c r="C65" s="544"/>
      <c r="D65" s="434">
        <f>IF($D$9="Tonnes",SUMIF('Working Sheet'!$G$337:$G$373,$B65,'Working Sheet'!I$337:I$373),SUMIF('Working Sheet'!$G$337:$G$373,$B65,'Working Sheet'!H$337:H$373))</f>
        <v>0</v>
      </c>
      <c r="E65" s="435">
        <f>IF($D$9="Tonnes",SUMIF('Working Sheet'!$G$337:$G$373,$B65,'Working Sheet'!L$337:L$373),SUMIF('Working Sheet'!$G$337:$G$373,$B65,'Working Sheet'!K$337:K$373))</f>
        <v>0</v>
      </c>
      <c r="F65" s="435">
        <f>IF($D$9="Tonnes",SUMIF('Working Sheet'!$G$337:$G$373,$B65,'Working Sheet'!N$337:N$373),SUMIF('Working Sheet'!$G$337:$G$373,$B65,'Working Sheet'!M$337:M$373))</f>
        <v>0</v>
      </c>
      <c r="G65" s="435">
        <f>IF($D$9="Tonnes",SUMIF('Working Sheet'!$G$337:$G$373,$B65,'Working Sheet'!Q$337:Q$373),SUMIF('Working Sheet'!$G$337:$G$373,$B65,'Working Sheet'!P$337:P$373))</f>
        <v>0</v>
      </c>
      <c r="H65" s="435">
        <f>IF($D$9="Tonnes",SUMIF('Working Sheet'!$G$337:$G$373,$B65,'Working Sheet'!S$337:S$373),SUMIF('Working Sheet'!$G$337:$G$373,$B65,'Working Sheet'!R$337:R$373))</f>
        <v>0</v>
      </c>
      <c r="I65" s="436" t="str">
        <f>IF(D65&gt;0,SUMIF('Working Sheet'!$G$337:$G$373,$B65,'Working Sheet'!Z$337:Z$373),"")</f>
        <v/>
      </c>
      <c r="J65" s="433"/>
      <c r="K65" s="543" t="str">
        <f>'Working Sheet'!AD386</f>
        <v>Asbestos insulation (17 06 01*)</v>
      </c>
      <c r="L65" s="548"/>
      <c r="M65" s="434">
        <f>IF($D$9="Tonnes",SUMIF('Working Sheet'!$G$337:$G$373,$B65,'Working Sheet'!AF$337:AF$373),SUMIF('Working Sheet'!$G$337:$G$373,$B65,'Working Sheet'!AE$337:AE$373))</f>
        <v>0</v>
      </c>
      <c r="N65" s="435">
        <f>IF($D$9="Tonnes",SUMIF('Working Sheet'!$G$337:$G$373,$B65,'Working Sheet'!AI$337:AI$373),SUMIF('Working Sheet'!$G$337:$G$373,$B65,'Working Sheet'!AH$337:AH$373))</f>
        <v>0</v>
      </c>
      <c r="O65" s="435">
        <f>IF($D$9="Tonnes",SUMIF('Working Sheet'!$G$337:$G$373,$B65,'Working Sheet'!AK$337:AK$373),SUMIF('Working Sheet'!$G$337:$G$373,$B65,'Working Sheet'!AJ$337:AJ$373))</f>
        <v>0</v>
      </c>
      <c r="P65" s="435">
        <f>IF($D$9="Tonnes",SUMIF('Working Sheet'!$G$337:$G$373,$B65,'Working Sheet'!AN$337:AN$373),SUMIF('Working Sheet'!$G$337:$G$373,$B65,'Working Sheet'!AM$337:AM$373))</f>
        <v>0</v>
      </c>
      <c r="Q65" s="435">
        <f>IF($D$9="Tonnes",SUMIF('Working Sheet'!$G$337:$G$373,$B65,'Working Sheet'!AP$337:AP$373),SUMIF('Working Sheet'!$G$337:$G$373,$B65,'Working Sheet'!AO$337:AO$373))</f>
        <v>0</v>
      </c>
      <c r="R65" s="436" t="str">
        <f>IF(M65&gt;0,SUMIF('Working Sheet'!$G$337:$G$373,$B65,'Working Sheet'!AR$337:AR$373),"")</f>
        <v/>
      </c>
    </row>
    <row r="66" spans="2:18" x14ac:dyDescent="0.35">
      <c r="B66" s="594" t="str">
        <f>'Working Sheet'!AD387</f>
        <v>Asphalt (17 03 02)</v>
      </c>
      <c r="C66" s="544"/>
      <c r="D66" s="434">
        <f>IF($D$9="Tonnes",SUMIF('Working Sheet'!$G$337:$G$373,$B66,'Working Sheet'!I$337:I$373),SUMIF('Working Sheet'!$G$337:$G$373,$B66,'Working Sheet'!H$337:H$373))</f>
        <v>0</v>
      </c>
      <c r="E66" s="435">
        <f>IF($D$9="Tonnes",SUMIF('Working Sheet'!$G$337:$G$373,$B66,'Working Sheet'!L$337:L$373),SUMIF('Working Sheet'!$G$337:$G$373,$B66,'Working Sheet'!K$337:K$373))</f>
        <v>0</v>
      </c>
      <c r="F66" s="435">
        <f>IF($D$9="Tonnes",SUMIF('Working Sheet'!$G$337:$G$373,$B66,'Working Sheet'!N$337:N$373),SUMIF('Working Sheet'!$G$337:$G$373,$B66,'Working Sheet'!M$337:M$373))</f>
        <v>0</v>
      </c>
      <c r="G66" s="435">
        <f>IF($D$9="Tonnes",SUMIF('Working Sheet'!$G$337:$G$373,$B66,'Working Sheet'!Q$337:Q$373),SUMIF('Working Sheet'!$G$337:$G$373,$B66,'Working Sheet'!P$337:P$373))</f>
        <v>0</v>
      </c>
      <c r="H66" s="435">
        <f>IF($D$9="Tonnes",SUMIF('Working Sheet'!$G$337:$G$373,$B66,'Working Sheet'!S$337:S$373),SUMIF('Working Sheet'!$G$337:$G$373,$B66,'Working Sheet'!R$337:R$373))</f>
        <v>0</v>
      </c>
      <c r="I66" s="436" t="str">
        <f>IF(D66&gt;0,SUMIF('Working Sheet'!$G$337:$G$373,$B66,'Working Sheet'!Z$337:Z$373),"")</f>
        <v/>
      </c>
      <c r="J66" s="433"/>
      <c r="K66" s="594" t="str">
        <f>'Working Sheet'!AD387</f>
        <v>Asphalt (17 03 02)</v>
      </c>
      <c r="L66" s="548"/>
      <c r="M66" s="434">
        <f>IF($D$9="Tonnes",SUMIF('Working Sheet'!$G$337:$G$373,$B66,'Working Sheet'!AF$337:AF$373),SUMIF('Working Sheet'!$G$337:$G$373,$B66,'Working Sheet'!AE$337:AE$373))</f>
        <v>0</v>
      </c>
      <c r="N66" s="435">
        <f>IF($D$9="Tonnes",SUMIF('Working Sheet'!$G$337:$G$373,$B66,'Working Sheet'!AI$337:AI$373),SUMIF('Working Sheet'!$G$337:$G$373,$B66,'Working Sheet'!AH$337:AH$373))</f>
        <v>0</v>
      </c>
      <c r="O66" s="435">
        <f>IF($D$9="Tonnes",SUMIF('Working Sheet'!$G$337:$G$373,$B66,'Working Sheet'!AK$337:AK$373),SUMIF('Working Sheet'!$G$337:$G$373,$B66,'Working Sheet'!AJ$337:AJ$373))</f>
        <v>0</v>
      </c>
      <c r="P66" s="435">
        <f>IF($D$9="Tonnes",SUMIF('Working Sheet'!$G$337:$G$373,$B66,'Working Sheet'!AN$337:AN$373),SUMIF('Working Sheet'!$G$337:$G$373,$B66,'Working Sheet'!AM$337:AM$373))</f>
        <v>0</v>
      </c>
      <c r="Q66" s="435">
        <f>IF($D$9="Tonnes",SUMIF('Working Sheet'!$G$337:$G$373,$B66,'Working Sheet'!AP$337:AP$373),SUMIF('Working Sheet'!$G$337:$G$373,$B66,'Working Sheet'!AO$337:AO$373))</f>
        <v>0</v>
      </c>
      <c r="R66" s="436" t="str">
        <f>IF(M66&gt;0,SUMIF('Working Sheet'!$G$337:$G$373,$B66,'Working Sheet'!AR$337:AR$373),"")</f>
        <v/>
      </c>
    </row>
    <row r="67" spans="2:18" x14ac:dyDescent="0.35">
      <c r="B67" s="594" t="str">
        <f>'Working Sheet'!AD388</f>
        <v>Batteries (Hazardous) (20 01 33*)</v>
      </c>
      <c r="C67" s="544"/>
      <c r="D67" s="434">
        <f>IF($D$9="Tonnes",SUMIF('Working Sheet'!$G$337:$G$373,$B67,'Working Sheet'!I$337:I$373),SUMIF('Working Sheet'!$G$337:$G$373,$B67,'Working Sheet'!H$337:H$373))</f>
        <v>0</v>
      </c>
      <c r="E67" s="435">
        <f>IF($D$9="Tonnes",SUMIF('Working Sheet'!$G$337:$G$373,$B67,'Working Sheet'!L$337:L$373),SUMIF('Working Sheet'!$G$337:$G$373,$B67,'Working Sheet'!K$337:K$373))</f>
        <v>0</v>
      </c>
      <c r="F67" s="435">
        <f>IF($D$9="Tonnes",SUMIF('Working Sheet'!$G$337:$G$373,$B67,'Working Sheet'!N$337:N$373),SUMIF('Working Sheet'!$G$337:$G$373,$B67,'Working Sheet'!M$337:M$373))</f>
        <v>0</v>
      </c>
      <c r="G67" s="435">
        <f>IF($D$9="Tonnes",SUMIF('Working Sheet'!$G$337:$G$373,$B67,'Working Sheet'!Q$337:Q$373),SUMIF('Working Sheet'!$G$337:$G$373,$B67,'Working Sheet'!P$337:P$373))</f>
        <v>0</v>
      </c>
      <c r="H67" s="435">
        <f>IF($D$9="Tonnes",SUMIF('Working Sheet'!$G$337:$G$373,$B67,'Working Sheet'!S$337:S$373),SUMIF('Working Sheet'!$G$337:$G$373,$B67,'Working Sheet'!R$337:R$373))</f>
        <v>0</v>
      </c>
      <c r="I67" s="436" t="str">
        <f>IF(D67&gt;0,SUMIF('Working Sheet'!$G$337:$G$373,$B67,'Working Sheet'!Z$337:Z$373),"")</f>
        <v/>
      </c>
      <c r="J67" s="433"/>
      <c r="K67" s="594" t="str">
        <f>'Working Sheet'!AD388</f>
        <v>Batteries (Hazardous) (20 01 33*)</v>
      </c>
      <c r="L67" s="548"/>
      <c r="M67" s="434">
        <f>IF($D$9="Tonnes",SUMIF('Working Sheet'!$G$337:$G$373,$B67,'Working Sheet'!AF$337:AF$373),SUMIF('Working Sheet'!$G$337:$G$373,$B67,'Working Sheet'!AE$337:AE$373))</f>
        <v>0</v>
      </c>
      <c r="N67" s="435">
        <f>IF($D$9="Tonnes",SUMIF('Working Sheet'!$G$337:$G$373,$B67,'Working Sheet'!AI$337:AI$373),SUMIF('Working Sheet'!$G$337:$G$373,$B67,'Working Sheet'!AH$337:AH$373))</f>
        <v>0</v>
      </c>
      <c r="O67" s="435">
        <f>IF($D$9="Tonnes",SUMIF('Working Sheet'!$G$337:$G$373,$B67,'Working Sheet'!AK$337:AK$373),SUMIF('Working Sheet'!$G$337:$G$373,$B67,'Working Sheet'!AJ$337:AJ$373))</f>
        <v>0</v>
      </c>
      <c r="P67" s="435">
        <f>IF($D$9="Tonnes",SUMIF('Working Sheet'!$G$337:$G$373,$B67,'Working Sheet'!AN$337:AN$373),SUMIF('Working Sheet'!$G$337:$G$373,$B67,'Working Sheet'!AM$337:AM$373))</f>
        <v>0</v>
      </c>
      <c r="Q67" s="435">
        <f>IF($D$9="Tonnes",SUMIF('Working Sheet'!$G$337:$G$373,$B67,'Working Sheet'!AP$337:AP$373),SUMIF('Working Sheet'!$G$337:$G$373,$B67,'Working Sheet'!AO$337:AO$373))</f>
        <v>0</v>
      </c>
      <c r="R67" s="436" t="str">
        <f>IF(M67&gt;0,SUMIF('Working Sheet'!$G$337:$G$373,$B67,'Working Sheet'!AR$337:AR$373),"")</f>
        <v/>
      </c>
    </row>
    <row r="68" spans="2:18" x14ac:dyDescent="0.35">
      <c r="B68" s="543" t="str">
        <f>'Working Sheet'!AD389</f>
        <v xml:space="preserve">Batteries (Non-hazardous) (20 01 04)    </v>
      </c>
      <c r="C68" s="544"/>
      <c r="D68" s="434">
        <f>IF($D$9="Tonnes",SUMIF('Working Sheet'!$G$337:$G$373,$B68,'Working Sheet'!I$337:I$373),SUMIF('Working Sheet'!$G$337:$G$373,$B68,'Working Sheet'!H$337:H$373))</f>
        <v>0</v>
      </c>
      <c r="E68" s="435">
        <f>IF($D$9="Tonnes",SUMIF('Working Sheet'!$G$337:$G$373,$B68,'Working Sheet'!L$337:L$373),SUMIF('Working Sheet'!$G$337:$G$373,$B68,'Working Sheet'!K$337:K$373))</f>
        <v>0</v>
      </c>
      <c r="F68" s="435">
        <f>IF($D$9="Tonnes",SUMIF('Working Sheet'!$G$337:$G$373,$B68,'Working Sheet'!N$337:N$373),SUMIF('Working Sheet'!$G$337:$G$373,$B68,'Working Sheet'!M$337:M$373))</f>
        <v>0</v>
      </c>
      <c r="G68" s="435">
        <f>IF($D$9="Tonnes",SUMIF('Working Sheet'!$G$337:$G$373,$B68,'Working Sheet'!Q$337:Q$373),SUMIF('Working Sheet'!$G$337:$G$373,$B68,'Working Sheet'!P$337:P$373))</f>
        <v>0</v>
      </c>
      <c r="H68" s="435">
        <f>IF($D$9="Tonnes",SUMIF('Working Sheet'!$G$337:$G$373,$B68,'Working Sheet'!S$337:S$373),SUMIF('Working Sheet'!$G$337:$G$373,$B68,'Working Sheet'!R$337:R$373))</f>
        <v>0</v>
      </c>
      <c r="I68" s="436" t="str">
        <f>IF(D68&gt;0,SUMIF('Working Sheet'!$G$337:$G$373,$B68,'Working Sheet'!Z$337:Z$373),"")</f>
        <v/>
      </c>
      <c r="J68" s="433"/>
      <c r="K68" s="543" t="str">
        <f>'Working Sheet'!AD389</f>
        <v xml:space="preserve">Batteries (Non-hazardous) (20 01 04)    </v>
      </c>
      <c r="L68" s="548"/>
      <c r="M68" s="434">
        <f>IF($D$9="Tonnes",SUMIF('Working Sheet'!$G$337:$G$373,$B68,'Working Sheet'!AF$337:AF$373),SUMIF('Working Sheet'!$G$337:$G$373,$B68,'Working Sheet'!AE$337:AE$373))</f>
        <v>0</v>
      </c>
      <c r="N68" s="435">
        <f>IF($D$9="Tonnes",SUMIF('Working Sheet'!$G$337:$G$373,$B68,'Working Sheet'!AI$337:AI$373),SUMIF('Working Sheet'!$G$337:$G$373,$B68,'Working Sheet'!AH$337:AH$373))</f>
        <v>0</v>
      </c>
      <c r="O68" s="435">
        <f>IF($D$9="Tonnes",SUMIF('Working Sheet'!$G$337:$G$373,$B68,'Working Sheet'!AK$337:AK$373),SUMIF('Working Sheet'!$G$337:$G$373,$B68,'Working Sheet'!AJ$337:AJ$373))</f>
        <v>0</v>
      </c>
      <c r="P68" s="435">
        <f>IF($D$9="Tonnes",SUMIF('Working Sheet'!$G$337:$G$373,$B68,'Working Sheet'!AN$337:AN$373),SUMIF('Working Sheet'!$G$337:$G$373,$B68,'Working Sheet'!AM$337:AM$373))</f>
        <v>0</v>
      </c>
      <c r="Q68" s="435">
        <f>IF($D$9="Tonnes",SUMIF('Working Sheet'!$G$337:$G$373,$B68,'Working Sheet'!AP$337:AP$373),SUMIF('Working Sheet'!$G$337:$G$373,$B68,'Working Sheet'!AO$337:AO$373))</f>
        <v>0</v>
      </c>
      <c r="R68" s="436" t="str">
        <f>IF(M68&gt;0,SUMIF('Working Sheet'!$G$337:$G$373,$B68,'Working Sheet'!AR$337:AR$373),"")</f>
        <v/>
      </c>
    </row>
    <row r="69" spans="2:18" x14ac:dyDescent="0.35">
      <c r="B69" s="543" t="str">
        <f>'Working Sheet'!AD390</f>
        <v>Biodegradable/garden waste (20 02 01)</v>
      </c>
      <c r="C69" s="544"/>
      <c r="D69" s="434">
        <f>IF($D$9="Tonnes",SUMIF('Working Sheet'!$G$337:$G$373,$B69,'Working Sheet'!I$337:I$373),SUMIF('Working Sheet'!$G$337:$G$373,$B69,'Working Sheet'!H$337:H$373))</f>
        <v>0</v>
      </c>
      <c r="E69" s="435">
        <f>IF($D$9="Tonnes",SUMIF('Working Sheet'!$G$337:$G$373,$B69,'Working Sheet'!L$337:L$373),SUMIF('Working Sheet'!$G$337:$G$373,$B69,'Working Sheet'!K$337:K$373))</f>
        <v>0</v>
      </c>
      <c r="F69" s="435">
        <f>IF($D$9="Tonnes",SUMIF('Working Sheet'!$G$337:$G$373,$B69,'Working Sheet'!N$337:N$373),SUMIF('Working Sheet'!$G$337:$G$373,$B69,'Working Sheet'!M$337:M$373))</f>
        <v>0</v>
      </c>
      <c r="G69" s="435">
        <f>IF($D$9="Tonnes",SUMIF('Working Sheet'!$G$337:$G$373,$B69,'Working Sheet'!Q$337:Q$373),SUMIF('Working Sheet'!$G$337:$G$373,$B69,'Working Sheet'!P$337:P$373))</f>
        <v>0</v>
      </c>
      <c r="H69" s="435">
        <f>IF($D$9="Tonnes",SUMIF('Working Sheet'!$G$337:$G$373,$B69,'Working Sheet'!S$337:S$373),SUMIF('Working Sheet'!$G$337:$G$373,$B69,'Working Sheet'!R$337:R$373))</f>
        <v>0</v>
      </c>
      <c r="I69" s="436" t="str">
        <f>IF(D69&gt;0,SUMIF('Working Sheet'!$G$337:$G$373,$B69,'Working Sheet'!Z$337:Z$373),"")</f>
        <v/>
      </c>
      <c r="J69" s="433"/>
      <c r="K69" s="543" t="str">
        <f>'Working Sheet'!AD390</f>
        <v>Biodegradable/garden waste (20 02 01)</v>
      </c>
      <c r="L69" s="548"/>
      <c r="M69" s="434">
        <f>IF($D$9="Tonnes",SUMIF('Working Sheet'!$G$337:$G$373,$B69,'Working Sheet'!AF$337:AF$373),SUMIF('Working Sheet'!$G$337:$G$373,$B69,'Working Sheet'!AE$337:AE$373))</f>
        <v>0</v>
      </c>
      <c r="N69" s="435">
        <f>IF($D$9="Tonnes",SUMIF('Working Sheet'!$G$337:$G$373,$B69,'Working Sheet'!AI$337:AI$373),SUMIF('Working Sheet'!$G$337:$G$373,$B69,'Working Sheet'!AH$337:AH$373))</f>
        <v>0</v>
      </c>
      <c r="O69" s="435">
        <f>IF($D$9="Tonnes",SUMIF('Working Sheet'!$G$337:$G$373,$B69,'Working Sheet'!AK$337:AK$373),SUMIF('Working Sheet'!$G$337:$G$373,$B69,'Working Sheet'!AJ$337:AJ$373))</f>
        <v>0</v>
      </c>
      <c r="P69" s="435">
        <f>IF($D$9="Tonnes",SUMIF('Working Sheet'!$G$337:$G$373,$B69,'Working Sheet'!AN$337:AN$373),SUMIF('Working Sheet'!$G$337:$G$373,$B69,'Working Sheet'!AM$337:AM$373))</f>
        <v>0</v>
      </c>
      <c r="Q69" s="435">
        <f>IF($D$9="Tonnes",SUMIF('Working Sheet'!$G$337:$G$373,$B69,'Working Sheet'!AP$337:AP$373),SUMIF('Working Sheet'!$G$337:$G$373,$B69,'Working Sheet'!AO$337:AO$373))</f>
        <v>0</v>
      </c>
      <c r="R69" s="436" t="str">
        <f>IF(M69&gt;0,SUMIF('Working Sheet'!$G$337:$G$373,$B69,'Working Sheet'!AR$337:AR$373),"")</f>
        <v/>
      </c>
    </row>
    <row r="70" spans="2:18" x14ac:dyDescent="0.35">
      <c r="B70" s="543" t="str">
        <f>'Working Sheet'!AD391</f>
        <v>Cables (17 04 11)</v>
      </c>
      <c r="C70" s="544"/>
      <c r="D70" s="434">
        <f>IF($D$9="Tonnes",SUMIF('Working Sheet'!$G$337:$G$373,$B70,'Working Sheet'!I$337:I$373),SUMIF('Working Sheet'!$G$337:$G$373,$B70,'Working Sheet'!H$337:H$373))</f>
        <v>0</v>
      </c>
      <c r="E70" s="435">
        <f>IF($D$9="Tonnes",SUMIF('Working Sheet'!$G$337:$G$373,$B70,'Working Sheet'!L$337:L$373),SUMIF('Working Sheet'!$G$337:$G$373,$B70,'Working Sheet'!K$337:K$373))</f>
        <v>0</v>
      </c>
      <c r="F70" s="435">
        <f>IF($D$9="Tonnes",SUMIF('Working Sheet'!$G$337:$G$373,$B70,'Working Sheet'!N$337:N$373),SUMIF('Working Sheet'!$G$337:$G$373,$B70,'Working Sheet'!M$337:M$373))</f>
        <v>0</v>
      </c>
      <c r="G70" s="435">
        <f>IF($D$9="Tonnes",SUMIF('Working Sheet'!$G$337:$G$373,$B70,'Working Sheet'!Q$337:Q$373),SUMIF('Working Sheet'!$G$337:$G$373,$B70,'Working Sheet'!P$337:P$373))</f>
        <v>0</v>
      </c>
      <c r="H70" s="435">
        <f>IF($D$9="Tonnes",SUMIF('Working Sheet'!$G$337:$G$373,$B70,'Working Sheet'!S$337:S$373),SUMIF('Working Sheet'!$G$337:$G$373,$B70,'Working Sheet'!R$337:R$373))</f>
        <v>0</v>
      </c>
      <c r="I70" s="436" t="str">
        <f>IF(D70&gt;0,SUMIF('Working Sheet'!$G$337:$G$373,$B70,'Working Sheet'!Z$337:Z$373),"")</f>
        <v/>
      </c>
      <c r="J70" s="433"/>
      <c r="K70" s="543" t="str">
        <f>'Working Sheet'!AD391</f>
        <v>Cables (17 04 11)</v>
      </c>
      <c r="L70" s="548"/>
      <c r="M70" s="434">
        <f>IF($D$9="Tonnes",SUMIF('Working Sheet'!$G$337:$G$373,$B70,'Working Sheet'!AF$337:AF$373),SUMIF('Working Sheet'!$G$337:$G$373,$B70,'Working Sheet'!AE$337:AE$373))</f>
        <v>0</v>
      </c>
      <c r="N70" s="435">
        <f>IF($D$9="Tonnes",SUMIF('Working Sheet'!$G$337:$G$373,$B70,'Working Sheet'!AI$337:AI$373),SUMIF('Working Sheet'!$G$337:$G$373,$B70,'Working Sheet'!AH$337:AH$373))</f>
        <v>0</v>
      </c>
      <c r="O70" s="435">
        <f>IF($D$9="Tonnes",SUMIF('Working Sheet'!$G$337:$G$373,$B70,'Working Sheet'!AK$337:AK$373),SUMIF('Working Sheet'!$G$337:$G$373,$B70,'Working Sheet'!AJ$337:AJ$373))</f>
        <v>0</v>
      </c>
      <c r="P70" s="435">
        <f>IF($D$9="Tonnes",SUMIF('Working Sheet'!$G$337:$G$373,$B70,'Working Sheet'!AN$337:AN$373),SUMIF('Working Sheet'!$G$337:$G$373,$B70,'Working Sheet'!AM$337:AM$373))</f>
        <v>0</v>
      </c>
      <c r="Q70" s="435">
        <f>IF($D$9="Tonnes",SUMIF('Working Sheet'!$G$337:$G$373,$B70,'Working Sheet'!AP$337:AP$373),SUMIF('Working Sheet'!$G$337:$G$373,$B70,'Working Sheet'!AO$337:AO$373))</f>
        <v>0</v>
      </c>
      <c r="R70" s="436" t="str">
        <f>IF(M70&gt;0,SUMIF('Working Sheet'!$G$337:$G$373,$B70,'Working Sheet'!AR$337:AR$373),"")</f>
        <v/>
      </c>
    </row>
    <row r="71" spans="2:18" x14ac:dyDescent="0.35">
      <c r="B71" s="543" t="str">
        <f>'Working Sheet'!AD392</f>
        <v>Cans (20 01 40)</v>
      </c>
      <c r="C71" s="544"/>
      <c r="D71" s="434">
        <f>IF($D$9="Tonnes",SUMIF('Working Sheet'!$G$337:$G$373,$B71,'Working Sheet'!I$337:I$373),SUMIF('Working Sheet'!$G$337:$G$373,$B71,'Working Sheet'!H$337:H$373))</f>
        <v>0</v>
      </c>
      <c r="E71" s="435">
        <f>IF($D$9="Tonnes",SUMIF('Working Sheet'!$G$337:$G$373,$B71,'Working Sheet'!L$337:L$373),SUMIF('Working Sheet'!$G$337:$G$373,$B71,'Working Sheet'!K$337:K$373))</f>
        <v>0</v>
      </c>
      <c r="F71" s="435">
        <f>IF($D$9="Tonnes",SUMIF('Working Sheet'!$G$337:$G$373,$B71,'Working Sheet'!N$337:N$373),SUMIF('Working Sheet'!$G$337:$G$373,$B71,'Working Sheet'!M$337:M$373))</f>
        <v>0</v>
      </c>
      <c r="G71" s="435">
        <f>IF($D$9="Tonnes",SUMIF('Working Sheet'!$G$337:$G$373,$B71,'Working Sheet'!Q$337:Q$373),SUMIF('Working Sheet'!$G$337:$G$373,$B71,'Working Sheet'!P$337:P$373))</f>
        <v>0</v>
      </c>
      <c r="H71" s="435">
        <f>IF($D$9="Tonnes",SUMIF('Working Sheet'!$G$337:$G$373,$B71,'Working Sheet'!S$337:S$373),SUMIF('Working Sheet'!$G$337:$G$373,$B71,'Working Sheet'!R$337:R$373))</f>
        <v>0</v>
      </c>
      <c r="I71" s="436" t="str">
        <f>IF(D71&gt;0,SUMIF('Working Sheet'!$G$337:$G$373,$B71,'Working Sheet'!Z$337:Z$373),"")</f>
        <v/>
      </c>
      <c r="J71" s="433"/>
      <c r="K71" s="543" t="str">
        <f>'Working Sheet'!AD392</f>
        <v>Cans (20 01 40)</v>
      </c>
      <c r="L71" s="548"/>
      <c r="M71" s="434">
        <f>IF($D$9="Tonnes",SUMIF('Working Sheet'!$G$337:$G$373,$B71,'Working Sheet'!AF$337:AF$373),SUMIF('Working Sheet'!$G$337:$G$373,$B71,'Working Sheet'!AE$337:AE$373))</f>
        <v>0</v>
      </c>
      <c r="N71" s="435">
        <f>IF($D$9="Tonnes",SUMIF('Working Sheet'!$G$337:$G$373,$B71,'Working Sheet'!AI$337:AI$373),SUMIF('Working Sheet'!$G$337:$G$373,$B71,'Working Sheet'!AH$337:AH$373))</f>
        <v>0</v>
      </c>
      <c r="O71" s="435">
        <f>IF($D$9="Tonnes",SUMIF('Working Sheet'!$G$337:$G$373,$B71,'Working Sheet'!AK$337:AK$373),SUMIF('Working Sheet'!$G$337:$G$373,$B71,'Working Sheet'!AJ$337:AJ$373))</f>
        <v>0</v>
      </c>
      <c r="P71" s="435">
        <f>IF($D$9="Tonnes",SUMIF('Working Sheet'!$G$337:$G$373,$B71,'Working Sheet'!AN$337:AN$373),SUMIF('Working Sheet'!$G$337:$G$373,$B71,'Working Sheet'!AM$337:AM$373))</f>
        <v>0</v>
      </c>
      <c r="Q71" s="435">
        <f>IF($D$9="Tonnes",SUMIF('Working Sheet'!$G$337:$G$373,$B71,'Working Sheet'!AP$337:AP$373),SUMIF('Working Sheet'!$G$337:$G$373,$B71,'Working Sheet'!AO$337:AO$373))</f>
        <v>0</v>
      </c>
      <c r="R71" s="436" t="str">
        <f>IF(M71&gt;0,SUMIF('Working Sheet'!$G$337:$G$373,$B71,'Working Sheet'!AR$337:AR$373),"")</f>
        <v/>
      </c>
    </row>
    <row r="72" spans="2:18" x14ac:dyDescent="0.35">
      <c r="B72" s="543" t="str">
        <f>'Working Sheet'!AD393</f>
        <v>Carpets (20 01 11)</v>
      </c>
      <c r="C72" s="544"/>
      <c r="D72" s="434">
        <f>IF($D$9="Tonnes",SUMIF('Working Sheet'!$G$337:$G$373,$B72,'Working Sheet'!I$337:I$373),SUMIF('Working Sheet'!$G$337:$G$373,$B72,'Working Sheet'!H$337:H$373))</f>
        <v>0</v>
      </c>
      <c r="E72" s="435">
        <f>IF($D$9="Tonnes",SUMIF('Working Sheet'!$G$337:$G$373,$B72,'Working Sheet'!L$337:L$373),SUMIF('Working Sheet'!$G$337:$G$373,$B72,'Working Sheet'!K$337:K$373))</f>
        <v>0</v>
      </c>
      <c r="F72" s="435">
        <f>IF($D$9="Tonnes",SUMIF('Working Sheet'!$G$337:$G$373,$B72,'Working Sheet'!N$337:N$373),SUMIF('Working Sheet'!$G$337:$G$373,$B72,'Working Sheet'!M$337:M$373))</f>
        <v>0</v>
      </c>
      <c r="G72" s="435">
        <f>IF($D$9="Tonnes",SUMIF('Working Sheet'!$G$337:$G$373,$B72,'Working Sheet'!Q$337:Q$373),SUMIF('Working Sheet'!$G$337:$G$373,$B72,'Working Sheet'!P$337:P$373))</f>
        <v>0</v>
      </c>
      <c r="H72" s="435">
        <f>IF($D$9="Tonnes",SUMIF('Working Sheet'!$G$337:$G$373,$B72,'Working Sheet'!S$337:S$373),SUMIF('Working Sheet'!$G$337:$G$373,$B72,'Working Sheet'!R$337:R$373))</f>
        <v>0</v>
      </c>
      <c r="I72" s="436" t="str">
        <f>IF(D72&gt;0,SUMIF('Working Sheet'!$G$337:$G$373,$B72,'Working Sheet'!Z$337:Z$373),"")</f>
        <v/>
      </c>
      <c r="J72" s="433"/>
      <c r="K72" s="543" t="str">
        <f>'Working Sheet'!AD393</f>
        <v>Carpets (20 01 11)</v>
      </c>
      <c r="L72" s="548"/>
      <c r="M72" s="434">
        <f>IF($D$9="Tonnes",SUMIF('Working Sheet'!$G$337:$G$373,$B72,'Working Sheet'!AF$337:AF$373),SUMIF('Working Sheet'!$G$337:$G$373,$B72,'Working Sheet'!AE$337:AE$373))</f>
        <v>0</v>
      </c>
      <c r="N72" s="435">
        <f>IF($D$9="Tonnes",SUMIF('Working Sheet'!$G$337:$G$373,$B72,'Working Sheet'!AI$337:AI$373),SUMIF('Working Sheet'!$G$337:$G$373,$B72,'Working Sheet'!AH$337:AH$373))</f>
        <v>0</v>
      </c>
      <c r="O72" s="435">
        <f>IF($D$9="Tonnes",SUMIF('Working Sheet'!$G$337:$G$373,$B72,'Working Sheet'!AK$337:AK$373),SUMIF('Working Sheet'!$G$337:$G$373,$B72,'Working Sheet'!AJ$337:AJ$373))</f>
        <v>0</v>
      </c>
      <c r="P72" s="435">
        <f>IF($D$9="Tonnes",SUMIF('Working Sheet'!$G$337:$G$373,$B72,'Working Sheet'!AN$337:AN$373),SUMIF('Working Sheet'!$G$337:$G$373,$B72,'Working Sheet'!AM$337:AM$373))</f>
        <v>0</v>
      </c>
      <c r="Q72" s="435">
        <f>IF($D$9="Tonnes",SUMIF('Working Sheet'!$G$337:$G$373,$B72,'Working Sheet'!AP$337:AP$373),SUMIF('Working Sheet'!$G$337:$G$373,$B72,'Working Sheet'!AO$337:AO$373))</f>
        <v>0</v>
      </c>
      <c r="R72" s="436" t="str">
        <f>IF(M72&gt;0,SUMIF('Working Sheet'!$G$337:$G$373,$B72,'Working Sheet'!AR$337:AR$373),"")</f>
        <v/>
      </c>
    </row>
    <row r="73" spans="2:18" x14ac:dyDescent="0.35">
      <c r="B73" s="543" t="str">
        <f>'Working Sheet'!AD394</f>
        <v>Concrete, bricks, tiles (17 01 07)</v>
      </c>
      <c r="C73" s="544"/>
      <c r="D73" s="434">
        <f>IF($D$9="Tonnes",SUMIF('Working Sheet'!$G$337:$G$373,$B73,'Working Sheet'!I$337:I$373),SUMIF('Working Sheet'!$G$337:$G$373,$B73,'Working Sheet'!H$337:H$373))</f>
        <v>0</v>
      </c>
      <c r="E73" s="435">
        <f>IF($D$9="Tonnes",SUMIF('Working Sheet'!$G$337:$G$373,$B73,'Working Sheet'!L$337:L$373),SUMIF('Working Sheet'!$G$337:$G$373,$B73,'Working Sheet'!K$337:K$373))</f>
        <v>0</v>
      </c>
      <c r="F73" s="435">
        <f>IF($D$9="Tonnes",SUMIF('Working Sheet'!$G$337:$G$373,$B73,'Working Sheet'!N$337:N$373),SUMIF('Working Sheet'!$G$337:$G$373,$B73,'Working Sheet'!M$337:M$373))</f>
        <v>0</v>
      </c>
      <c r="G73" s="435">
        <f>IF($D$9="Tonnes",SUMIF('Working Sheet'!$G$337:$G$373,$B73,'Working Sheet'!Q$337:Q$373),SUMIF('Working Sheet'!$G$337:$G$373,$B73,'Working Sheet'!P$337:P$373))</f>
        <v>0</v>
      </c>
      <c r="H73" s="435">
        <f>IF($D$9="Tonnes",SUMIF('Working Sheet'!$G$337:$G$373,$B73,'Working Sheet'!S$337:S$373),SUMIF('Working Sheet'!$G$337:$G$373,$B73,'Working Sheet'!R$337:R$373))</f>
        <v>0</v>
      </c>
      <c r="I73" s="436" t="str">
        <f>IF(D73&gt;0,SUMIF('Working Sheet'!$G$337:$G$373,$B73,'Working Sheet'!Z$337:Z$373),"")</f>
        <v/>
      </c>
      <c r="J73" s="433"/>
      <c r="K73" s="543" t="str">
        <f>'Working Sheet'!AD394</f>
        <v>Concrete, bricks, tiles (17 01 07)</v>
      </c>
      <c r="L73" s="548"/>
      <c r="M73" s="434">
        <f>IF($D$9="Tonnes",SUMIF('Working Sheet'!$G$337:$G$373,$B73,'Working Sheet'!AF$337:AF$373),SUMIF('Working Sheet'!$G$337:$G$373,$B73,'Working Sheet'!AE$337:AE$373))</f>
        <v>0</v>
      </c>
      <c r="N73" s="435">
        <f>IF($D$9="Tonnes",SUMIF('Working Sheet'!$G$337:$G$373,$B73,'Working Sheet'!AI$337:AI$373),SUMIF('Working Sheet'!$G$337:$G$373,$B73,'Working Sheet'!AH$337:AH$373))</f>
        <v>0</v>
      </c>
      <c r="O73" s="435">
        <f>IF($D$9="Tonnes",SUMIF('Working Sheet'!$G$337:$G$373,$B73,'Working Sheet'!AK$337:AK$373),SUMIF('Working Sheet'!$G$337:$G$373,$B73,'Working Sheet'!AJ$337:AJ$373))</f>
        <v>0</v>
      </c>
      <c r="P73" s="435">
        <f>IF($D$9="Tonnes",SUMIF('Working Sheet'!$G$337:$G$373,$B73,'Working Sheet'!AN$337:AN$373),SUMIF('Working Sheet'!$G$337:$G$373,$B73,'Working Sheet'!AM$337:AM$373))</f>
        <v>0</v>
      </c>
      <c r="Q73" s="435">
        <f>IF($D$9="Tonnes",SUMIF('Working Sheet'!$G$337:$G$373,$B73,'Working Sheet'!AP$337:AP$373),SUMIF('Working Sheet'!$G$337:$G$373,$B73,'Working Sheet'!AO$337:AO$373))</f>
        <v>0</v>
      </c>
      <c r="R73" s="436" t="str">
        <f>IF(M73&gt;0,SUMIF('Working Sheet'!$G$337:$G$373,$B73,'Working Sheet'!AR$337:AR$373),"")</f>
        <v/>
      </c>
    </row>
    <row r="74" spans="2:18" x14ac:dyDescent="0.35">
      <c r="B74" s="543" t="str">
        <f>'Working Sheet'!AD395</f>
        <v>Copper (17 04 01)</v>
      </c>
      <c r="C74" s="544"/>
      <c r="D74" s="434">
        <f>IF($D$9="Tonnes",SUMIF('Working Sheet'!$G$337:$G$373,$B74,'Working Sheet'!I$337:I$373),SUMIF('Working Sheet'!$G$337:$G$373,$B74,'Working Sheet'!H$337:H$373))</f>
        <v>0</v>
      </c>
      <c r="E74" s="435">
        <f>IF($D$9="Tonnes",SUMIF('Working Sheet'!$G$337:$G$373,$B74,'Working Sheet'!L$337:L$373),SUMIF('Working Sheet'!$G$337:$G$373,$B74,'Working Sheet'!K$337:K$373))</f>
        <v>0</v>
      </c>
      <c r="F74" s="435">
        <f>IF($D$9="Tonnes",SUMIF('Working Sheet'!$G$337:$G$373,$B74,'Working Sheet'!N$337:N$373),SUMIF('Working Sheet'!$G$337:$G$373,$B74,'Working Sheet'!M$337:M$373))</f>
        <v>0</v>
      </c>
      <c r="G74" s="435">
        <f>IF($D$9="Tonnes",SUMIF('Working Sheet'!$G$337:$G$373,$B74,'Working Sheet'!Q$337:Q$373),SUMIF('Working Sheet'!$G$337:$G$373,$B74,'Working Sheet'!P$337:P$373))</f>
        <v>0</v>
      </c>
      <c r="H74" s="435">
        <f>IF($D$9="Tonnes",SUMIF('Working Sheet'!$G$337:$G$373,$B74,'Working Sheet'!S$337:S$373),SUMIF('Working Sheet'!$G$337:$G$373,$B74,'Working Sheet'!R$337:R$373))</f>
        <v>0</v>
      </c>
      <c r="I74" s="436" t="str">
        <f>IF(D74&gt;0,SUMIF('Working Sheet'!$G$337:$G$373,$B74,'Working Sheet'!Z$337:Z$373),"")</f>
        <v/>
      </c>
      <c r="J74" s="433"/>
      <c r="K74" s="543" t="str">
        <f>'Working Sheet'!AD395</f>
        <v>Copper (17 04 01)</v>
      </c>
      <c r="L74" s="548"/>
      <c r="M74" s="434">
        <f>IF($D$9="Tonnes",SUMIF('Working Sheet'!$G$337:$G$373,$B74,'Working Sheet'!AF$337:AF$373),SUMIF('Working Sheet'!$G$337:$G$373,$B74,'Working Sheet'!AE$337:AE$373))</f>
        <v>0</v>
      </c>
      <c r="N74" s="435">
        <f>IF($D$9="Tonnes",SUMIF('Working Sheet'!$G$337:$G$373,$B74,'Working Sheet'!AI$337:AI$373),SUMIF('Working Sheet'!$G$337:$G$373,$B74,'Working Sheet'!AH$337:AH$373))</f>
        <v>0</v>
      </c>
      <c r="O74" s="435">
        <f>IF($D$9="Tonnes",SUMIF('Working Sheet'!$G$337:$G$373,$B74,'Working Sheet'!AK$337:AK$373),SUMIF('Working Sheet'!$G$337:$G$373,$B74,'Working Sheet'!AJ$337:AJ$373))</f>
        <v>0</v>
      </c>
      <c r="P74" s="435">
        <f>IF($D$9="Tonnes",SUMIF('Working Sheet'!$G$337:$G$373,$B74,'Working Sheet'!AN$337:AN$373),SUMIF('Working Sheet'!$G$337:$G$373,$B74,'Working Sheet'!AM$337:AM$373))</f>
        <v>0</v>
      </c>
      <c r="Q74" s="435">
        <f>IF($D$9="Tonnes",SUMIF('Working Sheet'!$G$337:$G$373,$B74,'Working Sheet'!AP$337:AP$373),SUMIF('Working Sheet'!$G$337:$G$373,$B74,'Working Sheet'!AO$337:AO$373))</f>
        <v>0</v>
      </c>
      <c r="R74" s="436" t="str">
        <f>IF(M74&gt;0,SUMIF('Working Sheet'!$G$337:$G$373,$B74,'Working Sheet'!AR$337:AR$373),"")</f>
        <v/>
      </c>
    </row>
    <row r="75" spans="2:18" x14ac:dyDescent="0.35">
      <c r="B75" s="543" t="str">
        <f>'Working Sheet'!AD396</f>
        <v>Electronic equipment (20 01 35*)</v>
      </c>
      <c r="C75" s="544"/>
      <c r="D75" s="434">
        <f>IF($D$9="Tonnes",SUMIF('Working Sheet'!$G$337:$G$373,$B75,'Working Sheet'!I$337:I$373),SUMIF('Working Sheet'!$G$337:$G$373,$B75,'Working Sheet'!H$337:H$373))</f>
        <v>0</v>
      </c>
      <c r="E75" s="435">
        <f>IF($D$9="Tonnes",SUMIF('Working Sheet'!$G$337:$G$373,$B75,'Working Sheet'!L$337:L$373),SUMIF('Working Sheet'!$G$337:$G$373,$B75,'Working Sheet'!K$337:K$373))</f>
        <v>0</v>
      </c>
      <c r="F75" s="435">
        <f>IF($D$9="Tonnes",SUMIF('Working Sheet'!$G$337:$G$373,$B75,'Working Sheet'!N$337:N$373),SUMIF('Working Sheet'!$G$337:$G$373,$B75,'Working Sheet'!M$337:M$373))</f>
        <v>0</v>
      </c>
      <c r="G75" s="435">
        <f>IF($D$9="Tonnes",SUMIF('Working Sheet'!$G$337:$G$373,$B75,'Working Sheet'!Q$337:Q$373),SUMIF('Working Sheet'!$G$337:$G$373,$B75,'Working Sheet'!P$337:P$373))</f>
        <v>0</v>
      </c>
      <c r="H75" s="435">
        <f>IF($D$9="Tonnes",SUMIF('Working Sheet'!$G$337:$G$373,$B75,'Working Sheet'!S$337:S$373),SUMIF('Working Sheet'!$G$337:$G$373,$B75,'Working Sheet'!R$337:R$373))</f>
        <v>0</v>
      </c>
      <c r="I75" s="436" t="str">
        <f>IF(D75&gt;0,SUMIF('Working Sheet'!$G$337:$G$373,$B75,'Working Sheet'!Z$337:Z$373),"")</f>
        <v/>
      </c>
      <c r="J75" s="433"/>
      <c r="K75" s="543" t="str">
        <f>'Working Sheet'!AD396</f>
        <v>Electronic equipment (20 01 35*)</v>
      </c>
      <c r="L75" s="548"/>
      <c r="M75" s="434">
        <f>IF($D$9="Tonnes",SUMIF('Working Sheet'!$G$337:$G$373,$B75,'Working Sheet'!AF$337:AF$373),SUMIF('Working Sheet'!$G$337:$G$373,$B75,'Working Sheet'!AE$337:AE$373))</f>
        <v>0</v>
      </c>
      <c r="N75" s="435">
        <f>IF($D$9="Tonnes",SUMIF('Working Sheet'!$G$337:$G$373,$B75,'Working Sheet'!AI$337:AI$373),SUMIF('Working Sheet'!$G$337:$G$373,$B75,'Working Sheet'!AH$337:AH$373))</f>
        <v>0</v>
      </c>
      <c r="O75" s="435">
        <f>IF($D$9="Tonnes",SUMIF('Working Sheet'!$G$337:$G$373,$B75,'Working Sheet'!AK$337:AK$373),SUMIF('Working Sheet'!$G$337:$G$373,$B75,'Working Sheet'!AJ$337:AJ$373))</f>
        <v>0</v>
      </c>
      <c r="P75" s="435">
        <f>IF($D$9="Tonnes",SUMIF('Working Sheet'!$G$337:$G$373,$B75,'Working Sheet'!AN$337:AN$373),SUMIF('Working Sheet'!$G$337:$G$373,$B75,'Working Sheet'!AM$337:AM$373))</f>
        <v>0</v>
      </c>
      <c r="Q75" s="435">
        <f>IF($D$9="Tonnes",SUMIF('Working Sheet'!$G$337:$G$373,$B75,'Working Sheet'!AP$337:AP$373),SUMIF('Working Sheet'!$G$337:$G$373,$B75,'Working Sheet'!AO$337:AO$373))</f>
        <v>0</v>
      </c>
      <c r="R75" s="436" t="str">
        <f>IF(M75&gt;0,SUMIF('Working Sheet'!$G$337:$G$373,$B75,'Working Sheet'!AR$337:AR$373),"")</f>
        <v/>
      </c>
    </row>
    <row r="76" spans="2:18" x14ac:dyDescent="0.35">
      <c r="B76" s="543" t="str">
        <f>'Working Sheet'!AD397</f>
        <v>Floor tiles (wood) (03 01 05)</v>
      </c>
      <c r="C76" s="544"/>
      <c r="D76" s="434">
        <f>IF($D$9="Tonnes",SUMIF('Working Sheet'!$G$337:$G$373,$B76,'Working Sheet'!I$337:I$373),SUMIF('Working Sheet'!$G$337:$G$373,$B76,'Working Sheet'!H$337:H$373))</f>
        <v>0</v>
      </c>
      <c r="E76" s="435">
        <f>IF($D$9="Tonnes",SUMIF('Working Sheet'!$G$337:$G$373,$B76,'Working Sheet'!L$337:L$373),SUMIF('Working Sheet'!$G$337:$G$373,$B76,'Working Sheet'!K$337:K$373))</f>
        <v>0</v>
      </c>
      <c r="F76" s="435">
        <f>IF($D$9="Tonnes",SUMIF('Working Sheet'!$G$337:$G$373,$B76,'Working Sheet'!N$337:N$373),SUMIF('Working Sheet'!$G$337:$G$373,$B76,'Working Sheet'!M$337:M$373))</f>
        <v>0</v>
      </c>
      <c r="G76" s="435">
        <f>IF($D$9="Tonnes",SUMIF('Working Sheet'!$G$337:$G$373,$B76,'Working Sheet'!Q$337:Q$373),SUMIF('Working Sheet'!$G$337:$G$373,$B76,'Working Sheet'!P$337:P$373))</f>
        <v>0</v>
      </c>
      <c r="H76" s="435">
        <f>IF($D$9="Tonnes",SUMIF('Working Sheet'!$G$337:$G$373,$B76,'Working Sheet'!S$337:S$373),SUMIF('Working Sheet'!$G$337:$G$373,$B76,'Working Sheet'!R$337:R$373))</f>
        <v>0</v>
      </c>
      <c r="I76" s="436" t="str">
        <f>IF(D76&gt;0,SUMIF('Working Sheet'!$G$337:$G$373,$B76,'Working Sheet'!Z$337:Z$373),"")</f>
        <v/>
      </c>
      <c r="J76" s="433"/>
      <c r="K76" s="543" t="str">
        <f>'Working Sheet'!AD397</f>
        <v>Floor tiles (wood) (03 01 05)</v>
      </c>
      <c r="L76" s="548"/>
      <c r="M76" s="434">
        <f>IF($D$9="Tonnes",SUMIF('Working Sheet'!$G$337:$G$373,$B76,'Working Sheet'!AF$337:AF$373),SUMIF('Working Sheet'!$G$337:$G$373,$B76,'Working Sheet'!AE$337:AE$373))</f>
        <v>0</v>
      </c>
      <c r="N76" s="435">
        <f>IF($D$9="Tonnes",SUMIF('Working Sheet'!$G$337:$G$373,$B76,'Working Sheet'!AI$337:AI$373),SUMIF('Working Sheet'!$G$337:$G$373,$B76,'Working Sheet'!AH$337:AH$373))</f>
        <v>0</v>
      </c>
      <c r="O76" s="435">
        <f>IF($D$9="Tonnes",SUMIF('Working Sheet'!$G$337:$G$373,$B76,'Working Sheet'!AK$337:AK$373),SUMIF('Working Sheet'!$G$337:$G$373,$B76,'Working Sheet'!AJ$337:AJ$373))</f>
        <v>0</v>
      </c>
      <c r="P76" s="435">
        <f>IF($D$9="Tonnes",SUMIF('Working Sheet'!$G$337:$G$373,$B76,'Working Sheet'!AN$337:AN$373),SUMIF('Working Sheet'!$G$337:$G$373,$B76,'Working Sheet'!AM$337:AM$373))</f>
        <v>0</v>
      </c>
      <c r="Q76" s="435">
        <f>IF($D$9="Tonnes",SUMIF('Working Sheet'!$G$337:$G$373,$B76,'Working Sheet'!AP$337:AP$373),SUMIF('Working Sheet'!$G$337:$G$373,$B76,'Working Sheet'!AO$337:AO$373))</f>
        <v>0</v>
      </c>
      <c r="R76" s="436" t="str">
        <f>IF(M76&gt;0,SUMIF('Working Sheet'!$G$337:$G$373,$B76,'Working Sheet'!AR$337:AR$373),"")</f>
        <v/>
      </c>
    </row>
    <row r="77" spans="2:18" x14ac:dyDescent="0.35">
      <c r="B77" s="543" t="str">
        <f>'Working Sheet'!AD398</f>
        <v>Fluorescent tubes / mercury waste (20 01 21)</v>
      </c>
      <c r="C77" s="544"/>
      <c r="D77" s="434">
        <f>IF($D$9="Tonnes",SUMIF('Working Sheet'!$G$337:$G$373,$B77,'Working Sheet'!I$337:I$373),SUMIF('Working Sheet'!$G$337:$G$373,$B77,'Working Sheet'!H$337:H$373))</f>
        <v>0</v>
      </c>
      <c r="E77" s="435">
        <f>IF($D$9="Tonnes",SUMIF('Working Sheet'!$G$337:$G$373,$B77,'Working Sheet'!L$337:L$373),SUMIF('Working Sheet'!$G$337:$G$373,$B77,'Working Sheet'!K$337:K$373))</f>
        <v>0</v>
      </c>
      <c r="F77" s="435">
        <f>IF($D$9="Tonnes",SUMIF('Working Sheet'!$G$337:$G$373,$B77,'Working Sheet'!N$337:N$373),SUMIF('Working Sheet'!$G$337:$G$373,$B77,'Working Sheet'!M$337:M$373))</f>
        <v>0</v>
      </c>
      <c r="G77" s="435">
        <f>IF($D$9="Tonnes",SUMIF('Working Sheet'!$G$337:$G$373,$B77,'Working Sheet'!Q$337:Q$373),SUMIF('Working Sheet'!$G$337:$G$373,$B77,'Working Sheet'!P$337:P$373))</f>
        <v>0</v>
      </c>
      <c r="H77" s="435">
        <f>IF($D$9="Tonnes",SUMIF('Working Sheet'!$G$337:$G$373,$B77,'Working Sheet'!S$337:S$373),SUMIF('Working Sheet'!$G$337:$G$373,$B77,'Working Sheet'!R$337:R$373))</f>
        <v>0</v>
      </c>
      <c r="I77" s="436" t="str">
        <f>IF(D77&gt;0,SUMIF('Working Sheet'!$G$337:$G$373,$B77,'Working Sheet'!Z$337:Z$373),"")</f>
        <v/>
      </c>
      <c r="J77" s="433"/>
      <c r="K77" s="543" t="str">
        <f>'Working Sheet'!AD398</f>
        <v>Fluorescent tubes / mercury waste (20 01 21)</v>
      </c>
      <c r="L77" s="548"/>
      <c r="M77" s="434">
        <f>IF($D$9="Tonnes",SUMIF('Working Sheet'!$G$337:$G$373,$B77,'Working Sheet'!AF$337:AF$373),SUMIF('Working Sheet'!$G$337:$G$373,$B77,'Working Sheet'!AE$337:AE$373))</f>
        <v>0</v>
      </c>
      <c r="N77" s="435">
        <f>IF($D$9="Tonnes",SUMIF('Working Sheet'!$G$337:$G$373,$B77,'Working Sheet'!AI$337:AI$373),SUMIF('Working Sheet'!$G$337:$G$373,$B77,'Working Sheet'!AH$337:AH$373))</f>
        <v>0</v>
      </c>
      <c r="O77" s="435">
        <f>IF($D$9="Tonnes",SUMIF('Working Sheet'!$G$337:$G$373,$B77,'Working Sheet'!AK$337:AK$373),SUMIF('Working Sheet'!$G$337:$G$373,$B77,'Working Sheet'!AJ$337:AJ$373))</f>
        <v>0</v>
      </c>
      <c r="P77" s="435">
        <f>IF($D$9="Tonnes",SUMIF('Working Sheet'!$G$337:$G$373,$B77,'Working Sheet'!AN$337:AN$373),SUMIF('Working Sheet'!$G$337:$G$373,$B77,'Working Sheet'!AM$337:AM$373))</f>
        <v>0</v>
      </c>
      <c r="Q77" s="435">
        <f>IF($D$9="Tonnes",SUMIF('Working Sheet'!$G$337:$G$373,$B77,'Working Sheet'!AP$337:AP$373),SUMIF('Working Sheet'!$G$337:$G$373,$B77,'Working Sheet'!AO$337:AO$373))</f>
        <v>0</v>
      </c>
      <c r="R77" s="436" t="str">
        <f>IF(M77&gt;0,SUMIF('Working Sheet'!$G$337:$G$373,$B77,'Working Sheet'!AR$337:AR$373),"")</f>
        <v/>
      </c>
    </row>
    <row r="78" spans="2:18" x14ac:dyDescent="0.35">
      <c r="B78" s="543" t="str">
        <f>'Working Sheet'!AD399</f>
        <v>Furniture (20 03 07)</v>
      </c>
      <c r="C78" s="544"/>
      <c r="D78" s="434">
        <f>IF($D$9="Tonnes",SUMIF('Working Sheet'!$G$337:$G$373,$B78,'Working Sheet'!I$337:I$373),SUMIF('Working Sheet'!$G$337:$G$373,$B78,'Working Sheet'!H$337:H$373))</f>
        <v>0</v>
      </c>
      <c r="E78" s="435">
        <f>IF($D$9="Tonnes",SUMIF('Working Sheet'!$G$337:$G$373,$B78,'Working Sheet'!L$337:L$373),SUMIF('Working Sheet'!$G$337:$G$373,$B78,'Working Sheet'!K$337:K$373))</f>
        <v>0</v>
      </c>
      <c r="F78" s="435">
        <f>IF($D$9="Tonnes",SUMIF('Working Sheet'!$G$337:$G$373,$B78,'Working Sheet'!N$337:N$373),SUMIF('Working Sheet'!$G$337:$G$373,$B78,'Working Sheet'!M$337:M$373))</f>
        <v>0</v>
      </c>
      <c r="G78" s="435">
        <f>IF($D$9="Tonnes",SUMIF('Working Sheet'!$G$337:$G$373,$B78,'Working Sheet'!Q$337:Q$373),SUMIF('Working Sheet'!$G$337:$G$373,$B78,'Working Sheet'!P$337:P$373))</f>
        <v>0</v>
      </c>
      <c r="H78" s="435">
        <f>IF($D$9="Tonnes",SUMIF('Working Sheet'!$G$337:$G$373,$B78,'Working Sheet'!S$337:S$373),SUMIF('Working Sheet'!$G$337:$G$373,$B78,'Working Sheet'!R$337:R$373))</f>
        <v>0</v>
      </c>
      <c r="I78" s="436" t="str">
        <f>IF(D78&gt;0,SUMIF('Working Sheet'!$G$337:$G$373,$B78,'Working Sheet'!Z$337:Z$373),"")</f>
        <v/>
      </c>
      <c r="J78" s="433"/>
      <c r="K78" s="543" t="str">
        <f>'Working Sheet'!AD399</f>
        <v>Furniture (20 03 07)</v>
      </c>
      <c r="L78" s="548"/>
      <c r="M78" s="434">
        <f>IF($D$9="Tonnes",SUMIF('Working Sheet'!$G$337:$G$373,$B78,'Working Sheet'!AF$337:AF$373),SUMIF('Working Sheet'!$G$337:$G$373,$B78,'Working Sheet'!AE$337:AE$373))</f>
        <v>0</v>
      </c>
      <c r="N78" s="435">
        <f>IF($D$9="Tonnes",SUMIF('Working Sheet'!$G$337:$G$373,$B78,'Working Sheet'!AI$337:AI$373),SUMIF('Working Sheet'!$G$337:$G$373,$B78,'Working Sheet'!AH$337:AH$373))</f>
        <v>0</v>
      </c>
      <c r="O78" s="435">
        <f>IF($D$9="Tonnes",SUMIF('Working Sheet'!$G$337:$G$373,$B78,'Working Sheet'!AK$337:AK$373),SUMIF('Working Sheet'!$G$337:$G$373,$B78,'Working Sheet'!AJ$337:AJ$373))</f>
        <v>0</v>
      </c>
      <c r="P78" s="435">
        <f>IF($D$9="Tonnes",SUMIF('Working Sheet'!$G$337:$G$373,$B78,'Working Sheet'!AN$337:AN$373),SUMIF('Working Sheet'!$G$337:$G$373,$B78,'Working Sheet'!AM$337:AM$373))</f>
        <v>0</v>
      </c>
      <c r="Q78" s="435">
        <f>IF($D$9="Tonnes",SUMIF('Working Sheet'!$G$337:$G$373,$B78,'Working Sheet'!AP$337:AP$373),SUMIF('Working Sheet'!$G$337:$G$373,$B78,'Working Sheet'!AO$337:AO$373))</f>
        <v>0</v>
      </c>
      <c r="R78" s="436" t="str">
        <f>IF(M78&gt;0,SUMIF('Working Sheet'!$G$337:$G$373,$B78,'Working Sheet'!AR$337:AR$373),"")</f>
        <v/>
      </c>
    </row>
    <row r="79" spans="2:18" x14ac:dyDescent="0.35">
      <c r="B79" s="543" t="str">
        <f>'Working Sheet'!AD400</f>
        <v>Glass (17 02 02)</v>
      </c>
      <c r="C79" s="544"/>
      <c r="D79" s="434">
        <f>IF($D$9="Tonnes",SUMIF('Working Sheet'!$G$337:$G$373,$B79,'Working Sheet'!I$337:I$373),SUMIF('Working Sheet'!$G$337:$G$373,$B79,'Working Sheet'!H$337:H$373))</f>
        <v>0</v>
      </c>
      <c r="E79" s="435">
        <f>IF($D$9="Tonnes",SUMIF('Working Sheet'!$G$337:$G$373,$B79,'Working Sheet'!L$337:L$373),SUMIF('Working Sheet'!$G$337:$G$373,$B79,'Working Sheet'!K$337:K$373))</f>
        <v>0</v>
      </c>
      <c r="F79" s="435">
        <f>IF($D$9="Tonnes",SUMIF('Working Sheet'!$G$337:$G$373,$B79,'Working Sheet'!N$337:N$373),SUMIF('Working Sheet'!$G$337:$G$373,$B79,'Working Sheet'!M$337:M$373))</f>
        <v>0</v>
      </c>
      <c r="G79" s="435">
        <f>IF($D$9="Tonnes",SUMIF('Working Sheet'!$G$337:$G$373,$B79,'Working Sheet'!Q$337:Q$373),SUMIF('Working Sheet'!$G$337:$G$373,$B79,'Working Sheet'!P$337:P$373))</f>
        <v>0</v>
      </c>
      <c r="H79" s="435">
        <f>IF($D$9="Tonnes",SUMIF('Working Sheet'!$G$337:$G$373,$B79,'Working Sheet'!S$337:S$373),SUMIF('Working Sheet'!$G$337:$G$373,$B79,'Working Sheet'!R$337:R$373))</f>
        <v>0</v>
      </c>
      <c r="I79" s="436" t="str">
        <f>IF(D79&gt;0,SUMIF('Working Sheet'!$G$337:$G$373,$B79,'Working Sheet'!Z$337:Z$373),"")</f>
        <v/>
      </c>
      <c r="J79" s="433"/>
      <c r="K79" s="543" t="str">
        <f>'Working Sheet'!AD400</f>
        <v>Glass (17 02 02)</v>
      </c>
      <c r="L79" s="548"/>
      <c r="M79" s="434">
        <f>IF($D$9="Tonnes",SUMIF('Working Sheet'!$G$337:$G$373,$B79,'Working Sheet'!AF$337:AF$373),SUMIF('Working Sheet'!$G$337:$G$373,$B79,'Working Sheet'!AE$337:AE$373))</f>
        <v>0</v>
      </c>
      <c r="N79" s="435">
        <f>IF($D$9="Tonnes",SUMIF('Working Sheet'!$G$337:$G$373,$B79,'Working Sheet'!AI$337:AI$373),SUMIF('Working Sheet'!$G$337:$G$373,$B79,'Working Sheet'!AH$337:AH$373))</f>
        <v>0</v>
      </c>
      <c r="O79" s="435">
        <f>IF($D$9="Tonnes",SUMIF('Working Sheet'!$G$337:$G$373,$B79,'Working Sheet'!AK$337:AK$373),SUMIF('Working Sheet'!$G$337:$G$373,$B79,'Working Sheet'!AJ$337:AJ$373))</f>
        <v>0</v>
      </c>
      <c r="P79" s="435">
        <f>IF($D$9="Tonnes",SUMIF('Working Sheet'!$G$337:$G$373,$B79,'Working Sheet'!AN$337:AN$373),SUMIF('Working Sheet'!$G$337:$G$373,$B79,'Working Sheet'!AM$337:AM$373))</f>
        <v>0</v>
      </c>
      <c r="Q79" s="435">
        <f>IF($D$9="Tonnes",SUMIF('Working Sheet'!$G$337:$G$373,$B79,'Working Sheet'!AP$337:AP$373),SUMIF('Working Sheet'!$G$337:$G$373,$B79,'Working Sheet'!AO$337:AO$373))</f>
        <v>0</v>
      </c>
      <c r="R79" s="436" t="str">
        <f>IF(M79&gt;0,SUMIF('Working Sheet'!$G$337:$G$373,$B79,'Working Sheet'!AR$337:AR$373),"")</f>
        <v/>
      </c>
    </row>
    <row r="80" spans="2:18" x14ac:dyDescent="0.35">
      <c r="B80" s="543" t="str">
        <f>'Working Sheet'!AD401</f>
        <v>Gypsum (17 08 02)</v>
      </c>
      <c r="C80" s="544"/>
      <c r="D80" s="434">
        <f>IF($D$9="Tonnes",SUMIF('Working Sheet'!$G$337:$G$373,$B80,'Working Sheet'!I$337:I$373),SUMIF('Working Sheet'!$G$337:$G$373,$B80,'Working Sheet'!H$337:H$373))</f>
        <v>0</v>
      </c>
      <c r="E80" s="435">
        <f>IF($D$9="Tonnes",SUMIF('Working Sheet'!$G$337:$G$373,$B80,'Working Sheet'!L$337:L$373),SUMIF('Working Sheet'!$G$337:$G$373,$B80,'Working Sheet'!K$337:K$373))</f>
        <v>0</v>
      </c>
      <c r="F80" s="435">
        <f>IF($D$9="Tonnes",SUMIF('Working Sheet'!$G$337:$G$373,$B80,'Working Sheet'!N$337:N$373),SUMIF('Working Sheet'!$G$337:$G$373,$B80,'Working Sheet'!M$337:M$373))</f>
        <v>0</v>
      </c>
      <c r="G80" s="435">
        <f>IF($D$9="Tonnes",SUMIF('Working Sheet'!$G$337:$G$373,$B80,'Working Sheet'!Q$337:Q$373),SUMIF('Working Sheet'!$G$337:$G$373,$B80,'Working Sheet'!P$337:P$373))</f>
        <v>0</v>
      </c>
      <c r="H80" s="435">
        <f>IF($D$9="Tonnes",SUMIF('Working Sheet'!$G$337:$G$373,$B80,'Working Sheet'!S$337:S$373),SUMIF('Working Sheet'!$G$337:$G$373,$B80,'Working Sheet'!R$337:R$373))</f>
        <v>0</v>
      </c>
      <c r="I80" s="436" t="str">
        <f>IF(D80&gt;0,SUMIF('Working Sheet'!$G$337:$G$373,$B80,'Working Sheet'!Z$337:Z$373),"")</f>
        <v/>
      </c>
      <c r="J80" s="433"/>
      <c r="K80" s="543" t="str">
        <f>'Working Sheet'!AD401</f>
        <v>Gypsum (17 08 02)</v>
      </c>
      <c r="L80" s="548"/>
      <c r="M80" s="434">
        <f>IF($D$9="Tonnes",SUMIF('Working Sheet'!$G$337:$G$373,$B80,'Working Sheet'!AF$337:AF$373),SUMIF('Working Sheet'!$G$337:$G$373,$B80,'Working Sheet'!AE$337:AE$373))</f>
        <v>0</v>
      </c>
      <c r="N80" s="435">
        <f>IF($D$9="Tonnes",SUMIF('Working Sheet'!$G$337:$G$373,$B80,'Working Sheet'!AI$337:AI$373),SUMIF('Working Sheet'!$G$337:$G$373,$B80,'Working Sheet'!AH$337:AH$373))</f>
        <v>0</v>
      </c>
      <c r="O80" s="435">
        <f>IF($D$9="Tonnes",SUMIF('Working Sheet'!$G$337:$G$373,$B80,'Working Sheet'!AK$337:AK$373),SUMIF('Working Sheet'!$G$337:$G$373,$B80,'Working Sheet'!AJ$337:AJ$373))</f>
        <v>0</v>
      </c>
      <c r="P80" s="435">
        <f>IF($D$9="Tonnes",SUMIF('Working Sheet'!$G$337:$G$373,$B80,'Working Sheet'!AN$337:AN$373),SUMIF('Working Sheet'!$G$337:$G$373,$B80,'Working Sheet'!AM$337:AM$373))</f>
        <v>0</v>
      </c>
      <c r="Q80" s="435">
        <f>IF($D$9="Tonnes",SUMIF('Working Sheet'!$G$337:$G$373,$B80,'Working Sheet'!AP$337:AP$373),SUMIF('Working Sheet'!$G$337:$G$373,$B80,'Working Sheet'!AO$337:AO$373))</f>
        <v>0</v>
      </c>
      <c r="R80" s="436" t="str">
        <f>IF(M80&gt;0,SUMIF('Working Sheet'!$G$337:$G$373,$B80,'Working Sheet'!AR$337:AR$373),"")</f>
        <v/>
      </c>
    </row>
    <row r="81" spans="2:18" x14ac:dyDescent="0.35">
      <c r="B81" s="543" t="str">
        <f>'Working Sheet'!AD402</f>
        <v>Hazardous waste (Segregated) (17 05 03*)</v>
      </c>
      <c r="C81" s="544"/>
      <c r="D81" s="434">
        <f>IF($D$9="Tonnes",SUMIF('Working Sheet'!$G$337:$G$373,$B81,'Working Sheet'!I$337:I$373),SUMIF('Working Sheet'!$G$337:$G$373,$B81,'Working Sheet'!H$337:H$373))</f>
        <v>0</v>
      </c>
      <c r="E81" s="435">
        <f>IF($D$9="Tonnes",SUMIF('Working Sheet'!$G$337:$G$373,$B81,'Working Sheet'!L$337:L$373),SUMIF('Working Sheet'!$G$337:$G$373,$B81,'Working Sheet'!K$337:K$373))</f>
        <v>0</v>
      </c>
      <c r="F81" s="435">
        <f>IF($D$9="Tonnes",SUMIF('Working Sheet'!$G$337:$G$373,$B81,'Working Sheet'!N$337:N$373),SUMIF('Working Sheet'!$G$337:$G$373,$B81,'Working Sheet'!M$337:M$373))</f>
        <v>0</v>
      </c>
      <c r="G81" s="435">
        <f>IF($D$9="Tonnes",SUMIF('Working Sheet'!$G$337:$G$373,$B81,'Working Sheet'!Q$337:Q$373),SUMIF('Working Sheet'!$G$337:$G$373,$B81,'Working Sheet'!P$337:P$373))</f>
        <v>0</v>
      </c>
      <c r="H81" s="435">
        <f>IF($D$9="Tonnes",SUMIF('Working Sheet'!$G$337:$G$373,$B81,'Working Sheet'!S$337:S$373),SUMIF('Working Sheet'!$G$337:$G$373,$B81,'Working Sheet'!R$337:R$373))</f>
        <v>0</v>
      </c>
      <c r="I81" s="436" t="str">
        <f>IF(D81&gt;0,SUMIF('Working Sheet'!$G$337:$G$373,$B81,'Working Sheet'!Z$337:Z$373),"")</f>
        <v/>
      </c>
      <c r="J81" s="433"/>
      <c r="K81" s="543" t="str">
        <f>'Working Sheet'!AD402</f>
        <v>Hazardous waste (Segregated) (17 05 03*)</v>
      </c>
      <c r="L81" s="548"/>
      <c r="M81" s="434">
        <f>IF($D$9="Tonnes",SUMIF('Working Sheet'!$G$337:$G$373,$B81,'Working Sheet'!AF$337:AF$373),SUMIF('Working Sheet'!$G$337:$G$373,$B81,'Working Sheet'!AE$337:AE$373))</f>
        <v>0</v>
      </c>
      <c r="N81" s="435">
        <f>IF($D$9="Tonnes",SUMIF('Working Sheet'!$G$337:$G$373,$B81,'Working Sheet'!AI$337:AI$373),SUMIF('Working Sheet'!$G$337:$G$373,$B81,'Working Sheet'!AH$337:AH$373))</f>
        <v>0</v>
      </c>
      <c r="O81" s="435">
        <f>IF($D$9="Tonnes",SUMIF('Working Sheet'!$G$337:$G$373,$B81,'Working Sheet'!AK$337:AK$373),SUMIF('Working Sheet'!$G$337:$G$373,$B81,'Working Sheet'!AJ$337:AJ$373))</f>
        <v>0</v>
      </c>
      <c r="P81" s="435">
        <f>IF($D$9="Tonnes",SUMIF('Working Sheet'!$G$337:$G$373,$B81,'Working Sheet'!AN$337:AN$373),SUMIF('Working Sheet'!$G$337:$G$373,$B81,'Working Sheet'!AM$337:AM$373))</f>
        <v>0</v>
      </c>
      <c r="Q81" s="435">
        <f>IF($D$9="Tonnes",SUMIF('Working Sheet'!$G$337:$G$373,$B81,'Working Sheet'!AP$337:AP$373),SUMIF('Working Sheet'!$G$337:$G$373,$B81,'Working Sheet'!AO$337:AO$373))</f>
        <v>0</v>
      </c>
      <c r="R81" s="436" t="str">
        <f>IF(M81&gt;0,SUMIF('Working Sheet'!$G$337:$G$373,$B81,'Working Sheet'!AR$337:AR$373),"")</f>
        <v/>
      </c>
    </row>
    <row r="82" spans="2:18" x14ac:dyDescent="0.35">
      <c r="B82" s="543" t="str">
        <f>'Working Sheet'!AD403</f>
        <v>Lead (17 04 03)</v>
      </c>
      <c r="C82" s="544"/>
      <c r="D82" s="434">
        <f>IF($D$9="Tonnes",SUMIF('Working Sheet'!$G$337:$G$373,$B82,'Working Sheet'!I$337:I$373),SUMIF('Working Sheet'!$G$337:$G$373,$B82,'Working Sheet'!H$337:H$373))</f>
        <v>0</v>
      </c>
      <c r="E82" s="435">
        <f>IF($D$9="Tonnes",SUMIF('Working Sheet'!$G$337:$G$373,$B82,'Working Sheet'!L$337:L$373),SUMIF('Working Sheet'!$G$337:$G$373,$B82,'Working Sheet'!K$337:K$373))</f>
        <v>0</v>
      </c>
      <c r="F82" s="435">
        <f>IF($D$9="Tonnes",SUMIF('Working Sheet'!$G$337:$G$373,$B82,'Working Sheet'!N$337:N$373),SUMIF('Working Sheet'!$G$337:$G$373,$B82,'Working Sheet'!M$337:M$373))</f>
        <v>0</v>
      </c>
      <c r="G82" s="435">
        <f>IF($D$9="Tonnes",SUMIF('Working Sheet'!$G$337:$G$373,$B82,'Working Sheet'!Q$337:Q$373),SUMIF('Working Sheet'!$G$337:$G$373,$B82,'Working Sheet'!P$337:P$373))</f>
        <v>0</v>
      </c>
      <c r="H82" s="435">
        <f>IF($D$9="Tonnes",SUMIF('Working Sheet'!$G$337:$G$373,$B82,'Working Sheet'!S$337:S$373),SUMIF('Working Sheet'!$G$337:$G$373,$B82,'Working Sheet'!R$337:R$373))</f>
        <v>0</v>
      </c>
      <c r="I82" s="436" t="str">
        <f>IF(D82&gt;0,SUMIF('Working Sheet'!$G$337:$G$373,$B82,'Working Sheet'!Z$337:Z$373),"")</f>
        <v/>
      </c>
      <c r="J82" s="433"/>
      <c r="K82" s="543" t="str">
        <f>'Working Sheet'!AD403</f>
        <v>Lead (17 04 03)</v>
      </c>
      <c r="L82" s="548"/>
      <c r="M82" s="434">
        <f>IF($D$9="Tonnes",SUMIF('Working Sheet'!$G$337:$G$373,$B82,'Working Sheet'!AF$337:AF$373),SUMIF('Working Sheet'!$G$337:$G$373,$B82,'Working Sheet'!AE$337:AE$373))</f>
        <v>0</v>
      </c>
      <c r="N82" s="435">
        <f>IF($D$9="Tonnes",SUMIF('Working Sheet'!$G$337:$G$373,$B82,'Working Sheet'!AI$337:AI$373),SUMIF('Working Sheet'!$G$337:$G$373,$B82,'Working Sheet'!AH$337:AH$373))</f>
        <v>0</v>
      </c>
      <c r="O82" s="435">
        <f>IF($D$9="Tonnes",SUMIF('Working Sheet'!$G$337:$G$373,$B82,'Working Sheet'!AK$337:AK$373),SUMIF('Working Sheet'!$G$337:$G$373,$B82,'Working Sheet'!AJ$337:AJ$373))</f>
        <v>0</v>
      </c>
      <c r="P82" s="435">
        <f>IF($D$9="Tonnes",SUMIF('Working Sheet'!$G$337:$G$373,$B82,'Working Sheet'!AN$337:AN$373),SUMIF('Working Sheet'!$G$337:$G$373,$B82,'Working Sheet'!AM$337:AM$373))</f>
        <v>0</v>
      </c>
      <c r="Q82" s="435">
        <f>IF($D$9="Tonnes",SUMIF('Working Sheet'!$G$337:$G$373,$B82,'Working Sheet'!AP$337:AP$373),SUMIF('Working Sheet'!$G$337:$G$373,$B82,'Working Sheet'!AO$337:AO$373))</f>
        <v>0</v>
      </c>
      <c r="R82" s="436" t="str">
        <f>IF(M82&gt;0,SUMIF('Working Sheet'!$G$337:$G$373,$B82,'Working Sheet'!AR$337:AR$373),"")</f>
        <v/>
      </c>
    </row>
    <row r="83" spans="2:18" x14ac:dyDescent="0.35">
      <c r="B83" s="543" t="str">
        <f>'Working Sheet'!AD404</f>
        <v>Metals (17 04 07)</v>
      </c>
      <c r="C83" s="544"/>
      <c r="D83" s="434">
        <f>IF($D$9="Tonnes",SUMIF('Working Sheet'!$G$337:$G$373,$B83,'Working Sheet'!I$337:I$373),SUMIF('Working Sheet'!$G$337:$G$373,$B83,'Working Sheet'!H$337:H$373))</f>
        <v>0</v>
      </c>
      <c r="E83" s="435">
        <f>IF($D$9="Tonnes",SUMIF('Working Sheet'!$G$337:$G$373,$B83,'Working Sheet'!L$337:L$373),SUMIF('Working Sheet'!$G$337:$G$373,$B83,'Working Sheet'!K$337:K$373))</f>
        <v>0</v>
      </c>
      <c r="F83" s="435">
        <f>IF($D$9="Tonnes",SUMIF('Working Sheet'!$G$337:$G$373,$B83,'Working Sheet'!N$337:N$373),SUMIF('Working Sheet'!$G$337:$G$373,$B83,'Working Sheet'!M$337:M$373))</f>
        <v>0</v>
      </c>
      <c r="G83" s="435">
        <f>IF($D$9="Tonnes",SUMIF('Working Sheet'!$G$337:$G$373,$B83,'Working Sheet'!Q$337:Q$373),SUMIF('Working Sheet'!$G$337:$G$373,$B83,'Working Sheet'!P$337:P$373))</f>
        <v>0</v>
      </c>
      <c r="H83" s="435">
        <f>IF($D$9="Tonnes",SUMIF('Working Sheet'!$G$337:$G$373,$B83,'Working Sheet'!S$337:S$373),SUMIF('Working Sheet'!$G$337:$G$373,$B83,'Working Sheet'!R$337:R$373))</f>
        <v>0</v>
      </c>
      <c r="I83" s="436" t="str">
        <f>IF(D83&gt;0,SUMIF('Working Sheet'!$G$337:$G$373,$B83,'Working Sheet'!Z$337:Z$373),"")</f>
        <v/>
      </c>
      <c r="J83" s="433"/>
      <c r="K83" s="543" t="str">
        <f>'Working Sheet'!AD404</f>
        <v>Metals (17 04 07)</v>
      </c>
      <c r="L83" s="548"/>
      <c r="M83" s="434">
        <f>IF($D$9="Tonnes",SUMIF('Working Sheet'!$G$337:$G$373,$B83,'Working Sheet'!AF$337:AF$373),SUMIF('Working Sheet'!$G$337:$G$373,$B83,'Working Sheet'!AE$337:AE$373))</f>
        <v>0</v>
      </c>
      <c r="N83" s="435">
        <f>IF($D$9="Tonnes",SUMIF('Working Sheet'!$G$337:$G$373,$B83,'Working Sheet'!AI$337:AI$373),SUMIF('Working Sheet'!$G$337:$G$373,$B83,'Working Sheet'!AH$337:AH$373))</f>
        <v>0</v>
      </c>
      <c r="O83" s="435">
        <f>IF($D$9="Tonnes",SUMIF('Working Sheet'!$G$337:$G$373,$B83,'Working Sheet'!AK$337:AK$373),SUMIF('Working Sheet'!$G$337:$G$373,$B83,'Working Sheet'!AJ$337:AJ$373))</f>
        <v>0</v>
      </c>
      <c r="P83" s="435">
        <f>IF($D$9="Tonnes",SUMIF('Working Sheet'!$G$337:$G$373,$B83,'Working Sheet'!AN$337:AN$373),SUMIF('Working Sheet'!$G$337:$G$373,$B83,'Working Sheet'!AM$337:AM$373))</f>
        <v>0</v>
      </c>
      <c r="Q83" s="435">
        <f>IF($D$9="Tonnes",SUMIF('Working Sheet'!$G$337:$G$373,$B83,'Working Sheet'!AP$337:AP$373),SUMIF('Working Sheet'!$G$337:$G$373,$B83,'Working Sheet'!AO$337:AO$373))</f>
        <v>0</v>
      </c>
      <c r="R83" s="436" t="str">
        <f>IF(M83&gt;0,SUMIF('Working Sheet'!$G$337:$G$373,$B83,'Working Sheet'!AR$337:AR$373),"")</f>
        <v/>
      </c>
    </row>
    <row r="84" spans="2:18" x14ac:dyDescent="0.35">
      <c r="B84" s="543" t="str">
        <f>'Working Sheet'!AD405</f>
        <v>Mixed C&amp;D waste (17 09 04)</v>
      </c>
      <c r="C84" s="544"/>
      <c r="D84" s="434">
        <f>IF($D$9="Tonnes",SUMIF('Working Sheet'!$G$337:$G$373,$B84,'Working Sheet'!I$337:I$373),SUMIF('Working Sheet'!$G$337:$G$373,$B84,'Working Sheet'!H$337:H$373))</f>
        <v>0</v>
      </c>
      <c r="E84" s="435">
        <f>IF($D$9="Tonnes",SUMIF('Working Sheet'!$G$337:$G$373,$B84,'Working Sheet'!L$337:L$373),SUMIF('Working Sheet'!$G$337:$G$373,$B84,'Working Sheet'!K$337:K$373))</f>
        <v>0</v>
      </c>
      <c r="F84" s="435">
        <f>IF($D$9="Tonnes",SUMIF('Working Sheet'!$G$337:$G$373,$B84,'Working Sheet'!N$337:N$373),SUMIF('Working Sheet'!$G$337:$G$373,$B84,'Working Sheet'!M$337:M$373))</f>
        <v>0</v>
      </c>
      <c r="G84" s="435">
        <f>IF($D$9="Tonnes",SUMIF('Working Sheet'!$G$337:$G$373,$B84,'Working Sheet'!Q$337:Q$373),SUMIF('Working Sheet'!$G$337:$G$373,$B84,'Working Sheet'!P$337:P$373))</f>
        <v>0</v>
      </c>
      <c r="H84" s="435">
        <f>IF($D$9="Tonnes",SUMIF('Working Sheet'!$G$337:$G$373,$B84,'Working Sheet'!S$337:S$373),SUMIF('Working Sheet'!$G$337:$G$373,$B84,'Working Sheet'!R$337:R$373))</f>
        <v>0</v>
      </c>
      <c r="I84" s="436" t="str">
        <f>IF(D84&gt;0,SUMIF('Working Sheet'!$G$337:$G$373,$B84,'Working Sheet'!Z$337:Z$373),"")</f>
        <v/>
      </c>
      <c r="J84" s="433"/>
      <c r="K84" s="543" t="str">
        <f>'Working Sheet'!AD405</f>
        <v>Mixed C&amp;D waste (17 09 04)</v>
      </c>
      <c r="L84" s="548"/>
      <c r="M84" s="434">
        <f>IF($D$9="Tonnes",SUMIF('Working Sheet'!$G$337:$G$373,$B84,'Working Sheet'!AF$337:AF$373),SUMIF('Working Sheet'!$G$337:$G$373,$B84,'Working Sheet'!AE$337:AE$373))</f>
        <v>0</v>
      </c>
      <c r="N84" s="435">
        <f>IF($D$9="Tonnes",SUMIF('Working Sheet'!$G$337:$G$373,$B84,'Working Sheet'!AI$337:AI$373),SUMIF('Working Sheet'!$G$337:$G$373,$B84,'Working Sheet'!AH$337:AH$373))</f>
        <v>0</v>
      </c>
      <c r="O84" s="435">
        <f>IF($D$9="Tonnes",SUMIF('Working Sheet'!$G$337:$G$373,$B84,'Working Sheet'!AK$337:AK$373),SUMIF('Working Sheet'!$G$337:$G$373,$B84,'Working Sheet'!AJ$337:AJ$373))</f>
        <v>0</v>
      </c>
      <c r="P84" s="435">
        <f>IF($D$9="Tonnes",SUMIF('Working Sheet'!$G$337:$G$373,$B84,'Working Sheet'!AN$337:AN$373),SUMIF('Working Sheet'!$G$337:$G$373,$B84,'Working Sheet'!AM$337:AM$373))</f>
        <v>0</v>
      </c>
      <c r="Q84" s="435">
        <f>IF($D$9="Tonnes",SUMIF('Working Sheet'!$G$337:$G$373,$B84,'Working Sheet'!AP$337:AP$373),SUMIF('Working Sheet'!$G$337:$G$373,$B84,'Working Sheet'!AO$337:AO$373))</f>
        <v>0</v>
      </c>
      <c r="R84" s="436" t="str">
        <f>IF(M84&gt;0,SUMIF('Working Sheet'!$G$337:$G$373,$B84,'Working Sheet'!AR$337:AR$373),"")</f>
        <v/>
      </c>
    </row>
    <row r="85" spans="2:18" x14ac:dyDescent="0.35">
      <c r="B85" s="543" t="str">
        <f>'Working Sheet'!AD406</f>
        <v>Mixed C&amp;D waste (Hazardous) (17 09 03*)</v>
      </c>
      <c r="C85" s="544"/>
      <c r="D85" s="434">
        <f>IF($D$9="Tonnes",SUMIF('Working Sheet'!$G$337:$G$373,$B85,'Working Sheet'!I$337:I$373),SUMIF('Working Sheet'!$G$337:$G$373,$B85,'Working Sheet'!H$337:H$373))</f>
        <v>0</v>
      </c>
      <c r="E85" s="435">
        <f>IF($D$9="Tonnes",SUMIF('Working Sheet'!$G$337:$G$373,$B85,'Working Sheet'!L$337:L$373),SUMIF('Working Sheet'!$G$337:$G$373,$B85,'Working Sheet'!K$337:K$373))</f>
        <v>0</v>
      </c>
      <c r="F85" s="435">
        <f>IF($D$9="Tonnes",SUMIF('Working Sheet'!$G$337:$G$373,$B85,'Working Sheet'!N$337:N$373),SUMIF('Working Sheet'!$G$337:$G$373,$B85,'Working Sheet'!M$337:M$373))</f>
        <v>0</v>
      </c>
      <c r="G85" s="435">
        <f>IF($D$9="Tonnes",SUMIF('Working Sheet'!$G$337:$G$373,$B85,'Working Sheet'!Q$337:Q$373),SUMIF('Working Sheet'!$G$337:$G$373,$B85,'Working Sheet'!P$337:P$373))</f>
        <v>0</v>
      </c>
      <c r="H85" s="435">
        <f>IF($D$9="Tonnes",SUMIF('Working Sheet'!$G$337:$G$373,$B85,'Working Sheet'!S$337:S$373),SUMIF('Working Sheet'!$G$337:$G$373,$B85,'Working Sheet'!R$337:R$373))</f>
        <v>0</v>
      </c>
      <c r="I85" s="436" t="str">
        <f>IF(D85&gt;0,SUMIF('Working Sheet'!$G$337:$G$373,$B85,'Working Sheet'!Z$337:Z$373),"")</f>
        <v/>
      </c>
      <c r="J85" s="433"/>
      <c r="K85" s="543" t="str">
        <f>'Working Sheet'!AD406</f>
        <v>Mixed C&amp;D waste (Hazardous) (17 09 03*)</v>
      </c>
      <c r="L85" s="548"/>
      <c r="M85" s="434">
        <f>IF($D$9="Tonnes",SUMIF('Working Sheet'!$G$337:$G$373,$B85,'Working Sheet'!AF$337:AF$373),SUMIF('Working Sheet'!$G$337:$G$373,$B85,'Working Sheet'!AE$337:AE$373))</f>
        <v>0</v>
      </c>
      <c r="N85" s="435">
        <f>IF($D$9="Tonnes",SUMIF('Working Sheet'!$G$337:$G$373,$B85,'Working Sheet'!AI$337:AI$373),SUMIF('Working Sheet'!$G$337:$G$373,$B85,'Working Sheet'!AH$337:AH$373))</f>
        <v>0</v>
      </c>
      <c r="O85" s="435">
        <f>IF($D$9="Tonnes",SUMIF('Working Sheet'!$G$337:$G$373,$B85,'Working Sheet'!AK$337:AK$373),SUMIF('Working Sheet'!$G$337:$G$373,$B85,'Working Sheet'!AJ$337:AJ$373))</f>
        <v>0</v>
      </c>
      <c r="P85" s="435">
        <f>IF($D$9="Tonnes",SUMIF('Working Sheet'!$G$337:$G$373,$B85,'Working Sheet'!AN$337:AN$373),SUMIF('Working Sheet'!$G$337:$G$373,$B85,'Working Sheet'!AM$337:AM$373))</f>
        <v>0</v>
      </c>
      <c r="Q85" s="435">
        <f>IF($D$9="Tonnes",SUMIF('Working Sheet'!$G$337:$G$373,$B85,'Working Sheet'!AP$337:AP$373),SUMIF('Working Sheet'!$G$337:$G$373,$B85,'Working Sheet'!AO$337:AO$373))</f>
        <v>0</v>
      </c>
      <c r="R85" s="436" t="str">
        <f>IF(M85&gt;0,SUMIF('Working Sheet'!$G$337:$G$373,$B85,'Working Sheet'!AR$337:AR$373),"")</f>
        <v/>
      </c>
    </row>
    <row r="86" spans="2:18" x14ac:dyDescent="0.35">
      <c r="B86" s="543" t="str">
        <f>'Working Sheet'!AD407</f>
        <v>Non-hazardous sludge (19 02 06)</v>
      </c>
      <c r="C86" s="545"/>
      <c r="D86" s="434">
        <f>IF($D$9="Tonnes",SUMIF('Working Sheet'!$G$337:$G$373,$B86,'Working Sheet'!I$337:I$373),SUMIF('Working Sheet'!$G$337:$G$373,$B86,'Working Sheet'!H$337:H$373))</f>
        <v>0</v>
      </c>
      <c r="E86" s="435">
        <f>IF($D$9="Tonnes",SUMIF('Working Sheet'!$G$337:$G$373,$B86,'Working Sheet'!L$337:L$373),SUMIF('Working Sheet'!$G$337:$G$373,$B86,'Working Sheet'!K$337:K$373))</f>
        <v>0</v>
      </c>
      <c r="F86" s="435">
        <f>IF($D$9="Tonnes",SUMIF('Working Sheet'!$G$337:$G$373,$B86,'Working Sheet'!N$337:N$373),SUMIF('Working Sheet'!$G$337:$G$373,$B86,'Working Sheet'!M$337:M$373))</f>
        <v>0</v>
      </c>
      <c r="G86" s="435">
        <f>IF($D$9="Tonnes",SUMIF('Working Sheet'!$G$337:$G$373,$B86,'Working Sheet'!Q$337:Q$373),SUMIF('Working Sheet'!$G$337:$G$373,$B86,'Working Sheet'!P$337:P$373))</f>
        <v>0</v>
      </c>
      <c r="H86" s="435">
        <f>IF($D$9="Tonnes",SUMIF('Working Sheet'!$G$337:$G$373,$B86,'Working Sheet'!S$337:S$373),SUMIF('Working Sheet'!$G$337:$G$373,$B86,'Working Sheet'!R$337:R$373))</f>
        <v>0</v>
      </c>
      <c r="I86" s="436" t="str">
        <f>IF(D86&gt;0,SUMIF('Working Sheet'!$G$337:$G$373,$B86,'Working Sheet'!Z$337:Z$373),"")</f>
        <v/>
      </c>
      <c r="J86" s="433"/>
      <c r="K86" s="543" t="str">
        <f>'Working Sheet'!AD407</f>
        <v>Non-hazardous sludge (19 02 06)</v>
      </c>
      <c r="L86" s="545"/>
      <c r="M86" s="434">
        <f>IF($D$9="Tonnes",SUMIF('Working Sheet'!$G$337:$G$373,$B86,'Working Sheet'!AF$337:AF$373),SUMIF('Working Sheet'!$G$337:$G$373,$B86,'Working Sheet'!AE$337:AE$373))</f>
        <v>0</v>
      </c>
      <c r="N86" s="435">
        <f>IF($D$9="Tonnes",SUMIF('Working Sheet'!$G$337:$G$373,$B86,'Working Sheet'!AI$337:AI$373),SUMIF('Working Sheet'!$G$337:$G$373,$B86,'Working Sheet'!AH$337:AH$373))</f>
        <v>0</v>
      </c>
      <c r="O86" s="435">
        <f>IF($D$9="Tonnes",SUMIF('Working Sheet'!$G$337:$G$373,$B86,'Working Sheet'!AK$337:AK$373),SUMIF('Working Sheet'!$G$337:$G$373,$B86,'Working Sheet'!AJ$337:AJ$373))</f>
        <v>0</v>
      </c>
      <c r="P86" s="435">
        <f>IF($D$9="Tonnes",SUMIF('Working Sheet'!$G$337:$G$373,$B86,'Working Sheet'!AN$337:AN$373),SUMIF('Working Sheet'!$G$337:$G$373,$B86,'Working Sheet'!AM$337:AM$373))</f>
        <v>0</v>
      </c>
      <c r="Q86" s="435">
        <f>IF($D$9="Tonnes",SUMIF('Working Sheet'!$G$337:$G$373,$B86,'Working Sheet'!AP$337:AP$373),SUMIF('Working Sheet'!$G$337:$G$373,$B86,'Working Sheet'!AO$337:AO$373))</f>
        <v>0</v>
      </c>
      <c r="R86" s="436" t="str">
        <f>IF(M86&gt;0,SUMIF('Working Sheet'!$G$337:$G$373,$B86,'Working Sheet'!AR$337:AR$373),"")</f>
        <v/>
      </c>
    </row>
    <row r="87" spans="2:18" x14ac:dyDescent="0.35">
      <c r="B87" s="543" t="str">
        <f>'Working Sheet'!AD408</f>
        <v>Packaging (17 02 03)</v>
      </c>
      <c r="C87" s="545"/>
      <c r="D87" s="434">
        <f>IF($D$9="Tonnes",SUMIF('Working Sheet'!$G$337:$G$373,$B87,'Working Sheet'!I$337:I$373),SUMIF('Working Sheet'!$G$337:$G$373,$B87,'Working Sheet'!H$337:H$373))</f>
        <v>0</v>
      </c>
      <c r="E87" s="435">
        <f>IF($D$9="Tonnes",SUMIF('Working Sheet'!$G$337:$G$373,$B87,'Working Sheet'!L$337:L$373),SUMIF('Working Sheet'!$G$337:$G$373,$B87,'Working Sheet'!K$337:K$373))</f>
        <v>0</v>
      </c>
      <c r="F87" s="435">
        <f>IF($D$9="Tonnes",SUMIF('Working Sheet'!$G$337:$G$373,$B87,'Working Sheet'!N$337:N$373),SUMIF('Working Sheet'!$G$337:$G$373,$B87,'Working Sheet'!M$337:M$373))</f>
        <v>0</v>
      </c>
      <c r="G87" s="435">
        <f>IF($D$9="Tonnes",SUMIF('Working Sheet'!$G$337:$G$373,$B87,'Working Sheet'!Q$337:Q$373),SUMIF('Working Sheet'!$G$337:$G$373,$B87,'Working Sheet'!P$337:P$373))</f>
        <v>0</v>
      </c>
      <c r="H87" s="435">
        <f>IF($D$9="Tonnes",SUMIF('Working Sheet'!$G$337:$G$373,$B87,'Working Sheet'!S$337:S$373),SUMIF('Working Sheet'!$G$337:$G$373,$B87,'Working Sheet'!R$337:R$373))</f>
        <v>0</v>
      </c>
      <c r="I87" s="436" t="str">
        <f>IF(D87&gt;0,SUMIF('Working Sheet'!$G$337:$G$373,$B87,'Working Sheet'!Z$337:Z$373),"")</f>
        <v/>
      </c>
      <c r="J87" s="433"/>
      <c r="K87" s="543" t="str">
        <f>'Working Sheet'!AD408</f>
        <v>Packaging (17 02 03)</v>
      </c>
      <c r="L87" s="545"/>
      <c r="M87" s="434">
        <f>IF($D$9="Tonnes",SUMIF('Working Sheet'!$G$337:$G$373,$B87,'Working Sheet'!AF$337:AF$373),SUMIF('Working Sheet'!$G$337:$G$373,$B87,'Working Sheet'!AE$337:AE$373))</f>
        <v>0</v>
      </c>
      <c r="N87" s="435">
        <f>IF($D$9="Tonnes",SUMIF('Working Sheet'!$G$337:$G$373,$B87,'Working Sheet'!AI$337:AI$373),SUMIF('Working Sheet'!$G$337:$G$373,$B87,'Working Sheet'!AH$337:AH$373))</f>
        <v>0</v>
      </c>
      <c r="O87" s="435">
        <f>IF($D$9="Tonnes",SUMIF('Working Sheet'!$G$337:$G$373,$B87,'Working Sheet'!AK$337:AK$373),SUMIF('Working Sheet'!$G$337:$G$373,$B87,'Working Sheet'!AJ$337:AJ$373))</f>
        <v>0</v>
      </c>
      <c r="P87" s="435">
        <f>IF($D$9="Tonnes",SUMIF('Working Sheet'!$G$337:$G$373,$B87,'Working Sheet'!AN$337:AN$373),SUMIF('Working Sheet'!$G$337:$G$373,$B87,'Working Sheet'!AM$337:AM$373))</f>
        <v>0</v>
      </c>
      <c r="Q87" s="435">
        <f>IF($D$9="Tonnes",SUMIF('Working Sheet'!$G$337:$G$373,$B87,'Working Sheet'!AP$337:AP$373),SUMIF('Working Sheet'!$G$337:$G$373,$B87,'Working Sheet'!AO$337:AO$373))</f>
        <v>0</v>
      </c>
      <c r="R87" s="436" t="str">
        <f>IF(M87&gt;0,SUMIF('Working Sheet'!$G$337:$G$373,$B87,'Working Sheet'!AR$337:AR$373),"")</f>
        <v/>
      </c>
    </row>
    <row r="88" spans="2:18" x14ac:dyDescent="0.35">
      <c r="B88" s="543" t="str">
        <f>'Working Sheet'!AD409</f>
        <v>Paint, adhesives etc. (20 01 27*)</v>
      </c>
      <c r="C88" s="545"/>
      <c r="D88" s="434">
        <f>IF($D$9="Tonnes",SUMIF('Working Sheet'!$G$337:$G$373,$B88,'Working Sheet'!I$337:I$373),SUMIF('Working Sheet'!$G$337:$G$373,$B88,'Working Sheet'!H$337:H$373))</f>
        <v>0</v>
      </c>
      <c r="E88" s="435">
        <f>IF($D$9="Tonnes",SUMIF('Working Sheet'!$G$337:$G$373,$B88,'Working Sheet'!L$337:L$373),SUMIF('Working Sheet'!$G$337:$G$373,$B88,'Working Sheet'!K$337:K$373))</f>
        <v>0</v>
      </c>
      <c r="F88" s="435">
        <f>IF($D$9="Tonnes",SUMIF('Working Sheet'!$G$337:$G$373,$B88,'Working Sheet'!N$337:N$373),SUMIF('Working Sheet'!$G$337:$G$373,$B88,'Working Sheet'!M$337:M$373))</f>
        <v>0</v>
      </c>
      <c r="G88" s="435">
        <f>IF($D$9="Tonnes",SUMIF('Working Sheet'!$G$337:$G$373,$B88,'Working Sheet'!Q$337:Q$373),SUMIF('Working Sheet'!$G$337:$G$373,$B88,'Working Sheet'!P$337:P$373))</f>
        <v>0</v>
      </c>
      <c r="H88" s="435">
        <f>IF($D$9="Tonnes",SUMIF('Working Sheet'!$G$337:$G$373,$B88,'Working Sheet'!S$337:S$373),SUMIF('Working Sheet'!$G$337:$G$373,$B88,'Working Sheet'!R$337:R$373))</f>
        <v>0</v>
      </c>
      <c r="I88" s="436" t="str">
        <f>IF(D88&gt;0,SUMIF('Working Sheet'!$G$337:$G$373,$B88,'Working Sheet'!Z$337:Z$373),"")</f>
        <v/>
      </c>
      <c r="J88" s="433"/>
      <c r="K88" s="543" t="str">
        <f>'Working Sheet'!AD409</f>
        <v>Paint, adhesives etc. (20 01 27*)</v>
      </c>
      <c r="L88" s="545"/>
      <c r="M88" s="434">
        <f>IF($D$9="Tonnes",SUMIF('Working Sheet'!$G$337:$G$373,$B88,'Working Sheet'!AF$337:AF$373),SUMIF('Working Sheet'!$G$337:$G$373,$B88,'Working Sheet'!AE$337:AE$373))</f>
        <v>0</v>
      </c>
      <c r="N88" s="435">
        <f>IF($D$9="Tonnes",SUMIF('Working Sheet'!$G$337:$G$373,$B88,'Working Sheet'!AI$337:AI$373),SUMIF('Working Sheet'!$G$337:$G$373,$B88,'Working Sheet'!AH$337:AH$373))</f>
        <v>0</v>
      </c>
      <c r="O88" s="435">
        <f>IF($D$9="Tonnes",SUMIF('Working Sheet'!$G$337:$G$373,$B88,'Working Sheet'!AK$337:AK$373),SUMIF('Working Sheet'!$G$337:$G$373,$B88,'Working Sheet'!AJ$337:AJ$373))</f>
        <v>0</v>
      </c>
      <c r="P88" s="435">
        <f>IF($D$9="Tonnes",SUMIF('Working Sheet'!$G$337:$G$373,$B88,'Working Sheet'!AN$337:AN$373),SUMIF('Working Sheet'!$G$337:$G$373,$B88,'Working Sheet'!AM$337:AM$373))</f>
        <v>0</v>
      </c>
      <c r="Q88" s="435">
        <f>IF($D$9="Tonnes",SUMIF('Working Sheet'!$G$337:$G$373,$B88,'Working Sheet'!AP$337:AP$373),SUMIF('Working Sheet'!$G$337:$G$373,$B88,'Working Sheet'!AO$337:AO$373))</f>
        <v>0</v>
      </c>
      <c r="R88" s="436" t="str">
        <f>IF(M88&gt;0,SUMIF('Working Sheet'!$G$337:$G$373,$B88,'Working Sheet'!AR$337:AR$373),"")</f>
        <v/>
      </c>
    </row>
    <row r="89" spans="2:18" x14ac:dyDescent="0.35">
      <c r="B89" s="543" t="str">
        <f>'Working Sheet'!AD410</f>
        <v xml:space="preserve">Paper (20 01 01) </v>
      </c>
      <c r="C89" s="545"/>
      <c r="D89" s="434">
        <f>IF($D$9="Tonnes",SUMIF('Working Sheet'!$G$337:$G$373,$B89,'Working Sheet'!I$337:I$373),SUMIF('Working Sheet'!$G$337:$G$373,$B89,'Working Sheet'!H$337:H$373))</f>
        <v>0</v>
      </c>
      <c r="E89" s="435">
        <f>IF($D$9="Tonnes",SUMIF('Working Sheet'!$G$337:$G$373,$B89,'Working Sheet'!L$337:L$373),SUMIF('Working Sheet'!$G$337:$G$373,$B89,'Working Sheet'!K$337:K$373))</f>
        <v>0</v>
      </c>
      <c r="F89" s="435">
        <f>IF($D$9="Tonnes",SUMIF('Working Sheet'!$G$337:$G$373,$B89,'Working Sheet'!N$337:N$373),SUMIF('Working Sheet'!$G$337:$G$373,$B89,'Working Sheet'!M$337:M$373))</f>
        <v>0</v>
      </c>
      <c r="G89" s="435">
        <f>IF($D$9="Tonnes",SUMIF('Working Sheet'!$G$337:$G$373,$B89,'Working Sheet'!Q$337:Q$373),SUMIF('Working Sheet'!$G$337:$G$373,$B89,'Working Sheet'!P$337:P$373))</f>
        <v>0</v>
      </c>
      <c r="H89" s="435">
        <f>IF($D$9="Tonnes",SUMIF('Working Sheet'!$G$337:$G$373,$B89,'Working Sheet'!S$337:S$373),SUMIF('Working Sheet'!$G$337:$G$373,$B89,'Working Sheet'!R$337:R$373))</f>
        <v>0</v>
      </c>
      <c r="I89" s="436" t="str">
        <f>IF(D89&gt;0,SUMIF('Working Sheet'!$G$337:$G$373,$B89,'Working Sheet'!Z$337:Z$373),"")</f>
        <v/>
      </c>
      <c r="J89" s="433"/>
      <c r="K89" s="543" t="str">
        <f>'Working Sheet'!AD410</f>
        <v xml:space="preserve">Paper (20 01 01) </v>
      </c>
      <c r="L89" s="545"/>
      <c r="M89" s="434">
        <f>IF($D$9="Tonnes",SUMIF('Working Sheet'!$G$337:$G$373,$B89,'Working Sheet'!AF$337:AF$373),SUMIF('Working Sheet'!$G$337:$G$373,$B89,'Working Sheet'!AE$337:AE$373))</f>
        <v>0</v>
      </c>
      <c r="N89" s="435">
        <f>IF($D$9="Tonnes",SUMIF('Working Sheet'!$G$337:$G$373,$B89,'Working Sheet'!AI$337:AI$373),SUMIF('Working Sheet'!$G$337:$G$373,$B89,'Working Sheet'!AH$337:AH$373))</f>
        <v>0</v>
      </c>
      <c r="O89" s="435">
        <f>IF($D$9="Tonnes",SUMIF('Working Sheet'!$G$337:$G$373,$B89,'Working Sheet'!AK$337:AK$373),SUMIF('Working Sheet'!$G$337:$G$373,$B89,'Working Sheet'!AJ$337:AJ$373))</f>
        <v>0</v>
      </c>
      <c r="P89" s="435">
        <f>IF($D$9="Tonnes",SUMIF('Working Sheet'!$G$337:$G$373,$B89,'Working Sheet'!AN$337:AN$373),SUMIF('Working Sheet'!$G$337:$G$373,$B89,'Working Sheet'!AM$337:AM$373))</f>
        <v>0</v>
      </c>
      <c r="Q89" s="435">
        <f>IF($D$9="Tonnes",SUMIF('Working Sheet'!$G$337:$G$373,$B89,'Working Sheet'!AP$337:AP$373),SUMIF('Working Sheet'!$G$337:$G$373,$B89,'Working Sheet'!AO$337:AO$373))</f>
        <v>0</v>
      </c>
      <c r="R89" s="436" t="str">
        <f>IF(M89&gt;0,SUMIF('Working Sheet'!$G$337:$G$373,$B89,'Working Sheet'!AR$337:AR$373),"")</f>
        <v/>
      </c>
    </row>
    <row r="90" spans="2:18" x14ac:dyDescent="0.35">
      <c r="B90" s="543" t="str">
        <f>'Working Sheet'!AD411</f>
        <v>Plastic bottles (20 01 39)</v>
      </c>
      <c r="C90" s="545"/>
      <c r="D90" s="434">
        <f>IF($D$9="Tonnes",SUMIF('Working Sheet'!$G$337:$G$373,$B90,'Working Sheet'!I$337:I$373),SUMIF('Working Sheet'!$G$337:$G$373,$B90,'Working Sheet'!H$337:H$373))</f>
        <v>0</v>
      </c>
      <c r="E90" s="435">
        <f>IF($D$9="Tonnes",SUMIF('Working Sheet'!$G$337:$G$373,$B90,'Working Sheet'!L$337:L$373),SUMIF('Working Sheet'!$G$337:$G$373,$B90,'Working Sheet'!K$337:K$373))</f>
        <v>0</v>
      </c>
      <c r="F90" s="435">
        <f>IF($D$9="Tonnes",SUMIF('Working Sheet'!$G$337:$G$373,$B90,'Working Sheet'!N$337:N$373),SUMIF('Working Sheet'!$G$337:$G$373,$B90,'Working Sheet'!M$337:M$373))</f>
        <v>0</v>
      </c>
      <c r="G90" s="435">
        <f>IF($D$9="Tonnes",SUMIF('Working Sheet'!$G$337:$G$373,$B90,'Working Sheet'!Q$337:Q$373),SUMIF('Working Sheet'!$G$337:$G$373,$B90,'Working Sheet'!P$337:P$373))</f>
        <v>0</v>
      </c>
      <c r="H90" s="435">
        <f>IF($D$9="Tonnes",SUMIF('Working Sheet'!$G$337:$G$373,$B90,'Working Sheet'!S$337:S$373),SUMIF('Working Sheet'!$G$337:$G$373,$B90,'Working Sheet'!R$337:R$373))</f>
        <v>0</v>
      </c>
      <c r="I90" s="436" t="str">
        <f>IF(D90&gt;0,SUMIF('Working Sheet'!$G$337:$G$373,$B90,'Working Sheet'!Z$337:Z$373),"")</f>
        <v/>
      </c>
      <c r="J90" s="433"/>
      <c r="K90" s="543" t="str">
        <f>'Working Sheet'!AD411</f>
        <v>Plastic bottles (20 01 39)</v>
      </c>
      <c r="L90" s="545"/>
      <c r="M90" s="434">
        <f>IF($D$9="Tonnes",SUMIF('Working Sheet'!$G$337:$G$373,$B90,'Working Sheet'!AF$337:AF$373),SUMIF('Working Sheet'!$G$337:$G$373,$B90,'Working Sheet'!AE$337:AE$373))</f>
        <v>0</v>
      </c>
      <c r="N90" s="435">
        <f>IF($D$9="Tonnes",SUMIF('Working Sheet'!$G$337:$G$373,$B90,'Working Sheet'!AI$337:AI$373),SUMIF('Working Sheet'!$G$337:$G$373,$B90,'Working Sheet'!AH$337:AH$373))</f>
        <v>0</v>
      </c>
      <c r="O90" s="435">
        <f>IF($D$9="Tonnes",SUMIF('Working Sheet'!$G$337:$G$373,$B90,'Working Sheet'!AK$337:AK$373),SUMIF('Working Sheet'!$G$337:$G$373,$B90,'Working Sheet'!AJ$337:AJ$373))</f>
        <v>0</v>
      </c>
      <c r="P90" s="435">
        <f>IF($D$9="Tonnes",SUMIF('Working Sheet'!$G$337:$G$373,$B90,'Working Sheet'!AN$337:AN$373),SUMIF('Working Sheet'!$G$337:$G$373,$B90,'Working Sheet'!AM$337:AM$373))</f>
        <v>0</v>
      </c>
      <c r="Q90" s="435">
        <f>IF($D$9="Tonnes",SUMIF('Working Sheet'!$G$337:$G$373,$B90,'Working Sheet'!AP$337:AP$373),SUMIF('Working Sheet'!$G$337:$G$373,$B90,'Working Sheet'!AO$337:AO$373))</f>
        <v>0</v>
      </c>
      <c r="R90" s="436" t="str">
        <f>IF(M90&gt;0,SUMIF('Working Sheet'!$G$337:$G$373,$B90,'Working Sheet'!AR$337:AR$373),"")</f>
        <v/>
      </c>
    </row>
    <row r="91" spans="2:18" x14ac:dyDescent="0.35">
      <c r="B91" s="543" t="str">
        <f>'Working Sheet'!AD412</f>
        <v>Plastic pipes (17 02 03)</v>
      </c>
      <c r="C91" s="545"/>
      <c r="D91" s="434">
        <f>IF($D$9="Tonnes",SUMIF('Working Sheet'!$G$337:$G$373,$B91,'Working Sheet'!I$337:I$373),SUMIF('Working Sheet'!$G$337:$G$373,$B91,'Working Sheet'!H$337:H$373))</f>
        <v>0</v>
      </c>
      <c r="E91" s="435">
        <f>IF($D$9="Tonnes",SUMIF('Working Sheet'!$G$337:$G$373,$B91,'Working Sheet'!L$337:L$373),SUMIF('Working Sheet'!$G$337:$G$373,$B91,'Working Sheet'!K$337:K$373))</f>
        <v>0</v>
      </c>
      <c r="F91" s="435">
        <f>IF($D$9="Tonnes",SUMIF('Working Sheet'!$G$337:$G$373,$B91,'Working Sheet'!N$337:N$373),SUMIF('Working Sheet'!$G$337:$G$373,$B91,'Working Sheet'!M$337:M$373))</f>
        <v>0</v>
      </c>
      <c r="G91" s="435">
        <f>IF($D$9="Tonnes",SUMIF('Working Sheet'!$G$337:$G$373,$B91,'Working Sheet'!Q$337:Q$373),SUMIF('Working Sheet'!$G$337:$G$373,$B91,'Working Sheet'!P$337:P$373))</f>
        <v>0</v>
      </c>
      <c r="H91" s="435">
        <f>IF($D$9="Tonnes",SUMIF('Working Sheet'!$G$337:$G$373,$B91,'Working Sheet'!S$337:S$373),SUMIF('Working Sheet'!$G$337:$G$373,$B91,'Working Sheet'!R$337:R$373))</f>
        <v>0</v>
      </c>
      <c r="I91" s="436" t="str">
        <f>IF(D91&gt;0,SUMIF('Working Sheet'!$G$337:$G$373,$B91,'Working Sheet'!Z$337:Z$373),"")</f>
        <v/>
      </c>
      <c r="J91" s="433"/>
      <c r="K91" s="543" t="str">
        <f>'Working Sheet'!AD412</f>
        <v>Plastic pipes (17 02 03)</v>
      </c>
      <c r="L91" s="545"/>
      <c r="M91" s="434">
        <f>IF($D$9="Tonnes",SUMIF('Working Sheet'!$G$337:$G$373,$B91,'Working Sheet'!AF$337:AF$373),SUMIF('Working Sheet'!$G$337:$G$373,$B91,'Working Sheet'!AE$337:AE$373))</f>
        <v>0</v>
      </c>
      <c r="N91" s="435">
        <f>IF($D$9="Tonnes",SUMIF('Working Sheet'!$G$337:$G$373,$B91,'Working Sheet'!AI$337:AI$373),SUMIF('Working Sheet'!$G$337:$G$373,$B91,'Working Sheet'!AH$337:AH$373))</f>
        <v>0</v>
      </c>
      <c r="O91" s="435">
        <f>IF($D$9="Tonnes",SUMIF('Working Sheet'!$G$337:$G$373,$B91,'Working Sheet'!AK$337:AK$373),SUMIF('Working Sheet'!$G$337:$G$373,$B91,'Working Sheet'!AJ$337:AJ$373))</f>
        <v>0</v>
      </c>
      <c r="P91" s="435">
        <f>IF($D$9="Tonnes",SUMIF('Working Sheet'!$G$337:$G$373,$B91,'Working Sheet'!AN$337:AN$373),SUMIF('Working Sheet'!$G$337:$G$373,$B91,'Working Sheet'!AM$337:AM$373))</f>
        <v>0</v>
      </c>
      <c r="Q91" s="435">
        <f>IF($D$9="Tonnes",SUMIF('Working Sheet'!$G$337:$G$373,$B91,'Working Sheet'!AP$337:AP$373),SUMIF('Working Sheet'!$G$337:$G$373,$B91,'Working Sheet'!AO$337:AO$373))</f>
        <v>0</v>
      </c>
      <c r="R91" s="436" t="str">
        <f>IF(M91&gt;0,SUMIF('Working Sheet'!$G$337:$G$373,$B91,'Working Sheet'!AR$337:AR$373),"")</f>
        <v/>
      </c>
    </row>
    <row r="92" spans="2:18" x14ac:dyDescent="0.35">
      <c r="B92" s="543" t="str">
        <f>'Working Sheet'!AD413</f>
        <v>Refrigerant gases (16 05 04*)</v>
      </c>
      <c r="C92" s="545"/>
      <c r="D92" s="434">
        <f>IF($D$9="Tonnes",SUMIF('Working Sheet'!$G$337:$G$373,$B92,'Working Sheet'!I$337:I$373),SUMIF('Working Sheet'!$G$337:$G$373,$B92,'Working Sheet'!H$337:H$373))</f>
        <v>0</v>
      </c>
      <c r="E92" s="435">
        <f>IF($D$9="Tonnes",SUMIF('Working Sheet'!$G$337:$G$373,$B92,'Working Sheet'!L$337:L$373),SUMIF('Working Sheet'!$G$337:$G$373,$B92,'Working Sheet'!K$337:K$373))</f>
        <v>0</v>
      </c>
      <c r="F92" s="435">
        <f>IF($D$9="Tonnes",SUMIF('Working Sheet'!$G$337:$G$373,$B92,'Working Sheet'!N$337:N$373),SUMIF('Working Sheet'!$G$337:$G$373,$B92,'Working Sheet'!M$337:M$373))</f>
        <v>0</v>
      </c>
      <c r="G92" s="435">
        <f>IF($D$9="Tonnes",SUMIF('Working Sheet'!$G$337:$G$373,$B92,'Working Sheet'!Q$337:Q$373),SUMIF('Working Sheet'!$G$337:$G$373,$B92,'Working Sheet'!P$337:P$373))</f>
        <v>0</v>
      </c>
      <c r="H92" s="435">
        <f>IF($D$9="Tonnes",SUMIF('Working Sheet'!$G$337:$G$373,$B92,'Working Sheet'!S$337:S$373),SUMIF('Working Sheet'!$G$337:$G$373,$B92,'Working Sheet'!R$337:R$373))</f>
        <v>0</v>
      </c>
      <c r="I92" s="436" t="str">
        <f>IF(D92&gt;0,SUMIF('Working Sheet'!$G$337:$G$373,$B92,'Working Sheet'!Z$337:Z$373),"")</f>
        <v/>
      </c>
      <c r="J92" s="433"/>
      <c r="K92" s="543" t="str">
        <f>'Working Sheet'!AD413</f>
        <v>Refrigerant gases (16 05 04*)</v>
      </c>
      <c r="L92" s="545"/>
      <c r="M92" s="434">
        <f>IF($D$9="Tonnes",SUMIF('Working Sheet'!$G$337:$G$373,$B92,'Working Sheet'!AF$337:AF$373),SUMIF('Working Sheet'!$G$337:$G$373,$B92,'Working Sheet'!AE$337:AE$373))</f>
        <v>0</v>
      </c>
      <c r="N92" s="435">
        <f>IF($D$9="Tonnes",SUMIF('Working Sheet'!$G$337:$G$373,$B92,'Working Sheet'!AI$337:AI$373),SUMIF('Working Sheet'!$G$337:$G$373,$B92,'Working Sheet'!AH$337:AH$373))</f>
        <v>0</v>
      </c>
      <c r="O92" s="435">
        <f>IF($D$9="Tonnes",SUMIF('Working Sheet'!$G$337:$G$373,$B92,'Working Sheet'!AK$337:AK$373),SUMIF('Working Sheet'!$G$337:$G$373,$B92,'Working Sheet'!AJ$337:AJ$373))</f>
        <v>0</v>
      </c>
      <c r="P92" s="435">
        <f>IF($D$9="Tonnes",SUMIF('Working Sheet'!$G$337:$G$373,$B92,'Working Sheet'!AN$337:AN$373),SUMIF('Working Sheet'!$G$337:$G$373,$B92,'Working Sheet'!AM$337:AM$373))</f>
        <v>0</v>
      </c>
      <c r="Q92" s="435">
        <f>IF($D$9="Tonnes",SUMIF('Working Sheet'!$G$337:$G$373,$B92,'Working Sheet'!AP$337:AP$373),SUMIF('Working Sheet'!$G$337:$G$373,$B92,'Working Sheet'!AO$337:AO$373))</f>
        <v>0</v>
      </c>
      <c r="R92" s="436" t="str">
        <f>IF(M92&gt;0,SUMIF('Working Sheet'!$G$337:$G$373,$B92,'Working Sheet'!AR$337:AR$373),"")</f>
        <v/>
      </c>
    </row>
    <row r="93" spans="2:18" x14ac:dyDescent="0.35">
      <c r="B93" s="543" t="str">
        <f>'Working Sheet'!AD414</f>
        <v>Refrigeration gases (Non-hazardous) (16 05 05)</v>
      </c>
      <c r="C93" s="545"/>
      <c r="D93" s="434">
        <f>IF($D$9="Tonnes",SUMIF('Working Sheet'!$G$337:$G$373,$B93,'Working Sheet'!I$337:I$373),SUMIF('Working Sheet'!$G$337:$G$373,$B93,'Working Sheet'!H$337:H$373))</f>
        <v>0</v>
      </c>
      <c r="E93" s="435">
        <f>IF($D$9="Tonnes",SUMIF('Working Sheet'!$G$337:$G$373,$B93,'Working Sheet'!L$337:L$373),SUMIF('Working Sheet'!$G$337:$G$373,$B93,'Working Sheet'!K$337:K$373))</f>
        <v>0</v>
      </c>
      <c r="F93" s="435">
        <f>IF($D$9="Tonnes",SUMIF('Working Sheet'!$G$337:$G$373,$B93,'Working Sheet'!N$337:N$373),SUMIF('Working Sheet'!$G$337:$G$373,$B93,'Working Sheet'!M$337:M$373))</f>
        <v>0</v>
      </c>
      <c r="G93" s="435">
        <f>IF($D$9="Tonnes",SUMIF('Working Sheet'!$G$337:$G$373,$B93,'Working Sheet'!Q$337:Q$373),SUMIF('Working Sheet'!$G$337:$G$373,$B93,'Working Sheet'!P$337:P$373))</f>
        <v>0</v>
      </c>
      <c r="H93" s="435">
        <f>IF($D$9="Tonnes",SUMIF('Working Sheet'!$G$337:$G$373,$B93,'Working Sheet'!S$337:S$373),SUMIF('Working Sheet'!$G$337:$G$373,$B93,'Working Sheet'!R$337:R$373))</f>
        <v>0</v>
      </c>
      <c r="I93" s="436" t="str">
        <f>IF(D93&gt;0,SUMIF('Working Sheet'!$G$337:$G$373,$B93,'Working Sheet'!Z$337:Z$373),"")</f>
        <v/>
      </c>
      <c r="J93" s="433"/>
      <c r="K93" s="543" t="str">
        <f>'Working Sheet'!AD414</f>
        <v>Refrigeration gases (Non-hazardous) (16 05 05)</v>
      </c>
      <c r="L93" s="545"/>
      <c r="M93" s="434">
        <f>IF($D$9="Tonnes",SUMIF('Working Sheet'!$G$337:$G$373,$B93,'Working Sheet'!AF$337:AF$373),SUMIF('Working Sheet'!$G$337:$G$373,$B93,'Working Sheet'!AE$337:AE$373))</f>
        <v>0</v>
      </c>
      <c r="N93" s="435">
        <f>IF($D$9="Tonnes",SUMIF('Working Sheet'!$G$337:$G$373,$B93,'Working Sheet'!AI$337:AI$373),SUMIF('Working Sheet'!$G$337:$G$373,$B93,'Working Sheet'!AH$337:AH$373))</f>
        <v>0</v>
      </c>
      <c r="O93" s="435">
        <f>IF($D$9="Tonnes",SUMIF('Working Sheet'!$G$337:$G$373,$B93,'Working Sheet'!AK$337:AK$373),SUMIF('Working Sheet'!$G$337:$G$373,$B93,'Working Sheet'!AJ$337:AJ$373))</f>
        <v>0</v>
      </c>
      <c r="P93" s="435">
        <f>IF($D$9="Tonnes",SUMIF('Working Sheet'!$G$337:$G$373,$B93,'Working Sheet'!AN$337:AN$373),SUMIF('Working Sheet'!$G$337:$G$373,$B93,'Working Sheet'!AM$337:AM$373))</f>
        <v>0</v>
      </c>
      <c r="Q93" s="435">
        <f>IF($D$9="Tonnes",SUMIF('Working Sheet'!$G$337:$G$373,$B93,'Working Sheet'!AP$337:AP$373),SUMIF('Working Sheet'!$G$337:$G$373,$B93,'Working Sheet'!AO$337:AO$373))</f>
        <v>0</v>
      </c>
      <c r="R93" s="436" t="str">
        <f>IF(M93&gt;0,SUMIF('Working Sheet'!$G$337:$G$373,$B93,'Working Sheet'!AR$337:AR$373),"")</f>
        <v/>
      </c>
    </row>
    <row r="94" spans="2:18" x14ac:dyDescent="0.35">
      <c r="B94" s="543" t="str">
        <f>'Working Sheet'!AD415</f>
        <v>Septic tank waste (20 03 04)</v>
      </c>
      <c r="C94" s="545"/>
      <c r="D94" s="434">
        <f>IF($D$9="Tonnes",SUMIF('Working Sheet'!$G$337:$G$373,$B94,'Working Sheet'!I$337:I$373),SUMIF('Working Sheet'!$G$337:$G$373,$B94,'Working Sheet'!H$337:H$373))</f>
        <v>0</v>
      </c>
      <c r="E94" s="435">
        <f>IF($D$9="Tonnes",SUMIF('Working Sheet'!$G$337:$G$373,$B94,'Working Sheet'!L$337:L$373),SUMIF('Working Sheet'!$G$337:$G$373,$B94,'Working Sheet'!K$337:K$373))</f>
        <v>0</v>
      </c>
      <c r="F94" s="435">
        <f>IF($D$9="Tonnes",SUMIF('Working Sheet'!$G$337:$G$373,$B94,'Working Sheet'!N$337:N$373),SUMIF('Working Sheet'!$G$337:$G$373,$B94,'Working Sheet'!M$337:M$373))</f>
        <v>0</v>
      </c>
      <c r="G94" s="435">
        <f>IF($D$9="Tonnes",SUMIF('Working Sheet'!$G$337:$G$373,$B94,'Working Sheet'!Q$337:Q$373),SUMIF('Working Sheet'!$G$337:$G$373,$B94,'Working Sheet'!P$337:P$373))</f>
        <v>0</v>
      </c>
      <c r="H94" s="435">
        <f>IF($D$9="Tonnes",SUMIF('Working Sheet'!$G$337:$G$373,$B94,'Working Sheet'!S$337:S$373),SUMIF('Working Sheet'!$G$337:$G$373,$B94,'Working Sheet'!R$337:R$373))</f>
        <v>0</v>
      </c>
      <c r="I94" s="436" t="str">
        <f>IF(D94&gt;0,SUMIF('Working Sheet'!$G$337:$G$373,$B94,'Working Sheet'!Z$337:Z$373),"")</f>
        <v/>
      </c>
      <c r="J94" s="433"/>
      <c r="K94" s="543" t="str">
        <f>'Working Sheet'!AD415</f>
        <v>Septic tank waste (20 03 04)</v>
      </c>
      <c r="L94" s="545"/>
      <c r="M94" s="434">
        <f>IF($D$9="Tonnes",SUMIF('Working Sheet'!$G$337:$G$373,$B94,'Working Sheet'!AF$337:AF$373),SUMIF('Working Sheet'!$G$337:$G$373,$B94,'Working Sheet'!AE$337:AE$373))</f>
        <v>0</v>
      </c>
      <c r="N94" s="435">
        <f>IF($D$9="Tonnes",SUMIF('Working Sheet'!$G$337:$G$373,$B94,'Working Sheet'!AI$337:AI$373),SUMIF('Working Sheet'!$G$337:$G$373,$B94,'Working Sheet'!AH$337:AH$373))</f>
        <v>0</v>
      </c>
      <c r="O94" s="435">
        <f>IF($D$9="Tonnes",SUMIF('Working Sheet'!$G$337:$G$373,$B94,'Working Sheet'!AK$337:AK$373),SUMIF('Working Sheet'!$G$337:$G$373,$B94,'Working Sheet'!AJ$337:AJ$373))</f>
        <v>0</v>
      </c>
      <c r="P94" s="435">
        <f>IF($D$9="Tonnes",SUMIF('Working Sheet'!$G$337:$G$373,$B94,'Working Sheet'!AN$337:AN$373),SUMIF('Working Sheet'!$G$337:$G$373,$B94,'Working Sheet'!AM$337:AM$373))</f>
        <v>0</v>
      </c>
      <c r="Q94" s="435">
        <f>IF($D$9="Tonnes",SUMIF('Working Sheet'!$G$337:$G$373,$B94,'Working Sheet'!AP$337:AP$373),SUMIF('Working Sheet'!$G$337:$G$373,$B94,'Working Sheet'!AO$337:AO$373))</f>
        <v>0</v>
      </c>
      <c r="R94" s="436" t="str">
        <f>IF(M94&gt;0,SUMIF('Working Sheet'!$G$337:$G$373,$B94,'Working Sheet'!AR$337:AR$373),"")</f>
        <v/>
      </c>
    </row>
    <row r="95" spans="2:18" x14ac:dyDescent="0.35">
      <c r="B95" s="543" t="str">
        <f>'Working Sheet'!AD416</f>
        <v>Soils and stones (Hazardous) (17 05 03*)</v>
      </c>
      <c r="C95" s="545"/>
      <c r="D95" s="434">
        <f>IF($D$9="Tonnes",SUMIF('Working Sheet'!$G$337:$G$373,$B95,'Working Sheet'!I$337:I$373),SUMIF('Working Sheet'!$G$337:$G$373,$B95,'Working Sheet'!H$337:H$373))</f>
        <v>0</v>
      </c>
      <c r="E95" s="435">
        <f>IF($D$9="Tonnes",SUMIF('Working Sheet'!$G$337:$G$373,$B95,'Working Sheet'!L$337:L$373),SUMIF('Working Sheet'!$G$337:$G$373,$B95,'Working Sheet'!K$337:K$373))</f>
        <v>0</v>
      </c>
      <c r="F95" s="435">
        <f>IF($D$9="Tonnes",SUMIF('Working Sheet'!$G$337:$G$373,$B95,'Working Sheet'!N$337:N$373),SUMIF('Working Sheet'!$G$337:$G$373,$B95,'Working Sheet'!M$337:M$373))</f>
        <v>0</v>
      </c>
      <c r="G95" s="435">
        <f>IF($D$9="Tonnes",SUMIF('Working Sheet'!$G$337:$G$373,$B95,'Working Sheet'!Q$337:Q$373),SUMIF('Working Sheet'!$G$337:$G$373,$B95,'Working Sheet'!P$337:P$373))</f>
        <v>0</v>
      </c>
      <c r="H95" s="435">
        <f>IF($D$9="Tonnes",SUMIF('Working Sheet'!$G$337:$G$373,$B95,'Working Sheet'!S$337:S$373),SUMIF('Working Sheet'!$G$337:$G$373,$B95,'Working Sheet'!R$337:R$373))</f>
        <v>0</v>
      </c>
      <c r="I95" s="436" t="str">
        <f>IF(D95&gt;0,SUMIF('Working Sheet'!$G$337:$G$373,$B95,'Working Sheet'!Z$337:Z$373),"")</f>
        <v/>
      </c>
      <c r="J95" s="433"/>
      <c r="K95" s="543" t="str">
        <f>'Working Sheet'!AD416</f>
        <v>Soils and stones (Hazardous) (17 05 03*)</v>
      </c>
      <c r="L95" s="545"/>
      <c r="M95" s="434">
        <f>IF($D$9="Tonnes",SUMIF('Working Sheet'!$G$337:$G$373,$B95,'Working Sheet'!AF$337:AF$373),SUMIF('Working Sheet'!$G$337:$G$373,$B95,'Working Sheet'!AE$337:AE$373))</f>
        <v>0</v>
      </c>
      <c r="N95" s="435">
        <f>IF($D$9="Tonnes",SUMIF('Working Sheet'!$G$337:$G$373,$B95,'Working Sheet'!AI$337:AI$373),SUMIF('Working Sheet'!$G$337:$G$373,$B95,'Working Sheet'!AH$337:AH$373))</f>
        <v>0</v>
      </c>
      <c r="O95" s="435">
        <f>IF($D$9="Tonnes",SUMIF('Working Sheet'!$G$337:$G$373,$B95,'Working Sheet'!AK$337:AK$373),SUMIF('Working Sheet'!$G$337:$G$373,$B95,'Working Sheet'!AJ$337:AJ$373))</f>
        <v>0</v>
      </c>
      <c r="P95" s="435">
        <f>IF($D$9="Tonnes",SUMIF('Working Sheet'!$G$337:$G$373,$B95,'Working Sheet'!AN$337:AN$373),SUMIF('Working Sheet'!$G$337:$G$373,$B95,'Working Sheet'!AM$337:AM$373))</f>
        <v>0</v>
      </c>
      <c r="Q95" s="435">
        <f>IF($D$9="Tonnes",SUMIF('Working Sheet'!$G$337:$G$373,$B95,'Working Sheet'!AP$337:AP$373),SUMIF('Working Sheet'!$G$337:$G$373,$B95,'Working Sheet'!AO$337:AO$373))</f>
        <v>0</v>
      </c>
      <c r="R95" s="436" t="str">
        <f>IF(M95&gt;0,SUMIF('Working Sheet'!$G$337:$G$373,$B95,'Working Sheet'!AR$337:AR$373),"")</f>
        <v/>
      </c>
    </row>
    <row r="96" spans="2:18" x14ac:dyDescent="0.35">
      <c r="B96" s="543" t="str">
        <f>'Working Sheet'!AD417</f>
        <v>Soils and stones (Inert) (17 05 04)</v>
      </c>
      <c r="C96" s="545"/>
      <c r="D96" s="434">
        <f>IF($D$9="Tonnes",SUMIF('Working Sheet'!$G$337:$G$373,$B96,'Working Sheet'!I$337:I$373),SUMIF('Working Sheet'!$G$337:$G$373,$B96,'Working Sheet'!H$337:H$373))</f>
        <v>0</v>
      </c>
      <c r="E96" s="435">
        <f>IF($D$9="Tonnes",SUMIF('Working Sheet'!$G$337:$G$373,$B96,'Working Sheet'!L$337:L$373),SUMIF('Working Sheet'!$G$337:$G$373,$B96,'Working Sheet'!K$337:K$373))</f>
        <v>0</v>
      </c>
      <c r="F96" s="435">
        <f>IF($D$9="Tonnes",SUMIF('Working Sheet'!$G$337:$G$373,$B96,'Working Sheet'!N$337:N$373),SUMIF('Working Sheet'!$G$337:$G$373,$B96,'Working Sheet'!M$337:M$373))</f>
        <v>0</v>
      </c>
      <c r="G96" s="435">
        <f>IF($D$9="Tonnes",SUMIF('Working Sheet'!$G$337:$G$373,$B96,'Working Sheet'!Q$337:Q$373),SUMIF('Working Sheet'!$G$337:$G$373,$B96,'Working Sheet'!P$337:P$373))</f>
        <v>0</v>
      </c>
      <c r="H96" s="435">
        <f>IF($D$9="Tonnes",SUMIF('Working Sheet'!$G$337:$G$373,$B96,'Working Sheet'!S$337:S$373),SUMIF('Working Sheet'!$G$337:$G$373,$B96,'Working Sheet'!R$337:R$373))</f>
        <v>0</v>
      </c>
      <c r="I96" s="436" t="str">
        <f>IF(D96&gt;0,SUMIF('Working Sheet'!$G$337:$G$373,$B96,'Working Sheet'!Z$337:Z$373),"")</f>
        <v/>
      </c>
      <c r="J96" s="433"/>
      <c r="K96" s="543" t="str">
        <f>'Working Sheet'!AD417</f>
        <v>Soils and stones (Inert) (17 05 04)</v>
      </c>
      <c r="L96" s="545"/>
      <c r="M96" s="434">
        <f>IF($D$9="Tonnes",SUMIF('Working Sheet'!$G$337:$G$373,$B96,'Working Sheet'!AF$337:AF$373),SUMIF('Working Sheet'!$G$337:$G$373,$B96,'Working Sheet'!AE$337:AE$373))</f>
        <v>0</v>
      </c>
      <c r="N96" s="435">
        <f>IF($D$9="Tonnes",SUMIF('Working Sheet'!$G$337:$G$373,$B96,'Working Sheet'!AI$337:AI$373),SUMIF('Working Sheet'!$G$337:$G$373,$B96,'Working Sheet'!AH$337:AH$373))</f>
        <v>0</v>
      </c>
      <c r="O96" s="435">
        <f>IF($D$9="Tonnes",SUMIF('Working Sheet'!$G$337:$G$373,$B96,'Working Sheet'!AK$337:AK$373),SUMIF('Working Sheet'!$G$337:$G$373,$B96,'Working Sheet'!AJ$337:AJ$373))</f>
        <v>0</v>
      </c>
      <c r="P96" s="435">
        <f>IF($D$9="Tonnes",SUMIF('Working Sheet'!$G$337:$G$373,$B96,'Working Sheet'!AN$337:AN$373),SUMIF('Working Sheet'!$G$337:$G$373,$B96,'Working Sheet'!AM$337:AM$373))</f>
        <v>0</v>
      </c>
      <c r="Q96" s="435">
        <f>IF($D$9="Tonnes",SUMIF('Working Sheet'!$G$337:$G$373,$B96,'Working Sheet'!AP$337:AP$373),SUMIF('Working Sheet'!$G$337:$G$373,$B96,'Working Sheet'!AO$337:AO$373))</f>
        <v>0</v>
      </c>
      <c r="R96" s="436" t="str">
        <f>IF(M96&gt;0,SUMIF('Working Sheet'!$G$337:$G$373,$B96,'Working Sheet'!AR$337:AR$373),"")</f>
        <v/>
      </c>
    </row>
    <row r="97" spans="2:21" x14ac:dyDescent="0.35">
      <c r="B97" s="543" t="e">
        <f>'Working Sheet'!#REF!</f>
        <v>#REF!</v>
      </c>
      <c r="C97" s="545"/>
      <c r="D97" s="434">
        <f>IF($D$9="Tonnes",SUMIF('Working Sheet'!$G$337:$G$373,$B97,'Working Sheet'!I$337:I$373),SUMIF('Working Sheet'!$G$337:$G$373,$B97,'Working Sheet'!H$337:H$373))</f>
        <v>0</v>
      </c>
      <c r="E97" s="435">
        <f>IF($D$9="Tonnes",SUMIF('Working Sheet'!$G$337:$G$373,$B97,'Working Sheet'!L$337:L$373),SUMIF('Working Sheet'!$G$337:$G$373,$B97,'Working Sheet'!K$337:K$373))</f>
        <v>0</v>
      </c>
      <c r="F97" s="435">
        <f>IF($D$9="Tonnes",SUMIF('Working Sheet'!$G$337:$G$373,$B97,'Working Sheet'!N$337:N$373),SUMIF('Working Sheet'!$G$337:$G$373,$B97,'Working Sheet'!M$337:M$373))</f>
        <v>0</v>
      </c>
      <c r="G97" s="435">
        <f>IF($D$9="Tonnes",SUMIF('Working Sheet'!$G$337:$G$373,$B97,'Working Sheet'!Q$337:Q$373),SUMIF('Working Sheet'!$G$337:$G$373,$B97,'Working Sheet'!P$337:P$373))</f>
        <v>0</v>
      </c>
      <c r="H97" s="435">
        <f>IF($D$9="Tonnes",SUMIF('Working Sheet'!$G$337:$G$373,$B97,'Working Sheet'!S$337:S$373),SUMIF('Working Sheet'!$G$337:$G$373,$B97,'Working Sheet'!R$337:R$373))</f>
        <v>0</v>
      </c>
      <c r="I97" s="436" t="str">
        <f>IF(D97&gt;0,SUMIF('Working Sheet'!$G$337:$G$373,$B97,'Working Sheet'!Z$337:Z$373),"")</f>
        <v/>
      </c>
      <c r="J97" s="433"/>
      <c r="K97" s="549" t="e">
        <f>'Working Sheet'!#REF!</f>
        <v>#REF!</v>
      </c>
      <c r="L97" s="545"/>
      <c r="M97" s="434">
        <f>IF($D$9="Tonnes",SUMIF('Working Sheet'!$G$337:$G$373,$B97,'Working Sheet'!AF$337:AF$373),SUMIF('Working Sheet'!$G$337:$G$373,$B97,'Working Sheet'!AE$337:AE$373))</f>
        <v>0</v>
      </c>
      <c r="N97" s="435">
        <f>IF($D$9="Tonnes",SUMIF('Working Sheet'!$G$337:$G$373,$B97,'Working Sheet'!AI$337:AI$373),SUMIF('Working Sheet'!$G$337:$G$373,$B97,'Working Sheet'!AH$337:AH$373))</f>
        <v>0</v>
      </c>
      <c r="O97" s="435">
        <f>IF($D$9="Tonnes",SUMIF('Working Sheet'!$G$337:$G$373,$B97,'Working Sheet'!AK$337:AK$373),SUMIF('Working Sheet'!$G$337:$G$373,$B97,'Working Sheet'!AJ$337:AJ$373))</f>
        <v>0</v>
      </c>
      <c r="P97" s="435">
        <f>IF($D$9="Tonnes",SUMIF('Working Sheet'!$G$337:$G$373,$B97,'Working Sheet'!AN$337:AN$373),SUMIF('Working Sheet'!$G$337:$G$373,$B97,'Working Sheet'!AM$337:AM$373))</f>
        <v>0</v>
      </c>
      <c r="Q97" s="435">
        <f>IF($D$9="Tonnes",SUMIF('Working Sheet'!$G$337:$G$373,$B97,'Working Sheet'!AP$337:AP$373),SUMIF('Working Sheet'!$G$337:$G$373,$B97,'Working Sheet'!AO$337:AO$373))</f>
        <v>0</v>
      </c>
      <c r="R97" s="436" t="str">
        <f>IF(M97&gt;0,SUMIF('Working Sheet'!$G$337:$G$373,$B97,'Working Sheet'!AR$337:AR$373),"")</f>
        <v/>
      </c>
    </row>
    <row r="98" spans="2:21" x14ac:dyDescent="0.35">
      <c r="B98" s="543" t="str">
        <f>'Working Sheet'!AD418</f>
        <v>Steel (17 04 05)</v>
      </c>
      <c r="C98" s="545"/>
      <c r="D98" s="434">
        <f>IF($D$9="Tonnes",SUMIF('Working Sheet'!$G$337:$G$373,$B98,'Working Sheet'!I$337:I$373),SUMIF('Working Sheet'!$G$337:$G$373,$B98,'Working Sheet'!H$337:H$373))</f>
        <v>0</v>
      </c>
      <c r="E98" s="435">
        <f>IF($D$9="Tonnes",SUMIF('Working Sheet'!$G$337:$G$373,$B98,'Working Sheet'!L$337:L$373),SUMIF('Working Sheet'!$G$337:$G$373,$B98,'Working Sheet'!K$337:K$373))</f>
        <v>0</v>
      </c>
      <c r="F98" s="435">
        <f>IF($D$9="Tonnes",SUMIF('Working Sheet'!$G$337:$G$373,$B98,'Working Sheet'!N$337:N$373),SUMIF('Working Sheet'!$G$337:$G$373,$B98,'Working Sheet'!M$337:M$373))</f>
        <v>0</v>
      </c>
      <c r="G98" s="435">
        <f>IF($D$9="Tonnes",SUMIF('Working Sheet'!$G$337:$G$373,$B98,'Working Sheet'!Q$337:Q$373),SUMIF('Working Sheet'!$G$337:$G$373,$B98,'Working Sheet'!P$337:P$373))</f>
        <v>0</v>
      </c>
      <c r="H98" s="435">
        <f>IF($D$9="Tonnes",SUMIF('Working Sheet'!$G$337:$G$373,$B98,'Working Sheet'!S$337:S$373),SUMIF('Working Sheet'!$G$337:$G$373,$B98,'Working Sheet'!R$337:R$373))</f>
        <v>0</v>
      </c>
      <c r="I98" s="436" t="str">
        <f>IF(D98&gt;0,SUMIF('Working Sheet'!$G$337:$G$373,$B98,'Working Sheet'!Z$337:Z$373),"")</f>
        <v/>
      </c>
      <c r="J98" s="433"/>
      <c r="K98" s="549" t="str">
        <f>'Working Sheet'!AD418</f>
        <v>Steel (17 04 05)</v>
      </c>
      <c r="L98" s="545"/>
      <c r="M98" s="434">
        <f>IF($D$9="Tonnes",SUMIF('Working Sheet'!$G$337:$G$373,$B98,'Working Sheet'!AF$337:AF$373),SUMIF('Working Sheet'!$G$337:$G$373,$B98,'Working Sheet'!AE$337:AE$373))</f>
        <v>0</v>
      </c>
      <c r="N98" s="435">
        <f>IF($D$9="Tonnes",SUMIF('Working Sheet'!$G$337:$G$373,$B98,'Working Sheet'!AI$337:AI$373),SUMIF('Working Sheet'!$G$337:$G$373,$B98,'Working Sheet'!AH$337:AH$373))</f>
        <v>0</v>
      </c>
      <c r="O98" s="435">
        <f>IF($D$9="Tonnes",SUMIF('Working Sheet'!$G$337:$G$373,$B98,'Working Sheet'!AK$337:AK$373),SUMIF('Working Sheet'!$G$337:$G$373,$B98,'Working Sheet'!AJ$337:AJ$373))</f>
        <v>0</v>
      </c>
      <c r="P98" s="435">
        <f>IF($D$9="Tonnes",SUMIF('Working Sheet'!$G$337:$G$373,$B98,'Working Sheet'!AN$337:AN$373),SUMIF('Working Sheet'!$G$337:$G$373,$B98,'Working Sheet'!AM$337:AM$373))</f>
        <v>0</v>
      </c>
      <c r="Q98" s="435">
        <f>IF($D$9="Tonnes",SUMIF('Working Sheet'!$G$337:$G$373,$B98,'Working Sheet'!AP$337:AP$373),SUMIF('Working Sheet'!$G$337:$G$373,$B98,'Working Sheet'!AO$337:AO$373))</f>
        <v>0</v>
      </c>
      <c r="R98" s="436" t="str">
        <f>IF(M98&gt;0,SUMIF('Working Sheet'!$G$337:$G$373,$B98,'Working Sheet'!AR$337:AR$373),"")</f>
        <v/>
      </c>
    </row>
    <row r="99" spans="2:21" x14ac:dyDescent="0.35">
      <c r="B99" s="543" t="str">
        <f>'Working Sheet'!AD419</f>
        <v>Textiles (20 01 11)</v>
      </c>
      <c r="C99" s="545"/>
      <c r="D99" s="434">
        <f>IF($D$9="Tonnes",SUMIF('Working Sheet'!$G$337:$G$373,$B99,'Working Sheet'!I$337:I$373),SUMIF('Working Sheet'!$G$337:$G$373,$B99,'Working Sheet'!H$337:H$373))</f>
        <v>0</v>
      </c>
      <c r="E99" s="435">
        <f>IF($D$9="Tonnes",SUMIF('Working Sheet'!$G$337:$G$373,$B99,'Working Sheet'!L$337:L$373),SUMIF('Working Sheet'!$G$337:$G$373,$B99,'Working Sheet'!K$337:K$373))</f>
        <v>0</v>
      </c>
      <c r="F99" s="435">
        <f>IF($D$9="Tonnes",SUMIF('Working Sheet'!$G$337:$G$373,$B99,'Working Sheet'!N$337:N$373),SUMIF('Working Sheet'!$G$337:$G$373,$B99,'Working Sheet'!M$337:M$373))</f>
        <v>0</v>
      </c>
      <c r="G99" s="435">
        <f>IF($D$9="Tonnes",SUMIF('Working Sheet'!$G$337:$G$373,$B99,'Working Sheet'!Q$337:Q$373),SUMIF('Working Sheet'!$G$337:$G$373,$B99,'Working Sheet'!P$337:P$373))</f>
        <v>0</v>
      </c>
      <c r="H99" s="435">
        <f>IF($D$9="Tonnes",SUMIF('Working Sheet'!$G$337:$G$373,$B99,'Working Sheet'!S$337:S$373),SUMIF('Working Sheet'!$G$337:$G$373,$B99,'Working Sheet'!R$337:R$373))</f>
        <v>0</v>
      </c>
      <c r="I99" s="436" t="str">
        <f>IF(D99&gt;0,SUMIF('Working Sheet'!$G$337:$G$373,$B99,'Working Sheet'!Z$337:Z$373),"")</f>
        <v/>
      </c>
      <c r="J99" s="433"/>
      <c r="K99" s="549" t="str">
        <f>'Working Sheet'!AD419</f>
        <v>Textiles (20 01 11)</v>
      </c>
      <c r="L99" s="545"/>
      <c r="M99" s="434">
        <f>IF($D$9="Tonnes",SUMIF('Working Sheet'!$G$337:$G$373,$B99,'Working Sheet'!AF$337:AF$373),SUMIF('Working Sheet'!$G$337:$G$373,$B99,'Working Sheet'!AE$337:AE$373))</f>
        <v>0</v>
      </c>
      <c r="N99" s="435">
        <f>IF($D$9="Tonnes",SUMIF('Working Sheet'!$G$337:$G$373,$B99,'Working Sheet'!AI$337:AI$373),SUMIF('Working Sheet'!$G$337:$G$373,$B99,'Working Sheet'!AH$337:AH$373))</f>
        <v>0</v>
      </c>
      <c r="O99" s="435">
        <f>IF($D$9="Tonnes",SUMIF('Working Sheet'!$G$337:$G$373,$B99,'Working Sheet'!AK$337:AK$373),SUMIF('Working Sheet'!$G$337:$G$373,$B99,'Working Sheet'!AJ$337:AJ$373))</f>
        <v>0</v>
      </c>
      <c r="P99" s="435">
        <f>IF($D$9="Tonnes",SUMIF('Working Sheet'!$G$337:$G$373,$B99,'Working Sheet'!AN$337:AN$373),SUMIF('Working Sheet'!$G$337:$G$373,$B99,'Working Sheet'!AM$337:AM$373))</f>
        <v>0</v>
      </c>
      <c r="Q99" s="435">
        <f>IF($D$9="Tonnes",SUMIF('Working Sheet'!$G$337:$G$373,$B99,'Working Sheet'!AP$337:AP$373),SUMIF('Working Sheet'!$G$337:$G$373,$B99,'Working Sheet'!AO$337:AO$373))</f>
        <v>0</v>
      </c>
      <c r="R99" s="436" t="str">
        <f>IF(M99&gt;0,SUMIF('Working Sheet'!$G$337:$G$373,$B99,'Working Sheet'!AR$337:AR$373),"")</f>
        <v/>
      </c>
    </row>
    <row r="100" spans="2:21" ht="12" thickBot="1" x14ac:dyDescent="0.4">
      <c r="B100" s="541" t="str">
        <f>'Working Sheet'!AD420</f>
        <v>Wood (17 02 01)</v>
      </c>
      <c r="C100" s="542"/>
      <c r="D100" s="434">
        <f>IF($D$9="Tonnes",SUMIF('Working Sheet'!$G$337:$G$373,$B100,'Working Sheet'!I$337:I$373),SUMIF('Working Sheet'!$G$337:$G$373,$B100,'Working Sheet'!H$337:H$373))</f>
        <v>0</v>
      </c>
      <c r="E100" s="435">
        <f>IF($D$9="Tonnes",SUMIF('Working Sheet'!$G$337:$G$373,$B100,'Working Sheet'!L$337:L$373),SUMIF('Working Sheet'!$G$337:$G$373,$B100,'Working Sheet'!K$337:K$373))</f>
        <v>0</v>
      </c>
      <c r="F100" s="435">
        <f>IF($D$9="Tonnes",SUMIF('Working Sheet'!$G$337:$G$373,$B100,'Working Sheet'!N$337:N$373),SUMIF('Working Sheet'!$G$337:$G$373,$B100,'Working Sheet'!M$337:M$373))</f>
        <v>0</v>
      </c>
      <c r="G100" s="435">
        <f>IF($D$9="Tonnes",SUMIF('Working Sheet'!$G$337:$G$373,$B100,'Working Sheet'!Q$337:Q$373),SUMIF('Working Sheet'!$G$337:$G$373,$B100,'Working Sheet'!P$337:P$373))</f>
        <v>0</v>
      </c>
      <c r="H100" s="435">
        <f>IF($D$9="Tonnes",SUMIF('Working Sheet'!$G$337:$G$373,$B100,'Working Sheet'!S$337:S$373),SUMIF('Working Sheet'!$G$337:$G$373,$B100,'Working Sheet'!R$337:R$373))</f>
        <v>0</v>
      </c>
      <c r="I100" s="436" t="str">
        <f>IF(D100&gt;0,SUMIF('Working Sheet'!$G$337:$G$373,$B100,'Working Sheet'!Z$337:Z$373),"")</f>
        <v/>
      </c>
      <c r="J100" s="433"/>
      <c r="K100" s="549" t="str">
        <f>'Working Sheet'!AD420</f>
        <v>Wood (17 02 01)</v>
      </c>
      <c r="L100" s="550"/>
      <c r="M100" s="434">
        <f>IF($D$9="Tonnes",SUMIF('Working Sheet'!$G$337:$G$373,$B100,'Working Sheet'!AF$337:AF$373),SUMIF('Working Sheet'!$G$337:$G$373,$B100,'Working Sheet'!AE$337:AE$373))</f>
        <v>0</v>
      </c>
      <c r="N100" s="435">
        <f>IF($D$9="Tonnes",SUMIF('Working Sheet'!$G$337:$G$373,$B100,'Working Sheet'!AI$337:AI$373),SUMIF('Working Sheet'!$G$337:$G$373,$B100,'Working Sheet'!AH$337:AH$373))</f>
        <v>0</v>
      </c>
      <c r="O100" s="435">
        <f>IF($D$9="Tonnes",SUMIF('Working Sheet'!$G$337:$G$373,$B100,'Working Sheet'!AK$337:AK$373),SUMIF('Working Sheet'!$G$337:$G$373,$B100,'Working Sheet'!AJ$337:AJ$373))</f>
        <v>0</v>
      </c>
      <c r="P100" s="435">
        <f>IF($D$9="Tonnes",SUMIF('Working Sheet'!$G$337:$G$373,$B100,'Working Sheet'!AN$337:AN$373),SUMIF('Working Sheet'!$G$337:$G$373,$B100,'Working Sheet'!AM$337:AM$373))</f>
        <v>0</v>
      </c>
      <c r="Q100" s="435">
        <f>IF($D$9="Tonnes",SUMIF('Working Sheet'!$G$337:$G$373,$B100,'Working Sheet'!AP$337:AP$373),SUMIF('Working Sheet'!$G$337:$G$373,$B100,'Working Sheet'!AO$337:AO$373))</f>
        <v>0</v>
      </c>
      <c r="R100" s="436" t="str">
        <f>IF(M100&gt;0,SUMIF('Working Sheet'!$G$337:$G$373,$B100,'Working Sheet'!AR$337:AR$373),"")</f>
        <v/>
      </c>
    </row>
    <row r="101" spans="2:21" ht="12" thickBot="1" x14ac:dyDescent="0.4">
      <c r="B101" s="749" t="s">
        <v>10</v>
      </c>
      <c r="C101" s="750"/>
      <c r="D101" s="437">
        <f>SUM(D63:D100)</f>
        <v>0</v>
      </c>
      <c r="E101" s="437">
        <f>SUM(E63:E100)</f>
        <v>0</v>
      </c>
      <c r="F101" s="437">
        <f>SUM(F63:F100)</f>
        <v>0</v>
      </c>
      <c r="G101" s="437">
        <f>SUM(G63:G100)</f>
        <v>0</v>
      </c>
      <c r="H101" s="437">
        <f>SUM(H63:H100)</f>
        <v>0</v>
      </c>
      <c r="I101" s="438" t="str">
        <f>IF(D101&gt;0,1-(G101/D101),"")</f>
        <v/>
      </c>
      <c r="K101" s="749" t="s">
        <v>10</v>
      </c>
      <c r="L101" s="750"/>
      <c r="M101" s="437">
        <f>SUM(M63:M100)</f>
        <v>0</v>
      </c>
      <c r="N101" s="437">
        <f>SUM(N63:N100)</f>
        <v>0</v>
      </c>
      <c r="O101" s="437">
        <f>SUM(O63:O100)</f>
        <v>0</v>
      </c>
      <c r="P101" s="437">
        <f>SUM(P63:P100)</f>
        <v>0</v>
      </c>
      <c r="Q101" s="437">
        <f>SUM(Q63:Q100)</f>
        <v>0</v>
      </c>
      <c r="R101" s="438" t="str">
        <f>IF(M101&gt;0,1-(P101/M101),"")</f>
        <v/>
      </c>
    </row>
    <row r="102" spans="2:21" x14ac:dyDescent="0.35">
      <c r="F102" s="290"/>
      <c r="G102" s="290"/>
      <c r="M102" s="290"/>
    </row>
    <row r="103" spans="2:21" x14ac:dyDescent="0.35">
      <c r="F103" s="290"/>
      <c r="G103" s="290"/>
      <c r="M103" s="290"/>
    </row>
    <row r="104" spans="2:21" ht="12" thickBot="1" x14ac:dyDescent="0.4">
      <c r="B104" s="405" t="s">
        <v>485</v>
      </c>
      <c r="K104" s="405" t="s">
        <v>486</v>
      </c>
      <c r="M104" s="290"/>
      <c r="P104" s="293"/>
      <c r="Q104" s="293"/>
    </row>
    <row r="105" spans="2:21" ht="12" thickBot="1" x14ac:dyDescent="0.4">
      <c r="B105" s="553" t="s">
        <v>0</v>
      </c>
      <c r="C105" s="551"/>
      <c r="D105" s="729" t="s">
        <v>29</v>
      </c>
      <c r="E105" s="730"/>
      <c r="F105" s="731"/>
      <c r="G105" s="552" t="s">
        <v>24</v>
      </c>
      <c r="H105" s="729" t="s">
        <v>69</v>
      </c>
      <c r="I105" s="731"/>
      <c r="K105" s="439" t="s">
        <v>0</v>
      </c>
      <c r="L105" s="551"/>
      <c r="M105" s="729" t="s">
        <v>29</v>
      </c>
      <c r="N105" s="730"/>
      <c r="O105" s="731"/>
      <c r="P105" s="552" t="s">
        <v>24</v>
      </c>
      <c r="Q105" s="552" t="s">
        <v>26</v>
      </c>
      <c r="R105" s="755" t="s">
        <v>69</v>
      </c>
      <c r="S105" s="756"/>
    </row>
    <row r="106" spans="2:21" ht="36" customHeight="1" x14ac:dyDescent="0.35">
      <c r="B106" s="702" t="str">
        <f>IF(ISNONTEXT('Working Sheet'!H590),"",'Working Sheet'!H590)</f>
        <v/>
      </c>
      <c r="C106" s="702"/>
      <c r="D106" s="703" t="str">
        <f>IF(ISNONTEXT('Working Sheet'!E590),"",RIGHT('Working Sheet'!E590,LEN('Working Sheet'!E590)-SEARCH(" ",'Working Sheet'!E590)))</f>
        <v/>
      </c>
      <c r="E106" s="703"/>
      <c r="F106" s="703"/>
      <c r="G106" s="440" t="str">
        <f>IF(ISNONTEXT('Working Sheet'!E590),"",'Working Sheet'!F590)</f>
        <v/>
      </c>
      <c r="H106" s="704"/>
      <c r="I106" s="704"/>
      <c r="K106" s="702" t="str">
        <f>IF(ISNONTEXT('Working Sheet'!Q590),"",'Working Sheet'!Q590)</f>
        <v/>
      </c>
      <c r="L106" s="702"/>
      <c r="M106" s="703" t="str">
        <f>IF(ISNONTEXT('Working Sheet'!N590),"",RIGHT('Working Sheet'!N590,LEN('Working Sheet'!N590)-SEARCH(" ",'Working Sheet'!N590)))</f>
        <v/>
      </c>
      <c r="N106" s="703"/>
      <c r="O106" s="703"/>
      <c r="P106" s="440" t="str">
        <f>IF(ISNONTEXT('Working Sheet'!N590),"",'Working Sheet'!O590)</f>
        <v/>
      </c>
      <c r="Q106" s="440" t="str">
        <f>IF(ISNONTEXT('Working Sheet'!N590),"",'Working Sheet'!P590)</f>
        <v/>
      </c>
      <c r="R106" s="704"/>
      <c r="S106" s="704"/>
    </row>
    <row r="107" spans="2:21" ht="36" customHeight="1" x14ac:dyDescent="0.35">
      <c r="B107" s="702" t="str">
        <f>IF(ISNONTEXT('Working Sheet'!H591),"",'Working Sheet'!H591)</f>
        <v/>
      </c>
      <c r="C107" s="702"/>
      <c r="D107" s="703" t="str">
        <f>IF(ISNONTEXT('Working Sheet'!E591),"",RIGHT('Working Sheet'!E591,LEN('Working Sheet'!E591)-SEARCH(" ",'Working Sheet'!E591)))</f>
        <v/>
      </c>
      <c r="E107" s="703"/>
      <c r="F107" s="703"/>
      <c r="G107" s="440" t="str">
        <f>IF(ISNONTEXT('Working Sheet'!E591),"",'Working Sheet'!F591)</f>
        <v/>
      </c>
      <c r="H107" s="704"/>
      <c r="I107" s="704"/>
      <c r="K107" s="702" t="str">
        <f>IF(ISNONTEXT('Working Sheet'!Q591),"",'Working Sheet'!Q591)</f>
        <v/>
      </c>
      <c r="L107" s="702"/>
      <c r="M107" s="703" t="str">
        <f>IF(ISNONTEXT('Working Sheet'!N591),"",RIGHT('Working Sheet'!N591,LEN('Working Sheet'!N591)-SEARCH(" ",'Working Sheet'!N591)))</f>
        <v/>
      </c>
      <c r="N107" s="703"/>
      <c r="O107" s="703"/>
      <c r="P107" s="440" t="str">
        <f>IF(ISNONTEXT('Working Sheet'!N591),"",'Working Sheet'!O591)</f>
        <v/>
      </c>
      <c r="Q107" s="440" t="str">
        <f>IF(ISNONTEXT('Working Sheet'!N591),"",'Working Sheet'!P591)</f>
        <v/>
      </c>
      <c r="R107" s="704"/>
      <c r="S107" s="704"/>
      <c r="T107" s="441"/>
      <c r="U107" s="441"/>
    </row>
    <row r="108" spans="2:21" ht="36" customHeight="1" x14ac:dyDescent="0.35">
      <c r="B108" s="702" t="str">
        <f>IF(ISNONTEXT('Working Sheet'!H592),"",'Working Sheet'!H592)</f>
        <v/>
      </c>
      <c r="C108" s="702"/>
      <c r="D108" s="703" t="str">
        <f>IF(ISNONTEXT('Working Sheet'!E592),"",RIGHT('Working Sheet'!E592,LEN('Working Sheet'!E592)-SEARCH(" ",'Working Sheet'!E592)))</f>
        <v/>
      </c>
      <c r="E108" s="703"/>
      <c r="F108" s="703"/>
      <c r="G108" s="440" t="str">
        <f>IF(ISNONTEXT('Working Sheet'!E592),"",'Working Sheet'!F592)</f>
        <v/>
      </c>
      <c r="H108" s="704"/>
      <c r="I108" s="704"/>
      <c r="J108" s="441"/>
      <c r="K108" s="702" t="str">
        <f>IF(ISNONTEXT('Working Sheet'!Q592),"",'Working Sheet'!Q592)</f>
        <v/>
      </c>
      <c r="L108" s="702"/>
      <c r="M108" s="703" t="str">
        <f>IF(ISNONTEXT('Working Sheet'!N592),"",RIGHT('Working Sheet'!N592,LEN('Working Sheet'!N592)-SEARCH(" ",'Working Sheet'!N592)))</f>
        <v/>
      </c>
      <c r="N108" s="703"/>
      <c r="O108" s="703"/>
      <c r="P108" s="440" t="str">
        <f>IF(ISNONTEXT('Working Sheet'!N592),"",'Working Sheet'!O592)</f>
        <v/>
      </c>
      <c r="Q108" s="440" t="str">
        <f>IF(ISNONTEXT('Working Sheet'!N592),"",'Working Sheet'!P592)</f>
        <v/>
      </c>
      <c r="R108" s="704"/>
      <c r="S108" s="704"/>
      <c r="T108" s="441"/>
      <c r="U108" s="441"/>
    </row>
    <row r="109" spans="2:21" ht="36" customHeight="1" x14ac:dyDescent="0.35">
      <c r="B109" s="702" t="str">
        <f>IF(ISNONTEXT('Working Sheet'!H593),"",'Working Sheet'!H593)</f>
        <v/>
      </c>
      <c r="C109" s="702"/>
      <c r="D109" s="703" t="str">
        <f>IF(ISNONTEXT('Working Sheet'!E593),"",RIGHT('Working Sheet'!E593,LEN('Working Sheet'!E593)-SEARCH(" ",'Working Sheet'!E593)))</f>
        <v/>
      </c>
      <c r="E109" s="703"/>
      <c r="F109" s="703"/>
      <c r="G109" s="440" t="str">
        <f>IF(ISNONTEXT('Working Sheet'!E593),"",'Working Sheet'!F593)</f>
        <v/>
      </c>
      <c r="H109" s="704"/>
      <c r="I109" s="704"/>
      <c r="J109" s="441"/>
      <c r="K109" s="702" t="str">
        <f>IF(ISNONTEXT('Working Sheet'!Q593),"",'Working Sheet'!Q593)</f>
        <v/>
      </c>
      <c r="L109" s="702"/>
      <c r="M109" s="703" t="str">
        <f>IF(ISNONTEXT('Working Sheet'!N593),"",RIGHT('Working Sheet'!N593,LEN('Working Sheet'!N593)-SEARCH(" ",'Working Sheet'!N593)))</f>
        <v/>
      </c>
      <c r="N109" s="703"/>
      <c r="O109" s="703"/>
      <c r="P109" s="440" t="str">
        <f>IF(ISNONTEXT('Working Sheet'!N593),"",'Working Sheet'!O593)</f>
        <v/>
      </c>
      <c r="Q109" s="440" t="str">
        <f>IF(ISNONTEXT('Working Sheet'!N593),"",'Working Sheet'!P593)</f>
        <v/>
      </c>
      <c r="R109" s="704"/>
      <c r="S109" s="704"/>
      <c r="T109" s="441"/>
      <c r="U109" s="441"/>
    </row>
    <row r="110" spans="2:21" ht="36" customHeight="1" x14ac:dyDescent="0.35">
      <c r="B110" s="702" t="str">
        <f>IF(ISNONTEXT('Working Sheet'!H594),"",'Working Sheet'!H594)</f>
        <v/>
      </c>
      <c r="C110" s="702"/>
      <c r="D110" s="703" t="str">
        <f>IF(ISNONTEXT('Working Sheet'!E594),"",RIGHT('Working Sheet'!E594,LEN('Working Sheet'!E594)-SEARCH(" ",'Working Sheet'!E594)))</f>
        <v/>
      </c>
      <c r="E110" s="703"/>
      <c r="F110" s="703"/>
      <c r="G110" s="440" t="str">
        <f>IF(ISNONTEXT('Working Sheet'!E594),"",'Working Sheet'!F594)</f>
        <v/>
      </c>
      <c r="H110" s="704"/>
      <c r="I110" s="704"/>
      <c r="J110" s="441"/>
      <c r="K110" s="702" t="str">
        <f>IF(ISNONTEXT('Working Sheet'!Q594),"",'Working Sheet'!Q594)</f>
        <v/>
      </c>
      <c r="L110" s="702"/>
      <c r="M110" s="703" t="str">
        <f>IF(ISNONTEXT('Working Sheet'!N594),"",RIGHT('Working Sheet'!N594,LEN('Working Sheet'!N594)-SEARCH(" ",'Working Sheet'!N594)))</f>
        <v/>
      </c>
      <c r="N110" s="703"/>
      <c r="O110" s="703"/>
      <c r="P110" s="440" t="str">
        <f>IF(ISNONTEXT('Working Sheet'!N594),"",'Working Sheet'!O594)</f>
        <v/>
      </c>
      <c r="Q110" s="440" t="str">
        <f>IF(ISNONTEXT('Working Sheet'!N594),"",'Working Sheet'!P594)</f>
        <v/>
      </c>
      <c r="R110" s="704"/>
      <c r="S110" s="704"/>
      <c r="T110" s="441"/>
      <c r="U110" s="441"/>
    </row>
    <row r="111" spans="2:21" ht="36" customHeight="1" x14ac:dyDescent="0.35">
      <c r="B111" s="702" t="str">
        <f>IF(ISNONTEXT('Working Sheet'!H595),"",'Working Sheet'!H595)</f>
        <v/>
      </c>
      <c r="C111" s="702"/>
      <c r="D111" s="703" t="str">
        <f>IF(ISNONTEXT('Working Sheet'!E595),"",RIGHT('Working Sheet'!E595,LEN('Working Sheet'!E595)-SEARCH(" ",'Working Sheet'!E595)))</f>
        <v/>
      </c>
      <c r="E111" s="703"/>
      <c r="F111" s="703"/>
      <c r="G111" s="440" t="str">
        <f>IF(ISNONTEXT('Working Sheet'!E595),"",'Working Sheet'!F595)</f>
        <v/>
      </c>
      <c r="H111" s="704"/>
      <c r="I111" s="704"/>
      <c r="J111" s="441"/>
      <c r="K111" s="702" t="str">
        <f>IF(ISNONTEXT('Working Sheet'!Q595),"",'Working Sheet'!Q595)</f>
        <v/>
      </c>
      <c r="L111" s="702"/>
      <c r="M111" s="703" t="str">
        <f>IF(ISNONTEXT('Working Sheet'!N595),"",RIGHT('Working Sheet'!N595,LEN('Working Sheet'!N595)-SEARCH(" ",'Working Sheet'!N595)))</f>
        <v/>
      </c>
      <c r="N111" s="703"/>
      <c r="O111" s="703"/>
      <c r="P111" s="440" t="str">
        <f>IF(ISNONTEXT('Working Sheet'!N595),"",'Working Sheet'!O595)</f>
        <v/>
      </c>
      <c r="Q111" s="440" t="str">
        <f>IF(ISNONTEXT('Working Sheet'!N595),"",'Working Sheet'!P595)</f>
        <v/>
      </c>
      <c r="R111" s="704"/>
      <c r="S111" s="704"/>
      <c r="T111" s="441"/>
      <c r="U111" s="441"/>
    </row>
    <row r="112" spans="2:21" ht="36" customHeight="1" x14ac:dyDescent="0.35">
      <c r="B112" s="702" t="str">
        <f>IF(ISNONTEXT('Working Sheet'!H596),"",'Working Sheet'!H596)</f>
        <v/>
      </c>
      <c r="C112" s="702"/>
      <c r="D112" s="703" t="str">
        <f>IF(ISNONTEXT('Working Sheet'!E596),"",RIGHT('Working Sheet'!E596,LEN('Working Sheet'!E596)-SEARCH(" ",'Working Sheet'!E596)))</f>
        <v/>
      </c>
      <c r="E112" s="703"/>
      <c r="F112" s="703"/>
      <c r="G112" s="440" t="str">
        <f>IF(ISNONTEXT('Working Sheet'!E596),"",'Working Sheet'!F596)</f>
        <v/>
      </c>
      <c r="H112" s="704"/>
      <c r="I112" s="704"/>
      <c r="J112" s="441"/>
      <c r="K112" s="702" t="str">
        <f>IF(ISNONTEXT('Working Sheet'!Q596),"",'Working Sheet'!Q596)</f>
        <v/>
      </c>
      <c r="L112" s="702"/>
      <c r="M112" s="703" t="str">
        <f>IF(ISNONTEXT('Working Sheet'!N596),"",RIGHT('Working Sheet'!N596,LEN('Working Sheet'!N596)-SEARCH(" ",'Working Sheet'!N596)))</f>
        <v/>
      </c>
      <c r="N112" s="703"/>
      <c r="O112" s="703"/>
      <c r="P112" s="440" t="str">
        <f>IF(ISNONTEXT('Working Sheet'!N596),"",'Working Sheet'!O596)</f>
        <v/>
      </c>
      <c r="Q112" s="440" t="str">
        <f>IF(ISNONTEXT('Working Sheet'!N596),"",'Working Sheet'!P596)</f>
        <v/>
      </c>
      <c r="R112" s="704"/>
      <c r="S112" s="704"/>
      <c r="T112" s="441"/>
      <c r="U112" s="441"/>
    </row>
    <row r="113" spans="2:21" ht="36" customHeight="1" x14ac:dyDescent="0.35">
      <c r="B113" s="702" t="str">
        <f>IF(ISNONTEXT('Working Sheet'!H597),"",'Working Sheet'!H597)</f>
        <v/>
      </c>
      <c r="C113" s="702"/>
      <c r="D113" s="703" t="str">
        <f>IF(ISNONTEXT('Working Sheet'!E597),"",RIGHT('Working Sheet'!E597,LEN('Working Sheet'!E597)-SEARCH(" ",'Working Sheet'!E597)))</f>
        <v/>
      </c>
      <c r="E113" s="703"/>
      <c r="F113" s="703"/>
      <c r="G113" s="440" t="str">
        <f>IF(ISNONTEXT('Working Sheet'!E597),"",'Working Sheet'!F597)</f>
        <v/>
      </c>
      <c r="H113" s="704"/>
      <c r="I113" s="704"/>
      <c r="J113" s="441"/>
      <c r="K113" s="702" t="str">
        <f>IF(ISNONTEXT('Working Sheet'!Q597),"",'Working Sheet'!Q597)</f>
        <v/>
      </c>
      <c r="L113" s="702"/>
      <c r="M113" s="703" t="str">
        <f>IF(ISNONTEXT('Working Sheet'!N597),"",RIGHT('Working Sheet'!N597,LEN('Working Sheet'!N597)-SEARCH(" ",'Working Sheet'!N597)))</f>
        <v/>
      </c>
      <c r="N113" s="703"/>
      <c r="O113" s="703"/>
      <c r="P113" s="440" t="str">
        <f>IF(ISNONTEXT('Working Sheet'!N597),"",'Working Sheet'!O597)</f>
        <v/>
      </c>
      <c r="Q113" s="440" t="str">
        <f>IF(ISNONTEXT('Working Sheet'!N597),"",'Working Sheet'!P597)</f>
        <v/>
      </c>
      <c r="R113" s="704"/>
      <c r="S113" s="704"/>
      <c r="T113" s="441"/>
      <c r="U113" s="441"/>
    </row>
    <row r="114" spans="2:21" ht="36" customHeight="1" x14ac:dyDescent="0.35">
      <c r="B114" s="702" t="str">
        <f>IF(ISNONTEXT('Working Sheet'!H598),"",'Working Sheet'!H598)</f>
        <v/>
      </c>
      <c r="C114" s="702"/>
      <c r="D114" s="703" t="str">
        <f>IF(ISNONTEXT('Working Sheet'!E598),"",RIGHT('Working Sheet'!E598,LEN('Working Sheet'!E598)-SEARCH(" ",'Working Sheet'!E598)))</f>
        <v/>
      </c>
      <c r="E114" s="703"/>
      <c r="F114" s="703"/>
      <c r="G114" s="440" t="str">
        <f>IF(ISNONTEXT('Working Sheet'!E598),"",'Working Sheet'!F598)</f>
        <v/>
      </c>
      <c r="H114" s="704"/>
      <c r="I114" s="704"/>
      <c r="J114" s="441"/>
      <c r="K114" s="702" t="str">
        <f>IF(ISNONTEXT('Working Sheet'!Q598),"",'Working Sheet'!Q598)</f>
        <v/>
      </c>
      <c r="L114" s="702"/>
      <c r="M114" s="703" t="str">
        <f>IF(ISNONTEXT('Working Sheet'!N598),"",RIGHT('Working Sheet'!N598,LEN('Working Sheet'!N598)-SEARCH(" ",'Working Sheet'!N598)))</f>
        <v/>
      </c>
      <c r="N114" s="703"/>
      <c r="O114" s="703"/>
      <c r="P114" s="440" t="str">
        <f>IF(ISNONTEXT('Working Sheet'!N598),"",'Working Sheet'!O598)</f>
        <v/>
      </c>
      <c r="Q114" s="440" t="str">
        <f>IF(ISNONTEXT('Working Sheet'!N598),"",'Working Sheet'!P598)</f>
        <v/>
      </c>
      <c r="R114" s="704"/>
      <c r="S114" s="704"/>
      <c r="T114" s="441"/>
      <c r="U114" s="441"/>
    </row>
    <row r="115" spans="2:21" ht="36" customHeight="1" x14ac:dyDescent="0.35">
      <c r="B115" s="702" t="str">
        <f>IF(ISNONTEXT('Working Sheet'!H599),"",'Working Sheet'!H599)</f>
        <v/>
      </c>
      <c r="C115" s="702"/>
      <c r="D115" s="703" t="str">
        <f>IF(ISNONTEXT('Working Sheet'!E599),"",RIGHT('Working Sheet'!E599,LEN('Working Sheet'!E599)-SEARCH(" ",'Working Sheet'!E599)))</f>
        <v/>
      </c>
      <c r="E115" s="703"/>
      <c r="F115" s="703"/>
      <c r="G115" s="440" t="str">
        <f>IF(ISNONTEXT('Working Sheet'!E599),"",'Working Sheet'!F599)</f>
        <v/>
      </c>
      <c r="H115" s="704"/>
      <c r="I115" s="704"/>
      <c r="J115" s="441"/>
      <c r="K115" s="702" t="str">
        <f>IF(ISNONTEXT('Working Sheet'!Q599),"",'Working Sheet'!Q599)</f>
        <v/>
      </c>
      <c r="L115" s="702"/>
      <c r="M115" s="703" t="str">
        <f>IF(ISNONTEXT('Working Sheet'!N599),"",RIGHT('Working Sheet'!N599,LEN('Working Sheet'!N599)-SEARCH(" ",'Working Sheet'!N599)))</f>
        <v/>
      </c>
      <c r="N115" s="703"/>
      <c r="O115" s="703"/>
      <c r="P115" s="440" t="str">
        <f>IF(ISNONTEXT('Working Sheet'!N599),"",'Working Sheet'!O599)</f>
        <v/>
      </c>
      <c r="Q115" s="440" t="str">
        <f>IF(ISNONTEXT('Working Sheet'!N599),"",'Working Sheet'!P599)</f>
        <v/>
      </c>
      <c r="R115" s="704"/>
      <c r="S115" s="704"/>
      <c r="T115" s="441"/>
      <c r="U115" s="441"/>
    </row>
    <row r="116" spans="2:21" ht="36" customHeight="1" x14ac:dyDescent="0.35">
      <c r="B116" s="702" t="str">
        <f>IF(ISNONTEXT('Working Sheet'!H600),"",'Working Sheet'!H600)</f>
        <v/>
      </c>
      <c r="C116" s="702"/>
      <c r="D116" s="703" t="str">
        <f>IF(ISNONTEXT('Working Sheet'!E600),"",RIGHT('Working Sheet'!E600,LEN('Working Sheet'!E600)-SEARCH(" ",'Working Sheet'!E600)))</f>
        <v/>
      </c>
      <c r="E116" s="703"/>
      <c r="F116" s="703"/>
      <c r="G116" s="440" t="str">
        <f>IF(ISNONTEXT('Working Sheet'!E600),"",'Working Sheet'!F600)</f>
        <v/>
      </c>
      <c r="H116" s="704"/>
      <c r="I116" s="704"/>
      <c r="J116" s="441"/>
      <c r="K116" s="702" t="str">
        <f>IF(ISNONTEXT('Working Sheet'!Q600),"",'Working Sheet'!Q600)</f>
        <v/>
      </c>
      <c r="L116" s="702"/>
      <c r="M116" s="703" t="str">
        <f>IF(ISNONTEXT('Working Sheet'!N600),"",RIGHT('Working Sheet'!N600,LEN('Working Sheet'!N600)-SEARCH(" ",'Working Sheet'!N600)))</f>
        <v/>
      </c>
      <c r="N116" s="703"/>
      <c r="O116" s="703"/>
      <c r="P116" s="440" t="str">
        <f>IF(ISNONTEXT('Working Sheet'!N600),"",'Working Sheet'!O600)</f>
        <v/>
      </c>
      <c r="Q116" s="440" t="str">
        <f>IF(ISNONTEXT('Working Sheet'!N600),"",'Working Sheet'!P600)</f>
        <v/>
      </c>
      <c r="R116" s="704"/>
      <c r="S116" s="704"/>
      <c r="T116" s="441"/>
      <c r="U116" s="441"/>
    </row>
    <row r="117" spans="2:21" ht="36" customHeight="1" x14ac:dyDescent="0.35">
      <c r="B117" s="702" t="str">
        <f>IF(ISNONTEXT('Working Sheet'!H601),"",'Working Sheet'!H601)</f>
        <v/>
      </c>
      <c r="C117" s="702"/>
      <c r="D117" s="703" t="str">
        <f>IF(ISNONTEXT('Working Sheet'!E601),"",RIGHT('Working Sheet'!E601,LEN('Working Sheet'!E601)-SEARCH(" ",'Working Sheet'!E601)))</f>
        <v/>
      </c>
      <c r="E117" s="703"/>
      <c r="F117" s="703"/>
      <c r="G117" s="440" t="str">
        <f>IF(ISNONTEXT('Working Sheet'!E601),"",'Working Sheet'!F601)</f>
        <v/>
      </c>
      <c r="H117" s="704"/>
      <c r="I117" s="704"/>
      <c r="J117" s="441"/>
      <c r="K117" s="702" t="str">
        <f>IF(ISNONTEXT('Working Sheet'!Q601),"",'Working Sheet'!Q601)</f>
        <v/>
      </c>
      <c r="L117" s="702"/>
      <c r="M117" s="703" t="str">
        <f>IF(ISNONTEXT('Working Sheet'!N601),"",RIGHT('Working Sheet'!N601,LEN('Working Sheet'!N601)-SEARCH(" ",'Working Sheet'!N601)))</f>
        <v/>
      </c>
      <c r="N117" s="703"/>
      <c r="O117" s="703"/>
      <c r="P117" s="440" t="str">
        <f>IF(ISNONTEXT('Working Sheet'!N601),"",'Working Sheet'!O601)</f>
        <v/>
      </c>
      <c r="Q117" s="440" t="str">
        <f>IF(ISNONTEXT('Working Sheet'!N601),"",'Working Sheet'!P601)</f>
        <v/>
      </c>
      <c r="R117" s="704"/>
      <c r="S117" s="704"/>
      <c r="T117" s="441"/>
      <c r="U117" s="441"/>
    </row>
    <row r="118" spans="2:21" ht="36" customHeight="1" x14ac:dyDescent="0.35">
      <c r="B118" s="702" t="str">
        <f>IF(ISNONTEXT('Working Sheet'!H602),"",'Working Sheet'!H602)</f>
        <v/>
      </c>
      <c r="C118" s="702"/>
      <c r="D118" s="703" t="str">
        <f>IF(ISNONTEXT('Working Sheet'!E602),"",RIGHT('Working Sheet'!E602,LEN('Working Sheet'!E602)-SEARCH(" ",'Working Sheet'!E602)))</f>
        <v/>
      </c>
      <c r="E118" s="703"/>
      <c r="F118" s="703"/>
      <c r="G118" s="440" t="str">
        <f>IF(ISNONTEXT('Working Sheet'!E602),"",'Working Sheet'!F602)</f>
        <v/>
      </c>
      <c r="H118" s="704"/>
      <c r="I118" s="704"/>
      <c r="J118" s="441"/>
      <c r="K118" s="702" t="str">
        <f>IF(ISNONTEXT('Working Sheet'!Q602),"",'Working Sheet'!Q602)</f>
        <v/>
      </c>
      <c r="L118" s="702"/>
      <c r="M118" s="703" t="str">
        <f>IF(ISNONTEXT('Working Sheet'!N602),"",RIGHT('Working Sheet'!N602,LEN('Working Sheet'!N602)-SEARCH(" ",'Working Sheet'!N602)))</f>
        <v/>
      </c>
      <c r="N118" s="703"/>
      <c r="O118" s="703"/>
      <c r="P118" s="440" t="str">
        <f>IF(ISNONTEXT('Working Sheet'!N602),"",'Working Sheet'!O602)</f>
        <v/>
      </c>
      <c r="Q118" s="440" t="str">
        <f>IF(ISNONTEXT('Working Sheet'!N602),"",'Working Sheet'!P602)</f>
        <v/>
      </c>
      <c r="R118" s="704"/>
      <c r="S118" s="704"/>
      <c r="T118" s="441"/>
      <c r="U118" s="441"/>
    </row>
    <row r="119" spans="2:21" ht="36" customHeight="1" x14ac:dyDescent="0.35">
      <c r="B119" s="702" t="str">
        <f>IF(ISNONTEXT('Working Sheet'!H603),"",'Working Sheet'!H603)</f>
        <v/>
      </c>
      <c r="C119" s="702"/>
      <c r="D119" s="703" t="str">
        <f>IF(ISNONTEXT('Working Sheet'!E603),"",RIGHT('Working Sheet'!E603,LEN('Working Sheet'!E603)-SEARCH(" ",'Working Sheet'!E603)))</f>
        <v/>
      </c>
      <c r="E119" s="703"/>
      <c r="F119" s="703"/>
      <c r="G119" s="440" t="str">
        <f>IF(ISNONTEXT('Working Sheet'!E603),"",'Working Sheet'!F603)</f>
        <v/>
      </c>
      <c r="H119" s="732"/>
      <c r="I119" s="732"/>
      <c r="J119" s="442"/>
      <c r="K119" s="702" t="str">
        <f>IF(ISNONTEXT('Working Sheet'!Q603),"",'Working Sheet'!Q603)</f>
        <v/>
      </c>
      <c r="L119" s="702"/>
      <c r="M119" s="703" t="str">
        <f>IF(ISNONTEXT('Working Sheet'!N603),"",RIGHT('Working Sheet'!N603,LEN('Working Sheet'!N603)-SEARCH(" ",'Working Sheet'!N603)))</f>
        <v/>
      </c>
      <c r="N119" s="703"/>
      <c r="O119" s="703"/>
      <c r="P119" s="440" t="str">
        <f>IF(ISNONTEXT('Working Sheet'!N603),"",'Working Sheet'!O603)</f>
        <v/>
      </c>
      <c r="Q119" s="440" t="str">
        <f>IF(ISNONTEXT('Working Sheet'!N603),"",'Working Sheet'!P603)</f>
        <v/>
      </c>
      <c r="R119" s="704"/>
      <c r="S119" s="704"/>
      <c r="T119" s="441"/>
      <c r="U119" s="441"/>
    </row>
    <row r="120" spans="2:21" ht="36" customHeight="1" x14ac:dyDescent="0.35">
      <c r="B120" s="702" t="str">
        <f>IF(ISNONTEXT('Working Sheet'!H604),"",'Working Sheet'!H604)</f>
        <v/>
      </c>
      <c r="C120" s="702"/>
      <c r="D120" s="703" t="str">
        <f>IF(ISNONTEXT('Working Sheet'!E604),"",RIGHT('Working Sheet'!E604,LEN('Working Sheet'!E604)-SEARCH(" ",'Working Sheet'!E604)))</f>
        <v/>
      </c>
      <c r="E120" s="703"/>
      <c r="F120" s="703"/>
      <c r="G120" s="440" t="str">
        <f>IF(ISNONTEXT('Working Sheet'!E604),"",'Working Sheet'!F604)</f>
        <v/>
      </c>
      <c r="H120" s="732"/>
      <c r="I120" s="732"/>
      <c r="J120" s="442"/>
      <c r="K120" s="702" t="str">
        <f>IF(ISNONTEXT('Working Sheet'!Q604),"",'Working Sheet'!Q604)</f>
        <v/>
      </c>
      <c r="L120" s="702"/>
      <c r="M120" s="703" t="str">
        <f>IF(ISNONTEXT('Working Sheet'!N604),"",RIGHT('Working Sheet'!N604,LEN('Working Sheet'!N604)-SEARCH(" ",'Working Sheet'!N604)))</f>
        <v/>
      </c>
      <c r="N120" s="703"/>
      <c r="O120" s="703"/>
      <c r="P120" s="440" t="str">
        <f>IF(ISNONTEXT('Working Sheet'!N604),"",'Working Sheet'!O604)</f>
        <v/>
      </c>
      <c r="Q120" s="440" t="str">
        <f>IF(ISNONTEXT('Working Sheet'!N604),"",'Working Sheet'!P604)</f>
        <v/>
      </c>
      <c r="R120" s="704"/>
      <c r="S120" s="704"/>
      <c r="T120" s="441"/>
      <c r="U120" s="441"/>
    </row>
    <row r="121" spans="2:21" ht="36" customHeight="1" x14ac:dyDescent="0.35">
      <c r="B121" s="702" t="str">
        <f>IF(ISNONTEXT('Working Sheet'!H605),"",'Working Sheet'!H605)</f>
        <v/>
      </c>
      <c r="C121" s="702"/>
      <c r="D121" s="703" t="str">
        <f>IF(ISNONTEXT('Working Sheet'!E605),"",RIGHT('Working Sheet'!E605,LEN('Working Sheet'!E605)-SEARCH(" ",'Working Sheet'!E605)))</f>
        <v/>
      </c>
      <c r="E121" s="703"/>
      <c r="F121" s="703"/>
      <c r="G121" s="440" t="str">
        <f>IF(ISNONTEXT('Working Sheet'!E605),"",'Working Sheet'!F605)</f>
        <v/>
      </c>
      <c r="H121" s="732"/>
      <c r="I121" s="732"/>
      <c r="J121" s="442"/>
      <c r="K121" s="702" t="str">
        <f>IF(ISNONTEXT('Working Sheet'!Q605),"",'Working Sheet'!Q605)</f>
        <v/>
      </c>
      <c r="L121" s="702"/>
      <c r="M121" s="703" t="str">
        <f>IF(ISNONTEXT('Working Sheet'!N605),"",RIGHT('Working Sheet'!N605,LEN('Working Sheet'!N605)-SEARCH(" ",'Working Sheet'!N605)))</f>
        <v/>
      </c>
      <c r="N121" s="703"/>
      <c r="O121" s="703"/>
      <c r="P121" s="440" t="str">
        <f>IF(ISNONTEXT('Working Sheet'!N605),"",'Working Sheet'!O605)</f>
        <v/>
      </c>
      <c r="Q121" s="440" t="str">
        <f>IF(ISNONTEXT('Working Sheet'!N605),"",'Working Sheet'!P605)</f>
        <v/>
      </c>
      <c r="R121" s="704"/>
      <c r="S121" s="704"/>
      <c r="T121" s="441"/>
      <c r="U121" s="441"/>
    </row>
    <row r="122" spans="2:21" ht="36" customHeight="1" x14ac:dyDescent="0.35">
      <c r="B122" s="702" t="str">
        <f>IF(ISNONTEXT('Working Sheet'!H606),"",'Working Sheet'!H606)</f>
        <v/>
      </c>
      <c r="C122" s="702"/>
      <c r="D122" s="703" t="str">
        <f>IF(ISNONTEXT('Working Sheet'!E606),"",RIGHT('Working Sheet'!E606,LEN('Working Sheet'!E606)-SEARCH(" ",'Working Sheet'!E606)))</f>
        <v/>
      </c>
      <c r="E122" s="703"/>
      <c r="F122" s="703"/>
      <c r="G122" s="440" t="str">
        <f>IF(ISNONTEXT('Working Sheet'!E606),"",'Working Sheet'!F606)</f>
        <v/>
      </c>
      <c r="H122" s="732"/>
      <c r="I122" s="732"/>
      <c r="J122" s="442"/>
      <c r="K122" s="702" t="str">
        <f>IF(ISNONTEXT('Working Sheet'!Q606),"",'Working Sheet'!Q606)</f>
        <v/>
      </c>
      <c r="L122" s="702"/>
      <c r="M122" s="703" t="str">
        <f>IF(ISNONTEXT('Working Sheet'!N606),"",RIGHT('Working Sheet'!N606,LEN('Working Sheet'!N606)-SEARCH(" ",'Working Sheet'!N606)))</f>
        <v/>
      </c>
      <c r="N122" s="703"/>
      <c r="O122" s="703"/>
      <c r="P122" s="440" t="str">
        <f>IF(ISNONTEXT('Working Sheet'!N606),"",'Working Sheet'!O606)</f>
        <v/>
      </c>
      <c r="Q122" s="440" t="str">
        <f>IF(ISNONTEXT('Working Sheet'!N606),"",'Working Sheet'!P606)</f>
        <v/>
      </c>
      <c r="R122" s="704"/>
      <c r="S122" s="704"/>
      <c r="T122" s="441"/>
      <c r="U122" s="441"/>
    </row>
    <row r="123" spans="2:21" ht="36" customHeight="1" x14ac:dyDescent="0.35">
      <c r="B123" s="702" t="str">
        <f>IF(ISNONTEXT('Working Sheet'!H607),"",'Working Sheet'!H607)</f>
        <v/>
      </c>
      <c r="C123" s="702"/>
      <c r="D123" s="703" t="str">
        <f>IF(ISNONTEXT('Working Sheet'!E607),"",RIGHT('Working Sheet'!E607,LEN('Working Sheet'!E607)-SEARCH(" ",'Working Sheet'!E607)))</f>
        <v/>
      </c>
      <c r="E123" s="703"/>
      <c r="F123" s="703"/>
      <c r="G123" s="440" t="str">
        <f>IF(ISNONTEXT('Working Sheet'!E607),"",'Working Sheet'!F607)</f>
        <v/>
      </c>
      <c r="H123" s="732"/>
      <c r="I123" s="732"/>
      <c r="J123" s="442"/>
      <c r="K123" s="702" t="str">
        <f>IF(ISNONTEXT('Working Sheet'!Q607),"",'Working Sheet'!Q607)</f>
        <v/>
      </c>
      <c r="L123" s="702"/>
      <c r="M123" s="703" t="str">
        <f>IF(ISNONTEXT('Working Sheet'!N607),"",RIGHT('Working Sheet'!N607,LEN('Working Sheet'!N607)-SEARCH(" ",'Working Sheet'!N607)))</f>
        <v/>
      </c>
      <c r="N123" s="703"/>
      <c r="O123" s="703"/>
      <c r="P123" s="440" t="str">
        <f>IF(ISNONTEXT('Working Sheet'!N607),"",'Working Sheet'!O607)</f>
        <v/>
      </c>
      <c r="Q123" s="440" t="str">
        <f>IF(ISNONTEXT('Working Sheet'!N607),"",'Working Sheet'!P607)</f>
        <v/>
      </c>
      <c r="R123" s="704"/>
      <c r="S123" s="704"/>
      <c r="T123" s="441"/>
      <c r="U123" s="441"/>
    </row>
    <row r="124" spans="2:21" ht="36" customHeight="1" x14ac:dyDescent="0.35">
      <c r="B124" s="702" t="str">
        <f>IF(ISNONTEXT('Working Sheet'!H608),"",'Working Sheet'!H608)</f>
        <v/>
      </c>
      <c r="C124" s="702"/>
      <c r="D124" s="703" t="str">
        <f>IF(ISNONTEXT('Working Sheet'!E608),"",RIGHT('Working Sheet'!E608,LEN('Working Sheet'!E608)-SEARCH(" ",'Working Sheet'!E608)))</f>
        <v/>
      </c>
      <c r="E124" s="703"/>
      <c r="F124" s="703"/>
      <c r="G124" s="440" t="str">
        <f>IF(ISNONTEXT('Working Sheet'!E608),"",'Working Sheet'!F608)</f>
        <v/>
      </c>
      <c r="H124" s="732"/>
      <c r="I124" s="732"/>
      <c r="J124" s="442"/>
      <c r="K124" s="702" t="str">
        <f>IF(ISNONTEXT('Working Sheet'!Q608),"",'Working Sheet'!Q608)</f>
        <v/>
      </c>
      <c r="L124" s="702"/>
      <c r="M124" s="703" t="str">
        <f>IF(ISNONTEXT('Working Sheet'!N608),"",RIGHT('Working Sheet'!N608,LEN('Working Sheet'!N608)-SEARCH(" ",'Working Sheet'!N608)))</f>
        <v/>
      </c>
      <c r="N124" s="703"/>
      <c r="O124" s="703"/>
      <c r="P124" s="440" t="str">
        <f>IF(ISNONTEXT('Working Sheet'!N608),"",'Working Sheet'!O608)</f>
        <v/>
      </c>
      <c r="Q124" s="440" t="str">
        <f>IF(ISNONTEXT('Working Sheet'!N608),"",'Working Sheet'!P608)</f>
        <v/>
      </c>
      <c r="R124" s="704"/>
      <c r="S124" s="704"/>
      <c r="T124" s="441"/>
      <c r="U124" s="441"/>
    </row>
    <row r="125" spans="2:21" ht="36" customHeight="1" x14ac:dyDescent="0.35">
      <c r="B125" s="702" t="str">
        <f>IF(ISNONTEXT('Working Sheet'!H609),"",'Working Sheet'!H609)</f>
        <v/>
      </c>
      <c r="C125" s="702"/>
      <c r="D125" s="703" t="str">
        <f>IF(ISNONTEXT('Working Sheet'!E609),"",RIGHT('Working Sheet'!E609,LEN('Working Sheet'!E609)-SEARCH(" ",'Working Sheet'!E609)))</f>
        <v/>
      </c>
      <c r="E125" s="703"/>
      <c r="F125" s="703"/>
      <c r="G125" s="440" t="str">
        <f>IF(ISNONTEXT('Working Sheet'!E609),"",'Working Sheet'!F609)</f>
        <v/>
      </c>
      <c r="H125" s="732"/>
      <c r="I125" s="732"/>
      <c r="J125" s="442"/>
      <c r="K125" s="702" t="str">
        <f>IF(ISNONTEXT('Working Sheet'!Q609),"",'Working Sheet'!Q609)</f>
        <v/>
      </c>
      <c r="L125" s="702"/>
      <c r="M125" s="703" t="str">
        <f>IF(ISNONTEXT('Working Sheet'!N609),"",RIGHT('Working Sheet'!N609,LEN('Working Sheet'!N609)-SEARCH(" ",'Working Sheet'!N609)))</f>
        <v/>
      </c>
      <c r="N125" s="703"/>
      <c r="O125" s="703"/>
      <c r="P125" s="440" t="str">
        <f>IF(ISNONTEXT('Working Sheet'!N609),"",'Working Sheet'!O609)</f>
        <v/>
      </c>
      <c r="Q125" s="440" t="str">
        <f>IF(ISNONTEXT('Working Sheet'!N609),"",'Working Sheet'!P609)</f>
        <v/>
      </c>
      <c r="R125" s="704"/>
      <c r="S125" s="704"/>
      <c r="T125" s="441"/>
      <c r="U125" s="441"/>
    </row>
    <row r="126" spans="2:21" ht="36" customHeight="1" x14ac:dyDescent="0.35">
      <c r="B126" s="702" t="str">
        <f>IF(ISNONTEXT('Working Sheet'!H610),"",'Working Sheet'!H610)</f>
        <v/>
      </c>
      <c r="C126" s="702"/>
      <c r="D126" s="703" t="str">
        <f>IF(ISNONTEXT('Working Sheet'!E610),"",RIGHT('Working Sheet'!E610,LEN('Working Sheet'!E610)-SEARCH(" ",'Working Sheet'!E610)))</f>
        <v/>
      </c>
      <c r="E126" s="703"/>
      <c r="F126" s="703"/>
      <c r="G126" s="440" t="str">
        <f>IF(ISNONTEXT('Working Sheet'!E610),"",'Working Sheet'!F610)</f>
        <v/>
      </c>
      <c r="H126" s="732"/>
      <c r="I126" s="732"/>
      <c r="J126" s="442"/>
      <c r="K126" s="702" t="str">
        <f>IF(ISNONTEXT('Working Sheet'!Q610),"",'Working Sheet'!Q610)</f>
        <v/>
      </c>
      <c r="L126" s="702"/>
      <c r="M126" s="703" t="str">
        <f>IF(ISNONTEXT('Working Sheet'!N610),"",RIGHT('Working Sheet'!N610,LEN('Working Sheet'!N610)-SEARCH(" ",'Working Sheet'!N610)))</f>
        <v/>
      </c>
      <c r="N126" s="703"/>
      <c r="O126" s="703"/>
      <c r="P126" s="440" t="str">
        <f>IF(ISNONTEXT('Working Sheet'!N610),"",'Working Sheet'!O610)</f>
        <v/>
      </c>
      <c r="Q126" s="440" t="str">
        <f>IF(ISNONTEXT('Working Sheet'!N610),"",'Working Sheet'!P610)</f>
        <v/>
      </c>
      <c r="R126" s="704"/>
      <c r="S126" s="704"/>
      <c r="T126" s="441"/>
      <c r="U126" s="441"/>
    </row>
    <row r="127" spans="2:21" ht="36" customHeight="1" x14ac:dyDescent="0.35">
      <c r="B127" s="702" t="str">
        <f>IF(ISNONTEXT('Working Sheet'!H611),"",'Working Sheet'!H611)</f>
        <v/>
      </c>
      <c r="C127" s="702"/>
      <c r="D127" s="703" t="str">
        <f>IF(ISNONTEXT('Working Sheet'!E611),"",RIGHT('Working Sheet'!E611,LEN('Working Sheet'!E611)-SEARCH(" ",'Working Sheet'!E611)))</f>
        <v/>
      </c>
      <c r="E127" s="703"/>
      <c r="F127" s="703"/>
      <c r="G127" s="440" t="str">
        <f>IF(ISNONTEXT('Working Sheet'!E611),"",'Working Sheet'!F611)</f>
        <v/>
      </c>
      <c r="H127" s="732"/>
      <c r="I127" s="732"/>
      <c r="J127" s="442"/>
      <c r="K127" s="702" t="str">
        <f>IF(ISNONTEXT('Working Sheet'!Q611),"",'Working Sheet'!Q611)</f>
        <v/>
      </c>
      <c r="L127" s="702"/>
      <c r="M127" s="703" t="str">
        <f>IF(ISNONTEXT('Working Sheet'!N611),"",RIGHT('Working Sheet'!N611,LEN('Working Sheet'!N611)-SEARCH(" ",'Working Sheet'!N611)))</f>
        <v/>
      </c>
      <c r="N127" s="703"/>
      <c r="O127" s="703"/>
      <c r="P127" s="440" t="str">
        <f>IF(ISNONTEXT('Working Sheet'!N611),"",'Working Sheet'!O611)</f>
        <v/>
      </c>
      <c r="Q127" s="440" t="str">
        <f>IF(ISNONTEXT('Working Sheet'!N611),"",'Working Sheet'!P611)</f>
        <v/>
      </c>
      <c r="R127" s="704"/>
      <c r="S127" s="704"/>
      <c r="T127" s="441"/>
      <c r="U127" s="441"/>
    </row>
    <row r="128" spans="2:21" ht="36" customHeight="1" x14ac:dyDescent="0.35">
      <c r="B128" s="702" t="str">
        <f>IF(ISNONTEXT('Working Sheet'!H612),"",'Working Sheet'!H612)</f>
        <v/>
      </c>
      <c r="C128" s="702"/>
      <c r="D128" s="703" t="str">
        <f>IF(ISNONTEXT('Working Sheet'!E612),"",RIGHT('Working Sheet'!E612,LEN('Working Sheet'!E612)-SEARCH(" ",'Working Sheet'!E612)))</f>
        <v/>
      </c>
      <c r="E128" s="703"/>
      <c r="F128" s="703"/>
      <c r="G128" s="440" t="str">
        <f>IF(ISNONTEXT('Working Sheet'!E612),"",'Working Sheet'!F612)</f>
        <v/>
      </c>
      <c r="H128" s="732"/>
      <c r="I128" s="732"/>
      <c r="J128" s="442"/>
      <c r="K128" s="702" t="str">
        <f>IF(ISNONTEXT('Working Sheet'!Q612),"",'Working Sheet'!Q612)</f>
        <v/>
      </c>
      <c r="L128" s="702"/>
      <c r="M128" s="703" t="str">
        <f>IF(ISNONTEXT('Working Sheet'!N612),"",RIGHT('Working Sheet'!N612,LEN('Working Sheet'!N612)-SEARCH(" ",'Working Sheet'!N612)))</f>
        <v/>
      </c>
      <c r="N128" s="703"/>
      <c r="O128" s="703"/>
      <c r="P128" s="440" t="str">
        <f>IF(ISNONTEXT('Working Sheet'!N612),"",'Working Sheet'!O612)</f>
        <v/>
      </c>
      <c r="Q128" s="440" t="str">
        <f>IF(ISNONTEXT('Working Sheet'!N612),"",'Working Sheet'!P612)</f>
        <v/>
      </c>
      <c r="R128" s="704"/>
      <c r="S128" s="704"/>
      <c r="T128" s="441"/>
      <c r="U128" s="441"/>
    </row>
    <row r="129" spans="2:21" ht="36" customHeight="1" x14ac:dyDescent="0.35">
      <c r="B129" s="702" t="str">
        <f>IF(ISNONTEXT('Working Sheet'!H613),"",'Working Sheet'!H613)</f>
        <v/>
      </c>
      <c r="C129" s="702"/>
      <c r="D129" s="703" t="str">
        <f>IF(ISNONTEXT('Working Sheet'!E613),"",RIGHT('Working Sheet'!E613,LEN('Working Sheet'!E613)-SEARCH(" ",'Working Sheet'!E613)))</f>
        <v/>
      </c>
      <c r="E129" s="703"/>
      <c r="F129" s="703"/>
      <c r="G129" s="440" t="str">
        <f>IF(ISNONTEXT('Working Sheet'!E613),"",'Working Sheet'!F613)</f>
        <v/>
      </c>
      <c r="H129" s="732"/>
      <c r="I129" s="732"/>
      <c r="J129" s="442"/>
      <c r="K129" s="702" t="str">
        <f>IF(ISNONTEXT('Working Sheet'!Q613),"",'Working Sheet'!Q613)</f>
        <v/>
      </c>
      <c r="L129" s="702"/>
      <c r="M129" s="703" t="str">
        <f>IF(ISNONTEXT('Working Sheet'!N613),"",RIGHT('Working Sheet'!N613,LEN('Working Sheet'!N613)-SEARCH(" ",'Working Sheet'!N613)))</f>
        <v/>
      </c>
      <c r="N129" s="703"/>
      <c r="O129" s="703"/>
      <c r="P129" s="440" t="str">
        <f>IF(ISNONTEXT('Working Sheet'!N613),"",'Working Sheet'!O613)</f>
        <v/>
      </c>
      <c r="Q129" s="440" t="str">
        <f>IF(ISNONTEXT('Working Sheet'!N613),"",'Working Sheet'!P613)</f>
        <v/>
      </c>
      <c r="R129" s="704"/>
      <c r="S129" s="704"/>
      <c r="T129" s="441"/>
      <c r="U129" s="441"/>
    </row>
    <row r="130" spans="2:21" ht="36" customHeight="1" x14ac:dyDescent="0.35">
      <c r="B130" s="702" t="str">
        <f>IF(ISNONTEXT('Working Sheet'!H614),"",'Working Sheet'!H614)</f>
        <v/>
      </c>
      <c r="C130" s="702"/>
      <c r="D130" s="703" t="str">
        <f>IF(ISNONTEXT('Working Sheet'!E614),"",RIGHT('Working Sheet'!E614,LEN('Working Sheet'!E614)-SEARCH(" ",'Working Sheet'!E614)))</f>
        <v/>
      </c>
      <c r="E130" s="703"/>
      <c r="F130" s="703"/>
      <c r="G130" s="440" t="str">
        <f>IF(ISNONTEXT('Working Sheet'!E614),"",'Working Sheet'!F614)</f>
        <v/>
      </c>
      <c r="H130" s="732"/>
      <c r="I130" s="732"/>
      <c r="J130" s="442"/>
      <c r="K130" s="702" t="str">
        <f>IF(ISNONTEXT('Working Sheet'!Q614),"",'Working Sheet'!Q614)</f>
        <v/>
      </c>
      <c r="L130" s="702"/>
      <c r="M130" s="703" t="str">
        <f>IF(ISNONTEXT('Working Sheet'!N614),"",RIGHT('Working Sheet'!N614,LEN('Working Sheet'!N614)-SEARCH(" ",'Working Sheet'!N614)))</f>
        <v/>
      </c>
      <c r="N130" s="703"/>
      <c r="O130" s="703"/>
      <c r="P130" s="440" t="str">
        <f>IF(ISNONTEXT('Working Sheet'!N614),"",'Working Sheet'!O614)</f>
        <v/>
      </c>
      <c r="Q130" s="440" t="str">
        <f>IF(ISNONTEXT('Working Sheet'!N614),"",'Working Sheet'!P614)</f>
        <v/>
      </c>
      <c r="R130" s="704"/>
      <c r="S130" s="704"/>
      <c r="T130" s="441"/>
      <c r="U130" s="441"/>
    </row>
    <row r="131" spans="2:21" ht="36" customHeight="1" x14ac:dyDescent="0.35">
      <c r="B131" s="702" t="str">
        <f>IF(ISNONTEXT('Working Sheet'!H615),"",'Working Sheet'!H615)</f>
        <v/>
      </c>
      <c r="C131" s="702"/>
      <c r="D131" s="703" t="str">
        <f>IF(ISNONTEXT('Working Sheet'!E615),"",RIGHT('Working Sheet'!E615,LEN('Working Sheet'!E615)-SEARCH(" ",'Working Sheet'!E615)))</f>
        <v/>
      </c>
      <c r="E131" s="703"/>
      <c r="F131" s="703"/>
      <c r="G131" s="440" t="str">
        <f>IF(ISNONTEXT('Working Sheet'!E615),"",'Working Sheet'!F615)</f>
        <v/>
      </c>
      <c r="H131" s="732"/>
      <c r="I131" s="732"/>
      <c r="J131" s="442"/>
      <c r="K131" s="702" t="str">
        <f>IF(ISNONTEXT('Working Sheet'!Q615),"",'Working Sheet'!Q615)</f>
        <v/>
      </c>
      <c r="L131" s="702"/>
      <c r="M131" s="703" t="str">
        <f>IF(ISNONTEXT('Working Sheet'!N615),"",RIGHT('Working Sheet'!N615,LEN('Working Sheet'!N615)-SEARCH(" ",'Working Sheet'!N615)))</f>
        <v/>
      </c>
      <c r="N131" s="703"/>
      <c r="O131" s="703"/>
      <c r="P131" s="440" t="str">
        <f>IF(ISNONTEXT('Working Sheet'!N615),"",'Working Sheet'!O615)</f>
        <v/>
      </c>
      <c r="Q131" s="440" t="str">
        <f>IF(ISNONTEXT('Working Sheet'!N615),"",'Working Sheet'!P615)</f>
        <v/>
      </c>
      <c r="R131" s="704"/>
      <c r="S131" s="704"/>
      <c r="T131" s="441"/>
      <c r="U131" s="441"/>
    </row>
    <row r="132" spans="2:21" ht="36" customHeight="1" x14ac:dyDescent="0.35">
      <c r="B132" s="702" t="str">
        <f>IF(ISNONTEXT('Working Sheet'!H616),"",'Working Sheet'!H616)</f>
        <v/>
      </c>
      <c r="C132" s="702"/>
      <c r="D132" s="703" t="str">
        <f>IF(ISNONTEXT('Working Sheet'!E616),"",RIGHT('Working Sheet'!E616,LEN('Working Sheet'!E616)-SEARCH(" ",'Working Sheet'!E616)))</f>
        <v/>
      </c>
      <c r="E132" s="703"/>
      <c r="F132" s="703"/>
      <c r="G132" s="440" t="str">
        <f>IF(ISNONTEXT('Working Sheet'!E616),"",'Working Sheet'!F616)</f>
        <v/>
      </c>
      <c r="H132" s="732"/>
      <c r="I132" s="732"/>
      <c r="J132" s="442"/>
      <c r="K132" s="702" t="str">
        <f>IF(ISNONTEXT('Working Sheet'!Q616),"",'Working Sheet'!Q616)</f>
        <v/>
      </c>
      <c r="L132" s="702"/>
      <c r="M132" s="703" t="str">
        <f>IF(ISNONTEXT('Working Sheet'!N616),"",RIGHT('Working Sheet'!N616,LEN('Working Sheet'!N616)-SEARCH(" ",'Working Sheet'!N616)))</f>
        <v/>
      </c>
      <c r="N132" s="703"/>
      <c r="O132" s="703"/>
      <c r="P132" s="440" t="str">
        <f>IF(ISNONTEXT('Working Sheet'!N616),"",'Working Sheet'!O616)</f>
        <v/>
      </c>
      <c r="Q132" s="440" t="str">
        <f>IF(ISNONTEXT('Working Sheet'!N616),"",'Working Sheet'!P616)</f>
        <v/>
      </c>
      <c r="R132" s="704"/>
      <c r="S132" s="704"/>
      <c r="T132" s="441"/>
      <c r="U132" s="441"/>
    </row>
    <row r="133" spans="2:21" ht="36" customHeight="1" x14ac:dyDescent="0.35">
      <c r="B133" s="702" t="str">
        <f>IF(ISNONTEXT('Working Sheet'!H617),"",'Working Sheet'!H617)</f>
        <v/>
      </c>
      <c r="C133" s="702"/>
      <c r="D133" s="703" t="str">
        <f>IF(ISNONTEXT('Working Sheet'!E617),"",RIGHT('Working Sheet'!E617,LEN('Working Sheet'!E617)-SEARCH(" ",'Working Sheet'!E617)))</f>
        <v/>
      </c>
      <c r="E133" s="703"/>
      <c r="F133" s="703"/>
      <c r="G133" s="440" t="str">
        <f>IF(ISNONTEXT('Working Sheet'!E617),"",'Working Sheet'!F617)</f>
        <v/>
      </c>
      <c r="H133" s="732"/>
      <c r="I133" s="732"/>
      <c r="J133" s="442"/>
      <c r="K133" s="702" t="str">
        <f>IF(ISNONTEXT('Working Sheet'!Q617),"",'Working Sheet'!Q617)</f>
        <v/>
      </c>
      <c r="L133" s="702"/>
      <c r="M133" s="703" t="str">
        <f>IF(ISNONTEXT('Working Sheet'!N617),"",RIGHT('Working Sheet'!N617,LEN('Working Sheet'!N617)-SEARCH(" ",'Working Sheet'!N617)))</f>
        <v/>
      </c>
      <c r="N133" s="703"/>
      <c r="O133" s="703"/>
      <c r="P133" s="440" t="str">
        <f>IF(ISNONTEXT('Working Sheet'!N617),"",'Working Sheet'!O617)</f>
        <v/>
      </c>
      <c r="Q133" s="440" t="str">
        <f>IF(ISNONTEXT('Working Sheet'!N617),"",'Working Sheet'!P617)</f>
        <v/>
      </c>
      <c r="R133" s="704"/>
      <c r="S133" s="704"/>
      <c r="T133" s="441"/>
      <c r="U133" s="441"/>
    </row>
    <row r="134" spans="2:21" ht="36" customHeight="1" x14ac:dyDescent="0.35">
      <c r="B134" s="702" t="str">
        <f>IF(ISNONTEXT('Working Sheet'!H618),"",'Working Sheet'!H618)</f>
        <v/>
      </c>
      <c r="C134" s="702"/>
      <c r="D134" s="703" t="str">
        <f>IF(ISNONTEXT('Working Sheet'!E618),"",RIGHT('Working Sheet'!E618,LEN('Working Sheet'!E618)-SEARCH(" ",'Working Sheet'!E618)))</f>
        <v/>
      </c>
      <c r="E134" s="703"/>
      <c r="F134" s="703"/>
      <c r="G134" s="440" t="str">
        <f>IF(ISNONTEXT('Working Sheet'!E618),"",'Working Sheet'!F618)</f>
        <v/>
      </c>
      <c r="H134" s="732"/>
      <c r="I134" s="732"/>
      <c r="J134" s="442"/>
      <c r="K134" s="702" t="str">
        <f>IF(ISNONTEXT('Working Sheet'!Q618),"",'Working Sheet'!Q618)</f>
        <v/>
      </c>
      <c r="L134" s="702"/>
      <c r="M134" s="703" t="str">
        <f>IF(ISNONTEXT('Working Sheet'!N618),"",RIGHT('Working Sheet'!N618,LEN('Working Sheet'!N618)-SEARCH(" ",'Working Sheet'!N618)))</f>
        <v/>
      </c>
      <c r="N134" s="703"/>
      <c r="O134" s="703"/>
      <c r="P134" s="440" t="str">
        <f>IF(ISNONTEXT('Working Sheet'!N618),"",'Working Sheet'!O618)</f>
        <v/>
      </c>
      <c r="Q134" s="440" t="str">
        <f>IF(ISNONTEXT('Working Sheet'!N618),"",'Working Sheet'!P618)</f>
        <v/>
      </c>
      <c r="R134" s="704"/>
      <c r="S134" s="704"/>
      <c r="T134" s="441"/>
      <c r="U134" s="441"/>
    </row>
    <row r="135" spans="2:21" ht="36" customHeight="1" x14ac:dyDescent="0.35">
      <c r="B135" s="702" t="str">
        <f>IF(ISNONTEXT('Working Sheet'!H619),"",'Working Sheet'!H619)</f>
        <v/>
      </c>
      <c r="C135" s="702"/>
      <c r="D135" s="703" t="str">
        <f>IF(ISNONTEXT('Working Sheet'!E619),"",RIGHT('Working Sheet'!E619,LEN('Working Sheet'!E619)-SEARCH(" ",'Working Sheet'!E619)))</f>
        <v/>
      </c>
      <c r="E135" s="703"/>
      <c r="F135" s="703"/>
      <c r="G135" s="440" t="str">
        <f>IF(ISNONTEXT('Working Sheet'!E619),"",'Working Sheet'!F619)</f>
        <v/>
      </c>
      <c r="H135" s="732"/>
      <c r="I135" s="732"/>
      <c r="J135" s="442"/>
      <c r="K135" s="702" t="str">
        <f>IF(ISNONTEXT('Working Sheet'!Q619),"",'Working Sheet'!Q619)</f>
        <v/>
      </c>
      <c r="L135" s="702"/>
      <c r="M135" s="703" t="str">
        <f>IF(ISNONTEXT('Working Sheet'!N619),"",RIGHT('Working Sheet'!N619,LEN('Working Sheet'!N619)-SEARCH(" ",'Working Sheet'!N619)))</f>
        <v/>
      </c>
      <c r="N135" s="703"/>
      <c r="O135" s="703"/>
      <c r="P135" s="440" t="str">
        <f>IF(ISNONTEXT('Working Sheet'!N619),"",'Working Sheet'!O619)</f>
        <v/>
      </c>
      <c r="Q135" s="440" t="str">
        <f>IF(ISNONTEXT('Working Sheet'!N619),"",'Working Sheet'!P619)</f>
        <v/>
      </c>
      <c r="R135" s="704"/>
      <c r="S135" s="704"/>
      <c r="T135" s="441"/>
      <c r="U135" s="441"/>
    </row>
    <row r="136" spans="2:21" ht="36" customHeight="1" x14ac:dyDescent="0.35">
      <c r="B136" s="702" t="str">
        <f>IF(ISNONTEXT('Working Sheet'!H620),"",'Working Sheet'!H620)</f>
        <v/>
      </c>
      <c r="C136" s="702"/>
      <c r="D136" s="703" t="str">
        <f>IF(ISNONTEXT('Working Sheet'!E620),"",RIGHT('Working Sheet'!E620,LEN('Working Sheet'!E620)-SEARCH(" ",'Working Sheet'!E620)))</f>
        <v/>
      </c>
      <c r="E136" s="703"/>
      <c r="F136" s="703"/>
      <c r="G136" s="440" t="str">
        <f>IF(ISNONTEXT('Working Sheet'!E620),"",'Working Sheet'!F620)</f>
        <v/>
      </c>
      <c r="H136" s="732"/>
      <c r="I136" s="732"/>
      <c r="J136" s="442"/>
      <c r="K136" s="702" t="str">
        <f>IF(ISNONTEXT('Working Sheet'!Q620),"",'Working Sheet'!Q620)</f>
        <v/>
      </c>
      <c r="L136" s="702"/>
      <c r="M136" s="703" t="str">
        <f>IF(ISNONTEXT('Working Sheet'!N620),"",RIGHT('Working Sheet'!N620,LEN('Working Sheet'!N620)-SEARCH(" ",'Working Sheet'!N620)))</f>
        <v/>
      </c>
      <c r="N136" s="703"/>
      <c r="O136" s="703"/>
      <c r="P136" s="440" t="str">
        <f>IF(ISNONTEXT('Working Sheet'!N620),"",'Working Sheet'!O620)</f>
        <v/>
      </c>
      <c r="Q136" s="440" t="str">
        <f>IF(ISNONTEXT('Working Sheet'!N620),"",'Working Sheet'!P620)</f>
        <v/>
      </c>
      <c r="R136" s="704"/>
      <c r="S136" s="704"/>
      <c r="T136" s="441"/>
      <c r="U136" s="441"/>
    </row>
    <row r="137" spans="2:21" ht="36" customHeight="1" x14ac:dyDescent="0.35">
      <c r="B137" s="702" t="str">
        <f>IF(ISNONTEXT('Working Sheet'!H621),"",'Working Sheet'!H621)</f>
        <v/>
      </c>
      <c r="C137" s="702"/>
      <c r="D137" s="703" t="str">
        <f>IF(ISNONTEXT('Working Sheet'!E621),"",RIGHT('Working Sheet'!E621,LEN('Working Sheet'!E621)-SEARCH(" ",'Working Sheet'!E621)))</f>
        <v/>
      </c>
      <c r="E137" s="703"/>
      <c r="F137" s="703"/>
      <c r="G137" s="440" t="str">
        <f>IF(ISNONTEXT('Working Sheet'!E621),"",'Working Sheet'!F621)</f>
        <v/>
      </c>
      <c r="H137" s="732"/>
      <c r="I137" s="732"/>
      <c r="J137" s="442"/>
      <c r="K137" s="702" t="str">
        <f>IF(ISNONTEXT('Working Sheet'!Q621),"",'Working Sheet'!Q621)</f>
        <v/>
      </c>
      <c r="L137" s="702"/>
      <c r="M137" s="703" t="str">
        <f>IF(ISNONTEXT('Working Sheet'!N621),"",RIGHT('Working Sheet'!N621,LEN('Working Sheet'!N621)-SEARCH(" ",'Working Sheet'!N621)))</f>
        <v/>
      </c>
      <c r="N137" s="703"/>
      <c r="O137" s="703"/>
      <c r="P137" s="440" t="str">
        <f>IF(ISNONTEXT('Working Sheet'!N621),"",'Working Sheet'!O621)</f>
        <v/>
      </c>
      <c r="Q137" s="440" t="str">
        <f>IF(ISNONTEXT('Working Sheet'!N621),"",'Working Sheet'!P621)</f>
        <v/>
      </c>
      <c r="R137" s="704"/>
      <c r="S137" s="704"/>
      <c r="T137" s="441"/>
      <c r="U137" s="441"/>
    </row>
    <row r="138" spans="2:21" ht="36" customHeight="1" x14ac:dyDescent="0.35">
      <c r="B138" s="702" t="str">
        <f>IF(ISNONTEXT('Working Sheet'!H622),"",'Working Sheet'!H622)</f>
        <v/>
      </c>
      <c r="C138" s="702"/>
      <c r="D138" s="703" t="str">
        <f>IF(ISNONTEXT('Working Sheet'!E622),"",RIGHT('Working Sheet'!E622,LEN('Working Sheet'!E622)-SEARCH(" ",'Working Sheet'!E622)))</f>
        <v/>
      </c>
      <c r="E138" s="703"/>
      <c r="F138" s="703"/>
      <c r="G138" s="440" t="str">
        <f>IF(ISNONTEXT('Working Sheet'!E622),"",'Working Sheet'!F622)</f>
        <v/>
      </c>
      <c r="H138" s="732"/>
      <c r="I138" s="732"/>
      <c r="J138" s="442"/>
      <c r="K138" s="702" t="str">
        <f>IF(ISNONTEXT('Working Sheet'!Q622),"",'Working Sheet'!Q622)</f>
        <v/>
      </c>
      <c r="L138" s="702"/>
      <c r="M138" s="703" t="str">
        <f>IF(ISNONTEXT('Working Sheet'!N622),"",RIGHT('Working Sheet'!N622,LEN('Working Sheet'!N622)-SEARCH(" ",'Working Sheet'!N622)))</f>
        <v/>
      </c>
      <c r="N138" s="703"/>
      <c r="O138" s="703"/>
      <c r="P138" s="440" t="str">
        <f>IF(ISNONTEXT('Working Sheet'!N622),"",'Working Sheet'!O622)</f>
        <v/>
      </c>
      <c r="Q138" s="440" t="str">
        <f>IF(ISNONTEXT('Working Sheet'!N622),"",'Working Sheet'!P622)</f>
        <v/>
      </c>
      <c r="R138" s="704"/>
      <c r="S138" s="704"/>
      <c r="T138" s="441"/>
      <c r="U138" s="441"/>
    </row>
    <row r="139" spans="2:21" ht="36" customHeight="1" x14ac:dyDescent="0.35">
      <c r="B139" s="702" t="str">
        <f>IF(ISNONTEXT('Working Sheet'!H623),"",'Working Sheet'!H623)</f>
        <v/>
      </c>
      <c r="C139" s="702"/>
      <c r="D139" s="703" t="str">
        <f>IF(ISNONTEXT('Working Sheet'!E623),"",RIGHT('Working Sheet'!E623,LEN('Working Sheet'!E623)-SEARCH(" ",'Working Sheet'!E623)))</f>
        <v/>
      </c>
      <c r="E139" s="703"/>
      <c r="F139" s="703"/>
      <c r="G139" s="440" t="str">
        <f>IF(ISNONTEXT('Working Sheet'!E623),"",'Working Sheet'!F623)</f>
        <v/>
      </c>
      <c r="H139" s="732"/>
      <c r="I139" s="732"/>
      <c r="J139" s="442"/>
      <c r="K139" s="702" t="str">
        <f>IF(ISNONTEXT('Working Sheet'!Q623),"",'Working Sheet'!Q623)</f>
        <v/>
      </c>
      <c r="L139" s="702"/>
      <c r="M139" s="703" t="str">
        <f>IF(ISNONTEXT('Working Sheet'!N623),"",RIGHT('Working Sheet'!N623,LEN('Working Sheet'!N623)-SEARCH(" ",'Working Sheet'!N623)))</f>
        <v/>
      </c>
      <c r="N139" s="703"/>
      <c r="O139" s="703"/>
      <c r="P139" s="440" t="str">
        <f>IF(ISNONTEXT('Working Sheet'!N623),"",'Working Sheet'!O623)</f>
        <v/>
      </c>
      <c r="Q139" s="440" t="str">
        <f>IF(ISNONTEXT('Working Sheet'!N623),"",'Working Sheet'!P623)</f>
        <v/>
      </c>
      <c r="R139" s="704"/>
      <c r="S139" s="704"/>
      <c r="T139" s="441"/>
      <c r="U139" s="441"/>
    </row>
    <row r="140" spans="2:21" ht="36" customHeight="1" x14ac:dyDescent="0.35">
      <c r="B140" s="702" t="str">
        <f>IF(ISNONTEXT('Working Sheet'!H624),"",'Working Sheet'!H624)</f>
        <v/>
      </c>
      <c r="C140" s="702"/>
      <c r="D140" s="703" t="str">
        <f>IF(ISNONTEXT('Working Sheet'!E624),"",RIGHT('Working Sheet'!E624,LEN('Working Sheet'!E624)-SEARCH(" ",'Working Sheet'!E624)))</f>
        <v/>
      </c>
      <c r="E140" s="703"/>
      <c r="F140" s="703"/>
      <c r="G140" s="440" t="str">
        <f>IF(ISNONTEXT('Working Sheet'!E624),"",'Working Sheet'!F624)</f>
        <v/>
      </c>
      <c r="H140" s="732"/>
      <c r="I140" s="732"/>
      <c r="J140" s="442"/>
      <c r="K140" s="702" t="str">
        <f>IF(ISNONTEXT('Working Sheet'!Q624),"",'Working Sheet'!Q624)</f>
        <v/>
      </c>
      <c r="L140" s="702"/>
      <c r="M140" s="703" t="str">
        <f>IF(ISNONTEXT('Working Sheet'!N624),"",RIGHT('Working Sheet'!N624,LEN('Working Sheet'!N624)-SEARCH(" ",'Working Sheet'!N624)))</f>
        <v/>
      </c>
      <c r="N140" s="703"/>
      <c r="O140" s="703"/>
      <c r="P140" s="440" t="str">
        <f>IF(ISNONTEXT('Working Sheet'!N624),"",'Working Sheet'!O624)</f>
        <v/>
      </c>
      <c r="Q140" s="440" t="str">
        <f>IF(ISNONTEXT('Working Sheet'!N624),"",'Working Sheet'!P624)</f>
        <v/>
      </c>
      <c r="R140" s="704"/>
      <c r="S140" s="704"/>
      <c r="T140" s="441"/>
      <c r="U140" s="441"/>
    </row>
    <row r="141" spans="2:21" ht="36" customHeight="1" x14ac:dyDescent="0.35">
      <c r="B141" s="702" t="str">
        <f>IF(ISNONTEXT('Working Sheet'!H625),"",'Working Sheet'!H625)</f>
        <v/>
      </c>
      <c r="C141" s="702"/>
      <c r="D141" s="703" t="str">
        <f>IF(ISNONTEXT('Working Sheet'!E625),"",RIGHT('Working Sheet'!E625,LEN('Working Sheet'!E625)-SEARCH(" ",'Working Sheet'!E625)))</f>
        <v/>
      </c>
      <c r="E141" s="703"/>
      <c r="F141" s="703"/>
      <c r="G141" s="440" t="str">
        <f>IF(ISNONTEXT('Working Sheet'!E625),"",'Working Sheet'!F625)</f>
        <v/>
      </c>
      <c r="H141" s="732"/>
      <c r="I141" s="732"/>
      <c r="J141" s="442"/>
      <c r="K141" s="702" t="str">
        <f>IF(ISNONTEXT('Working Sheet'!Q625),"",'Working Sheet'!Q625)</f>
        <v/>
      </c>
      <c r="L141" s="702"/>
      <c r="M141" s="703" t="str">
        <f>IF(ISNONTEXT('Working Sheet'!N625),"",RIGHT('Working Sheet'!N625,LEN('Working Sheet'!N625)-SEARCH(" ",'Working Sheet'!N625)))</f>
        <v/>
      </c>
      <c r="N141" s="703"/>
      <c r="O141" s="703"/>
      <c r="P141" s="440" t="str">
        <f>IF(ISNONTEXT('Working Sheet'!N625),"",'Working Sheet'!O625)</f>
        <v/>
      </c>
      <c r="Q141" s="440" t="str">
        <f>IF(ISNONTEXT('Working Sheet'!N625),"",'Working Sheet'!P625)</f>
        <v/>
      </c>
      <c r="R141" s="704"/>
      <c r="S141" s="704"/>
      <c r="T141" s="441"/>
      <c r="U141" s="441"/>
    </row>
    <row r="142" spans="2:21" ht="36" customHeight="1" x14ac:dyDescent="0.35">
      <c r="B142" s="702" t="str">
        <f>IF(ISNONTEXT('Working Sheet'!H626),"",'Working Sheet'!H626)</f>
        <v/>
      </c>
      <c r="C142" s="702"/>
      <c r="D142" s="703" t="str">
        <f>IF(ISNONTEXT('Working Sheet'!E626),"",RIGHT('Working Sheet'!E626,LEN('Working Sheet'!E626)-SEARCH(" ",'Working Sheet'!E626)))</f>
        <v/>
      </c>
      <c r="E142" s="703"/>
      <c r="F142" s="703"/>
      <c r="G142" s="440" t="str">
        <f>IF(ISNONTEXT('Working Sheet'!E626),"",'Working Sheet'!F626)</f>
        <v/>
      </c>
      <c r="H142" s="732"/>
      <c r="I142" s="732"/>
      <c r="J142" s="442"/>
      <c r="K142" s="702" t="str">
        <f>IF(ISNONTEXT('Working Sheet'!Q626),"",'Working Sheet'!Q626)</f>
        <v/>
      </c>
      <c r="L142" s="702"/>
      <c r="M142" s="703" t="str">
        <f>IF(ISNONTEXT('Working Sheet'!N626),"",RIGHT('Working Sheet'!N626,LEN('Working Sheet'!N626)-SEARCH(" ",'Working Sheet'!N626)))</f>
        <v/>
      </c>
      <c r="N142" s="703"/>
      <c r="O142" s="703"/>
      <c r="P142" s="440" t="str">
        <f>IF(ISNONTEXT('Working Sheet'!N626),"",'Working Sheet'!O626)</f>
        <v/>
      </c>
      <c r="Q142" s="440" t="str">
        <f>IF(ISNONTEXT('Working Sheet'!N626),"",'Working Sheet'!P626)</f>
        <v/>
      </c>
      <c r="R142" s="704"/>
      <c r="S142" s="704"/>
      <c r="T142" s="441"/>
      <c r="U142" s="441"/>
    </row>
    <row r="143" spans="2:21" ht="36" customHeight="1" x14ac:dyDescent="0.35">
      <c r="B143" s="702" t="str">
        <f>IF(ISNONTEXT('Working Sheet'!H627),"",'Working Sheet'!H627)</f>
        <v/>
      </c>
      <c r="C143" s="702"/>
      <c r="D143" s="703" t="str">
        <f>IF(ISNONTEXT('Working Sheet'!E627),"",RIGHT('Working Sheet'!E627,LEN('Working Sheet'!E627)-SEARCH(" ",'Working Sheet'!E627)))</f>
        <v/>
      </c>
      <c r="E143" s="703"/>
      <c r="F143" s="703"/>
      <c r="G143" s="440" t="str">
        <f>IF(ISNONTEXT('Working Sheet'!E627),"",'Working Sheet'!F627)</f>
        <v/>
      </c>
      <c r="H143" s="732"/>
      <c r="I143" s="732"/>
      <c r="J143" s="442"/>
      <c r="K143" s="702" t="str">
        <f>IF(ISNONTEXT('Working Sheet'!Q627),"",'Working Sheet'!Q627)</f>
        <v/>
      </c>
      <c r="L143" s="702"/>
      <c r="M143" s="703" t="str">
        <f>IF(ISNONTEXT('Working Sheet'!N627),"",RIGHT('Working Sheet'!N627,LEN('Working Sheet'!N627)-SEARCH(" ",'Working Sheet'!N627)))</f>
        <v/>
      </c>
      <c r="N143" s="703"/>
      <c r="O143" s="703"/>
      <c r="P143" s="440" t="str">
        <f>IF(ISNONTEXT('Working Sheet'!N627),"",'Working Sheet'!O627)</f>
        <v/>
      </c>
      <c r="Q143" s="440" t="str">
        <f>IF(ISNONTEXT('Working Sheet'!N627),"",'Working Sheet'!P627)</f>
        <v/>
      </c>
      <c r="R143" s="704"/>
      <c r="S143" s="704"/>
      <c r="T143" s="441"/>
      <c r="U143" s="441"/>
    </row>
    <row r="144" spans="2:21" ht="36" customHeight="1" x14ac:dyDescent="0.35">
      <c r="B144" s="702" t="str">
        <f>IF(ISNONTEXT('Working Sheet'!H628),"",'Working Sheet'!H628)</f>
        <v/>
      </c>
      <c r="C144" s="702"/>
      <c r="D144" s="703" t="str">
        <f>IF(ISNONTEXT('Working Sheet'!E628),"",RIGHT('Working Sheet'!E628,LEN('Working Sheet'!E628)-SEARCH(" ",'Working Sheet'!E628)))</f>
        <v/>
      </c>
      <c r="E144" s="703"/>
      <c r="F144" s="703"/>
      <c r="G144" s="440" t="str">
        <f>IF(ISNONTEXT('Working Sheet'!E628),"",'Working Sheet'!F628)</f>
        <v/>
      </c>
      <c r="H144" s="732"/>
      <c r="I144" s="732"/>
      <c r="J144" s="442"/>
      <c r="K144" s="702" t="str">
        <f>IF(ISNONTEXT('Working Sheet'!Q628),"",'Working Sheet'!Q628)</f>
        <v/>
      </c>
      <c r="L144" s="702"/>
      <c r="M144" s="703" t="str">
        <f>IF(ISNONTEXT('Working Sheet'!N628),"",RIGHT('Working Sheet'!N628,LEN('Working Sheet'!N628)-SEARCH(" ",'Working Sheet'!N628)))</f>
        <v/>
      </c>
      <c r="N144" s="703"/>
      <c r="O144" s="703"/>
      <c r="P144" s="440" t="str">
        <f>IF(ISNONTEXT('Working Sheet'!N628),"",'Working Sheet'!O628)</f>
        <v/>
      </c>
      <c r="Q144" s="440" t="str">
        <f>IF(ISNONTEXT('Working Sheet'!N628),"",'Working Sheet'!P628)</f>
        <v/>
      </c>
      <c r="R144" s="704"/>
      <c r="S144" s="704"/>
      <c r="T144" s="441"/>
      <c r="U144" s="441"/>
    </row>
    <row r="145" spans="2:21" ht="36" customHeight="1" x14ac:dyDescent="0.35">
      <c r="B145" s="702" t="str">
        <f>IF(ISNONTEXT('Working Sheet'!H629),"",'Working Sheet'!H629)</f>
        <v/>
      </c>
      <c r="C145" s="702"/>
      <c r="D145" s="703" t="str">
        <f>IF(ISNONTEXT('Working Sheet'!E629),"",RIGHT('Working Sheet'!E629,LEN('Working Sheet'!E629)-SEARCH(" ",'Working Sheet'!E629)))</f>
        <v/>
      </c>
      <c r="E145" s="703"/>
      <c r="F145" s="703"/>
      <c r="G145" s="440" t="str">
        <f>IF(ISNONTEXT('Working Sheet'!E629),"",'Working Sheet'!F629)</f>
        <v/>
      </c>
      <c r="H145" s="732"/>
      <c r="I145" s="732"/>
      <c r="J145" s="442"/>
      <c r="K145" s="702" t="str">
        <f>IF(ISNONTEXT('Working Sheet'!Q629),"",'Working Sheet'!Q629)</f>
        <v/>
      </c>
      <c r="L145" s="702"/>
      <c r="M145" s="703" t="str">
        <f>IF(ISNONTEXT('Working Sheet'!N629),"",RIGHT('Working Sheet'!N629,LEN('Working Sheet'!N629)-SEARCH(" ",'Working Sheet'!N629)))</f>
        <v/>
      </c>
      <c r="N145" s="703"/>
      <c r="O145" s="703"/>
      <c r="P145" s="440" t="str">
        <f>IF(ISNONTEXT('Working Sheet'!N629),"",'Working Sheet'!O629)</f>
        <v/>
      </c>
      <c r="Q145" s="440" t="str">
        <f>IF(ISNONTEXT('Working Sheet'!N629),"",'Working Sheet'!P629)</f>
        <v/>
      </c>
      <c r="R145" s="704"/>
      <c r="S145" s="704"/>
      <c r="T145" s="441"/>
      <c r="U145" s="441"/>
    </row>
    <row r="146" spans="2:21" ht="36" customHeight="1" x14ac:dyDescent="0.35">
      <c r="B146" s="702" t="str">
        <f>IF(ISNONTEXT('Working Sheet'!H630),"",'Working Sheet'!H630)</f>
        <v/>
      </c>
      <c r="C146" s="702"/>
      <c r="D146" s="703" t="str">
        <f>IF(ISNONTEXT('Working Sheet'!E630),"",RIGHT('Working Sheet'!E630,LEN('Working Sheet'!E630)-SEARCH(" ",'Working Sheet'!E630)))</f>
        <v/>
      </c>
      <c r="E146" s="703"/>
      <c r="F146" s="703"/>
      <c r="G146" s="440" t="str">
        <f>IF(ISNONTEXT('Working Sheet'!E630),"",'Working Sheet'!F630)</f>
        <v/>
      </c>
      <c r="H146" s="732"/>
      <c r="I146" s="732"/>
      <c r="J146" s="442"/>
      <c r="K146" s="702" t="str">
        <f>IF(ISNONTEXT('Working Sheet'!Q630),"",'Working Sheet'!Q630)</f>
        <v/>
      </c>
      <c r="L146" s="702"/>
      <c r="M146" s="703" t="str">
        <f>IF(ISNONTEXT('Working Sheet'!N630),"",RIGHT('Working Sheet'!N630,LEN('Working Sheet'!N630)-SEARCH(" ",'Working Sheet'!N630)))</f>
        <v/>
      </c>
      <c r="N146" s="703"/>
      <c r="O146" s="703"/>
      <c r="P146" s="440" t="str">
        <f>IF(ISNONTEXT('Working Sheet'!N630),"",'Working Sheet'!O630)</f>
        <v/>
      </c>
      <c r="Q146" s="440" t="str">
        <f>IF(ISNONTEXT('Working Sheet'!N630),"",'Working Sheet'!P630)</f>
        <v/>
      </c>
      <c r="R146" s="704"/>
      <c r="S146" s="704"/>
      <c r="T146" s="441"/>
      <c r="U146" s="441"/>
    </row>
    <row r="147" spans="2:21" ht="36" customHeight="1" x14ac:dyDescent="0.35">
      <c r="B147" s="702" t="str">
        <f>IF(ISNONTEXT('Working Sheet'!H631),"",'Working Sheet'!H631)</f>
        <v/>
      </c>
      <c r="C147" s="702"/>
      <c r="D147" s="703" t="str">
        <f>IF(ISNONTEXT('Working Sheet'!E631),"",RIGHT('Working Sheet'!E631,LEN('Working Sheet'!E631)-SEARCH(" ",'Working Sheet'!E631)))</f>
        <v/>
      </c>
      <c r="E147" s="703"/>
      <c r="F147" s="703"/>
      <c r="G147" s="440" t="str">
        <f>IF(ISNONTEXT('Working Sheet'!E631),"",'Working Sheet'!F631)</f>
        <v/>
      </c>
      <c r="H147" s="732"/>
      <c r="I147" s="732"/>
      <c r="J147" s="442"/>
      <c r="K147" s="702" t="str">
        <f>IF(ISNONTEXT('Working Sheet'!Q631),"",'Working Sheet'!Q631)</f>
        <v/>
      </c>
      <c r="L147" s="702"/>
      <c r="M147" s="703" t="str">
        <f>IF(ISNONTEXT('Working Sheet'!N631),"",RIGHT('Working Sheet'!N631,LEN('Working Sheet'!N631)-SEARCH(" ",'Working Sheet'!N631)))</f>
        <v/>
      </c>
      <c r="N147" s="703"/>
      <c r="O147" s="703"/>
      <c r="P147" s="440" t="str">
        <f>IF(ISNONTEXT('Working Sheet'!N631),"",'Working Sheet'!O631)</f>
        <v/>
      </c>
      <c r="Q147" s="440" t="str">
        <f>IF(ISNONTEXT('Working Sheet'!N631),"",'Working Sheet'!P631)</f>
        <v/>
      </c>
      <c r="R147" s="704"/>
      <c r="S147" s="704"/>
      <c r="T147" s="441"/>
      <c r="U147" s="441"/>
    </row>
    <row r="148" spans="2:21" ht="36" customHeight="1" x14ac:dyDescent="0.35">
      <c r="B148" s="702" t="str">
        <f>IF(ISNONTEXT('Working Sheet'!H632),"",'Working Sheet'!H632)</f>
        <v/>
      </c>
      <c r="C148" s="702"/>
      <c r="D148" s="703" t="str">
        <f>IF(ISNONTEXT('Working Sheet'!E632),"",RIGHT('Working Sheet'!E632,LEN('Working Sheet'!E632)-SEARCH(" ",'Working Sheet'!E632)))</f>
        <v/>
      </c>
      <c r="E148" s="703"/>
      <c r="F148" s="703"/>
      <c r="G148" s="440" t="str">
        <f>IF(ISNONTEXT('Working Sheet'!E632),"",'Working Sheet'!F632)</f>
        <v/>
      </c>
      <c r="H148" s="732"/>
      <c r="I148" s="732"/>
      <c r="J148" s="442"/>
      <c r="K148" s="702" t="str">
        <f>IF(ISNONTEXT('Working Sheet'!Q632),"",'Working Sheet'!Q632)</f>
        <v/>
      </c>
      <c r="L148" s="702"/>
      <c r="M148" s="703" t="str">
        <f>IF(ISNONTEXT('Working Sheet'!N632),"",RIGHT('Working Sheet'!N632,LEN('Working Sheet'!N632)-SEARCH(" ",'Working Sheet'!N632)))</f>
        <v/>
      </c>
      <c r="N148" s="703"/>
      <c r="O148" s="703"/>
      <c r="P148" s="440" t="str">
        <f>IF(ISNONTEXT('Working Sheet'!N632),"",'Working Sheet'!O632)</f>
        <v/>
      </c>
      <c r="Q148" s="440" t="str">
        <f>IF(ISNONTEXT('Working Sheet'!N632),"",'Working Sheet'!P632)</f>
        <v/>
      </c>
      <c r="R148" s="704"/>
      <c r="S148" s="704"/>
      <c r="T148" s="441"/>
      <c r="U148" s="441"/>
    </row>
    <row r="149" spans="2:21" ht="36" customHeight="1" x14ac:dyDescent="0.35">
      <c r="B149" s="702" t="str">
        <f>IF(ISNONTEXT('Working Sheet'!H633),"",'Working Sheet'!H633)</f>
        <v/>
      </c>
      <c r="C149" s="702"/>
      <c r="D149" s="703" t="str">
        <f>IF(ISNONTEXT('Working Sheet'!E633),"",RIGHT('Working Sheet'!E633,LEN('Working Sheet'!E633)-SEARCH(" ",'Working Sheet'!E633)))</f>
        <v/>
      </c>
      <c r="E149" s="703"/>
      <c r="F149" s="703"/>
      <c r="G149" s="440" t="str">
        <f>IF(ISNONTEXT('Working Sheet'!E633),"",'Working Sheet'!F633)</f>
        <v/>
      </c>
      <c r="H149" s="732"/>
      <c r="I149" s="732"/>
      <c r="J149" s="442"/>
      <c r="K149" s="702" t="str">
        <f>IF(ISNONTEXT('Working Sheet'!Q633),"",'Working Sheet'!Q633)</f>
        <v/>
      </c>
      <c r="L149" s="702"/>
      <c r="M149" s="703" t="str">
        <f>IF(ISNONTEXT('Working Sheet'!N633),"",RIGHT('Working Sheet'!N633,LEN('Working Sheet'!N633)-SEARCH(" ",'Working Sheet'!N633)))</f>
        <v/>
      </c>
      <c r="N149" s="703"/>
      <c r="O149" s="703"/>
      <c r="P149" s="440" t="str">
        <f>IF(ISNONTEXT('Working Sheet'!N633),"",'Working Sheet'!O633)</f>
        <v/>
      </c>
      <c r="Q149" s="440" t="str">
        <f>IF(ISNONTEXT('Working Sheet'!N633),"",'Working Sheet'!P633)</f>
        <v/>
      </c>
      <c r="R149" s="704"/>
      <c r="S149" s="704"/>
      <c r="T149" s="441"/>
      <c r="U149" s="441"/>
    </row>
    <row r="150" spans="2:21" ht="36" customHeight="1" x14ac:dyDescent="0.35">
      <c r="B150" s="702" t="str">
        <f>IF(ISNONTEXT('Working Sheet'!H634),"",'Working Sheet'!H634)</f>
        <v/>
      </c>
      <c r="C150" s="702"/>
      <c r="D150" s="703" t="str">
        <f>IF(ISNONTEXT('Working Sheet'!E634),"",RIGHT('Working Sheet'!E634,LEN('Working Sheet'!E634)-SEARCH(" ",'Working Sheet'!E634)))</f>
        <v/>
      </c>
      <c r="E150" s="703"/>
      <c r="F150" s="703"/>
      <c r="G150" s="440" t="str">
        <f>IF(ISNONTEXT('Working Sheet'!E634),"",'Working Sheet'!F634)</f>
        <v/>
      </c>
      <c r="H150" s="732"/>
      <c r="I150" s="732"/>
      <c r="J150" s="442"/>
      <c r="K150" s="702" t="str">
        <f>IF(ISNONTEXT('Working Sheet'!Q634),"",'Working Sheet'!Q634)</f>
        <v/>
      </c>
      <c r="L150" s="702"/>
      <c r="M150" s="703" t="str">
        <f>IF(ISNONTEXT('Working Sheet'!N634),"",RIGHT('Working Sheet'!N634,LEN('Working Sheet'!N634)-SEARCH(" ",'Working Sheet'!N634)))</f>
        <v/>
      </c>
      <c r="N150" s="703"/>
      <c r="O150" s="703"/>
      <c r="P150" s="440" t="str">
        <f>IF(ISNONTEXT('Working Sheet'!N634),"",'Working Sheet'!O634)</f>
        <v/>
      </c>
      <c r="Q150" s="440" t="str">
        <f>IF(ISNONTEXT('Working Sheet'!N634),"",'Working Sheet'!P634)</f>
        <v/>
      </c>
      <c r="R150" s="704"/>
      <c r="S150" s="704"/>
      <c r="T150" s="441"/>
      <c r="U150" s="441"/>
    </row>
    <row r="151" spans="2:21" ht="36" customHeight="1" x14ac:dyDescent="0.35">
      <c r="B151" s="702" t="str">
        <f>IF(ISNONTEXT('Working Sheet'!H635),"",'Working Sheet'!H635)</f>
        <v/>
      </c>
      <c r="C151" s="702"/>
      <c r="D151" s="703" t="str">
        <f>IF(ISNONTEXT('Working Sheet'!E635),"",RIGHT('Working Sheet'!E635,LEN('Working Sheet'!E635)-SEARCH(" ",'Working Sheet'!E635)))</f>
        <v/>
      </c>
      <c r="E151" s="703"/>
      <c r="F151" s="703"/>
      <c r="G151" s="440" t="str">
        <f>IF(ISNONTEXT('Working Sheet'!E635),"",'Working Sheet'!F635)</f>
        <v/>
      </c>
      <c r="H151" s="732"/>
      <c r="I151" s="732"/>
      <c r="J151" s="442"/>
      <c r="K151" s="702" t="str">
        <f>IF(ISNONTEXT('Working Sheet'!Q635),"",'Working Sheet'!Q635)</f>
        <v/>
      </c>
      <c r="L151" s="702"/>
      <c r="M151" s="703" t="str">
        <f>IF(ISNONTEXT('Working Sheet'!N635),"",RIGHT('Working Sheet'!N635,LEN('Working Sheet'!N635)-SEARCH(" ",'Working Sheet'!N635)))</f>
        <v/>
      </c>
      <c r="N151" s="703"/>
      <c r="O151" s="703"/>
      <c r="P151" s="440" t="str">
        <f>IF(ISNONTEXT('Working Sheet'!N635),"",'Working Sheet'!O635)</f>
        <v/>
      </c>
      <c r="Q151" s="440" t="str">
        <f>IF(ISNONTEXT('Working Sheet'!N635),"",'Working Sheet'!P635)</f>
        <v/>
      </c>
      <c r="R151" s="704"/>
      <c r="S151" s="704"/>
      <c r="T151" s="441"/>
      <c r="U151" s="441"/>
    </row>
    <row r="152" spans="2:21" ht="36" customHeight="1" x14ac:dyDescent="0.35">
      <c r="B152" s="702" t="str">
        <f>IF(ISNONTEXT('Working Sheet'!H636),"",'Working Sheet'!H636)</f>
        <v/>
      </c>
      <c r="C152" s="702"/>
      <c r="D152" s="703" t="str">
        <f>IF(ISNONTEXT('Working Sheet'!E636),"",RIGHT('Working Sheet'!E636,LEN('Working Sheet'!E636)-SEARCH(" ",'Working Sheet'!E636)))</f>
        <v/>
      </c>
      <c r="E152" s="703"/>
      <c r="F152" s="703"/>
      <c r="G152" s="440" t="str">
        <f>IF(ISNONTEXT('Working Sheet'!E636),"",'Working Sheet'!F636)</f>
        <v/>
      </c>
      <c r="H152" s="732"/>
      <c r="I152" s="732"/>
      <c r="J152" s="442"/>
      <c r="K152" s="702" t="str">
        <f>IF(ISNONTEXT('Working Sheet'!Q636),"",'Working Sheet'!Q636)</f>
        <v/>
      </c>
      <c r="L152" s="702"/>
      <c r="M152" s="703" t="str">
        <f>IF(ISNONTEXT('Working Sheet'!N636),"",RIGHT('Working Sheet'!N636,LEN('Working Sheet'!N636)-SEARCH(" ",'Working Sheet'!N636)))</f>
        <v/>
      </c>
      <c r="N152" s="703"/>
      <c r="O152" s="703"/>
      <c r="P152" s="440" t="str">
        <f>IF(ISNONTEXT('Working Sheet'!N636),"",'Working Sheet'!O636)</f>
        <v/>
      </c>
      <c r="Q152" s="440" t="str">
        <f>IF(ISNONTEXT('Working Sheet'!N636),"",'Working Sheet'!P636)</f>
        <v/>
      </c>
      <c r="R152" s="704"/>
      <c r="S152" s="704"/>
      <c r="T152" s="441"/>
      <c r="U152" s="441"/>
    </row>
    <row r="153" spans="2:21" ht="36" customHeight="1" x14ac:dyDescent="0.35">
      <c r="B153" s="702" t="str">
        <f>IF(ISNONTEXT('Working Sheet'!H637),"",'Working Sheet'!H637)</f>
        <v/>
      </c>
      <c r="C153" s="702"/>
      <c r="D153" s="703" t="str">
        <f>IF(ISNONTEXT('Working Sheet'!E637),"",RIGHT('Working Sheet'!E637,LEN('Working Sheet'!E637)-SEARCH(" ",'Working Sheet'!E637)))</f>
        <v/>
      </c>
      <c r="E153" s="703"/>
      <c r="F153" s="703"/>
      <c r="G153" s="440" t="str">
        <f>IF(ISNONTEXT('Working Sheet'!E637),"",'Working Sheet'!F637)</f>
        <v/>
      </c>
      <c r="H153" s="732"/>
      <c r="I153" s="732"/>
      <c r="J153" s="442"/>
      <c r="K153" s="702" t="str">
        <f>IF(ISNONTEXT('Working Sheet'!Q637),"",'Working Sheet'!Q637)</f>
        <v/>
      </c>
      <c r="L153" s="702"/>
      <c r="M153" s="703" t="str">
        <f>IF(ISNONTEXT('Working Sheet'!N637),"",RIGHT('Working Sheet'!N637,LEN('Working Sheet'!N637)-SEARCH(" ",'Working Sheet'!N637)))</f>
        <v/>
      </c>
      <c r="N153" s="703"/>
      <c r="O153" s="703"/>
      <c r="P153" s="440" t="str">
        <f>IF(ISNONTEXT('Working Sheet'!N637),"",'Working Sheet'!O637)</f>
        <v/>
      </c>
      <c r="Q153" s="440" t="str">
        <f>IF(ISNONTEXT('Working Sheet'!N637),"",'Working Sheet'!P637)</f>
        <v/>
      </c>
      <c r="R153" s="704"/>
      <c r="S153" s="704"/>
      <c r="T153" s="441"/>
      <c r="U153" s="441"/>
    </row>
    <row r="154" spans="2:21" ht="36" customHeight="1" x14ac:dyDescent="0.35">
      <c r="B154" s="702" t="str">
        <f>IF(ISNONTEXT('Working Sheet'!H638),"",'Working Sheet'!H638)</f>
        <v/>
      </c>
      <c r="C154" s="702"/>
      <c r="D154" s="703" t="str">
        <f>IF(ISNONTEXT('Working Sheet'!E638),"",RIGHT('Working Sheet'!E638,LEN('Working Sheet'!E638)-SEARCH(" ",'Working Sheet'!E638)))</f>
        <v/>
      </c>
      <c r="E154" s="703"/>
      <c r="F154" s="703"/>
      <c r="G154" s="440" t="str">
        <f>IF(ISNONTEXT('Working Sheet'!E638),"",'Working Sheet'!F638)</f>
        <v/>
      </c>
      <c r="H154" s="732"/>
      <c r="I154" s="732"/>
      <c r="J154" s="442"/>
      <c r="K154" s="702" t="str">
        <f>IF(ISNONTEXT('Working Sheet'!Q638),"",'Working Sheet'!Q638)</f>
        <v/>
      </c>
      <c r="L154" s="702"/>
      <c r="M154" s="703" t="str">
        <f>IF(ISNONTEXT('Working Sheet'!N638),"",RIGHT('Working Sheet'!N638,LEN('Working Sheet'!N638)-SEARCH(" ",'Working Sheet'!N638)))</f>
        <v/>
      </c>
      <c r="N154" s="703"/>
      <c r="O154" s="703"/>
      <c r="P154" s="440" t="str">
        <f>IF(ISNONTEXT('Working Sheet'!N638),"",'Working Sheet'!O638)</f>
        <v/>
      </c>
      <c r="Q154" s="440" t="str">
        <f>IF(ISNONTEXT('Working Sheet'!N638),"",'Working Sheet'!P638)</f>
        <v/>
      </c>
      <c r="R154" s="704"/>
      <c r="S154" s="704"/>
      <c r="T154" s="441"/>
      <c r="U154" s="441"/>
    </row>
    <row r="155" spans="2:21" ht="36" customHeight="1" x14ac:dyDescent="0.35">
      <c r="B155" s="702" t="str">
        <f>IF(ISNONTEXT('Working Sheet'!H639),"",'Working Sheet'!H639)</f>
        <v/>
      </c>
      <c r="C155" s="702"/>
      <c r="D155" s="703" t="str">
        <f>IF(ISNONTEXT('Working Sheet'!E639),"",RIGHT('Working Sheet'!E639,LEN('Working Sheet'!E639)-SEARCH(" ",'Working Sheet'!E639)))</f>
        <v/>
      </c>
      <c r="E155" s="703"/>
      <c r="F155" s="703"/>
      <c r="G155" s="440" t="str">
        <f>IF(ISNONTEXT('Working Sheet'!E639),"",'Working Sheet'!F639)</f>
        <v/>
      </c>
      <c r="H155" s="732"/>
      <c r="I155" s="732"/>
      <c r="J155" s="442"/>
      <c r="K155" s="702" t="str">
        <f>IF(ISNONTEXT('Working Sheet'!Q639),"",'Working Sheet'!Q639)</f>
        <v/>
      </c>
      <c r="L155" s="702"/>
      <c r="M155" s="703" t="str">
        <f>IF(ISNONTEXT('Working Sheet'!N639),"",RIGHT('Working Sheet'!N639,LEN('Working Sheet'!N639)-SEARCH(" ",'Working Sheet'!N639)))</f>
        <v/>
      </c>
      <c r="N155" s="703"/>
      <c r="O155" s="703"/>
      <c r="P155" s="440" t="str">
        <f>IF(ISNONTEXT('Working Sheet'!N639),"",'Working Sheet'!O639)</f>
        <v/>
      </c>
      <c r="Q155" s="440" t="str">
        <f>IF(ISNONTEXT('Working Sheet'!N639),"",'Working Sheet'!P639)</f>
        <v/>
      </c>
      <c r="R155" s="704"/>
      <c r="S155" s="704"/>
      <c r="T155" s="441"/>
      <c r="U155" s="441"/>
    </row>
    <row r="156" spans="2:21" ht="36" customHeight="1" x14ac:dyDescent="0.35">
      <c r="B156" s="702" t="str">
        <f>IF(ISNONTEXT('Working Sheet'!H640),"",'Working Sheet'!H640)</f>
        <v/>
      </c>
      <c r="C156" s="702"/>
      <c r="D156" s="703" t="str">
        <f>IF(ISNONTEXT('Working Sheet'!E640),"",RIGHT('Working Sheet'!E640,LEN('Working Sheet'!E640)-SEARCH(" ",'Working Sheet'!E640)))</f>
        <v/>
      </c>
      <c r="E156" s="703"/>
      <c r="F156" s="703"/>
      <c r="G156" s="440" t="str">
        <f>IF(ISNONTEXT('Working Sheet'!E640),"",'Working Sheet'!F640)</f>
        <v/>
      </c>
      <c r="H156" s="732"/>
      <c r="I156" s="732"/>
      <c r="J156" s="442"/>
      <c r="K156" s="702" t="str">
        <f>IF(ISNONTEXT('Working Sheet'!Q640),"",'Working Sheet'!Q640)</f>
        <v/>
      </c>
      <c r="L156" s="702"/>
      <c r="M156" s="703" t="str">
        <f>IF(ISNONTEXT('Working Sheet'!N640),"",RIGHT('Working Sheet'!N640,LEN('Working Sheet'!N640)-SEARCH(" ",'Working Sheet'!N640)))</f>
        <v/>
      </c>
      <c r="N156" s="703"/>
      <c r="O156" s="703"/>
      <c r="P156" s="440" t="str">
        <f>IF(ISNONTEXT('Working Sheet'!N640),"",'Working Sheet'!O640)</f>
        <v/>
      </c>
      <c r="Q156" s="440" t="str">
        <f>IF(ISNONTEXT('Working Sheet'!N640),"",'Working Sheet'!P640)</f>
        <v/>
      </c>
      <c r="R156" s="704"/>
      <c r="S156" s="704"/>
      <c r="T156" s="441"/>
      <c r="U156" s="441"/>
    </row>
    <row r="157" spans="2:21" ht="36" customHeight="1" x14ac:dyDescent="0.35">
      <c r="B157" s="702" t="str">
        <f>IF(ISNONTEXT('Working Sheet'!H641),"",'Working Sheet'!H641)</f>
        <v/>
      </c>
      <c r="C157" s="702"/>
      <c r="D157" s="703" t="str">
        <f>IF(ISNONTEXT('Working Sheet'!E641),"",RIGHT('Working Sheet'!E641,LEN('Working Sheet'!E641)-SEARCH(" ",'Working Sheet'!E641)))</f>
        <v/>
      </c>
      <c r="E157" s="703"/>
      <c r="F157" s="703"/>
      <c r="G157" s="440" t="str">
        <f>IF(ISNONTEXT('Working Sheet'!E641),"",'Working Sheet'!F641)</f>
        <v/>
      </c>
      <c r="H157" s="732"/>
      <c r="I157" s="732"/>
      <c r="J157" s="442"/>
      <c r="K157" s="702" t="str">
        <f>IF(ISNONTEXT('Working Sheet'!Q641),"",'Working Sheet'!Q641)</f>
        <v/>
      </c>
      <c r="L157" s="702"/>
      <c r="M157" s="703" t="str">
        <f>IF(ISNONTEXT('Working Sheet'!N641),"",RIGHT('Working Sheet'!N641,LEN('Working Sheet'!N641)-SEARCH(" ",'Working Sheet'!N641)))</f>
        <v/>
      </c>
      <c r="N157" s="703"/>
      <c r="O157" s="703"/>
      <c r="P157" s="440" t="str">
        <f>IF(ISNONTEXT('Working Sheet'!N641),"",'Working Sheet'!O641)</f>
        <v/>
      </c>
      <c r="Q157" s="440" t="str">
        <f>IF(ISNONTEXT('Working Sheet'!N641),"",'Working Sheet'!P641)</f>
        <v/>
      </c>
      <c r="R157" s="704"/>
      <c r="S157" s="704"/>
      <c r="T157" s="441"/>
      <c r="U157" s="441"/>
    </row>
    <row r="158" spans="2:21" ht="36" customHeight="1" x14ac:dyDescent="0.35">
      <c r="B158" s="702" t="str">
        <f>IF(ISNONTEXT('Working Sheet'!H642),"",'Working Sheet'!H642)</f>
        <v/>
      </c>
      <c r="C158" s="702"/>
      <c r="D158" s="703" t="str">
        <f>IF(ISNONTEXT('Working Sheet'!E642),"",RIGHT('Working Sheet'!E642,LEN('Working Sheet'!E642)-SEARCH(" ",'Working Sheet'!E642)))</f>
        <v/>
      </c>
      <c r="E158" s="703"/>
      <c r="F158" s="703"/>
      <c r="G158" s="440" t="str">
        <f>IF(ISNONTEXT('Working Sheet'!E642),"",'Working Sheet'!F642)</f>
        <v/>
      </c>
      <c r="H158" s="732"/>
      <c r="I158" s="732"/>
      <c r="J158" s="442"/>
      <c r="K158" s="702" t="str">
        <f>IF(ISNONTEXT('Working Sheet'!Q642),"",'Working Sheet'!Q642)</f>
        <v/>
      </c>
      <c r="L158" s="702"/>
      <c r="M158" s="703" t="str">
        <f>IF(ISNONTEXT('Working Sheet'!N642),"",RIGHT('Working Sheet'!N642,LEN('Working Sheet'!N642)-SEARCH(" ",'Working Sheet'!N642)))</f>
        <v/>
      </c>
      <c r="N158" s="703"/>
      <c r="O158" s="703"/>
      <c r="P158" s="440" t="str">
        <f>IF(ISNONTEXT('Working Sheet'!N642),"",'Working Sheet'!O642)</f>
        <v/>
      </c>
      <c r="Q158" s="440" t="str">
        <f>IF(ISNONTEXT('Working Sheet'!N642),"",'Working Sheet'!P642)</f>
        <v/>
      </c>
      <c r="R158" s="704"/>
      <c r="S158" s="704"/>
      <c r="T158" s="441"/>
      <c r="U158" s="441"/>
    </row>
    <row r="159" spans="2:21" ht="36" customHeight="1" x14ac:dyDescent="0.35">
      <c r="B159" s="702" t="str">
        <f>IF(ISNONTEXT('Working Sheet'!H643),"",'Working Sheet'!H643)</f>
        <v/>
      </c>
      <c r="C159" s="702"/>
      <c r="D159" s="703" t="str">
        <f>IF(ISNONTEXT('Working Sheet'!E643),"",RIGHT('Working Sheet'!E643,LEN('Working Sheet'!E643)-SEARCH(" ",'Working Sheet'!E643)))</f>
        <v/>
      </c>
      <c r="E159" s="703"/>
      <c r="F159" s="703"/>
      <c r="G159" s="440" t="str">
        <f>IF(ISNONTEXT('Working Sheet'!E643),"",'Working Sheet'!F643)</f>
        <v/>
      </c>
      <c r="H159" s="732"/>
      <c r="I159" s="732"/>
      <c r="J159" s="442"/>
      <c r="K159" s="702" t="str">
        <f>IF(ISNONTEXT('Working Sheet'!Q643),"",'Working Sheet'!Q643)</f>
        <v/>
      </c>
      <c r="L159" s="702"/>
      <c r="M159" s="703" t="str">
        <f>IF(ISNONTEXT('Working Sheet'!N643),"",RIGHT('Working Sheet'!N643,LEN('Working Sheet'!N643)-SEARCH(" ",'Working Sheet'!N643)))</f>
        <v/>
      </c>
      <c r="N159" s="703"/>
      <c r="O159" s="703"/>
      <c r="P159" s="440" t="str">
        <f>IF(ISNONTEXT('Working Sheet'!N643),"",'Working Sheet'!O643)</f>
        <v/>
      </c>
      <c r="Q159" s="440" t="str">
        <f>IF(ISNONTEXT('Working Sheet'!N643),"",'Working Sheet'!P643)</f>
        <v/>
      </c>
      <c r="R159" s="704"/>
      <c r="S159" s="704"/>
      <c r="T159" s="441"/>
      <c r="U159" s="441"/>
    </row>
    <row r="160" spans="2:21" ht="36" customHeight="1" x14ac:dyDescent="0.35">
      <c r="B160" s="702" t="str">
        <f>IF(ISNONTEXT('Working Sheet'!H644),"",'Working Sheet'!H644)</f>
        <v/>
      </c>
      <c r="C160" s="702"/>
      <c r="D160" s="703" t="str">
        <f>IF(ISNONTEXT('Working Sheet'!E644),"",RIGHT('Working Sheet'!E644,LEN('Working Sheet'!E644)-SEARCH(" ",'Working Sheet'!E644)))</f>
        <v/>
      </c>
      <c r="E160" s="703"/>
      <c r="F160" s="703"/>
      <c r="G160" s="440" t="str">
        <f>IF(ISNONTEXT('Working Sheet'!E644),"",'Working Sheet'!F644)</f>
        <v/>
      </c>
      <c r="H160" s="732"/>
      <c r="I160" s="732"/>
      <c r="J160" s="442"/>
      <c r="K160" s="702" t="str">
        <f>IF(ISNONTEXT('Working Sheet'!Q644),"",'Working Sheet'!Q644)</f>
        <v/>
      </c>
      <c r="L160" s="702"/>
      <c r="M160" s="703" t="str">
        <f>IF(ISNONTEXT('Working Sheet'!N644),"",RIGHT('Working Sheet'!N644,LEN('Working Sheet'!N644)-SEARCH(" ",'Working Sheet'!N644)))</f>
        <v/>
      </c>
      <c r="N160" s="703"/>
      <c r="O160" s="703"/>
      <c r="P160" s="440" t="str">
        <f>IF(ISNONTEXT('Working Sheet'!N644),"",'Working Sheet'!O644)</f>
        <v/>
      </c>
      <c r="Q160" s="440" t="str">
        <f>IF(ISNONTEXT('Working Sheet'!N644),"",'Working Sheet'!P644)</f>
        <v/>
      </c>
      <c r="R160" s="704"/>
      <c r="S160" s="704"/>
      <c r="T160" s="441"/>
      <c r="U160" s="441"/>
    </row>
    <row r="161" spans="2:21" ht="36" customHeight="1" x14ac:dyDescent="0.35">
      <c r="B161" s="702" t="str">
        <f>IF(ISNONTEXT('Working Sheet'!H645),"",'Working Sheet'!H645)</f>
        <v/>
      </c>
      <c r="C161" s="702"/>
      <c r="D161" s="703" t="str">
        <f>IF(ISNONTEXT('Working Sheet'!E645),"",RIGHT('Working Sheet'!E645,LEN('Working Sheet'!E645)-SEARCH(" ",'Working Sheet'!E645)))</f>
        <v/>
      </c>
      <c r="E161" s="703"/>
      <c r="F161" s="703"/>
      <c r="G161" s="440" t="str">
        <f>IF(ISNONTEXT('Working Sheet'!E645),"",'Working Sheet'!F645)</f>
        <v/>
      </c>
      <c r="H161" s="732"/>
      <c r="I161" s="732"/>
      <c r="J161" s="442"/>
      <c r="K161" s="702" t="str">
        <f>IF(ISNONTEXT('Working Sheet'!Q645),"",'Working Sheet'!Q645)</f>
        <v/>
      </c>
      <c r="L161" s="702"/>
      <c r="M161" s="703" t="str">
        <f>IF(ISNONTEXT('Working Sheet'!N645),"",RIGHT('Working Sheet'!N645,LEN('Working Sheet'!N645)-SEARCH(" ",'Working Sheet'!N645)))</f>
        <v/>
      </c>
      <c r="N161" s="703"/>
      <c r="O161" s="703"/>
      <c r="P161" s="440" t="str">
        <f>IF(ISNONTEXT('Working Sheet'!N645),"",'Working Sheet'!O645)</f>
        <v/>
      </c>
      <c r="Q161" s="440" t="str">
        <f>IF(ISNONTEXT('Working Sheet'!N645),"",'Working Sheet'!P645)</f>
        <v/>
      </c>
      <c r="R161" s="704"/>
      <c r="S161" s="704"/>
      <c r="T161" s="441"/>
      <c r="U161" s="441"/>
    </row>
    <row r="162" spans="2:21" ht="36" customHeight="1" x14ac:dyDescent="0.35">
      <c r="B162" s="702" t="str">
        <f>IF(ISNONTEXT('Working Sheet'!H646),"",'Working Sheet'!H646)</f>
        <v/>
      </c>
      <c r="C162" s="702"/>
      <c r="D162" s="703" t="str">
        <f>IF(ISNONTEXT('Working Sheet'!E646),"",RIGHT('Working Sheet'!E646,LEN('Working Sheet'!E646)-SEARCH(" ",'Working Sheet'!E646)))</f>
        <v/>
      </c>
      <c r="E162" s="703"/>
      <c r="F162" s="703"/>
      <c r="G162" s="440" t="str">
        <f>IF(ISNONTEXT('Working Sheet'!E646),"",'Working Sheet'!F646)</f>
        <v/>
      </c>
      <c r="H162" s="732"/>
      <c r="I162" s="732"/>
      <c r="J162" s="442"/>
      <c r="K162" s="702" t="str">
        <f>IF(ISNONTEXT('Working Sheet'!Q646),"",'Working Sheet'!Q646)</f>
        <v/>
      </c>
      <c r="L162" s="702"/>
      <c r="M162" s="703" t="str">
        <f>IF(ISNONTEXT('Working Sheet'!N646),"",RIGHT('Working Sheet'!N646,LEN('Working Sheet'!N646)-SEARCH(" ",'Working Sheet'!N646)))</f>
        <v/>
      </c>
      <c r="N162" s="703"/>
      <c r="O162" s="703"/>
      <c r="P162" s="440" t="str">
        <f>IF(ISNONTEXT('Working Sheet'!N646),"",'Working Sheet'!O646)</f>
        <v/>
      </c>
      <c r="Q162" s="440" t="str">
        <f>IF(ISNONTEXT('Working Sheet'!N646),"",'Working Sheet'!P646)</f>
        <v/>
      </c>
      <c r="R162" s="704"/>
      <c r="S162" s="704"/>
      <c r="T162" s="441"/>
      <c r="U162" s="441"/>
    </row>
    <row r="163" spans="2:21" ht="36" customHeight="1" x14ac:dyDescent="0.35">
      <c r="B163" s="702" t="str">
        <f>IF(ISNONTEXT('Working Sheet'!H647),"",'Working Sheet'!H647)</f>
        <v/>
      </c>
      <c r="C163" s="702"/>
      <c r="D163" s="703" t="str">
        <f>IF(ISNONTEXT('Working Sheet'!E647),"",RIGHT('Working Sheet'!E647,LEN('Working Sheet'!E647)-SEARCH(" ",'Working Sheet'!E647)))</f>
        <v/>
      </c>
      <c r="E163" s="703"/>
      <c r="F163" s="703"/>
      <c r="G163" s="440" t="str">
        <f>IF(ISNONTEXT('Working Sheet'!E647),"",'Working Sheet'!F647)</f>
        <v/>
      </c>
      <c r="H163" s="732"/>
      <c r="I163" s="732"/>
      <c r="J163" s="442"/>
      <c r="K163" s="702" t="str">
        <f>IF(ISNONTEXT('Working Sheet'!Q647),"",'Working Sheet'!Q647)</f>
        <v/>
      </c>
      <c r="L163" s="702"/>
      <c r="M163" s="703" t="str">
        <f>IF(ISNONTEXT('Working Sheet'!N647),"",RIGHT('Working Sheet'!N647,LEN('Working Sheet'!N647)-SEARCH(" ",'Working Sheet'!N647)))</f>
        <v/>
      </c>
      <c r="N163" s="703"/>
      <c r="O163" s="703"/>
      <c r="P163" s="440" t="str">
        <f>IF(ISNONTEXT('Working Sheet'!N647),"",'Working Sheet'!O647)</f>
        <v/>
      </c>
      <c r="Q163" s="440" t="str">
        <f>IF(ISNONTEXT('Working Sheet'!N647),"",'Working Sheet'!P647)</f>
        <v/>
      </c>
      <c r="R163" s="704"/>
      <c r="S163" s="704"/>
      <c r="T163" s="441"/>
      <c r="U163" s="441"/>
    </row>
    <row r="164" spans="2:21" ht="36" customHeight="1" x14ac:dyDescent="0.35">
      <c r="B164" s="702" t="str">
        <f>IF(ISNONTEXT('Working Sheet'!H648),"",'Working Sheet'!H648)</f>
        <v/>
      </c>
      <c r="C164" s="702"/>
      <c r="D164" s="703" t="str">
        <f>IF(ISNONTEXT('Working Sheet'!E648),"",RIGHT('Working Sheet'!E648,LEN('Working Sheet'!E648)-SEARCH(" ",'Working Sheet'!E648)))</f>
        <v/>
      </c>
      <c r="E164" s="703"/>
      <c r="F164" s="703"/>
      <c r="G164" s="440" t="str">
        <f>IF(ISNONTEXT('Working Sheet'!E648),"",'Working Sheet'!F648)</f>
        <v/>
      </c>
      <c r="H164" s="732"/>
      <c r="I164" s="732"/>
      <c r="J164" s="442"/>
      <c r="K164" s="702" t="str">
        <f>IF(ISNONTEXT('Working Sheet'!Q648),"",'Working Sheet'!Q648)</f>
        <v/>
      </c>
      <c r="L164" s="702"/>
      <c r="M164" s="703" t="str">
        <f>IF(ISNONTEXT('Working Sheet'!N648),"",RIGHT('Working Sheet'!N648,LEN('Working Sheet'!N648)-SEARCH(" ",'Working Sheet'!N648)))</f>
        <v/>
      </c>
      <c r="N164" s="703"/>
      <c r="O164" s="703"/>
      <c r="P164" s="440" t="str">
        <f>IF(ISNONTEXT('Working Sheet'!N648),"",'Working Sheet'!O648)</f>
        <v/>
      </c>
      <c r="Q164" s="440" t="str">
        <f>IF(ISNONTEXT('Working Sheet'!N648),"",'Working Sheet'!P648)</f>
        <v/>
      </c>
      <c r="R164" s="704"/>
      <c r="S164" s="704"/>
      <c r="T164" s="441"/>
      <c r="U164" s="441"/>
    </row>
    <row r="165" spans="2:21" ht="36" customHeight="1" x14ac:dyDescent="0.35">
      <c r="B165" s="702" t="str">
        <f>IF(ISNONTEXT('Working Sheet'!H649),"",'Working Sheet'!H649)</f>
        <v/>
      </c>
      <c r="C165" s="702"/>
      <c r="D165" s="703" t="str">
        <f>IF(ISNONTEXT('Working Sheet'!E649),"",RIGHT('Working Sheet'!E649,LEN('Working Sheet'!E649)-SEARCH(" ",'Working Sheet'!E649)))</f>
        <v/>
      </c>
      <c r="E165" s="703"/>
      <c r="F165" s="703"/>
      <c r="G165" s="440" t="str">
        <f>IF(ISNONTEXT('Working Sheet'!E649),"",'Working Sheet'!F649)</f>
        <v/>
      </c>
      <c r="H165" s="732"/>
      <c r="I165" s="732"/>
      <c r="J165" s="442"/>
      <c r="K165" s="702" t="str">
        <f>IF(ISNONTEXT('Working Sheet'!Q649),"",'Working Sheet'!Q649)</f>
        <v/>
      </c>
      <c r="L165" s="702"/>
      <c r="M165" s="703" t="str">
        <f>IF(ISNONTEXT('Working Sheet'!N649),"",RIGHT('Working Sheet'!N649,LEN('Working Sheet'!N649)-SEARCH(" ",'Working Sheet'!N649)))</f>
        <v/>
      </c>
      <c r="N165" s="703"/>
      <c r="O165" s="703"/>
      <c r="P165" s="440" t="str">
        <f>IF(ISNONTEXT('Working Sheet'!N649),"",'Working Sheet'!O649)</f>
        <v/>
      </c>
      <c r="Q165" s="440" t="str">
        <f>IF(ISNONTEXT('Working Sheet'!N649),"",'Working Sheet'!P649)</f>
        <v/>
      </c>
      <c r="R165" s="704"/>
      <c r="S165" s="704"/>
      <c r="T165" s="441"/>
      <c r="U165" s="441"/>
    </row>
    <row r="166" spans="2:21" ht="36" customHeight="1" x14ac:dyDescent="0.35">
      <c r="B166" s="702" t="str">
        <f>IF(ISNONTEXT('Working Sheet'!H650),"",'Working Sheet'!H650)</f>
        <v/>
      </c>
      <c r="C166" s="702"/>
      <c r="D166" s="703" t="str">
        <f>IF(ISNONTEXT('Working Sheet'!E650),"",RIGHT('Working Sheet'!E650,LEN('Working Sheet'!E650)-SEARCH(" ",'Working Sheet'!E650)))</f>
        <v/>
      </c>
      <c r="E166" s="703"/>
      <c r="F166" s="703"/>
      <c r="G166" s="440" t="str">
        <f>IF(ISNONTEXT('Working Sheet'!E650),"",'Working Sheet'!F650)</f>
        <v/>
      </c>
      <c r="H166" s="732"/>
      <c r="I166" s="732"/>
      <c r="J166" s="442"/>
      <c r="K166" s="702" t="str">
        <f>IF(ISNONTEXT('Working Sheet'!Q650),"",'Working Sheet'!Q650)</f>
        <v/>
      </c>
      <c r="L166" s="702"/>
      <c r="M166" s="703" t="str">
        <f>IF(ISNONTEXT('Working Sheet'!N650),"",RIGHT('Working Sheet'!N650,LEN('Working Sheet'!N650)-SEARCH(" ",'Working Sheet'!N650)))</f>
        <v/>
      </c>
      <c r="N166" s="703"/>
      <c r="O166" s="703"/>
      <c r="P166" s="440" t="str">
        <f>IF(ISNONTEXT('Working Sheet'!N650),"",'Working Sheet'!O650)</f>
        <v/>
      </c>
      <c r="Q166" s="440" t="str">
        <f>IF(ISNONTEXT('Working Sheet'!N650),"",'Working Sheet'!P650)</f>
        <v/>
      </c>
      <c r="R166" s="704"/>
      <c r="S166" s="704"/>
      <c r="T166" s="441"/>
      <c r="U166" s="441"/>
    </row>
    <row r="167" spans="2:21" ht="36" customHeight="1" x14ac:dyDescent="0.35">
      <c r="B167" s="702" t="str">
        <f>IF(ISNONTEXT('Working Sheet'!H651),"",'Working Sheet'!H651)</f>
        <v/>
      </c>
      <c r="C167" s="702"/>
      <c r="D167" s="703" t="str">
        <f>IF(ISNONTEXT('Working Sheet'!E651),"",RIGHT('Working Sheet'!E651,LEN('Working Sheet'!E651)-SEARCH(" ",'Working Sheet'!E651)))</f>
        <v/>
      </c>
      <c r="E167" s="703"/>
      <c r="F167" s="703"/>
      <c r="G167" s="440" t="str">
        <f>IF(ISNONTEXT('Working Sheet'!E651),"",'Working Sheet'!F651)</f>
        <v/>
      </c>
      <c r="H167" s="732"/>
      <c r="I167" s="732"/>
      <c r="J167" s="442"/>
      <c r="K167" s="702" t="str">
        <f>IF(ISNONTEXT('Working Sheet'!Q651),"",'Working Sheet'!Q651)</f>
        <v/>
      </c>
      <c r="L167" s="702"/>
      <c r="M167" s="703" t="str">
        <f>IF(ISNONTEXT('Working Sheet'!N651),"",RIGHT('Working Sheet'!N651,LEN('Working Sheet'!N651)-SEARCH(" ",'Working Sheet'!N651)))</f>
        <v/>
      </c>
      <c r="N167" s="703"/>
      <c r="O167" s="703"/>
      <c r="P167" s="440" t="str">
        <f>IF(ISNONTEXT('Working Sheet'!N651),"",'Working Sheet'!O651)</f>
        <v/>
      </c>
      <c r="Q167" s="440" t="str">
        <f>IF(ISNONTEXT('Working Sheet'!N651),"",'Working Sheet'!P651)</f>
        <v/>
      </c>
      <c r="R167" s="704"/>
      <c r="S167" s="704"/>
      <c r="T167" s="441"/>
      <c r="U167" s="441"/>
    </row>
    <row r="168" spans="2:21" ht="36" customHeight="1" x14ac:dyDescent="0.35">
      <c r="B168" s="702" t="str">
        <f>IF(ISNONTEXT('Working Sheet'!H652),"",'Working Sheet'!H652)</f>
        <v/>
      </c>
      <c r="C168" s="702"/>
      <c r="D168" s="703" t="str">
        <f>IF(ISNONTEXT('Working Sheet'!E652),"",RIGHT('Working Sheet'!E652,LEN('Working Sheet'!E652)-SEARCH(" ",'Working Sheet'!E652)))</f>
        <v/>
      </c>
      <c r="E168" s="703"/>
      <c r="F168" s="703"/>
      <c r="G168" s="440" t="str">
        <f>IF(ISNONTEXT('Working Sheet'!E652),"",'Working Sheet'!F652)</f>
        <v/>
      </c>
      <c r="H168" s="732"/>
      <c r="I168" s="732"/>
      <c r="J168" s="442"/>
      <c r="K168" s="702" t="str">
        <f>IF(ISNONTEXT('Working Sheet'!Q652),"",'Working Sheet'!Q652)</f>
        <v/>
      </c>
      <c r="L168" s="702"/>
      <c r="M168" s="703" t="str">
        <f>IF(ISNONTEXT('Working Sheet'!N652),"",RIGHT('Working Sheet'!N652,LEN('Working Sheet'!N652)-SEARCH(" ",'Working Sheet'!N652)))</f>
        <v/>
      </c>
      <c r="N168" s="703"/>
      <c r="O168" s="703"/>
      <c r="P168" s="440" t="str">
        <f>IF(ISNONTEXT('Working Sheet'!N652),"",'Working Sheet'!O652)</f>
        <v/>
      </c>
      <c r="Q168" s="440" t="str">
        <f>IF(ISNONTEXT('Working Sheet'!N652),"",'Working Sheet'!P652)</f>
        <v/>
      </c>
      <c r="R168" s="704"/>
      <c r="S168" s="704"/>
      <c r="T168" s="441"/>
      <c r="U168" s="441"/>
    </row>
    <row r="169" spans="2:21" ht="36" customHeight="1" x14ac:dyDescent="0.35">
      <c r="B169" s="702" t="str">
        <f>IF(ISNONTEXT('Working Sheet'!H653),"",'Working Sheet'!H653)</f>
        <v/>
      </c>
      <c r="C169" s="702"/>
      <c r="D169" s="703" t="str">
        <f>IF(ISNONTEXT('Working Sheet'!E653),"",RIGHT('Working Sheet'!E653,LEN('Working Sheet'!E653)-SEARCH(" ",'Working Sheet'!E653)))</f>
        <v/>
      </c>
      <c r="E169" s="703"/>
      <c r="F169" s="703"/>
      <c r="G169" s="440" t="str">
        <f>IF(ISNONTEXT('Working Sheet'!E653),"",'Working Sheet'!F653)</f>
        <v/>
      </c>
      <c r="H169" s="732"/>
      <c r="I169" s="732"/>
      <c r="J169" s="442"/>
      <c r="K169" s="702" t="str">
        <f>IF(ISNONTEXT('Working Sheet'!Q653),"",'Working Sheet'!Q653)</f>
        <v/>
      </c>
      <c r="L169" s="702"/>
      <c r="M169" s="703" t="str">
        <f>IF(ISNONTEXT('Working Sheet'!N653),"",RIGHT('Working Sheet'!N653,LEN('Working Sheet'!N653)-SEARCH(" ",'Working Sheet'!N653)))</f>
        <v/>
      </c>
      <c r="N169" s="703"/>
      <c r="O169" s="703"/>
      <c r="P169" s="440" t="str">
        <f>IF(ISNONTEXT('Working Sheet'!N653),"",'Working Sheet'!O653)</f>
        <v/>
      </c>
      <c r="Q169" s="440" t="str">
        <f>IF(ISNONTEXT('Working Sheet'!N653),"",'Working Sheet'!P653)</f>
        <v/>
      </c>
      <c r="R169" s="704"/>
      <c r="S169" s="704"/>
      <c r="T169" s="441"/>
      <c r="U169" s="441"/>
    </row>
    <row r="170" spans="2:21" ht="36" customHeight="1" x14ac:dyDescent="0.35">
      <c r="B170" s="702" t="str">
        <f>IF(ISNONTEXT('Working Sheet'!H654),"",'Working Sheet'!H654)</f>
        <v/>
      </c>
      <c r="C170" s="702"/>
      <c r="D170" s="703" t="str">
        <f>IF(ISNONTEXT('Working Sheet'!E654),"",RIGHT('Working Sheet'!E654,LEN('Working Sheet'!E654)-SEARCH(" ",'Working Sheet'!E654)))</f>
        <v/>
      </c>
      <c r="E170" s="703"/>
      <c r="F170" s="703"/>
      <c r="G170" s="440" t="str">
        <f>IF(ISNONTEXT('Working Sheet'!E654),"",'Working Sheet'!F654)</f>
        <v/>
      </c>
      <c r="H170" s="732"/>
      <c r="I170" s="732"/>
      <c r="J170" s="442"/>
      <c r="K170" s="702" t="str">
        <f>IF(ISNONTEXT('Working Sheet'!Q654),"",'Working Sheet'!Q654)</f>
        <v/>
      </c>
      <c r="L170" s="702"/>
      <c r="M170" s="703" t="str">
        <f>IF(ISNONTEXT('Working Sheet'!N654),"",RIGHT('Working Sheet'!N654,LEN('Working Sheet'!N654)-SEARCH(" ",'Working Sheet'!N654)))</f>
        <v/>
      </c>
      <c r="N170" s="703"/>
      <c r="O170" s="703"/>
      <c r="P170" s="440" t="str">
        <f>IF(ISNONTEXT('Working Sheet'!N654),"",'Working Sheet'!O654)</f>
        <v/>
      </c>
      <c r="Q170" s="440" t="str">
        <f>IF(ISNONTEXT('Working Sheet'!N654),"",'Working Sheet'!P654)</f>
        <v/>
      </c>
      <c r="R170" s="704"/>
      <c r="S170" s="704"/>
      <c r="T170" s="441"/>
      <c r="U170" s="441"/>
    </row>
    <row r="171" spans="2:21" ht="36" customHeight="1" x14ac:dyDescent="0.35">
      <c r="B171" s="702" t="str">
        <f>IF(ISNONTEXT('Working Sheet'!H655),"",'Working Sheet'!H655)</f>
        <v/>
      </c>
      <c r="C171" s="702"/>
      <c r="D171" s="703" t="str">
        <f>IF(ISNONTEXT('Working Sheet'!E655),"",RIGHT('Working Sheet'!E655,LEN('Working Sheet'!E655)-SEARCH(" ",'Working Sheet'!E655)))</f>
        <v/>
      </c>
      <c r="E171" s="703"/>
      <c r="F171" s="703"/>
      <c r="G171" s="440" t="str">
        <f>IF(ISNONTEXT('Working Sheet'!E655),"",'Working Sheet'!F655)</f>
        <v/>
      </c>
      <c r="H171" s="732"/>
      <c r="I171" s="732"/>
      <c r="J171" s="442"/>
      <c r="K171" s="702" t="str">
        <f>IF(ISNONTEXT('Working Sheet'!Q655),"",'Working Sheet'!Q655)</f>
        <v/>
      </c>
      <c r="L171" s="702"/>
      <c r="M171" s="703" t="str">
        <f>IF(ISNONTEXT('Working Sheet'!N655),"",RIGHT('Working Sheet'!N655,LEN('Working Sheet'!N655)-SEARCH(" ",'Working Sheet'!N655)))</f>
        <v/>
      </c>
      <c r="N171" s="703"/>
      <c r="O171" s="703"/>
      <c r="P171" s="440" t="str">
        <f>IF(ISNONTEXT('Working Sheet'!N655),"",'Working Sheet'!O655)</f>
        <v/>
      </c>
      <c r="Q171" s="440" t="str">
        <f>IF(ISNONTEXT('Working Sheet'!N655),"",'Working Sheet'!P655)</f>
        <v/>
      </c>
      <c r="R171" s="704"/>
      <c r="S171" s="704"/>
      <c r="T171" s="441"/>
      <c r="U171" s="441"/>
    </row>
    <row r="172" spans="2:21" ht="36" customHeight="1" x14ac:dyDescent="0.35">
      <c r="B172" s="702" t="str">
        <f>IF(ISNONTEXT('Working Sheet'!H656),"",'Working Sheet'!H656)</f>
        <v/>
      </c>
      <c r="C172" s="702"/>
      <c r="D172" s="703" t="str">
        <f>IF(ISNONTEXT('Working Sheet'!E656),"",RIGHT('Working Sheet'!E656,LEN('Working Sheet'!E656)-SEARCH(" ",'Working Sheet'!E656)))</f>
        <v/>
      </c>
      <c r="E172" s="703"/>
      <c r="F172" s="703"/>
      <c r="G172" s="440" t="str">
        <f>IF(ISNONTEXT('Working Sheet'!E656),"",'Working Sheet'!F656)</f>
        <v/>
      </c>
      <c r="H172" s="732"/>
      <c r="I172" s="732"/>
      <c r="J172" s="442"/>
      <c r="K172" s="702" t="str">
        <f>IF(ISNONTEXT('Working Sheet'!Q656),"",'Working Sheet'!Q656)</f>
        <v/>
      </c>
      <c r="L172" s="702"/>
      <c r="M172" s="703" t="str">
        <f>IF(ISNONTEXT('Working Sheet'!N656),"",RIGHT('Working Sheet'!N656,LEN('Working Sheet'!N656)-SEARCH(" ",'Working Sheet'!N656)))</f>
        <v/>
      </c>
      <c r="N172" s="703"/>
      <c r="O172" s="703"/>
      <c r="P172" s="440" t="str">
        <f>IF(ISNONTEXT('Working Sheet'!N656),"",'Working Sheet'!O656)</f>
        <v/>
      </c>
      <c r="Q172" s="440" t="str">
        <f>IF(ISNONTEXT('Working Sheet'!N656),"",'Working Sheet'!P656)</f>
        <v/>
      </c>
      <c r="R172" s="704"/>
      <c r="S172" s="704"/>
      <c r="T172" s="441"/>
      <c r="U172" s="441"/>
    </row>
    <row r="173" spans="2:21" ht="36" customHeight="1" x14ac:dyDescent="0.35">
      <c r="B173" s="702" t="str">
        <f>IF(ISNONTEXT('Working Sheet'!H657),"",'Working Sheet'!H657)</f>
        <v/>
      </c>
      <c r="C173" s="702"/>
      <c r="D173" s="703" t="str">
        <f>IF(ISNONTEXT('Working Sheet'!E657),"",RIGHT('Working Sheet'!E657,LEN('Working Sheet'!E657)-SEARCH(" ",'Working Sheet'!E657)))</f>
        <v/>
      </c>
      <c r="E173" s="703"/>
      <c r="F173" s="703"/>
      <c r="G173" s="440" t="str">
        <f>IF(ISNONTEXT('Working Sheet'!E657),"",'Working Sheet'!F657)</f>
        <v/>
      </c>
      <c r="H173" s="732"/>
      <c r="I173" s="732"/>
      <c r="J173" s="442"/>
      <c r="K173" s="702" t="str">
        <f>IF(ISNONTEXT('Working Sheet'!Q657),"",'Working Sheet'!Q657)</f>
        <v/>
      </c>
      <c r="L173" s="702"/>
      <c r="M173" s="703" t="str">
        <f>IF(ISNONTEXT('Working Sheet'!N657),"",RIGHT('Working Sheet'!N657,LEN('Working Sheet'!N657)-SEARCH(" ",'Working Sheet'!N657)))</f>
        <v/>
      </c>
      <c r="N173" s="703"/>
      <c r="O173" s="703"/>
      <c r="P173" s="440" t="str">
        <f>IF(ISNONTEXT('Working Sheet'!N657),"",'Working Sheet'!O657)</f>
        <v/>
      </c>
      <c r="Q173" s="440" t="str">
        <f>IF(ISNONTEXT('Working Sheet'!N657),"",'Working Sheet'!P657)</f>
        <v/>
      </c>
      <c r="R173" s="704"/>
      <c r="S173" s="704"/>
      <c r="T173" s="441"/>
      <c r="U173" s="441"/>
    </row>
    <row r="174" spans="2:21" ht="36" customHeight="1" x14ac:dyDescent="0.35">
      <c r="B174" s="702" t="str">
        <f>IF(ISNONTEXT('Working Sheet'!H658),"",'Working Sheet'!H658)</f>
        <v/>
      </c>
      <c r="C174" s="702"/>
      <c r="D174" s="703" t="str">
        <f>IF(ISNONTEXT('Working Sheet'!E658),"",RIGHT('Working Sheet'!E658,LEN('Working Sheet'!E658)-SEARCH(" ",'Working Sheet'!E658)))</f>
        <v/>
      </c>
      <c r="E174" s="703"/>
      <c r="F174" s="703"/>
      <c r="G174" s="440" t="str">
        <f>IF(ISNONTEXT('Working Sheet'!E658),"",'Working Sheet'!F658)</f>
        <v/>
      </c>
      <c r="H174" s="732"/>
      <c r="I174" s="732"/>
      <c r="J174" s="442"/>
      <c r="K174" s="702" t="str">
        <f>IF(ISNONTEXT('Working Sheet'!Q658),"",'Working Sheet'!Q658)</f>
        <v/>
      </c>
      <c r="L174" s="702"/>
      <c r="M174" s="703" t="str">
        <f>IF(ISNONTEXT('Working Sheet'!N658),"",RIGHT('Working Sheet'!N658,LEN('Working Sheet'!N658)-SEARCH(" ",'Working Sheet'!N658)))</f>
        <v/>
      </c>
      <c r="N174" s="703"/>
      <c r="O174" s="703"/>
      <c r="P174" s="440" t="str">
        <f>IF(ISNONTEXT('Working Sheet'!N658),"",'Working Sheet'!O658)</f>
        <v/>
      </c>
      <c r="Q174" s="440" t="str">
        <f>IF(ISNONTEXT('Working Sheet'!N658),"",'Working Sheet'!P658)</f>
        <v/>
      </c>
      <c r="R174" s="704"/>
      <c r="S174" s="704"/>
      <c r="T174" s="441"/>
      <c r="U174" s="441"/>
    </row>
    <row r="175" spans="2:21" ht="36" customHeight="1" x14ac:dyDescent="0.35">
      <c r="B175" s="702" t="str">
        <f>IF(ISNONTEXT('Working Sheet'!H659),"",'Working Sheet'!H659)</f>
        <v/>
      </c>
      <c r="C175" s="702"/>
      <c r="D175" s="703" t="str">
        <f>IF(ISNONTEXT('Working Sheet'!E659),"",RIGHT('Working Sheet'!E659,LEN('Working Sheet'!E659)-SEARCH(" ",'Working Sheet'!E659)))</f>
        <v/>
      </c>
      <c r="E175" s="703"/>
      <c r="F175" s="703"/>
      <c r="G175" s="440" t="str">
        <f>IF(ISNONTEXT('Working Sheet'!E659),"",'Working Sheet'!F659)</f>
        <v/>
      </c>
      <c r="H175" s="732"/>
      <c r="I175" s="732"/>
      <c r="J175" s="442"/>
      <c r="K175" s="702" t="str">
        <f>IF(ISNONTEXT('Working Sheet'!Q659),"",'Working Sheet'!Q659)</f>
        <v/>
      </c>
      <c r="L175" s="702"/>
      <c r="M175" s="703" t="str">
        <f>IF(ISNONTEXT('Working Sheet'!N659),"",RIGHT('Working Sheet'!N659,LEN('Working Sheet'!N659)-SEARCH(" ",'Working Sheet'!N659)))</f>
        <v/>
      </c>
      <c r="N175" s="703"/>
      <c r="O175" s="703"/>
      <c r="P175" s="440" t="str">
        <f>IF(ISNONTEXT('Working Sheet'!N659),"",'Working Sheet'!O659)</f>
        <v/>
      </c>
      <c r="Q175" s="440" t="str">
        <f>IF(ISNONTEXT('Working Sheet'!N659),"",'Working Sheet'!P659)</f>
        <v/>
      </c>
      <c r="R175" s="704"/>
      <c r="S175" s="704"/>
      <c r="T175" s="441"/>
      <c r="U175" s="441"/>
    </row>
    <row r="176" spans="2:21" ht="36" customHeight="1" x14ac:dyDescent="0.35">
      <c r="B176" s="702" t="str">
        <f>IF(ISNONTEXT('Working Sheet'!H660),"",'Working Sheet'!H660)</f>
        <v/>
      </c>
      <c r="C176" s="702"/>
      <c r="D176" s="703" t="str">
        <f>IF(ISNONTEXT('Working Sheet'!E660),"",RIGHT('Working Sheet'!E660,LEN('Working Sheet'!E660)-SEARCH(" ",'Working Sheet'!E660)))</f>
        <v/>
      </c>
      <c r="E176" s="703"/>
      <c r="F176" s="703"/>
      <c r="G176" s="440" t="str">
        <f>IF(ISNONTEXT('Working Sheet'!E660),"",'Working Sheet'!F660)</f>
        <v/>
      </c>
      <c r="H176" s="732"/>
      <c r="I176" s="732"/>
      <c r="J176" s="442"/>
      <c r="K176" s="702" t="str">
        <f>IF(ISNONTEXT('Working Sheet'!Q660),"",'Working Sheet'!Q660)</f>
        <v/>
      </c>
      <c r="L176" s="702"/>
      <c r="M176" s="703" t="str">
        <f>IF(ISNONTEXT('Working Sheet'!N660),"",RIGHT('Working Sheet'!N660,LEN('Working Sheet'!N660)-SEARCH(" ",'Working Sheet'!N660)))</f>
        <v/>
      </c>
      <c r="N176" s="703"/>
      <c r="O176" s="703"/>
      <c r="P176" s="440" t="str">
        <f>IF(ISNONTEXT('Working Sheet'!N660),"",'Working Sheet'!O660)</f>
        <v/>
      </c>
      <c r="Q176" s="440" t="str">
        <f>IF(ISNONTEXT('Working Sheet'!N660),"",'Working Sheet'!P660)</f>
        <v/>
      </c>
      <c r="R176" s="704"/>
      <c r="S176" s="704"/>
      <c r="T176" s="441"/>
      <c r="U176" s="441"/>
    </row>
    <row r="177" spans="2:21" ht="36" customHeight="1" x14ac:dyDescent="0.35">
      <c r="B177" s="702" t="str">
        <f>IF(ISNONTEXT('Working Sheet'!H661),"",'Working Sheet'!H661)</f>
        <v/>
      </c>
      <c r="C177" s="702"/>
      <c r="D177" s="703" t="str">
        <f>IF(ISNONTEXT('Working Sheet'!E661),"",RIGHT('Working Sheet'!E661,LEN('Working Sheet'!E661)-SEARCH(" ",'Working Sheet'!E661)))</f>
        <v/>
      </c>
      <c r="E177" s="703"/>
      <c r="F177" s="703"/>
      <c r="G177" s="440" t="str">
        <f>IF(ISNONTEXT('Working Sheet'!E661),"",'Working Sheet'!F661)</f>
        <v/>
      </c>
      <c r="H177" s="732"/>
      <c r="I177" s="732"/>
      <c r="J177" s="442"/>
      <c r="K177" s="702" t="str">
        <f>IF(ISNONTEXT('Working Sheet'!Q661),"",'Working Sheet'!Q661)</f>
        <v/>
      </c>
      <c r="L177" s="702"/>
      <c r="M177" s="703" t="str">
        <f>IF(ISNONTEXT('Working Sheet'!N661),"",RIGHT('Working Sheet'!N661,LEN('Working Sheet'!N661)-SEARCH(" ",'Working Sheet'!N661)))</f>
        <v/>
      </c>
      <c r="N177" s="703"/>
      <c r="O177" s="703"/>
      <c r="P177" s="440" t="str">
        <f>IF(ISNONTEXT('Working Sheet'!N661),"",'Working Sheet'!O661)</f>
        <v/>
      </c>
      <c r="Q177" s="440" t="str">
        <f>IF(ISNONTEXT('Working Sheet'!N661),"",'Working Sheet'!P661)</f>
        <v/>
      </c>
      <c r="R177" s="704"/>
      <c r="S177" s="704"/>
      <c r="T177" s="441"/>
      <c r="U177" s="441"/>
    </row>
    <row r="178" spans="2:21" ht="36" customHeight="1" x14ac:dyDescent="0.35">
      <c r="B178" s="702" t="str">
        <f>IF(ISNONTEXT('Working Sheet'!H662),"",'Working Sheet'!H662)</f>
        <v/>
      </c>
      <c r="C178" s="702"/>
      <c r="D178" s="703" t="str">
        <f>IF(ISNONTEXT('Working Sheet'!E662),"",RIGHT('Working Sheet'!E662,LEN('Working Sheet'!E662)-SEARCH(" ",'Working Sheet'!E662)))</f>
        <v/>
      </c>
      <c r="E178" s="703"/>
      <c r="F178" s="703"/>
      <c r="G178" s="440" t="str">
        <f>IF(ISNONTEXT('Working Sheet'!E662),"",'Working Sheet'!F662)</f>
        <v/>
      </c>
      <c r="H178" s="732"/>
      <c r="I178" s="732"/>
      <c r="J178" s="442"/>
      <c r="K178" s="702" t="str">
        <f>IF(ISNONTEXT('Working Sheet'!Q662),"",'Working Sheet'!Q662)</f>
        <v/>
      </c>
      <c r="L178" s="702"/>
      <c r="M178" s="703" t="str">
        <f>IF(ISNONTEXT('Working Sheet'!N662),"",RIGHT('Working Sheet'!N662,LEN('Working Sheet'!N662)-SEARCH(" ",'Working Sheet'!N662)))</f>
        <v/>
      </c>
      <c r="N178" s="703"/>
      <c r="O178" s="703"/>
      <c r="P178" s="440" t="str">
        <f>IF(ISNONTEXT('Working Sheet'!N662),"",'Working Sheet'!O662)</f>
        <v/>
      </c>
      <c r="Q178" s="440" t="str">
        <f>IF(ISNONTEXT('Working Sheet'!N662),"",'Working Sheet'!P662)</f>
        <v/>
      </c>
      <c r="R178" s="704"/>
      <c r="S178" s="704"/>
      <c r="T178" s="441"/>
      <c r="U178" s="441"/>
    </row>
    <row r="179" spans="2:21" ht="36" customHeight="1" x14ac:dyDescent="0.35">
      <c r="B179" s="702" t="str">
        <f>IF(ISNONTEXT('Working Sheet'!H663),"",'Working Sheet'!H663)</f>
        <v/>
      </c>
      <c r="C179" s="702"/>
      <c r="D179" s="703" t="str">
        <f>IF(ISNONTEXT('Working Sheet'!E663),"",RIGHT('Working Sheet'!E663,LEN('Working Sheet'!E663)-SEARCH(" ",'Working Sheet'!E663)))</f>
        <v/>
      </c>
      <c r="E179" s="703"/>
      <c r="F179" s="703"/>
      <c r="G179" s="440" t="str">
        <f>IF(ISNONTEXT('Working Sheet'!E663),"",'Working Sheet'!F663)</f>
        <v/>
      </c>
      <c r="H179" s="732"/>
      <c r="I179" s="732"/>
      <c r="J179" s="442"/>
      <c r="K179" s="702" t="str">
        <f>IF(ISNONTEXT('Working Sheet'!Q663),"",'Working Sheet'!Q663)</f>
        <v/>
      </c>
      <c r="L179" s="702"/>
      <c r="M179" s="703" t="str">
        <f>IF(ISNONTEXT('Working Sheet'!N663),"",RIGHT('Working Sheet'!N663,LEN('Working Sheet'!N663)-SEARCH(" ",'Working Sheet'!N663)))</f>
        <v/>
      </c>
      <c r="N179" s="703"/>
      <c r="O179" s="703"/>
      <c r="P179" s="440" t="str">
        <f>IF(ISNONTEXT('Working Sheet'!N663),"",'Working Sheet'!O663)</f>
        <v/>
      </c>
      <c r="Q179" s="440" t="str">
        <f>IF(ISNONTEXT('Working Sheet'!N663),"",'Working Sheet'!P663)</f>
        <v/>
      </c>
      <c r="R179" s="704"/>
      <c r="S179" s="704"/>
      <c r="T179" s="441"/>
      <c r="U179" s="441"/>
    </row>
    <row r="180" spans="2:21" ht="36" customHeight="1" x14ac:dyDescent="0.35">
      <c r="B180" s="702" t="str">
        <f>IF(ISNONTEXT('Working Sheet'!H664),"",'Working Sheet'!H664)</f>
        <v/>
      </c>
      <c r="C180" s="702"/>
      <c r="D180" s="703" t="str">
        <f>IF(ISNONTEXT('Working Sheet'!E664),"",RIGHT('Working Sheet'!E664,LEN('Working Sheet'!E664)-SEARCH(" ",'Working Sheet'!E664)))</f>
        <v/>
      </c>
      <c r="E180" s="703"/>
      <c r="F180" s="703"/>
      <c r="G180" s="440" t="str">
        <f>IF(ISNONTEXT('Working Sheet'!E664),"",'Working Sheet'!F664)</f>
        <v/>
      </c>
      <c r="H180" s="732"/>
      <c r="I180" s="732"/>
      <c r="J180" s="442"/>
      <c r="K180" s="702" t="str">
        <f>IF(ISNONTEXT('Working Sheet'!Q664),"",'Working Sheet'!Q664)</f>
        <v/>
      </c>
      <c r="L180" s="702"/>
      <c r="M180" s="703" t="str">
        <f>IF(ISNONTEXT('Working Sheet'!N664),"",RIGHT('Working Sheet'!N664,LEN('Working Sheet'!N664)-SEARCH(" ",'Working Sheet'!N664)))</f>
        <v/>
      </c>
      <c r="N180" s="703"/>
      <c r="O180" s="703"/>
      <c r="P180" s="440" t="str">
        <f>IF(ISNONTEXT('Working Sheet'!N664),"",'Working Sheet'!O664)</f>
        <v/>
      </c>
      <c r="Q180" s="440" t="str">
        <f>IF(ISNONTEXT('Working Sheet'!N664),"",'Working Sheet'!P664)</f>
        <v/>
      </c>
      <c r="R180" s="704"/>
      <c r="S180" s="704"/>
      <c r="T180" s="441"/>
      <c r="U180" s="441"/>
    </row>
    <row r="181" spans="2:21" ht="36" customHeight="1" x14ac:dyDescent="0.35">
      <c r="B181" s="702" t="str">
        <f>IF(ISNONTEXT('Working Sheet'!H665),"",'Working Sheet'!H665)</f>
        <v/>
      </c>
      <c r="C181" s="702"/>
      <c r="D181" s="703" t="str">
        <f>IF(ISNONTEXT('Working Sheet'!E665),"",RIGHT('Working Sheet'!E665,LEN('Working Sheet'!E665)-SEARCH(" ",'Working Sheet'!E665)))</f>
        <v/>
      </c>
      <c r="E181" s="703"/>
      <c r="F181" s="703"/>
      <c r="G181" s="440" t="str">
        <f>IF(ISNONTEXT('Working Sheet'!E665),"",'Working Sheet'!F665)</f>
        <v/>
      </c>
      <c r="H181" s="732"/>
      <c r="I181" s="732"/>
      <c r="J181" s="442"/>
      <c r="K181" s="702" t="str">
        <f>IF(ISNONTEXT('Working Sheet'!Q665),"",'Working Sheet'!Q665)</f>
        <v/>
      </c>
      <c r="L181" s="702"/>
      <c r="M181" s="703" t="str">
        <f>IF(ISNONTEXT('Working Sheet'!N665),"",RIGHT('Working Sheet'!N665,LEN('Working Sheet'!N665)-SEARCH(" ",'Working Sheet'!N665)))</f>
        <v/>
      </c>
      <c r="N181" s="703"/>
      <c r="O181" s="703"/>
      <c r="P181" s="440" t="str">
        <f>IF(ISNONTEXT('Working Sheet'!N665),"",'Working Sheet'!O665)</f>
        <v/>
      </c>
      <c r="Q181" s="440" t="str">
        <f>IF(ISNONTEXT('Working Sheet'!N665),"",'Working Sheet'!P665)</f>
        <v/>
      </c>
      <c r="R181" s="704"/>
      <c r="S181" s="704"/>
      <c r="T181" s="441"/>
      <c r="U181" s="441"/>
    </row>
    <row r="182" spans="2:21" ht="36" customHeight="1" x14ac:dyDescent="0.35">
      <c r="B182" s="702" t="str">
        <f>IF(ISNONTEXT('Working Sheet'!H666),"",'Working Sheet'!H666)</f>
        <v/>
      </c>
      <c r="C182" s="702"/>
      <c r="D182" s="703" t="str">
        <f>IF(ISNONTEXT('Working Sheet'!E666),"",RIGHT('Working Sheet'!E666,LEN('Working Sheet'!E666)-SEARCH(" ",'Working Sheet'!E666)))</f>
        <v/>
      </c>
      <c r="E182" s="703"/>
      <c r="F182" s="703"/>
      <c r="G182" s="440" t="str">
        <f>IF(ISNONTEXT('Working Sheet'!E666),"",'Working Sheet'!F666)</f>
        <v/>
      </c>
      <c r="H182" s="732"/>
      <c r="I182" s="732"/>
      <c r="J182" s="442"/>
      <c r="K182" s="702" t="str">
        <f>IF(ISNONTEXT('Working Sheet'!Q666),"",'Working Sheet'!Q666)</f>
        <v/>
      </c>
      <c r="L182" s="702"/>
      <c r="M182" s="703" t="str">
        <f>IF(ISNONTEXT('Working Sheet'!N666),"",RIGHT('Working Sheet'!N666,LEN('Working Sheet'!N666)-SEARCH(" ",'Working Sheet'!N666)))</f>
        <v/>
      </c>
      <c r="N182" s="703"/>
      <c r="O182" s="703"/>
      <c r="P182" s="440" t="str">
        <f>IF(ISNONTEXT('Working Sheet'!N666),"",'Working Sheet'!O666)</f>
        <v/>
      </c>
      <c r="Q182" s="440" t="str">
        <f>IF(ISNONTEXT('Working Sheet'!N666),"",'Working Sheet'!P666)</f>
        <v/>
      </c>
      <c r="R182" s="704"/>
      <c r="S182" s="704"/>
      <c r="T182" s="441"/>
      <c r="U182" s="441"/>
    </row>
    <row r="183" spans="2:21" ht="36" customHeight="1" x14ac:dyDescent="0.35">
      <c r="B183" s="702" t="str">
        <f>IF(ISNONTEXT('Working Sheet'!H667),"",'Working Sheet'!H667)</f>
        <v/>
      </c>
      <c r="C183" s="702"/>
      <c r="D183" s="703" t="str">
        <f>IF(ISNONTEXT('Working Sheet'!E667),"",RIGHT('Working Sheet'!E667,LEN('Working Sheet'!E667)-SEARCH(" ",'Working Sheet'!E667)))</f>
        <v/>
      </c>
      <c r="E183" s="703"/>
      <c r="F183" s="703"/>
      <c r="G183" s="440" t="str">
        <f>IF(ISNONTEXT('Working Sheet'!E667),"",'Working Sheet'!F667)</f>
        <v/>
      </c>
      <c r="H183" s="732"/>
      <c r="I183" s="732"/>
      <c r="J183" s="442"/>
      <c r="K183" s="702" t="str">
        <f>IF(ISNONTEXT('Working Sheet'!Q667),"",'Working Sheet'!Q667)</f>
        <v/>
      </c>
      <c r="L183" s="702"/>
      <c r="M183" s="703" t="str">
        <f>IF(ISNONTEXT('Working Sheet'!N667),"",RIGHT('Working Sheet'!N667,LEN('Working Sheet'!N667)-SEARCH(" ",'Working Sheet'!N667)))</f>
        <v/>
      </c>
      <c r="N183" s="703"/>
      <c r="O183" s="703"/>
      <c r="P183" s="440" t="str">
        <f>IF(ISNONTEXT('Working Sheet'!N667),"",'Working Sheet'!O667)</f>
        <v/>
      </c>
      <c r="Q183" s="440" t="str">
        <f>IF(ISNONTEXT('Working Sheet'!N667),"",'Working Sheet'!P667)</f>
        <v/>
      </c>
      <c r="R183" s="704"/>
      <c r="S183" s="704"/>
      <c r="T183" s="441"/>
      <c r="U183" s="441"/>
    </row>
    <row r="184" spans="2:21" ht="36" customHeight="1" x14ac:dyDescent="0.35">
      <c r="B184" s="702" t="str">
        <f>IF(ISNONTEXT('Working Sheet'!H668),"",'Working Sheet'!H668)</f>
        <v/>
      </c>
      <c r="C184" s="702"/>
      <c r="D184" s="703" t="str">
        <f>IF(ISNONTEXT('Working Sheet'!E668),"",RIGHT('Working Sheet'!E668,LEN('Working Sheet'!E668)-SEARCH(" ",'Working Sheet'!E668)))</f>
        <v/>
      </c>
      <c r="E184" s="703"/>
      <c r="F184" s="703"/>
      <c r="G184" s="440" t="str">
        <f>IF(ISNONTEXT('Working Sheet'!E668),"",'Working Sheet'!F668)</f>
        <v/>
      </c>
      <c r="H184" s="732"/>
      <c r="I184" s="732"/>
      <c r="J184" s="442"/>
      <c r="K184" s="702" t="str">
        <f>IF(ISNONTEXT('Working Sheet'!Q668),"",'Working Sheet'!Q668)</f>
        <v/>
      </c>
      <c r="L184" s="702"/>
      <c r="M184" s="703" t="str">
        <f>IF(ISNONTEXT('Working Sheet'!N668),"",RIGHT('Working Sheet'!N668,LEN('Working Sheet'!N668)-SEARCH(" ",'Working Sheet'!N668)))</f>
        <v/>
      </c>
      <c r="N184" s="703"/>
      <c r="O184" s="703"/>
      <c r="P184" s="440" t="str">
        <f>IF(ISNONTEXT('Working Sheet'!N668),"",'Working Sheet'!O668)</f>
        <v/>
      </c>
      <c r="Q184" s="440" t="str">
        <f>IF(ISNONTEXT('Working Sheet'!N668),"",'Working Sheet'!P668)</f>
        <v/>
      </c>
      <c r="R184" s="704"/>
      <c r="S184" s="704"/>
      <c r="T184" s="441"/>
      <c r="U184" s="441"/>
    </row>
    <row r="185" spans="2:21" ht="36" customHeight="1" x14ac:dyDescent="0.35">
      <c r="B185" s="702" t="str">
        <f>IF(ISNONTEXT('Working Sheet'!H669),"",'Working Sheet'!H669)</f>
        <v/>
      </c>
      <c r="C185" s="702"/>
      <c r="D185" s="703" t="str">
        <f>IF(ISNONTEXT('Working Sheet'!E669),"",RIGHT('Working Sheet'!E669,LEN('Working Sheet'!E669)-SEARCH(" ",'Working Sheet'!E669)))</f>
        <v/>
      </c>
      <c r="E185" s="703"/>
      <c r="F185" s="703"/>
      <c r="G185" s="440" t="str">
        <f>IF(ISNONTEXT('Working Sheet'!E669),"",'Working Sheet'!F669)</f>
        <v/>
      </c>
      <c r="H185" s="732"/>
      <c r="I185" s="732"/>
      <c r="J185" s="442"/>
      <c r="K185" s="702" t="str">
        <f>IF(ISNONTEXT('Working Sheet'!Q669),"",'Working Sheet'!Q669)</f>
        <v/>
      </c>
      <c r="L185" s="702"/>
      <c r="M185" s="703" t="str">
        <f>IF(ISNONTEXT('Working Sheet'!N669),"",RIGHT('Working Sheet'!N669,LEN('Working Sheet'!N669)-SEARCH(" ",'Working Sheet'!N669)))</f>
        <v/>
      </c>
      <c r="N185" s="703"/>
      <c r="O185" s="703"/>
      <c r="P185" s="440" t="str">
        <f>IF(ISNONTEXT('Working Sheet'!N669),"",'Working Sheet'!O669)</f>
        <v/>
      </c>
      <c r="Q185" s="440" t="str">
        <f>IF(ISNONTEXT('Working Sheet'!N669),"",'Working Sheet'!P669)</f>
        <v/>
      </c>
      <c r="R185" s="704"/>
      <c r="S185" s="704"/>
      <c r="T185" s="441"/>
      <c r="U185" s="441"/>
    </row>
    <row r="186" spans="2:21" ht="36" customHeight="1" x14ac:dyDescent="0.35">
      <c r="B186" s="702" t="str">
        <f>IF(ISNONTEXT('Working Sheet'!H670),"",'Working Sheet'!H670)</f>
        <v/>
      </c>
      <c r="C186" s="702"/>
      <c r="D186" s="703" t="str">
        <f>IF(ISNONTEXT('Working Sheet'!E670),"",RIGHT('Working Sheet'!E670,LEN('Working Sheet'!E670)-SEARCH(" ",'Working Sheet'!E670)))</f>
        <v/>
      </c>
      <c r="E186" s="703"/>
      <c r="F186" s="703"/>
      <c r="G186" s="440" t="str">
        <f>IF(ISNONTEXT('Working Sheet'!E670),"",'Working Sheet'!F670)</f>
        <v/>
      </c>
      <c r="H186" s="732"/>
      <c r="I186" s="732"/>
      <c r="J186" s="442"/>
      <c r="K186" s="702" t="str">
        <f>IF(ISNONTEXT('Working Sheet'!Q670),"",'Working Sheet'!Q670)</f>
        <v/>
      </c>
      <c r="L186" s="702"/>
      <c r="M186" s="703" t="str">
        <f>IF(ISNONTEXT('Working Sheet'!N670),"",RIGHT('Working Sheet'!N670,LEN('Working Sheet'!N670)-SEARCH(" ",'Working Sheet'!N670)))</f>
        <v/>
      </c>
      <c r="N186" s="703"/>
      <c r="O186" s="703"/>
      <c r="P186" s="440" t="str">
        <f>IF(ISNONTEXT('Working Sheet'!N670),"",'Working Sheet'!O670)</f>
        <v/>
      </c>
      <c r="Q186" s="440" t="str">
        <f>IF(ISNONTEXT('Working Sheet'!N670),"",'Working Sheet'!P670)</f>
        <v/>
      </c>
      <c r="R186" s="704"/>
      <c r="S186" s="704"/>
      <c r="T186" s="441"/>
      <c r="U186" s="441"/>
    </row>
    <row r="187" spans="2:21" ht="36" customHeight="1" x14ac:dyDescent="0.35">
      <c r="B187" s="702" t="str">
        <f>IF(ISNONTEXT('Working Sheet'!H671),"",'Working Sheet'!H671)</f>
        <v/>
      </c>
      <c r="C187" s="702"/>
      <c r="D187" s="703" t="str">
        <f>IF(ISNONTEXT('Working Sheet'!E671),"",RIGHT('Working Sheet'!E671,LEN('Working Sheet'!E671)-SEARCH(" ",'Working Sheet'!E671)))</f>
        <v/>
      </c>
      <c r="E187" s="703"/>
      <c r="F187" s="703"/>
      <c r="G187" s="440" t="str">
        <f>IF(ISNONTEXT('Working Sheet'!E671),"",'Working Sheet'!F671)</f>
        <v/>
      </c>
      <c r="H187" s="732"/>
      <c r="I187" s="732"/>
      <c r="J187" s="442"/>
      <c r="K187" s="702" t="str">
        <f>IF(ISNONTEXT('Working Sheet'!Q671),"",'Working Sheet'!Q671)</f>
        <v/>
      </c>
      <c r="L187" s="702"/>
      <c r="M187" s="703" t="str">
        <f>IF(ISNONTEXT('Working Sheet'!N671),"",RIGHT('Working Sheet'!N671,LEN('Working Sheet'!N671)-SEARCH(" ",'Working Sheet'!N671)))</f>
        <v/>
      </c>
      <c r="N187" s="703"/>
      <c r="O187" s="703"/>
      <c r="P187" s="440" t="str">
        <f>IF(ISNONTEXT('Working Sheet'!N671),"",'Working Sheet'!O671)</f>
        <v/>
      </c>
      <c r="Q187" s="440" t="str">
        <f>IF(ISNONTEXT('Working Sheet'!N671),"",'Working Sheet'!P671)</f>
        <v/>
      </c>
      <c r="R187" s="704"/>
      <c r="S187" s="704"/>
      <c r="T187" s="441"/>
      <c r="U187" s="441"/>
    </row>
    <row r="188" spans="2:21" ht="36" customHeight="1" x14ac:dyDescent="0.35">
      <c r="B188" s="702" t="str">
        <f>IF(ISNONTEXT('Working Sheet'!H672),"",'Working Sheet'!H672)</f>
        <v/>
      </c>
      <c r="C188" s="702"/>
      <c r="D188" s="703" t="str">
        <f>IF(ISNONTEXT('Working Sheet'!E672),"",RIGHT('Working Sheet'!E672,LEN('Working Sheet'!E672)-SEARCH(" ",'Working Sheet'!E672)))</f>
        <v/>
      </c>
      <c r="E188" s="703"/>
      <c r="F188" s="703"/>
      <c r="G188" s="440" t="str">
        <f>IF(ISNONTEXT('Working Sheet'!E672),"",'Working Sheet'!F672)</f>
        <v/>
      </c>
      <c r="H188" s="732"/>
      <c r="I188" s="732"/>
      <c r="J188" s="442"/>
      <c r="K188" s="702" t="str">
        <f>IF(ISNONTEXT('Working Sheet'!Q672),"",'Working Sheet'!Q672)</f>
        <v/>
      </c>
      <c r="L188" s="702"/>
      <c r="M188" s="703" t="str">
        <f>IF(ISNONTEXT('Working Sheet'!N672),"",RIGHT('Working Sheet'!N672,LEN('Working Sheet'!N672)-SEARCH(" ",'Working Sheet'!N672)))</f>
        <v/>
      </c>
      <c r="N188" s="703"/>
      <c r="O188" s="703"/>
      <c r="P188" s="440" t="str">
        <f>IF(ISNONTEXT('Working Sheet'!N672),"",'Working Sheet'!O672)</f>
        <v/>
      </c>
      <c r="Q188" s="440" t="str">
        <f>IF(ISNONTEXT('Working Sheet'!N672),"",'Working Sheet'!P672)</f>
        <v/>
      </c>
      <c r="R188" s="704"/>
      <c r="S188" s="704"/>
      <c r="T188" s="441"/>
      <c r="U188" s="441"/>
    </row>
    <row r="189" spans="2:21" ht="36" customHeight="1" x14ac:dyDescent="0.35">
      <c r="B189" s="702" t="str">
        <f>IF(ISNONTEXT('Working Sheet'!H673),"",'Working Sheet'!H673)</f>
        <v/>
      </c>
      <c r="C189" s="702"/>
      <c r="D189" s="703" t="str">
        <f>IF(ISNONTEXT('Working Sheet'!E673),"",RIGHT('Working Sheet'!E673,LEN('Working Sheet'!E673)-SEARCH(" ",'Working Sheet'!E673)))</f>
        <v/>
      </c>
      <c r="E189" s="703"/>
      <c r="F189" s="703"/>
      <c r="G189" s="440" t="str">
        <f>IF(ISNONTEXT('Working Sheet'!E673),"",'Working Sheet'!F673)</f>
        <v/>
      </c>
      <c r="H189" s="732"/>
      <c r="I189" s="732"/>
      <c r="J189" s="442"/>
      <c r="K189" s="702" t="str">
        <f>IF(ISNONTEXT('Working Sheet'!Q673),"",'Working Sheet'!Q673)</f>
        <v/>
      </c>
      <c r="L189" s="702"/>
      <c r="M189" s="703" t="str">
        <f>IF(ISNONTEXT('Working Sheet'!N673),"",RIGHT('Working Sheet'!N673,LEN('Working Sheet'!N673)-SEARCH(" ",'Working Sheet'!N673)))</f>
        <v/>
      </c>
      <c r="N189" s="703"/>
      <c r="O189" s="703"/>
      <c r="P189" s="440" t="str">
        <f>IF(ISNONTEXT('Working Sheet'!N673),"",'Working Sheet'!O673)</f>
        <v/>
      </c>
      <c r="Q189" s="440" t="str">
        <f>IF(ISNONTEXT('Working Sheet'!N673),"",'Working Sheet'!P673)</f>
        <v/>
      </c>
      <c r="R189" s="704"/>
      <c r="S189" s="704"/>
      <c r="T189" s="441"/>
      <c r="U189" s="441"/>
    </row>
    <row r="190" spans="2:21" ht="36" customHeight="1" x14ac:dyDescent="0.35">
      <c r="B190" s="702" t="str">
        <f>IF(ISNONTEXT('Working Sheet'!H674),"",'Working Sheet'!H674)</f>
        <v/>
      </c>
      <c r="C190" s="702"/>
      <c r="D190" s="703" t="str">
        <f>IF(ISNONTEXT('Working Sheet'!E674),"",RIGHT('Working Sheet'!E674,LEN('Working Sheet'!E674)-SEARCH(" ",'Working Sheet'!E674)))</f>
        <v/>
      </c>
      <c r="E190" s="703"/>
      <c r="F190" s="703"/>
      <c r="G190" s="440" t="str">
        <f>IF(ISNONTEXT('Working Sheet'!E674),"",'Working Sheet'!F674)</f>
        <v/>
      </c>
      <c r="H190" s="732"/>
      <c r="I190" s="732"/>
      <c r="J190" s="442"/>
      <c r="K190" s="702" t="str">
        <f>IF(ISNONTEXT('Working Sheet'!Q674),"",'Working Sheet'!Q674)</f>
        <v/>
      </c>
      <c r="L190" s="702"/>
      <c r="M190" s="703" t="str">
        <f>IF(ISNONTEXT('Working Sheet'!N674),"",RIGHT('Working Sheet'!N674,LEN('Working Sheet'!N674)-SEARCH(" ",'Working Sheet'!N674)))</f>
        <v/>
      </c>
      <c r="N190" s="703"/>
      <c r="O190" s="703"/>
      <c r="P190" s="440" t="str">
        <f>IF(ISNONTEXT('Working Sheet'!N674),"",'Working Sheet'!O674)</f>
        <v/>
      </c>
      <c r="Q190" s="440" t="str">
        <f>IF(ISNONTEXT('Working Sheet'!N674),"",'Working Sheet'!P674)</f>
        <v/>
      </c>
      <c r="R190" s="704"/>
      <c r="S190" s="704"/>
      <c r="T190" s="441"/>
      <c r="U190" s="441"/>
    </row>
    <row r="191" spans="2:21" ht="36" customHeight="1" x14ac:dyDescent="0.35">
      <c r="B191" s="702" t="str">
        <f>IF(ISNONTEXT('Working Sheet'!H675),"",'Working Sheet'!H675)</f>
        <v/>
      </c>
      <c r="C191" s="702"/>
      <c r="D191" s="703" t="str">
        <f>IF(ISNONTEXT('Working Sheet'!E675),"",RIGHT('Working Sheet'!E675,LEN('Working Sheet'!E675)-SEARCH(" ",'Working Sheet'!E675)))</f>
        <v/>
      </c>
      <c r="E191" s="703"/>
      <c r="F191" s="703"/>
      <c r="G191" s="440" t="str">
        <f>IF(ISNONTEXT('Working Sheet'!E675),"",'Working Sheet'!F675)</f>
        <v/>
      </c>
      <c r="H191" s="732"/>
      <c r="I191" s="732"/>
      <c r="J191" s="442"/>
      <c r="K191" s="702" t="str">
        <f>IF(ISNONTEXT('Working Sheet'!Q675),"",'Working Sheet'!Q675)</f>
        <v/>
      </c>
      <c r="L191" s="702"/>
      <c r="M191" s="703" t="str">
        <f>IF(ISNONTEXT('Working Sheet'!N675),"",RIGHT('Working Sheet'!N675,LEN('Working Sheet'!N675)-SEARCH(" ",'Working Sheet'!N675)))</f>
        <v/>
      </c>
      <c r="N191" s="703"/>
      <c r="O191" s="703"/>
      <c r="P191" s="440" t="str">
        <f>IF(ISNONTEXT('Working Sheet'!N675),"",'Working Sheet'!O675)</f>
        <v/>
      </c>
      <c r="Q191" s="440" t="str">
        <f>IF(ISNONTEXT('Working Sheet'!N675),"",'Working Sheet'!P675)</f>
        <v/>
      </c>
      <c r="R191" s="704"/>
      <c r="S191" s="704"/>
      <c r="T191" s="441"/>
      <c r="U191" s="441"/>
    </row>
    <row r="192" spans="2:21" ht="36" customHeight="1" x14ac:dyDescent="0.35">
      <c r="B192" s="702" t="str">
        <f>IF(ISNONTEXT('Working Sheet'!H676),"",'Working Sheet'!H676)</f>
        <v/>
      </c>
      <c r="C192" s="702"/>
      <c r="D192" s="703" t="str">
        <f>IF(ISNONTEXT('Working Sheet'!E676),"",RIGHT('Working Sheet'!E676,LEN('Working Sheet'!E676)-SEARCH(" ",'Working Sheet'!E676)))</f>
        <v/>
      </c>
      <c r="E192" s="703"/>
      <c r="F192" s="703"/>
      <c r="G192" s="440" t="str">
        <f>IF(ISNONTEXT('Working Sheet'!E676),"",'Working Sheet'!F676)</f>
        <v/>
      </c>
      <c r="H192" s="732"/>
      <c r="I192" s="732"/>
      <c r="J192" s="442"/>
      <c r="K192" s="702" t="str">
        <f>IF(ISNONTEXT('Working Sheet'!Q676),"",'Working Sheet'!Q676)</f>
        <v/>
      </c>
      <c r="L192" s="702"/>
      <c r="M192" s="703" t="str">
        <f>IF(ISNONTEXT('Working Sheet'!N676),"",RIGHT('Working Sheet'!N676,LEN('Working Sheet'!N676)-SEARCH(" ",'Working Sheet'!N676)))</f>
        <v/>
      </c>
      <c r="N192" s="703"/>
      <c r="O192" s="703"/>
      <c r="P192" s="440" t="str">
        <f>IF(ISNONTEXT('Working Sheet'!N676),"",'Working Sheet'!O676)</f>
        <v/>
      </c>
      <c r="Q192" s="440" t="str">
        <f>IF(ISNONTEXT('Working Sheet'!N676),"",'Working Sheet'!P676)</f>
        <v/>
      </c>
      <c r="R192" s="704"/>
      <c r="S192" s="704"/>
      <c r="T192" s="441"/>
      <c r="U192" s="441"/>
    </row>
    <row r="193" spans="2:21" ht="36" customHeight="1" x14ac:dyDescent="0.35">
      <c r="B193" s="702" t="str">
        <f>IF(ISNONTEXT('Working Sheet'!H677),"",'Working Sheet'!H677)</f>
        <v/>
      </c>
      <c r="C193" s="702"/>
      <c r="D193" s="703" t="str">
        <f>IF(ISNONTEXT('Working Sheet'!E677),"",RIGHT('Working Sheet'!E677,LEN('Working Sheet'!E677)-SEARCH(" ",'Working Sheet'!E677)))</f>
        <v/>
      </c>
      <c r="E193" s="703"/>
      <c r="F193" s="703"/>
      <c r="G193" s="440" t="str">
        <f>IF(ISNONTEXT('Working Sheet'!E677),"",'Working Sheet'!F677)</f>
        <v/>
      </c>
      <c r="H193" s="732"/>
      <c r="I193" s="732"/>
      <c r="J193" s="442"/>
      <c r="K193" s="702" t="str">
        <f>IF(ISNONTEXT('Working Sheet'!Q677),"",'Working Sheet'!Q677)</f>
        <v/>
      </c>
      <c r="L193" s="702"/>
      <c r="M193" s="703" t="str">
        <f>IF(ISNONTEXT('Working Sheet'!N677),"",RIGHT('Working Sheet'!N677,LEN('Working Sheet'!N677)-SEARCH(" ",'Working Sheet'!N677)))</f>
        <v/>
      </c>
      <c r="N193" s="703"/>
      <c r="O193" s="703"/>
      <c r="P193" s="440" t="str">
        <f>IF(ISNONTEXT('Working Sheet'!N677),"",'Working Sheet'!O677)</f>
        <v/>
      </c>
      <c r="Q193" s="440" t="str">
        <f>IF(ISNONTEXT('Working Sheet'!N677),"",'Working Sheet'!P677)</f>
        <v/>
      </c>
      <c r="R193" s="704"/>
      <c r="S193" s="704"/>
      <c r="T193" s="441"/>
      <c r="U193" s="441"/>
    </row>
    <row r="194" spans="2:21" ht="36" customHeight="1" x14ac:dyDescent="0.35">
      <c r="B194" s="702" t="str">
        <f>IF(ISNONTEXT('Working Sheet'!H678),"",'Working Sheet'!H678)</f>
        <v/>
      </c>
      <c r="C194" s="702"/>
      <c r="D194" s="703" t="str">
        <f>IF(ISNONTEXT('Working Sheet'!E678),"",RIGHT('Working Sheet'!E678,LEN('Working Sheet'!E678)-SEARCH(" ",'Working Sheet'!E678)))</f>
        <v/>
      </c>
      <c r="E194" s="703"/>
      <c r="F194" s="703"/>
      <c r="G194" s="440" t="str">
        <f>IF(ISNONTEXT('Working Sheet'!E678),"",'Working Sheet'!F678)</f>
        <v/>
      </c>
      <c r="H194" s="732"/>
      <c r="I194" s="732"/>
      <c r="J194" s="442"/>
      <c r="K194" s="702" t="str">
        <f>IF(ISNONTEXT('Working Sheet'!Q678),"",'Working Sheet'!Q678)</f>
        <v/>
      </c>
      <c r="L194" s="702"/>
      <c r="M194" s="703" t="str">
        <f>IF(ISNONTEXT('Working Sheet'!N678),"",RIGHT('Working Sheet'!N678,LEN('Working Sheet'!N678)-SEARCH(" ",'Working Sheet'!N678)))</f>
        <v/>
      </c>
      <c r="N194" s="703"/>
      <c r="O194" s="703"/>
      <c r="P194" s="440" t="str">
        <f>IF(ISNONTEXT('Working Sheet'!N678),"",'Working Sheet'!O678)</f>
        <v/>
      </c>
      <c r="Q194" s="440" t="str">
        <f>IF(ISNONTEXT('Working Sheet'!N678),"",'Working Sheet'!P678)</f>
        <v/>
      </c>
      <c r="R194" s="704"/>
      <c r="S194" s="704"/>
      <c r="T194" s="441"/>
      <c r="U194" s="441"/>
    </row>
    <row r="195" spans="2:21" ht="36" customHeight="1" x14ac:dyDescent="0.35">
      <c r="B195" s="702" t="str">
        <f>IF(ISNONTEXT('Working Sheet'!H679),"",'Working Sheet'!H679)</f>
        <v/>
      </c>
      <c r="C195" s="702"/>
      <c r="D195" s="703" t="str">
        <f>IF(ISNONTEXT('Working Sheet'!E679),"",RIGHT('Working Sheet'!E679,LEN('Working Sheet'!E679)-SEARCH(" ",'Working Sheet'!E679)))</f>
        <v/>
      </c>
      <c r="E195" s="703"/>
      <c r="F195" s="703"/>
      <c r="G195" s="440" t="str">
        <f>IF(ISNONTEXT('Working Sheet'!E679),"",'Working Sheet'!F679)</f>
        <v/>
      </c>
      <c r="H195" s="732"/>
      <c r="I195" s="732"/>
      <c r="J195" s="442"/>
      <c r="K195" s="702" t="str">
        <f>IF(ISNONTEXT('Working Sheet'!Q679),"",'Working Sheet'!Q679)</f>
        <v/>
      </c>
      <c r="L195" s="702"/>
      <c r="M195" s="703" t="str">
        <f>IF(ISNONTEXT('Working Sheet'!N679),"",RIGHT('Working Sheet'!N679,LEN('Working Sheet'!N679)-SEARCH(" ",'Working Sheet'!N679)))</f>
        <v/>
      </c>
      <c r="N195" s="703"/>
      <c r="O195" s="703"/>
      <c r="P195" s="440" t="str">
        <f>IF(ISNONTEXT('Working Sheet'!N679),"",'Working Sheet'!O679)</f>
        <v/>
      </c>
      <c r="Q195" s="440" t="str">
        <f>IF(ISNONTEXT('Working Sheet'!N679),"",'Working Sheet'!P679)</f>
        <v/>
      </c>
      <c r="R195" s="704"/>
      <c r="S195" s="704"/>
      <c r="T195" s="441"/>
      <c r="U195" s="441"/>
    </row>
    <row r="196" spans="2:21" ht="36" customHeight="1" x14ac:dyDescent="0.35">
      <c r="B196" s="702" t="str">
        <f>IF(ISNONTEXT('Working Sheet'!H680),"",'Working Sheet'!H680)</f>
        <v/>
      </c>
      <c r="C196" s="702"/>
      <c r="D196" s="703" t="str">
        <f>IF(ISNONTEXT('Working Sheet'!E680),"",RIGHT('Working Sheet'!E680,LEN('Working Sheet'!E680)-SEARCH(" ",'Working Sheet'!E680)))</f>
        <v/>
      </c>
      <c r="E196" s="703"/>
      <c r="F196" s="703"/>
      <c r="G196" s="440" t="str">
        <f>IF(ISNONTEXT('Working Sheet'!E680),"",'Working Sheet'!F680)</f>
        <v/>
      </c>
      <c r="H196" s="732"/>
      <c r="I196" s="732"/>
      <c r="J196" s="442"/>
      <c r="K196" s="702" t="str">
        <f>IF(ISNONTEXT('Working Sheet'!Q680),"",'Working Sheet'!Q680)</f>
        <v/>
      </c>
      <c r="L196" s="702"/>
      <c r="M196" s="703" t="str">
        <f>IF(ISNONTEXT('Working Sheet'!N680),"",RIGHT('Working Sheet'!N680,LEN('Working Sheet'!N680)-SEARCH(" ",'Working Sheet'!N680)))</f>
        <v/>
      </c>
      <c r="N196" s="703"/>
      <c r="O196" s="703"/>
      <c r="P196" s="440" t="str">
        <f>IF(ISNONTEXT('Working Sheet'!N680),"",'Working Sheet'!O680)</f>
        <v/>
      </c>
      <c r="Q196" s="440" t="str">
        <f>IF(ISNONTEXT('Working Sheet'!N680),"",'Working Sheet'!P680)</f>
        <v/>
      </c>
      <c r="R196" s="704"/>
      <c r="S196" s="704"/>
      <c r="T196" s="441"/>
      <c r="U196" s="441"/>
    </row>
    <row r="197" spans="2:21" ht="36" customHeight="1" x14ac:dyDescent="0.35">
      <c r="B197" s="702" t="str">
        <f>IF(ISNONTEXT('Working Sheet'!H681),"",'Working Sheet'!H681)</f>
        <v/>
      </c>
      <c r="C197" s="702"/>
      <c r="D197" s="703" t="str">
        <f>IF(ISNONTEXT('Working Sheet'!E681),"",RIGHT('Working Sheet'!E681,LEN('Working Sheet'!E681)-SEARCH(" ",'Working Sheet'!E681)))</f>
        <v/>
      </c>
      <c r="E197" s="703"/>
      <c r="F197" s="703"/>
      <c r="G197" s="440" t="str">
        <f>IF(ISNONTEXT('Working Sheet'!E681),"",'Working Sheet'!F681)</f>
        <v/>
      </c>
      <c r="H197" s="732"/>
      <c r="I197" s="732"/>
      <c r="J197" s="442"/>
      <c r="K197" s="702" t="str">
        <f>IF(ISNONTEXT('Working Sheet'!Q681),"",'Working Sheet'!Q681)</f>
        <v/>
      </c>
      <c r="L197" s="702"/>
      <c r="M197" s="703" t="str">
        <f>IF(ISNONTEXT('Working Sheet'!N681),"",RIGHT('Working Sheet'!N681,LEN('Working Sheet'!N681)-SEARCH(" ",'Working Sheet'!N681)))</f>
        <v/>
      </c>
      <c r="N197" s="703"/>
      <c r="O197" s="703"/>
      <c r="P197" s="440" t="str">
        <f>IF(ISNONTEXT('Working Sheet'!N681),"",'Working Sheet'!O681)</f>
        <v/>
      </c>
      <c r="Q197" s="440" t="str">
        <f>IF(ISNONTEXT('Working Sheet'!N681),"",'Working Sheet'!P681)</f>
        <v/>
      </c>
      <c r="R197" s="704"/>
      <c r="S197" s="704"/>
      <c r="T197" s="441"/>
      <c r="U197" s="441"/>
    </row>
    <row r="198" spans="2:21" ht="36" customHeight="1" x14ac:dyDescent="0.35">
      <c r="B198" s="702" t="str">
        <f>IF(ISNONTEXT('Working Sheet'!H682),"",'Working Sheet'!H682)</f>
        <v/>
      </c>
      <c r="C198" s="702"/>
      <c r="D198" s="703" t="str">
        <f>IF(ISNONTEXT('Working Sheet'!E682),"",RIGHT('Working Sheet'!E682,LEN('Working Sheet'!E682)-SEARCH(" ",'Working Sheet'!E682)))</f>
        <v/>
      </c>
      <c r="E198" s="703"/>
      <c r="F198" s="703"/>
      <c r="G198" s="440" t="str">
        <f>IF(ISNONTEXT('Working Sheet'!E682),"",'Working Sheet'!F682)</f>
        <v/>
      </c>
      <c r="H198" s="732"/>
      <c r="I198" s="732"/>
      <c r="J198" s="442"/>
      <c r="K198" s="702" t="str">
        <f>IF(ISNONTEXT('Working Sheet'!Q682),"",'Working Sheet'!Q682)</f>
        <v/>
      </c>
      <c r="L198" s="702"/>
      <c r="M198" s="703" t="str">
        <f>IF(ISNONTEXT('Working Sheet'!N682),"",RIGHT('Working Sheet'!N682,LEN('Working Sheet'!N682)-SEARCH(" ",'Working Sheet'!N682)))</f>
        <v/>
      </c>
      <c r="N198" s="703"/>
      <c r="O198" s="703"/>
      <c r="P198" s="440" t="str">
        <f>IF(ISNONTEXT('Working Sheet'!N682),"",'Working Sheet'!O682)</f>
        <v/>
      </c>
      <c r="Q198" s="440" t="str">
        <f>IF(ISNONTEXT('Working Sheet'!N682),"",'Working Sheet'!P682)</f>
        <v/>
      </c>
      <c r="R198" s="704"/>
      <c r="S198" s="704"/>
      <c r="T198" s="441"/>
      <c r="U198" s="441"/>
    </row>
    <row r="199" spans="2:21" ht="36" customHeight="1" x14ac:dyDescent="0.35">
      <c r="B199" s="702" t="str">
        <f>IF(ISNONTEXT('Working Sheet'!H683),"",'Working Sheet'!H683)</f>
        <v/>
      </c>
      <c r="C199" s="702"/>
      <c r="D199" s="703" t="str">
        <f>IF(ISNONTEXT('Working Sheet'!E683),"",RIGHT('Working Sheet'!E683,LEN('Working Sheet'!E683)-SEARCH(" ",'Working Sheet'!E683)))</f>
        <v/>
      </c>
      <c r="E199" s="703"/>
      <c r="F199" s="703"/>
      <c r="G199" s="440" t="str">
        <f>IF(ISNONTEXT('Working Sheet'!E683),"",'Working Sheet'!F683)</f>
        <v/>
      </c>
      <c r="H199" s="732"/>
      <c r="I199" s="732"/>
      <c r="J199" s="442"/>
      <c r="K199" s="702" t="str">
        <f>IF(ISNONTEXT('Working Sheet'!Q683),"",'Working Sheet'!Q683)</f>
        <v/>
      </c>
      <c r="L199" s="702"/>
      <c r="M199" s="703" t="str">
        <f>IF(ISNONTEXT('Working Sheet'!N683),"",RIGHT('Working Sheet'!N683,LEN('Working Sheet'!N683)-SEARCH(" ",'Working Sheet'!N683)))</f>
        <v/>
      </c>
      <c r="N199" s="703"/>
      <c r="O199" s="703"/>
      <c r="P199" s="440" t="str">
        <f>IF(ISNONTEXT('Working Sheet'!N683),"",'Working Sheet'!O683)</f>
        <v/>
      </c>
      <c r="Q199" s="440" t="str">
        <f>IF(ISNONTEXT('Working Sheet'!N683),"",'Working Sheet'!P683)</f>
        <v/>
      </c>
      <c r="R199" s="704"/>
      <c r="S199" s="704"/>
      <c r="T199" s="441"/>
      <c r="U199" s="441"/>
    </row>
    <row r="200" spans="2:21" ht="36" customHeight="1" x14ac:dyDescent="0.35">
      <c r="B200" s="702" t="str">
        <f>IF(ISNONTEXT('Working Sheet'!H684),"",'Working Sheet'!H684)</f>
        <v/>
      </c>
      <c r="C200" s="702"/>
      <c r="D200" s="703" t="str">
        <f>IF(ISNONTEXT('Working Sheet'!E684),"",RIGHT('Working Sheet'!E684,LEN('Working Sheet'!E684)-SEARCH(" ",'Working Sheet'!E684)))</f>
        <v/>
      </c>
      <c r="E200" s="703"/>
      <c r="F200" s="703"/>
      <c r="G200" s="440" t="str">
        <f>IF(ISNONTEXT('Working Sheet'!E684),"",'Working Sheet'!F684)</f>
        <v/>
      </c>
      <c r="H200" s="732"/>
      <c r="I200" s="732"/>
      <c r="J200" s="442"/>
      <c r="K200" s="702" t="str">
        <f>IF(ISNONTEXT('Working Sheet'!Q684),"",'Working Sheet'!Q684)</f>
        <v/>
      </c>
      <c r="L200" s="702"/>
      <c r="M200" s="703" t="str">
        <f>IF(ISNONTEXT('Working Sheet'!N684),"",RIGHT('Working Sheet'!N684,LEN('Working Sheet'!N684)-SEARCH(" ",'Working Sheet'!N684)))</f>
        <v/>
      </c>
      <c r="N200" s="703"/>
      <c r="O200" s="703"/>
      <c r="P200" s="440" t="str">
        <f>IF(ISNONTEXT('Working Sheet'!N684),"",'Working Sheet'!O684)</f>
        <v/>
      </c>
      <c r="Q200" s="440" t="str">
        <f>IF(ISNONTEXT('Working Sheet'!N684),"",'Working Sheet'!P684)</f>
        <v/>
      </c>
      <c r="R200" s="704"/>
      <c r="S200" s="704"/>
      <c r="T200" s="441"/>
      <c r="U200" s="441"/>
    </row>
    <row r="201" spans="2:21" ht="36" customHeight="1" x14ac:dyDescent="0.35">
      <c r="B201" s="702" t="str">
        <f>IF(ISNONTEXT('Working Sheet'!H685),"",'Working Sheet'!H685)</f>
        <v/>
      </c>
      <c r="C201" s="702"/>
      <c r="D201" s="703" t="str">
        <f>IF(ISNONTEXT('Working Sheet'!E685),"",RIGHT('Working Sheet'!E685,LEN('Working Sheet'!E685)-SEARCH(" ",'Working Sheet'!E685)))</f>
        <v/>
      </c>
      <c r="E201" s="703"/>
      <c r="F201" s="703"/>
      <c r="G201" s="440" t="str">
        <f>IF(ISNONTEXT('Working Sheet'!E685),"",'Working Sheet'!F685)</f>
        <v/>
      </c>
      <c r="H201" s="732"/>
      <c r="I201" s="732"/>
      <c r="J201" s="442"/>
      <c r="K201" s="702" t="str">
        <f>IF(ISNONTEXT('Working Sheet'!Q685),"",'Working Sheet'!Q685)</f>
        <v/>
      </c>
      <c r="L201" s="702"/>
      <c r="M201" s="703" t="str">
        <f>IF(ISNONTEXT('Working Sheet'!N685),"",RIGHT('Working Sheet'!N685,LEN('Working Sheet'!N685)-SEARCH(" ",'Working Sheet'!N685)))</f>
        <v/>
      </c>
      <c r="N201" s="703"/>
      <c r="O201" s="703"/>
      <c r="P201" s="440" t="str">
        <f>IF(ISNONTEXT('Working Sheet'!N685),"",'Working Sheet'!O685)</f>
        <v/>
      </c>
      <c r="Q201" s="440" t="str">
        <f>IF(ISNONTEXT('Working Sheet'!N685),"",'Working Sheet'!P685)</f>
        <v/>
      </c>
      <c r="R201" s="704"/>
      <c r="S201" s="704"/>
      <c r="T201" s="441"/>
      <c r="U201" s="441"/>
    </row>
    <row r="202" spans="2:21" ht="36" customHeight="1" x14ac:dyDescent="0.35">
      <c r="B202" s="702" t="str">
        <f>IF(ISNONTEXT('Working Sheet'!H686),"",'Working Sheet'!H686)</f>
        <v/>
      </c>
      <c r="C202" s="702"/>
      <c r="D202" s="703" t="str">
        <f>IF(ISNONTEXT('Working Sheet'!E686),"",RIGHT('Working Sheet'!E686,LEN('Working Sheet'!E686)-SEARCH(" ",'Working Sheet'!E686)))</f>
        <v/>
      </c>
      <c r="E202" s="703"/>
      <c r="F202" s="703"/>
      <c r="G202" s="440" t="str">
        <f>IF(ISNONTEXT('Working Sheet'!E686),"",'Working Sheet'!F686)</f>
        <v/>
      </c>
      <c r="H202" s="732"/>
      <c r="I202" s="732"/>
      <c r="J202" s="442"/>
      <c r="K202" s="702" t="str">
        <f>IF(ISNONTEXT('Working Sheet'!Q686),"",'Working Sheet'!Q686)</f>
        <v/>
      </c>
      <c r="L202" s="702"/>
      <c r="M202" s="703" t="str">
        <f>IF(ISNONTEXT('Working Sheet'!N686),"",RIGHT('Working Sheet'!N686,LEN('Working Sheet'!N686)-SEARCH(" ",'Working Sheet'!N686)))</f>
        <v/>
      </c>
      <c r="N202" s="703"/>
      <c r="O202" s="703"/>
      <c r="P202" s="440" t="str">
        <f>IF(ISNONTEXT('Working Sheet'!N686),"",'Working Sheet'!O686)</f>
        <v/>
      </c>
      <c r="Q202" s="440" t="str">
        <f>IF(ISNONTEXT('Working Sheet'!N686),"",'Working Sheet'!P686)</f>
        <v/>
      </c>
      <c r="R202" s="704"/>
      <c r="S202" s="704"/>
      <c r="T202" s="441"/>
      <c r="U202" s="441"/>
    </row>
    <row r="203" spans="2:21" ht="36" customHeight="1" x14ac:dyDescent="0.35">
      <c r="B203" s="702" t="str">
        <f>IF(ISNONTEXT('Working Sheet'!H687),"",'Working Sheet'!H687)</f>
        <v/>
      </c>
      <c r="C203" s="702"/>
      <c r="D203" s="703" t="str">
        <f>IF(ISNONTEXT('Working Sheet'!E687),"",RIGHT('Working Sheet'!E687,LEN('Working Sheet'!E687)-SEARCH(" ",'Working Sheet'!E687)))</f>
        <v/>
      </c>
      <c r="E203" s="703"/>
      <c r="F203" s="703"/>
      <c r="G203" s="440" t="str">
        <f>IF(ISNONTEXT('Working Sheet'!E687),"",'Working Sheet'!F687)</f>
        <v/>
      </c>
      <c r="H203" s="732"/>
      <c r="I203" s="732"/>
      <c r="J203" s="442"/>
      <c r="K203" s="702" t="str">
        <f>IF(ISNONTEXT('Working Sheet'!Q687),"",'Working Sheet'!Q687)</f>
        <v/>
      </c>
      <c r="L203" s="702"/>
      <c r="M203" s="703" t="str">
        <f>IF(ISNONTEXT('Working Sheet'!N687),"",RIGHT('Working Sheet'!N687,LEN('Working Sheet'!N687)-SEARCH(" ",'Working Sheet'!N687)))</f>
        <v/>
      </c>
      <c r="N203" s="703"/>
      <c r="O203" s="703"/>
      <c r="P203" s="440" t="str">
        <f>IF(ISNONTEXT('Working Sheet'!N687),"",'Working Sheet'!O687)</f>
        <v/>
      </c>
      <c r="Q203" s="440" t="str">
        <f>IF(ISNONTEXT('Working Sheet'!N687),"",'Working Sheet'!P687)</f>
        <v/>
      </c>
      <c r="R203" s="704"/>
      <c r="S203" s="704"/>
      <c r="T203" s="441"/>
      <c r="U203" s="441"/>
    </row>
    <row r="204" spans="2:21" ht="36" customHeight="1" x14ac:dyDescent="0.35">
      <c r="B204" s="702" t="str">
        <f>IF(ISNONTEXT('Working Sheet'!H688),"",'Working Sheet'!H688)</f>
        <v/>
      </c>
      <c r="C204" s="702"/>
      <c r="D204" s="703" t="str">
        <f>IF(ISNONTEXT('Working Sheet'!E688),"",RIGHT('Working Sheet'!E688,LEN('Working Sheet'!E688)-SEARCH(" ",'Working Sheet'!E688)))</f>
        <v/>
      </c>
      <c r="E204" s="703"/>
      <c r="F204" s="703"/>
      <c r="G204" s="440" t="str">
        <f>IF(ISNONTEXT('Working Sheet'!E688),"",'Working Sheet'!F688)</f>
        <v/>
      </c>
      <c r="H204" s="732"/>
      <c r="I204" s="732"/>
      <c r="J204" s="442"/>
      <c r="K204" s="702" t="str">
        <f>IF(ISNONTEXT('Working Sheet'!Q688),"",'Working Sheet'!Q688)</f>
        <v/>
      </c>
      <c r="L204" s="702"/>
      <c r="M204" s="703" t="str">
        <f>IF(ISNONTEXT('Working Sheet'!N688),"",RIGHT('Working Sheet'!N688,LEN('Working Sheet'!N688)-SEARCH(" ",'Working Sheet'!N688)))</f>
        <v/>
      </c>
      <c r="N204" s="703"/>
      <c r="O204" s="703"/>
      <c r="P204" s="440" t="str">
        <f>IF(ISNONTEXT('Working Sheet'!N688),"",'Working Sheet'!O688)</f>
        <v/>
      </c>
      <c r="Q204" s="440" t="str">
        <f>IF(ISNONTEXT('Working Sheet'!N688),"",'Working Sheet'!P688)</f>
        <v/>
      </c>
      <c r="R204" s="704"/>
      <c r="S204" s="704"/>
      <c r="T204" s="441"/>
      <c r="U204" s="441"/>
    </row>
    <row r="205" spans="2:21" ht="36" customHeight="1" x14ac:dyDescent="0.35">
      <c r="B205" s="702" t="str">
        <f>IF(ISNONTEXT('Working Sheet'!H689),"",'Working Sheet'!H689)</f>
        <v/>
      </c>
      <c r="C205" s="702"/>
      <c r="D205" s="703" t="str">
        <f>IF(ISNONTEXT('Working Sheet'!E689),"",RIGHT('Working Sheet'!E689,LEN('Working Sheet'!E689)-SEARCH(" ",'Working Sheet'!E689)))</f>
        <v/>
      </c>
      <c r="E205" s="703"/>
      <c r="F205" s="703"/>
      <c r="G205" s="440" t="str">
        <f>IF(ISNONTEXT('Working Sheet'!E689),"",'Working Sheet'!F689)</f>
        <v/>
      </c>
      <c r="H205" s="732"/>
      <c r="I205" s="732"/>
      <c r="J205" s="442"/>
      <c r="K205" s="702" t="str">
        <f>IF(ISNONTEXT('Working Sheet'!Q689),"",'Working Sheet'!Q689)</f>
        <v/>
      </c>
      <c r="L205" s="702"/>
      <c r="M205" s="703" t="str">
        <f>IF(ISNONTEXT('Working Sheet'!N689),"",RIGHT('Working Sheet'!N689,LEN('Working Sheet'!N689)-SEARCH(" ",'Working Sheet'!N689)))</f>
        <v/>
      </c>
      <c r="N205" s="703"/>
      <c r="O205" s="703"/>
      <c r="P205" s="440" t="str">
        <f>IF(ISNONTEXT('Working Sheet'!N689),"",'Working Sheet'!O689)</f>
        <v/>
      </c>
      <c r="Q205" s="440" t="str">
        <f>IF(ISNONTEXT('Working Sheet'!N689),"",'Working Sheet'!P689)</f>
        <v/>
      </c>
      <c r="R205" s="704"/>
      <c r="S205" s="704"/>
      <c r="T205" s="441"/>
      <c r="U205" s="441"/>
    </row>
    <row r="206" spans="2:21" ht="36" customHeight="1" x14ac:dyDescent="0.35">
      <c r="B206" s="702" t="str">
        <f>IF(ISNONTEXT('Working Sheet'!H690),"",'Working Sheet'!H690)</f>
        <v/>
      </c>
      <c r="C206" s="702"/>
      <c r="D206" s="703" t="str">
        <f>IF(ISNONTEXT('Working Sheet'!E690),"",RIGHT('Working Sheet'!E690,LEN('Working Sheet'!E690)-SEARCH(" ",'Working Sheet'!E690)))</f>
        <v/>
      </c>
      <c r="E206" s="703"/>
      <c r="F206" s="703"/>
      <c r="G206" s="440" t="str">
        <f>IF(ISNONTEXT('Working Sheet'!E690),"",'Working Sheet'!F690)</f>
        <v/>
      </c>
      <c r="H206" s="732"/>
      <c r="I206" s="732"/>
      <c r="J206" s="442"/>
      <c r="K206" s="702" t="str">
        <f>IF(ISNONTEXT('Working Sheet'!Q690),"",'Working Sheet'!Q690)</f>
        <v/>
      </c>
      <c r="L206" s="702"/>
      <c r="M206" s="703" t="str">
        <f>IF(ISNONTEXT('Working Sheet'!N690),"",RIGHT('Working Sheet'!N690,LEN('Working Sheet'!N690)-SEARCH(" ",'Working Sheet'!N690)))</f>
        <v/>
      </c>
      <c r="N206" s="703"/>
      <c r="O206" s="703"/>
      <c r="P206" s="440" t="str">
        <f>IF(ISNONTEXT('Working Sheet'!N690),"",'Working Sheet'!O690)</f>
        <v/>
      </c>
      <c r="Q206" s="440" t="str">
        <f>IF(ISNONTEXT('Working Sheet'!N690),"",'Working Sheet'!P690)</f>
        <v/>
      </c>
      <c r="R206" s="704"/>
      <c r="S206" s="704"/>
      <c r="T206" s="441"/>
      <c r="U206" s="441"/>
    </row>
    <row r="207" spans="2:21" ht="36" customHeight="1" x14ac:dyDescent="0.35">
      <c r="B207" s="702" t="str">
        <f>IF(ISNONTEXT('Working Sheet'!H691),"",'Working Sheet'!H691)</f>
        <v/>
      </c>
      <c r="C207" s="702"/>
      <c r="D207" s="703" t="str">
        <f>IF(ISNONTEXT('Working Sheet'!E691),"",RIGHT('Working Sheet'!E691,LEN('Working Sheet'!E691)-SEARCH(" ",'Working Sheet'!E691)))</f>
        <v/>
      </c>
      <c r="E207" s="703"/>
      <c r="F207" s="703"/>
      <c r="G207" s="440" t="str">
        <f>IF(ISNONTEXT('Working Sheet'!E691),"",'Working Sheet'!F691)</f>
        <v/>
      </c>
      <c r="H207" s="732"/>
      <c r="I207" s="732"/>
      <c r="J207" s="442"/>
      <c r="K207" s="702" t="str">
        <f>IF(ISNONTEXT('Working Sheet'!Q691),"",'Working Sheet'!Q691)</f>
        <v/>
      </c>
      <c r="L207" s="702"/>
      <c r="M207" s="703" t="str">
        <f>IF(ISNONTEXT('Working Sheet'!N691),"",RIGHT('Working Sheet'!N691,LEN('Working Sheet'!N691)-SEARCH(" ",'Working Sheet'!N691)))</f>
        <v/>
      </c>
      <c r="N207" s="703"/>
      <c r="O207" s="703"/>
      <c r="P207" s="440" t="str">
        <f>IF(ISNONTEXT('Working Sheet'!N691),"",'Working Sheet'!O691)</f>
        <v/>
      </c>
      <c r="Q207" s="440" t="str">
        <f>IF(ISNONTEXT('Working Sheet'!N691),"",'Working Sheet'!P691)</f>
        <v/>
      </c>
      <c r="R207" s="704"/>
      <c r="S207" s="704"/>
      <c r="T207" s="441"/>
      <c r="U207" s="441"/>
    </row>
    <row r="208" spans="2:21" ht="36" customHeight="1" x14ac:dyDescent="0.35">
      <c r="B208" s="702" t="str">
        <f>IF(ISNONTEXT('Working Sheet'!H692),"",'Working Sheet'!H692)</f>
        <v/>
      </c>
      <c r="C208" s="702"/>
      <c r="D208" s="703" t="str">
        <f>IF(ISNONTEXT('Working Sheet'!E692),"",RIGHT('Working Sheet'!E692,LEN('Working Sheet'!E692)-SEARCH(" ",'Working Sheet'!E692)))</f>
        <v/>
      </c>
      <c r="E208" s="703"/>
      <c r="F208" s="703"/>
      <c r="G208" s="440" t="str">
        <f>IF(ISNONTEXT('Working Sheet'!E692),"",'Working Sheet'!F692)</f>
        <v/>
      </c>
      <c r="H208" s="732"/>
      <c r="I208" s="732"/>
      <c r="J208" s="442"/>
      <c r="K208" s="702" t="str">
        <f>IF(ISNONTEXT('Working Sheet'!Q692),"",'Working Sheet'!Q692)</f>
        <v/>
      </c>
      <c r="L208" s="702"/>
      <c r="M208" s="703" t="str">
        <f>IF(ISNONTEXT('Working Sheet'!N692),"",RIGHT('Working Sheet'!N692,LEN('Working Sheet'!N692)-SEARCH(" ",'Working Sheet'!N692)))</f>
        <v/>
      </c>
      <c r="N208" s="703"/>
      <c r="O208" s="703"/>
      <c r="P208" s="440" t="str">
        <f>IF(ISNONTEXT('Working Sheet'!N692),"",'Working Sheet'!O692)</f>
        <v/>
      </c>
      <c r="Q208" s="440" t="str">
        <f>IF(ISNONTEXT('Working Sheet'!N692),"",'Working Sheet'!P692)</f>
        <v/>
      </c>
      <c r="R208" s="704"/>
      <c r="S208" s="704"/>
      <c r="T208" s="441"/>
      <c r="U208" s="441"/>
    </row>
    <row r="209" spans="2:21" ht="36" customHeight="1" x14ac:dyDescent="0.35">
      <c r="B209" s="702" t="str">
        <f>IF(ISNONTEXT('Working Sheet'!H693),"",'Working Sheet'!H693)</f>
        <v/>
      </c>
      <c r="C209" s="702"/>
      <c r="D209" s="703" t="str">
        <f>IF(ISNONTEXT('Working Sheet'!E693),"",RIGHT('Working Sheet'!E693,LEN('Working Sheet'!E693)-SEARCH(" ",'Working Sheet'!E693)))</f>
        <v/>
      </c>
      <c r="E209" s="703"/>
      <c r="F209" s="703"/>
      <c r="G209" s="440" t="str">
        <f>IF(ISNONTEXT('Working Sheet'!E693),"",'Working Sheet'!F693)</f>
        <v/>
      </c>
      <c r="H209" s="732"/>
      <c r="I209" s="732"/>
      <c r="J209" s="442"/>
      <c r="K209" s="702" t="str">
        <f>IF(ISNONTEXT('Working Sheet'!Q693),"",'Working Sheet'!Q693)</f>
        <v/>
      </c>
      <c r="L209" s="702"/>
      <c r="M209" s="703" t="str">
        <f>IF(ISNONTEXT('Working Sheet'!N693),"",RIGHT('Working Sheet'!N693,LEN('Working Sheet'!N693)-SEARCH(" ",'Working Sheet'!N693)))</f>
        <v/>
      </c>
      <c r="N209" s="703"/>
      <c r="O209" s="703"/>
      <c r="P209" s="440" t="str">
        <f>IF(ISNONTEXT('Working Sheet'!N693),"",'Working Sheet'!O693)</f>
        <v/>
      </c>
      <c r="Q209" s="440" t="str">
        <f>IF(ISNONTEXT('Working Sheet'!N693),"",'Working Sheet'!P693)</f>
        <v/>
      </c>
      <c r="R209" s="704"/>
      <c r="S209" s="704"/>
      <c r="T209" s="441"/>
      <c r="U209" s="441"/>
    </row>
    <row r="210" spans="2:21" ht="36" customHeight="1" x14ac:dyDescent="0.35">
      <c r="B210" s="702" t="str">
        <f>IF(ISNONTEXT('Working Sheet'!H694),"",'Working Sheet'!H694)</f>
        <v/>
      </c>
      <c r="C210" s="702"/>
      <c r="D210" s="703" t="str">
        <f>IF(ISNONTEXT('Working Sheet'!E694),"",RIGHT('Working Sheet'!E694,LEN('Working Sheet'!E694)-SEARCH(" ",'Working Sheet'!E694)))</f>
        <v/>
      </c>
      <c r="E210" s="703"/>
      <c r="F210" s="703"/>
      <c r="G210" s="440" t="str">
        <f>IF(ISNONTEXT('Working Sheet'!E694),"",'Working Sheet'!F694)</f>
        <v/>
      </c>
      <c r="H210" s="732"/>
      <c r="I210" s="732"/>
      <c r="J210" s="442"/>
      <c r="K210" s="702" t="str">
        <f>IF(ISNONTEXT('Working Sheet'!Q694),"",'Working Sheet'!Q694)</f>
        <v/>
      </c>
      <c r="L210" s="702"/>
      <c r="M210" s="703" t="str">
        <f>IF(ISNONTEXT('Working Sheet'!N694),"",RIGHT('Working Sheet'!N694,LEN('Working Sheet'!N694)-SEARCH(" ",'Working Sheet'!N694)))</f>
        <v/>
      </c>
      <c r="N210" s="703"/>
      <c r="O210" s="703"/>
      <c r="P210" s="440" t="str">
        <f>IF(ISNONTEXT('Working Sheet'!N694),"",'Working Sheet'!O694)</f>
        <v/>
      </c>
      <c r="Q210" s="440" t="str">
        <f>IF(ISNONTEXT('Working Sheet'!N694),"",'Working Sheet'!P694)</f>
        <v/>
      </c>
      <c r="R210" s="704"/>
      <c r="S210" s="704"/>
      <c r="T210" s="441"/>
      <c r="U210" s="441"/>
    </row>
    <row r="211" spans="2:21" ht="36" customHeight="1" x14ac:dyDescent="0.35">
      <c r="B211" s="702" t="str">
        <f>IF(ISNONTEXT('Working Sheet'!H695),"",'Working Sheet'!H695)</f>
        <v/>
      </c>
      <c r="C211" s="702"/>
      <c r="D211" s="703" t="str">
        <f>IF(ISNONTEXT('Working Sheet'!E695),"",RIGHT('Working Sheet'!E695,LEN('Working Sheet'!E695)-SEARCH(" ",'Working Sheet'!E695)))</f>
        <v/>
      </c>
      <c r="E211" s="703"/>
      <c r="F211" s="703"/>
      <c r="G211" s="440" t="str">
        <f>IF(ISNONTEXT('Working Sheet'!E695),"",'Working Sheet'!F695)</f>
        <v/>
      </c>
      <c r="H211" s="732"/>
      <c r="I211" s="732"/>
      <c r="J211" s="442"/>
      <c r="K211" s="702" t="str">
        <f>IF(ISNONTEXT('Working Sheet'!Q695),"",'Working Sheet'!Q695)</f>
        <v/>
      </c>
      <c r="L211" s="702"/>
      <c r="M211" s="703" t="str">
        <f>IF(ISNONTEXT('Working Sheet'!N695),"",RIGHT('Working Sheet'!N695,LEN('Working Sheet'!N695)-SEARCH(" ",'Working Sheet'!N695)))</f>
        <v/>
      </c>
      <c r="N211" s="703"/>
      <c r="O211" s="703"/>
      <c r="P211" s="440" t="str">
        <f>IF(ISNONTEXT('Working Sheet'!N695),"",'Working Sheet'!O695)</f>
        <v/>
      </c>
      <c r="Q211" s="440" t="str">
        <f>IF(ISNONTEXT('Working Sheet'!N695),"",'Working Sheet'!P695)</f>
        <v/>
      </c>
      <c r="R211" s="704"/>
      <c r="S211" s="704"/>
      <c r="T211" s="441"/>
      <c r="U211" s="441"/>
    </row>
    <row r="212" spans="2:21" ht="36" customHeight="1" x14ac:dyDescent="0.35">
      <c r="B212" s="702" t="str">
        <f>IF(ISNONTEXT('Working Sheet'!H696),"",'Working Sheet'!H696)</f>
        <v/>
      </c>
      <c r="C212" s="702"/>
      <c r="D212" s="703" t="str">
        <f>IF(ISNONTEXT('Working Sheet'!E696),"",RIGHT('Working Sheet'!E696,LEN('Working Sheet'!E696)-SEARCH(" ",'Working Sheet'!E696)))</f>
        <v/>
      </c>
      <c r="E212" s="703"/>
      <c r="F212" s="703"/>
      <c r="G212" s="440" t="str">
        <f>IF(ISNONTEXT('Working Sheet'!E696),"",'Working Sheet'!F696)</f>
        <v/>
      </c>
      <c r="H212" s="732"/>
      <c r="I212" s="732"/>
      <c r="J212" s="442"/>
      <c r="K212" s="702" t="str">
        <f>IF(ISNONTEXT('Working Sheet'!Q696),"",'Working Sheet'!Q696)</f>
        <v/>
      </c>
      <c r="L212" s="702"/>
      <c r="M212" s="703" t="str">
        <f>IF(ISNONTEXT('Working Sheet'!N696),"",RIGHT('Working Sheet'!N696,LEN('Working Sheet'!N696)-SEARCH(" ",'Working Sheet'!N696)))</f>
        <v/>
      </c>
      <c r="N212" s="703"/>
      <c r="O212" s="703"/>
      <c r="P212" s="440" t="str">
        <f>IF(ISNONTEXT('Working Sheet'!N696),"",'Working Sheet'!O696)</f>
        <v/>
      </c>
      <c r="Q212" s="440" t="str">
        <f>IF(ISNONTEXT('Working Sheet'!N696),"",'Working Sheet'!P696)</f>
        <v/>
      </c>
      <c r="R212" s="704"/>
      <c r="S212" s="704"/>
      <c r="T212" s="441"/>
      <c r="U212" s="441"/>
    </row>
    <row r="213" spans="2:21" ht="36" customHeight="1" x14ac:dyDescent="0.35">
      <c r="B213" s="702" t="str">
        <f>IF(ISNONTEXT('Working Sheet'!H697),"",'Working Sheet'!H697)</f>
        <v/>
      </c>
      <c r="C213" s="702"/>
      <c r="D213" s="703" t="str">
        <f>IF(ISNONTEXT('Working Sheet'!E697),"",RIGHT('Working Sheet'!E697,LEN('Working Sheet'!E697)-SEARCH(" ",'Working Sheet'!E697)))</f>
        <v/>
      </c>
      <c r="E213" s="703"/>
      <c r="F213" s="703"/>
      <c r="G213" s="440" t="str">
        <f>IF(ISNONTEXT('Working Sheet'!E697),"",'Working Sheet'!F697)</f>
        <v/>
      </c>
      <c r="H213" s="732"/>
      <c r="I213" s="732"/>
      <c r="J213" s="442"/>
      <c r="K213" s="702" t="str">
        <f>IF(ISNONTEXT('Working Sheet'!Q697),"",'Working Sheet'!Q697)</f>
        <v/>
      </c>
      <c r="L213" s="702"/>
      <c r="M213" s="703" t="str">
        <f>IF(ISNONTEXT('Working Sheet'!N697),"",RIGHT('Working Sheet'!N697,LEN('Working Sheet'!N697)-SEARCH(" ",'Working Sheet'!N697)))</f>
        <v/>
      </c>
      <c r="N213" s="703"/>
      <c r="O213" s="703"/>
      <c r="P213" s="440" t="str">
        <f>IF(ISNONTEXT('Working Sheet'!N697),"",'Working Sheet'!O697)</f>
        <v/>
      </c>
      <c r="Q213" s="440" t="str">
        <f>IF(ISNONTEXT('Working Sheet'!N697),"",'Working Sheet'!P697)</f>
        <v/>
      </c>
      <c r="R213" s="704"/>
      <c r="S213" s="704"/>
      <c r="T213" s="441"/>
      <c r="U213" s="441"/>
    </row>
    <row r="214" spans="2:21" ht="36" customHeight="1" x14ac:dyDescent="0.35">
      <c r="B214" s="702" t="str">
        <f>IF(ISNONTEXT('Working Sheet'!H698),"",'Working Sheet'!H698)</f>
        <v/>
      </c>
      <c r="C214" s="702"/>
      <c r="D214" s="703" t="str">
        <f>IF(ISNONTEXT('Working Sheet'!E698),"",RIGHT('Working Sheet'!E698,LEN('Working Sheet'!E698)-SEARCH(" ",'Working Sheet'!E698)))</f>
        <v/>
      </c>
      <c r="E214" s="703"/>
      <c r="F214" s="703"/>
      <c r="G214" s="440" t="str">
        <f>IF(ISNONTEXT('Working Sheet'!E698),"",'Working Sheet'!F698)</f>
        <v/>
      </c>
      <c r="H214" s="732"/>
      <c r="I214" s="732"/>
      <c r="J214" s="442"/>
      <c r="K214" s="702" t="str">
        <f>IF(ISNONTEXT('Working Sheet'!Q698),"",'Working Sheet'!Q698)</f>
        <v/>
      </c>
      <c r="L214" s="702"/>
      <c r="M214" s="703" t="str">
        <f>IF(ISNONTEXT('Working Sheet'!N698),"",RIGHT('Working Sheet'!N698,LEN('Working Sheet'!N698)-SEARCH(" ",'Working Sheet'!N698)))</f>
        <v/>
      </c>
      <c r="N214" s="703"/>
      <c r="O214" s="703"/>
      <c r="P214" s="440" t="str">
        <f>IF(ISNONTEXT('Working Sheet'!N698),"",'Working Sheet'!O698)</f>
        <v/>
      </c>
      <c r="Q214" s="440" t="str">
        <f>IF(ISNONTEXT('Working Sheet'!N698),"",'Working Sheet'!P698)</f>
        <v/>
      </c>
      <c r="R214" s="704"/>
      <c r="S214" s="704"/>
      <c r="T214" s="441"/>
      <c r="U214" s="441"/>
    </row>
    <row r="215" spans="2:21" ht="36" customHeight="1" x14ac:dyDescent="0.35">
      <c r="B215" s="702" t="str">
        <f>IF(ISNONTEXT('Working Sheet'!H699),"",'Working Sheet'!H699)</f>
        <v/>
      </c>
      <c r="C215" s="702"/>
      <c r="D215" s="703" t="str">
        <f>IF(ISNONTEXT('Working Sheet'!E699),"",RIGHT('Working Sheet'!E699,LEN('Working Sheet'!E699)-SEARCH(" ",'Working Sheet'!E699)))</f>
        <v/>
      </c>
      <c r="E215" s="703"/>
      <c r="F215" s="703"/>
      <c r="G215" s="440" t="str">
        <f>IF(ISNONTEXT('Working Sheet'!E699),"",'Working Sheet'!F699)</f>
        <v/>
      </c>
      <c r="H215" s="732"/>
      <c r="I215" s="732"/>
      <c r="J215" s="442"/>
      <c r="K215" s="702" t="str">
        <f>IF(ISNONTEXT('Working Sheet'!Q699),"",'Working Sheet'!Q699)</f>
        <v/>
      </c>
      <c r="L215" s="702"/>
      <c r="M215" s="703" t="str">
        <f>IF(ISNONTEXT('Working Sheet'!N699),"",RIGHT('Working Sheet'!N699,LEN('Working Sheet'!N699)-SEARCH(" ",'Working Sheet'!N699)))</f>
        <v/>
      </c>
      <c r="N215" s="703"/>
      <c r="O215" s="703"/>
      <c r="P215" s="440" t="str">
        <f>IF(ISNONTEXT('Working Sheet'!N699),"",'Working Sheet'!O699)</f>
        <v/>
      </c>
      <c r="Q215" s="440" t="str">
        <f>IF(ISNONTEXT('Working Sheet'!N699),"",'Working Sheet'!P699)</f>
        <v/>
      </c>
      <c r="R215" s="704"/>
      <c r="S215" s="704"/>
      <c r="T215" s="441"/>
      <c r="U215" s="441"/>
    </row>
    <row r="216" spans="2:21" ht="36" customHeight="1" x14ac:dyDescent="0.35">
      <c r="B216" s="702" t="str">
        <f>IF(ISNONTEXT('Working Sheet'!H700),"",'Working Sheet'!H700)</f>
        <v/>
      </c>
      <c r="C216" s="702"/>
      <c r="D216" s="703" t="str">
        <f>IF(ISNONTEXT('Working Sheet'!E700),"",RIGHT('Working Sheet'!E700,LEN('Working Sheet'!E700)-SEARCH(" ",'Working Sheet'!E700)))</f>
        <v/>
      </c>
      <c r="E216" s="703"/>
      <c r="F216" s="703"/>
      <c r="G216" s="440" t="str">
        <f>IF(ISNONTEXT('Working Sheet'!E700),"",'Working Sheet'!F700)</f>
        <v/>
      </c>
      <c r="H216" s="732"/>
      <c r="I216" s="732"/>
      <c r="J216" s="442"/>
      <c r="K216" s="702" t="str">
        <f>IF(ISNONTEXT('Working Sheet'!Q700),"",'Working Sheet'!Q700)</f>
        <v/>
      </c>
      <c r="L216" s="702"/>
      <c r="M216" s="703" t="str">
        <f>IF(ISNONTEXT('Working Sheet'!N700),"",RIGHT('Working Sheet'!N700,LEN('Working Sheet'!N700)-SEARCH(" ",'Working Sheet'!N700)))</f>
        <v/>
      </c>
      <c r="N216" s="703"/>
      <c r="O216" s="703"/>
      <c r="P216" s="440" t="str">
        <f>IF(ISNONTEXT('Working Sheet'!N700),"",'Working Sheet'!O700)</f>
        <v/>
      </c>
      <c r="Q216" s="440" t="str">
        <f>IF(ISNONTEXT('Working Sheet'!N700),"",'Working Sheet'!P700)</f>
        <v/>
      </c>
      <c r="R216" s="704"/>
      <c r="S216" s="704"/>
      <c r="T216" s="441"/>
      <c r="U216" s="441"/>
    </row>
    <row r="217" spans="2:21" ht="36" customHeight="1" x14ac:dyDescent="0.35">
      <c r="B217" s="702" t="str">
        <f>IF(ISNONTEXT('Working Sheet'!H701),"",'Working Sheet'!H701)</f>
        <v/>
      </c>
      <c r="C217" s="702"/>
      <c r="D217" s="703" t="str">
        <f>IF(ISNONTEXT('Working Sheet'!E701),"",RIGHT('Working Sheet'!E701,LEN('Working Sheet'!E701)-SEARCH(" ",'Working Sheet'!E701)))</f>
        <v/>
      </c>
      <c r="E217" s="703"/>
      <c r="F217" s="703"/>
      <c r="G217" s="440" t="str">
        <f>IF(ISNONTEXT('Working Sheet'!E701),"",'Working Sheet'!F701)</f>
        <v/>
      </c>
      <c r="H217" s="732"/>
      <c r="I217" s="732"/>
      <c r="J217" s="442"/>
      <c r="K217" s="702" t="str">
        <f>IF(ISNONTEXT('Working Sheet'!Q701),"",'Working Sheet'!Q701)</f>
        <v/>
      </c>
      <c r="L217" s="702"/>
      <c r="M217" s="703" t="str">
        <f>IF(ISNONTEXT('Working Sheet'!N701),"",RIGHT('Working Sheet'!N701,LEN('Working Sheet'!N701)-SEARCH(" ",'Working Sheet'!N701)))</f>
        <v/>
      </c>
      <c r="N217" s="703"/>
      <c r="O217" s="703"/>
      <c r="P217" s="440" t="str">
        <f>IF(ISNONTEXT('Working Sheet'!N701),"",'Working Sheet'!O701)</f>
        <v/>
      </c>
      <c r="Q217" s="440" t="str">
        <f>IF(ISNONTEXT('Working Sheet'!N701),"",'Working Sheet'!P701)</f>
        <v/>
      </c>
      <c r="R217" s="704"/>
      <c r="S217" s="704"/>
      <c r="T217" s="441"/>
      <c r="U217" s="441"/>
    </row>
    <row r="218" spans="2:21" ht="36" customHeight="1" x14ac:dyDescent="0.35">
      <c r="B218" s="702" t="str">
        <f>IF(ISNONTEXT('Working Sheet'!H702),"",'Working Sheet'!H702)</f>
        <v/>
      </c>
      <c r="C218" s="702"/>
      <c r="D218" s="703" t="str">
        <f>IF(ISNONTEXT('Working Sheet'!E702),"",RIGHT('Working Sheet'!E702,LEN('Working Sheet'!E702)-SEARCH(" ",'Working Sheet'!E702)))</f>
        <v/>
      </c>
      <c r="E218" s="703"/>
      <c r="F218" s="703"/>
      <c r="G218" s="440" t="str">
        <f>IF(ISNONTEXT('Working Sheet'!E702),"",'Working Sheet'!F702)</f>
        <v/>
      </c>
      <c r="H218" s="732"/>
      <c r="I218" s="732"/>
      <c r="J218" s="442"/>
      <c r="K218" s="702" t="str">
        <f>IF(ISNONTEXT('Working Sheet'!Q702),"",'Working Sheet'!Q702)</f>
        <v/>
      </c>
      <c r="L218" s="702"/>
      <c r="M218" s="703" t="str">
        <f>IF(ISNONTEXT('Working Sheet'!N702),"",RIGHT('Working Sheet'!N702,LEN('Working Sheet'!N702)-SEARCH(" ",'Working Sheet'!N702)))</f>
        <v/>
      </c>
      <c r="N218" s="703"/>
      <c r="O218" s="703"/>
      <c r="P218" s="440" t="str">
        <f>IF(ISNONTEXT('Working Sheet'!N702),"",'Working Sheet'!O702)</f>
        <v/>
      </c>
      <c r="Q218" s="440" t="str">
        <f>IF(ISNONTEXT('Working Sheet'!N702),"",'Working Sheet'!P702)</f>
        <v/>
      </c>
      <c r="R218" s="704"/>
      <c r="S218" s="704"/>
      <c r="T218" s="441"/>
      <c r="U218" s="441"/>
    </row>
    <row r="219" spans="2:21" ht="36" customHeight="1" x14ac:dyDescent="0.35">
      <c r="B219" s="702" t="str">
        <f>IF(ISNONTEXT('Working Sheet'!H703),"",'Working Sheet'!H703)</f>
        <v/>
      </c>
      <c r="C219" s="702"/>
      <c r="D219" s="703" t="str">
        <f>IF(ISNONTEXT('Working Sheet'!E703),"",RIGHT('Working Sheet'!E703,LEN('Working Sheet'!E703)-SEARCH(" ",'Working Sheet'!E703)))</f>
        <v/>
      </c>
      <c r="E219" s="703"/>
      <c r="F219" s="703"/>
      <c r="G219" s="440" t="str">
        <f>IF(ISNONTEXT('Working Sheet'!E703),"",'Working Sheet'!F703)</f>
        <v/>
      </c>
      <c r="H219" s="732"/>
      <c r="I219" s="732"/>
      <c r="J219" s="442"/>
      <c r="K219" s="702" t="str">
        <f>IF(ISNONTEXT('Working Sheet'!Q703),"",'Working Sheet'!Q703)</f>
        <v/>
      </c>
      <c r="L219" s="702"/>
      <c r="M219" s="703" t="str">
        <f>IF(ISNONTEXT('Working Sheet'!N703),"",RIGHT('Working Sheet'!N703,LEN('Working Sheet'!N703)-SEARCH(" ",'Working Sheet'!N703)))</f>
        <v/>
      </c>
      <c r="N219" s="703"/>
      <c r="O219" s="703"/>
      <c r="P219" s="440" t="str">
        <f>IF(ISNONTEXT('Working Sheet'!N703),"",'Working Sheet'!O703)</f>
        <v/>
      </c>
      <c r="Q219" s="440" t="str">
        <f>IF(ISNONTEXT('Working Sheet'!N703),"",'Working Sheet'!P703)</f>
        <v/>
      </c>
      <c r="R219" s="704"/>
      <c r="S219" s="704"/>
      <c r="T219" s="441"/>
      <c r="U219" s="441"/>
    </row>
    <row r="220" spans="2:21" ht="36" customHeight="1" x14ac:dyDescent="0.35">
      <c r="B220" s="702" t="str">
        <f>IF(ISNONTEXT('Working Sheet'!H704),"",'Working Sheet'!H704)</f>
        <v/>
      </c>
      <c r="C220" s="702"/>
      <c r="D220" s="703" t="str">
        <f>IF(ISNONTEXT('Working Sheet'!E704),"",RIGHT('Working Sheet'!E704,LEN('Working Sheet'!E704)-SEARCH(" ",'Working Sheet'!E704)))</f>
        <v/>
      </c>
      <c r="E220" s="703"/>
      <c r="F220" s="703"/>
      <c r="G220" s="440" t="str">
        <f>IF(ISNONTEXT('Working Sheet'!E704),"",'Working Sheet'!F704)</f>
        <v/>
      </c>
      <c r="H220" s="732"/>
      <c r="I220" s="732"/>
      <c r="J220" s="442"/>
      <c r="K220" s="702" t="str">
        <f>IF(ISNONTEXT('Working Sheet'!Q704),"",'Working Sheet'!Q704)</f>
        <v/>
      </c>
      <c r="L220" s="702"/>
      <c r="M220" s="703" t="str">
        <f>IF(ISNONTEXT('Working Sheet'!N704),"",RIGHT('Working Sheet'!N704,LEN('Working Sheet'!N704)-SEARCH(" ",'Working Sheet'!N704)))</f>
        <v/>
      </c>
      <c r="N220" s="703"/>
      <c r="O220" s="703"/>
      <c r="P220" s="440" t="str">
        <f>IF(ISNONTEXT('Working Sheet'!N704),"",'Working Sheet'!O704)</f>
        <v/>
      </c>
      <c r="Q220" s="440" t="str">
        <f>IF(ISNONTEXT('Working Sheet'!N704),"",'Working Sheet'!P704)</f>
        <v/>
      </c>
      <c r="R220" s="704"/>
      <c r="S220" s="704"/>
      <c r="T220" s="441"/>
      <c r="U220" s="441"/>
    </row>
    <row r="221" spans="2:21" ht="36" customHeight="1" x14ac:dyDescent="0.35">
      <c r="B221" s="702" t="str">
        <f>IF(ISNONTEXT('Working Sheet'!H705),"",'Working Sheet'!H705)</f>
        <v/>
      </c>
      <c r="C221" s="702"/>
      <c r="D221" s="703" t="str">
        <f>IF(ISNONTEXT('Working Sheet'!E705),"",RIGHT('Working Sheet'!E705,LEN('Working Sheet'!E705)-SEARCH(" ",'Working Sheet'!E705)))</f>
        <v/>
      </c>
      <c r="E221" s="703"/>
      <c r="F221" s="703"/>
      <c r="G221" s="440" t="str">
        <f>IF(ISNONTEXT('Working Sheet'!E705),"",'Working Sheet'!F705)</f>
        <v/>
      </c>
      <c r="H221" s="732"/>
      <c r="I221" s="732"/>
      <c r="J221" s="442"/>
      <c r="K221" s="702" t="str">
        <f>IF(ISNONTEXT('Working Sheet'!Q705),"",'Working Sheet'!Q705)</f>
        <v/>
      </c>
      <c r="L221" s="702"/>
      <c r="M221" s="703" t="str">
        <f>IF(ISNONTEXT('Working Sheet'!N705),"",RIGHT('Working Sheet'!N705,LEN('Working Sheet'!N705)-SEARCH(" ",'Working Sheet'!N705)))</f>
        <v/>
      </c>
      <c r="N221" s="703"/>
      <c r="O221" s="703"/>
      <c r="P221" s="440" t="str">
        <f>IF(ISNONTEXT('Working Sheet'!N705),"",'Working Sheet'!O705)</f>
        <v/>
      </c>
      <c r="Q221" s="440" t="str">
        <f>IF(ISNONTEXT('Working Sheet'!N705),"",'Working Sheet'!P705)</f>
        <v/>
      </c>
      <c r="R221" s="704"/>
      <c r="S221" s="704"/>
      <c r="T221" s="441"/>
      <c r="U221" s="441"/>
    </row>
    <row r="222" spans="2:21" ht="36" customHeight="1" x14ac:dyDescent="0.35">
      <c r="B222" s="702" t="str">
        <f>IF(ISNONTEXT('Working Sheet'!H706),"",'Working Sheet'!H706)</f>
        <v/>
      </c>
      <c r="C222" s="702"/>
      <c r="D222" s="703" t="str">
        <f>IF(ISNONTEXT('Working Sheet'!E706),"",RIGHT('Working Sheet'!E706,LEN('Working Sheet'!E706)-SEARCH(" ",'Working Sheet'!E706)))</f>
        <v/>
      </c>
      <c r="E222" s="703"/>
      <c r="F222" s="703"/>
      <c r="G222" s="440" t="str">
        <f>IF(ISNONTEXT('Working Sheet'!E706),"",'Working Sheet'!F706)</f>
        <v/>
      </c>
      <c r="H222" s="732"/>
      <c r="I222" s="732"/>
      <c r="J222" s="442"/>
      <c r="K222" s="702" t="str">
        <f>IF(ISNONTEXT('Working Sheet'!Q706),"",'Working Sheet'!Q706)</f>
        <v/>
      </c>
      <c r="L222" s="702"/>
      <c r="M222" s="703" t="str">
        <f>IF(ISNONTEXT('Working Sheet'!N706),"",RIGHT('Working Sheet'!N706,LEN('Working Sheet'!N706)-SEARCH(" ",'Working Sheet'!N706)))</f>
        <v/>
      </c>
      <c r="N222" s="703"/>
      <c r="O222" s="703"/>
      <c r="P222" s="440" t="str">
        <f>IF(ISNONTEXT('Working Sheet'!N706),"",'Working Sheet'!O706)</f>
        <v/>
      </c>
      <c r="Q222" s="440" t="str">
        <f>IF(ISNONTEXT('Working Sheet'!N706),"",'Working Sheet'!P706)</f>
        <v/>
      </c>
      <c r="R222" s="704"/>
      <c r="S222" s="704"/>
      <c r="T222" s="441"/>
      <c r="U222" s="441"/>
    </row>
    <row r="223" spans="2:21" ht="36" customHeight="1" x14ac:dyDescent="0.35">
      <c r="B223" s="702" t="str">
        <f>IF(ISNONTEXT('Working Sheet'!H707),"",'Working Sheet'!H707)</f>
        <v/>
      </c>
      <c r="C223" s="702"/>
      <c r="D223" s="703" t="str">
        <f>IF(ISNONTEXT('Working Sheet'!E707),"",RIGHT('Working Sheet'!E707,LEN('Working Sheet'!E707)-SEARCH(" ",'Working Sheet'!E707)))</f>
        <v/>
      </c>
      <c r="E223" s="703"/>
      <c r="F223" s="703"/>
      <c r="G223" s="440" t="str">
        <f>IF(ISNONTEXT('Working Sheet'!E707),"",'Working Sheet'!F707)</f>
        <v/>
      </c>
      <c r="H223" s="732"/>
      <c r="I223" s="732"/>
      <c r="J223" s="442"/>
      <c r="K223" s="702" t="str">
        <f>IF(ISNONTEXT('Working Sheet'!Q707),"",'Working Sheet'!Q707)</f>
        <v/>
      </c>
      <c r="L223" s="702"/>
      <c r="M223" s="703" t="str">
        <f>IF(ISNONTEXT('Working Sheet'!N707),"",RIGHT('Working Sheet'!N707,LEN('Working Sheet'!N707)-SEARCH(" ",'Working Sheet'!N707)))</f>
        <v/>
      </c>
      <c r="N223" s="703"/>
      <c r="O223" s="703"/>
      <c r="P223" s="440" t="str">
        <f>IF(ISNONTEXT('Working Sheet'!N707),"",'Working Sheet'!O707)</f>
        <v/>
      </c>
      <c r="Q223" s="440" t="str">
        <f>IF(ISNONTEXT('Working Sheet'!N707),"",'Working Sheet'!P707)</f>
        <v/>
      </c>
      <c r="R223" s="704"/>
      <c r="S223" s="704"/>
      <c r="T223" s="441"/>
      <c r="U223" s="441"/>
    </row>
    <row r="224" spans="2:21" ht="36" customHeight="1" x14ac:dyDescent="0.35">
      <c r="B224" s="702" t="str">
        <f>IF(ISNONTEXT('Working Sheet'!H708),"",'Working Sheet'!H708)</f>
        <v/>
      </c>
      <c r="C224" s="702"/>
      <c r="D224" s="703" t="str">
        <f>IF(ISNONTEXT('Working Sheet'!E708),"",RIGHT('Working Sheet'!E708,LEN('Working Sheet'!E708)-SEARCH(" ",'Working Sheet'!E708)))</f>
        <v/>
      </c>
      <c r="E224" s="703"/>
      <c r="F224" s="703"/>
      <c r="G224" s="440" t="str">
        <f>IF(ISNONTEXT('Working Sheet'!E708),"",'Working Sheet'!F708)</f>
        <v/>
      </c>
      <c r="H224" s="732"/>
      <c r="I224" s="732"/>
      <c r="J224" s="442"/>
      <c r="K224" s="702" t="str">
        <f>IF(ISNONTEXT('Working Sheet'!Q708),"",'Working Sheet'!Q708)</f>
        <v/>
      </c>
      <c r="L224" s="702"/>
      <c r="M224" s="703" t="str">
        <f>IF(ISNONTEXT('Working Sheet'!N708),"",RIGHT('Working Sheet'!N708,LEN('Working Sheet'!N708)-SEARCH(" ",'Working Sheet'!N708)))</f>
        <v/>
      </c>
      <c r="N224" s="703"/>
      <c r="O224" s="703"/>
      <c r="P224" s="440" t="str">
        <f>IF(ISNONTEXT('Working Sheet'!N708),"",'Working Sheet'!O708)</f>
        <v/>
      </c>
      <c r="Q224" s="440" t="str">
        <f>IF(ISNONTEXT('Working Sheet'!N708),"",'Working Sheet'!P708)</f>
        <v/>
      </c>
      <c r="R224" s="704"/>
      <c r="S224" s="704"/>
      <c r="T224" s="441"/>
      <c r="U224" s="441"/>
    </row>
    <row r="225" spans="2:21" ht="36" customHeight="1" x14ac:dyDescent="0.35">
      <c r="B225" s="702" t="str">
        <f>IF(ISNONTEXT('Working Sheet'!H709),"",'Working Sheet'!H709)</f>
        <v/>
      </c>
      <c r="C225" s="702"/>
      <c r="D225" s="703" t="str">
        <f>IF(ISNONTEXT('Working Sheet'!E709),"",RIGHT('Working Sheet'!E709,LEN('Working Sheet'!E709)-SEARCH(" ",'Working Sheet'!E709)))</f>
        <v/>
      </c>
      <c r="E225" s="703"/>
      <c r="F225" s="703"/>
      <c r="G225" s="440" t="str">
        <f>IF(ISNONTEXT('Working Sheet'!E709),"",'Working Sheet'!F709)</f>
        <v/>
      </c>
      <c r="H225" s="732"/>
      <c r="I225" s="732"/>
      <c r="J225" s="442"/>
      <c r="K225" s="702" t="str">
        <f>IF(ISNONTEXT('Working Sheet'!Q709),"",'Working Sheet'!Q709)</f>
        <v/>
      </c>
      <c r="L225" s="702"/>
      <c r="M225" s="703" t="str">
        <f>IF(ISNONTEXT('Working Sheet'!N709),"",RIGHT('Working Sheet'!N709,LEN('Working Sheet'!N709)-SEARCH(" ",'Working Sheet'!N709)))</f>
        <v/>
      </c>
      <c r="N225" s="703"/>
      <c r="O225" s="703"/>
      <c r="P225" s="440" t="str">
        <f>IF(ISNONTEXT('Working Sheet'!N709),"",'Working Sheet'!O709)</f>
        <v/>
      </c>
      <c r="Q225" s="440" t="str">
        <f>IF(ISNONTEXT('Working Sheet'!N709),"",'Working Sheet'!P709)</f>
        <v/>
      </c>
      <c r="R225" s="704"/>
      <c r="S225" s="704"/>
      <c r="T225" s="441"/>
      <c r="U225" s="441"/>
    </row>
    <row r="226" spans="2:21" ht="36" customHeight="1" x14ac:dyDescent="0.35">
      <c r="B226" s="702" t="str">
        <f>IF(ISNONTEXT('Working Sheet'!H710),"",'Working Sheet'!H710)</f>
        <v/>
      </c>
      <c r="C226" s="702"/>
      <c r="D226" s="703" t="str">
        <f>IF(ISNONTEXT('Working Sheet'!E710),"",RIGHT('Working Sheet'!E710,LEN('Working Sheet'!E710)-SEARCH(" ",'Working Sheet'!E710)))</f>
        <v/>
      </c>
      <c r="E226" s="703"/>
      <c r="F226" s="703"/>
      <c r="G226" s="440" t="str">
        <f>IF(ISNONTEXT('Working Sheet'!E710),"",'Working Sheet'!F710)</f>
        <v/>
      </c>
      <c r="H226" s="732"/>
      <c r="I226" s="732"/>
      <c r="J226" s="442"/>
      <c r="K226" s="702" t="str">
        <f>IF(ISNONTEXT('Working Sheet'!Q710),"",'Working Sheet'!Q710)</f>
        <v/>
      </c>
      <c r="L226" s="702"/>
      <c r="M226" s="703" t="str">
        <f>IF(ISNONTEXT('Working Sheet'!N710),"",RIGHT('Working Sheet'!N710,LEN('Working Sheet'!N710)-SEARCH(" ",'Working Sheet'!N710)))</f>
        <v/>
      </c>
      <c r="N226" s="703"/>
      <c r="O226" s="703"/>
      <c r="P226" s="440" t="str">
        <f>IF(ISNONTEXT('Working Sheet'!N710),"",'Working Sheet'!O710)</f>
        <v/>
      </c>
      <c r="Q226" s="440" t="str">
        <f>IF(ISNONTEXT('Working Sheet'!N710),"",'Working Sheet'!P710)</f>
        <v/>
      </c>
      <c r="R226" s="704"/>
      <c r="S226" s="704"/>
      <c r="T226" s="441"/>
      <c r="U226" s="441"/>
    </row>
    <row r="227" spans="2:21" ht="36" customHeight="1" x14ac:dyDescent="0.35">
      <c r="B227" s="702" t="str">
        <f>IF(ISNONTEXT('Working Sheet'!H711),"",'Working Sheet'!H711)</f>
        <v/>
      </c>
      <c r="C227" s="702"/>
      <c r="D227" s="703" t="str">
        <f>IF(ISNONTEXT('Working Sheet'!E711),"",RIGHT('Working Sheet'!E711,LEN('Working Sheet'!E711)-SEARCH(" ",'Working Sheet'!E711)))</f>
        <v/>
      </c>
      <c r="E227" s="703"/>
      <c r="F227" s="703"/>
      <c r="G227" s="440" t="str">
        <f>IF(ISNONTEXT('Working Sheet'!E711),"",'Working Sheet'!F711)</f>
        <v/>
      </c>
      <c r="H227" s="732"/>
      <c r="I227" s="732"/>
      <c r="J227" s="442"/>
      <c r="K227" s="702" t="str">
        <f>IF(ISNONTEXT('Working Sheet'!Q711),"",'Working Sheet'!Q711)</f>
        <v/>
      </c>
      <c r="L227" s="702"/>
      <c r="M227" s="703" t="str">
        <f>IF(ISNONTEXT('Working Sheet'!N711),"",RIGHT('Working Sheet'!N711,LEN('Working Sheet'!N711)-SEARCH(" ",'Working Sheet'!N711)))</f>
        <v/>
      </c>
      <c r="N227" s="703"/>
      <c r="O227" s="703"/>
      <c r="P227" s="440" t="str">
        <f>IF(ISNONTEXT('Working Sheet'!N711),"",'Working Sheet'!O711)</f>
        <v/>
      </c>
      <c r="Q227" s="440" t="str">
        <f>IF(ISNONTEXT('Working Sheet'!N711),"",'Working Sheet'!P711)</f>
        <v/>
      </c>
      <c r="R227" s="704"/>
      <c r="S227" s="704"/>
      <c r="T227" s="441"/>
      <c r="U227" s="441"/>
    </row>
    <row r="228" spans="2:21" ht="36" customHeight="1" x14ac:dyDescent="0.35">
      <c r="B228" s="702" t="str">
        <f>IF(ISNONTEXT('Working Sheet'!H712),"",'Working Sheet'!H712)</f>
        <v/>
      </c>
      <c r="C228" s="702"/>
      <c r="D228" s="703" t="str">
        <f>IF(ISNONTEXT('Working Sheet'!E712),"",RIGHT('Working Sheet'!E712,LEN('Working Sheet'!E712)-SEARCH(" ",'Working Sheet'!E712)))</f>
        <v/>
      </c>
      <c r="E228" s="703"/>
      <c r="F228" s="703"/>
      <c r="G228" s="440" t="str">
        <f>IF(ISNONTEXT('Working Sheet'!E712),"",'Working Sheet'!F712)</f>
        <v/>
      </c>
      <c r="H228" s="732"/>
      <c r="I228" s="732"/>
      <c r="J228" s="442"/>
      <c r="K228" s="702" t="str">
        <f>IF(ISNONTEXT('Working Sheet'!Q712),"",'Working Sheet'!Q712)</f>
        <v/>
      </c>
      <c r="L228" s="702"/>
      <c r="M228" s="703" t="str">
        <f>IF(ISNONTEXT('Working Sheet'!N712),"",RIGHT('Working Sheet'!N712,LEN('Working Sheet'!N712)-SEARCH(" ",'Working Sheet'!N712)))</f>
        <v/>
      </c>
      <c r="N228" s="703"/>
      <c r="O228" s="703"/>
      <c r="P228" s="440" t="str">
        <f>IF(ISNONTEXT('Working Sheet'!N712),"",'Working Sheet'!O712)</f>
        <v/>
      </c>
      <c r="Q228" s="440" t="str">
        <f>IF(ISNONTEXT('Working Sheet'!N712),"",'Working Sheet'!P712)</f>
        <v/>
      </c>
      <c r="R228" s="704"/>
      <c r="S228" s="704"/>
      <c r="T228" s="441"/>
      <c r="U228" s="441"/>
    </row>
    <row r="229" spans="2:21" ht="36" customHeight="1" x14ac:dyDescent="0.35">
      <c r="B229" s="702" t="str">
        <f>IF(ISNONTEXT('Working Sheet'!H713),"",'Working Sheet'!H713)</f>
        <v/>
      </c>
      <c r="C229" s="702"/>
      <c r="D229" s="703" t="str">
        <f>IF(ISNONTEXT('Working Sheet'!E713),"",RIGHT('Working Sheet'!E713,LEN('Working Sheet'!E713)-SEARCH(" ",'Working Sheet'!E713)))</f>
        <v/>
      </c>
      <c r="E229" s="703"/>
      <c r="F229" s="703"/>
      <c r="G229" s="440" t="str">
        <f>IF(ISNONTEXT('Working Sheet'!E713),"",'Working Sheet'!F713)</f>
        <v/>
      </c>
      <c r="H229" s="732"/>
      <c r="I229" s="732"/>
      <c r="J229" s="442"/>
      <c r="K229" s="702" t="str">
        <f>IF(ISNONTEXT('Working Sheet'!Q713),"",'Working Sheet'!Q713)</f>
        <v/>
      </c>
      <c r="L229" s="702"/>
      <c r="M229" s="703" t="str">
        <f>IF(ISNONTEXT('Working Sheet'!N713),"",RIGHT('Working Sheet'!N713,LEN('Working Sheet'!N713)-SEARCH(" ",'Working Sheet'!N713)))</f>
        <v/>
      </c>
      <c r="N229" s="703"/>
      <c r="O229" s="703"/>
      <c r="P229" s="440" t="str">
        <f>IF(ISNONTEXT('Working Sheet'!N713),"",'Working Sheet'!O713)</f>
        <v/>
      </c>
      <c r="Q229" s="440" t="str">
        <f>IF(ISNONTEXT('Working Sheet'!N713),"",'Working Sheet'!P713)</f>
        <v/>
      </c>
      <c r="R229" s="704"/>
      <c r="S229" s="704"/>
      <c r="T229" s="441"/>
      <c r="U229" s="441"/>
    </row>
    <row r="230" spans="2:21" ht="36" customHeight="1" x14ac:dyDescent="0.35">
      <c r="B230" s="702" t="str">
        <f>IF(ISNONTEXT('Working Sheet'!H714),"",'Working Sheet'!H714)</f>
        <v/>
      </c>
      <c r="C230" s="702"/>
      <c r="D230" s="703" t="str">
        <f>IF(ISNONTEXT('Working Sheet'!E714),"",RIGHT('Working Sheet'!E714,LEN('Working Sheet'!E714)-SEARCH(" ",'Working Sheet'!E714)))</f>
        <v/>
      </c>
      <c r="E230" s="703"/>
      <c r="F230" s="703"/>
      <c r="G230" s="440" t="str">
        <f>IF(ISNONTEXT('Working Sheet'!E714),"",'Working Sheet'!F714)</f>
        <v/>
      </c>
      <c r="H230" s="732"/>
      <c r="I230" s="732"/>
      <c r="J230" s="442"/>
      <c r="K230" s="702" t="str">
        <f>IF(ISNONTEXT('Working Sheet'!Q714),"",'Working Sheet'!Q714)</f>
        <v/>
      </c>
      <c r="L230" s="702"/>
      <c r="M230" s="703" t="str">
        <f>IF(ISNONTEXT('Working Sheet'!N714),"",RIGHT('Working Sheet'!N714,LEN('Working Sheet'!N714)-SEARCH(" ",'Working Sheet'!N714)))</f>
        <v/>
      </c>
      <c r="N230" s="703"/>
      <c r="O230" s="703"/>
      <c r="P230" s="440" t="str">
        <f>IF(ISNONTEXT('Working Sheet'!N714),"",'Working Sheet'!O714)</f>
        <v/>
      </c>
      <c r="Q230" s="440" t="str">
        <f>IF(ISNONTEXT('Working Sheet'!N714),"",'Working Sheet'!P714)</f>
        <v/>
      </c>
      <c r="R230" s="704"/>
      <c r="S230" s="704"/>
      <c r="T230" s="441"/>
      <c r="U230" s="441"/>
    </row>
    <row r="231" spans="2:21" ht="36" customHeight="1" x14ac:dyDescent="0.35">
      <c r="B231" s="702" t="str">
        <f>IF(ISNONTEXT('Working Sheet'!H715),"",'Working Sheet'!H715)</f>
        <v/>
      </c>
      <c r="C231" s="702"/>
      <c r="D231" s="703" t="str">
        <f>IF(ISNONTEXT('Working Sheet'!E715),"",RIGHT('Working Sheet'!E715,LEN('Working Sheet'!E715)-SEARCH(" ",'Working Sheet'!E715)))</f>
        <v/>
      </c>
      <c r="E231" s="703"/>
      <c r="F231" s="703"/>
      <c r="G231" s="440" t="str">
        <f>IF(ISNONTEXT('Working Sheet'!E715),"",'Working Sheet'!F715)</f>
        <v/>
      </c>
      <c r="H231" s="732"/>
      <c r="I231" s="732"/>
      <c r="J231" s="442"/>
      <c r="K231" s="702" t="str">
        <f>IF(ISNONTEXT('Working Sheet'!Q715),"",'Working Sheet'!Q715)</f>
        <v/>
      </c>
      <c r="L231" s="702"/>
      <c r="M231" s="703" t="str">
        <f>IF(ISNONTEXT('Working Sheet'!N715),"",RIGHT('Working Sheet'!N715,LEN('Working Sheet'!N715)-SEARCH(" ",'Working Sheet'!N715)))</f>
        <v/>
      </c>
      <c r="N231" s="703"/>
      <c r="O231" s="703"/>
      <c r="P231" s="440" t="str">
        <f>IF(ISNONTEXT('Working Sheet'!N715),"",'Working Sheet'!O715)</f>
        <v/>
      </c>
      <c r="Q231" s="440" t="str">
        <f>IF(ISNONTEXT('Working Sheet'!N715),"",'Working Sheet'!P715)</f>
        <v/>
      </c>
      <c r="R231" s="704"/>
      <c r="S231" s="704"/>
      <c r="T231" s="441"/>
      <c r="U231" s="441"/>
    </row>
    <row r="232" spans="2:21" ht="36" customHeight="1" x14ac:dyDescent="0.35">
      <c r="B232" s="702" t="str">
        <f>IF(ISNONTEXT('Working Sheet'!H716),"",'Working Sheet'!H716)</f>
        <v/>
      </c>
      <c r="C232" s="702"/>
      <c r="D232" s="703" t="str">
        <f>IF(ISNONTEXT('Working Sheet'!E716),"",RIGHT('Working Sheet'!E716,LEN('Working Sheet'!E716)-SEARCH(" ",'Working Sheet'!E716)))</f>
        <v/>
      </c>
      <c r="E232" s="703"/>
      <c r="F232" s="703"/>
      <c r="G232" s="440" t="str">
        <f>IF(ISNONTEXT('Working Sheet'!E716),"",'Working Sheet'!F716)</f>
        <v/>
      </c>
      <c r="H232" s="732"/>
      <c r="I232" s="732"/>
      <c r="J232" s="442"/>
      <c r="K232" s="702" t="str">
        <f>IF(ISNONTEXT('Working Sheet'!Q716),"",'Working Sheet'!Q716)</f>
        <v/>
      </c>
      <c r="L232" s="702"/>
      <c r="M232" s="703" t="str">
        <f>IF(ISNONTEXT('Working Sheet'!N716),"",RIGHT('Working Sheet'!N716,LEN('Working Sheet'!N716)-SEARCH(" ",'Working Sheet'!N716)))</f>
        <v/>
      </c>
      <c r="N232" s="703"/>
      <c r="O232" s="703"/>
      <c r="P232" s="440" t="str">
        <f>IF(ISNONTEXT('Working Sheet'!N716),"",'Working Sheet'!O716)</f>
        <v/>
      </c>
      <c r="Q232" s="440" t="str">
        <f>IF(ISNONTEXT('Working Sheet'!N716),"",'Working Sheet'!P716)</f>
        <v/>
      </c>
      <c r="R232" s="704"/>
      <c r="S232" s="704"/>
      <c r="T232" s="441"/>
      <c r="U232" s="441"/>
    </row>
    <row r="233" spans="2:21" ht="36" customHeight="1" x14ac:dyDescent="0.35">
      <c r="B233" s="702" t="str">
        <f>IF(ISNONTEXT('Working Sheet'!H717),"",'Working Sheet'!H717)</f>
        <v/>
      </c>
      <c r="C233" s="702"/>
      <c r="D233" s="703" t="str">
        <f>IF(ISNONTEXT('Working Sheet'!E717),"",RIGHT('Working Sheet'!E717,LEN('Working Sheet'!E717)-SEARCH(" ",'Working Sheet'!E717)))</f>
        <v/>
      </c>
      <c r="E233" s="703"/>
      <c r="F233" s="703"/>
      <c r="G233" s="440" t="str">
        <f>IF(ISNONTEXT('Working Sheet'!E717),"",'Working Sheet'!F717)</f>
        <v/>
      </c>
      <c r="H233" s="732"/>
      <c r="I233" s="732"/>
      <c r="J233" s="442"/>
      <c r="K233" s="702" t="str">
        <f>IF(ISNONTEXT('Working Sheet'!Q717),"",'Working Sheet'!Q717)</f>
        <v/>
      </c>
      <c r="L233" s="702"/>
      <c r="M233" s="703" t="str">
        <f>IF(ISNONTEXT('Working Sheet'!N717),"",RIGHT('Working Sheet'!N717,LEN('Working Sheet'!N717)-SEARCH(" ",'Working Sheet'!N717)))</f>
        <v/>
      </c>
      <c r="N233" s="703"/>
      <c r="O233" s="703"/>
      <c r="P233" s="440" t="str">
        <f>IF(ISNONTEXT('Working Sheet'!N717),"",'Working Sheet'!O717)</f>
        <v/>
      </c>
      <c r="Q233" s="440" t="str">
        <f>IF(ISNONTEXT('Working Sheet'!N717),"",'Working Sheet'!P717)</f>
        <v/>
      </c>
      <c r="R233" s="704"/>
      <c r="S233" s="704"/>
      <c r="T233" s="441"/>
      <c r="U233" s="441"/>
    </row>
    <row r="234" spans="2:21" ht="36" customHeight="1" x14ac:dyDescent="0.35">
      <c r="B234" s="702" t="str">
        <f>IF(ISNONTEXT('Working Sheet'!H718),"",'Working Sheet'!H718)</f>
        <v/>
      </c>
      <c r="C234" s="702"/>
      <c r="D234" s="703" t="str">
        <f>IF(ISNONTEXT('Working Sheet'!E718),"",RIGHT('Working Sheet'!E718,LEN('Working Sheet'!E718)-SEARCH(" ",'Working Sheet'!E718)))</f>
        <v/>
      </c>
      <c r="E234" s="703"/>
      <c r="F234" s="703"/>
      <c r="G234" s="440" t="str">
        <f>IF(ISNONTEXT('Working Sheet'!E718),"",'Working Sheet'!F718)</f>
        <v/>
      </c>
      <c r="H234" s="732"/>
      <c r="I234" s="732"/>
      <c r="J234" s="442"/>
      <c r="K234" s="702" t="str">
        <f>IF(ISNONTEXT('Working Sheet'!Q718),"",'Working Sheet'!Q718)</f>
        <v/>
      </c>
      <c r="L234" s="702"/>
      <c r="M234" s="703" t="str">
        <f>IF(ISNONTEXT('Working Sheet'!N718),"",RIGHT('Working Sheet'!N718,LEN('Working Sheet'!N718)-SEARCH(" ",'Working Sheet'!N718)))</f>
        <v/>
      </c>
      <c r="N234" s="703"/>
      <c r="O234" s="703"/>
      <c r="P234" s="440" t="str">
        <f>IF(ISNONTEXT('Working Sheet'!N718),"",'Working Sheet'!O718)</f>
        <v/>
      </c>
      <c r="Q234" s="440" t="str">
        <f>IF(ISNONTEXT('Working Sheet'!N718),"",'Working Sheet'!P718)</f>
        <v/>
      </c>
      <c r="R234" s="704"/>
      <c r="S234" s="704"/>
      <c r="T234" s="441"/>
      <c r="U234" s="441"/>
    </row>
    <row r="235" spans="2:21" ht="36" customHeight="1" x14ac:dyDescent="0.35">
      <c r="B235" s="702" t="str">
        <f>IF(ISNONTEXT('Working Sheet'!H719),"",'Working Sheet'!H719)</f>
        <v/>
      </c>
      <c r="C235" s="702"/>
      <c r="D235" s="703" t="str">
        <f>IF(ISNONTEXT('Working Sheet'!E719),"",RIGHT('Working Sheet'!E719,LEN('Working Sheet'!E719)-SEARCH(" ",'Working Sheet'!E719)))</f>
        <v/>
      </c>
      <c r="E235" s="703"/>
      <c r="F235" s="703"/>
      <c r="G235" s="440" t="str">
        <f>IF(ISNONTEXT('Working Sheet'!E719),"",'Working Sheet'!F719)</f>
        <v/>
      </c>
      <c r="H235" s="732"/>
      <c r="I235" s="732"/>
      <c r="J235" s="442"/>
      <c r="K235" s="702" t="str">
        <f>IF(ISNONTEXT('Working Sheet'!Q719),"",'Working Sheet'!Q719)</f>
        <v/>
      </c>
      <c r="L235" s="702"/>
      <c r="M235" s="703" t="str">
        <f>IF(ISNONTEXT('Working Sheet'!N719),"",RIGHT('Working Sheet'!N719,LEN('Working Sheet'!N719)-SEARCH(" ",'Working Sheet'!N719)))</f>
        <v/>
      </c>
      <c r="N235" s="703"/>
      <c r="O235" s="703"/>
      <c r="P235" s="440" t="str">
        <f>IF(ISNONTEXT('Working Sheet'!N719),"",'Working Sheet'!O719)</f>
        <v/>
      </c>
      <c r="Q235" s="440" t="str">
        <f>IF(ISNONTEXT('Working Sheet'!N719),"",'Working Sheet'!P719)</f>
        <v/>
      </c>
      <c r="R235" s="704"/>
      <c r="S235" s="704"/>
      <c r="T235" s="441"/>
      <c r="U235" s="441"/>
    </row>
    <row r="236" spans="2:21" ht="36" customHeight="1" x14ac:dyDescent="0.35">
      <c r="B236" s="702" t="str">
        <f>IF(ISNONTEXT('Working Sheet'!H720),"",'Working Sheet'!H720)</f>
        <v/>
      </c>
      <c r="C236" s="702"/>
      <c r="D236" s="703" t="str">
        <f>IF(ISNONTEXT('Working Sheet'!E720),"",RIGHT('Working Sheet'!E720,LEN('Working Sheet'!E720)-SEARCH(" ",'Working Sheet'!E720)))</f>
        <v/>
      </c>
      <c r="E236" s="703"/>
      <c r="F236" s="703"/>
      <c r="G236" s="440" t="str">
        <f>IF(ISNONTEXT('Working Sheet'!E720),"",'Working Sheet'!F720)</f>
        <v/>
      </c>
      <c r="H236" s="732"/>
      <c r="I236" s="732"/>
      <c r="J236" s="442"/>
      <c r="K236" s="702" t="str">
        <f>IF(ISNONTEXT('Working Sheet'!Q720),"",'Working Sheet'!Q720)</f>
        <v/>
      </c>
      <c r="L236" s="702"/>
      <c r="M236" s="703" t="str">
        <f>IF(ISNONTEXT('Working Sheet'!N720),"",RIGHT('Working Sheet'!N720,LEN('Working Sheet'!N720)-SEARCH(" ",'Working Sheet'!N720)))</f>
        <v/>
      </c>
      <c r="N236" s="703"/>
      <c r="O236" s="703"/>
      <c r="P236" s="440" t="str">
        <f>IF(ISNONTEXT('Working Sheet'!N720),"",'Working Sheet'!O720)</f>
        <v/>
      </c>
      <c r="Q236" s="440" t="str">
        <f>IF(ISNONTEXT('Working Sheet'!N720),"",'Working Sheet'!P720)</f>
        <v/>
      </c>
      <c r="R236" s="704"/>
      <c r="S236" s="704"/>
      <c r="T236" s="441"/>
      <c r="U236" s="441"/>
    </row>
    <row r="237" spans="2:21" ht="36" customHeight="1" x14ac:dyDescent="0.35">
      <c r="B237" s="702" t="str">
        <f>IF(ISNONTEXT('Working Sheet'!H721),"",'Working Sheet'!H721)</f>
        <v/>
      </c>
      <c r="C237" s="702"/>
      <c r="D237" s="703" t="str">
        <f>IF(ISNONTEXT('Working Sheet'!E721),"",RIGHT('Working Sheet'!E721,LEN('Working Sheet'!E721)-SEARCH(" ",'Working Sheet'!E721)))</f>
        <v/>
      </c>
      <c r="E237" s="703"/>
      <c r="F237" s="703"/>
      <c r="G237" s="440" t="str">
        <f>IF(ISNONTEXT('Working Sheet'!E721),"",'Working Sheet'!F721)</f>
        <v/>
      </c>
      <c r="H237" s="732"/>
      <c r="I237" s="732"/>
      <c r="J237" s="442"/>
      <c r="K237" s="702" t="str">
        <f>IF(ISNONTEXT('Working Sheet'!Q721),"",'Working Sheet'!Q721)</f>
        <v/>
      </c>
      <c r="L237" s="702"/>
      <c r="M237" s="703" t="str">
        <f>IF(ISNONTEXT('Working Sheet'!N721),"",RIGHT('Working Sheet'!N721,LEN('Working Sheet'!N721)-SEARCH(" ",'Working Sheet'!N721)))</f>
        <v/>
      </c>
      <c r="N237" s="703"/>
      <c r="O237" s="703"/>
      <c r="P237" s="440" t="str">
        <f>IF(ISNONTEXT('Working Sheet'!N721),"",'Working Sheet'!O721)</f>
        <v/>
      </c>
      <c r="Q237" s="440" t="str">
        <f>IF(ISNONTEXT('Working Sheet'!N721),"",'Working Sheet'!P721)</f>
        <v/>
      </c>
      <c r="R237" s="704"/>
      <c r="S237" s="704"/>
      <c r="T237" s="441"/>
      <c r="U237" s="441"/>
    </row>
    <row r="238" spans="2:21" ht="36" customHeight="1" x14ac:dyDescent="0.35">
      <c r="B238" s="702" t="str">
        <f>IF(ISNONTEXT('Working Sheet'!H722),"",'Working Sheet'!H722)</f>
        <v/>
      </c>
      <c r="C238" s="702"/>
      <c r="D238" s="703" t="str">
        <f>IF(ISNONTEXT('Working Sheet'!E722),"",RIGHT('Working Sheet'!E722,LEN('Working Sheet'!E722)-SEARCH(" ",'Working Sheet'!E722)))</f>
        <v/>
      </c>
      <c r="E238" s="703"/>
      <c r="F238" s="703"/>
      <c r="G238" s="440" t="str">
        <f>IF(ISNONTEXT('Working Sheet'!E722),"",'Working Sheet'!F722)</f>
        <v/>
      </c>
      <c r="H238" s="732"/>
      <c r="I238" s="732"/>
      <c r="J238" s="442"/>
      <c r="K238" s="702" t="str">
        <f>IF(ISNONTEXT('Working Sheet'!Q722),"",'Working Sheet'!Q722)</f>
        <v/>
      </c>
      <c r="L238" s="702"/>
      <c r="M238" s="703" t="str">
        <f>IF(ISNONTEXT('Working Sheet'!N722),"",RIGHT('Working Sheet'!N722,LEN('Working Sheet'!N722)-SEARCH(" ",'Working Sheet'!N722)))</f>
        <v/>
      </c>
      <c r="N238" s="703"/>
      <c r="O238" s="703"/>
      <c r="P238" s="440" t="str">
        <f>IF(ISNONTEXT('Working Sheet'!N722),"",'Working Sheet'!O722)</f>
        <v/>
      </c>
      <c r="Q238" s="440" t="str">
        <f>IF(ISNONTEXT('Working Sheet'!N722),"",'Working Sheet'!P722)</f>
        <v/>
      </c>
      <c r="R238" s="704"/>
      <c r="S238" s="704"/>
      <c r="T238" s="441"/>
      <c r="U238" s="441"/>
    </row>
    <row r="239" spans="2:21" ht="36" customHeight="1" x14ac:dyDescent="0.35">
      <c r="B239" s="702" t="str">
        <f>IF(ISNONTEXT('Working Sheet'!H723),"",'Working Sheet'!H723)</f>
        <v/>
      </c>
      <c r="C239" s="702"/>
      <c r="D239" s="703" t="str">
        <f>IF(ISNONTEXT('Working Sheet'!E723),"",RIGHT('Working Sheet'!E723,LEN('Working Sheet'!E723)-SEARCH(" ",'Working Sheet'!E723)))</f>
        <v/>
      </c>
      <c r="E239" s="703"/>
      <c r="F239" s="703"/>
      <c r="G239" s="440" t="str">
        <f>IF(ISNONTEXT('Working Sheet'!E723),"",'Working Sheet'!F723)</f>
        <v/>
      </c>
      <c r="H239" s="732"/>
      <c r="I239" s="732"/>
      <c r="J239" s="442"/>
      <c r="K239" s="702" t="str">
        <f>IF(ISNONTEXT('Working Sheet'!Q723),"",'Working Sheet'!Q723)</f>
        <v/>
      </c>
      <c r="L239" s="702"/>
      <c r="M239" s="703" t="str">
        <f>IF(ISNONTEXT('Working Sheet'!N723),"",RIGHT('Working Sheet'!N723,LEN('Working Sheet'!N723)-SEARCH(" ",'Working Sheet'!N723)))</f>
        <v/>
      </c>
      <c r="N239" s="703"/>
      <c r="O239" s="703"/>
      <c r="P239" s="440" t="str">
        <f>IF(ISNONTEXT('Working Sheet'!N723),"",'Working Sheet'!O723)</f>
        <v/>
      </c>
      <c r="Q239" s="440" t="str">
        <f>IF(ISNONTEXT('Working Sheet'!N723),"",'Working Sheet'!P723)</f>
        <v/>
      </c>
      <c r="R239" s="704"/>
      <c r="S239" s="704"/>
      <c r="T239" s="441"/>
      <c r="U239" s="441"/>
    </row>
    <row r="240" spans="2:21" ht="36" customHeight="1" x14ac:dyDescent="0.35">
      <c r="B240" s="702" t="str">
        <f>IF(ISNONTEXT('Working Sheet'!H724),"",'Working Sheet'!H724)</f>
        <v/>
      </c>
      <c r="C240" s="702"/>
      <c r="D240" s="703" t="str">
        <f>IF(ISNONTEXT('Working Sheet'!E724),"",RIGHT('Working Sheet'!E724,LEN('Working Sheet'!E724)-SEARCH(" ",'Working Sheet'!E724)))</f>
        <v/>
      </c>
      <c r="E240" s="703"/>
      <c r="F240" s="703"/>
      <c r="G240" s="440" t="str">
        <f>IF(ISNONTEXT('Working Sheet'!E724),"",'Working Sheet'!F724)</f>
        <v/>
      </c>
      <c r="H240" s="732"/>
      <c r="I240" s="732"/>
      <c r="J240" s="442"/>
      <c r="K240" s="702" t="str">
        <f>IF(ISNONTEXT('Working Sheet'!Q724),"",'Working Sheet'!Q724)</f>
        <v/>
      </c>
      <c r="L240" s="702"/>
      <c r="M240" s="703" t="str">
        <f>IF(ISNONTEXT('Working Sheet'!N724),"",RIGHT('Working Sheet'!N724,LEN('Working Sheet'!N724)-SEARCH(" ",'Working Sheet'!N724)))</f>
        <v/>
      </c>
      <c r="N240" s="703"/>
      <c r="O240" s="703"/>
      <c r="P240" s="440" t="str">
        <f>IF(ISNONTEXT('Working Sheet'!N724),"",'Working Sheet'!O724)</f>
        <v/>
      </c>
      <c r="Q240" s="440" t="str">
        <f>IF(ISNONTEXT('Working Sheet'!N724),"",'Working Sheet'!P724)</f>
        <v/>
      </c>
      <c r="R240" s="704"/>
      <c r="S240" s="704"/>
      <c r="T240" s="441"/>
      <c r="U240" s="441"/>
    </row>
    <row r="241" spans="2:21" ht="36" customHeight="1" x14ac:dyDescent="0.35">
      <c r="B241" s="702" t="str">
        <f>IF(ISNONTEXT('Working Sheet'!H725),"",'Working Sheet'!H725)</f>
        <v/>
      </c>
      <c r="C241" s="702"/>
      <c r="D241" s="703" t="str">
        <f>IF(ISNONTEXT('Working Sheet'!E725),"",RIGHT('Working Sheet'!E725,LEN('Working Sheet'!E725)-SEARCH(" ",'Working Sheet'!E725)))</f>
        <v/>
      </c>
      <c r="E241" s="703"/>
      <c r="F241" s="703"/>
      <c r="G241" s="440" t="str">
        <f>IF(ISNONTEXT('Working Sheet'!E725),"",'Working Sheet'!F725)</f>
        <v/>
      </c>
      <c r="H241" s="732"/>
      <c r="I241" s="732"/>
      <c r="J241" s="442"/>
      <c r="K241" s="702" t="str">
        <f>IF(ISNONTEXT('Working Sheet'!Q725),"",'Working Sheet'!Q725)</f>
        <v/>
      </c>
      <c r="L241" s="702"/>
      <c r="M241" s="703" t="str">
        <f>IF(ISNONTEXT('Working Sheet'!N725),"",RIGHT('Working Sheet'!N725,LEN('Working Sheet'!N725)-SEARCH(" ",'Working Sheet'!N725)))</f>
        <v/>
      </c>
      <c r="N241" s="703"/>
      <c r="O241" s="703"/>
      <c r="P241" s="440" t="str">
        <f>IF(ISNONTEXT('Working Sheet'!N725),"",'Working Sheet'!O725)</f>
        <v/>
      </c>
      <c r="Q241" s="440" t="str">
        <f>IF(ISNONTEXT('Working Sheet'!N725),"",'Working Sheet'!P725)</f>
        <v/>
      </c>
      <c r="R241" s="704"/>
      <c r="S241" s="704"/>
      <c r="T241" s="441"/>
      <c r="U241" s="441"/>
    </row>
    <row r="242" spans="2:21" ht="36" customHeight="1" x14ac:dyDescent="0.35">
      <c r="B242" s="702" t="str">
        <f>IF(ISNONTEXT('Working Sheet'!H726),"",'Working Sheet'!H726)</f>
        <v/>
      </c>
      <c r="C242" s="702"/>
      <c r="D242" s="703" t="str">
        <f>IF(ISNONTEXT('Working Sheet'!E726),"",RIGHT('Working Sheet'!E726,LEN('Working Sheet'!E726)-SEARCH(" ",'Working Sheet'!E726)))</f>
        <v/>
      </c>
      <c r="E242" s="703"/>
      <c r="F242" s="703"/>
      <c r="G242" s="440" t="str">
        <f>IF(ISNONTEXT('Working Sheet'!E726),"",'Working Sheet'!F726)</f>
        <v/>
      </c>
      <c r="H242" s="732"/>
      <c r="I242" s="732"/>
      <c r="J242" s="442"/>
      <c r="K242" s="702" t="str">
        <f>IF(ISNONTEXT('Working Sheet'!Q726),"",'Working Sheet'!Q726)</f>
        <v/>
      </c>
      <c r="L242" s="702"/>
      <c r="M242" s="703" t="str">
        <f>IF(ISNONTEXT('Working Sheet'!N726),"",RIGHT('Working Sheet'!N726,LEN('Working Sheet'!N726)-SEARCH(" ",'Working Sheet'!N726)))</f>
        <v/>
      </c>
      <c r="N242" s="703"/>
      <c r="O242" s="703"/>
      <c r="P242" s="440" t="str">
        <f>IF(ISNONTEXT('Working Sheet'!N726),"",'Working Sheet'!O726)</f>
        <v/>
      </c>
      <c r="Q242" s="440" t="str">
        <f>IF(ISNONTEXT('Working Sheet'!N726),"",'Working Sheet'!P726)</f>
        <v/>
      </c>
      <c r="R242" s="704"/>
      <c r="S242" s="704"/>
      <c r="T242" s="441"/>
      <c r="U242" s="441"/>
    </row>
    <row r="243" spans="2:21" ht="36" customHeight="1" x14ac:dyDescent="0.35">
      <c r="B243" s="702" t="str">
        <f>IF(ISNONTEXT('Working Sheet'!H727),"",'Working Sheet'!H727)</f>
        <v/>
      </c>
      <c r="C243" s="702"/>
      <c r="D243" s="703" t="str">
        <f>IF(ISNONTEXT('Working Sheet'!E727),"",RIGHT('Working Sheet'!E727,LEN('Working Sheet'!E727)-SEARCH(" ",'Working Sheet'!E727)))</f>
        <v/>
      </c>
      <c r="E243" s="703"/>
      <c r="F243" s="703"/>
      <c r="G243" s="440" t="str">
        <f>IF(ISNONTEXT('Working Sheet'!E727),"",'Working Sheet'!F727)</f>
        <v/>
      </c>
      <c r="H243" s="732"/>
      <c r="I243" s="732"/>
      <c r="J243" s="442"/>
      <c r="K243" s="702" t="str">
        <f>IF(ISNONTEXT('Working Sheet'!Q727),"",'Working Sheet'!Q727)</f>
        <v/>
      </c>
      <c r="L243" s="702"/>
      <c r="M243" s="703" t="str">
        <f>IF(ISNONTEXT('Working Sheet'!N727),"",RIGHT('Working Sheet'!N727,LEN('Working Sheet'!N727)-SEARCH(" ",'Working Sheet'!N727)))</f>
        <v/>
      </c>
      <c r="N243" s="703"/>
      <c r="O243" s="703"/>
      <c r="P243" s="440" t="str">
        <f>IF(ISNONTEXT('Working Sheet'!N727),"",'Working Sheet'!O727)</f>
        <v/>
      </c>
      <c r="Q243" s="440" t="str">
        <f>IF(ISNONTEXT('Working Sheet'!N727),"",'Working Sheet'!P727)</f>
        <v/>
      </c>
      <c r="R243" s="704"/>
      <c r="S243" s="704"/>
      <c r="T243" s="441"/>
      <c r="U243" s="441"/>
    </row>
    <row r="244" spans="2:21" ht="36" customHeight="1" x14ac:dyDescent="0.35">
      <c r="B244" s="702" t="str">
        <f>IF(ISNONTEXT('Working Sheet'!H728),"",'Working Sheet'!H728)</f>
        <v/>
      </c>
      <c r="C244" s="702"/>
      <c r="D244" s="703" t="str">
        <f>IF(ISNONTEXT('Working Sheet'!E728),"",RIGHT('Working Sheet'!E728,LEN('Working Sheet'!E728)-SEARCH(" ",'Working Sheet'!E728)))</f>
        <v/>
      </c>
      <c r="E244" s="703"/>
      <c r="F244" s="703"/>
      <c r="G244" s="440" t="str">
        <f>IF(ISNONTEXT('Working Sheet'!E728),"",'Working Sheet'!F728)</f>
        <v/>
      </c>
      <c r="H244" s="732"/>
      <c r="I244" s="732"/>
      <c r="J244" s="442"/>
      <c r="K244" s="702" t="str">
        <f>IF(ISNONTEXT('Working Sheet'!Q728),"",'Working Sheet'!Q728)</f>
        <v/>
      </c>
      <c r="L244" s="702"/>
      <c r="M244" s="703" t="str">
        <f>IF(ISNONTEXT('Working Sheet'!N728),"",RIGHT('Working Sheet'!N728,LEN('Working Sheet'!N728)-SEARCH(" ",'Working Sheet'!N728)))</f>
        <v/>
      </c>
      <c r="N244" s="703"/>
      <c r="O244" s="703"/>
      <c r="P244" s="440" t="str">
        <f>IF(ISNONTEXT('Working Sheet'!N728),"",'Working Sheet'!O728)</f>
        <v/>
      </c>
      <c r="Q244" s="440" t="str">
        <f>IF(ISNONTEXT('Working Sheet'!N728),"",'Working Sheet'!P728)</f>
        <v/>
      </c>
      <c r="R244" s="704"/>
      <c r="S244" s="704"/>
      <c r="T244" s="441"/>
      <c r="U244" s="441"/>
    </row>
    <row r="245" spans="2:21" ht="36" customHeight="1" x14ac:dyDescent="0.35">
      <c r="B245" s="702" t="str">
        <f>IF(ISNONTEXT('Working Sheet'!H729),"",'Working Sheet'!H729)</f>
        <v/>
      </c>
      <c r="C245" s="702"/>
      <c r="D245" s="703" t="str">
        <f>IF(ISNONTEXT('Working Sheet'!E729),"",RIGHT('Working Sheet'!E729,LEN('Working Sheet'!E729)-SEARCH(" ",'Working Sheet'!E729)))</f>
        <v/>
      </c>
      <c r="E245" s="703"/>
      <c r="F245" s="703"/>
      <c r="G245" s="440" t="str">
        <f>IF(ISNONTEXT('Working Sheet'!E729),"",'Working Sheet'!F729)</f>
        <v/>
      </c>
      <c r="H245" s="732"/>
      <c r="I245" s="732"/>
      <c r="J245" s="442"/>
      <c r="K245" s="702" t="str">
        <f>IF(ISNONTEXT('Working Sheet'!Q729),"",'Working Sheet'!Q729)</f>
        <v/>
      </c>
      <c r="L245" s="702"/>
      <c r="M245" s="703" t="str">
        <f>IF(ISNONTEXT('Working Sheet'!N729),"",RIGHT('Working Sheet'!N729,LEN('Working Sheet'!N729)-SEARCH(" ",'Working Sheet'!N729)))</f>
        <v/>
      </c>
      <c r="N245" s="703"/>
      <c r="O245" s="703"/>
      <c r="P245" s="440" t="str">
        <f>IF(ISNONTEXT('Working Sheet'!N729),"",'Working Sheet'!O729)</f>
        <v/>
      </c>
      <c r="Q245" s="440" t="str">
        <f>IF(ISNONTEXT('Working Sheet'!N729),"",'Working Sheet'!P729)</f>
        <v/>
      </c>
      <c r="R245" s="704"/>
      <c r="S245" s="704"/>
      <c r="T245" s="441"/>
      <c r="U245" s="441"/>
    </row>
    <row r="246" spans="2:21" ht="36" customHeight="1" x14ac:dyDescent="0.35">
      <c r="B246" s="702" t="str">
        <f>IF(ISNONTEXT('Working Sheet'!H730),"",'Working Sheet'!H730)</f>
        <v/>
      </c>
      <c r="C246" s="702"/>
      <c r="D246" s="703" t="str">
        <f>IF(ISNONTEXT('Working Sheet'!E730),"",RIGHT('Working Sheet'!E730,LEN('Working Sheet'!E730)-SEARCH(" ",'Working Sheet'!E730)))</f>
        <v/>
      </c>
      <c r="E246" s="703"/>
      <c r="F246" s="703"/>
      <c r="G246" s="440" t="str">
        <f>IF(ISNONTEXT('Working Sheet'!E730),"",'Working Sheet'!F730)</f>
        <v/>
      </c>
      <c r="H246" s="732"/>
      <c r="I246" s="732"/>
      <c r="J246" s="442"/>
      <c r="K246" s="702" t="str">
        <f>IF(ISNONTEXT('Working Sheet'!Q730),"",'Working Sheet'!Q730)</f>
        <v/>
      </c>
      <c r="L246" s="702"/>
      <c r="M246" s="703" t="str">
        <f>IF(ISNONTEXT('Working Sheet'!N730),"",RIGHT('Working Sheet'!N730,LEN('Working Sheet'!N730)-SEARCH(" ",'Working Sheet'!N730)))</f>
        <v/>
      </c>
      <c r="N246" s="703"/>
      <c r="O246" s="703"/>
      <c r="P246" s="440" t="str">
        <f>IF(ISNONTEXT('Working Sheet'!N730),"",'Working Sheet'!O730)</f>
        <v/>
      </c>
      <c r="Q246" s="440" t="str">
        <f>IF(ISNONTEXT('Working Sheet'!N730),"",'Working Sheet'!P730)</f>
        <v/>
      </c>
      <c r="R246" s="704"/>
      <c r="S246" s="704"/>
      <c r="T246" s="441"/>
      <c r="U246" s="441"/>
    </row>
    <row r="247" spans="2:21" ht="36" customHeight="1" x14ac:dyDescent="0.35">
      <c r="B247" s="702" t="str">
        <f>IF(ISNONTEXT('Working Sheet'!H731),"",'Working Sheet'!H731)</f>
        <v/>
      </c>
      <c r="C247" s="702"/>
      <c r="D247" s="703" t="str">
        <f>IF(ISNONTEXT('Working Sheet'!E731),"",RIGHT('Working Sheet'!E731,LEN('Working Sheet'!E731)-SEARCH(" ",'Working Sheet'!E731)))</f>
        <v/>
      </c>
      <c r="E247" s="703"/>
      <c r="F247" s="703"/>
      <c r="G247" s="440" t="str">
        <f>IF(ISNONTEXT('Working Sheet'!E731),"",'Working Sheet'!F731)</f>
        <v/>
      </c>
      <c r="H247" s="732"/>
      <c r="I247" s="732"/>
      <c r="J247" s="442"/>
      <c r="K247" s="702" t="str">
        <f>IF(ISNONTEXT('Working Sheet'!Q731),"",'Working Sheet'!Q731)</f>
        <v/>
      </c>
      <c r="L247" s="702"/>
      <c r="M247" s="703" t="str">
        <f>IF(ISNONTEXT('Working Sheet'!N731),"",RIGHT('Working Sheet'!N731,LEN('Working Sheet'!N731)-SEARCH(" ",'Working Sheet'!N731)))</f>
        <v/>
      </c>
      <c r="N247" s="703"/>
      <c r="O247" s="703"/>
      <c r="P247" s="440" t="str">
        <f>IF(ISNONTEXT('Working Sheet'!N731),"",'Working Sheet'!O731)</f>
        <v/>
      </c>
      <c r="Q247" s="440" t="str">
        <f>IF(ISNONTEXT('Working Sheet'!N731),"",'Working Sheet'!P731)</f>
        <v/>
      </c>
      <c r="R247" s="704"/>
      <c r="S247" s="704"/>
      <c r="T247" s="441"/>
      <c r="U247" s="441"/>
    </row>
    <row r="248" spans="2:21" ht="36" customHeight="1" x14ac:dyDescent="0.35">
      <c r="B248" s="702" t="str">
        <f>IF(ISNONTEXT('Working Sheet'!H732),"",'Working Sheet'!H732)</f>
        <v/>
      </c>
      <c r="C248" s="702"/>
      <c r="D248" s="703" t="str">
        <f>IF(ISNONTEXT('Working Sheet'!E732),"",RIGHT('Working Sheet'!E732,LEN('Working Sheet'!E732)-SEARCH(" ",'Working Sheet'!E732)))</f>
        <v/>
      </c>
      <c r="E248" s="703"/>
      <c r="F248" s="703"/>
      <c r="G248" s="440" t="str">
        <f>IF(ISNONTEXT('Working Sheet'!E732),"",'Working Sheet'!F732)</f>
        <v/>
      </c>
      <c r="H248" s="732"/>
      <c r="I248" s="732"/>
      <c r="J248" s="442"/>
      <c r="K248" s="702" t="str">
        <f>IF(ISNONTEXT('Working Sheet'!Q732),"",'Working Sheet'!Q732)</f>
        <v/>
      </c>
      <c r="L248" s="702"/>
      <c r="M248" s="703" t="str">
        <f>IF(ISNONTEXT('Working Sheet'!N732),"",RIGHT('Working Sheet'!N732,LEN('Working Sheet'!N732)-SEARCH(" ",'Working Sheet'!N732)))</f>
        <v/>
      </c>
      <c r="N248" s="703"/>
      <c r="O248" s="703"/>
      <c r="P248" s="440" t="str">
        <f>IF(ISNONTEXT('Working Sheet'!N732),"",'Working Sheet'!O732)</f>
        <v/>
      </c>
      <c r="Q248" s="440" t="str">
        <f>IF(ISNONTEXT('Working Sheet'!N732),"",'Working Sheet'!P732)</f>
        <v/>
      </c>
      <c r="R248" s="704"/>
      <c r="S248" s="704"/>
      <c r="T248" s="441"/>
      <c r="U248" s="441"/>
    </row>
    <row r="249" spans="2:21" ht="36" customHeight="1" x14ac:dyDescent="0.35">
      <c r="B249" s="702" t="str">
        <f>IF(ISNONTEXT('Working Sheet'!H733),"",'Working Sheet'!H733)</f>
        <v/>
      </c>
      <c r="C249" s="702"/>
      <c r="D249" s="703" t="str">
        <f>IF(ISNONTEXT('Working Sheet'!E733),"",RIGHT('Working Sheet'!E733,LEN('Working Sheet'!E733)-SEARCH(" ",'Working Sheet'!E733)))</f>
        <v/>
      </c>
      <c r="E249" s="703"/>
      <c r="F249" s="703"/>
      <c r="G249" s="440" t="str">
        <f>IF(ISNONTEXT('Working Sheet'!E733),"",'Working Sheet'!F733)</f>
        <v/>
      </c>
      <c r="H249" s="732"/>
      <c r="I249" s="732"/>
      <c r="J249" s="442"/>
      <c r="K249" s="702" t="str">
        <f>IF(ISNONTEXT('Working Sheet'!Q733),"",'Working Sheet'!Q733)</f>
        <v/>
      </c>
      <c r="L249" s="702"/>
      <c r="M249" s="703" t="str">
        <f>IF(ISNONTEXT('Working Sheet'!N733),"",RIGHT('Working Sheet'!N733,LEN('Working Sheet'!N733)-SEARCH(" ",'Working Sheet'!N733)))</f>
        <v/>
      </c>
      <c r="N249" s="703"/>
      <c r="O249" s="703"/>
      <c r="P249" s="440" t="str">
        <f>IF(ISNONTEXT('Working Sheet'!N733),"",'Working Sheet'!O733)</f>
        <v/>
      </c>
      <c r="Q249" s="440" t="str">
        <f>IF(ISNONTEXT('Working Sheet'!N733),"",'Working Sheet'!P733)</f>
        <v/>
      </c>
      <c r="R249" s="704"/>
      <c r="S249" s="704"/>
      <c r="T249" s="441"/>
      <c r="U249" s="441"/>
    </row>
    <row r="250" spans="2:21" ht="36" customHeight="1" x14ac:dyDescent="0.35">
      <c r="B250" s="702" t="str">
        <f>IF(ISNONTEXT('Working Sheet'!H734),"",'Working Sheet'!H734)</f>
        <v/>
      </c>
      <c r="C250" s="702"/>
      <c r="D250" s="703" t="str">
        <f>IF(ISNONTEXT('Working Sheet'!E734),"",RIGHT('Working Sheet'!E734,LEN('Working Sheet'!E734)-SEARCH(" ",'Working Sheet'!E734)))</f>
        <v/>
      </c>
      <c r="E250" s="703"/>
      <c r="F250" s="703"/>
      <c r="G250" s="440" t="str">
        <f>IF(ISNONTEXT('Working Sheet'!E734),"",'Working Sheet'!F734)</f>
        <v/>
      </c>
      <c r="H250" s="732"/>
      <c r="I250" s="732"/>
      <c r="J250" s="442"/>
      <c r="K250" s="702" t="str">
        <f>IF(ISNONTEXT('Working Sheet'!Q734),"",'Working Sheet'!Q734)</f>
        <v/>
      </c>
      <c r="L250" s="702"/>
      <c r="M250" s="703" t="str">
        <f>IF(ISNONTEXT('Working Sheet'!N734),"",RIGHT('Working Sheet'!N734,LEN('Working Sheet'!N734)-SEARCH(" ",'Working Sheet'!N734)))</f>
        <v/>
      </c>
      <c r="N250" s="703"/>
      <c r="O250" s="703"/>
      <c r="P250" s="440" t="str">
        <f>IF(ISNONTEXT('Working Sheet'!N734),"",'Working Sheet'!O734)</f>
        <v/>
      </c>
      <c r="Q250" s="440" t="str">
        <f>IF(ISNONTEXT('Working Sheet'!N734),"",'Working Sheet'!P734)</f>
        <v/>
      </c>
      <c r="R250" s="704"/>
      <c r="S250" s="704"/>
      <c r="T250" s="441"/>
      <c r="U250" s="441"/>
    </row>
    <row r="251" spans="2:21" ht="36" customHeight="1" x14ac:dyDescent="0.35">
      <c r="B251" s="702" t="str">
        <f>IF(ISNONTEXT('Working Sheet'!H735),"",'Working Sheet'!H735)</f>
        <v/>
      </c>
      <c r="C251" s="702"/>
      <c r="D251" s="703" t="str">
        <f>IF(ISNONTEXT('Working Sheet'!E735),"",RIGHT('Working Sheet'!E735,LEN('Working Sheet'!E735)-SEARCH(" ",'Working Sheet'!E735)))</f>
        <v/>
      </c>
      <c r="E251" s="703"/>
      <c r="F251" s="703"/>
      <c r="G251" s="440" t="str">
        <f>IF(ISNONTEXT('Working Sheet'!E735),"",'Working Sheet'!F735)</f>
        <v/>
      </c>
      <c r="H251" s="732"/>
      <c r="I251" s="732"/>
      <c r="J251" s="442"/>
      <c r="K251" s="702" t="str">
        <f>IF(ISNONTEXT('Working Sheet'!Q735),"",'Working Sheet'!Q735)</f>
        <v/>
      </c>
      <c r="L251" s="702"/>
      <c r="M251" s="703" t="str">
        <f>IF(ISNONTEXT('Working Sheet'!N735),"",RIGHT('Working Sheet'!N735,LEN('Working Sheet'!N735)-SEARCH(" ",'Working Sheet'!N735)))</f>
        <v/>
      </c>
      <c r="N251" s="703"/>
      <c r="O251" s="703"/>
      <c r="P251" s="440" t="str">
        <f>IF(ISNONTEXT('Working Sheet'!N735),"",'Working Sheet'!O735)</f>
        <v/>
      </c>
      <c r="Q251" s="440" t="str">
        <f>IF(ISNONTEXT('Working Sheet'!N735),"",'Working Sheet'!P735)</f>
        <v/>
      </c>
      <c r="R251" s="704"/>
      <c r="S251" s="704"/>
      <c r="T251" s="441"/>
      <c r="U251" s="441"/>
    </row>
    <row r="252" spans="2:21" ht="36" customHeight="1" x14ac:dyDescent="0.35">
      <c r="B252" s="702" t="str">
        <f>IF(ISNONTEXT('Working Sheet'!H736),"",'Working Sheet'!H736)</f>
        <v/>
      </c>
      <c r="C252" s="702"/>
      <c r="D252" s="703" t="str">
        <f>IF(ISNONTEXT('Working Sheet'!E736),"",RIGHT('Working Sheet'!E736,LEN('Working Sheet'!E736)-SEARCH(" ",'Working Sheet'!E736)))</f>
        <v/>
      </c>
      <c r="E252" s="703"/>
      <c r="F252" s="703"/>
      <c r="G252" s="440" t="str">
        <f>IF(ISNONTEXT('Working Sheet'!E736),"",'Working Sheet'!F736)</f>
        <v/>
      </c>
      <c r="H252" s="732"/>
      <c r="I252" s="732"/>
      <c r="J252" s="442"/>
      <c r="K252" s="702" t="str">
        <f>IF(ISNONTEXT('Working Sheet'!Q736),"",'Working Sheet'!Q736)</f>
        <v/>
      </c>
      <c r="L252" s="702"/>
      <c r="M252" s="703" t="str">
        <f>IF(ISNONTEXT('Working Sheet'!N736),"",RIGHT('Working Sheet'!N736,LEN('Working Sheet'!N736)-SEARCH(" ",'Working Sheet'!N736)))</f>
        <v/>
      </c>
      <c r="N252" s="703"/>
      <c r="O252" s="703"/>
      <c r="P252" s="440" t="str">
        <f>IF(ISNONTEXT('Working Sheet'!N736),"",'Working Sheet'!O736)</f>
        <v/>
      </c>
      <c r="Q252" s="440" t="str">
        <f>IF(ISNONTEXT('Working Sheet'!N736),"",'Working Sheet'!P736)</f>
        <v/>
      </c>
      <c r="R252" s="704"/>
      <c r="S252" s="704"/>
      <c r="T252" s="441"/>
      <c r="U252" s="441"/>
    </row>
    <row r="253" spans="2:21" ht="36" customHeight="1" x14ac:dyDescent="0.35">
      <c r="B253" s="702" t="str">
        <f>IF(ISNONTEXT('Working Sheet'!H737),"",'Working Sheet'!H737)</f>
        <v/>
      </c>
      <c r="C253" s="702"/>
      <c r="D253" s="703" t="str">
        <f>IF(ISNONTEXT('Working Sheet'!E737),"",RIGHT('Working Sheet'!E737,LEN('Working Sheet'!E737)-SEARCH(" ",'Working Sheet'!E737)))</f>
        <v/>
      </c>
      <c r="E253" s="703"/>
      <c r="F253" s="703"/>
      <c r="G253" s="440" t="str">
        <f>IF(ISNONTEXT('Working Sheet'!E737),"",'Working Sheet'!F737)</f>
        <v/>
      </c>
      <c r="H253" s="732"/>
      <c r="I253" s="732"/>
      <c r="J253" s="442"/>
      <c r="K253" s="702" t="str">
        <f>IF(ISNONTEXT('Working Sheet'!Q737),"",'Working Sheet'!Q737)</f>
        <v/>
      </c>
      <c r="L253" s="702"/>
      <c r="M253" s="703" t="str">
        <f>IF(ISNONTEXT('Working Sheet'!N737),"",RIGHT('Working Sheet'!N737,LEN('Working Sheet'!N737)-SEARCH(" ",'Working Sheet'!N737)))</f>
        <v/>
      </c>
      <c r="N253" s="703"/>
      <c r="O253" s="703"/>
      <c r="P253" s="440" t="str">
        <f>IF(ISNONTEXT('Working Sheet'!N737),"",'Working Sheet'!O737)</f>
        <v/>
      </c>
      <c r="Q253" s="440" t="str">
        <f>IF(ISNONTEXT('Working Sheet'!N737),"",'Working Sheet'!P737)</f>
        <v/>
      </c>
      <c r="R253" s="704"/>
      <c r="S253" s="704"/>
      <c r="T253" s="441"/>
      <c r="U253" s="441"/>
    </row>
    <row r="254" spans="2:21" ht="36" customHeight="1" x14ac:dyDescent="0.35">
      <c r="B254" s="702" t="str">
        <f>IF(ISNONTEXT('Working Sheet'!H738),"",'Working Sheet'!H738)</f>
        <v/>
      </c>
      <c r="C254" s="702"/>
      <c r="D254" s="703" t="str">
        <f>IF(ISNONTEXT('Working Sheet'!E738),"",RIGHT('Working Sheet'!E738,LEN('Working Sheet'!E738)-SEARCH(" ",'Working Sheet'!E738)))</f>
        <v/>
      </c>
      <c r="E254" s="703"/>
      <c r="F254" s="703"/>
      <c r="G254" s="440" t="str">
        <f>IF(ISNONTEXT('Working Sheet'!E738),"",'Working Sheet'!F738)</f>
        <v/>
      </c>
      <c r="H254" s="732"/>
      <c r="I254" s="732"/>
      <c r="J254" s="442"/>
      <c r="K254" s="702" t="str">
        <f>IF(ISNONTEXT('Working Sheet'!Q738),"",'Working Sheet'!Q738)</f>
        <v/>
      </c>
      <c r="L254" s="702"/>
      <c r="M254" s="703" t="str">
        <f>IF(ISNONTEXT('Working Sheet'!N738),"",RIGHT('Working Sheet'!N738,LEN('Working Sheet'!N738)-SEARCH(" ",'Working Sheet'!N738)))</f>
        <v/>
      </c>
      <c r="N254" s="703"/>
      <c r="O254" s="703"/>
      <c r="P254" s="440" t="str">
        <f>IF(ISNONTEXT('Working Sheet'!N738),"",'Working Sheet'!O738)</f>
        <v/>
      </c>
      <c r="Q254" s="440" t="str">
        <f>IF(ISNONTEXT('Working Sheet'!N738),"",'Working Sheet'!P738)</f>
        <v/>
      </c>
      <c r="R254" s="704"/>
      <c r="S254" s="704"/>
      <c r="T254" s="441"/>
      <c r="U254" s="441"/>
    </row>
    <row r="255" spans="2:21" ht="36" customHeight="1" x14ac:dyDescent="0.35">
      <c r="B255" s="702" t="str">
        <f>IF(ISNONTEXT('Working Sheet'!H739),"",'Working Sheet'!H739)</f>
        <v/>
      </c>
      <c r="C255" s="702"/>
      <c r="D255" s="703" t="str">
        <f>IF(ISNONTEXT('Working Sheet'!E739),"",RIGHT('Working Sheet'!E739,LEN('Working Sheet'!E739)-SEARCH(" ",'Working Sheet'!E739)))</f>
        <v/>
      </c>
      <c r="E255" s="703"/>
      <c r="F255" s="703"/>
      <c r="G255" s="440" t="str">
        <f>IF(ISNONTEXT('Working Sheet'!E739),"",'Working Sheet'!F739)</f>
        <v/>
      </c>
      <c r="H255" s="732"/>
      <c r="I255" s="732"/>
      <c r="J255" s="442"/>
      <c r="K255" s="702" t="str">
        <f>IF(ISNONTEXT('Working Sheet'!Q739),"",'Working Sheet'!Q739)</f>
        <v/>
      </c>
      <c r="L255" s="702"/>
      <c r="M255" s="703" t="str">
        <f>IF(ISNONTEXT('Working Sheet'!N739),"",RIGHT('Working Sheet'!N739,LEN('Working Sheet'!N739)-SEARCH(" ",'Working Sheet'!N739)))</f>
        <v/>
      </c>
      <c r="N255" s="703"/>
      <c r="O255" s="703"/>
      <c r="P255" s="440" t="str">
        <f>IF(ISNONTEXT('Working Sheet'!N739),"",'Working Sheet'!O739)</f>
        <v/>
      </c>
      <c r="Q255" s="440" t="str">
        <f>IF(ISNONTEXT('Working Sheet'!N739),"",'Working Sheet'!P739)</f>
        <v/>
      </c>
      <c r="R255" s="704"/>
      <c r="S255" s="704"/>
      <c r="T255" s="441"/>
      <c r="U255" s="441"/>
    </row>
    <row r="256" spans="2:21" ht="36" customHeight="1" x14ac:dyDescent="0.35">
      <c r="B256" s="702" t="str">
        <f>IF(ISNONTEXT('Working Sheet'!H740),"",'Working Sheet'!H740)</f>
        <v/>
      </c>
      <c r="C256" s="702"/>
      <c r="D256" s="703" t="str">
        <f>IF(ISNONTEXT('Working Sheet'!E740),"",RIGHT('Working Sheet'!E740,LEN('Working Sheet'!E740)-SEARCH(" ",'Working Sheet'!E740)))</f>
        <v/>
      </c>
      <c r="E256" s="703"/>
      <c r="F256" s="703"/>
      <c r="G256" s="440" t="str">
        <f>IF(ISNONTEXT('Working Sheet'!E740),"",'Working Sheet'!F740)</f>
        <v/>
      </c>
      <c r="H256" s="732"/>
      <c r="I256" s="732"/>
      <c r="J256" s="442"/>
      <c r="K256" s="702" t="str">
        <f>IF(ISNONTEXT('Working Sheet'!Q740),"",'Working Sheet'!Q740)</f>
        <v/>
      </c>
      <c r="L256" s="702"/>
      <c r="M256" s="703" t="str">
        <f>IF(ISNONTEXT('Working Sheet'!N740),"",RIGHT('Working Sheet'!N740,LEN('Working Sheet'!N740)-SEARCH(" ",'Working Sheet'!N740)))</f>
        <v/>
      </c>
      <c r="N256" s="703"/>
      <c r="O256" s="703"/>
      <c r="P256" s="440" t="str">
        <f>IF(ISNONTEXT('Working Sheet'!N740),"",'Working Sheet'!O740)</f>
        <v/>
      </c>
      <c r="Q256" s="440" t="str">
        <f>IF(ISNONTEXT('Working Sheet'!N740),"",'Working Sheet'!P740)</f>
        <v/>
      </c>
      <c r="R256" s="704"/>
      <c r="S256" s="704"/>
      <c r="T256" s="441"/>
      <c r="U256" s="441"/>
    </row>
    <row r="257" spans="2:21" ht="36" customHeight="1" x14ac:dyDescent="0.35">
      <c r="B257" s="702" t="str">
        <f>IF(ISNONTEXT('Working Sheet'!H741),"",'Working Sheet'!H741)</f>
        <v/>
      </c>
      <c r="C257" s="702"/>
      <c r="D257" s="703" t="str">
        <f>IF(ISNONTEXT('Working Sheet'!E741),"",RIGHT('Working Sheet'!E741,LEN('Working Sheet'!E741)-SEARCH(" ",'Working Sheet'!E741)))</f>
        <v/>
      </c>
      <c r="E257" s="703"/>
      <c r="F257" s="703"/>
      <c r="G257" s="440" t="str">
        <f>IF(ISNONTEXT('Working Sheet'!E741),"",'Working Sheet'!F741)</f>
        <v/>
      </c>
      <c r="H257" s="732"/>
      <c r="I257" s="732"/>
      <c r="J257" s="442"/>
      <c r="K257" s="702" t="str">
        <f>IF(ISNONTEXT('Working Sheet'!Q741),"",'Working Sheet'!Q741)</f>
        <v/>
      </c>
      <c r="L257" s="702"/>
      <c r="M257" s="703" t="str">
        <f>IF(ISNONTEXT('Working Sheet'!N741),"",RIGHT('Working Sheet'!N741,LEN('Working Sheet'!N741)-SEARCH(" ",'Working Sheet'!N741)))</f>
        <v/>
      </c>
      <c r="N257" s="703"/>
      <c r="O257" s="703"/>
      <c r="P257" s="440" t="str">
        <f>IF(ISNONTEXT('Working Sheet'!N741),"",'Working Sheet'!O741)</f>
        <v/>
      </c>
      <c r="Q257" s="440" t="str">
        <f>IF(ISNONTEXT('Working Sheet'!N741),"",'Working Sheet'!P741)</f>
        <v/>
      </c>
      <c r="R257" s="704"/>
      <c r="S257" s="704"/>
      <c r="T257" s="441"/>
      <c r="U257" s="441"/>
    </row>
    <row r="258" spans="2:21" ht="36" customHeight="1" x14ac:dyDescent="0.35">
      <c r="B258" s="702" t="str">
        <f>IF(ISNONTEXT('Working Sheet'!H742),"",'Working Sheet'!H742)</f>
        <v/>
      </c>
      <c r="C258" s="702"/>
      <c r="D258" s="703" t="str">
        <f>IF(ISNONTEXT('Working Sheet'!E742),"",RIGHT('Working Sheet'!E742,LEN('Working Sheet'!E742)-SEARCH(" ",'Working Sheet'!E742)))</f>
        <v/>
      </c>
      <c r="E258" s="703"/>
      <c r="F258" s="703"/>
      <c r="G258" s="440" t="str">
        <f>IF(ISNONTEXT('Working Sheet'!E742),"",'Working Sheet'!F742)</f>
        <v/>
      </c>
      <c r="H258" s="732"/>
      <c r="I258" s="732"/>
      <c r="J258" s="442"/>
      <c r="K258" s="702" t="str">
        <f>IF(ISNONTEXT('Working Sheet'!Q742),"",'Working Sheet'!Q742)</f>
        <v/>
      </c>
      <c r="L258" s="702"/>
      <c r="M258" s="703" t="str">
        <f>IF(ISNONTEXT('Working Sheet'!N742),"",RIGHT('Working Sheet'!N742,LEN('Working Sheet'!N742)-SEARCH(" ",'Working Sheet'!N742)))</f>
        <v/>
      </c>
      <c r="N258" s="703"/>
      <c r="O258" s="703"/>
      <c r="P258" s="440" t="str">
        <f>IF(ISNONTEXT('Working Sheet'!N742),"",'Working Sheet'!O742)</f>
        <v/>
      </c>
      <c r="Q258" s="440" t="str">
        <f>IF(ISNONTEXT('Working Sheet'!N742),"",'Working Sheet'!P742)</f>
        <v/>
      </c>
      <c r="R258" s="704"/>
      <c r="S258" s="704"/>
      <c r="T258" s="441"/>
      <c r="U258" s="441"/>
    </row>
    <row r="259" spans="2:21" ht="36" customHeight="1" x14ac:dyDescent="0.35">
      <c r="B259" s="702" t="str">
        <f>IF(ISNONTEXT('Working Sheet'!H743),"",'Working Sheet'!H743)</f>
        <v/>
      </c>
      <c r="C259" s="702"/>
      <c r="D259" s="703" t="str">
        <f>IF(ISNONTEXT('Working Sheet'!E743),"",RIGHT('Working Sheet'!E743,LEN('Working Sheet'!E743)-SEARCH(" ",'Working Sheet'!E743)))</f>
        <v/>
      </c>
      <c r="E259" s="703"/>
      <c r="F259" s="703"/>
      <c r="G259" s="440" t="str">
        <f>IF(ISNONTEXT('Working Sheet'!E743),"",'Working Sheet'!F743)</f>
        <v/>
      </c>
      <c r="H259" s="732"/>
      <c r="I259" s="732"/>
      <c r="J259" s="442"/>
      <c r="K259" s="702" t="str">
        <f>IF(ISNONTEXT('Working Sheet'!Q743),"",'Working Sheet'!Q743)</f>
        <v/>
      </c>
      <c r="L259" s="702"/>
      <c r="M259" s="703" t="str">
        <f>IF(ISNONTEXT('Working Sheet'!N743),"",RIGHT('Working Sheet'!N743,LEN('Working Sheet'!N743)-SEARCH(" ",'Working Sheet'!N743)))</f>
        <v/>
      </c>
      <c r="N259" s="703"/>
      <c r="O259" s="703"/>
      <c r="P259" s="440" t="str">
        <f>IF(ISNONTEXT('Working Sheet'!N743),"",'Working Sheet'!O743)</f>
        <v/>
      </c>
      <c r="Q259" s="440" t="str">
        <f>IF(ISNONTEXT('Working Sheet'!N743),"",'Working Sheet'!P743)</f>
        <v/>
      </c>
      <c r="R259" s="704"/>
      <c r="S259" s="704"/>
      <c r="T259" s="441"/>
      <c r="U259" s="441"/>
    </row>
    <row r="260" spans="2:21" ht="36" customHeight="1" x14ac:dyDescent="0.35">
      <c r="B260" s="702" t="str">
        <f>IF(ISNONTEXT('Working Sheet'!H744),"",'Working Sheet'!H744)</f>
        <v/>
      </c>
      <c r="C260" s="702"/>
      <c r="D260" s="703" t="str">
        <f>IF(ISNONTEXT('Working Sheet'!E744),"",RIGHT('Working Sheet'!E744,LEN('Working Sheet'!E744)-SEARCH(" ",'Working Sheet'!E744)))</f>
        <v/>
      </c>
      <c r="E260" s="703"/>
      <c r="F260" s="703"/>
      <c r="G260" s="440" t="str">
        <f>IF(ISNONTEXT('Working Sheet'!E744),"",'Working Sheet'!F744)</f>
        <v/>
      </c>
      <c r="H260" s="732"/>
      <c r="I260" s="732"/>
      <c r="J260" s="442"/>
      <c r="K260" s="702" t="str">
        <f>IF(ISNONTEXT('Working Sheet'!Q744),"",'Working Sheet'!Q744)</f>
        <v/>
      </c>
      <c r="L260" s="702"/>
      <c r="M260" s="703" t="str">
        <f>IF(ISNONTEXT('Working Sheet'!N744),"",RIGHT('Working Sheet'!N744,LEN('Working Sheet'!N744)-SEARCH(" ",'Working Sheet'!N744)))</f>
        <v/>
      </c>
      <c r="N260" s="703"/>
      <c r="O260" s="703"/>
      <c r="P260" s="440" t="str">
        <f>IF(ISNONTEXT('Working Sheet'!N744),"",'Working Sheet'!O744)</f>
        <v/>
      </c>
      <c r="Q260" s="440" t="str">
        <f>IF(ISNONTEXT('Working Sheet'!N744),"",'Working Sheet'!P744)</f>
        <v/>
      </c>
      <c r="R260" s="704"/>
      <c r="S260" s="704"/>
      <c r="T260" s="441"/>
      <c r="U260" s="441"/>
    </row>
    <row r="261" spans="2:21" ht="36" customHeight="1" x14ac:dyDescent="0.35">
      <c r="B261" s="702" t="str">
        <f>IF(ISNONTEXT('Working Sheet'!H745),"",'Working Sheet'!H745)</f>
        <v/>
      </c>
      <c r="C261" s="702"/>
      <c r="D261" s="703" t="str">
        <f>IF(ISNONTEXT('Working Sheet'!E745),"",RIGHT('Working Sheet'!E745,LEN('Working Sheet'!E745)-SEARCH(" ",'Working Sheet'!E745)))</f>
        <v/>
      </c>
      <c r="E261" s="703"/>
      <c r="F261" s="703"/>
      <c r="G261" s="440" t="str">
        <f>IF(ISNONTEXT('Working Sheet'!E745),"",'Working Sheet'!F745)</f>
        <v/>
      </c>
      <c r="H261" s="732"/>
      <c r="I261" s="732"/>
      <c r="J261" s="442"/>
      <c r="K261" s="702" t="str">
        <f>IF(ISNONTEXT('Working Sheet'!Q745),"",'Working Sheet'!Q745)</f>
        <v/>
      </c>
      <c r="L261" s="702"/>
      <c r="M261" s="703" t="str">
        <f>IF(ISNONTEXT('Working Sheet'!N745),"",RIGHT('Working Sheet'!N745,LEN('Working Sheet'!N745)-SEARCH(" ",'Working Sheet'!N745)))</f>
        <v/>
      </c>
      <c r="N261" s="703"/>
      <c r="O261" s="703"/>
      <c r="P261" s="440" t="str">
        <f>IF(ISNONTEXT('Working Sheet'!N745),"",'Working Sheet'!O745)</f>
        <v/>
      </c>
      <c r="Q261" s="440" t="str">
        <f>IF(ISNONTEXT('Working Sheet'!N745),"",'Working Sheet'!P745)</f>
        <v/>
      </c>
      <c r="R261" s="704"/>
      <c r="S261" s="704"/>
      <c r="T261" s="441"/>
      <c r="U261" s="441"/>
    </row>
    <row r="262" spans="2:21" ht="36" customHeight="1" x14ac:dyDescent="0.35">
      <c r="B262" s="702" t="str">
        <f>IF(ISNONTEXT('Working Sheet'!H746),"",'Working Sheet'!H746)</f>
        <v/>
      </c>
      <c r="C262" s="702"/>
      <c r="D262" s="703" t="str">
        <f>IF(ISNONTEXT('Working Sheet'!E746),"",RIGHT('Working Sheet'!E746,LEN('Working Sheet'!E746)-SEARCH(" ",'Working Sheet'!E746)))</f>
        <v/>
      </c>
      <c r="E262" s="703"/>
      <c r="F262" s="703"/>
      <c r="G262" s="440" t="str">
        <f>IF(ISNONTEXT('Working Sheet'!E746),"",'Working Sheet'!F746)</f>
        <v/>
      </c>
      <c r="H262" s="732"/>
      <c r="I262" s="732"/>
      <c r="J262" s="442"/>
      <c r="K262" s="702" t="str">
        <f>IF(ISNONTEXT('Working Sheet'!Q746),"",'Working Sheet'!Q746)</f>
        <v/>
      </c>
      <c r="L262" s="702"/>
      <c r="M262" s="703" t="str">
        <f>IF(ISNONTEXT('Working Sheet'!N746),"",RIGHT('Working Sheet'!N746,LEN('Working Sheet'!N746)-SEARCH(" ",'Working Sheet'!N746)))</f>
        <v/>
      </c>
      <c r="N262" s="703"/>
      <c r="O262" s="703"/>
      <c r="P262" s="440" t="str">
        <f>IF(ISNONTEXT('Working Sheet'!N746),"",'Working Sheet'!O746)</f>
        <v/>
      </c>
      <c r="Q262" s="440" t="str">
        <f>IF(ISNONTEXT('Working Sheet'!N746),"",'Working Sheet'!P746)</f>
        <v/>
      </c>
      <c r="R262" s="704"/>
      <c r="S262" s="704"/>
      <c r="T262" s="441"/>
      <c r="U262" s="441"/>
    </row>
    <row r="263" spans="2:21" ht="36" customHeight="1" x14ac:dyDescent="0.35">
      <c r="B263" s="702" t="str">
        <f>IF(ISNONTEXT('Working Sheet'!H747),"",'Working Sheet'!H747)</f>
        <v/>
      </c>
      <c r="C263" s="702"/>
      <c r="D263" s="703" t="str">
        <f>IF(ISNONTEXT('Working Sheet'!E747),"",RIGHT('Working Sheet'!E747,LEN('Working Sheet'!E747)-SEARCH(" ",'Working Sheet'!E747)))</f>
        <v/>
      </c>
      <c r="E263" s="703"/>
      <c r="F263" s="703"/>
      <c r="G263" s="440" t="str">
        <f>IF(ISNONTEXT('Working Sheet'!E747),"",'Working Sheet'!F747)</f>
        <v/>
      </c>
      <c r="H263" s="732"/>
      <c r="I263" s="732"/>
      <c r="J263" s="442"/>
      <c r="K263" s="702" t="str">
        <f>IF(ISNONTEXT('Working Sheet'!Q747),"",'Working Sheet'!Q747)</f>
        <v/>
      </c>
      <c r="L263" s="702"/>
      <c r="M263" s="703" t="str">
        <f>IF(ISNONTEXT('Working Sheet'!N747),"",RIGHT('Working Sheet'!N747,LEN('Working Sheet'!N747)-SEARCH(" ",'Working Sheet'!N747)))</f>
        <v/>
      </c>
      <c r="N263" s="703"/>
      <c r="O263" s="703"/>
      <c r="P263" s="440" t="str">
        <f>IF(ISNONTEXT('Working Sheet'!N747),"",'Working Sheet'!O747)</f>
        <v/>
      </c>
      <c r="Q263" s="440" t="str">
        <f>IF(ISNONTEXT('Working Sheet'!N747),"",'Working Sheet'!P747)</f>
        <v/>
      </c>
      <c r="R263" s="704"/>
      <c r="S263" s="704"/>
      <c r="T263" s="441"/>
      <c r="U263" s="441"/>
    </row>
    <row r="264" spans="2:21" ht="36" customHeight="1" x14ac:dyDescent="0.35">
      <c r="B264" s="702" t="str">
        <f>IF(ISNONTEXT('Working Sheet'!H748),"",'Working Sheet'!H748)</f>
        <v/>
      </c>
      <c r="C264" s="702"/>
      <c r="D264" s="703" t="str">
        <f>IF(ISNONTEXT('Working Sheet'!E748),"",RIGHT('Working Sheet'!E748,LEN('Working Sheet'!E748)-SEARCH(" ",'Working Sheet'!E748)))</f>
        <v/>
      </c>
      <c r="E264" s="703"/>
      <c r="F264" s="703"/>
      <c r="G264" s="440" t="str">
        <f>IF(ISNONTEXT('Working Sheet'!E748),"",'Working Sheet'!F748)</f>
        <v/>
      </c>
      <c r="H264" s="732"/>
      <c r="I264" s="732"/>
      <c r="J264" s="442"/>
      <c r="K264" s="702" t="str">
        <f>IF(ISNONTEXT('Working Sheet'!Q748),"",'Working Sheet'!Q748)</f>
        <v/>
      </c>
      <c r="L264" s="702"/>
      <c r="M264" s="703" t="str">
        <f>IF(ISNONTEXT('Working Sheet'!N748),"",RIGHT('Working Sheet'!N748,LEN('Working Sheet'!N748)-SEARCH(" ",'Working Sheet'!N748)))</f>
        <v/>
      </c>
      <c r="N264" s="703"/>
      <c r="O264" s="703"/>
      <c r="P264" s="440" t="str">
        <f>IF(ISNONTEXT('Working Sheet'!N748),"",'Working Sheet'!O748)</f>
        <v/>
      </c>
      <c r="Q264" s="440" t="str">
        <f>IF(ISNONTEXT('Working Sheet'!N748),"",'Working Sheet'!P748)</f>
        <v/>
      </c>
      <c r="R264" s="704"/>
      <c r="S264" s="704"/>
      <c r="T264" s="441"/>
      <c r="U264" s="441"/>
    </row>
    <row r="265" spans="2:21" ht="36" customHeight="1" x14ac:dyDescent="0.35">
      <c r="B265" s="702" t="str">
        <f>IF(ISNONTEXT('Working Sheet'!H749),"",'Working Sheet'!H749)</f>
        <v/>
      </c>
      <c r="C265" s="702"/>
      <c r="D265" s="703" t="str">
        <f>IF(ISNONTEXT('Working Sheet'!E749),"",RIGHT('Working Sheet'!E749,LEN('Working Sheet'!E749)-SEARCH(" ",'Working Sheet'!E749)))</f>
        <v/>
      </c>
      <c r="E265" s="703"/>
      <c r="F265" s="703"/>
      <c r="G265" s="440" t="str">
        <f>IF(ISNONTEXT('Working Sheet'!E749),"",'Working Sheet'!F749)</f>
        <v/>
      </c>
      <c r="H265" s="732"/>
      <c r="I265" s="732"/>
      <c r="J265" s="442"/>
      <c r="K265" s="702" t="str">
        <f>IF(ISNONTEXT('Working Sheet'!Q749),"",'Working Sheet'!Q749)</f>
        <v/>
      </c>
      <c r="L265" s="702"/>
      <c r="M265" s="703" t="str">
        <f>IF(ISNONTEXT('Working Sheet'!N749),"",RIGHT('Working Sheet'!N749,LEN('Working Sheet'!N749)-SEARCH(" ",'Working Sheet'!N749)))</f>
        <v/>
      </c>
      <c r="N265" s="703"/>
      <c r="O265" s="703"/>
      <c r="P265" s="440" t="str">
        <f>IF(ISNONTEXT('Working Sheet'!N749),"",'Working Sheet'!O749)</f>
        <v/>
      </c>
      <c r="Q265" s="440" t="str">
        <f>IF(ISNONTEXT('Working Sheet'!N749),"",'Working Sheet'!P749)</f>
        <v/>
      </c>
      <c r="R265" s="704"/>
      <c r="S265" s="704"/>
      <c r="T265" s="441"/>
      <c r="U265" s="441"/>
    </row>
    <row r="266" spans="2:21" ht="36" customHeight="1" x14ac:dyDescent="0.35">
      <c r="B266" s="702" t="str">
        <f>IF(ISNONTEXT('Working Sheet'!H750),"",'Working Sheet'!H750)</f>
        <v/>
      </c>
      <c r="C266" s="702"/>
      <c r="D266" s="703" t="str">
        <f>IF(ISNONTEXT('Working Sheet'!E750),"",RIGHT('Working Sheet'!E750,LEN('Working Sheet'!E750)-SEARCH(" ",'Working Sheet'!E750)))</f>
        <v/>
      </c>
      <c r="E266" s="703"/>
      <c r="F266" s="703"/>
      <c r="G266" s="440" t="str">
        <f>IF(ISNONTEXT('Working Sheet'!E750),"",'Working Sheet'!F750)</f>
        <v/>
      </c>
      <c r="H266" s="732"/>
      <c r="I266" s="732"/>
      <c r="J266" s="442"/>
      <c r="K266" s="702" t="str">
        <f>IF(ISNONTEXT('Working Sheet'!Q750),"",'Working Sheet'!Q750)</f>
        <v/>
      </c>
      <c r="L266" s="702"/>
      <c r="M266" s="703" t="str">
        <f>IF(ISNONTEXT('Working Sheet'!N750),"",RIGHT('Working Sheet'!N750,LEN('Working Sheet'!N750)-SEARCH(" ",'Working Sheet'!N750)))</f>
        <v/>
      </c>
      <c r="N266" s="703"/>
      <c r="O266" s="703"/>
      <c r="P266" s="440" t="str">
        <f>IF(ISNONTEXT('Working Sheet'!N750),"",'Working Sheet'!O750)</f>
        <v/>
      </c>
      <c r="Q266" s="440" t="str">
        <f>IF(ISNONTEXT('Working Sheet'!N750),"",'Working Sheet'!P750)</f>
        <v/>
      </c>
      <c r="R266" s="704"/>
      <c r="S266" s="704"/>
      <c r="T266" s="441"/>
      <c r="U266" s="441"/>
    </row>
    <row r="267" spans="2:21" ht="36" customHeight="1" x14ac:dyDescent="0.35">
      <c r="B267" s="702" t="str">
        <f>IF(ISNONTEXT('Working Sheet'!H751),"",'Working Sheet'!H751)</f>
        <v/>
      </c>
      <c r="C267" s="702"/>
      <c r="D267" s="703" t="str">
        <f>IF(ISNONTEXT('Working Sheet'!E751),"",RIGHT('Working Sheet'!E751,LEN('Working Sheet'!E751)-SEARCH(" ",'Working Sheet'!E751)))</f>
        <v/>
      </c>
      <c r="E267" s="703"/>
      <c r="F267" s="703"/>
      <c r="G267" s="440" t="str">
        <f>IF(ISNONTEXT('Working Sheet'!E751),"",'Working Sheet'!F751)</f>
        <v/>
      </c>
      <c r="H267" s="732"/>
      <c r="I267" s="732"/>
      <c r="J267" s="442"/>
      <c r="K267" s="702" t="str">
        <f>IF(ISNONTEXT('Working Sheet'!Q751),"",'Working Sheet'!Q751)</f>
        <v/>
      </c>
      <c r="L267" s="702"/>
      <c r="M267" s="703" t="str">
        <f>IF(ISNONTEXT('Working Sheet'!N751),"",RIGHT('Working Sheet'!N751,LEN('Working Sheet'!N751)-SEARCH(" ",'Working Sheet'!N751)))</f>
        <v/>
      </c>
      <c r="N267" s="703"/>
      <c r="O267" s="703"/>
      <c r="P267" s="440" t="str">
        <f>IF(ISNONTEXT('Working Sheet'!N751),"",'Working Sheet'!O751)</f>
        <v/>
      </c>
      <c r="Q267" s="440" t="str">
        <f>IF(ISNONTEXT('Working Sheet'!N751),"",'Working Sheet'!P751)</f>
        <v/>
      </c>
      <c r="R267" s="704"/>
      <c r="S267" s="704"/>
      <c r="T267" s="441"/>
      <c r="U267" s="441"/>
    </row>
    <row r="268" spans="2:21" ht="36" customHeight="1" x14ac:dyDescent="0.35">
      <c r="B268" s="702" t="str">
        <f>IF(ISNONTEXT('Working Sheet'!H752),"",'Working Sheet'!H752)</f>
        <v/>
      </c>
      <c r="C268" s="702"/>
      <c r="D268" s="703" t="str">
        <f>IF(ISNONTEXT('Working Sheet'!E752),"",RIGHT('Working Sheet'!E752,LEN('Working Sheet'!E752)-SEARCH(" ",'Working Sheet'!E752)))</f>
        <v/>
      </c>
      <c r="E268" s="703"/>
      <c r="F268" s="703"/>
      <c r="G268" s="440" t="str">
        <f>IF(ISNONTEXT('Working Sheet'!E752),"",'Working Sheet'!F752)</f>
        <v/>
      </c>
      <c r="H268" s="732"/>
      <c r="I268" s="732"/>
      <c r="J268" s="442"/>
      <c r="K268" s="702" t="str">
        <f>IF(ISNONTEXT('Working Sheet'!Q752),"",'Working Sheet'!Q752)</f>
        <v/>
      </c>
      <c r="L268" s="702"/>
      <c r="M268" s="703" t="str">
        <f>IF(ISNONTEXT('Working Sheet'!N752),"",RIGHT('Working Sheet'!N752,LEN('Working Sheet'!N752)-SEARCH(" ",'Working Sheet'!N752)))</f>
        <v/>
      </c>
      <c r="N268" s="703"/>
      <c r="O268" s="703"/>
      <c r="P268" s="440" t="str">
        <f>IF(ISNONTEXT('Working Sheet'!N752),"",'Working Sheet'!O752)</f>
        <v/>
      </c>
      <c r="Q268" s="440" t="str">
        <f>IF(ISNONTEXT('Working Sheet'!N752),"",'Working Sheet'!P752)</f>
        <v/>
      </c>
      <c r="R268" s="704"/>
      <c r="S268" s="704"/>
      <c r="T268" s="441"/>
      <c r="U268" s="441"/>
    </row>
    <row r="269" spans="2:21" ht="36" customHeight="1" x14ac:dyDescent="0.35">
      <c r="B269" s="702" t="str">
        <f>IF(ISNONTEXT('Working Sheet'!H753),"",'Working Sheet'!H753)</f>
        <v/>
      </c>
      <c r="C269" s="702"/>
      <c r="D269" s="703" t="str">
        <f>IF(ISNONTEXT('Working Sheet'!E753),"",RIGHT('Working Sheet'!E753,LEN('Working Sheet'!E753)-SEARCH(" ",'Working Sheet'!E753)))</f>
        <v/>
      </c>
      <c r="E269" s="703"/>
      <c r="F269" s="703"/>
      <c r="G269" s="440" t="str">
        <f>IF(ISNONTEXT('Working Sheet'!E753),"",'Working Sheet'!F753)</f>
        <v/>
      </c>
      <c r="H269" s="732"/>
      <c r="I269" s="732"/>
      <c r="J269" s="442"/>
      <c r="K269" s="702" t="str">
        <f>IF(ISNONTEXT('Working Sheet'!Q753),"",'Working Sheet'!Q753)</f>
        <v/>
      </c>
      <c r="L269" s="702"/>
      <c r="M269" s="703" t="str">
        <f>IF(ISNONTEXT('Working Sheet'!N753),"",RIGHT('Working Sheet'!N753,LEN('Working Sheet'!N753)-SEARCH(" ",'Working Sheet'!N753)))</f>
        <v/>
      </c>
      <c r="N269" s="703"/>
      <c r="O269" s="703"/>
      <c r="P269" s="440" t="str">
        <f>IF(ISNONTEXT('Working Sheet'!N753),"",'Working Sheet'!O753)</f>
        <v/>
      </c>
      <c r="Q269" s="440" t="str">
        <f>IF(ISNONTEXT('Working Sheet'!N753),"",'Working Sheet'!P753)</f>
        <v/>
      </c>
      <c r="R269" s="704"/>
      <c r="S269" s="704"/>
      <c r="T269" s="441"/>
      <c r="U269" s="441"/>
    </row>
    <row r="270" spans="2:21" ht="36" customHeight="1" x14ac:dyDescent="0.35">
      <c r="B270" s="702" t="str">
        <f>IF(ISNONTEXT('Working Sheet'!H754),"",'Working Sheet'!H754)</f>
        <v/>
      </c>
      <c r="C270" s="702"/>
      <c r="D270" s="703" t="str">
        <f>IF(ISNONTEXT('Working Sheet'!E754),"",RIGHT('Working Sheet'!E754,LEN('Working Sheet'!E754)-SEARCH(" ",'Working Sheet'!E754)))</f>
        <v/>
      </c>
      <c r="E270" s="703"/>
      <c r="F270" s="703"/>
      <c r="G270" s="440" t="str">
        <f>IF(ISNONTEXT('Working Sheet'!E754),"",'Working Sheet'!F754)</f>
        <v/>
      </c>
      <c r="H270" s="732"/>
      <c r="I270" s="732"/>
      <c r="J270" s="442"/>
      <c r="K270" s="702" t="str">
        <f>IF(ISNONTEXT('Working Sheet'!Q754),"",'Working Sheet'!Q754)</f>
        <v/>
      </c>
      <c r="L270" s="702"/>
      <c r="M270" s="703" t="str">
        <f>IF(ISNONTEXT('Working Sheet'!N754),"",RIGHT('Working Sheet'!N754,LEN('Working Sheet'!N754)-SEARCH(" ",'Working Sheet'!N754)))</f>
        <v/>
      </c>
      <c r="N270" s="703"/>
      <c r="O270" s="703"/>
      <c r="P270" s="440" t="str">
        <f>IF(ISNONTEXT('Working Sheet'!N754),"",'Working Sheet'!O754)</f>
        <v/>
      </c>
      <c r="Q270" s="440" t="str">
        <f>IF(ISNONTEXT('Working Sheet'!N754),"",'Working Sheet'!P754)</f>
        <v/>
      </c>
      <c r="R270" s="704"/>
      <c r="S270" s="704"/>
      <c r="T270" s="441"/>
      <c r="U270" s="441"/>
    </row>
    <row r="271" spans="2:21" ht="36" customHeight="1" x14ac:dyDescent="0.35">
      <c r="B271" s="702" t="str">
        <f>IF(ISNONTEXT('Working Sheet'!H755),"",'Working Sheet'!H755)</f>
        <v/>
      </c>
      <c r="C271" s="702"/>
      <c r="D271" s="703" t="str">
        <f>IF(ISNONTEXT('Working Sheet'!E755),"",RIGHT('Working Sheet'!E755,LEN('Working Sheet'!E755)-SEARCH(" ",'Working Sheet'!E755)))</f>
        <v/>
      </c>
      <c r="E271" s="703"/>
      <c r="F271" s="703"/>
      <c r="G271" s="440" t="str">
        <f>IF(ISNONTEXT('Working Sheet'!E755),"",'Working Sheet'!F755)</f>
        <v/>
      </c>
      <c r="H271" s="732"/>
      <c r="I271" s="732"/>
      <c r="J271" s="442"/>
      <c r="K271" s="702" t="str">
        <f>IF(ISNONTEXT('Working Sheet'!Q755),"",'Working Sheet'!Q755)</f>
        <v/>
      </c>
      <c r="L271" s="702"/>
      <c r="M271" s="703" t="str">
        <f>IF(ISNONTEXT('Working Sheet'!N755),"",RIGHT('Working Sheet'!N755,LEN('Working Sheet'!N755)-SEARCH(" ",'Working Sheet'!N755)))</f>
        <v/>
      </c>
      <c r="N271" s="703"/>
      <c r="O271" s="703"/>
      <c r="P271" s="440" t="str">
        <f>IF(ISNONTEXT('Working Sheet'!N755),"",'Working Sheet'!O755)</f>
        <v/>
      </c>
      <c r="Q271" s="440" t="str">
        <f>IF(ISNONTEXT('Working Sheet'!N755),"",'Working Sheet'!P755)</f>
        <v/>
      </c>
      <c r="R271" s="704"/>
      <c r="S271" s="704"/>
      <c r="T271" s="441"/>
      <c r="U271" s="441"/>
    </row>
    <row r="272" spans="2:21" ht="36" customHeight="1" x14ac:dyDescent="0.35">
      <c r="B272" s="702" t="str">
        <f>IF(ISNONTEXT('Working Sheet'!H756),"",'Working Sheet'!H756)</f>
        <v/>
      </c>
      <c r="C272" s="702"/>
      <c r="D272" s="703" t="str">
        <f>IF(ISNONTEXT('Working Sheet'!E756),"",RIGHT('Working Sheet'!E756,LEN('Working Sheet'!E756)-SEARCH(" ",'Working Sheet'!E756)))</f>
        <v/>
      </c>
      <c r="E272" s="703"/>
      <c r="F272" s="703"/>
      <c r="G272" s="440" t="str">
        <f>IF(ISNONTEXT('Working Sheet'!E756),"",'Working Sheet'!F756)</f>
        <v/>
      </c>
      <c r="H272" s="732"/>
      <c r="I272" s="732"/>
      <c r="J272" s="442"/>
      <c r="K272" s="702" t="str">
        <f>IF(ISNONTEXT('Working Sheet'!Q756),"",'Working Sheet'!Q756)</f>
        <v/>
      </c>
      <c r="L272" s="702"/>
      <c r="M272" s="703" t="str">
        <f>IF(ISNONTEXT('Working Sheet'!N756),"",RIGHT('Working Sheet'!N756,LEN('Working Sheet'!N756)-SEARCH(" ",'Working Sheet'!N756)))</f>
        <v/>
      </c>
      <c r="N272" s="703"/>
      <c r="O272" s="703"/>
      <c r="P272" s="440" t="str">
        <f>IF(ISNONTEXT('Working Sheet'!N756),"",'Working Sheet'!O756)</f>
        <v/>
      </c>
      <c r="Q272" s="440" t="str">
        <f>IF(ISNONTEXT('Working Sheet'!N756),"",'Working Sheet'!P756)</f>
        <v/>
      </c>
      <c r="R272" s="704"/>
      <c r="S272" s="704"/>
      <c r="T272" s="441"/>
      <c r="U272" s="441"/>
    </row>
    <row r="273" spans="2:21" ht="36" customHeight="1" x14ac:dyDescent="0.35">
      <c r="B273" s="702" t="str">
        <f>IF(ISNONTEXT('Working Sheet'!H757),"",'Working Sheet'!H757)</f>
        <v/>
      </c>
      <c r="C273" s="702"/>
      <c r="D273" s="703" t="str">
        <f>IF(ISNONTEXT('Working Sheet'!E757),"",RIGHT('Working Sheet'!E757,LEN('Working Sheet'!E757)-SEARCH(" ",'Working Sheet'!E757)))</f>
        <v/>
      </c>
      <c r="E273" s="703"/>
      <c r="F273" s="703"/>
      <c r="G273" s="440" t="str">
        <f>IF(ISNONTEXT('Working Sheet'!E757),"",'Working Sheet'!F757)</f>
        <v/>
      </c>
      <c r="H273" s="732"/>
      <c r="I273" s="732"/>
      <c r="J273" s="442"/>
      <c r="K273" s="702" t="str">
        <f>IF(ISNONTEXT('Working Sheet'!Q757),"",'Working Sheet'!Q757)</f>
        <v/>
      </c>
      <c r="L273" s="702"/>
      <c r="M273" s="703" t="str">
        <f>IF(ISNONTEXT('Working Sheet'!N757),"",RIGHT('Working Sheet'!N757,LEN('Working Sheet'!N757)-SEARCH(" ",'Working Sheet'!N757)))</f>
        <v/>
      </c>
      <c r="N273" s="703"/>
      <c r="O273" s="703"/>
      <c r="P273" s="440" t="str">
        <f>IF(ISNONTEXT('Working Sheet'!N757),"",'Working Sheet'!O757)</f>
        <v/>
      </c>
      <c r="Q273" s="440" t="str">
        <f>IF(ISNONTEXT('Working Sheet'!N757),"",'Working Sheet'!P757)</f>
        <v/>
      </c>
      <c r="R273" s="704"/>
      <c r="S273" s="704"/>
      <c r="T273" s="441"/>
      <c r="U273" s="441"/>
    </row>
    <row r="274" spans="2:21" ht="36" customHeight="1" x14ac:dyDescent="0.35">
      <c r="B274" s="702" t="str">
        <f>IF(ISNONTEXT('Working Sheet'!H758),"",'Working Sheet'!H758)</f>
        <v/>
      </c>
      <c r="C274" s="702"/>
      <c r="D274" s="703" t="str">
        <f>IF(ISNONTEXT('Working Sheet'!E758),"",RIGHT('Working Sheet'!E758,LEN('Working Sheet'!E758)-SEARCH(" ",'Working Sheet'!E758)))</f>
        <v/>
      </c>
      <c r="E274" s="703"/>
      <c r="F274" s="703"/>
      <c r="G274" s="440" t="str">
        <f>IF(ISNONTEXT('Working Sheet'!E758),"",'Working Sheet'!F758)</f>
        <v/>
      </c>
      <c r="H274" s="732"/>
      <c r="I274" s="732"/>
      <c r="J274" s="442"/>
      <c r="K274" s="702" t="str">
        <f>IF(ISNONTEXT('Working Sheet'!Q758),"",'Working Sheet'!Q758)</f>
        <v/>
      </c>
      <c r="L274" s="702"/>
      <c r="M274" s="703" t="str">
        <f>IF(ISNONTEXT('Working Sheet'!N758),"",RIGHT('Working Sheet'!N758,LEN('Working Sheet'!N758)-SEARCH(" ",'Working Sheet'!N758)))</f>
        <v/>
      </c>
      <c r="N274" s="703"/>
      <c r="O274" s="703"/>
      <c r="P274" s="440" t="str">
        <f>IF(ISNONTEXT('Working Sheet'!N758),"",'Working Sheet'!O758)</f>
        <v/>
      </c>
      <c r="Q274" s="440" t="str">
        <f>IF(ISNONTEXT('Working Sheet'!N758),"",'Working Sheet'!P758)</f>
        <v/>
      </c>
      <c r="R274" s="704"/>
      <c r="S274" s="704"/>
      <c r="T274" s="441"/>
      <c r="U274" s="441"/>
    </row>
    <row r="275" spans="2:21" ht="36" customHeight="1" x14ac:dyDescent="0.35">
      <c r="B275" s="702" t="str">
        <f>IF(ISNONTEXT('Working Sheet'!H759),"",'Working Sheet'!H759)</f>
        <v/>
      </c>
      <c r="C275" s="702"/>
      <c r="D275" s="703" t="str">
        <f>IF(ISNONTEXT('Working Sheet'!E759),"",RIGHT('Working Sheet'!E759,LEN('Working Sheet'!E759)-SEARCH(" ",'Working Sheet'!E759)))</f>
        <v/>
      </c>
      <c r="E275" s="703"/>
      <c r="F275" s="703"/>
      <c r="G275" s="440" t="str">
        <f>IF(ISNONTEXT('Working Sheet'!E759),"",'Working Sheet'!F759)</f>
        <v/>
      </c>
      <c r="H275" s="732"/>
      <c r="I275" s="732"/>
      <c r="J275" s="442"/>
      <c r="K275" s="702" t="str">
        <f>IF(ISNONTEXT('Working Sheet'!Q759),"",'Working Sheet'!Q759)</f>
        <v/>
      </c>
      <c r="L275" s="702"/>
      <c r="M275" s="703" t="str">
        <f>IF(ISNONTEXT('Working Sheet'!N759),"",RIGHT('Working Sheet'!N759,LEN('Working Sheet'!N759)-SEARCH(" ",'Working Sheet'!N759)))</f>
        <v/>
      </c>
      <c r="N275" s="703"/>
      <c r="O275" s="703"/>
      <c r="P275" s="440" t="str">
        <f>IF(ISNONTEXT('Working Sheet'!N759),"",'Working Sheet'!O759)</f>
        <v/>
      </c>
      <c r="Q275" s="440" t="str">
        <f>IF(ISNONTEXT('Working Sheet'!N759),"",'Working Sheet'!P759)</f>
        <v/>
      </c>
      <c r="R275" s="704"/>
      <c r="S275" s="704"/>
      <c r="T275" s="441"/>
      <c r="U275" s="441"/>
    </row>
    <row r="276" spans="2:21" ht="36" customHeight="1" x14ac:dyDescent="0.35">
      <c r="B276" s="702" t="str">
        <f>IF(ISNONTEXT('Working Sheet'!H760),"",'Working Sheet'!H760)</f>
        <v/>
      </c>
      <c r="C276" s="702"/>
      <c r="D276" s="703" t="str">
        <f>IF(ISNONTEXT('Working Sheet'!E760),"",RIGHT('Working Sheet'!E760,LEN('Working Sheet'!E760)-SEARCH(" ",'Working Sheet'!E760)))</f>
        <v/>
      </c>
      <c r="E276" s="703"/>
      <c r="F276" s="703"/>
      <c r="G276" s="440" t="str">
        <f>IF(ISNONTEXT('Working Sheet'!E760),"",'Working Sheet'!F760)</f>
        <v/>
      </c>
      <c r="H276" s="732"/>
      <c r="I276" s="732"/>
      <c r="J276" s="442"/>
      <c r="K276" s="702" t="str">
        <f>IF(ISNONTEXT('Working Sheet'!Q760),"",'Working Sheet'!Q760)</f>
        <v/>
      </c>
      <c r="L276" s="702"/>
      <c r="M276" s="703" t="str">
        <f>IF(ISNONTEXT('Working Sheet'!N760),"",RIGHT('Working Sheet'!N760,LEN('Working Sheet'!N760)-SEARCH(" ",'Working Sheet'!N760)))</f>
        <v/>
      </c>
      <c r="N276" s="703"/>
      <c r="O276" s="703"/>
      <c r="P276" s="440" t="str">
        <f>IF(ISNONTEXT('Working Sheet'!N760),"",'Working Sheet'!O760)</f>
        <v/>
      </c>
      <c r="Q276" s="440" t="str">
        <f>IF(ISNONTEXT('Working Sheet'!N760),"",'Working Sheet'!P760)</f>
        <v/>
      </c>
      <c r="R276" s="704"/>
      <c r="S276" s="704"/>
      <c r="T276" s="441"/>
      <c r="U276" s="441"/>
    </row>
    <row r="277" spans="2:21" ht="36" customHeight="1" x14ac:dyDescent="0.35">
      <c r="B277" s="702" t="str">
        <f>IF(ISNONTEXT('Working Sheet'!H761),"",'Working Sheet'!H761)</f>
        <v/>
      </c>
      <c r="C277" s="702"/>
      <c r="D277" s="703" t="str">
        <f>IF(ISNONTEXT('Working Sheet'!E761),"",RIGHT('Working Sheet'!E761,LEN('Working Sheet'!E761)-SEARCH(" ",'Working Sheet'!E761)))</f>
        <v/>
      </c>
      <c r="E277" s="703"/>
      <c r="F277" s="703"/>
      <c r="G277" s="440" t="str">
        <f>IF(ISNONTEXT('Working Sheet'!E761),"",'Working Sheet'!F761)</f>
        <v/>
      </c>
      <c r="H277" s="732"/>
      <c r="I277" s="732"/>
      <c r="J277" s="442"/>
      <c r="K277" s="702" t="str">
        <f>IF(ISNONTEXT('Working Sheet'!Q761),"",'Working Sheet'!Q761)</f>
        <v/>
      </c>
      <c r="L277" s="702"/>
      <c r="M277" s="703" t="str">
        <f>IF(ISNONTEXT('Working Sheet'!N761),"",RIGHT('Working Sheet'!N761,LEN('Working Sheet'!N761)-SEARCH(" ",'Working Sheet'!N761)))</f>
        <v/>
      </c>
      <c r="N277" s="703"/>
      <c r="O277" s="703"/>
      <c r="P277" s="440" t="str">
        <f>IF(ISNONTEXT('Working Sheet'!N761),"",'Working Sheet'!O761)</f>
        <v/>
      </c>
      <c r="Q277" s="440" t="str">
        <f>IF(ISNONTEXT('Working Sheet'!N761),"",'Working Sheet'!P761)</f>
        <v/>
      </c>
      <c r="R277" s="704"/>
      <c r="S277" s="704"/>
      <c r="T277" s="441"/>
      <c r="U277" s="441"/>
    </row>
    <row r="278" spans="2:21" ht="36" customHeight="1" x14ac:dyDescent="0.35">
      <c r="B278" s="702" t="str">
        <f>IF(ISNONTEXT('Working Sheet'!H762),"",'Working Sheet'!H762)</f>
        <v/>
      </c>
      <c r="C278" s="702"/>
      <c r="D278" s="703" t="str">
        <f>IF(ISNONTEXT('Working Sheet'!E762),"",RIGHT('Working Sheet'!E762,LEN('Working Sheet'!E762)-SEARCH(" ",'Working Sheet'!E762)))</f>
        <v/>
      </c>
      <c r="E278" s="703"/>
      <c r="F278" s="703"/>
      <c r="G278" s="440" t="str">
        <f>IF(ISNONTEXT('Working Sheet'!E762),"",'Working Sheet'!F762)</f>
        <v/>
      </c>
      <c r="H278" s="732"/>
      <c r="I278" s="732"/>
      <c r="J278" s="442"/>
      <c r="K278" s="702" t="str">
        <f>IF(ISNONTEXT('Working Sheet'!Q762),"",'Working Sheet'!Q762)</f>
        <v/>
      </c>
      <c r="L278" s="702"/>
      <c r="M278" s="703" t="str">
        <f>IF(ISNONTEXT('Working Sheet'!N762),"",RIGHT('Working Sheet'!N762,LEN('Working Sheet'!N762)-SEARCH(" ",'Working Sheet'!N762)))</f>
        <v/>
      </c>
      <c r="N278" s="703"/>
      <c r="O278" s="703"/>
      <c r="P278" s="440" t="str">
        <f>IF(ISNONTEXT('Working Sheet'!N762),"",'Working Sheet'!O762)</f>
        <v/>
      </c>
      <c r="Q278" s="440" t="str">
        <f>IF(ISNONTEXT('Working Sheet'!N762),"",'Working Sheet'!P762)</f>
        <v/>
      </c>
      <c r="R278" s="704"/>
      <c r="S278" s="704"/>
      <c r="T278" s="441"/>
      <c r="U278" s="441"/>
    </row>
    <row r="279" spans="2:21" ht="36" customHeight="1" x14ac:dyDescent="0.35">
      <c r="B279" s="702" t="str">
        <f>IF(ISNONTEXT('Working Sheet'!H763),"",'Working Sheet'!H763)</f>
        <v/>
      </c>
      <c r="C279" s="702"/>
      <c r="D279" s="703" t="str">
        <f>IF(ISNONTEXT('Working Sheet'!E763),"",RIGHT('Working Sheet'!E763,LEN('Working Sheet'!E763)-SEARCH(" ",'Working Sheet'!E763)))</f>
        <v/>
      </c>
      <c r="E279" s="703"/>
      <c r="F279" s="703"/>
      <c r="G279" s="440" t="str">
        <f>IF(ISNONTEXT('Working Sheet'!E763),"",'Working Sheet'!F763)</f>
        <v/>
      </c>
      <c r="H279" s="732"/>
      <c r="I279" s="732"/>
      <c r="J279" s="442"/>
      <c r="K279" s="702" t="str">
        <f>IF(ISNONTEXT('Working Sheet'!Q763),"",'Working Sheet'!Q763)</f>
        <v/>
      </c>
      <c r="L279" s="702"/>
      <c r="M279" s="703" t="str">
        <f>IF(ISNONTEXT('Working Sheet'!N763),"",RIGHT('Working Sheet'!N763,LEN('Working Sheet'!N763)-SEARCH(" ",'Working Sheet'!N763)))</f>
        <v/>
      </c>
      <c r="N279" s="703"/>
      <c r="O279" s="703"/>
      <c r="P279" s="440" t="str">
        <f>IF(ISNONTEXT('Working Sheet'!N763),"",'Working Sheet'!O763)</f>
        <v/>
      </c>
      <c r="Q279" s="440" t="str">
        <f>IF(ISNONTEXT('Working Sheet'!N763),"",'Working Sheet'!P763)</f>
        <v/>
      </c>
      <c r="R279" s="704"/>
      <c r="S279" s="704"/>
      <c r="T279" s="441"/>
      <c r="U279" s="441"/>
    </row>
    <row r="280" spans="2:21" ht="36" customHeight="1" x14ac:dyDescent="0.35">
      <c r="B280" s="702" t="str">
        <f>IF(ISNONTEXT('Working Sheet'!H764),"",'Working Sheet'!H764)</f>
        <v/>
      </c>
      <c r="C280" s="702"/>
      <c r="D280" s="703" t="str">
        <f>IF(ISNONTEXT('Working Sheet'!E764),"",RIGHT('Working Sheet'!E764,LEN('Working Sheet'!E764)-SEARCH(" ",'Working Sheet'!E764)))</f>
        <v/>
      </c>
      <c r="E280" s="703"/>
      <c r="F280" s="703"/>
      <c r="G280" s="440" t="str">
        <f>IF(ISNONTEXT('Working Sheet'!E764),"",'Working Sheet'!F764)</f>
        <v/>
      </c>
      <c r="H280" s="732"/>
      <c r="I280" s="732"/>
      <c r="J280" s="442"/>
      <c r="K280" s="702" t="str">
        <f>IF(ISNONTEXT('Working Sheet'!Q764),"",'Working Sheet'!Q764)</f>
        <v/>
      </c>
      <c r="L280" s="702"/>
      <c r="M280" s="703" t="str">
        <f>IF(ISNONTEXT('Working Sheet'!N764),"",RIGHT('Working Sheet'!N764,LEN('Working Sheet'!N764)-SEARCH(" ",'Working Sheet'!N764)))</f>
        <v/>
      </c>
      <c r="N280" s="703"/>
      <c r="O280" s="703"/>
      <c r="P280" s="440" t="str">
        <f>IF(ISNONTEXT('Working Sheet'!N764),"",'Working Sheet'!O764)</f>
        <v/>
      </c>
      <c r="Q280" s="440" t="str">
        <f>IF(ISNONTEXT('Working Sheet'!N764),"",'Working Sheet'!P764)</f>
        <v/>
      </c>
      <c r="R280" s="704"/>
      <c r="S280" s="704"/>
      <c r="T280" s="441"/>
      <c r="U280" s="441"/>
    </row>
    <row r="281" spans="2:21" ht="36" customHeight="1" x14ac:dyDescent="0.35">
      <c r="B281" s="702" t="str">
        <f>IF(ISNONTEXT('Working Sheet'!H765),"",'Working Sheet'!H765)</f>
        <v/>
      </c>
      <c r="C281" s="702"/>
      <c r="D281" s="703" t="str">
        <f>IF(ISNONTEXT('Working Sheet'!E765),"",RIGHT('Working Sheet'!E765,LEN('Working Sheet'!E765)-SEARCH(" ",'Working Sheet'!E765)))</f>
        <v/>
      </c>
      <c r="E281" s="703"/>
      <c r="F281" s="703"/>
      <c r="G281" s="440" t="str">
        <f>IF(ISNONTEXT('Working Sheet'!E765),"",'Working Sheet'!F765)</f>
        <v/>
      </c>
      <c r="H281" s="732"/>
      <c r="I281" s="732"/>
      <c r="J281" s="442"/>
      <c r="K281" s="702" t="str">
        <f>IF(ISNONTEXT('Working Sheet'!Q765),"",'Working Sheet'!Q765)</f>
        <v/>
      </c>
      <c r="L281" s="702"/>
      <c r="M281" s="703" t="str">
        <f>IF(ISNONTEXT('Working Sheet'!N765),"",RIGHT('Working Sheet'!N765,LEN('Working Sheet'!N765)-SEARCH(" ",'Working Sheet'!N765)))</f>
        <v/>
      </c>
      <c r="N281" s="703"/>
      <c r="O281" s="703"/>
      <c r="P281" s="440" t="str">
        <f>IF(ISNONTEXT('Working Sheet'!N765),"",'Working Sheet'!O765)</f>
        <v/>
      </c>
      <c r="Q281" s="440" t="str">
        <f>IF(ISNONTEXT('Working Sheet'!N765),"",'Working Sheet'!P765)</f>
        <v/>
      </c>
      <c r="R281" s="704"/>
      <c r="S281" s="704"/>
      <c r="T281" s="441"/>
      <c r="U281" s="441"/>
    </row>
    <row r="282" spans="2:21" ht="36" customHeight="1" x14ac:dyDescent="0.35">
      <c r="B282" s="702" t="str">
        <f>IF(ISNONTEXT('Working Sheet'!H766),"",'Working Sheet'!H766)</f>
        <v/>
      </c>
      <c r="C282" s="702"/>
      <c r="D282" s="703" t="str">
        <f>IF(ISNONTEXT('Working Sheet'!E766),"",RIGHT('Working Sheet'!E766,LEN('Working Sheet'!E766)-SEARCH(" ",'Working Sheet'!E766)))</f>
        <v/>
      </c>
      <c r="E282" s="703"/>
      <c r="F282" s="703"/>
      <c r="G282" s="440" t="str">
        <f>IF(ISNONTEXT('Working Sheet'!E766),"",'Working Sheet'!F766)</f>
        <v/>
      </c>
      <c r="H282" s="732"/>
      <c r="I282" s="732"/>
      <c r="J282" s="442"/>
      <c r="K282" s="702" t="str">
        <f>IF(ISNONTEXT('Working Sheet'!Q766),"",'Working Sheet'!Q766)</f>
        <v/>
      </c>
      <c r="L282" s="702"/>
      <c r="M282" s="703" t="str">
        <f>IF(ISNONTEXT('Working Sheet'!N766),"",RIGHT('Working Sheet'!N766,LEN('Working Sheet'!N766)-SEARCH(" ",'Working Sheet'!N766)))</f>
        <v/>
      </c>
      <c r="N282" s="703"/>
      <c r="O282" s="703"/>
      <c r="P282" s="440" t="str">
        <f>IF(ISNONTEXT('Working Sheet'!N766),"",'Working Sheet'!O766)</f>
        <v/>
      </c>
      <c r="Q282" s="440" t="str">
        <f>IF(ISNONTEXT('Working Sheet'!N766),"",'Working Sheet'!P766)</f>
        <v/>
      </c>
      <c r="R282" s="704"/>
      <c r="S282" s="704"/>
      <c r="T282" s="441"/>
      <c r="U282" s="441"/>
    </row>
    <row r="283" spans="2:21" ht="36" customHeight="1" x14ac:dyDescent="0.35">
      <c r="B283" s="702" t="str">
        <f>IF(ISNONTEXT('Working Sheet'!H767),"",'Working Sheet'!H767)</f>
        <v/>
      </c>
      <c r="C283" s="702"/>
      <c r="D283" s="703" t="str">
        <f>IF(ISNONTEXT('Working Sheet'!E767),"",RIGHT('Working Sheet'!E767,LEN('Working Sheet'!E767)-SEARCH(" ",'Working Sheet'!E767)))</f>
        <v/>
      </c>
      <c r="E283" s="703"/>
      <c r="F283" s="703"/>
      <c r="G283" s="440" t="str">
        <f>IF(ISNONTEXT('Working Sheet'!E767),"",'Working Sheet'!F767)</f>
        <v/>
      </c>
      <c r="H283" s="732"/>
      <c r="I283" s="732"/>
      <c r="J283" s="442"/>
      <c r="K283" s="702" t="str">
        <f>IF(ISNONTEXT('Working Sheet'!Q767),"",'Working Sheet'!Q767)</f>
        <v/>
      </c>
      <c r="L283" s="702"/>
      <c r="M283" s="703" t="str">
        <f>IF(ISNONTEXT('Working Sheet'!N767),"",RIGHT('Working Sheet'!N767,LEN('Working Sheet'!N767)-SEARCH(" ",'Working Sheet'!N767)))</f>
        <v/>
      </c>
      <c r="N283" s="703"/>
      <c r="O283" s="703"/>
      <c r="P283" s="440" t="str">
        <f>IF(ISNONTEXT('Working Sheet'!N767),"",'Working Sheet'!O767)</f>
        <v/>
      </c>
      <c r="Q283" s="440" t="str">
        <f>IF(ISNONTEXT('Working Sheet'!N767),"",'Working Sheet'!P767)</f>
        <v/>
      </c>
      <c r="R283" s="704"/>
      <c r="S283" s="704"/>
      <c r="T283" s="441"/>
      <c r="U283" s="441"/>
    </row>
    <row r="284" spans="2:21" ht="36" customHeight="1" x14ac:dyDescent="0.35">
      <c r="B284" s="702" t="str">
        <f>IF(ISNONTEXT('Working Sheet'!H768),"",'Working Sheet'!H768)</f>
        <v/>
      </c>
      <c r="C284" s="702"/>
      <c r="D284" s="703" t="str">
        <f>IF(ISNONTEXT('Working Sheet'!E768),"",RIGHT('Working Sheet'!E768,LEN('Working Sheet'!E768)-SEARCH(" ",'Working Sheet'!E768)))</f>
        <v/>
      </c>
      <c r="E284" s="703"/>
      <c r="F284" s="703"/>
      <c r="G284" s="440" t="str">
        <f>IF(ISNONTEXT('Working Sheet'!E768),"",'Working Sheet'!F768)</f>
        <v/>
      </c>
      <c r="H284" s="732"/>
      <c r="I284" s="732"/>
      <c r="J284" s="442"/>
      <c r="K284" s="702" t="str">
        <f>IF(ISNONTEXT('Working Sheet'!Q768),"",'Working Sheet'!Q768)</f>
        <v/>
      </c>
      <c r="L284" s="702"/>
      <c r="M284" s="703" t="str">
        <f>IF(ISNONTEXT('Working Sheet'!N768),"",RIGHT('Working Sheet'!N768,LEN('Working Sheet'!N768)-SEARCH(" ",'Working Sheet'!N768)))</f>
        <v/>
      </c>
      <c r="N284" s="703"/>
      <c r="O284" s="703"/>
      <c r="P284" s="440" t="str">
        <f>IF(ISNONTEXT('Working Sheet'!N768),"",'Working Sheet'!O768)</f>
        <v/>
      </c>
      <c r="Q284" s="440" t="str">
        <f>IF(ISNONTEXT('Working Sheet'!N768),"",'Working Sheet'!P768)</f>
        <v/>
      </c>
      <c r="R284" s="704"/>
      <c r="S284" s="704"/>
      <c r="T284" s="441"/>
      <c r="U284" s="441"/>
    </row>
    <row r="285" spans="2:21" ht="36" customHeight="1" x14ac:dyDescent="0.35">
      <c r="B285" s="702" t="str">
        <f>IF(ISNONTEXT('Working Sheet'!H769),"",'Working Sheet'!H769)</f>
        <v/>
      </c>
      <c r="C285" s="702"/>
      <c r="D285" s="703" t="str">
        <f>IF(ISNONTEXT('Working Sheet'!E769),"",RIGHT('Working Sheet'!E769,LEN('Working Sheet'!E769)-SEARCH(" ",'Working Sheet'!E769)))</f>
        <v/>
      </c>
      <c r="E285" s="703"/>
      <c r="F285" s="703"/>
      <c r="G285" s="440" t="str">
        <f>IF(ISNONTEXT('Working Sheet'!E769),"",'Working Sheet'!F769)</f>
        <v/>
      </c>
      <c r="H285" s="732"/>
      <c r="I285" s="732"/>
      <c r="J285" s="442"/>
      <c r="K285" s="702" t="str">
        <f>IF(ISNONTEXT('Working Sheet'!Q769),"",'Working Sheet'!Q769)</f>
        <v/>
      </c>
      <c r="L285" s="702"/>
      <c r="M285" s="703" t="str">
        <f>IF(ISNONTEXT('Working Sheet'!N769),"",RIGHT('Working Sheet'!N769,LEN('Working Sheet'!N769)-SEARCH(" ",'Working Sheet'!N769)))</f>
        <v/>
      </c>
      <c r="N285" s="703"/>
      <c r="O285" s="703"/>
      <c r="P285" s="440" t="str">
        <f>IF(ISNONTEXT('Working Sheet'!N769),"",'Working Sheet'!O769)</f>
        <v/>
      </c>
      <c r="Q285" s="440" t="str">
        <f>IF(ISNONTEXT('Working Sheet'!N769),"",'Working Sheet'!P769)</f>
        <v/>
      </c>
      <c r="R285" s="704"/>
      <c r="S285" s="704"/>
      <c r="T285" s="441"/>
      <c r="U285" s="441"/>
    </row>
    <row r="286" spans="2:21" ht="36" customHeight="1" x14ac:dyDescent="0.35">
      <c r="B286" s="702" t="str">
        <f>IF(ISNONTEXT('Working Sheet'!H770),"",'Working Sheet'!H770)</f>
        <v/>
      </c>
      <c r="C286" s="702"/>
      <c r="D286" s="703" t="str">
        <f>IF(ISNONTEXT('Working Sheet'!E770),"",RIGHT('Working Sheet'!E770,LEN('Working Sheet'!E770)-SEARCH(" ",'Working Sheet'!E770)))</f>
        <v/>
      </c>
      <c r="E286" s="703"/>
      <c r="F286" s="703"/>
      <c r="G286" s="440" t="str">
        <f>IF(ISNONTEXT('Working Sheet'!E770),"",'Working Sheet'!F770)</f>
        <v/>
      </c>
      <c r="H286" s="732"/>
      <c r="I286" s="732"/>
      <c r="J286" s="442"/>
      <c r="K286" s="702" t="str">
        <f>IF(ISNONTEXT('Working Sheet'!Q770),"",'Working Sheet'!Q770)</f>
        <v/>
      </c>
      <c r="L286" s="702"/>
      <c r="M286" s="703" t="str">
        <f>IF(ISNONTEXT('Working Sheet'!N770),"",RIGHT('Working Sheet'!N770,LEN('Working Sheet'!N770)-SEARCH(" ",'Working Sheet'!N770)))</f>
        <v/>
      </c>
      <c r="N286" s="703"/>
      <c r="O286" s="703"/>
      <c r="P286" s="440" t="str">
        <f>IF(ISNONTEXT('Working Sheet'!N770),"",'Working Sheet'!O770)</f>
        <v/>
      </c>
      <c r="Q286" s="440" t="str">
        <f>IF(ISNONTEXT('Working Sheet'!N770),"",'Working Sheet'!P770)</f>
        <v/>
      </c>
      <c r="R286" s="704"/>
      <c r="S286" s="704"/>
      <c r="T286" s="441"/>
      <c r="U286" s="441"/>
    </row>
    <row r="287" spans="2:21" ht="36" customHeight="1" x14ac:dyDescent="0.35">
      <c r="B287" s="702" t="str">
        <f>IF(ISNONTEXT('Working Sheet'!H771),"",'Working Sheet'!H771)</f>
        <v/>
      </c>
      <c r="C287" s="702"/>
      <c r="D287" s="703" t="str">
        <f>IF(ISNONTEXT('Working Sheet'!E771),"",RIGHT('Working Sheet'!E771,LEN('Working Sheet'!E771)-SEARCH(" ",'Working Sheet'!E771)))</f>
        <v/>
      </c>
      <c r="E287" s="703"/>
      <c r="F287" s="703"/>
      <c r="G287" s="440" t="str">
        <f>IF(ISNONTEXT('Working Sheet'!E771),"",'Working Sheet'!F771)</f>
        <v/>
      </c>
      <c r="H287" s="732"/>
      <c r="I287" s="732"/>
      <c r="J287" s="442"/>
      <c r="K287" s="702" t="str">
        <f>IF(ISNONTEXT('Working Sheet'!Q771),"",'Working Sheet'!Q771)</f>
        <v/>
      </c>
      <c r="L287" s="702"/>
      <c r="M287" s="703" t="str">
        <f>IF(ISNONTEXT('Working Sheet'!N771),"",RIGHT('Working Sheet'!N771,LEN('Working Sheet'!N771)-SEARCH(" ",'Working Sheet'!N771)))</f>
        <v/>
      </c>
      <c r="N287" s="703"/>
      <c r="O287" s="703"/>
      <c r="P287" s="440" t="str">
        <f>IF(ISNONTEXT('Working Sheet'!N771),"",'Working Sheet'!O771)</f>
        <v/>
      </c>
      <c r="Q287" s="440" t="str">
        <f>IF(ISNONTEXT('Working Sheet'!N771),"",'Working Sheet'!P771)</f>
        <v/>
      </c>
      <c r="R287" s="704"/>
      <c r="S287" s="704"/>
      <c r="T287" s="441"/>
      <c r="U287" s="441"/>
    </row>
    <row r="288" spans="2:21" ht="36" customHeight="1" x14ac:dyDescent="0.35">
      <c r="B288" s="702" t="str">
        <f>IF(ISNONTEXT('Working Sheet'!H772),"",'Working Sheet'!H772)</f>
        <v/>
      </c>
      <c r="C288" s="702"/>
      <c r="D288" s="703" t="str">
        <f>IF(ISNONTEXT('Working Sheet'!E772),"",RIGHT('Working Sheet'!E772,LEN('Working Sheet'!E772)-SEARCH(" ",'Working Sheet'!E772)))</f>
        <v/>
      </c>
      <c r="E288" s="703"/>
      <c r="F288" s="703"/>
      <c r="G288" s="440" t="str">
        <f>IF(ISNONTEXT('Working Sheet'!E772),"",'Working Sheet'!F772)</f>
        <v/>
      </c>
      <c r="H288" s="732"/>
      <c r="I288" s="732"/>
      <c r="J288" s="442"/>
      <c r="K288" s="702" t="str">
        <f>IF(ISNONTEXT('Working Sheet'!Q772),"",'Working Sheet'!Q772)</f>
        <v/>
      </c>
      <c r="L288" s="702"/>
      <c r="M288" s="703" t="str">
        <f>IF(ISNONTEXT('Working Sheet'!N772),"",RIGHT('Working Sheet'!N772,LEN('Working Sheet'!N772)-SEARCH(" ",'Working Sheet'!N772)))</f>
        <v/>
      </c>
      <c r="N288" s="703"/>
      <c r="O288" s="703"/>
      <c r="P288" s="440" t="str">
        <f>IF(ISNONTEXT('Working Sheet'!N772),"",'Working Sheet'!O772)</f>
        <v/>
      </c>
      <c r="Q288" s="440" t="str">
        <f>IF(ISNONTEXT('Working Sheet'!N772),"",'Working Sheet'!P772)</f>
        <v/>
      </c>
      <c r="R288" s="704"/>
      <c r="S288" s="704"/>
      <c r="T288" s="441"/>
      <c r="U288" s="441"/>
    </row>
    <row r="289" spans="2:21" ht="36" customHeight="1" x14ac:dyDescent="0.35">
      <c r="B289" s="702" t="str">
        <f>IF(ISNONTEXT('Working Sheet'!H773),"",'Working Sheet'!H773)</f>
        <v/>
      </c>
      <c r="C289" s="702"/>
      <c r="D289" s="703" t="str">
        <f>IF(ISNONTEXT('Working Sheet'!E773),"",RIGHT('Working Sheet'!E773,LEN('Working Sheet'!E773)-SEARCH(" ",'Working Sheet'!E773)))</f>
        <v/>
      </c>
      <c r="E289" s="703"/>
      <c r="F289" s="703"/>
      <c r="G289" s="440" t="str">
        <f>IF(ISNONTEXT('Working Sheet'!E773),"",'Working Sheet'!F773)</f>
        <v/>
      </c>
      <c r="H289" s="732"/>
      <c r="I289" s="732"/>
      <c r="J289" s="442"/>
      <c r="K289" s="702" t="str">
        <f>IF(ISNONTEXT('Working Sheet'!Q773),"",'Working Sheet'!Q773)</f>
        <v/>
      </c>
      <c r="L289" s="702"/>
      <c r="M289" s="703" t="str">
        <f>IF(ISNONTEXT('Working Sheet'!N773),"",RIGHT('Working Sheet'!N773,LEN('Working Sheet'!N773)-SEARCH(" ",'Working Sheet'!N773)))</f>
        <v/>
      </c>
      <c r="N289" s="703"/>
      <c r="O289" s="703"/>
      <c r="P289" s="440" t="str">
        <f>IF(ISNONTEXT('Working Sheet'!N773),"",'Working Sheet'!O773)</f>
        <v/>
      </c>
      <c r="Q289" s="440" t="str">
        <f>IF(ISNONTEXT('Working Sheet'!N773),"",'Working Sheet'!P773)</f>
        <v/>
      </c>
      <c r="R289" s="704"/>
      <c r="S289" s="704"/>
      <c r="T289" s="441"/>
      <c r="U289" s="441"/>
    </row>
    <row r="290" spans="2:21" ht="36" customHeight="1" x14ac:dyDescent="0.35">
      <c r="B290" s="702" t="str">
        <f>IF(ISNONTEXT('Working Sheet'!H774),"",'Working Sheet'!H774)</f>
        <v/>
      </c>
      <c r="C290" s="702"/>
      <c r="D290" s="703" t="str">
        <f>IF(ISNONTEXT('Working Sheet'!E774),"",RIGHT('Working Sheet'!E774,LEN('Working Sheet'!E774)-SEARCH(" ",'Working Sheet'!E774)))</f>
        <v/>
      </c>
      <c r="E290" s="703"/>
      <c r="F290" s="703"/>
      <c r="G290" s="440" t="str">
        <f>IF(ISNONTEXT('Working Sheet'!E774),"",'Working Sheet'!F774)</f>
        <v/>
      </c>
      <c r="H290" s="732"/>
      <c r="I290" s="732"/>
      <c r="J290" s="442"/>
      <c r="K290" s="702" t="str">
        <f>IF(ISNONTEXT('Working Sheet'!Q774),"",'Working Sheet'!Q774)</f>
        <v/>
      </c>
      <c r="L290" s="702"/>
      <c r="M290" s="703" t="str">
        <f>IF(ISNONTEXT('Working Sheet'!N774),"",RIGHT('Working Sheet'!N774,LEN('Working Sheet'!N774)-SEARCH(" ",'Working Sheet'!N774)))</f>
        <v/>
      </c>
      <c r="N290" s="703"/>
      <c r="O290" s="703"/>
      <c r="P290" s="440" t="str">
        <f>IF(ISNONTEXT('Working Sheet'!N774),"",'Working Sheet'!O774)</f>
        <v/>
      </c>
      <c r="Q290" s="440" t="str">
        <f>IF(ISNONTEXT('Working Sheet'!N774),"",'Working Sheet'!P774)</f>
        <v/>
      </c>
      <c r="R290" s="704"/>
      <c r="S290" s="704"/>
      <c r="T290" s="441"/>
      <c r="U290" s="441"/>
    </row>
    <row r="291" spans="2:21" ht="36" customHeight="1" x14ac:dyDescent="0.35">
      <c r="B291" s="702" t="str">
        <f>IF(ISNONTEXT('Working Sheet'!H775),"",'Working Sheet'!H775)</f>
        <v/>
      </c>
      <c r="C291" s="702"/>
      <c r="D291" s="703" t="str">
        <f>IF(ISNONTEXT('Working Sheet'!E775),"",RIGHT('Working Sheet'!E775,LEN('Working Sheet'!E775)-SEARCH(" ",'Working Sheet'!E775)))</f>
        <v/>
      </c>
      <c r="E291" s="703"/>
      <c r="F291" s="703"/>
      <c r="G291" s="440" t="str">
        <f>IF(ISNONTEXT('Working Sheet'!E775),"",'Working Sheet'!F775)</f>
        <v/>
      </c>
      <c r="H291" s="732"/>
      <c r="I291" s="732"/>
      <c r="J291" s="442"/>
      <c r="K291" s="702" t="str">
        <f>IF(ISNONTEXT('Working Sheet'!Q775),"",'Working Sheet'!Q775)</f>
        <v/>
      </c>
      <c r="L291" s="702"/>
      <c r="M291" s="703" t="str">
        <f>IF(ISNONTEXT('Working Sheet'!N775),"",RIGHT('Working Sheet'!N775,LEN('Working Sheet'!N775)-SEARCH(" ",'Working Sheet'!N775)))</f>
        <v/>
      </c>
      <c r="N291" s="703"/>
      <c r="O291" s="703"/>
      <c r="P291" s="440" t="str">
        <f>IF(ISNONTEXT('Working Sheet'!N775),"",'Working Sheet'!O775)</f>
        <v/>
      </c>
      <c r="Q291" s="440" t="str">
        <f>IF(ISNONTEXT('Working Sheet'!N775),"",'Working Sheet'!P775)</f>
        <v/>
      </c>
      <c r="R291" s="704"/>
      <c r="S291" s="704"/>
      <c r="T291" s="441"/>
      <c r="U291" s="441"/>
    </row>
    <row r="292" spans="2:21" ht="36" customHeight="1" x14ac:dyDescent="0.35">
      <c r="B292" s="702" t="str">
        <f>IF(ISNONTEXT('Working Sheet'!H776),"",'Working Sheet'!H776)</f>
        <v/>
      </c>
      <c r="C292" s="702"/>
      <c r="D292" s="703" t="str">
        <f>IF(ISNONTEXT('Working Sheet'!E776),"",RIGHT('Working Sheet'!E776,LEN('Working Sheet'!E776)-SEARCH(" ",'Working Sheet'!E776)))</f>
        <v/>
      </c>
      <c r="E292" s="703"/>
      <c r="F292" s="703"/>
      <c r="G292" s="440" t="str">
        <f>IF(ISNONTEXT('Working Sheet'!E776),"",'Working Sheet'!F776)</f>
        <v/>
      </c>
      <c r="H292" s="732"/>
      <c r="I292" s="732"/>
      <c r="J292" s="442"/>
      <c r="K292" s="702" t="str">
        <f>IF(ISNONTEXT('Working Sheet'!Q776),"",'Working Sheet'!Q776)</f>
        <v/>
      </c>
      <c r="L292" s="702"/>
      <c r="M292" s="703" t="str">
        <f>IF(ISNONTEXT('Working Sheet'!N776),"",RIGHT('Working Sheet'!N776,LEN('Working Sheet'!N776)-SEARCH(" ",'Working Sheet'!N776)))</f>
        <v/>
      </c>
      <c r="N292" s="703"/>
      <c r="O292" s="703"/>
      <c r="P292" s="440" t="str">
        <f>IF(ISNONTEXT('Working Sheet'!N776),"",'Working Sheet'!O776)</f>
        <v/>
      </c>
      <c r="Q292" s="440" t="str">
        <f>IF(ISNONTEXT('Working Sheet'!N776),"",'Working Sheet'!P776)</f>
        <v/>
      </c>
      <c r="R292" s="704"/>
      <c r="S292" s="704"/>
      <c r="T292" s="441"/>
      <c r="U292" s="441"/>
    </row>
    <row r="293" spans="2:21" ht="36" customHeight="1" x14ac:dyDescent="0.35">
      <c r="B293" s="702" t="str">
        <f>IF(ISNONTEXT('Working Sheet'!H777),"",'Working Sheet'!H777)</f>
        <v/>
      </c>
      <c r="C293" s="702"/>
      <c r="D293" s="703" t="str">
        <f>IF(ISNONTEXT('Working Sheet'!E777),"",RIGHT('Working Sheet'!E777,LEN('Working Sheet'!E777)-SEARCH(" ",'Working Sheet'!E777)))</f>
        <v/>
      </c>
      <c r="E293" s="703"/>
      <c r="F293" s="703"/>
      <c r="G293" s="440" t="str">
        <f>IF(ISNONTEXT('Working Sheet'!E777),"",'Working Sheet'!F777)</f>
        <v/>
      </c>
      <c r="H293" s="732"/>
      <c r="I293" s="732"/>
      <c r="J293" s="442"/>
      <c r="K293" s="702" t="str">
        <f>IF(ISNONTEXT('Working Sheet'!Q777),"",'Working Sheet'!Q777)</f>
        <v/>
      </c>
      <c r="L293" s="702"/>
      <c r="M293" s="703" t="str">
        <f>IF(ISNONTEXT('Working Sheet'!N777),"",RIGHT('Working Sheet'!N777,LEN('Working Sheet'!N777)-SEARCH(" ",'Working Sheet'!N777)))</f>
        <v/>
      </c>
      <c r="N293" s="703"/>
      <c r="O293" s="703"/>
      <c r="P293" s="440" t="str">
        <f>IF(ISNONTEXT('Working Sheet'!N777),"",'Working Sheet'!O777)</f>
        <v/>
      </c>
      <c r="Q293" s="440" t="str">
        <f>IF(ISNONTEXT('Working Sheet'!N777),"",'Working Sheet'!P777)</f>
        <v/>
      </c>
      <c r="R293" s="704"/>
      <c r="S293" s="704"/>
      <c r="T293" s="441"/>
      <c r="U293" s="441"/>
    </row>
    <row r="294" spans="2:21" ht="36" customHeight="1" x14ac:dyDescent="0.35">
      <c r="B294" s="702" t="str">
        <f>IF(ISNONTEXT('Working Sheet'!H778),"",'Working Sheet'!H778)</f>
        <v/>
      </c>
      <c r="C294" s="702"/>
      <c r="D294" s="703" t="str">
        <f>IF(ISNONTEXT('Working Sheet'!E778),"",RIGHT('Working Sheet'!E778,LEN('Working Sheet'!E778)-SEARCH(" ",'Working Sheet'!E778)))</f>
        <v/>
      </c>
      <c r="E294" s="703"/>
      <c r="F294" s="703"/>
      <c r="G294" s="440" t="str">
        <f>IF(ISNONTEXT('Working Sheet'!E778),"",'Working Sheet'!F778)</f>
        <v/>
      </c>
      <c r="H294" s="732"/>
      <c r="I294" s="732"/>
      <c r="J294" s="442"/>
      <c r="K294" s="702" t="str">
        <f>IF(ISNONTEXT('Working Sheet'!Q778),"",'Working Sheet'!Q778)</f>
        <v/>
      </c>
      <c r="L294" s="702"/>
      <c r="M294" s="703" t="str">
        <f>IF(ISNONTEXT('Working Sheet'!N778),"",RIGHT('Working Sheet'!N778,LEN('Working Sheet'!N778)-SEARCH(" ",'Working Sheet'!N778)))</f>
        <v/>
      </c>
      <c r="N294" s="703"/>
      <c r="O294" s="703"/>
      <c r="P294" s="440" t="str">
        <f>IF(ISNONTEXT('Working Sheet'!N778),"",'Working Sheet'!O778)</f>
        <v/>
      </c>
      <c r="Q294" s="440" t="str">
        <f>IF(ISNONTEXT('Working Sheet'!N778),"",'Working Sheet'!P778)</f>
        <v/>
      </c>
      <c r="R294" s="704"/>
      <c r="S294" s="704"/>
      <c r="T294" s="441"/>
      <c r="U294" s="441"/>
    </row>
    <row r="295" spans="2:21" ht="36" customHeight="1" x14ac:dyDescent="0.35">
      <c r="B295" s="702" t="str">
        <f>IF(ISNONTEXT('Working Sheet'!H779),"",'Working Sheet'!H779)</f>
        <v/>
      </c>
      <c r="C295" s="702"/>
      <c r="D295" s="703" t="str">
        <f>IF(ISNONTEXT('Working Sheet'!E779),"",RIGHT('Working Sheet'!E779,LEN('Working Sheet'!E779)-SEARCH(" ",'Working Sheet'!E779)))</f>
        <v/>
      </c>
      <c r="E295" s="703"/>
      <c r="F295" s="703"/>
      <c r="G295" s="440" t="str">
        <f>IF(ISNONTEXT('Working Sheet'!E779),"",'Working Sheet'!F779)</f>
        <v/>
      </c>
      <c r="H295" s="732"/>
      <c r="I295" s="732"/>
      <c r="J295" s="442"/>
      <c r="K295" s="702" t="str">
        <f>IF(ISNONTEXT('Working Sheet'!Q779),"",'Working Sheet'!Q779)</f>
        <v/>
      </c>
      <c r="L295" s="702"/>
      <c r="M295" s="703" t="str">
        <f>IF(ISNONTEXT('Working Sheet'!N779),"",RIGHT('Working Sheet'!N779,LEN('Working Sheet'!N779)-SEARCH(" ",'Working Sheet'!N779)))</f>
        <v/>
      </c>
      <c r="N295" s="703"/>
      <c r="O295" s="703"/>
      <c r="P295" s="440" t="str">
        <f>IF(ISNONTEXT('Working Sheet'!N779),"",'Working Sheet'!O779)</f>
        <v/>
      </c>
      <c r="Q295" s="440" t="str">
        <f>IF(ISNONTEXT('Working Sheet'!N779),"",'Working Sheet'!P779)</f>
        <v/>
      </c>
      <c r="R295" s="704"/>
      <c r="S295" s="704"/>
      <c r="T295" s="441"/>
      <c r="U295" s="441"/>
    </row>
    <row r="296" spans="2:21" ht="36" customHeight="1" x14ac:dyDescent="0.35">
      <c r="B296" s="702" t="str">
        <f>IF(ISNONTEXT('Working Sheet'!H780),"",'Working Sheet'!H780)</f>
        <v/>
      </c>
      <c r="C296" s="702"/>
      <c r="D296" s="703" t="str">
        <f>IF(ISNONTEXT('Working Sheet'!E780),"",RIGHT('Working Sheet'!E780,LEN('Working Sheet'!E780)-SEARCH(" ",'Working Sheet'!E780)))</f>
        <v/>
      </c>
      <c r="E296" s="703"/>
      <c r="F296" s="703"/>
      <c r="G296" s="440" t="str">
        <f>IF(ISNONTEXT('Working Sheet'!E780),"",'Working Sheet'!F780)</f>
        <v/>
      </c>
      <c r="H296" s="732"/>
      <c r="I296" s="732"/>
      <c r="J296" s="442"/>
      <c r="K296" s="702" t="str">
        <f>IF(ISNONTEXT('Working Sheet'!Q780),"",'Working Sheet'!Q780)</f>
        <v/>
      </c>
      <c r="L296" s="702"/>
      <c r="M296" s="703" t="str">
        <f>IF(ISNONTEXT('Working Sheet'!N780),"",RIGHT('Working Sheet'!N780,LEN('Working Sheet'!N780)-SEARCH(" ",'Working Sheet'!N780)))</f>
        <v/>
      </c>
      <c r="N296" s="703"/>
      <c r="O296" s="703"/>
      <c r="P296" s="440" t="str">
        <f>IF(ISNONTEXT('Working Sheet'!N780),"",'Working Sheet'!O780)</f>
        <v/>
      </c>
      <c r="Q296" s="440" t="str">
        <f>IF(ISNONTEXT('Working Sheet'!N780),"",'Working Sheet'!P780)</f>
        <v/>
      </c>
      <c r="R296" s="704"/>
      <c r="S296" s="704"/>
      <c r="T296" s="441"/>
      <c r="U296" s="441"/>
    </row>
    <row r="297" spans="2:21" ht="36" customHeight="1" x14ac:dyDescent="0.35">
      <c r="B297" s="702" t="str">
        <f>IF(ISNONTEXT('Working Sheet'!H781),"",'Working Sheet'!H781)</f>
        <v/>
      </c>
      <c r="C297" s="702"/>
      <c r="D297" s="703" t="str">
        <f>IF(ISNONTEXT('Working Sheet'!E781),"",RIGHT('Working Sheet'!E781,LEN('Working Sheet'!E781)-SEARCH(" ",'Working Sheet'!E781)))</f>
        <v/>
      </c>
      <c r="E297" s="703"/>
      <c r="F297" s="703"/>
      <c r="G297" s="440" t="str">
        <f>IF(ISNONTEXT('Working Sheet'!E781),"",'Working Sheet'!F781)</f>
        <v/>
      </c>
      <c r="H297" s="732"/>
      <c r="I297" s="732"/>
      <c r="J297" s="442"/>
      <c r="K297" s="702" t="str">
        <f>IF(ISNONTEXT('Working Sheet'!Q781),"",'Working Sheet'!Q781)</f>
        <v/>
      </c>
      <c r="L297" s="702"/>
      <c r="M297" s="703" t="str">
        <f>IF(ISNONTEXT('Working Sheet'!N781),"",RIGHT('Working Sheet'!N781,LEN('Working Sheet'!N781)-SEARCH(" ",'Working Sheet'!N781)))</f>
        <v/>
      </c>
      <c r="N297" s="703"/>
      <c r="O297" s="703"/>
      <c r="P297" s="440" t="str">
        <f>IF(ISNONTEXT('Working Sheet'!N781),"",'Working Sheet'!O781)</f>
        <v/>
      </c>
      <c r="Q297" s="440" t="str">
        <f>IF(ISNONTEXT('Working Sheet'!N781),"",'Working Sheet'!P781)</f>
        <v/>
      </c>
      <c r="R297" s="704"/>
      <c r="S297" s="704"/>
      <c r="T297" s="441"/>
      <c r="U297" s="441"/>
    </row>
    <row r="298" spans="2:21" ht="36" customHeight="1" x14ac:dyDescent="0.35">
      <c r="B298" s="702" t="str">
        <f>IF(ISNONTEXT('Working Sheet'!H782),"",'Working Sheet'!H782)</f>
        <v/>
      </c>
      <c r="C298" s="702"/>
      <c r="D298" s="703" t="str">
        <f>IF(ISNONTEXT('Working Sheet'!E782),"",RIGHT('Working Sheet'!E782,LEN('Working Sheet'!E782)-SEARCH(" ",'Working Sheet'!E782)))</f>
        <v/>
      </c>
      <c r="E298" s="703"/>
      <c r="F298" s="703"/>
      <c r="G298" s="440" t="str">
        <f>IF(ISNONTEXT('Working Sheet'!E782),"",'Working Sheet'!F782)</f>
        <v/>
      </c>
      <c r="H298" s="732"/>
      <c r="I298" s="732"/>
      <c r="J298" s="442"/>
      <c r="K298" s="702" t="str">
        <f>IF(ISNONTEXT('Working Sheet'!Q782),"",'Working Sheet'!Q782)</f>
        <v/>
      </c>
      <c r="L298" s="702"/>
      <c r="M298" s="703" t="str">
        <f>IF(ISNONTEXT('Working Sheet'!N782),"",RIGHT('Working Sheet'!N782,LEN('Working Sheet'!N782)-SEARCH(" ",'Working Sheet'!N782)))</f>
        <v/>
      </c>
      <c r="N298" s="703"/>
      <c r="O298" s="703"/>
      <c r="P298" s="440" t="str">
        <f>IF(ISNONTEXT('Working Sheet'!N782),"",'Working Sheet'!O782)</f>
        <v/>
      </c>
      <c r="Q298" s="440" t="str">
        <f>IF(ISNONTEXT('Working Sheet'!N782),"",'Working Sheet'!P782)</f>
        <v/>
      </c>
      <c r="R298" s="704"/>
      <c r="S298" s="704"/>
      <c r="T298" s="441"/>
      <c r="U298" s="441"/>
    </row>
    <row r="299" spans="2:21" ht="36" customHeight="1" x14ac:dyDescent="0.35">
      <c r="B299" s="702" t="str">
        <f>IF(ISNONTEXT('Working Sheet'!H783),"",'Working Sheet'!H783)</f>
        <v/>
      </c>
      <c r="C299" s="702"/>
      <c r="D299" s="703" t="str">
        <f>IF(ISNONTEXT('Working Sheet'!E783),"",RIGHT('Working Sheet'!E783,LEN('Working Sheet'!E783)-SEARCH(" ",'Working Sheet'!E783)))</f>
        <v/>
      </c>
      <c r="E299" s="703"/>
      <c r="F299" s="703"/>
      <c r="G299" s="440" t="str">
        <f>IF(ISNONTEXT('Working Sheet'!E783),"",'Working Sheet'!F783)</f>
        <v/>
      </c>
      <c r="H299" s="732"/>
      <c r="I299" s="732"/>
      <c r="J299" s="442"/>
      <c r="K299" s="702" t="str">
        <f>IF(ISNONTEXT('Working Sheet'!Q783),"",'Working Sheet'!Q783)</f>
        <v/>
      </c>
      <c r="L299" s="702"/>
      <c r="M299" s="703" t="str">
        <f>IF(ISNONTEXT('Working Sheet'!N783),"",RIGHT('Working Sheet'!N783,LEN('Working Sheet'!N783)-SEARCH(" ",'Working Sheet'!N783)))</f>
        <v/>
      </c>
      <c r="N299" s="703"/>
      <c r="O299" s="703"/>
      <c r="P299" s="440" t="str">
        <f>IF(ISNONTEXT('Working Sheet'!N783),"",'Working Sheet'!O783)</f>
        <v/>
      </c>
      <c r="Q299" s="440" t="str">
        <f>IF(ISNONTEXT('Working Sheet'!N783),"",'Working Sheet'!P783)</f>
        <v/>
      </c>
      <c r="R299" s="704"/>
      <c r="S299" s="704"/>
      <c r="T299" s="441"/>
      <c r="U299" s="441"/>
    </row>
    <row r="300" spans="2:21" ht="36" customHeight="1" x14ac:dyDescent="0.35">
      <c r="B300" s="702" t="str">
        <f>IF(ISNONTEXT('Working Sheet'!H784),"",'Working Sheet'!H784)</f>
        <v/>
      </c>
      <c r="C300" s="702"/>
      <c r="D300" s="703" t="str">
        <f>IF(ISNONTEXT('Working Sheet'!E784),"",RIGHT('Working Sheet'!E784,LEN('Working Sheet'!E784)-SEARCH(" ",'Working Sheet'!E784)))</f>
        <v/>
      </c>
      <c r="E300" s="703"/>
      <c r="F300" s="703"/>
      <c r="G300" s="440" t="str">
        <f>IF(ISNONTEXT('Working Sheet'!E784),"",'Working Sheet'!F784)</f>
        <v/>
      </c>
      <c r="H300" s="732"/>
      <c r="I300" s="732"/>
      <c r="J300" s="442"/>
      <c r="K300" s="702" t="str">
        <f>IF(ISNONTEXT('Working Sheet'!Q784),"",'Working Sheet'!Q784)</f>
        <v/>
      </c>
      <c r="L300" s="702"/>
      <c r="M300" s="703" t="str">
        <f>IF(ISNONTEXT('Working Sheet'!N784),"",RIGHT('Working Sheet'!N784,LEN('Working Sheet'!N784)-SEARCH(" ",'Working Sheet'!N784)))</f>
        <v/>
      </c>
      <c r="N300" s="703"/>
      <c r="O300" s="703"/>
      <c r="P300" s="440" t="str">
        <f>IF(ISNONTEXT('Working Sheet'!N784),"",'Working Sheet'!O784)</f>
        <v/>
      </c>
      <c r="Q300" s="440" t="str">
        <f>IF(ISNONTEXT('Working Sheet'!N784),"",'Working Sheet'!P784)</f>
        <v/>
      </c>
      <c r="R300" s="704"/>
      <c r="S300" s="704"/>
      <c r="T300" s="441"/>
      <c r="U300" s="441"/>
    </row>
    <row r="301" spans="2:21" ht="36" customHeight="1" x14ac:dyDescent="0.35">
      <c r="B301" s="702" t="str">
        <f>IF(ISNONTEXT('Working Sheet'!H785),"",'Working Sheet'!H785)</f>
        <v/>
      </c>
      <c r="C301" s="702"/>
      <c r="D301" s="703" t="str">
        <f>IF(ISNONTEXT('Working Sheet'!E785),"",RIGHT('Working Sheet'!E785,LEN('Working Sheet'!E785)-SEARCH(" ",'Working Sheet'!E785)))</f>
        <v/>
      </c>
      <c r="E301" s="703"/>
      <c r="F301" s="703"/>
      <c r="G301" s="440" t="str">
        <f>IF(ISNONTEXT('Working Sheet'!E785),"",'Working Sheet'!F785)</f>
        <v/>
      </c>
      <c r="H301" s="732"/>
      <c r="I301" s="732"/>
      <c r="J301" s="442"/>
      <c r="K301" s="702" t="str">
        <f>IF(ISNONTEXT('Working Sheet'!Q785),"",'Working Sheet'!Q785)</f>
        <v/>
      </c>
      <c r="L301" s="702"/>
      <c r="M301" s="703" t="str">
        <f>IF(ISNONTEXT('Working Sheet'!N785),"",RIGHT('Working Sheet'!N785,LEN('Working Sheet'!N785)-SEARCH(" ",'Working Sheet'!N785)))</f>
        <v/>
      </c>
      <c r="N301" s="703"/>
      <c r="O301" s="703"/>
      <c r="P301" s="440" t="str">
        <f>IF(ISNONTEXT('Working Sheet'!N785),"",'Working Sheet'!O785)</f>
        <v/>
      </c>
      <c r="Q301" s="440" t="str">
        <f>IF(ISNONTEXT('Working Sheet'!N785),"",'Working Sheet'!P785)</f>
        <v/>
      </c>
      <c r="R301" s="704"/>
      <c r="S301" s="704"/>
      <c r="T301" s="441"/>
      <c r="U301" s="441"/>
    </row>
    <row r="302" spans="2:21" ht="36" customHeight="1" x14ac:dyDescent="0.35">
      <c r="B302" s="702" t="str">
        <f>IF(ISNONTEXT('Working Sheet'!H786),"",'Working Sheet'!H786)</f>
        <v/>
      </c>
      <c r="C302" s="702"/>
      <c r="D302" s="703" t="str">
        <f>IF(ISNONTEXT('Working Sheet'!E786),"",RIGHT('Working Sheet'!E786,LEN('Working Sheet'!E786)-SEARCH(" ",'Working Sheet'!E786)))</f>
        <v/>
      </c>
      <c r="E302" s="703"/>
      <c r="F302" s="703"/>
      <c r="G302" s="440" t="str">
        <f>IF(ISNONTEXT('Working Sheet'!E786),"",'Working Sheet'!F786)</f>
        <v/>
      </c>
      <c r="H302" s="732"/>
      <c r="I302" s="732"/>
      <c r="J302" s="442"/>
      <c r="K302" s="702" t="str">
        <f>IF(ISNONTEXT('Working Sheet'!Q786),"",'Working Sheet'!Q786)</f>
        <v/>
      </c>
      <c r="L302" s="702"/>
      <c r="M302" s="703" t="str">
        <f>IF(ISNONTEXT('Working Sheet'!N786),"",RIGHT('Working Sheet'!N786,LEN('Working Sheet'!N786)-SEARCH(" ",'Working Sheet'!N786)))</f>
        <v/>
      </c>
      <c r="N302" s="703"/>
      <c r="O302" s="703"/>
      <c r="P302" s="440" t="str">
        <f>IF(ISNONTEXT('Working Sheet'!N786),"",'Working Sheet'!O786)</f>
        <v/>
      </c>
      <c r="Q302" s="440" t="str">
        <f>IF(ISNONTEXT('Working Sheet'!N786),"",'Working Sheet'!P786)</f>
        <v/>
      </c>
      <c r="R302" s="704"/>
      <c r="S302" s="704"/>
      <c r="T302" s="441"/>
      <c r="U302" s="441"/>
    </row>
    <row r="303" spans="2:21" ht="36" customHeight="1" x14ac:dyDescent="0.35">
      <c r="B303" s="702" t="str">
        <f>IF(ISNONTEXT('Working Sheet'!H787),"",'Working Sheet'!H787)</f>
        <v/>
      </c>
      <c r="C303" s="702"/>
      <c r="D303" s="703" t="str">
        <f>IF(ISNONTEXT('Working Sheet'!E787),"",RIGHT('Working Sheet'!E787,LEN('Working Sheet'!E787)-SEARCH(" ",'Working Sheet'!E787)))</f>
        <v/>
      </c>
      <c r="E303" s="703"/>
      <c r="F303" s="703"/>
      <c r="G303" s="440" t="str">
        <f>IF(ISNONTEXT('Working Sheet'!E787),"",'Working Sheet'!F787)</f>
        <v/>
      </c>
      <c r="H303" s="732"/>
      <c r="I303" s="732"/>
      <c r="J303" s="442"/>
      <c r="K303" s="702" t="str">
        <f>IF(ISNONTEXT('Working Sheet'!Q787),"",'Working Sheet'!Q787)</f>
        <v/>
      </c>
      <c r="L303" s="702"/>
      <c r="M303" s="703" t="str">
        <f>IF(ISNONTEXT('Working Sheet'!N787),"",RIGHT('Working Sheet'!N787,LEN('Working Sheet'!N787)-SEARCH(" ",'Working Sheet'!N787)))</f>
        <v/>
      </c>
      <c r="N303" s="703"/>
      <c r="O303" s="703"/>
      <c r="P303" s="440" t="str">
        <f>IF(ISNONTEXT('Working Sheet'!N787),"",'Working Sheet'!O787)</f>
        <v/>
      </c>
      <c r="Q303" s="440" t="str">
        <f>IF(ISNONTEXT('Working Sheet'!N787),"",'Working Sheet'!P787)</f>
        <v/>
      </c>
      <c r="R303" s="704"/>
      <c r="S303" s="704"/>
      <c r="T303" s="441"/>
      <c r="U303" s="441"/>
    </row>
    <row r="304" spans="2:21" ht="36" customHeight="1" x14ac:dyDescent="0.35">
      <c r="B304" s="702" t="str">
        <f>IF(ISNONTEXT('Working Sheet'!H788),"",'Working Sheet'!H788)</f>
        <v/>
      </c>
      <c r="C304" s="702"/>
      <c r="D304" s="703" t="str">
        <f>IF(ISNONTEXT('Working Sheet'!E788),"",RIGHT('Working Sheet'!E788,LEN('Working Sheet'!E788)-SEARCH(" ",'Working Sheet'!E788)))</f>
        <v/>
      </c>
      <c r="E304" s="703"/>
      <c r="F304" s="703"/>
      <c r="G304" s="440" t="str">
        <f>IF(ISNONTEXT('Working Sheet'!E788),"",'Working Sheet'!F788)</f>
        <v/>
      </c>
      <c r="H304" s="732"/>
      <c r="I304" s="732"/>
      <c r="J304" s="442"/>
      <c r="K304" s="702" t="str">
        <f>IF(ISNONTEXT('Working Sheet'!Q788),"",'Working Sheet'!Q788)</f>
        <v/>
      </c>
      <c r="L304" s="702"/>
      <c r="M304" s="703" t="str">
        <f>IF(ISNONTEXT('Working Sheet'!N788),"",RIGHT('Working Sheet'!N788,LEN('Working Sheet'!N788)-SEARCH(" ",'Working Sheet'!N788)))</f>
        <v/>
      </c>
      <c r="N304" s="703"/>
      <c r="O304" s="703"/>
      <c r="P304" s="440" t="str">
        <f>IF(ISNONTEXT('Working Sheet'!N788),"",'Working Sheet'!O788)</f>
        <v/>
      </c>
      <c r="Q304" s="440" t="str">
        <f>IF(ISNONTEXT('Working Sheet'!N788),"",'Working Sheet'!P788)</f>
        <v/>
      </c>
      <c r="R304" s="704"/>
      <c r="S304" s="704"/>
      <c r="T304" s="441"/>
      <c r="U304" s="441"/>
    </row>
    <row r="305" spans="2:21" ht="36" customHeight="1" x14ac:dyDescent="0.35">
      <c r="B305" s="702" t="str">
        <f>IF(ISNONTEXT('Working Sheet'!H789),"",'Working Sheet'!H789)</f>
        <v/>
      </c>
      <c r="C305" s="702"/>
      <c r="D305" s="703" t="str">
        <f>IF(ISNONTEXT('Working Sheet'!E789),"",RIGHT('Working Sheet'!E789,LEN('Working Sheet'!E789)-SEARCH(" ",'Working Sheet'!E789)))</f>
        <v/>
      </c>
      <c r="E305" s="703"/>
      <c r="F305" s="703"/>
      <c r="G305" s="440" t="str">
        <f>IF(ISNONTEXT('Working Sheet'!E789),"",'Working Sheet'!F789)</f>
        <v/>
      </c>
      <c r="H305" s="732"/>
      <c r="I305" s="732"/>
      <c r="J305" s="442"/>
      <c r="K305" s="702" t="str">
        <f>IF(ISNONTEXT('Working Sheet'!Q789),"",'Working Sheet'!Q789)</f>
        <v/>
      </c>
      <c r="L305" s="702"/>
      <c r="M305" s="703" t="str">
        <f>IF(ISNONTEXT('Working Sheet'!N789),"",RIGHT('Working Sheet'!N789,LEN('Working Sheet'!N789)-SEARCH(" ",'Working Sheet'!N789)))</f>
        <v/>
      </c>
      <c r="N305" s="703"/>
      <c r="O305" s="703"/>
      <c r="P305" s="440" t="str">
        <f>IF(ISNONTEXT('Working Sheet'!N789),"",'Working Sheet'!O789)</f>
        <v/>
      </c>
      <c r="Q305" s="440" t="str">
        <f>IF(ISNONTEXT('Working Sheet'!N789),"",'Working Sheet'!P789)</f>
        <v/>
      </c>
      <c r="R305" s="704"/>
      <c r="S305" s="704"/>
      <c r="T305" s="441"/>
      <c r="U305" s="441"/>
    </row>
    <row r="306" spans="2:21" x14ac:dyDescent="0.35">
      <c r="B306" s="296"/>
      <c r="C306" s="296"/>
      <c r="D306" s="296"/>
      <c r="E306" s="296"/>
      <c r="F306" s="295"/>
      <c r="G306" s="295"/>
      <c r="H306" s="296"/>
      <c r="I306" s="296"/>
      <c r="J306" s="296"/>
      <c r="K306" s="293"/>
      <c r="M306" s="290"/>
    </row>
    <row r="307" spans="2:21" x14ac:dyDescent="0.35">
      <c r="K307" s="293"/>
      <c r="M307" s="290"/>
    </row>
    <row r="308" spans="2:21" x14ac:dyDescent="0.35">
      <c r="K308" s="293"/>
      <c r="M308" s="290"/>
    </row>
    <row r="309" spans="2:21" x14ac:dyDescent="0.35">
      <c r="K309" s="293"/>
      <c r="M309" s="290"/>
    </row>
    <row r="310" spans="2:21" x14ac:dyDescent="0.35">
      <c r="K310" s="293"/>
      <c r="M310" s="290"/>
    </row>
    <row r="311" spans="2:21" x14ac:dyDescent="0.35">
      <c r="K311" s="293"/>
      <c r="M311" s="290"/>
    </row>
    <row r="312" spans="2:21" x14ac:dyDescent="0.35">
      <c r="K312" s="293"/>
      <c r="M312" s="290"/>
    </row>
    <row r="313" spans="2:21" x14ac:dyDescent="0.35">
      <c r="K313" s="293"/>
      <c r="M313" s="290"/>
    </row>
    <row r="314" spans="2:21" x14ac:dyDescent="0.35">
      <c r="K314" s="293"/>
      <c r="M314" s="290"/>
    </row>
    <row r="315" spans="2:21" x14ac:dyDescent="0.35">
      <c r="K315" s="293"/>
      <c r="M315" s="290"/>
    </row>
    <row r="316" spans="2:21" x14ac:dyDescent="0.35">
      <c r="K316" s="293"/>
      <c r="M316" s="290"/>
    </row>
    <row r="317" spans="2:21" x14ac:dyDescent="0.35">
      <c r="K317" s="293"/>
      <c r="M317" s="290"/>
    </row>
    <row r="318" spans="2:21" x14ac:dyDescent="0.35">
      <c r="K318" s="293"/>
      <c r="M318" s="290"/>
    </row>
    <row r="319" spans="2:21" x14ac:dyDescent="0.35">
      <c r="K319" s="293"/>
      <c r="M319" s="290"/>
    </row>
    <row r="320" spans="2:21" x14ac:dyDescent="0.35">
      <c r="K320" s="293"/>
      <c r="M320" s="290"/>
    </row>
    <row r="321" spans="11:13" x14ac:dyDescent="0.35">
      <c r="K321" s="293"/>
      <c r="M321" s="290"/>
    </row>
    <row r="322" spans="11:13" x14ac:dyDescent="0.35">
      <c r="K322" s="293"/>
      <c r="M322" s="290"/>
    </row>
    <row r="323" spans="11:13" x14ac:dyDescent="0.35">
      <c r="K323" s="293"/>
      <c r="M323" s="290"/>
    </row>
    <row r="324" spans="11:13" x14ac:dyDescent="0.35">
      <c r="K324" s="293"/>
      <c r="M324" s="290"/>
    </row>
    <row r="325" spans="11:13" x14ac:dyDescent="0.35">
      <c r="K325" s="293"/>
      <c r="M325" s="290"/>
    </row>
    <row r="326" spans="11:13" x14ac:dyDescent="0.35">
      <c r="K326" s="293"/>
      <c r="M326" s="290"/>
    </row>
    <row r="327" spans="11:13" x14ac:dyDescent="0.35">
      <c r="K327" s="293"/>
      <c r="M327" s="290"/>
    </row>
    <row r="328" spans="11:13" x14ac:dyDescent="0.35">
      <c r="K328" s="293"/>
      <c r="M328" s="290"/>
    </row>
    <row r="329" spans="11:13" x14ac:dyDescent="0.35">
      <c r="K329" s="293"/>
      <c r="M329" s="290"/>
    </row>
    <row r="330" spans="11:13" x14ac:dyDescent="0.35">
      <c r="K330" s="293"/>
      <c r="M330" s="290"/>
    </row>
    <row r="331" spans="11:13" x14ac:dyDescent="0.35">
      <c r="K331" s="293"/>
      <c r="M331" s="290"/>
    </row>
    <row r="332" spans="11:13" x14ac:dyDescent="0.35">
      <c r="K332" s="293"/>
      <c r="M332" s="290"/>
    </row>
    <row r="333" spans="11:13" x14ac:dyDescent="0.35">
      <c r="K333" s="293"/>
      <c r="M333" s="290"/>
    </row>
    <row r="334" spans="11:13" x14ac:dyDescent="0.35">
      <c r="K334" s="293"/>
      <c r="M334" s="290"/>
    </row>
    <row r="335" spans="11:13" x14ac:dyDescent="0.35">
      <c r="K335" s="293"/>
      <c r="M335" s="290"/>
    </row>
    <row r="336" spans="11:13" x14ac:dyDescent="0.35">
      <c r="K336" s="293"/>
      <c r="M336" s="290"/>
    </row>
    <row r="337" spans="11:13" x14ac:dyDescent="0.35">
      <c r="K337" s="293"/>
      <c r="M337" s="290"/>
    </row>
    <row r="338" spans="11:13" x14ac:dyDescent="0.35">
      <c r="K338" s="293"/>
      <c r="M338" s="290"/>
    </row>
    <row r="339" spans="11:13" x14ac:dyDescent="0.35">
      <c r="K339" s="293"/>
      <c r="M339" s="290"/>
    </row>
    <row r="340" spans="11:13" x14ac:dyDescent="0.35">
      <c r="K340" s="293"/>
      <c r="M340" s="290"/>
    </row>
    <row r="341" spans="11:13" x14ac:dyDescent="0.35">
      <c r="K341" s="293"/>
      <c r="M341" s="290"/>
    </row>
    <row r="342" spans="11:13" x14ac:dyDescent="0.35">
      <c r="K342" s="293"/>
      <c r="M342" s="290"/>
    </row>
    <row r="343" spans="11:13" x14ac:dyDescent="0.35">
      <c r="K343" s="293"/>
      <c r="M343" s="290"/>
    </row>
    <row r="344" spans="11:13" x14ac:dyDescent="0.35">
      <c r="K344" s="293"/>
      <c r="M344" s="290"/>
    </row>
    <row r="345" spans="11:13" x14ac:dyDescent="0.35">
      <c r="K345" s="293"/>
      <c r="M345" s="290"/>
    </row>
    <row r="346" spans="11:13" x14ac:dyDescent="0.35">
      <c r="K346" s="293"/>
      <c r="M346" s="290"/>
    </row>
    <row r="347" spans="11:13" x14ac:dyDescent="0.35">
      <c r="K347" s="293"/>
      <c r="M347" s="290"/>
    </row>
    <row r="348" spans="11:13" x14ac:dyDescent="0.35">
      <c r="K348" s="293"/>
      <c r="M348" s="290"/>
    </row>
    <row r="349" spans="11:13" x14ac:dyDescent="0.35">
      <c r="K349" s="293"/>
      <c r="M349" s="290"/>
    </row>
    <row r="350" spans="11:13" x14ac:dyDescent="0.35">
      <c r="K350" s="293"/>
      <c r="M350" s="290"/>
    </row>
    <row r="351" spans="11:13" x14ac:dyDescent="0.35">
      <c r="K351" s="293"/>
      <c r="M351" s="290"/>
    </row>
    <row r="352" spans="11:13" x14ac:dyDescent="0.35">
      <c r="K352" s="293"/>
      <c r="M352" s="290"/>
    </row>
    <row r="353" spans="11:13" x14ac:dyDescent="0.35">
      <c r="K353" s="293"/>
      <c r="M353" s="290"/>
    </row>
    <row r="354" spans="11:13" x14ac:dyDescent="0.35">
      <c r="K354" s="293"/>
      <c r="M354" s="290"/>
    </row>
    <row r="355" spans="11:13" x14ac:dyDescent="0.35">
      <c r="K355" s="293"/>
      <c r="M355" s="290"/>
    </row>
    <row r="356" spans="11:13" x14ac:dyDescent="0.35">
      <c r="K356" s="293"/>
      <c r="M356" s="290"/>
    </row>
    <row r="357" spans="11:13" x14ac:dyDescent="0.35">
      <c r="K357" s="293"/>
      <c r="M357" s="290"/>
    </row>
    <row r="358" spans="11:13" x14ac:dyDescent="0.35">
      <c r="K358" s="293"/>
      <c r="M358" s="290"/>
    </row>
    <row r="359" spans="11:13" x14ac:dyDescent="0.35">
      <c r="K359" s="293"/>
      <c r="M359" s="290"/>
    </row>
    <row r="360" spans="11:13" x14ac:dyDescent="0.35">
      <c r="K360" s="293"/>
      <c r="M360" s="290"/>
    </row>
    <row r="361" spans="11:13" x14ac:dyDescent="0.35">
      <c r="K361" s="293"/>
      <c r="M361" s="290"/>
    </row>
    <row r="362" spans="11:13" x14ac:dyDescent="0.35">
      <c r="K362" s="293"/>
      <c r="M362" s="290"/>
    </row>
    <row r="363" spans="11:13" x14ac:dyDescent="0.35">
      <c r="K363" s="293"/>
      <c r="M363" s="290"/>
    </row>
    <row r="364" spans="11:13" x14ac:dyDescent="0.35">
      <c r="K364" s="293"/>
      <c r="M364" s="290"/>
    </row>
    <row r="365" spans="11:13" x14ac:dyDescent="0.35">
      <c r="K365" s="293"/>
      <c r="M365" s="290"/>
    </row>
    <row r="366" spans="11:13" x14ac:dyDescent="0.35">
      <c r="K366" s="293"/>
      <c r="M366" s="290"/>
    </row>
    <row r="367" spans="11:13" x14ac:dyDescent="0.35">
      <c r="K367" s="293"/>
      <c r="M367" s="290"/>
    </row>
    <row r="368" spans="11:13" x14ac:dyDescent="0.35">
      <c r="K368" s="293"/>
      <c r="M368" s="290"/>
    </row>
    <row r="369" spans="11:13" x14ac:dyDescent="0.35">
      <c r="K369" s="293"/>
      <c r="M369" s="290"/>
    </row>
    <row r="370" spans="11:13" x14ac:dyDescent="0.35">
      <c r="K370" s="293"/>
      <c r="M370" s="290"/>
    </row>
    <row r="371" spans="11:13" x14ac:dyDescent="0.35">
      <c r="K371" s="293"/>
      <c r="M371" s="290"/>
    </row>
    <row r="372" spans="11:13" x14ac:dyDescent="0.35">
      <c r="K372" s="293"/>
      <c r="M372" s="290"/>
    </row>
    <row r="373" spans="11:13" x14ac:dyDescent="0.35">
      <c r="K373" s="293"/>
      <c r="M373" s="290"/>
    </row>
    <row r="374" spans="11:13" x14ac:dyDescent="0.35">
      <c r="K374" s="293"/>
      <c r="M374" s="290"/>
    </row>
    <row r="375" spans="11:13" x14ac:dyDescent="0.35">
      <c r="K375" s="293"/>
      <c r="M375" s="290"/>
    </row>
    <row r="376" spans="11:13" x14ac:dyDescent="0.35">
      <c r="K376" s="293"/>
      <c r="M376" s="290"/>
    </row>
    <row r="377" spans="11:13" x14ac:dyDescent="0.35">
      <c r="K377" s="293"/>
      <c r="M377" s="290"/>
    </row>
    <row r="378" spans="11:13" x14ac:dyDescent="0.35">
      <c r="K378" s="293"/>
      <c r="M378" s="290"/>
    </row>
    <row r="379" spans="11:13" x14ac:dyDescent="0.35">
      <c r="K379" s="293"/>
      <c r="M379" s="290"/>
    </row>
    <row r="380" spans="11:13" x14ac:dyDescent="0.35">
      <c r="K380" s="293"/>
      <c r="M380" s="290"/>
    </row>
    <row r="381" spans="11:13" x14ac:dyDescent="0.35">
      <c r="K381" s="293"/>
      <c r="M381" s="290"/>
    </row>
    <row r="382" spans="11:13" x14ac:dyDescent="0.35">
      <c r="K382" s="293"/>
      <c r="M382" s="290"/>
    </row>
    <row r="383" spans="11:13" x14ac:dyDescent="0.35">
      <c r="K383" s="293"/>
      <c r="M383" s="290"/>
    </row>
    <row r="384" spans="11:13" x14ac:dyDescent="0.35">
      <c r="K384" s="293"/>
      <c r="M384" s="290"/>
    </row>
    <row r="385" spans="11:13" x14ac:dyDescent="0.35">
      <c r="K385" s="293"/>
      <c r="M385" s="290"/>
    </row>
    <row r="386" spans="11:13" x14ac:dyDescent="0.35">
      <c r="K386" s="293"/>
      <c r="M386" s="290"/>
    </row>
    <row r="387" spans="11:13" x14ac:dyDescent="0.35">
      <c r="K387" s="293"/>
      <c r="M387" s="290"/>
    </row>
    <row r="388" spans="11:13" x14ac:dyDescent="0.35">
      <c r="K388" s="293"/>
      <c r="M388" s="290"/>
    </row>
    <row r="389" spans="11:13" x14ac:dyDescent="0.35">
      <c r="K389" s="293"/>
      <c r="M389" s="290"/>
    </row>
    <row r="390" spans="11:13" x14ac:dyDescent="0.35">
      <c r="K390" s="293"/>
      <c r="M390" s="290"/>
    </row>
    <row r="391" spans="11:13" x14ac:dyDescent="0.35">
      <c r="K391" s="293"/>
      <c r="M391" s="290"/>
    </row>
    <row r="392" spans="11:13" x14ac:dyDescent="0.35">
      <c r="K392" s="293"/>
      <c r="M392" s="290"/>
    </row>
    <row r="393" spans="11:13" x14ac:dyDescent="0.35">
      <c r="K393" s="293"/>
      <c r="M393" s="290"/>
    </row>
    <row r="394" spans="11:13" x14ac:dyDescent="0.35">
      <c r="K394" s="293"/>
      <c r="M394" s="290"/>
    </row>
    <row r="395" spans="11:13" x14ac:dyDescent="0.35">
      <c r="K395" s="293"/>
      <c r="M395" s="290"/>
    </row>
    <row r="396" spans="11:13" x14ac:dyDescent="0.35">
      <c r="K396" s="293"/>
      <c r="M396" s="290"/>
    </row>
    <row r="397" spans="11:13" x14ac:dyDescent="0.35">
      <c r="K397" s="293"/>
      <c r="M397" s="290"/>
    </row>
    <row r="398" spans="11:13" x14ac:dyDescent="0.35">
      <c r="K398" s="293"/>
      <c r="M398" s="290"/>
    </row>
    <row r="399" spans="11:13" x14ac:dyDescent="0.35">
      <c r="K399" s="293"/>
      <c r="M399" s="290"/>
    </row>
    <row r="400" spans="11:13" x14ac:dyDescent="0.35">
      <c r="K400" s="293"/>
      <c r="M400" s="290"/>
    </row>
    <row r="401" spans="11:13" x14ac:dyDescent="0.35">
      <c r="K401" s="293"/>
      <c r="M401" s="290"/>
    </row>
    <row r="402" spans="11:13" x14ac:dyDescent="0.35">
      <c r="K402" s="293"/>
      <c r="M402" s="290"/>
    </row>
    <row r="403" spans="11:13" x14ac:dyDescent="0.35">
      <c r="K403" s="293"/>
      <c r="M403" s="290"/>
    </row>
    <row r="404" spans="11:13" x14ac:dyDescent="0.35">
      <c r="K404" s="293"/>
      <c r="M404" s="290"/>
    </row>
    <row r="405" spans="11:13" x14ac:dyDescent="0.35">
      <c r="K405" s="293"/>
      <c r="M405" s="290"/>
    </row>
    <row r="406" spans="11:13" x14ac:dyDescent="0.35">
      <c r="K406" s="293"/>
      <c r="M406" s="290"/>
    </row>
    <row r="407" spans="11:13" x14ac:dyDescent="0.35">
      <c r="K407" s="293"/>
      <c r="M407" s="290"/>
    </row>
    <row r="408" spans="11:13" x14ac:dyDescent="0.35">
      <c r="K408" s="293"/>
      <c r="M408" s="290"/>
    </row>
    <row r="409" spans="11:13" x14ac:dyDescent="0.35">
      <c r="K409" s="293"/>
      <c r="M409" s="290"/>
    </row>
    <row r="410" spans="11:13" x14ac:dyDescent="0.35">
      <c r="K410" s="293"/>
      <c r="M410" s="290"/>
    </row>
    <row r="411" spans="11:13" x14ac:dyDescent="0.35">
      <c r="K411" s="293"/>
      <c r="M411" s="290"/>
    </row>
    <row r="412" spans="11:13" x14ac:dyDescent="0.35">
      <c r="K412" s="293"/>
      <c r="M412" s="290"/>
    </row>
    <row r="413" spans="11:13" x14ac:dyDescent="0.35">
      <c r="K413" s="293"/>
      <c r="M413" s="290"/>
    </row>
    <row r="414" spans="11:13" x14ac:dyDescent="0.35">
      <c r="K414" s="293"/>
      <c r="M414" s="290"/>
    </row>
    <row r="415" spans="11:13" x14ac:dyDescent="0.35">
      <c r="K415" s="293"/>
      <c r="M415" s="290"/>
    </row>
    <row r="416" spans="11:13" x14ac:dyDescent="0.35">
      <c r="K416" s="293"/>
      <c r="M416" s="290"/>
    </row>
    <row r="417" spans="11:13" x14ac:dyDescent="0.35">
      <c r="K417" s="293"/>
      <c r="M417" s="290"/>
    </row>
    <row r="418" spans="11:13" x14ac:dyDescent="0.35">
      <c r="K418" s="293"/>
      <c r="M418" s="290"/>
    </row>
    <row r="419" spans="11:13" x14ac:dyDescent="0.35">
      <c r="K419" s="293"/>
      <c r="M419" s="290"/>
    </row>
    <row r="420" spans="11:13" x14ac:dyDescent="0.35">
      <c r="K420" s="293"/>
      <c r="M420" s="290"/>
    </row>
    <row r="421" spans="11:13" x14ac:dyDescent="0.35">
      <c r="K421" s="293"/>
      <c r="M421" s="290"/>
    </row>
    <row r="422" spans="11:13" x14ac:dyDescent="0.35">
      <c r="K422" s="293"/>
      <c r="M422" s="290"/>
    </row>
    <row r="423" spans="11:13" x14ac:dyDescent="0.35">
      <c r="K423" s="293"/>
      <c r="M423" s="290"/>
    </row>
    <row r="424" spans="11:13" x14ac:dyDescent="0.35">
      <c r="K424" s="293"/>
      <c r="M424" s="290"/>
    </row>
    <row r="425" spans="11:13" x14ac:dyDescent="0.35">
      <c r="K425" s="293"/>
      <c r="M425" s="290"/>
    </row>
    <row r="426" spans="11:13" x14ac:dyDescent="0.35">
      <c r="K426" s="293"/>
      <c r="M426" s="290"/>
    </row>
    <row r="427" spans="11:13" x14ac:dyDescent="0.35">
      <c r="K427" s="293"/>
      <c r="M427" s="290"/>
    </row>
    <row r="428" spans="11:13" x14ac:dyDescent="0.35">
      <c r="K428" s="293"/>
      <c r="M428" s="290"/>
    </row>
    <row r="429" spans="11:13" x14ac:dyDescent="0.35">
      <c r="K429" s="293"/>
      <c r="M429" s="290"/>
    </row>
    <row r="430" spans="11:13" x14ac:dyDescent="0.35">
      <c r="K430" s="293"/>
      <c r="M430" s="290"/>
    </row>
    <row r="431" spans="11:13" x14ac:dyDescent="0.35">
      <c r="K431" s="293"/>
      <c r="M431" s="290"/>
    </row>
    <row r="432" spans="11:13" x14ac:dyDescent="0.35">
      <c r="K432" s="293"/>
      <c r="M432" s="290"/>
    </row>
    <row r="433" spans="11:13" x14ac:dyDescent="0.35">
      <c r="K433" s="293"/>
      <c r="M433" s="290"/>
    </row>
    <row r="434" spans="11:13" x14ac:dyDescent="0.35">
      <c r="K434" s="293"/>
      <c r="M434" s="290"/>
    </row>
    <row r="435" spans="11:13" x14ac:dyDescent="0.35">
      <c r="K435" s="293"/>
      <c r="M435" s="290"/>
    </row>
    <row r="436" spans="11:13" x14ac:dyDescent="0.35">
      <c r="K436" s="293"/>
      <c r="M436" s="290"/>
    </row>
    <row r="437" spans="11:13" x14ac:dyDescent="0.35">
      <c r="K437" s="293"/>
      <c r="M437" s="290"/>
    </row>
    <row r="438" spans="11:13" x14ac:dyDescent="0.35">
      <c r="K438" s="293"/>
      <c r="M438" s="290"/>
    </row>
    <row r="439" spans="11:13" x14ac:dyDescent="0.35">
      <c r="K439" s="293"/>
      <c r="M439" s="290"/>
    </row>
    <row r="440" spans="11:13" x14ac:dyDescent="0.35">
      <c r="K440" s="293"/>
      <c r="M440" s="290"/>
    </row>
    <row r="441" spans="11:13" x14ac:dyDescent="0.35">
      <c r="K441" s="293"/>
      <c r="M441" s="290"/>
    </row>
    <row r="442" spans="11:13" x14ac:dyDescent="0.35">
      <c r="K442" s="293"/>
      <c r="M442" s="290"/>
    </row>
    <row r="443" spans="11:13" x14ac:dyDescent="0.35">
      <c r="K443" s="293"/>
      <c r="M443" s="290"/>
    </row>
    <row r="444" spans="11:13" x14ac:dyDescent="0.35">
      <c r="K444" s="293"/>
      <c r="M444" s="290"/>
    </row>
    <row r="445" spans="11:13" x14ac:dyDescent="0.35">
      <c r="K445" s="293"/>
      <c r="M445" s="290"/>
    </row>
    <row r="446" spans="11:13" x14ac:dyDescent="0.35">
      <c r="K446" s="293"/>
      <c r="M446" s="290"/>
    </row>
    <row r="447" spans="11:13" x14ac:dyDescent="0.35">
      <c r="K447" s="293"/>
      <c r="M447" s="290"/>
    </row>
    <row r="448" spans="11:13" x14ac:dyDescent="0.35">
      <c r="K448" s="293"/>
      <c r="M448" s="290"/>
    </row>
    <row r="449" spans="11:13" x14ac:dyDescent="0.35">
      <c r="K449" s="293"/>
      <c r="M449" s="290"/>
    </row>
    <row r="450" spans="11:13" x14ac:dyDescent="0.35">
      <c r="K450" s="293"/>
      <c r="M450" s="290"/>
    </row>
    <row r="451" spans="11:13" x14ac:dyDescent="0.35">
      <c r="K451" s="293"/>
      <c r="M451" s="290"/>
    </row>
    <row r="452" spans="11:13" x14ac:dyDescent="0.35">
      <c r="K452" s="293"/>
      <c r="M452" s="290"/>
    </row>
    <row r="453" spans="11:13" x14ac:dyDescent="0.35">
      <c r="K453" s="293"/>
      <c r="M453" s="290"/>
    </row>
    <row r="454" spans="11:13" x14ac:dyDescent="0.35">
      <c r="K454" s="293"/>
      <c r="M454" s="290"/>
    </row>
    <row r="455" spans="11:13" x14ac:dyDescent="0.35">
      <c r="K455" s="293"/>
      <c r="M455" s="290"/>
    </row>
    <row r="456" spans="11:13" x14ac:dyDescent="0.35">
      <c r="K456" s="293"/>
      <c r="M456" s="290"/>
    </row>
    <row r="457" spans="11:13" x14ac:dyDescent="0.35">
      <c r="K457" s="293"/>
      <c r="M457" s="290"/>
    </row>
    <row r="458" spans="11:13" x14ac:dyDescent="0.35">
      <c r="K458" s="293"/>
      <c r="M458" s="290"/>
    </row>
    <row r="459" spans="11:13" x14ac:dyDescent="0.35">
      <c r="K459" s="293"/>
      <c r="M459" s="290"/>
    </row>
    <row r="460" spans="11:13" x14ac:dyDescent="0.35">
      <c r="K460" s="293"/>
      <c r="M460" s="290"/>
    </row>
    <row r="461" spans="11:13" x14ac:dyDescent="0.35">
      <c r="K461" s="293"/>
      <c r="M461" s="290"/>
    </row>
    <row r="462" spans="11:13" x14ac:dyDescent="0.35">
      <c r="K462" s="293"/>
      <c r="M462" s="290"/>
    </row>
    <row r="463" spans="11:13" x14ac:dyDescent="0.35">
      <c r="K463" s="293"/>
      <c r="M463" s="290"/>
    </row>
    <row r="464" spans="11:13" x14ac:dyDescent="0.35">
      <c r="K464" s="293"/>
      <c r="M464" s="290"/>
    </row>
    <row r="465" spans="11:13" x14ac:dyDescent="0.35">
      <c r="K465" s="293"/>
      <c r="M465" s="290"/>
    </row>
    <row r="466" spans="11:13" x14ac:dyDescent="0.35">
      <c r="K466" s="293"/>
      <c r="M466" s="290"/>
    </row>
    <row r="467" spans="11:13" x14ac:dyDescent="0.35">
      <c r="K467" s="293"/>
      <c r="M467" s="290"/>
    </row>
    <row r="468" spans="11:13" x14ac:dyDescent="0.35">
      <c r="K468" s="293"/>
      <c r="M468" s="290"/>
    </row>
    <row r="469" spans="11:13" x14ac:dyDescent="0.35">
      <c r="K469" s="293"/>
      <c r="M469" s="290"/>
    </row>
    <row r="470" spans="11:13" x14ac:dyDescent="0.35">
      <c r="K470" s="293"/>
      <c r="M470" s="290"/>
    </row>
    <row r="471" spans="11:13" x14ac:dyDescent="0.35">
      <c r="K471" s="293"/>
      <c r="M471" s="290"/>
    </row>
    <row r="472" spans="11:13" x14ac:dyDescent="0.35">
      <c r="K472" s="293"/>
      <c r="M472" s="290"/>
    </row>
    <row r="473" spans="11:13" x14ac:dyDescent="0.35">
      <c r="K473" s="293"/>
      <c r="M473" s="290"/>
    </row>
    <row r="474" spans="11:13" x14ac:dyDescent="0.35">
      <c r="K474" s="293"/>
      <c r="M474" s="290"/>
    </row>
    <row r="475" spans="11:13" x14ac:dyDescent="0.35">
      <c r="K475" s="293"/>
      <c r="M475" s="290"/>
    </row>
    <row r="476" spans="11:13" x14ac:dyDescent="0.35">
      <c r="K476" s="293"/>
      <c r="M476" s="290"/>
    </row>
    <row r="477" spans="11:13" x14ac:dyDescent="0.35">
      <c r="K477" s="293"/>
      <c r="M477" s="290"/>
    </row>
    <row r="478" spans="11:13" x14ac:dyDescent="0.35">
      <c r="K478" s="293"/>
      <c r="M478" s="290"/>
    </row>
    <row r="479" spans="11:13" x14ac:dyDescent="0.35">
      <c r="K479" s="293"/>
      <c r="M479" s="290"/>
    </row>
    <row r="480" spans="11:13" x14ac:dyDescent="0.35">
      <c r="K480" s="293"/>
      <c r="M480" s="290"/>
    </row>
    <row r="481" spans="11:13" x14ac:dyDescent="0.35">
      <c r="K481" s="293"/>
      <c r="M481" s="290"/>
    </row>
    <row r="482" spans="11:13" x14ac:dyDescent="0.35">
      <c r="K482" s="293"/>
      <c r="M482" s="290"/>
    </row>
    <row r="483" spans="11:13" x14ac:dyDescent="0.35">
      <c r="K483" s="293"/>
      <c r="M483" s="290"/>
    </row>
    <row r="484" spans="11:13" x14ac:dyDescent="0.35">
      <c r="K484" s="293"/>
      <c r="M484" s="290"/>
    </row>
    <row r="485" spans="11:13" x14ac:dyDescent="0.35">
      <c r="K485" s="293"/>
      <c r="M485" s="290"/>
    </row>
    <row r="486" spans="11:13" x14ac:dyDescent="0.35">
      <c r="K486" s="293"/>
      <c r="M486" s="290"/>
    </row>
    <row r="487" spans="11:13" x14ac:dyDescent="0.35">
      <c r="K487" s="293"/>
      <c r="M487" s="290"/>
    </row>
    <row r="488" spans="11:13" x14ac:dyDescent="0.35">
      <c r="K488" s="293"/>
      <c r="M488" s="290"/>
    </row>
    <row r="489" spans="11:13" x14ac:dyDescent="0.35">
      <c r="K489" s="293"/>
      <c r="M489" s="290"/>
    </row>
    <row r="490" spans="11:13" x14ac:dyDescent="0.35">
      <c r="K490" s="293"/>
      <c r="M490" s="290"/>
    </row>
    <row r="491" spans="11:13" x14ac:dyDescent="0.35">
      <c r="K491" s="293"/>
      <c r="M491" s="290"/>
    </row>
    <row r="492" spans="11:13" x14ac:dyDescent="0.35">
      <c r="K492" s="293"/>
      <c r="M492" s="290"/>
    </row>
    <row r="493" spans="11:13" x14ac:dyDescent="0.35">
      <c r="K493" s="293"/>
      <c r="M493" s="290"/>
    </row>
    <row r="494" spans="11:13" x14ac:dyDescent="0.35">
      <c r="K494" s="293"/>
      <c r="M494" s="290"/>
    </row>
    <row r="495" spans="11:13" x14ac:dyDescent="0.35">
      <c r="K495" s="293"/>
      <c r="M495" s="290"/>
    </row>
    <row r="496" spans="11:13" x14ac:dyDescent="0.35">
      <c r="K496" s="293"/>
      <c r="M496" s="290"/>
    </row>
    <row r="497" spans="11:13" x14ac:dyDescent="0.35">
      <c r="K497" s="293"/>
      <c r="M497" s="290"/>
    </row>
    <row r="498" spans="11:13" x14ac:dyDescent="0.35">
      <c r="K498" s="293"/>
      <c r="M498" s="290"/>
    </row>
    <row r="499" spans="11:13" x14ac:dyDescent="0.35">
      <c r="K499" s="293"/>
      <c r="M499" s="290"/>
    </row>
    <row r="500" spans="11:13" x14ac:dyDescent="0.35">
      <c r="K500" s="293"/>
      <c r="M500" s="290"/>
    </row>
    <row r="501" spans="11:13" x14ac:dyDescent="0.35">
      <c r="K501" s="293"/>
      <c r="M501" s="290"/>
    </row>
    <row r="502" spans="11:13" x14ac:dyDescent="0.35">
      <c r="K502" s="293"/>
      <c r="M502" s="290"/>
    </row>
    <row r="503" spans="11:13" x14ac:dyDescent="0.35">
      <c r="K503" s="293"/>
      <c r="M503" s="290"/>
    </row>
    <row r="504" spans="11:13" x14ac:dyDescent="0.35">
      <c r="K504" s="293"/>
      <c r="M504" s="290"/>
    </row>
    <row r="505" spans="11:13" x14ac:dyDescent="0.35">
      <c r="K505" s="293"/>
      <c r="M505" s="290"/>
    </row>
    <row r="506" spans="11:13" x14ac:dyDescent="0.35">
      <c r="K506" s="293"/>
      <c r="M506" s="290"/>
    </row>
    <row r="507" spans="11:13" x14ac:dyDescent="0.35">
      <c r="K507" s="293"/>
      <c r="M507" s="290"/>
    </row>
    <row r="508" spans="11:13" x14ac:dyDescent="0.35">
      <c r="K508" s="293"/>
      <c r="M508" s="290"/>
    </row>
    <row r="509" spans="11:13" x14ac:dyDescent="0.35">
      <c r="K509" s="293"/>
      <c r="M509" s="290"/>
    </row>
    <row r="510" spans="11:13" x14ac:dyDescent="0.35">
      <c r="K510" s="293"/>
      <c r="M510" s="290"/>
    </row>
    <row r="511" spans="11:13" x14ac:dyDescent="0.35">
      <c r="K511" s="293"/>
      <c r="M511" s="290"/>
    </row>
    <row r="512" spans="11:13" x14ac:dyDescent="0.35">
      <c r="K512" s="293"/>
      <c r="M512" s="290"/>
    </row>
    <row r="513" spans="11:13" x14ac:dyDescent="0.35">
      <c r="K513" s="293"/>
      <c r="M513" s="290"/>
    </row>
    <row r="514" spans="11:13" x14ac:dyDescent="0.35">
      <c r="K514" s="293"/>
      <c r="M514" s="290"/>
    </row>
    <row r="515" spans="11:13" x14ac:dyDescent="0.35">
      <c r="K515" s="293"/>
      <c r="M515" s="290"/>
    </row>
    <row r="516" spans="11:13" x14ac:dyDescent="0.35">
      <c r="K516" s="293"/>
      <c r="M516" s="290"/>
    </row>
    <row r="517" spans="11:13" x14ac:dyDescent="0.35">
      <c r="K517" s="293"/>
      <c r="M517" s="290"/>
    </row>
    <row r="518" spans="11:13" x14ac:dyDescent="0.35">
      <c r="K518" s="293"/>
      <c r="M518" s="290"/>
    </row>
    <row r="519" spans="11:13" x14ac:dyDescent="0.35">
      <c r="K519" s="293"/>
      <c r="M519" s="290"/>
    </row>
    <row r="520" spans="11:13" x14ac:dyDescent="0.35">
      <c r="K520" s="293"/>
      <c r="M520" s="290"/>
    </row>
    <row r="521" spans="11:13" x14ac:dyDescent="0.35">
      <c r="K521" s="293"/>
      <c r="M521" s="290"/>
    </row>
    <row r="522" spans="11:13" x14ac:dyDescent="0.35">
      <c r="K522" s="293"/>
      <c r="M522" s="290"/>
    </row>
    <row r="523" spans="11:13" x14ac:dyDescent="0.35">
      <c r="K523" s="293"/>
      <c r="M523" s="290"/>
    </row>
    <row r="524" spans="11:13" x14ac:dyDescent="0.35">
      <c r="K524" s="293"/>
      <c r="M524" s="290"/>
    </row>
    <row r="525" spans="11:13" x14ac:dyDescent="0.35">
      <c r="K525" s="293"/>
      <c r="M525" s="290"/>
    </row>
    <row r="526" spans="11:13" x14ac:dyDescent="0.35">
      <c r="K526" s="293"/>
      <c r="M526" s="290"/>
    </row>
    <row r="527" spans="11:13" x14ac:dyDescent="0.35">
      <c r="K527" s="293"/>
      <c r="M527" s="290"/>
    </row>
    <row r="528" spans="11:13" x14ac:dyDescent="0.35">
      <c r="K528" s="293"/>
      <c r="M528" s="290"/>
    </row>
    <row r="529" spans="11:13" x14ac:dyDescent="0.35">
      <c r="K529" s="293"/>
      <c r="M529" s="290"/>
    </row>
    <row r="530" spans="11:13" x14ac:dyDescent="0.35">
      <c r="K530" s="293"/>
      <c r="M530" s="290"/>
    </row>
    <row r="531" spans="11:13" x14ac:dyDescent="0.35">
      <c r="K531" s="293"/>
      <c r="M531" s="290"/>
    </row>
    <row r="532" spans="11:13" x14ac:dyDescent="0.35">
      <c r="K532" s="293"/>
      <c r="M532" s="290"/>
    </row>
    <row r="533" spans="11:13" x14ac:dyDescent="0.35">
      <c r="K533" s="293"/>
      <c r="M533" s="290"/>
    </row>
    <row r="534" spans="11:13" x14ac:dyDescent="0.35">
      <c r="K534" s="293"/>
      <c r="M534" s="290"/>
    </row>
    <row r="535" spans="11:13" x14ac:dyDescent="0.35">
      <c r="K535" s="293"/>
      <c r="M535" s="290"/>
    </row>
    <row r="536" spans="11:13" x14ac:dyDescent="0.35">
      <c r="K536" s="293"/>
      <c r="M536" s="290"/>
    </row>
    <row r="537" spans="11:13" x14ac:dyDescent="0.35">
      <c r="K537" s="293"/>
      <c r="M537" s="290"/>
    </row>
    <row r="538" spans="11:13" x14ac:dyDescent="0.35">
      <c r="K538" s="293"/>
      <c r="M538" s="290"/>
    </row>
    <row r="539" spans="11:13" x14ac:dyDescent="0.35">
      <c r="K539" s="293"/>
      <c r="M539" s="290"/>
    </row>
    <row r="540" spans="11:13" x14ac:dyDescent="0.35">
      <c r="K540" s="293"/>
      <c r="M540" s="290"/>
    </row>
    <row r="541" spans="11:13" x14ac:dyDescent="0.35">
      <c r="K541" s="293"/>
      <c r="M541" s="290"/>
    </row>
    <row r="542" spans="11:13" x14ac:dyDescent="0.35">
      <c r="K542" s="293"/>
      <c r="M542" s="290"/>
    </row>
    <row r="543" spans="11:13" x14ac:dyDescent="0.35">
      <c r="K543" s="293"/>
      <c r="M543" s="290"/>
    </row>
    <row r="544" spans="11:13" x14ac:dyDescent="0.35">
      <c r="K544" s="293"/>
      <c r="M544" s="290"/>
    </row>
    <row r="545" spans="11:13" x14ac:dyDescent="0.35">
      <c r="K545" s="293"/>
      <c r="M545" s="290"/>
    </row>
    <row r="546" spans="11:13" x14ac:dyDescent="0.35">
      <c r="K546" s="293"/>
      <c r="M546" s="290"/>
    </row>
    <row r="547" spans="11:13" x14ac:dyDescent="0.35">
      <c r="K547" s="293"/>
      <c r="M547" s="290"/>
    </row>
    <row r="548" spans="11:13" x14ac:dyDescent="0.35">
      <c r="K548" s="293"/>
      <c r="M548" s="290"/>
    </row>
    <row r="549" spans="11:13" x14ac:dyDescent="0.35">
      <c r="K549" s="293"/>
      <c r="M549" s="290"/>
    </row>
    <row r="550" spans="11:13" x14ac:dyDescent="0.35">
      <c r="K550" s="293"/>
      <c r="M550" s="290"/>
    </row>
    <row r="551" spans="11:13" x14ac:dyDescent="0.35">
      <c r="K551" s="293"/>
      <c r="M551" s="290"/>
    </row>
    <row r="552" spans="11:13" x14ac:dyDescent="0.35">
      <c r="K552" s="293"/>
      <c r="M552" s="290"/>
    </row>
    <row r="553" spans="11:13" x14ac:dyDescent="0.35">
      <c r="K553" s="293"/>
      <c r="M553" s="290"/>
    </row>
    <row r="554" spans="11:13" x14ac:dyDescent="0.35">
      <c r="K554" s="293"/>
      <c r="M554" s="290"/>
    </row>
    <row r="555" spans="11:13" x14ac:dyDescent="0.35">
      <c r="K555" s="293"/>
      <c r="M555" s="290"/>
    </row>
    <row r="556" spans="11:13" x14ac:dyDescent="0.35">
      <c r="K556" s="293"/>
      <c r="M556" s="290"/>
    </row>
    <row r="557" spans="11:13" x14ac:dyDescent="0.35">
      <c r="K557" s="293"/>
      <c r="M557" s="290"/>
    </row>
    <row r="558" spans="11:13" x14ac:dyDescent="0.35">
      <c r="K558" s="293"/>
      <c r="M558" s="290"/>
    </row>
    <row r="559" spans="11:13" x14ac:dyDescent="0.35">
      <c r="K559" s="293"/>
      <c r="M559" s="290"/>
    </row>
    <row r="560" spans="11:13" x14ac:dyDescent="0.35">
      <c r="K560" s="293"/>
      <c r="M560" s="290"/>
    </row>
    <row r="561" spans="11:13" x14ac:dyDescent="0.35">
      <c r="K561" s="293"/>
      <c r="M561" s="290"/>
    </row>
    <row r="562" spans="11:13" x14ac:dyDescent="0.35">
      <c r="K562" s="293"/>
      <c r="M562" s="290"/>
    </row>
    <row r="563" spans="11:13" x14ac:dyDescent="0.35">
      <c r="K563" s="293"/>
      <c r="M563" s="290"/>
    </row>
    <row r="564" spans="11:13" x14ac:dyDescent="0.35">
      <c r="K564" s="293"/>
      <c r="M564" s="290"/>
    </row>
    <row r="565" spans="11:13" x14ac:dyDescent="0.35">
      <c r="K565" s="293"/>
      <c r="M565" s="290"/>
    </row>
    <row r="566" spans="11:13" x14ac:dyDescent="0.35">
      <c r="K566" s="293"/>
      <c r="M566" s="290"/>
    </row>
    <row r="567" spans="11:13" x14ac:dyDescent="0.35">
      <c r="K567" s="293"/>
      <c r="M567" s="290"/>
    </row>
    <row r="568" spans="11:13" x14ac:dyDescent="0.35">
      <c r="K568" s="293"/>
      <c r="M568" s="290"/>
    </row>
    <row r="569" spans="11:13" x14ac:dyDescent="0.35">
      <c r="K569" s="293"/>
      <c r="M569" s="290"/>
    </row>
    <row r="570" spans="11:13" x14ac:dyDescent="0.35">
      <c r="K570" s="293"/>
      <c r="M570" s="290"/>
    </row>
    <row r="571" spans="11:13" x14ac:dyDescent="0.35">
      <c r="K571" s="293"/>
      <c r="M571" s="290"/>
    </row>
    <row r="572" spans="11:13" x14ac:dyDescent="0.35">
      <c r="K572" s="293"/>
      <c r="M572" s="290"/>
    </row>
    <row r="573" spans="11:13" x14ac:dyDescent="0.35">
      <c r="K573" s="293"/>
      <c r="M573" s="290"/>
    </row>
    <row r="574" spans="11:13" x14ac:dyDescent="0.35">
      <c r="K574" s="293"/>
      <c r="M574" s="290"/>
    </row>
    <row r="575" spans="11:13" x14ac:dyDescent="0.35">
      <c r="K575" s="293"/>
      <c r="M575" s="290"/>
    </row>
    <row r="576" spans="11:13" x14ac:dyDescent="0.35">
      <c r="K576" s="293"/>
      <c r="M576" s="290"/>
    </row>
    <row r="577" spans="11:13" x14ac:dyDescent="0.35">
      <c r="K577" s="293"/>
      <c r="M577" s="290"/>
    </row>
    <row r="578" spans="11:13" x14ac:dyDescent="0.35">
      <c r="K578" s="293"/>
      <c r="M578" s="290"/>
    </row>
    <row r="579" spans="11:13" x14ac:dyDescent="0.35">
      <c r="K579" s="293"/>
      <c r="M579" s="290"/>
    </row>
    <row r="580" spans="11:13" x14ac:dyDescent="0.35">
      <c r="K580" s="293"/>
      <c r="M580" s="290"/>
    </row>
    <row r="581" spans="11:13" x14ac:dyDescent="0.35">
      <c r="K581" s="293"/>
      <c r="M581" s="290"/>
    </row>
    <row r="582" spans="11:13" x14ac:dyDescent="0.35">
      <c r="K582" s="293"/>
      <c r="M582" s="290"/>
    </row>
    <row r="583" spans="11:13" x14ac:dyDescent="0.35">
      <c r="K583" s="293"/>
      <c r="M583" s="290"/>
    </row>
    <row r="584" spans="11:13" x14ac:dyDescent="0.35">
      <c r="K584" s="293"/>
      <c r="M584" s="290"/>
    </row>
    <row r="585" spans="11:13" x14ac:dyDescent="0.35">
      <c r="K585" s="293"/>
      <c r="M585" s="290"/>
    </row>
    <row r="586" spans="11:13" x14ac:dyDescent="0.35">
      <c r="K586" s="293"/>
      <c r="M586" s="290"/>
    </row>
    <row r="587" spans="11:13" x14ac:dyDescent="0.35">
      <c r="K587" s="293"/>
      <c r="M587" s="290"/>
    </row>
    <row r="588" spans="11:13" x14ac:dyDescent="0.35">
      <c r="K588" s="293"/>
      <c r="M588" s="290"/>
    </row>
    <row r="589" spans="11:13" x14ac:dyDescent="0.35">
      <c r="K589" s="293"/>
      <c r="M589" s="290"/>
    </row>
    <row r="590" spans="11:13" x14ac:dyDescent="0.35">
      <c r="K590" s="293"/>
      <c r="M590" s="290"/>
    </row>
    <row r="591" spans="11:13" x14ac:dyDescent="0.35">
      <c r="K591" s="293"/>
      <c r="M591" s="290"/>
    </row>
    <row r="592" spans="11:13" x14ac:dyDescent="0.35">
      <c r="K592" s="293"/>
      <c r="M592" s="290"/>
    </row>
    <row r="593" spans="11:13" x14ac:dyDescent="0.35">
      <c r="K593" s="293"/>
      <c r="M593" s="290"/>
    </row>
    <row r="594" spans="11:13" x14ac:dyDescent="0.35">
      <c r="K594" s="293"/>
      <c r="M594" s="290"/>
    </row>
    <row r="595" spans="11:13" x14ac:dyDescent="0.35">
      <c r="K595" s="293"/>
      <c r="M595" s="290"/>
    </row>
    <row r="596" spans="11:13" x14ac:dyDescent="0.35">
      <c r="K596" s="293"/>
      <c r="M596" s="290"/>
    </row>
    <row r="597" spans="11:13" x14ac:dyDescent="0.35">
      <c r="K597" s="293"/>
      <c r="M597" s="290"/>
    </row>
    <row r="598" spans="11:13" x14ac:dyDescent="0.35">
      <c r="K598" s="293"/>
      <c r="M598" s="290"/>
    </row>
    <row r="599" spans="11:13" x14ac:dyDescent="0.35">
      <c r="K599" s="293"/>
      <c r="M599" s="290"/>
    </row>
    <row r="600" spans="11:13" x14ac:dyDescent="0.35">
      <c r="K600" s="293"/>
      <c r="M600" s="290"/>
    </row>
    <row r="601" spans="11:13" x14ac:dyDescent="0.35">
      <c r="K601" s="293"/>
      <c r="M601" s="290"/>
    </row>
    <row r="602" spans="11:13" x14ac:dyDescent="0.35">
      <c r="K602" s="293"/>
      <c r="M602" s="290"/>
    </row>
    <row r="603" spans="11:13" x14ac:dyDescent="0.35">
      <c r="K603" s="293"/>
      <c r="M603" s="290"/>
    </row>
    <row r="604" spans="11:13" x14ac:dyDescent="0.35">
      <c r="K604" s="293"/>
      <c r="M604" s="290"/>
    </row>
    <row r="605" spans="11:13" x14ac:dyDescent="0.35">
      <c r="K605" s="293"/>
      <c r="M605" s="290"/>
    </row>
    <row r="606" spans="11:13" x14ac:dyDescent="0.35">
      <c r="K606" s="293"/>
      <c r="M606" s="290"/>
    </row>
    <row r="607" spans="11:13" x14ac:dyDescent="0.35">
      <c r="K607" s="293"/>
      <c r="M607" s="290"/>
    </row>
    <row r="608" spans="11:13" x14ac:dyDescent="0.35">
      <c r="K608" s="293"/>
      <c r="M608" s="290"/>
    </row>
    <row r="609" spans="11:13" x14ac:dyDescent="0.35">
      <c r="K609" s="293"/>
      <c r="M609" s="290"/>
    </row>
    <row r="610" spans="11:13" x14ac:dyDescent="0.35">
      <c r="K610" s="293"/>
      <c r="M610" s="290"/>
    </row>
    <row r="611" spans="11:13" x14ac:dyDescent="0.35">
      <c r="K611" s="293"/>
      <c r="M611" s="290"/>
    </row>
    <row r="612" spans="11:13" x14ac:dyDescent="0.35">
      <c r="K612" s="293"/>
      <c r="M612" s="290"/>
    </row>
    <row r="613" spans="11:13" x14ac:dyDescent="0.35">
      <c r="K613" s="293"/>
      <c r="M613" s="290"/>
    </row>
    <row r="614" spans="11:13" x14ac:dyDescent="0.35">
      <c r="K614" s="293"/>
      <c r="M614" s="290"/>
    </row>
    <row r="615" spans="11:13" x14ac:dyDescent="0.35">
      <c r="K615" s="293"/>
      <c r="M615" s="290"/>
    </row>
    <row r="616" spans="11:13" x14ac:dyDescent="0.35">
      <c r="K616" s="293"/>
      <c r="M616" s="290"/>
    </row>
    <row r="617" spans="11:13" x14ac:dyDescent="0.35">
      <c r="K617" s="293"/>
      <c r="M617" s="290"/>
    </row>
    <row r="618" spans="11:13" x14ac:dyDescent="0.35">
      <c r="K618" s="293"/>
      <c r="M618" s="290"/>
    </row>
    <row r="619" spans="11:13" x14ac:dyDescent="0.35">
      <c r="K619" s="293"/>
      <c r="M619" s="290"/>
    </row>
    <row r="620" spans="11:13" x14ac:dyDescent="0.35">
      <c r="K620" s="293"/>
      <c r="M620" s="290"/>
    </row>
    <row r="621" spans="11:13" x14ac:dyDescent="0.35">
      <c r="K621" s="293"/>
      <c r="M621" s="290"/>
    </row>
    <row r="622" spans="11:13" x14ac:dyDescent="0.35">
      <c r="K622" s="293"/>
      <c r="M622" s="290"/>
    </row>
    <row r="623" spans="11:13" x14ac:dyDescent="0.35">
      <c r="K623" s="293"/>
      <c r="M623" s="290"/>
    </row>
    <row r="624" spans="11:13" x14ac:dyDescent="0.35">
      <c r="K624" s="293"/>
      <c r="M624" s="290"/>
    </row>
    <row r="625" spans="11:13" x14ac:dyDescent="0.35">
      <c r="K625" s="293"/>
      <c r="M625" s="290"/>
    </row>
    <row r="626" spans="11:13" x14ac:dyDescent="0.35">
      <c r="K626" s="293"/>
      <c r="M626" s="290"/>
    </row>
    <row r="627" spans="11:13" x14ac:dyDescent="0.35">
      <c r="K627" s="293"/>
      <c r="M627" s="290"/>
    </row>
    <row r="628" spans="11:13" x14ac:dyDescent="0.35">
      <c r="K628" s="293"/>
      <c r="M628" s="290"/>
    </row>
    <row r="629" spans="11:13" x14ac:dyDescent="0.35">
      <c r="K629" s="293"/>
      <c r="M629" s="290"/>
    </row>
    <row r="630" spans="11:13" x14ac:dyDescent="0.35">
      <c r="K630" s="293"/>
      <c r="M630" s="290"/>
    </row>
    <row r="631" spans="11:13" x14ac:dyDescent="0.35">
      <c r="K631" s="293"/>
      <c r="M631" s="290"/>
    </row>
    <row r="632" spans="11:13" x14ac:dyDescent="0.35">
      <c r="K632" s="293"/>
      <c r="M632" s="290"/>
    </row>
    <row r="633" spans="11:13" x14ac:dyDescent="0.35">
      <c r="K633" s="293"/>
      <c r="M633" s="290"/>
    </row>
    <row r="634" spans="11:13" x14ac:dyDescent="0.35">
      <c r="K634" s="293"/>
      <c r="M634" s="290"/>
    </row>
    <row r="635" spans="11:13" x14ac:dyDescent="0.35">
      <c r="K635" s="293"/>
      <c r="M635" s="290"/>
    </row>
    <row r="636" spans="11:13" x14ac:dyDescent="0.35">
      <c r="K636" s="293"/>
      <c r="M636" s="290"/>
    </row>
    <row r="637" spans="11:13" x14ac:dyDescent="0.35">
      <c r="K637" s="293"/>
      <c r="M637" s="290"/>
    </row>
    <row r="638" spans="11:13" x14ac:dyDescent="0.35">
      <c r="K638" s="293"/>
      <c r="M638" s="290"/>
    </row>
    <row r="639" spans="11:13" x14ac:dyDescent="0.35">
      <c r="K639" s="293"/>
      <c r="M639" s="290"/>
    </row>
    <row r="640" spans="11:13" x14ac:dyDescent="0.35">
      <c r="K640" s="293"/>
      <c r="M640" s="290"/>
    </row>
    <row r="641" spans="11:13" x14ac:dyDescent="0.35">
      <c r="K641" s="293"/>
      <c r="M641" s="290"/>
    </row>
    <row r="642" spans="11:13" x14ac:dyDescent="0.35">
      <c r="K642" s="293"/>
      <c r="M642" s="290"/>
    </row>
    <row r="643" spans="11:13" x14ac:dyDescent="0.35">
      <c r="K643" s="293"/>
      <c r="M643" s="290"/>
    </row>
    <row r="644" spans="11:13" x14ac:dyDescent="0.35">
      <c r="K644" s="293"/>
      <c r="M644" s="290"/>
    </row>
    <row r="645" spans="11:13" x14ac:dyDescent="0.35">
      <c r="K645" s="293"/>
      <c r="M645" s="290"/>
    </row>
    <row r="646" spans="11:13" x14ac:dyDescent="0.35">
      <c r="K646" s="293"/>
      <c r="M646" s="290"/>
    </row>
    <row r="647" spans="11:13" x14ac:dyDescent="0.35">
      <c r="K647" s="293"/>
      <c r="M647" s="290"/>
    </row>
    <row r="648" spans="11:13" x14ac:dyDescent="0.35">
      <c r="K648" s="293"/>
      <c r="M648" s="290"/>
    </row>
    <row r="649" spans="11:13" x14ac:dyDescent="0.35">
      <c r="K649" s="293"/>
      <c r="M649" s="290"/>
    </row>
    <row r="650" spans="11:13" x14ac:dyDescent="0.35">
      <c r="K650" s="293"/>
      <c r="M650" s="290"/>
    </row>
    <row r="651" spans="11:13" x14ac:dyDescent="0.35">
      <c r="K651" s="293"/>
      <c r="M651" s="290"/>
    </row>
    <row r="652" spans="11:13" x14ac:dyDescent="0.35">
      <c r="K652" s="293"/>
      <c r="M652" s="290"/>
    </row>
    <row r="653" spans="11:13" x14ac:dyDescent="0.35">
      <c r="K653" s="293"/>
      <c r="M653" s="290"/>
    </row>
    <row r="654" spans="11:13" x14ac:dyDescent="0.35">
      <c r="K654" s="293"/>
      <c r="M654" s="290"/>
    </row>
    <row r="655" spans="11:13" x14ac:dyDescent="0.35">
      <c r="K655" s="293"/>
      <c r="M655" s="290"/>
    </row>
    <row r="656" spans="11:13" x14ac:dyDescent="0.35">
      <c r="K656" s="293"/>
      <c r="M656" s="290"/>
    </row>
    <row r="657" spans="11:13" x14ac:dyDescent="0.35">
      <c r="K657" s="293"/>
      <c r="M657" s="290"/>
    </row>
    <row r="658" spans="11:13" x14ac:dyDescent="0.35">
      <c r="K658" s="293"/>
      <c r="M658" s="290"/>
    </row>
    <row r="659" spans="11:13" x14ac:dyDescent="0.35">
      <c r="K659" s="293"/>
      <c r="M659" s="290"/>
    </row>
    <row r="660" spans="11:13" x14ac:dyDescent="0.35">
      <c r="K660" s="293"/>
      <c r="M660" s="290"/>
    </row>
    <row r="661" spans="11:13" x14ac:dyDescent="0.35">
      <c r="K661" s="293"/>
      <c r="M661" s="290"/>
    </row>
    <row r="662" spans="11:13" x14ac:dyDescent="0.35">
      <c r="K662" s="293"/>
      <c r="M662" s="290"/>
    </row>
    <row r="663" spans="11:13" x14ac:dyDescent="0.35">
      <c r="K663" s="293"/>
      <c r="M663" s="290"/>
    </row>
    <row r="664" spans="11:13" x14ac:dyDescent="0.35">
      <c r="K664" s="293"/>
      <c r="M664" s="290"/>
    </row>
    <row r="665" spans="11:13" x14ac:dyDescent="0.35">
      <c r="K665" s="293"/>
      <c r="M665" s="290"/>
    </row>
    <row r="666" spans="11:13" x14ac:dyDescent="0.35">
      <c r="K666" s="293"/>
      <c r="M666" s="290"/>
    </row>
    <row r="667" spans="11:13" x14ac:dyDescent="0.35">
      <c r="K667" s="293"/>
      <c r="M667" s="290"/>
    </row>
    <row r="668" spans="11:13" x14ac:dyDescent="0.35">
      <c r="K668" s="293"/>
      <c r="M668" s="290"/>
    </row>
    <row r="669" spans="11:13" x14ac:dyDescent="0.35">
      <c r="K669" s="293"/>
      <c r="M669" s="290"/>
    </row>
    <row r="670" spans="11:13" x14ac:dyDescent="0.35">
      <c r="K670" s="293"/>
      <c r="M670" s="290"/>
    </row>
    <row r="671" spans="11:13" x14ac:dyDescent="0.35">
      <c r="K671" s="293"/>
      <c r="M671" s="290"/>
    </row>
    <row r="672" spans="11:13" x14ac:dyDescent="0.35">
      <c r="K672" s="293"/>
      <c r="M672" s="290"/>
    </row>
    <row r="673" spans="11:13" x14ac:dyDescent="0.35">
      <c r="K673" s="293"/>
      <c r="M673" s="290"/>
    </row>
    <row r="674" spans="11:13" x14ac:dyDescent="0.35">
      <c r="K674" s="293"/>
      <c r="M674" s="290"/>
    </row>
    <row r="675" spans="11:13" x14ac:dyDescent="0.35">
      <c r="K675" s="293"/>
      <c r="M675" s="290"/>
    </row>
    <row r="676" spans="11:13" x14ac:dyDescent="0.35">
      <c r="K676" s="293"/>
      <c r="M676" s="290"/>
    </row>
    <row r="677" spans="11:13" x14ac:dyDescent="0.35">
      <c r="K677" s="293"/>
      <c r="M677" s="290"/>
    </row>
    <row r="678" spans="11:13" x14ac:dyDescent="0.35">
      <c r="K678" s="293"/>
      <c r="M678" s="290"/>
    </row>
    <row r="679" spans="11:13" x14ac:dyDescent="0.35">
      <c r="K679" s="293"/>
      <c r="M679" s="290"/>
    </row>
    <row r="680" spans="11:13" x14ac:dyDescent="0.35">
      <c r="K680" s="293"/>
      <c r="M680" s="290"/>
    </row>
    <row r="681" spans="11:13" x14ac:dyDescent="0.35">
      <c r="K681" s="293"/>
      <c r="M681" s="290"/>
    </row>
    <row r="682" spans="11:13" x14ac:dyDescent="0.35">
      <c r="K682" s="293"/>
      <c r="M682" s="290"/>
    </row>
    <row r="683" spans="11:13" x14ac:dyDescent="0.35">
      <c r="K683" s="293"/>
      <c r="M683" s="290"/>
    </row>
    <row r="684" spans="11:13" x14ac:dyDescent="0.35">
      <c r="K684" s="293"/>
      <c r="M684" s="290"/>
    </row>
    <row r="685" spans="11:13" x14ac:dyDescent="0.35">
      <c r="K685" s="293"/>
      <c r="M685" s="290"/>
    </row>
    <row r="686" spans="11:13" x14ac:dyDescent="0.35">
      <c r="K686" s="293"/>
      <c r="M686" s="290"/>
    </row>
    <row r="687" spans="11:13" x14ac:dyDescent="0.35">
      <c r="K687" s="293"/>
      <c r="M687" s="290"/>
    </row>
    <row r="688" spans="11:13" x14ac:dyDescent="0.35">
      <c r="K688" s="293"/>
      <c r="M688" s="290"/>
    </row>
    <row r="689" spans="11:13" x14ac:dyDescent="0.35">
      <c r="K689" s="293"/>
      <c r="M689" s="290"/>
    </row>
    <row r="690" spans="11:13" x14ac:dyDescent="0.35">
      <c r="K690" s="293"/>
      <c r="M690" s="290"/>
    </row>
    <row r="691" spans="11:13" x14ac:dyDescent="0.35">
      <c r="K691" s="293"/>
      <c r="M691" s="290"/>
    </row>
    <row r="692" spans="11:13" x14ac:dyDescent="0.35">
      <c r="K692" s="293"/>
      <c r="M692" s="290"/>
    </row>
    <row r="693" spans="11:13" x14ac:dyDescent="0.35">
      <c r="K693" s="293"/>
      <c r="M693" s="290"/>
    </row>
    <row r="694" spans="11:13" x14ac:dyDescent="0.35">
      <c r="K694" s="293"/>
      <c r="M694" s="290"/>
    </row>
    <row r="695" spans="11:13" x14ac:dyDescent="0.35">
      <c r="K695" s="293"/>
      <c r="M695" s="290"/>
    </row>
    <row r="696" spans="11:13" x14ac:dyDescent="0.35">
      <c r="K696" s="293"/>
      <c r="M696" s="290"/>
    </row>
    <row r="697" spans="11:13" x14ac:dyDescent="0.35">
      <c r="K697" s="293"/>
      <c r="M697" s="290"/>
    </row>
    <row r="698" spans="11:13" x14ac:dyDescent="0.35">
      <c r="K698" s="293"/>
      <c r="M698" s="290"/>
    </row>
    <row r="699" spans="11:13" x14ac:dyDescent="0.35">
      <c r="K699" s="293"/>
      <c r="M699" s="290"/>
    </row>
    <row r="700" spans="11:13" x14ac:dyDescent="0.35">
      <c r="K700" s="293"/>
      <c r="M700" s="290"/>
    </row>
    <row r="701" spans="11:13" x14ac:dyDescent="0.35">
      <c r="K701" s="293"/>
      <c r="M701" s="290"/>
    </row>
    <row r="702" spans="11:13" x14ac:dyDescent="0.35">
      <c r="K702" s="293"/>
      <c r="M702" s="290"/>
    </row>
    <row r="703" spans="11:13" x14ac:dyDescent="0.35">
      <c r="K703" s="293"/>
      <c r="M703" s="290"/>
    </row>
    <row r="704" spans="11:13" x14ac:dyDescent="0.35">
      <c r="K704" s="293"/>
      <c r="M704" s="290"/>
    </row>
    <row r="705" spans="11:13" x14ac:dyDescent="0.35">
      <c r="K705" s="293"/>
      <c r="M705" s="290"/>
    </row>
    <row r="706" spans="11:13" x14ac:dyDescent="0.35">
      <c r="K706" s="293"/>
      <c r="M706" s="290"/>
    </row>
    <row r="707" spans="11:13" x14ac:dyDescent="0.35">
      <c r="K707" s="293"/>
      <c r="M707" s="290"/>
    </row>
    <row r="708" spans="11:13" x14ac:dyDescent="0.35">
      <c r="K708" s="293"/>
      <c r="M708" s="290"/>
    </row>
    <row r="709" spans="11:13" x14ac:dyDescent="0.35">
      <c r="K709" s="293"/>
      <c r="M709" s="290"/>
    </row>
    <row r="710" spans="11:13" x14ac:dyDescent="0.35">
      <c r="K710" s="293"/>
      <c r="M710" s="290"/>
    </row>
    <row r="711" spans="11:13" x14ac:dyDescent="0.35">
      <c r="K711" s="293"/>
      <c r="M711" s="290"/>
    </row>
    <row r="712" spans="11:13" x14ac:dyDescent="0.35">
      <c r="K712" s="293"/>
      <c r="M712" s="290"/>
    </row>
    <row r="713" spans="11:13" x14ac:dyDescent="0.35">
      <c r="K713" s="293"/>
      <c r="M713" s="290"/>
    </row>
    <row r="714" spans="11:13" x14ac:dyDescent="0.35">
      <c r="K714" s="293"/>
      <c r="M714" s="290"/>
    </row>
    <row r="715" spans="11:13" x14ac:dyDescent="0.35">
      <c r="K715" s="293"/>
      <c r="M715" s="290"/>
    </row>
    <row r="716" spans="11:13" x14ac:dyDescent="0.35">
      <c r="K716" s="293"/>
      <c r="M716" s="290"/>
    </row>
    <row r="717" spans="11:13" x14ac:dyDescent="0.35">
      <c r="K717" s="293"/>
      <c r="M717" s="290"/>
    </row>
    <row r="718" spans="11:13" x14ac:dyDescent="0.35">
      <c r="K718" s="293"/>
      <c r="M718" s="290"/>
    </row>
    <row r="719" spans="11:13" x14ac:dyDescent="0.35">
      <c r="K719" s="293"/>
      <c r="M719" s="290"/>
    </row>
    <row r="720" spans="11:13" x14ac:dyDescent="0.35">
      <c r="K720" s="293"/>
      <c r="M720" s="290"/>
    </row>
    <row r="721" spans="11:13" x14ac:dyDescent="0.35">
      <c r="K721" s="293"/>
      <c r="M721" s="290"/>
    </row>
    <row r="722" spans="11:13" x14ac:dyDescent="0.35">
      <c r="K722" s="293"/>
      <c r="M722" s="290"/>
    </row>
    <row r="723" spans="11:13" x14ac:dyDescent="0.35">
      <c r="K723" s="293"/>
      <c r="M723" s="290"/>
    </row>
    <row r="724" spans="11:13" x14ac:dyDescent="0.35">
      <c r="K724" s="293"/>
      <c r="M724" s="290"/>
    </row>
    <row r="725" spans="11:13" x14ac:dyDescent="0.35">
      <c r="K725" s="293"/>
      <c r="M725" s="290"/>
    </row>
    <row r="726" spans="11:13" x14ac:dyDescent="0.35">
      <c r="K726" s="293"/>
      <c r="M726" s="290"/>
    </row>
    <row r="727" spans="11:13" x14ac:dyDescent="0.35">
      <c r="K727" s="293"/>
      <c r="M727" s="290"/>
    </row>
    <row r="728" spans="11:13" x14ac:dyDescent="0.35">
      <c r="K728" s="293"/>
      <c r="M728" s="290"/>
    </row>
    <row r="729" spans="11:13" x14ac:dyDescent="0.35">
      <c r="K729" s="293"/>
      <c r="M729" s="290"/>
    </row>
    <row r="730" spans="11:13" x14ac:dyDescent="0.35">
      <c r="K730" s="293"/>
      <c r="M730" s="290"/>
    </row>
    <row r="731" spans="11:13" x14ac:dyDescent="0.35">
      <c r="K731" s="293"/>
      <c r="M731" s="290"/>
    </row>
    <row r="732" spans="11:13" x14ac:dyDescent="0.35">
      <c r="K732" s="293"/>
      <c r="M732" s="290"/>
    </row>
    <row r="733" spans="11:13" x14ac:dyDescent="0.35">
      <c r="K733" s="293"/>
      <c r="M733" s="290"/>
    </row>
    <row r="734" spans="11:13" x14ac:dyDescent="0.35">
      <c r="K734" s="293"/>
      <c r="M734" s="290"/>
    </row>
    <row r="735" spans="11:13" x14ac:dyDescent="0.35">
      <c r="K735" s="293"/>
      <c r="M735" s="290"/>
    </row>
    <row r="736" spans="11:13" x14ac:dyDescent="0.35">
      <c r="K736" s="293"/>
      <c r="M736" s="290"/>
    </row>
    <row r="737" spans="11:13" x14ac:dyDescent="0.35">
      <c r="K737" s="293"/>
      <c r="M737" s="290"/>
    </row>
    <row r="738" spans="11:13" x14ac:dyDescent="0.35">
      <c r="K738" s="293"/>
      <c r="M738" s="290"/>
    </row>
    <row r="739" spans="11:13" x14ac:dyDescent="0.35">
      <c r="K739" s="293"/>
      <c r="M739" s="290"/>
    </row>
    <row r="740" spans="11:13" x14ac:dyDescent="0.35">
      <c r="K740" s="293"/>
      <c r="M740" s="290"/>
    </row>
    <row r="741" spans="11:13" x14ac:dyDescent="0.35">
      <c r="K741" s="293"/>
      <c r="M741" s="290"/>
    </row>
    <row r="742" spans="11:13" x14ac:dyDescent="0.35">
      <c r="K742" s="293"/>
      <c r="M742" s="290"/>
    </row>
    <row r="743" spans="11:13" x14ac:dyDescent="0.35">
      <c r="K743" s="293"/>
      <c r="M743" s="290"/>
    </row>
    <row r="744" spans="11:13" x14ac:dyDescent="0.35">
      <c r="K744" s="293"/>
      <c r="M744" s="290"/>
    </row>
    <row r="745" spans="11:13" x14ac:dyDescent="0.35">
      <c r="K745" s="293"/>
      <c r="M745" s="290"/>
    </row>
    <row r="746" spans="11:13" x14ac:dyDescent="0.35">
      <c r="K746" s="293"/>
      <c r="M746" s="290"/>
    </row>
    <row r="747" spans="11:13" x14ac:dyDescent="0.35">
      <c r="K747" s="293"/>
      <c r="M747" s="290"/>
    </row>
    <row r="748" spans="11:13" x14ac:dyDescent="0.35">
      <c r="K748" s="293"/>
      <c r="M748" s="290"/>
    </row>
    <row r="749" spans="11:13" x14ac:dyDescent="0.35">
      <c r="K749" s="293"/>
      <c r="M749" s="290"/>
    </row>
    <row r="750" spans="11:13" x14ac:dyDescent="0.35">
      <c r="K750" s="293"/>
      <c r="M750" s="290"/>
    </row>
    <row r="751" spans="11:13" x14ac:dyDescent="0.35">
      <c r="K751" s="293"/>
      <c r="M751" s="290"/>
    </row>
    <row r="752" spans="11:13" x14ac:dyDescent="0.35">
      <c r="K752" s="293"/>
      <c r="M752" s="290"/>
    </row>
    <row r="753" spans="11:13" x14ac:dyDescent="0.35">
      <c r="K753" s="293"/>
      <c r="M753" s="290"/>
    </row>
    <row r="754" spans="11:13" x14ac:dyDescent="0.35">
      <c r="K754" s="293"/>
      <c r="M754" s="290"/>
    </row>
    <row r="755" spans="11:13" x14ac:dyDescent="0.35">
      <c r="K755" s="293"/>
      <c r="M755" s="290"/>
    </row>
    <row r="756" spans="11:13" x14ac:dyDescent="0.35">
      <c r="K756" s="293"/>
      <c r="M756" s="290"/>
    </row>
    <row r="757" spans="11:13" x14ac:dyDescent="0.35">
      <c r="K757" s="293"/>
      <c r="M757" s="290"/>
    </row>
    <row r="758" spans="11:13" x14ac:dyDescent="0.35">
      <c r="K758" s="293"/>
      <c r="M758" s="290"/>
    </row>
    <row r="759" spans="11:13" x14ac:dyDescent="0.35">
      <c r="K759" s="293"/>
      <c r="M759" s="290"/>
    </row>
    <row r="760" spans="11:13" x14ac:dyDescent="0.35">
      <c r="K760" s="293"/>
      <c r="M760" s="290"/>
    </row>
    <row r="761" spans="11:13" x14ac:dyDescent="0.35">
      <c r="K761" s="293"/>
      <c r="M761" s="290"/>
    </row>
    <row r="762" spans="11:13" x14ac:dyDescent="0.35">
      <c r="K762" s="293"/>
      <c r="M762" s="290"/>
    </row>
    <row r="763" spans="11:13" x14ac:dyDescent="0.35">
      <c r="K763" s="293"/>
      <c r="M763" s="290"/>
    </row>
    <row r="764" spans="11:13" x14ac:dyDescent="0.35">
      <c r="K764" s="293"/>
      <c r="M764" s="290"/>
    </row>
    <row r="765" spans="11:13" x14ac:dyDescent="0.35">
      <c r="K765" s="293"/>
      <c r="M765" s="290"/>
    </row>
    <row r="766" spans="11:13" x14ac:dyDescent="0.35">
      <c r="K766" s="293"/>
      <c r="M766" s="290"/>
    </row>
    <row r="767" spans="11:13" x14ac:dyDescent="0.35">
      <c r="K767" s="293"/>
      <c r="M767" s="290"/>
    </row>
    <row r="768" spans="11:13" x14ac:dyDescent="0.35">
      <c r="K768" s="293"/>
      <c r="M768" s="290"/>
    </row>
    <row r="769" spans="11:13" x14ac:dyDescent="0.35">
      <c r="K769" s="293"/>
      <c r="M769" s="290"/>
    </row>
    <row r="770" spans="11:13" x14ac:dyDescent="0.35">
      <c r="K770" s="293"/>
      <c r="M770" s="290"/>
    </row>
    <row r="771" spans="11:13" x14ac:dyDescent="0.35">
      <c r="K771" s="293"/>
      <c r="M771" s="290"/>
    </row>
    <row r="772" spans="11:13" x14ac:dyDescent="0.35">
      <c r="K772" s="293"/>
      <c r="M772" s="290"/>
    </row>
    <row r="773" spans="11:13" x14ac:dyDescent="0.35">
      <c r="K773" s="293"/>
      <c r="M773" s="290"/>
    </row>
    <row r="774" spans="11:13" x14ac:dyDescent="0.35">
      <c r="K774" s="293"/>
      <c r="M774" s="290"/>
    </row>
    <row r="775" spans="11:13" x14ac:dyDescent="0.35">
      <c r="K775" s="293"/>
      <c r="M775" s="290"/>
    </row>
    <row r="776" spans="11:13" x14ac:dyDescent="0.35">
      <c r="K776" s="293"/>
      <c r="M776" s="290"/>
    </row>
    <row r="777" spans="11:13" x14ac:dyDescent="0.35">
      <c r="K777" s="293"/>
      <c r="M777" s="290"/>
    </row>
    <row r="778" spans="11:13" x14ac:dyDescent="0.35">
      <c r="K778" s="293"/>
      <c r="M778" s="290"/>
    </row>
    <row r="779" spans="11:13" x14ac:dyDescent="0.35">
      <c r="K779" s="293"/>
      <c r="M779" s="290"/>
    </row>
    <row r="780" spans="11:13" x14ac:dyDescent="0.35">
      <c r="K780" s="293"/>
      <c r="M780" s="290"/>
    </row>
    <row r="781" spans="11:13" x14ac:dyDescent="0.35">
      <c r="K781" s="293"/>
      <c r="M781" s="290"/>
    </row>
    <row r="782" spans="11:13" x14ac:dyDescent="0.35">
      <c r="K782" s="293"/>
      <c r="M782" s="290"/>
    </row>
    <row r="783" spans="11:13" x14ac:dyDescent="0.35">
      <c r="K783" s="293"/>
      <c r="M783" s="290"/>
    </row>
    <row r="784" spans="11:13" x14ac:dyDescent="0.35">
      <c r="K784" s="293"/>
      <c r="M784" s="290"/>
    </row>
    <row r="785" spans="11:13" x14ac:dyDescent="0.35">
      <c r="K785" s="293"/>
      <c r="M785" s="290"/>
    </row>
    <row r="786" spans="11:13" x14ac:dyDescent="0.35">
      <c r="K786" s="293"/>
      <c r="M786" s="290"/>
    </row>
    <row r="787" spans="11:13" x14ac:dyDescent="0.35">
      <c r="K787" s="293"/>
      <c r="M787" s="290"/>
    </row>
    <row r="788" spans="11:13" x14ac:dyDescent="0.35">
      <c r="K788" s="293"/>
      <c r="M788" s="290"/>
    </row>
    <row r="789" spans="11:13" x14ac:dyDescent="0.35">
      <c r="K789" s="293"/>
      <c r="M789" s="290"/>
    </row>
    <row r="790" spans="11:13" x14ac:dyDescent="0.35">
      <c r="K790" s="293"/>
      <c r="M790" s="290"/>
    </row>
    <row r="791" spans="11:13" x14ac:dyDescent="0.35">
      <c r="K791" s="293"/>
      <c r="M791" s="290"/>
    </row>
    <row r="792" spans="11:13" x14ac:dyDescent="0.35">
      <c r="K792" s="293"/>
      <c r="M792" s="290"/>
    </row>
    <row r="793" spans="11:13" x14ac:dyDescent="0.35">
      <c r="K793" s="293"/>
      <c r="M793" s="290"/>
    </row>
    <row r="794" spans="11:13" x14ac:dyDescent="0.35">
      <c r="K794" s="293"/>
      <c r="M794" s="290"/>
    </row>
    <row r="795" spans="11:13" x14ac:dyDescent="0.35">
      <c r="K795" s="293"/>
      <c r="M795" s="290"/>
    </row>
    <row r="796" spans="11:13" x14ac:dyDescent="0.35">
      <c r="K796" s="293"/>
      <c r="M796" s="290"/>
    </row>
    <row r="797" spans="11:13" x14ac:dyDescent="0.35">
      <c r="K797" s="293"/>
      <c r="M797" s="290"/>
    </row>
    <row r="798" spans="11:13" x14ac:dyDescent="0.35">
      <c r="K798" s="293"/>
      <c r="M798" s="290"/>
    </row>
    <row r="799" spans="11:13" x14ac:dyDescent="0.35">
      <c r="K799" s="293"/>
      <c r="M799" s="290"/>
    </row>
    <row r="800" spans="11:13" x14ac:dyDescent="0.35">
      <c r="K800" s="293"/>
      <c r="M800" s="290"/>
    </row>
    <row r="801" spans="11:13" x14ac:dyDescent="0.35">
      <c r="K801" s="293"/>
      <c r="M801" s="290"/>
    </row>
    <row r="802" spans="11:13" x14ac:dyDescent="0.35">
      <c r="K802" s="293"/>
      <c r="M802" s="290"/>
    </row>
    <row r="803" spans="11:13" x14ac:dyDescent="0.35">
      <c r="K803" s="293"/>
      <c r="M803" s="290"/>
    </row>
    <row r="804" spans="11:13" x14ac:dyDescent="0.35">
      <c r="K804" s="293"/>
      <c r="M804" s="290"/>
    </row>
    <row r="805" spans="11:13" x14ac:dyDescent="0.35">
      <c r="K805" s="293"/>
      <c r="M805" s="290"/>
    </row>
    <row r="806" spans="11:13" x14ac:dyDescent="0.35">
      <c r="K806" s="293"/>
      <c r="M806" s="290"/>
    </row>
    <row r="807" spans="11:13" x14ac:dyDescent="0.35">
      <c r="K807" s="293"/>
      <c r="M807" s="290"/>
    </row>
    <row r="808" spans="11:13" x14ac:dyDescent="0.35">
      <c r="K808" s="293"/>
      <c r="M808" s="290"/>
    </row>
    <row r="809" spans="11:13" x14ac:dyDescent="0.35">
      <c r="K809" s="293"/>
      <c r="M809" s="290"/>
    </row>
    <row r="810" spans="11:13" x14ac:dyDescent="0.35">
      <c r="K810" s="293"/>
      <c r="M810" s="290"/>
    </row>
    <row r="811" spans="11:13" x14ac:dyDescent="0.35">
      <c r="K811" s="293"/>
      <c r="M811" s="290"/>
    </row>
    <row r="812" spans="11:13" x14ac:dyDescent="0.35">
      <c r="K812" s="293"/>
      <c r="M812" s="290"/>
    </row>
    <row r="813" spans="11:13" x14ac:dyDescent="0.35">
      <c r="K813" s="293"/>
      <c r="M813" s="290"/>
    </row>
    <row r="814" spans="11:13" x14ac:dyDescent="0.35">
      <c r="K814" s="293"/>
      <c r="M814" s="290"/>
    </row>
    <row r="815" spans="11:13" x14ac:dyDescent="0.35">
      <c r="K815" s="293"/>
      <c r="M815" s="290"/>
    </row>
    <row r="816" spans="11:13" x14ac:dyDescent="0.35">
      <c r="K816" s="293"/>
      <c r="M816" s="290"/>
    </row>
    <row r="817" spans="11:13" x14ac:dyDescent="0.35">
      <c r="K817" s="293"/>
      <c r="M817" s="290"/>
    </row>
    <row r="818" spans="11:13" x14ac:dyDescent="0.35">
      <c r="K818" s="293"/>
      <c r="M818" s="290"/>
    </row>
    <row r="819" spans="11:13" x14ac:dyDescent="0.35">
      <c r="K819" s="293"/>
      <c r="M819" s="290"/>
    </row>
    <row r="820" spans="11:13" x14ac:dyDescent="0.35">
      <c r="K820" s="293"/>
      <c r="M820" s="290"/>
    </row>
    <row r="821" spans="11:13" x14ac:dyDescent="0.35">
      <c r="K821" s="293"/>
      <c r="M821" s="290"/>
    </row>
    <row r="822" spans="11:13" x14ac:dyDescent="0.35">
      <c r="K822" s="293"/>
      <c r="M822" s="290"/>
    </row>
    <row r="823" spans="11:13" x14ac:dyDescent="0.35">
      <c r="K823" s="293"/>
      <c r="M823" s="290"/>
    </row>
    <row r="824" spans="11:13" x14ac:dyDescent="0.35">
      <c r="K824" s="293"/>
      <c r="M824" s="290"/>
    </row>
    <row r="825" spans="11:13" x14ac:dyDescent="0.35">
      <c r="K825" s="293"/>
      <c r="M825" s="290"/>
    </row>
    <row r="826" spans="11:13" x14ac:dyDescent="0.35">
      <c r="K826" s="293"/>
      <c r="M826" s="290"/>
    </row>
    <row r="827" spans="11:13" x14ac:dyDescent="0.35">
      <c r="K827" s="293"/>
      <c r="M827" s="290"/>
    </row>
    <row r="828" spans="11:13" x14ac:dyDescent="0.35">
      <c r="K828" s="293"/>
      <c r="M828" s="290"/>
    </row>
    <row r="829" spans="11:13" x14ac:dyDescent="0.35">
      <c r="K829" s="293"/>
      <c r="M829" s="290"/>
    </row>
    <row r="830" spans="11:13" x14ac:dyDescent="0.35">
      <c r="K830" s="293"/>
      <c r="M830" s="290"/>
    </row>
    <row r="831" spans="11:13" x14ac:dyDescent="0.35">
      <c r="K831" s="293"/>
      <c r="M831" s="290"/>
    </row>
    <row r="832" spans="11:13" x14ac:dyDescent="0.35">
      <c r="K832" s="293"/>
      <c r="M832" s="290"/>
    </row>
    <row r="833" spans="11:13" x14ac:dyDescent="0.35">
      <c r="K833" s="293"/>
      <c r="M833" s="290"/>
    </row>
    <row r="834" spans="11:13" x14ac:dyDescent="0.35">
      <c r="K834" s="293"/>
      <c r="M834" s="290"/>
    </row>
    <row r="835" spans="11:13" x14ac:dyDescent="0.35">
      <c r="K835" s="293"/>
      <c r="M835" s="290"/>
    </row>
    <row r="836" spans="11:13" x14ac:dyDescent="0.35">
      <c r="K836" s="293"/>
      <c r="M836" s="290"/>
    </row>
    <row r="837" spans="11:13" x14ac:dyDescent="0.35">
      <c r="K837" s="293"/>
      <c r="M837" s="290"/>
    </row>
    <row r="838" spans="11:13" x14ac:dyDescent="0.35">
      <c r="K838" s="293"/>
      <c r="M838" s="290"/>
    </row>
    <row r="839" spans="11:13" x14ac:dyDescent="0.35">
      <c r="K839" s="293"/>
      <c r="M839" s="290"/>
    </row>
    <row r="840" spans="11:13" x14ac:dyDescent="0.35">
      <c r="K840" s="293"/>
      <c r="M840" s="290"/>
    </row>
    <row r="841" spans="11:13" x14ac:dyDescent="0.35">
      <c r="K841" s="293"/>
      <c r="M841" s="290"/>
    </row>
    <row r="842" spans="11:13" x14ac:dyDescent="0.35">
      <c r="K842" s="293"/>
      <c r="M842" s="290"/>
    </row>
    <row r="843" spans="11:13" x14ac:dyDescent="0.35">
      <c r="K843" s="293"/>
      <c r="M843" s="290"/>
    </row>
    <row r="844" spans="11:13" x14ac:dyDescent="0.35">
      <c r="K844" s="293"/>
      <c r="M844" s="290"/>
    </row>
    <row r="845" spans="11:13" x14ac:dyDescent="0.35">
      <c r="K845" s="293"/>
      <c r="M845" s="290"/>
    </row>
    <row r="846" spans="11:13" x14ac:dyDescent="0.35">
      <c r="K846" s="293"/>
      <c r="M846" s="290"/>
    </row>
    <row r="847" spans="11:13" x14ac:dyDescent="0.35">
      <c r="K847" s="293"/>
      <c r="M847" s="290"/>
    </row>
    <row r="848" spans="11:13" x14ac:dyDescent="0.35">
      <c r="K848" s="293"/>
      <c r="M848" s="290"/>
    </row>
    <row r="849" spans="11:13" x14ac:dyDescent="0.35">
      <c r="K849" s="293"/>
      <c r="M849" s="290"/>
    </row>
    <row r="850" spans="11:13" x14ac:dyDescent="0.35">
      <c r="K850" s="293"/>
      <c r="M850" s="290"/>
    </row>
    <row r="851" spans="11:13" x14ac:dyDescent="0.35">
      <c r="K851" s="293"/>
      <c r="M851" s="290"/>
    </row>
    <row r="852" spans="11:13" x14ac:dyDescent="0.35">
      <c r="K852" s="293"/>
      <c r="M852" s="290"/>
    </row>
    <row r="853" spans="11:13" x14ac:dyDescent="0.35">
      <c r="K853" s="293"/>
      <c r="M853" s="290"/>
    </row>
    <row r="854" spans="11:13" x14ac:dyDescent="0.35">
      <c r="K854" s="293"/>
      <c r="M854" s="290"/>
    </row>
    <row r="855" spans="11:13" x14ac:dyDescent="0.35">
      <c r="K855" s="293"/>
      <c r="M855" s="290"/>
    </row>
    <row r="856" spans="11:13" x14ac:dyDescent="0.35">
      <c r="K856" s="293"/>
      <c r="M856" s="290"/>
    </row>
    <row r="857" spans="11:13" x14ac:dyDescent="0.35">
      <c r="K857" s="293"/>
      <c r="M857" s="290"/>
    </row>
    <row r="858" spans="11:13" x14ac:dyDescent="0.35">
      <c r="K858" s="293"/>
      <c r="M858" s="290"/>
    </row>
    <row r="859" spans="11:13" x14ac:dyDescent="0.35">
      <c r="K859" s="293"/>
      <c r="M859" s="290"/>
    </row>
    <row r="860" spans="11:13" x14ac:dyDescent="0.35">
      <c r="K860" s="293"/>
      <c r="M860" s="290"/>
    </row>
    <row r="861" spans="11:13" x14ac:dyDescent="0.35">
      <c r="K861" s="293"/>
      <c r="M861" s="290"/>
    </row>
    <row r="862" spans="11:13" x14ac:dyDescent="0.35">
      <c r="K862" s="293"/>
      <c r="M862" s="290"/>
    </row>
    <row r="863" spans="11:13" x14ac:dyDescent="0.35">
      <c r="K863" s="293"/>
      <c r="M863" s="290"/>
    </row>
    <row r="864" spans="11:13" x14ac:dyDescent="0.35">
      <c r="K864" s="293"/>
      <c r="M864" s="290"/>
    </row>
    <row r="865" spans="11:13" x14ac:dyDescent="0.35">
      <c r="K865" s="293"/>
      <c r="M865" s="290"/>
    </row>
    <row r="866" spans="11:13" x14ac:dyDescent="0.35">
      <c r="K866" s="293"/>
      <c r="M866" s="290"/>
    </row>
    <row r="867" spans="11:13" x14ac:dyDescent="0.35">
      <c r="K867" s="293"/>
      <c r="M867" s="290"/>
    </row>
    <row r="868" spans="11:13" x14ac:dyDescent="0.35">
      <c r="K868" s="293"/>
      <c r="M868" s="290"/>
    </row>
    <row r="869" spans="11:13" x14ac:dyDescent="0.35">
      <c r="K869" s="293"/>
      <c r="M869" s="290"/>
    </row>
    <row r="870" spans="11:13" x14ac:dyDescent="0.35">
      <c r="K870" s="293"/>
      <c r="M870" s="290"/>
    </row>
    <row r="871" spans="11:13" x14ac:dyDescent="0.35">
      <c r="K871" s="293"/>
      <c r="M871" s="290"/>
    </row>
    <row r="872" spans="11:13" x14ac:dyDescent="0.35">
      <c r="K872" s="293"/>
      <c r="M872" s="290"/>
    </row>
    <row r="873" spans="11:13" x14ac:dyDescent="0.35">
      <c r="K873" s="293"/>
      <c r="M873" s="290"/>
    </row>
    <row r="874" spans="11:13" x14ac:dyDescent="0.35">
      <c r="K874" s="293"/>
      <c r="M874" s="290"/>
    </row>
    <row r="875" spans="11:13" x14ac:dyDescent="0.35">
      <c r="K875" s="293"/>
      <c r="M875" s="290"/>
    </row>
    <row r="876" spans="11:13" x14ac:dyDescent="0.35">
      <c r="K876" s="293"/>
      <c r="M876" s="290"/>
    </row>
    <row r="877" spans="11:13" x14ac:dyDescent="0.35">
      <c r="K877" s="293"/>
      <c r="M877" s="290"/>
    </row>
    <row r="878" spans="11:13" x14ac:dyDescent="0.35">
      <c r="K878" s="293"/>
      <c r="M878" s="290"/>
    </row>
    <row r="879" spans="11:13" x14ac:dyDescent="0.35">
      <c r="K879" s="293"/>
      <c r="M879" s="290"/>
    </row>
    <row r="880" spans="11:13" x14ac:dyDescent="0.35">
      <c r="K880" s="293"/>
      <c r="M880" s="290"/>
    </row>
    <row r="881" spans="11:13" x14ac:dyDescent="0.35">
      <c r="K881" s="293"/>
      <c r="M881" s="290"/>
    </row>
    <row r="882" spans="11:13" x14ac:dyDescent="0.35">
      <c r="K882" s="293"/>
      <c r="M882" s="290"/>
    </row>
    <row r="883" spans="11:13" x14ac:dyDescent="0.35">
      <c r="K883" s="293"/>
      <c r="M883" s="290"/>
    </row>
    <row r="884" spans="11:13" x14ac:dyDescent="0.35">
      <c r="K884" s="293"/>
      <c r="M884" s="290"/>
    </row>
    <row r="885" spans="11:13" x14ac:dyDescent="0.35">
      <c r="K885" s="293"/>
      <c r="M885" s="290"/>
    </row>
    <row r="886" spans="11:13" x14ac:dyDescent="0.35">
      <c r="K886" s="293"/>
      <c r="M886" s="290"/>
    </row>
    <row r="887" spans="11:13" x14ac:dyDescent="0.35">
      <c r="K887" s="293"/>
      <c r="M887" s="290"/>
    </row>
    <row r="888" spans="11:13" x14ac:dyDescent="0.35">
      <c r="K888" s="293"/>
      <c r="M888" s="290"/>
    </row>
    <row r="889" spans="11:13" x14ac:dyDescent="0.35">
      <c r="K889" s="293"/>
      <c r="M889" s="290"/>
    </row>
    <row r="890" spans="11:13" x14ac:dyDescent="0.35">
      <c r="K890" s="293"/>
      <c r="M890" s="290"/>
    </row>
    <row r="891" spans="11:13" x14ac:dyDescent="0.35">
      <c r="K891" s="293"/>
      <c r="M891" s="290"/>
    </row>
    <row r="892" spans="11:13" x14ac:dyDescent="0.35">
      <c r="K892" s="293"/>
      <c r="M892" s="290"/>
    </row>
    <row r="893" spans="11:13" x14ac:dyDescent="0.35">
      <c r="K893" s="293"/>
      <c r="M893" s="290"/>
    </row>
    <row r="894" spans="11:13" x14ac:dyDescent="0.35">
      <c r="K894" s="293"/>
      <c r="M894" s="290"/>
    </row>
    <row r="895" spans="11:13" x14ac:dyDescent="0.35">
      <c r="K895" s="293"/>
      <c r="M895" s="290"/>
    </row>
    <row r="896" spans="11:13" x14ac:dyDescent="0.35">
      <c r="K896" s="293"/>
      <c r="M896" s="290"/>
    </row>
    <row r="897" spans="11:13" x14ac:dyDescent="0.35">
      <c r="K897" s="293"/>
      <c r="M897" s="290"/>
    </row>
    <row r="898" spans="11:13" x14ac:dyDescent="0.35">
      <c r="K898" s="293"/>
      <c r="M898" s="290"/>
    </row>
    <row r="899" spans="11:13" x14ac:dyDescent="0.35">
      <c r="K899" s="293"/>
      <c r="M899" s="290"/>
    </row>
    <row r="900" spans="11:13" x14ac:dyDescent="0.35">
      <c r="K900" s="293"/>
      <c r="M900" s="290"/>
    </row>
    <row r="901" spans="11:13" x14ac:dyDescent="0.35">
      <c r="K901" s="293"/>
      <c r="M901" s="290"/>
    </row>
    <row r="902" spans="11:13" x14ac:dyDescent="0.35">
      <c r="K902" s="293"/>
      <c r="M902" s="290"/>
    </row>
    <row r="903" spans="11:13" x14ac:dyDescent="0.35">
      <c r="K903" s="293"/>
      <c r="M903" s="290"/>
    </row>
    <row r="904" spans="11:13" x14ac:dyDescent="0.35">
      <c r="K904" s="293"/>
      <c r="M904" s="290"/>
    </row>
    <row r="905" spans="11:13" x14ac:dyDescent="0.35">
      <c r="K905" s="293"/>
      <c r="M905" s="290"/>
    </row>
    <row r="906" spans="11:13" x14ac:dyDescent="0.35">
      <c r="K906" s="293"/>
      <c r="M906" s="290"/>
    </row>
    <row r="907" spans="11:13" x14ac:dyDescent="0.35">
      <c r="K907" s="293"/>
      <c r="M907" s="290"/>
    </row>
    <row r="908" spans="11:13" x14ac:dyDescent="0.35">
      <c r="K908" s="293"/>
      <c r="M908" s="290"/>
    </row>
    <row r="909" spans="11:13" x14ac:dyDescent="0.35">
      <c r="K909" s="293"/>
      <c r="M909" s="290"/>
    </row>
    <row r="910" spans="11:13" x14ac:dyDescent="0.35">
      <c r="K910" s="293"/>
      <c r="M910" s="290"/>
    </row>
    <row r="911" spans="11:13" x14ac:dyDescent="0.35">
      <c r="K911" s="293"/>
      <c r="M911" s="290"/>
    </row>
    <row r="912" spans="11:13" x14ac:dyDescent="0.35">
      <c r="K912" s="293"/>
      <c r="M912" s="290"/>
    </row>
    <row r="913" spans="11:13" x14ac:dyDescent="0.35">
      <c r="K913" s="293"/>
      <c r="M913" s="290"/>
    </row>
    <row r="914" spans="11:13" x14ac:dyDescent="0.35">
      <c r="K914" s="293"/>
      <c r="M914" s="290"/>
    </row>
    <row r="915" spans="11:13" x14ac:dyDescent="0.35">
      <c r="K915" s="293"/>
      <c r="M915" s="290"/>
    </row>
    <row r="916" spans="11:13" x14ac:dyDescent="0.35">
      <c r="K916" s="293"/>
      <c r="M916" s="290"/>
    </row>
    <row r="917" spans="11:13" x14ac:dyDescent="0.35">
      <c r="K917" s="293"/>
      <c r="M917" s="290"/>
    </row>
    <row r="918" spans="11:13" x14ac:dyDescent="0.35">
      <c r="K918" s="293"/>
      <c r="M918" s="290"/>
    </row>
    <row r="919" spans="11:13" x14ac:dyDescent="0.35">
      <c r="K919" s="293"/>
      <c r="M919" s="290"/>
    </row>
    <row r="920" spans="11:13" x14ac:dyDescent="0.35">
      <c r="K920" s="293"/>
      <c r="M920" s="290"/>
    </row>
    <row r="921" spans="11:13" x14ac:dyDescent="0.35">
      <c r="K921" s="293"/>
      <c r="M921" s="290"/>
    </row>
    <row r="922" spans="11:13" x14ac:dyDescent="0.35">
      <c r="K922" s="293"/>
      <c r="M922" s="290"/>
    </row>
    <row r="923" spans="11:13" x14ac:dyDescent="0.35">
      <c r="K923" s="293"/>
      <c r="M923" s="290"/>
    </row>
    <row r="924" spans="11:13" x14ac:dyDescent="0.35">
      <c r="K924" s="293"/>
      <c r="M924" s="290"/>
    </row>
    <row r="925" spans="11:13" x14ac:dyDescent="0.35">
      <c r="K925" s="293"/>
      <c r="M925" s="290"/>
    </row>
    <row r="926" spans="11:13" x14ac:dyDescent="0.35">
      <c r="K926" s="293"/>
      <c r="M926" s="290"/>
    </row>
    <row r="927" spans="11:13" x14ac:dyDescent="0.35">
      <c r="K927" s="293"/>
      <c r="M927" s="290"/>
    </row>
    <row r="928" spans="11:13" x14ac:dyDescent="0.35">
      <c r="K928" s="293"/>
      <c r="M928" s="290"/>
    </row>
    <row r="929" spans="11:13" x14ac:dyDescent="0.35">
      <c r="K929" s="293"/>
      <c r="M929" s="290"/>
    </row>
    <row r="930" spans="11:13" x14ac:dyDescent="0.35">
      <c r="K930" s="293"/>
      <c r="M930" s="290"/>
    </row>
    <row r="931" spans="11:13" x14ac:dyDescent="0.35">
      <c r="K931" s="293"/>
      <c r="M931" s="290"/>
    </row>
    <row r="932" spans="11:13" x14ac:dyDescent="0.35">
      <c r="K932" s="293"/>
      <c r="M932" s="290"/>
    </row>
    <row r="933" spans="11:13" x14ac:dyDescent="0.35">
      <c r="K933" s="293"/>
      <c r="M933" s="290"/>
    </row>
    <row r="934" spans="11:13" x14ac:dyDescent="0.35">
      <c r="K934" s="293"/>
      <c r="M934" s="290"/>
    </row>
    <row r="935" spans="11:13" x14ac:dyDescent="0.35">
      <c r="K935" s="293"/>
      <c r="M935" s="290"/>
    </row>
    <row r="936" spans="11:13" x14ac:dyDescent="0.35">
      <c r="K936" s="293"/>
      <c r="M936" s="290"/>
    </row>
    <row r="937" spans="11:13" x14ac:dyDescent="0.35">
      <c r="K937" s="293"/>
      <c r="M937" s="290"/>
    </row>
    <row r="938" spans="11:13" x14ac:dyDescent="0.35">
      <c r="K938" s="293"/>
      <c r="M938" s="290"/>
    </row>
    <row r="939" spans="11:13" x14ac:dyDescent="0.35">
      <c r="K939" s="293"/>
      <c r="M939" s="290"/>
    </row>
    <row r="940" spans="11:13" x14ac:dyDescent="0.35">
      <c r="K940" s="293"/>
      <c r="M940" s="290"/>
    </row>
    <row r="941" spans="11:13" x14ac:dyDescent="0.35">
      <c r="K941" s="293"/>
      <c r="M941" s="290"/>
    </row>
    <row r="942" spans="11:13" x14ac:dyDescent="0.35">
      <c r="K942" s="293"/>
      <c r="M942" s="290"/>
    </row>
    <row r="943" spans="11:13" x14ac:dyDescent="0.35">
      <c r="K943" s="293"/>
      <c r="M943" s="290"/>
    </row>
    <row r="944" spans="11:13" x14ac:dyDescent="0.35">
      <c r="K944" s="293"/>
      <c r="M944" s="290"/>
    </row>
    <row r="945" spans="11:13" x14ac:dyDescent="0.35">
      <c r="K945" s="293"/>
      <c r="M945" s="290"/>
    </row>
    <row r="946" spans="11:13" x14ac:dyDescent="0.35">
      <c r="K946" s="293"/>
      <c r="M946" s="290"/>
    </row>
    <row r="947" spans="11:13" x14ac:dyDescent="0.35">
      <c r="K947" s="293"/>
      <c r="M947" s="290"/>
    </row>
    <row r="948" spans="11:13" x14ac:dyDescent="0.35">
      <c r="K948" s="293"/>
      <c r="M948" s="290"/>
    </row>
    <row r="949" spans="11:13" x14ac:dyDescent="0.35">
      <c r="K949" s="293"/>
      <c r="M949" s="290"/>
    </row>
    <row r="950" spans="11:13" x14ac:dyDescent="0.35">
      <c r="K950" s="293"/>
      <c r="M950" s="290"/>
    </row>
    <row r="951" spans="11:13" x14ac:dyDescent="0.35">
      <c r="K951" s="293"/>
      <c r="M951" s="290"/>
    </row>
    <row r="952" spans="11:13" x14ac:dyDescent="0.35">
      <c r="K952" s="293"/>
      <c r="M952" s="290"/>
    </row>
    <row r="953" spans="11:13" x14ac:dyDescent="0.35">
      <c r="K953" s="293"/>
      <c r="M953" s="290"/>
    </row>
    <row r="954" spans="11:13" x14ac:dyDescent="0.35">
      <c r="K954" s="293"/>
      <c r="M954" s="290"/>
    </row>
    <row r="955" spans="11:13" x14ac:dyDescent="0.35">
      <c r="K955" s="293"/>
      <c r="M955" s="290"/>
    </row>
    <row r="956" spans="11:13" x14ac:dyDescent="0.35">
      <c r="K956" s="293"/>
      <c r="M956" s="290"/>
    </row>
    <row r="957" spans="11:13" x14ac:dyDescent="0.35">
      <c r="K957" s="293"/>
      <c r="M957" s="290"/>
    </row>
    <row r="958" spans="11:13" x14ac:dyDescent="0.35">
      <c r="K958" s="293"/>
      <c r="M958" s="290"/>
    </row>
    <row r="959" spans="11:13" x14ac:dyDescent="0.35">
      <c r="K959" s="293"/>
      <c r="M959" s="290"/>
    </row>
    <row r="960" spans="11:13" x14ac:dyDescent="0.35">
      <c r="K960" s="293"/>
      <c r="M960" s="290"/>
    </row>
    <row r="961" spans="11:13" x14ac:dyDescent="0.35">
      <c r="K961" s="293"/>
      <c r="M961" s="290"/>
    </row>
    <row r="962" spans="11:13" x14ac:dyDescent="0.35">
      <c r="K962" s="293"/>
      <c r="M962" s="290"/>
    </row>
    <row r="963" spans="11:13" x14ac:dyDescent="0.35">
      <c r="K963" s="293"/>
      <c r="M963" s="290"/>
    </row>
    <row r="964" spans="11:13" x14ac:dyDescent="0.35">
      <c r="K964" s="293"/>
      <c r="M964" s="290"/>
    </row>
    <row r="965" spans="11:13" x14ac:dyDescent="0.35">
      <c r="K965" s="293"/>
      <c r="M965" s="290"/>
    </row>
    <row r="966" spans="11:13" x14ac:dyDescent="0.35">
      <c r="K966" s="293"/>
      <c r="M966" s="290"/>
    </row>
    <row r="967" spans="11:13" x14ac:dyDescent="0.35">
      <c r="K967" s="293"/>
      <c r="M967" s="290"/>
    </row>
    <row r="968" spans="11:13" x14ac:dyDescent="0.35">
      <c r="K968" s="293"/>
      <c r="M968" s="290"/>
    </row>
    <row r="969" spans="11:13" x14ac:dyDescent="0.35">
      <c r="K969" s="293"/>
      <c r="M969" s="290"/>
    </row>
    <row r="970" spans="11:13" x14ac:dyDescent="0.35">
      <c r="K970" s="293"/>
      <c r="M970" s="290"/>
    </row>
    <row r="971" spans="11:13" x14ac:dyDescent="0.35">
      <c r="K971" s="293"/>
      <c r="M971" s="290"/>
    </row>
    <row r="972" spans="11:13" x14ac:dyDescent="0.35">
      <c r="K972" s="293"/>
      <c r="M972" s="290"/>
    </row>
    <row r="973" spans="11:13" x14ac:dyDescent="0.35">
      <c r="K973" s="293"/>
      <c r="M973" s="290"/>
    </row>
    <row r="974" spans="11:13" x14ac:dyDescent="0.35">
      <c r="K974" s="293"/>
      <c r="M974" s="290"/>
    </row>
    <row r="975" spans="11:13" x14ac:dyDescent="0.35">
      <c r="K975" s="293"/>
      <c r="M975" s="290"/>
    </row>
    <row r="976" spans="11:13" x14ac:dyDescent="0.35">
      <c r="K976" s="293"/>
      <c r="M976" s="290"/>
    </row>
    <row r="977" spans="11:13" x14ac:dyDescent="0.35">
      <c r="K977" s="293"/>
      <c r="M977" s="290"/>
    </row>
    <row r="978" spans="11:13" x14ac:dyDescent="0.35">
      <c r="K978" s="293"/>
      <c r="M978" s="290"/>
    </row>
    <row r="979" spans="11:13" x14ac:dyDescent="0.35">
      <c r="K979" s="293"/>
      <c r="M979" s="290"/>
    </row>
    <row r="980" spans="11:13" x14ac:dyDescent="0.35">
      <c r="K980" s="293"/>
      <c r="M980" s="290"/>
    </row>
    <row r="981" spans="11:13" x14ac:dyDescent="0.35">
      <c r="K981" s="293"/>
      <c r="M981" s="290"/>
    </row>
    <row r="982" spans="11:13" x14ac:dyDescent="0.35">
      <c r="K982" s="293"/>
      <c r="M982" s="290"/>
    </row>
    <row r="983" spans="11:13" x14ac:dyDescent="0.35">
      <c r="K983" s="293"/>
      <c r="M983" s="290"/>
    </row>
    <row r="984" spans="11:13" x14ac:dyDescent="0.35">
      <c r="K984" s="293"/>
      <c r="M984" s="290"/>
    </row>
    <row r="985" spans="11:13" x14ac:dyDescent="0.35">
      <c r="K985" s="293"/>
      <c r="M985" s="290"/>
    </row>
    <row r="986" spans="11:13" x14ac:dyDescent="0.35">
      <c r="K986" s="293"/>
      <c r="M986" s="290"/>
    </row>
    <row r="987" spans="11:13" x14ac:dyDescent="0.35">
      <c r="K987" s="293"/>
      <c r="M987" s="290"/>
    </row>
    <row r="988" spans="11:13" x14ac:dyDescent="0.35">
      <c r="K988" s="293"/>
      <c r="M988" s="290"/>
    </row>
    <row r="989" spans="11:13" x14ac:dyDescent="0.35">
      <c r="K989" s="293"/>
      <c r="M989" s="290"/>
    </row>
    <row r="990" spans="11:13" x14ac:dyDescent="0.35">
      <c r="K990" s="293"/>
      <c r="M990" s="290"/>
    </row>
    <row r="991" spans="11:13" x14ac:dyDescent="0.35">
      <c r="K991" s="293"/>
      <c r="M991" s="290"/>
    </row>
    <row r="992" spans="11:13" x14ac:dyDescent="0.35">
      <c r="K992" s="293"/>
      <c r="M992" s="290"/>
    </row>
    <row r="993" spans="11:13" x14ac:dyDescent="0.35">
      <c r="K993" s="293"/>
      <c r="M993" s="290"/>
    </row>
    <row r="994" spans="11:13" x14ac:dyDescent="0.35">
      <c r="K994" s="293"/>
      <c r="M994" s="290"/>
    </row>
    <row r="995" spans="11:13" x14ac:dyDescent="0.35">
      <c r="K995" s="293"/>
      <c r="M995" s="290"/>
    </row>
    <row r="996" spans="11:13" x14ac:dyDescent="0.35">
      <c r="K996" s="293"/>
      <c r="M996" s="290"/>
    </row>
    <row r="997" spans="11:13" x14ac:dyDescent="0.35">
      <c r="K997" s="293"/>
      <c r="M997" s="290"/>
    </row>
    <row r="998" spans="11:13" x14ac:dyDescent="0.35">
      <c r="K998" s="293"/>
      <c r="M998" s="290"/>
    </row>
    <row r="999" spans="11:13" x14ac:dyDescent="0.35">
      <c r="K999" s="293"/>
      <c r="M999" s="290"/>
    </row>
    <row r="1000" spans="11:13" x14ac:dyDescent="0.35">
      <c r="K1000" s="293"/>
      <c r="M1000" s="290"/>
    </row>
    <row r="1001" spans="11:13" x14ac:dyDescent="0.35">
      <c r="K1001" s="293"/>
      <c r="M1001" s="290"/>
    </row>
    <row r="1002" spans="11:13" x14ac:dyDescent="0.35">
      <c r="K1002" s="293"/>
      <c r="M1002" s="290"/>
    </row>
    <row r="1003" spans="11:13" x14ac:dyDescent="0.35">
      <c r="K1003" s="293"/>
      <c r="M1003" s="290"/>
    </row>
    <row r="1004" spans="11:13" x14ac:dyDescent="0.35">
      <c r="K1004" s="293"/>
      <c r="M1004" s="290"/>
    </row>
    <row r="1005" spans="11:13" x14ac:dyDescent="0.35">
      <c r="K1005" s="293"/>
      <c r="M1005" s="290"/>
    </row>
    <row r="1006" spans="11:13" x14ac:dyDescent="0.35">
      <c r="K1006" s="293"/>
      <c r="M1006" s="290"/>
    </row>
    <row r="1007" spans="11:13" x14ac:dyDescent="0.35">
      <c r="K1007" s="293"/>
      <c r="M1007" s="290"/>
    </row>
    <row r="1008" spans="11:13" x14ac:dyDescent="0.35">
      <c r="K1008" s="293"/>
      <c r="M1008" s="290"/>
    </row>
    <row r="1009" spans="11:13" x14ac:dyDescent="0.35">
      <c r="K1009" s="293"/>
      <c r="M1009" s="290"/>
    </row>
    <row r="1010" spans="11:13" x14ac:dyDescent="0.35">
      <c r="K1010" s="293"/>
      <c r="M1010" s="290"/>
    </row>
    <row r="1011" spans="11:13" x14ac:dyDescent="0.35">
      <c r="K1011" s="293"/>
      <c r="M1011" s="290"/>
    </row>
    <row r="1012" spans="11:13" x14ac:dyDescent="0.35">
      <c r="K1012" s="293"/>
      <c r="M1012" s="290"/>
    </row>
    <row r="1013" spans="11:13" x14ac:dyDescent="0.35">
      <c r="K1013" s="293"/>
      <c r="M1013" s="290"/>
    </row>
    <row r="1014" spans="11:13" x14ac:dyDescent="0.35">
      <c r="K1014" s="293"/>
      <c r="M1014" s="290"/>
    </row>
    <row r="1015" spans="11:13" x14ac:dyDescent="0.35">
      <c r="K1015" s="293"/>
      <c r="M1015" s="290"/>
    </row>
    <row r="1016" spans="11:13" x14ac:dyDescent="0.35">
      <c r="K1016" s="293"/>
      <c r="M1016" s="290"/>
    </row>
    <row r="1017" spans="11:13" x14ac:dyDescent="0.35">
      <c r="K1017" s="293"/>
      <c r="M1017" s="290"/>
    </row>
    <row r="1018" spans="11:13" x14ac:dyDescent="0.35">
      <c r="K1018" s="293"/>
      <c r="M1018" s="290"/>
    </row>
    <row r="1019" spans="11:13" x14ac:dyDescent="0.35">
      <c r="K1019" s="293"/>
      <c r="M1019" s="290"/>
    </row>
    <row r="1020" spans="11:13" x14ac:dyDescent="0.35">
      <c r="K1020" s="293"/>
      <c r="M1020" s="290"/>
    </row>
    <row r="1021" spans="11:13" x14ac:dyDescent="0.35">
      <c r="K1021" s="293"/>
      <c r="M1021" s="290"/>
    </row>
    <row r="1022" spans="11:13" x14ac:dyDescent="0.35">
      <c r="K1022" s="293"/>
      <c r="M1022" s="290"/>
    </row>
    <row r="1023" spans="11:13" x14ac:dyDescent="0.35">
      <c r="K1023" s="293"/>
      <c r="M1023" s="290"/>
    </row>
    <row r="1024" spans="11:13" x14ac:dyDescent="0.35">
      <c r="K1024" s="293"/>
      <c r="M1024" s="290"/>
    </row>
    <row r="1025" spans="11:13" x14ac:dyDescent="0.35">
      <c r="K1025" s="293"/>
      <c r="M1025" s="290"/>
    </row>
    <row r="1026" spans="11:13" x14ac:dyDescent="0.35">
      <c r="K1026" s="293"/>
      <c r="M1026" s="290"/>
    </row>
    <row r="1027" spans="11:13" x14ac:dyDescent="0.35">
      <c r="K1027" s="293"/>
      <c r="M1027" s="290"/>
    </row>
    <row r="1028" spans="11:13" x14ac:dyDescent="0.35">
      <c r="K1028" s="293"/>
      <c r="M1028" s="290"/>
    </row>
    <row r="1029" spans="11:13" x14ac:dyDescent="0.35">
      <c r="K1029" s="293"/>
      <c r="M1029" s="290"/>
    </row>
    <row r="1030" spans="11:13" x14ac:dyDescent="0.35">
      <c r="K1030" s="293"/>
      <c r="M1030" s="290"/>
    </row>
    <row r="1031" spans="11:13" x14ac:dyDescent="0.35">
      <c r="K1031" s="293"/>
      <c r="M1031" s="290"/>
    </row>
    <row r="1032" spans="11:13" x14ac:dyDescent="0.35">
      <c r="K1032" s="293"/>
      <c r="M1032" s="290"/>
    </row>
    <row r="1033" spans="11:13" x14ac:dyDescent="0.35">
      <c r="K1033" s="293"/>
      <c r="M1033" s="290"/>
    </row>
    <row r="1034" spans="11:13" x14ac:dyDescent="0.35">
      <c r="K1034" s="293"/>
      <c r="M1034" s="290"/>
    </row>
    <row r="1035" spans="11:13" x14ac:dyDescent="0.35">
      <c r="K1035" s="293"/>
      <c r="M1035" s="290"/>
    </row>
    <row r="1036" spans="11:13" x14ac:dyDescent="0.35">
      <c r="K1036" s="293"/>
      <c r="M1036" s="290"/>
    </row>
    <row r="1037" spans="11:13" x14ac:dyDescent="0.35">
      <c r="K1037" s="293"/>
      <c r="M1037" s="290"/>
    </row>
    <row r="1038" spans="11:13" x14ac:dyDescent="0.35">
      <c r="K1038" s="293"/>
      <c r="M1038" s="290"/>
    </row>
    <row r="1039" spans="11:13" x14ac:dyDescent="0.35">
      <c r="K1039" s="293"/>
      <c r="M1039" s="290"/>
    </row>
    <row r="1040" spans="11:13" x14ac:dyDescent="0.35">
      <c r="K1040" s="293"/>
      <c r="M1040" s="290"/>
    </row>
    <row r="1041" spans="11:13" x14ac:dyDescent="0.35">
      <c r="K1041" s="293"/>
      <c r="M1041" s="290"/>
    </row>
    <row r="1042" spans="11:13" x14ac:dyDescent="0.35">
      <c r="K1042" s="293"/>
      <c r="M1042" s="290"/>
    </row>
    <row r="1043" spans="11:13" x14ac:dyDescent="0.35">
      <c r="K1043" s="293"/>
      <c r="M1043" s="290"/>
    </row>
    <row r="1044" spans="11:13" x14ac:dyDescent="0.35">
      <c r="K1044" s="293"/>
      <c r="M1044" s="290"/>
    </row>
    <row r="1045" spans="11:13" x14ac:dyDescent="0.35">
      <c r="K1045" s="293"/>
      <c r="M1045" s="290"/>
    </row>
    <row r="1046" spans="11:13" x14ac:dyDescent="0.35">
      <c r="K1046" s="293"/>
      <c r="M1046" s="290"/>
    </row>
    <row r="1047" spans="11:13" x14ac:dyDescent="0.35">
      <c r="K1047" s="293"/>
      <c r="M1047" s="290"/>
    </row>
    <row r="1048" spans="11:13" x14ac:dyDescent="0.35">
      <c r="K1048" s="293"/>
      <c r="M1048" s="290"/>
    </row>
    <row r="1049" spans="11:13" x14ac:dyDescent="0.35">
      <c r="K1049" s="293"/>
      <c r="M1049" s="290"/>
    </row>
    <row r="1050" spans="11:13" x14ac:dyDescent="0.35">
      <c r="K1050" s="293"/>
      <c r="M1050" s="290"/>
    </row>
    <row r="1051" spans="11:13" x14ac:dyDescent="0.35">
      <c r="K1051" s="293"/>
      <c r="M1051" s="290"/>
    </row>
    <row r="1052" spans="11:13" x14ac:dyDescent="0.35">
      <c r="K1052" s="293"/>
      <c r="M1052" s="290"/>
    </row>
    <row r="1053" spans="11:13" x14ac:dyDescent="0.35">
      <c r="K1053" s="293"/>
      <c r="M1053" s="290"/>
    </row>
    <row r="1054" spans="11:13" x14ac:dyDescent="0.35">
      <c r="K1054" s="293"/>
      <c r="M1054" s="290"/>
    </row>
    <row r="1055" spans="11:13" x14ac:dyDescent="0.35">
      <c r="K1055" s="293"/>
      <c r="M1055" s="290"/>
    </row>
    <row r="1056" spans="11:13" x14ac:dyDescent="0.35">
      <c r="K1056" s="293"/>
      <c r="M1056" s="290"/>
    </row>
    <row r="1057" spans="11:13" x14ac:dyDescent="0.35">
      <c r="K1057" s="293"/>
      <c r="M1057" s="290"/>
    </row>
    <row r="1058" spans="11:13" x14ac:dyDescent="0.35">
      <c r="K1058" s="293"/>
      <c r="M1058" s="290"/>
    </row>
    <row r="1059" spans="11:13" x14ac:dyDescent="0.35">
      <c r="K1059" s="293"/>
      <c r="M1059" s="290"/>
    </row>
    <row r="1060" spans="11:13" x14ac:dyDescent="0.35">
      <c r="K1060" s="293"/>
      <c r="M1060" s="290"/>
    </row>
    <row r="1061" spans="11:13" x14ac:dyDescent="0.35">
      <c r="K1061" s="293"/>
      <c r="M1061" s="290"/>
    </row>
    <row r="1062" spans="11:13" x14ac:dyDescent="0.35">
      <c r="K1062" s="293"/>
      <c r="M1062" s="290"/>
    </row>
    <row r="1063" spans="11:13" x14ac:dyDescent="0.35">
      <c r="K1063" s="293"/>
      <c r="M1063" s="290"/>
    </row>
    <row r="1064" spans="11:13" x14ac:dyDescent="0.35">
      <c r="K1064" s="293"/>
      <c r="M1064" s="290"/>
    </row>
    <row r="1065" spans="11:13" x14ac:dyDescent="0.35">
      <c r="K1065" s="293"/>
      <c r="M1065" s="290"/>
    </row>
    <row r="1066" spans="11:13" x14ac:dyDescent="0.35">
      <c r="K1066" s="293"/>
      <c r="M1066" s="290"/>
    </row>
    <row r="1067" spans="11:13" x14ac:dyDescent="0.35">
      <c r="K1067" s="293"/>
      <c r="M1067" s="290"/>
    </row>
    <row r="1068" spans="11:13" x14ac:dyDescent="0.35">
      <c r="K1068" s="293"/>
      <c r="M1068" s="290"/>
    </row>
    <row r="1069" spans="11:13" x14ac:dyDescent="0.35">
      <c r="K1069" s="293"/>
      <c r="M1069" s="290"/>
    </row>
    <row r="1070" spans="11:13" x14ac:dyDescent="0.35">
      <c r="K1070" s="293"/>
      <c r="M1070" s="290"/>
    </row>
    <row r="1071" spans="11:13" x14ac:dyDescent="0.35">
      <c r="K1071" s="293"/>
      <c r="M1071" s="290"/>
    </row>
    <row r="1072" spans="11:13" x14ac:dyDescent="0.35">
      <c r="K1072" s="293"/>
      <c r="M1072" s="290"/>
    </row>
    <row r="1073" spans="11:13" x14ac:dyDescent="0.35">
      <c r="K1073" s="293"/>
      <c r="M1073" s="290"/>
    </row>
    <row r="1074" spans="11:13" x14ac:dyDescent="0.35">
      <c r="K1074" s="293"/>
      <c r="M1074" s="290"/>
    </row>
    <row r="1075" spans="11:13" x14ac:dyDescent="0.35">
      <c r="K1075" s="293"/>
      <c r="M1075" s="290"/>
    </row>
    <row r="1076" spans="11:13" x14ac:dyDescent="0.35">
      <c r="K1076" s="293"/>
      <c r="M1076" s="290"/>
    </row>
    <row r="1077" spans="11:13" x14ac:dyDescent="0.35">
      <c r="K1077" s="293"/>
      <c r="M1077" s="290"/>
    </row>
    <row r="1078" spans="11:13" x14ac:dyDescent="0.35">
      <c r="K1078" s="293"/>
      <c r="M1078" s="290"/>
    </row>
    <row r="1079" spans="11:13" x14ac:dyDescent="0.35">
      <c r="K1079" s="293"/>
      <c r="M1079" s="290"/>
    </row>
    <row r="1080" spans="11:13" x14ac:dyDescent="0.35">
      <c r="K1080" s="293"/>
      <c r="M1080" s="290"/>
    </row>
    <row r="1081" spans="11:13" x14ac:dyDescent="0.35">
      <c r="K1081" s="293"/>
      <c r="M1081" s="290"/>
    </row>
    <row r="1082" spans="11:13" x14ac:dyDescent="0.35">
      <c r="K1082" s="293"/>
      <c r="M1082" s="290"/>
    </row>
    <row r="1083" spans="11:13" x14ac:dyDescent="0.35">
      <c r="K1083" s="293"/>
      <c r="M1083" s="290"/>
    </row>
    <row r="1084" spans="11:13" x14ac:dyDescent="0.35">
      <c r="K1084" s="293"/>
      <c r="M1084" s="290"/>
    </row>
    <row r="1085" spans="11:13" x14ac:dyDescent="0.35">
      <c r="K1085" s="293"/>
      <c r="M1085" s="290"/>
    </row>
    <row r="1086" spans="11:13" x14ac:dyDescent="0.35">
      <c r="K1086" s="293"/>
      <c r="M1086" s="290"/>
    </row>
    <row r="1087" spans="11:13" x14ac:dyDescent="0.35">
      <c r="K1087" s="293"/>
      <c r="M1087" s="290"/>
    </row>
    <row r="1088" spans="11:13" x14ac:dyDescent="0.35">
      <c r="K1088" s="293"/>
      <c r="M1088" s="290"/>
    </row>
    <row r="1089" spans="11:13" x14ac:dyDescent="0.35">
      <c r="K1089" s="293"/>
      <c r="M1089" s="290"/>
    </row>
    <row r="1090" spans="11:13" x14ac:dyDescent="0.35">
      <c r="K1090" s="293"/>
      <c r="M1090" s="290"/>
    </row>
    <row r="1091" spans="11:13" x14ac:dyDescent="0.35">
      <c r="K1091" s="293"/>
      <c r="M1091" s="290"/>
    </row>
    <row r="1092" spans="11:13" x14ac:dyDescent="0.35">
      <c r="K1092" s="293"/>
      <c r="M1092" s="290"/>
    </row>
    <row r="1093" spans="11:13" x14ac:dyDescent="0.35">
      <c r="K1093" s="293"/>
      <c r="M1093" s="290"/>
    </row>
    <row r="1094" spans="11:13" x14ac:dyDescent="0.35">
      <c r="K1094" s="293"/>
      <c r="M1094" s="290"/>
    </row>
    <row r="1095" spans="11:13" x14ac:dyDescent="0.35">
      <c r="K1095" s="293"/>
      <c r="M1095" s="290"/>
    </row>
    <row r="1096" spans="11:13" x14ac:dyDescent="0.35">
      <c r="K1096" s="293"/>
      <c r="M1096" s="290"/>
    </row>
    <row r="1097" spans="11:13" x14ac:dyDescent="0.35">
      <c r="K1097" s="293"/>
      <c r="M1097" s="290"/>
    </row>
    <row r="1098" spans="11:13" x14ac:dyDescent="0.35">
      <c r="K1098" s="293"/>
      <c r="M1098" s="290"/>
    </row>
    <row r="1099" spans="11:13" x14ac:dyDescent="0.35">
      <c r="K1099" s="293"/>
      <c r="M1099" s="290"/>
    </row>
    <row r="1100" spans="11:13" x14ac:dyDescent="0.35">
      <c r="K1100" s="293"/>
      <c r="M1100" s="290"/>
    </row>
    <row r="1101" spans="11:13" x14ac:dyDescent="0.35">
      <c r="K1101" s="293"/>
      <c r="M1101" s="290"/>
    </row>
    <row r="1102" spans="11:13" x14ac:dyDescent="0.35">
      <c r="K1102" s="293"/>
      <c r="M1102" s="290"/>
    </row>
    <row r="1103" spans="11:13" x14ac:dyDescent="0.35">
      <c r="K1103" s="293"/>
      <c r="M1103" s="290"/>
    </row>
    <row r="1104" spans="11:13" x14ac:dyDescent="0.35">
      <c r="K1104" s="293"/>
      <c r="M1104" s="290"/>
    </row>
    <row r="1105" spans="11:13" x14ac:dyDescent="0.35">
      <c r="K1105" s="293"/>
      <c r="M1105" s="290"/>
    </row>
    <row r="1106" spans="11:13" x14ac:dyDescent="0.35">
      <c r="K1106" s="293"/>
      <c r="M1106" s="290"/>
    </row>
    <row r="1107" spans="11:13" x14ac:dyDescent="0.35">
      <c r="K1107" s="293"/>
      <c r="M1107" s="290"/>
    </row>
    <row r="1108" spans="11:13" x14ac:dyDescent="0.35">
      <c r="K1108" s="293"/>
      <c r="M1108" s="290"/>
    </row>
    <row r="1109" spans="11:13" x14ac:dyDescent="0.35">
      <c r="K1109" s="293"/>
      <c r="M1109" s="290"/>
    </row>
    <row r="1110" spans="11:13" x14ac:dyDescent="0.35">
      <c r="K1110" s="293"/>
      <c r="M1110" s="290"/>
    </row>
    <row r="1111" spans="11:13" x14ac:dyDescent="0.35">
      <c r="K1111" s="293"/>
      <c r="M1111" s="290"/>
    </row>
    <row r="1112" spans="11:13" x14ac:dyDescent="0.35">
      <c r="K1112" s="293"/>
      <c r="M1112" s="290"/>
    </row>
    <row r="1113" spans="11:13" x14ac:dyDescent="0.35">
      <c r="K1113" s="293"/>
      <c r="M1113" s="290"/>
    </row>
    <row r="1114" spans="11:13" x14ac:dyDescent="0.35">
      <c r="K1114" s="293"/>
      <c r="M1114" s="290"/>
    </row>
    <row r="1115" spans="11:13" x14ac:dyDescent="0.35">
      <c r="K1115" s="293"/>
      <c r="M1115" s="290"/>
    </row>
    <row r="1116" spans="11:13" x14ac:dyDescent="0.35">
      <c r="K1116" s="293"/>
      <c r="M1116" s="290"/>
    </row>
    <row r="1117" spans="11:13" x14ac:dyDescent="0.35">
      <c r="K1117" s="293"/>
      <c r="M1117" s="290"/>
    </row>
    <row r="1118" spans="11:13" x14ac:dyDescent="0.35">
      <c r="K1118" s="293"/>
      <c r="M1118" s="290"/>
    </row>
    <row r="1119" spans="11:13" x14ac:dyDescent="0.35">
      <c r="K1119" s="293"/>
      <c r="M1119" s="290"/>
    </row>
    <row r="1120" spans="11:13" x14ac:dyDescent="0.35">
      <c r="K1120" s="293"/>
      <c r="M1120" s="290"/>
    </row>
    <row r="1121" spans="11:13" x14ac:dyDescent="0.35">
      <c r="K1121" s="293"/>
      <c r="M1121" s="290"/>
    </row>
    <row r="1122" spans="11:13" x14ac:dyDescent="0.35">
      <c r="K1122" s="293"/>
      <c r="M1122" s="290"/>
    </row>
    <row r="1123" spans="11:13" x14ac:dyDescent="0.35">
      <c r="K1123" s="293"/>
      <c r="M1123" s="290"/>
    </row>
    <row r="1124" spans="11:13" x14ac:dyDescent="0.35">
      <c r="K1124" s="293"/>
      <c r="M1124" s="290"/>
    </row>
    <row r="1125" spans="11:13" x14ac:dyDescent="0.35">
      <c r="K1125" s="293"/>
      <c r="M1125" s="290"/>
    </row>
    <row r="1126" spans="11:13" x14ac:dyDescent="0.35">
      <c r="K1126" s="293"/>
      <c r="M1126" s="290"/>
    </row>
    <row r="1127" spans="11:13" x14ac:dyDescent="0.35">
      <c r="K1127" s="293"/>
      <c r="M1127" s="290"/>
    </row>
    <row r="1128" spans="11:13" x14ac:dyDescent="0.35">
      <c r="K1128" s="293"/>
      <c r="M1128" s="290"/>
    </row>
    <row r="1129" spans="11:13" x14ac:dyDescent="0.35">
      <c r="K1129" s="293"/>
      <c r="M1129" s="290"/>
    </row>
    <row r="1130" spans="11:13" x14ac:dyDescent="0.35">
      <c r="K1130" s="293"/>
      <c r="M1130" s="290"/>
    </row>
    <row r="1131" spans="11:13" x14ac:dyDescent="0.35">
      <c r="K1131" s="293"/>
      <c r="M1131" s="290"/>
    </row>
    <row r="1132" spans="11:13" x14ac:dyDescent="0.35">
      <c r="K1132" s="293"/>
      <c r="M1132" s="290"/>
    </row>
    <row r="1133" spans="11:13" x14ac:dyDescent="0.35">
      <c r="K1133" s="293"/>
      <c r="M1133" s="290"/>
    </row>
    <row r="1134" spans="11:13" x14ac:dyDescent="0.35">
      <c r="K1134" s="293"/>
      <c r="M1134" s="290"/>
    </row>
    <row r="1135" spans="11:13" x14ac:dyDescent="0.35">
      <c r="K1135" s="293"/>
      <c r="M1135" s="290"/>
    </row>
    <row r="1136" spans="11:13" x14ac:dyDescent="0.35">
      <c r="K1136" s="293"/>
      <c r="M1136" s="290"/>
    </row>
    <row r="1137" spans="11:13" x14ac:dyDescent="0.35">
      <c r="K1137" s="293"/>
      <c r="M1137" s="290"/>
    </row>
    <row r="1138" spans="11:13" x14ac:dyDescent="0.35">
      <c r="K1138" s="293"/>
      <c r="M1138" s="290"/>
    </row>
    <row r="1139" spans="11:13" x14ac:dyDescent="0.35">
      <c r="K1139" s="293"/>
      <c r="M1139" s="290"/>
    </row>
    <row r="1140" spans="11:13" x14ac:dyDescent="0.35">
      <c r="K1140" s="293"/>
      <c r="M1140" s="290"/>
    </row>
    <row r="1141" spans="11:13" x14ac:dyDescent="0.35">
      <c r="K1141" s="293"/>
      <c r="M1141" s="290"/>
    </row>
    <row r="1142" spans="11:13" x14ac:dyDescent="0.35">
      <c r="K1142" s="293"/>
      <c r="M1142" s="290"/>
    </row>
    <row r="1143" spans="11:13" x14ac:dyDescent="0.35">
      <c r="K1143" s="293"/>
      <c r="M1143" s="290"/>
    </row>
    <row r="1144" spans="11:13" x14ac:dyDescent="0.35">
      <c r="K1144" s="293"/>
      <c r="M1144" s="290"/>
    </row>
    <row r="1145" spans="11:13" x14ac:dyDescent="0.35">
      <c r="K1145" s="293"/>
      <c r="M1145" s="290"/>
    </row>
    <row r="1146" spans="11:13" x14ac:dyDescent="0.35">
      <c r="K1146" s="293"/>
      <c r="M1146" s="290"/>
    </row>
    <row r="1147" spans="11:13" x14ac:dyDescent="0.35">
      <c r="K1147" s="293"/>
      <c r="M1147" s="290"/>
    </row>
    <row r="1148" spans="11:13" x14ac:dyDescent="0.35">
      <c r="K1148" s="293"/>
      <c r="M1148" s="290"/>
    </row>
    <row r="1149" spans="11:13" x14ac:dyDescent="0.35">
      <c r="K1149" s="293"/>
      <c r="M1149" s="290"/>
    </row>
    <row r="1150" spans="11:13" x14ac:dyDescent="0.35">
      <c r="K1150" s="293"/>
      <c r="M1150" s="290"/>
    </row>
    <row r="1151" spans="11:13" x14ac:dyDescent="0.35">
      <c r="K1151" s="293"/>
      <c r="M1151" s="290"/>
    </row>
    <row r="1152" spans="11:13" x14ac:dyDescent="0.35">
      <c r="K1152" s="293"/>
      <c r="M1152" s="290"/>
    </row>
    <row r="1153" spans="11:13" x14ac:dyDescent="0.35">
      <c r="K1153" s="293"/>
      <c r="M1153" s="290"/>
    </row>
    <row r="1154" spans="11:13" x14ac:dyDescent="0.35">
      <c r="K1154" s="293"/>
      <c r="M1154" s="290"/>
    </row>
    <row r="1155" spans="11:13" x14ac:dyDescent="0.35">
      <c r="K1155" s="293"/>
      <c r="M1155" s="290"/>
    </row>
    <row r="1156" spans="11:13" x14ac:dyDescent="0.35">
      <c r="K1156" s="293"/>
      <c r="M1156" s="290"/>
    </row>
    <row r="1157" spans="11:13" x14ac:dyDescent="0.35">
      <c r="K1157" s="293"/>
      <c r="M1157" s="290"/>
    </row>
    <row r="1158" spans="11:13" x14ac:dyDescent="0.35">
      <c r="K1158" s="293"/>
      <c r="M1158" s="290"/>
    </row>
    <row r="1159" spans="11:13" x14ac:dyDescent="0.35">
      <c r="K1159" s="293"/>
      <c r="M1159" s="290"/>
    </row>
    <row r="1160" spans="11:13" x14ac:dyDescent="0.35">
      <c r="K1160" s="293"/>
      <c r="M1160" s="290"/>
    </row>
    <row r="1161" spans="11:13" x14ac:dyDescent="0.35">
      <c r="K1161" s="293"/>
      <c r="M1161" s="290"/>
    </row>
    <row r="1162" spans="11:13" x14ac:dyDescent="0.35">
      <c r="K1162" s="293"/>
      <c r="M1162" s="290"/>
    </row>
    <row r="1163" spans="11:13" x14ac:dyDescent="0.35">
      <c r="K1163" s="293"/>
      <c r="M1163" s="290"/>
    </row>
    <row r="1164" spans="11:13" x14ac:dyDescent="0.35">
      <c r="K1164" s="293"/>
      <c r="M1164" s="290"/>
    </row>
    <row r="1165" spans="11:13" x14ac:dyDescent="0.35">
      <c r="K1165" s="293"/>
      <c r="M1165" s="290"/>
    </row>
    <row r="1166" spans="11:13" x14ac:dyDescent="0.35">
      <c r="K1166" s="293"/>
      <c r="M1166" s="290"/>
    </row>
    <row r="1167" spans="11:13" x14ac:dyDescent="0.35">
      <c r="K1167" s="293"/>
      <c r="M1167" s="290"/>
    </row>
    <row r="1168" spans="11:13" x14ac:dyDescent="0.35">
      <c r="K1168" s="293"/>
      <c r="M1168" s="290"/>
    </row>
    <row r="1169" spans="11:13" x14ac:dyDescent="0.35">
      <c r="K1169" s="293"/>
      <c r="M1169" s="290"/>
    </row>
    <row r="1170" spans="11:13" x14ac:dyDescent="0.35">
      <c r="K1170" s="293"/>
      <c r="M1170" s="290"/>
    </row>
    <row r="1171" spans="11:13" x14ac:dyDescent="0.35">
      <c r="K1171" s="293"/>
      <c r="M1171" s="290"/>
    </row>
    <row r="1172" spans="11:13" x14ac:dyDescent="0.35">
      <c r="K1172" s="293"/>
      <c r="M1172" s="290"/>
    </row>
    <row r="1173" spans="11:13" x14ac:dyDescent="0.35">
      <c r="K1173" s="293"/>
      <c r="M1173" s="290"/>
    </row>
    <row r="1174" spans="11:13" x14ac:dyDescent="0.35">
      <c r="K1174" s="293"/>
      <c r="M1174" s="290"/>
    </row>
    <row r="1175" spans="11:13" x14ac:dyDescent="0.35">
      <c r="K1175" s="293"/>
      <c r="M1175" s="290"/>
    </row>
    <row r="1176" spans="11:13" x14ac:dyDescent="0.35">
      <c r="K1176" s="293"/>
      <c r="M1176" s="290"/>
    </row>
    <row r="1177" spans="11:13" x14ac:dyDescent="0.35">
      <c r="K1177" s="293"/>
      <c r="M1177" s="290"/>
    </row>
    <row r="1178" spans="11:13" x14ac:dyDescent="0.35">
      <c r="K1178" s="293"/>
      <c r="M1178" s="290"/>
    </row>
    <row r="1179" spans="11:13" x14ac:dyDescent="0.35">
      <c r="K1179" s="293"/>
      <c r="M1179" s="290"/>
    </row>
    <row r="1180" spans="11:13" x14ac:dyDescent="0.35">
      <c r="K1180" s="293"/>
      <c r="M1180" s="290"/>
    </row>
    <row r="1181" spans="11:13" x14ac:dyDescent="0.35">
      <c r="K1181" s="293"/>
      <c r="M1181" s="290"/>
    </row>
    <row r="1182" spans="11:13" x14ac:dyDescent="0.35">
      <c r="K1182" s="293"/>
      <c r="M1182" s="290"/>
    </row>
    <row r="1183" spans="11:13" x14ac:dyDescent="0.35">
      <c r="K1183" s="293"/>
      <c r="M1183" s="290"/>
    </row>
    <row r="1184" spans="11:13" x14ac:dyDescent="0.35">
      <c r="K1184" s="293"/>
      <c r="M1184" s="290"/>
    </row>
    <row r="1185" spans="11:13" x14ac:dyDescent="0.35">
      <c r="K1185" s="293"/>
      <c r="M1185" s="290"/>
    </row>
    <row r="1186" spans="11:13" x14ac:dyDescent="0.35">
      <c r="K1186" s="293"/>
      <c r="M1186" s="290"/>
    </row>
    <row r="1187" spans="11:13" x14ac:dyDescent="0.35">
      <c r="K1187" s="293"/>
      <c r="M1187" s="290"/>
    </row>
    <row r="1188" spans="11:13" x14ac:dyDescent="0.35">
      <c r="K1188" s="293"/>
      <c r="M1188" s="290"/>
    </row>
    <row r="1189" spans="11:13" x14ac:dyDescent="0.35">
      <c r="K1189" s="293"/>
      <c r="M1189" s="290"/>
    </row>
    <row r="1190" spans="11:13" x14ac:dyDescent="0.35">
      <c r="K1190" s="293"/>
      <c r="M1190" s="290"/>
    </row>
    <row r="1191" spans="11:13" x14ac:dyDescent="0.35">
      <c r="K1191" s="293"/>
      <c r="M1191" s="290"/>
    </row>
    <row r="1192" spans="11:13" x14ac:dyDescent="0.35">
      <c r="K1192" s="293"/>
      <c r="M1192" s="290"/>
    </row>
    <row r="1193" spans="11:13" x14ac:dyDescent="0.35">
      <c r="K1193" s="293"/>
      <c r="M1193" s="290"/>
    </row>
    <row r="1194" spans="11:13" x14ac:dyDescent="0.35">
      <c r="K1194" s="293"/>
      <c r="M1194" s="290"/>
    </row>
    <row r="1195" spans="11:13" x14ac:dyDescent="0.35">
      <c r="K1195" s="293"/>
      <c r="M1195" s="290"/>
    </row>
    <row r="1196" spans="11:13" x14ac:dyDescent="0.35">
      <c r="K1196" s="293"/>
      <c r="M1196" s="290"/>
    </row>
    <row r="1197" spans="11:13" x14ac:dyDescent="0.35">
      <c r="K1197" s="293"/>
      <c r="M1197" s="290"/>
    </row>
    <row r="1198" spans="11:13" x14ac:dyDescent="0.35">
      <c r="K1198" s="293"/>
      <c r="M1198" s="290"/>
    </row>
    <row r="1199" spans="11:13" x14ac:dyDescent="0.35">
      <c r="K1199" s="293"/>
      <c r="M1199" s="290"/>
    </row>
    <row r="1200" spans="11:13" x14ac:dyDescent="0.35">
      <c r="K1200" s="293"/>
      <c r="M1200" s="290"/>
    </row>
    <row r="1201" spans="11:13" x14ac:dyDescent="0.35">
      <c r="K1201" s="293"/>
      <c r="M1201" s="290"/>
    </row>
    <row r="1202" spans="11:13" x14ac:dyDescent="0.35">
      <c r="K1202" s="293"/>
      <c r="M1202" s="290"/>
    </row>
    <row r="1203" spans="11:13" x14ac:dyDescent="0.35">
      <c r="K1203" s="293"/>
      <c r="M1203" s="290"/>
    </row>
    <row r="1204" spans="11:13" x14ac:dyDescent="0.35">
      <c r="K1204" s="293"/>
      <c r="M1204" s="290"/>
    </row>
    <row r="1205" spans="11:13" x14ac:dyDescent="0.35">
      <c r="K1205" s="293"/>
      <c r="M1205" s="290"/>
    </row>
    <row r="1206" spans="11:13" x14ac:dyDescent="0.35">
      <c r="K1206" s="293"/>
      <c r="M1206" s="290"/>
    </row>
    <row r="1207" spans="11:13" x14ac:dyDescent="0.35">
      <c r="K1207" s="293"/>
      <c r="M1207" s="290"/>
    </row>
    <row r="1208" spans="11:13" x14ac:dyDescent="0.35">
      <c r="K1208" s="293"/>
      <c r="M1208" s="290"/>
    </row>
    <row r="1209" spans="11:13" x14ac:dyDescent="0.35">
      <c r="K1209" s="293"/>
      <c r="M1209" s="290"/>
    </row>
    <row r="1210" spans="11:13" x14ac:dyDescent="0.35">
      <c r="K1210" s="293"/>
      <c r="M1210" s="290"/>
    </row>
    <row r="1211" spans="11:13" x14ac:dyDescent="0.35">
      <c r="K1211" s="293"/>
      <c r="M1211" s="290"/>
    </row>
    <row r="1212" spans="11:13" x14ac:dyDescent="0.35">
      <c r="K1212" s="293"/>
      <c r="M1212" s="290"/>
    </row>
    <row r="1213" spans="11:13" x14ac:dyDescent="0.35">
      <c r="K1213" s="293"/>
      <c r="M1213" s="290"/>
    </row>
    <row r="1214" spans="11:13" x14ac:dyDescent="0.35">
      <c r="K1214" s="293"/>
      <c r="M1214" s="290"/>
    </row>
    <row r="1215" spans="11:13" x14ac:dyDescent="0.35">
      <c r="K1215" s="293"/>
      <c r="M1215" s="290"/>
    </row>
    <row r="1216" spans="11:13" x14ac:dyDescent="0.35">
      <c r="K1216" s="293"/>
      <c r="M1216" s="290"/>
    </row>
    <row r="1217" spans="11:13" x14ac:dyDescent="0.35">
      <c r="K1217" s="293"/>
      <c r="M1217" s="290"/>
    </row>
    <row r="1218" spans="11:13" x14ac:dyDescent="0.35">
      <c r="K1218" s="293"/>
      <c r="M1218" s="290"/>
    </row>
    <row r="1219" spans="11:13" x14ac:dyDescent="0.35">
      <c r="K1219" s="293"/>
      <c r="M1219" s="290"/>
    </row>
    <row r="1220" spans="11:13" x14ac:dyDescent="0.35">
      <c r="K1220" s="293"/>
      <c r="M1220" s="290"/>
    </row>
    <row r="1221" spans="11:13" x14ac:dyDescent="0.35">
      <c r="K1221" s="293"/>
      <c r="M1221" s="290"/>
    </row>
    <row r="1222" spans="11:13" x14ac:dyDescent="0.35">
      <c r="K1222" s="293"/>
      <c r="M1222" s="290"/>
    </row>
    <row r="1223" spans="11:13" x14ac:dyDescent="0.35">
      <c r="K1223" s="293"/>
      <c r="M1223" s="290"/>
    </row>
    <row r="1224" spans="11:13" x14ac:dyDescent="0.35">
      <c r="K1224" s="293"/>
      <c r="M1224" s="290"/>
    </row>
    <row r="1225" spans="11:13" x14ac:dyDescent="0.35">
      <c r="K1225" s="293"/>
      <c r="M1225" s="290"/>
    </row>
    <row r="1226" spans="11:13" x14ac:dyDescent="0.35">
      <c r="K1226" s="293"/>
      <c r="M1226" s="290"/>
    </row>
    <row r="1227" spans="11:13" x14ac:dyDescent="0.35">
      <c r="K1227" s="293"/>
      <c r="M1227" s="290"/>
    </row>
    <row r="1228" spans="11:13" x14ac:dyDescent="0.35">
      <c r="K1228" s="293"/>
      <c r="M1228" s="290"/>
    </row>
    <row r="1229" spans="11:13" x14ac:dyDescent="0.35">
      <c r="K1229" s="293"/>
      <c r="M1229" s="290"/>
    </row>
    <row r="1230" spans="11:13" x14ac:dyDescent="0.35">
      <c r="K1230" s="293"/>
      <c r="M1230" s="290"/>
    </row>
    <row r="1231" spans="11:13" x14ac:dyDescent="0.35">
      <c r="K1231" s="293"/>
      <c r="M1231" s="290"/>
    </row>
    <row r="1232" spans="11:13" x14ac:dyDescent="0.35">
      <c r="K1232" s="293"/>
      <c r="M1232" s="290"/>
    </row>
    <row r="1233" spans="11:13" x14ac:dyDescent="0.35">
      <c r="K1233" s="293"/>
      <c r="M1233" s="290"/>
    </row>
    <row r="1234" spans="11:13" x14ac:dyDescent="0.35">
      <c r="K1234" s="293"/>
      <c r="M1234" s="290"/>
    </row>
    <row r="1235" spans="11:13" x14ac:dyDescent="0.35">
      <c r="K1235" s="293"/>
      <c r="M1235" s="290"/>
    </row>
    <row r="1236" spans="11:13" x14ac:dyDescent="0.35">
      <c r="K1236" s="293"/>
      <c r="M1236" s="290"/>
    </row>
    <row r="1237" spans="11:13" x14ac:dyDescent="0.35">
      <c r="K1237" s="293"/>
      <c r="M1237" s="290"/>
    </row>
    <row r="1238" spans="11:13" x14ac:dyDescent="0.35">
      <c r="K1238" s="293"/>
      <c r="M1238" s="290"/>
    </row>
    <row r="1239" spans="11:13" x14ac:dyDescent="0.35">
      <c r="K1239" s="293"/>
      <c r="M1239" s="290"/>
    </row>
    <row r="1240" spans="11:13" x14ac:dyDescent="0.35">
      <c r="K1240" s="293"/>
      <c r="M1240" s="290"/>
    </row>
    <row r="1241" spans="11:13" x14ac:dyDescent="0.35">
      <c r="K1241" s="293"/>
      <c r="M1241" s="290"/>
    </row>
    <row r="1242" spans="11:13" x14ac:dyDescent="0.35">
      <c r="K1242" s="293"/>
      <c r="M1242" s="290"/>
    </row>
    <row r="1243" spans="11:13" x14ac:dyDescent="0.35">
      <c r="K1243" s="293"/>
      <c r="M1243" s="290"/>
    </row>
    <row r="1244" spans="11:13" x14ac:dyDescent="0.35">
      <c r="K1244" s="293"/>
      <c r="M1244" s="290"/>
    </row>
    <row r="1245" spans="11:13" x14ac:dyDescent="0.35">
      <c r="K1245" s="293"/>
      <c r="M1245" s="290"/>
    </row>
    <row r="1246" spans="11:13" x14ac:dyDescent="0.35">
      <c r="K1246" s="293"/>
      <c r="M1246" s="290"/>
    </row>
    <row r="1247" spans="11:13" x14ac:dyDescent="0.35">
      <c r="K1247" s="293"/>
      <c r="M1247" s="290"/>
    </row>
    <row r="1248" spans="11:13" x14ac:dyDescent="0.35">
      <c r="K1248" s="293"/>
      <c r="M1248" s="290"/>
    </row>
    <row r="1249" spans="11:13" x14ac:dyDescent="0.35">
      <c r="K1249" s="293"/>
      <c r="M1249" s="290"/>
    </row>
    <row r="1250" spans="11:13" x14ac:dyDescent="0.35">
      <c r="K1250" s="293"/>
      <c r="M1250" s="290"/>
    </row>
    <row r="1251" spans="11:13" x14ac:dyDescent="0.35">
      <c r="K1251" s="293"/>
      <c r="M1251" s="290"/>
    </row>
    <row r="1252" spans="11:13" x14ac:dyDescent="0.35">
      <c r="K1252" s="293"/>
      <c r="M1252" s="290"/>
    </row>
    <row r="1253" spans="11:13" x14ac:dyDescent="0.35">
      <c r="K1253" s="293"/>
      <c r="M1253" s="290"/>
    </row>
    <row r="1254" spans="11:13" x14ac:dyDescent="0.35">
      <c r="K1254" s="293"/>
      <c r="M1254" s="290"/>
    </row>
    <row r="1255" spans="11:13" x14ac:dyDescent="0.35">
      <c r="K1255" s="293"/>
      <c r="M1255" s="290"/>
    </row>
    <row r="1256" spans="11:13" x14ac:dyDescent="0.35">
      <c r="K1256" s="293"/>
      <c r="M1256" s="290"/>
    </row>
    <row r="1257" spans="11:13" x14ac:dyDescent="0.35">
      <c r="K1257" s="293"/>
      <c r="M1257" s="290"/>
    </row>
    <row r="1258" spans="11:13" x14ac:dyDescent="0.35">
      <c r="K1258" s="293"/>
      <c r="M1258" s="290"/>
    </row>
    <row r="1259" spans="11:13" x14ac:dyDescent="0.35">
      <c r="K1259" s="293"/>
      <c r="M1259" s="290"/>
    </row>
    <row r="1260" spans="11:13" x14ac:dyDescent="0.35">
      <c r="K1260" s="293"/>
      <c r="M1260" s="290"/>
    </row>
    <row r="1261" spans="11:13" x14ac:dyDescent="0.35">
      <c r="K1261" s="293"/>
      <c r="M1261" s="290"/>
    </row>
    <row r="1262" spans="11:13" x14ac:dyDescent="0.35">
      <c r="K1262" s="293"/>
      <c r="M1262" s="290"/>
    </row>
    <row r="1263" spans="11:13" x14ac:dyDescent="0.35">
      <c r="K1263" s="293"/>
      <c r="M1263" s="290"/>
    </row>
    <row r="1264" spans="11:13" x14ac:dyDescent="0.35">
      <c r="K1264" s="293"/>
      <c r="M1264" s="290"/>
    </row>
    <row r="1265" spans="11:13" x14ac:dyDescent="0.35">
      <c r="K1265" s="293"/>
      <c r="M1265" s="290"/>
    </row>
    <row r="1266" spans="11:13" x14ac:dyDescent="0.35">
      <c r="K1266" s="293"/>
      <c r="M1266" s="290"/>
    </row>
    <row r="1267" spans="11:13" x14ac:dyDescent="0.35">
      <c r="K1267" s="293"/>
      <c r="M1267" s="290"/>
    </row>
    <row r="1268" spans="11:13" x14ac:dyDescent="0.35">
      <c r="K1268" s="293"/>
      <c r="M1268" s="290"/>
    </row>
    <row r="1269" spans="11:13" x14ac:dyDescent="0.35">
      <c r="K1269" s="293"/>
      <c r="M1269" s="290"/>
    </row>
    <row r="1270" spans="11:13" x14ac:dyDescent="0.35">
      <c r="K1270" s="293"/>
      <c r="M1270" s="290"/>
    </row>
    <row r="1271" spans="11:13" x14ac:dyDescent="0.35">
      <c r="K1271" s="293"/>
      <c r="M1271" s="290"/>
    </row>
    <row r="1272" spans="11:13" x14ac:dyDescent="0.35">
      <c r="K1272" s="293"/>
      <c r="M1272" s="290"/>
    </row>
    <row r="1273" spans="11:13" x14ac:dyDescent="0.35">
      <c r="K1273" s="293"/>
      <c r="M1273" s="290"/>
    </row>
    <row r="1274" spans="11:13" x14ac:dyDescent="0.35">
      <c r="K1274" s="293"/>
      <c r="M1274" s="290"/>
    </row>
    <row r="1275" spans="11:13" x14ac:dyDescent="0.35">
      <c r="K1275" s="293"/>
      <c r="M1275" s="290"/>
    </row>
    <row r="1276" spans="11:13" x14ac:dyDescent="0.35">
      <c r="K1276" s="293"/>
      <c r="M1276" s="290"/>
    </row>
    <row r="1277" spans="11:13" x14ac:dyDescent="0.35">
      <c r="K1277" s="293"/>
      <c r="M1277" s="290"/>
    </row>
    <row r="1278" spans="11:13" x14ac:dyDescent="0.35">
      <c r="K1278" s="293"/>
      <c r="M1278" s="290"/>
    </row>
    <row r="1279" spans="11:13" x14ac:dyDescent="0.35">
      <c r="K1279" s="293"/>
      <c r="M1279" s="290"/>
    </row>
    <row r="1280" spans="11:13" x14ac:dyDescent="0.35">
      <c r="K1280" s="293"/>
      <c r="M1280" s="290"/>
    </row>
    <row r="1281" spans="11:13" x14ac:dyDescent="0.35">
      <c r="K1281" s="293"/>
      <c r="M1281" s="290"/>
    </row>
    <row r="1282" spans="11:13" x14ac:dyDescent="0.35">
      <c r="K1282" s="293"/>
      <c r="M1282" s="290"/>
    </row>
    <row r="1283" spans="11:13" x14ac:dyDescent="0.35">
      <c r="K1283" s="293"/>
      <c r="M1283" s="290"/>
    </row>
    <row r="1284" spans="11:13" x14ac:dyDescent="0.35">
      <c r="K1284" s="293"/>
      <c r="M1284" s="290"/>
    </row>
    <row r="1285" spans="11:13" x14ac:dyDescent="0.35">
      <c r="K1285" s="293"/>
      <c r="M1285" s="290"/>
    </row>
    <row r="1286" spans="11:13" x14ac:dyDescent="0.35">
      <c r="K1286" s="293"/>
      <c r="M1286" s="290"/>
    </row>
    <row r="1287" spans="11:13" x14ac:dyDescent="0.35">
      <c r="K1287" s="293"/>
      <c r="M1287" s="290"/>
    </row>
    <row r="1288" spans="11:13" x14ac:dyDescent="0.35">
      <c r="K1288" s="293"/>
      <c r="M1288" s="290"/>
    </row>
    <row r="1289" spans="11:13" x14ac:dyDescent="0.35">
      <c r="K1289" s="293"/>
      <c r="M1289" s="290"/>
    </row>
    <row r="1290" spans="11:13" x14ac:dyDescent="0.35">
      <c r="K1290" s="293"/>
      <c r="M1290" s="290"/>
    </row>
    <row r="1291" spans="11:13" x14ac:dyDescent="0.35">
      <c r="K1291" s="293"/>
      <c r="M1291" s="290"/>
    </row>
    <row r="1292" spans="11:13" x14ac:dyDescent="0.35">
      <c r="K1292" s="293"/>
      <c r="M1292" s="290"/>
    </row>
    <row r="1293" spans="11:13" x14ac:dyDescent="0.35">
      <c r="K1293" s="293"/>
      <c r="M1293" s="290"/>
    </row>
    <row r="1294" spans="11:13" x14ac:dyDescent="0.35">
      <c r="K1294" s="293"/>
      <c r="M1294" s="290"/>
    </row>
    <row r="1295" spans="11:13" x14ac:dyDescent="0.35">
      <c r="K1295" s="293"/>
      <c r="M1295" s="290"/>
    </row>
    <row r="1296" spans="11:13" x14ac:dyDescent="0.35">
      <c r="K1296" s="293"/>
      <c r="M1296" s="290"/>
    </row>
    <row r="1297" spans="11:13" x14ac:dyDescent="0.35">
      <c r="K1297" s="293"/>
      <c r="M1297" s="290"/>
    </row>
    <row r="1298" spans="11:13" x14ac:dyDescent="0.35">
      <c r="K1298" s="293"/>
      <c r="M1298" s="290"/>
    </row>
    <row r="1299" spans="11:13" x14ac:dyDescent="0.35">
      <c r="K1299" s="293"/>
      <c r="M1299" s="290"/>
    </row>
    <row r="1300" spans="11:13" x14ac:dyDescent="0.35">
      <c r="K1300" s="293"/>
      <c r="M1300" s="290"/>
    </row>
    <row r="1301" spans="11:13" x14ac:dyDescent="0.35">
      <c r="K1301" s="293"/>
      <c r="M1301" s="290"/>
    </row>
    <row r="1302" spans="11:13" x14ac:dyDescent="0.35">
      <c r="K1302" s="293"/>
      <c r="M1302" s="290"/>
    </row>
    <row r="1303" spans="11:13" x14ac:dyDescent="0.35">
      <c r="K1303" s="293"/>
      <c r="M1303" s="290"/>
    </row>
    <row r="1304" spans="11:13" x14ac:dyDescent="0.35">
      <c r="K1304" s="293"/>
      <c r="M1304" s="290"/>
    </row>
    <row r="1305" spans="11:13" x14ac:dyDescent="0.35">
      <c r="K1305" s="293"/>
      <c r="M1305" s="290"/>
    </row>
    <row r="1306" spans="11:13" x14ac:dyDescent="0.35">
      <c r="K1306" s="293"/>
      <c r="M1306" s="290"/>
    </row>
    <row r="1307" spans="11:13" x14ac:dyDescent="0.35">
      <c r="K1307" s="293"/>
      <c r="M1307" s="290"/>
    </row>
    <row r="1308" spans="11:13" x14ac:dyDescent="0.35">
      <c r="K1308" s="293"/>
      <c r="M1308" s="290"/>
    </row>
    <row r="1309" spans="11:13" x14ac:dyDescent="0.35">
      <c r="K1309" s="293"/>
      <c r="M1309" s="290"/>
    </row>
    <row r="1310" spans="11:13" x14ac:dyDescent="0.35">
      <c r="K1310" s="293"/>
      <c r="M1310" s="290"/>
    </row>
    <row r="1311" spans="11:13" x14ac:dyDescent="0.35">
      <c r="K1311" s="293"/>
      <c r="M1311" s="290"/>
    </row>
    <row r="1312" spans="11:13" x14ac:dyDescent="0.35">
      <c r="K1312" s="293"/>
      <c r="M1312" s="290"/>
    </row>
    <row r="1313" spans="11:13" x14ac:dyDescent="0.35">
      <c r="K1313" s="293"/>
      <c r="M1313" s="290"/>
    </row>
    <row r="1314" spans="11:13" x14ac:dyDescent="0.35">
      <c r="K1314" s="293"/>
      <c r="M1314" s="290"/>
    </row>
    <row r="1315" spans="11:13" x14ac:dyDescent="0.35">
      <c r="K1315" s="293"/>
      <c r="M1315" s="290"/>
    </row>
    <row r="1316" spans="11:13" x14ac:dyDescent="0.35">
      <c r="K1316" s="293"/>
      <c r="M1316" s="290"/>
    </row>
    <row r="1317" spans="11:13" x14ac:dyDescent="0.35">
      <c r="K1317" s="293"/>
      <c r="M1317" s="290"/>
    </row>
    <row r="1318" spans="11:13" x14ac:dyDescent="0.35">
      <c r="K1318" s="293"/>
      <c r="M1318" s="290"/>
    </row>
    <row r="1319" spans="11:13" x14ac:dyDescent="0.35">
      <c r="K1319" s="293"/>
      <c r="M1319" s="290"/>
    </row>
    <row r="1320" spans="11:13" x14ac:dyDescent="0.35">
      <c r="K1320" s="293"/>
      <c r="M1320" s="290"/>
    </row>
    <row r="1321" spans="11:13" x14ac:dyDescent="0.35">
      <c r="K1321" s="293"/>
      <c r="M1321" s="290"/>
    </row>
    <row r="1322" spans="11:13" x14ac:dyDescent="0.35">
      <c r="K1322" s="293"/>
      <c r="M1322" s="290"/>
    </row>
    <row r="1323" spans="11:13" x14ac:dyDescent="0.35">
      <c r="K1323" s="293"/>
      <c r="M1323" s="290"/>
    </row>
    <row r="1324" spans="11:13" x14ac:dyDescent="0.35">
      <c r="K1324" s="293"/>
      <c r="M1324" s="290"/>
    </row>
    <row r="1325" spans="11:13" x14ac:dyDescent="0.35">
      <c r="K1325" s="293"/>
      <c r="M1325" s="290"/>
    </row>
    <row r="1326" spans="11:13" x14ac:dyDescent="0.35">
      <c r="K1326" s="293"/>
      <c r="M1326" s="290"/>
    </row>
    <row r="1327" spans="11:13" x14ac:dyDescent="0.35">
      <c r="K1327" s="293"/>
      <c r="M1327" s="290"/>
    </row>
    <row r="1328" spans="11:13" x14ac:dyDescent="0.35">
      <c r="K1328" s="293"/>
      <c r="M1328" s="290"/>
    </row>
    <row r="1329" spans="11:13" x14ac:dyDescent="0.35">
      <c r="K1329" s="293"/>
      <c r="M1329" s="290"/>
    </row>
    <row r="1330" spans="11:13" x14ac:dyDescent="0.35">
      <c r="K1330" s="293"/>
      <c r="M1330" s="290"/>
    </row>
    <row r="1331" spans="11:13" x14ac:dyDescent="0.35">
      <c r="K1331" s="293"/>
      <c r="M1331" s="290"/>
    </row>
    <row r="1332" spans="11:13" x14ac:dyDescent="0.35">
      <c r="K1332" s="293"/>
      <c r="M1332" s="290"/>
    </row>
    <row r="1333" spans="11:13" x14ac:dyDescent="0.35">
      <c r="K1333" s="293"/>
      <c r="M1333" s="290"/>
    </row>
    <row r="1334" spans="11:13" x14ac:dyDescent="0.35">
      <c r="K1334" s="293"/>
      <c r="M1334" s="290"/>
    </row>
    <row r="1335" spans="11:13" x14ac:dyDescent="0.35">
      <c r="K1335" s="293"/>
      <c r="M1335" s="290"/>
    </row>
    <row r="1336" spans="11:13" x14ac:dyDescent="0.35">
      <c r="K1336" s="293"/>
      <c r="M1336" s="290"/>
    </row>
    <row r="1337" spans="11:13" x14ac:dyDescent="0.35">
      <c r="K1337" s="293"/>
      <c r="M1337" s="290"/>
    </row>
    <row r="1338" spans="11:13" x14ac:dyDescent="0.35">
      <c r="K1338" s="293"/>
      <c r="M1338" s="290"/>
    </row>
    <row r="1339" spans="11:13" x14ac:dyDescent="0.35">
      <c r="K1339" s="293"/>
      <c r="M1339" s="290"/>
    </row>
    <row r="1340" spans="11:13" x14ac:dyDescent="0.35">
      <c r="K1340" s="293"/>
      <c r="M1340" s="290"/>
    </row>
    <row r="1341" spans="11:13" x14ac:dyDescent="0.35">
      <c r="K1341" s="293"/>
      <c r="M1341" s="290"/>
    </row>
    <row r="1342" spans="11:13" x14ac:dyDescent="0.35">
      <c r="K1342" s="293"/>
      <c r="M1342" s="290"/>
    </row>
    <row r="1343" spans="11:13" x14ac:dyDescent="0.35">
      <c r="K1343" s="293"/>
      <c r="M1343" s="290"/>
    </row>
    <row r="1344" spans="11:13" x14ac:dyDescent="0.35">
      <c r="K1344" s="293"/>
      <c r="M1344" s="290"/>
    </row>
    <row r="1345" spans="11:13" x14ac:dyDescent="0.35">
      <c r="K1345" s="293"/>
      <c r="M1345" s="290"/>
    </row>
    <row r="1346" spans="11:13" x14ac:dyDescent="0.35">
      <c r="K1346" s="293"/>
      <c r="M1346" s="290"/>
    </row>
    <row r="1347" spans="11:13" x14ac:dyDescent="0.35">
      <c r="K1347" s="293"/>
      <c r="M1347" s="290"/>
    </row>
    <row r="1348" spans="11:13" x14ac:dyDescent="0.35">
      <c r="K1348" s="293"/>
      <c r="M1348" s="290"/>
    </row>
    <row r="1349" spans="11:13" x14ac:dyDescent="0.35">
      <c r="K1349" s="293"/>
      <c r="M1349" s="290"/>
    </row>
    <row r="1350" spans="11:13" x14ac:dyDescent="0.35">
      <c r="K1350" s="293"/>
      <c r="M1350" s="290"/>
    </row>
    <row r="1351" spans="11:13" x14ac:dyDescent="0.35">
      <c r="K1351" s="293"/>
      <c r="M1351" s="290"/>
    </row>
    <row r="1352" spans="11:13" x14ac:dyDescent="0.35">
      <c r="K1352" s="293"/>
      <c r="M1352" s="290"/>
    </row>
    <row r="1353" spans="11:13" x14ac:dyDescent="0.35">
      <c r="K1353" s="293"/>
      <c r="M1353" s="290"/>
    </row>
    <row r="1354" spans="11:13" x14ac:dyDescent="0.35">
      <c r="K1354" s="293"/>
      <c r="M1354" s="290"/>
    </row>
    <row r="1355" spans="11:13" x14ac:dyDescent="0.35">
      <c r="K1355" s="293"/>
      <c r="M1355" s="290"/>
    </row>
    <row r="1356" spans="11:13" x14ac:dyDescent="0.35">
      <c r="K1356" s="293"/>
      <c r="M1356" s="290"/>
    </row>
    <row r="1357" spans="11:13" x14ac:dyDescent="0.35">
      <c r="K1357" s="293"/>
      <c r="M1357" s="290"/>
    </row>
    <row r="1358" spans="11:13" x14ac:dyDescent="0.35">
      <c r="K1358" s="293"/>
      <c r="M1358" s="290"/>
    </row>
    <row r="1359" spans="11:13" x14ac:dyDescent="0.35">
      <c r="K1359" s="293"/>
      <c r="M1359" s="290"/>
    </row>
    <row r="1360" spans="11:13" x14ac:dyDescent="0.35">
      <c r="K1360" s="293"/>
      <c r="M1360" s="290"/>
    </row>
    <row r="1361" spans="11:13" x14ac:dyDescent="0.35">
      <c r="K1361" s="293"/>
      <c r="M1361" s="290"/>
    </row>
    <row r="1362" spans="11:13" x14ac:dyDescent="0.35">
      <c r="K1362" s="293"/>
      <c r="M1362" s="290"/>
    </row>
    <row r="1363" spans="11:13" x14ac:dyDescent="0.35">
      <c r="K1363" s="293"/>
      <c r="M1363" s="290"/>
    </row>
    <row r="1364" spans="11:13" x14ac:dyDescent="0.35">
      <c r="K1364" s="293"/>
      <c r="M1364" s="290"/>
    </row>
    <row r="1365" spans="11:13" x14ac:dyDescent="0.35">
      <c r="K1365" s="293"/>
      <c r="M1365" s="290"/>
    </row>
    <row r="1366" spans="11:13" x14ac:dyDescent="0.35">
      <c r="K1366" s="293"/>
      <c r="M1366" s="290"/>
    </row>
    <row r="1367" spans="11:13" x14ac:dyDescent="0.35">
      <c r="K1367" s="293"/>
      <c r="M1367" s="290"/>
    </row>
    <row r="1368" spans="11:13" x14ac:dyDescent="0.35">
      <c r="K1368" s="293"/>
      <c r="M1368" s="290"/>
    </row>
    <row r="1369" spans="11:13" x14ac:dyDescent="0.35">
      <c r="K1369" s="293"/>
      <c r="M1369" s="290"/>
    </row>
    <row r="1370" spans="11:13" x14ac:dyDescent="0.35">
      <c r="K1370" s="293"/>
      <c r="M1370" s="290"/>
    </row>
    <row r="1371" spans="11:13" x14ac:dyDescent="0.35">
      <c r="K1371" s="293"/>
      <c r="M1371" s="290"/>
    </row>
    <row r="1372" spans="11:13" x14ac:dyDescent="0.35">
      <c r="K1372" s="293"/>
      <c r="M1372" s="290"/>
    </row>
    <row r="1373" spans="11:13" x14ac:dyDescent="0.35">
      <c r="K1373" s="293"/>
      <c r="M1373" s="290"/>
    </row>
    <row r="1374" spans="11:13" x14ac:dyDescent="0.35">
      <c r="K1374" s="293"/>
      <c r="M1374" s="290"/>
    </row>
    <row r="1375" spans="11:13" x14ac:dyDescent="0.35">
      <c r="K1375" s="293"/>
      <c r="M1375" s="290"/>
    </row>
    <row r="1376" spans="11:13" x14ac:dyDescent="0.35">
      <c r="K1376" s="293"/>
      <c r="M1376" s="290"/>
    </row>
    <row r="1377" spans="11:13" x14ac:dyDescent="0.35">
      <c r="K1377" s="293"/>
      <c r="M1377" s="290"/>
    </row>
    <row r="1378" spans="11:13" x14ac:dyDescent="0.35">
      <c r="K1378" s="293"/>
      <c r="M1378" s="290"/>
    </row>
    <row r="1379" spans="11:13" x14ac:dyDescent="0.35">
      <c r="K1379" s="293"/>
      <c r="M1379" s="290"/>
    </row>
    <row r="1380" spans="11:13" x14ac:dyDescent="0.35">
      <c r="K1380" s="293"/>
      <c r="M1380" s="290"/>
    </row>
    <row r="1381" spans="11:13" x14ac:dyDescent="0.35">
      <c r="K1381" s="293"/>
      <c r="M1381" s="290"/>
    </row>
    <row r="1382" spans="11:13" x14ac:dyDescent="0.35">
      <c r="K1382" s="293"/>
      <c r="M1382" s="290"/>
    </row>
    <row r="1383" spans="11:13" x14ac:dyDescent="0.35">
      <c r="K1383" s="293"/>
      <c r="M1383" s="290"/>
    </row>
    <row r="1384" spans="11:13" x14ac:dyDescent="0.35">
      <c r="K1384" s="293"/>
      <c r="M1384" s="290"/>
    </row>
    <row r="1385" spans="11:13" x14ac:dyDescent="0.35">
      <c r="K1385" s="293"/>
      <c r="M1385" s="290"/>
    </row>
    <row r="1386" spans="11:13" x14ac:dyDescent="0.35">
      <c r="K1386" s="293"/>
      <c r="M1386" s="290"/>
    </row>
    <row r="1387" spans="11:13" x14ac:dyDescent="0.35">
      <c r="K1387" s="293"/>
      <c r="M1387" s="290"/>
    </row>
    <row r="1388" spans="11:13" x14ac:dyDescent="0.35">
      <c r="K1388" s="293"/>
      <c r="M1388" s="290"/>
    </row>
    <row r="1389" spans="11:13" x14ac:dyDescent="0.35">
      <c r="K1389" s="293"/>
      <c r="M1389" s="290"/>
    </row>
    <row r="1390" spans="11:13" x14ac:dyDescent="0.35">
      <c r="K1390" s="293"/>
      <c r="M1390" s="290"/>
    </row>
    <row r="1391" spans="11:13" x14ac:dyDescent="0.35">
      <c r="K1391" s="293"/>
      <c r="M1391" s="290"/>
    </row>
    <row r="1392" spans="11:13" x14ac:dyDescent="0.35">
      <c r="K1392" s="293"/>
      <c r="M1392" s="290"/>
    </row>
    <row r="1393" spans="11:13" x14ac:dyDescent="0.35">
      <c r="K1393" s="293"/>
      <c r="M1393" s="290"/>
    </row>
    <row r="1394" spans="11:13" x14ac:dyDescent="0.35">
      <c r="K1394" s="293"/>
      <c r="M1394" s="290"/>
    </row>
    <row r="1395" spans="11:13" x14ac:dyDescent="0.35">
      <c r="K1395" s="293"/>
      <c r="M1395" s="290"/>
    </row>
    <row r="1396" spans="11:13" x14ac:dyDescent="0.35">
      <c r="K1396" s="293"/>
      <c r="M1396" s="290"/>
    </row>
    <row r="1397" spans="11:13" x14ac:dyDescent="0.35">
      <c r="K1397" s="293"/>
      <c r="M1397" s="290"/>
    </row>
    <row r="1398" spans="11:13" x14ac:dyDescent="0.35">
      <c r="K1398" s="293"/>
      <c r="M1398" s="290"/>
    </row>
    <row r="1399" spans="11:13" x14ac:dyDescent="0.35">
      <c r="K1399" s="293"/>
      <c r="M1399" s="290"/>
    </row>
    <row r="1400" spans="11:13" x14ac:dyDescent="0.35">
      <c r="K1400" s="293"/>
      <c r="M1400" s="290"/>
    </row>
    <row r="1401" spans="11:13" x14ac:dyDescent="0.35">
      <c r="K1401" s="293"/>
      <c r="M1401" s="290"/>
    </row>
    <row r="1402" spans="11:13" x14ac:dyDescent="0.35">
      <c r="K1402" s="293"/>
      <c r="M1402" s="290"/>
    </row>
    <row r="1403" spans="11:13" x14ac:dyDescent="0.35">
      <c r="K1403" s="293"/>
      <c r="M1403" s="290"/>
    </row>
    <row r="1404" spans="11:13" x14ac:dyDescent="0.35">
      <c r="K1404" s="293"/>
      <c r="M1404" s="290"/>
    </row>
    <row r="1405" spans="11:13" x14ac:dyDescent="0.35">
      <c r="K1405" s="293"/>
      <c r="M1405" s="290"/>
    </row>
    <row r="1406" spans="11:13" x14ac:dyDescent="0.35">
      <c r="K1406" s="293"/>
      <c r="M1406" s="290"/>
    </row>
    <row r="1407" spans="11:13" x14ac:dyDescent="0.35">
      <c r="K1407" s="293"/>
      <c r="M1407" s="290"/>
    </row>
    <row r="1408" spans="11:13" x14ac:dyDescent="0.35">
      <c r="K1408" s="293"/>
      <c r="M1408" s="290"/>
    </row>
    <row r="1409" spans="11:13" x14ac:dyDescent="0.35">
      <c r="K1409" s="293"/>
      <c r="M1409" s="290"/>
    </row>
    <row r="1410" spans="11:13" x14ac:dyDescent="0.35">
      <c r="K1410" s="293"/>
      <c r="M1410" s="290"/>
    </row>
    <row r="1411" spans="11:13" x14ac:dyDescent="0.35">
      <c r="K1411" s="293"/>
      <c r="M1411" s="290"/>
    </row>
    <row r="1412" spans="11:13" x14ac:dyDescent="0.35">
      <c r="K1412" s="293"/>
      <c r="M1412" s="290"/>
    </row>
    <row r="1413" spans="11:13" x14ac:dyDescent="0.35">
      <c r="K1413" s="293"/>
      <c r="M1413" s="290"/>
    </row>
    <row r="1414" spans="11:13" x14ac:dyDescent="0.35">
      <c r="K1414" s="293"/>
      <c r="M1414" s="290"/>
    </row>
    <row r="1415" spans="11:13" x14ac:dyDescent="0.35">
      <c r="K1415" s="293"/>
      <c r="M1415" s="290"/>
    </row>
    <row r="1416" spans="11:13" x14ac:dyDescent="0.35">
      <c r="K1416" s="293"/>
      <c r="M1416" s="290"/>
    </row>
    <row r="1417" spans="11:13" x14ac:dyDescent="0.35">
      <c r="K1417" s="293"/>
      <c r="M1417" s="290"/>
    </row>
    <row r="1418" spans="11:13" x14ac:dyDescent="0.35">
      <c r="K1418" s="293"/>
      <c r="M1418" s="290"/>
    </row>
    <row r="1419" spans="11:13" x14ac:dyDescent="0.35">
      <c r="K1419" s="293"/>
      <c r="M1419" s="290"/>
    </row>
    <row r="1420" spans="11:13" x14ac:dyDescent="0.35">
      <c r="K1420" s="293"/>
      <c r="M1420" s="290"/>
    </row>
    <row r="1421" spans="11:13" x14ac:dyDescent="0.35">
      <c r="K1421" s="293"/>
      <c r="M1421" s="290"/>
    </row>
    <row r="1422" spans="11:13" x14ac:dyDescent="0.35">
      <c r="K1422" s="293"/>
      <c r="M1422" s="290"/>
    </row>
    <row r="1423" spans="11:13" x14ac:dyDescent="0.35">
      <c r="K1423" s="293"/>
      <c r="M1423" s="290"/>
    </row>
    <row r="1424" spans="11:13" x14ac:dyDescent="0.35">
      <c r="K1424" s="293"/>
      <c r="M1424" s="290"/>
    </row>
    <row r="1425" spans="11:13" x14ac:dyDescent="0.35">
      <c r="K1425" s="293"/>
      <c r="M1425" s="290"/>
    </row>
    <row r="1426" spans="11:13" x14ac:dyDescent="0.35">
      <c r="K1426" s="293"/>
      <c r="M1426" s="290"/>
    </row>
    <row r="1427" spans="11:13" x14ac:dyDescent="0.35">
      <c r="K1427" s="293"/>
      <c r="M1427" s="290"/>
    </row>
    <row r="1428" spans="11:13" x14ac:dyDescent="0.35">
      <c r="K1428" s="293"/>
      <c r="M1428" s="290"/>
    </row>
    <row r="1429" spans="11:13" x14ac:dyDescent="0.35">
      <c r="K1429" s="293"/>
      <c r="M1429" s="290"/>
    </row>
    <row r="1430" spans="11:13" x14ac:dyDescent="0.35">
      <c r="K1430" s="293"/>
      <c r="M1430" s="290"/>
    </row>
    <row r="1431" spans="11:13" x14ac:dyDescent="0.35">
      <c r="K1431" s="293"/>
      <c r="M1431" s="290"/>
    </row>
    <row r="1432" spans="11:13" x14ac:dyDescent="0.35">
      <c r="K1432" s="293"/>
      <c r="M1432" s="290"/>
    </row>
    <row r="1433" spans="11:13" x14ac:dyDescent="0.35">
      <c r="K1433" s="293"/>
      <c r="M1433" s="290"/>
    </row>
    <row r="1434" spans="11:13" x14ac:dyDescent="0.35">
      <c r="K1434" s="293"/>
      <c r="M1434" s="290"/>
    </row>
    <row r="1435" spans="11:13" x14ac:dyDescent="0.35">
      <c r="K1435" s="293"/>
      <c r="M1435" s="290"/>
    </row>
    <row r="1436" spans="11:13" x14ac:dyDescent="0.35">
      <c r="K1436" s="293"/>
      <c r="M1436" s="290"/>
    </row>
    <row r="1437" spans="11:13" x14ac:dyDescent="0.35">
      <c r="K1437" s="293"/>
      <c r="M1437" s="290"/>
    </row>
    <row r="1438" spans="11:13" x14ac:dyDescent="0.35">
      <c r="K1438" s="293"/>
      <c r="M1438" s="290"/>
    </row>
    <row r="1439" spans="11:13" x14ac:dyDescent="0.35">
      <c r="K1439" s="293"/>
      <c r="M1439" s="290"/>
    </row>
    <row r="1440" spans="11:13" x14ac:dyDescent="0.35">
      <c r="K1440" s="293"/>
      <c r="M1440" s="290"/>
    </row>
    <row r="1441" spans="11:13" x14ac:dyDescent="0.35">
      <c r="K1441" s="293"/>
      <c r="M1441" s="290"/>
    </row>
    <row r="1442" spans="11:13" x14ac:dyDescent="0.35">
      <c r="K1442" s="293"/>
      <c r="M1442" s="290"/>
    </row>
    <row r="1443" spans="11:13" x14ac:dyDescent="0.35">
      <c r="K1443" s="293"/>
      <c r="M1443" s="290"/>
    </row>
    <row r="1444" spans="11:13" x14ac:dyDescent="0.35">
      <c r="K1444" s="293"/>
      <c r="M1444" s="290"/>
    </row>
    <row r="1445" spans="11:13" x14ac:dyDescent="0.35">
      <c r="K1445" s="293"/>
      <c r="M1445" s="290"/>
    </row>
    <row r="1446" spans="11:13" x14ac:dyDescent="0.35">
      <c r="K1446" s="293"/>
      <c r="M1446" s="290"/>
    </row>
    <row r="1447" spans="11:13" x14ac:dyDescent="0.35">
      <c r="K1447" s="293"/>
      <c r="M1447" s="290"/>
    </row>
    <row r="1448" spans="11:13" x14ac:dyDescent="0.35">
      <c r="K1448" s="293"/>
      <c r="M1448" s="290"/>
    </row>
    <row r="1449" spans="11:13" x14ac:dyDescent="0.35">
      <c r="K1449" s="293"/>
      <c r="M1449" s="290"/>
    </row>
    <row r="1450" spans="11:13" x14ac:dyDescent="0.35">
      <c r="K1450" s="293"/>
      <c r="M1450" s="290"/>
    </row>
    <row r="1451" spans="11:13" x14ac:dyDescent="0.35">
      <c r="K1451" s="293"/>
      <c r="M1451" s="290"/>
    </row>
    <row r="1452" spans="11:13" x14ac:dyDescent="0.35">
      <c r="K1452" s="293"/>
      <c r="M1452" s="290"/>
    </row>
    <row r="1453" spans="11:13" x14ac:dyDescent="0.35">
      <c r="K1453" s="293"/>
      <c r="M1453" s="290"/>
    </row>
    <row r="1454" spans="11:13" x14ac:dyDescent="0.35">
      <c r="K1454" s="293"/>
      <c r="M1454" s="290"/>
    </row>
    <row r="1455" spans="11:13" x14ac:dyDescent="0.35">
      <c r="K1455" s="293"/>
      <c r="M1455" s="290"/>
    </row>
    <row r="1456" spans="11:13" x14ac:dyDescent="0.35">
      <c r="K1456" s="293"/>
      <c r="M1456" s="290"/>
    </row>
    <row r="1457" spans="11:13" x14ac:dyDescent="0.35">
      <c r="K1457" s="293"/>
      <c r="M1457" s="290"/>
    </row>
    <row r="1458" spans="11:13" x14ac:dyDescent="0.35">
      <c r="K1458" s="293"/>
      <c r="M1458" s="290"/>
    </row>
    <row r="1459" spans="11:13" x14ac:dyDescent="0.35">
      <c r="K1459" s="293"/>
      <c r="M1459" s="290"/>
    </row>
    <row r="1460" spans="11:13" x14ac:dyDescent="0.35">
      <c r="K1460" s="293"/>
      <c r="M1460" s="290"/>
    </row>
    <row r="1461" spans="11:13" x14ac:dyDescent="0.35">
      <c r="K1461" s="293"/>
      <c r="M1461" s="290"/>
    </row>
    <row r="1462" spans="11:13" x14ac:dyDescent="0.35">
      <c r="K1462" s="293"/>
      <c r="M1462" s="290"/>
    </row>
    <row r="1463" spans="11:13" x14ac:dyDescent="0.35">
      <c r="K1463" s="293"/>
      <c r="M1463" s="290"/>
    </row>
    <row r="1464" spans="11:13" x14ac:dyDescent="0.35">
      <c r="K1464" s="293"/>
      <c r="M1464" s="290"/>
    </row>
    <row r="1465" spans="11:13" x14ac:dyDescent="0.35">
      <c r="K1465" s="293"/>
      <c r="M1465" s="290"/>
    </row>
    <row r="1466" spans="11:13" x14ac:dyDescent="0.35">
      <c r="K1466" s="293"/>
      <c r="M1466" s="290"/>
    </row>
    <row r="1467" spans="11:13" x14ac:dyDescent="0.35">
      <c r="K1467" s="293"/>
      <c r="M1467" s="290"/>
    </row>
    <row r="1468" spans="11:13" x14ac:dyDescent="0.35">
      <c r="K1468" s="293"/>
      <c r="M1468" s="290"/>
    </row>
    <row r="1469" spans="11:13" x14ac:dyDescent="0.35">
      <c r="K1469" s="293"/>
      <c r="M1469" s="290"/>
    </row>
    <row r="1470" spans="11:13" x14ac:dyDescent="0.35">
      <c r="K1470" s="293"/>
      <c r="M1470" s="290"/>
    </row>
    <row r="1471" spans="11:13" x14ac:dyDescent="0.35">
      <c r="K1471" s="293"/>
      <c r="M1471" s="290"/>
    </row>
    <row r="1472" spans="11:13" x14ac:dyDescent="0.35">
      <c r="K1472" s="293"/>
      <c r="M1472" s="290"/>
    </row>
    <row r="1473" spans="11:13" x14ac:dyDescent="0.35">
      <c r="K1473" s="293"/>
      <c r="M1473" s="290"/>
    </row>
    <row r="1474" spans="11:13" x14ac:dyDescent="0.35">
      <c r="K1474" s="293"/>
      <c r="M1474" s="290"/>
    </row>
    <row r="1475" spans="11:13" x14ac:dyDescent="0.35">
      <c r="K1475" s="293"/>
      <c r="M1475" s="290"/>
    </row>
    <row r="1476" spans="11:13" x14ac:dyDescent="0.35">
      <c r="K1476" s="293"/>
      <c r="M1476" s="290"/>
    </row>
    <row r="1477" spans="11:13" x14ac:dyDescent="0.35">
      <c r="K1477" s="293"/>
      <c r="M1477" s="290"/>
    </row>
    <row r="1478" spans="11:13" x14ac:dyDescent="0.35">
      <c r="K1478" s="293"/>
      <c r="M1478" s="290"/>
    </row>
    <row r="1479" spans="11:13" x14ac:dyDescent="0.35">
      <c r="K1479" s="293"/>
      <c r="M1479" s="290"/>
    </row>
    <row r="1480" spans="11:13" x14ac:dyDescent="0.35">
      <c r="K1480" s="293"/>
      <c r="M1480" s="290"/>
    </row>
    <row r="1481" spans="11:13" x14ac:dyDescent="0.35">
      <c r="K1481" s="293"/>
      <c r="M1481" s="290"/>
    </row>
    <row r="1482" spans="11:13" x14ac:dyDescent="0.35">
      <c r="K1482" s="293"/>
      <c r="M1482" s="290"/>
    </row>
    <row r="1483" spans="11:13" x14ac:dyDescent="0.35">
      <c r="K1483" s="293"/>
      <c r="M1483" s="290"/>
    </row>
    <row r="1484" spans="11:13" x14ac:dyDescent="0.35">
      <c r="K1484" s="293"/>
      <c r="M1484" s="290"/>
    </row>
    <row r="1485" spans="11:13" x14ac:dyDescent="0.35">
      <c r="K1485" s="293"/>
      <c r="M1485" s="290"/>
    </row>
    <row r="1486" spans="11:13" x14ac:dyDescent="0.35">
      <c r="K1486" s="293"/>
      <c r="M1486" s="290"/>
    </row>
    <row r="1487" spans="11:13" x14ac:dyDescent="0.35">
      <c r="K1487" s="293"/>
      <c r="M1487" s="290"/>
    </row>
    <row r="1488" spans="11:13" x14ac:dyDescent="0.35">
      <c r="K1488" s="293"/>
      <c r="M1488" s="290"/>
    </row>
    <row r="1489" spans="11:13" x14ac:dyDescent="0.35">
      <c r="K1489" s="293"/>
      <c r="M1489" s="290"/>
    </row>
    <row r="1490" spans="11:13" x14ac:dyDescent="0.35">
      <c r="K1490" s="293"/>
      <c r="M1490" s="290"/>
    </row>
    <row r="1491" spans="11:13" x14ac:dyDescent="0.35">
      <c r="K1491" s="293"/>
      <c r="M1491" s="290"/>
    </row>
    <row r="1492" spans="11:13" x14ac:dyDescent="0.35">
      <c r="K1492" s="293"/>
      <c r="M1492" s="290"/>
    </row>
    <row r="1493" spans="11:13" x14ac:dyDescent="0.35">
      <c r="K1493" s="293"/>
      <c r="M1493" s="290"/>
    </row>
    <row r="1494" spans="11:13" x14ac:dyDescent="0.35">
      <c r="K1494" s="293"/>
      <c r="M1494" s="290"/>
    </row>
    <row r="1495" spans="11:13" x14ac:dyDescent="0.35">
      <c r="K1495" s="293"/>
      <c r="M1495" s="290"/>
    </row>
    <row r="1496" spans="11:13" x14ac:dyDescent="0.35">
      <c r="K1496" s="293"/>
      <c r="M1496" s="290"/>
    </row>
    <row r="1497" spans="11:13" x14ac:dyDescent="0.35">
      <c r="K1497" s="293"/>
      <c r="M1497" s="290"/>
    </row>
    <row r="1498" spans="11:13" x14ac:dyDescent="0.35">
      <c r="K1498" s="293"/>
      <c r="M1498" s="290"/>
    </row>
    <row r="1499" spans="11:13" x14ac:dyDescent="0.35">
      <c r="K1499" s="293"/>
      <c r="M1499" s="290"/>
    </row>
    <row r="1500" spans="11:13" x14ac:dyDescent="0.35">
      <c r="K1500" s="293"/>
      <c r="M1500" s="290"/>
    </row>
    <row r="1501" spans="11:13" x14ac:dyDescent="0.35">
      <c r="K1501" s="293"/>
      <c r="M1501" s="290"/>
    </row>
    <row r="1502" spans="11:13" x14ac:dyDescent="0.35">
      <c r="K1502" s="293"/>
      <c r="M1502" s="290"/>
    </row>
    <row r="1503" spans="11:13" x14ac:dyDescent="0.35">
      <c r="K1503" s="293"/>
      <c r="M1503" s="290"/>
    </row>
    <row r="1504" spans="11:13" x14ac:dyDescent="0.35">
      <c r="K1504" s="293"/>
      <c r="M1504" s="290"/>
    </row>
    <row r="1505" spans="11:13" x14ac:dyDescent="0.35">
      <c r="K1505" s="293"/>
      <c r="M1505" s="290"/>
    </row>
    <row r="1506" spans="11:13" x14ac:dyDescent="0.35">
      <c r="K1506" s="293"/>
      <c r="M1506" s="290"/>
    </row>
    <row r="1507" spans="11:13" x14ac:dyDescent="0.35">
      <c r="K1507" s="293"/>
      <c r="M1507" s="290"/>
    </row>
    <row r="1508" spans="11:13" x14ac:dyDescent="0.35">
      <c r="K1508" s="293"/>
      <c r="M1508" s="290"/>
    </row>
    <row r="1509" spans="11:13" x14ac:dyDescent="0.35">
      <c r="K1509" s="293"/>
      <c r="M1509" s="290"/>
    </row>
    <row r="1510" spans="11:13" x14ac:dyDescent="0.35">
      <c r="K1510" s="293"/>
      <c r="M1510" s="290"/>
    </row>
    <row r="1511" spans="11:13" x14ac:dyDescent="0.35">
      <c r="K1511" s="293"/>
      <c r="M1511" s="290"/>
    </row>
    <row r="1512" spans="11:13" x14ac:dyDescent="0.35">
      <c r="K1512" s="293"/>
      <c r="M1512" s="290"/>
    </row>
    <row r="1513" spans="11:13" x14ac:dyDescent="0.35">
      <c r="K1513" s="293"/>
      <c r="M1513" s="290"/>
    </row>
    <row r="1514" spans="11:13" x14ac:dyDescent="0.35">
      <c r="K1514" s="293"/>
      <c r="M1514" s="290"/>
    </row>
    <row r="1515" spans="11:13" x14ac:dyDescent="0.35">
      <c r="K1515" s="293"/>
      <c r="M1515" s="290"/>
    </row>
    <row r="1516" spans="11:13" x14ac:dyDescent="0.35">
      <c r="K1516" s="293"/>
      <c r="M1516" s="290"/>
    </row>
    <row r="1517" spans="11:13" x14ac:dyDescent="0.35">
      <c r="K1517" s="293"/>
      <c r="M1517" s="290"/>
    </row>
    <row r="1518" spans="11:13" x14ac:dyDescent="0.35">
      <c r="K1518" s="293"/>
      <c r="M1518" s="290"/>
    </row>
    <row r="1519" spans="11:13" x14ac:dyDescent="0.35">
      <c r="K1519" s="293"/>
      <c r="M1519" s="290"/>
    </row>
    <row r="1520" spans="11:13" x14ac:dyDescent="0.35">
      <c r="K1520" s="293"/>
      <c r="M1520" s="290"/>
    </row>
    <row r="1521" spans="11:13" x14ac:dyDescent="0.35">
      <c r="K1521" s="293"/>
      <c r="M1521" s="290"/>
    </row>
    <row r="1522" spans="11:13" x14ac:dyDescent="0.35">
      <c r="K1522" s="293"/>
      <c r="M1522" s="290"/>
    </row>
    <row r="1523" spans="11:13" x14ac:dyDescent="0.35">
      <c r="K1523" s="293"/>
      <c r="M1523" s="290"/>
    </row>
    <row r="1524" spans="11:13" x14ac:dyDescent="0.35">
      <c r="K1524" s="293"/>
      <c r="M1524" s="290"/>
    </row>
    <row r="1525" spans="11:13" x14ac:dyDescent="0.35">
      <c r="K1525" s="293"/>
      <c r="M1525" s="290"/>
    </row>
    <row r="1526" spans="11:13" x14ac:dyDescent="0.35">
      <c r="K1526" s="293"/>
      <c r="M1526" s="290"/>
    </row>
    <row r="1527" spans="11:13" x14ac:dyDescent="0.35">
      <c r="K1527" s="293"/>
      <c r="M1527" s="290"/>
    </row>
    <row r="1528" spans="11:13" x14ac:dyDescent="0.35">
      <c r="K1528" s="293"/>
      <c r="M1528" s="290"/>
    </row>
    <row r="1529" spans="11:13" x14ac:dyDescent="0.35">
      <c r="K1529" s="293"/>
      <c r="M1529" s="290"/>
    </row>
    <row r="1530" spans="11:13" x14ac:dyDescent="0.35">
      <c r="K1530" s="293"/>
      <c r="M1530" s="290"/>
    </row>
    <row r="1531" spans="11:13" x14ac:dyDescent="0.35">
      <c r="K1531" s="293"/>
      <c r="M1531" s="290"/>
    </row>
    <row r="1532" spans="11:13" x14ac:dyDescent="0.35">
      <c r="K1532" s="293"/>
      <c r="M1532" s="290"/>
    </row>
    <row r="1533" spans="11:13" x14ac:dyDescent="0.35">
      <c r="K1533" s="293"/>
      <c r="M1533" s="290"/>
    </row>
    <row r="1534" spans="11:13" x14ac:dyDescent="0.35">
      <c r="K1534" s="293"/>
      <c r="M1534" s="290"/>
    </row>
    <row r="1535" spans="11:13" x14ac:dyDescent="0.35">
      <c r="K1535" s="293"/>
      <c r="M1535" s="290"/>
    </row>
    <row r="1536" spans="11:13" x14ac:dyDescent="0.35">
      <c r="K1536" s="293"/>
      <c r="M1536" s="290"/>
    </row>
    <row r="1537" spans="11:13" x14ac:dyDescent="0.35">
      <c r="K1537" s="293"/>
      <c r="M1537" s="290"/>
    </row>
    <row r="1538" spans="11:13" x14ac:dyDescent="0.35">
      <c r="K1538" s="293"/>
      <c r="M1538" s="290"/>
    </row>
    <row r="1539" spans="11:13" x14ac:dyDescent="0.35">
      <c r="K1539" s="293"/>
      <c r="M1539" s="290"/>
    </row>
    <row r="1540" spans="11:13" x14ac:dyDescent="0.35">
      <c r="K1540" s="293"/>
      <c r="M1540" s="290"/>
    </row>
    <row r="1541" spans="11:13" x14ac:dyDescent="0.35">
      <c r="K1541" s="293"/>
      <c r="M1541" s="290"/>
    </row>
    <row r="1542" spans="11:13" x14ac:dyDescent="0.35">
      <c r="K1542" s="293"/>
      <c r="M1542" s="290"/>
    </row>
    <row r="1543" spans="11:13" x14ac:dyDescent="0.35">
      <c r="K1543" s="293"/>
      <c r="M1543" s="290"/>
    </row>
    <row r="1544" spans="11:13" x14ac:dyDescent="0.35">
      <c r="K1544" s="293"/>
      <c r="M1544" s="290"/>
    </row>
    <row r="1545" spans="11:13" x14ac:dyDescent="0.35">
      <c r="K1545" s="293"/>
      <c r="M1545" s="290"/>
    </row>
    <row r="1546" spans="11:13" x14ac:dyDescent="0.35">
      <c r="K1546" s="293"/>
      <c r="M1546" s="290"/>
    </row>
    <row r="1547" spans="11:13" x14ac:dyDescent="0.35">
      <c r="K1547" s="293"/>
      <c r="M1547" s="290"/>
    </row>
    <row r="1548" spans="11:13" x14ac:dyDescent="0.35">
      <c r="K1548" s="293"/>
      <c r="M1548" s="290"/>
    </row>
    <row r="1549" spans="11:13" x14ac:dyDescent="0.35">
      <c r="K1549" s="293"/>
      <c r="M1549" s="290"/>
    </row>
    <row r="1550" spans="11:13" x14ac:dyDescent="0.35">
      <c r="K1550" s="293"/>
      <c r="M1550" s="290"/>
    </row>
    <row r="1551" spans="11:13" x14ac:dyDescent="0.35">
      <c r="K1551" s="293"/>
      <c r="M1551" s="290"/>
    </row>
    <row r="1552" spans="11:13" x14ac:dyDescent="0.35">
      <c r="K1552" s="293"/>
      <c r="M1552" s="290"/>
    </row>
    <row r="1553" spans="11:13" x14ac:dyDescent="0.35">
      <c r="K1553" s="293"/>
      <c r="M1553" s="290"/>
    </row>
    <row r="1554" spans="11:13" x14ac:dyDescent="0.35">
      <c r="K1554" s="293"/>
      <c r="M1554" s="290"/>
    </row>
    <row r="1555" spans="11:13" x14ac:dyDescent="0.35">
      <c r="K1555" s="293"/>
      <c r="M1555" s="290"/>
    </row>
    <row r="1556" spans="11:13" x14ac:dyDescent="0.35">
      <c r="K1556" s="293"/>
      <c r="M1556" s="290"/>
    </row>
    <row r="1557" spans="11:13" x14ac:dyDescent="0.35">
      <c r="K1557" s="293"/>
      <c r="M1557" s="290"/>
    </row>
    <row r="1558" spans="11:13" x14ac:dyDescent="0.35">
      <c r="K1558" s="293"/>
      <c r="M1558" s="290"/>
    </row>
    <row r="1559" spans="11:13" x14ac:dyDescent="0.35">
      <c r="K1559" s="293"/>
      <c r="M1559" s="290"/>
    </row>
    <row r="1560" spans="11:13" x14ac:dyDescent="0.35">
      <c r="K1560" s="293"/>
      <c r="M1560" s="290"/>
    </row>
    <row r="1561" spans="11:13" x14ac:dyDescent="0.35">
      <c r="K1561" s="293"/>
      <c r="M1561" s="290"/>
    </row>
    <row r="1562" spans="11:13" x14ac:dyDescent="0.35">
      <c r="K1562" s="293"/>
      <c r="M1562" s="290"/>
    </row>
    <row r="1563" spans="11:13" x14ac:dyDescent="0.35">
      <c r="K1563" s="293"/>
      <c r="M1563" s="290"/>
    </row>
    <row r="1564" spans="11:13" x14ac:dyDescent="0.35">
      <c r="K1564" s="293"/>
      <c r="M1564" s="290"/>
    </row>
    <row r="1565" spans="11:13" x14ac:dyDescent="0.35">
      <c r="K1565" s="293"/>
      <c r="M1565" s="290"/>
    </row>
    <row r="1566" spans="11:13" x14ac:dyDescent="0.35">
      <c r="K1566" s="293"/>
      <c r="M1566" s="290"/>
    </row>
    <row r="1567" spans="11:13" x14ac:dyDescent="0.35">
      <c r="K1567" s="293"/>
      <c r="M1567" s="290"/>
    </row>
    <row r="1568" spans="11:13" x14ac:dyDescent="0.35">
      <c r="K1568" s="293"/>
      <c r="M1568" s="290"/>
    </row>
    <row r="1569" spans="11:13" x14ac:dyDescent="0.35">
      <c r="K1569" s="293"/>
      <c r="M1569" s="290"/>
    </row>
    <row r="1570" spans="11:13" x14ac:dyDescent="0.35">
      <c r="K1570" s="293"/>
      <c r="M1570" s="290"/>
    </row>
    <row r="1571" spans="11:13" x14ac:dyDescent="0.35">
      <c r="K1571" s="293"/>
      <c r="M1571" s="290"/>
    </row>
    <row r="1572" spans="11:13" x14ac:dyDescent="0.35">
      <c r="K1572" s="293"/>
      <c r="M1572" s="290"/>
    </row>
    <row r="1573" spans="11:13" x14ac:dyDescent="0.35">
      <c r="K1573" s="293"/>
      <c r="M1573" s="290"/>
    </row>
    <row r="1574" spans="11:13" x14ac:dyDescent="0.35">
      <c r="K1574" s="293"/>
      <c r="M1574" s="290"/>
    </row>
    <row r="1575" spans="11:13" x14ac:dyDescent="0.35">
      <c r="K1575" s="293"/>
      <c r="M1575" s="290"/>
    </row>
    <row r="1576" spans="11:13" x14ac:dyDescent="0.35">
      <c r="K1576" s="293"/>
      <c r="M1576" s="290"/>
    </row>
    <row r="1577" spans="11:13" x14ac:dyDescent="0.35">
      <c r="K1577" s="293"/>
      <c r="M1577" s="290"/>
    </row>
    <row r="1578" spans="11:13" x14ac:dyDescent="0.35">
      <c r="K1578" s="293"/>
      <c r="M1578" s="290"/>
    </row>
    <row r="1579" spans="11:13" x14ac:dyDescent="0.35">
      <c r="K1579" s="293"/>
      <c r="M1579" s="290"/>
    </row>
    <row r="1580" spans="11:13" x14ac:dyDescent="0.35">
      <c r="K1580" s="293"/>
      <c r="M1580" s="290"/>
    </row>
    <row r="1581" spans="11:13" x14ac:dyDescent="0.35">
      <c r="K1581" s="293"/>
      <c r="M1581" s="290"/>
    </row>
    <row r="1582" spans="11:13" x14ac:dyDescent="0.35">
      <c r="K1582" s="293"/>
      <c r="M1582" s="290"/>
    </row>
    <row r="1583" spans="11:13" x14ac:dyDescent="0.35">
      <c r="K1583" s="293"/>
      <c r="M1583" s="290"/>
    </row>
    <row r="1584" spans="11:13" x14ac:dyDescent="0.35">
      <c r="K1584" s="293"/>
      <c r="M1584" s="290"/>
    </row>
    <row r="1585" spans="11:13" x14ac:dyDescent="0.35">
      <c r="K1585" s="293"/>
      <c r="M1585" s="290"/>
    </row>
    <row r="1586" spans="11:13" x14ac:dyDescent="0.35">
      <c r="K1586" s="293"/>
      <c r="M1586" s="290"/>
    </row>
    <row r="1587" spans="11:13" x14ac:dyDescent="0.35">
      <c r="K1587" s="293"/>
      <c r="M1587" s="290"/>
    </row>
    <row r="1588" spans="11:13" x14ac:dyDescent="0.35">
      <c r="K1588" s="293"/>
      <c r="M1588" s="290"/>
    </row>
    <row r="1589" spans="11:13" x14ac:dyDescent="0.35">
      <c r="K1589" s="293"/>
      <c r="M1589" s="290"/>
    </row>
    <row r="1590" spans="11:13" x14ac:dyDescent="0.35">
      <c r="K1590" s="293"/>
      <c r="M1590" s="290"/>
    </row>
    <row r="1591" spans="11:13" x14ac:dyDescent="0.35">
      <c r="K1591" s="293"/>
      <c r="M1591" s="290"/>
    </row>
    <row r="1592" spans="11:13" x14ac:dyDescent="0.35">
      <c r="K1592" s="293"/>
      <c r="M1592" s="290"/>
    </row>
    <row r="1593" spans="11:13" x14ac:dyDescent="0.35">
      <c r="K1593" s="293"/>
      <c r="M1593" s="290"/>
    </row>
    <row r="1594" spans="11:13" x14ac:dyDescent="0.35">
      <c r="K1594" s="293"/>
      <c r="M1594" s="290"/>
    </row>
    <row r="1595" spans="11:13" x14ac:dyDescent="0.35">
      <c r="K1595" s="293"/>
      <c r="M1595" s="290"/>
    </row>
    <row r="1596" spans="11:13" x14ac:dyDescent="0.35">
      <c r="K1596" s="293"/>
      <c r="M1596" s="290"/>
    </row>
    <row r="1597" spans="11:13" x14ac:dyDescent="0.35">
      <c r="K1597" s="293"/>
      <c r="M1597" s="290"/>
    </row>
    <row r="1598" spans="11:13" x14ac:dyDescent="0.35">
      <c r="K1598" s="293"/>
      <c r="M1598" s="290"/>
    </row>
    <row r="1599" spans="11:13" x14ac:dyDescent="0.35">
      <c r="K1599" s="293"/>
      <c r="M1599" s="290"/>
    </row>
    <row r="1600" spans="11:13" x14ac:dyDescent="0.35">
      <c r="K1600" s="293"/>
      <c r="M1600" s="290"/>
    </row>
    <row r="1601" spans="11:13" x14ac:dyDescent="0.35">
      <c r="K1601" s="293"/>
      <c r="M1601" s="290"/>
    </row>
    <row r="1602" spans="11:13" x14ac:dyDescent="0.35">
      <c r="K1602" s="293"/>
      <c r="M1602" s="290"/>
    </row>
    <row r="1603" spans="11:13" x14ac:dyDescent="0.35">
      <c r="K1603" s="293"/>
      <c r="M1603" s="290"/>
    </row>
    <row r="1604" spans="11:13" x14ac:dyDescent="0.35">
      <c r="K1604" s="293"/>
      <c r="M1604" s="290"/>
    </row>
    <row r="1605" spans="11:13" x14ac:dyDescent="0.35">
      <c r="K1605" s="293"/>
      <c r="M1605" s="290"/>
    </row>
    <row r="1606" spans="11:13" x14ac:dyDescent="0.35">
      <c r="K1606" s="293"/>
      <c r="M1606" s="290"/>
    </row>
    <row r="1607" spans="11:13" x14ac:dyDescent="0.35">
      <c r="K1607" s="293"/>
      <c r="M1607" s="290"/>
    </row>
    <row r="1608" spans="11:13" x14ac:dyDescent="0.35">
      <c r="K1608" s="293"/>
      <c r="M1608" s="290"/>
    </row>
    <row r="1609" spans="11:13" x14ac:dyDescent="0.35">
      <c r="K1609" s="293"/>
      <c r="M1609" s="290"/>
    </row>
    <row r="1610" spans="11:13" x14ac:dyDescent="0.35">
      <c r="K1610" s="293"/>
      <c r="M1610" s="290"/>
    </row>
    <row r="1611" spans="11:13" x14ac:dyDescent="0.35">
      <c r="K1611" s="293"/>
      <c r="M1611" s="290"/>
    </row>
    <row r="1612" spans="11:13" x14ac:dyDescent="0.35">
      <c r="K1612" s="293"/>
      <c r="M1612" s="290"/>
    </row>
    <row r="1613" spans="11:13" x14ac:dyDescent="0.35">
      <c r="K1613" s="293"/>
      <c r="M1613" s="290"/>
    </row>
    <row r="1614" spans="11:13" x14ac:dyDescent="0.35">
      <c r="K1614" s="293"/>
      <c r="M1614" s="290"/>
    </row>
    <row r="1615" spans="11:13" x14ac:dyDescent="0.35">
      <c r="K1615" s="293"/>
      <c r="M1615" s="290"/>
    </row>
    <row r="1616" spans="11:13" x14ac:dyDescent="0.35">
      <c r="K1616" s="293"/>
      <c r="M1616" s="290"/>
    </row>
    <row r="1617" spans="11:13" x14ac:dyDescent="0.35">
      <c r="K1617" s="293"/>
      <c r="M1617" s="290"/>
    </row>
    <row r="1618" spans="11:13" x14ac:dyDescent="0.35">
      <c r="K1618" s="293"/>
      <c r="M1618" s="290"/>
    </row>
    <row r="1619" spans="11:13" x14ac:dyDescent="0.35">
      <c r="K1619" s="293"/>
      <c r="M1619" s="290"/>
    </row>
    <row r="1620" spans="11:13" x14ac:dyDescent="0.35">
      <c r="K1620" s="293"/>
      <c r="M1620" s="290"/>
    </row>
    <row r="1621" spans="11:13" x14ac:dyDescent="0.35">
      <c r="K1621" s="293"/>
      <c r="M1621" s="290"/>
    </row>
    <row r="1622" spans="11:13" x14ac:dyDescent="0.35">
      <c r="K1622" s="293"/>
      <c r="M1622" s="290"/>
    </row>
    <row r="1623" spans="11:13" x14ac:dyDescent="0.35">
      <c r="K1623" s="293"/>
      <c r="M1623" s="290"/>
    </row>
    <row r="1624" spans="11:13" x14ac:dyDescent="0.35">
      <c r="K1624" s="293"/>
      <c r="M1624" s="290"/>
    </row>
    <row r="1625" spans="11:13" x14ac:dyDescent="0.35">
      <c r="K1625" s="293"/>
      <c r="M1625" s="290"/>
    </row>
    <row r="1626" spans="11:13" x14ac:dyDescent="0.35">
      <c r="K1626" s="293"/>
      <c r="M1626" s="290"/>
    </row>
    <row r="1627" spans="11:13" x14ac:dyDescent="0.35">
      <c r="K1627" s="293"/>
      <c r="M1627" s="290"/>
    </row>
    <row r="1628" spans="11:13" x14ac:dyDescent="0.35">
      <c r="K1628" s="293"/>
      <c r="M1628" s="290"/>
    </row>
    <row r="1629" spans="11:13" x14ac:dyDescent="0.35">
      <c r="K1629" s="293"/>
      <c r="M1629" s="290"/>
    </row>
    <row r="1630" spans="11:13" x14ac:dyDescent="0.35">
      <c r="K1630" s="293"/>
      <c r="M1630" s="290"/>
    </row>
    <row r="1631" spans="11:13" x14ac:dyDescent="0.35">
      <c r="K1631" s="293"/>
      <c r="M1631" s="290"/>
    </row>
    <row r="1632" spans="11:13" x14ac:dyDescent="0.35">
      <c r="K1632" s="293"/>
      <c r="M1632" s="290"/>
    </row>
    <row r="1633" spans="11:13" x14ac:dyDescent="0.35">
      <c r="K1633" s="293"/>
      <c r="M1633" s="290"/>
    </row>
    <row r="1634" spans="11:13" x14ac:dyDescent="0.35">
      <c r="K1634" s="293"/>
      <c r="M1634" s="290"/>
    </row>
    <row r="1635" spans="11:13" x14ac:dyDescent="0.35">
      <c r="K1635" s="293"/>
      <c r="M1635" s="290"/>
    </row>
    <row r="1636" spans="11:13" x14ac:dyDescent="0.35">
      <c r="K1636" s="293"/>
      <c r="M1636" s="290"/>
    </row>
    <row r="1637" spans="11:13" x14ac:dyDescent="0.35">
      <c r="K1637" s="293"/>
      <c r="M1637" s="290"/>
    </row>
    <row r="1638" spans="11:13" x14ac:dyDescent="0.35">
      <c r="K1638" s="293"/>
      <c r="M1638" s="290"/>
    </row>
    <row r="1639" spans="11:13" x14ac:dyDescent="0.35">
      <c r="K1639" s="293"/>
      <c r="M1639" s="290"/>
    </row>
    <row r="1640" spans="11:13" x14ac:dyDescent="0.35">
      <c r="K1640" s="293"/>
      <c r="M1640" s="290"/>
    </row>
    <row r="1641" spans="11:13" x14ac:dyDescent="0.35">
      <c r="K1641" s="293"/>
      <c r="M1641" s="290"/>
    </row>
    <row r="1642" spans="11:13" x14ac:dyDescent="0.35">
      <c r="K1642" s="293"/>
      <c r="M1642" s="290"/>
    </row>
    <row r="1643" spans="11:13" x14ac:dyDescent="0.35">
      <c r="K1643" s="293"/>
      <c r="M1643" s="290"/>
    </row>
    <row r="1644" spans="11:13" x14ac:dyDescent="0.35">
      <c r="K1644" s="293"/>
      <c r="M1644" s="290"/>
    </row>
    <row r="1645" spans="11:13" x14ac:dyDescent="0.35">
      <c r="K1645" s="293"/>
      <c r="M1645" s="290"/>
    </row>
    <row r="1646" spans="11:13" x14ac:dyDescent="0.35">
      <c r="K1646" s="293"/>
      <c r="M1646" s="290"/>
    </row>
    <row r="1647" spans="11:13" x14ac:dyDescent="0.35">
      <c r="K1647" s="293"/>
      <c r="M1647" s="290"/>
    </row>
    <row r="1648" spans="11:13" x14ac:dyDescent="0.35">
      <c r="K1648" s="293"/>
      <c r="M1648" s="290"/>
    </row>
    <row r="1649" spans="11:13" x14ac:dyDescent="0.35">
      <c r="K1649" s="293"/>
      <c r="M1649" s="290"/>
    </row>
    <row r="1650" spans="11:13" x14ac:dyDescent="0.35">
      <c r="K1650" s="293"/>
      <c r="M1650" s="290"/>
    </row>
    <row r="1651" spans="11:13" x14ac:dyDescent="0.35">
      <c r="K1651" s="293"/>
      <c r="M1651" s="290"/>
    </row>
    <row r="1652" spans="11:13" x14ac:dyDescent="0.35">
      <c r="K1652" s="293"/>
      <c r="M1652" s="290"/>
    </row>
    <row r="1653" spans="11:13" x14ac:dyDescent="0.35">
      <c r="K1653" s="293"/>
      <c r="M1653" s="290"/>
    </row>
    <row r="1654" spans="11:13" x14ac:dyDescent="0.35">
      <c r="K1654" s="293"/>
      <c r="M1654" s="290"/>
    </row>
    <row r="1655" spans="11:13" x14ac:dyDescent="0.35">
      <c r="K1655" s="293"/>
      <c r="M1655" s="290"/>
    </row>
    <row r="1656" spans="11:13" x14ac:dyDescent="0.35">
      <c r="K1656" s="293"/>
      <c r="M1656" s="290"/>
    </row>
    <row r="1657" spans="11:13" x14ac:dyDescent="0.35">
      <c r="K1657" s="293"/>
      <c r="M1657" s="290"/>
    </row>
    <row r="1658" spans="11:13" x14ac:dyDescent="0.35">
      <c r="K1658" s="293"/>
      <c r="M1658" s="290"/>
    </row>
    <row r="1659" spans="11:13" x14ac:dyDescent="0.35">
      <c r="K1659" s="293"/>
      <c r="M1659" s="290"/>
    </row>
    <row r="1660" spans="11:13" x14ac:dyDescent="0.35">
      <c r="K1660" s="293"/>
      <c r="M1660" s="290"/>
    </row>
    <row r="1661" spans="11:13" x14ac:dyDescent="0.35">
      <c r="K1661" s="293"/>
      <c r="M1661" s="290"/>
    </row>
    <row r="1662" spans="11:13" x14ac:dyDescent="0.35">
      <c r="K1662" s="293"/>
      <c r="M1662" s="290"/>
    </row>
    <row r="1663" spans="11:13" x14ac:dyDescent="0.35">
      <c r="K1663" s="293"/>
      <c r="M1663" s="290"/>
    </row>
    <row r="1664" spans="11:13" x14ac:dyDescent="0.35">
      <c r="K1664" s="293"/>
      <c r="M1664" s="290"/>
    </row>
    <row r="1665" spans="11:13" x14ac:dyDescent="0.35">
      <c r="K1665" s="293"/>
      <c r="M1665" s="290"/>
    </row>
    <row r="1666" spans="11:13" x14ac:dyDescent="0.35">
      <c r="K1666" s="293"/>
      <c r="M1666" s="290"/>
    </row>
    <row r="1667" spans="11:13" x14ac:dyDescent="0.35">
      <c r="K1667" s="293"/>
      <c r="M1667" s="290"/>
    </row>
    <row r="1668" spans="11:13" x14ac:dyDescent="0.35">
      <c r="K1668" s="293"/>
      <c r="M1668" s="290"/>
    </row>
    <row r="1669" spans="11:13" x14ac:dyDescent="0.35">
      <c r="K1669" s="293"/>
      <c r="M1669" s="290"/>
    </row>
    <row r="1670" spans="11:13" x14ac:dyDescent="0.35">
      <c r="K1670" s="293"/>
      <c r="M1670" s="290"/>
    </row>
    <row r="1671" spans="11:13" x14ac:dyDescent="0.35">
      <c r="K1671" s="293"/>
      <c r="M1671" s="290"/>
    </row>
    <row r="1672" spans="11:13" x14ac:dyDescent="0.35">
      <c r="K1672" s="293"/>
      <c r="M1672" s="290"/>
    </row>
    <row r="1673" spans="11:13" x14ac:dyDescent="0.35">
      <c r="K1673" s="293"/>
      <c r="M1673" s="290"/>
    </row>
    <row r="1674" spans="11:13" x14ac:dyDescent="0.35">
      <c r="K1674" s="293"/>
      <c r="M1674" s="290"/>
    </row>
    <row r="1675" spans="11:13" x14ac:dyDescent="0.35">
      <c r="K1675" s="293"/>
      <c r="M1675" s="290"/>
    </row>
    <row r="1676" spans="11:13" x14ac:dyDescent="0.35">
      <c r="K1676" s="293"/>
      <c r="M1676" s="290"/>
    </row>
    <row r="1677" spans="11:13" x14ac:dyDescent="0.35">
      <c r="K1677" s="293"/>
      <c r="M1677" s="290"/>
    </row>
    <row r="1678" spans="11:13" x14ac:dyDescent="0.35">
      <c r="K1678" s="293"/>
      <c r="M1678" s="290"/>
    </row>
    <row r="1679" spans="11:13" x14ac:dyDescent="0.35">
      <c r="K1679" s="293"/>
      <c r="M1679" s="290"/>
    </row>
    <row r="1680" spans="11:13" x14ac:dyDescent="0.35">
      <c r="K1680" s="293"/>
      <c r="M1680" s="290"/>
    </row>
    <row r="1681" spans="11:13" x14ac:dyDescent="0.35">
      <c r="K1681" s="293"/>
      <c r="M1681" s="290"/>
    </row>
    <row r="1682" spans="11:13" x14ac:dyDescent="0.35">
      <c r="K1682" s="293"/>
      <c r="M1682" s="290"/>
    </row>
    <row r="1683" spans="11:13" x14ac:dyDescent="0.35">
      <c r="K1683" s="293"/>
      <c r="M1683" s="290"/>
    </row>
    <row r="1684" spans="11:13" x14ac:dyDescent="0.35">
      <c r="K1684" s="293"/>
      <c r="M1684" s="290"/>
    </row>
    <row r="1685" spans="11:13" x14ac:dyDescent="0.35">
      <c r="K1685" s="293"/>
      <c r="M1685" s="290"/>
    </row>
    <row r="1686" spans="11:13" x14ac:dyDescent="0.35">
      <c r="K1686" s="293"/>
      <c r="M1686" s="290"/>
    </row>
    <row r="1687" spans="11:13" x14ac:dyDescent="0.35">
      <c r="K1687" s="293"/>
      <c r="M1687" s="290"/>
    </row>
    <row r="1688" spans="11:13" x14ac:dyDescent="0.35">
      <c r="K1688" s="293"/>
      <c r="M1688" s="290"/>
    </row>
    <row r="1689" spans="11:13" x14ac:dyDescent="0.35">
      <c r="K1689" s="293"/>
      <c r="M1689" s="290"/>
    </row>
    <row r="1690" spans="11:13" x14ac:dyDescent="0.35">
      <c r="K1690" s="293"/>
      <c r="M1690" s="290"/>
    </row>
    <row r="1691" spans="11:13" x14ac:dyDescent="0.35">
      <c r="K1691" s="293"/>
      <c r="M1691" s="290"/>
    </row>
    <row r="1692" spans="11:13" x14ac:dyDescent="0.35">
      <c r="K1692" s="293"/>
      <c r="M1692" s="290"/>
    </row>
    <row r="1693" spans="11:13" x14ac:dyDescent="0.35">
      <c r="K1693" s="293"/>
      <c r="M1693" s="290"/>
    </row>
    <row r="1694" spans="11:13" x14ac:dyDescent="0.35">
      <c r="K1694" s="293"/>
      <c r="M1694" s="290"/>
    </row>
    <row r="1695" spans="11:13" x14ac:dyDescent="0.35">
      <c r="K1695" s="293"/>
      <c r="M1695" s="290"/>
    </row>
    <row r="1696" spans="11:13" x14ac:dyDescent="0.35">
      <c r="K1696" s="293"/>
      <c r="M1696" s="290"/>
    </row>
    <row r="1697" spans="11:13" x14ac:dyDescent="0.35">
      <c r="K1697" s="293"/>
      <c r="M1697" s="290"/>
    </row>
    <row r="1698" spans="11:13" x14ac:dyDescent="0.35">
      <c r="K1698" s="293"/>
      <c r="M1698" s="290"/>
    </row>
    <row r="1699" spans="11:13" x14ac:dyDescent="0.35">
      <c r="K1699" s="293"/>
      <c r="M1699" s="290"/>
    </row>
    <row r="1700" spans="11:13" x14ac:dyDescent="0.35">
      <c r="K1700" s="293"/>
      <c r="M1700" s="290"/>
    </row>
    <row r="1701" spans="11:13" x14ac:dyDescent="0.35">
      <c r="K1701" s="293"/>
      <c r="M1701" s="290"/>
    </row>
    <row r="1702" spans="11:13" x14ac:dyDescent="0.35">
      <c r="K1702" s="293"/>
      <c r="M1702" s="290"/>
    </row>
    <row r="1703" spans="11:13" x14ac:dyDescent="0.35">
      <c r="K1703" s="293"/>
      <c r="M1703" s="290"/>
    </row>
    <row r="1704" spans="11:13" x14ac:dyDescent="0.35">
      <c r="K1704" s="293"/>
      <c r="M1704" s="290"/>
    </row>
    <row r="1705" spans="11:13" x14ac:dyDescent="0.35">
      <c r="K1705" s="293"/>
      <c r="M1705" s="290"/>
    </row>
    <row r="1706" spans="11:13" x14ac:dyDescent="0.35">
      <c r="K1706" s="293"/>
      <c r="M1706" s="290"/>
    </row>
    <row r="1707" spans="11:13" x14ac:dyDescent="0.35">
      <c r="K1707" s="293"/>
      <c r="M1707" s="290"/>
    </row>
    <row r="1708" spans="11:13" x14ac:dyDescent="0.35">
      <c r="K1708" s="293"/>
      <c r="M1708" s="290"/>
    </row>
    <row r="1709" spans="11:13" x14ac:dyDescent="0.35">
      <c r="K1709" s="293"/>
      <c r="M1709" s="290"/>
    </row>
    <row r="1710" spans="11:13" x14ac:dyDescent="0.35">
      <c r="K1710" s="293"/>
      <c r="M1710" s="290"/>
    </row>
    <row r="1711" spans="11:13" x14ac:dyDescent="0.35">
      <c r="K1711" s="293"/>
      <c r="M1711" s="290"/>
    </row>
    <row r="1712" spans="11:13" x14ac:dyDescent="0.35">
      <c r="K1712" s="293"/>
      <c r="M1712" s="290"/>
    </row>
    <row r="1713" spans="11:13" x14ac:dyDescent="0.35">
      <c r="K1713" s="293"/>
      <c r="M1713" s="290"/>
    </row>
    <row r="1714" spans="11:13" x14ac:dyDescent="0.35">
      <c r="K1714" s="293"/>
      <c r="M1714" s="290"/>
    </row>
    <row r="1715" spans="11:13" x14ac:dyDescent="0.35">
      <c r="K1715" s="293"/>
      <c r="M1715" s="290"/>
    </row>
    <row r="1716" spans="11:13" x14ac:dyDescent="0.35">
      <c r="K1716" s="293"/>
      <c r="M1716" s="290"/>
    </row>
    <row r="1717" spans="11:13" x14ac:dyDescent="0.35">
      <c r="K1717" s="293"/>
      <c r="M1717" s="290"/>
    </row>
    <row r="1718" spans="11:13" x14ac:dyDescent="0.35">
      <c r="K1718" s="293"/>
      <c r="M1718" s="290"/>
    </row>
    <row r="1719" spans="11:13" x14ac:dyDescent="0.35">
      <c r="K1719" s="293"/>
      <c r="M1719" s="290"/>
    </row>
    <row r="1720" spans="11:13" x14ac:dyDescent="0.35">
      <c r="K1720" s="293"/>
      <c r="M1720" s="290"/>
    </row>
    <row r="1721" spans="11:13" x14ac:dyDescent="0.35">
      <c r="K1721" s="293"/>
      <c r="M1721" s="290"/>
    </row>
    <row r="1722" spans="11:13" x14ac:dyDescent="0.35">
      <c r="K1722" s="293"/>
      <c r="M1722" s="290"/>
    </row>
    <row r="1723" spans="11:13" x14ac:dyDescent="0.35">
      <c r="K1723" s="293"/>
      <c r="M1723" s="290"/>
    </row>
    <row r="1724" spans="11:13" x14ac:dyDescent="0.35">
      <c r="K1724" s="293"/>
      <c r="M1724" s="290"/>
    </row>
    <row r="1725" spans="11:13" x14ac:dyDescent="0.35">
      <c r="K1725" s="293"/>
      <c r="M1725" s="290"/>
    </row>
    <row r="1726" spans="11:13" x14ac:dyDescent="0.35">
      <c r="K1726" s="293"/>
      <c r="M1726" s="290"/>
    </row>
    <row r="1727" spans="11:13" x14ac:dyDescent="0.35">
      <c r="K1727" s="293"/>
      <c r="M1727" s="290"/>
    </row>
    <row r="1728" spans="11:13" x14ac:dyDescent="0.35">
      <c r="K1728" s="293"/>
      <c r="M1728" s="290"/>
    </row>
    <row r="1729" spans="11:13" x14ac:dyDescent="0.35">
      <c r="K1729" s="293"/>
      <c r="M1729" s="290"/>
    </row>
    <row r="1730" spans="11:13" x14ac:dyDescent="0.35">
      <c r="K1730" s="293"/>
      <c r="M1730" s="290"/>
    </row>
    <row r="1731" spans="11:13" x14ac:dyDescent="0.35">
      <c r="K1731" s="293"/>
      <c r="M1731" s="290"/>
    </row>
    <row r="1732" spans="11:13" x14ac:dyDescent="0.35">
      <c r="K1732" s="293"/>
      <c r="M1732" s="290"/>
    </row>
    <row r="1733" spans="11:13" x14ac:dyDescent="0.35">
      <c r="K1733" s="293"/>
      <c r="M1733" s="290"/>
    </row>
    <row r="1734" spans="11:13" x14ac:dyDescent="0.35">
      <c r="K1734" s="293"/>
      <c r="M1734" s="290"/>
    </row>
    <row r="1735" spans="11:13" x14ac:dyDescent="0.35">
      <c r="K1735" s="293"/>
      <c r="M1735" s="290"/>
    </row>
    <row r="1736" spans="11:13" x14ac:dyDescent="0.35">
      <c r="K1736" s="293"/>
      <c r="M1736" s="290"/>
    </row>
    <row r="1737" spans="11:13" x14ac:dyDescent="0.35">
      <c r="K1737" s="293"/>
      <c r="M1737" s="290"/>
    </row>
    <row r="1738" spans="11:13" x14ac:dyDescent="0.35">
      <c r="K1738" s="293"/>
      <c r="M1738" s="290"/>
    </row>
    <row r="1739" spans="11:13" x14ac:dyDescent="0.35">
      <c r="K1739" s="293"/>
      <c r="M1739" s="290"/>
    </row>
    <row r="1740" spans="11:13" x14ac:dyDescent="0.35">
      <c r="K1740" s="293"/>
      <c r="M1740" s="290"/>
    </row>
    <row r="1741" spans="11:13" x14ac:dyDescent="0.35">
      <c r="K1741" s="293"/>
      <c r="M1741" s="290"/>
    </row>
    <row r="1742" spans="11:13" x14ac:dyDescent="0.35">
      <c r="K1742" s="293"/>
      <c r="M1742" s="290"/>
    </row>
    <row r="1743" spans="11:13" x14ac:dyDescent="0.35">
      <c r="K1743" s="293"/>
      <c r="M1743" s="290"/>
    </row>
    <row r="1744" spans="11:13" x14ac:dyDescent="0.35">
      <c r="K1744" s="293"/>
      <c r="M1744" s="290"/>
    </row>
    <row r="1745" spans="11:13" x14ac:dyDescent="0.35">
      <c r="K1745" s="293"/>
      <c r="M1745" s="290"/>
    </row>
    <row r="1746" spans="11:13" x14ac:dyDescent="0.35">
      <c r="K1746" s="293"/>
      <c r="M1746" s="290"/>
    </row>
    <row r="1747" spans="11:13" x14ac:dyDescent="0.35">
      <c r="K1747" s="293"/>
      <c r="M1747" s="290"/>
    </row>
    <row r="1748" spans="11:13" x14ac:dyDescent="0.35">
      <c r="K1748" s="293"/>
      <c r="M1748" s="290"/>
    </row>
    <row r="1749" spans="11:13" x14ac:dyDescent="0.35">
      <c r="K1749" s="293"/>
      <c r="M1749" s="290"/>
    </row>
    <row r="1750" spans="11:13" x14ac:dyDescent="0.35">
      <c r="K1750" s="293"/>
      <c r="M1750" s="290"/>
    </row>
    <row r="1751" spans="11:13" x14ac:dyDescent="0.35">
      <c r="K1751" s="293"/>
      <c r="M1751" s="290"/>
    </row>
    <row r="1752" spans="11:13" x14ac:dyDescent="0.35">
      <c r="K1752" s="293"/>
      <c r="M1752" s="290"/>
    </row>
    <row r="1753" spans="11:13" x14ac:dyDescent="0.35">
      <c r="K1753" s="293"/>
      <c r="M1753" s="290"/>
    </row>
    <row r="1754" spans="11:13" x14ac:dyDescent="0.35">
      <c r="K1754" s="293"/>
      <c r="M1754" s="290"/>
    </row>
    <row r="1755" spans="11:13" x14ac:dyDescent="0.35">
      <c r="K1755" s="293"/>
      <c r="M1755" s="290"/>
    </row>
    <row r="1756" spans="11:13" x14ac:dyDescent="0.35">
      <c r="K1756" s="293"/>
      <c r="M1756" s="290"/>
    </row>
    <row r="1757" spans="11:13" x14ac:dyDescent="0.35">
      <c r="K1757" s="293"/>
      <c r="M1757" s="290"/>
    </row>
    <row r="1758" spans="11:13" x14ac:dyDescent="0.35">
      <c r="K1758" s="293"/>
      <c r="M1758" s="290"/>
    </row>
    <row r="1759" spans="11:13" x14ac:dyDescent="0.35">
      <c r="K1759" s="293"/>
      <c r="M1759" s="290"/>
    </row>
    <row r="1760" spans="11:13" x14ac:dyDescent="0.35">
      <c r="K1760" s="293"/>
      <c r="M1760" s="290"/>
    </row>
    <row r="1761" spans="11:13" x14ac:dyDescent="0.35">
      <c r="K1761" s="293"/>
      <c r="M1761" s="290"/>
    </row>
    <row r="1762" spans="11:13" x14ac:dyDescent="0.35">
      <c r="K1762" s="293"/>
      <c r="M1762" s="290"/>
    </row>
    <row r="1763" spans="11:13" x14ac:dyDescent="0.35">
      <c r="K1763" s="293"/>
      <c r="M1763" s="290"/>
    </row>
    <row r="1764" spans="11:13" x14ac:dyDescent="0.35">
      <c r="K1764" s="293"/>
      <c r="M1764" s="290"/>
    </row>
    <row r="1765" spans="11:13" x14ac:dyDescent="0.35">
      <c r="K1765" s="293"/>
      <c r="M1765" s="290"/>
    </row>
    <row r="1766" spans="11:13" x14ac:dyDescent="0.35">
      <c r="K1766" s="293"/>
      <c r="M1766" s="290"/>
    </row>
    <row r="1767" spans="11:13" x14ac:dyDescent="0.35">
      <c r="K1767" s="293"/>
      <c r="M1767" s="290"/>
    </row>
    <row r="1768" spans="11:13" x14ac:dyDescent="0.35">
      <c r="K1768" s="293"/>
      <c r="M1768" s="290"/>
    </row>
    <row r="1769" spans="11:13" x14ac:dyDescent="0.35">
      <c r="K1769" s="293"/>
      <c r="M1769" s="290"/>
    </row>
    <row r="1770" spans="11:13" x14ac:dyDescent="0.35">
      <c r="K1770" s="293"/>
      <c r="M1770" s="290"/>
    </row>
    <row r="1771" spans="11:13" x14ac:dyDescent="0.35">
      <c r="K1771" s="293"/>
      <c r="M1771" s="290"/>
    </row>
    <row r="1772" spans="11:13" x14ac:dyDescent="0.35">
      <c r="K1772" s="293"/>
      <c r="M1772" s="290"/>
    </row>
    <row r="1773" spans="11:13" x14ac:dyDescent="0.35">
      <c r="K1773" s="293"/>
      <c r="M1773" s="290"/>
    </row>
    <row r="1774" spans="11:13" x14ac:dyDescent="0.35">
      <c r="K1774" s="293"/>
      <c r="M1774" s="290"/>
    </row>
    <row r="1775" spans="11:13" x14ac:dyDescent="0.35">
      <c r="K1775" s="293"/>
      <c r="M1775" s="290"/>
    </row>
    <row r="1776" spans="11:13" x14ac:dyDescent="0.35">
      <c r="K1776" s="293"/>
      <c r="M1776" s="290"/>
    </row>
    <row r="1777" spans="11:13" x14ac:dyDescent="0.35">
      <c r="K1777" s="293"/>
      <c r="M1777" s="290"/>
    </row>
    <row r="1778" spans="11:13" x14ac:dyDescent="0.35">
      <c r="K1778" s="293"/>
      <c r="M1778" s="290"/>
    </row>
    <row r="1779" spans="11:13" x14ac:dyDescent="0.35">
      <c r="K1779" s="293"/>
      <c r="M1779" s="290"/>
    </row>
    <row r="1780" spans="11:13" x14ac:dyDescent="0.35">
      <c r="K1780" s="293"/>
      <c r="M1780" s="290"/>
    </row>
    <row r="1781" spans="11:13" x14ac:dyDescent="0.35">
      <c r="K1781" s="293"/>
      <c r="M1781" s="290"/>
    </row>
    <row r="1782" spans="11:13" x14ac:dyDescent="0.35">
      <c r="K1782" s="293"/>
      <c r="M1782" s="290"/>
    </row>
    <row r="1783" spans="11:13" x14ac:dyDescent="0.35">
      <c r="K1783" s="293"/>
      <c r="M1783" s="290"/>
    </row>
    <row r="1784" spans="11:13" x14ac:dyDescent="0.35">
      <c r="K1784" s="293"/>
      <c r="M1784" s="290"/>
    </row>
    <row r="1785" spans="11:13" x14ac:dyDescent="0.35">
      <c r="K1785" s="293"/>
      <c r="M1785" s="290"/>
    </row>
    <row r="1786" spans="11:13" x14ac:dyDescent="0.35">
      <c r="K1786" s="293"/>
      <c r="M1786" s="290"/>
    </row>
    <row r="1787" spans="11:13" x14ac:dyDescent="0.35">
      <c r="K1787" s="293"/>
      <c r="M1787" s="290"/>
    </row>
    <row r="1788" spans="11:13" x14ac:dyDescent="0.35">
      <c r="K1788" s="293"/>
      <c r="M1788" s="290"/>
    </row>
    <row r="1789" spans="11:13" x14ac:dyDescent="0.35">
      <c r="K1789" s="293"/>
      <c r="M1789" s="290"/>
    </row>
    <row r="1790" spans="11:13" x14ac:dyDescent="0.35">
      <c r="K1790" s="293"/>
      <c r="M1790" s="290"/>
    </row>
    <row r="1791" spans="11:13" x14ac:dyDescent="0.35">
      <c r="K1791" s="293"/>
      <c r="M1791" s="290"/>
    </row>
    <row r="1792" spans="11:13" x14ac:dyDescent="0.35">
      <c r="K1792" s="293"/>
      <c r="M1792" s="290"/>
    </row>
    <row r="1793" spans="11:13" x14ac:dyDescent="0.35">
      <c r="K1793" s="293"/>
      <c r="M1793" s="290"/>
    </row>
    <row r="1794" spans="11:13" x14ac:dyDescent="0.35">
      <c r="K1794" s="293"/>
      <c r="M1794" s="290"/>
    </row>
    <row r="1795" spans="11:13" x14ac:dyDescent="0.35">
      <c r="K1795" s="293"/>
      <c r="M1795" s="290"/>
    </row>
    <row r="1796" spans="11:13" x14ac:dyDescent="0.35">
      <c r="K1796" s="293"/>
      <c r="M1796" s="290"/>
    </row>
    <row r="1797" spans="11:13" x14ac:dyDescent="0.35">
      <c r="K1797" s="293"/>
      <c r="M1797" s="290"/>
    </row>
    <row r="1798" spans="11:13" x14ac:dyDescent="0.35">
      <c r="K1798" s="293"/>
      <c r="M1798" s="290"/>
    </row>
    <row r="1799" spans="11:13" x14ac:dyDescent="0.35">
      <c r="K1799" s="293"/>
      <c r="M1799" s="290"/>
    </row>
    <row r="1800" spans="11:13" x14ac:dyDescent="0.35">
      <c r="K1800" s="293"/>
      <c r="M1800" s="290"/>
    </row>
    <row r="1801" spans="11:13" x14ac:dyDescent="0.35">
      <c r="K1801" s="293"/>
      <c r="M1801" s="290"/>
    </row>
    <row r="1802" spans="11:13" x14ac:dyDescent="0.35">
      <c r="K1802" s="293"/>
      <c r="M1802" s="290"/>
    </row>
    <row r="1803" spans="11:13" x14ac:dyDescent="0.35">
      <c r="K1803" s="293"/>
      <c r="M1803" s="290"/>
    </row>
    <row r="1804" spans="11:13" x14ac:dyDescent="0.35">
      <c r="K1804" s="293"/>
      <c r="M1804" s="290"/>
    </row>
    <row r="1805" spans="11:13" x14ac:dyDescent="0.35">
      <c r="K1805" s="293"/>
      <c r="M1805" s="290"/>
    </row>
    <row r="1806" spans="11:13" x14ac:dyDescent="0.35">
      <c r="K1806" s="293"/>
      <c r="M1806" s="290"/>
    </row>
    <row r="1807" spans="11:13" x14ac:dyDescent="0.35">
      <c r="K1807" s="293"/>
      <c r="M1807" s="290"/>
    </row>
    <row r="1808" spans="11:13" x14ac:dyDescent="0.35">
      <c r="K1808" s="293"/>
      <c r="M1808" s="290"/>
    </row>
    <row r="1809" spans="11:13" x14ac:dyDescent="0.35">
      <c r="K1809" s="293"/>
      <c r="M1809" s="290"/>
    </row>
    <row r="1810" spans="11:13" x14ac:dyDescent="0.35">
      <c r="K1810" s="293"/>
      <c r="M1810" s="290"/>
    </row>
    <row r="1811" spans="11:13" x14ac:dyDescent="0.35">
      <c r="K1811" s="293"/>
      <c r="M1811" s="290"/>
    </row>
    <row r="1812" spans="11:13" x14ac:dyDescent="0.35">
      <c r="K1812" s="293"/>
      <c r="M1812" s="290"/>
    </row>
    <row r="1813" spans="11:13" x14ac:dyDescent="0.35">
      <c r="K1813" s="293"/>
      <c r="M1813" s="290"/>
    </row>
    <row r="1814" spans="11:13" x14ac:dyDescent="0.35">
      <c r="K1814" s="293"/>
      <c r="M1814" s="290"/>
    </row>
    <row r="1815" spans="11:13" x14ac:dyDescent="0.35">
      <c r="K1815" s="293"/>
      <c r="M1815" s="290"/>
    </row>
    <row r="1816" spans="11:13" x14ac:dyDescent="0.35">
      <c r="K1816" s="293"/>
      <c r="M1816" s="290"/>
    </row>
    <row r="1817" spans="11:13" x14ac:dyDescent="0.35">
      <c r="K1817" s="293"/>
      <c r="M1817" s="290"/>
    </row>
    <row r="1818" spans="11:13" x14ac:dyDescent="0.35">
      <c r="K1818" s="293"/>
      <c r="M1818" s="290"/>
    </row>
    <row r="1819" spans="11:13" x14ac:dyDescent="0.35">
      <c r="K1819" s="293"/>
      <c r="M1819" s="290"/>
    </row>
    <row r="1820" spans="11:13" x14ac:dyDescent="0.35">
      <c r="K1820" s="293"/>
      <c r="M1820" s="290"/>
    </row>
    <row r="1821" spans="11:13" x14ac:dyDescent="0.35">
      <c r="K1821" s="293"/>
      <c r="M1821" s="290"/>
    </row>
    <row r="1822" spans="11:13" x14ac:dyDescent="0.35">
      <c r="K1822" s="293"/>
      <c r="M1822" s="290"/>
    </row>
    <row r="1823" spans="11:13" x14ac:dyDescent="0.35">
      <c r="K1823" s="293"/>
      <c r="M1823" s="290"/>
    </row>
    <row r="1824" spans="11:13" x14ac:dyDescent="0.35">
      <c r="K1824" s="293"/>
      <c r="M1824" s="290"/>
    </row>
    <row r="1825" spans="11:13" x14ac:dyDescent="0.35">
      <c r="K1825" s="293"/>
      <c r="M1825" s="290"/>
    </row>
    <row r="1826" spans="11:13" x14ac:dyDescent="0.35">
      <c r="K1826" s="293"/>
      <c r="M1826" s="290"/>
    </row>
    <row r="1827" spans="11:13" x14ac:dyDescent="0.35">
      <c r="K1827" s="293"/>
      <c r="M1827" s="290"/>
    </row>
    <row r="1828" spans="11:13" x14ac:dyDescent="0.35">
      <c r="K1828" s="293"/>
      <c r="M1828" s="290"/>
    </row>
    <row r="1829" spans="11:13" x14ac:dyDescent="0.35">
      <c r="K1829" s="293"/>
      <c r="M1829" s="290"/>
    </row>
    <row r="1830" spans="11:13" x14ac:dyDescent="0.35">
      <c r="K1830" s="293"/>
      <c r="M1830" s="290"/>
    </row>
    <row r="1831" spans="11:13" x14ac:dyDescent="0.35">
      <c r="K1831" s="293"/>
      <c r="M1831" s="290"/>
    </row>
    <row r="1832" spans="11:13" x14ac:dyDescent="0.35">
      <c r="K1832" s="293"/>
      <c r="M1832" s="290"/>
    </row>
    <row r="1833" spans="11:13" x14ac:dyDescent="0.35">
      <c r="K1833" s="293"/>
      <c r="M1833" s="290"/>
    </row>
    <row r="1834" spans="11:13" x14ac:dyDescent="0.35">
      <c r="K1834" s="293"/>
      <c r="M1834" s="290"/>
    </row>
    <row r="1835" spans="11:13" x14ac:dyDescent="0.35">
      <c r="K1835" s="293"/>
      <c r="M1835" s="290"/>
    </row>
    <row r="1836" spans="11:13" x14ac:dyDescent="0.35">
      <c r="K1836" s="293"/>
      <c r="M1836" s="290"/>
    </row>
    <row r="1837" spans="11:13" x14ac:dyDescent="0.35">
      <c r="K1837" s="293"/>
      <c r="M1837" s="290"/>
    </row>
    <row r="1838" spans="11:13" x14ac:dyDescent="0.35">
      <c r="K1838" s="293"/>
      <c r="M1838" s="290"/>
    </row>
    <row r="1839" spans="11:13" x14ac:dyDescent="0.35">
      <c r="K1839" s="293"/>
      <c r="M1839" s="290"/>
    </row>
    <row r="1840" spans="11:13" x14ac:dyDescent="0.35">
      <c r="K1840" s="293"/>
      <c r="M1840" s="290"/>
    </row>
    <row r="1841" spans="11:13" x14ac:dyDescent="0.35">
      <c r="K1841" s="293"/>
      <c r="M1841" s="290"/>
    </row>
    <row r="1842" spans="11:13" x14ac:dyDescent="0.35">
      <c r="K1842" s="293"/>
      <c r="M1842" s="290"/>
    </row>
    <row r="1843" spans="11:13" x14ac:dyDescent="0.35">
      <c r="K1843" s="293"/>
      <c r="M1843" s="290"/>
    </row>
    <row r="1844" spans="11:13" x14ac:dyDescent="0.35">
      <c r="K1844" s="293"/>
      <c r="M1844" s="290"/>
    </row>
    <row r="1845" spans="11:13" x14ac:dyDescent="0.35">
      <c r="K1845" s="293"/>
      <c r="M1845" s="290"/>
    </row>
    <row r="1846" spans="11:13" x14ac:dyDescent="0.35">
      <c r="K1846" s="293"/>
      <c r="M1846" s="290"/>
    </row>
    <row r="1847" spans="11:13" x14ac:dyDescent="0.35">
      <c r="K1847" s="293"/>
      <c r="M1847" s="290"/>
    </row>
    <row r="1848" spans="11:13" x14ac:dyDescent="0.35">
      <c r="K1848" s="293"/>
      <c r="M1848" s="290"/>
    </row>
    <row r="1849" spans="11:13" x14ac:dyDescent="0.35">
      <c r="K1849" s="293"/>
      <c r="M1849" s="290"/>
    </row>
    <row r="1850" spans="11:13" x14ac:dyDescent="0.35">
      <c r="K1850" s="293"/>
      <c r="M1850" s="290"/>
    </row>
    <row r="1851" spans="11:13" x14ac:dyDescent="0.35">
      <c r="K1851" s="293"/>
      <c r="M1851" s="290"/>
    </row>
    <row r="1852" spans="11:13" x14ac:dyDescent="0.35">
      <c r="K1852" s="293"/>
      <c r="M1852" s="290"/>
    </row>
    <row r="1853" spans="11:13" x14ac:dyDescent="0.35">
      <c r="K1853" s="293"/>
      <c r="M1853" s="290"/>
    </row>
    <row r="1854" spans="11:13" x14ac:dyDescent="0.35">
      <c r="K1854" s="293"/>
      <c r="M1854" s="290"/>
    </row>
    <row r="1855" spans="11:13" x14ac:dyDescent="0.35">
      <c r="K1855" s="293"/>
      <c r="M1855" s="290"/>
    </row>
    <row r="1856" spans="11:13" x14ac:dyDescent="0.35">
      <c r="K1856" s="293"/>
      <c r="M1856" s="290"/>
    </row>
    <row r="1857" spans="11:13" x14ac:dyDescent="0.35">
      <c r="K1857" s="293"/>
      <c r="M1857" s="290"/>
    </row>
    <row r="1858" spans="11:13" x14ac:dyDescent="0.35">
      <c r="K1858" s="293"/>
      <c r="M1858" s="290"/>
    </row>
    <row r="1859" spans="11:13" x14ac:dyDescent="0.35">
      <c r="K1859" s="293"/>
      <c r="M1859" s="290"/>
    </row>
    <row r="1860" spans="11:13" x14ac:dyDescent="0.35">
      <c r="K1860" s="293"/>
      <c r="M1860" s="290"/>
    </row>
    <row r="1861" spans="11:13" x14ac:dyDescent="0.35">
      <c r="K1861" s="293"/>
      <c r="M1861" s="290"/>
    </row>
    <row r="1862" spans="11:13" x14ac:dyDescent="0.35">
      <c r="K1862" s="293"/>
      <c r="M1862" s="290"/>
    </row>
    <row r="1863" spans="11:13" x14ac:dyDescent="0.35">
      <c r="K1863" s="293"/>
      <c r="M1863" s="290"/>
    </row>
    <row r="1864" spans="11:13" x14ac:dyDescent="0.35">
      <c r="K1864" s="293"/>
      <c r="M1864" s="290"/>
    </row>
    <row r="1865" spans="11:13" x14ac:dyDescent="0.35">
      <c r="K1865" s="293"/>
      <c r="M1865" s="290"/>
    </row>
    <row r="1866" spans="11:13" x14ac:dyDescent="0.35">
      <c r="K1866" s="293"/>
      <c r="M1866" s="290"/>
    </row>
    <row r="1867" spans="11:13" x14ac:dyDescent="0.35">
      <c r="K1867" s="293"/>
      <c r="M1867" s="290"/>
    </row>
    <row r="1868" spans="11:13" x14ac:dyDescent="0.35">
      <c r="K1868" s="293"/>
      <c r="M1868" s="290"/>
    </row>
    <row r="1869" spans="11:13" x14ac:dyDescent="0.35">
      <c r="K1869" s="293"/>
      <c r="M1869" s="290"/>
    </row>
    <row r="1870" spans="11:13" x14ac:dyDescent="0.35">
      <c r="K1870" s="293"/>
      <c r="M1870" s="290"/>
    </row>
    <row r="1871" spans="11:13" x14ac:dyDescent="0.35">
      <c r="K1871" s="293"/>
      <c r="M1871" s="290"/>
    </row>
    <row r="1872" spans="11:13" x14ac:dyDescent="0.35">
      <c r="K1872" s="293"/>
      <c r="M1872" s="290"/>
    </row>
    <row r="1873" spans="11:13" x14ac:dyDescent="0.35">
      <c r="K1873" s="293"/>
      <c r="M1873" s="290"/>
    </row>
    <row r="1874" spans="11:13" x14ac:dyDescent="0.35">
      <c r="K1874" s="293"/>
      <c r="M1874" s="290"/>
    </row>
    <row r="1875" spans="11:13" x14ac:dyDescent="0.35">
      <c r="K1875" s="293"/>
      <c r="M1875" s="290"/>
    </row>
    <row r="1876" spans="11:13" x14ac:dyDescent="0.35">
      <c r="K1876" s="293"/>
      <c r="M1876" s="290"/>
    </row>
    <row r="1877" spans="11:13" x14ac:dyDescent="0.35">
      <c r="K1877" s="293"/>
      <c r="M1877" s="290"/>
    </row>
    <row r="1878" spans="11:13" x14ac:dyDescent="0.35">
      <c r="K1878" s="293"/>
      <c r="M1878" s="290"/>
    </row>
    <row r="1879" spans="11:13" x14ac:dyDescent="0.35">
      <c r="K1879" s="293"/>
      <c r="M1879" s="290"/>
    </row>
    <row r="1880" spans="11:13" x14ac:dyDescent="0.35">
      <c r="K1880" s="293"/>
      <c r="M1880" s="290"/>
    </row>
    <row r="1881" spans="11:13" x14ac:dyDescent="0.35">
      <c r="K1881" s="293"/>
      <c r="M1881" s="290"/>
    </row>
    <row r="1882" spans="11:13" x14ac:dyDescent="0.35">
      <c r="K1882" s="293"/>
      <c r="M1882" s="290"/>
    </row>
    <row r="1883" spans="11:13" x14ac:dyDescent="0.35">
      <c r="K1883" s="293"/>
      <c r="M1883" s="290"/>
    </row>
    <row r="1884" spans="11:13" x14ac:dyDescent="0.35">
      <c r="K1884" s="293"/>
      <c r="M1884" s="290"/>
    </row>
    <row r="1885" spans="11:13" x14ac:dyDescent="0.35">
      <c r="K1885" s="293"/>
      <c r="M1885" s="290"/>
    </row>
    <row r="1886" spans="11:13" x14ac:dyDescent="0.35">
      <c r="K1886" s="293"/>
      <c r="M1886" s="290"/>
    </row>
    <row r="1887" spans="11:13" x14ac:dyDescent="0.35">
      <c r="K1887" s="293"/>
      <c r="M1887" s="290"/>
    </row>
    <row r="1888" spans="11:13" x14ac:dyDescent="0.35">
      <c r="K1888" s="293"/>
      <c r="M1888" s="290"/>
    </row>
    <row r="1889" spans="11:13" x14ac:dyDescent="0.35">
      <c r="K1889" s="293"/>
      <c r="M1889" s="290"/>
    </row>
    <row r="1890" spans="11:13" x14ac:dyDescent="0.35">
      <c r="K1890" s="293"/>
      <c r="M1890" s="290"/>
    </row>
    <row r="1891" spans="11:13" x14ac:dyDescent="0.35">
      <c r="K1891" s="293"/>
      <c r="M1891" s="290"/>
    </row>
    <row r="1892" spans="11:13" x14ac:dyDescent="0.35">
      <c r="K1892" s="293"/>
      <c r="M1892" s="290"/>
    </row>
    <row r="1893" spans="11:13" x14ac:dyDescent="0.35">
      <c r="K1893" s="293"/>
      <c r="M1893" s="290"/>
    </row>
    <row r="1894" spans="11:13" x14ac:dyDescent="0.35">
      <c r="K1894" s="293"/>
      <c r="M1894" s="290"/>
    </row>
    <row r="1895" spans="11:13" x14ac:dyDescent="0.35">
      <c r="K1895" s="293"/>
      <c r="M1895" s="290"/>
    </row>
    <row r="1896" spans="11:13" x14ac:dyDescent="0.35">
      <c r="K1896" s="293"/>
      <c r="M1896" s="290"/>
    </row>
    <row r="1897" spans="11:13" x14ac:dyDescent="0.35">
      <c r="K1897" s="293"/>
      <c r="M1897" s="290"/>
    </row>
    <row r="1898" spans="11:13" x14ac:dyDescent="0.35">
      <c r="K1898" s="293"/>
      <c r="M1898" s="290"/>
    </row>
    <row r="1899" spans="11:13" x14ac:dyDescent="0.35">
      <c r="K1899" s="293"/>
      <c r="M1899" s="290"/>
    </row>
    <row r="1900" spans="11:13" x14ac:dyDescent="0.35">
      <c r="K1900" s="293"/>
      <c r="M1900" s="290"/>
    </row>
    <row r="1901" spans="11:13" x14ac:dyDescent="0.35">
      <c r="K1901" s="293"/>
      <c r="M1901" s="290"/>
    </row>
    <row r="1902" spans="11:13" x14ac:dyDescent="0.35">
      <c r="K1902" s="293"/>
      <c r="M1902" s="290"/>
    </row>
    <row r="1903" spans="11:13" x14ac:dyDescent="0.35">
      <c r="K1903" s="293"/>
      <c r="M1903" s="290"/>
    </row>
    <row r="1904" spans="11:13" x14ac:dyDescent="0.35">
      <c r="K1904" s="293"/>
      <c r="M1904" s="290"/>
    </row>
    <row r="1905" spans="11:13" x14ac:dyDescent="0.35">
      <c r="K1905" s="293"/>
      <c r="M1905" s="290"/>
    </row>
    <row r="1906" spans="11:13" x14ac:dyDescent="0.35">
      <c r="K1906" s="293"/>
      <c r="M1906" s="290"/>
    </row>
    <row r="1907" spans="11:13" x14ac:dyDescent="0.35">
      <c r="K1907" s="293"/>
      <c r="M1907" s="290"/>
    </row>
    <row r="1908" spans="11:13" x14ac:dyDescent="0.35">
      <c r="K1908" s="293"/>
      <c r="M1908" s="290"/>
    </row>
    <row r="1909" spans="11:13" x14ac:dyDescent="0.35">
      <c r="K1909" s="293"/>
      <c r="M1909" s="290"/>
    </row>
    <row r="1910" spans="11:13" x14ac:dyDescent="0.35">
      <c r="K1910" s="293"/>
      <c r="M1910" s="290"/>
    </row>
    <row r="1911" spans="11:13" x14ac:dyDescent="0.35">
      <c r="K1911" s="293"/>
      <c r="M1911" s="290"/>
    </row>
    <row r="1912" spans="11:13" x14ac:dyDescent="0.35">
      <c r="K1912" s="293"/>
      <c r="M1912" s="290"/>
    </row>
    <row r="1913" spans="11:13" x14ac:dyDescent="0.35">
      <c r="K1913" s="293"/>
      <c r="M1913" s="290"/>
    </row>
    <row r="1914" spans="11:13" x14ac:dyDescent="0.35">
      <c r="K1914" s="293"/>
      <c r="M1914" s="290"/>
    </row>
    <row r="1915" spans="11:13" x14ac:dyDescent="0.35">
      <c r="K1915" s="293"/>
      <c r="M1915" s="290"/>
    </row>
    <row r="1916" spans="11:13" x14ac:dyDescent="0.35">
      <c r="K1916" s="293"/>
      <c r="M1916" s="290"/>
    </row>
    <row r="1917" spans="11:13" x14ac:dyDescent="0.35">
      <c r="K1917" s="293"/>
      <c r="M1917" s="290"/>
    </row>
    <row r="1918" spans="11:13" x14ac:dyDescent="0.35">
      <c r="K1918" s="293"/>
      <c r="M1918" s="290"/>
    </row>
    <row r="1919" spans="11:13" x14ac:dyDescent="0.35">
      <c r="K1919" s="293"/>
      <c r="M1919" s="290"/>
    </row>
    <row r="1920" spans="11:13" x14ac:dyDescent="0.35">
      <c r="K1920" s="293"/>
      <c r="M1920" s="290"/>
    </row>
    <row r="1921" spans="11:13" x14ac:dyDescent="0.35">
      <c r="K1921" s="293"/>
      <c r="M1921" s="290"/>
    </row>
    <row r="1922" spans="11:13" x14ac:dyDescent="0.35">
      <c r="K1922" s="293"/>
      <c r="M1922" s="290"/>
    </row>
    <row r="1923" spans="11:13" x14ac:dyDescent="0.35">
      <c r="K1923" s="293"/>
      <c r="M1923" s="290"/>
    </row>
    <row r="1924" spans="11:13" x14ac:dyDescent="0.35">
      <c r="K1924" s="293"/>
      <c r="M1924" s="290"/>
    </row>
    <row r="1925" spans="11:13" x14ac:dyDescent="0.35">
      <c r="K1925" s="293"/>
      <c r="M1925" s="290"/>
    </row>
    <row r="1926" spans="11:13" x14ac:dyDescent="0.35">
      <c r="K1926" s="293"/>
      <c r="M1926" s="290"/>
    </row>
    <row r="1927" spans="11:13" x14ac:dyDescent="0.35">
      <c r="K1927" s="293"/>
      <c r="M1927" s="290"/>
    </row>
    <row r="1928" spans="11:13" x14ac:dyDescent="0.35">
      <c r="K1928" s="293"/>
      <c r="M1928" s="290"/>
    </row>
    <row r="1929" spans="11:13" x14ac:dyDescent="0.35">
      <c r="K1929" s="293"/>
      <c r="M1929" s="290"/>
    </row>
    <row r="1930" spans="11:13" x14ac:dyDescent="0.35">
      <c r="K1930" s="293"/>
      <c r="M1930" s="290"/>
    </row>
    <row r="1931" spans="11:13" x14ac:dyDescent="0.35">
      <c r="K1931" s="293"/>
      <c r="M1931" s="290"/>
    </row>
    <row r="1932" spans="11:13" x14ac:dyDescent="0.35">
      <c r="K1932" s="293"/>
      <c r="M1932" s="290"/>
    </row>
    <row r="1933" spans="11:13" x14ac:dyDescent="0.35">
      <c r="K1933" s="293"/>
      <c r="M1933" s="290"/>
    </row>
    <row r="1934" spans="11:13" x14ac:dyDescent="0.35">
      <c r="K1934" s="293"/>
      <c r="M1934" s="290"/>
    </row>
    <row r="1935" spans="11:13" x14ac:dyDescent="0.35">
      <c r="K1935" s="293"/>
      <c r="M1935" s="290"/>
    </row>
    <row r="1936" spans="11:13" x14ac:dyDescent="0.35">
      <c r="K1936" s="293"/>
      <c r="M1936" s="290"/>
    </row>
    <row r="1937" spans="11:13" x14ac:dyDescent="0.35">
      <c r="K1937" s="293"/>
      <c r="M1937" s="290"/>
    </row>
    <row r="1938" spans="11:13" x14ac:dyDescent="0.35">
      <c r="K1938" s="293"/>
      <c r="M1938" s="290"/>
    </row>
    <row r="1939" spans="11:13" x14ac:dyDescent="0.35">
      <c r="K1939" s="293"/>
      <c r="M1939" s="290"/>
    </row>
    <row r="1940" spans="11:13" x14ac:dyDescent="0.35">
      <c r="K1940" s="293"/>
      <c r="M1940" s="290"/>
    </row>
    <row r="1941" spans="11:13" x14ac:dyDescent="0.35">
      <c r="K1941" s="293"/>
      <c r="M1941" s="290"/>
    </row>
    <row r="1942" spans="11:13" x14ac:dyDescent="0.35">
      <c r="K1942" s="293"/>
      <c r="M1942" s="290"/>
    </row>
    <row r="1943" spans="11:13" x14ac:dyDescent="0.35">
      <c r="K1943" s="293"/>
      <c r="M1943" s="290"/>
    </row>
    <row r="1944" spans="11:13" x14ac:dyDescent="0.35">
      <c r="K1944" s="293"/>
      <c r="M1944" s="290"/>
    </row>
    <row r="1945" spans="11:13" x14ac:dyDescent="0.35">
      <c r="K1945" s="293"/>
      <c r="M1945" s="290"/>
    </row>
    <row r="1946" spans="11:13" x14ac:dyDescent="0.35">
      <c r="K1946" s="293"/>
      <c r="M1946" s="290"/>
    </row>
    <row r="1947" spans="11:13" x14ac:dyDescent="0.35">
      <c r="K1947" s="293"/>
      <c r="M1947" s="290"/>
    </row>
    <row r="1948" spans="11:13" x14ac:dyDescent="0.35">
      <c r="K1948" s="293"/>
      <c r="M1948" s="290"/>
    </row>
    <row r="1949" spans="11:13" x14ac:dyDescent="0.35">
      <c r="K1949" s="293"/>
      <c r="M1949" s="290"/>
    </row>
    <row r="1950" spans="11:13" x14ac:dyDescent="0.35">
      <c r="K1950" s="293"/>
      <c r="M1950" s="290"/>
    </row>
    <row r="1951" spans="11:13" x14ac:dyDescent="0.35">
      <c r="K1951" s="293"/>
      <c r="M1951" s="290"/>
    </row>
    <row r="1952" spans="11:13" x14ac:dyDescent="0.35">
      <c r="K1952" s="293"/>
      <c r="M1952" s="290"/>
    </row>
    <row r="1953" spans="11:13" x14ac:dyDescent="0.35">
      <c r="K1953" s="293"/>
      <c r="M1953" s="290"/>
    </row>
    <row r="1954" spans="11:13" x14ac:dyDescent="0.35">
      <c r="K1954" s="293"/>
      <c r="M1954" s="290"/>
    </row>
    <row r="1955" spans="11:13" x14ac:dyDescent="0.35">
      <c r="K1955" s="293"/>
      <c r="M1955" s="290"/>
    </row>
    <row r="1956" spans="11:13" x14ac:dyDescent="0.35">
      <c r="K1956" s="293"/>
      <c r="M1956" s="290"/>
    </row>
    <row r="1957" spans="11:13" x14ac:dyDescent="0.35">
      <c r="K1957" s="293"/>
      <c r="M1957" s="290"/>
    </row>
    <row r="1958" spans="11:13" x14ac:dyDescent="0.35">
      <c r="K1958" s="293"/>
      <c r="M1958" s="290"/>
    </row>
    <row r="1959" spans="11:13" x14ac:dyDescent="0.35">
      <c r="K1959" s="293"/>
      <c r="M1959" s="290"/>
    </row>
    <row r="1960" spans="11:13" x14ac:dyDescent="0.35">
      <c r="K1960" s="293"/>
      <c r="M1960" s="290"/>
    </row>
    <row r="1961" spans="11:13" x14ac:dyDescent="0.35">
      <c r="K1961" s="293"/>
      <c r="M1961" s="290"/>
    </row>
    <row r="1962" spans="11:13" x14ac:dyDescent="0.35">
      <c r="K1962" s="293"/>
      <c r="M1962" s="290"/>
    </row>
    <row r="1963" spans="11:13" x14ac:dyDescent="0.35">
      <c r="K1963" s="293"/>
      <c r="M1963" s="290"/>
    </row>
    <row r="1964" spans="11:13" x14ac:dyDescent="0.35">
      <c r="K1964" s="293"/>
      <c r="M1964" s="290"/>
    </row>
    <row r="1965" spans="11:13" x14ac:dyDescent="0.35">
      <c r="K1965" s="293"/>
      <c r="M1965" s="290"/>
    </row>
    <row r="1966" spans="11:13" x14ac:dyDescent="0.35">
      <c r="K1966" s="293"/>
      <c r="M1966" s="290"/>
    </row>
    <row r="1967" spans="11:13" x14ac:dyDescent="0.35">
      <c r="K1967" s="293"/>
      <c r="M1967" s="290"/>
    </row>
    <row r="1968" spans="11:13" x14ac:dyDescent="0.35">
      <c r="K1968" s="293"/>
      <c r="M1968" s="290"/>
    </row>
    <row r="1969" spans="11:13" x14ac:dyDescent="0.35">
      <c r="K1969" s="293"/>
      <c r="M1969" s="290"/>
    </row>
    <row r="1970" spans="11:13" x14ac:dyDescent="0.35">
      <c r="K1970" s="293"/>
      <c r="M1970" s="290"/>
    </row>
    <row r="1971" spans="11:13" x14ac:dyDescent="0.35">
      <c r="K1971" s="293"/>
      <c r="M1971" s="290"/>
    </row>
    <row r="1972" spans="11:13" x14ac:dyDescent="0.35">
      <c r="K1972" s="293"/>
      <c r="M1972" s="290"/>
    </row>
    <row r="1973" spans="11:13" x14ac:dyDescent="0.35">
      <c r="K1973" s="293"/>
      <c r="M1973" s="290"/>
    </row>
    <row r="1974" spans="11:13" x14ac:dyDescent="0.35">
      <c r="K1974" s="293"/>
      <c r="M1974" s="290"/>
    </row>
    <row r="1975" spans="11:13" x14ac:dyDescent="0.35">
      <c r="K1975" s="293"/>
      <c r="M1975" s="290"/>
    </row>
    <row r="1976" spans="11:13" x14ac:dyDescent="0.35">
      <c r="K1976" s="293"/>
      <c r="M1976" s="290"/>
    </row>
    <row r="1977" spans="11:13" x14ac:dyDescent="0.35">
      <c r="K1977" s="293"/>
      <c r="M1977" s="290"/>
    </row>
    <row r="1978" spans="11:13" x14ac:dyDescent="0.35">
      <c r="K1978" s="293"/>
      <c r="M1978" s="290"/>
    </row>
    <row r="1979" spans="11:13" x14ac:dyDescent="0.35">
      <c r="K1979" s="293"/>
      <c r="M1979" s="290"/>
    </row>
    <row r="1980" spans="11:13" x14ac:dyDescent="0.35">
      <c r="K1980" s="293"/>
      <c r="M1980" s="290"/>
    </row>
    <row r="1981" spans="11:13" x14ac:dyDescent="0.35">
      <c r="K1981" s="293"/>
      <c r="M1981" s="290"/>
    </row>
    <row r="1982" spans="11:13" x14ac:dyDescent="0.35">
      <c r="K1982" s="293"/>
      <c r="M1982" s="290"/>
    </row>
    <row r="1983" spans="11:13" x14ac:dyDescent="0.35">
      <c r="K1983" s="293"/>
      <c r="M1983" s="290"/>
    </row>
    <row r="1984" spans="11:13" x14ac:dyDescent="0.35">
      <c r="K1984" s="293"/>
      <c r="M1984" s="290"/>
    </row>
    <row r="1985" spans="11:13" x14ac:dyDescent="0.35">
      <c r="K1985" s="293"/>
      <c r="M1985" s="290"/>
    </row>
    <row r="1986" spans="11:13" x14ac:dyDescent="0.35">
      <c r="K1986" s="293"/>
      <c r="M1986" s="290"/>
    </row>
    <row r="1987" spans="11:13" x14ac:dyDescent="0.35">
      <c r="K1987" s="293"/>
      <c r="M1987" s="290"/>
    </row>
    <row r="1988" spans="11:13" x14ac:dyDescent="0.35">
      <c r="K1988" s="293"/>
      <c r="M1988" s="290"/>
    </row>
    <row r="1989" spans="11:13" x14ac:dyDescent="0.35">
      <c r="K1989" s="293"/>
      <c r="M1989" s="290"/>
    </row>
    <row r="1990" spans="11:13" x14ac:dyDescent="0.35">
      <c r="K1990" s="293"/>
      <c r="M1990" s="290"/>
    </row>
    <row r="1991" spans="11:13" x14ac:dyDescent="0.35">
      <c r="K1991" s="293"/>
      <c r="M1991" s="290"/>
    </row>
    <row r="1992" spans="11:13" x14ac:dyDescent="0.35">
      <c r="K1992" s="293"/>
      <c r="M1992" s="290"/>
    </row>
    <row r="1993" spans="11:13" x14ac:dyDescent="0.35">
      <c r="K1993" s="293"/>
      <c r="M1993" s="290"/>
    </row>
    <row r="1994" spans="11:13" x14ac:dyDescent="0.35">
      <c r="K1994" s="293"/>
      <c r="M1994" s="290"/>
    </row>
    <row r="1995" spans="11:13" x14ac:dyDescent="0.35">
      <c r="K1995" s="293"/>
      <c r="M1995" s="290"/>
    </row>
    <row r="1996" spans="11:13" x14ac:dyDescent="0.35">
      <c r="K1996" s="293"/>
      <c r="M1996" s="290"/>
    </row>
    <row r="1997" spans="11:13" x14ac:dyDescent="0.35">
      <c r="K1997" s="293"/>
      <c r="M1997" s="290"/>
    </row>
    <row r="1998" spans="11:13" x14ac:dyDescent="0.35">
      <c r="K1998" s="293"/>
      <c r="M1998" s="290"/>
    </row>
    <row r="1999" spans="11:13" x14ac:dyDescent="0.35">
      <c r="K1999" s="293"/>
      <c r="M1999" s="290"/>
    </row>
    <row r="2000" spans="11:13" x14ac:dyDescent="0.35">
      <c r="K2000" s="293"/>
      <c r="M2000" s="290"/>
    </row>
    <row r="2001" spans="11:13" x14ac:dyDescent="0.35">
      <c r="K2001" s="293"/>
      <c r="M2001" s="290"/>
    </row>
    <row r="2002" spans="11:13" x14ac:dyDescent="0.35">
      <c r="K2002" s="293"/>
      <c r="M2002" s="290"/>
    </row>
    <row r="2003" spans="11:13" x14ac:dyDescent="0.35">
      <c r="K2003" s="293"/>
      <c r="M2003" s="290"/>
    </row>
    <row r="2004" spans="11:13" x14ac:dyDescent="0.35">
      <c r="K2004" s="293"/>
      <c r="M2004" s="290"/>
    </row>
    <row r="2005" spans="11:13" x14ac:dyDescent="0.35">
      <c r="K2005" s="293"/>
      <c r="M2005" s="290"/>
    </row>
    <row r="2006" spans="11:13" x14ac:dyDescent="0.35">
      <c r="K2006" s="293"/>
      <c r="M2006" s="290"/>
    </row>
    <row r="2007" spans="11:13" x14ac:dyDescent="0.35">
      <c r="K2007" s="293"/>
      <c r="M2007" s="290"/>
    </row>
    <row r="2008" spans="11:13" x14ac:dyDescent="0.35">
      <c r="K2008" s="293"/>
      <c r="M2008" s="290"/>
    </row>
    <row r="2009" spans="11:13" x14ac:dyDescent="0.35">
      <c r="K2009" s="293"/>
      <c r="M2009" s="290"/>
    </row>
    <row r="2010" spans="11:13" x14ac:dyDescent="0.35">
      <c r="K2010" s="293"/>
      <c r="M2010" s="290"/>
    </row>
    <row r="2011" spans="11:13" x14ac:dyDescent="0.35">
      <c r="K2011" s="293"/>
      <c r="M2011" s="290"/>
    </row>
    <row r="2012" spans="11:13" x14ac:dyDescent="0.35">
      <c r="K2012" s="293"/>
      <c r="M2012" s="290"/>
    </row>
    <row r="2013" spans="11:13" x14ac:dyDescent="0.35">
      <c r="K2013" s="293"/>
      <c r="M2013" s="290"/>
    </row>
    <row r="2014" spans="11:13" x14ac:dyDescent="0.35">
      <c r="K2014" s="293"/>
      <c r="M2014" s="290"/>
    </row>
    <row r="2015" spans="11:13" x14ac:dyDescent="0.35">
      <c r="K2015" s="293"/>
      <c r="M2015" s="290"/>
    </row>
    <row r="2016" spans="11:13" x14ac:dyDescent="0.35">
      <c r="K2016" s="293"/>
      <c r="M2016" s="290"/>
    </row>
    <row r="2017" spans="11:13" x14ac:dyDescent="0.35">
      <c r="K2017" s="293"/>
      <c r="M2017" s="290"/>
    </row>
    <row r="2018" spans="11:13" x14ac:dyDescent="0.35">
      <c r="K2018" s="293"/>
      <c r="M2018" s="290"/>
    </row>
    <row r="2019" spans="11:13" x14ac:dyDescent="0.35">
      <c r="K2019" s="293"/>
      <c r="M2019" s="290"/>
    </row>
    <row r="2020" spans="11:13" x14ac:dyDescent="0.35">
      <c r="K2020" s="293"/>
      <c r="M2020" s="290"/>
    </row>
    <row r="2021" spans="11:13" x14ac:dyDescent="0.35">
      <c r="K2021" s="293"/>
      <c r="M2021" s="290"/>
    </row>
    <row r="2022" spans="11:13" x14ac:dyDescent="0.35">
      <c r="K2022" s="293"/>
      <c r="M2022" s="290"/>
    </row>
    <row r="2023" spans="11:13" x14ac:dyDescent="0.35">
      <c r="K2023" s="293"/>
      <c r="M2023" s="290"/>
    </row>
    <row r="2024" spans="11:13" x14ac:dyDescent="0.35">
      <c r="K2024" s="293"/>
      <c r="M2024" s="290"/>
    </row>
    <row r="2025" spans="11:13" x14ac:dyDescent="0.35">
      <c r="K2025" s="293"/>
      <c r="M2025" s="290"/>
    </row>
    <row r="2026" spans="11:13" x14ac:dyDescent="0.35">
      <c r="K2026" s="293"/>
      <c r="M2026" s="290"/>
    </row>
    <row r="2027" spans="11:13" x14ac:dyDescent="0.35">
      <c r="K2027" s="293"/>
      <c r="M2027" s="290"/>
    </row>
    <row r="2028" spans="11:13" x14ac:dyDescent="0.35">
      <c r="K2028" s="293"/>
      <c r="M2028" s="290"/>
    </row>
    <row r="2029" spans="11:13" x14ac:dyDescent="0.35">
      <c r="K2029" s="293"/>
      <c r="M2029" s="290"/>
    </row>
    <row r="2030" spans="11:13" x14ac:dyDescent="0.35">
      <c r="K2030" s="293"/>
      <c r="M2030" s="290"/>
    </row>
    <row r="2031" spans="11:13" x14ac:dyDescent="0.35">
      <c r="K2031" s="293"/>
      <c r="M2031" s="290"/>
    </row>
    <row r="2032" spans="11:13" x14ac:dyDescent="0.35">
      <c r="K2032" s="293"/>
      <c r="M2032" s="290"/>
    </row>
    <row r="2033" spans="11:13" x14ac:dyDescent="0.35">
      <c r="K2033" s="293"/>
      <c r="M2033" s="290"/>
    </row>
    <row r="2034" spans="11:13" x14ac:dyDescent="0.35">
      <c r="K2034" s="293"/>
      <c r="M2034" s="290"/>
    </row>
    <row r="2035" spans="11:13" x14ac:dyDescent="0.35">
      <c r="K2035" s="293"/>
      <c r="M2035" s="290"/>
    </row>
    <row r="2036" spans="11:13" x14ac:dyDescent="0.35">
      <c r="K2036" s="293"/>
      <c r="M2036" s="290"/>
    </row>
    <row r="2037" spans="11:13" x14ac:dyDescent="0.35">
      <c r="K2037" s="293"/>
      <c r="M2037" s="290"/>
    </row>
    <row r="2038" spans="11:13" x14ac:dyDescent="0.35">
      <c r="K2038" s="293"/>
      <c r="M2038" s="290"/>
    </row>
    <row r="2039" spans="11:13" x14ac:dyDescent="0.35">
      <c r="K2039" s="293"/>
      <c r="M2039" s="290"/>
    </row>
    <row r="2040" spans="11:13" x14ac:dyDescent="0.35">
      <c r="K2040" s="293"/>
      <c r="M2040" s="290"/>
    </row>
    <row r="2041" spans="11:13" x14ac:dyDescent="0.35">
      <c r="K2041" s="293"/>
      <c r="M2041" s="290"/>
    </row>
    <row r="2042" spans="11:13" x14ac:dyDescent="0.35">
      <c r="K2042" s="293"/>
      <c r="M2042" s="290"/>
    </row>
    <row r="2043" spans="11:13" x14ac:dyDescent="0.35">
      <c r="K2043" s="293"/>
      <c r="M2043" s="290"/>
    </row>
    <row r="2044" spans="11:13" x14ac:dyDescent="0.35">
      <c r="K2044" s="293"/>
      <c r="M2044" s="290"/>
    </row>
    <row r="2045" spans="11:13" x14ac:dyDescent="0.35">
      <c r="K2045" s="293"/>
      <c r="M2045" s="290"/>
    </row>
    <row r="2046" spans="11:13" x14ac:dyDescent="0.35">
      <c r="K2046" s="293"/>
      <c r="M2046" s="290"/>
    </row>
    <row r="2047" spans="11:13" x14ac:dyDescent="0.35">
      <c r="K2047" s="293"/>
      <c r="M2047" s="290"/>
    </row>
    <row r="2048" spans="11:13" x14ac:dyDescent="0.35">
      <c r="K2048" s="293"/>
      <c r="M2048" s="290"/>
    </row>
    <row r="2049" spans="11:13" x14ac:dyDescent="0.35">
      <c r="K2049" s="293"/>
      <c r="M2049" s="290"/>
    </row>
    <row r="2050" spans="11:13" x14ac:dyDescent="0.35">
      <c r="K2050" s="293"/>
      <c r="M2050" s="290"/>
    </row>
    <row r="2051" spans="11:13" x14ac:dyDescent="0.35">
      <c r="K2051" s="293"/>
      <c r="M2051" s="290"/>
    </row>
    <row r="2052" spans="11:13" x14ac:dyDescent="0.35">
      <c r="K2052" s="293"/>
      <c r="M2052" s="290"/>
    </row>
    <row r="2053" spans="11:13" x14ac:dyDescent="0.35">
      <c r="K2053" s="293"/>
      <c r="M2053" s="290"/>
    </row>
    <row r="2054" spans="11:13" x14ac:dyDescent="0.35">
      <c r="K2054" s="293"/>
      <c r="M2054" s="290"/>
    </row>
    <row r="2055" spans="11:13" x14ac:dyDescent="0.35">
      <c r="K2055" s="293"/>
      <c r="M2055" s="290"/>
    </row>
    <row r="2056" spans="11:13" x14ac:dyDescent="0.35">
      <c r="K2056" s="293"/>
      <c r="M2056" s="290"/>
    </row>
    <row r="2057" spans="11:13" x14ac:dyDescent="0.35">
      <c r="K2057" s="293"/>
      <c r="M2057" s="290"/>
    </row>
    <row r="2058" spans="11:13" x14ac:dyDescent="0.35">
      <c r="K2058" s="293"/>
      <c r="M2058" s="290"/>
    </row>
    <row r="2059" spans="11:13" x14ac:dyDescent="0.35">
      <c r="K2059" s="293"/>
      <c r="M2059" s="290"/>
    </row>
    <row r="2060" spans="11:13" x14ac:dyDescent="0.35">
      <c r="K2060" s="293"/>
      <c r="M2060" s="290"/>
    </row>
    <row r="2061" spans="11:13" x14ac:dyDescent="0.35">
      <c r="K2061" s="293"/>
      <c r="M2061" s="290"/>
    </row>
    <row r="2062" spans="11:13" x14ac:dyDescent="0.35">
      <c r="K2062" s="293"/>
      <c r="M2062" s="290"/>
    </row>
    <row r="2063" spans="11:13" x14ac:dyDescent="0.35">
      <c r="K2063" s="293"/>
      <c r="M2063" s="290"/>
    </row>
    <row r="2064" spans="11:13" x14ac:dyDescent="0.35">
      <c r="K2064" s="293"/>
      <c r="M2064" s="290"/>
    </row>
    <row r="2065" spans="11:13" x14ac:dyDescent="0.35">
      <c r="K2065" s="293"/>
      <c r="M2065" s="290"/>
    </row>
    <row r="2066" spans="11:13" x14ac:dyDescent="0.35">
      <c r="K2066" s="293"/>
      <c r="M2066" s="290"/>
    </row>
    <row r="2067" spans="11:13" x14ac:dyDescent="0.35">
      <c r="K2067" s="293"/>
      <c r="M2067" s="290"/>
    </row>
    <row r="2068" spans="11:13" x14ac:dyDescent="0.35">
      <c r="K2068" s="293"/>
      <c r="M2068" s="290"/>
    </row>
    <row r="2069" spans="11:13" x14ac:dyDescent="0.35">
      <c r="K2069" s="293"/>
      <c r="M2069" s="290"/>
    </row>
    <row r="2070" spans="11:13" x14ac:dyDescent="0.35">
      <c r="K2070" s="293"/>
      <c r="M2070" s="290"/>
    </row>
    <row r="2071" spans="11:13" x14ac:dyDescent="0.35">
      <c r="K2071" s="293"/>
      <c r="M2071" s="290"/>
    </row>
    <row r="2072" spans="11:13" x14ac:dyDescent="0.35">
      <c r="K2072" s="293"/>
      <c r="M2072" s="290"/>
    </row>
    <row r="2073" spans="11:13" x14ac:dyDescent="0.35">
      <c r="K2073" s="293"/>
      <c r="M2073" s="290"/>
    </row>
    <row r="2074" spans="11:13" x14ac:dyDescent="0.35">
      <c r="K2074" s="293"/>
      <c r="M2074" s="290"/>
    </row>
    <row r="2075" spans="11:13" x14ac:dyDescent="0.35">
      <c r="K2075" s="293"/>
      <c r="M2075" s="290"/>
    </row>
    <row r="2076" spans="11:13" x14ac:dyDescent="0.35">
      <c r="K2076" s="293"/>
      <c r="M2076" s="290"/>
    </row>
    <row r="2077" spans="11:13" x14ac:dyDescent="0.35">
      <c r="K2077" s="293"/>
      <c r="M2077" s="290"/>
    </row>
    <row r="2078" spans="11:13" x14ac:dyDescent="0.35">
      <c r="K2078" s="293"/>
      <c r="M2078" s="290"/>
    </row>
    <row r="2079" spans="11:13" x14ac:dyDescent="0.35">
      <c r="K2079" s="293"/>
      <c r="M2079" s="290"/>
    </row>
    <row r="2080" spans="11:13" x14ac:dyDescent="0.35">
      <c r="K2080" s="293"/>
      <c r="M2080" s="290"/>
    </row>
    <row r="2081" spans="11:13" x14ac:dyDescent="0.35">
      <c r="K2081" s="293"/>
      <c r="M2081" s="290"/>
    </row>
    <row r="2082" spans="11:13" x14ac:dyDescent="0.35">
      <c r="K2082" s="293"/>
      <c r="M2082" s="290"/>
    </row>
    <row r="2083" spans="11:13" x14ac:dyDescent="0.35">
      <c r="K2083" s="293"/>
      <c r="M2083" s="290"/>
    </row>
    <row r="2084" spans="11:13" x14ac:dyDescent="0.35">
      <c r="K2084" s="293"/>
      <c r="M2084" s="290"/>
    </row>
    <row r="2085" spans="11:13" x14ac:dyDescent="0.35">
      <c r="K2085" s="293"/>
      <c r="M2085" s="290"/>
    </row>
    <row r="2086" spans="11:13" x14ac:dyDescent="0.35">
      <c r="K2086" s="293"/>
      <c r="M2086" s="290"/>
    </row>
    <row r="2087" spans="11:13" x14ac:dyDescent="0.35">
      <c r="K2087" s="293"/>
      <c r="M2087" s="290"/>
    </row>
    <row r="2088" spans="11:13" x14ac:dyDescent="0.35">
      <c r="K2088" s="293"/>
      <c r="M2088" s="290"/>
    </row>
    <row r="2089" spans="11:13" x14ac:dyDescent="0.35">
      <c r="K2089" s="293"/>
      <c r="M2089" s="290"/>
    </row>
    <row r="2090" spans="11:13" x14ac:dyDescent="0.35">
      <c r="K2090" s="293"/>
      <c r="M2090" s="290"/>
    </row>
    <row r="2091" spans="11:13" x14ac:dyDescent="0.35">
      <c r="K2091" s="293"/>
      <c r="M2091" s="290"/>
    </row>
    <row r="2092" spans="11:13" x14ac:dyDescent="0.35">
      <c r="K2092" s="293"/>
      <c r="M2092" s="290"/>
    </row>
    <row r="2093" spans="11:13" x14ac:dyDescent="0.35">
      <c r="K2093" s="293"/>
      <c r="M2093" s="290"/>
    </row>
    <row r="2094" spans="11:13" x14ac:dyDescent="0.35">
      <c r="K2094" s="293"/>
      <c r="M2094" s="290"/>
    </row>
    <row r="2095" spans="11:13" x14ac:dyDescent="0.35">
      <c r="K2095" s="293"/>
      <c r="M2095" s="290"/>
    </row>
    <row r="2096" spans="11:13" x14ac:dyDescent="0.35">
      <c r="K2096" s="293"/>
      <c r="M2096" s="290"/>
    </row>
    <row r="2097" spans="11:13" x14ac:dyDescent="0.35">
      <c r="K2097" s="293"/>
      <c r="M2097" s="290"/>
    </row>
    <row r="2098" spans="11:13" x14ac:dyDescent="0.35">
      <c r="K2098" s="293"/>
      <c r="M2098" s="290"/>
    </row>
    <row r="2099" spans="11:13" x14ac:dyDescent="0.35">
      <c r="K2099" s="293"/>
      <c r="M2099" s="290"/>
    </row>
    <row r="2100" spans="11:13" x14ac:dyDescent="0.35">
      <c r="K2100" s="293"/>
      <c r="M2100" s="290"/>
    </row>
    <row r="2101" spans="11:13" x14ac:dyDescent="0.35">
      <c r="K2101" s="293"/>
      <c r="M2101" s="290"/>
    </row>
    <row r="2102" spans="11:13" x14ac:dyDescent="0.35">
      <c r="K2102" s="293"/>
      <c r="M2102" s="290"/>
    </row>
    <row r="2103" spans="11:13" x14ac:dyDescent="0.35">
      <c r="K2103" s="293"/>
      <c r="M2103" s="290"/>
    </row>
    <row r="2104" spans="11:13" x14ac:dyDescent="0.35">
      <c r="K2104" s="293"/>
      <c r="M2104" s="290"/>
    </row>
    <row r="2105" spans="11:13" x14ac:dyDescent="0.35">
      <c r="K2105" s="293"/>
      <c r="M2105" s="290"/>
    </row>
    <row r="2106" spans="11:13" x14ac:dyDescent="0.35">
      <c r="K2106" s="293"/>
      <c r="M2106" s="290"/>
    </row>
    <row r="2107" spans="11:13" x14ac:dyDescent="0.35">
      <c r="K2107" s="293"/>
      <c r="M2107" s="290"/>
    </row>
    <row r="2108" spans="11:13" x14ac:dyDescent="0.35">
      <c r="K2108" s="293"/>
      <c r="M2108" s="290"/>
    </row>
    <row r="2109" spans="11:13" x14ac:dyDescent="0.35">
      <c r="K2109" s="293"/>
      <c r="M2109" s="290"/>
    </row>
    <row r="2110" spans="11:13" x14ac:dyDescent="0.35">
      <c r="K2110" s="293"/>
      <c r="M2110" s="290"/>
    </row>
    <row r="2111" spans="11:13" x14ac:dyDescent="0.35">
      <c r="K2111" s="293"/>
      <c r="M2111" s="290"/>
    </row>
    <row r="2112" spans="11:13" x14ac:dyDescent="0.35">
      <c r="K2112" s="293"/>
      <c r="M2112" s="290"/>
    </row>
    <row r="2113" spans="11:13" x14ac:dyDescent="0.35">
      <c r="K2113" s="293"/>
      <c r="M2113" s="290"/>
    </row>
    <row r="2114" spans="11:13" x14ac:dyDescent="0.35">
      <c r="K2114" s="293"/>
      <c r="M2114" s="290"/>
    </row>
    <row r="2115" spans="11:13" x14ac:dyDescent="0.35">
      <c r="K2115" s="293"/>
      <c r="M2115" s="290"/>
    </row>
    <row r="2116" spans="11:13" x14ac:dyDescent="0.35">
      <c r="K2116" s="293"/>
      <c r="M2116" s="290"/>
    </row>
    <row r="2117" spans="11:13" x14ac:dyDescent="0.35">
      <c r="K2117" s="293"/>
      <c r="M2117" s="290"/>
    </row>
    <row r="2118" spans="11:13" x14ac:dyDescent="0.35">
      <c r="K2118" s="293"/>
      <c r="M2118" s="290"/>
    </row>
    <row r="2119" spans="11:13" x14ac:dyDescent="0.35">
      <c r="K2119" s="293"/>
      <c r="M2119" s="290"/>
    </row>
    <row r="2120" spans="11:13" x14ac:dyDescent="0.35">
      <c r="K2120" s="293"/>
      <c r="M2120" s="290"/>
    </row>
    <row r="2121" spans="11:13" x14ac:dyDescent="0.35">
      <c r="K2121" s="293"/>
      <c r="M2121" s="290"/>
    </row>
    <row r="2122" spans="11:13" x14ac:dyDescent="0.35">
      <c r="K2122" s="293"/>
      <c r="M2122" s="290"/>
    </row>
    <row r="2123" spans="11:13" x14ac:dyDescent="0.35">
      <c r="K2123" s="293"/>
      <c r="M2123" s="290"/>
    </row>
    <row r="2124" spans="11:13" x14ac:dyDescent="0.35">
      <c r="K2124" s="293"/>
      <c r="M2124" s="290"/>
    </row>
    <row r="2125" spans="11:13" x14ac:dyDescent="0.35">
      <c r="K2125" s="293"/>
      <c r="M2125" s="290"/>
    </row>
    <row r="2126" spans="11:13" x14ac:dyDescent="0.35">
      <c r="K2126" s="293"/>
      <c r="M2126" s="290"/>
    </row>
    <row r="2127" spans="11:13" x14ac:dyDescent="0.35">
      <c r="K2127" s="293"/>
      <c r="M2127" s="290"/>
    </row>
    <row r="2128" spans="11:13" x14ac:dyDescent="0.35">
      <c r="K2128" s="293"/>
      <c r="M2128" s="290"/>
    </row>
    <row r="2129" spans="11:13" x14ac:dyDescent="0.35">
      <c r="K2129" s="293"/>
      <c r="M2129" s="290"/>
    </row>
    <row r="2130" spans="11:13" x14ac:dyDescent="0.35">
      <c r="K2130" s="293"/>
      <c r="M2130" s="290"/>
    </row>
    <row r="2131" spans="11:13" x14ac:dyDescent="0.35">
      <c r="K2131" s="293"/>
      <c r="M2131" s="290"/>
    </row>
    <row r="2132" spans="11:13" x14ac:dyDescent="0.35">
      <c r="K2132" s="293"/>
      <c r="M2132" s="290"/>
    </row>
    <row r="2133" spans="11:13" x14ac:dyDescent="0.35">
      <c r="K2133" s="293"/>
      <c r="M2133" s="290"/>
    </row>
    <row r="2134" spans="11:13" x14ac:dyDescent="0.35">
      <c r="K2134" s="293"/>
      <c r="M2134" s="290"/>
    </row>
    <row r="2135" spans="11:13" x14ac:dyDescent="0.35">
      <c r="K2135" s="293"/>
      <c r="M2135" s="290"/>
    </row>
    <row r="2136" spans="11:13" x14ac:dyDescent="0.35">
      <c r="K2136" s="293"/>
      <c r="M2136" s="290"/>
    </row>
    <row r="2137" spans="11:13" x14ac:dyDescent="0.35">
      <c r="K2137" s="293"/>
      <c r="M2137" s="290"/>
    </row>
    <row r="2138" spans="11:13" x14ac:dyDescent="0.35">
      <c r="K2138" s="293"/>
      <c r="M2138" s="290"/>
    </row>
    <row r="2139" spans="11:13" x14ac:dyDescent="0.35">
      <c r="K2139" s="293"/>
      <c r="M2139" s="290"/>
    </row>
    <row r="2140" spans="11:13" x14ac:dyDescent="0.35">
      <c r="K2140" s="293"/>
      <c r="M2140" s="290"/>
    </row>
    <row r="2141" spans="11:13" x14ac:dyDescent="0.35">
      <c r="K2141" s="293"/>
      <c r="M2141" s="290"/>
    </row>
    <row r="2142" spans="11:13" x14ac:dyDescent="0.35">
      <c r="K2142" s="293"/>
      <c r="M2142" s="290"/>
    </row>
    <row r="2143" spans="11:13" x14ac:dyDescent="0.35">
      <c r="K2143" s="293"/>
      <c r="M2143" s="290"/>
    </row>
    <row r="2144" spans="11:13" x14ac:dyDescent="0.35">
      <c r="K2144" s="293"/>
      <c r="M2144" s="290"/>
    </row>
    <row r="2145" spans="11:13" x14ac:dyDescent="0.35">
      <c r="K2145" s="293"/>
      <c r="M2145" s="290"/>
    </row>
    <row r="2146" spans="11:13" x14ac:dyDescent="0.35">
      <c r="K2146" s="293"/>
      <c r="M2146" s="290"/>
    </row>
    <row r="2147" spans="11:13" x14ac:dyDescent="0.35">
      <c r="K2147" s="293"/>
      <c r="M2147" s="290"/>
    </row>
    <row r="2148" spans="11:13" x14ac:dyDescent="0.35">
      <c r="K2148" s="293"/>
      <c r="M2148" s="290"/>
    </row>
    <row r="2149" spans="11:13" x14ac:dyDescent="0.35">
      <c r="K2149" s="293"/>
      <c r="M2149" s="290"/>
    </row>
    <row r="2150" spans="11:13" x14ac:dyDescent="0.35">
      <c r="K2150" s="293"/>
      <c r="M2150" s="290"/>
    </row>
    <row r="2151" spans="11:13" x14ac:dyDescent="0.35">
      <c r="K2151" s="293"/>
      <c r="M2151" s="290"/>
    </row>
    <row r="2152" spans="11:13" x14ac:dyDescent="0.35">
      <c r="K2152" s="293"/>
      <c r="M2152" s="290"/>
    </row>
    <row r="2153" spans="11:13" x14ac:dyDescent="0.35">
      <c r="K2153" s="293"/>
      <c r="M2153" s="290"/>
    </row>
    <row r="2154" spans="11:13" x14ac:dyDescent="0.35">
      <c r="K2154" s="293"/>
      <c r="M2154" s="290"/>
    </row>
    <row r="2155" spans="11:13" x14ac:dyDescent="0.35">
      <c r="K2155" s="293"/>
      <c r="M2155" s="290"/>
    </row>
    <row r="2156" spans="11:13" x14ac:dyDescent="0.35">
      <c r="K2156" s="293"/>
      <c r="M2156" s="290"/>
    </row>
    <row r="2157" spans="11:13" x14ac:dyDescent="0.35">
      <c r="K2157" s="293"/>
      <c r="M2157" s="290"/>
    </row>
    <row r="2158" spans="11:13" x14ac:dyDescent="0.35">
      <c r="K2158" s="293"/>
      <c r="M2158" s="290"/>
    </row>
    <row r="2159" spans="11:13" x14ac:dyDescent="0.35">
      <c r="K2159" s="293"/>
      <c r="M2159" s="290"/>
    </row>
    <row r="2160" spans="11:13" x14ac:dyDescent="0.35">
      <c r="K2160" s="293"/>
      <c r="M2160" s="290"/>
    </row>
    <row r="2161" spans="11:13" x14ac:dyDescent="0.35">
      <c r="K2161" s="293"/>
      <c r="M2161" s="290"/>
    </row>
    <row r="2162" spans="11:13" x14ac:dyDescent="0.35">
      <c r="K2162" s="293"/>
      <c r="M2162" s="290"/>
    </row>
    <row r="2163" spans="11:13" x14ac:dyDescent="0.35">
      <c r="K2163" s="293"/>
      <c r="M2163" s="290"/>
    </row>
    <row r="2164" spans="11:13" x14ac:dyDescent="0.35">
      <c r="K2164" s="293"/>
      <c r="M2164" s="290"/>
    </row>
    <row r="2165" spans="11:13" x14ac:dyDescent="0.35">
      <c r="K2165" s="293"/>
      <c r="M2165" s="290"/>
    </row>
    <row r="2166" spans="11:13" x14ac:dyDescent="0.35">
      <c r="K2166" s="293"/>
      <c r="M2166" s="290"/>
    </row>
    <row r="2167" spans="11:13" x14ac:dyDescent="0.35">
      <c r="K2167" s="293"/>
      <c r="M2167" s="290"/>
    </row>
    <row r="2168" spans="11:13" x14ac:dyDescent="0.35">
      <c r="K2168" s="293"/>
      <c r="M2168" s="290"/>
    </row>
    <row r="2169" spans="11:13" x14ac:dyDescent="0.35">
      <c r="K2169" s="293"/>
      <c r="M2169" s="290"/>
    </row>
    <row r="2170" spans="11:13" x14ac:dyDescent="0.35">
      <c r="K2170" s="293"/>
      <c r="M2170" s="290"/>
    </row>
    <row r="2171" spans="11:13" x14ac:dyDescent="0.35">
      <c r="K2171" s="293"/>
      <c r="M2171" s="290"/>
    </row>
    <row r="2172" spans="11:13" x14ac:dyDescent="0.35">
      <c r="K2172" s="293"/>
      <c r="M2172" s="290"/>
    </row>
    <row r="2173" spans="11:13" x14ac:dyDescent="0.35">
      <c r="K2173" s="293"/>
      <c r="M2173" s="290"/>
    </row>
    <row r="2174" spans="11:13" x14ac:dyDescent="0.35">
      <c r="K2174" s="293"/>
      <c r="M2174" s="290"/>
    </row>
    <row r="2175" spans="11:13" x14ac:dyDescent="0.35">
      <c r="K2175" s="293"/>
      <c r="M2175" s="290"/>
    </row>
    <row r="2176" spans="11:13" x14ac:dyDescent="0.35">
      <c r="K2176" s="293"/>
      <c r="M2176" s="290"/>
    </row>
    <row r="2177" spans="11:13" x14ac:dyDescent="0.35">
      <c r="K2177" s="293"/>
      <c r="M2177" s="290"/>
    </row>
    <row r="2178" spans="11:13" x14ac:dyDescent="0.35">
      <c r="K2178" s="293"/>
      <c r="M2178" s="290"/>
    </row>
    <row r="2179" spans="11:13" x14ac:dyDescent="0.35">
      <c r="K2179" s="293"/>
      <c r="M2179" s="290"/>
    </row>
    <row r="2180" spans="11:13" x14ac:dyDescent="0.35">
      <c r="K2180" s="293"/>
      <c r="M2180" s="290"/>
    </row>
    <row r="2181" spans="11:13" x14ac:dyDescent="0.35">
      <c r="K2181" s="293"/>
      <c r="M2181" s="290"/>
    </row>
    <row r="2182" spans="11:13" x14ac:dyDescent="0.35">
      <c r="K2182" s="293"/>
      <c r="M2182" s="290"/>
    </row>
    <row r="2183" spans="11:13" x14ac:dyDescent="0.35">
      <c r="K2183" s="293"/>
      <c r="M2183" s="290"/>
    </row>
    <row r="2184" spans="11:13" x14ac:dyDescent="0.35">
      <c r="K2184" s="293"/>
      <c r="M2184" s="290"/>
    </row>
    <row r="2185" spans="11:13" x14ac:dyDescent="0.35">
      <c r="K2185" s="293"/>
      <c r="M2185" s="290"/>
    </row>
    <row r="2186" spans="11:13" x14ac:dyDescent="0.35">
      <c r="K2186" s="293"/>
      <c r="M2186" s="290"/>
    </row>
    <row r="2187" spans="11:13" x14ac:dyDescent="0.35">
      <c r="K2187" s="293"/>
      <c r="M2187" s="290"/>
    </row>
    <row r="2188" spans="11:13" x14ac:dyDescent="0.35">
      <c r="K2188" s="293"/>
      <c r="M2188" s="290"/>
    </row>
    <row r="2189" spans="11:13" x14ac:dyDescent="0.35">
      <c r="K2189" s="293"/>
      <c r="M2189" s="290"/>
    </row>
    <row r="2190" spans="11:13" x14ac:dyDescent="0.35">
      <c r="K2190" s="293"/>
      <c r="M2190" s="290"/>
    </row>
    <row r="2191" spans="11:13" x14ac:dyDescent="0.35">
      <c r="K2191" s="293"/>
      <c r="M2191" s="290"/>
    </row>
    <row r="2192" spans="11:13" x14ac:dyDescent="0.35">
      <c r="K2192" s="293"/>
      <c r="M2192" s="290"/>
    </row>
    <row r="2193" spans="11:13" x14ac:dyDescent="0.35">
      <c r="K2193" s="293"/>
      <c r="M2193" s="290"/>
    </row>
    <row r="2194" spans="11:13" x14ac:dyDescent="0.35">
      <c r="K2194" s="293"/>
      <c r="M2194" s="290"/>
    </row>
    <row r="2195" spans="11:13" x14ac:dyDescent="0.35">
      <c r="K2195" s="293"/>
      <c r="M2195" s="290"/>
    </row>
    <row r="2196" spans="11:13" x14ac:dyDescent="0.35">
      <c r="K2196" s="293"/>
      <c r="M2196" s="290"/>
    </row>
    <row r="2197" spans="11:13" x14ac:dyDescent="0.35">
      <c r="K2197" s="293"/>
      <c r="M2197" s="290"/>
    </row>
    <row r="2198" spans="11:13" x14ac:dyDescent="0.35">
      <c r="K2198" s="293"/>
      <c r="M2198" s="290"/>
    </row>
    <row r="2199" spans="11:13" x14ac:dyDescent="0.35">
      <c r="K2199" s="293"/>
      <c r="M2199" s="290"/>
    </row>
    <row r="2200" spans="11:13" x14ac:dyDescent="0.35">
      <c r="K2200" s="293"/>
      <c r="M2200" s="290"/>
    </row>
    <row r="2201" spans="11:13" x14ac:dyDescent="0.35">
      <c r="K2201" s="293"/>
      <c r="M2201" s="290"/>
    </row>
    <row r="2202" spans="11:13" x14ac:dyDescent="0.35">
      <c r="K2202" s="293"/>
      <c r="M2202" s="290"/>
    </row>
    <row r="2203" spans="11:13" x14ac:dyDescent="0.35">
      <c r="K2203" s="293"/>
      <c r="M2203" s="290"/>
    </row>
    <row r="2204" spans="11:13" x14ac:dyDescent="0.35">
      <c r="K2204" s="293"/>
      <c r="M2204" s="290"/>
    </row>
    <row r="2205" spans="11:13" x14ac:dyDescent="0.35">
      <c r="K2205" s="293"/>
      <c r="M2205" s="290"/>
    </row>
    <row r="2206" spans="11:13" x14ac:dyDescent="0.35">
      <c r="K2206" s="293"/>
      <c r="M2206" s="290"/>
    </row>
    <row r="2207" spans="11:13" x14ac:dyDescent="0.35">
      <c r="K2207" s="293"/>
      <c r="M2207" s="290"/>
    </row>
    <row r="2208" spans="11:13" x14ac:dyDescent="0.35">
      <c r="K2208" s="293"/>
      <c r="M2208" s="290"/>
    </row>
    <row r="2209" spans="11:13" x14ac:dyDescent="0.35">
      <c r="K2209" s="293"/>
      <c r="M2209" s="290"/>
    </row>
    <row r="2210" spans="11:13" x14ac:dyDescent="0.35">
      <c r="K2210" s="293"/>
      <c r="M2210" s="290"/>
    </row>
    <row r="2211" spans="11:13" x14ac:dyDescent="0.35">
      <c r="K2211" s="293"/>
      <c r="M2211" s="290"/>
    </row>
    <row r="2212" spans="11:13" x14ac:dyDescent="0.35">
      <c r="K2212" s="293"/>
      <c r="M2212" s="290"/>
    </row>
    <row r="2213" spans="11:13" x14ac:dyDescent="0.35">
      <c r="K2213" s="293"/>
      <c r="M2213" s="290"/>
    </row>
    <row r="2214" spans="11:13" x14ac:dyDescent="0.35">
      <c r="K2214" s="293"/>
      <c r="M2214" s="290"/>
    </row>
    <row r="2215" spans="11:13" x14ac:dyDescent="0.35">
      <c r="K2215" s="293"/>
      <c r="M2215" s="290"/>
    </row>
    <row r="2216" spans="11:13" x14ac:dyDescent="0.35">
      <c r="K2216" s="293"/>
      <c r="M2216" s="290"/>
    </row>
    <row r="2217" spans="11:13" x14ac:dyDescent="0.35">
      <c r="K2217" s="293"/>
      <c r="M2217" s="290"/>
    </row>
    <row r="2218" spans="11:13" x14ac:dyDescent="0.35">
      <c r="K2218" s="293"/>
      <c r="M2218" s="290"/>
    </row>
    <row r="2219" spans="11:13" x14ac:dyDescent="0.35">
      <c r="K2219" s="293"/>
      <c r="M2219" s="290"/>
    </row>
    <row r="2220" spans="11:13" x14ac:dyDescent="0.35">
      <c r="K2220" s="293"/>
      <c r="M2220" s="290"/>
    </row>
    <row r="2221" spans="11:13" x14ac:dyDescent="0.35">
      <c r="K2221" s="293"/>
      <c r="M2221" s="290"/>
    </row>
    <row r="2222" spans="11:13" x14ac:dyDescent="0.35">
      <c r="K2222" s="293"/>
      <c r="M2222" s="290"/>
    </row>
    <row r="2223" spans="11:13" x14ac:dyDescent="0.35">
      <c r="K2223" s="293"/>
      <c r="M2223" s="290"/>
    </row>
    <row r="2224" spans="11:13" x14ac:dyDescent="0.35">
      <c r="K2224" s="293"/>
      <c r="M2224" s="290"/>
    </row>
    <row r="2225" spans="11:13" x14ac:dyDescent="0.35">
      <c r="K2225" s="293"/>
      <c r="M2225" s="290"/>
    </row>
    <row r="2226" spans="11:13" x14ac:dyDescent="0.35">
      <c r="K2226" s="293"/>
      <c r="M2226" s="290"/>
    </row>
    <row r="2227" spans="11:13" x14ac:dyDescent="0.35">
      <c r="K2227" s="293"/>
      <c r="M2227" s="290"/>
    </row>
    <row r="2228" spans="11:13" x14ac:dyDescent="0.35">
      <c r="K2228" s="293"/>
      <c r="M2228" s="290"/>
    </row>
    <row r="2229" spans="11:13" x14ac:dyDescent="0.35">
      <c r="K2229" s="293"/>
      <c r="M2229" s="290"/>
    </row>
    <row r="2230" spans="11:13" x14ac:dyDescent="0.35">
      <c r="K2230" s="293"/>
      <c r="M2230" s="290"/>
    </row>
    <row r="2231" spans="11:13" x14ac:dyDescent="0.35">
      <c r="K2231" s="293"/>
      <c r="M2231" s="290"/>
    </row>
    <row r="2232" spans="11:13" x14ac:dyDescent="0.35">
      <c r="K2232" s="293"/>
      <c r="M2232" s="290"/>
    </row>
    <row r="2233" spans="11:13" x14ac:dyDescent="0.35">
      <c r="K2233" s="293"/>
      <c r="M2233" s="290"/>
    </row>
    <row r="2234" spans="11:13" x14ac:dyDescent="0.35">
      <c r="K2234" s="293"/>
      <c r="M2234" s="290"/>
    </row>
    <row r="2235" spans="11:13" x14ac:dyDescent="0.35">
      <c r="K2235" s="293"/>
      <c r="M2235" s="290"/>
    </row>
    <row r="2236" spans="11:13" x14ac:dyDescent="0.35">
      <c r="K2236" s="293"/>
      <c r="M2236" s="290"/>
    </row>
    <row r="2237" spans="11:13" x14ac:dyDescent="0.35">
      <c r="K2237" s="293"/>
      <c r="M2237" s="290"/>
    </row>
    <row r="2238" spans="11:13" x14ac:dyDescent="0.35">
      <c r="K2238" s="293"/>
      <c r="M2238" s="290"/>
    </row>
    <row r="2239" spans="11:13" x14ac:dyDescent="0.35">
      <c r="K2239" s="293"/>
      <c r="M2239" s="290"/>
    </row>
    <row r="2240" spans="11:13" x14ac:dyDescent="0.35">
      <c r="K2240" s="293"/>
      <c r="M2240" s="290"/>
    </row>
    <row r="2241" spans="11:13" x14ac:dyDescent="0.35">
      <c r="K2241" s="293"/>
      <c r="M2241" s="290"/>
    </row>
    <row r="2242" spans="11:13" x14ac:dyDescent="0.35">
      <c r="K2242" s="293"/>
      <c r="M2242" s="290"/>
    </row>
    <row r="2243" spans="11:13" x14ac:dyDescent="0.35">
      <c r="K2243" s="293"/>
      <c r="M2243" s="290"/>
    </row>
    <row r="2244" spans="11:13" x14ac:dyDescent="0.35">
      <c r="K2244" s="293"/>
      <c r="M2244" s="290"/>
    </row>
    <row r="2245" spans="11:13" x14ac:dyDescent="0.35">
      <c r="K2245" s="293"/>
      <c r="M2245" s="290"/>
    </row>
    <row r="2246" spans="11:13" x14ac:dyDescent="0.35">
      <c r="K2246" s="293"/>
      <c r="M2246" s="290"/>
    </row>
    <row r="2247" spans="11:13" x14ac:dyDescent="0.35">
      <c r="K2247" s="293"/>
      <c r="M2247" s="290"/>
    </row>
    <row r="2248" spans="11:13" x14ac:dyDescent="0.35">
      <c r="K2248" s="293"/>
      <c r="M2248" s="290"/>
    </row>
    <row r="2249" spans="11:13" x14ac:dyDescent="0.35">
      <c r="K2249" s="293"/>
      <c r="M2249" s="290"/>
    </row>
    <row r="2250" spans="11:13" x14ac:dyDescent="0.35">
      <c r="K2250" s="293"/>
      <c r="M2250" s="290"/>
    </row>
    <row r="2251" spans="11:13" x14ac:dyDescent="0.35">
      <c r="K2251" s="293"/>
      <c r="M2251" s="290"/>
    </row>
    <row r="2252" spans="11:13" x14ac:dyDescent="0.35">
      <c r="K2252" s="293"/>
      <c r="M2252" s="290"/>
    </row>
    <row r="2253" spans="11:13" x14ac:dyDescent="0.35">
      <c r="K2253" s="293"/>
      <c r="M2253" s="290"/>
    </row>
    <row r="2254" spans="11:13" x14ac:dyDescent="0.35">
      <c r="K2254" s="293"/>
      <c r="M2254" s="290"/>
    </row>
    <row r="2255" spans="11:13" x14ac:dyDescent="0.35">
      <c r="K2255" s="293"/>
      <c r="M2255" s="290"/>
    </row>
    <row r="2256" spans="11:13" x14ac:dyDescent="0.35">
      <c r="K2256" s="293"/>
      <c r="M2256" s="290"/>
    </row>
    <row r="2257" spans="11:13" x14ac:dyDescent="0.35">
      <c r="K2257" s="293"/>
      <c r="M2257" s="290"/>
    </row>
    <row r="2258" spans="11:13" x14ac:dyDescent="0.35">
      <c r="K2258" s="293"/>
      <c r="M2258" s="290"/>
    </row>
    <row r="2259" spans="11:13" x14ac:dyDescent="0.35">
      <c r="K2259" s="293"/>
      <c r="M2259" s="290"/>
    </row>
    <row r="2260" spans="11:13" x14ac:dyDescent="0.35">
      <c r="K2260" s="293"/>
      <c r="M2260" s="290"/>
    </row>
    <row r="2261" spans="11:13" x14ac:dyDescent="0.35">
      <c r="K2261" s="293"/>
      <c r="M2261" s="290"/>
    </row>
    <row r="2262" spans="11:13" x14ac:dyDescent="0.35">
      <c r="K2262" s="293"/>
      <c r="M2262" s="290"/>
    </row>
    <row r="2263" spans="11:13" x14ac:dyDescent="0.35">
      <c r="K2263" s="293"/>
      <c r="M2263" s="290"/>
    </row>
    <row r="2264" spans="11:13" x14ac:dyDescent="0.35">
      <c r="K2264" s="293"/>
      <c r="M2264" s="290"/>
    </row>
    <row r="2265" spans="11:13" x14ac:dyDescent="0.35">
      <c r="K2265" s="293"/>
      <c r="M2265" s="290"/>
    </row>
    <row r="2266" spans="11:13" x14ac:dyDescent="0.35">
      <c r="K2266" s="293"/>
      <c r="M2266" s="290"/>
    </row>
    <row r="2267" spans="11:13" x14ac:dyDescent="0.35">
      <c r="K2267" s="293"/>
      <c r="M2267" s="290"/>
    </row>
    <row r="2268" spans="11:13" x14ac:dyDescent="0.35">
      <c r="K2268" s="293"/>
      <c r="M2268" s="290"/>
    </row>
    <row r="2269" spans="11:13" x14ac:dyDescent="0.35">
      <c r="K2269" s="293"/>
      <c r="M2269" s="290"/>
    </row>
    <row r="2270" spans="11:13" x14ac:dyDescent="0.35">
      <c r="K2270" s="293"/>
      <c r="M2270" s="290"/>
    </row>
    <row r="2271" spans="11:13" x14ac:dyDescent="0.35">
      <c r="K2271" s="293"/>
      <c r="M2271" s="290"/>
    </row>
    <row r="2272" spans="11:13" x14ac:dyDescent="0.35">
      <c r="K2272" s="293"/>
      <c r="M2272" s="290"/>
    </row>
    <row r="2273" spans="11:13" x14ac:dyDescent="0.35">
      <c r="K2273" s="293"/>
      <c r="M2273" s="290"/>
    </row>
    <row r="2274" spans="11:13" x14ac:dyDescent="0.35">
      <c r="K2274" s="293"/>
      <c r="M2274" s="290"/>
    </row>
    <row r="2275" spans="11:13" x14ac:dyDescent="0.35">
      <c r="K2275" s="293"/>
      <c r="M2275" s="290"/>
    </row>
    <row r="2276" spans="11:13" x14ac:dyDescent="0.35">
      <c r="K2276" s="293"/>
      <c r="M2276" s="290"/>
    </row>
    <row r="2277" spans="11:13" x14ac:dyDescent="0.35">
      <c r="K2277" s="293"/>
      <c r="M2277" s="290"/>
    </row>
    <row r="2278" spans="11:13" x14ac:dyDescent="0.35">
      <c r="K2278" s="293"/>
      <c r="M2278" s="290"/>
    </row>
    <row r="2279" spans="11:13" x14ac:dyDescent="0.35">
      <c r="K2279" s="293"/>
      <c r="M2279" s="290"/>
    </row>
    <row r="2280" spans="11:13" x14ac:dyDescent="0.35">
      <c r="K2280" s="293"/>
      <c r="M2280" s="290"/>
    </row>
    <row r="2281" spans="11:13" x14ac:dyDescent="0.35">
      <c r="K2281" s="293"/>
      <c r="M2281" s="290"/>
    </row>
    <row r="2282" spans="11:13" x14ac:dyDescent="0.35">
      <c r="K2282" s="293"/>
      <c r="M2282" s="290"/>
    </row>
    <row r="2283" spans="11:13" x14ac:dyDescent="0.35">
      <c r="K2283" s="293"/>
      <c r="M2283" s="290"/>
    </row>
    <row r="2284" spans="11:13" x14ac:dyDescent="0.35">
      <c r="K2284" s="293"/>
      <c r="M2284" s="290"/>
    </row>
    <row r="2285" spans="11:13" x14ac:dyDescent="0.35">
      <c r="K2285" s="293"/>
      <c r="M2285" s="290"/>
    </row>
    <row r="2286" spans="11:13" x14ac:dyDescent="0.35">
      <c r="K2286" s="293"/>
      <c r="M2286" s="290"/>
    </row>
    <row r="2287" spans="11:13" x14ac:dyDescent="0.35">
      <c r="K2287" s="293"/>
      <c r="M2287" s="290"/>
    </row>
    <row r="2288" spans="11:13" x14ac:dyDescent="0.35">
      <c r="K2288" s="293"/>
      <c r="M2288" s="290"/>
    </row>
    <row r="2289" spans="11:13" x14ac:dyDescent="0.35">
      <c r="K2289" s="293"/>
      <c r="M2289" s="290"/>
    </row>
    <row r="2290" spans="11:13" x14ac:dyDescent="0.35">
      <c r="K2290" s="293"/>
      <c r="M2290" s="290"/>
    </row>
    <row r="2291" spans="11:13" x14ac:dyDescent="0.35">
      <c r="K2291" s="293"/>
      <c r="M2291" s="290"/>
    </row>
    <row r="2292" spans="11:13" x14ac:dyDescent="0.35">
      <c r="K2292" s="293"/>
      <c r="M2292" s="290"/>
    </row>
    <row r="2293" spans="11:13" x14ac:dyDescent="0.35">
      <c r="K2293" s="293"/>
      <c r="M2293" s="290"/>
    </row>
    <row r="2294" spans="11:13" x14ac:dyDescent="0.35">
      <c r="K2294" s="293"/>
      <c r="M2294" s="290"/>
    </row>
    <row r="2295" spans="11:13" x14ac:dyDescent="0.35">
      <c r="K2295" s="293"/>
      <c r="M2295" s="290"/>
    </row>
    <row r="2296" spans="11:13" x14ac:dyDescent="0.35">
      <c r="K2296" s="293"/>
      <c r="M2296" s="290"/>
    </row>
    <row r="2297" spans="11:13" x14ac:dyDescent="0.35">
      <c r="K2297" s="293"/>
      <c r="M2297" s="290"/>
    </row>
    <row r="2298" spans="11:13" x14ac:dyDescent="0.35">
      <c r="K2298" s="293"/>
      <c r="M2298" s="290"/>
    </row>
    <row r="2299" spans="11:13" x14ac:dyDescent="0.35">
      <c r="K2299" s="293"/>
      <c r="M2299" s="290"/>
    </row>
    <row r="2300" spans="11:13" x14ac:dyDescent="0.35">
      <c r="K2300" s="293"/>
      <c r="M2300" s="290"/>
    </row>
    <row r="2301" spans="11:13" x14ac:dyDescent="0.35">
      <c r="K2301" s="293"/>
      <c r="M2301" s="290"/>
    </row>
    <row r="2302" spans="11:13" x14ac:dyDescent="0.35">
      <c r="K2302" s="293"/>
      <c r="M2302" s="290"/>
    </row>
    <row r="2303" spans="11:13" x14ac:dyDescent="0.35">
      <c r="K2303" s="293"/>
      <c r="M2303" s="290"/>
    </row>
    <row r="2304" spans="11:13" x14ac:dyDescent="0.35">
      <c r="K2304" s="293"/>
      <c r="M2304" s="290"/>
    </row>
    <row r="2305" spans="11:13" x14ac:dyDescent="0.35">
      <c r="K2305" s="293"/>
      <c r="M2305" s="290"/>
    </row>
    <row r="2306" spans="11:13" x14ac:dyDescent="0.35">
      <c r="K2306" s="293"/>
      <c r="M2306" s="290"/>
    </row>
    <row r="2307" spans="11:13" x14ac:dyDescent="0.35">
      <c r="K2307" s="293"/>
      <c r="M2307" s="290"/>
    </row>
    <row r="2308" spans="11:13" x14ac:dyDescent="0.35">
      <c r="K2308" s="293"/>
      <c r="M2308" s="290"/>
    </row>
    <row r="2309" spans="11:13" x14ac:dyDescent="0.35">
      <c r="K2309" s="293"/>
      <c r="M2309" s="290"/>
    </row>
    <row r="2310" spans="11:13" x14ac:dyDescent="0.35">
      <c r="K2310" s="293"/>
      <c r="M2310" s="290"/>
    </row>
    <row r="2311" spans="11:13" x14ac:dyDescent="0.35">
      <c r="K2311" s="293"/>
      <c r="M2311" s="290"/>
    </row>
    <row r="2312" spans="11:13" x14ac:dyDescent="0.35">
      <c r="K2312" s="293"/>
      <c r="M2312" s="290"/>
    </row>
    <row r="2313" spans="11:13" x14ac:dyDescent="0.35">
      <c r="K2313" s="293"/>
      <c r="M2313" s="290"/>
    </row>
    <row r="2314" spans="11:13" x14ac:dyDescent="0.35">
      <c r="K2314" s="293"/>
      <c r="M2314" s="290"/>
    </row>
    <row r="2315" spans="11:13" x14ac:dyDescent="0.35">
      <c r="K2315" s="293"/>
      <c r="M2315" s="290"/>
    </row>
    <row r="2316" spans="11:13" x14ac:dyDescent="0.35">
      <c r="K2316" s="293"/>
      <c r="M2316" s="290"/>
    </row>
    <row r="2317" spans="11:13" x14ac:dyDescent="0.35">
      <c r="K2317" s="293"/>
      <c r="M2317" s="290"/>
    </row>
    <row r="2318" spans="11:13" x14ac:dyDescent="0.35">
      <c r="K2318" s="293"/>
      <c r="M2318" s="290"/>
    </row>
    <row r="2319" spans="11:13" x14ac:dyDescent="0.35">
      <c r="K2319" s="293"/>
      <c r="M2319" s="290"/>
    </row>
    <row r="2320" spans="11:13" x14ac:dyDescent="0.35">
      <c r="K2320" s="293"/>
      <c r="M2320" s="290"/>
    </row>
    <row r="2321" spans="11:13" x14ac:dyDescent="0.35">
      <c r="K2321" s="293"/>
      <c r="M2321" s="290"/>
    </row>
    <row r="2322" spans="11:13" x14ac:dyDescent="0.35">
      <c r="K2322" s="293"/>
      <c r="M2322" s="290"/>
    </row>
    <row r="2323" spans="11:13" x14ac:dyDescent="0.35">
      <c r="K2323" s="293"/>
      <c r="M2323" s="290"/>
    </row>
    <row r="2324" spans="11:13" x14ac:dyDescent="0.35">
      <c r="K2324" s="293"/>
      <c r="M2324" s="290"/>
    </row>
    <row r="2325" spans="11:13" x14ac:dyDescent="0.35">
      <c r="K2325" s="293"/>
      <c r="M2325" s="290"/>
    </row>
    <row r="2326" spans="11:13" x14ac:dyDescent="0.35">
      <c r="K2326" s="293"/>
      <c r="M2326" s="290"/>
    </row>
    <row r="2327" spans="11:13" x14ac:dyDescent="0.35">
      <c r="K2327" s="293"/>
      <c r="M2327" s="290"/>
    </row>
    <row r="2328" spans="11:13" x14ac:dyDescent="0.35">
      <c r="K2328" s="293"/>
      <c r="M2328" s="290"/>
    </row>
    <row r="2329" spans="11:13" x14ac:dyDescent="0.35">
      <c r="K2329" s="293"/>
      <c r="M2329" s="290"/>
    </row>
    <row r="2330" spans="11:13" x14ac:dyDescent="0.35">
      <c r="K2330" s="293"/>
      <c r="M2330" s="290"/>
    </row>
    <row r="2331" spans="11:13" x14ac:dyDescent="0.35">
      <c r="K2331" s="293"/>
      <c r="M2331" s="290"/>
    </row>
    <row r="2332" spans="11:13" x14ac:dyDescent="0.35">
      <c r="K2332" s="293"/>
      <c r="M2332" s="290"/>
    </row>
    <row r="2333" spans="11:13" x14ac:dyDescent="0.35">
      <c r="K2333" s="293"/>
      <c r="M2333" s="290"/>
    </row>
    <row r="2334" spans="11:13" x14ac:dyDescent="0.35">
      <c r="K2334" s="293"/>
      <c r="M2334" s="290"/>
    </row>
    <row r="2335" spans="11:13" x14ac:dyDescent="0.35">
      <c r="K2335" s="293"/>
      <c r="M2335" s="290"/>
    </row>
    <row r="2336" spans="11:13" x14ac:dyDescent="0.35">
      <c r="K2336" s="293"/>
      <c r="M2336" s="290"/>
    </row>
    <row r="2337" spans="11:13" x14ac:dyDescent="0.35">
      <c r="K2337" s="293"/>
      <c r="M2337" s="290"/>
    </row>
    <row r="2338" spans="11:13" x14ac:dyDescent="0.35">
      <c r="K2338" s="293"/>
      <c r="M2338" s="290"/>
    </row>
    <row r="2339" spans="11:13" x14ac:dyDescent="0.35">
      <c r="K2339" s="293"/>
      <c r="M2339" s="290"/>
    </row>
    <row r="2340" spans="11:13" x14ac:dyDescent="0.35">
      <c r="K2340" s="293"/>
      <c r="M2340" s="290"/>
    </row>
    <row r="2341" spans="11:13" x14ac:dyDescent="0.35">
      <c r="K2341" s="293"/>
      <c r="M2341" s="290"/>
    </row>
    <row r="2342" spans="11:13" x14ac:dyDescent="0.35">
      <c r="K2342" s="293"/>
      <c r="M2342" s="290"/>
    </row>
    <row r="2343" spans="11:13" x14ac:dyDescent="0.35">
      <c r="K2343" s="293"/>
      <c r="M2343" s="290"/>
    </row>
    <row r="2344" spans="11:13" x14ac:dyDescent="0.35">
      <c r="K2344" s="293"/>
      <c r="M2344" s="290"/>
    </row>
    <row r="2345" spans="11:13" x14ac:dyDescent="0.35">
      <c r="K2345" s="293"/>
      <c r="M2345" s="290"/>
    </row>
    <row r="2346" spans="11:13" x14ac:dyDescent="0.35">
      <c r="K2346" s="293"/>
      <c r="M2346" s="290"/>
    </row>
    <row r="2347" spans="11:13" x14ac:dyDescent="0.35">
      <c r="K2347" s="293"/>
      <c r="M2347" s="290"/>
    </row>
    <row r="2348" spans="11:13" x14ac:dyDescent="0.35">
      <c r="K2348" s="293"/>
      <c r="M2348" s="290"/>
    </row>
    <row r="2349" spans="11:13" x14ac:dyDescent="0.35">
      <c r="K2349" s="293"/>
      <c r="M2349" s="290"/>
    </row>
    <row r="2350" spans="11:13" x14ac:dyDescent="0.35">
      <c r="K2350" s="293"/>
      <c r="M2350" s="290"/>
    </row>
    <row r="2351" spans="11:13" x14ac:dyDescent="0.35">
      <c r="K2351" s="293"/>
      <c r="M2351" s="290"/>
    </row>
    <row r="2352" spans="11:13" x14ac:dyDescent="0.35">
      <c r="K2352" s="293"/>
      <c r="M2352" s="290"/>
    </row>
    <row r="2353" spans="11:13" x14ac:dyDescent="0.35">
      <c r="K2353" s="293"/>
      <c r="M2353" s="290"/>
    </row>
    <row r="2354" spans="11:13" x14ac:dyDescent="0.35">
      <c r="K2354" s="293"/>
      <c r="M2354" s="290"/>
    </row>
    <row r="2355" spans="11:13" x14ac:dyDescent="0.35">
      <c r="K2355" s="293"/>
      <c r="M2355" s="290"/>
    </row>
    <row r="2356" spans="11:13" x14ac:dyDescent="0.35">
      <c r="K2356" s="293"/>
      <c r="M2356" s="290"/>
    </row>
    <row r="2357" spans="11:13" x14ac:dyDescent="0.35">
      <c r="K2357" s="293"/>
      <c r="M2357" s="290"/>
    </row>
    <row r="2358" spans="11:13" x14ac:dyDescent="0.35">
      <c r="K2358" s="293"/>
      <c r="M2358" s="290"/>
    </row>
    <row r="2359" spans="11:13" x14ac:dyDescent="0.35">
      <c r="K2359" s="293"/>
      <c r="M2359" s="290"/>
    </row>
    <row r="2360" spans="11:13" x14ac:dyDescent="0.35">
      <c r="K2360" s="293"/>
      <c r="M2360" s="290"/>
    </row>
    <row r="2361" spans="11:13" x14ac:dyDescent="0.35">
      <c r="K2361" s="293"/>
      <c r="M2361" s="290"/>
    </row>
    <row r="2362" spans="11:13" x14ac:dyDescent="0.35">
      <c r="K2362" s="293"/>
      <c r="M2362" s="290"/>
    </row>
    <row r="2363" spans="11:13" x14ac:dyDescent="0.35">
      <c r="K2363" s="293"/>
      <c r="M2363" s="290"/>
    </row>
    <row r="2364" spans="11:13" x14ac:dyDescent="0.35">
      <c r="K2364" s="293"/>
      <c r="M2364" s="290"/>
    </row>
    <row r="2365" spans="11:13" x14ac:dyDescent="0.35">
      <c r="K2365" s="293"/>
      <c r="M2365" s="290"/>
    </row>
    <row r="2366" spans="11:13" x14ac:dyDescent="0.35">
      <c r="K2366" s="293"/>
      <c r="M2366" s="290"/>
    </row>
    <row r="2367" spans="11:13" x14ac:dyDescent="0.35">
      <c r="K2367" s="293"/>
      <c r="M2367" s="290"/>
    </row>
    <row r="2368" spans="11:13" x14ac:dyDescent="0.35">
      <c r="K2368" s="293"/>
      <c r="M2368" s="290"/>
    </row>
    <row r="2369" spans="11:13" x14ac:dyDescent="0.35">
      <c r="K2369" s="293"/>
      <c r="M2369" s="290"/>
    </row>
    <row r="2370" spans="11:13" x14ac:dyDescent="0.35">
      <c r="K2370" s="293"/>
      <c r="M2370" s="290"/>
    </row>
    <row r="2371" spans="11:13" x14ac:dyDescent="0.35">
      <c r="K2371" s="293"/>
      <c r="M2371" s="290"/>
    </row>
    <row r="2372" spans="11:13" x14ac:dyDescent="0.35">
      <c r="K2372" s="293"/>
      <c r="M2372" s="290"/>
    </row>
    <row r="2373" spans="11:13" x14ac:dyDescent="0.35">
      <c r="K2373" s="293"/>
      <c r="M2373" s="290"/>
    </row>
    <row r="2374" spans="11:13" x14ac:dyDescent="0.35">
      <c r="K2374" s="293"/>
      <c r="M2374" s="290"/>
    </row>
    <row r="2375" spans="11:13" x14ac:dyDescent="0.35">
      <c r="K2375" s="293"/>
      <c r="M2375" s="290"/>
    </row>
    <row r="2376" spans="11:13" x14ac:dyDescent="0.35">
      <c r="K2376" s="293"/>
      <c r="M2376" s="290"/>
    </row>
    <row r="2377" spans="11:13" x14ac:dyDescent="0.35">
      <c r="K2377" s="293"/>
      <c r="M2377" s="290"/>
    </row>
    <row r="2378" spans="11:13" x14ac:dyDescent="0.35">
      <c r="K2378" s="293"/>
      <c r="M2378" s="290"/>
    </row>
    <row r="2379" spans="11:13" x14ac:dyDescent="0.35">
      <c r="K2379" s="293"/>
      <c r="M2379" s="290"/>
    </row>
    <row r="2380" spans="11:13" x14ac:dyDescent="0.35">
      <c r="K2380" s="293"/>
      <c r="M2380" s="290"/>
    </row>
    <row r="2381" spans="11:13" x14ac:dyDescent="0.35">
      <c r="K2381" s="293"/>
      <c r="M2381" s="290"/>
    </row>
    <row r="2382" spans="11:13" x14ac:dyDescent="0.35">
      <c r="K2382" s="293"/>
      <c r="M2382" s="290"/>
    </row>
    <row r="2383" spans="11:13" x14ac:dyDescent="0.35">
      <c r="K2383" s="293"/>
      <c r="M2383" s="290"/>
    </row>
    <row r="2384" spans="11:13" x14ac:dyDescent="0.35">
      <c r="K2384" s="293"/>
      <c r="M2384" s="290"/>
    </row>
    <row r="2385" spans="11:13" x14ac:dyDescent="0.35">
      <c r="K2385" s="293"/>
      <c r="M2385" s="290"/>
    </row>
    <row r="2386" spans="11:13" x14ac:dyDescent="0.35">
      <c r="K2386" s="293"/>
      <c r="M2386" s="290"/>
    </row>
    <row r="2387" spans="11:13" x14ac:dyDescent="0.35">
      <c r="K2387" s="293"/>
      <c r="M2387" s="290"/>
    </row>
    <row r="2388" spans="11:13" x14ac:dyDescent="0.35">
      <c r="K2388" s="293"/>
      <c r="M2388" s="290"/>
    </row>
    <row r="2389" spans="11:13" x14ac:dyDescent="0.35">
      <c r="K2389" s="293"/>
      <c r="M2389" s="290"/>
    </row>
    <row r="2390" spans="11:13" x14ac:dyDescent="0.35">
      <c r="K2390" s="293"/>
      <c r="M2390" s="290"/>
    </row>
    <row r="2391" spans="11:13" x14ac:dyDescent="0.35">
      <c r="K2391" s="293"/>
      <c r="M2391" s="290"/>
    </row>
    <row r="2392" spans="11:13" x14ac:dyDescent="0.35">
      <c r="K2392" s="293"/>
      <c r="M2392" s="290"/>
    </row>
    <row r="2393" spans="11:13" x14ac:dyDescent="0.35">
      <c r="K2393" s="293"/>
      <c r="M2393" s="290"/>
    </row>
    <row r="2394" spans="11:13" x14ac:dyDescent="0.35">
      <c r="K2394" s="293"/>
      <c r="M2394" s="290"/>
    </row>
    <row r="2395" spans="11:13" x14ac:dyDescent="0.35">
      <c r="K2395" s="293"/>
      <c r="M2395" s="290"/>
    </row>
    <row r="2396" spans="11:13" x14ac:dyDescent="0.35">
      <c r="K2396" s="293"/>
      <c r="M2396" s="290"/>
    </row>
    <row r="2397" spans="11:13" x14ac:dyDescent="0.35">
      <c r="K2397" s="293"/>
      <c r="M2397" s="290"/>
    </row>
    <row r="2398" spans="11:13" x14ac:dyDescent="0.35">
      <c r="K2398" s="293"/>
      <c r="M2398" s="290"/>
    </row>
    <row r="2399" spans="11:13" x14ac:dyDescent="0.35">
      <c r="K2399" s="293"/>
      <c r="M2399" s="290"/>
    </row>
    <row r="2400" spans="11:13" x14ac:dyDescent="0.35">
      <c r="K2400" s="293"/>
      <c r="M2400" s="290"/>
    </row>
    <row r="2401" spans="11:13" x14ac:dyDescent="0.35">
      <c r="K2401" s="293"/>
      <c r="M2401" s="290"/>
    </row>
    <row r="2402" spans="11:13" x14ac:dyDescent="0.35">
      <c r="K2402" s="293"/>
      <c r="M2402" s="290"/>
    </row>
    <row r="2403" spans="11:13" x14ac:dyDescent="0.35">
      <c r="K2403" s="293"/>
      <c r="M2403" s="290"/>
    </row>
    <row r="2404" spans="11:13" x14ac:dyDescent="0.35">
      <c r="K2404" s="293"/>
      <c r="M2404" s="290"/>
    </row>
    <row r="2405" spans="11:13" x14ac:dyDescent="0.35">
      <c r="K2405" s="293"/>
      <c r="M2405" s="290"/>
    </row>
    <row r="2406" spans="11:13" x14ac:dyDescent="0.35">
      <c r="K2406" s="293"/>
      <c r="M2406" s="290"/>
    </row>
    <row r="2407" spans="11:13" x14ac:dyDescent="0.35">
      <c r="K2407" s="293"/>
      <c r="M2407" s="290"/>
    </row>
    <row r="2408" spans="11:13" x14ac:dyDescent="0.35">
      <c r="K2408" s="293"/>
      <c r="M2408" s="290"/>
    </row>
    <row r="2409" spans="11:13" x14ac:dyDescent="0.35">
      <c r="K2409" s="293"/>
      <c r="M2409" s="290"/>
    </row>
    <row r="2410" spans="11:13" x14ac:dyDescent="0.35">
      <c r="K2410" s="293"/>
      <c r="M2410" s="290"/>
    </row>
    <row r="2411" spans="11:13" x14ac:dyDescent="0.35">
      <c r="K2411" s="293"/>
      <c r="M2411" s="290"/>
    </row>
    <row r="2412" spans="11:13" x14ac:dyDescent="0.35">
      <c r="K2412" s="293"/>
      <c r="M2412" s="290"/>
    </row>
    <row r="2413" spans="11:13" x14ac:dyDescent="0.35">
      <c r="K2413" s="293"/>
      <c r="M2413" s="290"/>
    </row>
    <row r="2414" spans="11:13" x14ac:dyDescent="0.35">
      <c r="K2414" s="293"/>
      <c r="M2414" s="290"/>
    </row>
    <row r="2415" spans="11:13" x14ac:dyDescent="0.35">
      <c r="K2415" s="293"/>
      <c r="M2415" s="290"/>
    </row>
    <row r="2416" spans="11:13" x14ac:dyDescent="0.35">
      <c r="K2416" s="293"/>
      <c r="M2416" s="290"/>
    </row>
    <row r="2417" spans="11:13" x14ac:dyDescent="0.35">
      <c r="K2417" s="293"/>
      <c r="M2417" s="290"/>
    </row>
    <row r="2418" spans="11:13" x14ac:dyDescent="0.35">
      <c r="K2418" s="293"/>
      <c r="M2418" s="290"/>
    </row>
    <row r="2419" spans="11:13" x14ac:dyDescent="0.35">
      <c r="K2419" s="293"/>
      <c r="M2419" s="290"/>
    </row>
    <row r="2420" spans="11:13" x14ac:dyDescent="0.35">
      <c r="K2420" s="293"/>
      <c r="M2420" s="290"/>
    </row>
    <row r="2421" spans="11:13" x14ac:dyDescent="0.35">
      <c r="K2421" s="293"/>
      <c r="M2421" s="290"/>
    </row>
    <row r="2422" spans="11:13" x14ac:dyDescent="0.35">
      <c r="K2422" s="293"/>
      <c r="M2422" s="290"/>
    </row>
    <row r="2423" spans="11:13" x14ac:dyDescent="0.35">
      <c r="K2423" s="293"/>
      <c r="M2423" s="290"/>
    </row>
    <row r="2424" spans="11:13" x14ac:dyDescent="0.35">
      <c r="K2424" s="293"/>
      <c r="M2424" s="290"/>
    </row>
    <row r="2425" spans="11:13" x14ac:dyDescent="0.35">
      <c r="K2425" s="293"/>
      <c r="M2425" s="290"/>
    </row>
    <row r="2426" spans="11:13" x14ac:dyDescent="0.35">
      <c r="K2426" s="293"/>
      <c r="M2426" s="290"/>
    </row>
    <row r="2427" spans="11:13" x14ac:dyDescent="0.35">
      <c r="K2427" s="293"/>
      <c r="M2427" s="290"/>
    </row>
    <row r="2428" spans="11:13" x14ac:dyDescent="0.35">
      <c r="K2428" s="293"/>
      <c r="M2428" s="290"/>
    </row>
    <row r="2429" spans="11:13" x14ac:dyDescent="0.35">
      <c r="K2429" s="293"/>
      <c r="M2429" s="290"/>
    </row>
    <row r="2430" spans="11:13" x14ac:dyDescent="0.35">
      <c r="K2430" s="293"/>
      <c r="M2430" s="290"/>
    </row>
    <row r="2431" spans="11:13" x14ac:dyDescent="0.35">
      <c r="K2431" s="293"/>
      <c r="M2431" s="290"/>
    </row>
    <row r="2432" spans="11:13" x14ac:dyDescent="0.35">
      <c r="K2432" s="293"/>
      <c r="M2432" s="290"/>
    </row>
    <row r="2433" spans="11:13" x14ac:dyDescent="0.35">
      <c r="K2433" s="293"/>
      <c r="M2433" s="290"/>
    </row>
    <row r="2434" spans="11:13" x14ac:dyDescent="0.35">
      <c r="K2434" s="293"/>
      <c r="M2434" s="290"/>
    </row>
    <row r="2435" spans="11:13" x14ac:dyDescent="0.35">
      <c r="K2435" s="293"/>
      <c r="M2435" s="290"/>
    </row>
    <row r="2436" spans="11:13" x14ac:dyDescent="0.35">
      <c r="K2436" s="293"/>
      <c r="M2436" s="290"/>
    </row>
    <row r="2437" spans="11:13" x14ac:dyDescent="0.35">
      <c r="K2437" s="293"/>
      <c r="M2437" s="290"/>
    </row>
    <row r="2438" spans="11:13" x14ac:dyDescent="0.35">
      <c r="K2438" s="293"/>
      <c r="M2438" s="290"/>
    </row>
    <row r="2439" spans="11:13" x14ac:dyDescent="0.35">
      <c r="K2439" s="293"/>
      <c r="M2439" s="290"/>
    </row>
    <row r="2440" spans="11:13" x14ac:dyDescent="0.35">
      <c r="K2440" s="293"/>
      <c r="M2440" s="290"/>
    </row>
    <row r="2441" spans="11:13" x14ac:dyDescent="0.35">
      <c r="K2441" s="293"/>
      <c r="M2441" s="290"/>
    </row>
    <row r="2442" spans="11:13" x14ac:dyDescent="0.35">
      <c r="K2442" s="293"/>
      <c r="M2442" s="290"/>
    </row>
    <row r="2443" spans="11:13" x14ac:dyDescent="0.35">
      <c r="K2443" s="293"/>
      <c r="M2443" s="290"/>
    </row>
    <row r="2444" spans="11:13" x14ac:dyDescent="0.35">
      <c r="K2444" s="293"/>
      <c r="M2444" s="290"/>
    </row>
    <row r="2445" spans="11:13" x14ac:dyDescent="0.35">
      <c r="K2445" s="293"/>
      <c r="M2445" s="290"/>
    </row>
    <row r="2446" spans="11:13" x14ac:dyDescent="0.35">
      <c r="K2446" s="293"/>
      <c r="M2446" s="290"/>
    </row>
    <row r="2447" spans="11:13" x14ac:dyDescent="0.35">
      <c r="K2447" s="293"/>
      <c r="M2447" s="290"/>
    </row>
    <row r="2448" spans="11:13" x14ac:dyDescent="0.35">
      <c r="K2448" s="293"/>
      <c r="M2448" s="290"/>
    </row>
    <row r="2449" spans="11:13" x14ac:dyDescent="0.35">
      <c r="K2449" s="293"/>
      <c r="M2449" s="290"/>
    </row>
    <row r="2450" spans="11:13" x14ac:dyDescent="0.35">
      <c r="K2450" s="293"/>
      <c r="M2450" s="290"/>
    </row>
    <row r="2451" spans="11:13" x14ac:dyDescent="0.35">
      <c r="K2451" s="293"/>
      <c r="M2451" s="290"/>
    </row>
    <row r="2452" spans="11:13" x14ac:dyDescent="0.35">
      <c r="K2452" s="293"/>
      <c r="M2452" s="290"/>
    </row>
    <row r="2453" spans="11:13" x14ac:dyDescent="0.35">
      <c r="K2453" s="293"/>
      <c r="M2453" s="290"/>
    </row>
    <row r="2454" spans="11:13" x14ac:dyDescent="0.35">
      <c r="K2454" s="293"/>
      <c r="M2454" s="290"/>
    </row>
    <row r="2455" spans="11:13" x14ac:dyDescent="0.35">
      <c r="K2455" s="293"/>
      <c r="M2455" s="290"/>
    </row>
    <row r="2456" spans="11:13" x14ac:dyDescent="0.35">
      <c r="K2456" s="293"/>
      <c r="M2456" s="290"/>
    </row>
    <row r="2457" spans="11:13" x14ac:dyDescent="0.35">
      <c r="K2457" s="293"/>
      <c r="M2457" s="290"/>
    </row>
    <row r="2458" spans="11:13" x14ac:dyDescent="0.35">
      <c r="K2458" s="293"/>
      <c r="M2458" s="290"/>
    </row>
    <row r="2459" spans="11:13" x14ac:dyDescent="0.35">
      <c r="K2459" s="293"/>
      <c r="M2459" s="290"/>
    </row>
    <row r="2460" spans="11:13" x14ac:dyDescent="0.35">
      <c r="K2460" s="293"/>
      <c r="M2460" s="290"/>
    </row>
    <row r="2461" spans="11:13" x14ac:dyDescent="0.35">
      <c r="K2461" s="293"/>
      <c r="M2461" s="290"/>
    </row>
    <row r="2462" spans="11:13" x14ac:dyDescent="0.35">
      <c r="K2462" s="293"/>
      <c r="M2462" s="290"/>
    </row>
    <row r="2463" spans="11:13" x14ac:dyDescent="0.35">
      <c r="K2463" s="293"/>
      <c r="M2463" s="290"/>
    </row>
    <row r="2464" spans="11:13" x14ac:dyDescent="0.35">
      <c r="K2464" s="293"/>
      <c r="M2464" s="290"/>
    </row>
    <row r="2465" spans="11:13" x14ac:dyDescent="0.35">
      <c r="K2465" s="293"/>
      <c r="M2465" s="290"/>
    </row>
    <row r="2466" spans="11:13" x14ac:dyDescent="0.35">
      <c r="K2466" s="293"/>
      <c r="M2466" s="290"/>
    </row>
    <row r="2467" spans="11:13" x14ac:dyDescent="0.35">
      <c r="K2467" s="293"/>
      <c r="M2467" s="290"/>
    </row>
    <row r="2468" spans="11:13" x14ac:dyDescent="0.35">
      <c r="K2468" s="293"/>
      <c r="M2468" s="290"/>
    </row>
    <row r="2469" spans="11:13" x14ac:dyDescent="0.35">
      <c r="K2469" s="293"/>
      <c r="M2469" s="290"/>
    </row>
    <row r="2470" spans="11:13" x14ac:dyDescent="0.35">
      <c r="K2470" s="293"/>
      <c r="M2470" s="290"/>
    </row>
    <row r="2471" spans="11:13" x14ac:dyDescent="0.35">
      <c r="K2471" s="293"/>
      <c r="M2471" s="290"/>
    </row>
    <row r="2472" spans="11:13" x14ac:dyDescent="0.35">
      <c r="K2472" s="293"/>
      <c r="M2472" s="290"/>
    </row>
    <row r="2473" spans="11:13" x14ac:dyDescent="0.35">
      <c r="K2473" s="293"/>
      <c r="M2473" s="290"/>
    </row>
    <row r="2474" spans="11:13" x14ac:dyDescent="0.35">
      <c r="K2474" s="293"/>
      <c r="M2474" s="290"/>
    </row>
    <row r="2475" spans="11:13" x14ac:dyDescent="0.35">
      <c r="K2475" s="293"/>
      <c r="M2475" s="290"/>
    </row>
    <row r="2476" spans="11:13" x14ac:dyDescent="0.35">
      <c r="K2476" s="293"/>
      <c r="M2476" s="290"/>
    </row>
    <row r="2477" spans="11:13" x14ac:dyDescent="0.35">
      <c r="K2477" s="293"/>
      <c r="M2477" s="290"/>
    </row>
    <row r="2478" spans="11:13" x14ac:dyDescent="0.35">
      <c r="K2478" s="293"/>
      <c r="M2478" s="290"/>
    </row>
    <row r="2479" spans="11:13" x14ac:dyDescent="0.35">
      <c r="K2479" s="293"/>
      <c r="M2479" s="290"/>
    </row>
    <row r="2480" spans="11:13" x14ac:dyDescent="0.35">
      <c r="K2480" s="293"/>
      <c r="M2480" s="290"/>
    </row>
    <row r="2481" spans="11:13" x14ac:dyDescent="0.35">
      <c r="K2481" s="293"/>
      <c r="M2481" s="290"/>
    </row>
    <row r="2482" spans="11:13" x14ac:dyDescent="0.35">
      <c r="K2482" s="293"/>
      <c r="M2482" s="290"/>
    </row>
    <row r="2483" spans="11:13" x14ac:dyDescent="0.35">
      <c r="K2483" s="293"/>
      <c r="M2483" s="290"/>
    </row>
    <row r="2484" spans="11:13" x14ac:dyDescent="0.35">
      <c r="K2484" s="293"/>
      <c r="M2484" s="290"/>
    </row>
    <row r="2485" spans="11:13" x14ac:dyDescent="0.35">
      <c r="K2485" s="293"/>
      <c r="M2485" s="290"/>
    </row>
    <row r="2486" spans="11:13" x14ac:dyDescent="0.35">
      <c r="K2486" s="293"/>
      <c r="M2486" s="290"/>
    </row>
    <row r="2487" spans="11:13" x14ac:dyDescent="0.35">
      <c r="K2487" s="293"/>
      <c r="M2487" s="290"/>
    </row>
    <row r="2488" spans="11:13" x14ac:dyDescent="0.35">
      <c r="K2488" s="293"/>
      <c r="M2488" s="290"/>
    </row>
    <row r="2489" spans="11:13" x14ac:dyDescent="0.35">
      <c r="K2489" s="293"/>
      <c r="M2489" s="290"/>
    </row>
    <row r="2490" spans="11:13" x14ac:dyDescent="0.35">
      <c r="K2490" s="293"/>
      <c r="M2490" s="290"/>
    </row>
    <row r="2491" spans="11:13" x14ac:dyDescent="0.35">
      <c r="K2491" s="293"/>
      <c r="M2491" s="290"/>
    </row>
    <row r="2492" spans="11:13" x14ac:dyDescent="0.35">
      <c r="K2492" s="293"/>
      <c r="M2492" s="290"/>
    </row>
    <row r="2493" spans="11:13" x14ac:dyDescent="0.35">
      <c r="K2493" s="293"/>
      <c r="M2493" s="290"/>
    </row>
    <row r="2494" spans="11:13" x14ac:dyDescent="0.35">
      <c r="K2494" s="293"/>
      <c r="M2494" s="290"/>
    </row>
    <row r="2495" spans="11:13" x14ac:dyDescent="0.35">
      <c r="K2495" s="293"/>
      <c r="M2495" s="290"/>
    </row>
    <row r="2496" spans="11:13" x14ac:dyDescent="0.35">
      <c r="K2496" s="293"/>
      <c r="M2496" s="290"/>
    </row>
    <row r="2497" spans="11:13" x14ac:dyDescent="0.35">
      <c r="K2497" s="293"/>
      <c r="M2497" s="290"/>
    </row>
    <row r="2498" spans="11:13" x14ac:dyDescent="0.35">
      <c r="K2498" s="293"/>
      <c r="M2498" s="290"/>
    </row>
    <row r="2499" spans="11:13" x14ac:dyDescent="0.35">
      <c r="K2499" s="293"/>
      <c r="M2499" s="290"/>
    </row>
    <row r="2500" spans="11:13" x14ac:dyDescent="0.35">
      <c r="K2500" s="293"/>
      <c r="M2500" s="290"/>
    </row>
    <row r="2501" spans="11:13" x14ac:dyDescent="0.35">
      <c r="K2501" s="293"/>
      <c r="M2501" s="290"/>
    </row>
    <row r="2502" spans="11:13" x14ac:dyDescent="0.35">
      <c r="K2502" s="293"/>
      <c r="M2502" s="290"/>
    </row>
    <row r="2503" spans="11:13" x14ac:dyDescent="0.35">
      <c r="K2503" s="293"/>
      <c r="M2503" s="290"/>
    </row>
    <row r="2504" spans="11:13" x14ac:dyDescent="0.35">
      <c r="K2504" s="293"/>
      <c r="M2504" s="290"/>
    </row>
    <row r="2505" spans="11:13" x14ac:dyDescent="0.35">
      <c r="K2505" s="293"/>
      <c r="M2505" s="290"/>
    </row>
    <row r="2506" spans="11:13" x14ac:dyDescent="0.35">
      <c r="K2506" s="293"/>
      <c r="M2506" s="290"/>
    </row>
    <row r="2507" spans="11:13" x14ac:dyDescent="0.35">
      <c r="K2507" s="293"/>
      <c r="M2507" s="290"/>
    </row>
    <row r="2508" spans="11:13" x14ac:dyDescent="0.35">
      <c r="K2508" s="293"/>
      <c r="M2508" s="290"/>
    </row>
    <row r="2509" spans="11:13" x14ac:dyDescent="0.35">
      <c r="K2509" s="293"/>
      <c r="M2509" s="290"/>
    </row>
    <row r="2510" spans="11:13" x14ac:dyDescent="0.35">
      <c r="K2510" s="293"/>
      <c r="M2510" s="290"/>
    </row>
    <row r="2511" spans="11:13" x14ac:dyDescent="0.35">
      <c r="K2511" s="293"/>
      <c r="M2511" s="290"/>
    </row>
    <row r="2512" spans="11:13" x14ac:dyDescent="0.35">
      <c r="K2512" s="293"/>
      <c r="M2512" s="290"/>
    </row>
    <row r="2513" spans="11:13" x14ac:dyDescent="0.35">
      <c r="K2513" s="293"/>
      <c r="M2513" s="290"/>
    </row>
    <row r="2514" spans="11:13" x14ac:dyDescent="0.35">
      <c r="K2514" s="293"/>
      <c r="M2514" s="290"/>
    </row>
    <row r="2515" spans="11:13" x14ac:dyDescent="0.35">
      <c r="K2515" s="293"/>
      <c r="M2515" s="290"/>
    </row>
    <row r="2516" spans="11:13" x14ac:dyDescent="0.35">
      <c r="K2516" s="293"/>
      <c r="M2516" s="290"/>
    </row>
    <row r="2517" spans="11:13" x14ac:dyDescent="0.35">
      <c r="K2517" s="293"/>
      <c r="M2517" s="290"/>
    </row>
    <row r="2518" spans="11:13" x14ac:dyDescent="0.35">
      <c r="K2518" s="293"/>
      <c r="M2518" s="290"/>
    </row>
    <row r="2519" spans="11:13" x14ac:dyDescent="0.35">
      <c r="K2519" s="293"/>
      <c r="M2519" s="290"/>
    </row>
    <row r="2520" spans="11:13" x14ac:dyDescent="0.35">
      <c r="K2520" s="293"/>
      <c r="M2520" s="290"/>
    </row>
    <row r="2521" spans="11:13" x14ac:dyDescent="0.35">
      <c r="K2521" s="293"/>
      <c r="M2521" s="290"/>
    </row>
    <row r="2522" spans="11:13" x14ac:dyDescent="0.35">
      <c r="K2522" s="293"/>
      <c r="M2522" s="290"/>
    </row>
    <row r="2523" spans="11:13" x14ac:dyDescent="0.35">
      <c r="K2523" s="293"/>
      <c r="M2523" s="290"/>
    </row>
    <row r="2524" spans="11:13" x14ac:dyDescent="0.35">
      <c r="K2524" s="293"/>
      <c r="M2524" s="290"/>
    </row>
    <row r="2525" spans="11:13" x14ac:dyDescent="0.35">
      <c r="K2525" s="293"/>
      <c r="M2525" s="290"/>
    </row>
    <row r="2526" spans="11:13" x14ac:dyDescent="0.35">
      <c r="K2526" s="293"/>
      <c r="M2526" s="290"/>
    </row>
    <row r="2527" spans="11:13" x14ac:dyDescent="0.35">
      <c r="K2527" s="293"/>
      <c r="M2527" s="290"/>
    </row>
    <row r="2528" spans="11:13" x14ac:dyDescent="0.35">
      <c r="K2528" s="293"/>
      <c r="M2528" s="290"/>
    </row>
    <row r="2529" spans="11:13" x14ac:dyDescent="0.35">
      <c r="K2529" s="293"/>
      <c r="M2529" s="290"/>
    </row>
    <row r="2530" spans="11:13" x14ac:dyDescent="0.35">
      <c r="K2530" s="293"/>
      <c r="M2530" s="290"/>
    </row>
    <row r="2531" spans="11:13" x14ac:dyDescent="0.35">
      <c r="K2531" s="293"/>
      <c r="M2531" s="290"/>
    </row>
    <row r="2532" spans="11:13" x14ac:dyDescent="0.35">
      <c r="K2532" s="293"/>
      <c r="M2532" s="290"/>
    </row>
    <row r="2533" spans="11:13" x14ac:dyDescent="0.35">
      <c r="K2533" s="293"/>
      <c r="M2533" s="290"/>
    </row>
    <row r="2534" spans="11:13" x14ac:dyDescent="0.35">
      <c r="K2534" s="293"/>
      <c r="M2534" s="290"/>
    </row>
    <row r="2535" spans="11:13" x14ac:dyDescent="0.35">
      <c r="K2535" s="293"/>
      <c r="M2535" s="290"/>
    </row>
    <row r="2536" spans="11:13" x14ac:dyDescent="0.35">
      <c r="K2536" s="293"/>
      <c r="M2536" s="290"/>
    </row>
    <row r="2537" spans="11:13" x14ac:dyDescent="0.35">
      <c r="K2537" s="293"/>
      <c r="M2537" s="290"/>
    </row>
    <row r="2538" spans="11:13" x14ac:dyDescent="0.35">
      <c r="K2538" s="293"/>
      <c r="M2538" s="290"/>
    </row>
    <row r="2539" spans="11:13" x14ac:dyDescent="0.35">
      <c r="K2539" s="293"/>
      <c r="M2539" s="290"/>
    </row>
    <row r="2540" spans="11:13" x14ac:dyDescent="0.35">
      <c r="K2540" s="293"/>
      <c r="M2540" s="290"/>
    </row>
    <row r="2541" spans="11:13" x14ac:dyDescent="0.35">
      <c r="K2541" s="293"/>
      <c r="M2541" s="290"/>
    </row>
    <row r="2542" spans="11:13" x14ac:dyDescent="0.35">
      <c r="K2542" s="293"/>
      <c r="M2542" s="290"/>
    </row>
    <row r="2543" spans="11:13" x14ac:dyDescent="0.35">
      <c r="K2543" s="293"/>
      <c r="M2543" s="290"/>
    </row>
    <row r="2544" spans="11:13" x14ac:dyDescent="0.35">
      <c r="K2544" s="293"/>
      <c r="M2544" s="290"/>
    </row>
    <row r="2545" spans="11:13" x14ac:dyDescent="0.35">
      <c r="K2545" s="293"/>
      <c r="M2545" s="290"/>
    </row>
    <row r="2546" spans="11:13" x14ac:dyDescent="0.35">
      <c r="K2546" s="293"/>
      <c r="M2546" s="290"/>
    </row>
    <row r="2547" spans="11:13" x14ac:dyDescent="0.35">
      <c r="K2547" s="293"/>
      <c r="M2547" s="290"/>
    </row>
    <row r="2548" spans="11:13" x14ac:dyDescent="0.35">
      <c r="K2548" s="293"/>
      <c r="M2548" s="290"/>
    </row>
    <row r="2549" spans="11:13" x14ac:dyDescent="0.35">
      <c r="K2549" s="293"/>
      <c r="M2549" s="290"/>
    </row>
    <row r="2550" spans="11:13" x14ac:dyDescent="0.35">
      <c r="K2550" s="293"/>
      <c r="M2550" s="290"/>
    </row>
    <row r="2551" spans="11:13" x14ac:dyDescent="0.35">
      <c r="K2551" s="293"/>
      <c r="M2551" s="290"/>
    </row>
    <row r="2552" spans="11:13" x14ac:dyDescent="0.35">
      <c r="K2552" s="293"/>
      <c r="M2552" s="290"/>
    </row>
    <row r="2553" spans="11:13" x14ac:dyDescent="0.35">
      <c r="K2553" s="293"/>
      <c r="M2553" s="290"/>
    </row>
    <row r="2554" spans="11:13" x14ac:dyDescent="0.35">
      <c r="K2554" s="293"/>
      <c r="M2554" s="290"/>
    </row>
    <row r="2555" spans="11:13" x14ac:dyDescent="0.35">
      <c r="K2555" s="293"/>
      <c r="M2555" s="290"/>
    </row>
    <row r="2556" spans="11:13" x14ac:dyDescent="0.35">
      <c r="K2556" s="293"/>
      <c r="M2556" s="290"/>
    </row>
    <row r="2557" spans="11:13" x14ac:dyDescent="0.35">
      <c r="K2557" s="293"/>
      <c r="M2557" s="290"/>
    </row>
    <row r="2558" spans="11:13" x14ac:dyDescent="0.35">
      <c r="K2558" s="293"/>
      <c r="M2558" s="290"/>
    </row>
    <row r="2559" spans="11:13" x14ac:dyDescent="0.35">
      <c r="K2559" s="293"/>
      <c r="M2559" s="290"/>
    </row>
    <row r="2560" spans="11:13" x14ac:dyDescent="0.35">
      <c r="K2560" s="293"/>
      <c r="M2560" s="290"/>
    </row>
    <row r="2561" spans="11:13" x14ac:dyDescent="0.35">
      <c r="K2561" s="293"/>
      <c r="M2561" s="290"/>
    </row>
    <row r="2562" spans="11:13" x14ac:dyDescent="0.35">
      <c r="K2562" s="293"/>
      <c r="M2562" s="290"/>
    </row>
    <row r="2563" spans="11:13" x14ac:dyDescent="0.35">
      <c r="K2563" s="293"/>
      <c r="M2563" s="290"/>
    </row>
    <row r="2564" spans="11:13" x14ac:dyDescent="0.35">
      <c r="K2564" s="293"/>
      <c r="M2564" s="290"/>
    </row>
    <row r="2565" spans="11:13" x14ac:dyDescent="0.35">
      <c r="K2565" s="293"/>
      <c r="M2565" s="290"/>
    </row>
    <row r="2566" spans="11:13" x14ac:dyDescent="0.35">
      <c r="K2566" s="293"/>
      <c r="M2566" s="290"/>
    </row>
    <row r="2567" spans="11:13" x14ac:dyDescent="0.35">
      <c r="K2567" s="293"/>
      <c r="M2567" s="290"/>
    </row>
    <row r="2568" spans="11:13" x14ac:dyDescent="0.35">
      <c r="K2568" s="293"/>
      <c r="M2568" s="290"/>
    </row>
    <row r="2569" spans="11:13" x14ac:dyDescent="0.35">
      <c r="K2569" s="293"/>
      <c r="M2569" s="290"/>
    </row>
    <row r="2570" spans="11:13" x14ac:dyDescent="0.35">
      <c r="K2570" s="293"/>
      <c r="M2570" s="290"/>
    </row>
    <row r="2571" spans="11:13" x14ac:dyDescent="0.35">
      <c r="K2571" s="293"/>
      <c r="M2571" s="290"/>
    </row>
    <row r="2572" spans="11:13" x14ac:dyDescent="0.35">
      <c r="K2572" s="293"/>
      <c r="M2572" s="290"/>
    </row>
    <row r="2573" spans="11:13" x14ac:dyDescent="0.35">
      <c r="K2573" s="293"/>
      <c r="M2573" s="290"/>
    </row>
    <row r="2574" spans="11:13" x14ac:dyDescent="0.35">
      <c r="K2574" s="293"/>
      <c r="M2574" s="290"/>
    </row>
    <row r="2575" spans="11:13" x14ac:dyDescent="0.35">
      <c r="K2575" s="293"/>
      <c r="M2575" s="290"/>
    </row>
    <row r="2576" spans="11:13" x14ac:dyDescent="0.35">
      <c r="K2576" s="293"/>
      <c r="M2576" s="290"/>
    </row>
    <row r="2577" spans="11:13" x14ac:dyDescent="0.35">
      <c r="K2577" s="293"/>
      <c r="M2577" s="290"/>
    </row>
    <row r="2578" spans="11:13" x14ac:dyDescent="0.35">
      <c r="K2578" s="293"/>
      <c r="M2578" s="290"/>
    </row>
    <row r="2579" spans="11:13" x14ac:dyDescent="0.35">
      <c r="K2579" s="293"/>
      <c r="M2579" s="290"/>
    </row>
    <row r="2580" spans="11:13" x14ac:dyDescent="0.35">
      <c r="K2580" s="293"/>
      <c r="M2580" s="290"/>
    </row>
    <row r="2581" spans="11:13" x14ac:dyDescent="0.35">
      <c r="K2581" s="293"/>
      <c r="M2581" s="290"/>
    </row>
    <row r="2582" spans="11:13" x14ac:dyDescent="0.35">
      <c r="K2582" s="293"/>
      <c r="M2582" s="290"/>
    </row>
    <row r="2583" spans="11:13" x14ac:dyDescent="0.35">
      <c r="K2583" s="293"/>
      <c r="M2583" s="290"/>
    </row>
    <row r="2584" spans="11:13" x14ac:dyDescent="0.35">
      <c r="K2584" s="293"/>
      <c r="M2584" s="290"/>
    </row>
    <row r="2585" spans="11:13" x14ac:dyDescent="0.35">
      <c r="K2585" s="293"/>
      <c r="M2585" s="290"/>
    </row>
    <row r="2586" spans="11:13" x14ac:dyDescent="0.35">
      <c r="K2586" s="293"/>
      <c r="M2586" s="290"/>
    </row>
    <row r="2587" spans="11:13" x14ac:dyDescent="0.35">
      <c r="K2587" s="293"/>
      <c r="M2587" s="290"/>
    </row>
    <row r="2588" spans="11:13" x14ac:dyDescent="0.35">
      <c r="K2588" s="293"/>
      <c r="M2588" s="290"/>
    </row>
    <row r="2589" spans="11:13" x14ac:dyDescent="0.35">
      <c r="K2589" s="293"/>
      <c r="M2589" s="290"/>
    </row>
    <row r="2590" spans="11:13" x14ac:dyDescent="0.35">
      <c r="K2590" s="293"/>
      <c r="M2590" s="290"/>
    </row>
    <row r="2591" spans="11:13" x14ac:dyDescent="0.35">
      <c r="K2591" s="293"/>
      <c r="M2591" s="290"/>
    </row>
    <row r="2592" spans="11:13" x14ac:dyDescent="0.35">
      <c r="K2592" s="293"/>
      <c r="M2592" s="290"/>
    </row>
    <row r="2593" spans="11:13" x14ac:dyDescent="0.35">
      <c r="K2593" s="293"/>
      <c r="M2593" s="290"/>
    </row>
    <row r="2594" spans="11:13" x14ac:dyDescent="0.35">
      <c r="K2594" s="293"/>
      <c r="M2594" s="290"/>
    </row>
    <row r="2595" spans="11:13" x14ac:dyDescent="0.35">
      <c r="K2595" s="293"/>
      <c r="M2595" s="290"/>
    </row>
    <row r="2596" spans="11:13" x14ac:dyDescent="0.35">
      <c r="K2596" s="293"/>
      <c r="M2596" s="290"/>
    </row>
    <row r="2597" spans="11:13" x14ac:dyDescent="0.35">
      <c r="K2597" s="293"/>
      <c r="M2597" s="290"/>
    </row>
    <row r="2598" spans="11:13" x14ac:dyDescent="0.35">
      <c r="K2598" s="293"/>
      <c r="M2598" s="290"/>
    </row>
    <row r="2599" spans="11:13" x14ac:dyDescent="0.35">
      <c r="K2599" s="293"/>
      <c r="M2599" s="290"/>
    </row>
    <row r="2600" spans="11:13" x14ac:dyDescent="0.35">
      <c r="K2600" s="293"/>
      <c r="M2600" s="290"/>
    </row>
    <row r="2601" spans="11:13" x14ac:dyDescent="0.35">
      <c r="K2601" s="293"/>
      <c r="M2601" s="290"/>
    </row>
    <row r="2602" spans="11:13" x14ac:dyDescent="0.35">
      <c r="K2602" s="293"/>
      <c r="M2602" s="290"/>
    </row>
    <row r="2603" spans="11:13" x14ac:dyDescent="0.35">
      <c r="K2603" s="293"/>
      <c r="M2603" s="290"/>
    </row>
    <row r="2604" spans="11:13" x14ac:dyDescent="0.35">
      <c r="K2604" s="293"/>
      <c r="M2604" s="290"/>
    </row>
    <row r="2605" spans="11:13" x14ac:dyDescent="0.35">
      <c r="K2605" s="293"/>
      <c r="M2605" s="290"/>
    </row>
    <row r="2606" spans="11:13" x14ac:dyDescent="0.35">
      <c r="K2606" s="293"/>
      <c r="M2606" s="290"/>
    </row>
    <row r="2607" spans="11:13" x14ac:dyDescent="0.35">
      <c r="K2607" s="293"/>
      <c r="M2607" s="290"/>
    </row>
    <row r="2608" spans="11:13" x14ac:dyDescent="0.35">
      <c r="K2608" s="293"/>
      <c r="M2608" s="290"/>
    </row>
    <row r="2609" spans="11:13" x14ac:dyDescent="0.35">
      <c r="K2609" s="293"/>
      <c r="M2609" s="290"/>
    </row>
    <row r="2610" spans="11:13" x14ac:dyDescent="0.35">
      <c r="K2610" s="293"/>
      <c r="M2610" s="290"/>
    </row>
    <row r="2611" spans="11:13" x14ac:dyDescent="0.35">
      <c r="K2611" s="293"/>
      <c r="M2611" s="290"/>
    </row>
    <row r="2612" spans="11:13" x14ac:dyDescent="0.35">
      <c r="K2612" s="293"/>
      <c r="M2612" s="290"/>
    </row>
    <row r="2613" spans="11:13" x14ac:dyDescent="0.35">
      <c r="K2613" s="293"/>
      <c r="M2613" s="290"/>
    </row>
    <row r="2614" spans="11:13" x14ac:dyDescent="0.35">
      <c r="K2614" s="293"/>
      <c r="M2614" s="290"/>
    </row>
    <row r="2615" spans="11:13" x14ac:dyDescent="0.35">
      <c r="K2615" s="293"/>
      <c r="M2615" s="290"/>
    </row>
    <row r="2616" spans="11:13" x14ac:dyDescent="0.35">
      <c r="K2616" s="293"/>
      <c r="M2616" s="290"/>
    </row>
    <row r="2617" spans="11:13" x14ac:dyDescent="0.35">
      <c r="K2617" s="293"/>
      <c r="M2617" s="290"/>
    </row>
    <row r="2618" spans="11:13" x14ac:dyDescent="0.35">
      <c r="K2618" s="293"/>
      <c r="M2618" s="290"/>
    </row>
    <row r="2619" spans="11:13" x14ac:dyDescent="0.35">
      <c r="K2619" s="293"/>
      <c r="M2619" s="290"/>
    </row>
    <row r="2620" spans="11:13" x14ac:dyDescent="0.35">
      <c r="K2620" s="293"/>
      <c r="M2620" s="290"/>
    </row>
    <row r="2621" spans="11:13" x14ac:dyDescent="0.35">
      <c r="K2621" s="293"/>
      <c r="M2621" s="290"/>
    </row>
    <row r="2622" spans="11:13" x14ac:dyDescent="0.35">
      <c r="K2622" s="293"/>
      <c r="M2622" s="290"/>
    </row>
    <row r="2623" spans="11:13" x14ac:dyDescent="0.35">
      <c r="K2623" s="293"/>
      <c r="M2623" s="290"/>
    </row>
    <row r="2624" spans="11:13" x14ac:dyDescent="0.35">
      <c r="K2624" s="293"/>
      <c r="M2624" s="290"/>
    </row>
    <row r="2625" spans="11:13" x14ac:dyDescent="0.35">
      <c r="K2625" s="293"/>
      <c r="M2625" s="290"/>
    </row>
    <row r="2626" spans="11:13" x14ac:dyDescent="0.35">
      <c r="K2626" s="293"/>
      <c r="M2626" s="290"/>
    </row>
    <row r="2627" spans="11:13" x14ac:dyDescent="0.35">
      <c r="K2627" s="293"/>
      <c r="M2627" s="290"/>
    </row>
    <row r="2628" spans="11:13" x14ac:dyDescent="0.35">
      <c r="K2628" s="293"/>
      <c r="M2628" s="290"/>
    </row>
    <row r="2629" spans="11:13" x14ac:dyDescent="0.35">
      <c r="K2629" s="293"/>
      <c r="M2629" s="290"/>
    </row>
    <row r="2630" spans="11:13" x14ac:dyDescent="0.35">
      <c r="K2630" s="293"/>
      <c r="M2630" s="290"/>
    </row>
    <row r="2631" spans="11:13" x14ac:dyDescent="0.35">
      <c r="K2631" s="293"/>
      <c r="M2631" s="290"/>
    </row>
    <row r="2632" spans="11:13" x14ac:dyDescent="0.35">
      <c r="K2632" s="293"/>
      <c r="M2632" s="290"/>
    </row>
    <row r="2633" spans="11:13" x14ac:dyDescent="0.35">
      <c r="K2633" s="293"/>
      <c r="M2633" s="290"/>
    </row>
    <row r="2634" spans="11:13" x14ac:dyDescent="0.35">
      <c r="K2634" s="293"/>
      <c r="M2634" s="290"/>
    </row>
    <row r="2635" spans="11:13" x14ac:dyDescent="0.35">
      <c r="K2635" s="293"/>
      <c r="M2635" s="290"/>
    </row>
    <row r="2636" spans="11:13" x14ac:dyDescent="0.35">
      <c r="K2636" s="293"/>
      <c r="M2636" s="290"/>
    </row>
    <row r="2637" spans="11:13" x14ac:dyDescent="0.35">
      <c r="K2637" s="293"/>
      <c r="M2637" s="290"/>
    </row>
    <row r="2638" spans="11:13" x14ac:dyDescent="0.35">
      <c r="K2638" s="293"/>
      <c r="M2638" s="290"/>
    </row>
    <row r="2639" spans="11:13" x14ac:dyDescent="0.35">
      <c r="K2639" s="293"/>
      <c r="M2639" s="290"/>
    </row>
    <row r="2640" spans="11:13" x14ac:dyDescent="0.35">
      <c r="K2640" s="293"/>
      <c r="M2640" s="290"/>
    </row>
    <row r="2641" spans="11:13" x14ac:dyDescent="0.35">
      <c r="K2641" s="293"/>
      <c r="M2641" s="290"/>
    </row>
    <row r="2642" spans="11:13" x14ac:dyDescent="0.35">
      <c r="K2642" s="293"/>
      <c r="M2642" s="290"/>
    </row>
    <row r="2643" spans="11:13" x14ac:dyDescent="0.35">
      <c r="K2643" s="293"/>
      <c r="M2643" s="290"/>
    </row>
    <row r="2644" spans="11:13" x14ac:dyDescent="0.35">
      <c r="K2644" s="293"/>
      <c r="M2644" s="290"/>
    </row>
    <row r="2645" spans="11:13" x14ac:dyDescent="0.35">
      <c r="K2645" s="293"/>
      <c r="M2645" s="290"/>
    </row>
    <row r="2646" spans="11:13" x14ac:dyDescent="0.35">
      <c r="K2646" s="293"/>
      <c r="M2646" s="290"/>
    </row>
    <row r="2647" spans="11:13" x14ac:dyDescent="0.35">
      <c r="K2647" s="293"/>
      <c r="M2647" s="290"/>
    </row>
    <row r="2648" spans="11:13" x14ac:dyDescent="0.35">
      <c r="K2648" s="293"/>
      <c r="M2648" s="290"/>
    </row>
    <row r="2649" spans="11:13" x14ac:dyDescent="0.35">
      <c r="K2649" s="293"/>
      <c r="M2649" s="290"/>
    </row>
    <row r="2650" spans="11:13" x14ac:dyDescent="0.35">
      <c r="K2650" s="293"/>
      <c r="M2650" s="290"/>
    </row>
    <row r="2651" spans="11:13" x14ac:dyDescent="0.35">
      <c r="K2651" s="293"/>
      <c r="M2651" s="290"/>
    </row>
    <row r="2652" spans="11:13" x14ac:dyDescent="0.35">
      <c r="K2652" s="293"/>
      <c r="M2652" s="290"/>
    </row>
    <row r="2653" spans="11:13" x14ac:dyDescent="0.35">
      <c r="K2653" s="293"/>
      <c r="M2653" s="290"/>
    </row>
    <row r="2654" spans="11:13" x14ac:dyDescent="0.35">
      <c r="K2654" s="293"/>
      <c r="M2654" s="290"/>
    </row>
    <row r="2655" spans="11:13" x14ac:dyDescent="0.35">
      <c r="K2655" s="293"/>
      <c r="M2655" s="290"/>
    </row>
    <row r="2656" spans="11:13" x14ac:dyDescent="0.35">
      <c r="K2656" s="293"/>
      <c r="M2656" s="290"/>
    </row>
    <row r="2657" spans="11:13" x14ac:dyDescent="0.35">
      <c r="K2657" s="293"/>
      <c r="M2657" s="290"/>
    </row>
    <row r="2658" spans="11:13" x14ac:dyDescent="0.35">
      <c r="K2658" s="293"/>
      <c r="M2658" s="290"/>
    </row>
    <row r="2659" spans="11:13" x14ac:dyDescent="0.35">
      <c r="K2659" s="293"/>
      <c r="M2659" s="290"/>
    </row>
    <row r="2660" spans="11:13" x14ac:dyDescent="0.35">
      <c r="K2660" s="293"/>
      <c r="M2660" s="290"/>
    </row>
    <row r="2661" spans="11:13" x14ac:dyDescent="0.35">
      <c r="K2661" s="293"/>
      <c r="M2661" s="290"/>
    </row>
    <row r="2662" spans="11:13" x14ac:dyDescent="0.35">
      <c r="K2662" s="293"/>
      <c r="M2662" s="290"/>
    </row>
    <row r="2663" spans="11:13" x14ac:dyDescent="0.35">
      <c r="K2663" s="293"/>
      <c r="M2663" s="290"/>
    </row>
    <row r="2664" spans="11:13" x14ac:dyDescent="0.35">
      <c r="K2664" s="293"/>
      <c r="M2664" s="290"/>
    </row>
    <row r="2665" spans="11:13" x14ac:dyDescent="0.35">
      <c r="K2665" s="293"/>
      <c r="M2665" s="290"/>
    </row>
    <row r="2666" spans="11:13" x14ac:dyDescent="0.35">
      <c r="K2666" s="293"/>
      <c r="M2666" s="290"/>
    </row>
    <row r="2667" spans="11:13" x14ac:dyDescent="0.35">
      <c r="K2667" s="293"/>
      <c r="M2667" s="290"/>
    </row>
    <row r="2668" spans="11:13" x14ac:dyDescent="0.35">
      <c r="K2668" s="293"/>
      <c r="M2668" s="290"/>
    </row>
    <row r="2669" spans="11:13" x14ac:dyDescent="0.35">
      <c r="K2669" s="293"/>
      <c r="M2669" s="290"/>
    </row>
    <row r="2670" spans="11:13" x14ac:dyDescent="0.35">
      <c r="K2670" s="293"/>
      <c r="M2670" s="290"/>
    </row>
    <row r="2671" spans="11:13" x14ac:dyDescent="0.35">
      <c r="K2671" s="293"/>
      <c r="M2671" s="290"/>
    </row>
    <row r="2672" spans="11:13" x14ac:dyDescent="0.35">
      <c r="K2672" s="293"/>
      <c r="M2672" s="290"/>
    </row>
    <row r="2673" spans="11:13" x14ac:dyDescent="0.35">
      <c r="K2673" s="293"/>
      <c r="M2673" s="290"/>
    </row>
    <row r="2674" spans="11:13" x14ac:dyDescent="0.35">
      <c r="K2674" s="293"/>
      <c r="M2674" s="290"/>
    </row>
    <row r="2675" spans="11:13" x14ac:dyDescent="0.35">
      <c r="K2675" s="293"/>
      <c r="M2675" s="290"/>
    </row>
    <row r="2676" spans="11:13" x14ac:dyDescent="0.35">
      <c r="K2676" s="293"/>
      <c r="M2676" s="290"/>
    </row>
    <row r="2677" spans="11:13" x14ac:dyDescent="0.35">
      <c r="K2677" s="293"/>
      <c r="M2677" s="290"/>
    </row>
    <row r="2678" spans="11:13" x14ac:dyDescent="0.35">
      <c r="K2678" s="293"/>
      <c r="M2678" s="290"/>
    </row>
    <row r="2679" spans="11:13" x14ac:dyDescent="0.35">
      <c r="K2679" s="293"/>
      <c r="M2679" s="290"/>
    </row>
    <row r="2680" spans="11:13" x14ac:dyDescent="0.35">
      <c r="K2680" s="293"/>
      <c r="M2680" s="290"/>
    </row>
    <row r="2681" spans="11:13" x14ac:dyDescent="0.35">
      <c r="K2681" s="293"/>
      <c r="M2681" s="290"/>
    </row>
    <row r="2682" spans="11:13" x14ac:dyDescent="0.35">
      <c r="K2682" s="293"/>
      <c r="M2682" s="290"/>
    </row>
    <row r="2683" spans="11:13" x14ac:dyDescent="0.35">
      <c r="K2683" s="293"/>
      <c r="M2683" s="290"/>
    </row>
    <row r="2684" spans="11:13" x14ac:dyDescent="0.35">
      <c r="K2684" s="293"/>
      <c r="M2684" s="290"/>
    </row>
    <row r="2685" spans="11:13" x14ac:dyDescent="0.35">
      <c r="K2685" s="293"/>
      <c r="M2685" s="290"/>
    </row>
    <row r="2686" spans="11:13" x14ac:dyDescent="0.35">
      <c r="K2686" s="293"/>
      <c r="M2686" s="290"/>
    </row>
    <row r="2687" spans="11:13" x14ac:dyDescent="0.35">
      <c r="K2687" s="293"/>
      <c r="M2687" s="290"/>
    </row>
    <row r="2688" spans="11:13" x14ac:dyDescent="0.35">
      <c r="K2688" s="293"/>
      <c r="M2688" s="290"/>
    </row>
    <row r="2689" spans="11:13" x14ac:dyDescent="0.35">
      <c r="K2689" s="293"/>
      <c r="M2689" s="290"/>
    </row>
    <row r="2690" spans="11:13" x14ac:dyDescent="0.35">
      <c r="K2690" s="293"/>
      <c r="M2690" s="290"/>
    </row>
    <row r="2691" spans="11:13" x14ac:dyDescent="0.35">
      <c r="K2691" s="293"/>
      <c r="M2691" s="290"/>
    </row>
    <row r="2692" spans="11:13" x14ac:dyDescent="0.35">
      <c r="K2692" s="293"/>
      <c r="M2692" s="290"/>
    </row>
    <row r="2693" spans="11:13" x14ac:dyDescent="0.35">
      <c r="K2693" s="293"/>
      <c r="M2693" s="290"/>
    </row>
    <row r="2694" spans="11:13" x14ac:dyDescent="0.35">
      <c r="K2694" s="293"/>
      <c r="M2694" s="290"/>
    </row>
    <row r="2695" spans="11:13" x14ac:dyDescent="0.35">
      <c r="K2695" s="293"/>
      <c r="M2695" s="290"/>
    </row>
    <row r="2696" spans="11:13" x14ac:dyDescent="0.35">
      <c r="K2696" s="293"/>
      <c r="M2696" s="290"/>
    </row>
    <row r="2697" spans="11:13" x14ac:dyDescent="0.35">
      <c r="K2697" s="293"/>
      <c r="M2697" s="290"/>
    </row>
    <row r="2698" spans="11:13" x14ac:dyDescent="0.35">
      <c r="K2698" s="293"/>
      <c r="M2698" s="290"/>
    </row>
    <row r="2699" spans="11:13" x14ac:dyDescent="0.35">
      <c r="K2699" s="293"/>
      <c r="M2699" s="290"/>
    </row>
    <row r="2700" spans="11:13" x14ac:dyDescent="0.35">
      <c r="K2700" s="293"/>
      <c r="M2700" s="290"/>
    </row>
    <row r="2701" spans="11:13" x14ac:dyDescent="0.35">
      <c r="K2701" s="293"/>
      <c r="M2701" s="290"/>
    </row>
    <row r="2702" spans="11:13" x14ac:dyDescent="0.35">
      <c r="K2702" s="293"/>
      <c r="M2702" s="290"/>
    </row>
    <row r="2703" spans="11:13" x14ac:dyDescent="0.35">
      <c r="K2703" s="293"/>
      <c r="M2703" s="290"/>
    </row>
    <row r="2704" spans="11:13" x14ac:dyDescent="0.35">
      <c r="K2704" s="293"/>
      <c r="M2704" s="290"/>
    </row>
    <row r="2705" spans="11:13" x14ac:dyDescent="0.35">
      <c r="K2705" s="293"/>
      <c r="M2705" s="290"/>
    </row>
    <row r="2706" spans="11:13" x14ac:dyDescent="0.35">
      <c r="K2706" s="293"/>
      <c r="M2706" s="290"/>
    </row>
    <row r="2707" spans="11:13" x14ac:dyDescent="0.35">
      <c r="K2707" s="293"/>
      <c r="M2707" s="290"/>
    </row>
    <row r="2708" spans="11:13" x14ac:dyDescent="0.35">
      <c r="K2708" s="293"/>
      <c r="M2708" s="290"/>
    </row>
    <row r="2709" spans="11:13" x14ac:dyDescent="0.35">
      <c r="K2709" s="293"/>
      <c r="M2709" s="290"/>
    </row>
    <row r="2710" spans="11:13" x14ac:dyDescent="0.35">
      <c r="K2710" s="293"/>
      <c r="M2710" s="290"/>
    </row>
    <row r="2711" spans="11:13" x14ac:dyDescent="0.35">
      <c r="K2711" s="293"/>
      <c r="M2711" s="290"/>
    </row>
    <row r="2712" spans="11:13" x14ac:dyDescent="0.35">
      <c r="K2712" s="293"/>
      <c r="M2712" s="290"/>
    </row>
    <row r="2713" spans="11:13" x14ac:dyDescent="0.35">
      <c r="K2713" s="293"/>
      <c r="M2713" s="290"/>
    </row>
    <row r="2714" spans="11:13" x14ac:dyDescent="0.35">
      <c r="K2714" s="293"/>
      <c r="M2714" s="290"/>
    </row>
    <row r="2715" spans="11:13" x14ac:dyDescent="0.35">
      <c r="K2715" s="293"/>
      <c r="M2715" s="290"/>
    </row>
    <row r="2716" spans="11:13" x14ac:dyDescent="0.35">
      <c r="K2716" s="293"/>
      <c r="M2716" s="290"/>
    </row>
    <row r="2717" spans="11:13" x14ac:dyDescent="0.35">
      <c r="K2717" s="293"/>
      <c r="M2717" s="290"/>
    </row>
    <row r="2718" spans="11:13" x14ac:dyDescent="0.35">
      <c r="K2718" s="293"/>
      <c r="M2718" s="290"/>
    </row>
    <row r="2719" spans="11:13" x14ac:dyDescent="0.35">
      <c r="K2719" s="293"/>
      <c r="M2719" s="290"/>
    </row>
    <row r="2720" spans="11:13" x14ac:dyDescent="0.35">
      <c r="K2720" s="293"/>
      <c r="M2720" s="290"/>
    </row>
    <row r="2721" spans="11:13" x14ac:dyDescent="0.35">
      <c r="K2721" s="293"/>
      <c r="M2721" s="290"/>
    </row>
    <row r="2722" spans="11:13" x14ac:dyDescent="0.35">
      <c r="K2722" s="293"/>
      <c r="M2722" s="290"/>
    </row>
    <row r="2723" spans="11:13" x14ac:dyDescent="0.35">
      <c r="K2723" s="293"/>
      <c r="M2723" s="290"/>
    </row>
    <row r="2724" spans="11:13" x14ac:dyDescent="0.35">
      <c r="K2724" s="293"/>
      <c r="M2724" s="290"/>
    </row>
    <row r="2725" spans="11:13" x14ac:dyDescent="0.35">
      <c r="K2725" s="293"/>
      <c r="M2725" s="290"/>
    </row>
    <row r="2726" spans="11:13" x14ac:dyDescent="0.35">
      <c r="K2726" s="293"/>
      <c r="M2726" s="290"/>
    </row>
    <row r="2727" spans="11:13" x14ac:dyDescent="0.35">
      <c r="K2727" s="293"/>
      <c r="M2727" s="290"/>
    </row>
    <row r="2728" spans="11:13" x14ac:dyDescent="0.35">
      <c r="K2728" s="293"/>
      <c r="M2728" s="290"/>
    </row>
    <row r="2729" spans="11:13" x14ac:dyDescent="0.35">
      <c r="K2729" s="293"/>
      <c r="M2729" s="290"/>
    </row>
    <row r="2730" spans="11:13" x14ac:dyDescent="0.35">
      <c r="K2730" s="293"/>
      <c r="M2730" s="290"/>
    </row>
    <row r="2731" spans="11:13" x14ac:dyDescent="0.35">
      <c r="K2731" s="293"/>
      <c r="M2731" s="290"/>
    </row>
    <row r="2732" spans="11:13" x14ac:dyDescent="0.35">
      <c r="K2732" s="293"/>
      <c r="M2732" s="290"/>
    </row>
    <row r="2733" spans="11:13" x14ac:dyDescent="0.35">
      <c r="K2733" s="293"/>
      <c r="M2733" s="290"/>
    </row>
    <row r="2734" spans="11:13" x14ac:dyDescent="0.35">
      <c r="K2734" s="293"/>
      <c r="M2734" s="290"/>
    </row>
    <row r="2735" spans="11:13" x14ac:dyDescent="0.35">
      <c r="K2735" s="293"/>
      <c r="M2735" s="290"/>
    </row>
    <row r="2736" spans="11:13" x14ac:dyDescent="0.35">
      <c r="K2736" s="293"/>
      <c r="M2736" s="290"/>
    </row>
    <row r="2737" spans="11:13" x14ac:dyDescent="0.35">
      <c r="K2737" s="293"/>
      <c r="M2737" s="290"/>
    </row>
    <row r="2738" spans="11:13" x14ac:dyDescent="0.35">
      <c r="K2738" s="293"/>
      <c r="M2738" s="290"/>
    </row>
    <row r="2739" spans="11:13" x14ac:dyDescent="0.35">
      <c r="K2739" s="293"/>
      <c r="M2739" s="290"/>
    </row>
    <row r="2740" spans="11:13" x14ac:dyDescent="0.35">
      <c r="K2740" s="293"/>
      <c r="M2740" s="290"/>
    </row>
    <row r="2741" spans="11:13" x14ac:dyDescent="0.35">
      <c r="K2741" s="293"/>
      <c r="M2741" s="290"/>
    </row>
    <row r="2742" spans="11:13" x14ac:dyDescent="0.35">
      <c r="K2742" s="293"/>
      <c r="M2742" s="290"/>
    </row>
    <row r="2743" spans="11:13" x14ac:dyDescent="0.35">
      <c r="K2743" s="293"/>
      <c r="M2743" s="290"/>
    </row>
    <row r="2744" spans="11:13" x14ac:dyDescent="0.35">
      <c r="K2744" s="293"/>
      <c r="M2744" s="290"/>
    </row>
    <row r="2745" spans="11:13" x14ac:dyDescent="0.35">
      <c r="K2745" s="293"/>
      <c r="M2745" s="290"/>
    </row>
    <row r="2746" spans="11:13" x14ac:dyDescent="0.35">
      <c r="K2746" s="293"/>
      <c r="M2746" s="290"/>
    </row>
    <row r="2747" spans="11:13" x14ac:dyDescent="0.35">
      <c r="K2747" s="293"/>
      <c r="M2747" s="290"/>
    </row>
    <row r="2748" spans="11:13" x14ac:dyDescent="0.35">
      <c r="K2748" s="293"/>
      <c r="M2748" s="290"/>
    </row>
    <row r="2749" spans="11:13" x14ac:dyDescent="0.35">
      <c r="K2749" s="293"/>
      <c r="M2749" s="290"/>
    </row>
    <row r="2750" spans="11:13" x14ac:dyDescent="0.35">
      <c r="K2750" s="293"/>
      <c r="M2750" s="290"/>
    </row>
    <row r="2751" spans="11:13" x14ac:dyDescent="0.35">
      <c r="K2751" s="293"/>
      <c r="M2751" s="290"/>
    </row>
    <row r="2752" spans="11:13" x14ac:dyDescent="0.35">
      <c r="K2752" s="293"/>
      <c r="M2752" s="290"/>
    </row>
    <row r="2753" spans="11:13" x14ac:dyDescent="0.35">
      <c r="K2753" s="293"/>
      <c r="M2753" s="290"/>
    </row>
    <row r="2754" spans="11:13" x14ac:dyDescent="0.35">
      <c r="K2754" s="293"/>
      <c r="M2754" s="290"/>
    </row>
    <row r="2755" spans="11:13" x14ac:dyDescent="0.35">
      <c r="K2755" s="293"/>
      <c r="M2755" s="290"/>
    </row>
    <row r="2756" spans="11:13" x14ac:dyDescent="0.35">
      <c r="K2756" s="293"/>
      <c r="M2756" s="290"/>
    </row>
    <row r="2757" spans="11:13" x14ac:dyDescent="0.35">
      <c r="K2757" s="293"/>
      <c r="M2757" s="290"/>
    </row>
    <row r="2758" spans="11:13" x14ac:dyDescent="0.35">
      <c r="K2758" s="293"/>
      <c r="M2758" s="290"/>
    </row>
    <row r="2759" spans="11:13" x14ac:dyDescent="0.35">
      <c r="K2759" s="293"/>
      <c r="M2759" s="290"/>
    </row>
    <row r="2760" spans="11:13" x14ac:dyDescent="0.35">
      <c r="K2760" s="293"/>
      <c r="M2760" s="290"/>
    </row>
    <row r="2761" spans="11:13" x14ac:dyDescent="0.35">
      <c r="K2761" s="293"/>
      <c r="M2761" s="290"/>
    </row>
    <row r="2762" spans="11:13" x14ac:dyDescent="0.35">
      <c r="K2762" s="293"/>
      <c r="M2762" s="290"/>
    </row>
    <row r="2763" spans="11:13" x14ac:dyDescent="0.35">
      <c r="K2763" s="293"/>
      <c r="M2763" s="290"/>
    </row>
    <row r="2764" spans="11:13" x14ac:dyDescent="0.35">
      <c r="K2764" s="293"/>
      <c r="M2764" s="290"/>
    </row>
    <row r="2765" spans="11:13" x14ac:dyDescent="0.35">
      <c r="K2765" s="293"/>
      <c r="M2765" s="290"/>
    </row>
    <row r="2766" spans="11:13" x14ac:dyDescent="0.35">
      <c r="K2766" s="293"/>
      <c r="M2766" s="290"/>
    </row>
    <row r="2767" spans="11:13" x14ac:dyDescent="0.35">
      <c r="K2767" s="293"/>
      <c r="M2767" s="290"/>
    </row>
    <row r="2768" spans="11:13" x14ac:dyDescent="0.35">
      <c r="K2768" s="293"/>
      <c r="M2768" s="290"/>
    </row>
    <row r="2769" spans="11:13" x14ac:dyDescent="0.35">
      <c r="K2769" s="293"/>
      <c r="M2769" s="290"/>
    </row>
    <row r="2770" spans="11:13" x14ac:dyDescent="0.35">
      <c r="K2770" s="293"/>
      <c r="M2770" s="290"/>
    </row>
    <row r="2771" spans="11:13" x14ac:dyDescent="0.35">
      <c r="K2771" s="293"/>
      <c r="M2771" s="290"/>
    </row>
    <row r="2772" spans="11:13" x14ac:dyDescent="0.35">
      <c r="K2772" s="293"/>
      <c r="M2772" s="290"/>
    </row>
    <row r="2773" spans="11:13" x14ac:dyDescent="0.35">
      <c r="K2773" s="293"/>
      <c r="M2773" s="290"/>
    </row>
    <row r="2774" spans="11:13" x14ac:dyDescent="0.35">
      <c r="K2774" s="293"/>
      <c r="M2774" s="290"/>
    </row>
    <row r="2775" spans="11:13" x14ac:dyDescent="0.35">
      <c r="K2775" s="293"/>
      <c r="M2775" s="290"/>
    </row>
    <row r="2776" spans="11:13" x14ac:dyDescent="0.35">
      <c r="K2776" s="293"/>
      <c r="M2776" s="290"/>
    </row>
    <row r="2777" spans="11:13" x14ac:dyDescent="0.35">
      <c r="K2777" s="293"/>
      <c r="M2777" s="290"/>
    </row>
    <row r="2778" spans="11:13" x14ac:dyDescent="0.35">
      <c r="K2778" s="293"/>
      <c r="M2778" s="290"/>
    </row>
    <row r="2779" spans="11:13" x14ac:dyDescent="0.35">
      <c r="K2779" s="293"/>
      <c r="M2779" s="290"/>
    </row>
    <row r="2780" spans="11:13" x14ac:dyDescent="0.35">
      <c r="K2780" s="293"/>
      <c r="M2780" s="290"/>
    </row>
    <row r="2781" spans="11:13" x14ac:dyDescent="0.35">
      <c r="K2781" s="293"/>
      <c r="M2781" s="290"/>
    </row>
    <row r="2782" spans="11:13" x14ac:dyDescent="0.35">
      <c r="K2782" s="293"/>
      <c r="M2782" s="290"/>
    </row>
    <row r="2783" spans="11:13" x14ac:dyDescent="0.35">
      <c r="K2783" s="293"/>
      <c r="M2783" s="290"/>
    </row>
    <row r="2784" spans="11:13" x14ac:dyDescent="0.35">
      <c r="K2784" s="293"/>
      <c r="M2784" s="290"/>
    </row>
    <row r="2785" spans="11:13" x14ac:dyDescent="0.35">
      <c r="K2785" s="293"/>
      <c r="M2785" s="290"/>
    </row>
    <row r="2786" spans="11:13" x14ac:dyDescent="0.35">
      <c r="K2786" s="293"/>
      <c r="M2786" s="290"/>
    </row>
    <row r="2787" spans="11:13" x14ac:dyDescent="0.35">
      <c r="K2787" s="293"/>
      <c r="M2787" s="290"/>
    </row>
    <row r="2788" spans="11:13" x14ac:dyDescent="0.35">
      <c r="K2788" s="293"/>
      <c r="M2788" s="290"/>
    </row>
    <row r="2789" spans="11:13" x14ac:dyDescent="0.35">
      <c r="K2789" s="293"/>
      <c r="M2789" s="290"/>
    </row>
    <row r="2790" spans="11:13" x14ac:dyDescent="0.35">
      <c r="K2790" s="293"/>
      <c r="M2790" s="290"/>
    </row>
    <row r="2791" spans="11:13" x14ac:dyDescent="0.35">
      <c r="K2791" s="293"/>
      <c r="M2791" s="290"/>
    </row>
    <row r="2792" spans="11:13" x14ac:dyDescent="0.35">
      <c r="K2792" s="293"/>
      <c r="M2792" s="290"/>
    </row>
    <row r="2793" spans="11:13" x14ac:dyDescent="0.35">
      <c r="K2793" s="293"/>
      <c r="M2793" s="290"/>
    </row>
    <row r="2794" spans="11:13" x14ac:dyDescent="0.35">
      <c r="K2794" s="293"/>
      <c r="M2794" s="290"/>
    </row>
    <row r="2795" spans="11:13" x14ac:dyDescent="0.35">
      <c r="K2795" s="293"/>
      <c r="M2795" s="290"/>
    </row>
    <row r="2796" spans="11:13" x14ac:dyDescent="0.35">
      <c r="K2796" s="293"/>
      <c r="M2796" s="290"/>
    </row>
    <row r="2797" spans="11:13" x14ac:dyDescent="0.35">
      <c r="K2797" s="293"/>
      <c r="M2797" s="290"/>
    </row>
    <row r="2798" spans="11:13" x14ac:dyDescent="0.35">
      <c r="K2798" s="293"/>
      <c r="M2798" s="290"/>
    </row>
    <row r="2799" spans="11:13" x14ac:dyDescent="0.35">
      <c r="K2799" s="293"/>
      <c r="M2799" s="290"/>
    </row>
    <row r="2800" spans="11:13" x14ac:dyDescent="0.35">
      <c r="K2800" s="293"/>
      <c r="M2800" s="290"/>
    </row>
    <row r="2801" spans="11:13" x14ac:dyDescent="0.35">
      <c r="K2801" s="293"/>
      <c r="M2801" s="290"/>
    </row>
    <row r="2802" spans="11:13" x14ac:dyDescent="0.35">
      <c r="K2802" s="293"/>
      <c r="M2802" s="290"/>
    </row>
    <row r="2803" spans="11:13" x14ac:dyDescent="0.35">
      <c r="K2803" s="293"/>
      <c r="M2803" s="290"/>
    </row>
    <row r="2804" spans="11:13" x14ac:dyDescent="0.35">
      <c r="K2804" s="293"/>
      <c r="M2804" s="290"/>
    </row>
    <row r="2805" spans="11:13" x14ac:dyDescent="0.35">
      <c r="K2805" s="293"/>
      <c r="M2805" s="290"/>
    </row>
    <row r="2806" spans="11:13" x14ac:dyDescent="0.35">
      <c r="K2806" s="293"/>
      <c r="M2806" s="290"/>
    </row>
    <row r="2807" spans="11:13" x14ac:dyDescent="0.35">
      <c r="K2807" s="293"/>
      <c r="M2807" s="290"/>
    </row>
    <row r="2808" spans="11:13" x14ac:dyDescent="0.35">
      <c r="K2808" s="293"/>
      <c r="M2808" s="290"/>
    </row>
    <row r="2809" spans="11:13" x14ac:dyDescent="0.35">
      <c r="K2809" s="293"/>
      <c r="M2809" s="290"/>
    </row>
    <row r="2810" spans="11:13" x14ac:dyDescent="0.35">
      <c r="K2810" s="293"/>
      <c r="M2810" s="290"/>
    </row>
    <row r="2811" spans="11:13" x14ac:dyDescent="0.35">
      <c r="K2811" s="293"/>
      <c r="M2811" s="290"/>
    </row>
    <row r="2812" spans="11:13" x14ac:dyDescent="0.35">
      <c r="K2812" s="293"/>
      <c r="M2812" s="290"/>
    </row>
    <row r="2813" spans="11:13" x14ac:dyDescent="0.35">
      <c r="K2813" s="293"/>
      <c r="M2813" s="290"/>
    </row>
    <row r="2814" spans="11:13" x14ac:dyDescent="0.35">
      <c r="K2814" s="293"/>
      <c r="M2814" s="290"/>
    </row>
    <row r="2815" spans="11:13" x14ac:dyDescent="0.35">
      <c r="K2815" s="293"/>
      <c r="M2815" s="290"/>
    </row>
    <row r="2816" spans="11:13" x14ac:dyDescent="0.35">
      <c r="K2816" s="293"/>
      <c r="M2816" s="290"/>
    </row>
    <row r="2817" spans="11:13" x14ac:dyDescent="0.35">
      <c r="K2817" s="293"/>
      <c r="M2817" s="290"/>
    </row>
    <row r="2818" spans="11:13" x14ac:dyDescent="0.35">
      <c r="K2818" s="293"/>
      <c r="M2818" s="290"/>
    </row>
    <row r="2819" spans="11:13" x14ac:dyDescent="0.35">
      <c r="K2819" s="293"/>
      <c r="M2819" s="290"/>
    </row>
    <row r="2820" spans="11:13" x14ac:dyDescent="0.35">
      <c r="K2820" s="293"/>
      <c r="M2820" s="290"/>
    </row>
    <row r="2821" spans="11:13" x14ac:dyDescent="0.35">
      <c r="K2821" s="293"/>
      <c r="M2821" s="290"/>
    </row>
    <row r="2822" spans="11:13" x14ac:dyDescent="0.35">
      <c r="K2822" s="293"/>
      <c r="M2822" s="290"/>
    </row>
    <row r="2823" spans="11:13" x14ac:dyDescent="0.35">
      <c r="K2823" s="293"/>
      <c r="M2823" s="290"/>
    </row>
    <row r="2824" spans="11:13" x14ac:dyDescent="0.35">
      <c r="K2824" s="293"/>
      <c r="M2824" s="290"/>
    </row>
    <row r="2825" spans="11:13" x14ac:dyDescent="0.35">
      <c r="K2825" s="293"/>
      <c r="M2825" s="290"/>
    </row>
    <row r="2826" spans="11:13" x14ac:dyDescent="0.35">
      <c r="K2826" s="293"/>
      <c r="M2826" s="290"/>
    </row>
    <row r="2827" spans="11:13" x14ac:dyDescent="0.35">
      <c r="K2827" s="293"/>
      <c r="M2827" s="290"/>
    </row>
    <row r="2828" spans="11:13" x14ac:dyDescent="0.35">
      <c r="K2828" s="293"/>
      <c r="M2828" s="290"/>
    </row>
    <row r="2829" spans="11:13" x14ac:dyDescent="0.35">
      <c r="K2829" s="293"/>
      <c r="M2829" s="290"/>
    </row>
    <row r="2830" spans="11:13" x14ac:dyDescent="0.35">
      <c r="K2830" s="293"/>
      <c r="M2830" s="290"/>
    </row>
    <row r="2831" spans="11:13" x14ac:dyDescent="0.35">
      <c r="K2831" s="293"/>
      <c r="M2831" s="290"/>
    </row>
    <row r="2832" spans="11:13" x14ac:dyDescent="0.35">
      <c r="K2832" s="293"/>
      <c r="M2832" s="290"/>
    </row>
    <row r="2833" spans="11:13" x14ac:dyDescent="0.35">
      <c r="K2833" s="293"/>
      <c r="M2833" s="290"/>
    </row>
    <row r="2834" spans="11:13" x14ac:dyDescent="0.35">
      <c r="K2834" s="293"/>
      <c r="M2834" s="290"/>
    </row>
    <row r="2835" spans="11:13" x14ac:dyDescent="0.35">
      <c r="K2835" s="293"/>
      <c r="M2835" s="290"/>
    </row>
    <row r="2836" spans="11:13" x14ac:dyDescent="0.35">
      <c r="K2836" s="293"/>
      <c r="M2836" s="290"/>
    </row>
    <row r="2837" spans="11:13" x14ac:dyDescent="0.35">
      <c r="K2837" s="293"/>
      <c r="M2837" s="290"/>
    </row>
    <row r="2838" spans="11:13" x14ac:dyDescent="0.35">
      <c r="K2838" s="293"/>
      <c r="M2838" s="290"/>
    </row>
    <row r="2839" spans="11:13" x14ac:dyDescent="0.35">
      <c r="K2839" s="293"/>
      <c r="M2839" s="290"/>
    </row>
    <row r="2840" spans="11:13" x14ac:dyDescent="0.35">
      <c r="K2840" s="293"/>
      <c r="M2840" s="290"/>
    </row>
    <row r="2841" spans="11:13" x14ac:dyDescent="0.35">
      <c r="K2841" s="293"/>
      <c r="M2841" s="290"/>
    </row>
    <row r="2842" spans="11:13" x14ac:dyDescent="0.35">
      <c r="K2842" s="293"/>
      <c r="M2842" s="290"/>
    </row>
    <row r="2843" spans="11:13" x14ac:dyDescent="0.35">
      <c r="K2843" s="293"/>
      <c r="M2843" s="290"/>
    </row>
    <row r="2844" spans="11:13" x14ac:dyDescent="0.35">
      <c r="K2844" s="293"/>
      <c r="M2844" s="290"/>
    </row>
    <row r="2845" spans="11:13" x14ac:dyDescent="0.35">
      <c r="K2845" s="293"/>
      <c r="M2845" s="290"/>
    </row>
    <row r="2846" spans="11:13" x14ac:dyDescent="0.35">
      <c r="K2846" s="293"/>
      <c r="M2846" s="290"/>
    </row>
    <row r="2847" spans="11:13" x14ac:dyDescent="0.35">
      <c r="K2847" s="293"/>
      <c r="M2847" s="290"/>
    </row>
    <row r="2848" spans="11:13" x14ac:dyDescent="0.35">
      <c r="K2848" s="293"/>
      <c r="M2848" s="290"/>
    </row>
    <row r="2849" spans="11:13" x14ac:dyDescent="0.35">
      <c r="K2849" s="293"/>
      <c r="M2849" s="290"/>
    </row>
    <row r="2850" spans="11:13" x14ac:dyDescent="0.35">
      <c r="K2850" s="293"/>
      <c r="M2850" s="290"/>
    </row>
    <row r="2851" spans="11:13" x14ac:dyDescent="0.35">
      <c r="K2851" s="293"/>
      <c r="M2851" s="290"/>
    </row>
    <row r="2852" spans="11:13" x14ac:dyDescent="0.35">
      <c r="K2852" s="293"/>
      <c r="M2852" s="290"/>
    </row>
    <row r="2853" spans="11:13" x14ac:dyDescent="0.35">
      <c r="K2853" s="293"/>
      <c r="M2853" s="290"/>
    </row>
    <row r="2854" spans="11:13" x14ac:dyDescent="0.35">
      <c r="K2854" s="293"/>
      <c r="M2854" s="290"/>
    </row>
    <row r="2855" spans="11:13" x14ac:dyDescent="0.35">
      <c r="K2855" s="293"/>
      <c r="M2855" s="290"/>
    </row>
    <row r="2856" spans="11:13" x14ac:dyDescent="0.35">
      <c r="K2856" s="293"/>
      <c r="M2856" s="290"/>
    </row>
    <row r="2857" spans="11:13" x14ac:dyDescent="0.35">
      <c r="K2857" s="293"/>
      <c r="M2857" s="290"/>
    </row>
    <row r="2858" spans="11:13" x14ac:dyDescent="0.35">
      <c r="K2858" s="293"/>
      <c r="M2858" s="290"/>
    </row>
    <row r="2859" spans="11:13" x14ac:dyDescent="0.35">
      <c r="K2859" s="293"/>
      <c r="M2859" s="290"/>
    </row>
    <row r="2860" spans="11:13" x14ac:dyDescent="0.35">
      <c r="K2860" s="293"/>
      <c r="M2860" s="290"/>
    </row>
    <row r="2861" spans="11:13" x14ac:dyDescent="0.35">
      <c r="K2861" s="293"/>
      <c r="M2861" s="290"/>
    </row>
    <row r="2862" spans="11:13" x14ac:dyDescent="0.35">
      <c r="K2862" s="293"/>
      <c r="M2862" s="290"/>
    </row>
    <row r="2863" spans="11:13" x14ac:dyDescent="0.35">
      <c r="K2863" s="293"/>
      <c r="M2863" s="290"/>
    </row>
    <row r="2864" spans="11:13" x14ac:dyDescent="0.35">
      <c r="K2864" s="293"/>
      <c r="M2864" s="290"/>
    </row>
    <row r="2865" spans="11:13" x14ac:dyDescent="0.35">
      <c r="K2865" s="293"/>
      <c r="M2865" s="290"/>
    </row>
    <row r="2866" spans="11:13" x14ac:dyDescent="0.35">
      <c r="K2866" s="293"/>
      <c r="M2866" s="290"/>
    </row>
    <row r="2867" spans="11:13" x14ac:dyDescent="0.35">
      <c r="K2867" s="293"/>
      <c r="M2867" s="290"/>
    </row>
    <row r="2868" spans="11:13" x14ac:dyDescent="0.35">
      <c r="K2868" s="293"/>
      <c r="M2868" s="290"/>
    </row>
    <row r="2869" spans="11:13" x14ac:dyDescent="0.35">
      <c r="K2869" s="293"/>
      <c r="M2869" s="290"/>
    </row>
    <row r="2870" spans="11:13" x14ac:dyDescent="0.35">
      <c r="K2870" s="293"/>
      <c r="M2870" s="290"/>
    </row>
    <row r="2871" spans="11:13" x14ac:dyDescent="0.35">
      <c r="K2871" s="293"/>
      <c r="M2871" s="290"/>
    </row>
    <row r="2872" spans="11:13" x14ac:dyDescent="0.35">
      <c r="K2872" s="293"/>
      <c r="M2872" s="290"/>
    </row>
    <row r="2873" spans="11:13" x14ac:dyDescent="0.35">
      <c r="K2873" s="293"/>
      <c r="M2873" s="290"/>
    </row>
    <row r="2874" spans="11:13" x14ac:dyDescent="0.35">
      <c r="K2874" s="293"/>
      <c r="M2874" s="290"/>
    </row>
    <row r="2875" spans="11:13" x14ac:dyDescent="0.35">
      <c r="K2875" s="293"/>
      <c r="M2875" s="290"/>
    </row>
    <row r="2876" spans="11:13" x14ac:dyDescent="0.35">
      <c r="K2876" s="293"/>
      <c r="M2876" s="290"/>
    </row>
    <row r="2877" spans="11:13" x14ac:dyDescent="0.35">
      <c r="K2877" s="293"/>
      <c r="M2877" s="290"/>
    </row>
    <row r="2878" spans="11:13" x14ac:dyDescent="0.35">
      <c r="K2878" s="293"/>
      <c r="M2878" s="290"/>
    </row>
    <row r="2879" spans="11:13" x14ac:dyDescent="0.35">
      <c r="K2879" s="293"/>
      <c r="M2879" s="290"/>
    </row>
    <row r="2880" spans="11:13" x14ac:dyDescent="0.35">
      <c r="K2880" s="293"/>
      <c r="M2880" s="290"/>
    </row>
    <row r="2881" spans="11:13" x14ac:dyDescent="0.35">
      <c r="K2881" s="293"/>
      <c r="M2881" s="290"/>
    </row>
    <row r="2882" spans="11:13" x14ac:dyDescent="0.35">
      <c r="K2882" s="293"/>
      <c r="M2882" s="290"/>
    </row>
    <row r="2883" spans="11:13" x14ac:dyDescent="0.35">
      <c r="K2883" s="293"/>
      <c r="M2883" s="290"/>
    </row>
    <row r="2884" spans="11:13" x14ac:dyDescent="0.35">
      <c r="K2884" s="293"/>
      <c r="M2884" s="290"/>
    </row>
    <row r="2885" spans="11:13" x14ac:dyDescent="0.35">
      <c r="K2885" s="293"/>
      <c r="M2885" s="290"/>
    </row>
    <row r="2886" spans="11:13" x14ac:dyDescent="0.35">
      <c r="K2886" s="293"/>
      <c r="M2886" s="290"/>
    </row>
    <row r="2887" spans="11:13" x14ac:dyDescent="0.35">
      <c r="K2887" s="293"/>
      <c r="M2887" s="290"/>
    </row>
    <row r="2888" spans="11:13" x14ac:dyDescent="0.35">
      <c r="K2888" s="293"/>
      <c r="M2888" s="290"/>
    </row>
    <row r="2889" spans="11:13" x14ac:dyDescent="0.35">
      <c r="K2889" s="293"/>
      <c r="M2889" s="290"/>
    </row>
    <row r="2890" spans="11:13" x14ac:dyDescent="0.35">
      <c r="K2890" s="293"/>
      <c r="M2890" s="290"/>
    </row>
    <row r="2891" spans="11:13" x14ac:dyDescent="0.35">
      <c r="K2891" s="293"/>
      <c r="M2891" s="290"/>
    </row>
    <row r="2892" spans="11:13" x14ac:dyDescent="0.35">
      <c r="K2892" s="293"/>
      <c r="M2892" s="290"/>
    </row>
    <row r="2893" spans="11:13" x14ac:dyDescent="0.35">
      <c r="K2893" s="293"/>
      <c r="M2893" s="290"/>
    </row>
    <row r="2894" spans="11:13" x14ac:dyDescent="0.35">
      <c r="K2894" s="293"/>
      <c r="M2894" s="290"/>
    </row>
    <row r="2895" spans="11:13" x14ac:dyDescent="0.35">
      <c r="K2895" s="293"/>
      <c r="M2895" s="290"/>
    </row>
    <row r="2896" spans="11:13" x14ac:dyDescent="0.35">
      <c r="K2896" s="293"/>
      <c r="M2896" s="290"/>
    </row>
    <row r="2897" spans="11:13" x14ac:dyDescent="0.35">
      <c r="K2897" s="293"/>
      <c r="M2897" s="290"/>
    </row>
    <row r="2898" spans="11:13" x14ac:dyDescent="0.35">
      <c r="K2898" s="293"/>
      <c r="M2898" s="290"/>
    </row>
    <row r="2899" spans="11:13" x14ac:dyDescent="0.35">
      <c r="K2899" s="293"/>
      <c r="M2899" s="290"/>
    </row>
    <row r="2900" spans="11:13" x14ac:dyDescent="0.35">
      <c r="K2900" s="293"/>
      <c r="M2900" s="290"/>
    </row>
    <row r="2901" spans="11:13" x14ac:dyDescent="0.35">
      <c r="K2901" s="293"/>
      <c r="M2901" s="290"/>
    </row>
    <row r="2902" spans="11:13" x14ac:dyDescent="0.35">
      <c r="K2902" s="293"/>
      <c r="M2902" s="290"/>
    </row>
    <row r="2903" spans="11:13" x14ac:dyDescent="0.35">
      <c r="K2903" s="293"/>
      <c r="M2903" s="290"/>
    </row>
    <row r="2904" spans="11:13" x14ac:dyDescent="0.35">
      <c r="K2904" s="293"/>
      <c r="M2904" s="290"/>
    </row>
    <row r="2905" spans="11:13" x14ac:dyDescent="0.35">
      <c r="K2905" s="293"/>
      <c r="M2905" s="290"/>
    </row>
    <row r="2906" spans="11:13" x14ac:dyDescent="0.35">
      <c r="K2906" s="293"/>
      <c r="M2906" s="290"/>
    </row>
    <row r="2907" spans="11:13" x14ac:dyDescent="0.35">
      <c r="K2907" s="293"/>
      <c r="M2907" s="290"/>
    </row>
    <row r="2908" spans="11:13" x14ac:dyDescent="0.35">
      <c r="K2908" s="293"/>
      <c r="M2908" s="290"/>
    </row>
    <row r="2909" spans="11:13" x14ac:dyDescent="0.35">
      <c r="K2909" s="293"/>
      <c r="M2909" s="290"/>
    </row>
    <row r="2910" spans="11:13" x14ac:dyDescent="0.35">
      <c r="K2910" s="293"/>
      <c r="M2910" s="290"/>
    </row>
    <row r="2911" spans="11:13" x14ac:dyDescent="0.35">
      <c r="K2911" s="293"/>
      <c r="M2911" s="290"/>
    </row>
    <row r="2912" spans="11:13" x14ac:dyDescent="0.35">
      <c r="K2912" s="293"/>
      <c r="M2912" s="290"/>
    </row>
    <row r="2913" spans="11:13" x14ac:dyDescent="0.35">
      <c r="K2913" s="293"/>
      <c r="M2913" s="290"/>
    </row>
    <row r="2914" spans="11:13" x14ac:dyDescent="0.35">
      <c r="K2914" s="293"/>
      <c r="M2914" s="290"/>
    </row>
    <row r="2915" spans="11:13" x14ac:dyDescent="0.35">
      <c r="K2915" s="293"/>
      <c r="M2915" s="290"/>
    </row>
    <row r="2916" spans="11:13" x14ac:dyDescent="0.35">
      <c r="K2916" s="293"/>
      <c r="M2916" s="290"/>
    </row>
    <row r="2917" spans="11:13" x14ac:dyDescent="0.35">
      <c r="K2917" s="293"/>
      <c r="M2917" s="290"/>
    </row>
    <row r="2918" spans="11:13" x14ac:dyDescent="0.35">
      <c r="K2918" s="293"/>
      <c r="M2918" s="290"/>
    </row>
    <row r="2919" spans="11:13" x14ac:dyDescent="0.35">
      <c r="K2919" s="293"/>
      <c r="M2919" s="290"/>
    </row>
    <row r="2920" spans="11:13" x14ac:dyDescent="0.35">
      <c r="K2920" s="293"/>
      <c r="M2920" s="290"/>
    </row>
    <row r="2921" spans="11:13" x14ac:dyDescent="0.35">
      <c r="K2921" s="293"/>
      <c r="M2921" s="290"/>
    </row>
    <row r="2922" spans="11:13" x14ac:dyDescent="0.35">
      <c r="K2922" s="293"/>
      <c r="M2922" s="290"/>
    </row>
    <row r="2923" spans="11:13" x14ac:dyDescent="0.35">
      <c r="K2923" s="293"/>
      <c r="M2923" s="290"/>
    </row>
    <row r="2924" spans="11:13" x14ac:dyDescent="0.35">
      <c r="K2924" s="293"/>
      <c r="M2924" s="290"/>
    </row>
    <row r="2925" spans="11:13" x14ac:dyDescent="0.35">
      <c r="K2925" s="293"/>
      <c r="M2925" s="290"/>
    </row>
    <row r="2926" spans="11:13" x14ac:dyDescent="0.35">
      <c r="K2926" s="293"/>
      <c r="M2926" s="290"/>
    </row>
    <row r="2927" spans="11:13" x14ac:dyDescent="0.35">
      <c r="K2927" s="293"/>
      <c r="M2927" s="290"/>
    </row>
    <row r="2928" spans="11:13" x14ac:dyDescent="0.35">
      <c r="K2928" s="293"/>
      <c r="M2928" s="290"/>
    </row>
    <row r="2929" spans="11:13" x14ac:dyDescent="0.35">
      <c r="K2929" s="293"/>
      <c r="M2929" s="290"/>
    </row>
    <row r="2930" spans="11:13" x14ac:dyDescent="0.35">
      <c r="K2930" s="293"/>
      <c r="M2930" s="290"/>
    </row>
    <row r="2931" spans="11:13" x14ac:dyDescent="0.35">
      <c r="K2931" s="293"/>
      <c r="M2931" s="290"/>
    </row>
    <row r="2932" spans="11:13" x14ac:dyDescent="0.35">
      <c r="K2932" s="293"/>
      <c r="M2932" s="290"/>
    </row>
    <row r="2933" spans="11:13" x14ac:dyDescent="0.35">
      <c r="K2933" s="293"/>
      <c r="M2933" s="290"/>
    </row>
    <row r="2934" spans="11:13" x14ac:dyDescent="0.35">
      <c r="K2934" s="293"/>
      <c r="M2934" s="290"/>
    </row>
    <row r="2935" spans="11:13" x14ac:dyDescent="0.35">
      <c r="K2935" s="293"/>
      <c r="M2935" s="290"/>
    </row>
    <row r="2936" spans="11:13" x14ac:dyDescent="0.35">
      <c r="K2936" s="293"/>
      <c r="M2936" s="290"/>
    </row>
    <row r="2937" spans="11:13" x14ac:dyDescent="0.35">
      <c r="K2937" s="293"/>
      <c r="M2937" s="290"/>
    </row>
    <row r="2938" spans="11:13" x14ac:dyDescent="0.35">
      <c r="K2938" s="293"/>
      <c r="M2938" s="290"/>
    </row>
    <row r="2939" spans="11:13" x14ac:dyDescent="0.35">
      <c r="K2939" s="293"/>
      <c r="M2939" s="290"/>
    </row>
    <row r="2940" spans="11:13" x14ac:dyDescent="0.35">
      <c r="K2940" s="293"/>
      <c r="M2940" s="290"/>
    </row>
    <row r="2941" spans="11:13" x14ac:dyDescent="0.35">
      <c r="K2941" s="293"/>
      <c r="M2941" s="290"/>
    </row>
    <row r="2942" spans="11:13" x14ac:dyDescent="0.35">
      <c r="K2942" s="293"/>
      <c r="M2942" s="290"/>
    </row>
    <row r="2943" spans="11:13" x14ac:dyDescent="0.35">
      <c r="K2943" s="293"/>
      <c r="M2943" s="290"/>
    </row>
    <row r="2944" spans="11:13" x14ac:dyDescent="0.35">
      <c r="K2944" s="293"/>
      <c r="M2944" s="290"/>
    </row>
    <row r="2945" spans="11:13" x14ac:dyDescent="0.35">
      <c r="K2945" s="293"/>
      <c r="M2945" s="290"/>
    </row>
    <row r="2946" spans="11:13" x14ac:dyDescent="0.35">
      <c r="K2946" s="293"/>
      <c r="M2946" s="290"/>
    </row>
    <row r="2947" spans="11:13" x14ac:dyDescent="0.35">
      <c r="K2947" s="293"/>
      <c r="M2947" s="290"/>
    </row>
    <row r="2948" spans="11:13" x14ac:dyDescent="0.35">
      <c r="K2948" s="293"/>
      <c r="M2948" s="290"/>
    </row>
    <row r="2949" spans="11:13" x14ac:dyDescent="0.35">
      <c r="K2949" s="293"/>
      <c r="M2949" s="290"/>
    </row>
    <row r="2950" spans="11:13" x14ac:dyDescent="0.35">
      <c r="K2950" s="293"/>
      <c r="M2950" s="290"/>
    </row>
    <row r="2951" spans="11:13" x14ac:dyDescent="0.35">
      <c r="K2951" s="293"/>
      <c r="M2951" s="290"/>
    </row>
    <row r="2952" spans="11:13" x14ac:dyDescent="0.35">
      <c r="K2952" s="293"/>
      <c r="M2952" s="290"/>
    </row>
    <row r="2953" spans="11:13" x14ac:dyDescent="0.35">
      <c r="K2953" s="293"/>
      <c r="M2953" s="290"/>
    </row>
    <row r="2954" spans="11:13" x14ac:dyDescent="0.35">
      <c r="K2954" s="293"/>
      <c r="M2954" s="290"/>
    </row>
    <row r="2955" spans="11:13" x14ac:dyDescent="0.35">
      <c r="K2955" s="293"/>
      <c r="M2955" s="290"/>
    </row>
    <row r="2956" spans="11:13" x14ac:dyDescent="0.35">
      <c r="K2956" s="293"/>
      <c r="M2956" s="290"/>
    </row>
    <row r="2957" spans="11:13" x14ac:dyDescent="0.35">
      <c r="K2957" s="293"/>
      <c r="M2957" s="290"/>
    </row>
    <row r="2958" spans="11:13" x14ac:dyDescent="0.35">
      <c r="K2958" s="293"/>
      <c r="M2958" s="290"/>
    </row>
    <row r="2959" spans="11:13" x14ac:dyDescent="0.35">
      <c r="K2959" s="293"/>
      <c r="M2959" s="290"/>
    </row>
    <row r="2960" spans="11:13" x14ac:dyDescent="0.35">
      <c r="K2960" s="293"/>
      <c r="M2960" s="290"/>
    </row>
    <row r="2961" spans="11:13" x14ac:dyDescent="0.35">
      <c r="K2961" s="293"/>
      <c r="M2961" s="290"/>
    </row>
    <row r="2962" spans="11:13" x14ac:dyDescent="0.35">
      <c r="K2962" s="293"/>
      <c r="M2962" s="290"/>
    </row>
    <row r="2963" spans="11:13" x14ac:dyDescent="0.35">
      <c r="K2963" s="293"/>
      <c r="M2963" s="290"/>
    </row>
    <row r="2964" spans="11:13" x14ac:dyDescent="0.35">
      <c r="K2964" s="293"/>
      <c r="M2964" s="290"/>
    </row>
    <row r="2965" spans="11:13" x14ac:dyDescent="0.35">
      <c r="K2965" s="293"/>
      <c r="M2965" s="290"/>
    </row>
    <row r="2966" spans="11:13" x14ac:dyDescent="0.35">
      <c r="K2966" s="293"/>
      <c r="M2966" s="290"/>
    </row>
    <row r="2967" spans="11:13" x14ac:dyDescent="0.35">
      <c r="K2967" s="293"/>
      <c r="M2967" s="290"/>
    </row>
    <row r="2968" spans="11:13" x14ac:dyDescent="0.35">
      <c r="K2968" s="293"/>
      <c r="M2968" s="290"/>
    </row>
    <row r="2969" spans="11:13" x14ac:dyDescent="0.35">
      <c r="K2969" s="293"/>
      <c r="M2969" s="290"/>
    </row>
    <row r="2970" spans="11:13" x14ac:dyDescent="0.35">
      <c r="K2970" s="293"/>
      <c r="M2970" s="290"/>
    </row>
    <row r="2971" spans="11:13" x14ac:dyDescent="0.35">
      <c r="K2971" s="293"/>
      <c r="M2971" s="290"/>
    </row>
    <row r="2972" spans="11:13" x14ac:dyDescent="0.35">
      <c r="K2972" s="293"/>
      <c r="M2972" s="290"/>
    </row>
    <row r="2973" spans="11:13" x14ac:dyDescent="0.35">
      <c r="K2973" s="293"/>
      <c r="M2973" s="290"/>
    </row>
    <row r="2974" spans="11:13" x14ac:dyDescent="0.35">
      <c r="K2974" s="293"/>
      <c r="M2974" s="290"/>
    </row>
    <row r="2975" spans="11:13" x14ac:dyDescent="0.35">
      <c r="K2975" s="293"/>
      <c r="M2975" s="290"/>
    </row>
    <row r="2976" spans="11:13" x14ac:dyDescent="0.35">
      <c r="K2976" s="293"/>
      <c r="M2976" s="290"/>
    </row>
    <row r="2977" spans="11:13" x14ac:dyDescent="0.35">
      <c r="K2977" s="293"/>
      <c r="M2977" s="290"/>
    </row>
    <row r="2978" spans="11:13" x14ac:dyDescent="0.35">
      <c r="K2978" s="293"/>
      <c r="M2978" s="290"/>
    </row>
    <row r="2979" spans="11:13" x14ac:dyDescent="0.35">
      <c r="K2979" s="293"/>
      <c r="M2979" s="290"/>
    </row>
    <row r="2980" spans="11:13" x14ac:dyDescent="0.35">
      <c r="K2980" s="293"/>
      <c r="M2980" s="290"/>
    </row>
    <row r="2981" spans="11:13" x14ac:dyDescent="0.35">
      <c r="K2981" s="293"/>
      <c r="M2981" s="290"/>
    </row>
    <row r="2982" spans="11:13" x14ac:dyDescent="0.35">
      <c r="K2982" s="293"/>
      <c r="M2982" s="290"/>
    </row>
    <row r="2983" spans="11:13" x14ac:dyDescent="0.35">
      <c r="K2983" s="293"/>
      <c r="M2983" s="290"/>
    </row>
    <row r="2984" spans="11:13" x14ac:dyDescent="0.35">
      <c r="K2984" s="293"/>
      <c r="M2984" s="290"/>
    </row>
    <row r="2985" spans="11:13" x14ac:dyDescent="0.35">
      <c r="K2985" s="293"/>
      <c r="M2985" s="290"/>
    </row>
    <row r="2986" spans="11:13" x14ac:dyDescent="0.35">
      <c r="K2986" s="293"/>
      <c r="M2986" s="290"/>
    </row>
    <row r="2987" spans="11:13" x14ac:dyDescent="0.35">
      <c r="K2987" s="293"/>
      <c r="M2987" s="290"/>
    </row>
    <row r="2988" spans="11:13" x14ac:dyDescent="0.35">
      <c r="K2988" s="293"/>
      <c r="M2988" s="290"/>
    </row>
    <row r="2989" spans="11:13" x14ac:dyDescent="0.35">
      <c r="K2989" s="293"/>
      <c r="M2989" s="290"/>
    </row>
    <row r="2990" spans="11:13" x14ac:dyDescent="0.35">
      <c r="K2990" s="293"/>
      <c r="M2990" s="290"/>
    </row>
    <row r="2991" spans="11:13" x14ac:dyDescent="0.35">
      <c r="K2991" s="293"/>
      <c r="M2991" s="290"/>
    </row>
    <row r="2992" spans="11:13" x14ac:dyDescent="0.35">
      <c r="K2992" s="293"/>
      <c r="M2992" s="290"/>
    </row>
    <row r="2993" spans="11:13" x14ac:dyDescent="0.35">
      <c r="K2993" s="293"/>
      <c r="M2993" s="290"/>
    </row>
    <row r="2994" spans="11:13" x14ac:dyDescent="0.35">
      <c r="K2994" s="293"/>
      <c r="M2994" s="290"/>
    </row>
    <row r="2995" spans="11:13" x14ac:dyDescent="0.35">
      <c r="K2995" s="293"/>
      <c r="M2995" s="290"/>
    </row>
    <row r="2996" spans="11:13" x14ac:dyDescent="0.35">
      <c r="K2996" s="293"/>
      <c r="M2996" s="290"/>
    </row>
    <row r="2997" spans="11:13" x14ac:dyDescent="0.35">
      <c r="K2997" s="293"/>
      <c r="M2997" s="290"/>
    </row>
    <row r="2998" spans="11:13" x14ac:dyDescent="0.35">
      <c r="K2998" s="293"/>
      <c r="M2998" s="290"/>
    </row>
    <row r="2999" spans="11:13" x14ac:dyDescent="0.35">
      <c r="K2999" s="293"/>
      <c r="M2999" s="290"/>
    </row>
    <row r="3000" spans="11:13" x14ac:dyDescent="0.35">
      <c r="K3000" s="293"/>
      <c r="M3000" s="290"/>
    </row>
    <row r="3001" spans="11:13" x14ac:dyDescent="0.35">
      <c r="K3001" s="293"/>
      <c r="M3001" s="290"/>
    </row>
    <row r="3002" spans="11:13" x14ac:dyDescent="0.35">
      <c r="K3002" s="293"/>
      <c r="M3002" s="290"/>
    </row>
    <row r="3003" spans="11:13" x14ac:dyDescent="0.35">
      <c r="K3003" s="293"/>
      <c r="M3003" s="290"/>
    </row>
    <row r="3004" spans="11:13" x14ac:dyDescent="0.35">
      <c r="K3004" s="293"/>
      <c r="M3004" s="290"/>
    </row>
    <row r="3005" spans="11:13" x14ac:dyDescent="0.35">
      <c r="K3005" s="293"/>
      <c r="M3005" s="290"/>
    </row>
    <row r="3006" spans="11:13" x14ac:dyDescent="0.35">
      <c r="K3006" s="293"/>
      <c r="M3006" s="290"/>
    </row>
    <row r="3007" spans="11:13" x14ac:dyDescent="0.35">
      <c r="K3007" s="293"/>
      <c r="M3007" s="290"/>
    </row>
    <row r="3008" spans="11:13" x14ac:dyDescent="0.35">
      <c r="K3008" s="293"/>
      <c r="M3008" s="290"/>
    </row>
    <row r="3009" spans="11:13" x14ac:dyDescent="0.35">
      <c r="K3009" s="293"/>
      <c r="M3009" s="290"/>
    </row>
    <row r="3010" spans="11:13" x14ac:dyDescent="0.35">
      <c r="K3010" s="293"/>
      <c r="M3010" s="290"/>
    </row>
    <row r="3011" spans="11:13" x14ac:dyDescent="0.35">
      <c r="K3011" s="293"/>
      <c r="M3011" s="290"/>
    </row>
    <row r="3012" spans="11:13" x14ac:dyDescent="0.35">
      <c r="K3012" s="293"/>
      <c r="M3012" s="290"/>
    </row>
    <row r="3013" spans="11:13" x14ac:dyDescent="0.35">
      <c r="K3013" s="293"/>
      <c r="M3013" s="290"/>
    </row>
    <row r="3014" spans="11:13" x14ac:dyDescent="0.35">
      <c r="K3014" s="293"/>
      <c r="M3014" s="290"/>
    </row>
    <row r="3015" spans="11:13" x14ac:dyDescent="0.35">
      <c r="K3015" s="293"/>
      <c r="M3015" s="290"/>
    </row>
    <row r="3016" spans="11:13" x14ac:dyDescent="0.35">
      <c r="K3016" s="293"/>
      <c r="M3016" s="290"/>
    </row>
    <row r="3017" spans="11:13" x14ac:dyDescent="0.35">
      <c r="K3017" s="293"/>
      <c r="M3017" s="290"/>
    </row>
    <row r="3018" spans="11:13" x14ac:dyDescent="0.35">
      <c r="K3018" s="293"/>
      <c r="M3018" s="290"/>
    </row>
    <row r="3019" spans="11:13" x14ac:dyDescent="0.35">
      <c r="K3019" s="293"/>
      <c r="M3019" s="290"/>
    </row>
    <row r="3020" spans="11:13" x14ac:dyDescent="0.35">
      <c r="K3020" s="293"/>
      <c r="M3020" s="290"/>
    </row>
    <row r="3021" spans="11:13" x14ac:dyDescent="0.35">
      <c r="K3021" s="293"/>
      <c r="M3021" s="290"/>
    </row>
    <row r="3022" spans="11:13" x14ac:dyDescent="0.35">
      <c r="K3022" s="293"/>
      <c r="M3022" s="290"/>
    </row>
    <row r="3023" spans="11:13" x14ac:dyDescent="0.35">
      <c r="K3023" s="293"/>
      <c r="M3023" s="290"/>
    </row>
    <row r="3024" spans="11:13" x14ac:dyDescent="0.35">
      <c r="K3024" s="293"/>
      <c r="M3024" s="290"/>
    </row>
    <row r="3025" spans="11:13" x14ac:dyDescent="0.35">
      <c r="K3025" s="293"/>
      <c r="M3025" s="290"/>
    </row>
    <row r="3026" spans="11:13" x14ac:dyDescent="0.35">
      <c r="K3026" s="293"/>
      <c r="M3026" s="290"/>
    </row>
    <row r="3027" spans="11:13" x14ac:dyDescent="0.35">
      <c r="K3027" s="293"/>
      <c r="M3027" s="290"/>
    </row>
    <row r="3028" spans="11:13" x14ac:dyDescent="0.35">
      <c r="K3028" s="293"/>
      <c r="M3028" s="290"/>
    </row>
    <row r="3029" spans="11:13" x14ac:dyDescent="0.35">
      <c r="K3029" s="293"/>
      <c r="M3029" s="290"/>
    </row>
    <row r="3030" spans="11:13" x14ac:dyDescent="0.35">
      <c r="K3030" s="293"/>
      <c r="M3030" s="290"/>
    </row>
    <row r="3031" spans="11:13" x14ac:dyDescent="0.35">
      <c r="K3031" s="293"/>
      <c r="M3031" s="290"/>
    </row>
    <row r="3032" spans="11:13" x14ac:dyDescent="0.35">
      <c r="K3032" s="293"/>
      <c r="M3032" s="290"/>
    </row>
    <row r="3033" spans="11:13" x14ac:dyDescent="0.35">
      <c r="K3033" s="293"/>
      <c r="M3033" s="290"/>
    </row>
    <row r="3034" spans="11:13" x14ac:dyDescent="0.35">
      <c r="K3034" s="293"/>
      <c r="M3034" s="290"/>
    </row>
    <row r="3035" spans="11:13" x14ac:dyDescent="0.35">
      <c r="K3035" s="293"/>
      <c r="M3035" s="290"/>
    </row>
    <row r="3036" spans="11:13" x14ac:dyDescent="0.35">
      <c r="K3036" s="293"/>
      <c r="M3036" s="290"/>
    </row>
    <row r="3037" spans="11:13" x14ac:dyDescent="0.35">
      <c r="K3037" s="293"/>
      <c r="M3037" s="290"/>
    </row>
    <row r="3038" spans="11:13" x14ac:dyDescent="0.35">
      <c r="K3038" s="293"/>
      <c r="M3038" s="290"/>
    </row>
    <row r="3039" spans="11:13" x14ac:dyDescent="0.35">
      <c r="K3039" s="293"/>
      <c r="M3039" s="290"/>
    </row>
    <row r="3040" spans="11:13" x14ac:dyDescent="0.35">
      <c r="K3040" s="293"/>
      <c r="M3040" s="290"/>
    </row>
    <row r="3041" spans="11:13" x14ac:dyDescent="0.35">
      <c r="K3041" s="293"/>
      <c r="M3041" s="290"/>
    </row>
    <row r="3042" spans="11:13" x14ac:dyDescent="0.35">
      <c r="K3042" s="293"/>
      <c r="M3042" s="290"/>
    </row>
    <row r="3043" spans="11:13" x14ac:dyDescent="0.35">
      <c r="K3043" s="293"/>
      <c r="M3043" s="290"/>
    </row>
    <row r="3044" spans="11:13" x14ac:dyDescent="0.35">
      <c r="K3044" s="293"/>
      <c r="M3044" s="290"/>
    </row>
    <row r="3045" spans="11:13" x14ac:dyDescent="0.35">
      <c r="K3045" s="293"/>
      <c r="M3045" s="290"/>
    </row>
    <row r="3046" spans="11:13" x14ac:dyDescent="0.35">
      <c r="K3046" s="293"/>
      <c r="M3046" s="290"/>
    </row>
    <row r="3047" spans="11:13" x14ac:dyDescent="0.35">
      <c r="K3047" s="293"/>
      <c r="M3047" s="290"/>
    </row>
    <row r="3048" spans="11:13" x14ac:dyDescent="0.35">
      <c r="K3048" s="293"/>
      <c r="M3048" s="290"/>
    </row>
    <row r="3049" spans="11:13" x14ac:dyDescent="0.35">
      <c r="K3049" s="293"/>
      <c r="M3049" s="290"/>
    </row>
    <row r="3050" spans="11:13" x14ac:dyDescent="0.35">
      <c r="K3050" s="293"/>
      <c r="M3050" s="290"/>
    </row>
    <row r="3051" spans="11:13" x14ac:dyDescent="0.35">
      <c r="K3051" s="293"/>
      <c r="M3051" s="290"/>
    </row>
    <row r="3052" spans="11:13" x14ac:dyDescent="0.35">
      <c r="K3052" s="293"/>
      <c r="M3052" s="290"/>
    </row>
    <row r="3053" spans="11:13" x14ac:dyDescent="0.35">
      <c r="K3053" s="293"/>
      <c r="M3053" s="290"/>
    </row>
    <row r="3054" spans="11:13" x14ac:dyDescent="0.35">
      <c r="K3054" s="293"/>
      <c r="M3054" s="290"/>
    </row>
    <row r="3055" spans="11:13" x14ac:dyDescent="0.35">
      <c r="K3055" s="293"/>
      <c r="M3055" s="290"/>
    </row>
    <row r="3056" spans="11:13" x14ac:dyDescent="0.35">
      <c r="K3056" s="293"/>
      <c r="M3056" s="290"/>
    </row>
    <row r="3057" spans="11:13" x14ac:dyDescent="0.35">
      <c r="K3057" s="293"/>
      <c r="M3057" s="290"/>
    </row>
    <row r="3058" spans="11:13" x14ac:dyDescent="0.35">
      <c r="K3058" s="293"/>
      <c r="M3058" s="290"/>
    </row>
    <row r="3059" spans="11:13" x14ac:dyDescent="0.35">
      <c r="K3059" s="293"/>
      <c r="M3059" s="290"/>
    </row>
    <row r="3060" spans="11:13" x14ac:dyDescent="0.35">
      <c r="K3060" s="293"/>
      <c r="M3060" s="290"/>
    </row>
    <row r="3061" spans="11:13" x14ac:dyDescent="0.35">
      <c r="K3061" s="293"/>
      <c r="M3061" s="290"/>
    </row>
    <row r="3062" spans="11:13" x14ac:dyDescent="0.35">
      <c r="K3062" s="293"/>
      <c r="M3062" s="290"/>
    </row>
    <row r="3063" spans="11:13" x14ac:dyDescent="0.35">
      <c r="K3063" s="293"/>
      <c r="M3063" s="290"/>
    </row>
    <row r="3064" spans="11:13" x14ac:dyDescent="0.35">
      <c r="K3064" s="293"/>
      <c r="M3064" s="290"/>
    </row>
    <row r="3065" spans="11:13" x14ac:dyDescent="0.35">
      <c r="K3065" s="293"/>
      <c r="M3065" s="290"/>
    </row>
    <row r="3066" spans="11:13" x14ac:dyDescent="0.35">
      <c r="K3066" s="293"/>
      <c r="M3066" s="290"/>
    </row>
    <row r="3067" spans="11:13" x14ac:dyDescent="0.35">
      <c r="K3067" s="293"/>
      <c r="M3067" s="290"/>
    </row>
    <row r="3068" spans="11:13" x14ac:dyDescent="0.35">
      <c r="K3068" s="293"/>
      <c r="M3068" s="290"/>
    </row>
    <row r="3069" spans="11:13" x14ac:dyDescent="0.35">
      <c r="K3069" s="293"/>
      <c r="M3069" s="290"/>
    </row>
    <row r="3070" spans="11:13" x14ac:dyDescent="0.35">
      <c r="K3070" s="293"/>
      <c r="M3070" s="290"/>
    </row>
    <row r="3071" spans="11:13" x14ac:dyDescent="0.35">
      <c r="K3071" s="293"/>
      <c r="M3071" s="290"/>
    </row>
    <row r="3072" spans="11:13" x14ac:dyDescent="0.35">
      <c r="K3072" s="293"/>
      <c r="M3072" s="290"/>
    </row>
    <row r="3073" spans="11:13" x14ac:dyDescent="0.35">
      <c r="K3073" s="293"/>
      <c r="M3073" s="290"/>
    </row>
    <row r="3074" spans="11:13" x14ac:dyDescent="0.35">
      <c r="K3074" s="293"/>
      <c r="M3074" s="290"/>
    </row>
    <row r="3075" spans="11:13" x14ac:dyDescent="0.35">
      <c r="K3075" s="293"/>
      <c r="M3075" s="290"/>
    </row>
    <row r="3076" spans="11:13" x14ac:dyDescent="0.35">
      <c r="K3076" s="293"/>
      <c r="M3076" s="290"/>
    </row>
    <row r="3077" spans="11:13" x14ac:dyDescent="0.35">
      <c r="K3077" s="293"/>
      <c r="M3077" s="290"/>
    </row>
    <row r="3078" spans="11:13" x14ac:dyDescent="0.35">
      <c r="K3078" s="293"/>
      <c r="M3078" s="290"/>
    </row>
    <row r="3079" spans="11:13" x14ac:dyDescent="0.35">
      <c r="K3079" s="293"/>
      <c r="M3079" s="290"/>
    </row>
    <row r="3080" spans="11:13" x14ac:dyDescent="0.35">
      <c r="K3080" s="293"/>
      <c r="M3080" s="290"/>
    </row>
    <row r="3081" spans="11:13" x14ac:dyDescent="0.35">
      <c r="K3081" s="293"/>
      <c r="M3081" s="290"/>
    </row>
    <row r="3082" spans="11:13" x14ac:dyDescent="0.35">
      <c r="K3082" s="293"/>
      <c r="M3082" s="290"/>
    </row>
    <row r="3083" spans="11:13" x14ac:dyDescent="0.35">
      <c r="K3083" s="293"/>
      <c r="M3083" s="290"/>
    </row>
    <row r="3084" spans="11:13" x14ac:dyDescent="0.35">
      <c r="K3084" s="293"/>
      <c r="M3084" s="290"/>
    </row>
    <row r="3085" spans="11:13" x14ac:dyDescent="0.35">
      <c r="K3085" s="293"/>
      <c r="M3085" s="290"/>
    </row>
    <row r="3086" spans="11:13" x14ac:dyDescent="0.35">
      <c r="K3086" s="293"/>
      <c r="M3086" s="290"/>
    </row>
    <row r="3087" spans="11:13" x14ac:dyDescent="0.35">
      <c r="K3087" s="293"/>
      <c r="M3087" s="290"/>
    </row>
    <row r="3088" spans="11:13" x14ac:dyDescent="0.35">
      <c r="K3088" s="293"/>
      <c r="M3088" s="290"/>
    </row>
    <row r="3089" spans="11:13" x14ac:dyDescent="0.35">
      <c r="K3089" s="293"/>
      <c r="M3089" s="290"/>
    </row>
    <row r="3090" spans="11:13" x14ac:dyDescent="0.35">
      <c r="K3090" s="293"/>
      <c r="M3090" s="290"/>
    </row>
    <row r="3091" spans="11:13" x14ac:dyDescent="0.35">
      <c r="K3091" s="293"/>
      <c r="M3091" s="290"/>
    </row>
    <row r="3092" spans="11:13" x14ac:dyDescent="0.35">
      <c r="K3092" s="293"/>
      <c r="M3092" s="290"/>
    </row>
    <row r="3093" spans="11:13" x14ac:dyDescent="0.35">
      <c r="K3093" s="293"/>
      <c r="M3093" s="290"/>
    </row>
    <row r="3094" spans="11:13" x14ac:dyDescent="0.35">
      <c r="K3094" s="293"/>
      <c r="M3094" s="290"/>
    </row>
    <row r="3095" spans="11:13" x14ac:dyDescent="0.35">
      <c r="K3095" s="293"/>
      <c r="M3095" s="290"/>
    </row>
    <row r="3096" spans="11:13" x14ac:dyDescent="0.35">
      <c r="K3096" s="293"/>
      <c r="M3096" s="290"/>
    </row>
    <row r="3097" spans="11:13" x14ac:dyDescent="0.35">
      <c r="K3097" s="293"/>
      <c r="M3097" s="290"/>
    </row>
    <row r="3098" spans="11:13" x14ac:dyDescent="0.35">
      <c r="K3098" s="293"/>
      <c r="M3098" s="290"/>
    </row>
    <row r="3099" spans="11:13" x14ac:dyDescent="0.35">
      <c r="K3099" s="293"/>
      <c r="M3099" s="290"/>
    </row>
    <row r="3100" spans="11:13" x14ac:dyDescent="0.35">
      <c r="K3100" s="293"/>
      <c r="M3100" s="290"/>
    </row>
    <row r="3101" spans="11:13" x14ac:dyDescent="0.35">
      <c r="K3101" s="293"/>
      <c r="M3101" s="290"/>
    </row>
    <row r="3102" spans="11:13" x14ac:dyDescent="0.35">
      <c r="K3102" s="293"/>
      <c r="M3102" s="290"/>
    </row>
    <row r="3103" spans="11:13" x14ac:dyDescent="0.35">
      <c r="K3103" s="293"/>
      <c r="M3103" s="290"/>
    </row>
    <row r="3104" spans="11:13" x14ac:dyDescent="0.35">
      <c r="K3104" s="293"/>
      <c r="M3104" s="290"/>
    </row>
    <row r="3105" spans="11:13" x14ac:dyDescent="0.35">
      <c r="K3105" s="293"/>
      <c r="M3105" s="290"/>
    </row>
    <row r="3106" spans="11:13" x14ac:dyDescent="0.35">
      <c r="K3106" s="293"/>
      <c r="M3106" s="290"/>
    </row>
    <row r="3107" spans="11:13" x14ac:dyDescent="0.35">
      <c r="K3107" s="293"/>
      <c r="M3107" s="290"/>
    </row>
    <row r="3108" spans="11:13" x14ac:dyDescent="0.35">
      <c r="K3108" s="293"/>
      <c r="M3108" s="290"/>
    </row>
    <row r="3109" spans="11:13" x14ac:dyDescent="0.35">
      <c r="K3109" s="293"/>
      <c r="M3109" s="290"/>
    </row>
    <row r="3110" spans="11:13" x14ac:dyDescent="0.35">
      <c r="K3110" s="293"/>
      <c r="M3110" s="290"/>
    </row>
    <row r="3111" spans="11:13" x14ac:dyDescent="0.35">
      <c r="K3111" s="293"/>
      <c r="M3111" s="290"/>
    </row>
    <row r="3112" spans="11:13" x14ac:dyDescent="0.35">
      <c r="K3112" s="293"/>
      <c r="M3112" s="290"/>
    </row>
    <row r="3113" spans="11:13" x14ac:dyDescent="0.35">
      <c r="K3113" s="293"/>
      <c r="M3113" s="290"/>
    </row>
    <row r="3114" spans="11:13" x14ac:dyDescent="0.35">
      <c r="K3114" s="293"/>
      <c r="M3114" s="290"/>
    </row>
    <row r="3115" spans="11:13" x14ac:dyDescent="0.35">
      <c r="K3115" s="293"/>
      <c r="M3115" s="290"/>
    </row>
    <row r="3116" spans="11:13" x14ac:dyDescent="0.35">
      <c r="K3116" s="293"/>
      <c r="M3116" s="290"/>
    </row>
    <row r="3117" spans="11:13" x14ac:dyDescent="0.35">
      <c r="K3117" s="293"/>
      <c r="M3117" s="290"/>
    </row>
    <row r="3118" spans="11:13" x14ac:dyDescent="0.35">
      <c r="K3118" s="293"/>
      <c r="M3118" s="290"/>
    </row>
    <row r="3119" spans="11:13" x14ac:dyDescent="0.35">
      <c r="K3119" s="293"/>
      <c r="M3119" s="290"/>
    </row>
    <row r="3120" spans="11:13" x14ac:dyDescent="0.35">
      <c r="K3120" s="293"/>
      <c r="M3120" s="290"/>
    </row>
    <row r="3121" spans="11:13" x14ac:dyDescent="0.35">
      <c r="K3121" s="293"/>
      <c r="M3121" s="290"/>
    </row>
    <row r="3122" spans="11:13" x14ac:dyDescent="0.35">
      <c r="K3122" s="293"/>
      <c r="M3122" s="290"/>
    </row>
    <row r="3123" spans="11:13" x14ac:dyDescent="0.35">
      <c r="K3123" s="293"/>
      <c r="M3123" s="290"/>
    </row>
    <row r="3124" spans="11:13" x14ac:dyDescent="0.35">
      <c r="K3124" s="293"/>
      <c r="M3124" s="290"/>
    </row>
    <row r="3125" spans="11:13" x14ac:dyDescent="0.35">
      <c r="K3125" s="293"/>
      <c r="M3125" s="290"/>
    </row>
    <row r="3126" spans="11:13" x14ac:dyDescent="0.35">
      <c r="K3126" s="293"/>
      <c r="M3126" s="290"/>
    </row>
    <row r="3127" spans="11:13" x14ac:dyDescent="0.35">
      <c r="K3127" s="293"/>
      <c r="M3127" s="290"/>
    </row>
    <row r="3128" spans="11:13" x14ac:dyDescent="0.35">
      <c r="K3128" s="293"/>
      <c r="M3128" s="290"/>
    </row>
    <row r="3129" spans="11:13" x14ac:dyDescent="0.35">
      <c r="K3129" s="293"/>
      <c r="M3129" s="290"/>
    </row>
    <row r="3130" spans="11:13" x14ac:dyDescent="0.35">
      <c r="K3130" s="293"/>
      <c r="M3130" s="290"/>
    </row>
    <row r="3131" spans="11:13" x14ac:dyDescent="0.35">
      <c r="K3131" s="293"/>
      <c r="M3131" s="290"/>
    </row>
    <row r="3132" spans="11:13" x14ac:dyDescent="0.35">
      <c r="K3132" s="293"/>
      <c r="M3132" s="290"/>
    </row>
    <row r="3133" spans="11:13" x14ac:dyDescent="0.35">
      <c r="K3133" s="293"/>
      <c r="M3133" s="290"/>
    </row>
    <row r="3134" spans="11:13" x14ac:dyDescent="0.35">
      <c r="K3134" s="293"/>
      <c r="M3134" s="290"/>
    </row>
    <row r="3135" spans="11:13" x14ac:dyDescent="0.35">
      <c r="K3135" s="293"/>
      <c r="M3135" s="290"/>
    </row>
    <row r="3136" spans="11:13" x14ac:dyDescent="0.35">
      <c r="K3136" s="293"/>
      <c r="M3136" s="290"/>
    </row>
    <row r="3137" spans="11:13" x14ac:dyDescent="0.35">
      <c r="K3137" s="293"/>
      <c r="M3137" s="290"/>
    </row>
    <row r="3138" spans="11:13" x14ac:dyDescent="0.35">
      <c r="K3138" s="293"/>
      <c r="M3138" s="290"/>
    </row>
    <row r="3139" spans="11:13" x14ac:dyDescent="0.35">
      <c r="K3139" s="293"/>
      <c r="M3139" s="290"/>
    </row>
    <row r="3140" spans="11:13" x14ac:dyDescent="0.35">
      <c r="K3140" s="293"/>
      <c r="M3140" s="290"/>
    </row>
    <row r="3141" spans="11:13" x14ac:dyDescent="0.35">
      <c r="K3141" s="293"/>
      <c r="M3141" s="290"/>
    </row>
    <row r="3142" spans="11:13" x14ac:dyDescent="0.35">
      <c r="K3142" s="293"/>
      <c r="M3142" s="290"/>
    </row>
    <row r="3143" spans="11:13" x14ac:dyDescent="0.35">
      <c r="K3143" s="293"/>
      <c r="M3143" s="290"/>
    </row>
    <row r="3144" spans="11:13" x14ac:dyDescent="0.35">
      <c r="K3144" s="293"/>
      <c r="M3144" s="290"/>
    </row>
    <row r="3145" spans="11:13" x14ac:dyDescent="0.35">
      <c r="K3145" s="293"/>
      <c r="M3145" s="290"/>
    </row>
    <row r="3146" spans="11:13" x14ac:dyDescent="0.35">
      <c r="K3146" s="293"/>
      <c r="M3146" s="290"/>
    </row>
    <row r="3147" spans="11:13" x14ac:dyDescent="0.35">
      <c r="K3147" s="293"/>
      <c r="M3147" s="290"/>
    </row>
    <row r="3148" spans="11:13" x14ac:dyDescent="0.35">
      <c r="K3148" s="293"/>
      <c r="M3148" s="290"/>
    </row>
    <row r="3149" spans="11:13" x14ac:dyDescent="0.35">
      <c r="K3149" s="293"/>
      <c r="M3149" s="290"/>
    </row>
    <row r="3150" spans="11:13" x14ac:dyDescent="0.35">
      <c r="K3150" s="293"/>
      <c r="M3150" s="290"/>
    </row>
    <row r="3151" spans="11:13" x14ac:dyDescent="0.35">
      <c r="K3151" s="293"/>
      <c r="M3151" s="290"/>
    </row>
    <row r="3152" spans="11:13" x14ac:dyDescent="0.35">
      <c r="K3152" s="293"/>
      <c r="M3152" s="290"/>
    </row>
    <row r="3153" spans="11:13" x14ac:dyDescent="0.35">
      <c r="K3153" s="293"/>
      <c r="M3153" s="290"/>
    </row>
    <row r="3154" spans="11:13" x14ac:dyDescent="0.35">
      <c r="K3154" s="293"/>
      <c r="M3154" s="290"/>
    </row>
    <row r="3155" spans="11:13" x14ac:dyDescent="0.35">
      <c r="K3155" s="293"/>
      <c r="M3155" s="290"/>
    </row>
    <row r="3156" spans="11:13" x14ac:dyDescent="0.35">
      <c r="K3156" s="293"/>
      <c r="M3156" s="290"/>
    </row>
    <row r="3157" spans="11:13" x14ac:dyDescent="0.35">
      <c r="K3157" s="293"/>
      <c r="M3157" s="290"/>
    </row>
    <row r="3158" spans="11:13" x14ac:dyDescent="0.35">
      <c r="K3158" s="293"/>
      <c r="M3158" s="290"/>
    </row>
    <row r="3159" spans="11:13" x14ac:dyDescent="0.35">
      <c r="K3159" s="293"/>
      <c r="M3159" s="290"/>
    </row>
    <row r="3160" spans="11:13" x14ac:dyDescent="0.35">
      <c r="K3160" s="293"/>
      <c r="M3160" s="290"/>
    </row>
    <row r="3161" spans="11:13" x14ac:dyDescent="0.35">
      <c r="K3161" s="293"/>
      <c r="M3161" s="290"/>
    </row>
    <row r="3162" spans="11:13" x14ac:dyDescent="0.35">
      <c r="K3162" s="293"/>
      <c r="M3162" s="290"/>
    </row>
    <row r="3163" spans="11:13" x14ac:dyDescent="0.35">
      <c r="K3163" s="293"/>
      <c r="M3163" s="290"/>
    </row>
    <row r="3164" spans="11:13" x14ac:dyDescent="0.35">
      <c r="K3164" s="293"/>
      <c r="M3164" s="290"/>
    </row>
    <row r="3165" spans="11:13" x14ac:dyDescent="0.35">
      <c r="K3165" s="293"/>
      <c r="M3165" s="290"/>
    </row>
    <row r="3166" spans="11:13" x14ac:dyDescent="0.35">
      <c r="K3166" s="293"/>
      <c r="M3166" s="290"/>
    </row>
    <row r="3167" spans="11:13" x14ac:dyDescent="0.35">
      <c r="K3167" s="293"/>
      <c r="M3167" s="290"/>
    </row>
    <row r="3168" spans="11:13" x14ac:dyDescent="0.35">
      <c r="K3168" s="293"/>
      <c r="M3168" s="290"/>
    </row>
    <row r="3169" spans="11:13" x14ac:dyDescent="0.35">
      <c r="K3169" s="293"/>
      <c r="M3169" s="290"/>
    </row>
    <row r="3170" spans="11:13" x14ac:dyDescent="0.35">
      <c r="K3170" s="293"/>
      <c r="M3170" s="290"/>
    </row>
    <row r="3171" spans="11:13" x14ac:dyDescent="0.35">
      <c r="K3171" s="293"/>
      <c r="M3171" s="290"/>
    </row>
    <row r="3172" spans="11:13" x14ac:dyDescent="0.35">
      <c r="K3172" s="293"/>
      <c r="M3172" s="290"/>
    </row>
    <row r="3173" spans="11:13" x14ac:dyDescent="0.35">
      <c r="K3173" s="293"/>
      <c r="M3173" s="290"/>
    </row>
    <row r="3174" spans="11:13" x14ac:dyDescent="0.35">
      <c r="K3174" s="293"/>
      <c r="M3174" s="290"/>
    </row>
    <row r="3175" spans="11:13" x14ac:dyDescent="0.35">
      <c r="K3175" s="293"/>
      <c r="M3175" s="290"/>
    </row>
    <row r="3176" spans="11:13" x14ac:dyDescent="0.35">
      <c r="K3176" s="293"/>
      <c r="M3176" s="290"/>
    </row>
    <row r="3177" spans="11:13" x14ac:dyDescent="0.35">
      <c r="K3177" s="293"/>
      <c r="M3177" s="290"/>
    </row>
    <row r="3178" spans="11:13" x14ac:dyDescent="0.35">
      <c r="K3178" s="293"/>
      <c r="M3178" s="290"/>
    </row>
    <row r="3179" spans="11:13" x14ac:dyDescent="0.35">
      <c r="K3179" s="293"/>
      <c r="M3179" s="290"/>
    </row>
    <row r="3180" spans="11:13" x14ac:dyDescent="0.35">
      <c r="K3180" s="293"/>
      <c r="M3180" s="290"/>
    </row>
    <row r="3181" spans="11:13" x14ac:dyDescent="0.35">
      <c r="K3181" s="293"/>
      <c r="M3181" s="290"/>
    </row>
    <row r="3182" spans="11:13" x14ac:dyDescent="0.35">
      <c r="K3182" s="293"/>
      <c r="M3182" s="290"/>
    </row>
    <row r="3183" spans="11:13" x14ac:dyDescent="0.35">
      <c r="K3183" s="293"/>
      <c r="M3183" s="290"/>
    </row>
    <row r="3184" spans="11:13" x14ac:dyDescent="0.35">
      <c r="K3184" s="293"/>
      <c r="M3184" s="290"/>
    </row>
    <row r="3185" spans="11:13" x14ac:dyDescent="0.35">
      <c r="K3185" s="293"/>
      <c r="M3185" s="290"/>
    </row>
    <row r="3186" spans="11:13" x14ac:dyDescent="0.35">
      <c r="K3186" s="293"/>
      <c r="M3186" s="290"/>
    </row>
    <row r="3187" spans="11:13" x14ac:dyDescent="0.35">
      <c r="K3187" s="293"/>
      <c r="M3187" s="290"/>
    </row>
    <row r="3188" spans="11:13" x14ac:dyDescent="0.35">
      <c r="K3188" s="293"/>
      <c r="M3188" s="290"/>
    </row>
    <row r="3189" spans="11:13" x14ac:dyDescent="0.35">
      <c r="K3189" s="293"/>
      <c r="M3189" s="290"/>
    </row>
    <row r="3190" spans="11:13" x14ac:dyDescent="0.35">
      <c r="K3190" s="293"/>
      <c r="M3190" s="290"/>
    </row>
    <row r="3191" spans="11:13" x14ac:dyDescent="0.35">
      <c r="K3191" s="293"/>
      <c r="M3191" s="290"/>
    </row>
    <row r="3192" spans="11:13" x14ac:dyDescent="0.35">
      <c r="K3192" s="293"/>
      <c r="M3192" s="290"/>
    </row>
    <row r="3193" spans="11:13" x14ac:dyDescent="0.35">
      <c r="K3193" s="293"/>
      <c r="M3193" s="290"/>
    </row>
    <row r="3194" spans="11:13" x14ac:dyDescent="0.35">
      <c r="K3194" s="293"/>
      <c r="M3194" s="290"/>
    </row>
    <row r="3195" spans="11:13" x14ac:dyDescent="0.35">
      <c r="K3195" s="293"/>
      <c r="M3195" s="290"/>
    </row>
    <row r="3196" spans="11:13" x14ac:dyDescent="0.35">
      <c r="K3196" s="293"/>
      <c r="M3196" s="290"/>
    </row>
    <row r="3197" spans="11:13" x14ac:dyDescent="0.35">
      <c r="K3197" s="293"/>
      <c r="M3197" s="290"/>
    </row>
    <row r="3198" spans="11:13" x14ac:dyDescent="0.35">
      <c r="K3198" s="293"/>
      <c r="M3198" s="290"/>
    </row>
    <row r="3199" spans="11:13" x14ac:dyDescent="0.35">
      <c r="K3199" s="293"/>
      <c r="M3199" s="290"/>
    </row>
    <row r="3200" spans="11:13" x14ac:dyDescent="0.35">
      <c r="K3200" s="293"/>
      <c r="M3200" s="290"/>
    </row>
    <row r="3201" spans="11:13" x14ac:dyDescent="0.35">
      <c r="K3201" s="293"/>
      <c r="M3201" s="290"/>
    </row>
    <row r="3202" spans="11:13" x14ac:dyDescent="0.35">
      <c r="K3202" s="293"/>
      <c r="M3202" s="290"/>
    </row>
    <row r="3203" spans="11:13" x14ac:dyDescent="0.35">
      <c r="K3203" s="293"/>
      <c r="M3203" s="290"/>
    </row>
    <row r="3204" spans="11:13" x14ac:dyDescent="0.35">
      <c r="K3204" s="293"/>
      <c r="M3204" s="290"/>
    </row>
    <row r="3205" spans="11:13" x14ac:dyDescent="0.35">
      <c r="K3205" s="293"/>
      <c r="M3205" s="290"/>
    </row>
    <row r="3206" spans="11:13" x14ac:dyDescent="0.35">
      <c r="K3206" s="293"/>
      <c r="M3206" s="290"/>
    </row>
    <row r="3207" spans="11:13" x14ac:dyDescent="0.35">
      <c r="K3207" s="293"/>
      <c r="M3207" s="290"/>
    </row>
    <row r="3208" spans="11:13" x14ac:dyDescent="0.35">
      <c r="K3208" s="293"/>
      <c r="M3208" s="290"/>
    </row>
    <row r="3209" spans="11:13" x14ac:dyDescent="0.35">
      <c r="K3209" s="293"/>
      <c r="M3209" s="290"/>
    </row>
    <row r="3210" spans="11:13" x14ac:dyDescent="0.35">
      <c r="K3210" s="293"/>
      <c r="M3210" s="290"/>
    </row>
    <row r="3211" spans="11:13" x14ac:dyDescent="0.35">
      <c r="K3211" s="293"/>
      <c r="M3211" s="290"/>
    </row>
    <row r="3212" spans="11:13" x14ac:dyDescent="0.35">
      <c r="K3212" s="293"/>
      <c r="M3212" s="290"/>
    </row>
    <row r="3213" spans="11:13" x14ac:dyDescent="0.35">
      <c r="K3213" s="293"/>
      <c r="M3213" s="290"/>
    </row>
    <row r="3214" spans="11:13" x14ac:dyDescent="0.35">
      <c r="K3214" s="293"/>
      <c r="M3214" s="290"/>
    </row>
    <row r="3215" spans="11:13" x14ac:dyDescent="0.35">
      <c r="K3215" s="293"/>
      <c r="M3215" s="290"/>
    </row>
    <row r="3216" spans="11:13" x14ac:dyDescent="0.35">
      <c r="K3216" s="293"/>
      <c r="M3216" s="290"/>
    </row>
    <row r="3217" spans="11:13" x14ac:dyDescent="0.35">
      <c r="K3217" s="293"/>
      <c r="M3217" s="290"/>
    </row>
    <row r="3218" spans="11:13" x14ac:dyDescent="0.35">
      <c r="K3218" s="293"/>
      <c r="M3218" s="290"/>
    </row>
    <row r="3219" spans="11:13" x14ac:dyDescent="0.35">
      <c r="K3219" s="293"/>
      <c r="M3219" s="290"/>
    </row>
    <row r="3220" spans="11:13" x14ac:dyDescent="0.35">
      <c r="K3220" s="293"/>
      <c r="M3220" s="290"/>
    </row>
    <row r="3221" spans="11:13" x14ac:dyDescent="0.35">
      <c r="K3221" s="293"/>
      <c r="M3221" s="290"/>
    </row>
    <row r="3222" spans="11:13" x14ac:dyDescent="0.35">
      <c r="K3222" s="293"/>
      <c r="M3222" s="290"/>
    </row>
    <row r="3223" spans="11:13" x14ac:dyDescent="0.35">
      <c r="K3223" s="293"/>
      <c r="M3223" s="290"/>
    </row>
    <row r="3224" spans="11:13" x14ac:dyDescent="0.35">
      <c r="K3224" s="293"/>
      <c r="M3224" s="290"/>
    </row>
    <row r="3225" spans="11:13" x14ac:dyDescent="0.35">
      <c r="K3225" s="293"/>
      <c r="M3225" s="290"/>
    </row>
    <row r="3226" spans="11:13" x14ac:dyDescent="0.35">
      <c r="K3226" s="293"/>
      <c r="M3226" s="290"/>
    </row>
    <row r="3227" spans="11:13" x14ac:dyDescent="0.35">
      <c r="K3227" s="293"/>
      <c r="M3227" s="290"/>
    </row>
    <row r="3228" spans="11:13" x14ac:dyDescent="0.35">
      <c r="K3228" s="293"/>
      <c r="M3228" s="290"/>
    </row>
    <row r="3229" spans="11:13" x14ac:dyDescent="0.35">
      <c r="K3229" s="293"/>
      <c r="M3229" s="290"/>
    </row>
    <row r="3230" spans="11:13" x14ac:dyDescent="0.35">
      <c r="K3230" s="293"/>
      <c r="M3230" s="290"/>
    </row>
    <row r="3231" spans="11:13" x14ac:dyDescent="0.35">
      <c r="K3231" s="293"/>
      <c r="M3231" s="290"/>
    </row>
    <row r="3232" spans="11:13" x14ac:dyDescent="0.35">
      <c r="K3232" s="293"/>
      <c r="M3232" s="290"/>
    </row>
    <row r="3233" spans="11:13" x14ac:dyDescent="0.35">
      <c r="K3233" s="293"/>
      <c r="M3233" s="290"/>
    </row>
    <row r="3234" spans="11:13" x14ac:dyDescent="0.35">
      <c r="K3234" s="293"/>
      <c r="M3234" s="290"/>
    </row>
    <row r="3235" spans="11:13" x14ac:dyDescent="0.35">
      <c r="K3235" s="293"/>
      <c r="M3235" s="290"/>
    </row>
    <row r="3236" spans="11:13" x14ac:dyDescent="0.35">
      <c r="K3236" s="293"/>
      <c r="M3236" s="290"/>
    </row>
    <row r="3237" spans="11:13" x14ac:dyDescent="0.35">
      <c r="K3237" s="293"/>
      <c r="M3237" s="290"/>
    </row>
    <row r="3238" spans="11:13" x14ac:dyDescent="0.35">
      <c r="K3238" s="293"/>
      <c r="M3238" s="290"/>
    </row>
    <row r="3239" spans="11:13" x14ac:dyDescent="0.35">
      <c r="K3239" s="293"/>
      <c r="M3239" s="290"/>
    </row>
    <row r="3240" spans="11:13" x14ac:dyDescent="0.35">
      <c r="K3240" s="293"/>
      <c r="M3240" s="290"/>
    </row>
    <row r="3241" spans="11:13" x14ac:dyDescent="0.35">
      <c r="K3241" s="293"/>
      <c r="M3241" s="290"/>
    </row>
    <row r="3242" spans="11:13" x14ac:dyDescent="0.35">
      <c r="K3242" s="293"/>
      <c r="M3242" s="290"/>
    </row>
    <row r="3243" spans="11:13" x14ac:dyDescent="0.35">
      <c r="K3243" s="293"/>
      <c r="M3243" s="290"/>
    </row>
    <row r="3244" spans="11:13" x14ac:dyDescent="0.35">
      <c r="K3244" s="293"/>
      <c r="M3244" s="290"/>
    </row>
    <row r="3245" spans="11:13" x14ac:dyDescent="0.35">
      <c r="K3245" s="293"/>
      <c r="M3245" s="290"/>
    </row>
    <row r="3246" spans="11:13" x14ac:dyDescent="0.35">
      <c r="K3246" s="293"/>
      <c r="M3246" s="290"/>
    </row>
    <row r="3247" spans="11:13" x14ac:dyDescent="0.35">
      <c r="K3247" s="293"/>
      <c r="M3247" s="290"/>
    </row>
    <row r="3248" spans="11:13" x14ac:dyDescent="0.35">
      <c r="K3248" s="293"/>
      <c r="M3248" s="290"/>
    </row>
    <row r="3249" spans="11:13" x14ac:dyDescent="0.35">
      <c r="K3249" s="293"/>
      <c r="M3249" s="290"/>
    </row>
    <row r="3250" spans="11:13" x14ac:dyDescent="0.35">
      <c r="K3250" s="293"/>
      <c r="M3250" s="290"/>
    </row>
    <row r="3251" spans="11:13" x14ac:dyDescent="0.35">
      <c r="K3251" s="293"/>
      <c r="M3251" s="290"/>
    </row>
    <row r="3252" spans="11:13" x14ac:dyDescent="0.35">
      <c r="K3252" s="293"/>
      <c r="M3252" s="290"/>
    </row>
    <row r="3253" spans="11:13" x14ac:dyDescent="0.35">
      <c r="K3253" s="293"/>
      <c r="M3253" s="290"/>
    </row>
    <row r="3254" spans="11:13" x14ac:dyDescent="0.35">
      <c r="K3254" s="293"/>
      <c r="M3254" s="290"/>
    </row>
    <row r="3255" spans="11:13" x14ac:dyDescent="0.35">
      <c r="K3255" s="293"/>
      <c r="M3255" s="290"/>
    </row>
    <row r="3256" spans="11:13" x14ac:dyDescent="0.35">
      <c r="K3256" s="293"/>
      <c r="M3256" s="290"/>
    </row>
    <row r="3257" spans="11:13" x14ac:dyDescent="0.35">
      <c r="K3257" s="293"/>
      <c r="M3257" s="290"/>
    </row>
    <row r="3258" spans="11:13" x14ac:dyDescent="0.35">
      <c r="K3258" s="293"/>
      <c r="M3258" s="290"/>
    </row>
    <row r="3259" spans="11:13" x14ac:dyDescent="0.35">
      <c r="K3259" s="293"/>
      <c r="M3259" s="290"/>
    </row>
    <row r="3260" spans="11:13" x14ac:dyDescent="0.35">
      <c r="K3260" s="293"/>
      <c r="M3260" s="290"/>
    </row>
    <row r="3261" spans="11:13" x14ac:dyDescent="0.35">
      <c r="K3261" s="293"/>
      <c r="M3261" s="290"/>
    </row>
    <row r="3262" spans="11:13" x14ac:dyDescent="0.35">
      <c r="K3262" s="293"/>
      <c r="M3262" s="290"/>
    </row>
    <row r="3263" spans="11:13" x14ac:dyDescent="0.35">
      <c r="K3263" s="293"/>
      <c r="M3263" s="290"/>
    </row>
    <row r="3264" spans="11:13" x14ac:dyDescent="0.35">
      <c r="K3264" s="293"/>
      <c r="M3264" s="290"/>
    </row>
    <row r="3265" spans="11:13" x14ac:dyDescent="0.35">
      <c r="K3265" s="293"/>
      <c r="M3265" s="290"/>
    </row>
    <row r="3266" spans="11:13" x14ac:dyDescent="0.35">
      <c r="K3266" s="293"/>
      <c r="M3266" s="290"/>
    </row>
    <row r="3267" spans="11:13" x14ac:dyDescent="0.35">
      <c r="K3267" s="293"/>
      <c r="M3267" s="290"/>
    </row>
    <row r="3268" spans="11:13" x14ac:dyDescent="0.35">
      <c r="K3268" s="293"/>
      <c r="M3268" s="290"/>
    </row>
    <row r="3269" spans="11:13" x14ac:dyDescent="0.35">
      <c r="K3269" s="293"/>
      <c r="M3269" s="290"/>
    </row>
    <row r="3270" spans="11:13" x14ac:dyDescent="0.35">
      <c r="K3270" s="293"/>
      <c r="M3270" s="290"/>
    </row>
    <row r="3271" spans="11:13" x14ac:dyDescent="0.35">
      <c r="K3271" s="293"/>
      <c r="M3271" s="290"/>
    </row>
    <row r="3272" spans="11:13" x14ac:dyDescent="0.35">
      <c r="K3272" s="293"/>
      <c r="M3272" s="290"/>
    </row>
    <row r="3273" spans="11:13" x14ac:dyDescent="0.35">
      <c r="K3273" s="293"/>
      <c r="M3273" s="290"/>
    </row>
    <row r="3274" spans="11:13" x14ac:dyDescent="0.35">
      <c r="K3274" s="293"/>
      <c r="M3274" s="290"/>
    </row>
    <row r="3275" spans="11:13" x14ac:dyDescent="0.35">
      <c r="K3275" s="293"/>
      <c r="M3275" s="290"/>
    </row>
    <row r="3276" spans="11:13" x14ac:dyDescent="0.35">
      <c r="K3276" s="293"/>
      <c r="M3276" s="290"/>
    </row>
    <row r="3277" spans="11:13" x14ac:dyDescent="0.35">
      <c r="K3277" s="293"/>
      <c r="M3277" s="290"/>
    </row>
    <row r="3278" spans="11:13" x14ac:dyDescent="0.35">
      <c r="K3278" s="293"/>
      <c r="M3278" s="290"/>
    </row>
    <row r="3279" spans="11:13" x14ac:dyDescent="0.35">
      <c r="K3279" s="293"/>
      <c r="M3279" s="290"/>
    </row>
    <row r="3280" spans="11:13" x14ac:dyDescent="0.35">
      <c r="K3280" s="293"/>
      <c r="M3280" s="290"/>
    </row>
    <row r="3281" spans="11:13" x14ac:dyDescent="0.35">
      <c r="K3281" s="293"/>
      <c r="M3281" s="290"/>
    </row>
    <row r="3282" spans="11:13" x14ac:dyDescent="0.35">
      <c r="K3282" s="293"/>
      <c r="M3282" s="290"/>
    </row>
    <row r="3283" spans="11:13" x14ac:dyDescent="0.35">
      <c r="K3283" s="293"/>
      <c r="M3283" s="290"/>
    </row>
    <row r="3284" spans="11:13" x14ac:dyDescent="0.35">
      <c r="K3284" s="293"/>
      <c r="M3284" s="290"/>
    </row>
    <row r="3285" spans="11:13" x14ac:dyDescent="0.35">
      <c r="K3285" s="293"/>
      <c r="M3285" s="290"/>
    </row>
    <row r="3286" spans="11:13" x14ac:dyDescent="0.35">
      <c r="K3286" s="293"/>
      <c r="M3286" s="290"/>
    </row>
    <row r="3287" spans="11:13" x14ac:dyDescent="0.35">
      <c r="K3287" s="293"/>
      <c r="M3287" s="290"/>
    </row>
    <row r="3288" spans="11:13" x14ac:dyDescent="0.35">
      <c r="K3288" s="293"/>
      <c r="M3288" s="290"/>
    </row>
    <row r="3289" spans="11:13" x14ac:dyDescent="0.35">
      <c r="K3289" s="293"/>
      <c r="M3289" s="290"/>
    </row>
    <row r="3290" spans="11:13" x14ac:dyDescent="0.35">
      <c r="K3290" s="293"/>
      <c r="M3290" s="290"/>
    </row>
    <row r="3291" spans="11:13" x14ac:dyDescent="0.35">
      <c r="K3291" s="293"/>
      <c r="M3291" s="290"/>
    </row>
    <row r="3292" spans="11:13" x14ac:dyDescent="0.35">
      <c r="K3292" s="293"/>
      <c r="M3292" s="290"/>
    </row>
    <row r="3293" spans="11:13" x14ac:dyDescent="0.35">
      <c r="K3293" s="293"/>
      <c r="M3293" s="290"/>
    </row>
    <row r="3294" spans="11:13" x14ac:dyDescent="0.35">
      <c r="K3294" s="293"/>
      <c r="M3294" s="290"/>
    </row>
    <row r="3295" spans="11:13" x14ac:dyDescent="0.35">
      <c r="K3295" s="293"/>
      <c r="M3295" s="290"/>
    </row>
    <row r="3296" spans="11:13" x14ac:dyDescent="0.35">
      <c r="K3296" s="293"/>
      <c r="M3296" s="290"/>
    </row>
    <row r="3297" spans="11:13" x14ac:dyDescent="0.35">
      <c r="K3297" s="293"/>
      <c r="M3297" s="290"/>
    </row>
    <row r="3298" spans="11:13" x14ac:dyDescent="0.35">
      <c r="K3298" s="293"/>
      <c r="M3298" s="290"/>
    </row>
    <row r="3299" spans="11:13" x14ac:dyDescent="0.35">
      <c r="K3299" s="293"/>
      <c r="M3299" s="290"/>
    </row>
    <row r="3300" spans="11:13" x14ac:dyDescent="0.35">
      <c r="K3300" s="293"/>
      <c r="M3300" s="290"/>
    </row>
    <row r="3301" spans="11:13" x14ac:dyDescent="0.35">
      <c r="K3301" s="293"/>
      <c r="M3301" s="290"/>
    </row>
    <row r="3302" spans="11:13" x14ac:dyDescent="0.35">
      <c r="K3302" s="293"/>
      <c r="M3302" s="290"/>
    </row>
    <row r="3303" spans="11:13" x14ac:dyDescent="0.35">
      <c r="K3303" s="293"/>
      <c r="M3303" s="290"/>
    </row>
    <row r="3304" spans="11:13" x14ac:dyDescent="0.35">
      <c r="K3304" s="293"/>
      <c r="M3304" s="290"/>
    </row>
    <row r="3305" spans="11:13" x14ac:dyDescent="0.35">
      <c r="K3305" s="293"/>
      <c r="M3305" s="290"/>
    </row>
    <row r="3306" spans="11:13" x14ac:dyDescent="0.35">
      <c r="K3306" s="293"/>
      <c r="M3306" s="290"/>
    </row>
    <row r="3307" spans="11:13" x14ac:dyDescent="0.35">
      <c r="K3307" s="293"/>
      <c r="M3307" s="290"/>
    </row>
    <row r="3308" spans="11:13" x14ac:dyDescent="0.35">
      <c r="K3308" s="293"/>
      <c r="M3308" s="290"/>
    </row>
    <row r="3309" spans="11:13" x14ac:dyDescent="0.35">
      <c r="K3309" s="293"/>
      <c r="M3309" s="290"/>
    </row>
    <row r="3310" spans="11:13" x14ac:dyDescent="0.35">
      <c r="K3310" s="293"/>
      <c r="M3310" s="290"/>
    </row>
    <row r="3311" spans="11:13" x14ac:dyDescent="0.35">
      <c r="K3311" s="293"/>
      <c r="M3311" s="290"/>
    </row>
    <row r="3312" spans="11:13" x14ac:dyDescent="0.35">
      <c r="K3312" s="293"/>
      <c r="M3312" s="290"/>
    </row>
    <row r="3313" spans="11:13" x14ac:dyDescent="0.35">
      <c r="K3313" s="293"/>
      <c r="M3313" s="290"/>
    </row>
    <row r="3314" spans="11:13" x14ac:dyDescent="0.35">
      <c r="K3314" s="293"/>
      <c r="M3314" s="290"/>
    </row>
    <row r="3315" spans="11:13" x14ac:dyDescent="0.35">
      <c r="K3315" s="293"/>
      <c r="M3315" s="290"/>
    </row>
    <row r="3316" spans="11:13" x14ac:dyDescent="0.35">
      <c r="K3316" s="293"/>
      <c r="M3316" s="290"/>
    </row>
    <row r="3317" spans="11:13" x14ac:dyDescent="0.35">
      <c r="K3317" s="293"/>
      <c r="M3317" s="290"/>
    </row>
    <row r="3318" spans="11:13" x14ac:dyDescent="0.35">
      <c r="K3318" s="293"/>
      <c r="M3318" s="290"/>
    </row>
    <row r="3319" spans="11:13" x14ac:dyDescent="0.35">
      <c r="K3319" s="293"/>
      <c r="M3319" s="290"/>
    </row>
    <row r="3320" spans="11:13" x14ac:dyDescent="0.35">
      <c r="K3320" s="293"/>
      <c r="M3320" s="290"/>
    </row>
    <row r="3321" spans="11:13" x14ac:dyDescent="0.35">
      <c r="K3321" s="293"/>
      <c r="M3321" s="290"/>
    </row>
    <row r="3322" spans="11:13" x14ac:dyDescent="0.35">
      <c r="K3322" s="293"/>
      <c r="M3322" s="290"/>
    </row>
    <row r="3323" spans="11:13" x14ac:dyDescent="0.35">
      <c r="K3323" s="293"/>
      <c r="M3323" s="290"/>
    </row>
    <row r="3324" spans="11:13" x14ac:dyDescent="0.35">
      <c r="K3324" s="293"/>
      <c r="M3324" s="290"/>
    </row>
    <row r="3325" spans="11:13" x14ac:dyDescent="0.35">
      <c r="K3325" s="293"/>
      <c r="M3325" s="290"/>
    </row>
    <row r="3326" spans="11:13" x14ac:dyDescent="0.35">
      <c r="K3326" s="293"/>
      <c r="M3326" s="290"/>
    </row>
    <row r="3327" spans="11:13" x14ac:dyDescent="0.35">
      <c r="K3327" s="293"/>
      <c r="M3327" s="290"/>
    </row>
    <row r="3328" spans="11:13" x14ac:dyDescent="0.35">
      <c r="K3328" s="293"/>
      <c r="M3328" s="290"/>
    </row>
    <row r="3329" spans="11:13" x14ac:dyDescent="0.35">
      <c r="K3329" s="293"/>
      <c r="M3329" s="290"/>
    </row>
    <row r="3330" spans="11:13" x14ac:dyDescent="0.35">
      <c r="K3330" s="293"/>
      <c r="M3330" s="290"/>
    </row>
    <row r="3331" spans="11:13" x14ac:dyDescent="0.35">
      <c r="K3331" s="293"/>
      <c r="M3331" s="290"/>
    </row>
    <row r="3332" spans="11:13" x14ac:dyDescent="0.35">
      <c r="K3332" s="293"/>
      <c r="M3332" s="290"/>
    </row>
    <row r="3333" spans="11:13" x14ac:dyDescent="0.35">
      <c r="K3333" s="293"/>
      <c r="M3333" s="290"/>
    </row>
    <row r="3334" spans="11:13" x14ac:dyDescent="0.35">
      <c r="K3334" s="293"/>
      <c r="M3334" s="290"/>
    </row>
    <row r="3335" spans="11:13" x14ac:dyDescent="0.35">
      <c r="K3335" s="293"/>
      <c r="M3335" s="290"/>
    </row>
    <row r="3336" spans="11:13" x14ac:dyDescent="0.35">
      <c r="K3336" s="293"/>
      <c r="M3336" s="290"/>
    </row>
    <row r="3337" spans="11:13" x14ac:dyDescent="0.35">
      <c r="K3337" s="293"/>
      <c r="M3337" s="290"/>
    </row>
    <row r="3338" spans="11:13" x14ac:dyDescent="0.35">
      <c r="K3338" s="293"/>
      <c r="M3338" s="290"/>
    </row>
    <row r="3339" spans="11:13" x14ac:dyDescent="0.35">
      <c r="K3339" s="293"/>
      <c r="M3339" s="290"/>
    </row>
    <row r="3340" spans="11:13" x14ac:dyDescent="0.35">
      <c r="K3340" s="293"/>
      <c r="M3340" s="290"/>
    </row>
    <row r="3341" spans="11:13" x14ac:dyDescent="0.35">
      <c r="K3341" s="293"/>
      <c r="M3341" s="290"/>
    </row>
    <row r="3342" spans="11:13" x14ac:dyDescent="0.35">
      <c r="K3342" s="293"/>
      <c r="M3342" s="290"/>
    </row>
    <row r="3343" spans="11:13" x14ac:dyDescent="0.35">
      <c r="K3343" s="293"/>
      <c r="M3343" s="290"/>
    </row>
    <row r="3344" spans="11:13" x14ac:dyDescent="0.35">
      <c r="K3344" s="293"/>
      <c r="M3344" s="290"/>
    </row>
    <row r="3345" spans="11:13" x14ac:dyDescent="0.35">
      <c r="K3345" s="293"/>
      <c r="M3345" s="290"/>
    </row>
    <row r="3346" spans="11:13" x14ac:dyDescent="0.35">
      <c r="K3346" s="293"/>
      <c r="M3346" s="290"/>
    </row>
    <row r="3347" spans="11:13" x14ac:dyDescent="0.35">
      <c r="K3347" s="293"/>
      <c r="M3347" s="290"/>
    </row>
    <row r="3348" spans="11:13" x14ac:dyDescent="0.35">
      <c r="K3348" s="293"/>
      <c r="M3348" s="290"/>
    </row>
    <row r="3349" spans="11:13" x14ac:dyDescent="0.35">
      <c r="K3349" s="293"/>
      <c r="M3349" s="290"/>
    </row>
    <row r="3350" spans="11:13" x14ac:dyDescent="0.35">
      <c r="K3350" s="293"/>
      <c r="M3350" s="290"/>
    </row>
    <row r="3351" spans="11:13" x14ac:dyDescent="0.35">
      <c r="K3351" s="293"/>
      <c r="M3351" s="290"/>
    </row>
    <row r="3352" spans="11:13" x14ac:dyDescent="0.35">
      <c r="K3352" s="293"/>
      <c r="M3352" s="290"/>
    </row>
    <row r="3353" spans="11:13" x14ac:dyDescent="0.35">
      <c r="K3353" s="293"/>
      <c r="M3353" s="290"/>
    </row>
    <row r="3354" spans="11:13" x14ac:dyDescent="0.35">
      <c r="K3354" s="293"/>
      <c r="M3354" s="290"/>
    </row>
    <row r="3355" spans="11:13" x14ac:dyDescent="0.35">
      <c r="K3355" s="293"/>
      <c r="M3355" s="290"/>
    </row>
    <row r="3356" spans="11:13" x14ac:dyDescent="0.35">
      <c r="K3356" s="293"/>
      <c r="M3356" s="290"/>
    </row>
    <row r="3357" spans="11:13" x14ac:dyDescent="0.35">
      <c r="K3357" s="293"/>
      <c r="M3357" s="290"/>
    </row>
    <row r="3358" spans="11:13" x14ac:dyDescent="0.35">
      <c r="K3358" s="293"/>
      <c r="M3358" s="290"/>
    </row>
    <row r="3359" spans="11:13" x14ac:dyDescent="0.35">
      <c r="K3359" s="293"/>
      <c r="M3359" s="290"/>
    </row>
    <row r="3360" spans="11:13" x14ac:dyDescent="0.35">
      <c r="K3360" s="293"/>
      <c r="M3360" s="290"/>
    </row>
    <row r="3361" spans="11:13" x14ac:dyDescent="0.35">
      <c r="K3361" s="293"/>
      <c r="M3361" s="290"/>
    </row>
    <row r="3362" spans="11:13" x14ac:dyDescent="0.35">
      <c r="K3362" s="293"/>
      <c r="M3362" s="290"/>
    </row>
    <row r="3363" spans="11:13" x14ac:dyDescent="0.35">
      <c r="K3363" s="293"/>
      <c r="M3363" s="290"/>
    </row>
    <row r="3364" spans="11:13" x14ac:dyDescent="0.35">
      <c r="K3364" s="293"/>
      <c r="M3364" s="290"/>
    </row>
    <row r="3365" spans="11:13" x14ac:dyDescent="0.35">
      <c r="K3365" s="293"/>
      <c r="M3365" s="290"/>
    </row>
    <row r="3366" spans="11:13" x14ac:dyDescent="0.35">
      <c r="K3366" s="293"/>
      <c r="M3366" s="290"/>
    </row>
    <row r="3367" spans="11:13" x14ac:dyDescent="0.35">
      <c r="K3367" s="293"/>
      <c r="M3367" s="290"/>
    </row>
    <row r="3368" spans="11:13" x14ac:dyDescent="0.35">
      <c r="K3368" s="293"/>
      <c r="M3368" s="290"/>
    </row>
    <row r="3369" spans="11:13" x14ac:dyDescent="0.35">
      <c r="K3369" s="293"/>
      <c r="M3369" s="290"/>
    </row>
    <row r="3370" spans="11:13" x14ac:dyDescent="0.35">
      <c r="K3370" s="293"/>
      <c r="M3370" s="290"/>
    </row>
    <row r="3371" spans="11:13" x14ac:dyDescent="0.35">
      <c r="K3371" s="293"/>
      <c r="M3371" s="290"/>
    </row>
    <row r="3372" spans="11:13" x14ac:dyDescent="0.35">
      <c r="K3372" s="293"/>
      <c r="M3372" s="290"/>
    </row>
    <row r="3373" spans="11:13" x14ac:dyDescent="0.35">
      <c r="K3373" s="293"/>
      <c r="M3373" s="290"/>
    </row>
    <row r="3374" spans="11:13" x14ac:dyDescent="0.35">
      <c r="K3374" s="293"/>
      <c r="M3374" s="290"/>
    </row>
    <row r="3375" spans="11:13" x14ac:dyDescent="0.35">
      <c r="K3375" s="293"/>
      <c r="M3375" s="290"/>
    </row>
    <row r="3376" spans="11:13" x14ac:dyDescent="0.35">
      <c r="K3376" s="293"/>
      <c r="M3376" s="290"/>
    </row>
    <row r="3377" spans="11:13" x14ac:dyDescent="0.35">
      <c r="K3377" s="293"/>
      <c r="M3377" s="290"/>
    </row>
    <row r="3378" spans="11:13" x14ac:dyDescent="0.35">
      <c r="K3378" s="293"/>
      <c r="M3378" s="290"/>
    </row>
    <row r="3379" spans="11:13" x14ac:dyDescent="0.35">
      <c r="K3379" s="293"/>
      <c r="M3379" s="290"/>
    </row>
    <row r="3380" spans="11:13" x14ac:dyDescent="0.35">
      <c r="K3380" s="293"/>
      <c r="M3380" s="290"/>
    </row>
    <row r="3381" spans="11:13" x14ac:dyDescent="0.35">
      <c r="K3381" s="293"/>
      <c r="M3381" s="290"/>
    </row>
    <row r="3382" spans="11:13" x14ac:dyDescent="0.35">
      <c r="K3382" s="293"/>
      <c r="M3382" s="290"/>
    </row>
    <row r="3383" spans="11:13" x14ac:dyDescent="0.35">
      <c r="K3383" s="293"/>
      <c r="M3383" s="290"/>
    </row>
    <row r="3384" spans="11:13" x14ac:dyDescent="0.35">
      <c r="K3384" s="293"/>
      <c r="M3384" s="290"/>
    </row>
    <row r="3385" spans="11:13" x14ac:dyDescent="0.35">
      <c r="K3385" s="293"/>
      <c r="M3385" s="290"/>
    </row>
    <row r="3386" spans="11:13" x14ac:dyDescent="0.35">
      <c r="K3386" s="293"/>
      <c r="M3386" s="290"/>
    </row>
    <row r="3387" spans="11:13" x14ac:dyDescent="0.35">
      <c r="K3387" s="293"/>
      <c r="M3387" s="290"/>
    </row>
    <row r="3388" spans="11:13" x14ac:dyDescent="0.35">
      <c r="K3388" s="293"/>
      <c r="M3388" s="290"/>
    </row>
    <row r="3389" spans="11:13" x14ac:dyDescent="0.35">
      <c r="K3389" s="293"/>
      <c r="M3389" s="290"/>
    </row>
    <row r="3390" spans="11:13" x14ac:dyDescent="0.35">
      <c r="K3390" s="293"/>
      <c r="M3390" s="290"/>
    </row>
    <row r="3391" spans="11:13" x14ac:dyDescent="0.35">
      <c r="K3391" s="293"/>
      <c r="M3391" s="290"/>
    </row>
    <row r="3392" spans="11:13" x14ac:dyDescent="0.35">
      <c r="K3392" s="293"/>
      <c r="M3392" s="290"/>
    </row>
    <row r="3393" spans="11:13" x14ac:dyDescent="0.35">
      <c r="K3393" s="293"/>
      <c r="M3393" s="290"/>
    </row>
    <row r="3394" spans="11:13" x14ac:dyDescent="0.35">
      <c r="K3394" s="293"/>
      <c r="M3394" s="290"/>
    </row>
    <row r="3395" spans="11:13" x14ac:dyDescent="0.35">
      <c r="K3395" s="293"/>
      <c r="M3395" s="290"/>
    </row>
    <row r="3396" spans="11:13" x14ac:dyDescent="0.35">
      <c r="K3396" s="293"/>
      <c r="M3396" s="290"/>
    </row>
    <row r="3397" spans="11:13" x14ac:dyDescent="0.35">
      <c r="K3397" s="293"/>
      <c r="M3397" s="290"/>
    </row>
    <row r="3398" spans="11:13" x14ac:dyDescent="0.35">
      <c r="K3398" s="293"/>
      <c r="M3398" s="290"/>
    </row>
    <row r="3399" spans="11:13" x14ac:dyDescent="0.35">
      <c r="K3399" s="293"/>
      <c r="M3399" s="290"/>
    </row>
    <row r="3400" spans="11:13" x14ac:dyDescent="0.35">
      <c r="K3400" s="293"/>
      <c r="M3400" s="290"/>
    </row>
    <row r="3401" spans="11:13" x14ac:dyDescent="0.35">
      <c r="K3401" s="293"/>
      <c r="M3401" s="290"/>
    </row>
    <row r="3402" spans="11:13" x14ac:dyDescent="0.35">
      <c r="K3402" s="293"/>
      <c r="M3402" s="290"/>
    </row>
    <row r="3403" spans="11:13" x14ac:dyDescent="0.35">
      <c r="K3403" s="293"/>
      <c r="M3403" s="290"/>
    </row>
    <row r="3404" spans="11:13" x14ac:dyDescent="0.35">
      <c r="K3404" s="293"/>
      <c r="M3404" s="290"/>
    </row>
    <row r="3405" spans="11:13" x14ac:dyDescent="0.35">
      <c r="K3405" s="293"/>
      <c r="M3405" s="290"/>
    </row>
    <row r="3406" spans="11:13" x14ac:dyDescent="0.35">
      <c r="K3406" s="293"/>
      <c r="M3406" s="290"/>
    </row>
    <row r="3407" spans="11:13" x14ac:dyDescent="0.35">
      <c r="K3407" s="293"/>
      <c r="M3407" s="290"/>
    </row>
    <row r="3408" spans="11:13" x14ac:dyDescent="0.35">
      <c r="K3408" s="293"/>
      <c r="M3408" s="290"/>
    </row>
    <row r="3409" spans="11:13" x14ac:dyDescent="0.35">
      <c r="K3409" s="293"/>
      <c r="M3409" s="290"/>
    </row>
    <row r="3410" spans="11:13" x14ac:dyDescent="0.35">
      <c r="K3410" s="293"/>
      <c r="M3410" s="290"/>
    </row>
    <row r="3411" spans="11:13" x14ac:dyDescent="0.35">
      <c r="K3411" s="293"/>
      <c r="M3411" s="290"/>
    </row>
    <row r="3412" spans="11:13" x14ac:dyDescent="0.35">
      <c r="K3412" s="293"/>
      <c r="M3412" s="290"/>
    </row>
    <row r="3413" spans="11:13" x14ac:dyDescent="0.35">
      <c r="K3413" s="293"/>
      <c r="M3413" s="290"/>
    </row>
    <row r="3414" spans="11:13" x14ac:dyDescent="0.35">
      <c r="K3414" s="293"/>
      <c r="M3414" s="290"/>
    </row>
    <row r="3415" spans="11:13" x14ac:dyDescent="0.35">
      <c r="K3415" s="293"/>
      <c r="M3415" s="290"/>
    </row>
    <row r="3416" spans="11:13" x14ac:dyDescent="0.35">
      <c r="K3416" s="293"/>
      <c r="M3416" s="290"/>
    </row>
    <row r="3417" spans="11:13" x14ac:dyDescent="0.35">
      <c r="K3417" s="293"/>
      <c r="M3417" s="290"/>
    </row>
    <row r="3418" spans="11:13" x14ac:dyDescent="0.35">
      <c r="K3418" s="293"/>
      <c r="M3418" s="290"/>
    </row>
    <row r="3419" spans="11:13" x14ac:dyDescent="0.35">
      <c r="K3419" s="293"/>
      <c r="M3419" s="290"/>
    </row>
    <row r="3420" spans="11:13" x14ac:dyDescent="0.35">
      <c r="K3420" s="293"/>
      <c r="M3420" s="290"/>
    </row>
    <row r="3421" spans="11:13" x14ac:dyDescent="0.35">
      <c r="K3421" s="293"/>
      <c r="M3421" s="290"/>
    </row>
    <row r="3422" spans="11:13" x14ac:dyDescent="0.35">
      <c r="K3422" s="293"/>
      <c r="M3422" s="290"/>
    </row>
    <row r="3423" spans="11:13" x14ac:dyDescent="0.35">
      <c r="K3423" s="293"/>
      <c r="M3423" s="290"/>
    </row>
    <row r="3424" spans="11:13" x14ac:dyDescent="0.35">
      <c r="K3424" s="293"/>
      <c r="M3424" s="290"/>
    </row>
    <row r="3425" spans="11:13" x14ac:dyDescent="0.35">
      <c r="K3425" s="293"/>
      <c r="M3425" s="290"/>
    </row>
    <row r="3426" spans="11:13" x14ac:dyDescent="0.35">
      <c r="K3426" s="293"/>
      <c r="M3426" s="290"/>
    </row>
    <row r="3427" spans="11:13" x14ac:dyDescent="0.35">
      <c r="K3427" s="293"/>
      <c r="M3427" s="290"/>
    </row>
    <row r="3428" spans="11:13" x14ac:dyDescent="0.35">
      <c r="K3428" s="293"/>
      <c r="M3428" s="290"/>
    </row>
    <row r="3429" spans="11:13" x14ac:dyDescent="0.35">
      <c r="K3429" s="293"/>
      <c r="M3429" s="290"/>
    </row>
    <row r="3430" spans="11:13" x14ac:dyDescent="0.35">
      <c r="K3430" s="293"/>
      <c r="M3430" s="290"/>
    </row>
    <row r="3431" spans="11:13" x14ac:dyDescent="0.35">
      <c r="K3431" s="293"/>
      <c r="M3431" s="290"/>
    </row>
    <row r="3432" spans="11:13" x14ac:dyDescent="0.35">
      <c r="K3432" s="293"/>
      <c r="M3432" s="290"/>
    </row>
    <row r="3433" spans="11:13" x14ac:dyDescent="0.35">
      <c r="K3433" s="293"/>
      <c r="M3433" s="290"/>
    </row>
    <row r="3434" spans="11:13" x14ac:dyDescent="0.35">
      <c r="K3434" s="293"/>
      <c r="M3434" s="290"/>
    </row>
    <row r="3435" spans="11:13" x14ac:dyDescent="0.35">
      <c r="K3435" s="293"/>
      <c r="M3435" s="290"/>
    </row>
    <row r="3436" spans="11:13" x14ac:dyDescent="0.35">
      <c r="K3436" s="293"/>
      <c r="M3436" s="290"/>
    </row>
    <row r="3437" spans="11:13" x14ac:dyDescent="0.35">
      <c r="K3437" s="293"/>
      <c r="M3437" s="290"/>
    </row>
    <row r="3438" spans="11:13" x14ac:dyDescent="0.35">
      <c r="K3438" s="293"/>
      <c r="M3438" s="290"/>
    </row>
    <row r="3439" spans="11:13" x14ac:dyDescent="0.35">
      <c r="K3439" s="293"/>
      <c r="M3439" s="290"/>
    </row>
    <row r="3440" spans="11:13" x14ac:dyDescent="0.35">
      <c r="K3440" s="293"/>
      <c r="M3440" s="290"/>
    </row>
    <row r="3441" spans="11:13" x14ac:dyDescent="0.35">
      <c r="K3441" s="293"/>
      <c r="M3441" s="290"/>
    </row>
    <row r="3442" spans="11:13" x14ac:dyDescent="0.35">
      <c r="K3442" s="293"/>
      <c r="M3442" s="290"/>
    </row>
    <row r="3443" spans="11:13" x14ac:dyDescent="0.35">
      <c r="K3443" s="293"/>
      <c r="M3443" s="290"/>
    </row>
    <row r="3444" spans="11:13" x14ac:dyDescent="0.35">
      <c r="K3444" s="293"/>
      <c r="M3444" s="290"/>
    </row>
    <row r="3445" spans="11:13" x14ac:dyDescent="0.35">
      <c r="K3445" s="293"/>
      <c r="M3445" s="290"/>
    </row>
    <row r="3446" spans="11:13" x14ac:dyDescent="0.35">
      <c r="K3446" s="293"/>
      <c r="M3446" s="290"/>
    </row>
    <row r="3447" spans="11:13" x14ac:dyDescent="0.35">
      <c r="K3447" s="293"/>
      <c r="M3447" s="290"/>
    </row>
    <row r="3448" spans="11:13" x14ac:dyDescent="0.35">
      <c r="K3448" s="293"/>
      <c r="M3448" s="290"/>
    </row>
    <row r="3449" spans="11:13" x14ac:dyDescent="0.35">
      <c r="K3449" s="293"/>
      <c r="M3449" s="290"/>
    </row>
    <row r="3450" spans="11:13" x14ac:dyDescent="0.35">
      <c r="K3450" s="293"/>
      <c r="M3450" s="290"/>
    </row>
    <row r="3451" spans="11:13" x14ac:dyDescent="0.35">
      <c r="K3451" s="293"/>
      <c r="M3451" s="290"/>
    </row>
    <row r="3452" spans="11:13" x14ac:dyDescent="0.35">
      <c r="K3452" s="293"/>
      <c r="M3452" s="290"/>
    </row>
    <row r="3453" spans="11:13" x14ac:dyDescent="0.35">
      <c r="K3453" s="293"/>
      <c r="M3453" s="290"/>
    </row>
    <row r="3454" spans="11:13" x14ac:dyDescent="0.35">
      <c r="K3454" s="293"/>
      <c r="M3454" s="290"/>
    </row>
    <row r="3455" spans="11:13" x14ac:dyDescent="0.35">
      <c r="K3455" s="293"/>
      <c r="M3455" s="290"/>
    </row>
    <row r="3456" spans="11:13" x14ac:dyDescent="0.35">
      <c r="K3456" s="293"/>
      <c r="M3456" s="290"/>
    </row>
    <row r="3457" spans="11:13" x14ac:dyDescent="0.35">
      <c r="K3457" s="293"/>
      <c r="M3457" s="290"/>
    </row>
    <row r="3458" spans="11:13" x14ac:dyDescent="0.35">
      <c r="K3458" s="293"/>
      <c r="M3458" s="290"/>
    </row>
    <row r="3459" spans="11:13" x14ac:dyDescent="0.35">
      <c r="K3459" s="293"/>
      <c r="M3459" s="290"/>
    </row>
    <row r="3460" spans="11:13" x14ac:dyDescent="0.35">
      <c r="K3460" s="293"/>
      <c r="M3460" s="290"/>
    </row>
    <row r="3461" spans="11:13" x14ac:dyDescent="0.35">
      <c r="K3461" s="293"/>
      <c r="M3461" s="290"/>
    </row>
    <row r="3462" spans="11:13" x14ac:dyDescent="0.35">
      <c r="K3462" s="293"/>
      <c r="M3462" s="290"/>
    </row>
    <row r="3463" spans="11:13" x14ac:dyDescent="0.35">
      <c r="K3463" s="293"/>
      <c r="M3463" s="290"/>
    </row>
    <row r="3464" spans="11:13" x14ac:dyDescent="0.35">
      <c r="K3464" s="293"/>
      <c r="M3464" s="290"/>
    </row>
    <row r="3465" spans="11:13" x14ac:dyDescent="0.35">
      <c r="K3465" s="293"/>
      <c r="M3465" s="290"/>
    </row>
    <row r="3466" spans="11:13" x14ac:dyDescent="0.35">
      <c r="K3466" s="293"/>
      <c r="M3466" s="290"/>
    </row>
    <row r="3467" spans="11:13" x14ac:dyDescent="0.35">
      <c r="K3467" s="293"/>
      <c r="M3467" s="290"/>
    </row>
    <row r="3468" spans="11:13" x14ac:dyDescent="0.35">
      <c r="K3468" s="293"/>
      <c r="M3468" s="290"/>
    </row>
    <row r="3469" spans="11:13" x14ac:dyDescent="0.35">
      <c r="K3469" s="293"/>
      <c r="M3469" s="290"/>
    </row>
    <row r="3470" spans="11:13" x14ac:dyDescent="0.35">
      <c r="K3470" s="293"/>
      <c r="M3470" s="290"/>
    </row>
    <row r="3471" spans="11:13" x14ac:dyDescent="0.35">
      <c r="K3471" s="293"/>
      <c r="M3471" s="290"/>
    </row>
    <row r="3472" spans="11:13" x14ac:dyDescent="0.35">
      <c r="K3472" s="293"/>
      <c r="M3472" s="290"/>
    </row>
    <row r="3473" spans="11:13" x14ac:dyDescent="0.35">
      <c r="K3473" s="293"/>
      <c r="M3473" s="290"/>
    </row>
    <row r="3474" spans="11:13" x14ac:dyDescent="0.35">
      <c r="K3474" s="293"/>
      <c r="M3474" s="290"/>
    </row>
    <row r="3475" spans="11:13" x14ac:dyDescent="0.35">
      <c r="K3475" s="293"/>
      <c r="M3475" s="290"/>
    </row>
    <row r="3476" spans="11:13" x14ac:dyDescent="0.35">
      <c r="K3476" s="293"/>
      <c r="M3476" s="290"/>
    </row>
    <row r="3477" spans="11:13" x14ac:dyDescent="0.35">
      <c r="K3477" s="293"/>
      <c r="M3477" s="290"/>
    </row>
    <row r="3478" spans="11:13" x14ac:dyDescent="0.35">
      <c r="K3478" s="293"/>
      <c r="M3478" s="290"/>
    </row>
    <row r="3479" spans="11:13" x14ac:dyDescent="0.35">
      <c r="K3479" s="293"/>
      <c r="M3479" s="290"/>
    </row>
    <row r="3480" spans="11:13" x14ac:dyDescent="0.35">
      <c r="K3480" s="293"/>
      <c r="M3480" s="290"/>
    </row>
    <row r="3481" spans="11:13" x14ac:dyDescent="0.35">
      <c r="K3481" s="293"/>
      <c r="M3481" s="290"/>
    </row>
    <row r="3482" spans="11:13" x14ac:dyDescent="0.35">
      <c r="K3482" s="293"/>
      <c r="M3482" s="290"/>
    </row>
    <row r="3483" spans="11:13" x14ac:dyDescent="0.35">
      <c r="K3483" s="293"/>
      <c r="M3483" s="290"/>
    </row>
    <row r="3484" spans="11:13" x14ac:dyDescent="0.35">
      <c r="K3484" s="293"/>
      <c r="M3484" s="290"/>
    </row>
    <row r="3485" spans="11:13" x14ac:dyDescent="0.35">
      <c r="K3485" s="293"/>
      <c r="M3485" s="290"/>
    </row>
    <row r="3486" spans="11:13" x14ac:dyDescent="0.35">
      <c r="K3486" s="293"/>
      <c r="M3486" s="290"/>
    </row>
    <row r="3487" spans="11:13" x14ac:dyDescent="0.35">
      <c r="K3487" s="293"/>
      <c r="M3487" s="290"/>
    </row>
    <row r="3488" spans="11:13" x14ac:dyDescent="0.35">
      <c r="K3488" s="293"/>
      <c r="M3488" s="290"/>
    </row>
    <row r="3489" spans="11:13" x14ac:dyDescent="0.35">
      <c r="K3489" s="293"/>
      <c r="M3489" s="290"/>
    </row>
    <row r="3490" spans="11:13" x14ac:dyDescent="0.35">
      <c r="K3490" s="293"/>
      <c r="M3490" s="290"/>
    </row>
    <row r="3491" spans="11:13" x14ac:dyDescent="0.35">
      <c r="K3491" s="293"/>
      <c r="M3491" s="290"/>
    </row>
    <row r="3492" spans="11:13" x14ac:dyDescent="0.35">
      <c r="K3492" s="293"/>
      <c r="M3492" s="290"/>
    </row>
    <row r="3493" spans="11:13" x14ac:dyDescent="0.35">
      <c r="K3493" s="293"/>
      <c r="M3493" s="290"/>
    </row>
    <row r="3494" spans="11:13" x14ac:dyDescent="0.35">
      <c r="K3494" s="293"/>
      <c r="M3494" s="290"/>
    </row>
    <row r="3495" spans="11:13" x14ac:dyDescent="0.35">
      <c r="K3495" s="293"/>
      <c r="M3495" s="290"/>
    </row>
    <row r="3496" spans="11:13" x14ac:dyDescent="0.35">
      <c r="K3496" s="293"/>
      <c r="M3496" s="290"/>
    </row>
    <row r="3497" spans="11:13" x14ac:dyDescent="0.35">
      <c r="K3497" s="293"/>
      <c r="M3497" s="290"/>
    </row>
    <row r="3498" spans="11:13" x14ac:dyDescent="0.35">
      <c r="K3498" s="293"/>
      <c r="M3498" s="290"/>
    </row>
    <row r="3499" spans="11:13" x14ac:dyDescent="0.35">
      <c r="K3499" s="293"/>
      <c r="M3499" s="290"/>
    </row>
    <row r="3500" spans="11:13" x14ac:dyDescent="0.35">
      <c r="K3500" s="293"/>
      <c r="M3500" s="290"/>
    </row>
    <row r="3501" spans="11:13" x14ac:dyDescent="0.35">
      <c r="K3501" s="293"/>
      <c r="M3501" s="290"/>
    </row>
    <row r="3502" spans="11:13" x14ac:dyDescent="0.35">
      <c r="K3502" s="293"/>
      <c r="M3502" s="290"/>
    </row>
    <row r="3503" spans="11:13" x14ac:dyDescent="0.35">
      <c r="K3503" s="293"/>
      <c r="M3503" s="290"/>
    </row>
    <row r="3504" spans="11:13" x14ac:dyDescent="0.35">
      <c r="K3504" s="293"/>
      <c r="M3504" s="290"/>
    </row>
    <row r="3505" spans="11:13" x14ac:dyDescent="0.35">
      <c r="K3505" s="293"/>
      <c r="M3505" s="290"/>
    </row>
    <row r="3506" spans="11:13" x14ac:dyDescent="0.35">
      <c r="K3506" s="293"/>
      <c r="M3506" s="290"/>
    </row>
    <row r="3507" spans="11:13" x14ac:dyDescent="0.35">
      <c r="K3507" s="293"/>
      <c r="M3507" s="290"/>
    </row>
    <row r="3508" spans="11:13" x14ac:dyDescent="0.35">
      <c r="K3508" s="293"/>
      <c r="M3508" s="290"/>
    </row>
    <row r="3509" spans="11:13" x14ac:dyDescent="0.35">
      <c r="K3509" s="293"/>
      <c r="M3509" s="290"/>
    </row>
    <row r="3510" spans="11:13" x14ac:dyDescent="0.35">
      <c r="K3510" s="293"/>
      <c r="M3510" s="290"/>
    </row>
    <row r="3511" spans="11:13" x14ac:dyDescent="0.35">
      <c r="K3511" s="293"/>
      <c r="M3511" s="290"/>
    </row>
    <row r="3512" spans="11:13" x14ac:dyDescent="0.35">
      <c r="K3512" s="293"/>
      <c r="M3512" s="290"/>
    </row>
    <row r="3513" spans="11:13" x14ac:dyDescent="0.35">
      <c r="K3513" s="293"/>
      <c r="M3513" s="290"/>
    </row>
    <row r="3514" spans="11:13" x14ac:dyDescent="0.35">
      <c r="K3514" s="293"/>
      <c r="M3514" s="290"/>
    </row>
    <row r="3515" spans="11:13" x14ac:dyDescent="0.35">
      <c r="K3515" s="293"/>
      <c r="M3515" s="290"/>
    </row>
    <row r="3516" spans="11:13" x14ac:dyDescent="0.35">
      <c r="K3516" s="293"/>
      <c r="M3516" s="290"/>
    </row>
    <row r="3517" spans="11:13" x14ac:dyDescent="0.35">
      <c r="K3517" s="293"/>
      <c r="M3517" s="290"/>
    </row>
    <row r="3518" spans="11:13" x14ac:dyDescent="0.35">
      <c r="K3518" s="293"/>
      <c r="M3518" s="290"/>
    </row>
    <row r="3519" spans="11:13" x14ac:dyDescent="0.35">
      <c r="K3519" s="293"/>
      <c r="M3519" s="290"/>
    </row>
    <row r="3520" spans="11:13" x14ac:dyDescent="0.35">
      <c r="K3520" s="293"/>
      <c r="M3520" s="290"/>
    </row>
    <row r="3521" spans="11:13" x14ac:dyDescent="0.35">
      <c r="K3521" s="293"/>
      <c r="M3521" s="290"/>
    </row>
    <row r="3522" spans="11:13" x14ac:dyDescent="0.35">
      <c r="K3522" s="293"/>
      <c r="M3522" s="290"/>
    </row>
    <row r="3523" spans="11:13" x14ac:dyDescent="0.35">
      <c r="K3523" s="293"/>
      <c r="M3523" s="290"/>
    </row>
    <row r="3524" spans="11:13" x14ac:dyDescent="0.35">
      <c r="K3524" s="293"/>
      <c r="M3524" s="290"/>
    </row>
    <row r="3525" spans="11:13" x14ac:dyDescent="0.35">
      <c r="K3525" s="293"/>
      <c r="M3525" s="290"/>
    </row>
    <row r="3526" spans="11:13" x14ac:dyDescent="0.35">
      <c r="K3526" s="293"/>
      <c r="M3526" s="290"/>
    </row>
    <row r="3527" spans="11:13" x14ac:dyDescent="0.35">
      <c r="K3527" s="293"/>
      <c r="M3527" s="290"/>
    </row>
    <row r="3528" spans="11:13" x14ac:dyDescent="0.35">
      <c r="K3528" s="293"/>
      <c r="M3528" s="290"/>
    </row>
    <row r="3529" spans="11:13" x14ac:dyDescent="0.35">
      <c r="K3529" s="293"/>
      <c r="M3529" s="290"/>
    </row>
    <row r="3530" spans="11:13" x14ac:dyDescent="0.35">
      <c r="K3530" s="293"/>
      <c r="M3530" s="290"/>
    </row>
    <row r="3531" spans="11:13" x14ac:dyDescent="0.35">
      <c r="K3531" s="293"/>
      <c r="M3531" s="290"/>
    </row>
    <row r="3532" spans="11:13" x14ac:dyDescent="0.35">
      <c r="K3532" s="293"/>
      <c r="M3532" s="290"/>
    </row>
    <row r="3533" spans="11:13" x14ac:dyDescent="0.35">
      <c r="K3533" s="293"/>
      <c r="M3533" s="290"/>
    </row>
    <row r="3534" spans="11:13" x14ac:dyDescent="0.35">
      <c r="K3534" s="293"/>
      <c r="M3534" s="290"/>
    </row>
    <row r="3535" spans="11:13" x14ac:dyDescent="0.35">
      <c r="K3535" s="293"/>
      <c r="M3535" s="290"/>
    </row>
    <row r="3536" spans="11:13" x14ac:dyDescent="0.35">
      <c r="K3536" s="293"/>
      <c r="M3536" s="290"/>
    </row>
    <row r="3537" spans="11:13" x14ac:dyDescent="0.35">
      <c r="K3537" s="293"/>
      <c r="M3537" s="290"/>
    </row>
    <row r="3538" spans="11:13" x14ac:dyDescent="0.35">
      <c r="K3538" s="293"/>
      <c r="M3538" s="290"/>
    </row>
    <row r="3539" spans="11:13" x14ac:dyDescent="0.35">
      <c r="K3539" s="293"/>
      <c r="M3539" s="290"/>
    </row>
    <row r="3540" spans="11:13" x14ac:dyDescent="0.35">
      <c r="K3540" s="293"/>
      <c r="M3540" s="290"/>
    </row>
    <row r="3541" spans="11:13" x14ac:dyDescent="0.35">
      <c r="K3541" s="293"/>
      <c r="M3541" s="290"/>
    </row>
    <row r="3542" spans="11:13" x14ac:dyDescent="0.35">
      <c r="K3542" s="293"/>
      <c r="M3542" s="290"/>
    </row>
    <row r="3543" spans="11:13" x14ac:dyDescent="0.35">
      <c r="K3543" s="293"/>
      <c r="M3543" s="290"/>
    </row>
    <row r="3544" spans="11:13" x14ac:dyDescent="0.35">
      <c r="K3544" s="293"/>
      <c r="M3544" s="290"/>
    </row>
    <row r="3545" spans="11:13" x14ac:dyDescent="0.35">
      <c r="K3545" s="293"/>
      <c r="M3545" s="290"/>
    </row>
    <row r="3546" spans="11:13" x14ac:dyDescent="0.35">
      <c r="K3546" s="293"/>
      <c r="M3546" s="290"/>
    </row>
    <row r="3547" spans="11:13" x14ac:dyDescent="0.35">
      <c r="K3547" s="293"/>
      <c r="M3547" s="290"/>
    </row>
    <row r="3548" spans="11:13" x14ac:dyDescent="0.35">
      <c r="K3548" s="293"/>
      <c r="M3548" s="290"/>
    </row>
    <row r="3549" spans="11:13" x14ac:dyDescent="0.35">
      <c r="K3549" s="293"/>
      <c r="M3549" s="290"/>
    </row>
    <row r="3550" spans="11:13" x14ac:dyDescent="0.35">
      <c r="K3550" s="293"/>
      <c r="M3550" s="290"/>
    </row>
    <row r="3551" spans="11:13" x14ac:dyDescent="0.35">
      <c r="K3551" s="293"/>
      <c r="M3551" s="290"/>
    </row>
    <row r="3552" spans="11:13" x14ac:dyDescent="0.35">
      <c r="K3552" s="293"/>
      <c r="M3552" s="290"/>
    </row>
    <row r="3553" spans="11:13" x14ac:dyDescent="0.35">
      <c r="K3553" s="293"/>
      <c r="M3553" s="290"/>
    </row>
    <row r="3554" spans="11:13" x14ac:dyDescent="0.35">
      <c r="K3554" s="293"/>
      <c r="M3554" s="290"/>
    </row>
    <row r="3555" spans="11:13" x14ac:dyDescent="0.35">
      <c r="K3555" s="293"/>
      <c r="M3555" s="290"/>
    </row>
    <row r="3556" spans="11:13" x14ac:dyDescent="0.35">
      <c r="K3556" s="293"/>
      <c r="M3556" s="290"/>
    </row>
    <row r="3557" spans="11:13" x14ac:dyDescent="0.35">
      <c r="K3557" s="293"/>
      <c r="M3557" s="290"/>
    </row>
    <row r="3558" spans="11:13" x14ac:dyDescent="0.35">
      <c r="K3558" s="293"/>
      <c r="M3558" s="290"/>
    </row>
    <row r="3559" spans="11:13" x14ac:dyDescent="0.35">
      <c r="K3559" s="293"/>
      <c r="M3559" s="290"/>
    </row>
    <row r="3560" spans="11:13" x14ac:dyDescent="0.35">
      <c r="K3560" s="293"/>
      <c r="M3560" s="290"/>
    </row>
    <row r="3561" spans="11:13" x14ac:dyDescent="0.35">
      <c r="K3561" s="293"/>
      <c r="M3561" s="290"/>
    </row>
    <row r="3562" spans="11:13" x14ac:dyDescent="0.35">
      <c r="K3562" s="293"/>
      <c r="M3562" s="290"/>
    </row>
    <row r="3563" spans="11:13" x14ac:dyDescent="0.35">
      <c r="K3563" s="293"/>
      <c r="M3563" s="290"/>
    </row>
    <row r="3564" spans="11:13" x14ac:dyDescent="0.35">
      <c r="K3564" s="293"/>
      <c r="M3564" s="290"/>
    </row>
    <row r="3565" spans="11:13" x14ac:dyDescent="0.35">
      <c r="K3565" s="293"/>
      <c r="M3565" s="290"/>
    </row>
    <row r="3566" spans="11:13" x14ac:dyDescent="0.35">
      <c r="K3566" s="293"/>
      <c r="M3566" s="290"/>
    </row>
    <row r="3567" spans="11:13" x14ac:dyDescent="0.35">
      <c r="K3567" s="293"/>
      <c r="M3567" s="290"/>
    </row>
    <row r="3568" spans="11:13" x14ac:dyDescent="0.35">
      <c r="K3568" s="293"/>
      <c r="M3568" s="290"/>
    </row>
    <row r="3569" spans="11:13" x14ac:dyDescent="0.35">
      <c r="K3569" s="293"/>
      <c r="M3569" s="290"/>
    </row>
    <row r="3570" spans="11:13" x14ac:dyDescent="0.35">
      <c r="K3570" s="293"/>
      <c r="M3570" s="290"/>
    </row>
    <row r="3571" spans="11:13" x14ac:dyDescent="0.35">
      <c r="K3571" s="293"/>
      <c r="M3571" s="290"/>
    </row>
    <row r="3572" spans="11:13" x14ac:dyDescent="0.35">
      <c r="K3572" s="293"/>
      <c r="M3572" s="290"/>
    </row>
    <row r="3573" spans="11:13" x14ac:dyDescent="0.35">
      <c r="K3573" s="293"/>
      <c r="M3573" s="290"/>
    </row>
    <row r="3574" spans="11:13" x14ac:dyDescent="0.35">
      <c r="K3574" s="293"/>
      <c r="M3574" s="290"/>
    </row>
    <row r="3575" spans="11:13" x14ac:dyDescent="0.35">
      <c r="K3575" s="293"/>
      <c r="M3575" s="290"/>
    </row>
    <row r="3576" spans="11:13" x14ac:dyDescent="0.35">
      <c r="K3576" s="293"/>
      <c r="M3576" s="290"/>
    </row>
    <row r="3577" spans="11:13" x14ac:dyDescent="0.35">
      <c r="K3577" s="293"/>
      <c r="M3577" s="290"/>
    </row>
    <row r="3578" spans="11:13" x14ac:dyDescent="0.35">
      <c r="K3578" s="293"/>
      <c r="M3578" s="290"/>
    </row>
    <row r="3579" spans="11:13" x14ac:dyDescent="0.35">
      <c r="K3579" s="293"/>
      <c r="M3579" s="290"/>
    </row>
    <row r="3580" spans="11:13" x14ac:dyDescent="0.35">
      <c r="K3580" s="293"/>
      <c r="M3580" s="290"/>
    </row>
    <row r="3581" spans="11:13" x14ac:dyDescent="0.35">
      <c r="K3581" s="293"/>
      <c r="M3581" s="290"/>
    </row>
    <row r="3582" spans="11:13" x14ac:dyDescent="0.35">
      <c r="K3582" s="293"/>
      <c r="M3582" s="290"/>
    </row>
    <row r="3583" spans="11:13" x14ac:dyDescent="0.35">
      <c r="K3583" s="293"/>
      <c r="M3583" s="290"/>
    </row>
    <row r="3584" spans="11:13" x14ac:dyDescent="0.35">
      <c r="K3584" s="293"/>
      <c r="M3584" s="290"/>
    </row>
    <row r="3585" spans="11:13" x14ac:dyDescent="0.35">
      <c r="K3585" s="293"/>
      <c r="M3585" s="290"/>
    </row>
    <row r="3586" spans="11:13" x14ac:dyDescent="0.35">
      <c r="K3586" s="293"/>
      <c r="M3586" s="290"/>
    </row>
    <row r="3587" spans="11:13" x14ac:dyDescent="0.35">
      <c r="K3587" s="293"/>
      <c r="M3587" s="290"/>
    </row>
    <row r="3588" spans="11:13" x14ac:dyDescent="0.35">
      <c r="K3588" s="293"/>
      <c r="M3588" s="290"/>
    </row>
    <row r="3589" spans="11:13" x14ac:dyDescent="0.35">
      <c r="K3589" s="293"/>
      <c r="M3589" s="290"/>
    </row>
    <row r="3590" spans="11:13" x14ac:dyDescent="0.35">
      <c r="K3590" s="293"/>
      <c r="M3590" s="290"/>
    </row>
    <row r="3591" spans="11:13" x14ac:dyDescent="0.35">
      <c r="K3591" s="293"/>
      <c r="M3591" s="290"/>
    </row>
    <row r="3592" spans="11:13" x14ac:dyDescent="0.35">
      <c r="K3592" s="293"/>
      <c r="M3592" s="290"/>
    </row>
    <row r="3593" spans="11:13" x14ac:dyDescent="0.35">
      <c r="K3593" s="293"/>
      <c r="M3593" s="290"/>
    </row>
    <row r="3594" spans="11:13" x14ac:dyDescent="0.35">
      <c r="K3594" s="293"/>
      <c r="M3594" s="290"/>
    </row>
    <row r="3595" spans="11:13" x14ac:dyDescent="0.35">
      <c r="K3595" s="293"/>
      <c r="M3595" s="290"/>
    </row>
    <row r="3596" spans="11:13" x14ac:dyDescent="0.35">
      <c r="K3596" s="293"/>
      <c r="M3596" s="290"/>
    </row>
    <row r="3597" spans="11:13" x14ac:dyDescent="0.35">
      <c r="K3597" s="293"/>
      <c r="M3597" s="290"/>
    </row>
    <row r="3598" spans="11:13" x14ac:dyDescent="0.35">
      <c r="K3598" s="293"/>
      <c r="M3598" s="290"/>
    </row>
    <row r="3599" spans="11:13" x14ac:dyDescent="0.35">
      <c r="K3599" s="293"/>
      <c r="M3599" s="290"/>
    </row>
    <row r="3600" spans="11:13" x14ac:dyDescent="0.35">
      <c r="K3600" s="293"/>
      <c r="M3600" s="290"/>
    </row>
    <row r="3601" spans="11:13" x14ac:dyDescent="0.35">
      <c r="K3601" s="293"/>
      <c r="M3601" s="290"/>
    </row>
    <row r="3602" spans="11:13" x14ac:dyDescent="0.35">
      <c r="K3602" s="293"/>
      <c r="M3602" s="290"/>
    </row>
    <row r="3603" spans="11:13" x14ac:dyDescent="0.35">
      <c r="K3603" s="293"/>
      <c r="M3603" s="290"/>
    </row>
    <row r="3604" spans="11:13" x14ac:dyDescent="0.35">
      <c r="K3604" s="293"/>
      <c r="M3604" s="290"/>
    </row>
    <row r="3605" spans="11:13" x14ac:dyDescent="0.35">
      <c r="K3605" s="293"/>
      <c r="M3605" s="290"/>
    </row>
    <row r="3606" spans="11:13" x14ac:dyDescent="0.35">
      <c r="K3606" s="293"/>
      <c r="M3606" s="290"/>
    </row>
    <row r="3607" spans="11:13" x14ac:dyDescent="0.35">
      <c r="K3607" s="293"/>
      <c r="M3607" s="290"/>
    </row>
    <row r="3608" spans="11:13" x14ac:dyDescent="0.35">
      <c r="K3608" s="293"/>
      <c r="M3608" s="290"/>
    </row>
    <row r="3609" spans="11:13" x14ac:dyDescent="0.35">
      <c r="K3609" s="293"/>
      <c r="M3609" s="290"/>
    </row>
    <row r="3610" spans="11:13" x14ac:dyDescent="0.35">
      <c r="K3610" s="293"/>
      <c r="M3610" s="290"/>
    </row>
    <row r="3611" spans="11:13" x14ac:dyDescent="0.35">
      <c r="K3611" s="293"/>
      <c r="M3611" s="290"/>
    </row>
    <row r="3612" spans="11:13" x14ac:dyDescent="0.35">
      <c r="K3612" s="293"/>
      <c r="M3612" s="290"/>
    </row>
    <row r="3613" spans="11:13" x14ac:dyDescent="0.35">
      <c r="K3613" s="293"/>
      <c r="M3613" s="290"/>
    </row>
    <row r="3614" spans="11:13" x14ac:dyDescent="0.35">
      <c r="K3614" s="293"/>
      <c r="M3614" s="290"/>
    </row>
    <row r="3615" spans="11:13" x14ac:dyDescent="0.35">
      <c r="K3615" s="293"/>
      <c r="M3615" s="290"/>
    </row>
    <row r="3616" spans="11:13" x14ac:dyDescent="0.35">
      <c r="K3616" s="293"/>
      <c r="M3616" s="290"/>
    </row>
    <row r="3617" spans="11:13" x14ac:dyDescent="0.35">
      <c r="K3617" s="293"/>
      <c r="M3617" s="290"/>
    </row>
    <row r="3618" spans="11:13" x14ac:dyDescent="0.35">
      <c r="K3618" s="293"/>
      <c r="M3618" s="290"/>
    </row>
    <row r="3619" spans="11:13" x14ac:dyDescent="0.35">
      <c r="K3619" s="293"/>
      <c r="M3619" s="290"/>
    </row>
    <row r="3620" spans="11:13" x14ac:dyDescent="0.35">
      <c r="K3620" s="293"/>
      <c r="M3620" s="290"/>
    </row>
    <row r="3621" spans="11:13" x14ac:dyDescent="0.35">
      <c r="K3621" s="293"/>
      <c r="M3621" s="290"/>
    </row>
    <row r="3622" spans="11:13" x14ac:dyDescent="0.35">
      <c r="K3622" s="293"/>
      <c r="M3622" s="290"/>
    </row>
    <row r="3623" spans="11:13" x14ac:dyDescent="0.35">
      <c r="K3623" s="293"/>
      <c r="M3623" s="290"/>
    </row>
    <row r="3624" spans="11:13" x14ac:dyDescent="0.35">
      <c r="K3624" s="293"/>
      <c r="M3624" s="290"/>
    </row>
    <row r="3625" spans="11:13" x14ac:dyDescent="0.35">
      <c r="K3625" s="293"/>
      <c r="M3625" s="290"/>
    </row>
    <row r="3626" spans="11:13" x14ac:dyDescent="0.35">
      <c r="K3626" s="293"/>
      <c r="M3626" s="290"/>
    </row>
    <row r="3627" spans="11:13" x14ac:dyDescent="0.35">
      <c r="K3627" s="293"/>
      <c r="M3627" s="290"/>
    </row>
    <row r="3628" spans="11:13" x14ac:dyDescent="0.35">
      <c r="K3628" s="293"/>
      <c r="M3628" s="290"/>
    </row>
    <row r="3629" spans="11:13" x14ac:dyDescent="0.35">
      <c r="K3629" s="293"/>
      <c r="M3629" s="290"/>
    </row>
    <row r="3630" spans="11:13" x14ac:dyDescent="0.35">
      <c r="K3630" s="293"/>
      <c r="M3630" s="290"/>
    </row>
    <row r="3631" spans="11:13" x14ac:dyDescent="0.35">
      <c r="K3631" s="293"/>
      <c r="M3631" s="290"/>
    </row>
    <row r="3632" spans="11:13" x14ac:dyDescent="0.35">
      <c r="K3632" s="293"/>
      <c r="M3632" s="290"/>
    </row>
    <row r="3633" spans="11:13" x14ac:dyDescent="0.35">
      <c r="K3633" s="293"/>
      <c r="M3633" s="290"/>
    </row>
    <row r="3634" spans="11:13" x14ac:dyDescent="0.35">
      <c r="K3634" s="293"/>
      <c r="M3634" s="290"/>
    </row>
    <row r="3635" spans="11:13" x14ac:dyDescent="0.35">
      <c r="K3635" s="293"/>
      <c r="M3635" s="290"/>
    </row>
    <row r="3636" spans="11:13" x14ac:dyDescent="0.35">
      <c r="K3636" s="293"/>
      <c r="M3636" s="290"/>
    </row>
    <row r="3637" spans="11:13" x14ac:dyDescent="0.35">
      <c r="K3637" s="293"/>
      <c r="M3637" s="290"/>
    </row>
    <row r="3638" spans="11:13" x14ac:dyDescent="0.35">
      <c r="K3638" s="293"/>
      <c r="M3638" s="290"/>
    </row>
    <row r="3639" spans="11:13" x14ac:dyDescent="0.35">
      <c r="K3639" s="293"/>
      <c r="M3639" s="290"/>
    </row>
    <row r="3640" spans="11:13" x14ac:dyDescent="0.35">
      <c r="K3640" s="293"/>
      <c r="M3640" s="290"/>
    </row>
    <row r="3641" spans="11:13" x14ac:dyDescent="0.35">
      <c r="K3641" s="293"/>
      <c r="M3641" s="290"/>
    </row>
    <row r="3642" spans="11:13" x14ac:dyDescent="0.35">
      <c r="K3642" s="293"/>
      <c r="M3642" s="290"/>
    </row>
    <row r="3643" spans="11:13" x14ac:dyDescent="0.35">
      <c r="K3643" s="293"/>
      <c r="M3643" s="290"/>
    </row>
    <row r="3644" spans="11:13" x14ac:dyDescent="0.35">
      <c r="K3644" s="293"/>
      <c r="M3644" s="290"/>
    </row>
    <row r="3645" spans="11:13" x14ac:dyDescent="0.35">
      <c r="K3645" s="293"/>
      <c r="M3645" s="290"/>
    </row>
    <row r="3646" spans="11:13" x14ac:dyDescent="0.35">
      <c r="K3646" s="293"/>
      <c r="M3646" s="290"/>
    </row>
    <row r="3647" spans="11:13" x14ac:dyDescent="0.35">
      <c r="K3647" s="293"/>
      <c r="M3647" s="290"/>
    </row>
    <row r="3648" spans="11:13" x14ac:dyDescent="0.35">
      <c r="K3648" s="293"/>
      <c r="M3648" s="290"/>
    </row>
    <row r="3649" spans="11:13" x14ac:dyDescent="0.35">
      <c r="K3649" s="293"/>
      <c r="M3649" s="290"/>
    </row>
    <row r="3650" spans="11:13" x14ac:dyDescent="0.35">
      <c r="K3650" s="293"/>
      <c r="M3650" s="290"/>
    </row>
    <row r="3651" spans="11:13" x14ac:dyDescent="0.35">
      <c r="K3651" s="293"/>
      <c r="M3651" s="290"/>
    </row>
    <row r="3652" spans="11:13" x14ac:dyDescent="0.35">
      <c r="K3652" s="293"/>
      <c r="M3652" s="290"/>
    </row>
    <row r="3653" spans="11:13" x14ac:dyDescent="0.35">
      <c r="K3653" s="293"/>
      <c r="M3653" s="290"/>
    </row>
    <row r="3654" spans="11:13" x14ac:dyDescent="0.35">
      <c r="K3654" s="293"/>
      <c r="M3654" s="290"/>
    </row>
    <row r="3655" spans="11:13" x14ac:dyDescent="0.35">
      <c r="K3655" s="293"/>
      <c r="M3655" s="290"/>
    </row>
    <row r="3656" spans="11:13" x14ac:dyDescent="0.35">
      <c r="K3656" s="293"/>
      <c r="M3656" s="290"/>
    </row>
    <row r="3657" spans="11:13" x14ac:dyDescent="0.35">
      <c r="K3657" s="293"/>
      <c r="M3657" s="290"/>
    </row>
    <row r="3658" spans="11:13" x14ac:dyDescent="0.35">
      <c r="K3658" s="293"/>
      <c r="M3658" s="290"/>
    </row>
    <row r="3659" spans="11:13" x14ac:dyDescent="0.35">
      <c r="K3659" s="293"/>
      <c r="M3659" s="290"/>
    </row>
    <row r="3660" spans="11:13" x14ac:dyDescent="0.35">
      <c r="K3660" s="293"/>
      <c r="M3660" s="290"/>
    </row>
    <row r="3661" spans="11:13" x14ac:dyDescent="0.35">
      <c r="K3661" s="293"/>
      <c r="M3661" s="290"/>
    </row>
    <row r="3662" spans="11:13" x14ac:dyDescent="0.35">
      <c r="K3662" s="293"/>
      <c r="M3662" s="290"/>
    </row>
    <row r="3663" spans="11:13" x14ac:dyDescent="0.35">
      <c r="K3663" s="293"/>
      <c r="M3663" s="290"/>
    </row>
    <row r="3664" spans="11:13" x14ac:dyDescent="0.35">
      <c r="K3664" s="293"/>
      <c r="M3664" s="290"/>
    </row>
    <row r="3665" spans="11:13" x14ac:dyDescent="0.35">
      <c r="K3665" s="293"/>
      <c r="M3665" s="290"/>
    </row>
    <row r="3666" spans="11:13" x14ac:dyDescent="0.35">
      <c r="K3666" s="293"/>
      <c r="M3666" s="290"/>
    </row>
    <row r="3667" spans="11:13" x14ac:dyDescent="0.35">
      <c r="K3667" s="293"/>
      <c r="M3667" s="290"/>
    </row>
    <row r="3668" spans="11:13" x14ac:dyDescent="0.35">
      <c r="K3668" s="293"/>
      <c r="M3668" s="290"/>
    </row>
    <row r="3669" spans="11:13" x14ac:dyDescent="0.35">
      <c r="K3669" s="293"/>
      <c r="M3669" s="290"/>
    </row>
    <row r="3670" spans="11:13" x14ac:dyDescent="0.35">
      <c r="K3670" s="293"/>
      <c r="M3670" s="290"/>
    </row>
    <row r="3671" spans="11:13" x14ac:dyDescent="0.35">
      <c r="K3671" s="293"/>
      <c r="M3671" s="290"/>
    </row>
    <row r="3672" spans="11:13" x14ac:dyDescent="0.35">
      <c r="K3672" s="293"/>
      <c r="M3672" s="290"/>
    </row>
    <row r="3673" spans="11:13" x14ac:dyDescent="0.35">
      <c r="K3673" s="293"/>
      <c r="M3673" s="290"/>
    </row>
    <row r="3674" spans="11:13" x14ac:dyDescent="0.35">
      <c r="K3674" s="293"/>
      <c r="M3674" s="290"/>
    </row>
    <row r="3675" spans="11:13" x14ac:dyDescent="0.35">
      <c r="K3675" s="293"/>
      <c r="M3675" s="290"/>
    </row>
    <row r="3676" spans="11:13" x14ac:dyDescent="0.35">
      <c r="K3676" s="293"/>
      <c r="M3676" s="290"/>
    </row>
    <row r="3677" spans="11:13" x14ac:dyDescent="0.35">
      <c r="K3677" s="293"/>
      <c r="M3677" s="290"/>
    </row>
    <row r="3678" spans="11:13" x14ac:dyDescent="0.35">
      <c r="K3678" s="293"/>
      <c r="M3678" s="290"/>
    </row>
    <row r="3679" spans="11:13" x14ac:dyDescent="0.35">
      <c r="K3679" s="293"/>
      <c r="M3679" s="290"/>
    </row>
    <row r="3680" spans="11:13" x14ac:dyDescent="0.35">
      <c r="K3680" s="293"/>
      <c r="M3680" s="290"/>
    </row>
    <row r="3681" spans="11:13" x14ac:dyDescent="0.35">
      <c r="K3681" s="293"/>
      <c r="M3681" s="290"/>
    </row>
    <row r="3682" spans="11:13" x14ac:dyDescent="0.35">
      <c r="K3682" s="293"/>
      <c r="M3682" s="290"/>
    </row>
    <row r="3683" spans="11:13" x14ac:dyDescent="0.35">
      <c r="K3683" s="293"/>
      <c r="M3683" s="290"/>
    </row>
    <row r="3684" spans="11:13" x14ac:dyDescent="0.35">
      <c r="K3684" s="293"/>
      <c r="M3684" s="290"/>
    </row>
    <row r="3685" spans="11:13" x14ac:dyDescent="0.35">
      <c r="K3685" s="293"/>
      <c r="M3685" s="290"/>
    </row>
    <row r="3686" spans="11:13" x14ac:dyDescent="0.35">
      <c r="K3686" s="293"/>
      <c r="M3686" s="290"/>
    </row>
    <row r="3687" spans="11:13" x14ac:dyDescent="0.35">
      <c r="K3687" s="293"/>
      <c r="M3687" s="290"/>
    </row>
    <row r="3688" spans="11:13" x14ac:dyDescent="0.35">
      <c r="K3688" s="293"/>
      <c r="M3688" s="290"/>
    </row>
    <row r="3689" spans="11:13" x14ac:dyDescent="0.35">
      <c r="K3689" s="293"/>
      <c r="M3689" s="290"/>
    </row>
    <row r="3690" spans="11:13" x14ac:dyDescent="0.35">
      <c r="K3690" s="293"/>
      <c r="M3690" s="290"/>
    </row>
    <row r="3691" spans="11:13" x14ac:dyDescent="0.35">
      <c r="K3691" s="293"/>
      <c r="M3691" s="290"/>
    </row>
    <row r="3692" spans="11:13" x14ac:dyDescent="0.35">
      <c r="K3692" s="293"/>
      <c r="M3692" s="290"/>
    </row>
    <row r="3693" spans="11:13" x14ac:dyDescent="0.35">
      <c r="K3693" s="293"/>
      <c r="M3693" s="290"/>
    </row>
    <row r="3694" spans="11:13" x14ac:dyDescent="0.35">
      <c r="K3694" s="293"/>
      <c r="M3694" s="290"/>
    </row>
    <row r="3695" spans="11:13" x14ac:dyDescent="0.35">
      <c r="K3695" s="293"/>
      <c r="M3695" s="290"/>
    </row>
    <row r="3696" spans="11:13" x14ac:dyDescent="0.35">
      <c r="K3696" s="293"/>
      <c r="M3696" s="290"/>
    </row>
    <row r="3697" spans="11:13" x14ac:dyDescent="0.35">
      <c r="K3697" s="293"/>
      <c r="M3697" s="290"/>
    </row>
    <row r="3698" spans="11:13" x14ac:dyDescent="0.35">
      <c r="K3698" s="293"/>
      <c r="M3698" s="290"/>
    </row>
    <row r="3699" spans="11:13" x14ac:dyDescent="0.35">
      <c r="K3699" s="293"/>
      <c r="M3699" s="290"/>
    </row>
    <row r="3700" spans="11:13" x14ac:dyDescent="0.35">
      <c r="K3700" s="293"/>
      <c r="M3700" s="290"/>
    </row>
    <row r="3701" spans="11:13" x14ac:dyDescent="0.35">
      <c r="K3701" s="293"/>
      <c r="M3701" s="290"/>
    </row>
    <row r="3702" spans="11:13" x14ac:dyDescent="0.35">
      <c r="K3702" s="293"/>
      <c r="M3702" s="290"/>
    </row>
    <row r="3703" spans="11:13" x14ac:dyDescent="0.35">
      <c r="K3703" s="293"/>
      <c r="M3703" s="290"/>
    </row>
    <row r="3704" spans="11:13" x14ac:dyDescent="0.35">
      <c r="K3704" s="293"/>
      <c r="M3704" s="290"/>
    </row>
    <row r="3705" spans="11:13" x14ac:dyDescent="0.35">
      <c r="K3705" s="293"/>
      <c r="M3705" s="290"/>
    </row>
    <row r="3706" spans="11:13" x14ac:dyDescent="0.35">
      <c r="K3706" s="293"/>
      <c r="M3706" s="290"/>
    </row>
    <row r="3707" spans="11:13" x14ac:dyDescent="0.35">
      <c r="K3707" s="293"/>
      <c r="M3707" s="290"/>
    </row>
    <row r="3708" spans="11:13" x14ac:dyDescent="0.35">
      <c r="K3708" s="293"/>
      <c r="M3708" s="290"/>
    </row>
    <row r="3709" spans="11:13" x14ac:dyDescent="0.35">
      <c r="K3709" s="293"/>
      <c r="M3709" s="290"/>
    </row>
    <row r="3710" spans="11:13" x14ac:dyDescent="0.35">
      <c r="K3710" s="293"/>
      <c r="M3710" s="290"/>
    </row>
    <row r="3711" spans="11:13" x14ac:dyDescent="0.35">
      <c r="K3711" s="293"/>
      <c r="M3711" s="290"/>
    </row>
    <row r="3712" spans="11:13" x14ac:dyDescent="0.35">
      <c r="K3712" s="293"/>
      <c r="M3712" s="290"/>
    </row>
    <row r="3713" spans="11:13" x14ac:dyDescent="0.35">
      <c r="K3713" s="293"/>
      <c r="M3713" s="290"/>
    </row>
    <row r="3714" spans="11:13" x14ac:dyDescent="0.35">
      <c r="K3714" s="293"/>
      <c r="M3714" s="290"/>
    </row>
    <row r="3715" spans="11:13" x14ac:dyDescent="0.35">
      <c r="K3715" s="293"/>
      <c r="M3715" s="290"/>
    </row>
    <row r="3716" spans="11:13" x14ac:dyDescent="0.35">
      <c r="K3716" s="293"/>
      <c r="M3716" s="290"/>
    </row>
    <row r="3717" spans="11:13" x14ac:dyDescent="0.35">
      <c r="K3717" s="293"/>
      <c r="M3717" s="290"/>
    </row>
    <row r="3718" spans="11:13" x14ac:dyDescent="0.35">
      <c r="K3718" s="293"/>
      <c r="M3718" s="290"/>
    </row>
    <row r="3719" spans="11:13" x14ac:dyDescent="0.35">
      <c r="K3719" s="293"/>
      <c r="M3719" s="290"/>
    </row>
    <row r="3720" spans="11:13" x14ac:dyDescent="0.35">
      <c r="K3720" s="293"/>
      <c r="M3720" s="290"/>
    </row>
    <row r="3721" spans="11:13" x14ac:dyDescent="0.35">
      <c r="K3721" s="293"/>
      <c r="M3721" s="290"/>
    </row>
    <row r="3722" spans="11:13" x14ac:dyDescent="0.35">
      <c r="K3722" s="293"/>
      <c r="M3722" s="290"/>
    </row>
    <row r="3723" spans="11:13" x14ac:dyDescent="0.35">
      <c r="K3723" s="293"/>
      <c r="M3723" s="290"/>
    </row>
    <row r="3724" spans="11:13" x14ac:dyDescent="0.35">
      <c r="K3724" s="293"/>
      <c r="M3724" s="290"/>
    </row>
    <row r="3725" spans="11:13" x14ac:dyDescent="0.35">
      <c r="K3725" s="293"/>
      <c r="M3725" s="290"/>
    </row>
    <row r="3726" spans="11:13" x14ac:dyDescent="0.35">
      <c r="K3726" s="293"/>
      <c r="M3726" s="290"/>
    </row>
    <row r="3727" spans="11:13" x14ac:dyDescent="0.35">
      <c r="K3727" s="293"/>
      <c r="M3727" s="290"/>
    </row>
    <row r="3728" spans="11:13" x14ac:dyDescent="0.35">
      <c r="K3728" s="293"/>
      <c r="M3728" s="290"/>
    </row>
    <row r="3729" spans="11:13" x14ac:dyDescent="0.35">
      <c r="K3729" s="293"/>
      <c r="M3729" s="290"/>
    </row>
    <row r="3730" spans="11:13" x14ac:dyDescent="0.35">
      <c r="K3730" s="293"/>
      <c r="M3730" s="290"/>
    </row>
    <row r="3731" spans="11:13" x14ac:dyDescent="0.35">
      <c r="K3731" s="293"/>
      <c r="M3731" s="290"/>
    </row>
    <row r="3732" spans="11:13" x14ac:dyDescent="0.35">
      <c r="K3732" s="293"/>
      <c r="M3732" s="290"/>
    </row>
    <row r="3733" spans="11:13" x14ac:dyDescent="0.35">
      <c r="K3733" s="293"/>
      <c r="M3733" s="290"/>
    </row>
    <row r="3734" spans="11:13" x14ac:dyDescent="0.35">
      <c r="K3734" s="293"/>
      <c r="M3734" s="290"/>
    </row>
    <row r="3735" spans="11:13" x14ac:dyDescent="0.35">
      <c r="K3735" s="293"/>
      <c r="M3735" s="290"/>
    </row>
    <row r="3736" spans="11:13" x14ac:dyDescent="0.35">
      <c r="K3736" s="293"/>
      <c r="M3736" s="290"/>
    </row>
    <row r="3737" spans="11:13" x14ac:dyDescent="0.35">
      <c r="K3737" s="293"/>
      <c r="M3737" s="290"/>
    </row>
    <row r="3738" spans="11:13" x14ac:dyDescent="0.35">
      <c r="K3738" s="293"/>
      <c r="M3738" s="290"/>
    </row>
    <row r="3739" spans="11:13" x14ac:dyDescent="0.35">
      <c r="K3739" s="293"/>
      <c r="M3739" s="290"/>
    </row>
    <row r="3740" spans="11:13" x14ac:dyDescent="0.35">
      <c r="K3740" s="293"/>
      <c r="M3740" s="290"/>
    </row>
    <row r="3741" spans="11:13" x14ac:dyDescent="0.35">
      <c r="K3741" s="293"/>
      <c r="M3741" s="290"/>
    </row>
    <row r="3742" spans="11:13" x14ac:dyDescent="0.35">
      <c r="K3742" s="293"/>
      <c r="M3742" s="290"/>
    </row>
    <row r="3743" spans="11:13" x14ac:dyDescent="0.35">
      <c r="K3743" s="293"/>
      <c r="M3743" s="290"/>
    </row>
    <row r="3744" spans="11:13" x14ac:dyDescent="0.35">
      <c r="K3744" s="293"/>
      <c r="M3744" s="290"/>
    </row>
    <row r="3745" spans="11:13" x14ac:dyDescent="0.35">
      <c r="K3745" s="293"/>
      <c r="M3745" s="290"/>
    </row>
    <row r="3746" spans="11:13" x14ac:dyDescent="0.35">
      <c r="K3746" s="293"/>
      <c r="M3746" s="290"/>
    </row>
    <row r="3747" spans="11:13" x14ac:dyDescent="0.35">
      <c r="K3747" s="293"/>
      <c r="M3747" s="290"/>
    </row>
    <row r="3748" spans="11:13" x14ac:dyDescent="0.35">
      <c r="K3748" s="293"/>
      <c r="M3748" s="290"/>
    </row>
    <row r="3749" spans="11:13" x14ac:dyDescent="0.35">
      <c r="K3749" s="293"/>
      <c r="M3749" s="290"/>
    </row>
    <row r="3750" spans="11:13" x14ac:dyDescent="0.35">
      <c r="K3750" s="293"/>
      <c r="M3750" s="290"/>
    </row>
    <row r="3751" spans="11:13" x14ac:dyDescent="0.35">
      <c r="K3751" s="293"/>
      <c r="M3751" s="290"/>
    </row>
    <row r="3752" spans="11:13" x14ac:dyDescent="0.35">
      <c r="K3752" s="293"/>
      <c r="M3752" s="290"/>
    </row>
    <row r="3753" spans="11:13" x14ac:dyDescent="0.35">
      <c r="K3753" s="293"/>
      <c r="M3753" s="290"/>
    </row>
    <row r="3754" spans="11:13" x14ac:dyDescent="0.35">
      <c r="K3754" s="293"/>
      <c r="M3754" s="290"/>
    </row>
    <row r="3755" spans="11:13" x14ac:dyDescent="0.35">
      <c r="K3755" s="293"/>
      <c r="M3755" s="290"/>
    </row>
    <row r="3756" spans="11:13" x14ac:dyDescent="0.35">
      <c r="K3756" s="293"/>
      <c r="M3756" s="290"/>
    </row>
    <row r="3757" spans="11:13" x14ac:dyDescent="0.35">
      <c r="K3757" s="293"/>
      <c r="M3757" s="290"/>
    </row>
    <row r="3758" spans="11:13" x14ac:dyDescent="0.35">
      <c r="K3758" s="293"/>
      <c r="M3758" s="290"/>
    </row>
    <row r="3759" spans="11:13" x14ac:dyDescent="0.35">
      <c r="K3759" s="293"/>
      <c r="M3759" s="290"/>
    </row>
    <row r="3760" spans="11:13" x14ac:dyDescent="0.35">
      <c r="K3760" s="293"/>
      <c r="M3760" s="290"/>
    </row>
    <row r="3761" spans="11:13" x14ac:dyDescent="0.35">
      <c r="K3761" s="293"/>
      <c r="M3761" s="290"/>
    </row>
    <row r="3762" spans="11:13" x14ac:dyDescent="0.35">
      <c r="K3762" s="293"/>
      <c r="M3762" s="290"/>
    </row>
    <row r="3763" spans="11:13" x14ac:dyDescent="0.35">
      <c r="K3763" s="293"/>
      <c r="M3763" s="290"/>
    </row>
    <row r="3764" spans="11:13" x14ac:dyDescent="0.35">
      <c r="K3764" s="293"/>
      <c r="M3764" s="290"/>
    </row>
    <row r="3765" spans="11:13" x14ac:dyDescent="0.35">
      <c r="K3765" s="293"/>
      <c r="M3765" s="290"/>
    </row>
    <row r="3766" spans="11:13" x14ac:dyDescent="0.35">
      <c r="K3766" s="293"/>
      <c r="M3766" s="290"/>
    </row>
    <row r="3767" spans="11:13" x14ac:dyDescent="0.35">
      <c r="K3767" s="293"/>
      <c r="M3767" s="290"/>
    </row>
    <row r="3768" spans="11:13" x14ac:dyDescent="0.35">
      <c r="K3768" s="293"/>
      <c r="M3768" s="290"/>
    </row>
    <row r="3769" spans="11:13" x14ac:dyDescent="0.35">
      <c r="K3769" s="293"/>
      <c r="M3769" s="290"/>
    </row>
    <row r="3770" spans="11:13" x14ac:dyDescent="0.35">
      <c r="K3770" s="293"/>
      <c r="M3770" s="290"/>
    </row>
    <row r="3771" spans="11:13" x14ac:dyDescent="0.35">
      <c r="K3771" s="293"/>
      <c r="M3771" s="290"/>
    </row>
    <row r="3772" spans="11:13" x14ac:dyDescent="0.35">
      <c r="K3772" s="293"/>
      <c r="M3772" s="290"/>
    </row>
    <row r="3773" spans="11:13" x14ac:dyDescent="0.35">
      <c r="K3773" s="293"/>
      <c r="M3773" s="290"/>
    </row>
    <row r="3774" spans="11:13" x14ac:dyDescent="0.35">
      <c r="K3774" s="293"/>
      <c r="M3774" s="290"/>
    </row>
    <row r="3775" spans="11:13" x14ac:dyDescent="0.35">
      <c r="K3775" s="293"/>
      <c r="M3775" s="290"/>
    </row>
    <row r="3776" spans="11:13" x14ac:dyDescent="0.35">
      <c r="K3776" s="293"/>
      <c r="M3776" s="290"/>
    </row>
    <row r="3777" spans="11:13" x14ac:dyDescent="0.35">
      <c r="K3777" s="293"/>
      <c r="M3777" s="290"/>
    </row>
    <row r="3778" spans="11:13" x14ac:dyDescent="0.35">
      <c r="K3778" s="293"/>
      <c r="M3778" s="290"/>
    </row>
    <row r="3779" spans="11:13" x14ac:dyDescent="0.35">
      <c r="K3779" s="293"/>
      <c r="M3779" s="290"/>
    </row>
    <row r="3780" spans="11:13" x14ac:dyDescent="0.35">
      <c r="K3780" s="293"/>
      <c r="M3780" s="290"/>
    </row>
    <row r="3781" spans="11:13" x14ac:dyDescent="0.35">
      <c r="K3781" s="293"/>
      <c r="M3781" s="290"/>
    </row>
    <row r="3782" spans="11:13" x14ac:dyDescent="0.35">
      <c r="K3782" s="293"/>
      <c r="M3782" s="290"/>
    </row>
    <row r="3783" spans="11:13" x14ac:dyDescent="0.35">
      <c r="K3783" s="293"/>
      <c r="M3783" s="290"/>
    </row>
    <row r="3784" spans="11:13" x14ac:dyDescent="0.35">
      <c r="K3784" s="293"/>
      <c r="M3784" s="290"/>
    </row>
    <row r="3785" spans="11:13" x14ac:dyDescent="0.35">
      <c r="K3785" s="293"/>
      <c r="M3785" s="290"/>
    </row>
    <row r="3786" spans="11:13" x14ac:dyDescent="0.35">
      <c r="K3786" s="293"/>
      <c r="M3786" s="290"/>
    </row>
    <row r="3787" spans="11:13" x14ac:dyDescent="0.35">
      <c r="K3787" s="293"/>
      <c r="M3787" s="290"/>
    </row>
    <row r="3788" spans="11:13" x14ac:dyDescent="0.35">
      <c r="K3788" s="293"/>
      <c r="M3788" s="290"/>
    </row>
    <row r="3789" spans="11:13" x14ac:dyDescent="0.35">
      <c r="K3789" s="293"/>
      <c r="M3789" s="290"/>
    </row>
    <row r="3790" spans="11:13" x14ac:dyDescent="0.35">
      <c r="K3790" s="293"/>
      <c r="M3790" s="290"/>
    </row>
    <row r="3791" spans="11:13" x14ac:dyDescent="0.35">
      <c r="K3791" s="293"/>
      <c r="M3791" s="290"/>
    </row>
    <row r="3792" spans="11:13" x14ac:dyDescent="0.35">
      <c r="K3792" s="293"/>
      <c r="M3792" s="290"/>
    </row>
    <row r="3793" spans="11:13" x14ac:dyDescent="0.35">
      <c r="K3793" s="293"/>
      <c r="M3793" s="290"/>
    </row>
    <row r="3794" spans="11:13" x14ac:dyDescent="0.35">
      <c r="K3794" s="293"/>
      <c r="M3794" s="290"/>
    </row>
    <row r="3795" spans="11:13" x14ac:dyDescent="0.35">
      <c r="K3795" s="293"/>
      <c r="M3795" s="290"/>
    </row>
    <row r="3796" spans="11:13" x14ac:dyDescent="0.35">
      <c r="K3796" s="293"/>
      <c r="M3796" s="290"/>
    </row>
    <row r="3797" spans="11:13" x14ac:dyDescent="0.35">
      <c r="K3797" s="293"/>
      <c r="M3797" s="290"/>
    </row>
    <row r="3798" spans="11:13" x14ac:dyDescent="0.35">
      <c r="K3798" s="293"/>
      <c r="M3798" s="290"/>
    </row>
    <row r="3799" spans="11:13" x14ac:dyDescent="0.35">
      <c r="K3799" s="293"/>
      <c r="M3799" s="290"/>
    </row>
    <row r="3800" spans="11:13" x14ac:dyDescent="0.35">
      <c r="K3800" s="293"/>
      <c r="M3800" s="290"/>
    </row>
    <row r="3801" spans="11:13" x14ac:dyDescent="0.35">
      <c r="K3801" s="293"/>
      <c r="M3801" s="290"/>
    </row>
    <row r="3802" spans="11:13" x14ac:dyDescent="0.35">
      <c r="K3802" s="293"/>
      <c r="M3802" s="290"/>
    </row>
    <row r="3803" spans="11:13" x14ac:dyDescent="0.35">
      <c r="K3803" s="293"/>
      <c r="M3803" s="290"/>
    </row>
    <row r="3804" spans="11:13" x14ac:dyDescent="0.35">
      <c r="K3804" s="293"/>
      <c r="M3804" s="290"/>
    </row>
    <row r="3805" spans="11:13" x14ac:dyDescent="0.35">
      <c r="K3805" s="293"/>
      <c r="M3805" s="290"/>
    </row>
    <row r="3806" spans="11:13" x14ac:dyDescent="0.35">
      <c r="K3806" s="293"/>
      <c r="M3806" s="290"/>
    </row>
    <row r="3807" spans="11:13" x14ac:dyDescent="0.35">
      <c r="K3807" s="293"/>
      <c r="M3807" s="290"/>
    </row>
    <row r="3808" spans="11:13" x14ac:dyDescent="0.35">
      <c r="K3808" s="293"/>
      <c r="M3808" s="290"/>
    </row>
    <row r="3809" spans="11:13" x14ac:dyDescent="0.35">
      <c r="K3809" s="293"/>
      <c r="M3809" s="290"/>
    </row>
    <row r="3810" spans="11:13" x14ac:dyDescent="0.35">
      <c r="K3810" s="293"/>
      <c r="M3810" s="290"/>
    </row>
    <row r="3811" spans="11:13" x14ac:dyDescent="0.35">
      <c r="K3811" s="293"/>
      <c r="M3811" s="290"/>
    </row>
    <row r="3812" spans="11:13" x14ac:dyDescent="0.35">
      <c r="K3812" s="293"/>
      <c r="M3812" s="290"/>
    </row>
    <row r="3813" spans="11:13" x14ac:dyDescent="0.35">
      <c r="K3813" s="293"/>
      <c r="M3813" s="290"/>
    </row>
    <row r="3814" spans="11:13" x14ac:dyDescent="0.35">
      <c r="K3814" s="293"/>
      <c r="M3814" s="290"/>
    </row>
    <row r="3815" spans="11:13" x14ac:dyDescent="0.35">
      <c r="K3815" s="293"/>
      <c r="M3815" s="290"/>
    </row>
    <row r="3816" spans="11:13" x14ac:dyDescent="0.35">
      <c r="K3816" s="293"/>
      <c r="M3816" s="290"/>
    </row>
    <row r="3817" spans="11:13" x14ac:dyDescent="0.35">
      <c r="K3817" s="293"/>
      <c r="M3817" s="290"/>
    </row>
    <row r="3818" spans="11:13" x14ac:dyDescent="0.35">
      <c r="K3818" s="293"/>
      <c r="M3818" s="290"/>
    </row>
    <row r="3819" spans="11:13" x14ac:dyDescent="0.35">
      <c r="K3819" s="293"/>
      <c r="M3819" s="290"/>
    </row>
    <row r="3820" spans="11:13" x14ac:dyDescent="0.35">
      <c r="K3820" s="293"/>
      <c r="M3820" s="290"/>
    </row>
    <row r="3821" spans="11:13" x14ac:dyDescent="0.35">
      <c r="K3821" s="293"/>
      <c r="M3821" s="290"/>
    </row>
    <row r="3822" spans="11:13" x14ac:dyDescent="0.35">
      <c r="K3822" s="293"/>
      <c r="M3822" s="290"/>
    </row>
    <row r="3823" spans="11:13" x14ac:dyDescent="0.35">
      <c r="K3823" s="293"/>
      <c r="M3823" s="290"/>
    </row>
    <row r="3824" spans="11:13" x14ac:dyDescent="0.35">
      <c r="K3824" s="293"/>
      <c r="M3824" s="290"/>
    </row>
    <row r="3825" spans="11:13" x14ac:dyDescent="0.35">
      <c r="K3825" s="293"/>
      <c r="M3825" s="290"/>
    </row>
    <row r="3826" spans="11:13" x14ac:dyDescent="0.35">
      <c r="K3826" s="293"/>
      <c r="M3826" s="290"/>
    </row>
    <row r="3827" spans="11:13" x14ac:dyDescent="0.35">
      <c r="K3827" s="293"/>
      <c r="M3827" s="290"/>
    </row>
    <row r="3828" spans="11:13" x14ac:dyDescent="0.35">
      <c r="K3828" s="293"/>
      <c r="M3828" s="290"/>
    </row>
    <row r="3829" spans="11:13" x14ac:dyDescent="0.35">
      <c r="K3829" s="293"/>
      <c r="M3829" s="290"/>
    </row>
    <row r="3830" spans="11:13" x14ac:dyDescent="0.35">
      <c r="K3830" s="293"/>
      <c r="M3830" s="290"/>
    </row>
    <row r="3831" spans="11:13" x14ac:dyDescent="0.35">
      <c r="K3831" s="293"/>
      <c r="M3831" s="290"/>
    </row>
    <row r="3832" spans="11:13" x14ac:dyDescent="0.35">
      <c r="K3832" s="293"/>
      <c r="M3832" s="290"/>
    </row>
    <row r="3833" spans="11:13" x14ac:dyDescent="0.35">
      <c r="K3833" s="293"/>
      <c r="M3833" s="290"/>
    </row>
    <row r="3834" spans="11:13" x14ac:dyDescent="0.35">
      <c r="K3834" s="293"/>
      <c r="M3834" s="290"/>
    </row>
    <row r="3835" spans="11:13" x14ac:dyDescent="0.35">
      <c r="K3835" s="293"/>
      <c r="M3835" s="290"/>
    </row>
    <row r="3836" spans="11:13" x14ac:dyDescent="0.35">
      <c r="K3836" s="293"/>
      <c r="M3836" s="290"/>
    </row>
    <row r="3837" spans="11:13" x14ac:dyDescent="0.35">
      <c r="K3837" s="293"/>
      <c r="M3837" s="290"/>
    </row>
    <row r="3838" spans="11:13" x14ac:dyDescent="0.35">
      <c r="K3838" s="293"/>
      <c r="M3838" s="290"/>
    </row>
    <row r="3839" spans="11:13" x14ac:dyDescent="0.35">
      <c r="K3839" s="293"/>
      <c r="M3839" s="290"/>
    </row>
    <row r="3840" spans="11:13" x14ac:dyDescent="0.35">
      <c r="K3840" s="293"/>
      <c r="M3840" s="290"/>
    </row>
    <row r="3841" spans="11:13" x14ac:dyDescent="0.35">
      <c r="K3841" s="293"/>
      <c r="M3841" s="290"/>
    </row>
    <row r="3842" spans="11:13" x14ac:dyDescent="0.35">
      <c r="K3842" s="293"/>
      <c r="M3842" s="290"/>
    </row>
    <row r="3843" spans="11:13" x14ac:dyDescent="0.35">
      <c r="K3843" s="293"/>
      <c r="M3843" s="290"/>
    </row>
    <row r="3844" spans="11:13" x14ac:dyDescent="0.35">
      <c r="K3844" s="293"/>
      <c r="M3844" s="290"/>
    </row>
    <row r="3845" spans="11:13" x14ac:dyDescent="0.35">
      <c r="K3845" s="293"/>
      <c r="M3845" s="290"/>
    </row>
    <row r="3846" spans="11:13" x14ac:dyDescent="0.35">
      <c r="K3846" s="293"/>
      <c r="M3846" s="290"/>
    </row>
    <row r="3847" spans="11:13" x14ac:dyDescent="0.35">
      <c r="K3847" s="293"/>
      <c r="M3847" s="290"/>
    </row>
    <row r="3848" spans="11:13" x14ac:dyDescent="0.35">
      <c r="K3848" s="293"/>
      <c r="M3848" s="290"/>
    </row>
    <row r="3849" spans="11:13" x14ac:dyDescent="0.35">
      <c r="K3849" s="293"/>
      <c r="M3849" s="290"/>
    </row>
    <row r="3850" spans="11:13" x14ac:dyDescent="0.35">
      <c r="K3850" s="293"/>
      <c r="M3850" s="290"/>
    </row>
    <row r="3851" spans="11:13" x14ac:dyDescent="0.35">
      <c r="K3851" s="293"/>
      <c r="M3851" s="290"/>
    </row>
    <row r="3852" spans="11:13" x14ac:dyDescent="0.35">
      <c r="K3852" s="293"/>
      <c r="M3852" s="290"/>
    </row>
    <row r="3853" spans="11:13" x14ac:dyDescent="0.35">
      <c r="K3853" s="293"/>
      <c r="M3853" s="290"/>
    </row>
    <row r="3854" spans="11:13" x14ac:dyDescent="0.35">
      <c r="K3854" s="293"/>
      <c r="M3854" s="290"/>
    </row>
    <row r="3855" spans="11:13" x14ac:dyDescent="0.35">
      <c r="K3855" s="293"/>
      <c r="M3855" s="290"/>
    </row>
    <row r="3856" spans="11:13" x14ac:dyDescent="0.35">
      <c r="K3856" s="293"/>
      <c r="M3856" s="290"/>
    </row>
    <row r="3857" spans="11:13" x14ac:dyDescent="0.35">
      <c r="K3857" s="293"/>
      <c r="M3857" s="290"/>
    </row>
    <row r="3858" spans="11:13" x14ac:dyDescent="0.35">
      <c r="K3858" s="293"/>
      <c r="M3858" s="290"/>
    </row>
    <row r="3859" spans="11:13" x14ac:dyDescent="0.35">
      <c r="K3859" s="293"/>
      <c r="M3859" s="290"/>
    </row>
    <row r="3860" spans="11:13" x14ac:dyDescent="0.35">
      <c r="K3860" s="293"/>
      <c r="M3860" s="290"/>
    </row>
    <row r="3861" spans="11:13" x14ac:dyDescent="0.35">
      <c r="K3861" s="293"/>
      <c r="M3861" s="290"/>
    </row>
    <row r="3862" spans="11:13" x14ac:dyDescent="0.35">
      <c r="K3862" s="293"/>
      <c r="M3862" s="290"/>
    </row>
    <row r="3863" spans="11:13" x14ac:dyDescent="0.35">
      <c r="K3863" s="293"/>
      <c r="M3863" s="290"/>
    </row>
    <row r="3864" spans="11:13" x14ac:dyDescent="0.35">
      <c r="K3864" s="293"/>
      <c r="M3864" s="290"/>
    </row>
    <row r="3865" spans="11:13" x14ac:dyDescent="0.35">
      <c r="K3865" s="293"/>
      <c r="M3865" s="290"/>
    </row>
    <row r="3866" spans="11:13" x14ac:dyDescent="0.35">
      <c r="K3866" s="293"/>
      <c r="M3866" s="290"/>
    </row>
    <row r="3867" spans="11:13" x14ac:dyDescent="0.35">
      <c r="K3867" s="293"/>
      <c r="M3867" s="290"/>
    </row>
    <row r="3868" spans="11:13" x14ac:dyDescent="0.35">
      <c r="K3868" s="293"/>
      <c r="M3868" s="290"/>
    </row>
    <row r="3869" spans="11:13" x14ac:dyDescent="0.35">
      <c r="K3869" s="293"/>
      <c r="M3869" s="290"/>
    </row>
    <row r="3870" spans="11:13" x14ac:dyDescent="0.35">
      <c r="K3870" s="293"/>
      <c r="M3870" s="290"/>
    </row>
    <row r="3871" spans="11:13" x14ac:dyDescent="0.35">
      <c r="K3871" s="293"/>
      <c r="M3871" s="290"/>
    </row>
    <row r="3872" spans="11:13" x14ac:dyDescent="0.35">
      <c r="K3872" s="293"/>
      <c r="M3872" s="290"/>
    </row>
    <row r="3873" spans="11:13" x14ac:dyDescent="0.35">
      <c r="K3873" s="293"/>
      <c r="M3873" s="290"/>
    </row>
    <row r="3874" spans="11:13" x14ac:dyDescent="0.35">
      <c r="K3874" s="293"/>
      <c r="M3874" s="290"/>
    </row>
    <row r="3875" spans="11:13" x14ac:dyDescent="0.35">
      <c r="K3875" s="293"/>
      <c r="M3875" s="290"/>
    </row>
    <row r="3876" spans="11:13" x14ac:dyDescent="0.35">
      <c r="K3876" s="293"/>
      <c r="M3876" s="290"/>
    </row>
    <row r="3877" spans="11:13" x14ac:dyDescent="0.35">
      <c r="K3877" s="293"/>
      <c r="M3877" s="290"/>
    </row>
    <row r="3878" spans="11:13" x14ac:dyDescent="0.35">
      <c r="K3878" s="293"/>
      <c r="M3878" s="290"/>
    </row>
    <row r="3879" spans="11:13" x14ac:dyDescent="0.35">
      <c r="K3879" s="293"/>
      <c r="M3879" s="290"/>
    </row>
    <row r="3880" spans="11:13" x14ac:dyDescent="0.35">
      <c r="K3880" s="293"/>
      <c r="M3880" s="290"/>
    </row>
    <row r="3881" spans="11:13" x14ac:dyDescent="0.35">
      <c r="K3881" s="293"/>
      <c r="M3881" s="290"/>
    </row>
    <row r="3882" spans="11:13" x14ac:dyDescent="0.35">
      <c r="K3882" s="293"/>
      <c r="M3882" s="290"/>
    </row>
    <row r="3883" spans="11:13" x14ac:dyDescent="0.35">
      <c r="K3883" s="293"/>
      <c r="M3883" s="290"/>
    </row>
    <row r="3884" spans="11:13" x14ac:dyDescent="0.35">
      <c r="K3884" s="293"/>
      <c r="M3884" s="290"/>
    </row>
    <row r="3885" spans="11:13" x14ac:dyDescent="0.35">
      <c r="K3885" s="293"/>
      <c r="M3885" s="290"/>
    </row>
    <row r="3886" spans="11:13" x14ac:dyDescent="0.35">
      <c r="K3886" s="293"/>
      <c r="M3886" s="290"/>
    </row>
    <row r="3887" spans="11:13" x14ac:dyDescent="0.35">
      <c r="K3887" s="293"/>
      <c r="M3887" s="290"/>
    </row>
    <row r="3888" spans="11:13" x14ac:dyDescent="0.35">
      <c r="K3888" s="293"/>
      <c r="M3888" s="290"/>
    </row>
    <row r="3889" spans="11:13" x14ac:dyDescent="0.35">
      <c r="K3889" s="293"/>
      <c r="M3889" s="290"/>
    </row>
    <row r="3890" spans="11:13" x14ac:dyDescent="0.35">
      <c r="K3890" s="293"/>
      <c r="M3890" s="290"/>
    </row>
    <row r="3891" spans="11:13" x14ac:dyDescent="0.35">
      <c r="K3891" s="293"/>
      <c r="M3891" s="290"/>
    </row>
    <row r="3892" spans="11:13" x14ac:dyDescent="0.35">
      <c r="K3892" s="293"/>
      <c r="M3892" s="290"/>
    </row>
    <row r="3893" spans="11:13" x14ac:dyDescent="0.35">
      <c r="K3893" s="293"/>
      <c r="M3893" s="290"/>
    </row>
    <row r="3894" spans="11:13" x14ac:dyDescent="0.35">
      <c r="K3894" s="293"/>
      <c r="M3894" s="290"/>
    </row>
    <row r="3895" spans="11:13" x14ac:dyDescent="0.35">
      <c r="K3895" s="293"/>
      <c r="M3895" s="290"/>
    </row>
    <row r="3896" spans="11:13" x14ac:dyDescent="0.35">
      <c r="K3896" s="293"/>
      <c r="M3896" s="290"/>
    </row>
    <row r="3897" spans="11:13" x14ac:dyDescent="0.35">
      <c r="K3897" s="293"/>
      <c r="M3897" s="290"/>
    </row>
    <row r="3898" spans="11:13" x14ac:dyDescent="0.35">
      <c r="K3898" s="293"/>
      <c r="M3898" s="290"/>
    </row>
    <row r="3899" spans="11:13" x14ac:dyDescent="0.35">
      <c r="K3899" s="293"/>
      <c r="M3899" s="290"/>
    </row>
    <row r="3900" spans="11:13" x14ac:dyDescent="0.35">
      <c r="K3900" s="293"/>
      <c r="M3900" s="290"/>
    </row>
    <row r="3901" spans="11:13" x14ac:dyDescent="0.35">
      <c r="K3901" s="293"/>
      <c r="M3901" s="290"/>
    </row>
    <row r="3902" spans="11:13" x14ac:dyDescent="0.35">
      <c r="K3902" s="293"/>
      <c r="M3902" s="290"/>
    </row>
    <row r="3903" spans="11:13" x14ac:dyDescent="0.35">
      <c r="K3903" s="293"/>
      <c r="M3903" s="290"/>
    </row>
    <row r="3904" spans="11:13" x14ac:dyDescent="0.35">
      <c r="K3904" s="293"/>
      <c r="M3904" s="290"/>
    </row>
    <row r="3905" spans="11:13" x14ac:dyDescent="0.35">
      <c r="K3905" s="293"/>
      <c r="M3905" s="290"/>
    </row>
    <row r="3906" spans="11:13" x14ac:dyDescent="0.35">
      <c r="K3906" s="293"/>
      <c r="M3906" s="290"/>
    </row>
    <row r="3907" spans="11:13" x14ac:dyDescent="0.35">
      <c r="K3907" s="293"/>
      <c r="M3907" s="290"/>
    </row>
    <row r="3908" spans="11:13" x14ac:dyDescent="0.35">
      <c r="K3908" s="293"/>
      <c r="M3908" s="290"/>
    </row>
    <row r="3909" spans="11:13" x14ac:dyDescent="0.35">
      <c r="K3909" s="293"/>
      <c r="M3909" s="290"/>
    </row>
    <row r="3910" spans="11:13" x14ac:dyDescent="0.35">
      <c r="K3910" s="293"/>
      <c r="M3910" s="290"/>
    </row>
    <row r="3911" spans="11:13" x14ac:dyDescent="0.35">
      <c r="K3911" s="293"/>
      <c r="M3911" s="290"/>
    </row>
    <row r="3912" spans="11:13" x14ac:dyDescent="0.35">
      <c r="K3912" s="293"/>
      <c r="M3912" s="290"/>
    </row>
    <row r="3913" spans="11:13" x14ac:dyDescent="0.35">
      <c r="K3913" s="293"/>
      <c r="M3913" s="290"/>
    </row>
    <row r="3914" spans="11:13" x14ac:dyDescent="0.35">
      <c r="K3914" s="293"/>
      <c r="M3914" s="290"/>
    </row>
    <row r="3915" spans="11:13" x14ac:dyDescent="0.35">
      <c r="K3915" s="293"/>
      <c r="M3915" s="290"/>
    </row>
    <row r="3916" spans="11:13" x14ac:dyDescent="0.35">
      <c r="K3916" s="293"/>
      <c r="M3916" s="290"/>
    </row>
    <row r="3917" spans="11:13" x14ac:dyDescent="0.35">
      <c r="K3917" s="293"/>
      <c r="M3917" s="290"/>
    </row>
    <row r="3918" spans="11:13" x14ac:dyDescent="0.35">
      <c r="K3918" s="293"/>
      <c r="M3918" s="290"/>
    </row>
    <row r="3919" spans="11:13" x14ac:dyDescent="0.35">
      <c r="K3919" s="293"/>
      <c r="M3919" s="290"/>
    </row>
    <row r="3920" spans="11:13" x14ac:dyDescent="0.35">
      <c r="K3920" s="293"/>
      <c r="M3920" s="290"/>
    </row>
    <row r="3921" spans="11:13" x14ac:dyDescent="0.35">
      <c r="K3921" s="293"/>
      <c r="M3921" s="290"/>
    </row>
    <row r="3922" spans="11:13" x14ac:dyDescent="0.35">
      <c r="K3922" s="293"/>
      <c r="M3922" s="290"/>
    </row>
    <row r="3923" spans="11:13" x14ac:dyDescent="0.35">
      <c r="K3923" s="293"/>
      <c r="M3923" s="290"/>
    </row>
    <row r="3924" spans="11:13" x14ac:dyDescent="0.35">
      <c r="K3924" s="293"/>
      <c r="M3924" s="290"/>
    </row>
    <row r="3925" spans="11:13" x14ac:dyDescent="0.35">
      <c r="K3925" s="293"/>
      <c r="M3925" s="290"/>
    </row>
    <row r="3926" spans="11:13" x14ac:dyDescent="0.35">
      <c r="K3926" s="293"/>
      <c r="M3926" s="290"/>
    </row>
    <row r="3927" spans="11:13" x14ac:dyDescent="0.35">
      <c r="K3927" s="293"/>
      <c r="M3927" s="290"/>
    </row>
    <row r="3928" spans="11:13" x14ac:dyDescent="0.35">
      <c r="K3928" s="293"/>
      <c r="M3928" s="290"/>
    </row>
    <row r="3929" spans="11:13" x14ac:dyDescent="0.35">
      <c r="K3929" s="293"/>
      <c r="M3929" s="290"/>
    </row>
    <row r="3930" spans="11:13" x14ac:dyDescent="0.35">
      <c r="K3930" s="293"/>
      <c r="M3930" s="290"/>
    </row>
    <row r="3931" spans="11:13" x14ac:dyDescent="0.35">
      <c r="K3931" s="293"/>
      <c r="M3931" s="290"/>
    </row>
    <row r="3932" spans="11:13" x14ac:dyDescent="0.35">
      <c r="K3932" s="293"/>
      <c r="M3932" s="290"/>
    </row>
    <row r="3933" spans="11:13" x14ac:dyDescent="0.35">
      <c r="K3933" s="293"/>
      <c r="M3933" s="290"/>
    </row>
    <row r="3934" spans="11:13" x14ac:dyDescent="0.35">
      <c r="K3934" s="293"/>
      <c r="M3934" s="290"/>
    </row>
    <row r="3935" spans="11:13" x14ac:dyDescent="0.35">
      <c r="K3935" s="293"/>
      <c r="M3935" s="290"/>
    </row>
    <row r="3936" spans="11:13" x14ac:dyDescent="0.35">
      <c r="K3936" s="293"/>
      <c r="M3936" s="290"/>
    </row>
    <row r="3937" spans="11:13" x14ac:dyDescent="0.35">
      <c r="K3937" s="293"/>
      <c r="M3937" s="290"/>
    </row>
    <row r="3938" spans="11:13" x14ac:dyDescent="0.35">
      <c r="K3938" s="293"/>
      <c r="M3938" s="290"/>
    </row>
    <row r="3939" spans="11:13" x14ac:dyDescent="0.35">
      <c r="K3939" s="293"/>
      <c r="M3939" s="290"/>
    </row>
    <row r="3940" spans="11:13" x14ac:dyDescent="0.35">
      <c r="K3940" s="293"/>
      <c r="M3940" s="290"/>
    </row>
    <row r="3941" spans="11:13" x14ac:dyDescent="0.35">
      <c r="K3941" s="293"/>
      <c r="M3941" s="290"/>
    </row>
    <row r="3942" spans="11:13" x14ac:dyDescent="0.35">
      <c r="K3942" s="293"/>
      <c r="M3942" s="290"/>
    </row>
    <row r="3943" spans="11:13" x14ac:dyDescent="0.35">
      <c r="K3943" s="293"/>
      <c r="M3943" s="290"/>
    </row>
    <row r="3944" spans="11:13" x14ac:dyDescent="0.35">
      <c r="K3944" s="293"/>
      <c r="M3944" s="290"/>
    </row>
    <row r="3945" spans="11:13" x14ac:dyDescent="0.35">
      <c r="K3945" s="293"/>
      <c r="M3945" s="290"/>
    </row>
    <row r="3946" spans="11:13" x14ac:dyDescent="0.35">
      <c r="K3946" s="293"/>
      <c r="M3946" s="290"/>
    </row>
    <row r="3947" spans="11:13" x14ac:dyDescent="0.35">
      <c r="K3947" s="293"/>
      <c r="M3947" s="290"/>
    </row>
    <row r="3948" spans="11:13" x14ac:dyDescent="0.35">
      <c r="K3948" s="293"/>
      <c r="M3948" s="290"/>
    </row>
    <row r="3949" spans="11:13" x14ac:dyDescent="0.35">
      <c r="K3949" s="293"/>
      <c r="M3949" s="290"/>
    </row>
    <row r="3950" spans="11:13" x14ac:dyDescent="0.35">
      <c r="K3950" s="293"/>
      <c r="M3950" s="290"/>
    </row>
    <row r="3951" spans="11:13" x14ac:dyDescent="0.35">
      <c r="K3951" s="293"/>
      <c r="M3951" s="290"/>
    </row>
    <row r="3952" spans="11:13" x14ac:dyDescent="0.35">
      <c r="K3952" s="293"/>
      <c r="M3952" s="290"/>
    </row>
    <row r="3953" spans="11:13" x14ac:dyDescent="0.35">
      <c r="K3953" s="293"/>
      <c r="M3953" s="290"/>
    </row>
    <row r="3954" spans="11:13" x14ac:dyDescent="0.35">
      <c r="K3954" s="293"/>
      <c r="M3954" s="290"/>
    </row>
    <row r="3955" spans="11:13" x14ac:dyDescent="0.35">
      <c r="K3955" s="293"/>
      <c r="M3955" s="290"/>
    </row>
    <row r="3956" spans="11:13" x14ac:dyDescent="0.35">
      <c r="K3956" s="293"/>
      <c r="M3956" s="290"/>
    </row>
    <row r="3957" spans="11:13" x14ac:dyDescent="0.35">
      <c r="K3957" s="293"/>
      <c r="M3957" s="290"/>
    </row>
    <row r="3958" spans="11:13" x14ac:dyDescent="0.35">
      <c r="K3958" s="293"/>
      <c r="M3958" s="290"/>
    </row>
    <row r="3959" spans="11:13" x14ac:dyDescent="0.35">
      <c r="K3959" s="293"/>
      <c r="M3959" s="290"/>
    </row>
    <row r="3960" spans="11:13" x14ac:dyDescent="0.35">
      <c r="K3960" s="293"/>
      <c r="M3960" s="290"/>
    </row>
    <row r="3961" spans="11:13" x14ac:dyDescent="0.35">
      <c r="K3961" s="293"/>
      <c r="M3961" s="290"/>
    </row>
    <row r="3962" spans="11:13" x14ac:dyDescent="0.35">
      <c r="K3962" s="293"/>
      <c r="M3962" s="290"/>
    </row>
    <row r="3963" spans="11:13" x14ac:dyDescent="0.35">
      <c r="K3963" s="293"/>
      <c r="M3963" s="290"/>
    </row>
    <row r="3964" spans="11:13" x14ac:dyDescent="0.35">
      <c r="K3964" s="293"/>
      <c r="M3964" s="290"/>
    </row>
    <row r="3965" spans="11:13" x14ac:dyDescent="0.35">
      <c r="K3965" s="293"/>
      <c r="M3965" s="290"/>
    </row>
    <row r="3966" spans="11:13" x14ac:dyDescent="0.35">
      <c r="K3966" s="293"/>
      <c r="M3966" s="290"/>
    </row>
    <row r="3967" spans="11:13" x14ac:dyDescent="0.35">
      <c r="K3967" s="293"/>
      <c r="M3967" s="290"/>
    </row>
    <row r="3968" spans="11:13" x14ac:dyDescent="0.35">
      <c r="K3968" s="293"/>
      <c r="M3968" s="290"/>
    </row>
    <row r="3969" spans="11:13" x14ac:dyDescent="0.35">
      <c r="K3969" s="293"/>
      <c r="M3969" s="290"/>
    </row>
    <row r="3970" spans="11:13" x14ac:dyDescent="0.35">
      <c r="K3970" s="293"/>
      <c r="M3970" s="290"/>
    </row>
    <row r="3971" spans="11:13" x14ac:dyDescent="0.35">
      <c r="K3971" s="293"/>
      <c r="M3971" s="290"/>
    </row>
    <row r="3972" spans="11:13" x14ac:dyDescent="0.35">
      <c r="K3972" s="293"/>
      <c r="M3972" s="290"/>
    </row>
    <row r="3973" spans="11:13" x14ac:dyDescent="0.35">
      <c r="K3973" s="293"/>
      <c r="M3973" s="290"/>
    </row>
    <row r="3974" spans="11:13" x14ac:dyDescent="0.35">
      <c r="K3974" s="293"/>
      <c r="M3974" s="290"/>
    </row>
    <row r="3975" spans="11:13" x14ac:dyDescent="0.35">
      <c r="K3975" s="293"/>
      <c r="M3975" s="290"/>
    </row>
    <row r="3976" spans="11:13" x14ac:dyDescent="0.35">
      <c r="K3976" s="293"/>
      <c r="M3976" s="290"/>
    </row>
    <row r="3977" spans="11:13" x14ac:dyDescent="0.35">
      <c r="K3977" s="293"/>
      <c r="M3977" s="290"/>
    </row>
    <row r="3978" spans="11:13" x14ac:dyDescent="0.35">
      <c r="K3978" s="293"/>
      <c r="M3978" s="290"/>
    </row>
    <row r="3979" spans="11:13" x14ac:dyDescent="0.35">
      <c r="K3979" s="293"/>
      <c r="M3979" s="290"/>
    </row>
    <row r="3980" spans="11:13" x14ac:dyDescent="0.35">
      <c r="K3980" s="293"/>
      <c r="M3980" s="290"/>
    </row>
    <row r="3981" spans="11:13" x14ac:dyDescent="0.35">
      <c r="K3981" s="293"/>
      <c r="M3981" s="290"/>
    </row>
    <row r="3982" spans="11:13" x14ac:dyDescent="0.35">
      <c r="K3982" s="293"/>
      <c r="M3982" s="290"/>
    </row>
    <row r="3983" spans="11:13" x14ac:dyDescent="0.35">
      <c r="K3983" s="293"/>
      <c r="M3983" s="290"/>
    </row>
    <row r="3984" spans="11:13" x14ac:dyDescent="0.35">
      <c r="K3984" s="293"/>
      <c r="M3984" s="290"/>
    </row>
    <row r="3985" spans="11:13" x14ac:dyDescent="0.35">
      <c r="K3985" s="293"/>
      <c r="M3985" s="290"/>
    </row>
    <row r="3986" spans="11:13" x14ac:dyDescent="0.35">
      <c r="K3986" s="293"/>
      <c r="M3986" s="290"/>
    </row>
    <row r="3987" spans="11:13" x14ac:dyDescent="0.35">
      <c r="K3987" s="293"/>
      <c r="M3987" s="290"/>
    </row>
    <row r="3988" spans="11:13" x14ac:dyDescent="0.35">
      <c r="K3988" s="293"/>
      <c r="M3988" s="290"/>
    </row>
    <row r="3989" spans="11:13" x14ac:dyDescent="0.35">
      <c r="K3989" s="293"/>
      <c r="M3989" s="290"/>
    </row>
    <row r="3990" spans="11:13" x14ac:dyDescent="0.35">
      <c r="K3990" s="293"/>
      <c r="M3990" s="290"/>
    </row>
    <row r="3991" spans="11:13" x14ac:dyDescent="0.35">
      <c r="K3991" s="293"/>
      <c r="M3991" s="290"/>
    </row>
    <row r="3992" spans="11:13" x14ac:dyDescent="0.35">
      <c r="K3992" s="293"/>
      <c r="M3992" s="290"/>
    </row>
    <row r="3993" spans="11:13" x14ac:dyDescent="0.35">
      <c r="K3993" s="293"/>
      <c r="M3993" s="290"/>
    </row>
    <row r="3994" spans="11:13" x14ac:dyDescent="0.35">
      <c r="K3994" s="293"/>
      <c r="M3994" s="290"/>
    </row>
    <row r="3995" spans="11:13" x14ac:dyDescent="0.35">
      <c r="K3995" s="293"/>
      <c r="M3995" s="290"/>
    </row>
    <row r="3996" spans="11:13" x14ac:dyDescent="0.35">
      <c r="K3996" s="293"/>
      <c r="M3996" s="290"/>
    </row>
    <row r="3997" spans="11:13" x14ac:dyDescent="0.35">
      <c r="K3997" s="293"/>
      <c r="M3997" s="290"/>
    </row>
    <row r="3998" spans="11:13" x14ac:dyDescent="0.35">
      <c r="K3998" s="293"/>
      <c r="M3998" s="290"/>
    </row>
    <row r="3999" spans="11:13" x14ac:dyDescent="0.35">
      <c r="K3999" s="293"/>
      <c r="M3999" s="290"/>
    </row>
    <row r="4000" spans="11:13" x14ac:dyDescent="0.35">
      <c r="K4000" s="293"/>
      <c r="M4000" s="290"/>
    </row>
    <row r="4001" spans="11:13" x14ac:dyDescent="0.35">
      <c r="K4001" s="293"/>
      <c r="M4001" s="290"/>
    </row>
    <row r="4002" spans="11:13" x14ac:dyDescent="0.35">
      <c r="K4002" s="293"/>
      <c r="M4002" s="290"/>
    </row>
    <row r="4003" spans="11:13" x14ac:dyDescent="0.35">
      <c r="K4003" s="293"/>
      <c r="M4003" s="290"/>
    </row>
    <row r="4004" spans="11:13" x14ac:dyDescent="0.35">
      <c r="K4004" s="293"/>
      <c r="M4004" s="290"/>
    </row>
    <row r="4005" spans="11:13" x14ac:dyDescent="0.35">
      <c r="K4005" s="293"/>
      <c r="M4005" s="290"/>
    </row>
    <row r="4006" spans="11:13" x14ac:dyDescent="0.35">
      <c r="K4006" s="293"/>
      <c r="M4006" s="290"/>
    </row>
    <row r="4007" spans="11:13" x14ac:dyDescent="0.35">
      <c r="K4007" s="293"/>
      <c r="M4007" s="290"/>
    </row>
    <row r="4008" spans="11:13" x14ac:dyDescent="0.35">
      <c r="K4008" s="293"/>
      <c r="M4008" s="290"/>
    </row>
    <row r="4009" spans="11:13" x14ac:dyDescent="0.35">
      <c r="K4009" s="293"/>
      <c r="M4009" s="290"/>
    </row>
    <row r="4010" spans="11:13" x14ac:dyDescent="0.35">
      <c r="K4010" s="293"/>
      <c r="M4010" s="290"/>
    </row>
    <row r="4011" spans="11:13" x14ac:dyDescent="0.35">
      <c r="K4011" s="293"/>
      <c r="M4011" s="290"/>
    </row>
    <row r="4012" spans="11:13" x14ac:dyDescent="0.35">
      <c r="K4012" s="293"/>
      <c r="M4012" s="290"/>
    </row>
    <row r="4013" spans="11:13" x14ac:dyDescent="0.35">
      <c r="K4013" s="293"/>
      <c r="M4013" s="290"/>
    </row>
    <row r="4014" spans="11:13" x14ac:dyDescent="0.35">
      <c r="K4014" s="293"/>
      <c r="M4014" s="290"/>
    </row>
    <row r="4015" spans="11:13" x14ac:dyDescent="0.35">
      <c r="K4015" s="293"/>
      <c r="M4015" s="290"/>
    </row>
    <row r="4016" spans="11:13" x14ac:dyDescent="0.35">
      <c r="K4016" s="293"/>
      <c r="M4016" s="290"/>
    </row>
    <row r="4017" spans="11:13" x14ac:dyDescent="0.35">
      <c r="K4017" s="293"/>
      <c r="M4017" s="290"/>
    </row>
    <row r="4018" spans="11:13" x14ac:dyDescent="0.35">
      <c r="K4018" s="293"/>
      <c r="M4018" s="290"/>
    </row>
    <row r="4019" spans="11:13" x14ac:dyDescent="0.35">
      <c r="K4019" s="293"/>
      <c r="M4019" s="290"/>
    </row>
    <row r="4020" spans="11:13" x14ac:dyDescent="0.35">
      <c r="K4020" s="293"/>
      <c r="M4020" s="290"/>
    </row>
    <row r="4021" spans="11:13" x14ac:dyDescent="0.35">
      <c r="K4021" s="293"/>
      <c r="M4021" s="290"/>
    </row>
    <row r="4022" spans="11:13" x14ac:dyDescent="0.35">
      <c r="K4022" s="293"/>
      <c r="M4022" s="290"/>
    </row>
    <row r="4023" spans="11:13" x14ac:dyDescent="0.35">
      <c r="K4023" s="293"/>
      <c r="M4023" s="290"/>
    </row>
    <row r="4024" spans="11:13" x14ac:dyDescent="0.35">
      <c r="K4024" s="293"/>
      <c r="M4024" s="290"/>
    </row>
    <row r="4025" spans="11:13" x14ac:dyDescent="0.35">
      <c r="K4025" s="293"/>
      <c r="M4025" s="290"/>
    </row>
    <row r="4026" spans="11:13" x14ac:dyDescent="0.35">
      <c r="K4026" s="293"/>
      <c r="M4026" s="290"/>
    </row>
    <row r="4027" spans="11:13" x14ac:dyDescent="0.35">
      <c r="K4027" s="293"/>
      <c r="M4027" s="290"/>
    </row>
    <row r="4028" spans="11:13" x14ac:dyDescent="0.35">
      <c r="K4028" s="293"/>
      <c r="M4028" s="290"/>
    </row>
    <row r="4029" spans="11:13" x14ac:dyDescent="0.35">
      <c r="K4029" s="293"/>
      <c r="M4029" s="290"/>
    </row>
    <row r="4030" spans="11:13" x14ac:dyDescent="0.35">
      <c r="K4030" s="293"/>
      <c r="M4030" s="290"/>
    </row>
    <row r="4031" spans="11:13" x14ac:dyDescent="0.35">
      <c r="K4031" s="293"/>
      <c r="M4031" s="290"/>
    </row>
    <row r="4032" spans="11:13" x14ac:dyDescent="0.35">
      <c r="K4032" s="293"/>
      <c r="M4032" s="290"/>
    </row>
    <row r="4033" spans="11:13" x14ac:dyDescent="0.35">
      <c r="K4033" s="293"/>
      <c r="M4033" s="290"/>
    </row>
    <row r="4034" spans="11:13" x14ac:dyDescent="0.35">
      <c r="K4034" s="293"/>
      <c r="M4034" s="290"/>
    </row>
    <row r="4035" spans="11:13" x14ac:dyDescent="0.35">
      <c r="K4035" s="293"/>
      <c r="M4035" s="290"/>
    </row>
    <row r="4036" spans="11:13" x14ac:dyDescent="0.35">
      <c r="K4036" s="293"/>
      <c r="M4036" s="290"/>
    </row>
    <row r="4037" spans="11:13" x14ac:dyDescent="0.35">
      <c r="K4037" s="293"/>
      <c r="M4037" s="290"/>
    </row>
    <row r="4038" spans="11:13" x14ac:dyDescent="0.35">
      <c r="K4038" s="293"/>
      <c r="M4038" s="290"/>
    </row>
    <row r="4039" spans="11:13" x14ac:dyDescent="0.35">
      <c r="K4039" s="293"/>
      <c r="M4039" s="290"/>
    </row>
    <row r="4040" spans="11:13" x14ac:dyDescent="0.35">
      <c r="K4040" s="293"/>
      <c r="M4040" s="290"/>
    </row>
    <row r="4041" spans="11:13" x14ac:dyDescent="0.35">
      <c r="K4041" s="293"/>
      <c r="M4041" s="290"/>
    </row>
    <row r="4042" spans="11:13" x14ac:dyDescent="0.35">
      <c r="K4042" s="293"/>
      <c r="M4042" s="290"/>
    </row>
    <row r="4043" spans="11:13" x14ac:dyDescent="0.35">
      <c r="K4043" s="293"/>
      <c r="M4043" s="290"/>
    </row>
    <row r="4044" spans="11:13" x14ac:dyDescent="0.35">
      <c r="K4044" s="293"/>
      <c r="M4044" s="290"/>
    </row>
    <row r="4045" spans="11:13" x14ac:dyDescent="0.35">
      <c r="K4045" s="293"/>
      <c r="M4045" s="290"/>
    </row>
    <row r="4046" spans="11:13" x14ac:dyDescent="0.35">
      <c r="K4046" s="293"/>
      <c r="M4046" s="290"/>
    </row>
    <row r="4047" spans="11:13" x14ac:dyDescent="0.35">
      <c r="K4047" s="293"/>
      <c r="M4047" s="290"/>
    </row>
    <row r="4048" spans="11:13" x14ac:dyDescent="0.35">
      <c r="K4048" s="293"/>
      <c r="M4048" s="290"/>
    </row>
    <row r="4049" spans="11:13" x14ac:dyDescent="0.35">
      <c r="K4049" s="293"/>
      <c r="M4049" s="290"/>
    </row>
    <row r="4050" spans="11:13" x14ac:dyDescent="0.35">
      <c r="K4050" s="293"/>
      <c r="M4050" s="290"/>
    </row>
    <row r="4051" spans="11:13" x14ac:dyDescent="0.35">
      <c r="K4051" s="293"/>
      <c r="M4051" s="290"/>
    </row>
    <row r="4052" spans="11:13" x14ac:dyDescent="0.35">
      <c r="K4052" s="293"/>
      <c r="M4052" s="290"/>
    </row>
    <row r="4053" spans="11:13" x14ac:dyDescent="0.35">
      <c r="K4053" s="293"/>
      <c r="M4053" s="290"/>
    </row>
    <row r="4054" spans="11:13" x14ac:dyDescent="0.35">
      <c r="K4054" s="293"/>
      <c r="M4054" s="290"/>
    </row>
    <row r="4055" spans="11:13" x14ac:dyDescent="0.35">
      <c r="K4055" s="293"/>
      <c r="M4055" s="290"/>
    </row>
    <row r="4056" spans="11:13" x14ac:dyDescent="0.35">
      <c r="K4056" s="293"/>
      <c r="M4056" s="290"/>
    </row>
    <row r="4057" spans="11:13" x14ac:dyDescent="0.35">
      <c r="K4057" s="293"/>
      <c r="M4057" s="290"/>
    </row>
    <row r="4058" spans="11:13" x14ac:dyDescent="0.35">
      <c r="K4058" s="293"/>
      <c r="M4058" s="290"/>
    </row>
    <row r="4059" spans="11:13" x14ac:dyDescent="0.35">
      <c r="K4059" s="293"/>
      <c r="M4059" s="290"/>
    </row>
    <row r="4060" spans="11:13" x14ac:dyDescent="0.35">
      <c r="K4060" s="293"/>
      <c r="M4060" s="290"/>
    </row>
    <row r="4061" spans="11:13" x14ac:dyDescent="0.35">
      <c r="K4061" s="293"/>
      <c r="M4061" s="290"/>
    </row>
    <row r="4062" spans="11:13" x14ac:dyDescent="0.35">
      <c r="K4062" s="293"/>
      <c r="M4062" s="290"/>
    </row>
    <row r="4063" spans="11:13" x14ac:dyDescent="0.35">
      <c r="K4063" s="293"/>
      <c r="M4063" s="290"/>
    </row>
    <row r="4064" spans="11:13" x14ac:dyDescent="0.35">
      <c r="K4064" s="293"/>
      <c r="M4064" s="290"/>
    </row>
    <row r="4065" spans="11:13" x14ac:dyDescent="0.35">
      <c r="K4065" s="293"/>
      <c r="M4065" s="290"/>
    </row>
    <row r="4066" spans="11:13" x14ac:dyDescent="0.35">
      <c r="K4066" s="293"/>
      <c r="M4066" s="290"/>
    </row>
    <row r="4067" spans="11:13" x14ac:dyDescent="0.35">
      <c r="K4067" s="293"/>
      <c r="M4067" s="290"/>
    </row>
    <row r="4068" spans="11:13" x14ac:dyDescent="0.35">
      <c r="K4068" s="293"/>
      <c r="M4068" s="290"/>
    </row>
    <row r="4069" spans="11:13" x14ac:dyDescent="0.35">
      <c r="K4069" s="293"/>
      <c r="M4069" s="290"/>
    </row>
    <row r="4070" spans="11:13" x14ac:dyDescent="0.35">
      <c r="K4070" s="293"/>
      <c r="M4070" s="290"/>
    </row>
    <row r="4071" spans="11:13" x14ac:dyDescent="0.35">
      <c r="K4071" s="293"/>
      <c r="M4071" s="290"/>
    </row>
    <row r="4072" spans="11:13" x14ac:dyDescent="0.35">
      <c r="K4072" s="293"/>
      <c r="M4072" s="290"/>
    </row>
    <row r="4073" spans="11:13" x14ac:dyDescent="0.35">
      <c r="K4073" s="293"/>
      <c r="M4073" s="290"/>
    </row>
    <row r="4074" spans="11:13" x14ac:dyDescent="0.35">
      <c r="K4074" s="293"/>
      <c r="M4074" s="290"/>
    </row>
    <row r="4075" spans="11:13" x14ac:dyDescent="0.35">
      <c r="K4075" s="293"/>
      <c r="M4075" s="290"/>
    </row>
    <row r="4076" spans="11:13" x14ac:dyDescent="0.35">
      <c r="K4076" s="293"/>
      <c r="M4076" s="290"/>
    </row>
    <row r="4077" spans="11:13" x14ac:dyDescent="0.35">
      <c r="K4077" s="293"/>
      <c r="M4077" s="290"/>
    </row>
    <row r="4078" spans="11:13" x14ac:dyDescent="0.35">
      <c r="K4078" s="293"/>
      <c r="M4078" s="290"/>
    </row>
    <row r="4079" spans="11:13" x14ac:dyDescent="0.35">
      <c r="K4079" s="293"/>
      <c r="M4079" s="290"/>
    </row>
    <row r="4080" spans="11:13" x14ac:dyDescent="0.35">
      <c r="K4080" s="293"/>
      <c r="M4080" s="290"/>
    </row>
    <row r="4081" spans="11:13" x14ac:dyDescent="0.35">
      <c r="K4081" s="293"/>
      <c r="M4081" s="290"/>
    </row>
    <row r="4082" spans="11:13" x14ac:dyDescent="0.35">
      <c r="K4082" s="293"/>
      <c r="M4082" s="290"/>
    </row>
    <row r="4083" spans="11:13" x14ac:dyDescent="0.35">
      <c r="K4083" s="293"/>
      <c r="M4083" s="290"/>
    </row>
    <row r="4084" spans="11:13" x14ac:dyDescent="0.35">
      <c r="K4084" s="293"/>
      <c r="M4084" s="290"/>
    </row>
    <row r="4085" spans="11:13" x14ac:dyDescent="0.35">
      <c r="K4085" s="293"/>
      <c r="M4085" s="290"/>
    </row>
    <row r="4086" spans="11:13" x14ac:dyDescent="0.35">
      <c r="K4086" s="293"/>
      <c r="M4086" s="290"/>
    </row>
    <row r="4087" spans="11:13" x14ac:dyDescent="0.35">
      <c r="K4087" s="293"/>
      <c r="M4087" s="290"/>
    </row>
    <row r="4088" spans="11:13" x14ac:dyDescent="0.35">
      <c r="K4088" s="293"/>
      <c r="M4088" s="290"/>
    </row>
    <row r="4089" spans="11:13" x14ac:dyDescent="0.35">
      <c r="K4089" s="293"/>
      <c r="M4089" s="290"/>
    </row>
    <row r="4090" spans="11:13" x14ac:dyDescent="0.35">
      <c r="K4090" s="293"/>
      <c r="M4090" s="290"/>
    </row>
    <row r="4091" spans="11:13" x14ac:dyDescent="0.35">
      <c r="K4091" s="293"/>
      <c r="M4091" s="290"/>
    </row>
    <row r="4092" spans="11:13" x14ac:dyDescent="0.35">
      <c r="K4092" s="293"/>
      <c r="M4092" s="290"/>
    </row>
    <row r="4093" spans="11:13" x14ac:dyDescent="0.35">
      <c r="K4093" s="293"/>
      <c r="M4093" s="290"/>
    </row>
    <row r="4094" spans="11:13" x14ac:dyDescent="0.35">
      <c r="K4094" s="293"/>
      <c r="M4094" s="290"/>
    </row>
    <row r="4095" spans="11:13" x14ac:dyDescent="0.35">
      <c r="K4095" s="293"/>
      <c r="M4095" s="290"/>
    </row>
    <row r="4096" spans="11:13" x14ac:dyDescent="0.35">
      <c r="K4096" s="293"/>
      <c r="M4096" s="290"/>
    </row>
    <row r="4097" spans="11:13" x14ac:dyDescent="0.35">
      <c r="K4097" s="293"/>
      <c r="M4097" s="290"/>
    </row>
    <row r="4098" spans="11:13" x14ac:dyDescent="0.35">
      <c r="K4098" s="293"/>
      <c r="M4098" s="290"/>
    </row>
    <row r="4099" spans="11:13" x14ac:dyDescent="0.35">
      <c r="K4099" s="293"/>
      <c r="M4099" s="290"/>
    </row>
    <row r="4100" spans="11:13" x14ac:dyDescent="0.35">
      <c r="K4100" s="293"/>
      <c r="M4100" s="290"/>
    </row>
    <row r="4101" spans="11:13" x14ac:dyDescent="0.35">
      <c r="K4101" s="293"/>
      <c r="M4101" s="290"/>
    </row>
    <row r="4102" spans="11:13" x14ac:dyDescent="0.35">
      <c r="K4102" s="293"/>
      <c r="M4102" s="290"/>
    </row>
    <row r="4103" spans="11:13" x14ac:dyDescent="0.35">
      <c r="K4103" s="293"/>
      <c r="M4103" s="290"/>
    </row>
    <row r="4104" spans="11:13" x14ac:dyDescent="0.35">
      <c r="K4104" s="293"/>
      <c r="M4104" s="290"/>
    </row>
    <row r="4105" spans="11:13" x14ac:dyDescent="0.35">
      <c r="K4105" s="293"/>
      <c r="M4105" s="290"/>
    </row>
    <row r="4106" spans="11:13" x14ac:dyDescent="0.35">
      <c r="K4106" s="293"/>
      <c r="M4106" s="290"/>
    </row>
    <row r="4107" spans="11:13" x14ac:dyDescent="0.35">
      <c r="K4107" s="293"/>
      <c r="M4107" s="290"/>
    </row>
    <row r="4108" spans="11:13" x14ac:dyDescent="0.35">
      <c r="K4108" s="293"/>
      <c r="M4108" s="290"/>
    </row>
    <row r="4109" spans="11:13" x14ac:dyDescent="0.35">
      <c r="K4109" s="293"/>
      <c r="M4109" s="290"/>
    </row>
    <row r="4110" spans="11:13" x14ac:dyDescent="0.35">
      <c r="K4110" s="293"/>
      <c r="M4110" s="290"/>
    </row>
    <row r="4111" spans="11:13" x14ac:dyDescent="0.35">
      <c r="K4111" s="293"/>
      <c r="M4111" s="290"/>
    </row>
    <row r="4112" spans="11:13" x14ac:dyDescent="0.35">
      <c r="K4112" s="293"/>
      <c r="M4112" s="290"/>
    </row>
    <row r="4113" spans="11:13" x14ac:dyDescent="0.35">
      <c r="K4113" s="293"/>
      <c r="M4113" s="290"/>
    </row>
    <row r="4114" spans="11:13" x14ac:dyDescent="0.35">
      <c r="K4114" s="293"/>
      <c r="M4114" s="290"/>
    </row>
    <row r="4115" spans="11:13" x14ac:dyDescent="0.35">
      <c r="K4115" s="293"/>
      <c r="M4115" s="290"/>
    </row>
    <row r="4116" spans="11:13" x14ac:dyDescent="0.35">
      <c r="K4116" s="293"/>
      <c r="M4116" s="290"/>
    </row>
    <row r="4117" spans="11:13" x14ac:dyDescent="0.35">
      <c r="K4117" s="293"/>
      <c r="M4117" s="290"/>
    </row>
    <row r="4118" spans="11:13" x14ac:dyDescent="0.35">
      <c r="K4118" s="293"/>
      <c r="M4118" s="290"/>
    </row>
    <row r="4119" spans="11:13" x14ac:dyDescent="0.35">
      <c r="K4119" s="293"/>
      <c r="M4119" s="290"/>
    </row>
    <row r="4120" spans="11:13" x14ac:dyDescent="0.35">
      <c r="K4120" s="293"/>
      <c r="M4120" s="290"/>
    </row>
    <row r="4121" spans="11:13" x14ac:dyDescent="0.35">
      <c r="K4121" s="293"/>
      <c r="M4121" s="290"/>
    </row>
    <row r="4122" spans="11:13" x14ac:dyDescent="0.35">
      <c r="K4122" s="293"/>
      <c r="M4122" s="290"/>
    </row>
    <row r="4123" spans="11:13" x14ac:dyDescent="0.35">
      <c r="K4123" s="293"/>
      <c r="M4123" s="290"/>
    </row>
    <row r="4124" spans="11:13" x14ac:dyDescent="0.35">
      <c r="K4124" s="293"/>
      <c r="M4124" s="290"/>
    </row>
    <row r="4125" spans="11:13" x14ac:dyDescent="0.35">
      <c r="K4125" s="293"/>
      <c r="M4125" s="290"/>
    </row>
    <row r="4126" spans="11:13" x14ac:dyDescent="0.35">
      <c r="K4126" s="293"/>
      <c r="M4126" s="290"/>
    </row>
    <row r="4127" spans="11:13" x14ac:dyDescent="0.35">
      <c r="K4127" s="293"/>
      <c r="M4127" s="290"/>
    </row>
    <row r="4128" spans="11:13" x14ac:dyDescent="0.35">
      <c r="K4128" s="293"/>
      <c r="M4128" s="290"/>
    </row>
    <row r="4129" spans="11:13" x14ac:dyDescent="0.35">
      <c r="K4129" s="293"/>
      <c r="M4129" s="290"/>
    </row>
    <row r="4130" spans="11:13" x14ac:dyDescent="0.35">
      <c r="K4130" s="293"/>
      <c r="M4130" s="290"/>
    </row>
    <row r="4131" spans="11:13" x14ac:dyDescent="0.35">
      <c r="K4131" s="293"/>
      <c r="M4131" s="290"/>
    </row>
    <row r="4132" spans="11:13" x14ac:dyDescent="0.35">
      <c r="K4132" s="293"/>
      <c r="M4132" s="290"/>
    </row>
    <row r="4133" spans="11:13" x14ac:dyDescent="0.35">
      <c r="K4133" s="293"/>
      <c r="M4133" s="290"/>
    </row>
    <row r="4134" spans="11:13" x14ac:dyDescent="0.35">
      <c r="K4134" s="293"/>
      <c r="M4134" s="290"/>
    </row>
    <row r="4135" spans="11:13" x14ac:dyDescent="0.35">
      <c r="K4135" s="293"/>
      <c r="M4135" s="290"/>
    </row>
    <row r="4136" spans="11:13" x14ac:dyDescent="0.35">
      <c r="K4136" s="293"/>
      <c r="M4136" s="290"/>
    </row>
    <row r="4137" spans="11:13" x14ac:dyDescent="0.35">
      <c r="K4137" s="293"/>
      <c r="M4137" s="290"/>
    </row>
    <row r="4138" spans="11:13" x14ac:dyDescent="0.35">
      <c r="K4138" s="293"/>
      <c r="M4138" s="290"/>
    </row>
    <row r="4139" spans="11:13" x14ac:dyDescent="0.35">
      <c r="K4139" s="293"/>
      <c r="M4139" s="290"/>
    </row>
    <row r="4140" spans="11:13" x14ac:dyDescent="0.35">
      <c r="K4140" s="293"/>
      <c r="M4140" s="290"/>
    </row>
    <row r="4141" spans="11:13" x14ac:dyDescent="0.35">
      <c r="K4141" s="293"/>
      <c r="M4141" s="290"/>
    </row>
    <row r="4142" spans="11:13" x14ac:dyDescent="0.35">
      <c r="K4142" s="293"/>
      <c r="M4142" s="290"/>
    </row>
    <row r="4143" spans="11:13" x14ac:dyDescent="0.35">
      <c r="K4143" s="293"/>
      <c r="M4143" s="290"/>
    </row>
    <row r="4144" spans="11:13" x14ac:dyDescent="0.35">
      <c r="K4144" s="293"/>
      <c r="M4144" s="290"/>
    </row>
    <row r="4145" spans="11:13" x14ac:dyDescent="0.35">
      <c r="K4145" s="293"/>
      <c r="M4145" s="290"/>
    </row>
    <row r="4146" spans="11:13" x14ac:dyDescent="0.35">
      <c r="K4146" s="293"/>
      <c r="M4146" s="290"/>
    </row>
    <row r="4147" spans="11:13" x14ac:dyDescent="0.35">
      <c r="K4147" s="293"/>
      <c r="M4147" s="290"/>
    </row>
    <row r="4148" spans="11:13" x14ac:dyDescent="0.35">
      <c r="K4148" s="293"/>
      <c r="M4148" s="290"/>
    </row>
    <row r="4149" spans="11:13" x14ac:dyDescent="0.35">
      <c r="K4149" s="293"/>
      <c r="M4149" s="290"/>
    </row>
    <row r="4150" spans="11:13" x14ac:dyDescent="0.35">
      <c r="K4150" s="293"/>
      <c r="M4150" s="290"/>
    </row>
    <row r="4151" spans="11:13" x14ac:dyDescent="0.35">
      <c r="K4151" s="293"/>
      <c r="M4151" s="290"/>
    </row>
    <row r="4152" spans="11:13" x14ac:dyDescent="0.35">
      <c r="K4152" s="293"/>
      <c r="M4152" s="290"/>
    </row>
    <row r="4153" spans="11:13" x14ac:dyDescent="0.35">
      <c r="K4153" s="293"/>
      <c r="M4153" s="290"/>
    </row>
    <row r="4154" spans="11:13" x14ac:dyDescent="0.35">
      <c r="K4154" s="293"/>
      <c r="M4154" s="290"/>
    </row>
    <row r="4155" spans="11:13" x14ac:dyDescent="0.35">
      <c r="K4155" s="293"/>
      <c r="M4155" s="290"/>
    </row>
    <row r="4156" spans="11:13" x14ac:dyDescent="0.35">
      <c r="K4156" s="293"/>
      <c r="M4156" s="290"/>
    </row>
    <row r="4157" spans="11:13" x14ac:dyDescent="0.35">
      <c r="K4157" s="293"/>
      <c r="M4157" s="290"/>
    </row>
    <row r="4158" spans="11:13" x14ac:dyDescent="0.35">
      <c r="K4158" s="293"/>
      <c r="M4158" s="290"/>
    </row>
    <row r="4159" spans="11:13" x14ac:dyDescent="0.35">
      <c r="K4159" s="293"/>
      <c r="M4159" s="290"/>
    </row>
    <row r="4160" spans="11:13" x14ac:dyDescent="0.35">
      <c r="K4160" s="293"/>
      <c r="M4160" s="290"/>
    </row>
    <row r="4161" spans="11:13" x14ac:dyDescent="0.35">
      <c r="K4161" s="293"/>
      <c r="M4161" s="290"/>
    </row>
    <row r="4162" spans="11:13" x14ac:dyDescent="0.35">
      <c r="K4162" s="293"/>
      <c r="M4162" s="290"/>
    </row>
    <row r="4163" spans="11:13" x14ac:dyDescent="0.35">
      <c r="K4163" s="293"/>
      <c r="M4163" s="290"/>
    </row>
    <row r="4164" spans="11:13" x14ac:dyDescent="0.35">
      <c r="K4164" s="293"/>
      <c r="M4164" s="290"/>
    </row>
    <row r="4165" spans="11:13" x14ac:dyDescent="0.35">
      <c r="K4165" s="293"/>
      <c r="M4165" s="290"/>
    </row>
    <row r="4166" spans="11:13" x14ac:dyDescent="0.35">
      <c r="K4166" s="293"/>
      <c r="M4166" s="290"/>
    </row>
    <row r="4167" spans="11:13" x14ac:dyDescent="0.35">
      <c r="K4167" s="293"/>
      <c r="M4167" s="290"/>
    </row>
    <row r="4168" spans="11:13" x14ac:dyDescent="0.35">
      <c r="K4168" s="293"/>
      <c r="M4168" s="290"/>
    </row>
    <row r="4169" spans="11:13" x14ac:dyDescent="0.35">
      <c r="K4169" s="293"/>
      <c r="M4169" s="290"/>
    </row>
    <row r="4170" spans="11:13" x14ac:dyDescent="0.35">
      <c r="K4170" s="293"/>
      <c r="M4170" s="290"/>
    </row>
    <row r="4171" spans="11:13" x14ac:dyDescent="0.35">
      <c r="K4171" s="293"/>
      <c r="M4171" s="290"/>
    </row>
    <row r="4172" spans="11:13" x14ac:dyDescent="0.35">
      <c r="K4172" s="293"/>
      <c r="M4172" s="290"/>
    </row>
    <row r="4173" spans="11:13" x14ac:dyDescent="0.35">
      <c r="K4173" s="293"/>
      <c r="M4173" s="290"/>
    </row>
    <row r="4174" spans="11:13" x14ac:dyDescent="0.35">
      <c r="K4174" s="293"/>
      <c r="M4174" s="290"/>
    </row>
    <row r="4175" spans="11:13" x14ac:dyDescent="0.35">
      <c r="K4175" s="293"/>
      <c r="M4175" s="290"/>
    </row>
    <row r="4176" spans="11:13" x14ac:dyDescent="0.35">
      <c r="K4176" s="293"/>
      <c r="M4176" s="290"/>
    </row>
    <row r="4177" spans="11:13" x14ac:dyDescent="0.35">
      <c r="K4177" s="293"/>
      <c r="M4177" s="290"/>
    </row>
    <row r="4178" spans="11:13" x14ac:dyDescent="0.35">
      <c r="K4178" s="293"/>
      <c r="M4178" s="290"/>
    </row>
    <row r="4179" spans="11:13" x14ac:dyDescent="0.35">
      <c r="K4179" s="293"/>
      <c r="M4179" s="290"/>
    </row>
    <row r="4180" spans="11:13" x14ac:dyDescent="0.35">
      <c r="K4180" s="293"/>
      <c r="M4180" s="290"/>
    </row>
    <row r="4181" spans="11:13" x14ac:dyDescent="0.35">
      <c r="K4181" s="293"/>
      <c r="M4181" s="290"/>
    </row>
    <row r="4182" spans="11:13" x14ac:dyDescent="0.35">
      <c r="K4182" s="293"/>
      <c r="M4182" s="290"/>
    </row>
    <row r="4183" spans="11:13" x14ac:dyDescent="0.35">
      <c r="K4183" s="293"/>
      <c r="M4183" s="290"/>
    </row>
    <row r="4184" spans="11:13" x14ac:dyDescent="0.35">
      <c r="K4184" s="293"/>
      <c r="M4184" s="290"/>
    </row>
    <row r="4185" spans="11:13" x14ac:dyDescent="0.35">
      <c r="K4185" s="293"/>
      <c r="M4185" s="290"/>
    </row>
    <row r="4186" spans="11:13" x14ac:dyDescent="0.35">
      <c r="K4186" s="293"/>
      <c r="M4186" s="290"/>
    </row>
    <row r="4187" spans="11:13" x14ac:dyDescent="0.35">
      <c r="K4187" s="293"/>
      <c r="M4187" s="290"/>
    </row>
    <row r="4188" spans="11:13" x14ac:dyDescent="0.35">
      <c r="K4188" s="293"/>
      <c r="M4188" s="290"/>
    </row>
    <row r="4189" spans="11:13" x14ac:dyDescent="0.35">
      <c r="K4189" s="293"/>
      <c r="M4189" s="290"/>
    </row>
    <row r="4190" spans="11:13" x14ac:dyDescent="0.35">
      <c r="K4190" s="293"/>
      <c r="M4190" s="290"/>
    </row>
    <row r="4191" spans="11:13" x14ac:dyDescent="0.35">
      <c r="K4191" s="293"/>
      <c r="M4191" s="290"/>
    </row>
    <row r="4192" spans="11:13" x14ac:dyDescent="0.35">
      <c r="K4192" s="293"/>
      <c r="M4192" s="290"/>
    </row>
    <row r="4193" spans="11:13" x14ac:dyDescent="0.35">
      <c r="K4193" s="293"/>
      <c r="M4193" s="290"/>
    </row>
    <row r="4194" spans="11:13" x14ac:dyDescent="0.35">
      <c r="K4194" s="293"/>
      <c r="M4194" s="290"/>
    </row>
    <row r="4195" spans="11:13" x14ac:dyDescent="0.35">
      <c r="K4195" s="293"/>
      <c r="M4195" s="290"/>
    </row>
    <row r="4196" spans="11:13" x14ac:dyDescent="0.35">
      <c r="K4196" s="293"/>
      <c r="M4196" s="290"/>
    </row>
    <row r="4197" spans="11:13" x14ac:dyDescent="0.35">
      <c r="K4197" s="293"/>
      <c r="M4197" s="290"/>
    </row>
    <row r="4198" spans="11:13" x14ac:dyDescent="0.35">
      <c r="K4198" s="293"/>
      <c r="M4198" s="290"/>
    </row>
    <row r="4199" spans="11:13" x14ac:dyDescent="0.35">
      <c r="K4199" s="293"/>
      <c r="M4199" s="290"/>
    </row>
    <row r="4200" spans="11:13" x14ac:dyDescent="0.35">
      <c r="K4200" s="293"/>
      <c r="M4200" s="290"/>
    </row>
    <row r="4201" spans="11:13" x14ac:dyDescent="0.35">
      <c r="K4201" s="293"/>
      <c r="M4201" s="290"/>
    </row>
    <row r="4202" spans="11:13" x14ac:dyDescent="0.35">
      <c r="K4202" s="293"/>
      <c r="M4202" s="290"/>
    </row>
    <row r="4203" spans="11:13" x14ac:dyDescent="0.35">
      <c r="K4203" s="293"/>
      <c r="M4203" s="290"/>
    </row>
    <row r="4204" spans="11:13" x14ac:dyDescent="0.35">
      <c r="K4204" s="293"/>
      <c r="M4204" s="290"/>
    </row>
    <row r="4205" spans="11:13" x14ac:dyDescent="0.35">
      <c r="K4205" s="293"/>
      <c r="M4205" s="290"/>
    </row>
    <row r="4206" spans="11:13" x14ac:dyDescent="0.35">
      <c r="K4206" s="293"/>
      <c r="M4206" s="290"/>
    </row>
    <row r="4207" spans="11:13" x14ac:dyDescent="0.35">
      <c r="K4207" s="293"/>
      <c r="M4207" s="290"/>
    </row>
    <row r="4208" spans="11:13" x14ac:dyDescent="0.35">
      <c r="K4208" s="293"/>
      <c r="M4208" s="290"/>
    </row>
    <row r="4209" spans="11:13" x14ac:dyDescent="0.35">
      <c r="K4209" s="293"/>
      <c r="M4209" s="290"/>
    </row>
    <row r="4210" spans="11:13" x14ac:dyDescent="0.35">
      <c r="K4210" s="293"/>
      <c r="M4210" s="290"/>
    </row>
    <row r="4211" spans="11:13" x14ac:dyDescent="0.35">
      <c r="K4211" s="293"/>
      <c r="M4211" s="290"/>
    </row>
    <row r="4212" spans="11:13" x14ac:dyDescent="0.35">
      <c r="K4212" s="293"/>
      <c r="M4212" s="290"/>
    </row>
    <row r="4213" spans="11:13" x14ac:dyDescent="0.35">
      <c r="K4213" s="293"/>
      <c r="M4213" s="290"/>
    </row>
    <row r="4214" spans="11:13" x14ac:dyDescent="0.35">
      <c r="K4214" s="293"/>
      <c r="M4214" s="290"/>
    </row>
    <row r="4215" spans="11:13" x14ac:dyDescent="0.35">
      <c r="K4215" s="293"/>
      <c r="M4215" s="290"/>
    </row>
    <row r="4216" spans="11:13" x14ac:dyDescent="0.35">
      <c r="K4216" s="293"/>
      <c r="M4216" s="290"/>
    </row>
    <row r="4217" spans="11:13" x14ac:dyDescent="0.35">
      <c r="K4217" s="293"/>
      <c r="M4217" s="290"/>
    </row>
    <row r="4218" spans="11:13" x14ac:dyDescent="0.35">
      <c r="K4218" s="293"/>
      <c r="M4218" s="290"/>
    </row>
    <row r="4219" spans="11:13" x14ac:dyDescent="0.35">
      <c r="K4219" s="293"/>
      <c r="M4219" s="290"/>
    </row>
    <row r="4220" spans="11:13" x14ac:dyDescent="0.35">
      <c r="K4220" s="293"/>
      <c r="M4220" s="290"/>
    </row>
    <row r="4221" spans="11:13" x14ac:dyDescent="0.35">
      <c r="K4221" s="293"/>
      <c r="M4221" s="290"/>
    </row>
    <row r="4222" spans="11:13" x14ac:dyDescent="0.35">
      <c r="K4222" s="293"/>
      <c r="M4222" s="290"/>
    </row>
    <row r="4223" spans="11:13" x14ac:dyDescent="0.35">
      <c r="K4223" s="293"/>
      <c r="M4223" s="290"/>
    </row>
    <row r="4224" spans="11:13" x14ac:dyDescent="0.35">
      <c r="K4224" s="293"/>
      <c r="M4224" s="290"/>
    </row>
    <row r="4225" spans="11:13" x14ac:dyDescent="0.35">
      <c r="K4225" s="293"/>
      <c r="M4225" s="290"/>
    </row>
    <row r="4226" spans="11:13" x14ac:dyDescent="0.35">
      <c r="K4226" s="293"/>
      <c r="M4226" s="290"/>
    </row>
    <row r="4227" spans="11:13" x14ac:dyDescent="0.35">
      <c r="K4227" s="293"/>
      <c r="M4227" s="290"/>
    </row>
    <row r="4228" spans="11:13" x14ac:dyDescent="0.35">
      <c r="K4228" s="293"/>
      <c r="M4228" s="290"/>
    </row>
    <row r="4229" spans="11:13" x14ac:dyDescent="0.35">
      <c r="K4229" s="293"/>
      <c r="M4229" s="290"/>
    </row>
    <row r="4230" spans="11:13" x14ac:dyDescent="0.35">
      <c r="K4230" s="293"/>
      <c r="M4230" s="290"/>
    </row>
    <row r="4231" spans="11:13" x14ac:dyDescent="0.35">
      <c r="K4231" s="293"/>
      <c r="M4231" s="290"/>
    </row>
    <row r="4232" spans="11:13" x14ac:dyDescent="0.35">
      <c r="K4232" s="293"/>
      <c r="M4232" s="290"/>
    </row>
    <row r="4233" spans="11:13" x14ac:dyDescent="0.35">
      <c r="K4233" s="293"/>
      <c r="M4233" s="290"/>
    </row>
    <row r="4234" spans="11:13" x14ac:dyDescent="0.35">
      <c r="K4234" s="293"/>
      <c r="M4234" s="290"/>
    </row>
    <row r="4235" spans="11:13" x14ac:dyDescent="0.35">
      <c r="K4235" s="293"/>
      <c r="M4235" s="290"/>
    </row>
    <row r="4236" spans="11:13" x14ac:dyDescent="0.35">
      <c r="K4236" s="293"/>
      <c r="M4236" s="290"/>
    </row>
    <row r="4237" spans="11:13" x14ac:dyDescent="0.35">
      <c r="K4237" s="293"/>
      <c r="M4237" s="290"/>
    </row>
    <row r="4238" spans="11:13" x14ac:dyDescent="0.35">
      <c r="K4238" s="293"/>
      <c r="M4238" s="290"/>
    </row>
    <row r="4239" spans="11:13" x14ac:dyDescent="0.35">
      <c r="K4239" s="293"/>
      <c r="M4239" s="290"/>
    </row>
    <row r="4240" spans="11:13" x14ac:dyDescent="0.35">
      <c r="K4240" s="293"/>
      <c r="M4240" s="290"/>
    </row>
    <row r="4241" spans="11:13" x14ac:dyDescent="0.35">
      <c r="K4241" s="293"/>
      <c r="M4241" s="290"/>
    </row>
    <row r="4242" spans="11:13" x14ac:dyDescent="0.35">
      <c r="K4242" s="293"/>
      <c r="M4242" s="290"/>
    </row>
    <row r="4243" spans="11:13" x14ac:dyDescent="0.35">
      <c r="K4243" s="293"/>
      <c r="M4243" s="290"/>
    </row>
    <row r="4244" spans="11:13" x14ac:dyDescent="0.35">
      <c r="K4244" s="293"/>
      <c r="M4244" s="290"/>
    </row>
    <row r="4245" spans="11:13" x14ac:dyDescent="0.35">
      <c r="K4245" s="293"/>
      <c r="M4245" s="290"/>
    </row>
    <row r="4246" spans="11:13" x14ac:dyDescent="0.35">
      <c r="K4246" s="293"/>
      <c r="M4246" s="290"/>
    </row>
    <row r="4247" spans="11:13" x14ac:dyDescent="0.35">
      <c r="K4247" s="293"/>
      <c r="M4247" s="290"/>
    </row>
    <row r="4248" spans="11:13" x14ac:dyDescent="0.35">
      <c r="K4248" s="293"/>
      <c r="M4248" s="290"/>
    </row>
    <row r="4249" spans="11:13" x14ac:dyDescent="0.35">
      <c r="K4249" s="293"/>
      <c r="M4249" s="290"/>
    </row>
    <row r="4250" spans="11:13" x14ac:dyDescent="0.35">
      <c r="K4250" s="293"/>
      <c r="M4250" s="290"/>
    </row>
    <row r="4251" spans="11:13" x14ac:dyDescent="0.35">
      <c r="K4251" s="293"/>
      <c r="M4251" s="290"/>
    </row>
    <row r="4252" spans="11:13" x14ac:dyDescent="0.35">
      <c r="K4252" s="293"/>
      <c r="M4252" s="290"/>
    </row>
    <row r="4253" spans="11:13" x14ac:dyDescent="0.35">
      <c r="K4253" s="293"/>
      <c r="M4253" s="290"/>
    </row>
    <row r="4254" spans="11:13" x14ac:dyDescent="0.35">
      <c r="K4254" s="293"/>
      <c r="M4254" s="290"/>
    </row>
    <row r="4255" spans="11:13" x14ac:dyDescent="0.35">
      <c r="K4255" s="293"/>
      <c r="M4255" s="290"/>
    </row>
    <row r="4256" spans="11:13" x14ac:dyDescent="0.35">
      <c r="K4256" s="293"/>
      <c r="M4256" s="290"/>
    </row>
    <row r="4257" spans="11:13" x14ac:dyDescent="0.35">
      <c r="K4257" s="293"/>
      <c r="M4257" s="290"/>
    </row>
    <row r="4258" spans="11:13" x14ac:dyDescent="0.35">
      <c r="K4258" s="293"/>
      <c r="M4258" s="290"/>
    </row>
    <row r="4259" spans="11:13" x14ac:dyDescent="0.35">
      <c r="K4259" s="293"/>
      <c r="M4259" s="290"/>
    </row>
    <row r="4260" spans="11:13" x14ac:dyDescent="0.35">
      <c r="K4260" s="293"/>
      <c r="M4260" s="290"/>
    </row>
    <row r="4261" spans="11:13" x14ac:dyDescent="0.35">
      <c r="K4261" s="293"/>
      <c r="M4261" s="290"/>
    </row>
    <row r="4262" spans="11:13" x14ac:dyDescent="0.35">
      <c r="K4262" s="293"/>
      <c r="M4262" s="290"/>
    </row>
    <row r="4263" spans="11:13" x14ac:dyDescent="0.35">
      <c r="K4263" s="293"/>
      <c r="M4263" s="290"/>
    </row>
    <row r="4264" spans="11:13" x14ac:dyDescent="0.35">
      <c r="K4264" s="293"/>
      <c r="M4264" s="290"/>
    </row>
    <row r="4265" spans="11:13" x14ac:dyDescent="0.35">
      <c r="K4265" s="293"/>
      <c r="M4265" s="290"/>
    </row>
    <row r="4266" spans="11:13" x14ac:dyDescent="0.35">
      <c r="K4266" s="293"/>
      <c r="M4266" s="290"/>
    </row>
    <row r="4267" spans="11:13" x14ac:dyDescent="0.35">
      <c r="K4267" s="293"/>
      <c r="M4267" s="290"/>
    </row>
    <row r="4268" spans="11:13" x14ac:dyDescent="0.35">
      <c r="K4268" s="293"/>
      <c r="M4268" s="290"/>
    </row>
    <row r="4269" spans="11:13" x14ac:dyDescent="0.35">
      <c r="K4269" s="293"/>
      <c r="M4269" s="290"/>
    </row>
    <row r="4270" spans="11:13" x14ac:dyDescent="0.35">
      <c r="K4270" s="293"/>
      <c r="M4270" s="290"/>
    </row>
    <row r="4271" spans="11:13" x14ac:dyDescent="0.35">
      <c r="K4271" s="293"/>
      <c r="M4271" s="290"/>
    </row>
    <row r="4272" spans="11:13" x14ac:dyDescent="0.35">
      <c r="K4272" s="293"/>
      <c r="M4272" s="290"/>
    </row>
    <row r="4273" spans="11:13" x14ac:dyDescent="0.35">
      <c r="K4273" s="293"/>
      <c r="M4273" s="290"/>
    </row>
    <row r="4274" spans="11:13" x14ac:dyDescent="0.35">
      <c r="K4274" s="293"/>
      <c r="M4274" s="290"/>
    </row>
    <row r="4275" spans="11:13" x14ac:dyDescent="0.35">
      <c r="K4275" s="293"/>
      <c r="M4275" s="290"/>
    </row>
    <row r="4276" spans="11:13" x14ac:dyDescent="0.35">
      <c r="K4276" s="293"/>
      <c r="M4276" s="290"/>
    </row>
    <row r="4277" spans="11:13" x14ac:dyDescent="0.35">
      <c r="K4277" s="293"/>
      <c r="M4277" s="290"/>
    </row>
    <row r="4278" spans="11:13" x14ac:dyDescent="0.35">
      <c r="K4278" s="293"/>
      <c r="M4278" s="290"/>
    </row>
    <row r="4279" spans="11:13" x14ac:dyDescent="0.35">
      <c r="K4279" s="293"/>
      <c r="M4279" s="290"/>
    </row>
    <row r="4280" spans="11:13" x14ac:dyDescent="0.35">
      <c r="K4280" s="293"/>
      <c r="M4280" s="290"/>
    </row>
    <row r="4281" spans="11:13" x14ac:dyDescent="0.35">
      <c r="K4281" s="293"/>
      <c r="M4281" s="290"/>
    </row>
    <row r="4282" spans="11:13" x14ac:dyDescent="0.35">
      <c r="K4282" s="293"/>
      <c r="M4282" s="290"/>
    </row>
    <row r="4283" spans="11:13" x14ac:dyDescent="0.35">
      <c r="K4283" s="293"/>
      <c r="M4283" s="290"/>
    </row>
    <row r="4284" spans="11:13" x14ac:dyDescent="0.35">
      <c r="K4284" s="293"/>
      <c r="M4284" s="290"/>
    </row>
    <row r="4285" spans="11:13" x14ac:dyDescent="0.35">
      <c r="K4285" s="293"/>
      <c r="M4285" s="290"/>
    </row>
    <row r="4286" spans="11:13" x14ac:dyDescent="0.35">
      <c r="K4286" s="293"/>
      <c r="M4286" s="290"/>
    </row>
    <row r="4287" spans="11:13" x14ac:dyDescent="0.35">
      <c r="K4287" s="293"/>
      <c r="M4287" s="290"/>
    </row>
    <row r="4288" spans="11:13" x14ac:dyDescent="0.35">
      <c r="K4288" s="293"/>
      <c r="M4288" s="290"/>
    </row>
    <row r="4289" spans="11:13" x14ac:dyDescent="0.35">
      <c r="K4289" s="293"/>
      <c r="M4289" s="290"/>
    </row>
    <row r="4290" spans="11:13" x14ac:dyDescent="0.35">
      <c r="K4290" s="293"/>
      <c r="M4290" s="290"/>
    </row>
    <row r="4291" spans="11:13" x14ac:dyDescent="0.35">
      <c r="K4291" s="293"/>
      <c r="M4291" s="290"/>
    </row>
    <row r="4292" spans="11:13" x14ac:dyDescent="0.35">
      <c r="K4292" s="293"/>
      <c r="M4292" s="290"/>
    </row>
    <row r="4293" spans="11:13" x14ac:dyDescent="0.35">
      <c r="K4293" s="293"/>
      <c r="M4293" s="290"/>
    </row>
    <row r="4294" spans="11:13" x14ac:dyDescent="0.35">
      <c r="K4294" s="293"/>
      <c r="M4294" s="290"/>
    </row>
    <row r="4295" spans="11:13" x14ac:dyDescent="0.35">
      <c r="K4295" s="293"/>
      <c r="M4295" s="290"/>
    </row>
    <row r="4296" spans="11:13" x14ac:dyDescent="0.35">
      <c r="K4296" s="293"/>
      <c r="M4296" s="290"/>
    </row>
    <row r="4297" spans="11:13" x14ac:dyDescent="0.35">
      <c r="K4297" s="293"/>
      <c r="M4297" s="290"/>
    </row>
    <row r="4298" spans="11:13" x14ac:dyDescent="0.35">
      <c r="K4298" s="293"/>
      <c r="M4298" s="290"/>
    </row>
    <row r="4299" spans="11:13" x14ac:dyDescent="0.35">
      <c r="K4299" s="293"/>
      <c r="M4299" s="290"/>
    </row>
    <row r="4300" spans="11:13" x14ac:dyDescent="0.35">
      <c r="K4300" s="293"/>
      <c r="M4300" s="290"/>
    </row>
    <row r="4301" spans="11:13" x14ac:dyDescent="0.35">
      <c r="K4301" s="293"/>
      <c r="M4301" s="290"/>
    </row>
    <row r="4302" spans="11:13" x14ac:dyDescent="0.35">
      <c r="K4302" s="293"/>
      <c r="M4302" s="290"/>
    </row>
    <row r="4303" spans="11:13" x14ac:dyDescent="0.35">
      <c r="K4303" s="293"/>
      <c r="M4303" s="290"/>
    </row>
    <row r="4304" spans="11:13" x14ac:dyDescent="0.35">
      <c r="K4304" s="293"/>
      <c r="M4304" s="290"/>
    </row>
    <row r="4305" spans="11:13" x14ac:dyDescent="0.35">
      <c r="K4305" s="293"/>
      <c r="M4305" s="290"/>
    </row>
    <row r="4306" spans="11:13" x14ac:dyDescent="0.35">
      <c r="K4306" s="293"/>
      <c r="M4306" s="290"/>
    </row>
    <row r="4307" spans="11:13" x14ac:dyDescent="0.35">
      <c r="K4307" s="293"/>
      <c r="M4307" s="290"/>
    </row>
    <row r="4308" spans="11:13" x14ac:dyDescent="0.35">
      <c r="K4308" s="293"/>
      <c r="M4308" s="290"/>
    </row>
    <row r="4309" spans="11:13" x14ac:dyDescent="0.35">
      <c r="K4309" s="293"/>
      <c r="M4309" s="290"/>
    </row>
    <row r="4310" spans="11:13" x14ac:dyDescent="0.35">
      <c r="K4310" s="293"/>
      <c r="M4310" s="290"/>
    </row>
    <row r="4311" spans="11:13" x14ac:dyDescent="0.35">
      <c r="K4311" s="293"/>
      <c r="M4311" s="290"/>
    </row>
    <row r="4312" spans="11:13" x14ac:dyDescent="0.35">
      <c r="K4312" s="293"/>
      <c r="M4312" s="290"/>
    </row>
    <row r="4313" spans="11:13" x14ac:dyDescent="0.35">
      <c r="K4313" s="293"/>
      <c r="M4313" s="290"/>
    </row>
    <row r="4314" spans="11:13" x14ac:dyDescent="0.35">
      <c r="K4314" s="293"/>
      <c r="M4314" s="290"/>
    </row>
    <row r="4315" spans="11:13" x14ac:dyDescent="0.35">
      <c r="K4315" s="293"/>
      <c r="M4315" s="290"/>
    </row>
    <row r="4316" spans="11:13" x14ac:dyDescent="0.35">
      <c r="K4316" s="293"/>
      <c r="M4316" s="290"/>
    </row>
    <row r="4317" spans="11:13" x14ac:dyDescent="0.35">
      <c r="K4317" s="293"/>
      <c r="M4317" s="290"/>
    </row>
    <row r="4318" spans="11:13" x14ac:dyDescent="0.35">
      <c r="K4318" s="293"/>
      <c r="M4318" s="290"/>
    </row>
    <row r="4319" spans="11:13" x14ac:dyDescent="0.35">
      <c r="K4319" s="293"/>
      <c r="M4319" s="290"/>
    </row>
    <row r="4320" spans="11:13" x14ac:dyDescent="0.35">
      <c r="K4320" s="293"/>
      <c r="M4320" s="290"/>
    </row>
    <row r="4321" spans="11:13" x14ac:dyDescent="0.35">
      <c r="K4321" s="293"/>
      <c r="M4321" s="290"/>
    </row>
    <row r="4322" spans="11:13" x14ac:dyDescent="0.35">
      <c r="K4322" s="293"/>
      <c r="M4322" s="290"/>
    </row>
    <row r="4323" spans="11:13" x14ac:dyDescent="0.35">
      <c r="K4323" s="293"/>
      <c r="M4323" s="290"/>
    </row>
    <row r="4324" spans="11:13" x14ac:dyDescent="0.35">
      <c r="K4324" s="293"/>
      <c r="M4324" s="290"/>
    </row>
    <row r="4325" spans="11:13" x14ac:dyDescent="0.35">
      <c r="K4325" s="293"/>
      <c r="M4325" s="290"/>
    </row>
    <row r="4326" spans="11:13" x14ac:dyDescent="0.35">
      <c r="K4326" s="293"/>
      <c r="M4326" s="290"/>
    </row>
    <row r="4327" spans="11:13" x14ac:dyDescent="0.35">
      <c r="K4327" s="293"/>
      <c r="M4327" s="290"/>
    </row>
    <row r="4328" spans="11:13" x14ac:dyDescent="0.35">
      <c r="K4328" s="293"/>
      <c r="M4328" s="290"/>
    </row>
    <row r="4329" spans="11:13" x14ac:dyDescent="0.35">
      <c r="K4329" s="293"/>
      <c r="M4329" s="290"/>
    </row>
    <row r="4330" spans="11:13" x14ac:dyDescent="0.35">
      <c r="K4330" s="293"/>
      <c r="M4330" s="290"/>
    </row>
    <row r="4331" spans="11:13" x14ac:dyDescent="0.35">
      <c r="K4331" s="293"/>
      <c r="M4331" s="290"/>
    </row>
    <row r="4332" spans="11:13" x14ac:dyDescent="0.35">
      <c r="K4332" s="293"/>
      <c r="M4332" s="290"/>
    </row>
    <row r="4333" spans="11:13" x14ac:dyDescent="0.35">
      <c r="K4333" s="293"/>
      <c r="M4333" s="290"/>
    </row>
    <row r="4334" spans="11:13" x14ac:dyDescent="0.35">
      <c r="K4334" s="293"/>
      <c r="M4334" s="290"/>
    </row>
    <row r="4335" spans="11:13" x14ac:dyDescent="0.35">
      <c r="K4335" s="293"/>
      <c r="M4335" s="290"/>
    </row>
    <row r="4336" spans="11:13" x14ac:dyDescent="0.35">
      <c r="K4336" s="293"/>
      <c r="M4336" s="290"/>
    </row>
    <row r="4337" spans="11:13" x14ac:dyDescent="0.35">
      <c r="K4337" s="293"/>
      <c r="M4337" s="290"/>
    </row>
    <row r="4338" spans="11:13" x14ac:dyDescent="0.35">
      <c r="K4338" s="293"/>
      <c r="M4338" s="290"/>
    </row>
    <row r="4339" spans="11:13" x14ac:dyDescent="0.35">
      <c r="K4339" s="293"/>
      <c r="M4339" s="290"/>
    </row>
    <row r="4340" spans="11:13" x14ac:dyDescent="0.35">
      <c r="K4340" s="293"/>
      <c r="M4340" s="290"/>
    </row>
    <row r="4341" spans="11:13" x14ac:dyDescent="0.35">
      <c r="K4341" s="293"/>
      <c r="M4341" s="290"/>
    </row>
    <row r="4342" spans="11:13" x14ac:dyDescent="0.35">
      <c r="K4342" s="293"/>
      <c r="M4342" s="290"/>
    </row>
    <row r="4343" spans="11:13" x14ac:dyDescent="0.35">
      <c r="K4343" s="293"/>
      <c r="M4343" s="290"/>
    </row>
    <row r="4344" spans="11:13" x14ac:dyDescent="0.35">
      <c r="K4344" s="293"/>
      <c r="M4344" s="290"/>
    </row>
    <row r="4345" spans="11:13" x14ac:dyDescent="0.35">
      <c r="K4345" s="293"/>
      <c r="M4345" s="290"/>
    </row>
    <row r="4346" spans="11:13" x14ac:dyDescent="0.35">
      <c r="K4346" s="293"/>
      <c r="M4346" s="290"/>
    </row>
    <row r="4347" spans="11:13" x14ac:dyDescent="0.35">
      <c r="K4347" s="293"/>
      <c r="M4347" s="290"/>
    </row>
    <row r="4348" spans="11:13" x14ac:dyDescent="0.35">
      <c r="K4348" s="293"/>
      <c r="M4348" s="290"/>
    </row>
    <row r="4349" spans="11:13" x14ac:dyDescent="0.35">
      <c r="K4349" s="293"/>
      <c r="M4349" s="290"/>
    </row>
    <row r="4350" spans="11:13" x14ac:dyDescent="0.35">
      <c r="K4350" s="293"/>
      <c r="M4350" s="290"/>
    </row>
    <row r="4351" spans="11:13" x14ac:dyDescent="0.35">
      <c r="K4351" s="293"/>
      <c r="M4351" s="290"/>
    </row>
    <row r="4352" spans="11:13" x14ac:dyDescent="0.35">
      <c r="K4352" s="293"/>
      <c r="M4352" s="290"/>
    </row>
    <row r="4353" spans="11:13" x14ac:dyDescent="0.35">
      <c r="K4353" s="293"/>
      <c r="M4353" s="290"/>
    </row>
    <row r="4354" spans="11:13" x14ac:dyDescent="0.35">
      <c r="K4354" s="293"/>
      <c r="M4354" s="290"/>
    </row>
    <row r="4355" spans="11:13" x14ac:dyDescent="0.35">
      <c r="K4355" s="293"/>
      <c r="M4355" s="290"/>
    </row>
    <row r="4356" spans="11:13" x14ac:dyDescent="0.35">
      <c r="K4356" s="293"/>
      <c r="M4356" s="290"/>
    </row>
    <row r="4357" spans="11:13" x14ac:dyDescent="0.35">
      <c r="K4357" s="293"/>
      <c r="M4357" s="290"/>
    </row>
    <row r="4358" spans="11:13" x14ac:dyDescent="0.35">
      <c r="K4358" s="293"/>
      <c r="M4358" s="290"/>
    </row>
    <row r="4359" spans="11:13" x14ac:dyDescent="0.35">
      <c r="K4359" s="293"/>
      <c r="M4359" s="290"/>
    </row>
    <row r="4360" spans="11:13" x14ac:dyDescent="0.35">
      <c r="K4360" s="293"/>
      <c r="M4360" s="290"/>
    </row>
    <row r="4361" spans="11:13" x14ac:dyDescent="0.35">
      <c r="K4361" s="293"/>
      <c r="M4361" s="290"/>
    </row>
    <row r="4362" spans="11:13" x14ac:dyDescent="0.35">
      <c r="K4362" s="293"/>
      <c r="M4362" s="290"/>
    </row>
    <row r="4363" spans="11:13" x14ac:dyDescent="0.35">
      <c r="K4363" s="293"/>
      <c r="M4363" s="290"/>
    </row>
    <row r="4364" spans="11:13" x14ac:dyDescent="0.35">
      <c r="K4364" s="293"/>
      <c r="M4364" s="290"/>
    </row>
    <row r="4365" spans="11:13" x14ac:dyDescent="0.35">
      <c r="K4365" s="293"/>
      <c r="M4365" s="290"/>
    </row>
    <row r="4366" spans="11:13" x14ac:dyDescent="0.35">
      <c r="K4366" s="293"/>
      <c r="M4366" s="290"/>
    </row>
    <row r="4367" spans="11:13" x14ac:dyDescent="0.35">
      <c r="K4367" s="293"/>
      <c r="M4367" s="290"/>
    </row>
    <row r="4368" spans="11:13" x14ac:dyDescent="0.35">
      <c r="K4368" s="293"/>
      <c r="M4368" s="290"/>
    </row>
    <row r="4369" spans="11:13" x14ac:dyDescent="0.35">
      <c r="K4369" s="293"/>
      <c r="M4369" s="290"/>
    </row>
    <row r="4370" spans="11:13" x14ac:dyDescent="0.35">
      <c r="K4370" s="293"/>
      <c r="M4370" s="290"/>
    </row>
    <row r="4371" spans="11:13" x14ac:dyDescent="0.35">
      <c r="K4371" s="293"/>
      <c r="M4371" s="290"/>
    </row>
    <row r="4372" spans="11:13" x14ac:dyDescent="0.35">
      <c r="K4372" s="293"/>
      <c r="M4372" s="290"/>
    </row>
    <row r="4373" spans="11:13" x14ac:dyDescent="0.35">
      <c r="K4373" s="293"/>
      <c r="M4373" s="290"/>
    </row>
    <row r="4374" spans="11:13" x14ac:dyDescent="0.35">
      <c r="K4374" s="293"/>
      <c r="M4374" s="290"/>
    </row>
    <row r="4375" spans="11:13" x14ac:dyDescent="0.35">
      <c r="K4375" s="293"/>
      <c r="M4375" s="290"/>
    </row>
    <row r="4376" spans="11:13" x14ac:dyDescent="0.35">
      <c r="K4376" s="293"/>
      <c r="M4376" s="290"/>
    </row>
    <row r="4377" spans="11:13" x14ac:dyDescent="0.35">
      <c r="K4377" s="293"/>
      <c r="M4377" s="290"/>
    </row>
    <row r="4378" spans="11:13" x14ac:dyDescent="0.35">
      <c r="K4378" s="293"/>
      <c r="M4378" s="290"/>
    </row>
    <row r="4379" spans="11:13" x14ac:dyDescent="0.35">
      <c r="K4379" s="293"/>
      <c r="M4379" s="290"/>
    </row>
    <row r="4380" spans="11:13" x14ac:dyDescent="0.35">
      <c r="K4380" s="293"/>
      <c r="M4380" s="290"/>
    </row>
    <row r="4381" spans="11:13" x14ac:dyDescent="0.35">
      <c r="K4381" s="293"/>
      <c r="M4381" s="290"/>
    </row>
    <row r="4382" spans="11:13" x14ac:dyDescent="0.35">
      <c r="K4382" s="293"/>
      <c r="M4382" s="290"/>
    </row>
    <row r="4383" spans="11:13" x14ac:dyDescent="0.35">
      <c r="K4383" s="293"/>
      <c r="M4383" s="290"/>
    </row>
    <row r="4384" spans="11:13" x14ac:dyDescent="0.35">
      <c r="K4384" s="293"/>
      <c r="M4384" s="290"/>
    </row>
    <row r="4385" spans="11:13" x14ac:dyDescent="0.35">
      <c r="K4385" s="293"/>
      <c r="M4385" s="290"/>
    </row>
    <row r="4386" spans="11:13" x14ac:dyDescent="0.35">
      <c r="K4386" s="293"/>
      <c r="M4386" s="290"/>
    </row>
    <row r="4387" spans="11:13" x14ac:dyDescent="0.35">
      <c r="K4387" s="293"/>
      <c r="M4387" s="290"/>
    </row>
    <row r="4388" spans="11:13" x14ac:dyDescent="0.35">
      <c r="K4388" s="293"/>
      <c r="M4388" s="290"/>
    </row>
    <row r="4389" spans="11:13" x14ac:dyDescent="0.35">
      <c r="K4389" s="293"/>
      <c r="M4389" s="290"/>
    </row>
    <row r="4390" spans="11:13" x14ac:dyDescent="0.35">
      <c r="K4390" s="293"/>
      <c r="M4390" s="290"/>
    </row>
    <row r="4391" spans="11:13" x14ac:dyDescent="0.35">
      <c r="K4391" s="293"/>
      <c r="M4391" s="290"/>
    </row>
    <row r="4392" spans="11:13" x14ac:dyDescent="0.35">
      <c r="K4392" s="293"/>
      <c r="M4392" s="290"/>
    </row>
    <row r="4393" spans="11:13" x14ac:dyDescent="0.35">
      <c r="K4393" s="293"/>
      <c r="M4393" s="290"/>
    </row>
    <row r="4394" spans="11:13" x14ac:dyDescent="0.35">
      <c r="K4394" s="293"/>
      <c r="M4394" s="290"/>
    </row>
    <row r="4395" spans="11:13" x14ac:dyDescent="0.35">
      <c r="K4395" s="293"/>
      <c r="M4395" s="290"/>
    </row>
    <row r="4396" spans="11:13" x14ac:dyDescent="0.35">
      <c r="K4396" s="293"/>
      <c r="M4396" s="290"/>
    </row>
    <row r="4397" spans="11:13" x14ac:dyDescent="0.35">
      <c r="K4397" s="293"/>
      <c r="M4397" s="290"/>
    </row>
    <row r="4398" spans="11:13" x14ac:dyDescent="0.35">
      <c r="K4398" s="293"/>
      <c r="M4398" s="290"/>
    </row>
    <row r="4399" spans="11:13" x14ac:dyDescent="0.35">
      <c r="K4399" s="293"/>
      <c r="M4399" s="290"/>
    </row>
    <row r="4400" spans="11:13" x14ac:dyDescent="0.35">
      <c r="K4400" s="293"/>
      <c r="M4400" s="290"/>
    </row>
    <row r="4401" spans="11:13" x14ac:dyDescent="0.35">
      <c r="K4401" s="293"/>
      <c r="M4401" s="290"/>
    </row>
    <row r="4402" spans="11:13" x14ac:dyDescent="0.35">
      <c r="K4402" s="293"/>
      <c r="M4402" s="290"/>
    </row>
    <row r="4403" spans="11:13" x14ac:dyDescent="0.35">
      <c r="K4403" s="293"/>
      <c r="M4403" s="290"/>
    </row>
    <row r="4404" spans="11:13" x14ac:dyDescent="0.35">
      <c r="K4404" s="293"/>
      <c r="M4404" s="290"/>
    </row>
    <row r="4405" spans="11:13" x14ac:dyDescent="0.35">
      <c r="K4405" s="293"/>
      <c r="M4405" s="290"/>
    </row>
    <row r="4406" spans="11:13" x14ac:dyDescent="0.35">
      <c r="K4406" s="293"/>
      <c r="M4406" s="290"/>
    </row>
    <row r="4407" spans="11:13" x14ac:dyDescent="0.35">
      <c r="K4407" s="293"/>
      <c r="M4407" s="290"/>
    </row>
    <row r="4408" spans="11:13" x14ac:dyDescent="0.35">
      <c r="K4408" s="293"/>
      <c r="M4408" s="290"/>
    </row>
    <row r="4409" spans="11:13" x14ac:dyDescent="0.35">
      <c r="K4409" s="293"/>
      <c r="M4409" s="290"/>
    </row>
    <row r="4410" spans="11:13" x14ac:dyDescent="0.35">
      <c r="K4410" s="293"/>
      <c r="M4410" s="290"/>
    </row>
    <row r="4411" spans="11:13" x14ac:dyDescent="0.35">
      <c r="K4411" s="293"/>
      <c r="M4411" s="290"/>
    </row>
    <row r="4412" spans="11:13" x14ac:dyDescent="0.35">
      <c r="K4412" s="293"/>
      <c r="M4412" s="290"/>
    </row>
    <row r="4413" spans="11:13" x14ac:dyDescent="0.35">
      <c r="K4413" s="293"/>
      <c r="M4413" s="290"/>
    </row>
    <row r="4414" spans="11:13" x14ac:dyDescent="0.35">
      <c r="K4414" s="293"/>
      <c r="M4414" s="290"/>
    </row>
    <row r="4415" spans="11:13" x14ac:dyDescent="0.35">
      <c r="K4415" s="293"/>
      <c r="M4415" s="290"/>
    </row>
    <row r="4416" spans="11:13" x14ac:dyDescent="0.35">
      <c r="K4416" s="293"/>
      <c r="M4416" s="290"/>
    </row>
    <row r="4417" spans="11:13" x14ac:dyDescent="0.35">
      <c r="K4417" s="293"/>
      <c r="M4417" s="290"/>
    </row>
    <row r="4418" spans="11:13" x14ac:dyDescent="0.35">
      <c r="K4418" s="293"/>
      <c r="M4418" s="290"/>
    </row>
    <row r="4419" spans="11:13" x14ac:dyDescent="0.35">
      <c r="K4419" s="293"/>
      <c r="M4419" s="290"/>
    </row>
    <row r="4420" spans="11:13" x14ac:dyDescent="0.35">
      <c r="K4420" s="293"/>
      <c r="M4420" s="290"/>
    </row>
    <row r="4421" spans="11:13" x14ac:dyDescent="0.35">
      <c r="K4421" s="293"/>
      <c r="M4421" s="290"/>
    </row>
    <row r="4422" spans="11:13" x14ac:dyDescent="0.35">
      <c r="K4422" s="293"/>
      <c r="M4422" s="290"/>
    </row>
    <row r="4423" spans="11:13" x14ac:dyDescent="0.35">
      <c r="K4423" s="293"/>
      <c r="M4423" s="290"/>
    </row>
    <row r="4424" spans="11:13" x14ac:dyDescent="0.35">
      <c r="K4424" s="293"/>
      <c r="M4424" s="290"/>
    </row>
    <row r="4425" spans="11:13" x14ac:dyDescent="0.35">
      <c r="K4425" s="293"/>
      <c r="M4425" s="290"/>
    </row>
    <row r="4426" spans="11:13" x14ac:dyDescent="0.35">
      <c r="K4426" s="293"/>
      <c r="M4426" s="290"/>
    </row>
    <row r="4427" spans="11:13" x14ac:dyDescent="0.35">
      <c r="K4427" s="293"/>
      <c r="M4427" s="290"/>
    </row>
    <row r="4428" spans="11:13" x14ac:dyDescent="0.35">
      <c r="K4428" s="293"/>
      <c r="M4428" s="290"/>
    </row>
    <row r="4429" spans="11:13" x14ac:dyDescent="0.35">
      <c r="K4429" s="293"/>
      <c r="M4429" s="290"/>
    </row>
    <row r="4430" spans="11:13" x14ac:dyDescent="0.35">
      <c r="K4430" s="293"/>
      <c r="M4430" s="290"/>
    </row>
    <row r="4431" spans="11:13" x14ac:dyDescent="0.35">
      <c r="K4431" s="293"/>
      <c r="M4431" s="290"/>
    </row>
    <row r="4432" spans="11:13" x14ac:dyDescent="0.35">
      <c r="K4432" s="293"/>
      <c r="M4432" s="290"/>
    </row>
    <row r="4433" spans="11:13" x14ac:dyDescent="0.35">
      <c r="K4433" s="293"/>
      <c r="M4433" s="290"/>
    </row>
    <row r="4434" spans="11:13" x14ac:dyDescent="0.35">
      <c r="K4434" s="293"/>
      <c r="M4434" s="290"/>
    </row>
    <row r="4435" spans="11:13" x14ac:dyDescent="0.35">
      <c r="K4435" s="293"/>
      <c r="M4435" s="290"/>
    </row>
    <row r="4436" spans="11:13" x14ac:dyDescent="0.35">
      <c r="K4436" s="293"/>
      <c r="M4436" s="290"/>
    </row>
    <row r="4437" spans="11:13" x14ac:dyDescent="0.35">
      <c r="K4437" s="293"/>
      <c r="M4437" s="290"/>
    </row>
    <row r="4438" spans="11:13" x14ac:dyDescent="0.35">
      <c r="K4438" s="293"/>
      <c r="M4438" s="290"/>
    </row>
    <row r="4439" spans="11:13" x14ac:dyDescent="0.35">
      <c r="K4439" s="293"/>
      <c r="M4439" s="290"/>
    </row>
    <row r="4440" spans="11:13" x14ac:dyDescent="0.35">
      <c r="K4440" s="293"/>
      <c r="M4440" s="290"/>
    </row>
    <row r="4441" spans="11:13" x14ac:dyDescent="0.35">
      <c r="K4441" s="293"/>
      <c r="M4441" s="290"/>
    </row>
    <row r="4442" spans="11:13" x14ac:dyDescent="0.35">
      <c r="K4442" s="293"/>
      <c r="M4442" s="290"/>
    </row>
    <row r="4443" spans="11:13" x14ac:dyDescent="0.35">
      <c r="K4443" s="293"/>
      <c r="M4443" s="290"/>
    </row>
    <row r="4444" spans="11:13" x14ac:dyDescent="0.35">
      <c r="K4444" s="293"/>
      <c r="M4444" s="290"/>
    </row>
    <row r="4445" spans="11:13" x14ac:dyDescent="0.35">
      <c r="K4445" s="293"/>
      <c r="M4445" s="290"/>
    </row>
    <row r="4446" spans="11:13" x14ac:dyDescent="0.35">
      <c r="K4446" s="293"/>
      <c r="M4446" s="290"/>
    </row>
    <row r="4447" spans="11:13" x14ac:dyDescent="0.35">
      <c r="K4447" s="293"/>
      <c r="M4447" s="290"/>
    </row>
    <row r="4448" spans="11:13" x14ac:dyDescent="0.35">
      <c r="K4448" s="293"/>
      <c r="M4448" s="290"/>
    </row>
    <row r="4449" spans="11:13" x14ac:dyDescent="0.35">
      <c r="K4449" s="293"/>
      <c r="M4449" s="290"/>
    </row>
    <row r="4450" spans="11:13" x14ac:dyDescent="0.35">
      <c r="K4450" s="293"/>
      <c r="M4450" s="290"/>
    </row>
    <row r="4451" spans="11:13" x14ac:dyDescent="0.35">
      <c r="K4451" s="293"/>
      <c r="M4451" s="290"/>
    </row>
    <row r="4452" spans="11:13" x14ac:dyDescent="0.35">
      <c r="K4452" s="293"/>
      <c r="M4452" s="290"/>
    </row>
    <row r="4453" spans="11:13" x14ac:dyDescent="0.35">
      <c r="K4453" s="293"/>
      <c r="M4453" s="290"/>
    </row>
    <row r="4454" spans="11:13" x14ac:dyDescent="0.35">
      <c r="K4454" s="293"/>
      <c r="M4454" s="290"/>
    </row>
    <row r="4455" spans="11:13" x14ac:dyDescent="0.35">
      <c r="K4455" s="293"/>
      <c r="M4455" s="290"/>
    </row>
    <row r="4456" spans="11:13" x14ac:dyDescent="0.35">
      <c r="K4456" s="293"/>
      <c r="M4456" s="290"/>
    </row>
    <row r="4457" spans="11:13" x14ac:dyDescent="0.35">
      <c r="K4457" s="293"/>
      <c r="M4457" s="290"/>
    </row>
    <row r="4458" spans="11:13" x14ac:dyDescent="0.35">
      <c r="K4458" s="293"/>
      <c r="M4458" s="290"/>
    </row>
    <row r="4459" spans="11:13" x14ac:dyDescent="0.35">
      <c r="K4459" s="293"/>
      <c r="M4459" s="290"/>
    </row>
    <row r="4460" spans="11:13" x14ac:dyDescent="0.35">
      <c r="K4460" s="293"/>
      <c r="M4460" s="290"/>
    </row>
    <row r="4461" spans="11:13" x14ac:dyDescent="0.35">
      <c r="K4461" s="293"/>
      <c r="M4461" s="290"/>
    </row>
    <row r="4462" spans="11:13" x14ac:dyDescent="0.35">
      <c r="K4462" s="293"/>
      <c r="M4462" s="290"/>
    </row>
    <row r="4463" spans="11:13" x14ac:dyDescent="0.35">
      <c r="K4463" s="293"/>
      <c r="M4463" s="290"/>
    </row>
    <row r="4464" spans="11:13" x14ac:dyDescent="0.35">
      <c r="K4464" s="293"/>
      <c r="M4464" s="290"/>
    </row>
    <row r="4465" spans="11:13" x14ac:dyDescent="0.35">
      <c r="K4465" s="293"/>
      <c r="M4465" s="290"/>
    </row>
    <row r="4466" spans="11:13" x14ac:dyDescent="0.35">
      <c r="K4466" s="293"/>
      <c r="M4466" s="290"/>
    </row>
    <row r="4467" spans="11:13" x14ac:dyDescent="0.35">
      <c r="K4467" s="293"/>
      <c r="M4467" s="290"/>
    </row>
    <row r="4468" spans="11:13" x14ac:dyDescent="0.35">
      <c r="K4468" s="293"/>
      <c r="M4468" s="290"/>
    </row>
    <row r="4469" spans="11:13" x14ac:dyDescent="0.35">
      <c r="K4469" s="293"/>
      <c r="M4469" s="290"/>
    </row>
    <row r="4470" spans="11:13" x14ac:dyDescent="0.35">
      <c r="K4470" s="293"/>
      <c r="M4470" s="290"/>
    </row>
    <row r="4471" spans="11:13" x14ac:dyDescent="0.35">
      <c r="K4471" s="293"/>
      <c r="M4471" s="290"/>
    </row>
    <row r="4472" spans="11:13" x14ac:dyDescent="0.35">
      <c r="K4472" s="293"/>
      <c r="M4472" s="290"/>
    </row>
    <row r="4473" spans="11:13" x14ac:dyDescent="0.35">
      <c r="K4473" s="293"/>
      <c r="M4473" s="290"/>
    </row>
    <row r="4474" spans="11:13" x14ac:dyDescent="0.35">
      <c r="K4474" s="293"/>
      <c r="M4474" s="290"/>
    </row>
    <row r="4475" spans="11:13" x14ac:dyDescent="0.35">
      <c r="K4475" s="293"/>
      <c r="M4475" s="290"/>
    </row>
    <row r="4476" spans="11:13" x14ac:dyDescent="0.35">
      <c r="K4476" s="293"/>
      <c r="M4476" s="290"/>
    </row>
    <row r="4477" spans="11:13" x14ac:dyDescent="0.35">
      <c r="K4477" s="293"/>
      <c r="M4477" s="290"/>
    </row>
    <row r="4478" spans="11:13" x14ac:dyDescent="0.35">
      <c r="K4478" s="293"/>
      <c r="M4478" s="290"/>
    </row>
    <row r="4479" spans="11:13" x14ac:dyDescent="0.35">
      <c r="K4479" s="293"/>
      <c r="M4479" s="290"/>
    </row>
    <row r="4480" spans="11:13" x14ac:dyDescent="0.35">
      <c r="K4480" s="293"/>
      <c r="M4480" s="290"/>
    </row>
    <row r="4481" spans="11:13" x14ac:dyDescent="0.35">
      <c r="K4481" s="293"/>
      <c r="M4481" s="290"/>
    </row>
    <row r="4482" spans="11:13" x14ac:dyDescent="0.35">
      <c r="K4482" s="293"/>
      <c r="M4482" s="290"/>
    </row>
    <row r="4483" spans="11:13" x14ac:dyDescent="0.35">
      <c r="K4483" s="293"/>
      <c r="M4483" s="290"/>
    </row>
    <row r="4484" spans="11:13" x14ac:dyDescent="0.35">
      <c r="K4484" s="293"/>
      <c r="M4484" s="290"/>
    </row>
    <row r="4485" spans="11:13" x14ac:dyDescent="0.35">
      <c r="K4485" s="293"/>
      <c r="M4485" s="290"/>
    </row>
    <row r="4486" spans="11:13" x14ac:dyDescent="0.35">
      <c r="K4486" s="293"/>
      <c r="M4486" s="290"/>
    </row>
    <row r="4487" spans="11:13" x14ac:dyDescent="0.35">
      <c r="K4487" s="293"/>
      <c r="M4487" s="290"/>
    </row>
    <row r="4488" spans="11:13" x14ac:dyDescent="0.35">
      <c r="K4488" s="293"/>
      <c r="M4488" s="290"/>
    </row>
    <row r="4489" spans="11:13" x14ac:dyDescent="0.35">
      <c r="K4489" s="293"/>
      <c r="M4489" s="290"/>
    </row>
    <row r="4490" spans="11:13" x14ac:dyDescent="0.35">
      <c r="K4490" s="293"/>
      <c r="M4490" s="290"/>
    </row>
    <row r="4491" spans="11:13" x14ac:dyDescent="0.35">
      <c r="K4491" s="293"/>
      <c r="M4491" s="290"/>
    </row>
    <row r="4492" spans="11:13" x14ac:dyDescent="0.35">
      <c r="K4492" s="293"/>
      <c r="M4492" s="290"/>
    </row>
    <row r="4493" spans="11:13" x14ac:dyDescent="0.35">
      <c r="K4493" s="293"/>
      <c r="M4493" s="290"/>
    </row>
    <row r="4494" spans="11:13" x14ac:dyDescent="0.35">
      <c r="K4494" s="293"/>
      <c r="M4494" s="290"/>
    </row>
    <row r="4495" spans="11:13" x14ac:dyDescent="0.35">
      <c r="K4495" s="293"/>
      <c r="M4495" s="290"/>
    </row>
    <row r="4496" spans="11:13" x14ac:dyDescent="0.35">
      <c r="K4496" s="293"/>
      <c r="M4496" s="290"/>
    </row>
    <row r="4497" spans="11:13" x14ac:dyDescent="0.35">
      <c r="K4497" s="293"/>
      <c r="M4497" s="290"/>
    </row>
    <row r="4498" spans="11:13" x14ac:dyDescent="0.35">
      <c r="K4498" s="293"/>
      <c r="M4498" s="290"/>
    </row>
    <row r="4499" spans="11:13" x14ac:dyDescent="0.35">
      <c r="K4499" s="293"/>
      <c r="M4499" s="290"/>
    </row>
    <row r="4500" spans="11:13" x14ac:dyDescent="0.35">
      <c r="K4500" s="293"/>
      <c r="M4500" s="290"/>
    </row>
    <row r="4501" spans="11:13" x14ac:dyDescent="0.35">
      <c r="K4501" s="293"/>
      <c r="M4501" s="290"/>
    </row>
    <row r="4502" spans="11:13" x14ac:dyDescent="0.35">
      <c r="K4502" s="293"/>
      <c r="M4502" s="290"/>
    </row>
    <row r="4503" spans="11:13" x14ac:dyDescent="0.35">
      <c r="K4503" s="293"/>
      <c r="M4503" s="290"/>
    </row>
    <row r="4504" spans="11:13" x14ac:dyDescent="0.35">
      <c r="K4504" s="293"/>
      <c r="M4504" s="290"/>
    </row>
    <row r="4505" spans="11:13" x14ac:dyDescent="0.35">
      <c r="K4505" s="293"/>
      <c r="M4505" s="290"/>
    </row>
    <row r="4506" spans="11:13" x14ac:dyDescent="0.35">
      <c r="K4506" s="293"/>
      <c r="M4506" s="290"/>
    </row>
    <row r="4507" spans="11:13" x14ac:dyDescent="0.35">
      <c r="K4507" s="293"/>
      <c r="M4507" s="290"/>
    </row>
    <row r="4508" spans="11:13" x14ac:dyDescent="0.35">
      <c r="K4508" s="293"/>
      <c r="M4508" s="290"/>
    </row>
    <row r="4509" spans="11:13" x14ac:dyDescent="0.35">
      <c r="K4509" s="293"/>
      <c r="M4509" s="290"/>
    </row>
    <row r="4510" spans="11:13" x14ac:dyDescent="0.35">
      <c r="K4510" s="293"/>
      <c r="M4510" s="290"/>
    </row>
    <row r="4511" spans="11:13" x14ac:dyDescent="0.35">
      <c r="K4511" s="293"/>
      <c r="M4511" s="290"/>
    </row>
    <row r="4512" spans="11:13" x14ac:dyDescent="0.35">
      <c r="K4512" s="293"/>
      <c r="M4512" s="290"/>
    </row>
    <row r="4513" spans="11:13" x14ac:dyDescent="0.35">
      <c r="K4513" s="293"/>
      <c r="M4513" s="290"/>
    </row>
    <row r="4514" spans="11:13" x14ac:dyDescent="0.35">
      <c r="K4514" s="293"/>
      <c r="M4514" s="290"/>
    </row>
    <row r="4515" spans="11:13" x14ac:dyDescent="0.35">
      <c r="K4515" s="293"/>
      <c r="M4515" s="290"/>
    </row>
    <row r="4516" spans="11:13" x14ac:dyDescent="0.35">
      <c r="K4516" s="293"/>
      <c r="M4516" s="290"/>
    </row>
    <row r="4517" spans="11:13" x14ac:dyDescent="0.35">
      <c r="K4517" s="293"/>
      <c r="M4517" s="290"/>
    </row>
    <row r="4518" spans="11:13" x14ac:dyDescent="0.35">
      <c r="K4518" s="293"/>
      <c r="M4518" s="290"/>
    </row>
    <row r="4519" spans="11:13" x14ac:dyDescent="0.35">
      <c r="K4519" s="293"/>
      <c r="M4519" s="290"/>
    </row>
    <row r="4520" spans="11:13" x14ac:dyDescent="0.35">
      <c r="K4520" s="293"/>
      <c r="M4520" s="290"/>
    </row>
    <row r="4521" spans="11:13" x14ac:dyDescent="0.35">
      <c r="K4521" s="293"/>
      <c r="M4521" s="290"/>
    </row>
    <row r="4522" spans="11:13" x14ac:dyDescent="0.35">
      <c r="K4522" s="293"/>
      <c r="M4522" s="290"/>
    </row>
    <row r="4523" spans="11:13" x14ac:dyDescent="0.35">
      <c r="K4523" s="293"/>
      <c r="M4523" s="290"/>
    </row>
    <row r="4524" spans="11:13" x14ac:dyDescent="0.35">
      <c r="K4524" s="293"/>
      <c r="M4524" s="290"/>
    </row>
    <row r="4525" spans="11:13" x14ac:dyDescent="0.35">
      <c r="K4525" s="293"/>
      <c r="M4525" s="290"/>
    </row>
    <row r="4526" spans="11:13" x14ac:dyDescent="0.35">
      <c r="K4526" s="293"/>
      <c r="M4526" s="290"/>
    </row>
    <row r="4527" spans="11:13" x14ac:dyDescent="0.35">
      <c r="K4527" s="293"/>
      <c r="M4527" s="290"/>
    </row>
    <row r="4528" spans="11:13" x14ac:dyDescent="0.35">
      <c r="K4528" s="293"/>
      <c r="M4528" s="290"/>
    </row>
    <row r="4529" spans="11:13" x14ac:dyDescent="0.35">
      <c r="K4529" s="293"/>
      <c r="M4529" s="290"/>
    </row>
    <row r="4530" spans="11:13" x14ac:dyDescent="0.35">
      <c r="K4530" s="293"/>
      <c r="M4530" s="290"/>
    </row>
    <row r="4531" spans="11:13" x14ac:dyDescent="0.35">
      <c r="K4531" s="293"/>
      <c r="M4531" s="290"/>
    </row>
    <row r="4532" spans="11:13" x14ac:dyDescent="0.35">
      <c r="K4532" s="293"/>
      <c r="M4532" s="290"/>
    </row>
    <row r="4533" spans="11:13" x14ac:dyDescent="0.35">
      <c r="K4533" s="293"/>
      <c r="M4533" s="290"/>
    </row>
    <row r="4534" spans="11:13" x14ac:dyDescent="0.35">
      <c r="K4534" s="293"/>
      <c r="M4534" s="290"/>
    </row>
    <row r="4535" spans="11:13" x14ac:dyDescent="0.35">
      <c r="K4535" s="293"/>
      <c r="M4535" s="290"/>
    </row>
    <row r="4536" spans="11:13" x14ac:dyDescent="0.35">
      <c r="K4536" s="293"/>
      <c r="M4536" s="290"/>
    </row>
    <row r="4537" spans="11:13" x14ac:dyDescent="0.35">
      <c r="K4537" s="293"/>
      <c r="M4537" s="290"/>
    </row>
    <row r="4538" spans="11:13" x14ac:dyDescent="0.35">
      <c r="K4538" s="293"/>
      <c r="M4538" s="290"/>
    </row>
    <row r="4539" spans="11:13" x14ac:dyDescent="0.35">
      <c r="K4539" s="293"/>
      <c r="M4539" s="290"/>
    </row>
    <row r="4540" spans="11:13" x14ac:dyDescent="0.35">
      <c r="K4540" s="293"/>
      <c r="M4540" s="290"/>
    </row>
    <row r="4541" spans="11:13" x14ac:dyDescent="0.35">
      <c r="K4541" s="293"/>
      <c r="M4541" s="290"/>
    </row>
    <row r="4542" spans="11:13" x14ac:dyDescent="0.35">
      <c r="K4542" s="293"/>
      <c r="M4542" s="290"/>
    </row>
    <row r="4543" spans="11:13" x14ac:dyDescent="0.35">
      <c r="K4543" s="293"/>
      <c r="M4543" s="290"/>
    </row>
    <row r="4544" spans="11:13" x14ac:dyDescent="0.35">
      <c r="K4544" s="293"/>
      <c r="M4544" s="290"/>
    </row>
    <row r="4545" spans="11:13" x14ac:dyDescent="0.35">
      <c r="K4545" s="293"/>
      <c r="M4545" s="290"/>
    </row>
    <row r="4546" spans="11:13" x14ac:dyDescent="0.35">
      <c r="K4546" s="293"/>
      <c r="M4546" s="290"/>
    </row>
    <row r="4547" spans="11:13" x14ac:dyDescent="0.35">
      <c r="K4547" s="293"/>
      <c r="M4547" s="290"/>
    </row>
    <row r="4548" spans="11:13" x14ac:dyDescent="0.35">
      <c r="K4548" s="293"/>
      <c r="M4548" s="290"/>
    </row>
    <row r="4549" spans="11:13" x14ac:dyDescent="0.35">
      <c r="K4549" s="293"/>
      <c r="M4549" s="290"/>
    </row>
    <row r="4550" spans="11:13" x14ac:dyDescent="0.35">
      <c r="K4550" s="293"/>
      <c r="M4550" s="290"/>
    </row>
    <row r="4551" spans="11:13" x14ac:dyDescent="0.35">
      <c r="K4551" s="293"/>
      <c r="M4551" s="290"/>
    </row>
    <row r="4552" spans="11:13" x14ac:dyDescent="0.35">
      <c r="K4552" s="293"/>
      <c r="M4552" s="290"/>
    </row>
    <row r="4553" spans="11:13" x14ac:dyDescent="0.35">
      <c r="K4553" s="293"/>
      <c r="M4553" s="290"/>
    </row>
    <row r="4554" spans="11:13" x14ac:dyDescent="0.35">
      <c r="K4554" s="293"/>
      <c r="M4554" s="290"/>
    </row>
    <row r="4555" spans="11:13" x14ac:dyDescent="0.35">
      <c r="K4555" s="293"/>
      <c r="M4555" s="290"/>
    </row>
    <row r="4556" spans="11:13" x14ac:dyDescent="0.35">
      <c r="K4556" s="293"/>
      <c r="M4556" s="290"/>
    </row>
    <row r="4557" spans="11:13" x14ac:dyDescent="0.35">
      <c r="K4557" s="293"/>
      <c r="M4557" s="290"/>
    </row>
    <row r="4558" spans="11:13" x14ac:dyDescent="0.35">
      <c r="K4558" s="293"/>
      <c r="M4558" s="290"/>
    </row>
    <row r="4559" spans="11:13" x14ac:dyDescent="0.35">
      <c r="K4559" s="293"/>
      <c r="M4559" s="290"/>
    </row>
    <row r="4560" spans="11:13" x14ac:dyDescent="0.35">
      <c r="K4560" s="293"/>
      <c r="M4560" s="290"/>
    </row>
    <row r="4561" spans="11:13" x14ac:dyDescent="0.35">
      <c r="K4561" s="293"/>
      <c r="M4561" s="290"/>
    </row>
    <row r="4562" spans="11:13" x14ac:dyDescent="0.35">
      <c r="K4562" s="293"/>
      <c r="M4562" s="290"/>
    </row>
    <row r="4563" spans="11:13" x14ac:dyDescent="0.35">
      <c r="K4563" s="293"/>
      <c r="M4563" s="290"/>
    </row>
    <row r="4564" spans="11:13" x14ac:dyDescent="0.35">
      <c r="K4564" s="293"/>
      <c r="M4564" s="290"/>
    </row>
    <row r="4565" spans="11:13" x14ac:dyDescent="0.35">
      <c r="K4565" s="293"/>
      <c r="M4565" s="290"/>
    </row>
    <row r="4566" spans="11:13" x14ac:dyDescent="0.35">
      <c r="K4566" s="293"/>
      <c r="M4566" s="290"/>
    </row>
    <row r="4567" spans="11:13" x14ac:dyDescent="0.35">
      <c r="K4567" s="293"/>
      <c r="M4567" s="290"/>
    </row>
    <row r="4568" spans="11:13" x14ac:dyDescent="0.35">
      <c r="K4568" s="293"/>
      <c r="M4568" s="290"/>
    </row>
    <row r="4569" spans="11:13" x14ac:dyDescent="0.35">
      <c r="K4569" s="293"/>
      <c r="M4569" s="290"/>
    </row>
    <row r="4570" spans="11:13" x14ac:dyDescent="0.35">
      <c r="K4570" s="293"/>
      <c r="M4570" s="290"/>
    </row>
    <row r="4571" spans="11:13" x14ac:dyDescent="0.35">
      <c r="K4571" s="293"/>
      <c r="M4571" s="290"/>
    </row>
    <row r="4572" spans="11:13" x14ac:dyDescent="0.35">
      <c r="K4572" s="293"/>
      <c r="M4572" s="290"/>
    </row>
    <row r="4573" spans="11:13" x14ac:dyDescent="0.35">
      <c r="K4573" s="293"/>
      <c r="M4573" s="290"/>
    </row>
    <row r="4574" spans="11:13" x14ac:dyDescent="0.35">
      <c r="K4574" s="293"/>
      <c r="M4574" s="290"/>
    </row>
    <row r="4575" spans="11:13" x14ac:dyDescent="0.35">
      <c r="K4575" s="293"/>
      <c r="M4575" s="290"/>
    </row>
    <row r="4576" spans="11:13" x14ac:dyDescent="0.35">
      <c r="K4576" s="293"/>
      <c r="M4576" s="290"/>
    </row>
    <row r="4577" spans="11:13" x14ac:dyDescent="0.35">
      <c r="K4577" s="293"/>
      <c r="M4577" s="290"/>
    </row>
    <row r="4578" spans="11:13" x14ac:dyDescent="0.35">
      <c r="K4578" s="293"/>
      <c r="M4578" s="290"/>
    </row>
    <row r="4579" spans="11:13" x14ac:dyDescent="0.35">
      <c r="K4579" s="293"/>
      <c r="M4579" s="290"/>
    </row>
    <row r="4580" spans="11:13" x14ac:dyDescent="0.35">
      <c r="K4580" s="293"/>
      <c r="M4580" s="290"/>
    </row>
    <row r="4581" spans="11:13" x14ac:dyDescent="0.35">
      <c r="K4581" s="293"/>
      <c r="M4581" s="290"/>
    </row>
    <row r="4582" spans="11:13" x14ac:dyDescent="0.35">
      <c r="K4582" s="293"/>
      <c r="M4582" s="290"/>
    </row>
    <row r="4583" spans="11:13" x14ac:dyDescent="0.35">
      <c r="K4583" s="293"/>
      <c r="M4583" s="290"/>
    </row>
    <row r="4584" spans="11:13" x14ac:dyDescent="0.35">
      <c r="K4584" s="293"/>
      <c r="M4584" s="290"/>
    </row>
    <row r="4585" spans="11:13" x14ac:dyDescent="0.35">
      <c r="K4585" s="293"/>
      <c r="M4585" s="290"/>
    </row>
    <row r="4586" spans="11:13" x14ac:dyDescent="0.35">
      <c r="K4586" s="293"/>
      <c r="M4586" s="290"/>
    </row>
    <row r="4587" spans="11:13" x14ac:dyDescent="0.35">
      <c r="K4587" s="293"/>
      <c r="M4587" s="290"/>
    </row>
    <row r="4588" spans="11:13" x14ac:dyDescent="0.35">
      <c r="K4588" s="293"/>
      <c r="M4588" s="290"/>
    </row>
    <row r="4589" spans="11:13" x14ac:dyDescent="0.35">
      <c r="K4589" s="293"/>
      <c r="M4589" s="290"/>
    </row>
    <row r="4590" spans="11:13" x14ac:dyDescent="0.35">
      <c r="K4590" s="293"/>
      <c r="M4590" s="290"/>
    </row>
    <row r="4591" spans="11:13" x14ac:dyDescent="0.35">
      <c r="K4591" s="293"/>
      <c r="M4591" s="290"/>
    </row>
    <row r="4592" spans="11:13" x14ac:dyDescent="0.35">
      <c r="K4592" s="293"/>
      <c r="M4592" s="290"/>
    </row>
    <row r="4593" spans="11:13" x14ac:dyDescent="0.35">
      <c r="K4593" s="293"/>
      <c r="M4593" s="290"/>
    </row>
    <row r="4594" spans="11:13" x14ac:dyDescent="0.35">
      <c r="K4594" s="293"/>
      <c r="M4594" s="290"/>
    </row>
    <row r="4595" spans="11:13" x14ac:dyDescent="0.35">
      <c r="K4595" s="293"/>
      <c r="M4595" s="290"/>
    </row>
    <row r="4596" spans="11:13" x14ac:dyDescent="0.35">
      <c r="K4596" s="293"/>
      <c r="M4596" s="290"/>
    </row>
    <row r="4597" spans="11:13" x14ac:dyDescent="0.35">
      <c r="K4597" s="293"/>
      <c r="M4597" s="290"/>
    </row>
    <row r="4598" spans="11:13" x14ac:dyDescent="0.35">
      <c r="K4598" s="293"/>
      <c r="M4598" s="290"/>
    </row>
    <row r="4599" spans="11:13" x14ac:dyDescent="0.35">
      <c r="K4599" s="293"/>
      <c r="M4599" s="290"/>
    </row>
    <row r="4600" spans="11:13" x14ac:dyDescent="0.35">
      <c r="K4600" s="293"/>
      <c r="M4600" s="290"/>
    </row>
    <row r="4601" spans="11:13" x14ac:dyDescent="0.35">
      <c r="K4601" s="293"/>
      <c r="M4601" s="290"/>
    </row>
    <row r="4602" spans="11:13" x14ac:dyDescent="0.35">
      <c r="K4602" s="293"/>
      <c r="M4602" s="290"/>
    </row>
    <row r="4603" spans="11:13" x14ac:dyDescent="0.35">
      <c r="K4603" s="293"/>
      <c r="M4603" s="290"/>
    </row>
    <row r="4604" spans="11:13" x14ac:dyDescent="0.35">
      <c r="K4604" s="293"/>
      <c r="M4604" s="290"/>
    </row>
    <row r="4605" spans="11:13" x14ac:dyDescent="0.35">
      <c r="K4605" s="293"/>
      <c r="M4605" s="290"/>
    </row>
    <row r="4606" spans="11:13" x14ac:dyDescent="0.35">
      <c r="K4606" s="293"/>
      <c r="M4606" s="290"/>
    </row>
    <row r="4607" spans="11:13" x14ac:dyDescent="0.35">
      <c r="K4607" s="293"/>
      <c r="M4607" s="290"/>
    </row>
    <row r="4608" spans="11:13" x14ac:dyDescent="0.35">
      <c r="K4608" s="293"/>
      <c r="M4608" s="290"/>
    </row>
    <row r="4609" spans="11:13" x14ac:dyDescent="0.35">
      <c r="K4609" s="293"/>
      <c r="M4609" s="290"/>
    </row>
    <row r="4610" spans="11:13" x14ac:dyDescent="0.35">
      <c r="K4610" s="293"/>
      <c r="M4610" s="290"/>
    </row>
    <row r="4611" spans="11:13" x14ac:dyDescent="0.35">
      <c r="K4611" s="293"/>
      <c r="M4611" s="290"/>
    </row>
    <row r="4612" spans="11:13" x14ac:dyDescent="0.35">
      <c r="K4612" s="293"/>
      <c r="M4612" s="290"/>
    </row>
    <row r="4613" spans="11:13" x14ac:dyDescent="0.35">
      <c r="K4613" s="293"/>
      <c r="M4613" s="290"/>
    </row>
    <row r="4614" spans="11:13" x14ac:dyDescent="0.35">
      <c r="K4614" s="293"/>
      <c r="M4614" s="290"/>
    </row>
    <row r="4615" spans="11:13" x14ac:dyDescent="0.35">
      <c r="K4615" s="293"/>
      <c r="M4615" s="290"/>
    </row>
    <row r="4616" spans="11:13" x14ac:dyDescent="0.35">
      <c r="K4616" s="293"/>
      <c r="M4616" s="290"/>
    </row>
    <row r="4617" spans="11:13" x14ac:dyDescent="0.35">
      <c r="K4617" s="293"/>
      <c r="M4617" s="290"/>
    </row>
    <row r="4618" spans="11:13" x14ac:dyDescent="0.35">
      <c r="K4618" s="293"/>
      <c r="M4618" s="290"/>
    </row>
    <row r="4619" spans="11:13" x14ac:dyDescent="0.35">
      <c r="K4619" s="293"/>
      <c r="M4619" s="290"/>
    </row>
    <row r="4620" spans="11:13" x14ac:dyDescent="0.35">
      <c r="K4620" s="293"/>
      <c r="M4620" s="290"/>
    </row>
    <row r="4621" spans="11:13" x14ac:dyDescent="0.35">
      <c r="K4621" s="293"/>
      <c r="M4621" s="290"/>
    </row>
    <row r="4622" spans="11:13" x14ac:dyDescent="0.35">
      <c r="K4622" s="293"/>
      <c r="M4622" s="290"/>
    </row>
    <row r="4623" spans="11:13" x14ac:dyDescent="0.35">
      <c r="K4623" s="293"/>
      <c r="M4623" s="290"/>
    </row>
    <row r="4624" spans="11:13" x14ac:dyDescent="0.35">
      <c r="K4624" s="293"/>
      <c r="M4624" s="290"/>
    </row>
    <row r="4625" spans="11:13" x14ac:dyDescent="0.35">
      <c r="K4625" s="293"/>
      <c r="M4625" s="290"/>
    </row>
    <row r="4626" spans="11:13" x14ac:dyDescent="0.35">
      <c r="K4626" s="293"/>
      <c r="M4626" s="290"/>
    </row>
    <row r="4627" spans="11:13" x14ac:dyDescent="0.35">
      <c r="K4627" s="293"/>
      <c r="M4627" s="290"/>
    </row>
    <row r="4628" spans="11:13" x14ac:dyDescent="0.35">
      <c r="K4628" s="293"/>
      <c r="M4628" s="290"/>
    </row>
    <row r="4629" spans="11:13" x14ac:dyDescent="0.35">
      <c r="K4629" s="293"/>
      <c r="M4629" s="290"/>
    </row>
    <row r="4630" spans="11:13" x14ac:dyDescent="0.35">
      <c r="K4630" s="293"/>
      <c r="M4630" s="290"/>
    </row>
    <row r="4631" spans="11:13" x14ac:dyDescent="0.35">
      <c r="K4631" s="293"/>
      <c r="M4631" s="290"/>
    </row>
    <row r="4632" spans="11:13" x14ac:dyDescent="0.35">
      <c r="K4632" s="293"/>
      <c r="M4632" s="290"/>
    </row>
    <row r="4633" spans="11:13" x14ac:dyDescent="0.35">
      <c r="K4633" s="293"/>
      <c r="M4633" s="290"/>
    </row>
    <row r="4634" spans="11:13" x14ac:dyDescent="0.35">
      <c r="K4634" s="293"/>
      <c r="M4634" s="290"/>
    </row>
    <row r="4635" spans="11:13" x14ac:dyDescent="0.35">
      <c r="K4635" s="293"/>
      <c r="M4635" s="290"/>
    </row>
    <row r="4636" spans="11:13" x14ac:dyDescent="0.35">
      <c r="K4636" s="293"/>
      <c r="M4636" s="290"/>
    </row>
    <row r="4637" spans="11:13" x14ac:dyDescent="0.35">
      <c r="K4637" s="293"/>
      <c r="M4637" s="290"/>
    </row>
    <row r="4638" spans="11:13" x14ac:dyDescent="0.35">
      <c r="K4638" s="293"/>
      <c r="M4638" s="290"/>
    </row>
    <row r="4639" spans="11:13" x14ac:dyDescent="0.35">
      <c r="K4639" s="293"/>
      <c r="M4639" s="290"/>
    </row>
    <row r="4640" spans="11:13" x14ac:dyDescent="0.35">
      <c r="K4640" s="293"/>
      <c r="M4640" s="290"/>
    </row>
    <row r="4641" spans="11:13" x14ac:dyDescent="0.35">
      <c r="K4641" s="293"/>
      <c r="M4641" s="290"/>
    </row>
    <row r="4642" spans="11:13" x14ac:dyDescent="0.35">
      <c r="K4642" s="293"/>
      <c r="M4642" s="290"/>
    </row>
    <row r="4643" spans="11:13" x14ac:dyDescent="0.35">
      <c r="K4643" s="293"/>
      <c r="M4643" s="290"/>
    </row>
    <row r="4644" spans="11:13" x14ac:dyDescent="0.35">
      <c r="K4644" s="293"/>
      <c r="M4644" s="290"/>
    </row>
    <row r="4645" spans="11:13" x14ac:dyDescent="0.35">
      <c r="K4645" s="293"/>
      <c r="M4645" s="290"/>
    </row>
    <row r="4646" spans="11:13" x14ac:dyDescent="0.35">
      <c r="K4646" s="293"/>
      <c r="M4646" s="290"/>
    </row>
    <row r="4647" spans="11:13" x14ac:dyDescent="0.35">
      <c r="K4647" s="293"/>
      <c r="M4647" s="290"/>
    </row>
    <row r="4648" spans="11:13" x14ac:dyDescent="0.35">
      <c r="K4648" s="293"/>
      <c r="M4648" s="290"/>
    </row>
    <row r="4649" spans="11:13" x14ac:dyDescent="0.35">
      <c r="K4649" s="293"/>
      <c r="M4649" s="290"/>
    </row>
    <row r="4650" spans="11:13" x14ac:dyDescent="0.35">
      <c r="K4650" s="293"/>
      <c r="M4650" s="290"/>
    </row>
    <row r="4651" spans="11:13" x14ac:dyDescent="0.35">
      <c r="K4651" s="293"/>
      <c r="M4651" s="290"/>
    </row>
    <row r="4652" spans="11:13" x14ac:dyDescent="0.35">
      <c r="K4652" s="293"/>
      <c r="M4652" s="290"/>
    </row>
    <row r="4653" spans="11:13" x14ac:dyDescent="0.35">
      <c r="K4653" s="293"/>
      <c r="M4653" s="290"/>
    </row>
    <row r="4654" spans="11:13" x14ac:dyDescent="0.35">
      <c r="K4654" s="293"/>
      <c r="M4654" s="290"/>
    </row>
    <row r="4655" spans="11:13" x14ac:dyDescent="0.35">
      <c r="K4655" s="293"/>
      <c r="M4655" s="290"/>
    </row>
    <row r="4656" spans="11:13" x14ac:dyDescent="0.35">
      <c r="K4656" s="293"/>
      <c r="M4656" s="290"/>
    </row>
    <row r="4657" spans="11:13" x14ac:dyDescent="0.35">
      <c r="K4657" s="293"/>
      <c r="M4657" s="290"/>
    </row>
    <row r="4658" spans="11:13" x14ac:dyDescent="0.35">
      <c r="K4658" s="293"/>
      <c r="M4658" s="290"/>
    </row>
    <row r="4659" spans="11:13" x14ac:dyDescent="0.35">
      <c r="K4659" s="293"/>
      <c r="M4659" s="290"/>
    </row>
    <row r="4660" spans="11:13" x14ac:dyDescent="0.35">
      <c r="K4660" s="293"/>
      <c r="M4660" s="290"/>
    </row>
    <row r="4661" spans="11:13" x14ac:dyDescent="0.35">
      <c r="K4661" s="293"/>
      <c r="M4661" s="290"/>
    </row>
    <row r="4662" spans="11:13" x14ac:dyDescent="0.35">
      <c r="K4662" s="293"/>
      <c r="M4662" s="290"/>
    </row>
    <row r="4663" spans="11:13" x14ac:dyDescent="0.35">
      <c r="K4663" s="293"/>
      <c r="M4663" s="290"/>
    </row>
    <row r="4664" spans="11:13" x14ac:dyDescent="0.35">
      <c r="K4664" s="293"/>
      <c r="M4664" s="290"/>
    </row>
    <row r="4665" spans="11:13" x14ac:dyDescent="0.35">
      <c r="K4665" s="293"/>
      <c r="M4665" s="290"/>
    </row>
    <row r="4666" spans="11:13" x14ac:dyDescent="0.35">
      <c r="K4666" s="293"/>
      <c r="M4666" s="290"/>
    </row>
    <row r="4667" spans="11:13" x14ac:dyDescent="0.35">
      <c r="K4667" s="293"/>
      <c r="M4667" s="290"/>
    </row>
    <row r="4668" spans="11:13" x14ac:dyDescent="0.35">
      <c r="K4668" s="293"/>
      <c r="M4668" s="290"/>
    </row>
    <row r="4669" spans="11:13" x14ac:dyDescent="0.35">
      <c r="K4669" s="293"/>
      <c r="M4669" s="290"/>
    </row>
    <row r="4670" spans="11:13" x14ac:dyDescent="0.35">
      <c r="K4670" s="293"/>
      <c r="M4670" s="290"/>
    </row>
    <row r="4671" spans="11:13" x14ac:dyDescent="0.35">
      <c r="K4671" s="293"/>
      <c r="M4671" s="290"/>
    </row>
    <row r="4672" spans="11:13" x14ac:dyDescent="0.35">
      <c r="K4672" s="293"/>
      <c r="M4672" s="290"/>
    </row>
    <row r="4673" spans="11:13" x14ac:dyDescent="0.35">
      <c r="K4673" s="293"/>
      <c r="M4673" s="290"/>
    </row>
    <row r="4674" spans="11:13" x14ac:dyDescent="0.35">
      <c r="K4674" s="293"/>
      <c r="M4674" s="290"/>
    </row>
    <row r="4675" spans="11:13" x14ac:dyDescent="0.35">
      <c r="K4675" s="293"/>
      <c r="M4675" s="290"/>
    </row>
    <row r="4676" spans="11:13" x14ac:dyDescent="0.35">
      <c r="K4676" s="293"/>
      <c r="M4676" s="290"/>
    </row>
    <row r="4677" spans="11:13" x14ac:dyDescent="0.35">
      <c r="K4677" s="293"/>
      <c r="M4677" s="290"/>
    </row>
    <row r="4678" spans="11:13" x14ac:dyDescent="0.35">
      <c r="K4678" s="293"/>
      <c r="M4678" s="290"/>
    </row>
    <row r="4679" spans="11:13" x14ac:dyDescent="0.35">
      <c r="K4679" s="293"/>
      <c r="M4679" s="290"/>
    </row>
    <row r="4680" spans="11:13" x14ac:dyDescent="0.35">
      <c r="K4680" s="293"/>
      <c r="M4680" s="290"/>
    </row>
    <row r="4681" spans="11:13" x14ac:dyDescent="0.35">
      <c r="K4681" s="293"/>
      <c r="M4681" s="290"/>
    </row>
    <row r="4682" spans="11:13" x14ac:dyDescent="0.35">
      <c r="K4682" s="293"/>
      <c r="M4682" s="290"/>
    </row>
    <row r="4683" spans="11:13" x14ac:dyDescent="0.35">
      <c r="K4683" s="293"/>
      <c r="M4683" s="290"/>
    </row>
    <row r="4684" spans="11:13" x14ac:dyDescent="0.35">
      <c r="K4684" s="293"/>
      <c r="M4684" s="290"/>
    </row>
    <row r="4685" spans="11:13" x14ac:dyDescent="0.35">
      <c r="K4685" s="293"/>
      <c r="M4685" s="290"/>
    </row>
    <row r="4686" spans="11:13" x14ac:dyDescent="0.35">
      <c r="K4686" s="293"/>
      <c r="M4686" s="290"/>
    </row>
    <row r="4687" spans="11:13" x14ac:dyDescent="0.35">
      <c r="K4687" s="293"/>
      <c r="M4687" s="290"/>
    </row>
    <row r="4688" spans="11:13" x14ac:dyDescent="0.35">
      <c r="K4688" s="293"/>
      <c r="M4688" s="290"/>
    </row>
    <row r="4689" spans="11:13" x14ac:dyDescent="0.35">
      <c r="K4689" s="293"/>
      <c r="M4689" s="290"/>
    </row>
    <row r="4690" spans="11:13" x14ac:dyDescent="0.35">
      <c r="K4690" s="293"/>
      <c r="M4690" s="290"/>
    </row>
    <row r="4691" spans="11:13" x14ac:dyDescent="0.35">
      <c r="K4691" s="293"/>
      <c r="M4691" s="290"/>
    </row>
    <row r="4692" spans="11:13" x14ac:dyDescent="0.35">
      <c r="K4692" s="293"/>
      <c r="M4692" s="290"/>
    </row>
    <row r="4693" spans="11:13" x14ac:dyDescent="0.35">
      <c r="K4693" s="293"/>
      <c r="M4693" s="290"/>
    </row>
    <row r="4694" spans="11:13" x14ac:dyDescent="0.35">
      <c r="K4694" s="293"/>
      <c r="M4694" s="290"/>
    </row>
    <row r="4695" spans="11:13" x14ac:dyDescent="0.35">
      <c r="K4695" s="293"/>
      <c r="M4695" s="290"/>
    </row>
    <row r="4696" spans="11:13" x14ac:dyDescent="0.35">
      <c r="K4696" s="293"/>
      <c r="M4696" s="290"/>
    </row>
    <row r="4697" spans="11:13" x14ac:dyDescent="0.35">
      <c r="K4697" s="293"/>
      <c r="M4697" s="290"/>
    </row>
    <row r="4698" spans="11:13" x14ac:dyDescent="0.35">
      <c r="K4698" s="293"/>
      <c r="M4698" s="290"/>
    </row>
    <row r="4699" spans="11:13" x14ac:dyDescent="0.35">
      <c r="K4699" s="293"/>
      <c r="M4699" s="290"/>
    </row>
    <row r="4700" spans="11:13" x14ac:dyDescent="0.35">
      <c r="K4700" s="293"/>
      <c r="M4700" s="290"/>
    </row>
    <row r="4701" spans="11:13" x14ac:dyDescent="0.35">
      <c r="K4701" s="293"/>
      <c r="M4701" s="290"/>
    </row>
    <row r="4702" spans="11:13" x14ac:dyDescent="0.35">
      <c r="K4702" s="293"/>
      <c r="M4702" s="290"/>
    </row>
    <row r="4703" spans="11:13" x14ac:dyDescent="0.35">
      <c r="K4703" s="293"/>
      <c r="M4703" s="290"/>
    </row>
    <row r="4704" spans="11:13" x14ac:dyDescent="0.35">
      <c r="K4704" s="293"/>
      <c r="M4704" s="290"/>
    </row>
    <row r="4705" spans="11:13" x14ac:dyDescent="0.35">
      <c r="K4705" s="293"/>
      <c r="M4705" s="290"/>
    </row>
    <row r="4706" spans="11:13" x14ac:dyDescent="0.35">
      <c r="K4706" s="293"/>
      <c r="M4706" s="290"/>
    </row>
    <row r="4707" spans="11:13" x14ac:dyDescent="0.35">
      <c r="K4707" s="293"/>
      <c r="M4707" s="290"/>
    </row>
    <row r="4708" spans="11:13" x14ac:dyDescent="0.35">
      <c r="K4708" s="293"/>
      <c r="M4708" s="290"/>
    </row>
    <row r="4709" spans="11:13" x14ac:dyDescent="0.35">
      <c r="K4709" s="293"/>
      <c r="M4709" s="290"/>
    </row>
    <row r="4710" spans="11:13" x14ac:dyDescent="0.35">
      <c r="K4710" s="293"/>
      <c r="M4710" s="290"/>
    </row>
    <row r="4711" spans="11:13" x14ac:dyDescent="0.35">
      <c r="K4711" s="293"/>
      <c r="M4711" s="290"/>
    </row>
    <row r="4712" spans="11:13" x14ac:dyDescent="0.35">
      <c r="K4712" s="293"/>
      <c r="M4712" s="290"/>
    </row>
    <row r="4713" spans="11:13" x14ac:dyDescent="0.35">
      <c r="K4713" s="293"/>
      <c r="M4713" s="290"/>
    </row>
    <row r="4714" spans="11:13" x14ac:dyDescent="0.35">
      <c r="K4714" s="293"/>
      <c r="M4714" s="290"/>
    </row>
    <row r="4715" spans="11:13" x14ac:dyDescent="0.35">
      <c r="K4715" s="293"/>
      <c r="M4715" s="290"/>
    </row>
    <row r="4716" spans="11:13" x14ac:dyDescent="0.35">
      <c r="K4716" s="293"/>
      <c r="M4716" s="290"/>
    </row>
    <row r="4717" spans="11:13" x14ac:dyDescent="0.35">
      <c r="K4717" s="293"/>
      <c r="M4717" s="290"/>
    </row>
    <row r="4718" spans="11:13" x14ac:dyDescent="0.35">
      <c r="K4718" s="293"/>
      <c r="M4718" s="290"/>
    </row>
    <row r="4719" spans="11:13" x14ac:dyDescent="0.35">
      <c r="K4719" s="293"/>
      <c r="M4719" s="290"/>
    </row>
    <row r="4720" spans="11:13" x14ac:dyDescent="0.35">
      <c r="K4720" s="293"/>
      <c r="M4720" s="290"/>
    </row>
    <row r="4721" spans="11:13" x14ac:dyDescent="0.35">
      <c r="K4721" s="293"/>
      <c r="M4721" s="290"/>
    </row>
    <row r="4722" spans="11:13" x14ac:dyDescent="0.35">
      <c r="K4722" s="293"/>
      <c r="M4722" s="290"/>
    </row>
    <row r="4723" spans="11:13" x14ac:dyDescent="0.35">
      <c r="K4723" s="293"/>
      <c r="M4723" s="290"/>
    </row>
    <row r="4724" spans="11:13" x14ac:dyDescent="0.35">
      <c r="K4724" s="293"/>
      <c r="M4724" s="290"/>
    </row>
    <row r="4725" spans="11:13" x14ac:dyDescent="0.35">
      <c r="K4725" s="293"/>
      <c r="M4725" s="290"/>
    </row>
    <row r="4726" spans="11:13" x14ac:dyDescent="0.35">
      <c r="K4726" s="293"/>
      <c r="M4726" s="290"/>
    </row>
    <row r="4727" spans="11:13" x14ac:dyDescent="0.35">
      <c r="K4727" s="293"/>
      <c r="M4727" s="290"/>
    </row>
    <row r="4728" spans="11:13" x14ac:dyDescent="0.35">
      <c r="K4728" s="293"/>
      <c r="M4728" s="290"/>
    </row>
    <row r="4729" spans="11:13" x14ac:dyDescent="0.35">
      <c r="K4729" s="293"/>
      <c r="M4729" s="290"/>
    </row>
    <row r="4730" spans="11:13" x14ac:dyDescent="0.35">
      <c r="K4730" s="293"/>
      <c r="M4730" s="290"/>
    </row>
    <row r="4731" spans="11:13" x14ac:dyDescent="0.35">
      <c r="K4731" s="293"/>
      <c r="M4731" s="290"/>
    </row>
    <row r="4732" spans="11:13" x14ac:dyDescent="0.35">
      <c r="K4732" s="293"/>
      <c r="M4732" s="290"/>
    </row>
    <row r="4733" spans="11:13" x14ac:dyDescent="0.35">
      <c r="K4733" s="293"/>
      <c r="M4733" s="290"/>
    </row>
    <row r="4734" spans="11:13" x14ac:dyDescent="0.35">
      <c r="K4734" s="293"/>
      <c r="M4734" s="290"/>
    </row>
    <row r="4735" spans="11:13" x14ac:dyDescent="0.35">
      <c r="K4735" s="293"/>
      <c r="M4735" s="290"/>
    </row>
    <row r="4736" spans="11:13" x14ac:dyDescent="0.35">
      <c r="K4736" s="293"/>
      <c r="M4736" s="290"/>
    </row>
    <row r="4737" spans="11:13" x14ac:dyDescent="0.35">
      <c r="K4737" s="293"/>
      <c r="M4737" s="290"/>
    </row>
    <row r="4738" spans="11:13" x14ac:dyDescent="0.35">
      <c r="K4738" s="293"/>
      <c r="M4738" s="290"/>
    </row>
    <row r="4739" spans="11:13" x14ac:dyDescent="0.35">
      <c r="K4739" s="293"/>
      <c r="M4739" s="290"/>
    </row>
    <row r="4740" spans="11:13" x14ac:dyDescent="0.35">
      <c r="K4740" s="293"/>
      <c r="M4740" s="290"/>
    </row>
    <row r="4741" spans="11:13" x14ac:dyDescent="0.35">
      <c r="K4741" s="293"/>
      <c r="M4741" s="290"/>
    </row>
    <row r="4742" spans="11:13" x14ac:dyDescent="0.35">
      <c r="K4742" s="293"/>
      <c r="M4742" s="290"/>
    </row>
    <row r="4743" spans="11:13" x14ac:dyDescent="0.35">
      <c r="K4743" s="293"/>
      <c r="M4743" s="290"/>
    </row>
    <row r="4744" spans="11:13" x14ac:dyDescent="0.35">
      <c r="K4744" s="293"/>
      <c r="M4744" s="290"/>
    </row>
    <row r="4745" spans="11:13" x14ac:dyDescent="0.35">
      <c r="K4745" s="293"/>
      <c r="M4745" s="290"/>
    </row>
    <row r="4746" spans="11:13" x14ac:dyDescent="0.35">
      <c r="K4746" s="293"/>
      <c r="M4746" s="290"/>
    </row>
    <row r="4747" spans="11:13" x14ac:dyDescent="0.35">
      <c r="K4747" s="293"/>
      <c r="M4747" s="290"/>
    </row>
    <row r="4748" spans="11:13" x14ac:dyDescent="0.35">
      <c r="K4748" s="293"/>
      <c r="M4748" s="290"/>
    </row>
    <row r="4749" spans="11:13" x14ac:dyDescent="0.35">
      <c r="K4749" s="293"/>
      <c r="M4749" s="290"/>
    </row>
    <row r="4750" spans="11:13" x14ac:dyDescent="0.35">
      <c r="K4750" s="293"/>
      <c r="M4750" s="290"/>
    </row>
    <row r="4751" spans="11:13" x14ac:dyDescent="0.35">
      <c r="K4751" s="293"/>
      <c r="M4751" s="290"/>
    </row>
    <row r="4752" spans="11:13" x14ac:dyDescent="0.35">
      <c r="K4752" s="293"/>
      <c r="M4752" s="290"/>
    </row>
    <row r="4753" spans="11:13" x14ac:dyDescent="0.35">
      <c r="K4753" s="293"/>
      <c r="M4753" s="290"/>
    </row>
    <row r="4754" spans="11:13" x14ac:dyDescent="0.35">
      <c r="K4754" s="293"/>
      <c r="M4754" s="290"/>
    </row>
    <row r="4755" spans="11:13" x14ac:dyDescent="0.35">
      <c r="K4755" s="293"/>
      <c r="M4755" s="290"/>
    </row>
    <row r="4756" spans="11:13" x14ac:dyDescent="0.35">
      <c r="K4756" s="293"/>
      <c r="M4756" s="290"/>
    </row>
    <row r="4757" spans="11:13" x14ac:dyDescent="0.35">
      <c r="K4757" s="293"/>
      <c r="M4757" s="290"/>
    </row>
    <row r="4758" spans="11:13" x14ac:dyDescent="0.35">
      <c r="K4758" s="293"/>
      <c r="M4758" s="290"/>
    </row>
    <row r="4759" spans="11:13" x14ac:dyDescent="0.35">
      <c r="K4759" s="293"/>
      <c r="M4759" s="290"/>
    </row>
    <row r="4760" spans="11:13" x14ac:dyDescent="0.35">
      <c r="K4760" s="293"/>
      <c r="M4760" s="290"/>
    </row>
    <row r="4761" spans="11:13" x14ac:dyDescent="0.35">
      <c r="K4761" s="293"/>
      <c r="M4761" s="290"/>
    </row>
    <row r="4762" spans="11:13" x14ac:dyDescent="0.35">
      <c r="K4762" s="293"/>
      <c r="M4762" s="290"/>
    </row>
    <row r="4763" spans="11:13" x14ac:dyDescent="0.35">
      <c r="K4763" s="293"/>
      <c r="M4763" s="290"/>
    </row>
    <row r="4764" spans="11:13" x14ac:dyDescent="0.35">
      <c r="K4764" s="293"/>
      <c r="M4764" s="290"/>
    </row>
    <row r="4765" spans="11:13" x14ac:dyDescent="0.35">
      <c r="K4765" s="293"/>
      <c r="M4765" s="290"/>
    </row>
    <row r="4766" spans="11:13" x14ac:dyDescent="0.35">
      <c r="K4766" s="293"/>
      <c r="M4766" s="290"/>
    </row>
    <row r="4767" spans="11:13" x14ac:dyDescent="0.35">
      <c r="K4767" s="293"/>
      <c r="M4767" s="290"/>
    </row>
    <row r="4768" spans="11:13" x14ac:dyDescent="0.35">
      <c r="K4768" s="293"/>
      <c r="M4768" s="290"/>
    </row>
    <row r="4769" spans="11:13" x14ac:dyDescent="0.35">
      <c r="K4769" s="293"/>
      <c r="M4769" s="290"/>
    </row>
    <row r="4770" spans="11:13" x14ac:dyDescent="0.35">
      <c r="K4770" s="293"/>
      <c r="M4770" s="290"/>
    </row>
    <row r="4771" spans="11:13" x14ac:dyDescent="0.35">
      <c r="K4771" s="293"/>
      <c r="M4771" s="290"/>
    </row>
    <row r="4772" spans="11:13" x14ac:dyDescent="0.35">
      <c r="K4772" s="293"/>
      <c r="M4772" s="290"/>
    </row>
    <row r="4773" spans="11:13" x14ac:dyDescent="0.35">
      <c r="K4773" s="293"/>
      <c r="M4773" s="290"/>
    </row>
    <row r="4774" spans="11:13" x14ac:dyDescent="0.35">
      <c r="K4774" s="293"/>
      <c r="M4774" s="290"/>
    </row>
    <row r="4775" spans="11:13" x14ac:dyDescent="0.35">
      <c r="K4775" s="293"/>
      <c r="M4775" s="290"/>
    </row>
    <row r="4776" spans="11:13" x14ac:dyDescent="0.35">
      <c r="K4776" s="293"/>
      <c r="M4776" s="290"/>
    </row>
    <row r="4777" spans="11:13" x14ac:dyDescent="0.35">
      <c r="K4777" s="293"/>
      <c r="M4777" s="290"/>
    </row>
    <row r="4778" spans="11:13" x14ac:dyDescent="0.35">
      <c r="K4778" s="293"/>
      <c r="M4778" s="290"/>
    </row>
    <row r="4779" spans="11:13" x14ac:dyDescent="0.35">
      <c r="K4779" s="293"/>
      <c r="M4779" s="290"/>
    </row>
    <row r="4780" spans="11:13" x14ac:dyDescent="0.35">
      <c r="K4780" s="293"/>
      <c r="M4780" s="290"/>
    </row>
    <row r="4781" spans="11:13" x14ac:dyDescent="0.35">
      <c r="K4781" s="293"/>
      <c r="M4781" s="290"/>
    </row>
    <row r="4782" spans="11:13" x14ac:dyDescent="0.35">
      <c r="K4782" s="293"/>
      <c r="M4782" s="290"/>
    </row>
    <row r="4783" spans="11:13" x14ac:dyDescent="0.35">
      <c r="K4783" s="293"/>
      <c r="M4783" s="290"/>
    </row>
    <row r="4784" spans="11:13" x14ac:dyDescent="0.35">
      <c r="K4784" s="293"/>
      <c r="M4784" s="290"/>
    </row>
    <row r="4785" spans="11:13" x14ac:dyDescent="0.35">
      <c r="K4785" s="293"/>
      <c r="M4785" s="290"/>
    </row>
    <row r="4786" spans="11:13" x14ac:dyDescent="0.35">
      <c r="K4786" s="293"/>
      <c r="M4786" s="290"/>
    </row>
    <row r="4787" spans="11:13" x14ac:dyDescent="0.35">
      <c r="K4787" s="293"/>
      <c r="M4787" s="290"/>
    </row>
    <row r="4788" spans="11:13" x14ac:dyDescent="0.35">
      <c r="K4788" s="293"/>
      <c r="M4788" s="290"/>
    </row>
    <row r="4789" spans="11:13" x14ac:dyDescent="0.35">
      <c r="K4789" s="293"/>
      <c r="M4789" s="290"/>
    </row>
    <row r="4790" spans="11:13" x14ac:dyDescent="0.35">
      <c r="K4790" s="293"/>
      <c r="M4790" s="290"/>
    </row>
    <row r="4791" spans="11:13" x14ac:dyDescent="0.35">
      <c r="K4791" s="293"/>
      <c r="M4791" s="290"/>
    </row>
    <row r="4792" spans="11:13" x14ac:dyDescent="0.35">
      <c r="K4792" s="293"/>
      <c r="M4792" s="290"/>
    </row>
    <row r="4793" spans="11:13" x14ac:dyDescent="0.35">
      <c r="K4793" s="293"/>
      <c r="M4793" s="290"/>
    </row>
    <row r="4794" spans="11:13" x14ac:dyDescent="0.35">
      <c r="K4794" s="293"/>
      <c r="M4794" s="290"/>
    </row>
    <row r="4795" spans="11:13" x14ac:dyDescent="0.35">
      <c r="K4795" s="293"/>
      <c r="M4795" s="290"/>
    </row>
    <row r="4796" spans="11:13" x14ac:dyDescent="0.35">
      <c r="K4796" s="293"/>
      <c r="M4796" s="290"/>
    </row>
    <row r="4797" spans="11:13" x14ac:dyDescent="0.35">
      <c r="K4797" s="293"/>
      <c r="M4797" s="290"/>
    </row>
    <row r="4798" spans="11:13" x14ac:dyDescent="0.35">
      <c r="K4798" s="293"/>
      <c r="M4798" s="290"/>
    </row>
    <row r="4799" spans="11:13" x14ac:dyDescent="0.35">
      <c r="K4799" s="293"/>
      <c r="M4799" s="290"/>
    </row>
    <row r="4800" spans="11:13" x14ac:dyDescent="0.35">
      <c r="K4800" s="293"/>
      <c r="M4800" s="290"/>
    </row>
    <row r="4801" spans="11:13" x14ac:dyDescent="0.35">
      <c r="K4801" s="293"/>
      <c r="M4801" s="290"/>
    </row>
    <row r="4802" spans="11:13" x14ac:dyDescent="0.35">
      <c r="K4802" s="293"/>
      <c r="M4802" s="290"/>
    </row>
    <row r="4803" spans="11:13" x14ac:dyDescent="0.35">
      <c r="K4803" s="293"/>
      <c r="M4803" s="290"/>
    </row>
    <row r="4804" spans="11:13" x14ac:dyDescent="0.35">
      <c r="K4804" s="293"/>
      <c r="M4804" s="290"/>
    </row>
    <row r="4805" spans="11:13" x14ac:dyDescent="0.35">
      <c r="K4805" s="293"/>
      <c r="M4805" s="290"/>
    </row>
    <row r="4806" spans="11:13" x14ac:dyDescent="0.35">
      <c r="K4806" s="293"/>
      <c r="M4806" s="290"/>
    </row>
    <row r="4807" spans="11:13" x14ac:dyDescent="0.35">
      <c r="K4807" s="293"/>
      <c r="M4807" s="290"/>
    </row>
    <row r="4808" spans="11:13" x14ac:dyDescent="0.35">
      <c r="K4808" s="293"/>
      <c r="M4808" s="290"/>
    </row>
    <row r="4809" spans="11:13" x14ac:dyDescent="0.35">
      <c r="K4809" s="293"/>
      <c r="M4809" s="290"/>
    </row>
    <row r="4810" spans="11:13" x14ac:dyDescent="0.35">
      <c r="K4810" s="293"/>
      <c r="M4810" s="290"/>
    </row>
    <row r="4811" spans="11:13" x14ac:dyDescent="0.35">
      <c r="K4811" s="293"/>
      <c r="M4811" s="290"/>
    </row>
    <row r="4812" spans="11:13" x14ac:dyDescent="0.35">
      <c r="K4812" s="293"/>
      <c r="M4812" s="290"/>
    </row>
    <row r="4813" spans="11:13" x14ac:dyDescent="0.35">
      <c r="K4813" s="293"/>
      <c r="M4813" s="290"/>
    </row>
    <row r="4814" spans="11:13" x14ac:dyDescent="0.35">
      <c r="K4814" s="293"/>
      <c r="M4814" s="290"/>
    </row>
    <row r="4815" spans="11:13" x14ac:dyDescent="0.35">
      <c r="K4815" s="293"/>
      <c r="M4815" s="290"/>
    </row>
    <row r="4816" spans="11:13" x14ac:dyDescent="0.35">
      <c r="K4816" s="293"/>
      <c r="M4816" s="290"/>
    </row>
    <row r="4817" spans="11:13" x14ac:dyDescent="0.35">
      <c r="K4817" s="293"/>
      <c r="M4817" s="290"/>
    </row>
    <row r="4818" spans="11:13" x14ac:dyDescent="0.35">
      <c r="K4818" s="293"/>
      <c r="M4818" s="290"/>
    </row>
    <row r="4819" spans="11:13" x14ac:dyDescent="0.35">
      <c r="K4819" s="293"/>
      <c r="M4819" s="290"/>
    </row>
    <row r="4820" spans="11:13" x14ac:dyDescent="0.35">
      <c r="K4820" s="293"/>
      <c r="M4820" s="290"/>
    </row>
    <row r="4821" spans="11:13" x14ac:dyDescent="0.35">
      <c r="K4821" s="293"/>
      <c r="M4821" s="290"/>
    </row>
    <row r="4822" spans="11:13" x14ac:dyDescent="0.35">
      <c r="K4822" s="293"/>
      <c r="M4822" s="290"/>
    </row>
    <row r="4823" spans="11:13" x14ac:dyDescent="0.35">
      <c r="K4823" s="293"/>
      <c r="M4823" s="290"/>
    </row>
    <row r="4824" spans="11:13" x14ac:dyDescent="0.35">
      <c r="K4824" s="293"/>
      <c r="M4824" s="290"/>
    </row>
    <row r="4825" spans="11:13" x14ac:dyDescent="0.35">
      <c r="K4825" s="293"/>
      <c r="M4825" s="290"/>
    </row>
    <row r="4826" spans="11:13" x14ac:dyDescent="0.35">
      <c r="K4826" s="293"/>
      <c r="M4826" s="290"/>
    </row>
    <row r="4827" spans="11:13" x14ac:dyDescent="0.35">
      <c r="K4827" s="293"/>
      <c r="M4827" s="290"/>
    </row>
    <row r="4828" spans="11:13" x14ac:dyDescent="0.35">
      <c r="K4828" s="293"/>
      <c r="M4828" s="290"/>
    </row>
    <row r="4829" spans="11:13" x14ac:dyDescent="0.35">
      <c r="K4829" s="293"/>
      <c r="M4829" s="290"/>
    </row>
    <row r="4830" spans="11:13" x14ac:dyDescent="0.35">
      <c r="K4830" s="293"/>
      <c r="M4830" s="290"/>
    </row>
    <row r="4831" spans="11:13" x14ac:dyDescent="0.35">
      <c r="K4831" s="293"/>
      <c r="M4831" s="290"/>
    </row>
    <row r="4832" spans="11:13" x14ac:dyDescent="0.35">
      <c r="K4832" s="293"/>
      <c r="M4832" s="290"/>
    </row>
    <row r="4833" spans="11:13" x14ac:dyDescent="0.35">
      <c r="K4833" s="293"/>
      <c r="M4833" s="290"/>
    </row>
    <row r="4834" spans="11:13" x14ac:dyDescent="0.35">
      <c r="K4834" s="293"/>
      <c r="M4834" s="290"/>
    </row>
    <row r="4835" spans="11:13" x14ac:dyDescent="0.35">
      <c r="K4835" s="293"/>
      <c r="M4835" s="290"/>
    </row>
    <row r="4836" spans="11:13" x14ac:dyDescent="0.35">
      <c r="K4836" s="293"/>
      <c r="M4836" s="290"/>
    </row>
    <row r="4837" spans="11:13" x14ac:dyDescent="0.35">
      <c r="K4837" s="293"/>
      <c r="M4837" s="290"/>
    </row>
    <row r="4838" spans="11:13" x14ac:dyDescent="0.35">
      <c r="K4838" s="293"/>
      <c r="M4838" s="290"/>
    </row>
    <row r="4839" spans="11:13" x14ac:dyDescent="0.35">
      <c r="K4839" s="293"/>
      <c r="M4839" s="290"/>
    </row>
    <row r="4840" spans="11:13" x14ac:dyDescent="0.35">
      <c r="K4840" s="293"/>
      <c r="M4840" s="290"/>
    </row>
    <row r="4841" spans="11:13" x14ac:dyDescent="0.35">
      <c r="K4841" s="293"/>
      <c r="M4841" s="290"/>
    </row>
    <row r="4842" spans="11:13" x14ac:dyDescent="0.35">
      <c r="K4842" s="293"/>
      <c r="M4842" s="290"/>
    </row>
    <row r="4843" spans="11:13" x14ac:dyDescent="0.35">
      <c r="K4843" s="293"/>
      <c r="M4843" s="290"/>
    </row>
    <row r="4844" spans="11:13" x14ac:dyDescent="0.35">
      <c r="K4844" s="293"/>
      <c r="M4844" s="290"/>
    </row>
    <row r="4845" spans="11:13" x14ac:dyDescent="0.35">
      <c r="K4845" s="293"/>
      <c r="M4845" s="290"/>
    </row>
    <row r="4846" spans="11:13" x14ac:dyDescent="0.35">
      <c r="K4846" s="293"/>
      <c r="M4846" s="290"/>
    </row>
    <row r="4847" spans="11:13" x14ac:dyDescent="0.35">
      <c r="K4847" s="293"/>
      <c r="M4847" s="290"/>
    </row>
    <row r="4848" spans="11:13" x14ac:dyDescent="0.35">
      <c r="K4848" s="293"/>
      <c r="M4848" s="290"/>
    </row>
    <row r="4849" spans="11:13" x14ac:dyDescent="0.35">
      <c r="K4849" s="293"/>
      <c r="M4849" s="290"/>
    </row>
    <row r="4850" spans="11:13" x14ac:dyDescent="0.35">
      <c r="K4850" s="293"/>
      <c r="M4850" s="290"/>
    </row>
    <row r="4851" spans="11:13" x14ac:dyDescent="0.35">
      <c r="K4851" s="293"/>
      <c r="M4851" s="290"/>
    </row>
    <row r="4852" spans="11:13" x14ac:dyDescent="0.35">
      <c r="K4852" s="293"/>
      <c r="M4852" s="290"/>
    </row>
    <row r="4853" spans="11:13" x14ac:dyDescent="0.35">
      <c r="K4853" s="293"/>
      <c r="M4853" s="290"/>
    </row>
    <row r="4854" spans="11:13" x14ac:dyDescent="0.35">
      <c r="K4854" s="293"/>
      <c r="M4854" s="290"/>
    </row>
    <row r="4855" spans="11:13" x14ac:dyDescent="0.35">
      <c r="K4855" s="293"/>
      <c r="M4855" s="290"/>
    </row>
    <row r="4856" spans="11:13" x14ac:dyDescent="0.35">
      <c r="K4856" s="293"/>
      <c r="M4856" s="290"/>
    </row>
    <row r="4857" spans="11:13" x14ac:dyDescent="0.35">
      <c r="K4857" s="293"/>
      <c r="M4857" s="290"/>
    </row>
    <row r="4858" spans="11:13" x14ac:dyDescent="0.35">
      <c r="K4858" s="293"/>
      <c r="M4858" s="290"/>
    </row>
    <row r="4859" spans="11:13" x14ac:dyDescent="0.35">
      <c r="K4859" s="293"/>
      <c r="M4859" s="290"/>
    </row>
    <row r="4860" spans="11:13" x14ac:dyDescent="0.35">
      <c r="K4860" s="293"/>
      <c r="M4860" s="290"/>
    </row>
    <row r="4861" spans="11:13" x14ac:dyDescent="0.35">
      <c r="K4861" s="293"/>
      <c r="M4861" s="290"/>
    </row>
    <row r="4862" spans="11:13" x14ac:dyDescent="0.35">
      <c r="K4862" s="293"/>
      <c r="M4862" s="290"/>
    </row>
    <row r="4863" spans="11:13" x14ac:dyDescent="0.35">
      <c r="K4863" s="293"/>
      <c r="M4863" s="290"/>
    </row>
    <row r="4864" spans="11:13" x14ac:dyDescent="0.35">
      <c r="K4864" s="293"/>
      <c r="M4864" s="290"/>
    </row>
    <row r="4865" spans="11:13" x14ac:dyDescent="0.35">
      <c r="K4865" s="293"/>
      <c r="M4865" s="290"/>
    </row>
    <row r="4866" spans="11:13" x14ac:dyDescent="0.35">
      <c r="K4866" s="293"/>
      <c r="M4866" s="290"/>
    </row>
    <row r="4867" spans="11:13" x14ac:dyDescent="0.35">
      <c r="K4867" s="293"/>
      <c r="M4867" s="290"/>
    </row>
    <row r="4868" spans="11:13" x14ac:dyDescent="0.35">
      <c r="K4868" s="293"/>
      <c r="M4868" s="290"/>
    </row>
    <row r="4869" spans="11:13" x14ac:dyDescent="0.35">
      <c r="K4869" s="293"/>
      <c r="M4869" s="290"/>
    </row>
    <row r="4870" spans="11:13" x14ac:dyDescent="0.35">
      <c r="K4870" s="293"/>
      <c r="M4870" s="290"/>
    </row>
    <row r="4871" spans="11:13" x14ac:dyDescent="0.35">
      <c r="K4871" s="293"/>
      <c r="M4871" s="290"/>
    </row>
    <row r="4872" spans="11:13" x14ac:dyDescent="0.35">
      <c r="K4872" s="293"/>
      <c r="M4872" s="290"/>
    </row>
    <row r="4873" spans="11:13" x14ac:dyDescent="0.35">
      <c r="K4873" s="293"/>
      <c r="M4873" s="290"/>
    </row>
    <row r="4874" spans="11:13" x14ac:dyDescent="0.35">
      <c r="K4874" s="293"/>
      <c r="M4874" s="290"/>
    </row>
    <row r="4875" spans="11:13" x14ac:dyDescent="0.35">
      <c r="K4875" s="293"/>
      <c r="M4875" s="290"/>
    </row>
    <row r="4876" spans="11:13" x14ac:dyDescent="0.35">
      <c r="K4876" s="293"/>
      <c r="M4876" s="290"/>
    </row>
    <row r="4877" spans="11:13" x14ac:dyDescent="0.35">
      <c r="K4877" s="293"/>
      <c r="M4877" s="290"/>
    </row>
    <row r="4878" spans="11:13" x14ac:dyDescent="0.35">
      <c r="K4878" s="293"/>
      <c r="M4878" s="290"/>
    </row>
    <row r="4879" spans="11:13" x14ac:dyDescent="0.35">
      <c r="K4879" s="293"/>
      <c r="M4879" s="290"/>
    </row>
    <row r="4880" spans="11:13" x14ac:dyDescent="0.35">
      <c r="K4880" s="293"/>
      <c r="M4880" s="290"/>
    </row>
    <row r="4881" spans="11:13" x14ac:dyDescent="0.35">
      <c r="K4881" s="293"/>
      <c r="M4881" s="290"/>
    </row>
    <row r="4882" spans="11:13" x14ac:dyDescent="0.35">
      <c r="K4882" s="293"/>
      <c r="M4882" s="290"/>
    </row>
    <row r="4883" spans="11:13" x14ac:dyDescent="0.35">
      <c r="K4883" s="293"/>
      <c r="M4883" s="290"/>
    </row>
    <row r="4884" spans="11:13" x14ac:dyDescent="0.35">
      <c r="K4884" s="293"/>
      <c r="M4884" s="290"/>
    </row>
    <row r="4885" spans="11:13" x14ac:dyDescent="0.35">
      <c r="K4885" s="293"/>
      <c r="M4885" s="290"/>
    </row>
    <row r="4886" spans="11:13" x14ac:dyDescent="0.35">
      <c r="K4886" s="293"/>
      <c r="M4886" s="290"/>
    </row>
    <row r="4887" spans="11:13" x14ac:dyDescent="0.35">
      <c r="K4887" s="293"/>
      <c r="M4887" s="290"/>
    </row>
    <row r="4888" spans="11:13" x14ac:dyDescent="0.35">
      <c r="K4888" s="293"/>
      <c r="M4888" s="290"/>
    </row>
    <row r="4889" spans="11:13" x14ac:dyDescent="0.35">
      <c r="K4889" s="293"/>
      <c r="M4889" s="290"/>
    </row>
    <row r="4890" spans="11:13" x14ac:dyDescent="0.35">
      <c r="K4890" s="293"/>
      <c r="M4890" s="290"/>
    </row>
    <row r="4891" spans="11:13" x14ac:dyDescent="0.35">
      <c r="K4891" s="293"/>
      <c r="M4891" s="290"/>
    </row>
    <row r="4892" spans="11:13" x14ac:dyDescent="0.35">
      <c r="K4892" s="293"/>
      <c r="M4892" s="290"/>
    </row>
    <row r="4893" spans="11:13" x14ac:dyDescent="0.35">
      <c r="K4893" s="293"/>
      <c r="M4893" s="290"/>
    </row>
    <row r="4894" spans="11:13" x14ac:dyDescent="0.35">
      <c r="K4894" s="293"/>
      <c r="M4894" s="290"/>
    </row>
    <row r="4895" spans="11:13" x14ac:dyDescent="0.35">
      <c r="K4895" s="293"/>
      <c r="M4895" s="290"/>
    </row>
    <row r="4896" spans="11:13" x14ac:dyDescent="0.35">
      <c r="K4896" s="293"/>
      <c r="M4896" s="290"/>
    </row>
    <row r="4897" spans="11:13" x14ac:dyDescent="0.35">
      <c r="K4897" s="293"/>
      <c r="M4897" s="290"/>
    </row>
    <row r="4898" spans="11:13" x14ac:dyDescent="0.35">
      <c r="K4898" s="293"/>
      <c r="M4898" s="290"/>
    </row>
    <row r="4899" spans="11:13" x14ac:dyDescent="0.35">
      <c r="K4899" s="293"/>
      <c r="M4899" s="290"/>
    </row>
    <row r="4900" spans="11:13" x14ac:dyDescent="0.35">
      <c r="K4900" s="293"/>
      <c r="M4900" s="290"/>
    </row>
    <row r="4901" spans="11:13" x14ac:dyDescent="0.35">
      <c r="K4901" s="293"/>
      <c r="M4901" s="290"/>
    </row>
    <row r="4902" spans="11:13" x14ac:dyDescent="0.35">
      <c r="K4902" s="293"/>
      <c r="M4902" s="290"/>
    </row>
    <row r="4903" spans="11:13" x14ac:dyDescent="0.35">
      <c r="K4903" s="293"/>
      <c r="M4903" s="290"/>
    </row>
    <row r="4904" spans="11:13" x14ac:dyDescent="0.35">
      <c r="K4904" s="293"/>
      <c r="M4904" s="290"/>
    </row>
    <row r="4905" spans="11:13" x14ac:dyDescent="0.35">
      <c r="K4905" s="293"/>
      <c r="M4905" s="290"/>
    </row>
    <row r="4906" spans="11:13" x14ac:dyDescent="0.35">
      <c r="K4906" s="293"/>
      <c r="M4906" s="290"/>
    </row>
    <row r="4907" spans="11:13" x14ac:dyDescent="0.35">
      <c r="K4907" s="293"/>
      <c r="M4907" s="290"/>
    </row>
    <row r="4908" spans="11:13" x14ac:dyDescent="0.35">
      <c r="K4908" s="293"/>
      <c r="M4908" s="290"/>
    </row>
    <row r="4909" spans="11:13" x14ac:dyDescent="0.35">
      <c r="K4909" s="293"/>
      <c r="M4909" s="290"/>
    </row>
    <row r="4910" spans="11:13" x14ac:dyDescent="0.35">
      <c r="K4910" s="293"/>
      <c r="M4910" s="290"/>
    </row>
    <row r="4911" spans="11:13" x14ac:dyDescent="0.35">
      <c r="K4911" s="293"/>
      <c r="M4911" s="290"/>
    </row>
    <row r="4912" spans="11:13" x14ac:dyDescent="0.35">
      <c r="K4912" s="293"/>
      <c r="M4912" s="290"/>
    </row>
    <row r="4913" spans="11:13" x14ac:dyDescent="0.35">
      <c r="K4913" s="293"/>
      <c r="M4913" s="290"/>
    </row>
    <row r="4914" spans="11:13" x14ac:dyDescent="0.35">
      <c r="K4914" s="293"/>
      <c r="M4914" s="290"/>
    </row>
    <row r="4915" spans="11:13" x14ac:dyDescent="0.35">
      <c r="K4915" s="293"/>
      <c r="M4915" s="290"/>
    </row>
    <row r="4916" spans="11:13" x14ac:dyDescent="0.35">
      <c r="K4916" s="293"/>
      <c r="M4916" s="290"/>
    </row>
    <row r="4917" spans="11:13" x14ac:dyDescent="0.35">
      <c r="K4917" s="293"/>
      <c r="M4917" s="290"/>
    </row>
    <row r="4918" spans="11:13" x14ac:dyDescent="0.35">
      <c r="K4918" s="293"/>
      <c r="M4918" s="290"/>
    </row>
    <row r="4919" spans="11:13" x14ac:dyDescent="0.35">
      <c r="K4919" s="293"/>
      <c r="M4919" s="290"/>
    </row>
    <row r="4920" spans="11:13" x14ac:dyDescent="0.35">
      <c r="K4920" s="293"/>
      <c r="M4920" s="290"/>
    </row>
    <row r="4921" spans="11:13" x14ac:dyDescent="0.35">
      <c r="K4921" s="293"/>
      <c r="M4921" s="290"/>
    </row>
    <row r="4922" spans="11:13" x14ac:dyDescent="0.35">
      <c r="K4922" s="293"/>
      <c r="M4922" s="290"/>
    </row>
    <row r="4923" spans="11:13" x14ac:dyDescent="0.35">
      <c r="K4923" s="293"/>
      <c r="M4923" s="290"/>
    </row>
    <row r="4924" spans="11:13" x14ac:dyDescent="0.35">
      <c r="K4924" s="293"/>
      <c r="M4924" s="290"/>
    </row>
    <row r="4925" spans="11:13" x14ac:dyDescent="0.35">
      <c r="K4925" s="293"/>
      <c r="M4925" s="290"/>
    </row>
    <row r="4926" spans="11:13" x14ac:dyDescent="0.35">
      <c r="K4926" s="293"/>
      <c r="M4926" s="290"/>
    </row>
    <row r="4927" spans="11:13" x14ac:dyDescent="0.35">
      <c r="K4927" s="293"/>
      <c r="M4927" s="290"/>
    </row>
    <row r="4928" spans="11:13" x14ac:dyDescent="0.35">
      <c r="K4928" s="293"/>
      <c r="M4928" s="290"/>
    </row>
    <row r="4929" spans="11:13" x14ac:dyDescent="0.35">
      <c r="K4929" s="293"/>
      <c r="M4929" s="290"/>
    </row>
    <row r="4930" spans="11:13" x14ac:dyDescent="0.35">
      <c r="K4930" s="293"/>
      <c r="M4930" s="290"/>
    </row>
    <row r="4931" spans="11:13" x14ac:dyDescent="0.35">
      <c r="K4931" s="293"/>
      <c r="M4931" s="290"/>
    </row>
    <row r="4932" spans="11:13" x14ac:dyDescent="0.35">
      <c r="K4932" s="293"/>
      <c r="M4932" s="290"/>
    </row>
    <row r="4933" spans="11:13" x14ac:dyDescent="0.35">
      <c r="K4933" s="293"/>
      <c r="M4933" s="290"/>
    </row>
    <row r="4934" spans="11:13" x14ac:dyDescent="0.35">
      <c r="K4934" s="293"/>
      <c r="M4934" s="290"/>
    </row>
    <row r="4935" spans="11:13" x14ac:dyDescent="0.35">
      <c r="K4935" s="293"/>
      <c r="M4935" s="290"/>
    </row>
    <row r="4936" spans="11:13" x14ac:dyDescent="0.35">
      <c r="K4936" s="293"/>
      <c r="M4936" s="290"/>
    </row>
    <row r="4937" spans="11:13" x14ac:dyDescent="0.35">
      <c r="K4937" s="293"/>
      <c r="M4937" s="290"/>
    </row>
    <row r="4938" spans="11:13" x14ac:dyDescent="0.35">
      <c r="K4938" s="293"/>
      <c r="M4938" s="290"/>
    </row>
    <row r="4939" spans="11:13" x14ac:dyDescent="0.35">
      <c r="K4939" s="293"/>
      <c r="M4939" s="290"/>
    </row>
    <row r="4940" spans="11:13" x14ac:dyDescent="0.35">
      <c r="K4940" s="293"/>
      <c r="M4940" s="290"/>
    </row>
    <row r="4941" spans="11:13" x14ac:dyDescent="0.35">
      <c r="K4941" s="293"/>
      <c r="M4941" s="290"/>
    </row>
    <row r="4942" spans="11:13" x14ac:dyDescent="0.35">
      <c r="K4942" s="293"/>
      <c r="M4942" s="290"/>
    </row>
    <row r="4943" spans="11:13" x14ac:dyDescent="0.35">
      <c r="K4943" s="293"/>
      <c r="M4943" s="290"/>
    </row>
    <row r="4944" spans="11:13" x14ac:dyDescent="0.35">
      <c r="K4944" s="293"/>
      <c r="M4944" s="290"/>
    </row>
    <row r="4945" spans="11:13" x14ac:dyDescent="0.35">
      <c r="K4945" s="293"/>
      <c r="M4945" s="290"/>
    </row>
    <row r="4946" spans="11:13" x14ac:dyDescent="0.35">
      <c r="K4946" s="293"/>
      <c r="M4946" s="290"/>
    </row>
    <row r="4947" spans="11:13" x14ac:dyDescent="0.35">
      <c r="K4947" s="293"/>
      <c r="M4947" s="290"/>
    </row>
    <row r="4948" spans="11:13" x14ac:dyDescent="0.35">
      <c r="K4948" s="293"/>
      <c r="M4948" s="290"/>
    </row>
    <row r="4949" spans="11:13" x14ac:dyDescent="0.35">
      <c r="K4949" s="293"/>
      <c r="M4949" s="290"/>
    </row>
    <row r="4950" spans="11:13" x14ac:dyDescent="0.35">
      <c r="K4950" s="293"/>
      <c r="M4950" s="290"/>
    </row>
    <row r="4951" spans="11:13" x14ac:dyDescent="0.35">
      <c r="K4951" s="293"/>
      <c r="M4951" s="290"/>
    </row>
    <row r="4952" spans="11:13" x14ac:dyDescent="0.35">
      <c r="K4952" s="293"/>
      <c r="M4952" s="290"/>
    </row>
    <row r="4953" spans="11:13" x14ac:dyDescent="0.35">
      <c r="K4953" s="293"/>
      <c r="M4953" s="290"/>
    </row>
    <row r="4954" spans="11:13" x14ac:dyDescent="0.35">
      <c r="K4954" s="293"/>
      <c r="M4954" s="290"/>
    </row>
    <row r="4955" spans="11:13" x14ac:dyDescent="0.35">
      <c r="K4955" s="293"/>
      <c r="M4955" s="290"/>
    </row>
    <row r="4956" spans="11:13" x14ac:dyDescent="0.35">
      <c r="K4956" s="293"/>
      <c r="M4956" s="290"/>
    </row>
    <row r="4957" spans="11:13" x14ac:dyDescent="0.35">
      <c r="K4957" s="293"/>
      <c r="M4957" s="290"/>
    </row>
    <row r="4958" spans="11:13" x14ac:dyDescent="0.35">
      <c r="K4958" s="293"/>
      <c r="M4958" s="290"/>
    </row>
    <row r="4959" spans="11:13" x14ac:dyDescent="0.35">
      <c r="K4959" s="293"/>
      <c r="M4959" s="290"/>
    </row>
    <row r="4960" spans="11:13" x14ac:dyDescent="0.35">
      <c r="K4960" s="293"/>
      <c r="M4960" s="290"/>
    </row>
    <row r="4961" spans="11:13" x14ac:dyDescent="0.35">
      <c r="K4961" s="293"/>
      <c r="M4961" s="290"/>
    </row>
    <row r="4962" spans="11:13" x14ac:dyDescent="0.35">
      <c r="K4962" s="293"/>
      <c r="M4962" s="290"/>
    </row>
    <row r="4963" spans="11:13" x14ac:dyDescent="0.35">
      <c r="K4963" s="293"/>
      <c r="M4963" s="290"/>
    </row>
    <row r="4964" spans="11:13" x14ac:dyDescent="0.35">
      <c r="K4964" s="293"/>
      <c r="M4964" s="290"/>
    </row>
    <row r="4965" spans="11:13" x14ac:dyDescent="0.35">
      <c r="K4965" s="293"/>
      <c r="M4965" s="290"/>
    </row>
    <row r="4966" spans="11:13" x14ac:dyDescent="0.35">
      <c r="K4966" s="293"/>
      <c r="M4966" s="290"/>
    </row>
    <row r="4967" spans="11:13" x14ac:dyDescent="0.35">
      <c r="K4967" s="293"/>
      <c r="M4967" s="290"/>
    </row>
    <row r="4968" spans="11:13" x14ac:dyDescent="0.35">
      <c r="K4968" s="293"/>
      <c r="M4968" s="290"/>
    </row>
    <row r="4969" spans="11:13" x14ac:dyDescent="0.35">
      <c r="K4969" s="293"/>
      <c r="M4969" s="290"/>
    </row>
    <row r="4970" spans="11:13" x14ac:dyDescent="0.35">
      <c r="K4970" s="293"/>
      <c r="M4970" s="290"/>
    </row>
    <row r="4971" spans="11:13" x14ac:dyDescent="0.35">
      <c r="K4971" s="293"/>
      <c r="M4971" s="290"/>
    </row>
    <row r="4972" spans="11:13" x14ac:dyDescent="0.35">
      <c r="K4972" s="293"/>
      <c r="M4972" s="290"/>
    </row>
    <row r="4973" spans="11:13" x14ac:dyDescent="0.35">
      <c r="K4973" s="293"/>
      <c r="M4973" s="290"/>
    </row>
    <row r="4974" spans="11:13" x14ac:dyDescent="0.35">
      <c r="K4974" s="293"/>
      <c r="M4974" s="290"/>
    </row>
    <row r="4975" spans="11:13" x14ac:dyDescent="0.35">
      <c r="K4975" s="293"/>
      <c r="M4975" s="290"/>
    </row>
    <row r="4976" spans="11:13" x14ac:dyDescent="0.35">
      <c r="K4976" s="293"/>
      <c r="M4976" s="290"/>
    </row>
    <row r="4977" spans="11:13" x14ac:dyDescent="0.35">
      <c r="K4977" s="293"/>
      <c r="M4977" s="290"/>
    </row>
    <row r="4978" spans="11:13" x14ac:dyDescent="0.35">
      <c r="K4978" s="293"/>
      <c r="M4978" s="290"/>
    </row>
    <row r="4979" spans="11:13" x14ac:dyDescent="0.35">
      <c r="K4979" s="293"/>
      <c r="M4979" s="290"/>
    </row>
    <row r="4980" spans="11:13" x14ac:dyDescent="0.35">
      <c r="K4980" s="293"/>
      <c r="M4980" s="290"/>
    </row>
    <row r="4981" spans="11:13" x14ac:dyDescent="0.35">
      <c r="K4981" s="293"/>
      <c r="M4981" s="290"/>
    </row>
    <row r="4982" spans="11:13" x14ac:dyDescent="0.35">
      <c r="K4982" s="293"/>
      <c r="M4982" s="290"/>
    </row>
    <row r="4983" spans="11:13" x14ac:dyDescent="0.35">
      <c r="K4983" s="293"/>
      <c r="M4983" s="290"/>
    </row>
    <row r="4984" spans="11:13" x14ac:dyDescent="0.35">
      <c r="K4984" s="293"/>
      <c r="M4984" s="290"/>
    </row>
    <row r="4985" spans="11:13" x14ac:dyDescent="0.35">
      <c r="K4985" s="293"/>
      <c r="M4985" s="290"/>
    </row>
    <row r="4986" spans="11:13" x14ac:dyDescent="0.35">
      <c r="K4986" s="293"/>
      <c r="M4986" s="290"/>
    </row>
    <row r="4987" spans="11:13" x14ac:dyDescent="0.35">
      <c r="K4987" s="293"/>
      <c r="M4987" s="290"/>
    </row>
    <row r="4988" spans="11:13" x14ac:dyDescent="0.35">
      <c r="K4988" s="293"/>
      <c r="M4988" s="290"/>
    </row>
    <row r="4989" spans="11:13" x14ac:dyDescent="0.35">
      <c r="K4989" s="293"/>
      <c r="M4989" s="290"/>
    </row>
    <row r="4990" spans="11:13" x14ac:dyDescent="0.35">
      <c r="K4990" s="293"/>
      <c r="M4990" s="290"/>
    </row>
    <row r="4991" spans="11:13" x14ac:dyDescent="0.35">
      <c r="K4991" s="293"/>
      <c r="M4991" s="290"/>
    </row>
    <row r="4992" spans="11:13" x14ac:dyDescent="0.35">
      <c r="K4992" s="293"/>
      <c r="M4992" s="290"/>
    </row>
    <row r="4993" spans="11:13" x14ac:dyDescent="0.35">
      <c r="K4993" s="293"/>
      <c r="M4993" s="290"/>
    </row>
    <row r="4994" spans="11:13" x14ac:dyDescent="0.35">
      <c r="K4994" s="293"/>
      <c r="M4994" s="290"/>
    </row>
    <row r="4995" spans="11:13" x14ac:dyDescent="0.35">
      <c r="K4995" s="293"/>
      <c r="M4995" s="290"/>
    </row>
    <row r="4996" spans="11:13" x14ac:dyDescent="0.35">
      <c r="K4996" s="293"/>
      <c r="M4996" s="290"/>
    </row>
    <row r="4997" spans="11:13" x14ac:dyDescent="0.35">
      <c r="K4997" s="293"/>
      <c r="M4997" s="290"/>
    </row>
    <row r="4998" spans="11:13" x14ac:dyDescent="0.35">
      <c r="K4998" s="293"/>
      <c r="M4998" s="290"/>
    </row>
    <row r="4999" spans="11:13" x14ac:dyDescent="0.35">
      <c r="K4999" s="293"/>
      <c r="M4999" s="290"/>
    </row>
    <row r="5000" spans="11:13" x14ac:dyDescent="0.35">
      <c r="K5000" s="293"/>
      <c r="M5000" s="290"/>
    </row>
    <row r="5001" spans="11:13" x14ac:dyDescent="0.35">
      <c r="K5001" s="293"/>
      <c r="M5001" s="290"/>
    </row>
    <row r="5002" spans="11:13" x14ac:dyDescent="0.35">
      <c r="K5002" s="293"/>
      <c r="M5002" s="290"/>
    </row>
    <row r="5003" spans="11:13" x14ac:dyDescent="0.35">
      <c r="K5003" s="293"/>
      <c r="M5003" s="290"/>
    </row>
    <row r="5004" spans="11:13" x14ac:dyDescent="0.35">
      <c r="K5004" s="293"/>
      <c r="M5004" s="290"/>
    </row>
    <row r="5005" spans="11:13" x14ac:dyDescent="0.35">
      <c r="K5005" s="293"/>
      <c r="M5005" s="290"/>
    </row>
    <row r="5006" spans="11:13" x14ac:dyDescent="0.35">
      <c r="K5006" s="293"/>
      <c r="M5006" s="290"/>
    </row>
    <row r="5007" spans="11:13" x14ac:dyDescent="0.35">
      <c r="K5007" s="293"/>
      <c r="M5007" s="290"/>
    </row>
    <row r="5008" spans="11:13" x14ac:dyDescent="0.35">
      <c r="K5008" s="293"/>
      <c r="M5008" s="290"/>
    </row>
    <row r="5009" spans="11:13" x14ac:dyDescent="0.35">
      <c r="K5009" s="293"/>
      <c r="M5009" s="290"/>
    </row>
    <row r="5010" spans="11:13" x14ac:dyDescent="0.35">
      <c r="K5010" s="293"/>
      <c r="M5010" s="290"/>
    </row>
    <row r="5011" spans="11:13" x14ac:dyDescent="0.35">
      <c r="K5011" s="293"/>
      <c r="M5011" s="290"/>
    </row>
    <row r="5012" spans="11:13" x14ac:dyDescent="0.35">
      <c r="K5012" s="293"/>
      <c r="M5012" s="290"/>
    </row>
    <row r="5013" spans="11:13" x14ac:dyDescent="0.35">
      <c r="K5013" s="293"/>
      <c r="M5013" s="290"/>
    </row>
    <row r="5014" spans="11:13" x14ac:dyDescent="0.35">
      <c r="K5014" s="293"/>
      <c r="M5014" s="290"/>
    </row>
    <row r="5015" spans="11:13" x14ac:dyDescent="0.35">
      <c r="K5015" s="293"/>
      <c r="M5015" s="290"/>
    </row>
    <row r="5016" spans="11:13" x14ac:dyDescent="0.35">
      <c r="K5016" s="293"/>
      <c r="M5016" s="290"/>
    </row>
    <row r="5017" spans="11:13" x14ac:dyDescent="0.35">
      <c r="K5017" s="293"/>
      <c r="M5017" s="290"/>
    </row>
    <row r="5018" spans="11:13" x14ac:dyDescent="0.35">
      <c r="K5018" s="293"/>
      <c r="M5018" s="290"/>
    </row>
    <row r="5019" spans="11:13" x14ac:dyDescent="0.35">
      <c r="K5019" s="293"/>
      <c r="M5019" s="290"/>
    </row>
    <row r="5020" spans="11:13" x14ac:dyDescent="0.35">
      <c r="K5020" s="293"/>
      <c r="M5020" s="290"/>
    </row>
    <row r="5021" spans="11:13" x14ac:dyDescent="0.35">
      <c r="K5021" s="293"/>
      <c r="M5021" s="290"/>
    </row>
    <row r="5022" spans="11:13" x14ac:dyDescent="0.35">
      <c r="K5022" s="293"/>
      <c r="M5022" s="290"/>
    </row>
    <row r="5023" spans="11:13" x14ac:dyDescent="0.35">
      <c r="K5023" s="293"/>
      <c r="M5023" s="290"/>
    </row>
    <row r="5024" spans="11:13" x14ac:dyDescent="0.35">
      <c r="K5024" s="293"/>
      <c r="M5024" s="290"/>
    </row>
    <row r="5025" spans="11:13" x14ac:dyDescent="0.35">
      <c r="K5025" s="293"/>
      <c r="M5025" s="290"/>
    </row>
    <row r="5026" spans="11:13" x14ac:dyDescent="0.35">
      <c r="K5026" s="293"/>
      <c r="M5026" s="290"/>
    </row>
    <row r="5027" spans="11:13" x14ac:dyDescent="0.35">
      <c r="K5027" s="293"/>
      <c r="M5027" s="290"/>
    </row>
    <row r="5028" spans="11:13" x14ac:dyDescent="0.35">
      <c r="K5028" s="293"/>
      <c r="M5028" s="290"/>
    </row>
    <row r="5029" spans="11:13" x14ac:dyDescent="0.35">
      <c r="K5029" s="293"/>
      <c r="M5029" s="290"/>
    </row>
    <row r="5030" spans="11:13" x14ac:dyDescent="0.35">
      <c r="K5030" s="293"/>
      <c r="M5030" s="290"/>
    </row>
    <row r="5031" spans="11:13" x14ac:dyDescent="0.35">
      <c r="K5031" s="293"/>
      <c r="M5031" s="290"/>
    </row>
    <row r="5032" spans="11:13" x14ac:dyDescent="0.35">
      <c r="K5032" s="293"/>
      <c r="M5032" s="290"/>
    </row>
    <row r="5033" spans="11:13" x14ac:dyDescent="0.35">
      <c r="K5033" s="293"/>
      <c r="M5033" s="290"/>
    </row>
    <row r="5034" spans="11:13" x14ac:dyDescent="0.35">
      <c r="K5034" s="293"/>
      <c r="M5034" s="290"/>
    </row>
    <row r="5035" spans="11:13" x14ac:dyDescent="0.35">
      <c r="K5035" s="293"/>
      <c r="M5035" s="290"/>
    </row>
    <row r="5036" spans="11:13" x14ac:dyDescent="0.35">
      <c r="K5036" s="293"/>
      <c r="M5036" s="290"/>
    </row>
    <row r="5037" spans="11:13" x14ac:dyDescent="0.35">
      <c r="K5037" s="293"/>
      <c r="M5037" s="290"/>
    </row>
    <row r="5038" spans="11:13" x14ac:dyDescent="0.35">
      <c r="K5038" s="293"/>
      <c r="M5038" s="290"/>
    </row>
    <row r="5039" spans="11:13" x14ac:dyDescent="0.35">
      <c r="K5039" s="293"/>
      <c r="M5039" s="290"/>
    </row>
    <row r="5040" spans="11:13" x14ac:dyDescent="0.35">
      <c r="K5040" s="293"/>
      <c r="M5040" s="290"/>
    </row>
    <row r="5041" spans="11:13" x14ac:dyDescent="0.35">
      <c r="K5041" s="293"/>
      <c r="M5041" s="290"/>
    </row>
    <row r="5042" spans="11:13" x14ac:dyDescent="0.35">
      <c r="K5042" s="293"/>
      <c r="M5042" s="290"/>
    </row>
    <row r="5043" spans="11:13" x14ac:dyDescent="0.35">
      <c r="K5043" s="293"/>
      <c r="M5043" s="290"/>
    </row>
    <row r="5044" spans="11:13" x14ac:dyDescent="0.35">
      <c r="K5044" s="293"/>
      <c r="M5044" s="290"/>
    </row>
    <row r="5045" spans="11:13" x14ac:dyDescent="0.35">
      <c r="K5045" s="293"/>
      <c r="M5045" s="290"/>
    </row>
    <row r="5046" spans="11:13" x14ac:dyDescent="0.35">
      <c r="K5046" s="293"/>
      <c r="M5046" s="290"/>
    </row>
    <row r="5047" spans="11:13" x14ac:dyDescent="0.35">
      <c r="K5047" s="293"/>
      <c r="M5047" s="290"/>
    </row>
    <row r="5048" spans="11:13" x14ac:dyDescent="0.35">
      <c r="K5048" s="293"/>
      <c r="M5048" s="290"/>
    </row>
    <row r="5049" spans="11:13" x14ac:dyDescent="0.35">
      <c r="K5049" s="293"/>
      <c r="M5049" s="290"/>
    </row>
    <row r="5050" spans="11:13" x14ac:dyDescent="0.35">
      <c r="K5050" s="293"/>
      <c r="M5050" s="290"/>
    </row>
    <row r="5051" spans="11:13" x14ac:dyDescent="0.35">
      <c r="K5051" s="293"/>
      <c r="M5051" s="290"/>
    </row>
    <row r="5052" spans="11:13" x14ac:dyDescent="0.35">
      <c r="K5052" s="293"/>
      <c r="M5052" s="290"/>
    </row>
    <row r="5053" spans="11:13" x14ac:dyDescent="0.35">
      <c r="K5053" s="293"/>
      <c r="M5053" s="290"/>
    </row>
    <row r="5054" spans="11:13" x14ac:dyDescent="0.35">
      <c r="K5054" s="293"/>
      <c r="M5054" s="290"/>
    </row>
    <row r="5055" spans="11:13" x14ac:dyDescent="0.35">
      <c r="K5055" s="293"/>
      <c r="M5055" s="290"/>
    </row>
    <row r="5056" spans="11:13" x14ac:dyDescent="0.35">
      <c r="K5056" s="293"/>
      <c r="M5056" s="290"/>
    </row>
    <row r="5057" spans="11:13" x14ac:dyDescent="0.35">
      <c r="K5057" s="293"/>
      <c r="M5057" s="290"/>
    </row>
    <row r="5058" spans="11:13" x14ac:dyDescent="0.35">
      <c r="K5058" s="293"/>
      <c r="M5058" s="290"/>
    </row>
    <row r="5059" spans="11:13" x14ac:dyDescent="0.35">
      <c r="K5059" s="293"/>
      <c r="M5059" s="290"/>
    </row>
    <row r="5060" spans="11:13" x14ac:dyDescent="0.35">
      <c r="K5060" s="293"/>
      <c r="M5060" s="290"/>
    </row>
    <row r="5061" spans="11:13" x14ac:dyDescent="0.35">
      <c r="K5061" s="293"/>
      <c r="M5061" s="290"/>
    </row>
    <row r="5062" spans="11:13" x14ac:dyDescent="0.35">
      <c r="K5062" s="293"/>
      <c r="M5062" s="290"/>
    </row>
    <row r="5063" spans="11:13" x14ac:dyDescent="0.35">
      <c r="K5063" s="293"/>
      <c r="M5063" s="290"/>
    </row>
    <row r="5064" spans="11:13" x14ac:dyDescent="0.35">
      <c r="K5064" s="293"/>
      <c r="M5064" s="290"/>
    </row>
    <row r="5065" spans="11:13" x14ac:dyDescent="0.35">
      <c r="K5065" s="293"/>
      <c r="M5065" s="290"/>
    </row>
    <row r="5066" spans="11:13" x14ac:dyDescent="0.35">
      <c r="K5066" s="293"/>
      <c r="M5066" s="290"/>
    </row>
    <row r="5067" spans="11:13" x14ac:dyDescent="0.35">
      <c r="K5067" s="293"/>
      <c r="M5067" s="290"/>
    </row>
    <row r="5068" spans="11:13" x14ac:dyDescent="0.35">
      <c r="K5068" s="293"/>
      <c r="M5068" s="290"/>
    </row>
    <row r="5069" spans="11:13" x14ac:dyDescent="0.35">
      <c r="K5069" s="293"/>
      <c r="M5069" s="290"/>
    </row>
    <row r="5070" spans="11:13" x14ac:dyDescent="0.35">
      <c r="K5070" s="293"/>
      <c r="M5070" s="290"/>
    </row>
    <row r="5071" spans="11:13" x14ac:dyDescent="0.35">
      <c r="K5071" s="293"/>
      <c r="M5071" s="290"/>
    </row>
    <row r="5072" spans="11:13" x14ac:dyDescent="0.35">
      <c r="K5072" s="293"/>
      <c r="M5072" s="290"/>
    </row>
    <row r="5073" spans="11:13" x14ac:dyDescent="0.35">
      <c r="K5073" s="293"/>
      <c r="M5073" s="290"/>
    </row>
    <row r="5074" spans="11:13" x14ac:dyDescent="0.35">
      <c r="K5074" s="293"/>
      <c r="M5074" s="290"/>
    </row>
    <row r="5075" spans="11:13" x14ac:dyDescent="0.35">
      <c r="K5075" s="293"/>
      <c r="M5075" s="290"/>
    </row>
    <row r="5076" spans="11:13" x14ac:dyDescent="0.35">
      <c r="K5076" s="293"/>
      <c r="M5076" s="290"/>
    </row>
    <row r="5077" spans="11:13" x14ac:dyDescent="0.35">
      <c r="K5077" s="293"/>
      <c r="M5077" s="290"/>
    </row>
    <row r="5078" spans="11:13" x14ac:dyDescent="0.35">
      <c r="K5078" s="293"/>
      <c r="M5078" s="290"/>
    </row>
    <row r="5079" spans="11:13" x14ac:dyDescent="0.35">
      <c r="K5079" s="293"/>
      <c r="M5079" s="290"/>
    </row>
    <row r="5080" spans="11:13" x14ac:dyDescent="0.35">
      <c r="K5080" s="293"/>
      <c r="M5080" s="290"/>
    </row>
    <row r="5081" spans="11:13" x14ac:dyDescent="0.35">
      <c r="K5081" s="293"/>
      <c r="M5081" s="290"/>
    </row>
    <row r="5082" spans="11:13" x14ac:dyDescent="0.35">
      <c r="K5082" s="293"/>
      <c r="M5082" s="290"/>
    </row>
    <row r="5083" spans="11:13" x14ac:dyDescent="0.35">
      <c r="K5083" s="293"/>
      <c r="M5083" s="290"/>
    </row>
    <row r="5084" spans="11:13" x14ac:dyDescent="0.35">
      <c r="K5084" s="293"/>
      <c r="M5084" s="290"/>
    </row>
    <row r="5085" spans="11:13" x14ac:dyDescent="0.35">
      <c r="K5085" s="293"/>
      <c r="M5085" s="290"/>
    </row>
    <row r="5086" spans="11:13" x14ac:dyDescent="0.35">
      <c r="K5086" s="293"/>
      <c r="M5086" s="290"/>
    </row>
    <row r="5087" spans="11:13" x14ac:dyDescent="0.35">
      <c r="K5087" s="293"/>
      <c r="M5087" s="290"/>
    </row>
    <row r="5088" spans="11:13" x14ac:dyDescent="0.35">
      <c r="K5088" s="293"/>
      <c r="M5088" s="290"/>
    </row>
    <row r="5089" spans="11:13" x14ac:dyDescent="0.35">
      <c r="K5089" s="293"/>
      <c r="M5089" s="290"/>
    </row>
    <row r="5090" spans="11:13" x14ac:dyDescent="0.35">
      <c r="K5090" s="293"/>
      <c r="M5090" s="290"/>
    </row>
    <row r="5091" spans="11:13" x14ac:dyDescent="0.35">
      <c r="K5091" s="293"/>
      <c r="M5091" s="290"/>
    </row>
    <row r="5092" spans="11:13" x14ac:dyDescent="0.35">
      <c r="K5092" s="293"/>
      <c r="M5092" s="290"/>
    </row>
    <row r="5093" spans="11:13" x14ac:dyDescent="0.35">
      <c r="K5093" s="293"/>
      <c r="M5093" s="290"/>
    </row>
    <row r="5094" spans="11:13" x14ac:dyDescent="0.35">
      <c r="K5094" s="293"/>
      <c r="M5094" s="290"/>
    </row>
    <row r="5095" spans="11:13" x14ac:dyDescent="0.35">
      <c r="K5095" s="293"/>
      <c r="M5095" s="290"/>
    </row>
    <row r="5096" spans="11:13" x14ac:dyDescent="0.35">
      <c r="K5096" s="293"/>
      <c r="M5096" s="290"/>
    </row>
    <row r="5097" spans="11:13" x14ac:dyDescent="0.35">
      <c r="K5097" s="293"/>
      <c r="M5097" s="290"/>
    </row>
    <row r="5098" spans="11:13" x14ac:dyDescent="0.35">
      <c r="K5098" s="293"/>
      <c r="M5098" s="290"/>
    </row>
    <row r="5099" spans="11:13" x14ac:dyDescent="0.35">
      <c r="K5099" s="293"/>
      <c r="M5099" s="290"/>
    </row>
    <row r="5100" spans="11:13" x14ac:dyDescent="0.35">
      <c r="K5100" s="293"/>
      <c r="M5100" s="290"/>
    </row>
    <row r="5101" spans="11:13" x14ac:dyDescent="0.35">
      <c r="K5101" s="293"/>
      <c r="M5101" s="290"/>
    </row>
    <row r="5102" spans="11:13" x14ac:dyDescent="0.35">
      <c r="K5102" s="293"/>
      <c r="M5102" s="290"/>
    </row>
    <row r="5103" spans="11:13" x14ac:dyDescent="0.35">
      <c r="K5103" s="293"/>
      <c r="M5103" s="290"/>
    </row>
    <row r="5104" spans="11:13" x14ac:dyDescent="0.35">
      <c r="K5104" s="293"/>
      <c r="M5104" s="290"/>
    </row>
    <row r="5105" spans="11:13" x14ac:dyDescent="0.35">
      <c r="K5105" s="293"/>
      <c r="M5105" s="290"/>
    </row>
    <row r="5106" spans="11:13" x14ac:dyDescent="0.35">
      <c r="K5106" s="293"/>
      <c r="M5106" s="290"/>
    </row>
    <row r="5107" spans="11:13" x14ac:dyDescent="0.35">
      <c r="K5107" s="293"/>
      <c r="M5107" s="290"/>
    </row>
    <row r="5108" spans="11:13" x14ac:dyDescent="0.35">
      <c r="K5108" s="293"/>
      <c r="M5108" s="290"/>
    </row>
    <row r="5109" spans="11:13" x14ac:dyDescent="0.35">
      <c r="K5109" s="293"/>
      <c r="M5109" s="290"/>
    </row>
    <row r="5110" spans="11:13" x14ac:dyDescent="0.35">
      <c r="K5110" s="293"/>
      <c r="M5110" s="290"/>
    </row>
    <row r="5111" spans="11:13" x14ac:dyDescent="0.35">
      <c r="K5111" s="293"/>
      <c r="M5111" s="290"/>
    </row>
    <row r="5112" spans="11:13" x14ac:dyDescent="0.35">
      <c r="K5112" s="293"/>
      <c r="M5112" s="290"/>
    </row>
    <row r="5113" spans="11:13" x14ac:dyDescent="0.35">
      <c r="K5113" s="293"/>
      <c r="M5113" s="290"/>
    </row>
    <row r="5114" spans="11:13" x14ac:dyDescent="0.35">
      <c r="K5114" s="293"/>
      <c r="M5114" s="290"/>
    </row>
    <row r="5115" spans="11:13" x14ac:dyDescent="0.35">
      <c r="K5115" s="293"/>
      <c r="M5115" s="290"/>
    </row>
    <row r="5116" spans="11:13" x14ac:dyDescent="0.35">
      <c r="K5116" s="293"/>
      <c r="M5116" s="290"/>
    </row>
    <row r="5117" spans="11:13" x14ac:dyDescent="0.35">
      <c r="K5117" s="293"/>
      <c r="M5117" s="290"/>
    </row>
    <row r="5118" spans="11:13" x14ac:dyDescent="0.35">
      <c r="K5118" s="293"/>
      <c r="M5118" s="290"/>
    </row>
    <row r="5119" spans="11:13" x14ac:dyDescent="0.35">
      <c r="K5119" s="293"/>
      <c r="M5119" s="290"/>
    </row>
    <row r="5120" spans="11:13" x14ac:dyDescent="0.35">
      <c r="K5120" s="293"/>
      <c r="M5120" s="290"/>
    </row>
    <row r="5121" spans="11:13" x14ac:dyDescent="0.35">
      <c r="K5121" s="293"/>
      <c r="M5121" s="290"/>
    </row>
    <row r="5122" spans="11:13" x14ac:dyDescent="0.35">
      <c r="K5122" s="293"/>
      <c r="M5122" s="290"/>
    </row>
    <row r="5123" spans="11:13" x14ac:dyDescent="0.35">
      <c r="K5123" s="293"/>
      <c r="M5123" s="290"/>
    </row>
    <row r="5124" spans="11:13" x14ac:dyDescent="0.35">
      <c r="K5124" s="293"/>
      <c r="M5124" s="290"/>
    </row>
    <row r="5125" spans="11:13" x14ac:dyDescent="0.35">
      <c r="K5125" s="293"/>
      <c r="M5125" s="290"/>
    </row>
    <row r="5126" spans="11:13" x14ac:dyDescent="0.35">
      <c r="K5126" s="293"/>
      <c r="M5126" s="290"/>
    </row>
    <row r="5127" spans="11:13" x14ac:dyDescent="0.35">
      <c r="K5127" s="293"/>
      <c r="M5127" s="290"/>
    </row>
    <row r="5128" spans="11:13" x14ac:dyDescent="0.35">
      <c r="K5128" s="293"/>
      <c r="M5128" s="290"/>
    </row>
    <row r="5129" spans="11:13" x14ac:dyDescent="0.35">
      <c r="K5129" s="293"/>
      <c r="M5129" s="290"/>
    </row>
    <row r="5130" spans="11:13" x14ac:dyDescent="0.35">
      <c r="K5130" s="293"/>
      <c r="M5130" s="290"/>
    </row>
    <row r="5131" spans="11:13" x14ac:dyDescent="0.35">
      <c r="K5131" s="293"/>
      <c r="M5131" s="290"/>
    </row>
    <row r="5132" spans="11:13" x14ac:dyDescent="0.35">
      <c r="K5132" s="293"/>
      <c r="M5132" s="290"/>
    </row>
    <row r="5133" spans="11:13" x14ac:dyDescent="0.35">
      <c r="K5133" s="293"/>
      <c r="M5133" s="290"/>
    </row>
    <row r="5134" spans="11:13" x14ac:dyDescent="0.35">
      <c r="K5134" s="293"/>
      <c r="M5134" s="290"/>
    </row>
    <row r="5135" spans="11:13" x14ac:dyDescent="0.35">
      <c r="K5135" s="293"/>
      <c r="M5135" s="290"/>
    </row>
    <row r="5136" spans="11:13" x14ac:dyDescent="0.35">
      <c r="K5136" s="293"/>
      <c r="M5136" s="290"/>
    </row>
    <row r="5137" spans="11:13" x14ac:dyDescent="0.35">
      <c r="K5137" s="293"/>
      <c r="M5137" s="290"/>
    </row>
    <row r="5138" spans="11:13" x14ac:dyDescent="0.35">
      <c r="K5138" s="293"/>
      <c r="M5138" s="290"/>
    </row>
    <row r="5139" spans="11:13" x14ac:dyDescent="0.35">
      <c r="K5139" s="293"/>
      <c r="M5139" s="290"/>
    </row>
    <row r="5140" spans="11:13" x14ac:dyDescent="0.35">
      <c r="K5140" s="293"/>
      <c r="M5140" s="290"/>
    </row>
    <row r="5141" spans="11:13" x14ac:dyDescent="0.35">
      <c r="K5141" s="293"/>
      <c r="M5141" s="290"/>
    </row>
    <row r="5142" spans="11:13" x14ac:dyDescent="0.35">
      <c r="K5142" s="293"/>
      <c r="M5142" s="290"/>
    </row>
    <row r="5143" spans="11:13" x14ac:dyDescent="0.35">
      <c r="K5143" s="293"/>
      <c r="M5143" s="290"/>
    </row>
    <row r="5144" spans="11:13" x14ac:dyDescent="0.35">
      <c r="K5144" s="293"/>
      <c r="M5144" s="290"/>
    </row>
    <row r="5145" spans="11:13" x14ac:dyDescent="0.35">
      <c r="K5145" s="293"/>
      <c r="M5145" s="290"/>
    </row>
    <row r="5146" spans="11:13" x14ac:dyDescent="0.35">
      <c r="K5146" s="293"/>
      <c r="M5146" s="290"/>
    </row>
    <row r="5147" spans="11:13" x14ac:dyDescent="0.35">
      <c r="K5147" s="293"/>
      <c r="M5147" s="290"/>
    </row>
    <row r="5148" spans="11:13" x14ac:dyDescent="0.35">
      <c r="K5148" s="293"/>
      <c r="M5148" s="290"/>
    </row>
    <row r="5149" spans="11:13" x14ac:dyDescent="0.35">
      <c r="K5149" s="293"/>
      <c r="M5149" s="290"/>
    </row>
    <row r="5150" spans="11:13" x14ac:dyDescent="0.35">
      <c r="K5150" s="293"/>
      <c r="M5150" s="290"/>
    </row>
    <row r="5151" spans="11:13" x14ac:dyDescent="0.35">
      <c r="K5151" s="293"/>
      <c r="M5151" s="290"/>
    </row>
    <row r="5152" spans="11:13" x14ac:dyDescent="0.35">
      <c r="K5152" s="293"/>
      <c r="M5152" s="290"/>
    </row>
    <row r="5153" spans="11:13" x14ac:dyDescent="0.35">
      <c r="K5153" s="293"/>
      <c r="M5153" s="290"/>
    </row>
    <row r="5154" spans="11:13" x14ac:dyDescent="0.35">
      <c r="K5154" s="293"/>
      <c r="M5154" s="290"/>
    </row>
    <row r="5155" spans="11:13" x14ac:dyDescent="0.35">
      <c r="K5155" s="293"/>
      <c r="M5155" s="290"/>
    </row>
    <row r="5156" spans="11:13" x14ac:dyDescent="0.35">
      <c r="K5156" s="293"/>
      <c r="M5156" s="290"/>
    </row>
    <row r="5157" spans="11:13" x14ac:dyDescent="0.35">
      <c r="K5157" s="293"/>
      <c r="M5157" s="290"/>
    </row>
    <row r="5158" spans="11:13" x14ac:dyDescent="0.35">
      <c r="K5158" s="293"/>
      <c r="M5158" s="290"/>
    </row>
    <row r="5159" spans="11:13" x14ac:dyDescent="0.35">
      <c r="K5159" s="293"/>
      <c r="M5159" s="290"/>
    </row>
    <row r="5160" spans="11:13" x14ac:dyDescent="0.35">
      <c r="K5160" s="293"/>
      <c r="M5160" s="290"/>
    </row>
    <row r="5161" spans="11:13" x14ac:dyDescent="0.35">
      <c r="K5161" s="293"/>
      <c r="M5161" s="290"/>
    </row>
    <row r="5162" spans="11:13" x14ac:dyDescent="0.35">
      <c r="K5162" s="293"/>
      <c r="M5162" s="290"/>
    </row>
    <row r="5163" spans="11:13" x14ac:dyDescent="0.35">
      <c r="K5163" s="293"/>
      <c r="M5163" s="290"/>
    </row>
    <row r="5164" spans="11:13" x14ac:dyDescent="0.35">
      <c r="K5164" s="293"/>
      <c r="M5164" s="290"/>
    </row>
    <row r="5165" spans="11:13" x14ac:dyDescent="0.35">
      <c r="K5165" s="293"/>
      <c r="M5165" s="290"/>
    </row>
    <row r="5166" spans="11:13" x14ac:dyDescent="0.35">
      <c r="K5166" s="293"/>
      <c r="M5166" s="290"/>
    </row>
    <row r="5167" spans="11:13" x14ac:dyDescent="0.35">
      <c r="K5167" s="293"/>
      <c r="M5167" s="290"/>
    </row>
    <row r="5168" spans="11:13" x14ac:dyDescent="0.35">
      <c r="K5168" s="293"/>
      <c r="M5168" s="290"/>
    </row>
    <row r="5169" spans="11:13" x14ac:dyDescent="0.35">
      <c r="K5169" s="293"/>
      <c r="M5169" s="290"/>
    </row>
    <row r="5170" spans="11:13" x14ac:dyDescent="0.35">
      <c r="K5170" s="293"/>
      <c r="M5170" s="290"/>
    </row>
    <row r="5171" spans="11:13" x14ac:dyDescent="0.35">
      <c r="K5171" s="293"/>
      <c r="M5171" s="290"/>
    </row>
    <row r="5172" spans="11:13" x14ac:dyDescent="0.35">
      <c r="K5172" s="293"/>
      <c r="M5172" s="290"/>
    </row>
    <row r="5173" spans="11:13" x14ac:dyDescent="0.35">
      <c r="K5173" s="293"/>
      <c r="M5173" s="290"/>
    </row>
    <row r="5174" spans="11:13" x14ac:dyDescent="0.35">
      <c r="K5174" s="293"/>
      <c r="M5174" s="290"/>
    </row>
    <row r="5175" spans="11:13" x14ac:dyDescent="0.35">
      <c r="K5175" s="293"/>
      <c r="M5175" s="290"/>
    </row>
    <row r="5176" spans="11:13" x14ac:dyDescent="0.35">
      <c r="K5176" s="293"/>
      <c r="M5176" s="290"/>
    </row>
    <row r="5177" spans="11:13" x14ac:dyDescent="0.35">
      <c r="K5177" s="293"/>
      <c r="M5177" s="290"/>
    </row>
    <row r="5178" spans="11:13" x14ac:dyDescent="0.35">
      <c r="K5178" s="293"/>
      <c r="M5178" s="290"/>
    </row>
    <row r="5179" spans="11:13" x14ac:dyDescent="0.35">
      <c r="K5179" s="293"/>
      <c r="M5179" s="290"/>
    </row>
    <row r="5180" spans="11:13" x14ac:dyDescent="0.35">
      <c r="K5180" s="293"/>
      <c r="M5180" s="290"/>
    </row>
    <row r="5181" spans="11:13" x14ac:dyDescent="0.35">
      <c r="K5181" s="293"/>
      <c r="M5181" s="290"/>
    </row>
    <row r="5182" spans="11:13" x14ac:dyDescent="0.35">
      <c r="K5182" s="293"/>
      <c r="M5182" s="290"/>
    </row>
    <row r="5183" spans="11:13" x14ac:dyDescent="0.35">
      <c r="K5183" s="293"/>
      <c r="M5183" s="290"/>
    </row>
    <row r="5184" spans="11:13" x14ac:dyDescent="0.35">
      <c r="K5184" s="293"/>
      <c r="M5184" s="290"/>
    </row>
    <row r="5185" spans="11:13" x14ac:dyDescent="0.35">
      <c r="K5185" s="293"/>
      <c r="M5185" s="290"/>
    </row>
    <row r="5186" spans="11:13" x14ac:dyDescent="0.35">
      <c r="K5186" s="293"/>
      <c r="M5186" s="290"/>
    </row>
    <row r="5187" spans="11:13" x14ac:dyDescent="0.35">
      <c r="K5187" s="293"/>
      <c r="M5187" s="290"/>
    </row>
    <row r="5188" spans="11:13" x14ac:dyDescent="0.35">
      <c r="K5188" s="293"/>
      <c r="M5188" s="290"/>
    </row>
    <row r="5189" spans="11:13" x14ac:dyDescent="0.35">
      <c r="K5189" s="293"/>
      <c r="M5189" s="290"/>
    </row>
    <row r="5190" spans="11:13" x14ac:dyDescent="0.35">
      <c r="K5190" s="293"/>
      <c r="M5190" s="290"/>
    </row>
    <row r="5191" spans="11:13" x14ac:dyDescent="0.35">
      <c r="K5191" s="293"/>
      <c r="M5191" s="290"/>
    </row>
    <row r="5192" spans="11:13" x14ac:dyDescent="0.35">
      <c r="K5192" s="293"/>
      <c r="M5192" s="290"/>
    </row>
    <row r="5193" spans="11:13" x14ac:dyDescent="0.35">
      <c r="K5193" s="293"/>
      <c r="M5193" s="290"/>
    </row>
    <row r="5194" spans="11:13" x14ac:dyDescent="0.35">
      <c r="K5194" s="293"/>
      <c r="M5194" s="290"/>
    </row>
    <row r="5195" spans="11:13" x14ac:dyDescent="0.35">
      <c r="K5195" s="293"/>
      <c r="M5195" s="290"/>
    </row>
    <row r="5196" spans="11:13" x14ac:dyDescent="0.35">
      <c r="K5196" s="293"/>
      <c r="M5196" s="290"/>
    </row>
    <row r="5197" spans="11:13" x14ac:dyDescent="0.35">
      <c r="K5197" s="293"/>
      <c r="M5197" s="290"/>
    </row>
    <row r="5198" spans="11:13" x14ac:dyDescent="0.35">
      <c r="K5198" s="293"/>
      <c r="M5198" s="290"/>
    </row>
    <row r="5199" spans="11:13" x14ac:dyDescent="0.35">
      <c r="K5199" s="293"/>
      <c r="M5199" s="290"/>
    </row>
    <row r="5200" spans="11:13" x14ac:dyDescent="0.35">
      <c r="K5200" s="293"/>
      <c r="M5200" s="290"/>
    </row>
    <row r="5201" spans="11:13" x14ac:dyDescent="0.35">
      <c r="K5201" s="293"/>
      <c r="M5201" s="290"/>
    </row>
    <row r="5202" spans="11:13" x14ac:dyDescent="0.35">
      <c r="K5202" s="293"/>
      <c r="M5202" s="290"/>
    </row>
    <row r="5203" spans="11:13" x14ac:dyDescent="0.35">
      <c r="K5203" s="293"/>
      <c r="M5203" s="290"/>
    </row>
    <row r="5204" spans="11:13" x14ac:dyDescent="0.35">
      <c r="K5204" s="293"/>
      <c r="M5204" s="290"/>
    </row>
    <row r="5205" spans="11:13" x14ac:dyDescent="0.35">
      <c r="K5205" s="293"/>
      <c r="M5205" s="290"/>
    </row>
    <row r="5206" spans="11:13" x14ac:dyDescent="0.35">
      <c r="K5206" s="293"/>
      <c r="M5206" s="290"/>
    </row>
    <row r="5207" spans="11:13" x14ac:dyDescent="0.35">
      <c r="K5207" s="293"/>
      <c r="M5207" s="290"/>
    </row>
    <row r="5208" spans="11:13" x14ac:dyDescent="0.35">
      <c r="K5208" s="293"/>
      <c r="M5208" s="290"/>
    </row>
    <row r="5209" spans="11:13" x14ac:dyDescent="0.35">
      <c r="K5209" s="293"/>
      <c r="M5209" s="290"/>
    </row>
    <row r="5210" spans="11:13" x14ac:dyDescent="0.35">
      <c r="K5210" s="293"/>
      <c r="M5210" s="290"/>
    </row>
    <row r="5211" spans="11:13" x14ac:dyDescent="0.35">
      <c r="K5211" s="293"/>
      <c r="M5211" s="290"/>
    </row>
    <row r="5212" spans="11:13" x14ac:dyDescent="0.35">
      <c r="K5212" s="293"/>
      <c r="M5212" s="290"/>
    </row>
    <row r="5213" spans="11:13" x14ac:dyDescent="0.35">
      <c r="K5213" s="293"/>
      <c r="M5213" s="290"/>
    </row>
    <row r="5214" spans="11:13" x14ac:dyDescent="0.35">
      <c r="K5214" s="293"/>
      <c r="M5214" s="290"/>
    </row>
    <row r="5215" spans="11:13" x14ac:dyDescent="0.35">
      <c r="K5215" s="293"/>
      <c r="M5215" s="290"/>
    </row>
    <row r="5216" spans="11:13" x14ac:dyDescent="0.35">
      <c r="K5216" s="293"/>
      <c r="M5216" s="290"/>
    </row>
    <row r="5217" spans="11:13" x14ac:dyDescent="0.35">
      <c r="K5217" s="293"/>
      <c r="M5217" s="290"/>
    </row>
    <row r="5218" spans="11:13" x14ac:dyDescent="0.35">
      <c r="K5218" s="293"/>
      <c r="M5218" s="290"/>
    </row>
    <row r="5219" spans="11:13" x14ac:dyDescent="0.35">
      <c r="K5219" s="293"/>
      <c r="M5219" s="290"/>
    </row>
    <row r="5220" spans="11:13" x14ac:dyDescent="0.35">
      <c r="K5220" s="293"/>
      <c r="M5220" s="290"/>
    </row>
    <row r="5221" spans="11:13" x14ac:dyDescent="0.35">
      <c r="K5221" s="293"/>
      <c r="M5221" s="290"/>
    </row>
    <row r="5222" spans="11:13" x14ac:dyDescent="0.35">
      <c r="K5222" s="293"/>
      <c r="M5222" s="290"/>
    </row>
    <row r="5223" spans="11:13" x14ac:dyDescent="0.35">
      <c r="K5223" s="293"/>
      <c r="M5223" s="290"/>
    </row>
    <row r="5224" spans="11:13" x14ac:dyDescent="0.35">
      <c r="K5224" s="293"/>
      <c r="M5224" s="290"/>
    </row>
    <row r="5225" spans="11:13" x14ac:dyDescent="0.35">
      <c r="K5225" s="293"/>
      <c r="M5225" s="290"/>
    </row>
    <row r="5226" spans="11:13" x14ac:dyDescent="0.35">
      <c r="K5226" s="293"/>
      <c r="M5226" s="290"/>
    </row>
    <row r="5227" spans="11:13" x14ac:dyDescent="0.35">
      <c r="K5227" s="293"/>
      <c r="M5227" s="290"/>
    </row>
    <row r="5228" spans="11:13" x14ac:dyDescent="0.35">
      <c r="K5228" s="293"/>
      <c r="M5228" s="290"/>
    </row>
    <row r="5229" spans="11:13" x14ac:dyDescent="0.35">
      <c r="K5229" s="293"/>
      <c r="M5229" s="290"/>
    </row>
    <row r="5230" spans="11:13" x14ac:dyDescent="0.35">
      <c r="K5230" s="293"/>
      <c r="M5230" s="290"/>
    </row>
    <row r="5231" spans="11:13" x14ac:dyDescent="0.35">
      <c r="K5231" s="293"/>
      <c r="M5231" s="290"/>
    </row>
    <row r="5232" spans="11:13" x14ac:dyDescent="0.35">
      <c r="K5232" s="293"/>
      <c r="M5232" s="290"/>
    </row>
    <row r="5233" spans="11:13" x14ac:dyDescent="0.35">
      <c r="K5233" s="293"/>
      <c r="M5233" s="290"/>
    </row>
    <row r="5234" spans="11:13" x14ac:dyDescent="0.35">
      <c r="K5234" s="293"/>
      <c r="M5234" s="290"/>
    </row>
    <row r="5235" spans="11:13" x14ac:dyDescent="0.35">
      <c r="K5235" s="293"/>
      <c r="M5235" s="290"/>
    </row>
    <row r="5236" spans="11:13" x14ac:dyDescent="0.35">
      <c r="K5236" s="293"/>
      <c r="M5236" s="290"/>
    </row>
    <row r="5237" spans="11:13" x14ac:dyDescent="0.35">
      <c r="K5237" s="293"/>
      <c r="M5237" s="290"/>
    </row>
    <row r="5238" spans="11:13" x14ac:dyDescent="0.35">
      <c r="K5238" s="293"/>
      <c r="M5238" s="290"/>
    </row>
    <row r="5239" spans="11:13" x14ac:dyDescent="0.35">
      <c r="K5239" s="293"/>
      <c r="M5239" s="290"/>
    </row>
    <row r="5240" spans="11:13" x14ac:dyDescent="0.35">
      <c r="K5240" s="293"/>
      <c r="M5240" s="290"/>
    </row>
    <row r="5241" spans="11:13" x14ac:dyDescent="0.35">
      <c r="K5241" s="293"/>
      <c r="M5241" s="290"/>
    </row>
    <row r="5242" spans="11:13" x14ac:dyDescent="0.35">
      <c r="K5242" s="293"/>
      <c r="M5242" s="290"/>
    </row>
    <row r="5243" spans="11:13" x14ac:dyDescent="0.35">
      <c r="K5243" s="293"/>
      <c r="M5243" s="290"/>
    </row>
    <row r="5244" spans="11:13" x14ac:dyDescent="0.35">
      <c r="K5244" s="293"/>
      <c r="M5244" s="290"/>
    </row>
    <row r="5245" spans="11:13" x14ac:dyDescent="0.35">
      <c r="K5245" s="293"/>
      <c r="M5245" s="290"/>
    </row>
    <row r="5246" spans="11:13" x14ac:dyDescent="0.35">
      <c r="K5246" s="293"/>
      <c r="M5246" s="290"/>
    </row>
    <row r="5247" spans="11:13" x14ac:dyDescent="0.35">
      <c r="K5247" s="293"/>
      <c r="M5247" s="290"/>
    </row>
    <row r="5248" spans="11:13" x14ac:dyDescent="0.35">
      <c r="K5248" s="293"/>
      <c r="M5248" s="290"/>
    </row>
    <row r="5249" spans="11:13" x14ac:dyDescent="0.35">
      <c r="K5249" s="293"/>
      <c r="M5249" s="290"/>
    </row>
    <row r="5250" spans="11:13" x14ac:dyDescent="0.35">
      <c r="K5250" s="293"/>
      <c r="M5250" s="290"/>
    </row>
    <row r="5251" spans="11:13" x14ac:dyDescent="0.35">
      <c r="K5251" s="293"/>
      <c r="M5251" s="290"/>
    </row>
    <row r="5252" spans="11:13" x14ac:dyDescent="0.35">
      <c r="K5252" s="293"/>
      <c r="M5252" s="290"/>
    </row>
    <row r="5253" spans="11:13" x14ac:dyDescent="0.35">
      <c r="K5253" s="293"/>
      <c r="M5253" s="290"/>
    </row>
    <row r="5254" spans="11:13" x14ac:dyDescent="0.35">
      <c r="K5254" s="293"/>
      <c r="M5254" s="290"/>
    </row>
    <row r="5255" spans="11:13" x14ac:dyDescent="0.35">
      <c r="K5255" s="293"/>
      <c r="M5255" s="290"/>
    </row>
    <row r="5256" spans="11:13" x14ac:dyDescent="0.35">
      <c r="K5256" s="293"/>
      <c r="M5256" s="290"/>
    </row>
    <row r="5257" spans="11:13" x14ac:dyDescent="0.35">
      <c r="K5257" s="293"/>
      <c r="M5257" s="290"/>
    </row>
    <row r="5258" spans="11:13" x14ac:dyDescent="0.35">
      <c r="K5258" s="293"/>
      <c r="M5258" s="290"/>
    </row>
    <row r="5259" spans="11:13" x14ac:dyDescent="0.35">
      <c r="K5259" s="293"/>
      <c r="M5259" s="290"/>
    </row>
    <row r="5260" spans="11:13" x14ac:dyDescent="0.35">
      <c r="K5260" s="293"/>
      <c r="M5260" s="290"/>
    </row>
    <row r="5261" spans="11:13" x14ac:dyDescent="0.35">
      <c r="K5261" s="293"/>
      <c r="M5261" s="290"/>
    </row>
    <row r="5262" spans="11:13" x14ac:dyDescent="0.35">
      <c r="K5262" s="293"/>
      <c r="M5262" s="290"/>
    </row>
    <row r="5263" spans="11:13" x14ac:dyDescent="0.35">
      <c r="K5263" s="293"/>
      <c r="M5263" s="290"/>
    </row>
    <row r="5264" spans="11:13" x14ac:dyDescent="0.35">
      <c r="K5264" s="293"/>
      <c r="M5264" s="290"/>
    </row>
    <row r="5265" spans="11:13" x14ac:dyDescent="0.35">
      <c r="K5265" s="293"/>
      <c r="M5265" s="290"/>
    </row>
    <row r="5266" spans="11:13" x14ac:dyDescent="0.35">
      <c r="K5266" s="293"/>
      <c r="M5266" s="290"/>
    </row>
    <row r="5267" spans="11:13" x14ac:dyDescent="0.35">
      <c r="K5267" s="293"/>
      <c r="M5267" s="290"/>
    </row>
    <row r="5268" spans="11:13" x14ac:dyDescent="0.35">
      <c r="K5268" s="293"/>
      <c r="M5268" s="290"/>
    </row>
    <row r="5269" spans="11:13" x14ac:dyDescent="0.35">
      <c r="K5269" s="293"/>
      <c r="M5269" s="290"/>
    </row>
    <row r="5270" spans="11:13" x14ac:dyDescent="0.35">
      <c r="K5270" s="293"/>
      <c r="M5270" s="290"/>
    </row>
    <row r="5271" spans="11:13" x14ac:dyDescent="0.35">
      <c r="K5271" s="293"/>
      <c r="M5271" s="290"/>
    </row>
    <row r="5272" spans="11:13" x14ac:dyDescent="0.35">
      <c r="K5272" s="293"/>
      <c r="M5272" s="290"/>
    </row>
    <row r="5273" spans="11:13" x14ac:dyDescent="0.35">
      <c r="K5273" s="293"/>
      <c r="M5273" s="290"/>
    </row>
    <row r="5274" spans="11:13" x14ac:dyDescent="0.35">
      <c r="K5274" s="293"/>
      <c r="M5274" s="290"/>
    </row>
    <row r="5275" spans="11:13" x14ac:dyDescent="0.35">
      <c r="K5275" s="293"/>
      <c r="M5275" s="290"/>
    </row>
    <row r="5276" spans="11:13" x14ac:dyDescent="0.35">
      <c r="K5276" s="293"/>
      <c r="M5276" s="290"/>
    </row>
    <row r="5277" spans="11:13" x14ac:dyDescent="0.35">
      <c r="K5277" s="293"/>
      <c r="M5277" s="290"/>
    </row>
    <row r="5278" spans="11:13" x14ac:dyDescent="0.35">
      <c r="K5278" s="293"/>
      <c r="M5278" s="290"/>
    </row>
    <row r="5279" spans="11:13" x14ac:dyDescent="0.35">
      <c r="K5279" s="293"/>
      <c r="M5279" s="290"/>
    </row>
    <row r="5280" spans="11:13" x14ac:dyDescent="0.35">
      <c r="K5280" s="293"/>
      <c r="M5280" s="290"/>
    </row>
    <row r="5281" spans="11:13" x14ac:dyDescent="0.35">
      <c r="K5281" s="293"/>
      <c r="M5281" s="290"/>
    </row>
    <row r="5282" spans="11:13" x14ac:dyDescent="0.35">
      <c r="K5282" s="293"/>
      <c r="M5282" s="290"/>
    </row>
    <row r="5283" spans="11:13" x14ac:dyDescent="0.35">
      <c r="K5283" s="293"/>
      <c r="M5283" s="290"/>
    </row>
    <row r="5284" spans="11:13" x14ac:dyDescent="0.35">
      <c r="K5284" s="293"/>
      <c r="M5284" s="290"/>
    </row>
    <row r="5285" spans="11:13" x14ac:dyDescent="0.35">
      <c r="K5285" s="293"/>
      <c r="M5285" s="290"/>
    </row>
    <row r="5286" spans="11:13" x14ac:dyDescent="0.35">
      <c r="K5286" s="293"/>
      <c r="M5286" s="290"/>
    </row>
    <row r="5287" spans="11:13" x14ac:dyDescent="0.35">
      <c r="K5287" s="293"/>
      <c r="M5287" s="290"/>
    </row>
    <row r="5288" spans="11:13" x14ac:dyDescent="0.35">
      <c r="K5288" s="293"/>
      <c r="M5288" s="290"/>
    </row>
    <row r="5289" spans="11:13" x14ac:dyDescent="0.35">
      <c r="K5289" s="293"/>
      <c r="M5289" s="290"/>
    </row>
    <row r="5290" spans="11:13" x14ac:dyDescent="0.35">
      <c r="K5290" s="293"/>
      <c r="M5290" s="290"/>
    </row>
    <row r="5291" spans="11:13" x14ac:dyDescent="0.35">
      <c r="K5291" s="293"/>
      <c r="M5291" s="290"/>
    </row>
    <row r="5292" spans="11:13" x14ac:dyDescent="0.35">
      <c r="K5292" s="293"/>
      <c r="M5292" s="290"/>
    </row>
    <row r="5293" spans="11:13" x14ac:dyDescent="0.35">
      <c r="K5293" s="293"/>
      <c r="M5293" s="290"/>
    </row>
    <row r="5294" spans="11:13" x14ac:dyDescent="0.35">
      <c r="K5294" s="293"/>
      <c r="M5294" s="290"/>
    </row>
    <row r="5295" spans="11:13" x14ac:dyDescent="0.35">
      <c r="K5295" s="293"/>
      <c r="M5295" s="290"/>
    </row>
    <row r="5296" spans="11:13" x14ac:dyDescent="0.35">
      <c r="K5296" s="293"/>
      <c r="M5296" s="290"/>
    </row>
    <row r="5297" spans="11:13" x14ac:dyDescent="0.35">
      <c r="K5297" s="293"/>
      <c r="M5297" s="290"/>
    </row>
    <row r="5298" spans="11:13" x14ac:dyDescent="0.35">
      <c r="K5298" s="293"/>
      <c r="M5298" s="290"/>
    </row>
    <row r="5299" spans="11:13" x14ac:dyDescent="0.35">
      <c r="K5299" s="293"/>
      <c r="M5299" s="290"/>
    </row>
    <row r="5300" spans="11:13" x14ac:dyDescent="0.35">
      <c r="K5300" s="293"/>
      <c r="M5300" s="290"/>
    </row>
    <row r="5301" spans="11:13" x14ac:dyDescent="0.35">
      <c r="K5301" s="293"/>
      <c r="M5301" s="290"/>
    </row>
    <row r="5302" spans="11:13" x14ac:dyDescent="0.35">
      <c r="K5302" s="293"/>
      <c r="M5302" s="290"/>
    </row>
    <row r="5303" spans="11:13" x14ac:dyDescent="0.35">
      <c r="K5303" s="293"/>
      <c r="M5303" s="290"/>
    </row>
    <row r="5304" spans="11:13" x14ac:dyDescent="0.35">
      <c r="K5304" s="293"/>
      <c r="M5304" s="290"/>
    </row>
    <row r="5305" spans="11:13" x14ac:dyDescent="0.35">
      <c r="K5305" s="293"/>
      <c r="M5305" s="290"/>
    </row>
    <row r="5306" spans="11:13" x14ac:dyDescent="0.35">
      <c r="K5306" s="293"/>
      <c r="M5306" s="290"/>
    </row>
    <row r="5307" spans="11:13" x14ac:dyDescent="0.35">
      <c r="K5307" s="293"/>
      <c r="M5307" s="290"/>
    </row>
    <row r="5308" spans="11:13" x14ac:dyDescent="0.35">
      <c r="K5308" s="293"/>
      <c r="M5308" s="290"/>
    </row>
    <row r="5309" spans="11:13" x14ac:dyDescent="0.35">
      <c r="K5309" s="293"/>
      <c r="M5309" s="290"/>
    </row>
    <row r="5310" spans="11:13" x14ac:dyDescent="0.35">
      <c r="K5310" s="293"/>
      <c r="M5310" s="290"/>
    </row>
    <row r="5311" spans="11:13" x14ac:dyDescent="0.35">
      <c r="K5311" s="293"/>
      <c r="M5311" s="290"/>
    </row>
    <row r="5312" spans="11:13" x14ac:dyDescent="0.35">
      <c r="K5312" s="293"/>
      <c r="M5312" s="290"/>
    </row>
    <row r="5313" spans="11:13" x14ac:dyDescent="0.35">
      <c r="K5313" s="293"/>
      <c r="M5313" s="290"/>
    </row>
    <row r="5314" spans="11:13" x14ac:dyDescent="0.35">
      <c r="K5314" s="293"/>
      <c r="M5314" s="290"/>
    </row>
    <row r="5315" spans="11:13" x14ac:dyDescent="0.35">
      <c r="K5315" s="293"/>
      <c r="M5315" s="290"/>
    </row>
    <row r="5316" spans="11:13" x14ac:dyDescent="0.35">
      <c r="K5316" s="293"/>
      <c r="M5316" s="290"/>
    </row>
    <row r="5317" spans="11:13" x14ac:dyDescent="0.35">
      <c r="K5317" s="293"/>
      <c r="M5317" s="290"/>
    </row>
    <row r="5318" spans="11:13" x14ac:dyDescent="0.35">
      <c r="K5318" s="293"/>
      <c r="M5318" s="290"/>
    </row>
    <row r="5319" spans="11:13" x14ac:dyDescent="0.35">
      <c r="K5319" s="293"/>
      <c r="M5319" s="290"/>
    </row>
    <row r="5320" spans="11:13" x14ac:dyDescent="0.35">
      <c r="K5320" s="293"/>
      <c r="M5320" s="290"/>
    </row>
    <row r="5321" spans="11:13" x14ac:dyDescent="0.35">
      <c r="K5321" s="293"/>
      <c r="M5321" s="290"/>
    </row>
    <row r="5322" spans="11:13" x14ac:dyDescent="0.35">
      <c r="K5322" s="293"/>
      <c r="M5322" s="290"/>
    </row>
    <row r="5323" spans="11:13" x14ac:dyDescent="0.35">
      <c r="K5323" s="293"/>
      <c r="M5323" s="290"/>
    </row>
    <row r="5324" spans="11:13" x14ac:dyDescent="0.35">
      <c r="K5324" s="293"/>
      <c r="M5324" s="290"/>
    </row>
    <row r="5325" spans="11:13" x14ac:dyDescent="0.35">
      <c r="K5325" s="293"/>
      <c r="M5325" s="290"/>
    </row>
    <row r="5326" spans="11:13" x14ac:dyDescent="0.35">
      <c r="K5326" s="293"/>
      <c r="M5326" s="290"/>
    </row>
    <row r="5327" spans="11:13" x14ac:dyDescent="0.35">
      <c r="K5327" s="293"/>
      <c r="M5327" s="290"/>
    </row>
    <row r="5328" spans="11:13" x14ac:dyDescent="0.35">
      <c r="K5328" s="293"/>
      <c r="M5328" s="290"/>
    </row>
    <row r="5329" spans="11:13" x14ac:dyDescent="0.35">
      <c r="K5329" s="293"/>
      <c r="M5329" s="290"/>
    </row>
    <row r="5330" spans="11:13" x14ac:dyDescent="0.35">
      <c r="K5330" s="293"/>
      <c r="M5330" s="290"/>
    </row>
    <row r="5331" spans="11:13" x14ac:dyDescent="0.35">
      <c r="K5331" s="293"/>
      <c r="M5331" s="290"/>
    </row>
    <row r="5332" spans="11:13" x14ac:dyDescent="0.35">
      <c r="K5332" s="293"/>
      <c r="M5332" s="290"/>
    </row>
    <row r="5333" spans="11:13" x14ac:dyDescent="0.35">
      <c r="K5333" s="293"/>
      <c r="M5333" s="290"/>
    </row>
    <row r="5334" spans="11:13" x14ac:dyDescent="0.35">
      <c r="K5334" s="293"/>
      <c r="M5334" s="290"/>
    </row>
    <row r="5335" spans="11:13" x14ac:dyDescent="0.35">
      <c r="K5335" s="293"/>
      <c r="M5335" s="290"/>
    </row>
    <row r="5336" spans="11:13" x14ac:dyDescent="0.35">
      <c r="K5336" s="293"/>
      <c r="M5336" s="290"/>
    </row>
    <row r="5337" spans="11:13" x14ac:dyDescent="0.35">
      <c r="K5337" s="293"/>
      <c r="M5337" s="290"/>
    </row>
    <row r="5338" spans="11:13" x14ac:dyDescent="0.35">
      <c r="K5338" s="293"/>
      <c r="M5338" s="290"/>
    </row>
    <row r="5339" spans="11:13" x14ac:dyDescent="0.35">
      <c r="K5339" s="293"/>
      <c r="M5339" s="290"/>
    </row>
    <row r="5340" spans="11:13" x14ac:dyDescent="0.35">
      <c r="K5340" s="293"/>
      <c r="M5340" s="290"/>
    </row>
    <row r="5341" spans="11:13" x14ac:dyDescent="0.35">
      <c r="K5341" s="293"/>
      <c r="M5341" s="290"/>
    </row>
    <row r="5342" spans="11:13" x14ac:dyDescent="0.35">
      <c r="K5342" s="293"/>
      <c r="M5342" s="290"/>
    </row>
    <row r="5343" spans="11:13" x14ac:dyDescent="0.35">
      <c r="K5343" s="293"/>
      <c r="M5343" s="290"/>
    </row>
    <row r="5344" spans="11:13" x14ac:dyDescent="0.35">
      <c r="K5344" s="293"/>
      <c r="M5344" s="290"/>
    </row>
    <row r="5345" spans="11:13" x14ac:dyDescent="0.35">
      <c r="K5345" s="293"/>
      <c r="M5345" s="290"/>
    </row>
    <row r="5346" spans="11:13" x14ac:dyDescent="0.35">
      <c r="K5346" s="293"/>
      <c r="M5346" s="290"/>
    </row>
    <row r="5347" spans="11:13" x14ac:dyDescent="0.35">
      <c r="K5347" s="293"/>
      <c r="M5347" s="290"/>
    </row>
    <row r="5348" spans="11:13" x14ac:dyDescent="0.35">
      <c r="K5348" s="293"/>
      <c r="M5348" s="290"/>
    </row>
    <row r="5349" spans="11:13" x14ac:dyDescent="0.35">
      <c r="K5349" s="293"/>
      <c r="M5349" s="290"/>
    </row>
    <row r="5350" spans="11:13" x14ac:dyDescent="0.35">
      <c r="K5350" s="293"/>
      <c r="M5350" s="290"/>
    </row>
    <row r="5351" spans="11:13" x14ac:dyDescent="0.35">
      <c r="K5351" s="293"/>
      <c r="M5351" s="290"/>
    </row>
    <row r="5352" spans="11:13" x14ac:dyDescent="0.35">
      <c r="K5352" s="293"/>
      <c r="M5352" s="290"/>
    </row>
    <row r="5353" spans="11:13" x14ac:dyDescent="0.35">
      <c r="K5353" s="293"/>
      <c r="M5353" s="290"/>
    </row>
    <row r="5354" spans="11:13" x14ac:dyDescent="0.35">
      <c r="K5354" s="293"/>
      <c r="M5354" s="290"/>
    </row>
    <row r="5355" spans="11:13" x14ac:dyDescent="0.35">
      <c r="K5355" s="293"/>
      <c r="M5355" s="290"/>
    </row>
    <row r="5356" spans="11:13" x14ac:dyDescent="0.35">
      <c r="K5356" s="293"/>
      <c r="M5356" s="290"/>
    </row>
    <row r="5357" spans="11:13" x14ac:dyDescent="0.35">
      <c r="K5357" s="293"/>
      <c r="M5357" s="290"/>
    </row>
    <row r="5358" spans="11:13" x14ac:dyDescent="0.35">
      <c r="K5358" s="293"/>
      <c r="M5358" s="290"/>
    </row>
    <row r="5359" spans="11:13" x14ac:dyDescent="0.35">
      <c r="K5359" s="293"/>
      <c r="M5359" s="290"/>
    </row>
    <row r="5360" spans="11:13" x14ac:dyDescent="0.35">
      <c r="K5360" s="293"/>
      <c r="M5360" s="290"/>
    </row>
    <row r="5361" spans="11:13" x14ac:dyDescent="0.35">
      <c r="K5361" s="293"/>
      <c r="M5361" s="290"/>
    </row>
    <row r="5362" spans="11:13" x14ac:dyDescent="0.35">
      <c r="K5362" s="293"/>
      <c r="M5362" s="290"/>
    </row>
    <row r="5363" spans="11:13" x14ac:dyDescent="0.35">
      <c r="K5363" s="293"/>
      <c r="M5363" s="290"/>
    </row>
    <row r="5364" spans="11:13" x14ac:dyDescent="0.35">
      <c r="K5364" s="293"/>
      <c r="M5364" s="290"/>
    </row>
    <row r="5365" spans="11:13" x14ac:dyDescent="0.35">
      <c r="K5365" s="293"/>
      <c r="M5365" s="290"/>
    </row>
    <row r="5366" spans="11:13" x14ac:dyDescent="0.35">
      <c r="K5366" s="293"/>
      <c r="M5366" s="290"/>
    </row>
    <row r="5367" spans="11:13" x14ac:dyDescent="0.35">
      <c r="K5367" s="293"/>
      <c r="M5367" s="290"/>
    </row>
    <row r="5368" spans="11:13" x14ac:dyDescent="0.35">
      <c r="K5368" s="293"/>
      <c r="M5368" s="290"/>
    </row>
    <row r="5369" spans="11:13" x14ac:dyDescent="0.35">
      <c r="K5369" s="293"/>
      <c r="M5369" s="290"/>
    </row>
    <row r="5370" spans="11:13" x14ac:dyDescent="0.35">
      <c r="K5370" s="293"/>
      <c r="M5370" s="290"/>
    </row>
    <row r="5371" spans="11:13" x14ac:dyDescent="0.35">
      <c r="K5371" s="293"/>
      <c r="M5371" s="290"/>
    </row>
    <row r="5372" spans="11:13" x14ac:dyDescent="0.35">
      <c r="K5372" s="293"/>
      <c r="M5372" s="290"/>
    </row>
    <row r="5373" spans="11:13" x14ac:dyDescent="0.35">
      <c r="K5373" s="293"/>
      <c r="M5373" s="290"/>
    </row>
    <row r="5374" spans="11:13" x14ac:dyDescent="0.35">
      <c r="K5374" s="293"/>
      <c r="M5374" s="290"/>
    </row>
    <row r="5375" spans="11:13" x14ac:dyDescent="0.35">
      <c r="K5375" s="293"/>
      <c r="M5375" s="290"/>
    </row>
    <row r="5376" spans="11:13" x14ac:dyDescent="0.35">
      <c r="K5376" s="293"/>
      <c r="M5376" s="290"/>
    </row>
    <row r="5377" spans="11:13" x14ac:dyDescent="0.35">
      <c r="K5377" s="293"/>
      <c r="M5377" s="290"/>
    </row>
    <row r="5378" spans="11:13" x14ac:dyDescent="0.35">
      <c r="K5378" s="293"/>
      <c r="M5378" s="290"/>
    </row>
    <row r="5379" spans="11:13" x14ac:dyDescent="0.35">
      <c r="K5379" s="293"/>
      <c r="M5379" s="290"/>
    </row>
    <row r="5380" spans="11:13" x14ac:dyDescent="0.35">
      <c r="K5380" s="293"/>
      <c r="M5380" s="290"/>
    </row>
    <row r="5381" spans="11:13" x14ac:dyDescent="0.35">
      <c r="K5381" s="293"/>
      <c r="M5381" s="290"/>
    </row>
    <row r="5382" spans="11:13" x14ac:dyDescent="0.35">
      <c r="K5382" s="293"/>
      <c r="M5382" s="290"/>
    </row>
    <row r="5383" spans="11:13" x14ac:dyDescent="0.35">
      <c r="K5383" s="293"/>
      <c r="M5383" s="290"/>
    </row>
    <row r="5384" spans="11:13" x14ac:dyDescent="0.35">
      <c r="K5384" s="293"/>
      <c r="M5384" s="290"/>
    </row>
    <row r="5385" spans="11:13" x14ac:dyDescent="0.35">
      <c r="K5385" s="293"/>
      <c r="M5385" s="290"/>
    </row>
    <row r="5386" spans="11:13" x14ac:dyDescent="0.35">
      <c r="K5386" s="293"/>
      <c r="M5386" s="290"/>
    </row>
    <row r="5387" spans="11:13" x14ac:dyDescent="0.35">
      <c r="K5387" s="293"/>
      <c r="M5387" s="290"/>
    </row>
    <row r="5388" spans="11:13" x14ac:dyDescent="0.35">
      <c r="K5388" s="293"/>
      <c r="M5388" s="290"/>
    </row>
    <row r="5389" spans="11:13" x14ac:dyDescent="0.35">
      <c r="K5389" s="293"/>
      <c r="M5389" s="290"/>
    </row>
    <row r="5390" spans="11:13" x14ac:dyDescent="0.35">
      <c r="K5390" s="293"/>
      <c r="M5390" s="290"/>
    </row>
    <row r="5391" spans="11:13" x14ac:dyDescent="0.35">
      <c r="K5391" s="293"/>
      <c r="M5391" s="290"/>
    </row>
    <row r="5392" spans="11:13" x14ac:dyDescent="0.35">
      <c r="K5392" s="293"/>
      <c r="M5392" s="290"/>
    </row>
    <row r="5393" spans="11:13" x14ac:dyDescent="0.35">
      <c r="K5393" s="293"/>
      <c r="M5393" s="290"/>
    </row>
    <row r="5394" spans="11:13" x14ac:dyDescent="0.35">
      <c r="K5394" s="293"/>
      <c r="M5394" s="290"/>
    </row>
    <row r="5395" spans="11:13" x14ac:dyDescent="0.35">
      <c r="K5395" s="293"/>
      <c r="M5395" s="290"/>
    </row>
    <row r="5396" spans="11:13" x14ac:dyDescent="0.35">
      <c r="K5396" s="293"/>
      <c r="M5396" s="290"/>
    </row>
    <row r="5397" spans="11:13" x14ac:dyDescent="0.35">
      <c r="K5397" s="293"/>
      <c r="M5397" s="290"/>
    </row>
    <row r="5398" spans="11:13" x14ac:dyDescent="0.35">
      <c r="K5398" s="293"/>
      <c r="M5398" s="290"/>
    </row>
    <row r="5399" spans="11:13" x14ac:dyDescent="0.35">
      <c r="K5399" s="293"/>
      <c r="M5399" s="290"/>
    </row>
    <row r="5400" spans="11:13" x14ac:dyDescent="0.35">
      <c r="K5400" s="293"/>
      <c r="M5400" s="290"/>
    </row>
    <row r="5401" spans="11:13" x14ac:dyDescent="0.35">
      <c r="K5401" s="293"/>
      <c r="M5401" s="290"/>
    </row>
    <row r="5402" spans="11:13" x14ac:dyDescent="0.35">
      <c r="K5402" s="293"/>
      <c r="M5402" s="290"/>
    </row>
    <row r="5403" spans="11:13" x14ac:dyDescent="0.35">
      <c r="K5403" s="293"/>
      <c r="M5403" s="290"/>
    </row>
    <row r="5404" spans="11:13" x14ac:dyDescent="0.35">
      <c r="K5404" s="293"/>
      <c r="M5404" s="290"/>
    </row>
    <row r="5405" spans="11:13" x14ac:dyDescent="0.35">
      <c r="K5405" s="293"/>
      <c r="M5405" s="290"/>
    </row>
    <row r="5406" spans="11:13" x14ac:dyDescent="0.35">
      <c r="K5406" s="293"/>
      <c r="M5406" s="290"/>
    </row>
    <row r="5407" spans="11:13" x14ac:dyDescent="0.35">
      <c r="K5407" s="293"/>
      <c r="M5407" s="290"/>
    </row>
    <row r="5408" spans="11:13" x14ac:dyDescent="0.35">
      <c r="K5408" s="293"/>
      <c r="M5408" s="290"/>
    </row>
    <row r="5409" spans="11:13" x14ac:dyDescent="0.35">
      <c r="K5409" s="293"/>
      <c r="M5409" s="290"/>
    </row>
    <row r="5410" spans="11:13" x14ac:dyDescent="0.35">
      <c r="K5410" s="293"/>
      <c r="M5410" s="290"/>
    </row>
    <row r="5411" spans="11:13" x14ac:dyDescent="0.35">
      <c r="K5411" s="293"/>
      <c r="M5411" s="290"/>
    </row>
    <row r="5412" spans="11:13" x14ac:dyDescent="0.35">
      <c r="K5412" s="293"/>
      <c r="M5412" s="290"/>
    </row>
    <row r="5413" spans="11:13" x14ac:dyDescent="0.35">
      <c r="K5413" s="293"/>
      <c r="M5413" s="290"/>
    </row>
    <row r="5414" spans="11:13" x14ac:dyDescent="0.35">
      <c r="K5414" s="293"/>
      <c r="M5414" s="290"/>
    </row>
    <row r="5415" spans="11:13" x14ac:dyDescent="0.35">
      <c r="K5415" s="293"/>
      <c r="M5415" s="290"/>
    </row>
    <row r="5416" spans="11:13" x14ac:dyDescent="0.35">
      <c r="K5416" s="293"/>
      <c r="M5416" s="290"/>
    </row>
    <row r="5417" spans="11:13" x14ac:dyDescent="0.35">
      <c r="K5417" s="293"/>
      <c r="M5417" s="290"/>
    </row>
    <row r="5418" spans="11:13" x14ac:dyDescent="0.35">
      <c r="K5418" s="293"/>
      <c r="M5418" s="290"/>
    </row>
    <row r="5419" spans="11:13" x14ac:dyDescent="0.35">
      <c r="K5419" s="293"/>
      <c r="M5419" s="290"/>
    </row>
    <row r="5420" spans="11:13" x14ac:dyDescent="0.35">
      <c r="K5420" s="293"/>
      <c r="M5420" s="290"/>
    </row>
    <row r="5421" spans="11:13" x14ac:dyDescent="0.35">
      <c r="K5421" s="293"/>
      <c r="M5421" s="290"/>
    </row>
    <row r="5422" spans="11:13" x14ac:dyDescent="0.35">
      <c r="K5422" s="293"/>
      <c r="M5422" s="290"/>
    </row>
    <row r="5423" spans="11:13" x14ac:dyDescent="0.35">
      <c r="K5423" s="293"/>
      <c r="M5423" s="290"/>
    </row>
    <row r="5424" spans="11:13" x14ac:dyDescent="0.35">
      <c r="K5424" s="293"/>
      <c r="M5424" s="290"/>
    </row>
    <row r="5425" spans="11:13" x14ac:dyDescent="0.35">
      <c r="K5425" s="293"/>
      <c r="M5425" s="290"/>
    </row>
    <row r="5426" spans="11:13" x14ac:dyDescent="0.35">
      <c r="K5426" s="293"/>
      <c r="M5426" s="290"/>
    </row>
    <row r="5427" spans="11:13" x14ac:dyDescent="0.35">
      <c r="K5427" s="293"/>
      <c r="M5427" s="290"/>
    </row>
    <row r="5428" spans="11:13" x14ac:dyDescent="0.35">
      <c r="K5428" s="293"/>
      <c r="M5428" s="290"/>
    </row>
    <row r="5429" spans="11:13" x14ac:dyDescent="0.35">
      <c r="K5429" s="293"/>
      <c r="M5429" s="290"/>
    </row>
    <row r="5430" spans="11:13" x14ac:dyDescent="0.35">
      <c r="K5430" s="293"/>
      <c r="M5430" s="290"/>
    </row>
    <row r="5431" spans="11:13" x14ac:dyDescent="0.35">
      <c r="K5431" s="293"/>
      <c r="M5431" s="290"/>
    </row>
    <row r="5432" spans="11:13" x14ac:dyDescent="0.35">
      <c r="K5432" s="293"/>
      <c r="M5432" s="290"/>
    </row>
    <row r="5433" spans="11:13" x14ac:dyDescent="0.35">
      <c r="K5433" s="293"/>
      <c r="M5433" s="290"/>
    </row>
    <row r="5434" spans="11:13" x14ac:dyDescent="0.35">
      <c r="K5434" s="293"/>
      <c r="M5434" s="290"/>
    </row>
    <row r="5435" spans="11:13" x14ac:dyDescent="0.35">
      <c r="K5435" s="293"/>
      <c r="M5435" s="290"/>
    </row>
    <row r="5436" spans="11:13" x14ac:dyDescent="0.35">
      <c r="K5436" s="293"/>
      <c r="M5436" s="290"/>
    </row>
    <row r="5437" spans="11:13" x14ac:dyDescent="0.35">
      <c r="K5437" s="293"/>
      <c r="M5437" s="290"/>
    </row>
    <row r="5438" spans="11:13" x14ac:dyDescent="0.35">
      <c r="K5438" s="293"/>
      <c r="M5438" s="290"/>
    </row>
    <row r="5439" spans="11:13" x14ac:dyDescent="0.35">
      <c r="K5439" s="293"/>
      <c r="M5439" s="290"/>
    </row>
    <row r="5440" spans="11:13" x14ac:dyDescent="0.35">
      <c r="K5440" s="293"/>
      <c r="M5440" s="290"/>
    </row>
    <row r="5441" spans="11:13" x14ac:dyDescent="0.35">
      <c r="K5441" s="293"/>
      <c r="M5441" s="290"/>
    </row>
    <row r="5442" spans="11:13" x14ac:dyDescent="0.35">
      <c r="K5442" s="293"/>
      <c r="M5442" s="290"/>
    </row>
    <row r="5443" spans="11:13" x14ac:dyDescent="0.35">
      <c r="K5443" s="293"/>
      <c r="M5443" s="290"/>
    </row>
    <row r="5444" spans="11:13" x14ac:dyDescent="0.35">
      <c r="K5444" s="293"/>
      <c r="M5444" s="290"/>
    </row>
    <row r="5445" spans="11:13" x14ac:dyDescent="0.35">
      <c r="K5445" s="293"/>
      <c r="M5445" s="290"/>
    </row>
    <row r="5446" spans="11:13" x14ac:dyDescent="0.35">
      <c r="K5446" s="293"/>
      <c r="M5446" s="290"/>
    </row>
    <row r="5447" spans="11:13" x14ac:dyDescent="0.35">
      <c r="K5447" s="293"/>
      <c r="M5447" s="290"/>
    </row>
    <row r="5448" spans="11:13" x14ac:dyDescent="0.35">
      <c r="K5448" s="293"/>
      <c r="M5448" s="290"/>
    </row>
    <row r="5449" spans="11:13" x14ac:dyDescent="0.35">
      <c r="K5449" s="293"/>
      <c r="M5449" s="290"/>
    </row>
    <row r="5450" spans="11:13" x14ac:dyDescent="0.35">
      <c r="K5450" s="293"/>
      <c r="M5450" s="290"/>
    </row>
    <row r="5451" spans="11:13" x14ac:dyDescent="0.35">
      <c r="K5451" s="293"/>
      <c r="M5451" s="290"/>
    </row>
    <row r="5452" spans="11:13" x14ac:dyDescent="0.35">
      <c r="K5452" s="293"/>
      <c r="M5452" s="290"/>
    </row>
    <row r="5453" spans="11:13" x14ac:dyDescent="0.35">
      <c r="K5453" s="293"/>
      <c r="M5453" s="290"/>
    </row>
    <row r="5454" spans="11:13" x14ac:dyDescent="0.35">
      <c r="K5454" s="293"/>
      <c r="M5454" s="290"/>
    </row>
    <row r="5455" spans="11:13" x14ac:dyDescent="0.35">
      <c r="K5455" s="293"/>
      <c r="M5455" s="290"/>
    </row>
    <row r="5456" spans="11:13" x14ac:dyDescent="0.35">
      <c r="K5456" s="293"/>
      <c r="M5456" s="290"/>
    </row>
    <row r="5457" spans="11:13" x14ac:dyDescent="0.35">
      <c r="K5457" s="293"/>
      <c r="M5457" s="290"/>
    </row>
    <row r="5458" spans="11:13" x14ac:dyDescent="0.35">
      <c r="K5458" s="293"/>
      <c r="M5458" s="290"/>
    </row>
    <row r="5459" spans="11:13" x14ac:dyDescent="0.35">
      <c r="K5459" s="293"/>
      <c r="M5459" s="290"/>
    </row>
    <row r="5460" spans="11:13" x14ac:dyDescent="0.35">
      <c r="K5460" s="293"/>
      <c r="M5460" s="290"/>
    </row>
    <row r="5461" spans="11:13" x14ac:dyDescent="0.35">
      <c r="K5461" s="293"/>
      <c r="M5461" s="290"/>
    </row>
    <row r="5462" spans="11:13" x14ac:dyDescent="0.35">
      <c r="K5462" s="293"/>
      <c r="M5462" s="290"/>
    </row>
    <row r="5463" spans="11:13" x14ac:dyDescent="0.35">
      <c r="K5463" s="293"/>
      <c r="M5463" s="290"/>
    </row>
    <row r="5464" spans="11:13" x14ac:dyDescent="0.35">
      <c r="K5464" s="293"/>
      <c r="M5464" s="290"/>
    </row>
    <row r="5465" spans="11:13" x14ac:dyDescent="0.35">
      <c r="K5465" s="293"/>
      <c r="M5465" s="290"/>
    </row>
    <row r="5466" spans="11:13" x14ac:dyDescent="0.35">
      <c r="K5466" s="293"/>
      <c r="M5466" s="290"/>
    </row>
    <row r="5467" spans="11:13" x14ac:dyDescent="0.35">
      <c r="K5467" s="293"/>
      <c r="M5467" s="290"/>
    </row>
    <row r="5468" spans="11:13" x14ac:dyDescent="0.35">
      <c r="K5468" s="293"/>
      <c r="M5468" s="290"/>
    </row>
    <row r="5469" spans="11:13" x14ac:dyDescent="0.35">
      <c r="K5469" s="293"/>
      <c r="M5469" s="290"/>
    </row>
    <row r="5470" spans="11:13" x14ac:dyDescent="0.35">
      <c r="K5470" s="293"/>
      <c r="M5470" s="290"/>
    </row>
    <row r="5471" spans="11:13" x14ac:dyDescent="0.35">
      <c r="K5471" s="293"/>
      <c r="M5471" s="290"/>
    </row>
    <row r="5472" spans="11:13" x14ac:dyDescent="0.35">
      <c r="K5472" s="293"/>
      <c r="M5472" s="290"/>
    </row>
    <row r="5473" spans="11:13" x14ac:dyDescent="0.35">
      <c r="K5473" s="293"/>
      <c r="M5473" s="290"/>
    </row>
    <row r="5474" spans="11:13" x14ac:dyDescent="0.35">
      <c r="K5474" s="293"/>
      <c r="M5474" s="290"/>
    </row>
    <row r="5475" spans="11:13" x14ac:dyDescent="0.35">
      <c r="K5475" s="293"/>
      <c r="M5475" s="290"/>
    </row>
    <row r="5476" spans="11:13" x14ac:dyDescent="0.35">
      <c r="K5476" s="293"/>
      <c r="M5476" s="290"/>
    </row>
    <row r="5477" spans="11:13" x14ac:dyDescent="0.35">
      <c r="K5477" s="293"/>
      <c r="M5477" s="290"/>
    </row>
    <row r="5478" spans="11:13" x14ac:dyDescent="0.35">
      <c r="K5478" s="293"/>
      <c r="M5478" s="290"/>
    </row>
    <row r="5479" spans="11:13" x14ac:dyDescent="0.35">
      <c r="K5479" s="293"/>
      <c r="M5479" s="290"/>
    </row>
    <row r="5480" spans="11:13" x14ac:dyDescent="0.35">
      <c r="K5480" s="293"/>
      <c r="M5480" s="290"/>
    </row>
    <row r="5481" spans="11:13" x14ac:dyDescent="0.35">
      <c r="K5481" s="293"/>
      <c r="M5481" s="290"/>
    </row>
    <row r="5482" spans="11:13" x14ac:dyDescent="0.35">
      <c r="K5482" s="293"/>
      <c r="M5482" s="290"/>
    </row>
    <row r="5483" spans="11:13" x14ac:dyDescent="0.35">
      <c r="K5483" s="293"/>
      <c r="M5483" s="290"/>
    </row>
    <row r="5484" spans="11:13" x14ac:dyDescent="0.35">
      <c r="K5484" s="293"/>
      <c r="M5484" s="290"/>
    </row>
    <row r="5485" spans="11:13" x14ac:dyDescent="0.35">
      <c r="K5485" s="293"/>
      <c r="M5485" s="290"/>
    </row>
    <row r="5486" spans="11:13" x14ac:dyDescent="0.35">
      <c r="K5486" s="293"/>
      <c r="M5486" s="290"/>
    </row>
    <row r="5487" spans="11:13" x14ac:dyDescent="0.35">
      <c r="K5487" s="293"/>
      <c r="M5487" s="290"/>
    </row>
    <row r="5488" spans="11:13" x14ac:dyDescent="0.35">
      <c r="K5488" s="293"/>
      <c r="M5488" s="290"/>
    </row>
    <row r="5489" spans="11:13" x14ac:dyDescent="0.35">
      <c r="K5489" s="293"/>
      <c r="M5489" s="290"/>
    </row>
    <row r="5490" spans="11:13" x14ac:dyDescent="0.35">
      <c r="K5490" s="293"/>
      <c r="M5490" s="290"/>
    </row>
    <row r="5491" spans="11:13" x14ac:dyDescent="0.35">
      <c r="K5491" s="293"/>
      <c r="M5491" s="290"/>
    </row>
    <row r="5492" spans="11:13" x14ac:dyDescent="0.35">
      <c r="K5492" s="293"/>
      <c r="M5492" s="290"/>
    </row>
    <row r="5493" spans="11:13" x14ac:dyDescent="0.35">
      <c r="K5493" s="293"/>
      <c r="M5493" s="290"/>
    </row>
    <row r="5494" spans="11:13" x14ac:dyDescent="0.35">
      <c r="K5494" s="293"/>
      <c r="M5494" s="290"/>
    </row>
    <row r="5495" spans="11:13" x14ac:dyDescent="0.35">
      <c r="K5495" s="293"/>
      <c r="M5495" s="290"/>
    </row>
    <row r="5496" spans="11:13" x14ac:dyDescent="0.35">
      <c r="K5496" s="293"/>
      <c r="M5496" s="290"/>
    </row>
    <row r="5497" spans="11:13" x14ac:dyDescent="0.35">
      <c r="K5497" s="293"/>
      <c r="M5497" s="290"/>
    </row>
    <row r="5498" spans="11:13" x14ac:dyDescent="0.35">
      <c r="K5498" s="293"/>
      <c r="M5498" s="290"/>
    </row>
    <row r="5499" spans="11:13" x14ac:dyDescent="0.35">
      <c r="K5499" s="293"/>
      <c r="M5499" s="290"/>
    </row>
    <row r="5500" spans="11:13" x14ac:dyDescent="0.35">
      <c r="K5500" s="293"/>
      <c r="M5500" s="290"/>
    </row>
    <row r="5501" spans="11:13" x14ac:dyDescent="0.35">
      <c r="K5501" s="293"/>
      <c r="M5501" s="290"/>
    </row>
    <row r="5502" spans="11:13" x14ac:dyDescent="0.35">
      <c r="K5502" s="293"/>
      <c r="M5502" s="290"/>
    </row>
    <row r="5503" spans="11:13" x14ac:dyDescent="0.35">
      <c r="K5503" s="293"/>
      <c r="M5503" s="290"/>
    </row>
    <row r="5504" spans="11:13" x14ac:dyDescent="0.35">
      <c r="K5504" s="293"/>
      <c r="M5504" s="290"/>
    </row>
    <row r="5505" spans="11:13" x14ac:dyDescent="0.35">
      <c r="K5505" s="293"/>
      <c r="M5505" s="290"/>
    </row>
    <row r="5506" spans="11:13" x14ac:dyDescent="0.35">
      <c r="K5506" s="293"/>
      <c r="M5506" s="290"/>
    </row>
    <row r="5507" spans="11:13" x14ac:dyDescent="0.35">
      <c r="K5507" s="293"/>
      <c r="M5507" s="290"/>
    </row>
    <row r="5508" spans="11:13" x14ac:dyDescent="0.35">
      <c r="K5508" s="293"/>
      <c r="M5508" s="290"/>
    </row>
    <row r="5509" spans="11:13" x14ac:dyDescent="0.35">
      <c r="K5509" s="293"/>
      <c r="M5509" s="290"/>
    </row>
    <row r="5510" spans="11:13" x14ac:dyDescent="0.35">
      <c r="K5510" s="293"/>
      <c r="M5510" s="290"/>
    </row>
    <row r="5511" spans="11:13" x14ac:dyDescent="0.35">
      <c r="K5511" s="293"/>
      <c r="M5511" s="290"/>
    </row>
    <row r="5512" spans="11:13" x14ac:dyDescent="0.35">
      <c r="K5512" s="293"/>
      <c r="M5512" s="290"/>
    </row>
    <row r="5513" spans="11:13" x14ac:dyDescent="0.35">
      <c r="K5513" s="293"/>
      <c r="M5513" s="290"/>
    </row>
    <row r="5514" spans="11:13" x14ac:dyDescent="0.35">
      <c r="K5514" s="293"/>
      <c r="M5514" s="290"/>
    </row>
    <row r="5515" spans="11:13" x14ac:dyDescent="0.35">
      <c r="K5515" s="293"/>
      <c r="M5515" s="290"/>
    </row>
    <row r="5516" spans="11:13" x14ac:dyDescent="0.35">
      <c r="K5516" s="293"/>
      <c r="M5516" s="290"/>
    </row>
    <row r="5517" spans="11:13" x14ac:dyDescent="0.35">
      <c r="K5517" s="293"/>
      <c r="M5517" s="290"/>
    </row>
    <row r="5518" spans="11:13" x14ac:dyDescent="0.35">
      <c r="K5518" s="293"/>
      <c r="M5518" s="290"/>
    </row>
    <row r="5519" spans="11:13" x14ac:dyDescent="0.35">
      <c r="K5519" s="293"/>
      <c r="M5519" s="290"/>
    </row>
    <row r="5520" spans="11:13" x14ac:dyDescent="0.35">
      <c r="K5520" s="293"/>
      <c r="M5520" s="290"/>
    </row>
    <row r="5521" spans="11:13" x14ac:dyDescent="0.35">
      <c r="K5521" s="293"/>
      <c r="M5521" s="290"/>
    </row>
    <row r="5522" spans="11:13" x14ac:dyDescent="0.35">
      <c r="K5522" s="293"/>
      <c r="M5522" s="290"/>
    </row>
    <row r="5523" spans="11:13" x14ac:dyDescent="0.35">
      <c r="K5523" s="293"/>
      <c r="M5523" s="290"/>
    </row>
    <row r="5524" spans="11:13" x14ac:dyDescent="0.35">
      <c r="K5524" s="293"/>
      <c r="M5524" s="290"/>
    </row>
    <row r="5525" spans="11:13" x14ac:dyDescent="0.35">
      <c r="K5525" s="293"/>
      <c r="M5525" s="290"/>
    </row>
    <row r="5526" spans="11:13" x14ac:dyDescent="0.35">
      <c r="K5526" s="293"/>
      <c r="M5526" s="290"/>
    </row>
    <row r="5527" spans="11:13" x14ac:dyDescent="0.35">
      <c r="K5527" s="293"/>
      <c r="M5527" s="290"/>
    </row>
    <row r="5528" spans="11:13" x14ac:dyDescent="0.35">
      <c r="K5528" s="293"/>
      <c r="M5528" s="290"/>
    </row>
    <row r="5529" spans="11:13" x14ac:dyDescent="0.35">
      <c r="K5529" s="293"/>
      <c r="M5529" s="290"/>
    </row>
    <row r="5530" spans="11:13" x14ac:dyDescent="0.35">
      <c r="K5530" s="293"/>
      <c r="M5530" s="290"/>
    </row>
    <row r="5531" spans="11:13" x14ac:dyDescent="0.35">
      <c r="K5531" s="293"/>
      <c r="M5531" s="290"/>
    </row>
    <row r="5532" spans="11:13" x14ac:dyDescent="0.35">
      <c r="K5532" s="293"/>
      <c r="M5532" s="290"/>
    </row>
    <row r="5533" spans="11:13" x14ac:dyDescent="0.35">
      <c r="K5533" s="293"/>
      <c r="M5533" s="290"/>
    </row>
    <row r="5534" spans="11:13" x14ac:dyDescent="0.35">
      <c r="K5534" s="293"/>
      <c r="M5534" s="290"/>
    </row>
    <row r="5535" spans="11:13" x14ac:dyDescent="0.35">
      <c r="K5535" s="293"/>
      <c r="M5535" s="290"/>
    </row>
    <row r="5536" spans="11:13" x14ac:dyDescent="0.35">
      <c r="K5536" s="293"/>
      <c r="M5536" s="290"/>
    </row>
    <row r="5537" spans="11:13" x14ac:dyDescent="0.35">
      <c r="K5537" s="293"/>
      <c r="M5537" s="290"/>
    </row>
    <row r="5538" spans="11:13" x14ac:dyDescent="0.35">
      <c r="K5538" s="293"/>
      <c r="M5538" s="290"/>
    </row>
    <row r="5539" spans="11:13" x14ac:dyDescent="0.35">
      <c r="K5539" s="293"/>
      <c r="M5539" s="290"/>
    </row>
    <row r="5540" spans="11:13" x14ac:dyDescent="0.35">
      <c r="K5540" s="293"/>
      <c r="M5540" s="290"/>
    </row>
    <row r="5541" spans="11:13" x14ac:dyDescent="0.35">
      <c r="K5541" s="293"/>
      <c r="M5541" s="290"/>
    </row>
    <row r="5542" spans="11:13" x14ac:dyDescent="0.35">
      <c r="K5542" s="293"/>
      <c r="M5542" s="290"/>
    </row>
    <row r="5543" spans="11:13" x14ac:dyDescent="0.35">
      <c r="K5543" s="293"/>
      <c r="M5543" s="290"/>
    </row>
    <row r="5544" spans="11:13" x14ac:dyDescent="0.35">
      <c r="K5544" s="293"/>
      <c r="M5544" s="290"/>
    </row>
    <row r="5545" spans="11:13" x14ac:dyDescent="0.35">
      <c r="K5545" s="293"/>
      <c r="M5545" s="290"/>
    </row>
    <row r="5546" spans="11:13" x14ac:dyDescent="0.35">
      <c r="K5546" s="293"/>
      <c r="M5546" s="290"/>
    </row>
    <row r="5547" spans="11:13" x14ac:dyDescent="0.35">
      <c r="K5547" s="293"/>
      <c r="M5547" s="290"/>
    </row>
    <row r="5548" spans="11:13" x14ac:dyDescent="0.35">
      <c r="K5548" s="293"/>
      <c r="M5548" s="290"/>
    </row>
    <row r="5549" spans="11:13" x14ac:dyDescent="0.35">
      <c r="K5549" s="293"/>
      <c r="M5549" s="290"/>
    </row>
    <row r="5550" spans="11:13" x14ac:dyDescent="0.35">
      <c r="K5550" s="293"/>
      <c r="M5550" s="290"/>
    </row>
    <row r="5551" spans="11:13" x14ac:dyDescent="0.35">
      <c r="K5551" s="293"/>
      <c r="M5551" s="290"/>
    </row>
    <row r="5552" spans="11:13" x14ac:dyDescent="0.35">
      <c r="K5552" s="293"/>
      <c r="M5552" s="290"/>
    </row>
    <row r="5553" spans="11:13" x14ac:dyDescent="0.35">
      <c r="K5553" s="293"/>
      <c r="M5553" s="290"/>
    </row>
    <row r="5554" spans="11:13" x14ac:dyDescent="0.35">
      <c r="K5554" s="293"/>
      <c r="M5554" s="290"/>
    </row>
    <row r="5555" spans="11:13" x14ac:dyDescent="0.35">
      <c r="K5555" s="293"/>
      <c r="M5555" s="290"/>
    </row>
    <row r="5556" spans="11:13" x14ac:dyDescent="0.35">
      <c r="K5556" s="293"/>
      <c r="M5556" s="290"/>
    </row>
    <row r="5557" spans="11:13" x14ac:dyDescent="0.35">
      <c r="K5557" s="293"/>
      <c r="M5557" s="290"/>
    </row>
    <row r="5558" spans="11:13" x14ac:dyDescent="0.35">
      <c r="K5558" s="293"/>
      <c r="M5558" s="290"/>
    </row>
    <row r="5559" spans="11:13" x14ac:dyDescent="0.35">
      <c r="K5559" s="293"/>
      <c r="M5559" s="290"/>
    </row>
    <row r="5560" spans="11:13" x14ac:dyDescent="0.35">
      <c r="K5560" s="293"/>
      <c r="M5560" s="290"/>
    </row>
    <row r="5561" spans="11:13" x14ac:dyDescent="0.35">
      <c r="K5561" s="293"/>
      <c r="M5561" s="290"/>
    </row>
    <row r="5562" spans="11:13" x14ac:dyDescent="0.35">
      <c r="K5562" s="293"/>
      <c r="M5562" s="290"/>
    </row>
    <row r="5563" spans="11:13" x14ac:dyDescent="0.35">
      <c r="K5563" s="293"/>
      <c r="M5563" s="290"/>
    </row>
    <row r="5564" spans="11:13" x14ac:dyDescent="0.35">
      <c r="K5564" s="293"/>
      <c r="M5564" s="290"/>
    </row>
    <row r="5565" spans="11:13" x14ac:dyDescent="0.35">
      <c r="K5565" s="293"/>
      <c r="M5565" s="290"/>
    </row>
    <row r="5566" spans="11:13" x14ac:dyDescent="0.35">
      <c r="K5566" s="293"/>
      <c r="M5566" s="290"/>
    </row>
    <row r="5567" spans="11:13" x14ac:dyDescent="0.35">
      <c r="K5567" s="293"/>
      <c r="M5567" s="290"/>
    </row>
    <row r="5568" spans="11:13" x14ac:dyDescent="0.35">
      <c r="K5568" s="293"/>
      <c r="M5568" s="290"/>
    </row>
    <row r="5569" spans="11:13" x14ac:dyDescent="0.35">
      <c r="K5569" s="293"/>
      <c r="M5569" s="290"/>
    </row>
    <row r="5570" spans="11:13" x14ac:dyDescent="0.35">
      <c r="K5570" s="293"/>
      <c r="M5570" s="290"/>
    </row>
    <row r="5571" spans="11:13" x14ac:dyDescent="0.35">
      <c r="K5571" s="293"/>
      <c r="M5571" s="290"/>
    </row>
    <row r="5572" spans="11:13" x14ac:dyDescent="0.35">
      <c r="K5572" s="293"/>
      <c r="M5572" s="290"/>
    </row>
    <row r="5573" spans="11:13" x14ac:dyDescent="0.35">
      <c r="K5573" s="293"/>
      <c r="M5573" s="290"/>
    </row>
    <row r="5574" spans="11:13" x14ac:dyDescent="0.35">
      <c r="K5574" s="293"/>
      <c r="M5574" s="290"/>
    </row>
    <row r="5575" spans="11:13" x14ac:dyDescent="0.35">
      <c r="K5575" s="293"/>
      <c r="M5575" s="290"/>
    </row>
    <row r="5576" spans="11:13" x14ac:dyDescent="0.35">
      <c r="K5576" s="293"/>
      <c r="M5576" s="290"/>
    </row>
    <row r="5577" spans="11:13" x14ac:dyDescent="0.35">
      <c r="K5577" s="293"/>
      <c r="M5577" s="290"/>
    </row>
    <row r="5578" spans="11:13" x14ac:dyDescent="0.35">
      <c r="K5578" s="293"/>
      <c r="M5578" s="290"/>
    </row>
    <row r="5579" spans="11:13" x14ac:dyDescent="0.35">
      <c r="K5579" s="293"/>
      <c r="M5579" s="290"/>
    </row>
    <row r="5580" spans="11:13" x14ac:dyDescent="0.35">
      <c r="K5580" s="293"/>
      <c r="M5580" s="290"/>
    </row>
    <row r="5581" spans="11:13" x14ac:dyDescent="0.35">
      <c r="K5581" s="293"/>
      <c r="M5581" s="290"/>
    </row>
    <row r="5582" spans="11:13" x14ac:dyDescent="0.35">
      <c r="K5582" s="293"/>
      <c r="M5582" s="290"/>
    </row>
    <row r="5583" spans="11:13" x14ac:dyDescent="0.35">
      <c r="K5583" s="293"/>
      <c r="M5583" s="290"/>
    </row>
    <row r="5584" spans="11:13" x14ac:dyDescent="0.35">
      <c r="K5584" s="293"/>
      <c r="M5584" s="290"/>
    </row>
    <row r="5585" spans="11:13" x14ac:dyDescent="0.35">
      <c r="K5585" s="293"/>
      <c r="M5585" s="290"/>
    </row>
    <row r="5586" spans="11:13" x14ac:dyDescent="0.35">
      <c r="K5586" s="293"/>
      <c r="M5586" s="290"/>
    </row>
    <row r="5587" spans="11:13" x14ac:dyDescent="0.35">
      <c r="K5587" s="293"/>
      <c r="M5587" s="290"/>
    </row>
    <row r="5588" spans="11:13" x14ac:dyDescent="0.35">
      <c r="K5588" s="293"/>
      <c r="M5588" s="290"/>
    </row>
    <row r="5589" spans="11:13" x14ac:dyDescent="0.35">
      <c r="K5589" s="293"/>
      <c r="M5589" s="290"/>
    </row>
    <row r="5590" spans="11:13" x14ac:dyDescent="0.35">
      <c r="K5590" s="293"/>
      <c r="M5590" s="290"/>
    </row>
    <row r="5591" spans="11:13" x14ac:dyDescent="0.35">
      <c r="K5591" s="293"/>
      <c r="M5591" s="290"/>
    </row>
    <row r="5592" spans="11:13" x14ac:dyDescent="0.35">
      <c r="K5592" s="293"/>
      <c r="M5592" s="290"/>
    </row>
    <row r="5593" spans="11:13" x14ac:dyDescent="0.35">
      <c r="K5593" s="293"/>
      <c r="M5593" s="290"/>
    </row>
    <row r="5594" spans="11:13" x14ac:dyDescent="0.35">
      <c r="K5594" s="293"/>
      <c r="M5594" s="290"/>
    </row>
    <row r="5595" spans="11:13" x14ac:dyDescent="0.35">
      <c r="K5595" s="293"/>
      <c r="M5595" s="290"/>
    </row>
    <row r="5596" spans="11:13" x14ac:dyDescent="0.35">
      <c r="K5596" s="293"/>
      <c r="M5596" s="290"/>
    </row>
    <row r="5597" spans="11:13" x14ac:dyDescent="0.35">
      <c r="K5597" s="293"/>
      <c r="M5597" s="290"/>
    </row>
    <row r="5598" spans="11:13" x14ac:dyDescent="0.35">
      <c r="K5598" s="293"/>
      <c r="M5598" s="290"/>
    </row>
    <row r="5599" spans="11:13" x14ac:dyDescent="0.35">
      <c r="K5599" s="293"/>
      <c r="M5599" s="290"/>
    </row>
    <row r="5600" spans="11:13" x14ac:dyDescent="0.35">
      <c r="K5600" s="293"/>
      <c r="M5600" s="290"/>
    </row>
    <row r="5601" spans="11:13" x14ac:dyDescent="0.35">
      <c r="K5601" s="293"/>
      <c r="M5601" s="290"/>
    </row>
    <row r="5602" spans="11:13" x14ac:dyDescent="0.35">
      <c r="K5602" s="293"/>
      <c r="M5602" s="290"/>
    </row>
    <row r="5603" spans="11:13" x14ac:dyDescent="0.35">
      <c r="K5603" s="293"/>
      <c r="M5603" s="290"/>
    </row>
    <row r="5604" spans="11:13" x14ac:dyDescent="0.35">
      <c r="K5604" s="293"/>
      <c r="M5604" s="290"/>
    </row>
    <row r="5605" spans="11:13" x14ac:dyDescent="0.35">
      <c r="K5605" s="293"/>
      <c r="M5605" s="290"/>
    </row>
    <row r="5606" spans="11:13" x14ac:dyDescent="0.35">
      <c r="K5606" s="293"/>
      <c r="M5606" s="290"/>
    </row>
    <row r="5607" spans="11:13" x14ac:dyDescent="0.35">
      <c r="K5607" s="293"/>
      <c r="M5607" s="290"/>
    </row>
    <row r="5608" spans="11:13" x14ac:dyDescent="0.35">
      <c r="K5608" s="293"/>
      <c r="M5608" s="290"/>
    </row>
    <row r="5609" spans="11:13" x14ac:dyDescent="0.35">
      <c r="K5609" s="293"/>
      <c r="M5609" s="290"/>
    </row>
    <row r="5610" spans="11:13" x14ac:dyDescent="0.35">
      <c r="K5610" s="293"/>
      <c r="M5610" s="290"/>
    </row>
    <row r="5611" spans="11:13" x14ac:dyDescent="0.35">
      <c r="K5611" s="293"/>
      <c r="M5611" s="290"/>
    </row>
    <row r="5612" spans="11:13" x14ac:dyDescent="0.35">
      <c r="K5612" s="293"/>
      <c r="M5612" s="290"/>
    </row>
    <row r="5613" spans="11:13" x14ac:dyDescent="0.35">
      <c r="K5613" s="293"/>
      <c r="M5613" s="290"/>
    </row>
    <row r="5614" spans="11:13" x14ac:dyDescent="0.35">
      <c r="K5614" s="293"/>
      <c r="M5614" s="290"/>
    </row>
    <row r="5615" spans="11:13" x14ac:dyDescent="0.35">
      <c r="K5615" s="293"/>
      <c r="M5615" s="290"/>
    </row>
    <row r="5616" spans="11:13" x14ac:dyDescent="0.35">
      <c r="K5616" s="293"/>
      <c r="M5616" s="290"/>
    </row>
    <row r="5617" spans="11:13" x14ac:dyDescent="0.35">
      <c r="K5617" s="293"/>
      <c r="M5617" s="290"/>
    </row>
    <row r="5618" spans="11:13" x14ac:dyDescent="0.35">
      <c r="K5618" s="293"/>
      <c r="M5618" s="290"/>
    </row>
    <row r="5619" spans="11:13" x14ac:dyDescent="0.35">
      <c r="K5619" s="293"/>
      <c r="M5619" s="290"/>
    </row>
    <row r="5620" spans="11:13" x14ac:dyDescent="0.35">
      <c r="K5620" s="293"/>
      <c r="M5620" s="290"/>
    </row>
    <row r="5621" spans="11:13" x14ac:dyDescent="0.35">
      <c r="K5621" s="293"/>
      <c r="M5621" s="290"/>
    </row>
    <row r="5622" spans="11:13" x14ac:dyDescent="0.35">
      <c r="K5622" s="293"/>
      <c r="M5622" s="290"/>
    </row>
    <row r="5623" spans="11:13" x14ac:dyDescent="0.35">
      <c r="K5623" s="293"/>
      <c r="M5623" s="290"/>
    </row>
    <row r="5624" spans="11:13" x14ac:dyDescent="0.35">
      <c r="K5624" s="293"/>
      <c r="M5624" s="290"/>
    </row>
    <row r="5625" spans="11:13" x14ac:dyDescent="0.35">
      <c r="K5625" s="293"/>
      <c r="M5625" s="290"/>
    </row>
    <row r="5626" spans="11:13" x14ac:dyDescent="0.35">
      <c r="K5626" s="293"/>
      <c r="M5626" s="290"/>
    </row>
    <row r="5627" spans="11:13" x14ac:dyDescent="0.35">
      <c r="K5627" s="293"/>
      <c r="M5627" s="290"/>
    </row>
    <row r="5628" spans="11:13" x14ac:dyDescent="0.35">
      <c r="K5628" s="293"/>
      <c r="M5628" s="290"/>
    </row>
    <row r="5629" spans="11:13" x14ac:dyDescent="0.35">
      <c r="K5629" s="293"/>
      <c r="M5629" s="290"/>
    </row>
    <row r="5630" spans="11:13" x14ac:dyDescent="0.35">
      <c r="K5630" s="293"/>
      <c r="M5630" s="290"/>
    </row>
    <row r="5631" spans="11:13" x14ac:dyDescent="0.35">
      <c r="K5631" s="293"/>
      <c r="M5631" s="290"/>
    </row>
    <row r="5632" spans="11:13" x14ac:dyDescent="0.35">
      <c r="K5632" s="293"/>
      <c r="M5632" s="290"/>
    </row>
    <row r="5633" spans="11:13" x14ac:dyDescent="0.35">
      <c r="K5633" s="293"/>
      <c r="M5633" s="290"/>
    </row>
    <row r="5634" spans="11:13" x14ac:dyDescent="0.35">
      <c r="K5634" s="293"/>
      <c r="M5634" s="290"/>
    </row>
    <row r="5635" spans="11:13" x14ac:dyDescent="0.35">
      <c r="K5635" s="293"/>
      <c r="M5635" s="290"/>
    </row>
    <row r="5636" spans="11:13" x14ac:dyDescent="0.35">
      <c r="K5636" s="293"/>
      <c r="M5636" s="290"/>
    </row>
    <row r="5637" spans="11:13" x14ac:dyDescent="0.35">
      <c r="K5637" s="293"/>
      <c r="M5637" s="290"/>
    </row>
    <row r="5638" spans="11:13" x14ac:dyDescent="0.35">
      <c r="K5638" s="293"/>
      <c r="M5638" s="290"/>
    </row>
    <row r="5639" spans="11:13" x14ac:dyDescent="0.35">
      <c r="K5639" s="293"/>
      <c r="M5639" s="290"/>
    </row>
    <row r="5640" spans="11:13" x14ac:dyDescent="0.35">
      <c r="K5640" s="293"/>
      <c r="M5640" s="290"/>
    </row>
    <row r="5641" spans="11:13" x14ac:dyDescent="0.35">
      <c r="K5641" s="293"/>
      <c r="M5641" s="290"/>
    </row>
    <row r="5642" spans="11:13" x14ac:dyDescent="0.35">
      <c r="K5642" s="293"/>
      <c r="M5642" s="290"/>
    </row>
    <row r="5643" spans="11:13" x14ac:dyDescent="0.35">
      <c r="K5643" s="293"/>
      <c r="M5643" s="290"/>
    </row>
    <row r="5644" spans="11:13" x14ac:dyDescent="0.35">
      <c r="K5644" s="293"/>
      <c r="M5644" s="290"/>
    </row>
    <row r="5645" spans="11:13" x14ac:dyDescent="0.35">
      <c r="K5645" s="293"/>
      <c r="M5645" s="290"/>
    </row>
    <row r="5646" spans="11:13" x14ac:dyDescent="0.35">
      <c r="K5646" s="293"/>
      <c r="M5646" s="290"/>
    </row>
    <row r="5647" spans="11:13" x14ac:dyDescent="0.35">
      <c r="K5647" s="293"/>
      <c r="M5647" s="290"/>
    </row>
    <row r="5648" spans="11:13" x14ac:dyDescent="0.35">
      <c r="K5648" s="293"/>
      <c r="M5648" s="290"/>
    </row>
    <row r="5649" spans="11:13" x14ac:dyDescent="0.35">
      <c r="K5649" s="293"/>
      <c r="M5649" s="290"/>
    </row>
    <row r="5650" spans="11:13" x14ac:dyDescent="0.35">
      <c r="K5650" s="293"/>
      <c r="M5650" s="290"/>
    </row>
    <row r="5651" spans="11:13" x14ac:dyDescent="0.35">
      <c r="K5651" s="293"/>
      <c r="M5651" s="290"/>
    </row>
    <row r="5652" spans="11:13" x14ac:dyDescent="0.35">
      <c r="K5652" s="293"/>
      <c r="M5652" s="290"/>
    </row>
    <row r="5653" spans="11:13" x14ac:dyDescent="0.35">
      <c r="K5653" s="293"/>
      <c r="M5653" s="290"/>
    </row>
    <row r="5654" spans="11:13" x14ac:dyDescent="0.35">
      <c r="K5654" s="293"/>
      <c r="M5654" s="290"/>
    </row>
    <row r="5655" spans="11:13" x14ac:dyDescent="0.35">
      <c r="K5655" s="293"/>
      <c r="M5655" s="290"/>
    </row>
    <row r="5656" spans="11:13" x14ac:dyDescent="0.35">
      <c r="K5656" s="293"/>
      <c r="M5656" s="290"/>
    </row>
    <row r="5657" spans="11:13" x14ac:dyDescent="0.35">
      <c r="K5657" s="293"/>
      <c r="M5657" s="290"/>
    </row>
    <row r="5658" spans="11:13" x14ac:dyDescent="0.35">
      <c r="K5658" s="293"/>
      <c r="M5658" s="290"/>
    </row>
    <row r="5659" spans="11:13" x14ac:dyDescent="0.35">
      <c r="K5659" s="293"/>
      <c r="M5659" s="290"/>
    </row>
    <row r="5660" spans="11:13" x14ac:dyDescent="0.35">
      <c r="K5660" s="293"/>
      <c r="M5660" s="290"/>
    </row>
    <row r="5661" spans="11:13" x14ac:dyDescent="0.35">
      <c r="K5661" s="293"/>
      <c r="M5661" s="290"/>
    </row>
    <row r="5662" spans="11:13" x14ac:dyDescent="0.35">
      <c r="K5662" s="293"/>
      <c r="M5662" s="290"/>
    </row>
    <row r="5663" spans="11:13" x14ac:dyDescent="0.35">
      <c r="K5663" s="293"/>
      <c r="M5663" s="290"/>
    </row>
    <row r="5664" spans="11:13" x14ac:dyDescent="0.35">
      <c r="K5664" s="293"/>
      <c r="M5664" s="290"/>
    </row>
    <row r="5665" spans="11:13" x14ac:dyDescent="0.35">
      <c r="K5665" s="293"/>
      <c r="M5665" s="290"/>
    </row>
    <row r="5666" spans="11:13" x14ac:dyDescent="0.35">
      <c r="K5666" s="293"/>
      <c r="M5666" s="290"/>
    </row>
    <row r="5667" spans="11:13" x14ac:dyDescent="0.35">
      <c r="K5667" s="293"/>
      <c r="M5667" s="290"/>
    </row>
    <row r="5668" spans="11:13" x14ac:dyDescent="0.35">
      <c r="K5668" s="293"/>
      <c r="M5668" s="290"/>
    </row>
    <row r="5669" spans="11:13" x14ac:dyDescent="0.35">
      <c r="K5669" s="293"/>
      <c r="M5669" s="290"/>
    </row>
    <row r="5670" spans="11:13" x14ac:dyDescent="0.35">
      <c r="K5670" s="293"/>
      <c r="M5670" s="290"/>
    </row>
    <row r="5671" spans="11:13" x14ac:dyDescent="0.35">
      <c r="K5671" s="293"/>
      <c r="M5671" s="290"/>
    </row>
    <row r="5672" spans="11:13" x14ac:dyDescent="0.35">
      <c r="K5672" s="293"/>
      <c r="M5672" s="290"/>
    </row>
    <row r="5673" spans="11:13" x14ac:dyDescent="0.35">
      <c r="K5673" s="293"/>
      <c r="M5673" s="290"/>
    </row>
    <row r="5674" spans="11:13" x14ac:dyDescent="0.35">
      <c r="K5674" s="293"/>
      <c r="M5674" s="290"/>
    </row>
    <row r="5675" spans="11:13" x14ac:dyDescent="0.35">
      <c r="K5675" s="293"/>
      <c r="M5675" s="290"/>
    </row>
    <row r="5676" spans="11:13" x14ac:dyDescent="0.35">
      <c r="K5676" s="293"/>
      <c r="M5676" s="290"/>
    </row>
    <row r="5677" spans="11:13" x14ac:dyDescent="0.35">
      <c r="K5677" s="293"/>
      <c r="M5677" s="290"/>
    </row>
    <row r="5678" spans="11:13" x14ac:dyDescent="0.35">
      <c r="K5678" s="293"/>
      <c r="M5678" s="290"/>
    </row>
    <row r="5679" spans="11:13" x14ac:dyDescent="0.35">
      <c r="K5679" s="293"/>
      <c r="M5679" s="290"/>
    </row>
    <row r="5680" spans="11:13" x14ac:dyDescent="0.35">
      <c r="K5680" s="293"/>
      <c r="M5680" s="290"/>
    </row>
    <row r="5681" spans="11:13" x14ac:dyDescent="0.35">
      <c r="K5681" s="293"/>
      <c r="M5681" s="290"/>
    </row>
    <row r="5682" spans="11:13" x14ac:dyDescent="0.35">
      <c r="K5682" s="293"/>
      <c r="M5682" s="290"/>
    </row>
    <row r="5683" spans="11:13" x14ac:dyDescent="0.35">
      <c r="K5683" s="293"/>
      <c r="M5683" s="290"/>
    </row>
    <row r="5684" spans="11:13" x14ac:dyDescent="0.35">
      <c r="K5684" s="293"/>
      <c r="M5684" s="290"/>
    </row>
    <row r="5685" spans="11:13" x14ac:dyDescent="0.35">
      <c r="K5685" s="293"/>
      <c r="M5685" s="290"/>
    </row>
    <row r="5686" spans="11:13" x14ac:dyDescent="0.35">
      <c r="K5686" s="293"/>
      <c r="M5686" s="290"/>
    </row>
    <row r="5687" spans="11:13" x14ac:dyDescent="0.35">
      <c r="K5687" s="293"/>
      <c r="M5687" s="290"/>
    </row>
    <row r="5688" spans="11:13" x14ac:dyDescent="0.35">
      <c r="K5688" s="293"/>
      <c r="M5688" s="290"/>
    </row>
    <row r="5689" spans="11:13" x14ac:dyDescent="0.35">
      <c r="K5689" s="293"/>
      <c r="M5689" s="290"/>
    </row>
    <row r="5690" spans="11:13" x14ac:dyDescent="0.35">
      <c r="K5690" s="293"/>
      <c r="M5690" s="290"/>
    </row>
    <row r="5691" spans="11:13" x14ac:dyDescent="0.35">
      <c r="K5691" s="293"/>
      <c r="M5691" s="290"/>
    </row>
    <row r="5692" spans="11:13" x14ac:dyDescent="0.35">
      <c r="K5692" s="293"/>
      <c r="M5692" s="290"/>
    </row>
    <row r="5693" spans="11:13" x14ac:dyDescent="0.35">
      <c r="K5693" s="293"/>
      <c r="M5693" s="290"/>
    </row>
    <row r="5694" spans="11:13" x14ac:dyDescent="0.35">
      <c r="K5694" s="293"/>
      <c r="M5694" s="290"/>
    </row>
    <row r="5695" spans="11:13" x14ac:dyDescent="0.35">
      <c r="K5695" s="293"/>
      <c r="M5695" s="290"/>
    </row>
    <row r="5696" spans="11:13" x14ac:dyDescent="0.35">
      <c r="K5696" s="293"/>
      <c r="M5696" s="290"/>
    </row>
    <row r="5697" spans="11:13" x14ac:dyDescent="0.35">
      <c r="K5697" s="293"/>
      <c r="M5697" s="290"/>
    </row>
    <row r="5698" spans="11:13" x14ac:dyDescent="0.35">
      <c r="K5698" s="293"/>
      <c r="M5698" s="290"/>
    </row>
    <row r="5699" spans="11:13" x14ac:dyDescent="0.35">
      <c r="K5699" s="293"/>
      <c r="M5699" s="290"/>
    </row>
    <row r="5700" spans="11:13" x14ac:dyDescent="0.35">
      <c r="K5700" s="293"/>
      <c r="M5700" s="290"/>
    </row>
    <row r="5701" spans="11:13" x14ac:dyDescent="0.35">
      <c r="K5701" s="293"/>
      <c r="M5701" s="290"/>
    </row>
    <row r="5702" spans="11:13" x14ac:dyDescent="0.35">
      <c r="K5702" s="293"/>
      <c r="M5702" s="290"/>
    </row>
    <row r="5703" spans="11:13" x14ac:dyDescent="0.35">
      <c r="K5703" s="293"/>
      <c r="M5703" s="290"/>
    </row>
    <row r="5704" spans="11:13" x14ac:dyDescent="0.35">
      <c r="K5704" s="293"/>
      <c r="M5704" s="290"/>
    </row>
    <row r="5705" spans="11:13" x14ac:dyDescent="0.35">
      <c r="K5705" s="293"/>
      <c r="M5705" s="290"/>
    </row>
    <row r="5706" spans="11:13" x14ac:dyDescent="0.35">
      <c r="K5706" s="293"/>
      <c r="M5706" s="290"/>
    </row>
    <row r="5707" spans="11:13" x14ac:dyDescent="0.35">
      <c r="K5707" s="293"/>
      <c r="M5707" s="290"/>
    </row>
    <row r="5708" spans="11:13" x14ac:dyDescent="0.35">
      <c r="K5708" s="293"/>
      <c r="M5708" s="290"/>
    </row>
    <row r="5709" spans="11:13" x14ac:dyDescent="0.35">
      <c r="K5709" s="293"/>
      <c r="M5709" s="290"/>
    </row>
    <row r="5710" spans="11:13" x14ac:dyDescent="0.35">
      <c r="K5710" s="293"/>
      <c r="M5710" s="290"/>
    </row>
    <row r="5711" spans="11:13" x14ac:dyDescent="0.35">
      <c r="K5711" s="293"/>
      <c r="M5711" s="290"/>
    </row>
    <row r="5712" spans="11:13" x14ac:dyDescent="0.35">
      <c r="K5712" s="293"/>
      <c r="M5712" s="290"/>
    </row>
    <row r="5713" spans="11:13" x14ac:dyDescent="0.35">
      <c r="K5713" s="293"/>
      <c r="M5713" s="290"/>
    </row>
    <row r="5714" spans="11:13" x14ac:dyDescent="0.35">
      <c r="K5714" s="293"/>
      <c r="M5714" s="290"/>
    </row>
    <row r="5715" spans="11:13" x14ac:dyDescent="0.35">
      <c r="K5715" s="293"/>
      <c r="M5715" s="290"/>
    </row>
    <row r="5716" spans="11:13" x14ac:dyDescent="0.35">
      <c r="K5716" s="293"/>
      <c r="M5716" s="290"/>
    </row>
    <row r="5717" spans="11:13" x14ac:dyDescent="0.35">
      <c r="K5717" s="293"/>
      <c r="M5717" s="290"/>
    </row>
    <row r="5718" spans="11:13" x14ac:dyDescent="0.35">
      <c r="K5718" s="293"/>
      <c r="M5718" s="290"/>
    </row>
    <row r="5719" spans="11:13" x14ac:dyDescent="0.35">
      <c r="K5719" s="293"/>
      <c r="M5719" s="290"/>
    </row>
    <row r="5720" spans="11:13" x14ac:dyDescent="0.35">
      <c r="K5720" s="293"/>
      <c r="M5720" s="290"/>
    </row>
    <row r="5721" spans="11:13" x14ac:dyDescent="0.35">
      <c r="K5721" s="293"/>
      <c r="M5721" s="290"/>
    </row>
    <row r="5722" spans="11:13" x14ac:dyDescent="0.35">
      <c r="K5722" s="293"/>
      <c r="M5722" s="290"/>
    </row>
    <row r="5723" spans="11:13" x14ac:dyDescent="0.35">
      <c r="K5723" s="293"/>
      <c r="M5723" s="290"/>
    </row>
    <row r="5724" spans="11:13" x14ac:dyDescent="0.35">
      <c r="K5724" s="293"/>
      <c r="M5724" s="290"/>
    </row>
    <row r="5725" spans="11:13" x14ac:dyDescent="0.35">
      <c r="K5725" s="293"/>
      <c r="M5725" s="290"/>
    </row>
    <row r="5726" spans="11:13" x14ac:dyDescent="0.35">
      <c r="K5726" s="293"/>
      <c r="M5726" s="290"/>
    </row>
    <row r="5727" spans="11:13" x14ac:dyDescent="0.35">
      <c r="K5727" s="293"/>
      <c r="M5727" s="290"/>
    </row>
    <row r="5728" spans="11:13" x14ac:dyDescent="0.35">
      <c r="K5728" s="293"/>
      <c r="M5728" s="290"/>
    </row>
    <row r="5729" spans="11:13" x14ac:dyDescent="0.35">
      <c r="K5729" s="293"/>
      <c r="M5729" s="290"/>
    </row>
    <row r="5730" spans="11:13" x14ac:dyDescent="0.35">
      <c r="K5730" s="293"/>
      <c r="M5730" s="290"/>
    </row>
    <row r="5731" spans="11:13" x14ac:dyDescent="0.35">
      <c r="K5731" s="293"/>
      <c r="M5731" s="290"/>
    </row>
    <row r="5732" spans="11:13" x14ac:dyDescent="0.35">
      <c r="K5732" s="293"/>
      <c r="M5732" s="290"/>
    </row>
    <row r="5733" spans="11:13" x14ac:dyDescent="0.35">
      <c r="K5733" s="293"/>
      <c r="M5733" s="290"/>
    </row>
    <row r="5734" spans="11:13" x14ac:dyDescent="0.35">
      <c r="K5734" s="293"/>
      <c r="M5734" s="290"/>
    </row>
    <row r="5735" spans="11:13" x14ac:dyDescent="0.35">
      <c r="K5735" s="293"/>
      <c r="M5735" s="290"/>
    </row>
    <row r="5736" spans="11:13" x14ac:dyDescent="0.35">
      <c r="K5736" s="293"/>
      <c r="M5736" s="290"/>
    </row>
    <row r="5737" spans="11:13" x14ac:dyDescent="0.35">
      <c r="K5737" s="293"/>
      <c r="M5737" s="290"/>
    </row>
    <row r="5738" spans="11:13" x14ac:dyDescent="0.35">
      <c r="K5738" s="293"/>
      <c r="M5738" s="290"/>
    </row>
    <row r="5739" spans="11:13" x14ac:dyDescent="0.35">
      <c r="K5739" s="293"/>
      <c r="M5739" s="290"/>
    </row>
    <row r="5740" spans="11:13" x14ac:dyDescent="0.35">
      <c r="K5740" s="293"/>
      <c r="M5740" s="290"/>
    </row>
    <row r="5741" spans="11:13" x14ac:dyDescent="0.35">
      <c r="K5741" s="293"/>
      <c r="M5741" s="290"/>
    </row>
    <row r="5742" spans="11:13" x14ac:dyDescent="0.35">
      <c r="K5742" s="293"/>
      <c r="M5742" s="290"/>
    </row>
    <row r="5743" spans="11:13" x14ac:dyDescent="0.35">
      <c r="K5743" s="293"/>
      <c r="M5743" s="290"/>
    </row>
    <row r="5744" spans="11:13" x14ac:dyDescent="0.35">
      <c r="K5744" s="293"/>
      <c r="M5744" s="290"/>
    </row>
    <row r="5745" spans="11:13" x14ac:dyDescent="0.35">
      <c r="K5745" s="293"/>
      <c r="M5745" s="290"/>
    </row>
    <row r="5746" spans="11:13" x14ac:dyDescent="0.35">
      <c r="K5746" s="293"/>
      <c r="M5746" s="290"/>
    </row>
    <row r="5747" spans="11:13" x14ac:dyDescent="0.35">
      <c r="K5747" s="293"/>
      <c r="M5747" s="290"/>
    </row>
    <row r="5748" spans="11:13" x14ac:dyDescent="0.35">
      <c r="K5748" s="293"/>
      <c r="M5748" s="290"/>
    </row>
    <row r="5749" spans="11:13" x14ac:dyDescent="0.35">
      <c r="K5749" s="293"/>
      <c r="M5749" s="290"/>
    </row>
    <row r="5750" spans="11:13" x14ac:dyDescent="0.35">
      <c r="K5750" s="293"/>
      <c r="M5750" s="290"/>
    </row>
    <row r="5751" spans="11:13" x14ac:dyDescent="0.35">
      <c r="K5751" s="293"/>
      <c r="M5751" s="290"/>
    </row>
    <row r="5752" spans="11:13" x14ac:dyDescent="0.35">
      <c r="K5752" s="293"/>
      <c r="M5752" s="290"/>
    </row>
    <row r="5753" spans="11:13" x14ac:dyDescent="0.35">
      <c r="K5753" s="293"/>
      <c r="M5753" s="290"/>
    </row>
    <row r="5754" spans="11:13" x14ac:dyDescent="0.35">
      <c r="K5754" s="293"/>
      <c r="M5754" s="290"/>
    </row>
    <row r="5755" spans="11:13" x14ac:dyDescent="0.35">
      <c r="K5755" s="293"/>
      <c r="M5755" s="290"/>
    </row>
    <row r="5756" spans="11:13" x14ac:dyDescent="0.35">
      <c r="K5756" s="293"/>
      <c r="M5756" s="290"/>
    </row>
    <row r="5757" spans="11:13" x14ac:dyDescent="0.35">
      <c r="K5757" s="293"/>
      <c r="M5757" s="290"/>
    </row>
    <row r="5758" spans="11:13" x14ac:dyDescent="0.35">
      <c r="K5758" s="293"/>
      <c r="M5758" s="290"/>
    </row>
    <row r="5759" spans="11:13" x14ac:dyDescent="0.35">
      <c r="K5759" s="293"/>
      <c r="M5759" s="290"/>
    </row>
    <row r="5760" spans="11:13" x14ac:dyDescent="0.35">
      <c r="K5760" s="293"/>
      <c r="M5760" s="290"/>
    </row>
    <row r="5761" spans="11:13" x14ac:dyDescent="0.35">
      <c r="K5761" s="293"/>
      <c r="M5761" s="290"/>
    </row>
    <row r="5762" spans="11:13" x14ac:dyDescent="0.35">
      <c r="K5762" s="293"/>
      <c r="M5762" s="290"/>
    </row>
    <row r="5763" spans="11:13" x14ac:dyDescent="0.35">
      <c r="K5763" s="293"/>
      <c r="M5763" s="290"/>
    </row>
    <row r="5764" spans="11:13" x14ac:dyDescent="0.35">
      <c r="K5764" s="293"/>
      <c r="M5764" s="290"/>
    </row>
    <row r="5765" spans="11:13" x14ac:dyDescent="0.35">
      <c r="K5765" s="293"/>
      <c r="M5765" s="290"/>
    </row>
    <row r="5766" spans="11:13" x14ac:dyDescent="0.35">
      <c r="K5766" s="293"/>
      <c r="M5766" s="290"/>
    </row>
    <row r="5767" spans="11:13" x14ac:dyDescent="0.35">
      <c r="K5767" s="293"/>
      <c r="M5767" s="290"/>
    </row>
    <row r="5768" spans="11:13" x14ac:dyDescent="0.35">
      <c r="K5768" s="293"/>
      <c r="M5768" s="290"/>
    </row>
    <row r="5769" spans="11:13" x14ac:dyDescent="0.35">
      <c r="K5769" s="293"/>
      <c r="M5769" s="290"/>
    </row>
    <row r="5770" spans="11:13" x14ac:dyDescent="0.35">
      <c r="K5770" s="293"/>
      <c r="M5770" s="290"/>
    </row>
    <row r="5771" spans="11:13" x14ac:dyDescent="0.35">
      <c r="K5771" s="293"/>
      <c r="M5771" s="290"/>
    </row>
    <row r="5772" spans="11:13" x14ac:dyDescent="0.35">
      <c r="K5772" s="293"/>
      <c r="M5772" s="290"/>
    </row>
    <row r="5773" spans="11:13" x14ac:dyDescent="0.35">
      <c r="K5773" s="293"/>
      <c r="M5773" s="290"/>
    </row>
    <row r="5774" spans="11:13" x14ac:dyDescent="0.35">
      <c r="K5774" s="293"/>
      <c r="M5774" s="290"/>
    </row>
    <row r="5775" spans="11:13" x14ac:dyDescent="0.35">
      <c r="K5775" s="293"/>
      <c r="M5775" s="290"/>
    </row>
    <row r="5776" spans="11:13" x14ac:dyDescent="0.35">
      <c r="K5776" s="293"/>
      <c r="M5776" s="290"/>
    </row>
    <row r="5777" spans="11:13" x14ac:dyDescent="0.35">
      <c r="K5777" s="293"/>
      <c r="M5777" s="290"/>
    </row>
    <row r="5778" spans="11:13" x14ac:dyDescent="0.35">
      <c r="K5778" s="293"/>
      <c r="M5778" s="290"/>
    </row>
    <row r="5779" spans="11:13" x14ac:dyDescent="0.35">
      <c r="K5779" s="293"/>
      <c r="M5779" s="290"/>
    </row>
    <row r="5780" spans="11:13" x14ac:dyDescent="0.35">
      <c r="K5780" s="293"/>
      <c r="M5780" s="290"/>
    </row>
    <row r="5781" spans="11:13" x14ac:dyDescent="0.35">
      <c r="K5781" s="293"/>
      <c r="M5781" s="290"/>
    </row>
    <row r="5782" spans="11:13" x14ac:dyDescent="0.35">
      <c r="K5782" s="293"/>
      <c r="M5782" s="290"/>
    </row>
    <row r="5783" spans="11:13" x14ac:dyDescent="0.35">
      <c r="K5783" s="293"/>
      <c r="M5783" s="290"/>
    </row>
    <row r="5784" spans="11:13" x14ac:dyDescent="0.35">
      <c r="K5784" s="293"/>
      <c r="M5784" s="290"/>
    </row>
    <row r="5785" spans="11:13" x14ac:dyDescent="0.35">
      <c r="K5785" s="293"/>
      <c r="M5785" s="290"/>
    </row>
    <row r="5786" spans="11:13" x14ac:dyDescent="0.35">
      <c r="K5786" s="293"/>
      <c r="M5786" s="290"/>
    </row>
    <row r="5787" spans="11:13" x14ac:dyDescent="0.35">
      <c r="K5787" s="293"/>
      <c r="M5787" s="290"/>
    </row>
    <row r="5788" spans="11:13" x14ac:dyDescent="0.35">
      <c r="K5788" s="293"/>
      <c r="M5788" s="290"/>
    </row>
    <row r="5789" spans="11:13" x14ac:dyDescent="0.35">
      <c r="K5789" s="293"/>
      <c r="M5789" s="290"/>
    </row>
    <row r="5790" spans="11:13" x14ac:dyDescent="0.35">
      <c r="K5790" s="293"/>
      <c r="M5790" s="290"/>
    </row>
    <row r="5791" spans="11:13" x14ac:dyDescent="0.35">
      <c r="K5791" s="293"/>
      <c r="M5791" s="290"/>
    </row>
    <row r="5792" spans="11:13" x14ac:dyDescent="0.35">
      <c r="K5792" s="293"/>
      <c r="M5792" s="290"/>
    </row>
    <row r="5793" spans="11:13" x14ac:dyDescent="0.35">
      <c r="K5793" s="293"/>
      <c r="M5793" s="290"/>
    </row>
    <row r="5794" spans="11:13" x14ac:dyDescent="0.35">
      <c r="K5794" s="293"/>
      <c r="M5794" s="290"/>
    </row>
    <row r="5795" spans="11:13" x14ac:dyDescent="0.35">
      <c r="K5795" s="293"/>
      <c r="M5795" s="290"/>
    </row>
    <row r="5796" spans="11:13" x14ac:dyDescent="0.35">
      <c r="K5796" s="293"/>
      <c r="M5796" s="290"/>
    </row>
    <row r="5797" spans="11:13" x14ac:dyDescent="0.35">
      <c r="K5797" s="293"/>
      <c r="M5797" s="290"/>
    </row>
    <row r="5798" spans="11:13" x14ac:dyDescent="0.35">
      <c r="K5798" s="293"/>
      <c r="M5798" s="290"/>
    </row>
    <row r="5799" spans="11:13" x14ac:dyDescent="0.35">
      <c r="K5799" s="293"/>
      <c r="M5799" s="290"/>
    </row>
    <row r="5800" spans="11:13" x14ac:dyDescent="0.35">
      <c r="K5800" s="293"/>
      <c r="M5800" s="290"/>
    </row>
    <row r="5801" spans="11:13" x14ac:dyDescent="0.35">
      <c r="K5801" s="293"/>
      <c r="M5801" s="290"/>
    </row>
    <row r="5802" spans="11:13" x14ac:dyDescent="0.35">
      <c r="K5802" s="293"/>
      <c r="M5802" s="290"/>
    </row>
    <row r="5803" spans="11:13" x14ac:dyDescent="0.35">
      <c r="K5803" s="293"/>
      <c r="M5803" s="290"/>
    </row>
    <row r="5804" spans="11:13" x14ac:dyDescent="0.35">
      <c r="K5804" s="293"/>
      <c r="M5804" s="290"/>
    </row>
    <row r="5805" spans="11:13" x14ac:dyDescent="0.35">
      <c r="K5805" s="293"/>
      <c r="M5805" s="290"/>
    </row>
    <row r="5806" spans="11:13" x14ac:dyDescent="0.35">
      <c r="K5806" s="293"/>
      <c r="M5806" s="290"/>
    </row>
    <row r="5807" spans="11:13" x14ac:dyDescent="0.35">
      <c r="K5807" s="293"/>
      <c r="M5807" s="290"/>
    </row>
    <row r="5808" spans="11:13" x14ac:dyDescent="0.35">
      <c r="K5808" s="293"/>
      <c r="M5808" s="290"/>
    </row>
    <row r="5809" spans="11:13" x14ac:dyDescent="0.35">
      <c r="K5809" s="293"/>
      <c r="M5809" s="290"/>
    </row>
    <row r="5810" spans="11:13" x14ac:dyDescent="0.35">
      <c r="K5810" s="293"/>
      <c r="M5810" s="290"/>
    </row>
    <row r="5811" spans="11:13" x14ac:dyDescent="0.35">
      <c r="K5811" s="293"/>
      <c r="M5811" s="290"/>
    </row>
    <row r="5812" spans="11:13" x14ac:dyDescent="0.35">
      <c r="K5812" s="293"/>
      <c r="M5812" s="290"/>
    </row>
    <row r="5813" spans="11:13" x14ac:dyDescent="0.35">
      <c r="K5813" s="293"/>
      <c r="M5813" s="290"/>
    </row>
    <row r="5814" spans="11:13" x14ac:dyDescent="0.35">
      <c r="K5814" s="293"/>
      <c r="M5814" s="290"/>
    </row>
    <row r="5815" spans="11:13" x14ac:dyDescent="0.35">
      <c r="K5815" s="293"/>
      <c r="M5815" s="290"/>
    </row>
    <row r="5816" spans="11:13" x14ac:dyDescent="0.35">
      <c r="K5816" s="293"/>
      <c r="M5816" s="290"/>
    </row>
    <row r="5817" spans="11:13" x14ac:dyDescent="0.35">
      <c r="K5817" s="293"/>
      <c r="M5817" s="290"/>
    </row>
    <row r="5818" spans="11:13" x14ac:dyDescent="0.35">
      <c r="K5818" s="293"/>
      <c r="M5818" s="290"/>
    </row>
    <row r="5819" spans="11:13" x14ac:dyDescent="0.35">
      <c r="K5819" s="293"/>
      <c r="M5819" s="290"/>
    </row>
    <row r="5820" spans="11:13" x14ac:dyDescent="0.35">
      <c r="K5820" s="293"/>
      <c r="M5820" s="290"/>
    </row>
    <row r="5821" spans="11:13" x14ac:dyDescent="0.35">
      <c r="K5821" s="293"/>
      <c r="M5821" s="290"/>
    </row>
    <row r="5822" spans="11:13" x14ac:dyDescent="0.35">
      <c r="K5822" s="293"/>
      <c r="M5822" s="290"/>
    </row>
    <row r="5823" spans="11:13" x14ac:dyDescent="0.35">
      <c r="K5823" s="293"/>
      <c r="M5823" s="290"/>
    </row>
    <row r="5824" spans="11:13" x14ac:dyDescent="0.35">
      <c r="K5824" s="293"/>
      <c r="M5824" s="290"/>
    </row>
    <row r="5825" spans="11:13" x14ac:dyDescent="0.35">
      <c r="K5825" s="293"/>
      <c r="M5825" s="290"/>
    </row>
    <row r="5826" spans="11:13" x14ac:dyDescent="0.35">
      <c r="K5826" s="293"/>
      <c r="M5826" s="290"/>
    </row>
    <row r="5827" spans="11:13" x14ac:dyDescent="0.35">
      <c r="K5827" s="293"/>
      <c r="M5827" s="290"/>
    </row>
    <row r="5828" spans="11:13" x14ac:dyDescent="0.35">
      <c r="K5828" s="293"/>
      <c r="M5828" s="290"/>
    </row>
    <row r="5829" spans="11:13" x14ac:dyDescent="0.35">
      <c r="K5829" s="293"/>
      <c r="M5829" s="290"/>
    </row>
    <row r="5830" spans="11:13" x14ac:dyDescent="0.35">
      <c r="K5830" s="293"/>
      <c r="M5830" s="290"/>
    </row>
    <row r="5831" spans="11:13" x14ac:dyDescent="0.35">
      <c r="K5831" s="293"/>
      <c r="M5831" s="290"/>
    </row>
    <row r="5832" spans="11:13" x14ac:dyDescent="0.35">
      <c r="K5832" s="293"/>
      <c r="M5832" s="290"/>
    </row>
    <row r="5833" spans="11:13" x14ac:dyDescent="0.35">
      <c r="K5833" s="293"/>
      <c r="M5833" s="290"/>
    </row>
    <row r="5834" spans="11:13" x14ac:dyDescent="0.35">
      <c r="K5834" s="293"/>
      <c r="M5834" s="290"/>
    </row>
    <row r="5835" spans="11:13" x14ac:dyDescent="0.35">
      <c r="K5835" s="293"/>
      <c r="M5835" s="290"/>
    </row>
    <row r="5836" spans="11:13" x14ac:dyDescent="0.35">
      <c r="K5836" s="293"/>
      <c r="M5836" s="290"/>
    </row>
    <row r="5837" spans="11:13" x14ac:dyDescent="0.35">
      <c r="K5837" s="293"/>
      <c r="M5837" s="290"/>
    </row>
    <row r="5838" spans="11:13" x14ac:dyDescent="0.35">
      <c r="K5838" s="293"/>
      <c r="M5838" s="290"/>
    </row>
    <row r="5839" spans="11:13" x14ac:dyDescent="0.35">
      <c r="K5839" s="293"/>
      <c r="M5839" s="290"/>
    </row>
    <row r="5840" spans="11:13" x14ac:dyDescent="0.35">
      <c r="K5840" s="293"/>
      <c r="M5840" s="290"/>
    </row>
    <row r="5841" spans="11:13" x14ac:dyDescent="0.35">
      <c r="K5841" s="293"/>
      <c r="M5841" s="290"/>
    </row>
    <row r="5842" spans="11:13" x14ac:dyDescent="0.35">
      <c r="K5842" s="293"/>
      <c r="M5842" s="290"/>
    </row>
    <row r="5843" spans="11:13" x14ac:dyDescent="0.35">
      <c r="K5843" s="293"/>
      <c r="M5843" s="290"/>
    </row>
    <row r="5844" spans="11:13" x14ac:dyDescent="0.35">
      <c r="K5844" s="293"/>
      <c r="M5844" s="290"/>
    </row>
    <row r="5845" spans="11:13" x14ac:dyDescent="0.35">
      <c r="K5845" s="293"/>
      <c r="M5845" s="290"/>
    </row>
    <row r="5846" spans="11:13" x14ac:dyDescent="0.35">
      <c r="K5846" s="293"/>
      <c r="M5846" s="290"/>
    </row>
    <row r="5847" spans="11:13" x14ac:dyDescent="0.35">
      <c r="K5847" s="293"/>
      <c r="M5847" s="290"/>
    </row>
    <row r="5848" spans="11:13" x14ac:dyDescent="0.35">
      <c r="K5848" s="293"/>
      <c r="M5848" s="290"/>
    </row>
    <row r="5849" spans="11:13" x14ac:dyDescent="0.35">
      <c r="K5849" s="293"/>
      <c r="M5849" s="290"/>
    </row>
    <row r="5850" spans="11:13" x14ac:dyDescent="0.35">
      <c r="K5850" s="293"/>
      <c r="M5850" s="290"/>
    </row>
    <row r="5851" spans="11:13" x14ac:dyDescent="0.35">
      <c r="K5851" s="293"/>
      <c r="M5851" s="290"/>
    </row>
    <row r="5852" spans="11:13" x14ac:dyDescent="0.35">
      <c r="K5852" s="293"/>
      <c r="M5852" s="290"/>
    </row>
    <row r="5853" spans="11:13" x14ac:dyDescent="0.35">
      <c r="K5853" s="293"/>
      <c r="M5853" s="290"/>
    </row>
    <row r="5854" spans="11:13" x14ac:dyDescent="0.35">
      <c r="K5854" s="293"/>
      <c r="M5854" s="290"/>
    </row>
    <row r="5855" spans="11:13" x14ac:dyDescent="0.35">
      <c r="K5855" s="293"/>
      <c r="M5855" s="290"/>
    </row>
    <row r="5856" spans="11:13" x14ac:dyDescent="0.35">
      <c r="K5856" s="293"/>
      <c r="M5856" s="290"/>
    </row>
    <row r="5857" spans="11:13" x14ac:dyDescent="0.35">
      <c r="K5857" s="293"/>
      <c r="M5857" s="290"/>
    </row>
    <row r="5858" spans="11:13" x14ac:dyDescent="0.35">
      <c r="K5858" s="293"/>
      <c r="M5858" s="290"/>
    </row>
    <row r="5859" spans="11:13" x14ac:dyDescent="0.35">
      <c r="K5859" s="293"/>
      <c r="M5859" s="290"/>
    </row>
    <row r="5860" spans="11:13" x14ac:dyDescent="0.35">
      <c r="K5860" s="293"/>
      <c r="M5860" s="290"/>
    </row>
    <row r="5861" spans="11:13" x14ac:dyDescent="0.35">
      <c r="K5861" s="293"/>
      <c r="M5861" s="290"/>
    </row>
    <row r="5862" spans="11:13" x14ac:dyDescent="0.35">
      <c r="K5862" s="293"/>
      <c r="M5862" s="290"/>
    </row>
    <row r="5863" spans="11:13" x14ac:dyDescent="0.35">
      <c r="K5863" s="293"/>
      <c r="M5863" s="290"/>
    </row>
    <row r="5864" spans="11:13" x14ac:dyDescent="0.35">
      <c r="K5864" s="293"/>
      <c r="M5864" s="290"/>
    </row>
    <row r="5865" spans="11:13" x14ac:dyDescent="0.35">
      <c r="K5865" s="293"/>
      <c r="M5865" s="290"/>
    </row>
    <row r="5866" spans="11:13" x14ac:dyDescent="0.35">
      <c r="K5866" s="293"/>
      <c r="M5866" s="290"/>
    </row>
    <row r="5867" spans="11:13" x14ac:dyDescent="0.35">
      <c r="K5867" s="293"/>
      <c r="M5867" s="290"/>
    </row>
    <row r="5868" spans="11:13" x14ac:dyDescent="0.35">
      <c r="K5868" s="293"/>
      <c r="M5868" s="290"/>
    </row>
    <row r="5869" spans="11:13" x14ac:dyDescent="0.35">
      <c r="K5869" s="293"/>
      <c r="M5869" s="290"/>
    </row>
    <row r="5870" spans="11:13" x14ac:dyDescent="0.35">
      <c r="K5870" s="293"/>
      <c r="M5870" s="290"/>
    </row>
    <row r="5871" spans="11:13" x14ac:dyDescent="0.35">
      <c r="K5871" s="293"/>
      <c r="M5871" s="290"/>
    </row>
    <row r="5872" spans="11:13" x14ac:dyDescent="0.35">
      <c r="K5872" s="293"/>
      <c r="M5872" s="290"/>
    </row>
    <row r="5873" spans="11:13" x14ac:dyDescent="0.35">
      <c r="K5873" s="293"/>
      <c r="M5873" s="290"/>
    </row>
    <row r="5874" spans="11:13" x14ac:dyDescent="0.35">
      <c r="K5874" s="293"/>
      <c r="M5874" s="290"/>
    </row>
    <row r="5875" spans="11:13" x14ac:dyDescent="0.35">
      <c r="K5875" s="293"/>
      <c r="M5875" s="290"/>
    </row>
    <row r="5876" spans="11:13" x14ac:dyDescent="0.35">
      <c r="K5876" s="293"/>
      <c r="M5876" s="290"/>
    </row>
    <row r="5877" spans="11:13" x14ac:dyDescent="0.35">
      <c r="K5877" s="293"/>
      <c r="M5877" s="290"/>
    </row>
    <row r="5878" spans="11:13" x14ac:dyDescent="0.35">
      <c r="K5878" s="293"/>
      <c r="M5878" s="290"/>
    </row>
    <row r="5879" spans="11:13" x14ac:dyDescent="0.35">
      <c r="K5879" s="293"/>
      <c r="M5879" s="290"/>
    </row>
    <row r="5880" spans="11:13" x14ac:dyDescent="0.35">
      <c r="K5880" s="293"/>
      <c r="M5880" s="290"/>
    </row>
    <row r="5881" spans="11:13" x14ac:dyDescent="0.35">
      <c r="K5881" s="293"/>
      <c r="M5881" s="290"/>
    </row>
    <row r="5882" spans="11:13" x14ac:dyDescent="0.35">
      <c r="K5882" s="293"/>
      <c r="M5882" s="290"/>
    </row>
    <row r="5883" spans="11:13" x14ac:dyDescent="0.35">
      <c r="K5883" s="293"/>
      <c r="M5883" s="290"/>
    </row>
    <row r="5884" spans="11:13" x14ac:dyDescent="0.35">
      <c r="K5884" s="293"/>
      <c r="M5884" s="290"/>
    </row>
    <row r="5885" spans="11:13" x14ac:dyDescent="0.35">
      <c r="K5885" s="293"/>
      <c r="M5885" s="290"/>
    </row>
    <row r="5886" spans="11:13" x14ac:dyDescent="0.35">
      <c r="K5886" s="293"/>
      <c r="M5886" s="290"/>
    </row>
    <row r="5887" spans="11:13" x14ac:dyDescent="0.35">
      <c r="K5887" s="293"/>
      <c r="M5887" s="290"/>
    </row>
    <row r="5888" spans="11:13" x14ac:dyDescent="0.35">
      <c r="K5888" s="293"/>
      <c r="M5888" s="290"/>
    </row>
    <row r="5889" spans="11:13" x14ac:dyDescent="0.35">
      <c r="K5889" s="293"/>
      <c r="M5889" s="290"/>
    </row>
    <row r="5890" spans="11:13" x14ac:dyDescent="0.35">
      <c r="K5890" s="293"/>
      <c r="M5890" s="290"/>
    </row>
    <row r="5891" spans="11:13" x14ac:dyDescent="0.35">
      <c r="K5891" s="293"/>
      <c r="M5891" s="290"/>
    </row>
    <row r="5892" spans="11:13" x14ac:dyDescent="0.35">
      <c r="K5892" s="293"/>
      <c r="M5892" s="290"/>
    </row>
    <row r="5893" spans="11:13" x14ac:dyDescent="0.35">
      <c r="K5893" s="293"/>
      <c r="M5893" s="290"/>
    </row>
    <row r="5894" spans="11:13" x14ac:dyDescent="0.35">
      <c r="K5894" s="293"/>
      <c r="M5894" s="290"/>
    </row>
    <row r="5895" spans="11:13" x14ac:dyDescent="0.35">
      <c r="K5895" s="293"/>
      <c r="M5895" s="290"/>
    </row>
    <row r="5896" spans="11:13" x14ac:dyDescent="0.35">
      <c r="K5896" s="293"/>
      <c r="M5896" s="290"/>
    </row>
    <row r="5897" spans="11:13" x14ac:dyDescent="0.35">
      <c r="K5897" s="293"/>
      <c r="M5897" s="290"/>
    </row>
    <row r="5898" spans="11:13" x14ac:dyDescent="0.35">
      <c r="K5898" s="293"/>
      <c r="M5898" s="290"/>
    </row>
    <row r="5899" spans="11:13" x14ac:dyDescent="0.35">
      <c r="K5899" s="293"/>
      <c r="M5899" s="290"/>
    </row>
    <row r="5900" spans="11:13" x14ac:dyDescent="0.35">
      <c r="K5900" s="293"/>
      <c r="M5900" s="290"/>
    </row>
    <row r="5901" spans="11:13" x14ac:dyDescent="0.35">
      <c r="K5901" s="293"/>
      <c r="M5901" s="290"/>
    </row>
    <row r="5902" spans="11:13" x14ac:dyDescent="0.35">
      <c r="K5902" s="293"/>
      <c r="M5902" s="290"/>
    </row>
    <row r="5903" spans="11:13" x14ac:dyDescent="0.35">
      <c r="K5903" s="293"/>
      <c r="M5903" s="290"/>
    </row>
    <row r="5904" spans="11:13" x14ac:dyDescent="0.35">
      <c r="K5904" s="293"/>
      <c r="M5904" s="290"/>
    </row>
    <row r="5905" spans="11:13" x14ac:dyDescent="0.35">
      <c r="K5905" s="293"/>
      <c r="M5905" s="290"/>
    </row>
    <row r="5906" spans="11:13" x14ac:dyDescent="0.35">
      <c r="K5906" s="293"/>
      <c r="M5906" s="290"/>
    </row>
    <row r="5907" spans="11:13" x14ac:dyDescent="0.35">
      <c r="K5907" s="293"/>
      <c r="M5907" s="290"/>
    </row>
    <row r="5908" spans="11:13" x14ac:dyDescent="0.35">
      <c r="K5908" s="293"/>
      <c r="M5908" s="290"/>
    </row>
    <row r="5909" spans="11:13" x14ac:dyDescent="0.35">
      <c r="K5909" s="293"/>
      <c r="M5909" s="290"/>
    </row>
    <row r="5910" spans="11:13" x14ac:dyDescent="0.35">
      <c r="K5910" s="293"/>
      <c r="M5910" s="290"/>
    </row>
    <row r="5911" spans="11:13" x14ac:dyDescent="0.35">
      <c r="K5911" s="293"/>
      <c r="M5911" s="290"/>
    </row>
    <row r="5912" spans="11:13" x14ac:dyDescent="0.35">
      <c r="K5912" s="293"/>
      <c r="M5912" s="290"/>
    </row>
    <row r="5913" spans="11:13" x14ac:dyDescent="0.35">
      <c r="K5913" s="293"/>
      <c r="M5913" s="290"/>
    </row>
    <row r="5914" spans="11:13" x14ac:dyDescent="0.35">
      <c r="K5914" s="293"/>
      <c r="M5914" s="290"/>
    </row>
    <row r="5915" spans="11:13" x14ac:dyDescent="0.35">
      <c r="K5915" s="293"/>
      <c r="M5915" s="290"/>
    </row>
    <row r="5916" spans="11:13" x14ac:dyDescent="0.35">
      <c r="K5916" s="293"/>
      <c r="M5916" s="290"/>
    </row>
    <row r="5917" spans="11:13" x14ac:dyDescent="0.35">
      <c r="K5917" s="293"/>
      <c r="M5917" s="290"/>
    </row>
    <row r="5918" spans="11:13" x14ac:dyDescent="0.35">
      <c r="K5918" s="293"/>
      <c r="M5918" s="290"/>
    </row>
    <row r="5919" spans="11:13" x14ac:dyDescent="0.35">
      <c r="K5919" s="293"/>
      <c r="M5919" s="290"/>
    </row>
    <row r="5920" spans="11:13" x14ac:dyDescent="0.35">
      <c r="K5920" s="293"/>
      <c r="M5920" s="290"/>
    </row>
    <row r="5921" spans="11:13" x14ac:dyDescent="0.35">
      <c r="K5921" s="293"/>
      <c r="M5921" s="290"/>
    </row>
    <row r="5922" spans="11:13" x14ac:dyDescent="0.35">
      <c r="K5922" s="293"/>
      <c r="M5922" s="290"/>
    </row>
    <row r="5923" spans="11:13" x14ac:dyDescent="0.35">
      <c r="K5923" s="293"/>
      <c r="M5923" s="290"/>
    </row>
    <row r="5924" spans="11:13" x14ac:dyDescent="0.35">
      <c r="K5924" s="293"/>
      <c r="M5924" s="290"/>
    </row>
    <row r="5925" spans="11:13" x14ac:dyDescent="0.35">
      <c r="K5925" s="293"/>
      <c r="M5925" s="290"/>
    </row>
    <row r="5926" spans="11:13" x14ac:dyDescent="0.35">
      <c r="K5926" s="293"/>
      <c r="M5926" s="290"/>
    </row>
    <row r="5927" spans="11:13" x14ac:dyDescent="0.35">
      <c r="K5927" s="293"/>
      <c r="M5927" s="290"/>
    </row>
    <row r="5928" spans="11:13" x14ac:dyDescent="0.35">
      <c r="K5928" s="293"/>
      <c r="M5928" s="290"/>
    </row>
    <row r="5929" spans="11:13" x14ac:dyDescent="0.35">
      <c r="K5929" s="293"/>
      <c r="M5929" s="290"/>
    </row>
    <row r="5930" spans="11:13" x14ac:dyDescent="0.35">
      <c r="K5930" s="293"/>
      <c r="M5930" s="290"/>
    </row>
    <row r="5931" spans="11:13" x14ac:dyDescent="0.35">
      <c r="K5931" s="293"/>
      <c r="M5931" s="290"/>
    </row>
    <row r="5932" spans="11:13" x14ac:dyDescent="0.35">
      <c r="K5932" s="293"/>
      <c r="M5932" s="290"/>
    </row>
    <row r="5933" spans="11:13" x14ac:dyDescent="0.35">
      <c r="K5933" s="293"/>
      <c r="M5933" s="290"/>
    </row>
    <row r="5934" spans="11:13" x14ac:dyDescent="0.35">
      <c r="K5934" s="293"/>
      <c r="M5934" s="290"/>
    </row>
    <row r="5935" spans="11:13" x14ac:dyDescent="0.35">
      <c r="K5935" s="293"/>
      <c r="M5935" s="290"/>
    </row>
    <row r="5936" spans="11:13" x14ac:dyDescent="0.35">
      <c r="K5936" s="293"/>
      <c r="M5936" s="290"/>
    </row>
    <row r="5937" spans="11:13" x14ac:dyDescent="0.35">
      <c r="K5937" s="293"/>
      <c r="M5937" s="290"/>
    </row>
    <row r="5938" spans="11:13" x14ac:dyDescent="0.35">
      <c r="K5938" s="293"/>
      <c r="M5938" s="290"/>
    </row>
    <row r="5939" spans="11:13" x14ac:dyDescent="0.35">
      <c r="K5939" s="293"/>
      <c r="M5939" s="290"/>
    </row>
    <row r="5940" spans="11:13" x14ac:dyDescent="0.35">
      <c r="K5940" s="293"/>
      <c r="M5940" s="290"/>
    </row>
    <row r="5941" spans="11:13" x14ac:dyDescent="0.35">
      <c r="K5941" s="293"/>
      <c r="M5941" s="290"/>
    </row>
    <row r="5942" spans="11:13" x14ac:dyDescent="0.35">
      <c r="K5942" s="293"/>
      <c r="M5942" s="290"/>
    </row>
    <row r="5943" spans="11:13" x14ac:dyDescent="0.35">
      <c r="K5943" s="293"/>
      <c r="M5943" s="290"/>
    </row>
    <row r="5944" spans="11:13" x14ac:dyDescent="0.35">
      <c r="K5944" s="293"/>
      <c r="M5944" s="290"/>
    </row>
    <row r="5945" spans="11:13" x14ac:dyDescent="0.35">
      <c r="K5945" s="293"/>
      <c r="M5945" s="290"/>
    </row>
    <row r="5946" spans="11:13" x14ac:dyDescent="0.35">
      <c r="K5946" s="293"/>
      <c r="M5946" s="290"/>
    </row>
    <row r="5947" spans="11:13" x14ac:dyDescent="0.35">
      <c r="K5947" s="293"/>
      <c r="M5947" s="290"/>
    </row>
    <row r="5948" spans="11:13" x14ac:dyDescent="0.35">
      <c r="K5948" s="293"/>
      <c r="M5948" s="290"/>
    </row>
    <row r="5949" spans="11:13" x14ac:dyDescent="0.35">
      <c r="K5949" s="293"/>
      <c r="M5949" s="290"/>
    </row>
    <row r="5950" spans="11:13" x14ac:dyDescent="0.35">
      <c r="K5950" s="293"/>
      <c r="M5950" s="290"/>
    </row>
    <row r="5951" spans="11:13" x14ac:dyDescent="0.35">
      <c r="K5951" s="293"/>
      <c r="M5951" s="290"/>
    </row>
    <row r="5952" spans="11:13" x14ac:dyDescent="0.35">
      <c r="K5952" s="293"/>
      <c r="M5952" s="290"/>
    </row>
    <row r="5953" spans="11:13" x14ac:dyDescent="0.35">
      <c r="K5953" s="293"/>
      <c r="M5953" s="290"/>
    </row>
    <row r="5954" spans="11:13" x14ac:dyDescent="0.35">
      <c r="K5954" s="293"/>
      <c r="M5954" s="290"/>
    </row>
    <row r="5955" spans="11:13" x14ac:dyDescent="0.35">
      <c r="K5955" s="293"/>
      <c r="M5955" s="290"/>
    </row>
    <row r="5956" spans="11:13" x14ac:dyDescent="0.35">
      <c r="K5956" s="293"/>
      <c r="M5956" s="290"/>
    </row>
    <row r="5957" spans="11:13" x14ac:dyDescent="0.35">
      <c r="K5957" s="293"/>
      <c r="M5957" s="290"/>
    </row>
    <row r="5958" spans="11:13" x14ac:dyDescent="0.35">
      <c r="K5958" s="293"/>
      <c r="M5958" s="290"/>
    </row>
    <row r="5959" spans="11:13" x14ac:dyDescent="0.35">
      <c r="K5959" s="293"/>
      <c r="M5959" s="290"/>
    </row>
    <row r="5960" spans="11:13" x14ac:dyDescent="0.35">
      <c r="K5960" s="293"/>
      <c r="M5960" s="290"/>
    </row>
    <row r="5961" spans="11:13" x14ac:dyDescent="0.35">
      <c r="K5961" s="293"/>
      <c r="M5961" s="290"/>
    </row>
    <row r="5962" spans="11:13" x14ac:dyDescent="0.35">
      <c r="K5962" s="293"/>
      <c r="M5962" s="290"/>
    </row>
    <row r="5963" spans="11:13" x14ac:dyDescent="0.35">
      <c r="K5963" s="293"/>
      <c r="M5963" s="290"/>
    </row>
    <row r="5964" spans="11:13" x14ac:dyDescent="0.35">
      <c r="K5964" s="293"/>
      <c r="M5964" s="290"/>
    </row>
    <row r="5965" spans="11:13" x14ac:dyDescent="0.35">
      <c r="K5965" s="293"/>
      <c r="M5965" s="290"/>
    </row>
    <row r="5966" spans="11:13" x14ac:dyDescent="0.35">
      <c r="K5966" s="293"/>
      <c r="M5966" s="290"/>
    </row>
    <row r="5967" spans="11:13" x14ac:dyDescent="0.35">
      <c r="K5967" s="293"/>
      <c r="M5967" s="290"/>
    </row>
    <row r="5968" spans="11:13" x14ac:dyDescent="0.35">
      <c r="K5968" s="293"/>
      <c r="M5968" s="290"/>
    </row>
    <row r="5969" spans="11:13" x14ac:dyDescent="0.35">
      <c r="K5969" s="293"/>
      <c r="M5969" s="290"/>
    </row>
    <row r="5970" spans="11:13" x14ac:dyDescent="0.35">
      <c r="K5970" s="293"/>
      <c r="M5970" s="290"/>
    </row>
    <row r="5971" spans="11:13" x14ac:dyDescent="0.35">
      <c r="K5971" s="293"/>
      <c r="M5971" s="290"/>
    </row>
    <row r="5972" spans="11:13" x14ac:dyDescent="0.35">
      <c r="K5972" s="293"/>
      <c r="M5972" s="290"/>
    </row>
    <row r="5973" spans="11:13" x14ac:dyDescent="0.35">
      <c r="K5973" s="293"/>
      <c r="M5973" s="290"/>
    </row>
    <row r="5974" spans="11:13" x14ac:dyDescent="0.35">
      <c r="K5974" s="293"/>
      <c r="M5974" s="290"/>
    </row>
    <row r="5975" spans="11:13" x14ac:dyDescent="0.35">
      <c r="K5975" s="293"/>
      <c r="M5975" s="290"/>
    </row>
    <row r="5976" spans="11:13" x14ac:dyDescent="0.35">
      <c r="K5976" s="293"/>
      <c r="M5976" s="290"/>
    </row>
    <row r="5977" spans="11:13" x14ac:dyDescent="0.35">
      <c r="K5977" s="293"/>
      <c r="M5977" s="290"/>
    </row>
    <row r="5978" spans="11:13" x14ac:dyDescent="0.35">
      <c r="K5978" s="293"/>
      <c r="M5978" s="290"/>
    </row>
    <row r="5979" spans="11:13" x14ac:dyDescent="0.35">
      <c r="K5979" s="293"/>
      <c r="M5979" s="290"/>
    </row>
    <row r="5980" spans="11:13" x14ac:dyDescent="0.35">
      <c r="K5980" s="293"/>
      <c r="M5980" s="290"/>
    </row>
    <row r="5981" spans="11:13" x14ac:dyDescent="0.35">
      <c r="K5981" s="293"/>
      <c r="M5981" s="290"/>
    </row>
    <row r="5982" spans="11:13" x14ac:dyDescent="0.35">
      <c r="K5982" s="293"/>
      <c r="M5982" s="290"/>
    </row>
    <row r="5983" spans="11:13" x14ac:dyDescent="0.35">
      <c r="K5983" s="293"/>
      <c r="M5983" s="290"/>
    </row>
    <row r="5984" spans="11:13" x14ac:dyDescent="0.35">
      <c r="K5984" s="293"/>
      <c r="M5984" s="290"/>
    </row>
    <row r="5985" spans="11:13" x14ac:dyDescent="0.35">
      <c r="K5985" s="293"/>
      <c r="M5985" s="290"/>
    </row>
    <row r="5986" spans="11:13" x14ac:dyDescent="0.35">
      <c r="K5986" s="293"/>
      <c r="M5986" s="290"/>
    </row>
    <row r="5987" spans="11:13" x14ac:dyDescent="0.35">
      <c r="K5987" s="293"/>
      <c r="M5987" s="290"/>
    </row>
    <row r="5988" spans="11:13" x14ac:dyDescent="0.35">
      <c r="K5988" s="293"/>
      <c r="M5988" s="290"/>
    </row>
    <row r="5989" spans="11:13" x14ac:dyDescent="0.35">
      <c r="K5989" s="293"/>
      <c r="M5989" s="290"/>
    </row>
    <row r="5990" spans="11:13" x14ac:dyDescent="0.35">
      <c r="K5990" s="293"/>
      <c r="M5990" s="290"/>
    </row>
    <row r="5991" spans="11:13" x14ac:dyDescent="0.35">
      <c r="K5991" s="293"/>
      <c r="M5991" s="290"/>
    </row>
    <row r="5992" spans="11:13" x14ac:dyDescent="0.35">
      <c r="K5992" s="293"/>
      <c r="M5992" s="290"/>
    </row>
    <row r="5993" spans="11:13" x14ac:dyDescent="0.35">
      <c r="K5993" s="293"/>
      <c r="M5993" s="290"/>
    </row>
    <row r="5994" spans="11:13" x14ac:dyDescent="0.35">
      <c r="K5994" s="293"/>
      <c r="M5994" s="290"/>
    </row>
    <row r="5995" spans="11:13" x14ac:dyDescent="0.35">
      <c r="K5995" s="293"/>
      <c r="M5995" s="290"/>
    </row>
    <row r="5996" spans="11:13" x14ac:dyDescent="0.35">
      <c r="K5996" s="293"/>
      <c r="M5996" s="290"/>
    </row>
    <row r="5997" spans="11:13" x14ac:dyDescent="0.35">
      <c r="K5997" s="293"/>
      <c r="M5997" s="290"/>
    </row>
    <row r="5998" spans="11:13" x14ac:dyDescent="0.35">
      <c r="K5998" s="293"/>
      <c r="M5998" s="290"/>
    </row>
    <row r="5999" spans="11:13" x14ac:dyDescent="0.35">
      <c r="K5999" s="293"/>
      <c r="M5999" s="290"/>
    </row>
    <row r="6000" spans="11:13" x14ac:dyDescent="0.35">
      <c r="K6000" s="293"/>
      <c r="M6000" s="290"/>
    </row>
    <row r="6001" spans="11:13" x14ac:dyDescent="0.35">
      <c r="K6001" s="293"/>
      <c r="M6001" s="290"/>
    </row>
    <row r="6002" spans="11:13" x14ac:dyDescent="0.35">
      <c r="K6002" s="293"/>
      <c r="M6002" s="290"/>
    </row>
    <row r="6003" spans="11:13" x14ac:dyDescent="0.35">
      <c r="K6003" s="293"/>
      <c r="M6003" s="290"/>
    </row>
    <row r="6004" spans="11:13" x14ac:dyDescent="0.35">
      <c r="K6004" s="293"/>
      <c r="M6004" s="290"/>
    </row>
    <row r="6005" spans="11:13" x14ac:dyDescent="0.35">
      <c r="K6005" s="293"/>
      <c r="M6005" s="290"/>
    </row>
    <row r="6006" spans="11:13" x14ac:dyDescent="0.35">
      <c r="K6006" s="293"/>
      <c r="M6006" s="290"/>
    </row>
    <row r="6007" spans="11:13" x14ac:dyDescent="0.35">
      <c r="K6007" s="293"/>
      <c r="M6007" s="290"/>
    </row>
    <row r="6008" spans="11:13" x14ac:dyDescent="0.35">
      <c r="K6008" s="293"/>
      <c r="M6008" s="290"/>
    </row>
    <row r="6009" spans="11:13" x14ac:dyDescent="0.35">
      <c r="K6009" s="293"/>
      <c r="M6009" s="290"/>
    </row>
    <row r="6010" spans="11:13" x14ac:dyDescent="0.35">
      <c r="K6010" s="293"/>
      <c r="M6010" s="290"/>
    </row>
    <row r="6011" spans="11:13" x14ac:dyDescent="0.35">
      <c r="K6011" s="293"/>
      <c r="M6011" s="290"/>
    </row>
    <row r="6012" spans="11:13" x14ac:dyDescent="0.35">
      <c r="K6012" s="293"/>
      <c r="M6012" s="290"/>
    </row>
    <row r="6013" spans="11:13" x14ac:dyDescent="0.35">
      <c r="K6013" s="293"/>
      <c r="M6013" s="290"/>
    </row>
    <row r="6014" spans="11:13" x14ac:dyDescent="0.35">
      <c r="K6014" s="293"/>
      <c r="M6014" s="290"/>
    </row>
    <row r="6015" spans="11:13" x14ac:dyDescent="0.35">
      <c r="K6015" s="293"/>
      <c r="M6015" s="290"/>
    </row>
    <row r="6016" spans="11:13" x14ac:dyDescent="0.35">
      <c r="K6016" s="293"/>
      <c r="M6016" s="290"/>
    </row>
    <row r="6017" spans="11:13" x14ac:dyDescent="0.35">
      <c r="K6017" s="293"/>
      <c r="M6017" s="290"/>
    </row>
    <row r="6018" spans="11:13" x14ac:dyDescent="0.35">
      <c r="K6018" s="293"/>
      <c r="M6018" s="290"/>
    </row>
    <row r="6019" spans="11:13" x14ac:dyDescent="0.35">
      <c r="K6019" s="293"/>
      <c r="M6019" s="290"/>
    </row>
    <row r="6020" spans="11:13" x14ac:dyDescent="0.35">
      <c r="K6020" s="293"/>
      <c r="M6020" s="290"/>
    </row>
    <row r="6021" spans="11:13" x14ac:dyDescent="0.35">
      <c r="K6021" s="293"/>
      <c r="M6021" s="290"/>
    </row>
    <row r="6022" spans="11:13" x14ac:dyDescent="0.35">
      <c r="K6022" s="293"/>
      <c r="M6022" s="290"/>
    </row>
    <row r="6023" spans="11:13" x14ac:dyDescent="0.35">
      <c r="K6023" s="293"/>
      <c r="M6023" s="290"/>
    </row>
    <row r="6024" spans="11:13" x14ac:dyDescent="0.35">
      <c r="K6024" s="293"/>
      <c r="M6024" s="290"/>
    </row>
    <row r="6025" spans="11:13" x14ac:dyDescent="0.35">
      <c r="K6025" s="293"/>
      <c r="M6025" s="290"/>
    </row>
    <row r="6026" spans="11:13" x14ac:dyDescent="0.35">
      <c r="K6026" s="293"/>
      <c r="M6026" s="290"/>
    </row>
    <row r="6027" spans="11:13" x14ac:dyDescent="0.35">
      <c r="K6027" s="293"/>
      <c r="M6027" s="290"/>
    </row>
    <row r="6028" spans="11:13" x14ac:dyDescent="0.35">
      <c r="K6028" s="293"/>
      <c r="M6028" s="290"/>
    </row>
    <row r="6029" spans="11:13" x14ac:dyDescent="0.35">
      <c r="K6029" s="293"/>
      <c r="M6029" s="290"/>
    </row>
    <row r="6030" spans="11:13" x14ac:dyDescent="0.35">
      <c r="K6030" s="293"/>
      <c r="M6030" s="290"/>
    </row>
    <row r="6031" spans="11:13" x14ac:dyDescent="0.35">
      <c r="K6031" s="293"/>
      <c r="M6031" s="290"/>
    </row>
    <row r="6032" spans="11:13" x14ac:dyDescent="0.35">
      <c r="K6032" s="293"/>
      <c r="M6032" s="290"/>
    </row>
    <row r="6033" spans="11:13" x14ac:dyDescent="0.35">
      <c r="K6033" s="293"/>
      <c r="M6033" s="290"/>
    </row>
    <row r="6034" spans="11:13" x14ac:dyDescent="0.35">
      <c r="K6034" s="293"/>
      <c r="M6034" s="290"/>
    </row>
    <row r="6035" spans="11:13" x14ac:dyDescent="0.35">
      <c r="K6035" s="293"/>
      <c r="M6035" s="290"/>
    </row>
    <row r="6036" spans="11:13" x14ac:dyDescent="0.35">
      <c r="K6036" s="293"/>
      <c r="M6036" s="290"/>
    </row>
    <row r="6037" spans="11:13" x14ac:dyDescent="0.35">
      <c r="K6037" s="293"/>
      <c r="M6037" s="290"/>
    </row>
    <row r="6038" spans="11:13" x14ac:dyDescent="0.35">
      <c r="K6038" s="293"/>
      <c r="M6038" s="290"/>
    </row>
    <row r="6039" spans="11:13" x14ac:dyDescent="0.35">
      <c r="K6039" s="293"/>
      <c r="M6039" s="290"/>
    </row>
    <row r="6040" spans="11:13" x14ac:dyDescent="0.35">
      <c r="K6040" s="293"/>
      <c r="M6040" s="290"/>
    </row>
    <row r="6041" spans="11:13" x14ac:dyDescent="0.35">
      <c r="K6041" s="293"/>
      <c r="M6041" s="290"/>
    </row>
    <row r="6042" spans="11:13" x14ac:dyDescent="0.35">
      <c r="K6042" s="293"/>
      <c r="M6042" s="290"/>
    </row>
    <row r="6043" spans="11:13" x14ac:dyDescent="0.35">
      <c r="K6043" s="293"/>
      <c r="M6043" s="290"/>
    </row>
    <row r="6044" spans="11:13" x14ac:dyDescent="0.35">
      <c r="K6044" s="293"/>
      <c r="M6044" s="290"/>
    </row>
    <row r="6045" spans="11:13" x14ac:dyDescent="0.35">
      <c r="K6045" s="293"/>
      <c r="M6045" s="290"/>
    </row>
    <row r="6046" spans="11:13" x14ac:dyDescent="0.35">
      <c r="K6046" s="293"/>
      <c r="M6046" s="290"/>
    </row>
    <row r="6047" spans="11:13" x14ac:dyDescent="0.35">
      <c r="K6047" s="293"/>
      <c r="M6047" s="290"/>
    </row>
    <row r="6048" spans="11:13" x14ac:dyDescent="0.35">
      <c r="K6048" s="293"/>
      <c r="M6048" s="290"/>
    </row>
    <row r="6049" spans="11:13" x14ac:dyDescent="0.35">
      <c r="K6049" s="293"/>
      <c r="M6049" s="290"/>
    </row>
    <row r="6050" spans="11:13" x14ac:dyDescent="0.35">
      <c r="K6050" s="293"/>
      <c r="M6050" s="290"/>
    </row>
    <row r="6051" spans="11:13" x14ac:dyDescent="0.35">
      <c r="K6051" s="293"/>
      <c r="M6051" s="290"/>
    </row>
    <row r="6052" spans="11:13" x14ac:dyDescent="0.35">
      <c r="K6052" s="293"/>
      <c r="M6052" s="290"/>
    </row>
    <row r="6053" spans="11:13" x14ac:dyDescent="0.35">
      <c r="K6053" s="293"/>
      <c r="M6053" s="290"/>
    </row>
    <row r="6054" spans="11:13" x14ac:dyDescent="0.35">
      <c r="K6054" s="293"/>
      <c r="M6054" s="290"/>
    </row>
    <row r="6055" spans="11:13" x14ac:dyDescent="0.35">
      <c r="K6055" s="293"/>
      <c r="M6055" s="290"/>
    </row>
    <row r="6056" spans="11:13" x14ac:dyDescent="0.35">
      <c r="K6056" s="293"/>
      <c r="M6056" s="290"/>
    </row>
    <row r="6057" spans="11:13" x14ac:dyDescent="0.35">
      <c r="K6057" s="293"/>
      <c r="M6057" s="290"/>
    </row>
    <row r="6058" spans="11:13" x14ac:dyDescent="0.35">
      <c r="K6058" s="293"/>
      <c r="M6058" s="290"/>
    </row>
    <row r="6059" spans="11:13" x14ac:dyDescent="0.35">
      <c r="K6059" s="293"/>
      <c r="M6059" s="290"/>
    </row>
    <row r="6060" spans="11:13" x14ac:dyDescent="0.35">
      <c r="K6060" s="293"/>
      <c r="M6060" s="290"/>
    </row>
    <row r="6061" spans="11:13" x14ac:dyDescent="0.35">
      <c r="K6061" s="293"/>
      <c r="M6061" s="290"/>
    </row>
    <row r="6062" spans="11:13" x14ac:dyDescent="0.35">
      <c r="K6062" s="293"/>
      <c r="M6062" s="290"/>
    </row>
    <row r="6063" spans="11:13" x14ac:dyDescent="0.35">
      <c r="K6063" s="293"/>
      <c r="M6063" s="290"/>
    </row>
    <row r="6064" spans="11:13" x14ac:dyDescent="0.35">
      <c r="K6064" s="293"/>
      <c r="M6064" s="290"/>
    </row>
    <row r="6065" spans="11:13" x14ac:dyDescent="0.35">
      <c r="K6065" s="293"/>
      <c r="M6065" s="290"/>
    </row>
    <row r="6066" spans="11:13" x14ac:dyDescent="0.35">
      <c r="K6066" s="293"/>
      <c r="M6066" s="290"/>
    </row>
    <row r="6067" spans="11:13" x14ac:dyDescent="0.35">
      <c r="K6067" s="293"/>
      <c r="M6067" s="290"/>
    </row>
    <row r="6068" spans="11:13" x14ac:dyDescent="0.35">
      <c r="K6068" s="293"/>
      <c r="M6068" s="290"/>
    </row>
    <row r="6069" spans="11:13" x14ac:dyDescent="0.35">
      <c r="K6069" s="293"/>
      <c r="M6069" s="290"/>
    </row>
    <row r="6070" spans="11:13" x14ac:dyDescent="0.35">
      <c r="K6070" s="293"/>
      <c r="M6070" s="290"/>
    </row>
    <row r="6071" spans="11:13" x14ac:dyDescent="0.35">
      <c r="K6071" s="293"/>
      <c r="M6071" s="290"/>
    </row>
    <row r="6072" spans="11:13" x14ac:dyDescent="0.35">
      <c r="K6072" s="293"/>
      <c r="M6072" s="290"/>
    </row>
    <row r="6073" spans="11:13" x14ac:dyDescent="0.35">
      <c r="K6073" s="293"/>
      <c r="M6073" s="290"/>
    </row>
    <row r="6074" spans="11:13" x14ac:dyDescent="0.35">
      <c r="K6074" s="293"/>
      <c r="M6074" s="290"/>
    </row>
    <row r="6075" spans="11:13" x14ac:dyDescent="0.35">
      <c r="K6075" s="293"/>
      <c r="M6075" s="290"/>
    </row>
    <row r="6076" spans="11:13" x14ac:dyDescent="0.35">
      <c r="K6076" s="293"/>
      <c r="M6076" s="290"/>
    </row>
    <row r="6077" spans="11:13" x14ac:dyDescent="0.35">
      <c r="K6077" s="293"/>
      <c r="M6077" s="290"/>
    </row>
    <row r="6078" spans="11:13" x14ac:dyDescent="0.35">
      <c r="K6078" s="293"/>
      <c r="M6078" s="290"/>
    </row>
    <row r="6079" spans="11:13" x14ac:dyDescent="0.35">
      <c r="K6079" s="293"/>
      <c r="M6079" s="290"/>
    </row>
    <row r="6080" spans="11:13" x14ac:dyDescent="0.35">
      <c r="K6080" s="293"/>
      <c r="M6080" s="290"/>
    </row>
    <row r="6081" spans="11:13" x14ac:dyDescent="0.35">
      <c r="K6081" s="293"/>
      <c r="M6081" s="290"/>
    </row>
    <row r="6082" spans="11:13" x14ac:dyDescent="0.35">
      <c r="K6082" s="293"/>
      <c r="M6082" s="290"/>
    </row>
    <row r="6083" spans="11:13" x14ac:dyDescent="0.35">
      <c r="K6083" s="293"/>
      <c r="M6083" s="290"/>
    </row>
    <row r="6084" spans="11:13" x14ac:dyDescent="0.35">
      <c r="K6084" s="293"/>
      <c r="M6084" s="290"/>
    </row>
    <row r="6085" spans="11:13" x14ac:dyDescent="0.35">
      <c r="K6085" s="293"/>
      <c r="M6085" s="290"/>
    </row>
    <row r="6086" spans="11:13" x14ac:dyDescent="0.35">
      <c r="K6086" s="293"/>
      <c r="M6086" s="290"/>
    </row>
    <row r="6087" spans="11:13" x14ac:dyDescent="0.35">
      <c r="K6087" s="293"/>
      <c r="M6087" s="290"/>
    </row>
    <row r="6088" spans="11:13" x14ac:dyDescent="0.35">
      <c r="K6088" s="293"/>
      <c r="M6088" s="290"/>
    </row>
    <row r="6089" spans="11:13" x14ac:dyDescent="0.35">
      <c r="K6089" s="293"/>
      <c r="M6089" s="290"/>
    </row>
    <row r="6090" spans="11:13" x14ac:dyDescent="0.35">
      <c r="K6090" s="293"/>
      <c r="M6090" s="290"/>
    </row>
    <row r="6091" spans="11:13" x14ac:dyDescent="0.35">
      <c r="K6091" s="293"/>
      <c r="M6091" s="290"/>
    </row>
    <row r="6092" spans="11:13" x14ac:dyDescent="0.35">
      <c r="K6092" s="293"/>
      <c r="M6092" s="290"/>
    </row>
    <row r="6093" spans="11:13" x14ac:dyDescent="0.35">
      <c r="K6093" s="293"/>
      <c r="M6093" s="290"/>
    </row>
    <row r="6094" spans="11:13" x14ac:dyDescent="0.35">
      <c r="K6094" s="293"/>
      <c r="M6094" s="290"/>
    </row>
    <row r="6095" spans="11:13" x14ac:dyDescent="0.35">
      <c r="K6095" s="293"/>
      <c r="M6095" s="290"/>
    </row>
    <row r="6096" spans="11:13" x14ac:dyDescent="0.35">
      <c r="K6096" s="293"/>
      <c r="M6096" s="290"/>
    </row>
    <row r="6097" spans="11:13" x14ac:dyDescent="0.35">
      <c r="K6097" s="293"/>
      <c r="M6097" s="290"/>
    </row>
    <row r="6098" spans="11:13" x14ac:dyDescent="0.35">
      <c r="K6098" s="293"/>
      <c r="M6098" s="290"/>
    </row>
    <row r="6099" spans="11:13" x14ac:dyDescent="0.35">
      <c r="K6099" s="293"/>
      <c r="M6099" s="290"/>
    </row>
    <row r="6100" spans="11:13" x14ac:dyDescent="0.35">
      <c r="K6100" s="293"/>
      <c r="M6100" s="290"/>
    </row>
    <row r="6101" spans="11:13" x14ac:dyDescent="0.35">
      <c r="K6101" s="293"/>
      <c r="M6101" s="290"/>
    </row>
    <row r="6102" spans="11:13" x14ac:dyDescent="0.35">
      <c r="K6102" s="293"/>
      <c r="M6102" s="290"/>
    </row>
    <row r="6103" spans="11:13" x14ac:dyDescent="0.35">
      <c r="K6103" s="293"/>
      <c r="M6103" s="290"/>
    </row>
    <row r="6104" spans="11:13" x14ac:dyDescent="0.35">
      <c r="K6104" s="293"/>
      <c r="M6104" s="290"/>
    </row>
    <row r="6105" spans="11:13" x14ac:dyDescent="0.35">
      <c r="K6105" s="293"/>
      <c r="M6105" s="290"/>
    </row>
    <row r="6106" spans="11:13" x14ac:dyDescent="0.35">
      <c r="K6106" s="293"/>
      <c r="M6106" s="290"/>
    </row>
    <row r="6107" spans="11:13" x14ac:dyDescent="0.35">
      <c r="K6107" s="293"/>
      <c r="M6107" s="290"/>
    </row>
    <row r="6108" spans="11:13" x14ac:dyDescent="0.35">
      <c r="K6108" s="293"/>
      <c r="M6108" s="290"/>
    </row>
    <row r="6109" spans="11:13" x14ac:dyDescent="0.35">
      <c r="K6109" s="293"/>
      <c r="M6109" s="290"/>
    </row>
    <row r="6110" spans="11:13" x14ac:dyDescent="0.35">
      <c r="K6110" s="293"/>
      <c r="M6110" s="290"/>
    </row>
    <row r="6111" spans="11:13" x14ac:dyDescent="0.35">
      <c r="K6111" s="293"/>
      <c r="M6111" s="290"/>
    </row>
    <row r="6112" spans="11:13" x14ac:dyDescent="0.35">
      <c r="K6112" s="293"/>
      <c r="M6112" s="290"/>
    </row>
    <row r="6113" spans="11:13" x14ac:dyDescent="0.35">
      <c r="K6113" s="293"/>
      <c r="M6113" s="290"/>
    </row>
    <row r="6114" spans="11:13" x14ac:dyDescent="0.35">
      <c r="K6114" s="293"/>
      <c r="M6114" s="290"/>
    </row>
    <row r="6115" spans="11:13" x14ac:dyDescent="0.35">
      <c r="K6115" s="293"/>
      <c r="M6115" s="290"/>
    </row>
    <row r="6116" spans="11:13" x14ac:dyDescent="0.35">
      <c r="K6116" s="293"/>
      <c r="M6116" s="290"/>
    </row>
    <row r="6117" spans="11:13" x14ac:dyDescent="0.35">
      <c r="K6117" s="293"/>
      <c r="M6117" s="290"/>
    </row>
    <row r="6118" spans="11:13" x14ac:dyDescent="0.35">
      <c r="K6118" s="293"/>
      <c r="M6118" s="290"/>
    </row>
    <row r="6119" spans="11:13" x14ac:dyDescent="0.35">
      <c r="K6119" s="293"/>
      <c r="M6119" s="290"/>
    </row>
    <row r="6120" spans="11:13" x14ac:dyDescent="0.35">
      <c r="K6120" s="293"/>
      <c r="M6120" s="290"/>
    </row>
    <row r="6121" spans="11:13" x14ac:dyDescent="0.35">
      <c r="K6121" s="293"/>
      <c r="M6121" s="290"/>
    </row>
    <row r="6122" spans="11:13" x14ac:dyDescent="0.35">
      <c r="K6122" s="293"/>
      <c r="M6122" s="290"/>
    </row>
    <row r="6123" spans="11:13" x14ac:dyDescent="0.35">
      <c r="K6123" s="293"/>
      <c r="M6123" s="290"/>
    </row>
    <row r="6124" spans="11:13" x14ac:dyDescent="0.35">
      <c r="K6124" s="293"/>
      <c r="M6124" s="290"/>
    </row>
    <row r="6125" spans="11:13" x14ac:dyDescent="0.35">
      <c r="K6125" s="293"/>
      <c r="M6125" s="290"/>
    </row>
    <row r="6126" spans="11:13" x14ac:dyDescent="0.35">
      <c r="K6126" s="293"/>
      <c r="M6126" s="290"/>
    </row>
    <row r="6127" spans="11:13" x14ac:dyDescent="0.35">
      <c r="K6127" s="293"/>
      <c r="M6127" s="290"/>
    </row>
    <row r="6128" spans="11:13" x14ac:dyDescent="0.35">
      <c r="K6128" s="293"/>
      <c r="M6128" s="290"/>
    </row>
    <row r="6129" spans="11:13" x14ac:dyDescent="0.35">
      <c r="K6129" s="293"/>
      <c r="M6129" s="290"/>
    </row>
    <row r="6130" spans="11:13" x14ac:dyDescent="0.35">
      <c r="K6130" s="293"/>
      <c r="M6130" s="290"/>
    </row>
    <row r="6131" spans="11:13" x14ac:dyDescent="0.35">
      <c r="K6131" s="293"/>
      <c r="M6131" s="290"/>
    </row>
    <row r="6132" spans="11:13" x14ac:dyDescent="0.35">
      <c r="K6132" s="293"/>
      <c r="M6132" s="290"/>
    </row>
    <row r="6133" spans="11:13" x14ac:dyDescent="0.35">
      <c r="K6133" s="293"/>
      <c r="M6133" s="290"/>
    </row>
    <row r="6134" spans="11:13" x14ac:dyDescent="0.35">
      <c r="K6134" s="293"/>
      <c r="M6134" s="290"/>
    </row>
    <row r="6135" spans="11:13" x14ac:dyDescent="0.35">
      <c r="K6135" s="293"/>
      <c r="M6135" s="290"/>
    </row>
    <row r="6136" spans="11:13" x14ac:dyDescent="0.35">
      <c r="K6136" s="293"/>
      <c r="M6136" s="290"/>
    </row>
    <row r="6137" spans="11:13" x14ac:dyDescent="0.35">
      <c r="K6137" s="293"/>
      <c r="M6137" s="290"/>
    </row>
    <row r="6138" spans="11:13" x14ac:dyDescent="0.35">
      <c r="K6138" s="293"/>
      <c r="M6138" s="290"/>
    </row>
    <row r="6139" spans="11:13" x14ac:dyDescent="0.35">
      <c r="K6139" s="293"/>
      <c r="M6139" s="290"/>
    </row>
    <row r="6140" spans="11:13" x14ac:dyDescent="0.35">
      <c r="K6140" s="293"/>
      <c r="M6140" s="290"/>
    </row>
    <row r="6141" spans="11:13" x14ac:dyDescent="0.35">
      <c r="K6141" s="293"/>
      <c r="M6141" s="290"/>
    </row>
    <row r="6142" spans="11:13" x14ac:dyDescent="0.35">
      <c r="K6142" s="293"/>
      <c r="M6142" s="290"/>
    </row>
    <row r="6143" spans="11:13" x14ac:dyDescent="0.35">
      <c r="K6143" s="293"/>
      <c r="M6143" s="290"/>
    </row>
    <row r="6144" spans="11:13" x14ac:dyDescent="0.35">
      <c r="K6144" s="293"/>
      <c r="M6144" s="290"/>
    </row>
    <row r="6145" spans="11:13" x14ac:dyDescent="0.35">
      <c r="K6145" s="293"/>
      <c r="M6145" s="290"/>
    </row>
    <row r="6146" spans="11:13" x14ac:dyDescent="0.35">
      <c r="K6146" s="293"/>
      <c r="M6146" s="290"/>
    </row>
    <row r="6147" spans="11:13" x14ac:dyDescent="0.35">
      <c r="K6147" s="293"/>
      <c r="M6147" s="290"/>
    </row>
    <row r="6148" spans="11:13" x14ac:dyDescent="0.35">
      <c r="K6148" s="293"/>
      <c r="M6148" s="290"/>
    </row>
    <row r="6149" spans="11:13" x14ac:dyDescent="0.35">
      <c r="K6149" s="293"/>
      <c r="M6149" s="290"/>
    </row>
    <row r="6150" spans="11:13" x14ac:dyDescent="0.35">
      <c r="K6150" s="293"/>
      <c r="M6150" s="290"/>
    </row>
    <row r="6151" spans="11:13" x14ac:dyDescent="0.35">
      <c r="K6151" s="293"/>
      <c r="M6151" s="290"/>
    </row>
    <row r="6152" spans="11:13" x14ac:dyDescent="0.35">
      <c r="K6152" s="293"/>
      <c r="M6152" s="290"/>
    </row>
    <row r="6153" spans="11:13" x14ac:dyDescent="0.35">
      <c r="K6153" s="293"/>
      <c r="M6153" s="290"/>
    </row>
    <row r="6154" spans="11:13" x14ac:dyDescent="0.35">
      <c r="K6154" s="293"/>
      <c r="M6154" s="290"/>
    </row>
    <row r="6155" spans="11:13" x14ac:dyDescent="0.35">
      <c r="K6155" s="293"/>
      <c r="M6155" s="290"/>
    </row>
    <row r="6156" spans="11:13" x14ac:dyDescent="0.35">
      <c r="K6156" s="293"/>
      <c r="M6156" s="290"/>
    </row>
    <row r="6157" spans="11:13" x14ac:dyDescent="0.35">
      <c r="K6157" s="293"/>
      <c r="M6157" s="290"/>
    </row>
    <row r="6158" spans="11:13" x14ac:dyDescent="0.35">
      <c r="K6158" s="293"/>
      <c r="M6158" s="290"/>
    </row>
    <row r="6159" spans="11:13" x14ac:dyDescent="0.35">
      <c r="K6159" s="293"/>
      <c r="M6159" s="290"/>
    </row>
    <row r="6160" spans="11:13" x14ac:dyDescent="0.35">
      <c r="K6160" s="293"/>
      <c r="M6160" s="290"/>
    </row>
    <row r="6161" spans="11:13" x14ac:dyDescent="0.35">
      <c r="K6161" s="293"/>
      <c r="M6161" s="290"/>
    </row>
    <row r="6162" spans="11:13" x14ac:dyDescent="0.35">
      <c r="K6162" s="293"/>
      <c r="M6162" s="290"/>
    </row>
    <row r="6163" spans="11:13" x14ac:dyDescent="0.35">
      <c r="K6163" s="293"/>
      <c r="M6163" s="290"/>
    </row>
    <row r="6164" spans="11:13" x14ac:dyDescent="0.35">
      <c r="K6164" s="293"/>
      <c r="M6164" s="290"/>
    </row>
    <row r="6165" spans="11:13" x14ac:dyDescent="0.35">
      <c r="K6165" s="293"/>
      <c r="M6165" s="290"/>
    </row>
    <row r="6166" spans="11:13" x14ac:dyDescent="0.35">
      <c r="K6166" s="293"/>
      <c r="M6166" s="290"/>
    </row>
    <row r="6167" spans="11:13" x14ac:dyDescent="0.35">
      <c r="K6167" s="293"/>
      <c r="M6167" s="290"/>
    </row>
    <row r="6168" spans="11:13" x14ac:dyDescent="0.35">
      <c r="K6168" s="293"/>
      <c r="M6168" s="290"/>
    </row>
    <row r="6169" spans="11:13" x14ac:dyDescent="0.35">
      <c r="K6169" s="293"/>
      <c r="M6169" s="290"/>
    </row>
    <row r="6170" spans="11:13" x14ac:dyDescent="0.35">
      <c r="K6170" s="293"/>
      <c r="M6170" s="290"/>
    </row>
    <row r="6171" spans="11:13" x14ac:dyDescent="0.35">
      <c r="K6171" s="293"/>
      <c r="M6171" s="290"/>
    </row>
    <row r="6172" spans="11:13" x14ac:dyDescent="0.35">
      <c r="K6172" s="293"/>
      <c r="M6172" s="290"/>
    </row>
    <row r="6173" spans="11:13" x14ac:dyDescent="0.35">
      <c r="K6173" s="293"/>
      <c r="M6173" s="290"/>
    </row>
    <row r="6174" spans="11:13" x14ac:dyDescent="0.35">
      <c r="K6174" s="293"/>
      <c r="M6174" s="290"/>
    </row>
    <row r="6175" spans="11:13" x14ac:dyDescent="0.35">
      <c r="K6175" s="293"/>
      <c r="M6175" s="290"/>
    </row>
    <row r="6176" spans="11:13" x14ac:dyDescent="0.35">
      <c r="K6176" s="293"/>
      <c r="M6176" s="290"/>
    </row>
    <row r="6177" spans="11:13" x14ac:dyDescent="0.35">
      <c r="K6177" s="293"/>
      <c r="M6177" s="290"/>
    </row>
    <row r="6178" spans="11:13" x14ac:dyDescent="0.35">
      <c r="K6178" s="293"/>
      <c r="M6178" s="290"/>
    </row>
    <row r="6179" spans="11:13" x14ac:dyDescent="0.35">
      <c r="K6179" s="293"/>
      <c r="M6179" s="290"/>
    </row>
    <row r="6180" spans="11:13" x14ac:dyDescent="0.35">
      <c r="K6180" s="293"/>
      <c r="M6180" s="290"/>
    </row>
    <row r="6181" spans="11:13" x14ac:dyDescent="0.35">
      <c r="K6181" s="293"/>
      <c r="M6181" s="290"/>
    </row>
    <row r="6182" spans="11:13" x14ac:dyDescent="0.35">
      <c r="K6182" s="293"/>
      <c r="M6182" s="290"/>
    </row>
    <row r="6183" spans="11:13" x14ac:dyDescent="0.35">
      <c r="K6183" s="293"/>
      <c r="M6183" s="290"/>
    </row>
    <row r="6184" spans="11:13" x14ac:dyDescent="0.35">
      <c r="K6184" s="293"/>
      <c r="M6184" s="290"/>
    </row>
    <row r="6185" spans="11:13" x14ac:dyDescent="0.35">
      <c r="K6185" s="293"/>
      <c r="M6185" s="290"/>
    </row>
    <row r="6186" spans="11:13" x14ac:dyDescent="0.35">
      <c r="K6186" s="293"/>
      <c r="M6186" s="290"/>
    </row>
    <row r="6187" spans="11:13" x14ac:dyDescent="0.35">
      <c r="K6187" s="293"/>
      <c r="M6187" s="290"/>
    </row>
    <row r="6188" spans="11:13" x14ac:dyDescent="0.35">
      <c r="K6188" s="293"/>
      <c r="M6188" s="290"/>
    </row>
    <row r="6189" spans="11:13" x14ac:dyDescent="0.35">
      <c r="K6189" s="293"/>
      <c r="M6189" s="290"/>
    </row>
    <row r="6190" spans="11:13" x14ac:dyDescent="0.35">
      <c r="K6190" s="293"/>
      <c r="M6190" s="290"/>
    </row>
    <row r="6191" spans="11:13" x14ac:dyDescent="0.35">
      <c r="K6191" s="293"/>
      <c r="M6191" s="290"/>
    </row>
    <row r="6192" spans="11:13" x14ac:dyDescent="0.35">
      <c r="K6192" s="293"/>
      <c r="M6192" s="290"/>
    </row>
    <row r="6193" spans="11:13" x14ac:dyDescent="0.35">
      <c r="K6193" s="293"/>
      <c r="M6193" s="290"/>
    </row>
    <row r="6194" spans="11:13" x14ac:dyDescent="0.35">
      <c r="K6194" s="293"/>
      <c r="M6194" s="290"/>
    </row>
    <row r="6195" spans="11:13" x14ac:dyDescent="0.35">
      <c r="K6195" s="293"/>
      <c r="M6195" s="290"/>
    </row>
    <row r="6196" spans="11:13" x14ac:dyDescent="0.35">
      <c r="K6196" s="293"/>
      <c r="M6196" s="290"/>
    </row>
    <row r="6197" spans="11:13" x14ac:dyDescent="0.35">
      <c r="K6197" s="293"/>
      <c r="M6197" s="290"/>
    </row>
    <row r="6198" spans="11:13" x14ac:dyDescent="0.35">
      <c r="K6198" s="293"/>
      <c r="M6198" s="290"/>
    </row>
    <row r="6199" spans="11:13" x14ac:dyDescent="0.35">
      <c r="K6199" s="293"/>
      <c r="M6199" s="290"/>
    </row>
    <row r="6200" spans="11:13" x14ac:dyDescent="0.35">
      <c r="K6200" s="293"/>
      <c r="M6200" s="290"/>
    </row>
    <row r="6201" spans="11:13" x14ac:dyDescent="0.35">
      <c r="K6201" s="293"/>
      <c r="M6201" s="290"/>
    </row>
    <row r="6202" spans="11:13" x14ac:dyDescent="0.35">
      <c r="K6202" s="293"/>
      <c r="M6202" s="290"/>
    </row>
    <row r="6203" spans="11:13" x14ac:dyDescent="0.35">
      <c r="K6203" s="293"/>
      <c r="M6203" s="290"/>
    </row>
    <row r="6204" spans="11:13" x14ac:dyDescent="0.35">
      <c r="K6204" s="293"/>
      <c r="M6204" s="290"/>
    </row>
    <row r="6205" spans="11:13" x14ac:dyDescent="0.35">
      <c r="K6205" s="293"/>
      <c r="M6205" s="290"/>
    </row>
    <row r="6206" spans="11:13" x14ac:dyDescent="0.35">
      <c r="K6206" s="293"/>
      <c r="M6206" s="290"/>
    </row>
    <row r="6207" spans="11:13" x14ac:dyDescent="0.35">
      <c r="K6207" s="293"/>
      <c r="M6207" s="290"/>
    </row>
    <row r="6208" spans="11:13" x14ac:dyDescent="0.35">
      <c r="K6208" s="293"/>
      <c r="M6208" s="290"/>
    </row>
    <row r="6209" spans="11:13" x14ac:dyDescent="0.35">
      <c r="K6209" s="293"/>
      <c r="M6209" s="290"/>
    </row>
    <row r="6210" spans="11:13" x14ac:dyDescent="0.35">
      <c r="K6210" s="293"/>
      <c r="M6210" s="290"/>
    </row>
    <row r="6211" spans="11:13" x14ac:dyDescent="0.35">
      <c r="K6211" s="293"/>
      <c r="M6211" s="290"/>
    </row>
    <row r="6212" spans="11:13" x14ac:dyDescent="0.35">
      <c r="K6212" s="293"/>
      <c r="M6212" s="290"/>
    </row>
    <row r="6213" spans="11:13" x14ac:dyDescent="0.35">
      <c r="K6213" s="293"/>
      <c r="M6213" s="290"/>
    </row>
    <row r="6214" spans="11:13" x14ac:dyDescent="0.35">
      <c r="K6214" s="293"/>
      <c r="M6214" s="290"/>
    </row>
    <row r="6215" spans="11:13" x14ac:dyDescent="0.35">
      <c r="K6215" s="293"/>
      <c r="M6215" s="290"/>
    </row>
    <row r="6216" spans="11:13" x14ac:dyDescent="0.35">
      <c r="K6216" s="293"/>
      <c r="M6216" s="290"/>
    </row>
    <row r="6217" spans="11:13" x14ac:dyDescent="0.35">
      <c r="K6217" s="293"/>
      <c r="M6217" s="290"/>
    </row>
    <row r="6218" spans="11:13" x14ac:dyDescent="0.35">
      <c r="K6218" s="293"/>
      <c r="M6218" s="290"/>
    </row>
    <row r="6219" spans="11:13" x14ac:dyDescent="0.35">
      <c r="K6219" s="293"/>
      <c r="M6219" s="290"/>
    </row>
    <row r="6220" spans="11:13" x14ac:dyDescent="0.35">
      <c r="K6220" s="293"/>
      <c r="M6220" s="290"/>
    </row>
    <row r="6221" spans="11:13" x14ac:dyDescent="0.35">
      <c r="K6221" s="293"/>
      <c r="M6221" s="290"/>
    </row>
    <row r="6222" spans="11:13" x14ac:dyDescent="0.35">
      <c r="K6222" s="293"/>
      <c r="M6222" s="290"/>
    </row>
    <row r="6223" spans="11:13" x14ac:dyDescent="0.35">
      <c r="K6223" s="293"/>
      <c r="M6223" s="290"/>
    </row>
    <row r="6224" spans="11:13" x14ac:dyDescent="0.35">
      <c r="K6224" s="293"/>
      <c r="M6224" s="290"/>
    </row>
    <row r="6225" spans="11:13" x14ac:dyDescent="0.35">
      <c r="K6225" s="293"/>
      <c r="M6225" s="290"/>
    </row>
    <row r="6226" spans="11:13" x14ac:dyDescent="0.35">
      <c r="K6226" s="293"/>
      <c r="M6226" s="290"/>
    </row>
    <row r="6227" spans="11:13" x14ac:dyDescent="0.35">
      <c r="K6227" s="293"/>
      <c r="M6227" s="290"/>
    </row>
    <row r="6228" spans="11:13" x14ac:dyDescent="0.35">
      <c r="K6228" s="293"/>
      <c r="M6228" s="290"/>
    </row>
    <row r="6229" spans="11:13" x14ac:dyDescent="0.35">
      <c r="K6229" s="293"/>
      <c r="M6229" s="290"/>
    </row>
    <row r="6230" spans="11:13" x14ac:dyDescent="0.35">
      <c r="K6230" s="293"/>
      <c r="M6230" s="290"/>
    </row>
    <row r="6231" spans="11:13" x14ac:dyDescent="0.35">
      <c r="K6231" s="293"/>
      <c r="M6231" s="290"/>
    </row>
    <row r="6232" spans="11:13" x14ac:dyDescent="0.35">
      <c r="K6232" s="293"/>
      <c r="M6232" s="290"/>
    </row>
    <row r="6233" spans="11:13" x14ac:dyDescent="0.35">
      <c r="K6233" s="293"/>
      <c r="M6233" s="290"/>
    </row>
    <row r="6234" spans="11:13" x14ac:dyDescent="0.35">
      <c r="K6234" s="293"/>
      <c r="M6234" s="290"/>
    </row>
    <row r="6235" spans="11:13" x14ac:dyDescent="0.35">
      <c r="K6235" s="293"/>
      <c r="M6235" s="290"/>
    </row>
    <row r="6236" spans="11:13" x14ac:dyDescent="0.35">
      <c r="K6236" s="293"/>
      <c r="M6236" s="290"/>
    </row>
    <row r="6237" spans="11:13" x14ac:dyDescent="0.35">
      <c r="K6237" s="293"/>
      <c r="M6237" s="290"/>
    </row>
    <row r="6238" spans="11:13" x14ac:dyDescent="0.35">
      <c r="K6238" s="293"/>
      <c r="M6238" s="290"/>
    </row>
    <row r="6239" spans="11:13" x14ac:dyDescent="0.35">
      <c r="K6239" s="293"/>
      <c r="M6239" s="290"/>
    </row>
    <row r="6240" spans="11:13" x14ac:dyDescent="0.35">
      <c r="K6240" s="293"/>
      <c r="M6240" s="290"/>
    </row>
    <row r="6241" spans="11:13" x14ac:dyDescent="0.35">
      <c r="K6241" s="293"/>
      <c r="M6241" s="290"/>
    </row>
    <row r="6242" spans="11:13" x14ac:dyDescent="0.35">
      <c r="K6242" s="293"/>
      <c r="M6242" s="290"/>
    </row>
    <row r="6243" spans="11:13" x14ac:dyDescent="0.35">
      <c r="K6243" s="293"/>
      <c r="M6243" s="290"/>
    </row>
    <row r="6244" spans="11:13" x14ac:dyDescent="0.35">
      <c r="K6244" s="293"/>
      <c r="M6244" s="290"/>
    </row>
    <row r="6245" spans="11:13" x14ac:dyDescent="0.35">
      <c r="K6245" s="293"/>
      <c r="M6245" s="290"/>
    </row>
    <row r="6246" spans="11:13" x14ac:dyDescent="0.35">
      <c r="K6246" s="293"/>
      <c r="M6246" s="290"/>
    </row>
    <row r="6247" spans="11:13" x14ac:dyDescent="0.35">
      <c r="K6247" s="293"/>
      <c r="M6247" s="290"/>
    </row>
    <row r="6248" spans="11:13" x14ac:dyDescent="0.35">
      <c r="K6248" s="293"/>
      <c r="M6248" s="290"/>
    </row>
    <row r="6249" spans="11:13" x14ac:dyDescent="0.35">
      <c r="K6249" s="293"/>
      <c r="M6249" s="290"/>
    </row>
    <row r="6250" spans="11:13" x14ac:dyDescent="0.35">
      <c r="K6250" s="293"/>
      <c r="M6250" s="290"/>
    </row>
    <row r="6251" spans="11:13" x14ac:dyDescent="0.35">
      <c r="K6251" s="293"/>
      <c r="M6251" s="290"/>
    </row>
    <row r="6252" spans="11:13" x14ac:dyDescent="0.35">
      <c r="K6252" s="293"/>
      <c r="M6252" s="290"/>
    </row>
    <row r="6253" spans="11:13" x14ac:dyDescent="0.35">
      <c r="K6253" s="293"/>
      <c r="M6253" s="290"/>
    </row>
    <row r="6254" spans="11:13" x14ac:dyDescent="0.35">
      <c r="K6254" s="293"/>
      <c r="M6254" s="290"/>
    </row>
    <row r="6255" spans="11:13" x14ac:dyDescent="0.35">
      <c r="K6255" s="293"/>
      <c r="M6255" s="290"/>
    </row>
    <row r="6256" spans="11:13" x14ac:dyDescent="0.35">
      <c r="K6256" s="293"/>
      <c r="M6256" s="290"/>
    </row>
    <row r="6257" spans="11:13" x14ac:dyDescent="0.35">
      <c r="K6257" s="293"/>
      <c r="M6257" s="290"/>
    </row>
    <row r="6258" spans="11:13" x14ac:dyDescent="0.35">
      <c r="K6258" s="293"/>
      <c r="M6258" s="290"/>
    </row>
    <row r="6259" spans="11:13" x14ac:dyDescent="0.35">
      <c r="K6259" s="293"/>
      <c r="M6259" s="290"/>
    </row>
    <row r="6260" spans="11:13" x14ac:dyDescent="0.35">
      <c r="K6260" s="293"/>
      <c r="M6260" s="290"/>
    </row>
    <row r="6261" spans="11:13" x14ac:dyDescent="0.35">
      <c r="K6261" s="293"/>
      <c r="M6261" s="290"/>
    </row>
    <row r="6262" spans="11:13" x14ac:dyDescent="0.35">
      <c r="K6262" s="293"/>
      <c r="M6262" s="290"/>
    </row>
    <row r="6263" spans="11:13" x14ac:dyDescent="0.35">
      <c r="K6263" s="293"/>
      <c r="M6263" s="290"/>
    </row>
    <row r="6264" spans="11:13" x14ac:dyDescent="0.35">
      <c r="K6264" s="293"/>
      <c r="M6264" s="290"/>
    </row>
    <row r="6265" spans="11:13" x14ac:dyDescent="0.35">
      <c r="K6265" s="293"/>
      <c r="M6265" s="290"/>
    </row>
    <row r="6266" spans="11:13" x14ac:dyDescent="0.35">
      <c r="K6266" s="293"/>
      <c r="M6266" s="290"/>
    </row>
    <row r="6267" spans="11:13" x14ac:dyDescent="0.35">
      <c r="K6267" s="293"/>
      <c r="M6267" s="290"/>
    </row>
    <row r="6268" spans="11:13" x14ac:dyDescent="0.35">
      <c r="K6268" s="293"/>
      <c r="M6268" s="290"/>
    </row>
    <row r="6269" spans="11:13" x14ac:dyDescent="0.35">
      <c r="K6269" s="293"/>
      <c r="M6269" s="290"/>
    </row>
    <row r="6270" spans="11:13" x14ac:dyDescent="0.35">
      <c r="K6270" s="293"/>
      <c r="M6270" s="290"/>
    </row>
    <row r="6271" spans="11:13" x14ac:dyDescent="0.35">
      <c r="K6271" s="293"/>
      <c r="M6271" s="290"/>
    </row>
    <row r="6272" spans="11:13" x14ac:dyDescent="0.35">
      <c r="K6272" s="293"/>
      <c r="M6272" s="290"/>
    </row>
    <row r="6273" spans="11:13" x14ac:dyDescent="0.35">
      <c r="K6273" s="293"/>
      <c r="M6273" s="290"/>
    </row>
    <row r="6274" spans="11:13" x14ac:dyDescent="0.35">
      <c r="K6274" s="293"/>
      <c r="M6274" s="290"/>
    </row>
    <row r="6275" spans="11:13" x14ac:dyDescent="0.35">
      <c r="K6275" s="293"/>
      <c r="M6275" s="290"/>
    </row>
    <row r="6276" spans="11:13" x14ac:dyDescent="0.35">
      <c r="K6276" s="293"/>
      <c r="M6276" s="290"/>
    </row>
    <row r="6277" spans="11:13" x14ac:dyDescent="0.35">
      <c r="K6277" s="293"/>
      <c r="M6277" s="290"/>
    </row>
    <row r="6278" spans="11:13" x14ac:dyDescent="0.35">
      <c r="K6278" s="293"/>
      <c r="M6278" s="290"/>
    </row>
    <row r="6279" spans="11:13" x14ac:dyDescent="0.35">
      <c r="K6279" s="293"/>
      <c r="M6279" s="290"/>
    </row>
    <row r="6280" spans="11:13" x14ac:dyDescent="0.35">
      <c r="K6280" s="293"/>
      <c r="M6280" s="290"/>
    </row>
    <row r="6281" spans="11:13" x14ac:dyDescent="0.35">
      <c r="K6281" s="293"/>
      <c r="M6281" s="290"/>
    </row>
    <row r="6282" spans="11:13" x14ac:dyDescent="0.35">
      <c r="K6282" s="293"/>
      <c r="M6282" s="290"/>
    </row>
    <row r="6283" spans="11:13" x14ac:dyDescent="0.35">
      <c r="K6283" s="293"/>
      <c r="M6283" s="290"/>
    </row>
    <row r="6284" spans="11:13" x14ac:dyDescent="0.35">
      <c r="K6284" s="293"/>
      <c r="M6284" s="290"/>
    </row>
    <row r="6285" spans="11:13" x14ac:dyDescent="0.35">
      <c r="K6285" s="293"/>
      <c r="M6285" s="290"/>
    </row>
    <row r="6286" spans="11:13" x14ac:dyDescent="0.35">
      <c r="K6286" s="293"/>
      <c r="M6286" s="290"/>
    </row>
    <row r="6287" spans="11:13" x14ac:dyDescent="0.35">
      <c r="K6287" s="293"/>
      <c r="M6287" s="290"/>
    </row>
    <row r="6288" spans="11:13" x14ac:dyDescent="0.35">
      <c r="K6288" s="293"/>
      <c r="M6288" s="290"/>
    </row>
    <row r="6289" spans="11:13" x14ac:dyDescent="0.35">
      <c r="K6289" s="293"/>
      <c r="M6289" s="290"/>
    </row>
    <row r="6290" spans="11:13" x14ac:dyDescent="0.35">
      <c r="K6290" s="293"/>
      <c r="M6290" s="290"/>
    </row>
    <row r="6291" spans="11:13" x14ac:dyDescent="0.35">
      <c r="K6291" s="293"/>
      <c r="M6291" s="290"/>
    </row>
    <row r="6292" spans="11:13" x14ac:dyDescent="0.35">
      <c r="K6292" s="293"/>
      <c r="M6292" s="290"/>
    </row>
    <row r="6293" spans="11:13" x14ac:dyDescent="0.35">
      <c r="K6293" s="293"/>
      <c r="M6293" s="290"/>
    </row>
    <row r="6294" spans="11:13" x14ac:dyDescent="0.35">
      <c r="K6294" s="293"/>
      <c r="M6294" s="290"/>
    </row>
    <row r="6295" spans="11:13" x14ac:dyDescent="0.35">
      <c r="K6295" s="293"/>
      <c r="M6295" s="290"/>
    </row>
    <row r="6296" spans="11:13" x14ac:dyDescent="0.35">
      <c r="K6296" s="293"/>
      <c r="M6296" s="290"/>
    </row>
    <row r="6297" spans="11:13" x14ac:dyDescent="0.35">
      <c r="K6297" s="293"/>
      <c r="M6297" s="290"/>
    </row>
    <row r="6298" spans="11:13" x14ac:dyDescent="0.35">
      <c r="K6298" s="293"/>
      <c r="M6298" s="290"/>
    </row>
    <row r="6299" spans="11:13" x14ac:dyDescent="0.35">
      <c r="K6299" s="293"/>
      <c r="M6299" s="290"/>
    </row>
    <row r="6300" spans="11:13" x14ac:dyDescent="0.35">
      <c r="K6300" s="293"/>
      <c r="M6300" s="290"/>
    </row>
    <row r="6301" spans="11:13" x14ac:dyDescent="0.35">
      <c r="K6301" s="293"/>
      <c r="M6301" s="290"/>
    </row>
    <row r="6302" spans="11:13" x14ac:dyDescent="0.35">
      <c r="K6302" s="293"/>
      <c r="M6302" s="290"/>
    </row>
    <row r="6303" spans="11:13" x14ac:dyDescent="0.35">
      <c r="K6303" s="293"/>
      <c r="M6303" s="290"/>
    </row>
    <row r="6304" spans="11:13" x14ac:dyDescent="0.35">
      <c r="K6304" s="293"/>
      <c r="M6304" s="290"/>
    </row>
    <row r="6305" spans="11:13" x14ac:dyDescent="0.35">
      <c r="K6305" s="293"/>
      <c r="M6305" s="290"/>
    </row>
    <row r="6306" spans="11:13" x14ac:dyDescent="0.35">
      <c r="K6306" s="293"/>
      <c r="M6306" s="290"/>
    </row>
    <row r="6307" spans="11:13" x14ac:dyDescent="0.35">
      <c r="K6307" s="293"/>
      <c r="M6307" s="290"/>
    </row>
    <row r="6308" spans="11:13" x14ac:dyDescent="0.35">
      <c r="K6308" s="293"/>
      <c r="M6308" s="290"/>
    </row>
    <row r="6309" spans="11:13" x14ac:dyDescent="0.35">
      <c r="K6309" s="293"/>
      <c r="M6309" s="290"/>
    </row>
    <row r="6310" spans="11:13" x14ac:dyDescent="0.35">
      <c r="K6310" s="293"/>
      <c r="M6310" s="290"/>
    </row>
    <row r="6311" spans="11:13" x14ac:dyDescent="0.35">
      <c r="K6311" s="293"/>
      <c r="M6311" s="290"/>
    </row>
    <row r="6312" spans="11:13" x14ac:dyDescent="0.35">
      <c r="K6312" s="293"/>
      <c r="M6312" s="290"/>
    </row>
    <row r="6313" spans="11:13" x14ac:dyDescent="0.35">
      <c r="K6313" s="293"/>
      <c r="M6313" s="290"/>
    </row>
    <row r="6314" spans="11:13" x14ac:dyDescent="0.35">
      <c r="K6314" s="293"/>
      <c r="M6314" s="290"/>
    </row>
    <row r="6315" spans="11:13" x14ac:dyDescent="0.35">
      <c r="K6315" s="293"/>
      <c r="M6315" s="290"/>
    </row>
    <row r="6316" spans="11:13" x14ac:dyDescent="0.35">
      <c r="K6316" s="293"/>
      <c r="M6316" s="290"/>
    </row>
    <row r="6317" spans="11:13" x14ac:dyDescent="0.35">
      <c r="K6317" s="293"/>
      <c r="M6317" s="290"/>
    </row>
    <row r="6318" spans="11:13" x14ac:dyDescent="0.35">
      <c r="K6318" s="293"/>
      <c r="M6318" s="290"/>
    </row>
    <row r="6319" spans="11:13" x14ac:dyDescent="0.35">
      <c r="K6319" s="293"/>
      <c r="M6319" s="290"/>
    </row>
    <row r="6320" spans="11:13" x14ac:dyDescent="0.35">
      <c r="K6320" s="293"/>
      <c r="M6320" s="290"/>
    </row>
    <row r="6321" spans="11:13" x14ac:dyDescent="0.35">
      <c r="K6321" s="293"/>
      <c r="M6321" s="290"/>
    </row>
    <row r="6322" spans="11:13" x14ac:dyDescent="0.35">
      <c r="K6322" s="293"/>
      <c r="M6322" s="290"/>
    </row>
    <row r="6323" spans="11:13" x14ac:dyDescent="0.35">
      <c r="K6323" s="293"/>
      <c r="M6323" s="290"/>
    </row>
    <row r="6324" spans="11:13" x14ac:dyDescent="0.35">
      <c r="K6324" s="293"/>
      <c r="M6324" s="290"/>
    </row>
    <row r="6325" spans="11:13" x14ac:dyDescent="0.35">
      <c r="K6325" s="293"/>
      <c r="M6325" s="290"/>
    </row>
    <row r="6326" spans="11:13" x14ac:dyDescent="0.35">
      <c r="K6326" s="293"/>
      <c r="M6326" s="290"/>
    </row>
    <row r="6327" spans="11:13" x14ac:dyDescent="0.35">
      <c r="K6327" s="293"/>
      <c r="M6327" s="290"/>
    </row>
    <row r="6328" spans="11:13" x14ac:dyDescent="0.35">
      <c r="K6328" s="293"/>
      <c r="M6328" s="290"/>
    </row>
    <row r="6329" spans="11:13" x14ac:dyDescent="0.35">
      <c r="K6329" s="293"/>
      <c r="M6329" s="290"/>
    </row>
    <row r="6330" spans="11:13" x14ac:dyDescent="0.35">
      <c r="K6330" s="293"/>
      <c r="M6330" s="290"/>
    </row>
    <row r="6331" spans="11:13" x14ac:dyDescent="0.35">
      <c r="K6331" s="293"/>
      <c r="M6331" s="290"/>
    </row>
    <row r="6332" spans="11:13" x14ac:dyDescent="0.35">
      <c r="K6332" s="293"/>
      <c r="M6332" s="290"/>
    </row>
    <row r="6333" spans="11:13" x14ac:dyDescent="0.35">
      <c r="K6333" s="293"/>
      <c r="M6333" s="290"/>
    </row>
    <row r="6334" spans="11:13" x14ac:dyDescent="0.35">
      <c r="K6334" s="293"/>
      <c r="M6334" s="290"/>
    </row>
    <row r="6335" spans="11:13" x14ac:dyDescent="0.35">
      <c r="K6335" s="293"/>
      <c r="M6335" s="290"/>
    </row>
    <row r="6336" spans="11:13" x14ac:dyDescent="0.35">
      <c r="K6336" s="293"/>
      <c r="M6336" s="290"/>
    </row>
    <row r="6337" spans="11:13" x14ac:dyDescent="0.35">
      <c r="K6337" s="293"/>
      <c r="M6337" s="290"/>
    </row>
    <row r="6338" spans="11:13" x14ac:dyDescent="0.35">
      <c r="K6338" s="293"/>
      <c r="M6338" s="290"/>
    </row>
    <row r="6339" spans="11:13" x14ac:dyDescent="0.35">
      <c r="K6339" s="293"/>
      <c r="M6339" s="290"/>
    </row>
    <row r="6340" spans="11:13" x14ac:dyDescent="0.35">
      <c r="K6340" s="293"/>
      <c r="M6340" s="290"/>
    </row>
    <row r="6341" spans="11:13" x14ac:dyDescent="0.35">
      <c r="K6341" s="293"/>
      <c r="M6341" s="290"/>
    </row>
    <row r="6342" spans="11:13" x14ac:dyDescent="0.35">
      <c r="K6342" s="293"/>
      <c r="M6342" s="290"/>
    </row>
    <row r="6343" spans="11:13" x14ac:dyDescent="0.35">
      <c r="K6343" s="293"/>
      <c r="M6343" s="290"/>
    </row>
    <row r="6344" spans="11:13" x14ac:dyDescent="0.35">
      <c r="K6344" s="293"/>
      <c r="M6344" s="290"/>
    </row>
    <row r="6345" spans="11:13" x14ac:dyDescent="0.35">
      <c r="K6345" s="293"/>
      <c r="M6345" s="290"/>
    </row>
    <row r="6346" spans="11:13" x14ac:dyDescent="0.35">
      <c r="K6346" s="293"/>
      <c r="M6346" s="290"/>
    </row>
    <row r="6347" spans="11:13" x14ac:dyDescent="0.35">
      <c r="K6347" s="293"/>
      <c r="M6347" s="290"/>
    </row>
    <row r="6348" spans="11:13" x14ac:dyDescent="0.35">
      <c r="K6348" s="293"/>
      <c r="M6348" s="290"/>
    </row>
    <row r="6349" spans="11:13" x14ac:dyDescent="0.35">
      <c r="K6349" s="293"/>
      <c r="M6349" s="290"/>
    </row>
    <row r="6350" spans="11:13" x14ac:dyDescent="0.35">
      <c r="K6350" s="293"/>
      <c r="M6350" s="290"/>
    </row>
    <row r="6351" spans="11:13" x14ac:dyDescent="0.35">
      <c r="K6351" s="293"/>
      <c r="M6351" s="290"/>
    </row>
    <row r="6352" spans="11:13" x14ac:dyDescent="0.35">
      <c r="K6352" s="293"/>
      <c r="M6352" s="290"/>
    </row>
    <row r="6353" spans="11:13" x14ac:dyDescent="0.35">
      <c r="K6353" s="293"/>
      <c r="M6353" s="290"/>
    </row>
    <row r="6354" spans="11:13" x14ac:dyDescent="0.35">
      <c r="K6354" s="293"/>
      <c r="M6354" s="290"/>
    </row>
    <row r="6355" spans="11:13" x14ac:dyDescent="0.35">
      <c r="K6355" s="293"/>
      <c r="M6355" s="290"/>
    </row>
    <row r="6356" spans="11:13" x14ac:dyDescent="0.35">
      <c r="K6356" s="293"/>
      <c r="M6356" s="290"/>
    </row>
    <row r="6357" spans="11:13" x14ac:dyDescent="0.35">
      <c r="K6357" s="293"/>
      <c r="M6357" s="290"/>
    </row>
    <row r="6358" spans="11:13" x14ac:dyDescent="0.35">
      <c r="K6358" s="293"/>
      <c r="M6358" s="290"/>
    </row>
    <row r="6359" spans="11:13" x14ac:dyDescent="0.35">
      <c r="K6359" s="293"/>
      <c r="M6359" s="290"/>
    </row>
    <row r="6360" spans="11:13" x14ac:dyDescent="0.35">
      <c r="K6360" s="293"/>
      <c r="M6360" s="290"/>
    </row>
    <row r="6361" spans="11:13" x14ac:dyDescent="0.35">
      <c r="K6361" s="293"/>
      <c r="M6361" s="290"/>
    </row>
    <row r="6362" spans="11:13" x14ac:dyDescent="0.35">
      <c r="K6362" s="293"/>
      <c r="M6362" s="290"/>
    </row>
    <row r="6363" spans="11:13" x14ac:dyDescent="0.35">
      <c r="K6363" s="293"/>
      <c r="M6363" s="290"/>
    </row>
    <row r="6364" spans="11:13" x14ac:dyDescent="0.35">
      <c r="K6364" s="293"/>
      <c r="M6364" s="290"/>
    </row>
    <row r="6365" spans="11:13" x14ac:dyDescent="0.35">
      <c r="K6365" s="293"/>
      <c r="M6365" s="290"/>
    </row>
    <row r="6366" spans="11:13" x14ac:dyDescent="0.35">
      <c r="K6366" s="293"/>
      <c r="M6366" s="290"/>
    </row>
    <row r="6367" spans="11:13" x14ac:dyDescent="0.35">
      <c r="K6367" s="293"/>
      <c r="M6367" s="290"/>
    </row>
    <row r="6368" spans="11:13" x14ac:dyDescent="0.35">
      <c r="K6368" s="293"/>
      <c r="M6368" s="290"/>
    </row>
    <row r="6369" spans="11:13" x14ac:dyDescent="0.35">
      <c r="K6369" s="293"/>
      <c r="M6369" s="290"/>
    </row>
    <row r="6370" spans="11:13" x14ac:dyDescent="0.35">
      <c r="K6370" s="293"/>
      <c r="M6370" s="290"/>
    </row>
    <row r="6371" spans="11:13" x14ac:dyDescent="0.35">
      <c r="K6371" s="293"/>
      <c r="M6371" s="290"/>
    </row>
    <row r="6372" spans="11:13" x14ac:dyDescent="0.35">
      <c r="K6372" s="293"/>
      <c r="M6372" s="290"/>
    </row>
    <row r="6373" spans="11:13" x14ac:dyDescent="0.35">
      <c r="K6373" s="293"/>
      <c r="M6373" s="290"/>
    </row>
    <row r="6374" spans="11:13" x14ac:dyDescent="0.35">
      <c r="K6374" s="293"/>
      <c r="M6374" s="290"/>
    </row>
    <row r="6375" spans="11:13" x14ac:dyDescent="0.35">
      <c r="K6375" s="293"/>
      <c r="M6375" s="290"/>
    </row>
    <row r="6376" spans="11:13" x14ac:dyDescent="0.35">
      <c r="K6376" s="293"/>
      <c r="M6376" s="290"/>
    </row>
    <row r="6377" spans="11:13" x14ac:dyDescent="0.35">
      <c r="K6377" s="293"/>
      <c r="M6377" s="290"/>
    </row>
    <row r="6378" spans="11:13" x14ac:dyDescent="0.35">
      <c r="K6378" s="293"/>
      <c r="M6378" s="290"/>
    </row>
    <row r="6379" spans="11:13" x14ac:dyDescent="0.35">
      <c r="K6379" s="293"/>
      <c r="M6379" s="290"/>
    </row>
    <row r="6380" spans="11:13" x14ac:dyDescent="0.35">
      <c r="K6380" s="293"/>
      <c r="M6380" s="290"/>
    </row>
    <row r="6381" spans="11:13" x14ac:dyDescent="0.35">
      <c r="K6381" s="293"/>
      <c r="M6381" s="290"/>
    </row>
    <row r="6382" spans="11:13" x14ac:dyDescent="0.35">
      <c r="K6382" s="293"/>
      <c r="M6382" s="290"/>
    </row>
    <row r="6383" spans="11:13" x14ac:dyDescent="0.35">
      <c r="K6383" s="293"/>
      <c r="M6383" s="290"/>
    </row>
    <row r="6384" spans="11:13" x14ac:dyDescent="0.35">
      <c r="K6384" s="293"/>
      <c r="M6384" s="290"/>
    </row>
    <row r="6385" spans="11:13" x14ac:dyDescent="0.35">
      <c r="K6385" s="293"/>
      <c r="M6385" s="290"/>
    </row>
    <row r="6386" spans="11:13" x14ac:dyDescent="0.35">
      <c r="K6386" s="293"/>
      <c r="M6386" s="290"/>
    </row>
    <row r="6387" spans="11:13" x14ac:dyDescent="0.35">
      <c r="K6387" s="293"/>
      <c r="M6387" s="290"/>
    </row>
    <row r="6388" spans="11:13" x14ac:dyDescent="0.35">
      <c r="K6388" s="293"/>
      <c r="M6388" s="290"/>
    </row>
    <row r="6389" spans="11:13" x14ac:dyDescent="0.35">
      <c r="K6389" s="293"/>
      <c r="M6389" s="290"/>
    </row>
    <row r="6390" spans="11:13" x14ac:dyDescent="0.35">
      <c r="K6390" s="293"/>
      <c r="M6390" s="290"/>
    </row>
    <row r="6391" spans="11:13" x14ac:dyDescent="0.35">
      <c r="K6391" s="293"/>
      <c r="M6391" s="290"/>
    </row>
    <row r="6392" spans="11:13" x14ac:dyDescent="0.35">
      <c r="K6392" s="293"/>
      <c r="M6392" s="290"/>
    </row>
    <row r="6393" spans="11:13" x14ac:dyDescent="0.35">
      <c r="K6393" s="293"/>
      <c r="M6393" s="290"/>
    </row>
    <row r="6394" spans="11:13" x14ac:dyDescent="0.35">
      <c r="K6394" s="293"/>
      <c r="M6394" s="290"/>
    </row>
    <row r="6395" spans="11:13" x14ac:dyDescent="0.35">
      <c r="K6395" s="293"/>
      <c r="M6395" s="290"/>
    </row>
    <row r="6396" spans="11:13" x14ac:dyDescent="0.35">
      <c r="K6396" s="293"/>
      <c r="M6396" s="290"/>
    </row>
    <row r="6397" spans="11:13" x14ac:dyDescent="0.35">
      <c r="K6397" s="293"/>
      <c r="M6397" s="290"/>
    </row>
    <row r="6398" spans="11:13" x14ac:dyDescent="0.35">
      <c r="K6398" s="293"/>
      <c r="M6398" s="290"/>
    </row>
    <row r="6399" spans="11:13" x14ac:dyDescent="0.35">
      <c r="K6399" s="293"/>
      <c r="M6399" s="290"/>
    </row>
    <row r="6400" spans="11:13" x14ac:dyDescent="0.35">
      <c r="K6400" s="293"/>
      <c r="M6400" s="290"/>
    </row>
    <row r="6401" spans="11:13" x14ac:dyDescent="0.35">
      <c r="K6401" s="293"/>
      <c r="M6401" s="290"/>
    </row>
    <row r="6402" spans="11:13" x14ac:dyDescent="0.35">
      <c r="K6402" s="293"/>
      <c r="M6402" s="290"/>
    </row>
    <row r="6403" spans="11:13" x14ac:dyDescent="0.35">
      <c r="K6403" s="293"/>
      <c r="M6403" s="290"/>
    </row>
    <row r="6404" spans="11:13" x14ac:dyDescent="0.35">
      <c r="K6404" s="293"/>
      <c r="M6404" s="290"/>
    </row>
    <row r="6405" spans="11:13" x14ac:dyDescent="0.35">
      <c r="K6405" s="293"/>
      <c r="M6405" s="290"/>
    </row>
    <row r="6406" spans="11:13" x14ac:dyDescent="0.35">
      <c r="K6406" s="293"/>
      <c r="M6406" s="290"/>
    </row>
    <row r="6407" spans="11:13" x14ac:dyDescent="0.35">
      <c r="K6407" s="293"/>
      <c r="M6407" s="290"/>
    </row>
    <row r="6408" spans="11:13" x14ac:dyDescent="0.35">
      <c r="K6408" s="293"/>
      <c r="M6408" s="290"/>
    </row>
    <row r="6409" spans="11:13" x14ac:dyDescent="0.35">
      <c r="K6409" s="293"/>
      <c r="M6409" s="290"/>
    </row>
    <row r="6410" spans="11:13" x14ac:dyDescent="0.35">
      <c r="K6410" s="293"/>
      <c r="M6410" s="290"/>
    </row>
    <row r="6411" spans="11:13" x14ac:dyDescent="0.35">
      <c r="K6411" s="293"/>
      <c r="M6411" s="290"/>
    </row>
    <row r="6412" spans="11:13" x14ac:dyDescent="0.35">
      <c r="K6412" s="293"/>
      <c r="M6412" s="290"/>
    </row>
    <row r="6413" spans="11:13" x14ac:dyDescent="0.35">
      <c r="K6413" s="293"/>
      <c r="M6413" s="290"/>
    </row>
    <row r="6414" spans="11:13" x14ac:dyDescent="0.35">
      <c r="K6414" s="293"/>
      <c r="M6414" s="290"/>
    </row>
    <row r="6415" spans="11:13" x14ac:dyDescent="0.35">
      <c r="K6415" s="293"/>
      <c r="M6415" s="290"/>
    </row>
    <row r="6416" spans="11:13" x14ac:dyDescent="0.35">
      <c r="K6416" s="293"/>
      <c r="M6416" s="290"/>
    </row>
    <row r="6417" spans="11:13" x14ac:dyDescent="0.35">
      <c r="K6417" s="293"/>
      <c r="M6417" s="290"/>
    </row>
    <row r="6418" spans="11:13" x14ac:dyDescent="0.35">
      <c r="K6418" s="293"/>
      <c r="M6418" s="290"/>
    </row>
    <row r="6419" spans="11:13" x14ac:dyDescent="0.35">
      <c r="K6419" s="293"/>
      <c r="M6419" s="290"/>
    </row>
    <row r="6420" spans="11:13" x14ac:dyDescent="0.35">
      <c r="K6420" s="293"/>
      <c r="M6420" s="290"/>
    </row>
    <row r="6421" spans="11:13" x14ac:dyDescent="0.35">
      <c r="K6421" s="293"/>
      <c r="M6421" s="290"/>
    </row>
    <row r="6422" spans="11:13" x14ac:dyDescent="0.35">
      <c r="K6422" s="293"/>
      <c r="M6422" s="290"/>
    </row>
    <row r="6423" spans="11:13" x14ac:dyDescent="0.35">
      <c r="K6423" s="293"/>
      <c r="M6423" s="290"/>
    </row>
    <row r="6424" spans="11:13" x14ac:dyDescent="0.35">
      <c r="K6424" s="293"/>
      <c r="M6424" s="290"/>
    </row>
    <row r="6425" spans="11:13" x14ac:dyDescent="0.35">
      <c r="K6425" s="293"/>
      <c r="M6425" s="290"/>
    </row>
    <row r="6426" spans="11:13" x14ac:dyDescent="0.35">
      <c r="K6426" s="293"/>
      <c r="M6426" s="290"/>
    </row>
    <row r="6427" spans="11:13" x14ac:dyDescent="0.35">
      <c r="K6427" s="293"/>
      <c r="M6427" s="290"/>
    </row>
    <row r="6428" spans="11:13" x14ac:dyDescent="0.35">
      <c r="K6428" s="293"/>
      <c r="M6428" s="290"/>
    </row>
    <row r="6429" spans="11:13" x14ac:dyDescent="0.35">
      <c r="K6429" s="293"/>
      <c r="M6429" s="290"/>
    </row>
    <row r="6430" spans="11:13" x14ac:dyDescent="0.35">
      <c r="K6430" s="293"/>
      <c r="M6430" s="290"/>
    </row>
    <row r="6431" spans="11:13" x14ac:dyDescent="0.35">
      <c r="K6431" s="293"/>
      <c r="M6431" s="290"/>
    </row>
    <row r="6432" spans="11:13" x14ac:dyDescent="0.35">
      <c r="K6432" s="293"/>
      <c r="M6432" s="290"/>
    </row>
    <row r="6433" spans="11:13" x14ac:dyDescent="0.35">
      <c r="K6433" s="293"/>
      <c r="M6433" s="290"/>
    </row>
    <row r="6434" spans="11:13" x14ac:dyDescent="0.35">
      <c r="K6434" s="293"/>
      <c r="M6434" s="290"/>
    </row>
    <row r="6435" spans="11:13" x14ac:dyDescent="0.35">
      <c r="K6435" s="293"/>
      <c r="M6435" s="290"/>
    </row>
    <row r="6436" spans="11:13" x14ac:dyDescent="0.35">
      <c r="K6436" s="293"/>
      <c r="M6436" s="290"/>
    </row>
    <row r="6437" spans="11:13" x14ac:dyDescent="0.35">
      <c r="K6437" s="293"/>
      <c r="M6437" s="290"/>
    </row>
    <row r="6438" spans="11:13" x14ac:dyDescent="0.35">
      <c r="K6438" s="293"/>
      <c r="M6438" s="290"/>
    </row>
    <row r="6439" spans="11:13" x14ac:dyDescent="0.35">
      <c r="K6439" s="293"/>
      <c r="M6439" s="290"/>
    </row>
    <row r="6440" spans="11:13" x14ac:dyDescent="0.35">
      <c r="K6440" s="293"/>
      <c r="M6440" s="290"/>
    </row>
    <row r="6441" spans="11:13" x14ac:dyDescent="0.35">
      <c r="K6441" s="293"/>
      <c r="M6441" s="290"/>
    </row>
    <row r="6442" spans="11:13" x14ac:dyDescent="0.35">
      <c r="K6442" s="293"/>
      <c r="M6442" s="290"/>
    </row>
    <row r="6443" spans="11:13" x14ac:dyDescent="0.35">
      <c r="K6443" s="293"/>
      <c r="M6443" s="290"/>
    </row>
    <row r="6444" spans="11:13" x14ac:dyDescent="0.35">
      <c r="K6444" s="293"/>
      <c r="M6444" s="290"/>
    </row>
    <row r="6445" spans="11:13" x14ac:dyDescent="0.35">
      <c r="K6445" s="293"/>
      <c r="M6445" s="290"/>
    </row>
    <row r="6446" spans="11:13" x14ac:dyDescent="0.35">
      <c r="K6446" s="293"/>
      <c r="M6446" s="290"/>
    </row>
    <row r="6447" spans="11:13" x14ac:dyDescent="0.35">
      <c r="K6447" s="293"/>
      <c r="M6447" s="290"/>
    </row>
    <row r="6448" spans="11:13" x14ac:dyDescent="0.35">
      <c r="K6448" s="293"/>
      <c r="M6448" s="290"/>
    </row>
    <row r="6449" spans="11:13" x14ac:dyDescent="0.35">
      <c r="K6449" s="293"/>
      <c r="M6449" s="290"/>
    </row>
    <row r="6450" spans="11:13" x14ac:dyDescent="0.35">
      <c r="K6450" s="293"/>
      <c r="M6450" s="290"/>
    </row>
    <row r="6451" spans="11:13" x14ac:dyDescent="0.35">
      <c r="K6451" s="293"/>
      <c r="M6451" s="290"/>
    </row>
    <row r="6452" spans="11:13" x14ac:dyDescent="0.35">
      <c r="K6452" s="293"/>
      <c r="M6452" s="290"/>
    </row>
    <row r="6453" spans="11:13" x14ac:dyDescent="0.35">
      <c r="K6453" s="293"/>
      <c r="M6453" s="290"/>
    </row>
    <row r="6454" spans="11:13" x14ac:dyDescent="0.35">
      <c r="K6454" s="293"/>
      <c r="M6454" s="290"/>
    </row>
    <row r="6455" spans="11:13" x14ac:dyDescent="0.35">
      <c r="K6455" s="293"/>
      <c r="M6455" s="290"/>
    </row>
    <row r="6456" spans="11:13" x14ac:dyDescent="0.35">
      <c r="K6456" s="293"/>
      <c r="M6456" s="290"/>
    </row>
    <row r="6457" spans="11:13" x14ac:dyDescent="0.35">
      <c r="K6457" s="293"/>
      <c r="M6457" s="290"/>
    </row>
    <row r="6458" spans="11:13" x14ac:dyDescent="0.35">
      <c r="K6458" s="293"/>
      <c r="M6458" s="290"/>
    </row>
    <row r="6459" spans="11:13" x14ac:dyDescent="0.35">
      <c r="K6459" s="293"/>
      <c r="M6459" s="290"/>
    </row>
    <row r="6460" spans="11:13" x14ac:dyDescent="0.35">
      <c r="K6460" s="293"/>
      <c r="M6460" s="290"/>
    </row>
    <row r="6461" spans="11:13" x14ac:dyDescent="0.35">
      <c r="K6461" s="293"/>
      <c r="M6461" s="290"/>
    </row>
    <row r="6462" spans="11:13" x14ac:dyDescent="0.35">
      <c r="K6462" s="293"/>
      <c r="M6462" s="290"/>
    </row>
    <row r="6463" spans="11:13" x14ac:dyDescent="0.35">
      <c r="K6463" s="293"/>
      <c r="M6463" s="290"/>
    </row>
    <row r="6464" spans="11:13" x14ac:dyDescent="0.35">
      <c r="K6464" s="293"/>
      <c r="M6464" s="290"/>
    </row>
    <row r="6465" spans="11:13" x14ac:dyDescent="0.35">
      <c r="K6465" s="293"/>
      <c r="M6465" s="290"/>
    </row>
    <row r="6466" spans="11:13" x14ac:dyDescent="0.35">
      <c r="K6466" s="293"/>
      <c r="M6466" s="290"/>
    </row>
    <row r="6467" spans="11:13" x14ac:dyDescent="0.35">
      <c r="K6467" s="293"/>
      <c r="M6467" s="290"/>
    </row>
    <row r="6468" spans="11:13" x14ac:dyDescent="0.35">
      <c r="K6468" s="293"/>
      <c r="M6468" s="290"/>
    </row>
    <row r="6469" spans="11:13" x14ac:dyDescent="0.35">
      <c r="K6469" s="293"/>
      <c r="M6469" s="290"/>
    </row>
    <row r="6470" spans="11:13" x14ac:dyDescent="0.35">
      <c r="K6470" s="293"/>
      <c r="M6470" s="290"/>
    </row>
    <row r="6471" spans="11:13" x14ac:dyDescent="0.35">
      <c r="K6471" s="293"/>
      <c r="M6471" s="290"/>
    </row>
    <row r="6472" spans="11:13" x14ac:dyDescent="0.35">
      <c r="K6472" s="293"/>
      <c r="M6472" s="290"/>
    </row>
    <row r="6473" spans="11:13" x14ac:dyDescent="0.35">
      <c r="K6473" s="293"/>
      <c r="M6473" s="290"/>
    </row>
    <row r="6474" spans="11:13" x14ac:dyDescent="0.35">
      <c r="K6474" s="293"/>
      <c r="M6474" s="290"/>
    </row>
    <row r="6475" spans="11:13" x14ac:dyDescent="0.35">
      <c r="K6475" s="293"/>
      <c r="M6475" s="290"/>
    </row>
    <row r="6476" spans="11:13" x14ac:dyDescent="0.35">
      <c r="K6476" s="293"/>
      <c r="M6476" s="290"/>
    </row>
    <row r="6477" spans="11:13" x14ac:dyDescent="0.35">
      <c r="K6477" s="293"/>
      <c r="M6477" s="290"/>
    </row>
    <row r="6478" spans="11:13" x14ac:dyDescent="0.35">
      <c r="K6478" s="293"/>
      <c r="M6478" s="290"/>
    </row>
    <row r="6479" spans="11:13" x14ac:dyDescent="0.35">
      <c r="K6479" s="293"/>
      <c r="M6479" s="290"/>
    </row>
    <row r="6480" spans="11:13" x14ac:dyDescent="0.35">
      <c r="K6480" s="293"/>
      <c r="M6480" s="290"/>
    </row>
    <row r="6481" spans="11:13" x14ac:dyDescent="0.35">
      <c r="K6481" s="293"/>
      <c r="M6481" s="290"/>
    </row>
    <row r="6482" spans="11:13" x14ac:dyDescent="0.35">
      <c r="K6482" s="293"/>
      <c r="M6482" s="290"/>
    </row>
    <row r="6483" spans="11:13" x14ac:dyDescent="0.35">
      <c r="K6483" s="293"/>
      <c r="M6483" s="290"/>
    </row>
    <row r="6484" spans="11:13" x14ac:dyDescent="0.35">
      <c r="K6484" s="293"/>
      <c r="M6484" s="290"/>
    </row>
    <row r="6485" spans="11:13" x14ac:dyDescent="0.35">
      <c r="K6485" s="293"/>
      <c r="M6485" s="290"/>
    </row>
    <row r="6486" spans="11:13" x14ac:dyDescent="0.35">
      <c r="K6486" s="293"/>
      <c r="M6486" s="290"/>
    </row>
    <row r="6487" spans="11:13" x14ac:dyDescent="0.35">
      <c r="K6487" s="293"/>
      <c r="M6487" s="290"/>
    </row>
    <row r="6488" spans="11:13" x14ac:dyDescent="0.35">
      <c r="K6488" s="293"/>
      <c r="M6488" s="290"/>
    </row>
    <row r="6489" spans="11:13" x14ac:dyDescent="0.35">
      <c r="K6489" s="293"/>
      <c r="M6489" s="290"/>
    </row>
    <row r="6490" spans="11:13" x14ac:dyDescent="0.35">
      <c r="K6490" s="293"/>
      <c r="M6490" s="290"/>
    </row>
    <row r="6491" spans="11:13" x14ac:dyDescent="0.35">
      <c r="K6491" s="293"/>
      <c r="M6491" s="290"/>
    </row>
    <row r="6492" spans="11:13" x14ac:dyDescent="0.35">
      <c r="K6492" s="293"/>
      <c r="M6492" s="290"/>
    </row>
    <row r="6493" spans="11:13" x14ac:dyDescent="0.35">
      <c r="K6493" s="293"/>
      <c r="M6493" s="290"/>
    </row>
    <row r="6494" spans="11:13" x14ac:dyDescent="0.35">
      <c r="K6494" s="293"/>
      <c r="M6494" s="290"/>
    </row>
    <row r="6495" spans="11:13" x14ac:dyDescent="0.35">
      <c r="K6495" s="293"/>
      <c r="M6495" s="290"/>
    </row>
    <row r="6496" spans="11:13" x14ac:dyDescent="0.35">
      <c r="K6496" s="293"/>
      <c r="M6496" s="290"/>
    </row>
    <row r="6497" spans="11:13" x14ac:dyDescent="0.35">
      <c r="K6497" s="293"/>
      <c r="M6497" s="290"/>
    </row>
    <row r="6498" spans="11:13" x14ac:dyDescent="0.35">
      <c r="K6498" s="293"/>
      <c r="M6498" s="290"/>
    </row>
    <row r="6499" spans="11:13" x14ac:dyDescent="0.35">
      <c r="K6499" s="293"/>
      <c r="M6499" s="290"/>
    </row>
    <row r="6500" spans="11:13" x14ac:dyDescent="0.35">
      <c r="K6500" s="293"/>
      <c r="M6500" s="290"/>
    </row>
    <row r="6501" spans="11:13" x14ac:dyDescent="0.35">
      <c r="K6501" s="293"/>
      <c r="M6501" s="290"/>
    </row>
    <row r="6502" spans="11:13" x14ac:dyDescent="0.35">
      <c r="K6502" s="293"/>
      <c r="M6502" s="290"/>
    </row>
    <row r="6503" spans="11:13" x14ac:dyDescent="0.35">
      <c r="K6503" s="293"/>
      <c r="M6503" s="290"/>
    </row>
    <row r="6504" spans="11:13" x14ac:dyDescent="0.35">
      <c r="K6504" s="293"/>
      <c r="M6504" s="290"/>
    </row>
    <row r="6505" spans="11:13" x14ac:dyDescent="0.35">
      <c r="K6505" s="293"/>
      <c r="M6505" s="290"/>
    </row>
    <row r="6506" spans="11:13" x14ac:dyDescent="0.35">
      <c r="K6506" s="293"/>
      <c r="M6506" s="290"/>
    </row>
    <row r="6507" spans="11:13" x14ac:dyDescent="0.35">
      <c r="K6507" s="293"/>
      <c r="M6507" s="290"/>
    </row>
    <row r="6508" spans="11:13" x14ac:dyDescent="0.35">
      <c r="K6508" s="293"/>
      <c r="M6508" s="290"/>
    </row>
    <row r="6509" spans="11:13" x14ac:dyDescent="0.35">
      <c r="K6509" s="293"/>
      <c r="M6509" s="290"/>
    </row>
    <row r="6510" spans="11:13" x14ac:dyDescent="0.35">
      <c r="K6510" s="293"/>
      <c r="M6510" s="290"/>
    </row>
    <row r="6511" spans="11:13" x14ac:dyDescent="0.35">
      <c r="K6511" s="293"/>
      <c r="M6511" s="290"/>
    </row>
    <row r="6512" spans="11:13" x14ac:dyDescent="0.35">
      <c r="K6512" s="293"/>
      <c r="M6512" s="290"/>
    </row>
    <row r="6513" spans="11:13" x14ac:dyDescent="0.35">
      <c r="K6513" s="293"/>
      <c r="M6513" s="290"/>
    </row>
    <row r="6514" spans="11:13" x14ac:dyDescent="0.35">
      <c r="K6514" s="293"/>
      <c r="M6514" s="290"/>
    </row>
    <row r="6515" spans="11:13" x14ac:dyDescent="0.35">
      <c r="K6515" s="293"/>
      <c r="M6515" s="290"/>
    </row>
    <row r="6516" spans="11:13" x14ac:dyDescent="0.35">
      <c r="K6516" s="293"/>
      <c r="M6516" s="290"/>
    </row>
    <row r="6517" spans="11:13" x14ac:dyDescent="0.35">
      <c r="K6517" s="293"/>
      <c r="M6517" s="290"/>
    </row>
    <row r="6518" spans="11:13" x14ac:dyDescent="0.35">
      <c r="K6518" s="293"/>
      <c r="M6518" s="290"/>
    </row>
    <row r="6519" spans="11:13" x14ac:dyDescent="0.35">
      <c r="K6519" s="293"/>
      <c r="M6519" s="290"/>
    </row>
    <row r="6520" spans="11:13" x14ac:dyDescent="0.35">
      <c r="K6520" s="293"/>
      <c r="M6520" s="290"/>
    </row>
    <row r="6521" spans="11:13" x14ac:dyDescent="0.35">
      <c r="K6521" s="293"/>
      <c r="M6521" s="290"/>
    </row>
    <row r="6522" spans="11:13" x14ac:dyDescent="0.35">
      <c r="K6522" s="293"/>
      <c r="M6522" s="290"/>
    </row>
    <row r="6523" spans="11:13" x14ac:dyDescent="0.35">
      <c r="K6523" s="293"/>
      <c r="M6523" s="290"/>
    </row>
    <row r="6524" spans="11:13" x14ac:dyDescent="0.35">
      <c r="K6524" s="293"/>
      <c r="M6524" s="290"/>
    </row>
    <row r="6525" spans="11:13" x14ac:dyDescent="0.35">
      <c r="K6525" s="293"/>
      <c r="M6525" s="290"/>
    </row>
    <row r="6526" spans="11:13" x14ac:dyDescent="0.35">
      <c r="K6526" s="293"/>
      <c r="M6526" s="290"/>
    </row>
    <row r="6527" spans="11:13" x14ac:dyDescent="0.35">
      <c r="K6527" s="293"/>
      <c r="M6527" s="290"/>
    </row>
    <row r="6528" spans="11:13" x14ac:dyDescent="0.35">
      <c r="K6528" s="293"/>
      <c r="M6528" s="290"/>
    </row>
    <row r="6529" spans="11:13" x14ac:dyDescent="0.35">
      <c r="K6529" s="293"/>
      <c r="M6529" s="290"/>
    </row>
    <row r="6530" spans="11:13" x14ac:dyDescent="0.35">
      <c r="K6530" s="293"/>
      <c r="M6530" s="290"/>
    </row>
    <row r="6531" spans="11:13" x14ac:dyDescent="0.35">
      <c r="K6531" s="293"/>
      <c r="M6531" s="290"/>
    </row>
    <row r="6532" spans="11:13" x14ac:dyDescent="0.35">
      <c r="K6532" s="293"/>
      <c r="M6532" s="290"/>
    </row>
    <row r="6533" spans="11:13" x14ac:dyDescent="0.35">
      <c r="K6533" s="293"/>
      <c r="M6533" s="290"/>
    </row>
    <row r="6534" spans="11:13" x14ac:dyDescent="0.35">
      <c r="K6534" s="293"/>
      <c r="M6534" s="290"/>
    </row>
    <row r="6535" spans="11:13" x14ac:dyDescent="0.35">
      <c r="K6535" s="293"/>
      <c r="M6535" s="290"/>
    </row>
    <row r="6536" spans="11:13" x14ac:dyDescent="0.35">
      <c r="K6536" s="293"/>
      <c r="M6536" s="290"/>
    </row>
    <row r="6537" spans="11:13" x14ac:dyDescent="0.35">
      <c r="K6537" s="293"/>
      <c r="M6537" s="290"/>
    </row>
    <row r="6538" spans="11:13" x14ac:dyDescent="0.35">
      <c r="K6538" s="293"/>
      <c r="M6538" s="290"/>
    </row>
    <row r="6539" spans="11:13" x14ac:dyDescent="0.35">
      <c r="K6539" s="293"/>
      <c r="M6539" s="290"/>
    </row>
    <row r="6540" spans="11:13" x14ac:dyDescent="0.35">
      <c r="K6540" s="293"/>
      <c r="M6540" s="290"/>
    </row>
    <row r="6541" spans="11:13" x14ac:dyDescent="0.35">
      <c r="K6541" s="293"/>
      <c r="M6541" s="290"/>
    </row>
    <row r="6542" spans="11:13" x14ac:dyDescent="0.35">
      <c r="K6542" s="293"/>
      <c r="M6542" s="290"/>
    </row>
    <row r="6543" spans="11:13" x14ac:dyDescent="0.35">
      <c r="K6543" s="293"/>
      <c r="M6543" s="290"/>
    </row>
    <row r="6544" spans="11:13" x14ac:dyDescent="0.35">
      <c r="K6544" s="293"/>
      <c r="M6544" s="290"/>
    </row>
    <row r="6545" spans="11:13" x14ac:dyDescent="0.35">
      <c r="K6545" s="293"/>
      <c r="M6545" s="290"/>
    </row>
    <row r="6546" spans="11:13" x14ac:dyDescent="0.35">
      <c r="K6546" s="293"/>
      <c r="M6546" s="290"/>
    </row>
    <row r="6547" spans="11:13" x14ac:dyDescent="0.35">
      <c r="K6547" s="293"/>
      <c r="M6547" s="290"/>
    </row>
    <row r="6548" spans="11:13" x14ac:dyDescent="0.35">
      <c r="K6548" s="293"/>
      <c r="M6548" s="290"/>
    </row>
    <row r="6549" spans="11:13" x14ac:dyDescent="0.35">
      <c r="K6549" s="293"/>
      <c r="M6549" s="290"/>
    </row>
    <row r="6550" spans="11:13" x14ac:dyDescent="0.35">
      <c r="K6550" s="293"/>
      <c r="M6550" s="290"/>
    </row>
    <row r="6551" spans="11:13" x14ac:dyDescent="0.35">
      <c r="K6551" s="293"/>
      <c r="M6551" s="290"/>
    </row>
    <row r="6552" spans="11:13" x14ac:dyDescent="0.35">
      <c r="K6552" s="293"/>
      <c r="M6552" s="290"/>
    </row>
    <row r="6553" spans="11:13" x14ac:dyDescent="0.35">
      <c r="K6553" s="293"/>
      <c r="M6553" s="290"/>
    </row>
    <row r="6554" spans="11:13" x14ac:dyDescent="0.35">
      <c r="K6554" s="293"/>
      <c r="M6554" s="290"/>
    </row>
    <row r="6555" spans="11:13" x14ac:dyDescent="0.35">
      <c r="K6555" s="293"/>
      <c r="M6555" s="290"/>
    </row>
    <row r="6556" spans="11:13" x14ac:dyDescent="0.35">
      <c r="K6556" s="293"/>
      <c r="M6556" s="290"/>
    </row>
    <row r="6557" spans="11:13" x14ac:dyDescent="0.35">
      <c r="K6557" s="293"/>
      <c r="M6557" s="290"/>
    </row>
    <row r="6558" spans="11:13" x14ac:dyDescent="0.35">
      <c r="K6558" s="293"/>
      <c r="M6558" s="290"/>
    </row>
    <row r="6559" spans="11:13" x14ac:dyDescent="0.35">
      <c r="K6559" s="293"/>
      <c r="M6559" s="290"/>
    </row>
    <row r="6560" spans="11:13" x14ac:dyDescent="0.35">
      <c r="K6560" s="293"/>
      <c r="M6560" s="290"/>
    </row>
    <row r="6561" spans="11:13" x14ac:dyDescent="0.35">
      <c r="K6561" s="293"/>
      <c r="M6561" s="290"/>
    </row>
    <row r="6562" spans="11:13" x14ac:dyDescent="0.35">
      <c r="K6562" s="293"/>
      <c r="M6562" s="290"/>
    </row>
    <row r="6563" spans="11:13" x14ac:dyDescent="0.35">
      <c r="K6563" s="293"/>
      <c r="M6563" s="290"/>
    </row>
    <row r="6564" spans="11:13" x14ac:dyDescent="0.35">
      <c r="K6564" s="293"/>
      <c r="M6564" s="290"/>
    </row>
    <row r="6565" spans="11:13" x14ac:dyDescent="0.35">
      <c r="K6565" s="293"/>
      <c r="M6565" s="290"/>
    </row>
    <row r="6566" spans="11:13" x14ac:dyDescent="0.35">
      <c r="K6566" s="293"/>
      <c r="M6566" s="290"/>
    </row>
    <row r="6567" spans="11:13" x14ac:dyDescent="0.35">
      <c r="K6567" s="293"/>
      <c r="M6567" s="290"/>
    </row>
    <row r="6568" spans="11:13" x14ac:dyDescent="0.35">
      <c r="K6568" s="293"/>
      <c r="M6568" s="290"/>
    </row>
    <row r="6569" spans="11:13" x14ac:dyDescent="0.35">
      <c r="K6569" s="293"/>
      <c r="M6569" s="290"/>
    </row>
    <row r="6570" spans="11:13" x14ac:dyDescent="0.35">
      <c r="K6570" s="293"/>
      <c r="M6570" s="290"/>
    </row>
    <row r="6571" spans="11:13" x14ac:dyDescent="0.35">
      <c r="K6571" s="293"/>
      <c r="M6571" s="290"/>
    </row>
    <row r="6572" spans="11:13" x14ac:dyDescent="0.35">
      <c r="K6572" s="293"/>
      <c r="M6572" s="290"/>
    </row>
    <row r="6573" spans="11:13" x14ac:dyDescent="0.35">
      <c r="K6573" s="293"/>
      <c r="M6573" s="290"/>
    </row>
    <row r="6574" spans="11:13" x14ac:dyDescent="0.35">
      <c r="K6574" s="293"/>
      <c r="M6574" s="290"/>
    </row>
    <row r="6575" spans="11:13" x14ac:dyDescent="0.35">
      <c r="K6575" s="293"/>
      <c r="M6575" s="290"/>
    </row>
    <row r="6576" spans="11:13" x14ac:dyDescent="0.35">
      <c r="K6576" s="293"/>
      <c r="M6576" s="290"/>
    </row>
    <row r="6577" spans="11:13" x14ac:dyDescent="0.35">
      <c r="K6577" s="293"/>
      <c r="M6577" s="290"/>
    </row>
    <row r="6578" spans="11:13" x14ac:dyDescent="0.35">
      <c r="K6578" s="293"/>
      <c r="M6578" s="290"/>
    </row>
    <row r="6579" spans="11:13" x14ac:dyDescent="0.35">
      <c r="K6579" s="293"/>
      <c r="M6579" s="290"/>
    </row>
    <row r="6580" spans="11:13" x14ac:dyDescent="0.35">
      <c r="K6580" s="293"/>
      <c r="M6580" s="290"/>
    </row>
    <row r="6581" spans="11:13" x14ac:dyDescent="0.35">
      <c r="K6581" s="293"/>
      <c r="M6581" s="290"/>
    </row>
    <row r="6582" spans="11:13" x14ac:dyDescent="0.35">
      <c r="K6582" s="293"/>
      <c r="M6582" s="290"/>
    </row>
    <row r="6583" spans="11:13" x14ac:dyDescent="0.35">
      <c r="K6583" s="293"/>
      <c r="M6583" s="290"/>
    </row>
    <row r="6584" spans="11:13" x14ac:dyDescent="0.35">
      <c r="K6584" s="293"/>
      <c r="M6584" s="290"/>
    </row>
    <row r="6585" spans="11:13" x14ac:dyDescent="0.35">
      <c r="K6585" s="293"/>
      <c r="M6585" s="290"/>
    </row>
    <row r="6586" spans="11:13" x14ac:dyDescent="0.35">
      <c r="K6586" s="293"/>
      <c r="M6586" s="290"/>
    </row>
    <row r="6587" spans="11:13" x14ac:dyDescent="0.35">
      <c r="K6587" s="293"/>
      <c r="M6587" s="290"/>
    </row>
    <row r="6588" spans="11:13" x14ac:dyDescent="0.35">
      <c r="K6588" s="293"/>
      <c r="M6588" s="290"/>
    </row>
    <row r="6589" spans="11:13" x14ac:dyDescent="0.35">
      <c r="K6589" s="293"/>
      <c r="M6589" s="290"/>
    </row>
    <row r="6590" spans="11:13" x14ac:dyDescent="0.35">
      <c r="K6590" s="293"/>
      <c r="M6590" s="290"/>
    </row>
    <row r="6591" spans="11:13" x14ac:dyDescent="0.35">
      <c r="K6591" s="293"/>
      <c r="M6591" s="290"/>
    </row>
    <row r="6592" spans="11:13" x14ac:dyDescent="0.35">
      <c r="K6592" s="293"/>
      <c r="M6592" s="290"/>
    </row>
    <row r="6593" spans="11:13" x14ac:dyDescent="0.35">
      <c r="K6593" s="293"/>
      <c r="M6593" s="290"/>
    </row>
    <row r="6594" spans="11:13" x14ac:dyDescent="0.35">
      <c r="K6594" s="293"/>
      <c r="M6594" s="290"/>
    </row>
    <row r="6595" spans="11:13" x14ac:dyDescent="0.35">
      <c r="K6595" s="293"/>
      <c r="M6595" s="290"/>
    </row>
    <row r="6596" spans="11:13" x14ac:dyDescent="0.35">
      <c r="K6596" s="293"/>
      <c r="M6596" s="290"/>
    </row>
    <row r="6597" spans="11:13" x14ac:dyDescent="0.35">
      <c r="K6597" s="293"/>
      <c r="M6597" s="290"/>
    </row>
    <row r="6598" spans="11:13" x14ac:dyDescent="0.35">
      <c r="K6598" s="293"/>
      <c r="M6598" s="290"/>
    </row>
    <row r="6599" spans="11:13" x14ac:dyDescent="0.35">
      <c r="K6599" s="293"/>
      <c r="M6599" s="290"/>
    </row>
    <row r="6600" spans="11:13" x14ac:dyDescent="0.35">
      <c r="K6600" s="293"/>
      <c r="M6600" s="290"/>
    </row>
    <row r="6601" spans="11:13" x14ac:dyDescent="0.35">
      <c r="K6601" s="293"/>
      <c r="M6601" s="290"/>
    </row>
    <row r="6602" spans="11:13" x14ac:dyDescent="0.35">
      <c r="K6602" s="293"/>
      <c r="M6602" s="290"/>
    </row>
    <row r="6603" spans="11:13" x14ac:dyDescent="0.35">
      <c r="K6603" s="293"/>
      <c r="M6603" s="290"/>
    </row>
    <row r="6604" spans="11:13" x14ac:dyDescent="0.35">
      <c r="K6604" s="293"/>
      <c r="M6604" s="290"/>
    </row>
    <row r="6605" spans="11:13" x14ac:dyDescent="0.35">
      <c r="K6605" s="293"/>
      <c r="M6605" s="290"/>
    </row>
    <row r="6606" spans="11:13" x14ac:dyDescent="0.35">
      <c r="K6606" s="293"/>
      <c r="M6606" s="290"/>
    </row>
    <row r="6607" spans="11:13" x14ac:dyDescent="0.35">
      <c r="K6607" s="293"/>
      <c r="M6607" s="290"/>
    </row>
    <row r="6608" spans="11:13" x14ac:dyDescent="0.35">
      <c r="K6608" s="293"/>
      <c r="M6608" s="290"/>
    </row>
    <row r="6609" spans="11:13" x14ac:dyDescent="0.35">
      <c r="K6609" s="293"/>
      <c r="M6609" s="290"/>
    </row>
    <row r="6610" spans="11:13" x14ac:dyDescent="0.35">
      <c r="K6610" s="293"/>
      <c r="M6610" s="290"/>
    </row>
    <row r="6611" spans="11:13" x14ac:dyDescent="0.35">
      <c r="K6611" s="293"/>
      <c r="M6611" s="290"/>
    </row>
    <row r="6612" spans="11:13" x14ac:dyDescent="0.35">
      <c r="K6612" s="293"/>
      <c r="M6612" s="290"/>
    </row>
    <row r="6613" spans="11:13" x14ac:dyDescent="0.35">
      <c r="K6613" s="293"/>
      <c r="M6613" s="290"/>
    </row>
    <row r="6614" spans="11:13" x14ac:dyDescent="0.35">
      <c r="K6614" s="293"/>
      <c r="M6614" s="290"/>
    </row>
    <row r="6615" spans="11:13" x14ac:dyDescent="0.35">
      <c r="K6615" s="293"/>
      <c r="M6615" s="290"/>
    </row>
    <row r="6616" spans="11:13" x14ac:dyDescent="0.35">
      <c r="K6616" s="293"/>
      <c r="M6616" s="290"/>
    </row>
    <row r="6617" spans="11:13" x14ac:dyDescent="0.35">
      <c r="K6617" s="293"/>
      <c r="M6617" s="290"/>
    </row>
    <row r="6618" spans="11:13" x14ac:dyDescent="0.35">
      <c r="K6618" s="293"/>
      <c r="M6618" s="290"/>
    </row>
    <row r="6619" spans="11:13" x14ac:dyDescent="0.35">
      <c r="K6619" s="293"/>
      <c r="M6619" s="290"/>
    </row>
    <row r="6620" spans="11:13" x14ac:dyDescent="0.35">
      <c r="K6620" s="293"/>
      <c r="M6620" s="290"/>
    </row>
    <row r="6621" spans="11:13" x14ac:dyDescent="0.35">
      <c r="K6621" s="293"/>
      <c r="M6621" s="290"/>
    </row>
    <row r="6622" spans="11:13" x14ac:dyDescent="0.35">
      <c r="K6622" s="293"/>
      <c r="M6622" s="290"/>
    </row>
    <row r="6623" spans="11:13" x14ac:dyDescent="0.35">
      <c r="K6623" s="293"/>
      <c r="M6623" s="290"/>
    </row>
    <row r="6624" spans="11:13" x14ac:dyDescent="0.35">
      <c r="K6624" s="293"/>
      <c r="M6624" s="290"/>
    </row>
    <row r="6625" spans="11:13" x14ac:dyDescent="0.35">
      <c r="K6625" s="293"/>
      <c r="M6625" s="290"/>
    </row>
    <row r="6626" spans="11:13" x14ac:dyDescent="0.35">
      <c r="K6626" s="293"/>
      <c r="M6626" s="290"/>
    </row>
    <row r="6627" spans="11:13" x14ac:dyDescent="0.35">
      <c r="K6627" s="293"/>
      <c r="M6627" s="290"/>
    </row>
    <row r="6628" spans="11:13" x14ac:dyDescent="0.35">
      <c r="K6628" s="293"/>
      <c r="M6628" s="290"/>
    </row>
    <row r="6629" spans="11:13" x14ac:dyDescent="0.35">
      <c r="K6629" s="293"/>
      <c r="M6629" s="290"/>
    </row>
    <row r="6630" spans="11:13" x14ac:dyDescent="0.35">
      <c r="K6630" s="293"/>
      <c r="M6630" s="290"/>
    </row>
    <row r="6631" spans="11:13" x14ac:dyDescent="0.35">
      <c r="K6631" s="293"/>
      <c r="M6631" s="290"/>
    </row>
    <row r="6632" spans="11:13" x14ac:dyDescent="0.35">
      <c r="K6632" s="293"/>
      <c r="M6632" s="290"/>
    </row>
    <row r="6633" spans="11:13" x14ac:dyDescent="0.35">
      <c r="K6633" s="293"/>
      <c r="M6633" s="290"/>
    </row>
    <row r="6634" spans="11:13" x14ac:dyDescent="0.35">
      <c r="K6634" s="293"/>
      <c r="M6634" s="290"/>
    </row>
    <row r="6635" spans="11:13" x14ac:dyDescent="0.35">
      <c r="K6635" s="293"/>
      <c r="M6635" s="290"/>
    </row>
    <row r="6636" spans="11:13" x14ac:dyDescent="0.35">
      <c r="K6636" s="293"/>
      <c r="M6636" s="290"/>
    </row>
    <row r="6637" spans="11:13" x14ac:dyDescent="0.35">
      <c r="K6637" s="293"/>
      <c r="M6637" s="290"/>
    </row>
    <row r="6638" spans="11:13" x14ac:dyDescent="0.35">
      <c r="K6638" s="293"/>
      <c r="M6638" s="290"/>
    </row>
    <row r="6639" spans="11:13" x14ac:dyDescent="0.35">
      <c r="K6639" s="293"/>
      <c r="M6639" s="290"/>
    </row>
    <row r="6640" spans="11:13" x14ac:dyDescent="0.35">
      <c r="K6640" s="293"/>
      <c r="M6640" s="290"/>
    </row>
    <row r="6641" spans="11:13" x14ac:dyDescent="0.35">
      <c r="K6641" s="293"/>
      <c r="M6641" s="290"/>
    </row>
    <row r="6642" spans="11:13" x14ac:dyDescent="0.35">
      <c r="K6642" s="293"/>
      <c r="M6642" s="290"/>
    </row>
    <row r="6643" spans="11:13" x14ac:dyDescent="0.35">
      <c r="K6643" s="293"/>
      <c r="M6643" s="290"/>
    </row>
    <row r="6644" spans="11:13" x14ac:dyDescent="0.35">
      <c r="K6644" s="293"/>
      <c r="M6644" s="290"/>
    </row>
    <row r="6645" spans="11:13" x14ac:dyDescent="0.35">
      <c r="K6645" s="293"/>
      <c r="M6645" s="290"/>
    </row>
    <row r="6646" spans="11:13" x14ac:dyDescent="0.35">
      <c r="K6646" s="293"/>
      <c r="M6646" s="290"/>
    </row>
    <row r="6647" spans="11:13" x14ac:dyDescent="0.35">
      <c r="K6647" s="293"/>
      <c r="M6647" s="290"/>
    </row>
    <row r="6648" spans="11:13" x14ac:dyDescent="0.35">
      <c r="K6648" s="293"/>
      <c r="M6648" s="290"/>
    </row>
    <row r="6649" spans="11:13" x14ac:dyDescent="0.35">
      <c r="K6649" s="293"/>
      <c r="M6649" s="290"/>
    </row>
    <row r="6650" spans="11:13" x14ac:dyDescent="0.35">
      <c r="K6650" s="293"/>
      <c r="M6650" s="290"/>
    </row>
    <row r="6651" spans="11:13" x14ac:dyDescent="0.35">
      <c r="K6651" s="293"/>
      <c r="M6651" s="290"/>
    </row>
    <row r="6652" spans="11:13" x14ac:dyDescent="0.35">
      <c r="K6652" s="293"/>
      <c r="M6652" s="290"/>
    </row>
    <row r="6653" spans="11:13" x14ac:dyDescent="0.35">
      <c r="K6653" s="293"/>
      <c r="M6653" s="290"/>
    </row>
    <row r="6654" spans="11:13" x14ac:dyDescent="0.35">
      <c r="K6654" s="293"/>
      <c r="M6654" s="290"/>
    </row>
    <row r="6655" spans="11:13" x14ac:dyDescent="0.35">
      <c r="K6655" s="293"/>
      <c r="M6655" s="290"/>
    </row>
    <row r="6656" spans="11:13" x14ac:dyDescent="0.35">
      <c r="K6656" s="293"/>
      <c r="M6656" s="290"/>
    </row>
    <row r="6657" spans="11:13" x14ac:dyDescent="0.35">
      <c r="K6657" s="293"/>
      <c r="M6657" s="290"/>
    </row>
    <row r="6658" spans="11:13" x14ac:dyDescent="0.35">
      <c r="K6658" s="293"/>
      <c r="M6658" s="290"/>
    </row>
    <row r="6659" spans="11:13" x14ac:dyDescent="0.35">
      <c r="K6659" s="293"/>
      <c r="M6659" s="290"/>
    </row>
    <row r="6660" spans="11:13" x14ac:dyDescent="0.35">
      <c r="K6660" s="293"/>
      <c r="M6660" s="290"/>
    </row>
    <row r="6661" spans="11:13" x14ac:dyDescent="0.35">
      <c r="K6661" s="293"/>
      <c r="M6661" s="290"/>
    </row>
    <row r="6662" spans="11:13" x14ac:dyDescent="0.35">
      <c r="K6662" s="293"/>
      <c r="M6662" s="290"/>
    </row>
    <row r="6663" spans="11:13" x14ac:dyDescent="0.35">
      <c r="K6663" s="293"/>
      <c r="M6663" s="290"/>
    </row>
    <row r="6664" spans="11:13" x14ac:dyDescent="0.35">
      <c r="K6664" s="293"/>
      <c r="M6664" s="290"/>
    </row>
    <row r="6665" spans="11:13" x14ac:dyDescent="0.35">
      <c r="K6665" s="293"/>
      <c r="M6665" s="290"/>
    </row>
    <row r="6666" spans="11:13" x14ac:dyDescent="0.35">
      <c r="K6666" s="293"/>
      <c r="M6666" s="290"/>
    </row>
    <row r="6667" spans="11:13" x14ac:dyDescent="0.35">
      <c r="K6667" s="293"/>
      <c r="M6667" s="290"/>
    </row>
    <row r="6668" spans="11:13" x14ac:dyDescent="0.35">
      <c r="K6668" s="293"/>
      <c r="M6668" s="290"/>
    </row>
    <row r="6669" spans="11:13" x14ac:dyDescent="0.35">
      <c r="K6669" s="293"/>
      <c r="M6669" s="290"/>
    </row>
    <row r="6670" spans="11:13" x14ac:dyDescent="0.35">
      <c r="K6670" s="293"/>
      <c r="M6670" s="290"/>
    </row>
    <row r="6671" spans="11:13" x14ac:dyDescent="0.35">
      <c r="K6671" s="293"/>
      <c r="M6671" s="290"/>
    </row>
    <row r="6672" spans="11:13" x14ac:dyDescent="0.35">
      <c r="K6672" s="293"/>
      <c r="M6672" s="290"/>
    </row>
    <row r="6673" spans="11:13" x14ac:dyDescent="0.35">
      <c r="K6673" s="293"/>
      <c r="M6673" s="290"/>
    </row>
    <row r="6674" spans="11:13" x14ac:dyDescent="0.35">
      <c r="K6674" s="293"/>
      <c r="M6674" s="290"/>
    </row>
    <row r="6675" spans="11:13" x14ac:dyDescent="0.35">
      <c r="K6675" s="293"/>
      <c r="M6675" s="290"/>
    </row>
    <row r="6676" spans="11:13" x14ac:dyDescent="0.35">
      <c r="K6676" s="293"/>
      <c r="M6676" s="290"/>
    </row>
    <row r="6677" spans="11:13" x14ac:dyDescent="0.35">
      <c r="K6677" s="293"/>
      <c r="M6677" s="290"/>
    </row>
    <row r="6678" spans="11:13" x14ac:dyDescent="0.35">
      <c r="K6678" s="293"/>
      <c r="M6678" s="290"/>
    </row>
    <row r="6679" spans="11:13" x14ac:dyDescent="0.35">
      <c r="K6679" s="293"/>
      <c r="M6679" s="290"/>
    </row>
    <row r="6680" spans="11:13" x14ac:dyDescent="0.35">
      <c r="K6680" s="293"/>
      <c r="M6680" s="290"/>
    </row>
    <row r="6681" spans="11:13" x14ac:dyDescent="0.35">
      <c r="K6681" s="293"/>
      <c r="M6681" s="290"/>
    </row>
    <row r="6682" spans="11:13" x14ac:dyDescent="0.35">
      <c r="K6682" s="293"/>
      <c r="M6682" s="290"/>
    </row>
    <row r="6683" spans="11:13" x14ac:dyDescent="0.35">
      <c r="K6683" s="293"/>
      <c r="M6683" s="290"/>
    </row>
    <row r="6684" spans="11:13" x14ac:dyDescent="0.35">
      <c r="K6684" s="293"/>
      <c r="M6684" s="290"/>
    </row>
    <row r="6685" spans="11:13" x14ac:dyDescent="0.35">
      <c r="K6685" s="293"/>
      <c r="M6685" s="290"/>
    </row>
    <row r="6686" spans="11:13" x14ac:dyDescent="0.35">
      <c r="K6686" s="293"/>
      <c r="M6686" s="290"/>
    </row>
    <row r="6687" spans="11:13" x14ac:dyDescent="0.35">
      <c r="K6687" s="293"/>
      <c r="M6687" s="290"/>
    </row>
    <row r="6688" spans="11:13" x14ac:dyDescent="0.35">
      <c r="K6688" s="293"/>
      <c r="M6688" s="290"/>
    </row>
    <row r="6689" spans="11:13" x14ac:dyDescent="0.35">
      <c r="K6689" s="293"/>
      <c r="M6689" s="290"/>
    </row>
    <row r="6690" spans="11:13" x14ac:dyDescent="0.35">
      <c r="K6690" s="293"/>
      <c r="M6690" s="290"/>
    </row>
    <row r="6691" spans="11:13" x14ac:dyDescent="0.35">
      <c r="K6691" s="293"/>
      <c r="M6691" s="290"/>
    </row>
    <row r="6692" spans="11:13" x14ac:dyDescent="0.35">
      <c r="K6692" s="293"/>
      <c r="M6692" s="290"/>
    </row>
    <row r="6693" spans="11:13" x14ac:dyDescent="0.35">
      <c r="K6693" s="293"/>
      <c r="M6693" s="290"/>
    </row>
    <row r="6694" spans="11:13" x14ac:dyDescent="0.35">
      <c r="K6694" s="293"/>
      <c r="M6694" s="290"/>
    </row>
    <row r="6695" spans="11:13" x14ac:dyDescent="0.35">
      <c r="K6695" s="293"/>
      <c r="M6695" s="290"/>
    </row>
    <row r="6696" spans="11:13" x14ac:dyDescent="0.35">
      <c r="K6696" s="293"/>
      <c r="M6696" s="290"/>
    </row>
    <row r="6697" spans="11:13" x14ac:dyDescent="0.35">
      <c r="K6697" s="293"/>
      <c r="M6697" s="290"/>
    </row>
    <row r="6698" spans="11:13" x14ac:dyDescent="0.35">
      <c r="K6698" s="293"/>
      <c r="M6698" s="290"/>
    </row>
    <row r="6699" spans="11:13" x14ac:dyDescent="0.35">
      <c r="K6699" s="293"/>
      <c r="M6699" s="290"/>
    </row>
    <row r="6700" spans="11:13" x14ac:dyDescent="0.35">
      <c r="K6700" s="293"/>
      <c r="M6700" s="290"/>
    </row>
    <row r="6701" spans="11:13" x14ac:dyDescent="0.35">
      <c r="K6701" s="293"/>
      <c r="M6701" s="290"/>
    </row>
    <row r="6702" spans="11:13" x14ac:dyDescent="0.35">
      <c r="K6702" s="293"/>
      <c r="M6702" s="290"/>
    </row>
    <row r="6703" spans="11:13" x14ac:dyDescent="0.35">
      <c r="K6703" s="293"/>
      <c r="M6703" s="290"/>
    </row>
    <row r="6704" spans="11:13" x14ac:dyDescent="0.35">
      <c r="K6704" s="293"/>
      <c r="M6704" s="290"/>
    </row>
    <row r="6705" spans="11:13" x14ac:dyDescent="0.35">
      <c r="K6705" s="293"/>
      <c r="M6705" s="290"/>
    </row>
    <row r="6706" spans="11:13" x14ac:dyDescent="0.35">
      <c r="K6706" s="293"/>
      <c r="M6706" s="290"/>
    </row>
    <row r="6707" spans="11:13" x14ac:dyDescent="0.35">
      <c r="K6707" s="293"/>
      <c r="M6707" s="290"/>
    </row>
    <row r="6708" spans="11:13" x14ac:dyDescent="0.35">
      <c r="K6708" s="293"/>
      <c r="M6708" s="290"/>
    </row>
    <row r="6709" spans="11:13" x14ac:dyDescent="0.35">
      <c r="K6709" s="293"/>
      <c r="M6709" s="290"/>
    </row>
    <row r="6710" spans="11:13" x14ac:dyDescent="0.35">
      <c r="K6710" s="293"/>
      <c r="M6710" s="290"/>
    </row>
    <row r="6711" spans="11:13" x14ac:dyDescent="0.35">
      <c r="K6711" s="293"/>
      <c r="M6711" s="290"/>
    </row>
    <row r="6712" spans="11:13" x14ac:dyDescent="0.35">
      <c r="K6712" s="293"/>
      <c r="M6712" s="290"/>
    </row>
    <row r="6713" spans="11:13" x14ac:dyDescent="0.35">
      <c r="K6713" s="293"/>
      <c r="M6713" s="290"/>
    </row>
    <row r="6714" spans="11:13" x14ac:dyDescent="0.35">
      <c r="K6714" s="293"/>
      <c r="M6714" s="290"/>
    </row>
    <row r="6715" spans="11:13" x14ac:dyDescent="0.35">
      <c r="K6715" s="293"/>
      <c r="M6715" s="290"/>
    </row>
    <row r="6716" spans="11:13" x14ac:dyDescent="0.35">
      <c r="K6716" s="293"/>
      <c r="M6716" s="290"/>
    </row>
    <row r="6717" spans="11:13" x14ac:dyDescent="0.35">
      <c r="K6717" s="293"/>
      <c r="M6717" s="290"/>
    </row>
    <row r="6718" spans="11:13" x14ac:dyDescent="0.35">
      <c r="K6718" s="293"/>
      <c r="M6718" s="290"/>
    </row>
    <row r="6719" spans="11:13" x14ac:dyDescent="0.35">
      <c r="K6719" s="293"/>
      <c r="M6719" s="290"/>
    </row>
    <row r="6720" spans="11:13" x14ac:dyDescent="0.35">
      <c r="K6720" s="293"/>
      <c r="M6720" s="290"/>
    </row>
    <row r="6721" spans="11:13" x14ac:dyDescent="0.35">
      <c r="K6721" s="293"/>
      <c r="M6721" s="290"/>
    </row>
    <row r="6722" spans="11:13" x14ac:dyDescent="0.35">
      <c r="K6722" s="293"/>
      <c r="M6722" s="290"/>
    </row>
    <row r="6723" spans="11:13" x14ac:dyDescent="0.35">
      <c r="K6723" s="293"/>
      <c r="M6723" s="290"/>
    </row>
    <row r="6724" spans="11:13" x14ac:dyDescent="0.35">
      <c r="K6724" s="293"/>
      <c r="M6724" s="290"/>
    </row>
    <row r="6725" spans="11:13" x14ac:dyDescent="0.35">
      <c r="K6725" s="293"/>
      <c r="M6725" s="290"/>
    </row>
    <row r="6726" spans="11:13" x14ac:dyDescent="0.35">
      <c r="K6726" s="293"/>
      <c r="M6726" s="290"/>
    </row>
    <row r="6727" spans="11:13" x14ac:dyDescent="0.35">
      <c r="K6727" s="293"/>
      <c r="M6727" s="290"/>
    </row>
    <row r="6728" spans="11:13" x14ac:dyDescent="0.35">
      <c r="K6728" s="293"/>
      <c r="M6728" s="290"/>
    </row>
    <row r="6729" spans="11:13" x14ac:dyDescent="0.35">
      <c r="K6729" s="293"/>
      <c r="M6729" s="290"/>
    </row>
    <row r="6730" spans="11:13" x14ac:dyDescent="0.35">
      <c r="K6730" s="293"/>
      <c r="M6730" s="290"/>
    </row>
    <row r="6731" spans="11:13" x14ac:dyDescent="0.35">
      <c r="K6731" s="293"/>
      <c r="M6731" s="290"/>
    </row>
    <row r="6732" spans="11:13" x14ac:dyDescent="0.35">
      <c r="K6732" s="293"/>
      <c r="M6732" s="290"/>
    </row>
    <row r="6733" spans="11:13" x14ac:dyDescent="0.35">
      <c r="K6733" s="293"/>
      <c r="M6733" s="290"/>
    </row>
    <row r="6734" spans="11:13" x14ac:dyDescent="0.35">
      <c r="K6734" s="293"/>
      <c r="M6734" s="290"/>
    </row>
    <row r="6735" spans="11:13" x14ac:dyDescent="0.35">
      <c r="K6735" s="293"/>
      <c r="M6735" s="290"/>
    </row>
    <row r="6736" spans="11:13" x14ac:dyDescent="0.35">
      <c r="K6736" s="293"/>
      <c r="M6736" s="290"/>
    </row>
    <row r="6737" spans="11:13" x14ac:dyDescent="0.35">
      <c r="K6737" s="293"/>
      <c r="M6737" s="290"/>
    </row>
    <row r="6738" spans="11:13" x14ac:dyDescent="0.35">
      <c r="K6738" s="293"/>
      <c r="M6738" s="290"/>
    </row>
    <row r="6739" spans="11:13" x14ac:dyDescent="0.35">
      <c r="K6739" s="293"/>
      <c r="M6739" s="290"/>
    </row>
    <row r="6740" spans="11:13" x14ac:dyDescent="0.35">
      <c r="K6740" s="293"/>
      <c r="M6740" s="290"/>
    </row>
    <row r="6741" spans="11:13" x14ac:dyDescent="0.35">
      <c r="K6741" s="293"/>
      <c r="M6741" s="290"/>
    </row>
    <row r="6742" spans="11:13" x14ac:dyDescent="0.35">
      <c r="K6742" s="293"/>
      <c r="M6742" s="290"/>
    </row>
    <row r="6743" spans="11:13" x14ac:dyDescent="0.35">
      <c r="K6743" s="293"/>
      <c r="M6743" s="290"/>
    </row>
    <row r="6744" spans="11:13" x14ac:dyDescent="0.35">
      <c r="K6744" s="293"/>
      <c r="M6744" s="290"/>
    </row>
    <row r="6745" spans="11:13" x14ac:dyDescent="0.35">
      <c r="K6745" s="293"/>
      <c r="M6745" s="290"/>
    </row>
    <row r="6746" spans="11:13" x14ac:dyDescent="0.35">
      <c r="K6746" s="293"/>
      <c r="M6746" s="290"/>
    </row>
    <row r="6747" spans="11:13" x14ac:dyDescent="0.35">
      <c r="K6747" s="293"/>
      <c r="M6747" s="290"/>
    </row>
    <row r="6748" spans="11:13" x14ac:dyDescent="0.35">
      <c r="K6748" s="293"/>
      <c r="M6748" s="290"/>
    </row>
    <row r="6749" spans="11:13" x14ac:dyDescent="0.35">
      <c r="K6749" s="293"/>
      <c r="M6749" s="290"/>
    </row>
    <row r="6750" spans="11:13" x14ac:dyDescent="0.35">
      <c r="K6750" s="293"/>
      <c r="M6750" s="290"/>
    </row>
    <row r="6751" spans="11:13" x14ac:dyDescent="0.35">
      <c r="K6751" s="293"/>
      <c r="M6751" s="290"/>
    </row>
    <row r="6752" spans="11:13" x14ac:dyDescent="0.35">
      <c r="K6752" s="293"/>
      <c r="M6752" s="290"/>
    </row>
    <row r="6753" spans="11:13" x14ac:dyDescent="0.35">
      <c r="K6753" s="293"/>
      <c r="M6753" s="290"/>
    </row>
    <row r="6754" spans="11:13" x14ac:dyDescent="0.35">
      <c r="K6754" s="293"/>
      <c r="M6754" s="290"/>
    </row>
    <row r="6755" spans="11:13" x14ac:dyDescent="0.35">
      <c r="K6755" s="293"/>
      <c r="M6755" s="290"/>
    </row>
    <row r="6756" spans="11:13" x14ac:dyDescent="0.35">
      <c r="K6756" s="293"/>
      <c r="M6756" s="290"/>
    </row>
    <row r="6757" spans="11:13" x14ac:dyDescent="0.35">
      <c r="K6757" s="293"/>
      <c r="M6757" s="290"/>
    </row>
    <row r="6758" spans="11:13" x14ac:dyDescent="0.35">
      <c r="K6758" s="293"/>
      <c r="M6758" s="290"/>
    </row>
    <row r="6759" spans="11:13" x14ac:dyDescent="0.35">
      <c r="K6759" s="293"/>
      <c r="M6759" s="290"/>
    </row>
    <row r="6760" spans="11:13" x14ac:dyDescent="0.35">
      <c r="K6760" s="293"/>
      <c r="M6760" s="290"/>
    </row>
    <row r="6761" spans="11:13" x14ac:dyDescent="0.35">
      <c r="K6761" s="293"/>
      <c r="M6761" s="290"/>
    </row>
    <row r="6762" spans="11:13" x14ac:dyDescent="0.35">
      <c r="K6762" s="293"/>
      <c r="M6762" s="290"/>
    </row>
    <row r="6763" spans="11:13" x14ac:dyDescent="0.35">
      <c r="K6763" s="293"/>
      <c r="M6763" s="290"/>
    </row>
    <row r="6764" spans="11:13" x14ac:dyDescent="0.35">
      <c r="K6764" s="293"/>
      <c r="M6764" s="290"/>
    </row>
    <row r="6765" spans="11:13" x14ac:dyDescent="0.35">
      <c r="K6765" s="293"/>
      <c r="M6765" s="290"/>
    </row>
    <row r="6766" spans="11:13" x14ac:dyDescent="0.35">
      <c r="K6766" s="293"/>
      <c r="M6766" s="290"/>
    </row>
    <row r="6767" spans="11:13" x14ac:dyDescent="0.35">
      <c r="K6767" s="293"/>
      <c r="M6767" s="290"/>
    </row>
    <row r="6768" spans="11:13" x14ac:dyDescent="0.35">
      <c r="K6768" s="293"/>
      <c r="M6768" s="290"/>
    </row>
    <row r="6769" spans="11:13" x14ac:dyDescent="0.35">
      <c r="K6769" s="293"/>
      <c r="M6769" s="290"/>
    </row>
    <row r="6770" spans="11:13" x14ac:dyDescent="0.35">
      <c r="K6770" s="293"/>
      <c r="M6770" s="290"/>
    </row>
    <row r="6771" spans="11:13" x14ac:dyDescent="0.35">
      <c r="K6771" s="293"/>
      <c r="M6771" s="290"/>
    </row>
    <row r="6772" spans="11:13" x14ac:dyDescent="0.35">
      <c r="K6772" s="293"/>
      <c r="M6772" s="290"/>
    </row>
    <row r="6773" spans="11:13" x14ac:dyDescent="0.35">
      <c r="K6773" s="293"/>
      <c r="M6773" s="290"/>
    </row>
    <row r="6774" spans="11:13" x14ac:dyDescent="0.35">
      <c r="K6774" s="293"/>
      <c r="M6774" s="290"/>
    </row>
    <row r="6775" spans="11:13" x14ac:dyDescent="0.35">
      <c r="K6775" s="293"/>
      <c r="M6775" s="290"/>
    </row>
    <row r="6776" spans="11:13" x14ac:dyDescent="0.35">
      <c r="K6776" s="293"/>
      <c r="M6776" s="290"/>
    </row>
    <row r="6777" spans="11:13" x14ac:dyDescent="0.35">
      <c r="K6777" s="293"/>
      <c r="M6777" s="290"/>
    </row>
    <row r="6778" spans="11:13" x14ac:dyDescent="0.35">
      <c r="K6778" s="293"/>
      <c r="M6778" s="290"/>
    </row>
    <row r="6779" spans="11:13" x14ac:dyDescent="0.35">
      <c r="K6779" s="293"/>
      <c r="M6779" s="290"/>
    </row>
    <row r="6780" spans="11:13" x14ac:dyDescent="0.35">
      <c r="K6780" s="293"/>
      <c r="M6780" s="290"/>
    </row>
    <row r="6781" spans="11:13" x14ac:dyDescent="0.35">
      <c r="K6781" s="293"/>
      <c r="M6781" s="290"/>
    </row>
    <row r="6782" spans="11:13" x14ac:dyDescent="0.35">
      <c r="K6782" s="293"/>
      <c r="M6782" s="290"/>
    </row>
    <row r="6783" spans="11:13" x14ac:dyDescent="0.35">
      <c r="K6783" s="293"/>
      <c r="M6783" s="290"/>
    </row>
    <row r="6784" spans="11:13" x14ac:dyDescent="0.35">
      <c r="K6784" s="293"/>
      <c r="M6784" s="290"/>
    </row>
    <row r="6785" spans="11:13" x14ac:dyDescent="0.35">
      <c r="K6785" s="293"/>
      <c r="M6785" s="290"/>
    </row>
    <row r="6786" spans="11:13" x14ac:dyDescent="0.35">
      <c r="K6786" s="293"/>
      <c r="M6786" s="290"/>
    </row>
    <row r="6787" spans="11:13" x14ac:dyDescent="0.35">
      <c r="K6787" s="293"/>
      <c r="M6787" s="290"/>
    </row>
    <row r="6788" spans="11:13" x14ac:dyDescent="0.35">
      <c r="K6788" s="293"/>
      <c r="M6788" s="290"/>
    </row>
    <row r="6789" spans="11:13" x14ac:dyDescent="0.35">
      <c r="K6789" s="293"/>
      <c r="M6789" s="290"/>
    </row>
    <row r="6790" spans="11:13" x14ac:dyDescent="0.35">
      <c r="K6790" s="293"/>
      <c r="M6790" s="290"/>
    </row>
    <row r="6791" spans="11:13" x14ac:dyDescent="0.35">
      <c r="K6791" s="293"/>
      <c r="M6791" s="290"/>
    </row>
    <row r="6792" spans="11:13" x14ac:dyDescent="0.35">
      <c r="K6792" s="293"/>
      <c r="M6792" s="290"/>
    </row>
    <row r="6793" spans="11:13" x14ac:dyDescent="0.35">
      <c r="K6793" s="293"/>
      <c r="M6793" s="290"/>
    </row>
    <row r="6794" spans="11:13" x14ac:dyDescent="0.35">
      <c r="K6794" s="293"/>
      <c r="M6794" s="290"/>
    </row>
    <row r="6795" spans="11:13" x14ac:dyDescent="0.35">
      <c r="K6795" s="293"/>
      <c r="M6795" s="290"/>
    </row>
    <row r="6796" spans="11:13" x14ac:dyDescent="0.35">
      <c r="K6796" s="293"/>
      <c r="M6796" s="290"/>
    </row>
    <row r="6797" spans="11:13" x14ac:dyDescent="0.35">
      <c r="K6797" s="293"/>
      <c r="M6797" s="290"/>
    </row>
    <row r="6798" spans="11:13" x14ac:dyDescent="0.35">
      <c r="K6798" s="293"/>
      <c r="M6798" s="290"/>
    </row>
    <row r="6799" spans="11:13" x14ac:dyDescent="0.35">
      <c r="K6799" s="293"/>
      <c r="M6799" s="290"/>
    </row>
    <row r="6800" spans="11:13" x14ac:dyDescent="0.35">
      <c r="K6800" s="293"/>
      <c r="M6800" s="290"/>
    </row>
    <row r="6801" spans="11:13" x14ac:dyDescent="0.35">
      <c r="K6801" s="293"/>
      <c r="M6801" s="290"/>
    </row>
    <row r="6802" spans="11:13" x14ac:dyDescent="0.35">
      <c r="K6802" s="293"/>
      <c r="M6802" s="290"/>
    </row>
    <row r="6803" spans="11:13" x14ac:dyDescent="0.35">
      <c r="K6803" s="293"/>
      <c r="M6803" s="290"/>
    </row>
    <row r="6804" spans="11:13" x14ac:dyDescent="0.35">
      <c r="K6804" s="293"/>
      <c r="M6804" s="290"/>
    </row>
    <row r="6805" spans="11:13" x14ac:dyDescent="0.35">
      <c r="K6805" s="293"/>
      <c r="M6805" s="290"/>
    </row>
    <row r="6806" spans="11:13" x14ac:dyDescent="0.35">
      <c r="K6806" s="293"/>
      <c r="M6806" s="290"/>
    </row>
    <row r="6807" spans="11:13" x14ac:dyDescent="0.35">
      <c r="K6807" s="293"/>
      <c r="M6807" s="290"/>
    </row>
    <row r="6808" spans="11:13" x14ac:dyDescent="0.35">
      <c r="K6808" s="293"/>
      <c r="M6808" s="290"/>
    </row>
    <row r="6809" spans="11:13" x14ac:dyDescent="0.35">
      <c r="K6809" s="293"/>
      <c r="M6809" s="290"/>
    </row>
    <row r="6810" spans="11:13" x14ac:dyDescent="0.35">
      <c r="K6810" s="293"/>
      <c r="M6810" s="290"/>
    </row>
    <row r="6811" spans="11:13" x14ac:dyDescent="0.35">
      <c r="K6811" s="293"/>
      <c r="M6811" s="290"/>
    </row>
    <row r="6812" spans="11:13" x14ac:dyDescent="0.35">
      <c r="K6812" s="293"/>
      <c r="M6812" s="290"/>
    </row>
    <row r="6813" spans="11:13" x14ac:dyDescent="0.35">
      <c r="K6813" s="293"/>
      <c r="M6813" s="290"/>
    </row>
    <row r="6814" spans="11:13" x14ac:dyDescent="0.35">
      <c r="K6814" s="293"/>
      <c r="M6814" s="290"/>
    </row>
    <row r="6815" spans="11:13" x14ac:dyDescent="0.35">
      <c r="K6815" s="293"/>
      <c r="M6815" s="290"/>
    </row>
    <row r="6816" spans="11:13" x14ac:dyDescent="0.35">
      <c r="K6816" s="293"/>
      <c r="M6816" s="290"/>
    </row>
    <row r="6817" spans="11:13" x14ac:dyDescent="0.35">
      <c r="K6817" s="293"/>
      <c r="M6817" s="290"/>
    </row>
    <row r="6818" spans="11:13" x14ac:dyDescent="0.35">
      <c r="K6818" s="293"/>
      <c r="M6818" s="290"/>
    </row>
    <row r="6819" spans="11:13" x14ac:dyDescent="0.35">
      <c r="K6819" s="293"/>
      <c r="M6819" s="290"/>
    </row>
    <row r="6820" spans="11:13" x14ac:dyDescent="0.35">
      <c r="K6820" s="293"/>
      <c r="M6820" s="290"/>
    </row>
    <row r="6821" spans="11:13" x14ac:dyDescent="0.35">
      <c r="K6821" s="293"/>
      <c r="M6821" s="290"/>
    </row>
    <row r="6822" spans="11:13" x14ac:dyDescent="0.35">
      <c r="K6822" s="293"/>
      <c r="M6822" s="290"/>
    </row>
    <row r="6823" spans="11:13" x14ac:dyDescent="0.35">
      <c r="K6823" s="293"/>
      <c r="M6823" s="290"/>
    </row>
    <row r="6824" spans="11:13" x14ac:dyDescent="0.35">
      <c r="K6824" s="293"/>
      <c r="M6824" s="290"/>
    </row>
    <row r="6825" spans="11:13" x14ac:dyDescent="0.35">
      <c r="K6825" s="293"/>
      <c r="M6825" s="290"/>
    </row>
    <row r="6826" spans="11:13" x14ac:dyDescent="0.35">
      <c r="K6826" s="293"/>
      <c r="M6826" s="290"/>
    </row>
    <row r="6827" spans="11:13" x14ac:dyDescent="0.35">
      <c r="K6827" s="293"/>
      <c r="M6827" s="290"/>
    </row>
    <row r="6828" spans="11:13" x14ac:dyDescent="0.35">
      <c r="K6828" s="293"/>
      <c r="M6828" s="290"/>
    </row>
    <row r="6829" spans="11:13" x14ac:dyDescent="0.35">
      <c r="K6829" s="293"/>
      <c r="M6829" s="290"/>
    </row>
    <row r="6830" spans="11:13" x14ac:dyDescent="0.35">
      <c r="K6830" s="293"/>
      <c r="M6830" s="290"/>
    </row>
    <row r="6831" spans="11:13" x14ac:dyDescent="0.35">
      <c r="K6831" s="293"/>
      <c r="M6831" s="290"/>
    </row>
    <row r="6832" spans="11:13" x14ac:dyDescent="0.35">
      <c r="K6832" s="293"/>
      <c r="M6832" s="290"/>
    </row>
    <row r="6833" spans="11:13" x14ac:dyDescent="0.35">
      <c r="K6833" s="293"/>
      <c r="M6833" s="290"/>
    </row>
    <row r="6834" spans="11:13" x14ac:dyDescent="0.35">
      <c r="K6834" s="293"/>
      <c r="M6834" s="290"/>
    </row>
    <row r="6835" spans="11:13" x14ac:dyDescent="0.35">
      <c r="K6835" s="293"/>
      <c r="M6835" s="290"/>
    </row>
    <row r="6836" spans="11:13" x14ac:dyDescent="0.35">
      <c r="K6836" s="293"/>
      <c r="M6836" s="290"/>
    </row>
    <row r="6837" spans="11:13" x14ac:dyDescent="0.35">
      <c r="K6837" s="293"/>
      <c r="M6837" s="290"/>
    </row>
    <row r="6838" spans="11:13" x14ac:dyDescent="0.35">
      <c r="K6838" s="293"/>
      <c r="M6838" s="290"/>
    </row>
    <row r="6839" spans="11:13" x14ac:dyDescent="0.35">
      <c r="K6839" s="293"/>
      <c r="M6839" s="290"/>
    </row>
    <row r="6840" spans="11:13" x14ac:dyDescent="0.35">
      <c r="K6840" s="293"/>
      <c r="M6840" s="290"/>
    </row>
    <row r="6841" spans="11:13" x14ac:dyDescent="0.35">
      <c r="K6841" s="293"/>
      <c r="M6841" s="290"/>
    </row>
    <row r="6842" spans="11:13" x14ac:dyDescent="0.35">
      <c r="K6842" s="293"/>
      <c r="M6842" s="290"/>
    </row>
    <row r="6843" spans="11:13" x14ac:dyDescent="0.35">
      <c r="K6843" s="293"/>
      <c r="M6843" s="290"/>
    </row>
    <row r="6844" spans="11:13" x14ac:dyDescent="0.35">
      <c r="K6844" s="293"/>
      <c r="M6844" s="290"/>
    </row>
    <row r="6845" spans="11:13" x14ac:dyDescent="0.35">
      <c r="K6845" s="293"/>
      <c r="M6845" s="290"/>
    </row>
    <row r="6846" spans="11:13" x14ac:dyDescent="0.35">
      <c r="K6846" s="293"/>
      <c r="M6846" s="290"/>
    </row>
    <row r="6847" spans="11:13" x14ac:dyDescent="0.35">
      <c r="K6847" s="293"/>
      <c r="M6847" s="290"/>
    </row>
    <row r="6848" spans="11:13" x14ac:dyDescent="0.35">
      <c r="K6848" s="293"/>
      <c r="M6848" s="290"/>
    </row>
    <row r="6849" spans="11:13" x14ac:dyDescent="0.35">
      <c r="K6849" s="293"/>
      <c r="M6849" s="290"/>
    </row>
    <row r="6850" spans="11:13" x14ac:dyDescent="0.35">
      <c r="K6850" s="293"/>
      <c r="M6850" s="290"/>
    </row>
    <row r="6851" spans="11:13" x14ac:dyDescent="0.35">
      <c r="K6851" s="293"/>
      <c r="M6851" s="290"/>
    </row>
    <row r="6852" spans="11:13" x14ac:dyDescent="0.35">
      <c r="K6852" s="293"/>
      <c r="M6852" s="290"/>
    </row>
    <row r="6853" spans="11:13" x14ac:dyDescent="0.35">
      <c r="K6853" s="293"/>
      <c r="M6853" s="290"/>
    </row>
    <row r="6854" spans="11:13" x14ac:dyDescent="0.35">
      <c r="K6854" s="293"/>
      <c r="M6854" s="290"/>
    </row>
    <row r="6855" spans="11:13" x14ac:dyDescent="0.35">
      <c r="K6855" s="293"/>
      <c r="M6855" s="290"/>
    </row>
    <row r="6856" spans="11:13" x14ac:dyDescent="0.35">
      <c r="K6856" s="293"/>
      <c r="M6856" s="290"/>
    </row>
    <row r="6857" spans="11:13" x14ac:dyDescent="0.35">
      <c r="K6857" s="293"/>
      <c r="M6857" s="290"/>
    </row>
    <row r="6858" spans="11:13" x14ac:dyDescent="0.35">
      <c r="K6858" s="293"/>
      <c r="M6858" s="290"/>
    </row>
    <row r="6859" spans="11:13" x14ac:dyDescent="0.35">
      <c r="K6859" s="293"/>
      <c r="M6859" s="290"/>
    </row>
    <row r="6860" spans="11:13" x14ac:dyDescent="0.35">
      <c r="K6860" s="293"/>
      <c r="M6860" s="290"/>
    </row>
    <row r="6861" spans="11:13" x14ac:dyDescent="0.35">
      <c r="K6861" s="293"/>
      <c r="M6861" s="290"/>
    </row>
    <row r="6862" spans="11:13" x14ac:dyDescent="0.35">
      <c r="K6862" s="293"/>
      <c r="M6862" s="290"/>
    </row>
    <row r="6863" spans="11:13" x14ac:dyDescent="0.35">
      <c r="K6863" s="293"/>
      <c r="M6863" s="290"/>
    </row>
    <row r="6864" spans="11:13" x14ac:dyDescent="0.35">
      <c r="K6864" s="293"/>
      <c r="M6864" s="290"/>
    </row>
    <row r="6865" spans="11:13" x14ac:dyDescent="0.35">
      <c r="K6865" s="293"/>
      <c r="M6865" s="290"/>
    </row>
    <row r="6866" spans="11:13" x14ac:dyDescent="0.35">
      <c r="K6866" s="293"/>
      <c r="M6866" s="290"/>
    </row>
    <row r="6867" spans="11:13" x14ac:dyDescent="0.35">
      <c r="K6867" s="293"/>
      <c r="M6867" s="290"/>
    </row>
    <row r="6868" spans="11:13" x14ac:dyDescent="0.35">
      <c r="K6868" s="293"/>
      <c r="M6868" s="290"/>
    </row>
    <row r="6869" spans="11:13" x14ac:dyDescent="0.35">
      <c r="K6869" s="293"/>
      <c r="M6869" s="290"/>
    </row>
    <row r="6870" spans="11:13" x14ac:dyDescent="0.35">
      <c r="K6870" s="293"/>
      <c r="M6870" s="290"/>
    </row>
    <row r="6871" spans="11:13" x14ac:dyDescent="0.35">
      <c r="K6871" s="293"/>
      <c r="M6871" s="290"/>
    </row>
    <row r="6872" spans="11:13" x14ac:dyDescent="0.35">
      <c r="K6872" s="293"/>
      <c r="M6872" s="290"/>
    </row>
    <row r="6873" spans="11:13" x14ac:dyDescent="0.35">
      <c r="K6873" s="293"/>
      <c r="M6873" s="290"/>
    </row>
    <row r="6874" spans="11:13" x14ac:dyDescent="0.35">
      <c r="K6874" s="293"/>
      <c r="M6874" s="290"/>
    </row>
    <row r="6875" spans="11:13" x14ac:dyDescent="0.35">
      <c r="K6875" s="293"/>
      <c r="M6875" s="290"/>
    </row>
    <row r="6876" spans="11:13" x14ac:dyDescent="0.35">
      <c r="K6876" s="293"/>
      <c r="M6876" s="290"/>
    </row>
    <row r="6877" spans="11:13" x14ac:dyDescent="0.35">
      <c r="K6877" s="293"/>
      <c r="M6877" s="290"/>
    </row>
    <row r="6878" spans="11:13" x14ac:dyDescent="0.35">
      <c r="K6878" s="293"/>
      <c r="M6878" s="290"/>
    </row>
    <row r="6879" spans="11:13" x14ac:dyDescent="0.35">
      <c r="K6879" s="293"/>
      <c r="M6879" s="290"/>
    </row>
    <row r="6880" spans="11:13" x14ac:dyDescent="0.35">
      <c r="K6880" s="293"/>
      <c r="M6880" s="290"/>
    </row>
    <row r="6881" spans="11:13" x14ac:dyDescent="0.35">
      <c r="K6881" s="293"/>
      <c r="M6881" s="290"/>
    </row>
    <row r="6882" spans="11:13" x14ac:dyDescent="0.35">
      <c r="K6882" s="293"/>
      <c r="M6882" s="290"/>
    </row>
    <row r="6883" spans="11:13" x14ac:dyDescent="0.35">
      <c r="K6883" s="293"/>
      <c r="M6883" s="290"/>
    </row>
    <row r="6884" spans="11:13" x14ac:dyDescent="0.35">
      <c r="K6884" s="293"/>
      <c r="M6884" s="290"/>
    </row>
    <row r="6885" spans="11:13" x14ac:dyDescent="0.35">
      <c r="K6885" s="293"/>
      <c r="M6885" s="290"/>
    </row>
    <row r="6886" spans="11:13" x14ac:dyDescent="0.35">
      <c r="K6886" s="293"/>
      <c r="M6886" s="290"/>
    </row>
    <row r="6887" spans="11:13" x14ac:dyDescent="0.35">
      <c r="K6887" s="293"/>
      <c r="M6887" s="290"/>
    </row>
    <row r="6888" spans="11:13" x14ac:dyDescent="0.35">
      <c r="K6888" s="293"/>
      <c r="M6888" s="290"/>
    </row>
    <row r="6889" spans="11:13" x14ac:dyDescent="0.35">
      <c r="K6889" s="293"/>
      <c r="M6889" s="290"/>
    </row>
    <row r="6890" spans="11:13" x14ac:dyDescent="0.35">
      <c r="K6890" s="293"/>
      <c r="M6890" s="290"/>
    </row>
    <row r="6891" spans="11:13" x14ac:dyDescent="0.35">
      <c r="K6891" s="293"/>
      <c r="M6891" s="290"/>
    </row>
    <row r="6892" spans="11:13" x14ac:dyDescent="0.35">
      <c r="K6892" s="293"/>
      <c r="M6892" s="290"/>
    </row>
    <row r="6893" spans="11:13" x14ac:dyDescent="0.35">
      <c r="K6893" s="293"/>
      <c r="M6893" s="290"/>
    </row>
    <row r="6894" spans="11:13" x14ac:dyDescent="0.35">
      <c r="K6894" s="293"/>
      <c r="M6894" s="290"/>
    </row>
    <row r="6895" spans="11:13" x14ac:dyDescent="0.35">
      <c r="K6895" s="293"/>
      <c r="M6895" s="290"/>
    </row>
    <row r="6896" spans="11:13" x14ac:dyDescent="0.35">
      <c r="K6896" s="293"/>
      <c r="M6896" s="290"/>
    </row>
    <row r="6897" spans="11:13" x14ac:dyDescent="0.35">
      <c r="K6897" s="293"/>
      <c r="M6897" s="290"/>
    </row>
    <row r="6898" spans="11:13" x14ac:dyDescent="0.35">
      <c r="K6898" s="293"/>
      <c r="M6898" s="290"/>
    </row>
    <row r="6899" spans="11:13" x14ac:dyDescent="0.35">
      <c r="K6899" s="293"/>
      <c r="M6899" s="290"/>
    </row>
    <row r="6900" spans="11:13" x14ac:dyDescent="0.35">
      <c r="K6900" s="293"/>
      <c r="M6900" s="290"/>
    </row>
    <row r="6901" spans="11:13" x14ac:dyDescent="0.35">
      <c r="K6901" s="293"/>
      <c r="M6901" s="290"/>
    </row>
    <row r="6902" spans="11:13" x14ac:dyDescent="0.35">
      <c r="K6902" s="293"/>
      <c r="M6902" s="290"/>
    </row>
    <row r="6903" spans="11:13" x14ac:dyDescent="0.35">
      <c r="K6903" s="293"/>
      <c r="M6903" s="290"/>
    </row>
    <row r="6904" spans="11:13" x14ac:dyDescent="0.35">
      <c r="K6904" s="293"/>
      <c r="M6904" s="290"/>
    </row>
    <row r="6905" spans="11:13" x14ac:dyDescent="0.35">
      <c r="K6905" s="293"/>
      <c r="M6905" s="290"/>
    </row>
    <row r="6906" spans="11:13" x14ac:dyDescent="0.35">
      <c r="K6906" s="293"/>
      <c r="M6906" s="290"/>
    </row>
    <row r="6907" spans="11:13" x14ac:dyDescent="0.35">
      <c r="K6907" s="293"/>
      <c r="M6907" s="290"/>
    </row>
    <row r="6908" spans="11:13" x14ac:dyDescent="0.35">
      <c r="K6908" s="293"/>
      <c r="M6908" s="290"/>
    </row>
    <row r="6909" spans="11:13" x14ac:dyDescent="0.35">
      <c r="K6909" s="293"/>
      <c r="M6909" s="290"/>
    </row>
    <row r="6910" spans="11:13" x14ac:dyDescent="0.35">
      <c r="K6910" s="293"/>
      <c r="M6910" s="290"/>
    </row>
    <row r="6911" spans="11:13" x14ac:dyDescent="0.35">
      <c r="K6911" s="293"/>
      <c r="M6911" s="290"/>
    </row>
    <row r="6912" spans="11:13" x14ac:dyDescent="0.35">
      <c r="K6912" s="293"/>
      <c r="M6912" s="290"/>
    </row>
    <row r="6913" spans="11:13" x14ac:dyDescent="0.35">
      <c r="K6913" s="293"/>
      <c r="M6913" s="290"/>
    </row>
    <row r="6914" spans="11:13" x14ac:dyDescent="0.35">
      <c r="K6914" s="293"/>
      <c r="M6914" s="290"/>
    </row>
    <row r="6915" spans="11:13" x14ac:dyDescent="0.35">
      <c r="K6915" s="293"/>
      <c r="M6915" s="290"/>
    </row>
    <row r="6916" spans="11:13" x14ac:dyDescent="0.35">
      <c r="K6916" s="293"/>
      <c r="M6916" s="290"/>
    </row>
    <row r="6917" spans="11:13" x14ac:dyDescent="0.35">
      <c r="K6917" s="293"/>
      <c r="M6917" s="290"/>
    </row>
    <row r="6918" spans="11:13" x14ac:dyDescent="0.35">
      <c r="K6918" s="293"/>
      <c r="M6918" s="290"/>
    </row>
    <row r="6919" spans="11:13" x14ac:dyDescent="0.35">
      <c r="K6919" s="293"/>
      <c r="M6919" s="290"/>
    </row>
    <row r="6920" spans="11:13" x14ac:dyDescent="0.35">
      <c r="K6920" s="293"/>
      <c r="M6920" s="290"/>
    </row>
    <row r="6921" spans="11:13" x14ac:dyDescent="0.35">
      <c r="K6921" s="293"/>
      <c r="M6921" s="290"/>
    </row>
    <row r="6922" spans="11:13" x14ac:dyDescent="0.35">
      <c r="K6922" s="293"/>
      <c r="M6922" s="290"/>
    </row>
    <row r="6923" spans="11:13" x14ac:dyDescent="0.35">
      <c r="K6923" s="293"/>
      <c r="M6923" s="290"/>
    </row>
    <row r="6924" spans="11:13" x14ac:dyDescent="0.35">
      <c r="K6924" s="293"/>
      <c r="M6924" s="290"/>
    </row>
    <row r="6925" spans="11:13" x14ac:dyDescent="0.35">
      <c r="K6925" s="293"/>
      <c r="M6925" s="290"/>
    </row>
    <row r="6926" spans="11:13" x14ac:dyDescent="0.35">
      <c r="K6926" s="293"/>
      <c r="M6926" s="290"/>
    </row>
    <row r="6927" spans="11:13" x14ac:dyDescent="0.35">
      <c r="K6927" s="293"/>
      <c r="M6927" s="290"/>
    </row>
    <row r="6928" spans="11:13" x14ac:dyDescent="0.35">
      <c r="K6928" s="293"/>
      <c r="M6928" s="290"/>
    </row>
    <row r="6929" spans="11:13" x14ac:dyDescent="0.35">
      <c r="K6929" s="293"/>
      <c r="M6929" s="290"/>
    </row>
    <row r="6930" spans="11:13" x14ac:dyDescent="0.35">
      <c r="K6930" s="293"/>
      <c r="M6930" s="290"/>
    </row>
    <row r="6931" spans="11:13" x14ac:dyDescent="0.35">
      <c r="K6931" s="293"/>
      <c r="M6931" s="290"/>
    </row>
    <row r="6932" spans="11:13" x14ac:dyDescent="0.35">
      <c r="K6932" s="293"/>
      <c r="M6932" s="290"/>
    </row>
    <row r="6933" spans="11:13" x14ac:dyDescent="0.35">
      <c r="K6933" s="293"/>
      <c r="M6933" s="290"/>
    </row>
    <row r="6934" spans="11:13" x14ac:dyDescent="0.35">
      <c r="K6934" s="293"/>
      <c r="M6934" s="290"/>
    </row>
    <row r="6935" spans="11:13" x14ac:dyDescent="0.35">
      <c r="K6935" s="293"/>
      <c r="M6935" s="290"/>
    </row>
    <row r="6936" spans="11:13" x14ac:dyDescent="0.35">
      <c r="K6936" s="293"/>
      <c r="M6936" s="290"/>
    </row>
    <row r="6937" spans="11:13" x14ac:dyDescent="0.35">
      <c r="K6937" s="293"/>
      <c r="M6937" s="290"/>
    </row>
    <row r="6938" spans="11:13" x14ac:dyDescent="0.35">
      <c r="K6938" s="293"/>
      <c r="M6938" s="290"/>
    </row>
    <row r="6939" spans="11:13" x14ac:dyDescent="0.35">
      <c r="K6939" s="293"/>
      <c r="M6939" s="290"/>
    </row>
    <row r="6940" spans="11:13" x14ac:dyDescent="0.35">
      <c r="K6940" s="293"/>
      <c r="M6940" s="290"/>
    </row>
    <row r="6941" spans="11:13" x14ac:dyDescent="0.35">
      <c r="K6941" s="293"/>
      <c r="M6941" s="290"/>
    </row>
    <row r="6942" spans="11:13" x14ac:dyDescent="0.35">
      <c r="K6942" s="293"/>
      <c r="M6942" s="290"/>
    </row>
    <row r="6943" spans="11:13" x14ac:dyDescent="0.35">
      <c r="K6943" s="293"/>
      <c r="M6943" s="290"/>
    </row>
    <row r="6944" spans="11:13" x14ac:dyDescent="0.35">
      <c r="K6944" s="293"/>
      <c r="M6944" s="290"/>
    </row>
    <row r="6945" spans="11:13" x14ac:dyDescent="0.35">
      <c r="K6945" s="293"/>
      <c r="M6945" s="290"/>
    </row>
    <row r="6946" spans="11:13" x14ac:dyDescent="0.35">
      <c r="K6946" s="293"/>
      <c r="M6946" s="290"/>
    </row>
    <row r="6947" spans="11:13" x14ac:dyDescent="0.35">
      <c r="K6947" s="293"/>
      <c r="M6947" s="290"/>
    </row>
    <row r="6948" spans="11:13" x14ac:dyDescent="0.35">
      <c r="K6948" s="293"/>
      <c r="M6948" s="290"/>
    </row>
    <row r="6949" spans="11:13" x14ac:dyDescent="0.35">
      <c r="K6949" s="293"/>
      <c r="M6949" s="290"/>
    </row>
    <row r="6950" spans="11:13" x14ac:dyDescent="0.35">
      <c r="K6950" s="293"/>
      <c r="M6950" s="290"/>
    </row>
    <row r="6951" spans="11:13" x14ac:dyDescent="0.35">
      <c r="K6951" s="293"/>
      <c r="M6951" s="290"/>
    </row>
    <row r="6952" spans="11:13" x14ac:dyDescent="0.35">
      <c r="K6952" s="293"/>
      <c r="M6952" s="290"/>
    </row>
    <row r="6953" spans="11:13" x14ac:dyDescent="0.35">
      <c r="K6953" s="293"/>
      <c r="M6953" s="290"/>
    </row>
    <row r="6954" spans="11:13" x14ac:dyDescent="0.35">
      <c r="K6954" s="293"/>
      <c r="M6954" s="290"/>
    </row>
    <row r="6955" spans="11:13" x14ac:dyDescent="0.35">
      <c r="K6955" s="293"/>
      <c r="M6955" s="290"/>
    </row>
    <row r="6956" spans="11:13" x14ac:dyDescent="0.35">
      <c r="K6956" s="293"/>
      <c r="M6956" s="290"/>
    </row>
    <row r="6957" spans="11:13" x14ac:dyDescent="0.35">
      <c r="K6957" s="293"/>
      <c r="M6957" s="290"/>
    </row>
    <row r="6958" spans="11:13" x14ac:dyDescent="0.35">
      <c r="K6958" s="293"/>
      <c r="M6958" s="290"/>
    </row>
    <row r="6959" spans="11:13" x14ac:dyDescent="0.35">
      <c r="K6959" s="293"/>
      <c r="M6959" s="290"/>
    </row>
    <row r="6960" spans="11:13" x14ac:dyDescent="0.35">
      <c r="K6960" s="293"/>
      <c r="M6960" s="290"/>
    </row>
    <row r="6961" spans="11:13" x14ac:dyDescent="0.35">
      <c r="K6961" s="293"/>
      <c r="M6961" s="290"/>
    </row>
    <row r="6962" spans="11:13" x14ac:dyDescent="0.35">
      <c r="K6962" s="293"/>
      <c r="M6962" s="290"/>
    </row>
    <row r="6963" spans="11:13" x14ac:dyDescent="0.35">
      <c r="K6963" s="293"/>
      <c r="M6963" s="290"/>
    </row>
    <row r="6964" spans="11:13" x14ac:dyDescent="0.35">
      <c r="K6964" s="293"/>
      <c r="M6964" s="290"/>
    </row>
    <row r="6965" spans="11:13" x14ac:dyDescent="0.35">
      <c r="K6965" s="293"/>
      <c r="M6965" s="290"/>
    </row>
    <row r="6966" spans="11:13" x14ac:dyDescent="0.35">
      <c r="K6966" s="293"/>
      <c r="M6966" s="290"/>
    </row>
    <row r="6967" spans="11:13" x14ac:dyDescent="0.35">
      <c r="K6967" s="293"/>
      <c r="M6967" s="290"/>
    </row>
    <row r="6968" spans="11:13" x14ac:dyDescent="0.35">
      <c r="K6968" s="293"/>
      <c r="M6968" s="290"/>
    </row>
    <row r="6969" spans="11:13" x14ac:dyDescent="0.35">
      <c r="K6969" s="293"/>
      <c r="M6969" s="290"/>
    </row>
    <row r="6970" spans="11:13" x14ac:dyDescent="0.35">
      <c r="K6970" s="293"/>
      <c r="M6970" s="290"/>
    </row>
    <row r="6971" spans="11:13" x14ac:dyDescent="0.35">
      <c r="K6971" s="293"/>
      <c r="M6971" s="290"/>
    </row>
    <row r="6972" spans="11:13" x14ac:dyDescent="0.35">
      <c r="K6972" s="293"/>
      <c r="M6972" s="290"/>
    </row>
    <row r="6973" spans="11:13" x14ac:dyDescent="0.35">
      <c r="K6973" s="293"/>
      <c r="M6973" s="290"/>
    </row>
    <row r="6974" spans="11:13" x14ac:dyDescent="0.35">
      <c r="K6974" s="293"/>
      <c r="M6974" s="290"/>
    </row>
    <row r="6975" spans="11:13" x14ac:dyDescent="0.35">
      <c r="K6975" s="293"/>
      <c r="M6975" s="290"/>
    </row>
    <row r="6976" spans="11:13" x14ac:dyDescent="0.35">
      <c r="K6976" s="293"/>
      <c r="M6976" s="290"/>
    </row>
    <row r="6977" spans="11:13" x14ac:dyDescent="0.35">
      <c r="K6977" s="293"/>
      <c r="M6977" s="290"/>
    </row>
    <row r="6978" spans="11:13" x14ac:dyDescent="0.35">
      <c r="K6978" s="293"/>
      <c r="M6978" s="290"/>
    </row>
    <row r="6979" spans="11:13" x14ac:dyDescent="0.35">
      <c r="K6979" s="293"/>
      <c r="M6979" s="290"/>
    </row>
    <row r="6980" spans="11:13" x14ac:dyDescent="0.35">
      <c r="K6980" s="293"/>
      <c r="M6980" s="290"/>
    </row>
    <row r="6981" spans="11:13" x14ac:dyDescent="0.35">
      <c r="K6981" s="293"/>
      <c r="M6981" s="290"/>
    </row>
    <row r="6982" spans="11:13" x14ac:dyDescent="0.35">
      <c r="K6982" s="293"/>
      <c r="M6982" s="290"/>
    </row>
    <row r="6983" spans="11:13" x14ac:dyDescent="0.35">
      <c r="K6983" s="293"/>
      <c r="M6983" s="290"/>
    </row>
    <row r="6984" spans="11:13" x14ac:dyDescent="0.35">
      <c r="K6984" s="293"/>
      <c r="M6984" s="290"/>
    </row>
    <row r="6985" spans="11:13" x14ac:dyDescent="0.35">
      <c r="K6985" s="293"/>
      <c r="M6985" s="290"/>
    </row>
    <row r="6986" spans="11:13" x14ac:dyDescent="0.35">
      <c r="K6986" s="293"/>
      <c r="M6986" s="290"/>
    </row>
    <row r="6987" spans="11:13" x14ac:dyDescent="0.35">
      <c r="K6987" s="293"/>
      <c r="M6987" s="290"/>
    </row>
    <row r="6988" spans="11:13" x14ac:dyDescent="0.35">
      <c r="K6988" s="293"/>
      <c r="M6988" s="290"/>
    </row>
    <row r="6989" spans="11:13" x14ac:dyDescent="0.35">
      <c r="K6989" s="293"/>
      <c r="M6989" s="290"/>
    </row>
    <row r="6990" spans="11:13" x14ac:dyDescent="0.35">
      <c r="K6990" s="293"/>
      <c r="M6990" s="290"/>
    </row>
    <row r="6991" spans="11:13" x14ac:dyDescent="0.35">
      <c r="K6991" s="293"/>
      <c r="M6991" s="290"/>
    </row>
    <row r="6992" spans="11:13" x14ac:dyDescent="0.35">
      <c r="K6992" s="293"/>
      <c r="M6992" s="290"/>
    </row>
    <row r="6993" spans="11:13" x14ac:dyDescent="0.35">
      <c r="K6993" s="293"/>
      <c r="M6993" s="290"/>
    </row>
    <row r="6994" spans="11:13" x14ac:dyDescent="0.35">
      <c r="K6994" s="293"/>
      <c r="M6994" s="290"/>
    </row>
    <row r="6995" spans="11:13" x14ac:dyDescent="0.35">
      <c r="K6995" s="293"/>
      <c r="M6995" s="290"/>
    </row>
    <row r="6996" spans="11:13" x14ac:dyDescent="0.35">
      <c r="K6996" s="293"/>
      <c r="M6996" s="290"/>
    </row>
    <row r="6997" spans="11:13" x14ac:dyDescent="0.35">
      <c r="K6997" s="293"/>
      <c r="M6997" s="290"/>
    </row>
    <row r="6998" spans="11:13" x14ac:dyDescent="0.35">
      <c r="K6998" s="293"/>
      <c r="M6998" s="290"/>
    </row>
    <row r="6999" spans="11:13" x14ac:dyDescent="0.35">
      <c r="K6999" s="293"/>
      <c r="M6999" s="290"/>
    </row>
    <row r="7000" spans="11:13" x14ac:dyDescent="0.35">
      <c r="K7000" s="293"/>
      <c r="M7000" s="290"/>
    </row>
    <row r="7001" spans="11:13" x14ac:dyDescent="0.35">
      <c r="K7001" s="293"/>
      <c r="M7001" s="290"/>
    </row>
    <row r="7002" spans="11:13" x14ac:dyDescent="0.35">
      <c r="K7002" s="293"/>
      <c r="M7002" s="290"/>
    </row>
    <row r="7003" spans="11:13" x14ac:dyDescent="0.35">
      <c r="K7003" s="293"/>
      <c r="M7003" s="290"/>
    </row>
    <row r="7004" spans="11:13" x14ac:dyDescent="0.35">
      <c r="K7004" s="293"/>
      <c r="M7004" s="290"/>
    </row>
    <row r="7005" spans="11:13" x14ac:dyDescent="0.35">
      <c r="K7005" s="293"/>
      <c r="M7005" s="290"/>
    </row>
    <row r="7006" spans="11:13" x14ac:dyDescent="0.35">
      <c r="K7006" s="293"/>
      <c r="M7006" s="290"/>
    </row>
    <row r="7007" spans="11:13" x14ac:dyDescent="0.35">
      <c r="K7007" s="293"/>
      <c r="M7007" s="290"/>
    </row>
    <row r="7008" spans="11:13" x14ac:dyDescent="0.35">
      <c r="K7008" s="293"/>
      <c r="M7008" s="290"/>
    </row>
    <row r="7009" spans="11:13" x14ac:dyDescent="0.35">
      <c r="K7009" s="293"/>
      <c r="M7009" s="290"/>
    </row>
    <row r="7010" spans="11:13" x14ac:dyDescent="0.35">
      <c r="K7010" s="293"/>
      <c r="M7010" s="290"/>
    </row>
    <row r="7011" spans="11:13" x14ac:dyDescent="0.35">
      <c r="K7011" s="293"/>
      <c r="M7011" s="290"/>
    </row>
    <row r="7012" spans="11:13" x14ac:dyDescent="0.35">
      <c r="K7012" s="293"/>
      <c r="M7012" s="290"/>
    </row>
    <row r="7013" spans="11:13" x14ac:dyDescent="0.35">
      <c r="K7013" s="293"/>
      <c r="M7013" s="290"/>
    </row>
    <row r="7014" spans="11:13" x14ac:dyDescent="0.35">
      <c r="K7014" s="293"/>
      <c r="M7014" s="290"/>
    </row>
    <row r="7015" spans="11:13" x14ac:dyDescent="0.35">
      <c r="K7015" s="293"/>
      <c r="M7015" s="290"/>
    </row>
    <row r="7016" spans="11:13" x14ac:dyDescent="0.35">
      <c r="K7016" s="293"/>
      <c r="M7016" s="290"/>
    </row>
    <row r="7017" spans="11:13" x14ac:dyDescent="0.35">
      <c r="K7017" s="293"/>
      <c r="M7017" s="290"/>
    </row>
    <row r="7018" spans="11:13" x14ac:dyDescent="0.35">
      <c r="K7018" s="293"/>
      <c r="M7018" s="290"/>
    </row>
    <row r="7019" spans="11:13" x14ac:dyDescent="0.35">
      <c r="K7019" s="293"/>
      <c r="M7019" s="290"/>
    </row>
    <row r="7020" spans="11:13" x14ac:dyDescent="0.35">
      <c r="K7020" s="293"/>
      <c r="M7020" s="290"/>
    </row>
    <row r="7021" spans="11:13" x14ac:dyDescent="0.35">
      <c r="K7021" s="293"/>
      <c r="M7021" s="290"/>
    </row>
    <row r="7022" spans="11:13" x14ac:dyDescent="0.35">
      <c r="K7022" s="293"/>
      <c r="M7022" s="290"/>
    </row>
    <row r="7023" spans="11:13" x14ac:dyDescent="0.35">
      <c r="K7023" s="293"/>
      <c r="M7023" s="290"/>
    </row>
    <row r="7024" spans="11:13" x14ac:dyDescent="0.35">
      <c r="K7024" s="293"/>
      <c r="M7024" s="290"/>
    </row>
    <row r="7025" spans="11:13" x14ac:dyDescent="0.35">
      <c r="K7025" s="293"/>
      <c r="M7025" s="290"/>
    </row>
    <row r="7026" spans="11:13" x14ac:dyDescent="0.35">
      <c r="K7026" s="293"/>
      <c r="M7026" s="290"/>
    </row>
    <row r="7027" spans="11:13" x14ac:dyDescent="0.35">
      <c r="K7027" s="293"/>
      <c r="M7027" s="290"/>
    </row>
    <row r="7028" spans="11:13" x14ac:dyDescent="0.35">
      <c r="K7028" s="293"/>
      <c r="M7028" s="290"/>
    </row>
    <row r="7029" spans="11:13" x14ac:dyDescent="0.35">
      <c r="K7029" s="293"/>
      <c r="M7029" s="290"/>
    </row>
    <row r="7030" spans="11:13" x14ac:dyDescent="0.35">
      <c r="K7030" s="293"/>
      <c r="M7030" s="290"/>
    </row>
    <row r="7031" spans="11:13" x14ac:dyDescent="0.35">
      <c r="K7031" s="293"/>
      <c r="M7031" s="290"/>
    </row>
    <row r="7032" spans="11:13" x14ac:dyDescent="0.35">
      <c r="K7032" s="293"/>
      <c r="M7032" s="290"/>
    </row>
    <row r="7033" spans="11:13" x14ac:dyDescent="0.35">
      <c r="K7033" s="293"/>
      <c r="M7033" s="290"/>
    </row>
    <row r="7034" spans="11:13" x14ac:dyDescent="0.35">
      <c r="K7034" s="293"/>
      <c r="M7034" s="290"/>
    </row>
    <row r="7035" spans="11:13" x14ac:dyDescent="0.35">
      <c r="K7035" s="293"/>
      <c r="M7035" s="290"/>
    </row>
    <row r="7036" spans="11:13" x14ac:dyDescent="0.35">
      <c r="K7036" s="293"/>
      <c r="M7036" s="290"/>
    </row>
    <row r="7037" spans="11:13" x14ac:dyDescent="0.35">
      <c r="K7037" s="293"/>
      <c r="M7037" s="290"/>
    </row>
    <row r="7038" spans="11:13" x14ac:dyDescent="0.35">
      <c r="K7038" s="293"/>
      <c r="M7038" s="290"/>
    </row>
    <row r="7039" spans="11:13" x14ac:dyDescent="0.35">
      <c r="K7039" s="293"/>
      <c r="M7039" s="290"/>
    </row>
    <row r="7040" spans="11:13" x14ac:dyDescent="0.35">
      <c r="K7040" s="293"/>
      <c r="M7040" s="290"/>
    </row>
    <row r="7041" spans="11:13" x14ac:dyDescent="0.35">
      <c r="K7041" s="293"/>
      <c r="M7041" s="290"/>
    </row>
    <row r="7042" spans="11:13" x14ac:dyDescent="0.35">
      <c r="K7042" s="293"/>
      <c r="M7042" s="290"/>
    </row>
    <row r="7043" spans="11:13" x14ac:dyDescent="0.35">
      <c r="K7043" s="293"/>
      <c r="M7043" s="290"/>
    </row>
    <row r="7044" spans="11:13" x14ac:dyDescent="0.35">
      <c r="K7044" s="293"/>
      <c r="M7044" s="290"/>
    </row>
    <row r="7045" spans="11:13" x14ac:dyDescent="0.35">
      <c r="K7045" s="293"/>
      <c r="M7045" s="290"/>
    </row>
    <row r="7046" spans="11:13" x14ac:dyDescent="0.35">
      <c r="K7046" s="293"/>
      <c r="M7046" s="290"/>
    </row>
    <row r="7047" spans="11:13" x14ac:dyDescent="0.35">
      <c r="K7047" s="293"/>
      <c r="M7047" s="290"/>
    </row>
    <row r="7048" spans="11:13" x14ac:dyDescent="0.35">
      <c r="K7048" s="293"/>
      <c r="M7048" s="290"/>
    </row>
    <row r="7049" spans="11:13" x14ac:dyDescent="0.35">
      <c r="K7049" s="293"/>
      <c r="M7049" s="290"/>
    </row>
    <row r="7050" spans="11:13" x14ac:dyDescent="0.35">
      <c r="K7050" s="293"/>
      <c r="M7050" s="290"/>
    </row>
    <row r="7051" spans="11:13" x14ac:dyDescent="0.35">
      <c r="K7051" s="293"/>
      <c r="M7051" s="290"/>
    </row>
    <row r="7052" spans="11:13" x14ac:dyDescent="0.35">
      <c r="K7052" s="293"/>
      <c r="M7052" s="290"/>
    </row>
    <row r="7053" spans="11:13" x14ac:dyDescent="0.35">
      <c r="K7053" s="293"/>
      <c r="M7053" s="290"/>
    </row>
    <row r="7054" spans="11:13" x14ac:dyDescent="0.35">
      <c r="K7054" s="293"/>
      <c r="M7054" s="290"/>
    </row>
    <row r="7055" spans="11:13" x14ac:dyDescent="0.35">
      <c r="K7055" s="293"/>
      <c r="M7055" s="290"/>
    </row>
    <row r="7056" spans="11:13" x14ac:dyDescent="0.35">
      <c r="K7056" s="293"/>
      <c r="M7056" s="290"/>
    </row>
    <row r="7057" spans="11:13" x14ac:dyDescent="0.35">
      <c r="K7057" s="293"/>
      <c r="M7057" s="290"/>
    </row>
    <row r="7058" spans="11:13" x14ac:dyDescent="0.35">
      <c r="K7058" s="293"/>
      <c r="M7058" s="290"/>
    </row>
    <row r="7059" spans="11:13" x14ac:dyDescent="0.35">
      <c r="K7059" s="293"/>
      <c r="M7059" s="290"/>
    </row>
    <row r="7060" spans="11:13" x14ac:dyDescent="0.35">
      <c r="K7060" s="293"/>
      <c r="M7060" s="290"/>
    </row>
    <row r="7061" spans="11:13" x14ac:dyDescent="0.35">
      <c r="K7061" s="293"/>
      <c r="M7061" s="290"/>
    </row>
    <row r="7062" spans="11:13" x14ac:dyDescent="0.35">
      <c r="K7062" s="293"/>
      <c r="M7062" s="290"/>
    </row>
    <row r="7063" spans="11:13" x14ac:dyDescent="0.35">
      <c r="K7063" s="293"/>
      <c r="M7063" s="290"/>
    </row>
    <row r="7064" spans="11:13" x14ac:dyDescent="0.35">
      <c r="K7064" s="293"/>
      <c r="M7064" s="290"/>
    </row>
    <row r="7065" spans="11:13" x14ac:dyDescent="0.35">
      <c r="K7065" s="293"/>
      <c r="M7065" s="290"/>
    </row>
    <row r="7066" spans="11:13" x14ac:dyDescent="0.35">
      <c r="K7066" s="293"/>
      <c r="M7066" s="290"/>
    </row>
    <row r="7067" spans="11:13" x14ac:dyDescent="0.35">
      <c r="K7067" s="293"/>
      <c r="M7067" s="290"/>
    </row>
    <row r="7068" spans="11:13" x14ac:dyDescent="0.35">
      <c r="K7068" s="293"/>
      <c r="M7068" s="290"/>
    </row>
    <row r="7069" spans="11:13" x14ac:dyDescent="0.35">
      <c r="K7069" s="293"/>
      <c r="M7069" s="290"/>
    </row>
    <row r="7070" spans="11:13" x14ac:dyDescent="0.35">
      <c r="K7070" s="293"/>
      <c r="M7070" s="290"/>
    </row>
    <row r="7071" spans="11:13" x14ac:dyDescent="0.35">
      <c r="K7071" s="293"/>
      <c r="M7071" s="290"/>
    </row>
    <row r="7072" spans="11:13" x14ac:dyDescent="0.35">
      <c r="K7072" s="293"/>
      <c r="M7072" s="290"/>
    </row>
    <row r="7073" spans="11:13" x14ac:dyDescent="0.35">
      <c r="K7073" s="293"/>
      <c r="M7073" s="290"/>
    </row>
    <row r="7074" spans="11:13" x14ac:dyDescent="0.35">
      <c r="K7074" s="293"/>
      <c r="M7074" s="290"/>
    </row>
    <row r="7075" spans="11:13" x14ac:dyDescent="0.35">
      <c r="K7075" s="293"/>
      <c r="M7075" s="290"/>
    </row>
    <row r="7076" spans="11:13" x14ac:dyDescent="0.35">
      <c r="K7076" s="293"/>
      <c r="M7076" s="290"/>
    </row>
    <row r="7077" spans="11:13" x14ac:dyDescent="0.35">
      <c r="K7077" s="293"/>
      <c r="M7077" s="290"/>
    </row>
    <row r="7078" spans="11:13" x14ac:dyDescent="0.35">
      <c r="K7078" s="293"/>
      <c r="M7078" s="290"/>
    </row>
    <row r="7079" spans="11:13" x14ac:dyDescent="0.35">
      <c r="K7079" s="293"/>
      <c r="M7079" s="290"/>
    </row>
    <row r="7080" spans="11:13" x14ac:dyDescent="0.35">
      <c r="K7080" s="293"/>
      <c r="M7080" s="290"/>
    </row>
    <row r="7081" spans="11:13" x14ac:dyDescent="0.35">
      <c r="K7081" s="293"/>
      <c r="M7081" s="290"/>
    </row>
    <row r="7082" spans="11:13" x14ac:dyDescent="0.35">
      <c r="K7082" s="293"/>
      <c r="M7082" s="290"/>
    </row>
    <row r="7083" spans="11:13" x14ac:dyDescent="0.35">
      <c r="K7083" s="293"/>
      <c r="M7083" s="290"/>
    </row>
    <row r="7084" spans="11:13" x14ac:dyDescent="0.35">
      <c r="K7084" s="293"/>
      <c r="M7084" s="290"/>
    </row>
    <row r="7085" spans="11:13" x14ac:dyDescent="0.35">
      <c r="K7085" s="293"/>
      <c r="M7085" s="290"/>
    </row>
    <row r="7086" spans="11:13" x14ac:dyDescent="0.35">
      <c r="K7086" s="293"/>
      <c r="M7086" s="290"/>
    </row>
    <row r="7087" spans="11:13" x14ac:dyDescent="0.35">
      <c r="K7087" s="293"/>
      <c r="M7087" s="290"/>
    </row>
    <row r="7088" spans="11:13" x14ac:dyDescent="0.35">
      <c r="K7088" s="293"/>
      <c r="M7088" s="290"/>
    </row>
    <row r="7089" spans="11:13" x14ac:dyDescent="0.35">
      <c r="K7089" s="293"/>
      <c r="M7089" s="290"/>
    </row>
    <row r="7090" spans="11:13" x14ac:dyDescent="0.35">
      <c r="K7090" s="293"/>
      <c r="M7090" s="290"/>
    </row>
    <row r="7091" spans="11:13" x14ac:dyDescent="0.35">
      <c r="K7091" s="293"/>
      <c r="M7091" s="290"/>
    </row>
    <row r="7092" spans="11:13" x14ac:dyDescent="0.35">
      <c r="K7092" s="293"/>
      <c r="M7092" s="290"/>
    </row>
    <row r="7093" spans="11:13" x14ac:dyDescent="0.35">
      <c r="K7093" s="293"/>
      <c r="M7093" s="290"/>
    </row>
    <row r="7094" spans="11:13" x14ac:dyDescent="0.35">
      <c r="K7094" s="293"/>
      <c r="M7094" s="290"/>
    </row>
    <row r="7095" spans="11:13" x14ac:dyDescent="0.35">
      <c r="K7095" s="293"/>
      <c r="M7095" s="290"/>
    </row>
    <row r="7096" spans="11:13" x14ac:dyDescent="0.35">
      <c r="K7096" s="293"/>
      <c r="M7096" s="290"/>
    </row>
    <row r="7097" spans="11:13" x14ac:dyDescent="0.35">
      <c r="K7097" s="293"/>
      <c r="M7097" s="290"/>
    </row>
    <row r="7098" spans="11:13" x14ac:dyDescent="0.35">
      <c r="K7098" s="293"/>
      <c r="M7098" s="290"/>
    </row>
    <row r="7099" spans="11:13" x14ac:dyDescent="0.35">
      <c r="K7099" s="293"/>
      <c r="M7099" s="290"/>
    </row>
    <row r="7100" spans="11:13" x14ac:dyDescent="0.35">
      <c r="K7100" s="293"/>
      <c r="M7100" s="290"/>
    </row>
    <row r="7101" spans="11:13" x14ac:dyDescent="0.35">
      <c r="K7101" s="293"/>
      <c r="M7101" s="290"/>
    </row>
    <row r="7102" spans="11:13" x14ac:dyDescent="0.35">
      <c r="K7102" s="293"/>
      <c r="M7102" s="290"/>
    </row>
    <row r="7103" spans="11:13" x14ac:dyDescent="0.35">
      <c r="K7103" s="293"/>
      <c r="M7103" s="290"/>
    </row>
    <row r="7104" spans="11:13" x14ac:dyDescent="0.35">
      <c r="K7104" s="293"/>
      <c r="M7104" s="290"/>
    </row>
    <row r="7105" spans="11:13" x14ac:dyDescent="0.35">
      <c r="K7105" s="293"/>
      <c r="M7105" s="290"/>
    </row>
    <row r="7106" spans="11:13" x14ac:dyDescent="0.35">
      <c r="K7106" s="293"/>
      <c r="M7106" s="290"/>
    </row>
    <row r="7107" spans="11:13" x14ac:dyDescent="0.35">
      <c r="K7107" s="293"/>
      <c r="M7107" s="290"/>
    </row>
    <row r="7108" spans="11:13" x14ac:dyDescent="0.35">
      <c r="K7108" s="293"/>
      <c r="M7108" s="290"/>
    </row>
    <row r="7109" spans="11:13" x14ac:dyDescent="0.35">
      <c r="K7109" s="293"/>
      <c r="M7109" s="290"/>
    </row>
    <row r="7110" spans="11:13" x14ac:dyDescent="0.35">
      <c r="K7110" s="293"/>
      <c r="M7110" s="290"/>
    </row>
    <row r="7111" spans="11:13" x14ac:dyDescent="0.35">
      <c r="K7111" s="293"/>
      <c r="M7111" s="290"/>
    </row>
    <row r="7112" spans="11:13" x14ac:dyDescent="0.35">
      <c r="K7112" s="293"/>
      <c r="M7112" s="290"/>
    </row>
    <row r="7113" spans="11:13" x14ac:dyDescent="0.35">
      <c r="K7113" s="293"/>
      <c r="M7113" s="290"/>
    </row>
    <row r="7114" spans="11:13" x14ac:dyDescent="0.35">
      <c r="K7114" s="293"/>
      <c r="M7114" s="290"/>
    </row>
    <row r="7115" spans="11:13" x14ac:dyDescent="0.35">
      <c r="K7115" s="293"/>
      <c r="M7115" s="290"/>
    </row>
    <row r="7116" spans="11:13" x14ac:dyDescent="0.35">
      <c r="K7116" s="293"/>
      <c r="M7116" s="290"/>
    </row>
    <row r="7117" spans="11:13" x14ac:dyDescent="0.35">
      <c r="K7117" s="293"/>
      <c r="M7117" s="290"/>
    </row>
    <row r="7118" spans="11:13" x14ac:dyDescent="0.35">
      <c r="K7118" s="293"/>
      <c r="M7118" s="290"/>
    </row>
    <row r="7119" spans="11:13" x14ac:dyDescent="0.35">
      <c r="K7119" s="293"/>
      <c r="M7119" s="290"/>
    </row>
    <row r="7120" spans="11:13" x14ac:dyDescent="0.35">
      <c r="K7120" s="293"/>
      <c r="M7120" s="290"/>
    </row>
    <row r="7121" spans="11:13" x14ac:dyDescent="0.35">
      <c r="K7121" s="293"/>
      <c r="M7121" s="290"/>
    </row>
    <row r="7122" spans="11:13" x14ac:dyDescent="0.35">
      <c r="K7122" s="293"/>
      <c r="M7122" s="290"/>
    </row>
    <row r="7123" spans="11:13" x14ac:dyDescent="0.35">
      <c r="K7123" s="293"/>
      <c r="M7123" s="290"/>
    </row>
    <row r="7124" spans="11:13" x14ac:dyDescent="0.35">
      <c r="K7124" s="293"/>
      <c r="M7124" s="290"/>
    </row>
    <row r="7125" spans="11:13" x14ac:dyDescent="0.35">
      <c r="K7125" s="293"/>
      <c r="M7125" s="290"/>
    </row>
    <row r="7126" spans="11:13" x14ac:dyDescent="0.35">
      <c r="K7126" s="293"/>
      <c r="M7126" s="290"/>
    </row>
    <row r="7127" spans="11:13" x14ac:dyDescent="0.35">
      <c r="K7127" s="293"/>
      <c r="M7127" s="290"/>
    </row>
    <row r="7128" spans="11:13" x14ac:dyDescent="0.35">
      <c r="K7128" s="293"/>
      <c r="M7128" s="290"/>
    </row>
    <row r="7129" spans="11:13" x14ac:dyDescent="0.35">
      <c r="K7129" s="293"/>
      <c r="M7129" s="290"/>
    </row>
    <row r="7130" spans="11:13" x14ac:dyDescent="0.35">
      <c r="K7130" s="293"/>
      <c r="M7130" s="290"/>
    </row>
    <row r="7131" spans="11:13" x14ac:dyDescent="0.35">
      <c r="K7131" s="293"/>
      <c r="M7131" s="290"/>
    </row>
    <row r="7132" spans="11:13" x14ac:dyDescent="0.35">
      <c r="K7132" s="293"/>
      <c r="M7132" s="290"/>
    </row>
    <row r="7133" spans="11:13" x14ac:dyDescent="0.35">
      <c r="K7133" s="293"/>
      <c r="M7133" s="290"/>
    </row>
    <row r="7134" spans="11:13" x14ac:dyDescent="0.35">
      <c r="K7134" s="293"/>
      <c r="M7134" s="290"/>
    </row>
    <row r="7135" spans="11:13" x14ac:dyDescent="0.35">
      <c r="K7135" s="293"/>
      <c r="M7135" s="290"/>
    </row>
    <row r="7136" spans="11:13" x14ac:dyDescent="0.35">
      <c r="K7136" s="293"/>
      <c r="M7136" s="290"/>
    </row>
    <row r="7137" spans="11:13" x14ac:dyDescent="0.35">
      <c r="K7137" s="293"/>
      <c r="M7137" s="290"/>
    </row>
    <row r="7138" spans="11:13" x14ac:dyDescent="0.35">
      <c r="K7138" s="293"/>
      <c r="M7138" s="290"/>
    </row>
    <row r="7139" spans="11:13" x14ac:dyDescent="0.35">
      <c r="K7139" s="293"/>
      <c r="M7139" s="290"/>
    </row>
    <row r="7140" spans="11:13" x14ac:dyDescent="0.35">
      <c r="K7140" s="293"/>
      <c r="M7140" s="290"/>
    </row>
    <row r="7141" spans="11:13" x14ac:dyDescent="0.35">
      <c r="K7141" s="293"/>
      <c r="M7141" s="290"/>
    </row>
    <row r="7142" spans="11:13" x14ac:dyDescent="0.35">
      <c r="K7142" s="293"/>
      <c r="M7142" s="290"/>
    </row>
    <row r="7143" spans="11:13" x14ac:dyDescent="0.35">
      <c r="K7143" s="293"/>
      <c r="M7143" s="290"/>
    </row>
    <row r="7144" spans="11:13" x14ac:dyDescent="0.35">
      <c r="K7144" s="293"/>
      <c r="M7144" s="290"/>
    </row>
    <row r="7145" spans="11:13" x14ac:dyDescent="0.35">
      <c r="K7145" s="293"/>
      <c r="M7145" s="290"/>
    </row>
    <row r="7146" spans="11:13" x14ac:dyDescent="0.35">
      <c r="K7146" s="293"/>
      <c r="M7146" s="290"/>
    </row>
    <row r="7147" spans="11:13" x14ac:dyDescent="0.35">
      <c r="K7147" s="293"/>
      <c r="M7147" s="290"/>
    </row>
    <row r="7148" spans="11:13" x14ac:dyDescent="0.35">
      <c r="K7148" s="293"/>
      <c r="M7148" s="290"/>
    </row>
    <row r="7149" spans="11:13" x14ac:dyDescent="0.35">
      <c r="K7149" s="293"/>
      <c r="M7149" s="290"/>
    </row>
    <row r="7150" spans="11:13" x14ac:dyDescent="0.35">
      <c r="K7150" s="293"/>
      <c r="M7150" s="290"/>
    </row>
    <row r="7151" spans="11:13" x14ac:dyDescent="0.35">
      <c r="K7151" s="293"/>
      <c r="M7151" s="290"/>
    </row>
    <row r="7152" spans="11:13" x14ac:dyDescent="0.35">
      <c r="K7152" s="293"/>
      <c r="M7152" s="290"/>
    </row>
    <row r="7153" spans="11:13" x14ac:dyDescent="0.35">
      <c r="K7153" s="293"/>
      <c r="M7153" s="290"/>
    </row>
    <row r="7154" spans="11:13" x14ac:dyDescent="0.35">
      <c r="K7154" s="293"/>
      <c r="M7154" s="290"/>
    </row>
    <row r="7155" spans="11:13" x14ac:dyDescent="0.35">
      <c r="K7155" s="293"/>
      <c r="M7155" s="290"/>
    </row>
    <row r="7156" spans="11:13" x14ac:dyDescent="0.35">
      <c r="K7156" s="293"/>
      <c r="M7156" s="290"/>
    </row>
    <row r="7157" spans="11:13" x14ac:dyDescent="0.35">
      <c r="K7157" s="293"/>
      <c r="M7157" s="290"/>
    </row>
    <row r="7158" spans="11:13" x14ac:dyDescent="0.35">
      <c r="K7158" s="293"/>
      <c r="M7158" s="290"/>
    </row>
    <row r="7159" spans="11:13" x14ac:dyDescent="0.35">
      <c r="K7159" s="293"/>
      <c r="M7159" s="290"/>
    </row>
    <row r="7160" spans="11:13" x14ac:dyDescent="0.35">
      <c r="K7160" s="293"/>
      <c r="M7160" s="290"/>
    </row>
    <row r="7161" spans="11:13" x14ac:dyDescent="0.35">
      <c r="K7161" s="293"/>
      <c r="M7161" s="290"/>
    </row>
    <row r="7162" spans="11:13" x14ac:dyDescent="0.35">
      <c r="K7162" s="293"/>
      <c r="M7162" s="290"/>
    </row>
    <row r="7163" spans="11:13" x14ac:dyDescent="0.35">
      <c r="K7163" s="293"/>
      <c r="M7163" s="290"/>
    </row>
    <row r="7164" spans="11:13" x14ac:dyDescent="0.35">
      <c r="K7164" s="293"/>
      <c r="M7164" s="290"/>
    </row>
    <row r="7165" spans="11:13" x14ac:dyDescent="0.35">
      <c r="K7165" s="293"/>
      <c r="M7165" s="290"/>
    </row>
    <row r="7166" spans="11:13" x14ac:dyDescent="0.35">
      <c r="K7166" s="293"/>
      <c r="M7166" s="290"/>
    </row>
    <row r="7167" spans="11:13" x14ac:dyDescent="0.35">
      <c r="K7167" s="293"/>
      <c r="M7167" s="290"/>
    </row>
    <row r="7168" spans="11:13" x14ac:dyDescent="0.35">
      <c r="K7168" s="293"/>
      <c r="M7168" s="290"/>
    </row>
    <row r="7169" spans="11:13" x14ac:dyDescent="0.35">
      <c r="K7169" s="293"/>
      <c r="M7169" s="290"/>
    </row>
    <row r="7170" spans="11:13" x14ac:dyDescent="0.35">
      <c r="K7170" s="293"/>
      <c r="M7170" s="290"/>
    </row>
    <row r="7171" spans="11:13" x14ac:dyDescent="0.35">
      <c r="K7171" s="293"/>
      <c r="M7171" s="290"/>
    </row>
    <row r="7172" spans="11:13" x14ac:dyDescent="0.35">
      <c r="K7172" s="293"/>
      <c r="M7172" s="290"/>
    </row>
    <row r="7173" spans="11:13" x14ac:dyDescent="0.35">
      <c r="K7173" s="293"/>
      <c r="M7173" s="290"/>
    </row>
    <row r="7174" spans="11:13" x14ac:dyDescent="0.35">
      <c r="K7174" s="293"/>
      <c r="M7174" s="290"/>
    </row>
    <row r="7175" spans="11:13" x14ac:dyDescent="0.35">
      <c r="K7175" s="293"/>
      <c r="M7175" s="290"/>
    </row>
    <row r="7176" spans="11:13" x14ac:dyDescent="0.35">
      <c r="K7176" s="293"/>
      <c r="M7176" s="290"/>
    </row>
    <row r="7177" spans="11:13" x14ac:dyDescent="0.35">
      <c r="K7177" s="293"/>
      <c r="M7177" s="290"/>
    </row>
    <row r="7178" spans="11:13" x14ac:dyDescent="0.35">
      <c r="K7178" s="293"/>
      <c r="M7178" s="290"/>
    </row>
    <row r="7179" spans="11:13" x14ac:dyDescent="0.35">
      <c r="K7179" s="293"/>
      <c r="M7179" s="290"/>
    </row>
    <row r="7180" spans="11:13" x14ac:dyDescent="0.35">
      <c r="K7180" s="293"/>
      <c r="M7180" s="290"/>
    </row>
    <row r="7181" spans="11:13" x14ac:dyDescent="0.35">
      <c r="K7181" s="293"/>
      <c r="M7181" s="290"/>
    </row>
    <row r="7182" spans="11:13" x14ac:dyDescent="0.35">
      <c r="K7182" s="293"/>
      <c r="M7182" s="290"/>
    </row>
    <row r="7183" spans="11:13" x14ac:dyDescent="0.35">
      <c r="K7183" s="293"/>
      <c r="M7183" s="290"/>
    </row>
    <row r="7184" spans="11:13" x14ac:dyDescent="0.35">
      <c r="K7184" s="293"/>
      <c r="M7184" s="290"/>
    </row>
    <row r="7185" spans="11:13" x14ac:dyDescent="0.35">
      <c r="K7185" s="293"/>
      <c r="M7185" s="290"/>
    </row>
    <row r="7186" spans="11:13" x14ac:dyDescent="0.35">
      <c r="K7186" s="293"/>
      <c r="M7186" s="290"/>
    </row>
    <row r="7187" spans="11:13" x14ac:dyDescent="0.35">
      <c r="K7187" s="293"/>
      <c r="M7187" s="290"/>
    </row>
    <row r="7188" spans="11:13" x14ac:dyDescent="0.35">
      <c r="K7188" s="293"/>
      <c r="M7188" s="290"/>
    </row>
    <row r="7189" spans="11:13" x14ac:dyDescent="0.35">
      <c r="K7189" s="293"/>
      <c r="M7189" s="290"/>
    </row>
    <row r="7190" spans="11:13" x14ac:dyDescent="0.35">
      <c r="K7190" s="293"/>
      <c r="M7190" s="290"/>
    </row>
    <row r="7191" spans="11:13" x14ac:dyDescent="0.35">
      <c r="K7191" s="293"/>
      <c r="M7191" s="290"/>
    </row>
    <row r="7192" spans="11:13" x14ac:dyDescent="0.35">
      <c r="K7192" s="293"/>
      <c r="M7192" s="290"/>
    </row>
    <row r="7193" spans="11:13" x14ac:dyDescent="0.35">
      <c r="K7193" s="293"/>
      <c r="M7193" s="290"/>
    </row>
    <row r="7194" spans="11:13" x14ac:dyDescent="0.35">
      <c r="K7194" s="293"/>
      <c r="M7194" s="290"/>
    </row>
    <row r="7195" spans="11:13" x14ac:dyDescent="0.35">
      <c r="K7195" s="293"/>
      <c r="M7195" s="290"/>
    </row>
    <row r="7196" spans="11:13" x14ac:dyDescent="0.35">
      <c r="K7196" s="293"/>
      <c r="M7196" s="290"/>
    </row>
    <row r="7197" spans="11:13" x14ac:dyDescent="0.35">
      <c r="K7197" s="293"/>
      <c r="M7197" s="290"/>
    </row>
    <row r="7198" spans="11:13" x14ac:dyDescent="0.35">
      <c r="K7198" s="293"/>
      <c r="M7198" s="290"/>
    </row>
    <row r="7199" spans="11:13" x14ac:dyDescent="0.35">
      <c r="K7199" s="293"/>
      <c r="M7199" s="290"/>
    </row>
    <row r="7200" spans="11:13" x14ac:dyDescent="0.35">
      <c r="K7200" s="293"/>
      <c r="M7200" s="290"/>
    </row>
    <row r="7201" spans="11:13" x14ac:dyDescent="0.35">
      <c r="K7201" s="293"/>
      <c r="M7201" s="290"/>
    </row>
    <row r="7202" spans="11:13" x14ac:dyDescent="0.35">
      <c r="K7202" s="293"/>
      <c r="M7202" s="290"/>
    </row>
    <row r="7203" spans="11:13" x14ac:dyDescent="0.35">
      <c r="K7203" s="293"/>
      <c r="M7203" s="290"/>
    </row>
    <row r="7204" spans="11:13" x14ac:dyDescent="0.35">
      <c r="K7204" s="293"/>
      <c r="M7204" s="290"/>
    </row>
    <row r="7205" spans="11:13" x14ac:dyDescent="0.35">
      <c r="K7205" s="293"/>
      <c r="M7205" s="290"/>
    </row>
    <row r="7206" spans="11:13" x14ac:dyDescent="0.35">
      <c r="K7206" s="293"/>
      <c r="M7206" s="290"/>
    </row>
    <row r="7207" spans="11:13" x14ac:dyDescent="0.35">
      <c r="K7207" s="293"/>
      <c r="M7207" s="290"/>
    </row>
    <row r="7208" spans="11:13" x14ac:dyDescent="0.35">
      <c r="K7208" s="293"/>
      <c r="M7208" s="290"/>
    </row>
    <row r="7209" spans="11:13" x14ac:dyDescent="0.35">
      <c r="K7209" s="293"/>
      <c r="M7209" s="290"/>
    </row>
    <row r="7210" spans="11:13" x14ac:dyDescent="0.35">
      <c r="K7210" s="293"/>
      <c r="M7210" s="290"/>
    </row>
    <row r="7211" spans="11:13" x14ac:dyDescent="0.35">
      <c r="K7211" s="293"/>
      <c r="M7211" s="290"/>
    </row>
    <row r="7212" spans="11:13" x14ac:dyDescent="0.35">
      <c r="K7212" s="293"/>
      <c r="M7212" s="290"/>
    </row>
    <row r="7213" spans="11:13" x14ac:dyDescent="0.35">
      <c r="K7213" s="293"/>
      <c r="M7213" s="290"/>
    </row>
    <row r="7214" spans="11:13" x14ac:dyDescent="0.35">
      <c r="K7214" s="293"/>
      <c r="M7214" s="290"/>
    </row>
    <row r="7215" spans="11:13" x14ac:dyDescent="0.35">
      <c r="K7215" s="293"/>
      <c r="M7215" s="290"/>
    </row>
    <row r="7216" spans="11:13" x14ac:dyDescent="0.35">
      <c r="K7216" s="293"/>
      <c r="M7216" s="290"/>
    </row>
    <row r="7217" spans="11:13" x14ac:dyDescent="0.35">
      <c r="K7217" s="293"/>
      <c r="M7217" s="290"/>
    </row>
    <row r="7218" spans="11:13" x14ac:dyDescent="0.35">
      <c r="K7218" s="293"/>
      <c r="M7218" s="290"/>
    </row>
    <row r="7219" spans="11:13" x14ac:dyDescent="0.35">
      <c r="K7219" s="293"/>
      <c r="M7219" s="290"/>
    </row>
    <row r="7220" spans="11:13" x14ac:dyDescent="0.35">
      <c r="K7220" s="293"/>
      <c r="M7220" s="290"/>
    </row>
    <row r="7221" spans="11:13" x14ac:dyDescent="0.35">
      <c r="K7221" s="293"/>
      <c r="M7221" s="290"/>
    </row>
    <row r="7222" spans="11:13" x14ac:dyDescent="0.35">
      <c r="K7222" s="293"/>
      <c r="M7222" s="290"/>
    </row>
    <row r="7223" spans="11:13" x14ac:dyDescent="0.35">
      <c r="K7223" s="293"/>
      <c r="M7223" s="290"/>
    </row>
    <row r="7224" spans="11:13" x14ac:dyDescent="0.35">
      <c r="K7224" s="293"/>
      <c r="M7224" s="290"/>
    </row>
    <row r="7225" spans="11:13" x14ac:dyDescent="0.35">
      <c r="K7225" s="293"/>
      <c r="M7225" s="290"/>
    </row>
    <row r="7226" spans="11:13" x14ac:dyDescent="0.35">
      <c r="K7226" s="293"/>
      <c r="M7226" s="290"/>
    </row>
    <row r="7227" spans="11:13" x14ac:dyDescent="0.35">
      <c r="K7227" s="293"/>
      <c r="M7227" s="290"/>
    </row>
    <row r="7228" spans="11:13" x14ac:dyDescent="0.35">
      <c r="K7228" s="293"/>
      <c r="M7228" s="290"/>
    </row>
    <row r="7229" spans="11:13" x14ac:dyDescent="0.35">
      <c r="K7229" s="293"/>
      <c r="M7229" s="290"/>
    </row>
    <row r="7230" spans="11:13" x14ac:dyDescent="0.35">
      <c r="K7230" s="293"/>
      <c r="M7230" s="290"/>
    </row>
    <row r="7231" spans="11:13" x14ac:dyDescent="0.35">
      <c r="K7231" s="293"/>
      <c r="M7231" s="290"/>
    </row>
    <row r="7232" spans="11:13" x14ac:dyDescent="0.35">
      <c r="K7232" s="293"/>
      <c r="M7232" s="290"/>
    </row>
    <row r="7233" spans="11:13" x14ac:dyDescent="0.35">
      <c r="K7233" s="293"/>
      <c r="M7233" s="290"/>
    </row>
    <row r="7234" spans="11:13" x14ac:dyDescent="0.35">
      <c r="K7234" s="293"/>
      <c r="M7234" s="290"/>
    </row>
    <row r="7235" spans="11:13" x14ac:dyDescent="0.35">
      <c r="K7235" s="293"/>
      <c r="M7235" s="290"/>
    </row>
    <row r="7236" spans="11:13" x14ac:dyDescent="0.35">
      <c r="K7236" s="293"/>
      <c r="M7236" s="290"/>
    </row>
    <row r="7237" spans="11:13" x14ac:dyDescent="0.35">
      <c r="K7237" s="293"/>
      <c r="M7237" s="290"/>
    </row>
    <row r="7238" spans="11:13" x14ac:dyDescent="0.35">
      <c r="K7238" s="293"/>
      <c r="M7238" s="290"/>
    </row>
    <row r="7239" spans="11:13" x14ac:dyDescent="0.35">
      <c r="K7239" s="293"/>
      <c r="M7239" s="290"/>
    </row>
    <row r="7240" spans="11:13" x14ac:dyDescent="0.35">
      <c r="K7240" s="293"/>
      <c r="M7240" s="290"/>
    </row>
    <row r="7241" spans="11:13" x14ac:dyDescent="0.35">
      <c r="K7241" s="293"/>
      <c r="M7241" s="290"/>
    </row>
    <row r="7242" spans="11:13" x14ac:dyDescent="0.35">
      <c r="K7242" s="293"/>
      <c r="M7242" s="290"/>
    </row>
    <row r="7243" spans="11:13" x14ac:dyDescent="0.35">
      <c r="K7243" s="293"/>
      <c r="M7243" s="290"/>
    </row>
    <row r="7244" spans="11:13" x14ac:dyDescent="0.35">
      <c r="K7244" s="293"/>
      <c r="M7244" s="290"/>
    </row>
    <row r="7245" spans="11:13" x14ac:dyDescent="0.35">
      <c r="K7245" s="293"/>
      <c r="M7245" s="290"/>
    </row>
    <row r="7246" spans="11:13" x14ac:dyDescent="0.35">
      <c r="K7246" s="293"/>
      <c r="M7246" s="290"/>
    </row>
    <row r="7247" spans="11:13" x14ac:dyDescent="0.35">
      <c r="K7247" s="293"/>
      <c r="M7247" s="290"/>
    </row>
    <row r="7248" spans="11:13" x14ac:dyDescent="0.35">
      <c r="K7248" s="293"/>
      <c r="M7248" s="290"/>
    </row>
    <row r="7249" spans="11:13" x14ac:dyDescent="0.35">
      <c r="K7249" s="293"/>
      <c r="M7249" s="290"/>
    </row>
    <row r="7250" spans="11:13" x14ac:dyDescent="0.35">
      <c r="K7250" s="293"/>
      <c r="M7250" s="290"/>
    </row>
    <row r="7251" spans="11:13" x14ac:dyDescent="0.35">
      <c r="K7251" s="293"/>
      <c r="M7251" s="290"/>
    </row>
    <row r="7252" spans="11:13" x14ac:dyDescent="0.35">
      <c r="K7252" s="293"/>
      <c r="M7252" s="290"/>
    </row>
    <row r="7253" spans="11:13" x14ac:dyDescent="0.35">
      <c r="K7253" s="293"/>
      <c r="M7253" s="290"/>
    </row>
    <row r="7254" spans="11:13" x14ac:dyDescent="0.35">
      <c r="K7254" s="293"/>
      <c r="M7254" s="290"/>
    </row>
    <row r="7255" spans="11:13" x14ac:dyDescent="0.35">
      <c r="K7255" s="293"/>
      <c r="M7255" s="290"/>
    </row>
    <row r="7256" spans="11:13" x14ac:dyDescent="0.35">
      <c r="K7256" s="293"/>
      <c r="M7256" s="290"/>
    </row>
    <row r="7257" spans="11:13" x14ac:dyDescent="0.35">
      <c r="K7257" s="293"/>
      <c r="M7257" s="290"/>
    </row>
    <row r="7258" spans="11:13" x14ac:dyDescent="0.35">
      <c r="K7258" s="293"/>
      <c r="M7258" s="290"/>
    </row>
    <row r="7259" spans="11:13" x14ac:dyDescent="0.35">
      <c r="K7259" s="293"/>
      <c r="M7259" s="290"/>
    </row>
    <row r="7260" spans="11:13" x14ac:dyDescent="0.35">
      <c r="K7260" s="293"/>
      <c r="M7260" s="290"/>
    </row>
    <row r="7261" spans="11:13" x14ac:dyDescent="0.35">
      <c r="K7261" s="293"/>
      <c r="M7261" s="290"/>
    </row>
    <row r="7262" spans="11:13" x14ac:dyDescent="0.35">
      <c r="K7262" s="293"/>
      <c r="M7262" s="290"/>
    </row>
    <row r="7263" spans="11:13" x14ac:dyDescent="0.35">
      <c r="K7263" s="293"/>
      <c r="M7263" s="290"/>
    </row>
    <row r="7264" spans="11:13" x14ac:dyDescent="0.35">
      <c r="K7264" s="293"/>
      <c r="M7264" s="290"/>
    </row>
    <row r="7265" spans="11:13" x14ac:dyDescent="0.35">
      <c r="K7265" s="293"/>
      <c r="M7265" s="290"/>
    </row>
    <row r="7266" spans="11:13" x14ac:dyDescent="0.35">
      <c r="K7266" s="293"/>
      <c r="M7266" s="290"/>
    </row>
    <row r="7267" spans="11:13" x14ac:dyDescent="0.35">
      <c r="K7267" s="293"/>
      <c r="M7267" s="290"/>
    </row>
    <row r="7268" spans="11:13" x14ac:dyDescent="0.35">
      <c r="K7268" s="293"/>
      <c r="M7268" s="290"/>
    </row>
    <row r="7269" spans="11:13" x14ac:dyDescent="0.35">
      <c r="K7269" s="293"/>
      <c r="M7269" s="290"/>
    </row>
    <row r="7270" spans="11:13" x14ac:dyDescent="0.35">
      <c r="K7270" s="293"/>
      <c r="M7270" s="290"/>
    </row>
    <row r="7271" spans="11:13" x14ac:dyDescent="0.35">
      <c r="K7271" s="293"/>
      <c r="M7271" s="290"/>
    </row>
    <row r="7272" spans="11:13" x14ac:dyDescent="0.35">
      <c r="K7272" s="293"/>
      <c r="M7272" s="290"/>
    </row>
    <row r="7273" spans="11:13" x14ac:dyDescent="0.35">
      <c r="K7273" s="293"/>
      <c r="M7273" s="290"/>
    </row>
    <row r="7274" spans="11:13" x14ac:dyDescent="0.35">
      <c r="K7274" s="293"/>
      <c r="M7274" s="290"/>
    </row>
    <row r="7275" spans="11:13" x14ac:dyDescent="0.35">
      <c r="K7275" s="293"/>
      <c r="M7275" s="290"/>
    </row>
    <row r="7276" spans="11:13" x14ac:dyDescent="0.35">
      <c r="K7276" s="293"/>
      <c r="M7276" s="290"/>
    </row>
    <row r="7277" spans="11:13" x14ac:dyDescent="0.35">
      <c r="K7277" s="293"/>
      <c r="M7277" s="290"/>
    </row>
    <row r="7278" spans="11:13" x14ac:dyDescent="0.35">
      <c r="K7278" s="293"/>
      <c r="M7278" s="290"/>
    </row>
    <row r="7279" spans="11:13" x14ac:dyDescent="0.35">
      <c r="K7279" s="293"/>
      <c r="M7279" s="290"/>
    </row>
    <row r="7280" spans="11:13" x14ac:dyDescent="0.35">
      <c r="K7280" s="293"/>
      <c r="M7280" s="290"/>
    </row>
    <row r="7281" spans="11:13" x14ac:dyDescent="0.35">
      <c r="K7281" s="293"/>
      <c r="M7281" s="290"/>
    </row>
    <row r="7282" spans="11:13" x14ac:dyDescent="0.35">
      <c r="K7282" s="293"/>
      <c r="M7282" s="290"/>
    </row>
    <row r="7283" spans="11:13" x14ac:dyDescent="0.35">
      <c r="K7283" s="293"/>
      <c r="M7283" s="290"/>
    </row>
    <row r="7284" spans="11:13" x14ac:dyDescent="0.35">
      <c r="K7284" s="293"/>
      <c r="M7284" s="290"/>
    </row>
    <row r="7285" spans="11:13" x14ac:dyDescent="0.35">
      <c r="K7285" s="293"/>
      <c r="M7285" s="290"/>
    </row>
    <row r="7286" spans="11:13" x14ac:dyDescent="0.35">
      <c r="K7286" s="293"/>
      <c r="M7286" s="290"/>
    </row>
    <row r="7287" spans="11:13" x14ac:dyDescent="0.35">
      <c r="K7287" s="293"/>
      <c r="M7287" s="290"/>
    </row>
    <row r="7288" spans="11:13" x14ac:dyDescent="0.35">
      <c r="K7288" s="293"/>
      <c r="M7288" s="290"/>
    </row>
    <row r="7289" spans="11:13" x14ac:dyDescent="0.35">
      <c r="K7289" s="293"/>
      <c r="M7289" s="290"/>
    </row>
    <row r="7290" spans="11:13" x14ac:dyDescent="0.35">
      <c r="K7290" s="293"/>
      <c r="M7290" s="290"/>
    </row>
    <row r="7291" spans="11:13" x14ac:dyDescent="0.35">
      <c r="K7291" s="293"/>
      <c r="M7291" s="290"/>
    </row>
    <row r="7292" spans="11:13" x14ac:dyDescent="0.35">
      <c r="K7292" s="293"/>
      <c r="M7292" s="290"/>
    </row>
    <row r="7293" spans="11:13" x14ac:dyDescent="0.35">
      <c r="K7293" s="293"/>
      <c r="M7293" s="290"/>
    </row>
    <row r="7294" spans="11:13" x14ac:dyDescent="0.35">
      <c r="K7294" s="293"/>
      <c r="M7294" s="290"/>
    </row>
    <row r="7295" spans="11:13" x14ac:dyDescent="0.35">
      <c r="K7295" s="293"/>
      <c r="M7295" s="290"/>
    </row>
    <row r="7296" spans="11:13" x14ac:dyDescent="0.35">
      <c r="K7296" s="293"/>
      <c r="M7296" s="290"/>
    </row>
    <row r="7297" spans="11:13" x14ac:dyDescent="0.35">
      <c r="K7297" s="293"/>
      <c r="M7297" s="290"/>
    </row>
    <row r="7298" spans="11:13" x14ac:dyDescent="0.35">
      <c r="K7298" s="293"/>
      <c r="M7298" s="290"/>
    </row>
    <row r="7299" spans="11:13" x14ac:dyDescent="0.35">
      <c r="K7299" s="293"/>
      <c r="M7299" s="290"/>
    </row>
    <row r="7300" spans="11:13" x14ac:dyDescent="0.35">
      <c r="K7300" s="293"/>
      <c r="M7300" s="290"/>
    </row>
    <row r="7301" spans="11:13" x14ac:dyDescent="0.35">
      <c r="K7301" s="293"/>
      <c r="M7301" s="290"/>
    </row>
    <row r="7302" spans="11:13" x14ac:dyDescent="0.35">
      <c r="K7302" s="293"/>
      <c r="M7302" s="290"/>
    </row>
    <row r="7303" spans="11:13" x14ac:dyDescent="0.35">
      <c r="K7303" s="293"/>
      <c r="M7303" s="290"/>
    </row>
    <row r="7304" spans="11:13" x14ac:dyDescent="0.35">
      <c r="K7304" s="293"/>
      <c r="M7304" s="290"/>
    </row>
    <row r="7305" spans="11:13" x14ac:dyDescent="0.35">
      <c r="K7305" s="293"/>
      <c r="M7305" s="290"/>
    </row>
    <row r="7306" spans="11:13" x14ac:dyDescent="0.35">
      <c r="K7306" s="293"/>
      <c r="M7306" s="290"/>
    </row>
    <row r="7307" spans="11:13" x14ac:dyDescent="0.35">
      <c r="K7307" s="293"/>
      <c r="M7307" s="290"/>
    </row>
    <row r="7308" spans="11:13" x14ac:dyDescent="0.35">
      <c r="K7308" s="293"/>
      <c r="M7308" s="290"/>
    </row>
    <row r="7309" spans="11:13" x14ac:dyDescent="0.35">
      <c r="K7309" s="293"/>
      <c r="M7309" s="290"/>
    </row>
    <row r="7310" spans="11:13" x14ac:dyDescent="0.35">
      <c r="K7310" s="293"/>
      <c r="M7310" s="290"/>
    </row>
    <row r="7311" spans="11:13" x14ac:dyDescent="0.35">
      <c r="K7311" s="293"/>
      <c r="M7311" s="290"/>
    </row>
    <row r="7312" spans="11:13" x14ac:dyDescent="0.35">
      <c r="K7312" s="293"/>
      <c r="M7312" s="290"/>
    </row>
    <row r="7313" spans="11:13" x14ac:dyDescent="0.35">
      <c r="K7313" s="293"/>
      <c r="M7313" s="290"/>
    </row>
    <row r="7314" spans="11:13" x14ac:dyDescent="0.35">
      <c r="K7314" s="293"/>
      <c r="M7314" s="290"/>
    </row>
    <row r="7315" spans="11:13" x14ac:dyDescent="0.35">
      <c r="K7315" s="293"/>
      <c r="M7315" s="290"/>
    </row>
    <row r="7316" spans="11:13" x14ac:dyDescent="0.35">
      <c r="K7316" s="293"/>
      <c r="M7316" s="290"/>
    </row>
    <row r="7317" spans="11:13" x14ac:dyDescent="0.35">
      <c r="K7317" s="293"/>
      <c r="M7317" s="290"/>
    </row>
    <row r="7318" spans="11:13" x14ac:dyDescent="0.35">
      <c r="K7318" s="293"/>
      <c r="M7318" s="290"/>
    </row>
    <row r="7319" spans="11:13" x14ac:dyDescent="0.35">
      <c r="K7319" s="293"/>
      <c r="M7319" s="290"/>
    </row>
    <row r="7320" spans="11:13" x14ac:dyDescent="0.35">
      <c r="K7320" s="293"/>
      <c r="M7320" s="290"/>
    </row>
    <row r="7321" spans="11:13" x14ac:dyDescent="0.35">
      <c r="K7321" s="293"/>
      <c r="M7321" s="290"/>
    </row>
    <row r="7322" spans="11:13" x14ac:dyDescent="0.35">
      <c r="K7322" s="293"/>
      <c r="M7322" s="290"/>
    </row>
    <row r="7323" spans="11:13" x14ac:dyDescent="0.35">
      <c r="K7323" s="293"/>
      <c r="M7323" s="290"/>
    </row>
    <row r="7324" spans="11:13" x14ac:dyDescent="0.35">
      <c r="K7324" s="293"/>
      <c r="M7324" s="290"/>
    </row>
    <row r="7325" spans="11:13" x14ac:dyDescent="0.35">
      <c r="K7325" s="293"/>
      <c r="M7325" s="290"/>
    </row>
    <row r="7326" spans="11:13" x14ac:dyDescent="0.35">
      <c r="K7326" s="293"/>
      <c r="M7326" s="290"/>
    </row>
    <row r="7327" spans="11:13" x14ac:dyDescent="0.35">
      <c r="K7327" s="293"/>
      <c r="M7327" s="290"/>
    </row>
    <row r="7328" spans="11:13" x14ac:dyDescent="0.35">
      <c r="K7328" s="293"/>
      <c r="M7328" s="290"/>
    </row>
    <row r="7329" spans="11:13" x14ac:dyDescent="0.35">
      <c r="K7329" s="293"/>
      <c r="M7329" s="290"/>
    </row>
    <row r="7330" spans="11:13" x14ac:dyDescent="0.35">
      <c r="K7330" s="293"/>
      <c r="M7330" s="290"/>
    </row>
    <row r="7331" spans="11:13" x14ac:dyDescent="0.35">
      <c r="K7331" s="293"/>
      <c r="M7331" s="290"/>
    </row>
    <row r="7332" spans="11:13" x14ac:dyDescent="0.35">
      <c r="K7332" s="293"/>
      <c r="M7332" s="290"/>
    </row>
    <row r="7333" spans="11:13" x14ac:dyDescent="0.35">
      <c r="K7333" s="293"/>
      <c r="M7333" s="290"/>
    </row>
    <row r="7334" spans="11:13" x14ac:dyDescent="0.35">
      <c r="K7334" s="293"/>
      <c r="M7334" s="290"/>
    </row>
    <row r="7335" spans="11:13" x14ac:dyDescent="0.35">
      <c r="K7335" s="293"/>
      <c r="M7335" s="290"/>
    </row>
    <row r="7336" spans="11:13" x14ac:dyDescent="0.35">
      <c r="K7336" s="293"/>
      <c r="M7336" s="290"/>
    </row>
    <row r="7337" spans="11:13" x14ac:dyDescent="0.35">
      <c r="K7337" s="293"/>
      <c r="M7337" s="290"/>
    </row>
    <row r="7338" spans="11:13" x14ac:dyDescent="0.35">
      <c r="K7338" s="293"/>
      <c r="M7338" s="290"/>
    </row>
    <row r="7339" spans="11:13" x14ac:dyDescent="0.35">
      <c r="K7339" s="293"/>
      <c r="M7339" s="290"/>
    </row>
    <row r="7340" spans="11:13" x14ac:dyDescent="0.35">
      <c r="K7340" s="293"/>
      <c r="M7340" s="290"/>
    </row>
    <row r="7341" spans="11:13" x14ac:dyDescent="0.35">
      <c r="K7341" s="293"/>
      <c r="M7341" s="290"/>
    </row>
    <row r="7342" spans="11:13" x14ac:dyDescent="0.35">
      <c r="K7342" s="293"/>
      <c r="M7342" s="290"/>
    </row>
    <row r="7343" spans="11:13" x14ac:dyDescent="0.35">
      <c r="K7343" s="293"/>
      <c r="M7343" s="290"/>
    </row>
    <row r="7344" spans="11:13" x14ac:dyDescent="0.35">
      <c r="K7344" s="293"/>
      <c r="M7344" s="290"/>
    </row>
    <row r="7345" spans="11:13" x14ac:dyDescent="0.35">
      <c r="K7345" s="293"/>
      <c r="M7345" s="290"/>
    </row>
    <row r="7346" spans="11:13" x14ac:dyDescent="0.35">
      <c r="K7346" s="293"/>
      <c r="M7346" s="290"/>
    </row>
    <row r="7347" spans="11:13" x14ac:dyDescent="0.35">
      <c r="K7347" s="293"/>
      <c r="M7347" s="290"/>
    </row>
    <row r="7348" spans="11:13" x14ac:dyDescent="0.35">
      <c r="K7348" s="293"/>
      <c r="M7348" s="290"/>
    </row>
    <row r="7349" spans="11:13" x14ac:dyDescent="0.35">
      <c r="K7349" s="293"/>
      <c r="M7349" s="290"/>
    </row>
    <row r="7350" spans="11:13" x14ac:dyDescent="0.35">
      <c r="K7350" s="293"/>
      <c r="M7350" s="290"/>
    </row>
    <row r="7351" spans="11:13" x14ac:dyDescent="0.35">
      <c r="K7351" s="293"/>
      <c r="M7351" s="290"/>
    </row>
    <row r="7352" spans="11:13" x14ac:dyDescent="0.35">
      <c r="K7352" s="293"/>
      <c r="M7352" s="290"/>
    </row>
    <row r="7353" spans="11:13" x14ac:dyDescent="0.35">
      <c r="K7353" s="293"/>
      <c r="M7353" s="290"/>
    </row>
    <row r="7354" spans="11:13" x14ac:dyDescent="0.35">
      <c r="K7354" s="293"/>
      <c r="M7354" s="290"/>
    </row>
    <row r="7355" spans="11:13" x14ac:dyDescent="0.35">
      <c r="K7355" s="293"/>
      <c r="M7355" s="290"/>
    </row>
    <row r="7356" spans="11:13" x14ac:dyDescent="0.35">
      <c r="K7356" s="293"/>
      <c r="M7356" s="290"/>
    </row>
    <row r="7357" spans="11:13" x14ac:dyDescent="0.35">
      <c r="K7357" s="293"/>
      <c r="M7357" s="290"/>
    </row>
    <row r="7358" spans="11:13" x14ac:dyDescent="0.35">
      <c r="K7358" s="293"/>
      <c r="M7358" s="290"/>
    </row>
    <row r="7359" spans="11:13" x14ac:dyDescent="0.35">
      <c r="K7359" s="293"/>
      <c r="M7359" s="290"/>
    </row>
    <row r="7360" spans="11:13" x14ac:dyDescent="0.35">
      <c r="K7360" s="293"/>
      <c r="M7360" s="290"/>
    </row>
    <row r="7361" spans="11:13" x14ac:dyDescent="0.35">
      <c r="K7361" s="293"/>
      <c r="M7361" s="290"/>
    </row>
    <row r="7362" spans="11:13" x14ac:dyDescent="0.35">
      <c r="K7362" s="293"/>
      <c r="M7362" s="290"/>
    </row>
    <row r="7363" spans="11:13" x14ac:dyDescent="0.35">
      <c r="K7363" s="293"/>
      <c r="M7363" s="290"/>
    </row>
    <row r="7364" spans="11:13" x14ac:dyDescent="0.35">
      <c r="K7364" s="293"/>
      <c r="M7364" s="290"/>
    </row>
    <row r="7365" spans="11:13" x14ac:dyDescent="0.35">
      <c r="K7365" s="293"/>
      <c r="M7365" s="290"/>
    </row>
    <row r="7366" spans="11:13" x14ac:dyDescent="0.35">
      <c r="K7366" s="293"/>
      <c r="M7366" s="290"/>
    </row>
    <row r="7367" spans="11:13" x14ac:dyDescent="0.35">
      <c r="K7367" s="293"/>
      <c r="M7367" s="290"/>
    </row>
    <row r="7368" spans="11:13" x14ac:dyDescent="0.35">
      <c r="K7368" s="293"/>
      <c r="M7368" s="290"/>
    </row>
    <row r="7369" spans="11:13" x14ac:dyDescent="0.35">
      <c r="K7369" s="293"/>
      <c r="M7369" s="290"/>
    </row>
    <row r="7370" spans="11:13" x14ac:dyDescent="0.35">
      <c r="K7370" s="293"/>
      <c r="M7370" s="290"/>
    </row>
    <row r="7371" spans="11:13" x14ac:dyDescent="0.35">
      <c r="K7371" s="293"/>
      <c r="M7371" s="290"/>
    </row>
    <row r="7372" spans="11:13" x14ac:dyDescent="0.35">
      <c r="K7372" s="293"/>
      <c r="M7372" s="290"/>
    </row>
    <row r="7373" spans="11:13" x14ac:dyDescent="0.35">
      <c r="K7373" s="293"/>
      <c r="M7373" s="290"/>
    </row>
    <row r="7374" spans="11:13" x14ac:dyDescent="0.35">
      <c r="K7374" s="293"/>
      <c r="M7374" s="290"/>
    </row>
    <row r="7375" spans="11:13" x14ac:dyDescent="0.35">
      <c r="K7375" s="293"/>
      <c r="M7375" s="290"/>
    </row>
    <row r="7376" spans="11:13" x14ac:dyDescent="0.35">
      <c r="K7376" s="293"/>
      <c r="M7376" s="290"/>
    </row>
    <row r="7377" spans="11:13" x14ac:dyDescent="0.35">
      <c r="K7377" s="293"/>
      <c r="M7377" s="290"/>
    </row>
    <row r="7378" spans="11:13" x14ac:dyDescent="0.35">
      <c r="K7378" s="293"/>
      <c r="M7378" s="290"/>
    </row>
    <row r="7379" spans="11:13" x14ac:dyDescent="0.35">
      <c r="K7379" s="293"/>
      <c r="M7379" s="290"/>
    </row>
    <row r="7380" spans="11:13" x14ac:dyDescent="0.35">
      <c r="K7380" s="293"/>
      <c r="M7380" s="290"/>
    </row>
    <row r="7381" spans="11:13" x14ac:dyDescent="0.35">
      <c r="K7381" s="293"/>
      <c r="M7381" s="290"/>
    </row>
    <row r="7382" spans="11:13" x14ac:dyDescent="0.35">
      <c r="K7382" s="293"/>
      <c r="M7382" s="290"/>
    </row>
    <row r="7383" spans="11:13" x14ac:dyDescent="0.35">
      <c r="K7383" s="293"/>
      <c r="M7383" s="290"/>
    </row>
    <row r="7384" spans="11:13" x14ac:dyDescent="0.35">
      <c r="K7384" s="293"/>
      <c r="M7384" s="290"/>
    </row>
    <row r="7385" spans="11:13" x14ac:dyDescent="0.35">
      <c r="K7385" s="293"/>
      <c r="M7385" s="290"/>
    </row>
    <row r="7386" spans="11:13" x14ac:dyDescent="0.35">
      <c r="K7386" s="293"/>
      <c r="M7386" s="290"/>
    </row>
    <row r="7387" spans="11:13" x14ac:dyDescent="0.35">
      <c r="K7387" s="293"/>
      <c r="M7387" s="290"/>
    </row>
    <row r="7388" spans="11:13" x14ac:dyDescent="0.35">
      <c r="K7388" s="293"/>
      <c r="M7388" s="290"/>
    </row>
    <row r="7389" spans="11:13" x14ac:dyDescent="0.35">
      <c r="K7389" s="293"/>
      <c r="M7389" s="290"/>
    </row>
    <row r="7390" spans="11:13" x14ac:dyDescent="0.35">
      <c r="K7390" s="293"/>
      <c r="M7390" s="290"/>
    </row>
    <row r="7391" spans="11:13" x14ac:dyDescent="0.35">
      <c r="K7391" s="293"/>
      <c r="M7391" s="290"/>
    </row>
    <row r="7392" spans="11:13" x14ac:dyDescent="0.35">
      <c r="K7392" s="293"/>
      <c r="M7392" s="290"/>
    </row>
    <row r="7393" spans="11:13" x14ac:dyDescent="0.35">
      <c r="K7393" s="293"/>
      <c r="M7393" s="290"/>
    </row>
    <row r="7394" spans="11:13" x14ac:dyDescent="0.35">
      <c r="K7394" s="293"/>
      <c r="M7394" s="290"/>
    </row>
    <row r="7395" spans="11:13" x14ac:dyDescent="0.35">
      <c r="K7395" s="293"/>
      <c r="M7395" s="290"/>
    </row>
    <row r="7396" spans="11:13" x14ac:dyDescent="0.35">
      <c r="K7396" s="293"/>
      <c r="M7396" s="290"/>
    </row>
    <row r="7397" spans="11:13" x14ac:dyDescent="0.35">
      <c r="K7397" s="293"/>
      <c r="M7397" s="290"/>
    </row>
    <row r="7398" spans="11:13" x14ac:dyDescent="0.35">
      <c r="K7398" s="293"/>
      <c r="M7398" s="290"/>
    </row>
    <row r="7399" spans="11:13" x14ac:dyDescent="0.35">
      <c r="K7399" s="293"/>
      <c r="M7399" s="290"/>
    </row>
    <row r="7400" spans="11:13" x14ac:dyDescent="0.35">
      <c r="K7400" s="293"/>
      <c r="M7400" s="290"/>
    </row>
    <row r="7401" spans="11:13" x14ac:dyDescent="0.35">
      <c r="K7401" s="293"/>
      <c r="M7401" s="290"/>
    </row>
    <row r="7402" spans="11:13" x14ac:dyDescent="0.35">
      <c r="K7402" s="293"/>
      <c r="M7402" s="290"/>
    </row>
    <row r="7403" spans="11:13" x14ac:dyDescent="0.35">
      <c r="K7403" s="293"/>
      <c r="M7403" s="290"/>
    </row>
    <row r="7404" spans="11:13" x14ac:dyDescent="0.35">
      <c r="K7404" s="293"/>
      <c r="M7404" s="290"/>
    </row>
    <row r="7405" spans="11:13" x14ac:dyDescent="0.35">
      <c r="K7405" s="293"/>
      <c r="M7405" s="290"/>
    </row>
    <row r="7406" spans="11:13" x14ac:dyDescent="0.35">
      <c r="K7406" s="293"/>
      <c r="M7406" s="290"/>
    </row>
    <row r="7407" spans="11:13" x14ac:dyDescent="0.35">
      <c r="K7407" s="293"/>
      <c r="M7407" s="290"/>
    </row>
    <row r="7408" spans="11:13" x14ac:dyDescent="0.35">
      <c r="K7408" s="293"/>
      <c r="M7408" s="290"/>
    </row>
    <row r="7409" spans="11:13" x14ac:dyDescent="0.35">
      <c r="K7409" s="293"/>
      <c r="M7409" s="290"/>
    </row>
    <row r="7410" spans="11:13" x14ac:dyDescent="0.35">
      <c r="K7410" s="293"/>
      <c r="M7410" s="290"/>
    </row>
    <row r="7411" spans="11:13" x14ac:dyDescent="0.35">
      <c r="K7411" s="293"/>
      <c r="M7411" s="290"/>
    </row>
    <row r="7412" spans="11:13" x14ac:dyDescent="0.35">
      <c r="K7412" s="293"/>
      <c r="M7412" s="290"/>
    </row>
    <row r="7413" spans="11:13" x14ac:dyDescent="0.35">
      <c r="K7413" s="293"/>
      <c r="M7413" s="290"/>
    </row>
    <row r="7414" spans="11:13" x14ac:dyDescent="0.35">
      <c r="K7414" s="293"/>
      <c r="M7414" s="290"/>
    </row>
    <row r="7415" spans="11:13" x14ac:dyDescent="0.35">
      <c r="K7415" s="293"/>
      <c r="M7415" s="290"/>
    </row>
    <row r="7416" spans="11:13" x14ac:dyDescent="0.35">
      <c r="K7416" s="293"/>
      <c r="M7416" s="290"/>
    </row>
    <row r="7417" spans="11:13" x14ac:dyDescent="0.35">
      <c r="K7417" s="293"/>
      <c r="M7417" s="290"/>
    </row>
    <row r="7418" spans="11:13" x14ac:dyDescent="0.35">
      <c r="K7418" s="293"/>
      <c r="M7418" s="290"/>
    </row>
    <row r="7419" spans="11:13" x14ac:dyDescent="0.35">
      <c r="K7419" s="293"/>
      <c r="M7419" s="290"/>
    </row>
    <row r="7420" spans="11:13" x14ac:dyDescent="0.35">
      <c r="K7420" s="293"/>
      <c r="M7420" s="290"/>
    </row>
    <row r="7421" spans="11:13" x14ac:dyDescent="0.35">
      <c r="K7421" s="293"/>
      <c r="M7421" s="290"/>
    </row>
    <row r="7422" spans="11:13" x14ac:dyDescent="0.35">
      <c r="K7422" s="293"/>
      <c r="M7422" s="290"/>
    </row>
    <row r="7423" spans="11:13" x14ac:dyDescent="0.35">
      <c r="K7423" s="293"/>
      <c r="M7423" s="290"/>
    </row>
    <row r="7424" spans="11:13" x14ac:dyDescent="0.35">
      <c r="K7424" s="293"/>
      <c r="M7424" s="290"/>
    </row>
    <row r="7425" spans="11:13" x14ac:dyDescent="0.35">
      <c r="K7425" s="293"/>
      <c r="M7425" s="290"/>
    </row>
    <row r="7426" spans="11:13" x14ac:dyDescent="0.35">
      <c r="K7426" s="293"/>
      <c r="M7426" s="290"/>
    </row>
    <row r="7427" spans="11:13" x14ac:dyDescent="0.35">
      <c r="K7427" s="293"/>
      <c r="M7427" s="290"/>
    </row>
    <row r="7428" spans="11:13" x14ac:dyDescent="0.35">
      <c r="K7428" s="293"/>
      <c r="M7428" s="290"/>
    </row>
    <row r="7429" spans="11:13" x14ac:dyDescent="0.35">
      <c r="K7429" s="293"/>
      <c r="M7429" s="290"/>
    </row>
    <row r="7430" spans="11:13" x14ac:dyDescent="0.35">
      <c r="K7430" s="293"/>
      <c r="M7430" s="290"/>
    </row>
    <row r="7431" spans="11:13" x14ac:dyDescent="0.35">
      <c r="K7431" s="293"/>
      <c r="M7431" s="290"/>
    </row>
    <row r="7432" spans="11:13" x14ac:dyDescent="0.35">
      <c r="K7432" s="293"/>
      <c r="M7432" s="290"/>
    </row>
    <row r="7433" spans="11:13" x14ac:dyDescent="0.35">
      <c r="K7433" s="293"/>
      <c r="M7433" s="290"/>
    </row>
    <row r="7434" spans="11:13" x14ac:dyDescent="0.35">
      <c r="K7434" s="293"/>
      <c r="M7434" s="290"/>
    </row>
    <row r="7435" spans="11:13" x14ac:dyDescent="0.35">
      <c r="K7435" s="293"/>
      <c r="M7435" s="290"/>
    </row>
    <row r="7436" spans="11:13" x14ac:dyDescent="0.35">
      <c r="K7436" s="293"/>
      <c r="M7436" s="290"/>
    </row>
    <row r="7437" spans="11:13" x14ac:dyDescent="0.35">
      <c r="K7437" s="293"/>
      <c r="M7437" s="290"/>
    </row>
    <row r="7438" spans="11:13" x14ac:dyDescent="0.35">
      <c r="K7438" s="293"/>
      <c r="M7438" s="290"/>
    </row>
    <row r="7439" spans="11:13" x14ac:dyDescent="0.35">
      <c r="K7439" s="293"/>
      <c r="M7439" s="290"/>
    </row>
    <row r="7440" spans="11:13" x14ac:dyDescent="0.35">
      <c r="K7440" s="293"/>
      <c r="M7440" s="290"/>
    </row>
    <row r="7441" spans="11:13" x14ac:dyDescent="0.35">
      <c r="K7441" s="293"/>
      <c r="M7441" s="290"/>
    </row>
    <row r="7442" spans="11:13" x14ac:dyDescent="0.35">
      <c r="K7442" s="293"/>
      <c r="M7442" s="290"/>
    </row>
    <row r="7443" spans="11:13" x14ac:dyDescent="0.35">
      <c r="K7443" s="293"/>
      <c r="M7443" s="290"/>
    </row>
    <row r="7444" spans="11:13" x14ac:dyDescent="0.35">
      <c r="K7444" s="293"/>
      <c r="M7444" s="290"/>
    </row>
    <row r="7445" spans="11:13" x14ac:dyDescent="0.35">
      <c r="K7445" s="293"/>
      <c r="M7445" s="290"/>
    </row>
    <row r="7446" spans="11:13" x14ac:dyDescent="0.35">
      <c r="K7446" s="293"/>
      <c r="M7446" s="290"/>
    </row>
    <row r="7447" spans="11:13" x14ac:dyDescent="0.35">
      <c r="K7447" s="293"/>
      <c r="M7447" s="290"/>
    </row>
    <row r="7448" spans="11:13" x14ac:dyDescent="0.35">
      <c r="K7448" s="293"/>
      <c r="M7448" s="290"/>
    </row>
    <row r="7449" spans="11:13" x14ac:dyDescent="0.35">
      <c r="K7449" s="293"/>
      <c r="M7449" s="290"/>
    </row>
    <row r="7450" spans="11:13" x14ac:dyDescent="0.35">
      <c r="K7450" s="293"/>
      <c r="M7450" s="290"/>
    </row>
    <row r="7451" spans="11:13" x14ac:dyDescent="0.35">
      <c r="K7451" s="293"/>
      <c r="M7451" s="290"/>
    </row>
    <row r="7452" spans="11:13" x14ac:dyDescent="0.35">
      <c r="K7452" s="293"/>
      <c r="M7452" s="290"/>
    </row>
    <row r="7453" spans="11:13" x14ac:dyDescent="0.35">
      <c r="K7453" s="293"/>
      <c r="M7453" s="290"/>
    </row>
    <row r="7454" spans="11:13" x14ac:dyDescent="0.35">
      <c r="K7454" s="293"/>
      <c r="M7454" s="290"/>
    </row>
    <row r="7455" spans="11:13" x14ac:dyDescent="0.35">
      <c r="K7455" s="293"/>
      <c r="M7455" s="290"/>
    </row>
    <row r="7456" spans="11:13" x14ac:dyDescent="0.35">
      <c r="K7456" s="293"/>
      <c r="M7456" s="290"/>
    </row>
    <row r="7457" spans="11:13" x14ac:dyDescent="0.35">
      <c r="K7457" s="293"/>
      <c r="M7457" s="290"/>
    </row>
    <row r="7458" spans="11:13" x14ac:dyDescent="0.35">
      <c r="K7458" s="293"/>
      <c r="M7458" s="290"/>
    </row>
    <row r="7459" spans="11:13" x14ac:dyDescent="0.35">
      <c r="K7459" s="293"/>
      <c r="M7459" s="290"/>
    </row>
    <row r="7460" spans="11:13" x14ac:dyDescent="0.35">
      <c r="K7460" s="293"/>
      <c r="M7460" s="290"/>
    </row>
    <row r="7461" spans="11:13" x14ac:dyDescent="0.35">
      <c r="K7461" s="293"/>
      <c r="M7461" s="290"/>
    </row>
    <row r="7462" spans="11:13" x14ac:dyDescent="0.35">
      <c r="K7462" s="293"/>
      <c r="M7462" s="290"/>
    </row>
    <row r="7463" spans="11:13" x14ac:dyDescent="0.35">
      <c r="K7463" s="293"/>
      <c r="M7463" s="290"/>
    </row>
    <row r="7464" spans="11:13" x14ac:dyDescent="0.35">
      <c r="K7464" s="293"/>
      <c r="M7464" s="290"/>
    </row>
    <row r="7465" spans="11:13" x14ac:dyDescent="0.35">
      <c r="K7465" s="293"/>
      <c r="M7465" s="290"/>
    </row>
    <row r="7466" spans="11:13" x14ac:dyDescent="0.35">
      <c r="K7466" s="293"/>
      <c r="M7466" s="290"/>
    </row>
    <row r="7467" spans="11:13" x14ac:dyDescent="0.35">
      <c r="K7467" s="293"/>
      <c r="M7467" s="290"/>
    </row>
    <row r="7468" spans="11:13" x14ac:dyDescent="0.35">
      <c r="K7468" s="293"/>
      <c r="M7468" s="290"/>
    </row>
    <row r="7469" spans="11:13" x14ac:dyDescent="0.35">
      <c r="K7469" s="293"/>
      <c r="M7469" s="290"/>
    </row>
    <row r="7470" spans="11:13" x14ac:dyDescent="0.35">
      <c r="K7470" s="293"/>
      <c r="M7470" s="290"/>
    </row>
    <row r="7471" spans="11:13" x14ac:dyDescent="0.35">
      <c r="K7471" s="293"/>
      <c r="M7471" s="290"/>
    </row>
    <row r="7472" spans="11:13" x14ac:dyDescent="0.35">
      <c r="K7472" s="293"/>
      <c r="M7472" s="290"/>
    </row>
    <row r="7473" spans="11:13" x14ac:dyDescent="0.35">
      <c r="K7473" s="293"/>
      <c r="M7473" s="290"/>
    </row>
    <row r="7474" spans="11:13" x14ac:dyDescent="0.35">
      <c r="K7474" s="293"/>
      <c r="M7474" s="290"/>
    </row>
    <row r="7475" spans="11:13" x14ac:dyDescent="0.35">
      <c r="K7475" s="293"/>
      <c r="M7475" s="290"/>
    </row>
    <row r="7476" spans="11:13" x14ac:dyDescent="0.35">
      <c r="K7476" s="293"/>
      <c r="M7476" s="290"/>
    </row>
    <row r="7477" spans="11:13" x14ac:dyDescent="0.35">
      <c r="K7477" s="293"/>
      <c r="M7477" s="290"/>
    </row>
    <row r="7478" spans="11:13" x14ac:dyDescent="0.35">
      <c r="K7478" s="293"/>
      <c r="M7478" s="290"/>
    </row>
    <row r="7479" spans="11:13" x14ac:dyDescent="0.35">
      <c r="K7479" s="293"/>
      <c r="M7479" s="290"/>
    </row>
    <row r="7480" spans="11:13" x14ac:dyDescent="0.35">
      <c r="K7480" s="293"/>
      <c r="M7480" s="290"/>
    </row>
    <row r="7481" spans="11:13" x14ac:dyDescent="0.35">
      <c r="K7481" s="293"/>
      <c r="M7481" s="290"/>
    </row>
    <row r="7482" spans="11:13" x14ac:dyDescent="0.35">
      <c r="K7482" s="293"/>
      <c r="M7482" s="290"/>
    </row>
    <row r="7483" spans="11:13" x14ac:dyDescent="0.35">
      <c r="K7483" s="293"/>
      <c r="M7483" s="290"/>
    </row>
    <row r="7484" spans="11:13" x14ac:dyDescent="0.35">
      <c r="K7484" s="293"/>
      <c r="M7484" s="290"/>
    </row>
    <row r="7485" spans="11:13" x14ac:dyDescent="0.35">
      <c r="K7485" s="293"/>
      <c r="M7485" s="290"/>
    </row>
    <row r="7486" spans="11:13" x14ac:dyDescent="0.35">
      <c r="K7486" s="293"/>
      <c r="M7486" s="290"/>
    </row>
    <row r="7487" spans="11:13" x14ac:dyDescent="0.35">
      <c r="K7487" s="293"/>
      <c r="M7487" s="290"/>
    </row>
    <row r="7488" spans="11:13" x14ac:dyDescent="0.35">
      <c r="K7488" s="293"/>
      <c r="M7488" s="290"/>
    </row>
    <row r="7489" spans="11:13" x14ac:dyDescent="0.35">
      <c r="K7489" s="293"/>
      <c r="M7489" s="290"/>
    </row>
    <row r="7490" spans="11:13" x14ac:dyDescent="0.35">
      <c r="K7490" s="293"/>
      <c r="M7490" s="290"/>
    </row>
    <row r="7491" spans="11:13" x14ac:dyDescent="0.35">
      <c r="K7491" s="293"/>
      <c r="M7491" s="290"/>
    </row>
    <row r="7492" spans="11:13" x14ac:dyDescent="0.35">
      <c r="K7492" s="293"/>
      <c r="M7492" s="290"/>
    </row>
    <row r="7493" spans="11:13" x14ac:dyDescent="0.35">
      <c r="K7493" s="293"/>
      <c r="M7493" s="290"/>
    </row>
    <row r="7494" spans="11:13" x14ac:dyDescent="0.35">
      <c r="K7494" s="293"/>
      <c r="M7494" s="290"/>
    </row>
    <row r="7495" spans="11:13" x14ac:dyDescent="0.35">
      <c r="K7495" s="293"/>
      <c r="M7495" s="290"/>
    </row>
    <row r="7496" spans="11:13" x14ac:dyDescent="0.35">
      <c r="K7496" s="293"/>
      <c r="M7496" s="290"/>
    </row>
    <row r="7497" spans="11:13" x14ac:dyDescent="0.35">
      <c r="K7497" s="293"/>
      <c r="M7497" s="290"/>
    </row>
    <row r="7498" spans="11:13" x14ac:dyDescent="0.35">
      <c r="K7498" s="293"/>
      <c r="M7498" s="290"/>
    </row>
    <row r="7499" spans="11:13" x14ac:dyDescent="0.35">
      <c r="K7499" s="293"/>
      <c r="M7499" s="290"/>
    </row>
    <row r="7500" spans="11:13" x14ac:dyDescent="0.35">
      <c r="K7500" s="293"/>
      <c r="M7500" s="290"/>
    </row>
    <row r="7501" spans="11:13" x14ac:dyDescent="0.35">
      <c r="K7501" s="293"/>
      <c r="M7501" s="290"/>
    </row>
    <row r="7502" spans="11:13" x14ac:dyDescent="0.35">
      <c r="K7502" s="293"/>
      <c r="M7502" s="290"/>
    </row>
    <row r="7503" spans="11:13" x14ac:dyDescent="0.35">
      <c r="K7503" s="293"/>
      <c r="M7503" s="290"/>
    </row>
    <row r="7504" spans="11:13" x14ac:dyDescent="0.35">
      <c r="K7504" s="293"/>
      <c r="M7504" s="290"/>
    </row>
    <row r="7505" spans="11:13" x14ac:dyDescent="0.35">
      <c r="K7505" s="293"/>
      <c r="M7505" s="290"/>
    </row>
    <row r="7506" spans="11:13" x14ac:dyDescent="0.35">
      <c r="K7506" s="293"/>
      <c r="M7506" s="290"/>
    </row>
    <row r="7507" spans="11:13" x14ac:dyDescent="0.35">
      <c r="K7507" s="293"/>
      <c r="M7507" s="290"/>
    </row>
    <row r="7508" spans="11:13" x14ac:dyDescent="0.35">
      <c r="K7508" s="293"/>
      <c r="M7508" s="290"/>
    </row>
    <row r="7509" spans="11:13" x14ac:dyDescent="0.35">
      <c r="K7509" s="293"/>
      <c r="M7509" s="290"/>
    </row>
    <row r="7510" spans="11:13" x14ac:dyDescent="0.35">
      <c r="K7510" s="293"/>
      <c r="M7510" s="290"/>
    </row>
    <row r="7511" spans="11:13" x14ac:dyDescent="0.35">
      <c r="K7511" s="293"/>
      <c r="M7511" s="290"/>
    </row>
    <row r="7512" spans="11:13" x14ac:dyDescent="0.35">
      <c r="K7512" s="293"/>
      <c r="M7512" s="290"/>
    </row>
    <row r="7513" spans="11:13" x14ac:dyDescent="0.35">
      <c r="K7513" s="293"/>
      <c r="M7513" s="290"/>
    </row>
    <row r="7514" spans="11:13" x14ac:dyDescent="0.35">
      <c r="K7514" s="293"/>
      <c r="M7514" s="290"/>
    </row>
    <row r="7515" spans="11:13" x14ac:dyDescent="0.35">
      <c r="K7515" s="293"/>
      <c r="M7515" s="290"/>
    </row>
    <row r="7516" spans="11:13" x14ac:dyDescent="0.35">
      <c r="K7516" s="293"/>
      <c r="M7516" s="290"/>
    </row>
    <row r="7517" spans="11:13" x14ac:dyDescent="0.35">
      <c r="K7517" s="293"/>
      <c r="M7517" s="290"/>
    </row>
    <row r="7518" spans="11:13" x14ac:dyDescent="0.35">
      <c r="K7518" s="293"/>
      <c r="M7518" s="290"/>
    </row>
    <row r="7519" spans="11:13" x14ac:dyDescent="0.35">
      <c r="K7519" s="293"/>
      <c r="M7519" s="290"/>
    </row>
    <row r="7520" spans="11:13" x14ac:dyDescent="0.35">
      <c r="K7520" s="293"/>
      <c r="M7520" s="290"/>
    </row>
    <row r="7521" spans="11:13" x14ac:dyDescent="0.35">
      <c r="K7521" s="293"/>
      <c r="M7521" s="290"/>
    </row>
    <row r="7522" spans="11:13" x14ac:dyDescent="0.35">
      <c r="K7522" s="293"/>
      <c r="M7522" s="290"/>
    </row>
    <row r="7523" spans="11:13" x14ac:dyDescent="0.35">
      <c r="K7523" s="293"/>
      <c r="M7523" s="290"/>
    </row>
    <row r="7524" spans="11:13" x14ac:dyDescent="0.35">
      <c r="K7524" s="293"/>
      <c r="M7524" s="290"/>
    </row>
    <row r="7525" spans="11:13" x14ac:dyDescent="0.35">
      <c r="K7525" s="293"/>
      <c r="M7525" s="290"/>
    </row>
    <row r="7526" spans="11:13" x14ac:dyDescent="0.35">
      <c r="K7526" s="293"/>
      <c r="M7526" s="290"/>
    </row>
    <row r="7527" spans="11:13" x14ac:dyDescent="0.35">
      <c r="K7527" s="293"/>
      <c r="M7527" s="290"/>
    </row>
    <row r="7528" spans="11:13" x14ac:dyDescent="0.35">
      <c r="K7528" s="293"/>
      <c r="M7528" s="290"/>
    </row>
    <row r="7529" spans="11:13" x14ac:dyDescent="0.35">
      <c r="K7529" s="293"/>
      <c r="M7529" s="290"/>
    </row>
    <row r="7530" spans="11:13" x14ac:dyDescent="0.35">
      <c r="K7530" s="293"/>
      <c r="M7530" s="290"/>
    </row>
    <row r="7531" spans="11:13" x14ac:dyDescent="0.35">
      <c r="K7531" s="293"/>
      <c r="M7531" s="290"/>
    </row>
    <row r="7532" spans="11:13" x14ac:dyDescent="0.35">
      <c r="K7532" s="293"/>
      <c r="M7532" s="290"/>
    </row>
    <row r="7533" spans="11:13" x14ac:dyDescent="0.35">
      <c r="K7533" s="293"/>
      <c r="M7533" s="290"/>
    </row>
    <row r="7534" spans="11:13" x14ac:dyDescent="0.35">
      <c r="K7534" s="293"/>
      <c r="M7534" s="290"/>
    </row>
    <row r="7535" spans="11:13" x14ac:dyDescent="0.35">
      <c r="K7535" s="293"/>
      <c r="M7535" s="290"/>
    </row>
    <row r="7536" spans="11:13" x14ac:dyDescent="0.35">
      <c r="K7536" s="293"/>
      <c r="M7536" s="290"/>
    </row>
    <row r="7537" spans="11:13" x14ac:dyDescent="0.35">
      <c r="K7537" s="293"/>
      <c r="M7537" s="290"/>
    </row>
    <row r="7538" spans="11:13" x14ac:dyDescent="0.35">
      <c r="K7538" s="293"/>
      <c r="M7538" s="290"/>
    </row>
    <row r="7539" spans="11:13" x14ac:dyDescent="0.35">
      <c r="K7539" s="293"/>
      <c r="M7539" s="290"/>
    </row>
    <row r="7540" spans="11:13" x14ac:dyDescent="0.35">
      <c r="K7540" s="293"/>
      <c r="M7540" s="290"/>
    </row>
    <row r="7541" spans="11:13" x14ac:dyDescent="0.35">
      <c r="K7541" s="293"/>
      <c r="M7541" s="290"/>
    </row>
    <row r="7542" spans="11:13" x14ac:dyDescent="0.35">
      <c r="K7542" s="293"/>
      <c r="M7542" s="290"/>
    </row>
    <row r="7543" spans="11:13" x14ac:dyDescent="0.35">
      <c r="K7543" s="293"/>
      <c r="M7543" s="290"/>
    </row>
    <row r="7544" spans="11:13" x14ac:dyDescent="0.35">
      <c r="K7544" s="293"/>
      <c r="M7544" s="290"/>
    </row>
    <row r="7545" spans="11:13" x14ac:dyDescent="0.35">
      <c r="K7545" s="293"/>
      <c r="M7545" s="290"/>
    </row>
    <row r="7546" spans="11:13" x14ac:dyDescent="0.35">
      <c r="K7546" s="293"/>
      <c r="M7546" s="290"/>
    </row>
    <row r="7547" spans="11:13" x14ac:dyDescent="0.35">
      <c r="K7547" s="293"/>
      <c r="M7547" s="290"/>
    </row>
    <row r="7548" spans="11:13" x14ac:dyDescent="0.35">
      <c r="K7548" s="293"/>
      <c r="M7548" s="290"/>
    </row>
    <row r="7549" spans="11:13" x14ac:dyDescent="0.35">
      <c r="K7549" s="293"/>
      <c r="M7549" s="290"/>
    </row>
    <row r="7550" spans="11:13" x14ac:dyDescent="0.35">
      <c r="K7550" s="293"/>
      <c r="M7550" s="290"/>
    </row>
    <row r="7551" spans="11:13" x14ac:dyDescent="0.35">
      <c r="K7551" s="293"/>
      <c r="M7551" s="290"/>
    </row>
    <row r="7552" spans="11:13" x14ac:dyDescent="0.35">
      <c r="K7552" s="293"/>
      <c r="M7552" s="290"/>
    </row>
    <row r="7553" spans="11:13" x14ac:dyDescent="0.35">
      <c r="K7553" s="293"/>
      <c r="M7553" s="290"/>
    </row>
    <row r="7554" spans="11:13" x14ac:dyDescent="0.35">
      <c r="K7554" s="293"/>
      <c r="M7554" s="290"/>
    </row>
    <row r="7555" spans="11:13" x14ac:dyDescent="0.35">
      <c r="K7555" s="293"/>
      <c r="M7555" s="290"/>
    </row>
    <row r="7556" spans="11:13" x14ac:dyDescent="0.35">
      <c r="K7556" s="293"/>
      <c r="M7556" s="290"/>
    </row>
    <row r="7557" spans="11:13" x14ac:dyDescent="0.35">
      <c r="K7557" s="293"/>
      <c r="M7557" s="290"/>
    </row>
    <row r="7558" spans="11:13" x14ac:dyDescent="0.35">
      <c r="K7558" s="293"/>
      <c r="M7558" s="290"/>
    </row>
    <row r="7559" spans="11:13" x14ac:dyDescent="0.35">
      <c r="K7559" s="293"/>
      <c r="M7559" s="290"/>
    </row>
    <row r="7560" spans="11:13" x14ac:dyDescent="0.35">
      <c r="K7560" s="293"/>
      <c r="M7560" s="290"/>
    </row>
    <row r="7561" spans="11:13" x14ac:dyDescent="0.35">
      <c r="K7561" s="293"/>
      <c r="M7561" s="290"/>
    </row>
    <row r="7562" spans="11:13" x14ac:dyDescent="0.35">
      <c r="K7562" s="293"/>
      <c r="M7562" s="290"/>
    </row>
    <row r="7563" spans="11:13" x14ac:dyDescent="0.35">
      <c r="K7563" s="293"/>
      <c r="M7563" s="290"/>
    </row>
    <row r="7564" spans="11:13" x14ac:dyDescent="0.35">
      <c r="K7564" s="293"/>
      <c r="M7564" s="290"/>
    </row>
    <row r="7565" spans="11:13" x14ac:dyDescent="0.35">
      <c r="K7565" s="293"/>
      <c r="M7565" s="290"/>
    </row>
    <row r="7566" spans="11:13" x14ac:dyDescent="0.35">
      <c r="K7566" s="293"/>
      <c r="M7566" s="290"/>
    </row>
    <row r="7567" spans="11:13" x14ac:dyDescent="0.35">
      <c r="K7567" s="293"/>
      <c r="M7567" s="290"/>
    </row>
    <row r="7568" spans="11:13" x14ac:dyDescent="0.35">
      <c r="K7568" s="293"/>
      <c r="M7568" s="290"/>
    </row>
    <row r="7569" spans="11:13" x14ac:dyDescent="0.35">
      <c r="K7569" s="293"/>
      <c r="M7569" s="290"/>
    </row>
    <row r="7570" spans="11:13" x14ac:dyDescent="0.35">
      <c r="K7570" s="293"/>
      <c r="M7570" s="290"/>
    </row>
    <row r="7571" spans="11:13" x14ac:dyDescent="0.35">
      <c r="K7571" s="293"/>
      <c r="M7571" s="290"/>
    </row>
    <row r="7572" spans="11:13" x14ac:dyDescent="0.35">
      <c r="K7572" s="293"/>
      <c r="M7572" s="290"/>
    </row>
    <row r="7573" spans="11:13" x14ac:dyDescent="0.35">
      <c r="K7573" s="293"/>
      <c r="M7573" s="290"/>
    </row>
    <row r="7574" spans="11:13" x14ac:dyDescent="0.35">
      <c r="K7574" s="293"/>
      <c r="M7574" s="290"/>
    </row>
    <row r="7575" spans="11:13" x14ac:dyDescent="0.35">
      <c r="K7575" s="293"/>
      <c r="M7575" s="290"/>
    </row>
    <row r="7576" spans="11:13" x14ac:dyDescent="0.35">
      <c r="K7576" s="293"/>
      <c r="M7576" s="290"/>
    </row>
    <row r="7577" spans="11:13" x14ac:dyDescent="0.35">
      <c r="K7577" s="293"/>
      <c r="M7577" s="290"/>
    </row>
    <row r="7578" spans="11:13" x14ac:dyDescent="0.35">
      <c r="K7578" s="293"/>
      <c r="M7578" s="290"/>
    </row>
    <row r="7579" spans="11:13" x14ac:dyDescent="0.35">
      <c r="K7579" s="293"/>
      <c r="M7579" s="290"/>
    </row>
    <row r="7580" spans="11:13" x14ac:dyDescent="0.35">
      <c r="K7580" s="293"/>
      <c r="M7580" s="290"/>
    </row>
    <row r="7581" spans="11:13" x14ac:dyDescent="0.35">
      <c r="K7581" s="293"/>
      <c r="M7581" s="290"/>
    </row>
    <row r="7582" spans="11:13" x14ac:dyDescent="0.35">
      <c r="K7582" s="293"/>
      <c r="M7582" s="290"/>
    </row>
    <row r="7583" spans="11:13" x14ac:dyDescent="0.35">
      <c r="K7583" s="293"/>
      <c r="M7583" s="290"/>
    </row>
    <row r="7584" spans="11:13" x14ac:dyDescent="0.35">
      <c r="K7584" s="293"/>
      <c r="M7584" s="290"/>
    </row>
    <row r="7585" spans="11:13" x14ac:dyDescent="0.35">
      <c r="K7585" s="293"/>
      <c r="M7585" s="290"/>
    </row>
    <row r="7586" spans="11:13" x14ac:dyDescent="0.35">
      <c r="K7586" s="293"/>
      <c r="M7586" s="290"/>
    </row>
    <row r="7587" spans="11:13" x14ac:dyDescent="0.35">
      <c r="K7587" s="293"/>
      <c r="M7587" s="290"/>
    </row>
    <row r="7588" spans="11:13" x14ac:dyDescent="0.35">
      <c r="K7588" s="293"/>
      <c r="M7588" s="290"/>
    </row>
    <row r="7589" spans="11:13" x14ac:dyDescent="0.35">
      <c r="K7589" s="293"/>
      <c r="M7589" s="290"/>
    </row>
    <row r="7590" spans="11:13" x14ac:dyDescent="0.35">
      <c r="K7590" s="293"/>
      <c r="M7590" s="290"/>
    </row>
    <row r="7591" spans="11:13" x14ac:dyDescent="0.35">
      <c r="K7591" s="293"/>
      <c r="M7591" s="290"/>
    </row>
    <row r="7592" spans="11:13" x14ac:dyDescent="0.35">
      <c r="K7592" s="293"/>
      <c r="M7592" s="290"/>
    </row>
    <row r="7593" spans="11:13" x14ac:dyDescent="0.35">
      <c r="K7593" s="293"/>
      <c r="M7593" s="290"/>
    </row>
    <row r="7594" spans="11:13" x14ac:dyDescent="0.35">
      <c r="K7594" s="293"/>
      <c r="M7594" s="290"/>
    </row>
    <row r="7595" spans="11:13" x14ac:dyDescent="0.35">
      <c r="K7595" s="293"/>
      <c r="M7595" s="290"/>
    </row>
    <row r="7596" spans="11:13" x14ac:dyDescent="0.35">
      <c r="K7596" s="293"/>
      <c r="M7596" s="290"/>
    </row>
    <row r="7597" spans="11:13" x14ac:dyDescent="0.35">
      <c r="K7597" s="293"/>
      <c r="M7597" s="290"/>
    </row>
    <row r="7598" spans="11:13" x14ac:dyDescent="0.35">
      <c r="K7598" s="293"/>
      <c r="M7598" s="290"/>
    </row>
    <row r="7599" spans="11:13" x14ac:dyDescent="0.35">
      <c r="K7599" s="293"/>
      <c r="M7599" s="290"/>
    </row>
    <row r="7600" spans="11:13" x14ac:dyDescent="0.35">
      <c r="K7600" s="293"/>
      <c r="M7600" s="290"/>
    </row>
    <row r="7601" spans="11:13" x14ac:dyDescent="0.35">
      <c r="K7601" s="293"/>
      <c r="M7601" s="290"/>
    </row>
    <row r="7602" spans="11:13" x14ac:dyDescent="0.35">
      <c r="K7602" s="293"/>
      <c r="M7602" s="290"/>
    </row>
    <row r="7603" spans="11:13" x14ac:dyDescent="0.35">
      <c r="K7603" s="293"/>
      <c r="M7603" s="290"/>
    </row>
    <row r="7604" spans="11:13" x14ac:dyDescent="0.35">
      <c r="K7604" s="293"/>
      <c r="M7604" s="290"/>
    </row>
    <row r="7605" spans="11:13" x14ac:dyDescent="0.35">
      <c r="K7605" s="293"/>
      <c r="M7605" s="290"/>
    </row>
    <row r="7606" spans="11:13" x14ac:dyDescent="0.35">
      <c r="K7606" s="293"/>
      <c r="M7606" s="290"/>
    </row>
    <row r="7607" spans="11:13" x14ac:dyDescent="0.35">
      <c r="K7607" s="293"/>
      <c r="M7607" s="290"/>
    </row>
    <row r="7608" spans="11:13" x14ac:dyDescent="0.35">
      <c r="K7608" s="293"/>
      <c r="M7608" s="290"/>
    </row>
    <row r="7609" spans="11:13" x14ac:dyDescent="0.35">
      <c r="K7609" s="293"/>
      <c r="M7609" s="290"/>
    </row>
    <row r="7610" spans="11:13" x14ac:dyDescent="0.35">
      <c r="K7610" s="293"/>
      <c r="M7610" s="290"/>
    </row>
    <row r="7611" spans="11:13" x14ac:dyDescent="0.35">
      <c r="K7611" s="293"/>
      <c r="M7611" s="290"/>
    </row>
    <row r="7612" spans="11:13" x14ac:dyDescent="0.35">
      <c r="K7612" s="293"/>
      <c r="M7612" s="290"/>
    </row>
    <row r="7613" spans="11:13" x14ac:dyDescent="0.35">
      <c r="K7613" s="293"/>
      <c r="M7613" s="290"/>
    </row>
    <row r="7614" spans="11:13" x14ac:dyDescent="0.35">
      <c r="K7614" s="293"/>
      <c r="M7614" s="290"/>
    </row>
    <row r="7615" spans="11:13" x14ac:dyDescent="0.35">
      <c r="K7615" s="293"/>
      <c r="M7615" s="290"/>
    </row>
    <row r="7616" spans="11:13" x14ac:dyDescent="0.35">
      <c r="K7616" s="293"/>
      <c r="M7616" s="290"/>
    </row>
    <row r="7617" spans="11:13" x14ac:dyDescent="0.35">
      <c r="K7617" s="293"/>
      <c r="M7617" s="290"/>
    </row>
    <row r="7618" spans="11:13" x14ac:dyDescent="0.35">
      <c r="K7618" s="293"/>
      <c r="M7618" s="290"/>
    </row>
    <row r="7619" spans="11:13" x14ac:dyDescent="0.35">
      <c r="K7619" s="293"/>
      <c r="M7619" s="290"/>
    </row>
    <row r="7620" spans="11:13" x14ac:dyDescent="0.35">
      <c r="K7620" s="293"/>
      <c r="M7620" s="290"/>
    </row>
    <row r="7621" spans="11:13" x14ac:dyDescent="0.35">
      <c r="K7621" s="293"/>
      <c r="M7621" s="290"/>
    </row>
    <row r="7622" spans="11:13" x14ac:dyDescent="0.35">
      <c r="K7622" s="293"/>
      <c r="M7622" s="290"/>
    </row>
    <row r="7623" spans="11:13" x14ac:dyDescent="0.35">
      <c r="K7623" s="293"/>
      <c r="M7623" s="290"/>
    </row>
    <row r="7624" spans="11:13" x14ac:dyDescent="0.35">
      <c r="K7624" s="293"/>
      <c r="M7624" s="290"/>
    </row>
    <row r="7625" spans="11:13" x14ac:dyDescent="0.35">
      <c r="K7625" s="293"/>
      <c r="M7625" s="290"/>
    </row>
    <row r="7626" spans="11:13" x14ac:dyDescent="0.35">
      <c r="K7626" s="293"/>
      <c r="M7626" s="290"/>
    </row>
    <row r="7627" spans="11:13" x14ac:dyDescent="0.35">
      <c r="K7627" s="293"/>
      <c r="M7627" s="290"/>
    </row>
    <row r="7628" spans="11:13" x14ac:dyDescent="0.35">
      <c r="K7628" s="293"/>
      <c r="M7628" s="290"/>
    </row>
    <row r="7629" spans="11:13" x14ac:dyDescent="0.35">
      <c r="K7629" s="293"/>
      <c r="M7629" s="290"/>
    </row>
    <row r="7630" spans="11:13" x14ac:dyDescent="0.35">
      <c r="K7630" s="293"/>
      <c r="M7630" s="290"/>
    </row>
    <row r="7631" spans="11:13" x14ac:dyDescent="0.35">
      <c r="K7631" s="293"/>
      <c r="M7631" s="290"/>
    </row>
    <row r="7632" spans="11:13" x14ac:dyDescent="0.35">
      <c r="K7632" s="293"/>
      <c r="M7632" s="290"/>
    </row>
    <row r="7633" spans="11:13" x14ac:dyDescent="0.35">
      <c r="K7633" s="293"/>
      <c r="M7633" s="290"/>
    </row>
    <row r="7634" spans="11:13" x14ac:dyDescent="0.35">
      <c r="K7634" s="293"/>
      <c r="M7634" s="290"/>
    </row>
    <row r="7635" spans="11:13" x14ac:dyDescent="0.35">
      <c r="K7635" s="293"/>
      <c r="M7635" s="290"/>
    </row>
    <row r="7636" spans="11:13" x14ac:dyDescent="0.35">
      <c r="K7636" s="293"/>
      <c r="M7636" s="290"/>
    </row>
    <row r="7637" spans="11:13" x14ac:dyDescent="0.35">
      <c r="K7637" s="293"/>
      <c r="M7637" s="290"/>
    </row>
    <row r="7638" spans="11:13" x14ac:dyDescent="0.35">
      <c r="K7638" s="293"/>
      <c r="M7638" s="290"/>
    </row>
    <row r="7639" spans="11:13" x14ac:dyDescent="0.35">
      <c r="K7639" s="293"/>
      <c r="M7639" s="290"/>
    </row>
    <row r="7640" spans="11:13" x14ac:dyDescent="0.35">
      <c r="K7640" s="293"/>
      <c r="M7640" s="290"/>
    </row>
    <row r="7641" spans="11:13" x14ac:dyDescent="0.35">
      <c r="K7641" s="293"/>
      <c r="M7641" s="290"/>
    </row>
    <row r="7642" spans="11:13" x14ac:dyDescent="0.35">
      <c r="K7642" s="293"/>
      <c r="M7642" s="290"/>
    </row>
    <row r="7643" spans="11:13" x14ac:dyDescent="0.35">
      <c r="K7643" s="293"/>
      <c r="M7643" s="290"/>
    </row>
    <row r="7644" spans="11:13" x14ac:dyDescent="0.35">
      <c r="K7644" s="293"/>
      <c r="M7644" s="290"/>
    </row>
    <row r="7645" spans="11:13" x14ac:dyDescent="0.35">
      <c r="K7645" s="293"/>
      <c r="M7645" s="290"/>
    </row>
    <row r="7646" spans="11:13" x14ac:dyDescent="0.35">
      <c r="K7646" s="293"/>
      <c r="M7646" s="290"/>
    </row>
    <row r="7647" spans="11:13" x14ac:dyDescent="0.35">
      <c r="K7647" s="293"/>
      <c r="M7647" s="290"/>
    </row>
    <row r="7648" spans="11:13" x14ac:dyDescent="0.35">
      <c r="K7648" s="293"/>
      <c r="M7648" s="290"/>
    </row>
    <row r="7649" spans="11:13" x14ac:dyDescent="0.35">
      <c r="K7649" s="293"/>
      <c r="M7649" s="290"/>
    </row>
    <row r="7650" spans="11:13" x14ac:dyDescent="0.35">
      <c r="K7650" s="293"/>
      <c r="M7650" s="290"/>
    </row>
    <row r="7651" spans="11:13" x14ac:dyDescent="0.35">
      <c r="K7651" s="293"/>
      <c r="M7651" s="290"/>
    </row>
    <row r="7652" spans="11:13" x14ac:dyDescent="0.35">
      <c r="K7652" s="293"/>
      <c r="M7652" s="290"/>
    </row>
    <row r="7653" spans="11:13" x14ac:dyDescent="0.35">
      <c r="K7653" s="293"/>
      <c r="M7653" s="290"/>
    </row>
    <row r="7654" spans="11:13" x14ac:dyDescent="0.35">
      <c r="K7654" s="293"/>
      <c r="M7654" s="290"/>
    </row>
    <row r="7655" spans="11:13" x14ac:dyDescent="0.35">
      <c r="K7655" s="293"/>
      <c r="M7655" s="290"/>
    </row>
    <row r="7656" spans="11:13" x14ac:dyDescent="0.35">
      <c r="K7656" s="293"/>
      <c r="M7656" s="290"/>
    </row>
    <row r="7657" spans="11:13" x14ac:dyDescent="0.35">
      <c r="K7657" s="293"/>
      <c r="M7657" s="290"/>
    </row>
    <row r="7658" spans="11:13" x14ac:dyDescent="0.35">
      <c r="K7658" s="293"/>
      <c r="M7658" s="290"/>
    </row>
    <row r="7659" spans="11:13" x14ac:dyDescent="0.35">
      <c r="K7659" s="293"/>
      <c r="M7659" s="290"/>
    </row>
    <row r="7660" spans="11:13" x14ac:dyDescent="0.35">
      <c r="K7660" s="293"/>
      <c r="M7660" s="290"/>
    </row>
    <row r="7661" spans="11:13" x14ac:dyDescent="0.35">
      <c r="K7661" s="293"/>
      <c r="M7661" s="290"/>
    </row>
    <row r="7662" spans="11:13" x14ac:dyDescent="0.35">
      <c r="K7662" s="293"/>
      <c r="M7662" s="290"/>
    </row>
    <row r="7663" spans="11:13" x14ac:dyDescent="0.35">
      <c r="K7663" s="293"/>
      <c r="M7663" s="290"/>
    </row>
    <row r="7664" spans="11:13" x14ac:dyDescent="0.35">
      <c r="K7664" s="293"/>
      <c r="M7664" s="290"/>
    </row>
    <row r="7665" spans="11:13" x14ac:dyDescent="0.35">
      <c r="K7665" s="293"/>
      <c r="M7665" s="290"/>
    </row>
    <row r="7666" spans="11:13" x14ac:dyDescent="0.35">
      <c r="K7666" s="293"/>
      <c r="M7666" s="290"/>
    </row>
    <row r="7667" spans="11:13" x14ac:dyDescent="0.35">
      <c r="K7667" s="293"/>
      <c r="M7667" s="290"/>
    </row>
    <row r="7668" spans="11:13" x14ac:dyDescent="0.35">
      <c r="K7668" s="293"/>
      <c r="M7668" s="290"/>
    </row>
    <row r="7669" spans="11:13" x14ac:dyDescent="0.35">
      <c r="K7669" s="293"/>
      <c r="M7669" s="290"/>
    </row>
    <row r="7670" spans="11:13" x14ac:dyDescent="0.35">
      <c r="K7670" s="293"/>
      <c r="M7670" s="290"/>
    </row>
    <row r="7671" spans="11:13" x14ac:dyDescent="0.35">
      <c r="K7671" s="293"/>
      <c r="M7671" s="290"/>
    </row>
    <row r="7672" spans="11:13" x14ac:dyDescent="0.35">
      <c r="K7672" s="293"/>
      <c r="M7672" s="290"/>
    </row>
    <row r="7673" spans="11:13" x14ac:dyDescent="0.35">
      <c r="K7673" s="293"/>
      <c r="M7673" s="290"/>
    </row>
    <row r="7674" spans="11:13" x14ac:dyDescent="0.35">
      <c r="K7674" s="293"/>
      <c r="M7674" s="290"/>
    </row>
    <row r="7675" spans="11:13" x14ac:dyDescent="0.35">
      <c r="K7675" s="293"/>
      <c r="M7675" s="290"/>
    </row>
    <row r="7676" spans="11:13" x14ac:dyDescent="0.35">
      <c r="K7676" s="293"/>
      <c r="M7676" s="290"/>
    </row>
    <row r="7677" spans="11:13" x14ac:dyDescent="0.35">
      <c r="K7677" s="293"/>
      <c r="M7677" s="290"/>
    </row>
    <row r="7678" spans="11:13" x14ac:dyDescent="0.35">
      <c r="K7678" s="293"/>
      <c r="M7678" s="290"/>
    </row>
    <row r="7679" spans="11:13" x14ac:dyDescent="0.35">
      <c r="K7679" s="293"/>
      <c r="M7679" s="290"/>
    </row>
    <row r="7680" spans="11:13" x14ac:dyDescent="0.35">
      <c r="K7680" s="293"/>
      <c r="M7680" s="290"/>
    </row>
    <row r="7681" spans="11:13" x14ac:dyDescent="0.35">
      <c r="K7681" s="293"/>
      <c r="M7681" s="290"/>
    </row>
    <row r="7682" spans="11:13" x14ac:dyDescent="0.35">
      <c r="K7682" s="293"/>
      <c r="M7682" s="290"/>
    </row>
    <row r="7683" spans="11:13" x14ac:dyDescent="0.35">
      <c r="K7683" s="293"/>
      <c r="M7683" s="290"/>
    </row>
    <row r="7684" spans="11:13" x14ac:dyDescent="0.35">
      <c r="K7684" s="293"/>
      <c r="M7684" s="290"/>
    </row>
    <row r="7685" spans="11:13" x14ac:dyDescent="0.35">
      <c r="K7685" s="293"/>
      <c r="M7685" s="290"/>
    </row>
    <row r="7686" spans="11:13" x14ac:dyDescent="0.35">
      <c r="K7686" s="293"/>
      <c r="M7686" s="290"/>
    </row>
    <row r="7687" spans="11:13" x14ac:dyDescent="0.35">
      <c r="K7687" s="293"/>
      <c r="M7687" s="290"/>
    </row>
    <row r="7688" spans="11:13" x14ac:dyDescent="0.35">
      <c r="K7688" s="293"/>
      <c r="M7688" s="290"/>
    </row>
    <row r="7689" spans="11:13" x14ac:dyDescent="0.35">
      <c r="K7689" s="293"/>
      <c r="M7689" s="290"/>
    </row>
    <row r="7690" spans="11:13" x14ac:dyDescent="0.35">
      <c r="K7690" s="293"/>
      <c r="M7690" s="290"/>
    </row>
    <row r="7691" spans="11:13" x14ac:dyDescent="0.35">
      <c r="K7691" s="293"/>
      <c r="M7691" s="290"/>
    </row>
    <row r="7692" spans="11:13" x14ac:dyDescent="0.35">
      <c r="K7692" s="293"/>
      <c r="M7692" s="290"/>
    </row>
    <row r="7693" spans="11:13" x14ac:dyDescent="0.35">
      <c r="K7693" s="293"/>
      <c r="M7693" s="290"/>
    </row>
    <row r="7694" spans="11:13" x14ac:dyDescent="0.35">
      <c r="K7694" s="293"/>
      <c r="M7694" s="290"/>
    </row>
    <row r="7695" spans="11:13" x14ac:dyDescent="0.35">
      <c r="K7695" s="293"/>
      <c r="M7695" s="290"/>
    </row>
    <row r="7696" spans="11:13" x14ac:dyDescent="0.35">
      <c r="K7696" s="293"/>
      <c r="M7696" s="290"/>
    </row>
    <row r="7697" spans="11:13" x14ac:dyDescent="0.35">
      <c r="K7697" s="293"/>
      <c r="M7697" s="290"/>
    </row>
    <row r="7698" spans="11:13" x14ac:dyDescent="0.35">
      <c r="K7698" s="293"/>
      <c r="M7698" s="290"/>
    </row>
    <row r="7699" spans="11:13" x14ac:dyDescent="0.35">
      <c r="K7699" s="293"/>
      <c r="M7699" s="290"/>
    </row>
    <row r="7700" spans="11:13" x14ac:dyDescent="0.35">
      <c r="K7700" s="293"/>
      <c r="M7700" s="290"/>
    </row>
    <row r="7701" spans="11:13" x14ac:dyDescent="0.35">
      <c r="K7701" s="293"/>
      <c r="M7701" s="290"/>
    </row>
    <row r="7702" spans="11:13" x14ac:dyDescent="0.35">
      <c r="K7702" s="293"/>
      <c r="M7702" s="290"/>
    </row>
    <row r="7703" spans="11:13" x14ac:dyDescent="0.35">
      <c r="K7703" s="293"/>
      <c r="M7703" s="290"/>
    </row>
    <row r="7704" spans="11:13" x14ac:dyDescent="0.35">
      <c r="K7704" s="293"/>
      <c r="M7704" s="290"/>
    </row>
    <row r="7705" spans="11:13" x14ac:dyDescent="0.35">
      <c r="K7705" s="293"/>
      <c r="M7705" s="290"/>
    </row>
    <row r="7706" spans="11:13" x14ac:dyDescent="0.35">
      <c r="K7706" s="293"/>
      <c r="M7706" s="290"/>
    </row>
    <row r="7707" spans="11:13" x14ac:dyDescent="0.35">
      <c r="K7707" s="293"/>
      <c r="M7707" s="290"/>
    </row>
    <row r="7708" spans="11:13" x14ac:dyDescent="0.35">
      <c r="K7708" s="293"/>
      <c r="M7708" s="290"/>
    </row>
    <row r="7709" spans="11:13" x14ac:dyDescent="0.35">
      <c r="K7709" s="293"/>
      <c r="M7709" s="290"/>
    </row>
    <row r="7710" spans="11:13" x14ac:dyDescent="0.35">
      <c r="K7710" s="293"/>
      <c r="M7710" s="290"/>
    </row>
    <row r="7711" spans="11:13" x14ac:dyDescent="0.35">
      <c r="K7711" s="293"/>
      <c r="M7711" s="290"/>
    </row>
    <row r="7712" spans="11:13" x14ac:dyDescent="0.35">
      <c r="K7712" s="293"/>
      <c r="M7712" s="290"/>
    </row>
    <row r="7713" spans="11:13" x14ac:dyDescent="0.35">
      <c r="K7713" s="293"/>
      <c r="M7713" s="290"/>
    </row>
    <row r="7714" spans="11:13" x14ac:dyDescent="0.35">
      <c r="K7714" s="293"/>
      <c r="M7714" s="290"/>
    </row>
    <row r="7715" spans="11:13" x14ac:dyDescent="0.35">
      <c r="K7715" s="293"/>
      <c r="M7715" s="290"/>
    </row>
    <row r="7716" spans="11:13" x14ac:dyDescent="0.35">
      <c r="K7716" s="293"/>
      <c r="M7716" s="290"/>
    </row>
    <row r="7717" spans="11:13" x14ac:dyDescent="0.35">
      <c r="K7717" s="293"/>
      <c r="M7717" s="290"/>
    </row>
    <row r="7718" spans="11:13" x14ac:dyDescent="0.35">
      <c r="K7718" s="293"/>
      <c r="M7718" s="290"/>
    </row>
    <row r="7719" spans="11:13" x14ac:dyDescent="0.35">
      <c r="K7719" s="293"/>
      <c r="M7719" s="290"/>
    </row>
    <row r="7720" spans="11:13" x14ac:dyDescent="0.35">
      <c r="K7720" s="293"/>
      <c r="M7720" s="290"/>
    </row>
    <row r="7721" spans="11:13" x14ac:dyDescent="0.35">
      <c r="K7721" s="293"/>
      <c r="M7721" s="290"/>
    </row>
    <row r="7722" spans="11:13" x14ac:dyDescent="0.35">
      <c r="K7722" s="293"/>
      <c r="M7722" s="290"/>
    </row>
    <row r="7723" spans="11:13" x14ac:dyDescent="0.35">
      <c r="K7723" s="293"/>
      <c r="M7723" s="290"/>
    </row>
    <row r="7724" spans="11:13" x14ac:dyDescent="0.35">
      <c r="K7724" s="293"/>
      <c r="M7724" s="290"/>
    </row>
    <row r="7725" spans="11:13" x14ac:dyDescent="0.35">
      <c r="K7725" s="293"/>
      <c r="M7725" s="290"/>
    </row>
    <row r="7726" spans="11:13" x14ac:dyDescent="0.35">
      <c r="K7726" s="293"/>
      <c r="M7726" s="290"/>
    </row>
    <row r="7727" spans="11:13" x14ac:dyDescent="0.35">
      <c r="K7727" s="293"/>
      <c r="M7727" s="290"/>
    </row>
    <row r="7728" spans="11:13" x14ac:dyDescent="0.35">
      <c r="K7728" s="293"/>
      <c r="M7728" s="290"/>
    </row>
    <row r="7729" spans="11:13" x14ac:dyDescent="0.35">
      <c r="K7729" s="293"/>
      <c r="M7729" s="290"/>
    </row>
    <row r="7730" spans="11:13" x14ac:dyDescent="0.35">
      <c r="K7730" s="293"/>
      <c r="M7730" s="290"/>
    </row>
    <row r="7731" spans="11:13" x14ac:dyDescent="0.35">
      <c r="K7731" s="293"/>
      <c r="M7731" s="290"/>
    </row>
    <row r="7732" spans="11:13" x14ac:dyDescent="0.35">
      <c r="K7732" s="293"/>
      <c r="M7732" s="290"/>
    </row>
    <row r="7733" spans="11:13" x14ac:dyDescent="0.35">
      <c r="K7733" s="293"/>
      <c r="M7733" s="290"/>
    </row>
    <row r="7734" spans="11:13" x14ac:dyDescent="0.35">
      <c r="K7734" s="293"/>
      <c r="M7734" s="290"/>
    </row>
    <row r="7735" spans="11:13" x14ac:dyDescent="0.35">
      <c r="K7735" s="293"/>
      <c r="M7735" s="290"/>
    </row>
    <row r="7736" spans="11:13" x14ac:dyDescent="0.35">
      <c r="K7736" s="293"/>
      <c r="M7736" s="290"/>
    </row>
    <row r="7737" spans="11:13" x14ac:dyDescent="0.35">
      <c r="K7737" s="293"/>
      <c r="M7737" s="290"/>
    </row>
    <row r="7738" spans="11:13" x14ac:dyDescent="0.35">
      <c r="K7738" s="293"/>
      <c r="M7738" s="290"/>
    </row>
    <row r="7739" spans="11:13" x14ac:dyDescent="0.35">
      <c r="K7739" s="293"/>
      <c r="M7739" s="290"/>
    </row>
    <row r="7740" spans="11:13" x14ac:dyDescent="0.35">
      <c r="K7740" s="293"/>
      <c r="M7740" s="290"/>
    </row>
    <row r="7741" spans="11:13" x14ac:dyDescent="0.35">
      <c r="K7741" s="293"/>
      <c r="M7741" s="290"/>
    </row>
    <row r="7742" spans="11:13" x14ac:dyDescent="0.35">
      <c r="K7742" s="293"/>
      <c r="M7742" s="290"/>
    </row>
    <row r="7743" spans="11:13" x14ac:dyDescent="0.35">
      <c r="K7743" s="293"/>
      <c r="M7743" s="290"/>
    </row>
    <row r="7744" spans="11:13" x14ac:dyDescent="0.35">
      <c r="K7744" s="293"/>
      <c r="M7744" s="290"/>
    </row>
    <row r="7745" spans="11:13" x14ac:dyDescent="0.35">
      <c r="K7745" s="293"/>
      <c r="M7745" s="290"/>
    </row>
    <row r="7746" spans="11:13" x14ac:dyDescent="0.35">
      <c r="K7746" s="293"/>
      <c r="M7746" s="290"/>
    </row>
    <row r="7747" spans="11:13" x14ac:dyDescent="0.35">
      <c r="K7747" s="293"/>
      <c r="M7747" s="290"/>
    </row>
    <row r="7748" spans="11:13" x14ac:dyDescent="0.35">
      <c r="K7748" s="293"/>
      <c r="M7748" s="290"/>
    </row>
    <row r="7749" spans="11:13" x14ac:dyDescent="0.35">
      <c r="K7749" s="293"/>
      <c r="M7749" s="290"/>
    </row>
    <row r="7750" spans="11:13" x14ac:dyDescent="0.35">
      <c r="K7750" s="293"/>
      <c r="M7750" s="290"/>
    </row>
    <row r="7751" spans="11:13" x14ac:dyDescent="0.35">
      <c r="K7751" s="293"/>
      <c r="M7751" s="290"/>
    </row>
    <row r="7752" spans="11:13" x14ac:dyDescent="0.35">
      <c r="K7752" s="293"/>
      <c r="M7752" s="290"/>
    </row>
    <row r="7753" spans="11:13" x14ac:dyDescent="0.35">
      <c r="K7753" s="293"/>
      <c r="M7753" s="290"/>
    </row>
    <row r="7754" spans="11:13" x14ac:dyDescent="0.35">
      <c r="K7754" s="293"/>
      <c r="M7754" s="290"/>
    </row>
    <row r="7755" spans="11:13" x14ac:dyDescent="0.35">
      <c r="K7755" s="293"/>
      <c r="M7755" s="290"/>
    </row>
    <row r="7756" spans="11:13" x14ac:dyDescent="0.35">
      <c r="K7756" s="293"/>
      <c r="M7756" s="290"/>
    </row>
    <row r="7757" spans="11:13" x14ac:dyDescent="0.35">
      <c r="K7757" s="293"/>
      <c r="M7757" s="290"/>
    </row>
    <row r="7758" spans="11:13" x14ac:dyDescent="0.35">
      <c r="K7758" s="293"/>
      <c r="M7758" s="290"/>
    </row>
    <row r="7759" spans="11:13" x14ac:dyDescent="0.35">
      <c r="K7759" s="293"/>
      <c r="M7759" s="290"/>
    </row>
    <row r="7760" spans="11:13" x14ac:dyDescent="0.35">
      <c r="K7760" s="293"/>
      <c r="M7760" s="290"/>
    </row>
    <row r="7761" spans="11:13" x14ac:dyDescent="0.35">
      <c r="K7761" s="293"/>
      <c r="M7761" s="290"/>
    </row>
    <row r="7762" spans="11:13" x14ac:dyDescent="0.35">
      <c r="K7762" s="293"/>
      <c r="M7762" s="290"/>
    </row>
    <row r="7763" spans="11:13" x14ac:dyDescent="0.35">
      <c r="K7763" s="293"/>
      <c r="M7763" s="290"/>
    </row>
    <row r="7764" spans="11:13" x14ac:dyDescent="0.35">
      <c r="K7764" s="293"/>
      <c r="M7764" s="290"/>
    </row>
    <row r="7765" spans="11:13" x14ac:dyDescent="0.35">
      <c r="K7765" s="293"/>
      <c r="M7765" s="290"/>
    </row>
    <row r="7766" spans="11:13" x14ac:dyDescent="0.35">
      <c r="K7766" s="293"/>
      <c r="M7766" s="290"/>
    </row>
    <row r="7767" spans="11:13" x14ac:dyDescent="0.35">
      <c r="K7767" s="293"/>
      <c r="M7767" s="290"/>
    </row>
    <row r="7768" spans="11:13" x14ac:dyDescent="0.35">
      <c r="K7768" s="293"/>
      <c r="M7768" s="290"/>
    </row>
    <row r="7769" spans="11:13" x14ac:dyDescent="0.35">
      <c r="K7769" s="293"/>
      <c r="M7769" s="290"/>
    </row>
    <row r="7770" spans="11:13" x14ac:dyDescent="0.35">
      <c r="K7770" s="293"/>
      <c r="M7770" s="290"/>
    </row>
    <row r="7771" spans="11:13" x14ac:dyDescent="0.35">
      <c r="K7771" s="293"/>
      <c r="M7771" s="290"/>
    </row>
    <row r="7772" spans="11:13" x14ac:dyDescent="0.35">
      <c r="K7772" s="293"/>
      <c r="M7772" s="290"/>
    </row>
    <row r="7773" spans="11:13" x14ac:dyDescent="0.35">
      <c r="K7773" s="293"/>
      <c r="M7773" s="290"/>
    </row>
    <row r="7774" spans="11:13" x14ac:dyDescent="0.35">
      <c r="K7774" s="293"/>
      <c r="M7774" s="290"/>
    </row>
    <row r="7775" spans="11:13" x14ac:dyDescent="0.35">
      <c r="K7775" s="293"/>
      <c r="M7775" s="290"/>
    </row>
    <row r="7776" spans="11:13" x14ac:dyDescent="0.35">
      <c r="K7776" s="293"/>
      <c r="M7776" s="290"/>
    </row>
    <row r="7777" spans="11:13" x14ac:dyDescent="0.35">
      <c r="K7777" s="293"/>
      <c r="M7777" s="290"/>
    </row>
    <row r="7778" spans="11:13" x14ac:dyDescent="0.35">
      <c r="K7778" s="293"/>
      <c r="M7778" s="290"/>
    </row>
    <row r="7779" spans="11:13" x14ac:dyDescent="0.35">
      <c r="K7779" s="293"/>
      <c r="M7779" s="290"/>
    </row>
    <row r="7780" spans="11:13" x14ac:dyDescent="0.35">
      <c r="K7780" s="293"/>
      <c r="M7780" s="290"/>
    </row>
    <row r="7781" spans="11:13" x14ac:dyDescent="0.35">
      <c r="K7781" s="293"/>
      <c r="M7781" s="290"/>
    </row>
    <row r="7782" spans="11:13" x14ac:dyDescent="0.35">
      <c r="K7782" s="293"/>
      <c r="M7782" s="290"/>
    </row>
    <row r="7783" spans="11:13" x14ac:dyDescent="0.35">
      <c r="K7783" s="293"/>
      <c r="M7783" s="290"/>
    </row>
    <row r="7784" spans="11:13" x14ac:dyDescent="0.35">
      <c r="K7784" s="293"/>
      <c r="M7784" s="290"/>
    </row>
    <row r="7785" spans="11:13" x14ac:dyDescent="0.35">
      <c r="K7785" s="293"/>
      <c r="M7785" s="290"/>
    </row>
    <row r="7786" spans="11:13" x14ac:dyDescent="0.35">
      <c r="K7786" s="293"/>
      <c r="M7786" s="290"/>
    </row>
    <row r="7787" spans="11:13" x14ac:dyDescent="0.35">
      <c r="K7787" s="293"/>
      <c r="M7787" s="290"/>
    </row>
    <row r="7788" spans="11:13" x14ac:dyDescent="0.35">
      <c r="K7788" s="293"/>
      <c r="M7788" s="290"/>
    </row>
    <row r="7789" spans="11:13" x14ac:dyDescent="0.35">
      <c r="K7789" s="293"/>
      <c r="M7789" s="290"/>
    </row>
    <row r="7790" spans="11:13" x14ac:dyDescent="0.35">
      <c r="K7790" s="293"/>
      <c r="M7790" s="290"/>
    </row>
    <row r="7791" spans="11:13" x14ac:dyDescent="0.35">
      <c r="K7791" s="293"/>
      <c r="M7791" s="290"/>
    </row>
    <row r="7792" spans="11:13" x14ac:dyDescent="0.35">
      <c r="K7792" s="293"/>
      <c r="M7792" s="290"/>
    </row>
    <row r="7793" spans="11:13" x14ac:dyDescent="0.35">
      <c r="K7793" s="293"/>
      <c r="M7793" s="290"/>
    </row>
    <row r="7794" spans="11:13" x14ac:dyDescent="0.35">
      <c r="K7794" s="293"/>
      <c r="M7794" s="290"/>
    </row>
    <row r="7795" spans="11:13" x14ac:dyDescent="0.35">
      <c r="K7795" s="293"/>
      <c r="M7795" s="290"/>
    </row>
    <row r="7796" spans="11:13" x14ac:dyDescent="0.35">
      <c r="K7796" s="293"/>
      <c r="M7796" s="290"/>
    </row>
    <row r="7797" spans="11:13" x14ac:dyDescent="0.35">
      <c r="K7797" s="293"/>
      <c r="M7797" s="290"/>
    </row>
    <row r="7798" spans="11:13" x14ac:dyDescent="0.35">
      <c r="K7798" s="293"/>
      <c r="M7798" s="290"/>
    </row>
    <row r="7799" spans="11:13" x14ac:dyDescent="0.35">
      <c r="K7799" s="293"/>
      <c r="M7799" s="290"/>
    </row>
    <row r="7800" spans="11:13" x14ac:dyDescent="0.35">
      <c r="K7800" s="293"/>
      <c r="M7800" s="290"/>
    </row>
    <row r="7801" spans="11:13" x14ac:dyDescent="0.35">
      <c r="K7801" s="293"/>
      <c r="M7801" s="290"/>
    </row>
    <row r="7802" spans="11:13" x14ac:dyDescent="0.35">
      <c r="K7802" s="293"/>
      <c r="M7802" s="290"/>
    </row>
    <row r="7803" spans="11:13" x14ac:dyDescent="0.35">
      <c r="K7803" s="293"/>
      <c r="M7803" s="290"/>
    </row>
    <row r="7804" spans="11:13" x14ac:dyDescent="0.35">
      <c r="K7804" s="293"/>
      <c r="M7804" s="290"/>
    </row>
    <row r="7805" spans="11:13" x14ac:dyDescent="0.35">
      <c r="K7805" s="293"/>
      <c r="M7805" s="290"/>
    </row>
    <row r="7806" spans="11:13" x14ac:dyDescent="0.35">
      <c r="K7806" s="293"/>
      <c r="M7806" s="290"/>
    </row>
    <row r="7807" spans="11:13" x14ac:dyDescent="0.35">
      <c r="K7807" s="293"/>
      <c r="M7807" s="290"/>
    </row>
    <row r="7808" spans="11:13" x14ac:dyDescent="0.35">
      <c r="K7808" s="293"/>
      <c r="M7808" s="290"/>
    </row>
    <row r="7809" spans="11:13" x14ac:dyDescent="0.35">
      <c r="K7809" s="293"/>
      <c r="M7809" s="290"/>
    </row>
    <row r="7810" spans="11:13" x14ac:dyDescent="0.35">
      <c r="K7810" s="293"/>
      <c r="M7810" s="290"/>
    </row>
    <row r="7811" spans="11:13" x14ac:dyDescent="0.35">
      <c r="K7811" s="293"/>
      <c r="M7811" s="290"/>
    </row>
    <row r="7812" spans="11:13" x14ac:dyDescent="0.35">
      <c r="K7812" s="293"/>
      <c r="M7812" s="290"/>
    </row>
    <row r="7813" spans="11:13" x14ac:dyDescent="0.35">
      <c r="K7813" s="293"/>
      <c r="M7813" s="290"/>
    </row>
    <row r="7814" spans="11:13" x14ac:dyDescent="0.35">
      <c r="K7814" s="293"/>
      <c r="M7814" s="290"/>
    </row>
    <row r="7815" spans="11:13" x14ac:dyDescent="0.35">
      <c r="K7815" s="293"/>
      <c r="M7815" s="290"/>
    </row>
    <row r="7816" spans="11:13" x14ac:dyDescent="0.35">
      <c r="K7816" s="293"/>
      <c r="M7816" s="290"/>
    </row>
    <row r="7817" spans="11:13" x14ac:dyDescent="0.35">
      <c r="K7817" s="293"/>
      <c r="M7817" s="290"/>
    </row>
    <row r="7818" spans="11:13" x14ac:dyDescent="0.35">
      <c r="K7818" s="293"/>
      <c r="M7818" s="290"/>
    </row>
    <row r="7819" spans="11:13" x14ac:dyDescent="0.35">
      <c r="K7819" s="293"/>
      <c r="M7819" s="290"/>
    </row>
    <row r="7820" spans="11:13" x14ac:dyDescent="0.35">
      <c r="K7820" s="293"/>
      <c r="M7820" s="290"/>
    </row>
    <row r="7821" spans="11:13" x14ac:dyDescent="0.35">
      <c r="K7821" s="293"/>
      <c r="M7821" s="290"/>
    </row>
    <row r="7822" spans="11:13" x14ac:dyDescent="0.35">
      <c r="K7822" s="293"/>
      <c r="M7822" s="290"/>
    </row>
    <row r="7823" spans="11:13" x14ac:dyDescent="0.35">
      <c r="K7823" s="293"/>
      <c r="M7823" s="290"/>
    </row>
    <row r="7824" spans="11:13" x14ac:dyDescent="0.35">
      <c r="K7824" s="293"/>
      <c r="M7824" s="290"/>
    </row>
    <row r="7825" spans="11:13" x14ac:dyDescent="0.35">
      <c r="K7825" s="293"/>
      <c r="M7825" s="290"/>
    </row>
    <row r="7826" spans="11:13" x14ac:dyDescent="0.35">
      <c r="K7826" s="293"/>
      <c r="M7826" s="290"/>
    </row>
    <row r="7827" spans="11:13" x14ac:dyDescent="0.35">
      <c r="K7827" s="293"/>
      <c r="M7827" s="290"/>
    </row>
    <row r="7828" spans="11:13" x14ac:dyDescent="0.35">
      <c r="K7828" s="293"/>
      <c r="M7828" s="290"/>
    </row>
    <row r="7829" spans="11:13" x14ac:dyDescent="0.35">
      <c r="K7829" s="293"/>
      <c r="M7829" s="290"/>
    </row>
    <row r="7830" spans="11:13" x14ac:dyDescent="0.35">
      <c r="K7830" s="293"/>
      <c r="M7830" s="290"/>
    </row>
    <row r="7831" spans="11:13" x14ac:dyDescent="0.35">
      <c r="K7831" s="293"/>
      <c r="M7831" s="290"/>
    </row>
    <row r="7832" spans="11:13" x14ac:dyDescent="0.35">
      <c r="K7832" s="293"/>
      <c r="M7832" s="290"/>
    </row>
    <row r="7833" spans="11:13" x14ac:dyDescent="0.35">
      <c r="K7833" s="293"/>
      <c r="M7833" s="290"/>
    </row>
    <row r="7834" spans="11:13" x14ac:dyDescent="0.35">
      <c r="K7834" s="293"/>
      <c r="M7834" s="290"/>
    </row>
    <row r="7835" spans="11:13" x14ac:dyDescent="0.35">
      <c r="K7835" s="293"/>
      <c r="M7835" s="290"/>
    </row>
    <row r="7836" spans="11:13" x14ac:dyDescent="0.35">
      <c r="K7836" s="293"/>
      <c r="M7836" s="290"/>
    </row>
    <row r="7837" spans="11:13" x14ac:dyDescent="0.35">
      <c r="K7837" s="293"/>
      <c r="M7837" s="290"/>
    </row>
    <row r="7838" spans="11:13" x14ac:dyDescent="0.35">
      <c r="K7838" s="293"/>
      <c r="M7838" s="290"/>
    </row>
    <row r="7839" spans="11:13" x14ac:dyDescent="0.35">
      <c r="K7839" s="293"/>
      <c r="M7839" s="290"/>
    </row>
    <row r="7840" spans="11:13" x14ac:dyDescent="0.35">
      <c r="K7840" s="293"/>
      <c r="M7840" s="290"/>
    </row>
    <row r="7841" spans="11:13" x14ac:dyDescent="0.35">
      <c r="K7841" s="293"/>
      <c r="M7841" s="290"/>
    </row>
    <row r="7842" spans="11:13" x14ac:dyDescent="0.35">
      <c r="K7842" s="293"/>
      <c r="M7842" s="290"/>
    </row>
    <row r="7843" spans="11:13" x14ac:dyDescent="0.35">
      <c r="K7843" s="293"/>
      <c r="M7843" s="290"/>
    </row>
    <row r="7844" spans="11:13" x14ac:dyDescent="0.35">
      <c r="K7844" s="293"/>
      <c r="M7844" s="290"/>
    </row>
    <row r="7845" spans="11:13" x14ac:dyDescent="0.35">
      <c r="K7845" s="293"/>
      <c r="M7845" s="290"/>
    </row>
    <row r="7846" spans="11:13" x14ac:dyDescent="0.35">
      <c r="K7846" s="293"/>
      <c r="M7846" s="290"/>
    </row>
    <row r="7847" spans="11:13" x14ac:dyDescent="0.35">
      <c r="K7847" s="293"/>
      <c r="M7847" s="290"/>
    </row>
    <row r="7848" spans="11:13" x14ac:dyDescent="0.35">
      <c r="K7848" s="293"/>
      <c r="M7848" s="290"/>
    </row>
    <row r="7849" spans="11:13" x14ac:dyDescent="0.35">
      <c r="K7849" s="293"/>
      <c r="M7849" s="290"/>
    </row>
    <row r="7850" spans="11:13" x14ac:dyDescent="0.35">
      <c r="K7850" s="293"/>
      <c r="M7850" s="290"/>
    </row>
    <row r="7851" spans="11:13" x14ac:dyDescent="0.35">
      <c r="K7851" s="293"/>
      <c r="M7851" s="290"/>
    </row>
    <row r="7852" spans="11:13" x14ac:dyDescent="0.35">
      <c r="K7852" s="293"/>
      <c r="M7852" s="290"/>
    </row>
    <row r="7853" spans="11:13" x14ac:dyDescent="0.35">
      <c r="K7853" s="293"/>
      <c r="M7853" s="290"/>
    </row>
    <row r="7854" spans="11:13" x14ac:dyDescent="0.35">
      <c r="K7854" s="293"/>
      <c r="M7854" s="290"/>
    </row>
    <row r="7855" spans="11:13" x14ac:dyDescent="0.35">
      <c r="K7855" s="293"/>
      <c r="M7855" s="290"/>
    </row>
    <row r="7856" spans="11:13" x14ac:dyDescent="0.35">
      <c r="K7856" s="293"/>
      <c r="M7856" s="290"/>
    </row>
    <row r="7857" spans="11:13" x14ac:dyDescent="0.35">
      <c r="K7857" s="293"/>
      <c r="M7857" s="290"/>
    </row>
    <row r="7858" spans="11:13" x14ac:dyDescent="0.35">
      <c r="K7858" s="293"/>
      <c r="M7858" s="290"/>
    </row>
    <row r="7859" spans="11:13" x14ac:dyDescent="0.35">
      <c r="K7859" s="293"/>
      <c r="M7859" s="290"/>
    </row>
    <row r="7860" spans="11:13" x14ac:dyDescent="0.35">
      <c r="K7860" s="293"/>
      <c r="M7860" s="290"/>
    </row>
    <row r="7861" spans="11:13" x14ac:dyDescent="0.35">
      <c r="K7861" s="293"/>
      <c r="M7861" s="290"/>
    </row>
    <row r="7862" spans="11:13" x14ac:dyDescent="0.35">
      <c r="K7862" s="293"/>
      <c r="M7862" s="290"/>
    </row>
    <row r="7863" spans="11:13" x14ac:dyDescent="0.35">
      <c r="K7863" s="293"/>
      <c r="M7863" s="290"/>
    </row>
    <row r="7864" spans="11:13" x14ac:dyDescent="0.35">
      <c r="K7864" s="293"/>
      <c r="M7864" s="290"/>
    </row>
    <row r="7865" spans="11:13" x14ac:dyDescent="0.35">
      <c r="K7865" s="293"/>
      <c r="M7865" s="290"/>
    </row>
    <row r="7866" spans="11:13" x14ac:dyDescent="0.35">
      <c r="K7866" s="293"/>
      <c r="M7866" s="290"/>
    </row>
    <row r="7867" spans="11:13" x14ac:dyDescent="0.35">
      <c r="K7867" s="293"/>
      <c r="M7867" s="290"/>
    </row>
    <row r="7868" spans="11:13" x14ac:dyDescent="0.35">
      <c r="K7868" s="293"/>
      <c r="M7868" s="290"/>
    </row>
    <row r="7869" spans="11:13" x14ac:dyDescent="0.35">
      <c r="K7869" s="293"/>
      <c r="M7869" s="290"/>
    </row>
    <row r="7870" spans="11:13" x14ac:dyDescent="0.35">
      <c r="K7870" s="293"/>
      <c r="M7870" s="290"/>
    </row>
    <row r="7871" spans="11:13" x14ac:dyDescent="0.35">
      <c r="K7871" s="293"/>
      <c r="M7871" s="290"/>
    </row>
    <row r="7872" spans="11:13" x14ac:dyDescent="0.35">
      <c r="K7872" s="293"/>
      <c r="M7872" s="290"/>
    </row>
    <row r="7873" spans="11:13" x14ac:dyDescent="0.35">
      <c r="K7873" s="293"/>
      <c r="M7873" s="290"/>
    </row>
    <row r="7874" spans="11:13" x14ac:dyDescent="0.35">
      <c r="K7874" s="293"/>
      <c r="M7874" s="290"/>
    </row>
    <row r="7875" spans="11:13" x14ac:dyDescent="0.35">
      <c r="K7875" s="293"/>
      <c r="M7875" s="290"/>
    </row>
    <row r="7876" spans="11:13" x14ac:dyDescent="0.35">
      <c r="K7876" s="293"/>
      <c r="M7876" s="290"/>
    </row>
    <row r="7877" spans="11:13" x14ac:dyDescent="0.35">
      <c r="K7877" s="293"/>
      <c r="M7877" s="290"/>
    </row>
    <row r="7878" spans="11:13" x14ac:dyDescent="0.35">
      <c r="K7878" s="293"/>
      <c r="M7878" s="290"/>
    </row>
    <row r="7879" spans="11:13" x14ac:dyDescent="0.35">
      <c r="K7879" s="293"/>
      <c r="M7879" s="290"/>
    </row>
    <row r="7880" spans="11:13" x14ac:dyDescent="0.35">
      <c r="K7880" s="293"/>
      <c r="M7880" s="290"/>
    </row>
    <row r="7881" spans="11:13" x14ac:dyDescent="0.35">
      <c r="K7881" s="293"/>
      <c r="M7881" s="290"/>
    </row>
    <row r="7882" spans="11:13" x14ac:dyDescent="0.35">
      <c r="K7882" s="293"/>
      <c r="M7882" s="290"/>
    </row>
    <row r="7883" spans="11:13" x14ac:dyDescent="0.35">
      <c r="K7883" s="293"/>
      <c r="M7883" s="290"/>
    </row>
    <row r="7884" spans="11:13" x14ac:dyDescent="0.35">
      <c r="K7884" s="293"/>
      <c r="M7884" s="290"/>
    </row>
    <row r="7885" spans="11:13" x14ac:dyDescent="0.35">
      <c r="K7885" s="293"/>
      <c r="M7885" s="290"/>
    </row>
    <row r="7886" spans="11:13" x14ac:dyDescent="0.35">
      <c r="K7886" s="293"/>
      <c r="M7886" s="290"/>
    </row>
    <row r="7887" spans="11:13" x14ac:dyDescent="0.35">
      <c r="K7887" s="293"/>
      <c r="M7887" s="290"/>
    </row>
    <row r="7888" spans="11:13" x14ac:dyDescent="0.35">
      <c r="K7888" s="293"/>
      <c r="M7888" s="290"/>
    </row>
    <row r="7889" spans="11:13" x14ac:dyDescent="0.35">
      <c r="K7889" s="293"/>
      <c r="M7889" s="290"/>
    </row>
    <row r="7890" spans="11:13" x14ac:dyDescent="0.35">
      <c r="K7890" s="293"/>
      <c r="M7890" s="290"/>
    </row>
    <row r="7891" spans="11:13" x14ac:dyDescent="0.35">
      <c r="K7891" s="293"/>
      <c r="M7891" s="290"/>
    </row>
    <row r="7892" spans="11:13" x14ac:dyDescent="0.35">
      <c r="K7892" s="293"/>
      <c r="M7892" s="290"/>
    </row>
    <row r="7893" spans="11:13" x14ac:dyDescent="0.35">
      <c r="K7893" s="293"/>
      <c r="M7893" s="290"/>
    </row>
    <row r="7894" spans="11:13" x14ac:dyDescent="0.35">
      <c r="K7894" s="293"/>
      <c r="M7894" s="290"/>
    </row>
    <row r="7895" spans="11:13" x14ac:dyDescent="0.35">
      <c r="K7895" s="293"/>
      <c r="M7895" s="290"/>
    </row>
    <row r="7896" spans="11:13" x14ac:dyDescent="0.35">
      <c r="K7896" s="293"/>
      <c r="M7896" s="290"/>
    </row>
    <row r="7897" spans="11:13" x14ac:dyDescent="0.35">
      <c r="K7897" s="293"/>
      <c r="M7897" s="290"/>
    </row>
    <row r="7898" spans="11:13" x14ac:dyDescent="0.35">
      <c r="K7898" s="293"/>
      <c r="M7898" s="290"/>
    </row>
    <row r="7899" spans="11:13" x14ac:dyDescent="0.35">
      <c r="K7899" s="293"/>
      <c r="M7899" s="290"/>
    </row>
    <row r="7900" spans="11:13" x14ac:dyDescent="0.35">
      <c r="K7900" s="293"/>
      <c r="M7900" s="290"/>
    </row>
    <row r="7901" spans="11:13" x14ac:dyDescent="0.35">
      <c r="K7901" s="293"/>
      <c r="M7901" s="290"/>
    </row>
    <row r="7902" spans="11:13" x14ac:dyDescent="0.35">
      <c r="K7902" s="293"/>
      <c r="M7902" s="290"/>
    </row>
    <row r="7903" spans="11:13" x14ac:dyDescent="0.35">
      <c r="K7903" s="293"/>
      <c r="M7903" s="290"/>
    </row>
    <row r="7904" spans="11:13" x14ac:dyDescent="0.35">
      <c r="K7904" s="293"/>
      <c r="M7904" s="290"/>
    </row>
    <row r="7905" spans="11:13" x14ac:dyDescent="0.35">
      <c r="K7905" s="293"/>
      <c r="M7905" s="290"/>
    </row>
    <row r="7906" spans="11:13" x14ac:dyDescent="0.35">
      <c r="K7906" s="293"/>
      <c r="M7906" s="290"/>
    </row>
    <row r="7907" spans="11:13" x14ac:dyDescent="0.35">
      <c r="K7907" s="293"/>
      <c r="M7907" s="290"/>
    </row>
    <row r="7908" spans="11:13" x14ac:dyDescent="0.35">
      <c r="K7908" s="293"/>
      <c r="M7908" s="290"/>
    </row>
    <row r="7909" spans="11:13" x14ac:dyDescent="0.35">
      <c r="K7909" s="293"/>
      <c r="M7909" s="290"/>
    </row>
    <row r="7910" spans="11:13" x14ac:dyDescent="0.35">
      <c r="K7910" s="293"/>
      <c r="M7910" s="290"/>
    </row>
    <row r="7911" spans="11:13" x14ac:dyDescent="0.35">
      <c r="K7911" s="293"/>
      <c r="M7911" s="290"/>
    </row>
    <row r="7912" spans="11:13" x14ac:dyDescent="0.35">
      <c r="K7912" s="293"/>
      <c r="M7912" s="290"/>
    </row>
    <row r="7913" spans="11:13" x14ac:dyDescent="0.35">
      <c r="K7913" s="293"/>
      <c r="M7913" s="290"/>
    </row>
    <row r="7914" spans="11:13" x14ac:dyDescent="0.35">
      <c r="K7914" s="293"/>
      <c r="M7914" s="290"/>
    </row>
    <row r="7915" spans="11:13" x14ac:dyDescent="0.35">
      <c r="K7915" s="293"/>
      <c r="M7915" s="290"/>
    </row>
    <row r="7916" spans="11:13" x14ac:dyDescent="0.35">
      <c r="K7916" s="293"/>
      <c r="M7916" s="290"/>
    </row>
    <row r="7917" spans="11:13" x14ac:dyDescent="0.35">
      <c r="K7917" s="293"/>
      <c r="M7917" s="290"/>
    </row>
    <row r="7918" spans="11:13" x14ac:dyDescent="0.35">
      <c r="K7918" s="293"/>
      <c r="M7918" s="290"/>
    </row>
    <row r="7919" spans="11:13" x14ac:dyDescent="0.35">
      <c r="K7919" s="293"/>
      <c r="M7919" s="290"/>
    </row>
    <row r="7920" spans="11:13" x14ac:dyDescent="0.35">
      <c r="K7920" s="293"/>
      <c r="M7920" s="290"/>
    </row>
    <row r="7921" spans="11:13" x14ac:dyDescent="0.35">
      <c r="K7921" s="293"/>
      <c r="M7921" s="290"/>
    </row>
    <row r="7922" spans="11:13" x14ac:dyDescent="0.35">
      <c r="K7922" s="293"/>
      <c r="M7922" s="290"/>
    </row>
    <row r="7923" spans="11:13" x14ac:dyDescent="0.35">
      <c r="K7923" s="293"/>
      <c r="M7923" s="290"/>
    </row>
    <row r="7924" spans="11:13" x14ac:dyDescent="0.35">
      <c r="K7924" s="293"/>
      <c r="M7924" s="290"/>
    </row>
    <row r="7925" spans="11:13" x14ac:dyDescent="0.35">
      <c r="K7925" s="293"/>
      <c r="M7925" s="290"/>
    </row>
    <row r="7926" spans="11:13" x14ac:dyDescent="0.35">
      <c r="K7926" s="293"/>
      <c r="M7926" s="290"/>
    </row>
    <row r="7927" spans="11:13" x14ac:dyDescent="0.35">
      <c r="K7927" s="293"/>
      <c r="M7927" s="290"/>
    </row>
    <row r="7928" spans="11:13" x14ac:dyDescent="0.35">
      <c r="K7928" s="293"/>
      <c r="M7928" s="290"/>
    </row>
    <row r="7929" spans="11:13" x14ac:dyDescent="0.35">
      <c r="K7929" s="293"/>
      <c r="M7929" s="290"/>
    </row>
    <row r="7930" spans="11:13" x14ac:dyDescent="0.35">
      <c r="K7930" s="293"/>
      <c r="M7930" s="290"/>
    </row>
    <row r="7931" spans="11:13" x14ac:dyDescent="0.35">
      <c r="K7931" s="293"/>
      <c r="M7931" s="290"/>
    </row>
    <row r="7932" spans="11:13" x14ac:dyDescent="0.35">
      <c r="K7932" s="293"/>
      <c r="M7932" s="290"/>
    </row>
    <row r="7933" spans="11:13" x14ac:dyDescent="0.35">
      <c r="K7933" s="293"/>
      <c r="M7933" s="290"/>
    </row>
    <row r="7934" spans="11:13" x14ac:dyDescent="0.35">
      <c r="K7934" s="293"/>
      <c r="M7934" s="290"/>
    </row>
    <row r="7935" spans="11:13" x14ac:dyDescent="0.35">
      <c r="K7935" s="293"/>
      <c r="M7935" s="290"/>
    </row>
    <row r="7936" spans="11:13" x14ac:dyDescent="0.35">
      <c r="K7936" s="293"/>
      <c r="M7936" s="290"/>
    </row>
    <row r="7937" spans="11:13" x14ac:dyDescent="0.35">
      <c r="K7937" s="293"/>
      <c r="M7937" s="290"/>
    </row>
    <row r="7938" spans="11:13" x14ac:dyDescent="0.35">
      <c r="K7938" s="293"/>
      <c r="M7938" s="290"/>
    </row>
    <row r="7939" spans="11:13" x14ac:dyDescent="0.35">
      <c r="K7939" s="293"/>
      <c r="M7939" s="290"/>
    </row>
    <row r="7940" spans="11:13" x14ac:dyDescent="0.35">
      <c r="K7940" s="293"/>
      <c r="M7940" s="290"/>
    </row>
    <row r="7941" spans="11:13" x14ac:dyDescent="0.35">
      <c r="K7941" s="293"/>
      <c r="M7941" s="290"/>
    </row>
    <row r="7942" spans="11:13" x14ac:dyDescent="0.35">
      <c r="K7942" s="293"/>
      <c r="M7942" s="290"/>
    </row>
    <row r="7943" spans="11:13" x14ac:dyDescent="0.35">
      <c r="K7943" s="293"/>
      <c r="M7943" s="290"/>
    </row>
    <row r="7944" spans="11:13" x14ac:dyDescent="0.35">
      <c r="K7944" s="293"/>
      <c r="M7944" s="290"/>
    </row>
    <row r="7945" spans="11:13" x14ac:dyDescent="0.35">
      <c r="K7945" s="293"/>
      <c r="M7945" s="290"/>
    </row>
    <row r="7946" spans="11:13" x14ac:dyDescent="0.35">
      <c r="K7946" s="293"/>
      <c r="M7946" s="290"/>
    </row>
    <row r="7947" spans="11:13" x14ac:dyDescent="0.35">
      <c r="K7947" s="293"/>
      <c r="M7947" s="290"/>
    </row>
    <row r="7948" spans="11:13" x14ac:dyDescent="0.35">
      <c r="K7948" s="293"/>
      <c r="M7948" s="290"/>
    </row>
    <row r="7949" spans="11:13" x14ac:dyDescent="0.35">
      <c r="K7949" s="293"/>
      <c r="M7949" s="290"/>
    </row>
    <row r="7950" spans="11:13" x14ac:dyDescent="0.35">
      <c r="K7950" s="293"/>
      <c r="M7950" s="290"/>
    </row>
    <row r="7951" spans="11:13" x14ac:dyDescent="0.35">
      <c r="K7951" s="293"/>
      <c r="M7951" s="290"/>
    </row>
    <row r="7952" spans="11:13" x14ac:dyDescent="0.35">
      <c r="K7952" s="293"/>
      <c r="M7952" s="290"/>
    </row>
    <row r="7953" spans="11:13" x14ac:dyDescent="0.35">
      <c r="K7953" s="293"/>
      <c r="M7953" s="290"/>
    </row>
    <row r="7954" spans="11:13" x14ac:dyDescent="0.35">
      <c r="K7954" s="293"/>
      <c r="M7954" s="290"/>
    </row>
    <row r="7955" spans="11:13" x14ac:dyDescent="0.35">
      <c r="K7955" s="293"/>
      <c r="M7955" s="290"/>
    </row>
    <row r="7956" spans="11:13" x14ac:dyDescent="0.35">
      <c r="K7956" s="293"/>
      <c r="M7956" s="290"/>
    </row>
    <row r="7957" spans="11:13" x14ac:dyDescent="0.35">
      <c r="K7957" s="293"/>
      <c r="M7957" s="290"/>
    </row>
    <row r="7958" spans="11:13" x14ac:dyDescent="0.35">
      <c r="K7958" s="293"/>
      <c r="M7958" s="290"/>
    </row>
    <row r="7959" spans="11:13" x14ac:dyDescent="0.35">
      <c r="K7959" s="293"/>
      <c r="M7959" s="290"/>
    </row>
    <row r="7960" spans="11:13" x14ac:dyDescent="0.35">
      <c r="K7960" s="293"/>
      <c r="M7960" s="290"/>
    </row>
    <row r="7961" spans="11:13" x14ac:dyDescent="0.35">
      <c r="K7961" s="293"/>
      <c r="M7961" s="290"/>
    </row>
    <row r="7962" spans="11:13" x14ac:dyDescent="0.35">
      <c r="K7962" s="293"/>
      <c r="M7962" s="290"/>
    </row>
    <row r="7963" spans="11:13" x14ac:dyDescent="0.35">
      <c r="K7963" s="293"/>
      <c r="M7963" s="290"/>
    </row>
    <row r="7964" spans="11:13" x14ac:dyDescent="0.35">
      <c r="K7964" s="293"/>
      <c r="M7964" s="290"/>
    </row>
    <row r="7965" spans="11:13" x14ac:dyDescent="0.35">
      <c r="K7965" s="293"/>
      <c r="M7965" s="290"/>
    </row>
    <row r="7966" spans="11:13" x14ac:dyDescent="0.35">
      <c r="K7966" s="293"/>
      <c r="M7966" s="290"/>
    </row>
    <row r="7967" spans="11:13" x14ac:dyDescent="0.35">
      <c r="K7967" s="293"/>
      <c r="M7967" s="290"/>
    </row>
    <row r="7968" spans="11:13" x14ac:dyDescent="0.35">
      <c r="K7968" s="293"/>
      <c r="M7968" s="290"/>
    </row>
    <row r="7969" spans="11:13" x14ac:dyDescent="0.35">
      <c r="K7969" s="293"/>
      <c r="M7969" s="290"/>
    </row>
    <row r="7970" spans="11:13" x14ac:dyDescent="0.35">
      <c r="K7970" s="293"/>
      <c r="M7970" s="290"/>
    </row>
    <row r="7971" spans="11:13" x14ac:dyDescent="0.35">
      <c r="K7971" s="293"/>
      <c r="M7971" s="290"/>
    </row>
    <row r="7972" spans="11:13" x14ac:dyDescent="0.35">
      <c r="K7972" s="293"/>
      <c r="M7972" s="290"/>
    </row>
    <row r="7973" spans="11:13" x14ac:dyDescent="0.35">
      <c r="K7973" s="293"/>
      <c r="M7973" s="290"/>
    </row>
    <row r="7974" spans="11:13" x14ac:dyDescent="0.35">
      <c r="K7974" s="293"/>
      <c r="M7974" s="290"/>
    </row>
    <row r="7975" spans="11:13" x14ac:dyDescent="0.35">
      <c r="K7975" s="293"/>
      <c r="M7975" s="290"/>
    </row>
    <row r="7976" spans="11:13" x14ac:dyDescent="0.35">
      <c r="K7976" s="293"/>
      <c r="M7976" s="290"/>
    </row>
    <row r="7977" spans="11:13" x14ac:dyDescent="0.35">
      <c r="K7977" s="293"/>
      <c r="M7977" s="290"/>
    </row>
    <row r="7978" spans="11:13" x14ac:dyDescent="0.35">
      <c r="K7978" s="293"/>
      <c r="M7978" s="290"/>
    </row>
    <row r="7979" spans="11:13" x14ac:dyDescent="0.35">
      <c r="K7979" s="293"/>
      <c r="M7979" s="290"/>
    </row>
    <row r="7980" spans="11:13" x14ac:dyDescent="0.35">
      <c r="K7980" s="293"/>
      <c r="M7980" s="290"/>
    </row>
    <row r="7981" spans="11:13" x14ac:dyDescent="0.35">
      <c r="K7981" s="293"/>
      <c r="M7981" s="290"/>
    </row>
    <row r="7982" spans="11:13" x14ac:dyDescent="0.35">
      <c r="K7982" s="293"/>
      <c r="M7982" s="290"/>
    </row>
    <row r="7983" spans="11:13" x14ac:dyDescent="0.35">
      <c r="K7983" s="293"/>
      <c r="M7983" s="290"/>
    </row>
    <row r="7984" spans="11:13" x14ac:dyDescent="0.35">
      <c r="K7984" s="293"/>
      <c r="M7984" s="290"/>
    </row>
    <row r="7985" spans="11:13" x14ac:dyDescent="0.35">
      <c r="K7985" s="293"/>
      <c r="M7985" s="290"/>
    </row>
    <row r="7986" spans="11:13" x14ac:dyDescent="0.35">
      <c r="K7986" s="293"/>
      <c r="M7986" s="290"/>
    </row>
    <row r="7987" spans="11:13" x14ac:dyDescent="0.35">
      <c r="K7987" s="293"/>
      <c r="M7987" s="290"/>
    </row>
    <row r="7988" spans="11:13" x14ac:dyDescent="0.35">
      <c r="K7988" s="293"/>
      <c r="M7988" s="290"/>
    </row>
    <row r="7989" spans="11:13" x14ac:dyDescent="0.35">
      <c r="K7989" s="293"/>
      <c r="M7989" s="290"/>
    </row>
    <row r="7990" spans="11:13" x14ac:dyDescent="0.35">
      <c r="K7990" s="293"/>
      <c r="M7990" s="290"/>
    </row>
    <row r="7991" spans="11:13" x14ac:dyDescent="0.35">
      <c r="K7991" s="293"/>
      <c r="M7991" s="290"/>
    </row>
    <row r="7992" spans="11:13" x14ac:dyDescent="0.35">
      <c r="K7992" s="293"/>
      <c r="M7992" s="290"/>
    </row>
    <row r="7993" spans="11:13" x14ac:dyDescent="0.35">
      <c r="K7993" s="293"/>
      <c r="M7993" s="290"/>
    </row>
    <row r="7994" spans="11:13" x14ac:dyDescent="0.35">
      <c r="K7994" s="293"/>
      <c r="M7994" s="290"/>
    </row>
    <row r="7995" spans="11:13" x14ac:dyDescent="0.35">
      <c r="K7995" s="293"/>
      <c r="M7995" s="290"/>
    </row>
    <row r="7996" spans="11:13" x14ac:dyDescent="0.35">
      <c r="K7996" s="293"/>
      <c r="M7996" s="290"/>
    </row>
    <row r="7997" spans="11:13" x14ac:dyDescent="0.35">
      <c r="K7997" s="293"/>
      <c r="M7997" s="290"/>
    </row>
    <row r="7998" spans="11:13" x14ac:dyDescent="0.35">
      <c r="K7998" s="293"/>
      <c r="M7998" s="290"/>
    </row>
    <row r="7999" spans="11:13" x14ac:dyDescent="0.35">
      <c r="K7999" s="293"/>
      <c r="M7999" s="290"/>
    </row>
    <row r="8000" spans="11:13" x14ac:dyDescent="0.35">
      <c r="K8000" s="293"/>
      <c r="M8000" s="290"/>
    </row>
    <row r="8001" spans="11:13" x14ac:dyDescent="0.35">
      <c r="K8001" s="293"/>
      <c r="M8001" s="290"/>
    </row>
    <row r="8002" spans="11:13" x14ac:dyDescent="0.35">
      <c r="K8002" s="293"/>
      <c r="M8002" s="290"/>
    </row>
    <row r="8003" spans="11:13" x14ac:dyDescent="0.35">
      <c r="K8003" s="293"/>
      <c r="M8003" s="290"/>
    </row>
    <row r="8004" spans="11:13" x14ac:dyDescent="0.35">
      <c r="K8004" s="293"/>
      <c r="M8004" s="290"/>
    </row>
    <row r="8005" spans="11:13" x14ac:dyDescent="0.35">
      <c r="K8005" s="293"/>
      <c r="M8005" s="290"/>
    </row>
    <row r="8006" spans="11:13" x14ac:dyDescent="0.35">
      <c r="K8006" s="293"/>
      <c r="M8006" s="290"/>
    </row>
    <row r="8007" spans="11:13" x14ac:dyDescent="0.35">
      <c r="K8007" s="293"/>
      <c r="M8007" s="290"/>
    </row>
    <row r="8008" spans="11:13" x14ac:dyDescent="0.35">
      <c r="K8008" s="293"/>
      <c r="M8008" s="290"/>
    </row>
    <row r="8009" spans="11:13" x14ac:dyDescent="0.35">
      <c r="K8009" s="293"/>
      <c r="M8009" s="290"/>
    </row>
    <row r="8010" spans="11:13" x14ac:dyDescent="0.35">
      <c r="K8010" s="293"/>
      <c r="M8010" s="290"/>
    </row>
    <row r="8011" spans="11:13" x14ac:dyDescent="0.35">
      <c r="K8011" s="293"/>
      <c r="M8011" s="290"/>
    </row>
    <row r="8012" spans="11:13" x14ac:dyDescent="0.35">
      <c r="K8012" s="293"/>
      <c r="M8012" s="290"/>
    </row>
    <row r="8013" spans="11:13" x14ac:dyDescent="0.35">
      <c r="K8013" s="293"/>
      <c r="M8013" s="290"/>
    </row>
    <row r="8014" spans="11:13" x14ac:dyDescent="0.35">
      <c r="K8014" s="293"/>
      <c r="M8014" s="290"/>
    </row>
    <row r="8015" spans="11:13" x14ac:dyDescent="0.35">
      <c r="K8015" s="293"/>
      <c r="M8015" s="290"/>
    </row>
    <row r="8016" spans="11:13" x14ac:dyDescent="0.35">
      <c r="K8016" s="293"/>
      <c r="M8016" s="290"/>
    </row>
    <row r="8017" spans="11:13" x14ac:dyDescent="0.35">
      <c r="K8017" s="293"/>
      <c r="M8017" s="290"/>
    </row>
    <row r="8018" spans="11:13" x14ac:dyDescent="0.35">
      <c r="K8018" s="293"/>
      <c r="M8018" s="290"/>
    </row>
    <row r="8019" spans="11:13" x14ac:dyDescent="0.35">
      <c r="K8019" s="293"/>
      <c r="M8019" s="290"/>
    </row>
    <row r="8020" spans="11:13" x14ac:dyDescent="0.35">
      <c r="K8020" s="293"/>
      <c r="M8020" s="290"/>
    </row>
    <row r="8021" spans="11:13" x14ac:dyDescent="0.35">
      <c r="K8021" s="293"/>
      <c r="M8021" s="290"/>
    </row>
    <row r="8022" spans="11:13" x14ac:dyDescent="0.35">
      <c r="K8022" s="293"/>
      <c r="M8022" s="290"/>
    </row>
    <row r="8023" spans="11:13" x14ac:dyDescent="0.35">
      <c r="K8023" s="293"/>
      <c r="M8023" s="290"/>
    </row>
    <row r="8024" spans="11:13" x14ac:dyDescent="0.35">
      <c r="K8024" s="293"/>
      <c r="M8024" s="290"/>
    </row>
    <row r="8025" spans="11:13" x14ac:dyDescent="0.35">
      <c r="K8025" s="293"/>
      <c r="M8025" s="290"/>
    </row>
    <row r="8026" spans="11:13" x14ac:dyDescent="0.35">
      <c r="K8026" s="293"/>
      <c r="M8026" s="290"/>
    </row>
    <row r="8027" spans="11:13" x14ac:dyDescent="0.35">
      <c r="K8027" s="293"/>
      <c r="M8027" s="290"/>
    </row>
    <row r="8028" spans="11:13" x14ac:dyDescent="0.35">
      <c r="K8028" s="293"/>
      <c r="M8028" s="290"/>
    </row>
    <row r="8029" spans="11:13" x14ac:dyDescent="0.35">
      <c r="K8029" s="293"/>
      <c r="M8029" s="290"/>
    </row>
    <row r="8030" spans="11:13" x14ac:dyDescent="0.35">
      <c r="K8030" s="293"/>
      <c r="M8030" s="290"/>
    </row>
    <row r="8031" spans="11:13" x14ac:dyDescent="0.35">
      <c r="K8031" s="293"/>
      <c r="M8031" s="290"/>
    </row>
    <row r="8032" spans="11:13" x14ac:dyDescent="0.35">
      <c r="K8032" s="293"/>
      <c r="M8032" s="290"/>
    </row>
    <row r="8033" spans="11:13" x14ac:dyDescent="0.35">
      <c r="K8033" s="293"/>
      <c r="M8033" s="290"/>
    </row>
    <row r="8034" spans="11:13" x14ac:dyDescent="0.35">
      <c r="K8034" s="293"/>
      <c r="M8034" s="290"/>
    </row>
    <row r="8035" spans="11:13" x14ac:dyDescent="0.35">
      <c r="K8035" s="293"/>
      <c r="M8035" s="290"/>
    </row>
    <row r="8036" spans="11:13" x14ac:dyDescent="0.35">
      <c r="K8036" s="293"/>
      <c r="M8036" s="290"/>
    </row>
    <row r="8037" spans="11:13" x14ac:dyDescent="0.35">
      <c r="K8037" s="293"/>
      <c r="M8037" s="290"/>
    </row>
    <row r="8038" spans="11:13" x14ac:dyDescent="0.35">
      <c r="K8038" s="293"/>
      <c r="M8038" s="290"/>
    </row>
    <row r="8039" spans="11:13" x14ac:dyDescent="0.35">
      <c r="K8039" s="293"/>
      <c r="M8039" s="290"/>
    </row>
    <row r="8040" spans="11:13" x14ac:dyDescent="0.35">
      <c r="K8040" s="293"/>
      <c r="M8040" s="290"/>
    </row>
    <row r="8041" spans="11:13" x14ac:dyDescent="0.35">
      <c r="K8041" s="293"/>
      <c r="M8041" s="290"/>
    </row>
    <row r="8042" spans="11:13" x14ac:dyDescent="0.35">
      <c r="K8042" s="293"/>
      <c r="M8042" s="290"/>
    </row>
    <row r="8043" spans="11:13" x14ac:dyDescent="0.35">
      <c r="K8043" s="293"/>
      <c r="M8043" s="290"/>
    </row>
    <row r="8044" spans="11:13" x14ac:dyDescent="0.35">
      <c r="K8044" s="293"/>
      <c r="M8044" s="290"/>
    </row>
    <row r="8045" spans="11:13" x14ac:dyDescent="0.35">
      <c r="K8045" s="293"/>
      <c r="M8045" s="290"/>
    </row>
    <row r="8046" spans="11:13" x14ac:dyDescent="0.35">
      <c r="K8046" s="293"/>
      <c r="M8046" s="290"/>
    </row>
    <row r="8047" spans="11:13" x14ac:dyDescent="0.35">
      <c r="K8047" s="293"/>
      <c r="M8047" s="290"/>
    </row>
    <row r="8048" spans="11:13" x14ac:dyDescent="0.35">
      <c r="K8048" s="293"/>
      <c r="M8048" s="290"/>
    </row>
    <row r="8049" spans="11:13" x14ac:dyDescent="0.35">
      <c r="K8049" s="293"/>
      <c r="M8049" s="290"/>
    </row>
    <row r="8050" spans="11:13" x14ac:dyDescent="0.35">
      <c r="K8050" s="293"/>
      <c r="M8050" s="290"/>
    </row>
    <row r="8051" spans="11:13" x14ac:dyDescent="0.35">
      <c r="K8051" s="293"/>
      <c r="M8051" s="290"/>
    </row>
    <row r="8052" spans="11:13" x14ac:dyDescent="0.35">
      <c r="K8052" s="293"/>
      <c r="M8052" s="290"/>
    </row>
    <row r="8053" spans="11:13" x14ac:dyDescent="0.35">
      <c r="K8053" s="293"/>
      <c r="M8053" s="290"/>
    </row>
    <row r="8054" spans="11:13" x14ac:dyDescent="0.35">
      <c r="K8054" s="293"/>
      <c r="M8054" s="290"/>
    </row>
    <row r="8055" spans="11:13" x14ac:dyDescent="0.35">
      <c r="K8055" s="293"/>
      <c r="M8055" s="290"/>
    </row>
    <row r="8056" spans="11:13" x14ac:dyDescent="0.35">
      <c r="K8056" s="293"/>
      <c r="M8056" s="290"/>
    </row>
    <row r="8057" spans="11:13" x14ac:dyDescent="0.35">
      <c r="K8057" s="293"/>
      <c r="M8057" s="290"/>
    </row>
    <row r="8058" spans="11:13" x14ac:dyDescent="0.35">
      <c r="K8058" s="293"/>
      <c r="M8058" s="290"/>
    </row>
    <row r="8059" spans="11:13" x14ac:dyDescent="0.35">
      <c r="K8059" s="293"/>
      <c r="M8059" s="290"/>
    </row>
    <row r="8060" spans="11:13" x14ac:dyDescent="0.35">
      <c r="K8060" s="293"/>
      <c r="M8060" s="290"/>
    </row>
    <row r="8061" spans="11:13" x14ac:dyDescent="0.35">
      <c r="K8061" s="293"/>
      <c r="M8061" s="290"/>
    </row>
    <row r="8062" spans="11:13" x14ac:dyDescent="0.35">
      <c r="K8062" s="293"/>
      <c r="M8062" s="290"/>
    </row>
    <row r="8063" spans="11:13" x14ac:dyDescent="0.35">
      <c r="K8063" s="293"/>
      <c r="M8063" s="290"/>
    </row>
    <row r="8064" spans="11:13" x14ac:dyDescent="0.35">
      <c r="K8064" s="293"/>
      <c r="M8064" s="290"/>
    </row>
    <row r="8065" spans="11:13" x14ac:dyDescent="0.35">
      <c r="K8065" s="293"/>
      <c r="M8065" s="290"/>
    </row>
    <row r="8066" spans="11:13" x14ac:dyDescent="0.35">
      <c r="K8066" s="293"/>
      <c r="M8066" s="290"/>
    </row>
    <row r="8067" spans="11:13" x14ac:dyDescent="0.35">
      <c r="K8067" s="293"/>
      <c r="M8067" s="290"/>
    </row>
    <row r="8068" spans="11:13" x14ac:dyDescent="0.35">
      <c r="K8068" s="293"/>
      <c r="M8068" s="290"/>
    </row>
    <row r="8069" spans="11:13" x14ac:dyDescent="0.35">
      <c r="K8069" s="293"/>
      <c r="M8069" s="290"/>
    </row>
    <row r="8070" spans="11:13" x14ac:dyDescent="0.35">
      <c r="K8070" s="293"/>
      <c r="M8070" s="290"/>
    </row>
    <row r="8071" spans="11:13" x14ac:dyDescent="0.35">
      <c r="K8071" s="293"/>
      <c r="M8071" s="290"/>
    </row>
    <row r="8072" spans="11:13" x14ac:dyDescent="0.35">
      <c r="K8072" s="293"/>
      <c r="M8072" s="290"/>
    </row>
    <row r="8073" spans="11:13" x14ac:dyDescent="0.35">
      <c r="K8073" s="293"/>
      <c r="M8073" s="290"/>
    </row>
    <row r="8074" spans="11:13" x14ac:dyDescent="0.35">
      <c r="K8074" s="293"/>
      <c r="M8074" s="290"/>
    </row>
    <row r="8075" spans="11:13" x14ac:dyDescent="0.35">
      <c r="K8075" s="293"/>
      <c r="M8075" s="290"/>
    </row>
    <row r="8076" spans="11:13" x14ac:dyDescent="0.35">
      <c r="K8076" s="293"/>
      <c r="M8076" s="290"/>
    </row>
    <row r="8077" spans="11:13" x14ac:dyDescent="0.35">
      <c r="K8077" s="293"/>
      <c r="M8077" s="290"/>
    </row>
    <row r="8078" spans="11:13" x14ac:dyDescent="0.35">
      <c r="K8078" s="293"/>
      <c r="M8078" s="290"/>
    </row>
    <row r="8079" spans="11:13" x14ac:dyDescent="0.35">
      <c r="K8079" s="293"/>
      <c r="M8079" s="290"/>
    </row>
    <row r="8080" spans="11:13" x14ac:dyDescent="0.35">
      <c r="K8080" s="293"/>
      <c r="M8080" s="290"/>
    </row>
    <row r="8081" spans="11:13" x14ac:dyDescent="0.35">
      <c r="K8081" s="293"/>
      <c r="M8081" s="290"/>
    </row>
    <row r="8082" spans="11:13" x14ac:dyDescent="0.35">
      <c r="K8082" s="293"/>
      <c r="M8082" s="290"/>
    </row>
    <row r="8083" spans="11:13" x14ac:dyDescent="0.35">
      <c r="K8083" s="293"/>
      <c r="M8083" s="290"/>
    </row>
    <row r="8084" spans="11:13" x14ac:dyDescent="0.35">
      <c r="K8084" s="293"/>
      <c r="M8084" s="290"/>
    </row>
    <row r="8085" spans="11:13" x14ac:dyDescent="0.35">
      <c r="K8085" s="293"/>
      <c r="M8085" s="290"/>
    </row>
    <row r="8086" spans="11:13" x14ac:dyDescent="0.35">
      <c r="K8086" s="293"/>
      <c r="M8086" s="290"/>
    </row>
    <row r="8087" spans="11:13" x14ac:dyDescent="0.35">
      <c r="K8087" s="293"/>
      <c r="M8087" s="290"/>
    </row>
    <row r="8088" spans="11:13" x14ac:dyDescent="0.35">
      <c r="K8088" s="293"/>
      <c r="M8088" s="290"/>
    </row>
    <row r="8089" spans="11:13" x14ac:dyDescent="0.35">
      <c r="K8089" s="293"/>
      <c r="M8089" s="290"/>
    </row>
    <row r="8090" spans="11:13" x14ac:dyDescent="0.35">
      <c r="K8090" s="293"/>
      <c r="M8090" s="290"/>
    </row>
    <row r="8091" spans="11:13" x14ac:dyDescent="0.35">
      <c r="K8091" s="293"/>
      <c r="M8091" s="290"/>
    </row>
    <row r="8092" spans="11:13" x14ac:dyDescent="0.35">
      <c r="K8092" s="293"/>
      <c r="M8092" s="290"/>
    </row>
    <row r="8093" spans="11:13" x14ac:dyDescent="0.35">
      <c r="K8093" s="293"/>
      <c r="M8093" s="290"/>
    </row>
    <row r="8094" spans="11:13" x14ac:dyDescent="0.35">
      <c r="K8094" s="293"/>
      <c r="M8094" s="290"/>
    </row>
    <row r="8095" spans="11:13" x14ac:dyDescent="0.35">
      <c r="K8095" s="293"/>
      <c r="M8095" s="290"/>
    </row>
    <row r="8096" spans="11:13" x14ac:dyDescent="0.35">
      <c r="K8096" s="293"/>
      <c r="M8096" s="290"/>
    </row>
    <row r="8097" spans="11:13" x14ac:dyDescent="0.35">
      <c r="K8097" s="293"/>
      <c r="M8097" s="290"/>
    </row>
    <row r="8098" spans="11:13" x14ac:dyDescent="0.35">
      <c r="K8098" s="293"/>
      <c r="M8098" s="290"/>
    </row>
    <row r="8099" spans="11:13" x14ac:dyDescent="0.35">
      <c r="K8099" s="293"/>
      <c r="M8099" s="290"/>
    </row>
    <row r="8100" spans="11:13" x14ac:dyDescent="0.35">
      <c r="K8100" s="293"/>
      <c r="M8100" s="290"/>
    </row>
    <row r="8101" spans="11:13" x14ac:dyDescent="0.35">
      <c r="K8101" s="293"/>
      <c r="M8101" s="290"/>
    </row>
    <row r="8102" spans="11:13" x14ac:dyDescent="0.35">
      <c r="K8102" s="293"/>
      <c r="M8102" s="290"/>
    </row>
    <row r="8103" spans="11:13" x14ac:dyDescent="0.35">
      <c r="K8103" s="293"/>
      <c r="M8103" s="290"/>
    </row>
    <row r="8104" spans="11:13" x14ac:dyDescent="0.35">
      <c r="K8104" s="293"/>
      <c r="M8104" s="290"/>
    </row>
    <row r="8105" spans="11:13" x14ac:dyDescent="0.35">
      <c r="K8105" s="293"/>
      <c r="M8105" s="290"/>
    </row>
    <row r="8106" spans="11:13" x14ac:dyDescent="0.35">
      <c r="K8106" s="293"/>
      <c r="M8106" s="290"/>
    </row>
    <row r="8107" spans="11:13" x14ac:dyDescent="0.35">
      <c r="K8107" s="293"/>
      <c r="M8107" s="290"/>
    </row>
    <row r="8108" spans="11:13" x14ac:dyDescent="0.35">
      <c r="K8108" s="293"/>
      <c r="M8108" s="290"/>
    </row>
    <row r="8109" spans="11:13" x14ac:dyDescent="0.35">
      <c r="K8109" s="293"/>
      <c r="M8109" s="290"/>
    </row>
    <row r="8110" spans="11:13" x14ac:dyDescent="0.35">
      <c r="K8110" s="293"/>
      <c r="M8110" s="290"/>
    </row>
    <row r="8111" spans="11:13" x14ac:dyDescent="0.35">
      <c r="K8111" s="293"/>
      <c r="M8111" s="290"/>
    </row>
    <row r="8112" spans="11:13" x14ac:dyDescent="0.35">
      <c r="K8112" s="293"/>
      <c r="M8112" s="290"/>
    </row>
    <row r="8113" spans="11:13" x14ac:dyDescent="0.35">
      <c r="K8113" s="293"/>
      <c r="M8113" s="290"/>
    </row>
    <row r="8114" spans="11:13" x14ac:dyDescent="0.35">
      <c r="K8114" s="293"/>
      <c r="M8114" s="290"/>
    </row>
    <row r="8115" spans="11:13" x14ac:dyDescent="0.35">
      <c r="K8115" s="293"/>
      <c r="M8115" s="290"/>
    </row>
    <row r="8116" spans="11:13" x14ac:dyDescent="0.35">
      <c r="K8116" s="293"/>
      <c r="M8116" s="290"/>
    </row>
    <row r="8117" spans="11:13" x14ac:dyDescent="0.35">
      <c r="K8117" s="293"/>
      <c r="M8117" s="290"/>
    </row>
    <row r="8118" spans="11:13" x14ac:dyDescent="0.35">
      <c r="K8118" s="293"/>
      <c r="M8118" s="290"/>
    </row>
    <row r="8119" spans="11:13" x14ac:dyDescent="0.35">
      <c r="K8119" s="293"/>
      <c r="M8119" s="290"/>
    </row>
    <row r="8120" spans="11:13" x14ac:dyDescent="0.35">
      <c r="K8120" s="293"/>
      <c r="M8120" s="290"/>
    </row>
    <row r="8121" spans="11:13" x14ac:dyDescent="0.35">
      <c r="K8121" s="293"/>
      <c r="M8121" s="290"/>
    </row>
    <row r="8122" spans="11:13" x14ac:dyDescent="0.35">
      <c r="K8122" s="293"/>
      <c r="M8122" s="290"/>
    </row>
    <row r="8123" spans="11:13" x14ac:dyDescent="0.35">
      <c r="K8123" s="293"/>
      <c r="M8123" s="290"/>
    </row>
    <row r="8124" spans="11:13" x14ac:dyDescent="0.35">
      <c r="K8124" s="293"/>
      <c r="M8124" s="290"/>
    </row>
    <row r="8125" spans="11:13" x14ac:dyDescent="0.35">
      <c r="K8125" s="293"/>
      <c r="M8125" s="290"/>
    </row>
    <row r="8126" spans="11:13" x14ac:dyDescent="0.35">
      <c r="K8126" s="293"/>
      <c r="M8126" s="290"/>
    </row>
    <row r="8127" spans="11:13" x14ac:dyDescent="0.35">
      <c r="K8127" s="293"/>
      <c r="M8127" s="290"/>
    </row>
    <row r="8128" spans="11:13" x14ac:dyDescent="0.35">
      <c r="K8128" s="293"/>
      <c r="M8128" s="290"/>
    </row>
    <row r="8129" spans="11:13" x14ac:dyDescent="0.35">
      <c r="K8129" s="293"/>
      <c r="M8129" s="290"/>
    </row>
    <row r="8130" spans="11:13" x14ac:dyDescent="0.35">
      <c r="K8130" s="293"/>
      <c r="M8130" s="290"/>
    </row>
    <row r="8131" spans="11:13" x14ac:dyDescent="0.35">
      <c r="K8131" s="293"/>
      <c r="M8131" s="290"/>
    </row>
    <row r="8132" spans="11:13" x14ac:dyDescent="0.35">
      <c r="K8132" s="293"/>
      <c r="M8132" s="290"/>
    </row>
    <row r="8133" spans="11:13" x14ac:dyDescent="0.35">
      <c r="K8133" s="293"/>
      <c r="M8133" s="290"/>
    </row>
    <row r="8134" spans="11:13" x14ac:dyDescent="0.35">
      <c r="K8134" s="293"/>
      <c r="M8134" s="290"/>
    </row>
    <row r="8135" spans="11:13" x14ac:dyDescent="0.35">
      <c r="K8135" s="293"/>
      <c r="M8135" s="290"/>
    </row>
    <row r="8136" spans="11:13" x14ac:dyDescent="0.35">
      <c r="K8136" s="293"/>
      <c r="M8136" s="290"/>
    </row>
    <row r="8137" spans="11:13" x14ac:dyDescent="0.35">
      <c r="K8137" s="293"/>
      <c r="M8137" s="290"/>
    </row>
    <row r="8138" spans="11:13" x14ac:dyDescent="0.35">
      <c r="K8138" s="293"/>
      <c r="M8138" s="290"/>
    </row>
    <row r="8139" spans="11:13" x14ac:dyDescent="0.35">
      <c r="K8139" s="293"/>
      <c r="M8139" s="290"/>
    </row>
    <row r="8140" spans="11:13" x14ac:dyDescent="0.35">
      <c r="K8140" s="293"/>
      <c r="M8140" s="290"/>
    </row>
    <row r="8141" spans="11:13" x14ac:dyDescent="0.35">
      <c r="K8141" s="293"/>
      <c r="M8141" s="290"/>
    </row>
    <row r="8142" spans="11:13" x14ac:dyDescent="0.35">
      <c r="K8142" s="293"/>
      <c r="M8142" s="290"/>
    </row>
    <row r="8143" spans="11:13" x14ac:dyDescent="0.35">
      <c r="K8143" s="293"/>
      <c r="M8143" s="290"/>
    </row>
    <row r="8144" spans="11:13" x14ac:dyDescent="0.35">
      <c r="K8144" s="293"/>
      <c r="M8144" s="290"/>
    </row>
    <row r="8145" spans="11:13" x14ac:dyDescent="0.35">
      <c r="K8145" s="293"/>
      <c r="M8145" s="290"/>
    </row>
    <row r="8146" spans="11:13" x14ac:dyDescent="0.35">
      <c r="K8146" s="293"/>
      <c r="M8146" s="290"/>
    </row>
    <row r="8147" spans="11:13" x14ac:dyDescent="0.35">
      <c r="K8147" s="293"/>
      <c r="M8147" s="290"/>
    </row>
    <row r="8148" spans="11:13" x14ac:dyDescent="0.35">
      <c r="K8148" s="293"/>
      <c r="M8148" s="290"/>
    </row>
    <row r="8149" spans="11:13" x14ac:dyDescent="0.35">
      <c r="K8149" s="293"/>
      <c r="M8149" s="290"/>
    </row>
    <row r="8150" spans="11:13" x14ac:dyDescent="0.35">
      <c r="K8150" s="293"/>
      <c r="M8150" s="290"/>
    </row>
    <row r="8151" spans="11:13" x14ac:dyDescent="0.35">
      <c r="K8151" s="293"/>
      <c r="M8151" s="290"/>
    </row>
    <row r="8152" spans="11:13" x14ac:dyDescent="0.35">
      <c r="K8152" s="293"/>
      <c r="M8152" s="290"/>
    </row>
    <row r="8153" spans="11:13" x14ac:dyDescent="0.35">
      <c r="K8153" s="293"/>
      <c r="M8153" s="290"/>
    </row>
    <row r="8154" spans="11:13" x14ac:dyDescent="0.35">
      <c r="K8154" s="293"/>
      <c r="M8154" s="290"/>
    </row>
    <row r="8155" spans="11:13" x14ac:dyDescent="0.35">
      <c r="K8155" s="293"/>
      <c r="M8155" s="290"/>
    </row>
    <row r="8156" spans="11:13" x14ac:dyDescent="0.35">
      <c r="K8156" s="293"/>
      <c r="M8156" s="290"/>
    </row>
    <row r="8157" spans="11:13" x14ac:dyDescent="0.35">
      <c r="K8157" s="293"/>
      <c r="M8157" s="290"/>
    </row>
    <row r="8158" spans="11:13" x14ac:dyDescent="0.35">
      <c r="K8158" s="293"/>
      <c r="M8158" s="290"/>
    </row>
    <row r="8159" spans="11:13" x14ac:dyDescent="0.35">
      <c r="K8159" s="293"/>
      <c r="M8159" s="290"/>
    </row>
    <row r="8160" spans="11:13" x14ac:dyDescent="0.35">
      <c r="K8160" s="293"/>
      <c r="M8160" s="290"/>
    </row>
    <row r="8161" spans="11:13" x14ac:dyDescent="0.35">
      <c r="K8161" s="293"/>
      <c r="M8161" s="290"/>
    </row>
    <row r="8162" spans="11:13" x14ac:dyDescent="0.35">
      <c r="K8162" s="293"/>
      <c r="M8162" s="290"/>
    </row>
    <row r="8163" spans="11:13" x14ac:dyDescent="0.35">
      <c r="K8163" s="293"/>
      <c r="M8163" s="290"/>
    </row>
    <row r="8164" spans="11:13" x14ac:dyDescent="0.35">
      <c r="K8164" s="293"/>
      <c r="M8164" s="290"/>
    </row>
    <row r="8165" spans="11:13" x14ac:dyDescent="0.35">
      <c r="K8165" s="293"/>
      <c r="M8165" s="290"/>
    </row>
    <row r="8166" spans="11:13" x14ac:dyDescent="0.35">
      <c r="K8166" s="293"/>
      <c r="M8166" s="290"/>
    </row>
    <row r="8167" spans="11:13" x14ac:dyDescent="0.35">
      <c r="K8167" s="293"/>
      <c r="M8167" s="290"/>
    </row>
    <row r="8168" spans="11:13" x14ac:dyDescent="0.35">
      <c r="K8168" s="293"/>
      <c r="M8168" s="290"/>
    </row>
    <row r="8169" spans="11:13" x14ac:dyDescent="0.35">
      <c r="K8169" s="293"/>
      <c r="M8169" s="290"/>
    </row>
    <row r="8170" spans="11:13" x14ac:dyDescent="0.35">
      <c r="K8170" s="293"/>
      <c r="M8170" s="290"/>
    </row>
    <row r="8171" spans="11:13" x14ac:dyDescent="0.35">
      <c r="K8171" s="293"/>
      <c r="M8171" s="290"/>
    </row>
    <row r="8172" spans="11:13" x14ac:dyDescent="0.35">
      <c r="K8172" s="293"/>
      <c r="M8172" s="290"/>
    </row>
    <row r="8173" spans="11:13" x14ac:dyDescent="0.35">
      <c r="K8173" s="293"/>
      <c r="M8173" s="290"/>
    </row>
    <row r="8174" spans="11:13" x14ac:dyDescent="0.35">
      <c r="K8174" s="293"/>
      <c r="M8174" s="290"/>
    </row>
    <row r="8175" spans="11:13" x14ac:dyDescent="0.35">
      <c r="K8175" s="293"/>
      <c r="M8175" s="290"/>
    </row>
    <row r="8176" spans="11:13" x14ac:dyDescent="0.35">
      <c r="K8176" s="293"/>
      <c r="M8176" s="290"/>
    </row>
    <row r="8177" spans="11:13" x14ac:dyDescent="0.35">
      <c r="K8177" s="293"/>
      <c r="M8177" s="290"/>
    </row>
    <row r="8178" spans="11:13" x14ac:dyDescent="0.35">
      <c r="K8178" s="293"/>
      <c r="M8178" s="290"/>
    </row>
    <row r="8179" spans="11:13" x14ac:dyDescent="0.35">
      <c r="K8179" s="293"/>
      <c r="M8179" s="290"/>
    </row>
    <row r="8180" spans="11:13" x14ac:dyDescent="0.35">
      <c r="K8180" s="293"/>
      <c r="M8180" s="290"/>
    </row>
    <row r="8181" spans="11:13" x14ac:dyDescent="0.35">
      <c r="K8181" s="293"/>
      <c r="M8181" s="290"/>
    </row>
    <row r="8182" spans="11:13" x14ac:dyDescent="0.35">
      <c r="K8182" s="293"/>
      <c r="M8182" s="290"/>
    </row>
    <row r="8183" spans="11:13" x14ac:dyDescent="0.35">
      <c r="K8183" s="293"/>
      <c r="M8183" s="290"/>
    </row>
    <row r="8184" spans="11:13" x14ac:dyDescent="0.35">
      <c r="K8184" s="293"/>
      <c r="M8184" s="290"/>
    </row>
    <row r="8185" spans="11:13" x14ac:dyDescent="0.35">
      <c r="K8185" s="293"/>
      <c r="M8185" s="290"/>
    </row>
    <row r="8186" spans="11:13" x14ac:dyDescent="0.35">
      <c r="K8186" s="293"/>
      <c r="M8186" s="290"/>
    </row>
    <row r="8187" spans="11:13" x14ac:dyDescent="0.35">
      <c r="K8187" s="293"/>
      <c r="M8187" s="290"/>
    </row>
    <row r="8188" spans="11:13" x14ac:dyDescent="0.35">
      <c r="K8188" s="293"/>
      <c r="M8188" s="290"/>
    </row>
    <row r="8189" spans="11:13" x14ac:dyDescent="0.35">
      <c r="K8189" s="293"/>
      <c r="M8189" s="290"/>
    </row>
    <row r="8190" spans="11:13" x14ac:dyDescent="0.35">
      <c r="K8190" s="293"/>
      <c r="M8190" s="290"/>
    </row>
    <row r="8191" spans="11:13" x14ac:dyDescent="0.35">
      <c r="K8191" s="293"/>
      <c r="M8191" s="290"/>
    </row>
    <row r="8192" spans="11:13" x14ac:dyDescent="0.35">
      <c r="K8192" s="293"/>
      <c r="M8192" s="290"/>
    </row>
    <row r="8193" spans="11:13" x14ac:dyDescent="0.35">
      <c r="K8193" s="293"/>
      <c r="M8193" s="290"/>
    </row>
    <row r="8194" spans="11:13" x14ac:dyDescent="0.35">
      <c r="K8194" s="293"/>
      <c r="M8194" s="290"/>
    </row>
    <row r="8195" spans="11:13" x14ac:dyDescent="0.35">
      <c r="K8195" s="293"/>
      <c r="M8195" s="290"/>
    </row>
    <row r="8196" spans="11:13" x14ac:dyDescent="0.35">
      <c r="K8196" s="293"/>
      <c r="M8196" s="290"/>
    </row>
    <row r="8197" spans="11:13" x14ac:dyDescent="0.35">
      <c r="K8197" s="293"/>
      <c r="M8197" s="290"/>
    </row>
    <row r="8198" spans="11:13" x14ac:dyDescent="0.35">
      <c r="K8198" s="293"/>
      <c r="M8198" s="290"/>
    </row>
    <row r="8199" spans="11:13" x14ac:dyDescent="0.35">
      <c r="K8199" s="293"/>
      <c r="M8199" s="290"/>
    </row>
    <row r="8200" spans="11:13" x14ac:dyDescent="0.35">
      <c r="K8200" s="293"/>
      <c r="M8200" s="290"/>
    </row>
    <row r="8201" spans="11:13" x14ac:dyDescent="0.35">
      <c r="K8201" s="293"/>
      <c r="M8201" s="290"/>
    </row>
    <row r="8202" spans="11:13" x14ac:dyDescent="0.35">
      <c r="K8202" s="293"/>
      <c r="M8202" s="290"/>
    </row>
    <row r="8203" spans="11:13" x14ac:dyDescent="0.35">
      <c r="K8203" s="293"/>
      <c r="M8203" s="290"/>
    </row>
    <row r="8204" spans="11:13" x14ac:dyDescent="0.35">
      <c r="K8204" s="293"/>
      <c r="M8204" s="290"/>
    </row>
    <row r="8205" spans="11:13" x14ac:dyDescent="0.35">
      <c r="K8205" s="293"/>
      <c r="M8205" s="290"/>
    </row>
    <row r="8206" spans="11:13" x14ac:dyDescent="0.35">
      <c r="K8206" s="293"/>
      <c r="M8206" s="290"/>
    </row>
    <row r="8207" spans="11:13" x14ac:dyDescent="0.35">
      <c r="K8207" s="293"/>
      <c r="M8207" s="290"/>
    </row>
    <row r="8208" spans="11:13" x14ac:dyDescent="0.35">
      <c r="K8208" s="293"/>
      <c r="M8208" s="290"/>
    </row>
    <row r="8209" spans="11:13" x14ac:dyDescent="0.35">
      <c r="K8209" s="293"/>
      <c r="M8209" s="290"/>
    </row>
    <row r="8210" spans="11:13" x14ac:dyDescent="0.35">
      <c r="K8210" s="293"/>
      <c r="M8210" s="290"/>
    </row>
    <row r="8211" spans="11:13" x14ac:dyDescent="0.35">
      <c r="K8211" s="293"/>
      <c r="M8211" s="290"/>
    </row>
    <row r="8212" spans="11:13" x14ac:dyDescent="0.35">
      <c r="K8212" s="293"/>
      <c r="M8212" s="290"/>
    </row>
    <row r="8213" spans="11:13" x14ac:dyDescent="0.35">
      <c r="K8213" s="293"/>
      <c r="M8213" s="290"/>
    </row>
    <row r="8214" spans="11:13" x14ac:dyDescent="0.35">
      <c r="K8214" s="293"/>
      <c r="M8214" s="290"/>
    </row>
    <row r="8215" spans="11:13" x14ac:dyDescent="0.35">
      <c r="K8215" s="293"/>
      <c r="M8215" s="290"/>
    </row>
    <row r="8216" spans="11:13" x14ac:dyDescent="0.35">
      <c r="K8216" s="293"/>
      <c r="M8216" s="290"/>
    </row>
    <row r="8217" spans="11:13" x14ac:dyDescent="0.35">
      <c r="K8217" s="293"/>
      <c r="M8217" s="290"/>
    </row>
    <row r="8218" spans="11:13" x14ac:dyDescent="0.35">
      <c r="K8218" s="293"/>
      <c r="M8218" s="290"/>
    </row>
    <row r="8219" spans="11:13" x14ac:dyDescent="0.35">
      <c r="K8219" s="293"/>
      <c r="M8219" s="290"/>
    </row>
    <row r="8220" spans="11:13" x14ac:dyDescent="0.35">
      <c r="K8220" s="293"/>
      <c r="M8220" s="290"/>
    </row>
    <row r="8221" spans="11:13" x14ac:dyDescent="0.35">
      <c r="K8221" s="293"/>
      <c r="M8221" s="290"/>
    </row>
    <row r="8222" spans="11:13" x14ac:dyDescent="0.35">
      <c r="K8222" s="293"/>
      <c r="M8222" s="290"/>
    </row>
    <row r="8223" spans="11:13" x14ac:dyDescent="0.35">
      <c r="K8223" s="293"/>
      <c r="M8223" s="290"/>
    </row>
    <row r="8224" spans="11:13" x14ac:dyDescent="0.35">
      <c r="K8224" s="293"/>
      <c r="M8224" s="290"/>
    </row>
    <row r="8225" spans="11:13" x14ac:dyDescent="0.35">
      <c r="K8225" s="293"/>
      <c r="M8225" s="290"/>
    </row>
    <row r="8226" spans="11:13" x14ac:dyDescent="0.35">
      <c r="K8226" s="293"/>
      <c r="M8226" s="290"/>
    </row>
    <row r="8227" spans="11:13" x14ac:dyDescent="0.35">
      <c r="K8227" s="293"/>
      <c r="M8227" s="290"/>
    </row>
    <row r="8228" spans="11:13" x14ac:dyDescent="0.35">
      <c r="K8228" s="293"/>
      <c r="M8228" s="290"/>
    </row>
    <row r="8229" spans="11:13" x14ac:dyDescent="0.35">
      <c r="K8229" s="293"/>
      <c r="M8229" s="290"/>
    </row>
    <row r="8230" spans="11:13" x14ac:dyDescent="0.35">
      <c r="K8230" s="293"/>
      <c r="M8230" s="290"/>
    </row>
    <row r="8231" spans="11:13" x14ac:dyDescent="0.35">
      <c r="K8231" s="293"/>
      <c r="M8231" s="290"/>
    </row>
    <row r="8232" spans="11:13" x14ac:dyDescent="0.35">
      <c r="K8232" s="293"/>
      <c r="M8232" s="290"/>
    </row>
    <row r="8233" spans="11:13" x14ac:dyDescent="0.35">
      <c r="K8233" s="293"/>
      <c r="M8233" s="290"/>
    </row>
    <row r="8234" spans="11:13" x14ac:dyDescent="0.35">
      <c r="K8234" s="293"/>
      <c r="M8234" s="290"/>
    </row>
    <row r="8235" spans="11:13" x14ac:dyDescent="0.35">
      <c r="K8235" s="293"/>
      <c r="M8235" s="290"/>
    </row>
    <row r="8236" spans="11:13" x14ac:dyDescent="0.35">
      <c r="K8236" s="293"/>
      <c r="M8236" s="290"/>
    </row>
    <row r="8237" spans="11:13" x14ac:dyDescent="0.35">
      <c r="K8237" s="293"/>
      <c r="M8237" s="290"/>
    </row>
    <row r="8238" spans="11:13" x14ac:dyDescent="0.35">
      <c r="K8238" s="293"/>
      <c r="M8238" s="290"/>
    </row>
    <row r="8239" spans="11:13" x14ac:dyDescent="0.35">
      <c r="K8239" s="293"/>
      <c r="M8239" s="290"/>
    </row>
    <row r="8240" spans="11:13" x14ac:dyDescent="0.35">
      <c r="K8240" s="293"/>
      <c r="M8240" s="290"/>
    </row>
    <row r="8241" spans="11:13" x14ac:dyDescent="0.35">
      <c r="K8241" s="293"/>
      <c r="M8241" s="290"/>
    </row>
    <row r="8242" spans="11:13" x14ac:dyDescent="0.35">
      <c r="K8242" s="293"/>
      <c r="M8242" s="290"/>
    </row>
    <row r="8243" spans="11:13" x14ac:dyDescent="0.35">
      <c r="K8243" s="293"/>
      <c r="M8243" s="290"/>
    </row>
    <row r="8244" spans="11:13" x14ac:dyDescent="0.35">
      <c r="K8244" s="293"/>
      <c r="M8244" s="290"/>
    </row>
    <row r="8245" spans="11:13" x14ac:dyDescent="0.35">
      <c r="K8245" s="293"/>
      <c r="M8245" s="290"/>
    </row>
    <row r="8246" spans="11:13" x14ac:dyDescent="0.35">
      <c r="K8246" s="293"/>
      <c r="M8246" s="290"/>
    </row>
    <row r="8247" spans="11:13" x14ac:dyDescent="0.35">
      <c r="K8247" s="293"/>
      <c r="M8247" s="290"/>
    </row>
    <row r="8248" spans="11:13" x14ac:dyDescent="0.35">
      <c r="K8248" s="293"/>
      <c r="M8248" s="290"/>
    </row>
    <row r="8249" spans="11:13" x14ac:dyDescent="0.35">
      <c r="K8249" s="293"/>
      <c r="M8249" s="290"/>
    </row>
    <row r="8250" spans="11:13" x14ac:dyDescent="0.35">
      <c r="K8250" s="293"/>
      <c r="M8250" s="290"/>
    </row>
    <row r="8251" spans="11:13" x14ac:dyDescent="0.35">
      <c r="K8251" s="293"/>
      <c r="M8251" s="290"/>
    </row>
    <row r="8252" spans="11:13" x14ac:dyDescent="0.35">
      <c r="K8252" s="293"/>
      <c r="M8252" s="290"/>
    </row>
    <row r="8253" spans="11:13" x14ac:dyDescent="0.35">
      <c r="K8253" s="293"/>
      <c r="M8253" s="290"/>
    </row>
    <row r="8254" spans="11:13" x14ac:dyDescent="0.35">
      <c r="K8254" s="293"/>
      <c r="M8254" s="290"/>
    </row>
    <row r="8255" spans="11:13" x14ac:dyDescent="0.35">
      <c r="K8255" s="293"/>
      <c r="M8255" s="290"/>
    </row>
    <row r="8256" spans="11:13" x14ac:dyDescent="0.35">
      <c r="K8256" s="293"/>
      <c r="M8256" s="290"/>
    </row>
    <row r="8257" spans="11:13" x14ac:dyDescent="0.35">
      <c r="K8257" s="293"/>
      <c r="M8257" s="290"/>
    </row>
    <row r="8258" spans="11:13" x14ac:dyDescent="0.35">
      <c r="K8258" s="293"/>
      <c r="M8258" s="290"/>
    </row>
    <row r="8259" spans="11:13" x14ac:dyDescent="0.35">
      <c r="K8259" s="293"/>
      <c r="M8259" s="290"/>
    </row>
    <row r="8260" spans="11:13" x14ac:dyDescent="0.35">
      <c r="K8260" s="293"/>
      <c r="M8260" s="290"/>
    </row>
    <row r="8261" spans="11:13" x14ac:dyDescent="0.35">
      <c r="K8261" s="293"/>
      <c r="M8261" s="290"/>
    </row>
    <row r="8262" spans="11:13" x14ac:dyDescent="0.35">
      <c r="K8262" s="293"/>
      <c r="M8262" s="290"/>
    </row>
    <row r="8263" spans="11:13" x14ac:dyDescent="0.35">
      <c r="K8263" s="293"/>
      <c r="M8263" s="290"/>
    </row>
    <row r="8264" spans="11:13" x14ac:dyDescent="0.35">
      <c r="K8264" s="293"/>
      <c r="M8264" s="290"/>
    </row>
    <row r="8265" spans="11:13" x14ac:dyDescent="0.35">
      <c r="K8265" s="293"/>
      <c r="M8265" s="290"/>
    </row>
    <row r="8266" spans="11:13" x14ac:dyDescent="0.35">
      <c r="K8266" s="293"/>
      <c r="M8266" s="290"/>
    </row>
    <row r="8267" spans="11:13" x14ac:dyDescent="0.35">
      <c r="K8267" s="293"/>
      <c r="M8267" s="290"/>
    </row>
    <row r="8268" spans="11:13" x14ac:dyDescent="0.35">
      <c r="K8268" s="293"/>
      <c r="M8268" s="290"/>
    </row>
    <row r="8269" spans="11:13" x14ac:dyDescent="0.35">
      <c r="K8269" s="293"/>
      <c r="M8269" s="290"/>
    </row>
    <row r="8270" spans="11:13" x14ac:dyDescent="0.35">
      <c r="K8270" s="293"/>
      <c r="M8270" s="290"/>
    </row>
    <row r="8271" spans="11:13" x14ac:dyDescent="0.35">
      <c r="K8271" s="293"/>
      <c r="M8271" s="290"/>
    </row>
    <row r="8272" spans="11:13" x14ac:dyDescent="0.35">
      <c r="K8272" s="293"/>
      <c r="M8272" s="290"/>
    </row>
    <row r="8273" spans="11:13" x14ac:dyDescent="0.35">
      <c r="K8273" s="293"/>
      <c r="M8273" s="290"/>
    </row>
    <row r="8274" spans="11:13" x14ac:dyDescent="0.35">
      <c r="K8274" s="293"/>
      <c r="M8274" s="290"/>
    </row>
    <row r="8275" spans="11:13" x14ac:dyDescent="0.35">
      <c r="K8275" s="293"/>
      <c r="M8275" s="290"/>
    </row>
    <row r="8276" spans="11:13" x14ac:dyDescent="0.35">
      <c r="K8276" s="293"/>
      <c r="M8276" s="290"/>
    </row>
    <row r="8277" spans="11:13" x14ac:dyDescent="0.35">
      <c r="K8277" s="293"/>
      <c r="M8277" s="290"/>
    </row>
    <row r="8278" spans="11:13" x14ac:dyDescent="0.35">
      <c r="K8278" s="293"/>
      <c r="M8278" s="290"/>
    </row>
    <row r="8279" spans="11:13" x14ac:dyDescent="0.35">
      <c r="K8279" s="293"/>
      <c r="M8279" s="290"/>
    </row>
    <row r="8280" spans="11:13" x14ac:dyDescent="0.35">
      <c r="K8280" s="293"/>
      <c r="M8280" s="290"/>
    </row>
    <row r="8281" spans="11:13" x14ac:dyDescent="0.35">
      <c r="K8281" s="293"/>
      <c r="M8281" s="290"/>
    </row>
    <row r="8282" spans="11:13" x14ac:dyDescent="0.35">
      <c r="K8282" s="293"/>
      <c r="M8282" s="290"/>
    </row>
    <row r="8283" spans="11:13" x14ac:dyDescent="0.35">
      <c r="K8283" s="293"/>
      <c r="M8283" s="290"/>
    </row>
    <row r="8284" spans="11:13" x14ac:dyDescent="0.35">
      <c r="K8284" s="293"/>
      <c r="M8284" s="290"/>
    </row>
    <row r="8285" spans="11:13" x14ac:dyDescent="0.35">
      <c r="K8285" s="293"/>
      <c r="M8285" s="290"/>
    </row>
    <row r="8286" spans="11:13" x14ac:dyDescent="0.35">
      <c r="K8286" s="293"/>
      <c r="M8286" s="290"/>
    </row>
    <row r="8287" spans="11:13" x14ac:dyDescent="0.35">
      <c r="K8287" s="293"/>
      <c r="M8287" s="290"/>
    </row>
    <row r="8288" spans="11:13" x14ac:dyDescent="0.35">
      <c r="K8288" s="293"/>
      <c r="M8288" s="290"/>
    </row>
    <row r="8289" spans="11:13" x14ac:dyDescent="0.35">
      <c r="K8289" s="293"/>
      <c r="M8289" s="290"/>
    </row>
    <row r="8290" spans="11:13" x14ac:dyDescent="0.35">
      <c r="K8290" s="293"/>
      <c r="M8290" s="290"/>
    </row>
    <row r="8291" spans="11:13" x14ac:dyDescent="0.35">
      <c r="K8291" s="293"/>
      <c r="M8291" s="290"/>
    </row>
    <row r="8292" spans="11:13" x14ac:dyDescent="0.35">
      <c r="K8292" s="293"/>
      <c r="M8292" s="290"/>
    </row>
    <row r="8293" spans="11:13" x14ac:dyDescent="0.35">
      <c r="K8293" s="293"/>
      <c r="M8293" s="290"/>
    </row>
    <row r="8294" spans="11:13" x14ac:dyDescent="0.35">
      <c r="K8294" s="293"/>
      <c r="M8294" s="290"/>
    </row>
    <row r="8295" spans="11:13" x14ac:dyDescent="0.35">
      <c r="K8295" s="293"/>
      <c r="M8295" s="290"/>
    </row>
    <row r="8296" spans="11:13" x14ac:dyDescent="0.35">
      <c r="K8296" s="293"/>
      <c r="M8296" s="290"/>
    </row>
    <row r="8297" spans="11:13" x14ac:dyDescent="0.35">
      <c r="K8297" s="293"/>
      <c r="M8297" s="290"/>
    </row>
    <row r="8298" spans="11:13" x14ac:dyDescent="0.35">
      <c r="K8298" s="293"/>
      <c r="M8298" s="290"/>
    </row>
    <row r="8299" spans="11:13" x14ac:dyDescent="0.35">
      <c r="K8299" s="293"/>
      <c r="M8299" s="290"/>
    </row>
    <row r="8300" spans="11:13" x14ac:dyDescent="0.35">
      <c r="K8300" s="293"/>
      <c r="M8300" s="290"/>
    </row>
    <row r="8301" spans="11:13" x14ac:dyDescent="0.35">
      <c r="K8301" s="293"/>
      <c r="M8301" s="290"/>
    </row>
    <row r="8302" spans="11:13" x14ac:dyDescent="0.35">
      <c r="K8302" s="293"/>
      <c r="M8302" s="290"/>
    </row>
    <row r="8303" spans="11:13" x14ac:dyDescent="0.35">
      <c r="K8303" s="293"/>
      <c r="M8303" s="290"/>
    </row>
    <row r="8304" spans="11:13" x14ac:dyDescent="0.35">
      <c r="K8304" s="293"/>
      <c r="M8304" s="290"/>
    </row>
    <row r="8305" spans="11:13" x14ac:dyDescent="0.35">
      <c r="K8305" s="293"/>
      <c r="M8305" s="290"/>
    </row>
    <row r="8306" spans="11:13" x14ac:dyDescent="0.35">
      <c r="K8306" s="293"/>
      <c r="M8306" s="290"/>
    </row>
    <row r="8307" spans="11:13" x14ac:dyDescent="0.35">
      <c r="K8307" s="293"/>
      <c r="M8307" s="290"/>
    </row>
    <row r="8308" spans="11:13" x14ac:dyDescent="0.35">
      <c r="K8308" s="293"/>
      <c r="M8308" s="290"/>
    </row>
    <row r="8309" spans="11:13" x14ac:dyDescent="0.35">
      <c r="K8309" s="293"/>
      <c r="M8309" s="290"/>
    </row>
    <row r="8310" spans="11:13" x14ac:dyDescent="0.35">
      <c r="K8310" s="293"/>
      <c r="M8310" s="290"/>
    </row>
    <row r="8311" spans="11:13" x14ac:dyDescent="0.35">
      <c r="K8311" s="293"/>
      <c r="M8311" s="290"/>
    </row>
    <row r="8312" spans="11:13" x14ac:dyDescent="0.35">
      <c r="K8312" s="293"/>
      <c r="M8312" s="290"/>
    </row>
    <row r="8313" spans="11:13" x14ac:dyDescent="0.35">
      <c r="K8313" s="293"/>
      <c r="M8313" s="290"/>
    </row>
    <row r="8314" spans="11:13" x14ac:dyDescent="0.35">
      <c r="K8314" s="293"/>
      <c r="M8314" s="290"/>
    </row>
    <row r="8315" spans="11:13" x14ac:dyDescent="0.35">
      <c r="K8315" s="293"/>
      <c r="M8315" s="290"/>
    </row>
    <row r="8316" spans="11:13" x14ac:dyDescent="0.35">
      <c r="K8316" s="293"/>
      <c r="M8316" s="290"/>
    </row>
    <row r="8317" spans="11:13" x14ac:dyDescent="0.35">
      <c r="K8317" s="293"/>
      <c r="M8317" s="290"/>
    </row>
    <row r="8318" spans="11:13" x14ac:dyDescent="0.35">
      <c r="K8318" s="293"/>
      <c r="M8318" s="290"/>
    </row>
    <row r="8319" spans="11:13" x14ac:dyDescent="0.35">
      <c r="K8319" s="293"/>
      <c r="M8319" s="290"/>
    </row>
    <row r="8320" spans="11:13" x14ac:dyDescent="0.35">
      <c r="K8320" s="293"/>
      <c r="M8320" s="290"/>
    </row>
    <row r="8321" spans="11:13" x14ac:dyDescent="0.35">
      <c r="K8321" s="293"/>
      <c r="M8321" s="290"/>
    </row>
    <row r="8322" spans="11:13" x14ac:dyDescent="0.35">
      <c r="K8322" s="293"/>
      <c r="M8322" s="290"/>
    </row>
    <row r="8323" spans="11:13" x14ac:dyDescent="0.35">
      <c r="K8323" s="293"/>
      <c r="M8323" s="290"/>
    </row>
    <row r="8324" spans="11:13" x14ac:dyDescent="0.35">
      <c r="K8324" s="293"/>
      <c r="M8324" s="290"/>
    </row>
    <row r="8325" spans="11:13" x14ac:dyDescent="0.35">
      <c r="K8325" s="293"/>
      <c r="M8325" s="290"/>
    </row>
    <row r="8326" spans="11:13" x14ac:dyDescent="0.35">
      <c r="K8326" s="293"/>
      <c r="M8326" s="290"/>
    </row>
    <row r="8327" spans="11:13" x14ac:dyDescent="0.35">
      <c r="K8327" s="293"/>
      <c r="M8327" s="290"/>
    </row>
    <row r="8328" spans="11:13" x14ac:dyDescent="0.35">
      <c r="K8328" s="293"/>
      <c r="M8328" s="290"/>
    </row>
    <row r="8329" spans="11:13" x14ac:dyDescent="0.35">
      <c r="K8329" s="293"/>
      <c r="M8329" s="290"/>
    </row>
    <row r="8330" spans="11:13" x14ac:dyDescent="0.35">
      <c r="K8330" s="293"/>
      <c r="M8330" s="290"/>
    </row>
    <row r="8331" spans="11:13" x14ac:dyDescent="0.35">
      <c r="K8331" s="293"/>
      <c r="M8331" s="290"/>
    </row>
    <row r="8332" spans="11:13" x14ac:dyDescent="0.35">
      <c r="K8332" s="293"/>
      <c r="M8332" s="290"/>
    </row>
    <row r="8333" spans="11:13" x14ac:dyDescent="0.35">
      <c r="K8333" s="293"/>
      <c r="M8333" s="290"/>
    </row>
    <row r="8334" spans="11:13" x14ac:dyDescent="0.35">
      <c r="K8334" s="293"/>
      <c r="M8334" s="290"/>
    </row>
    <row r="8335" spans="11:13" x14ac:dyDescent="0.35">
      <c r="K8335" s="293"/>
      <c r="M8335" s="290"/>
    </row>
    <row r="8336" spans="11:13" x14ac:dyDescent="0.35">
      <c r="K8336" s="293"/>
      <c r="M8336" s="290"/>
    </row>
    <row r="8337" spans="11:13" x14ac:dyDescent="0.35">
      <c r="K8337" s="293"/>
      <c r="M8337" s="290"/>
    </row>
    <row r="8338" spans="11:13" x14ac:dyDescent="0.35">
      <c r="K8338" s="293"/>
      <c r="M8338" s="290"/>
    </row>
    <row r="8339" spans="11:13" x14ac:dyDescent="0.35">
      <c r="K8339" s="293"/>
      <c r="M8339" s="290"/>
    </row>
    <row r="8340" spans="11:13" x14ac:dyDescent="0.35">
      <c r="K8340" s="293"/>
      <c r="M8340" s="290"/>
    </row>
    <row r="8341" spans="11:13" x14ac:dyDescent="0.35">
      <c r="K8341" s="293"/>
      <c r="M8341" s="290"/>
    </row>
    <row r="8342" spans="11:13" x14ac:dyDescent="0.35">
      <c r="K8342" s="293"/>
      <c r="M8342" s="290"/>
    </row>
    <row r="8343" spans="11:13" x14ac:dyDescent="0.35">
      <c r="K8343" s="293"/>
      <c r="M8343" s="290"/>
    </row>
    <row r="8344" spans="11:13" x14ac:dyDescent="0.35">
      <c r="K8344" s="293"/>
      <c r="M8344" s="290"/>
    </row>
    <row r="8345" spans="11:13" x14ac:dyDescent="0.35">
      <c r="K8345" s="293"/>
      <c r="M8345" s="290"/>
    </row>
    <row r="8346" spans="11:13" x14ac:dyDescent="0.35">
      <c r="K8346" s="293"/>
      <c r="M8346" s="290"/>
    </row>
    <row r="8347" spans="11:13" x14ac:dyDescent="0.35">
      <c r="K8347" s="293"/>
      <c r="M8347" s="290"/>
    </row>
    <row r="8348" spans="11:13" x14ac:dyDescent="0.35">
      <c r="K8348" s="293"/>
      <c r="M8348" s="290"/>
    </row>
    <row r="8349" spans="11:13" x14ac:dyDescent="0.35">
      <c r="K8349" s="293"/>
      <c r="M8349" s="290"/>
    </row>
    <row r="8350" spans="11:13" x14ac:dyDescent="0.35">
      <c r="K8350" s="293"/>
      <c r="M8350" s="290"/>
    </row>
    <row r="8351" spans="11:13" x14ac:dyDescent="0.35">
      <c r="K8351" s="293"/>
      <c r="M8351" s="290"/>
    </row>
    <row r="8352" spans="11:13" x14ac:dyDescent="0.35">
      <c r="K8352" s="293"/>
      <c r="M8352" s="290"/>
    </row>
    <row r="8353" spans="11:13" x14ac:dyDescent="0.35">
      <c r="K8353" s="293"/>
      <c r="M8353" s="290"/>
    </row>
    <row r="8354" spans="11:13" x14ac:dyDescent="0.35">
      <c r="K8354" s="293"/>
      <c r="M8354" s="290"/>
    </row>
    <row r="8355" spans="11:13" x14ac:dyDescent="0.35">
      <c r="K8355" s="293"/>
      <c r="M8355" s="290"/>
    </row>
    <row r="8356" spans="11:13" x14ac:dyDescent="0.35">
      <c r="K8356" s="293"/>
      <c r="M8356" s="290"/>
    </row>
    <row r="8357" spans="11:13" x14ac:dyDescent="0.35">
      <c r="K8357" s="293"/>
      <c r="M8357" s="290"/>
    </row>
    <row r="8358" spans="11:13" x14ac:dyDescent="0.35">
      <c r="K8358" s="293"/>
      <c r="M8358" s="290"/>
    </row>
    <row r="8359" spans="11:13" x14ac:dyDescent="0.35">
      <c r="K8359" s="293"/>
      <c r="M8359" s="290"/>
    </row>
    <row r="8360" spans="11:13" x14ac:dyDescent="0.35">
      <c r="K8360" s="293"/>
      <c r="M8360" s="290"/>
    </row>
    <row r="8361" spans="11:13" x14ac:dyDescent="0.35">
      <c r="K8361" s="293"/>
      <c r="M8361" s="290"/>
    </row>
    <row r="8362" spans="11:13" x14ac:dyDescent="0.35">
      <c r="K8362" s="293"/>
      <c r="M8362" s="290"/>
    </row>
    <row r="8363" spans="11:13" x14ac:dyDescent="0.35">
      <c r="K8363" s="293"/>
      <c r="M8363" s="290"/>
    </row>
    <row r="8364" spans="11:13" x14ac:dyDescent="0.35">
      <c r="K8364" s="293"/>
      <c r="M8364" s="290"/>
    </row>
    <row r="8365" spans="11:13" x14ac:dyDescent="0.35">
      <c r="K8365" s="293"/>
      <c r="M8365" s="290"/>
    </row>
    <row r="8366" spans="11:13" x14ac:dyDescent="0.35">
      <c r="K8366" s="293"/>
      <c r="M8366" s="290"/>
    </row>
    <row r="8367" spans="11:13" x14ac:dyDescent="0.35">
      <c r="K8367" s="293"/>
      <c r="M8367" s="290"/>
    </row>
    <row r="8368" spans="11:13" x14ac:dyDescent="0.35">
      <c r="K8368" s="293"/>
      <c r="M8368" s="290"/>
    </row>
    <row r="8369" spans="11:13" x14ac:dyDescent="0.35">
      <c r="K8369" s="293"/>
      <c r="M8369" s="290"/>
    </row>
    <row r="8370" spans="11:13" x14ac:dyDescent="0.35">
      <c r="K8370" s="293"/>
      <c r="M8370" s="290"/>
    </row>
    <row r="8371" spans="11:13" x14ac:dyDescent="0.35">
      <c r="K8371" s="293"/>
      <c r="M8371" s="290"/>
    </row>
    <row r="8372" spans="11:13" x14ac:dyDescent="0.35">
      <c r="K8372" s="293"/>
      <c r="M8372" s="290"/>
    </row>
    <row r="8373" spans="11:13" x14ac:dyDescent="0.35">
      <c r="K8373" s="293"/>
      <c r="M8373" s="290"/>
    </row>
    <row r="8374" spans="11:13" x14ac:dyDescent="0.35">
      <c r="K8374" s="293"/>
      <c r="M8374" s="290"/>
    </row>
    <row r="8375" spans="11:13" x14ac:dyDescent="0.35">
      <c r="K8375" s="293"/>
      <c r="M8375" s="290"/>
    </row>
    <row r="8376" spans="11:13" x14ac:dyDescent="0.35">
      <c r="K8376" s="293"/>
      <c r="M8376" s="290"/>
    </row>
    <row r="8377" spans="11:13" x14ac:dyDescent="0.35">
      <c r="K8377" s="293"/>
      <c r="M8377" s="290"/>
    </row>
    <row r="8378" spans="11:13" x14ac:dyDescent="0.35">
      <c r="K8378" s="293"/>
      <c r="M8378" s="290"/>
    </row>
    <row r="8379" spans="11:13" x14ac:dyDescent="0.35">
      <c r="K8379" s="293"/>
      <c r="M8379" s="290"/>
    </row>
    <row r="8380" spans="11:13" x14ac:dyDescent="0.35">
      <c r="K8380" s="293"/>
      <c r="M8380" s="290"/>
    </row>
    <row r="8381" spans="11:13" x14ac:dyDescent="0.35">
      <c r="K8381" s="293"/>
      <c r="M8381" s="290"/>
    </row>
    <row r="8382" spans="11:13" x14ac:dyDescent="0.35">
      <c r="K8382" s="293"/>
      <c r="M8382" s="290"/>
    </row>
    <row r="8383" spans="11:13" x14ac:dyDescent="0.35">
      <c r="K8383" s="293"/>
      <c r="M8383" s="290"/>
    </row>
    <row r="8384" spans="11:13" x14ac:dyDescent="0.35">
      <c r="K8384" s="293"/>
      <c r="M8384" s="290"/>
    </row>
    <row r="8385" spans="11:13" x14ac:dyDescent="0.35">
      <c r="K8385" s="293"/>
      <c r="M8385" s="290"/>
    </row>
    <row r="8386" spans="11:13" x14ac:dyDescent="0.35">
      <c r="K8386" s="293"/>
      <c r="M8386" s="290"/>
    </row>
    <row r="8387" spans="11:13" x14ac:dyDescent="0.35">
      <c r="K8387" s="293"/>
      <c r="M8387" s="290"/>
    </row>
    <row r="8388" spans="11:13" x14ac:dyDescent="0.35">
      <c r="K8388" s="293"/>
      <c r="M8388" s="290"/>
    </row>
    <row r="8389" spans="11:13" x14ac:dyDescent="0.35">
      <c r="K8389" s="293"/>
      <c r="M8389" s="290"/>
    </row>
    <row r="8390" spans="11:13" x14ac:dyDescent="0.35">
      <c r="K8390" s="293"/>
      <c r="M8390" s="290"/>
    </row>
    <row r="8391" spans="11:13" x14ac:dyDescent="0.35">
      <c r="K8391" s="293"/>
      <c r="M8391" s="290"/>
    </row>
    <row r="8392" spans="11:13" x14ac:dyDescent="0.35">
      <c r="K8392" s="293"/>
      <c r="M8392" s="290"/>
    </row>
    <row r="8393" spans="11:13" x14ac:dyDescent="0.35">
      <c r="K8393" s="293"/>
      <c r="M8393" s="290"/>
    </row>
    <row r="8394" spans="11:13" x14ac:dyDescent="0.35">
      <c r="K8394" s="293"/>
      <c r="M8394" s="290"/>
    </row>
    <row r="8395" spans="11:13" x14ac:dyDescent="0.35">
      <c r="K8395" s="293"/>
      <c r="M8395" s="290"/>
    </row>
    <row r="8396" spans="11:13" x14ac:dyDescent="0.35">
      <c r="K8396" s="293"/>
      <c r="M8396" s="290"/>
    </row>
    <row r="8397" spans="11:13" x14ac:dyDescent="0.35">
      <c r="K8397" s="293"/>
      <c r="M8397" s="290"/>
    </row>
    <row r="8398" spans="11:13" x14ac:dyDescent="0.35">
      <c r="K8398" s="293"/>
      <c r="M8398" s="290"/>
    </row>
    <row r="8399" spans="11:13" x14ac:dyDescent="0.35">
      <c r="K8399" s="293"/>
      <c r="M8399" s="290"/>
    </row>
    <row r="8400" spans="11:13" x14ac:dyDescent="0.35">
      <c r="K8400" s="293"/>
      <c r="M8400" s="290"/>
    </row>
    <row r="8401" spans="11:13" x14ac:dyDescent="0.35">
      <c r="K8401" s="293"/>
      <c r="M8401" s="290"/>
    </row>
    <row r="8402" spans="11:13" x14ac:dyDescent="0.35">
      <c r="K8402" s="293"/>
      <c r="M8402" s="290"/>
    </row>
    <row r="8403" spans="11:13" x14ac:dyDescent="0.35">
      <c r="K8403" s="293"/>
      <c r="M8403" s="290"/>
    </row>
    <row r="8404" spans="11:13" x14ac:dyDescent="0.35">
      <c r="K8404" s="293"/>
      <c r="M8404" s="290"/>
    </row>
    <row r="8405" spans="11:13" x14ac:dyDescent="0.35">
      <c r="K8405" s="293"/>
      <c r="M8405" s="290"/>
    </row>
    <row r="8406" spans="11:13" x14ac:dyDescent="0.35">
      <c r="K8406" s="293"/>
      <c r="M8406" s="290"/>
    </row>
    <row r="8407" spans="11:13" x14ac:dyDescent="0.35">
      <c r="K8407" s="293"/>
      <c r="M8407" s="290"/>
    </row>
    <row r="8408" spans="11:13" x14ac:dyDescent="0.35">
      <c r="K8408" s="293"/>
      <c r="M8408" s="290"/>
    </row>
    <row r="8409" spans="11:13" x14ac:dyDescent="0.35">
      <c r="K8409" s="293"/>
      <c r="M8409" s="290"/>
    </row>
    <row r="8410" spans="11:13" x14ac:dyDescent="0.35">
      <c r="K8410" s="293"/>
      <c r="M8410" s="290"/>
    </row>
    <row r="8411" spans="11:13" x14ac:dyDescent="0.35">
      <c r="K8411" s="293"/>
      <c r="M8411" s="290"/>
    </row>
    <row r="8412" spans="11:13" x14ac:dyDescent="0.35">
      <c r="K8412" s="293"/>
      <c r="M8412" s="290"/>
    </row>
    <row r="8413" spans="11:13" x14ac:dyDescent="0.35">
      <c r="K8413" s="293"/>
      <c r="M8413" s="290"/>
    </row>
    <row r="8414" spans="11:13" x14ac:dyDescent="0.35">
      <c r="K8414" s="293"/>
      <c r="M8414" s="290"/>
    </row>
    <row r="8415" spans="11:13" x14ac:dyDescent="0.35">
      <c r="K8415" s="293"/>
      <c r="M8415" s="290"/>
    </row>
    <row r="8416" spans="11:13" x14ac:dyDescent="0.35">
      <c r="K8416" s="293"/>
      <c r="M8416" s="290"/>
    </row>
    <row r="8417" spans="11:13" x14ac:dyDescent="0.35">
      <c r="K8417" s="293"/>
      <c r="M8417" s="290"/>
    </row>
    <row r="8418" spans="11:13" x14ac:dyDescent="0.35">
      <c r="K8418" s="293"/>
      <c r="M8418" s="290"/>
    </row>
    <row r="8419" spans="11:13" x14ac:dyDescent="0.35">
      <c r="K8419" s="293"/>
      <c r="M8419" s="290"/>
    </row>
    <row r="8420" spans="11:13" x14ac:dyDescent="0.35">
      <c r="K8420" s="293"/>
      <c r="M8420" s="290"/>
    </row>
    <row r="8421" spans="11:13" x14ac:dyDescent="0.35">
      <c r="K8421" s="293"/>
      <c r="M8421" s="290"/>
    </row>
    <row r="8422" spans="11:13" x14ac:dyDescent="0.35">
      <c r="K8422" s="293"/>
      <c r="M8422" s="290"/>
    </row>
    <row r="8423" spans="11:13" x14ac:dyDescent="0.35">
      <c r="K8423" s="293"/>
      <c r="M8423" s="290"/>
    </row>
    <row r="8424" spans="11:13" x14ac:dyDescent="0.35">
      <c r="K8424" s="293"/>
      <c r="M8424" s="290"/>
    </row>
    <row r="8425" spans="11:13" x14ac:dyDescent="0.35">
      <c r="K8425" s="293"/>
      <c r="M8425" s="290"/>
    </row>
    <row r="8426" spans="11:13" x14ac:dyDescent="0.35">
      <c r="K8426" s="293"/>
      <c r="M8426" s="290"/>
    </row>
    <row r="8427" spans="11:13" x14ac:dyDescent="0.35">
      <c r="K8427" s="293"/>
      <c r="M8427" s="290"/>
    </row>
    <row r="8428" spans="11:13" x14ac:dyDescent="0.35">
      <c r="K8428" s="293"/>
      <c r="M8428" s="290"/>
    </row>
    <row r="8429" spans="11:13" x14ac:dyDescent="0.35">
      <c r="K8429" s="293"/>
      <c r="M8429" s="290"/>
    </row>
    <row r="8430" spans="11:13" x14ac:dyDescent="0.35">
      <c r="K8430" s="293"/>
      <c r="M8430" s="290"/>
    </row>
    <row r="8431" spans="11:13" x14ac:dyDescent="0.35">
      <c r="K8431" s="293"/>
      <c r="M8431" s="290"/>
    </row>
    <row r="8432" spans="11:13" x14ac:dyDescent="0.35">
      <c r="K8432" s="293"/>
      <c r="M8432" s="290"/>
    </row>
    <row r="8433" spans="11:13" x14ac:dyDescent="0.35">
      <c r="K8433" s="293"/>
      <c r="M8433" s="290"/>
    </row>
    <row r="8434" spans="11:13" x14ac:dyDescent="0.35">
      <c r="K8434" s="293"/>
      <c r="M8434" s="290"/>
    </row>
    <row r="8435" spans="11:13" x14ac:dyDescent="0.35">
      <c r="K8435" s="293"/>
      <c r="M8435" s="290"/>
    </row>
    <row r="8436" spans="11:13" x14ac:dyDescent="0.35">
      <c r="K8436" s="293"/>
      <c r="M8436" s="290"/>
    </row>
    <row r="8437" spans="11:13" x14ac:dyDescent="0.35">
      <c r="K8437" s="293"/>
      <c r="M8437" s="290"/>
    </row>
    <row r="8438" spans="11:13" x14ac:dyDescent="0.35">
      <c r="K8438" s="293"/>
      <c r="M8438" s="290"/>
    </row>
    <row r="8439" spans="11:13" x14ac:dyDescent="0.35">
      <c r="K8439" s="293"/>
      <c r="M8439" s="290"/>
    </row>
    <row r="8440" spans="11:13" x14ac:dyDescent="0.35">
      <c r="K8440" s="293"/>
      <c r="M8440" s="290"/>
    </row>
    <row r="8441" spans="11:13" x14ac:dyDescent="0.35">
      <c r="K8441" s="293"/>
      <c r="M8441" s="290"/>
    </row>
    <row r="8442" spans="11:13" x14ac:dyDescent="0.35">
      <c r="K8442" s="293"/>
      <c r="M8442" s="290"/>
    </row>
    <row r="8443" spans="11:13" x14ac:dyDescent="0.35">
      <c r="K8443" s="293"/>
      <c r="M8443" s="290"/>
    </row>
    <row r="8444" spans="11:13" x14ac:dyDescent="0.35">
      <c r="K8444" s="293"/>
      <c r="M8444" s="290"/>
    </row>
    <row r="8445" spans="11:13" x14ac:dyDescent="0.35">
      <c r="K8445" s="293"/>
      <c r="M8445" s="290"/>
    </row>
    <row r="8446" spans="11:13" x14ac:dyDescent="0.35">
      <c r="K8446" s="293"/>
      <c r="M8446" s="290"/>
    </row>
    <row r="8447" spans="11:13" x14ac:dyDescent="0.35">
      <c r="K8447" s="293"/>
      <c r="M8447" s="290"/>
    </row>
    <row r="8448" spans="11:13" x14ac:dyDescent="0.35">
      <c r="K8448" s="293"/>
      <c r="M8448" s="290"/>
    </row>
    <row r="8449" spans="11:13" x14ac:dyDescent="0.35">
      <c r="K8449" s="293"/>
      <c r="M8449" s="290"/>
    </row>
    <row r="8450" spans="11:13" x14ac:dyDescent="0.35">
      <c r="K8450" s="293"/>
      <c r="M8450" s="290"/>
    </row>
    <row r="8451" spans="11:13" x14ac:dyDescent="0.35">
      <c r="K8451" s="293"/>
      <c r="M8451" s="290"/>
    </row>
    <row r="8452" spans="11:13" x14ac:dyDescent="0.35">
      <c r="K8452" s="293"/>
      <c r="M8452" s="290"/>
    </row>
    <row r="8453" spans="11:13" x14ac:dyDescent="0.35">
      <c r="K8453" s="293"/>
      <c r="M8453" s="290"/>
    </row>
    <row r="8454" spans="11:13" x14ac:dyDescent="0.35">
      <c r="K8454" s="293"/>
      <c r="M8454" s="290"/>
    </row>
    <row r="8455" spans="11:13" x14ac:dyDescent="0.35">
      <c r="K8455" s="293"/>
      <c r="M8455" s="290"/>
    </row>
    <row r="8456" spans="11:13" x14ac:dyDescent="0.35">
      <c r="K8456" s="293"/>
      <c r="M8456" s="290"/>
    </row>
    <row r="8457" spans="11:13" x14ac:dyDescent="0.35">
      <c r="K8457" s="293"/>
      <c r="M8457" s="290"/>
    </row>
    <row r="8458" spans="11:13" x14ac:dyDescent="0.35">
      <c r="K8458" s="293"/>
      <c r="M8458" s="290"/>
    </row>
    <row r="8459" spans="11:13" x14ac:dyDescent="0.35">
      <c r="K8459" s="293"/>
      <c r="M8459" s="290"/>
    </row>
    <row r="8460" spans="11:13" x14ac:dyDescent="0.35">
      <c r="K8460" s="293"/>
      <c r="M8460" s="290"/>
    </row>
    <row r="8461" spans="11:13" x14ac:dyDescent="0.35">
      <c r="K8461" s="293"/>
      <c r="M8461" s="290"/>
    </row>
    <row r="8462" spans="11:13" x14ac:dyDescent="0.35">
      <c r="K8462" s="293"/>
      <c r="M8462" s="290"/>
    </row>
    <row r="8463" spans="11:13" x14ac:dyDescent="0.35">
      <c r="K8463" s="293"/>
      <c r="M8463" s="290"/>
    </row>
    <row r="8464" spans="11:13" x14ac:dyDescent="0.35">
      <c r="K8464" s="293"/>
      <c r="M8464" s="290"/>
    </row>
    <row r="8465" spans="11:13" x14ac:dyDescent="0.35">
      <c r="K8465" s="293"/>
      <c r="M8465" s="290"/>
    </row>
    <row r="8466" spans="11:13" x14ac:dyDescent="0.35">
      <c r="K8466" s="293"/>
      <c r="M8466" s="290"/>
    </row>
    <row r="8467" spans="11:13" x14ac:dyDescent="0.35">
      <c r="K8467" s="293"/>
      <c r="M8467" s="290"/>
    </row>
    <row r="8468" spans="11:13" x14ac:dyDescent="0.35">
      <c r="K8468" s="293"/>
      <c r="M8468" s="290"/>
    </row>
    <row r="8469" spans="11:13" x14ac:dyDescent="0.35">
      <c r="K8469" s="293"/>
      <c r="M8469" s="290"/>
    </row>
    <row r="8470" spans="11:13" x14ac:dyDescent="0.35">
      <c r="K8470" s="293"/>
      <c r="M8470" s="290"/>
    </row>
    <row r="8471" spans="11:13" x14ac:dyDescent="0.35">
      <c r="K8471" s="293"/>
      <c r="M8471" s="290"/>
    </row>
    <row r="8472" spans="11:13" x14ac:dyDescent="0.35">
      <c r="K8472" s="293"/>
      <c r="M8472" s="290"/>
    </row>
    <row r="8473" spans="11:13" x14ac:dyDescent="0.35">
      <c r="K8473" s="293"/>
      <c r="M8473" s="290"/>
    </row>
    <row r="8474" spans="11:13" x14ac:dyDescent="0.35">
      <c r="K8474" s="293"/>
      <c r="M8474" s="290"/>
    </row>
    <row r="8475" spans="11:13" x14ac:dyDescent="0.35">
      <c r="K8475" s="293"/>
      <c r="M8475" s="290"/>
    </row>
    <row r="8476" spans="11:13" x14ac:dyDescent="0.35">
      <c r="K8476" s="293"/>
      <c r="M8476" s="290"/>
    </row>
    <row r="8477" spans="11:13" x14ac:dyDescent="0.35">
      <c r="K8477" s="293"/>
      <c r="M8477" s="290"/>
    </row>
    <row r="8478" spans="11:13" x14ac:dyDescent="0.35">
      <c r="K8478" s="293"/>
      <c r="M8478" s="290"/>
    </row>
    <row r="8479" spans="11:13" x14ac:dyDescent="0.35">
      <c r="K8479" s="293"/>
      <c r="M8479" s="290"/>
    </row>
    <row r="8480" spans="11:13" x14ac:dyDescent="0.35">
      <c r="K8480" s="293"/>
      <c r="M8480" s="290"/>
    </row>
    <row r="8481" spans="11:13" x14ac:dyDescent="0.35">
      <c r="K8481" s="293"/>
      <c r="M8481" s="290"/>
    </row>
    <row r="8482" spans="11:13" x14ac:dyDescent="0.35">
      <c r="K8482" s="293"/>
      <c r="M8482" s="290"/>
    </row>
    <row r="8483" spans="11:13" x14ac:dyDescent="0.35">
      <c r="K8483" s="293"/>
      <c r="M8483" s="290"/>
    </row>
    <row r="8484" spans="11:13" x14ac:dyDescent="0.35">
      <c r="K8484" s="293"/>
      <c r="M8484" s="290"/>
    </row>
    <row r="8485" spans="11:13" x14ac:dyDescent="0.35">
      <c r="K8485" s="293"/>
      <c r="M8485" s="290"/>
    </row>
    <row r="8486" spans="11:13" x14ac:dyDescent="0.35">
      <c r="K8486" s="293"/>
      <c r="M8486" s="290"/>
    </row>
    <row r="8487" spans="11:13" x14ac:dyDescent="0.35">
      <c r="K8487" s="293"/>
      <c r="M8487" s="290"/>
    </row>
    <row r="8488" spans="11:13" x14ac:dyDescent="0.35">
      <c r="K8488" s="293"/>
      <c r="M8488" s="290"/>
    </row>
    <row r="8489" spans="11:13" x14ac:dyDescent="0.35">
      <c r="K8489" s="293"/>
      <c r="M8489" s="290"/>
    </row>
    <row r="8490" spans="11:13" x14ac:dyDescent="0.35">
      <c r="K8490" s="293"/>
      <c r="M8490" s="290"/>
    </row>
    <row r="8491" spans="11:13" x14ac:dyDescent="0.35">
      <c r="K8491" s="293"/>
      <c r="M8491" s="290"/>
    </row>
    <row r="8492" spans="11:13" x14ac:dyDescent="0.35">
      <c r="K8492" s="293"/>
      <c r="M8492" s="290"/>
    </row>
    <row r="8493" spans="11:13" x14ac:dyDescent="0.35">
      <c r="K8493" s="293"/>
      <c r="M8493" s="290"/>
    </row>
    <row r="8494" spans="11:13" x14ac:dyDescent="0.35">
      <c r="K8494" s="293"/>
      <c r="M8494" s="290"/>
    </row>
    <row r="8495" spans="11:13" x14ac:dyDescent="0.35">
      <c r="K8495" s="293"/>
      <c r="M8495" s="290"/>
    </row>
    <row r="8496" spans="11:13" x14ac:dyDescent="0.35">
      <c r="K8496" s="293"/>
      <c r="M8496" s="290"/>
    </row>
    <row r="8497" spans="11:13" x14ac:dyDescent="0.35">
      <c r="K8497" s="293"/>
      <c r="M8497" s="290"/>
    </row>
    <row r="8498" spans="11:13" x14ac:dyDescent="0.35">
      <c r="K8498" s="293"/>
      <c r="M8498" s="290"/>
    </row>
    <row r="8499" spans="11:13" x14ac:dyDescent="0.35">
      <c r="K8499" s="293"/>
      <c r="M8499" s="290"/>
    </row>
    <row r="8500" spans="11:13" x14ac:dyDescent="0.35">
      <c r="K8500" s="293"/>
      <c r="M8500" s="290"/>
    </row>
    <row r="8501" spans="11:13" x14ac:dyDescent="0.35">
      <c r="K8501" s="293"/>
      <c r="M8501" s="290"/>
    </row>
    <row r="8502" spans="11:13" x14ac:dyDescent="0.35">
      <c r="K8502" s="293"/>
      <c r="M8502" s="290"/>
    </row>
    <row r="8503" spans="11:13" x14ac:dyDescent="0.35">
      <c r="K8503" s="293"/>
      <c r="M8503" s="290"/>
    </row>
    <row r="8504" spans="11:13" x14ac:dyDescent="0.35">
      <c r="K8504" s="293"/>
      <c r="M8504" s="290"/>
    </row>
    <row r="8505" spans="11:13" x14ac:dyDescent="0.35">
      <c r="K8505" s="293"/>
      <c r="M8505" s="290"/>
    </row>
    <row r="8506" spans="11:13" x14ac:dyDescent="0.35">
      <c r="K8506" s="293"/>
      <c r="M8506" s="290"/>
    </row>
    <row r="8507" spans="11:13" x14ac:dyDescent="0.35">
      <c r="K8507" s="293"/>
      <c r="M8507" s="290"/>
    </row>
    <row r="8508" spans="11:13" x14ac:dyDescent="0.35">
      <c r="K8508" s="293"/>
      <c r="M8508" s="290"/>
    </row>
    <row r="8509" spans="11:13" x14ac:dyDescent="0.35">
      <c r="K8509" s="293"/>
      <c r="M8509" s="290"/>
    </row>
    <row r="8510" spans="11:13" x14ac:dyDescent="0.35">
      <c r="K8510" s="293"/>
      <c r="M8510" s="290"/>
    </row>
    <row r="8511" spans="11:13" x14ac:dyDescent="0.35">
      <c r="K8511" s="293"/>
      <c r="M8511" s="290"/>
    </row>
    <row r="8512" spans="11:13" x14ac:dyDescent="0.35">
      <c r="K8512" s="293"/>
      <c r="M8512" s="290"/>
    </row>
    <row r="8513" spans="11:13" x14ac:dyDescent="0.35">
      <c r="K8513" s="293"/>
      <c r="M8513" s="290"/>
    </row>
    <row r="8514" spans="11:13" x14ac:dyDescent="0.35">
      <c r="K8514" s="293"/>
      <c r="M8514" s="290"/>
    </row>
    <row r="8515" spans="11:13" x14ac:dyDescent="0.35">
      <c r="K8515" s="293"/>
      <c r="M8515" s="290"/>
    </row>
    <row r="8516" spans="11:13" x14ac:dyDescent="0.35">
      <c r="K8516" s="293"/>
      <c r="M8516" s="290"/>
    </row>
    <row r="8517" spans="11:13" x14ac:dyDescent="0.35">
      <c r="K8517" s="293"/>
      <c r="M8517" s="290"/>
    </row>
    <row r="8518" spans="11:13" x14ac:dyDescent="0.35">
      <c r="K8518" s="293"/>
      <c r="M8518" s="290"/>
    </row>
    <row r="8519" spans="11:13" x14ac:dyDescent="0.35">
      <c r="K8519" s="293"/>
      <c r="M8519" s="290"/>
    </row>
    <row r="8520" spans="11:13" x14ac:dyDescent="0.35">
      <c r="K8520" s="293"/>
      <c r="M8520" s="290"/>
    </row>
    <row r="8521" spans="11:13" x14ac:dyDescent="0.35">
      <c r="K8521" s="293"/>
      <c r="M8521" s="290"/>
    </row>
    <row r="8522" spans="11:13" x14ac:dyDescent="0.35">
      <c r="K8522" s="293"/>
      <c r="M8522" s="290"/>
    </row>
    <row r="8523" spans="11:13" x14ac:dyDescent="0.35">
      <c r="K8523" s="293"/>
      <c r="M8523" s="290"/>
    </row>
    <row r="8524" spans="11:13" x14ac:dyDescent="0.35">
      <c r="K8524" s="293"/>
      <c r="M8524" s="290"/>
    </row>
    <row r="8525" spans="11:13" x14ac:dyDescent="0.35">
      <c r="K8525" s="293"/>
      <c r="M8525" s="290"/>
    </row>
    <row r="8526" spans="11:13" x14ac:dyDescent="0.35">
      <c r="K8526" s="293"/>
      <c r="M8526" s="290"/>
    </row>
    <row r="8527" spans="11:13" x14ac:dyDescent="0.35">
      <c r="K8527" s="293"/>
      <c r="M8527" s="290"/>
    </row>
    <row r="8528" spans="11:13" x14ac:dyDescent="0.35">
      <c r="K8528" s="293"/>
      <c r="M8528" s="290"/>
    </row>
    <row r="8529" spans="11:13" x14ac:dyDescent="0.35">
      <c r="K8529" s="293"/>
      <c r="M8529" s="290"/>
    </row>
    <row r="8530" spans="11:13" x14ac:dyDescent="0.35">
      <c r="K8530" s="293"/>
      <c r="M8530" s="290"/>
    </row>
    <row r="8531" spans="11:13" x14ac:dyDescent="0.35">
      <c r="K8531" s="293"/>
      <c r="M8531" s="290"/>
    </row>
    <row r="8532" spans="11:13" x14ac:dyDescent="0.35">
      <c r="K8532" s="293"/>
      <c r="M8532" s="290"/>
    </row>
    <row r="8533" spans="11:13" x14ac:dyDescent="0.35">
      <c r="K8533" s="293"/>
      <c r="M8533" s="290"/>
    </row>
    <row r="8534" spans="11:13" x14ac:dyDescent="0.35">
      <c r="K8534" s="293"/>
      <c r="M8534" s="290"/>
    </row>
    <row r="8535" spans="11:13" x14ac:dyDescent="0.35">
      <c r="K8535" s="293"/>
      <c r="M8535" s="290"/>
    </row>
    <row r="8536" spans="11:13" x14ac:dyDescent="0.35">
      <c r="K8536" s="293"/>
      <c r="M8536" s="290"/>
    </row>
    <row r="8537" spans="11:13" x14ac:dyDescent="0.35">
      <c r="K8537" s="293"/>
      <c r="M8537" s="290"/>
    </row>
    <row r="8538" spans="11:13" x14ac:dyDescent="0.35">
      <c r="K8538" s="293"/>
      <c r="M8538" s="290"/>
    </row>
    <row r="8539" spans="11:13" x14ac:dyDescent="0.35">
      <c r="K8539" s="293"/>
      <c r="M8539" s="290"/>
    </row>
    <row r="8540" spans="11:13" x14ac:dyDescent="0.35">
      <c r="K8540" s="293"/>
      <c r="M8540" s="290"/>
    </row>
    <row r="8541" spans="11:13" x14ac:dyDescent="0.35">
      <c r="K8541" s="293"/>
      <c r="M8541" s="290"/>
    </row>
    <row r="8542" spans="11:13" x14ac:dyDescent="0.35">
      <c r="K8542" s="293"/>
      <c r="M8542" s="290"/>
    </row>
    <row r="8543" spans="11:13" x14ac:dyDescent="0.35">
      <c r="K8543" s="293"/>
      <c r="M8543" s="290"/>
    </row>
    <row r="8544" spans="11:13" x14ac:dyDescent="0.35">
      <c r="K8544" s="293"/>
      <c r="M8544" s="290"/>
    </row>
    <row r="8545" spans="11:13" x14ac:dyDescent="0.35">
      <c r="K8545" s="293"/>
      <c r="M8545" s="290"/>
    </row>
    <row r="8546" spans="11:13" x14ac:dyDescent="0.35">
      <c r="K8546" s="293"/>
      <c r="M8546" s="290"/>
    </row>
    <row r="8547" spans="11:13" x14ac:dyDescent="0.35">
      <c r="K8547" s="293"/>
      <c r="M8547" s="290"/>
    </row>
    <row r="8548" spans="11:13" x14ac:dyDescent="0.35">
      <c r="K8548" s="293"/>
      <c r="M8548" s="290"/>
    </row>
    <row r="8549" spans="11:13" x14ac:dyDescent="0.35">
      <c r="K8549" s="293"/>
      <c r="M8549" s="290"/>
    </row>
    <row r="8550" spans="11:13" x14ac:dyDescent="0.35">
      <c r="K8550" s="293"/>
      <c r="M8550" s="290"/>
    </row>
    <row r="8551" spans="11:13" x14ac:dyDescent="0.35">
      <c r="K8551" s="293"/>
      <c r="M8551" s="290"/>
    </row>
    <row r="8552" spans="11:13" x14ac:dyDescent="0.35">
      <c r="K8552" s="293"/>
      <c r="M8552" s="290"/>
    </row>
    <row r="8553" spans="11:13" x14ac:dyDescent="0.35">
      <c r="K8553" s="293"/>
      <c r="M8553" s="290"/>
    </row>
    <row r="8554" spans="11:13" x14ac:dyDescent="0.35">
      <c r="K8554" s="293"/>
      <c r="M8554" s="290"/>
    </row>
    <row r="8555" spans="11:13" x14ac:dyDescent="0.35">
      <c r="K8555" s="293"/>
      <c r="M8555" s="290"/>
    </row>
    <row r="8556" spans="11:13" x14ac:dyDescent="0.35">
      <c r="K8556" s="293"/>
      <c r="M8556" s="290"/>
    </row>
    <row r="8557" spans="11:13" x14ac:dyDescent="0.35">
      <c r="K8557" s="293"/>
      <c r="M8557" s="290"/>
    </row>
    <row r="8558" spans="11:13" x14ac:dyDescent="0.35">
      <c r="K8558" s="293"/>
      <c r="M8558" s="290"/>
    </row>
    <row r="8559" spans="11:13" x14ac:dyDescent="0.35">
      <c r="K8559" s="293"/>
      <c r="M8559" s="290"/>
    </row>
    <row r="8560" spans="11:13" x14ac:dyDescent="0.35">
      <c r="K8560" s="293"/>
      <c r="M8560" s="290"/>
    </row>
    <row r="8561" spans="11:13" x14ac:dyDescent="0.35">
      <c r="K8561" s="293"/>
      <c r="M8561" s="290"/>
    </row>
    <row r="8562" spans="11:13" x14ac:dyDescent="0.35">
      <c r="K8562" s="293"/>
      <c r="M8562" s="290"/>
    </row>
    <row r="8563" spans="11:13" x14ac:dyDescent="0.35">
      <c r="K8563" s="293"/>
      <c r="M8563" s="290"/>
    </row>
    <row r="8564" spans="11:13" x14ac:dyDescent="0.35">
      <c r="K8564" s="293"/>
      <c r="M8564" s="290"/>
    </row>
    <row r="8565" spans="11:13" x14ac:dyDescent="0.35">
      <c r="K8565" s="293"/>
      <c r="M8565" s="290"/>
    </row>
    <row r="8566" spans="11:13" x14ac:dyDescent="0.35">
      <c r="K8566" s="293"/>
      <c r="M8566" s="290"/>
    </row>
    <row r="8567" spans="11:13" x14ac:dyDescent="0.35">
      <c r="K8567" s="293"/>
      <c r="M8567" s="290"/>
    </row>
    <row r="8568" spans="11:13" x14ac:dyDescent="0.35">
      <c r="K8568" s="293"/>
      <c r="M8568" s="290"/>
    </row>
    <row r="8569" spans="11:13" x14ac:dyDescent="0.35">
      <c r="K8569" s="293"/>
      <c r="M8569" s="290"/>
    </row>
    <row r="8570" spans="11:13" x14ac:dyDescent="0.35">
      <c r="K8570" s="293"/>
      <c r="M8570" s="290"/>
    </row>
    <row r="8571" spans="11:13" x14ac:dyDescent="0.35">
      <c r="K8571" s="293"/>
      <c r="M8571" s="290"/>
    </row>
    <row r="8572" spans="11:13" x14ac:dyDescent="0.35">
      <c r="K8572" s="293"/>
      <c r="M8572" s="290"/>
    </row>
    <row r="8573" spans="11:13" x14ac:dyDescent="0.35">
      <c r="K8573" s="293"/>
      <c r="M8573" s="290"/>
    </row>
    <row r="8574" spans="11:13" x14ac:dyDescent="0.35">
      <c r="K8574" s="293"/>
      <c r="M8574" s="290"/>
    </row>
    <row r="8575" spans="11:13" x14ac:dyDescent="0.35">
      <c r="K8575" s="293"/>
      <c r="M8575" s="290"/>
    </row>
    <row r="8576" spans="11:13" x14ac:dyDescent="0.35">
      <c r="K8576" s="293"/>
      <c r="M8576" s="290"/>
    </row>
    <row r="8577" spans="11:13" x14ac:dyDescent="0.35">
      <c r="K8577" s="293"/>
      <c r="M8577" s="290"/>
    </row>
    <row r="8578" spans="11:13" x14ac:dyDescent="0.35">
      <c r="K8578" s="293"/>
      <c r="M8578" s="290"/>
    </row>
    <row r="8579" spans="11:13" x14ac:dyDescent="0.35">
      <c r="K8579" s="293"/>
      <c r="M8579" s="290"/>
    </row>
    <row r="8580" spans="11:13" x14ac:dyDescent="0.35">
      <c r="K8580" s="293"/>
      <c r="M8580" s="290"/>
    </row>
    <row r="8581" spans="11:13" x14ac:dyDescent="0.35">
      <c r="K8581" s="293"/>
      <c r="M8581" s="290"/>
    </row>
    <row r="8582" spans="11:13" x14ac:dyDescent="0.35">
      <c r="K8582" s="293"/>
      <c r="M8582" s="290"/>
    </row>
    <row r="8583" spans="11:13" x14ac:dyDescent="0.35">
      <c r="K8583" s="293"/>
      <c r="M8583" s="290"/>
    </row>
    <row r="8584" spans="11:13" x14ac:dyDescent="0.35">
      <c r="K8584" s="293"/>
      <c r="M8584" s="290"/>
    </row>
    <row r="8585" spans="11:13" x14ac:dyDescent="0.35">
      <c r="K8585" s="293"/>
      <c r="M8585" s="290"/>
    </row>
    <row r="8586" spans="11:13" x14ac:dyDescent="0.35">
      <c r="K8586" s="293"/>
      <c r="M8586" s="290"/>
    </row>
    <row r="8587" spans="11:13" x14ac:dyDescent="0.35">
      <c r="K8587" s="293"/>
      <c r="M8587" s="290"/>
    </row>
    <row r="8588" spans="11:13" x14ac:dyDescent="0.35">
      <c r="K8588" s="293"/>
      <c r="M8588" s="290"/>
    </row>
    <row r="8589" spans="11:13" x14ac:dyDescent="0.35">
      <c r="K8589" s="293"/>
      <c r="M8589" s="290"/>
    </row>
    <row r="8590" spans="11:13" x14ac:dyDescent="0.35">
      <c r="K8590" s="293"/>
      <c r="M8590" s="290"/>
    </row>
    <row r="8591" spans="11:13" x14ac:dyDescent="0.35">
      <c r="K8591" s="293"/>
      <c r="M8591" s="290"/>
    </row>
    <row r="8592" spans="11:13" x14ac:dyDescent="0.35">
      <c r="K8592" s="293"/>
      <c r="M8592" s="290"/>
    </row>
    <row r="8593" spans="11:13" x14ac:dyDescent="0.35">
      <c r="K8593" s="293"/>
      <c r="M8593" s="290"/>
    </row>
    <row r="8594" spans="11:13" x14ac:dyDescent="0.35">
      <c r="K8594" s="293"/>
      <c r="M8594" s="290"/>
    </row>
    <row r="8595" spans="11:13" x14ac:dyDescent="0.35">
      <c r="K8595" s="293"/>
      <c r="M8595" s="290"/>
    </row>
    <row r="8596" spans="11:13" x14ac:dyDescent="0.35">
      <c r="K8596" s="293"/>
      <c r="M8596" s="290"/>
    </row>
    <row r="8597" spans="11:13" x14ac:dyDescent="0.35">
      <c r="K8597" s="293"/>
      <c r="M8597" s="290"/>
    </row>
    <row r="8598" spans="11:13" x14ac:dyDescent="0.35">
      <c r="K8598" s="293"/>
      <c r="M8598" s="290"/>
    </row>
    <row r="8599" spans="11:13" x14ac:dyDescent="0.35">
      <c r="K8599" s="293"/>
      <c r="M8599" s="290"/>
    </row>
    <row r="8600" spans="11:13" x14ac:dyDescent="0.35">
      <c r="K8600" s="293"/>
      <c r="M8600" s="290"/>
    </row>
    <row r="8601" spans="11:13" x14ac:dyDescent="0.35">
      <c r="K8601" s="293"/>
      <c r="M8601" s="290"/>
    </row>
    <row r="8602" spans="11:13" x14ac:dyDescent="0.35">
      <c r="K8602" s="293"/>
      <c r="M8602" s="290"/>
    </row>
    <row r="8603" spans="11:13" x14ac:dyDescent="0.35">
      <c r="K8603" s="293"/>
      <c r="M8603" s="290"/>
    </row>
    <row r="8604" spans="11:13" x14ac:dyDescent="0.35">
      <c r="K8604" s="293"/>
      <c r="M8604" s="290"/>
    </row>
    <row r="8605" spans="11:13" x14ac:dyDescent="0.35">
      <c r="K8605" s="293"/>
      <c r="M8605" s="290"/>
    </row>
    <row r="8606" spans="11:13" x14ac:dyDescent="0.35">
      <c r="K8606" s="293"/>
      <c r="M8606" s="290"/>
    </row>
    <row r="8607" spans="11:13" x14ac:dyDescent="0.35">
      <c r="K8607" s="293"/>
      <c r="M8607" s="290"/>
    </row>
    <row r="8608" spans="11:13" x14ac:dyDescent="0.35">
      <c r="K8608" s="293"/>
      <c r="M8608" s="290"/>
    </row>
    <row r="8609" spans="11:13" x14ac:dyDescent="0.35">
      <c r="K8609" s="293"/>
      <c r="M8609" s="290"/>
    </row>
    <row r="8610" spans="11:13" x14ac:dyDescent="0.35">
      <c r="K8610" s="293"/>
      <c r="M8610" s="290"/>
    </row>
    <row r="8611" spans="11:13" x14ac:dyDescent="0.35">
      <c r="K8611" s="293"/>
      <c r="M8611" s="290"/>
    </row>
    <row r="8612" spans="11:13" x14ac:dyDescent="0.35">
      <c r="K8612" s="293"/>
      <c r="M8612" s="290"/>
    </row>
    <row r="8613" spans="11:13" x14ac:dyDescent="0.35">
      <c r="K8613" s="293"/>
      <c r="M8613" s="290"/>
    </row>
    <row r="8614" spans="11:13" x14ac:dyDescent="0.35">
      <c r="K8614" s="293"/>
      <c r="M8614" s="290"/>
    </row>
    <row r="8615" spans="11:13" x14ac:dyDescent="0.35">
      <c r="K8615" s="293"/>
      <c r="M8615" s="290"/>
    </row>
    <row r="8616" spans="11:13" x14ac:dyDescent="0.35">
      <c r="K8616" s="293"/>
      <c r="M8616" s="290"/>
    </row>
    <row r="8617" spans="11:13" x14ac:dyDescent="0.35">
      <c r="K8617" s="293"/>
      <c r="M8617" s="290"/>
    </row>
    <row r="8618" spans="11:13" x14ac:dyDescent="0.35">
      <c r="K8618" s="293"/>
      <c r="M8618" s="290"/>
    </row>
    <row r="8619" spans="11:13" x14ac:dyDescent="0.35">
      <c r="K8619" s="293"/>
      <c r="M8619" s="290"/>
    </row>
    <row r="8620" spans="11:13" x14ac:dyDescent="0.35">
      <c r="K8620" s="293"/>
      <c r="M8620" s="290"/>
    </row>
    <row r="8621" spans="11:13" x14ac:dyDescent="0.35">
      <c r="K8621" s="293"/>
      <c r="M8621" s="290"/>
    </row>
    <row r="8622" spans="11:13" x14ac:dyDescent="0.35">
      <c r="K8622" s="293"/>
      <c r="M8622" s="290"/>
    </row>
    <row r="8623" spans="11:13" x14ac:dyDescent="0.35">
      <c r="K8623" s="293"/>
      <c r="M8623" s="290"/>
    </row>
    <row r="8624" spans="11:13" x14ac:dyDescent="0.35">
      <c r="K8624" s="293"/>
      <c r="M8624" s="290"/>
    </row>
    <row r="8625" spans="11:13" x14ac:dyDescent="0.35">
      <c r="K8625" s="293"/>
      <c r="M8625" s="290"/>
    </row>
    <row r="8626" spans="11:13" x14ac:dyDescent="0.35">
      <c r="K8626" s="293"/>
      <c r="M8626" s="290"/>
    </row>
    <row r="8627" spans="11:13" x14ac:dyDescent="0.35">
      <c r="K8627" s="293"/>
      <c r="M8627" s="290"/>
    </row>
    <row r="8628" spans="11:13" x14ac:dyDescent="0.35">
      <c r="K8628" s="293"/>
      <c r="M8628" s="290"/>
    </row>
    <row r="8629" spans="11:13" x14ac:dyDescent="0.35">
      <c r="K8629" s="293"/>
      <c r="M8629" s="290"/>
    </row>
    <row r="8630" spans="11:13" x14ac:dyDescent="0.35">
      <c r="K8630" s="293"/>
      <c r="M8630" s="290"/>
    </row>
    <row r="8631" spans="11:13" x14ac:dyDescent="0.35">
      <c r="K8631" s="293"/>
      <c r="M8631" s="290"/>
    </row>
    <row r="8632" spans="11:13" x14ac:dyDescent="0.35">
      <c r="K8632" s="293"/>
      <c r="M8632" s="290"/>
    </row>
    <row r="8633" spans="11:13" x14ac:dyDescent="0.35">
      <c r="K8633" s="293"/>
      <c r="M8633" s="290"/>
    </row>
    <row r="8634" spans="11:13" x14ac:dyDescent="0.35">
      <c r="K8634" s="293"/>
      <c r="M8634" s="290"/>
    </row>
    <row r="8635" spans="11:13" x14ac:dyDescent="0.35">
      <c r="K8635" s="293"/>
      <c r="M8635" s="290"/>
    </row>
    <row r="8636" spans="11:13" x14ac:dyDescent="0.35">
      <c r="K8636" s="293"/>
      <c r="M8636" s="290"/>
    </row>
    <row r="8637" spans="11:13" x14ac:dyDescent="0.35">
      <c r="K8637" s="293"/>
      <c r="M8637" s="290"/>
    </row>
    <row r="8638" spans="11:13" x14ac:dyDescent="0.35">
      <c r="K8638" s="293"/>
      <c r="M8638" s="290"/>
    </row>
    <row r="8639" spans="11:13" x14ac:dyDescent="0.35">
      <c r="K8639" s="293"/>
      <c r="M8639" s="290"/>
    </row>
    <row r="8640" spans="11:13" x14ac:dyDescent="0.35">
      <c r="K8640" s="293"/>
      <c r="M8640" s="290"/>
    </row>
    <row r="8641" spans="11:13" x14ac:dyDescent="0.35">
      <c r="K8641" s="293"/>
      <c r="M8641" s="290"/>
    </row>
    <row r="8642" spans="11:13" x14ac:dyDescent="0.35">
      <c r="K8642" s="293"/>
      <c r="M8642" s="290"/>
    </row>
    <row r="8643" spans="11:13" x14ac:dyDescent="0.35">
      <c r="K8643" s="293"/>
      <c r="M8643" s="290"/>
    </row>
    <row r="8644" spans="11:13" x14ac:dyDescent="0.35">
      <c r="K8644" s="293"/>
      <c r="M8644" s="290"/>
    </row>
    <row r="8645" spans="11:13" x14ac:dyDescent="0.35">
      <c r="K8645" s="293"/>
      <c r="M8645" s="290"/>
    </row>
    <row r="8646" spans="11:13" x14ac:dyDescent="0.35">
      <c r="K8646" s="293"/>
      <c r="M8646" s="290"/>
    </row>
    <row r="8647" spans="11:13" x14ac:dyDescent="0.35">
      <c r="K8647" s="293"/>
      <c r="M8647" s="290"/>
    </row>
    <row r="8648" spans="11:13" x14ac:dyDescent="0.35">
      <c r="K8648" s="293"/>
      <c r="M8648" s="290"/>
    </row>
    <row r="8649" spans="11:13" x14ac:dyDescent="0.35">
      <c r="K8649" s="293"/>
      <c r="M8649" s="290"/>
    </row>
    <row r="8650" spans="11:13" x14ac:dyDescent="0.35">
      <c r="K8650" s="293"/>
      <c r="M8650" s="290"/>
    </row>
    <row r="8651" spans="11:13" x14ac:dyDescent="0.35">
      <c r="K8651" s="293"/>
      <c r="M8651" s="290"/>
    </row>
    <row r="8652" spans="11:13" x14ac:dyDescent="0.35">
      <c r="K8652" s="293"/>
      <c r="M8652" s="290"/>
    </row>
    <row r="8653" spans="11:13" x14ac:dyDescent="0.35">
      <c r="K8653" s="293"/>
      <c r="M8653" s="290"/>
    </row>
    <row r="8654" spans="11:13" x14ac:dyDescent="0.35">
      <c r="K8654" s="293"/>
      <c r="M8654" s="290"/>
    </row>
    <row r="8655" spans="11:13" x14ac:dyDescent="0.35">
      <c r="K8655" s="293"/>
      <c r="M8655" s="290"/>
    </row>
    <row r="8656" spans="11:13" x14ac:dyDescent="0.35">
      <c r="K8656" s="293"/>
      <c r="M8656" s="290"/>
    </row>
    <row r="8657" spans="11:13" x14ac:dyDescent="0.35">
      <c r="K8657" s="293"/>
      <c r="M8657" s="290"/>
    </row>
    <row r="8658" spans="11:13" x14ac:dyDescent="0.35">
      <c r="K8658" s="293"/>
      <c r="M8658" s="290"/>
    </row>
    <row r="8659" spans="11:13" x14ac:dyDescent="0.35">
      <c r="K8659" s="293"/>
      <c r="M8659" s="290"/>
    </row>
    <row r="8660" spans="11:13" x14ac:dyDescent="0.35">
      <c r="K8660" s="293"/>
      <c r="M8660" s="290"/>
    </row>
    <row r="8661" spans="11:13" x14ac:dyDescent="0.35">
      <c r="K8661" s="293"/>
      <c r="M8661" s="290"/>
    </row>
    <row r="8662" spans="11:13" x14ac:dyDescent="0.35">
      <c r="K8662" s="293"/>
      <c r="M8662" s="290"/>
    </row>
    <row r="8663" spans="11:13" x14ac:dyDescent="0.35">
      <c r="K8663" s="293"/>
      <c r="M8663" s="290"/>
    </row>
    <row r="8664" spans="11:13" x14ac:dyDescent="0.35">
      <c r="K8664" s="293"/>
      <c r="M8664" s="290"/>
    </row>
    <row r="8665" spans="11:13" x14ac:dyDescent="0.35">
      <c r="K8665" s="293"/>
      <c r="M8665" s="290"/>
    </row>
    <row r="8666" spans="11:13" x14ac:dyDescent="0.35">
      <c r="K8666" s="293"/>
      <c r="M8666" s="290"/>
    </row>
    <row r="8667" spans="11:13" x14ac:dyDescent="0.35">
      <c r="K8667" s="293"/>
      <c r="M8667" s="290"/>
    </row>
    <row r="8668" spans="11:13" x14ac:dyDescent="0.35">
      <c r="K8668" s="293"/>
      <c r="M8668" s="290"/>
    </row>
    <row r="8669" spans="11:13" x14ac:dyDescent="0.35">
      <c r="K8669" s="293"/>
      <c r="M8669" s="290"/>
    </row>
    <row r="8670" spans="11:13" x14ac:dyDescent="0.35">
      <c r="K8670" s="293"/>
      <c r="M8670" s="290"/>
    </row>
    <row r="8671" spans="11:13" x14ac:dyDescent="0.35">
      <c r="K8671" s="293"/>
      <c r="M8671" s="290"/>
    </row>
    <row r="8672" spans="11:13" x14ac:dyDescent="0.35">
      <c r="K8672" s="293"/>
      <c r="M8672" s="290"/>
    </row>
    <row r="8673" spans="11:13" x14ac:dyDescent="0.35">
      <c r="K8673" s="293"/>
      <c r="M8673" s="290"/>
    </row>
    <row r="8674" spans="11:13" x14ac:dyDescent="0.35">
      <c r="K8674" s="293"/>
      <c r="M8674" s="290"/>
    </row>
    <row r="8675" spans="11:13" x14ac:dyDescent="0.35">
      <c r="K8675" s="293"/>
      <c r="M8675" s="290"/>
    </row>
    <row r="8676" spans="11:13" x14ac:dyDescent="0.35">
      <c r="K8676" s="293"/>
      <c r="M8676" s="290"/>
    </row>
    <row r="8677" spans="11:13" x14ac:dyDescent="0.35">
      <c r="K8677" s="293"/>
      <c r="M8677" s="290"/>
    </row>
    <row r="8678" spans="11:13" x14ac:dyDescent="0.35">
      <c r="K8678" s="293"/>
      <c r="M8678" s="290"/>
    </row>
    <row r="8679" spans="11:13" x14ac:dyDescent="0.35">
      <c r="K8679" s="293"/>
      <c r="M8679" s="290"/>
    </row>
    <row r="8680" spans="11:13" x14ac:dyDescent="0.35">
      <c r="K8680" s="293"/>
      <c r="M8680" s="290"/>
    </row>
    <row r="8681" spans="11:13" x14ac:dyDescent="0.35">
      <c r="K8681" s="293"/>
      <c r="M8681" s="290"/>
    </row>
    <row r="8682" spans="11:13" x14ac:dyDescent="0.35">
      <c r="K8682" s="293"/>
      <c r="M8682" s="290"/>
    </row>
    <row r="8683" spans="11:13" x14ac:dyDescent="0.35">
      <c r="K8683" s="293"/>
      <c r="M8683" s="290"/>
    </row>
    <row r="8684" spans="11:13" x14ac:dyDescent="0.35">
      <c r="K8684" s="293"/>
      <c r="M8684" s="290"/>
    </row>
    <row r="8685" spans="11:13" x14ac:dyDescent="0.35">
      <c r="K8685" s="293"/>
      <c r="M8685" s="290"/>
    </row>
    <row r="8686" spans="11:13" x14ac:dyDescent="0.35">
      <c r="K8686" s="293"/>
      <c r="M8686" s="290"/>
    </row>
    <row r="8687" spans="11:13" x14ac:dyDescent="0.35">
      <c r="K8687" s="293"/>
      <c r="M8687" s="290"/>
    </row>
    <row r="8688" spans="11:13" x14ac:dyDescent="0.35">
      <c r="K8688" s="293"/>
      <c r="M8688" s="290"/>
    </row>
    <row r="8689" spans="11:13" x14ac:dyDescent="0.35">
      <c r="K8689" s="293"/>
      <c r="M8689" s="290"/>
    </row>
    <row r="8690" spans="11:13" x14ac:dyDescent="0.35">
      <c r="K8690" s="293"/>
      <c r="M8690" s="290"/>
    </row>
    <row r="8691" spans="11:13" x14ac:dyDescent="0.35">
      <c r="K8691" s="293"/>
      <c r="M8691" s="290"/>
    </row>
    <row r="8692" spans="11:13" x14ac:dyDescent="0.35">
      <c r="K8692" s="293"/>
      <c r="M8692" s="290"/>
    </row>
    <row r="8693" spans="11:13" x14ac:dyDescent="0.35">
      <c r="K8693" s="293"/>
      <c r="M8693" s="290"/>
    </row>
    <row r="8694" spans="11:13" x14ac:dyDescent="0.35">
      <c r="K8694" s="293"/>
      <c r="M8694" s="290"/>
    </row>
    <row r="8695" spans="11:13" x14ac:dyDescent="0.35">
      <c r="K8695" s="293"/>
      <c r="M8695" s="290"/>
    </row>
    <row r="8696" spans="11:13" x14ac:dyDescent="0.35">
      <c r="K8696" s="293"/>
      <c r="M8696" s="290"/>
    </row>
    <row r="8697" spans="11:13" x14ac:dyDescent="0.35">
      <c r="K8697" s="293"/>
      <c r="M8697" s="290"/>
    </row>
    <row r="8698" spans="11:13" x14ac:dyDescent="0.35">
      <c r="K8698" s="293"/>
      <c r="M8698" s="290"/>
    </row>
    <row r="8699" spans="11:13" x14ac:dyDescent="0.35">
      <c r="K8699" s="293"/>
      <c r="M8699" s="290"/>
    </row>
    <row r="8700" spans="11:13" x14ac:dyDescent="0.35">
      <c r="K8700" s="293"/>
      <c r="M8700" s="290"/>
    </row>
    <row r="8701" spans="11:13" x14ac:dyDescent="0.35">
      <c r="K8701" s="293"/>
      <c r="M8701" s="290"/>
    </row>
    <row r="8702" spans="11:13" x14ac:dyDescent="0.35">
      <c r="K8702" s="293"/>
      <c r="M8702" s="290"/>
    </row>
    <row r="8703" spans="11:13" x14ac:dyDescent="0.35">
      <c r="K8703" s="293"/>
      <c r="M8703" s="290"/>
    </row>
    <row r="8704" spans="11:13" x14ac:dyDescent="0.35">
      <c r="K8704" s="293"/>
      <c r="M8704" s="290"/>
    </row>
    <row r="8705" spans="11:13" x14ac:dyDescent="0.35">
      <c r="K8705" s="293"/>
      <c r="M8705" s="290"/>
    </row>
    <row r="8706" spans="11:13" x14ac:dyDescent="0.35">
      <c r="K8706" s="293"/>
      <c r="M8706" s="290"/>
    </row>
    <row r="8707" spans="11:13" x14ac:dyDescent="0.35">
      <c r="K8707" s="293"/>
      <c r="M8707" s="290"/>
    </row>
    <row r="8708" spans="11:13" x14ac:dyDescent="0.35">
      <c r="K8708" s="293"/>
      <c r="M8708" s="290"/>
    </row>
    <row r="8709" spans="11:13" x14ac:dyDescent="0.35">
      <c r="K8709" s="293"/>
      <c r="M8709" s="290"/>
    </row>
    <row r="8710" spans="11:13" x14ac:dyDescent="0.35">
      <c r="K8710" s="293"/>
      <c r="M8710" s="290"/>
    </row>
    <row r="8711" spans="11:13" x14ac:dyDescent="0.35">
      <c r="K8711" s="293"/>
      <c r="M8711" s="290"/>
    </row>
    <row r="8712" spans="11:13" x14ac:dyDescent="0.35">
      <c r="K8712" s="293"/>
      <c r="M8712" s="290"/>
    </row>
    <row r="8713" spans="11:13" x14ac:dyDescent="0.35">
      <c r="K8713" s="293"/>
      <c r="M8713" s="290"/>
    </row>
    <row r="8714" spans="11:13" x14ac:dyDescent="0.35">
      <c r="K8714" s="293"/>
      <c r="M8714" s="290"/>
    </row>
    <row r="8715" spans="11:13" x14ac:dyDescent="0.35">
      <c r="K8715" s="293"/>
      <c r="M8715" s="290"/>
    </row>
    <row r="8716" spans="11:13" x14ac:dyDescent="0.35">
      <c r="K8716" s="293"/>
      <c r="M8716" s="290"/>
    </row>
    <row r="8717" spans="11:13" x14ac:dyDescent="0.35">
      <c r="K8717" s="293"/>
      <c r="M8717" s="290"/>
    </row>
    <row r="8718" spans="11:13" x14ac:dyDescent="0.35">
      <c r="K8718" s="293"/>
      <c r="M8718" s="290"/>
    </row>
    <row r="8719" spans="11:13" x14ac:dyDescent="0.35">
      <c r="K8719" s="293"/>
      <c r="M8719" s="290"/>
    </row>
    <row r="8720" spans="11:13" x14ac:dyDescent="0.35">
      <c r="K8720" s="293"/>
      <c r="M8720" s="290"/>
    </row>
    <row r="8721" spans="11:13" x14ac:dyDescent="0.35">
      <c r="K8721" s="293"/>
      <c r="M8721" s="290"/>
    </row>
    <row r="8722" spans="11:13" x14ac:dyDescent="0.35">
      <c r="K8722" s="293"/>
      <c r="M8722" s="290"/>
    </row>
    <row r="8723" spans="11:13" x14ac:dyDescent="0.35">
      <c r="K8723" s="293"/>
      <c r="M8723" s="290"/>
    </row>
    <row r="8724" spans="11:13" x14ac:dyDescent="0.35">
      <c r="K8724" s="293"/>
      <c r="M8724" s="290"/>
    </row>
    <row r="8725" spans="11:13" x14ac:dyDescent="0.35">
      <c r="K8725" s="293"/>
      <c r="M8725" s="290"/>
    </row>
    <row r="8726" spans="11:13" x14ac:dyDescent="0.35">
      <c r="K8726" s="293"/>
      <c r="M8726" s="290"/>
    </row>
    <row r="8727" spans="11:13" x14ac:dyDescent="0.35">
      <c r="K8727" s="293"/>
      <c r="M8727" s="290"/>
    </row>
    <row r="8728" spans="11:13" x14ac:dyDescent="0.35">
      <c r="K8728" s="293"/>
      <c r="M8728" s="290"/>
    </row>
    <row r="8729" spans="11:13" x14ac:dyDescent="0.35">
      <c r="K8729" s="293"/>
      <c r="M8729" s="290"/>
    </row>
    <row r="8730" spans="11:13" x14ac:dyDescent="0.35">
      <c r="K8730" s="293"/>
      <c r="M8730" s="290"/>
    </row>
    <row r="8731" spans="11:13" x14ac:dyDescent="0.35">
      <c r="K8731" s="293"/>
      <c r="M8731" s="290"/>
    </row>
    <row r="8732" spans="11:13" x14ac:dyDescent="0.35">
      <c r="K8732" s="293"/>
      <c r="M8732" s="290"/>
    </row>
    <row r="8733" spans="11:13" x14ac:dyDescent="0.35">
      <c r="K8733" s="293"/>
      <c r="M8733" s="290"/>
    </row>
    <row r="8734" spans="11:13" x14ac:dyDescent="0.35">
      <c r="K8734" s="293"/>
      <c r="M8734" s="290"/>
    </row>
    <row r="8735" spans="11:13" x14ac:dyDescent="0.35">
      <c r="K8735" s="293"/>
      <c r="M8735" s="290"/>
    </row>
    <row r="8736" spans="11:13" x14ac:dyDescent="0.35">
      <c r="K8736" s="293"/>
      <c r="M8736" s="290"/>
    </row>
    <row r="8737" spans="11:13" x14ac:dyDescent="0.35">
      <c r="K8737" s="293"/>
      <c r="M8737" s="290"/>
    </row>
    <row r="8738" spans="11:13" x14ac:dyDescent="0.35">
      <c r="K8738" s="293"/>
      <c r="M8738" s="290"/>
    </row>
    <row r="8739" spans="11:13" x14ac:dyDescent="0.35">
      <c r="K8739" s="293"/>
      <c r="M8739" s="290"/>
    </row>
    <row r="8740" spans="11:13" x14ac:dyDescent="0.35">
      <c r="K8740" s="293"/>
      <c r="M8740" s="290"/>
    </row>
    <row r="8741" spans="11:13" x14ac:dyDescent="0.35">
      <c r="K8741" s="293"/>
      <c r="M8741" s="290"/>
    </row>
    <row r="8742" spans="11:13" x14ac:dyDescent="0.35">
      <c r="K8742" s="293"/>
      <c r="M8742" s="290"/>
    </row>
    <row r="8743" spans="11:13" x14ac:dyDescent="0.35">
      <c r="K8743" s="293"/>
      <c r="M8743" s="290"/>
    </row>
    <row r="8744" spans="11:13" x14ac:dyDescent="0.35">
      <c r="K8744" s="293"/>
      <c r="M8744" s="290"/>
    </row>
    <row r="8745" spans="11:13" x14ac:dyDescent="0.35">
      <c r="K8745" s="293"/>
      <c r="M8745" s="290"/>
    </row>
    <row r="8746" spans="11:13" x14ac:dyDescent="0.35">
      <c r="K8746" s="293"/>
      <c r="M8746" s="290"/>
    </row>
    <row r="8747" spans="11:13" x14ac:dyDescent="0.35">
      <c r="K8747" s="293"/>
      <c r="M8747" s="290"/>
    </row>
    <row r="8748" spans="11:13" x14ac:dyDescent="0.35">
      <c r="K8748" s="293"/>
      <c r="M8748" s="290"/>
    </row>
    <row r="8749" spans="11:13" x14ac:dyDescent="0.35">
      <c r="K8749" s="293"/>
      <c r="M8749" s="290"/>
    </row>
    <row r="8750" spans="11:13" x14ac:dyDescent="0.35">
      <c r="K8750" s="293"/>
      <c r="M8750" s="290"/>
    </row>
    <row r="8751" spans="11:13" x14ac:dyDescent="0.35">
      <c r="K8751" s="293"/>
      <c r="M8751" s="290"/>
    </row>
    <row r="8752" spans="11:13" x14ac:dyDescent="0.35">
      <c r="K8752" s="293"/>
      <c r="M8752" s="290"/>
    </row>
    <row r="8753" spans="11:13" x14ac:dyDescent="0.35">
      <c r="K8753" s="293"/>
      <c r="M8753" s="290"/>
    </row>
    <row r="8754" spans="11:13" x14ac:dyDescent="0.35">
      <c r="K8754" s="293"/>
      <c r="M8754" s="290"/>
    </row>
    <row r="8755" spans="11:13" x14ac:dyDescent="0.35">
      <c r="K8755" s="293"/>
      <c r="M8755" s="290"/>
    </row>
    <row r="8756" spans="11:13" x14ac:dyDescent="0.35">
      <c r="K8756" s="293"/>
      <c r="M8756" s="290"/>
    </row>
    <row r="8757" spans="11:13" x14ac:dyDescent="0.35">
      <c r="K8757" s="293"/>
      <c r="M8757" s="290"/>
    </row>
    <row r="8758" spans="11:13" x14ac:dyDescent="0.35">
      <c r="K8758" s="293"/>
      <c r="M8758" s="290"/>
    </row>
    <row r="8759" spans="11:13" x14ac:dyDescent="0.35">
      <c r="K8759" s="293"/>
      <c r="M8759" s="290"/>
    </row>
    <row r="8760" spans="11:13" x14ac:dyDescent="0.35">
      <c r="K8760" s="293"/>
      <c r="M8760" s="290"/>
    </row>
    <row r="8761" spans="11:13" x14ac:dyDescent="0.35">
      <c r="K8761" s="293"/>
      <c r="M8761" s="290"/>
    </row>
    <row r="8762" spans="11:13" x14ac:dyDescent="0.35">
      <c r="K8762" s="293"/>
      <c r="M8762" s="290"/>
    </row>
    <row r="8763" spans="11:13" x14ac:dyDescent="0.35">
      <c r="K8763" s="293"/>
      <c r="M8763" s="290"/>
    </row>
    <row r="8764" spans="11:13" x14ac:dyDescent="0.35">
      <c r="K8764" s="293"/>
      <c r="M8764" s="290"/>
    </row>
    <row r="8765" spans="11:13" x14ac:dyDescent="0.35">
      <c r="K8765" s="293"/>
      <c r="M8765" s="290"/>
    </row>
    <row r="8766" spans="11:13" x14ac:dyDescent="0.35">
      <c r="K8766" s="293"/>
      <c r="M8766" s="290"/>
    </row>
    <row r="8767" spans="11:13" x14ac:dyDescent="0.35">
      <c r="K8767" s="293"/>
      <c r="M8767" s="290"/>
    </row>
    <row r="8768" spans="11:13" x14ac:dyDescent="0.35">
      <c r="K8768" s="293"/>
      <c r="M8768" s="290"/>
    </row>
    <row r="8769" spans="11:13" x14ac:dyDescent="0.35">
      <c r="K8769" s="293"/>
      <c r="M8769" s="290"/>
    </row>
    <row r="8770" spans="11:13" x14ac:dyDescent="0.35">
      <c r="K8770" s="293"/>
      <c r="M8770" s="290"/>
    </row>
    <row r="8771" spans="11:13" x14ac:dyDescent="0.35">
      <c r="K8771" s="293"/>
      <c r="M8771" s="290"/>
    </row>
    <row r="8772" spans="11:13" x14ac:dyDescent="0.35">
      <c r="K8772" s="293"/>
      <c r="M8772" s="290"/>
    </row>
    <row r="8773" spans="11:13" x14ac:dyDescent="0.35">
      <c r="K8773" s="293"/>
      <c r="M8773" s="290"/>
    </row>
    <row r="8774" spans="11:13" x14ac:dyDescent="0.35">
      <c r="K8774" s="293"/>
      <c r="M8774" s="290"/>
    </row>
    <row r="8775" spans="11:13" x14ac:dyDescent="0.35">
      <c r="K8775" s="293"/>
      <c r="M8775" s="290"/>
    </row>
    <row r="8776" spans="11:13" x14ac:dyDescent="0.35">
      <c r="K8776" s="293"/>
      <c r="M8776" s="290"/>
    </row>
    <row r="8777" spans="11:13" x14ac:dyDescent="0.35">
      <c r="K8777" s="293"/>
      <c r="M8777" s="290"/>
    </row>
    <row r="8778" spans="11:13" x14ac:dyDescent="0.35">
      <c r="K8778" s="293"/>
      <c r="M8778" s="290"/>
    </row>
    <row r="8779" spans="11:13" x14ac:dyDescent="0.35">
      <c r="K8779" s="293"/>
      <c r="M8779" s="290"/>
    </row>
    <row r="8780" spans="11:13" x14ac:dyDescent="0.35">
      <c r="K8780" s="293"/>
      <c r="M8780" s="290"/>
    </row>
    <row r="8781" spans="11:13" x14ac:dyDescent="0.35">
      <c r="K8781" s="293"/>
      <c r="M8781" s="290"/>
    </row>
    <row r="8782" spans="11:13" x14ac:dyDescent="0.35">
      <c r="K8782" s="293"/>
      <c r="M8782" s="290"/>
    </row>
    <row r="8783" spans="11:13" x14ac:dyDescent="0.35">
      <c r="K8783" s="293"/>
      <c r="M8783" s="290"/>
    </row>
    <row r="8784" spans="11:13" x14ac:dyDescent="0.35">
      <c r="K8784" s="293"/>
      <c r="M8784" s="290"/>
    </row>
    <row r="8785" spans="11:13" x14ac:dyDescent="0.35">
      <c r="K8785" s="293"/>
      <c r="M8785" s="290"/>
    </row>
    <row r="8786" spans="11:13" x14ac:dyDescent="0.35">
      <c r="K8786" s="293"/>
      <c r="M8786" s="290"/>
    </row>
    <row r="8787" spans="11:13" x14ac:dyDescent="0.35">
      <c r="K8787" s="293"/>
      <c r="M8787" s="290"/>
    </row>
    <row r="8788" spans="11:13" x14ac:dyDescent="0.35">
      <c r="K8788" s="293"/>
      <c r="M8788" s="290"/>
    </row>
    <row r="8789" spans="11:13" x14ac:dyDescent="0.35">
      <c r="K8789" s="293"/>
      <c r="M8789" s="290"/>
    </row>
    <row r="8790" spans="11:13" x14ac:dyDescent="0.35">
      <c r="K8790" s="293"/>
      <c r="M8790" s="290"/>
    </row>
    <row r="8791" spans="11:13" x14ac:dyDescent="0.35">
      <c r="K8791" s="293"/>
      <c r="M8791" s="290"/>
    </row>
    <row r="8792" spans="11:13" x14ac:dyDescent="0.35">
      <c r="K8792" s="293"/>
      <c r="M8792" s="290"/>
    </row>
    <row r="8793" spans="11:13" x14ac:dyDescent="0.35">
      <c r="K8793" s="293"/>
      <c r="M8793" s="290"/>
    </row>
    <row r="8794" spans="11:13" x14ac:dyDescent="0.35">
      <c r="K8794" s="293"/>
      <c r="M8794" s="290"/>
    </row>
    <row r="8795" spans="11:13" x14ac:dyDescent="0.35">
      <c r="K8795" s="293"/>
      <c r="M8795" s="290"/>
    </row>
    <row r="8796" spans="11:13" x14ac:dyDescent="0.35">
      <c r="K8796" s="293"/>
      <c r="M8796" s="290"/>
    </row>
    <row r="8797" spans="11:13" x14ac:dyDescent="0.35">
      <c r="K8797" s="293"/>
      <c r="M8797" s="290"/>
    </row>
    <row r="8798" spans="11:13" x14ac:dyDescent="0.35">
      <c r="K8798" s="293"/>
      <c r="M8798" s="290"/>
    </row>
    <row r="8799" spans="11:13" x14ac:dyDescent="0.35">
      <c r="K8799" s="293"/>
      <c r="M8799" s="290"/>
    </row>
    <row r="8800" spans="11:13" x14ac:dyDescent="0.35">
      <c r="K8800" s="293"/>
      <c r="M8800" s="290"/>
    </row>
    <row r="8801" spans="11:13" x14ac:dyDescent="0.35">
      <c r="K8801" s="293"/>
      <c r="M8801" s="290"/>
    </row>
    <row r="8802" spans="11:13" x14ac:dyDescent="0.35">
      <c r="K8802" s="293"/>
      <c r="M8802" s="290"/>
    </row>
    <row r="8803" spans="11:13" x14ac:dyDescent="0.35">
      <c r="K8803" s="293"/>
      <c r="M8803" s="290"/>
    </row>
    <row r="8804" spans="11:13" x14ac:dyDescent="0.35">
      <c r="K8804" s="293"/>
      <c r="M8804" s="290"/>
    </row>
    <row r="8805" spans="11:13" x14ac:dyDescent="0.35">
      <c r="K8805" s="293"/>
      <c r="M8805" s="290"/>
    </row>
    <row r="8806" spans="11:13" x14ac:dyDescent="0.35">
      <c r="K8806" s="293"/>
      <c r="M8806" s="290"/>
    </row>
    <row r="8807" spans="11:13" x14ac:dyDescent="0.35">
      <c r="K8807" s="293"/>
      <c r="M8807" s="290"/>
    </row>
    <row r="8808" spans="11:13" x14ac:dyDescent="0.35">
      <c r="K8808" s="293"/>
      <c r="M8808" s="290"/>
    </row>
    <row r="8809" spans="11:13" x14ac:dyDescent="0.35">
      <c r="K8809" s="293"/>
      <c r="M8809" s="290"/>
    </row>
    <row r="8810" spans="11:13" x14ac:dyDescent="0.35">
      <c r="K8810" s="293"/>
      <c r="M8810" s="290"/>
    </row>
    <row r="8811" spans="11:13" x14ac:dyDescent="0.35">
      <c r="K8811" s="293"/>
      <c r="M8811" s="290"/>
    </row>
    <row r="8812" spans="11:13" x14ac:dyDescent="0.35">
      <c r="K8812" s="293"/>
      <c r="M8812" s="290"/>
    </row>
    <row r="8813" spans="11:13" x14ac:dyDescent="0.35">
      <c r="K8813" s="293"/>
      <c r="M8813" s="290"/>
    </row>
    <row r="8814" spans="11:13" x14ac:dyDescent="0.35">
      <c r="K8814" s="293"/>
      <c r="M8814" s="290"/>
    </row>
    <row r="8815" spans="11:13" x14ac:dyDescent="0.35">
      <c r="K8815" s="293"/>
      <c r="M8815" s="290"/>
    </row>
    <row r="8816" spans="11:13" x14ac:dyDescent="0.35">
      <c r="K8816" s="293"/>
      <c r="M8816" s="290"/>
    </row>
    <row r="8817" spans="11:13" x14ac:dyDescent="0.35">
      <c r="K8817" s="293"/>
      <c r="M8817" s="290"/>
    </row>
    <row r="8818" spans="11:13" x14ac:dyDescent="0.35">
      <c r="K8818" s="293"/>
      <c r="M8818" s="290"/>
    </row>
    <row r="8819" spans="11:13" x14ac:dyDescent="0.35">
      <c r="K8819" s="293"/>
      <c r="M8819" s="290"/>
    </row>
    <row r="8820" spans="11:13" x14ac:dyDescent="0.35">
      <c r="K8820" s="293"/>
      <c r="M8820" s="290"/>
    </row>
    <row r="8821" spans="11:13" x14ac:dyDescent="0.35">
      <c r="K8821" s="293"/>
      <c r="M8821" s="290"/>
    </row>
    <row r="8822" spans="11:13" x14ac:dyDescent="0.35">
      <c r="K8822" s="293"/>
      <c r="M8822" s="290"/>
    </row>
    <row r="8823" spans="11:13" x14ac:dyDescent="0.35">
      <c r="K8823" s="293"/>
      <c r="M8823" s="290"/>
    </row>
    <row r="8824" spans="11:13" x14ac:dyDescent="0.35">
      <c r="K8824" s="293"/>
      <c r="M8824" s="290"/>
    </row>
    <row r="8825" spans="11:13" x14ac:dyDescent="0.35">
      <c r="K8825" s="293"/>
      <c r="M8825" s="290"/>
    </row>
    <row r="8826" spans="11:13" x14ac:dyDescent="0.35">
      <c r="K8826" s="293"/>
      <c r="M8826" s="290"/>
    </row>
    <row r="8827" spans="11:13" x14ac:dyDescent="0.35">
      <c r="K8827" s="293"/>
      <c r="M8827" s="290"/>
    </row>
    <row r="8828" spans="11:13" x14ac:dyDescent="0.35">
      <c r="K8828" s="293"/>
      <c r="M8828" s="290"/>
    </row>
    <row r="8829" spans="11:13" x14ac:dyDescent="0.35">
      <c r="K8829" s="293"/>
      <c r="M8829" s="290"/>
    </row>
    <row r="8830" spans="11:13" x14ac:dyDescent="0.35">
      <c r="K8830" s="293"/>
      <c r="M8830" s="290"/>
    </row>
    <row r="8831" spans="11:13" x14ac:dyDescent="0.35">
      <c r="K8831" s="293"/>
      <c r="M8831" s="290"/>
    </row>
    <row r="8832" spans="11:13" x14ac:dyDescent="0.35">
      <c r="K8832" s="293"/>
      <c r="M8832" s="290"/>
    </row>
    <row r="8833" spans="11:13" x14ac:dyDescent="0.35">
      <c r="K8833" s="293"/>
      <c r="M8833" s="290"/>
    </row>
    <row r="8834" spans="11:13" x14ac:dyDescent="0.35">
      <c r="K8834" s="293"/>
      <c r="M8834" s="290"/>
    </row>
    <row r="8835" spans="11:13" x14ac:dyDescent="0.35">
      <c r="K8835" s="293"/>
      <c r="M8835" s="290"/>
    </row>
    <row r="8836" spans="11:13" x14ac:dyDescent="0.35">
      <c r="K8836" s="293"/>
      <c r="M8836" s="290"/>
    </row>
    <row r="8837" spans="11:13" x14ac:dyDescent="0.35">
      <c r="K8837" s="293"/>
      <c r="M8837" s="290"/>
    </row>
    <row r="8838" spans="11:13" x14ac:dyDescent="0.35">
      <c r="K8838" s="293"/>
      <c r="M8838" s="290"/>
    </row>
    <row r="8839" spans="11:13" x14ac:dyDescent="0.35">
      <c r="K8839" s="293"/>
      <c r="M8839" s="290"/>
    </row>
    <row r="8840" spans="11:13" x14ac:dyDescent="0.35">
      <c r="K8840" s="293"/>
      <c r="M8840" s="290"/>
    </row>
    <row r="8841" spans="11:13" x14ac:dyDescent="0.35">
      <c r="K8841" s="293"/>
      <c r="M8841" s="290"/>
    </row>
    <row r="8842" spans="11:13" x14ac:dyDescent="0.35">
      <c r="K8842" s="293"/>
      <c r="M8842" s="290"/>
    </row>
    <row r="8843" spans="11:13" x14ac:dyDescent="0.35">
      <c r="K8843" s="293"/>
      <c r="M8843" s="290"/>
    </row>
    <row r="8844" spans="11:13" x14ac:dyDescent="0.35">
      <c r="K8844" s="293"/>
      <c r="M8844" s="290"/>
    </row>
    <row r="8845" spans="11:13" x14ac:dyDescent="0.35">
      <c r="K8845" s="293"/>
      <c r="M8845" s="290"/>
    </row>
    <row r="8846" spans="11:13" x14ac:dyDescent="0.35">
      <c r="K8846" s="293"/>
      <c r="M8846" s="290"/>
    </row>
    <row r="8847" spans="11:13" x14ac:dyDescent="0.35">
      <c r="K8847" s="293"/>
      <c r="M8847" s="290"/>
    </row>
    <row r="8848" spans="11:13" x14ac:dyDescent="0.35">
      <c r="K8848" s="293"/>
      <c r="M8848" s="290"/>
    </row>
    <row r="8849" spans="11:13" x14ac:dyDescent="0.35">
      <c r="K8849" s="293"/>
      <c r="M8849" s="290"/>
    </row>
    <row r="8850" spans="11:13" x14ac:dyDescent="0.35">
      <c r="K8850" s="293"/>
      <c r="M8850" s="290"/>
    </row>
    <row r="8851" spans="11:13" x14ac:dyDescent="0.35">
      <c r="K8851" s="293"/>
      <c r="M8851" s="290"/>
    </row>
    <row r="8852" spans="11:13" x14ac:dyDescent="0.35">
      <c r="K8852" s="293"/>
      <c r="M8852" s="290"/>
    </row>
    <row r="8853" spans="11:13" x14ac:dyDescent="0.35">
      <c r="K8853" s="293"/>
      <c r="M8853" s="290"/>
    </row>
    <row r="8854" spans="11:13" x14ac:dyDescent="0.35">
      <c r="K8854" s="293"/>
      <c r="M8854" s="290"/>
    </row>
    <row r="8855" spans="11:13" x14ac:dyDescent="0.35">
      <c r="K8855" s="293"/>
      <c r="M8855" s="290"/>
    </row>
    <row r="8856" spans="11:13" x14ac:dyDescent="0.35">
      <c r="K8856" s="293"/>
      <c r="M8856" s="290"/>
    </row>
    <row r="8857" spans="11:13" x14ac:dyDescent="0.35">
      <c r="K8857" s="293"/>
      <c r="M8857" s="290"/>
    </row>
    <row r="8858" spans="11:13" x14ac:dyDescent="0.35">
      <c r="K8858" s="293"/>
      <c r="M8858" s="290"/>
    </row>
    <row r="8859" spans="11:13" x14ac:dyDescent="0.35">
      <c r="K8859" s="293"/>
      <c r="M8859" s="290"/>
    </row>
    <row r="8860" spans="11:13" x14ac:dyDescent="0.35">
      <c r="K8860" s="293"/>
      <c r="M8860" s="290"/>
    </row>
    <row r="8861" spans="11:13" x14ac:dyDescent="0.35">
      <c r="K8861" s="293"/>
      <c r="M8861" s="290"/>
    </row>
    <row r="8862" spans="11:13" x14ac:dyDescent="0.35">
      <c r="K8862" s="293"/>
      <c r="M8862" s="290"/>
    </row>
    <row r="8863" spans="11:13" x14ac:dyDescent="0.35">
      <c r="K8863" s="293"/>
      <c r="M8863" s="290"/>
    </row>
    <row r="8864" spans="11:13" x14ac:dyDescent="0.35">
      <c r="K8864" s="293"/>
      <c r="M8864" s="290"/>
    </row>
    <row r="8865" spans="11:13" x14ac:dyDescent="0.35">
      <c r="K8865" s="293"/>
      <c r="M8865" s="290"/>
    </row>
    <row r="8866" spans="11:13" x14ac:dyDescent="0.35">
      <c r="K8866" s="293"/>
      <c r="M8866" s="290"/>
    </row>
    <row r="8867" spans="11:13" x14ac:dyDescent="0.35">
      <c r="K8867" s="293"/>
      <c r="M8867" s="290"/>
    </row>
    <row r="8868" spans="11:13" x14ac:dyDescent="0.35">
      <c r="K8868" s="293"/>
      <c r="M8868" s="290"/>
    </row>
    <row r="8869" spans="11:13" x14ac:dyDescent="0.35">
      <c r="K8869" s="293"/>
      <c r="M8869" s="290"/>
    </row>
    <row r="8870" spans="11:13" x14ac:dyDescent="0.35">
      <c r="K8870" s="293"/>
      <c r="M8870" s="290"/>
    </row>
    <row r="8871" spans="11:13" x14ac:dyDescent="0.35">
      <c r="K8871" s="293"/>
      <c r="M8871" s="290"/>
    </row>
    <row r="8872" spans="11:13" x14ac:dyDescent="0.35">
      <c r="K8872" s="293"/>
      <c r="M8872" s="290"/>
    </row>
    <row r="8873" spans="11:13" x14ac:dyDescent="0.35">
      <c r="K8873" s="293"/>
      <c r="M8873" s="290"/>
    </row>
    <row r="8874" spans="11:13" x14ac:dyDescent="0.35">
      <c r="K8874" s="293"/>
      <c r="M8874" s="290"/>
    </row>
    <row r="8875" spans="11:13" x14ac:dyDescent="0.35">
      <c r="K8875" s="293"/>
      <c r="M8875" s="290"/>
    </row>
    <row r="8876" spans="11:13" x14ac:dyDescent="0.35">
      <c r="K8876" s="293"/>
      <c r="M8876" s="290"/>
    </row>
    <row r="8877" spans="11:13" x14ac:dyDescent="0.35">
      <c r="K8877" s="293"/>
      <c r="M8877" s="290"/>
    </row>
    <row r="8878" spans="11:13" x14ac:dyDescent="0.35">
      <c r="K8878" s="293"/>
      <c r="M8878" s="290"/>
    </row>
    <row r="8879" spans="11:13" x14ac:dyDescent="0.35">
      <c r="K8879" s="293"/>
      <c r="M8879" s="290"/>
    </row>
    <row r="8880" spans="11:13" x14ac:dyDescent="0.35">
      <c r="K8880" s="293"/>
      <c r="M8880" s="290"/>
    </row>
    <row r="8881" spans="11:13" x14ac:dyDescent="0.35">
      <c r="K8881" s="293"/>
      <c r="M8881" s="290"/>
    </row>
    <row r="8882" spans="11:13" x14ac:dyDescent="0.35">
      <c r="K8882" s="293"/>
      <c r="M8882" s="290"/>
    </row>
    <row r="8883" spans="11:13" x14ac:dyDescent="0.35">
      <c r="K8883" s="293"/>
      <c r="M8883" s="290"/>
    </row>
    <row r="8884" spans="11:13" x14ac:dyDescent="0.35">
      <c r="K8884" s="293"/>
      <c r="M8884" s="290"/>
    </row>
    <row r="8885" spans="11:13" x14ac:dyDescent="0.35">
      <c r="K8885" s="293"/>
      <c r="M8885" s="290"/>
    </row>
    <row r="8886" spans="11:13" x14ac:dyDescent="0.35">
      <c r="K8886" s="293"/>
      <c r="M8886" s="290"/>
    </row>
    <row r="8887" spans="11:13" x14ac:dyDescent="0.35">
      <c r="K8887" s="293"/>
      <c r="M8887" s="290"/>
    </row>
    <row r="8888" spans="11:13" x14ac:dyDescent="0.35">
      <c r="K8888" s="293"/>
      <c r="M8888" s="290"/>
    </row>
    <row r="8889" spans="11:13" x14ac:dyDescent="0.35">
      <c r="K8889" s="293"/>
      <c r="M8889" s="290"/>
    </row>
    <row r="8890" spans="11:13" x14ac:dyDescent="0.35">
      <c r="K8890" s="293"/>
      <c r="M8890" s="290"/>
    </row>
    <row r="8891" spans="11:13" x14ac:dyDescent="0.35">
      <c r="K8891" s="293"/>
      <c r="M8891" s="290"/>
    </row>
    <row r="8892" spans="11:13" x14ac:dyDescent="0.35">
      <c r="K8892" s="293"/>
      <c r="M8892" s="290"/>
    </row>
    <row r="8893" spans="11:13" x14ac:dyDescent="0.35">
      <c r="K8893" s="293"/>
      <c r="M8893" s="290"/>
    </row>
    <row r="8894" spans="11:13" x14ac:dyDescent="0.35">
      <c r="K8894" s="293"/>
      <c r="M8894" s="290"/>
    </row>
    <row r="8895" spans="11:13" x14ac:dyDescent="0.35">
      <c r="K8895" s="293"/>
      <c r="M8895" s="290"/>
    </row>
    <row r="8896" spans="11:13" x14ac:dyDescent="0.35">
      <c r="K8896" s="293"/>
      <c r="M8896" s="290"/>
    </row>
    <row r="8897" spans="11:13" x14ac:dyDescent="0.35">
      <c r="K8897" s="293"/>
      <c r="M8897" s="290"/>
    </row>
    <row r="8898" spans="11:13" x14ac:dyDescent="0.35">
      <c r="K8898" s="293"/>
      <c r="M8898" s="290"/>
    </row>
    <row r="8899" spans="11:13" x14ac:dyDescent="0.35">
      <c r="K8899" s="293"/>
      <c r="M8899" s="290"/>
    </row>
    <row r="8900" spans="11:13" x14ac:dyDescent="0.35">
      <c r="K8900" s="293"/>
      <c r="M8900" s="290"/>
    </row>
    <row r="8901" spans="11:13" x14ac:dyDescent="0.35">
      <c r="K8901" s="293"/>
      <c r="M8901" s="290"/>
    </row>
    <row r="8902" spans="11:13" x14ac:dyDescent="0.35">
      <c r="K8902" s="293"/>
      <c r="M8902" s="290"/>
    </row>
    <row r="8903" spans="11:13" x14ac:dyDescent="0.35">
      <c r="K8903" s="293"/>
      <c r="M8903" s="290"/>
    </row>
    <row r="8904" spans="11:13" x14ac:dyDescent="0.35">
      <c r="K8904" s="293"/>
      <c r="M8904" s="290"/>
    </row>
    <row r="8905" spans="11:13" x14ac:dyDescent="0.35">
      <c r="K8905" s="293"/>
      <c r="M8905" s="290"/>
    </row>
    <row r="8906" spans="11:13" x14ac:dyDescent="0.35">
      <c r="K8906" s="293"/>
      <c r="M8906" s="290"/>
    </row>
    <row r="8907" spans="11:13" x14ac:dyDescent="0.35">
      <c r="K8907" s="293"/>
      <c r="M8907" s="290"/>
    </row>
    <row r="8908" spans="11:13" x14ac:dyDescent="0.35">
      <c r="K8908" s="293"/>
      <c r="M8908" s="290"/>
    </row>
    <row r="8909" spans="11:13" x14ac:dyDescent="0.35">
      <c r="K8909" s="293"/>
      <c r="M8909" s="290"/>
    </row>
    <row r="8910" spans="11:13" x14ac:dyDescent="0.35">
      <c r="K8910" s="293"/>
      <c r="M8910" s="290"/>
    </row>
    <row r="8911" spans="11:13" x14ac:dyDescent="0.35">
      <c r="K8911" s="293"/>
      <c r="M8911" s="290"/>
    </row>
    <row r="8912" spans="11:13" x14ac:dyDescent="0.35">
      <c r="K8912" s="293"/>
      <c r="M8912" s="290"/>
    </row>
    <row r="8913" spans="11:13" x14ac:dyDescent="0.35">
      <c r="K8913" s="293"/>
      <c r="M8913" s="290"/>
    </row>
    <row r="8914" spans="11:13" x14ac:dyDescent="0.35">
      <c r="K8914" s="293"/>
      <c r="M8914" s="290"/>
    </row>
    <row r="8915" spans="11:13" x14ac:dyDescent="0.35">
      <c r="K8915" s="293"/>
      <c r="M8915" s="290"/>
    </row>
    <row r="8916" spans="11:13" x14ac:dyDescent="0.35">
      <c r="K8916" s="293"/>
      <c r="M8916" s="290"/>
    </row>
    <row r="8917" spans="11:13" x14ac:dyDescent="0.35">
      <c r="K8917" s="293"/>
      <c r="M8917" s="290"/>
    </row>
    <row r="8918" spans="11:13" x14ac:dyDescent="0.35">
      <c r="K8918" s="293"/>
      <c r="M8918" s="290"/>
    </row>
    <row r="8919" spans="11:13" x14ac:dyDescent="0.35">
      <c r="K8919" s="293"/>
      <c r="M8919" s="290"/>
    </row>
    <row r="8920" spans="11:13" x14ac:dyDescent="0.35">
      <c r="K8920" s="293"/>
      <c r="M8920" s="290"/>
    </row>
    <row r="8921" spans="11:13" x14ac:dyDescent="0.35">
      <c r="K8921" s="293"/>
      <c r="M8921" s="290"/>
    </row>
    <row r="8922" spans="11:13" x14ac:dyDescent="0.35">
      <c r="K8922" s="293"/>
      <c r="M8922" s="290"/>
    </row>
    <row r="8923" spans="11:13" x14ac:dyDescent="0.35">
      <c r="K8923" s="293"/>
      <c r="M8923" s="290"/>
    </row>
    <row r="8924" spans="11:13" x14ac:dyDescent="0.35">
      <c r="K8924" s="293"/>
      <c r="M8924" s="290"/>
    </row>
    <row r="8925" spans="11:13" x14ac:dyDescent="0.35">
      <c r="K8925" s="293"/>
      <c r="M8925" s="290"/>
    </row>
    <row r="8926" spans="11:13" x14ac:dyDescent="0.35">
      <c r="K8926" s="293"/>
      <c r="M8926" s="290"/>
    </row>
    <row r="8927" spans="11:13" x14ac:dyDescent="0.35">
      <c r="K8927" s="293"/>
      <c r="M8927" s="290"/>
    </row>
    <row r="8928" spans="11:13" x14ac:dyDescent="0.35">
      <c r="K8928" s="293"/>
      <c r="M8928" s="290"/>
    </row>
    <row r="8929" spans="11:13" x14ac:dyDescent="0.35">
      <c r="K8929" s="293"/>
      <c r="M8929" s="290"/>
    </row>
    <row r="8930" spans="11:13" x14ac:dyDescent="0.35">
      <c r="K8930" s="293"/>
      <c r="M8930" s="290"/>
    </row>
    <row r="8931" spans="11:13" x14ac:dyDescent="0.35">
      <c r="K8931" s="293"/>
      <c r="M8931" s="290"/>
    </row>
    <row r="8932" spans="11:13" x14ac:dyDescent="0.35">
      <c r="K8932" s="293"/>
      <c r="M8932" s="290"/>
    </row>
    <row r="8933" spans="11:13" x14ac:dyDescent="0.35">
      <c r="K8933" s="293"/>
      <c r="M8933" s="290"/>
    </row>
    <row r="8934" spans="11:13" x14ac:dyDescent="0.35">
      <c r="K8934" s="293"/>
      <c r="M8934" s="290"/>
    </row>
    <row r="8935" spans="11:13" x14ac:dyDescent="0.35">
      <c r="K8935" s="293"/>
      <c r="M8935" s="290"/>
    </row>
    <row r="8936" spans="11:13" x14ac:dyDescent="0.35">
      <c r="K8936" s="293"/>
      <c r="M8936" s="290"/>
    </row>
    <row r="8937" spans="11:13" x14ac:dyDescent="0.35">
      <c r="K8937" s="293"/>
      <c r="M8937" s="290"/>
    </row>
    <row r="8938" spans="11:13" x14ac:dyDescent="0.35">
      <c r="K8938" s="293"/>
      <c r="M8938" s="290"/>
    </row>
    <row r="8939" spans="11:13" x14ac:dyDescent="0.35">
      <c r="K8939" s="293"/>
      <c r="M8939" s="290"/>
    </row>
    <row r="8940" spans="11:13" x14ac:dyDescent="0.35">
      <c r="K8940" s="293"/>
      <c r="M8940" s="290"/>
    </row>
    <row r="8941" spans="11:13" x14ac:dyDescent="0.35">
      <c r="K8941" s="293"/>
      <c r="M8941" s="290"/>
    </row>
    <row r="8942" spans="11:13" x14ac:dyDescent="0.35">
      <c r="K8942" s="293"/>
      <c r="M8942" s="290"/>
    </row>
    <row r="8943" spans="11:13" x14ac:dyDescent="0.35">
      <c r="K8943" s="293"/>
      <c r="M8943" s="290"/>
    </row>
    <row r="8944" spans="11:13" x14ac:dyDescent="0.35">
      <c r="K8944" s="293"/>
      <c r="M8944" s="290"/>
    </row>
    <row r="8945" spans="11:13" x14ac:dyDescent="0.35">
      <c r="K8945" s="293"/>
      <c r="M8945" s="290"/>
    </row>
    <row r="8946" spans="11:13" x14ac:dyDescent="0.35">
      <c r="K8946" s="293"/>
      <c r="M8946" s="290"/>
    </row>
    <row r="8947" spans="11:13" x14ac:dyDescent="0.35">
      <c r="K8947" s="293"/>
      <c r="M8947" s="290"/>
    </row>
    <row r="8948" spans="11:13" x14ac:dyDescent="0.35">
      <c r="K8948" s="293"/>
      <c r="M8948" s="290"/>
    </row>
    <row r="8949" spans="11:13" x14ac:dyDescent="0.35">
      <c r="K8949" s="293"/>
      <c r="M8949" s="290"/>
    </row>
    <row r="8950" spans="11:13" x14ac:dyDescent="0.35">
      <c r="K8950" s="293"/>
      <c r="M8950" s="290"/>
    </row>
    <row r="8951" spans="11:13" x14ac:dyDescent="0.35">
      <c r="K8951" s="293"/>
      <c r="M8951" s="290"/>
    </row>
    <row r="8952" spans="11:13" x14ac:dyDescent="0.35">
      <c r="K8952" s="293"/>
      <c r="M8952" s="290"/>
    </row>
    <row r="8953" spans="11:13" x14ac:dyDescent="0.35">
      <c r="K8953" s="293"/>
      <c r="M8953" s="290"/>
    </row>
    <row r="8954" spans="11:13" x14ac:dyDescent="0.35">
      <c r="K8954" s="293"/>
      <c r="M8954" s="290"/>
    </row>
    <row r="8955" spans="11:13" x14ac:dyDescent="0.35">
      <c r="K8955" s="293"/>
      <c r="M8955" s="290"/>
    </row>
    <row r="8956" spans="11:13" x14ac:dyDescent="0.35">
      <c r="K8956" s="293"/>
      <c r="M8956" s="290"/>
    </row>
    <row r="8957" spans="11:13" x14ac:dyDescent="0.35">
      <c r="K8957" s="293"/>
      <c r="M8957" s="290"/>
    </row>
    <row r="8958" spans="11:13" x14ac:dyDescent="0.35">
      <c r="K8958" s="293"/>
      <c r="M8958" s="290"/>
    </row>
    <row r="8959" spans="11:13" x14ac:dyDescent="0.35">
      <c r="K8959" s="293"/>
      <c r="M8959" s="290"/>
    </row>
    <row r="8960" spans="11:13" x14ac:dyDescent="0.35">
      <c r="K8960" s="293"/>
      <c r="M8960" s="290"/>
    </row>
    <row r="8961" spans="11:13" x14ac:dyDescent="0.35">
      <c r="K8961" s="293"/>
      <c r="M8961" s="290"/>
    </row>
    <row r="8962" spans="11:13" x14ac:dyDescent="0.35">
      <c r="K8962" s="293"/>
      <c r="M8962" s="290"/>
    </row>
    <row r="8963" spans="11:13" x14ac:dyDescent="0.35">
      <c r="K8963" s="293"/>
      <c r="M8963" s="290"/>
    </row>
    <row r="8964" spans="11:13" x14ac:dyDescent="0.35">
      <c r="K8964" s="293"/>
      <c r="M8964" s="290"/>
    </row>
    <row r="8965" spans="11:13" x14ac:dyDescent="0.35">
      <c r="K8965" s="293"/>
      <c r="M8965" s="290"/>
    </row>
    <row r="8966" spans="11:13" x14ac:dyDescent="0.35">
      <c r="K8966" s="293"/>
      <c r="M8966" s="290"/>
    </row>
    <row r="8967" spans="11:13" x14ac:dyDescent="0.35">
      <c r="K8967" s="293"/>
      <c r="M8967" s="290"/>
    </row>
    <row r="8968" spans="11:13" x14ac:dyDescent="0.35">
      <c r="K8968" s="293"/>
      <c r="M8968" s="290"/>
    </row>
    <row r="8969" spans="11:13" x14ac:dyDescent="0.35">
      <c r="K8969" s="293"/>
      <c r="M8969" s="290"/>
    </row>
    <row r="8970" spans="11:13" x14ac:dyDescent="0.35">
      <c r="K8970" s="293"/>
      <c r="M8970" s="290"/>
    </row>
    <row r="8971" spans="11:13" x14ac:dyDescent="0.35">
      <c r="K8971" s="293"/>
      <c r="M8971" s="290"/>
    </row>
    <row r="8972" spans="11:13" x14ac:dyDescent="0.35">
      <c r="K8972" s="293"/>
      <c r="M8972" s="290"/>
    </row>
    <row r="8973" spans="11:13" x14ac:dyDescent="0.35">
      <c r="K8973" s="293"/>
      <c r="M8973" s="290"/>
    </row>
    <row r="8974" spans="11:13" x14ac:dyDescent="0.35">
      <c r="K8974" s="293"/>
      <c r="M8974" s="290"/>
    </row>
    <row r="8975" spans="11:13" x14ac:dyDescent="0.35">
      <c r="K8975" s="293"/>
      <c r="M8975" s="290"/>
    </row>
    <row r="8976" spans="11:13" x14ac:dyDescent="0.35">
      <c r="K8976" s="293"/>
      <c r="M8976" s="290"/>
    </row>
    <row r="8977" spans="11:13" x14ac:dyDescent="0.35">
      <c r="K8977" s="293"/>
      <c r="M8977" s="290"/>
    </row>
    <row r="8978" spans="11:13" x14ac:dyDescent="0.35">
      <c r="K8978" s="293"/>
      <c r="M8978" s="290"/>
    </row>
    <row r="8979" spans="11:13" x14ac:dyDescent="0.35">
      <c r="K8979" s="293"/>
      <c r="M8979" s="290"/>
    </row>
    <row r="8980" spans="11:13" x14ac:dyDescent="0.35">
      <c r="K8980" s="293"/>
      <c r="M8980" s="290"/>
    </row>
    <row r="8981" spans="11:13" x14ac:dyDescent="0.35">
      <c r="K8981" s="293"/>
      <c r="M8981" s="290"/>
    </row>
    <row r="8982" spans="11:13" x14ac:dyDescent="0.35">
      <c r="K8982" s="293"/>
      <c r="M8982" s="290"/>
    </row>
    <row r="8983" spans="11:13" x14ac:dyDescent="0.35">
      <c r="K8983" s="293"/>
      <c r="M8983" s="290"/>
    </row>
    <row r="8984" spans="11:13" x14ac:dyDescent="0.35">
      <c r="K8984" s="293"/>
      <c r="M8984" s="290"/>
    </row>
    <row r="8985" spans="11:13" x14ac:dyDescent="0.35">
      <c r="K8985" s="293"/>
      <c r="M8985" s="290"/>
    </row>
    <row r="8986" spans="11:13" x14ac:dyDescent="0.35">
      <c r="K8986" s="293"/>
      <c r="M8986" s="290"/>
    </row>
    <row r="8987" spans="11:13" x14ac:dyDescent="0.35">
      <c r="K8987" s="293"/>
      <c r="M8987" s="290"/>
    </row>
    <row r="8988" spans="11:13" x14ac:dyDescent="0.35">
      <c r="K8988" s="293"/>
      <c r="M8988" s="290"/>
    </row>
    <row r="8989" spans="11:13" x14ac:dyDescent="0.35">
      <c r="K8989" s="293"/>
      <c r="M8989" s="290"/>
    </row>
    <row r="8990" spans="11:13" x14ac:dyDescent="0.35">
      <c r="K8990" s="293"/>
      <c r="M8990" s="290"/>
    </row>
    <row r="8991" spans="11:13" x14ac:dyDescent="0.35">
      <c r="K8991" s="293"/>
      <c r="M8991" s="290"/>
    </row>
    <row r="8992" spans="11:13" x14ac:dyDescent="0.35">
      <c r="K8992" s="293"/>
      <c r="M8992" s="290"/>
    </row>
    <row r="8993" spans="11:13" x14ac:dyDescent="0.35">
      <c r="K8993" s="293"/>
      <c r="M8993" s="290"/>
    </row>
    <row r="8994" spans="11:13" x14ac:dyDescent="0.35">
      <c r="K8994" s="293"/>
      <c r="M8994" s="290"/>
    </row>
    <row r="8995" spans="11:13" x14ac:dyDescent="0.35">
      <c r="K8995" s="293"/>
      <c r="M8995" s="290"/>
    </row>
    <row r="8996" spans="11:13" x14ac:dyDescent="0.35">
      <c r="K8996" s="293"/>
      <c r="M8996" s="290"/>
    </row>
    <row r="8997" spans="11:13" x14ac:dyDescent="0.35">
      <c r="K8997" s="293"/>
      <c r="M8997" s="290"/>
    </row>
    <row r="8998" spans="11:13" x14ac:dyDescent="0.35">
      <c r="K8998" s="293"/>
      <c r="M8998" s="290"/>
    </row>
    <row r="8999" spans="11:13" x14ac:dyDescent="0.35">
      <c r="K8999" s="293"/>
      <c r="M8999" s="290"/>
    </row>
    <row r="9000" spans="11:13" x14ac:dyDescent="0.35">
      <c r="K9000" s="293"/>
      <c r="M9000" s="290"/>
    </row>
    <row r="9001" spans="11:13" x14ac:dyDescent="0.35">
      <c r="K9001" s="293"/>
      <c r="M9001" s="290"/>
    </row>
    <row r="9002" spans="11:13" x14ac:dyDescent="0.35">
      <c r="K9002" s="293"/>
      <c r="M9002" s="290"/>
    </row>
    <row r="9003" spans="11:13" x14ac:dyDescent="0.35">
      <c r="K9003" s="293"/>
      <c r="M9003" s="290"/>
    </row>
    <row r="9004" spans="11:13" x14ac:dyDescent="0.35">
      <c r="K9004" s="293"/>
      <c r="M9004" s="290"/>
    </row>
    <row r="9005" spans="11:13" x14ac:dyDescent="0.35">
      <c r="K9005" s="293"/>
      <c r="M9005" s="290"/>
    </row>
    <row r="9006" spans="11:13" x14ac:dyDescent="0.35">
      <c r="K9006" s="293"/>
      <c r="M9006" s="290"/>
    </row>
    <row r="9007" spans="11:13" x14ac:dyDescent="0.35">
      <c r="K9007" s="293"/>
      <c r="M9007" s="290"/>
    </row>
    <row r="9008" spans="11:13" x14ac:dyDescent="0.35">
      <c r="K9008" s="293"/>
      <c r="M9008" s="290"/>
    </row>
    <row r="9009" spans="11:13" x14ac:dyDescent="0.35">
      <c r="K9009" s="293"/>
      <c r="M9009" s="290"/>
    </row>
    <row r="9010" spans="11:13" x14ac:dyDescent="0.35">
      <c r="K9010" s="293"/>
      <c r="M9010" s="290"/>
    </row>
    <row r="9011" spans="11:13" x14ac:dyDescent="0.35">
      <c r="K9011" s="293"/>
      <c r="M9011" s="290"/>
    </row>
    <row r="9012" spans="11:13" x14ac:dyDescent="0.35">
      <c r="K9012" s="293"/>
      <c r="M9012" s="290"/>
    </row>
    <row r="9013" spans="11:13" x14ac:dyDescent="0.35">
      <c r="K9013" s="293"/>
      <c r="M9013" s="290"/>
    </row>
    <row r="9014" spans="11:13" x14ac:dyDescent="0.35">
      <c r="K9014" s="293"/>
      <c r="M9014" s="290"/>
    </row>
    <row r="9015" spans="11:13" x14ac:dyDescent="0.35">
      <c r="K9015" s="293"/>
      <c r="M9015" s="290"/>
    </row>
    <row r="9016" spans="11:13" x14ac:dyDescent="0.35">
      <c r="K9016" s="293"/>
      <c r="M9016" s="290"/>
    </row>
    <row r="9017" spans="11:13" x14ac:dyDescent="0.35">
      <c r="K9017" s="293"/>
      <c r="M9017" s="290"/>
    </row>
    <row r="9018" spans="11:13" x14ac:dyDescent="0.35">
      <c r="K9018" s="293"/>
      <c r="M9018" s="290"/>
    </row>
    <row r="9019" spans="11:13" x14ac:dyDescent="0.35">
      <c r="K9019" s="293"/>
      <c r="M9019" s="290"/>
    </row>
    <row r="9020" spans="11:13" x14ac:dyDescent="0.35">
      <c r="K9020" s="293"/>
      <c r="M9020" s="290"/>
    </row>
    <row r="9021" spans="11:13" x14ac:dyDescent="0.35">
      <c r="K9021" s="293"/>
      <c r="M9021" s="290"/>
    </row>
    <row r="9022" spans="11:13" x14ac:dyDescent="0.35">
      <c r="K9022" s="293"/>
      <c r="M9022" s="290"/>
    </row>
    <row r="9023" spans="11:13" x14ac:dyDescent="0.35">
      <c r="K9023" s="293"/>
      <c r="M9023" s="290"/>
    </row>
    <row r="9024" spans="11:13" x14ac:dyDescent="0.35">
      <c r="K9024" s="293"/>
      <c r="M9024" s="290"/>
    </row>
    <row r="9025" spans="11:13" x14ac:dyDescent="0.35">
      <c r="K9025" s="293"/>
      <c r="M9025" s="290"/>
    </row>
    <row r="9026" spans="11:13" x14ac:dyDescent="0.35">
      <c r="K9026" s="293"/>
      <c r="M9026" s="290"/>
    </row>
    <row r="9027" spans="11:13" x14ac:dyDescent="0.35">
      <c r="K9027" s="293"/>
      <c r="M9027" s="290"/>
    </row>
    <row r="9028" spans="11:13" x14ac:dyDescent="0.35">
      <c r="K9028" s="293"/>
      <c r="M9028" s="290"/>
    </row>
    <row r="9029" spans="11:13" x14ac:dyDescent="0.35">
      <c r="K9029" s="293"/>
      <c r="M9029" s="290"/>
    </row>
    <row r="9030" spans="11:13" x14ac:dyDescent="0.35">
      <c r="K9030" s="293"/>
      <c r="M9030" s="290"/>
    </row>
    <row r="9031" spans="11:13" x14ac:dyDescent="0.35">
      <c r="K9031" s="293"/>
      <c r="M9031" s="290"/>
    </row>
    <row r="9032" spans="11:13" x14ac:dyDescent="0.35">
      <c r="K9032" s="293"/>
      <c r="M9032" s="290"/>
    </row>
    <row r="9033" spans="11:13" x14ac:dyDescent="0.35">
      <c r="K9033" s="293"/>
      <c r="M9033" s="290"/>
    </row>
    <row r="9034" spans="11:13" x14ac:dyDescent="0.35">
      <c r="K9034" s="293"/>
      <c r="M9034" s="290"/>
    </row>
    <row r="9035" spans="11:13" x14ac:dyDescent="0.35">
      <c r="K9035" s="293"/>
      <c r="M9035" s="290"/>
    </row>
    <row r="9036" spans="11:13" x14ac:dyDescent="0.35">
      <c r="K9036" s="293"/>
      <c r="M9036" s="290"/>
    </row>
    <row r="9037" spans="11:13" x14ac:dyDescent="0.35">
      <c r="K9037" s="293"/>
      <c r="M9037" s="290"/>
    </row>
    <row r="9038" spans="11:13" x14ac:dyDescent="0.35">
      <c r="K9038" s="293"/>
      <c r="M9038" s="290"/>
    </row>
    <row r="9039" spans="11:13" x14ac:dyDescent="0.35">
      <c r="K9039" s="293"/>
      <c r="M9039" s="290"/>
    </row>
    <row r="9040" spans="11:13" x14ac:dyDescent="0.35">
      <c r="K9040" s="293"/>
      <c r="M9040" s="290"/>
    </row>
    <row r="9041" spans="11:13" x14ac:dyDescent="0.35">
      <c r="K9041" s="293"/>
      <c r="M9041" s="290"/>
    </row>
    <row r="9042" spans="11:13" x14ac:dyDescent="0.35">
      <c r="K9042" s="293"/>
      <c r="M9042" s="290"/>
    </row>
    <row r="9043" spans="11:13" x14ac:dyDescent="0.35">
      <c r="K9043" s="293"/>
      <c r="M9043" s="290"/>
    </row>
    <row r="9044" spans="11:13" x14ac:dyDescent="0.35">
      <c r="K9044" s="293"/>
      <c r="M9044" s="290"/>
    </row>
    <row r="9045" spans="11:13" x14ac:dyDescent="0.35">
      <c r="K9045" s="293"/>
      <c r="M9045" s="290"/>
    </row>
    <row r="9046" spans="11:13" x14ac:dyDescent="0.35">
      <c r="K9046" s="293"/>
      <c r="M9046" s="290"/>
    </row>
    <row r="9047" spans="11:13" x14ac:dyDescent="0.35">
      <c r="K9047" s="293"/>
      <c r="M9047" s="290"/>
    </row>
    <row r="9048" spans="11:13" x14ac:dyDescent="0.35">
      <c r="K9048" s="293"/>
      <c r="M9048" s="290"/>
    </row>
    <row r="9049" spans="11:13" x14ac:dyDescent="0.35">
      <c r="K9049" s="293"/>
      <c r="M9049" s="290"/>
    </row>
    <row r="9050" spans="11:13" x14ac:dyDescent="0.35">
      <c r="K9050" s="293"/>
      <c r="M9050" s="290"/>
    </row>
    <row r="9051" spans="11:13" x14ac:dyDescent="0.35">
      <c r="K9051" s="293"/>
      <c r="M9051" s="290"/>
    </row>
    <row r="9052" spans="11:13" x14ac:dyDescent="0.35">
      <c r="K9052" s="293"/>
      <c r="M9052" s="290"/>
    </row>
    <row r="9053" spans="11:13" x14ac:dyDescent="0.35">
      <c r="K9053" s="293"/>
      <c r="M9053" s="290"/>
    </row>
    <row r="9054" spans="11:13" x14ac:dyDescent="0.35">
      <c r="K9054" s="293"/>
      <c r="M9054" s="290"/>
    </row>
    <row r="9055" spans="11:13" x14ac:dyDescent="0.35">
      <c r="K9055" s="293"/>
      <c r="M9055" s="290"/>
    </row>
    <row r="9056" spans="11:13" x14ac:dyDescent="0.35">
      <c r="K9056" s="293"/>
      <c r="M9056" s="290"/>
    </row>
    <row r="9057" spans="11:13" x14ac:dyDescent="0.35">
      <c r="K9057" s="293"/>
      <c r="M9057" s="290"/>
    </row>
    <row r="9058" spans="11:13" x14ac:dyDescent="0.35">
      <c r="K9058" s="293"/>
      <c r="M9058" s="290"/>
    </row>
    <row r="9059" spans="11:13" x14ac:dyDescent="0.35">
      <c r="K9059" s="293"/>
      <c r="M9059" s="290"/>
    </row>
    <row r="9060" spans="11:13" x14ac:dyDescent="0.35">
      <c r="K9060" s="293"/>
      <c r="M9060" s="290"/>
    </row>
    <row r="9061" spans="11:13" x14ac:dyDescent="0.35">
      <c r="K9061" s="293"/>
      <c r="M9061" s="290"/>
    </row>
    <row r="9062" spans="11:13" x14ac:dyDescent="0.35">
      <c r="K9062" s="293"/>
      <c r="M9062" s="290"/>
    </row>
    <row r="9063" spans="11:13" x14ac:dyDescent="0.35">
      <c r="K9063" s="293"/>
      <c r="M9063" s="290"/>
    </row>
    <row r="9064" spans="11:13" x14ac:dyDescent="0.35">
      <c r="K9064" s="293"/>
      <c r="M9064" s="290"/>
    </row>
    <row r="9065" spans="11:13" x14ac:dyDescent="0.35">
      <c r="K9065" s="293"/>
      <c r="M9065" s="290"/>
    </row>
    <row r="9066" spans="11:13" x14ac:dyDescent="0.35">
      <c r="K9066" s="293"/>
      <c r="M9066" s="290"/>
    </row>
    <row r="9067" spans="11:13" x14ac:dyDescent="0.35">
      <c r="K9067" s="293"/>
      <c r="M9067" s="290"/>
    </row>
    <row r="9068" spans="11:13" x14ac:dyDescent="0.35">
      <c r="K9068" s="293"/>
      <c r="M9068" s="290"/>
    </row>
    <row r="9069" spans="11:13" x14ac:dyDescent="0.35">
      <c r="K9069" s="293"/>
      <c r="M9069" s="290"/>
    </row>
    <row r="9070" spans="11:13" x14ac:dyDescent="0.35">
      <c r="K9070" s="293"/>
      <c r="M9070" s="290"/>
    </row>
    <row r="9071" spans="11:13" x14ac:dyDescent="0.35">
      <c r="K9071" s="293"/>
      <c r="M9071" s="290"/>
    </row>
    <row r="9072" spans="11:13" x14ac:dyDescent="0.35">
      <c r="K9072" s="293"/>
      <c r="M9072" s="290"/>
    </row>
    <row r="9073" spans="11:13" x14ac:dyDescent="0.35">
      <c r="K9073" s="293"/>
      <c r="M9073" s="290"/>
    </row>
    <row r="9074" spans="11:13" x14ac:dyDescent="0.35">
      <c r="K9074" s="293"/>
      <c r="M9074" s="290"/>
    </row>
    <row r="9075" spans="11:13" x14ac:dyDescent="0.35">
      <c r="K9075" s="293"/>
      <c r="M9075" s="290"/>
    </row>
    <row r="9076" spans="11:13" x14ac:dyDescent="0.35">
      <c r="K9076" s="293"/>
      <c r="M9076" s="290"/>
    </row>
    <row r="9077" spans="11:13" x14ac:dyDescent="0.35">
      <c r="K9077" s="293"/>
      <c r="M9077" s="290"/>
    </row>
    <row r="9078" spans="11:13" x14ac:dyDescent="0.35">
      <c r="K9078" s="293"/>
      <c r="M9078" s="290"/>
    </row>
    <row r="9079" spans="11:13" x14ac:dyDescent="0.35">
      <c r="K9079" s="293"/>
      <c r="M9079" s="290"/>
    </row>
    <row r="9080" spans="11:13" x14ac:dyDescent="0.35">
      <c r="K9080" s="293"/>
      <c r="M9080" s="290"/>
    </row>
    <row r="9081" spans="11:13" x14ac:dyDescent="0.35">
      <c r="K9081" s="293"/>
      <c r="M9081" s="290"/>
    </row>
    <row r="9082" spans="11:13" x14ac:dyDescent="0.35">
      <c r="K9082" s="293"/>
      <c r="M9082" s="290"/>
    </row>
    <row r="9083" spans="11:13" x14ac:dyDescent="0.35">
      <c r="K9083" s="293"/>
      <c r="M9083" s="290"/>
    </row>
    <row r="9084" spans="11:13" x14ac:dyDescent="0.35">
      <c r="K9084" s="293"/>
      <c r="M9084" s="290"/>
    </row>
    <row r="9085" spans="11:13" x14ac:dyDescent="0.35">
      <c r="K9085" s="293"/>
      <c r="M9085" s="290"/>
    </row>
    <row r="9086" spans="11:13" x14ac:dyDescent="0.35">
      <c r="K9086" s="293"/>
      <c r="M9086" s="290"/>
    </row>
    <row r="9087" spans="11:13" x14ac:dyDescent="0.35">
      <c r="K9087" s="293"/>
      <c r="M9087" s="290"/>
    </row>
    <row r="9088" spans="11:13" x14ac:dyDescent="0.35">
      <c r="K9088" s="293"/>
      <c r="M9088" s="290"/>
    </row>
    <row r="9089" spans="11:13" x14ac:dyDescent="0.35">
      <c r="K9089" s="293"/>
      <c r="M9089" s="290"/>
    </row>
    <row r="9090" spans="11:13" x14ac:dyDescent="0.35">
      <c r="K9090" s="293"/>
      <c r="M9090" s="290"/>
    </row>
    <row r="9091" spans="11:13" x14ac:dyDescent="0.35">
      <c r="K9091" s="293"/>
      <c r="M9091" s="290"/>
    </row>
    <row r="9092" spans="11:13" x14ac:dyDescent="0.35">
      <c r="K9092" s="293"/>
      <c r="M9092" s="290"/>
    </row>
    <row r="9093" spans="11:13" x14ac:dyDescent="0.35">
      <c r="K9093" s="293"/>
      <c r="M9093" s="290"/>
    </row>
    <row r="9094" spans="11:13" x14ac:dyDescent="0.35">
      <c r="K9094" s="293"/>
      <c r="M9094" s="290"/>
    </row>
    <row r="9095" spans="11:13" x14ac:dyDescent="0.35">
      <c r="K9095" s="293"/>
      <c r="M9095" s="290"/>
    </row>
    <row r="9096" spans="11:13" x14ac:dyDescent="0.35">
      <c r="K9096" s="293"/>
      <c r="M9096" s="290"/>
    </row>
    <row r="9097" spans="11:13" x14ac:dyDescent="0.35">
      <c r="K9097" s="293"/>
      <c r="M9097" s="290"/>
    </row>
    <row r="9098" spans="11:13" x14ac:dyDescent="0.35">
      <c r="K9098" s="293"/>
      <c r="M9098" s="290"/>
    </row>
    <row r="9099" spans="11:13" x14ac:dyDescent="0.35">
      <c r="K9099" s="293"/>
      <c r="M9099" s="290"/>
    </row>
    <row r="9100" spans="11:13" x14ac:dyDescent="0.35">
      <c r="K9100" s="293"/>
      <c r="M9100" s="290"/>
    </row>
    <row r="9101" spans="11:13" x14ac:dyDescent="0.35">
      <c r="K9101" s="293"/>
      <c r="M9101" s="290"/>
    </row>
    <row r="9102" spans="11:13" x14ac:dyDescent="0.35">
      <c r="K9102" s="293"/>
      <c r="M9102" s="290"/>
    </row>
    <row r="9103" spans="11:13" x14ac:dyDescent="0.35">
      <c r="K9103" s="293"/>
      <c r="M9103" s="290"/>
    </row>
    <row r="9104" spans="11:13" x14ac:dyDescent="0.35">
      <c r="K9104" s="293"/>
      <c r="M9104" s="290"/>
    </row>
    <row r="9105" spans="11:13" x14ac:dyDescent="0.35">
      <c r="K9105" s="293"/>
      <c r="M9105" s="290"/>
    </row>
    <row r="9106" spans="11:13" x14ac:dyDescent="0.35">
      <c r="K9106" s="293"/>
      <c r="M9106" s="290"/>
    </row>
    <row r="9107" spans="11:13" x14ac:dyDescent="0.35">
      <c r="K9107" s="293"/>
      <c r="M9107" s="290"/>
    </row>
    <row r="9108" spans="11:13" x14ac:dyDescent="0.35">
      <c r="K9108" s="293"/>
      <c r="M9108" s="290"/>
    </row>
    <row r="9109" spans="11:13" x14ac:dyDescent="0.35">
      <c r="K9109" s="293"/>
      <c r="M9109" s="290"/>
    </row>
    <row r="9110" spans="11:13" x14ac:dyDescent="0.35">
      <c r="K9110" s="293"/>
      <c r="M9110" s="290"/>
    </row>
    <row r="9111" spans="11:13" x14ac:dyDescent="0.35">
      <c r="K9111" s="293"/>
      <c r="M9111" s="290"/>
    </row>
    <row r="9112" spans="11:13" x14ac:dyDescent="0.35">
      <c r="K9112" s="293"/>
      <c r="M9112" s="290"/>
    </row>
    <row r="9113" spans="11:13" x14ac:dyDescent="0.35">
      <c r="K9113" s="293"/>
      <c r="M9113" s="290"/>
    </row>
    <row r="9114" spans="11:13" x14ac:dyDescent="0.35">
      <c r="K9114" s="293"/>
      <c r="M9114" s="290"/>
    </row>
    <row r="9115" spans="11:13" x14ac:dyDescent="0.35">
      <c r="K9115" s="293"/>
      <c r="M9115" s="290"/>
    </row>
    <row r="9116" spans="11:13" x14ac:dyDescent="0.35">
      <c r="K9116" s="293"/>
      <c r="M9116" s="290"/>
    </row>
    <row r="9117" spans="11:13" x14ac:dyDescent="0.35">
      <c r="K9117" s="293"/>
      <c r="M9117" s="290"/>
    </row>
    <row r="9118" spans="11:13" x14ac:dyDescent="0.35">
      <c r="K9118" s="293"/>
      <c r="M9118" s="290"/>
    </row>
    <row r="9119" spans="11:13" x14ac:dyDescent="0.35">
      <c r="K9119" s="293"/>
      <c r="M9119" s="290"/>
    </row>
    <row r="9120" spans="11:13" x14ac:dyDescent="0.35">
      <c r="K9120" s="293"/>
      <c r="M9120" s="290"/>
    </row>
    <row r="9121" spans="11:13" x14ac:dyDescent="0.35">
      <c r="K9121" s="293"/>
      <c r="M9121" s="290"/>
    </row>
    <row r="9122" spans="11:13" x14ac:dyDescent="0.35">
      <c r="K9122" s="293"/>
      <c r="M9122" s="290"/>
    </row>
    <row r="9123" spans="11:13" x14ac:dyDescent="0.35">
      <c r="K9123" s="293"/>
      <c r="M9123" s="290"/>
    </row>
    <row r="9124" spans="11:13" x14ac:dyDescent="0.35">
      <c r="K9124" s="293"/>
      <c r="M9124" s="290"/>
    </row>
    <row r="9125" spans="11:13" x14ac:dyDescent="0.35">
      <c r="K9125" s="293"/>
      <c r="M9125" s="290"/>
    </row>
    <row r="9126" spans="11:13" x14ac:dyDescent="0.35">
      <c r="K9126" s="293"/>
      <c r="M9126" s="290"/>
    </row>
    <row r="9127" spans="11:13" x14ac:dyDescent="0.35">
      <c r="K9127" s="293"/>
      <c r="M9127" s="290"/>
    </row>
    <row r="9128" spans="11:13" x14ac:dyDescent="0.35">
      <c r="K9128" s="293"/>
      <c r="M9128" s="290"/>
    </row>
    <row r="9129" spans="11:13" x14ac:dyDescent="0.35">
      <c r="K9129" s="293"/>
      <c r="M9129" s="290"/>
    </row>
    <row r="9130" spans="11:13" x14ac:dyDescent="0.35">
      <c r="K9130" s="293"/>
      <c r="M9130" s="290"/>
    </row>
    <row r="9131" spans="11:13" x14ac:dyDescent="0.35">
      <c r="K9131" s="293"/>
      <c r="M9131" s="290"/>
    </row>
    <row r="9132" spans="11:13" x14ac:dyDescent="0.35">
      <c r="K9132" s="293"/>
      <c r="M9132" s="290"/>
    </row>
    <row r="9133" spans="11:13" x14ac:dyDescent="0.35">
      <c r="K9133" s="293"/>
      <c r="M9133" s="290"/>
    </row>
    <row r="9134" spans="11:13" x14ac:dyDescent="0.35">
      <c r="K9134" s="293"/>
      <c r="M9134" s="290"/>
    </row>
    <row r="9135" spans="11:13" x14ac:dyDescent="0.35">
      <c r="K9135" s="293"/>
      <c r="M9135" s="290"/>
    </row>
    <row r="9136" spans="11:13" x14ac:dyDescent="0.35">
      <c r="K9136" s="293"/>
      <c r="M9136" s="290"/>
    </row>
    <row r="9137" spans="11:13" x14ac:dyDescent="0.35">
      <c r="K9137" s="293"/>
      <c r="M9137" s="290"/>
    </row>
    <row r="9138" spans="11:13" x14ac:dyDescent="0.35">
      <c r="K9138" s="293"/>
      <c r="M9138" s="290"/>
    </row>
    <row r="9139" spans="11:13" x14ac:dyDescent="0.35">
      <c r="K9139" s="293"/>
      <c r="M9139" s="290"/>
    </row>
    <row r="9140" spans="11:13" x14ac:dyDescent="0.35">
      <c r="K9140" s="293"/>
      <c r="M9140" s="290"/>
    </row>
    <row r="9141" spans="11:13" x14ac:dyDescent="0.35">
      <c r="K9141" s="293"/>
      <c r="M9141" s="290"/>
    </row>
    <row r="9142" spans="11:13" x14ac:dyDescent="0.35">
      <c r="K9142" s="293"/>
      <c r="M9142" s="290"/>
    </row>
    <row r="9143" spans="11:13" x14ac:dyDescent="0.35">
      <c r="K9143" s="293"/>
      <c r="M9143" s="290"/>
    </row>
    <row r="9144" spans="11:13" x14ac:dyDescent="0.35">
      <c r="K9144" s="293"/>
      <c r="M9144" s="290"/>
    </row>
    <row r="9145" spans="11:13" x14ac:dyDescent="0.35">
      <c r="K9145" s="293"/>
      <c r="M9145" s="290"/>
    </row>
    <row r="9146" spans="11:13" x14ac:dyDescent="0.35">
      <c r="K9146" s="293"/>
      <c r="M9146" s="290"/>
    </row>
    <row r="9147" spans="11:13" x14ac:dyDescent="0.35">
      <c r="K9147" s="293"/>
      <c r="M9147" s="290"/>
    </row>
    <row r="9148" spans="11:13" x14ac:dyDescent="0.35">
      <c r="K9148" s="293"/>
      <c r="M9148" s="290"/>
    </row>
    <row r="9149" spans="11:13" x14ac:dyDescent="0.35">
      <c r="K9149" s="293"/>
      <c r="M9149" s="290"/>
    </row>
    <row r="9150" spans="11:13" x14ac:dyDescent="0.35">
      <c r="K9150" s="293"/>
      <c r="M9150" s="290"/>
    </row>
    <row r="9151" spans="11:13" x14ac:dyDescent="0.35">
      <c r="K9151" s="293"/>
      <c r="M9151" s="290"/>
    </row>
    <row r="9152" spans="11:13" x14ac:dyDescent="0.35">
      <c r="K9152" s="293"/>
      <c r="M9152" s="290"/>
    </row>
    <row r="9153" spans="11:13" x14ac:dyDescent="0.35">
      <c r="K9153" s="293"/>
      <c r="M9153" s="290"/>
    </row>
    <row r="9154" spans="11:13" x14ac:dyDescent="0.35">
      <c r="K9154" s="293"/>
      <c r="M9154" s="290"/>
    </row>
    <row r="9155" spans="11:13" x14ac:dyDescent="0.35">
      <c r="K9155" s="293"/>
      <c r="M9155" s="290"/>
    </row>
    <row r="9156" spans="11:13" x14ac:dyDescent="0.35">
      <c r="K9156" s="293"/>
      <c r="M9156" s="290"/>
    </row>
    <row r="9157" spans="11:13" x14ac:dyDescent="0.35">
      <c r="K9157" s="293"/>
      <c r="M9157" s="290"/>
    </row>
    <row r="9158" spans="11:13" x14ac:dyDescent="0.35">
      <c r="K9158" s="293"/>
      <c r="M9158" s="290"/>
    </row>
    <row r="9159" spans="11:13" x14ac:dyDescent="0.35">
      <c r="K9159" s="293"/>
      <c r="M9159" s="290"/>
    </row>
    <row r="9160" spans="11:13" x14ac:dyDescent="0.35">
      <c r="K9160" s="293"/>
      <c r="M9160" s="290"/>
    </row>
    <row r="9161" spans="11:13" x14ac:dyDescent="0.35">
      <c r="K9161" s="293"/>
      <c r="M9161" s="290"/>
    </row>
    <row r="9162" spans="11:13" x14ac:dyDescent="0.35">
      <c r="K9162" s="293"/>
      <c r="M9162" s="290"/>
    </row>
    <row r="9163" spans="11:13" x14ac:dyDescent="0.35">
      <c r="K9163" s="293"/>
      <c r="M9163" s="290"/>
    </row>
    <row r="9164" spans="11:13" x14ac:dyDescent="0.35">
      <c r="K9164" s="293"/>
      <c r="M9164" s="290"/>
    </row>
    <row r="9165" spans="11:13" x14ac:dyDescent="0.35">
      <c r="K9165" s="293"/>
      <c r="M9165" s="290"/>
    </row>
    <row r="9166" spans="11:13" x14ac:dyDescent="0.35">
      <c r="K9166" s="293"/>
      <c r="M9166" s="290"/>
    </row>
    <row r="9167" spans="11:13" x14ac:dyDescent="0.35">
      <c r="K9167" s="293"/>
      <c r="M9167" s="290"/>
    </row>
    <row r="9168" spans="11:13" x14ac:dyDescent="0.35">
      <c r="K9168" s="293"/>
      <c r="M9168" s="290"/>
    </row>
    <row r="9169" spans="11:13" x14ac:dyDescent="0.35">
      <c r="K9169" s="293"/>
      <c r="M9169" s="290"/>
    </row>
    <row r="9170" spans="11:13" x14ac:dyDescent="0.35">
      <c r="K9170" s="293"/>
      <c r="M9170" s="290"/>
    </row>
    <row r="9171" spans="11:13" x14ac:dyDescent="0.35">
      <c r="K9171" s="293"/>
      <c r="M9171" s="290"/>
    </row>
    <row r="9172" spans="11:13" x14ac:dyDescent="0.35">
      <c r="K9172" s="293"/>
      <c r="M9172" s="290"/>
    </row>
    <row r="9173" spans="11:13" x14ac:dyDescent="0.35">
      <c r="K9173" s="293"/>
      <c r="M9173" s="290"/>
    </row>
    <row r="9174" spans="11:13" x14ac:dyDescent="0.35">
      <c r="K9174" s="293"/>
      <c r="M9174" s="290"/>
    </row>
    <row r="9175" spans="11:13" x14ac:dyDescent="0.35">
      <c r="K9175" s="293"/>
      <c r="M9175" s="290"/>
    </row>
    <row r="9176" spans="11:13" x14ac:dyDescent="0.35">
      <c r="K9176" s="293"/>
      <c r="M9176" s="290"/>
    </row>
    <row r="9177" spans="11:13" x14ac:dyDescent="0.35">
      <c r="K9177" s="293"/>
      <c r="M9177" s="290"/>
    </row>
    <row r="9178" spans="11:13" x14ac:dyDescent="0.35">
      <c r="K9178" s="293"/>
      <c r="M9178" s="290"/>
    </row>
    <row r="9179" spans="11:13" x14ac:dyDescent="0.35">
      <c r="K9179" s="293"/>
      <c r="M9179" s="290"/>
    </row>
    <row r="9180" spans="11:13" x14ac:dyDescent="0.35">
      <c r="K9180" s="293"/>
      <c r="M9180" s="290"/>
    </row>
    <row r="9181" spans="11:13" x14ac:dyDescent="0.35">
      <c r="K9181" s="293"/>
      <c r="M9181" s="290"/>
    </row>
    <row r="9182" spans="11:13" x14ac:dyDescent="0.35">
      <c r="K9182" s="293"/>
      <c r="M9182" s="290"/>
    </row>
    <row r="9183" spans="11:13" x14ac:dyDescent="0.35">
      <c r="K9183" s="293"/>
      <c r="M9183" s="290"/>
    </row>
    <row r="9184" spans="11:13" x14ac:dyDescent="0.35">
      <c r="K9184" s="293"/>
      <c r="M9184" s="290"/>
    </row>
    <row r="9185" spans="11:13" x14ac:dyDescent="0.35">
      <c r="K9185" s="293"/>
      <c r="M9185" s="290"/>
    </row>
    <row r="9186" spans="11:13" x14ac:dyDescent="0.35">
      <c r="K9186" s="293"/>
      <c r="M9186" s="290"/>
    </row>
    <row r="9187" spans="11:13" x14ac:dyDescent="0.35">
      <c r="K9187" s="293"/>
      <c r="M9187" s="290"/>
    </row>
    <row r="9188" spans="11:13" x14ac:dyDescent="0.35">
      <c r="K9188" s="293"/>
      <c r="M9188" s="290"/>
    </row>
    <row r="9189" spans="11:13" x14ac:dyDescent="0.35">
      <c r="K9189" s="293"/>
      <c r="M9189" s="290"/>
    </row>
    <row r="9190" spans="11:13" x14ac:dyDescent="0.35">
      <c r="K9190" s="293"/>
      <c r="M9190" s="290"/>
    </row>
    <row r="9191" spans="11:13" x14ac:dyDescent="0.35">
      <c r="K9191" s="293"/>
      <c r="M9191" s="290"/>
    </row>
    <row r="9192" spans="11:13" x14ac:dyDescent="0.35">
      <c r="K9192" s="293"/>
      <c r="M9192" s="290"/>
    </row>
    <row r="9193" spans="11:13" x14ac:dyDescent="0.35">
      <c r="K9193" s="293"/>
      <c r="M9193" s="290"/>
    </row>
    <row r="9194" spans="11:13" x14ac:dyDescent="0.35">
      <c r="K9194" s="293"/>
      <c r="M9194" s="290"/>
    </row>
    <row r="9195" spans="11:13" x14ac:dyDescent="0.35">
      <c r="K9195" s="293"/>
      <c r="M9195" s="290"/>
    </row>
    <row r="9196" spans="11:13" x14ac:dyDescent="0.35">
      <c r="K9196" s="293"/>
      <c r="M9196" s="290"/>
    </row>
    <row r="9197" spans="11:13" x14ac:dyDescent="0.35">
      <c r="K9197" s="293"/>
      <c r="M9197" s="290"/>
    </row>
    <row r="9198" spans="11:13" x14ac:dyDescent="0.35">
      <c r="K9198" s="293"/>
      <c r="M9198" s="290"/>
    </row>
    <row r="9199" spans="11:13" x14ac:dyDescent="0.35">
      <c r="K9199" s="293"/>
      <c r="M9199" s="290"/>
    </row>
    <row r="9200" spans="11:13" x14ac:dyDescent="0.35">
      <c r="K9200" s="293"/>
      <c r="M9200" s="290"/>
    </row>
    <row r="9201" spans="11:13" x14ac:dyDescent="0.35">
      <c r="K9201" s="293"/>
      <c r="M9201" s="290"/>
    </row>
    <row r="9202" spans="11:13" x14ac:dyDescent="0.35">
      <c r="K9202" s="293"/>
      <c r="M9202" s="290"/>
    </row>
    <row r="9203" spans="11:13" x14ac:dyDescent="0.35">
      <c r="K9203" s="293"/>
      <c r="M9203" s="290"/>
    </row>
    <row r="9204" spans="11:13" x14ac:dyDescent="0.35">
      <c r="K9204" s="293"/>
      <c r="M9204" s="290"/>
    </row>
    <row r="9205" spans="11:13" x14ac:dyDescent="0.35">
      <c r="K9205" s="293"/>
      <c r="M9205" s="290"/>
    </row>
    <row r="9206" spans="11:13" x14ac:dyDescent="0.35">
      <c r="K9206" s="293"/>
      <c r="M9206" s="290"/>
    </row>
    <row r="9207" spans="11:13" x14ac:dyDescent="0.35">
      <c r="K9207" s="293"/>
      <c r="M9207" s="290"/>
    </row>
    <row r="9208" spans="11:13" x14ac:dyDescent="0.35">
      <c r="K9208" s="293"/>
      <c r="M9208" s="290"/>
    </row>
    <row r="9209" spans="11:13" x14ac:dyDescent="0.35">
      <c r="K9209" s="293"/>
      <c r="M9209" s="290"/>
    </row>
    <row r="9210" spans="11:13" x14ac:dyDescent="0.35">
      <c r="K9210" s="293"/>
      <c r="M9210" s="290"/>
    </row>
    <row r="9211" spans="11:13" x14ac:dyDescent="0.35">
      <c r="K9211" s="293"/>
      <c r="M9211" s="290"/>
    </row>
    <row r="9212" spans="11:13" x14ac:dyDescent="0.35">
      <c r="K9212" s="293"/>
      <c r="M9212" s="290"/>
    </row>
    <row r="9213" spans="11:13" x14ac:dyDescent="0.35">
      <c r="K9213" s="293"/>
      <c r="M9213" s="290"/>
    </row>
    <row r="9214" spans="11:13" x14ac:dyDescent="0.35">
      <c r="K9214" s="293"/>
      <c r="M9214" s="290"/>
    </row>
    <row r="9215" spans="11:13" x14ac:dyDescent="0.35">
      <c r="K9215" s="293"/>
      <c r="M9215" s="290"/>
    </row>
    <row r="9216" spans="11:13" x14ac:dyDescent="0.35">
      <c r="K9216" s="293"/>
      <c r="M9216" s="290"/>
    </row>
    <row r="9217" spans="11:13" x14ac:dyDescent="0.35">
      <c r="K9217" s="293"/>
      <c r="M9217" s="290"/>
    </row>
    <row r="9218" spans="11:13" x14ac:dyDescent="0.35">
      <c r="K9218" s="293"/>
      <c r="M9218" s="290"/>
    </row>
    <row r="9219" spans="11:13" x14ac:dyDescent="0.35">
      <c r="K9219" s="293"/>
      <c r="M9219" s="290"/>
    </row>
    <row r="9220" spans="11:13" x14ac:dyDescent="0.35">
      <c r="K9220" s="293"/>
      <c r="M9220" s="290"/>
    </row>
    <row r="9221" spans="11:13" x14ac:dyDescent="0.35">
      <c r="K9221" s="293"/>
      <c r="M9221" s="290"/>
    </row>
    <row r="9222" spans="11:13" x14ac:dyDescent="0.35">
      <c r="K9222" s="293"/>
      <c r="M9222" s="290"/>
    </row>
    <row r="9223" spans="11:13" x14ac:dyDescent="0.35">
      <c r="K9223" s="293"/>
      <c r="M9223" s="290"/>
    </row>
    <row r="9224" spans="11:13" x14ac:dyDescent="0.35">
      <c r="K9224" s="293"/>
      <c r="M9224" s="290"/>
    </row>
    <row r="9225" spans="11:13" x14ac:dyDescent="0.35">
      <c r="K9225" s="293"/>
      <c r="M9225" s="290"/>
    </row>
    <row r="9226" spans="11:13" x14ac:dyDescent="0.35">
      <c r="K9226" s="293"/>
      <c r="M9226" s="290"/>
    </row>
    <row r="9227" spans="11:13" x14ac:dyDescent="0.35">
      <c r="K9227" s="293"/>
      <c r="M9227" s="290"/>
    </row>
    <row r="9228" spans="11:13" x14ac:dyDescent="0.35">
      <c r="K9228" s="293"/>
      <c r="M9228" s="290"/>
    </row>
    <row r="9229" spans="11:13" x14ac:dyDescent="0.35">
      <c r="K9229" s="293"/>
      <c r="M9229" s="290"/>
    </row>
    <row r="9230" spans="11:13" x14ac:dyDescent="0.35">
      <c r="K9230" s="293"/>
      <c r="M9230" s="290"/>
    </row>
    <row r="9231" spans="11:13" x14ac:dyDescent="0.35">
      <c r="K9231" s="293"/>
      <c r="M9231" s="290"/>
    </row>
    <row r="9232" spans="11:13" x14ac:dyDescent="0.35">
      <c r="K9232" s="293"/>
      <c r="M9232" s="290"/>
    </row>
    <row r="9233" spans="11:13" x14ac:dyDescent="0.35">
      <c r="K9233" s="293"/>
      <c r="M9233" s="290"/>
    </row>
    <row r="9234" spans="11:13" x14ac:dyDescent="0.35">
      <c r="K9234" s="293"/>
      <c r="M9234" s="290"/>
    </row>
    <row r="9235" spans="11:13" x14ac:dyDescent="0.35">
      <c r="K9235" s="293"/>
      <c r="M9235" s="290"/>
    </row>
    <row r="9236" spans="11:13" x14ac:dyDescent="0.35">
      <c r="K9236" s="293"/>
      <c r="M9236" s="290"/>
    </row>
    <row r="9237" spans="11:13" x14ac:dyDescent="0.35">
      <c r="K9237" s="293"/>
      <c r="M9237" s="290"/>
    </row>
    <row r="9238" spans="11:13" x14ac:dyDescent="0.35">
      <c r="K9238" s="293"/>
      <c r="M9238" s="290"/>
    </row>
    <row r="9239" spans="11:13" x14ac:dyDescent="0.35">
      <c r="K9239" s="293"/>
      <c r="M9239" s="290"/>
    </row>
    <row r="9240" spans="11:13" x14ac:dyDescent="0.35">
      <c r="K9240" s="293"/>
      <c r="M9240" s="290"/>
    </row>
    <row r="9241" spans="11:13" x14ac:dyDescent="0.35">
      <c r="K9241" s="293"/>
      <c r="M9241" s="290"/>
    </row>
    <row r="9242" spans="11:13" x14ac:dyDescent="0.35">
      <c r="K9242" s="293"/>
      <c r="M9242" s="290"/>
    </row>
    <row r="9243" spans="11:13" x14ac:dyDescent="0.35">
      <c r="K9243" s="293"/>
      <c r="M9243" s="290"/>
    </row>
    <row r="9244" spans="11:13" x14ac:dyDescent="0.35">
      <c r="K9244" s="293"/>
      <c r="M9244" s="290"/>
    </row>
    <row r="9245" spans="11:13" x14ac:dyDescent="0.35">
      <c r="K9245" s="293"/>
      <c r="M9245" s="290"/>
    </row>
    <row r="9246" spans="11:13" x14ac:dyDescent="0.35">
      <c r="K9246" s="293"/>
      <c r="M9246" s="290"/>
    </row>
    <row r="9247" spans="11:13" x14ac:dyDescent="0.35">
      <c r="K9247" s="293"/>
      <c r="M9247" s="290"/>
    </row>
    <row r="9248" spans="11:13" x14ac:dyDescent="0.35">
      <c r="K9248" s="293"/>
      <c r="M9248" s="290"/>
    </row>
    <row r="9249" spans="11:13" x14ac:dyDescent="0.35">
      <c r="K9249" s="293"/>
      <c r="M9249" s="290"/>
    </row>
    <row r="9250" spans="11:13" x14ac:dyDescent="0.35">
      <c r="K9250" s="293"/>
      <c r="M9250" s="290"/>
    </row>
    <row r="9251" spans="11:13" x14ac:dyDescent="0.35">
      <c r="K9251" s="293"/>
      <c r="M9251" s="290"/>
    </row>
    <row r="9252" spans="11:13" x14ac:dyDescent="0.35">
      <c r="K9252" s="293"/>
      <c r="M9252" s="290"/>
    </row>
    <row r="9253" spans="11:13" x14ac:dyDescent="0.35">
      <c r="K9253" s="293"/>
      <c r="M9253" s="290"/>
    </row>
    <row r="9254" spans="11:13" x14ac:dyDescent="0.35">
      <c r="K9254" s="293"/>
      <c r="M9254" s="290"/>
    </row>
    <row r="9255" spans="11:13" x14ac:dyDescent="0.35">
      <c r="K9255" s="293"/>
      <c r="M9255" s="290"/>
    </row>
    <row r="9256" spans="11:13" x14ac:dyDescent="0.35">
      <c r="K9256" s="293"/>
      <c r="M9256" s="290"/>
    </row>
    <row r="9257" spans="11:13" x14ac:dyDescent="0.35">
      <c r="K9257" s="293"/>
      <c r="M9257" s="290"/>
    </row>
    <row r="9258" spans="11:13" x14ac:dyDescent="0.35">
      <c r="K9258" s="293"/>
      <c r="M9258" s="290"/>
    </row>
    <row r="9259" spans="11:13" x14ac:dyDescent="0.35">
      <c r="K9259" s="293"/>
      <c r="M9259" s="290"/>
    </row>
    <row r="9260" spans="11:13" x14ac:dyDescent="0.35">
      <c r="K9260" s="293"/>
      <c r="M9260" s="290"/>
    </row>
    <row r="9261" spans="11:13" x14ac:dyDescent="0.35">
      <c r="K9261" s="293"/>
      <c r="M9261" s="290"/>
    </row>
    <row r="9262" spans="11:13" x14ac:dyDescent="0.35">
      <c r="K9262" s="293"/>
      <c r="M9262" s="290"/>
    </row>
    <row r="9263" spans="11:13" x14ac:dyDescent="0.35">
      <c r="K9263" s="293"/>
      <c r="M9263" s="290"/>
    </row>
    <row r="9264" spans="11:13" x14ac:dyDescent="0.35">
      <c r="K9264" s="293"/>
      <c r="M9264" s="290"/>
    </row>
    <row r="9265" spans="11:13" x14ac:dyDescent="0.35">
      <c r="K9265" s="293"/>
      <c r="M9265" s="290"/>
    </row>
    <row r="9266" spans="11:13" x14ac:dyDescent="0.35">
      <c r="K9266" s="293"/>
      <c r="M9266" s="290"/>
    </row>
    <row r="9267" spans="11:13" x14ac:dyDescent="0.35">
      <c r="K9267" s="293"/>
      <c r="M9267" s="290"/>
    </row>
    <row r="9268" spans="11:13" x14ac:dyDescent="0.35">
      <c r="K9268" s="293"/>
      <c r="M9268" s="290"/>
    </row>
    <row r="9269" spans="11:13" x14ac:dyDescent="0.35">
      <c r="K9269" s="293"/>
      <c r="M9269" s="290"/>
    </row>
    <row r="9270" spans="11:13" x14ac:dyDescent="0.35">
      <c r="K9270" s="293"/>
      <c r="M9270" s="290"/>
    </row>
    <row r="9271" spans="11:13" x14ac:dyDescent="0.35">
      <c r="K9271" s="293"/>
      <c r="M9271" s="290"/>
    </row>
    <row r="9272" spans="11:13" x14ac:dyDescent="0.35">
      <c r="K9272" s="293"/>
      <c r="M9272" s="290"/>
    </row>
    <row r="9273" spans="11:13" x14ac:dyDescent="0.35">
      <c r="K9273" s="293"/>
      <c r="M9273" s="290"/>
    </row>
    <row r="9274" spans="11:13" x14ac:dyDescent="0.35">
      <c r="K9274" s="293"/>
      <c r="M9274" s="290"/>
    </row>
    <row r="9275" spans="11:13" x14ac:dyDescent="0.35">
      <c r="K9275" s="293"/>
      <c r="M9275" s="290"/>
    </row>
    <row r="9276" spans="11:13" x14ac:dyDescent="0.35">
      <c r="K9276" s="293"/>
      <c r="M9276" s="290"/>
    </row>
    <row r="9277" spans="11:13" x14ac:dyDescent="0.35">
      <c r="K9277" s="293"/>
      <c r="M9277" s="290"/>
    </row>
    <row r="9278" spans="11:13" x14ac:dyDescent="0.35">
      <c r="K9278" s="293"/>
      <c r="M9278" s="290"/>
    </row>
    <row r="9279" spans="11:13" x14ac:dyDescent="0.35">
      <c r="K9279" s="293"/>
      <c r="M9279" s="290"/>
    </row>
    <row r="9280" spans="11:13" x14ac:dyDescent="0.35">
      <c r="K9280" s="293"/>
      <c r="M9280" s="290"/>
    </row>
    <row r="9281" spans="11:13" x14ac:dyDescent="0.35">
      <c r="K9281" s="293"/>
      <c r="M9281" s="290"/>
    </row>
    <row r="9282" spans="11:13" x14ac:dyDescent="0.35">
      <c r="K9282" s="293"/>
      <c r="M9282" s="290"/>
    </row>
    <row r="9283" spans="11:13" x14ac:dyDescent="0.35">
      <c r="K9283" s="293"/>
      <c r="M9283" s="290"/>
    </row>
    <row r="9284" spans="11:13" x14ac:dyDescent="0.35">
      <c r="K9284" s="293"/>
      <c r="M9284" s="290"/>
    </row>
    <row r="9285" spans="11:13" x14ac:dyDescent="0.35">
      <c r="K9285" s="293"/>
      <c r="M9285" s="290"/>
    </row>
    <row r="9286" spans="11:13" x14ac:dyDescent="0.35">
      <c r="K9286" s="293"/>
      <c r="M9286" s="290"/>
    </row>
    <row r="9287" spans="11:13" x14ac:dyDescent="0.35">
      <c r="K9287" s="293"/>
      <c r="M9287" s="290"/>
    </row>
    <row r="9288" spans="11:13" x14ac:dyDescent="0.35">
      <c r="K9288" s="293"/>
      <c r="M9288" s="290"/>
    </row>
    <row r="9289" spans="11:13" x14ac:dyDescent="0.35">
      <c r="K9289" s="293"/>
      <c r="M9289" s="290"/>
    </row>
    <row r="9290" spans="11:13" x14ac:dyDescent="0.35">
      <c r="K9290" s="293"/>
      <c r="M9290" s="290"/>
    </row>
    <row r="9291" spans="11:13" x14ac:dyDescent="0.35">
      <c r="K9291" s="293"/>
      <c r="M9291" s="290"/>
    </row>
    <row r="9292" spans="11:13" x14ac:dyDescent="0.35">
      <c r="K9292" s="293"/>
      <c r="M9292" s="290"/>
    </row>
    <row r="9293" spans="11:13" x14ac:dyDescent="0.35">
      <c r="K9293" s="293"/>
      <c r="M9293" s="290"/>
    </row>
    <row r="9294" spans="11:13" x14ac:dyDescent="0.35">
      <c r="K9294" s="293"/>
      <c r="M9294" s="290"/>
    </row>
    <row r="9295" spans="11:13" x14ac:dyDescent="0.35">
      <c r="K9295" s="293"/>
      <c r="M9295" s="290"/>
    </row>
    <row r="9296" spans="11:13" x14ac:dyDescent="0.35">
      <c r="K9296" s="293"/>
      <c r="M9296" s="290"/>
    </row>
    <row r="9297" spans="11:13" x14ac:dyDescent="0.35">
      <c r="K9297" s="293"/>
      <c r="M9297" s="290"/>
    </row>
    <row r="9298" spans="11:13" x14ac:dyDescent="0.35">
      <c r="K9298" s="293"/>
      <c r="M9298" s="290"/>
    </row>
    <row r="9299" spans="11:13" x14ac:dyDescent="0.35">
      <c r="K9299" s="293"/>
      <c r="M9299" s="290"/>
    </row>
    <row r="9300" spans="11:13" x14ac:dyDescent="0.35">
      <c r="K9300" s="293"/>
      <c r="M9300" s="290"/>
    </row>
    <row r="9301" spans="11:13" x14ac:dyDescent="0.35">
      <c r="K9301" s="293"/>
      <c r="M9301" s="290"/>
    </row>
    <row r="9302" spans="11:13" x14ac:dyDescent="0.35">
      <c r="K9302" s="293"/>
      <c r="M9302" s="290"/>
    </row>
    <row r="9303" spans="11:13" x14ac:dyDescent="0.35">
      <c r="K9303" s="293"/>
      <c r="M9303" s="290"/>
    </row>
    <row r="9304" spans="11:13" x14ac:dyDescent="0.35">
      <c r="K9304" s="293"/>
      <c r="M9304" s="290"/>
    </row>
    <row r="9305" spans="11:13" x14ac:dyDescent="0.35">
      <c r="K9305" s="293"/>
      <c r="M9305" s="290"/>
    </row>
    <row r="9306" spans="11:13" x14ac:dyDescent="0.35">
      <c r="K9306" s="293"/>
      <c r="M9306" s="290"/>
    </row>
    <row r="9307" spans="11:13" x14ac:dyDescent="0.35">
      <c r="K9307" s="293"/>
      <c r="M9307" s="290"/>
    </row>
    <row r="9308" spans="11:13" x14ac:dyDescent="0.35">
      <c r="K9308" s="293"/>
      <c r="M9308" s="290"/>
    </row>
    <row r="9309" spans="11:13" x14ac:dyDescent="0.35">
      <c r="K9309" s="293"/>
      <c r="M9309" s="290"/>
    </row>
    <row r="9310" spans="11:13" x14ac:dyDescent="0.35">
      <c r="K9310" s="293"/>
      <c r="M9310" s="290"/>
    </row>
    <row r="9311" spans="11:13" x14ac:dyDescent="0.35">
      <c r="K9311" s="293"/>
      <c r="M9311" s="290"/>
    </row>
    <row r="9312" spans="11:13" x14ac:dyDescent="0.35">
      <c r="K9312" s="293"/>
      <c r="M9312" s="290"/>
    </row>
    <row r="9313" spans="11:13" x14ac:dyDescent="0.35">
      <c r="K9313" s="293"/>
      <c r="M9313" s="290"/>
    </row>
    <row r="9314" spans="11:13" x14ac:dyDescent="0.35">
      <c r="K9314" s="293"/>
      <c r="M9314" s="290"/>
    </row>
    <row r="9315" spans="11:13" x14ac:dyDescent="0.35">
      <c r="K9315" s="293"/>
      <c r="M9315" s="290"/>
    </row>
    <row r="9316" spans="11:13" x14ac:dyDescent="0.35">
      <c r="K9316" s="293"/>
      <c r="M9316" s="290"/>
    </row>
    <row r="9317" spans="11:13" x14ac:dyDescent="0.35">
      <c r="K9317" s="293"/>
      <c r="M9317" s="290"/>
    </row>
    <row r="9318" spans="11:13" x14ac:dyDescent="0.35">
      <c r="K9318" s="293"/>
      <c r="M9318" s="290"/>
    </row>
    <row r="9319" spans="11:13" x14ac:dyDescent="0.35">
      <c r="K9319" s="293"/>
      <c r="M9319" s="290"/>
    </row>
    <row r="9320" spans="11:13" x14ac:dyDescent="0.35">
      <c r="K9320" s="293"/>
      <c r="M9320" s="290"/>
    </row>
    <row r="9321" spans="11:13" x14ac:dyDescent="0.35">
      <c r="K9321" s="293"/>
      <c r="M9321" s="290"/>
    </row>
    <row r="9322" spans="11:13" x14ac:dyDescent="0.35">
      <c r="K9322" s="293"/>
      <c r="M9322" s="290"/>
    </row>
    <row r="9323" spans="11:13" x14ac:dyDescent="0.35">
      <c r="K9323" s="293"/>
      <c r="M9323" s="290"/>
    </row>
    <row r="9324" spans="11:13" x14ac:dyDescent="0.35">
      <c r="K9324" s="293"/>
      <c r="M9324" s="290"/>
    </row>
    <row r="9325" spans="11:13" x14ac:dyDescent="0.35">
      <c r="K9325" s="293"/>
      <c r="M9325" s="290"/>
    </row>
    <row r="9326" spans="11:13" x14ac:dyDescent="0.35">
      <c r="K9326" s="293"/>
      <c r="M9326" s="290"/>
    </row>
    <row r="9327" spans="11:13" x14ac:dyDescent="0.35">
      <c r="K9327" s="293"/>
      <c r="M9327" s="290"/>
    </row>
    <row r="9328" spans="11:13" x14ac:dyDescent="0.35">
      <c r="K9328" s="293"/>
      <c r="M9328" s="290"/>
    </row>
    <row r="9329" spans="11:13" x14ac:dyDescent="0.35">
      <c r="K9329" s="293"/>
      <c r="M9329" s="290"/>
    </row>
    <row r="9330" spans="11:13" x14ac:dyDescent="0.35">
      <c r="K9330" s="293"/>
      <c r="M9330" s="290"/>
    </row>
    <row r="9331" spans="11:13" x14ac:dyDescent="0.35">
      <c r="K9331" s="293"/>
      <c r="M9331" s="290"/>
    </row>
    <row r="9332" spans="11:13" x14ac:dyDescent="0.35">
      <c r="K9332" s="293"/>
      <c r="M9332" s="290"/>
    </row>
    <row r="9333" spans="11:13" x14ac:dyDescent="0.35">
      <c r="K9333" s="293"/>
      <c r="M9333" s="290"/>
    </row>
    <row r="9334" spans="11:13" x14ac:dyDescent="0.35">
      <c r="K9334" s="293"/>
      <c r="M9334" s="290"/>
    </row>
    <row r="9335" spans="11:13" x14ac:dyDescent="0.35">
      <c r="K9335" s="293"/>
      <c r="M9335" s="290"/>
    </row>
    <row r="9336" spans="11:13" x14ac:dyDescent="0.35">
      <c r="K9336" s="293"/>
      <c r="M9336" s="290"/>
    </row>
    <row r="9337" spans="11:13" x14ac:dyDescent="0.35">
      <c r="K9337" s="293"/>
      <c r="M9337" s="290"/>
    </row>
    <row r="9338" spans="11:13" x14ac:dyDescent="0.35">
      <c r="K9338" s="293"/>
      <c r="M9338" s="290"/>
    </row>
    <row r="9339" spans="11:13" x14ac:dyDescent="0.35">
      <c r="K9339" s="293"/>
      <c r="M9339" s="290"/>
    </row>
    <row r="9340" spans="11:13" x14ac:dyDescent="0.35">
      <c r="K9340" s="293"/>
      <c r="M9340" s="290"/>
    </row>
    <row r="9341" spans="11:13" x14ac:dyDescent="0.35">
      <c r="K9341" s="293"/>
      <c r="M9341" s="290"/>
    </row>
    <row r="9342" spans="11:13" x14ac:dyDescent="0.35">
      <c r="K9342" s="293"/>
      <c r="M9342" s="290"/>
    </row>
    <row r="9343" spans="11:13" x14ac:dyDescent="0.35">
      <c r="K9343" s="293"/>
      <c r="M9343" s="290"/>
    </row>
    <row r="9344" spans="11:13" x14ac:dyDescent="0.35">
      <c r="K9344" s="293"/>
      <c r="M9344" s="290"/>
    </row>
    <row r="9345" spans="11:13" x14ac:dyDescent="0.35">
      <c r="K9345" s="293"/>
      <c r="M9345" s="290"/>
    </row>
    <row r="9346" spans="11:13" x14ac:dyDescent="0.35">
      <c r="K9346" s="293"/>
      <c r="M9346" s="290"/>
    </row>
    <row r="9347" spans="11:13" x14ac:dyDescent="0.35">
      <c r="K9347" s="293"/>
      <c r="M9347" s="290"/>
    </row>
    <row r="9348" spans="11:13" x14ac:dyDescent="0.35">
      <c r="K9348" s="293"/>
      <c r="M9348" s="290"/>
    </row>
    <row r="9349" spans="11:13" x14ac:dyDescent="0.35">
      <c r="K9349" s="293"/>
      <c r="M9349" s="290"/>
    </row>
    <row r="9350" spans="11:13" x14ac:dyDescent="0.35">
      <c r="K9350" s="293"/>
      <c r="M9350" s="290"/>
    </row>
    <row r="9351" spans="11:13" x14ac:dyDescent="0.35">
      <c r="K9351" s="293"/>
      <c r="M9351" s="290"/>
    </row>
    <row r="9352" spans="11:13" x14ac:dyDescent="0.35">
      <c r="K9352" s="293"/>
      <c r="M9352" s="290"/>
    </row>
    <row r="9353" spans="11:13" x14ac:dyDescent="0.35">
      <c r="K9353" s="293"/>
      <c r="M9353" s="290"/>
    </row>
    <row r="9354" spans="11:13" x14ac:dyDescent="0.35">
      <c r="K9354" s="293"/>
      <c r="M9354" s="290"/>
    </row>
    <row r="9355" spans="11:13" x14ac:dyDescent="0.35">
      <c r="K9355" s="293"/>
      <c r="M9355" s="290"/>
    </row>
    <row r="9356" spans="11:13" x14ac:dyDescent="0.35">
      <c r="K9356" s="293"/>
      <c r="M9356" s="290"/>
    </row>
    <row r="9357" spans="11:13" x14ac:dyDescent="0.35">
      <c r="K9357" s="293"/>
      <c r="M9357" s="290"/>
    </row>
    <row r="9358" spans="11:13" x14ac:dyDescent="0.35">
      <c r="K9358" s="293"/>
      <c r="M9358" s="290"/>
    </row>
    <row r="9359" spans="11:13" x14ac:dyDescent="0.35">
      <c r="K9359" s="293"/>
      <c r="M9359" s="290"/>
    </row>
    <row r="9360" spans="11:13" x14ac:dyDescent="0.35">
      <c r="K9360" s="293"/>
      <c r="M9360" s="290"/>
    </row>
    <row r="9361" spans="11:13" x14ac:dyDescent="0.35">
      <c r="K9361" s="293"/>
      <c r="M9361" s="290"/>
    </row>
    <row r="9362" spans="11:13" x14ac:dyDescent="0.35">
      <c r="K9362" s="293"/>
      <c r="M9362" s="290"/>
    </row>
    <row r="9363" spans="11:13" x14ac:dyDescent="0.35">
      <c r="K9363" s="293"/>
      <c r="M9363" s="290"/>
    </row>
    <row r="9364" spans="11:13" x14ac:dyDescent="0.35">
      <c r="K9364" s="293"/>
      <c r="M9364" s="290"/>
    </row>
    <row r="9365" spans="11:13" x14ac:dyDescent="0.35">
      <c r="K9365" s="293"/>
      <c r="M9365" s="290"/>
    </row>
    <row r="9366" spans="11:13" x14ac:dyDescent="0.35">
      <c r="K9366" s="293"/>
      <c r="M9366" s="290"/>
    </row>
    <row r="9367" spans="11:13" x14ac:dyDescent="0.35">
      <c r="K9367" s="293"/>
      <c r="M9367" s="290"/>
    </row>
    <row r="9368" spans="11:13" x14ac:dyDescent="0.35">
      <c r="K9368" s="293"/>
      <c r="M9368" s="290"/>
    </row>
    <row r="9369" spans="11:13" x14ac:dyDescent="0.35">
      <c r="K9369" s="293"/>
      <c r="M9369" s="290"/>
    </row>
    <row r="9370" spans="11:13" x14ac:dyDescent="0.35">
      <c r="K9370" s="293"/>
      <c r="M9370" s="290"/>
    </row>
    <row r="9371" spans="11:13" x14ac:dyDescent="0.35">
      <c r="K9371" s="293"/>
      <c r="M9371" s="290"/>
    </row>
    <row r="9372" spans="11:13" x14ac:dyDescent="0.35">
      <c r="K9372" s="293"/>
      <c r="M9372" s="290"/>
    </row>
    <row r="9373" spans="11:13" x14ac:dyDescent="0.35">
      <c r="K9373" s="293"/>
      <c r="M9373" s="290"/>
    </row>
    <row r="9374" spans="11:13" x14ac:dyDescent="0.35">
      <c r="K9374" s="293"/>
      <c r="M9374" s="290"/>
    </row>
    <row r="9375" spans="11:13" x14ac:dyDescent="0.35">
      <c r="K9375" s="293"/>
      <c r="M9375" s="290"/>
    </row>
    <row r="9376" spans="11:13" x14ac:dyDescent="0.35">
      <c r="K9376" s="293"/>
      <c r="M9376" s="290"/>
    </row>
    <row r="9377" spans="11:13" x14ac:dyDescent="0.35">
      <c r="K9377" s="293"/>
      <c r="M9377" s="290"/>
    </row>
    <row r="9378" spans="11:13" x14ac:dyDescent="0.35">
      <c r="K9378" s="293"/>
      <c r="M9378" s="290"/>
    </row>
    <row r="9379" spans="11:13" x14ac:dyDescent="0.35">
      <c r="K9379" s="293"/>
      <c r="M9379" s="290"/>
    </row>
    <row r="9380" spans="11:13" x14ac:dyDescent="0.35">
      <c r="K9380" s="293"/>
      <c r="M9380" s="290"/>
    </row>
    <row r="9381" spans="11:13" x14ac:dyDescent="0.35">
      <c r="K9381" s="293"/>
      <c r="M9381" s="290"/>
    </row>
    <row r="9382" spans="11:13" x14ac:dyDescent="0.35">
      <c r="K9382" s="293"/>
      <c r="M9382" s="290"/>
    </row>
    <row r="9383" spans="11:13" x14ac:dyDescent="0.35">
      <c r="K9383" s="293"/>
      <c r="M9383" s="290"/>
    </row>
    <row r="9384" spans="11:13" x14ac:dyDescent="0.35">
      <c r="K9384" s="293"/>
      <c r="M9384" s="290"/>
    </row>
    <row r="9385" spans="11:13" x14ac:dyDescent="0.35">
      <c r="K9385" s="293"/>
      <c r="M9385" s="290"/>
    </row>
    <row r="9386" spans="11:13" x14ac:dyDescent="0.35">
      <c r="K9386" s="293"/>
      <c r="M9386" s="290"/>
    </row>
    <row r="9387" spans="11:13" x14ac:dyDescent="0.35">
      <c r="K9387" s="293"/>
      <c r="M9387" s="290"/>
    </row>
    <row r="9388" spans="11:13" x14ac:dyDescent="0.35">
      <c r="K9388" s="293"/>
      <c r="M9388" s="290"/>
    </row>
    <row r="9389" spans="11:13" x14ac:dyDescent="0.35">
      <c r="K9389" s="293"/>
      <c r="M9389" s="290"/>
    </row>
    <row r="9390" spans="11:13" x14ac:dyDescent="0.35">
      <c r="K9390" s="293"/>
      <c r="M9390" s="290"/>
    </row>
    <row r="9391" spans="11:13" x14ac:dyDescent="0.35">
      <c r="K9391" s="293"/>
      <c r="M9391" s="290"/>
    </row>
    <row r="9392" spans="11:13" x14ac:dyDescent="0.35">
      <c r="K9392" s="293"/>
      <c r="M9392" s="290"/>
    </row>
    <row r="9393" spans="11:13" x14ac:dyDescent="0.35">
      <c r="K9393" s="293"/>
      <c r="M9393" s="290"/>
    </row>
    <row r="9394" spans="11:13" x14ac:dyDescent="0.35">
      <c r="K9394" s="293"/>
      <c r="M9394" s="290"/>
    </row>
    <row r="9395" spans="11:13" x14ac:dyDescent="0.35">
      <c r="K9395" s="293"/>
      <c r="M9395" s="290"/>
    </row>
    <row r="9396" spans="11:13" x14ac:dyDescent="0.35">
      <c r="K9396" s="293"/>
      <c r="M9396" s="290"/>
    </row>
    <row r="9397" spans="11:13" x14ac:dyDescent="0.35">
      <c r="K9397" s="293"/>
      <c r="M9397" s="290"/>
    </row>
    <row r="9398" spans="11:13" x14ac:dyDescent="0.35">
      <c r="K9398" s="293"/>
      <c r="M9398" s="290"/>
    </row>
    <row r="9399" spans="11:13" x14ac:dyDescent="0.35">
      <c r="K9399" s="293"/>
      <c r="M9399" s="290"/>
    </row>
    <row r="9400" spans="11:13" x14ac:dyDescent="0.35">
      <c r="K9400" s="293"/>
      <c r="M9400" s="290"/>
    </row>
    <row r="9401" spans="11:13" x14ac:dyDescent="0.35">
      <c r="K9401" s="293"/>
      <c r="M9401" s="290"/>
    </row>
    <row r="9402" spans="11:13" x14ac:dyDescent="0.35">
      <c r="K9402" s="293"/>
      <c r="M9402" s="290"/>
    </row>
    <row r="9403" spans="11:13" x14ac:dyDescent="0.35">
      <c r="K9403" s="293"/>
      <c r="M9403" s="290"/>
    </row>
    <row r="9404" spans="11:13" x14ac:dyDescent="0.35">
      <c r="K9404" s="293"/>
      <c r="M9404" s="290"/>
    </row>
    <row r="9405" spans="11:13" x14ac:dyDescent="0.35">
      <c r="K9405" s="293"/>
      <c r="M9405" s="290"/>
    </row>
    <row r="9406" spans="11:13" x14ac:dyDescent="0.35">
      <c r="K9406" s="293"/>
      <c r="M9406" s="290"/>
    </row>
    <row r="9407" spans="11:13" x14ac:dyDescent="0.35">
      <c r="K9407" s="293"/>
      <c r="M9407" s="290"/>
    </row>
    <row r="9408" spans="11:13" x14ac:dyDescent="0.35">
      <c r="K9408" s="293"/>
      <c r="M9408" s="290"/>
    </row>
    <row r="9409" spans="11:13" x14ac:dyDescent="0.35">
      <c r="K9409" s="293"/>
      <c r="M9409" s="290"/>
    </row>
    <row r="9410" spans="11:13" x14ac:dyDescent="0.35">
      <c r="K9410" s="293"/>
      <c r="M9410" s="290"/>
    </row>
    <row r="9411" spans="11:13" x14ac:dyDescent="0.35">
      <c r="K9411" s="293"/>
      <c r="M9411" s="290"/>
    </row>
    <row r="9412" spans="11:13" x14ac:dyDescent="0.35">
      <c r="K9412" s="293"/>
      <c r="M9412" s="290"/>
    </row>
    <row r="9413" spans="11:13" x14ac:dyDescent="0.35">
      <c r="K9413" s="293"/>
      <c r="M9413" s="290"/>
    </row>
    <row r="9414" spans="11:13" x14ac:dyDescent="0.35">
      <c r="K9414" s="293"/>
      <c r="M9414" s="290"/>
    </row>
    <row r="9415" spans="11:13" x14ac:dyDescent="0.35">
      <c r="K9415" s="293"/>
      <c r="M9415" s="290"/>
    </row>
    <row r="9416" spans="11:13" x14ac:dyDescent="0.35">
      <c r="K9416" s="293"/>
      <c r="M9416" s="290"/>
    </row>
    <row r="9417" spans="11:13" x14ac:dyDescent="0.35">
      <c r="K9417" s="293"/>
      <c r="M9417" s="290"/>
    </row>
    <row r="9418" spans="11:13" x14ac:dyDescent="0.35">
      <c r="K9418" s="293"/>
      <c r="M9418" s="290"/>
    </row>
    <row r="9419" spans="11:13" x14ac:dyDescent="0.35">
      <c r="K9419" s="293"/>
      <c r="M9419" s="290"/>
    </row>
    <row r="9420" spans="11:13" x14ac:dyDescent="0.35">
      <c r="K9420" s="293"/>
      <c r="M9420" s="290"/>
    </row>
    <row r="9421" spans="11:13" x14ac:dyDescent="0.35">
      <c r="K9421" s="293"/>
      <c r="M9421" s="290"/>
    </row>
    <row r="9422" spans="11:13" x14ac:dyDescent="0.35">
      <c r="K9422" s="293"/>
      <c r="M9422" s="290"/>
    </row>
    <row r="9423" spans="11:13" x14ac:dyDescent="0.35">
      <c r="K9423" s="293"/>
      <c r="M9423" s="290"/>
    </row>
    <row r="9424" spans="11:13" x14ac:dyDescent="0.35">
      <c r="K9424" s="293"/>
      <c r="M9424" s="290"/>
    </row>
    <row r="9425" spans="11:13" x14ac:dyDescent="0.35">
      <c r="K9425" s="293"/>
      <c r="M9425" s="290"/>
    </row>
    <row r="9426" spans="11:13" x14ac:dyDescent="0.35">
      <c r="K9426" s="293"/>
      <c r="M9426" s="290"/>
    </row>
    <row r="9427" spans="11:13" x14ac:dyDescent="0.35">
      <c r="K9427" s="293"/>
      <c r="M9427" s="290"/>
    </row>
    <row r="9428" spans="11:13" x14ac:dyDescent="0.35">
      <c r="K9428" s="293"/>
      <c r="M9428" s="290"/>
    </row>
    <row r="9429" spans="11:13" x14ac:dyDescent="0.35">
      <c r="K9429" s="293"/>
      <c r="M9429" s="290"/>
    </row>
    <row r="9430" spans="11:13" x14ac:dyDescent="0.35">
      <c r="K9430" s="293"/>
      <c r="M9430" s="290"/>
    </row>
    <row r="9431" spans="11:13" x14ac:dyDescent="0.35">
      <c r="K9431" s="293"/>
      <c r="M9431" s="290"/>
    </row>
    <row r="9432" spans="11:13" x14ac:dyDescent="0.35">
      <c r="K9432" s="293"/>
      <c r="M9432" s="290"/>
    </row>
    <row r="9433" spans="11:13" x14ac:dyDescent="0.35">
      <c r="K9433" s="293"/>
      <c r="M9433" s="290"/>
    </row>
    <row r="9434" spans="11:13" x14ac:dyDescent="0.35">
      <c r="K9434" s="293"/>
      <c r="M9434" s="290"/>
    </row>
    <row r="9435" spans="11:13" x14ac:dyDescent="0.35">
      <c r="K9435" s="293"/>
      <c r="M9435" s="290"/>
    </row>
    <row r="9436" spans="11:13" x14ac:dyDescent="0.35">
      <c r="K9436" s="293"/>
      <c r="M9436" s="290"/>
    </row>
    <row r="9437" spans="11:13" x14ac:dyDescent="0.35">
      <c r="K9437" s="293"/>
      <c r="M9437" s="290"/>
    </row>
    <row r="9438" spans="11:13" x14ac:dyDescent="0.35">
      <c r="K9438" s="293"/>
      <c r="M9438" s="290"/>
    </row>
    <row r="9439" spans="11:13" x14ac:dyDescent="0.35">
      <c r="K9439" s="293"/>
      <c r="M9439" s="290"/>
    </row>
    <row r="9440" spans="11:13" x14ac:dyDescent="0.35">
      <c r="K9440" s="293"/>
      <c r="M9440" s="290"/>
    </row>
    <row r="9441" spans="11:13" x14ac:dyDescent="0.35">
      <c r="K9441" s="293"/>
      <c r="M9441" s="290"/>
    </row>
    <row r="9442" spans="11:13" x14ac:dyDescent="0.35">
      <c r="K9442" s="293"/>
      <c r="M9442" s="290"/>
    </row>
    <row r="9443" spans="11:13" x14ac:dyDescent="0.35">
      <c r="K9443" s="293"/>
      <c r="M9443" s="290"/>
    </row>
    <row r="9444" spans="11:13" x14ac:dyDescent="0.35">
      <c r="K9444" s="293"/>
      <c r="M9444" s="290"/>
    </row>
    <row r="9445" spans="11:13" x14ac:dyDescent="0.35">
      <c r="K9445" s="293"/>
      <c r="M9445" s="290"/>
    </row>
    <row r="9446" spans="11:13" x14ac:dyDescent="0.35">
      <c r="K9446" s="293"/>
      <c r="M9446" s="290"/>
    </row>
    <row r="9447" spans="11:13" x14ac:dyDescent="0.35">
      <c r="K9447" s="293"/>
      <c r="M9447" s="290"/>
    </row>
    <row r="9448" spans="11:13" x14ac:dyDescent="0.35">
      <c r="K9448" s="293"/>
      <c r="M9448" s="290"/>
    </row>
    <row r="9449" spans="11:13" x14ac:dyDescent="0.35">
      <c r="K9449" s="293"/>
      <c r="M9449" s="290"/>
    </row>
    <row r="9450" spans="11:13" x14ac:dyDescent="0.35">
      <c r="K9450" s="293"/>
      <c r="M9450" s="290"/>
    </row>
    <row r="9451" spans="11:13" x14ac:dyDescent="0.35">
      <c r="K9451" s="293"/>
      <c r="M9451" s="290"/>
    </row>
    <row r="9452" spans="11:13" x14ac:dyDescent="0.35">
      <c r="K9452" s="293"/>
      <c r="M9452" s="290"/>
    </row>
    <row r="9453" spans="11:13" x14ac:dyDescent="0.35">
      <c r="K9453" s="293"/>
      <c r="M9453" s="290"/>
    </row>
    <row r="9454" spans="11:13" x14ac:dyDescent="0.35">
      <c r="K9454" s="293"/>
      <c r="M9454" s="290"/>
    </row>
    <row r="9455" spans="11:13" x14ac:dyDescent="0.35">
      <c r="K9455" s="293"/>
      <c r="M9455" s="290"/>
    </row>
    <row r="9456" spans="11:13" x14ac:dyDescent="0.35">
      <c r="K9456" s="293"/>
      <c r="M9456" s="290"/>
    </row>
    <row r="9457" spans="11:13" x14ac:dyDescent="0.35">
      <c r="K9457" s="293"/>
      <c r="M9457" s="290"/>
    </row>
    <row r="9458" spans="11:13" x14ac:dyDescent="0.35">
      <c r="K9458" s="293"/>
      <c r="M9458" s="290"/>
    </row>
    <row r="9459" spans="11:13" x14ac:dyDescent="0.35">
      <c r="K9459" s="293"/>
      <c r="M9459" s="290"/>
    </row>
    <row r="9460" spans="11:13" x14ac:dyDescent="0.35">
      <c r="K9460" s="293"/>
      <c r="M9460" s="290"/>
    </row>
    <row r="9461" spans="11:13" x14ac:dyDescent="0.35">
      <c r="K9461" s="293"/>
      <c r="M9461" s="290"/>
    </row>
    <row r="9462" spans="11:13" x14ac:dyDescent="0.35">
      <c r="K9462" s="293"/>
      <c r="M9462" s="290"/>
    </row>
    <row r="9463" spans="11:13" x14ac:dyDescent="0.35">
      <c r="K9463" s="293"/>
      <c r="M9463" s="290"/>
    </row>
    <row r="9464" spans="11:13" x14ac:dyDescent="0.35">
      <c r="K9464" s="293"/>
      <c r="M9464" s="290"/>
    </row>
    <row r="9465" spans="11:13" x14ac:dyDescent="0.35">
      <c r="K9465" s="293"/>
      <c r="M9465" s="290"/>
    </row>
    <row r="9466" spans="11:13" x14ac:dyDescent="0.35">
      <c r="K9466" s="293"/>
      <c r="M9466" s="290"/>
    </row>
    <row r="9467" spans="11:13" x14ac:dyDescent="0.35">
      <c r="K9467" s="293"/>
      <c r="M9467" s="290"/>
    </row>
    <row r="9468" spans="11:13" x14ac:dyDescent="0.35">
      <c r="K9468" s="293"/>
      <c r="M9468" s="290"/>
    </row>
    <row r="9469" spans="11:13" x14ac:dyDescent="0.35">
      <c r="K9469" s="293"/>
      <c r="M9469" s="290"/>
    </row>
    <row r="9470" spans="11:13" x14ac:dyDescent="0.35">
      <c r="K9470" s="293"/>
      <c r="M9470" s="290"/>
    </row>
    <row r="9471" spans="11:13" x14ac:dyDescent="0.35">
      <c r="K9471" s="293"/>
      <c r="M9471" s="290"/>
    </row>
    <row r="9472" spans="11:13" x14ac:dyDescent="0.35">
      <c r="K9472" s="293"/>
      <c r="M9472" s="290"/>
    </row>
    <row r="9473" spans="11:13" x14ac:dyDescent="0.35">
      <c r="K9473" s="293"/>
      <c r="M9473" s="290"/>
    </row>
    <row r="9474" spans="11:13" x14ac:dyDescent="0.35">
      <c r="K9474" s="293"/>
      <c r="M9474" s="290"/>
    </row>
    <row r="9475" spans="11:13" x14ac:dyDescent="0.35">
      <c r="K9475" s="293"/>
      <c r="M9475" s="290"/>
    </row>
    <row r="9476" spans="11:13" x14ac:dyDescent="0.35">
      <c r="K9476" s="293"/>
      <c r="M9476" s="290"/>
    </row>
    <row r="9477" spans="11:13" x14ac:dyDescent="0.35">
      <c r="K9477" s="293"/>
      <c r="M9477" s="290"/>
    </row>
    <row r="9478" spans="11:13" x14ac:dyDescent="0.35">
      <c r="K9478" s="293"/>
      <c r="M9478" s="290"/>
    </row>
    <row r="9479" spans="11:13" x14ac:dyDescent="0.35">
      <c r="K9479" s="293"/>
      <c r="M9479" s="290"/>
    </row>
    <row r="9480" spans="11:13" x14ac:dyDescent="0.35">
      <c r="K9480" s="293"/>
      <c r="M9480" s="290"/>
    </row>
    <row r="9481" spans="11:13" x14ac:dyDescent="0.35">
      <c r="K9481" s="293"/>
      <c r="M9481" s="290"/>
    </row>
    <row r="9482" spans="11:13" x14ac:dyDescent="0.35">
      <c r="K9482" s="293"/>
      <c r="M9482" s="290"/>
    </row>
    <row r="9483" spans="11:13" x14ac:dyDescent="0.35">
      <c r="K9483" s="293"/>
      <c r="M9483" s="290"/>
    </row>
    <row r="9484" spans="11:13" x14ac:dyDescent="0.35">
      <c r="K9484" s="293"/>
      <c r="M9484" s="290"/>
    </row>
    <row r="9485" spans="11:13" x14ac:dyDescent="0.35">
      <c r="K9485" s="293"/>
      <c r="M9485" s="290"/>
    </row>
    <row r="9486" spans="11:13" x14ac:dyDescent="0.35">
      <c r="K9486" s="293"/>
      <c r="M9486" s="290"/>
    </row>
    <row r="9487" spans="11:13" x14ac:dyDescent="0.35">
      <c r="K9487" s="293"/>
      <c r="M9487" s="290"/>
    </row>
    <row r="9488" spans="11:13" x14ac:dyDescent="0.35">
      <c r="K9488" s="293"/>
      <c r="M9488" s="290"/>
    </row>
    <row r="9489" spans="11:13" x14ac:dyDescent="0.35">
      <c r="K9489" s="293"/>
      <c r="M9489" s="290"/>
    </row>
    <row r="9490" spans="11:13" x14ac:dyDescent="0.35">
      <c r="K9490" s="293"/>
      <c r="M9490" s="290"/>
    </row>
    <row r="9491" spans="11:13" x14ac:dyDescent="0.35">
      <c r="K9491" s="293"/>
      <c r="M9491" s="290"/>
    </row>
    <row r="9492" spans="11:13" x14ac:dyDescent="0.35">
      <c r="K9492" s="293"/>
      <c r="M9492" s="290"/>
    </row>
    <row r="9493" spans="11:13" x14ac:dyDescent="0.35">
      <c r="K9493" s="293"/>
      <c r="M9493" s="290"/>
    </row>
    <row r="9494" spans="11:13" x14ac:dyDescent="0.35">
      <c r="K9494" s="293"/>
      <c r="M9494" s="290"/>
    </row>
    <row r="9495" spans="11:13" x14ac:dyDescent="0.35">
      <c r="K9495" s="293"/>
      <c r="M9495" s="290"/>
    </row>
    <row r="9496" spans="11:13" x14ac:dyDescent="0.35">
      <c r="K9496" s="293"/>
      <c r="M9496" s="290"/>
    </row>
    <row r="9497" spans="11:13" x14ac:dyDescent="0.35">
      <c r="K9497" s="293"/>
      <c r="M9497" s="290"/>
    </row>
    <row r="9498" spans="11:13" x14ac:dyDescent="0.35">
      <c r="K9498" s="293"/>
      <c r="M9498" s="290"/>
    </row>
    <row r="9499" spans="11:13" x14ac:dyDescent="0.35">
      <c r="K9499" s="293"/>
      <c r="M9499" s="290"/>
    </row>
    <row r="9500" spans="11:13" x14ac:dyDescent="0.35">
      <c r="K9500" s="293"/>
      <c r="M9500" s="290"/>
    </row>
    <row r="9501" spans="11:13" x14ac:dyDescent="0.35">
      <c r="K9501" s="293"/>
      <c r="M9501" s="290"/>
    </row>
    <row r="9502" spans="11:13" x14ac:dyDescent="0.35">
      <c r="K9502" s="293"/>
      <c r="M9502" s="290"/>
    </row>
    <row r="9503" spans="11:13" x14ac:dyDescent="0.35">
      <c r="K9503" s="293"/>
      <c r="M9503" s="290"/>
    </row>
    <row r="9504" spans="11:13" x14ac:dyDescent="0.35">
      <c r="K9504" s="293"/>
      <c r="M9504" s="290"/>
    </row>
    <row r="9505" spans="11:13" x14ac:dyDescent="0.35">
      <c r="K9505" s="293"/>
      <c r="M9505" s="290"/>
    </row>
    <row r="9506" spans="11:13" x14ac:dyDescent="0.35">
      <c r="K9506" s="293"/>
      <c r="M9506" s="290"/>
    </row>
    <row r="9507" spans="11:13" x14ac:dyDescent="0.35">
      <c r="K9507" s="293"/>
      <c r="M9507" s="290"/>
    </row>
    <row r="9508" spans="11:13" x14ac:dyDescent="0.35">
      <c r="K9508" s="293"/>
      <c r="M9508" s="290"/>
    </row>
    <row r="9509" spans="11:13" x14ac:dyDescent="0.35">
      <c r="K9509" s="293"/>
      <c r="M9509" s="290"/>
    </row>
    <row r="9510" spans="11:13" x14ac:dyDescent="0.35">
      <c r="K9510" s="293"/>
      <c r="M9510" s="290"/>
    </row>
    <row r="9511" spans="11:13" x14ac:dyDescent="0.35">
      <c r="K9511" s="293"/>
      <c r="M9511" s="290"/>
    </row>
    <row r="9512" spans="11:13" x14ac:dyDescent="0.35">
      <c r="K9512" s="293"/>
      <c r="M9512" s="290"/>
    </row>
    <row r="9513" spans="11:13" x14ac:dyDescent="0.35">
      <c r="K9513" s="293"/>
      <c r="M9513" s="290"/>
    </row>
    <row r="9514" spans="11:13" x14ac:dyDescent="0.35">
      <c r="K9514" s="293"/>
      <c r="M9514" s="290"/>
    </row>
    <row r="9515" spans="11:13" x14ac:dyDescent="0.35">
      <c r="K9515" s="293"/>
      <c r="M9515" s="290"/>
    </row>
    <row r="9516" spans="11:13" x14ac:dyDescent="0.35">
      <c r="K9516" s="293"/>
      <c r="M9516" s="290"/>
    </row>
    <row r="9517" spans="11:13" x14ac:dyDescent="0.35">
      <c r="K9517" s="293"/>
      <c r="M9517" s="290"/>
    </row>
    <row r="9518" spans="11:13" x14ac:dyDescent="0.35">
      <c r="K9518" s="293"/>
      <c r="M9518" s="290"/>
    </row>
    <row r="9519" spans="11:13" x14ac:dyDescent="0.35">
      <c r="K9519" s="293"/>
      <c r="M9519" s="290"/>
    </row>
    <row r="9520" spans="11:13" x14ac:dyDescent="0.35">
      <c r="K9520" s="293"/>
      <c r="M9520" s="290"/>
    </row>
    <row r="9521" spans="11:13" x14ac:dyDescent="0.35">
      <c r="K9521" s="293"/>
      <c r="M9521" s="290"/>
    </row>
    <row r="9522" spans="11:13" x14ac:dyDescent="0.35">
      <c r="K9522" s="293"/>
      <c r="M9522" s="290"/>
    </row>
    <row r="9523" spans="11:13" x14ac:dyDescent="0.35">
      <c r="K9523" s="293"/>
      <c r="M9523" s="290"/>
    </row>
    <row r="9524" spans="11:13" x14ac:dyDescent="0.35">
      <c r="K9524" s="293"/>
      <c r="M9524" s="290"/>
    </row>
    <row r="9525" spans="11:13" x14ac:dyDescent="0.35">
      <c r="K9525" s="293"/>
      <c r="M9525" s="290"/>
    </row>
    <row r="9526" spans="11:13" x14ac:dyDescent="0.35">
      <c r="K9526" s="293"/>
      <c r="M9526" s="290"/>
    </row>
    <row r="9527" spans="11:13" x14ac:dyDescent="0.35">
      <c r="K9527" s="293"/>
      <c r="M9527" s="290"/>
    </row>
    <row r="9528" spans="11:13" x14ac:dyDescent="0.35">
      <c r="K9528" s="293"/>
      <c r="M9528" s="290"/>
    </row>
    <row r="9529" spans="11:13" x14ac:dyDescent="0.35">
      <c r="K9529" s="293"/>
      <c r="M9529" s="290"/>
    </row>
    <row r="9530" spans="11:13" x14ac:dyDescent="0.35">
      <c r="K9530" s="293"/>
      <c r="M9530" s="290"/>
    </row>
    <row r="9531" spans="11:13" x14ac:dyDescent="0.35">
      <c r="K9531" s="293"/>
      <c r="M9531" s="290"/>
    </row>
    <row r="9532" spans="11:13" x14ac:dyDescent="0.35">
      <c r="K9532" s="293"/>
      <c r="M9532" s="290"/>
    </row>
    <row r="9533" spans="11:13" x14ac:dyDescent="0.35">
      <c r="K9533" s="293"/>
      <c r="M9533" s="290"/>
    </row>
    <row r="9534" spans="11:13" x14ac:dyDescent="0.35">
      <c r="K9534" s="293"/>
      <c r="M9534" s="290"/>
    </row>
    <row r="9535" spans="11:13" x14ac:dyDescent="0.35">
      <c r="K9535" s="293"/>
      <c r="M9535" s="290"/>
    </row>
    <row r="9536" spans="11:13" x14ac:dyDescent="0.35">
      <c r="K9536" s="293"/>
      <c r="M9536" s="290"/>
    </row>
    <row r="9537" spans="11:13" x14ac:dyDescent="0.35">
      <c r="K9537" s="293"/>
      <c r="M9537" s="290"/>
    </row>
    <row r="9538" spans="11:13" x14ac:dyDescent="0.35">
      <c r="K9538" s="293"/>
      <c r="M9538" s="290"/>
    </row>
    <row r="9539" spans="11:13" x14ac:dyDescent="0.35">
      <c r="K9539" s="293"/>
      <c r="M9539" s="290"/>
    </row>
    <row r="9540" spans="11:13" x14ac:dyDescent="0.35">
      <c r="K9540" s="293"/>
      <c r="M9540" s="290"/>
    </row>
    <row r="9541" spans="11:13" x14ac:dyDescent="0.35">
      <c r="K9541" s="293"/>
      <c r="M9541" s="290"/>
    </row>
    <row r="9542" spans="11:13" x14ac:dyDescent="0.35">
      <c r="K9542" s="293"/>
      <c r="M9542" s="290"/>
    </row>
    <row r="9543" spans="11:13" x14ac:dyDescent="0.35">
      <c r="K9543" s="293"/>
      <c r="M9543" s="290"/>
    </row>
    <row r="9544" spans="11:13" x14ac:dyDescent="0.35">
      <c r="K9544" s="293"/>
      <c r="M9544" s="290"/>
    </row>
    <row r="9545" spans="11:13" x14ac:dyDescent="0.35">
      <c r="K9545" s="293"/>
      <c r="M9545" s="290"/>
    </row>
    <row r="9546" spans="11:13" x14ac:dyDescent="0.35">
      <c r="K9546" s="293"/>
      <c r="M9546" s="290"/>
    </row>
    <row r="9547" spans="11:13" x14ac:dyDescent="0.35">
      <c r="K9547" s="293"/>
      <c r="M9547" s="290"/>
    </row>
    <row r="9548" spans="11:13" x14ac:dyDescent="0.35">
      <c r="K9548" s="293"/>
      <c r="M9548" s="290"/>
    </row>
    <row r="9549" spans="11:13" x14ac:dyDescent="0.35">
      <c r="K9549" s="293"/>
      <c r="M9549" s="290"/>
    </row>
    <row r="9550" spans="11:13" x14ac:dyDescent="0.35">
      <c r="K9550" s="293"/>
      <c r="M9550" s="290"/>
    </row>
    <row r="9551" spans="11:13" x14ac:dyDescent="0.35">
      <c r="K9551" s="293"/>
      <c r="M9551" s="290"/>
    </row>
    <row r="9552" spans="11:13" x14ac:dyDescent="0.35">
      <c r="K9552" s="293"/>
      <c r="M9552" s="290"/>
    </row>
    <row r="9553" spans="11:13" x14ac:dyDescent="0.35">
      <c r="K9553" s="293"/>
      <c r="M9553" s="290"/>
    </row>
    <row r="9554" spans="11:13" x14ac:dyDescent="0.35">
      <c r="K9554" s="293"/>
      <c r="M9554" s="290"/>
    </row>
    <row r="9555" spans="11:13" x14ac:dyDescent="0.35">
      <c r="K9555" s="293"/>
      <c r="M9555" s="290"/>
    </row>
    <row r="9556" spans="11:13" x14ac:dyDescent="0.35">
      <c r="K9556" s="293"/>
      <c r="M9556" s="290"/>
    </row>
    <row r="9557" spans="11:13" x14ac:dyDescent="0.35">
      <c r="K9557" s="293"/>
      <c r="M9557" s="290"/>
    </row>
    <row r="9558" spans="11:13" x14ac:dyDescent="0.35">
      <c r="K9558" s="293"/>
      <c r="M9558" s="290"/>
    </row>
    <row r="9559" spans="11:13" x14ac:dyDescent="0.35">
      <c r="K9559" s="293"/>
      <c r="M9559" s="290"/>
    </row>
    <row r="9560" spans="11:13" x14ac:dyDescent="0.35">
      <c r="K9560" s="293"/>
      <c r="M9560" s="290"/>
    </row>
    <row r="9561" spans="11:13" x14ac:dyDescent="0.35">
      <c r="K9561" s="293"/>
      <c r="M9561" s="290"/>
    </row>
    <row r="9562" spans="11:13" x14ac:dyDescent="0.35">
      <c r="K9562" s="293"/>
      <c r="M9562" s="290"/>
    </row>
    <row r="9563" spans="11:13" x14ac:dyDescent="0.35">
      <c r="K9563" s="293"/>
      <c r="M9563" s="290"/>
    </row>
    <row r="9564" spans="11:13" x14ac:dyDescent="0.35">
      <c r="K9564" s="293"/>
      <c r="M9564" s="290"/>
    </row>
    <row r="9565" spans="11:13" x14ac:dyDescent="0.35">
      <c r="K9565" s="293"/>
      <c r="M9565" s="290"/>
    </row>
    <row r="9566" spans="11:13" x14ac:dyDescent="0.35">
      <c r="K9566" s="293"/>
      <c r="M9566" s="290"/>
    </row>
    <row r="9567" spans="11:13" x14ac:dyDescent="0.35">
      <c r="K9567" s="293"/>
      <c r="M9567" s="290"/>
    </row>
    <row r="9568" spans="11:13" x14ac:dyDescent="0.35">
      <c r="K9568" s="293"/>
      <c r="M9568" s="290"/>
    </row>
    <row r="9569" spans="11:13" x14ac:dyDescent="0.35">
      <c r="K9569" s="293"/>
      <c r="M9569" s="290"/>
    </row>
    <row r="9570" spans="11:13" x14ac:dyDescent="0.35">
      <c r="K9570" s="293"/>
      <c r="M9570" s="290"/>
    </row>
    <row r="9571" spans="11:13" x14ac:dyDescent="0.35">
      <c r="K9571" s="293"/>
      <c r="M9571" s="290"/>
    </row>
    <row r="9572" spans="11:13" x14ac:dyDescent="0.35">
      <c r="K9572" s="293"/>
      <c r="M9572" s="290"/>
    </row>
    <row r="9573" spans="11:13" x14ac:dyDescent="0.35">
      <c r="K9573" s="293"/>
      <c r="M9573" s="290"/>
    </row>
    <row r="9574" spans="11:13" x14ac:dyDescent="0.35">
      <c r="K9574" s="293"/>
      <c r="M9574" s="290"/>
    </row>
    <row r="9575" spans="11:13" x14ac:dyDescent="0.35">
      <c r="K9575" s="293"/>
      <c r="M9575" s="290"/>
    </row>
    <row r="9576" spans="11:13" x14ac:dyDescent="0.35">
      <c r="K9576" s="293"/>
      <c r="M9576" s="290"/>
    </row>
    <row r="9577" spans="11:13" x14ac:dyDescent="0.35">
      <c r="K9577" s="293"/>
      <c r="M9577" s="290"/>
    </row>
    <row r="9578" spans="11:13" x14ac:dyDescent="0.35">
      <c r="K9578" s="293"/>
      <c r="M9578" s="290"/>
    </row>
    <row r="9579" spans="11:13" x14ac:dyDescent="0.35">
      <c r="K9579" s="293"/>
      <c r="M9579" s="290"/>
    </row>
    <row r="9580" spans="11:13" x14ac:dyDescent="0.35">
      <c r="K9580" s="293"/>
      <c r="M9580" s="290"/>
    </row>
    <row r="9581" spans="11:13" x14ac:dyDescent="0.35">
      <c r="K9581" s="293"/>
      <c r="M9581" s="290"/>
    </row>
    <row r="9582" spans="11:13" x14ac:dyDescent="0.35">
      <c r="K9582" s="293"/>
      <c r="M9582" s="290"/>
    </row>
    <row r="9583" spans="11:13" x14ac:dyDescent="0.35">
      <c r="K9583" s="293"/>
      <c r="M9583" s="290"/>
    </row>
    <row r="9584" spans="11:13" x14ac:dyDescent="0.35">
      <c r="K9584" s="293"/>
      <c r="M9584" s="290"/>
    </row>
    <row r="9585" spans="11:13" x14ac:dyDescent="0.35">
      <c r="K9585" s="293"/>
      <c r="M9585" s="290"/>
    </row>
    <row r="9586" spans="11:13" x14ac:dyDescent="0.35">
      <c r="K9586" s="293"/>
      <c r="M9586" s="290"/>
    </row>
    <row r="9587" spans="11:13" x14ac:dyDescent="0.35">
      <c r="K9587" s="293"/>
      <c r="M9587" s="290"/>
    </row>
    <row r="9588" spans="11:13" x14ac:dyDescent="0.35">
      <c r="K9588" s="293"/>
      <c r="M9588" s="290"/>
    </row>
    <row r="9589" spans="11:13" x14ac:dyDescent="0.35">
      <c r="K9589" s="293"/>
      <c r="M9589" s="290"/>
    </row>
    <row r="9590" spans="11:13" x14ac:dyDescent="0.35">
      <c r="K9590" s="293"/>
      <c r="M9590" s="290"/>
    </row>
    <row r="9591" spans="11:13" x14ac:dyDescent="0.35">
      <c r="K9591" s="293"/>
      <c r="M9591" s="290"/>
    </row>
    <row r="9592" spans="11:13" x14ac:dyDescent="0.35">
      <c r="K9592" s="293"/>
      <c r="M9592" s="290"/>
    </row>
    <row r="9593" spans="11:13" x14ac:dyDescent="0.35">
      <c r="K9593" s="293"/>
      <c r="M9593" s="290"/>
    </row>
    <row r="9594" spans="11:13" x14ac:dyDescent="0.35">
      <c r="K9594" s="293"/>
      <c r="M9594" s="290"/>
    </row>
    <row r="9595" spans="11:13" x14ac:dyDescent="0.35">
      <c r="K9595" s="293"/>
      <c r="M9595" s="290"/>
    </row>
    <row r="9596" spans="11:13" x14ac:dyDescent="0.35">
      <c r="K9596" s="293"/>
      <c r="M9596" s="290"/>
    </row>
    <row r="9597" spans="11:13" x14ac:dyDescent="0.35">
      <c r="K9597" s="293"/>
      <c r="M9597" s="290"/>
    </row>
    <row r="9598" spans="11:13" x14ac:dyDescent="0.35">
      <c r="K9598" s="293"/>
      <c r="M9598" s="290"/>
    </row>
    <row r="9599" spans="11:13" x14ac:dyDescent="0.35">
      <c r="K9599" s="293"/>
      <c r="M9599" s="290"/>
    </row>
    <row r="9600" spans="11:13" x14ac:dyDescent="0.35">
      <c r="K9600" s="293"/>
      <c r="M9600" s="290"/>
    </row>
    <row r="9601" spans="11:13" x14ac:dyDescent="0.35">
      <c r="K9601" s="293"/>
      <c r="M9601" s="290"/>
    </row>
    <row r="9602" spans="11:13" x14ac:dyDescent="0.35">
      <c r="K9602" s="293"/>
      <c r="M9602" s="290"/>
    </row>
    <row r="9603" spans="11:13" x14ac:dyDescent="0.35">
      <c r="K9603" s="293"/>
      <c r="M9603" s="290"/>
    </row>
    <row r="9604" spans="11:13" x14ac:dyDescent="0.35">
      <c r="K9604" s="293"/>
      <c r="M9604" s="290"/>
    </row>
    <row r="9605" spans="11:13" x14ac:dyDescent="0.35">
      <c r="K9605" s="293"/>
      <c r="M9605" s="290"/>
    </row>
    <row r="9606" spans="11:13" x14ac:dyDescent="0.35">
      <c r="K9606" s="293"/>
      <c r="M9606" s="290"/>
    </row>
    <row r="9607" spans="11:13" x14ac:dyDescent="0.35">
      <c r="K9607" s="293"/>
      <c r="M9607" s="290"/>
    </row>
    <row r="9608" spans="11:13" x14ac:dyDescent="0.35">
      <c r="K9608" s="293"/>
      <c r="M9608" s="290"/>
    </row>
    <row r="9609" spans="11:13" x14ac:dyDescent="0.35">
      <c r="K9609" s="293"/>
      <c r="M9609" s="290"/>
    </row>
    <row r="9610" spans="11:13" x14ac:dyDescent="0.35">
      <c r="K9610" s="293"/>
      <c r="M9610" s="290"/>
    </row>
    <row r="9611" spans="11:13" x14ac:dyDescent="0.35">
      <c r="K9611" s="293"/>
      <c r="M9611" s="290"/>
    </row>
    <row r="9612" spans="11:13" x14ac:dyDescent="0.35">
      <c r="K9612" s="293"/>
      <c r="M9612" s="290"/>
    </row>
    <row r="9613" spans="11:13" x14ac:dyDescent="0.35">
      <c r="K9613" s="293"/>
      <c r="M9613" s="290"/>
    </row>
    <row r="9614" spans="11:13" x14ac:dyDescent="0.35">
      <c r="K9614" s="293"/>
      <c r="M9614" s="290"/>
    </row>
    <row r="9615" spans="11:13" x14ac:dyDescent="0.35">
      <c r="K9615" s="293"/>
      <c r="M9615" s="290"/>
    </row>
    <row r="9616" spans="11:13" x14ac:dyDescent="0.35">
      <c r="K9616" s="293"/>
      <c r="M9616" s="290"/>
    </row>
    <row r="9617" spans="11:13" x14ac:dyDescent="0.35">
      <c r="K9617" s="293"/>
      <c r="M9617" s="290"/>
    </row>
    <row r="9618" spans="11:13" x14ac:dyDescent="0.35">
      <c r="K9618" s="293"/>
      <c r="M9618" s="290"/>
    </row>
    <row r="9619" spans="11:13" x14ac:dyDescent="0.35">
      <c r="K9619" s="293"/>
      <c r="M9619" s="290"/>
    </row>
    <row r="9620" spans="11:13" x14ac:dyDescent="0.35">
      <c r="K9620" s="293"/>
      <c r="M9620" s="290"/>
    </row>
    <row r="9621" spans="11:13" x14ac:dyDescent="0.35">
      <c r="K9621" s="293"/>
      <c r="M9621" s="290"/>
    </row>
    <row r="9622" spans="11:13" x14ac:dyDescent="0.35">
      <c r="K9622" s="293"/>
      <c r="M9622" s="290"/>
    </row>
    <row r="9623" spans="11:13" x14ac:dyDescent="0.35">
      <c r="K9623" s="293"/>
      <c r="M9623" s="290"/>
    </row>
    <row r="9624" spans="11:13" x14ac:dyDescent="0.35">
      <c r="K9624" s="293"/>
      <c r="M9624" s="290"/>
    </row>
    <row r="9625" spans="11:13" x14ac:dyDescent="0.35">
      <c r="K9625" s="293"/>
      <c r="M9625" s="290"/>
    </row>
    <row r="9626" spans="11:13" x14ac:dyDescent="0.35">
      <c r="K9626" s="293"/>
      <c r="M9626" s="290"/>
    </row>
    <row r="9627" spans="11:13" x14ac:dyDescent="0.35">
      <c r="K9627" s="293"/>
      <c r="M9627" s="290"/>
    </row>
    <row r="9628" spans="11:13" x14ac:dyDescent="0.35">
      <c r="K9628" s="293"/>
      <c r="M9628" s="290"/>
    </row>
    <row r="9629" spans="11:13" x14ac:dyDescent="0.35">
      <c r="K9629" s="293"/>
      <c r="M9629" s="290"/>
    </row>
    <row r="9630" spans="11:13" x14ac:dyDescent="0.35">
      <c r="K9630" s="293"/>
      <c r="M9630" s="290"/>
    </row>
    <row r="9631" spans="11:13" x14ac:dyDescent="0.35">
      <c r="K9631" s="293"/>
      <c r="M9631" s="290"/>
    </row>
    <row r="9632" spans="11:13" x14ac:dyDescent="0.35">
      <c r="K9632" s="293"/>
      <c r="M9632" s="290"/>
    </row>
    <row r="9633" spans="11:13" x14ac:dyDescent="0.35">
      <c r="K9633" s="293"/>
      <c r="M9633" s="290"/>
    </row>
    <row r="9634" spans="11:13" x14ac:dyDescent="0.35">
      <c r="K9634" s="293"/>
      <c r="M9634" s="290"/>
    </row>
    <row r="9635" spans="11:13" x14ac:dyDescent="0.35">
      <c r="K9635" s="293"/>
      <c r="M9635" s="290"/>
    </row>
    <row r="9636" spans="11:13" x14ac:dyDescent="0.35">
      <c r="K9636" s="293"/>
      <c r="M9636" s="290"/>
    </row>
    <row r="9637" spans="11:13" x14ac:dyDescent="0.35">
      <c r="K9637" s="293"/>
      <c r="M9637" s="290"/>
    </row>
    <row r="9638" spans="11:13" x14ac:dyDescent="0.35">
      <c r="K9638" s="293"/>
      <c r="M9638" s="290"/>
    </row>
    <row r="9639" spans="11:13" x14ac:dyDescent="0.35">
      <c r="K9639" s="293"/>
      <c r="M9639" s="290"/>
    </row>
    <row r="9640" spans="11:13" x14ac:dyDescent="0.35">
      <c r="K9640" s="293"/>
      <c r="M9640" s="290"/>
    </row>
    <row r="9641" spans="11:13" x14ac:dyDescent="0.35">
      <c r="K9641" s="293"/>
      <c r="M9641" s="290"/>
    </row>
    <row r="9642" spans="11:13" x14ac:dyDescent="0.35">
      <c r="K9642" s="293"/>
      <c r="M9642" s="290"/>
    </row>
    <row r="9643" spans="11:13" x14ac:dyDescent="0.35">
      <c r="K9643" s="293"/>
      <c r="M9643" s="290"/>
    </row>
    <row r="9644" spans="11:13" x14ac:dyDescent="0.35">
      <c r="K9644" s="293"/>
      <c r="M9644" s="290"/>
    </row>
    <row r="9645" spans="11:13" x14ac:dyDescent="0.35">
      <c r="K9645" s="293"/>
      <c r="M9645" s="290"/>
    </row>
    <row r="9646" spans="11:13" x14ac:dyDescent="0.35">
      <c r="K9646" s="293"/>
      <c r="M9646" s="290"/>
    </row>
    <row r="9647" spans="11:13" x14ac:dyDescent="0.35">
      <c r="K9647" s="293"/>
      <c r="M9647" s="290"/>
    </row>
    <row r="9648" spans="11:13" x14ac:dyDescent="0.35">
      <c r="K9648" s="293"/>
      <c r="M9648" s="290"/>
    </row>
    <row r="9649" spans="11:13" x14ac:dyDescent="0.35">
      <c r="K9649" s="293"/>
      <c r="M9649" s="290"/>
    </row>
    <row r="9650" spans="11:13" x14ac:dyDescent="0.35">
      <c r="K9650" s="293"/>
      <c r="M9650" s="290"/>
    </row>
    <row r="9651" spans="11:13" x14ac:dyDescent="0.35">
      <c r="K9651" s="293"/>
      <c r="M9651" s="290"/>
    </row>
    <row r="9652" spans="11:13" x14ac:dyDescent="0.35">
      <c r="K9652" s="293"/>
      <c r="M9652" s="290"/>
    </row>
    <row r="9653" spans="11:13" x14ac:dyDescent="0.35">
      <c r="K9653" s="293"/>
      <c r="M9653" s="290"/>
    </row>
    <row r="9654" spans="11:13" x14ac:dyDescent="0.35">
      <c r="K9654" s="293"/>
      <c r="M9654" s="290"/>
    </row>
    <row r="9655" spans="11:13" x14ac:dyDescent="0.35">
      <c r="K9655" s="293"/>
      <c r="M9655" s="290"/>
    </row>
    <row r="9656" spans="11:13" x14ac:dyDescent="0.35">
      <c r="K9656" s="293"/>
      <c r="M9656" s="290"/>
    </row>
    <row r="9657" spans="11:13" x14ac:dyDescent="0.35">
      <c r="K9657" s="293"/>
      <c r="M9657" s="290"/>
    </row>
    <row r="9658" spans="11:13" x14ac:dyDescent="0.35">
      <c r="K9658" s="293"/>
      <c r="M9658" s="290"/>
    </row>
    <row r="9659" spans="11:13" x14ac:dyDescent="0.35">
      <c r="K9659" s="293"/>
      <c r="M9659" s="290"/>
    </row>
    <row r="9660" spans="11:13" x14ac:dyDescent="0.35">
      <c r="K9660" s="293"/>
      <c r="M9660" s="290"/>
    </row>
    <row r="9661" spans="11:13" x14ac:dyDescent="0.35">
      <c r="K9661" s="293"/>
      <c r="M9661" s="290"/>
    </row>
    <row r="9662" spans="11:13" x14ac:dyDescent="0.35">
      <c r="K9662" s="293"/>
      <c r="M9662" s="290"/>
    </row>
    <row r="9663" spans="11:13" x14ac:dyDescent="0.35">
      <c r="K9663" s="293"/>
      <c r="M9663" s="290"/>
    </row>
    <row r="9664" spans="11:13" x14ac:dyDescent="0.35">
      <c r="K9664" s="293"/>
      <c r="M9664" s="290"/>
    </row>
    <row r="9665" spans="11:13" x14ac:dyDescent="0.35">
      <c r="K9665" s="293"/>
      <c r="M9665" s="290"/>
    </row>
    <row r="9666" spans="11:13" x14ac:dyDescent="0.35">
      <c r="K9666" s="293"/>
      <c r="M9666" s="290"/>
    </row>
    <row r="9667" spans="11:13" x14ac:dyDescent="0.35">
      <c r="K9667" s="293"/>
      <c r="M9667" s="290"/>
    </row>
    <row r="9668" spans="11:13" x14ac:dyDescent="0.35">
      <c r="K9668" s="293"/>
      <c r="M9668" s="290"/>
    </row>
    <row r="9669" spans="11:13" x14ac:dyDescent="0.35">
      <c r="K9669" s="293"/>
      <c r="M9669" s="290"/>
    </row>
    <row r="9670" spans="11:13" x14ac:dyDescent="0.35">
      <c r="K9670" s="293"/>
      <c r="M9670" s="290"/>
    </row>
    <row r="9671" spans="11:13" x14ac:dyDescent="0.35">
      <c r="K9671" s="293"/>
      <c r="M9671" s="290"/>
    </row>
    <row r="9672" spans="11:13" x14ac:dyDescent="0.35">
      <c r="K9672" s="293"/>
      <c r="M9672" s="290"/>
    </row>
    <row r="9673" spans="11:13" x14ac:dyDescent="0.35">
      <c r="K9673" s="293"/>
      <c r="M9673" s="290"/>
    </row>
    <row r="9674" spans="11:13" x14ac:dyDescent="0.35">
      <c r="K9674" s="293"/>
      <c r="M9674" s="290"/>
    </row>
    <row r="9675" spans="11:13" x14ac:dyDescent="0.35">
      <c r="K9675" s="293"/>
      <c r="M9675" s="290"/>
    </row>
    <row r="9676" spans="11:13" x14ac:dyDescent="0.35">
      <c r="K9676" s="293"/>
      <c r="M9676" s="290"/>
    </row>
    <row r="9677" spans="11:13" x14ac:dyDescent="0.35">
      <c r="K9677" s="293"/>
      <c r="M9677" s="290"/>
    </row>
    <row r="9678" spans="11:13" x14ac:dyDescent="0.35">
      <c r="K9678" s="293"/>
      <c r="M9678" s="290"/>
    </row>
    <row r="9679" spans="11:13" x14ac:dyDescent="0.35">
      <c r="K9679" s="293"/>
      <c r="M9679" s="290"/>
    </row>
    <row r="9680" spans="11:13" x14ac:dyDescent="0.35">
      <c r="K9680" s="293"/>
      <c r="M9680" s="290"/>
    </row>
    <row r="9681" spans="11:13" x14ac:dyDescent="0.35">
      <c r="K9681" s="293"/>
      <c r="M9681" s="290"/>
    </row>
    <row r="9682" spans="11:13" x14ac:dyDescent="0.35">
      <c r="K9682" s="293"/>
      <c r="M9682" s="290"/>
    </row>
    <row r="9683" spans="11:13" x14ac:dyDescent="0.35">
      <c r="K9683" s="293"/>
      <c r="M9683" s="290"/>
    </row>
    <row r="9684" spans="11:13" x14ac:dyDescent="0.35">
      <c r="K9684" s="293"/>
      <c r="M9684" s="290"/>
    </row>
    <row r="9685" spans="11:13" x14ac:dyDescent="0.35">
      <c r="K9685" s="293"/>
      <c r="M9685" s="290"/>
    </row>
    <row r="9686" spans="11:13" x14ac:dyDescent="0.35">
      <c r="K9686" s="293"/>
      <c r="M9686" s="290"/>
    </row>
    <row r="9687" spans="11:13" x14ac:dyDescent="0.35">
      <c r="K9687" s="293"/>
      <c r="M9687" s="290"/>
    </row>
    <row r="9688" spans="11:13" x14ac:dyDescent="0.35">
      <c r="K9688" s="293"/>
      <c r="M9688" s="290"/>
    </row>
    <row r="9689" spans="11:13" x14ac:dyDescent="0.35">
      <c r="K9689" s="293"/>
      <c r="M9689" s="290"/>
    </row>
    <row r="9690" spans="11:13" x14ac:dyDescent="0.35">
      <c r="K9690" s="293"/>
      <c r="M9690" s="290"/>
    </row>
    <row r="9691" spans="11:13" x14ac:dyDescent="0.35">
      <c r="K9691" s="293"/>
      <c r="M9691" s="290"/>
    </row>
    <row r="9692" spans="11:13" x14ac:dyDescent="0.35">
      <c r="K9692" s="293"/>
      <c r="M9692" s="290"/>
    </row>
    <row r="9693" spans="11:13" x14ac:dyDescent="0.35">
      <c r="K9693" s="293"/>
      <c r="M9693" s="290"/>
    </row>
    <row r="9694" spans="11:13" x14ac:dyDescent="0.35">
      <c r="K9694" s="293"/>
      <c r="M9694" s="290"/>
    </row>
    <row r="9695" spans="11:13" x14ac:dyDescent="0.35">
      <c r="K9695" s="293"/>
      <c r="M9695" s="290"/>
    </row>
    <row r="9696" spans="11:13" x14ac:dyDescent="0.35">
      <c r="K9696" s="293"/>
      <c r="M9696" s="290"/>
    </row>
    <row r="9697" spans="11:13" x14ac:dyDescent="0.35">
      <c r="K9697" s="293"/>
      <c r="M9697" s="290"/>
    </row>
    <row r="9698" spans="11:13" x14ac:dyDescent="0.35">
      <c r="K9698" s="293"/>
      <c r="M9698" s="290"/>
    </row>
    <row r="9699" spans="11:13" x14ac:dyDescent="0.35">
      <c r="K9699" s="293"/>
      <c r="M9699" s="290"/>
    </row>
    <row r="9700" spans="11:13" x14ac:dyDescent="0.35">
      <c r="K9700" s="293"/>
      <c r="M9700" s="290"/>
    </row>
    <row r="9701" spans="11:13" x14ac:dyDescent="0.35">
      <c r="K9701" s="293"/>
      <c r="M9701" s="290"/>
    </row>
    <row r="9702" spans="11:13" x14ac:dyDescent="0.35">
      <c r="K9702" s="293"/>
      <c r="M9702" s="290"/>
    </row>
    <row r="9703" spans="11:13" x14ac:dyDescent="0.35">
      <c r="K9703" s="293"/>
      <c r="M9703" s="290"/>
    </row>
    <row r="9704" spans="11:13" x14ac:dyDescent="0.35">
      <c r="K9704" s="293"/>
      <c r="M9704" s="290"/>
    </row>
    <row r="9705" spans="11:13" x14ac:dyDescent="0.35">
      <c r="K9705" s="293"/>
      <c r="M9705" s="290"/>
    </row>
    <row r="9706" spans="11:13" x14ac:dyDescent="0.35">
      <c r="K9706" s="293"/>
      <c r="M9706" s="290"/>
    </row>
    <row r="9707" spans="11:13" x14ac:dyDescent="0.35">
      <c r="K9707" s="293"/>
      <c r="M9707" s="290"/>
    </row>
    <row r="9708" spans="11:13" x14ac:dyDescent="0.35">
      <c r="K9708" s="293"/>
      <c r="M9708" s="290"/>
    </row>
    <row r="9709" spans="11:13" x14ac:dyDescent="0.35">
      <c r="K9709" s="293"/>
      <c r="M9709" s="290"/>
    </row>
    <row r="9710" spans="11:13" x14ac:dyDescent="0.35">
      <c r="K9710" s="293"/>
      <c r="M9710" s="290"/>
    </row>
    <row r="9711" spans="11:13" x14ac:dyDescent="0.35">
      <c r="K9711" s="293"/>
      <c r="M9711" s="290"/>
    </row>
    <row r="9712" spans="11:13" x14ac:dyDescent="0.35">
      <c r="K9712" s="293"/>
      <c r="M9712" s="290"/>
    </row>
    <row r="9713" spans="11:13" x14ac:dyDescent="0.35">
      <c r="K9713" s="293"/>
      <c r="M9713" s="290"/>
    </row>
    <row r="9714" spans="11:13" x14ac:dyDescent="0.35">
      <c r="K9714" s="293"/>
      <c r="M9714" s="290"/>
    </row>
    <row r="9715" spans="11:13" x14ac:dyDescent="0.35">
      <c r="K9715" s="293"/>
      <c r="M9715" s="290"/>
    </row>
    <row r="9716" spans="11:13" x14ac:dyDescent="0.35">
      <c r="K9716" s="293"/>
      <c r="M9716" s="290"/>
    </row>
    <row r="9717" spans="11:13" x14ac:dyDescent="0.35">
      <c r="K9717" s="293"/>
      <c r="M9717" s="290"/>
    </row>
    <row r="9718" spans="11:13" x14ac:dyDescent="0.35">
      <c r="K9718" s="293"/>
      <c r="M9718" s="290"/>
    </row>
    <row r="9719" spans="11:13" x14ac:dyDescent="0.35">
      <c r="K9719" s="293"/>
      <c r="M9719" s="290"/>
    </row>
    <row r="9720" spans="11:13" x14ac:dyDescent="0.35">
      <c r="K9720" s="293"/>
      <c r="M9720" s="290"/>
    </row>
    <row r="9721" spans="11:13" x14ac:dyDescent="0.35">
      <c r="K9721" s="293"/>
      <c r="M9721" s="290"/>
    </row>
    <row r="9722" spans="11:13" x14ac:dyDescent="0.35">
      <c r="K9722" s="293"/>
      <c r="M9722" s="290"/>
    </row>
    <row r="9723" spans="11:13" x14ac:dyDescent="0.35">
      <c r="K9723" s="293"/>
      <c r="M9723" s="290"/>
    </row>
    <row r="9724" spans="11:13" x14ac:dyDescent="0.35">
      <c r="K9724" s="293"/>
      <c r="M9724" s="290"/>
    </row>
    <row r="9725" spans="11:13" x14ac:dyDescent="0.35">
      <c r="K9725" s="293"/>
      <c r="M9725" s="290"/>
    </row>
    <row r="9726" spans="11:13" x14ac:dyDescent="0.35">
      <c r="K9726" s="293"/>
      <c r="M9726" s="290"/>
    </row>
    <row r="9727" spans="11:13" x14ac:dyDescent="0.35">
      <c r="K9727" s="293"/>
      <c r="M9727" s="290"/>
    </row>
    <row r="9728" spans="11:13" x14ac:dyDescent="0.35">
      <c r="K9728" s="293"/>
      <c r="M9728" s="290"/>
    </row>
    <row r="9729" spans="11:13" x14ac:dyDescent="0.35">
      <c r="K9729" s="293"/>
      <c r="M9729" s="290"/>
    </row>
    <row r="9730" spans="11:13" x14ac:dyDescent="0.35">
      <c r="K9730" s="293"/>
      <c r="M9730" s="290"/>
    </row>
    <row r="9731" spans="11:13" x14ac:dyDescent="0.35">
      <c r="K9731" s="293"/>
      <c r="M9731" s="290"/>
    </row>
    <row r="9732" spans="11:13" x14ac:dyDescent="0.35">
      <c r="K9732" s="293"/>
      <c r="M9732" s="290"/>
    </row>
    <row r="9733" spans="11:13" x14ac:dyDescent="0.35">
      <c r="K9733" s="293"/>
      <c r="M9733" s="290"/>
    </row>
    <row r="9734" spans="11:13" x14ac:dyDescent="0.35">
      <c r="K9734" s="293"/>
      <c r="M9734" s="290"/>
    </row>
    <row r="9735" spans="11:13" x14ac:dyDescent="0.35">
      <c r="K9735" s="293"/>
      <c r="M9735" s="290"/>
    </row>
    <row r="9736" spans="11:13" x14ac:dyDescent="0.35">
      <c r="K9736" s="293"/>
      <c r="M9736" s="290"/>
    </row>
    <row r="9737" spans="11:13" x14ac:dyDescent="0.35">
      <c r="K9737" s="293"/>
      <c r="M9737" s="290"/>
    </row>
    <row r="9738" spans="11:13" x14ac:dyDescent="0.35">
      <c r="K9738" s="293"/>
      <c r="M9738" s="290"/>
    </row>
    <row r="9739" spans="11:13" x14ac:dyDescent="0.35">
      <c r="K9739" s="293"/>
      <c r="M9739" s="290"/>
    </row>
    <row r="9740" spans="11:13" x14ac:dyDescent="0.35">
      <c r="K9740" s="293"/>
      <c r="M9740" s="290"/>
    </row>
    <row r="9741" spans="11:13" x14ac:dyDescent="0.35">
      <c r="K9741" s="293"/>
      <c r="M9741" s="290"/>
    </row>
    <row r="9742" spans="11:13" x14ac:dyDescent="0.35">
      <c r="K9742" s="293"/>
      <c r="M9742" s="290"/>
    </row>
    <row r="9743" spans="11:13" x14ac:dyDescent="0.35">
      <c r="K9743" s="293"/>
      <c r="M9743" s="290"/>
    </row>
    <row r="9744" spans="11:13" x14ac:dyDescent="0.35">
      <c r="K9744" s="293"/>
      <c r="M9744" s="290"/>
    </row>
    <row r="9745" spans="11:13" x14ac:dyDescent="0.35">
      <c r="K9745" s="293"/>
      <c r="M9745" s="290"/>
    </row>
    <row r="9746" spans="11:13" x14ac:dyDescent="0.35">
      <c r="K9746" s="293"/>
      <c r="M9746" s="290"/>
    </row>
    <row r="9747" spans="11:13" x14ac:dyDescent="0.35">
      <c r="K9747" s="293"/>
      <c r="M9747" s="290"/>
    </row>
    <row r="9748" spans="11:13" x14ac:dyDescent="0.35">
      <c r="K9748" s="293"/>
      <c r="M9748" s="290"/>
    </row>
    <row r="9749" spans="11:13" x14ac:dyDescent="0.35">
      <c r="K9749" s="293"/>
      <c r="M9749" s="290"/>
    </row>
    <row r="9750" spans="11:13" x14ac:dyDescent="0.35">
      <c r="K9750" s="293"/>
      <c r="M9750" s="290"/>
    </row>
    <row r="9751" spans="11:13" x14ac:dyDescent="0.35">
      <c r="K9751" s="293"/>
      <c r="M9751" s="290"/>
    </row>
    <row r="9752" spans="11:13" x14ac:dyDescent="0.35">
      <c r="K9752" s="293"/>
      <c r="M9752" s="290"/>
    </row>
    <row r="9753" spans="11:13" x14ac:dyDescent="0.35">
      <c r="K9753" s="293"/>
      <c r="M9753" s="290"/>
    </row>
    <row r="9754" spans="11:13" x14ac:dyDescent="0.35">
      <c r="K9754" s="293"/>
      <c r="M9754" s="290"/>
    </row>
    <row r="9755" spans="11:13" x14ac:dyDescent="0.35">
      <c r="K9755" s="293"/>
      <c r="M9755" s="290"/>
    </row>
    <row r="9756" spans="11:13" x14ac:dyDescent="0.35">
      <c r="K9756" s="293"/>
      <c r="M9756" s="290"/>
    </row>
    <row r="9757" spans="11:13" x14ac:dyDescent="0.35">
      <c r="K9757" s="293"/>
      <c r="M9757" s="290"/>
    </row>
    <row r="9758" spans="11:13" x14ac:dyDescent="0.35">
      <c r="K9758" s="293"/>
      <c r="M9758" s="290"/>
    </row>
    <row r="9759" spans="11:13" x14ac:dyDescent="0.35">
      <c r="K9759" s="293"/>
      <c r="M9759" s="290"/>
    </row>
    <row r="9760" spans="11:13" x14ac:dyDescent="0.35">
      <c r="K9760" s="293"/>
      <c r="M9760" s="290"/>
    </row>
    <row r="9761" spans="11:13" x14ac:dyDescent="0.35">
      <c r="K9761" s="293"/>
      <c r="M9761" s="290"/>
    </row>
    <row r="9762" spans="11:13" x14ac:dyDescent="0.35">
      <c r="K9762" s="293"/>
      <c r="M9762" s="290"/>
    </row>
    <row r="9763" spans="11:13" x14ac:dyDescent="0.35">
      <c r="K9763" s="293"/>
      <c r="M9763" s="290"/>
    </row>
    <row r="9764" spans="11:13" x14ac:dyDescent="0.35">
      <c r="K9764" s="293"/>
      <c r="M9764" s="290"/>
    </row>
    <row r="9765" spans="11:13" x14ac:dyDescent="0.35">
      <c r="K9765" s="293"/>
      <c r="M9765" s="290"/>
    </row>
    <row r="9766" spans="11:13" x14ac:dyDescent="0.35">
      <c r="K9766" s="293"/>
      <c r="M9766" s="290"/>
    </row>
    <row r="9767" spans="11:13" x14ac:dyDescent="0.35">
      <c r="K9767" s="293"/>
      <c r="M9767" s="290"/>
    </row>
    <row r="9768" spans="11:13" x14ac:dyDescent="0.35">
      <c r="K9768" s="293"/>
      <c r="M9768" s="290"/>
    </row>
    <row r="9769" spans="11:13" x14ac:dyDescent="0.35">
      <c r="K9769" s="293"/>
      <c r="M9769" s="290"/>
    </row>
    <row r="9770" spans="11:13" x14ac:dyDescent="0.35">
      <c r="K9770" s="293"/>
      <c r="M9770" s="290"/>
    </row>
    <row r="9771" spans="11:13" x14ac:dyDescent="0.35">
      <c r="K9771" s="293"/>
      <c r="M9771" s="290"/>
    </row>
    <row r="9772" spans="11:13" x14ac:dyDescent="0.35">
      <c r="K9772" s="293"/>
      <c r="M9772" s="290"/>
    </row>
    <row r="9773" spans="11:13" x14ac:dyDescent="0.35">
      <c r="K9773" s="293"/>
      <c r="M9773" s="290"/>
    </row>
    <row r="9774" spans="11:13" x14ac:dyDescent="0.35">
      <c r="K9774" s="293"/>
      <c r="M9774" s="290"/>
    </row>
    <row r="9775" spans="11:13" x14ac:dyDescent="0.35">
      <c r="K9775" s="293"/>
      <c r="M9775" s="290"/>
    </row>
    <row r="9776" spans="11:13" x14ac:dyDescent="0.35">
      <c r="K9776" s="293"/>
      <c r="M9776" s="290"/>
    </row>
    <row r="9777" spans="11:13" x14ac:dyDescent="0.35">
      <c r="K9777" s="293"/>
      <c r="M9777" s="290"/>
    </row>
    <row r="9778" spans="11:13" x14ac:dyDescent="0.35">
      <c r="K9778" s="293"/>
      <c r="M9778" s="290"/>
    </row>
    <row r="9779" spans="11:13" x14ac:dyDescent="0.35">
      <c r="K9779" s="293"/>
      <c r="M9779" s="290"/>
    </row>
    <row r="9780" spans="11:13" x14ac:dyDescent="0.35">
      <c r="K9780" s="293"/>
      <c r="M9780" s="290"/>
    </row>
    <row r="9781" spans="11:13" x14ac:dyDescent="0.35">
      <c r="K9781" s="293"/>
      <c r="M9781" s="290"/>
    </row>
    <row r="9782" spans="11:13" x14ac:dyDescent="0.35">
      <c r="K9782" s="293"/>
      <c r="M9782" s="290"/>
    </row>
    <row r="9783" spans="11:13" x14ac:dyDescent="0.35">
      <c r="K9783" s="293"/>
      <c r="M9783" s="290"/>
    </row>
    <row r="9784" spans="11:13" x14ac:dyDescent="0.35">
      <c r="K9784" s="293"/>
      <c r="M9784" s="290"/>
    </row>
    <row r="9785" spans="11:13" x14ac:dyDescent="0.35">
      <c r="K9785" s="293"/>
      <c r="M9785" s="290"/>
    </row>
    <row r="9786" spans="11:13" x14ac:dyDescent="0.35">
      <c r="K9786" s="293"/>
      <c r="M9786" s="290"/>
    </row>
    <row r="9787" spans="11:13" x14ac:dyDescent="0.35">
      <c r="K9787" s="293"/>
      <c r="M9787" s="290"/>
    </row>
    <row r="9788" spans="11:13" x14ac:dyDescent="0.35">
      <c r="K9788" s="293"/>
      <c r="M9788" s="290"/>
    </row>
    <row r="9789" spans="11:13" x14ac:dyDescent="0.35">
      <c r="K9789" s="293"/>
      <c r="M9789" s="290"/>
    </row>
    <row r="9790" spans="11:13" x14ac:dyDescent="0.35">
      <c r="K9790" s="293"/>
      <c r="M9790" s="290"/>
    </row>
    <row r="9791" spans="11:13" x14ac:dyDescent="0.35">
      <c r="K9791" s="293"/>
      <c r="M9791" s="290"/>
    </row>
    <row r="9792" spans="11:13" x14ac:dyDescent="0.35">
      <c r="K9792" s="293"/>
      <c r="M9792" s="290"/>
    </row>
    <row r="9793" spans="11:13" x14ac:dyDescent="0.35">
      <c r="K9793" s="293"/>
      <c r="M9793" s="290"/>
    </row>
    <row r="9794" spans="11:13" x14ac:dyDescent="0.35">
      <c r="K9794" s="293"/>
      <c r="M9794" s="290"/>
    </row>
    <row r="9795" spans="11:13" x14ac:dyDescent="0.35">
      <c r="K9795" s="293"/>
      <c r="M9795" s="290"/>
    </row>
    <row r="9796" spans="11:13" x14ac:dyDescent="0.35">
      <c r="K9796" s="293"/>
      <c r="M9796" s="290"/>
    </row>
    <row r="9797" spans="11:13" x14ac:dyDescent="0.35">
      <c r="K9797" s="293"/>
      <c r="M9797" s="290"/>
    </row>
    <row r="9798" spans="11:13" x14ac:dyDescent="0.35">
      <c r="K9798" s="293"/>
      <c r="M9798" s="290"/>
    </row>
    <row r="9799" spans="11:13" x14ac:dyDescent="0.35">
      <c r="K9799" s="293"/>
      <c r="M9799" s="290"/>
    </row>
    <row r="9800" spans="11:13" x14ac:dyDescent="0.35">
      <c r="K9800" s="293"/>
      <c r="M9800" s="290"/>
    </row>
    <row r="9801" spans="11:13" x14ac:dyDescent="0.35">
      <c r="K9801" s="293"/>
      <c r="M9801" s="290"/>
    </row>
    <row r="9802" spans="11:13" x14ac:dyDescent="0.35">
      <c r="K9802" s="293"/>
      <c r="M9802" s="290"/>
    </row>
    <row r="9803" spans="11:13" x14ac:dyDescent="0.35">
      <c r="K9803" s="293"/>
      <c r="M9803" s="290"/>
    </row>
    <row r="9804" spans="11:13" x14ac:dyDescent="0.35">
      <c r="K9804" s="293"/>
      <c r="M9804" s="290"/>
    </row>
    <row r="9805" spans="11:13" x14ac:dyDescent="0.35">
      <c r="K9805" s="293"/>
      <c r="M9805" s="290"/>
    </row>
    <row r="9806" spans="11:13" x14ac:dyDescent="0.35">
      <c r="K9806" s="293"/>
      <c r="M9806" s="290"/>
    </row>
    <row r="9807" spans="11:13" x14ac:dyDescent="0.35">
      <c r="K9807" s="293"/>
      <c r="M9807" s="290"/>
    </row>
    <row r="9808" spans="11:13" x14ac:dyDescent="0.35">
      <c r="K9808" s="293"/>
      <c r="M9808" s="290"/>
    </row>
    <row r="9809" spans="11:13" x14ac:dyDescent="0.35">
      <c r="K9809" s="293"/>
      <c r="M9809" s="290"/>
    </row>
    <row r="9810" spans="11:13" x14ac:dyDescent="0.35">
      <c r="K9810" s="293"/>
      <c r="M9810" s="290"/>
    </row>
    <row r="9811" spans="11:13" x14ac:dyDescent="0.35">
      <c r="K9811" s="293"/>
      <c r="M9811" s="290"/>
    </row>
    <row r="9812" spans="11:13" x14ac:dyDescent="0.35">
      <c r="K9812" s="293"/>
      <c r="M9812" s="290"/>
    </row>
    <row r="9813" spans="11:13" x14ac:dyDescent="0.35">
      <c r="K9813" s="293"/>
      <c r="M9813" s="290"/>
    </row>
    <row r="9814" spans="11:13" x14ac:dyDescent="0.35">
      <c r="K9814" s="293"/>
      <c r="M9814" s="290"/>
    </row>
    <row r="9815" spans="11:13" x14ac:dyDescent="0.35">
      <c r="K9815" s="293"/>
      <c r="M9815" s="290"/>
    </row>
    <row r="9816" spans="11:13" x14ac:dyDescent="0.35">
      <c r="K9816" s="293"/>
      <c r="M9816" s="290"/>
    </row>
    <row r="9817" spans="11:13" x14ac:dyDescent="0.35">
      <c r="K9817" s="293"/>
      <c r="M9817" s="290"/>
    </row>
    <row r="9818" spans="11:13" x14ac:dyDescent="0.35">
      <c r="K9818" s="293"/>
      <c r="M9818" s="290"/>
    </row>
    <row r="9819" spans="11:13" x14ac:dyDescent="0.35">
      <c r="K9819" s="293"/>
      <c r="M9819" s="290"/>
    </row>
    <row r="9820" spans="11:13" x14ac:dyDescent="0.35">
      <c r="K9820" s="293"/>
      <c r="M9820" s="290"/>
    </row>
    <row r="9821" spans="11:13" x14ac:dyDescent="0.35">
      <c r="K9821" s="293"/>
      <c r="M9821" s="290"/>
    </row>
    <row r="9822" spans="11:13" x14ac:dyDescent="0.35">
      <c r="K9822" s="293"/>
      <c r="M9822" s="290"/>
    </row>
    <row r="9823" spans="11:13" x14ac:dyDescent="0.35">
      <c r="K9823" s="293"/>
      <c r="M9823" s="290"/>
    </row>
    <row r="9824" spans="11:13" x14ac:dyDescent="0.35">
      <c r="K9824" s="293"/>
      <c r="M9824" s="290"/>
    </row>
    <row r="9825" spans="11:13" x14ac:dyDescent="0.35">
      <c r="K9825" s="293"/>
      <c r="M9825" s="290"/>
    </row>
    <row r="9826" spans="11:13" x14ac:dyDescent="0.35">
      <c r="K9826" s="293"/>
      <c r="M9826" s="290"/>
    </row>
    <row r="9827" spans="11:13" x14ac:dyDescent="0.35">
      <c r="K9827" s="293"/>
      <c r="M9827" s="290"/>
    </row>
    <row r="9828" spans="11:13" x14ac:dyDescent="0.35">
      <c r="K9828" s="293"/>
      <c r="M9828" s="290"/>
    </row>
    <row r="9829" spans="11:13" x14ac:dyDescent="0.35">
      <c r="K9829" s="293"/>
      <c r="M9829" s="290"/>
    </row>
    <row r="9830" spans="11:13" x14ac:dyDescent="0.35">
      <c r="K9830" s="293"/>
      <c r="M9830" s="290"/>
    </row>
    <row r="9831" spans="11:13" x14ac:dyDescent="0.35">
      <c r="K9831" s="293"/>
      <c r="M9831" s="290"/>
    </row>
    <row r="9832" spans="11:13" x14ac:dyDescent="0.35">
      <c r="K9832" s="293"/>
      <c r="M9832" s="290"/>
    </row>
    <row r="9833" spans="11:13" x14ac:dyDescent="0.35">
      <c r="K9833" s="293"/>
      <c r="M9833" s="290"/>
    </row>
    <row r="9834" spans="11:13" x14ac:dyDescent="0.35">
      <c r="K9834" s="293"/>
      <c r="M9834" s="290"/>
    </row>
    <row r="9835" spans="11:13" x14ac:dyDescent="0.35">
      <c r="K9835" s="293"/>
      <c r="M9835" s="290"/>
    </row>
    <row r="9836" spans="11:13" x14ac:dyDescent="0.35">
      <c r="K9836" s="293"/>
      <c r="M9836" s="290"/>
    </row>
    <row r="9837" spans="11:13" x14ac:dyDescent="0.35">
      <c r="K9837" s="293"/>
      <c r="M9837" s="290"/>
    </row>
    <row r="9838" spans="11:13" x14ac:dyDescent="0.35">
      <c r="K9838" s="293"/>
      <c r="M9838" s="290"/>
    </row>
    <row r="9839" spans="11:13" x14ac:dyDescent="0.35">
      <c r="K9839" s="293"/>
      <c r="M9839" s="290"/>
    </row>
    <row r="9840" spans="11:13" x14ac:dyDescent="0.35">
      <c r="K9840" s="293"/>
      <c r="M9840" s="290"/>
    </row>
    <row r="9841" spans="11:13" x14ac:dyDescent="0.35">
      <c r="K9841" s="293"/>
      <c r="M9841" s="290"/>
    </row>
    <row r="9842" spans="11:13" x14ac:dyDescent="0.35">
      <c r="K9842" s="293"/>
      <c r="M9842" s="290"/>
    </row>
    <row r="9843" spans="11:13" x14ac:dyDescent="0.35">
      <c r="K9843" s="293"/>
      <c r="M9843" s="290"/>
    </row>
    <row r="9844" spans="11:13" x14ac:dyDescent="0.35">
      <c r="K9844" s="293"/>
      <c r="M9844" s="290"/>
    </row>
    <row r="9845" spans="11:13" x14ac:dyDescent="0.35">
      <c r="K9845" s="293"/>
      <c r="M9845" s="290"/>
    </row>
    <row r="9846" spans="11:13" x14ac:dyDescent="0.35">
      <c r="K9846" s="293"/>
      <c r="M9846" s="290"/>
    </row>
    <row r="9847" spans="11:13" x14ac:dyDescent="0.35">
      <c r="K9847" s="293"/>
      <c r="M9847" s="290"/>
    </row>
    <row r="9848" spans="11:13" x14ac:dyDescent="0.35">
      <c r="K9848" s="293"/>
      <c r="M9848" s="290"/>
    </row>
    <row r="9849" spans="11:13" x14ac:dyDescent="0.35">
      <c r="K9849" s="293"/>
      <c r="M9849" s="290"/>
    </row>
    <row r="9850" spans="11:13" x14ac:dyDescent="0.35">
      <c r="K9850" s="293"/>
      <c r="M9850" s="290"/>
    </row>
    <row r="9851" spans="11:13" x14ac:dyDescent="0.35">
      <c r="K9851" s="293"/>
      <c r="M9851" s="290"/>
    </row>
    <row r="9852" spans="11:13" x14ac:dyDescent="0.35">
      <c r="K9852" s="293"/>
      <c r="M9852" s="290"/>
    </row>
    <row r="9853" spans="11:13" x14ac:dyDescent="0.35">
      <c r="K9853" s="293"/>
      <c r="M9853" s="290"/>
    </row>
    <row r="9854" spans="11:13" x14ac:dyDescent="0.35">
      <c r="K9854" s="293"/>
      <c r="M9854" s="290"/>
    </row>
    <row r="9855" spans="11:13" x14ac:dyDescent="0.35">
      <c r="K9855" s="293"/>
      <c r="M9855" s="290"/>
    </row>
    <row r="9856" spans="11:13" x14ac:dyDescent="0.35">
      <c r="K9856" s="293"/>
      <c r="M9856" s="290"/>
    </row>
    <row r="9857" spans="11:13" x14ac:dyDescent="0.35">
      <c r="K9857" s="293"/>
      <c r="M9857" s="290"/>
    </row>
    <row r="9858" spans="11:13" x14ac:dyDescent="0.35">
      <c r="K9858" s="293"/>
      <c r="M9858" s="290"/>
    </row>
    <row r="9859" spans="11:13" x14ac:dyDescent="0.35">
      <c r="K9859" s="293"/>
      <c r="M9859" s="290"/>
    </row>
    <row r="9860" spans="11:13" x14ac:dyDescent="0.35">
      <c r="K9860" s="293"/>
      <c r="M9860" s="290"/>
    </row>
    <row r="9861" spans="11:13" x14ac:dyDescent="0.35">
      <c r="K9861" s="293"/>
      <c r="M9861" s="290"/>
    </row>
    <row r="9862" spans="11:13" x14ac:dyDescent="0.35">
      <c r="K9862" s="293"/>
      <c r="M9862" s="290"/>
    </row>
    <row r="9863" spans="11:13" x14ac:dyDescent="0.35">
      <c r="K9863" s="293"/>
      <c r="M9863" s="290"/>
    </row>
    <row r="9864" spans="11:13" x14ac:dyDescent="0.35">
      <c r="K9864" s="293"/>
      <c r="M9864" s="290"/>
    </row>
    <row r="9865" spans="11:13" x14ac:dyDescent="0.35">
      <c r="K9865" s="293"/>
      <c r="M9865" s="290"/>
    </row>
    <row r="9866" spans="11:13" x14ac:dyDescent="0.35">
      <c r="K9866" s="293"/>
      <c r="M9866" s="290"/>
    </row>
    <row r="9867" spans="11:13" x14ac:dyDescent="0.35">
      <c r="K9867" s="293"/>
      <c r="M9867" s="290"/>
    </row>
    <row r="9868" spans="11:13" x14ac:dyDescent="0.35">
      <c r="K9868" s="293"/>
      <c r="M9868" s="290"/>
    </row>
    <row r="9869" spans="11:13" x14ac:dyDescent="0.35">
      <c r="K9869" s="293"/>
      <c r="M9869" s="290"/>
    </row>
    <row r="9870" spans="11:13" x14ac:dyDescent="0.35">
      <c r="K9870" s="293"/>
      <c r="M9870" s="290"/>
    </row>
    <row r="9871" spans="11:13" x14ac:dyDescent="0.35">
      <c r="K9871" s="293"/>
      <c r="M9871" s="290"/>
    </row>
    <row r="9872" spans="11:13" x14ac:dyDescent="0.35">
      <c r="K9872" s="293"/>
      <c r="M9872" s="290"/>
    </row>
    <row r="9873" spans="11:13" x14ac:dyDescent="0.35">
      <c r="K9873" s="293"/>
      <c r="M9873" s="290"/>
    </row>
    <row r="9874" spans="11:13" x14ac:dyDescent="0.35">
      <c r="K9874" s="293"/>
      <c r="M9874" s="290"/>
    </row>
    <row r="9875" spans="11:13" x14ac:dyDescent="0.35">
      <c r="K9875" s="293"/>
      <c r="M9875" s="290"/>
    </row>
    <row r="9876" spans="11:13" x14ac:dyDescent="0.35">
      <c r="K9876" s="293"/>
      <c r="M9876" s="290"/>
    </row>
    <row r="9877" spans="11:13" x14ac:dyDescent="0.35">
      <c r="K9877" s="293"/>
      <c r="M9877" s="290"/>
    </row>
    <row r="9878" spans="11:13" x14ac:dyDescent="0.35">
      <c r="K9878" s="293"/>
      <c r="M9878" s="290"/>
    </row>
    <row r="9879" spans="11:13" x14ac:dyDescent="0.35">
      <c r="K9879" s="293"/>
      <c r="M9879" s="290"/>
    </row>
    <row r="9880" spans="11:13" x14ac:dyDescent="0.35">
      <c r="K9880" s="293"/>
      <c r="M9880" s="290"/>
    </row>
    <row r="9881" spans="11:13" x14ac:dyDescent="0.35">
      <c r="K9881" s="293"/>
      <c r="M9881" s="290"/>
    </row>
    <row r="9882" spans="11:13" x14ac:dyDescent="0.35">
      <c r="K9882" s="293"/>
      <c r="M9882" s="290"/>
    </row>
    <row r="9883" spans="11:13" x14ac:dyDescent="0.35">
      <c r="K9883" s="293"/>
      <c r="M9883" s="290"/>
    </row>
    <row r="9884" spans="11:13" x14ac:dyDescent="0.35">
      <c r="K9884" s="293"/>
      <c r="M9884" s="290"/>
    </row>
    <row r="9885" spans="11:13" x14ac:dyDescent="0.35">
      <c r="K9885" s="293"/>
      <c r="M9885" s="290"/>
    </row>
    <row r="9886" spans="11:13" x14ac:dyDescent="0.35">
      <c r="K9886" s="293"/>
      <c r="M9886" s="290"/>
    </row>
    <row r="9887" spans="11:13" x14ac:dyDescent="0.35">
      <c r="K9887" s="293"/>
      <c r="M9887" s="290"/>
    </row>
    <row r="9888" spans="11:13" x14ac:dyDescent="0.35">
      <c r="K9888" s="293"/>
      <c r="M9888" s="290"/>
    </row>
    <row r="9889" spans="11:13" x14ac:dyDescent="0.35">
      <c r="K9889" s="293"/>
      <c r="M9889" s="290"/>
    </row>
    <row r="9890" spans="11:13" x14ac:dyDescent="0.35">
      <c r="K9890" s="293"/>
      <c r="M9890" s="290"/>
    </row>
    <row r="9891" spans="11:13" x14ac:dyDescent="0.35">
      <c r="K9891" s="293"/>
      <c r="M9891" s="290"/>
    </row>
    <row r="9892" spans="11:13" x14ac:dyDescent="0.35">
      <c r="K9892" s="293"/>
      <c r="M9892" s="290"/>
    </row>
    <row r="9893" spans="11:13" x14ac:dyDescent="0.35">
      <c r="K9893" s="293"/>
      <c r="M9893" s="290"/>
    </row>
    <row r="9894" spans="11:13" x14ac:dyDescent="0.35">
      <c r="K9894" s="293"/>
      <c r="M9894" s="290"/>
    </row>
    <row r="9895" spans="11:13" x14ac:dyDescent="0.35">
      <c r="K9895" s="293"/>
      <c r="M9895" s="290"/>
    </row>
    <row r="9896" spans="11:13" x14ac:dyDescent="0.35">
      <c r="K9896" s="293"/>
      <c r="M9896" s="290"/>
    </row>
    <row r="9897" spans="11:13" x14ac:dyDescent="0.35">
      <c r="K9897" s="293"/>
      <c r="M9897" s="290"/>
    </row>
    <row r="9898" spans="11:13" x14ac:dyDescent="0.35">
      <c r="K9898" s="293"/>
      <c r="M9898" s="290"/>
    </row>
    <row r="9899" spans="11:13" x14ac:dyDescent="0.35">
      <c r="K9899" s="293"/>
      <c r="M9899" s="290"/>
    </row>
    <row r="9900" spans="11:13" x14ac:dyDescent="0.35">
      <c r="K9900" s="293"/>
      <c r="M9900" s="290"/>
    </row>
    <row r="9901" spans="11:13" x14ac:dyDescent="0.35">
      <c r="K9901" s="293"/>
      <c r="M9901" s="290"/>
    </row>
    <row r="9902" spans="11:13" x14ac:dyDescent="0.35">
      <c r="K9902" s="293"/>
      <c r="M9902" s="290"/>
    </row>
    <row r="9903" spans="11:13" x14ac:dyDescent="0.35">
      <c r="K9903" s="293"/>
      <c r="M9903" s="290"/>
    </row>
    <row r="9904" spans="11:13" x14ac:dyDescent="0.35">
      <c r="K9904" s="293"/>
      <c r="M9904" s="290"/>
    </row>
    <row r="9905" spans="11:13" x14ac:dyDescent="0.35">
      <c r="K9905" s="293"/>
      <c r="M9905" s="290"/>
    </row>
    <row r="9906" spans="11:13" x14ac:dyDescent="0.35">
      <c r="K9906" s="293"/>
      <c r="M9906" s="290"/>
    </row>
    <row r="9907" spans="11:13" x14ac:dyDescent="0.35">
      <c r="K9907" s="293"/>
      <c r="M9907" s="290"/>
    </row>
    <row r="9908" spans="11:13" x14ac:dyDescent="0.35">
      <c r="K9908" s="293"/>
      <c r="M9908" s="290"/>
    </row>
    <row r="9909" spans="11:13" x14ac:dyDescent="0.35">
      <c r="K9909" s="293"/>
      <c r="M9909" s="290"/>
    </row>
    <row r="9910" spans="11:13" x14ac:dyDescent="0.35">
      <c r="K9910" s="293"/>
      <c r="M9910" s="290"/>
    </row>
    <row r="9911" spans="11:13" x14ac:dyDescent="0.35">
      <c r="K9911" s="293"/>
      <c r="M9911" s="290"/>
    </row>
    <row r="9912" spans="11:13" x14ac:dyDescent="0.35">
      <c r="K9912" s="293"/>
      <c r="M9912" s="290"/>
    </row>
    <row r="9913" spans="11:13" x14ac:dyDescent="0.35">
      <c r="K9913" s="293"/>
      <c r="M9913" s="290"/>
    </row>
    <row r="9914" spans="11:13" x14ac:dyDescent="0.35">
      <c r="K9914" s="293"/>
      <c r="M9914" s="290"/>
    </row>
    <row r="9915" spans="11:13" x14ac:dyDescent="0.35">
      <c r="K9915" s="293"/>
      <c r="M9915" s="290"/>
    </row>
    <row r="9916" spans="11:13" x14ac:dyDescent="0.35">
      <c r="K9916" s="293"/>
      <c r="M9916" s="290"/>
    </row>
    <row r="9917" spans="11:13" x14ac:dyDescent="0.35">
      <c r="K9917" s="293"/>
      <c r="M9917" s="290"/>
    </row>
    <row r="9918" spans="11:13" x14ac:dyDescent="0.35">
      <c r="K9918" s="293"/>
      <c r="M9918" s="290"/>
    </row>
    <row r="9919" spans="11:13" x14ac:dyDescent="0.35">
      <c r="K9919" s="293"/>
      <c r="M9919" s="290"/>
    </row>
    <row r="9920" spans="11:13" x14ac:dyDescent="0.35">
      <c r="K9920" s="293"/>
      <c r="M9920" s="290"/>
    </row>
    <row r="9921" spans="11:13" x14ac:dyDescent="0.35">
      <c r="K9921" s="293"/>
      <c r="M9921" s="290"/>
    </row>
    <row r="9922" spans="11:13" x14ac:dyDescent="0.35">
      <c r="K9922" s="293"/>
      <c r="M9922" s="290"/>
    </row>
    <row r="9923" spans="11:13" x14ac:dyDescent="0.35">
      <c r="K9923" s="293"/>
      <c r="M9923" s="290"/>
    </row>
    <row r="9924" spans="11:13" x14ac:dyDescent="0.35">
      <c r="K9924" s="293"/>
      <c r="M9924" s="290"/>
    </row>
    <row r="9925" spans="11:13" x14ac:dyDescent="0.35">
      <c r="K9925" s="293"/>
      <c r="M9925" s="290"/>
    </row>
    <row r="9926" spans="11:13" x14ac:dyDescent="0.35">
      <c r="K9926" s="293"/>
      <c r="M9926" s="290"/>
    </row>
    <row r="9927" spans="11:13" x14ac:dyDescent="0.35">
      <c r="K9927" s="293"/>
      <c r="M9927" s="290"/>
    </row>
    <row r="9928" spans="11:13" x14ac:dyDescent="0.35">
      <c r="K9928" s="293"/>
      <c r="M9928" s="290"/>
    </row>
    <row r="9929" spans="11:13" x14ac:dyDescent="0.35">
      <c r="K9929" s="293"/>
      <c r="M9929" s="290"/>
    </row>
    <row r="9930" spans="11:13" x14ac:dyDescent="0.35">
      <c r="K9930" s="293"/>
      <c r="M9930" s="290"/>
    </row>
    <row r="9931" spans="11:13" x14ac:dyDescent="0.35">
      <c r="K9931" s="293"/>
      <c r="M9931" s="290"/>
    </row>
    <row r="9932" spans="11:13" x14ac:dyDescent="0.35">
      <c r="K9932" s="293"/>
      <c r="M9932" s="290"/>
    </row>
    <row r="9933" spans="11:13" x14ac:dyDescent="0.35">
      <c r="K9933" s="293"/>
      <c r="M9933" s="290"/>
    </row>
    <row r="9934" spans="11:13" x14ac:dyDescent="0.35">
      <c r="K9934" s="293"/>
      <c r="M9934" s="290"/>
    </row>
    <row r="9935" spans="11:13" x14ac:dyDescent="0.35">
      <c r="K9935" s="293"/>
      <c r="M9935" s="290"/>
    </row>
    <row r="9936" spans="11:13" x14ac:dyDescent="0.35">
      <c r="K9936" s="293"/>
      <c r="M9936" s="290"/>
    </row>
    <row r="9937" spans="11:13" x14ac:dyDescent="0.35">
      <c r="K9937" s="293"/>
      <c r="M9937" s="290"/>
    </row>
    <row r="9938" spans="11:13" x14ac:dyDescent="0.35">
      <c r="K9938" s="293"/>
      <c r="M9938" s="290"/>
    </row>
    <row r="9939" spans="11:13" x14ac:dyDescent="0.35">
      <c r="K9939" s="293"/>
      <c r="M9939" s="290"/>
    </row>
    <row r="9940" spans="11:13" x14ac:dyDescent="0.35">
      <c r="K9940" s="293"/>
      <c r="M9940" s="290"/>
    </row>
    <row r="9941" spans="11:13" x14ac:dyDescent="0.35">
      <c r="K9941" s="293"/>
      <c r="M9941" s="290"/>
    </row>
    <row r="9942" spans="11:13" x14ac:dyDescent="0.35">
      <c r="K9942" s="293"/>
      <c r="M9942" s="290"/>
    </row>
    <row r="9943" spans="11:13" x14ac:dyDescent="0.35">
      <c r="K9943" s="293"/>
      <c r="M9943" s="290"/>
    </row>
    <row r="9944" spans="11:13" x14ac:dyDescent="0.35">
      <c r="K9944" s="293"/>
      <c r="M9944" s="290"/>
    </row>
    <row r="9945" spans="11:13" x14ac:dyDescent="0.35">
      <c r="K9945" s="293"/>
      <c r="M9945" s="290"/>
    </row>
    <row r="9946" spans="11:13" x14ac:dyDescent="0.35">
      <c r="K9946" s="293"/>
      <c r="M9946" s="290"/>
    </row>
    <row r="9947" spans="11:13" x14ac:dyDescent="0.35">
      <c r="K9947" s="293"/>
      <c r="M9947" s="290"/>
    </row>
    <row r="9948" spans="11:13" x14ac:dyDescent="0.35">
      <c r="K9948" s="293"/>
      <c r="M9948" s="290"/>
    </row>
    <row r="9949" spans="11:13" x14ac:dyDescent="0.35">
      <c r="K9949" s="293"/>
      <c r="M9949" s="290"/>
    </row>
    <row r="9950" spans="11:13" x14ac:dyDescent="0.35">
      <c r="K9950" s="293"/>
      <c r="M9950" s="290"/>
    </row>
    <row r="9951" spans="11:13" x14ac:dyDescent="0.35">
      <c r="K9951" s="293"/>
      <c r="M9951" s="290"/>
    </row>
    <row r="9952" spans="11:13" x14ac:dyDescent="0.35">
      <c r="K9952" s="293"/>
      <c r="M9952" s="290"/>
    </row>
    <row r="9953" spans="11:13" x14ac:dyDescent="0.35">
      <c r="K9953" s="293"/>
      <c r="M9953" s="290"/>
    </row>
    <row r="9954" spans="11:13" x14ac:dyDescent="0.35">
      <c r="K9954" s="293"/>
      <c r="M9954" s="290"/>
    </row>
    <row r="9955" spans="11:13" x14ac:dyDescent="0.35">
      <c r="K9955" s="293"/>
      <c r="M9955" s="290"/>
    </row>
    <row r="9956" spans="11:13" x14ac:dyDescent="0.35">
      <c r="K9956" s="293"/>
      <c r="M9956" s="290"/>
    </row>
    <row r="9957" spans="11:13" x14ac:dyDescent="0.35">
      <c r="K9957" s="293"/>
      <c r="M9957" s="290"/>
    </row>
    <row r="9958" spans="11:13" x14ac:dyDescent="0.35">
      <c r="K9958" s="293"/>
      <c r="M9958" s="290"/>
    </row>
    <row r="9959" spans="11:13" x14ac:dyDescent="0.35">
      <c r="K9959" s="293"/>
      <c r="M9959" s="290"/>
    </row>
    <row r="9960" spans="11:13" x14ac:dyDescent="0.35">
      <c r="K9960" s="293"/>
      <c r="M9960" s="290"/>
    </row>
    <row r="9961" spans="11:13" x14ac:dyDescent="0.35">
      <c r="K9961" s="293"/>
      <c r="M9961" s="290"/>
    </row>
    <row r="9962" spans="11:13" x14ac:dyDescent="0.35">
      <c r="K9962" s="293"/>
      <c r="M9962" s="290"/>
    </row>
    <row r="9963" spans="11:13" x14ac:dyDescent="0.35">
      <c r="K9963" s="293"/>
      <c r="M9963" s="290"/>
    </row>
    <row r="9964" spans="11:13" x14ac:dyDescent="0.35">
      <c r="K9964" s="293"/>
      <c r="M9964" s="290"/>
    </row>
    <row r="9965" spans="11:13" x14ac:dyDescent="0.35">
      <c r="K9965" s="293"/>
      <c r="M9965" s="290"/>
    </row>
    <row r="9966" spans="11:13" x14ac:dyDescent="0.35">
      <c r="K9966" s="293"/>
      <c r="M9966" s="290"/>
    </row>
    <row r="9967" spans="11:13" x14ac:dyDescent="0.35">
      <c r="K9967" s="293"/>
      <c r="M9967" s="290"/>
    </row>
    <row r="9968" spans="11:13" x14ac:dyDescent="0.35">
      <c r="K9968" s="293"/>
      <c r="M9968" s="290"/>
    </row>
    <row r="9969" spans="11:13" x14ac:dyDescent="0.35">
      <c r="K9969" s="293"/>
      <c r="M9969" s="290"/>
    </row>
    <row r="9970" spans="11:13" x14ac:dyDescent="0.35">
      <c r="K9970" s="293"/>
      <c r="M9970" s="290"/>
    </row>
    <row r="9971" spans="11:13" x14ac:dyDescent="0.35">
      <c r="K9971" s="293"/>
      <c r="M9971" s="290"/>
    </row>
    <row r="9972" spans="11:13" x14ac:dyDescent="0.35">
      <c r="K9972" s="293"/>
      <c r="M9972" s="290"/>
    </row>
    <row r="9973" spans="11:13" x14ac:dyDescent="0.35">
      <c r="K9973" s="293"/>
      <c r="M9973" s="290"/>
    </row>
    <row r="9974" spans="11:13" x14ac:dyDescent="0.35">
      <c r="K9974" s="293"/>
      <c r="M9974" s="290"/>
    </row>
    <row r="9975" spans="11:13" x14ac:dyDescent="0.35">
      <c r="K9975" s="293"/>
      <c r="M9975" s="290"/>
    </row>
    <row r="9976" spans="11:13" x14ac:dyDescent="0.35">
      <c r="K9976" s="293"/>
      <c r="M9976" s="290"/>
    </row>
    <row r="9977" spans="11:13" x14ac:dyDescent="0.35">
      <c r="K9977" s="293"/>
      <c r="M9977" s="290"/>
    </row>
    <row r="9978" spans="11:13" x14ac:dyDescent="0.35">
      <c r="K9978" s="293"/>
      <c r="M9978" s="290"/>
    </row>
    <row r="9979" spans="11:13" x14ac:dyDescent="0.35">
      <c r="K9979" s="293"/>
      <c r="M9979" s="290"/>
    </row>
    <row r="9980" spans="11:13" x14ac:dyDescent="0.35">
      <c r="K9980" s="293"/>
      <c r="M9980" s="290"/>
    </row>
    <row r="9981" spans="11:13" x14ac:dyDescent="0.35">
      <c r="K9981" s="293"/>
      <c r="M9981" s="290"/>
    </row>
    <row r="9982" spans="11:13" x14ac:dyDescent="0.35">
      <c r="K9982" s="293"/>
      <c r="M9982" s="290"/>
    </row>
    <row r="9983" spans="11:13" x14ac:dyDescent="0.35">
      <c r="K9983" s="293"/>
      <c r="M9983" s="290"/>
    </row>
    <row r="9984" spans="11:13" x14ac:dyDescent="0.35">
      <c r="K9984" s="293"/>
      <c r="M9984" s="290"/>
    </row>
    <row r="9985" spans="11:13" x14ac:dyDescent="0.35">
      <c r="K9985" s="293"/>
      <c r="M9985" s="290"/>
    </row>
    <row r="9986" spans="11:13" x14ac:dyDescent="0.35">
      <c r="K9986" s="293"/>
      <c r="M9986" s="290"/>
    </row>
    <row r="9987" spans="11:13" x14ac:dyDescent="0.35">
      <c r="K9987" s="293"/>
      <c r="M9987" s="290"/>
    </row>
    <row r="9988" spans="11:13" x14ac:dyDescent="0.35">
      <c r="K9988" s="293"/>
      <c r="M9988" s="290"/>
    </row>
    <row r="9989" spans="11:13" x14ac:dyDescent="0.35">
      <c r="K9989" s="293"/>
      <c r="M9989" s="290"/>
    </row>
    <row r="9990" spans="11:13" x14ac:dyDescent="0.35">
      <c r="K9990" s="293"/>
      <c r="M9990" s="290"/>
    </row>
    <row r="9991" spans="11:13" x14ac:dyDescent="0.35">
      <c r="K9991" s="293"/>
      <c r="M9991" s="290"/>
    </row>
    <row r="9992" spans="11:13" x14ac:dyDescent="0.35">
      <c r="K9992" s="293"/>
      <c r="M9992" s="290"/>
    </row>
    <row r="9993" spans="11:13" x14ac:dyDescent="0.35">
      <c r="K9993" s="293"/>
      <c r="M9993" s="290"/>
    </row>
    <row r="9994" spans="11:13" x14ac:dyDescent="0.35">
      <c r="K9994" s="293"/>
      <c r="M9994" s="290"/>
    </row>
    <row r="9995" spans="11:13" x14ac:dyDescent="0.35">
      <c r="K9995" s="293"/>
      <c r="M9995" s="290"/>
    </row>
    <row r="9996" spans="11:13" x14ac:dyDescent="0.35">
      <c r="K9996" s="293"/>
      <c r="M9996" s="290"/>
    </row>
    <row r="9997" spans="11:13" x14ac:dyDescent="0.35">
      <c r="K9997" s="293"/>
      <c r="M9997" s="290"/>
    </row>
    <row r="9998" spans="11:13" x14ac:dyDescent="0.35">
      <c r="K9998" s="293"/>
      <c r="M9998" s="290"/>
    </row>
    <row r="9999" spans="11:13" x14ac:dyDescent="0.35">
      <c r="K9999" s="293"/>
      <c r="M9999" s="290"/>
    </row>
    <row r="10000" spans="11:13" x14ac:dyDescent="0.35">
      <c r="K10000" s="293"/>
      <c r="M10000" s="290"/>
    </row>
    <row r="10001" spans="11:13" x14ac:dyDescent="0.35">
      <c r="K10001" s="293"/>
      <c r="M10001" s="290"/>
    </row>
    <row r="10002" spans="11:13" x14ac:dyDescent="0.35">
      <c r="K10002" s="293"/>
      <c r="M10002" s="290"/>
    </row>
    <row r="10003" spans="11:13" x14ac:dyDescent="0.35">
      <c r="K10003" s="293"/>
      <c r="M10003" s="290"/>
    </row>
    <row r="10004" spans="11:13" x14ac:dyDescent="0.35">
      <c r="K10004" s="293"/>
      <c r="M10004" s="290"/>
    </row>
    <row r="10005" spans="11:13" x14ac:dyDescent="0.35">
      <c r="K10005" s="293"/>
      <c r="M10005" s="290"/>
    </row>
    <row r="10006" spans="11:13" x14ac:dyDescent="0.35">
      <c r="K10006" s="293"/>
      <c r="M10006" s="290"/>
    </row>
    <row r="10007" spans="11:13" x14ac:dyDescent="0.35">
      <c r="K10007" s="293"/>
      <c r="M10007" s="290"/>
    </row>
    <row r="10008" spans="11:13" x14ac:dyDescent="0.35">
      <c r="K10008" s="293"/>
      <c r="M10008" s="290"/>
    </row>
    <row r="10009" spans="11:13" x14ac:dyDescent="0.35">
      <c r="K10009" s="293"/>
      <c r="M10009" s="290"/>
    </row>
    <row r="10010" spans="11:13" x14ac:dyDescent="0.35">
      <c r="K10010" s="293"/>
      <c r="M10010" s="290"/>
    </row>
    <row r="10011" spans="11:13" x14ac:dyDescent="0.35">
      <c r="K10011" s="293"/>
      <c r="M10011" s="290"/>
    </row>
    <row r="10012" spans="11:13" x14ac:dyDescent="0.35">
      <c r="K10012" s="293"/>
      <c r="M10012" s="290"/>
    </row>
    <row r="10013" spans="11:13" x14ac:dyDescent="0.35">
      <c r="K10013" s="293"/>
      <c r="M10013" s="290"/>
    </row>
    <row r="10014" spans="11:13" x14ac:dyDescent="0.35">
      <c r="K10014" s="293"/>
      <c r="M10014" s="290"/>
    </row>
    <row r="10015" spans="11:13" x14ac:dyDescent="0.35">
      <c r="K10015" s="293"/>
      <c r="M10015" s="290"/>
    </row>
    <row r="10016" spans="11:13" x14ac:dyDescent="0.35">
      <c r="K10016" s="293"/>
      <c r="M10016" s="290"/>
    </row>
    <row r="10017" spans="11:13" x14ac:dyDescent="0.35">
      <c r="K10017" s="293"/>
      <c r="M10017" s="290"/>
    </row>
    <row r="10018" spans="11:13" x14ac:dyDescent="0.35">
      <c r="K10018" s="293"/>
      <c r="M10018" s="290"/>
    </row>
    <row r="10019" spans="11:13" x14ac:dyDescent="0.35">
      <c r="K10019" s="293"/>
      <c r="M10019" s="290"/>
    </row>
    <row r="10020" spans="11:13" x14ac:dyDescent="0.35">
      <c r="K10020" s="293"/>
      <c r="M10020" s="290"/>
    </row>
    <row r="10021" spans="11:13" x14ac:dyDescent="0.35">
      <c r="K10021" s="293"/>
      <c r="M10021" s="290"/>
    </row>
    <row r="10022" spans="11:13" x14ac:dyDescent="0.35">
      <c r="K10022" s="293"/>
      <c r="M10022" s="290"/>
    </row>
    <row r="10023" spans="11:13" x14ac:dyDescent="0.35">
      <c r="K10023" s="293"/>
      <c r="M10023" s="290"/>
    </row>
    <row r="10024" spans="11:13" x14ac:dyDescent="0.35">
      <c r="K10024" s="293"/>
      <c r="M10024" s="290"/>
    </row>
    <row r="10025" spans="11:13" x14ac:dyDescent="0.35">
      <c r="K10025" s="293"/>
      <c r="M10025" s="290"/>
    </row>
    <row r="10026" spans="11:13" x14ac:dyDescent="0.35">
      <c r="K10026" s="293"/>
      <c r="M10026" s="290"/>
    </row>
    <row r="10027" spans="11:13" x14ac:dyDescent="0.35">
      <c r="K10027" s="293"/>
      <c r="M10027" s="290"/>
    </row>
    <row r="10028" spans="11:13" x14ac:dyDescent="0.35">
      <c r="K10028" s="293"/>
      <c r="M10028" s="290"/>
    </row>
    <row r="10029" spans="11:13" x14ac:dyDescent="0.35">
      <c r="K10029" s="293"/>
      <c r="M10029" s="290"/>
    </row>
    <row r="10030" spans="11:13" x14ac:dyDescent="0.35">
      <c r="K10030" s="293"/>
      <c r="M10030" s="290"/>
    </row>
    <row r="10031" spans="11:13" x14ac:dyDescent="0.35">
      <c r="K10031" s="293"/>
      <c r="M10031" s="290"/>
    </row>
    <row r="10032" spans="11:13" x14ac:dyDescent="0.35">
      <c r="K10032" s="293"/>
      <c r="M10032" s="290"/>
    </row>
    <row r="10033" spans="11:13" x14ac:dyDescent="0.35">
      <c r="K10033" s="293"/>
      <c r="M10033" s="290"/>
    </row>
    <row r="10034" spans="11:13" x14ac:dyDescent="0.35">
      <c r="K10034" s="293"/>
      <c r="M10034" s="290"/>
    </row>
    <row r="10035" spans="11:13" x14ac:dyDescent="0.35">
      <c r="K10035" s="293"/>
      <c r="M10035" s="290"/>
    </row>
    <row r="10036" spans="11:13" x14ac:dyDescent="0.35">
      <c r="K10036" s="293"/>
      <c r="M10036" s="290"/>
    </row>
    <row r="10037" spans="11:13" x14ac:dyDescent="0.35">
      <c r="K10037" s="293"/>
      <c r="M10037" s="290"/>
    </row>
    <row r="10038" spans="11:13" x14ac:dyDescent="0.35">
      <c r="K10038" s="293"/>
      <c r="M10038" s="290"/>
    </row>
    <row r="10039" spans="11:13" x14ac:dyDescent="0.35">
      <c r="K10039" s="293"/>
      <c r="M10039" s="290"/>
    </row>
    <row r="10040" spans="11:13" x14ac:dyDescent="0.35">
      <c r="K10040" s="293"/>
      <c r="M10040" s="290"/>
    </row>
    <row r="10041" spans="11:13" x14ac:dyDescent="0.35">
      <c r="K10041" s="293"/>
      <c r="M10041" s="290"/>
    </row>
    <row r="10042" spans="11:13" x14ac:dyDescent="0.35">
      <c r="K10042" s="293"/>
      <c r="M10042" s="290"/>
    </row>
    <row r="10043" spans="11:13" x14ac:dyDescent="0.35">
      <c r="K10043" s="293"/>
      <c r="M10043" s="290"/>
    </row>
    <row r="10044" spans="11:13" x14ac:dyDescent="0.35">
      <c r="K10044" s="293"/>
      <c r="M10044" s="290"/>
    </row>
    <row r="10045" spans="11:13" x14ac:dyDescent="0.35">
      <c r="K10045" s="293"/>
      <c r="M10045" s="290"/>
    </row>
    <row r="10046" spans="11:13" x14ac:dyDescent="0.35">
      <c r="K10046" s="293"/>
      <c r="M10046" s="290"/>
    </row>
    <row r="10047" spans="11:13" x14ac:dyDescent="0.35">
      <c r="K10047" s="293"/>
      <c r="M10047" s="290"/>
    </row>
    <row r="10048" spans="11:13" x14ac:dyDescent="0.35">
      <c r="K10048" s="293"/>
      <c r="M10048" s="290"/>
    </row>
    <row r="10049" spans="11:13" x14ac:dyDescent="0.35">
      <c r="K10049" s="293"/>
      <c r="M10049" s="290"/>
    </row>
    <row r="10050" spans="11:13" x14ac:dyDescent="0.35">
      <c r="K10050" s="293"/>
      <c r="M10050" s="290"/>
    </row>
    <row r="10051" spans="11:13" x14ac:dyDescent="0.35">
      <c r="K10051" s="293"/>
      <c r="M10051" s="290"/>
    </row>
    <row r="10052" spans="11:13" x14ac:dyDescent="0.35">
      <c r="K10052" s="293"/>
      <c r="M10052" s="290"/>
    </row>
    <row r="10053" spans="11:13" x14ac:dyDescent="0.35">
      <c r="K10053" s="293"/>
      <c r="M10053" s="290"/>
    </row>
    <row r="10054" spans="11:13" x14ac:dyDescent="0.35">
      <c r="K10054" s="293"/>
      <c r="M10054" s="290"/>
    </row>
    <row r="10055" spans="11:13" x14ac:dyDescent="0.35">
      <c r="K10055" s="293"/>
      <c r="M10055" s="290"/>
    </row>
    <row r="10056" spans="11:13" x14ac:dyDescent="0.35">
      <c r="K10056" s="293"/>
      <c r="M10056" s="290"/>
    </row>
    <row r="10057" spans="11:13" x14ac:dyDescent="0.35">
      <c r="K10057" s="293"/>
      <c r="M10057" s="290"/>
    </row>
    <row r="10058" spans="11:13" x14ac:dyDescent="0.35">
      <c r="K10058" s="293"/>
      <c r="M10058" s="290"/>
    </row>
    <row r="10059" spans="11:13" x14ac:dyDescent="0.35">
      <c r="K10059" s="293"/>
      <c r="M10059" s="290"/>
    </row>
    <row r="10060" spans="11:13" x14ac:dyDescent="0.35">
      <c r="K10060" s="293"/>
      <c r="M10060" s="290"/>
    </row>
    <row r="10061" spans="11:13" x14ac:dyDescent="0.35">
      <c r="K10061" s="293"/>
      <c r="M10061" s="290"/>
    </row>
    <row r="10062" spans="11:13" x14ac:dyDescent="0.35">
      <c r="K10062" s="293"/>
      <c r="M10062" s="290"/>
    </row>
    <row r="10063" spans="11:13" x14ac:dyDescent="0.35">
      <c r="K10063" s="293"/>
      <c r="M10063" s="290"/>
    </row>
    <row r="10064" spans="11:13" x14ac:dyDescent="0.35">
      <c r="K10064" s="293"/>
      <c r="M10064" s="290"/>
    </row>
    <row r="10065" spans="11:13" x14ac:dyDescent="0.35">
      <c r="K10065" s="293"/>
      <c r="M10065" s="290"/>
    </row>
    <row r="10066" spans="11:13" x14ac:dyDescent="0.35">
      <c r="K10066" s="293"/>
      <c r="M10066" s="290"/>
    </row>
    <row r="10067" spans="11:13" x14ac:dyDescent="0.35">
      <c r="K10067" s="293"/>
      <c r="M10067" s="290"/>
    </row>
    <row r="10068" spans="11:13" x14ac:dyDescent="0.35">
      <c r="K10068" s="293"/>
      <c r="M10068" s="290"/>
    </row>
    <row r="10069" spans="11:13" x14ac:dyDescent="0.35">
      <c r="K10069" s="293"/>
      <c r="M10069" s="290"/>
    </row>
    <row r="10070" spans="11:13" x14ac:dyDescent="0.35">
      <c r="K10070" s="293"/>
      <c r="M10070" s="290"/>
    </row>
    <row r="10071" spans="11:13" x14ac:dyDescent="0.35">
      <c r="K10071" s="293"/>
      <c r="M10071" s="290"/>
    </row>
    <row r="10072" spans="11:13" x14ac:dyDescent="0.35">
      <c r="K10072" s="293"/>
      <c r="M10072" s="290"/>
    </row>
    <row r="10073" spans="11:13" x14ac:dyDescent="0.35">
      <c r="K10073" s="293"/>
      <c r="M10073" s="290"/>
    </row>
    <row r="10074" spans="11:13" x14ac:dyDescent="0.35">
      <c r="K10074" s="293"/>
      <c r="M10074" s="290"/>
    </row>
    <row r="10075" spans="11:13" x14ac:dyDescent="0.35">
      <c r="K10075" s="293"/>
      <c r="M10075" s="290"/>
    </row>
    <row r="10076" spans="11:13" x14ac:dyDescent="0.35">
      <c r="K10076" s="293"/>
      <c r="M10076" s="290"/>
    </row>
    <row r="10077" spans="11:13" x14ac:dyDescent="0.35">
      <c r="K10077" s="293"/>
      <c r="M10077" s="290"/>
    </row>
    <row r="10078" spans="11:13" x14ac:dyDescent="0.35">
      <c r="K10078" s="293"/>
      <c r="M10078" s="290"/>
    </row>
    <row r="10079" spans="11:13" x14ac:dyDescent="0.35">
      <c r="K10079" s="293"/>
      <c r="M10079" s="290"/>
    </row>
    <row r="10080" spans="11:13" x14ac:dyDescent="0.35">
      <c r="K10080" s="293"/>
      <c r="M10080" s="290"/>
    </row>
    <row r="10081" spans="11:13" x14ac:dyDescent="0.35">
      <c r="K10081" s="293"/>
      <c r="M10081" s="290"/>
    </row>
    <row r="10082" spans="11:13" x14ac:dyDescent="0.35">
      <c r="K10082" s="293"/>
      <c r="M10082" s="290"/>
    </row>
    <row r="10083" spans="11:13" x14ac:dyDescent="0.35">
      <c r="K10083" s="293"/>
      <c r="M10083" s="290"/>
    </row>
    <row r="10084" spans="11:13" x14ac:dyDescent="0.35">
      <c r="K10084" s="293"/>
      <c r="M10084" s="290"/>
    </row>
    <row r="10085" spans="11:13" x14ac:dyDescent="0.35">
      <c r="K10085" s="293"/>
      <c r="M10085" s="290"/>
    </row>
    <row r="10086" spans="11:13" x14ac:dyDescent="0.35">
      <c r="K10086" s="293"/>
      <c r="M10086" s="290"/>
    </row>
    <row r="10087" spans="11:13" x14ac:dyDescent="0.35">
      <c r="K10087" s="293"/>
      <c r="M10087" s="290"/>
    </row>
    <row r="10088" spans="11:13" x14ac:dyDescent="0.35">
      <c r="K10088" s="293"/>
      <c r="M10088" s="290"/>
    </row>
    <row r="10089" spans="11:13" x14ac:dyDescent="0.35">
      <c r="K10089" s="293"/>
      <c r="M10089" s="290"/>
    </row>
    <row r="10090" spans="11:13" x14ac:dyDescent="0.35">
      <c r="K10090" s="293"/>
      <c r="M10090" s="290"/>
    </row>
    <row r="10091" spans="11:13" x14ac:dyDescent="0.35">
      <c r="K10091" s="293"/>
      <c r="M10091" s="290"/>
    </row>
    <row r="10092" spans="11:13" x14ac:dyDescent="0.35">
      <c r="K10092" s="293"/>
      <c r="M10092" s="290"/>
    </row>
    <row r="10093" spans="11:13" x14ac:dyDescent="0.35">
      <c r="K10093" s="293"/>
      <c r="M10093" s="290"/>
    </row>
    <row r="10094" spans="11:13" x14ac:dyDescent="0.35">
      <c r="K10094" s="293"/>
      <c r="M10094" s="290"/>
    </row>
    <row r="10095" spans="11:13" x14ac:dyDescent="0.35">
      <c r="K10095" s="293"/>
      <c r="M10095" s="290"/>
    </row>
    <row r="10096" spans="11:13" x14ac:dyDescent="0.35">
      <c r="K10096" s="293"/>
      <c r="M10096" s="290"/>
    </row>
    <row r="10097" spans="11:13" x14ac:dyDescent="0.35">
      <c r="K10097" s="293"/>
      <c r="M10097" s="290"/>
    </row>
    <row r="10098" spans="11:13" x14ac:dyDescent="0.35">
      <c r="K10098" s="293"/>
      <c r="M10098" s="290"/>
    </row>
    <row r="10099" spans="11:13" x14ac:dyDescent="0.35">
      <c r="K10099" s="293"/>
      <c r="M10099" s="290"/>
    </row>
    <row r="10100" spans="11:13" x14ac:dyDescent="0.35">
      <c r="K10100" s="293"/>
      <c r="M10100" s="290"/>
    </row>
    <row r="10101" spans="11:13" x14ac:dyDescent="0.35">
      <c r="K10101" s="293"/>
      <c r="M10101" s="290"/>
    </row>
    <row r="10102" spans="11:13" x14ac:dyDescent="0.35">
      <c r="K10102" s="293"/>
      <c r="M10102" s="290"/>
    </row>
    <row r="10103" spans="11:13" x14ac:dyDescent="0.35">
      <c r="K10103" s="293"/>
      <c r="M10103" s="290"/>
    </row>
    <row r="10104" spans="11:13" x14ac:dyDescent="0.35">
      <c r="K10104" s="293"/>
      <c r="M10104" s="290"/>
    </row>
    <row r="10105" spans="11:13" x14ac:dyDescent="0.35">
      <c r="K10105" s="293"/>
      <c r="M10105" s="290"/>
    </row>
    <row r="10106" spans="11:13" x14ac:dyDescent="0.35">
      <c r="K10106" s="293"/>
      <c r="M10106" s="290"/>
    </row>
    <row r="10107" spans="11:13" x14ac:dyDescent="0.35">
      <c r="K10107" s="293"/>
      <c r="M10107" s="290"/>
    </row>
    <row r="10108" spans="11:13" x14ac:dyDescent="0.35">
      <c r="K10108" s="293"/>
      <c r="M10108" s="290"/>
    </row>
    <row r="10109" spans="11:13" x14ac:dyDescent="0.35">
      <c r="K10109" s="293"/>
      <c r="M10109" s="290"/>
    </row>
    <row r="10110" spans="11:13" x14ac:dyDescent="0.35">
      <c r="K10110" s="293"/>
      <c r="M10110" s="290"/>
    </row>
    <row r="10111" spans="11:13" x14ac:dyDescent="0.35">
      <c r="K10111" s="293"/>
      <c r="M10111" s="290"/>
    </row>
    <row r="10112" spans="11:13" x14ac:dyDescent="0.35">
      <c r="K10112" s="293"/>
      <c r="M10112" s="290"/>
    </row>
    <row r="10113" spans="11:13" x14ac:dyDescent="0.35">
      <c r="K10113" s="293"/>
      <c r="M10113" s="290"/>
    </row>
    <row r="10114" spans="11:13" x14ac:dyDescent="0.35">
      <c r="K10114" s="293"/>
      <c r="M10114" s="290"/>
    </row>
    <row r="10115" spans="11:13" x14ac:dyDescent="0.35">
      <c r="K10115" s="293"/>
      <c r="M10115" s="290"/>
    </row>
    <row r="10116" spans="11:13" x14ac:dyDescent="0.35">
      <c r="K10116" s="293"/>
      <c r="M10116" s="290"/>
    </row>
    <row r="10117" spans="11:13" x14ac:dyDescent="0.35">
      <c r="K10117" s="293"/>
      <c r="M10117" s="290"/>
    </row>
    <row r="10118" spans="11:13" x14ac:dyDescent="0.35">
      <c r="K10118" s="293"/>
      <c r="M10118" s="290"/>
    </row>
    <row r="10119" spans="11:13" x14ac:dyDescent="0.35">
      <c r="K10119" s="293"/>
      <c r="M10119" s="290"/>
    </row>
    <row r="10120" spans="11:13" x14ac:dyDescent="0.35">
      <c r="K10120" s="293"/>
      <c r="M10120" s="290"/>
    </row>
    <row r="10121" spans="11:13" x14ac:dyDescent="0.35">
      <c r="K10121" s="293"/>
      <c r="M10121" s="290"/>
    </row>
    <row r="10122" spans="11:13" x14ac:dyDescent="0.35">
      <c r="K10122" s="293"/>
      <c r="M10122" s="290"/>
    </row>
    <row r="10123" spans="11:13" x14ac:dyDescent="0.35">
      <c r="K10123" s="293"/>
      <c r="M10123" s="290"/>
    </row>
    <row r="10124" spans="11:13" x14ac:dyDescent="0.35">
      <c r="K10124" s="293"/>
      <c r="M10124" s="290"/>
    </row>
    <row r="10125" spans="11:13" x14ac:dyDescent="0.35">
      <c r="K10125" s="293"/>
      <c r="M10125" s="290"/>
    </row>
    <row r="10126" spans="11:13" x14ac:dyDescent="0.35">
      <c r="K10126" s="293"/>
      <c r="M10126" s="290"/>
    </row>
    <row r="10127" spans="11:13" x14ac:dyDescent="0.35">
      <c r="K10127" s="293"/>
      <c r="M10127" s="290"/>
    </row>
    <row r="10128" spans="11:13" x14ac:dyDescent="0.35">
      <c r="K10128" s="293"/>
      <c r="M10128" s="290"/>
    </row>
    <row r="10129" spans="11:13" x14ac:dyDescent="0.35">
      <c r="K10129" s="293"/>
      <c r="M10129" s="290"/>
    </row>
    <row r="10130" spans="11:13" x14ac:dyDescent="0.35">
      <c r="K10130" s="293"/>
      <c r="M10130" s="290"/>
    </row>
    <row r="10131" spans="11:13" x14ac:dyDescent="0.35">
      <c r="K10131" s="293"/>
      <c r="M10131" s="290"/>
    </row>
    <row r="10132" spans="11:13" x14ac:dyDescent="0.35">
      <c r="K10132" s="293"/>
      <c r="M10132" s="290"/>
    </row>
    <row r="10133" spans="11:13" x14ac:dyDescent="0.35">
      <c r="K10133" s="293"/>
      <c r="M10133" s="290"/>
    </row>
    <row r="10134" spans="11:13" x14ac:dyDescent="0.35">
      <c r="K10134" s="293"/>
      <c r="M10134" s="290"/>
    </row>
    <row r="10135" spans="11:13" x14ac:dyDescent="0.35">
      <c r="K10135" s="293"/>
      <c r="M10135" s="290"/>
    </row>
    <row r="10136" spans="11:13" x14ac:dyDescent="0.35">
      <c r="K10136" s="293"/>
      <c r="M10136" s="290"/>
    </row>
    <row r="10137" spans="11:13" x14ac:dyDescent="0.35">
      <c r="K10137" s="293"/>
      <c r="M10137" s="290"/>
    </row>
    <row r="10138" spans="11:13" x14ac:dyDescent="0.35">
      <c r="K10138" s="293"/>
      <c r="M10138" s="290"/>
    </row>
    <row r="10139" spans="11:13" x14ac:dyDescent="0.35">
      <c r="K10139" s="293"/>
      <c r="M10139" s="290"/>
    </row>
    <row r="10140" spans="11:13" x14ac:dyDescent="0.35">
      <c r="K10140" s="293"/>
      <c r="M10140" s="290"/>
    </row>
    <row r="10141" spans="11:13" x14ac:dyDescent="0.35">
      <c r="K10141" s="293"/>
      <c r="M10141" s="290"/>
    </row>
    <row r="10142" spans="11:13" x14ac:dyDescent="0.35">
      <c r="K10142" s="293"/>
      <c r="M10142" s="290"/>
    </row>
    <row r="10143" spans="11:13" x14ac:dyDescent="0.35">
      <c r="K10143" s="293"/>
      <c r="M10143" s="290"/>
    </row>
    <row r="10144" spans="11:13" x14ac:dyDescent="0.35">
      <c r="K10144" s="293"/>
      <c r="M10144" s="290"/>
    </row>
    <row r="10145" spans="11:13" x14ac:dyDescent="0.35">
      <c r="K10145" s="293"/>
      <c r="M10145" s="290"/>
    </row>
    <row r="10146" spans="11:13" x14ac:dyDescent="0.35">
      <c r="K10146" s="293"/>
      <c r="M10146" s="290"/>
    </row>
    <row r="10147" spans="11:13" x14ac:dyDescent="0.35">
      <c r="K10147" s="293"/>
      <c r="M10147" s="290"/>
    </row>
    <row r="10148" spans="11:13" x14ac:dyDescent="0.35">
      <c r="K10148" s="293"/>
      <c r="M10148" s="290"/>
    </row>
    <row r="10149" spans="11:13" x14ac:dyDescent="0.35">
      <c r="K10149" s="293"/>
      <c r="M10149" s="290"/>
    </row>
    <row r="10150" spans="11:13" x14ac:dyDescent="0.35">
      <c r="K10150" s="293"/>
      <c r="M10150" s="290"/>
    </row>
    <row r="10151" spans="11:13" x14ac:dyDescent="0.35">
      <c r="K10151" s="293"/>
      <c r="M10151" s="290"/>
    </row>
    <row r="10152" spans="11:13" x14ac:dyDescent="0.35">
      <c r="K10152" s="293"/>
      <c r="M10152" s="290"/>
    </row>
    <row r="10153" spans="11:13" x14ac:dyDescent="0.35">
      <c r="K10153" s="293"/>
      <c r="M10153" s="290"/>
    </row>
    <row r="10154" spans="11:13" x14ac:dyDescent="0.35">
      <c r="K10154" s="293"/>
      <c r="M10154" s="290"/>
    </row>
    <row r="10155" spans="11:13" x14ac:dyDescent="0.35">
      <c r="K10155" s="293"/>
      <c r="M10155" s="290"/>
    </row>
    <row r="10156" spans="11:13" x14ac:dyDescent="0.35">
      <c r="K10156" s="293"/>
      <c r="M10156" s="290"/>
    </row>
    <row r="10157" spans="11:13" x14ac:dyDescent="0.35">
      <c r="K10157" s="293"/>
      <c r="M10157" s="290"/>
    </row>
    <row r="10158" spans="11:13" x14ac:dyDescent="0.35">
      <c r="K10158" s="293"/>
      <c r="M10158" s="290"/>
    </row>
    <row r="10159" spans="11:13" x14ac:dyDescent="0.35">
      <c r="K10159" s="293"/>
      <c r="M10159" s="290"/>
    </row>
    <row r="10160" spans="11:13" x14ac:dyDescent="0.35">
      <c r="K10160" s="293"/>
      <c r="M10160" s="290"/>
    </row>
    <row r="10161" spans="11:13" x14ac:dyDescent="0.35">
      <c r="K10161" s="293"/>
      <c r="M10161" s="290"/>
    </row>
    <row r="10162" spans="11:13" x14ac:dyDescent="0.35">
      <c r="K10162" s="293"/>
      <c r="M10162" s="290"/>
    </row>
    <row r="10163" spans="11:13" x14ac:dyDescent="0.35">
      <c r="K10163" s="293"/>
      <c r="M10163" s="290"/>
    </row>
    <row r="10164" spans="11:13" x14ac:dyDescent="0.35">
      <c r="K10164" s="293"/>
      <c r="M10164" s="290"/>
    </row>
    <row r="10165" spans="11:13" x14ac:dyDescent="0.35">
      <c r="K10165" s="293"/>
      <c r="M10165" s="290"/>
    </row>
    <row r="10166" spans="11:13" x14ac:dyDescent="0.35">
      <c r="K10166" s="293"/>
      <c r="M10166" s="290"/>
    </row>
    <row r="10167" spans="11:13" x14ac:dyDescent="0.35">
      <c r="K10167" s="293"/>
      <c r="M10167" s="290"/>
    </row>
    <row r="10168" spans="11:13" x14ac:dyDescent="0.35">
      <c r="K10168" s="293"/>
      <c r="M10168" s="290"/>
    </row>
    <row r="10169" spans="11:13" x14ac:dyDescent="0.35">
      <c r="K10169" s="293"/>
      <c r="M10169" s="290"/>
    </row>
    <row r="10170" spans="11:13" x14ac:dyDescent="0.35">
      <c r="K10170" s="293"/>
      <c r="M10170" s="290"/>
    </row>
    <row r="10171" spans="11:13" x14ac:dyDescent="0.35">
      <c r="K10171" s="293"/>
      <c r="M10171" s="290"/>
    </row>
    <row r="10172" spans="11:13" x14ac:dyDescent="0.35">
      <c r="K10172" s="293"/>
      <c r="M10172" s="290"/>
    </row>
    <row r="10173" spans="11:13" x14ac:dyDescent="0.35">
      <c r="K10173" s="293"/>
      <c r="M10173" s="290"/>
    </row>
    <row r="10174" spans="11:13" x14ac:dyDescent="0.35">
      <c r="K10174" s="293"/>
      <c r="M10174" s="290"/>
    </row>
    <row r="10175" spans="11:13" x14ac:dyDescent="0.35">
      <c r="K10175" s="293"/>
      <c r="M10175" s="290"/>
    </row>
    <row r="10176" spans="11:13" x14ac:dyDescent="0.35">
      <c r="K10176" s="293"/>
      <c r="M10176" s="290"/>
    </row>
    <row r="10177" spans="11:13" x14ac:dyDescent="0.35">
      <c r="K10177" s="293"/>
      <c r="M10177" s="290"/>
    </row>
    <row r="10178" spans="11:13" x14ac:dyDescent="0.35">
      <c r="K10178" s="293"/>
      <c r="M10178" s="290"/>
    </row>
    <row r="10179" spans="11:13" x14ac:dyDescent="0.35">
      <c r="K10179" s="293"/>
      <c r="M10179" s="290"/>
    </row>
    <row r="10180" spans="11:13" x14ac:dyDescent="0.35">
      <c r="K10180" s="293"/>
      <c r="M10180" s="290"/>
    </row>
    <row r="10181" spans="11:13" x14ac:dyDescent="0.35">
      <c r="K10181" s="293"/>
      <c r="M10181" s="290"/>
    </row>
    <row r="10182" spans="11:13" x14ac:dyDescent="0.35">
      <c r="K10182" s="293"/>
      <c r="M10182" s="290"/>
    </row>
    <row r="10183" spans="11:13" x14ac:dyDescent="0.35">
      <c r="K10183" s="293"/>
      <c r="M10183" s="290"/>
    </row>
    <row r="10184" spans="11:13" x14ac:dyDescent="0.35">
      <c r="K10184" s="293"/>
      <c r="M10184" s="290"/>
    </row>
    <row r="10185" spans="11:13" x14ac:dyDescent="0.35">
      <c r="K10185" s="293"/>
      <c r="M10185" s="290"/>
    </row>
    <row r="10186" spans="11:13" x14ac:dyDescent="0.35">
      <c r="K10186" s="293"/>
      <c r="M10186" s="290"/>
    </row>
    <row r="10187" spans="11:13" x14ac:dyDescent="0.35">
      <c r="K10187" s="293"/>
      <c r="M10187" s="290"/>
    </row>
    <row r="10188" spans="11:13" x14ac:dyDescent="0.35">
      <c r="K10188" s="293"/>
      <c r="M10188" s="290"/>
    </row>
    <row r="10189" spans="11:13" x14ac:dyDescent="0.35">
      <c r="K10189" s="293"/>
      <c r="M10189" s="290"/>
    </row>
    <row r="10190" spans="11:13" x14ac:dyDescent="0.35">
      <c r="K10190" s="293"/>
      <c r="M10190" s="290"/>
    </row>
    <row r="10191" spans="11:13" x14ac:dyDescent="0.35">
      <c r="K10191" s="293"/>
      <c r="M10191" s="290"/>
    </row>
    <row r="10192" spans="11:13" x14ac:dyDescent="0.35">
      <c r="K10192" s="293"/>
      <c r="M10192" s="290"/>
    </row>
    <row r="10193" spans="11:13" x14ac:dyDescent="0.35">
      <c r="K10193" s="293"/>
      <c r="M10193" s="290"/>
    </row>
    <row r="10194" spans="11:13" x14ac:dyDescent="0.35">
      <c r="K10194" s="293"/>
      <c r="M10194" s="290"/>
    </row>
    <row r="10195" spans="11:13" x14ac:dyDescent="0.35">
      <c r="K10195" s="293"/>
      <c r="M10195" s="290"/>
    </row>
    <row r="10196" spans="11:13" x14ac:dyDescent="0.35">
      <c r="K10196" s="293"/>
      <c r="M10196" s="290"/>
    </row>
    <row r="10197" spans="11:13" x14ac:dyDescent="0.35">
      <c r="K10197" s="293"/>
      <c r="M10197" s="290"/>
    </row>
    <row r="10198" spans="11:13" x14ac:dyDescent="0.35">
      <c r="K10198" s="293"/>
      <c r="M10198" s="290"/>
    </row>
    <row r="10199" spans="11:13" x14ac:dyDescent="0.35">
      <c r="K10199" s="293"/>
      <c r="M10199" s="290"/>
    </row>
    <row r="10200" spans="11:13" x14ac:dyDescent="0.35">
      <c r="K10200" s="293"/>
      <c r="M10200" s="290"/>
    </row>
    <row r="10201" spans="11:13" x14ac:dyDescent="0.35">
      <c r="K10201" s="293"/>
      <c r="M10201" s="290"/>
    </row>
    <row r="10202" spans="11:13" x14ac:dyDescent="0.35">
      <c r="K10202" s="293"/>
      <c r="M10202" s="290"/>
    </row>
    <row r="10203" spans="11:13" x14ac:dyDescent="0.35">
      <c r="K10203" s="293"/>
      <c r="M10203" s="290"/>
    </row>
    <row r="10204" spans="11:13" x14ac:dyDescent="0.35">
      <c r="K10204" s="293"/>
      <c r="M10204" s="290"/>
    </row>
    <row r="10205" spans="11:13" x14ac:dyDescent="0.35">
      <c r="K10205" s="293"/>
      <c r="M10205" s="290"/>
    </row>
    <row r="10206" spans="11:13" x14ac:dyDescent="0.35">
      <c r="K10206" s="293"/>
      <c r="M10206" s="290"/>
    </row>
    <row r="10207" spans="11:13" x14ac:dyDescent="0.35">
      <c r="K10207" s="293"/>
      <c r="M10207" s="290"/>
    </row>
    <row r="10208" spans="11:13" x14ac:dyDescent="0.35">
      <c r="K10208" s="293"/>
      <c r="M10208" s="290"/>
    </row>
    <row r="10209" spans="11:13" x14ac:dyDescent="0.35">
      <c r="K10209" s="293"/>
      <c r="M10209" s="290"/>
    </row>
    <row r="10210" spans="11:13" x14ac:dyDescent="0.35">
      <c r="K10210" s="293"/>
      <c r="M10210" s="290"/>
    </row>
    <row r="10211" spans="11:13" x14ac:dyDescent="0.35">
      <c r="K10211" s="293"/>
      <c r="M10211" s="290"/>
    </row>
    <row r="10212" spans="11:13" x14ac:dyDescent="0.35">
      <c r="K10212" s="293"/>
      <c r="M10212" s="290"/>
    </row>
    <row r="10213" spans="11:13" x14ac:dyDescent="0.35">
      <c r="K10213" s="293"/>
      <c r="M10213" s="290"/>
    </row>
    <row r="10214" spans="11:13" x14ac:dyDescent="0.35">
      <c r="K10214" s="293"/>
      <c r="M10214" s="290"/>
    </row>
    <row r="10215" spans="11:13" x14ac:dyDescent="0.35">
      <c r="K10215" s="293"/>
      <c r="M10215" s="290"/>
    </row>
    <row r="10216" spans="11:13" x14ac:dyDescent="0.35">
      <c r="K10216" s="293"/>
      <c r="M10216" s="290"/>
    </row>
    <row r="10217" spans="11:13" x14ac:dyDescent="0.35">
      <c r="K10217" s="293"/>
      <c r="M10217" s="290"/>
    </row>
    <row r="10218" spans="11:13" x14ac:dyDescent="0.35">
      <c r="K10218" s="293"/>
      <c r="M10218" s="290"/>
    </row>
    <row r="10219" spans="11:13" x14ac:dyDescent="0.35">
      <c r="K10219" s="293"/>
      <c r="M10219" s="290"/>
    </row>
    <row r="10220" spans="11:13" x14ac:dyDescent="0.35">
      <c r="K10220" s="293"/>
      <c r="M10220" s="290"/>
    </row>
    <row r="10221" spans="11:13" x14ac:dyDescent="0.35">
      <c r="K10221" s="293"/>
      <c r="M10221" s="290"/>
    </row>
    <row r="10222" spans="11:13" x14ac:dyDescent="0.35">
      <c r="K10222" s="293"/>
      <c r="M10222" s="290"/>
    </row>
    <row r="10223" spans="11:13" x14ac:dyDescent="0.35">
      <c r="K10223" s="293"/>
      <c r="M10223" s="290"/>
    </row>
    <row r="10224" spans="11:13" x14ac:dyDescent="0.35">
      <c r="K10224" s="293"/>
      <c r="M10224" s="290"/>
    </row>
    <row r="10225" spans="11:13" x14ac:dyDescent="0.35">
      <c r="K10225" s="293"/>
      <c r="M10225" s="290"/>
    </row>
    <row r="10226" spans="11:13" x14ac:dyDescent="0.35">
      <c r="K10226" s="293"/>
      <c r="M10226" s="290"/>
    </row>
    <row r="10227" spans="11:13" x14ac:dyDescent="0.35">
      <c r="K10227" s="293"/>
      <c r="M10227" s="290"/>
    </row>
    <row r="10228" spans="11:13" x14ac:dyDescent="0.35">
      <c r="K10228" s="293"/>
      <c r="M10228" s="290"/>
    </row>
    <row r="10229" spans="11:13" x14ac:dyDescent="0.35">
      <c r="K10229" s="293"/>
      <c r="M10229" s="290"/>
    </row>
    <row r="10230" spans="11:13" x14ac:dyDescent="0.35">
      <c r="K10230" s="293"/>
      <c r="M10230" s="290"/>
    </row>
    <row r="10231" spans="11:13" x14ac:dyDescent="0.35">
      <c r="K10231" s="293"/>
      <c r="M10231" s="290"/>
    </row>
    <row r="10232" spans="11:13" x14ac:dyDescent="0.35">
      <c r="K10232" s="293"/>
      <c r="M10232" s="290"/>
    </row>
    <row r="10233" spans="11:13" x14ac:dyDescent="0.35">
      <c r="K10233" s="293"/>
      <c r="M10233" s="290"/>
    </row>
    <row r="10234" spans="11:13" x14ac:dyDescent="0.35">
      <c r="K10234" s="293"/>
      <c r="M10234" s="290"/>
    </row>
    <row r="10235" spans="11:13" x14ac:dyDescent="0.35">
      <c r="K10235" s="293"/>
      <c r="M10235" s="290"/>
    </row>
    <row r="10236" spans="11:13" x14ac:dyDescent="0.35">
      <c r="K10236" s="293"/>
      <c r="M10236" s="290"/>
    </row>
    <row r="10237" spans="11:13" x14ac:dyDescent="0.35">
      <c r="K10237" s="293"/>
      <c r="M10237" s="290"/>
    </row>
    <row r="10238" spans="11:13" x14ac:dyDescent="0.35">
      <c r="K10238" s="293"/>
      <c r="M10238" s="290"/>
    </row>
    <row r="10239" spans="11:13" x14ac:dyDescent="0.35">
      <c r="K10239" s="293"/>
      <c r="M10239" s="290"/>
    </row>
    <row r="10240" spans="11:13" x14ac:dyDescent="0.35">
      <c r="K10240" s="293"/>
      <c r="M10240" s="290"/>
    </row>
    <row r="10241" spans="11:13" x14ac:dyDescent="0.35">
      <c r="K10241" s="293"/>
      <c r="M10241" s="290"/>
    </row>
    <row r="10242" spans="11:13" x14ac:dyDescent="0.35">
      <c r="K10242" s="293"/>
      <c r="M10242" s="290"/>
    </row>
    <row r="10243" spans="11:13" x14ac:dyDescent="0.35">
      <c r="K10243" s="293"/>
      <c r="M10243" s="290"/>
    </row>
    <row r="10244" spans="11:13" x14ac:dyDescent="0.35">
      <c r="K10244" s="293"/>
      <c r="M10244" s="290"/>
    </row>
    <row r="10245" spans="11:13" x14ac:dyDescent="0.35">
      <c r="K10245" s="293"/>
      <c r="M10245" s="290"/>
    </row>
    <row r="10246" spans="11:13" x14ac:dyDescent="0.35">
      <c r="K10246" s="293"/>
      <c r="M10246" s="290"/>
    </row>
    <row r="10247" spans="11:13" x14ac:dyDescent="0.35">
      <c r="K10247" s="293"/>
      <c r="M10247" s="290"/>
    </row>
    <row r="10248" spans="11:13" x14ac:dyDescent="0.35">
      <c r="K10248" s="293"/>
      <c r="M10248" s="290"/>
    </row>
    <row r="10249" spans="11:13" x14ac:dyDescent="0.35">
      <c r="K10249" s="293"/>
      <c r="M10249" s="290"/>
    </row>
    <row r="10250" spans="11:13" x14ac:dyDescent="0.35">
      <c r="K10250" s="293"/>
      <c r="M10250" s="290"/>
    </row>
    <row r="10251" spans="11:13" x14ac:dyDescent="0.35">
      <c r="K10251" s="293"/>
      <c r="M10251" s="290"/>
    </row>
    <row r="10252" spans="11:13" x14ac:dyDescent="0.35">
      <c r="K10252" s="293"/>
      <c r="M10252" s="290"/>
    </row>
    <row r="10253" spans="11:13" x14ac:dyDescent="0.35">
      <c r="K10253" s="293"/>
      <c r="M10253" s="290"/>
    </row>
    <row r="10254" spans="11:13" x14ac:dyDescent="0.35">
      <c r="K10254" s="293"/>
      <c r="M10254" s="290"/>
    </row>
    <row r="10255" spans="11:13" x14ac:dyDescent="0.35">
      <c r="K10255" s="293"/>
      <c r="M10255" s="290"/>
    </row>
    <row r="10256" spans="11:13" x14ac:dyDescent="0.35">
      <c r="K10256" s="293"/>
      <c r="M10256" s="290"/>
    </row>
    <row r="10257" spans="11:13" x14ac:dyDescent="0.35">
      <c r="K10257" s="293"/>
      <c r="M10257" s="290"/>
    </row>
    <row r="10258" spans="11:13" x14ac:dyDescent="0.35">
      <c r="K10258" s="293"/>
      <c r="M10258" s="290"/>
    </row>
    <row r="10259" spans="11:13" x14ac:dyDescent="0.35">
      <c r="K10259" s="293"/>
      <c r="M10259" s="290"/>
    </row>
    <row r="10260" spans="11:13" x14ac:dyDescent="0.35">
      <c r="K10260" s="293"/>
      <c r="M10260" s="290"/>
    </row>
    <row r="10261" spans="11:13" x14ac:dyDescent="0.35">
      <c r="K10261" s="293"/>
      <c r="M10261" s="290"/>
    </row>
    <row r="10262" spans="11:13" x14ac:dyDescent="0.35">
      <c r="K10262" s="293"/>
      <c r="M10262" s="290"/>
    </row>
    <row r="10263" spans="11:13" x14ac:dyDescent="0.35">
      <c r="K10263" s="293"/>
      <c r="M10263" s="290"/>
    </row>
    <row r="10264" spans="11:13" x14ac:dyDescent="0.35">
      <c r="K10264" s="293"/>
      <c r="M10264" s="290"/>
    </row>
    <row r="10265" spans="11:13" x14ac:dyDescent="0.35">
      <c r="K10265" s="293"/>
      <c r="M10265" s="290"/>
    </row>
    <row r="10266" spans="11:13" x14ac:dyDescent="0.35">
      <c r="K10266" s="293"/>
      <c r="M10266" s="290"/>
    </row>
    <row r="10267" spans="11:13" x14ac:dyDescent="0.35">
      <c r="K10267" s="293"/>
      <c r="M10267" s="290"/>
    </row>
    <row r="10268" spans="11:13" x14ac:dyDescent="0.35">
      <c r="K10268" s="293"/>
      <c r="M10268" s="290"/>
    </row>
    <row r="10269" spans="11:13" x14ac:dyDescent="0.35">
      <c r="K10269" s="293"/>
      <c r="M10269" s="290"/>
    </row>
    <row r="10270" spans="11:13" x14ac:dyDescent="0.35">
      <c r="K10270" s="293"/>
      <c r="M10270" s="290"/>
    </row>
    <row r="10271" spans="11:13" x14ac:dyDescent="0.35">
      <c r="K10271" s="293"/>
      <c r="M10271" s="290"/>
    </row>
    <row r="10272" spans="11:13" x14ac:dyDescent="0.35">
      <c r="K10272" s="293"/>
      <c r="M10272" s="290"/>
    </row>
    <row r="10273" spans="11:13" x14ac:dyDescent="0.35">
      <c r="K10273" s="293"/>
      <c r="M10273" s="290"/>
    </row>
    <row r="10274" spans="11:13" x14ac:dyDescent="0.35">
      <c r="K10274" s="293"/>
      <c r="M10274" s="290"/>
    </row>
    <row r="10275" spans="11:13" x14ac:dyDescent="0.35">
      <c r="K10275" s="293"/>
      <c r="M10275" s="290"/>
    </row>
    <row r="10276" spans="11:13" x14ac:dyDescent="0.35">
      <c r="K10276" s="293"/>
      <c r="M10276" s="290"/>
    </row>
    <row r="10277" spans="11:13" x14ac:dyDescent="0.35">
      <c r="K10277" s="293"/>
      <c r="M10277" s="290"/>
    </row>
    <row r="10278" spans="11:13" x14ac:dyDescent="0.35">
      <c r="K10278" s="293"/>
      <c r="M10278" s="290"/>
    </row>
    <row r="10279" spans="11:13" x14ac:dyDescent="0.35">
      <c r="K10279" s="293"/>
      <c r="M10279" s="290"/>
    </row>
    <row r="10280" spans="11:13" x14ac:dyDescent="0.35">
      <c r="K10280" s="293"/>
      <c r="M10280" s="290"/>
    </row>
    <row r="10281" spans="11:13" x14ac:dyDescent="0.35">
      <c r="K10281" s="293"/>
      <c r="M10281" s="290"/>
    </row>
    <row r="10282" spans="11:13" x14ac:dyDescent="0.35">
      <c r="K10282" s="293"/>
      <c r="M10282" s="290"/>
    </row>
    <row r="10283" spans="11:13" x14ac:dyDescent="0.35">
      <c r="K10283" s="293"/>
      <c r="M10283" s="290"/>
    </row>
    <row r="10284" spans="11:13" x14ac:dyDescent="0.35">
      <c r="K10284" s="293"/>
      <c r="M10284" s="290"/>
    </row>
    <row r="10285" spans="11:13" x14ac:dyDescent="0.35">
      <c r="K10285" s="293"/>
      <c r="M10285" s="290"/>
    </row>
    <row r="10286" spans="11:13" x14ac:dyDescent="0.35">
      <c r="K10286" s="293"/>
      <c r="M10286" s="290"/>
    </row>
    <row r="10287" spans="11:13" x14ac:dyDescent="0.35">
      <c r="K10287" s="293"/>
      <c r="M10287" s="290"/>
    </row>
    <row r="10288" spans="11:13" x14ac:dyDescent="0.35">
      <c r="K10288" s="293"/>
      <c r="M10288" s="290"/>
    </row>
    <row r="10289" spans="11:13" x14ac:dyDescent="0.35">
      <c r="K10289" s="293"/>
      <c r="M10289" s="290"/>
    </row>
    <row r="10290" spans="11:13" x14ac:dyDescent="0.35">
      <c r="K10290" s="293"/>
      <c r="M10290" s="290"/>
    </row>
    <row r="10291" spans="11:13" x14ac:dyDescent="0.35">
      <c r="K10291" s="293"/>
      <c r="M10291" s="290"/>
    </row>
    <row r="10292" spans="11:13" x14ac:dyDescent="0.35">
      <c r="K10292" s="293"/>
      <c r="M10292" s="290"/>
    </row>
    <row r="10293" spans="11:13" x14ac:dyDescent="0.35">
      <c r="K10293" s="293"/>
      <c r="M10293" s="290"/>
    </row>
    <row r="10294" spans="11:13" x14ac:dyDescent="0.35">
      <c r="K10294" s="293"/>
      <c r="M10294" s="290"/>
    </row>
    <row r="10295" spans="11:13" x14ac:dyDescent="0.35">
      <c r="K10295" s="293"/>
      <c r="M10295" s="290"/>
    </row>
    <row r="10296" spans="11:13" x14ac:dyDescent="0.35">
      <c r="K10296" s="293"/>
      <c r="M10296" s="290"/>
    </row>
    <row r="10297" spans="11:13" x14ac:dyDescent="0.35">
      <c r="K10297" s="293"/>
      <c r="M10297" s="290"/>
    </row>
    <row r="10298" spans="11:13" x14ac:dyDescent="0.35">
      <c r="K10298" s="293"/>
      <c r="M10298" s="290"/>
    </row>
    <row r="10299" spans="11:13" x14ac:dyDescent="0.35">
      <c r="K10299" s="293"/>
      <c r="M10299" s="290"/>
    </row>
    <row r="10300" spans="11:13" x14ac:dyDescent="0.35">
      <c r="K10300" s="293"/>
      <c r="M10300" s="290"/>
    </row>
    <row r="10301" spans="11:13" x14ac:dyDescent="0.35">
      <c r="K10301" s="293"/>
      <c r="M10301" s="290"/>
    </row>
    <row r="10302" spans="11:13" x14ac:dyDescent="0.35">
      <c r="K10302" s="293"/>
      <c r="M10302" s="290"/>
    </row>
    <row r="10303" spans="11:13" x14ac:dyDescent="0.35">
      <c r="K10303" s="293"/>
      <c r="M10303" s="290"/>
    </row>
    <row r="10304" spans="11:13" x14ac:dyDescent="0.35">
      <c r="K10304" s="293"/>
      <c r="M10304" s="290"/>
    </row>
    <row r="10305" spans="11:13" x14ac:dyDescent="0.35">
      <c r="K10305" s="293"/>
      <c r="M10305" s="290"/>
    </row>
    <row r="10306" spans="11:13" x14ac:dyDescent="0.35">
      <c r="K10306" s="293"/>
      <c r="M10306" s="290"/>
    </row>
    <row r="10307" spans="11:13" x14ac:dyDescent="0.35">
      <c r="K10307" s="293"/>
      <c r="M10307" s="290"/>
    </row>
    <row r="10308" spans="11:13" x14ac:dyDescent="0.35">
      <c r="K10308" s="293"/>
      <c r="M10308" s="290"/>
    </row>
    <row r="10309" spans="11:13" x14ac:dyDescent="0.35">
      <c r="K10309" s="293"/>
      <c r="M10309" s="290"/>
    </row>
    <row r="10310" spans="11:13" x14ac:dyDescent="0.35">
      <c r="K10310" s="293"/>
      <c r="M10310" s="290"/>
    </row>
    <row r="10311" spans="11:13" x14ac:dyDescent="0.35">
      <c r="K10311" s="293"/>
      <c r="M10311" s="290"/>
    </row>
    <row r="10312" spans="11:13" x14ac:dyDescent="0.35">
      <c r="K10312" s="293"/>
      <c r="M10312" s="290"/>
    </row>
    <row r="10313" spans="11:13" x14ac:dyDescent="0.35">
      <c r="K10313" s="293"/>
      <c r="M10313" s="290"/>
    </row>
    <row r="10314" spans="11:13" x14ac:dyDescent="0.35">
      <c r="K10314" s="293"/>
      <c r="M10314" s="290"/>
    </row>
    <row r="10315" spans="11:13" x14ac:dyDescent="0.35">
      <c r="K10315" s="293"/>
      <c r="M10315" s="290"/>
    </row>
    <row r="10316" spans="11:13" x14ac:dyDescent="0.35">
      <c r="K10316" s="293"/>
      <c r="M10316" s="290"/>
    </row>
    <row r="10317" spans="11:13" x14ac:dyDescent="0.35">
      <c r="K10317" s="293"/>
      <c r="M10317" s="290"/>
    </row>
    <row r="10318" spans="11:13" x14ac:dyDescent="0.35">
      <c r="K10318" s="293"/>
      <c r="M10318" s="290"/>
    </row>
    <row r="10319" spans="11:13" x14ac:dyDescent="0.35">
      <c r="K10319" s="293"/>
      <c r="M10319" s="290"/>
    </row>
    <row r="10320" spans="11:13" x14ac:dyDescent="0.35">
      <c r="K10320" s="293"/>
      <c r="M10320" s="290"/>
    </row>
    <row r="10321" spans="11:13" x14ac:dyDescent="0.35">
      <c r="K10321" s="293"/>
      <c r="M10321" s="290"/>
    </row>
    <row r="10322" spans="11:13" x14ac:dyDescent="0.35">
      <c r="K10322" s="293"/>
      <c r="M10322" s="290"/>
    </row>
    <row r="10323" spans="11:13" x14ac:dyDescent="0.35">
      <c r="K10323" s="293"/>
      <c r="M10323" s="290"/>
    </row>
    <row r="10324" spans="11:13" x14ac:dyDescent="0.35">
      <c r="K10324" s="293"/>
      <c r="M10324" s="290"/>
    </row>
    <row r="10325" spans="11:13" x14ac:dyDescent="0.35">
      <c r="K10325" s="293"/>
      <c r="M10325" s="290"/>
    </row>
    <row r="10326" spans="11:13" x14ac:dyDescent="0.35">
      <c r="K10326" s="293"/>
      <c r="M10326" s="290"/>
    </row>
    <row r="10327" spans="11:13" x14ac:dyDescent="0.35">
      <c r="K10327" s="293"/>
      <c r="M10327" s="290"/>
    </row>
    <row r="10328" spans="11:13" x14ac:dyDescent="0.35">
      <c r="K10328" s="293"/>
      <c r="M10328" s="290"/>
    </row>
    <row r="10329" spans="11:13" x14ac:dyDescent="0.35">
      <c r="K10329" s="293"/>
      <c r="M10329" s="290"/>
    </row>
    <row r="10330" spans="11:13" x14ac:dyDescent="0.35">
      <c r="K10330" s="293"/>
      <c r="M10330" s="290"/>
    </row>
    <row r="10331" spans="11:13" x14ac:dyDescent="0.35">
      <c r="K10331" s="293"/>
      <c r="M10331" s="290"/>
    </row>
    <row r="10332" spans="11:13" x14ac:dyDescent="0.35">
      <c r="K10332" s="293"/>
      <c r="M10332" s="290"/>
    </row>
    <row r="10333" spans="11:13" x14ac:dyDescent="0.35">
      <c r="K10333" s="293"/>
      <c r="M10333" s="290"/>
    </row>
    <row r="10334" spans="11:13" x14ac:dyDescent="0.35">
      <c r="K10334" s="293"/>
      <c r="M10334" s="290"/>
    </row>
    <row r="10335" spans="11:13" x14ac:dyDescent="0.35">
      <c r="K10335" s="293"/>
      <c r="M10335" s="290"/>
    </row>
    <row r="10336" spans="11:13" x14ac:dyDescent="0.35">
      <c r="K10336" s="293"/>
      <c r="M10336" s="290"/>
    </row>
    <row r="10337" spans="11:13" x14ac:dyDescent="0.35">
      <c r="K10337" s="293"/>
      <c r="M10337" s="290"/>
    </row>
    <row r="10338" spans="11:13" x14ac:dyDescent="0.35">
      <c r="K10338" s="293"/>
      <c r="M10338" s="290"/>
    </row>
    <row r="10339" spans="11:13" x14ac:dyDescent="0.35">
      <c r="K10339" s="293"/>
      <c r="M10339" s="290"/>
    </row>
    <row r="10340" spans="11:13" x14ac:dyDescent="0.35">
      <c r="K10340" s="293"/>
      <c r="M10340" s="290"/>
    </row>
    <row r="10341" spans="11:13" x14ac:dyDescent="0.35">
      <c r="K10341" s="293"/>
      <c r="M10341" s="290"/>
    </row>
    <row r="10342" spans="11:13" x14ac:dyDescent="0.35">
      <c r="K10342" s="293"/>
      <c r="M10342" s="290"/>
    </row>
    <row r="10343" spans="11:13" x14ac:dyDescent="0.35">
      <c r="K10343" s="293"/>
      <c r="M10343" s="290"/>
    </row>
    <row r="10344" spans="11:13" x14ac:dyDescent="0.35">
      <c r="K10344" s="293"/>
      <c r="M10344" s="290"/>
    </row>
    <row r="10345" spans="11:13" x14ac:dyDescent="0.35">
      <c r="K10345" s="293"/>
      <c r="M10345" s="290"/>
    </row>
    <row r="10346" spans="11:13" x14ac:dyDescent="0.35">
      <c r="K10346" s="293"/>
      <c r="M10346" s="290"/>
    </row>
    <row r="10347" spans="11:13" x14ac:dyDescent="0.35">
      <c r="K10347" s="293"/>
      <c r="M10347" s="290"/>
    </row>
    <row r="10348" spans="11:13" x14ac:dyDescent="0.35">
      <c r="K10348" s="293"/>
      <c r="M10348" s="290"/>
    </row>
    <row r="10349" spans="11:13" x14ac:dyDescent="0.35">
      <c r="K10349" s="293"/>
      <c r="M10349" s="290"/>
    </row>
    <row r="10350" spans="11:13" x14ac:dyDescent="0.35">
      <c r="K10350" s="293"/>
      <c r="M10350" s="290"/>
    </row>
    <row r="10351" spans="11:13" x14ac:dyDescent="0.35">
      <c r="K10351" s="293"/>
      <c r="M10351" s="290"/>
    </row>
    <row r="10352" spans="11:13" x14ac:dyDescent="0.35">
      <c r="K10352" s="293"/>
      <c r="M10352" s="290"/>
    </row>
    <row r="10353" spans="11:13" x14ac:dyDescent="0.35">
      <c r="K10353" s="293"/>
      <c r="M10353" s="290"/>
    </row>
    <row r="10354" spans="11:13" x14ac:dyDescent="0.35">
      <c r="K10354" s="293"/>
      <c r="M10354" s="290"/>
    </row>
    <row r="10355" spans="11:13" x14ac:dyDescent="0.35">
      <c r="K10355" s="293"/>
      <c r="M10355" s="290"/>
    </row>
    <row r="10356" spans="11:13" x14ac:dyDescent="0.35">
      <c r="K10356" s="293"/>
      <c r="M10356" s="290"/>
    </row>
    <row r="10357" spans="11:13" x14ac:dyDescent="0.35">
      <c r="K10357" s="293"/>
      <c r="M10357" s="290"/>
    </row>
    <row r="10358" spans="11:13" x14ac:dyDescent="0.35">
      <c r="K10358" s="293"/>
      <c r="M10358" s="290"/>
    </row>
    <row r="10359" spans="11:13" x14ac:dyDescent="0.35">
      <c r="K10359" s="293"/>
      <c r="M10359" s="290"/>
    </row>
    <row r="10360" spans="11:13" x14ac:dyDescent="0.35">
      <c r="K10360" s="293"/>
      <c r="M10360" s="290"/>
    </row>
    <row r="10361" spans="11:13" x14ac:dyDescent="0.35">
      <c r="K10361" s="293"/>
      <c r="M10361" s="290"/>
    </row>
    <row r="10362" spans="11:13" x14ac:dyDescent="0.35">
      <c r="K10362" s="293"/>
      <c r="M10362" s="290"/>
    </row>
    <row r="10363" spans="11:13" x14ac:dyDescent="0.35">
      <c r="K10363" s="293"/>
      <c r="M10363" s="290"/>
    </row>
    <row r="10364" spans="11:13" x14ac:dyDescent="0.35">
      <c r="K10364" s="293"/>
      <c r="M10364" s="290"/>
    </row>
    <row r="10365" spans="11:13" x14ac:dyDescent="0.35">
      <c r="K10365" s="293"/>
      <c r="M10365" s="290"/>
    </row>
    <row r="10366" spans="11:13" x14ac:dyDescent="0.35">
      <c r="K10366" s="293"/>
      <c r="M10366" s="290"/>
    </row>
    <row r="10367" spans="11:13" x14ac:dyDescent="0.35">
      <c r="K10367" s="293"/>
      <c r="M10367" s="290"/>
    </row>
    <row r="10368" spans="11:13" x14ac:dyDescent="0.35">
      <c r="K10368" s="293"/>
      <c r="M10368" s="290"/>
    </row>
    <row r="10369" spans="11:13" x14ac:dyDescent="0.35">
      <c r="K10369" s="293"/>
      <c r="M10369" s="290"/>
    </row>
    <row r="10370" spans="11:13" x14ac:dyDescent="0.35">
      <c r="K10370" s="293"/>
      <c r="M10370" s="290"/>
    </row>
    <row r="10371" spans="11:13" x14ac:dyDescent="0.35">
      <c r="K10371" s="293"/>
      <c r="M10371" s="290"/>
    </row>
    <row r="10372" spans="11:13" x14ac:dyDescent="0.35">
      <c r="K10372" s="293"/>
      <c r="M10372" s="290"/>
    </row>
    <row r="10373" spans="11:13" x14ac:dyDescent="0.35">
      <c r="K10373" s="293"/>
      <c r="M10373" s="290"/>
    </row>
    <row r="10374" spans="11:13" x14ac:dyDescent="0.35">
      <c r="K10374" s="293"/>
      <c r="M10374" s="290"/>
    </row>
    <row r="10375" spans="11:13" x14ac:dyDescent="0.35">
      <c r="K10375" s="293"/>
      <c r="M10375" s="290"/>
    </row>
    <row r="10376" spans="11:13" x14ac:dyDescent="0.35">
      <c r="K10376" s="293"/>
      <c r="M10376" s="290"/>
    </row>
    <row r="10377" spans="11:13" x14ac:dyDescent="0.35">
      <c r="K10377" s="293"/>
      <c r="M10377" s="290"/>
    </row>
    <row r="10378" spans="11:13" x14ac:dyDescent="0.35">
      <c r="K10378" s="293"/>
      <c r="M10378" s="290"/>
    </row>
    <row r="10379" spans="11:13" x14ac:dyDescent="0.35">
      <c r="K10379" s="293"/>
      <c r="M10379" s="290"/>
    </row>
    <row r="10380" spans="11:13" x14ac:dyDescent="0.35">
      <c r="K10380" s="293"/>
      <c r="M10380" s="290"/>
    </row>
    <row r="10381" spans="11:13" x14ac:dyDescent="0.35">
      <c r="K10381" s="293"/>
      <c r="M10381" s="290"/>
    </row>
    <row r="10382" spans="11:13" x14ac:dyDescent="0.35">
      <c r="K10382" s="293"/>
      <c r="M10382" s="290"/>
    </row>
    <row r="10383" spans="11:13" x14ac:dyDescent="0.35">
      <c r="K10383" s="293"/>
      <c r="M10383" s="290"/>
    </row>
    <row r="10384" spans="11:13" x14ac:dyDescent="0.35">
      <c r="K10384" s="293"/>
      <c r="M10384" s="290"/>
    </row>
    <row r="10385" spans="11:13" x14ac:dyDescent="0.35">
      <c r="K10385" s="293"/>
      <c r="M10385" s="290"/>
    </row>
    <row r="10386" spans="11:13" x14ac:dyDescent="0.35">
      <c r="K10386" s="293"/>
      <c r="M10386" s="290"/>
    </row>
    <row r="10387" spans="11:13" x14ac:dyDescent="0.35">
      <c r="K10387" s="293"/>
      <c r="M10387" s="290"/>
    </row>
    <row r="10388" spans="11:13" x14ac:dyDescent="0.35">
      <c r="K10388" s="293"/>
      <c r="M10388" s="290"/>
    </row>
    <row r="10389" spans="11:13" x14ac:dyDescent="0.35">
      <c r="K10389" s="293"/>
      <c r="M10389" s="290"/>
    </row>
    <row r="10390" spans="11:13" x14ac:dyDescent="0.35">
      <c r="K10390" s="293"/>
      <c r="M10390" s="290"/>
    </row>
    <row r="10391" spans="11:13" x14ac:dyDescent="0.35">
      <c r="K10391" s="293"/>
      <c r="M10391" s="290"/>
    </row>
    <row r="10392" spans="11:13" x14ac:dyDescent="0.35">
      <c r="K10392" s="293"/>
      <c r="M10392" s="290"/>
    </row>
    <row r="10393" spans="11:13" x14ac:dyDescent="0.35">
      <c r="K10393" s="293"/>
      <c r="M10393" s="290"/>
    </row>
    <row r="10394" spans="11:13" x14ac:dyDescent="0.35">
      <c r="K10394" s="293"/>
      <c r="M10394" s="290"/>
    </row>
    <row r="10395" spans="11:13" x14ac:dyDescent="0.35">
      <c r="K10395" s="293"/>
      <c r="M10395" s="290"/>
    </row>
    <row r="10396" spans="11:13" x14ac:dyDescent="0.35">
      <c r="K10396" s="293"/>
      <c r="M10396" s="290"/>
    </row>
    <row r="10397" spans="11:13" x14ac:dyDescent="0.35">
      <c r="K10397" s="293"/>
      <c r="M10397" s="290"/>
    </row>
    <row r="10398" spans="11:13" x14ac:dyDescent="0.35">
      <c r="K10398" s="293"/>
      <c r="M10398" s="290"/>
    </row>
    <row r="10399" spans="11:13" x14ac:dyDescent="0.35">
      <c r="K10399" s="293"/>
      <c r="M10399" s="290"/>
    </row>
    <row r="10400" spans="11:13" x14ac:dyDescent="0.35">
      <c r="K10400" s="293"/>
      <c r="M10400" s="290"/>
    </row>
    <row r="10401" spans="11:13" x14ac:dyDescent="0.35">
      <c r="K10401" s="293"/>
      <c r="M10401" s="290"/>
    </row>
    <row r="10402" spans="11:13" x14ac:dyDescent="0.35">
      <c r="K10402" s="293"/>
      <c r="M10402" s="290"/>
    </row>
    <row r="10403" spans="11:13" x14ac:dyDescent="0.35">
      <c r="K10403" s="293"/>
      <c r="M10403" s="290"/>
    </row>
    <row r="10404" spans="11:13" x14ac:dyDescent="0.35">
      <c r="K10404" s="293"/>
      <c r="M10404" s="290"/>
    </row>
    <row r="10405" spans="11:13" x14ac:dyDescent="0.35">
      <c r="K10405" s="293"/>
      <c r="M10405" s="290"/>
    </row>
    <row r="10406" spans="11:13" x14ac:dyDescent="0.35">
      <c r="K10406" s="293"/>
      <c r="M10406" s="290"/>
    </row>
    <row r="10407" spans="11:13" x14ac:dyDescent="0.35">
      <c r="K10407" s="293"/>
      <c r="M10407" s="290"/>
    </row>
    <row r="10408" spans="11:13" x14ac:dyDescent="0.35">
      <c r="K10408" s="293"/>
      <c r="M10408" s="290"/>
    </row>
    <row r="10409" spans="11:13" x14ac:dyDescent="0.35">
      <c r="K10409" s="293"/>
      <c r="M10409" s="290"/>
    </row>
    <row r="10410" spans="11:13" x14ac:dyDescent="0.35">
      <c r="K10410" s="293"/>
      <c r="M10410" s="290"/>
    </row>
    <row r="10411" spans="11:13" x14ac:dyDescent="0.35">
      <c r="K10411" s="293"/>
      <c r="M10411" s="290"/>
    </row>
    <row r="10412" spans="11:13" x14ac:dyDescent="0.35">
      <c r="K10412" s="293"/>
      <c r="M10412" s="290"/>
    </row>
    <row r="10413" spans="11:13" x14ac:dyDescent="0.35">
      <c r="K10413" s="293"/>
      <c r="M10413" s="290"/>
    </row>
    <row r="10414" spans="11:13" x14ac:dyDescent="0.35">
      <c r="K10414" s="293"/>
      <c r="M10414" s="290"/>
    </row>
    <row r="10415" spans="11:13" x14ac:dyDescent="0.35">
      <c r="K10415" s="293"/>
      <c r="M10415" s="290"/>
    </row>
    <row r="10416" spans="11:13" x14ac:dyDescent="0.35">
      <c r="K10416" s="293"/>
      <c r="M10416" s="290"/>
    </row>
    <row r="10417" spans="11:13" x14ac:dyDescent="0.35">
      <c r="K10417" s="293"/>
      <c r="M10417" s="290"/>
    </row>
    <row r="10418" spans="11:13" x14ac:dyDescent="0.35">
      <c r="K10418" s="293"/>
      <c r="M10418" s="290"/>
    </row>
    <row r="10419" spans="11:13" x14ac:dyDescent="0.35">
      <c r="K10419" s="293"/>
      <c r="M10419" s="290"/>
    </row>
    <row r="10420" spans="11:13" x14ac:dyDescent="0.35">
      <c r="K10420" s="293"/>
      <c r="M10420" s="290"/>
    </row>
    <row r="10421" spans="11:13" x14ac:dyDescent="0.35">
      <c r="K10421" s="293"/>
      <c r="M10421" s="290"/>
    </row>
    <row r="10422" spans="11:13" x14ac:dyDescent="0.35">
      <c r="K10422" s="293"/>
      <c r="M10422" s="290"/>
    </row>
    <row r="10423" spans="11:13" x14ac:dyDescent="0.35">
      <c r="K10423" s="293"/>
      <c r="M10423" s="290"/>
    </row>
    <row r="10424" spans="11:13" x14ac:dyDescent="0.35">
      <c r="K10424" s="293"/>
      <c r="M10424" s="290"/>
    </row>
    <row r="10425" spans="11:13" x14ac:dyDescent="0.35">
      <c r="K10425" s="293"/>
      <c r="M10425" s="290"/>
    </row>
    <row r="10426" spans="11:13" x14ac:dyDescent="0.35">
      <c r="K10426" s="293"/>
      <c r="M10426" s="290"/>
    </row>
    <row r="10427" spans="11:13" x14ac:dyDescent="0.35">
      <c r="K10427" s="293"/>
      <c r="M10427" s="290"/>
    </row>
    <row r="10428" spans="11:13" x14ac:dyDescent="0.35">
      <c r="K10428" s="293"/>
      <c r="M10428" s="290"/>
    </row>
    <row r="10429" spans="11:13" x14ac:dyDescent="0.35">
      <c r="K10429" s="293"/>
      <c r="M10429" s="290"/>
    </row>
    <row r="10430" spans="11:13" x14ac:dyDescent="0.35">
      <c r="K10430" s="293"/>
      <c r="M10430" s="290"/>
    </row>
    <row r="10431" spans="11:13" x14ac:dyDescent="0.35">
      <c r="K10431" s="293"/>
      <c r="M10431" s="290"/>
    </row>
    <row r="10432" spans="11:13" x14ac:dyDescent="0.35">
      <c r="K10432" s="293"/>
      <c r="M10432" s="290"/>
    </row>
    <row r="10433" spans="11:13" x14ac:dyDescent="0.35">
      <c r="K10433" s="293"/>
      <c r="M10433" s="290"/>
    </row>
    <row r="10434" spans="11:13" x14ac:dyDescent="0.35">
      <c r="K10434" s="293"/>
      <c r="M10434" s="290"/>
    </row>
    <row r="10435" spans="11:13" x14ac:dyDescent="0.35">
      <c r="K10435" s="293"/>
      <c r="M10435" s="290"/>
    </row>
    <row r="10436" spans="11:13" x14ac:dyDescent="0.35">
      <c r="K10436" s="293"/>
      <c r="M10436" s="290"/>
    </row>
    <row r="10437" spans="11:13" x14ac:dyDescent="0.35">
      <c r="K10437" s="293"/>
      <c r="M10437" s="290"/>
    </row>
    <row r="10438" spans="11:13" x14ac:dyDescent="0.35">
      <c r="K10438" s="293"/>
      <c r="M10438" s="290"/>
    </row>
    <row r="10439" spans="11:13" x14ac:dyDescent="0.35">
      <c r="K10439" s="293"/>
      <c r="M10439" s="290"/>
    </row>
    <row r="10440" spans="11:13" x14ac:dyDescent="0.35">
      <c r="K10440" s="293"/>
      <c r="M10440" s="290"/>
    </row>
    <row r="10441" spans="11:13" x14ac:dyDescent="0.35">
      <c r="K10441" s="293"/>
      <c r="M10441" s="290"/>
    </row>
    <row r="10442" spans="11:13" x14ac:dyDescent="0.35">
      <c r="K10442" s="293"/>
      <c r="M10442" s="290"/>
    </row>
    <row r="10443" spans="11:13" x14ac:dyDescent="0.35">
      <c r="K10443" s="293"/>
      <c r="M10443" s="290"/>
    </row>
    <row r="10444" spans="11:13" x14ac:dyDescent="0.35">
      <c r="K10444" s="293"/>
      <c r="M10444" s="290"/>
    </row>
    <row r="10445" spans="11:13" x14ac:dyDescent="0.35">
      <c r="K10445" s="293"/>
      <c r="M10445" s="290"/>
    </row>
    <row r="10446" spans="11:13" x14ac:dyDescent="0.35">
      <c r="K10446" s="293"/>
      <c r="M10446" s="290"/>
    </row>
    <row r="10447" spans="11:13" x14ac:dyDescent="0.35">
      <c r="K10447" s="293"/>
      <c r="M10447" s="290"/>
    </row>
    <row r="10448" spans="11:13" x14ac:dyDescent="0.35">
      <c r="K10448" s="293"/>
      <c r="M10448" s="290"/>
    </row>
    <row r="10449" spans="11:13" x14ac:dyDescent="0.35">
      <c r="K10449" s="293"/>
      <c r="M10449" s="290"/>
    </row>
    <row r="10450" spans="11:13" x14ac:dyDescent="0.35">
      <c r="K10450" s="293"/>
      <c r="M10450" s="290"/>
    </row>
    <row r="10451" spans="11:13" x14ac:dyDescent="0.35">
      <c r="K10451" s="293"/>
      <c r="M10451" s="290"/>
    </row>
    <row r="10452" spans="11:13" x14ac:dyDescent="0.35">
      <c r="K10452" s="293"/>
      <c r="M10452" s="290"/>
    </row>
    <row r="10453" spans="11:13" x14ac:dyDescent="0.35">
      <c r="K10453" s="293"/>
      <c r="M10453" s="290"/>
    </row>
    <row r="10454" spans="11:13" x14ac:dyDescent="0.35">
      <c r="K10454" s="293"/>
      <c r="M10454" s="290"/>
    </row>
    <row r="10455" spans="11:13" x14ac:dyDescent="0.35">
      <c r="K10455" s="293"/>
      <c r="M10455" s="290"/>
    </row>
    <row r="10456" spans="11:13" x14ac:dyDescent="0.35">
      <c r="K10456" s="293"/>
      <c r="M10456" s="290"/>
    </row>
    <row r="10457" spans="11:13" x14ac:dyDescent="0.35">
      <c r="K10457" s="293"/>
      <c r="M10457" s="290"/>
    </row>
    <row r="10458" spans="11:13" x14ac:dyDescent="0.35">
      <c r="K10458" s="293"/>
      <c r="M10458" s="290"/>
    </row>
    <row r="10459" spans="11:13" x14ac:dyDescent="0.35">
      <c r="K10459" s="293"/>
      <c r="M10459" s="290"/>
    </row>
    <row r="10460" spans="11:13" x14ac:dyDescent="0.35">
      <c r="K10460" s="293"/>
      <c r="M10460" s="290"/>
    </row>
    <row r="10461" spans="11:13" x14ac:dyDescent="0.35">
      <c r="K10461" s="293"/>
      <c r="M10461" s="290"/>
    </row>
    <row r="10462" spans="11:13" x14ac:dyDescent="0.35">
      <c r="K10462" s="293"/>
      <c r="M10462" s="290"/>
    </row>
    <row r="10463" spans="11:13" x14ac:dyDescent="0.35">
      <c r="K10463" s="293"/>
      <c r="M10463" s="290"/>
    </row>
    <row r="10464" spans="11:13" x14ac:dyDescent="0.35">
      <c r="K10464" s="293"/>
      <c r="M10464" s="290"/>
    </row>
    <row r="10465" spans="11:13" x14ac:dyDescent="0.35">
      <c r="K10465" s="293"/>
      <c r="M10465" s="290"/>
    </row>
    <row r="10466" spans="11:13" x14ac:dyDescent="0.35">
      <c r="K10466" s="293"/>
      <c r="M10466" s="290"/>
    </row>
    <row r="10467" spans="11:13" x14ac:dyDescent="0.35">
      <c r="K10467" s="293"/>
      <c r="M10467" s="290"/>
    </row>
    <row r="10468" spans="11:13" x14ac:dyDescent="0.35">
      <c r="K10468" s="293"/>
      <c r="M10468" s="290"/>
    </row>
    <row r="10469" spans="11:13" x14ac:dyDescent="0.35">
      <c r="K10469" s="293"/>
      <c r="M10469" s="290"/>
    </row>
    <row r="10470" spans="11:13" x14ac:dyDescent="0.35">
      <c r="K10470" s="293"/>
      <c r="M10470" s="290"/>
    </row>
    <row r="10471" spans="11:13" x14ac:dyDescent="0.35">
      <c r="K10471" s="293"/>
      <c r="M10471" s="290"/>
    </row>
    <row r="10472" spans="11:13" x14ac:dyDescent="0.35">
      <c r="K10472" s="293"/>
      <c r="M10472" s="290"/>
    </row>
    <row r="10473" spans="11:13" x14ac:dyDescent="0.35">
      <c r="K10473" s="293"/>
      <c r="M10473" s="290"/>
    </row>
    <row r="10474" spans="11:13" x14ac:dyDescent="0.35">
      <c r="K10474" s="293"/>
      <c r="M10474" s="290"/>
    </row>
    <row r="10475" spans="11:13" x14ac:dyDescent="0.35">
      <c r="K10475" s="293"/>
      <c r="M10475" s="290"/>
    </row>
    <row r="10476" spans="11:13" x14ac:dyDescent="0.35">
      <c r="K10476" s="293"/>
      <c r="M10476" s="290"/>
    </row>
    <row r="10477" spans="11:13" x14ac:dyDescent="0.35">
      <c r="K10477" s="293"/>
      <c r="M10477" s="290"/>
    </row>
    <row r="10478" spans="11:13" x14ac:dyDescent="0.35">
      <c r="K10478" s="293"/>
      <c r="M10478" s="290"/>
    </row>
    <row r="10479" spans="11:13" x14ac:dyDescent="0.35">
      <c r="K10479" s="293"/>
      <c r="M10479" s="290"/>
    </row>
    <row r="10480" spans="11:13" x14ac:dyDescent="0.35">
      <c r="K10480" s="293"/>
      <c r="M10480" s="290"/>
    </row>
    <row r="10481" spans="11:13" x14ac:dyDescent="0.35">
      <c r="K10481" s="293"/>
      <c r="M10481" s="290"/>
    </row>
    <row r="10482" spans="11:13" x14ac:dyDescent="0.35">
      <c r="K10482" s="293"/>
      <c r="M10482" s="290"/>
    </row>
    <row r="10483" spans="11:13" x14ac:dyDescent="0.35">
      <c r="K10483" s="293"/>
      <c r="M10483" s="290"/>
    </row>
    <row r="10484" spans="11:13" x14ac:dyDescent="0.35">
      <c r="K10484" s="293"/>
      <c r="M10484" s="290"/>
    </row>
    <row r="10485" spans="11:13" x14ac:dyDescent="0.35">
      <c r="K10485" s="293"/>
      <c r="M10485" s="290"/>
    </row>
    <row r="10486" spans="11:13" x14ac:dyDescent="0.35">
      <c r="K10486" s="293"/>
      <c r="M10486" s="290"/>
    </row>
    <row r="10487" spans="11:13" x14ac:dyDescent="0.35">
      <c r="K10487" s="293"/>
      <c r="M10487" s="290"/>
    </row>
    <row r="10488" spans="11:13" x14ac:dyDescent="0.35">
      <c r="K10488" s="293"/>
      <c r="M10488" s="290"/>
    </row>
    <row r="10489" spans="11:13" x14ac:dyDescent="0.35">
      <c r="K10489" s="293"/>
      <c r="M10489" s="290"/>
    </row>
    <row r="10490" spans="11:13" x14ac:dyDescent="0.35">
      <c r="K10490" s="293"/>
      <c r="M10490" s="290"/>
    </row>
    <row r="10491" spans="11:13" x14ac:dyDescent="0.35">
      <c r="K10491" s="293"/>
      <c r="M10491" s="290"/>
    </row>
    <row r="10492" spans="11:13" x14ac:dyDescent="0.35">
      <c r="K10492" s="293"/>
      <c r="M10492" s="290"/>
    </row>
    <row r="10493" spans="11:13" x14ac:dyDescent="0.35">
      <c r="K10493" s="293"/>
      <c r="M10493" s="290"/>
    </row>
    <row r="10494" spans="11:13" x14ac:dyDescent="0.35">
      <c r="K10494" s="293"/>
      <c r="M10494" s="290"/>
    </row>
    <row r="10495" spans="11:13" x14ac:dyDescent="0.35">
      <c r="K10495" s="293"/>
      <c r="M10495" s="290"/>
    </row>
    <row r="10496" spans="11:13" x14ac:dyDescent="0.35">
      <c r="K10496" s="293"/>
      <c r="M10496" s="290"/>
    </row>
    <row r="10497" spans="11:13" x14ac:dyDescent="0.35">
      <c r="K10497" s="293"/>
      <c r="M10497" s="290"/>
    </row>
    <row r="10498" spans="11:13" x14ac:dyDescent="0.35">
      <c r="K10498" s="293"/>
      <c r="M10498" s="290"/>
    </row>
    <row r="10499" spans="11:13" x14ac:dyDescent="0.35">
      <c r="K10499" s="293"/>
      <c r="M10499" s="290"/>
    </row>
    <row r="10500" spans="11:13" x14ac:dyDescent="0.35">
      <c r="K10500" s="293"/>
      <c r="M10500" s="290"/>
    </row>
    <row r="10501" spans="11:13" x14ac:dyDescent="0.35">
      <c r="K10501" s="293"/>
      <c r="M10501" s="290"/>
    </row>
    <row r="10502" spans="11:13" x14ac:dyDescent="0.35">
      <c r="K10502" s="293"/>
      <c r="M10502" s="290"/>
    </row>
    <row r="10503" spans="11:13" x14ac:dyDescent="0.35">
      <c r="K10503" s="293"/>
      <c r="M10503" s="290"/>
    </row>
    <row r="10504" spans="11:13" x14ac:dyDescent="0.35">
      <c r="K10504" s="293"/>
      <c r="M10504" s="290"/>
    </row>
    <row r="10505" spans="11:13" x14ac:dyDescent="0.35">
      <c r="K10505" s="293"/>
      <c r="M10505" s="290"/>
    </row>
    <row r="10506" spans="11:13" x14ac:dyDescent="0.35">
      <c r="K10506" s="293"/>
      <c r="M10506" s="290"/>
    </row>
    <row r="10507" spans="11:13" x14ac:dyDescent="0.35">
      <c r="K10507" s="293"/>
      <c r="M10507" s="290"/>
    </row>
    <row r="10508" spans="11:13" x14ac:dyDescent="0.35">
      <c r="K10508" s="293"/>
      <c r="M10508" s="290"/>
    </row>
    <row r="10509" spans="11:13" x14ac:dyDescent="0.35">
      <c r="K10509" s="293"/>
      <c r="M10509" s="290"/>
    </row>
    <row r="10510" spans="11:13" x14ac:dyDescent="0.35">
      <c r="K10510" s="293"/>
      <c r="M10510" s="290"/>
    </row>
    <row r="10511" spans="11:13" x14ac:dyDescent="0.35">
      <c r="K10511" s="293"/>
      <c r="M10511" s="290"/>
    </row>
    <row r="10512" spans="11:13" x14ac:dyDescent="0.35">
      <c r="K10512" s="293"/>
      <c r="M10512" s="290"/>
    </row>
    <row r="10513" spans="11:13" x14ac:dyDescent="0.35">
      <c r="K10513" s="293"/>
      <c r="M10513" s="290"/>
    </row>
    <row r="10514" spans="11:13" x14ac:dyDescent="0.35">
      <c r="K10514" s="293"/>
      <c r="M10514" s="290"/>
    </row>
    <row r="10515" spans="11:13" x14ac:dyDescent="0.35">
      <c r="K10515" s="293"/>
      <c r="M10515" s="290"/>
    </row>
    <row r="10516" spans="11:13" x14ac:dyDescent="0.35">
      <c r="K10516" s="293"/>
      <c r="M10516" s="290"/>
    </row>
    <row r="10517" spans="11:13" x14ac:dyDescent="0.35">
      <c r="K10517" s="293"/>
      <c r="M10517" s="290"/>
    </row>
    <row r="10518" spans="11:13" x14ac:dyDescent="0.35">
      <c r="K10518" s="293"/>
      <c r="M10518" s="290"/>
    </row>
    <row r="10519" spans="11:13" x14ac:dyDescent="0.35">
      <c r="K10519" s="293"/>
      <c r="M10519" s="290"/>
    </row>
    <row r="10520" spans="11:13" x14ac:dyDescent="0.35">
      <c r="K10520" s="293"/>
      <c r="M10520" s="290"/>
    </row>
    <row r="10521" spans="11:13" x14ac:dyDescent="0.35">
      <c r="K10521" s="293"/>
      <c r="M10521" s="290"/>
    </row>
    <row r="10522" spans="11:13" x14ac:dyDescent="0.35">
      <c r="K10522" s="293"/>
      <c r="M10522" s="290"/>
    </row>
    <row r="10523" spans="11:13" x14ac:dyDescent="0.35">
      <c r="K10523" s="293"/>
      <c r="M10523" s="290"/>
    </row>
    <row r="10524" spans="11:13" x14ac:dyDescent="0.35">
      <c r="K10524" s="293"/>
      <c r="M10524" s="290"/>
    </row>
    <row r="10525" spans="11:13" x14ac:dyDescent="0.35">
      <c r="K10525" s="293"/>
      <c r="M10525" s="290"/>
    </row>
    <row r="10526" spans="11:13" x14ac:dyDescent="0.35">
      <c r="K10526" s="293"/>
      <c r="M10526" s="290"/>
    </row>
    <row r="10527" spans="11:13" x14ac:dyDescent="0.35">
      <c r="K10527" s="293"/>
      <c r="M10527" s="290"/>
    </row>
    <row r="10528" spans="11:13" x14ac:dyDescent="0.35">
      <c r="K10528" s="293"/>
      <c r="M10528" s="290"/>
    </row>
    <row r="10529" spans="11:13" x14ac:dyDescent="0.35">
      <c r="K10529" s="293"/>
      <c r="M10529" s="290"/>
    </row>
    <row r="10530" spans="11:13" x14ac:dyDescent="0.35">
      <c r="K10530" s="293"/>
      <c r="M10530" s="290"/>
    </row>
    <row r="10531" spans="11:13" x14ac:dyDescent="0.35">
      <c r="K10531" s="293"/>
      <c r="M10531" s="290"/>
    </row>
    <row r="10532" spans="11:13" x14ac:dyDescent="0.35">
      <c r="K10532" s="293"/>
      <c r="M10532" s="290"/>
    </row>
    <row r="10533" spans="11:13" x14ac:dyDescent="0.35">
      <c r="K10533" s="293"/>
      <c r="M10533" s="290"/>
    </row>
    <row r="10534" spans="11:13" x14ac:dyDescent="0.35">
      <c r="K10534" s="293"/>
      <c r="M10534" s="290"/>
    </row>
    <row r="10535" spans="11:13" x14ac:dyDescent="0.35">
      <c r="K10535" s="293"/>
      <c r="M10535" s="290"/>
    </row>
    <row r="10536" spans="11:13" x14ac:dyDescent="0.35">
      <c r="K10536" s="293"/>
      <c r="M10536" s="290"/>
    </row>
    <row r="10537" spans="11:13" x14ac:dyDescent="0.35">
      <c r="K10537" s="293"/>
      <c r="M10537" s="290"/>
    </row>
    <row r="10538" spans="11:13" x14ac:dyDescent="0.35">
      <c r="K10538" s="293"/>
      <c r="M10538" s="290"/>
    </row>
    <row r="10539" spans="11:13" x14ac:dyDescent="0.35">
      <c r="K10539" s="293"/>
      <c r="M10539" s="290"/>
    </row>
    <row r="10540" spans="11:13" x14ac:dyDescent="0.35">
      <c r="K10540" s="293"/>
      <c r="M10540" s="290"/>
    </row>
    <row r="10541" spans="11:13" x14ac:dyDescent="0.35">
      <c r="K10541" s="293"/>
      <c r="M10541" s="290"/>
    </row>
    <row r="10542" spans="11:13" x14ac:dyDescent="0.35">
      <c r="K10542" s="293"/>
      <c r="M10542" s="290"/>
    </row>
    <row r="10543" spans="11:13" x14ac:dyDescent="0.35">
      <c r="K10543" s="293"/>
      <c r="M10543" s="290"/>
    </row>
    <row r="10544" spans="11:13" x14ac:dyDescent="0.35">
      <c r="K10544" s="293"/>
      <c r="M10544" s="290"/>
    </row>
    <row r="10545" spans="11:13" x14ac:dyDescent="0.35">
      <c r="K10545" s="293"/>
      <c r="M10545" s="290"/>
    </row>
    <row r="10546" spans="11:13" x14ac:dyDescent="0.35">
      <c r="K10546" s="293"/>
      <c r="M10546" s="290"/>
    </row>
    <row r="10547" spans="11:13" x14ac:dyDescent="0.35">
      <c r="K10547" s="293"/>
      <c r="M10547" s="290"/>
    </row>
    <row r="10548" spans="11:13" x14ac:dyDescent="0.35">
      <c r="K10548" s="293"/>
      <c r="M10548" s="290"/>
    </row>
    <row r="10549" spans="11:13" x14ac:dyDescent="0.35">
      <c r="K10549" s="293"/>
      <c r="M10549" s="290"/>
    </row>
    <row r="10550" spans="11:13" x14ac:dyDescent="0.35">
      <c r="K10550" s="293"/>
      <c r="M10550" s="290"/>
    </row>
    <row r="10551" spans="11:13" x14ac:dyDescent="0.35">
      <c r="K10551" s="293"/>
      <c r="M10551" s="290"/>
    </row>
    <row r="10552" spans="11:13" x14ac:dyDescent="0.35">
      <c r="K10552" s="293"/>
      <c r="M10552" s="290"/>
    </row>
    <row r="10553" spans="11:13" x14ac:dyDescent="0.35">
      <c r="K10553" s="293"/>
      <c r="M10553" s="290"/>
    </row>
    <row r="10554" spans="11:13" x14ac:dyDescent="0.35">
      <c r="K10554" s="293"/>
      <c r="M10554" s="290"/>
    </row>
    <row r="10555" spans="11:13" x14ac:dyDescent="0.35">
      <c r="K10555" s="293"/>
      <c r="M10555" s="290"/>
    </row>
    <row r="10556" spans="11:13" x14ac:dyDescent="0.35">
      <c r="K10556" s="293"/>
      <c r="M10556" s="290"/>
    </row>
    <row r="10557" spans="11:13" x14ac:dyDescent="0.35">
      <c r="K10557" s="293"/>
      <c r="M10557" s="290"/>
    </row>
    <row r="10558" spans="11:13" x14ac:dyDescent="0.35">
      <c r="K10558" s="293"/>
      <c r="M10558" s="290"/>
    </row>
    <row r="10559" spans="11:13" x14ac:dyDescent="0.35">
      <c r="K10559" s="293"/>
      <c r="M10559" s="290"/>
    </row>
    <row r="10560" spans="11:13" x14ac:dyDescent="0.35">
      <c r="K10560" s="293"/>
      <c r="M10560" s="290"/>
    </row>
    <row r="10561" spans="11:13" x14ac:dyDescent="0.35">
      <c r="K10561" s="293"/>
      <c r="M10561" s="290"/>
    </row>
    <row r="10562" spans="11:13" x14ac:dyDescent="0.35">
      <c r="K10562" s="293"/>
      <c r="M10562" s="290"/>
    </row>
    <row r="10563" spans="11:13" x14ac:dyDescent="0.35">
      <c r="K10563" s="293"/>
      <c r="M10563" s="290"/>
    </row>
    <row r="10564" spans="11:13" x14ac:dyDescent="0.35">
      <c r="K10564" s="293"/>
      <c r="M10564" s="290"/>
    </row>
    <row r="10565" spans="11:13" x14ac:dyDescent="0.35">
      <c r="K10565" s="293"/>
      <c r="M10565" s="290"/>
    </row>
    <row r="10566" spans="11:13" x14ac:dyDescent="0.35">
      <c r="K10566" s="293"/>
      <c r="M10566" s="290"/>
    </row>
    <row r="10567" spans="11:13" x14ac:dyDescent="0.35">
      <c r="K10567" s="293"/>
      <c r="M10567" s="290"/>
    </row>
    <row r="10568" spans="11:13" x14ac:dyDescent="0.35">
      <c r="K10568" s="293"/>
      <c r="M10568" s="290"/>
    </row>
    <row r="10569" spans="11:13" x14ac:dyDescent="0.35">
      <c r="K10569" s="293"/>
      <c r="M10569" s="290"/>
    </row>
    <row r="10570" spans="11:13" x14ac:dyDescent="0.35">
      <c r="K10570" s="293"/>
      <c r="M10570" s="290"/>
    </row>
    <row r="10571" spans="11:13" x14ac:dyDescent="0.35">
      <c r="K10571" s="293"/>
      <c r="M10571" s="290"/>
    </row>
    <row r="10572" spans="11:13" x14ac:dyDescent="0.35">
      <c r="K10572" s="293"/>
      <c r="M10572" s="290"/>
    </row>
    <row r="10573" spans="11:13" x14ac:dyDescent="0.35">
      <c r="K10573" s="293"/>
      <c r="M10573" s="290"/>
    </row>
    <row r="10574" spans="11:13" x14ac:dyDescent="0.35">
      <c r="K10574" s="293"/>
      <c r="M10574" s="290"/>
    </row>
    <row r="10575" spans="11:13" x14ac:dyDescent="0.35">
      <c r="K10575" s="293"/>
      <c r="M10575" s="290"/>
    </row>
    <row r="10576" spans="11:13" x14ac:dyDescent="0.35">
      <c r="K10576" s="293"/>
      <c r="M10576" s="290"/>
    </row>
    <row r="10577" spans="11:13" x14ac:dyDescent="0.35">
      <c r="K10577" s="293"/>
      <c r="M10577" s="290"/>
    </row>
    <row r="10578" spans="11:13" x14ac:dyDescent="0.35">
      <c r="K10578" s="293"/>
      <c r="M10578" s="290"/>
    </row>
    <row r="10579" spans="11:13" x14ac:dyDescent="0.35">
      <c r="K10579" s="293"/>
      <c r="M10579" s="290"/>
    </row>
    <row r="10580" spans="11:13" x14ac:dyDescent="0.35">
      <c r="K10580" s="293"/>
      <c r="M10580" s="290"/>
    </row>
    <row r="10581" spans="11:13" x14ac:dyDescent="0.35">
      <c r="K10581" s="293"/>
      <c r="M10581" s="290"/>
    </row>
    <row r="10582" spans="11:13" x14ac:dyDescent="0.35">
      <c r="K10582" s="293"/>
      <c r="M10582" s="290"/>
    </row>
    <row r="10583" spans="11:13" x14ac:dyDescent="0.35">
      <c r="K10583" s="293"/>
      <c r="M10583" s="290"/>
    </row>
    <row r="10584" spans="11:13" x14ac:dyDescent="0.35">
      <c r="K10584" s="293"/>
      <c r="M10584" s="290"/>
    </row>
    <row r="10585" spans="11:13" x14ac:dyDescent="0.35">
      <c r="K10585" s="293"/>
      <c r="M10585" s="290"/>
    </row>
    <row r="10586" spans="11:13" x14ac:dyDescent="0.35">
      <c r="K10586" s="293"/>
      <c r="M10586" s="290"/>
    </row>
    <row r="10587" spans="11:13" x14ac:dyDescent="0.35">
      <c r="K10587" s="293"/>
      <c r="M10587" s="290"/>
    </row>
    <row r="10588" spans="11:13" x14ac:dyDescent="0.35">
      <c r="K10588" s="293"/>
      <c r="M10588" s="290"/>
    </row>
    <row r="10589" spans="11:13" x14ac:dyDescent="0.35">
      <c r="K10589" s="293"/>
      <c r="M10589" s="290"/>
    </row>
    <row r="10590" spans="11:13" x14ac:dyDescent="0.35">
      <c r="K10590" s="293"/>
      <c r="M10590" s="290"/>
    </row>
    <row r="10591" spans="11:13" x14ac:dyDescent="0.35">
      <c r="K10591" s="293"/>
      <c r="M10591" s="290"/>
    </row>
    <row r="10592" spans="11:13" x14ac:dyDescent="0.35">
      <c r="K10592" s="293"/>
      <c r="M10592" s="290"/>
    </row>
    <row r="10593" spans="11:13" x14ac:dyDescent="0.35">
      <c r="K10593" s="293"/>
      <c r="M10593" s="290"/>
    </row>
    <row r="10594" spans="11:13" x14ac:dyDescent="0.35">
      <c r="K10594" s="293"/>
      <c r="M10594" s="290"/>
    </row>
    <row r="10595" spans="11:13" x14ac:dyDescent="0.35">
      <c r="K10595" s="293"/>
      <c r="M10595" s="290"/>
    </row>
    <row r="10596" spans="11:13" x14ac:dyDescent="0.35">
      <c r="K10596" s="293"/>
      <c r="M10596" s="290"/>
    </row>
    <row r="10597" spans="11:13" x14ac:dyDescent="0.35">
      <c r="K10597" s="293"/>
      <c r="M10597" s="290"/>
    </row>
    <row r="10598" spans="11:13" x14ac:dyDescent="0.35">
      <c r="K10598" s="293"/>
      <c r="M10598" s="290"/>
    </row>
    <row r="10599" spans="11:13" x14ac:dyDescent="0.35">
      <c r="K10599" s="293"/>
      <c r="M10599" s="290"/>
    </row>
    <row r="10600" spans="11:13" x14ac:dyDescent="0.35">
      <c r="K10600" s="293"/>
      <c r="M10600" s="290"/>
    </row>
    <row r="10601" spans="11:13" x14ac:dyDescent="0.35">
      <c r="K10601" s="293"/>
      <c r="M10601" s="290"/>
    </row>
    <row r="10602" spans="11:13" x14ac:dyDescent="0.35">
      <c r="K10602" s="293"/>
      <c r="M10602" s="290"/>
    </row>
    <row r="10603" spans="11:13" x14ac:dyDescent="0.35">
      <c r="K10603" s="293"/>
      <c r="M10603" s="290"/>
    </row>
    <row r="10604" spans="11:13" x14ac:dyDescent="0.35">
      <c r="K10604" s="293"/>
      <c r="M10604" s="290"/>
    </row>
    <row r="10605" spans="11:13" x14ac:dyDescent="0.35">
      <c r="K10605" s="293"/>
      <c r="M10605" s="290"/>
    </row>
    <row r="10606" spans="11:13" x14ac:dyDescent="0.35">
      <c r="K10606" s="293"/>
      <c r="M10606" s="290"/>
    </row>
    <row r="10607" spans="11:13" x14ac:dyDescent="0.35">
      <c r="K10607" s="293"/>
      <c r="M10607" s="290"/>
    </row>
    <row r="10608" spans="11:13" x14ac:dyDescent="0.35">
      <c r="K10608" s="293"/>
      <c r="M10608" s="290"/>
    </row>
    <row r="10609" spans="11:13" x14ac:dyDescent="0.35">
      <c r="K10609" s="293"/>
      <c r="M10609" s="290"/>
    </row>
    <row r="10610" spans="11:13" x14ac:dyDescent="0.35">
      <c r="K10610" s="293"/>
      <c r="M10610" s="290"/>
    </row>
    <row r="10611" spans="11:13" x14ac:dyDescent="0.35">
      <c r="K10611" s="293"/>
      <c r="M10611" s="290"/>
    </row>
    <row r="10612" spans="11:13" x14ac:dyDescent="0.35">
      <c r="K10612" s="293"/>
      <c r="M10612" s="290"/>
    </row>
    <row r="10613" spans="11:13" x14ac:dyDescent="0.35">
      <c r="K10613" s="293"/>
      <c r="M10613" s="290"/>
    </row>
    <row r="10614" spans="11:13" x14ac:dyDescent="0.35">
      <c r="K10614" s="293"/>
      <c r="M10614" s="290"/>
    </row>
    <row r="10615" spans="11:13" x14ac:dyDescent="0.35">
      <c r="K10615" s="293"/>
      <c r="M10615" s="290"/>
    </row>
    <row r="10616" spans="11:13" x14ac:dyDescent="0.35">
      <c r="K10616" s="293"/>
      <c r="M10616" s="290"/>
    </row>
    <row r="10617" spans="11:13" x14ac:dyDescent="0.35">
      <c r="K10617" s="293"/>
      <c r="M10617" s="290"/>
    </row>
    <row r="10618" spans="11:13" x14ac:dyDescent="0.35">
      <c r="K10618" s="293"/>
      <c r="M10618" s="290"/>
    </row>
    <row r="10619" spans="11:13" x14ac:dyDescent="0.35">
      <c r="K10619" s="293"/>
      <c r="M10619" s="290"/>
    </row>
    <row r="10620" spans="11:13" x14ac:dyDescent="0.35">
      <c r="K10620" s="293"/>
      <c r="M10620" s="290"/>
    </row>
    <row r="10621" spans="11:13" x14ac:dyDescent="0.35">
      <c r="K10621" s="293"/>
      <c r="M10621" s="290"/>
    </row>
    <row r="10622" spans="11:13" x14ac:dyDescent="0.35">
      <c r="K10622" s="293"/>
      <c r="M10622" s="290"/>
    </row>
    <row r="10623" spans="11:13" x14ac:dyDescent="0.35">
      <c r="K10623" s="293"/>
      <c r="M10623" s="290"/>
    </row>
    <row r="10624" spans="11:13" x14ac:dyDescent="0.35">
      <c r="K10624" s="293"/>
      <c r="M10624" s="290"/>
    </row>
    <row r="10625" spans="11:13" x14ac:dyDescent="0.35">
      <c r="K10625" s="293"/>
      <c r="M10625" s="290"/>
    </row>
    <row r="10626" spans="11:13" x14ac:dyDescent="0.35">
      <c r="K10626" s="293"/>
      <c r="M10626" s="290"/>
    </row>
    <row r="10627" spans="11:13" x14ac:dyDescent="0.35">
      <c r="K10627" s="293"/>
      <c r="M10627" s="290"/>
    </row>
    <row r="10628" spans="11:13" x14ac:dyDescent="0.35">
      <c r="K10628" s="293"/>
      <c r="M10628" s="290"/>
    </row>
    <row r="10629" spans="11:13" x14ac:dyDescent="0.35">
      <c r="K10629" s="293"/>
      <c r="M10629" s="290"/>
    </row>
    <row r="10630" spans="11:13" x14ac:dyDescent="0.35">
      <c r="K10630" s="293"/>
      <c r="M10630" s="290"/>
    </row>
    <row r="10631" spans="11:13" x14ac:dyDescent="0.35">
      <c r="K10631" s="293"/>
      <c r="M10631" s="290"/>
    </row>
    <row r="10632" spans="11:13" x14ac:dyDescent="0.35">
      <c r="K10632" s="293"/>
      <c r="M10632" s="290"/>
    </row>
    <row r="10633" spans="11:13" x14ac:dyDescent="0.35">
      <c r="K10633" s="293"/>
      <c r="M10633" s="290"/>
    </row>
    <row r="10634" spans="11:13" x14ac:dyDescent="0.35">
      <c r="K10634" s="293"/>
      <c r="M10634" s="290"/>
    </row>
    <row r="10635" spans="11:13" x14ac:dyDescent="0.35">
      <c r="K10635" s="293"/>
      <c r="M10635" s="290"/>
    </row>
    <row r="10636" spans="11:13" x14ac:dyDescent="0.35">
      <c r="K10636" s="293"/>
      <c r="M10636" s="290"/>
    </row>
    <row r="10637" spans="11:13" x14ac:dyDescent="0.35">
      <c r="K10637" s="293"/>
      <c r="M10637" s="290"/>
    </row>
    <row r="10638" spans="11:13" x14ac:dyDescent="0.35">
      <c r="K10638" s="293"/>
      <c r="M10638" s="290"/>
    </row>
    <row r="10639" spans="11:13" x14ac:dyDescent="0.35">
      <c r="K10639" s="293"/>
      <c r="M10639" s="290"/>
    </row>
    <row r="10640" spans="11:13" x14ac:dyDescent="0.35">
      <c r="K10640" s="293"/>
      <c r="M10640" s="290"/>
    </row>
    <row r="10641" spans="11:13" x14ac:dyDescent="0.35">
      <c r="K10641" s="293"/>
      <c r="M10641" s="290"/>
    </row>
    <row r="10642" spans="11:13" x14ac:dyDescent="0.35">
      <c r="K10642" s="293"/>
      <c r="M10642" s="290"/>
    </row>
    <row r="10643" spans="11:13" x14ac:dyDescent="0.35">
      <c r="K10643" s="293"/>
      <c r="M10643" s="290"/>
    </row>
    <row r="10644" spans="11:13" x14ac:dyDescent="0.35">
      <c r="K10644" s="293"/>
      <c r="M10644" s="290"/>
    </row>
    <row r="10645" spans="11:13" x14ac:dyDescent="0.35">
      <c r="K10645" s="293"/>
      <c r="M10645" s="290"/>
    </row>
    <row r="10646" spans="11:13" x14ac:dyDescent="0.35">
      <c r="K10646" s="293"/>
      <c r="M10646" s="290"/>
    </row>
    <row r="10647" spans="11:13" x14ac:dyDescent="0.35">
      <c r="K10647" s="293"/>
      <c r="M10647" s="290"/>
    </row>
    <row r="10648" spans="11:13" x14ac:dyDescent="0.35">
      <c r="K10648" s="293"/>
      <c r="M10648" s="290"/>
    </row>
    <row r="10649" spans="11:13" x14ac:dyDescent="0.35">
      <c r="K10649" s="293"/>
      <c r="M10649" s="290"/>
    </row>
    <row r="10650" spans="11:13" x14ac:dyDescent="0.35">
      <c r="K10650" s="293"/>
      <c r="M10650" s="290"/>
    </row>
    <row r="10651" spans="11:13" x14ac:dyDescent="0.35">
      <c r="K10651" s="293"/>
      <c r="M10651" s="290"/>
    </row>
    <row r="10652" spans="11:13" x14ac:dyDescent="0.35">
      <c r="K10652" s="293"/>
      <c r="M10652" s="290"/>
    </row>
    <row r="10653" spans="11:13" x14ac:dyDescent="0.35">
      <c r="K10653" s="293"/>
      <c r="M10653" s="290"/>
    </row>
    <row r="10654" spans="11:13" x14ac:dyDescent="0.35">
      <c r="K10654" s="293"/>
      <c r="M10654" s="290"/>
    </row>
    <row r="10655" spans="11:13" x14ac:dyDescent="0.35">
      <c r="K10655" s="293"/>
      <c r="M10655" s="290"/>
    </row>
    <row r="10656" spans="11:13" x14ac:dyDescent="0.35">
      <c r="K10656" s="293"/>
      <c r="M10656" s="290"/>
    </row>
    <row r="10657" spans="11:13" x14ac:dyDescent="0.35">
      <c r="K10657" s="293"/>
      <c r="M10657" s="290"/>
    </row>
    <row r="10658" spans="11:13" x14ac:dyDescent="0.35">
      <c r="K10658" s="293"/>
      <c r="M10658" s="290"/>
    </row>
    <row r="10659" spans="11:13" x14ac:dyDescent="0.35">
      <c r="K10659" s="293"/>
      <c r="M10659" s="290"/>
    </row>
    <row r="10660" spans="11:13" x14ac:dyDescent="0.35">
      <c r="K10660" s="293"/>
      <c r="M10660" s="290"/>
    </row>
    <row r="10661" spans="11:13" x14ac:dyDescent="0.35">
      <c r="K10661" s="293"/>
      <c r="M10661" s="290"/>
    </row>
    <row r="10662" spans="11:13" x14ac:dyDescent="0.35">
      <c r="K10662" s="293"/>
      <c r="M10662" s="290"/>
    </row>
    <row r="10663" spans="11:13" x14ac:dyDescent="0.35">
      <c r="K10663" s="293"/>
      <c r="M10663" s="290"/>
    </row>
    <row r="10664" spans="11:13" x14ac:dyDescent="0.35">
      <c r="K10664" s="293"/>
      <c r="M10664" s="290"/>
    </row>
    <row r="10665" spans="11:13" x14ac:dyDescent="0.35">
      <c r="K10665" s="293"/>
      <c r="M10665" s="290"/>
    </row>
    <row r="10666" spans="11:13" x14ac:dyDescent="0.35">
      <c r="K10666" s="293"/>
      <c r="M10666" s="290"/>
    </row>
    <row r="10667" spans="11:13" x14ac:dyDescent="0.35">
      <c r="K10667" s="293"/>
      <c r="M10667" s="290"/>
    </row>
    <row r="10668" spans="11:13" x14ac:dyDescent="0.35">
      <c r="K10668" s="293"/>
      <c r="M10668" s="290"/>
    </row>
    <row r="10669" spans="11:13" x14ac:dyDescent="0.35">
      <c r="K10669" s="293"/>
      <c r="M10669" s="290"/>
    </row>
    <row r="10670" spans="11:13" x14ac:dyDescent="0.35">
      <c r="K10670" s="293"/>
      <c r="M10670" s="290"/>
    </row>
    <row r="10671" spans="11:13" x14ac:dyDescent="0.35">
      <c r="K10671" s="293"/>
      <c r="M10671" s="290"/>
    </row>
    <row r="10672" spans="11:13" x14ac:dyDescent="0.35">
      <c r="K10672" s="293"/>
      <c r="M10672" s="290"/>
    </row>
    <row r="10673" spans="11:13" x14ac:dyDescent="0.35">
      <c r="K10673" s="293"/>
      <c r="M10673" s="290"/>
    </row>
    <row r="10674" spans="11:13" x14ac:dyDescent="0.35">
      <c r="K10674" s="293"/>
      <c r="M10674" s="290"/>
    </row>
    <row r="10675" spans="11:13" x14ac:dyDescent="0.35">
      <c r="K10675" s="293"/>
      <c r="M10675" s="290"/>
    </row>
    <row r="10676" spans="11:13" x14ac:dyDescent="0.35">
      <c r="K10676" s="293"/>
      <c r="M10676" s="290"/>
    </row>
    <row r="10677" spans="11:13" x14ac:dyDescent="0.35">
      <c r="K10677" s="293"/>
      <c r="M10677" s="290"/>
    </row>
    <row r="10678" spans="11:13" x14ac:dyDescent="0.35">
      <c r="K10678" s="293"/>
      <c r="M10678" s="290"/>
    </row>
    <row r="10679" spans="11:13" x14ac:dyDescent="0.35">
      <c r="K10679" s="293"/>
      <c r="M10679" s="290"/>
    </row>
    <row r="10680" spans="11:13" x14ac:dyDescent="0.35">
      <c r="K10680" s="293"/>
      <c r="M10680" s="290"/>
    </row>
    <row r="10681" spans="11:13" x14ac:dyDescent="0.35">
      <c r="K10681" s="293"/>
      <c r="M10681" s="290"/>
    </row>
    <row r="10682" spans="11:13" x14ac:dyDescent="0.35">
      <c r="K10682" s="293"/>
      <c r="M10682" s="290"/>
    </row>
    <row r="10683" spans="11:13" x14ac:dyDescent="0.35">
      <c r="K10683" s="293"/>
      <c r="M10683" s="290"/>
    </row>
    <row r="10684" spans="11:13" x14ac:dyDescent="0.35">
      <c r="K10684" s="293"/>
      <c r="M10684" s="290"/>
    </row>
    <row r="10685" spans="11:13" x14ac:dyDescent="0.35">
      <c r="K10685" s="293"/>
      <c r="M10685" s="290"/>
    </row>
    <row r="10686" spans="11:13" x14ac:dyDescent="0.35">
      <c r="K10686" s="293"/>
      <c r="M10686" s="290"/>
    </row>
    <row r="10687" spans="11:13" x14ac:dyDescent="0.35">
      <c r="K10687" s="293"/>
      <c r="M10687" s="290"/>
    </row>
    <row r="10688" spans="11:13" x14ac:dyDescent="0.35">
      <c r="K10688" s="293"/>
      <c r="M10688" s="290"/>
    </row>
    <row r="10689" spans="11:13" x14ac:dyDescent="0.35">
      <c r="K10689" s="293"/>
      <c r="M10689" s="290"/>
    </row>
    <row r="10690" spans="11:13" x14ac:dyDescent="0.35">
      <c r="K10690" s="293"/>
      <c r="M10690" s="290"/>
    </row>
    <row r="10691" spans="11:13" x14ac:dyDescent="0.35">
      <c r="K10691" s="293"/>
      <c r="M10691" s="290"/>
    </row>
    <row r="10692" spans="11:13" x14ac:dyDescent="0.35">
      <c r="K10692" s="293"/>
      <c r="M10692" s="290"/>
    </row>
    <row r="10693" spans="11:13" x14ac:dyDescent="0.35">
      <c r="K10693" s="293"/>
      <c r="M10693" s="290"/>
    </row>
    <row r="10694" spans="11:13" x14ac:dyDescent="0.35">
      <c r="K10694" s="293"/>
      <c r="M10694" s="290"/>
    </row>
    <row r="10695" spans="11:13" x14ac:dyDescent="0.35">
      <c r="K10695" s="293"/>
      <c r="M10695" s="290"/>
    </row>
    <row r="10696" spans="11:13" x14ac:dyDescent="0.35">
      <c r="K10696" s="293"/>
      <c r="M10696" s="290"/>
    </row>
    <row r="10697" spans="11:13" x14ac:dyDescent="0.35">
      <c r="K10697" s="293"/>
      <c r="M10697" s="290"/>
    </row>
    <row r="10698" spans="11:13" x14ac:dyDescent="0.35">
      <c r="K10698" s="293"/>
      <c r="M10698" s="290"/>
    </row>
    <row r="10699" spans="11:13" x14ac:dyDescent="0.35">
      <c r="K10699" s="293"/>
      <c r="M10699" s="290"/>
    </row>
    <row r="10700" spans="11:13" x14ac:dyDescent="0.35">
      <c r="K10700" s="293"/>
      <c r="M10700" s="290"/>
    </row>
    <row r="10701" spans="11:13" x14ac:dyDescent="0.35">
      <c r="K10701" s="293"/>
      <c r="M10701" s="290"/>
    </row>
    <row r="10702" spans="11:13" x14ac:dyDescent="0.35">
      <c r="K10702" s="293"/>
      <c r="M10702" s="290"/>
    </row>
    <row r="10703" spans="11:13" x14ac:dyDescent="0.35">
      <c r="K10703" s="293"/>
      <c r="M10703" s="290"/>
    </row>
    <row r="10704" spans="11:13" x14ac:dyDescent="0.35">
      <c r="K10704" s="293"/>
      <c r="M10704" s="290"/>
    </row>
    <row r="10705" spans="11:13" x14ac:dyDescent="0.35">
      <c r="K10705" s="293"/>
      <c r="M10705" s="290"/>
    </row>
    <row r="10706" spans="11:13" x14ac:dyDescent="0.35">
      <c r="K10706" s="293"/>
      <c r="M10706" s="290"/>
    </row>
    <row r="10707" spans="11:13" x14ac:dyDescent="0.35">
      <c r="K10707" s="293"/>
      <c r="M10707" s="290"/>
    </row>
    <row r="10708" spans="11:13" x14ac:dyDescent="0.35">
      <c r="K10708" s="293"/>
      <c r="M10708" s="290"/>
    </row>
    <row r="10709" spans="11:13" x14ac:dyDescent="0.35">
      <c r="K10709" s="293"/>
      <c r="M10709" s="290"/>
    </row>
    <row r="10710" spans="11:13" x14ac:dyDescent="0.35">
      <c r="K10710" s="293"/>
      <c r="M10710" s="290"/>
    </row>
    <row r="10711" spans="11:13" x14ac:dyDescent="0.35">
      <c r="K10711" s="293"/>
      <c r="M10711" s="290"/>
    </row>
    <row r="10712" spans="11:13" x14ac:dyDescent="0.35">
      <c r="K10712" s="293"/>
      <c r="M10712" s="290"/>
    </row>
    <row r="10713" spans="11:13" x14ac:dyDescent="0.35">
      <c r="K10713" s="293"/>
      <c r="M10713" s="290"/>
    </row>
    <row r="10714" spans="11:13" x14ac:dyDescent="0.35">
      <c r="K10714" s="293"/>
      <c r="M10714" s="290"/>
    </row>
    <row r="10715" spans="11:13" x14ac:dyDescent="0.35">
      <c r="K10715" s="293"/>
      <c r="M10715" s="290"/>
    </row>
    <row r="10716" spans="11:13" x14ac:dyDescent="0.35">
      <c r="K10716" s="293"/>
      <c r="M10716" s="290"/>
    </row>
    <row r="10717" spans="11:13" x14ac:dyDescent="0.35">
      <c r="K10717" s="293"/>
      <c r="M10717" s="290"/>
    </row>
    <row r="10718" spans="11:13" x14ac:dyDescent="0.35">
      <c r="K10718" s="293"/>
      <c r="M10718" s="290"/>
    </row>
    <row r="10719" spans="11:13" x14ac:dyDescent="0.35">
      <c r="K10719" s="293"/>
      <c r="M10719" s="290"/>
    </row>
    <row r="10720" spans="11:13" x14ac:dyDescent="0.35">
      <c r="K10720" s="293"/>
      <c r="M10720" s="290"/>
    </row>
    <row r="10721" spans="11:13" x14ac:dyDescent="0.35">
      <c r="K10721" s="293"/>
      <c r="M10721" s="290"/>
    </row>
    <row r="10722" spans="11:13" x14ac:dyDescent="0.35">
      <c r="K10722" s="293"/>
      <c r="M10722" s="290"/>
    </row>
    <row r="10723" spans="11:13" x14ac:dyDescent="0.35">
      <c r="K10723" s="293"/>
      <c r="M10723" s="290"/>
    </row>
    <row r="10724" spans="11:13" x14ac:dyDescent="0.35">
      <c r="K10724" s="293"/>
      <c r="M10724" s="290"/>
    </row>
    <row r="10725" spans="11:13" x14ac:dyDescent="0.35">
      <c r="K10725" s="293"/>
      <c r="M10725" s="290"/>
    </row>
    <row r="10726" spans="11:13" x14ac:dyDescent="0.35">
      <c r="K10726" s="293"/>
      <c r="M10726" s="290"/>
    </row>
    <row r="10727" spans="11:13" x14ac:dyDescent="0.35">
      <c r="K10727" s="293"/>
      <c r="M10727" s="290"/>
    </row>
    <row r="10728" spans="11:13" x14ac:dyDescent="0.35">
      <c r="K10728" s="293"/>
      <c r="M10728" s="290"/>
    </row>
    <row r="10729" spans="11:13" x14ac:dyDescent="0.35">
      <c r="K10729" s="293"/>
      <c r="M10729" s="290"/>
    </row>
    <row r="10730" spans="11:13" x14ac:dyDescent="0.35">
      <c r="K10730" s="293"/>
      <c r="M10730" s="290"/>
    </row>
    <row r="10731" spans="11:13" x14ac:dyDescent="0.35">
      <c r="K10731" s="293"/>
      <c r="M10731" s="290"/>
    </row>
    <row r="10732" spans="11:13" x14ac:dyDescent="0.35">
      <c r="K10732" s="293"/>
      <c r="M10732" s="290"/>
    </row>
    <row r="10733" spans="11:13" x14ac:dyDescent="0.35">
      <c r="K10733" s="293"/>
      <c r="M10733" s="290"/>
    </row>
    <row r="10734" spans="11:13" x14ac:dyDescent="0.35">
      <c r="K10734" s="293"/>
      <c r="M10734" s="290"/>
    </row>
    <row r="10735" spans="11:13" x14ac:dyDescent="0.35">
      <c r="K10735" s="293"/>
      <c r="M10735" s="290"/>
    </row>
    <row r="10736" spans="11:13" x14ac:dyDescent="0.35">
      <c r="K10736" s="293"/>
      <c r="M10736" s="290"/>
    </row>
    <row r="10737" spans="11:13" x14ac:dyDescent="0.35">
      <c r="K10737" s="293"/>
      <c r="M10737" s="290"/>
    </row>
    <row r="10738" spans="11:13" x14ac:dyDescent="0.35">
      <c r="K10738" s="293"/>
      <c r="M10738" s="290"/>
    </row>
    <row r="10739" spans="11:13" x14ac:dyDescent="0.35">
      <c r="K10739" s="293"/>
      <c r="M10739" s="290"/>
    </row>
    <row r="10740" spans="11:13" x14ac:dyDescent="0.35">
      <c r="K10740" s="293"/>
      <c r="M10740" s="290"/>
    </row>
    <row r="10741" spans="11:13" x14ac:dyDescent="0.35">
      <c r="K10741" s="293"/>
      <c r="M10741" s="290"/>
    </row>
    <row r="10742" spans="11:13" x14ac:dyDescent="0.35">
      <c r="K10742" s="293"/>
      <c r="M10742" s="290"/>
    </row>
    <row r="10743" spans="11:13" x14ac:dyDescent="0.35">
      <c r="K10743" s="293"/>
      <c r="M10743" s="290"/>
    </row>
    <row r="10744" spans="11:13" x14ac:dyDescent="0.35">
      <c r="K10744" s="293"/>
      <c r="M10744" s="290"/>
    </row>
    <row r="10745" spans="11:13" x14ac:dyDescent="0.35">
      <c r="K10745" s="293"/>
      <c r="M10745" s="290"/>
    </row>
    <row r="10746" spans="11:13" x14ac:dyDescent="0.35">
      <c r="K10746" s="293"/>
      <c r="M10746" s="290"/>
    </row>
    <row r="10747" spans="11:13" x14ac:dyDescent="0.35">
      <c r="K10747" s="293"/>
      <c r="M10747" s="290"/>
    </row>
    <row r="10748" spans="11:13" x14ac:dyDescent="0.35">
      <c r="K10748" s="293"/>
      <c r="M10748" s="290"/>
    </row>
    <row r="10749" spans="11:13" x14ac:dyDescent="0.35">
      <c r="K10749" s="293"/>
      <c r="M10749" s="290"/>
    </row>
    <row r="10750" spans="11:13" x14ac:dyDescent="0.35">
      <c r="K10750" s="293"/>
      <c r="M10750" s="290"/>
    </row>
    <row r="10751" spans="11:13" x14ac:dyDescent="0.35">
      <c r="K10751" s="293"/>
      <c r="M10751" s="290"/>
    </row>
    <row r="10752" spans="11:13" x14ac:dyDescent="0.35">
      <c r="K10752" s="293"/>
      <c r="M10752" s="290"/>
    </row>
    <row r="10753" spans="11:13" x14ac:dyDescent="0.35">
      <c r="K10753" s="293"/>
      <c r="M10753" s="290"/>
    </row>
    <row r="10754" spans="11:13" x14ac:dyDescent="0.35">
      <c r="K10754" s="293"/>
      <c r="M10754" s="290"/>
    </row>
    <row r="10755" spans="11:13" x14ac:dyDescent="0.35">
      <c r="K10755" s="293"/>
      <c r="M10755" s="290"/>
    </row>
    <row r="10756" spans="11:13" x14ac:dyDescent="0.35">
      <c r="K10756" s="293"/>
      <c r="M10756" s="290"/>
    </row>
    <row r="10757" spans="11:13" x14ac:dyDescent="0.35">
      <c r="K10757" s="293"/>
      <c r="M10757" s="290"/>
    </row>
    <row r="10758" spans="11:13" x14ac:dyDescent="0.35">
      <c r="K10758" s="293"/>
      <c r="M10758" s="290"/>
    </row>
    <row r="10759" spans="11:13" x14ac:dyDescent="0.35">
      <c r="K10759" s="293"/>
      <c r="M10759" s="290"/>
    </row>
    <row r="10760" spans="11:13" x14ac:dyDescent="0.35">
      <c r="K10760" s="293"/>
      <c r="M10760" s="290"/>
    </row>
    <row r="10761" spans="11:13" x14ac:dyDescent="0.35">
      <c r="K10761" s="293"/>
      <c r="M10761" s="290"/>
    </row>
    <row r="10762" spans="11:13" x14ac:dyDescent="0.35">
      <c r="K10762" s="293"/>
      <c r="M10762" s="290"/>
    </row>
    <row r="10763" spans="11:13" x14ac:dyDescent="0.35">
      <c r="K10763" s="293"/>
      <c r="M10763" s="290"/>
    </row>
    <row r="10764" spans="11:13" x14ac:dyDescent="0.35">
      <c r="K10764" s="293"/>
      <c r="M10764" s="290"/>
    </row>
    <row r="10765" spans="11:13" x14ac:dyDescent="0.35">
      <c r="K10765" s="293"/>
      <c r="M10765" s="290"/>
    </row>
    <row r="10766" spans="11:13" x14ac:dyDescent="0.35">
      <c r="K10766" s="293"/>
      <c r="M10766" s="290"/>
    </row>
    <row r="10767" spans="11:13" x14ac:dyDescent="0.35">
      <c r="K10767" s="293"/>
      <c r="M10767" s="290"/>
    </row>
    <row r="10768" spans="11:13" x14ac:dyDescent="0.35">
      <c r="K10768" s="293"/>
      <c r="M10768" s="290"/>
    </row>
    <row r="10769" spans="11:13" x14ac:dyDescent="0.35">
      <c r="K10769" s="293"/>
      <c r="M10769" s="290"/>
    </row>
    <row r="10770" spans="11:13" x14ac:dyDescent="0.35">
      <c r="K10770" s="293"/>
      <c r="M10770" s="290"/>
    </row>
    <row r="10771" spans="11:13" x14ac:dyDescent="0.35">
      <c r="K10771" s="293"/>
      <c r="M10771" s="290"/>
    </row>
    <row r="10772" spans="11:13" x14ac:dyDescent="0.35">
      <c r="K10772" s="293"/>
      <c r="M10772" s="290"/>
    </row>
    <row r="10773" spans="11:13" x14ac:dyDescent="0.35">
      <c r="K10773" s="293"/>
      <c r="M10773" s="290"/>
    </row>
    <row r="10774" spans="11:13" x14ac:dyDescent="0.35">
      <c r="K10774" s="293"/>
      <c r="M10774" s="290"/>
    </row>
    <row r="10775" spans="11:13" x14ac:dyDescent="0.35">
      <c r="K10775" s="293"/>
      <c r="M10775" s="290"/>
    </row>
    <row r="10776" spans="11:13" x14ac:dyDescent="0.35">
      <c r="K10776" s="293"/>
      <c r="M10776" s="290"/>
    </row>
    <row r="10777" spans="11:13" x14ac:dyDescent="0.35">
      <c r="K10777" s="293"/>
      <c r="M10777" s="290"/>
    </row>
    <row r="10778" spans="11:13" x14ac:dyDescent="0.35">
      <c r="K10778" s="293"/>
      <c r="M10778" s="290"/>
    </row>
    <row r="10779" spans="11:13" x14ac:dyDescent="0.35">
      <c r="K10779" s="293"/>
      <c r="M10779" s="290"/>
    </row>
    <row r="10780" spans="11:13" x14ac:dyDescent="0.35">
      <c r="K10780" s="293"/>
      <c r="M10780" s="290"/>
    </row>
    <row r="10781" spans="11:13" x14ac:dyDescent="0.35">
      <c r="K10781" s="293"/>
      <c r="M10781" s="290"/>
    </row>
    <row r="10782" spans="11:13" x14ac:dyDescent="0.35">
      <c r="K10782" s="293"/>
      <c r="M10782" s="290"/>
    </row>
    <row r="10783" spans="11:13" x14ac:dyDescent="0.35">
      <c r="K10783" s="293"/>
      <c r="M10783" s="290"/>
    </row>
    <row r="10784" spans="11:13" x14ac:dyDescent="0.35">
      <c r="K10784" s="293"/>
      <c r="M10784" s="290"/>
    </row>
    <row r="10785" spans="11:13" x14ac:dyDescent="0.35">
      <c r="K10785" s="293"/>
      <c r="M10785" s="290"/>
    </row>
    <row r="10786" spans="11:13" x14ac:dyDescent="0.35">
      <c r="K10786" s="293"/>
      <c r="M10786" s="290"/>
    </row>
    <row r="10787" spans="11:13" x14ac:dyDescent="0.35">
      <c r="K10787" s="293"/>
      <c r="M10787" s="290"/>
    </row>
    <row r="10788" spans="11:13" x14ac:dyDescent="0.35">
      <c r="K10788" s="293"/>
      <c r="M10788" s="290"/>
    </row>
    <row r="10789" spans="11:13" x14ac:dyDescent="0.35">
      <c r="K10789" s="293"/>
      <c r="M10789" s="290"/>
    </row>
    <row r="10790" spans="11:13" x14ac:dyDescent="0.35">
      <c r="K10790" s="293"/>
      <c r="M10790" s="290"/>
    </row>
    <row r="10791" spans="11:13" x14ac:dyDescent="0.35">
      <c r="K10791" s="293"/>
      <c r="M10791" s="290"/>
    </row>
    <row r="10792" spans="11:13" x14ac:dyDescent="0.35">
      <c r="K10792" s="293"/>
      <c r="M10792" s="290"/>
    </row>
    <row r="10793" spans="11:13" x14ac:dyDescent="0.35">
      <c r="K10793" s="293"/>
      <c r="M10793" s="290"/>
    </row>
    <row r="10794" spans="11:13" x14ac:dyDescent="0.35">
      <c r="K10794" s="293"/>
      <c r="M10794" s="290"/>
    </row>
    <row r="10795" spans="11:13" x14ac:dyDescent="0.35">
      <c r="K10795" s="293"/>
      <c r="M10795" s="290"/>
    </row>
    <row r="10796" spans="11:13" x14ac:dyDescent="0.35">
      <c r="K10796" s="293"/>
      <c r="M10796" s="290"/>
    </row>
    <row r="10797" spans="11:13" x14ac:dyDescent="0.35">
      <c r="K10797" s="293"/>
      <c r="M10797" s="290"/>
    </row>
    <row r="10798" spans="11:13" x14ac:dyDescent="0.35">
      <c r="K10798" s="293"/>
      <c r="M10798" s="290"/>
    </row>
    <row r="10799" spans="11:13" x14ac:dyDescent="0.35">
      <c r="K10799" s="293"/>
      <c r="M10799" s="290"/>
    </row>
    <row r="10800" spans="11:13" x14ac:dyDescent="0.35">
      <c r="K10800" s="293"/>
      <c r="M10800" s="290"/>
    </row>
    <row r="10801" spans="11:13" x14ac:dyDescent="0.35">
      <c r="K10801" s="293"/>
      <c r="M10801" s="290"/>
    </row>
    <row r="10802" spans="11:13" x14ac:dyDescent="0.35">
      <c r="K10802" s="293"/>
      <c r="M10802" s="290"/>
    </row>
    <row r="10803" spans="11:13" x14ac:dyDescent="0.35">
      <c r="K10803" s="293"/>
      <c r="M10803" s="290"/>
    </row>
    <row r="10804" spans="11:13" x14ac:dyDescent="0.35">
      <c r="K10804" s="293"/>
      <c r="M10804" s="290"/>
    </row>
    <row r="10805" spans="11:13" x14ac:dyDescent="0.35">
      <c r="K10805" s="293"/>
      <c r="M10805" s="290"/>
    </row>
    <row r="10806" spans="11:13" x14ac:dyDescent="0.35">
      <c r="K10806" s="293"/>
      <c r="M10806" s="290"/>
    </row>
    <row r="10807" spans="11:13" x14ac:dyDescent="0.35">
      <c r="K10807" s="293"/>
      <c r="M10807" s="290"/>
    </row>
    <row r="10808" spans="11:13" x14ac:dyDescent="0.35">
      <c r="K10808" s="293"/>
      <c r="M10808" s="290"/>
    </row>
    <row r="10809" spans="11:13" x14ac:dyDescent="0.35">
      <c r="K10809" s="293"/>
      <c r="M10809" s="290"/>
    </row>
    <row r="10810" spans="11:13" x14ac:dyDescent="0.35">
      <c r="K10810" s="293"/>
      <c r="M10810" s="290"/>
    </row>
    <row r="10811" spans="11:13" x14ac:dyDescent="0.35">
      <c r="K10811" s="293"/>
      <c r="M10811" s="290"/>
    </row>
    <row r="10812" spans="11:13" x14ac:dyDescent="0.35">
      <c r="K10812" s="293"/>
      <c r="M10812" s="290"/>
    </row>
    <row r="10813" spans="11:13" x14ac:dyDescent="0.35">
      <c r="K10813" s="293"/>
      <c r="M10813" s="290"/>
    </row>
    <row r="10814" spans="11:13" x14ac:dyDescent="0.35">
      <c r="K10814" s="293"/>
      <c r="M10814" s="290"/>
    </row>
    <row r="10815" spans="11:13" x14ac:dyDescent="0.35">
      <c r="K10815" s="293"/>
      <c r="M10815" s="290"/>
    </row>
    <row r="10816" spans="11:13" x14ac:dyDescent="0.35">
      <c r="K10816" s="293"/>
      <c r="M10816" s="290"/>
    </row>
    <row r="10817" spans="11:13" x14ac:dyDescent="0.35">
      <c r="K10817" s="293"/>
      <c r="M10817" s="290"/>
    </row>
    <row r="10818" spans="11:13" x14ac:dyDescent="0.35">
      <c r="K10818" s="293"/>
      <c r="M10818" s="290"/>
    </row>
    <row r="10819" spans="11:13" x14ac:dyDescent="0.35">
      <c r="K10819" s="293"/>
      <c r="M10819" s="290"/>
    </row>
    <row r="10820" spans="11:13" x14ac:dyDescent="0.35">
      <c r="K10820" s="293"/>
      <c r="M10820" s="290"/>
    </row>
    <row r="10821" spans="11:13" x14ac:dyDescent="0.35">
      <c r="K10821" s="293"/>
      <c r="M10821" s="290"/>
    </row>
    <row r="10822" spans="11:13" x14ac:dyDescent="0.35">
      <c r="K10822" s="293"/>
      <c r="M10822" s="290"/>
    </row>
    <row r="10823" spans="11:13" x14ac:dyDescent="0.35">
      <c r="K10823" s="293"/>
      <c r="M10823" s="290"/>
    </row>
    <row r="10824" spans="11:13" x14ac:dyDescent="0.35">
      <c r="K10824" s="293"/>
      <c r="M10824" s="290"/>
    </row>
    <row r="10825" spans="11:13" x14ac:dyDescent="0.35">
      <c r="K10825" s="293"/>
      <c r="M10825" s="290"/>
    </row>
    <row r="10826" spans="11:13" x14ac:dyDescent="0.35">
      <c r="K10826" s="293"/>
      <c r="M10826" s="290"/>
    </row>
    <row r="10827" spans="11:13" x14ac:dyDescent="0.35">
      <c r="K10827" s="293"/>
      <c r="M10827" s="290"/>
    </row>
    <row r="10828" spans="11:13" x14ac:dyDescent="0.35">
      <c r="K10828" s="293"/>
      <c r="M10828" s="290"/>
    </row>
    <row r="10829" spans="11:13" x14ac:dyDescent="0.35">
      <c r="K10829" s="293"/>
      <c r="M10829" s="290"/>
    </row>
    <row r="10830" spans="11:13" x14ac:dyDescent="0.35">
      <c r="K10830" s="293"/>
      <c r="M10830" s="290"/>
    </row>
    <row r="10831" spans="11:13" x14ac:dyDescent="0.35">
      <c r="K10831" s="293"/>
      <c r="M10831" s="290"/>
    </row>
    <row r="10832" spans="11:13" x14ac:dyDescent="0.35">
      <c r="K10832" s="293"/>
      <c r="M10832" s="290"/>
    </row>
    <row r="10833" spans="11:13" x14ac:dyDescent="0.35">
      <c r="K10833" s="293"/>
      <c r="M10833" s="290"/>
    </row>
    <row r="10834" spans="11:13" x14ac:dyDescent="0.35">
      <c r="K10834" s="293"/>
      <c r="M10834" s="290"/>
    </row>
    <row r="10835" spans="11:13" x14ac:dyDescent="0.35">
      <c r="K10835" s="293"/>
      <c r="M10835" s="290"/>
    </row>
    <row r="10836" spans="11:13" x14ac:dyDescent="0.35">
      <c r="K10836" s="293"/>
      <c r="M10836" s="290"/>
    </row>
    <row r="10837" spans="11:13" x14ac:dyDescent="0.35">
      <c r="K10837" s="293"/>
      <c r="M10837" s="290"/>
    </row>
    <row r="10838" spans="11:13" x14ac:dyDescent="0.35">
      <c r="K10838" s="293"/>
      <c r="M10838" s="290"/>
    </row>
    <row r="10839" spans="11:13" x14ac:dyDescent="0.35">
      <c r="K10839" s="293"/>
      <c r="M10839" s="290"/>
    </row>
    <row r="10840" spans="11:13" x14ac:dyDescent="0.35">
      <c r="K10840" s="293"/>
      <c r="M10840" s="290"/>
    </row>
    <row r="10841" spans="11:13" x14ac:dyDescent="0.35">
      <c r="K10841" s="293"/>
      <c r="M10841" s="290"/>
    </row>
    <row r="10842" spans="11:13" x14ac:dyDescent="0.35">
      <c r="K10842" s="293"/>
      <c r="M10842" s="290"/>
    </row>
    <row r="10843" spans="11:13" x14ac:dyDescent="0.35">
      <c r="K10843" s="293"/>
      <c r="M10843" s="290"/>
    </row>
    <row r="10844" spans="11:13" x14ac:dyDescent="0.35">
      <c r="K10844" s="293"/>
      <c r="M10844" s="290"/>
    </row>
    <row r="10845" spans="11:13" x14ac:dyDescent="0.35">
      <c r="K10845" s="293"/>
      <c r="M10845" s="290"/>
    </row>
    <row r="10846" spans="11:13" x14ac:dyDescent="0.35">
      <c r="K10846" s="293"/>
      <c r="M10846" s="290"/>
    </row>
    <row r="10847" spans="11:13" x14ac:dyDescent="0.35">
      <c r="K10847" s="293"/>
      <c r="M10847" s="290"/>
    </row>
    <row r="10848" spans="11:13" x14ac:dyDescent="0.35">
      <c r="K10848" s="293"/>
      <c r="M10848" s="290"/>
    </row>
    <row r="10849" spans="11:13" x14ac:dyDescent="0.35">
      <c r="K10849" s="293"/>
      <c r="M10849" s="290"/>
    </row>
    <row r="10850" spans="11:13" x14ac:dyDescent="0.35">
      <c r="K10850" s="293"/>
      <c r="M10850" s="290"/>
    </row>
    <row r="10851" spans="11:13" x14ac:dyDescent="0.35">
      <c r="K10851" s="293"/>
      <c r="M10851" s="290"/>
    </row>
    <row r="10852" spans="11:13" x14ac:dyDescent="0.35">
      <c r="K10852" s="293"/>
      <c r="M10852" s="290"/>
    </row>
    <row r="10853" spans="11:13" x14ac:dyDescent="0.35">
      <c r="K10853" s="293"/>
      <c r="M10853" s="290"/>
    </row>
    <row r="10854" spans="11:13" x14ac:dyDescent="0.35">
      <c r="K10854" s="293"/>
      <c r="M10854" s="290"/>
    </row>
    <row r="10855" spans="11:13" x14ac:dyDescent="0.35">
      <c r="K10855" s="293"/>
      <c r="M10855" s="290"/>
    </row>
    <row r="10856" spans="11:13" x14ac:dyDescent="0.35">
      <c r="K10856" s="293"/>
      <c r="M10856" s="290"/>
    </row>
    <row r="10857" spans="11:13" x14ac:dyDescent="0.35">
      <c r="K10857" s="293"/>
      <c r="M10857" s="290"/>
    </row>
    <row r="10858" spans="11:13" x14ac:dyDescent="0.35">
      <c r="K10858" s="293"/>
      <c r="M10858" s="290"/>
    </row>
    <row r="10859" spans="11:13" x14ac:dyDescent="0.35">
      <c r="K10859" s="293"/>
      <c r="M10859" s="290"/>
    </row>
    <row r="10860" spans="11:13" x14ac:dyDescent="0.35">
      <c r="K10860" s="293"/>
      <c r="M10860" s="290"/>
    </row>
    <row r="10861" spans="11:13" x14ac:dyDescent="0.35">
      <c r="K10861" s="293"/>
      <c r="M10861" s="290"/>
    </row>
    <row r="10862" spans="11:13" x14ac:dyDescent="0.35">
      <c r="K10862" s="293"/>
      <c r="M10862" s="290"/>
    </row>
    <row r="10863" spans="11:13" x14ac:dyDescent="0.35">
      <c r="K10863" s="293"/>
      <c r="M10863" s="290"/>
    </row>
    <row r="10864" spans="11:13" x14ac:dyDescent="0.35">
      <c r="K10864" s="293"/>
      <c r="M10864" s="290"/>
    </row>
    <row r="10865" spans="11:13" x14ac:dyDescent="0.35">
      <c r="K10865" s="293"/>
      <c r="M10865" s="290"/>
    </row>
    <row r="10866" spans="11:13" x14ac:dyDescent="0.35">
      <c r="K10866" s="293"/>
      <c r="M10866" s="290"/>
    </row>
    <row r="10867" spans="11:13" x14ac:dyDescent="0.35">
      <c r="K10867" s="293"/>
      <c r="M10867" s="290"/>
    </row>
    <row r="10868" spans="11:13" x14ac:dyDescent="0.35">
      <c r="K10868" s="293"/>
      <c r="M10868" s="290"/>
    </row>
    <row r="10869" spans="11:13" x14ac:dyDescent="0.35">
      <c r="K10869" s="293"/>
      <c r="M10869" s="290"/>
    </row>
    <row r="10870" spans="11:13" x14ac:dyDescent="0.35">
      <c r="K10870" s="293"/>
      <c r="M10870" s="290"/>
    </row>
    <row r="10871" spans="11:13" x14ac:dyDescent="0.35">
      <c r="K10871" s="293"/>
      <c r="M10871" s="290"/>
    </row>
    <row r="10872" spans="11:13" x14ac:dyDescent="0.35">
      <c r="K10872" s="293"/>
      <c r="M10872" s="290"/>
    </row>
    <row r="10873" spans="11:13" x14ac:dyDescent="0.35">
      <c r="K10873" s="293"/>
      <c r="M10873" s="290"/>
    </row>
    <row r="10874" spans="11:13" x14ac:dyDescent="0.35">
      <c r="K10874" s="293"/>
      <c r="M10874" s="290"/>
    </row>
    <row r="10875" spans="11:13" x14ac:dyDescent="0.35">
      <c r="K10875" s="293"/>
      <c r="M10875" s="290"/>
    </row>
    <row r="10876" spans="11:13" x14ac:dyDescent="0.35">
      <c r="K10876" s="293"/>
      <c r="M10876" s="290"/>
    </row>
    <row r="10877" spans="11:13" x14ac:dyDescent="0.35">
      <c r="K10877" s="293"/>
      <c r="M10877" s="290"/>
    </row>
    <row r="10878" spans="11:13" x14ac:dyDescent="0.35">
      <c r="K10878" s="293"/>
      <c r="M10878" s="290"/>
    </row>
    <row r="10879" spans="11:13" x14ac:dyDescent="0.35">
      <c r="K10879" s="293"/>
      <c r="M10879" s="290"/>
    </row>
    <row r="10880" spans="11:13" x14ac:dyDescent="0.35">
      <c r="K10880" s="293"/>
      <c r="M10880" s="290"/>
    </row>
    <row r="10881" spans="11:13" x14ac:dyDescent="0.35">
      <c r="K10881" s="293"/>
      <c r="M10881" s="290"/>
    </row>
    <row r="10882" spans="11:13" x14ac:dyDescent="0.35">
      <c r="K10882" s="293"/>
      <c r="M10882" s="290"/>
    </row>
    <row r="10883" spans="11:13" x14ac:dyDescent="0.35">
      <c r="K10883" s="293"/>
      <c r="M10883" s="290"/>
    </row>
    <row r="10884" spans="11:13" x14ac:dyDescent="0.35">
      <c r="K10884" s="293"/>
      <c r="M10884" s="290"/>
    </row>
    <row r="10885" spans="11:13" x14ac:dyDescent="0.35">
      <c r="K10885" s="293"/>
      <c r="M10885" s="290"/>
    </row>
    <row r="10886" spans="11:13" x14ac:dyDescent="0.35">
      <c r="K10886" s="293"/>
      <c r="M10886" s="290"/>
    </row>
    <row r="10887" spans="11:13" x14ac:dyDescent="0.35">
      <c r="K10887" s="293"/>
      <c r="M10887" s="290"/>
    </row>
    <row r="10888" spans="11:13" x14ac:dyDescent="0.35">
      <c r="K10888" s="293"/>
      <c r="M10888" s="290"/>
    </row>
    <row r="10889" spans="11:13" x14ac:dyDescent="0.35">
      <c r="K10889" s="293"/>
      <c r="M10889" s="290"/>
    </row>
    <row r="10890" spans="11:13" x14ac:dyDescent="0.35">
      <c r="K10890" s="293"/>
      <c r="M10890" s="290"/>
    </row>
    <row r="10891" spans="11:13" x14ac:dyDescent="0.35">
      <c r="K10891" s="293"/>
      <c r="M10891" s="290"/>
    </row>
    <row r="10892" spans="11:13" x14ac:dyDescent="0.35">
      <c r="K10892" s="293"/>
      <c r="M10892" s="290"/>
    </row>
    <row r="10893" spans="11:13" x14ac:dyDescent="0.35">
      <c r="K10893" s="293"/>
      <c r="M10893" s="290"/>
    </row>
    <row r="10894" spans="11:13" x14ac:dyDescent="0.35">
      <c r="K10894" s="293"/>
      <c r="M10894" s="290"/>
    </row>
    <row r="10895" spans="11:13" x14ac:dyDescent="0.35">
      <c r="K10895" s="293"/>
      <c r="M10895" s="290"/>
    </row>
    <row r="10896" spans="11:13" x14ac:dyDescent="0.35">
      <c r="K10896" s="293"/>
      <c r="M10896" s="290"/>
    </row>
    <row r="10897" spans="11:13" x14ac:dyDescent="0.35">
      <c r="K10897" s="293"/>
      <c r="M10897" s="290"/>
    </row>
    <row r="10898" spans="11:13" x14ac:dyDescent="0.35">
      <c r="K10898" s="293"/>
      <c r="M10898" s="290"/>
    </row>
    <row r="10899" spans="11:13" x14ac:dyDescent="0.35">
      <c r="K10899" s="293"/>
      <c r="M10899" s="290"/>
    </row>
    <row r="10900" spans="11:13" x14ac:dyDescent="0.35">
      <c r="K10900" s="293"/>
      <c r="M10900" s="290"/>
    </row>
    <row r="10901" spans="11:13" x14ac:dyDescent="0.35">
      <c r="K10901" s="293"/>
      <c r="M10901" s="290"/>
    </row>
    <row r="10902" spans="11:13" x14ac:dyDescent="0.35">
      <c r="K10902" s="293"/>
      <c r="M10902" s="290"/>
    </row>
    <row r="10903" spans="11:13" x14ac:dyDescent="0.35">
      <c r="K10903" s="293"/>
      <c r="M10903" s="290"/>
    </row>
    <row r="10904" spans="11:13" x14ac:dyDescent="0.35">
      <c r="K10904" s="293"/>
      <c r="M10904" s="290"/>
    </row>
    <row r="10905" spans="11:13" x14ac:dyDescent="0.35">
      <c r="K10905" s="293"/>
      <c r="M10905" s="290"/>
    </row>
    <row r="10906" spans="11:13" x14ac:dyDescent="0.35">
      <c r="K10906" s="293"/>
      <c r="M10906" s="290"/>
    </row>
    <row r="10907" spans="11:13" x14ac:dyDescent="0.35">
      <c r="K10907" s="293"/>
      <c r="M10907" s="290"/>
    </row>
    <row r="10908" spans="11:13" x14ac:dyDescent="0.35">
      <c r="K10908" s="293"/>
      <c r="M10908" s="290"/>
    </row>
    <row r="10909" spans="11:13" x14ac:dyDescent="0.35">
      <c r="K10909" s="293"/>
      <c r="M10909" s="290"/>
    </row>
    <row r="10910" spans="11:13" x14ac:dyDescent="0.35">
      <c r="K10910" s="293"/>
      <c r="M10910" s="290"/>
    </row>
    <row r="10911" spans="11:13" x14ac:dyDescent="0.35">
      <c r="K10911" s="293"/>
      <c r="M10911" s="290"/>
    </row>
    <row r="10912" spans="11:13" x14ac:dyDescent="0.35">
      <c r="K10912" s="293"/>
      <c r="M10912" s="290"/>
    </row>
    <row r="10913" spans="11:13" x14ac:dyDescent="0.35">
      <c r="K10913" s="293"/>
      <c r="M10913" s="290"/>
    </row>
    <row r="10914" spans="11:13" x14ac:dyDescent="0.35">
      <c r="K10914" s="293"/>
      <c r="M10914" s="290"/>
    </row>
    <row r="10915" spans="11:13" x14ac:dyDescent="0.35">
      <c r="K10915" s="293"/>
      <c r="M10915" s="290"/>
    </row>
    <row r="10916" spans="11:13" x14ac:dyDescent="0.35">
      <c r="K10916" s="293"/>
      <c r="M10916" s="290"/>
    </row>
    <row r="10917" spans="11:13" x14ac:dyDescent="0.35">
      <c r="K10917" s="293"/>
      <c r="M10917" s="290"/>
    </row>
    <row r="10918" spans="11:13" x14ac:dyDescent="0.35">
      <c r="K10918" s="293"/>
      <c r="M10918" s="290"/>
    </row>
    <row r="10919" spans="11:13" x14ac:dyDescent="0.35">
      <c r="K10919" s="293"/>
      <c r="M10919" s="290"/>
    </row>
    <row r="10920" spans="11:13" x14ac:dyDescent="0.35">
      <c r="K10920" s="293"/>
      <c r="M10920" s="290"/>
    </row>
    <row r="10921" spans="11:13" x14ac:dyDescent="0.35">
      <c r="K10921" s="293"/>
      <c r="M10921" s="290"/>
    </row>
    <row r="10922" spans="11:13" x14ac:dyDescent="0.35">
      <c r="K10922" s="293"/>
      <c r="M10922" s="290"/>
    </row>
    <row r="10923" spans="11:13" x14ac:dyDescent="0.35">
      <c r="K10923" s="293"/>
      <c r="M10923" s="290"/>
    </row>
    <row r="10924" spans="11:13" x14ac:dyDescent="0.35">
      <c r="K10924" s="293"/>
      <c r="M10924" s="290"/>
    </row>
    <row r="10925" spans="11:13" x14ac:dyDescent="0.35">
      <c r="K10925" s="293"/>
      <c r="M10925" s="290"/>
    </row>
    <row r="10926" spans="11:13" x14ac:dyDescent="0.35">
      <c r="K10926" s="293"/>
      <c r="M10926" s="290"/>
    </row>
    <row r="10927" spans="11:13" x14ac:dyDescent="0.35">
      <c r="K10927" s="293"/>
      <c r="M10927" s="290"/>
    </row>
    <row r="10928" spans="11:13" x14ac:dyDescent="0.35">
      <c r="K10928" s="293"/>
      <c r="M10928" s="290"/>
    </row>
    <row r="10929" spans="11:13" x14ac:dyDescent="0.35">
      <c r="K10929" s="293"/>
      <c r="M10929" s="290"/>
    </row>
    <row r="10930" spans="11:13" x14ac:dyDescent="0.35">
      <c r="K10930" s="293"/>
      <c r="M10930" s="290"/>
    </row>
    <row r="10931" spans="11:13" x14ac:dyDescent="0.35">
      <c r="K10931" s="293"/>
      <c r="M10931" s="290"/>
    </row>
    <row r="10932" spans="11:13" x14ac:dyDescent="0.35">
      <c r="K10932" s="293"/>
      <c r="M10932" s="290"/>
    </row>
    <row r="10933" spans="11:13" x14ac:dyDescent="0.35">
      <c r="K10933" s="293"/>
      <c r="M10933" s="290"/>
    </row>
    <row r="10934" spans="11:13" x14ac:dyDescent="0.35">
      <c r="K10934" s="293"/>
      <c r="M10934" s="290"/>
    </row>
    <row r="10935" spans="11:13" x14ac:dyDescent="0.35">
      <c r="K10935" s="293"/>
      <c r="M10935" s="290"/>
    </row>
    <row r="10936" spans="11:13" x14ac:dyDescent="0.35">
      <c r="K10936" s="293"/>
      <c r="M10936" s="290"/>
    </row>
    <row r="10937" spans="11:13" x14ac:dyDescent="0.35">
      <c r="K10937" s="293"/>
      <c r="M10937" s="290"/>
    </row>
    <row r="10938" spans="11:13" x14ac:dyDescent="0.35">
      <c r="K10938" s="293"/>
      <c r="M10938" s="290"/>
    </row>
    <row r="10939" spans="11:13" x14ac:dyDescent="0.35">
      <c r="K10939" s="293"/>
      <c r="M10939" s="290"/>
    </row>
    <row r="10940" spans="11:13" x14ac:dyDescent="0.35">
      <c r="K10940" s="293"/>
      <c r="M10940" s="290"/>
    </row>
    <row r="10941" spans="11:13" x14ac:dyDescent="0.35">
      <c r="K10941" s="293"/>
      <c r="M10941" s="290"/>
    </row>
    <row r="10942" spans="11:13" x14ac:dyDescent="0.35">
      <c r="K10942" s="293"/>
      <c r="M10942" s="290"/>
    </row>
    <row r="10943" spans="11:13" x14ac:dyDescent="0.35">
      <c r="K10943" s="293"/>
      <c r="M10943" s="290"/>
    </row>
    <row r="10944" spans="11:13" x14ac:dyDescent="0.35">
      <c r="K10944" s="293"/>
      <c r="M10944" s="290"/>
    </row>
    <row r="10945" spans="11:13" x14ac:dyDescent="0.35">
      <c r="K10945" s="293"/>
      <c r="M10945" s="290"/>
    </row>
    <row r="10946" spans="11:13" x14ac:dyDescent="0.35">
      <c r="K10946" s="293"/>
      <c r="M10946" s="290"/>
    </row>
    <row r="10947" spans="11:13" x14ac:dyDescent="0.35">
      <c r="K10947" s="293"/>
      <c r="M10947" s="290"/>
    </row>
    <row r="10948" spans="11:13" x14ac:dyDescent="0.35">
      <c r="K10948" s="293"/>
      <c r="M10948" s="290"/>
    </row>
    <row r="10949" spans="11:13" x14ac:dyDescent="0.35">
      <c r="K10949" s="293"/>
      <c r="M10949" s="290"/>
    </row>
    <row r="10950" spans="11:13" x14ac:dyDescent="0.35">
      <c r="K10950" s="293"/>
      <c r="M10950" s="290"/>
    </row>
    <row r="10951" spans="11:13" x14ac:dyDescent="0.35">
      <c r="K10951" s="293"/>
      <c r="M10951" s="290"/>
    </row>
    <row r="10952" spans="11:13" x14ac:dyDescent="0.35">
      <c r="K10952" s="293"/>
      <c r="M10952" s="290"/>
    </row>
    <row r="10953" spans="11:13" x14ac:dyDescent="0.35">
      <c r="K10953" s="293"/>
      <c r="M10953" s="290"/>
    </row>
    <row r="10954" spans="11:13" x14ac:dyDescent="0.35">
      <c r="K10954" s="293"/>
      <c r="M10954" s="290"/>
    </row>
    <row r="10955" spans="11:13" x14ac:dyDescent="0.35">
      <c r="K10955" s="293"/>
      <c r="M10955" s="290"/>
    </row>
    <row r="10956" spans="11:13" x14ac:dyDescent="0.35">
      <c r="K10956" s="293"/>
      <c r="M10956" s="290"/>
    </row>
    <row r="10957" spans="11:13" x14ac:dyDescent="0.35">
      <c r="K10957" s="293"/>
      <c r="M10957" s="290"/>
    </row>
    <row r="10958" spans="11:13" x14ac:dyDescent="0.35">
      <c r="K10958" s="293"/>
      <c r="M10958" s="290"/>
    </row>
    <row r="10959" spans="11:13" x14ac:dyDescent="0.35">
      <c r="K10959" s="293"/>
      <c r="M10959" s="290"/>
    </row>
    <row r="10960" spans="11:13" x14ac:dyDescent="0.35">
      <c r="K10960" s="293"/>
      <c r="M10960" s="290"/>
    </row>
    <row r="10961" spans="11:13" x14ac:dyDescent="0.35">
      <c r="K10961" s="293"/>
      <c r="M10961" s="290"/>
    </row>
    <row r="10962" spans="11:13" x14ac:dyDescent="0.35">
      <c r="K10962" s="293"/>
      <c r="M10962" s="290"/>
    </row>
    <row r="10963" spans="11:13" x14ac:dyDescent="0.35">
      <c r="K10963" s="293"/>
      <c r="M10963" s="290"/>
    </row>
    <row r="10964" spans="11:13" x14ac:dyDescent="0.35">
      <c r="K10964" s="293"/>
      <c r="M10964" s="290"/>
    </row>
    <row r="10965" spans="11:13" x14ac:dyDescent="0.35">
      <c r="K10965" s="293"/>
      <c r="M10965" s="290"/>
    </row>
    <row r="10966" spans="11:13" x14ac:dyDescent="0.35">
      <c r="K10966" s="293"/>
      <c r="M10966" s="290"/>
    </row>
    <row r="10967" spans="11:13" x14ac:dyDescent="0.35">
      <c r="K10967" s="293"/>
      <c r="M10967" s="290"/>
    </row>
    <row r="10968" spans="11:13" x14ac:dyDescent="0.35">
      <c r="K10968" s="293"/>
      <c r="M10968" s="290"/>
    </row>
    <row r="10969" spans="11:13" x14ac:dyDescent="0.35">
      <c r="K10969" s="293"/>
      <c r="M10969" s="290"/>
    </row>
    <row r="10970" spans="11:13" x14ac:dyDescent="0.35">
      <c r="K10970" s="293"/>
      <c r="M10970" s="290"/>
    </row>
    <row r="10971" spans="11:13" x14ac:dyDescent="0.35">
      <c r="K10971" s="293"/>
      <c r="M10971" s="290"/>
    </row>
    <row r="10972" spans="11:13" x14ac:dyDescent="0.35">
      <c r="K10972" s="293"/>
      <c r="M10972" s="290"/>
    </row>
    <row r="10973" spans="11:13" x14ac:dyDescent="0.35">
      <c r="K10973" s="293"/>
      <c r="M10973" s="290"/>
    </row>
    <row r="10974" spans="11:13" x14ac:dyDescent="0.35">
      <c r="K10974" s="293"/>
      <c r="M10974" s="290"/>
    </row>
    <row r="10975" spans="11:13" x14ac:dyDescent="0.35">
      <c r="K10975" s="293"/>
      <c r="M10975" s="290"/>
    </row>
    <row r="10976" spans="11:13" x14ac:dyDescent="0.35">
      <c r="K10976" s="293"/>
      <c r="M10976" s="290"/>
    </row>
    <row r="10977" spans="11:13" x14ac:dyDescent="0.35">
      <c r="K10977" s="293"/>
      <c r="M10977" s="290"/>
    </row>
    <row r="10978" spans="11:13" x14ac:dyDescent="0.35">
      <c r="K10978" s="293"/>
      <c r="M10978" s="290"/>
    </row>
    <row r="10979" spans="11:13" x14ac:dyDescent="0.35">
      <c r="K10979" s="293"/>
      <c r="M10979" s="290"/>
    </row>
    <row r="10980" spans="11:13" x14ac:dyDescent="0.35">
      <c r="K10980" s="293"/>
      <c r="M10980" s="290"/>
    </row>
    <row r="10981" spans="11:13" x14ac:dyDescent="0.35">
      <c r="K10981" s="293"/>
      <c r="M10981" s="290"/>
    </row>
    <row r="10982" spans="11:13" x14ac:dyDescent="0.35">
      <c r="K10982" s="293"/>
      <c r="M10982" s="290"/>
    </row>
    <row r="10983" spans="11:13" x14ac:dyDescent="0.35">
      <c r="K10983" s="293"/>
      <c r="M10983" s="290"/>
    </row>
    <row r="10984" spans="11:13" x14ac:dyDescent="0.35">
      <c r="K10984" s="293"/>
      <c r="M10984" s="290"/>
    </row>
    <row r="10985" spans="11:13" x14ac:dyDescent="0.35">
      <c r="K10985" s="293"/>
      <c r="M10985" s="290"/>
    </row>
    <row r="10986" spans="11:13" x14ac:dyDescent="0.35">
      <c r="K10986" s="293"/>
      <c r="M10986" s="290"/>
    </row>
    <row r="10987" spans="11:13" x14ac:dyDescent="0.35">
      <c r="K10987" s="293"/>
      <c r="M10987" s="290"/>
    </row>
    <row r="10988" spans="11:13" x14ac:dyDescent="0.35">
      <c r="K10988" s="293"/>
      <c r="M10988" s="290"/>
    </row>
    <row r="10989" spans="11:13" x14ac:dyDescent="0.35">
      <c r="K10989" s="293"/>
      <c r="M10989" s="290"/>
    </row>
    <row r="10990" spans="11:13" x14ac:dyDescent="0.35">
      <c r="K10990" s="293"/>
      <c r="M10990" s="290"/>
    </row>
    <row r="10991" spans="11:13" x14ac:dyDescent="0.35">
      <c r="K10991" s="293"/>
      <c r="M10991" s="290"/>
    </row>
    <row r="10992" spans="11:13" x14ac:dyDescent="0.35">
      <c r="K10992" s="293"/>
      <c r="M10992" s="290"/>
    </row>
    <row r="10993" spans="11:13" x14ac:dyDescent="0.35">
      <c r="K10993" s="293"/>
      <c r="M10993" s="290"/>
    </row>
    <row r="10994" spans="11:13" x14ac:dyDescent="0.35">
      <c r="K10994" s="293"/>
      <c r="M10994" s="290"/>
    </row>
    <row r="10995" spans="11:13" x14ac:dyDescent="0.35">
      <c r="K10995" s="293"/>
      <c r="M10995" s="290"/>
    </row>
    <row r="10996" spans="11:13" x14ac:dyDescent="0.35">
      <c r="K10996" s="293"/>
      <c r="M10996" s="290"/>
    </row>
    <row r="10997" spans="11:13" x14ac:dyDescent="0.35">
      <c r="K10997" s="293"/>
      <c r="M10997" s="290"/>
    </row>
    <row r="10998" spans="11:13" x14ac:dyDescent="0.35">
      <c r="K10998" s="293"/>
      <c r="M10998" s="290"/>
    </row>
    <row r="10999" spans="11:13" x14ac:dyDescent="0.35">
      <c r="K10999" s="293"/>
      <c r="M10999" s="290"/>
    </row>
    <row r="11000" spans="11:13" x14ac:dyDescent="0.35">
      <c r="K11000" s="293"/>
      <c r="M11000" s="290"/>
    </row>
    <row r="11001" spans="11:13" x14ac:dyDescent="0.35">
      <c r="K11001" s="293"/>
      <c r="M11001" s="290"/>
    </row>
    <row r="11002" spans="11:13" x14ac:dyDescent="0.35">
      <c r="K11002" s="293"/>
      <c r="M11002" s="290"/>
    </row>
    <row r="11003" spans="11:13" x14ac:dyDescent="0.35">
      <c r="K11003" s="293"/>
      <c r="M11003" s="290"/>
    </row>
    <row r="11004" spans="11:13" x14ac:dyDescent="0.35">
      <c r="K11004" s="293"/>
      <c r="M11004" s="290"/>
    </row>
    <row r="11005" spans="11:13" x14ac:dyDescent="0.35">
      <c r="K11005" s="293"/>
      <c r="M11005" s="290"/>
    </row>
    <row r="11006" spans="11:13" x14ac:dyDescent="0.35">
      <c r="K11006" s="293"/>
      <c r="M11006" s="290"/>
    </row>
    <row r="11007" spans="11:13" x14ac:dyDescent="0.35">
      <c r="K11007" s="293"/>
      <c r="M11007" s="290"/>
    </row>
    <row r="11008" spans="11:13" x14ac:dyDescent="0.35">
      <c r="K11008" s="293"/>
      <c r="M11008" s="290"/>
    </row>
    <row r="11009" spans="11:13" x14ac:dyDescent="0.35">
      <c r="K11009" s="293"/>
      <c r="M11009" s="290"/>
    </row>
    <row r="11010" spans="11:13" x14ac:dyDescent="0.35">
      <c r="K11010" s="293"/>
      <c r="M11010" s="290"/>
    </row>
    <row r="11011" spans="11:13" x14ac:dyDescent="0.35">
      <c r="K11011" s="293"/>
      <c r="M11011" s="290"/>
    </row>
    <row r="11012" spans="11:13" x14ac:dyDescent="0.35">
      <c r="K11012" s="293"/>
      <c r="M11012" s="290"/>
    </row>
    <row r="11013" spans="11:13" x14ac:dyDescent="0.35">
      <c r="K11013" s="293"/>
      <c r="M11013" s="290"/>
    </row>
    <row r="11014" spans="11:13" x14ac:dyDescent="0.35">
      <c r="K11014" s="293"/>
      <c r="M11014" s="290"/>
    </row>
    <row r="11015" spans="11:13" x14ac:dyDescent="0.35">
      <c r="K11015" s="293"/>
      <c r="M11015" s="290"/>
    </row>
    <row r="11016" spans="11:13" x14ac:dyDescent="0.35">
      <c r="K11016" s="293"/>
      <c r="M11016" s="290"/>
    </row>
    <row r="11017" spans="11:13" x14ac:dyDescent="0.35">
      <c r="K11017" s="293"/>
      <c r="M11017" s="290"/>
    </row>
    <row r="11018" spans="11:13" x14ac:dyDescent="0.35">
      <c r="K11018" s="293"/>
      <c r="M11018" s="290"/>
    </row>
    <row r="11019" spans="11:13" x14ac:dyDescent="0.35">
      <c r="K11019" s="293"/>
      <c r="M11019" s="290"/>
    </row>
    <row r="11020" spans="11:13" x14ac:dyDescent="0.35">
      <c r="K11020" s="293"/>
      <c r="M11020" s="290"/>
    </row>
    <row r="11021" spans="11:13" x14ac:dyDescent="0.35">
      <c r="K11021" s="293"/>
      <c r="M11021" s="290"/>
    </row>
    <row r="11022" spans="11:13" x14ac:dyDescent="0.35">
      <c r="K11022" s="293"/>
      <c r="M11022" s="290"/>
    </row>
    <row r="11023" spans="11:13" x14ac:dyDescent="0.35">
      <c r="K11023" s="293"/>
      <c r="M11023" s="290"/>
    </row>
    <row r="11024" spans="11:13" x14ac:dyDescent="0.35">
      <c r="K11024" s="293"/>
      <c r="M11024" s="290"/>
    </row>
    <row r="11025" spans="11:13" x14ac:dyDescent="0.35">
      <c r="K11025" s="293"/>
      <c r="M11025" s="290"/>
    </row>
    <row r="11026" spans="11:13" x14ac:dyDescent="0.35">
      <c r="K11026" s="293"/>
      <c r="M11026" s="290"/>
    </row>
    <row r="11027" spans="11:13" x14ac:dyDescent="0.35">
      <c r="K11027" s="293"/>
      <c r="M11027" s="290"/>
    </row>
    <row r="11028" spans="11:13" x14ac:dyDescent="0.35">
      <c r="K11028" s="293"/>
      <c r="M11028" s="290"/>
    </row>
    <row r="11029" spans="11:13" x14ac:dyDescent="0.35">
      <c r="K11029" s="293"/>
      <c r="M11029" s="290"/>
    </row>
    <row r="11030" spans="11:13" x14ac:dyDescent="0.35">
      <c r="K11030" s="293"/>
      <c r="M11030" s="290"/>
    </row>
    <row r="11031" spans="11:13" x14ac:dyDescent="0.35">
      <c r="K11031" s="293"/>
      <c r="M11031" s="290"/>
    </row>
    <row r="11032" spans="11:13" x14ac:dyDescent="0.35">
      <c r="K11032" s="293"/>
      <c r="M11032" s="290"/>
    </row>
    <row r="11033" spans="11:13" x14ac:dyDescent="0.35">
      <c r="K11033" s="293"/>
      <c r="M11033" s="290"/>
    </row>
    <row r="11034" spans="11:13" x14ac:dyDescent="0.35">
      <c r="K11034" s="293"/>
      <c r="M11034" s="290"/>
    </row>
    <row r="11035" spans="11:13" x14ac:dyDescent="0.35">
      <c r="K11035" s="293"/>
      <c r="M11035" s="290"/>
    </row>
    <row r="11036" spans="11:13" x14ac:dyDescent="0.35">
      <c r="K11036" s="293"/>
      <c r="M11036" s="290"/>
    </row>
    <row r="11037" spans="11:13" x14ac:dyDescent="0.35">
      <c r="K11037" s="293"/>
      <c r="M11037" s="290"/>
    </row>
    <row r="11038" spans="11:13" x14ac:dyDescent="0.35">
      <c r="K11038" s="293"/>
      <c r="M11038" s="290"/>
    </row>
    <row r="11039" spans="11:13" x14ac:dyDescent="0.35">
      <c r="K11039" s="293"/>
      <c r="M11039" s="290"/>
    </row>
    <row r="11040" spans="11:13" x14ac:dyDescent="0.35">
      <c r="K11040" s="293"/>
      <c r="M11040" s="290"/>
    </row>
    <row r="11041" spans="11:13" x14ac:dyDescent="0.35">
      <c r="K11041" s="293"/>
      <c r="M11041" s="290"/>
    </row>
    <row r="11042" spans="11:13" x14ac:dyDescent="0.35">
      <c r="K11042" s="293"/>
      <c r="M11042" s="290"/>
    </row>
    <row r="11043" spans="11:13" x14ac:dyDescent="0.35">
      <c r="K11043" s="293"/>
      <c r="M11043" s="290"/>
    </row>
    <row r="11044" spans="11:13" x14ac:dyDescent="0.35">
      <c r="K11044" s="293"/>
      <c r="M11044" s="290"/>
    </row>
    <row r="11045" spans="11:13" x14ac:dyDescent="0.35">
      <c r="K11045" s="293"/>
      <c r="M11045" s="290"/>
    </row>
    <row r="11046" spans="11:13" x14ac:dyDescent="0.35">
      <c r="K11046" s="293"/>
      <c r="M11046" s="290"/>
    </row>
    <row r="11047" spans="11:13" x14ac:dyDescent="0.35">
      <c r="K11047" s="293"/>
      <c r="M11047" s="290"/>
    </row>
    <row r="11048" spans="11:13" x14ac:dyDescent="0.35">
      <c r="K11048" s="293"/>
      <c r="M11048" s="290"/>
    </row>
    <row r="11049" spans="11:13" x14ac:dyDescent="0.35">
      <c r="K11049" s="293"/>
      <c r="M11049" s="290"/>
    </row>
    <row r="11050" spans="11:13" x14ac:dyDescent="0.35">
      <c r="K11050" s="293"/>
      <c r="M11050" s="290"/>
    </row>
    <row r="11051" spans="11:13" x14ac:dyDescent="0.35">
      <c r="K11051" s="293"/>
      <c r="M11051" s="290"/>
    </row>
    <row r="11052" spans="11:13" x14ac:dyDescent="0.35">
      <c r="K11052" s="293"/>
      <c r="M11052" s="290"/>
    </row>
    <row r="11053" spans="11:13" x14ac:dyDescent="0.35">
      <c r="K11053" s="293"/>
      <c r="M11053" s="290"/>
    </row>
    <row r="11054" spans="11:13" x14ac:dyDescent="0.35">
      <c r="K11054" s="293"/>
      <c r="M11054" s="290"/>
    </row>
    <row r="11055" spans="11:13" x14ac:dyDescent="0.35">
      <c r="K11055" s="293"/>
      <c r="M11055" s="290"/>
    </row>
    <row r="11056" spans="11:13" x14ac:dyDescent="0.35">
      <c r="K11056" s="293"/>
      <c r="M11056" s="290"/>
    </row>
    <row r="11057" spans="11:13" x14ac:dyDescent="0.35">
      <c r="K11057" s="293"/>
      <c r="M11057" s="290"/>
    </row>
    <row r="11058" spans="11:13" x14ac:dyDescent="0.35">
      <c r="K11058" s="293"/>
      <c r="M11058" s="290"/>
    </row>
    <row r="11059" spans="11:13" x14ac:dyDescent="0.35">
      <c r="K11059" s="293"/>
      <c r="M11059" s="290"/>
    </row>
    <row r="11060" spans="11:13" x14ac:dyDescent="0.35">
      <c r="K11060" s="293"/>
      <c r="M11060" s="290"/>
    </row>
    <row r="11061" spans="11:13" x14ac:dyDescent="0.35">
      <c r="K11061" s="293"/>
      <c r="M11061" s="290"/>
    </row>
    <row r="11062" spans="11:13" x14ac:dyDescent="0.35">
      <c r="K11062" s="293"/>
      <c r="M11062" s="290"/>
    </row>
    <row r="11063" spans="11:13" x14ac:dyDescent="0.35">
      <c r="K11063" s="293"/>
      <c r="M11063" s="290"/>
    </row>
    <row r="11064" spans="11:13" x14ac:dyDescent="0.35">
      <c r="K11064" s="293"/>
      <c r="M11064" s="290"/>
    </row>
    <row r="11065" spans="11:13" x14ac:dyDescent="0.35">
      <c r="K11065" s="293"/>
      <c r="M11065" s="290"/>
    </row>
    <row r="11066" spans="11:13" x14ac:dyDescent="0.35">
      <c r="K11066" s="293"/>
      <c r="M11066" s="290"/>
    </row>
    <row r="11067" spans="11:13" x14ac:dyDescent="0.35">
      <c r="K11067" s="293"/>
      <c r="M11067" s="290"/>
    </row>
    <row r="11068" spans="11:13" x14ac:dyDescent="0.35">
      <c r="K11068" s="293"/>
      <c r="M11068" s="290"/>
    </row>
    <row r="11069" spans="11:13" x14ac:dyDescent="0.35">
      <c r="K11069" s="293"/>
      <c r="M11069" s="290"/>
    </row>
    <row r="11070" spans="11:13" x14ac:dyDescent="0.35">
      <c r="K11070" s="293"/>
      <c r="M11070" s="290"/>
    </row>
    <row r="11071" spans="11:13" x14ac:dyDescent="0.35">
      <c r="K11071" s="293"/>
      <c r="M11071" s="290"/>
    </row>
    <row r="11072" spans="11:13" x14ac:dyDescent="0.35">
      <c r="K11072" s="293"/>
      <c r="M11072" s="290"/>
    </row>
    <row r="11073" spans="11:13" x14ac:dyDescent="0.35">
      <c r="K11073" s="293"/>
      <c r="M11073" s="290"/>
    </row>
    <row r="11074" spans="11:13" x14ac:dyDescent="0.35">
      <c r="K11074" s="293"/>
      <c r="M11074" s="290"/>
    </row>
    <row r="11075" spans="11:13" x14ac:dyDescent="0.35">
      <c r="K11075" s="293"/>
      <c r="M11075" s="290"/>
    </row>
    <row r="11076" spans="11:13" x14ac:dyDescent="0.35">
      <c r="K11076" s="293"/>
      <c r="M11076" s="290"/>
    </row>
    <row r="11077" spans="11:13" x14ac:dyDescent="0.35">
      <c r="K11077" s="293"/>
      <c r="M11077" s="290"/>
    </row>
    <row r="11078" spans="11:13" x14ac:dyDescent="0.35">
      <c r="K11078" s="293"/>
      <c r="M11078" s="290"/>
    </row>
    <row r="11079" spans="11:13" x14ac:dyDescent="0.35">
      <c r="K11079" s="293"/>
      <c r="M11079" s="290"/>
    </row>
    <row r="11080" spans="11:13" x14ac:dyDescent="0.35">
      <c r="K11080" s="293"/>
      <c r="M11080" s="290"/>
    </row>
    <row r="11081" spans="11:13" x14ac:dyDescent="0.35">
      <c r="K11081" s="293"/>
      <c r="M11081" s="290"/>
    </row>
    <row r="11082" spans="11:13" x14ac:dyDescent="0.35">
      <c r="K11082" s="293"/>
      <c r="M11082" s="290"/>
    </row>
    <row r="11083" spans="11:13" x14ac:dyDescent="0.35">
      <c r="K11083" s="293"/>
      <c r="M11083" s="290"/>
    </row>
    <row r="11084" spans="11:13" x14ac:dyDescent="0.35">
      <c r="K11084" s="293"/>
      <c r="M11084" s="290"/>
    </row>
    <row r="11085" spans="11:13" x14ac:dyDescent="0.35">
      <c r="K11085" s="293"/>
      <c r="M11085" s="290"/>
    </row>
    <row r="11086" spans="11:13" x14ac:dyDescent="0.35">
      <c r="K11086" s="293"/>
      <c r="M11086" s="290"/>
    </row>
    <row r="11087" spans="11:13" x14ac:dyDescent="0.35">
      <c r="K11087" s="293"/>
      <c r="M11087" s="290"/>
    </row>
    <row r="11088" spans="11:13" x14ac:dyDescent="0.35">
      <c r="K11088" s="293"/>
      <c r="M11088" s="290"/>
    </row>
    <row r="11089" spans="11:13" x14ac:dyDescent="0.35">
      <c r="K11089" s="293"/>
      <c r="M11089" s="290"/>
    </row>
    <row r="11090" spans="11:13" x14ac:dyDescent="0.35">
      <c r="K11090" s="293"/>
      <c r="M11090" s="290"/>
    </row>
    <row r="11091" spans="11:13" x14ac:dyDescent="0.35">
      <c r="K11091" s="293"/>
      <c r="M11091" s="290"/>
    </row>
    <row r="11092" spans="11:13" x14ac:dyDescent="0.35">
      <c r="K11092" s="293"/>
      <c r="M11092" s="290"/>
    </row>
    <row r="11093" spans="11:13" x14ac:dyDescent="0.35">
      <c r="K11093" s="293"/>
      <c r="M11093" s="290"/>
    </row>
    <row r="11094" spans="11:13" x14ac:dyDescent="0.35">
      <c r="K11094" s="293"/>
      <c r="M11094" s="290"/>
    </row>
    <row r="11095" spans="11:13" x14ac:dyDescent="0.35">
      <c r="K11095" s="293"/>
      <c r="M11095" s="290"/>
    </row>
    <row r="11096" spans="11:13" x14ac:dyDescent="0.35">
      <c r="K11096" s="293"/>
      <c r="M11096" s="290"/>
    </row>
    <row r="11097" spans="11:13" x14ac:dyDescent="0.35">
      <c r="K11097" s="293"/>
      <c r="M11097" s="290"/>
    </row>
    <row r="11098" spans="11:13" x14ac:dyDescent="0.35">
      <c r="K11098" s="293"/>
      <c r="M11098" s="290"/>
    </row>
    <row r="11099" spans="11:13" x14ac:dyDescent="0.35">
      <c r="K11099" s="293"/>
      <c r="M11099" s="290"/>
    </row>
    <row r="11100" spans="11:13" x14ac:dyDescent="0.35">
      <c r="K11100" s="293"/>
      <c r="M11100" s="290"/>
    </row>
    <row r="11101" spans="11:13" x14ac:dyDescent="0.35">
      <c r="K11101" s="293"/>
      <c r="M11101" s="290"/>
    </row>
    <row r="11102" spans="11:13" x14ac:dyDescent="0.35">
      <c r="K11102" s="293"/>
      <c r="M11102" s="290"/>
    </row>
    <row r="11103" spans="11:13" x14ac:dyDescent="0.35">
      <c r="K11103" s="293"/>
      <c r="M11103" s="290"/>
    </row>
    <row r="11104" spans="11:13" x14ac:dyDescent="0.35">
      <c r="K11104" s="293"/>
      <c r="M11104" s="290"/>
    </row>
    <row r="11105" spans="11:13" x14ac:dyDescent="0.35">
      <c r="K11105" s="293"/>
      <c r="M11105" s="290"/>
    </row>
    <row r="11106" spans="11:13" x14ac:dyDescent="0.35">
      <c r="K11106" s="293"/>
      <c r="M11106" s="290"/>
    </row>
    <row r="11107" spans="11:13" x14ac:dyDescent="0.35">
      <c r="K11107" s="293"/>
      <c r="M11107" s="290"/>
    </row>
    <row r="11108" spans="11:13" x14ac:dyDescent="0.35">
      <c r="K11108" s="293"/>
      <c r="M11108" s="290"/>
    </row>
    <row r="11109" spans="11:13" x14ac:dyDescent="0.35">
      <c r="K11109" s="293"/>
      <c r="M11109" s="290"/>
    </row>
    <row r="11110" spans="11:13" x14ac:dyDescent="0.35">
      <c r="K11110" s="293"/>
      <c r="M11110" s="290"/>
    </row>
    <row r="11111" spans="11:13" x14ac:dyDescent="0.35">
      <c r="K11111" s="293"/>
      <c r="M11111" s="290"/>
    </row>
    <row r="11112" spans="11:13" x14ac:dyDescent="0.35">
      <c r="K11112" s="293"/>
      <c r="M11112" s="290"/>
    </row>
    <row r="11113" spans="11:13" x14ac:dyDescent="0.35">
      <c r="K11113" s="293"/>
      <c r="M11113" s="290"/>
    </row>
    <row r="11114" spans="11:13" x14ac:dyDescent="0.35">
      <c r="K11114" s="293"/>
      <c r="M11114" s="290"/>
    </row>
    <row r="11115" spans="11:13" x14ac:dyDescent="0.35">
      <c r="K11115" s="293"/>
      <c r="M11115" s="290"/>
    </row>
    <row r="11116" spans="11:13" x14ac:dyDescent="0.35">
      <c r="K11116" s="293"/>
      <c r="M11116" s="290"/>
    </row>
    <row r="11117" spans="11:13" x14ac:dyDescent="0.35">
      <c r="K11117" s="293"/>
      <c r="M11117" s="290"/>
    </row>
    <row r="11118" spans="11:13" x14ac:dyDescent="0.35">
      <c r="K11118" s="293"/>
      <c r="M11118" s="290"/>
    </row>
    <row r="11119" spans="11:13" x14ac:dyDescent="0.35">
      <c r="K11119" s="293"/>
      <c r="M11119" s="290"/>
    </row>
    <row r="11120" spans="11:13" x14ac:dyDescent="0.35">
      <c r="K11120" s="293"/>
      <c r="M11120" s="290"/>
    </row>
    <row r="11121" spans="11:13" x14ac:dyDescent="0.35">
      <c r="K11121" s="293"/>
      <c r="M11121" s="290"/>
    </row>
    <row r="11122" spans="11:13" x14ac:dyDescent="0.35">
      <c r="K11122" s="293"/>
      <c r="M11122" s="290"/>
    </row>
    <row r="11123" spans="11:13" x14ac:dyDescent="0.35">
      <c r="K11123" s="293"/>
      <c r="M11123" s="290"/>
    </row>
    <row r="11124" spans="11:13" x14ac:dyDescent="0.35">
      <c r="K11124" s="293"/>
      <c r="M11124" s="290"/>
    </row>
    <row r="11125" spans="11:13" x14ac:dyDescent="0.35">
      <c r="K11125" s="293"/>
      <c r="M11125" s="290"/>
    </row>
    <row r="11126" spans="11:13" x14ac:dyDescent="0.35">
      <c r="K11126" s="293"/>
      <c r="M11126" s="290"/>
    </row>
    <row r="11127" spans="11:13" x14ac:dyDescent="0.35">
      <c r="K11127" s="293"/>
      <c r="M11127" s="290"/>
    </row>
    <row r="11128" spans="11:13" x14ac:dyDescent="0.35">
      <c r="K11128" s="293"/>
      <c r="M11128" s="290"/>
    </row>
    <row r="11129" spans="11:13" x14ac:dyDescent="0.35">
      <c r="K11129" s="293"/>
      <c r="M11129" s="290"/>
    </row>
    <row r="11130" spans="11:13" x14ac:dyDescent="0.35">
      <c r="K11130" s="293"/>
      <c r="M11130" s="290"/>
    </row>
    <row r="11131" spans="11:13" x14ac:dyDescent="0.35">
      <c r="K11131" s="293"/>
      <c r="M11131" s="290"/>
    </row>
    <row r="11132" spans="11:13" x14ac:dyDescent="0.35">
      <c r="K11132" s="293"/>
      <c r="M11132" s="290"/>
    </row>
    <row r="11133" spans="11:13" x14ac:dyDescent="0.35">
      <c r="K11133" s="293"/>
      <c r="M11133" s="290"/>
    </row>
    <row r="11134" spans="11:13" x14ac:dyDescent="0.35">
      <c r="K11134" s="293"/>
      <c r="M11134" s="290"/>
    </row>
    <row r="11135" spans="11:13" x14ac:dyDescent="0.35">
      <c r="K11135" s="293"/>
      <c r="M11135" s="290"/>
    </row>
    <row r="11136" spans="11:13" x14ac:dyDescent="0.35">
      <c r="K11136" s="293"/>
      <c r="M11136" s="290"/>
    </row>
    <row r="11137" spans="11:13" x14ac:dyDescent="0.35">
      <c r="K11137" s="293"/>
      <c r="M11137" s="290"/>
    </row>
    <row r="11138" spans="11:13" x14ac:dyDescent="0.35">
      <c r="K11138" s="293"/>
      <c r="M11138" s="290"/>
    </row>
    <row r="11139" spans="11:13" x14ac:dyDescent="0.35">
      <c r="K11139" s="293"/>
      <c r="M11139" s="290"/>
    </row>
    <row r="11140" spans="11:13" x14ac:dyDescent="0.35">
      <c r="K11140" s="293"/>
      <c r="M11140" s="290"/>
    </row>
    <row r="11141" spans="11:13" x14ac:dyDescent="0.35">
      <c r="K11141" s="293"/>
      <c r="M11141" s="290"/>
    </row>
    <row r="11142" spans="11:13" x14ac:dyDescent="0.35">
      <c r="K11142" s="293"/>
      <c r="M11142" s="290"/>
    </row>
    <row r="11143" spans="11:13" x14ac:dyDescent="0.35">
      <c r="K11143" s="293"/>
      <c r="M11143" s="290"/>
    </row>
    <row r="11144" spans="11:13" x14ac:dyDescent="0.35">
      <c r="K11144" s="293"/>
      <c r="M11144" s="290"/>
    </row>
    <row r="11145" spans="11:13" x14ac:dyDescent="0.35">
      <c r="K11145" s="293"/>
      <c r="M11145" s="290"/>
    </row>
    <row r="11146" spans="11:13" x14ac:dyDescent="0.35">
      <c r="K11146" s="293"/>
      <c r="M11146" s="290"/>
    </row>
    <row r="11147" spans="11:13" x14ac:dyDescent="0.35">
      <c r="K11147" s="293"/>
      <c r="M11147" s="290"/>
    </row>
    <row r="11148" spans="11:13" x14ac:dyDescent="0.35">
      <c r="K11148" s="293"/>
      <c r="M11148" s="290"/>
    </row>
    <row r="11149" spans="11:13" x14ac:dyDescent="0.35">
      <c r="K11149" s="293"/>
      <c r="M11149" s="290"/>
    </row>
    <row r="11150" spans="11:13" x14ac:dyDescent="0.35">
      <c r="K11150" s="293"/>
      <c r="M11150" s="290"/>
    </row>
    <row r="11151" spans="11:13" x14ac:dyDescent="0.35">
      <c r="K11151" s="293"/>
      <c r="M11151" s="290"/>
    </row>
    <row r="11152" spans="11:13" x14ac:dyDescent="0.35">
      <c r="K11152" s="293"/>
      <c r="M11152" s="290"/>
    </row>
    <row r="11153" spans="11:13" x14ac:dyDescent="0.35">
      <c r="K11153" s="293"/>
      <c r="M11153" s="290"/>
    </row>
    <row r="11154" spans="11:13" x14ac:dyDescent="0.35">
      <c r="K11154" s="293"/>
      <c r="M11154" s="290"/>
    </row>
    <row r="11155" spans="11:13" x14ac:dyDescent="0.35">
      <c r="K11155" s="293"/>
      <c r="M11155" s="290"/>
    </row>
    <row r="11156" spans="11:13" x14ac:dyDescent="0.35">
      <c r="K11156" s="293"/>
      <c r="M11156" s="290"/>
    </row>
    <row r="11157" spans="11:13" x14ac:dyDescent="0.35">
      <c r="K11157" s="293"/>
      <c r="M11157" s="290"/>
    </row>
    <row r="11158" spans="11:13" x14ac:dyDescent="0.35">
      <c r="K11158" s="293"/>
      <c r="M11158" s="290"/>
    </row>
    <row r="11159" spans="11:13" x14ac:dyDescent="0.35">
      <c r="K11159" s="293"/>
      <c r="M11159" s="290"/>
    </row>
    <row r="11160" spans="11:13" x14ac:dyDescent="0.35">
      <c r="K11160" s="293"/>
      <c r="M11160" s="290"/>
    </row>
    <row r="11161" spans="11:13" x14ac:dyDescent="0.35">
      <c r="K11161" s="293"/>
      <c r="M11161" s="290"/>
    </row>
    <row r="11162" spans="11:13" x14ac:dyDescent="0.35">
      <c r="K11162" s="293"/>
      <c r="M11162" s="290"/>
    </row>
    <row r="11163" spans="11:13" x14ac:dyDescent="0.35">
      <c r="K11163" s="293"/>
      <c r="M11163" s="290"/>
    </row>
    <row r="11164" spans="11:13" x14ac:dyDescent="0.35">
      <c r="K11164" s="293"/>
      <c r="M11164" s="290"/>
    </row>
    <row r="11165" spans="11:13" x14ac:dyDescent="0.35">
      <c r="K11165" s="293"/>
      <c r="M11165" s="290"/>
    </row>
    <row r="11166" spans="11:13" x14ac:dyDescent="0.35">
      <c r="K11166" s="293"/>
      <c r="M11166" s="290"/>
    </row>
    <row r="11167" spans="11:13" x14ac:dyDescent="0.35">
      <c r="K11167" s="293"/>
      <c r="M11167" s="290"/>
    </row>
    <row r="11168" spans="11:13" x14ac:dyDescent="0.35">
      <c r="K11168" s="293"/>
      <c r="M11168" s="290"/>
    </row>
    <row r="11169" spans="11:13" x14ac:dyDescent="0.35">
      <c r="K11169" s="293"/>
      <c r="M11169" s="290"/>
    </row>
    <row r="11170" spans="11:13" x14ac:dyDescent="0.35">
      <c r="K11170" s="293"/>
      <c r="M11170" s="290"/>
    </row>
    <row r="11171" spans="11:13" x14ac:dyDescent="0.35">
      <c r="K11171" s="293"/>
      <c r="M11171" s="290"/>
    </row>
    <row r="11172" spans="11:13" x14ac:dyDescent="0.35">
      <c r="K11172" s="293"/>
      <c r="M11172" s="290"/>
    </row>
    <row r="11173" spans="11:13" x14ac:dyDescent="0.35">
      <c r="K11173" s="293"/>
      <c r="M11173" s="290"/>
    </row>
    <row r="11174" spans="11:13" x14ac:dyDescent="0.35">
      <c r="K11174" s="293"/>
      <c r="M11174" s="290"/>
    </row>
    <row r="11175" spans="11:13" x14ac:dyDescent="0.35">
      <c r="K11175" s="293"/>
      <c r="M11175" s="290"/>
    </row>
    <row r="11176" spans="11:13" x14ac:dyDescent="0.35">
      <c r="K11176" s="293"/>
      <c r="M11176" s="290"/>
    </row>
    <row r="11177" spans="11:13" x14ac:dyDescent="0.35">
      <c r="K11177" s="293"/>
      <c r="M11177" s="290"/>
    </row>
    <row r="11178" spans="11:13" x14ac:dyDescent="0.35">
      <c r="K11178" s="293"/>
      <c r="M11178" s="290"/>
    </row>
    <row r="11179" spans="11:13" x14ac:dyDescent="0.35">
      <c r="K11179" s="293"/>
      <c r="M11179" s="290"/>
    </row>
    <row r="11180" spans="11:13" x14ac:dyDescent="0.35">
      <c r="K11180" s="293"/>
      <c r="M11180" s="290"/>
    </row>
    <row r="11181" spans="11:13" x14ac:dyDescent="0.35">
      <c r="K11181" s="293"/>
      <c r="M11181" s="290"/>
    </row>
    <row r="11182" spans="11:13" x14ac:dyDescent="0.35">
      <c r="K11182" s="293"/>
      <c r="M11182" s="290"/>
    </row>
    <row r="11183" spans="11:13" x14ac:dyDescent="0.35">
      <c r="K11183" s="293"/>
      <c r="M11183" s="290"/>
    </row>
    <row r="11184" spans="11:13" x14ac:dyDescent="0.35">
      <c r="K11184" s="293"/>
      <c r="M11184" s="290"/>
    </row>
    <row r="11185" spans="11:13" x14ac:dyDescent="0.35">
      <c r="K11185" s="293"/>
      <c r="M11185" s="290"/>
    </row>
    <row r="11186" spans="11:13" x14ac:dyDescent="0.35">
      <c r="K11186" s="293"/>
      <c r="M11186" s="290"/>
    </row>
    <row r="11187" spans="11:13" x14ac:dyDescent="0.35">
      <c r="K11187" s="293"/>
      <c r="M11187" s="290"/>
    </row>
    <row r="11188" spans="11:13" x14ac:dyDescent="0.35">
      <c r="K11188" s="293"/>
      <c r="M11188" s="290"/>
    </row>
    <row r="11189" spans="11:13" x14ac:dyDescent="0.35">
      <c r="K11189" s="293"/>
      <c r="M11189" s="290"/>
    </row>
    <row r="11190" spans="11:13" x14ac:dyDescent="0.35">
      <c r="K11190" s="293"/>
      <c r="M11190" s="290"/>
    </row>
    <row r="11191" spans="11:13" x14ac:dyDescent="0.35">
      <c r="K11191" s="293"/>
      <c r="M11191" s="290"/>
    </row>
    <row r="11192" spans="11:13" x14ac:dyDescent="0.35">
      <c r="K11192" s="293"/>
      <c r="M11192" s="290"/>
    </row>
    <row r="11193" spans="11:13" x14ac:dyDescent="0.35">
      <c r="K11193" s="293"/>
      <c r="M11193" s="290"/>
    </row>
    <row r="11194" spans="11:13" x14ac:dyDescent="0.35">
      <c r="K11194" s="293"/>
      <c r="M11194" s="290"/>
    </row>
    <row r="11195" spans="11:13" x14ac:dyDescent="0.35">
      <c r="K11195" s="293"/>
      <c r="M11195" s="290"/>
    </row>
    <row r="11196" spans="11:13" x14ac:dyDescent="0.35">
      <c r="K11196" s="293"/>
      <c r="M11196" s="290"/>
    </row>
    <row r="11197" spans="11:13" x14ac:dyDescent="0.35">
      <c r="K11197" s="293"/>
      <c r="M11197" s="290"/>
    </row>
    <row r="11198" spans="11:13" x14ac:dyDescent="0.35">
      <c r="K11198" s="293"/>
      <c r="M11198" s="290"/>
    </row>
    <row r="11199" spans="11:13" x14ac:dyDescent="0.35">
      <c r="K11199" s="293"/>
      <c r="M11199" s="290"/>
    </row>
    <row r="11200" spans="11:13" x14ac:dyDescent="0.35">
      <c r="K11200" s="293"/>
      <c r="M11200" s="290"/>
    </row>
    <row r="11201" spans="11:13" x14ac:dyDescent="0.35">
      <c r="K11201" s="293"/>
      <c r="M11201" s="290"/>
    </row>
    <row r="11202" spans="11:13" x14ac:dyDescent="0.35">
      <c r="K11202" s="293"/>
      <c r="M11202" s="290"/>
    </row>
    <row r="11203" spans="11:13" x14ac:dyDescent="0.35">
      <c r="K11203" s="293"/>
      <c r="M11203" s="290"/>
    </row>
    <row r="11204" spans="11:13" x14ac:dyDescent="0.35">
      <c r="K11204" s="293"/>
      <c r="M11204" s="290"/>
    </row>
    <row r="11205" spans="11:13" x14ac:dyDescent="0.35">
      <c r="K11205" s="293"/>
      <c r="M11205" s="290"/>
    </row>
    <row r="11206" spans="11:13" x14ac:dyDescent="0.35">
      <c r="K11206" s="293"/>
      <c r="M11206" s="290"/>
    </row>
    <row r="11207" spans="11:13" x14ac:dyDescent="0.35">
      <c r="K11207" s="293"/>
      <c r="M11207" s="290"/>
    </row>
    <row r="11208" spans="11:13" x14ac:dyDescent="0.35">
      <c r="K11208" s="293"/>
      <c r="M11208" s="290"/>
    </row>
    <row r="11209" spans="11:13" x14ac:dyDescent="0.35">
      <c r="K11209" s="293"/>
      <c r="M11209" s="290"/>
    </row>
    <row r="11210" spans="11:13" x14ac:dyDescent="0.35">
      <c r="K11210" s="293"/>
      <c r="M11210" s="290"/>
    </row>
    <row r="11211" spans="11:13" x14ac:dyDescent="0.35">
      <c r="K11211" s="293"/>
      <c r="M11211" s="290"/>
    </row>
    <row r="11212" spans="11:13" x14ac:dyDescent="0.35">
      <c r="K11212" s="293"/>
      <c r="M11212" s="290"/>
    </row>
    <row r="11213" spans="11:13" x14ac:dyDescent="0.35">
      <c r="K11213" s="293"/>
      <c r="M11213" s="290"/>
    </row>
    <row r="11214" spans="11:13" x14ac:dyDescent="0.35">
      <c r="K11214" s="293"/>
      <c r="M11214" s="290"/>
    </row>
    <row r="11215" spans="11:13" x14ac:dyDescent="0.35">
      <c r="K11215" s="293"/>
      <c r="M11215" s="290"/>
    </row>
    <row r="11216" spans="11:13" x14ac:dyDescent="0.35">
      <c r="K11216" s="293"/>
      <c r="M11216" s="290"/>
    </row>
    <row r="11217" spans="11:13" x14ac:dyDescent="0.35">
      <c r="K11217" s="293"/>
      <c r="M11217" s="290"/>
    </row>
    <row r="11218" spans="11:13" x14ac:dyDescent="0.35">
      <c r="K11218" s="293"/>
      <c r="M11218" s="290"/>
    </row>
    <row r="11219" spans="11:13" x14ac:dyDescent="0.35">
      <c r="K11219" s="293"/>
      <c r="M11219" s="290"/>
    </row>
    <row r="11220" spans="11:13" x14ac:dyDescent="0.35">
      <c r="K11220" s="293"/>
      <c r="M11220" s="290"/>
    </row>
    <row r="11221" spans="11:13" x14ac:dyDescent="0.35">
      <c r="K11221" s="293"/>
      <c r="M11221" s="290"/>
    </row>
    <row r="11222" spans="11:13" x14ac:dyDescent="0.35">
      <c r="K11222" s="293"/>
      <c r="M11222" s="290"/>
    </row>
    <row r="11223" spans="11:13" x14ac:dyDescent="0.35">
      <c r="K11223" s="293"/>
      <c r="M11223" s="290"/>
    </row>
    <row r="11224" spans="11:13" x14ac:dyDescent="0.35">
      <c r="K11224" s="293"/>
      <c r="M11224" s="290"/>
    </row>
    <row r="11225" spans="11:13" x14ac:dyDescent="0.35">
      <c r="K11225" s="293"/>
      <c r="M11225" s="290"/>
    </row>
    <row r="11226" spans="11:13" x14ac:dyDescent="0.35">
      <c r="K11226" s="293"/>
      <c r="M11226" s="290"/>
    </row>
    <row r="11227" spans="11:13" x14ac:dyDescent="0.35">
      <c r="K11227" s="293"/>
      <c r="M11227" s="290"/>
    </row>
    <row r="11228" spans="11:13" x14ac:dyDescent="0.35">
      <c r="K11228" s="293"/>
      <c r="M11228" s="290"/>
    </row>
    <row r="11229" spans="11:13" x14ac:dyDescent="0.35">
      <c r="K11229" s="293"/>
      <c r="M11229" s="290"/>
    </row>
    <row r="11230" spans="11:13" x14ac:dyDescent="0.35">
      <c r="K11230" s="293"/>
      <c r="M11230" s="290"/>
    </row>
    <row r="11231" spans="11:13" x14ac:dyDescent="0.35">
      <c r="K11231" s="293"/>
      <c r="M11231" s="290"/>
    </row>
    <row r="11232" spans="11:13" x14ac:dyDescent="0.35">
      <c r="K11232" s="293"/>
      <c r="M11232" s="290"/>
    </row>
    <row r="11233" spans="11:13" x14ac:dyDescent="0.35">
      <c r="K11233" s="293"/>
      <c r="M11233" s="290"/>
    </row>
    <row r="11234" spans="11:13" x14ac:dyDescent="0.35">
      <c r="K11234" s="293"/>
      <c r="M11234" s="290"/>
    </row>
    <row r="11235" spans="11:13" x14ac:dyDescent="0.35">
      <c r="K11235" s="293"/>
      <c r="M11235" s="290"/>
    </row>
    <row r="11236" spans="11:13" x14ac:dyDescent="0.35">
      <c r="K11236" s="293"/>
      <c r="M11236" s="290"/>
    </row>
    <row r="11237" spans="11:13" x14ac:dyDescent="0.35">
      <c r="K11237" s="293"/>
      <c r="M11237" s="290"/>
    </row>
    <row r="11238" spans="11:13" x14ac:dyDescent="0.35">
      <c r="K11238" s="293"/>
      <c r="M11238" s="290"/>
    </row>
    <row r="11239" spans="11:13" x14ac:dyDescent="0.35">
      <c r="K11239" s="293"/>
      <c r="M11239" s="290"/>
    </row>
    <row r="11240" spans="11:13" x14ac:dyDescent="0.35">
      <c r="K11240" s="293"/>
      <c r="M11240" s="290"/>
    </row>
    <row r="11241" spans="11:13" x14ac:dyDescent="0.35">
      <c r="K11241" s="293"/>
      <c r="M11241" s="290"/>
    </row>
    <row r="11242" spans="11:13" x14ac:dyDescent="0.35">
      <c r="K11242" s="293"/>
      <c r="M11242" s="290"/>
    </row>
    <row r="11243" spans="11:13" x14ac:dyDescent="0.35">
      <c r="K11243" s="293"/>
      <c r="M11243" s="290"/>
    </row>
    <row r="11244" spans="11:13" x14ac:dyDescent="0.35">
      <c r="K11244" s="293"/>
      <c r="M11244" s="290"/>
    </row>
    <row r="11245" spans="11:13" x14ac:dyDescent="0.35">
      <c r="K11245" s="293"/>
      <c r="M11245" s="290"/>
    </row>
    <row r="11246" spans="11:13" x14ac:dyDescent="0.35">
      <c r="K11246" s="293"/>
      <c r="M11246" s="290"/>
    </row>
    <row r="11247" spans="11:13" x14ac:dyDescent="0.35">
      <c r="K11247" s="293"/>
      <c r="M11247" s="290"/>
    </row>
    <row r="11248" spans="11:13" x14ac:dyDescent="0.35">
      <c r="K11248" s="293"/>
      <c r="M11248" s="290"/>
    </row>
    <row r="11249" spans="11:13" x14ac:dyDescent="0.35">
      <c r="K11249" s="293"/>
      <c r="M11249" s="290"/>
    </row>
    <row r="11250" spans="11:13" x14ac:dyDescent="0.35">
      <c r="K11250" s="293"/>
      <c r="M11250" s="290"/>
    </row>
    <row r="11251" spans="11:13" x14ac:dyDescent="0.35">
      <c r="K11251" s="293"/>
      <c r="M11251" s="290"/>
    </row>
    <row r="11252" spans="11:13" x14ac:dyDescent="0.35">
      <c r="K11252" s="293"/>
      <c r="M11252" s="290"/>
    </row>
    <row r="11253" spans="11:13" x14ac:dyDescent="0.35">
      <c r="K11253" s="293"/>
      <c r="M11253" s="290"/>
    </row>
    <row r="11254" spans="11:13" x14ac:dyDescent="0.35">
      <c r="K11254" s="293"/>
      <c r="M11254" s="290"/>
    </row>
    <row r="11255" spans="11:13" x14ac:dyDescent="0.35">
      <c r="K11255" s="293"/>
      <c r="M11255" s="290"/>
    </row>
    <row r="11256" spans="11:13" x14ac:dyDescent="0.35">
      <c r="K11256" s="293"/>
      <c r="M11256" s="290"/>
    </row>
    <row r="11257" spans="11:13" x14ac:dyDescent="0.35">
      <c r="K11257" s="293"/>
      <c r="M11257" s="290"/>
    </row>
    <row r="11258" spans="11:13" x14ac:dyDescent="0.35">
      <c r="K11258" s="293"/>
      <c r="M11258" s="290"/>
    </row>
    <row r="11259" spans="11:13" x14ac:dyDescent="0.35">
      <c r="K11259" s="293"/>
      <c r="M11259" s="290"/>
    </row>
    <row r="11260" spans="11:13" x14ac:dyDescent="0.35">
      <c r="K11260" s="293"/>
      <c r="M11260" s="290"/>
    </row>
    <row r="11261" spans="11:13" x14ac:dyDescent="0.35">
      <c r="K11261" s="293"/>
      <c r="M11261" s="290"/>
    </row>
    <row r="11262" spans="11:13" x14ac:dyDescent="0.35">
      <c r="K11262" s="293"/>
      <c r="M11262" s="290"/>
    </row>
    <row r="11263" spans="11:13" x14ac:dyDescent="0.35">
      <c r="K11263" s="293"/>
      <c r="M11263" s="290"/>
    </row>
    <row r="11264" spans="11:13" x14ac:dyDescent="0.35">
      <c r="K11264" s="293"/>
      <c r="M11264" s="290"/>
    </row>
    <row r="11265" spans="11:13" x14ac:dyDescent="0.35">
      <c r="K11265" s="293"/>
      <c r="M11265" s="290"/>
    </row>
    <row r="11266" spans="11:13" x14ac:dyDescent="0.35">
      <c r="K11266" s="293"/>
      <c r="M11266" s="290"/>
    </row>
    <row r="11267" spans="11:13" x14ac:dyDescent="0.35">
      <c r="K11267" s="293"/>
      <c r="M11267" s="290"/>
    </row>
    <row r="11268" spans="11:13" x14ac:dyDescent="0.35">
      <c r="K11268" s="293"/>
      <c r="M11268" s="290"/>
    </row>
    <row r="11269" spans="11:13" x14ac:dyDescent="0.35">
      <c r="K11269" s="293"/>
      <c r="M11269" s="290"/>
    </row>
    <row r="11270" spans="11:13" x14ac:dyDescent="0.35">
      <c r="K11270" s="293"/>
      <c r="M11270" s="290"/>
    </row>
    <row r="11271" spans="11:13" x14ac:dyDescent="0.35">
      <c r="K11271" s="293"/>
      <c r="M11271" s="290"/>
    </row>
    <row r="11272" spans="11:13" x14ac:dyDescent="0.35">
      <c r="K11272" s="293"/>
      <c r="M11272" s="290"/>
    </row>
    <row r="11273" spans="11:13" x14ac:dyDescent="0.35">
      <c r="K11273" s="293"/>
      <c r="M11273" s="290"/>
    </row>
    <row r="11274" spans="11:13" x14ac:dyDescent="0.35">
      <c r="K11274" s="293"/>
      <c r="M11274" s="290"/>
    </row>
    <row r="11275" spans="11:13" x14ac:dyDescent="0.35">
      <c r="K11275" s="293"/>
      <c r="M11275" s="290"/>
    </row>
    <row r="11276" spans="11:13" x14ac:dyDescent="0.35">
      <c r="K11276" s="293"/>
      <c r="M11276" s="290"/>
    </row>
    <row r="11277" spans="11:13" x14ac:dyDescent="0.35">
      <c r="K11277" s="293"/>
      <c r="M11277" s="290"/>
    </row>
    <row r="11278" spans="11:13" x14ac:dyDescent="0.35">
      <c r="K11278" s="293"/>
      <c r="M11278" s="290"/>
    </row>
    <row r="11279" spans="11:13" x14ac:dyDescent="0.35">
      <c r="K11279" s="293"/>
      <c r="M11279" s="290"/>
    </row>
    <row r="11280" spans="11:13" x14ac:dyDescent="0.35">
      <c r="K11280" s="293"/>
      <c r="M11280" s="290"/>
    </row>
    <row r="11281" spans="11:13" x14ac:dyDescent="0.35">
      <c r="K11281" s="293"/>
      <c r="M11281" s="290"/>
    </row>
    <row r="11282" spans="11:13" x14ac:dyDescent="0.35">
      <c r="K11282" s="293"/>
      <c r="M11282" s="290"/>
    </row>
    <row r="11283" spans="11:13" x14ac:dyDescent="0.35">
      <c r="K11283" s="293"/>
      <c r="M11283" s="290"/>
    </row>
    <row r="11284" spans="11:13" x14ac:dyDescent="0.35">
      <c r="K11284" s="293"/>
      <c r="M11284" s="290"/>
    </row>
    <row r="11285" spans="11:13" x14ac:dyDescent="0.35">
      <c r="K11285" s="293"/>
      <c r="M11285" s="290"/>
    </row>
    <row r="11286" spans="11:13" x14ac:dyDescent="0.35">
      <c r="K11286" s="293"/>
      <c r="M11286" s="290"/>
    </row>
    <row r="11287" spans="11:13" x14ac:dyDescent="0.35">
      <c r="K11287" s="293"/>
      <c r="M11287" s="290"/>
    </row>
    <row r="11288" spans="11:13" x14ac:dyDescent="0.35">
      <c r="K11288" s="293"/>
      <c r="M11288" s="290"/>
    </row>
    <row r="11289" spans="11:13" x14ac:dyDescent="0.35">
      <c r="K11289" s="293"/>
      <c r="M11289" s="290"/>
    </row>
    <row r="11290" spans="11:13" x14ac:dyDescent="0.35">
      <c r="K11290" s="293"/>
      <c r="M11290" s="290"/>
    </row>
    <row r="11291" spans="11:13" x14ac:dyDescent="0.35">
      <c r="K11291" s="293"/>
      <c r="M11291" s="290"/>
    </row>
    <row r="11292" spans="11:13" x14ac:dyDescent="0.35">
      <c r="K11292" s="293"/>
      <c r="M11292" s="290"/>
    </row>
    <row r="11293" spans="11:13" x14ac:dyDescent="0.35">
      <c r="K11293" s="293"/>
      <c r="M11293" s="290"/>
    </row>
    <row r="11294" spans="11:13" x14ac:dyDescent="0.35">
      <c r="K11294" s="293"/>
      <c r="M11294" s="290"/>
    </row>
    <row r="11295" spans="11:13" x14ac:dyDescent="0.35">
      <c r="K11295" s="293"/>
      <c r="M11295" s="290"/>
    </row>
    <row r="11296" spans="11:13" x14ac:dyDescent="0.35">
      <c r="K11296" s="293"/>
      <c r="M11296" s="290"/>
    </row>
    <row r="11297" spans="11:13" x14ac:dyDescent="0.35">
      <c r="K11297" s="293"/>
      <c r="M11297" s="290"/>
    </row>
    <row r="11298" spans="11:13" x14ac:dyDescent="0.35">
      <c r="K11298" s="293"/>
      <c r="M11298" s="290"/>
    </row>
    <row r="11299" spans="11:13" x14ac:dyDescent="0.35">
      <c r="K11299" s="293"/>
      <c r="M11299" s="290"/>
    </row>
    <row r="11300" spans="11:13" x14ac:dyDescent="0.35">
      <c r="K11300" s="293"/>
      <c r="M11300" s="290"/>
    </row>
    <row r="11301" spans="11:13" x14ac:dyDescent="0.35">
      <c r="K11301" s="293"/>
      <c r="M11301" s="290"/>
    </row>
    <row r="11302" spans="11:13" x14ac:dyDescent="0.35">
      <c r="K11302" s="293"/>
      <c r="M11302" s="290"/>
    </row>
    <row r="11303" spans="11:13" x14ac:dyDescent="0.35">
      <c r="K11303" s="293"/>
      <c r="M11303" s="290"/>
    </row>
    <row r="11304" spans="11:13" x14ac:dyDescent="0.35">
      <c r="K11304" s="293"/>
      <c r="M11304" s="290"/>
    </row>
    <row r="11305" spans="11:13" x14ac:dyDescent="0.35">
      <c r="K11305" s="293"/>
      <c r="M11305" s="290"/>
    </row>
    <row r="11306" spans="11:13" x14ac:dyDescent="0.35">
      <c r="K11306" s="293"/>
      <c r="M11306" s="290"/>
    </row>
    <row r="11307" spans="11:13" x14ac:dyDescent="0.35">
      <c r="K11307" s="293"/>
      <c r="M11307" s="290"/>
    </row>
    <row r="11308" spans="11:13" x14ac:dyDescent="0.35">
      <c r="K11308" s="293"/>
      <c r="M11308" s="290"/>
    </row>
    <row r="11309" spans="11:13" x14ac:dyDescent="0.35">
      <c r="K11309" s="293"/>
      <c r="M11309" s="290"/>
    </row>
    <row r="11310" spans="11:13" x14ac:dyDescent="0.35">
      <c r="K11310" s="293"/>
      <c r="M11310" s="290"/>
    </row>
    <row r="11311" spans="11:13" x14ac:dyDescent="0.35">
      <c r="K11311" s="293"/>
      <c r="M11311" s="290"/>
    </row>
    <row r="11312" spans="11:13" x14ac:dyDescent="0.35">
      <c r="K11312" s="293"/>
      <c r="M11312" s="290"/>
    </row>
    <row r="11313" spans="11:13" x14ac:dyDescent="0.35">
      <c r="K11313" s="293"/>
      <c r="M11313" s="290"/>
    </row>
    <row r="11314" spans="11:13" x14ac:dyDescent="0.35">
      <c r="K11314" s="293"/>
      <c r="M11314" s="290"/>
    </row>
    <row r="11315" spans="11:13" x14ac:dyDescent="0.35">
      <c r="K11315" s="293"/>
      <c r="M11315" s="290"/>
    </row>
    <row r="11316" spans="11:13" x14ac:dyDescent="0.35">
      <c r="K11316" s="293"/>
      <c r="M11316" s="290"/>
    </row>
    <row r="11317" spans="11:13" x14ac:dyDescent="0.35">
      <c r="K11317" s="293"/>
      <c r="M11317" s="290"/>
    </row>
    <row r="11318" spans="11:13" x14ac:dyDescent="0.35">
      <c r="K11318" s="293"/>
      <c r="M11318" s="290"/>
    </row>
    <row r="11319" spans="11:13" x14ac:dyDescent="0.35">
      <c r="K11319" s="293"/>
      <c r="M11319" s="290"/>
    </row>
    <row r="11320" spans="11:13" x14ac:dyDescent="0.35">
      <c r="K11320" s="293"/>
      <c r="M11320" s="290"/>
    </row>
    <row r="11321" spans="11:13" x14ac:dyDescent="0.35">
      <c r="K11321" s="293"/>
      <c r="M11321" s="290"/>
    </row>
    <row r="11322" spans="11:13" x14ac:dyDescent="0.35">
      <c r="K11322" s="293"/>
      <c r="M11322" s="290"/>
    </row>
    <row r="11323" spans="11:13" x14ac:dyDescent="0.35">
      <c r="K11323" s="293"/>
      <c r="M11323" s="290"/>
    </row>
    <row r="11324" spans="11:13" x14ac:dyDescent="0.35">
      <c r="K11324" s="293"/>
      <c r="M11324" s="290"/>
    </row>
    <row r="11325" spans="11:13" x14ac:dyDescent="0.35">
      <c r="K11325" s="293"/>
      <c r="M11325" s="290"/>
    </row>
    <row r="11326" spans="11:13" x14ac:dyDescent="0.35">
      <c r="K11326" s="293"/>
      <c r="M11326" s="290"/>
    </row>
    <row r="11327" spans="11:13" x14ac:dyDescent="0.35">
      <c r="K11327" s="293"/>
      <c r="M11327" s="290"/>
    </row>
    <row r="11328" spans="11:13" x14ac:dyDescent="0.35">
      <c r="K11328" s="293"/>
      <c r="M11328" s="290"/>
    </row>
    <row r="11329" spans="11:13" x14ac:dyDescent="0.35">
      <c r="K11329" s="293"/>
      <c r="M11329" s="290"/>
    </row>
    <row r="11330" spans="11:13" x14ac:dyDescent="0.35">
      <c r="K11330" s="293"/>
      <c r="M11330" s="290"/>
    </row>
    <row r="11331" spans="11:13" x14ac:dyDescent="0.35">
      <c r="K11331" s="293"/>
      <c r="M11331" s="290"/>
    </row>
    <row r="11332" spans="11:13" x14ac:dyDescent="0.35">
      <c r="K11332" s="293"/>
      <c r="M11332" s="290"/>
    </row>
    <row r="11333" spans="11:13" x14ac:dyDescent="0.35">
      <c r="K11333" s="293"/>
      <c r="M11333" s="290"/>
    </row>
    <row r="11334" spans="11:13" x14ac:dyDescent="0.35">
      <c r="K11334" s="293"/>
      <c r="M11334" s="290"/>
    </row>
    <row r="11335" spans="11:13" x14ac:dyDescent="0.35">
      <c r="K11335" s="293"/>
      <c r="M11335" s="290"/>
    </row>
    <row r="11336" spans="11:13" x14ac:dyDescent="0.35">
      <c r="K11336" s="293"/>
      <c r="M11336" s="290"/>
    </row>
    <row r="11337" spans="11:13" x14ac:dyDescent="0.35">
      <c r="K11337" s="293"/>
      <c r="M11337" s="290"/>
    </row>
    <row r="11338" spans="11:13" x14ac:dyDescent="0.35">
      <c r="K11338" s="293"/>
      <c r="M11338" s="290"/>
    </row>
    <row r="11339" spans="11:13" x14ac:dyDescent="0.35">
      <c r="K11339" s="293"/>
      <c r="M11339" s="290"/>
    </row>
    <row r="11340" spans="11:13" x14ac:dyDescent="0.35">
      <c r="K11340" s="293"/>
      <c r="M11340" s="290"/>
    </row>
    <row r="11341" spans="11:13" x14ac:dyDescent="0.35">
      <c r="K11341" s="293"/>
      <c r="M11341" s="290"/>
    </row>
    <row r="11342" spans="11:13" x14ac:dyDescent="0.35">
      <c r="K11342" s="293"/>
      <c r="M11342" s="290"/>
    </row>
    <row r="11343" spans="11:13" x14ac:dyDescent="0.35">
      <c r="K11343" s="293"/>
      <c r="M11343" s="290"/>
    </row>
    <row r="11344" spans="11:13" x14ac:dyDescent="0.35">
      <c r="K11344" s="293"/>
      <c r="M11344" s="290"/>
    </row>
    <row r="11345" spans="11:13" x14ac:dyDescent="0.35">
      <c r="K11345" s="293"/>
      <c r="M11345" s="290"/>
    </row>
    <row r="11346" spans="11:13" x14ac:dyDescent="0.35">
      <c r="K11346" s="293"/>
      <c r="M11346" s="290"/>
    </row>
    <row r="11347" spans="11:13" x14ac:dyDescent="0.35">
      <c r="K11347" s="293"/>
      <c r="M11347" s="290"/>
    </row>
    <row r="11348" spans="11:13" x14ac:dyDescent="0.35">
      <c r="K11348" s="293"/>
      <c r="M11348" s="290"/>
    </row>
    <row r="11349" spans="11:13" x14ac:dyDescent="0.35">
      <c r="K11349" s="293"/>
      <c r="M11349" s="290"/>
    </row>
    <row r="11350" spans="11:13" x14ac:dyDescent="0.35">
      <c r="K11350" s="293"/>
      <c r="M11350" s="290"/>
    </row>
    <row r="11351" spans="11:13" x14ac:dyDescent="0.35">
      <c r="K11351" s="293"/>
      <c r="M11351" s="290"/>
    </row>
    <row r="11352" spans="11:13" x14ac:dyDescent="0.35">
      <c r="K11352" s="293"/>
      <c r="M11352" s="290"/>
    </row>
    <row r="11353" spans="11:13" x14ac:dyDescent="0.35">
      <c r="K11353" s="293"/>
      <c r="M11353" s="290"/>
    </row>
    <row r="11354" spans="11:13" x14ac:dyDescent="0.35">
      <c r="K11354" s="293"/>
      <c r="M11354" s="290"/>
    </row>
    <row r="11355" spans="11:13" x14ac:dyDescent="0.35">
      <c r="K11355" s="293"/>
      <c r="M11355" s="290"/>
    </row>
    <row r="11356" spans="11:13" x14ac:dyDescent="0.35">
      <c r="K11356" s="293"/>
      <c r="M11356" s="290"/>
    </row>
    <row r="11357" spans="11:13" x14ac:dyDescent="0.35">
      <c r="K11357" s="293"/>
      <c r="M11357" s="290"/>
    </row>
    <row r="11358" spans="11:13" x14ac:dyDescent="0.35">
      <c r="K11358" s="293"/>
      <c r="M11358" s="290"/>
    </row>
    <row r="11359" spans="11:13" x14ac:dyDescent="0.35">
      <c r="K11359" s="293"/>
      <c r="M11359" s="290"/>
    </row>
    <row r="11360" spans="11:13" x14ac:dyDescent="0.35">
      <c r="K11360" s="293"/>
      <c r="M11360" s="290"/>
    </row>
    <row r="11361" spans="11:13" x14ac:dyDescent="0.35">
      <c r="K11361" s="293"/>
      <c r="M11361" s="290"/>
    </row>
    <row r="11362" spans="11:13" x14ac:dyDescent="0.35">
      <c r="K11362" s="293"/>
      <c r="M11362" s="290"/>
    </row>
    <row r="11363" spans="11:13" x14ac:dyDescent="0.35">
      <c r="K11363" s="293"/>
      <c r="M11363" s="290"/>
    </row>
    <row r="11364" spans="11:13" x14ac:dyDescent="0.35">
      <c r="K11364" s="293"/>
      <c r="M11364" s="290"/>
    </row>
    <row r="11365" spans="11:13" x14ac:dyDescent="0.35">
      <c r="K11365" s="293"/>
      <c r="M11365" s="290"/>
    </row>
    <row r="11366" spans="11:13" x14ac:dyDescent="0.35">
      <c r="K11366" s="293"/>
      <c r="M11366" s="290"/>
    </row>
    <row r="11367" spans="11:13" x14ac:dyDescent="0.35">
      <c r="K11367" s="293"/>
      <c r="M11367" s="290"/>
    </row>
    <row r="11368" spans="11:13" x14ac:dyDescent="0.35">
      <c r="K11368" s="293"/>
      <c r="M11368" s="290"/>
    </row>
    <row r="11369" spans="11:13" x14ac:dyDescent="0.35">
      <c r="K11369" s="293"/>
      <c r="M11369" s="290"/>
    </row>
    <row r="11370" spans="11:13" x14ac:dyDescent="0.35">
      <c r="K11370" s="293"/>
      <c r="M11370" s="290"/>
    </row>
    <row r="11371" spans="11:13" x14ac:dyDescent="0.35">
      <c r="K11371" s="293"/>
      <c r="M11371" s="290"/>
    </row>
    <row r="11372" spans="11:13" x14ac:dyDescent="0.35">
      <c r="K11372" s="293"/>
      <c r="M11372" s="290"/>
    </row>
    <row r="11373" spans="11:13" x14ac:dyDescent="0.35">
      <c r="K11373" s="293"/>
      <c r="M11373" s="290"/>
    </row>
    <row r="11374" spans="11:13" x14ac:dyDescent="0.35">
      <c r="K11374" s="293"/>
      <c r="M11374" s="290"/>
    </row>
    <row r="11375" spans="11:13" x14ac:dyDescent="0.35">
      <c r="K11375" s="293"/>
      <c r="M11375" s="290"/>
    </row>
    <row r="11376" spans="11:13" x14ac:dyDescent="0.35">
      <c r="K11376" s="293"/>
      <c r="M11376" s="290"/>
    </row>
    <row r="11377" spans="11:13" x14ac:dyDescent="0.35">
      <c r="K11377" s="293"/>
      <c r="M11377" s="290"/>
    </row>
    <row r="11378" spans="11:13" x14ac:dyDescent="0.35">
      <c r="K11378" s="293"/>
      <c r="M11378" s="290"/>
    </row>
    <row r="11379" spans="11:13" x14ac:dyDescent="0.35">
      <c r="K11379" s="293"/>
      <c r="M11379" s="290"/>
    </row>
    <row r="11380" spans="11:13" x14ac:dyDescent="0.35">
      <c r="K11380" s="293"/>
      <c r="M11380" s="290"/>
    </row>
    <row r="11381" spans="11:13" x14ac:dyDescent="0.35">
      <c r="K11381" s="293"/>
      <c r="M11381" s="290"/>
    </row>
    <row r="11382" spans="11:13" x14ac:dyDescent="0.35">
      <c r="K11382" s="293"/>
      <c r="M11382" s="290"/>
    </row>
    <row r="11383" spans="11:13" x14ac:dyDescent="0.35">
      <c r="K11383" s="293"/>
      <c r="M11383" s="290"/>
    </row>
    <row r="11384" spans="11:13" x14ac:dyDescent="0.35">
      <c r="K11384" s="293"/>
      <c r="M11384" s="290"/>
    </row>
    <row r="11385" spans="11:13" x14ac:dyDescent="0.35">
      <c r="K11385" s="293"/>
      <c r="M11385" s="290"/>
    </row>
    <row r="11386" spans="11:13" x14ac:dyDescent="0.35">
      <c r="K11386" s="293"/>
      <c r="M11386" s="290"/>
    </row>
    <row r="11387" spans="11:13" x14ac:dyDescent="0.35">
      <c r="K11387" s="293"/>
      <c r="M11387" s="290"/>
    </row>
    <row r="11388" spans="11:13" x14ac:dyDescent="0.35">
      <c r="K11388" s="293"/>
      <c r="M11388" s="290"/>
    </row>
    <row r="11389" spans="11:13" x14ac:dyDescent="0.35">
      <c r="K11389" s="293"/>
      <c r="M11389" s="290"/>
    </row>
    <row r="11390" spans="11:13" x14ac:dyDescent="0.35">
      <c r="K11390" s="293"/>
      <c r="M11390" s="290"/>
    </row>
    <row r="11391" spans="11:13" x14ac:dyDescent="0.35">
      <c r="K11391" s="293"/>
      <c r="M11391" s="290"/>
    </row>
    <row r="11392" spans="11:13" x14ac:dyDescent="0.35">
      <c r="K11392" s="293"/>
      <c r="M11392" s="290"/>
    </row>
    <row r="11393" spans="11:13" x14ac:dyDescent="0.35">
      <c r="K11393" s="293"/>
      <c r="M11393" s="290"/>
    </row>
    <row r="11394" spans="11:13" x14ac:dyDescent="0.35">
      <c r="K11394" s="293"/>
      <c r="M11394" s="290"/>
    </row>
    <row r="11395" spans="11:13" x14ac:dyDescent="0.35">
      <c r="K11395" s="293"/>
      <c r="M11395" s="290"/>
    </row>
    <row r="11396" spans="11:13" x14ac:dyDescent="0.35">
      <c r="K11396" s="293"/>
      <c r="M11396" s="290"/>
    </row>
    <row r="11397" spans="11:13" x14ac:dyDescent="0.35">
      <c r="K11397" s="293"/>
      <c r="M11397" s="290"/>
    </row>
    <row r="11398" spans="11:13" x14ac:dyDescent="0.35">
      <c r="K11398" s="293"/>
      <c r="M11398" s="290"/>
    </row>
    <row r="11399" spans="11:13" x14ac:dyDescent="0.35">
      <c r="K11399" s="293"/>
      <c r="M11399" s="290"/>
    </row>
    <row r="11400" spans="11:13" x14ac:dyDescent="0.35">
      <c r="K11400" s="293"/>
      <c r="M11400" s="290"/>
    </row>
    <row r="11401" spans="11:13" x14ac:dyDescent="0.35">
      <c r="K11401" s="293"/>
      <c r="M11401" s="290"/>
    </row>
    <row r="11402" spans="11:13" x14ac:dyDescent="0.35">
      <c r="K11402" s="293"/>
      <c r="M11402" s="290"/>
    </row>
    <row r="11403" spans="11:13" x14ac:dyDescent="0.35">
      <c r="K11403" s="293"/>
      <c r="M11403" s="290"/>
    </row>
    <row r="11404" spans="11:13" x14ac:dyDescent="0.35">
      <c r="K11404" s="293"/>
      <c r="M11404" s="290"/>
    </row>
    <row r="11405" spans="11:13" x14ac:dyDescent="0.35">
      <c r="K11405" s="293"/>
      <c r="M11405" s="290"/>
    </row>
    <row r="11406" spans="11:13" x14ac:dyDescent="0.35">
      <c r="K11406" s="293"/>
      <c r="M11406" s="290"/>
    </row>
    <row r="11407" spans="11:13" x14ac:dyDescent="0.35">
      <c r="K11407" s="293"/>
      <c r="M11407" s="290"/>
    </row>
    <row r="11408" spans="11:13" x14ac:dyDescent="0.35">
      <c r="K11408" s="293"/>
      <c r="M11408" s="290"/>
    </row>
    <row r="11409" spans="11:13" x14ac:dyDescent="0.35">
      <c r="K11409" s="293"/>
      <c r="M11409" s="290"/>
    </row>
    <row r="11410" spans="11:13" x14ac:dyDescent="0.35">
      <c r="K11410" s="293"/>
      <c r="M11410" s="290"/>
    </row>
    <row r="11411" spans="11:13" x14ac:dyDescent="0.35">
      <c r="K11411" s="293"/>
      <c r="M11411" s="290"/>
    </row>
    <row r="11412" spans="11:13" x14ac:dyDescent="0.35">
      <c r="K11412" s="293"/>
      <c r="M11412" s="290"/>
    </row>
    <row r="11413" spans="11:13" x14ac:dyDescent="0.35">
      <c r="K11413" s="293"/>
      <c r="M11413" s="290"/>
    </row>
    <row r="11414" spans="11:13" x14ac:dyDescent="0.35">
      <c r="K11414" s="293"/>
      <c r="M11414" s="290"/>
    </row>
    <row r="11415" spans="11:13" x14ac:dyDescent="0.35">
      <c r="K11415" s="293"/>
      <c r="M11415" s="290"/>
    </row>
    <row r="11416" spans="11:13" x14ac:dyDescent="0.35">
      <c r="K11416" s="293"/>
      <c r="M11416" s="290"/>
    </row>
    <row r="11417" spans="11:13" x14ac:dyDescent="0.35">
      <c r="K11417" s="293"/>
      <c r="M11417" s="290"/>
    </row>
    <row r="11418" spans="11:13" x14ac:dyDescent="0.35">
      <c r="K11418" s="293"/>
      <c r="M11418" s="290"/>
    </row>
    <row r="11419" spans="11:13" x14ac:dyDescent="0.35">
      <c r="K11419" s="293"/>
      <c r="M11419" s="290"/>
    </row>
    <row r="11420" spans="11:13" x14ac:dyDescent="0.35">
      <c r="K11420" s="293"/>
      <c r="M11420" s="290"/>
    </row>
    <row r="11421" spans="11:13" x14ac:dyDescent="0.35">
      <c r="K11421" s="293"/>
      <c r="M11421" s="290"/>
    </row>
    <row r="11422" spans="11:13" x14ac:dyDescent="0.35">
      <c r="K11422" s="293"/>
      <c r="M11422" s="290"/>
    </row>
    <row r="11423" spans="11:13" x14ac:dyDescent="0.35">
      <c r="K11423" s="293"/>
      <c r="M11423" s="290"/>
    </row>
    <row r="11424" spans="11:13" x14ac:dyDescent="0.35">
      <c r="K11424" s="293"/>
      <c r="M11424" s="290"/>
    </row>
    <row r="11425" spans="11:13" x14ac:dyDescent="0.35">
      <c r="K11425" s="293"/>
      <c r="M11425" s="290"/>
    </row>
    <row r="11426" spans="11:13" x14ac:dyDescent="0.35">
      <c r="K11426" s="293"/>
      <c r="M11426" s="290"/>
    </row>
    <row r="11427" spans="11:13" x14ac:dyDescent="0.35">
      <c r="K11427" s="293"/>
      <c r="M11427" s="290"/>
    </row>
    <row r="11428" spans="11:13" x14ac:dyDescent="0.35">
      <c r="K11428" s="293"/>
      <c r="M11428" s="290"/>
    </row>
    <row r="11429" spans="11:13" x14ac:dyDescent="0.35">
      <c r="K11429" s="293"/>
      <c r="M11429" s="290"/>
    </row>
    <row r="11430" spans="11:13" x14ac:dyDescent="0.35">
      <c r="K11430" s="293"/>
      <c r="M11430" s="290"/>
    </row>
    <row r="11431" spans="11:13" x14ac:dyDescent="0.35">
      <c r="K11431" s="293"/>
      <c r="M11431" s="290"/>
    </row>
    <row r="11432" spans="11:13" x14ac:dyDescent="0.35">
      <c r="K11432" s="293"/>
      <c r="M11432" s="290"/>
    </row>
    <row r="11433" spans="11:13" x14ac:dyDescent="0.35">
      <c r="K11433" s="293"/>
      <c r="M11433" s="290"/>
    </row>
    <row r="11434" spans="11:13" x14ac:dyDescent="0.35">
      <c r="K11434" s="293"/>
      <c r="M11434" s="290"/>
    </row>
    <row r="11435" spans="11:13" x14ac:dyDescent="0.35">
      <c r="K11435" s="293"/>
      <c r="M11435" s="290"/>
    </row>
    <row r="11436" spans="11:13" x14ac:dyDescent="0.35">
      <c r="K11436" s="293"/>
      <c r="M11436" s="290"/>
    </row>
    <row r="11437" spans="11:13" x14ac:dyDescent="0.35">
      <c r="K11437" s="293"/>
      <c r="M11437" s="290"/>
    </row>
    <row r="11438" spans="11:13" x14ac:dyDescent="0.35">
      <c r="K11438" s="293"/>
      <c r="M11438" s="290"/>
    </row>
    <row r="11439" spans="11:13" x14ac:dyDescent="0.35">
      <c r="K11439" s="293"/>
      <c r="M11439" s="290"/>
    </row>
    <row r="11440" spans="11:13" x14ac:dyDescent="0.35">
      <c r="K11440" s="293"/>
      <c r="M11440" s="290"/>
    </row>
    <row r="11441" spans="11:13" x14ac:dyDescent="0.35">
      <c r="K11441" s="293"/>
      <c r="M11441" s="290"/>
    </row>
    <row r="11442" spans="11:13" x14ac:dyDescent="0.35">
      <c r="K11442" s="293"/>
      <c r="M11442" s="290"/>
    </row>
    <row r="11443" spans="11:13" x14ac:dyDescent="0.35">
      <c r="K11443" s="293"/>
      <c r="M11443" s="290"/>
    </row>
    <row r="11444" spans="11:13" x14ac:dyDescent="0.35">
      <c r="K11444" s="293"/>
      <c r="M11444" s="290"/>
    </row>
    <row r="11445" spans="11:13" x14ac:dyDescent="0.35">
      <c r="K11445" s="293"/>
      <c r="M11445" s="290"/>
    </row>
    <row r="11446" spans="11:13" x14ac:dyDescent="0.35">
      <c r="K11446" s="293"/>
      <c r="M11446" s="290"/>
    </row>
    <row r="11447" spans="11:13" x14ac:dyDescent="0.35">
      <c r="K11447" s="293"/>
      <c r="M11447" s="290"/>
    </row>
    <row r="11448" spans="11:13" x14ac:dyDescent="0.35">
      <c r="K11448" s="293"/>
      <c r="M11448" s="290"/>
    </row>
    <row r="11449" spans="11:13" x14ac:dyDescent="0.35">
      <c r="K11449" s="293"/>
      <c r="M11449" s="290"/>
    </row>
    <row r="11450" spans="11:13" x14ac:dyDescent="0.35">
      <c r="K11450" s="293"/>
      <c r="M11450" s="290"/>
    </row>
    <row r="11451" spans="11:13" x14ac:dyDescent="0.35">
      <c r="K11451" s="293"/>
      <c r="M11451" s="290"/>
    </row>
    <row r="11452" spans="11:13" x14ac:dyDescent="0.35">
      <c r="K11452" s="293"/>
      <c r="M11452" s="290"/>
    </row>
    <row r="11453" spans="11:13" x14ac:dyDescent="0.35">
      <c r="K11453" s="293"/>
      <c r="M11453" s="290"/>
    </row>
    <row r="11454" spans="11:13" x14ac:dyDescent="0.35">
      <c r="K11454" s="293"/>
      <c r="M11454" s="290"/>
    </row>
    <row r="11455" spans="11:13" x14ac:dyDescent="0.35">
      <c r="K11455" s="293"/>
      <c r="M11455" s="290"/>
    </row>
    <row r="11456" spans="11:13" x14ac:dyDescent="0.35">
      <c r="K11456" s="293"/>
      <c r="M11456" s="290"/>
    </row>
    <row r="11457" spans="11:13" x14ac:dyDescent="0.35">
      <c r="K11457" s="293"/>
      <c r="M11457" s="290"/>
    </row>
    <row r="11458" spans="11:13" x14ac:dyDescent="0.35">
      <c r="K11458" s="293"/>
      <c r="M11458" s="290"/>
    </row>
    <row r="11459" spans="11:13" x14ac:dyDescent="0.35">
      <c r="K11459" s="293"/>
      <c r="M11459" s="290"/>
    </row>
    <row r="11460" spans="11:13" x14ac:dyDescent="0.35">
      <c r="K11460" s="293"/>
      <c r="M11460" s="290"/>
    </row>
    <row r="11461" spans="11:13" x14ac:dyDescent="0.35">
      <c r="K11461" s="293"/>
      <c r="M11461" s="290"/>
    </row>
    <row r="11462" spans="11:13" x14ac:dyDescent="0.35">
      <c r="K11462" s="293"/>
      <c r="M11462" s="290"/>
    </row>
    <row r="11463" spans="11:13" x14ac:dyDescent="0.35">
      <c r="K11463" s="293"/>
      <c r="M11463" s="290"/>
    </row>
    <row r="11464" spans="11:13" x14ac:dyDescent="0.35">
      <c r="K11464" s="293"/>
      <c r="M11464" s="290"/>
    </row>
    <row r="11465" spans="11:13" x14ac:dyDescent="0.35">
      <c r="K11465" s="293"/>
      <c r="M11465" s="290"/>
    </row>
    <row r="11466" spans="11:13" x14ac:dyDescent="0.35">
      <c r="K11466" s="293"/>
      <c r="M11466" s="290"/>
    </row>
    <row r="11467" spans="11:13" x14ac:dyDescent="0.35">
      <c r="K11467" s="293"/>
      <c r="M11467" s="290"/>
    </row>
    <row r="11468" spans="11:13" x14ac:dyDescent="0.35">
      <c r="K11468" s="293"/>
      <c r="M11468" s="290"/>
    </row>
    <row r="11469" spans="11:13" x14ac:dyDescent="0.35">
      <c r="K11469" s="293"/>
      <c r="M11469" s="290"/>
    </row>
    <row r="11470" spans="11:13" x14ac:dyDescent="0.35">
      <c r="K11470" s="293"/>
      <c r="M11470" s="290"/>
    </row>
    <row r="11471" spans="11:13" x14ac:dyDescent="0.35">
      <c r="K11471" s="293"/>
      <c r="M11471" s="290"/>
    </row>
    <row r="11472" spans="11:13" x14ac:dyDescent="0.35">
      <c r="K11472" s="293"/>
      <c r="M11472" s="290"/>
    </row>
    <row r="11473" spans="11:13" x14ac:dyDescent="0.35">
      <c r="K11473" s="293"/>
      <c r="M11473" s="290"/>
    </row>
    <row r="11474" spans="11:13" x14ac:dyDescent="0.35">
      <c r="K11474" s="293"/>
      <c r="M11474" s="290"/>
    </row>
    <row r="11475" spans="11:13" x14ac:dyDescent="0.35">
      <c r="K11475" s="293"/>
      <c r="M11475" s="290"/>
    </row>
    <row r="11476" spans="11:13" x14ac:dyDescent="0.35">
      <c r="K11476" s="293"/>
      <c r="M11476" s="290"/>
    </row>
    <row r="11477" spans="11:13" x14ac:dyDescent="0.35">
      <c r="K11477" s="293"/>
      <c r="M11477" s="290"/>
    </row>
    <row r="11478" spans="11:13" x14ac:dyDescent="0.35">
      <c r="K11478" s="293"/>
      <c r="M11478" s="290"/>
    </row>
    <row r="11479" spans="11:13" x14ac:dyDescent="0.35">
      <c r="K11479" s="293"/>
      <c r="M11479" s="290"/>
    </row>
    <row r="11480" spans="11:13" x14ac:dyDescent="0.35">
      <c r="K11480" s="293"/>
      <c r="M11480" s="290"/>
    </row>
    <row r="11481" spans="11:13" x14ac:dyDescent="0.35">
      <c r="K11481" s="293"/>
      <c r="M11481" s="290"/>
    </row>
    <row r="11482" spans="11:13" x14ac:dyDescent="0.35">
      <c r="K11482" s="293"/>
      <c r="M11482" s="290"/>
    </row>
    <row r="11483" spans="11:13" x14ac:dyDescent="0.35">
      <c r="K11483" s="293"/>
      <c r="M11483" s="290"/>
    </row>
    <row r="11484" spans="11:13" x14ac:dyDescent="0.35">
      <c r="K11484" s="293"/>
      <c r="M11484" s="290"/>
    </row>
    <row r="11485" spans="11:13" x14ac:dyDescent="0.35">
      <c r="K11485" s="293"/>
      <c r="M11485" s="290"/>
    </row>
    <row r="11486" spans="11:13" x14ac:dyDescent="0.35">
      <c r="K11486" s="293"/>
      <c r="M11486" s="290"/>
    </row>
    <row r="11487" spans="11:13" x14ac:dyDescent="0.35">
      <c r="K11487" s="293"/>
      <c r="M11487" s="290"/>
    </row>
    <row r="11488" spans="11:13" x14ac:dyDescent="0.35">
      <c r="K11488" s="293"/>
      <c r="M11488" s="290"/>
    </row>
    <row r="11489" spans="11:13" x14ac:dyDescent="0.35">
      <c r="K11489" s="293"/>
      <c r="M11489" s="290"/>
    </row>
    <row r="11490" spans="11:13" x14ac:dyDescent="0.35">
      <c r="K11490" s="293"/>
      <c r="M11490" s="290"/>
    </row>
    <row r="11491" spans="11:13" x14ac:dyDescent="0.35">
      <c r="K11491" s="293"/>
      <c r="M11491" s="290"/>
    </row>
    <row r="11492" spans="11:13" x14ac:dyDescent="0.35">
      <c r="K11492" s="293"/>
      <c r="M11492" s="290"/>
    </row>
    <row r="11493" spans="11:13" x14ac:dyDescent="0.35">
      <c r="K11493" s="293"/>
      <c r="M11493" s="290"/>
    </row>
    <row r="11494" spans="11:13" x14ac:dyDescent="0.35">
      <c r="K11494" s="293"/>
      <c r="M11494" s="290"/>
    </row>
    <row r="11495" spans="11:13" x14ac:dyDescent="0.35">
      <c r="K11495" s="293"/>
      <c r="M11495" s="290"/>
    </row>
    <row r="11496" spans="11:13" x14ac:dyDescent="0.35">
      <c r="K11496" s="293"/>
      <c r="M11496" s="290"/>
    </row>
    <row r="11497" spans="11:13" x14ac:dyDescent="0.35">
      <c r="K11497" s="293"/>
      <c r="M11497" s="290"/>
    </row>
    <row r="11498" spans="11:13" x14ac:dyDescent="0.35">
      <c r="K11498" s="293"/>
      <c r="M11498" s="290"/>
    </row>
    <row r="11499" spans="11:13" x14ac:dyDescent="0.35">
      <c r="K11499" s="293"/>
      <c r="M11499" s="290"/>
    </row>
    <row r="11500" spans="11:13" x14ac:dyDescent="0.35">
      <c r="K11500" s="293"/>
      <c r="M11500" s="290"/>
    </row>
    <row r="11501" spans="11:13" x14ac:dyDescent="0.35">
      <c r="K11501" s="293"/>
      <c r="M11501" s="290"/>
    </row>
    <row r="11502" spans="11:13" x14ac:dyDescent="0.35">
      <c r="K11502" s="293"/>
      <c r="M11502" s="290"/>
    </row>
    <row r="11503" spans="11:13" x14ac:dyDescent="0.35">
      <c r="K11503" s="293"/>
      <c r="M11503" s="290"/>
    </row>
    <row r="11504" spans="11:13" x14ac:dyDescent="0.35">
      <c r="K11504" s="293"/>
      <c r="M11504" s="290"/>
    </row>
    <row r="11505" spans="11:13" x14ac:dyDescent="0.35">
      <c r="K11505" s="293"/>
      <c r="M11505" s="290"/>
    </row>
    <row r="11506" spans="11:13" x14ac:dyDescent="0.35">
      <c r="K11506" s="293"/>
      <c r="M11506" s="290"/>
    </row>
    <row r="11507" spans="11:13" x14ac:dyDescent="0.35">
      <c r="K11507" s="293"/>
      <c r="M11507" s="290"/>
    </row>
    <row r="11508" spans="11:13" x14ac:dyDescent="0.35">
      <c r="K11508" s="293"/>
      <c r="M11508" s="290"/>
    </row>
    <row r="11509" spans="11:13" x14ac:dyDescent="0.35">
      <c r="K11509" s="293"/>
      <c r="M11509" s="290"/>
    </row>
    <row r="11510" spans="11:13" x14ac:dyDescent="0.35">
      <c r="K11510" s="293"/>
      <c r="M11510" s="290"/>
    </row>
    <row r="11511" spans="11:13" x14ac:dyDescent="0.35">
      <c r="K11511" s="293"/>
      <c r="M11511" s="290"/>
    </row>
    <row r="11512" spans="11:13" x14ac:dyDescent="0.35">
      <c r="K11512" s="293"/>
      <c r="M11512" s="290"/>
    </row>
    <row r="11513" spans="11:13" x14ac:dyDescent="0.35">
      <c r="K11513" s="293"/>
      <c r="M11513" s="290"/>
    </row>
    <row r="11514" spans="11:13" x14ac:dyDescent="0.35">
      <c r="K11514" s="293"/>
      <c r="M11514" s="290"/>
    </row>
    <row r="11515" spans="11:13" x14ac:dyDescent="0.35">
      <c r="K11515" s="293"/>
      <c r="M11515" s="290"/>
    </row>
    <row r="11516" spans="11:13" x14ac:dyDescent="0.35">
      <c r="K11516" s="293"/>
      <c r="M11516" s="290"/>
    </row>
    <row r="11517" spans="11:13" x14ac:dyDescent="0.35">
      <c r="K11517" s="293"/>
      <c r="M11517" s="290"/>
    </row>
    <row r="11518" spans="11:13" x14ac:dyDescent="0.35">
      <c r="K11518" s="293"/>
      <c r="M11518" s="290"/>
    </row>
    <row r="11519" spans="11:13" x14ac:dyDescent="0.35">
      <c r="K11519" s="293"/>
      <c r="M11519" s="290"/>
    </row>
    <row r="11520" spans="11:13" x14ac:dyDescent="0.35">
      <c r="K11520" s="293"/>
      <c r="M11520" s="290"/>
    </row>
    <row r="11521" spans="11:13" x14ac:dyDescent="0.35">
      <c r="K11521" s="293"/>
      <c r="M11521" s="290"/>
    </row>
    <row r="11522" spans="11:13" x14ac:dyDescent="0.35">
      <c r="K11522" s="293"/>
      <c r="M11522" s="290"/>
    </row>
    <row r="11523" spans="11:13" x14ac:dyDescent="0.35">
      <c r="K11523" s="293"/>
      <c r="M11523" s="290"/>
    </row>
    <row r="11524" spans="11:13" x14ac:dyDescent="0.35">
      <c r="K11524" s="293"/>
      <c r="M11524" s="290"/>
    </row>
    <row r="11525" spans="11:13" x14ac:dyDescent="0.35">
      <c r="K11525" s="293"/>
      <c r="M11525" s="290"/>
    </row>
    <row r="11526" spans="11:13" x14ac:dyDescent="0.35">
      <c r="K11526" s="293"/>
      <c r="M11526" s="290"/>
    </row>
    <row r="11527" spans="11:13" x14ac:dyDescent="0.35">
      <c r="K11527" s="293"/>
      <c r="M11527" s="290"/>
    </row>
    <row r="11528" spans="11:13" x14ac:dyDescent="0.35">
      <c r="K11528" s="293"/>
      <c r="M11528" s="290"/>
    </row>
    <row r="11529" spans="11:13" x14ac:dyDescent="0.35">
      <c r="K11529" s="293"/>
      <c r="M11529" s="290"/>
    </row>
    <row r="11530" spans="11:13" x14ac:dyDescent="0.35">
      <c r="K11530" s="293"/>
      <c r="M11530" s="290"/>
    </row>
    <row r="11531" spans="11:13" x14ac:dyDescent="0.35">
      <c r="K11531" s="293"/>
      <c r="M11531" s="290"/>
    </row>
    <row r="11532" spans="11:13" x14ac:dyDescent="0.35">
      <c r="K11532" s="293"/>
      <c r="M11532" s="290"/>
    </row>
    <row r="11533" spans="11:13" x14ac:dyDescent="0.35">
      <c r="K11533" s="293"/>
      <c r="M11533" s="290"/>
    </row>
    <row r="11534" spans="11:13" x14ac:dyDescent="0.35">
      <c r="K11534" s="293"/>
      <c r="M11534" s="290"/>
    </row>
    <row r="11535" spans="11:13" x14ac:dyDescent="0.35">
      <c r="K11535" s="293"/>
      <c r="M11535" s="290"/>
    </row>
    <row r="11536" spans="11:13" x14ac:dyDescent="0.35">
      <c r="K11536" s="293"/>
      <c r="M11536" s="290"/>
    </row>
    <row r="11537" spans="11:13" x14ac:dyDescent="0.35">
      <c r="K11537" s="293"/>
      <c r="M11537" s="290"/>
    </row>
    <row r="11538" spans="11:13" x14ac:dyDescent="0.35">
      <c r="K11538" s="293"/>
      <c r="M11538" s="290"/>
    </row>
    <row r="11539" spans="11:13" x14ac:dyDescent="0.35">
      <c r="K11539" s="293"/>
      <c r="M11539" s="290"/>
    </row>
    <row r="11540" spans="11:13" x14ac:dyDescent="0.35">
      <c r="K11540" s="293"/>
      <c r="M11540" s="290"/>
    </row>
    <row r="11541" spans="11:13" x14ac:dyDescent="0.35">
      <c r="K11541" s="293"/>
      <c r="M11541" s="290"/>
    </row>
    <row r="11542" spans="11:13" x14ac:dyDescent="0.35">
      <c r="K11542" s="293"/>
      <c r="M11542" s="290"/>
    </row>
    <row r="11543" spans="11:13" x14ac:dyDescent="0.35">
      <c r="K11543" s="293"/>
      <c r="M11543" s="290"/>
    </row>
    <row r="11544" spans="11:13" x14ac:dyDescent="0.35">
      <c r="K11544" s="293"/>
      <c r="M11544" s="290"/>
    </row>
    <row r="11545" spans="11:13" x14ac:dyDescent="0.35">
      <c r="K11545" s="293"/>
      <c r="M11545" s="290"/>
    </row>
    <row r="11546" spans="11:13" x14ac:dyDescent="0.35">
      <c r="K11546" s="293"/>
      <c r="M11546" s="290"/>
    </row>
    <row r="11547" spans="11:13" x14ac:dyDescent="0.35">
      <c r="K11547" s="293"/>
      <c r="M11547" s="290"/>
    </row>
    <row r="11548" spans="11:13" x14ac:dyDescent="0.35">
      <c r="K11548" s="293"/>
      <c r="M11548" s="290"/>
    </row>
    <row r="11549" spans="11:13" x14ac:dyDescent="0.35">
      <c r="K11549" s="293"/>
      <c r="M11549" s="290"/>
    </row>
    <row r="11550" spans="11:13" x14ac:dyDescent="0.35">
      <c r="K11550" s="293"/>
      <c r="M11550" s="290"/>
    </row>
    <row r="11551" spans="11:13" x14ac:dyDescent="0.35">
      <c r="K11551" s="293"/>
      <c r="M11551" s="290"/>
    </row>
    <row r="11552" spans="11:13" x14ac:dyDescent="0.35">
      <c r="K11552" s="293"/>
      <c r="M11552" s="290"/>
    </row>
    <row r="11553" spans="11:13" x14ac:dyDescent="0.35">
      <c r="K11553" s="293"/>
      <c r="M11553" s="290"/>
    </row>
    <row r="11554" spans="11:13" x14ac:dyDescent="0.35">
      <c r="K11554" s="293"/>
      <c r="M11554" s="290"/>
    </row>
    <row r="11555" spans="11:13" x14ac:dyDescent="0.35">
      <c r="K11555" s="293"/>
      <c r="M11555" s="290"/>
    </row>
    <row r="11556" spans="11:13" x14ac:dyDescent="0.35">
      <c r="K11556" s="293"/>
      <c r="M11556" s="290"/>
    </row>
    <row r="11557" spans="11:13" x14ac:dyDescent="0.35">
      <c r="K11557" s="293"/>
      <c r="M11557" s="290"/>
    </row>
    <row r="11558" spans="11:13" x14ac:dyDescent="0.35">
      <c r="K11558" s="293"/>
      <c r="M11558" s="290"/>
    </row>
    <row r="11559" spans="11:13" x14ac:dyDescent="0.35">
      <c r="K11559" s="293"/>
      <c r="M11559" s="290"/>
    </row>
    <row r="11560" spans="11:13" x14ac:dyDescent="0.35">
      <c r="K11560" s="293"/>
      <c r="M11560" s="290"/>
    </row>
    <row r="11561" spans="11:13" x14ac:dyDescent="0.35">
      <c r="K11561" s="293"/>
      <c r="M11561" s="290"/>
    </row>
    <row r="11562" spans="11:13" x14ac:dyDescent="0.35">
      <c r="K11562" s="293"/>
      <c r="M11562" s="290"/>
    </row>
    <row r="11563" spans="11:13" x14ac:dyDescent="0.35">
      <c r="K11563" s="293"/>
      <c r="M11563" s="290"/>
    </row>
    <row r="11564" spans="11:13" x14ac:dyDescent="0.35">
      <c r="K11564" s="293"/>
      <c r="M11564" s="290"/>
    </row>
    <row r="11565" spans="11:13" x14ac:dyDescent="0.35">
      <c r="K11565" s="293"/>
      <c r="M11565" s="290"/>
    </row>
    <row r="11566" spans="11:13" x14ac:dyDescent="0.35">
      <c r="K11566" s="293"/>
      <c r="M11566" s="290"/>
    </row>
    <row r="11567" spans="11:13" x14ac:dyDescent="0.35">
      <c r="K11567" s="293"/>
      <c r="M11567" s="290"/>
    </row>
    <row r="11568" spans="11:13" x14ac:dyDescent="0.35">
      <c r="K11568" s="293"/>
      <c r="M11568" s="290"/>
    </row>
    <row r="11569" spans="11:13" x14ac:dyDescent="0.35">
      <c r="K11569" s="293"/>
      <c r="M11569" s="290"/>
    </row>
    <row r="11570" spans="11:13" x14ac:dyDescent="0.35">
      <c r="K11570" s="293"/>
      <c r="M11570" s="290"/>
    </row>
    <row r="11571" spans="11:13" x14ac:dyDescent="0.35">
      <c r="K11571" s="293"/>
      <c r="M11571" s="290"/>
    </row>
    <row r="11572" spans="11:13" x14ac:dyDescent="0.35">
      <c r="K11572" s="293"/>
      <c r="M11572" s="290"/>
    </row>
    <row r="11573" spans="11:13" x14ac:dyDescent="0.35">
      <c r="K11573" s="293"/>
      <c r="M11573" s="290"/>
    </row>
    <row r="11574" spans="11:13" x14ac:dyDescent="0.35">
      <c r="K11574" s="293"/>
      <c r="M11574" s="290"/>
    </row>
    <row r="11575" spans="11:13" x14ac:dyDescent="0.35">
      <c r="K11575" s="293"/>
      <c r="M11575" s="290"/>
    </row>
    <row r="11576" spans="11:13" x14ac:dyDescent="0.35">
      <c r="K11576" s="293"/>
      <c r="M11576" s="290"/>
    </row>
    <row r="11577" spans="11:13" x14ac:dyDescent="0.35">
      <c r="K11577" s="293"/>
      <c r="M11577" s="290"/>
    </row>
    <row r="11578" spans="11:13" x14ac:dyDescent="0.35">
      <c r="K11578" s="293"/>
      <c r="M11578" s="290"/>
    </row>
    <row r="11579" spans="11:13" x14ac:dyDescent="0.35">
      <c r="K11579" s="293"/>
      <c r="M11579" s="290"/>
    </row>
    <row r="11580" spans="11:13" x14ac:dyDescent="0.35">
      <c r="K11580" s="293"/>
      <c r="M11580" s="290"/>
    </row>
    <row r="11581" spans="11:13" x14ac:dyDescent="0.35">
      <c r="K11581" s="293"/>
      <c r="M11581" s="290"/>
    </row>
    <row r="11582" spans="11:13" x14ac:dyDescent="0.35">
      <c r="K11582" s="293"/>
      <c r="M11582" s="290"/>
    </row>
    <row r="11583" spans="11:13" x14ac:dyDescent="0.35">
      <c r="K11583" s="293"/>
      <c r="M11583" s="290"/>
    </row>
    <row r="11584" spans="11:13" x14ac:dyDescent="0.35">
      <c r="K11584" s="293"/>
      <c r="M11584" s="290"/>
    </row>
    <row r="11585" spans="11:13" x14ac:dyDescent="0.35">
      <c r="K11585" s="293"/>
      <c r="M11585" s="290"/>
    </row>
    <row r="11586" spans="11:13" x14ac:dyDescent="0.35">
      <c r="K11586" s="293"/>
      <c r="M11586" s="290"/>
    </row>
    <row r="11587" spans="11:13" x14ac:dyDescent="0.35">
      <c r="K11587" s="293"/>
      <c r="M11587" s="290"/>
    </row>
    <row r="11588" spans="11:13" x14ac:dyDescent="0.35">
      <c r="K11588" s="293"/>
      <c r="M11588" s="290"/>
    </row>
    <row r="11589" spans="11:13" x14ac:dyDescent="0.35">
      <c r="K11589" s="293"/>
      <c r="M11589" s="290"/>
    </row>
    <row r="11590" spans="11:13" x14ac:dyDescent="0.35">
      <c r="K11590" s="293"/>
      <c r="M11590" s="290"/>
    </row>
    <row r="11591" spans="11:13" x14ac:dyDescent="0.35">
      <c r="K11591" s="293"/>
      <c r="M11591" s="290"/>
    </row>
    <row r="11592" spans="11:13" x14ac:dyDescent="0.35">
      <c r="K11592" s="293"/>
      <c r="M11592" s="290"/>
    </row>
    <row r="11593" spans="11:13" x14ac:dyDescent="0.35">
      <c r="K11593" s="293"/>
      <c r="M11593" s="290"/>
    </row>
    <row r="11594" spans="11:13" x14ac:dyDescent="0.35">
      <c r="K11594" s="293"/>
      <c r="M11594" s="290"/>
    </row>
    <row r="11595" spans="11:13" x14ac:dyDescent="0.35">
      <c r="K11595" s="293"/>
      <c r="M11595" s="290"/>
    </row>
    <row r="11596" spans="11:13" x14ac:dyDescent="0.35">
      <c r="K11596" s="293"/>
      <c r="M11596" s="290"/>
    </row>
    <row r="11597" spans="11:13" x14ac:dyDescent="0.35">
      <c r="K11597" s="293"/>
      <c r="M11597" s="290"/>
    </row>
    <row r="11598" spans="11:13" x14ac:dyDescent="0.35">
      <c r="K11598" s="293"/>
      <c r="M11598" s="290"/>
    </row>
    <row r="11599" spans="11:13" x14ac:dyDescent="0.35">
      <c r="K11599" s="293"/>
      <c r="M11599" s="290"/>
    </row>
    <row r="11600" spans="11:13" x14ac:dyDescent="0.35">
      <c r="K11600" s="293"/>
      <c r="M11600" s="290"/>
    </row>
    <row r="11601" spans="11:13" x14ac:dyDescent="0.35">
      <c r="K11601" s="293"/>
      <c r="M11601" s="290"/>
    </row>
    <row r="11602" spans="11:13" x14ac:dyDescent="0.35">
      <c r="K11602" s="293"/>
      <c r="M11602" s="290"/>
    </row>
    <row r="11603" spans="11:13" x14ac:dyDescent="0.35">
      <c r="K11603" s="293"/>
      <c r="M11603" s="290"/>
    </row>
    <row r="11604" spans="11:13" x14ac:dyDescent="0.35">
      <c r="K11604" s="293"/>
      <c r="M11604" s="290"/>
    </row>
    <row r="11605" spans="11:13" x14ac:dyDescent="0.35">
      <c r="K11605" s="293"/>
      <c r="M11605" s="290"/>
    </row>
    <row r="11606" spans="11:13" x14ac:dyDescent="0.35">
      <c r="K11606" s="293"/>
      <c r="M11606" s="290"/>
    </row>
    <row r="11607" spans="11:13" x14ac:dyDescent="0.35">
      <c r="K11607" s="293"/>
      <c r="M11607" s="290"/>
    </row>
    <row r="11608" spans="11:13" x14ac:dyDescent="0.35">
      <c r="K11608" s="293"/>
      <c r="M11608" s="290"/>
    </row>
    <row r="11609" spans="11:13" x14ac:dyDescent="0.35">
      <c r="K11609" s="293"/>
      <c r="M11609" s="290"/>
    </row>
    <row r="11610" spans="11:13" x14ac:dyDescent="0.35">
      <c r="K11610" s="293"/>
      <c r="M11610" s="290"/>
    </row>
    <row r="11611" spans="11:13" x14ac:dyDescent="0.35">
      <c r="K11611" s="293"/>
      <c r="M11611" s="290"/>
    </row>
    <row r="11612" spans="11:13" x14ac:dyDescent="0.35">
      <c r="K11612" s="293"/>
      <c r="M11612" s="290"/>
    </row>
    <row r="11613" spans="11:13" x14ac:dyDescent="0.35">
      <c r="K11613" s="293"/>
      <c r="M11613" s="290"/>
    </row>
    <row r="11614" spans="11:13" x14ac:dyDescent="0.35">
      <c r="K11614" s="293"/>
      <c r="M11614" s="290"/>
    </row>
    <row r="11615" spans="11:13" x14ac:dyDescent="0.35">
      <c r="K11615" s="293"/>
      <c r="M11615" s="290"/>
    </row>
    <row r="11616" spans="11:13" x14ac:dyDescent="0.35">
      <c r="K11616" s="293"/>
      <c r="M11616" s="290"/>
    </row>
    <row r="11617" spans="11:13" x14ac:dyDescent="0.35">
      <c r="K11617" s="293"/>
      <c r="M11617" s="290"/>
    </row>
    <row r="11618" spans="11:13" x14ac:dyDescent="0.35">
      <c r="K11618" s="293"/>
      <c r="M11618" s="290"/>
    </row>
    <row r="11619" spans="11:13" x14ac:dyDescent="0.35">
      <c r="K11619" s="293"/>
      <c r="M11619" s="290"/>
    </row>
    <row r="11620" spans="11:13" x14ac:dyDescent="0.35">
      <c r="K11620" s="293"/>
      <c r="M11620" s="290"/>
    </row>
    <row r="11621" spans="11:13" x14ac:dyDescent="0.35">
      <c r="K11621" s="293"/>
      <c r="M11621" s="290"/>
    </row>
    <row r="11622" spans="11:13" x14ac:dyDescent="0.35">
      <c r="K11622" s="293"/>
      <c r="M11622" s="290"/>
    </row>
    <row r="11623" spans="11:13" x14ac:dyDescent="0.35">
      <c r="K11623" s="293"/>
      <c r="M11623" s="290"/>
    </row>
    <row r="11624" spans="11:13" x14ac:dyDescent="0.35">
      <c r="K11624" s="293"/>
      <c r="M11624" s="290"/>
    </row>
    <row r="11625" spans="11:13" x14ac:dyDescent="0.35">
      <c r="K11625" s="293"/>
      <c r="M11625" s="290"/>
    </row>
    <row r="11626" spans="11:13" x14ac:dyDescent="0.35">
      <c r="K11626" s="293"/>
      <c r="M11626" s="290"/>
    </row>
    <row r="11627" spans="11:13" x14ac:dyDescent="0.35">
      <c r="K11627" s="293"/>
      <c r="M11627" s="290"/>
    </row>
    <row r="11628" spans="11:13" x14ac:dyDescent="0.35">
      <c r="K11628" s="293"/>
      <c r="M11628" s="290"/>
    </row>
    <row r="11629" spans="11:13" x14ac:dyDescent="0.35">
      <c r="K11629" s="293"/>
      <c r="M11629" s="290"/>
    </row>
    <row r="11630" spans="11:13" x14ac:dyDescent="0.35">
      <c r="K11630" s="293"/>
      <c r="M11630" s="290"/>
    </row>
    <row r="11631" spans="11:13" x14ac:dyDescent="0.35">
      <c r="K11631" s="293"/>
      <c r="M11631" s="290"/>
    </row>
    <row r="11632" spans="11:13" x14ac:dyDescent="0.35">
      <c r="K11632" s="293"/>
      <c r="M11632" s="290"/>
    </row>
    <row r="11633" spans="11:13" x14ac:dyDescent="0.35">
      <c r="K11633" s="293"/>
      <c r="M11633" s="290"/>
    </row>
    <row r="11634" spans="11:13" x14ac:dyDescent="0.35">
      <c r="K11634" s="293"/>
      <c r="M11634" s="290"/>
    </row>
    <row r="11635" spans="11:13" x14ac:dyDescent="0.35">
      <c r="K11635" s="293"/>
      <c r="M11635" s="290"/>
    </row>
    <row r="11636" spans="11:13" x14ac:dyDescent="0.35">
      <c r="K11636" s="293"/>
      <c r="M11636" s="290"/>
    </row>
    <row r="11637" spans="11:13" x14ac:dyDescent="0.35">
      <c r="K11637" s="293"/>
      <c r="M11637" s="290"/>
    </row>
    <row r="11638" spans="11:13" x14ac:dyDescent="0.35">
      <c r="K11638" s="293"/>
      <c r="M11638" s="290"/>
    </row>
    <row r="11639" spans="11:13" x14ac:dyDescent="0.35">
      <c r="K11639" s="293"/>
      <c r="M11639" s="290"/>
    </row>
    <row r="11640" spans="11:13" x14ac:dyDescent="0.35">
      <c r="K11640" s="293"/>
      <c r="M11640" s="290"/>
    </row>
    <row r="11641" spans="11:13" x14ac:dyDescent="0.35">
      <c r="K11641" s="293"/>
      <c r="M11641" s="290"/>
    </row>
    <row r="11642" spans="11:13" x14ac:dyDescent="0.35">
      <c r="K11642" s="293"/>
      <c r="M11642" s="290"/>
    </row>
    <row r="11643" spans="11:13" x14ac:dyDescent="0.35">
      <c r="K11643" s="293"/>
      <c r="M11643" s="290"/>
    </row>
    <row r="11644" spans="11:13" x14ac:dyDescent="0.35">
      <c r="K11644" s="293"/>
      <c r="M11644" s="290"/>
    </row>
    <row r="11645" spans="11:13" x14ac:dyDescent="0.35">
      <c r="K11645" s="293"/>
      <c r="M11645" s="290"/>
    </row>
    <row r="11646" spans="11:13" x14ac:dyDescent="0.35">
      <c r="K11646" s="293"/>
      <c r="M11646" s="290"/>
    </row>
    <row r="11647" spans="11:13" x14ac:dyDescent="0.35">
      <c r="K11647" s="293"/>
      <c r="M11647" s="290"/>
    </row>
    <row r="11648" spans="11:13" x14ac:dyDescent="0.35">
      <c r="K11648" s="293"/>
      <c r="M11648" s="290"/>
    </row>
    <row r="11649" spans="11:13" x14ac:dyDescent="0.35">
      <c r="K11649" s="293"/>
      <c r="M11649" s="290"/>
    </row>
    <row r="11650" spans="11:13" x14ac:dyDescent="0.35">
      <c r="K11650" s="293"/>
      <c r="M11650" s="290"/>
    </row>
    <row r="11651" spans="11:13" x14ac:dyDescent="0.35">
      <c r="K11651" s="293"/>
      <c r="M11651" s="290"/>
    </row>
    <row r="11652" spans="11:13" x14ac:dyDescent="0.35">
      <c r="K11652" s="293"/>
      <c r="M11652" s="290"/>
    </row>
    <row r="11653" spans="11:13" x14ac:dyDescent="0.35">
      <c r="K11653" s="293"/>
      <c r="M11653" s="290"/>
    </row>
    <row r="11654" spans="11:13" x14ac:dyDescent="0.35">
      <c r="K11654" s="293"/>
      <c r="M11654" s="290"/>
    </row>
    <row r="11655" spans="11:13" x14ac:dyDescent="0.35">
      <c r="K11655" s="293"/>
      <c r="M11655" s="290"/>
    </row>
    <row r="11656" spans="11:13" x14ac:dyDescent="0.35">
      <c r="K11656" s="293"/>
      <c r="M11656" s="290"/>
    </row>
    <row r="11657" spans="11:13" x14ac:dyDescent="0.35">
      <c r="K11657" s="293"/>
      <c r="M11657" s="290"/>
    </row>
    <row r="11658" spans="11:13" x14ac:dyDescent="0.35">
      <c r="K11658" s="293"/>
      <c r="M11658" s="290"/>
    </row>
    <row r="11659" spans="11:13" x14ac:dyDescent="0.35">
      <c r="K11659" s="293"/>
      <c r="M11659" s="290"/>
    </row>
    <row r="11660" spans="11:13" x14ac:dyDescent="0.35">
      <c r="K11660" s="293"/>
      <c r="M11660" s="290"/>
    </row>
    <row r="11661" spans="11:13" x14ac:dyDescent="0.35">
      <c r="K11661" s="293"/>
      <c r="M11661" s="290"/>
    </row>
    <row r="11662" spans="11:13" x14ac:dyDescent="0.35">
      <c r="K11662" s="293"/>
      <c r="M11662" s="290"/>
    </row>
    <row r="11663" spans="11:13" x14ac:dyDescent="0.35">
      <c r="K11663" s="293"/>
      <c r="M11663" s="290"/>
    </row>
    <row r="11664" spans="11:13" x14ac:dyDescent="0.35">
      <c r="K11664" s="293"/>
      <c r="M11664" s="290"/>
    </row>
    <row r="11665" spans="11:13" x14ac:dyDescent="0.35">
      <c r="K11665" s="293"/>
      <c r="M11665" s="290"/>
    </row>
    <row r="11666" spans="11:13" x14ac:dyDescent="0.35">
      <c r="K11666" s="293"/>
      <c r="M11666" s="290"/>
    </row>
    <row r="11667" spans="11:13" x14ac:dyDescent="0.35">
      <c r="K11667" s="293"/>
      <c r="M11667" s="290"/>
    </row>
    <row r="11668" spans="11:13" x14ac:dyDescent="0.35">
      <c r="K11668" s="293"/>
      <c r="M11668" s="290"/>
    </row>
    <row r="11669" spans="11:13" x14ac:dyDescent="0.35">
      <c r="K11669" s="293"/>
      <c r="M11669" s="290"/>
    </row>
    <row r="11670" spans="11:13" x14ac:dyDescent="0.35">
      <c r="K11670" s="293"/>
      <c r="M11670" s="290"/>
    </row>
    <row r="11671" spans="11:13" x14ac:dyDescent="0.35">
      <c r="K11671" s="293"/>
      <c r="M11671" s="290"/>
    </row>
    <row r="11672" spans="11:13" x14ac:dyDescent="0.35">
      <c r="K11672" s="293"/>
      <c r="M11672" s="290"/>
    </row>
    <row r="11673" spans="11:13" x14ac:dyDescent="0.35">
      <c r="K11673" s="293"/>
      <c r="M11673" s="290"/>
    </row>
    <row r="11674" spans="11:13" x14ac:dyDescent="0.35">
      <c r="K11674" s="293"/>
      <c r="M11674" s="290"/>
    </row>
    <row r="11675" spans="11:13" x14ac:dyDescent="0.35">
      <c r="K11675" s="293"/>
      <c r="M11675" s="290"/>
    </row>
    <row r="11676" spans="11:13" x14ac:dyDescent="0.35">
      <c r="K11676" s="293"/>
      <c r="M11676" s="290"/>
    </row>
    <row r="11677" spans="11:13" x14ac:dyDescent="0.35">
      <c r="K11677" s="293"/>
      <c r="M11677" s="290"/>
    </row>
    <row r="11678" spans="11:13" x14ac:dyDescent="0.35">
      <c r="K11678" s="293"/>
      <c r="M11678" s="290"/>
    </row>
    <row r="11679" spans="11:13" x14ac:dyDescent="0.35">
      <c r="K11679" s="293"/>
      <c r="M11679" s="290"/>
    </row>
    <row r="11680" spans="11:13" x14ac:dyDescent="0.35">
      <c r="K11680" s="293"/>
      <c r="M11680" s="290"/>
    </row>
    <row r="11681" spans="11:13" x14ac:dyDescent="0.35">
      <c r="K11681" s="293"/>
      <c r="M11681" s="290"/>
    </row>
    <row r="11682" spans="11:13" x14ac:dyDescent="0.35">
      <c r="K11682" s="293"/>
      <c r="M11682" s="290"/>
    </row>
    <row r="11683" spans="11:13" x14ac:dyDescent="0.35">
      <c r="K11683" s="293"/>
      <c r="M11683" s="290"/>
    </row>
    <row r="11684" spans="11:13" x14ac:dyDescent="0.35">
      <c r="K11684" s="293"/>
      <c r="M11684" s="290"/>
    </row>
    <row r="11685" spans="11:13" x14ac:dyDescent="0.35">
      <c r="K11685" s="293"/>
      <c r="M11685" s="290"/>
    </row>
    <row r="11686" spans="11:13" x14ac:dyDescent="0.35">
      <c r="K11686" s="293"/>
      <c r="M11686" s="290"/>
    </row>
    <row r="11687" spans="11:13" x14ac:dyDescent="0.35">
      <c r="K11687" s="293"/>
      <c r="M11687" s="290"/>
    </row>
    <row r="11688" spans="11:13" x14ac:dyDescent="0.35">
      <c r="K11688" s="293"/>
      <c r="M11688" s="290"/>
    </row>
    <row r="11689" spans="11:13" x14ac:dyDescent="0.35">
      <c r="K11689" s="293"/>
      <c r="M11689" s="290"/>
    </row>
    <row r="11690" spans="11:13" x14ac:dyDescent="0.35">
      <c r="K11690" s="293"/>
      <c r="M11690" s="290"/>
    </row>
    <row r="11691" spans="11:13" x14ac:dyDescent="0.35">
      <c r="K11691" s="293"/>
      <c r="M11691" s="290"/>
    </row>
    <row r="11692" spans="11:13" x14ac:dyDescent="0.35">
      <c r="K11692" s="293"/>
      <c r="M11692" s="290"/>
    </row>
    <row r="11693" spans="11:13" x14ac:dyDescent="0.35">
      <c r="K11693" s="293"/>
      <c r="M11693" s="290"/>
    </row>
    <row r="11694" spans="11:13" x14ac:dyDescent="0.35">
      <c r="K11694" s="293"/>
      <c r="M11694" s="290"/>
    </row>
    <row r="11695" spans="11:13" x14ac:dyDescent="0.35">
      <c r="K11695" s="293"/>
      <c r="M11695" s="290"/>
    </row>
    <row r="11696" spans="11:13" x14ac:dyDescent="0.35">
      <c r="K11696" s="293"/>
      <c r="M11696" s="290"/>
    </row>
    <row r="11697" spans="11:13" x14ac:dyDescent="0.35">
      <c r="K11697" s="293"/>
      <c r="M11697" s="290"/>
    </row>
    <row r="11698" spans="11:13" x14ac:dyDescent="0.35">
      <c r="K11698" s="293"/>
      <c r="M11698" s="290"/>
    </row>
    <row r="11699" spans="11:13" x14ac:dyDescent="0.35">
      <c r="K11699" s="293"/>
      <c r="M11699" s="290"/>
    </row>
    <row r="11700" spans="11:13" x14ac:dyDescent="0.35">
      <c r="K11700" s="293"/>
      <c r="M11700" s="290"/>
    </row>
    <row r="11701" spans="11:13" x14ac:dyDescent="0.35">
      <c r="K11701" s="293"/>
      <c r="M11701" s="290"/>
    </row>
    <row r="11702" spans="11:13" x14ac:dyDescent="0.35">
      <c r="K11702" s="293"/>
      <c r="M11702" s="290"/>
    </row>
    <row r="11703" spans="11:13" x14ac:dyDescent="0.35">
      <c r="K11703" s="293"/>
      <c r="M11703" s="290"/>
    </row>
    <row r="11704" spans="11:13" x14ac:dyDescent="0.35">
      <c r="K11704" s="293"/>
      <c r="M11704" s="290"/>
    </row>
    <row r="11705" spans="11:13" x14ac:dyDescent="0.35">
      <c r="K11705" s="293"/>
      <c r="M11705" s="290"/>
    </row>
    <row r="11706" spans="11:13" x14ac:dyDescent="0.35">
      <c r="K11706" s="293"/>
      <c r="M11706" s="290"/>
    </row>
    <row r="11707" spans="11:13" x14ac:dyDescent="0.35">
      <c r="K11707" s="293"/>
      <c r="M11707" s="290"/>
    </row>
    <row r="11708" spans="11:13" x14ac:dyDescent="0.35">
      <c r="K11708" s="293"/>
      <c r="M11708" s="290"/>
    </row>
    <row r="11709" spans="11:13" x14ac:dyDescent="0.35">
      <c r="K11709" s="293"/>
      <c r="M11709" s="290"/>
    </row>
    <row r="11710" spans="11:13" x14ac:dyDescent="0.35">
      <c r="K11710" s="293"/>
      <c r="M11710" s="290"/>
    </row>
    <row r="11711" spans="11:13" x14ac:dyDescent="0.35">
      <c r="K11711" s="293"/>
      <c r="M11711" s="290"/>
    </row>
    <row r="11712" spans="11:13" x14ac:dyDescent="0.35">
      <c r="K11712" s="293"/>
      <c r="M11712" s="290"/>
    </row>
    <row r="11713" spans="11:13" x14ac:dyDescent="0.35">
      <c r="K11713" s="293"/>
      <c r="M11713" s="290"/>
    </row>
    <row r="11714" spans="11:13" x14ac:dyDescent="0.35">
      <c r="K11714" s="293"/>
      <c r="M11714" s="290"/>
    </row>
    <row r="11715" spans="11:13" x14ac:dyDescent="0.35">
      <c r="K11715" s="293"/>
      <c r="M11715" s="290"/>
    </row>
    <row r="11716" spans="11:13" x14ac:dyDescent="0.35">
      <c r="K11716" s="293"/>
      <c r="M11716" s="290"/>
    </row>
    <row r="11717" spans="11:13" x14ac:dyDescent="0.35">
      <c r="K11717" s="293"/>
      <c r="M11717" s="290"/>
    </row>
    <row r="11718" spans="11:13" x14ac:dyDescent="0.35">
      <c r="K11718" s="293"/>
      <c r="M11718" s="290"/>
    </row>
    <row r="11719" spans="11:13" x14ac:dyDescent="0.35">
      <c r="K11719" s="293"/>
      <c r="M11719" s="290"/>
    </row>
    <row r="11720" spans="11:13" x14ac:dyDescent="0.35">
      <c r="K11720" s="293"/>
      <c r="M11720" s="290"/>
    </row>
    <row r="11721" spans="11:13" x14ac:dyDescent="0.35">
      <c r="K11721" s="293"/>
      <c r="M11721" s="290"/>
    </row>
    <row r="11722" spans="11:13" x14ac:dyDescent="0.35">
      <c r="K11722" s="293"/>
      <c r="M11722" s="290"/>
    </row>
    <row r="11723" spans="11:13" x14ac:dyDescent="0.35">
      <c r="K11723" s="293"/>
      <c r="M11723" s="290"/>
    </row>
    <row r="11724" spans="11:13" x14ac:dyDescent="0.35">
      <c r="K11724" s="293"/>
      <c r="M11724" s="290"/>
    </row>
    <row r="11725" spans="11:13" x14ac:dyDescent="0.35">
      <c r="K11725" s="293"/>
      <c r="M11725" s="290"/>
    </row>
    <row r="11726" spans="11:13" x14ac:dyDescent="0.35">
      <c r="K11726" s="293"/>
      <c r="M11726" s="290"/>
    </row>
    <row r="11727" spans="11:13" x14ac:dyDescent="0.35">
      <c r="K11727" s="293"/>
      <c r="M11727" s="290"/>
    </row>
    <row r="11728" spans="11:13" x14ac:dyDescent="0.35">
      <c r="K11728" s="293"/>
      <c r="M11728" s="290"/>
    </row>
    <row r="11729" spans="11:13" x14ac:dyDescent="0.35">
      <c r="K11729" s="293"/>
      <c r="M11729" s="290"/>
    </row>
    <row r="11730" spans="11:13" x14ac:dyDescent="0.35">
      <c r="K11730" s="293"/>
      <c r="M11730" s="290"/>
    </row>
    <row r="11731" spans="11:13" x14ac:dyDescent="0.35">
      <c r="K11731" s="293"/>
      <c r="M11731" s="290"/>
    </row>
    <row r="11732" spans="11:13" x14ac:dyDescent="0.35">
      <c r="K11732" s="293"/>
      <c r="M11732" s="290"/>
    </row>
    <row r="11733" spans="11:13" x14ac:dyDescent="0.35">
      <c r="K11733" s="293"/>
      <c r="M11733" s="290"/>
    </row>
    <row r="11734" spans="11:13" x14ac:dyDescent="0.35">
      <c r="K11734" s="293"/>
      <c r="M11734" s="290"/>
    </row>
    <row r="11735" spans="11:13" x14ac:dyDescent="0.35">
      <c r="K11735" s="293"/>
      <c r="M11735" s="290"/>
    </row>
    <row r="11736" spans="11:13" x14ac:dyDescent="0.35">
      <c r="K11736" s="293"/>
      <c r="M11736" s="290"/>
    </row>
    <row r="11737" spans="11:13" x14ac:dyDescent="0.35">
      <c r="K11737" s="293"/>
      <c r="M11737" s="290"/>
    </row>
    <row r="11738" spans="11:13" x14ac:dyDescent="0.35">
      <c r="K11738" s="293"/>
      <c r="M11738" s="290"/>
    </row>
    <row r="11739" spans="11:13" x14ac:dyDescent="0.35">
      <c r="K11739" s="293"/>
      <c r="M11739" s="290"/>
    </row>
    <row r="11740" spans="11:13" x14ac:dyDescent="0.35">
      <c r="K11740" s="293"/>
      <c r="M11740" s="290"/>
    </row>
    <row r="11741" spans="11:13" x14ac:dyDescent="0.35">
      <c r="K11741" s="293"/>
      <c r="M11741" s="290"/>
    </row>
    <row r="11742" spans="11:13" x14ac:dyDescent="0.35">
      <c r="K11742" s="293"/>
      <c r="M11742" s="290"/>
    </row>
    <row r="11743" spans="11:13" x14ac:dyDescent="0.35">
      <c r="K11743" s="293"/>
      <c r="M11743" s="290"/>
    </row>
    <row r="11744" spans="11:13" x14ac:dyDescent="0.35">
      <c r="K11744" s="293"/>
      <c r="M11744" s="290"/>
    </row>
    <row r="11745" spans="11:13" x14ac:dyDescent="0.35">
      <c r="K11745" s="293"/>
      <c r="M11745" s="290"/>
    </row>
    <row r="11746" spans="11:13" x14ac:dyDescent="0.35">
      <c r="K11746" s="293"/>
      <c r="M11746" s="290"/>
    </row>
    <row r="11747" spans="11:13" x14ac:dyDescent="0.35">
      <c r="K11747" s="293"/>
      <c r="M11747" s="290"/>
    </row>
    <row r="11748" spans="11:13" x14ac:dyDescent="0.35">
      <c r="K11748" s="293"/>
      <c r="M11748" s="290"/>
    </row>
    <row r="11749" spans="11:13" x14ac:dyDescent="0.35">
      <c r="K11749" s="293"/>
      <c r="M11749" s="290"/>
    </row>
    <row r="11750" spans="11:13" x14ac:dyDescent="0.35">
      <c r="K11750" s="293"/>
      <c r="M11750" s="290"/>
    </row>
    <row r="11751" spans="11:13" x14ac:dyDescent="0.35">
      <c r="K11751" s="293"/>
      <c r="M11751" s="290"/>
    </row>
    <row r="11752" spans="11:13" x14ac:dyDescent="0.35">
      <c r="K11752" s="293"/>
      <c r="M11752" s="290"/>
    </row>
    <row r="11753" spans="11:13" x14ac:dyDescent="0.35">
      <c r="K11753" s="293"/>
      <c r="M11753" s="290"/>
    </row>
    <row r="11754" spans="11:13" x14ac:dyDescent="0.35">
      <c r="K11754" s="293"/>
      <c r="M11754" s="290"/>
    </row>
    <row r="11755" spans="11:13" x14ac:dyDescent="0.35">
      <c r="K11755" s="293"/>
      <c r="M11755" s="290"/>
    </row>
    <row r="11756" spans="11:13" x14ac:dyDescent="0.35">
      <c r="K11756" s="293"/>
      <c r="M11756" s="290"/>
    </row>
    <row r="11757" spans="11:13" x14ac:dyDescent="0.35">
      <c r="K11757" s="293"/>
      <c r="M11757" s="290"/>
    </row>
    <row r="11758" spans="11:13" x14ac:dyDescent="0.35">
      <c r="K11758" s="293"/>
      <c r="M11758" s="290"/>
    </row>
    <row r="11759" spans="11:13" x14ac:dyDescent="0.35">
      <c r="K11759" s="293"/>
      <c r="M11759" s="290"/>
    </row>
    <row r="11760" spans="11:13" x14ac:dyDescent="0.35">
      <c r="K11760" s="293"/>
      <c r="M11760" s="290"/>
    </row>
    <row r="11761" spans="11:13" x14ac:dyDescent="0.35">
      <c r="K11761" s="293"/>
      <c r="M11761" s="290"/>
    </row>
    <row r="11762" spans="11:13" x14ac:dyDescent="0.35">
      <c r="K11762" s="293"/>
      <c r="M11762" s="290"/>
    </row>
    <row r="11763" spans="11:13" x14ac:dyDescent="0.35">
      <c r="K11763" s="293"/>
      <c r="M11763" s="290"/>
    </row>
    <row r="11764" spans="11:13" x14ac:dyDescent="0.35">
      <c r="K11764" s="293"/>
      <c r="M11764" s="290"/>
    </row>
    <row r="11765" spans="11:13" x14ac:dyDescent="0.35">
      <c r="K11765" s="293"/>
      <c r="M11765" s="290"/>
    </row>
    <row r="11766" spans="11:13" x14ac:dyDescent="0.35">
      <c r="K11766" s="293"/>
      <c r="M11766" s="290"/>
    </row>
    <row r="11767" spans="11:13" x14ac:dyDescent="0.35">
      <c r="K11767" s="293"/>
      <c r="M11767" s="290"/>
    </row>
    <row r="11768" spans="11:13" x14ac:dyDescent="0.35">
      <c r="K11768" s="293"/>
      <c r="M11768" s="290"/>
    </row>
    <row r="11769" spans="11:13" x14ac:dyDescent="0.35">
      <c r="K11769" s="293"/>
      <c r="M11769" s="290"/>
    </row>
    <row r="11770" spans="11:13" x14ac:dyDescent="0.35">
      <c r="K11770" s="293"/>
      <c r="M11770" s="290"/>
    </row>
    <row r="11771" spans="11:13" x14ac:dyDescent="0.35">
      <c r="K11771" s="293"/>
      <c r="M11771" s="290"/>
    </row>
    <row r="11772" spans="11:13" x14ac:dyDescent="0.35">
      <c r="K11772" s="293"/>
      <c r="M11772" s="290"/>
    </row>
    <row r="11773" spans="11:13" x14ac:dyDescent="0.35">
      <c r="K11773" s="293"/>
      <c r="M11773" s="290"/>
    </row>
    <row r="11774" spans="11:13" x14ac:dyDescent="0.35">
      <c r="K11774" s="293"/>
      <c r="M11774" s="290"/>
    </row>
    <row r="11775" spans="11:13" x14ac:dyDescent="0.35">
      <c r="K11775" s="293"/>
      <c r="M11775" s="290"/>
    </row>
    <row r="11776" spans="11:13" x14ac:dyDescent="0.35">
      <c r="K11776" s="293"/>
      <c r="M11776" s="290"/>
    </row>
    <row r="11777" spans="11:13" x14ac:dyDescent="0.35">
      <c r="K11777" s="293"/>
      <c r="M11777" s="290"/>
    </row>
    <row r="11778" spans="11:13" x14ac:dyDescent="0.35">
      <c r="K11778" s="293"/>
      <c r="M11778" s="290"/>
    </row>
    <row r="11779" spans="11:13" x14ac:dyDescent="0.35">
      <c r="K11779" s="293"/>
      <c r="M11779" s="290"/>
    </row>
    <row r="11780" spans="11:13" x14ac:dyDescent="0.35">
      <c r="K11780" s="293"/>
      <c r="M11780" s="290"/>
    </row>
    <row r="11781" spans="11:13" x14ac:dyDescent="0.35">
      <c r="K11781" s="293"/>
      <c r="M11781" s="290"/>
    </row>
    <row r="11782" spans="11:13" x14ac:dyDescent="0.35">
      <c r="K11782" s="293"/>
      <c r="M11782" s="290"/>
    </row>
    <row r="11783" spans="11:13" x14ac:dyDescent="0.35">
      <c r="K11783" s="293"/>
      <c r="M11783" s="290"/>
    </row>
    <row r="11784" spans="11:13" x14ac:dyDescent="0.35">
      <c r="K11784" s="293"/>
      <c r="M11784" s="290"/>
    </row>
    <row r="11785" spans="11:13" x14ac:dyDescent="0.35">
      <c r="K11785" s="293"/>
      <c r="M11785" s="290"/>
    </row>
    <row r="11786" spans="11:13" x14ac:dyDescent="0.35">
      <c r="K11786" s="293"/>
      <c r="M11786" s="290"/>
    </row>
    <row r="11787" spans="11:13" x14ac:dyDescent="0.35">
      <c r="K11787" s="293"/>
      <c r="M11787" s="290"/>
    </row>
    <row r="11788" spans="11:13" x14ac:dyDescent="0.35">
      <c r="K11788" s="293"/>
      <c r="M11788" s="290"/>
    </row>
    <row r="11789" spans="11:13" x14ac:dyDescent="0.35">
      <c r="K11789" s="293"/>
      <c r="M11789" s="290"/>
    </row>
    <row r="11790" spans="11:13" x14ac:dyDescent="0.35">
      <c r="K11790" s="293"/>
      <c r="M11790" s="290"/>
    </row>
    <row r="11791" spans="11:13" x14ac:dyDescent="0.35">
      <c r="K11791" s="293"/>
      <c r="M11791" s="290"/>
    </row>
    <row r="11792" spans="11:13" x14ac:dyDescent="0.35">
      <c r="K11792" s="293"/>
      <c r="M11792" s="290"/>
    </row>
    <row r="11793" spans="11:13" x14ac:dyDescent="0.35">
      <c r="K11793" s="293"/>
      <c r="M11793" s="290"/>
    </row>
    <row r="11794" spans="11:13" x14ac:dyDescent="0.35">
      <c r="K11794" s="293"/>
      <c r="M11794" s="290"/>
    </row>
    <row r="11795" spans="11:13" x14ac:dyDescent="0.35">
      <c r="K11795" s="293"/>
      <c r="M11795" s="290"/>
    </row>
    <row r="11796" spans="11:13" x14ac:dyDescent="0.35">
      <c r="K11796" s="293"/>
      <c r="M11796" s="290"/>
    </row>
    <row r="11797" spans="11:13" x14ac:dyDescent="0.35">
      <c r="K11797" s="293"/>
      <c r="M11797" s="290"/>
    </row>
    <row r="11798" spans="11:13" x14ac:dyDescent="0.35">
      <c r="K11798" s="293"/>
      <c r="M11798" s="290"/>
    </row>
    <row r="11799" spans="11:13" x14ac:dyDescent="0.35">
      <c r="K11799" s="293"/>
      <c r="M11799" s="290"/>
    </row>
    <row r="11800" spans="11:13" x14ac:dyDescent="0.35">
      <c r="K11800" s="293"/>
      <c r="M11800" s="290"/>
    </row>
    <row r="11801" spans="11:13" x14ac:dyDescent="0.35">
      <c r="K11801" s="293"/>
      <c r="M11801" s="290"/>
    </row>
    <row r="11802" spans="11:13" x14ac:dyDescent="0.35">
      <c r="K11802" s="293"/>
      <c r="M11802" s="290"/>
    </row>
    <row r="11803" spans="11:13" x14ac:dyDescent="0.35">
      <c r="K11803" s="293"/>
      <c r="M11803" s="290"/>
    </row>
    <row r="11804" spans="11:13" x14ac:dyDescent="0.35">
      <c r="K11804" s="293"/>
      <c r="M11804" s="290"/>
    </row>
    <row r="11805" spans="11:13" x14ac:dyDescent="0.35">
      <c r="K11805" s="293"/>
      <c r="M11805" s="290"/>
    </row>
    <row r="11806" spans="11:13" x14ac:dyDescent="0.35">
      <c r="K11806" s="293"/>
      <c r="M11806" s="290"/>
    </row>
    <row r="11807" spans="11:13" x14ac:dyDescent="0.35">
      <c r="K11807" s="293"/>
      <c r="M11807" s="290"/>
    </row>
    <row r="11808" spans="11:13" x14ac:dyDescent="0.35">
      <c r="K11808" s="293"/>
      <c r="M11808" s="290"/>
    </row>
    <row r="11809" spans="11:13" x14ac:dyDescent="0.35">
      <c r="K11809" s="293"/>
      <c r="M11809" s="290"/>
    </row>
    <row r="11810" spans="11:13" x14ac:dyDescent="0.35">
      <c r="K11810" s="293"/>
      <c r="M11810" s="290"/>
    </row>
    <row r="11811" spans="11:13" x14ac:dyDescent="0.35">
      <c r="K11811" s="293"/>
      <c r="M11811" s="290"/>
    </row>
    <row r="11812" spans="11:13" x14ac:dyDescent="0.35">
      <c r="K11812" s="293"/>
      <c r="M11812" s="290"/>
    </row>
    <row r="11813" spans="11:13" x14ac:dyDescent="0.35">
      <c r="K11813" s="293"/>
      <c r="M11813" s="290"/>
    </row>
    <row r="11814" spans="11:13" x14ac:dyDescent="0.35">
      <c r="K11814" s="293"/>
      <c r="M11814" s="290"/>
    </row>
    <row r="11815" spans="11:13" x14ac:dyDescent="0.35">
      <c r="K11815" s="293"/>
      <c r="M11815" s="290"/>
    </row>
    <row r="11816" spans="11:13" x14ac:dyDescent="0.35">
      <c r="K11816" s="293"/>
      <c r="M11816" s="290"/>
    </row>
    <row r="11817" spans="11:13" x14ac:dyDescent="0.35">
      <c r="K11817" s="293"/>
      <c r="M11817" s="290"/>
    </row>
    <row r="11818" spans="11:13" x14ac:dyDescent="0.35">
      <c r="K11818" s="293"/>
      <c r="M11818" s="290"/>
    </row>
    <row r="11819" spans="11:13" x14ac:dyDescent="0.35">
      <c r="K11819" s="293"/>
      <c r="M11819" s="290"/>
    </row>
    <row r="11820" spans="11:13" x14ac:dyDescent="0.35">
      <c r="K11820" s="293"/>
      <c r="M11820" s="290"/>
    </row>
    <row r="11821" spans="11:13" x14ac:dyDescent="0.35">
      <c r="K11821" s="293"/>
      <c r="M11821" s="290"/>
    </row>
    <row r="11822" spans="11:13" x14ac:dyDescent="0.35">
      <c r="K11822" s="293"/>
      <c r="M11822" s="290"/>
    </row>
    <row r="11823" spans="11:13" x14ac:dyDescent="0.35">
      <c r="K11823" s="293"/>
      <c r="M11823" s="290"/>
    </row>
    <row r="11824" spans="11:13" x14ac:dyDescent="0.35">
      <c r="K11824" s="293"/>
      <c r="M11824" s="290"/>
    </row>
    <row r="11825" spans="11:13" x14ac:dyDescent="0.35">
      <c r="K11825" s="293"/>
      <c r="M11825" s="290"/>
    </row>
    <row r="11826" spans="11:13" x14ac:dyDescent="0.35">
      <c r="K11826" s="293"/>
      <c r="M11826" s="290"/>
    </row>
    <row r="11827" spans="11:13" x14ac:dyDescent="0.35">
      <c r="K11827" s="293"/>
      <c r="M11827" s="290"/>
    </row>
    <row r="11828" spans="11:13" x14ac:dyDescent="0.35">
      <c r="K11828" s="293"/>
      <c r="M11828" s="290"/>
    </row>
    <row r="11829" spans="11:13" x14ac:dyDescent="0.35">
      <c r="K11829" s="293"/>
      <c r="M11829" s="290"/>
    </row>
    <row r="11830" spans="11:13" x14ac:dyDescent="0.35">
      <c r="K11830" s="293"/>
      <c r="M11830" s="290"/>
    </row>
    <row r="11831" spans="11:13" x14ac:dyDescent="0.35">
      <c r="K11831" s="293"/>
      <c r="M11831" s="290"/>
    </row>
    <row r="11832" spans="11:13" x14ac:dyDescent="0.35">
      <c r="K11832" s="293"/>
      <c r="M11832" s="290"/>
    </row>
    <row r="11833" spans="11:13" x14ac:dyDescent="0.35">
      <c r="K11833" s="293"/>
      <c r="M11833" s="290"/>
    </row>
    <row r="11834" spans="11:13" x14ac:dyDescent="0.35">
      <c r="K11834" s="293"/>
      <c r="M11834" s="290"/>
    </row>
    <row r="11835" spans="11:13" x14ac:dyDescent="0.35">
      <c r="K11835" s="293"/>
      <c r="M11835" s="290"/>
    </row>
    <row r="11836" spans="11:13" x14ac:dyDescent="0.35">
      <c r="K11836" s="293"/>
      <c r="M11836" s="290"/>
    </row>
    <row r="11837" spans="11:13" x14ac:dyDescent="0.35">
      <c r="K11837" s="293"/>
      <c r="M11837" s="290"/>
    </row>
    <row r="11838" spans="11:13" x14ac:dyDescent="0.35">
      <c r="K11838" s="293"/>
      <c r="M11838" s="290"/>
    </row>
    <row r="11839" spans="11:13" x14ac:dyDescent="0.35">
      <c r="K11839" s="293"/>
      <c r="M11839" s="290"/>
    </row>
    <row r="11840" spans="11:13" x14ac:dyDescent="0.35">
      <c r="K11840" s="293"/>
      <c r="M11840" s="290"/>
    </row>
    <row r="11841" spans="11:13" x14ac:dyDescent="0.35">
      <c r="K11841" s="293"/>
      <c r="M11841" s="290"/>
    </row>
    <row r="11842" spans="11:13" x14ac:dyDescent="0.35">
      <c r="K11842" s="293"/>
      <c r="M11842" s="290"/>
    </row>
    <row r="11843" spans="11:13" x14ac:dyDescent="0.35">
      <c r="K11843" s="293"/>
      <c r="M11843" s="290"/>
    </row>
    <row r="11844" spans="11:13" x14ac:dyDescent="0.35">
      <c r="K11844" s="293"/>
      <c r="M11844" s="290"/>
    </row>
    <row r="11845" spans="11:13" x14ac:dyDescent="0.35">
      <c r="K11845" s="293"/>
      <c r="M11845" s="290"/>
    </row>
    <row r="11846" spans="11:13" x14ac:dyDescent="0.35">
      <c r="K11846" s="293"/>
      <c r="M11846" s="290"/>
    </row>
    <row r="11847" spans="11:13" x14ac:dyDescent="0.35">
      <c r="K11847" s="293"/>
      <c r="M11847" s="290"/>
    </row>
    <row r="11848" spans="11:13" x14ac:dyDescent="0.35">
      <c r="K11848" s="293"/>
      <c r="M11848" s="290"/>
    </row>
    <row r="11849" spans="11:13" x14ac:dyDescent="0.35">
      <c r="K11849" s="293"/>
      <c r="M11849" s="290"/>
    </row>
    <row r="11850" spans="11:13" x14ac:dyDescent="0.35">
      <c r="K11850" s="293"/>
      <c r="M11850" s="290"/>
    </row>
    <row r="11851" spans="11:13" x14ac:dyDescent="0.35">
      <c r="K11851" s="293"/>
      <c r="M11851" s="290"/>
    </row>
    <row r="11852" spans="11:13" x14ac:dyDescent="0.35">
      <c r="K11852" s="293"/>
      <c r="M11852" s="290"/>
    </row>
    <row r="11853" spans="11:13" x14ac:dyDescent="0.35">
      <c r="K11853" s="293"/>
      <c r="M11853" s="290"/>
    </row>
    <row r="11854" spans="11:13" x14ac:dyDescent="0.35">
      <c r="K11854" s="293"/>
      <c r="M11854" s="290"/>
    </row>
    <row r="11855" spans="11:13" x14ac:dyDescent="0.35">
      <c r="K11855" s="293"/>
      <c r="M11855" s="290"/>
    </row>
    <row r="11856" spans="11:13" x14ac:dyDescent="0.35">
      <c r="K11856" s="293"/>
      <c r="M11856" s="290"/>
    </row>
    <row r="11857" spans="11:13" x14ac:dyDescent="0.35">
      <c r="K11857" s="293"/>
      <c r="M11857" s="290"/>
    </row>
    <row r="11858" spans="11:13" x14ac:dyDescent="0.35">
      <c r="K11858" s="293"/>
      <c r="M11858" s="290"/>
    </row>
    <row r="11859" spans="11:13" x14ac:dyDescent="0.35">
      <c r="K11859" s="293"/>
      <c r="M11859" s="290"/>
    </row>
    <row r="11860" spans="11:13" x14ac:dyDescent="0.35">
      <c r="K11860" s="293"/>
      <c r="M11860" s="290"/>
    </row>
    <row r="11861" spans="11:13" x14ac:dyDescent="0.35">
      <c r="K11861" s="293"/>
      <c r="M11861" s="290"/>
    </row>
    <row r="11862" spans="11:13" x14ac:dyDescent="0.35">
      <c r="K11862" s="293"/>
      <c r="M11862" s="290"/>
    </row>
    <row r="11863" spans="11:13" x14ac:dyDescent="0.35">
      <c r="K11863" s="293"/>
      <c r="M11863" s="290"/>
    </row>
    <row r="11864" spans="11:13" x14ac:dyDescent="0.35">
      <c r="K11864" s="293"/>
      <c r="M11864" s="290"/>
    </row>
    <row r="11865" spans="11:13" x14ac:dyDescent="0.35">
      <c r="K11865" s="293"/>
      <c r="M11865" s="290"/>
    </row>
    <row r="11866" spans="11:13" x14ac:dyDescent="0.35">
      <c r="K11866" s="293"/>
      <c r="M11866" s="290"/>
    </row>
    <row r="11867" spans="11:13" x14ac:dyDescent="0.35">
      <c r="K11867" s="293"/>
      <c r="M11867" s="290"/>
    </row>
    <row r="11868" spans="11:13" x14ac:dyDescent="0.35">
      <c r="K11868" s="293"/>
      <c r="M11868" s="290"/>
    </row>
    <row r="11869" spans="11:13" x14ac:dyDescent="0.35">
      <c r="K11869" s="293"/>
      <c r="M11869" s="290"/>
    </row>
    <row r="11870" spans="11:13" x14ac:dyDescent="0.35">
      <c r="K11870" s="293"/>
      <c r="M11870" s="290"/>
    </row>
    <row r="11871" spans="11:13" x14ac:dyDescent="0.35">
      <c r="K11871" s="293"/>
      <c r="M11871" s="290"/>
    </row>
    <row r="11872" spans="11:13" x14ac:dyDescent="0.35">
      <c r="K11872" s="293"/>
      <c r="M11872" s="290"/>
    </row>
    <row r="11873" spans="11:13" x14ac:dyDescent="0.35">
      <c r="K11873" s="293"/>
      <c r="M11873" s="290"/>
    </row>
    <row r="11874" spans="11:13" x14ac:dyDescent="0.35">
      <c r="K11874" s="293"/>
      <c r="M11874" s="290"/>
    </row>
    <row r="11875" spans="11:13" x14ac:dyDescent="0.35">
      <c r="K11875" s="293"/>
      <c r="M11875" s="290"/>
    </row>
    <row r="11876" spans="11:13" x14ac:dyDescent="0.35">
      <c r="K11876" s="293"/>
      <c r="M11876" s="290"/>
    </row>
    <row r="11877" spans="11:13" x14ac:dyDescent="0.35">
      <c r="K11877" s="293"/>
      <c r="M11877" s="290"/>
    </row>
    <row r="11878" spans="11:13" x14ac:dyDescent="0.35">
      <c r="K11878" s="293"/>
      <c r="M11878" s="290"/>
    </row>
    <row r="11879" spans="11:13" x14ac:dyDescent="0.35">
      <c r="K11879" s="293"/>
      <c r="M11879" s="290"/>
    </row>
    <row r="11880" spans="11:13" x14ac:dyDescent="0.35">
      <c r="K11880" s="293"/>
      <c r="M11880" s="290"/>
    </row>
    <row r="11881" spans="11:13" x14ac:dyDescent="0.35">
      <c r="K11881" s="293"/>
      <c r="M11881" s="290"/>
    </row>
    <row r="11882" spans="11:13" x14ac:dyDescent="0.35">
      <c r="K11882" s="293"/>
      <c r="M11882" s="290"/>
    </row>
    <row r="11883" spans="11:13" x14ac:dyDescent="0.35">
      <c r="K11883" s="293"/>
      <c r="M11883" s="290"/>
    </row>
    <row r="11884" spans="11:13" x14ac:dyDescent="0.35">
      <c r="K11884" s="293"/>
      <c r="M11884" s="290"/>
    </row>
    <row r="11885" spans="11:13" x14ac:dyDescent="0.35">
      <c r="K11885" s="293"/>
      <c r="M11885" s="290"/>
    </row>
    <row r="11886" spans="11:13" x14ac:dyDescent="0.35">
      <c r="K11886" s="293"/>
      <c r="M11886" s="290"/>
    </row>
    <row r="11887" spans="11:13" x14ac:dyDescent="0.35">
      <c r="K11887" s="293"/>
      <c r="M11887" s="290"/>
    </row>
    <row r="11888" spans="11:13" x14ac:dyDescent="0.35">
      <c r="K11888" s="293"/>
      <c r="M11888" s="290"/>
    </row>
    <row r="11889" spans="11:13" x14ac:dyDescent="0.35">
      <c r="K11889" s="293"/>
      <c r="M11889" s="290"/>
    </row>
    <row r="11890" spans="11:13" x14ac:dyDescent="0.35">
      <c r="K11890" s="293"/>
      <c r="M11890" s="290"/>
    </row>
    <row r="11891" spans="11:13" x14ac:dyDescent="0.35">
      <c r="K11891" s="293"/>
      <c r="M11891" s="290"/>
    </row>
    <row r="11892" spans="11:13" x14ac:dyDescent="0.35">
      <c r="K11892" s="293"/>
      <c r="M11892" s="290"/>
    </row>
    <row r="11893" spans="11:13" x14ac:dyDescent="0.35">
      <c r="K11893" s="293"/>
      <c r="M11893" s="290"/>
    </row>
    <row r="11894" spans="11:13" x14ac:dyDescent="0.35">
      <c r="K11894" s="293"/>
      <c r="M11894" s="290"/>
    </row>
    <row r="11895" spans="11:13" x14ac:dyDescent="0.35">
      <c r="K11895" s="293"/>
      <c r="M11895" s="290"/>
    </row>
    <row r="11896" spans="11:13" x14ac:dyDescent="0.35">
      <c r="K11896" s="293"/>
      <c r="M11896" s="290"/>
    </row>
    <row r="11897" spans="11:13" x14ac:dyDescent="0.35">
      <c r="K11897" s="293"/>
      <c r="M11897" s="290"/>
    </row>
    <row r="11898" spans="11:13" x14ac:dyDescent="0.35">
      <c r="K11898" s="293"/>
      <c r="M11898" s="290"/>
    </row>
    <row r="11899" spans="11:13" x14ac:dyDescent="0.35">
      <c r="K11899" s="293"/>
      <c r="M11899" s="290"/>
    </row>
    <row r="11900" spans="11:13" x14ac:dyDescent="0.35">
      <c r="K11900" s="293"/>
      <c r="M11900" s="290"/>
    </row>
    <row r="11901" spans="11:13" x14ac:dyDescent="0.35">
      <c r="K11901" s="293"/>
      <c r="M11901" s="290"/>
    </row>
    <row r="11902" spans="11:13" x14ac:dyDescent="0.35">
      <c r="K11902" s="293"/>
      <c r="M11902" s="290"/>
    </row>
    <row r="11903" spans="11:13" x14ac:dyDescent="0.35">
      <c r="K11903" s="293"/>
      <c r="M11903" s="290"/>
    </row>
    <row r="11904" spans="11:13" x14ac:dyDescent="0.35">
      <c r="K11904" s="293"/>
      <c r="M11904" s="290"/>
    </row>
    <row r="11905" spans="11:13" x14ac:dyDescent="0.35">
      <c r="K11905" s="293"/>
      <c r="M11905" s="290"/>
    </row>
    <row r="11906" spans="11:13" x14ac:dyDescent="0.35">
      <c r="K11906" s="293"/>
      <c r="M11906" s="290"/>
    </row>
    <row r="11907" spans="11:13" x14ac:dyDescent="0.35">
      <c r="K11907" s="293"/>
      <c r="M11907" s="290"/>
    </row>
    <row r="11908" spans="11:13" x14ac:dyDescent="0.35">
      <c r="K11908" s="293"/>
      <c r="M11908" s="290"/>
    </row>
    <row r="11909" spans="11:13" x14ac:dyDescent="0.35">
      <c r="K11909" s="293"/>
      <c r="M11909" s="290"/>
    </row>
    <row r="11910" spans="11:13" x14ac:dyDescent="0.35">
      <c r="K11910" s="293"/>
      <c r="M11910" s="290"/>
    </row>
    <row r="11911" spans="11:13" x14ac:dyDescent="0.35">
      <c r="K11911" s="293"/>
      <c r="M11911" s="290"/>
    </row>
    <row r="11912" spans="11:13" x14ac:dyDescent="0.35">
      <c r="K11912" s="293"/>
      <c r="M11912" s="290"/>
    </row>
    <row r="11913" spans="11:13" x14ac:dyDescent="0.35">
      <c r="K11913" s="293"/>
      <c r="M11913" s="290"/>
    </row>
    <row r="11914" spans="11:13" x14ac:dyDescent="0.35">
      <c r="K11914" s="293"/>
      <c r="M11914" s="290"/>
    </row>
    <row r="11915" spans="11:13" x14ac:dyDescent="0.35">
      <c r="K11915" s="293"/>
      <c r="M11915" s="290"/>
    </row>
    <row r="11916" spans="11:13" x14ac:dyDescent="0.35">
      <c r="K11916" s="293"/>
      <c r="M11916" s="290"/>
    </row>
    <row r="11917" spans="11:13" x14ac:dyDescent="0.35">
      <c r="K11917" s="293"/>
      <c r="M11917" s="290"/>
    </row>
    <row r="11918" spans="11:13" x14ac:dyDescent="0.35">
      <c r="K11918" s="293"/>
      <c r="M11918" s="290"/>
    </row>
    <row r="11919" spans="11:13" x14ac:dyDescent="0.35">
      <c r="K11919" s="293"/>
      <c r="M11919" s="290"/>
    </row>
    <row r="11920" spans="11:13" x14ac:dyDescent="0.35">
      <c r="K11920" s="293"/>
      <c r="M11920" s="290"/>
    </row>
    <row r="11921" spans="11:13" x14ac:dyDescent="0.35">
      <c r="K11921" s="293"/>
      <c r="M11921" s="290"/>
    </row>
    <row r="11922" spans="11:13" x14ac:dyDescent="0.35">
      <c r="K11922" s="293"/>
      <c r="M11922" s="290"/>
    </row>
    <row r="11923" spans="11:13" x14ac:dyDescent="0.35">
      <c r="K11923" s="293"/>
      <c r="M11923" s="290"/>
    </row>
    <row r="11924" spans="11:13" x14ac:dyDescent="0.35">
      <c r="K11924" s="293"/>
      <c r="M11924" s="290"/>
    </row>
    <row r="11925" spans="11:13" x14ac:dyDescent="0.35">
      <c r="K11925" s="293"/>
      <c r="M11925" s="290"/>
    </row>
    <row r="11926" spans="11:13" x14ac:dyDescent="0.35">
      <c r="K11926" s="293"/>
      <c r="M11926" s="290"/>
    </row>
    <row r="11927" spans="11:13" x14ac:dyDescent="0.35">
      <c r="K11927" s="293"/>
      <c r="M11927" s="290"/>
    </row>
    <row r="11928" spans="11:13" x14ac:dyDescent="0.35">
      <c r="K11928" s="293"/>
      <c r="M11928" s="290"/>
    </row>
    <row r="11929" spans="11:13" x14ac:dyDescent="0.35">
      <c r="K11929" s="293"/>
      <c r="M11929" s="290"/>
    </row>
    <row r="11930" spans="11:13" x14ac:dyDescent="0.35">
      <c r="K11930" s="293"/>
      <c r="M11930" s="290"/>
    </row>
    <row r="11931" spans="11:13" x14ac:dyDescent="0.35">
      <c r="K11931" s="293"/>
      <c r="M11931" s="290"/>
    </row>
    <row r="11932" spans="11:13" x14ac:dyDescent="0.35">
      <c r="K11932" s="293"/>
      <c r="M11932" s="290"/>
    </row>
    <row r="11933" spans="11:13" x14ac:dyDescent="0.35">
      <c r="K11933" s="293"/>
      <c r="M11933" s="290"/>
    </row>
    <row r="11934" spans="11:13" x14ac:dyDescent="0.35">
      <c r="K11934" s="293"/>
      <c r="M11934" s="290"/>
    </row>
    <row r="11935" spans="11:13" x14ac:dyDescent="0.35">
      <c r="K11935" s="293"/>
      <c r="M11935" s="290"/>
    </row>
    <row r="11936" spans="11:13" x14ac:dyDescent="0.35">
      <c r="K11936" s="293"/>
      <c r="M11936" s="290"/>
    </row>
    <row r="11937" spans="11:13" x14ac:dyDescent="0.35">
      <c r="K11937" s="293"/>
      <c r="M11937" s="290"/>
    </row>
    <row r="11938" spans="11:13" x14ac:dyDescent="0.35">
      <c r="K11938" s="293"/>
      <c r="M11938" s="290"/>
    </row>
    <row r="11939" spans="11:13" x14ac:dyDescent="0.35">
      <c r="K11939" s="293"/>
      <c r="M11939" s="290"/>
    </row>
    <row r="11940" spans="11:13" x14ac:dyDescent="0.35">
      <c r="K11940" s="293"/>
      <c r="M11940" s="290"/>
    </row>
    <row r="11941" spans="11:13" x14ac:dyDescent="0.35">
      <c r="K11941" s="293"/>
      <c r="M11941" s="290"/>
    </row>
    <row r="11942" spans="11:13" x14ac:dyDescent="0.35">
      <c r="K11942" s="293"/>
      <c r="M11942" s="290"/>
    </row>
    <row r="11943" spans="11:13" x14ac:dyDescent="0.35">
      <c r="K11943" s="293"/>
      <c r="M11943" s="290"/>
    </row>
    <row r="11944" spans="11:13" x14ac:dyDescent="0.35">
      <c r="K11944" s="293"/>
      <c r="M11944" s="290"/>
    </row>
    <row r="11945" spans="11:13" x14ac:dyDescent="0.35">
      <c r="K11945" s="293"/>
      <c r="M11945" s="290"/>
    </row>
    <row r="11946" spans="11:13" x14ac:dyDescent="0.35">
      <c r="K11946" s="293"/>
      <c r="M11946" s="290"/>
    </row>
    <row r="11947" spans="11:13" x14ac:dyDescent="0.35">
      <c r="K11947" s="293"/>
      <c r="M11947" s="290"/>
    </row>
    <row r="11948" spans="11:13" x14ac:dyDescent="0.35">
      <c r="K11948" s="293"/>
      <c r="M11948" s="290"/>
    </row>
    <row r="11949" spans="11:13" x14ac:dyDescent="0.35">
      <c r="K11949" s="293"/>
      <c r="M11949" s="290"/>
    </row>
    <row r="11950" spans="11:13" x14ac:dyDescent="0.35">
      <c r="K11950" s="293"/>
      <c r="M11950" s="290"/>
    </row>
    <row r="11951" spans="11:13" x14ac:dyDescent="0.35">
      <c r="K11951" s="293"/>
      <c r="M11951" s="290"/>
    </row>
    <row r="11952" spans="11:13" x14ac:dyDescent="0.35">
      <c r="K11952" s="293"/>
      <c r="M11952" s="290"/>
    </row>
    <row r="11953" spans="11:13" x14ac:dyDescent="0.35">
      <c r="K11953" s="293"/>
      <c r="M11953" s="290"/>
    </row>
    <row r="11954" spans="11:13" x14ac:dyDescent="0.35">
      <c r="K11954" s="293"/>
      <c r="M11954" s="290"/>
    </row>
    <row r="11955" spans="11:13" x14ac:dyDescent="0.35">
      <c r="K11955" s="293"/>
      <c r="M11955" s="290"/>
    </row>
    <row r="11956" spans="11:13" x14ac:dyDescent="0.35">
      <c r="K11956" s="293"/>
      <c r="M11956" s="290"/>
    </row>
    <row r="11957" spans="11:13" x14ac:dyDescent="0.35">
      <c r="K11957" s="293"/>
      <c r="M11957" s="290"/>
    </row>
    <row r="11958" spans="11:13" x14ac:dyDescent="0.35">
      <c r="K11958" s="293"/>
      <c r="M11958" s="290"/>
    </row>
    <row r="11959" spans="11:13" x14ac:dyDescent="0.35">
      <c r="K11959" s="293"/>
      <c r="M11959" s="290"/>
    </row>
    <row r="11960" spans="11:13" x14ac:dyDescent="0.35">
      <c r="K11960" s="293"/>
      <c r="M11960" s="290"/>
    </row>
    <row r="11961" spans="11:13" x14ac:dyDescent="0.35">
      <c r="K11961" s="293"/>
      <c r="M11961" s="290"/>
    </row>
    <row r="11962" spans="11:13" x14ac:dyDescent="0.35">
      <c r="K11962" s="293"/>
      <c r="M11962" s="290"/>
    </row>
    <row r="11963" spans="11:13" x14ac:dyDescent="0.35">
      <c r="K11963" s="293"/>
      <c r="M11963" s="290"/>
    </row>
    <row r="11964" spans="11:13" x14ac:dyDescent="0.35">
      <c r="K11964" s="293"/>
      <c r="M11964" s="290"/>
    </row>
    <row r="11965" spans="11:13" x14ac:dyDescent="0.35">
      <c r="K11965" s="293"/>
      <c r="M11965" s="290"/>
    </row>
    <row r="11966" spans="11:13" x14ac:dyDescent="0.35">
      <c r="K11966" s="293"/>
      <c r="M11966" s="290"/>
    </row>
    <row r="11967" spans="11:13" x14ac:dyDescent="0.35">
      <c r="K11967" s="293"/>
      <c r="M11967" s="290"/>
    </row>
    <row r="11968" spans="11:13" x14ac:dyDescent="0.35">
      <c r="K11968" s="293"/>
      <c r="M11968" s="290"/>
    </row>
    <row r="11969" spans="11:13" x14ac:dyDescent="0.35">
      <c r="K11969" s="293"/>
      <c r="M11969" s="290"/>
    </row>
    <row r="11970" spans="11:13" x14ac:dyDescent="0.35">
      <c r="K11970" s="293"/>
      <c r="M11970" s="290"/>
    </row>
    <row r="11971" spans="11:13" x14ac:dyDescent="0.35">
      <c r="K11971" s="293"/>
      <c r="M11971" s="290"/>
    </row>
    <row r="11972" spans="11:13" x14ac:dyDescent="0.35">
      <c r="K11972" s="293"/>
      <c r="M11972" s="290"/>
    </row>
    <row r="11973" spans="11:13" x14ac:dyDescent="0.35">
      <c r="K11973" s="293"/>
      <c r="M11973" s="290"/>
    </row>
    <row r="11974" spans="11:13" x14ac:dyDescent="0.35">
      <c r="K11974" s="293"/>
      <c r="M11974" s="290"/>
    </row>
    <row r="11975" spans="11:13" x14ac:dyDescent="0.35">
      <c r="K11975" s="293"/>
      <c r="M11975" s="290"/>
    </row>
    <row r="11976" spans="11:13" x14ac:dyDescent="0.35">
      <c r="K11976" s="293"/>
      <c r="M11976" s="290"/>
    </row>
    <row r="11977" spans="11:13" x14ac:dyDescent="0.35">
      <c r="K11977" s="293"/>
      <c r="M11977" s="290"/>
    </row>
    <row r="11978" spans="11:13" x14ac:dyDescent="0.35">
      <c r="K11978" s="293"/>
      <c r="M11978" s="290"/>
    </row>
    <row r="11979" spans="11:13" x14ac:dyDescent="0.35">
      <c r="K11979" s="293"/>
      <c r="M11979" s="290"/>
    </row>
    <row r="11980" spans="11:13" x14ac:dyDescent="0.35">
      <c r="K11980" s="293"/>
      <c r="M11980" s="290"/>
    </row>
    <row r="11981" spans="11:13" x14ac:dyDescent="0.35">
      <c r="K11981" s="293"/>
      <c r="M11981" s="290"/>
    </row>
    <row r="11982" spans="11:13" x14ac:dyDescent="0.35">
      <c r="K11982" s="293"/>
      <c r="M11982" s="290"/>
    </row>
    <row r="11983" spans="11:13" x14ac:dyDescent="0.35">
      <c r="K11983" s="293"/>
      <c r="M11983" s="290"/>
    </row>
    <row r="11984" spans="11:13" x14ac:dyDescent="0.35">
      <c r="K11984" s="293"/>
      <c r="M11984" s="290"/>
    </row>
    <row r="11985" spans="11:13" x14ac:dyDescent="0.35">
      <c r="K11985" s="293"/>
      <c r="M11985" s="290"/>
    </row>
    <row r="11986" spans="11:13" x14ac:dyDescent="0.35">
      <c r="K11986" s="293"/>
      <c r="M11986" s="290"/>
    </row>
    <row r="11987" spans="11:13" x14ac:dyDescent="0.35">
      <c r="K11987" s="293"/>
      <c r="M11987" s="290"/>
    </row>
    <row r="11988" spans="11:13" x14ac:dyDescent="0.35">
      <c r="K11988" s="293"/>
      <c r="M11988" s="290"/>
    </row>
    <row r="11989" spans="11:13" x14ac:dyDescent="0.35">
      <c r="K11989" s="293"/>
      <c r="M11989" s="290"/>
    </row>
    <row r="11990" spans="11:13" x14ac:dyDescent="0.35">
      <c r="K11990" s="293"/>
      <c r="M11990" s="290"/>
    </row>
    <row r="11991" spans="11:13" x14ac:dyDescent="0.35">
      <c r="K11991" s="293"/>
      <c r="M11991" s="290"/>
    </row>
    <row r="11992" spans="11:13" x14ac:dyDescent="0.35">
      <c r="K11992" s="293"/>
      <c r="M11992" s="290"/>
    </row>
    <row r="11993" spans="11:13" x14ac:dyDescent="0.35">
      <c r="K11993" s="293"/>
      <c r="M11993" s="290"/>
    </row>
    <row r="11994" spans="11:13" x14ac:dyDescent="0.35">
      <c r="K11994" s="293"/>
      <c r="M11994" s="290"/>
    </row>
    <row r="11995" spans="11:13" x14ac:dyDescent="0.35">
      <c r="K11995" s="293"/>
      <c r="M11995" s="290"/>
    </row>
    <row r="11996" spans="11:13" x14ac:dyDescent="0.35">
      <c r="K11996" s="293"/>
      <c r="M11996" s="290"/>
    </row>
    <row r="11997" spans="11:13" x14ac:dyDescent="0.35">
      <c r="K11997" s="293"/>
      <c r="M11997" s="290"/>
    </row>
    <row r="11998" spans="11:13" x14ac:dyDescent="0.35">
      <c r="K11998" s="293"/>
      <c r="M11998" s="290"/>
    </row>
    <row r="11999" spans="11:13" x14ac:dyDescent="0.35">
      <c r="K11999" s="293"/>
      <c r="M11999" s="290"/>
    </row>
    <row r="12000" spans="11:13" x14ac:dyDescent="0.35">
      <c r="K12000" s="293"/>
      <c r="M12000" s="290"/>
    </row>
    <row r="12001" spans="11:13" x14ac:dyDescent="0.35">
      <c r="K12001" s="293"/>
      <c r="M12001" s="290"/>
    </row>
    <row r="12002" spans="11:13" x14ac:dyDescent="0.35">
      <c r="K12002" s="293"/>
      <c r="M12002" s="290"/>
    </row>
    <row r="12003" spans="11:13" x14ac:dyDescent="0.35">
      <c r="K12003" s="293"/>
      <c r="M12003" s="290"/>
    </row>
    <row r="12004" spans="11:13" x14ac:dyDescent="0.35">
      <c r="K12004" s="293"/>
      <c r="M12004" s="290"/>
    </row>
    <row r="12005" spans="11:13" x14ac:dyDescent="0.35">
      <c r="K12005" s="293"/>
      <c r="M12005" s="290"/>
    </row>
    <row r="12006" spans="11:13" x14ac:dyDescent="0.35">
      <c r="K12006" s="293"/>
      <c r="M12006" s="290"/>
    </row>
    <row r="12007" spans="11:13" x14ac:dyDescent="0.35">
      <c r="K12007" s="293"/>
      <c r="M12007" s="290"/>
    </row>
    <row r="12008" spans="11:13" x14ac:dyDescent="0.35">
      <c r="K12008" s="293"/>
      <c r="M12008" s="290"/>
    </row>
    <row r="12009" spans="11:13" x14ac:dyDescent="0.35">
      <c r="K12009" s="293"/>
      <c r="M12009" s="290"/>
    </row>
    <row r="12010" spans="11:13" x14ac:dyDescent="0.35">
      <c r="K12010" s="293"/>
      <c r="M12010" s="290"/>
    </row>
    <row r="12011" spans="11:13" x14ac:dyDescent="0.35">
      <c r="K12011" s="293"/>
      <c r="M12011" s="290"/>
    </row>
    <row r="12012" spans="11:13" x14ac:dyDescent="0.35">
      <c r="K12012" s="293"/>
      <c r="M12012" s="290"/>
    </row>
    <row r="12013" spans="11:13" x14ac:dyDescent="0.35">
      <c r="K12013" s="293"/>
      <c r="M12013" s="290"/>
    </row>
    <row r="12014" spans="11:13" x14ac:dyDescent="0.35">
      <c r="K12014" s="293"/>
      <c r="M12014" s="290"/>
    </row>
    <row r="12015" spans="11:13" x14ac:dyDescent="0.35">
      <c r="K12015" s="293"/>
      <c r="M12015" s="290"/>
    </row>
    <row r="12016" spans="11:13" x14ac:dyDescent="0.35">
      <c r="K12016" s="293"/>
      <c r="M12016" s="290"/>
    </row>
    <row r="12017" spans="11:13" x14ac:dyDescent="0.35">
      <c r="K12017" s="293"/>
      <c r="M12017" s="290"/>
    </row>
    <row r="12018" spans="11:13" x14ac:dyDescent="0.35">
      <c r="K12018" s="293"/>
      <c r="M12018" s="290"/>
    </row>
    <row r="12019" spans="11:13" x14ac:dyDescent="0.35">
      <c r="K12019" s="293"/>
      <c r="M12019" s="290"/>
    </row>
    <row r="12020" spans="11:13" x14ac:dyDescent="0.35">
      <c r="K12020" s="293"/>
      <c r="M12020" s="290"/>
    </row>
    <row r="12021" spans="11:13" x14ac:dyDescent="0.35">
      <c r="K12021" s="293"/>
      <c r="M12021" s="290"/>
    </row>
    <row r="12022" spans="11:13" x14ac:dyDescent="0.35">
      <c r="K12022" s="293"/>
      <c r="M12022" s="290"/>
    </row>
    <row r="12023" spans="11:13" x14ac:dyDescent="0.35">
      <c r="K12023" s="293"/>
      <c r="M12023" s="290"/>
    </row>
    <row r="12024" spans="11:13" x14ac:dyDescent="0.35">
      <c r="K12024" s="293"/>
      <c r="M12024" s="290"/>
    </row>
    <row r="12025" spans="11:13" x14ac:dyDescent="0.35">
      <c r="K12025" s="293"/>
      <c r="M12025" s="290"/>
    </row>
    <row r="12026" spans="11:13" x14ac:dyDescent="0.35">
      <c r="K12026" s="293"/>
      <c r="M12026" s="290"/>
    </row>
    <row r="12027" spans="11:13" x14ac:dyDescent="0.35">
      <c r="K12027" s="293"/>
      <c r="M12027" s="290"/>
    </row>
    <row r="12028" spans="11:13" x14ac:dyDescent="0.35">
      <c r="K12028" s="293"/>
      <c r="M12028" s="290"/>
    </row>
    <row r="12029" spans="11:13" x14ac:dyDescent="0.35">
      <c r="K12029" s="293"/>
      <c r="M12029" s="290"/>
    </row>
    <row r="12030" spans="11:13" x14ac:dyDescent="0.35">
      <c r="K12030" s="293"/>
      <c r="M12030" s="290"/>
    </row>
    <row r="12031" spans="11:13" x14ac:dyDescent="0.35">
      <c r="K12031" s="293"/>
      <c r="M12031" s="290"/>
    </row>
    <row r="12032" spans="11:13" x14ac:dyDescent="0.35">
      <c r="K12032" s="293"/>
      <c r="M12032" s="290"/>
    </row>
    <row r="12033" spans="11:13" x14ac:dyDescent="0.35">
      <c r="K12033" s="293"/>
      <c r="M12033" s="290"/>
    </row>
    <row r="12034" spans="11:13" x14ac:dyDescent="0.35">
      <c r="K12034" s="293"/>
      <c r="M12034" s="290"/>
    </row>
    <row r="12035" spans="11:13" x14ac:dyDescent="0.35">
      <c r="K12035" s="293"/>
      <c r="M12035" s="290"/>
    </row>
    <row r="12036" spans="11:13" x14ac:dyDescent="0.35">
      <c r="K12036" s="293"/>
      <c r="M12036" s="290"/>
    </row>
    <row r="12037" spans="11:13" x14ac:dyDescent="0.35">
      <c r="K12037" s="293"/>
      <c r="M12037" s="290"/>
    </row>
    <row r="12038" spans="11:13" x14ac:dyDescent="0.35">
      <c r="K12038" s="293"/>
      <c r="M12038" s="290"/>
    </row>
    <row r="12039" spans="11:13" x14ac:dyDescent="0.35">
      <c r="K12039" s="293"/>
      <c r="M12039" s="290"/>
    </row>
    <row r="12040" spans="11:13" x14ac:dyDescent="0.35">
      <c r="K12040" s="293"/>
      <c r="M12040" s="290"/>
    </row>
    <row r="12041" spans="11:13" x14ac:dyDescent="0.35">
      <c r="K12041" s="293"/>
      <c r="M12041" s="290"/>
    </row>
    <row r="12042" spans="11:13" x14ac:dyDescent="0.35">
      <c r="K12042" s="293"/>
      <c r="M12042" s="290"/>
    </row>
    <row r="12043" spans="11:13" x14ac:dyDescent="0.35">
      <c r="K12043" s="293"/>
      <c r="M12043" s="290"/>
    </row>
    <row r="12044" spans="11:13" x14ac:dyDescent="0.35">
      <c r="K12044" s="293"/>
      <c r="M12044" s="290"/>
    </row>
    <row r="12045" spans="11:13" x14ac:dyDescent="0.35">
      <c r="K12045" s="293"/>
      <c r="M12045" s="290"/>
    </row>
    <row r="12046" spans="11:13" x14ac:dyDescent="0.35">
      <c r="K12046" s="293"/>
      <c r="M12046" s="290"/>
    </row>
    <row r="12047" spans="11:13" x14ac:dyDescent="0.35">
      <c r="K12047" s="293"/>
      <c r="M12047" s="290"/>
    </row>
    <row r="12048" spans="11:13" x14ac:dyDescent="0.35">
      <c r="K12048" s="293"/>
      <c r="M12048" s="290"/>
    </row>
    <row r="12049" spans="11:13" x14ac:dyDescent="0.35">
      <c r="K12049" s="293"/>
      <c r="M12049" s="290"/>
    </row>
    <row r="12050" spans="11:13" x14ac:dyDescent="0.35">
      <c r="K12050" s="293"/>
      <c r="M12050" s="290"/>
    </row>
    <row r="12051" spans="11:13" x14ac:dyDescent="0.35">
      <c r="K12051" s="293"/>
      <c r="M12051" s="290"/>
    </row>
    <row r="12052" spans="11:13" x14ac:dyDescent="0.35">
      <c r="K12052" s="293"/>
      <c r="M12052" s="290"/>
    </row>
    <row r="12053" spans="11:13" x14ac:dyDescent="0.35">
      <c r="K12053" s="293"/>
      <c r="M12053" s="290"/>
    </row>
    <row r="12054" spans="11:13" x14ac:dyDescent="0.35">
      <c r="K12054" s="293"/>
      <c r="M12054" s="290"/>
    </row>
    <row r="12055" spans="11:13" x14ac:dyDescent="0.35">
      <c r="K12055" s="293"/>
      <c r="M12055" s="290"/>
    </row>
    <row r="12056" spans="11:13" x14ac:dyDescent="0.35">
      <c r="K12056" s="293"/>
      <c r="M12056" s="290"/>
    </row>
    <row r="12057" spans="11:13" x14ac:dyDescent="0.35">
      <c r="K12057" s="293"/>
      <c r="M12057" s="290"/>
    </row>
    <row r="12058" spans="11:13" x14ac:dyDescent="0.35">
      <c r="K12058" s="293"/>
      <c r="M12058" s="290"/>
    </row>
    <row r="12059" spans="11:13" x14ac:dyDescent="0.35">
      <c r="K12059" s="293"/>
      <c r="M12059" s="290"/>
    </row>
    <row r="12060" spans="11:13" x14ac:dyDescent="0.35">
      <c r="K12060" s="293"/>
      <c r="M12060" s="290"/>
    </row>
    <row r="12061" spans="11:13" x14ac:dyDescent="0.35">
      <c r="K12061" s="293"/>
      <c r="M12061" s="290"/>
    </row>
    <row r="12062" spans="11:13" x14ac:dyDescent="0.35">
      <c r="K12062" s="293"/>
      <c r="M12062" s="290"/>
    </row>
    <row r="12063" spans="11:13" x14ac:dyDescent="0.35">
      <c r="K12063" s="293"/>
      <c r="M12063" s="290"/>
    </row>
    <row r="12064" spans="11:13" x14ac:dyDescent="0.35">
      <c r="K12064" s="293"/>
      <c r="M12064" s="290"/>
    </row>
    <row r="12065" spans="11:13" x14ac:dyDescent="0.35">
      <c r="K12065" s="293"/>
      <c r="M12065" s="290"/>
    </row>
    <row r="12066" spans="11:13" x14ac:dyDescent="0.35">
      <c r="K12066" s="293"/>
      <c r="M12066" s="290"/>
    </row>
    <row r="12067" spans="11:13" x14ac:dyDescent="0.35">
      <c r="K12067" s="293"/>
      <c r="M12067" s="290"/>
    </row>
    <row r="12068" spans="11:13" x14ac:dyDescent="0.35">
      <c r="K12068" s="293"/>
      <c r="M12068" s="290"/>
    </row>
    <row r="12069" spans="11:13" x14ac:dyDescent="0.35">
      <c r="K12069" s="293"/>
      <c r="M12069" s="290"/>
    </row>
    <row r="12070" spans="11:13" x14ac:dyDescent="0.35">
      <c r="K12070" s="293"/>
      <c r="M12070" s="290"/>
    </row>
    <row r="12071" spans="11:13" x14ac:dyDescent="0.35">
      <c r="K12071" s="293"/>
      <c r="M12071" s="290"/>
    </row>
    <row r="12072" spans="11:13" x14ac:dyDescent="0.35">
      <c r="K12072" s="293"/>
      <c r="M12072" s="290"/>
    </row>
    <row r="12073" spans="11:13" x14ac:dyDescent="0.35">
      <c r="K12073" s="293"/>
      <c r="M12073" s="290"/>
    </row>
    <row r="12074" spans="11:13" x14ac:dyDescent="0.35">
      <c r="K12074" s="293"/>
      <c r="M12074" s="290"/>
    </row>
    <row r="12075" spans="11:13" x14ac:dyDescent="0.35">
      <c r="K12075" s="293"/>
      <c r="M12075" s="290"/>
    </row>
    <row r="12076" spans="11:13" x14ac:dyDescent="0.35">
      <c r="K12076" s="293"/>
      <c r="M12076" s="290"/>
    </row>
    <row r="12077" spans="11:13" x14ac:dyDescent="0.35">
      <c r="K12077" s="293"/>
      <c r="M12077" s="290"/>
    </row>
    <row r="12078" spans="11:13" x14ac:dyDescent="0.35">
      <c r="K12078" s="293"/>
      <c r="M12078" s="290"/>
    </row>
    <row r="12079" spans="11:13" x14ac:dyDescent="0.35">
      <c r="K12079" s="293"/>
      <c r="M12079" s="290"/>
    </row>
    <row r="12080" spans="11:13" x14ac:dyDescent="0.35">
      <c r="K12080" s="293"/>
      <c r="M12080" s="290"/>
    </row>
    <row r="12081" spans="11:13" x14ac:dyDescent="0.35">
      <c r="K12081" s="293"/>
      <c r="M12081" s="290"/>
    </row>
    <row r="12082" spans="11:13" x14ac:dyDescent="0.35">
      <c r="K12082" s="293"/>
      <c r="M12082" s="290"/>
    </row>
    <row r="12083" spans="11:13" x14ac:dyDescent="0.35">
      <c r="K12083" s="293"/>
      <c r="M12083" s="290"/>
    </row>
    <row r="12084" spans="11:13" x14ac:dyDescent="0.35">
      <c r="K12084" s="293"/>
      <c r="M12084" s="290"/>
    </row>
    <row r="12085" spans="11:13" x14ac:dyDescent="0.35">
      <c r="K12085" s="293"/>
      <c r="M12085" s="290"/>
    </row>
    <row r="12086" spans="11:13" x14ac:dyDescent="0.35">
      <c r="K12086" s="293"/>
      <c r="M12086" s="290"/>
    </row>
    <row r="12087" spans="11:13" x14ac:dyDescent="0.35">
      <c r="K12087" s="293"/>
      <c r="M12087" s="290"/>
    </row>
    <row r="12088" spans="11:13" x14ac:dyDescent="0.35">
      <c r="K12088" s="293"/>
      <c r="M12088" s="290"/>
    </row>
    <row r="12089" spans="11:13" x14ac:dyDescent="0.35">
      <c r="K12089" s="293"/>
      <c r="M12089" s="290"/>
    </row>
    <row r="12090" spans="11:13" x14ac:dyDescent="0.35">
      <c r="K12090" s="293"/>
      <c r="M12090" s="290"/>
    </row>
    <row r="12091" spans="11:13" x14ac:dyDescent="0.35">
      <c r="K12091" s="293"/>
      <c r="M12091" s="290"/>
    </row>
    <row r="12092" spans="11:13" x14ac:dyDescent="0.35">
      <c r="K12092" s="293"/>
      <c r="M12092" s="290"/>
    </row>
    <row r="12093" spans="11:13" x14ac:dyDescent="0.35">
      <c r="K12093" s="293"/>
      <c r="M12093" s="290"/>
    </row>
    <row r="12094" spans="11:13" x14ac:dyDescent="0.35">
      <c r="K12094" s="293"/>
      <c r="M12094" s="290"/>
    </row>
    <row r="12095" spans="11:13" x14ac:dyDescent="0.35">
      <c r="K12095" s="293"/>
      <c r="M12095" s="290"/>
    </row>
    <row r="12096" spans="11:13" x14ac:dyDescent="0.35">
      <c r="K12096" s="293"/>
      <c r="M12096" s="290"/>
    </row>
    <row r="12097" spans="11:13" x14ac:dyDescent="0.35">
      <c r="K12097" s="293"/>
      <c r="M12097" s="290"/>
    </row>
    <row r="12098" spans="11:13" x14ac:dyDescent="0.35">
      <c r="K12098" s="293"/>
      <c r="M12098" s="290"/>
    </row>
    <row r="12099" spans="11:13" x14ac:dyDescent="0.35">
      <c r="K12099" s="293"/>
      <c r="M12099" s="290"/>
    </row>
    <row r="12100" spans="11:13" x14ac:dyDescent="0.35">
      <c r="K12100" s="293"/>
      <c r="M12100" s="290"/>
    </row>
    <row r="12101" spans="11:13" x14ac:dyDescent="0.35">
      <c r="K12101" s="293"/>
      <c r="M12101" s="290"/>
    </row>
    <row r="12102" spans="11:13" x14ac:dyDescent="0.35">
      <c r="K12102" s="293"/>
      <c r="M12102" s="290"/>
    </row>
    <row r="12103" spans="11:13" x14ac:dyDescent="0.35">
      <c r="K12103" s="293"/>
      <c r="M12103" s="290"/>
    </row>
    <row r="12104" spans="11:13" x14ac:dyDescent="0.35">
      <c r="K12104" s="293"/>
      <c r="M12104" s="290"/>
    </row>
    <row r="12105" spans="11:13" x14ac:dyDescent="0.35">
      <c r="K12105" s="293"/>
      <c r="M12105" s="290"/>
    </row>
    <row r="12106" spans="11:13" x14ac:dyDescent="0.35">
      <c r="K12106" s="293"/>
      <c r="M12106" s="290"/>
    </row>
    <row r="12107" spans="11:13" x14ac:dyDescent="0.35">
      <c r="K12107" s="293"/>
      <c r="M12107" s="290"/>
    </row>
    <row r="12108" spans="11:13" x14ac:dyDescent="0.35">
      <c r="K12108" s="293"/>
      <c r="M12108" s="290"/>
    </row>
    <row r="12109" spans="11:13" x14ac:dyDescent="0.35">
      <c r="K12109" s="293"/>
      <c r="M12109" s="290"/>
    </row>
    <row r="12110" spans="11:13" x14ac:dyDescent="0.35">
      <c r="K12110" s="293"/>
      <c r="M12110" s="290"/>
    </row>
    <row r="12111" spans="11:13" x14ac:dyDescent="0.35">
      <c r="K12111" s="293"/>
      <c r="M12111" s="290"/>
    </row>
    <row r="12112" spans="11:13" x14ac:dyDescent="0.35">
      <c r="K12112" s="293"/>
      <c r="M12112" s="290"/>
    </row>
    <row r="12113" spans="11:13" x14ac:dyDescent="0.35">
      <c r="K12113" s="293"/>
      <c r="M12113" s="290"/>
    </row>
    <row r="12114" spans="11:13" x14ac:dyDescent="0.35">
      <c r="K12114" s="293"/>
      <c r="M12114" s="290"/>
    </row>
    <row r="12115" spans="11:13" x14ac:dyDescent="0.35">
      <c r="K12115" s="293"/>
      <c r="M12115" s="290"/>
    </row>
    <row r="12116" spans="11:13" x14ac:dyDescent="0.35">
      <c r="K12116" s="293"/>
      <c r="M12116" s="290"/>
    </row>
    <row r="12117" spans="11:13" x14ac:dyDescent="0.35">
      <c r="K12117" s="293"/>
      <c r="M12117" s="290"/>
    </row>
    <row r="12118" spans="11:13" x14ac:dyDescent="0.35">
      <c r="K12118" s="293"/>
      <c r="M12118" s="290"/>
    </row>
    <row r="12119" spans="11:13" x14ac:dyDescent="0.35">
      <c r="K12119" s="293"/>
      <c r="M12119" s="290"/>
    </row>
    <row r="12120" spans="11:13" x14ac:dyDescent="0.35">
      <c r="K12120" s="293"/>
      <c r="M12120" s="290"/>
    </row>
    <row r="12121" spans="11:13" x14ac:dyDescent="0.35">
      <c r="K12121" s="293"/>
      <c r="M12121" s="290"/>
    </row>
    <row r="12122" spans="11:13" x14ac:dyDescent="0.35">
      <c r="K12122" s="293"/>
      <c r="M12122" s="290"/>
    </row>
    <row r="12123" spans="11:13" x14ac:dyDescent="0.35">
      <c r="K12123" s="293"/>
      <c r="M12123" s="290"/>
    </row>
    <row r="12124" spans="11:13" x14ac:dyDescent="0.35">
      <c r="K12124" s="293"/>
      <c r="M12124" s="290"/>
    </row>
    <row r="12125" spans="11:13" x14ac:dyDescent="0.35">
      <c r="K12125" s="293"/>
      <c r="M12125" s="290"/>
    </row>
    <row r="12126" spans="11:13" x14ac:dyDescent="0.35">
      <c r="K12126" s="293"/>
      <c r="M12126" s="290"/>
    </row>
    <row r="12127" spans="11:13" x14ac:dyDescent="0.35">
      <c r="K12127" s="293"/>
      <c r="M12127" s="290"/>
    </row>
    <row r="12128" spans="11:13" x14ac:dyDescent="0.35">
      <c r="K12128" s="293"/>
      <c r="M12128" s="290"/>
    </row>
    <row r="12129" spans="11:13" x14ac:dyDescent="0.35">
      <c r="K12129" s="293"/>
      <c r="M12129" s="290"/>
    </row>
    <row r="12130" spans="11:13" x14ac:dyDescent="0.35">
      <c r="K12130" s="293"/>
      <c r="M12130" s="290"/>
    </row>
    <row r="12131" spans="11:13" x14ac:dyDescent="0.35">
      <c r="K12131" s="293"/>
      <c r="M12131" s="290"/>
    </row>
    <row r="12132" spans="11:13" x14ac:dyDescent="0.35">
      <c r="K12132" s="293"/>
      <c r="M12132" s="290"/>
    </row>
    <row r="12133" spans="11:13" x14ac:dyDescent="0.35">
      <c r="K12133" s="293"/>
      <c r="M12133" s="290"/>
    </row>
    <row r="12134" spans="11:13" x14ac:dyDescent="0.35">
      <c r="K12134" s="293"/>
      <c r="M12134" s="290"/>
    </row>
    <row r="12135" spans="11:13" x14ac:dyDescent="0.35">
      <c r="K12135" s="293"/>
      <c r="M12135" s="290"/>
    </row>
    <row r="12136" spans="11:13" x14ac:dyDescent="0.35">
      <c r="K12136" s="293"/>
      <c r="M12136" s="290"/>
    </row>
    <row r="12137" spans="11:13" x14ac:dyDescent="0.35">
      <c r="K12137" s="293"/>
      <c r="M12137" s="290"/>
    </row>
    <row r="12138" spans="11:13" x14ac:dyDescent="0.35">
      <c r="K12138" s="293"/>
      <c r="M12138" s="290"/>
    </row>
    <row r="12139" spans="11:13" x14ac:dyDescent="0.35">
      <c r="K12139" s="293"/>
      <c r="M12139" s="290"/>
    </row>
    <row r="12140" spans="11:13" x14ac:dyDescent="0.35">
      <c r="K12140" s="293"/>
      <c r="M12140" s="290"/>
    </row>
    <row r="12141" spans="11:13" x14ac:dyDescent="0.35">
      <c r="K12141" s="293"/>
      <c r="M12141" s="290"/>
    </row>
    <row r="12142" spans="11:13" x14ac:dyDescent="0.35">
      <c r="K12142" s="293"/>
      <c r="M12142" s="290"/>
    </row>
    <row r="12143" spans="11:13" x14ac:dyDescent="0.35">
      <c r="K12143" s="293"/>
      <c r="M12143" s="290"/>
    </row>
    <row r="12144" spans="11:13" x14ac:dyDescent="0.35">
      <c r="K12144" s="293"/>
      <c r="M12144" s="290"/>
    </row>
    <row r="12145" spans="11:13" x14ac:dyDescent="0.35">
      <c r="K12145" s="293"/>
      <c r="M12145" s="290"/>
    </row>
    <row r="12146" spans="11:13" x14ac:dyDescent="0.35">
      <c r="K12146" s="293"/>
      <c r="M12146" s="290"/>
    </row>
    <row r="12147" spans="11:13" x14ac:dyDescent="0.35">
      <c r="K12147" s="293"/>
      <c r="M12147" s="290"/>
    </row>
    <row r="12148" spans="11:13" x14ac:dyDescent="0.35">
      <c r="K12148" s="293"/>
      <c r="M12148" s="290"/>
    </row>
    <row r="12149" spans="11:13" x14ac:dyDescent="0.35">
      <c r="K12149" s="293"/>
      <c r="M12149" s="290"/>
    </row>
    <row r="12150" spans="11:13" x14ac:dyDescent="0.35">
      <c r="K12150" s="293"/>
      <c r="M12150" s="290"/>
    </row>
    <row r="12151" spans="11:13" x14ac:dyDescent="0.35">
      <c r="K12151" s="293"/>
      <c r="M12151" s="290"/>
    </row>
    <row r="12152" spans="11:13" x14ac:dyDescent="0.35">
      <c r="K12152" s="293"/>
      <c r="M12152" s="290"/>
    </row>
    <row r="12153" spans="11:13" x14ac:dyDescent="0.35">
      <c r="K12153" s="293"/>
      <c r="M12153" s="290"/>
    </row>
    <row r="12154" spans="11:13" x14ac:dyDescent="0.35">
      <c r="K12154" s="293"/>
      <c r="M12154" s="290"/>
    </row>
    <row r="12155" spans="11:13" x14ac:dyDescent="0.35">
      <c r="K12155" s="293"/>
      <c r="M12155" s="290"/>
    </row>
    <row r="12156" spans="11:13" x14ac:dyDescent="0.35">
      <c r="K12156" s="293"/>
      <c r="M12156" s="290"/>
    </row>
    <row r="12157" spans="11:13" x14ac:dyDescent="0.35">
      <c r="K12157" s="293"/>
      <c r="M12157" s="290"/>
    </row>
    <row r="12158" spans="11:13" x14ac:dyDescent="0.35">
      <c r="K12158" s="293"/>
      <c r="M12158" s="290"/>
    </row>
    <row r="12159" spans="11:13" x14ac:dyDescent="0.35">
      <c r="K12159" s="293"/>
      <c r="M12159" s="290"/>
    </row>
    <row r="12160" spans="11:13" x14ac:dyDescent="0.35">
      <c r="K12160" s="293"/>
      <c r="M12160" s="290"/>
    </row>
    <row r="12161" spans="11:13" x14ac:dyDescent="0.35">
      <c r="K12161" s="293"/>
      <c r="M12161" s="290"/>
    </row>
    <row r="12162" spans="11:13" x14ac:dyDescent="0.35">
      <c r="K12162" s="293"/>
      <c r="M12162" s="290"/>
    </row>
    <row r="12163" spans="11:13" x14ac:dyDescent="0.35">
      <c r="K12163" s="293"/>
      <c r="M12163" s="290"/>
    </row>
    <row r="12164" spans="11:13" x14ac:dyDescent="0.35">
      <c r="K12164" s="293"/>
      <c r="M12164" s="290"/>
    </row>
    <row r="12165" spans="11:13" x14ac:dyDescent="0.35">
      <c r="K12165" s="293"/>
      <c r="M12165" s="290"/>
    </row>
    <row r="12166" spans="11:13" x14ac:dyDescent="0.35">
      <c r="K12166" s="293"/>
      <c r="M12166" s="290"/>
    </row>
    <row r="12167" spans="11:13" x14ac:dyDescent="0.35">
      <c r="K12167" s="293"/>
      <c r="M12167" s="290"/>
    </row>
    <row r="12168" spans="11:13" x14ac:dyDescent="0.35">
      <c r="K12168" s="293"/>
      <c r="M12168" s="290"/>
    </row>
    <row r="12169" spans="11:13" x14ac:dyDescent="0.35">
      <c r="K12169" s="293"/>
      <c r="M12169" s="290"/>
    </row>
    <row r="12170" spans="11:13" x14ac:dyDescent="0.35">
      <c r="K12170" s="293"/>
      <c r="M12170" s="290"/>
    </row>
    <row r="12171" spans="11:13" x14ac:dyDescent="0.35">
      <c r="K12171" s="293"/>
      <c r="M12171" s="290"/>
    </row>
    <row r="12172" spans="11:13" x14ac:dyDescent="0.35">
      <c r="K12172" s="293"/>
      <c r="M12172" s="290"/>
    </row>
    <row r="12173" spans="11:13" x14ac:dyDescent="0.35">
      <c r="K12173" s="293"/>
      <c r="M12173" s="290"/>
    </row>
    <row r="12174" spans="11:13" x14ac:dyDescent="0.35">
      <c r="K12174" s="293"/>
      <c r="M12174" s="290"/>
    </row>
    <row r="12175" spans="11:13" x14ac:dyDescent="0.35">
      <c r="K12175" s="293"/>
      <c r="M12175" s="290"/>
    </row>
    <row r="12176" spans="11:13" x14ac:dyDescent="0.35">
      <c r="K12176" s="293"/>
      <c r="M12176" s="290"/>
    </row>
    <row r="12177" spans="11:13" x14ac:dyDescent="0.35">
      <c r="K12177" s="293"/>
      <c r="M12177" s="290"/>
    </row>
    <row r="12178" spans="11:13" x14ac:dyDescent="0.35">
      <c r="K12178" s="293"/>
      <c r="M12178" s="290"/>
    </row>
    <row r="12179" spans="11:13" x14ac:dyDescent="0.35">
      <c r="K12179" s="293"/>
      <c r="M12179" s="290"/>
    </row>
    <row r="12180" spans="11:13" x14ac:dyDescent="0.35">
      <c r="K12180" s="293"/>
      <c r="M12180" s="290"/>
    </row>
    <row r="12181" spans="11:13" x14ac:dyDescent="0.35">
      <c r="K12181" s="293"/>
      <c r="M12181" s="290"/>
    </row>
    <row r="12182" spans="11:13" x14ac:dyDescent="0.35">
      <c r="K12182" s="293"/>
      <c r="M12182" s="290"/>
    </row>
    <row r="12183" spans="11:13" x14ac:dyDescent="0.35">
      <c r="K12183" s="293"/>
      <c r="M12183" s="290"/>
    </row>
    <row r="12184" spans="11:13" x14ac:dyDescent="0.35">
      <c r="K12184" s="293"/>
      <c r="M12184" s="290"/>
    </row>
    <row r="12185" spans="11:13" x14ac:dyDescent="0.35">
      <c r="K12185" s="293"/>
      <c r="M12185" s="290"/>
    </row>
    <row r="12186" spans="11:13" x14ac:dyDescent="0.35">
      <c r="K12186" s="293"/>
      <c r="M12186" s="290"/>
    </row>
    <row r="12187" spans="11:13" x14ac:dyDescent="0.35">
      <c r="K12187" s="293"/>
      <c r="M12187" s="290"/>
    </row>
    <row r="12188" spans="11:13" x14ac:dyDescent="0.35">
      <c r="K12188" s="293"/>
      <c r="M12188" s="290"/>
    </row>
    <row r="12189" spans="11:13" x14ac:dyDescent="0.35">
      <c r="K12189" s="293"/>
      <c r="M12189" s="290"/>
    </row>
    <row r="12190" spans="11:13" x14ac:dyDescent="0.35">
      <c r="K12190" s="293"/>
      <c r="M12190" s="290"/>
    </row>
    <row r="12191" spans="11:13" x14ac:dyDescent="0.35">
      <c r="K12191" s="293"/>
      <c r="M12191" s="290"/>
    </row>
    <row r="12192" spans="11:13" x14ac:dyDescent="0.35">
      <c r="K12192" s="293"/>
      <c r="M12192" s="290"/>
    </row>
    <row r="12193" spans="11:13" x14ac:dyDescent="0.35">
      <c r="K12193" s="293"/>
      <c r="M12193" s="290"/>
    </row>
    <row r="12194" spans="11:13" x14ac:dyDescent="0.35">
      <c r="K12194" s="293"/>
      <c r="M12194" s="290"/>
    </row>
    <row r="12195" spans="11:13" x14ac:dyDescent="0.35">
      <c r="K12195" s="293"/>
      <c r="M12195" s="290"/>
    </row>
    <row r="12196" spans="11:13" x14ac:dyDescent="0.35">
      <c r="K12196" s="293"/>
      <c r="M12196" s="290"/>
    </row>
    <row r="12197" spans="11:13" x14ac:dyDescent="0.35">
      <c r="K12197" s="293"/>
      <c r="M12197" s="290"/>
    </row>
    <row r="12198" spans="11:13" x14ac:dyDescent="0.35">
      <c r="K12198" s="293"/>
      <c r="M12198" s="290"/>
    </row>
    <row r="12199" spans="11:13" x14ac:dyDescent="0.35">
      <c r="K12199" s="293"/>
      <c r="M12199" s="290"/>
    </row>
    <row r="12200" spans="11:13" x14ac:dyDescent="0.35">
      <c r="K12200" s="293"/>
      <c r="M12200" s="290"/>
    </row>
    <row r="12201" spans="11:13" x14ac:dyDescent="0.35">
      <c r="K12201" s="293"/>
      <c r="M12201" s="290"/>
    </row>
    <row r="12202" spans="11:13" x14ac:dyDescent="0.35">
      <c r="K12202" s="293"/>
      <c r="M12202" s="290"/>
    </row>
    <row r="12203" spans="11:13" x14ac:dyDescent="0.35">
      <c r="K12203" s="293"/>
      <c r="M12203" s="290"/>
    </row>
    <row r="12204" spans="11:13" x14ac:dyDescent="0.35">
      <c r="K12204" s="293"/>
      <c r="M12204" s="290"/>
    </row>
    <row r="12205" spans="11:13" x14ac:dyDescent="0.35">
      <c r="K12205" s="293"/>
      <c r="M12205" s="290"/>
    </row>
    <row r="12206" spans="11:13" x14ac:dyDescent="0.35">
      <c r="K12206" s="293"/>
      <c r="M12206" s="290"/>
    </row>
    <row r="12207" spans="11:13" x14ac:dyDescent="0.35">
      <c r="K12207" s="293"/>
      <c r="M12207" s="290"/>
    </row>
    <row r="12208" spans="11:13" x14ac:dyDescent="0.35">
      <c r="K12208" s="293"/>
      <c r="M12208" s="290"/>
    </row>
    <row r="12209" spans="11:13" x14ac:dyDescent="0.35">
      <c r="K12209" s="293"/>
      <c r="M12209" s="290"/>
    </row>
    <row r="12210" spans="11:13" x14ac:dyDescent="0.35">
      <c r="K12210" s="293"/>
      <c r="M12210" s="290"/>
    </row>
    <row r="12211" spans="11:13" x14ac:dyDescent="0.35">
      <c r="K12211" s="293"/>
      <c r="M12211" s="290"/>
    </row>
    <row r="12212" spans="11:13" x14ac:dyDescent="0.35">
      <c r="K12212" s="293"/>
      <c r="M12212" s="290"/>
    </row>
    <row r="12213" spans="11:13" x14ac:dyDescent="0.35">
      <c r="K12213" s="293"/>
      <c r="M12213" s="290"/>
    </row>
    <row r="12214" spans="11:13" x14ac:dyDescent="0.35">
      <c r="K12214" s="293"/>
      <c r="M12214" s="290"/>
    </row>
    <row r="12215" spans="11:13" x14ac:dyDescent="0.35">
      <c r="K12215" s="293"/>
      <c r="M12215" s="290"/>
    </row>
    <row r="12216" spans="11:13" x14ac:dyDescent="0.35">
      <c r="K12216" s="293"/>
      <c r="M12216" s="290"/>
    </row>
    <row r="12217" spans="11:13" x14ac:dyDescent="0.35">
      <c r="K12217" s="293"/>
      <c r="M12217" s="290"/>
    </row>
    <row r="12218" spans="11:13" x14ac:dyDescent="0.35">
      <c r="K12218" s="293"/>
      <c r="M12218" s="290"/>
    </row>
    <row r="12219" spans="11:13" x14ac:dyDescent="0.35">
      <c r="K12219" s="293"/>
      <c r="M12219" s="290"/>
    </row>
    <row r="12220" spans="11:13" x14ac:dyDescent="0.35">
      <c r="K12220" s="293"/>
      <c r="M12220" s="290"/>
    </row>
    <row r="12221" spans="11:13" x14ac:dyDescent="0.35">
      <c r="K12221" s="293"/>
      <c r="M12221" s="290"/>
    </row>
    <row r="12222" spans="11:13" x14ac:dyDescent="0.35">
      <c r="K12222" s="293"/>
      <c r="M12222" s="290"/>
    </row>
    <row r="12223" spans="11:13" x14ac:dyDescent="0.35">
      <c r="K12223" s="293"/>
      <c r="M12223" s="290"/>
    </row>
    <row r="12224" spans="11:13" x14ac:dyDescent="0.35">
      <c r="K12224" s="293"/>
      <c r="M12224" s="290"/>
    </row>
    <row r="12225" spans="11:13" x14ac:dyDescent="0.35">
      <c r="K12225" s="293"/>
      <c r="M12225" s="290"/>
    </row>
    <row r="12226" spans="11:13" x14ac:dyDescent="0.35">
      <c r="K12226" s="293"/>
      <c r="M12226" s="290"/>
    </row>
    <row r="12227" spans="11:13" x14ac:dyDescent="0.35">
      <c r="K12227" s="293"/>
      <c r="M12227" s="290"/>
    </row>
    <row r="12228" spans="11:13" x14ac:dyDescent="0.35">
      <c r="K12228" s="293"/>
      <c r="M12228" s="290"/>
    </row>
    <row r="12229" spans="11:13" x14ac:dyDescent="0.35">
      <c r="K12229" s="293"/>
      <c r="M12229" s="290"/>
    </row>
    <row r="12230" spans="11:13" x14ac:dyDescent="0.35">
      <c r="K12230" s="293"/>
      <c r="M12230" s="290"/>
    </row>
    <row r="12231" spans="11:13" x14ac:dyDescent="0.35">
      <c r="K12231" s="293"/>
      <c r="M12231" s="290"/>
    </row>
    <row r="12232" spans="11:13" x14ac:dyDescent="0.35">
      <c r="K12232" s="293"/>
      <c r="M12232" s="290"/>
    </row>
    <row r="12233" spans="11:13" x14ac:dyDescent="0.35">
      <c r="K12233" s="293"/>
      <c r="M12233" s="290"/>
    </row>
    <row r="12234" spans="11:13" x14ac:dyDescent="0.35">
      <c r="K12234" s="293"/>
      <c r="M12234" s="290"/>
    </row>
    <row r="12235" spans="11:13" x14ac:dyDescent="0.35">
      <c r="K12235" s="293"/>
      <c r="M12235" s="290"/>
    </row>
    <row r="12236" spans="11:13" x14ac:dyDescent="0.35">
      <c r="K12236" s="293"/>
      <c r="M12236" s="290"/>
    </row>
    <row r="12237" spans="11:13" x14ac:dyDescent="0.35">
      <c r="K12237" s="293"/>
      <c r="M12237" s="290"/>
    </row>
    <row r="12238" spans="11:13" x14ac:dyDescent="0.35">
      <c r="K12238" s="293"/>
      <c r="M12238" s="290"/>
    </row>
    <row r="12239" spans="11:13" x14ac:dyDescent="0.35">
      <c r="K12239" s="293"/>
      <c r="M12239" s="290"/>
    </row>
    <row r="12240" spans="11:13" x14ac:dyDescent="0.35">
      <c r="K12240" s="293"/>
      <c r="M12240" s="290"/>
    </row>
    <row r="12241" spans="11:13" x14ac:dyDescent="0.35">
      <c r="K12241" s="293"/>
      <c r="M12241" s="290"/>
    </row>
    <row r="12242" spans="11:13" x14ac:dyDescent="0.35">
      <c r="K12242" s="293"/>
      <c r="M12242" s="290"/>
    </row>
    <row r="12243" spans="11:13" x14ac:dyDescent="0.35">
      <c r="K12243" s="293"/>
      <c r="M12243" s="290"/>
    </row>
    <row r="12244" spans="11:13" x14ac:dyDescent="0.35">
      <c r="K12244" s="293"/>
      <c r="M12244" s="290"/>
    </row>
    <row r="12245" spans="11:13" x14ac:dyDescent="0.35">
      <c r="K12245" s="293"/>
      <c r="M12245" s="290"/>
    </row>
    <row r="12246" spans="11:13" x14ac:dyDescent="0.35">
      <c r="K12246" s="293"/>
      <c r="M12246" s="290"/>
    </row>
    <row r="12247" spans="11:13" x14ac:dyDescent="0.35">
      <c r="K12247" s="293"/>
      <c r="M12247" s="290"/>
    </row>
    <row r="12248" spans="11:13" x14ac:dyDescent="0.35">
      <c r="K12248" s="293"/>
      <c r="M12248" s="290"/>
    </row>
    <row r="12249" spans="11:13" x14ac:dyDescent="0.35">
      <c r="K12249" s="293"/>
      <c r="M12249" s="290"/>
    </row>
    <row r="12250" spans="11:13" x14ac:dyDescent="0.35">
      <c r="K12250" s="293"/>
      <c r="M12250" s="290"/>
    </row>
    <row r="12251" spans="11:13" x14ac:dyDescent="0.35">
      <c r="K12251" s="293"/>
      <c r="M12251" s="290"/>
    </row>
    <row r="12252" spans="11:13" x14ac:dyDescent="0.35">
      <c r="K12252" s="293"/>
      <c r="M12252" s="290"/>
    </row>
    <row r="12253" spans="11:13" x14ac:dyDescent="0.35">
      <c r="K12253" s="293"/>
      <c r="M12253" s="290"/>
    </row>
    <row r="12254" spans="11:13" x14ac:dyDescent="0.35">
      <c r="K12254" s="293"/>
      <c r="M12254" s="290"/>
    </row>
    <row r="12255" spans="11:13" x14ac:dyDescent="0.35">
      <c r="K12255" s="293"/>
      <c r="M12255" s="290"/>
    </row>
    <row r="12256" spans="11:13" x14ac:dyDescent="0.35">
      <c r="K12256" s="293"/>
      <c r="M12256" s="290"/>
    </row>
    <row r="12257" spans="11:13" x14ac:dyDescent="0.35">
      <c r="K12257" s="293"/>
      <c r="M12257" s="290"/>
    </row>
    <row r="12258" spans="11:13" x14ac:dyDescent="0.35">
      <c r="K12258" s="293"/>
      <c r="M12258" s="290"/>
    </row>
    <row r="12259" spans="11:13" x14ac:dyDescent="0.35">
      <c r="K12259" s="293"/>
      <c r="M12259" s="290"/>
    </row>
    <row r="12260" spans="11:13" x14ac:dyDescent="0.35">
      <c r="K12260" s="293"/>
      <c r="M12260" s="290"/>
    </row>
    <row r="12261" spans="11:13" x14ac:dyDescent="0.35">
      <c r="K12261" s="293"/>
      <c r="M12261" s="290"/>
    </row>
    <row r="12262" spans="11:13" x14ac:dyDescent="0.35">
      <c r="K12262" s="293"/>
      <c r="M12262" s="290"/>
    </row>
    <row r="12263" spans="11:13" x14ac:dyDescent="0.35">
      <c r="K12263" s="293"/>
      <c r="M12263" s="290"/>
    </row>
    <row r="12264" spans="11:13" x14ac:dyDescent="0.35">
      <c r="K12264" s="293"/>
      <c r="M12264" s="290"/>
    </row>
    <row r="12265" spans="11:13" x14ac:dyDescent="0.35">
      <c r="K12265" s="293"/>
      <c r="M12265" s="290"/>
    </row>
    <row r="12266" spans="11:13" x14ac:dyDescent="0.35">
      <c r="K12266" s="293"/>
      <c r="M12266" s="290"/>
    </row>
    <row r="12267" spans="11:13" x14ac:dyDescent="0.35">
      <c r="K12267" s="293"/>
      <c r="M12267" s="290"/>
    </row>
    <row r="12268" spans="11:13" x14ac:dyDescent="0.35">
      <c r="K12268" s="293"/>
      <c r="M12268" s="290"/>
    </row>
    <row r="12269" spans="11:13" x14ac:dyDescent="0.35">
      <c r="K12269" s="293"/>
      <c r="M12269" s="290"/>
    </row>
    <row r="12270" spans="11:13" x14ac:dyDescent="0.35">
      <c r="K12270" s="293"/>
      <c r="M12270" s="290"/>
    </row>
    <row r="12271" spans="11:13" x14ac:dyDescent="0.35">
      <c r="K12271" s="293"/>
      <c r="M12271" s="290"/>
    </row>
    <row r="12272" spans="11:13" x14ac:dyDescent="0.35">
      <c r="K12272" s="293"/>
      <c r="M12272" s="290"/>
    </row>
    <row r="12273" spans="11:13" x14ac:dyDescent="0.35">
      <c r="K12273" s="293"/>
      <c r="M12273" s="290"/>
    </row>
    <row r="12274" spans="11:13" x14ac:dyDescent="0.35">
      <c r="K12274" s="293"/>
      <c r="M12274" s="290"/>
    </row>
    <row r="12275" spans="11:13" x14ac:dyDescent="0.35">
      <c r="K12275" s="293"/>
      <c r="M12275" s="290"/>
    </row>
    <row r="12276" spans="11:13" x14ac:dyDescent="0.35">
      <c r="K12276" s="293"/>
      <c r="M12276" s="290"/>
    </row>
    <row r="12277" spans="11:13" x14ac:dyDescent="0.35">
      <c r="K12277" s="293"/>
      <c r="M12277" s="290"/>
    </row>
    <row r="12278" spans="11:13" x14ac:dyDescent="0.35">
      <c r="K12278" s="293"/>
      <c r="M12278" s="290"/>
    </row>
    <row r="12279" spans="11:13" x14ac:dyDescent="0.35">
      <c r="K12279" s="293"/>
      <c r="M12279" s="290"/>
    </row>
    <row r="12280" spans="11:13" x14ac:dyDescent="0.35">
      <c r="K12280" s="293"/>
      <c r="M12280" s="290"/>
    </row>
    <row r="12281" spans="11:13" x14ac:dyDescent="0.35">
      <c r="K12281" s="293"/>
      <c r="M12281" s="290"/>
    </row>
    <row r="12282" spans="11:13" x14ac:dyDescent="0.35">
      <c r="K12282" s="293"/>
      <c r="M12282" s="290"/>
    </row>
    <row r="12283" spans="11:13" x14ac:dyDescent="0.35">
      <c r="K12283" s="293"/>
      <c r="M12283" s="290"/>
    </row>
    <row r="12284" spans="11:13" x14ac:dyDescent="0.35">
      <c r="K12284" s="293"/>
      <c r="M12284" s="290"/>
    </row>
    <row r="12285" spans="11:13" x14ac:dyDescent="0.35">
      <c r="K12285" s="293"/>
      <c r="M12285" s="290"/>
    </row>
    <row r="12286" spans="11:13" x14ac:dyDescent="0.35">
      <c r="K12286" s="293"/>
      <c r="M12286" s="290"/>
    </row>
    <row r="12287" spans="11:13" x14ac:dyDescent="0.35">
      <c r="K12287" s="293"/>
      <c r="M12287" s="290"/>
    </row>
    <row r="12288" spans="11:13" x14ac:dyDescent="0.35">
      <c r="K12288" s="293"/>
      <c r="M12288" s="290"/>
    </row>
    <row r="12289" spans="11:13" x14ac:dyDescent="0.35">
      <c r="K12289" s="293"/>
      <c r="M12289" s="290"/>
    </row>
    <row r="12290" spans="11:13" x14ac:dyDescent="0.35">
      <c r="K12290" s="293"/>
      <c r="M12290" s="290"/>
    </row>
    <row r="12291" spans="11:13" x14ac:dyDescent="0.35">
      <c r="K12291" s="293"/>
      <c r="M12291" s="290"/>
    </row>
    <row r="12292" spans="11:13" x14ac:dyDescent="0.35">
      <c r="K12292" s="293"/>
      <c r="M12292" s="290"/>
    </row>
    <row r="12293" spans="11:13" x14ac:dyDescent="0.35">
      <c r="K12293" s="293"/>
      <c r="M12293" s="290"/>
    </row>
    <row r="12294" spans="11:13" x14ac:dyDescent="0.35">
      <c r="K12294" s="293"/>
      <c r="M12294" s="290"/>
    </row>
    <row r="12295" spans="11:13" x14ac:dyDescent="0.35">
      <c r="K12295" s="293"/>
      <c r="M12295" s="290"/>
    </row>
    <row r="12296" spans="11:13" x14ac:dyDescent="0.35">
      <c r="K12296" s="293"/>
      <c r="M12296" s="290"/>
    </row>
    <row r="12297" spans="11:13" x14ac:dyDescent="0.35">
      <c r="K12297" s="293"/>
      <c r="M12297" s="290"/>
    </row>
    <row r="12298" spans="11:13" x14ac:dyDescent="0.35">
      <c r="K12298" s="293"/>
      <c r="M12298" s="290"/>
    </row>
    <row r="12299" spans="11:13" x14ac:dyDescent="0.35">
      <c r="K12299" s="293"/>
      <c r="M12299" s="290"/>
    </row>
    <row r="12300" spans="11:13" x14ac:dyDescent="0.35">
      <c r="K12300" s="293"/>
      <c r="M12300" s="290"/>
    </row>
    <row r="12301" spans="11:13" x14ac:dyDescent="0.35">
      <c r="K12301" s="293"/>
      <c r="M12301" s="290"/>
    </row>
    <row r="12302" spans="11:13" x14ac:dyDescent="0.35">
      <c r="K12302" s="293"/>
      <c r="M12302" s="290"/>
    </row>
    <row r="12303" spans="11:13" x14ac:dyDescent="0.35">
      <c r="K12303" s="293"/>
      <c r="M12303" s="290"/>
    </row>
    <row r="12304" spans="11:13" x14ac:dyDescent="0.35">
      <c r="K12304" s="293"/>
      <c r="M12304" s="290"/>
    </row>
    <row r="12305" spans="11:13" x14ac:dyDescent="0.35">
      <c r="K12305" s="293"/>
      <c r="M12305" s="290"/>
    </row>
    <row r="12306" spans="11:13" x14ac:dyDescent="0.35">
      <c r="K12306" s="293"/>
      <c r="M12306" s="290"/>
    </row>
    <row r="12307" spans="11:13" x14ac:dyDescent="0.35">
      <c r="K12307" s="293"/>
      <c r="M12307" s="290"/>
    </row>
    <row r="12308" spans="11:13" x14ac:dyDescent="0.35">
      <c r="K12308" s="293"/>
      <c r="M12308" s="290"/>
    </row>
    <row r="12309" spans="11:13" x14ac:dyDescent="0.35">
      <c r="K12309" s="293"/>
      <c r="M12309" s="290"/>
    </row>
    <row r="12310" spans="11:13" x14ac:dyDescent="0.35">
      <c r="K12310" s="293"/>
      <c r="M12310" s="290"/>
    </row>
    <row r="12311" spans="11:13" x14ac:dyDescent="0.35">
      <c r="K12311" s="293"/>
      <c r="M12311" s="290"/>
    </row>
    <row r="12312" spans="11:13" x14ac:dyDescent="0.35">
      <c r="K12312" s="293"/>
      <c r="M12312" s="290"/>
    </row>
    <row r="12313" spans="11:13" x14ac:dyDescent="0.35">
      <c r="K12313" s="293"/>
      <c r="M12313" s="290"/>
    </row>
    <row r="12314" spans="11:13" x14ac:dyDescent="0.35">
      <c r="K12314" s="293"/>
      <c r="M12314" s="290"/>
    </row>
    <row r="12315" spans="11:13" x14ac:dyDescent="0.35">
      <c r="K12315" s="293"/>
      <c r="M12315" s="290"/>
    </row>
    <row r="12316" spans="11:13" x14ac:dyDescent="0.35">
      <c r="K12316" s="293"/>
      <c r="M12316" s="290"/>
    </row>
    <row r="12317" spans="11:13" x14ac:dyDescent="0.35">
      <c r="K12317" s="293"/>
      <c r="M12317" s="290"/>
    </row>
    <row r="12318" spans="11:13" x14ac:dyDescent="0.35">
      <c r="K12318" s="293"/>
      <c r="M12318" s="290"/>
    </row>
    <row r="12319" spans="11:13" x14ac:dyDescent="0.35">
      <c r="K12319" s="293"/>
      <c r="M12319" s="290"/>
    </row>
    <row r="12320" spans="11:13" x14ac:dyDescent="0.35">
      <c r="K12320" s="293"/>
      <c r="M12320" s="290"/>
    </row>
    <row r="12321" spans="11:13" x14ac:dyDescent="0.35">
      <c r="K12321" s="293"/>
      <c r="M12321" s="290"/>
    </row>
    <row r="12322" spans="11:13" x14ac:dyDescent="0.35">
      <c r="K12322" s="293"/>
      <c r="M12322" s="290"/>
    </row>
    <row r="12323" spans="11:13" x14ac:dyDescent="0.35">
      <c r="K12323" s="293"/>
      <c r="M12323" s="290"/>
    </row>
    <row r="12324" spans="11:13" x14ac:dyDescent="0.35">
      <c r="K12324" s="293"/>
      <c r="M12324" s="290"/>
    </row>
    <row r="12325" spans="11:13" x14ac:dyDescent="0.35">
      <c r="K12325" s="293"/>
      <c r="M12325" s="290"/>
    </row>
    <row r="12326" spans="11:13" x14ac:dyDescent="0.35">
      <c r="K12326" s="293"/>
      <c r="M12326" s="290"/>
    </row>
    <row r="12327" spans="11:13" x14ac:dyDescent="0.35">
      <c r="K12327" s="293"/>
      <c r="M12327" s="290"/>
    </row>
    <row r="12328" spans="11:13" x14ac:dyDescent="0.35">
      <c r="K12328" s="293"/>
      <c r="M12328" s="290"/>
    </row>
    <row r="12329" spans="11:13" x14ac:dyDescent="0.35">
      <c r="K12329" s="293"/>
      <c r="M12329" s="290"/>
    </row>
    <row r="12330" spans="11:13" x14ac:dyDescent="0.35">
      <c r="K12330" s="293"/>
      <c r="M12330" s="290"/>
    </row>
    <row r="12331" spans="11:13" x14ac:dyDescent="0.35">
      <c r="K12331" s="293"/>
      <c r="M12331" s="290"/>
    </row>
    <row r="12332" spans="11:13" x14ac:dyDescent="0.35">
      <c r="K12332" s="293"/>
      <c r="M12332" s="290"/>
    </row>
    <row r="12333" spans="11:13" x14ac:dyDescent="0.35">
      <c r="K12333" s="293"/>
      <c r="M12333" s="290"/>
    </row>
    <row r="12334" spans="11:13" x14ac:dyDescent="0.35">
      <c r="K12334" s="293"/>
      <c r="M12334" s="290"/>
    </row>
    <row r="12335" spans="11:13" x14ac:dyDescent="0.35">
      <c r="K12335" s="293"/>
      <c r="M12335" s="290"/>
    </row>
    <row r="12336" spans="11:13" x14ac:dyDescent="0.35">
      <c r="K12336" s="293"/>
      <c r="M12336" s="290"/>
    </row>
    <row r="12337" spans="11:13" x14ac:dyDescent="0.35">
      <c r="K12337" s="293"/>
      <c r="M12337" s="290"/>
    </row>
    <row r="12338" spans="11:13" x14ac:dyDescent="0.35">
      <c r="K12338" s="293"/>
      <c r="M12338" s="290"/>
    </row>
    <row r="12339" spans="11:13" x14ac:dyDescent="0.35">
      <c r="K12339" s="293"/>
      <c r="M12339" s="290"/>
    </row>
    <row r="12340" spans="11:13" x14ac:dyDescent="0.35">
      <c r="K12340" s="293"/>
      <c r="M12340" s="290"/>
    </row>
    <row r="12341" spans="11:13" x14ac:dyDescent="0.35">
      <c r="K12341" s="293"/>
      <c r="M12341" s="290"/>
    </row>
    <row r="12342" spans="11:13" x14ac:dyDescent="0.35">
      <c r="K12342" s="293"/>
      <c r="M12342" s="290"/>
    </row>
    <row r="12343" spans="11:13" x14ac:dyDescent="0.35">
      <c r="K12343" s="293"/>
      <c r="M12343" s="290"/>
    </row>
    <row r="12344" spans="11:13" x14ac:dyDescent="0.35">
      <c r="K12344" s="293"/>
      <c r="M12344" s="290"/>
    </row>
    <row r="12345" spans="11:13" x14ac:dyDescent="0.35">
      <c r="K12345" s="293"/>
      <c r="M12345" s="290"/>
    </row>
    <row r="12346" spans="11:13" x14ac:dyDescent="0.35">
      <c r="K12346" s="293"/>
      <c r="M12346" s="290"/>
    </row>
    <row r="12347" spans="11:13" x14ac:dyDescent="0.35">
      <c r="K12347" s="293"/>
      <c r="M12347" s="290"/>
    </row>
    <row r="12348" spans="11:13" x14ac:dyDescent="0.35">
      <c r="K12348" s="293"/>
      <c r="M12348" s="290"/>
    </row>
    <row r="12349" spans="11:13" x14ac:dyDescent="0.35">
      <c r="K12349" s="293"/>
      <c r="M12349" s="290"/>
    </row>
    <row r="12350" spans="11:13" x14ac:dyDescent="0.35">
      <c r="K12350" s="293"/>
      <c r="M12350" s="290"/>
    </row>
    <row r="12351" spans="11:13" x14ac:dyDescent="0.35">
      <c r="K12351" s="293"/>
      <c r="M12351" s="290"/>
    </row>
    <row r="12352" spans="11:13" x14ac:dyDescent="0.35">
      <c r="K12352" s="293"/>
      <c r="M12352" s="290"/>
    </row>
    <row r="12353" spans="11:13" x14ac:dyDescent="0.35">
      <c r="K12353" s="293"/>
      <c r="M12353" s="290"/>
    </row>
    <row r="12354" spans="11:13" x14ac:dyDescent="0.35">
      <c r="K12354" s="293"/>
      <c r="M12354" s="290"/>
    </row>
    <row r="12355" spans="11:13" x14ac:dyDescent="0.35">
      <c r="K12355" s="293"/>
      <c r="M12355" s="290"/>
    </row>
    <row r="12356" spans="11:13" x14ac:dyDescent="0.35">
      <c r="K12356" s="293"/>
      <c r="M12356" s="290"/>
    </row>
    <row r="12357" spans="11:13" x14ac:dyDescent="0.35">
      <c r="K12357" s="293"/>
      <c r="M12357" s="290"/>
    </row>
    <row r="12358" spans="11:13" x14ac:dyDescent="0.35">
      <c r="K12358" s="293"/>
      <c r="M12358" s="290"/>
    </row>
    <row r="12359" spans="11:13" x14ac:dyDescent="0.35">
      <c r="K12359" s="293"/>
      <c r="M12359" s="290"/>
    </row>
    <row r="12360" spans="11:13" x14ac:dyDescent="0.35">
      <c r="K12360" s="293"/>
      <c r="M12360" s="290"/>
    </row>
    <row r="12361" spans="11:13" x14ac:dyDescent="0.35">
      <c r="K12361" s="293"/>
      <c r="M12361" s="290"/>
    </row>
    <row r="12362" spans="11:13" x14ac:dyDescent="0.35">
      <c r="K12362" s="293"/>
      <c r="M12362" s="290"/>
    </row>
    <row r="12363" spans="11:13" x14ac:dyDescent="0.35">
      <c r="K12363" s="293"/>
      <c r="M12363" s="290"/>
    </row>
    <row r="12364" spans="11:13" x14ac:dyDescent="0.35">
      <c r="K12364" s="293"/>
      <c r="M12364" s="290"/>
    </row>
    <row r="12365" spans="11:13" x14ac:dyDescent="0.35">
      <c r="K12365" s="293"/>
      <c r="M12365" s="290"/>
    </row>
    <row r="12366" spans="11:13" x14ac:dyDescent="0.35">
      <c r="K12366" s="293"/>
      <c r="M12366" s="290"/>
    </row>
    <row r="12367" spans="11:13" x14ac:dyDescent="0.35">
      <c r="K12367" s="293"/>
      <c r="M12367" s="290"/>
    </row>
    <row r="12368" spans="11:13" x14ac:dyDescent="0.35">
      <c r="K12368" s="293"/>
      <c r="M12368" s="290"/>
    </row>
    <row r="12369" spans="11:13" x14ac:dyDescent="0.35">
      <c r="K12369" s="293"/>
      <c r="M12369" s="290"/>
    </row>
    <row r="12370" spans="11:13" x14ac:dyDescent="0.35">
      <c r="K12370" s="293"/>
      <c r="M12370" s="290"/>
    </row>
    <row r="12371" spans="11:13" x14ac:dyDescent="0.35">
      <c r="K12371" s="293"/>
      <c r="M12371" s="290"/>
    </row>
    <row r="12372" spans="11:13" x14ac:dyDescent="0.35">
      <c r="K12372" s="293"/>
      <c r="M12372" s="290"/>
    </row>
    <row r="12373" spans="11:13" x14ac:dyDescent="0.35">
      <c r="K12373" s="293"/>
      <c r="M12373" s="290"/>
    </row>
    <row r="12374" spans="11:13" x14ac:dyDescent="0.35">
      <c r="K12374" s="293"/>
      <c r="M12374" s="290"/>
    </row>
    <row r="12375" spans="11:13" x14ac:dyDescent="0.35">
      <c r="K12375" s="293"/>
      <c r="M12375" s="290"/>
    </row>
    <row r="12376" spans="11:13" x14ac:dyDescent="0.35">
      <c r="K12376" s="293"/>
      <c r="M12376" s="290"/>
    </row>
    <row r="12377" spans="11:13" x14ac:dyDescent="0.35">
      <c r="K12377" s="293"/>
      <c r="M12377" s="290"/>
    </row>
    <row r="12378" spans="11:13" x14ac:dyDescent="0.35">
      <c r="K12378" s="293"/>
      <c r="M12378" s="290"/>
    </row>
    <row r="12379" spans="11:13" x14ac:dyDescent="0.35">
      <c r="K12379" s="293"/>
      <c r="M12379" s="290"/>
    </row>
    <row r="12380" spans="11:13" x14ac:dyDescent="0.35">
      <c r="K12380" s="293"/>
      <c r="M12380" s="290"/>
    </row>
    <row r="12381" spans="11:13" x14ac:dyDescent="0.35">
      <c r="K12381" s="293"/>
      <c r="M12381" s="290"/>
    </row>
    <row r="12382" spans="11:13" x14ac:dyDescent="0.35">
      <c r="K12382" s="293"/>
      <c r="M12382" s="290"/>
    </row>
    <row r="12383" spans="11:13" x14ac:dyDescent="0.35">
      <c r="K12383" s="293"/>
      <c r="M12383" s="290"/>
    </row>
    <row r="12384" spans="11:13" x14ac:dyDescent="0.35">
      <c r="K12384" s="293"/>
      <c r="M12384" s="290"/>
    </row>
    <row r="12385" spans="11:13" x14ac:dyDescent="0.35">
      <c r="K12385" s="293"/>
      <c r="M12385" s="290"/>
    </row>
    <row r="12386" spans="11:13" x14ac:dyDescent="0.35">
      <c r="K12386" s="293"/>
      <c r="M12386" s="290"/>
    </row>
    <row r="12387" spans="11:13" x14ac:dyDescent="0.35">
      <c r="K12387" s="293"/>
      <c r="M12387" s="290"/>
    </row>
    <row r="12388" spans="11:13" x14ac:dyDescent="0.35">
      <c r="K12388" s="293"/>
      <c r="M12388" s="290"/>
    </row>
    <row r="12389" spans="11:13" x14ac:dyDescent="0.35">
      <c r="K12389" s="293"/>
      <c r="M12389" s="290"/>
    </row>
    <row r="12390" spans="11:13" x14ac:dyDescent="0.35">
      <c r="K12390" s="293"/>
      <c r="M12390" s="290"/>
    </row>
    <row r="12391" spans="11:13" x14ac:dyDescent="0.35">
      <c r="K12391" s="293"/>
      <c r="M12391" s="290"/>
    </row>
    <row r="12392" spans="11:13" x14ac:dyDescent="0.35">
      <c r="K12392" s="293"/>
      <c r="M12392" s="290"/>
    </row>
    <row r="12393" spans="11:13" x14ac:dyDescent="0.35">
      <c r="K12393" s="293"/>
      <c r="M12393" s="290"/>
    </row>
    <row r="12394" spans="11:13" x14ac:dyDescent="0.35">
      <c r="K12394" s="293"/>
      <c r="M12394" s="290"/>
    </row>
    <row r="12395" spans="11:13" x14ac:dyDescent="0.35">
      <c r="K12395" s="293"/>
      <c r="M12395" s="290"/>
    </row>
    <row r="12396" spans="11:13" x14ac:dyDescent="0.35">
      <c r="K12396" s="293"/>
      <c r="M12396" s="290"/>
    </row>
    <row r="12397" spans="11:13" x14ac:dyDescent="0.35">
      <c r="K12397" s="293"/>
      <c r="M12397" s="290"/>
    </row>
    <row r="12398" spans="11:13" x14ac:dyDescent="0.35">
      <c r="K12398" s="293"/>
      <c r="M12398" s="290"/>
    </row>
    <row r="12399" spans="11:13" x14ac:dyDescent="0.35">
      <c r="K12399" s="293"/>
      <c r="M12399" s="290"/>
    </row>
    <row r="12400" spans="11:13" x14ac:dyDescent="0.35">
      <c r="K12400" s="293"/>
      <c r="M12400" s="290"/>
    </row>
    <row r="12401" spans="11:13" x14ac:dyDescent="0.35">
      <c r="K12401" s="293"/>
      <c r="M12401" s="290"/>
    </row>
    <row r="12402" spans="11:13" x14ac:dyDescent="0.35">
      <c r="K12402" s="293"/>
      <c r="M12402" s="290"/>
    </row>
    <row r="12403" spans="11:13" x14ac:dyDescent="0.35">
      <c r="K12403" s="293"/>
      <c r="M12403" s="290"/>
    </row>
    <row r="12404" spans="11:13" x14ac:dyDescent="0.35">
      <c r="K12404" s="293"/>
      <c r="M12404" s="290"/>
    </row>
    <row r="12405" spans="11:13" x14ac:dyDescent="0.35">
      <c r="K12405" s="293"/>
      <c r="M12405" s="290"/>
    </row>
    <row r="12406" spans="11:13" x14ac:dyDescent="0.35">
      <c r="K12406" s="293"/>
      <c r="M12406" s="290"/>
    </row>
    <row r="12407" spans="11:13" x14ac:dyDescent="0.35">
      <c r="K12407" s="293"/>
      <c r="M12407" s="290"/>
    </row>
    <row r="12408" spans="11:13" x14ac:dyDescent="0.35">
      <c r="K12408" s="293"/>
      <c r="M12408" s="290"/>
    </row>
    <row r="12409" spans="11:13" x14ac:dyDescent="0.35">
      <c r="K12409" s="293"/>
      <c r="M12409" s="290"/>
    </row>
    <row r="12410" spans="11:13" x14ac:dyDescent="0.35">
      <c r="K12410" s="293"/>
      <c r="M12410" s="290"/>
    </row>
    <row r="12411" spans="11:13" x14ac:dyDescent="0.35">
      <c r="K12411" s="293"/>
      <c r="M12411" s="290"/>
    </row>
    <row r="12412" spans="11:13" x14ac:dyDescent="0.35">
      <c r="K12412" s="293"/>
      <c r="M12412" s="290"/>
    </row>
    <row r="12413" spans="11:13" x14ac:dyDescent="0.35">
      <c r="K12413" s="293"/>
      <c r="M12413" s="290"/>
    </row>
    <row r="12414" spans="11:13" x14ac:dyDescent="0.35">
      <c r="K12414" s="293"/>
      <c r="M12414" s="290"/>
    </row>
    <row r="12415" spans="11:13" x14ac:dyDescent="0.35">
      <c r="K12415" s="293"/>
      <c r="M12415" s="290"/>
    </row>
    <row r="12416" spans="11:13" x14ac:dyDescent="0.35">
      <c r="K12416" s="293"/>
      <c r="M12416" s="290"/>
    </row>
    <row r="12417" spans="11:13" x14ac:dyDescent="0.35">
      <c r="K12417" s="293"/>
      <c r="M12417" s="290"/>
    </row>
    <row r="12418" spans="11:13" x14ac:dyDescent="0.35">
      <c r="K12418" s="293"/>
      <c r="M12418" s="290"/>
    </row>
    <row r="12419" spans="11:13" x14ac:dyDescent="0.35">
      <c r="K12419" s="293"/>
      <c r="M12419" s="290"/>
    </row>
    <row r="12420" spans="11:13" x14ac:dyDescent="0.35">
      <c r="K12420" s="293"/>
      <c r="M12420" s="290"/>
    </row>
    <row r="12421" spans="11:13" x14ac:dyDescent="0.35">
      <c r="K12421" s="293"/>
      <c r="M12421" s="290"/>
    </row>
    <row r="12422" spans="11:13" x14ac:dyDescent="0.35">
      <c r="K12422" s="293"/>
      <c r="M12422" s="290"/>
    </row>
    <row r="12423" spans="11:13" x14ac:dyDescent="0.35">
      <c r="K12423" s="293"/>
      <c r="M12423" s="290"/>
    </row>
    <row r="12424" spans="11:13" x14ac:dyDescent="0.35">
      <c r="K12424" s="293"/>
      <c r="M12424" s="290"/>
    </row>
    <row r="12425" spans="11:13" x14ac:dyDescent="0.35">
      <c r="K12425" s="293"/>
      <c r="M12425" s="290"/>
    </row>
    <row r="12426" spans="11:13" x14ac:dyDescent="0.35">
      <c r="K12426" s="293"/>
      <c r="M12426" s="290"/>
    </row>
    <row r="12427" spans="11:13" x14ac:dyDescent="0.35">
      <c r="K12427" s="293"/>
      <c r="M12427" s="290"/>
    </row>
    <row r="12428" spans="11:13" x14ac:dyDescent="0.35">
      <c r="K12428" s="293"/>
      <c r="M12428" s="290"/>
    </row>
    <row r="12429" spans="11:13" x14ac:dyDescent="0.35">
      <c r="K12429" s="293"/>
      <c r="M12429" s="290"/>
    </row>
    <row r="12430" spans="11:13" x14ac:dyDescent="0.35">
      <c r="K12430" s="293"/>
      <c r="M12430" s="290"/>
    </row>
    <row r="12431" spans="11:13" x14ac:dyDescent="0.35">
      <c r="K12431" s="293"/>
      <c r="M12431" s="290"/>
    </row>
    <row r="12432" spans="11:13" x14ac:dyDescent="0.35">
      <c r="K12432" s="293"/>
      <c r="M12432" s="290"/>
    </row>
    <row r="12433" spans="11:13" x14ac:dyDescent="0.35">
      <c r="K12433" s="293"/>
      <c r="M12433" s="290"/>
    </row>
    <row r="12434" spans="11:13" x14ac:dyDescent="0.35">
      <c r="K12434" s="293"/>
      <c r="M12434" s="290"/>
    </row>
    <row r="12435" spans="11:13" x14ac:dyDescent="0.35">
      <c r="K12435" s="293"/>
      <c r="M12435" s="290"/>
    </row>
    <row r="12436" spans="11:13" x14ac:dyDescent="0.35">
      <c r="K12436" s="293"/>
      <c r="M12436" s="290"/>
    </row>
    <row r="12437" spans="11:13" x14ac:dyDescent="0.35">
      <c r="K12437" s="293"/>
      <c r="M12437" s="290"/>
    </row>
    <row r="12438" spans="11:13" x14ac:dyDescent="0.35">
      <c r="K12438" s="293"/>
      <c r="M12438" s="290"/>
    </row>
    <row r="12439" spans="11:13" x14ac:dyDescent="0.35">
      <c r="K12439" s="293"/>
      <c r="M12439" s="290"/>
    </row>
    <row r="12440" spans="11:13" x14ac:dyDescent="0.35">
      <c r="K12440" s="293"/>
      <c r="M12440" s="290"/>
    </row>
    <row r="12441" spans="11:13" x14ac:dyDescent="0.35">
      <c r="K12441" s="293"/>
      <c r="M12441" s="290"/>
    </row>
    <row r="12442" spans="11:13" x14ac:dyDescent="0.35">
      <c r="K12442" s="293"/>
      <c r="M12442" s="290"/>
    </row>
    <row r="12443" spans="11:13" x14ac:dyDescent="0.35">
      <c r="K12443" s="293"/>
      <c r="M12443" s="290"/>
    </row>
    <row r="12444" spans="11:13" x14ac:dyDescent="0.35">
      <c r="K12444" s="293"/>
      <c r="M12444" s="290"/>
    </row>
    <row r="12445" spans="11:13" x14ac:dyDescent="0.35">
      <c r="K12445" s="293"/>
      <c r="M12445" s="290"/>
    </row>
    <row r="12446" spans="11:13" x14ac:dyDescent="0.35">
      <c r="K12446" s="293"/>
      <c r="M12446" s="290"/>
    </row>
    <row r="12447" spans="11:13" x14ac:dyDescent="0.35">
      <c r="K12447" s="293"/>
      <c r="M12447" s="290"/>
    </row>
    <row r="12448" spans="11:13" x14ac:dyDescent="0.35">
      <c r="K12448" s="293"/>
      <c r="M12448" s="290"/>
    </row>
    <row r="12449" spans="11:13" x14ac:dyDescent="0.35">
      <c r="K12449" s="293"/>
      <c r="M12449" s="290"/>
    </row>
    <row r="12450" spans="11:13" x14ac:dyDescent="0.35">
      <c r="K12450" s="293"/>
      <c r="M12450" s="290"/>
    </row>
    <row r="12451" spans="11:13" x14ac:dyDescent="0.35">
      <c r="K12451" s="293"/>
      <c r="M12451" s="290"/>
    </row>
    <row r="12452" spans="11:13" x14ac:dyDescent="0.35">
      <c r="K12452" s="293"/>
      <c r="M12452" s="290"/>
    </row>
    <row r="12453" spans="11:13" x14ac:dyDescent="0.35">
      <c r="K12453" s="293"/>
      <c r="M12453" s="290"/>
    </row>
    <row r="12454" spans="11:13" x14ac:dyDescent="0.35">
      <c r="K12454" s="293"/>
      <c r="M12454" s="290"/>
    </row>
    <row r="12455" spans="11:13" x14ac:dyDescent="0.35">
      <c r="K12455" s="293"/>
      <c r="M12455" s="290"/>
    </row>
    <row r="12456" spans="11:13" x14ac:dyDescent="0.35">
      <c r="K12456" s="293"/>
      <c r="M12456" s="290"/>
    </row>
    <row r="12457" spans="11:13" x14ac:dyDescent="0.35">
      <c r="K12457" s="293"/>
      <c r="M12457" s="290"/>
    </row>
    <row r="12458" spans="11:13" x14ac:dyDescent="0.35">
      <c r="K12458" s="293"/>
      <c r="M12458" s="290"/>
    </row>
    <row r="12459" spans="11:13" x14ac:dyDescent="0.35">
      <c r="K12459" s="293"/>
      <c r="M12459" s="290"/>
    </row>
    <row r="12460" spans="11:13" x14ac:dyDescent="0.35">
      <c r="K12460" s="293"/>
      <c r="M12460" s="290"/>
    </row>
    <row r="12461" spans="11:13" x14ac:dyDescent="0.35">
      <c r="K12461" s="293"/>
      <c r="M12461" s="290"/>
    </row>
    <row r="12462" spans="11:13" x14ac:dyDescent="0.35">
      <c r="K12462" s="293"/>
      <c r="M12462" s="290"/>
    </row>
    <row r="12463" spans="11:13" x14ac:dyDescent="0.35">
      <c r="K12463" s="293"/>
      <c r="M12463" s="290"/>
    </row>
    <row r="12464" spans="11:13" x14ac:dyDescent="0.35">
      <c r="K12464" s="293"/>
      <c r="M12464" s="290"/>
    </row>
    <row r="12465" spans="11:13" x14ac:dyDescent="0.35">
      <c r="K12465" s="293"/>
      <c r="M12465" s="290"/>
    </row>
    <row r="12466" spans="11:13" x14ac:dyDescent="0.35">
      <c r="K12466" s="293"/>
      <c r="M12466" s="290"/>
    </row>
    <row r="12467" spans="11:13" x14ac:dyDescent="0.35">
      <c r="K12467" s="293"/>
      <c r="M12467" s="290"/>
    </row>
    <row r="12468" spans="11:13" x14ac:dyDescent="0.35">
      <c r="K12468" s="293"/>
      <c r="M12468" s="290"/>
    </row>
    <row r="12469" spans="11:13" x14ac:dyDescent="0.35">
      <c r="K12469" s="293"/>
      <c r="M12469" s="290"/>
    </row>
    <row r="12470" spans="11:13" x14ac:dyDescent="0.35">
      <c r="K12470" s="293"/>
      <c r="M12470" s="290"/>
    </row>
    <row r="12471" spans="11:13" x14ac:dyDescent="0.35">
      <c r="K12471" s="293"/>
      <c r="M12471" s="290"/>
    </row>
    <row r="12472" spans="11:13" x14ac:dyDescent="0.35">
      <c r="K12472" s="293"/>
      <c r="M12472" s="290"/>
    </row>
    <row r="12473" spans="11:13" x14ac:dyDescent="0.35">
      <c r="K12473" s="293"/>
      <c r="M12473" s="290"/>
    </row>
    <row r="12474" spans="11:13" x14ac:dyDescent="0.35">
      <c r="K12474" s="293"/>
      <c r="M12474" s="290"/>
    </row>
    <row r="12475" spans="11:13" x14ac:dyDescent="0.35">
      <c r="K12475" s="293"/>
      <c r="M12475" s="290"/>
    </row>
    <row r="12476" spans="11:13" x14ac:dyDescent="0.35">
      <c r="K12476" s="293"/>
      <c r="M12476" s="290"/>
    </row>
    <row r="12477" spans="11:13" x14ac:dyDescent="0.35">
      <c r="K12477" s="293"/>
      <c r="M12477" s="290"/>
    </row>
    <row r="12478" spans="11:13" x14ac:dyDescent="0.35">
      <c r="K12478" s="293"/>
      <c r="M12478" s="290"/>
    </row>
    <row r="12479" spans="11:13" x14ac:dyDescent="0.35">
      <c r="K12479" s="293"/>
      <c r="M12479" s="290"/>
    </row>
    <row r="12480" spans="11:13" x14ac:dyDescent="0.35">
      <c r="K12480" s="293"/>
      <c r="M12480" s="290"/>
    </row>
    <row r="12481" spans="11:13" x14ac:dyDescent="0.35">
      <c r="K12481" s="293"/>
      <c r="M12481" s="290"/>
    </row>
    <row r="12482" spans="11:13" x14ac:dyDescent="0.35">
      <c r="K12482" s="293"/>
      <c r="M12482" s="290"/>
    </row>
    <row r="12483" spans="11:13" x14ac:dyDescent="0.35">
      <c r="K12483" s="293"/>
      <c r="M12483" s="290"/>
    </row>
    <row r="12484" spans="11:13" x14ac:dyDescent="0.35">
      <c r="K12484" s="293"/>
      <c r="M12484" s="290"/>
    </row>
    <row r="12485" spans="11:13" x14ac:dyDescent="0.35">
      <c r="K12485" s="293"/>
      <c r="M12485" s="290"/>
    </row>
    <row r="12486" spans="11:13" x14ac:dyDescent="0.35">
      <c r="K12486" s="293"/>
      <c r="M12486" s="290"/>
    </row>
    <row r="12487" spans="11:13" x14ac:dyDescent="0.35">
      <c r="K12487" s="293"/>
      <c r="M12487" s="290"/>
    </row>
    <row r="12488" spans="11:13" x14ac:dyDescent="0.35">
      <c r="K12488" s="293"/>
      <c r="M12488" s="290"/>
    </row>
    <row r="12489" spans="11:13" x14ac:dyDescent="0.35">
      <c r="K12489" s="293"/>
      <c r="M12489" s="290"/>
    </row>
    <row r="12490" spans="11:13" x14ac:dyDescent="0.35">
      <c r="K12490" s="293"/>
      <c r="M12490" s="290"/>
    </row>
    <row r="12491" spans="11:13" x14ac:dyDescent="0.35">
      <c r="K12491" s="293"/>
      <c r="M12491" s="290"/>
    </row>
    <row r="12492" spans="11:13" x14ac:dyDescent="0.35">
      <c r="K12492" s="293"/>
      <c r="M12492" s="290"/>
    </row>
    <row r="12493" spans="11:13" x14ac:dyDescent="0.35">
      <c r="K12493" s="293"/>
      <c r="M12493" s="290"/>
    </row>
    <row r="12494" spans="11:13" x14ac:dyDescent="0.35">
      <c r="K12494" s="293"/>
      <c r="M12494" s="290"/>
    </row>
    <row r="12495" spans="11:13" x14ac:dyDescent="0.35">
      <c r="K12495" s="293"/>
      <c r="M12495" s="290"/>
    </row>
    <row r="12496" spans="11:13" x14ac:dyDescent="0.35">
      <c r="K12496" s="293"/>
      <c r="M12496" s="290"/>
    </row>
    <row r="12497" spans="11:13" x14ac:dyDescent="0.35">
      <c r="K12497" s="293"/>
      <c r="M12497" s="290"/>
    </row>
    <row r="12498" spans="11:13" x14ac:dyDescent="0.35">
      <c r="K12498" s="293"/>
      <c r="M12498" s="290"/>
    </row>
    <row r="12499" spans="11:13" x14ac:dyDescent="0.35">
      <c r="K12499" s="293"/>
      <c r="M12499" s="290"/>
    </row>
    <row r="12500" spans="11:13" x14ac:dyDescent="0.35">
      <c r="K12500" s="293"/>
      <c r="M12500" s="290"/>
    </row>
    <row r="12501" spans="11:13" x14ac:dyDescent="0.35">
      <c r="K12501" s="293"/>
      <c r="M12501" s="290"/>
    </row>
    <row r="12502" spans="11:13" x14ac:dyDescent="0.35">
      <c r="K12502" s="293"/>
      <c r="M12502" s="290"/>
    </row>
    <row r="12503" spans="11:13" x14ac:dyDescent="0.35">
      <c r="K12503" s="293"/>
      <c r="M12503" s="290"/>
    </row>
    <row r="12504" spans="11:13" x14ac:dyDescent="0.35">
      <c r="K12504" s="293"/>
      <c r="M12504" s="290"/>
    </row>
    <row r="12505" spans="11:13" x14ac:dyDescent="0.35">
      <c r="K12505" s="293"/>
      <c r="M12505" s="290"/>
    </row>
    <row r="12506" spans="11:13" x14ac:dyDescent="0.35">
      <c r="K12506" s="293"/>
      <c r="M12506" s="290"/>
    </row>
    <row r="12507" spans="11:13" x14ac:dyDescent="0.35">
      <c r="K12507" s="293"/>
      <c r="M12507" s="290"/>
    </row>
    <row r="12508" spans="11:13" x14ac:dyDescent="0.35">
      <c r="K12508" s="293"/>
      <c r="M12508" s="290"/>
    </row>
    <row r="12509" spans="11:13" x14ac:dyDescent="0.35">
      <c r="K12509" s="293"/>
      <c r="M12509" s="290"/>
    </row>
    <row r="12510" spans="11:13" x14ac:dyDescent="0.35">
      <c r="K12510" s="293"/>
      <c r="M12510" s="290"/>
    </row>
    <row r="12511" spans="11:13" x14ac:dyDescent="0.35">
      <c r="K12511" s="293"/>
      <c r="M12511" s="290"/>
    </row>
    <row r="12512" spans="11:13" x14ac:dyDescent="0.35">
      <c r="K12512" s="293"/>
      <c r="M12512" s="290"/>
    </row>
    <row r="12513" spans="11:13" x14ac:dyDescent="0.35">
      <c r="K12513" s="293"/>
      <c r="M12513" s="290"/>
    </row>
    <row r="12514" spans="11:13" x14ac:dyDescent="0.35">
      <c r="K12514" s="293"/>
      <c r="M12514" s="290"/>
    </row>
    <row r="12515" spans="11:13" x14ac:dyDescent="0.35">
      <c r="K12515" s="293"/>
      <c r="M12515" s="290"/>
    </row>
    <row r="12516" spans="11:13" x14ac:dyDescent="0.35">
      <c r="K12516" s="293"/>
      <c r="M12516" s="290"/>
    </row>
    <row r="12517" spans="11:13" x14ac:dyDescent="0.35">
      <c r="K12517" s="293"/>
      <c r="M12517" s="290"/>
    </row>
    <row r="12518" spans="11:13" x14ac:dyDescent="0.35">
      <c r="K12518" s="293"/>
      <c r="M12518" s="290"/>
    </row>
    <row r="12519" spans="11:13" x14ac:dyDescent="0.35">
      <c r="K12519" s="293"/>
      <c r="M12519" s="290"/>
    </row>
    <row r="12520" spans="11:13" x14ac:dyDescent="0.35">
      <c r="K12520" s="293"/>
      <c r="M12520" s="290"/>
    </row>
    <row r="12521" spans="11:13" x14ac:dyDescent="0.35">
      <c r="K12521" s="293"/>
      <c r="M12521" s="290"/>
    </row>
    <row r="12522" spans="11:13" x14ac:dyDescent="0.35">
      <c r="K12522" s="293"/>
      <c r="M12522" s="290"/>
    </row>
    <row r="12523" spans="11:13" x14ac:dyDescent="0.35">
      <c r="K12523" s="293"/>
      <c r="M12523" s="290"/>
    </row>
    <row r="12524" spans="11:13" x14ac:dyDescent="0.35">
      <c r="K12524" s="293"/>
      <c r="M12524" s="290"/>
    </row>
    <row r="12525" spans="11:13" x14ac:dyDescent="0.35">
      <c r="K12525" s="293"/>
      <c r="M12525" s="290"/>
    </row>
    <row r="12526" spans="11:13" x14ac:dyDescent="0.35">
      <c r="K12526" s="293"/>
      <c r="M12526" s="290"/>
    </row>
    <row r="12527" spans="11:13" x14ac:dyDescent="0.35">
      <c r="K12527" s="293"/>
      <c r="M12527" s="290"/>
    </row>
    <row r="12528" spans="11:13" x14ac:dyDescent="0.35">
      <c r="K12528" s="293"/>
      <c r="M12528" s="290"/>
    </row>
    <row r="12529" spans="11:13" x14ac:dyDescent="0.35">
      <c r="K12529" s="293"/>
      <c r="M12529" s="290"/>
    </row>
    <row r="12530" spans="11:13" x14ac:dyDescent="0.35">
      <c r="K12530" s="293"/>
      <c r="M12530" s="290"/>
    </row>
    <row r="12531" spans="11:13" x14ac:dyDescent="0.35">
      <c r="K12531" s="293"/>
      <c r="M12531" s="290"/>
    </row>
    <row r="12532" spans="11:13" x14ac:dyDescent="0.35">
      <c r="K12532" s="293"/>
      <c r="M12532" s="290"/>
    </row>
    <row r="12533" spans="11:13" x14ac:dyDescent="0.35">
      <c r="K12533" s="293"/>
      <c r="M12533" s="290"/>
    </row>
    <row r="12534" spans="11:13" x14ac:dyDescent="0.35">
      <c r="K12534" s="293"/>
      <c r="M12534" s="290"/>
    </row>
    <row r="12535" spans="11:13" x14ac:dyDescent="0.35">
      <c r="K12535" s="293"/>
      <c r="M12535" s="290"/>
    </row>
    <row r="12536" spans="11:13" x14ac:dyDescent="0.35">
      <c r="K12536" s="293"/>
      <c r="M12536" s="290"/>
    </row>
    <row r="12537" spans="11:13" x14ac:dyDescent="0.35">
      <c r="K12537" s="293"/>
      <c r="M12537" s="290"/>
    </row>
    <row r="12538" spans="11:13" x14ac:dyDescent="0.35">
      <c r="K12538" s="293"/>
      <c r="M12538" s="290"/>
    </row>
    <row r="12539" spans="11:13" x14ac:dyDescent="0.35">
      <c r="K12539" s="293"/>
      <c r="M12539" s="290"/>
    </row>
    <row r="12540" spans="11:13" x14ac:dyDescent="0.35">
      <c r="K12540" s="293"/>
      <c r="M12540" s="290"/>
    </row>
    <row r="12541" spans="11:13" x14ac:dyDescent="0.35">
      <c r="K12541" s="293"/>
      <c r="M12541" s="290"/>
    </row>
    <row r="12542" spans="11:13" x14ac:dyDescent="0.35">
      <c r="K12542" s="293"/>
      <c r="M12542" s="290"/>
    </row>
    <row r="12543" spans="11:13" x14ac:dyDescent="0.35">
      <c r="K12543" s="293"/>
      <c r="M12543" s="290"/>
    </row>
    <row r="12544" spans="11:13" x14ac:dyDescent="0.35">
      <c r="K12544" s="293"/>
      <c r="M12544" s="290"/>
    </row>
    <row r="12545" spans="11:13" x14ac:dyDescent="0.35">
      <c r="K12545" s="293"/>
      <c r="M12545" s="290"/>
    </row>
    <row r="12546" spans="11:13" x14ac:dyDescent="0.35">
      <c r="K12546" s="293"/>
      <c r="M12546" s="290"/>
    </row>
    <row r="12547" spans="11:13" x14ac:dyDescent="0.35">
      <c r="K12547" s="293"/>
      <c r="M12547" s="290"/>
    </row>
    <row r="12548" spans="11:13" x14ac:dyDescent="0.35">
      <c r="K12548" s="293"/>
      <c r="M12548" s="290"/>
    </row>
    <row r="12549" spans="11:13" x14ac:dyDescent="0.35">
      <c r="K12549" s="293"/>
      <c r="M12549" s="290"/>
    </row>
    <row r="12550" spans="11:13" x14ac:dyDescent="0.35">
      <c r="K12550" s="293"/>
      <c r="M12550" s="290"/>
    </row>
    <row r="12551" spans="11:13" x14ac:dyDescent="0.35">
      <c r="K12551" s="293"/>
      <c r="M12551" s="290"/>
    </row>
    <row r="12552" spans="11:13" x14ac:dyDescent="0.35">
      <c r="K12552" s="293"/>
      <c r="M12552" s="290"/>
    </row>
    <row r="12553" spans="11:13" x14ac:dyDescent="0.35">
      <c r="K12553" s="293"/>
      <c r="M12553" s="290"/>
    </row>
    <row r="12554" spans="11:13" x14ac:dyDescent="0.35">
      <c r="K12554" s="293"/>
      <c r="M12554" s="290"/>
    </row>
    <row r="12555" spans="11:13" x14ac:dyDescent="0.35">
      <c r="K12555" s="293"/>
      <c r="M12555" s="290"/>
    </row>
    <row r="12556" spans="11:13" x14ac:dyDescent="0.35">
      <c r="K12556" s="293"/>
      <c r="M12556" s="290"/>
    </row>
    <row r="12557" spans="11:13" x14ac:dyDescent="0.35">
      <c r="K12557" s="293"/>
      <c r="M12557" s="290"/>
    </row>
    <row r="12558" spans="11:13" x14ac:dyDescent="0.35">
      <c r="K12558" s="293"/>
      <c r="M12558" s="290"/>
    </row>
    <row r="12559" spans="11:13" x14ac:dyDescent="0.35">
      <c r="K12559" s="293"/>
      <c r="M12559" s="290"/>
    </row>
    <row r="12560" spans="11:13" x14ac:dyDescent="0.35">
      <c r="K12560" s="293"/>
      <c r="M12560" s="290"/>
    </row>
    <row r="12561" spans="11:13" x14ac:dyDescent="0.35">
      <c r="K12561" s="293"/>
      <c r="M12561" s="290"/>
    </row>
    <row r="12562" spans="11:13" x14ac:dyDescent="0.35">
      <c r="K12562" s="293"/>
      <c r="M12562" s="290"/>
    </row>
    <row r="12563" spans="11:13" x14ac:dyDescent="0.35">
      <c r="K12563" s="293"/>
      <c r="M12563" s="290"/>
    </row>
    <row r="12564" spans="11:13" x14ac:dyDescent="0.35">
      <c r="K12564" s="293"/>
      <c r="M12564" s="290"/>
    </row>
    <row r="12565" spans="11:13" x14ac:dyDescent="0.35">
      <c r="K12565" s="293"/>
      <c r="M12565" s="290"/>
    </row>
    <row r="12566" spans="11:13" x14ac:dyDescent="0.35">
      <c r="K12566" s="293"/>
      <c r="M12566" s="290"/>
    </row>
    <row r="12567" spans="11:13" x14ac:dyDescent="0.35">
      <c r="K12567" s="293"/>
      <c r="M12567" s="290"/>
    </row>
    <row r="12568" spans="11:13" x14ac:dyDescent="0.35">
      <c r="K12568" s="293"/>
      <c r="M12568" s="290"/>
    </row>
    <row r="12569" spans="11:13" x14ac:dyDescent="0.35">
      <c r="K12569" s="293"/>
      <c r="M12569" s="290"/>
    </row>
    <row r="12570" spans="11:13" x14ac:dyDescent="0.35">
      <c r="K12570" s="293"/>
      <c r="M12570" s="290"/>
    </row>
    <row r="12571" spans="11:13" x14ac:dyDescent="0.35">
      <c r="K12571" s="293"/>
      <c r="M12571" s="290"/>
    </row>
    <row r="12572" spans="11:13" x14ac:dyDescent="0.35">
      <c r="K12572" s="293"/>
      <c r="M12572" s="290"/>
    </row>
    <row r="12573" spans="11:13" x14ac:dyDescent="0.35">
      <c r="K12573" s="293"/>
      <c r="M12573" s="290"/>
    </row>
    <row r="12574" spans="11:13" x14ac:dyDescent="0.35">
      <c r="K12574" s="293"/>
      <c r="M12574" s="290"/>
    </row>
    <row r="12575" spans="11:13" x14ac:dyDescent="0.35">
      <c r="K12575" s="293"/>
      <c r="M12575" s="290"/>
    </row>
    <row r="12576" spans="11:13" x14ac:dyDescent="0.35">
      <c r="K12576" s="293"/>
      <c r="M12576" s="290"/>
    </row>
    <row r="12577" spans="11:13" x14ac:dyDescent="0.35">
      <c r="K12577" s="293"/>
      <c r="M12577" s="290"/>
    </row>
    <row r="12578" spans="11:13" x14ac:dyDescent="0.35">
      <c r="K12578" s="293"/>
      <c r="M12578" s="290"/>
    </row>
    <row r="12579" spans="11:13" x14ac:dyDescent="0.35">
      <c r="K12579" s="293"/>
      <c r="M12579" s="290"/>
    </row>
    <row r="12580" spans="11:13" x14ac:dyDescent="0.35">
      <c r="K12580" s="293"/>
      <c r="M12580" s="290"/>
    </row>
    <row r="12581" spans="11:13" x14ac:dyDescent="0.35">
      <c r="K12581" s="293"/>
      <c r="M12581" s="290"/>
    </row>
    <row r="12582" spans="11:13" x14ac:dyDescent="0.35">
      <c r="K12582" s="293"/>
      <c r="M12582" s="290"/>
    </row>
    <row r="12583" spans="11:13" x14ac:dyDescent="0.35">
      <c r="K12583" s="293"/>
      <c r="M12583" s="290"/>
    </row>
    <row r="12584" spans="11:13" x14ac:dyDescent="0.35">
      <c r="K12584" s="293"/>
      <c r="M12584" s="290"/>
    </row>
    <row r="12585" spans="11:13" x14ac:dyDescent="0.35">
      <c r="K12585" s="293"/>
      <c r="M12585" s="290"/>
    </row>
    <row r="12586" spans="11:13" x14ac:dyDescent="0.35">
      <c r="K12586" s="293"/>
      <c r="M12586" s="290"/>
    </row>
    <row r="12587" spans="11:13" x14ac:dyDescent="0.35">
      <c r="K12587" s="293"/>
      <c r="M12587" s="290"/>
    </row>
    <row r="12588" spans="11:13" x14ac:dyDescent="0.35">
      <c r="K12588" s="293"/>
      <c r="M12588" s="290"/>
    </row>
    <row r="12589" spans="11:13" x14ac:dyDescent="0.35">
      <c r="K12589" s="293"/>
      <c r="M12589" s="290"/>
    </row>
    <row r="12590" spans="11:13" x14ac:dyDescent="0.35">
      <c r="K12590" s="293"/>
      <c r="M12590" s="290"/>
    </row>
    <row r="12591" spans="11:13" x14ac:dyDescent="0.35">
      <c r="K12591" s="293"/>
      <c r="M12591" s="290"/>
    </row>
    <row r="12592" spans="11:13" x14ac:dyDescent="0.35">
      <c r="K12592" s="293"/>
      <c r="M12592" s="290"/>
    </row>
    <row r="12593" spans="11:13" x14ac:dyDescent="0.35">
      <c r="K12593" s="293"/>
      <c r="M12593" s="290"/>
    </row>
    <row r="12594" spans="11:13" x14ac:dyDescent="0.35">
      <c r="K12594" s="293"/>
      <c r="M12594" s="290"/>
    </row>
    <row r="12595" spans="11:13" x14ac:dyDescent="0.35">
      <c r="K12595" s="293"/>
      <c r="M12595" s="290"/>
    </row>
    <row r="12596" spans="11:13" x14ac:dyDescent="0.35">
      <c r="K12596" s="293"/>
      <c r="M12596" s="290"/>
    </row>
    <row r="12597" spans="11:13" x14ac:dyDescent="0.35">
      <c r="K12597" s="293"/>
      <c r="M12597" s="290"/>
    </row>
    <row r="12598" spans="11:13" x14ac:dyDescent="0.35">
      <c r="K12598" s="293"/>
      <c r="M12598" s="290"/>
    </row>
    <row r="12599" spans="11:13" x14ac:dyDescent="0.35">
      <c r="K12599" s="293"/>
      <c r="M12599" s="290"/>
    </row>
    <row r="12600" spans="11:13" x14ac:dyDescent="0.35">
      <c r="K12600" s="293"/>
      <c r="M12600" s="290"/>
    </row>
    <row r="12601" spans="11:13" x14ac:dyDescent="0.35">
      <c r="K12601" s="293"/>
      <c r="M12601" s="290"/>
    </row>
    <row r="12602" spans="11:13" x14ac:dyDescent="0.35">
      <c r="K12602" s="293"/>
      <c r="M12602" s="290"/>
    </row>
    <row r="12603" spans="11:13" x14ac:dyDescent="0.35">
      <c r="K12603" s="293"/>
      <c r="M12603" s="290"/>
    </row>
    <row r="12604" spans="11:13" x14ac:dyDescent="0.35">
      <c r="K12604" s="293"/>
      <c r="M12604" s="290"/>
    </row>
    <row r="12605" spans="11:13" x14ac:dyDescent="0.35">
      <c r="K12605" s="293"/>
      <c r="M12605" s="290"/>
    </row>
    <row r="12606" spans="11:13" x14ac:dyDescent="0.35">
      <c r="K12606" s="293"/>
      <c r="M12606" s="290"/>
    </row>
    <row r="12607" spans="11:13" x14ac:dyDescent="0.35">
      <c r="K12607" s="293"/>
      <c r="M12607" s="290"/>
    </row>
    <row r="12608" spans="11:13" x14ac:dyDescent="0.35">
      <c r="K12608" s="293"/>
      <c r="M12608" s="290"/>
    </row>
    <row r="12609" spans="11:13" x14ac:dyDescent="0.35">
      <c r="K12609" s="293"/>
      <c r="M12609" s="290"/>
    </row>
    <row r="12610" spans="11:13" x14ac:dyDescent="0.35">
      <c r="K12610" s="293"/>
      <c r="M12610" s="290"/>
    </row>
    <row r="12611" spans="11:13" x14ac:dyDescent="0.35">
      <c r="K12611" s="293"/>
      <c r="M12611" s="290"/>
    </row>
    <row r="12612" spans="11:13" x14ac:dyDescent="0.35">
      <c r="K12612" s="293"/>
      <c r="M12612" s="290"/>
    </row>
    <row r="12613" spans="11:13" x14ac:dyDescent="0.35">
      <c r="K12613" s="293"/>
      <c r="M12613" s="290"/>
    </row>
    <row r="12614" spans="11:13" x14ac:dyDescent="0.35">
      <c r="K12614" s="293"/>
      <c r="M12614" s="290"/>
    </row>
    <row r="12615" spans="11:13" x14ac:dyDescent="0.35">
      <c r="K12615" s="293"/>
      <c r="M12615" s="290"/>
    </row>
    <row r="12616" spans="11:13" x14ac:dyDescent="0.35">
      <c r="K12616" s="293"/>
      <c r="M12616" s="290"/>
    </row>
    <row r="12617" spans="11:13" x14ac:dyDescent="0.35">
      <c r="K12617" s="293"/>
      <c r="M12617" s="290"/>
    </row>
    <row r="12618" spans="11:13" x14ac:dyDescent="0.35">
      <c r="K12618" s="293"/>
      <c r="M12618" s="290"/>
    </row>
    <row r="12619" spans="11:13" x14ac:dyDescent="0.35">
      <c r="K12619" s="293"/>
      <c r="M12619" s="290"/>
    </row>
    <row r="12620" spans="11:13" x14ac:dyDescent="0.35">
      <c r="K12620" s="293"/>
      <c r="M12620" s="290"/>
    </row>
    <row r="12621" spans="11:13" x14ac:dyDescent="0.35">
      <c r="K12621" s="293"/>
      <c r="M12621" s="290"/>
    </row>
    <row r="12622" spans="11:13" x14ac:dyDescent="0.35">
      <c r="K12622" s="293"/>
      <c r="M12622" s="290"/>
    </row>
    <row r="12623" spans="11:13" x14ac:dyDescent="0.35">
      <c r="K12623" s="293"/>
      <c r="M12623" s="290"/>
    </row>
    <row r="12624" spans="11:13" x14ac:dyDescent="0.35">
      <c r="K12624" s="293"/>
      <c r="M12624" s="290"/>
    </row>
    <row r="12625" spans="11:13" x14ac:dyDescent="0.35">
      <c r="K12625" s="293"/>
      <c r="M12625" s="290"/>
    </row>
    <row r="12626" spans="11:13" x14ac:dyDescent="0.35">
      <c r="K12626" s="293"/>
      <c r="M12626" s="290"/>
    </row>
    <row r="12627" spans="11:13" x14ac:dyDescent="0.35">
      <c r="K12627" s="293"/>
      <c r="M12627" s="290"/>
    </row>
    <row r="12628" spans="11:13" x14ac:dyDescent="0.35">
      <c r="K12628" s="293"/>
      <c r="M12628" s="290"/>
    </row>
    <row r="12629" spans="11:13" x14ac:dyDescent="0.35">
      <c r="K12629" s="293"/>
      <c r="M12629" s="290"/>
    </row>
    <row r="12630" spans="11:13" x14ac:dyDescent="0.35">
      <c r="K12630" s="293"/>
      <c r="M12630" s="290"/>
    </row>
    <row r="12631" spans="11:13" x14ac:dyDescent="0.35">
      <c r="K12631" s="293"/>
      <c r="M12631" s="290"/>
    </row>
    <row r="12632" spans="11:13" x14ac:dyDescent="0.35">
      <c r="K12632" s="293"/>
      <c r="M12632" s="290"/>
    </row>
    <row r="12633" spans="11:13" x14ac:dyDescent="0.35">
      <c r="K12633" s="293"/>
      <c r="M12633" s="290"/>
    </row>
    <row r="12634" spans="11:13" x14ac:dyDescent="0.35">
      <c r="K12634" s="293"/>
      <c r="M12634" s="290"/>
    </row>
    <row r="12635" spans="11:13" x14ac:dyDescent="0.35">
      <c r="K12635" s="293"/>
      <c r="M12635" s="290"/>
    </row>
    <row r="12636" spans="11:13" x14ac:dyDescent="0.35">
      <c r="K12636" s="293"/>
      <c r="M12636" s="290"/>
    </row>
    <row r="12637" spans="11:13" x14ac:dyDescent="0.35">
      <c r="K12637" s="293"/>
      <c r="M12637" s="290"/>
    </row>
    <row r="12638" spans="11:13" x14ac:dyDescent="0.35">
      <c r="K12638" s="293"/>
      <c r="M12638" s="290"/>
    </row>
    <row r="12639" spans="11:13" x14ac:dyDescent="0.35">
      <c r="K12639" s="293"/>
      <c r="M12639" s="290"/>
    </row>
    <row r="12640" spans="11:13" x14ac:dyDescent="0.35">
      <c r="K12640" s="293"/>
      <c r="M12640" s="290"/>
    </row>
    <row r="12641" spans="11:13" x14ac:dyDescent="0.35">
      <c r="K12641" s="293"/>
      <c r="M12641" s="290"/>
    </row>
    <row r="12642" spans="11:13" x14ac:dyDescent="0.35">
      <c r="K12642" s="293"/>
      <c r="M12642" s="290"/>
    </row>
    <row r="12643" spans="11:13" x14ac:dyDescent="0.35">
      <c r="K12643" s="293"/>
      <c r="M12643" s="290"/>
    </row>
    <row r="12644" spans="11:13" x14ac:dyDescent="0.35">
      <c r="K12644" s="293"/>
      <c r="M12644" s="290"/>
    </row>
    <row r="12645" spans="11:13" x14ac:dyDescent="0.35">
      <c r="K12645" s="293"/>
      <c r="M12645" s="290"/>
    </row>
    <row r="12646" spans="11:13" x14ac:dyDescent="0.35">
      <c r="K12646" s="293"/>
      <c r="M12646" s="290"/>
    </row>
    <row r="12647" spans="11:13" x14ac:dyDescent="0.35">
      <c r="K12647" s="293"/>
      <c r="M12647" s="290"/>
    </row>
    <row r="12648" spans="11:13" x14ac:dyDescent="0.35">
      <c r="K12648" s="293"/>
      <c r="M12648" s="290"/>
    </row>
    <row r="12649" spans="11:13" x14ac:dyDescent="0.35">
      <c r="K12649" s="293"/>
      <c r="M12649" s="290"/>
    </row>
    <row r="12650" spans="11:13" x14ac:dyDescent="0.35">
      <c r="K12650" s="293"/>
      <c r="M12650" s="290"/>
    </row>
    <row r="12651" spans="11:13" x14ac:dyDescent="0.35">
      <c r="K12651" s="293"/>
      <c r="M12651" s="290"/>
    </row>
    <row r="12652" spans="11:13" x14ac:dyDescent="0.35">
      <c r="K12652" s="293"/>
      <c r="M12652" s="290"/>
    </row>
    <row r="12653" spans="11:13" x14ac:dyDescent="0.35">
      <c r="K12653" s="293"/>
      <c r="M12653" s="290"/>
    </row>
    <row r="12654" spans="11:13" x14ac:dyDescent="0.35">
      <c r="K12654" s="293"/>
      <c r="M12654" s="290"/>
    </row>
    <row r="12655" spans="11:13" x14ac:dyDescent="0.35">
      <c r="K12655" s="293"/>
      <c r="M12655" s="290"/>
    </row>
    <row r="12656" spans="11:13" x14ac:dyDescent="0.35">
      <c r="K12656" s="293"/>
      <c r="M12656" s="290"/>
    </row>
    <row r="12657" spans="11:13" x14ac:dyDescent="0.35">
      <c r="K12657" s="293"/>
      <c r="M12657" s="290"/>
    </row>
    <row r="12658" spans="11:13" x14ac:dyDescent="0.35">
      <c r="K12658" s="293"/>
      <c r="M12658" s="290"/>
    </row>
    <row r="12659" spans="11:13" x14ac:dyDescent="0.35">
      <c r="K12659" s="293"/>
      <c r="M12659" s="290"/>
    </row>
    <row r="12660" spans="11:13" x14ac:dyDescent="0.35">
      <c r="K12660" s="293"/>
      <c r="M12660" s="290"/>
    </row>
    <row r="12661" spans="11:13" x14ac:dyDescent="0.35">
      <c r="K12661" s="293"/>
      <c r="M12661" s="290"/>
    </row>
    <row r="12662" spans="11:13" x14ac:dyDescent="0.35">
      <c r="K12662" s="293"/>
      <c r="M12662" s="290"/>
    </row>
    <row r="12663" spans="11:13" x14ac:dyDescent="0.35">
      <c r="K12663" s="293"/>
      <c r="M12663" s="290"/>
    </row>
    <row r="12664" spans="11:13" x14ac:dyDescent="0.35">
      <c r="K12664" s="293"/>
      <c r="M12664" s="290"/>
    </row>
    <row r="12665" spans="11:13" x14ac:dyDescent="0.35">
      <c r="K12665" s="293"/>
      <c r="M12665" s="290"/>
    </row>
    <row r="12666" spans="11:13" x14ac:dyDescent="0.35">
      <c r="K12666" s="293"/>
      <c r="M12666" s="290"/>
    </row>
    <row r="12667" spans="11:13" x14ac:dyDescent="0.35">
      <c r="K12667" s="293"/>
      <c r="M12667" s="290"/>
    </row>
    <row r="12668" spans="11:13" x14ac:dyDescent="0.35">
      <c r="K12668" s="293"/>
      <c r="M12668" s="290"/>
    </row>
    <row r="12669" spans="11:13" x14ac:dyDescent="0.35">
      <c r="K12669" s="293"/>
      <c r="M12669" s="290"/>
    </row>
    <row r="12670" spans="11:13" x14ac:dyDescent="0.35">
      <c r="K12670" s="293"/>
      <c r="M12670" s="290"/>
    </row>
    <row r="12671" spans="11:13" x14ac:dyDescent="0.35">
      <c r="K12671" s="293"/>
      <c r="M12671" s="290"/>
    </row>
    <row r="12672" spans="11:13" x14ac:dyDescent="0.35">
      <c r="K12672" s="293"/>
      <c r="M12672" s="290"/>
    </row>
    <row r="12673" spans="11:13" x14ac:dyDescent="0.35">
      <c r="K12673" s="293"/>
      <c r="M12673" s="290"/>
    </row>
    <row r="12674" spans="11:13" x14ac:dyDescent="0.35">
      <c r="K12674" s="293"/>
      <c r="M12674" s="290"/>
    </row>
    <row r="12675" spans="11:13" x14ac:dyDescent="0.35">
      <c r="K12675" s="293"/>
      <c r="M12675" s="290"/>
    </row>
    <row r="12676" spans="11:13" x14ac:dyDescent="0.35">
      <c r="K12676" s="293"/>
      <c r="M12676" s="290"/>
    </row>
    <row r="12677" spans="11:13" x14ac:dyDescent="0.35">
      <c r="K12677" s="293"/>
      <c r="M12677" s="290"/>
    </row>
    <row r="12678" spans="11:13" x14ac:dyDescent="0.35">
      <c r="K12678" s="293"/>
      <c r="M12678" s="290"/>
    </row>
    <row r="12679" spans="11:13" x14ac:dyDescent="0.35">
      <c r="K12679" s="293"/>
      <c r="M12679" s="290"/>
    </row>
    <row r="12680" spans="11:13" x14ac:dyDescent="0.35">
      <c r="K12680" s="293"/>
      <c r="M12680" s="290"/>
    </row>
    <row r="12681" spans="11:13" x14ac:dyDescent="0.35">
      <c r="K12681" s="293"/>
      <c r="M12681" s="290"/>
    </row>
    <row r="12682" spans="11:13" x14ac:dyDescent="0.35">
      <c r="K12682" s="293"/>
      <c r="M12682" s="290"/>
    </row>
    <row r="12683" spans="11:13" x14ac:dyDescent="0.35">
      <c r="K12683" s="293"/>
      <c r="M12683" s="290"/>
    </row>
    <row r="12684" spans="11:13" x14ac:dyDescent="0.35">
      <c r="K12684" s="293"/>
      <c r="M12684" s="290"/>
    </row>
    <row r="12685" spans="11:13" x14ac:dyDescent="0.35">
      <c r="K12685" s="293"/>
      <c r="M12685" s="290"/>
    </row>
    <row r="12686" spans="11:13" x14ac:dyDescent="0.35">
      <c r="K12686" s="293"/>
      <c r="M12686" s="290"/>
    </row>
    <row r="12687" spans="11:13" x14ac:dyDescent="0.35">
      <c r="K12687" s="293"/>
      <c r="M12687" s="290"/>
    </row>
    <row r="12688" spans="11:13" x14ac:dyDescent="0.35">
      <c r="K12688" s="293"/>
      <c r="M12688" s="290"/>
    </row>
    <row r="12689" spans="11:13" x14ac:dyDescent="0.35">
      <c r="K12689" s="293"/>
      <c r="M12689" s="290"/>
    </row>
    <row r="12690" spans="11:13" x14ac:dyDescent="0.35">
      <c r="K12690" s="293"/>
      <c r="M12690" s="290"/>
    </row>
    <row r="12691" spans="11:13" x14ac:dyDescent="0.35">
      <c r="K12691" s="293"/>
      <c r="M12691" s="290"/>
    </row>
    <row r="12692" spans="11:13" x14ac:dyDescent="0.35">
      <c r="K12692" s="293"/>
      <c r="M12692" s="290"/>
    </row>
    <row r="12693" spans="11:13" x14ac:dyDescent="0.35">
      <c r="K12693" s="293"/>
      <c r="M12693" s="290"/>
    </row>
    <row r="12694" spans="11:13" x14ac:dyDescent="0.35">
      <c r="K12694" s="293"/>
      <c r="M12694" s="290"/>
    </row>
    <row r="12695" spans="11:13" x14ac:dyDescent="0.35">
      <c r="K12695" s="293"/>
      <c r="M12695" s="290"/>
    </row>
    <row r="12696" spans="11:13" x14ac:dyDescent="0.35">
      <c r="K12696" s="293"/>
      <c r="M12696" s="290"/>
    </row>
    <row r="12697" spans="11:13" x14ac:dyDescent="0.35">
      <c r="K12697" s="293"/>
      <c r="M12697" s="290"/>
    </row>
    <row r="12698" spans="11:13" x14ac:dyDescent="0.35">
      <c r="K12698" s="293"/>
      <c r="M12698" s="290"/>
    </row>
    <row r="12699" spans="11:13" x14ac:dyDescent="0.35">
      <c r="K12699" s="293"/>
      <c r="M12699" s="290"/>
    </row>
    <row r="12700" spans="11:13" x14ac:dyDescent="0.35">
      <c r="K12700" s="293"/>
      <c r="M12700" s="290"/>
    </row>
    <row r="12701" spans="11:13" x14ac:dyDescent="0.35">
      <c r="K12701" s="293"/>
      <c r="M12701" s="290"/>
    </row>
    <row r="12702" spans="11:13" x14ac:dyDescent="0.35">
      <c r="K12702" s="293"/>
      <c r="M12702" s="290"/>
    </row>
    <row r="12703" spans="11:13" x14ac:dyDescent="0.35">
      <c r="K12703" s="293"/>
      <c r="M12703" s="290"/>
    </row>
    <row r="12704" spans="11:13" x14ac:dyDescent="0.35">
      <c r="K12704" s="293"/>
      <c r="M12704" s="290"/>
    </row>
    <row r="12705" spans="11:13" x14ac:dyDescent="0.35">
      <c r="K12705" s="293"/>
      <c r="M12705" s="290"/>
    </row>
    <row r="12706" spans="11:13" x14ac:dyDescent="0.35">
      <c r="K12706" s="293"/>
      <c r="M12706" s="290"/>
    </row>
    <row r="12707" spans="11:13" x14ac:dyDescent="0.35">
      <c r="K12707" s="293"/>
      <c r="M12707" s="290"/>
    </row>
    <row r="12708" spans="11:13" x14ac:dyDescent="0.35">
      <c r="K12708" s="293"/>
      <c r="M12708" s="290"/>
    </row>
    <row r="12709" spans="11:13" x14ac:dyDescent="0.35">
      <c r="K12709" s="293"/>
      <c r="M12709" s="290"/>
    </row>
    <row r="12710" spans="11:13" x14ac:dyDescent="0.35">
      <c r="K12710" s="293"/>
      <c r="M12710" s="290"/>
    </row>
    <row r="12711" spans="11:13" x14ac:dyDescent="0.35">
      <c r="K12711" s="293"/>
      <c r="M12711" s="290"/>
    </row>
    <row r="12712" spans="11:13" x14ac:dyDescent="0.35">
      <c r="K12712" s="293"/>
      <c r="M12712" s="290"/>
    </row>
    <row r="12713" spans="11:13" x14ac:dyDescent="0.35">
      <c r="K12713" s="293"/>
      <c r="M12713" s="290"/>
    </row>
    <row r="12714" spans="11:13" x14ac:dyDescent="0.35">
      <c r="K12714" s="293"/>
      <c r="M12714" s="290"/>
    </row>
    <row r="12715" spans="11:13" x14ac:dyDescent="0.35">
      <c r="K12715" s="293"/>
      <c r="M12715" s="290"/>
    </row>
    <row r="12716" spans="11:13" x14ac:dyDescent="0.35">
      <c r="K12716" s="293"/>
      <c r="M12716" s="290"/>
    </row>
    <row r="12717" spans="11:13" x14ac:dyDescent="0.35">
      <c r="K12717" s="293"/>
      <c r="M12717" s="290"/>
    </row>
    <row r="12718" spans="11:13" x14ac:dyDescent="0.35">
      <c r="K12718" s="293"/>
      <c r="M12718" s="290"/>
    </row>
    <row r="12719" spans="11:13" x14ac:dyDescent="0.35">
      <c r="K12719" s="293"/>
      <c r="M12719" s="290"/>
    </row>
    <row r="12720" spans="11:13" x14ac:dyDescent="0.35">
      <c r="K12720" s="293"/>
      <c r="M12720" s="290"/>
    </row>
    <row r="12721" spans="11:13" x14ac:dyDescent="0.35">
      <c r="K12721" s="293"/>
      <c r="M12721" s="290"/>
    </row>
    <row r="12722" spans="11:13" x14ac:dyDescent="0.35">
      <c r="K12722" s="293"/>
      <c r="M12722" s="290"/>
    </row>
    <row r="12723" spans="11:13" x14ac:dyDescent="0.35">
      <c r="K12723" s="293"/>
      <c r="M12723" s="290"/>
    </row>
    <row r="12724" spans="11:13" x14ac:dyDescent="0.35">
      <c r="K12724" s="293"/>
      <c r="M12724" s="290"/>
    </row>
    <row r="12725" spans="11:13" x14ac:dyDescent="0.35">
      <c r="K12725" s="293"/>
      <c r="M12725" s="290"/>
    </row>
    <row r="12726" spans="11:13" x14ac:dyDescent="0.35">
      <c r="K12726" s="293"/>
      <c r="M12726" s="290"/>
    </row>
    <row r="12727" spans="11:13" x14ac:dyDescent="0.35">
      <c r="K12727" s="293"/>
      <c r="M12727" s="290"/>
    </row>
    <row r="12728" spans="11:13" x14ac:dyDescent="0.35">
      <c r="K12728" s="293"/>
      <c r="M12728" s="290"/>
    </row>
    <row r="12729" spans="11:13" x14ac:dyDescent="0.35">
      <c r="K12729" s="293"/>
      <c r="M12729" s="290"/>
    </row>
    <row r="12730" spans="11:13" x14ac:dyDescent="0.35">
      <c r="K12730" s="293"/>
      <c r="M12730" s="290"/>
    </row>
    <row r="12731" spans="11:13" x14ac:dyDescent="0.35">
      <c r="K12731" s="293"/>
      <c r="M12731" s="290"/>
    </row>
    <row r="12732" spans="11:13" x14ac:dyDescent="0.35">
      <c r="K12732" s="293"/>
      <c r="M12732" s="290"/>
    </row>
    <row r="12733" spans="11:13" x14ac:dyDescent="0.35">
      <c r="K12733" s="293"/>
      <c r="M12733" s="290"/>
    </row>
    <row r="12734" spans="11:13" x14ac:dyDescent="0.35">
      <c r="K12734" s="293"/>
      <c r="M12734" s="290"/>
    </row>
    <row r="12735" spans="11:13" x14ac:dyDescent="0.35">
      <c r="K12735" s="293"/>
      <c r="M12735" s="290"/>
    </row>
    <row r="12736" spans="11:13" x14ac:dyDescent="0.35">
      <c r="K12736" s="293"/>
      <c r="M12736" s="290"/>
    </row>
    <row r="12737" spans="11:13" x14ac:dyDescent="0.35">
      <c r="K12737" s="293"/>
      <c r="M12737" s="290"/>
    </row>
    <row r="12738" spans="11:13" x14ac:dyDescent="0.35">
      <c r="K12738" s="293"/>
      <c r="M12738" s="290"/>
    </row>
    <row r="12739" spans="11:13" x14ac:dyDescent="0.35">
      <c r="K12739" s="293"/>
      <c r="M12739" s="290"/>
    </row>
    <row r="12740" spans="11:13" x14ac:dyDescent="0.35">
      <c r="K12740" s="293"/>
      <c r="M12740" s="290"/>
    </row>
    <row r="12741" spans="11:13" x14ac:dyDescent="0.35">
      <c r="K12741" s="293"/>
      <c r="M12741" s="290"/>
    </row>
    <row r="12742" spans="11:13" x14ac:dyDescent="0.35">
      <c r="K12742" s="293"/>
      <c r="M12742" s="290"/>
    </row>
    <row r="12743" spans="11:13" x14ac:dyDescent="0.35">
      <c r="K12743" s="293"/>
      <c r="M12743" s="290"/>
    </row>
    <row r="12744" spans="11:13" x14ac:dyDescent="0.35">
      <c r="K12744" s="293"/>
      <c r="M12744" s="290"/>
    </row>
    <row r="12745" spans="11:13" x14ac:dyDescent="0.35">
      <c r="K12745" s="293"/>
      <c r="M12745" s="290"/>
    </row>
    <row r="12746" spans="11:13" x14ac:dyDescent="0.35">
      <c r="K12746" s="293"/>
      <c r="M12746" s="290"/>
    </row>
    <row r="12747" spans="11:13" x14ac:dyDescent="0.35">
      <c r="K12747" s="293"/>
      <c r="M12747" s="290"/>
    </row>
    <row r="12748" spans="11:13" x14ac:dyDescent="0.35">
      <c r="K12748" s="293"/>
      <c r="M12748" s="290"/>
    </row>
    <row r="12749" spans="11:13" x14ac:dyDescent="0.35">
      <c r="K12749" s="293"/>
      <c r="M12749" s="290"/>
    </row>
    <row r="12750" spans="11:13" x14ac:dyDescent="0.35">
      <c r="K12750" s="293"/>
      <c r="M12750" s="290"/>
    </row>
    <row r="12751" spans="11:13" x14ac:dyDescent="0.35">
      <c r="K12751" s="293"/>
      <c r="M12751" s="290"/>
    </row>
    <row r="12752" spans="11:13" x14ac:dyDescent="0.35">
      <c r="K12752" s="293"/>
      <c r="M12752" s="290"/>
    </row>
    <row r="12753" spans="11:13" x14ac:dyDescent="0.35">
      <c r="K12753" s="293"/>
      <c r="M12753" s="290"/>
    </row>
    <row r="12754" spans="11:13" x14ac:dyDescent="0.35">
      <c r="K12754" s="293"/>
      <c r="M12754" s="290"/>
    </row>
    <row r="12755" spans="11:13" x14ac:dyDescent="0.35">
      <c r="K12755" s="293"/>
      <c r="M12755" s="290"/>
    </row>
    <row r="12756" spans="11:13" x14ac:dyDescent="0.35">
      <c r="K12756" s="293"/>
      <c r="M12756" s="290"/>
    </row>
    <row r="12757" spans="11:13" x14ac:dyDescent="0.35">
      <c r="K12757" s="293"/>
      <c r="M12757" s="290"/>
    </row>
    <row r="12758" spans="11:13" x14ac:dyDescent="0.35">
      <c r="K12758" s="293"/>
      <c r="M12758" s="290"/>
    </row>
    <row r="12759" spans="11:13" x14ac:dyDescent="0.35">
      <c r="K12759" s="293"/>
      <c r="M12759" s="290"/>
    </row>
    <row r="12760" spans="11:13" x14ac:dyDescent="0.35">
      <c r="K12760" s="293"/>
      <c r="M12760" s="290"/>
    </row>
    <row r="12761" spans="11:13" x14ac:dyDescent="0.35">
      <c r="K12761" s="293"/>
      <c r="M12761" s="290"/>
    </row>
    <row r="12762" spans="11:13" x14ac:dyDescent="0.35">
      <c r="K12762" s="293"/>
      <c r="M12762" s="290"/>
    </row>
    <row r="12763" spans="11:13" x14ac:dyDescent="0.35">
      <c r="K12763" s="293"/>
      <c r="M12763" s="290"/>
    </row>
    <row r="12764" spans="11:13" x14ac:dyDescent="0.35">
      <c r="K12764" s="293"/>
      <c r="M12764" s="290"/>
    </row>
    <row r="12765" spans="11:13" x14ac:dyDescent="0.35">
      <c r="K12765" s="293"/>
      <c r="M12765" s="290"/>
    </row>
    <row r="12766" spans="11:13" x14ac:dyDescent="0.35">
      <c r="K12766" s="293"/>
      <c r="M12766" s="290"/>
    </row>
    <row r="12767" spans="11:13" x14ac:dyDescent="0.35">
      <c r="K12767" s="293"/>
      <c r="M12767" s="290"/>
    </row>
    <row r="12768" spans="11:13" x14ac:dyDescent="0.35">
      <c r="K12768" s="293"/>
      <c r="M12768" s="290"/>
    </row>
    <row r="12769" spans="11:13" x14ac:dyDescent="0.35">
      <c r="K12769" s="293"/>
      <c r="M12769" s="290"/>
    </row>
    <row r="12770" spans="11:13" x14ac:dyDescent="0.35">
      <c r="K12770" s="293"/>
      <c r="M12770" s="290"/>
    </row>
    <row r="12771" spans="11:13" x14ac:dyDescent="0.35">
      <c r="K12771" s="293"/>
      <c r="M12771" s="290"/>
    </row>
    <row r="12772" spans="11:13" x14ac:dyDescent="0.35">
      <c r="K12772" s="293"/>
      <c r="M12772" s="290"/>
    </row>
    <row r="12773" spans="11:13" x14ac:dyDescent="0.35">
      <c r="K12773" s="293"/>
      <c r="M12773" s="290"/>
    </row>
    <row r="12774" spans="11:13" x14ac:dyDescent="0.35">
      <c r="K12774" s="293"/>
      <c r="M12774" s="290"/>
    </row>
    <row r="12775" spans="11:13" x14ac:dyDescent="0.35">
      <c r="K12775" s="293"/>
      <c r="M12775" s="290"/>
    </row>
    <row r="12776" spans="11:13" x14ac:dyDescent="0.35">
      <c r="K12776" s="293"/>
      <c r="M12776" s="290"/>
    </row>
    <row r="12777" spans="11:13" x14ac:dyDescent="0.35">
      <c r="K12777" s="293"/>
      <c r="M12777" s="290"/>
    </row>
    <row r="12778" spans="11:13" x14ac:dyDescent="0.35">
      <c r="K12778" s="293"/>
      <c r="M12778" s="290"/>
    </row>
    <row r="12779" spans="11:13" x14ac:dyDescent="0.35">
      <c r="K12779" s="293"/>
      <c r="M12779" s="290"/>
    </row>
    <row r="12780" spans="11:13" x14ac:dyDescent="0.35">
      <c r="K12780" s="293"/>
      <c r="M12780" s="290"/>
    </row>
    <row r="12781" spans="11:13" x14ac:dyDescent="0.35">
      <c r="K12781" s="293"/>
      <c r="M12781" s="290"/>
    </row>
    <row r="12782" spans="11:13" x14ac:dyDescent="0.35">
      <c r="K12782" s="293"/>
      <c r="M12782" s="290"/>
    </row>
    <row r="12783" spans="11:13" x14ac:dyDescent="0.35">
      <c r="K12783" s="293"/>
      <c r="M12783" s="290"/>
    </row>
    <row r="12784" spans="11:13" x14ac:dyDescent="0.35">
      <c r="K12784" s="293"/>
      <c r="M12784" s="290"/>
    </row>
    <row r="12785" spans="11:13" x14ac:dyDescent="0.35">
      <c r="K12785" s="293"/>
      <c r="M12785" s="290"/>
    </row>
    <row r="12786" spans="11:13" x14ac:dyDescent="0.35">
      <c r="K12786" s="293"/>
      <c r="M12786" s="290"/>
    </row>
    <row r="12787" spans="11:13" x14ac:dyDescent="0.35">
      <c r="K12787" s="293"/>
      <c r="M12787" s="290"/>
    </row>
    <row r="12788" spans="11:13" x14ac:dyDescent="0.35">
      <c r="K12788" s="293"/>
      <c r="M12788" s="290"/>
    </row>
    <row r="12789" spans="11:13" x14ac:dyDescent="0.35">
      <c r="K12789" s="293"/>
      <c r="M12789" s="290"/>
    </row>
    <row r="12790" spans="11:13" x14ac:dyDescent="0.35">
      <c r="K12790" s="293"/>
      <c r="M12790" s="290"/>
    </row>
    <row r="12791" spans="11:13" x14ac:dyDescent="0.35">
      <c r="K12791" s="293"/>
      <c r="M12791" s="290"/>
    </row>
    <row r="12792" spans="11:13" x14ac:dyDescent="0.35">
      <c r="K12792" s="293"/>
      <c r="M12792" s="290"/>
    </row>
    <row r="12793" spans="11:13" x14ac:dyDescent="0.35">
      <c r="K12793" s="293"/>
      <c r="M12793" s="290"/>
    </row>
    <row r="12794" spans="11:13" x14ac:dyDescent="0.35">
      <c r="K12794" s="293"/>
      <c r="M12794" s="290"/>
    </row>
    <row r="12795" spans="11:13" x14ac:dyDescent="0.35">
      <c r="K12795" s="293"/>
      <c r="M12795" s="290"/>
    </row>
    <row r="12796" spans="11:13" x14ac:dyDescent="0.35">
      <c r="K12796" s="293"/>
      <c r="M12796" s="290"/>
    </row>
    <row r="12797" spans="11:13" x14ac:dyDescent="0.35">
      <c r="K12797" s="293"/>
      <c r="M12797" s="290"/>
    </row>
    <row r="12798" spans="11:13" x14ac:dyDescent="0.35">
      <c r="K12798" s="293"/>
      <c r="M12798" s="290"/>
    </row>
    <row r="12799" spans="11:13" x14ac:dyDescent="0.35">
      <c r="K12799" s="293"/>
      <c r="M12799" s="290"/>
    </row>
    <row r="12800" spans="11:13" x14ac:dyDescent="0.35">
      <c r="K12800" s="293"/>
      <c r="M12800" s="290"/>
    </row>
    <row r="12801" spans="11:13" x14ac:dyDescent="0.35">
      <c r="K12801" s="293"/>
      <c r="M12801" s="290"/>
    </row>
    <row r="12802" spans="11:13" x14ac:dyDescent="0.35">
      <c r="K12802" s="293"/>
      <c r="M12802" s="290"/>
    </row>
    <row r="12803" spans="11:13" x14ac:dyDescent="0.35">
      <c r="K12803" s="293"/>
      <c r="M12803" s="290"/>
    </row>
    <row r="12804" spans="11:13" x14ac:dyDescent="0.35">
      <c r="K12804" s="293"/>
      <c r="M12804" s="290"/>
    </row>
    <row r="12805" spans="11:13" x14ac:dyDescent="0.35">
      <c r="K12805" s="293"/>
      <c r="M12805" s="290"/>
    </row>
    <row r="12806" spans="11:13" x14ac:dyDescent="0.35">
      <c r="K12806" s="293"/>
      <c r="M12806" s="290"/>
    </row>
    <row r="12807" spans="11:13" x14ac:dyDescent="0.35">
      <c r="K12807" s="293"/>
      <c r="M12807" s="290"/>
    </row>
    <row r="12808" spans="11:13" x14ac:dyDescent="0.35">
      <c r="K12808" s="293"/>
      <c r="M12808" s="290"/>
    </row>
    <row r="12809" spans="11:13" x14ac:dyDescent="0.35">
      <c r="K12809" s="293"/>
      <c r="M12809" s="290"/>
    </row>
    <row r="12810" spans="11:13" x14ac:dyDescent="0.35">
      <c r="K12810" s="293"/>
      <c r="M12810" s="290"/>
    </row>
    <row r="12811" spans="11:13" x14ac:dyDescent="0.35">
      <c r="K12811" s="293"/>
      <c r="M12811" s="290"/>
    </row>
    <row r="12812" spans="11:13" x14ac:dyDescent="0.35">
      <c r="K12812" s="293"/>
      <c r="M12812" s="290"/>
    </row>
    <row r="12813" spans="11:13" x14ac:dyDescent="0.35">
      <c r="K12813" s="293"/>
      <c r="M12813" s="290"/>
    </row>
    <row r="12814" spans="11:13" x14ac:dyDescent="0.35">
      <c r="K12814" s="293"/>
      <c r="M12814" s="290"/>
    </row>
    <row r="12815" spans="11:13" x14ac:dyDescent="0.35">
      <c r="K12815" s="293"/>
      <c r="M12815" s="290"/>
    </row>
    <row r="12816" spans="11:13" x14ac:dyDescent="0.35">
      <c r="K12816" s="293"/>
      <c r="M12816" s="290"/>
    </row>
    <row r="12817" spans="11:13" x14ac:dyDescent="0.35">
      <c r="K12817" s="293"/>
      <c r="M12817" s="290"/>
    </row>
    <row r="12818" spans="11:13" x14ac:dyDescent="0.35">
      <c r="K12818" s="293"/>
      <c r="M12818" s="290"/>
    </row>
    <row r="12819" spans="11:13" x14ac:dyDescent="0.35">
      <c r="K12819" s="293"/>
      <c r="M12819" s="290"/>
    </row>
    <row r="12820" spans="11:13" x14ac:dyDescent="0.35">
      <c r="K12820" s="293"/>
      <c r="M12820" s="290"/>
    </row>
    <row r="12821" spans="11:13" x14ac:dyDescent="0.35">
      <c r="K12821" s="293"/>
      <c r="M12821" s="290"/>
    </row>
    <row r="12822" spans="11:13" x14ac:dyDescent="0.35">
      <c r="K12822" s="293"/>
      <c r="M12822" s="290"/>
    </row>
    <row r="12823" spans="11:13" x14ac:dyDescent="0.35">
      <c r="K12823" s="293"/>
      <c r="M12823" s="290"/>
    </row>
    <row r="12824" spans="11:13" x14ac:dyDescent="0.35">
      <c r="K12824" s="293"/>
      <c r="M12824" s="290"/>
    </row>
    <row r="12825" spans="11:13" x14ac:dyDescent="0.35">
      <c r="K12825" s="293"/>
      <c r="M12825" s="290"/>
    </row>
    <row r="12826" spans="11:13" x14ac:dyDescent="0.35">
      <c r="K12826" s="293"/>
      <c r="M12826" s="290"/>
    </row>
    <row r="12827" spans="11:13" x14ac:dyDescent="0.35">
      <c r="K12827" s="293"/>
      <c r="M12827" s="290"/>
    </row>
    <row r="12828" spans="11:13" x14ac:dyDescent="0.35">
      <c r="K12828" s="293"/>
      <c r="M12828" s="290"/>
    </row>
    <row r="12829" spans="11:13" x14ac:dyDescent="0.35">
      <c r="K12829" s="293"/>
      <c r="M12829" s="290"/>
    </row>
    <row r="12830" spans="11:13" x14ac:dyDescent="0.35">
      <c r="K12830" s="293"/>
      <c r="M12830" s="290"/>
    </row>
    <row r="12831" spans="11:13" x14ac:dyDescent="0.35">
      <c r="K12831" s="293"/>
      <c r="M12831" s="290"/>
    </row>
    <row r="12832" spans="11:13" x14ac:dyDescent="0.35">
      <c r="K12832" s="293"/>
      <c r="M12832" s="290"/>
    </row>
    <row r="12833" spans="11:13" x14ac:dyDescent="0.35">
      <c r="K12833" s="293"/>
      <c r="M12833" s="290"/>
    </row>
    <row r="12834" spans="11:13" x14ac:dyDescent="0.35">
      <c r="K12834" s="293"/>
      <c r="M12834" s="290"/>
    </row>
    <row r="12835" spans="11:13" x14ac:dyDescent="0.35">
      <c r="K12835" s="293"/>
      <c r="M12835" s="290"/>
    </row>
    <row r="12836" spans="11:13" x14ac:dyDescent="0.35">
      <c r="K12836" s="293"/>
      <c r="M12836" s="290"/>
    </row>
    <row r="12837" spans="11:13" x14ac:dyDescent="0.35">
      <c r="K12837" s="293"/>
      <c r="M12837" s="290"/>
    </row>
    <row r="12838" spans="11:13" x14ac:dyDescent="0.35">
      <c r="K12838" s="293"/>
      <c r="M12838" s="290"/>
    </row>
    <row r="12839" spans="11:13" x14ac:dyDescent="0.35">
      <c r="K12839" s="293"/>
      <c r="M12839" s="290"/>
    </row>
    <row r="12840" spans="11:13" x14ac:dyDescent="0.35">
      <c r="K12840" s="293"/>
      <c r="M12840" s="290"/>
    </row>
    <row r="12841" spans="11:13" x14ac:dyDescent="0.35">
      <c r="K12841" s="293"/>
      <c r="M12841" s="290"/>
    </row>
    <row r="12842" spans="11:13" x14ac:dyDescent="0.35">
      <c r="K12842" s="293"/>
      <c r="M12842" s="290"/>
    </row>
    <row r="12843" spans="11:13" x14ac:dyDescent="0.35">
      <c r="K12843" s="293"/>
      <c r="M12843" s="290"/>
    </row>
    <row r="12844" spans="11:13" x14ac:dyDescent="0.35">
      <c r="K12844" s="293"/>
      <c r="M12844" s="290"/>
    </row>
    <row r="12845" spans="11:13" x14ac:dyDescent="0.35">
      <c r="K12845" s="293"/>
      <c r="M12845" s="290"/>
    </row>
    <row r="12846" spans="11:13" x14ac:dyDescent="0.35">
      <c r="K12846" s="293"/>
      <c r="M12846" s="290"/>
    </row>
    <row r="12847" spans="11:13" x14ac:dyDescent="0.35">
      <c r="K12847" s="293"/>
      <c r="M12847" s="290"/>
    </row>
    <row r="12848" spans="11:13" x14ac:dyDescent="0.35">
      <c r="K12848" s="293"/>
      <c r="M12848" s="290"/>
    </row>
    <row r="12849" spans="11:13" x14ac:dyDescent="0.35">
      <c r="K12849" s="293"/>
      <c r="M12849" s="290"/>
    </row>
    <row r="12850" spans="11:13" x14ac:dyDescent="0.35">
      <c r="K12850" s="293"/>
      <c r="M12850" s="290"/>
    </row>
    <row r="12851" spans="11:13" x14ac:dyDescent="0.35">
      <c r="K12851" s="293"/>
      <c r="M12851" s="290"/>
    </row>
    <row r="12852" spans="11:13" x14ac:dyDescent="0.35">
      <c r="K12852" s="293"/>
      <c r="M12852" s="290"/>
    </row>
    <row r="12853" spans="11:13" x14ac:dyDescent="0.35">
      <c r="K12853" s="293"/>
      <c r="M12853" s="290"/>
    </row>
    <row r="12854" spans="11:13" x14ac:dyDescent="0.35">
      <c r="K12854" s="293"/>
      <c r="M12854" s="290"/>
    </row>
    <row r="12855" spans="11:13" x14ac:dyDescent="0.35">
      <c r="K12855" s="293"/>
      <c r="M12855" s="290"/>
    </row>
    <row r="12856" spans="11:13" x14ac:dyDescent="0.35">
      <c r="K12856" s="293"/>
      <c r="M12856" s="290"/>
    </row>
    <row r="12857" spans="11:13" x14ac:dyDescent="0.35">
      <c r="K12857" s="293"/>
      <c r="M12857" s="290"/>
    </row>
    <row r="12858" spans="11:13" x14ac:dyDescent="0.35">
      <c r="K12858" s="293"/>
      <c r="M12858" s="290"/>
    </row>
    <row r="12859" spans="11:13" x14ac:dyDescent="0.35">
      <c r="K12859" s="293"/>
      <c r="M12859" s="290"/>
    </row>
    <row r="12860" spans="11:13" x14ac:dyDescent="0.35">
      <c r="K12860" s="293"/>
      <c r="M12860" s="290"/>
    </row>
    <row r="12861" spans="11:13" x14ac:dyDescent="0.35">
      <c r="K12861" s="293"/>
      <c r="M12861" s="290"/>
    </row>
    <row r="12862" spans="11:13" x14ac:dyDescent="0.35">
      <c r="K12862" s="293"/>
      <c r="M12862" s="290"/>
    </row>
    <row r="12863" spans="11:13" x14ac:dyDescent="0.35">
      <c r="K12863" s="293"/>
      <c r="M12863" s="290"/>
    </row>
    <row r="12864" spans="11:13" x14ac:dyDescent="0.35">
      <c r="K12864" s="293"/>
      <c r="M12864" s="290"/>
    </row>
    <row r="12865" spans="11:13" x14ac:dyDescent="0.35">
      <c r="K12865" s="293"/>
      <c r="M12865" s="290"/>
    </row>
    <row r="12866" spans="11:13" x14ac:dyDescent="0.35">
      <c r="K12866" s="293"/>
      <c r="M12866" s="290"/>
    </row>
    <row r="12867" spans="11:13" x14ac:dyDescent="0.35">
      <c r="K12867" s="293"/>
      <c r="M12867" s="290"/>
    </row>
    <row r="12868" spans="11:13" x14ac:dyDescent="0.35">
      <c r="K12868" s="293"/>
      <c r="M12868" s="290"/>
    </row>
    <row r="12869" spans="11:13" x14ac:dyDescent="0.35">
      <c r="K12869" s="293"/>
      <c r="M12869" s="290"/>
    </row>
    <row r="12870" spans="11:13" x14ac:dyDescent="0.35">
      <c r="K12870" s="293"/>
      <c r="M12870" s="290"/>
    </row>
    <row r="12871" spans="11:13" x14ac:dyDescent="0.35">
      <c r="K12871" s="293"/>
      <c r="M12871" s="290"/>
    </row>
    <row r="12872" spans="11:13" x14ac:dyDescent="0.35">
      <c r="K12872" s="293"/>
      <c r="M12872" s="290"/>
    </row>
    <row r="12873" spans="11:13" x14ac:dyDescent="0.35">
      <c r="K12873" s="293"/>
      <c r="M12873" s="290"/>
    </row>
    <row r="12874" spans="11:13" x14ac:dyDescent="0.35">
      <c r="K12874" s="293"/>
      <c r="M12874" s="290"/>
    </row>
    <row r="12875" spans="11:13" x14ac:dyDescent="0.35">
      <c r="K12875" s="293"/>
      <c r="M12875" s="290"/>
    </row>
    <row r="12876" spans="11:13" x14ac:dyDescent="0.35">
      <c r="K12876" s="293"/>
      <c r="M12876" s="290"/>
    </row>
    <row r="12877" spans="11:13" x14ac:dyDescent="0.35">
      <c r="K12877" s="293"/>
      <c r="M12877" s="290"/>
    </row>
    <row r="12878" spans="11:13" x14ac:dyDescent="0.35">
      <c r="K12878" s="293"/>
      <c r="M12878" s="290"/>
    </row>
    <row r="12879" spans="11:13" x14ac:dyDescent="0.35">
      <c r="K12879" s="293"/>
      <c r="M12879" s="290"/>
    </row>
    <row r="12880" spans="11:13" x14ac:dyDescent="0.35">
      <c r="K12880" s="293"/>
      <c r="M12880" s="290"/>
    </row>
    <row r="12881" spans="11:13" x14ac:dyDescent="0.35">
      <c r="K12881" s="293"/>
      <c r="M12881" s="290"/>
    </row>
    <row r="12882" spans="11:13" x14ac:dyDescent="0.35">
      <c r="K12882" s="293"/>
      <c r="M12882" s="290"/>
    </row>
    <row r="12883" spans="11:13" x14ac:dyDescent="0.35">
      <c r="K12883" s="293"/>
      <c r="M12883" s="290"/>
    </row>
    <row r="12884" spans="11:13" x14ac:dyDescent="0.35">
      <c r="K12884" s="293"/>
      <c r="M12884" s="290"/>
    </row>
    <row r="12885" spans="11:13" x14ac:dyDescent="0.35">
      <c r="K12885" s="293"/>
      <c r="M12885" s="290"/>
    </row>
    <row r="12886" spans="11:13" x14ac:dyDescent="0.35">
      <c r="K12886" s="293"/>
      <c r="M12886" s="290"/>
    </row>
    <row r="12887" spans="11:13" x14ac:dyDescent="0.35">
      <c r="K12887" s="293"/>
      <c r="M12887" s="290"/>
    </row>
    <row r="12888" spans="11:13" x14ac:dyDescent="0.35">
      <c r="K12888" s="293"/>
      <c r="M12888" s="290"/>
    </row>
    <row r="12889" spans="11:13" x14ac:dyDescent="0.35">
      <c r="K12889" s="293"/>
      <c r="M12889" s="290"/>
    </row>
    <row r="12890" spans="11:13" x14ac:dyDescent="0.35">
      <c r="K12890" s="293"/>
      <c r="M12890" s="290"/>
    </row>
    <row r="12891" spans="11:13" x14ac:dyDescent="0.35">
      <c r="K12891" s="293"/>
      <c r="M12891" s="290"/>
    </row>
    <row r="12892" spans="11:13" x14ac:dyDescent="0.35">
      <c r="K12892" s="293"/>
      <c r="M12892" s="290"/>
    </row>
    <row r="12893" spans="11:13" x14ac:dyDescent="0.35">
      <c r="K12893" s="293"/>
      <c r="M12893" s="290"/>
    </row>
    <row r="12894" spans="11:13" x14ac:dyDescent="0.35">
      <c r="K12894" s="293"/>
      <c r="M12894" s="290"/>
    </row>
    <row r="12895" spans="11:13" x14ac:dyDescent="0.35">
      <c r="K12895" s="293"/>
      <c r="M12895" s="290"/>
    </row>
    <row r="12896" spans="11:13" x14ac:dyDescent="0.35">
      <c r="K12896" s="293"/>
      <c r="M12896" s="290"/>
    </row>
    <row r="12897" spans="11:13" x14ac:dyDescent="0.35">
      <c r="K12897" s="293"/>
      <c r="M12897" s="290"/>
    </row>
    <row r="12898" spans="11:13" x14ac:dyDescent="0.35">
      <c r="K12898" s="293"/>
      <c r="M12898" s="290"/>
    </row>
    <row r="12899" spans="11:13" x14ac:dyDescent="0.35">
      <c r="K12899" s="293"/>
      <c r="M12899" s="290"/>
    </row>
    <row r="12900" spans="11:13" x14ac:dyDescent="0.35">
      <c r="K12900" s="293"/>
      <c r="M12900" s="290"/>
    </row>
    <row r="12901" spans="11:13" x14ac:dyDescent="0.35">
      <c r="K12901" s="293"/>
      <c r="M12901" s="290"/>
    </row>
    <row r="12902" spans="11:13" x14ac:dyDescent="0.35">
      <c r="K12902" s="293"/>
      <c r="M12902" s="290"/>
    </row>
    <row r="12903" spans="11:13" x14ac:dyDescent="0.35">
      <c r="K12903" s="293"/>
      <c r="M12903" s="290"/>
    </row>
    <row r="12904" spans="11:13" x14ac:dyDescent="0.35">
      <c r="K12904" s="293"/>
      <c r="M12904" s="290"/>
    </row>
    <row r="12905" spans="11:13" x14ac:dyDescent="0.35">
      <c r="K12905" s="293"/>
      <c r="M12905" s="290"/>
    </row>
    <row r="12906" spans="11:13" x14ac:dyDescent="0.35">
      <c r="K12906" s="293"/>
      <c r="M12906" s="290"/>
    </row>
    <row r="12907" spans="11:13" x14ac:dyDescent="0.35">
      <c r="K12907" s="293"/>
      <c r="M12907" s="290"/>
    </row>
    <row r="12908" spans="11:13" x14ac:dyDescent="0.35">
      <c r="K12908" s="293"/>
      <c r="M12908" s="290"/>
    </row>
    <row r="12909" spans="11:13" x14ac:dyDescent="0.35">
      <c r="K12909" s="293"/>
      <c r="M12909" s="290"/>
    </row>
    <row r="12910" spans="11:13" x14ac:dyDescent="0.35">
      <c r="K12910" s="293"/>
      <c r="M12910" s="290"/>
    </row>
    <row r="12911" spans="11:13" x14ac:dyDescent="0.35">
      <c r="K12911" s="293"/>
      <c r="M12911" s="290"/>
    </row>
    <row r="12912" spans="11:13" x14ac:dyDescent="0.35">
      <c r="K12912" s="293"/>
      <c r="M12912" s="290"/>
    </row>
    <row r="12913" spans="11:13" x14ac:dyDescent="0.35">
      <c r="K12913" s="293"/>
      <c r="M12913" s="290"/>
    </row>
    <row r="12914" spans="11:13" x14ac:dyDescent="0.35">
      <c r="K12914" s="293"/>
      <c r="M12914" s="290"/>
    </row>
    <row r="12915" spans="11:13" x14ac:dyDescent="0.35">
      <c r="K12915" s="293"/>
      <c r="M12915" s="290"/>
    </row>
    <row r="12916" spans="11:13" x14ac:dyDescent="0.35">
      <c r="K12916" s="293"/>
      <c r="M12916" s="290"/>
    </row>
    <row r="12917" spans="11:13" x14ac:dyDescent="0.35">
      <c r="K12917" s="293"/>
      <c r="M12917" s="290"/>
    </row>
    <row r="12918" spans="11:13" x14ac:dyDescent="0.35">
      <c r="K12918" s="293"/>
      <c r="M12918" s="290"/>
    </row>
    <row r="12919" spans="11:13" x14ac:dyDescent="0.35">
      <c r="K12919" s="293"/>
      <c r="M12919" s="290"/>
    </row>
    <row r="12920" spans="11:13" x14ac:dyDescent="0.35">
      <c r="K12920" s="293"/>
      <c r="M12920" s="290"/>
    </row>
    <row r="12921" spans="11:13" x14ac:dyDescent="0.35">
      <c r="K12921" s="293"/>
      <c r="M12921" s="290"/>
    </row>
    <row r="12922" spans="11:13" x14ac:dyDescent="0.35">
      <c r="K12922" s="293"/>
      <c r="M12922" s="290"/>
    </row>
    <row r="12923" spans="11:13" x14ac:dyDescent="0.35">
      <c r="K12923" s="293"/>
      <c r="M12923" s="290"/>
    </row>
    <row r="12924" spans="11:13" x14ac:dyDescent="0.35">
      <c r="K12924" s="293"/>
      <c r="M12924" s="290"/>
    </row>
    <row r="12925" spans="11:13" x14ac:dyDescent="0.35">
      <c r="K12925" s="293"/>
      <c r="M12925" s="290"/>
    </row>
    <row r="12926" spans="11:13" x14ac:dyDescent="0.35">
      <c r="K12926" s="293"/>
      <c r="M12926" s="290"/>
    </row>
    <row r="12927" spans="11:13" x14ac:dyDescent="0.35">
      <c r="K12927" s="293"/>
      <c r="M12927" s="290"/>
    </row>
    <row r="12928" spans="11:13" x14ac:dyDescent="0.35">
      <c r="K12928" s="293"/>
      <c r="M12928" s="290"/>
    </row>
    <row r="12929" spans="11:13" x14ac:dyDescent="0.35">
      <c r="K12929" s="293"/>
      <c r="M12929" s="290"/>
    </row>
    <row r="12930" spans="11:13" x14ac:dyDescent="0.35">
      <c r="K12930" s="293"/>
      <c r="M12930" s="290"/>
    </row>
    <row r="12931" spans="11:13" x14ac:dyDescent="0.35">
      <c r="K12931" s="293"/>
      <c r="M12931" s="290"/>
    </row>
    <row r="12932" spans="11:13" x14ac:dyDescent="0.35">
      <c r="K12932" s="293"/>
      <c r="M12932" s="290"/>
    </row>
    <row r="12933" spans="11:13" x14ac:dyDescent="0.35">
      <c r="K12933" s="293"/>
      <c r="M12933" s="290"/>
    </row>
    <row r="12934" spans="11:13" x14ac:dyDescent="0.35">
      <c r="K12934" s="293"/>
      <c r="M12934" s="290"/>
    </row>
    <row r="12935" spans="11:13" x14ac:dyDescent="0.35">
      <c r="K12935" s="293"/>
      <c r="M12935" s="290"/>
    </row>
    <row r="12936" spans="11:13" x14ac:dyDescent="0.35">
      <c r="K12936" s="293"/>
      <c r="M12936" s="290"/>
    </row>
    <row r="12937" spans="11:13" x14ac:dyDescent="0.35">
      <c r="K12937" s="293"/>
      <c r="M12937" s="290"/>
    </row>
    <row r="12938" spans="11:13" x14ac:dyDescent="0.35">
      <c r="K12938" s="293"/>
      <c r="M12938" s="290"/>
    </row>
    <row r="12939" spans="11:13" x14ac:dyDescent="0.35">
      <c r="K12939" s="293"/>
      <c r="M12939" s="290"/>
    </row>
    <row r="12940" spans="11:13" x14ac:dyDescent="0.35">
      <c r="K12940" s="293"/>
      <c r="M12940" s="290"/>
    </row>
    <row r="12941" spans="11:13" x14ac:dyDescent="0.35">
      <c r="K12941" s="293"/>
      <c r="M12941" s="290"/>
    </row>
    <row r="12942" spans="11:13" x14ac:dyDescent="0.35">
      <c r="K12942" s="293"/>
      <c r="M12942" s="290"/>
    </row>
    <row r="12943" spans="11:13" x14ac:dyDescent="0.35">
      <c r="K12943" s="293"/>
      <c r="M12943" s="290"/>
    </row>
    <row r="12944" spans="11:13" x14ac:dyDescent="0.35">
      <c r="K12944" s="293"/>
      <c r="M12944" s="290"/>
    </row>
    <row r="12945" spans="11:13" x14ac:dyDescent="0.35">
      <c r="K12945" s="293"/>
      <c r="M12945" s="290"/>
    </row>
    <row r="12946" spans="11:13" x14ac:dyDescent="0.35">
      <c r="K12946" s="293"/>
      <c r="M12946" s="290"/>
    </row>
    <row r="12947" spans="11:13" x14ac:dyDescent="0.35">
      <c r="K12947" s="293"/>
      <c r="M12947" s="290"/>
    </row>
    <row r="12948" spans="11:13" x14ac:dyDescent="0.35">
      <c r="K12948" s="293"/>
      <c r="M12948" s="290"/>
    </row>
    <row r="12949" spans="11:13" x14ac:dyDescent="0.35">
      <c r="K12949" s="293"/>
      <c r="M12949" s="290"/>
    </row>
    <row r="12950" spans="11:13" x14ac:dyDescent="0.35">
      <c r="K12950" s="293"/>
      <c r="M12950" s="290"/>
    </row>
    <row r="12951" spans="11:13" x14ac:dyDescent="0.35">
      <c r="K12951" s="293"/>
      <c r="M12951" s="290"/>
    </row>
    <row r="12952" spans="11:13" x14ac:dyDescent="0.35">
      <c r="K12952" s="293"/>
      <c r="M12952" s="290"/>
    </row>
    <row r="12953" spans="11:13" x14ac:dyDescent="0.35">
      <c r="K12953" s="293"/>
      <c r="M12953" s="290"/>
    </row>
    <row r="12954" spans="11:13" x14ac:dyDescent="0.35">
      <c r="K12954" s="293"/>
      <c r="M12954" s="290"/>
    </row>
    <row r="12955" spans="11:13" x14ac:dyDescent="0.35">
      <c r="K12955" s="293"/>
      <c r="M12955" s="290"/>
    </row>
    <row r="12956" spans="11:13" x14ac:dyDescent="0.35">
      <c r="K12956" s="293"/>
      <c r="M12956" s="290"/>
    </row>
    <row r="12957" spans="11:13" x14ac:dyDescent="0.35">
      <c r="K12957" s="293"/>
      <c r="M12957" s="290"/>
    </row>
    <row r="12958" spans="11:13" x14ac:dyDescent="0.35">
      <c r="K12958" s="293"/>
      <c r="M12958" s="290"/>
    </row>
    <row r="12959" spans="11:13" x14ac:dyDescent="0.35">
      <c r="K12959" s="293"/>
      <c r="M12959" s="290"/>
    </row>
    <row r="12960" spans="11:13" x14ac:dyDescent="0.35">
      <c r="K12960" s="293"/>
      <c r="M12960" s="290"/>
    </row>
    <row r="12961" spans="11:13" x14ac:dyDescent="0.35">
      <c r="K12961" s="293"/>
      <c r="M12961" s="290"/>
    </row>
    <row r="12962" spans="11:13" x14ac:dyDescent="0.35">
      <c r="K12962" s="293"/>
      <c r="M12962" s="290"/>
    </row>
    <row r="12963" spans="11:13" x14ac:dyDescent="0.35">
      <c r="K12963" s="293"/>
      <c r="M12963" s="290"/>
    </row>
    <row r="12964" spans="11:13" x14ac:dyDescent="0.35">
      <c r="K12964" s="293"/>
      <c r="M12964" s="290"/>
    </row>
    <row r="12965" spans="11:13" x14ac:dyDescent="0.35">
      <c r="K12965" s="293"/>
      <c r="M12965" s="290"/>
    </row>
    <row r="12966" spans="11:13" x14ac:dyDescent="0.35">
      <c r="K12966" s="293"/>
      <c r="M12966" s="290"/>
    </row>
    <row r="12967" spans="11:13" x14ac:dyDescent="0.35">
      <c r="K12967" s="293"/>
      <c r="M12967" s="290"/>
    </row>
    <row r="12968" spans="11:13" x14ac:dyDescent="0.35">
      <c r="K12968" s="293"/>
      <c r="M12968" s="290"/>
    </row>
    <row r="12969" spans="11:13" x14ac:dyDescent="0.35">
      <c r="K12969" s="293"/>
      <c r="M12969" s="290"/>
    </row>
    <row r="12970" spans="11:13" x14ac:dyDescent="0.35">
      <c r="K12970" s="293"/>
      <c r="M12970" s="290"/>
    </row>
    <row r="12971" spans="11:13" x14ac:dyDescent="0.35">
      <c r="K12971" s="293"/>
      <c r="M12971" s="290"/>
    </row>
    <row r="12972" spans="11:13" x14ac:dyDescent="0.35">
      <c r="K12972" s="293"/>
      <c r="M12972" s="290"/>
    </row>
    <row r="12973" spans="11:13" x14ac:dyDescent="0.35">
      <c r="K12973" s="293"/>
      <c r="M12973" s="290"/>
    </row>
    <row r="12974" spans="11:13" x14ac:dyDescent="0.35">
      <c r="K12974" s="293"/>
      <c r="M12974" s="290"/>
    </row>
    <row r="12975" spans="11:13" x14ac:dyDescent="0.35">
      <c r="K12975" s="293"/>
      <c r="M12975" s="290"/>
    </row>
    <row r="12976" spans="11:13" x14ac:dyDescent="0.35">
      <c r="K12976" s="293"/>
      <c r="M12976" s="290"/>
    </row>
    <row r="12977" spans="11:13" x14ac:dyDescent="0.35">
      <c r="K12977" s="293"/>
      <c r="M12977" s="290"/>
    </row>
    <row r="12978" spans="11:13" x14ac:dyDescent="0.35">
      <c r="K12978" s="293"/>
      <c r="M12978" s="290"/>
    </row>
    <row r="12979" spans="11:13" x14ac:dyDescent="0.35">
      <c r="K12979" s="293"/>
      <c r="M12979" s="290"/>
    </row>
    <row r="12980" spans="11:13" x14ac:dyDescent="0.35">
      <c r="K12980" s="293"/>
      <c r="M12980" s="290"/>
    </row>
    <row r="12981" spans="11:13" x14ac:dyDescent="0.35">
      <c r="K12981" s="293"/>
      <c r="M12981" s="290"/>
    </row>
    <row r="12982" spans="11:13" x14ac:dyDescent="0.35">
      <c r="K12982" s="293"/>
      <c r="M12982" s="290"/>
    </row>
    <row r="12983" spans="11:13" x14ac:dyDescent="0.35">
      <c r="K12983" s="293"/>
      <c r="M12983" s="290"/>
    </row>
    <row r="12984" spans="11:13" x14ac:dyDescent="0.35">
      <c r="K12984" s="293"/>
      <c r="M12984" s="290"/>
    </row>
    <row r="12985" spans="11:13" x14ac:dyDescent="0.35">
      <c r="K12985" s="293"/>
      <c r="M12985" s="290"/>
    </row>
    <row r="12986" spans="11:13" x14ac:dyDescent="0.35">
      <c r="K12986" s="293"/>
      <c r="M12986" s="290"/>
    </row>
    <row r="12987" spans="11:13" x14ac:dyDescent="0.35">
      <c r="K12987" s="293"/>
      <c r="M12987" s="290"/>
    </row>
    <row r="12988" spans="11:13" x14ac:dyDescent="0.35">
      <c r="K12988" s="293"/>
      <c r="M12988" s="290"/>
    </row>
    <row r="12989" spans="11:13" x14ac:dyDescent="0.35">
      <c r="K12989" s="293"/>
      <c r="M12989" s="290"/>
    </row>
    <row r="12990" spans="11:13" x14ac:dyDescent="0.35">
      <c r="K12990" s="293"/>
      <c r="M12990" s="290"/>
    </row>
    <row r="12991" spans="11:13" x14ac:dyDescent="0.35">
      <c r="K12991" s="293"/>
      <c r="M12991" s="290"/>
    </row>
    <row r="12992" spans="11:13" x14ac:dyDescent="0.35">
      <c r="K12992" s="293"/>
      <c r="M12992" s="290"/>
    </row>
    <row r="12993" spans="11:13" x14ac:dyDescent="0.35">
      <c r="K12993" s="293"/>
      <c r="M12993" s="290"/>
    </row>
    <row r="12994" spans="11:13" x14ac:dyDescent="0.35">
      <c r="K12994" s="293"/>
      <c r="M12994" s="290"/>
    </row>
    <row r="12995" spans="11:13" x14ac:dyDescent="0.35">
      <c r="K12995" s="293"/>
      <c r="M12995" s="290"/>
    </row>
    <row r="12996" spans="11:13" x14ac:dyDescent="0.35">
      <c r="K12996" s="293"/>
      <c r="M12996" s="290"/>
    </row>
    <row r="12997" spans="11:13" x14ac:dyDescent="0.35">
      <c r="K12997" s="293"/>
      <c r="M12997" s="290"/>
    </row>
    <row r="12998" spans="11:13" x14ac:dyDescent="0.35">
      <c r="K12998" s="293"/>
      <c r="M12998" s="290"/>
    </row>
    <row r="12999" spans="11:13" x14ac:dyDescent="0.35">
      <c r="K12999" s="293"/>
      <c r="M12999" s="290"/>
    </row>
    <row r="13000" spans="11:13" x14ac:dyDescent="0.35">
      <c r="K13000" s="293"/>
      <c r="M13000" s="290"/>
    </row>
    <row r="13001" spans="11:13" x14ac:dyDescent="0.35">
      <c r="K13001" s="293"/>
      <c r="M13001" s="290"/>
    </row>
    <row r="13002" spans="11:13" x14ac:dyDescent="0.35">
      <c r="K13002" s="293"/>
      <c r="M13002" s="290"/>
    </row>
    <row r="13003" spans="11:13" x14ac:dyDescent="0.35">
      <c r="K13003" s="293"/>
      <c r="M13003" s="290"/>
    </row>
    <row r="13004" spans="11:13" x14ac:dyDescent="0.35">
      <c r="K13004" s="293"/>
      <c r="M13004" s="290"/>
    </row>
    <row r="13005" spans="11:13" x14ac:dyDescent="0.35">
      <c r="K13005" s="293"/>
      <c r="M13005" s="290"/>
    </row>
    <row r="13006" spans="11:13" x14ac:dyDescent="0.35">
      <c r="K13006" s="293"/>
      <c r="M13006" s="290"/>
    </row>
    <row r="13007" spans="11:13" x14ac:dyDescent="0.35">
      <c r="K13007" s="293"/>
      <c r="M13007" s="290"/>
    </row>
    <row r="13008" spans="11:13" x14ac:dyDescent="0.35">
      <c r="K13008" s="293"/>
      <c r="M13008" s="290"/>
    </row>
    <row r="13009" spans="11:13" x14ac:dyDescent="0.35">
      <c r="K13009" s="293"/>
      <c r="M13009" s="290"/>
    </row>
    <row r="13010" spans="11:13" x14ac:dyDescent="0.35">
      <c r="K13010" s="293"/>
      <c r="M13010" s="290"/>
    </row>
    <row r="13011" spans="11:13" x14ac:dyDescent="0.35">
      <c r="K13011" s="293"/>
      <c r="M13011" s="290"/>
    </row>
    <row r="13012" spans="11:13" x14ac:dyDescent="0.35">
      <c r="K13012" s="293"/>
      <c r="M13012" s="290"/>
    </row>
    <row r="13013" spans="11:13" x14ac:dyDescent="0.35">
      <c r="K13013" s="293"/>
      <c r="M13013" s="290"/>
    </row>
    <row r="13014" spans="11:13" x14ac:dyDescent="0.35">
      <c r="K13014" s="293"/>
      <c r="M13014" s="290"/>
    </row>
    <row r="13015" spans="11:13" x14ac:dyDescent="0.35">
      <c r="K13015" s="293"/>
      <c r="M13015" s="290"/>
    </row>
    <row r="13016" spans="11:13" x14ac:dyDescent="0.35">
      <c r="K13016" s="293"/>
      <c r="M13016" s="290"/>
    </row>
    <row r="13017" spans="11:13" x14ac:dyDescent="0.35">
      <c r="K13017" s="293"/>
      <c r="M13017" s="290"/>
    </row>
    <row r="13018" spans="11:13" x14ac:dyDescent="0.35">
      <c r="K13018" s="293"/>
      <c r="M13018" s="290"/>
    </row>
    <row r="13019" spans="11:13" x14ac:dyDescent="0.35">
      <c r="K13019" s="293"/>
      <c r="M13019" s="290"/>
    </row>
    <row r="13020" spans="11:13" x14ac:dyDescent="0.35">
      <c r="K13020" s="293"/>
      <c r="M13020" s="290"/>
    </row>
    <row r="13021" spans="11:13" x14ac:dyDescent="0.35">
      <c r="K13021" s="293"/>
      <c r="M13021" s="290"/>
    </row>
    <row r="13022" spans="11:13" x14ac:dyDescent="0.35">
      <c r="K13022" s="293"/>
      <c r="M13022" s="290"/>
    </row>
    <row r="13023" spans="11:13" x14ac:dyDescent="0.35">
      <c r="K13023" s="293"/>
      <c r="M13023" s="290"/>
    </row>
    <row r="13024" spans="11:13" x14ac:dyDescent="0.35">
      <c r="K13024" s="293"/>
      <c r="M13024" s="290"/>
    </row>
    <row r="13025" spans="11:13" x14ac:dyDescent="0.35">
      <c r="K13025" s="293"/>
      <c r="M13025" s="290"/>
    </row>
    <row r="13026" spans="11:13" x14ac:dyDescent="0.35">
      <c r="K13026" s="293"/>
      <c r="M13026" s="290"/>
    </row>
    <row r="13027" spans="11:13" x14ac:dyDescent="0.35">
      <c r="K13027" s="293"/>
      <c r="M13027" s="290"/>
    </row>
    <row r="13028" spans="11:13" x14ac:dyDescent="0.35">
      <c r="K13028" s="293"/>
      <c r="M13028" s="290"/>
    </row>
    <row r="13029" spans="11:13" x14ac:dyDescent="0.35">
      <c r="K13029" s="293"/>
      <c r="M13029" s="290"/>
    </row>
    <row r="13030" spans="11:13" x14ac:dyDescent="0.35">
      <c r="K13030" s="293"/>
      <c r="M13030" s="290"/>
    </row>
    <row r="13031" spans="11:13" x14ac:dyDescent="0.35">
      <c r="K13031" s="293"/>
      <c r="M13031" s="290"/>
    </row>
    <row r="13032" spans="11:13" x14ac:dyDescent="0.35">
      <c r="K13032" s="293"/>
      <c r="M13032" s="290"/>
    </row>
    <row r="13033" spans="11:13" x14ac:dyDescent="0.35">
      <c r="K13033" s="293"/>
      <c r="M13033" s="290"/>
    </row>
    <row r="13034" spans="11:13" x14ac:dyDescent="0.35">
      <c r="K13034" s="293"/>
      <c r="M13034" s="290"/>
    </row>
    <row r="13035" spans="11:13" x14ac:dyDescent="0.35">
      <c r="K13035" s="293"/>
      <c r="M13035" s="290"/>
    </row>
    <row r="13036" spans="11:13" x14ac:dyDescent="0.35">
      <c r="K13036" s="293"/>
      <c r="M13036" s="290"/>
    </row>
    <row r="13037" spans="11:13" x14ac:dyDescent="0.35">
      <c r="K13037" s="293"/>
      <c r="M13037" s="290"/>
    </row>
    <row r="13038" spans="11:13" x14ac:dyDescent="0.35">
      <c r="K13038" s="293"/>
      <c r="M13038" s="290"/>
    </row>
    <row r="13039" spans="11:13" x14ac:dyDescent="0.35">
      <c r="K13039" s="293"/>
      <c r="M13039" s="290"/>
    </row>
    <row r="13040" spans="11:13" x14ac:dyDescent="0.35">
      <c r="K13040" s="293"/>
      <c r="M13040" s="290"/>
    </row>
    <row r="13041" spans="11:13" x14ac:dyDescent="0.35">
      <c r="K13041" s="293"/>
      <c r="M13041" s="290"/>
    </row>
    <row r="13042" spans="11:13" x14ac:dyDescent="0.35">
      <c r="K13042" s="293"/>
      <c r="M13042" s="290"/>
    </row>
    <row r="13043" spans="11:13" x14ac:dyDescent="0.35">
      <c r="K13043" s="293"/>
      <c r="M13043" s="290"/>
    </row>
    <row r="13044" spans="11:13" x14ac:dyDescent="0.35">
      <c r="K13044" s="293"/>
      <c r="M13044" s="290"/>
    </row>
    <row r="13045" spans="11:13" x14ac:dyDescent="0.35">
      <c r="K13045" s="293"/>
      <c r="M13045" s="290"/>
    </row>
    <row r="13046" spans="11:13" x14ac:dyDescent="0.35">
      <c r="K13046" s="293"/>
      <c r="M13046" s="290"/>
    </row>
    <row r="13047" spans="11:13" x14ac:dyDescent="0.35">
      <c r="K13047" s="293"/>
      <c r="M13047" s="290"/>
    </row>
    <row r="13048" spans="11:13" x14ac:dyDescent="0.35">
      <c r="K13048" s="293"/>
      <c r="M13048" s="290"/>
    </row>
    <row r="13049" spans="11:13" x14ac:dyDescent="0.35">
      <c r="K13049" s="293"/>
      <c r="M13049" s="290"/>
    </row>
    <row r="13050" spans="11:13" x14ac:dyDescent="0.35">
      <c r="K13050" s="293"/>
      <c r="M13050" s="290"/>
    </row>
    <row r="13051" spans="11:13" x14ac:dyDescent="0.35">
      <c r="K13051" s="293"/>
      <c r="M13051" s="290"/>
    </row>
    <row r="13052" spans="11:13" x14ac:dyDescent="0.35">
      <c r="K13052" s="293"/>
      <c r="M13052" s="290"/>
    </row>
    <row r="13053" spans="11:13" x14ac:dyDescent="0.35">
      <c r="K13053" s="293"/>
      <c r="M13053" s="290"/>
    </row>
    <row r="13054" spans="11:13" x14ac:dyDescent="0.35">
      <c r="K13054" s="293"/>
      <c r="M13054" s="290"/>
    </row>
    <row r="13055" spans="11:13" x14ac:dyDescent="0.35">
      <c r="K13055" s="293"/>
      <c r="M13055" s="290"/>
    </row>
    <row r="13056" spans="11:13" x14ac:dyDescent="0.35">
      <c r="K13056" s="293"/>
      <c r="M13056" s="290"/>
    </row>
    <row r="13057" spans="11:13" x14ac:dyDescent="0.35">
      <c r="K13057" s="293"/>
      <c r="M13057" s="290"/>
    </row>
    <row r="13058" spans="11:13" x14ac:dyDescent="0.35">
      <c r="K13058" s="293"/>
      <c r="M13058" s="290"/>
    </row>
    <row r="13059" spans="11:13" x14ac:dyDescent="0.35">
      <c r="K13059" s="293"/>
      <c r="M13059" s="290"/>
    </row>
    <row r="13060" spans="11:13" x14ac:dyDescent="0.35">
      <c r="K13060" s="293"/>
      <c r="M13060" s="290"/>
    </row>
    <row r="13061" spans="11:13" x14ac:dyDescent="0.35">
      <c r="K13061" s="293"/>
      <c r="M13061" s="290"/>
    </row>
    <row r="13062" spans="11:13" x14ac:dyDescent="0.35">
      <c r="K13062" s="293"/>
      <c r="M13062" s="290"/>
    </row>
    <row r="13063" spans="11:13" x14ac:dyDescent="0.35">
      <c r="K13063" s="293"/>
      <c r="M13063" s="290"/>
    </row>
    <row r="13064" spans="11:13" x14ac:dyDescent="0.35">
      <c r="K13064" s="293"/>
      <c r="M13064" s="290"/>
    </row>
    <row r="13065" spans="11:13" x14ac:dyDescent="0.35">
      <c r="K13065" s="293"/>
      <c r="M13065" s="290"/>
    </row>
    <row r="13066" spans="11:13" x14ac:dyDescent="0.35">
      <c r="K13066" s="293"/>
      <c r="M13066" s="290"/>
    </row>
    <row r="13067" spans="11:13" x14ac:dyDescent="0.35">
      <c r="K13067" s="293"/>
      <c r="M13067" s="290"/>
    </row>
    <row r="13068" spans="11:13" x14ac:dyDescent="0.35">
      <c r="K13068" s="293"/>
      <c r="M13068" s="290"/>
    </row>
    <row r="13069" spans="11:13" x14ac:dyDescent="0.35">
      <c r="K13069" s="293"/>
      <c r="M13069" s="290"/>
    </row>
    <row r="13070" spans="11:13" x14ac:dyDescent="0.35">
      <c r="K13070" s="293"/>
      <c r="M13070" s="290"/>
    </row>
    <row r="13071" spans="11:13" x14ac:dyDescent="0.35">
      <c r="K13071" s="293"/>
      <c r="M13071" s="290"/>
    </row>
    <row r="13072" spans="11:13" x14ac:dyDescent="0.35">
      <c r="K13072" s="293"/>
      <c r="M13072" s="290"/>
    </row>
    <row r="13073" spans="11:13" x14ac:dyDescent="0.35">
      <c r="K13073" s="293"/>
      <c r="M13073" s="290"/>
    </row>
    <row r="13074" spans="11:13" x14ac:dyDescent="0.35">
      <c r="K13074" s="293"/>
      <c r="M13074" s="290"/>
    </row>
    <row r="13075" spans="11:13" x14ac:dyDescent="0.35">
      <c r="K13075" s="293"/>
      <c r="M13075" s="290"/>
    </row>
    <row r="13076" spans="11:13" x14ac:dyDescent="0.35">
      <c r="K13076" s="293"/>
      <c r="M13076" s="290"/>
    </row>
    <row r="13077" spans="11:13" x14ac:dyDescent="0.35">
      <c r="K13077" s="293"/>
      <c r="M13077" s="290"/>
    </row>
    <row r="13078" spans="11:13" x14ac:dyDescent="0.35">
      <c r="K13078" s="293"/>
      <c r="M13078" s="290"/>
    </row>
    <row r="13079" spans="11:13" x14ac:dyDescent="0.35">
      <c r="K13079" s="293"/>
      <c r="M13079" s="290"/>
    </row>
    <row r="13080" spans="11:13" x14ac:dyDescent="0.35">
      <c r="K13080" s="293"/>
      <c r="M13080" s="290"/>
    </row>
    <row r="13081" spans="11:13" x14ac:dyDescent="0.35">
      <c r="K13081" s="293"/>
      <c r="M13081" s="290"/>
    </row>
    <row r="13082" spans="11:13" x14ac:dyDescent="0.35">
      <c r="K13082" s="293"/>
      <c r="M13082" s="290"/>
    </row>
    <row r="13083" spans="11:13" x14ac:dyDescent="0.35">
      <c r="K13083" s="293"/>
      <c r="M13083" s="290"/>
    </row>
    <row r="13084" spans="11:13" x14ac:dyDescent="0.35">
      <c r="K13084" s="293"/>
      <c r="M13084" s="290"/>
    </row>
    <row r="13085" spans="11:13" x14ac:dyDescent="0.35">
      <c r="K13085" s="293"/>
      <c r="M13085" s="290"/>
    </row>
    <row r="13086" spans="11:13" x14ac:dyDescent="0.35">
      <c r="K13086" s="293"/>
      <c r="M13086" s="290"/>
    </row>
    <row r="13087" spans="11:13" x14ac:dyDescent="0.35">
      <c r="K13087" s="293"/>
      <c r="M13087" s="290"/>
    </row>
    <row r="13088" spans="11:13" x14ac:dyDescent="0.35">
      <c r="K13088" s="293"/>
      <c r="M13088" s="290"/>
    </row>
    <row r="13089" spans="11:13" x14ac:dyDescent="0.35">
      <c r="K13089" s="293"/>
      <c r="M13089" s="290"/>
    </row>
    <row r="13090" spans="11:13" x14ac:dyDescent="0.35">
      <c r="K13090" s="293"/>
      <c r="M13090" s="290"/>
    </row>
    <row r="13091" spans="11:13" x14ac:dyDescent="0.35">
      <c r="K13091" s="293"/>
      <c r="M13091" s="290"/>
    </row>
    <row r="13092" spans="11:13" x14ac:dyDescent="0.35">
      <c r="K13092" s="293"/>
      <c r="M13092" s="290"/>
    </row>
    <row r="13093" spans="11:13" x14ac:dyDescent="0.35">
      <c r="K13093" s="293"/>
      <c r="M13093" s="290"/>
    </row>
    <row r="13094" spans="11:13" x14ac:dyDescent="0.35">
      <c r="K13094" s="293"/>
      <c r="M13094" s="290"/>
    </row>
    <row r="13095" spans="11:13" x14ac:dyDescent="0.35">
      <c r="K13095" s="293"/>
      <c r="M13095" s="290"/>
    </row>
    <row r="13096" spans="11:13" x14ac:dyDescent="0.35">
      <c r="K13096" s="293"/>
      <c r="M13096" s="290"/>
    </row>
    <row r="13097" spans="11:13" x14ac:dyDescent="0.35">
      <c r="K13097" s="293"/>
      <c r="M13097" s="290"/>
    </row>
    <row r="13098" spans="11:13" x14ac:dyDescent="0.35">
      <c r="K13098" s="293"/>
      <c r="M13098" s="290"/>
    </row>
    <row r="13099" spans="11:13" x14ac:dyDescent="0.35">
      <c r="K13099" s="293"/>
      <c r="M13099" s="290"/>
    </row>
    <row r="13100" spans="11:13" x14ac:dyDescent="0.35">
      <c r="K13100" s="293"/>
      <c r="M13100" s="290"/>
    </row>
    <row r="13101" spans="11:13" x14ac:dyDescent="0.35">
      <c r="K13101" s="293"/>
      <c r="M13101" s="290"/>
    </row>
    <row r="13102" spans="11:13" x14ac:dyDescent="0.35">
      <c r="K13102" s="293"/>
      <c r="M13102" s="290"/>
    </row>
    <row r="13103" spans="11:13" x14ac:dyDescent="0.35">
      <c r="K13103" s="293"/>
      <c r="M13103" s="290"/>
    </row>
    <row r="13104" spans="11:13" x14ac:dyDescent="0.35">
      <c r="K13104" s="293"/>
      <c r="M13104" s="290"/>
    </row>
    <row r="13105" spans="11:13" x14ac:dyDescent="0.35">
      <c r="K13105" s="293"/>
      <c r="M13105" s="290"/>
    </row>
    <row r="13106" spans="11:13" x14ac:dyDescent="0.35">
      <c r="K13106" s="293"/>
      <c r="M13106" s="290"/>
    </row>
    <row r="13107" spans="11:13" x14ac:dyDescent="0.35">
      <c r="K13107" s="293"/>
      <c r="M13107" s="290"/>
    </row>
    <row r="13108" spans="11:13" x14ac:dyDescent="0.35">
      <c r="K13108" s="293"/>
      <c r="M13108" s="290"/>
    </row>
    <row r="13109" spans="11:13" x14ac:dyDescent="0.35">
      <c r="K13109" s="293"/>
      <c r="M13109" s="290"/>
    </row>
    <row r="13110" spans="11:13" x14ac:dyDescent="0.35">
      <c r="K13110" s="293"/>
      <c r="M13110" s="290"/>
    </row>
    <row r="13111" spans="11:13" x14ac:dyDescent="0.35">
      <c r="K13111" s="293"/>
      <c r="M13111" s="290"/>
    </row>
    <row r="13112" spans="11:13" x14ac:dyDescent="0.35">
      <c r="K13112" s="293"/>
      <c r="M13112" s="290"/>
    </row>
    <row r="13113" spans="11:13" x14ac:dyDescent="0.35">
      <c r="K13113" s="293"/>
      <c r="M13113" s="290"/>
    </row>
    <row r="13114" spans="11:13" x14ac:dyDescent="0.35">
      <c r="K13114" s="293"/>
      <c r="M13114" s="290"/>
    </row>
    <row r="13115" spans="11:13" x14ac:dyDescent="0.35">
      <c r="K13115" s="293"/>
      <c r="M13115" s="290"/>
    </row>
    <row r="13116" spans="11:13" x14ac:dyDescent="0.35">
      <c r="K13116" s="293"/>
      <c r="M13116" s="290"/>
    </row>
    <row r="13117" spans="11:13" x14ac:dyDescent="0.35">
      <c r="K13117" s="293"/>
      <c r="M13117" s="290"/>
    </row>
    <row r="13118" spans="11:13" x14ac:dyDescent="0.35">
      <c r="K13118" s="293"/>
      <c r="M13118" s="290"/>
    </row>
    <row r="13119" spans="11:13" x14ac:dyDescent="0.35">
      <c r="K13119" s="293"/>
      <c r="M13119" s="290"/>
    </row>
    <row r="13120" spans="11:13" x14ac:dyDescent="0.35">
      <c r="K13120" s="293"/>
      <c r="M13120" s="290"/>
    </row>
    <row r="13121" spans="11:13" x14ac:dyDescent="0.35">
      <c r="K13121" s="293"/>
      <c r="M13121" s="290"/>
    </row>
    <row r="13122" spans="11:13" x14ac:dyDescent="0.35">
      <c r="K13122" s="293"/>
      <c r="M13122" s="290"/>
    </row>
    <row r="13123" spans="11:13" x14ac:dyDescent="0.35">
      <c r="K13123" s="293"/>
      <c r="M13123" s="290"/>
    </row>
    <row r="13124" spans="11:13" x14ac:dyDescent="0.35">
      <c r="K13124" s="293"/>
      <c r="M13124" s="290"/>
    </row>
    <row r="13125" spans="11:13" x14ac:dyDescent="0.35">
      <c r="K13125" s="293"/>
      <c r="M13125" s="290"/>
    </row>
    <row r="13126" spans="11:13" x14ac:dyDescent="0.35">
      <c r="K13126" s="293"/>
      <c r="M13126" s="290"/>
    </row>
    <row r="13127" spans="11:13" x14ac:dyDescent="0.35">
      <c r="K13127" s="293"/>
      <c r="M13127" s="290"/>
    </row>
    <row r="13128" spans="11:13" x14ac:dyDescent="0.35">
      <c r="K13128" s="293"/>
      <c r="M13128" s="290"/>
    </row>
    <row r="13129" spans="11:13" x14ac:dyDescent="0.35">
      <c r="K13129" s="293"/>
      <c r="M13129" s="290"/>
    </row>
    <row r="13130" spans="11:13" x14ac:dyDescent="0.35">
      <c r="K13130" s="293"/>
      <c r="M13130" s="290"/>
    </row>
    <row r="13131" spans="11:13" x14ac:dyDescent="0.35">
      <c r="K13131" s="293"/>
      <c r="M13131" s="290"/>
    </row>
    <row r="13132" spans="11:13" x14ac:dyDescent="0.35">
      <c r="K13132" s="293"/>
      <c r="M13132" s="290"/>
    </row>
    <row r="13133" spans="11:13" x14ac:dyDescent="0.35">
      <c r="K13133" s="293"/>
      <c r="M13133" s="290"/>
    </row>
    <row r="13134" spans="11:13" x14ac:dyDescent="0.35">
      <c r="K13134" s="293"/>
      <c r="M13134" s="290"/>
    </row>
    <row r="13135" spans="11:13" x14ac:dyDescent="0.35">
      <c r="K13135" s="293"/>
      <c r="M13135" s="290"/>
    </row>
    <row r="13136" spans="11:13" x14ac:dyDescent="0.35">
      <c r="K13136" s="293"/>
      <c r="M13136" s="290"/>
    </row>
    <row r="13137" spans="11:13" x14ac:dyDescent="0.35">
      <c r="K13137" s="293"/>
      <c r="M13137" s="290"/>
    </row>
    <row r="13138" spans="11:13" x14ac:dyDescent="0.35">
      <c r="K13138" s="293"/>
      <c r="M13138" s="290"/>
    </row>
    <row r="13139" spans="11:13" x14ac:dyDescent="0.35">
      <c r="K13139" s="293"/>
      <c r="M13139" s="290"/>
    </row>
    <row r="13140" spans="11:13" x14ac:dyDescent="0.35">
      <c r="K13140" s="293"/>
      <c r="M13140" s="290"/>
    </row>
    <row r="13141" spans="11:13" x14ac:dyDescent="0.35">
      <c r="K13141" s="293"/>
      <c r="M13141" s="290"/>
    </row>
    <row r="13142" spans="11:13" x14ac:dyDescent="0.35">
      <c r="K13142" s="293"/>
      <c r="M13142" s="290"/>
    </row>
    <row r="13143" spans="11:13" x14ac:dyDescent="0.35">
      <c r="K13143" s="293"/>
      <c r="M13143" s="290"/>
    </row>
    <row r="13144" spans="11:13" x14ac:dyDescent="0.35">
      <c r="K13144" s="293"/>
      <c r="M13144" s="290"/>
    </row>
    <row r="13145" spans="11:13" x14ac:dyDescent="0.35">
      <c r="K13145" s="293"/>
      <c r="M13145" s="290"/>
    </row>
    <row r="13146" spans="11:13" x14ac:dyDescent="0.35">
      <c r="K13146" s="293"/>
      <c r="M13146" s="290"/>
    </row>
    <row r="13147" spans="11:13" x14ac:dyDescent="0.35">
      <c r="K13147" s="293"/>
      <c r="M13147" s="290"/>
    </row>
    <row r="13148" spans="11:13" x14ac:dyDescent="0.35">
      <c r="K13148" s="293"/>
      <c r="M13148" s="290"/>
    </row>
    <row r="13149" spans="11:13" x14ac:dyDescent="0.35">
      <c r="K13149" s="293"/>
      <c r="M13149" s="290"/>
    </row>
    <row r="13150" spans="11:13" x14ac:dyDescent="0.35">
      <c r="K13150" s="293"/>
      <c r="M13150" s="290"/>
    </row>
    <row r="13151" spans="11:13" x14ac:dyDescent="0.35">
      <c r="K13151" s="293"/>
      <c r="M13151" s="290"/>
    </row>
    <row r="13152" spans="11:13" x14ac:dyDescent="0.35">
      <c r="K13152" s="293"/>
      <c r="M13152" s="290"/>
    </row>
    <row r="13153" spans="11:13" x14ac:dyDescent="0.35">
      <c r="K13153" s="293"/>
      <c r="M13153" s="290"/>
    </row>
    <row r="13154" spans="11:13" x14ac:dyDescent="0.35">
      <c r="K13154" s="293"/>
      <c r="M13154" s="290"/>
    </row>
    <row r="13155" spans="11:13" x14ac:dyDescent="0.35">
      <c r="K13155" s="293"/>
      <c r="M13155" s="290"/>
    </row>
    <row r="13156" spans="11:13" x14ac:dyDescent="0.35">
      <c r="K13156" s="293"/>
      <c r="M13156" s="290"/>
    </row>
    <row r="13157" spans="11:13" x14ac:dyDescent="0.35">
      <c r="K13157" s="293"/>
      <c r="M13157" s="290"/>
    </row>
    <row r="13158" spans="11:13" x14ac:dyDescent="0.35">
      <c r="K13158" s="293"/>
      <c r="M13158" s="290"/>
    </row>
    <row r="13159" spans="11:13" x14ac:dyDescent="0.35">
      <c r="K13159" s="293"/>
      <c r="M13159" s="290"/>
    </row>
    <row r="13160" spans="11:13" x14ac:dyDescent="0.35">
      <c r="K13160" s="293"/>
      <c r="M13160" s="290"/>
    </row>
    <row r="13161" spans="11:13" x14ac:dyDescent="0.35">
      <c r="K13161" s="293"/>
      <c r="M13161" s="290"/>
    </row>
    <row r="13162" spans="11:13" x14ac:dyDescent="0.35">
      <c r="K13162" s="293"/>
      <c r="M13162" s="290"/>
    </row>
    <row r="13163" spans="11:13" x14ac:dyDescent="0.35">
      <c r="K13163" s="293"/>
      <c r="M13163" s="290"/>
    </row>
    <row r="13164" spans="11:13" x14ac:dyDescent="0.35">
      <c r="K13164" s="293"/>
      <c r="M13164" s="290"/>
    </row>
    <row r="13165" spans="11:13" x14ac:dyDescent="0.35">
      <c r="K13165" s="293"/>
      <c r="M13165" s="290"/>
    </row>
    <row r="13166" spans="11:13" x14ac:dyDescent="0.35">
      <c r="K13166" s="293"/>
      <c r="M13166" s="290"/>
    </row>
    <row r="13167" spans="11:13" x14ac:dyDescent="0.35">
      <c r="K13167" s="293"/>
      <c r="M13167" s="290"/>
    </row>
    <row r="13168" spans="11:13" x14ac:dyDescent="0.35">
      <c r="K13168" s="293"/>
      <c r="M13168" s="290"/>
    </row>
    <row r="13169" spans="11:13" x14ac:dyDescent="0.35">
      <c r="K13169" s="293"/>
      <c r="M13169" s="290"/>
    </row>
    <row r="13170" spans="11:13" x14ac:dyDescent="0.35">
      <c r="K13170" s="293"/>
      <c r="M13170" s="290"/>
    </row>
    <row r="13171" spans="11:13" x14ac:dyDescent="0.35">
      <c r="K13171" s="293"/>
      <c r="M13171" s="290"/>
    </row>
    <row r="13172" spans="11:13" x14ac:dyDescent="0.35">
      <c r="K13172" s="293"/>
      <c r="M13172" s="290"/>
    </row>
    <row r="13173" spans="11:13" x14ac:dyDescent="0.35">
      <c r="K13173" s="293"/>
      <c r="M13173" s="290"/>
    </row>
    <row r="13174" spans="11:13" x14ac:dyDescent="0.35">
      <c r="K13174" s="293"/>
      <c r="M13174" s="290"/>
    </row>
    <row r="13175" spans="11:13" x14ac:dyDescent="0.35">
      <c r="K13175" s="293"/>
      <c r="M13175" s="290"/>
    </row>
    <row r="13176" spans="11:13" x14ac:dyDescent="0.35">
      <c r="K13176" s="293"/>
      <c r="M13176" s="290"/>
    </row>
    <row r="13177" spans="11:13" x14ac:dyDescent="0.35">
      <c r="K13177" s="293"/>
      <c r="M13177" s="290"/>
    </row>
    <row r="13178" spans="11:13" x14ac:dyDescent="0.35">
      <c r="K13178" s="293"/>
      <c r="M13178" s="290"/>
    </row>
    <row r="13179" spans="11:13" x14ac:dyDescent="0.35">
      <c r="K13179" s="293"/>
      <c r="M13179" s="290"/>
    </row>
    <row r="13180" spans="11:13" x14ac:dyDescent="0.35">
      <c r="K13180" s="293"/>
      <c r="M13180" s="290"/>
    </row>
    <row r="13181" spans="11:13" x14ac:dyDescent="0.35">
      <c r="K13181" s="293"/>
      <c r="M13181" s="290"/>
    </row>
    <row r="13182" spans="11:13" x14ac:dyDescent="0.35">
      <c r="K13182" s="293"/>
      <c r="M13182" s="290"/>
    </row>
    <row r="13183" spans="11:13" x14ac:dyDescent="0.35">
      <c r="K13183" s="293"/>
      <c r="M13183" s="290"/>
    </row>
    <row r="13184" spans="11:13" x14ac:dyDescent="0.35">
      <c r="K13184" s="293"/>
      <c r="M13184" s="290"/>
    </row>
    <row r="13185" spans="11:13" x14ac:dyDescent="0.35">
      <c r="K13185" s="293"/>
      <c r="M13185" s="290"/>
    </row>
    <row r="13186" spans="11:13" x14ac:dyDescent="0.35">
      <c r="K13186" s="293"/>
      <c r="M13186" s="290"/>
    </row>
    <row r="13187" spans="11:13" x14ac:dyDescent="0.35">
      <c r="K13187" s="293"/>
      <c r="M13187" s="290"/>
    </row>
    <row r="13188" spans="11:13" x14ac:dyDescent="0.35">
      <c r="K13188" s="293"/>
      <c r="M13188" s="290"/>
    </row>
    <row r="13189" spans="11:13" x14ac:dyDescent="0.35">
      <c r="K13189" s="293"/>
      <c r="M13189" s="290"/>
    </row>
    <row r="13190" spans="11:13" x14ac:dyDescent="0.35">
      <c r="K13190" s="293"/>
      <c r="M13190" s="290"/>
    </row>
    <row r="13191" spans="11:13" x14ac:dyDescent="0.35">
      <c r="K13191" s="293"/>
      <c r="M13191" s="290"/>
    </row>
    <row r="13192" spans="11:13" x14ac:dyDescent="0.35">
      <c r="K13192" s="293"/>
      <c r="M13192" s="290"/>
    </row>
    <row r="13193" spans="11:13" x14ac:dyDescent="0.35">
      <c r="K13193" s="293"/>
      <c r="M13193" s="290"/>
    </row>
    <row r="13194" spans="11:13" x14ac:dyDescent="0.35">
      <c r="K13194" s="293"/>
      <c r="M13194" s="290"/>
    </row>
    <row r="13195" spans="11:13" x14ac:dyDescent="0.35">
      <c r="K13195" s="293"/>
      <c r="M13195" s="290"/>
    </row>
    <row r="13196" spans="11:13" x14ac:dyDescent="0.35">
      <c r="K13196" s="293"/>
      <c r="M13196" s="290"/>
    </row>
    <row r="13197" spans="11:13" x14ac:dyDescent="0.35">
      <c r="K13197" s="293"/>
      <c r="M13197" s="290"/>
    </row>
    <row r="13198" spans="11:13" x14ac:dyDescent="0.35">
      <c r="K13198" s="293"/>
      <c r="M13198" s="290"/>
    </row>
    <row r="13199" spans="11:13" x14ac:dyDescent="0.35">
      <c r="K13199" s="293"/>
      <c r="M13199" s="290"/>
    </row>
    <row r="13200" spans="11:13" x14ac:dyDescent="0.35">
      <c r="K13200" s="293"/>
      <c r="M13200" s="290"/>
    </row>
    <row r="13201" spans="11:13" x14ac:dyDescent="0.35">
      <c r="K13201" s="293"/>
      <c r="M13201" s="290"/>
    </row>
    <row r="13202" spans="11:13" x14ac:dyDescent="0.35">
      <c r="K13202" s="293"/>
      <c r="M13202" s="290"/>
    </row>
    <row r="13203" spans="11:13" x14ac:dyDescent="0.35">
      <c r="K13203" s="293"/>
      <c r="M13203" s="290"/>
    </row>
    <row r="13204" spans="11:13" x14ac:dyDescent="0.35">
      <c r="K13204" s="293"/>
      <c r="M13204" s="290"/>
    </row>
    <row r="13205" spans="11:13" x14ac:dyDescent="0.35">
      <c r="K13205" s="293"/>
      <c r="M13205" s="290"/>
    </row>
    <row r="13206" spans="11:13" x14ac:dyDescent="0.35">
      <c r="K13206" s="293"/>
      <c r="M13206" s="290"/>
    </row>
    <row r="13207" spans="11:13" x14ac:dyDescent="0.35">
      <c r="K13207" s="293"/>
      <c r="M13207" s="290"/>
    </row>
    <row r="13208" spans="11:13" x14ac:dyDescent="0.35">
      <c r="K13208" s="293"/>
      <c r="M13208" s="290"/>
    </row>
    <row r="13209" spans="11:13" x14ac:dyDescent="0.35">
      <c r="K13209" s="293"/>
      <c r="M13209" s="290"/>
    </row>
    <row r="13210" spans="11:13" x14ac:dyDescent="0.35">
      <c r="K13210" s="293"/>
      <c r="M13210" s="290"/>
    </row>
    <row r="13211" spans="11:13" x14ac:dyDescent="0.35">
      <c r="K13211" s="293"/>
      <c r="M13211" s="290"/>
    </row>
    <row r="13212" spans="11:13" x14ac:dyDescent="0.35">
      <c r="K13212" s="293"/>
      <c r="M13212" s="290"/>
    </row>
    <row r="13213" spans="11:13" x14ac:dyDescent="0.35">
      <c r="K13213" s="293"/>
      <c r="M13213" s="290"/>
    </row>
    <row r="13214" spans="11:13" x14ac:dyDescent="0.35">
      <c r="K13214" s="293"/>
      <c r="M13214" s="290"/>
    </row>
    <row r="13215" spans="11:13" x14ac:dyDescent="0.35">
      <c r="K13215" s="293"/>
      <c r="M13215" s="290"/>
    </row>
    <row r="13216" spans="11:13" x14ac:dyDescent="0.35">
      <c r="K13216" s="293"/>
      <c r="M13216" s="290"/>
    </row>
    <row r="13217" spans="11:13" x14ac:dyDescent="0.35">
      <c r="K13217" s="293"/>
      <c r="M13217" s="290"/>
    </row>
    <row r="13218" spans="11:13" x14ac:dyDescent="0.35">
      <c r="K13218" s="293"/>
      <c r="M13218" s="290"/>
    </row>
    <row r="13219" spans="11:13" x14ac:dyDescent="0.35">
      <c r="K13219" s="293"/>
      <c r="M13219" s="290"/>
    </row>
    <row r="13220" spans="11:13" x14ac:dyDescent="0.35">
      <c r="K13220" s="293"/>
      <c r="M13220" s="290"/>
    </row>
    <row r="13221" spans="11:13" x14ac:dyDescent="0.35">
      <c r="K13221" s="293"/>
      <c r="M13221" s="290"/>
    </row>
    <row r="13222" spans="11:13" x14ac:dyDescent="0.35">
      <c r="K13222" s="293"/>
      <c r="M13222" s="290"/>
    </row>
    <row r="13223" spans="11:13" x14ac:dyDescent="0.35">
      <c r="K13223" s="293"/>
      <c r="M13223" s="290"/>
    </row>
    <row r="13224" spans="11:13" x14ac:dyDescent="0.35">
      <c r="K13224" s="293"/>
      <c r="M13224" s="290"/>
    </row>
    <row r="13225" spans="11:13" x14ac:dyDescent="0.35">
      <c r="K13225" s="293"/>
      <c r="M13225" s="290"/>
    </row>
    <row r="13226" spans="11:13" x14ac:dyDescent="0.35">
      <c r="K13226" s="293"/>
      <c r="M13226" s="290"/>
    </row>
    <row r="13227" spans="11:13" x14ac:dyDescent="0.35">
      <c r="K13227" s="293"/>
      <c r="M13227" s="290"/>
    </row>
    <row r="13228" spans="11:13" x14ac:dyDescent="0.35">
      <c r="K13228" s="293"/>
      <c r="M13228" s="290"/>
    </row>
    <row r="13229" spans="11:13" x14ac:dyDescent="0.35">
      <c r="K13229" s="293"/>
      <c r="M13229" s="290"/>
    </row>
    <row r="13230" spans="11:13" x14ac:dyDescent="0.35">
      <c r="K13230" s="293"/>
      <c r="M13230" s="290"/>
    </row>
    <row r="13231" spans="11:13" x14ac:dyDescent="0.35">
      <c r="K13231" s="293"/>
      <c r="M13231" s="290"/>
    </row>
    <row r="13232" spans="11:13" x14ac:dyDescent="0.35">
      <c r="K13232" s="293"/>
      <c r="M13232" s="290"/>
    </row>
    <row r="13233" spans="11:13" x14ac:dyDescent="0.35">
      <c r="K13233" s="293"/>
      <c r="M13233" s="290"/>
    </row>
    <row r="13234" spans="11:13" x14ac:dyDescent="0.35">
      <c r="K13234" s="293"/>
      <c r="M13234" s="290"/>
    </row>
    <row r="13235" spans="11:13" x14ac:dyDescent="0.35">
      <c r="K13235" s="293"/>
      <c r="M13235" s="290"/>
    </row>
    <row r="13236" spans="11:13" x14ac:dyDescent="0.35">
      <c r="K13236" s="293"/>
      <c r="M13236" s="290"/>
    </row>
    <row r="13237" spans="11:13" x14ac:dyDescent="0.35">
      <c r="K13237" s="293"/>
      <c r="M13237" s="290"/>
    </row>
    <row r="13238" spans="11:13" x14ac:dyDescent="0.35">
      <c r="K13238" s="293"/>
      <c r="M13238" s="290"/>
    </row>
    <row r="13239" spans="11:13" x14ac:dyDescent="0.35">
      <c r="K13239" s="293"/>
      <c r="M13239" s="290"/>
    </row>
    <row r="13240" spans="11:13" x14ac:dyDescent="0.35">
      <c r="K13240" s="293"/>
      <c r="M13240" s="290"/>
    </row>
    <row r="13241" spans="11:13" x14ac:dyDescent="0.35">
      <c r="K13241" s="293"/>
      <c r="M13241" s="290"/>
    </row>
    <row r="13242" spans="11:13" x14ac:dyDescent="0.35">
      <c r="K13242" s="293"/>
      <c r="M13242" s="290"/>
    </row>
    <row r="13243" spans="11:13" x14ac:dyDescent="0.35">
      <c r="K13243" s="293"/>
      <c r="M13243" s="290"/>
    </row>
    <row r="13244" spans="11:13" x14ac:dyDescent="0.35">
      <c r="K13244" s="293"/>
      <c r="M13244" s="290"/>
    </row>
    <row r="13245" spans="11:13" x14ac:dyDescent="0.35">
      <c r="K13245" s="293"/>
      <c r="M13245" s="290"/>
    </row>
    <row r="13246" spans="11:13" x14ac:dyDescent="0.35">
      <c r="K13246" s="293"/>
      <c r="M13246" s="290"/>
    </row>
    <row r="13247" spans="11:13" x14ac:dyDescent="0.35">
      <c r="K13247" s="293"/>
      <c r="M13247" s="290"/>
    </row>
    <row r="13248" spans="11:13" x14ac:dyDescent="0.35">
      <c r="K13248" s="293"/>
      <c r="M13248" s="290"/>
    </row>
    <row r="13249" spans="11:13" x14ac:dyDescent="0.35">
      <c r="K13249" s="293"/>
      <c r="M13249" s="290"/>
    </row>
    <row r="13250" spans="11:13" x14ac:dyDescent="0.35">
      <c r="K13250" s="293"/>
      <c r="M13250" s="290"/>
    </row>
    <row r="13251" spans="11:13" x14ac:dyDescent="0.35">
      <c r="K13251" s="293"/>
      <c r="M13251" s="290"/>
    </row>
    <row r="13252" spans="11:13" x14ac:dyDescent="0.35">
      <c r="K13252" s="293"/>
      <c r="M13252" s="290"/>
    </row>
    <row r="13253" spans="11:13" x14ac:dyDescent="0.35">
      <c r="K13253" s="293"/>
      <c r="M13253" s="290"/>
    </row>
    <row r="13254" spans="11:13" x14ac:dyDescent="0.35">
      <c r="K13254" s="293"/>
      <c r="M13254" s="290"/>
    </row>
    <row r="13255" spans="11:13" x14ac:dyDescent="0.35">
      <c r="K13255" s="293"/>
      <c r="M13255" s="290"/>
    </row>
    <row r="13256" spans="11:13" x14ac:dyDescent="0.35">
      <c r="K13256" s="293"/>
      <c r="M13256" s="290"/>
    </row>
    <row r="13257" spans="11:13" x14ac:dyDescent="0.35">
      <c r="K13257" s="293"/>
      <c r="M13257" s="290"/>
    </row>
    <row r="13258" spans="11:13" x14ac:dyDescent="0.35">
      <c r="K13258" s="293"/>
      <c r="M13258" s="290"/>
    </row>
    <row r="13259" spans="11:13" x14ac:dyDescent="0.35">
      <c r="K13259" s="293"/>
      <c r="M13259" s="290"/>
    </row>
    <row r="13260" spans="11:13" x14ac:dyDescent="0.35">
      <c r="K13260" s="293"/>
      <c r="M13260" s="290"/>
    </row>
    <row r="13261" spans="11:13" x14ac:dyDescent="0.35">
      <c r="K13261" s="293"/>
      <c r="M13261" s="290"/>
    </row>
    <row r="13262" spans="11:13" x14ac:dyDescent="0.35">
      <c r="K13262" s="293"/>
      <c r="M13262" s="290"/>
    </row>
    <row r="13263" spans="11:13" x14ac:dyDescent="0.35">
      <c r="K13263" s="293"/>
      <c r="M13263" s="290"/>
    </row>
    <row r="13264" spans="11:13" x14ac:dyDescent="0.35">
      <c r="K13264" s="293"/>
      <c r="M13264" s="290"/>
    </row>
    <row r="13265" spans="11:13" x14ac:dyDescent="0.35">
      <c r="K13265" s="293"/>
      <c r="M13265" s="290"/>
    </row>
    <row r="13266" spans="11:13" x14ac:dyDescent="0.35">
      <c r="K13266" s="293"/>
      <c r="M13266" s="290"/>
    </row>
    <row r="13267" spans="11:13" x14ac:dyDescent="0.35">
      <c r="K13267" s="293"/>
      <c r="M13267" s="290"/>
    </row>
    <row r="13268" spans="11:13" x14ac:dyDescent="0.35">
      <c r="K13268" s="293"/>
      <c r="M13268" s="290"/>
    </row>
    <row r="13269" spans="11:13" x14ac:dyDescent="0.35">
      <c r="K13269" s="293"/>
      <c r="M13269" s="290"/>
    </row>
    <row r="13270" spans="11:13" x14ac:dyDescent="0.35">
      <c r="K13270" s="293"/>
      <c r="M13270" s="290"/>
    </row>
    <row r="13271" spans="11:13" x14ac:dyDescent="0.35">
      <c r="K13271" s="293"/>
      <c r="M13271" s="290"/>
    </row>
    <row r="13272" spans="11:13" x14ac:dyDescent="0.35">
      <c r="K13272" s="293"/>
      <c r="M13272" s="290"/>
    </row>
    <row r="13273" spans="11:13" x14ac:dyDescent="0.35">
      <c r="K13273" s="293"/>
      <c r="M13273" s="290"/>
    </row>
    <row r="13274" spans="11:13" x14ac:dyDescent="0.35">
      <c r="K13274" s="293"/>
      <c r="M13274" s="290"/>
    </row>
    <row r="13275" spans="11:13" x14ac:dyDescent="0.35">
      <c r="K13275" s="293"/>
      <c r="M13275" s="290"/>
    </row>
    <row r="13276" spans="11:13" x14ac:dyDescent="0.35">
      <c r="K13276" s="293"/>
      <c r="M13276" s="290"/>
    </row>
    <row r="13277" spans="11:13" x14ac:dyDescent="0.35">
      <c r="K13277" s="293"/>
      <c r="M13277" s="290"/>
    </row>
    <row r="13278" spans="11:13" x14ac:dyDescent="0.35">
      <c r="K13278" s="293"/>
      <c r="M13278" s="290"/>
    </row>
    <row r="13279" spans="11:13" x14ac:dyDescent="0.35">
      <c r="K13279" s="293"/>
      <c r="M13279" s="290"/>
    </row>
    <row r="13280" spans="11:13" x14ac:dyDescent="0.35">
      <c r="K13280" s="293"/>
      <c r="M13280" s="290"/>
    </row>
    <row r="13281" spans="11:13" x14ac:dyDescent="0.35">
      <c r="K13281" s="293"/>
      <c r="M13281" s="290"/>
    </row>
    <row r="13282" spans="11:13" x14ac:dyDescent="0.35">
      <c r="K13282" s="293"/>
      <c r="M13282" s="290"/>
    </row>
    <row r="13283" spans="11:13" x14ac:dyDescent="0.35">
      <c r="K13283" s="293"/>
      <c r="M13283" s="290"/>
    </row>
    <row r="13284" spans="11:13" x14ac:dyDescent="0.35">
      <c r="K13284" s="293"/>
      <c r="M13284" s="290"/>
    </row>
    <row r="13285" spans="11:13" x14ac:dyDescent="0.35">
      <c r="K13285" s="293"/>
      <c r="M13285" s="290"/>
    </row>
    <row r="13286" spans="11:13" x14ac:dyDescent="0.35">
      <c r="K13286" s="293"/>
      <c r="M13286" s="290"/>
    </row>
    <row r="13287" spans="11:13" x14ac:dyDescent="0.35">
      <c r="K13287" s="293"/>
      <c r="M13287" s="290"/>
    </row>
    <row r="13288" spans="11:13" x14ac:dyDescent="0.35">
      <c r="K13288" s="293"/>
      <c r="M13288" s="290"/>
    </row>
    <row r="13289" spans="11:13" x14ac:dyDescent="0.35">
      <c r="K13289" s="293"/>
      <c r="M13289" s="290"/>
    </row>
    <row r="13290" spans="11:13" x14ac:dyDescent="0.35">
      <c r="K13290" s="293"/>
      <c r="M13290" s="290"/>
    </row>
    <row r="13291" spans="11:13" x14ac:dyDescent="0.35">
      <c r="K13291" s="293"/>
      <c r="M13291" s="290"/>
    </row>
    <row r="13292" spans="11:13" x14ac:dyDescent="0.35">
      <c r="K13292" s="293"/>
      <c r="M13292" s="290"/>
    </row>
    <row r="13293" spans="11:13" x14ac:dyDescent="0.35">
      <c r="K13293" s="293"/>
      <c r="M13293" s="290"/>
    </row>
    <row r="13294" spans="11:13" x14ac:dyDescent="0.35">
      <c r="K13294" s="293"/>
      <c r="M13294" s="290"/>
    </row>
    <row r="13295" spans="11:13" x14ac:dyDescent="0.35">
      <c r="K13295" s="293"/>
      <c r="M13295" s="290"/>
    </row>
    <row r="13296" spans="11:13" x14ac:dyDescent="0.35">
      <c r="K13296" s="293"/>
      <c r="M13296" s="290"/>
    </row>
    <row r="13297" spans="11:13" x14ac:dyDescent="0.35">
      <c r="K13297" s="293"/>
      <c r="M13297" s="290"/>
    </row>
    <row r="13298" spans="11:13" x14ac:dyDescent="0.35">
      <c r="K13298" s="293"/>
      <c r="M13298" s="290"/>
    </row>
    <row r="13299" spans="11:13" x14ac:dyDescent="0.35">
      <c r="K13299" s="293"/>
      <c r="M13299" s="290"/>
    </row>
    <row r="13300" spans="11:13" x14ac:dyDescent="0.35">
      <c r="K13300" s="293"/>
      <c r="M13300" s="290"/>
    </row>
    <row r="13301" spans="11:13" x14ac:dyDescent="0.35">
      <c r="K13301" s="293"/>
      <c r="M13301" s="290"/>
    </row>
    <row r="13302" spans="11:13" x14ac:dyDescent="0.35">
      <c r="K13302" s="293"/>
      <c r="M13302" s="290"/>
    </row>
    <row r="13303" spans="11:13" x14ac:dyDescent="0.35">
      <c r="K13303" s="293"/>
      <c r="M13303" s="290"/>
    </row>
    <row r="13304" spans="11:13" x14ac:dyDescent="0.35">
      <c r="K13304" s="293"/>
      <c r="M13304" s="290"/>
    </row>
    <row r="13305" spans="11:13" x14ac:dyDescent="0.35">
      <c r="K13305" s="293"/>
      <c r="M13305" s="290"/>
    </row>
    <row r="13306" spans="11:13" x14ac:dyDescent="0.35">
      <c r="K13306" s="293"/>
      <c r="M13306" s="290"/>
    </row>
    <row r="13307" spans="11:13" x14ac:dyDescent="0.35">
      <c r="K13307" s="293"/>
      <c r="M13307" s="290"/>
    </row>
    <row r="13308" spans="11:13" x14ac:dyDescent="0.35">
      <c r="K13308" s="293"/>
      <c r="M13308" s="290"/>
    </row>
    <row r="13309" spans="11:13" x14ac:dyDescent="0.35">
      <c r="K13309" s="293"/>
      <c r="M13309" s="290"/>
    </row>
    <row r="13310" spans="11:13" x14ac:dyDescent="0.35">
      <c r="K13310" s="293"/>
      <c r="M13310" s="290"/>
    </row>
    <row r="13311" spans="11:13" x14ac:dyDescent="0.35">
      <c r="K13311" s="293"/>
      <c r="M13311" s="290"/>
    </row>
    <row r="13312" spans="11:13" x14ac:dyDescent="0.35">
      <c r="K13312" s="293"/>
      <c r="M13312" s="290"/>
    </row>
    <row r="13313" spans="11:13" x14ac:dyDescent="0.35">
      <c r="K13313" s="293"/>
      <c r="M13313" s="290"/>
    </row>
    <row r="13314" spans="11:13" x14ac:dyDescent="0.35">
      <c r="K13314" s="293"/>
      <c r="M13314" s="290"/>
    </row>
    <row r="13315" spans="11:13" x14ac:dyDescent="0.35">
      <c r="K13315" s="293"/>
      <c r="M13315" s="290"/>
    </row>
    <row r="13316" spans="11:13" x14ac:dyDescent="0.35">
      <c r="K13316" s="293"/>
      <c r="M13316" s="290"/>
    </row>
    <row r="13317" spans="11:13" x14ac:dyDescent="0.35">
      <c r="K13317" s="293"/>
      <c r="M13317" s="290"/>
    </row>
    <row r="13318" spans="11:13" x14ac:dyDescent="0.35">
      <c r="K13318" s="293"/>
      <c r="M13318" s="290"/>
    </row>
    <row r="13319" spans="11:13" x14ac:dyDescent="0.35">
      <c r="K13319" s="293"/>
      <c r="M13319" s="290"/>
    </row>
    <row r="13320" spans="11:13" x14ac:dyDescent="0.35">
      <c r="K13320" s="293"/>
      <c r="M13320" s="290"/>
    </row>
    <row r="13321" spans="11:13" x14ac:dyDescent="0.35">
      <c r="K13321" s="293"/>
      <c r="M13321" s="290"/>
    </row>
    <row r="13322" spans="11:13" x14ac:dyDescent="0.35">
      <c r="K13322" s="293"/>
      <c r="M13322" s="290"/>
    </row>
    <row r="13323" spans="11:13" x14ac:dyDescent="0.35">
      <c r="K13323" s="293"/>
      <c r="M13323" s="290"/>
    </row>
    <row r="13324" spans="11:13" x14ac:dyDescent="0.35">
      <c r="K13324" s="293"/>
      <c r="M13324" s="290"/>
    </row>
    <row r="13325" spans="11:13" x14ac:dyDescent="0.35">
      <c r="K13325" s="293"/>
      <c r="M13325" s="290"/>
    </row>
    <row r="13326" spans="11:13" x14ac:dyDescent="0.35">
      <c r="K13326" s="293"/>
      <c r="M13326" s="290"/>
    </row>
    <row r="13327" spans="11:13" x14ac:dyDescent="0.35">
      <c r="K13327" s="293"/>
      <c r="M13327" s="290"/>
    </row>
    <row r="13328" spans="11:13" x14ac:dyDescent="0.35">
      <c r="K13328" s="293"/>
      <c r="M13328" s="290"/>
    </row>
    <row r="13329" spans="11:13" x14ac:dyDescent="0.35">
      <c r="K13329" s="293"/>
      <c r="M13329" s="290"/>
    </row>
    <row r="13330" spans="11:13" x14ac:dyDescent="0.35">
      <c r="K13330" s="293"/>
      <c r="M13330" s="290"/>
    </row>
    <row r="13331" spans="11:13" x14ac:dyDescent="0.35">
      <c r="K13331" s="293"/>
      <c r="M13331" s="290"/>
    </row>
    <row r="13332" spans="11:13" x14ac:dyDescent="0.35">
      <c r="K13332" s="293"/>
      <c r="M13332" s="290"/>
    </row>
    <row r="13333" spans="11:13" x14ac:dyDescent="0.35">
      <c r="K13333" s="293"/>
      <c r="M13333" s="290"/>
    </row>
    <row r="13334" spans="11:13" x14ac:dyDescent="0.35">
      <c r="K13334" s="293"/>
      <c r="M13334" s="290"/>
    </row>
    <row r="13335" spans="11:13" x14ac:dyDescent="0.35">
      <c r="K13335" s="293"/>
      <c r="M13335" s="290"/>
    </row>
    <row r="13336" spans="11:13" x14ac:dyDescent="0.35">
      <c r="K13336" s="293"/>
      <c r="M13336" s="290"/>
    </row>
    <row r="13337" spans="11:13" x14ac:dyDescent="0.35">
      <c r="K13337" s="293"/>
      <c r="M13337" s="290"/>
    </row>
    <row r="13338" spans="11:13" x14ac:dyDescent="0.35">
      <c r="K13338" s="293"/>
      <c r="M13338" s="290"/>
    </row>
    <row r="13339" spans="11:13" x14ac:dyDescent="0.35">
      <c r="K13339" s="293"/>
      <c r="M13339" s="290"/>
    </row>
    <row r="13340" spans="11:13" x14ac:dyDescent="0.35">
      <c r="K13340" s="293"/>
      <c r="M13340" s="290"/>
    </row>
    <row r="13341" spans="11:13" x14ac:dyDescent="0.35">
      <c r="K13341" s="293"/>
      <c r="M13341" s="290"/>
    </row>
    <row r="13342" spans="11:13" x14ac:dyDescent="0.35">
      <c r="K13342" s="293"/>
      <c r="M13342" s="290"/>
    </row>
    <row r="13343" spans="11:13" x14ac:dyDescent="0.35">
      <c r="K13343" s="293"/>
      <c r="M13343" s="290"/>
    </row>
    <row r="13344" spans="11:13" x14ac:dyDescent="0.35">
      <c r="K13344" s="293"/>
      <c r="M13344" s="290"/>
    </row>
    <row r="13345" spans="11:13" x14ac:dyDescent="0.35">
      <c r="K13345" s="293"/>
      <c r="M13345" s="290"/>
    </row>
    <row r="13346" spans="11:13" x14ac:dyDescent="0.35">
      <c r="K13346" s="293"/>
      <c r="M13346" s="290"/>
    </row>
    <row r="13347" spans="11:13" x14ac:dyDescent="0.35">
      <c r="K13347" s="293"/>
      <c r="M13347" s="290"/>
    </row>
    <row r="13348" spans="11:13" x14ac:dyDescent="0.35">
      <c r="K13348" s="293"/>
      <c r="M13348" s="290"/>
    </row>
    <row r="13349" spans="11:13" x14ac:dyDescent="0.35">
      <c r="K13349" s="293"/>
      <c r="M13349" s="290"/>
    </row>
    <row r="13350" spans="11:13" x14ac:dyDescent="0.35">
      <c r="K13350" s="293"/>
      <c r="M13350" s="290"/>
    </row>
    <row r="13351" spans="11:13" x14ac:dyDescent="0.35">
      <c r="K13351" s="293"/>
      <c r="M13351" s="290"/>
    </row>
    <row r="13352" spans="11:13" x14ac:dyDescent="0.35">
      <c r="K13352" s="293"/>
      <c r="M13352" s="290"/>
    </row>
    <row r="13353" spans="11:13" x14ac:dyDescent="0.35">
      <c r="K13353" s="293"/>
      <c r="M13353" s="290"/>
    </row>
    <row r="13354" spans="11:13" x14ac:dyDescent="0.35">
      <c r="K13354" s="293"/>
      <c r="M13354" s="290"/>
    </row>
    <row r="13355" spans="11:13" x14ac:dyDescent="0.35">
      <c r="K13355" s="293"/>
      <c r="M13355" s="290"/>
    </row>
    <row r="13356" spans="11:13" x14ac:dyDescent="0.35">
      <c r="K13356" s="293"/>
      <c r="M13356" s="290"/>
    </row>
    <row r="13357" spans="11:13" x14ac:dyDescent="0.35">
      <c r="K13357" s="293"/>
      <c r="M13357" s="290"/>
    </row>
    <row r="13358" spans="11:13" x14ac:dyDescent="0.35">
      <c r="K13358" s="293"/>
      <c r="M13358" s="290"/>
    </row>
    <row r="13359" spans="11:13" x14ac:dyDescent="0.35">
      <c r="K13359" s="293"/>
      <c r="M13359" s="290"/>
    </row>
    <row r="13360" spans="11:13" x14ac:dyDescent="0.35">
      <c r="K13360" s="293"/>
      <c r="M13360" s="290"/>
    </row>
    <row r="13361" spans="11:13" x14ac:dyDescent="0.35">
      <c r="K13361" s="293"/>
      <c r="M13361" s="290"/>
    </row>
    <row r="13362" spans="11:13" x14ac:dyDescent="0.35">
      <c r="K13362" s="293"/>
      <c r="M13362" s="290"/>
    </row>
    <row r="13363" spans="11:13" x14ac:dyDescent="0.35">
      <c r="K13363" s="293"/>
      <c r="M13363" s="290"/>
    </row>
    <row r="13364" spans="11:13" x14ac:dyDescent="0.35">
      <c r="K13364" s="293"/>
      <c r="M13364" s="290"/>
    </row>
    <row r="13365" spans="11:13" x14ac:dyDescent="0.35">
      <c r="K13365" s="293"/>
      <c r="M13365" s="290"/>
    </row>
    <row r="13366" spans="11:13" x14ac:dyDescent="0.35">
      <c r="K13366" s="293"/>
      <c r="M13366" s="290"/>
    </row>
    <row r="13367" spans="11:13" x14ac:dyDescent="0.35">
      <c r="K13367" s="293"/>
      <c r="M13367" s="290"/>
    </row>
    <row r="13368" spans="11:13" x14ac:dyDescent="0.35">
      <c r="K13368" s="293"/>
      <c r="M13368" s="290"/>
    </row>
    <row r="13369" spans="11:13" x14ac:dyDescent="0.35">
      <c r="K13369" s="293"/>
      <c r="M13369" s="290"/>
    </row>
    <row r="13370" spans="11:13" x14ac:dyDescent="0.35">
      <c r="K13370" s="293"/>
      <c r="M13370" s="290"/>
    </row>
    <row r="13371" spans="11:13" x14ac:dyDescent="0.35">
      <c r="K13371" s="293"/>
      <c r="M13371" s="290"/>
    </row>
    <row r="13372" spans="11:13" x14ac:dyDescent="0.35">
      <c r="K13372" s="293"/>
      <c r="M13372" s="290"/>
    </row>
    <row r="13373" spans="11:13" x14ac:dyDescent="0.35">
      <c r="K13373" s="293"/>
      <c r="M13373" s="290"/>
    </row>
    <row r="13374" spans="11:13" x14ac:dyDescent="0.35">
      <c r="K13374" s="293"/>
      <c r="M13374" s="290"/>
    </row>
    <row r="13375" spans="11:13" x14ac:dyDescent="0.35">
      <c r="K13375" s="293"/>
      <c r="M13375" s="290"/>
    </row>
    <row r="13376" spans="11:13" x14ac:dyDescent="0.35">
      <c r="K13376" s="293"/>
      <c r="M13376" s="290"/>
    </row>
    <row r="13377" spans="11:13" x14ac:dyDescent="0.35">
      <c r="K13377" s="293"/>
      <c r="M13377" s="290"/>
    </row>
    <row r="13378" spans="11:13" x14ac:dyDescent="0.35">
      <c r="K13378" s="293"/>
      <c r="M13378" s="290"/>
    </row>
    <row r="13379" spans="11:13" x14ac:dyDescent="0.35">
      <c r="K13379" s="293"/>
      <c r="M13379" s="290"/>
    </row>
    <row r="13380" spans="11:13" x14ac:dyDescent="0.35">
      <c r="K13380" s="293"/>
      <c r="M13380" s="290"/>
    </row>
    <row r="13381" spans="11:13" x14ac:dyDescent="0.35">
      <c r="K13381" s="293"/>
      <c r="M13381" s="290"/>
    </row>
    <row r="13382" spans="11:13" x14ac:dyDescent="0.35">
      <c r="K13382" s="293"/>
      <c r="M13382" s="290"/>
    </row>
    <row r="13383" spans="11:13" x14ac:dyDescent="0.35">
      <c r="K13383" s="293"/>
      <c r="M13383" s="290"/>
    </row>
    <row r="13384" spans="11:13" x14ac:dyDescent="0.35">
      <c r="K13384" s="293"/>
      <c r="M13384" s="290"/>
    </row>
    <row r="13385" spans="11:13" x14ac:dyDescent="0.35">
      <c r="K13385" s="293"/>
      <c r="M13385" s="290"/>
    </row>
    <row r="13386" spans="11:13" x14ac:dyDescent="0.35">
      <c r="K13386" s="293"/>
      <c r="M13386" s="290"/>
    </row>
    <row r="13387" spans="11:13" x14ac:dyDescent="0.35">
      <c r="K13387" s="293"/>
      <c r="M13387" s="290"/>
    </row>
    <row r="13388" spans="11:13" x14ac:dyDescent="0.35">
      <c r="K13388" s="293"/>
      <c r="M13388" s="290"/>
    </row>
    <row r="13389" spans="11:13" x14ac:dyDescent="0.35">
      <c r="K13389" s="293"/>
      <c r="M13389" s="290"/>
    </row>
    <row r="13390" spans="11:13" x14ac:dyDescent="0.35">
      <c r="K13390" s="293"/>
      <c r="M13390" s="290"/>
    </row>
    <row r="13391" spans="11:13" x14ac:dyDescent="0.35">
      <c r="K13391" s="293"/>
      <c r="M13391" s="290"/>
    </row>
    <row r="13392" spans="11:13" x14ac:dyDescent="0.35">
      <c r="K13392" s="293"/>
      <c r="M13392" s="290"/>
    </row>
    <row r="13393" spans="11:13" x14ac:dyDescent="0.35">
      <c r="K13393" s="293"/>
      <c r="M13393" s="290"/>
    </row>
    <row r="13394" spans="11:13" x14ac:dyDescent="0.35">
      <c r="K13394" s="293"/>
      <c r="M13394" s="290"/>
    </row>
    <row r="13395" spans="11:13" x14ac:dyDescent="0.35">
      <c r="K13395" s="293"/>
      <c r="M13395" s="290"/>
    </row>
    <row r="13396" spans="11:13" x14ac:dyDescent="0.35">
      <c r="K13396" s="293"/>
      <c r="M13396" s="290"/>
    </row>
    <row r="13397" spans="11:13" x14ac:dyDescent="0.35">
      <c r="K13397" s="293"/>
      <c r="M13397" s="290"/>
    </row>
    <row r="13398" spans="11:13" x14ac:dyDescent="0.35">
      <c r="K13398" s="293"/>
      <c r="M13398" s="290"/>
    </row>
    <row r="13399" spans="11:13" x14ac:dyDescent="0.35">
      <c r="K13399" s="293"/>
      <c r="M13399" s="290"/>
    </row>
    <row r="13400" spans="11:13" x14ac:dyDescent="0.35">
      <c r="K13400" s="293"/>
      <c r="M13400" s="290"/>
    </row>
    <row r="13401" spans="11:13" x14ac:dyDescent="0.35">
      <c r="K13401" s="293"/>
      <c r="M13401" s="290"/>
    </row>
    <row r="13402" spans="11:13" x14ac:dyDescent="0.35">
      <c r="K13402" s="293"/>
      <c r="M13402" s="290"/>
    </row>
    <row r="13403" spans="11:13" x14ac:dyDescent="0.35">
      <c r="K13403" s="293"/>
      <c r="M13403" s="290"/>
    </row>
    <row r="13404" spans="11:13" x14ac:dyDescent="0.35">
      <c r="K13404" s="293"/>
      <c r="M13404" s="290"/>
    </row>
    <row r="13405" spans="11:13" x14ac:dyDescent="0.35">
      <c r="K13405" s="293"/>
      <c r="M13405" s="290"/>
    </row>
    <row r="13406" spans="11:13" x14ac:dyDescent="0.35">
      <c r="K13406" s="293"/>
      <c r="M13406" s="290"/>
    </row>
    <row r="13407" spans="11:13" x14ac:dyDescent="0.35">
      <c r="K13407" s="293"/>
      <c r="M13407" s="290"/>
    </row>
    <row r="13408" spans="11:13" x14ac:dyDescent="0.35">
      <c r="K13408" s="293"/>
      <c r="M13408" s="290"/>
    </row>
    <row r="13409" spans="11:13" x14ac:dyDescent="0.35">
      <c r="K13409" s="293"/>
      <c r="M13409" s="290"/>
    </row>
    <row r="13410" spans="11:13" x14ac:dyDescent="0.35">
      <c r="K13410" s="293"/>
      <c r="M13410" s="290"/>
    </row>
    <row r="13411" spans="11:13" x14ac:dyDescent="0.35">
      <c r="K13411" s="293"/>
      <c r="M13411" s="290"/>
    </row>
    <row r="13412" spans="11:13" x14ac:dyDescent="0.35">
      <c r="K13412" s="293"/>
      <c r="M13412" s="290"/>
    </row>
    <row r="13413" spans="11:13" x14ac:dyDescent="0.35">
      <c r="K13413" s="293"/>
      <c r="M13413" s="290"/>
    </row>
    <row r="13414" spans="11:13" x14ac:dyDescent="0.35">
      <c r="K13414" s="293"/>
      <c r="M13414" s="290"/>
    </row>
    <row r="13415" spans="11:13" x14ac:dyDescent="0.35">
      <c r="K13415" s="293"/>
      <c r="M13415" s="290"/>
    </row>
    <row r="13416" spans="11:13" x14ac:dyDescent="0.35">
      <c r="K13416" s="293"/>
      <c r="M13416" s="290"/>
    </row>
    <row r="13417" spans="11:13" x14ac:dyDescent="0.35">
      <c r="K13417" s="293"/>
      <c r="M13417" s="290"/>
    </row>
    <row r="13418" spans="11:13" x14ac:dyDescent="0.35">
      <c r="K13418" s="293"/>
      <c r="M13418" s="290"/>
    </row>
    <row r="13419" spans="11:13" x14ac:dyDescent="0.35">
      <c r="K13419" s="293"/>
      <c r="M13419" s="290"/>
    </row>
    <row r="13420" spans="11:13" x14ac:dyDescent="0.35">
      <c r="K13420" s="293"/>
      <c r="M13420" s="290"/>
    </row>
    <row r="13421" spans="11:13" x14ac:dyDescent="0.35">
      <c r="K13421" s="293"/>
      <c r="M13421" s="290"/>
    </row>
    <row r="13422" spans="11:13" x14ac:dyDescent="0.35">
      <c r="K13422" s="293"/>
      <c r="M13422" s="290"/>
    </row>
    <row r="13423" spans="11:13" x14ac:dyDescent="0.35">
      <c r="K13423" s="293"/>
      <c r="M13423" s="290"/>
    </row>
    <row r="13424" spans="11:13" x14ac:dyDescent="0.35">
      <c r="K13424" s="293"/>
      <c r="M13424" s="290"/>
    </row>
    <row r="13425" spans="11:13" x14ac:dyDescent="0.35">
      <c r="K13425" s="293"/>
      <c r="M13425" s="290"/>
    </row>
    <row r="13426" spans="11:13" x14ac:dyDescent="0.35">
      <c r="K13426" s="293"/>
      <c r="M13426" s="290"/>
    </row>
    <row r="13427" spans="11:13" x14ac:dyDescent="0.35">
      <c r="K13427" s="293"/>
      <c r="M13427" s="290"/>
    </row>
    <row r="13428" spans="11:13" x14ac:dyDescent="0.35">
      <c r="K13428" s="293"/>
      <c r="M13428" s="290"/>
    </row>
    <row r="13429" spans="11:13" x14ac:dyDescent="0.35">
      <c r="K13429" s="293"/>
      <c r="M13429" s="290"/>
    </row>
    <row r="13430" spans="11:13" x14ac:dyDescent="0.35">
      <c r="K13430" s="293"/>
      <c r="M13430" s="290"/>
    </row>
    <row r="13431" spans="11:13" x14ac:dyDescent="0.35">
      <c r="K13431" s="293"/>
      <c r="M13431" s="290"/>
    </row>
    <row r="13432" spans="11:13" x14ac:dyDescent="0.35">
      <c r="K13432" s="293"/>
      <c r="M13432" s="290"/>
    </row>
    <row r="13433" spans="11:13" x14ac:dyDescent="0.35">
      <c r="K13433" s="293"/>
      <c r="M13433" s="290"/>
    </row>
    <row r="13434" spans="11:13" x14ac:dyDescent="0.35">
      <c r="K13434" s="293"/>
      <c r="M13434" s="290"/>
    </row>
    <row r="13435" spans="11:13" x14ac:dyDescent="0.35">
      <c r="K13435" s="293"/>
      <c r="M13435" s="290"/>
    </row>
    <row r="13436" spans="11:13" x14ac:dyDescent="0.35">
      <c r="K13436" s="293"/>
      <c r="M13436" s="290"/>
    </row>
    <row r="13437" spans="11:13" x14ac:dyDescent="0.35">
      <c r="K13437" s="293"/>
      <c r="M13437" s="290"/>
    </row>
    <row r="13438" spans="11:13" x14ac:dyDescent="0.35">
      <c r="K13438" s="293"/>
      <c r="M13438" s="290"/>
    </row>
    <row r="13439" spans="11:13" x14ac:dyDescent="0.35">
      <c r="K13439" s="293"/>
      <c r="M13439" s="290"/>
    </row>
    <row r="13440" spans="11:13" x14ac:dyDescent="0.35">
      <c r="K13440" s="293"/>
      <c r="M13440" s="290"/>
    </row>
    <row r="13441" spans="11:13" x14ac:dyDescent="0.35">
      <c r="K13441" s="293"/>
      <c r="M13441" s="290"/>
    </row>
    <row r="13442" spans="11:13" x14ac:dyDescent="0.35">
      <c r="K13442" s="293"/>
      <c r="M13442" s="290"/>
    </row>
    <row r="13443" spans="11:13" x14ac:dyDescent="0.35">
      <c r="K13443" s="293"/>
      <c r="M13443" s="290"/>
    </row>
    <row r="13444" spans="11:13" x14ac:dyDescent="0.35">
      <c r="K13444" s="293"/>
      <c r="M13444" s="290"/>
    </row>
    <row r="13445" spans="11:13" x14ac:dyDescent="0.35">
      <c r="K13445" s="293"/>
      <c r="M13445" s="290"/>
    </row>
    <row r="13446" spans="11:13" x14ac:dyDescent="0.35">
      <c r="K13446" s="293"/>
      <c r="M13446" s="290"/>
    </row>
    <row r="13447" spans="11:13" x14ac:dyDescent="0.35">
      <c r="K13447" s="293"/>
      <c r="M13447" s="290"/>
    </row>
    <row r="13448" spans="11:13" x14ac:dyDescent="0.35">
      <c r="K13448" s="293"/>
      <c r="M13448" s="290"/>
    </row>
    <row r="13449" spans="11:13" x14ac:dyDescent="0.35">
      <c r="K13449" s="293"/>
      <c r="M13449" s="290"/>
    </row>
    <row r="13450" spans="11:13" x14ac:dyDescent="0.35">
      <c r="K13450" s="293"/>
      <c r="M13450" s="290"/>
    </row>
    <row r="13451" spans="11:13" x14ac:dyDescent="0.35">
      <c r="K13451" s="293"/>
      <c r="M13451" s="290"/>
    </row>
    <row r="13452" spans="11:13" x14ac:dyDescent="0.35">
      <c r="K13452" s="293"/>
      <c r="M13452" s="290"/>
    </row>
    <row r="13453" spans="11:13" x14ac:dyDescent="0.35">
      <c r="K13453" s="293"/>
      <c r="M13453" s="290"/>
    </row>
    <row r="13454" spans="11:13" x14ac:dyDescent="0.35">
      <c r="K13454" s="293"/>
      <c r="M13454" s="290"/>
    </row>
    <row r="13455" spans="11:13" x14ac:dyDescent="0.35">
      <c r="K13455" s="293"/>
      <c r="M13455" s="290"/>
    </row>
    <row r="13456" spans="11:13" x14ac:dyDescent="0.35">
      <c r="K13456" s="293"/>
      <c r="M13456" s="290"/>
    </row>
    <row r="13457" spans="11:13" x14ac:dyDescent="0.35">
      <c r="K13457" s="293"/>
      <c r="M13457" s="290"/>
    </row>
    <row r="13458" spans="11:13" x14ac:dyDescent="0.35">
      <c r="K13458" s="293"/>
      <c r="M13458" s="290"/>
    </row>
    <row r="13459" spans="11:13" x14ac:dyDescent="0.35">
      <c r="K13459" s="293"/>
      <c r="M13459" s="290"/>
    </row>
    <row r="13460" spans="11:13" x14ac:dyDescent="0.35">
      <c r="K13460" s="293"/>
      <c r="M13460" s="290"/>
    </row>
    <row r="13461" spans="11:13" x14ac:dyDescent="0.35">
      <c r="K13461" s="293"/>
      <c r="M13461" s="290"/>
    </row>
    <row r="13462" spans="11:13" x14ac:dyDescent="0.35">
      <c r="K13462" s="293"/>
      <c r="M13462" s="290"/>
    </row>
    <row r="13463" spans="11:13" x14ac:dyDescent="0.35">
      <c r="K13463" s="293"/>
      <c r="M13463" s="290"/>
    </row>
    <row r="13464" spans="11:13" x14ac:dyDescent="0.35">
      <c r="K13464" s="293"/>
      <c r="M13464" s="290"/>
    </row>
    <row r="13465" spans="11:13" x14ac:dyDescent="0.35">
      <c r="K13465" s="293"/>
      <c r="M13465" s="290"/>
    </row>
    <row r="13466" spans="11:13" x14ac:dyDescent="0.35">
      <c r="K13466" s="293"/>
      <c r="M13466" s="290"/>
    </row>
    <row r="13467" spans="11:13" x14ac:dyDescent="0.35">
      <c r="K13467" s="293"/>
      <c r="M13467" s="290"/>
    </row>
    <row r="13468" spans="11:13" x14ac:dyDescent="0.35">
      <c r="K13468" s="293"/>
      <c r="M13468" s="290"/>
    </row>
    <row r="13469" spans="11:13" x14ac:dyDescent="0.35">
      <c r="K13469" s="293"/>
      <c r="M13469" s="290"/>
    </row>
    <row r="13470" spans="11:13" x14ac:dyDescent="0.35">
      <c r="K13470" s="293"/>
      <c r="M13470" s="290"/>
    </row>
    <row r="13471" spans="11:13" x14ac:dyDescent="0.35">
      <c r="K13471" s="293"/>
      <c r="M13471" s="290"/>
    </row>
    <row r="13472" spans="11:13" x14ac:dyDescent="0.35">
      <c r="K13472" s="293"/>
      <c r="M13472" s="290"/>
    </row>
    <row r="13473" spans="11:13" x14ac:dyDescent="0.35">
      <c r="K13473" s="293"/>
      <c r="M13473" s="290"/>
    </row>
    <row r="13474" spans="11:13" x14ac:dyDescent="0.35">
      <c r="K13474" s="293"/>
      <c r="M13474" s="290"/>
    </row>
    <row r="13475" spans="11:13" x14ac:dyDescent="0.35">
      <c r="K13475" s="293"/>
      <c r="M13475" s="290"/>
    </row>
    <row r="13476" spans="11:13" x14ac:dyDescent="0.35">
      <c r="K13476" s="293"/>
      <c r="M13476" s="290"/>
    </row>
    <row r="13477" spans="11:13" x14ac:dyDescent="0.35">
      <c r="K13477" s="293"/>
      <c r="M13477" s="290"/>
    </row>
    <row r="13478" spans="11:13" x14ac:dyDescent="0.35">
      <c r="K13478" s="293"/>
      <c r="M13478" s="290"/>
    </row>
    <row r="13479" spans="11:13" x14ac:dyDescent="0.35">
      <c r="K13479" s="293"/>
      <c r="M13479" s="290"/>
    </row>
    <row r="13480" spans="11:13" x14ac:dyDescent="0.35">
      <c r="K13480" s="293"/>
      <c r="M13480" s="290"/>
    </row>
    <row r="13481" spans="11:13" x14ac:dyDescent="0.35">
      <c r="K13481" s="293"/>
      <c r="M13481" s="290"/>
    </row>
    <row r="13482" spans="11:13" x14ac:dyDescent="0.35">
      <c r="K13482" s="293"/>
      <c r="M13482" s="290"/>
    </row>
    <row r="13483" spans="11:13" x14ac:dyDescent="0.35">
      <c r="K13483" s="293"/>
      <c r="M13483" s="290"/>
    </row>
    <row r="13484" spans="11:13" x14ac:dyDescent="0.35">
      <c r="K13484" s="293"/>
      <c r="M13484" s="290"/>
    </row>
    <row r="13485" spans="11:13" x14ac:dyDescent="0.35">
      <c r="K13485" s="293"/>
      <c r="M13485" s="290"/>
    </row>
    <row r="13486" spans="11:13" x14ac:dyDescent="0.35">
      <c r="K13486" s="293"/>
      <c r="M13486" s="290"/>
    </row>
    <row r="13487" spans="11:13" x14ac:dyDescent="0.35">
      <c r="K13487" s="293"/>
      <c r="M13487" s="290"/>
    </row>
    <row r="13488" spans="11:13" x14ac:dyDescent="0.35">
      <c r="K13488" s="293"/>
      <c r="M13488" s="290"/>
    </row>
    <row r="13489" spans="11:13" x14ac:dyDescent="0.35">
      <c r="K13489" s="293"/>
      <c r="M13489" s="290"/>
    </row>
    <row r="13490" spans="11:13" x14ac:dyDescent="0.35">
      <c r="K13490" s="293"/>
      <c r="M13490" s="290"/>
    </row>
    <row r="13491" spans="11:13" x14ac:dyDescent="0.35">
      <c r="K13491" s="293"/>
      <c r="M13491" s="290"/>
    </row>
    <row r="13492" spans="11:13" x14ac:dyDescent="0.35">
      <c r="K13492" s="293"/>
      <c r="M13492" s="290"/>
    </row>
    <row r="13493" spans="11:13" x14ac:dyDescent="0.35">
      <c r="K13493" s="293"/>
      <c r="M13493" s="290"/>
    </row>
    <row r="13494" spans="11:13" x14ac:dyDescent="0.35">
      <c r="K13494" s="293"/>
      <c r="M13494" s="290"/>
    </row>
    <row r="13495" spans="11:13" x14ac:dyDescent="0.35">
      <c r="K13495" s="293"/>
      <c r="M13495" s="290"/>
    </row>
    <row r="13496" spans="11:13" x14ac:dyDescent="0.35">
      <c r="K13496" s="293"/>
      <c r="M13496" s="290"/>
    </row>
    <row r="13497" spans="11:13" x14ac:dyDescent="0.35">
      <c r="K13497" s="293"/>
      <c r="M13497" s="290"/>
    </row>
    <row r="13498" spans="11:13" x14ac:dyDescent="0.35">
      <c r="K13498" s="293"/>
      <c r="M13498" s="290"/>
    </row>
    <row r="13499" spans="11:13" x14ac:dyDescent="0.35">
      <c r="K13499" s="293"/>
      <c r="M13499" s="290"/>
    </row>
    <row r="13500" spans="11:13" x14ac:dyDescent="0.35">
      <c r="K13500" s="293"/>
      <c r="M13500" s="290"/>
    </row>
    <row r="13501" spans="11:13" x14ac:dyDescent="0.35">
      <c r="K13501" s="293"/>
      <c r="M13501" s="290"/>
    </row>
    <row r="13502" spans="11:13" x14ac:dyDescent="0.35">
      <c r="K13502" s="293"/>
      <c r="M13502" s="290"/>
    </row>
    <row r="13503" spans="11:13" x14ac:dyDescent="0.35">
      <c r="K13503" s="293"/>
      <c r="M13503" s="290"/>
    </row>
    <row r="13504" spans="11:13" x14ac:dyDescent="0.35">
      <c r="K13504" s="293"/>
      <c r="M13504" s="290"/>
    </row>
    <row r="13505" spans="11:13" x14ac:dyDescent="0.35">
      <c r="K13505" s="293"/>
      <c r="M13505" s="290"/>
    </row>
    <row r="13506" spans="11:13" x14ac:dyDescent="0.35">
      <c r="K13506" s="293"/>
      <c r="M13506" s="290"/>
    </row>
    <row r="13507" spans="11:13" x14ac:dyDescent="0.35">
      <c r="K13507" s="293"/>
      <c r="M13507" s="290"/>
    </row>
    <row r="13508" spans="11:13" x14ac:dyDescent="0.35">
      <c r="K13508" s="293"/>
      <c r="M13508" s="290"/>
    </row>
    <row r="13509" spans="11:13" x14ac:dyDescent="0.35">
      <c r="K13509" s="293"/>
      <c r="M13509" s="290"/>
    </row>
    <row r="13510" spans="11:13" x14ac:dyDescent="0.35">
      <c r="K13510" s="293"/>
      <c r="M13510" s="290"/>
    </row>
    <row r="13511" spans="11:13" x14ac:dyDescent="0.35">
      <c r="K13511" s="293"/>
      <c r="M13511" s="290"/>
    </row>
    <row r="13512" spans="11:13" x14ac:dyDescent="0.35">
      <c r="K13512" s="293"/>
      <c r="M13512" s="290"/>
    </row>
    <row r="13513" spans="11:13" x14ac:dyDescent="0.35">
      <c r="K13513" s="293"/>
      <c r="M13513" s="290"/>
    </row>
    <row r="13514" spans="11:13" x14ac:dyDescent="0.35">
      <c r="K13514" s="293"/>
      <c r="M13514" s="290"/>
    </row>
    <row r="13515" spans="11:13" x14ac:dyDescent="0.35">
      <c r="K13515" s="293"/>
      <c r="M13515" s="290"/>
    </row>
    <row r="13516" spans="11:13" x14ac:dyDescent="0.35">
      <c r="K13516" s="293"/>
      <c r="M13516" s="290"/>
    </row>
    <row r="13517" spans="11:13" x14ac:dyDescent="0.35">
      <c r="K13517" s="293"/>
      <c r="M13517" s="290"/>
    </row>
    <row r="13518" spans="11:13" x14ac:dyDescent="0.35">
      <c r="K13518" s="293"/>
      <c r="M13518" s="290"/>
    </row>
    <row r="13519" spans="11:13" x14ac:dyDescent="0.35">
      <c r="K13519" s="293"/>
      <c r="M13519" s="290"/>
    </row>
    <row r="13520" spans="11:13" x14ac:dyDescent="0.35">
      <c r="K13520" s="293"/>
      <c r="M13520" s="290"/>
    </row>
    <row r="13521" spans="11:13" x14ac:dyDescent="0.35">
      <c r="K13521" s="293"/>
      <c r="M13521" s="290"/>
    </row>
    <row r="13522" spans="11:13" x14ac:dyDescent="0.35">
      <c r="K13522" s="293"/>
      <c r="M13522" s="290"/>
    </row>
    <row r="13523" spans="11:13" x14ac:dyDescent="0.35">
      <c r="K13523" s="293"/>
      <c r="M13523" s="290"/>
    </row>
    <row r="13524" spans="11:13" x14ac:dyDescent="0.35">
      <c r="K13524" s="293"/>
      <c r="M13524" s="290"/>
    </row>
    <row r="13525" spans="11:13" x14ac:dyDescent="0.35">
      <c r="K13525" s="293"/>
      <c r="M13525" s="290"/>
    </row>
    <row r="13526" spans="11:13" x14ac:dyDescent="0.35">
      <c r="K13526" s="293"/>
      <c r="M13526" s="290"/>
    </row>
    <row r="13527" spans="11:13" x14ac:dyDescent="0.35">
      <c r="K13527" s="293"/>
      <c r="M13527" s="290"/>
    </row>
    <row r="13528" spans="11:13" x14ac:dyDescent="0.35">
      <c r="K13528" s="293"/>
      <c r="M13528" s="290"/>
    </row>
    <row r="13529" spans="11:13" x14ac:dyDescent="0.35">
      <c r="K13529" s="293"/>
      <c r="M13529" s="290"/>
    </row>
    <row r="13530" spans="11:13" x14ac:dyDescent="0.35">
      <c r="K13530" s="293"/>
      <c r="M13530" s="290"/>
    </row>
    <row r="13531" spans="11:13" x14ac:dyDescent="0.35">
      <c r="K13531" s="293"/>
      <c r="M13531" s="290"/>
    </row>
    <row r="13532" spans="11:13" x14ac:dyDescent="0.35">
      <c r="K13532" s="293"/>
      <c r="M13532" s="290"/>
    </row>
    <row r="13533" spans="11:13" x14ac:dyDescent="0.35">
      <c r="K13533" s="293"/>
      <c r="M13533" s="290"/>
    </row>
    <row r="13534" spans="11:13" x14ac:dyDescent="0.35">
      <c r="K13534" s="293"/>
      <c r="M13534" s="290"/>
    </row>
    <row r="13535" spans="11:13" x14ac:dyDescent="0.35">
      <c r="K13535" s="293"/>
      <c r="M13535" s="290"/>
    </row>
    <row r="13536" spans="11:13" x14ac:dyDescent="0.35">
      <c r="K13536" s="293"/>
      <c r="M13536" s="290"/>
    </row>
    <row r="13537" spans="11:13" x14ac:dyDescent="0.35">
      <c r="K13537" s="293"/>
      <c r="M13537" s="290"/>
    </row>
    <row r="13538" spans="11:13" x14ac:dyDescent="0.35">
      <c r="K13538" s="293"/>
      <c r="M13538" s="290"/>
    </row>
    <row r="13539" spans="11:13" x14ac:dyDescent="0.35">
      <c r="K13539" s="293"/>
      <c r="M13539" s="290"/>
    </row>
    <row r="13540" spans="11:13" x14ac:dyDescent="0.35">
      <c r="K13540" s="293"/>
      <c r="M13540" s="290"/>
    </row>
    <row r="13541" spans="11:13" x14ac:dyDescent="0.35">
      <c r="K13541" s="293"/>
      <c r="M13541" s="290"/>
    </row>
    <row r="13542" spans="11:13" x14ac:dyDescent="0.35">
      <c r="K13542" s="293"/>
      <c r="M13542" s="290"/>
    </row>
    <row r="13543" spans="11:13" x14ac:dyDescent="0.35">
      <c r="K13543" s="293"/>
      <c r="M13543" s="290"/>
    </row>
    <row r="13544" spans="11:13" x14ac:dyDescent="0.35">
      <c r="K13544" s="293"/>
      <c r="M13544" s="290"/>
    </row>
    <row r="13545" spans="11:13" x14ac:dyDescent="0.35">
      <c r="K13545" s="293"/>
      <c r="M13545" s="290"/>
    </row>
    <row r="13546" spans="11:13" x14ac:dyDescent="0.35">
      <c r="K13546" s="293"/>
      <c r="M13546" s="290"/>
    </row>
    <row r="13547" spans="11:13" x14ac:dyDescent="0.35">
      <c r="K13547" s="293"/>
      <c r="M13547" s="290"/>
    </row>
    <row r="13548" spans="11:13" x14ac:dyDescent="0.35">
      <c r="K13548" s="293"/>
      <c r="M13548" s="290"/>
    </row>
    <row r="13549" spans="11:13" x14ac:dyDescent="0.35">
      <c r="K13549" s="293"/>
      <c r="M13549" s="290"/>
    </row>
    <row r="13550" spans="11:13" x14ac:dyDescent="0.35">
      <c r="K13550" s="293"/>
      <c r="M13550" s="290"/>
    </row>
    <row r="13551" spans="11:13" x14ac:dyDescent="0.35">
      <c r="K13551" s="293"/>
      <c r="M13551" s="290"/>
    </row>
    <row r="13552" spans="11:13" x14ac:dyDescent="0.35">
      <c r="K13552" s="293"/>
      <c r="M13552" s="290"/>
    </row>
    <row r="13553" spans="11:13" x14ac:dyDescent="0.35">
      <c r="K13553" s="293"/>
      <c r="M13553" s="290"/>
    </row>
    <row r="13554" spans="11:13" x14ac:dyDescent="0.35">
      <c r="K13554" s="293"/>
      <c r="M13554" s="290"/>
    </row>
    <row r="13555" spans="11:13" x14ac:dyDescent="0.35">
      <c r="K13555" s="293"/>
      <c r="M13555" s="290"/>
    </row>
    <row r="13556" spans="11:13" x14ac:dyDescent="0.35">
      <c r="K13556" s="293"/>
      <c r="M13556" s="290"/>
    </row>
    <row r="13557" spans="11:13" x14ac:dyDescent="0.35">
      <c r="K13557" s="293"/>
      <c r="M13557" s="290"/>
    </row>
    <row r="13558" spans="11:13" x14ac:dyDescent="0.35">
      <c r="K13558" s="293"/>
      <c r="M13558" s="290"/>
    </row>
    <row r="13559" spans="11:13" x14ac:dyDescent="0.35">
      <c r="K13559" s="293"/>
      <c r="M13559" s="290"/>
    </row>
    <row r="13560" spans="11:13" x14ac:dyDescent="0.35">
      <c r="K13560" s="293"/>
      <c r="M13560" s="290"/>
    </row>
    <row r="13561" spans="11:13" x14ac:dyDescent="0.35">
      <c r="K13561" s="293"/>
      <c r="M13561" s="290"/>
    </row>
    <row r="13562" spans="11:13" x14ac:dyDescent="0.35">
      <c r="K13562" s="293"/>
      <c r="M13562" s="290"/>
    </row>
    <row r="13563" spans="11:13" x14ac:dyDescent="0.35">
      <c r="K13563" s="293"/>
      <c r="M13563" s="290"/>
    </row>
    <row r="13564" spans="11:13" x14ac:dyDescent="0.35">
      <c r="K13564" s="293"/>
      <c r="M13564" s="290"/>
    </row>
    <row r="13565" spans="11:13" x14ac:dyDescent="0.35">
      <c r="K13565" s="293"/>
      <c r="M13565" s="290"/>
    </row>
    <row r="13566" spans="11:13" x14ac:dyDescent="0.35">
      <c r="K13566" s="293"/>
      <c r="M13566" s="290"/>
    </row>
    <row r="13567" spans="11:13" x14ac:dyDescent="0.35">
      <c r="K13567" s="293"/>
      <c r="M13567" s="290"/>
    </row>
    <row r="13568" spans="11:13" x14ac:dyDescent="0.35">
      <c r="K13568" s="293"/>
      <c r="M13568" s="290"/>
    </row>
    <row r="13569" spans="11:13" x14ac:dyDescent="0.35">
      <c r="K13569" s="293"/>
      <c r="M13569" s="290"/>
    </row>
    <row r="13570" spans="11:13" x14ac:dyDescent="0.35">
      <c r="K13570" s="293"/>
      <c r="M13570" s="290"/>
    </row>
    <row r="13571" spans="11:13" x14ac:dyDescent="0.35">
      <c r="K13571" s="293"/>
      <c r="M13571" s="290"/>
    </row>
    <row r="13572" spans="11:13" x14ac:dyDescent="0.35">
      <c r="K13572" s="293"/>
      <c r="M13572" s="290"/>
    </row>
    <row r="13573" spans="11:13" x14ac:dyDescent="0.35">
      <c r="K13573" s="293"/>
      <c r="M13573" s="290"/>
    </row>
    <row r="13574" spans="11:13" x14ac:dyDescent="0.35">
      <c r="K13574" s="293"/>
      <c r="M13574" s="290"/>
    </row>
    <row r="13575" spans="11:13" x14ac:dyDescent="0.35">
      <c r="K13575" s="293"/>
      <c r="M13575" s="290"/>
    </row>
    <row r="13576" spans="11:13" x14ac:dyDescent="0.35">
      <c r="K13576" s="293"/>
      <c r="M13576" s="290"/>
    </row>
    <row r="13577" spans="11:13" x14ac:dyDescent="0.35">
      <c r="K13577" s="293"/>
      <c r="M13577" s="290"/>
    </row>
    <row r="13578" spans="11:13" x14ac:dyDescent="0.35">
      <c r="K13578" s="293"/>
      <c r="M13578" s="290"/>
    </row>
    <row r="13579" spans="11:13" x14ac:dyDescent="0.35">
      <c r="K13579" s="293"/>
      <c r="M13579" s="290"/>
    </row>
    <row r="13580" spans="11:13" x14ac:dyDescent="0.35">
      <c r="K13580" s="293"/>
      <c r="M13580" s="290"/>
    </row>
    <row r="13581" spans="11:13" x14ac:dyDescent="0.35">
      <c r="K13581" s="293"/>
      <c r="M13581" s="290"/>
    </row>
    <row r="13582" spans="11:13" x14ac:dyDescent="0.35">
      <c r="K13582" s="293"/>
      <c r="M13582" s="290"/>
    </row>
    <row r="13583" spans="11:13" x14ac:dyDescent="0.35">
      <c r="K13583" s="293"/>
      <c r="M13583" s="290"/>
    </row>
    <row r="13584" spans="11:13" x14ac:dyDescent="0.35">
      <c r="K13584" s="293"/>
      <c r="M13584" s="290"/>
    </row>
    <row r="13585" spans="11:13" x14ac:dyDescent="0.35">
      <c r="K13585" s="293"/>
      <c r="M13585" s="290"/>
    </row>
    <row r="13586" spans="11:13" x14ac:dyDescent="0.35">
      <c r="K13586" s="293"/>
      <c r="M13586" s="290"/>
    </row>
    <row r="13587" spans="11:13" x14ac:dyDescent="0.35">
      <c r="K13587" s="293"/>
      <c r="M13587" s="290"/>
    </row>
    <row r="13588" spans="11:13" x14ac:dyDescent="0.35">
      <c r="K13588" s="293"/>
      <c r="M13588" s="290"/>
    </row>
    <row r="13589" spans="11:13" x14ac:dyDescent="0.35">
      <c r="K13589" s="293"/>
      <c r="M13589" s="290"/>
    </row>
    <row r="13590" spans="11:13" x14ac:dyDescent="0.35">
      <c r="K13590" s="293"/>
      <c r="M13590" s="290"/>
    </row>
    <row r="13591" spans="11:13" x14ac:dyDescent="0.35">
      <c r="K13591" s="293"/>
      <c r="M13591" s="290"/>
    </row>
    <row r="13592" spans="11:13" x14ac:dyDescent="0.35">
      <c r="K13592" s="293"/>
      <c r="M13592" s="290"/>
    </row>
    <row r="13593" spans="11:13" x14ac:dyDescent="0.35">
      <c r="K13593" s="293"/>
      <c r="M13593" s="290"/>
    </row>
    <row r="13594" spans="11:13" x14ac:dyDescent="0.35">
      <c r="K13594" s="293"/>
      <c r="M13594" s="290"/>
    </row>
    <row r="13595" spans="11:13" x14ac:dyDescent="0.35">
      <c r="K13595" s="293"/>
      <c r="M13595" s="290"/>
    </row>
    <row r="13596" spans="11:13" x14ac:dyDescent="0.35">
      <c r="K13596" s="293"/>
      <c r="M13596" s="290"/>
    </row>
    <row r="13597" spans="11:13" x14ac:dyDescent="0.35">
      <c r="K13597" s="293"/>
      <c r="M13597" s="290"/>
    </row>
    <row r="13598" spans="11:13" x14ac:dyDescent="0.35">
      <c r="K13598" s="293"/>
      <c r="M13598" s="290"/>
    </row>
    <row r="13599" spans="11:13" x14ac:dyDescent="0.35">
      <c r="K13599" s="293"/>
      <c r="M13599" s="290"/>
    </row>
    <row r="13600" spans="11:13" x14ac:dyDescent="0.35">
      <c r="K13600" s="293"/>
      <c r="M13600" s="290"/>
    </row>
    <row r="13601" spans="11:13" x14ac:dyDescent="0.35">
      <c r="K13601" s="293"/>
      <c r="M13601" s="290"/>
    </row>
    <row r="13602" spans="11:13" x14ac:dyDescent="0.35">
      <c r="K13602" s="293"/>
      <c r="M13602" s="290"/>
    </row>
    <row r="13603" spans="11:13" x14ac:dyDescent="0.35">
      <c r="K13603" s="293"/>
      <c r="M13603" s="290"/>
    </row>
    <row r="13604" spans="11:13" x14ac:dyDescent="0.35">
      <c r="K13604" s="293"/>
      <c r="M13604" s="290"/>
    </row>
    <row r="13605" spans="11:13" x14ac:dyDescent="0.35">
      <c r="K13605" s="293"/>
      <c r="M13605" s="290"/>
    </row>
    <row r="13606" spans="11:13" x14ac:dyDescent="0.35">
      <c r="K13606" s="293"/>
      <c r="M13606" s="290"/>
    </row>
    <row r="13607" spans="11:13" x14ac:dyDescent="0.35">
      <c r="K13607" s="293"/>
      <c r="M13607" s="290"/>
    </row>
    <row r="13608" spans="11:13" x14ac:dyDescent="0.35">
      <c r="K13608" s="293"/>
      <c r="M13608" s="290"/>
    </row>
    <row r="13609" spans="11:13" x14ac:dyDescent="0.35">
      <c r="K13609" s="293"/>
      <c r="M13609" s="290"/>
    </row>
    <row r="13610" spans="11:13" x14ac:dyDescent="0.35">
      <c r="K13610" s="293"/>
      <c r="M13610" s="290"/>
    </row>
    <row r="13611" spans="11:13" x14ac:dyDescent="0.35">
      <c r="K13611" s="293"/>
      <c r="M13611" s="290"/>
    </row>
    <row r="13612" spans="11:13" x14ac:dyDescent="0.35">
      <c r="K13612" s="293"/>
      <c r="M13612" s="290"/>
    </row>
    <row r="13613" spans="11:13" x14ac:dyDescent="0.35">
      <c r="K13613" s="293"/>
      <c r="M13613" s="290"/>
    </row>
    <row r="13614" spans="11:13" x14ac:dyDescent="0.35">
      <c r="K13614" s="293"/>
      <c r="M13614" s="290"/>
    </row>
    <row r="13615" spans="11:13" x14ac:dyDescent="0.35">
      <c r="K13615" s="293"/>
      <c r="M13615" s="290"/>
    </row>
    <row r="13616" spans="11:13" x14ac:dyDescent="0.35">
      <c r="K13616" s="293"/>
      <c r="M13616" s="290"/>
    </row>
    <row r="13617" spans="11:13" x14ac:dyDescent="0.35">
      <c r="K13617" s="293"/>
      <c r="M13617" s="290"/>
    </row>
    <row r="13618" spans="11:13" x14ac:dyDescent="0.35">
      <c r="K13618" s="293"/>
      <c r="M13618" s="290"/>
    </row>
    <row r="13619" spans="11:13" x14ac:dyDescent="0.35">
      <c r="K13619" s="293"/>
      <c r="M13619" s="290"/>
    </row>
    <row r="13620" spans="11:13" x14ac:dyDescent="0.35">
      <c r="K13620" s="293"/>
      <c r="M13620" s="290"/>
    </row>
    <row r="13621" spans="11:13" x14ac:dyDescent="0.35">
      <c r="K13621" s="293"/>
      <c r="M13621" s="290"/>
    </row>
    <row r="13622" spans="11:13" x14ac:dyDescent="0.35">
      <c r="K13622" s="293"/>
      <c r="M13622" s="290"/>
    </row>
    <row r="13623" spans="11:13" x14ac:dyDescent="0.35">
      <c r="K13623" s="293"/>
      <c r="M13623" s="290"/>
    </row>
    <row r="13624" spans="11:13" x14ac:dyDescent="0.35">
      <c r="K13624" s="293"/>
      <c r="M13624" s="290"/>
    </row>
    <row r="13625" spans="11:13" x14ac:dyDescent="0.35">
      <c r="K13625" s="293"/>
      <c r="M13625" s="290"/>
    </row>
    <row r="13626" spans="11:13" x14ac:dyDescent="0.35">
      <c r="K13626" s="293"/>
      <c r="M13626" s="290"/>
    </row>
    <row r="13627" spans="11:13" x14ac:dyDescent="0.35">
      <c r="K13627" s="293"/>
      <c r="M13627" s="290"/>
    </row>
    <row r="13628" spans="11:13" x14ac:dyDescent="0.35">
      <c r="K13628" s="293"/>
      <c r="M13628" s="290"/>
    </row>
    <row r="13629" spans="11:13" x14ac:dyDescent="0.35">
      <c r="K13629" s="293"/>
      <c r="M13629" s="290"/>
    </row>
    <row r="13630" spans="11:13" x14ac:dyDescent="0.35">
      <c r="K13630" s="293"/>
      <c r="M13630" s="290"/>
    </row>
    <row r="13631" spans="11:13" x14ac:dyDescent="0.35">
      <c r="K13631" s="293"/>
      <c r="M13631" s="290"/>
    </row>
    <row r="13632" spans="11:13" x14ac:dyDescent="0.35">
      <c r="K13632" s="293"/>
      <c r="M13632" s="290"/>
    </row>
    <row r="13633" spans="11:13" x14ac:dyDescent="0.35">
      <c r="K13633" s="293"/>
      <c r="M13633" s="290"/>
    </row>
    <row r="13634" spans="11:13" x14ac:dyDescent="0.35">
      <c r="K13634" s="293"/>
      <c r="M13634" s="290"/>
    </row>
    <row r="13635" spans="11:13" x14ac:dyDescent="0.35">
      <c r="K13635" s="293"/>
      <c r="M13635" s="290"/>
    </row>
    <row r="13636" spans="11:13" x14ac:dyDescent="0.35">
      <c r="K13636" s="293"/>
      <c r="M13636" s="290"/>
    </row>
    <row r="13637" spans="11:13" x14ac:dyDescent="0.35">
      <c r="K13637" s="293"/>
      <c r="M13637" s="290"/>
    </row>
    <row r="13638" spans="11:13" x14ac:dyDescent="0.35">
      <c r="K13638" s="293"/>
      <c r="M13638" s="290"/>
    </row>
    <row r="13639" spans="11:13" x14ac:dyDescent="0.35">
      <c r="K13639" s="293"/>
      <c r="M13639" s="290"/>
    </row>
    <row r="13640" spans="11:13" x14ac:dyDescent="0.35">
      <c r="K13640" s="293"/>
      <c r="M13640" s="290"/>
    </row>
    <row r="13641" spans="11:13" x14ac:dyDescent="0.35">
      <c r="K13641" s="293"/>
      <c r="M13641" s="290"/>
    </row>
    <row r="13642" spans="11:13" x14ac:dyDescent="0.35">
      <c r="K13642" s="293"/>
      <c r="M13642" s="290"/>
    </row>
    <row r="13643" spans="11:13" x14ac:dyDescent="0.35">
      <c r="K13643" s="293"/>
      <c r="M13643" s="290"/>
    </row>
    <row r="13644" spans="11:13" x14ac:dyDescent="0.35">
      <c r="K13644" s="293"/>
      <c r="M13644" s="290"/>
    </row>
    <row r="13645" spans="11:13" x14ac:dyDescent="0.35">
      <c r="K13645" s="293"/>
      <c r="M13645" s="290"/>
    </row>
    <row r="13646" spans="11:13" x14ac:dyDescent="0.35">
      <c r="K13646" s="293"/>
      <c r="M13646" s="290"/>
    </row>
    <row r="13647" spans="11:13" x14ac:dyDescent="0.35">
      <c r="K13647" s="293"/>
      <c r="M13647" s="290"/>
    </row>
    <row r="13648" spans="11:13" x14ac:dyDescent="0.35">
      <c r="K13648" s="293"/>
      <c r="M13648" s="290"/>
    </row>
    <row r="13649" spans="11:13" x14ac:dyDescent="0.35">
      <c r="K13649" s="293"/>
      <c r="M13649" s="290"/>
    </row>
    <row r="13650" spans="11:13" x14ac:dyDescent="0.35">
      <c r="K13650" s="293"/>
      <c r="M13650" s="290"/>
    </row>
    <row r="13651" spans="11:13" x14ac:dyDescent="0.35">
      <c r="K13651" s="293"/>
      <c r="M13651" s="290"/>
    </row>
    <row r="13652" spans="11:13" x14ac:dyDescent="0.35">
      <c r="K13652" s="293"/>
      <c r="M13652" s="290"/>
    </row>
    <row r="13653" spans="11:13" x14ac:dyDescent="0.35">
      <c r="K13653" s="293"/>
      <c r="M13653" s="290"/>
    </row>
    <row r="13654" spans="11:13" x14ac:dyDescent="0.35">
      <c r="K13654" s="293"/>
      <c r="M13654" s="290"/>
    </row>
    <row r="13655" spans="11:13" x14ac:dyDescent="0.35">
      <c r="K13655" s="293"/>
      <c r="M13655" s="290"/>
    </row>
    <row r="13656" spans="11:13" x14ac:dyDescent="0.35">
      <c r="K13656" s="293"/>
      <c r="M13656" s="290"/>
    </row>
    <row r="13657" spans="11:13" x14ac:dyDescent="0.35">
      <c r="K13657" s="293"/>
      <c r="M13657" s="290"/>
    </row>
    <row r="13658" spans="11:13" x14ac:dyDescent="0.35">
      <c r="K13658" s="293"/>
      <c r="M13658" s="290"/>
    </row>
    <row r="13659" spans="11:13" x14ac:dyDescent="0.35">
      <c r="K13659" s="293"/>
      <c r="M13659" s="290"/>
    </row>
    <row r="13660" spans="11:13" x14ac:dyDescent="0.35">
      <c r="K13660" s="293"/>
      <c r="M13660" s="290"/>
    </row>
    <row r="13661" spans="11:13" x14ac:dyDescent="0.35">
      <c r="K13661" s="293"/>
      <c r="M13661" s="290"/>
    </row>
    <row r="13662" spans="11:13" x14ac:dyDescent="0.35">
      <c r="K13662" s="293"/>
      <c r="M13662" s="290"/>
    </row>
    <row r="13663" spans="11:13" x14ac:dyDescent="0.35">
      <c r="K13663" s="293"/>
      <c r="M13663" s="290"/>
    </row>
    <row r="13664" spans="11:13" x14ac:dyDescent="0.35">
      <c r="K13664" s="293"/>
      <c r="M13664" s="290"/>
    </row>
    <row r="13665" spans="11:13" x14ac:dyDescent="0.35">
      <c r="K13665" s="293"/>
      <c r="M13665" s="290"/>
    </row>
    <row r="13666" spans="11:13" x14ac:dyDescent="0.35">
      <c r="K13666" s="293"/>
      <c r="M13666" s="290"/>
    </row>
    <row r="13667" spans="11:13" x14ac:dyDescent="0.35">
      <c r="K13667" s="293"/>
      <c r="M13667" s="290"/>
    </row>
    <row r="13668" spans="11:13" x14ac:dyDescent="0.35">
      <c r="K13668" s="293"/>
      <c r="M13668" s="290"/>
    </row>
    <row r="13669" spans="11:13" x14ac:dyDescent="0.35">
      <c r="K13669" s="293"/>
      <c r="M13669" s="290"/>
    </row>
    <row r="13670" spans="11:13" x14ac:dyDescent="0.35">
      <c r="K13670" s="293"/>
      <c r="M13670" s="290"/>
    </row>
    <row r="13671" spans="11:13" x14ac:dyDescent="0.35">
      <c r="K13671" s="293"/>
      <c r="M13671" s="290"/>
    </row>
    <row r="13672" spans="11:13" x14ac:dyDescent="0.35">
      <c r="K13672" s="293"/>
      <c r="M13672" s="290"/>
    </row>
    <row r="13673" spans="11:13" x14ac:dyDescent="0.35">
      <c r="K13673" s="293"/>
      <c r="M13673" s="290"/>
    </row>
    <row r="13674" spans="11:13" x14ac:dyDescent="0.35">
      <c r="K13674" s="293"/>
      <c r="M13674" s="290"/>
    </row>
    <row r="13675" spans="11:13" x14ac:dyDescent="0.35">
      <c r="K13675" s="293"/>
      <c r="M13675" s="290"/>
    </row>
    <row r="13676" spans="11:13" x14ac:dyDescent="0.35">
      <c r="K13676" s="293"/>
      <c r="M13676" s="290"/>
    </row>
    <row r="13677" spans="11:13" x14ac:dyDescent="0.35">
      <c r="K13677" s="293"/>
      <c r="M13677" s="290"/>
    </row>
    <row r="13678" spans="11:13" x14ac:dyDescent="0.35">
      <c r="K13678" s="293"/>
      <c r="M13678" s="290"/>
    </row>
    <row r="13679" spans="11:13" x14ac:dyDescent="0.35">
      <c r="K13679" s="293"/>
      <c r="M13679" s="290"/>
    </row>
    <row r="13680" spans="11:13" x14ac:dyDescent="0.35">
      <c r="K13680" s="293"/>
      <c r="M13680" s="290"/>
    </row>
    <row r="13681" spans="11:13" x14ac:dyDescent="0.35">
      <c r="K13681" s="293"/>
      <c r="M13681" s="290"/>
    </row>
    <row r="13682" spans="11:13" x14ac:dyDescent="0.35">
      <c r="K13682" s="293"/>
      <c r="M13682" s="290"/>
    </row>
    <row r="13683" spans="11:13" x14ac:dyDescent="0.35">
      <c r="K13683" s="293"/>
      <c r="M13683" s="290"/>
    </row>
    <row r="13684" spans="11:13" x14ac:dyDescent="0.35">
      <c r="K13684" s="293"/>
      <c r="M13684" s="290"/>
    </row>
    <row r="13685" spans="11:13" x14ac:dyDescent="0.35">
      <c r="K13685" s="293"/>
      <c r="M13685" s="290"/>
    </row>
    <row r="13686" spans="11:13" x14ac:dyDescent="0.35">
      <c r="K13686" s="293"/>
      <c r="M13686" s="290"/>
    </row>
    <row r="13687" spans="11:13" x14ac:dyDescent="0.35">
      <c r="K13687" s="293"/>
      <c r="M13687" s="290"/>
    </row>
    <row r="13688" spans="11:13" x14ac:dyDescent="0.35">
      <c r="K13688" s="293"/>
      <c r="M13688" s="290"/>
    </row>
    <row r="13689" spans="11:13" x14ac:dyDescent="0.35">
      <c r="K13689" s="293"/>
      <c r="M13689" s="290"/>
    </row>
    <row r="13690" spans="11:13" x14ac:dyDescent="0.35">
      <c r="K13690" s="293"/>
      <c r="M13690" s="290"/>
    </row>
    <row r="13691" spans="11:13" x14ac:dyDescent="0.35">
      <c r="K13691" s="293"/>
      <c r="M13691" s="290"/>
    </row>
    <row r="13692" spans="11:13" x14ac:dyDescent="0.35">
      <c r="K13692" s="293"/>
      <c r="M13692" s="290"/>
    </row>
    <row r="13693" spans="11:13" x14ac:dyDescent="0.35">
      <c r="K13693" s="293"/>
      <c r="M13693" s="290"/>
    </row>
    <row r="13694" spans="11:13" x14ac:dyDescent="0.35">
      <c r="K13694" s="293"/>
      <c r="M13694" s="290"/>
    </row>
    <row r="13695" spans="11:13" x14ac:dyDescent="0.35">
      <c r="K13695" s="293"/>
      <c r="M13695" s="290"/>
    </row>
    <row r="13696" spans="11:13" x14ac:dyDescent="0.35">
      <c r="K13696" s="293"/>
      <c r="M13696" s="290"/>
    </row>
    <row r="13697" spans="11:13" x14ac:dyDescent="0.35">
      <c r="K13697" s="293"/>
      <c r="M13697" s="290"/>
    </row>
    <row r="13698" spans="11:13" x14ac:dyDescent="0.35">
      <c r="K13698" s="293"/>
      <c r="M13698" s="290"/>
    </row>
    <row r="13699" spans="11:13" x14ac:dyDescent="0.35">
      <c r="K13699" s="293"/>
      <c r="M13699" s="290"/>
    </row>
    <row r="13700" spans="11:13" x14ac:dyDescent="0.35">
      <c r="K13700" s="293"/>
      <c r="M13700" s="290"/>
    </row>
    <row r="13701" spans="11:13" x14ac:dyDescent="0.35">
      <c r="K13701" s="293"/>
      <c r="M13701" s="290"/>
    </row>
    <row r="13702" spans="11:13" x14ac:dyDescent="0.35">
      <c r="K13702" s="293"/>
      <c r="M13702" s="290"/>
    </row>
    <row r="13703" spans="11:13" x14ac:dyDescent="0.35">
      <c r="K13703" s="293"/>
      <c r="M13703" s="290"/>
    </row>
    <row r="13704" spans="11:13" x14ac:dyDescent="0.35">
      <c r="K13704" s="293"/>
      <c r="M13704" s="290"/>
    </row>
    <row r="13705" spans="11:13" x14ac:dyDescent="0.35">
      <c r="K13705" s="293"/>
      <c r="M13705" s="290"/>
    </row>
    <row r="13706" spans="11:13" x14ac:dyDescent="0.35">
      <c r="K13706" s="293"/>
      <c r="M13706" s="290"/>
    </row>
    <row r="13707" spans="11:13" x14ac:dyDescent="0.35">
      <c r="K13707" s="293"/>
      <c r="M13707" s="290"/>
    </row>
    <row r="13708" spans="11:13" x14ac:dyDescent="0.35">
      <c r="K13708" s="293"/>
      <c r="M13708" s="290"/>
    </row>
    <row r="13709" spans="11:13" x14ac:dyDescent="0.35">
      <c r="K13709" s="293"/>
      <c r="M13709" s="290"/>
    </row>
    <row r="13710" spans="11:13" x14ac:dyDescent="0.35">
      <c r="K13710" s="293"/>
      <c r="M13710" s="290"/>
    </row>
    <row r="13711" spans="11:13" x14ac:dyDescent="0.35">
      <c r="K13711" s="293"/>
      <c r="M13711" s="290"/>
    </row>
    <row r="13712" spans="11:13" x14ac:dyDescent="0.35">
      <c r="K13712" s="293"/>
      <c r="M13712" s="290"/>
    </row>
    <row r="13713" spans="11:13" x14ac:dyDescent="0.35">
      <c r="K13713" s="293"/>
      <c r="M13713" s="290"/>
    </row>
    <row r="13714" spans="11:13" x14ac:dyDescent="0.35">
      <c r="K13714" s="293"/>
      <c r="M13714" s="290"/>
    </row>
    <row r="13715" spans="11:13" x14ac:dyDescent="0.35">
      <c r="K13715" s="293"/>
      <c r="M13715" s="290"/>
    </row>
    <row r="13716" spans="11:13" x14ac:dyDescent="0.35">
      <c r="K13716" s="293"/>
      <c r="M13716" s="290"/>
    </row>
    <row r="13717" spans="11:13" x14ac:dyDescent="0.35">
      <c r="K13717" s="293"/>
      <c r="M13717" s="290"/>
    </row>
    <row r="13718" spans="11:13" x14ac:dyDescent="0.35">
      <c r="K13718" s="293"/>
      <c r="M13718" s="290"/>
    </row>
    <row r="13719" spans="11:13" x14ac:dyDescent="0.35">
      <c r="K13719" s="293"/>
      <c r="M13719" s="290"/>
    </row>
    <row r="13720" spans="11:13" x14ac:dyDescent="0.35">
      <c r="K13720" s="293"/>
      <c r="M13720" s="290"/>
    </row>
    <row r="13721" spans="11:13" x14ac:dyDescent="0.35">
      <c r="K13721" s="293"/>
      <c r="M13721" s="290"/>
    </row>
    <row r="13722" spans="11:13" x14ac:dyDescent="0.35">
      <c r="K13722" s="293"/>
      <c r="M13722" s="290"/>
    </row>
    <row r="13723" spans="11:13" x14ac:dyDescent="0.35">
      <c r="K13723" s="293"/>
      <c r="M13723" s="290"/>
    </row>
    <row r="13724" spans="11:13" x14ac:dyDescent="0.35">
      <c r="K13724" s="293"/>
      <c r="M13724" s="290"/>
    </row>
    <row r="13725" spans="11:13" x14ac:dyDescent="0.35">
      <c r="K13725" s="293"/>
      <c r="M13725" s="290"/>
    </row>
    <row r="13726" spans="11:13" x14ac:dyDescent="0.35">
      <c r="K13726" s="293"/>
      <c r="M13726" s="290"/>
    </row>
    <row r="13727" spans="11:13" x14ac:dyDescent="0.35">
      <c r="K13727" s="293"/>
      <c r="M13727" s="290"/>
    </row>
    <row r="13728" spans="11:13" x14ac:dyDescent="0.35">
      <c r="K13728" s="293"/>
      <c r="M13728" s="290"/>
    </row>
    <row r="13729" spans="11:13" x14ac:dyDescent="0.35">
      <c r="K13729" s="293"/>
      <c r="M13729" s="290"/>
    </row>
    <row r="13730" spans="11:13" x14ac:dyDescent="0.35">
      <c r="K13730" s="293"/>
      <c r="M13730" s="290"/>
    </row>
    <row r="13731" spans="11:13" x14ac:dyDescent="0.35">
      <c r="K13731" s="293"/>
      <c r="M13731" s="290"/>
    </row>
    <row r="13732" spans="11:13" x14ac:dyDescent="0.35">
      <c r="K13732" s="293"/>
      <c r="M13732" s="290"/>
    </row>
    <row r="13733" spans="11:13" x14ac:dyDescent="0.35">
      <c r="K13733" s="293"/>
      <c r="M13733" s="290"/>
    </row>
    <row r="13734" spans="11:13" x14ac:dyDescent="0.35">
      <c r="K13734" s="293"/>
      <c r="M13734" s="290"/>
    </row>
    <row r="13735" spans="11:13" x14ac:dyDescent="0.35">
      <c r="K13735" s="293"/>
      <c r="M13735" s="290"/>
    </row>
    <row r="13736" spans="11:13" x14ac:dyDescent="0.35">
      <c r="K13736" s="293"/>
      <c r="M13736" s="290"/>
    </row>
    <row r="13737" spans="11:13" x14ac:dyDescent="0.35">
      <c r="K13737" s="293"/>
      <c r="M13737" s="290"/>
    </row>
    <row r="13738" spans="11:13" x14ac:dyDescent="0.35">
      <c r="K13738" s="293"/>
      <c r="M13738" s="290"/>
    </row>
    <row r="13739" spans="11:13" x14ac:dyDescent="0.35">
      <c r="K13739" s="293"/>
      <c r="M13739" s="290"/>
    </row>
    <row r="13740" spans="11:13" x14ac:dyDescent="0.35">
      <c r="K13740" s="293"/>
      <c r="M13740" s="290"/>
    </row>
    <row r="13741" spans="11:13" x14ac:dyDescent="0.35">
      <c r="K13741" s="293"/>
      <c r="M13741" s="290"/>
    </row>
    <row r="13742" spans="11:13" x14ac:dyDescent="0.35">
      <c r="K13742" s="293"/>
      <c r="M13742" s="290"/>
    </row>
    <row r="13743" spans="11:13" x14ac:dyDescent="0.35">
      <c r="K13743" s="293"/>
      <c r="M13743" s="290"/>
    </row>
    <row r="13744" spans="11:13" x14ac:dyDescent="0.35">
      <c r="K13744" s="293"/>
      <c r="M13744" s="290"/>
    </row>
    <row r="13745" spans="11:13" x14ac:dyDescent="0.35">
      <c r="K13745" s="293"/>
      <c r="M13745" s="290"/>
    </row>
    <row r="13746" spans="11:13" x14ac:dyDescent="0.35">
      <c r="K13746" s="293"/>
      <c r="M13746" s="290"/>
    </row>
    <row r="13747" spans="11:13" x14ac:dyDescent="0.35">
      <c r="K13747" s="293"/>
      <c r="M13747" s="290"/>
    </row>
    <row r="13748" spans="11:13" x14ac:dyDescent="0.35">
      <c r="K13748" s="293"/>
      <c r="M13748" s="290"/>
    </row>
    <row r="13749" spans="11:13" x14ac:dyDescent="0.35">
      <c r="K13749" s="293"/>
      <c r="M13749" s="290"/>
    </row>
    <row r="13750" spans="11:13" x14ac:dyDescent="0.35">
      <c r="K13750" s="293"/>
      <c r="M13750" s="290"/>
    </row>
    <row r="13751" spans="11:13" x14ac:dyDescent="0.35">
      <c r="K13751" s="293"/>
      <c r="M13751" s="290"/>
    </row>
    <row r="13752" spans="11:13" x14ac:dyDescent="0.35">
      <c r="K13752" s="293"/>
      <c r="M13752" s="290"/>
    </row>
    <row r="13753" spans="11:13" x14ac:dyDescent="0.35">
      <c r="K13753" s="293"/>
      <c r="M13753" s="290"/>
    </row>
    <row r="13754" spans="11:13" x14ac:dyDescent="0.35">
      <c r="K13754" s="293"/>
      <c r="M13754" s="290"/>
    </row>
    <row r="13755" spans="11:13" x14ac:dyDescent="0.35">
      <c r="K13755" s="293"/>
      <c r="M13755" s="290"/>
    </row>
    <row r="13756" spans="11:13" x14ac:dyDescent="0.35">
      <c r="K13756" s="293"/>
      <c r="M13756" s="290"/>
    </row>
    <row r="13757" spans="11:13" x14ac:dyDescent="0.35">
      <c r="K13757" s="293"/>
      <c r="M13757" s="290"/>
    </row>
    <row r="13758" spans="11:13" x14ac:dyDescent="0.35">
      <c r="K13758" s="293"/>
      <c r="M13758" s="290"/>
    </row>
    <row r="13759" spans="11:13" x14ac:dyDescent="0.35">
      <c r="K13759" s="293"/>
      <c r="M13759" s="290"/>
    </row>
    <row r="13760" spans="11:13" x14ac:dyDescent="0.35">
      <c r="K13760" s="293"/>
      <c r="M13760" s="290"/>
    </row>
    <row r="13761" spans="11:13" x14ac:dyDescent="0.35">
      <c r="K13761" s="293"/>
      <c r="M13761" s="290"/>
    </row>
    <row r="13762" spans="11:13" x14ac:dyDescent="0.35">
      <c r="K13762" s="293"/>
      <c r="M13762" s="290"/>
    </row>
    <row r="13763" spans="11:13" x14ac:dyDescent="0.35">
      <c r="K13763" s="293"/>
      <c r="M13763" s="290"/>
    </row>
    <row r="13764" spans="11:13" x14ac:dyDescent="0.35">
      <c r="K13764" s="293"/>
      <c r="M13764" s="290"/>
    </row>
    <row r="13765" spans="11:13" x14ac:dyDescent="0.35">
      <c r="K13765" s="293"/>
      <c r="M13765" s="290"/>
    </row>
    <row r="13766" spans="11:13" x14ac:dyDescent="0.35">
      <c r="K13766" s="293"/>
      <c r="M13766" s="290"/>
    </row>
    <row r="13767" spans="11:13" x14ac:dyDescent="0.35">
      <c r="K13767" s="293"/>
      <c r="M13767" s="290"/>
    </row>
    <row r="13768" spans="11:13" x14ac:dyDescent="0.35">
      <c r="K13768" s="293"/>
      <c r="M13768" s="290"/>
    </row>
    <row r="13769" spans="11:13" x14ac:dyDescent="0.35">
      <c r="K13769" s="293"/>
      <c r="M13769" s="290"/>
    </row>
    <row r="13770" spans="11:13" x14ac:dyDescent="0.35">
      <c r="K13770" s="293"/>
      <c r="M13770" s="290"/>
    </row>
    <row r="13771" spans="11:13" x14ac:dyDescent="0.35">
      <c r="K13771" s="293"/>
      <c r="M13771" s="290"/>
    </row>
    <row r="13772" spans="11:13" x14ac:dyDescent="0.35">
      <c r="K13772" s="293"/>
      <c r="M13772" s="290"/>
    </row>
    <row r="13773" spans="11:13" x14ac:dyDescent="0.35">
      <c r="K13773" s="293"/>
      <c r="M13773" s="290"/>
    </row>
    <row r="13774" spans="11:13" x14ac:dyDescent="0.35">
      <c r="K13774" s="293"/>
      <c r="M13774" s="290"/>
    </row>
    <row r="13775" spans="11:13" x14ac:dyDescent="0.35">
      <c r="K13775" s="293"/>
      <c r="M13775" s="290"/>
    </row>
    <row r="13776" spans="11:13" x14ac:dyDescent="0.35">
      <c r="K13776" s="293"/>
      <c r="M13776" s="290"/>
    </row>
    <row r="13777" spans="11:13" x14ac:dyDescent="0.35">
      <c r="K13777" s="293"/>
      <c r="M13777" s="290"/>
    </row>
    <row r="13778" spans="11:13" x14ac:dyDescent="0.35">
      <c r="K13778" s="293"/>
      <c r="M13778" s="290"/>
    </row>
    <row r="13779" spans="11:13" x14ac:dyDescent="0.35">
      <c r="K13779" s="293"/>
      <c r="M13779" s="290"/>
    </row>
    <row r="13780" spans="11:13" x14ac:dyDescent="0.35">
      <c r="K13780" s="293"/>
      <c r="M13780" s="290"/>
    </row>
    <row r="13781" spans="11:13" x14ac:dyDescent="0.35">
      <c r="K13781" s="293"/>
      <c r="M13781" s="290"/>
    </row>
    <row r="13782" spans="11:13" x14ac:dyDescent="0.35">
      <c r="K13782" s="293"/>
      <c r="M13782" s="290"/>
    </row>
    <row r="13783" spans="11:13" x14ac:dyDescent="0.35">
      <c r="K13783" s="293"/>
      <c r="M13783" s="290"/>
    </row>
    <row r="13784" spans="11:13" x14ac:dyDescent="0.35">
      <c r="K13784" s="293"/>
      <c r="M13784" s="290"/>
    </row>
    <row r="13785" spans="11:13" x14ac:dyDescent="0.35">
      <c r="K13785" s="293"/>
      <c r="M13785" s="290"/>
    </row>
    <row r="13786" spans="11:13" x14ac:dyDescent="0.35">
      <c r="K13786" s="293"/>
      <c r="M13786" s="290"/>
    </row>
    <row r="13787" spans="11:13" x14ac:dyDescent="0.35">
      <c r="K13787" s="293"/>
      <c r="M13787" s="290"/>
    </row>
    <row r="13788" spans="11:13" x14ac:dyDescent="0.35">
      <c r="K13788" s="293"/>
      <c r="M13788" s="290"/>
    </row>
    <row r="13789" spans="11:13" x14ac:dyDescent="0.35">
      <c r="K13789" s="293"/>
      <c r="M13789" s="290"/>
    </row>
    <row r="13790" spans="11:13" x14ac:dyDescent="0.35">
      <c r="K13790" s="293"/>
      <c r="M13790" s="290"/>
    </row>
    <row r="13791" spans="11:13" x14ac:dyDescent="0.35">
      <c r="K13791" s="293"/>
      <c r="M13791" s="290"/>
    </row>
    <row r="13792" spans="11:13" x14ac:dyDescent="0.35">
      <c r="K13792" s="293"/>
      <c r="M13792" s="290"/>
    </row>
    <row r="13793" spans="11:13" x14ac:dyDescent="0.35">
      <c r="K13793" s="293"/>
      <c r="M13793" s="290"/>
    </row>
    <row r="13794" spans="11:13" x14ac:dyDescent="0.35">
      <c r="K13794" s="293"/>
      <c r="M13794" s="290"/>
    </row>
    <row r="13795" spans="11:13" x14ac:dyDescent="0.35">
      <c r="K13795" s="293"/>
      <c r="M13795" s="290"/>
    </row>
    <row r="13796" spans="11:13" x14ac:dyDescent="0.35">
      <c r="K13796" s="293"/>
      <c r="M13796" s="290"/>
    </row>
    <row r="13797" spans="11:13" x14ac:dyDescent="0.35">
      <c r="K13797" s="293"/>
      <c r="M13797" s="290"/>
    </row>
    <row r="13798" spans="11:13" x14ac:dyDescent="0.35">
      <c r="K13798" s="293"/>
      <c r="M13798" s="290"/>
    </row>
    <row r="13799" spans="11:13" x14ac:dyDescent="0.35">
      <c r="K13799" s="293"/>
      <c r="M13799" s="290"/>
    </row>
    <row r="13800" spans="11:13" x14ac:dyDescent="0.35">
      <c r="K13800" s="293"/>
      <c r="M13800" s="290"/>
    </row>
    <row r="13801" spans="11:13" x14ac:dyDescent="0.35">
      <c r="K13801" s="293"/>
      <c r="M13801" s="290"/>
    </row>
    <row r="13802" spans="11:13" x14ac:dyDescent="0.35">
      <c r="K13802" s="293"/>
      <c r="M13802" s="290"/>
    </row>
    <row r="13803" spans="11:13" x14ac:dyDescent="0.35">
      <c r="K13803" s="293"/>
      <c r="M13803" s="290"/>
    </row>
    <row r="13804" spans="11:13" x14ac:dyDescent="0.35">
      <c r="K13804" s="293"/>
      <c r="M13804" s="290"/>
    </row>
    <row r="13805" spans="11:13" x14ac:dyDescent="0.35">
      <c r="K13805" s="293"/>
      <c r="M13805" s="290"/>
    </row>
    <row r="13806" spans="11:13" x14ac:dyDescent="0.35">
      <c r="K13806" s="293"/>
      <c r="M13806" s="290"/>
    </row>
    <row r="13807" spans="11:13" x14ac:dyDescent="0.35">
      <c r="K13807" s="293"/>
      <c r="M13807" s="290"/>
    </row>
    <row r="13808" spans="11:13" x14ac:dyDescent="0.35">
      <c r="K13808" s="293"/>
      <c r="M13808" s="290"/>
    </row>
    <row r="13809" spans="11:13" x14ac:dyDescent="0.35">
      <c r="K13809" s="293"/>
      <c r="M13809" s="290"/>
    </row>
    <row r="13810" spans="11:13" x14ac:dyDescent="0.35">
      <c r="K13810" s="293"/>
      <c r="M13810" s="290"/>
    </row>
    <row r="13811" spans="11:13" x14ac:dyDescent="0.35">
      <c r="K13811" s="293"/>
      <c r="M13811" s="290"/>
    </row>
    <row r="13812" spans="11:13" x14ac:dyDescent="0.35">
      <c r="K13812" s="293"/>
      <c r="M13812" s="290"/>
    </row>
    <row r="13813" spans="11:13" x14ac:dyDescent="0.35">
      <c r="K13813" s="293"/>
      <c r="M13813" s="290"/>
    </row>
    <row r="13814" spans="11:13" x14ac:dyDescent="0.35">
      <c r="K13814" s="293"/>
      <c r="M13814" s="290"/>
    </row>
    <row r="13815" spans="11:13" x14ac:dyDescent="0.35">
      <c r="K13815" s="293"/>
      <c r="M13815" s="290"/>
    </row>
    <row r="13816" spans="11:13" x14ac:dyDescent="0.35">
      <c r="K13816" s="293"/>
      <c r="M13816" s="290"/>
    </row>
    <row r="13817" spans="11:13" x14ac:dyDescent="0.35">
      <c r="K13817" s="293"/>
      <c r="M13817" s="290"/>
    </row>
    <row r="13818" spans="11:13" x14ac:dyDescent="0.35">
      <c r="K13818" s="293"/>
      <c r="M13818" s="290"/>
    </row>
    <row r="13819" spans="11:13" x14ac:dyDescent="0.35">
      <c r="K13819" s="293"/>
      <c r="M13819" s="290"/>
    </row>
    <row r="13820" spans="11:13" x14ac:dyDescent="0.35">
      <c r="K13820" s="293"/>
      <c r="M13820" s="290"/>
    </row>
    <row r="13821" spans="11:13" x14ac:dyDescent="0.35">
      <c r="K13821" s="293"/>
      <c r="M13821" s="290"/>
    </row>
    <row r="13822" spans="11:13" x14ac:dyDescent="0.35">
      <c r="K13822" s="293"/>
      <c r="M13822" s="290"/>
    </row>
    <row r="13823" spans="11:13" x14ac:dyDescent="0.35">
      <c r="K13823" s="293"/>
      <c r="M13823" s="290"/>
    </row>
    <row r="13824" spans="11:13" x14ac:dyDescent="0.35">
      <c r="K13824" s="293"/>
      <c r="M13824" s="290"/>
    </row>
    <row r="13825" spans="11:13" x14ac:dyDescent="0.35">
      <c r="K13825" s="293"/>
      <c r="M13825" s="290"/>
    </row>
    <row r="13826" spans="11:13" x14ac:dyDescent="0.35">
      <c r="K13826" s="293"/>
      <c r="M13826" s="290"/>
    </row>
    <row r="13827" spans="11:13" x14ac:dyDescent="0.35">
      <c r="K13827" s="293"/>
      <c r="M13827" s="290"/>
    </row>
    <row r="13828" spans="11:13" x14ac:dyDescent="0.35">
      <c r="K13828" s="293"/>
      <c r="M13828" s="290"/>
    </row>
    <row r="13829" spans="11:13" x14ac:dyDescent="0.35">
      <c r="K13829" s="293"/>
      <c r="M13829" s="290"/>
    </row>
    <row r="13830" spans="11:13" x14ac:dyDescent="0.35">
      <c r="K13830" s="293"/>
      <c r="M13830" s="290"/>
    </row>
    <row r="13831" spans="11:13" x14ac:dyDescent="0.35">
      <c r="K13831" s="293"/>
      <c r="M13831" s="290"/>
    </row>
    <row r="13832" spans="11:13" x14ac:dyDescent="0.35">
      <c r="K13832" s="293"/>
      <c r="M13832" s="290"/>
    </row>
    <row r="13833" spans="11:13" x14ac:dyDescent="0.35">
      <c r="K13833" s="293"/>
      <c r="M13833" s="290"/>
    </row>
    <row r="13834" spans="11:13" x14ac:dyDescent="0.35">
      <c r="K13834" s="293"/>
      <c r="M13834" s="290"/>
    </row>
    <row r="13835" spans="11:13" x14ac:dyDescent="0.35">
      <c r="K13835" s="293"/>
      <c r="M13835" s="290"/>
    </row>
    <row r="13836" spans="11:13" x14ac:dyDescent="0.35">
      <c r="K13836" s="293"/>
      <c r="M13836" s="290"/>
    </row>
    <row r="13837" spans="11:13" x14ac:dyDescent="0.35">
      <c r="K13837" s="293"/>
      <c r="M13837" s="290"/>
    </row>
    <row r="13838" spans="11:13" x14ac:dyDescent="0.35">
      <c r="K13838" s="293"/>
      <c r="M13838" s="290"/>
    </row>
    <row r="13839" spans="11:13" x14ac:dyDescent="0.35">
      <c r="K13839" s="293"/>
      <c r="M13839" s="290"/>
    </row>
    <row r="13840" spans="11:13" x14ac:dyDescent="0.35">
      <c r="K13840" s="293"/>
      <c r="M13840" s="290"/>
    </row>
    <row r="13841" spans="11:13" x14ac:dyDescent="0.35">
      <c r="K13841" s="293"/>
      <c r="M13841" s="290"/>
    </row>
    <row r="13842" spans="11:13" x14ac:dyDescent="0.35">
      <c r="K13842" s="293"/>
      <c r="M13842" s="290"/>
    </row>
    <row r="13843" spans="11:13" x14ac:dyDescent="0.35">
      <c r="K13843" s="293"/>
      <c r="M13843" s="290"/>
    </row>
    <row r="13844" spans="11:13" x14ac:dyDescent="0.35">
      <c r="K13844" s="293"/>
      <c r="M13844" s="290"/>
    </row>
    <row r="13845" spans="11:13" x14ac:dyDescent="0.35">
      <c r="K13845" s="293"/>
      <c r="M13845" s="290"/>
    </row>
    <row r="13846" spans="11:13" x14ac:dyDescent="0.35">
      <c r="K13846" s="293"/>
      <c r="M13846" s="290"/>
    </row>
    <row r="13847" spans="11:13" x14ac:dyDescent="0.35">
      <c r="K13847" s="293"/>
      <c r="M13847" s="290"/>
    </row>
    <row r="13848" spans="11:13" x14ac:dyDescent="0.35">
      <c r="K13848" s="293"/>
      <c r="M13848" s="290"/>
    </row>
    <row r="13849" spans="11:13" x14ac:dyDescent="0.35">
      <c r="K13849" s="293"/>
      <c r="M13849" s="290"/>
    </row>
    <row r="13850" spans="11:13" x14ac:dyDescent="0.35">
      <c r="K13850" s="293"/>
      <c r="M13850" s="290"/>
    </row>
    <row r="13851" spans="11:13" x14ac:dyDescent="0.35">
      <c r="K13851" s="293"/>
      <c r="M13851" s="290"/>
    </row>
    <row r="13852" spans="11:13" x14ac:dyDescent="0.35">
      <c r="K13852" s="293"/>
      <c r="M13852" s="290"/>
    </row>
    <row r="13853" spans="11:13" x14ac:dyDescent="0.35">
      <c r="K13853" s="293"/>
      <c r="M13853" s="290"/>
    </row>
    <row r="13854" spans="11:13" x14ac:dyDescent="0.35">
      <c r="K13854" s="293"/>
      <c r="M13854" s="290"/>
    </row>
    <row r="13855" spans="11:13" x14ac:dyDescent="0.35">
      <c r="K13855" s="293"/>
      <c r="M13855" s="290"/>
    </row>
    <row r="13856" spans="11:13" x14ac:dyDescent="0.35">
      <c r="K13856" s="293"/>
      <c r="M13856" s="290"/>
    </row>
    <row r="13857" spans="11:13" x14ac:dyDescent="0.35">
      <c r="K13857" s="293"/>
      <c r="M13857" s="290"/>
    </row>
    <row r="13858" spans="11:13" x14ac:dyDescent="0.35">
      <c r="K13858" s="293"/>
      <c r="M13858" s="290"/>
    </row>
    <row r="13859" spans="11:13" x14ac:dyDescent="0.35">
      <c r="K13859" s="293"/>
      <c r="M13859" s="290"/>
    </row>
    <row r="13860" spans="11:13" x14ac:dyDescent="0.35">
      <c r="K13860" s="293"/>
      <c r="M13860" s="290"/>
    </row>
    <row r="13861" spans="11:13" x14ac:dyDescent="0.35">
      <c r="K13861" s="293"/>
      <c r="M13861" s="290"/>
    </row>
    <row r="13862" spans="11:13" x14ac:dyDescent="0.35">
      <c r="K13862" s="293"/>
      <c r="M13862" s="290"/>
    </row>
    <row r="13863" spans="11:13" x14ac:dyDescent="0.35">
      <c r="K13863" s="293"/>
      <c r="M13863" s="290"/>
    </row>
    <row r="13864" spans="11:13" x14ac:dyDescent="0.35">
      <c r="K13864" s="293"/>
      <c r="M13864" s="290"/>
    </row>
    <row r="13865" spans="11:13" x14ac:dyDescent="0.35">
      <c r="K13865" s="293"/>
      <c r="M13865" s="290"/>
    </row>
    <row r="13866" spans="11:13" x14ac:dyDescent="0.35">
      <c r="K13866" s="293"/>
      <c r="M13866" s="290"/>
    </row>
    <row r="13867" spans="11:13" x14ac:dyDescent="0.35">
      <c r="K13867" s="293"/>
      <c r="M13867" s="290"/>
    </row>
    <row r="13868" spans="11:13" x14ac:dyDescent="0.35">
      <c r="K13868" s="293"/>
      <c r="M13868" s="290"/>
    </row>
    <row r="13869" spans="11:13" x14ac:dyDescent="0.35">
      <c r="K13869" s="293"/>
      <c r="M13869" s="290"/>
    </row>
    <row r="13870" spans="11:13" x14ac:dyDescent="0.35">
      <c r="K13870" s="293"/>
      <c r="M13870" s="290"/>
    </row>
    <row r="13871" spans="11:13" x14ac:dyDescent="0.35">
      <c r="K13871" s="293"/>
      <c r="M13871" s="290"/>
    </row>
    <row r="13872" spans="11:13" x14ac:dyDescent="0.35">
      <c r="K13872" s="293"/>
      <c r="M13872" s="290"/>
    </row>
    <row r="13873" spans="11:13" x14ac:dyDescent="0.35">
      <c r="K13873" s="293"/>
      <c r="M13873" s="290"/>
    </row>
    <row r="13874" spans="11:13" x14ac:dyDescent="0.35">
      <c r="K13874" s="293"/>
      <c r="M13874" s="290"/>
    </row>
    <row r="13875" spans="11:13" x14ac:dyDescent="0.35">
      <c r="K13875" s="293"/>
      <c r="M13875" s="290"/>
    </row>
    <row r="13876" spans="11:13" x14ac:dyDescent="0.35">
      <c r="K13876" s="293"/>
      <c r="M13876" s="290"/>
    </row>
    <row r="13877" spans="11:13" x14ac:dyDescent="0.35">
      <c r="K13877" s="293"/>
      <c r="M13877" s="290"/>
    </row>
    <row r="13878" spans="11:13" x14ac:dyDescent="0.35">
      <c r="K13878" s="293"/>
      <c r="M13878" s="290"/>
    </row>
    <row r="13879" spans="11:13" x14ac:dyDescent="0.35">
      <c r="K13879" s="293"/>
      <c r="M13879" s="290"/>
    </row>
    <row r="13880" spans="11:13" x14ac:dyDescent="0.35">
      <c r="K13880" s="293"/>
      <c r="M13880" s="290"/>
    </row>
    <row r="13881" spans="11:13" x14ac:dyDescent="0.35">
      <c r="K13881" s="293"/>
      <c r="M13881" s="290"/>
    </row>
    <row r="13882" spans="11:13" x14ac:dyDescent="0.35">
      <c r="K13882" s="293"/>
      <c r="M13882" s="290"/>
    </row>
    <row r="13883" spans="11:13" x14ac:dyDescent="0.35">
      <c r="K13883" s="293"/>
      <c r="M13883" s="290"/>
    </row>
    <row r="13884" spans="11:13" x14ac:dyDescent="0.35">
      <c r="K13884" s="293"/>
      <c r="M13884" s="290"/>
    </row>
    <row r="13885" spans="11:13" x14ac:dyDescent="0.35">
      <c r="K13885" s="293"/>
      <c r="M13885" s="290"/>
    </row>
    <row r="13886" spans="11:13" x14ac:dyDescent="0.35">
      <c r="K13886" s="293"/>
      <c r="M13886" s="290"/>
    </row>
    <row r="13887" spans="11:13" x14ac:dyDescent="0.35">
      <c r="K13887" s="293"/>
      <c r="M13887" s="290"/>
    </row>
    <row r="13888" spans="11:13" x14ac:dyDescent="0.35">
      <c r="K13888" s="293"/>
      <c r="M13888" s="290"/>
    </row>
    <row r="13889" spans="11:13" x14ac:dyDescent="0.35">
      <c r="K13889" s="293"/>
      <c r="M13889" s="290"/>
    </row>
    <row r="13890" spans="11:13" x14ac:dyDescent="0.35">
      <c r="K13890" s="293"/>
      <c r="M13890" s="290"/>
    </row>
    <row r="13891" spans="11:13" x14ac:dyDescent="0.35">
      <c r="K13891" s="293"/>
      <c r="M13891" s="290"/>
    </row>
    <row r="13892" spans="11:13" x14ac:dyDescent="0.35">
      <c r="K13892" s="293"/>
      <c r="M13892" s="290"/>
    </row>
    <row r="13893" spans="11:13" x14ac:dyDescent="0.35">
      <c r="K13893" s="293"/>
      <c r="M13893" s="290"/>
    </row>
    <row r="13894" spans="11:13" x14ac:dyDescent="0.35">
      <c r="K13894" s="293"/>
      <c r="M13894" s="290"/>
    </row>
    <row r="13895" spans="11:13" x14ac:dyDescent="0.35">
      <c r="K13895" s="293"/>
      <c r="M13895" s="290"/>
    </row>
    <row r="13896" spans="11:13" x14ac:dyDescent="0.35">
      <c r="K13896" s="293"/>
      <c r="M13896" s="290"/>
    </row>
    <row r="13897" spans="11:13" x14ac:dyDescent="0.35">
      <c r="K13897" s="293"/>
      <c r="M13897" s="290"/>
    </row>
    <row r="13898" spans="11:13" x14ac:dyDescent="0.35">
      <c r="K13898" s="293"/>
      <c r="M13898" s="290"/>
    </row>
    <row r="13899" spans="11:13" x14ac:dyDescent="0.35">
      <c r="K13899" s="293"/>
      <c r="M13899" s="290"/>
    </row>
    <row r="13900" spans="11:13" x14ac:dyDescent="0.35">
      <c r="K13900" s="293"/>
      <c r="M13900" s="290"/>
    </row>
    <row r="13901" spans="11:13" x14ac:dyDescent="0.35">
      <c r="K13901" s="293"/>
      <c r="M13901" s="290"/>
    </row>
    <row r="13902" spans="11:13" x14ac:dyDescent="0.35">
      <c r="K13902" s="293"/>
      <c r="M13902" s="290"/>
    </row>
    <row r="13903" spans="11:13" x14ac:dyDescent="0.35">
      <c r="K13903" s="293"/>
      <c r="M13903" s="290"/>
    </row>
    <row r="13904" spans="11:13" x14ac:dyDescent="0.35">
      <c r="K13904" s="293"/>
      <c r="M13904" s="290"/>
    </row>
    <row r="13905" spans="11:13" x14ac:dyDescent="0.35">
      <c r="K13905" s="293"/>
      <c r="M13905" s="290"/>
    </row>
    <row r="13906" spans="11:13" x14ac:dyDescent="0.35">
      <c r="K13906" s="293"/>
      <c r="M13906" s="290"/>
    </row>
    <row r="13907" spans="11:13" x14ac:dyDescent="0.35">
      <c r="K13907" s="293"/>
      <c r="M13907" s="290"/>
    </row>
    <row r="13908" spans="11:13" x14ac:dyDescent="0.35">
      <c r="K13908" s="293"/>
      <c r="M13908" s="290"/>
    </row>
    <row r="13909" spans="11:13" x14ac:dyDescent="0.35">
      <c r="K13909" s="293"/>
      <c r="M13909" s="290"/>
    </row>
    <row r="13910" spans="11:13" x14ac:dyDescent="0.35">
      <c r="K13910" s="293"/>
      <c r="M13910" s="290"/>
    </row>
    <row r="13911" spans="11:13" x14ac:dyDescent="0.35">
      <c r="K13911" s="293"/>
      <c r="M13911" s="290"/>
    </row>
    <row r="13912" spans="11:13" x14ac:dyDescent="0.35">
      <c r="K13912" s="293"/>
      <c r="M13912" s="290"/>
    </row>
    <row r="13913" spans="11:13" x14ac:dyDescent="0.35">
      <c r="K13913" s="293"/>
      <c r="M13913" s="290"/>
    </row>
    <row r="13914" spans="11:13" x14ac:dyDescent="0.35">
      <c r="K13914" s="293"/>
      <c r="M13914" s="290"/>
    </row>
    <row r="13915" spans="11:13" x14ac:dyDescent="0.35">
      <c r="K13915" s="293"/>
      <c r="M13915" s="290"/>
    </row>
    <row r="13916" spans="11:13" x14ac:dyDescent="0.35">
      <c r="K13916" s="293"/>
      <c r="M13916" s="290"/>
    </row>
    <row r="13917" spans="11:13" x14ac:dyDescent="0.35">
      <c r="K13917" s="293"/>
      <c r="M13917" s="290"/>
    </row>
    <row r="13918" spans="11:13" x14ac:dyDescent="0.35">
      <c r="K13918" s="293"/>
      <c r="M13918" s="290"/>
    </row>
    <row r="13919" spans="11:13" x14ac:dyDescent="0.35">
      <c r="K13919" s="293"/>
      <c r="M13919" s="290"/>
    </row>
    <row r="13920" spans="11:13" x14ac:dyDescent="0.35">
      <c r="K13920" s="293"/>
      <c r="M13920" s="290"/>
    </row>
    <row r="13921" spans="11:13" x14ac:dyDescent="0.35">
      <c r="K13921" s="293"/>
      <c r="M13921" s="290"/>
    </row>
    <row r="13922" spans="11:13" x14ac:dyDescent="0.35">
      <c r="K13922" s="293"/>
      <c r="M13922" s="290"/>
    </row>
    <row r="13923" spans="11:13" x14ac:dyDescent="0.35">
      <c r="K13923" s="293"/>
      <c r="M13923" s="290"/>
    </row>
    <row r="13924" spans="11:13" x14ac:dyDescent="0.35">
      <c r="K13924" s="293"/>
      <c r="M13924" s="290"/>
    </row>
    <row r="13925" spans="11:13" x14ac:dyDescent="0.35">
      <c r="K13925" s="293"/>
      <c r="M13925" s="290"/>
    </row>
    <row r="13926" spans="11:13" x14ac:dyDescent="0.35">
      <c r="K13926" s="293"/>
      <c r="M13926" s="290"/>
    </row>
    <row r="13927" spans="11:13" x14ac:dyDescent="0.35">
      <c r="K13927" s="293"/>
      <c r="M13927" s="290"/>
    </row>
    <row r="13928" spans="11:13" x14ac:dyDescent="0.35">
      <c r="K13928" s="293"/>
      <c r="M13928" s="290"/>
    </row>
    <row r="13929" spans="11:13" x14ac:dyDescent="0.35">
      <c r="K13929" s="293"/>
      <c r="M13929" s="290"/>
    </row>
    <row r="13930" spans="11:13" x14ac:dyDescent="0.35">
      <c r="K13930" s="293"/>
      <c r="M13930" s="290"/>
    </row>
    <row r="13931" spans="11:13" x14ac:dyDescent="0.35">
      <c r="K13931" s="293"/>
      <c r="M13931" s="290"/>
    </row>
    <row r="13932" spans="11:13" x14ac:dyDescent="0.35">
      <c r="K13932" s="293"/>
      <c r="M13932" s="290"/>
    </row>
    <row r="13933" spans="11:13" x14ac:dyDescent="0.35">
      <c r="K13933" s="293"/>
      <c r="M13933" s="290"/>
    </row>
    <row r="13934" spans="11:13" x14ac:dyDescent="0.35">
      <c r="K13934" s="293"/>
      <c r="M13934" s="290"/>
    </row>
    <row r="13935" spans="11:13" x14ac:dyDescent="0.35">
      <c r="K13935" s="293"/>
      <c r="M13935" s="290"/>
    </row>
    <row r="13936" spans="11:13" x14ac:dyDescent="0.35">
      <c r="K13936" s="293"/>
      <c r="M13936" s="290"/>
    </row>
    <row r="13937" spans="11:13" x14ac:dyDescent="0.35">
      <c r="K13937" s="293"/>
      <c r="M13937" s="290"/>
    </row>
    <row r="13938" spans="11:13" x14ac:dyDescent="0.35">
      <c r="K13938" s="293"/>
      <c r="M13938" s="290"/>
    </row>
    <row r="13939" spans="11:13" x14ac:dyDescent="0.35">
      <c r="K13939" s="293"/>
      <c r="M13939" s="290"/>
    </row>
    <row r="13940" spans="11:13" x14ac:dyDescent="0.35">
      <c r="K13940" s="293"/>
      <c r="M13940" s="290"/>
    </row>
    <row r="13941" spans="11:13" x14ac:dyDescent="0.35">
      <c r="K13941" s="293"/>
      <c r="M13941" s="290"/>
    </row>
    <row r="13942" spans="11:13" x14ac:dyDescent="0.35">
      <c r="K13942" s="293"/>
      <c r="M13942" s="290"/>
    </row>
    <row r="13943" spans="11:13" x14ac:dyDescent="0.35">
      <c r="K13943" s="293"/>
      <c r="M13943" s="290"/>
    </row>
    <row r="13944" spans="11:13" x14ac:dyDescent="0.35">
      <c r="K13944" s="293"/>
      <c r="M13944" s="290"/>
    </row>
    <row r="13945" spans="11:13" x14ac:dyDescent="0.35">
      <c r="K13945" s="293"/>
      <c r="M13945" s="290"/>
    </row>
    <row r="13946" spans="11:13" x14ac:dyDescent="0.35">
      <c r="K13946" s="293"/>
      <c r="M13946" s="290"/>
    </row>
    <row r="13947" spans="11:13" x14ac:dyDescent="0.35">
      <c r="K13947" s="293"/>
      <c r="M13947" s="290"/>
    </row>
    <row r="13948" spans="11:13" x14ac:dyDescent="0.35">
      <c r="K13948" s="293"/>
      <c r="M13948" s="290"/>
    </row>
    <row r="13949" spans="11:13" x14ac:dyDescent="0.35">
      <c r="K13949" s="293"/>
      <c r="M13949" s="290"/>
    </row>
    <row r="13950" spans="11:13" x14ac:dyDescent="0.35">
      <c r="K13950" s="293"/>
      <c r="M13950" s="290"/>
    </row>
    <row r="13951" spans="11:13" x14ac:dyDescent="0.35">
      <c r="K13951" s="293"/>
      <c r="M13951" s="290"/>
    </row>
    <row r="13952" spans="11:13" x14ac:dyDescent="0.35">
      <c r="K13952" s="293"/>
      <c r="M13952" s="290"/>
    </row>
    <row r="13953" spans="11:13" x14ac:dyDescent="0.35">
      <c r="K13953" s="293"/>
      <c r="M13953" s="290"/>
    </row>
    <row r="13954" spans="11:13" x14ac:dyDescent="0.35">
      <c r="K13954" s="293"/>
      <c r="M13954" s="290"/>
    </row>
    <row r="13955" spans="11:13" x14ac:dyDescent="0.35">
      <c r="K13955" s="293"/>
      <c r="M13955" s="290"/>
    </row>
    <row r="13956" spans="11:13" x14ac:dyDescent="0.35">
      <c r="K13956" s="293"/>
      <c r="M13956" s="290"/>
    </row>
    <row r="13957" spans="11:13" x14ac:dyDescent="0.35">
      <c r="K13957" s="293"/>
      <c r="M13957" s="290"/>
    </row>
    <row r="13958" spans="11:13" x14ac:dyDescent="0.35">
      <c r="K13958" s="293"/>
      <c r="M13958" s="290"/>
    </row>
    <row r="13959" spans="11:13" x14ac:dyDescent="0.35">
      <c r="K13959" s="293"/>
      <c r="M13959" s="290"/>
    </row>
    <row r="13960" spans="11:13" x14ac:dyDescent="0.35">
      <c r="K13960" s="293"/>
      <c r="M13960" s="290"/>
    </row>
    <row r="13961" spans="11:13" x14ac:dyDescent="0.35">
      <c r="K13961" s="293"/>
      <c r="M13961" s="290"/>
    </row>
    <row r="13962" spans="11:13" x14ac:dyDescent="0.35">
      <c r="K13962" s="293"/>
      <c r="M13962" s="290"/>
    </row>
    <row r="13963" spans="11:13" x14ac:dyDescent="0.35">
      <c r="K13963" s="293"/>
      <c r="M13963" s="290"/>
    </row>
    <row r="13964" spans="11:13" x14ac:dyDescent="0.35">
      <c r="K13964" s="293"/>
      <c r="M13964" s="290"/>
    </row>
    <row r="13965" spans="11:13" x14ac:dyDescent="0.35">
      <c r="K13965" s="293"/>
      <c r="M13965" s="290"/>
    </row>
    <row r="13966" spans="11:13" x14ac:dyDescent="0.35">
      <c r="K13966" s="293"/>
      <c r="M13966" s="290"/>
    </row>
    <row r="13967" spans="11:13" x14ac:dyDescent="0.35">
      <c r="K13967" s="293"/>
      <c r="M13967" s="290"/>
    </row>
    <row r="13968" spans="11:13" x14ac:dyDescent="0.35">
      <c r="K13968" s="293"/>
      <c r="M13968" s="290"/>
    </row>
    <row r="13969" spans="11:13" x14ac:dyDescent="0.35">
      <c r="K13969" s="293"/>
      <c r="M13969" s="290"/>
    </row>
    <row r="13970" spans="11:13" x14ac:dyDescent="0.35">
      <c r="K13970" s="293"/>
      <c r="M13970" s="290"/>
    </row>
    <row r="13971" spans="11:13" x14ac:dyDescent="0.35">
      <c r="K13971" s="293"/>
      <c r="M13971" s="290"/>
    </row>
    <row r="13972" spans="11:13" x14ac:dyDescent="0.35">
      <c r="K13972" s="293"/>
      <c r="M13972" s="290"/>
    </row>
    <row r="13973" spans="11:13" x14ac:dyDescent="0.35">
      <c r="K13973" s="293"/>
      <c r="M13973" s="290"/>
    </row>
    <row r="13974" spans="11:13" x14ac:dyDescent="0.35">
      <c r="K13974" s="293"/>
      <c r="M13974" s="290"/>
    </row>
    <row r="13975" spans="11:13" x14ac:dyDescent="0.35">
      <c r="K13975" s="293"/>
      <c r="M13975" s="290"/>
    </row>
    <row r="13976" spans="11:13" x14ac:dyDescent="0.35">
      <c r="K13976" s="293"/>
      <c r="M13976" s="290"/>
    </row>
    <row r="13977" spans="11:13" x14ac:dyDescent="0.35">
      <c r="K13977" s="293"/>
      <c r="M13977" s="290"/>
    </row>
    <row r="13978" spans="11:13" x14ac:dyDescent="0.35">
      <c r="K13978" s="293"/>
      <c r="M13978" s="290"/>
    </row>
    <row r="13979" spans="11:13" x14ac:dyDescent="0.35">
      <c r="K13979" s="293"/>
      <c r="M13979" s="290"/>
    </row>
    <row r="13980" spans="11:13" x14ac:dyDescent="0.35">
      <c r="K13980" s="293"/>
      <c r="M13980" s="290"/>
    </row>
    <row r="13981" spans="11:13" x14ac:dyDescent="0.35">
      <c r="K13981" s="293"/>
      <c r="M13981" s="290"/>
    </row>
    <row r="13982" spans="11:13" x14ac:dyDescent="0.35">
      <c r="K13982" s="293"/>
      <c r="M13982" s="290"/>
    </row>
    <row r="13983" spans="11:13" x14ac:dyDescent="0.35">
      <c r="K13983" s="293"/>
      <c r="M13983" s="290"/>
    </row>
    <row r="13984" spans="11:13" x14ac:dyDescent="0.35">
      <c r="K13984" s="293"/>
      <c r="M13984" s="290"/>
    </row>
    <row r="13985" spans="11:13" x14ac:dyDescent="0.35">
      <c r="K13985" s="293"/>
      <c r="M13985" s="290"/>
    </row>
    <row r="13986" spans="11:13" x14ac:dyDescent="0.35">
      <c r="K13986" s="293"/>
      <c r="M13986" s="290"/>
    </row>
    <row r="13987" spans="11:13" x14ac:dyDescent="0.35">
      <c r="K13987" s="293"/>
      <c r="M13987" s="290"/>
    </row>
    <row r="13988" spans="11:13" x14ac:dyDescent="0.35">
      <c r="K13988" s="293"/>
      <c r="M13988" s="290"/>
    </row>
    <row r="13989" spans="11:13" x14ac:dyDescent="0.35">
      <c r="K13989" s="293"/>
      <c r="M13989" s="290"/>
    </row>
    <row r="13990" spans="11:13" x14ac:dyDescent="0.35">
      <c r="K13990" s="293"/>
      <c r="M13990" s="290"/>
    </row>
    <row r="13991" spans="11:13" x14ac:dyDescent="0.35">
      <c r="K13991" s="293"/>
      <c r="M13991" s="290"/>
    </row>
    <row r="13992" spans="11:13" x14ac:dyDescent="0.35">
      <c r="K13992" s="293"/>
      <c r="M13992" s="290"/>
    </row>
    <row r="13993" spans="11:13" x14ac:dyDescent="0.35">
      <c r="K13993" s="293"/>
      <c r="M13993" s="290"/>
    </row>
    <row r="13994" spans="11:13" x14ac:dyDescent="0.35">
      <c r="K13994" s="293"/>
      <c r="M13994" s="290"/>
    </row>
    <row r="13995" spans="11:13" x14ac:dyDescent="0.35">
      <c r="K13995" s="293"/>
      <c r="M13995" s="290"/>
    </row>
    <row r="13996" spans="11:13" x14ac:dyDescent="0.35">
      <c r="K13996" s="293"/>
      <c r="M13996" s="290"/>
    </row>
    <row r="13997" spans="11:13" x14ac:dyDescent="0.35">
      <c r="K13997" s="293"/>
      <c r="M13997" s="290"/>
    </row>
    <row r="13998" spans="11:13" x14ac:dyDescent="0.35">
      <c r="K13998" s="293"/>
      <c r="M13998" s="290"/>
    </row>
    <row r="13999" spans="11:13" x14ac:dyDescent="0.35">
      <c r="K13999" s="293"/>
      <c r="M13999" s="290"/>
    </row>
    <row r="14000" spans="11:13" x14ac:dyDescent="0.35">
      <c r="K14000" s="293"/>
      <c r="M14000" s="290"/>
    </row>
    <row r="14001" spans="11:13" x14ac:dyDescent="0.35">
      <c r="K14001" s="293"/>
      <c r="M14001" s="290"/>
    </row>
    <row r="14002" spans="11:13" x14ac:dyDescent="0.35">
      <c r="K14002" s="293"/>
      <c r="M14002" s="290"/>
    </row>
    <row r="14003" spans="11:13" x14ac:dyDescent="0.35">
      <c r="K14003" s="293"/>
      <c r="M14003" s="290"/>
    </row>
    <row r="14004" spans="11:13" x14ac:dyDescent="0.35">
      <c r="K14004" s="293"/>
      <c r="M14004" s="290"/>
    </row>
    <row r="14005" spans="11:13" x14ac:dyDescent="0.35">
      <c r="K14005" s="293"/>
      <c r="M14005" s="290"/>
    </row>
    <row r="14006" spans="11:13" x14ac:dyDescent="0.35">
      <c r="K14006" s="293"/>
      <c r="M14006" s="290"/>
    </row>
    <row r="14007" spans="11:13" x14ac:dyDescent="0.35">
      <c r="K14007" s="293"/>
      <c r="M14007" s="290"/>
    </row>
    <row r="14008" spans="11:13" x14ac:dyDescent="0.35">
      <c r="K14008" s="293"/>
      <c r="M14008" s="290"/>
    </row>
    <row r="14009" spans="11:13" x14ac:dyDescent="0.35">
      <c r="K14009" s="293"/>
      <c r="M14009" s="290"/>
    </row>
    <row r="14010" spans="11:13" x14ac:dyDescent="0.35">
      <c r="K14010" s="293"/>
      <c r="M14010" s="290"/>
    </row>
    <row r="14011" spans="11:13" x14ac:dyDescent="0.35">
      <c r="K14011" s="293"/>
      <c r="M14011" s="290"/>
    </row>
    <row r="14012" spans="11:13" x14ac:dyDescent="0.35">
      <c r="K14012" s="293"/>
      <c r="M14012" s="290"/>
    </row>
    <row r="14013" spans="11:13" x14ac:dyDescent="0.35">
      <c r="K14013" s="293"/>
      <c r="M14013" s="290"/>
    </row>
    <row r="14014" spans="11:13" x14ac:dyDescent="0.35">
      <c r="K14014" s="293"/>
      <c r="M14014" s="290"/>
    </row>
    <row r="14015" spans="11:13" x14ac:dyDescent="0.35">
      <c r="K14015" s="293"/>
      <c r="M14015" s="290"/>
    </row>
    <row r="14016" spans="11:13" x14ac:dyDescent="0.35">
      <c r="K14016" s="293"/>
      <c r="M14016" s="290"/>
    </row>
    <row r="14017" spans="11:13" x14ac:dyDescent="0.35">
      <c r="K14017" s="293"/>
      <c r="M14017" s="290"/>
    </row>
    <row r="14018" spans="11:13" x14ac:dyDescent="0.35">
      <c r="K14018" s="293"/>
      <c r="M14018" s="290"/>
    </row>
    <row r="14019" spans="11:13" x14ac:dyDescent="0.35">
      <c r="K14019" s="293"/>
      <c r="M14019" s="290"/>
    </row>
    <row r="14020" spans="11:13" x14ac:dyDescent="0.35">
      <c r="K14020" s="293"/>
      <c r="M14020" s="290"/>
    </row>
    <row r="14021" spans="11:13" x14ac:dyDescent="0.35">
      <c r="K14021" s="293"/>
      <c r="M14021" s="290"/>
    </row>
    <row r="14022" spans="11:13" x14ac:dyDescent="0.35">
      <c r="K14022" s="293"/>
      <c r="M14022" s="290"/>
    </row>
    <row r="14023" spans="11:13" x14ac:dyDescent="0.35">
      <c r="K14023" s="293"/>
      <c r="M14023" s="290"/>
    </row>
    <row r="14024" spans="11:13" x14ac:dyDescent="0.35">
      <c r="K14024" s="293"/>
      <c r="M14024" s="290"/>
    </row>
    <row r="14025" spans="11:13" x14ac:dyDescent="0.35">
      <c r="K14025" s="293"/>
      <c r="M14025" s="290"/>
    </row>
    <row r="14026" spans="11:13" x14ac:dyDescent="0.35">
      <c r="K14026" s="293"/>
      <c r="M14026" s="290"/>
    </row>
    <row r="14027" spans="11:13" x14ac:dyDescent="0.35">
      <c r="K14027" s="293"/>
      <c r="M14027" s="290"/>
    </row>
    <row r="14028" spans="11:13" x14ac:dyDescent="0.35">
      <c r="K14028" s="293"/>
      <c r="M14028" s="290"/>
    </row>
    <row r="14029" spans="11:13" x14ac:dyDescent="0.35">
      <c r="K14029" s="293"/>
      <c r="M14029" s="290"/>
    </row>
    <row r="14030" spans="11:13" x14ac:dyDescent="0.35">
      <c r="K14030" s="293"/>
      <c r="M14030" s="290"/>
    </row>
    <row r="14031" spans="11:13" x14ac:dyDescent="0.35">
      <c r="K14031" s="293"/>
      <c r="M14031" s="290"/>
    </row>
    <row r="14032" spans="11:13" x14ac:dyDescent="0.35">
      <c r="K14032" s="293"/>
      <c r="M14032" s="290"/>
    </row>
    <row r="14033" spans="11:13" x14ac:dyDescent="0.35">
      <c r="K14033" s="293"/>
      <c r="M14033" s="290"/>
    </row>
    <row r="14034" spans="11:13" x14ac:dyDescent="0.35">
      <c r="K14034" s="293"/>
      <c r="M14034" s="290"/>
    </row>
    <row r="14035" spans="11:13" x14ac:dyDescent="0.35">
      <c r="K14035" s="293"/>
      <c r="M14035" s="290"/>
    </row>
    <row r="14036" spans="11:13" x14ac:dyDescent="0.35">
      <c r="K14036" s="293"/>
      <c r="M14036" s="290"/>
    </row>
    <row r="14037" spans="11:13" x14ac:dyDescent="0.35">
      <c r="K14037" s="293"/>
      <c r="M14037" s="290"/>
    </row>
    <row r="14038" spans="11:13" x14ac:dyDescent="0.35">
      <c r="K14038" s="293"/>
      <c r="M14038" s="290"/>
    </row>
    <row r="14039" spans="11:13" x14ac:dyDescent="0.35">
      <c r="K14039" s="293"/>
      <c r="M14039" s="290"/>
    </row>
    <row r="14040" spans="11:13" x14ac:dyDescent="0.35">
      <c r="K14040" s="293"/>
      <c r="M14040" s="290"/>
    </row>
    <row r="14041" spans="11:13" x14ac:dyDescent="0.35">
      <c r="K14041" s="293"/>
      <c r="M14041" s="290"/>
    </row>
    <row r="14042" spans="11:13" x14ac:dyDescent="0.35">
      <c r="K14042" s="293"/>
      <c r="M14042" s="290"/>
    </row>
    <row r="14043" spans="11:13" x14ac:dyDescent="0.35">
      <c r="K14043" s="293"/>
      <c r="M14043" s="290"/>
    </row>
    <row r="14044" spans="11:13" x14ac:dyDescent="0.35">
      <c r="K14044" s="293"/>
      <c r="M14044" s="290"/>
    </row>
    <row r="14045" spans="11:13" x14ac:dyDescent="0.35">
      <c r="K14045" s="293"/>
      <c r="M14045" s="290"/>
    </row>
    <row r="14046" spans="11:13" x14ac:dyDescent="0.35">
      <c r="K14046" s="293"/>
      <c r="M14046" s="290"/>
    </row>
    <row r="14047" spans="11:13" x14ac:dyDescent="0.35">
      <c r="K14047" s="293"/>
      <c r="M14047" s="290"/>
    </row>
    <row r="14048" spans="11:13" x14ac:dyDescent="0.35">
      <c r="K14048" s="293"/>
      <c r="M14048" s="290"/>
    </row>
    <row r="14049" spans="11:13" x14ac:dyDescent="0.35">
      <c r="K14049" s="293"/>
      <c r="M14049" s="290"/>
    </row>
    <row r="14050" spans="11:13" x14ac:dyDescent="0.35">
      <c r="K14050" s="293"/>
      <c r="M14050" s="290"/>
    </row>
    <row r="14051" spans="11:13" x14ac:dyDescent="0.35">
      <c r="K14051" s="293"/>
      <c r="M14051" s="290"/>
    </row>
    <row r="14052" spans="11:13" x14ac:dyDescent="0.35">
      <c r="K14052" s="293"/>
      <c r="M14052" s="290"/>
    </row>
    <row r="14053" spans="11:13" x14ac:dyDescent="0.35">
      <c r="K14053" s="293"/>
      <c r="M14053" s="290"/>
    </row>
    <row r="14054" spans="11:13" x14ac:dyDescent="0.35">
      <c r="K14054" s="293"/>
      <c r="M14054" s="290"/>
    </row>
    <row r="14055" spans="11:13" x14ac:dyDescent="0.35">
      <c r="K14055" s="293"/>
      <c r="M14055" s="290"/>
    </row>
    <row r="14056" spans="11:13" x14ac:dyDescent="0.35">
      <c r="K14056" s="293"/>
      <c r="M14056" s="290"/>
    </row>
    <row r="14057" spans="11:13" x14ac:dyDescent="0.35">
      <c r="K14057" s="293"/>
      <c r="M14057" s="290"/>
    </row>
    <row r="14058" spans="11:13" x14ac:dyDescent="0.35">
      <c r="K14058" s="293"/>
      <c r="M14058" s="290"/>
    </row>
    <row r="14059" spans="11:13" x14ac:dyDescent="0.35">
      <c r="K14059" s="293"/>
      <c r="M14059" s="290"/>
    </row>
    <row r="14060" spans="11:13" x14ac:dyDescent="0.35">
      <c r="K14060" s="293"/>
      <c r="M14060" s="290"/>
    </row>
    <row r="14061" spans="11:13" x14ac:dyDescent="0.35">
      <c r="K14061" s="293"/>
      <c r="M14061" s="290"/>
    </row>
    <row r="14062" spans="11:13" x14ac:dyDescent="0.35">
      <c r="K14062" s="293"/>
      <c r="M14062" s="290"/>
    </row>
    <row r="14063" spans="11:13" x14ac:dyDescent="0.35">
      <c r="K14063" s="293"/>
      <c r="M14063" s="290"/>
    </row>
    <row r="14064" spans="11:13" x14ac:dyDescent="0.35">
      <c r="K14064" s="293"/>
      <c r="M14064" s="290"/>
    </row>
    <row r="14065" spans="11:13" x14ac:dyDescent="0.35">
      <c r="K14065" s="293"/>
      <c r="M14065" s="290"/>
    </row>
    <row r="14066" spans="11:13" x14ac:dyDescent="0.35">
      <c r="K14066" s="293"/>
      <c r="M14066" s="290"/>
    </row>
    <row r="14067" spans="11:13" x14ac:dyDescent="0.35">
      <c r="K14067" s="293"/>
      <c r="M14067" s="290"/>
    </row>
    <row r="14068" spans="11:13" x14ac:dyDescent="0.35">
      <c r="K14068" s="293"/>
      <c r="M14068" s="290"/>
    </row>
    <row r="14069" spans="11:13" x14ac:dyDescent="0.35">
      <c r="K14069" s="293"/>
      <c r="M14069" s="290"/>
    </row>
    <row r="14070" spans="11:13" x14ac:dyDescent="0.35">
      <c r="K14070" s="293"/>
      <c r="M14070" s="290"/>
    </row>
    <row r="14071" spans="11:13" x14ac:dyDescent="0.35">
      <c r="K14071" s="293"/>
      <c r="M14071" s="290"/>
    </row>
    <row r="14072" spans="11:13" x14ac:dyDescent="0.35">
      <c r="K14072" s="293"/>
      <c r="M14072" s="290"/>
    </row>
    <row r="14073" spans="11:13" x14ac:dyDescent="0.35">
      <c r="K14073" s="293"/>
      <c r="M14073" s="290"/>
    </row>
    <row r="14074" spans="11:13" x14ac:dyDescent="0.35">
      <c r="K14074" s="293"/>
      <c r="M14074" s="290"/>
    </row>
    <row r="14075" spans="11:13" x14ac:dyDescent="0.35">
      <c r="K14075" s="293"/>
      <c r="M14075" s="290"/>
    </row>
    <row r="14076" spans="11:13" x14ac:dyDescent="0.35">
      <c r="K14076" s="293"/>
      <c r="M14076" s="290"/>
    </row>
    <row r="14077" spans="11:13" x14ac:dyDescent="0.35">
      <c r="K14077" s="293"/>
      <c r="M14077" s="290"/>
    </row>
    <row r="14078" spans="11:13" x14ac:dyDescent="0.35">
      <c r="K14078" s="293"/>
      <c r="M14078" s="290"/>
    </row>
    <row r="14079" spans="11:13" x14ac:dyDescent="0.35">
      <c r="K14079" s="293"/>
      <c r="M14079" s="290"/>
    </row>
    <row r="14080" spans="11:13" x14ac:dyDescent="0.35">
      <c r="K14080" s="293"/>
      <c r="M14080" s="290"/>
    </row>
    <row r="14081" spans="11:13" x14ac:dyDescent="0.35">
      <c r="K14081" s="293"/>
      <c r="M14081" s="290"/>
    </row>
    <row r="14082" spans="11:13" x14ac:dyDescent="0.35">
      <c r="K14082" s="293"/>
      <c r="M14082" s="290"/>
    </row>
    <row r="14083" spans="11:13" x14ac:dyDescent="0.35">
      <c r="K14083" s="293"/>
      <c r="M14083" s="290"/>
    </row>
    <row r="14084" spans="11:13" x14ac:dyDescent="0.35">
      <c r="K14084" s="293"/>
      <c r="M14084" s="290"/>
    </row>
    <row r="14085" spans="11:13" x14ac:dyDescent="0.35">
      <c r="K14085" s="293"/>
      <c r="M14085" s="290"/>
    </row>
    <row r="14086" spans="11:13" x14ac:dyDescent="0.35">
      <c r="K14086" s="293"/>
      <c r="M14086" s="290"/>
    </row>
    <row r="14087" spans="11:13" x14ac:dyDescent="0.35">
      <c r="K14087" s="293"/>
      <c r="M14087" s="290"/>
    </row>
    <row r="14088" spans="11:13" x14ac:dyDescent="0.35">
      <c r="K14088" s="293"/>
      <c r="M14088" s="290"/>
    </row>
    <row r="14089" spans="11:13" x14ac:dyDescent="0.35">
      <c r="K14089" s="293"/>
      <c r="M14089" s="290"/>
    </row>
    <row r="14090" spans="11:13" x14ac:dyDescent="0.35">
      <c r="K14090" s="293"/>
      <c r="M14090" s="290"/>
    </row>
    <row r="14091" spans="11:13" x14ac:dyDescent="0.35">
      <c r="K14091" s="293"/>
      <c r="M14091" s="290"/>
    </row>
    <row r="14092" spans="11:13" x14ac:dyDescent="0.35">
      <c r="K14092" s="293"/>
      <c r="M14092" s="290"/>
    </row>
    <row r="14093" spans="11:13" x14ac:dyDescent="0.35">
      <c r="K14093" s="293"/>
      <c r="M14093" s="290"/>
    </row>
    <row r="14094" spans="11:13" x14ac:dyDescent="0.35">
      <c r="K14094" s="293"/>
      <c r="M14094" s="290"/>
    </row>
    <row r="14095" spans="11:13" x14ac:dyDescent="0.35">
      <c r="K14095" s="293"/>
      <c r="M14095" s="290"/>
    </row>
    <row r="14096" spans="11:13" x14ac:dyDescent="0.35">
      <c r="K14096" s="293"/>
      <c r="M14096" s="290"/>
    </row>
    <row r="14097" spans="11:13" x14ac:dyDescent="0.35">
      <c r="K14097" s="293"/>
      <c r="M14097" s="290"/>
    </row>
    <row r="14098" spans="11:13" x14ac:dyDescent="0.35">
      <c r="K14098" s="293"/>
      <c r="M14098" s="290"/>
    </row>
    <row r="14099" spans="11:13" x14ac:dyDescent="0.35">
      <c r="K14099" s="293"/>
      <c r="M14099" s="290"/>
    </row>
    <row r="14100" spans="11:13" x14ac:dyDescent="0.35">
      <c r="K14100" s="293"/>
      <c r="M14100" s="290"/>
    </row>
    <row r="14101" spans="11:13" x14ac:dyDescent="0.35">
      <c r="K14101" s="293"/>
      <c r="M14101" s="290"/>
    </row>
    <row r="14102" spans="11:13" x14ac:dyDescent="0.35">
      <c r="K14102" s="293"/>
      <c r="M14102" s="290"/>
    </row>
    <row r="14103" spans="11:13" x14ac:dyDescent="0.35">
      <c r="K14103" s="293"/>
      <c r="M14103" s="290"/>
    </row>
    <row r="14104" spans="11:13" x14ac:dyDescent="0.35">
      <c r="K14104" s="293"/>
      <c r="M14104" s="290"/>
    </row>
    <row r="14105" spans="11:13" x14ac:dyDescent="0.35">
      <c r="K14105" s="293"/>
      <c r="M14105" s="290"/>
    </row>
    <row r="14106" spans="11:13" x14ac:dyDescent="0.35">
      <c r="K14106" s="293"/>
      <c r="M14106" s="290"/>
    </row>
    <row r="14107" spans="11:13" x14ac:dyDescent="0.35">
      <c r="K14107" s="293"/>
      <c r="M14107" s="290"/>
    </row>
    <row r="14108" spans="11:13" x14ac:dyDescent="0.35">
      <c r="K14108" s="293"/>
      <c r="M14108" s="290"/>
    </row>
    <row r="14109" spans="11:13" x14ac:dyDescent="0.35">
      <c r="K14109" s="293"/>
      <c r="M14109" s="290"/>
    </row>
    <row r="14110" spans="11:13" x14ac:dyDescent="0.35">
      <c r="K14110" s="293"/>
      <c r="M14110" s="290"/>
    </row>
    <row r="14111" spans="11:13" x14ac:dyDescent="0.35">
      <c r="K14111" s="293"/>
      <c r="M14111" s="290"/>
    </row>
    <row r="14112" spans="11:13" x14ac:dyDescent="0.35">
      <c r="K14112" s="293"/>
      <c r="M14112" s="290"/>
    </row>
    <row r="14113" spans="11:13" x14ac:dyDescent="0.35">
      <c r="K14113" s="293"/>
      <c r="M14113" s="290"/>
    </row>
    <row r="14114" spans="11:13" x14ac:dyDescent="0.35">
      <c r="K14114" s="293"/>
      <c r="M14114" s="290"/>
    </row>
    <row r="14115" spans="11:13" x14ac:dyDescent="0.35">
      <c r="K14115" s="293"/>
      <c r="M14115" s="290"/>
    </row>
    <row r="14116" spans="11:13" x14ac:dyDescent="0.35">
      <c r="K14116" s="293"/>
      <c r="M14116" s="290"/>
    </row>
    <row r="14117" spans="11:13" x14ac:dyDescent="0.35">
      <c r="K14117" s="293"/>
      <c r="M14117" s="290"/>
    </row>
    <row r="14118" spans="11:13" x14ac:dyDescent="0.35">
      <c r="K14118" s="293"/>
      <c r="M14118" s="290"/>
    </row>
    <row r="14119" spans="11:13" x14ac:dyDescent="0.35">
      <c r="K14119" s="293"/>
      <c r="M14119" s="290"/>
    </row>
    <row r="14120" spans="11:13" x14ac:dyDescent="0.35">
      <c r="K14120" s="293"/>
      <c r="M14120" s="290"/>
    </row>
    <row r="14121" spans="11:13" x14ac:dyDescent="0.35">
      <c r="K14121" s="293"/>
      <c r="M14121" s="290"/>
    </row>
    <row r="14122" spans="11:13" x14ac:dyDescent="0.35">
      <c r="K14122" s="293"/>
      <c r="M14122" s="290"/>
    </row>
    <row r="14123" spans="11:13" x14ac:dyDescent="0.35">
      <c r="K14123" s="293"/>
      <c r="M14123" s="290"/>
    </row>
    <row r="14124" spans="11:13" x14ac:dyDescent="0.35">
      <c r="K14124" s="293"/>
      <c r="M14124" s="290"/>
    </row>
    <row r="14125" spans="11:13" x14ac:dyDescent="0.35">
      <c r="K14125" s="293"/>
      <c r="M14125" s="290"/>
    </row>
    <row r="14126" spans="11:13" x14ac:dyDescent="0.35">
      <c r="K14126" s="293"/>
      <c r="M14126" s="290"/>
    </row>
    <row r="14127" spans="11:13" x14ac:dyDescent="0.35">
      <c r="K14127" s="293"/>
      <c r="M14127" s="290"/>
    </row>
    <row r="14128" spans="11:13" x14ac:dyDescent="0.35">
      <c r="K14128" s="293"/>
      <c r="M14128" s="290"/>
    </row>
    <row r="14129" spans="11:13" x14ac:dyDescent="0.35">
      <c r="K14129" s="293"/>
      <c r="M14129" s="290"/>
    </row>
    <row r="14130" spans="11:13" x14ac:dyDescent="0.35">
      <c r="K14130" s="293"/>
      <c r="M14130" s="290"/>
    </row>
    <row r="14131" spans="11:13" x14ac:dyDescent="0.35">
      <c r="K14131" s="293"/>
      <c r="M14131" s="290"/>
    </row>
    <row r="14132" spans="11:13" x14ac:dyDescent="0.35">
      <c r="K14132" s="293"/>
      <c r="M14132" s="290"/>
    </row>
    <row r="14133" spans="11:13" x14ac:dyDescent="0.35">
      <c r="K14133" s="293"/>
      <c r="M14133" s="290"/>
    </row>
    <row r="14134" spans="11:13" x14ac:dyDescent="0.35">
      <c r="K14134" s="293"/>
      <c r="M14134" s="290"/>
    </row>
    <row r="14135" spans="11:13" x14ac:dyDescent="0.35">
      <c r="K14135" s="293"/>
      <c r="M14135" s="290"/>
    </row>
    <row r="14136" spans="11:13" x14ac:dyDescent="0.35">
      <c r="K14136" s="293"/>
      <c r="M14136" s="290"/>
    </row>
    <row r="14137" spans="11:13" x14ac:dyDescent="0.35">
      <c r="K14137" s="293"/>
      <c r="M14137" s="290"/>
    </row>
    <row r="14138" spans="11:13" x14ac:dyDescent="0.35">
      <c r="K14138" s="293"/>
      <c r="M14138" s="290"/>
    </row>
    <row r="14139" spans="11:13" x14ac:dyDescent="0.35">
      <c r="K14139" s="293"/>
      <c r="M14139" s="290"/>
    </row>
    <row r="14140" spans="11:13" x14ac:dyDescent="0.35">
      <c r="K14140" s="293"/>
      <c r="M14140" s="290"/>
    </row>
    <row r="14141" spans="11:13" x14ac:dyDescent="0.35">
      <c r="K14141" s="293"/>
      <c r="M14141" s="290"/>
    </row>
    <row r="14142" spans="11:13" x14ac:dyDescent="0.35">
      <c r="K14142" s="293"/>
      <c r="M14142" s="290"/>
    </row>
    <row r="14143" spans="11:13" x14ac:dyDescent="0.35">
      <c r="K14143" s="293"/>
      <c r="M14143" s="290"/>
    </row>
    <row r="14144" spans="11:13" x14ac:dyDescent="0.35">
      <c r="K14144" s="293"/>
      <c r="M14144" s="290"/>
    </row>
    <row r="14145" spans="11:13" x14ac:dyDescent="0.35">
      <c r="K14145" s="293"/>
      <c r="M14145" s="290"/>
    </row>
    <row r="14146" spans="11:13" x14ac:dyDescent="0.35">
      <c r="K14146" s="293"/>
      <c r="M14146" s="290"/>
    </row>
    <row r="14147" spans="11:13" x14ac:dyDescent="0.35">
      <c r="K14147" s="293"/>
      <c r="M14147" s="290"/>
    </row>
    <row r="14148" spans="11:13" x14ac:dyDescent="0.35">
      <c r="K14148" s="293"/>
      <c r="M14148" s="290"/>
    </row>
    <row r="14149" spans="11:13" x14ac:dyDescent="0.35">
      <c r="K14149" s="293"/>
      <c r="M14149" s="290"/>
    </row>
    <row r="14150" spans="11:13" x14ac:dyDescent="0.35">
      <c r="K14150" s="293"/>
      <c r="M14150" s="290"/>
    </row>
    <row r="14151" spans="11:13" x14ac:dyDescent="0.35">
      <c r="K14151" s="293"/>
      <c r="M14151" s="290"/>
    </row>
    <row r="14152" spans="11:13" x14ac:dyDescent="0.35">
      <c r="K14152" s="293"/>
      <c r="M14152" s="290"/>
    </row>
    <row r="14153" spans="11:13" x14ac:dyDescent="0.35">
      <c r="K14153" s="293"/>
      <c r="M14153" s="290"/>
    </row>
    <row r="14154" spans="11:13" x14ac:dyDescent="0.35">
      <c r="K14154" s="293"/>
      <c r="M14154" s="290"/>
    </row>
    <row r="14155" spans="11:13" x14ac:dyDescent="0.35">
      <c r="K14155" s="293"/>
      <c r="M14155" s="290"/>
    </row>
    <row r="14156" spans="11:13" x14ac:dyDescent="0.35">
      <c r="K14156" s="293"/>
      <c r="M14156" s="290"/>
    </row>
    <row r="14157" spans="11:13" x14ac:dyDescent="0.35">
      <c r="K14157" s="293"/>
      <c r="M14157" s="290"/>
    </row>
    <row r="14158" spans="11:13" x14ac:dyDescent="0.35">
      <c r="K14158" s="293"/>
      <c r="M14158" s="290"/>
    </row>
    <row r="14159" spans="11:13" x14ac:dyDescent="0.35">
      <c r="K14159" s="293"/>
      <c r="M14159" s="290"/>
    </row>
    <row r="14160" spans="11:13" x14ac:dyDescent="0.35">
      <c r="K14160" s="293"/>
      <c r="M14160" s="290"/>
    </row>
    <row r="14161" spans="11:13" x14ac:dyDescent="0.35">
      <c r="K14161" s="293"/>
      <c r="M14161" s="290"/>
    </row>
    <row r="14162" spans="11:13" x14ac:dyDescent="0.35">
      <c r="K14162" s="293"/>
      <c r="M14162" s="290"/>
    </row>
    <row r="14163" spans="11:13" x14ac:dyDescent="0.35">
      <c r="K14163" s="293"/>
      <c r="M14163" s="290"/>
    </row>
    <row r="14164" spans="11:13" x14ac:dyDescent="0.35">
      <c r="K14164" s="293"/>
      <c r="M14164" s="290"/>
    </row>
    <row r="14165" spans="11:13" x14ac:dyDescent="0.35">
      <c r="K14165" s="293"/>
      <c r="M14165" s="290"/>
    </row>
    <row r="14166" spans="11:13" x14ac:dyDescent="0.35">
      <c r="K14166" s="293"/>
      <c r="M14166" s="290"/>
    </row>
    <row r="14167" spans="11:13" x14ac:dyDescent="0.35">
      <c r="K14167" s="293"/>
      <c r="M14167" s="290"/>
    </row>
    <row r="14168" spans="11:13" x14ac:dyDescent="0.35">
      <c r="K14168" s="293"/>
      <c r="M14168" s="290"/>
    </row>
    <row r="14169" spans="11:13" x14ac:dyDescent="0.35">
      <c r="K14169" s="293"/>
      <c r="M14169" s="290"/>
    </row>
    <row r="14170" spans="11:13" x14ac:dyDescent="0.35">
      <c r="K14170" s="293"/>
      <c r="M14170" s="290"/>
    </row>
    <row r="14171" spans="11:13" x14ac:dyDescent="0.35">
      <c r="K14171" s="293"/>
      <c r="M14171" s="290"/>
    </row>
    <row r="14172" spans="11:13" x14ac:dyDescent="0.35">
      <c r="K14172" s="293"/>
      <c r="M14172" s="290"/>
    </row>
    <row r="14173" spans="11:13" x14ac:dyDescent="0.35">
      <c r="K14173" s="293"/>
      <c r="M14173" s="290"/>
    </row>
    <row r="14174" spans="11:13" x14ac:dyDescent="0.35">
      <c r="K14174" s="293"/>
      <c r="M14174" s="290"/>
    </row>
    <row r="14175" spans="11:13" x14ac:dyDescent="0.35">
      <c r="K14175" s="293"/>
      <c r="M14175" s="290"/>
    </row>
    <row r="14176" spans="11:13" x14ac:dyDescent="0.35">
      <c r="K14176" s="293"/>
      <c r="M14176" s="290"/>
    </row>
    <row r="14177" spans="11:13" x14ac:dyDescent="0.35">
      <c r="K14177" s="293"/>
      <c r="M14177" s="290"/>
    </row>
    <row r="14178" spans="11:13" x14ac:dyDescent="0.35">
      <c r="K14178" s="293"/>
      <c r="M14178" s="290"/>
    </row>
    <row r="14179" spans="11:13" x14ac:dyDescent="0.35">
      <c r="K14179" s="293"/>
      <c r="M14179" s="290"/>
    </row>
    <row r="14180" spans="11:13" x14ac:dyDescent="0.35">
      <c r="K14180" s="293"/>
      <c r="M14180" s="290"/>
    </row>
    <row r="14181" spans="11:13" x14ac:dyDescent="0.35">
      <c r="K14181" s="293"/>
      <c r="M14181" s="290"/>
    </row>
    <row r="14182" spans="11:13" x14ac:dyDescent="0.35">
      <c r="K14182" s="293"/>
      <c r="M14182" s="290"/>
    </row>
    <row r="14183" spans="11:13" x14ac:dyDescent="0.35">
      <c r="K14183" s="293"/>
      <c r="M14183" s="290"/>
    </row>
    <row r="14184" spans="11:13" x14ac:dyDescent="0.35">
      <c r="K14184" s="293"/>
      <c r="M14184" s="290"/>
    </row>
    <row r="14185" spans="11:13" x14ac:dyDescent="0.35">
      <c r="K14185" s="293"/>
      <c r="M14185" s="290"/>
    </row>
    <row r="14186" spans="11:13" x14ac:dyDescent="0.35">
      <c r="K14186" s="293"/>
      <c r="M14186" s="290"/>
    </row>
    <row r="14187" spans="11:13" x14ac:dyDescent="0.35">
      <c r="K14187" s="293"/>
      <c r="M14187" s="290"/>
    </row>
    <row r="14188" spans="11:13" x14ac:dyDescent="0.35">
      <c r="K14188" s="293"/>
      <c r="M14188" s="290"/>
    </row>
    <row r="14189" spans="11:13" x14ac:dyDescent="0.35">
      <c r="K14189" s="293"/>
      <c r="M14189" s="290"/>
    </row>
    <row r="14190" spans="11:13" x14ac:dyDescent="0.35">
      <c r="K14190" s="293"/>
      <c r="M14190" s="290"/>
    </row>
    <row r="14191" spans="11:13" x14ac:dyDescent="0.35">
      <c r="K14191" s="293"/>
      <c r="M14191" s="290"/>
    </row>
    <row r="14192" spans="11:13" x14ac:dyDescent="0.35">
      <c r="K14192" s="293"/>
      <c r="M14192" s="290"/>
    </row>
    <row r="14193" spans="11:13" x14ac:dyDescent="0.35">
      <c r="K14193" s="293"/>
      <c r="M14193" s="290"/>
    </row>
    <row r="14194" spans="11:13" x14ac:dyDescent="0.35">
      <c r="K14194" s="293"/>
      <c r="M14194" s="290"/>
    </row>
    <row r="14195" spans="11:13" x14ac:dyDescent="0.35">
      <c r="K14195" s="293"/>
      <c r="M14195" s="290"/>
    </row>
    <row r="14196" spans="11:13" x14ac:dyDescent="0.35">
      <c r="K14196" s="293"/>
      <c r="M14196" s="290"/>
    </row>
    <row r="14197" spans="11:13" x14ac:dyDescent="0.35">
      <c r="K14197" s="293"/>
      <c r="M14197" s="290"/>
    </row>
    <row r="14198" spans="11:13" x14ac:dyDescent="0.35">
      <c r="K14198" s="293"/>
      <c r="M14198" s="290"/>
    </row>
    <row r="14199" spans="11:13" x14ac:dyDescent="0.35">
      <c r="K14199" s="293"/>
      <c r="M14199" s="290"/>
    </row>
    <row r="14200" spans="11:13" x14ac:dyDescent="0.35">
      <c r="K14200" s="293"/>
      <c r="M14200" s="290"/>
    </row>
    <row r="14201" spans="11:13" x14ac:dyDescent="0.35">
      <c r="K14201" s="293"/>
      <c r="M14201" s="290"/>
    </row>
    <row r="14202" spans="11:13" x14ac:dyDescent="0.35">
      <c r="K14202" s="293"/>
      <c r="M14202" s="290"/>
    </row>
    <row r="14203" spans="11:13" x14ac:dyDescent="0.35">
      <c r="K14203" s="293"/>
      <c r="M14203" s="290"/>
    </row>
    <row r="14204" spans="11:13" x14ac:dyDescent="0.35">
      <c r="K14204" s="293"/>
      <c r="M14204" s="290"/>
    </row>
    <row r="14205" spans="11:13" x14ac:dyDescent="0.35">
      <c r="K14205" s="293"/>
      <c r="M14205" s="290"/>
    </row>
    <row r="14206" spans="11:13" x14ac:dyDescent="0.35">
      <c r="K14206" s="293"/>
      <c r="M14206" s="290"/>
    </row>
    <row r="14207" spans="11:13" x14ac:dyDescent="0.35">
      <c r="K14207" s="293"/>
      <c r="M14207" s="290"/>
    </row>
    <row r="14208" spans="11:13" x14ac:dyDescent="0.35">
      <c r="K14208" s="293"/>
      <c r="M14208" s="290"/>
    </row>
    <row r="14209" spans="11:13" x14ac:dyDescent="0.35">
      <c r="K14209" s="293"/>
      <c r="M14209" s="290"/>
    </row>
    <row r="14210" spans="11:13" x14ac:dyDescent="0.35">
      <c r="K14210" s="293"/>
      <c r="M14210" s="290"/>
    </row>
    <row r="14211" spans="11:13" x14ac:dyDescent="0.35">
      <c r="K14211" s="293"/>
      <c r="M14211" s="290"/>
    </row>
    <row r="14212" spans="11:13" x14ac:dyDescent="0.35">
      <c r="K14212" s="293"/>
      <c r="M14212" s="290"/>
    </row>
    <row r="14213" spans="11:13" x14ac:dyDescent="0.35">
      <c r="K14213" s="293"/>
      <c r="M14213" s="290"/>
    </row>
    <row r="14214" spans="11:13" x14ac:dyDescent="0.35">
      <c r="K14214" s="293"/>
      <c r="M14214" s="290"/>
    </row>
    <row r="14215" spans="11:13" x14ac:dyDescent="0.35">
      <c r="K14215" s="293"/>
      <c r="M14215" s="290"/>
    </row>
    <row r="14216" spans="11:13" x14ac:dyDescent="0.35">
      <c r="K14216" s="293"/>
      <c r="M14216" s="290"/>
    </row>
    <row r="14217" spans="11:13" x14ac:dyDescent="0.35">
      <c r="K14217" s="293"/>
      <c r="M14217" s="290"/>
    </row>
    <row r="14218" spans="11:13" x14ac:dyDescent="0.35">
      <c r="K14218" s="293"/>
      <c r="M14218" s="290"/>
    </row>
    <row r="14219" spans="11:13" x14ac:dyDescent="0.35">
      <c r="K14219" s="293"/>
      <c r="M14219" s="290"/>
    </row>
    <row r="14220" spans="11:13" x14ac:dyDescent="0.35">
      <c r="K14220" s="293"/>
      <c r="M14220" s="290"/>
    </row>
    <row r="14221" spans="11:13" x14ac:dyDescent="0.35">
      <c r="K14221" s="293"/>
      <c r="M14221" s="290"/>
    </row>
    <row r="14222" spans="11:13" x14ac:dyDescent="0.35">
      <c r="K14222" s="293"/>
      <c r="M14222" s="290"/>
    </row>
    <row r="14223" spans="11:13" x14ac:dyDescent="0.35">
      <c r="K14223" s="293"/>
      <c r="M14223" s="290"/>
    </row>
    <row r="14224" spans="11:13" x14ac:dyDescent="0.35">
      <c r="K14224" s="293"/>
      <c r="M14224" s="290"/>
    </row>
    <row r="14225" spans="11:13" x14ac:dyDescent="0.35">
      <c r="K14225" s="293"/>
      <c r="M14225" s="290"/>
    </row>
    <row r="14226" spans="11:13" x14ac:dyDescent="0.35">
      <c r="K14226" s="293"/>
      <c r="M14226" s="290"/>
    </row>
    <row r="14227" spans="11:13" x14ac:dyDescent="0.35">
      <c r="K14227" s="293"/>
      <c r="M14227" s="290"/>
    </row>
    <row r="14228" spans="11:13" x14ac:dyDescent="0.35">
      <c r="K14228" s="293"/>
      <c r="M14228" s="290"/>
    </row>
    <row r="14229" spans="11:13" x14ac:dyDescent="0.35">
      <c r="K14229" s="293"/>
      <c r="M14229" s="290"/>
    </row>
    <row r="14230" spans="11:13" x14ac:dyDescent="0.35">
      <c r="K14230" s="293"/>
      <c r="M14230" s="290"/>
    </row>
    <row r="14231" spans="11:13" x14ac:dyDescent="0.35">
      <c r="K14231" s="293"/>
      <c r="M14231" s="290"/>
    </row>
    <row r="14232" spans="11:13" x14ac:dyDescent="0.35">
      <c r="K14232" s="293"/>
      <c r="M14232" s="290"/>
    </row>
    <row r="14233" spans="11:13" x14ac:dyDescent="0.35">
      <c r="K14233" s="293"/>
      <c r="M14233" s="290"/>
    </row>
    <row r="14234" spans="11:13" x14ac:dyDescent="0.35">
      <c r="K14234" s="293"/>
      <c r="M14234" s="290"/>
    </row>
    <row r="14235" spans="11:13" x14ac:dyDescent="0.35">
      <c r="K14235" s="293"/>
      <c r="M14235" s="290"/>
    </row>
    <row r="14236" spans="11:13" x14ac:dyDescent="0.35">
      <c r="K14236" s="293"/>
      <c r="M14236" s="290"/>
    </row>
    <row r="14237" spans="11:13" x14ac:dyDescent="0.35">
      <c r="K14237" s="293"/>
      <c r="M14237" s="290"/>
    </row>
    <row r="14238" spans="11:13" x14ac:dyDescent="0.35">
      <c r="K14238" s="293"/>
      <c r="M14238" s="290"/>
    </row>
    <row r="14239" spans="11:13" x14ac:dyDescent="0.35">
      <c r="K14239" s="293"/>
      <c r="M14239" s="290"/>
    </row>
    <row r="14240" spans="11:13" x14ac:dyDescent="0.35">
      <c r="K14240" s="293"/>
      <c r="M14240" s="290"/>
    </row>
    <row r="14241" spans="11:13" x14ac:dyDescent="0.35">
      <c r="K14241" s="293"/>
      <c r="M14241" s="290"/>
    </row>
    <row r="14242" spans="11:13" x14ac:dyDescent="0.35">
      <c r="K14242" s="293"/>
      <c r="M14242" s="290"/>
    </row>
    <row r="14243" spans="11:13" x14ac:dyDescent="0.35">
      <c r="K14243" s="293"/>
      <c r="M14243" s="290"/>
    </row>
    <row r="14244" spans="11:13" x14ac:dyDescent="0.35">
      <c r="K14244" s="293"/>
      <c r="M14244" s="290"/>
    </row>
    <row r="14245" spans="11:13" x14ac:dyDescent="0.35">
      <c r="K14245" s="293"/>
      <c r="M14245" s="290"/>
    </row>
    <row r="14246" spans="11:13" x14ac:dyDescent="0.35">
      <c r="K14246" s="293"/>
      <c r="M14246" s="290"/>
    </row>
    <row r="14247" spans="11:13" x14ac:dyDescent="0.35">
      <c r="K14247" s="293"/>
      <c r="M14247" s="290"/>
    </row>
    <row r="14248" spans="11:13" x14ac:dyDescent="0.35">
      <c r="K14248" s="293"/>
      <c r="M14248" s="290"/>
    </row>
    <row r="14249" spans="11:13" x14ac:dyDescent="0.35">
      <c r="K14249" s="293"/>
      <c r="M14249" s="290"/>
    </row>
    <row r="14250" spans="11:13" x14ac:dyDescent="0.35">
      <c r="K14250" s="293"/>
      <c r="M14250" s="290"/>
    </row>
    <row r="14251" spans="11:13" x14ac:dyDescent="0.35">
      <c r="K14251" s="293"/>
      <c r="M14251" s="290"/>
    </row>
    <row r="14252" spans="11:13" x14ac:dyDescent="0.35">
      <c r="K14252" s="293"/>
      <c r="M14252" s="290"/>
    </row>
    <row r="14253" spans="11:13" x14ac:dyDescent="0.35">
      <c r="K14253" s="293"/>
      <c r="M14253" s="290"/>
    </row>
    <row r="14254" spans="11:13" x14ac:dyDescent="0.35">
      <c r="K14254" s="293"/>
      <c r="M14254" s="290"/>
    </row>
    <row r="14255" spans="11:13" x14ac:dyDescent="0.35">
      <c r="K14255" s="293"/>
      <c r="M14255" s="290"/>
    </row>
    <row r="14256" spans="11:13" x14ac:dyDescent="0.35">
      <c r="K14256" s="293"/>
      <c r="M14256" s="290"/>
    </row>
    <row r="14257" spans="11:13" x14ac:dyDescent="0.35">
      <c r="K14257" s="293"/>
      <c r="M14257" s="290"/>
    </row>
    <row r="14258" spans="11:13" x14ac:dyDescent="0.35">
      <c r="K14258" s="293"/>
      <c r="M14258" s="290"/>
    </row>
    <row r="14259" spans="11:13" x14ac:dyDescent="0.35">
      <c r="K14259" s="293"/>
      <c r="M14259" s="290"/>
    </row>
    <row r="14260" spans="11:13" x14ac:dyDescent="0.35">
      <c r="K14260" s="293"/>
      <c r="M14260" s="290"/>
    </row>
    <row r="14261" spans="11:13" x14ac:dyDescent="0.35">
      <c r="K14261" s="293"/>
      <c r="M14261" s="290"/>
    </row>
    <row r="14262" spans="11:13" x14ac:dyDescent="0.35">
      <c r="K14262" s="293"/>
      <c r="M14262" s="290"/>
    </row>
    <row r="14263" spans="11:13" x14ac:dyDescent="0.35">
      <c r="K14263" s="293"/>
      <c r="M14263" s="290"/>
    </row>
    <row r="14264" spans="11:13" x14ac:dyDescent="0.35">
      <c r="K14264" s="293"/>
      <c r="M14264" s="290"/>
    </row>
    <row r="14265" spans="11:13" x14ac:dyDescent="0.35">
      <c r="K14265" s="293"/>
      <c r="M14265" s="290"/>
    </row>
    <row r="14266" spans="11:13" x14ac:dyDescent="0.35">
      <c r="K14266" s="293"/>
      <c r="M14266" s="290"/>
    </row>
    <row r="14267" spans="11:13" x14ac:dyDescent="0.35">
      <c r="K14267" s="293"/>
      <c r="M14267" s="290"/>
    </row>
    <row r="14268" spans="11:13" x14ac:dyDescent="0.35">
      <c r="K14268" s="293"/>
      <c r="M14268" s="290"/>
    </row>
    <row r="14269" spans="11:13" x14ac:dyDescent="0.35">
      <c r="K14269" s="293"/>
      <c r="M14269" s="290"/>
    </row>
    <row r="14270" spans="11:13" x14ac:dyDescent="0.35">
      <c r="K14270" s="293"/>
      <c r="M14270" s="290"/>
    </row>
    <row r="14271" spans="11:13" x14ac:dyDescent="0.35">
      <c r="K14271" s="293"/>
      <c r="M14271" s="290"/>
    </row>
    <row r="14272" spans="11:13" x14ac:dyDescent="0.35">
      <c r="K14272" s="293"/>
      <c r="M14272" s="290"/>
    </row>
    <row r="14273" spans="11:13" x14ac:dyDescent="0.35">
      <c r="K14273" s="293"/>
      <c r="M14273" s="290"/>
    </row>
    <row r="14274" spans="11:13" x14ac:dyDescent="0.35">
      <c r="K14274" s="293"/>
      <c r="M14274" s="290"/>
    </row>
    <row r="14275" spans="11:13" x14ac:dyDescent="0.35">
      <c r="K14275" s="293"/>
      <c r="M14275" s="290"/>
    </row>
    <row r="14276" spans="11:13" x14ac:dyDescent="0.35">
      <c r="K14276" s="293"/>
      <c r="M14276" s="290"/>
    </row>
    <row r="14277" spans="11:13" x14ac:dyDescent="0.35">
      <c r="K14277" s="293"/>
      <c r="M14277" s="290"/>
    </row>
    <row r="14278" spans="11:13" x14ac:dyDescent="0.35">
      <c r="K14278" s="293"/>
      <c r="M14278" s="290"/>
    </row>
    <row r="14279" spans="11:13" x14ac:dyDescent="0.35">
      <c r="K14279" s="293"/>
      <c r="M14279" s="290"/>
    </row>
    <row r="14280" spans="11:13" x14ac:dyDescent="0.35">
      <c r="K14280" s="293"/>
      <c r="M14280" s="290"/>
    </row>
    <row r="14281" spans="11:13" x14ac:dyDescent="0.35">
      <c r="K14281" s="293"/>
      <c r="M14281" s="290"/>
    </row>
    <row r="14282" spans="11:13" x14ac:dyDescent="0.35">
      <c r="K14282" s="293"/>
      <c r="M14282" s="290"/>
    </row>
    <row r="14283" spans="11:13" x14ac:dyDescent="0.35">
      <c r="K14283" s="293"/>
      <c r="M14283" s="290"/>
    </row>
    <row r="14284" spans="11:13" x14ac:dyDescent="0.35">
      <c r="K14284" s="293"/>
      <c r="M14284" s="290"/>
    </row>
    <row r="14285" spans="11:13" x14ac:dyDescent="0.35">
      <c r="K14285" s="293"/>
      <c r="M14285" s="290"/>
    </row>
    <row r="14286" spans="11:13" x14ac:dyDescent="0.35">
      <c r="K14286" s="293"/>
      <c r="M14286" s="290"/>
    </row>
    <row r="14287" spans="11:13" x14ac:dyDescent="0.35">
      <c r="K14287" s="293"/>
      <c r="M14287" s="290"/>
    </row>
    <row r="14288" spans="11:13" x14ac:dyDescent="0.35">
      <c r="K14288" s="293"/>
      <c r="M14288" s="290"/>
    </row>
    <row r="14289" spans="11:13" x14ac:dyDescent="0.35">
      <c r="K14289" s="293"/>
      <c r="M14289" s="290"/>
    </row>
    <row r="14290" spans="11:13" x14ac:dyDescent="0.35">
      <c r="K14290" s="293"/>
      <c r="M14290" s="290"/>
    </row>
    <row r="14291" spans="11:13" x14ac:dyDescent="0.35">
      <c r="K14291" s="293"/>
      <c r="M14291" s="290"/>
    </row>
    <row r="14292" spans="11:13" x14ac:dyDescent="0.35">
      <c r="K14292" s="293"/>
      <c r="M14292" s="290"/>
    </row>
    <row r="14293" spans="11:13" x14ac:dyDescent="0.35">
      <c r="K14293" s="293"/>
      <c r="M14293" s="290"/>
    </row>
    <row r="14294" spans="11:13" x14ac:dyDescent="0.35">
      <c r="K14294" s="293"/>
      <c r="M14294" s="290"/>
    </row>
    <row r="14295" spans="11:13" x14ac:dyDescent="0.35">
      <c r="K14295" s="293"/>
      <c r="M14295" s="290"/>
    </row>
    <row r="14296" spans="11:13" x14ac:dyDescent="0.35">
      <c r="K14296" s="293"/>
      <c r="M14296" s="290"/>
    </row>
    <row r="14297" spans="11:13" x14ac:dyDescent="0.35">
      <c r="K14297" s="293"/>
      <c r="M14297" s="290"/>
    </row>
    <row r="14298" spans="11:13" x14ac:dyDescent="0.35">
      <c r="K14298" s="293"/>
      <c r="M14298" s="290"/>
    </row>
    <row r="14299" spans="11:13" x14ac:dyDescent="0.35">
      <c r="K14299" s="293"/>
      <c r="M14299" s="290"/>
    </row>
    <row r="14300" spans="11:13" x14ac:dyDescent="0.35">
      <c r="K14300" s="293"/>
      <c r="M14300" s="290"/>
    </row>
    <row r="14301" spans="11:13" x14ac:dyDescent="0.35">
      <c r="K14301" s="293"/>
      <c r="M14301" s="290"/>
    </row>
    <row r="14302" spans="11:13" x14ac:dyDescent="0.35">
      <c r="K14302" s="293"/>
      <c r="M14302" s="290"/>
    </row>
    <row r="14303" spans="11:13" x14ac:dyDescent="0.35">
      <c r="K14303" s="293"/>
      <c r="M14303" s="290"/>
    </row>
    <row r="14304" spans="11:13" x14ac:dyDescent="0.35">
      <c r="K14304" s="293"/>
      <c r="M14304" s="290"/>
    </row>
    <row r="14305" spans="11:13" x14ac:dyDescent="0.35">
      <c r="K14305" s="293"/>
      <c r="M14305" s="290"/>
    </row>
    <row r="14306" spans="11:13" x14ac:dyDescent="0.35">
      <c r="K14306" s="293"/>
      <c r="M14306" s="290"/>
    </row>
    <row r="14307" spans="11:13" x14ac:dyDescent="0.35">
      <c r="K14307" s="293"/>
      <c r="M14307" s="290"/>
    </row>
    <row r="14308" spans="11:13" x14ac:dyDescent="0.35">
      <c r="K14308" s="293"/>
      <c r="M14308" s="290"/>
    </row>
    <row r="14309" spans="11:13" x14ac:dyDescent="0.35">
      <c r="K14309" s="293"/>
      <c r="M14309" s="290"/>
    </row>
    <row r="14310" spans="11:13" x14ac:dyDescent="0.35">
      <c r="K14310" s="293"/>
      <c r="M14310" s="290"/>
    </row>
    <row r="14311" spans="11:13" x14ac:dyDescent="0.35">
      <c r="K14311" s="293"/>
      <c r="M14311" s="290"/>
    </row>
    <row r="14312" spans="11:13" x14ac:dyDescent="0.35">
      <c r="K14312" s="293"/>
      <c r="M14312" s="290"/>
    </row>
    <row r="14313" spans="11:13" x14ac:dyDescent="0.35">
      <c r="K14313" s="293"/>
      <c r="M14313" s="290"/>
    </row>
    <row r="14314" spans="11:13" x14ac:dyDescent="0.35">
      <c r="K14314" s="293"/>
      <c r="M14314" s="290"/>
    </row>
    <row r="14315" spans="11:13" x14ac:dyDescent="0.35">
      <c r="K14315" s="293"/>
      <c r="M14315" s="290"/>
    </row>
    <row r="14316" spans="11:13" x14ac:dyDescent="0.35">
      <c r="K14316" s="293"/>
      <c r="M14316" s="290"/>
    </row>
    <row r="14317" spans="11:13" x14ac:dyDescent="0.35">
      <c r="K14317" s="293"/>
      <c r="M14317" s="290"/>
    </row>
    <row r="14318" spans="11:13" x14ac:dyDescent="0.35">
      <c r="K14318" s="293"/>
      <c r="M14318" s="290"/>
    </row>
    <row r="14319" spans="11:13" x14ac:dyDescent="0.35">
      <c r="K14319" s="293"/>
      <c r="M14319" s="290"/>
    </row>
    <row r="14320" spans="11:13" x14ac:dyDescent="0.35">
      <c r="K14320" s="293"/>
      <c r="M14320" s="290"/>
    </row>
    <row r="14321" spans="11:13" x14ac:dyDescent="0.35">
      <c r="K14321" s="293"/>
      <c r="M14321" s="290"/>
    </row>
    <row r="14322" spans="11:13" x14ac:dyDescent="0.35">
      <c r="K14322" s="293"/>
      <c r="M14322" s="290"/>
    </row>
    <row r="14323" spans="11:13" x14ac:dyDescent="0.35">
      <c r="K14323" s="293"/>
      <c r="M14323" s="290"/>
    </row>
    <row r="14324" spans="11:13" x14ac:dyDescent="0.35">
      <c r="K14324" s="293"/>
      <c r="M14324" s="290"/>
    </row>
    <row r="14325" spans="11:13" x14ac:dyDescent="0.35">
      <c r="K14325" s="293"/>
      <c r="M14325" s="290"/>
    </row>
    <row r="14326" spans="11:13" x14ac:dyDescent="0.35">
      <c r="K14326" s="293"/>
      <c r="M14326" s="290"/>
    </row>
    <row r="14327" spans="11:13" x14ac:dyDescent="0.35">
      <c r="K14327" s="293"/>
      <c r="M14327" s="290"/>
    </row>
    <row r="14328" spans="11:13" x14ac:dyDescent="0.35">
      <c r="K14328" s="293"/>
      <c r="M14328" s="290"/>
    </row>
    <row r="14329" spans="11:13" x14ac:dyDescent="0.35">
      <c r="K14329" s="293"/>
      <c r="M14329" s="290"/>
    </row>
    <row r="14330" spans="11:13" x14ac:dyDescent="0.35">
      <c r="K14330" s="293"/>
      <c r="M14330" s="290"/>
    </row>
    <row r="14331" spans="11:13" x14ac:dyDescent="0.35">
      <c r="K14331" s="293"/>
      <c r="M14331" s="290"/>
    </row>
    <row r="14332" spans="11:13" x14ac:dyDescent="0.35">
      <c r="K14332" s="293"/>
      <c r="M14332" s="290"/>
    </row>
    <row r="14333" spans="11:13" x14ac:dyDescent="0.35">
      <c r="K14333" s="293"/>
      <c r="M14333" s="290"/>
    </row>
    <row r="14334" spans="11:13" x14ac:dyDescent="0.35">
      <c r="K14334" s="293"/>
      <c r="M14334" s="290"/>
    </row>
    <row r="14335" spans="11:13" x14ac:dyDescent="0.35">
      <c r="K14335" s="293"/>
      <c r="M14335" s="290"/>
    </row>
    <row r="14336" spans="11:13" x14ac:dyDescent="0.35">
      <c r="K14336" s="293"/>
      <c r="M14336" s="290"/>
    </row>
    <row r="14337" spans="11:13" x14ac:dyDescent="0.35">
      <c r="K14337" s="293"/>
      <c r="M14337" s="290"/>
    </row>
    <row r="14338" spans="11:13" x14ac:dyDescent="0.35">
      <c r="K14338" s="293"/>
      <c r="M14338" s="290"/>
    </row>
    <row r="14339" spans="11:13" x14ac:dyDescent="0.35">
      <c r="K14339" s="293"/>
      <c r="M14339" s="290"/>
    </row>
    <row r="14340" spans="11:13" x14ac:dyDescent="0.35">
      <c r="K14340" s="293"/>
      <c r="M14340" s="290"/>
    </row>
    <row r="14341" spans="11:13" x14ac:dyDescent="0.35">
      <c r="K14341" s="293"/>
      <c r="M14341" s="290"/>
    </row>
    <row r="14342" spans="11:13" x14ac:dyDescent="0.35">
      <c r="K14342" s="293"/>
      <c r="M14342" s="290"/>
    </row>
    <row r="14343" spans="11:13" x14ac:dyDescent="0.35">
      <c r="K14343" s="293"/>
      <c r="M14343" s="290"/>
    </row>
    <row r="14344" spans="11:13" x14ac:dyDescent="0.35">
      <c r="K14344" s="293"/>
      <c r="M14344" s="290"/>
    </row>
    <row r="14345" spans="11:13" x14ac:dyDescent="0.35">
      <c r="K14345" s="293"/>
      <c r="M14345" s="290"/>
    </row>
    <row r="14346" spans="11:13" x14ac:dyDescent="0.35">
      <c r="K14346" s="293"/>
      <c r="M14346" s="290"/>
    </row>
    <row r="14347" spans="11:13" x14ac:dyDescent="0.35">
      <c r="K14347" s="293"/>
      <c r="M14347" s="290"/>
    </row>
    <row r="14348" spans="11:13" x14ac:dyDescent="0.35">
      <c r="K14348" s="293"/>
      <c r="M14348" s="290"/>
    </row>
    <row r="14349" spans="11:13" x14ac:dyDescent="0.35">
      <c r="K14349" s="293"/>
      <c r="M14349" s="290"/>
    </row>
    <row r="14350" spans="11:13" x14ac:dyDescent="0.35">
      <c r="K14350" s="293"/>
      <c r="M14350" s="290"/>
    </row>
    <row r="14351" spans="11:13" x14ac:dyDescent="0.35">
      <c r="K14351" s="293"/>
      <c r="M14351" s="290"/>
    </row>
    <row r="14352" spans="11:13" x14ac:dyDescent="0.35">
      <c r="K14352" s="293"/>
      <c r="M14352" s="290"/>
    </row>
    <row r="14353" spans="11:13" x14ac:dyDescent="0.35">
      <c r="K14353" s="293"/>
      <c r="M14353" s="290"/>
    </row>
    <row r="14354" spans="11:13" x14ac:dyDescent="0.35">
      <c r="K14354" s="293"/>
      <c r="M14354" s="290"/>
    </row>
    <row r="14355" spans="11:13" x14ac:dyDescent="0.35">
      <c r="K14355" s="293"/>
      <c r="M14355" s="290"/>
    </row>
    <row r="14356" spans="11:13" x14ac:dyDescent="0.35">
      <c r="K14356" s="293"/>
      <c r="M14356" s="290"/>
    </row>
    <row r="14357" spans="11:13" x14ac:dyDescent="0.35">
      <c r="K14357" s="293"/>
      <c r="M14357" s="290"/>
    </row>
    <row r="14358" spans="11:13" x14ac:dyDescent="0.35">
      <c r="K14358" s="293"/>
      <c r="M14358" s="290"/>
    </row>
    <row r="14359" spans="11:13" x14ac:dyDescent="0.35">
      <c r="K14359" s="293"/>
      <c r="M14359" s="290"/>
    </row>
    <row r="14360" spans="11:13" x14ac:dyDescent="0.35">
      <c r="K14360" s="293"/>
      <c r="M14360" s="290"/>
    </row>
    <row r="14361" spans="11:13" x14ac:dyDescent="0.35">
      <c r="K14361" s="293"/>
      <c r="M14361" s="290"/>
    </row>
    <row r="14362" spans="11:13" x14ac:dyDescent="0.35">
      <c r="K14362" s="293"/>
      <c r="M14362" s="290"/>
    </row>
    <row r="14363" spans="11:13" x14ac:dyDescent="0.35">
      <c r="K14363" s="293"/>
      <c r="M14363" s="290"/>
    </row>
    <row r="14364" spans="11:13" x14ac:dyDescent="0.35">
      <c r="K14364" s="293"/>
      <c r="M14364" s="290"/>
    </row>
    <row r="14365" spans="11:13" x14ac:dyDescent="0.35">
      <c r="K14365" s="293"/>
      <c r="M14365" s="290"/>
    </row>
    <row r="14366" spans="11:13" x14ac:dyDescent="0.35">
      <c r="K14366" s="293"/>
      <c r="M14366" s="290"/>
    </row>
    <row r="14367" spans="11:13" x14ac:dyDescent="0.35">
      <c r="K14367" s="293"/>
      <c r="M14367" s="290"/>
    </row>
    <row r="14368" spans="11:13" x14ac:dyDescent="0.35">
      <c r="K14368" s="293"/>
      <c r="M14368" s="290"/>
    </row>
    <row r="14369" spans="11:13" x14ac:dyDescent="0.35">
      <c r="K14369" s="293"/>
      <c r="M14369" s="290"/>
    </row>
    <row r="14370" spans="11:13" x14ac:dyDescent="0.35">
      <c r="K14370" s="293"/>
      <c r="M14370" s="290"/>
    </row>
    <row r="14371" spans="11:13" x14ac:dyDescent="0.35">
      <c r="K14371" s="293"/>
      <c r="M14371" s="290"/>
    </row>
    <row r="14372" spans="11:13" x14ac:dyDescent="0.35">
      <c r="K14372" s="293"/>
      <c r="M14372" s="290"/>
    </row>
    <row r="14373" spans="11:13" x14ac:dyDescent="0.35">
      <c r="K14373" s="293"/>
      <c r="M14373" s="290"/>
    </row>
    <row r="14374" spans="11:13" x14ac:dyDescent="0.35">
      <c r="K14374" s="293"/>
      <c r="M14374" s="290"/>
    </row>
    <row r="14375" spans="11:13" x14ac:dyDescent="0.35">
      <c r="K14375" s="293"/>
      <c r="M14375" s="290"/>
    </row>
    <row r="14376" spans="11:13" x14ac:dyDescent="0.35">
      <c r="K14376" s="293"/>
      <c r="M14376" s="290"/>
    </row>
    <row r="14377" spans="11:13" x14ac:dyDescent="0.35">
      <c r="K14377" s="293"/>
      <c r="M14377" s="290"/>
    </row>
    <row r="14378" spans="11:13" x14ac:dyDescent="0.35">
      <c r="K14378" s="293"/>
      <c r="M14378" s="290"/>
    </row>
    <row r="14379" spans="11:13" x14ac:dyDescent="0.35">
      <c r="K14379" s="293"/>
      <c r="M14379" s="290"/>
    </row>
    <row r="14380" spans="11:13" x14ac:dyDescent="0.35">
      <c r="K14380" s="293"/>
      <c r="M14380" s="290"/>
    </row>
    <row r="14381" spans="11:13" x14ac:dyDescent="0.35">
      <c r="K14381" s="293"/>
      <c r="M14381" s="290"/>
    </row>
    <row r="14382" spans="11:13" x14ac:dyDescent="0.35">
      <c r="K14382" s="293"/>
      <c r="M14382" s="290"/>
    </row>
    <row r="14383" spans="11:13" x14ac:dyDescent="0.35">
      <c r="K14383" s="293"/>
      <c r="M14383" s="290"/>
    </row>
    <row r="14384" spans="11:13" x14ac:dyDescent="0.35">
      <c r="K14384" s="293"/>
      <c r="M14384" s="290"/>
    </row>
    <row r="14385" spans="11:13" x14ac:dyDescent="0.35">
      <c r="K14385" s="293"/>
      <c r="M14385" s="290"/>
    </row>
    <row r="14386" spans="11:13" x14ac:dyDescent="0.35">
      <c r="K14386" s="293"/>
      <c r="M14386" s="290"/>
    </row>
    <row r="14387" spans="11:13" x14ac:dyDescent="0.35">
      <c r="K14387" s="293"/>
      <c r="M14387" s="290"/>
    </row>
    <row r="14388" spans="11:13" x14ac:dyDescent="0.35">
      <c r="K14388" s="293"/>
      <c r="M14388" s="290"/>
    </row>
    <row r="14389" spans="11:13" x14ac:dyDescent="0.35">
      <c r="K14389" s="293"/>
      <c r="M14389" s="290"/>
    </row>
    <row r="14390" spans="11:13" x14ac:dyDescent="0.35">
      <c r="K14390" s="293"/>
      <c r="M14390" s="290"/>
    </row>
    <row r="14391" spans="11:13" x14ac:dyDescent="0.35">
      <c r="K14391" s="293"/>
      <c r="M14391" s="290"/>
    </row>
    <row r="14392" spans="11:13" x14ac:dyDescent="0.35">
      <c r="K14392" s="293"/>
      <c r="M14392" s="290"/>
    </row>
    <row r="14393" spans="11:13" x14ac:dyDescent="0.35">
      <c r="K14393" s="293"/>
      <c r="M14393" s="290"/>
    </row>
    <row r="14394" spans="11:13" x14ac:dyDescent="0.35">
      <c r="K14394" s="293"/>
      <c r="M14394" s="290"/>
    </row>
    <row r="14395" spans="11:13" x14ac:dyDescent="0.35">
      <c r="K14395" s="293"/>
      <c r="M14395" s="290"/>
    </row>
    <row r="14396" spans="11:13" x14ac:dyDescent="0.35">
      <c r="K14396" s="293"/>
      <c r="M14396" s="290"/>
    </row>
    <row r="14397" spans="11:13" x14ac:dyDescent="0.35">
      <c r="K14397" s="293"/>
      <c r="M14397" s="290"/>
    </row>
    <row r="14398" spans="11:13" x14ac:dyDescent="0.35">
      <c r="K14398" s="293"/>
      <c r="M14398" s="290"/>
    </row>
    <row r="14399" spans="11:13" x14ac:dyDescent="0.35">
      <c r="K14399" s="293"/>
      <c r="M14399" s="290"/>
    </row>
    <row r="14400" spans="11:13" x14ac:dyDescent="0.35">
      <c r="K14400" s="293"/>
      <c r="M14400" s="290"/>
    </row>
    <row r="14401" spans="11:13" x14ac:dyDescent="0.35">
      <c r="K14401" s="293"/>
      <c r="M14401" s="290"/>
    </row>
    <row r="14402" spans="11:13" x14ac:dyDescent="0.35">
      <c r="K14402" s="293"/>
      <c r="M14402" s="290"/>
    </row>
    <row r="14403" spans="11:13" x14ac:dyDescent="0.35">
      <c r="K14403" s="293"/>
      <c r="M14403" s="290"/>
    </row>
    <row r="14404" spans="11:13" x14ac:dyDescent="0.35">
      <c r="K14404" s="293"/>
      <c r="M14404" s="290"/>
    </row>
    <row r="14405" spans="11:13" x14ac:dyDescent="0.35">
      <c r="K14405" s="293"/>
      <c r="M14405" s="290"/>
    </row>
    <row r="14406" spans="11:13" x14ac:dyDescent="0.35">
      <c r="K14406" s="293"/>
      <c r="M14406" s="290"/>
    </row>
    <row r="14407" spans="11:13" x14ac:dyDescent="0.35">
      <c r="K14407" s="293"/>
      <c r="M14407" s="290"/>
    </row>
    <row r="14408" spans="11:13" x14ac:dyDescent="0.35">
      <c r="K14408" s="293"/>
      <c r="M14408" s="290"/>
    </row>
    <row r="14409" spans="11:13" x14ac:dyDescent="0.35">
      <c r="K14409" s="293"/>
      <c r="M14409" s="290"/>
    </row>
    <row r="14410" spans="11:13" x14ac:dyDescent="0.35">
      <c r="K14410" s="293"/>
      <c r="M14410" s="290"/>
    </row>
    <row r="14411" spans="11:13" x14ac:dyDescent="0.35">
      <c r="K14411" s="293"/>
      <c r="M14411" s="290"/>
    </row>
    <row r="14412" spans="11:13" x14ac:dyDescent="0.35">
      <c r="K14412" s="293"/>
      <c r="M14412" s="290"/>
    </row>
    <row r="14413" spans="11:13" x14ac:dyDescent="0.35">
      <c r="K14413" s="293"/>
      <c r="M14413" s="290"/>
    </row>
    <row r="14414" spans="11:13" x14ac:dyDescent="0.35">
      <c r="K14414" s="293"/>
      <c r="M14414" s="290"/>
    </row>
    <row r="14415" spans="11:13" x14ac:dyDescent="0.35">
      <c r="K14415" s="293"/>
      <c r="M14415" s="290"/>
    </row>
    <row r="14416" spans="11:13" x14ac:dyDescent="0.35">
      <c r="K14416" s="293"/>
      <c r="M14416" s="290"/>
    </row>
    <row r="14417" spans="11:13" x14ac:dyDescent="0.35">
      <c r="K14417" s="293"/>
      <c r="M14417" s="290"/>
    </row>
    <row r="14418" spans="11:13" x14ac:dyDescent="0.35">
      <c r="K14418" s="293"/>
      <c r="M14418" s="290"/>
    </row>
    <row r="14419" spans="11:13" x14ac:dyDescent="0.35">
      <c r="K14419" s="293"/>
      <c r="M14419" s="290"/>
    </row>
    <row r="14420" spans="11:13" x14ac:dyDescent="0.35">
      <c r="K14420" s="293"/>
      <c r="M14420" s="290"/>
    </row>
    <row r="14421" spans="11:13" x14ac:dyDescent="0.35">
      <c r="K14421" s="293"/>
      <c r="M14421" s="290"/>
    </row>
    <row r="14422" spans="11:13" x14ac:dyDescent="0.35">
      <c r="K14422" s="293"/>
      <c r="M14422" s="290"/>
    </row>
    <row r="14423" spans="11:13" x14ac:dyDescent="0.35">
      <c r="K14423" s="293"/>
      <c r="M14423" s="290"/>
    </row>
    <row r="14424" spans="11:13" x14ac:dyDescent="0.35">
      <c r="K14424" s="293"/>
      <c r="M14424" s="290"/>
    </row>
    <row r="14425" spans="11:13" x14ac:dyDescent="0.35">
      <c r="K14425" s="293"/>
      <c r="M14425" s="290"/>
    </row>
    <row r="14426" spans="11:13" x14ac:dyDescent="0.35">
      <c r="K14426" s="293"/>
      <c r="M14426" s="290"/>
    </row>
    <row r="14427" spans="11:13" x14ac:dyDescent="0.35">
      <c r="K14427" s="293"/>
      <c r="M14427" s="290"/>
    </row>
    <row r="14428" spans="11:13" x14ac:dyDescent="0.35">
      <c r="K14428" s="293"/>
      <c r="M14428" s="290"/>
    </row>
    <row r="14429" spans="11:13" x14ac:dyDescent="0.35">
      <c r="K14429" s="293"/>
      <c r="M14429" s="290"/>
    </row>
    <row r="14430" spans="11:13" x14ac:dyDescent="0.35">
      <c r="K14430" s="293"/>
      <c r="M14430" s="290"/>
    </row>
    <row r="14431" spans="11:13" x14ac:dyDescent="0.35">
      <c r="K14431" s="293"/>
      <c r="M14431" s="290"/>
    </row>
    <row r="14432" spans="11:13" x14ac:dyDescent="0.35">
      <c r="K14432" s="293"/>
      <c r="M14432" s="290"/>
    </row>
    <row r="14433" spans="11:13" x14ac:dyDescent="0.35">
      <c r="K14433" s="293"/>
      <c r="M14433" s="290"/>
    </row>
    <row r="14434" spans="11:13" x14ac:dyDescent="0.35">
      <c r="K14434" s="293"/>
      <c r="M14434" s="290"/>
    </row>
    <row r="14435" spans="11:13" x14ac:dyDescent="0.35">
      <c r="K14435" s="293"/>
      <c r="M14435" s="290"/>
    </row>
    <row r="14436" spans="11:13" x14ac:dyDescent="0.35">
      <c r="K14436" s="293"/>
      <c r="M14436" s="290"/>
    </row>
    <row r="14437" spans="11:13" x14ac:dyDescent="0.35">
      <c r="K14437" s="293"/>
      <c r="M14437" s="290"/>
    </row>
    <row r="14438" spans="11:13" x14ac:dyDescent="0.35">
      <c r="K14438" s="293"/>
      <c r="M14438" s="290"/>
    </row>
    <row r="14439" spans="11:13" x14ac:dyDescent="0.35">
      <c r="K14439" s="293"/>
      <c r="M14439" s="290"/>
    </row>
    <row r="14440" spans="11:13" x14ac:dyDescent="0.35">
      <c r="K14440" s="293"/>
      <c r="M14440" s="290"/>
    </row>
    <row r="14441" spans="11:13" x14ac:dyDescent="0.35">
      <c r="K14441" s="293"/>
      <c r="M14441" s="290"/>
    </row>
    <row r="14442" spans="11:13" x14ac:dyDescent="0.35">
      <c r="K14442" s="293"/>
      <c r="M14442" s="290"/>
    </row>
    <row r="14443" spans="11:13" x14ac:dyDescent="0.35">
      <c r="K14443" s="293"/>
      <c r="M14443" s="290"/>
    </row>
    <row r="14444" spans="11:13" x14ac:dyDescent="0.35">
      <c r="K14444" s="293"/>
      <c r="M14444" s="290"/>
    </row>
    <row r="14445" spans="11:13" x14ac:dyDescent="0.35">
      <c r="K14445" s="293"/>
      <c r="M14445" s="290"/>
    </row>
    <row r="14446" spans="11:13" x14ac:dyDescent="0.35">
      <c r="K14446" s="293"/>
      <c r="M14446" s="290"/>
    </row>
    <row r="14447" spans="11:13" x14ac:dyDescent="0.35">
      <c r="K14447" s="293"/>
      <c r="M14447" s="290"/>
    </row>
    <row r="14448" spans="11:13" x14ac:dyDescent="0.35">
      <c r="K14448" s="293"/>
      <c r="M14448" s="290"/>
    </row>
    <row r="14449" spans="11:13" x14ac:dyDescent="0.35">
      <c r="K14449" s="293"/>
      <c r="M14449" s="290"/>
    </row>
    <row r="14450" spans="11:13" x14ac:dyDescent="0.35">
      <c r="K14450" s="293"/>
      <c r="M14450" s="290"/>
    </row>
    <row r="14451" spans="11:13" x14ac:dyDescent="0.35">
      <c r="K14451" s="293"/>
      <c r="M14451" s="290"/>
    </row>
    <row r="14452" spans="11:13" x14ac:dyDescent="0.35">
      <c r="K14452" s="293"/>
      <c r="M14452" s="290"/>
    </row>
    <row r="14453" spans="11:13" x14ac:dyDescent="0.35">
      <c r="K14453" s="293"/>
      <c r="M14453" s="290"/>
    </row>
    <row r="14454" spans="11:13" x14ac:dyDescent="0.35">
      <c r="K14454" s="293"/>
      <c r="M14454" s="290"/>
    </row>
    <row r="14455" spans="11:13" x14ac:dyDescent="0.35">
      <c r="K14455" s="293"/>
      <c r="M14455" s="290"/>
    </row>
    <row r="14456" spans="11:13" x14ac:dyDescent="0.35">
      <c r="K14456" s="293"/>
      <c r="M14456" s="290"/>
    </row>
    <row r="14457" spans="11:13" x14ac:dyDescent="0.35">
      <c r="K14457" s="293"/>
      <c r="M14457" s="290"/>
    </row>
    <row r="14458" spans="11:13" x14ac:dyDescent="0.35">
      <c r="K14458" s="293"/>
      <c r="M14458" s="290"/>
    </row>
    <row r="14459" spans="11:13" x14ac:dyDescent="0.35">
      <c r="K14459" s="293"/>
      <c r="M14459" s="290"/>
    </row>
    <row r="14460" spans="11:13" x14ac:dyDescent="0.35">
      <c r="K14460" s="293"/>
      <c r="M14460" s="290"/>
    </row>
    <row r="14461" spans="11:13" x14ac:dyDescent="0.35">
      <c r="K14461" s="293"/>
      <c r="M14461" s="290"/>
    </row>
    <row r="14462" spans="11:13" x14ac:dyDescent="0.35">
      <c r="K14462" s="293"/>
      <c r="M14462" s="290"/>
    </row>
    <row r="14463" spans="11:13" x14ac:dyDescent="0.35">
      <c r="K14463" s="293"/>
      <c r="M14463" s="290"/>
    </row>
    <row r="14464" spans="11:13" x14ac:dyDescent="0.35">
      <c r="K14464" s="293"/>
      <c r="M14464" s="290"/>
    </row>
    <row r="14465" spans="11:13" x14ac:dyDescent="0.35">
      <c r="K14465" s="293"/>
      <c r="M14465" s="290"/>
    </row>
    <row r="14466" spans="11:13" x14ac:dyDescent="0.35">
      <c r="K14466" s="293"/>
      <c r="M14466" s="290"/>
    </row>
    <row r="14467" spans="11:13" x14ac:dyDescent="0.35">
      <c r="K14467" s="293"/>
      <c r="M14467" s="290"/>
    </row>
    <row r="14468" spans="11:13" x14ac:dyDescent="0.35">
      <c r="K14468" s="293"/>
      <c r="M14468" s="290"/>
    </row>
    <row r="14469" spans="11:13" x14ac:dyDescent="0.35">
      <c r="K14469" s="293"/>
      <c r="M14469" s="290"/>
    </row>
    <row r="14470" spans="11:13" x14ac:dyDescent="0.35">
      <c r="K14470" s="293"/>
      <c r="M14470" s="290"/>
    </row>
    <row r="14471" spans="11:13" x14ac:dyDescent="0.35">
      <c r="K14471" s="293"/>
      <c r="M14471" s="290"/>
    </row>
    <row r="14472" spans="11:13" x14ac:dyDescent="0.35">
      <c r="K14472" s="293"/>
      <c r="M14472" s="290"/>
    </row>
    <row r="14473" spans="11:13" x14ac:dyDescent="0.35">
      <c r="K14473" s="293"/>
      <c r="M14473" s="290"/>
    </row>
    <row r="14474" spans="11:13" x14ac:dyDescent="0.35">
      <c r="K14474" s="293"/>
      <c r="M14474" s="290"/>
    </row>
    <row r="14475" spans="11:13" x14ac:dyDescent="0.35">
      <c r="K14475" s="293"/>
      <c r="M14475" s="290"/>
    </row>
    <row r="14476" spans="11:13" x14ac:dyDescent="0.35">
      <c r="K14476" s="293"/>
      <c r="M14476" s="290"/>
    </row>
    <row r="14477" spans="11:13" x14ac:dyDescent="0.35">
      <c r="K14477" s="293"/>
      <c r="M14477" s="290"/>
    </row>
    <row r="14478" spans="11:13" x14ac:dyDescent="0.35">
      <c r="K14478" s="293"/>
      <c r="M14478" s="290"/>
    </row>
    <row r="14479" spans="11:13" x14ac:dyDescent="0.35">
      <c r="K14479" s="293"/>
      <c r="M14479" s="290"/>
    </row>
    <row r="14480" spans="11:13" x14ac:dyDescent="0.35">
      <c r="K14480" s="293"/>
      <c r="M14480" s="290"/>
    </row>
    <row r="14481" spans="11:13" x14ac:dyDescent="0.35">
      <c r="K14481" s="293"/>
      <c r="M14481" s="290"/>
    </row>
    <row r="14482" spans="11:13" x14ac:dyDescent="0.35">
      <c r="K14482" s="293"/>
      <c r="M14482" s="290"/>
    </row>
    <row r="14483" spans="11:13" x14ac:dyDescent="0.35">
      <c r="K14483" s="293"/>
      <c r="M14483" s="290"/>
    </row>
    <row r="14484" spans="11:13" x14ac:dyDescent="0.35">
      <c r="K14484" s="293"/>
      <c r="M14484" s="290"/>
    </row>
    <row r="14485" spans="11:13" x14ac:dyDescent="0.35">
      <c r="K14485" s="293"/>
      <c r="M14485" s="290"/>
    </row>
    <row r="14486" spans="11:13" x14ac:dyDescent="0.35">
      <c r="K14486" s="293"/>
      <c r="M14486" s="290"/>
    </row>
    <row r="14487" spans="11:13" x14ac:dyDescent="0.35">
      <c r="K14487" s="293"/>
      <c r="M14487" s="290"/>
    </row>
    <row r="14488" spans="11:13" x14ac:dyDescent="0.35">
      <c r="K14488" s="293"/>
      <c r="M14488" s="290"/>
    </row>
    <row r="14489" spans="11:13" x14ac:dyDescent="0.35">
      <c r="K14489" s="293"/>
      <c r="M14489" s="290"/>
    </row>
    <row r="14490" spans="11:13" x14ac:dyDescent="0.35">
      <c r="K14490" s="293"/>
      <c r="M14490" s="290"/>
    </row>
    <row r="14491" spans="11:13" x14ac:dyDescent="0.35">
      <c r="K14491" s="293"/>
      <c r="M14491" s="290"/>
    </row>
    <row r="14492" spans="11:13" x14ac:dyDescent="0.35">
      <c r="K14492" s="293"/>
      <c r="M14492" s="290"/>
    </row>
    <row r="14493" spans="11:13" x14ac:dyDescent="0.35">
      <c r="K14493" s="293"/>
      <c r="M14493" s="290"/>
    </row>
    <row r="14494" spans="11:13" x14ac:dyDescent="0.35">
      <c r="K14494" s="293"/>
      <c r="M14494" s="290"/>
    </row>
    <row r="14495" spans="11:13" x14ac:dyDescent="0.35">
      <c r="K14495" s="293"/>
      <c r="M14495" s="290"/>
    </row>
    <row r="14496" spans="11:13" x14ac:dyDescent="0.35">
      <c r="K14496" s="293"/>
      <c r="M14496" s="290"/>
    </row>
    <row r="14497" spans="11:13" x14ac:dyDescent="0.35">
      <c r="K14497" s="293"/>
      <c r="M14497" s="290"/>
    </row>
    <row r="14498" spans="11:13" x14ac:dyDescent="0.35">
      <c r="K14498" s="293"/>
      <c r="M14498" s="290"/>
    </row>
    <row r="14499" spans="11:13" x14ac:dyDescent="0.35">
      <c r="K14499" s="293"/>
      <c r="M14499" s="290"/>
    </row>
    <row r="14500" spans="11:13" x14ac:dyDescent="0.35">
      <c r="K14500" s="293"/>
      <c r="M14500" s="290"/>
    </row>
    <row r="14501" spans="11:13" x14ac:dyDescent="0.35">
      <c r="K14501" s="293"/>
      <c r="M14501" s="290"/>
    </row>
    <row r="14502" spans="11:13" x14ac:dyDescent="0.35">
      <c r="K14502" s="293"/>
      <c r="M14502" s="290"/>
    </row>
    <row r="14503" spans="11:13" x14ac:dyDescent="0.35">
      <c r="K14503" s="293"/>
      <c r="M14503" s="290"/>
    </row>
    <row r="14504" spans="11:13" x14ac:dyDescent="0.35">
      <c r="K14504" s="293"/>
      <c r="M14504" s="290"/>
    </row>
    <row r="14505" spans="11:13" x14ac:dyDescent="0.35">
      <c r="K14505" s="293"/>
      <c r="M14505" s="290"/>
    </row>
    <row r="14506" spans="11:13" x14ac:dyDescent="0.35">
      <c r="K14506" s="293"/>
      <c r="M14506" s="290"/>
    </row>
    <row r="14507" spans="11:13" x14ac:dyDescent="0.35">
      <c r="K14507" s="293"/>
      <c r="M14507" s="290"/>
    </row>
    <row r="14508" spans="11:13" x14ac:dyDescent="0.35">
      <c r="K14508" s="293"/>
      <c r="M14508" s="290"/>
    </row>
    <row r="14509" spans="11:13" x14ac:dyDescent="0.35">
      <c r="K14509" s="293"/>
      <c r="M14509" s="290"/>
    </row>
    <row r="14510" spans="11:13" x14ac:dyDescent="0.35">
      <c r="K14510" s="293"/>
      <c r="M14510" s="290"/>
    </row>
    <row r="14511" spans="11:13" x14ac:dyDescent="0.35">
      <c r="K14511" s="293"/>
      <c r="M14511" s="290"/>
    </row>
    <row r="14512" spans="11:13" x14ac:dyDescent="0.35">
      <c r="K14512" s="293"/>
      <c r="M14512" s="290"/>
    </row>
    <row r="14513" spans="11:13" x14ac:dyDescent="0.35">
      <c r="K14513" s="293"/>
      <c r="M14513" s="290"/>
    </row>
    <row r="14514" spans="11:13" x14ac:dyDescent="0.35">
      <c r="K14514" s="293"/>
      <c r="M14514" s="290"/>
    </row>
    <row r="14515" spans="11:13" x14ac:dyDescent="0.35">
      <c r="K14515" s="293"/>
      <c r="M14515" s="290"/>
    </row>
    <row r="14516" spans="11:13" x14ac:dyDescent="0.35">
      <c r="K14516" s="293"/>
      <c r="M14516" s="290"/>
    </row>
    <row r="14517" spans="11:13" x14ac:dyDescent="0.35">
      <c r="K14517" s="293"/>
      <c r="M14517" s="290"/>
    </row>
    <row r="14518" spans="11:13" x14ac:dyDescent="0.35">
      <c r="K14518" s="293"/>
      <c r="M14518" s="290"/>
    </row>
    <row r="14519" spans="11:13" x14ac:dyDescent="0.35">
      <c r="K14519" s="293"/>
      <c r="M14519" s="290"/>
    </row>
    <row r="14520" spans="11:13" x14ac:dyDescent="0.35">
      <c r="K14520" s="293"/>
      <c r="M14520" s="290"/>
    </row>
    <row r="14521" spans="11:13" x14ac:dyDescent="0.35">
      <c r="K14521" s="293"/>
      <c r="M14521" s="290"/>
    </row>
    <row r="14522" spans="11:13" x14ac:dyDescent="0.35">
      <c r="K14522" s="293"/>
      <c r="M14522" s="290"/>
    </row>
    <row r="14523" spans="11:13" x14ac:dyDescent="0.35">
      <c r="K14523" s="293"/>
      <c r="M14523" s="290"/>
    </row>
    <row r="14524" spans="11:13" x14ac:dyDescent="0.35">
      <c r="K14524" s="293"/>
      <c r="M14524" s="290"/>
    </row>
    <row r="14525" spans="11:13" x14ac:dyDescent="0.35">
      <c r="K14525" s="293"/>
      <c r="M14525" s="290"/>
    </row>
    <row r="14526" spans="11:13" x14ac:dyDescent="0.35">
      <c r="K14526" s="293"/>
      <c r="M14526" s="290"/>
    </row>
    <row r="14527" spans="11:13" x14ac:dyDescent="0.35">
      <c r="K14527" s="293"/>
      <c r="M14527" s="290"/>
    </row>
    <row r="14528" spans="11:13" x14ac:dyDescent="0.35">
      <c r="K14528" s="293"/>
      <c r="M14528" s="290"/>
    </row>
    <row r="14529" spans="11:13" x14ac:dyDescent="0.35">
      <c r="K14529" s="293"/>
      <c r="M14529" s="290"/>
    </row>
    <row r="14530" spans="11:13" x14ac:dyDescent="0.35">
      <c r="K14530" s="293"/>
      <c r="M14530" s="290"/>
    </row>
    <row r="14531" spans="11:13" x14ac:dyDescent="0.35">
      <c r="K14531" s="293"/>
      <c r="M14531" s="290"/>
    </row>
    <row r="14532" spans="11:13" x14ac:dyDescent="0.35">
      <c r="K14532" s="293"/>
      <c r="M14532" s="290"/>
    </row>
    <row r="14533" spans="11:13" x14ac:dyDescent="0.35">
      <c r="K14533" s="293"/>
      <c r="M14533" s="290"/>
    </row>
    <row r="14534" spans="11:13" x14ac:dyDescent="0.35">
      <c r="K14534" s="293"/>
      <c r="M14534" s="290"/>
    </row>
    <row r="14535" spans="11:13" x14ac:dyDescent="0.35">
      <c r="K14535" s="293"/>
      <c r="M14535" s="290"/>
    </row>
    <row r="14536" spans="11:13" x14ac:dyDescent="0.35">
      <c r="K14536" s="293"/>
      <c r="M14536" s="290"/>
    </row>
    <row r="14537" spans="11:13" x14ac:dyDescent="0.35">
      <c r="K14537" s="293"/>
      <c r="M14537" s="290"/>
    </row>
    <row r="14538" spans="11:13" x14ac:dyDescent="0.35">
      <c r="K14538" s="293"/>
      <c r="M14538" s="290"/>
    </row>
    <row r="14539" spans="11:13" x14ac:dyDescent="0.35">
      <c r="K14539" s="293"/>
      <c r="M14539" s="290"/>
    </row>
    <row r="14540" spans="11:13" x14ac:dyDescent="0.35">
      <c r="K14540" s="293"/>
      <c r="M14540" s="290"/>
    </row>
    <row r="14541" spans="11:13" x14ac:dyDescent="0.35">
      <c r="K14541" s="293"/>
      <c r="M14541" s="290"/>
    </row>
    <row r="14542" spans="11:13" x14ac:dyDescent="0.35">
      <c r="K14542" s="293"/>
      <c r="M14542" s="290"/>
    </row>
    <row r="14543" spans="11:13" x14ac:dyDescent="0.35">
      <c r="K14543" s="293"/>
      <c r="M14543" s="290"/>
    </row>
    <row r="14544" spans="11:13" x14ac:dyDescent="0.35">
      <c r="K14544" s="293"/>
      <c r="M14544" s="290"/>
    </row>
    <row r="14545" spans="11:13" x14ac:dyDescent="0.35">
      <c r="K14545" s="293"/>
      <c r="M14545" s="290"/>
    </row>
    <row r="14546" spans="11:13" x14ac:dyDescent="0.35">
      <c r="K14546" s="293"/>
      <c r="M14546" s="290"/>
    </row>
    <row r="14547" spans="11:13" x14ac:dyDescent="0.35">
      <c r="K14547" s="293"/>
      <c r="M14547" s="290"/>
    </row>
    <row r="14548" spans="11:13" x14ac:dyDescent="0.35">
      <c r="K14548" s="293"/>
      <c r="M14548" s="290"/>
    </row>
    <row r="14549" spans="11:13" x14ac:dyDescent="0.35">
      <c r="K14549" s="293"/>
      <c r="M14549" s="290"/>
    </row>
    <row r="14550" spans="11:13" x14ac:dyDescent="0.35">
      <c r="K14550" s="293"/>
      <c r="M14550" s="290"/>
    </row>
    <row r="14551" spans="11:13" x14ac:dyDescent="0.35">
      <c r="K14551" s="293"/>
      <c r="M14551" s="290"/>
    </row>
    <row r="14552" spans="11:13" x14ac:dyDescent="0.35">
      <c r="K14552" s="293"/>
      <c r="M14552" s="290"/>
    </row>
    <row r="14553" spans="11:13" x14ac:dyDescent="0.35">
      <c r="K14553" s="293"/>
      <c r="M14553" s="290"/>
    </row>
    <row r="14554" spans="11:13" x14ac:dyDescent="0.35">
      <c r="K14554" s="293"/>
      <c r="M14554" s="290"/>
    </row>
    <row r="14555" spans="11:13" x14ac:dyDescent="0.35">
      <c r="K14555" s="293"/>
      <c r="M14555" s="290"/>
    </row>
    <row r="14556" spans="11:13" x14ac:dyDescent="0.35">
      <c r="K14556" s="293"/>
      <c r="M14556" s="290"/>
    </row>
    <row r="14557" spans="11:13" x14ac:dyDescent="0.35">
      <c r="K14557" s="293"/>
      <c r="M14557" s="290"/>
    </row>
    <row r="14558" spans="11:13" x14ac:dyDescent="0.35">
      <c r="K14558" s="293"/>
      <c r="M14558" s="290"/>
    </row>
    <row r="14559" spans="11:13" x14ac:dyDescent="0.35">
      <c r="K14559" s="293"/>
      <c r="M14559" s="290"/>
    </row>
    <row r="14560" spans="11:13" x14ac:dyDescent="0.35">
      <c r="K14560" s="293"/>
      <c r="M14560" s="290"/>
    </row>
    <row r="14561" spans="11:13" x14ac:dyDescent="0.35">
      <c r="K14561" s="293"/>
      <c r="M14561" s="290"/>
    </row>
    <row r="14562" spans="11:13" x14ac:dyDescent="0.35">
      <c r="K14562" s="293"/>
      <c r="M14562" s="290"/>
    </row>
    <row r="14563" spans="11:13" x14ac:dyDescent="0.35">
      <c r="K14563" s="293"/>
      <c r="M14563" s="290"/>
    </row>
    <row r="14564" spans="11:13" x14ac:dyDescent="0.35">
      <c r="K14564" s="293"/>
      <c r="M14564" s="290"/>
    </row>
    <row r="14565" spans="11:13" x14ac:dyDescent="0.35">
      <c r="K14565" s="293"/>
      <c r="M14565" s="290"/>
    </row>
    <row r="14566" spans="11:13" x14ac:dyDescent="0.35">
      <c r="K14566" s="293"/>
      <c r="M14566" s="290"/>
    </row>
    <row r="14567" spans="11:13" x14ac:dyDescent="0.35">
      <c r="K14567" s="293"/>
      <c r="M14567" s="290"/>
    </row>
    <row r="14568" spans="11:13" x14ac:dyDescent="0.35">
      <c r="K14568" s="293"/>
      <c r="M14568" s="290"/>
    </row>
    <row r="14569" spans="11:13" x14ac:dyDescent="0.35">
      <c r="K14569" s="293"/>
      <c r="M14569" s="290"/>
    </row>
    <row r="14570" spans="11:13" x14ac:dyDescent="0.35">
      <c r="K14570" s="293"/>
      <c r="M14570" s="290"/>
    </row>
    <row r="14571" spans="11:13" x14ac:dyDescent="0.35">
      <c r="K14571" s="293"/>
      <c r="M14571" s="290"/>
    </row>
    <row r="14572" spans="11:13" x14ac:dyDescent="0.35">
      <c r="K14572" s="293"/>
      <c r="M14572" s="290"/>
    </row>
    <row r="14573" spans="11:13" x14ac:dyDescent="0.35">
      <c r="K14573" s="293"/>
      <c r="M14573" s="290"/>
    </row>
    <row r="14574" spans="11:13" x14ac:dyDescent="0.35">
      <c r="K14574" s="293"/>
      <c r="M14574" s="290"/>
    </row>
    <row r="14575" spans="11:13" x14ac:dyDescent="0.35">
      <c r="K14575" s="293"/>
      <c r="M14575" s="290"/>
    </row>
    <row r="14576" spans="11:13" x14ac:dyDescent="0.35">
      <c r="K14576" s="293"/>
      <c r="M14576" s="290"/>
    </row>
    <row r="14577" spans="11:13" x14ac:dyDescent="0.35">
      <c r="K14577" s="293"/>
      <c r="M14577" s="290"/>
    </row>
    <row r="14578" spans="11:13" x14ac:dyDescent="0.35">
      <c r="K14578" s="293"/>
      <c r="M14578" s="290"/>
    </row>
    <row r="14579" spans="11:13" x14ac:dyDescent="0.35">
      <c r="K14579" s="293"/>
      <c r="M14579" s="290"/>
    </row>
    <row r="14580" spans="11:13" x14ac:dyDescent="0.35">
      <c r="K14580" s="293"/>
      <c r="M14580" s="290"/>
    </row>
    <row r="14581" spans="11:13" x14ac:dyDescent="0.35">
      <c r="K14581" s="293"/>
      <c r="M14581" s="290"/>
    </row>
    <row r="14582" spans="11:13" x14ac:dyDescent="0.35">
      <c r="K14582" s="293"/>
      <c r="M14582" s="290"/>
    </row>
    <row r="14583" spans="11:13" x14ac:dyDescent="0.35">
      <c r="K14583" s="293"/>
      <c r="M14583" s="290"/>
    </row>
    <row r="14584" spans="11:13" x14ac:dyDescent="0.35">
      <c r="K14584" s="293"/>
      <c r="M14584" s="290"/>
    </row>
    <row r="14585" spans="11:13" x14ac:dyDescent="0.35">
      <c r="K14585" s="293"/>
      <c r="M14585" s="290"/>
    </row>
    <row r="14586" spans="11:13" x14ac:dyDescent="0.35">
      <c r="K14586" s="293"/>
      <c r="M14586" s="290"/>
    </row>
    <row r="14587" spans="11:13" x14ac:dyDescent="0.35">
      <c r="K14587" s="293"/>
      <c r="M14587" s="290"/>
    </row>
    <row r="14588" spans="11:13" x14ac:dyDescent="0.35">
      <c r="K14588" s="293"/>
      <c r="M14588" s="290"/>
    </row>
    <row r="14589" spans="11:13" x14ac:dyDescent="0.35">
      <c r="K14589" s="293"/>
      <c r="M14589" s="290"/>
    </row>
    <row r="14590" spans="11:13" x14ac:dyDescent="0.35">
      <c r="K14590" s="293"/>
      <c r="M14590" s="290"/>
    </row>
    <row r="14591" spans="11:13" x14ac:dyDescent="0.35">
      <c r="K14591" s="293"/>
      <c r="M14591" s="290"/>
    </row>
    <row r="14592" spans="11:13" x14ac:dyDescent="0.35">
      <c r="K14592" s="293"/>
      <c r="M14592" s="290"/>
    </row>
    <row r="14593" spans="11:13" x14ac:dyDescent="0.35">
      <c r="K14593" s="293"/>
      <c r="M14593" s="290"/>
    </row>
    <row r="14594" spans="11:13" x14ac:dyDescent="0.35">
      <c r="K14594" s="293"/>
      <c r="M14594" s="290"/>
    </row>
    <row r="14595" spans="11:13" x14ac:dyDescent="0.35">
      <c r="K14595" s="293"/>
      <c r="M14595" s="290"/>
    </row>
    <row r="14596" spans="11:13" x14ac:dyDescent="0.35">
      <c r="K14596" s="293"/>
      <c r="M14596" s="290"/>
    </row>
    <row r="14597" spans="11:13" x14ac:dyDescent="0.35">
      <c r="K14597" s="293"/>
      <c r="M14597" s="290"/>
    </row>
    <row r="14598" spans="11:13" x14ac:dyDescent="0.35">
      <c r="K14598" s="293"/>
      <c r="M14598" s="290"/>
    </row>
    <row r="14599" spans="11:13" x14ac:dyDescent="0.35">
      <c r="K14599" s="293"/>
      <c r="M14599" s="290"/>
    </row>
    <row r="14600" spans="11:13" x14ac:dyDescent="0.35">
      <c r="K14600" s="293"/>
      <c r="M14600" s="290"/>
    </row>
    <row r="14601" spans="11:13" x14ac:dyDescent="0.35">
      <c r="K14601" s="293"/>
      <c r="M14601" s="290"/>
    </row>
    <row r="14602" spans="11:13" x14ac:dyDescent="0.35">
      <c r="K14602" s="293"/>
      <c r="M14602" s="290"/>
    </row>
    <row r="14603" spans="11:13" x14ac:dyDescent="0.35">
      <c r="K14603" s="293"/>
      <c r="M14603" s="290"/>
    </row>
    <row r="14604" spans="11:13" x14ac:dyDescent="0.35">
      <c r="K14604" s="293"/>
      <c r="M14604" s="290"/>
    </row>
    <row r="14605" spans="11:13" x14ac:dyDescent="0.35">
      <c r="K14605" s="293"/>
      <c r="M14605" s="290"/>
    </row>
    <row r="14606" spans="11:13" x14ac:dyDescent="0.35">
      <c r="K14606" s="293"/>
      <c r="M14606" s="290"/>
    </row>
    <row r="14607" spans="11:13" x14ac:dyDescent="0.35">
      <c r="K14607" s="293"/>
      <c r="M14607" s="290"/>
    </row>
    <row r="14608" spans="11:13" x14ac:dyDescent="0.35">
      <c r="K14608" s="293"/>
      <c r="M14608" s="290"/>
    </row>
    <row r="14609" spans="11:13" x14ac:dyDescent="0.35">
      <c r="K14609" s="293"/>
      <c r="M14609" s="290"/>
    </row>
    <row r="14610" spans="11:13" x14ac:dyDescent="0.35">
      <c r="K14610" s="293"/>
      <c r="M14610" s="290"/>
    </row>
    <row r="14611" spans="11:13" x14ac:dyDescent="0.35">
      <c r="K14611" s="293"/>
      <c r="M14611" s="290"/>
    </row>
    <row r="14612" spans="11:13" x14ac:dyDescent="0.35">
      <c r="K14612" s="293"/>
      <c r="M14612" s="290"/>
    </row>
    <row r="14613" spans="11:13" x14ac:dyDescent="0.35">
      <c r="K14613" s="293"/>
      <c r="M14613" s="290"/>
    </row>
    <row r="14614" spans="11:13" x14ac:dyDescent="0.35">
      <c r="K14614" s="293"/>
      <c r="M14614" s="290"/>
    </row>
    <row r="14615" spans="11:13" x14ac:dyDescent="0.35">
      <c r="K14615" s="293"/>
      <c r="M14615" s="290"/>
    </row>
    <row r="14616" spans="11:13" x14ac:dyDescent="0.35">
      <c r="K14616" s="293"/>
      <c r="M14616" s="290"/>
    </row>
    <row r="14617" spans="11:13" x14ac:dyDescent="0.35">
      <c r="K14617" s="293"/>
      <c r="M14617" s="290"/>
    </row>
    <row r="14618" spans="11:13" x14ac:dyDescent="0.35">
      <c r="K14618" s="293"/>
      <c r="M14618" s="290"/>
    </row>
    <row r="14619" spans="11:13" x14ac:dyDescent="0.35">
      <c r="K14619" s="293"/>
      <c r="M14619" s="290"/>
    </row>
    <row r="14620" spans="11:13" x14ac:dyDescent="0.35">
      <c r="K14620" s="293"/>
      <c r="M14620" s="290"/>
    </row>
    <row r="14621" spans="11:13" x14ac:dyDescent="0.35">
      <c r="K14621" s="293"/>
      <c r="M14621" s="290"/>
    </row>
    <row r="14622" spans="11:13" x14ac:dyDescent="0.35">
      <c r="K14622" s="293"/>
      <c r="M14622" s="290"/>
    </row>
    <row r="14623" spans="11:13" x14ac:dyDescent="0.35">
      <c r="K14623" s="293"/>
      <c r="M14623" s="290"/>
    </row>
    <row r="14624" spans="11:13" x14ac:dyDescent="0.35">
      <c r="K14624" s="293"/>
      <c r="M14624" s="290"/>
    </row>
    <row r="14625" spans="11:13" x14ac:dyDescent="0.35">
      <c r="K14625" s="293"/>
      <c r="M14625" s="290"/>
    </row>
    <row r="14626" spans="11:13" x14ac:dyDescent="0.35">
      <c r="K14626" s="293"/>
      <c r="M14626" s="290"/>
    </row>
    <row r="14627" spans="11:13" x14ac:dyDescent="0.35">
      <c r="K14627" s="293"/>
      <c r="M14627" s="290"/>
    </row>
    <row r="14628" spans="11:13" x14ac:dyDescent="0.35">
      <c r="K14628" s="293"/>
      <c r="M14628" s="290"/>
    </row>
    <row r="14629" spans="11:13" x14ac:dyDescent="0.35">
      <c r="K14629" s="293"/>
      <c r="M14629" s="290"/>
    </row>
    <row r="14630" spans="11:13" x14ac:dyDescent="0.35">
      <c r="K14630" s="293"/>
      <c r="M14630" s="290"/>
    </row>
    <row r="14631" spans="11:13" x14ac:dyDescent="0.35">
      <c r="K14631" s="293"/>
      <c r="M14631" s="290"/>
    </row>
    <row r="14632" spans="11:13" x14ac:dyDescent="0.35">
      <c r="K14632" s="293"/>
      <c r="M14632" s="290"/>
    </row>
    <row r="14633" spans="11:13" x14ac:dyDescent="0.35">
      <c r="K14633" s="293"/>
      <c r="M14633" s="290"/>
    </row>
    <row r="14634" spans="11:13" x14ac:dyDescent="0.35">
      <c r="K14634" s="293"/>
      <c r="M14634" s="290"/>
    </row>
    <row r="14635" spans="11:13" x14ac:dyDescent="0.35">
      <c r="K14635" s="293"/>
      <c r="M14635" s="290"/>
    </row>
    <row r="14636" spans="11:13" x14ac:dyDescent="0.35">
      <c r="K14636" s="293"/>
      <c r="M14636" s="290"/>
    </row>
    <row r="14637" spans="11:13" x14ac:dyDescent="0.35">
      <c r="K14637" s="293"/>
      <c r="M14637" s="290"/>
    </row>
    <row r="14638" spans="11:13" x14ac:dyDescent="0.35">
      <c r="K14638" s="293"/>
      <c r="M14638" s="290"/>
    </row>
    <row r="14639" spans="11:13" x14ac:dyDescent="0.35">
      <c r="K14639" s="293"/>
      <c r="M14639" s="290"/>
    </row>
    <row r="14640" spans="11:13" x14ac:dyDescent="0.35">
      <c r="K14640" s="293"/>
      <c r="M14640" s="290"/>
    </row>
    <row r="14641" spans="11:13" x14ac:dyDescent="0.35">
      <c r="K14641" s="293"/>
      <c r="M14641" s="290"/>
    </row>
    <row r="14642" spans="11:13" x14ac:dyDescent="0.35">
      <c r="K14642" s="293"/>
      <c r="M14642" s="290"/>
    </row>
    <row r="14643" spans="11:13" x14ac:dyDescent="0.35">
      <c r="K14643" s="293"/>
      <c r="M14643" s="290"/>
    </row>
    <row r="14644" spans="11:13" x14ac:dyDescent="0.35">
      <c r="K14644" s="293"/>
      <c r="M14644" s="290"/>
    </row>
    <row r="14645" spans="11:13" x14ac:dyDescent="0.35">
      <c r="K14645" s="293"/>
      <c r="M14645" s="290"/>
    </row>
    <row r="14646" spans="11:13" x14ac:dyDescent="0.35">
      <c r="K14646" s="293"/>
      <c r="M14646" s="290"/>
    </row>
    <row r="14647" spans="11:13" x14ac:dyDescent="0.35">
      <c r="K14647" s="293"/>
      <c r="M14647" s="290"/>
    </row>
    <row r="14648" spans="11:13" x14ac:dyDescent="0.35">
      <c r="K14648" s="293"/>
      <c r="M14648" s="290"/>
    </row>
    <row r="14649" spans="11:13" x14ac:dyDescent="0.35">
      <c r="K14649" s="293"/>
      <c r="M14649" s="290"/>
    </row>
    <row r="14650" spans="11:13" x14ac:dyDescent="0.35">
      <c r="K14650" s="293"/>
      <c r="M14650" s="290"/>
    </row>
    <row r="14651" spans="11:13" x14ac:dyDescent="0.35">
      <c r="K14651" s="293"/>
      <c r="M14651" s="290"/>
    </row>
    <row r="14652" spans="11:13" x14ac:dyDescent="0.35">
      <c r="K14652" s="293"/>
      <c r="M14652" s="290"/>
    </row>
    <row r="14653" spans="11:13" x14ac:dyDescent="0.35">
      <c r="K14653" s="293"/>
      <c r="M14653" s="290"/>
    </row>
    <row r="14654" spans="11:13" x14ac:dyDescent="0.35">
      <c r="K14654" s="293"/>
      <c r="M14654" s="290"/>
    </row>
    <row r="14655" spans="11:13" x14ac:dyDescent="0.35">
      <c r="K14655" s="293"/>
      <c r="M14655" s="290"/>
    </row>
    <row r="14656" spans="11:13" x14ac:dyDescent="0.35">
      <c r="K14656" s="293"/>
      <c r="M14656" s="290"/>
    </row>
    <row r="14657" spans="11:13" x14ac:dyDescent="0.35">
      <c r="K14657" s="293"/>
      <c r="M14657" s="290"/>
    </row>
    <row r="14658" spans="11:13" x14ac:dyDescent="0.35">
      <c r="K14658" s="293"/>
      <c r="M14658" s="290"/>
    </row>
    <row r="14659" spans="11:13" x14ac:dyDescent="0.35">
      <c r="K14659" s="293"/>
      <c r="M14659" s="290"/>
    </row>
    <row r="14660" spans="11:13" x14ac:dyDescent="0.35">
      <c r="K14660" s="293"/>
      <c r="M14660" s="290"/>
    </row>
    <row r="14661" spans="11:13" x14ac:dyDescent="0.35">
      <c r="K14661" s="293"/>
      <c r="M14661" s="290"/>
    </row>
    <row r="14662" spans="11:13" x14ac:dyDescent="0.35">
      <c r="K14662" s="293"/>
      <c r="M14662" s="290"/>
    </row>
    <row r="14663" spans="11:13" x14ac:dyDescent="0.35">
      <c r="K14663" s="293"/>
      <c r="M14663" s="290"/>
    </row>
    <row r="14664" spans="11:13" x14ac:dyDescent="0.35">
      <c r="K14664" s="293"/>
      <c r="M14664" s="290"/>
    </row>
    <row r="14665" spans="11:13" x14ac:dyDescent="0.35">
      <c r="K14665" s="293"/>
      <c r="M14665" s="290"/>
    </row>
    <row r="14666" spans="11:13" x14ac:dyDescent="0.35">
      <c r="K14666" s="293"/>
      <c r="M14666" s="290"/>
    </row>
    <row r="14667" spans="11:13" x14ac:dyDescent="0.35">
      <c r="K14667" s="293"/>
      <c r="M14667" s="290"/>
    </row>
    <row r="14668" spans="11:13" x14ac:dyDescent="0.35">
      <c r="K14668" s="293"/>
      <c r="M14668" s="290"/>
    </row>
    <row r="14669" spans="11:13" x14ac:dyDescent="0.35">
      <c r="K14669" s="293"/>
      <c r="M14669" s="290"/>
    </row>
    <row r="14670" spans="11:13" x14ac:dyDescent="0.35">
      <c r="K14670" s="293"/>
      <c r="M14670" s="290"/>
    </row>
    <row r="14671" spans="11:13" x14ac:dyDescent="0.35">
      <c r="K14671" s="293"/>
      <c r="M14671" s="290"/>
    </row>
    <row r="14672" spans="11:13" x14ac:dyDescent="0.35">
      <c r="K14672" s="293"/>
      <c r="M14672" s="290"/>
    </row>
    <row r="14673" spans="11:13" x14ac:dyDescent="0.35">
      <c r="K14673" s="293"/>
      <c r="M14673" s="290"/>
    </row>
    <row r="14674" spans="11:13" x14ac:dyDescent="0.35">
      <c r="K14674" s="293"/>
      <c r="M14674" s="290"/>
    </row>
    <row r="14675" spans="11:13" x14ac:dyDescent="0.35">
      <c r="K14675" s="293"/>
      <c r="M14675" s="290"/>
    </row>
    <row r="14676" spans="11:13" x14ac:dyDescent="0.35">
      <c r="K14676" s="293"/>
      <c r="M14676" s="290"/>
    </row>
    <row r="14677" spans="11:13" x14ac:dyDescent="0.35">
      <c r="K14677" s="293"/>
      <c r="M14677" s="290"/>
    </row>
    <row r="14678" spans="11:13" x14ac:dyDescent="0.35">
      <c r="K14678" s="293"/>
      <c r="M14678" s="290"/>
    </row>
    <row r="14679" spans="11:13" x14ac:dyDescent="0.35">
      <c r="K14679" s="293"/>
      <c r="M14679" s="290"/>
    </row>
    <row r="14680" spans="11:13" x14ac:dyDescent="0.35">
      <c r="K14680" s="293"/>
      <c r="M14680" s="290"/>
    </row>
    <row r="14681" spans="11:13" x14ac:dyDescent="0.35">
      <c r="K14681" s="293"/>
      <c r="M14681" s="290"/>
    </row>
    <row r="14682" spans="11:13" x14ac:dyDescent="0.35">
      <c r="K14682" s="293"/>
      <c r="M14682" s="290"/>
    </row>
    <row r="14683" spans="11:13" x14ac:dyDescent="0.35">
      <c r="K14683" s="293"/>
      <c r="M14683" s="290"/>
    </row>
    <row r="14684" spans="11:13" x14ac:dyDescent="0.35">
      <c r="K14684" s="293"/>
      <c r="M14684" s="290"/>
    </row>
    <row r="14685" spans="11:13" x14ac:dyDescent="0.35">
      <c r="K14685" s="293"/>
      <c r="M14685" s="290"/>
    </row>
    <row r="14686" spans="11:13" x14ac:dyDescent="0.35">
      <c r="K14686" s="293"/>
      <c r="M14686" s="290"/>
    </row>
    <row r="14687" spans="11:13" x14ac:dyDescent="0.35">
      <c r="K14687" s="293"/>
      <c r="M14687" s="290"/>
    </row>
    <row r="14688" spans="11:13" x14ac:dyDescent="0.35">
      <c r="K14688" s="293"/>
      <c r="M14688" s="290"/>
    </row>
    <row r="14689" spans="11:13" x14ac:dyDescent="0.35">
      <c r="K14689" s="293"/>
      <c r="M14689" s="290"/>
    </row>
    <row r="14690" spans="11:13" x14ac:dyDescent="0.35">
      <c r="K14690" s="293"/>
      <c r="M14690" s="290"/>
    </row>
    <row r="14691" spans="11:13" x14ac:dyDescent="0.35">
      <c r="K14691" s="293"/>
      <c r="M14691" s="290"/>
    </row>
    <row r="14692" spans="11:13" x14ac:dyDescent="0.35">
      <c r="K14692" s="293"/>
      <c r="M14692" s="290"/>
    </row>
    <row r="14693" spans="11:13" x14ac:dyDescent="0.35">
      <c r="K14693" s="293"/>
      <c r="M14693" s="290"/>
    </row>
    <row r="14694" spans="11:13" x14ac:dyDescent="0.35">
      <c r="K14694" s="293"/>
      <c r="M14694" s="290"/>
    </row>
    <row r="14695" spans="11:13" x14ac:dyDescent="0.35">
      <c r="K14695" s="293"/>
      <c r="M14695" s="290"/>
    </row>
    <row r="14696" spans="11:13" x14ac:dyDescent="0.35">
      <c r="K14696" s="293"/>
      <c r="M14696" s="290"/>
    </row>
    <row r="14697" spans="11:13" x14ac:dyDescent="0.35">
      <c r="K14697" s="293"/>
      <c r="M14697" s="290"/>
    </row>
    <row r="14698" spans="11:13" x14ac:dyDescent="0.35">
      <c r="K14698" s="293"/>
      <c r="M14698" s="290"/>
    </row>
    <row r="14699" spans="11:13" x14ac:dyDescent="0.35">
      <c r="K14699" s="293"/>
      <c r="M14699" s="290"/>
    </row>
    <row r="14700" spans="11:13" x14ac:dyDescent="0.35">
      <c r="K14700" s="293"/>
      <c r="M14700" s="290"/>
    </row>
    <row r="14701" spans="11:13" x14ac:dyDescent="0.35">
      <c r="K14701" s="293"/>
      <c r="M14701" s="290"/>
    </row>
    <row r="14702" spans="11:13" x14ac:dyDescent="0.35">
      <c r="K14702" s="293"/>
      <c r="M14702" s="290"/>
    </row>
    <row r="14703" spans="11:13" x14ac:dyDescent="0.35">
      <c r="K14703" s="293"/>
      <c r="M14703" s="290"/>
    </row>
    <row r="14704" spans="11:13" x14ac:dyDescent="0.35">
      <c r="K14704" s="293"/>
      <c r="M14704" s="290"/>
    </row>
    <row r="14705" spans="11:13" x14ac:dyDescent="0.35">
      <c r="K14705" s="293"/>
      <c r="M14705" s="290"/>
    </row>
    <row r="14706" spans="11:13" x14ac:dyDescent="0.35">
      <c r="K14706" s="293"/>
      <c r="M14706" s="290"/>
    </row>
    <row r="14707" spans="11:13" x14ac:dyDescent="0.35">
      <c r="K14707" s="293"/>
      <c r="M14707" s="290"/>
    </row>
    <row r="14708" spans="11:13" x14ac:dyDescent="0.35">
      <c r="K14708" s="293"/>
      <c r="M14708" s="290"/>
    </row>
    <row r="14709" spans="11:13" x14ac:dyDescent="0.35">
      <c r="K14709" s="293"/>
      <c r="M14709" s="290"/>
    </row>
    <row r="14710" spans="11:13" x14ac:dyDescent="0.35">
      <c r="K14710" s="293"/>
      <c r="M14710" s="290"/>
    </row>
    <row r="14711" spans="11:13" x14ac:dyDescent="0.35">
      <c r="K14711" s="293"/>
      <c r="M14711" s="290"/>
    </row>
    <row r="14712" spans="11:13" x14ac:dyDescent="0.35">
      <c r="K14712" s="293"/>
      <c r="M14712" s="290"/>
    </row>
    <row r="14713" spans="11:13" x14ac:dyDescent="0.35">
      <c r="K14713" s="293"/>
      <c r="M14713" s="290"/>
    </row>
    <row r="14714" spans="11:13" x14ac:dyDescent="0.35">
      <c r="K14714" s="293"/>
      <c r="M14714" s="290"/>
    </row>
    <row r="14715" spans="11:13" x14ac:dyDescent="0.35">
      <c r="K14715" s="293"/>
      <c r="M14715" s="290"/>
    </row>
    <row r="14716" spans="11:13" x14ac:dyDescent="0.35">
      <c r="K14716" s="293"/>
      <c r="M14716" s="290"/>
    </row>
    <row r="14717" spans="11:13" x14ac:dyDescent="0.35">
      <c r="K14717" s="293"/>
      <c r="M14717" s="290"/>
    </row>
    <row r="14718" spans="11:13" x14ac:dyDescent="0.35">
      <c r="K14718" s="293"/>
      <c r="M14718" s="290"/>
    </row>
    <row r="14719" spans="11:13" x14ac:dyDescent="0.35">
      <c r="K14719" s="293"/>
      <c r="M14719" s="290"/>
    </row>
    <row r="14720" spans="11:13" x14ac:dyDescent="0.35">
      <c r="K14720" s="293"/>
      <c r="M14720" s="290"/>
    </row>
    <row r="14721" spans="11:13" x14ac:dyDescent="0.35">
      <c r="K14721" s="293"/>
      <c r="M14721" s="290"/>
    </row>
    <row r="14722" spans="11:13" x14ac:dyDescent="0.35">
      <c r="K14722" s="293"/>
      <c r="M14722" s="290"/>
    </row>
    <row r="14723" spans="11:13" x14ac:dyDescent="0.35">
      <c r="K14723" s="293"/>
      <c r="M14723" s="290"/>
    </row>
    <row r="14724" spans="11:13" x14ac:dyDescent="0.35">
      <c r="K14724" s="293"/>
      <c r="M14724" s="290"/>
    </row>
    <row r="14725" spans="11:13" x14ac:dyDescent="0.35">
      <c r="K14725" s="293"/>
      <c r="M14725" s="290"/>
    </row>
    <row r="14726" spans="11:13" x14ac:dyDescent="0.35">
      <c r="K14726" s="293"/>
      <c r="M14726" s="290"/>
    </row>
    <row r="14727" spans="11:13" x14ac:dyDescent="0.35">
      <c r="K14727" s="293"/>
      <c r="M14727" s="290"/>
    </row>
    <row r="14728" spans="11:13" x14ac:dyDescent="0.35">
      <c r="K14728" s="293"/>
      <c r="M14728" s="290"/>
    </row>
    <row r="14729" spans="11:13" x14ac:dyDescent="0.35">
      <c r="K14729" s="293"/>
      <c r="M14729" s="290"/>
    </row>
    <row r="14730" spans="11:13" x14ac:dyDescent="0.35">
      <c r="K14730" s="293"/>
      <c r="M14730" s="290"/>
    </row>
    <row r="14731" spans="11:13" x14ac:dyDescent="0.35">
      <c r="K14731" s="293"/>
      <c r="M14731" s="290"/>
    </row>
    <row r="14732" spans="11:13" x14ac:dyDescent="0.35">
      <c r="K14732" s="293"/>
      <c r="M14732" s="290"/>
    </row>
    <row r="14733" spans="11:13" x14ac:dyDescent="0.35">
      <c r="K14733" s="293"/>
      <c r="M14733" s="290"/>
    </row>
    <row r="14734" spans="11:13" x14ac:dyDescent="0.35">
      <c r="K14734" s="293"/>
      <c r="M14734" s="290"/>
    </row>
    <row r="14735" spans="11:13" x14ac:dyDescent="0.35">
      <c r="K14735" s="293"/>
      <c r="M14735" s="290"/>
    </row>
    <row r="14736" spans="11:13" x14ac:dyDescent="0.35">
      <c r="K14736" s="293"/>
      <c r="M14736" s="290"/>
    </row>
    <row r="14737" spans="11:13" x14ac:dyDescent="0.35">
      <c r="K14737" s="293"/>
      <c r="M14737" s="290"/>
    </row>
    <row r="14738" spans="11:13" x14ac:dyDescent="0.35">
      <c r="K14738" s="293"/>
      <c r="M14738" s="290"/>
    </row>
    <row r="14739" spans="11:13" x14ac:dyDescent="0.35">
      <c r="K14739" s="293"/>
      <c r="M14739" s="290"/>
    </row>
    <row r="14740" spans="11:13" x14ac:dyDescent="0.35">
      <c r="K14740" s="293"/>
      <c r="M14740" s="290"/>
    </row>
    <row r="14741" spans="11:13" x14ac:dyDescent="0.35">
      <c r="K14741" s="293"/>
      <c r="M14741" s="290"/>
    </row>
    <row r="14742" spans="11:13" x14ac:dyDescent="0.35">
      <c r="K14742" s="293"/>
      <c r="M14742" s="290"/>
    </row>
    <row r="14743" spans="11:13" x14ac:dyDescent="0.35">
      <c r="K14743" s="293"/>
      <c r="M14743" s="290"/>
    </row>
    <row r="14744" spans="11:13" x14ac:dyDescent="0.35">
      <c r="K14744" s="293"/>
      <c r="M14744" s="290"/>
    </row>
    <row r="14745" spans="11:13" x14ac:dyDescent="0.35">
      <c r="K14745" s="293"/>
      <c r="M14745" s="290"/>
    </row>
    <row r="14746" spans="11:13" x14ac:dyDescent="0.35">
      <c r="K14746" s="293"/>
      <c r="M14746" s="290"/>
    </row>
    <row r="14747" spans="11:13" x14ac:dyDescent="0.35">
      <c r="K14747" s="293"/>
      <c r="M14747" s="290"/>
    </row>
    <row r="14748" spans="11:13" x14ac:dyDescent="0.35">
      <c r="K14748" s="293"/>
      <c r="M14748" s="290"/>
    </row>
    <row r="14749" spans="11:13" x14ac:dyDescent="0.35">
      <c r="K14749" s="293"/>
      <c r="M14749" s="290"/>
    </row>
    <row r="14750" spans="11:13" x14ac:dyDescent="0.35">
      <c r="K14750" s="293"/>
      <c r="M14750" s="290"/>
    </row>
    <row r="14751" spans="11:13" x14ac:dyDescent="0.35">
      <c r="K14751" s="293"/>
      <c r="M14751" s="290"/>
    </row>
    <row r="14752" spans="11:13" x14ac:dyDescent="0.35">
      <c r="K14752" s="293"/>
      <c r="M14752" s="290"/>
    </row>
    <row r="14753" spans="11:13" x14ac:dyDescent="0.35">
      <c r="K14753" s="293"/>
      <c r="M14753" s="290"/>
    </row>
    <row r="14754" spans="11:13" x14ac:dyDescent="0.35">
      <c r="K14754" s="293"/>
      <c r="M14754" s="290"/>
    </row>
    <row r="14755" spans="11:13" x14ac:dyDescent="0.35">
      <c r="K14755" s="293"/>
      <c r="M14755" s="290"/>
    </row>
    <row r="14756" spans="11:13" x14ac:dyDescent="0.35">
      <c r="K14756" s="293"/>
      <c r="M14756" s="290"/>
    </row>
    <row r="14757" spans="11:13" x14ac:dyDescent="0.35">
      <c r="K14757" s="293"/>
      <c r="M14757" s="290"/>
    </row>
    <row r="14758" spans="11:13" x14ac:dyDescent="0.35">
      <c r="K14758" s="293"/>
      <c r="M14758" s="290"/>
    </row>
    <row r="14759" spans="11:13" x14ac:dyDescent="0.35">
      <c r="K14759" s="293"/>
      <c r="M14759" s="290"/>
    </row>
    <row r="14760" spans="11:13" x14ac:dyDescent="0.35">
      <c r="K14760" s="293"/>
      <c r="M14760" s="290"/>
    </row>
    <row r="14761" spans="11:13" x14ac:dyDescent="0.35">
      <c r="K14761" s="293"/>
      <c r="M14761" s="290"/>
    </row>
    <row r="14762" spans="11:13" x14ac:dyDescent="0.35">
      <c r="K14762" s="293"/>
      <c r="M14762" s="290"/>
    </row>
    <row r="14763" spans="11:13" x14ac:dyDescent="0.35">
      <c r="K14763" s="293"/>
      <c r="M14763" s="290"/>
    </row>
    <row r="14764" spans="11:13" x14ac:dyDescent="0.35">
      <c r="K14764" s="293"/>
      <c r="M14764" s="290"/>
    </row>
    <row r="14765" spans="11:13" x14ac:dyDescent="0.35">
      <c r="K14765" s="293"/>
      <c r="M14765" s="290"/>
    </row>
    <row r="14766" spans="11:13" x14ac:dyDescent="0.35">
      <c r="K14766" s="293"/>
      <c r="M14766" s="290"/>
    </row>
    <row r="14767" spans="11:13" x14ac:dyDescent="0.35">
      <c r="K14767" s="293"/>
      <c r="M14767" s="290"/>
    </row>
    <row r="14768" spans="11:13" x14ac:dyDescent="0.35">
      <c r="K14768" s="293"/>
      <c r="M14768" s="290"/>
    </row>
    <row r="14769" spans="11:13" x14ac:dyDescent="0.35">
      <c r="K14769" s="293"/>
      <c r="M14769" s="290"/>
    </row>
    <row r="14770" spans="11:13" x14ac:dyDescent="0.35">
      <c r="K14770" s="293"/>
      <c r="M14770" s="290"/>
    </row>
    <row r="14771" spans="11:13" x14ac:dyDescent="0.35">
      <c r="K14771" s="293"/>
      <c r="M14771" s="290"/>
    </row>
    <row r="14772" spans="11:13" x14ac:dyDescent="0.35">
      <c r="K14772" s="293"/>
      <c r="M14772" s="290"/>
    </row>
    <row r="14773" spans="11:13" x14ac:dyDescent="0.35">
      <c r="K14773" s="293"/>
      <c r="M14773" s="290"/>
    </row>
    <row r="14774" spans="11:13" x14ac:dyDescent="0.35">
      <c r="K14774" s="293"/>
      <c r="M14774" s="290"/>
    </row>
    <row r="14775" spans="11:13" x14ac:dyDescent="0.35">
      <c r="K14775" s="293"/>
      <c r="M14775" s="290"/>
    </row>
    <row r="14776" spans="11:13" x14ac:dyDescent="0.35">
      <c r="K14776" s="293"/>
      <c r="M14776" s="290"/>
    </row>
    <row r="14777" spans="11:13" x14ac:dyDescent="0.35">
      <c r="K14777" s="293"/>
      <c r="M14777" s="290"/>
    </row>
    <row r="14778" spans="11:13" x14ac:dyDescent="0.35">
      <c r="K14778" s="293"/>
      <c r="M14778" s="290"/>
    </row>
    <row r="14779" spans="11:13" x14ac:dyDescent="0.35">
      <c r="K14779" s="293"/>
      <c r="M14779" s="290"/>
    </row>
    <row r="14780" spans="11:13" x14ac:dyDescent="0.35">
      <c r="K14780" s="293"/>
      <c r="M14780" s="290"/>
    </row>
    <row r="14781" spans="11:13" x14ac:dyDescent="0.35">
      <c r="K14781" s="293"/>
      <c r="M14781" s="290"/>
    </row>
    <row r="14782" spans="11:13" x14ac:dyDescent="0.35">
      <c r="K14782" s="293"/>
      <c r="M14782" s="290"/>
    </row>
    <row r="14783" spans="11:13" x14ac:dyDescent="0.35">
      <c r="K14783" s="293"/>
      <c r="M14783" s="290"/>
    </row>
    <row r="14784" spans="11:13" x14ac:dyDescent="0.35">
      <c r="K14784" s="293"/>
      <c r="M14784" s="290"/>
    </row>
    <row r="14785" spans="11:13" x14ac:dyDescent="0.35">
      <c r="K14785" s="293"/>
      <c r="M14785" s="290"/>
    </row>
    <row r="14786" spans="11:13" x14ac:dyDescent="0.35">
      <c r="K14786" s="293"/>
      <c r="M14786" s="290"/>
    </row>
    <row r="14787" spans="11:13" x14ac:dyDescent="0.35">
      <c r="K14787" s="293"/>
      <c r="M14787" s="290"/>
    </row>
    <row r="14788" spans="11:13" x14ac:dyDescent="0.35">
      <c r="K14788" s="293"/>
      <c r="M14788" s="290"/>
    </row>
    <row r="14789" spans="11:13" x14ac:dyDescent="0.35">
      <c r="K14789" s="293"/>
      <c r="M14789" s="290"/>
    </row>
    <row r="14790" spans="11:13" x14ac:dyDescent="0.35">
      <c r="K14790" s="293"/>
      <c r="M14790" s="290"/>
    </row>
    <row r="14791" spans="11:13" x14ac:dyDescent="0.35">
      <c r="K14791" s="293"/>
      <c r="M14791" s="290"/>
    </row>
    <row r="14792" spans="11:13" x14ac:dyDescent="0.35">
      <c r="K14792" s="293"/>
      <c r="M14792" s="290"/>
    </row>
    <row r="14793" spans="11:13" x14ac:dyDescent="0.35">
      <c r="K14793" s="293"/>
      <c r="M14793" s="290"/>
    </row>
    <row r="14794" spans="11:13" x14ac:dyDescent="0.35">
      <c r="K14794" s="293"/>
      <c r="M14794" s="290"/>
    </row>
    <row r="14795" spans="11:13" x14ac:dyDescent="0.35">
      <c r="K14795" s="293"/>
      <c r="M14795" s="290"/>
    </row>
    <row r="14796" spans="11:13" x14ac:dyDescent="0.35">
      <c r="K14796" s="293"/>
      <c r="M14796" s="290"/>
    </row>
    <row r="14797" spans="11:13" x14ac:dyDescent="0.35">
      <c r="K14797" s="293"/>
      <c r="M14797" s="290"/>
    </row>
    <row r="14798" spans="11:13" x14ac:dyDescent="0.35">
      <c r="K14798" s="293"/>
      <c r="M14798" s="290"/>
    </row>
    <row r="14799" spans="11:13" x14ac:dyDescent="0.35">
      <c r="K14799" s="293"/>
      <c r="M14799" s="290"/>
    </row>
    <row r="14800" spans="11:13" x14ac:dyDescent="0.35">
      <c r="K14800" s="293"/>
      <c r="M14800" s="290"/>
    </row>
    <row r="14801" spans="11:13" x14ac:dyDescent="0.35">
      <c r="K14801" s="293"/>
      <c r="M14801" s="290"/>
    </row>
    <row r="14802" spans="11:13" x14ac:dyDescent="0.35">
      <c r="K14802" s="293"/>
      <c r="M14802" s="290"/>
    </row>
    <row r="14803" spans="11:13" x14ac:dyDescent="0.35">
      <c r="K14803" s="293"/>
      <c r="M14803" s="290"/>
    </row>
    <row r="14804" spans="11:13" x14ac:dyDescent="0.35">
      <c r="K14804" s="293"/>
      <c r="M14804" s="290"/>
    </row>
    <row r="14805" spans="11:13" x14ac:dyDescent="0.35">
      <c r="K14805" s="293"/>
      <c r="M14805" s="290"/>
    </row>
    <row r="14806" spans="11:13" x14ac:dyDescent="0.35">
      <c r="K14806" s="293"/>
      <c r="M14806" s="290"/>
    </row>
    <row r="14807" spans="11:13" x14ac:dyDescent="0.35">
      <c r="K14807" s="293"/>
      <c r="M14807" s="290"/>
    </row>
    <row r="14808" spans="11:13" x14ac:dyDescent="0.35">
      <c r="K14808" s="293"/>
      <c r="M14808" s="290"/>
    </row>
    <row r="14809" spans="11:13" x14ac:dyDescent="0.35">
      <c r="K14809" s="293"/>
      <c r="M14809" s="290"/>
    </row>
    <row r="14810" spans="11:13" x14ac:dyDescent="0.35">
      <c r="K14810" s="293"/>
      <c r="M14810" s="290"/>
    </row>
    <row r="14811" spans="11:13" x14ac:dyDescent="0.35">
      <c r="K14811" s="293"/>
      <c r="M14811" s="290"/>
    </row>
    <row r="14812" spans="11:13" x14ac:dyDescent="0.35">
      <c r="K14812" s="293"/>
      <c r="M14812" s="290"/>
    </row>
    <row r="14813" spans="11:13" x14ac:dyDescent="0.35">
      <c r="K14813" s="293"/>
      <c r="M14813" s="290"/>
    </row>
    <row r="14814" spans="11:13" x14ac:dyDescent="0.35">
      <c r="K14814" s="293"/>
      <c r="M14814" s="290"/>
    </row>
    <row r="14815" spans="11:13" x14ac:dyDescent="0.35">
      <c r="K14815" s="293"/>
      <c r="M14815" s="290"/>
    </row>
    <row r="14816" spans="11:13" x14ac:dyDescent="0.35">
      <c r="K14816" s="293"/>
      <c r="M14816" s="290"/>
    </row>
    <row r="14817" spans="11:13" x14ac:dyDescent="0.35">
      <c r="K14817" s="293"/>
      <c r="M14817" s="290"/>
    </row>
    <row r="14818" spans="11:13" x14ac:dyDescent="0.35">
      <c r="K14818" s="293"/>
      <c r="M14818" s="290"/>
    </row>
    <row r="14819" spans="11:13" x14ac:dyDescent="0.35">
      <c r="K14819" s="293"/>
      <c r="M14819" s="290"/>
    </row>
    <row r="14820" spans="11:13" x14ac:dyDescent="0.35">
      <c r="K14820" s="293"/>
      <c r="M14820" s="290"/>
    </row>
    <row r="14821" spans="11:13" x14ac:dyDescent="0.35">
      <c r="K14821" s="293"/>
      <c r="M14821" s="290"/>
    </row>
    <row r="14822" spans="11:13" x14ac:dyDescent="0.35">
      <c r="K14822" s="293"/>
      <c r="M14822" s="290"/>
    </row>
    <row r="14823" spans="11:13" x14ac:dyDescent="0.35">
      <c r="K14823" s="293"/>
      <c r="M14823" s="290"/>
    </row>
    <row r="14824" spans="11:13" x14ac:dyDescent="0.35">
      <c r="K14824" s="293"/>
      <c r="M14824" s="290"/>
    </row>
    <row r="14825" spans="11:13" x14ac:dyDescent="0.35">
      <c r="K14825" s="293"/>
      <c r="M14825" s="290"/>
    </row>
    <row r="14826" spans="11:13" x14ac:dyDescent="0.35">
      <c r="K14826" s="293"/>
      <c r="M14826" s="290"/>
    </row>
    <row r="14827" spans="11:13" x14ac:dyDescent="0.35">
      <c r="K14827" s="293"/>
      <c r="M14827" s="290"/>
    </row>
    <row r="14828" spans="11:13" x14ac:dyDescent="0.35">
      <c r="K14828" s="293"/>
      <c r="M14828" s="290"/>
    </row>
    <row r="14829" spans="11:13" x14ac:dyDescent="0.35">
      <c r="K14829" s="293"/>
      <c r="M14829" s="290"/>
    </row>
    <row r="14830" spans="11:13" x14ac:dyDescent="0.35">
      <c r="K14830" s="293"/>
      <c r="M14830" s="290"/>
    </row>
    <row r="14831" spans="11:13" x14ac:dyDescent="0.35">
      <c r="K14831" s="293"/>
      <c r="M14831" s="290"/>
    </row>
    <row r="14832" spans="11:13" x14ac:dyDescent="0.35">
      <c r="K14832" s="293"/>
      <c r="M14832" s="290"/>
    </row>
    <row r="14833" spans="11:13" x14ac:dyDescent="0.35">
      <c r="K14833" s="293"/>
      <c r="M14833" s="290"/>
    </row>
    <row r="14834" spans="11:13" x14ac:dyDescent="0.35">
      <c r="K14834" s="293"/>
      <c r="M14834" s="290"/>
    </row>
    <row r="14835" spans="11:13" x14ac:dyDescent="0.35">
      <c r="K14835" s="293"/>
      <c r="M14835" s="290"/>
    </row>
    <row r="14836" spans="11:13" x14ac:dyDescent="0.35">
      <c r="K14836" s="293"/>
      <c r="M14836" s="290"/>
    </row>
    <row r="14837" spans="11:13" x14ac:dyDescent="0.35">
      <c r="K14837" s="293"/>
      <c r="M14837" s="290"/>
    </row>
    <row r="14838" spans="11:13" x14ac:dyDescent="0.35">
      <c r="K14838" s="293"/>
      <c r="M14838" s="290"/>
    </row>
    <row r="14839" spans="11:13" x14ac:dyDescent="0.35">
      <c r="K14839" s="293"/>
      <c r="M14839" s="290"/>
    </row>
    <row r="14840" spans="11:13" x14ac:dyDescent="0.35">
      <c r="K14840" s="293"/>
      <c r="M14840" s="290"/>
    </row>
    <row r="14841" spans="11:13" x14ac:dyDescent="0.35">
      <c r="K14841" s="293"/>
      <c r="M14841" s="290"/>
    </row>
    <row r="14842" spans="11:13" x14ac:dyDescent="0.35">
      <c r="K14842" s="293"/>
      <c r="M14842" s="290"/>
    </row>
    <row r="14843" spans="11:13" x14ac:dyDescent="0.35">
      <c r="K14843" s="293"/>
      <c r="M14843" s="290"/>
    </row>
    <row r="14844" spans="11:13" x14ac:dyDescent="0.35">
      <c r="K14844" s="293"/>
      <c r="M14844" s="290"/>
    </row>
    <row r="14845" spans="11:13" x14ac:dyDescent="0.35">
      <c r="K14845" s="293"/>
      <c r="M14845" s="290"/>
    </row>
    <row r="14846" spans="11:13" x14ac:dyDescent="0.35">
      <c r="K14846" s="293"/>
      <c r="M14846" s="290"/>
    </row>
    <row r="14847" spans="11:13" x14ac:dyDescent="0.35">
      <c r="K14847" s="293"/>
      <c r="M14847" s="290"/>
    </row>
    <row r="14848" spans="11:13" x14ac:dyDescent="0.35">
      <c r="K14848" s="293"/>
      <c r="M14848" s="290"/>
    </row>
    <row r="14849" spans="11:13" x14ac:dyDescent="0.35">
      <c r="K14849" s="293"/>
      <c r="M14849" s="290"/>
    </row>
    <row r="14850" spans="11:13" x14ac:dyDescent="0.35">
      <c r="K14850" s="293"/>
      <c r="M14850" s="290"/>
    </row>
    <row r="14851" spans="11:13" x14ac:dyDescent="0.35">
      <c r="K14851" s="293"/>
      <c r="M14851" s="290"/>
    </row>
    <row r="14852" spans="11:13" x14ac:dyDescent="0.35">
      <c r="K14852" s="293"/>
      <c r="M14852" s="290"/>
    </row>
    <row r="14853" spans="11:13" x14ac:dyDescent="0.35">
      <c r="K14853" s="293"/>
      <c r="M14853" s="290"/>
    </row>
    <row r="14854" spans="11:13" x14ac:dyDescent="0.35">
      <c r="K14854" s="293"/>
      <c r="M14854" s="290"/>
    </row>
    <row r="14855" spans="11:13" x14ac:dyDescent="0.35">
      <c r="K14855" s="293"/>
      <c r="M14855" s="290"/>
    </row>
    <row r="14856" spans="11:13" x14ac:dyDescent="0.35">
      <c r="K14856" s="293"/>
      <c r="M14856" s="290"/>
    </row>
    <row r="14857" spans="11:13" x14ac:dyDescent="0.35">
      <c r="K14857" s="293"/>
      <c r="M14857" s="290"/>
    </row>
    <row r="14858" spans="11:13" x14ac:dyDescent="0.35">
      <c r="K14858" s="293"/>
      <c r="M14858" s="290"/>
    </row>
    <row r="14859" spans="11:13" x14ac:dyDescent="0.35">
      <c r="K14859" s="293"/>
      <c r="M14859" s="290"/>
    </row>
    <row r="14860" spans="11:13" x14ac:dyDescent="0.35">
      <c r="K14860" s="293"/>
      <c r="M14860" s="290"/>
    </row>
    <row r="14861" spans="11:13" x14ac:dyDescent="0.35">
      <c r="K14861" s="293"/>
      <c r="M14861" s="290"/>
    </row>
    <row r="14862" spans="11:13" x14ac:dyDescent="0.35">
      <c r="K14862" s="293"/>
      <c r="M14862" s="290"/>
    </row>
    <row r="14863" spans="11:13" x14ac:dyDescent="0.35">
      <c r="K14863" s="293"/>
      <c r="M14863" s="290"/>
    </row>
    <row r="14864" spans="11:13" x14ac:dyDescent="0.35">
      <c r="K14864" s="293"/>
      <c r="M14864" s="290"/>
    </row>
    <row r="14865" spans="11:13" x14ac:dyDescent="0.35">
      <c r="K14865" s="293"/>
      <c r="M14865" s="290"/>
    </row>
    <row r="14866" spans="11:13" x14ac:dyDescent="0.35">
      <c r="K14866" s="293"/>
      <c r="M14866" s="290"/>
    </row>
    <row r="14867" spans="11:13" x14ac:dyDescent="0.35">
      <c r="K14867" s="293"/>
      <c r="M14867" s="290"/>
    </row>
    <row r="14868" spans="11:13" x14ac:dyDescent="0.35">
      <c r="K14868" s="293"/>
      <c r="M14868" s="290"/>
    </row>
    <row r="14869" spans="11:13" x14ac:dyDescent="0.35">
      <c r="K14869" s="293"/>
      <c r="M14869" s="290"/>
    </row>
    <row r="14870" spans="11:13" x14ac:dyDescent="0.35">
      <c r="K14870" s="293"/>
      <c r="M14870" s="290"/>
    </row>
    <row r="14871" spans="11:13" x14ac:dyDescent="0.35">
      <c r="K14871" s="293"/>
      <c r="M14871" s="290"/>
    </row>
    <row r="14872" spans="11:13" x14ac:dyDescent="0.35">
      <c r="K14872" s="293"/>
      <c r="M14872" s="290"/>
    </row>
    <row r="14873" spans="11:13" x14ac:dyDescent="0.35">
      <c r="K14873" s="293"/>
      <c r="M14873" s="290"/>
    </row>
    <row r="14874" spans="11:13" x14ac:dyDescent="0.35">
      <c r="K14874" s="293"/>
      <c r="M14874" s="290"/>
    </row>
    <row r="14875" spans="11:13" x14ac:dyDescent="0.35">
      <c r="K14875" s="293"/>
      <c r="M14875" s="290"/>
    </row>
    <row r="14876" spans="11:13" x14ac:dyDescent="0.35">
      <c r="K14876" s="293"/>
      <c r="M14876" s="290"/>
    </row>
    <row r="14877" spans="11:13" x14ac:dyDescent="0.35">
      <c r="K14877" s="293"/>
      <c r="M14877" s="290"/>
    </row>
    <row r="14878" spans="11:13" x14ac:dyDescent="0.35">
      <c r="K14878" s="293"/>
      <c r="M14878" s="290"/>
    </row>
    <row r="14879" spans="11:13" x14ac:dyDescent="0.35">
      <c r="K14879" s="293"/>
      <c r="M14879" s="290"/>
    </row>
    <row r="14880" spans="11:13" x14ac:dyDescent="0.35">
      <c r="K14880" s="293"/>
      <c r="M14880" s="290"/>
    </row>
    <row r="14881" spans="11:13" x14ac:dyDescent="0.35">
      <c r="K14881" s="293"/>
      <c r="M14881" s="290"/>
    </row>
    <row r="14882" spans="11:13" x14ac:dyDescent="0.35">
      <c r="K14882" s="293"/>
      <c r="M14882" s="290"/>
    </row>
    <row r="14883" spans="11:13" x14ac:dyDescent="0.35">
      <c r="K14883" s="293"/>
      <c r="M14883" s="290"/>
    </row>
    <row r="14884" spans="11:13" x14ac:dyDescent="0.35">
      <c r="K14884" s="293"/>
      <c r="M14884" s="290"/>
    </row>
    <row r="14885" spans="11:13" x14ac:dyDescent="0.35">
      <c r="K14885" s="293"/>
      <c r="M14885" s="290"/>
    </row>
    <row r="14886" spans="11:13" x14ac:dyDescent="0.35">
      <c r="K14886" s="293"/>
      <c r="M14886" s="290"/>
    </row>
    <row r="14887" spans="11:13" x14ac:dyDescent="0.35">
      <c r="K14887" s="293"/>
      <c r="M14887" s="290"/>
    </row>
    <row r="14888" spans="11:13" x14ac:dyDescent="0.35">
      <c r="K14888" s="293"/>
      <c r="M14888" s="290"/>
    </row>
    <row r="14889" spans="11:13" x14ac:dyDescent="0.35">
      <c r="K14889" s="293"/>
      <c r="M14889" s="290"/>
    </row>
    <row r="14890" spans="11:13" x14ac:dyDescent="0.35">
      <c r="K14890" s="293"/>
      <c r="M14890" s="290"/>
    </row>
    <row r="14891" spans="11:13" x14ac:dyDescent="0.35">
      <c r="K14891" s="293"/>
      <c r="M14891" s="290"/>
    </row>
    <row r="14892" spans="11:13" x14ac:dyDescent="0.35">
      <c r="K14892" s="293"/>
      <c r="M14892" s="290"/>
    </row>
    <row r="14893" spans="11:13" x14ac:dyDescent="0.35">
      <c r="K14893" s="293"/>
      <c r="M14893" s="290"/>
    </row>
    <row r="14894" spans="11:13" x14ac:dyDescent="0.35">
      <c r="K14894" s="293"/>
      <c r="M14894" s="290"/>
    </row>
    <row r="14895" spans="11:13" x14ac:dyDescent="0.35">
      <c r="K14895" s="293"/>
      <c r="M14895" s="290"/>
    </row>
    <row r="14896" spans="11:13" x14ac:dyDescent="0.35">
      <c r="K14896" s="293"/>
      <c r="M14896" s="290"/>
    </row>
    <row r="14897" spans="11:13" x14ac:dyDescent="0.35">
      <c r="K14897" s="293"/>
      <c r="M14897" s="290"/>
    </row>
    <row r="14898" spans="11:13" x14ac:dyDescent="0.35">
      <c r="K14898" s="293"/>
      <c r="M14898" s="290"/>
    </row>
    <row r="14899" spans="11:13" x14ac:dyDescent="0.35">
      <c r="K14899" s="293"/>
      <c r="M14899" s="290"/>
    </row>
    <row r="14900" spans="11:13" x14ac:dyDescent="0.35">
      <c r="K14900" s="293"/>
      <c r="M14900" s="290"/>
    </row>
    <row r="14901" spans="11:13" x14ac:dyDescent="0.35">
      <c r="K14901" s="293"/>
      <c r="M14901" s="290"/>
    </row>
    <row r="14902" spans="11:13" x14ac:dyDescent="0.35">
      <c r="K14902" s="293"/>
      <c r="M14902" s="290"/>
    </row>
    <row r="14903" spans="11:13" x14ac:dyDescent="0.35">
      <c r="K14903" s="293"/>
      <c r="M14903" s="290"/>
    </row>
    <row r="14904" spans="11:13" x14ac:dyDescent="0.35">
      <c r="K14904" s="293"/>
      <c r="M14904" s="290"/>
    </row>
    <row r="14905" spans="11:13" x14ac:dyDescent="0.35">
      <c r="K14905" s="293"/>
      <c r="M14905" s="290"/>
    </row>
    <row r="14906" spans="11:13" x14ac:dyDescent="0.35">
      <c r="K14906" s="293"/>
      <c r="M14906" s="290"/>
    </row>
    <row r="14907" spans="11:13" x14ac:dyDescent="0.35">
      <c r="K14907" s="293"/>
      <c r="M14907" s="290"/>
    </row>
    <row r="14908" spans="11:13" x14ac:dyDescent="0.35">
      <c r="K14908" s="293"/>
      <c r="M14908" s="290"/>
    </row>
    <row r="14909" spans="11:13" x14ac:dyDescent="0.35">
      <c r="K14909" s="293"/>
      <c r="M14909" s="290"/>
    </row>
    <row r="14910" spans="11:13" x14ac:dyDescent="0.35">
      <c r="K14910" s="293"/>
      <c r="M14910" s="290"/>
    </row>
    <row r="14911" spans="11:13" x14ac:dyDescent="0.35">
      <c r="K14911" s="293"/>
      <c r="M14911" s="290"/>
    </row>
    <row r="14912" spans="11:13" x14ac:dyDescent="0.35">
      <c r="K14912" s="293"/>
      <c r="M14912" s="290"/>
    </row>
    <row r="14913" spans="11:13" x14ac:dyDescent="0.35">
      <c r="K14913" s="293"/>
      <c r="M14913" s="290"/>
    </row>
    <row r="14914" spans="11:13" x14ac:dyDescent="0.35">
      <c r="K14914" s="293"/>
      <c r="M14914" s="290"/>
    </row>
    <row r="14915" spans="11:13" x14ac:dyDescent="0.35">
      <c r="K14915" s="293"/>
      <c r="M14915" s="290"/>
    </row>
    <row r="14916" spans="11:13" x14ac:dyDescent="0.35">
      <c r="K14916" s="293"/>
      <c r="M14916" s="290"/>
    </row>
    <row r="14917" spans="11:13" x14ac:dyDescent="0.35">
      <c r="K14917" s="293"/>
      <c r="M14917" s="290"/>
    </row>
    <row r="14918" spans="11:13" x14ac:dyDescent="0.35">
      <c r="K14918" s="293"/>
      <c r="M14918" s="290"/>
    </row>
    <row r="14919" spans="11:13" x14ac:dyDescent="0.35">
      <c r="K14919" s="293"/>
      <c r="M14919" s="290"/>
    </row>
    <row r="14920" spans="11:13" x14ac:dyDescent="0.35">
      <c r="K14920" s="293"/>
      <c r="M14920" s="290"/>
    </row>
    <row r="14921" spans="11:13" x14ac:dyDescent="0.35">
      <c r="K14921" s="293"/>
      <c r="M14921" s="290"/>
    </row>
    <row r="14922" spans="11:13" x14ac:dyDescent="0.35">
      <c r="K14922" s="293"/>
      <c r="M14922" s="290"/>
    </row>
    <row r="14923" spans="11:13" x14ac:dyDescent="0.35">
      <c r="K14923" s="293"/>
      <c r="M14923" s="290"/>
    </row>
    <row r="14924" spans="11:13" x14ac:dyDescent="0.35">
      <c r="K14924" s="293"/>
      <c r="M14924" s="290"/>
    </row>
    <row r="14925" spans="11:13" x14ac:dyDescent="0.35">
      <c r="K14925" s="293"/>
      <c r="M14925" s="290"/>
    </row>
    <row r="14926" spans="11:13" x14ac:dyDescent="0.35">
      <c r="K14926" s="293"/>
      <c r="M14926" s="290"/>
    </row>
    <row r="14927" spans="11:13" x14ac:dyDescent="0.35">
      <c r="K14927" s="293"/>
      <c r="M14927" s="290"/>
    </row>
    <row r="14928" spans="11:13" x14ac:dyDescent="0.35">
      <c r="K14928" s="293"/>
      <c r="M14928" s="290"/>
    </row>
    <row r="14929" spans="11:13" x14ac:dyDescent="0.35">
      <c r="K14929" s="293"/>
      <c r="M14929" s="290"/>
    </row>
    <row r="14930" spans="11:13" x14ac:dyDescent="0.35">
      <c r="K14930" s="293"/>
      <c r="M14930" s="290"/>
    </row>
    <row r="14931" spans="11:13" x14ac:dyDescent="0.35">
      <c r="K14931" s="293"/>
      <c r="M14931" s="290"/>
    </row>
    <row r="14932" spans="11:13" x14ac:dyDescent="0.35">
      <c r="K14932" s="293"/>
      <c r="M14932" s="290"/>
    </row>
    <row r="14933" spans="11:13" x14ac:dyDescent="0.35">
      <c r="K14933" s="293"/>
      <c r="M14933" s="290"/>
    </row>
    <row r="14934" spans="11:13" x14ac:dyDescent="0.35">
      <c r="K14934" s="293"/>
      <c r="M14934" s="290"/>
    </row>
    <row r="14935" spans="11:13" x14ac:dyDescent="0.35">
      <c r="K14935" s="293"/>
      <c r="M14935" s="290"/>
    </row>
    <row r="14936" spans="11:13" x14ac:dyDescent="0.35">
      <c r="K14936" s="293"/>
      <c r="M14936" s="290"/>
    </row>
    <row r="14937" spans="11:13" x14ac:dyDescent="0.35">
      <c r="K14937" s="293"/>
      <c r="M14937" s="290"/>
    </row>
    <row r="14938" spans="11:13" x14ac:dyDescent="0.35">
      <c r="K14938" s="293"/>
      <c r="M14938" s="290"/>
    </row>
    <row r="14939" spans="11:13" x14ac:dyDescent="0.35">
      <c r="K14939" s="293"/>
      <c r="M14939" s="290"/>
    </row>
    <row r="14940" spans="11:13" x14ac:dyDescent="0.35">
      <c r="K14940" s="293"/>
      <c r="M14940" s="290"/>
    </row>
    <row r="14941" spans="11:13" x14ac:dyDescent="0.35">
      <c r="K14941" s="293"/>
      <c r="M14941" s="290"/>
    </row>
    <row r="14942" spans="11:13" x14ac:dyDescent="0.35">
      <c r="K14942" s="293"/>
      <c r="M14942" s="290"/>
    </row>
    <row r="14943" spans="11:13" x14ac:dyDescent="0.35">
      <c r="K14943" s="293"/>
      <c r="M14943" s="290"/>
    </row>
    <row r="14944" spans="11:13" x14ac:dyDescent="0.35">
      <c r="K14944" s="293"/>
      <c r="M14944" s="290"/>
    </row>
    <row r="14945" spans="11:13" x14ac:dyDescent="0.35">
      <c r="K14945" s="293"/>
      <c r="M14945" s="290"/>
    </row>
    <row r="14946" spans="11:13" x14ac:dyDescent="0.35">
      <c r="K14946" s="293"/>
      <c r="M14946" s="290"/>
    </row>
    <row r="14947" spans="11:13" x14ac:dyDescent="0.35">
      <c r="K14947" s="293"/>
      <c r="M14947" s="290"/>
    </row>
    <row r="14948" spans="11:13" x14ac:dyDescent="0.35">
      <c r="K14948" s="293"/>
      <c r="M14948" s="290"/>
    </row>
    <row r="14949" spans="11:13" x14ac:dyDescent="0.35">
      <c r="K14949" s="293"/>
      <c r="M14949" s="290"/>
    </row>
    <row r="14950" spans="11:13" x14ac:dyDescent="0.35">
      <c r="K14950" s="293"/>
      <c r="M14950" s="290"/>
    </row>
    <row r="14951" spans="11:13" x14ac:dyDescent="0.35">
      <c r="K14951" s="293"/>
      <c r="M14951" s="290"/>
    </row>
    <row r="14952" spans="11:13" x14ac:dyDescent="0.35">
      <c r="K14952" s="293"/>
      <c r="M14952" s="290"/>
    </row>
    <row r="14953" spans="11:13" x14ac:dyDescent="0.35">
      <c r="K14953" s="293"/>
      <c r="M14953" s="290"/>
    </row>
    <row r="14954" spans="11:13" x14ac:dyDescent="0.35">
      <c r="K14954" s="293"/>
      <c r="M14954" s="290"/>
    </row>
    <row r="14955" spans="11:13" x14ac:dyDescent="0.35">
      <c r="K14955" s="293"/>
      <c r="M14955" s="290"/>
    </row>
    <row r="14956" spans="11:13" x14ac:dyDescent="0.35">
      <c r="K14956" s="293"/>
      <c r="M14956" s="290"/>
    </row>
    <row r="14957" spans="11:13" x14ac:dyDescent="0.35">
      <c r="K14957" s="293"/>
      <c r="M14957" s="290"/>
    </row>
    <row r="14958" spans="11:13" x14ac:dyDescent="0.35">
      <c r="K14958" s="293"/>
      <c r="M14958" s="290"/>
    </row>
    <row r="14959" spans="11:13" x14ac:dyDescent="0.35">
      <c r="K14959" s="293"/>
      <c r="M14959" s="290"/>
    </row>
    <row r="14960" spans="11:13" x14ac:dyDescent="0.35">
      <c r="K14960" s="293"/>
      <c r="M14960" s="290"/>
    </row>
    <row r="14961" spans="11:13" x14ac:dyDescent="0.35">
      <c r="K14961" s="293"/>
      <c r="M14961" s="290"/>
    </row>
    <row r="14962" spans="11:13" x14ac:dyDescent="0.35">
      <c r="K14962" s="293"/>
      <c r="M14962" s="290"/>
    </row>
    <row r="14963" spans="11:13" x14ac:dyDescent="0.35">
      <c r="K14963" s="293"/>
      <c r="M14963" s="290"/>
    </row>
    <row r="14964" spans="11:13" x14ac:dyDescent="0.35">
      <c r="K14964" s="293"/>
      <c r="M14964" s="290"/>
    </row>
    <row r="14965" spans="11:13" x14ac:dyDescent="0.35">
      <c r="K14965" s="293"/>
      <c r="M14965" s="290"/>
    </row>
    <row r="14966" spans="11:13" x14ac:dyDescent="0.35">
      <c r="K14966" s="293"/>
      <c r="M14966" s="290"/>
    </row>
    <row r="14967" spans="11:13" x14ac:dyDescent="0.35">
      <c r="K14967" s="293"/>
      <c r="M14967" s="290"/>
    </row>
    <row r="14968" spans="11:13" x14ac:dyDescent="0.35">
      <c r="K14968" s="293"/>
      <c r="M14968" s="290"/>
    </row>
    <row r="14969" spans="11:13" x14ac:dyDescent="0.35">
      <c r="K14969" s="293"/>
      <c r="M14969" s="290"/>
    </row>
    <row r="14970" spans="11:13" x14ac:dyDescent="0.35">
      <c r="K14970" s="293"/>
      <c r="M14970" s="290"/>
    </row>
    <row r="14971" spans="11:13" x14ac:dyDescent="0.35">
      <c r="K14971" s="293"/>
      <c r="M14971" s="290"/>
    </row>
    <row r="14972" spans="11:13" x14ac:dyDescent="0.35">
      <c r="K14972" s="293"/>
      <c r="M14972" s="290"/>
    </row>
    <row r="14973" spans="11:13" x14ac:dyDescent="0.35">
      <c r="K14973" s="293"/>
      <c r="M14973" s="290"/>
    </row>
    <row r="14974" spans="11:13" x14ac:dyDescent="0.35">
      <c r="K14974" s="293"/>
      <c r="M14974" s="290"/>
    </row>
    <row r="14975" spans="11:13" x14ac:dyDescent="0.35">
      <c r="K14975" s="293"/>
      <c r="M14975" s="290"/>
    </row>
    <row r="14976" spans="11:13" x14ac:dyDescent="0.35">
      <c r="K14976" s="293"/>
      <c r="M14976" s="290"/>
    </row>
    <row r="14977" spans="11:13" x14ac:dyDescent="0.35">
      <c r="K14977" s="293"/>
      <c r="M14977" s="290"/>
    </row>
    <row r="14978" spans="11:13" x14ac:dyDescent="0.35">
      <c r="K14978" s="293"/>
      <c r="M14978" s="290"/>
    </row>
    <row r="14979" spans="11:13" x14ac:dyDescent="0.35">
      <c r="K14979" s="293"/>
      <c r="M14979" s="290"/>
    </row>
    <row r="14980" spans="11:13" x14ac:dyDescent="0.35">
      <c r="K14980" s="293"/>
      <c r="M14980" s="290"/>
    </row>
    <row r="14981" spans="11:13" x14ac:dyDescent="0.35">
      <c r="K14981" s="293"/>
      <c r="M14981" s="290"/>
    </row>
    <row r="14982" spans="11:13" x14ac:dyDescent="0.35">
      <c r="K14982" s="293"/>
      <c r="M14982" s="290"/>
    </row>
    <row r="14983" spans="11:13" x14ac:dyDescent="0.35">
      <c r="K14983" s="293"/>
      <c r="M14983" s="290"/>
    </row>
    <row r="14984" spans="11:13" x14ac:dyDescent="0.35">
      <c r="K14984" s="293"/>
      <c r="M14984" s="290"/>
    </row>
    <row r="14985" spans="11:13" x14ac:dyDescent="0.35">
      <c r="K14985" s="293"/>
      <c r="M14985" s="290"/>
    </row>
    <row r="14986" spans="11:13" x14ac:dyDescent="0.35">
      <c r="K14986" s="293"/>
      <c r="M14986" s="290"/>
    </row>
    <row r="14987" spans="11:13" x14ac:dyDescent="0.35">
      <c r="K14987" s="293"/>
      <c r="M14987" s="290"/>
    </row>
    <row r="14988" spans="11:13" x14ac:dyDescent="0.35">
      <c r="K14988" s="293"/>
      <c r="M14988" s="290"/>
    </row>
    <row r="14989" spans="11:13" x14ac:dyDescent="0.35">
      <c r="K14989" s="293"/>
      <c r="M14989" s="290"/>
    </row>
    <row r="14990" spans="11:13" x14ac:dyDescent="0.35">
      <c r="K14990" s="293"/>
      <c r="M14990" s="290"/>
    </row>
    <row r="14991" spans="11:13" x14ac:dyDescent="0.35">
      <c r="K14991" s="293"/>
      <c r="M14991" s="290"/>
    </row>
    <row r="14992" spans="11:13" x14ac:dyDescent="0.35">
      <c r="K14992" s="293"/>
      <c r="M14992" s="290"/>
    </row>
    <row r="14993" spans="11:13" x14ac:dyDescent="0.35">
      <c r="K14993" s="293"/>
      <c r="M14993" s="290"/>
    </row>
    <row r="14994" spans="11:13" x14ac:dyDescent="0.35">
      <c r="K14994" s="293"/>
      <c r="M14994" s="290"/>
    </row>
    <row r="14995" spans="11:13" x14ac:dyDescent="0.35">
      <c r="K14995" s="293"/>
      <c r="M14995" s="290"/>
    </row>
    <row r="14996" spans="11:13" x14ac:dyDescent="0.35">
      <c r="K14996" s="293"/>
      <c r="M14996" s="290"/>
    </row>
    <row r="14997" spans="11:13" x14ac:dyDescent="0.35">
      <c r="K14997" s="293"/>
      <c r="M14997" s="290"/>
    </row>
    <row r="14998" spans="11:13" x14ac:dyDescent="0.35">
      <c r="K14998" s="293"/>
      <c r="M14998" s="290"/>
    </row>
    <row r="14999" spans="11:13" x14ac:dyDescent="0.35">
      <c r="K14999" s="293"/>
      <c r="M14999" s="290"/>
    </row>
    <row r="15000" spans="11:13" x14ac:dyDescent="0.35">
      <c r="K15000" s="293"/>
      <c r="M15000" s="290"/>
    </row>
    <row r="15001" spans="11:13" x14ac:dyDescent="0.35">
      <c r="K15001" s="293"/>
      <c r="M15001" s="290"/>
    </row>
    <row r="15002" spans="11:13" x14ac:dyDescent="0.35">
      <c r="K15002" s="293"/>
      <c r="M15002" s="290"/>
    </row>
    <row r="15003" spans="11:13" x14ac:dyDescent="0.35">
      <c r="K15003" s="293"/>
      <c r="M15003" s="290"/>
    </row>
    <row r="15004" spans="11:13" x14ac:dyDescent="0.35">
      <c r="K15004" s="293"/>
      <c r="M15004" s="290"/>
    </row>
    <row r="15005" spans="11:13" x14ac:dyDescent="0.35">
      <c r="K15005" s="293"/>
      <c r="M15005" s="290"/>
    </row>
    <row r="15006" spans="11:13" x14ac:dyDescent="0.35">
      <c r="K15006" s="293"/>
      <c r="M15006" s="290"/>
    </row>
    <row r="15007" spans="11:13" x14ac:dyDescent="0.35">
      <c r="K15007" s="293"/>
      <c r="M15007" s="290"/>
    </row>
    <row r="15008" spans="11:13" x14ac:dyDescent="0.35">
      <c r="K15008" s="293"/>
      <c r="M15008" s="290"/>
    </row>
    <row r="15009" spans="11:13" x14ac:dyDescent="0.35">
      <c r="K15009" s="293"/>
      <c r="M15009" s="290"/>
    </row>
    <row r="15010" spans="11:13" x14ac:dyDescent="0.35">
      <c r="K15010" s="293"/>
      <c r="M15010" s="290"/>
    </row>
    <row r="15011" spans="11:13" x14ac:dyDescent="0.35">
      <c r="K15011" s="293"/>
      <c r="M15011" s="290"/>
    </row>
    <row r="15012" spans="11:13" x14ac:dyDescent="0.35">
      <c r="K15012" s="293"/>
      <c r="M15012" s="290"/>
    </row>
    <row r="15013" spans="11:13" x14ac:dyDescent="0.35">
      <c r="K15013" s="293"/>
      <c r="M15013" s="290"/>
    </row>
    <row r="15014" spans="11:13" x14ac:dyDescent="0.35">
      <c r="K15014" s="293"/>
      <c r="M15014" s="290"/>
    </row>
    <row r="15015" spans="11:13" x14ac:dyDescent="0.35">
      <c r="K15015" s="293"/>
      <c r="M15015" s="290"/>
    </row>
    <row r="15016" spans="11:13" x14ac:dyDescent="0.35">
      <c r="K15016" s="293"/>
      <c r="M15016" s="290"/>
    </row>
    <row r="15017" spans="11:13" x14ac:dyDescent="0.35">
      <c r="K15017" s="293"/>
      <c r="M15017" s="290"/>
    </row>
    <row r="15018" spans="11:13" x14ac:dyDescent="0.35">
      <c r="K15018" s="293"/>
      <c r="M15018" s="290"/>
    </row>
    <row r="15019" spans="11:13" x14ac:dyDescent="0.35">
      <c r="K15019" s="293"/>
      <c r="M15019" s="290"/>
    </row>
    <row r="15020" spans="11:13" x14ac:dyDescent="0.35">
      <c r="K15020" s="293"/>
      <c r="M15020" s="290"/>
    </row>
    <row r="15021" spans="11:13" x14ac:dyDescent="0.35">
      <c r="K15021" s="293"/>
      <c r="M15021" s="290"/>
    </row>
    <row r="15022" spans="11:13" x14ac:dyDescent="0.35">
      <c r="K15022" s="293"/>
      <c r="M15022" s="290"/>
    </row>
    <row r="15023" spans="11:13" x14ac:dyDescent="0.35">
      <c r="K15023" s="293"/>
      <c r="M15023" s="290"/>
    </row>
    <row r="15024" spans="11:13" x14ac:dyDescent="0.35">
      <c r="K15024" s="293"/>
      <c r="M15024" s="290"/>
    </row>
    <row r="15025" spans="11:13" x14ac:dyDescent="0.35">
      <c r="K15025" s="293"/>
      <c r="M15025" s="290"/>
    </row>
    <row r="15026" spans="11:13" x14ac:dyDescent="0.35">
      <c r="K15026" s="293"/>
      <c r="M15026" s="290"/>
    </row>
    <row r="15027" spans="11:13" x14ac:dyDescent="0.35">
      <c r="K15027" s="293"/>
      <c r="M15027" s="290"/>
    </row>
    <row r="15028" spans="11:13" x14ac:dyDescent="0.35">
      <c r="K15028" s="293"/>
      <c r="M15028" s="290"/>
    </row>
    <row r="15029" spans="11:13" x14ac:dyDescent="0.35">
      <c r="K15029" s="293"/>
      <c r="M15029" s="290"/>
    </row>
    <row r="15030" spans="11:13" x14ac:dyDescent="0.35">
      <c r="K15030" s="293"/>
      <c r="M15030" s="290"/>
    </row>
    <row r="15031" spans="11:13" x14ac:dyDescent="0.35">
      <c r="K15031" s="293"/>
      <c r="M15031" s="290"/>
    </row>
    <row r="15032" spans="11:13" x14ac:dyDescent="0.35">
      <c r="K15032" s="293"/>
      <c r="M15032" s="290"/>
    </row>
    <row r="15033" spans="11:13" x14ac:dyDescent="0.35">
      <c r="K15033" s="293"/>
      <c r="M15033" s="290"/>
    </row>
    <row r="15034" spans="11:13" x14ac:dyDescent="0.35">
      <c r="K15034" s="293"/>
      <c r="M15034" s="290"/>
    </row>
    <row r="15035" spans="11:13" x14ac:dyDescent="0.35">
      <c r="K15035" s="293"/>
      <c r="M15035" s="290"/>
    </row>
    <row r="15036" spans="11:13" x14ac:dyDescent="0.35">
      <c r="K15036" s="293"/>
      <c r="M15036" s="290"/>
    </row>
    <row r="15037" spans="11:13" x14ac:dyDescent="0.35">
      <c r="K15037" s="293"/>
      <c r="M15037" s="290"/>
    </row>
    <row r="15038" spans="11:13" x14ac:dyDescent="0.35">
      <c r="K15038" s="293"/>
      <c r="M15038" s="290"/>
    </row>
    <row r="15039" spans="11:13" x14ac:dyDescent="0.35">
      <c r="K15039" s="293"/>
      <c r="M15039" s="290"/>
    </row>
    <row r="15040" spans="11:13" x14ac:dyDescent="0.35">
      <c r="K15040" s="293"/>
      <c r="M15040" s="290"/>
    </row>
    <row r="15041" spans="11:13" x14ac:dyDescent="0.35">
      <c r="K15041" s="293"/>
      <c r="M15041" s="290"/>
    </row>
    <row r="15042" spans="11:13" x14ac:dyDescent="0.35">
      <c r="K15042" s="293"/>
      <c r="M15042" s="290"/>
    </row>
    <row r="15043" spans="11:13" x14ac:dyDescent="0.35">
      <c r="K15043" s="293"/>
      <c r="M15043" s="290"/>
    </row>
    <row r="15044" spans="11:13" x14ac:dyDescent="0.35">
      <c r="K15044" s="293"/>
      <c r="M15044" s="290"/>
    </row>
    <row r="15045" spans="11:13" x14ac:dyDescent="0.35">
      <c r="K15045" s="293"/>
      <c r="M15045" s="290"/>
    </row>
    <row r="15046" spans="11:13" x14ac:dyDescent="0.35">
      <c r="K15046" s="293"/>
      <c r="M15046" s="290"/>
    </row>
    <row r="15047" spans="11:13" x14ac:dyDescent="0.35">
      <c r="K15047" s="293"/>
      <c r="M15047" s="290"/>
    </row>
    <row r="15048" spans="11:13" x14ac:dyDescent="0.35">
      <c r="K15048" s="293"/>
      <c r="M15048" s="290"/>
    </row>
    <row r="15049" spans="11:13" x14ac:dyDescent="0.35">
      <c r="K15049" s="293"/>
      <c r="M15049" s="290"/>
    </row>
    <row r="15050" spans="11:13" x14ac:dyDescent="0.35">
      <c r="K15050" s="293"/>
      <c r="M15050" s="290"/>
    </row>
    <row r="15051" spans="11:13" x14ac:dyDescent="0.35">
      <c r="K15051" s="293"/>
      <c r="M15051" s="290"/>
    </row>
    <row r="15052" spans="11:13" x14ac:dyDescent="0.35">
      <c r="K15052" s="293"/>
      <c r="M15052" s="290"/>
    </row>
    <row r="15053" spans="11:13" x14ac:dyDescent="0.35">
      <c r="K15053" s="293"/>
      <c r="M15053" s="290"/>
    </row>
    <row r="15054" spans="11:13" x14ac:dyDescent="0.35">
      <c r="K15054" s="293"/>
      <c r="M15054" s="290"/>
    </row>
    <row r="15055" spans="11:13" x14ac:dyDescent="0.35">
      <c r="K15055" s="293"/>
      <c r="M15055" s="290"/>
    </row>
    <row r="15056" spans="11:13" x14ac:dyDescent="0.35">
      <c r="K15056" s="293"/>
      <c r="M15056" s="290"/>
    </row>
    <row r="15057" spans="11:13" x14ac:dyDescent="0.35">
      <c r="K15057" s="293"/>
      <c r="M15057" s="290"/>
    </row>
    <row r="15058" spans="11:13" x14ac:dyDescent="0.35">
      <c r="K15058" s="293"/>
      <c r="M15058" s="290"/>
    </row>
    <row r="15059" spans="11:13" x14ac:dyDescent="0.35">
      <c r="K15059" s="293"/>
      <c r="M15059" s="290"/>
    </row>
    <row r="15060" spans="11:13" x14ac:dyDescent="0.35">
      <c r="K15060" s="293"/>
      <c r="M15060" s="290"/>
    </row>
    <row r="15061" spans="11:13" x14ac:dyDescent="0.35">
      <c r="K15061" s="293"/>
      <c r="M15061" s="290"/>
    </row>
    <row r="15062" spans="11:13" x14ac:dyDescent="0.35">
      <c r="K15062" s="293"/>
      <c r="M15062" s="290"/>
    </row>
    <row r="15063" spans="11:13" x14ac:dyDescent="0.35">
      <c r="K15063" s="293"/>
      <c r="M15063" s="290"/>
    </row>
    <row r="15064" spans="11:13" x14ac:dyDescent="0.35">
      <c r="K15064" s="293"/>
      <c r="M15064" s="290"/>
    </row>
    <row r="15065" spans="11:13" x14ac:dyDescent="0.35">
      <c r="K15065" s="293"/>
      <c r="M15065" s="290"/>
    </row>
    <row r="15066" spans="11:13" x14ac:dyDescent="0.35">
      <c r="K15066" s="293"/>
      <c r="M15066" s="290"/>
    </row>
    <row r="15067" spans="11:13" x14ac:dyDescent="0.35">
      <c r="K15067" s="293"/>
      <c r="M15067" s="290"/>
    </row>
    <row r="15068" spans="11:13" x14ac:dyDescent="0.35">
      <c r="K15068" s="293"/>
      <c r="M15068" s="290"/>
    </row>
    <row r="15069" spans="11:13" x14ac:dyDescent="0.35">
      <c r="K15069" s="293"/>
      <c r="M15069" s="290"/>
    </row>
    <row r="15070" spans="11:13" x14ac:dyDescent="0.35">
      <c r="K15070" s="293"/>
      <c r="M15070" s="290"/>
    </row>
    <row r="15071" spans="11:13" x14ac:dyDescent="0.35">
      <c r="K15071" s="293"/>
      <c r="M15071" s="290"/>
    </row>
    <row r="15072" spans="11:13" x14ac:dyDescent="0.35">
      <c r="K15072" s="293"/>
      <c r="M15072" s="290"/>
    </row>
    <row r="15073" spans="11:13" x14ac:dyDescent="0.35">
      <c r="K15073" s="293"/>
      <c r="M15073" s="290"/>
    </row>
    <row r="15074" spans="11:13" x14ac:dyDescent="0.35">
      <c r="K15074" s="293"/>
      <c r="M15074" s="290"/>
    </row>
    <row r="15075" spans="11:13" x14ac:dyDescent="0.35">
      <c r="K15075" s="293"/>
      <c r="M15075" s="290"/>
    </row>
    <row r="15076" spans="11:13" x14ac:dyDescent="0.35">
      <c r="K15076" s="293"/>
      <c r="M15076" s="290"/>
    </row>
    <row r="15077" spans="11:13" x14ac:dyDescent="0.35">
      <c r="K15077" s="293"/>
      <c r="M15077" s="290"/>
    </row>
    <row r="15078" spans="11:13" x14ac:dyDescent="0.35">
      <c r="K15078" s="293"/>
      <c r="M15078" s="290"/>
    </row>
    <row r="15079" spans="11:13" x14ac:dyDescent="0.35">
      <c r="K15079" s="293"/>
      <c r="M15079" s="290"/>
    </row>
    <row r="15080" spans="11:13" x14ac:dyDescent="0.35">
      <c r="K15080" s="293"/>
      <c r="M15080" s="290"/>
    </row>
    <row r="15081" spans="11:13" x14ac:dyDescent="0.35">
      <c r="K15081" s="293"/>
      <c r="M15081" s="290"/>
    </row>
    <row r="15082" spans="11:13" x14ac:dyDescent="0.35">
      <c r="K15082" s="293"/>
      <c r="M15082" s="290"/>
    </row>
    <row r="15083" spans="11:13" x14ac:dyDescent="0.35">
      <c r="K15083" s="293"/>
      <c r="M15083" s="290"/>
    </row>
    <row r="15084" spans="11:13" x14ac:dyDescent="0.35">
      <c r="K15084" s="293"/>
      <c r="M15084" s="290"/>
    </row>
    <row r="15085" spans="11:13" x14ac:dyDescent="0.35">
      <c r="K15085" s="293"/>
      <c r="M15085" s="290"/>
    </row>
    <row r="15086" spans="11:13" x14ac:dyDescent="0.35">
      <c r="K15086" s="293"/>
      <c r="M15086" s="290"/>
    </row>
    <row r="15087" spans="11:13" x14ac:dyDescent="0.35">
      <c r="K15087" s="293"/>
      <c r="M15087" s="290"/>
    </row>
    <row r="15088" spans="11:13" x14ac:dyDescent="0.35">
      <c r="K15088" s="293"/>
      <c r="M15088" s="290"/>
    </row>
    <row r="15089" spans="11:13" x14ac:dyDescent="0.35">
      <c r="K15089" s="293"/>
      <c r="M15089" s="290"/>
    </row>
    <row r="15090" spans="11:13" x14ac:dyDescent="0.35">
      <c r="K15090" s="293"/>
      <c r="M15090" s="290"/>
    </row>
    <row r="15091" spans="11:13" x14ac:dyDescent="0.35">
      <c r="K15091" s="293"/>
      <c r="M15091" s="290"/>
    </row>
    <row r="15092" spans="11:13" x14ac:dyDescent="0.35">
      <c r="K15092" s="293"/>
      <c r="M15092" s="290"/>
    </row>
    <row r="15093" spans="11:13" x14ac:dyDescent="0.35">
      <c r="K15093" s="293"/>
      <c r="M15093" s="290"/>
    </row>
    <row r="15094" spans="11:13" x14ac:dyDescent="0.35">
      <c r="K15094" s="293"/>
      <c r="M15094" s="290"/>
    </row>
    <row r="15095" spans="11:13" x14ac:dyDescent="0.35">
      <c r="K15095" s="293"/>
      <c r="M15095" s="290"/>
    </row>
    <row r="15096" spans="11:13" x14ac:dyDescent="0.35">
      <c r="K15096" s="293"/>
      <c r="M15096" s="290"/>
    </row>
    <row r="15097" spans="11:13" x14ac:dyDescent="0.35">
      <c r="K15097" s="293"/>
      <c r="M15097" s="290"/>
    </row>
    <row r="15098" spans="11:13" x14ac:dyDescent="0.35">
      <c r="K15098" s="293"/>
      <c r="M15098" s="290"/>
    </row>
    <row r="15099" spans="11:13" x14ac:dyDescent="0.35">
      <c r="K15099" s="293"/>
      <c r="M15099" s="290"/>
    </row>
    <row r="15100" spans="11:13" x14ac:dyDescent="0.35">
      <c r="K15100" s="293"/>
      <c r="M15100" s="290"/>
    </row>
    <row r="15101" spans="11:13" x14ac:dyDescent="0.35">
      <c r="K15101" s="293"/>
      <c r="M15101" s="290"/>
    </row>
    <row r="15102" spans="11:13" x14ac:dyDescent="0.35">
      <c r="K15102" s="293"/>
      <c r="M15102" s="290"/>
    </row>
    <row r="15103" spans="11:13" x14ac:dyDescent="0.35">
      <c r="K15103" s="293"/>
      <c r="M15103" s="290"/>
    </row>
    <row r="15104" spans="11:13" x14ac:dyDescent="0.35">
      <c r="K15104" s="293"/>
      <c r="M15104" s="290"/>
    </row>
    <row r="15105" spans="11:13" x14ac:dyDescent="0.35">
      <c r="K15105" s="293"/>
      <c r="M15105" s="290"/>
    </row>
    <row r="15106" spans="11:13" x14ac:dyDescent="0.35">
      <c r="K15106" s="293"/>
      <c r="M15106" s="290"/>
    </row>
    <row r="15107" spans="11:13" x14ac:dyDescent="0.35">
      <c r="K15107" s="293"/>
      <c r="M15107" s="290"/>
    </row>
    <row r="15108" spans="11:13" x14ac:dyDescent="0.35">
      <c r="K15108" s="293"/>
      <c r="M15108" s="290"/>
    </row>
    <row r="15109" spans="11:13" x14ac:dyDescent="0.35">
      <c r="K15109" s="293"/>
      <c r="M15109" s="290"/>
    </row>
    <row r="15110" spans="11:13" x14ac:dyDescent="0.35">
      <c r="K15110" s="293"/>
      <c r="M15110" s="290"/>
    </row>
    <row r="15111" spans="11:13" x14ac:dyDescent="0.35">
      <c r="K15111" s="293"/>
      <c r="M15111" s="290"/>
    </row>
    <row r="15112" spans="11:13" x14ac:dyDescent="0.35">
      <c r="K15112" s="293"/>
      <c r="M15112" s="290"/>
    </row>
    <row r="15113" spans="11:13" x14ac:dyDescent="0.35">
      <c r="K15113" s="293"/>
      <c r="M15113" s="290"/>
    </row>
    <row r="15114" spans="11:13" x14ac:dyDescent="0.35">
      <c r="K15114" s="293"/>
      <c r="M15114" s="290"/>
    </row>
    <row r="15115" spans="11:13" x14ac:dyDescent="0.35">
      <c r="K15115" s="293"/>
      <c r="M15115" s="290"/>
    </row>
    <row r="15116" spans="11:13" x14ac:dyDescent="0.35">
      <c r="K15116" s="293"/>
      <c r="M15116" s="290"/>
    </row>
    <row r="15117" spans="11:13" x14ac:dyDescent="0.35">
      <c r="K15117" s="293"/>
      <c r="M15117" s="290"/>
    </row>
    <row r="15118" spans="11:13" x14ac:dyDescent="0.35">
      <c r="K15118" s="293"/>
      <c r="M15118" s="290"/>
    </row>
    <row r="15119" spans="11:13" x14ac:dyDescent="0.35">
      <c r="K15119" s="293"/>
      <c r="M15119" s="290"/>
    </row>
    <row r="15120" spans="11:13" x14ac:dyDescent="0.35">
      <c r="K15120" s="293"/>
      <c r="M15120" s="290"/>
    </row>
    <row r="15121" spans="11:13" x14ac:dyDescent="0.35">
      <c r="K15121" s="293"/>
      <c r="M15121" s="290"/>
    </row>
    <row r="15122" spans="11:13" x14ac:dyDescent="0.35">
      <c r="K15122" s="293"/>
      <c r="M15122" s="290"/>
    </row>
    <row r="15123" spans="11:13" x14ac:dyDescent="0.35">
      <c r="K15123" s="293"/>
      <c r="M15123" s="290"/>
    </row>
    <row r="15124" spans="11:13" x14ac:dyDescent="0.35">
      <c r="K15124" s="293"/>
      <c r="M15124" s="290"/>
    </row>
    <row r="15125" spans="11:13" x14ac:dyDescent="0.35">
      <c r="K15125" s="293"/>
      <c r="M15125" s="290"/>
    </row>
    <row r="15126" spans="11:13" x14ac:dyDescent="0.35">
      <c r="K15126" s="293"/>
      <c r="M15126" s="290"/>
    </row>
    <row r="15127" spans="11:13" x14ac:dyDescent="0.35">
      <c r="K15127" s="293"/>
      <c r="M15127" s="290"/>
    </row>
    <row r="15128" spans="11:13" x14ac:dyDescent="0.35">
      <c r="K15128" s="293"/>
      <c r="M15128" s="290"/>
    </row>
    <row r="15129" spans="11:13" x14ac:dyDescent="0.35">
      <c r="K15129" s="293"/>
      <c r="M15129" s="290"/>
    </row>
    <row r="15130" spans="11:13" x14ac:dyDescent="0.35">
      <c r="K15130" s="293"/>
      <c r="M15130" s="290"/>
    </row>
    <row r="15131" spans="11:13" x14ac:dyDescent="0.35">
      <c r="K15131" s="293"/>
      <c r="M15131" s="290"/>
    </row>
    <row r="15132" spans="11:13" x14ac:dyDescent="0.35">
      <c r="K15132" s="293"/>
      <c r="M15132" s="290"/>
    </row>
    <row r="15133" spans="11:13" x14ac:dyDescent="0.35">
      <c r="K15133" s="293"/>
      <c r="M15133" s="290"/>
    </row>
    <row r="15134" spans="11:13" x14ac:dyDescent="0.35">
      <c r="K15134" s="293"/>
      <c r="M15134" s="290"/>
    </row>
    <row r="15135" spans="11:13" x14ac:dyDescent="0.35">
      <c r="K15135" s="293"/>
      <c r="M15135" s="290"/>
    </row>
    <row r="15136" spans="11:13" x14ac:dyDescent="0.35">
      <c r="K15136" s="293"/>
      <c r="M15136" s="290"/>
    </row>
    <row r="15137" spans="11:13" x14ac:dyDescent="0.35">
      <c r="K15137" s="293"/>
      <c r="M15137" s="290"/>
    </row>
    <row r="15138" spans="11:13" x14ac:dyDescent="0.35">
      <c r="K15138" s="293"/>
      <c r="M15138" s="290"/>
    </row>
    <row r="15139" spans="11:13" x14ac:dyDescent="0.35">
      <c r="K15139" s="293"/>
      <c r="M15139" s="290"/>
    </row>
    <row r="15140" spans="11:13" x14ac:dyDescent="0.35">
      <c r="K15140" s="293"/>
      <c r="M15140" s="290"/>
    </row>
    <row r="15141" spans="11:13" x14ac:dyDescent="0.35">
      <c r="K15141" s="293"/>
      <c r="M15141" s="290"/>
    </row>
    <row r="15142" spans="11:13" x14ac:dyDescent="0.35">
      <c r="K15142" s="293"/>
      <c r="M15142" s="290"/>
    </row>
    <row r="15143" spans="11:13" x14ac:dyDescent="0.35">
      <c r="K15143" s="293"/>
      <c r="M15143" s="290"/>
    </row>
    <row r="15144" spans="11:13" x14ac:dyDescent="0.35">
      <c r="K15144" s="293"/>
      <c r="M15144" s="290"/>
    </row>
    <row r="15145" spans="11:13" x14ac:dyDescent="0.35">
      <c r="K15145" s="293"/>
      <c r="M15145" s="290"/>
    </row>
    <row r="15146" spans="11:13" x14ac:dyDescent="0.35">
      <c r="K15146" s="293"/>
      <c r="M15146" s="290"/>
    </row>
    <row r="15147" spans="11:13" x14ac:dyDescent="0.35">
      <c r="K15147" s="293"/>
      <c r="M15147" s="290"/>
    </row>
    <row r="15148" spans="11:13" x14ac:dyDescent="0.35">
      <c r="K15148" s="293"/>
      <c r="M15148" s="290"/>
    </row>
    <row r="15149" spans="11:13" x14ac:dyDescent="0.35">
      <c r="K15149" s="293"/>
      <c r="M15149" s="290"/>
    </row>
    <row r="15150" spans="11:13" x14ac:dyDescent="0.35">
      <c r="K15150" s="293"/>
      <c r="M15150" s="290"/>
    </row>
    <row r="15151" spans="11:13" x14ac:dyDescent="0.35">
      <c r="K15151" s="293"/>
      <c r="M15151" s="290"/>
    </row>
    <row r="15152" spans="11:13" x14ac:dyDescent="0.35">
      <c r="K15152" s="293"/>
      <c r="M15152" s="290"/>
    </row>
    <row r="15153" spans="11:13" x14ac:dyDescent="0.35">
      <c r="K15153" s="293"/>
      <c r="M15153" s="290"/>
    </row>
    <row r="15154" spans="11:13" x14ac:dyDescent="0.35">
      <c r="K15154" s="293"/>
      <c r="M15154" s="290"/>
    </row>
    <row r="15155" spans="11:13" x14ac:dyDescent="0.35">
      <c r="K15155" s="293"/>
      <c r="M15155" s="290"/>
    </row>
    <row r="15156" spans="11:13" x14ac:dyDescent="0.35">
      <c r="K15156" s="293"/>
      <c r="M15156" s="290"/>
    </row>
    <row r="15157" spans="11:13" x14ac:dyDescent="0.35">
      <c r="K15157" s="293"/>
      <c r="M15157" s="290"/>
    </row>
    <row r="15158" spans="11:13" x14ac:dyDescent="0.35">
      <c r="K15158" s="293"/>
      <c r="M15158" s="290"/>
    </row>
    <row r="15159" spans="11:13" x14ac:dyDescent="0.35">
      <c r="K15159" s="293"/>
      <c r="M15159" s="290"/>
    </row>
    <row r="15160" spans="11:13" x14ac:dyDescent="0.35">
      <c r="K15160" s="293"/>
      <c r="M15160" s="290"/>
    </row>
    <row r="15161" spans="11:13" x14ac:dyDescent="0.35">
      <c r="K15161" s="293"/>
      <c r="M15161" s="290"/>
    </row>
    <row r="15162" spans="11:13" x14ac:dyDescent="0.35">
      <c r="K15162" s="293"/>
      <c r="M15162" s="290"/>
    </row>
    <row r="15163" spans="11:13" x14ac:dyDescent="0.35">
      <c r="K15163" s="293"/>
      <c r="M15163" s="290"/>
    </row>
    <row r="15164" spans="11:13" x14ac:dyDescent="0.35">
      <c r="K15164" s="293"/>
      <c r="M15164" s="290"/>
    </row>
    <row r="15165" spans="11:13" x14ac:dyDescent="0.35">
      <c r="K15165" s="293"/>
      <c r="M15165" s="290"/>
    </row>
    <row r="15166" spans="11:13" x14ac:dyDescent="0.35">
      <c r="K15166" s="293"/>
      <c r="M15166" s="290"/>
    </row>
    <row r="15167" spans="11:13" x14ac:dyDescent="0.35">
      <c r="K15167" s="293"/>
      <c r="M15167" s="290"/>
    </row>
    <row r="15168" spans="11:13" x14ac:dyDescent="0.35">
      <c r="K15168" s="293"/>
      <c r="M15168" s="290"/>
    </row>
    <row r="15169" spans="11:13" x14ac:dyDescent="0.35">
      <c r="K15169" s="293"/>
      <c r="M15169" s="290"/>
    </row>
    <row r="15170" spans="11:13" x14ac:dyDescent="0.35">
      <c r="K15170" s="293"/>
      <c r="M15170" s="290"/>
    </row>
    <row r="15171" spans="11:13" x14ac:dyDescent="0.35">
      <c r="K15171" s="293"/>
      <c r="M15171" s="290"/>
    </row>
    <row r="15172" spans="11:13" x14ac:dyDescent="0.35">
      <c r="K15172" s="293"/>
      <c r="M15172" s="290"/>
    </row>
    <row r="15173" spans="11:13" x14ac:dyDescent="0.35">
      <c r="K15173" s="293"/>
      <c r="M15173" s="290"/>
    </row>
    <row r="15174" spans="11:13" x14ac:dyDescent="0.35">
      <c r="K15174" s="293"/>
      <c r="M15174" s="290"/>
    </row>
    <row r="15175" spans="11:13" x14ac:dyDescent="0.35">
      <c r="K15175" s="293"/>
      <c r="M15175" s="290"/>
    </row>
    <row r="15176" spans="11:13" x14ac:dyDescent="0.35">
      <c r="K15176" s="293"/>
      <c r="M15176" s="290"/>
    </row>
    <row r="15177" spans="11:13" x14ac:dyDescent="0.35">
      <c r="K15177" s="293"/>
      <c r="M15177" s="290"/>
    </row>
    <row r="15178" spans="11:13" x14ac:dyDescent="0.35">
      <c r="K15178" s="293"/>
      <c r="M15178" s="290"/>
    </row>
    <row r="15179" spans="11:13" x14ac:dyDescent="0.35">
      <c r="K15179" s="293"/>
      <c r="M15179" s="290"/>
    </row>
    <row r="15180" spans="11:13" x14ac:dyDescent="0.35">
      <c r="K15180" s="293"/>
      <c r="M15180" s="290"/>
    </row>
    <row r="15181" spans="11:13" x14ac:dyDescent="0.35">
      <c r="K15181" s="293"/>
      <c r="M15181" s="290"/>
    </row>
    <row r="15182" spans="11:13" x14ac:dyDescent="0.35">
      <c r="K15182" s="293"/>
      <c r="M15182" s="290"/>
    </row>
    <row r="15183" spans="11:13" x14ac:dyDescent="0.35">
      <c r="K15183" s="293"/>
      <c r="M15183" s="290"/>
    </row>
    <row r="15184" spans="11:13" x14ac:dyDescent="0.35">
      <c r="K15184" s="293"/>
      <c r="M15184" s="290"/>
    </row>
    <row r="15185" spans="11:13" x14ac:dyDescent="0.35">
      <c r="K15185" s="293"/>
      <c r="M15185" s="290"/>
    </row>
    <row r="15186" spans="11:13" x14ac:dyDescent="0.35">
      <c r="K15186" s="293"/>
      <c r="M15186" s="290"/>
    </row>
    <row r="15187" spans="11:13" x14ac:dyDescent="0.35">
      <c r="K15187" s="293"/>
      <c r="M15187" s="290"/>
    </row>
    <row r="15188" spans="11:13" x14ac:dyDescent="0.35">
      <c r="K15188" s="293"/>
      <c r="M15188" s="290"/>
    </row>
    <row r="15189" spans="11:13" x14ac:dyDescent="0.35">
      <c r="K15189" s="293"/>
      <c r="M15189" s="290"/>
    </row>
    <row r="15190" spans="11:13" x14ac:dyDescent="0.35">
      <c r="K15190" s="293"/>
      <c r="M15190" s="290"/>
    </row>
    <row r="15191" spans="11:13" x14ac:dyDescent="0.35">
      <c r="K15191" s="293"/>
      <c r="M15191" s="290"/>
    </row>
    <row r="15192" spans="11:13" x14ac:dyDescent="0.35">
      <c r="K15192" s="293"/>
      <c r="M15192" s="290"/>
    </row>
    <row r="15193" spans="11:13" x14ac:dyDescent="0.35">
      <c r="K15193" s="293"/>
      <c r="M15193" s="290"/>
    </row>
    <row r="15194" spans="11:13" x14ac:dyDescent="0.35">
      <c r="K15194" s="293"/>
      <c r="M15194" s="290"/>
    </row>
    <row r="15195" spans="11:13" x14ac:dyDescent="0.35">
      <c r="K15195" s="293"/>
      <c r="M15195" s="290"/>
    </row>
    <row r="15196" spans="11:13" x14ac:dyDescent="0.35">
      <c r="K15196" s="293"/>
      <c r="M15196" s="290"/>
    </row>
    <row r="15197" spans="11:13" x14ac:dyDescent="0.35">
      <c r="K15197" s="293"/>
      <c r="M15197" s="290"/>
    </row>
    <row r="15198" spans="11:13" x14ac:dyDescent="0.35">
      <c r="K15198" s="293"/>
      <c r="M15198" s="290"/>
    </row>
    <row r="15199" spans="11:13" x14ac:dyDescent="0.35">
      <c r="K15199" s="293"/>
      <c r="M15199" s="290"/>
    </row>
    <row r="15200" spans="11:13" x14ac:dyDescent="0.35">
      <c r="K15200" s="293"/>
      <c r="M15200" s="290"/>
    </row>
    <row r="15201" spans="11:13" x14ac:dyDescent="0.35">
      <c r="K15201" s="293"/>
      <c r="M15201" s="290"/>
    </row>
    <row r="15202" spans="11:13" x14ac:dyDescent="0.35">
      <c r="K15202" s="293"/>
      <c r="M15202" s="290"/>
    </row>
    <row r="15203" spans="11:13" x14ac:dyDescent="0.35">
      <c r="K15203" s="293"/>
      <c r="M15203" s="290"/>
    </row>
    <row r="15204" spans="11:13" x14ac:dyDescent="0.35">
      <c r="K15204" s="293"/>
      <c r="M15204" s="290"/>
    </row>
    <row r="15205" spans="11:13" x14ac:dyDescent="0.35">
      <c r="K15205" s="293"/>
      <c r="M15205" s="290"/>
    </row>
    <row r="15206" spans="11:13" x14ac:dyDescent="0.35">
      <c r="K15206" s="293"/>
      <c r="M15206" s="290"/>
    </row>
    <row r="15207" spans="11:13" x14ac:dyDescent="0.35">
      <c r="K15207" s="293"/>
      <c r="M15207" s="290"/>
    </row>
    <row r="15208" spans="11:13" x14ac:dyDescent="0.35">
      <c r="K15208" s="293"/>
      <c r="M15208" s="290"/>
    </row>
    <row r="15209" spans="11:13" x14ac:dyDescent="0.35">
      <c r="K15209" s="293"/>
      <c r="M15209" s="290"/>
    </row>
    <row r="15210" spans="11:13" x14ac:dyDescent="0.35">
      <c r="K15210" s="293"/>
      <c r="M15210" s="290"/>
    </row>
    <row r="15211" spans="11:13" x14ac:dyDescent="0.35">
      <c r="K15211" s="293"/>
      <c r="M15211" s="290"/>
    </row>
    <row r="15212" spans="11:13" x14ac:dyDescent="0.35">
      <c r="K15212" s="293"/>
      <c r="M15212" s="290"/>
    </row>
    <row r="15213" spans="11:13" x14ac:dyDescent="0.35">
      <c r="K15213" s="293"/>
      <c r="M15213" s="290"/>
    </row>
    <row r="15214" spans="11:13" x14ac:dyDescent="0.35">
      <c r="K15214" s="293"/>
      <c r="M15214" s="290"/>
    </row>
    <row r="15215" spans="11:13" x14ac:dyDescent="0.35">
      <c r="K15215" s="293"/>
      <c r="M15215" s="290"/>
    </row>
    <row r="15216" spans="11:13" x14ac:dyDescent="0.35">
      <c r="K15216" s="293"/>
      <c r="M15216" s="290"/>
    </row>
    <row r="15217" spans="11:13" x14ac:dyDescent="0.35">
      <c r="K15217" s="293"/>
      <c r="M15217" s="290"/>
    </row>
    <row r="15218" spans="11:13" x14ac:dyDescent="0.35">
      <c r="K15218" s="293"/>
      <c r="M15218" s="290"/>
    </row>
    <row r="15219" spans="11:13" x14ac:dyDescent="0.35">
      <c r="K15219" s="293"/>
      <c r="M15219" s="290"/>
    </row>
    <row r="15220" spans="11:13" x14ac:dyDescent="0.35">
      <c r="K15220" s="293"/>
      <c r="M15220" s="290"/>
    </row>
    <row r="15221" spans="11:13" x14ac:dyDescent="0.35">
      <c r="K15221" s="293"/>
      <c r="M15221" s="290"/>
    </row>
    <row r="15222" spans="11:13" x14ac:dyDescent="0.35">
      <c r="K15222" s="293"/>
      <c r="M15222" s="290"/>
    </row>
    <row r="15223" spans="11:13" x14ac:dyDescent="0.35">
      <c r="K15223" s="293"/>
      <c r="M15223" s="290"/>
    </row>
    <row r="15224" spans="11:13" x14ac:dyDescent="0.35">
      <c r="K15224" s="293"/>
      <c r="M15224" s="290"/>
    </row>
    <row r="15225" spans="11:13" x14ac:dyDescent="0.35">
      <c r="K15225" s="293"/>
      <c r="M15225" s="290"/>
    </row>
    <row r="15226" spans="11:13" x14ac:dyDescent="0.35">
      <c r="K15226" s="293"/>
      <c r="M15226" s="290"/>
    </row>
    <row r="15227" spans="11:13" x14ac:dyDescent="0.35">
      <c r="K15227" s="293"/>
      <c r="M15227" s="290"/>
    </row>
    <row r="15228" spans="11:13" x14ac:dyDescent="0.35">
      <c r="K15228" s="293"/>
      <c r="M15228" s="290"/>
    </row>
    <row r="15229" spans="11:13" x14ac:dyDescent="0.35">
      <c r="K15229" s="293"/>
      <c r="M15229" s="290"/>
    </row>
    <row r="15230" spans="11:13" x14ac:dyDescent="0.35">
      <c r="K15230" s="293"/>
      <c r="M15230" s="290"/>
    </row>
    <row r="15231" spans="11:13" x14ac:dyDescent="0.35">
      <c r="K15231" s="293"/>
      <c r="M15231" s="290"/>
    </row>
    <row r="15232" spans="11:13" x14ac:dyDescent="0.35">
      <c r="K15232" s="293"/>
      <c r="M15232" s="290"/>
    </row>
    <row r="15233" spans="11:13" x14ac:dyDescent="0.35">
      <c r="K15233" s="293"/>
      <c r="M15233" s="290"/>
    </row>
    <row r="15234" spans="11:13" x14ac:dyDescent="0.35">
      <c r="K15234" s="293"/>
      <c r="M15234" s="290"/>
    </row>
    <row r="15235" spans="11:13" x14ac:dyDescent="0.35">
      <c r="K15235" s="293"/>
      <c r="M15235" s="290"/>
    </row>
    <row r="15236" spans="11:13" x14ac:dyDescent="0.35">
      <c r="K15236" s="293"/>
      <c r="M15236" s="290"/>
    </row>
    <row r="15237" spans="11:13" x14ac:dyDescent="0.35">
      <c r="K15237" s="293"/>
      <c r="M15237" s="290"/>
    </row>
    <row r="15238" spans="11:13" x14ac:dyDescent="0.35">
      <c r="K15238" s="293"/>
      <c r="M15238" s="290"/>
    </row>
    <row r="15239" spans="11:13" x14ac:dyDescent="0.35">
      <c r="K15239" s="293"/>
      <c r="M15239" s="290"/>
    </row>
    <row r="15240" spans="11:13" x14ac:dyDescent="0.35">
      <c r="K15240" s="293"/>
      <c r="M15240" s="290"/>
    </row>
    <row r="15241" spans="11:13" x14ac:dyDescent="0.35">
      <c r="K15241" s="293"/>
      <c r="M15241" s="290"/>
    </row>
    <row r="15242" spans="11:13" x14ac:dyDescent="0.35">
      <c r="K15242" s="293"/>
      <c r="M15242" s="290"/>
    </row>
    <row r="15243" spans="11:13" x14ac:dyDescent="0.35">
      <c r="K15243" s="293"/>
      <c r="M15243" s="290"/>
    </row>
    <row r="15244" spans="11:13" x14ac:dyDescent="0.35">
      <c r="K15244" s="293"/>
      <c r="M15244" s="290"/>
    </row>
    <row r="15245" spans="11:13" x14ac:dyDescent="0.35">
      <c r="K15245" s="293"/>
      <c r="M15245" s="290"/>
    </row>
    <row r="15246" spans="11:13" x14ac:dyDescent="0.35">
      <c r="K15246" s="293"/>
      <c r="M15246" s="290"/>
    </row>
    <row r="15247" spans="11:13" x14ac:dyDescent="0.35">
      <c r="K15247" s="293"/>
      <c r="M15247" s="290"/>
    </row>
    <row r="15248" spans="11:13" x14ac:dyDescent="0.35">
      <c r="K15248" s="293"/>
      <c r="M15248" s="290"/>
    </row>
    <row r="15249" spans="11:13" x14ac:dyDescent="0.35">
      <c r="K15249" s="293"/>
      <c r="M15249" s="290"/>
    </row>
    <row r="15250" spans="11:13" x14ac:dyDescent="0.35">
      <c r="K15250" s="293"/>
      <c r="M15250" s="290"/>
    </row>
    <row r="15251" spans="11:13" x14ac:dyDescent="0.35">
      <c r="K15251" s="293"/>
      <c r="M15251" s="290"/>
    </row>
    <row r="15252" spans="11:13" x14ac:dyDescent="0.35">
      <c r="K15252" s="293"/>
      <c r="M15252" s="290"/>
    </row>
    <row r="15253" spans="11:13" x14ac:dyDescent="0.35">
      <c r="K15253" s="293"/>
      <c r="M15253" s="290"/>
    </row>
    <row r="15254" spans="11:13" x14ac:dyDescent="0.35">
      <c r="K15254" s="293"/>
      <c r="M15254" s="290"/>
    </row>
    <row r="15255" spans="11:13" x14ac:dyDescent="0.35">
      <c r="K15255" s="293"/>
      <c r="M15255" s="290"/>
    </row>
    <row r="15256" spans="11:13" x14ac:dyDescent="0.35">
      <c r="K15256" s="293"/>
      <c r="M15256" s="290"/>
    </row>
    <row r="15257" spans="11:13" x14ac:dyDescent="0.35">
      <c r="K15257" s="293"/>
      <c r="M15257" s="290"/>
    </row>
    <row r="15258" spans="11:13" x14ac:dyDescent="0.35">
      <c r="K15258" s="293"/>
      <c r="M15258" s="290"/>
    </row>
    <row r="15259" spans="11:13" x14ac:dyDescent="0.35">
      <c r="K15259" s="293"/>
      <c r="M15259" s="290"/>
    </row>
    <row r="15260" spans="11:13" x14ac:dyDescent="0.35">
      <c r="K15260" s="293"/>
      <c r="M15260" s="290"/>
    </row>
    <row r="15261" spans="11:13" x14ac:dyDescent="0.35">
      <c r="K15261" s="293"/>
      <c r="M15261" s="290"/>
    </row>
    <row r="15262" spans="11:13" x14ac:dyDescent="0.35">
      <c r="K15262" s="293"/>
      <c r="M15262" s="290"/>
    </row>
    <row r="15263" spans="11:13" x14ac:dyDescent="0.35">
      <c r="K15263" s="293"/>
      <c r="M15263" s="290"/>
    </row>
    <row r="15264" spans="11:13" x14ac:dyDescent="0.35">
      <c r="K15264" s="293"/>
      <c r="M15264" s="290"/>
    </row>
    <row r="15265" spans="11:13" x14ac:dyDescent="0.35">
      <c r="K15265" s="293"/>
      <c r="M15265" s="290"/>
    </row>
    <row r="15266" spans="11:13" x14ac:dyDescent="0.35">
      <c r="K15266" s="293"/>
      <c r="M15266" s="290"/>
    </row>
    <row r="15267" spans="11:13" x14ac:dyDescent="0.35">
      <c r="K15267" s="293"/>
      <c r="M15267" s="290"/>
    </row>
    <row r="15268" spans="11:13" x14ac:dyDescent="0.35">
      <c r="K15268" s="293"/>
      <c r="M15268" s="290"/>
    </row>
    <row r="15269" spans="11:13" x14ac:dyDescent="0.35">
      <c r="K15269" s="293"/>
      <c r="M15269" s="290"/>
    </row>
    <row r="15270" spans="11:13" x14ac:dyDescent="0.35">
      <c r="K15270" s="293"/>
      <c r="M15270" s="290"/>
    </row>
    <row r="15271" spans="11:13" x14ac:dyDescent="0.35">
      <c r="K15271" s="293"/>
      <c r="M15271" s="290"/>
    </row>
    <row r="15272" spans="11:13" x14ac:dyDescent="0.35">
      <c r="K15272" s="293"/>
      <c r="M15272" s="290"/>
    </row>
    <row r="15273" spans="11:13" x14ac:dyDescent="0.35">
      <c r="K15273" s="293"/>
      <c r="M15273" s="290"/>
    </row>
    <row r="15274" spans="11:13" x14ac:dyDescent="0.35">
      <c r="K15274" s="293"/>
      <c r="M15274" s="290"/>
    </row>
    <row r="15275" spans="11:13" x14ac:dyDescent="0.35">
      <c r="K15275" s="293"/>
      <c r="M15275" s="290"/>
    </row>
    <row r="15276" spans="11:13" x14ac:dyDescent="0.35">
      <c r="K15276" s="293"/>
      <c r="M15276" s="290"/>
    </row>
    <row r="15277" spans="11:13" x14ac:dyDescent="0.35">
      <c r="K15277" s="293"/>
      <c r="M15277" s="290"/>
    </row>
    <row r="15278" spans="11:13" x14ac:dyDescent="0.35">
      <c r="K15278" s="293"/>
      <c r="M15278" s="290"/>
    </row>
    <row r="15279" spans="11:13" x14ac:dyDescent="0.35">
      <c r="K15279" s="293"/>
      <c r="M15279" s="290"/>
    </row>
    <row r="15280" spans="11:13" x14ac:dyDescent="0.35">
      <c r="K15280" s="293"/>
      <c r="M15280" s="290"/>
    </row>
    <row r="15281" spans="11:13" x14ac:dyDescent="0.35">
      <c r="K15281" s="293"/>
      <c r="M15281" s="290"/>
    </row>
    <row r="15282" spans="11:13" x14ac:dyDescent="0.35">
      <c r="K15282" s="293"/>
      <c r="M15282" s="290"/>
    </row>
    <row r="15283" spans="11:13" x14ac:dyDescent="0.35">
      <c r="K15283" s="293"/>
      <c r="M15283" s="290"/>
    </row>
    <row r="15284" spans="11:13" x14ac:dyDescent="0.35">
      <c r="K15284" s="293"/>
      <c r="M15284" s="290"/>
    </row>
    <row r="15285" spans="11:13" x14ac:dyDescent="0.35">
      <c r="K15285" s="293"/>
      <c r="M15285" s="290"/>
    </row>
    <row r="15286" spans="11:13" x14ac:dyDescent="0.35">
      <c r="K15286" s="293"/>
      <c r="M15286" s="290"/>
    </row>
    <row r="15287" spans="11:13" x14ac:dyDescent="0.35">
      <c r="K15287" s="293"/>
      <c r="M15287" s="290"/>
    </row>
    <row r="15288" spans="11:13" x14ac:dyDescent="0.35">
      <c r="K15288" s="293"/>
      <c r="M15288" s="290"/>
    </row>
    <row r="15289" spans="11:13" x14ac:dyDescent="0.35">
      <c r="K15289" s="293"/>
      <c r="M15289" s="290"/>
    </row>
    <row r="15290" spans="11:13" x14ac:dyDescent="0.35">
      <c r="K15290" s="293"/>
      <c r="M15290" s="290"/>
    </row>
    <row r="15291" spans="11:13" x14ac:dyDescent="0.35">
      <c r="K15291" s="293"/>
      <c r="M15291" s="290"/>
    </row>
    <row r="15292" spans="11:13" x14ac:dyDescent="0.35">
      <c r="K15292" s="293"/>
      <c r="M15292" s="290"/>
    </row>
    <row r="15293" spans="11:13" x14ac:dyDescent="0.35">
      <c r="K15293" s="293"/>
      <c r="M15293" s="290"/>
    </row>
    <row r="15294" spans="11:13" x14ac:dyDescent="0.35">
      <c r="K15294" s="293"/>
      <c r="M15294" s="290"/>
    </row>
    <row r="15295" spans="11:13" x14ac:dyDescent="0.35">
      <c r="K15295" s="293"/>
      <c r="M15295" s="290"/>
    </row>
    <row r="15296" spans="11:13" x14ac:dyDescent="0.35">
      <c r="K15296" s="293"/>
      <c r="M15296" s="290"/>
    </row>
    <row r="15297" spans="11:13" x14ac:dyDescent="0.35">
      <c r="K15297" s="293"/>
      <c r="M15297" s="290"/>
    </row>
    <row r="15298" spans="11:13" x14ac:dyDescent="0.35">
      <c r="K15298" s="293"/>
      <c r="M15298" s="290"/>
    </row>
    <row r="15299" spans="11:13" x14ac:dyDescent="0.35">
      <c r="K15299" s="293"/>
      <c r="M15299" s="290"/>
    </row>
    <row r="15300" spans="11:13" x14ac:dyDescent="0.35">
      <c r="K15300" s="293"/>
      <c r="M15300" s="290"/>
    </row>
    <row r="15301" spans="11:13" x14ac:dyDescent="0.35">
      <c r="K15301" s="293"/>
      <c r="M15301" s="290"/>
    </row>
    <row r="15302" spans="11:13" x14ac:dyDescent="0.35">
      <c r="K15302" s="293"/>
      <c r="M15302" s="290"/>
    </row>
    <row r="15303" spans="11:13" x14ac:dyDescent="0.35">
      <c r="K15303" s="293"/>
      <c r="M15303" s="290"/>
    </row>
    <row r="15304" spans="11:13" x14ac:dyDescent="0.35">
      <c r="K15304" s="293"/>
      <c r="M15304" s="290"/>
    </row>
    <row r="15305" spans="11:13" x14ac:dyDescent="0.35">
      <c r="K15305" s="293"/>
      <c r="M15305" s="290"/>
    </row>
    <row r="15306" spans="11:13" x14ac:dyDescent="0.35">
      <c r="K15306" s="293"/>
      <c r="M15306" s="290"/>
    </row>
    <row r="15307" spans="11:13" x14ac:dyDescent="0.35">
      <c r="K15307" s="293"/>
      <c r="M15307" s="290"/>
    </row>
    <row r="15308" spans="11:13" x14ac:dyDescent="0.35">
      <c r="K15308" s="293"/>
      <c r="M15308" s="290"/>
    </row>
    <row r="15309" spans="11:13" x14ac:dyDescent="0.35">
      <c r="K15309" s="293"/>
      <c r="M15309" s="290"/>
    </row>
    <row r="15310" spans="11:13" x14ac:dyDescent="0.35">
      <c r="K15310" s="293"/>
      <c r="M15310" s="290"/>
    </row>
    <row r="15311" spans="11:13" x14ac:dyDescent="0.35">
      <c r="K15311" s="293"/>
      <c r="M15311" s="290"/>
    </row>
    <row r="15312" spans="11:13" x14ac:dyDescent="0.35">
      <c r="K15312" s="293"/>
      <c r="M15312" s="290"/>
    </row>
    <row r="15313" spans="11:13" x14ac:dyDescent="0.35">
      <c r="K15313" s="293"/>
      <c r="M15313" s="290"/>
    </row>
    <row r="15314" spans="11:13" x14ac:dyDescent="0.35">
      <c r="K15314" s="293"/>
      <c r="M15314" s="290"/>
    </row>
    <row r="15315" spans="11:13" x14ac:dyDescent="0.35">
      <c r="K15315" s="293"/>
      <c r="M15315" s="290"/>
    </row>
    <row r="15316" spans="11:13" x14ac:dyDescent="0.35">
      <c r="K15316" s="293"/>
      <c r="M15316" s="290"/>
    </row>
    <row r="15317" spans="11:13" x14ac:dyDescent="0.35">
      <c r="K15317" s="293"/>
      <c r="M15317" s="290"/>
    </row>
    <row r="15318" spans="11:13" x14ac:dyDescent="0.35">
      <c r="K15318" s="293"/>
      <c r="M15318" s="290"/>
    </row>
    <row r="15319" spans="11:13" x14ac:dyDescent="0.35">
      <c r="K15319" s="293"/>
      <c r="M15319" s="290"/>
    </row>
    <row r="15320" spans="11:13" x14ac:dyDescent="0.35">
      <c r="K15320" s="293"/>
      <c r="M15320" s="290"/>
    </row>
    <row r="15321" spans="11:13" x14ac:dyDescent="0.35">
      <c r="K15321" s="293"/>
      <c r="M15321" s="290"/>
    </row>
    <row r="15322" spans="11:13" x14ac:dyDescent="0.35">
      <c r="K15322" s="293"/>
      <c r="M15322" s="290"/>
    </row>
    <row r="15323" spans="11:13" x14ac:dyDescent="0.35">
      <c r="K15323" s="293"/>
      <c r="M15323" s="290"/>
    </row>
    <row r="15324" spans="11:13" x14ac:dyDescent="0.35">
      <c r="K15324" s="293"/>
      <c r="M15324" s="290"/>
    </row>
    <row r="15325" spans="11:13" x14ac:dyDescent="0.35">
      <c r="K15325" s="293"/>
      <c r="M15325" s="290"/>
    </row>
    <row r="15326" spans="11:13" x14ac:dyDescent="0.35">
      <c r="K15326" s="293"/>
      <c r="M15326" s="290"/>
    </row>
    <row r="15327" spans="11:13" x14ac:dyDescent="0.35">
      <c r="K15327" s="293"/>
      <c r="M15327" s="290"/>
    </row>
    <row r="15328" spans="11:13" x14ac:dyDescent="0.35">
      <c r="K15328" s="293"/>
      <c r="M15328" s="290"/>
    </row>
    <row r="15329" spans="11:13" x14ac:dyDescent="0.35">
      <c r="K15329" s="293"/>
      <c r="M15329" s="290"/>
    </row>
    <row r="15330" spans="11:13" x14ac:dyDescent="0.35">
      <c r="K15330" s="293"/>
      <c r="M15330" s="290"/>
    </row>
    <row r="15331" spans="11:13" x14ac:dyDescent="0.35">
      <c r="K15331" s="293"/>
      <c r="M15331" s="290"/>
    </row>
    <row r="15332" spans="11:13" x14ac:dyDescent="0.35">
      <c r="K15332" s="293"/>
      <c r="M15332" s="290"/>
    </row>
    <row r="15333" spans="11:13" x14ac:dyDescent="0.35">
      <c r="K15333" s="293"/>
      <c r="M15333" s="290"/>
    </row>
    <row r="15334" spans="11:13" x14ac:dyDescent="0.35">
      <c r="K15334" s="293"/>
      <c r="M15334" s="290"/>
    </row>
    <row r="15335" spans="11:13" x14ac:dyDescent="0.35">
      <c r="K15335" s="293"/>
      <c r="M15335" s="290"/>
    </row>
    <row r="15336" spans="11:13" x14ac:dyDescent="0.35">
      <c r="K15336" s="293"/>
      <c r="M15336" s="290"/>
    </row>
    <row r="15337" spans="11:13" x14ac:dyDescent="0.35">
      <c r="K15337" s="293"/>
      <c r="M15337" s="290"/>
    </row>
    <row r="15338" spans="11:13" x14ac:dyDescent="0.35">
      <c r="K15338" s="293"/>
      <c r="M15338" s="290"/>
    </row>
    <row r="15339" spans="11:13" x14ac:dyDescent="0.35">
      <c r="K15339" s="293"/>
      <c r="M15339" s="290"/>
    </row>
    <row r="15340" spans="11:13" x14ac:dyDescent="0.35">
      <c r="K15340" s="293"/>
      <c r="M15340" s="290"/>
    </row>
    <row r="15341" spans="11:13" x14ac:dyDescent="0.35">
      <c r="K15341" s="293"/>
      <c r="M15341" s="290"/>
    </row>
    <row r="15342" spans="11:13" x14ac:dyDescent="0.35">
      <c r="K15342" s="293"/>
      <c r="M15342" s="290"/>
    </row>
    <row r="15343" spans="11:13" x14ac:dyDescent="0.35">
      <c r="K15343" s="293"/>
      <c r="M15343" s="290"/>
    </row>
    <row r="15344" spans="11:13" x14ac:dyDescent="0.35">
      <c r="K15344" s="293"/>
      <c r="M15344" s="290"/>
    </row>
    <row r="15345" spans="11:13" x14ac:dyDescent="0.35">
      <c r="K15345" s="293"/>
      <c r="M15345" s="290"/>
    </row>
    <row r="15346" spans="11:13" x14ac:dyDescent="0.35">
      <c r="K15346" s="293"/>
      <c r="M15346" s="290"/>
    </row>
    <row r="15347" spans="11:13" x14ac:dyDescent="0.35">
      <c r="K15347" s="293"/>
      <c r="M15347" s="290"/>
    </row>
    <row r="15348" spans="11:13" x14ac:dyDescent="0.35">
      <c r="K15348" s="293"/>
      <c r="M15348" s="290"/>
    </row>
    <row r="15349" spans="11:13" x14ac:dyDescent="0.35">
      <c r="K15349" s="293"/>
      <c r="M15349" s="290"/>
    </row>
    <row r="15350" spans="11:13" x14ac:dyDescent="0.35">
      <c r="K15350" s="293"/>
      <c r="M15350" s="290"/>
    </row>
    <row r="15351" spans="11:13" x14ac:dyDescent="0.35">
      <c r="K15351" s="293"/>
      <c r="M15351" s="290"/>
    </row>
    <row r="15352" spans="11:13" x14ac:dyDescent="0.35">
      <c r="K15352" s="293"/>
      <c r="M15352" s="290"/>
    </row>
    <row r="15353" spans="11:13" x14ac:dyDescent="0.35">
      <c r="K15353" s="293"/>
      <c r="M15353" s="290"/>
    </row>
    <row r="15354" spans="11:13" x14ac:dyDescent="0.35">
      <c r="K15354" s="293"/>
      <c r="M15354" s="290"/>
    </row>
    <row r="15355" spans="11:13" x14ac:dyDescent="0.35">
      <c r="K15355" s="293"/>
      <c r="M15355" s="290"/>
    </row>
    <row r="15356" spans="11:13" x14ac:dyDescent="0.35">
      <c r="K15356" s="293"/>
      <c r="M15356" s="290"/>
    </row>
    <row r="15357" spans="11:13" x14ac:dyDescent="0.35">
      <c r="K15357" s="293"/>
      <c r="M15357" s="290"/>
    </row>
    <row r="15358" spans="11:13" x14ac:dyDescent="0.35">
      <c r="K15358" s="293"/>
      <c r="M15358" s="290"/>
    </row>
    <row r="15359" spans="11:13" x14ac:dyDescent="0.35">
      <c r="K15359" s="293"/>
      <c r="M15359" s="290"/>
    </row>
    <row r="15360" spans="11:13" x14ac:dyDescent="0.35">
      <c r="K15360" s="293"/>
      <c r="M15360" s="290"/>
    </row>
    <row r="15361" spans="11:13" x14ac:dyDescent="0.35">
      <c r="K15361" s="293"/>
      <c r="M15361" s="290"/>
    </row>
    <row r="15362" spans="11:13" x14ac:dyDescent="0.35">
      <c r="K15362" s="293"/>
      <c r="M15362" s="290"/>
    </row>
    <row r="15363" spans="11:13" x14ac:dyDescent="0.35">
      <c r="K15363" s="293"/>
      <c r="M15363" s="290"/>
    </row>
    <row r="15364" spans="11:13" x14ac:dyDescent="0.35">
      <c r="K15364" s="293"/>
      <c r="M15364" s="290"/>
    </row>
    <row r="15365" spans="11:13" x14ac:dyDescent="0.35">
      <c r="K15365" s="293"/>
      <c r="M15365" s="290"/>
    </row>
    <row r="15366" spans="11:13" x14ac:dyDescent="0.35">
      <c r="K15366" s="293"/>
      <c r="M15366" s="290"/>
    </row>
    <row r="15367" spans="11:13" x14ac:dyDescent="0.35">
      <c r="K15367" s="293"/>
      <c r="M15367" s="290"/>
    </row>
    <row r="15368" spans="11:13" x14ac:dyDescent="0.35">
      <c r="K15368" s="293"/>
      <c r="M15368" s="290"/>
    </row>
    <row r="15369" spans="11:13" x14ac:dyDescent="0.35">
      <c r="K15369" s="293"/>
      <c r="M15369" s="290"/>
    </row>
    <row r="15370" spans="11:13" x14ac:dyDescent="0.35">
      <c r="K15370" s="293"/>
      <c r="M15370" s="290"/>
    </row>
    <row r="15371" spans="11:13" x14ac:dyDescent="0.35">
      <c r="K15371" s="293"/>
      <c r="M15371" s="290"/>
    </row>
    <row r="15372" spans="11:13" x14ac:dyDescent="0.35">
      <c r="K15372" s="293"/>
      <c r="M15372" s="290"/>
    </row>
    <row r="15373" spans="11:13" x14ac:dyDescent="0.35">
      <c r="K15373" s="293"/>
      <c r="M15373" s="290"/>
    </row>
    <row r="15374" spans="11:13" x14ac:dyDescent="0.35">
      <c r="K15374" s="293"/>
      <c r="M15374" s="290"/>
    </row>
    <row r="15375" spans="11:13" x14ac:dyDescent="0.35">
      <c r="K15375" s="293"/>
      <c r="M15375" s="290"/>
    </row>
    <row r="15376" spans="11:13" x14ac:dyDescent="0.35">
      <c r="K15376" s="293"/>
      <c r="M15376" s="290"/>
    </row>
    <row r="15377" spans="11:13" x14ac:dyDescent="0.35">
      <c r="K15377" s="293"/>
      <c r="M15377" s="290"/>
    </row>
    <row r="15378" spans="11:13" x14ac:dyDescent="0.35">
      <c r="K15378" s="293"/>
      <c r="M15378" s="290"/>
    </row>
    <row r="15379" spans="11:13" x14ac:dyDescent="0.35">
      <c r="K15379" s="293"/>
      <c r="M15379" s="290"/>
    </row>
    <row r="15380" spans="11:13" x14ac:dyDescent="0.35">
      <c r="K15380" s="293"/>
      <c r="M15380" s="290"/>
    </row>
    <row r="15381" spans="11:13" x14ac:dyDescent="0.35">
      <c r="K15381" s="293"/>
      <c r="M15381" s="290"/>
    </row>
    <row r="15382" spans="11:13" x14ac:dyDescent="0.35">
      <c r="K15382" s="293"/>
      <c r="M15382" s="290"/>
    </row>
    <row r="15383" spans="11:13" x14ac:dyDescent="0.35">
      <c r="K15383" s="293"/>
      <c r="M15383" s="290"/>
    </row>
    <row r="15384" spans="11:13" x14ac:dyDescent="0.35">
      <c r="K15384" s="293"/>
      <c r="M15384" s="290"/>
    </row>
    <row r="15385" spans="11:13" x14ac:dyDescent="0.35">
      <c r="K15385" s="293"/>
      <c r="M15385" s="290"/>
    </row>
    <row r="15386" spans="11:13" x14ac:dyDescent="0.35">
      <c r="K15386" s="293"/>
      <c r="M15386" s="290"/>
    </row>
    <row r="15387" spans="11:13" x14ac:dyDescent="0.35">
      <c r="K15387" s="293"/>
      <c r="M15387" s="290"/>
    </row>
    <row r="15388" spans="11:13" x14ac:dyDescent="0.35">
      <c r="K15388" s="293"/>
      <c r="M15388" s="290"/>
    </row>
    <row r="15389" spans="11:13" x14ac:dyDescent="0.35">
      <c r="K15389" s="293"/>
      <c r="M15389" s="290"/>
    </row>
    <row r="15390" spans="11:13" x14ac:dyDescent="0.35">
      <c r="K15390" s="293"/>
      <c r="M15390" s="290"/>
    </row>
    <row r="15391" spans="11:13" x14ac:dyDescent="0.35">
      <c r="K15391" s="293"/>
      <c r="M15391" s="290"/>
    </row>
    <row r="15392" spans="11:13" x14ac:dyDescent="0.35">
      <c r="K15392" s="293"/>
      <c r="M15392" s="290"/>
    </row>
    <row r="15393" spans="11:13" x14ac:dyDescent="0.35">
      <c r="K15393" s="293"/>
      <c r="M15393" s="290"/>
    </row>
    <row r="15394" spans="11:13" x14ac:dyDescent="0.35">
      <c r="K15394" s="293"/>
      <c r="M15394" s="290"/>
    </row>
    <row r="15395" spans="11:13" x14ac:dyDescent="0.35">
      <c r="K15395" s="293"/>
      <c r="M15395" s="290"/>
    </row>
    <row r="15396" spans="11:13" x14ac:dyDescent="0.35">
      <c r="K15396" s="293"/>
      <c r="M15396" s="290"/>
    </row>
    <row r="15397" spans="11:13" x14ac:dyDescent="0.35">
      <c r="K15397" s="293"/>
      <c r="M15397" s="290"/>
    </row>
    <row r="15398" spans="11:13" x14ac:dyDescent="0.35">
      <c r="K15398" s="293"/>
      <c r="M15398" s="290"/>
    </row>
    <row r="15399" spans="11:13" x14ac:dyDescent="0.35">
      <c r="K15399" s="293"/>
      <c r="M15399" s="290"/>
    </row>
    <row r="15400" spans="11:13" x14ac:dyDescent="0.35">
      <c r="K15400" s="293"/>
      <c r="M15400" s="290"/>
    </row>
    <row r="15401" spans="11:13" x14ac:dyDescent="0.35">
      <c r="K15401" s="293"/>
      <c r="M15401" s="290"/>
    </row>
    <row r="15402" spans="11:13" x14ac:dyDescent="0.35">
      <c r="K15402" s="293"/>
      <c r="M15402" s="290"/>
    </row>
    <row r="15403" spans="11:13" x14ac:dyDescent="0.35">
      <c r="K15403" s="293"/>
      <c r="M15403" s="290"/>
    </row>
    <row r="15404" spans="11:13" x14ac:dyDescent="0.35">
      <c r="K15404" s="293"/>
      <c r="M15404" s="290"/>
    </row>
    <row r="15405" spans="11:13" x14ac:dyDescent="0.35">
      <c r="K15405" s="293"/>
      <c r="M15405" s="290"/>
    </row>
    <row r="15406" spans="11:13" x14ac:dyDescent="0.35">
      <c r="K15406" s="293"/>
      <c r="M15406" s="290"/>
    </row>
    <row r="15407" spans="11:13" x14ac:dyDescent="0.35">
      <c r="K15407" s="293"/>
      <c r="M15407" s="290"/>
    </row>
    <row r="15408" spans="11:13" x14ac:dyDescent="0.35">
      <c r="K15408" s="293"/>
      <c r="M15408" s="290"/>
    </row>
    <row r="15409" spans="11:13" x14ac:dyDescent="0.35">
      <c r="K15409" s="293"/>
      <c r="M15409" s="290"/>
    </row>
    <row r="15410" spans="11:13" x14ac:dyDescent="0.35">
      <c r="K15410" s="293"/>
      <c r="M15410" s="290"/>
    </row>
    <row r="15411" spans="11:13" x14ac:dyDescent="0.35">
      <c r="K15411" s="293"/>
      <c r="M15411" s="290"/>
    </row>
    <row r="15412" spans="11:13" x14ac:dyDescent="0.35">
      <c r="K15412" s="293"/>
      <c r="M15412" s="290"/>
    </row>
    <row r="15413" spans="11:13" x14ac:dyDescent="0.35">
      <c r="K15413" s="293"/>
      <c r="M15413" s="290"/>
    </row>
    <row r="15414" spans="11:13" x14ac:dyDescent="0.35">
      <c r="K15414" s="293"/>
      <c r="M15414" s="290"/>
    </row>
    <row r="15415" spans="11:13" x14ac:dyDescent="0.35">
      <c r="K15415" s="293"/>
      <c r="M15415" s="290"/>
    </row>
    <row r="15416" spans="11:13" x14ac:dyDescent="0.35">
      <c r="K15416" s="293"/>
      <c r="M15416" s="290"/>
    </row>
    <row r="15417" spans="11:13" x14ac:dyDescent="0.35">
      <c r="K15417" s="293"/>
      <c r="M15417" s="290"/>
    </row>
    <row r="15418" spans="11:13" x14ac:dyDescent="0.35">
      <c r="K15418" s="293"/>
      <c r="M15418" s="290"/>
    </row>
    <row r="15419" spans="11:13" x14ac:dyDescent="0.35">
      <c r="K15419" s="293"/>
      <c r="M15419" s="290"/>
    </row>
    <row r="15420" spans="11:13" x14ac:dyDescent="0.35">
      <c r="K15420" s="293"/>
      <c r="M15420" s="290"/>
    </row>
    <row r="15421" spans="11:13" x14ac:dyDescent="0.35">
      <c r="K15421" s="293"/>
      <c r="M15421" s="290"/>
    </row>
    <row r="15422" spans="11:13" x14ac:dyDescent="0.35">
      <c r="K15422" s="293"/>
      <c r="M15422" s="290"/>
    </row>
    <row r="15423" spans="11:13" x14ac:dyDescent="0.35">
      <c r="K15423" s="293"/>
      <c r="M15423" s="290"/>
    </row>
    <row r="15424" spans="11:13" x14ac:dyDescent="0.35">
      <c r="K15424" s="293"/>
      <c r="M15424" s="290"/>
    </row>
    <row r="15425" spans="11:13" x14ac:dyDescent="0.35">
      <c r="K15425" s="293"/>
      <c r="M15425" s="290"/>
    </row>
    <row r="15426" spans="11:13" x14ac:dyDescent="0.35">
      <c r="K15426" s="293"/>
      <c r="M15426" s="290"/>
    </row>
    <row r="15427" spans="11:13" x14ac:dyDescent="0.35">
      <c r="K15427" s="293"/>
      <c r="M15427" s="290"/>
    </row>
    <row r="15428" spans="11:13" x14ac:dyDescent="0.35">
      <c r="K15428" s="293"/>
      <c r="M15428" s="290"/>
    </row>
    <row r="15429" spans="11:13" x14ac:dyDescent="0.35">
      <c r="K15429" s="293"/>
      <c r="M15429" s="290"/>
    </row>
    <row r="15430" spans="11:13" x14ac:dyDescent="0.35">
      <c r="K15430" s="293"/>
      <c r="M15430" s="290"/>
    </row>
    <row r="15431" spans="11:13" x14ac:dyDescent="0.35">
      <c r="K15431" s="293"/>
      <c r="M15431" s="290"/>
    </row>
    <row r="15432" spans="11:13" x14ac:dyDescent="0.35">
      <c r="K15432" s="293"/>
      <c r="M15432" s="290"/>
    </row>
    <row r="15433" spans="11:13" x14ac:dyDescent="0.35">
      <c r="K15433" s="293"/>
      <c r="M15433" s="290"/>
    </row>
    <row r="15434" spans="11:13" x14ac:dyDescent="0.35">
      <c r="K15434" s="293"/>
      <c r="M15434" s="290"/>
    </row>
    <row r="15435" spans="11:13" x14ac:dyDescent="0.35">
      <c r="K15435" s="293"/>
      <c r="M15435" s="290"/>
    </row>
    <row r="15436" spans="11:13" x14ac:dyDescent="0.35">
      <c r="K15436" s="293"/>
      <c r="M15436" s="290"/>
    </row>
    <row r="15437" spans="11:13" x14ac:dyDescent="0.35">
      <c r="K15437" s="293"/>
      <c r="M15437" s="290"/>
    </row>
    <row r="15438" spans="11:13" x14ac:dyDescent="0.35">
      <c r="K15438" s="293"/>
      <c r="M15438" s="290"/>
    </row>
    <row r="15439" spans="11:13" x14ac:dyDescent="0.35">
      <c r="K15439" s="293"/>
      <c r="M15439" s="290"/>
    </row>
    <row r="15440" spans="11:13" x14ac:dyDescent="0.35">
      <c r="K15440" s="293"/>
      <c r="M15440" s="290"/>
    </row>
    <row r="15441" spans="11:13" x14ac:dyDescent="0.35">
      <c r="K15441" s="293"/>
      <c r="M15441" s="290"/>
    </row>
    <row r="15442" spans="11:13" x14ac:dyDescent="0.35">
      <c r="K15442" s="293"/>
      <c r="M15442" s="290"/>
    </row>
    <row r="15443" spans="11:13" x14ac:dyDescent="0.35">
      <c r="K15443" s="293"/>
      <c r="M15443" s="290"/>
    </row>
    <row r="15444" spans="11:13" x14ac:dyDescent="0.35">
      <c r="K15444" s="293"/>
      <c r="M15444" s="290"/>
    </row>
    <row r="15445" spans="11:13" x14ac:dyDescent="0.35">
      <c r="K15445" s="293"/>
      <c r="M15445" s="290"/>
    </row>
    <row r="15446" spans="11:13" x14ac:dyDescent="0.35">
      <c r="K15446" s="293"/>
      <c r="M15446" s="290"/>
    </row>
    <row r="15447" spans="11:13" x14ac:dyDescent="0.35">
      <c r="K15447" s="293"/>
      <c r="M15447" s="290"/>
    </row>
    <row r="15448" spans="11:13" x14ac:dyDescent="0.35">
      <c r="K15448" s="293"/>
      <c r="M15448" s="290"/>
    </row>
    <row r="15449" spans="11:13" x14ac:dyDescent="0.35">
      <c r="K15449" s="293"/>
      <c r="M15449" s="290"/>
    </row>
    <row r="15450" spans="11:13" x14ac:dyDescent="0.35">
      <c r="K15450" s="293"/>
      <c r="M15450" s="290"/>
    </row>
    <row r="15451" spans="11:13" x14ac:dyDescent="0.35">
      <c r="K15451" s="293"/>
      <c r="M15451" s="290"/>
    </row>
    <row r="15452" spans="11:13" x14ac:dyDescent="0.35">
      <c r="K15452" s="293"/>
      <c r="M15452" s="290"/>
    </row>
    <row r="15453" spans="11:13" x14ac:dyDescent="0.35">
      <c r="K15453" s="293"/>
      <c r="M15453" s="290"/>
    </row>
    <row r="15454" spans="11:13" x14ac:dyDescent="0.35">
      <c r="K15454" s="293"/>
      <c r="M15454" s="290"/>
    </row>
    <row r="15455" spans="11:13" x14ac:dyDescent="0.35">
      <c r="K15455" s="293"/>
      <c r="M15455" s="290"/>
    </row>
    <row r="15456" spans="11:13" x14ac:dyDescent="0.35">
      <c r="K15456" s="293"/>
      <c r="M15456" s="290"/>
    </row>
    <row r="15457" spans="11:13" x14ac:dyDescent="0.35">
      <c r="K15457" s="293"/>
      <c r="M15457" s="290"/>
    </row>
    <row r="15458" spans="11:13" x14ac:dyDescent="0.35">
      <c r="K15458" s="293"/>
      <c r="M15458" s="290"/>
    </row>
    <row r="15459" spans="11:13" x14ac:dyDescent="0.35">
      <c r="K15459" s="293"/>
      <c r="M15459" s="290"/>
    </row>
    <row r="15460" spans="11:13" x14ac:dyDescent="0.35">
      <c r="K15460" s="293"/>
      <c r="M15460" s="290"/>
    </row>
    <row r="15461" spans="11:13" x14ac:dyDescent="0.35">
      <c r="K15461" s="293"/>
      <c r="M15461" s="290"/>
    </row>
    <row r="15462" spans="11:13" x14ac:dyDescent="0.35">
      <c r="K15462" s="293"/>
      <c r="M15462" s="290"/>
    </row>
    <row r="15463" spans="11:13" x14ac:dyDescent="0.35">
      <c r="K15463" s="293"/>
      <c r="M15463" s="290"/>
    </row>
    <row r="15464" spans="11:13" x14ac:dyDescent="0.35">
      <c r="K15464" s="293"/>
      <c r="M15464" s="290"/>
    </row>
    <row r="15465" spans="11:13" x14ac:dyDescent="0.35">
      <c r="K15465" s="293"/>
      <c r="M15465" s="290"/>
    </row>
    <row r="15466" spans="11:13" x14ac:dyDescent="0.35">
      <c r="K15466" s="293"/>
      <c r="M15466" s="290"/>
    </row>
    <row r="15467" spans="11:13" x14ac:dyDescent="0.35">
      <c r="K15467" s="293"/>
      <c r="M15467" s="290"/>
    </row>
    <row r="15468" spans="11:13" x14ac:dyDescent="0.35">
      <c r="K15468" s="293"/>
      <c r="M15468" s="290"/>
    </row>
    <row r="15469" spans="11:13" x14ac:dyDescent="0.35">
      <c r="K15469" s="293"/>
      <c r="M15469" s="290"/>
    </row>
    <row r="15470" spans="11:13" x14ac:dyDescent="0.35">
      <c r="K15470" s="293"/>
      <c r="M15470" s="290"/>
    </row>
    <row r="15471" spans="11:13" x14ac:dyDescent="0.35">
      <c r="K15471" s="293"/>
      <c r="M15471" s="290"/>
    </row>
    <row r="15472" spans="11:13" x14ac:dyDescent="0.35">
      <c r="K15472" s="293"/>
      <c r="M15472" s="290"/>
    </row>
    <row r="15473" spans="11:13" x14ac:dyDescent="0.35">
      <c r="K15473" s="293"/>
      <c r="M15473" s="290"/>
    </row>
    <row r="15474" spans="11:13" x14ac:dyDescent="0.35">
      <c r="K15474" s="293"/>
      <c r="M15474" s="290"/>
    </row>
    <row r="15475" spans="11:13" x14ac:dyDescent="0.35">
      <c r="K15475" s="293"/>
      <c r="M15475" s="290"/>
    </row>
    <row r="15476" spans="11:13" x14ac:dyDescent="0.35">
      <c r="K15476" s="293"/>
      <c r="M15476" s="290"/>
    </row>
    <row r="15477" spans="11:13" x14ac:dyDescent="0.35">
      <c r="K15477" s="293"/>
      <c r="M15477" s="290"/>
    </row>
    <row r="15478" spans="11:13" x14ac:dyDescent="0.35">
      <c r="K15478" s="293"/>
      <c r="M15478" s="290"/>
    </row>
    <row r="15479" spans="11:13" x14ac:dyDescent="0.35">
      <c r="K15479" s="293"/>
      <c r="M15479" s="290"/>
    </row>
    <row r="15480" spans="11:13" x14ac:dyDescent="0.35">
      <c r="K15480" s="293"/>
      <c r="M15480" s="290"/>
    </row>
    <row r="15481" spans="11:13" x14ac:dyDescent="0.35">
      <c r="K15481" s="293"/>
      <c r="M15481" s="290"/>
    </row>
    <row r="15482" spans="11:13" x14ac:dyDescent="0.35">
      <c r="K15482" s="293"/>
      <c r="M15482" s="290"/>
    </row>
    <row r="15483" spans="11:13" x14ac:dyDescent="0.35">
      <c r="K15483" s="293"/>
      <c r="M15483" s="290"/>
    </row>
    <row r="15484" spans="11:13" x14ac:dyDescent="0.35">
      <c r="K15484" s="293"/>
      <c r="M15484" s="290"/>
    </row>
    <row r="15485" spans="11:13" x14ac:dyDescent="0.35">
      <c r="K15485" s="293"/>
      <c r="M15485" s="290"/>
    </row>
    <row r="15486" spans="11:13" x14ac:dyDescent="0.35">
      <c r="K15486" s="293"/>
      <c r="M15486" s="290"/>
    </row>
    <row r="15487" spans="11:13" x14ac:dyDescent="0.35">
      <c r="K15487" s="293"/>
      <c r="M15487" s="290"/>
    </row>
    <row r="15488" spans="11:13" x14ac:dyDescent="0.35">
      <c r="K15488" s="293"/>
      <c r="M15488" s="290"/>
    </row>
    <row r="15489" spans="11:13" x14ac:dyDescent="0.35">
      <c r="K15489" s="293"/>
      <c r="M15489" s="290"/>
    </row>
    <row r="15490" spans="11:13" x14ac:dyDescent="0.35">
      <c r="K15490" s="293"/>
      <c r="M15490" s="290"/>
    </row>
    <row r="15491" spans="11:13" x14ac:dyDescent="0.35">
      <c r="K15491" s="293"/>
      <c r="M15491" s="290"/>
    </row>
    <row r="15492" spans="11:13" x14ac:dyDescent="0.35">
      <c r="K15492" s="293"/>
      <c r="M15492" s="290"/>
    </row>
    <row r="15493" spans="11:13" x14ac:dyDescent="0.35">
      <c r="K15493" s="293"/>
      <c r="M15493" s="290"/>
    </row>
    <row r="15494" spans="11:13" x14ac:dyDescent="0.35">
      <c r="K15494" s="293"/>
      <c r="M15494" s="290"/>
    </row>
    <row r="15495" spans="11:13" x14ac:dyDescent="0.35">
      <c r="K15495" s="293"/>
      <c r="M15495" s="290"/>
    </row>
    <row r="15496" spans="11:13" x14ac:dyDescent="0.35">
      <c r="K15496" s="293"/>
      <c r="M15496" s="290"/>
    </row>
    <row r="15497" spans="11:13" x14ac:dyDescent="0.35">
      <c r="K15497" s="293"/>
      <c r="M15497" s="290"/>
    </row>
    <row r="15498" spans="11:13" x14ac:dyDescent="0.35">
      <c r="K15498" s="293"/>
      <c r="M15498" s="290"/>
    </row>
    <row r="15499" spans="11:13" x14ac:dyDescent="0.35">
      <c r="K15499" s="293"/>
      <c r="M15499" s="290"/>
    </row>
    <row r="15500" spans="11:13" x14ac:dyDescent="0.35">
      <c r="K15500" s="293"/>
      <c r="M15500" s="290"/>
    </row>
    <row r="15501" spans="11:13" x14ac:dyDescent="0.35">
      <c r="K15501" s="293"/>
      <c r="M15501" s="290"/>
    </row>
    <row r="15502" spans="11:13" x14ac:dyDescent="0.35">
      <c r="K15502" s="293"/>
      <c r="M15502" s="290"/>
    </row>
    <row r="15503" spans="11:13" x14ac:dyDescent="0.35">
      <c r="K15503" s="293"/>
      <c r="M15503" s="290"/>
    </row>
    <row r="15504" spans="11:13" x14ac:dyDescent="0.35">
      <c r="K15504" s="293"/>
      <c r="M15504" s="290"/>
    </row>
    <row r="15505" spans="11:13" x14ac:dyDescent="0.35">
      <c r="K15505" s="293"/>
      <c r="M15505" s="290"/>
    </row>
    <row r="15506" spans="11:13" x14ac:dyDescent="0.35">
      <c r="K15506" s="293"/>
      <c r="M15506" s="290"/>
    </row>
    <row r="15507" spans="11:13" x14ac:dyDescent="0.35">
      <c r="K15507" s="293"/>
      <c r="M15507" s="290"/>
    </row>
    <row r="15508" spans="11:13" x14ac:dyDescent="0.35">
      <c r="K15508" s="293"/>
      <c r="M15508" s="290"/>
    </row>
    <row r="15509" spans="11:13" x14ac:dyDescent="0.35">
      <c r="K15509" s="293"/>
      <c r="M15509" s="290"/>
    </row>
    <row r="15510" spans="11:13" x14ac:dyDescent="0.35">
      <c r="K15510" s="293"/>
      <c r="M15510" s="290"/>
    </row>
    <row r="15511" spans="11:13" x14ac:dyDescent="0.35">
      <c r="K15511" s="293"/>
      <c r="M15511" s="290"/>
    </row>
    <row r="15512" spans="11:13" x14ac:dyDescent="0.35">
      <c r="K15512" s="293"/>
      <c r="M15512" s="290"/>
    </row>
    <row r="15513" spans="11:13" x14ac:dyDescent="0.35">
      <c r="K15513" s="293"/>
      <c r="M15513" s="290"/>
    </row>
    <row r="15514" spans="11:13" x14ac:dyDescent="0.35">
      <c r="K15514" s="293"/>
      <c r="M15514" s="290"/>
    </row>
    <row r="15515" spans="11:13" x14ac:dyDescent="0.35">
      <c r="K15515" s="293"/>
      <c r="M15515" s="290"/>
    </row>
    <row r="15516" spans="11:13" x14ac:dyDescent="0.35">
      <c r="K15516" s="293"/>
      <c r="M15516" s="290"/>
    </row>
    <row r="15517" spans="11:13" x14ac:dyDescent="0.35">
      <c r="K15517" s="293"/>
      <c r="M15517" s="290"/>
    </row>
    <row r="15518" spans="11:13" x14ac:dyDescent="0.35">
      <c r="K15518" s="293"/>
      <c r="M15518" s="290"/>
    </row>
    <row r="15519" spans="11:13" x14ac:dyDescent="0.35">
      <c r="K15519" s="293"/>
      <c r="M15519" s="290"/>
    </row>
    <row r="15520" spans="11:13" x14ac:dyDescent="0.35">
      <c r="K15520" s="293"/>
      <c r="M15520" s="290"/>
    </row>
    <row r="15521" spans="11:13" x14ac:dyDescent="0.35">
      <c r="K15521" s="293"/>
      <c r="M15521" s="290"/>
    </row>
    <row r="15522" spans="11:13" x14ac:dyDescent="0.35">
      <c r="K15522" s="293"/>
      <c r="M15522" s="290"/>
    </row>
    <row r="15523" spans="11:13" x14ac:dyDescent="0.35">
      <c r="K15523" s="293"/>
      <c r="M15523" s="290"/>
    </row>
    <row r="15524" spans="11:13" x14ac:dyDescent="0.35">
      <c r="K15524" s="293"/>
      <c r="M15524" s="290"/>
    </row>
    <row r="15525" spans="11:13" x14ac:dyDescent="0.35">
      <c r="K15525" s="293"/>
      <c r="M15525" s="290"/>
    </row>
    <row r="15526" spans="11:13" x14ac:dyDescent="0.35">
      <c r="K15526" s="293"/>
      <c r="M15526" s="290"/>
    </row>
    <row r="15527" spans="11:13" x14ac:dyDescent="0.35">
      <c r="K15527" s="293"/>
      <c r="M15527" s="290"/>
    </row>
    <row r="15528" spans="11:13" x14ac:dyDescent="0.35">
      <c r="K15528" s="293"/>
      <c r="M15528" s="290"/>
    </row>
    <row r="15529" spans="11:13" x14ac:dyDescent="0.35">
      <c r="K15529" s="293"/>
      <c r="M15529" s="290"/>
    </row>
    <row r="15530" spans="11:13" x14ac:dyDescent="0.35">
      <c r="K15530" s="293"/>
      <c r="M15530" s="290"/>
    </row>
    <row r="15531" spans="11:13" x14ac:dyDescent="0.35">
      <c r="K15531" s="293"/>
      <c r="M15531" s="290"/>
    </row>
    <row r="15532" spans="11:13" x14ac:dyDescent="0.35">
      <c r="K15532" s="293"/>
      <c r="M15532" s="290"/>
    </row>
    <row r="15533" spans="11:13" x14ac:dyDescent="0.35">
      <c r="K15533" s="293"/>
      <c r="M15533" s="290"/>
    </row>
    <row r="15534" spans="11:13" x14ac:dyDescent="0.35">
      <c r="K15534" s="293"/>
      <c r="M15534" s="290"/>
    </row>
    <row r="15535" spans="11:13" x14ac:dyDescent="0.35">
      <c r="K15535" s="293"/>
      <c r="M15535" s="290"/>
    </row>
    <row r="15536" spans="11:13" x14ac:dyDescent="0.35">
      <c r="K15536" s="293"/>
      <c r="M15536" s="290"/>
    </row>
    <row r="15537" spans="11:13" x14ac:dyDescent="0.35">
      <c r="K15537" s="293"/>
      <c r="M15537" s="290"/>
    </row>
    <row r="15538" spans="11:13" x14ac:dyDescent="0.35">
      <c r="K15538" s="293"/>
      <c r="M15538" s="290"/>
    </row>
    <row r="15539" spans="11:13" x14ac:dyDescent="0.35">
      <c r="K15539" s="293"/>
      <c r="M15539" s="290"/>
    </row>
    <row r="15540" spans="11:13" x14ac:dyDescent="0.35">
      <c r="K15540" s="293"/>
      <c r="M15540" s="290"/>
    </row>
    <row r="15541" spans="11:13" x14ac:dyDescent="0.35">
      <c r="K15541" s="293"/>
      <c r="M15541" s="290"/>
    </row>
    <row r="15542" spans="11:13" x14ac:dyDescent="0.35">
      <c r="K15542" s="293"/>
      <c r="M15542" s="290"/>
    </row>
    <row r="15543" spans="11:13" x14ac:dyDescent="0.35">
      <c r="K15543" s="293"/>
      <c r="M15543" s="290"/>
    </row>
    <row r="15544" spans="11:13" x14ac:dyDescent="0.35">
      <c r="K15544" s="293"/>
      <c r="M15544" s="290"/>
    </row>
    <row r="15545" spans="11:13" x14ac:dyDescent="0.35">
      <c r="K15545" s="293"/>
      <c r="M15545" s="290"/>
    </row>
    <row r="15546" spans="11:13" x14ac:dyDescent="0.35">
      <c r="K15546" s="293"/>
      <c r="M15546" s="290"/>
    </row>
    <row r="15547" spans="11:13" x14ac:dyDescent="0.35">
      <c r="K15547" s="293"/>
      <c r="M15547" s="290"/>
    </row>
    <row r="15548" spans="11:13" x14ac:dyDescent="0.35">
      <c r="K15548" s="293"/>
      <c r="M15548" s="290"/>
    </row>
    <row r="15549" spans="11:13" x14ac:dyDescent="0.35">
      <c r="K15549" s="293"/>
      <c r="M15549" s="290"/>
    </row>
    <row r="15550" spans="11:13" x14ac:dyDescent="0.35">
      <c r="K15550" s="293"/>
      <c r="M15550" s="290"/>
    </row>
    <row r="15551" spans="11:13" x14ac:dyDescent="0.35">
      <c r="K15551" s="293"/>
      <c r="M15551" s="290"/>
    </row>
    <row r="15552" spans="11:13" x14ac:dyDescent="0.35">
      <c r="K15552" s="293"/>
      <c r="M15552" s="290"/>
    </row>
    <row r="15553" spans="11:13" x14ac:dyDescent="0.35">
      <c r="K15553" s="293"/>
      <c r="M15553" s="290"/>
    </row>
    <row r="15554" spans="11:13" x14ac:dyDescent="0.35">
      <c r="K15554" s="293"/>
      <c r="M15554" s="290"/>
    </row>
    <row r="15555" spans="11:13" x14ac:dyDescent="0.35">
      <c r="K15555" s="293"/>
      <c r="M15555" s="290"/>
    </row>
    <row r="15556" spans="11:13" x14ac:dyDescent="0.35">
      <c r="K15556" s="293"/>
      <c r="M15556" s="290"/>
    </row>
    <row r="15557" spans="11:13" x14ac:dyDescent="0.35">
      <c r="K15557" s="293"/>
      <c r="M15557" s="290"/>
    </row>
    <row r="15558" spans="11:13" x14ac:dyDescent="0.35">
      <c r="K15558" s="293"/>
      <c r="M15558" s="290"/>
    </row>
    <row r="15559" spans="11:13" x14ac:dyDescent="0.35">
      <c r="K15559" s="293"/>
      <c r="M15559" s="290"/>
    </row>
    <row r="15560" spans="11:13" x14ac:dyDescent="0.35">
      <c r="K15560" s="293"/>
      <c r="M15560" s="290"/>
    </row>
    <row r="15561" spans="11:13" x14ac:dyDescent="0.35">
      <c r="K15561" s="293"/>
      <c r="M15561" s="290"/>
    </row>
    <row r="15562" spans="11:13" x14ac:dyDescent="0.35">
      <c r="K15562" s="293"/>
      <c r="M15562" s="290"/>
    </row>
    <row r="15563" spans="11:13" x14ac:dyDescent="0.35">
      <c r="K15563" s="293"/>
      <c r="M15563" s="290"/>
    </row>
    <row r="15564" spans="11:13" x14ac:dyDescent="0.35">
      <c r="K15564" s="293"/>
      <c r="M15564" s="290"/>
    </row>
    <row r="15565" spans="11:13" x14ac:dyDescent="0.35">
      <c r="K15565" s="293"/>
      <c r="M15565" s="290"/>
    </row>
    <row r="15566" spans="11:13" x14ac:dyDescent="0.35">
      <c r="K15566" s="293"/>
      <c r="M15566" s="290"/>
    </row>
    <row r="15567" spans="11:13" x14ac:dyDescent="0.35">
      <c r="K15567" s="293"/>
      <c r="M15567" s="290"/>
    </row>
    <row r="15568" spans="11:13" x14ac:dyDescent="0.35">
      <c r="K15568" s="293"/>
      <c r="M15568" s="290"/>
    </row>
    <row r="15569" spans="11:13" x14ac:dyDescent="0.35">
      <c r="K15569" s="293"/>
      <c r="M15569" s="290"/>
    </row>
    <row r="15570" spans="11:13" x14ac:dyDescent="0.35">
      <c r="K15570" s="293"/>
      <c r="M15570" s="290"/>
    </row>
    <row r="15571" spans="11:13" x14ac:dyDescent="0.35">
      <c r="K15571" s="293"/>
      <c r="M15571" s="290"/>
    </row>
    <row r="15572" spans="11:13" x14ac:dyDescent="0.35">
      <c r="K15572" s="293"/>
      <c r="M15572" s="290"/>
    </row>
    <row r="15573" spans="11:13" x14ac:dyDescent="0.35">
      <c r="K15573" s="293"/>
      <c r="M15573" s="290"/>
    </row>
    <row r="15574" spans="11:13" x14ac:dyDescent="0.35">
      <c r="K15574" s="293"/>
      <c r="M15574" s="290"/>
    </row>
    <row r="15575" spans="11:13" x14ac:dyDescent="0.35">
      <c r="K15575" s="293"/>
      <c r="M15575" s="290"/>
    </row>
    <row r="15576" spans="11:13" x14ac:dyDescent="0.35">
      <c r="K15576" s="293"/>
      <c r="M15576" s="290"/>
    </row>
    <row r="15577" spans="11:13" x14ac:dyDescent="0.35">
      <c r="K15577" s="293"/>
      <c r="M15577" s="290"/>
    </row>
    <row r="15578" spans="11:13" x14ac:dyDescent="0.35">
      <c r="K15578" s="293"/>
      <c r="M15578" s="290"/>
    </row>
    <row r="15579" spans="11:13" x14ac:dyDescent="0.35">
      <c r="K15579" s="293"/>
      <c r="M15579" s="290"/>
    </row>
    <row r="15580" spans="11:13" x14ac:dyDescent="0.35">
      <c r="K15580" s="293"/>
      <c r="M15580" s="290"/>
    </row>
    <row r="15581" spans="11:13" x14ac:dyDescent="0.35">
      <c r="K15581" s="293"/>
      <c r="M15581" s="290"/>
    </row>
    <row r="15582" spans="11:13" x14ac:dyDescent="0.35">
      <c r="K15582" s="293"/>
      <c r="M15582" s="290"/>
    </row>
    <row r="15583" spans="11:13" x14ac:dyDescent="0.35">
      <c r="K15583" s="293"/>
      <c r="M15583" s="290"/>
    </row>
    <row r="15584" spans="11:13" x14ac:dyDescent="0.35">
      <c r="K15584" s="293"/>
      <c r="M15584" s="290"/>
    </row>
    <row r="15585" spans="11:13" x14ac:dyDescent="0.35">
      <c r="K15585" s="293"/>
      <c r="M15585" s="290"/>
    </row>
    <row r="15586" spans="11:13" x14ac:dyDescent="0.35">
      <c r="K15586" s="293"/>
      <c r="M15586" s="290"/>
    </row>
    <row r="15587" spans="11:13" x14ac:dyDescent="0.35">
      <c r="K15587" s="293"/>
      <c r="M15587" s="290"/>
    </row>
    <row r="15588" spans="11:13" x14ac:dyDescent="0.35">
      <c r="K15588" s="293"/>
      <c r="M15588" s="290"/>
    </row>
    <row r="15589" spans="11:13" x14ac:dyDescent="0.35">
      <c r="K15589" s="293"/>
      <c r="M15589" s="290"/>
    </row>
    <row r="15590" spans="11:13" x14ac:dyDescent="0.35">
      <c r="K15590" s="293"/>
      <c r="M15590" s="290"/>
    </row>
    <row r="15591" spans="11:13" x14ac:dyDescent="0.35">
      <c r="K15591" s="293"/>
      <c r="M15591" s="290"/>
    </row>
    <row r="15592" spans="11:13" x14ac:dyDescent="0.35">
      <c r="K15592" s="293"/>
      <c r="M15592" s="290"/>
    </row>
    <row r="15593" spans="11:13" x14ac:dyDescent="0.35">
      <c r="K15593" s="293"/>
      <c r="M15593" s="290"/>
    </row>
    <row r="15594" spans="11:13" x14ac:dyDescent="0.35">
      <c r="K15594" s="293"/>
      <c r="M15594" s="290"/>
    </row>
    <row r="15595" spans="11:13" x14ac:dyDescent="0.35">
      <c r="K15595" s="293"/>
      <c r="M15595" s="290"/>
    </row>
    <row r="15596" spans="11:13" x14ac:dyDescent="0.35">
      <c r="K15596" s="293"/>
      <c r="M15596" s="290"/>
    </row>
    <row r="15597" spans="11:13" x14ac:dyDescent="0.35">
      <c r="K15597" s="293"/>
      <c r="M15597" s="290"/>
    </row>
    <row r="15598" spans="11:13" x14ac:dyDescent="0.35">
      <c r="K15598" s="293"/>
      <c r="M15598" s="290"/>
    </row>
    <row r="15599" spans="11:13" x14ac:dyDescent="0.35">
      <c r="K15599" s="293"/>
      <c r="M15599" s="290"/>
    </row>
    <row r="15600" spans="11:13" x14ac:dyDescent="0.35">
      <c r="K15600" s="293"/>
      <c r="M15600" s="290"/>
    </row>
    <row r="15601" spans="11:13" x14ac:dyDescent="0.35">
      <c r="K15601" s="293"/>
      <c r="M15601" s="290"/>
    </row>
    <row r="15602" spans="11:13" x14ac:dyDescent="0.35">
      <c r="K15602" s="293"/>
      <c r="M15602" s="290"/>
    </row>
    <row r="15603" spans="11:13" x14ac:dyDescent="0.35">
      <c r="K15603" s="293"/>
      <c r="M15603" s="290"/>
    </row>
    <row r="15604" spans="11:13" x14ac:dyDescent="0.35">
      <c r="K15604" s="293"/>
      <c r="M15604" s="290"/>
    </row>
    <row r="15605" spans="11:13" x14ac:dyDescent="0.35">
      <c r="K15605" s="293"/>
      <c r="M15605" s="290"/>
    </row>
    <row r="15606" spans="11:13" x14ac:dyDescent="0.35">
      <c r="K15606" s="293"/>
      <c r="M15606" s="290"/>
    </row>
    <row r="15607" spans="11:13" x14ac:dyDescent="0.35">
      <c r="K15607" s="293"/>
      <c r="M15607" s="290"/>
    </row>
    <row r="15608" spans="11:13" x14ac:dyDescent="0.35">
      <c r="K15608" s="293"/>
      <c r="M15608" s="290"/>
    </row>
    <row r="15609" spans="11:13" x14ac:dyDescent="0.35">
      <c r="K15609" s="293"/>
      <c r="M15609" s="290"/>
    </row>
    <row r="15610" spans="11:13" x14ac:dyDescent="0.35">
      <c r="K15610" s="293"/>
      <c r="M15610" s="290"/>
    </row>
    <row r="15611" spans="11:13" x14ac:dyDescent="0.35">
      <c r="K15611" s="293"/>
      <c r="M15611" s="290"/>
    </row>
    <row r="15612" spans="11:13" x14ac:dyDescent="0.35">
      <c r="K15612" s="293"/>
      <c r="M15612" s="290"/>
    </row>
    <row r="15613" spans="11:13" x14ac:dyDescent="0.35">
      <c r="K15613" s="293"/>
      <c r="M15613" s="290"/>
    </row>
    <row r="15614" spans="11:13" x14ac:dyDescent="0.35">
      <c r="K15614" s="293"/>
      <c r="M15614" s="290"/>
    </row>
    <row r="15615" spans="11:13" x14ac:dyDescent="0.35">
      <c r="K15615" s="293"/>
      <c r="M15615" s="290"/>
    </row>
    <row r="15616" spans="11:13" x14ac:dyDescent="0.35">
      <c r="K15616" s="293"/>
      <c r="M15616" s="290"/>
    </row>
    <row r="15617" spans="11:13" x14ac:dyDescent="0.35">
      <c r="K15617" s="293"/>
      <c r="M15617" s="290"/>
    </row>
    <row r="15618" spans="11:13" x14ac:dyDescent="0.35">
      <c r="K15618" s="293"/>
      <c r="M15618" s="290"/>
    </row>
    <row r="15619" spans="11:13" x14ac:dyDescent="0.35">
      <c r="K15619" s="293"/>
      <c r="M15619" s="290"/>
    </row>
    <row r="15620" spans="11:13" x14ac:dyDescent="0.35">
      <c r="K15620" s="293"/>
      <c r="M15620" s="290"/>
    </row>
    <row r="15621" spans="11:13" x14ac:dyDescent="0.35">
      <c r="K15621" s="293"/>
      <c r="M15621" s="290"/>
    </row>
    <row r="15622" spans="11:13" x14ac:dyDescent="0.35">
      <c r="K15622" s="293"/>
      <c r="M15622" s="290"/>
    </row>
    <row r="15623" spans="11:13" x14ac:dyDescent="0.35">
      <c r="K15623" s="293"/>
      <c r="M15623" s="290"/>
    </row>
    <row r="15624" spans="11:13" x14ac:dyDescent="0.35">
      <c r="K15624" s="293"/>
      <c r="M15624" s="290"/>
    </row>
    <row r="15625" spans="11:13" x14ac:dyDescent="0.35">
      <c r="K15625" s="293"/>
      <c r="M15625" s="290"/>
    </row>
    <row r="15626" spans="11:13" x14ac:dyDescent="0.35">
      <c r="K15626" s="293"/>
      <c r="M15626" s="290"/>
    </row>
    <row r="15627" spans="11:13" x14ac:dyDescent="0.35">
      <c r="K15627" s="293"/>
      <c r="M15627" s="290"/>
    </row>
    <row r="15628" spans="11:13" x14ac:dyDescent="0.35">
      <c r="K15628" s="293"/>
      <c r="M15628" s="290"/>
    </row>
    <row r="15629" spans="11:13" x14ac:dyDescent="0.35">
      <c r="K15629" s="293"/>
      <c r="M15629" s="290"/>
    </row>
    <row r="15630" spans="11:13" x14ac:dyDescent="0.35">
      <c r="K15630" s="293"/>
      <c r="M15630" s="290"/>
    </row>
    <row r="15631" spans="11:13" x14ac:dyDescent="0.35">
      <c r="K15631" s="293"/>
      <c r="M15631" s="290"/>
    </row>
    <row r="15632" spans="11:13" x14ac:dyDescent="0.35">
      <c r="K15632" s="293"/>
      <c r="M15632" s="290"/>
    </row>
    <row r="15633" spans="11:13" x14ac:dyDescent="0.35">
      <c r="K15633" s="293"/>
      <c r="M15633" s="290"/>
    </row>
    <row r="15634" spans="11:13" x14ac:dyDescent="0.35">
      <c r="K15634" s="293"/>
      <c r="M15634" s="290"/>
    </row>
    <row r="15635" spans="11:13" x14ac:dyDescent="0.35">
      <c r="K15635" s="293"/>
      <c r="M15635" s="290"/>
    </row>
    <row r="15636" spans="11:13" x14ac:dyDescent="0.35">
      <c r="K15636" s="293"/>
      <c r="M15636" s="290"/>
    </row>
    <row r="15637" spans="11:13" x14ac:dyDescent="0.35">
      <c r="K15637" s="293"/>
      <c r="M15637" s="290"/>
    </row>
    <row r="15638" spans="11:13" x14ac:dyDescent="0.35">
      <c r="K15638" s="293"/>
      <c r="M15638" s="290"/>
    </row>
    <row r="15639" spans="11:13" x14ac:dyDescent="0.35">
      <c r="K15639" s="293"/>
      <c r="M15639" s="290"/>
    </row>
    <row r="15640" spans="11:13" x14ac:dyDescent="0.35">
      <c r="K15640" s="293"/>
      <c r="M15640" s="290"/>
    </row>
    <row r="15641" spans="11:13" x14ac:dyDescent="0.35">
      <c r="K15641" s="293"/>
      <c r="M15641" s="290"/>
    </row>
    <row r="15642" spans="11:13" x14ac:dyDescent="0.35">
      <c r="K15642" s="293"/>
      <c r="M15642" s="290"/>
    </row>
    <row r="15643" spans="11:13" x14ac:dyDescent="0.35">
      <c r="K15643" s="293"/>
      <c r="M15643" s="290"/>
    </row>
    <row r="15644" spans="11:13" x14ac:dyDescent="0.35">
      <c r="K15644" s="293"/>
      <c r="M15644" s="290"/>
    </row>
    <row r="15645" spans="11:13" x14ac:dyDescent="0.35">
      <c r="K15645" s="293"/>
      <c r="M15645" s="290"/>
    </row>
    <row r="15646" spans="11:13" x14ac:dyDescent="0.35">
      <c r="K15646" s="293"/>
      <c r="M15646" s="290"/>
    </row>
    <row r="15647" spans="11:13" x14ac:dyDescent="0.35">
      <c r="K15647" s="293"/>
      <c r="M15647" s="290"/>
    </row>
    <row r="15648" spans="11:13" x14ac:dyDescent="0.35">
      <c r="K15648" s="293"/>
      <c r="M15648" s="290"/>
    </row>
    <row r="15649" spans="11:13" x14ac:dyDescent="0.35">
      <c r="K15649" s="293"/>
      <c r="M15649" s="290"/>
    </row>
    <row r="15650" spans="11:13" x14ac:dyDescent="0.35">
      <c r="K15650" s="293"/>
      <c r="M15650" s="290"/>
    </row>
    <row r="15651" spans="11:13" x14ac:dyDescent="0.35">
      <c r="K15651" s="293"/>
      <c r="M15651" s="290"/>
    </row>
    <row r="15652" spans="11:13" x14ac:dyDescent="0.35">
      <c r="K15652" s="293"/>
      <c r="M15652" s="290"/>
    </row>
    <row r="15653" spans="11:13" x14ac:dyDescent="0.35">
      <c r="K15653" s="293"/>
      <c r="M15653" s="290"/>
    </row>
    <row r="15654" spans="11:13" x14ac:dyDescent="0.35">
      <c r="K15654" s="293"/>
      <c r="M15654" s="290"/>
    </row>
    <row r="15655" spans="11:13" x14ac:dyDescent="0.35">
      <c r="K15655" s="293"/>
      <c r="M15655" s="290"/>
    </row>
    <row r="15656" spans="11:13" x14ac:dyDescent="0.35">
      <c r="K15656" s="293"/>
      <c r="M15656" s="290"/>
    </row>
    <row r="15657" spans="11:13" x14ac:dyDescent="0.35">
      <c r="K15657" s="293"/>
      <c r="M15657" s="290"/>
    </row>
    <row r="15658" spans="11:13" x14ac:dyDescent="0.35">
      <c r="K15658" s="293"/>
      <c r="M15658" s="290"/>
    </row>
    <row r="15659" spans="11:13" x14ac:dyDescent="0.35">
      <c r="K15659" s="293"/>
      <c r="M15659" s="290"/>
    </row>
    <row r="15660" spans="11:13" x14ac:dyDescent="0.35">
      <c r="K15660" s="293"/>
      <c r="M15660" s="290"/>
    </row>
    <row r="15661" spans="11:13" x14ac:dyDescent="0.35">
      <c r="K15661" s="293"/>
      <c r="M15661" s="290"/>
    </row>
    <row r="15662" spans="11:13" x14ac:dyDescent="0.35">
      <c r="K15662" s="293"/>
      <c r="M15662" s="290"/>
    </row>
    <row r="15663" spans="11:13" x14ac:dyDescent="0.35">
      <c r="K15663" s="293"/>
      <c r="M15663" s="290"/>
    </row>
    <row r="15664" spans="11:13" x14ac:dyDescent="0.35">
      <c r="K15664" s="293"/>
      <c r="M15664" s="290"/>
    </row>
    <row r="15665" spans="11:13" x14ac:dyDescent="0.35">
      <c r="K15665" s="293"/>
      <c r="M15665" s="290"/>
    </row>
    <row r="15666" spans="11:13" x14ac:dyDescent="0.35">
      <c r="K15666" s="293"/>
      <c r="M15666" s="290"/>
    </row>
    <row r="15667" spans="11:13" x14ac:dyDescent="0.35">
      <c r="K15667" s="293"/>
      <c r="M15667" s="290"/>
    </row>
    <row r="15668" spans="11:13" x14ac:dyDescent="0.35">
      <c r="K15668" s="293"/>
      <c r="M15668" s="290"/>
    </row>
    <row r="15669" spans="11:13" x14ac:dyDescent="0.35">
      <c r="K15669" s="293"/>
      <c r="M15669" s="290"/>
    </row>
    <row r="15670" spans="11:13" x14ac:dyDescent="0.35">
      <c r="K15670" s="293"/>
      <c r="M15670" s="290"/>
    </row>
    <row r="15671" spans="11:13" x14ac:dyDescent="0.35">
      <c r="K15671" s="293"/>
      <c r="M15671" s="290"/>
    </row>
    <row r="15672" spans="11:13" x14ac:dyDescent="0.35">
      <c r="K15672" s="293"/>
      <c r="M15672" s="290"/>
    </row>
    <row r="15673" spans="11:13" x14ac:dyDescent="0.35">
      <c r="K15673" s="293"/>
      <c r="M15673" s="290"/>
    </row>
    <row r="15674" spans="11:13" x14ac:dyDescent="0.35">
      <c r="K15674" s="293"/>
      <c r="M15674" s="290"/>
    </row>
    <row r="15675" spans="11:13" x14ac:dyDescent="0.35">
      <c r="K15675" s="293"/>
      <c r="M15675" s="290"/>
    </row>
    <row r="15676" spans="11:13" x14ac:dyDescent="0.35">
      <c r="K15676" s="293"/>
      <c r="M15676" s="290"/>
    </row>
    <row r="15677" spans="11:13" x14ac:dyDescent="0.35">
      <c r="K15677" s="293"/>
      <c r="M15677" s="290"/>
    </row>
    <row r="15678" spans="11:13" x14ac:dyDescent="0.35">
      <c r="K15678" s="293"/>
      <c r="M15678" s="290"/>
    </row>
    <row r="15679" spans="11:13" x14ac:dyDescent="0.35">
      <c r="K15679" s="293"/>
      <c r="M15679" s="290"/>
    </row>
    <row r="15680" spans="11:13" x14ac:dyDescent="0.35">
      <c r="K15680" s="293"/>
      <c r="M15680" s="290"/>
    </row>
    <row r="15681" spans="11:13" x14ac:dyDescent="0.35">
      <c r="K15681" s="293"/>
      <c r="M15681" s="290"/>
    </row>
    <row r="15682" spans="11:13" x14ac:dyDescent="0.35">
      <c r="K15682" s="293"/>
      <c r="M15682" s="290"/>
    </row>
    <row r="15683" spans="11:13" x14ac:dyDescent="0.35">
      <c r="K15683" s="293"/>
      <c r="M15683" s="290"/>
    </row>
    <row r="15684" spans="11:13" x14ac:dyDescent="0.35">
      <c r="K15684" s="293"/>
      <c r="M15684" s="290"/>
    </row>
    <row r="15685" spans="11:13" x14ac:dyDescent="0.35">
      <c r="K15685" s="293"/>
      <c r="M15685" s="290"/>
    </row>
    <row r="15686" spans="11:13" x14ac:dyDescent="0.35">
      <c r="K15686" s="293"/>
      <c r="M15686" s="290"/>
    </row>
    <row r="15687" spans="11:13" x14ac:dyDescent="0.35">
      <c r="K15687" s="293"/>
      <c r="M15687" s="290"/>
    </row>
    <row r="15688" spans="11:13" x14ac:dyDescent="0.35">
      <c r="K15688" s="293"/>
      <c r="M15688" s="290"/>
    </row>
    <row r="15689" spans="11:13" x14ac:dyDescent="0.35">
      <c r="K15689" s="293"/>
      <c r="M15689" s="290"/>
    </row>
    <row r="15690" spans="11:13" x14ac:dyDescent="0.35">
      <c r="K15690" s="293"/>
      <c r="M15690" s="290"/>
    </row>
    <row r="15691" spans="11:13" x14ac:dyDescent="0.35">
      <c r="K15691" s="293"/>
      <c r="M15691" s="290"/>
    </row>
    <row r="15692" spans="11:13" x14ac:dyDescent="0.35">
      <c r="K15692" s="293"/>
      <c r="M15692" s="290"/>
    </row>
    <row r="15693" spans="11:13" x14ac:dyDescent="0.35">
      <c r="K15693" s="293"/>
      <c r="M15693" s="290"/>
    </row>
    <row r="15694" spans="11:13" x14ac:dyDescent="0.35">
      <c r="K15694" s="293"/>
      <c r="M15694" s="290"/>
    </row>
    <row r="15695" spans="11:13" x14ac:dyDescent="0.35">
      <c r="K15695" s="293"/>
      <c r="M15695" s="290"/>
    </row>
    <row r="15696" spans="11:13" x14ac:dyDescent="0.35">
      <c r="K15696" s="293"/>
      <c r="M15696" s="290"/>
    </row>
    <row r="15697" spans="11:13" x14ac:dyDescent="0.35">
      <c r="K15697" s="293"/>
      <c r="M15697" s="290"/>
    </row>
    <row r="15698" spans="11:13" x14ac:dyDescent="0.35">
      <c r="K15698" s="293"/>
      <c r="M15698" s="290"/>
    </row>
    <row r="15699" spans="11:13" x14ac:dyDescent="0.35">
      <c r="K15699" s="293"/>
      <c r="M15699" s="290"/>
    </row>
    <row r="15700" spans="11:13" x14ac:dyDescent="0.35">
      <c r="K15700" s="293"/>
      <c r="M15700" s="290"/>
    </row>
    <row r="15701" spans="11:13" x14ac:dyDescent="0.35">
      <c r="K15701" s="293"/>
      <c r="M15701" s="290"/>
    </row>
    <row r="15702" spans="11:13" x14ac:dyDescent="0.35">
      <c r="K15702" s="293"/>
      <c r="M15702" s="290"/>
    </row>
    <row r="15703" spans="11:13" x14ac:dyDescent="0.35">
      <c r="K15703" s="293"/>
      <c r="M15703" s="290"/>
    </row>
    <row r="15704" spans="11:13" x14ac:dyDescent="0.35">
      <c r="K15704" s="293"/>
      <c r="M15704" s="290"/>
    </row>
    <row r="15705" spans="11:13" x14ac:dyDescent="0.35">
      <c r="K15705" s="293"/>
      <c r="M15705" s="290"/>
    </row>
    <row r="15706" spans="11:13" x14ac:dyDescent="0.35">
      <c r="K15706" s="293"/>
      <c r="M15706" s="290"/>
    </row>
    <row r="15707" spans="11:13" x14ac:dyDescent="0.35">
      <c r="K15707" s="293"/>
      <c r="M15707" s="290"/>
    </row>
    <row r="15708" spans="11:13" x14ac:dyDescent="0.35">
      <c r="K15708" s="293"/>
      <c r="M15708" s="290"/>
    </row>
    <row r="15709" spans="11:13" x14ac:dyDescent="0.35">
      <c r="K15709" s="293"/>
      <c r="M15709" s="290"/>
    </row>
    <row r="15710" spans="11:13" x14ac:dyDescent="0.35">
      <c r="K15710" s="293"/>
      <c r="M15710" s="290"/>
    </row>
    <row r="15711" spans="11:13" x14ac:dyDescent="0.35">
      <c r="K15711" s="293"/>
      <c r="M15711" s="290"/>
    </row>
    <row r="15712" spans="11:13" x14ac:dyDescent="0.35">
      <c r="K15712" s="293"/>
      <c r="M15712" s="290"/>
    </row>
    <row r="15713" spans="11:13" x14ac:dyDescent="0.35">
      <c r="K15713" s="293"/>
      <c r="M15713" s="290"/>
    </row>
    <row r="15714" spans="11:13" x14ac:dyDescent="0.35">
      <c r="K15714" s="293"/>
      <c r="M15714" s="290"/>
    </row>
    <row r="15715" spans="11:13" x14ac:dyDescent="0.35">
      <c r="K15715" s="293"/>
      <c r="M15715" s="290"/>
    </row>
    <row r="15716" spans="11:13" x14ac:dyDescent="0.35">
      <c r="K15716" s="293"/>
      <c r="M15716" s="290"/>
    </row>
    <row r="15717" spans="11:13" x14ac:dyDescent="0.35">
      <c r="K15717" s="293"/>
      <c r="M15717" s="290"/>
    </row>
    <row r="15718" spans="11:13" x14ac:dyDescent="0.35">
      <c r="K15718" s="293"/>
      <c r="M15718" s="290"/>
    </row>
    <row r="15719" spans="11:13" x14ac:dyDescent="0.35">
      <c r="K15719" s="293"/>
      <c r="M15719" s="290"/>
    </row>
    <row r="15720" spans="11:13" x14ac:dyDescent="0.35">
      <c r="K15720" s="293"/>
      <c r="M15720" s="290"/>
    </row>
    <row r="15721" spans="11:13" x14ac:dyDescent="0.35">
      <c r="K15721" s="293"/>
      <c r="M15721" s="290"/>
    </row>
    <row r="15722" spans="11:13" x14ac:dyDescent="0.35">
      <c r="K15722" s="293"/>
      <c r="M15722" s="290"/>
    </row>
    <row r="15723" spans="11:13" x14ac:dyDescent="0.35">
      <c r="K15723" s="293"/>
      <c r="M15723" s="290"/>
    </row>
    <row r="15724" spans="11:13" x14ac:dyDescent="0.35">
      <c r="K15724" s="293"/>
      <c r="M15724" s="290"/>
    </row>
    <row r="15725" spans="11:13" x14ac:dyDescent="0.35">
      <c r="K15725" s="293"/>
      <c r="M15725" s="290"/>
    </row>
    <row r="15726" spans="11:13" x14ac:dyDescent="0.35">
      <c r="K15726" s="293"/>
      <c r="M15726" s="290"/>
    </row>
    <row r="15727" spans="11:13" x14ac:dyDescent="0.35">
      <c r="K15727" s="293"/>
      <c r="M15727" s="290"/>
    </row>
    <row r="15728" spans="11:13" x14ac:dyDescent="0.35">
      <c r="K15728" s="293"/>
      <c r="M15728" s="290"/>
    </row>
    <row r="15729" spans="11:13" x14ac:dyDescent="0.35">
      <c r="K15729" s="293"/>
      <c r="M15729" s="290"/>
    </row>
    <row r="15730" spans="11:13" x14ac:dyDescent="0.35">
      <c r="K15730" s="293"/>
      <c r="M15730" s="290"/>
    </row>
    <row r="15731" spans="11:13" x14ac:dyDescent="0.35">
      <c r="K15731" s="293"/>
      <c r="M15731" s="290"/>
    </row>
    <row r="15732" spans="11:13" x14ac:dyDescent="0.35">
      <c r="K15732" s="293"/>
      <c r="M15732" s="290"/>
    </row>
    <row r="15733" spans="11:13" x14ac:dyDescent="0.35">
      <c r="K15733" s="293"/>
      <c r="M15733" s="290"/>
    </row>
    <row r="15734" spans="11:13" x14ac:dyDescent="0.35">
      <c r="K15734" s="293"/>
      <c r="M15734" s="290"/>
    </row>
    <row r="15735" spans="11:13" x14ac:dyDescent="0.35">
      <c r="K15735" s="293"/>
      <c r="M15735" s="290"/>
    </row>
    <row r="15736" spans="11:13" x14ac:dyDescent="0.35">
      <c r="K15736" s="293"/>
      <c r="M15736" s="290"/>
    </row>
    <row r="15737" spans="11:13" x14ac:dyDescent="0.35">
      <c r="K15737" s="293"/>
      <c r="M15737" s="290"/>
    </row>
    <row r="15738" spans="11:13" x14ac:dyDescent="0.35">
      <c r="K15738" s="293"/>
      <c r="M15738" s="290"/>
    </row>
    <row r="15739" spans="11:13" x14ac:dyDescent="0.35">
      <c r="K15739" s="293"/>
      <c r="M15739" s="290"/>
    </row>
    <row r="15740" spans="11:13" x14ac:dyDescent="0.35">
      <c r="K15740" s="293"/>
      <c r="M15740" s="290"/>
    </row>
    <row r="15741" spans="11:13" x14ac:dyDescent="0.35">
      <c r="K15741" s="293"/>
      <c r="M15741" s="290"/>
    </row>
    <row r="15742" spans="11:13" x14ac:dyDescent="0.35">
      <c r="K15742" s="293"/>
      <c r="M15742" s="290"/>
    </row>
    <row r="15743" spans="11:13" x14ac:dyDescent="0.35">
      <c r="K15743" s="293"/>
      <c r="M15743" s="290"/>
    </row>
    <row r="15744" spans="11:13" x14ac:dyDescent="0.35">
      <c r="K15744" s="293"/>
      <c r="M15744" s="290"/>
    </row>
    <row r="15745" spans="11:13" x14ac:dyDescent="0.35">
      <c r="K15745" s="293"/>
      <c r="M15745" s="290"/>
    </row>
    <row r="15746" spans="11:13" x14ac:dyDescent="0.35">
      <c r="K15746" s="293"/>
      <c r="M15746" s="290"/>
    </row>
    <row r="15747" spans="11:13" x14ac:dyDescent="0.35">
      <c r="K15747" s="293"/>
      <c r="M15747" s="290"/>
    </row>
    <row r="15748" spans="11:13" x14ac:dyDescent="0.35">
      <c r="K15748" s="293"/>
      <c r="M15748" s="290"/>
    </row>
    <row r="15749" spans="11:13" x14ac:dyDescent="0.35">
      <c r="K15749" s="293"/>
      <c r="M15749" s="290"/>
    </row>
    <row r="15750" spans="11:13" x14ac:dyDescent="0.35">
      <c r="K15750" s="293"/>
      <c r="M15750" s="290"/>
    </row>
    <row r="15751" spans="11:13" x14ac:dyDescent="0.35">
      <c r="K15751" s="293"/>
      <c r="M15751" s="290"/>
    </row>
    <row r="15752" spans="11:13" x14ac:dyDescent="0.35">
      <c r="K15752" s="293"/>
      <c r="M15752" s="290"/>
    </row>
    <row r="15753" spans="11:13" x14ac:dyDescent="0.35">
      <c r="K15753" s="293"/>
      <c r="M15753" s="290"/>
    </row>
    <row r="15754" spans="11:13" x14ac:dyDescent="0.35">
      <c r="K15754" s="293"/>
      <c r="M15754" s="290"/>
    </row>
    <row r="15755" spans="11:13" x14ac:dyDescent="0.35">
      <c r="K15755" s="293"/>
      <c r="M15755" s="290"/>
    </row>
    <row r="15756" spans="11:13" x14ac:dyDescent="0.35">
      <c r="K15756" s="293"/>
      <c r="M15756" s="290"/>
    </row>
    <row r="15757" spans="11:13" x14ac:dyDescent="0.35">
      <c r="K15757" s="293"/>
      <c r="M15757" s="290"/>
    </row>
    <row r="15758" spans="11:13" x14ac:dyDescent="0.35">
      <c r="K15758" s="293"/>
      <c r="M15758" s="290"/>
    </row>
    <row r="15759" spans="11:13" x14ac:dyDescent="0.35">
      <c r="K15759" s="293"/>
      <c r="M15759" s="290"/>
    </row>
    <row r="15760" spans="11:13" x14ac:dyDescent="0.35">
      <c r="K15760" s="293"/>
      <c r="M15760" s="290"/>
    </row>
    <row r="15761" spans="11:13" x14ac:dyDescent="0.35">
      <c r="K15761" s="293"/>
      <c r="M15761" s="290"/>
    </row>
    <row r="15762" spans="11:13" x14ac:dyDescent="0.35">
      <c r="K15762" s="293"/>
      <c r="M15762" s="290"/>
    </row>
    <row r="15763" spans="11:13" x14ac:dyDescent="0.35">
      <c r="K15763" s="293"/>
      <c r="M15763" s="290"/>
    </row>
    <row r="15764" spans="11:13" x14ac:dyDescent="0.35">
      <c r="K15764" s="293"/>
      <c r="M15764" s="290"/>
    </row>
    <row r="15765" spans="11:13" x14ac:dyDescent="0.35">
      <c r="K15765" s="293"/>
      <c r="M15765" s="290"/>
    </row>
    <row r="15766" spans="11:13" x14ac:dyDescent="0.35">
      <c r="K15766" s="293"/>
      <c r="M15766" s="290"/>
    </row>
    <row r="15767" spans="11:13" x14ac:dyDescent="0.35">
      <c r="K15767" s="293"/>
      <c r="M15767" s="290"/>
    </row>
    <row r="15768" spans="11:13" x14ac:dyDescent="0.35">
      <c r="K15768" s="293"/>
      <c r="M15768" s="290"/>
    </row>
    <row r="15769" spans="11:13" x14ac:dyDescent="0.35">
      <c r="K15769" s="293"/>
      <c r="M15769" s="290"/>
    </row>
    <row r="15770" spans="11:13" x14ac:dyDescent="0.35">
      <c r="K15770" s="293"/>
      <c r="M15770" s="290"/>
    </row>
    <row r="15771" spans="11:13" x14ac:dyDescent="0.35">
      <c r="K15771" s="293"/>
      <c r="M15771" s="290"/>
    </row>
    <row r="15772" spans="11:13" x14ac:dyDescent="0.35">
      <c r="K15772" s="293"/>
      <c r="M15772" s="290"/>
    </row>
    <row r="15773" spans="11:13" x14ac:dyDescent="0.35">
      <c r="K15773" s="293"/>
      <c r="M15773" s="290"/>
    </row>
    <row r="15774" spans="11:13" x14ac:dyDescent="0.35">
      <c r="K15774" s="293"/>
      <c r="M15774" s="290"/>
    </row>
    <row r="15775" spans="11:13" x14ac:dyDescent="0.35">
      <c r="K15775" s="293"/>
      <c r="M15775" s="290"/>
    </row>
    <row r="15776" spans="11:13" x14ac:dyDescent="0.35">
      <c r="K15776" s="293"/>
      <c r="M15776" s="290"/>
    </row>
    <row r="15777" spans="11:13" x14ac:dyDescent="0.35">
      <c r="K15777" s="293"/>
      <c r="M15777" s="290"/>
    </row>
    <row r="15778" spans="11:13" x14ac:dyDescent="0.35">
      <c r="K15778" s="293"/>
      <c r="M15778" s="290"/>
    </row>
    <row r="15779" spans="11:13" x14ac:dyDescent="0.35">
      <c r="K15779" s="293"/>
      <c r="M15779" s="290"/>
    </row>
    <row r="15780" spans="11:13" x14ac:dyDescent="0.35">
      <c r="K15780" s="293"/>
      <c r="M15780" s="290"/>
    </row>
    <row r="15781" spans="11:13" x14ac:dyDescent="0.35">
      <c r="K15781" s="293"/>
      <c r="M15781" s="290"/>
    </row>
    <row r="15782" spans="11:13" x14ac:dyDescent="0.35">
      <c r="K15782" s="293"/>
      <c r="M15782" s="290"/>
    </row>
    <row r="15783" spans="11:13" x14ac:dyDescent="0.35">
      <c r="K15783" s="293"/>
      <c r="M15783" s="290"/>
    </row>
    <row r="15784" spans="11:13" x14ac:dyDescent="0.35">
      <c r="K15784" s="293"/>
      <c r="M15784" s="290"/>
    </row>
    <row r="15785" spans="11:13" x14ac:dyDescent="0.35">
      <c r="K15785" s="293"/>
      <c r="M15785" s="290"/>
    </row>
    <row r="15786" spans="11:13" x14ac:dyDescent="0.35">
      <c r="K15786" s="293"/>
      <c r="M15786" s="290"/>
    </row>
    <row r="15787" spans="11:13" x14ac:dyDescent="0.35">
      <c r="K15787" s="293"/>
      <c r="M15787" s="290"/>
    </row>
    <row r="15788" spans="11:13" x14ac:dyDescent="0.35">
      <c r="K15788" s="293"/>
      <c r="M15788" s="290"/>
    </row>
    <row r="15789" spans="11:13" x14ac:dyDescent="0.35">
      <c r="K15789" s="293"/>
      <c r="M15789" s="290"/>
    </row>
    <row r="15790" spans="11:13" x14ac:dyDescent="0.35">
      <c r="K15790" s="293"/>
      <c r="M15790" s="290"/>
    </row>
    <row r="15791" spans="11:13" x14ac:dyDescent="0.35">
      <c r="K15791" s="293"/>
      <c r="M15791" s="290"/>
    </row>
    <row r="15792" spans="11:13" x14ac:dyDescent="0.35">
      <c r="K15792" s="293"/>
      <c r="M15792" s="290"/>
    </row>
    <row r="15793" spans="11:13" x14ac:dyDescent="0.35">
      <c r="K15793" s="293"/>
      <c r="M15793" s="290"/>
    </row>
    <row r="15794" spans="11:13" x14ac:dyDescent="0.35">
      <c r="K15794" s="293"/>
      <c r="M15794" s="290"/>
    </row>
    <row r="15795" spans="11:13" x14ac:dyDescent="0.35">
      <c r="K15795" s="293"/>
      <c r="M15795" s="290"/>
    </row>
    <row r="15796" spans="11:13" x14ac:dyDescent="0.35">
      <c r="K15796" s="293"/>
      <c r="M15796" s="290"/>
    </row>
    <row r="15797" spans="11:13" x14ac:dyDescent="0.35">
      <c r="K15797" s="293"/>
      <c r="M15797" s="290"/>
    </row>
    <row r="15798" spans="11:13" x14ac:dyDescent="0.35">
      <c r="K15798" s="293"/>
      <c r="M15798" s="290"/>
    </row>
    <row r="15799" spans="11:13" x14ac:dyDescent="0.35">
      <c r="K15799" s="293"/>
      <c r="M15799" s="290"/>
    </row>
    <row r="15800" spans="11:13" x14ac:dyDescent="0.35">
      <c r="K15800" s="293"/>
      <c r="M15800" s="290"/>
    </row>
    <row r="15801" spans="11:13" x14ac:dyDescent="0.35">
      <c r="K15801" s="293"/>
      <c r="M15801" s="290"/>
    </row>
    <row r="15802" spans="11:13" x14ac:dyDescent="0.35">
      <c r="K15802" s="293"/>
      <c r="M15802" s="290"/>
    </row>
    <row r="15803" spans="11:13" x14ac:dyDescent="0.35">
      <c r="K15803" s="293"/>
      <c r="M15803" s="290"/>
    </row>
    <row r="15804" spans="11:13" x14ac:dyDescent="0.35">
      <c r="K15804" s="293"/>
      <c r="M15804" s="290"/>
    </row>
    <row r="15805" spans="11:13" x14ac:dyDescent="0.35">
      <c r="K15805" s="293"/>
      <c r="M15805" s="290"/>
    </row>
    <row r="15806" spans="11:13" x14ac:dyDescent="0.35">
      <c r="K15806" s="293"/>
      <c r="M15806" s="290"/>
    </row>
    <row r="15807" spans="11:13" x14ac:dyDescent="0.35">
      <c r="K15807" s="293"/>
      <c r="M15807" s="290"/>
    </row>
    <row r="15808" spans="11:13" x14ac:dyDescent="0.35">
      <c r="K15808" s="293"/>
      <c r="M15808" s="290"/>
    </row>
    <row r="15809" spans="11:13" x14ac:dyDescent="0.35">
      <c r="K15809" s="293"/>
      <c r="M15809" s="290"/>
    </row>
    <row r="15810" spans="11:13" x14ac:dyDescent="0.35">
      <c r="K15810" s="293"/>
      <c r="M15810" s="290"/>
    </row>
    <row r="15811" spans="11:13" x14ac:dyDescent="0.35">
      <c r="K15811" s="293"/>
      <c r="M15811" s="290"/>
    </row>
    <row r="15812" spans="11:13" x14ac:dyDescent="0.35">
      <c r="K15812" s="293"/>
      <c r="M15812" s="290"/>
    </row>
    <row r="15813" spans="11:13" x14ac:dyDescent="0.35">
      <c r="K15813" s="293"/>
      <c r="M15813" s="290"/>
    </row>
    <row r="15814" spans="11:13" x14ac:dyDescent="0.35">
      <c r="K15814" s="293"/>
      <c r="M15814" s="290"/>
    </row>
    <row r="15815" spans="11:13" x14ac:dyDescent="0.35">
      <c r="K15815" s="293"/>
      <c r="M15815" s="290"/>
    </row>
    <row r="15816" spans="11:13" x14ac:dyDescent="0.35">
      <c r="K15816" s="293"/>
      <c r="M15816" s="290"/>
    </row>
    <row r="15817" spans="11:13" x14ac:dyDescent="0.35">
      <c r="K15817" s="293"/>
      <c r="M15817" s="290"/>
    </row>
    <row r="15818" spans="11:13" x14ac:dyDescent="0.35">
      <c r="K15818" s="293"/>
      <c r="M15818" s="290"/>
    </row>
    <row r="15819" spans="11:13" x14ac:dyDescent="0.35">
      <c r="K15819" s="293"/>
      <c r="M15819" s="290"/>
    </row>
    <row r="15820" spans="11:13" x14ac:dyDescent="0.35">
      <c r="K15820" s="293"/>
      <c r="M15820" s="290"/>
    </row>
    <row r="15821" spans="11:13" x14ac:dyDescent="0.35">
      <c r="K15821" s="293"/>
      <c r="M15821" s="290"/>
    </row>
    <row r="15822" spans="11:13" x14ac:dyDescent="0.35">
      <c r="K15822" s="293"/>
      <c r="M15822" s="290"/>
    </row>
    <row r="15823" spans="11:13" x14ac:dyDescent="0.35">
      <c r="K15823" s="293"/>
      <c r="M15823" s="290"/>
    </row>
    <row r="15824" spans="11:13" x14ac:dyDescent="0.35">
      <c r="K15824" s="293"/>
      <c r="M15824" s="290"/>
    </row>
    <row r="15825" spans="11:13" x14ac:dyDescent="0.35">
      <c r="K15825" s="293"/>
      <c r="M15825" s="290"/>
    </row>
    <row r="15826" spans="11:13" x14ac:dyDescent="0.35">
      <c r="K15826" s="293"/>
      <c r="M15826" s="290"/>
    </row>
    <row r="15827" spans="11:13" x14ac:dyDescent="0.35">
      <c r="K15827" s="293"/>
      <c r="M15827" s="290"/>
    </row>
    <row r="15828" spans="11:13" x14ac:dyDescent="0.35">
      <c r="K15828" s="293"/>
      <c r="M15828" s="290"/>
    </row>
    <row r="15829" spans="11:13" x14ac:dyDescent="0.35">
      <c r="K15829" s="293"/>
      <c r="M15829" s="290"/>
    </row>
    <row r="15830" spans="11:13" x14ac:dyDescent="0.35">
      <c r="K15830" s="293"/>
      <c r="M15830" s="290"/>
    </row>
    <row r="15831" spans="11:13" x14ac:dyDescent="0.35">
      <c r="K15831" s="293"/>
      <c r="M15831" s="290"/>
    </row>
    <row r="15832" spans="11:13" x14ac:dyDescent="0.35">
      <c r="K15832" s="293"/>
      <c r="M15832" s="290"/>
    </row>
    <row r="15833" spans="11:13" x14ac:dyDescent="0.35">
      <c r="K15833" s="293"/>
      <c r="M15833" s="290"/>
    </row>
    <row r="15834" spans="11:13" x14ac:dyDescent="0.35">
      <c r="K15834" s="293"/>
      <c r="M15834" s="290"/>
    </row>
    <row r="15835" spans="11:13" x14ac:dyDescent="0.35">
      <c r="K15835" s="293"/>
      <c r="M15835" s="290"/>
    </row>
    <row r="15836" spans="11:13" x14ac:dyDescent="0.35">
      <c r="K15836" s="293"/>
      <c r="M15836" s="290"/>
    </row>
    <row r="15837" spans="11:13" x14ac:dyDescent="0.35">
      <c r="K15837" s="293"/>
      <c r="M15837" s="290"/>
    </row>
    <row r="15838" spans="11:13" x14ac:dyDescent="0.35">
      <c r="K15838" s="293"/>
      <c r="M15838" s="290"/>
    </row>
    <row r="15839" spans="11:13" x14ac:dyDescent="0.35">
      <c r="K15839" s="293"/>
      <c r="M15839" s="290"/>
    </row>
    <row r="15840" spans="11:13" x14ac:dyDescent="0.35">
      <c r="K15840" s="293"/>
      <c r="M15840" s="290"/>
    </row>
    <row r="15841" spans="11:13" x14ac:dyDescent="0.35">
      <c r="K15841" s="293"/>
      <c r="M15841" s="290"/>
    </row>
    <row r="15842" spans="11:13" x14ac:dyDescent="0.35">
      <c r="K15842" s="293"/>
      <c r="M15842" s="290"/>
    </row>
    <row r="15843" spans="11:13" x14ac:dyDescent="0.35">
      <c r="K15843" s="293"/>
      <c r="M15843" s="290"/>
    </row>
    <row r="15844" spans="11:13" x14ac:dyDescent="0.35">
      <c r="K15844" s="293"/>
      <c r="M15844" s="290"/>
    </row>
    <row r="15845" spans="11:13" x14ac:dyDescent="0.35">
      <c r="K15845" s="293"/>
      <c r="M15845" s="290"/>
    </row>
    <row r="15846" spans="11:13" x14ac:dyDescent="0.35">
      <c r="K15846" s="293"/>
      <c r="M15846" s="290"/>
    </row>
    <row r="15847" spans="11:13" x14ac:dyDescent="0.35">
      <c r="K15847" s="293"/>
      <c r="M15847" s="290"/>
    </row>
    <row r="15848" spans="11:13" x14ac:dyDescent="0.35">
      <c r="K15848" s="293"/>
      <c r="M15848" s="290"/>
    </row>
    <row r="15849" spans="11:13" x14ac:dyDescent="0.35">
      <c r="K15849" s="293"/>
      <c r="M15849" s="290"/>
    </row>
    <row r="15850" spans="11:13" x14ac:dyDescent="0.35">
      <c r="K15850" s="293"/>
      <c r="M15850" s="290"/>
    </row>
    <row r="15851" spans="11:13" x14ac:dyDescent="0.35">
      <c r="K15851" s="293"/>
      <c r="M15851" s="290"/>
    </row>
    <row r="15852" spans="11:13" x14ac:dyDescent="0.35">
      <c r="K15852" s="293"/>
      <c r="M15852" s="290"/>
    </row>
    <row r="15853" spans="11:13" x14ac:dyDescent="0.35">
      <c r="K15853" s="293"/>
      <c r="M15853" s="290"/>
    </row>
    <row r="15854" spans="11:13" x14ac:dyDescent="0.35">
      <c r="K15854" s="293"/>
      <c r="M15854" s="290"/>
    </row>
    <row r="15855" spans="11:13" x14ac:dyDescent="0.35">
      <c r="K15855" s="293"/>
      <c r="M15855" s="290"/>
    </row>
    <row r="15856" spans="11:13" x14ac:dyDescent="0.35">
      <c r="K15856" s="293"/>
      <c r="M15856" s="290"/>
    </row>
    <row r="15857" spans="11:13" x14ac:dyDescent="0.35">
      <c r="K15857" s="293"/>
      <c r="M15857" s="290"/>
    </row>
    <row r="15858" spans="11:13" x14ac:dyDescent="0.35">
      <c r="K15858" s="293"/>
      <c r="M15858" s="290"/>
    </row>
    <row r="15859" spans="11:13" x14ac:dyDescent="0.35">
      <c r="K15859" s="293"/>
      <c r="M15859" s="290"/>
    </row>
    <row r="15860" spans="11:13" x14ac:dyDescent="0.35">
      <c r="K15860" s="293"/>
      <c r="M15860" s="290"/>
    </row>
    <row r="15861" spans="11:13" x14ac:dyDescent="0.35">
      <c r="K15861" s="293"/>
      <c r="M15861" s="290"/>
    </row>
    <row r="15862" spans="11:13" x14ac:dyDescent="0.35">
      <c r="K15862" s="293"/>
      <c r="M15862" s="290"/>
    </row>
    <row r="15863" spans="11:13" x14ac:dyDescent="0.35">
      <c r="K15863" s="293"/>
      <c r="M15863" s="290"/>
    </row>
    <row r="15864" spans="11:13" x14ac:dyDescent="0.35">
      <c r="K15864" s="293"/>
      <c r="M15864" s="290"/>
    </row>
    <row r="15865" spans="11:13" x14ac:dyDescent="0.35">
      <c r="K15865" s="293"/>
      <c r="M15865" s="290"/>
    </row>
    <row r="15866" spans="11:13" x14ac:dyDescent="0.35">
      <c r="K15866" s="293"/>
      <c r="M15866" s="290"/>
    </row>
    <row r="15867" spans="11:13" x14ac:dyDescent="0.35">
      <c r="K15867" s="293"/>
      <c r="M15867" s="290"/>
    </row>
    <row r="15868" spans="11:13" x14ac:dyDescent="0.35">
      <c r="K15868" s="293"/>
      <c r="M15868" s="290"/>
    </row>
    <row r="15869" spans="11:13" x14ac:dyDescent="0.35">
      <c r="K15869" s="293"/>
      <c r="M15869" s="290"/>
    </row>
    <row r="15870" spans="11:13" x14ac:dyDescent="0.35">
      <c r="K15870" s="293"/>
      <c r="M15870" s="290"/>
    </row>
    <row r="15871" spans="11:13" x14ac:dyDescent="0.35">
      <c r="K15871" s="293"/>
      <c r="M15871" s="290"/>
    </row>
    <row r="15872" spans="11:13" x14ac:dyDescent="0.35">
      <c r="K15872" s="293"/>
      <c r="M15872" s="290"/>
    </row>
    <row r="15873" spans="11:13" x14ac:dyDescent="0.35">
      <c r="K15873" s="293"/>
      <c r="M15873" s="290"/>
    </row>
    <row r="15874" spans="11:13" x14ac:dyDescent="0.35">
      <c r="K15874" s="293"/>
      <c r="M15874" s="290"/>
    </row>
    <row r="15875" spans="11:13" x14ac:dyDescent="0.35">
      <c r="K15875" s="293"/>
      <c r="M15875" s="290"/>
    </row>
    <row r="15876" spans="11:13" x14ac:dyDescent="0.35">
      <c r="K15876" s="293"/>
      <c r="M15876" s="290"/>
    </row>
    <row r="15877" spans="11:13" x14ac:dyDescent="0.35">
      <c r="K15877" s="293"/>
      <c r="M15877" s="290"/>
    </row>
    <row r="15878" spans="11:13" x14ac:dyDescent="0.35">
      <c r="K15878" s="293"/>
      <c r="M15878" s="290"/>
    </row>
    <row r="15879" spans="11:13" x14ac:dyDescent="0.35">
      <c r="K15879" s="293"/>
      <c r="M15879" s="290"/>
    </row>
    <row r="15880" spans="11:13" x14ac:dyDescent="0.35">
      <c r="K15880" s="293"/>
      <c r="M15880" s="290"/>
    </row>
    <row r="15881" spans="11:13" x14ac:dyDescent="0.35">
      <c r="K15881" s="293"/>
      <c r="M15881" s="290"/>
    </row>
    <row r="15882" spans="11:13" x14ac:dyDescent="0.35">
      <c r="K15882" s="293"/>
      <c r="M15882" s="290"/>
    </row>
    <row r="15883" spans="11:13" x14ac:dyDescent="0.35">
      <c r="K15883" s="293"/>
      <c r="M15883" s="290"/>
    </row>
    <row r="15884" spans="11:13" x14ac:dyDescent="0.35">
      <c r="K15884" s="293"/>
      <c r="M15884" s="290"/>
    </row>
    <row r="15885" spans="11:13" x14ac:dyDescent="0.35">
      <c r="K15885" s="293"/>
      <c r="M15885" s="290"/>
    </row>
    <row r="15886" spans="11:13" x14ac:dyDescent="0.35">
      <c r="K15886" s="293"/>
      <c r="M15886" s="290"/>
    </row>
    <row r="15887" spans="11:13" x14ac:dyDescent="0.35">
      <c r="K15887" s="293"/>
      <c r="M15887" s="290"/>
    </row>
    <row r="15888" spans="11:13" x14ac:dyDescent="0.35">
      <c r="K15888" s="293"/>
      <c r="M15888" s="290"/>
    </row>
    <row r="15889" spans="11:13" x14ac:dyDescent="0.35">
      <c r="K15889" s="293"/>
      <c r="M15889" s="290"/>
    </row>
    <row r="15890" spans="11:13" x14ac:dyDescent="0.35">
      <c r="K15890" s="293"/>
      <c r="M15890" s="290"/>
    </row>
    <row r="15891" spans="11:13" x14ac:dyDescent="0.35">
      <c r="K15891" s="293"/>
      <c r="M15891" s="290"/>
    </row>
    <row r="15892" spans="11:13" x14ac:dyDescent="0.35">
      <c r="K15892" s="293"/>
      <c r="M15892" s="290"/>
    </row>
    <row r="15893" spans="11:13" x14ac:dyDescent="0.35">
      <c r="K15893" s="293"/>
      <c r="M15893" s="290"/>
    </row>
    <row r="15894" spans="11:13" x14ac:dyDescent="0.35">
      <c r="K15894" s="293"/>
      <c r="M15894" s="290"/>
    </row>
    <row r="15895" spans="11:13" x14ac:dyDescent="0.35">
      <c r="K15895" s="293"/>
      <c r="M15895" s="290"/>
    </row>
    <row r="15896" spans="11:13" x14ac:dyDescent="0.35">
      <c r="K15896" s="293"/>
      <c r="M15896" s="290"/>
    </row>
    <row r="15897" spans="11:13" x14ac:dyDescent="0.35">
      <c r="K15897" s="293"/>
      <c r="M15897" s="290"/>
    </row>
    <row r="15898" spans="11:13" x14ac:dyDescent="0.35">
      <c r="K15898" s="293"/>
      <c r="M15898" s="290"/>
    </row>
    <row r="15899" spans="11:13" x14ac:dyDescent="0.35">
      <c r="K15899" s="293"/>
      <c r="M15899" s="290"/>
    </row>
    <row r="15900" spans="11:13" x14ac:dyDescent="0.35">
      <c r="K15900" s="293"/>
      <c r="M15900" s="290"/>
    </row>
    <row r="15901" spans="11:13" x14ac:dyDescent="0.35">
      <c r="K15901" s="293"/>
      <c r="M15901" s="290"/>
    </row>
    <row r="15902" spans="11:13" x14ac:dyDescent="0.35">
      <c r="K15902" s="293"/>
      <c r="M15902" s="290"/>
    </row>
    <row r="15903" spans="11:13" x14ac:dyDescent="0.35">
      <c r="K15903" s="293"/>
      <c r="M15903" s="290"/>
    </row>
    <row r="15904" spans="11:13" x14ac:dyDescent="0.35">
      <c r="K15904" s="293"/>
      <c r="M15904" s="290"/>
    </row>
    <row r="15905" spans="11:13" x14ac:dyDescent="0.35">
      <c r="K15905" s="293"/>
      <c r="M15905" s="290"/>
    </row>
    <row r="15906" spans="11:13" x14ac:dyDescent="0.35">
      <c r="K15906" s="293"/>
      <c r="M15906" s="290"/>
    </row>
    <row r="15907" spans="11:13" x14ac:dyDescent="0.35">
      <c r="K15907" s="293"/>
      <c r="M15907" s="290"/>
    </row>
    <row r="15908" spans="11:13" x14ac:dyDescent="0.35">
      <c r="K15908" s="293"/>
      <c r="M15908" s="290"/>
    </row>
    <row r="15909" spans="11:13" x14ac:dyDescent="0.35">
      <c r="K15909" s="293"/>
      <c r="M15909" s="290"/>
    </row>
    <row r="15910" spans="11:13" x14ac:dyDescent="0.35">
      <c r="K15910" s="293"/>
      <c r="M15910" s="290"/>
    </row>
    <row r="15911" spans="11:13" x14ac:dyDescent="0.35">
      <c r="K15911" s="293"/>
      <c r="M15911" s="290"/>
    </row>
    <row r="15912" spans="11:13" x14ac:dyDescent="0.35">
      <c r="K15912" s="293"/>
      <c r="M15912" s="290"/>
    </row>
    <row r="15913" spans="11:13" x14ac:dyDescent="0.35">
      <c r="K15913" s="293"/>
      <c r="M15913" s="290"/>
    </row>
    <row r="15914" spans="11:13" x14ac:dyDescent="0.35">
      <c r="K15914" s="293"/>
      <c r="M15914" s="290"/>
    </row>
    <row r="15915" spans="11:13" x14ac:dyDescent="0.35">
      <c r="K15915" s="293"/>
      <c r="M15915" s="290"/>
    </row>
    <row r="15916" spans="11:13" x14ac:dyDescent="0.35">
      <c r="K15916" s="293"/>
      <c r="M15916" s="290"/>
    </row>
    <row r="15917" spans="11:13" x14ac:dyDescent="0.35">
      <c r="K15917" s="293"/>
      <c r="M15917" s="290"/>
    </row>
    <row r="15918" spans="11:13" x14ac:dyDescent="0.35">
      <c r="K15918" s="293"/>
      <c r="M15918" s="290"/>
    </row>
    <row r="15919" spans="11:13" x14ac:dyDescent="0.35">
      <c r="K15919" s="293"/>
      <c r="M15919" s="290"/>
    </row>
    <row r="15920" spans="11:13" x14ac:dyDescent="0.35">
      <c r="K15920" s="293"/>
      <c r="M15920" s="290"/>
    </row>
    <row r="15921" spans="11:13" x14ac:dyDescent="0.35">
      <c r="K15921" s="293"/>
      <c r="M15921" s="290"/>
    </row>
    <row r="15922" spans="11:13" x14ac:dyDescent="0.35">
      <c r="K15922" s="293"/>
      <c r="M15922" s="290"/>
    </row>
    <row r="15923" spans="11:13" x14ac:dyDescent="0.35">
      <c r="K15923" s="293"/>
      <c r="M15923" s="290"/>
    </row>
    <row r="15924" spans="11:13" x14ac:dyDescent="0.35">
      <c r="K15924" s="293"/>
      <c r="M15924" s="290"/>
    </row>
    <row r="15925" spans="11:13" x14ac:dyDescent="0.35">
      <c r="K15925" s="293"/>
      <c r="M15925" s="290"/>
    </row>
    <row r="15926" spans="11:13" x14ac:dyDescent="0.35">
      <c r="K15926" s="293"/>
      <c r="M15926" s="290"/>
    </row>
    <row r="15927" spans="11:13" x14ac:dyDescent="0.35">
      <c r="K15927" s="293"/>
      <c r="M15927" s="290"/>
    </row>
    <row r="15928" spans="11:13" x14ac:dyDescent="0.35">
      <c r="K15928" s="293"/>
      <c r="M15928" s="290"/>
    </row>
    <row r="15929" spans="11:13" x14ac:dyDescent="0.35">
      <c r="K15929" s="293"/>
      <c r="M15929" s="290"/>
    </row>
    <row r="15930" spans="11:13" x14ac:dyDescent="0.35">
      <c r="K15930" s="293"/>
      <c r="M15930" s="290"/>
    </row>
    <row r="15931" spans="11:13" x14ac:dyDescent="0.35">
      <c r="K15931" s="293"/>
      <c r="M15931" s="290"/>
    </row>
    <row r="15932" spans="11:13" x14ac:dyDescent="0.35">
      <c r="K15932" s="293"/>
      <c r="M15932" s="290"/>
    </row>
    <row r="15933" spans="11:13" x14ac:dyDescent="0.35">
      <c r="K15933" s="293"/>
      <c r="M15933" s="290"/>
    </row>
    <row r="15934" spans="11:13" x14ac:dyDescent="0.35">
      <c r="K15934" s="293"/>
      <c r="M15934" s="290"/>
    </row>
    <row r="15935" spans="11:13" x14ac:dyDescent="0.35">
      <c r="K15935" s="293"/>
      <c r="M15935" s="290"/>
    </row>
    <row r="15936" spans="11:13" x14ac:dyDescent="0.35">
      <c r="K15936" s="293"/>
      <c r="M15936" s="290"/>
    </row>
    <row r="15937" spans="11:13" x14ac:dyDescent="0.35">
      <c r="K15937" s="293"/>
      <c r="M15937" s="290"/>
    </row>
    <row r="15938" spans="11:13" x14ac:dyDescent="0.35">
      <c r="K15938" s="293"/>
      <c r="M15938" s="290"/>
    </row>
    <row r="15939" spans="11:13" x14ac:dyDescent="0.35">
      <c r="K15939" s="293"/>
      <c r="M15939" s="290"/>
    </row>
    <row r="15940" spans="11:13" x14ac:dyDescent="0.35">
      <c r="K15940" s="293"/>
      <c r="M15940" s="290"/>
    </row>
    <row r="15941" spans="11:13" x14ac:dyDescent="0.35">
      <c r="K15941" s="293"/>
      <c r="M15941" s="290"/>
    </row>
    <row r="15942" spans="11:13" x14ac:dyDescent="0.35">
      <c r="K15942" s="293"/>
      <c r="M15942" s="290"/>
    </row>
    <row r="15943" spans="11:13" x14ac:dyDescent="0.35">
      <c r="K15943" s="293"/>
      <c r="M15943" s="290"/>
    </row>
    <row r="15944" spans="11:13" x14ac:dyDescent="0.35">
      <c r="K15944" s="293"/>
      <c r="M15944" s="290"/>
    </row>
    <row r="15945" spans="11:13" x14ac:dyDescent="0.35">
      <c r="K15945" s="293"/>
      <c r="M15945" s="290"/>
    </row>
    <row r="15946" spans="11:13" x14ac:dyDescent="0.35">
      <c r="K15946" s="293"/>
      <c r="M15946" s="290"/>
    </row>
    <row r="15947" spans="11:13" x14ac:dyDescent="0.35">
      <c r="K15947" s="293"/>
      <c r="M15947" s="290"/>
    </row>
    <row r="15948" spans="11:13" x14ac:dyDescent="0.35">
      <c r="K15948" s="293"/>
      <c r="M15948" s="290"/>
    </row>
    <row r="15949" spans="11:13" x14ac:dyDescent="0.35">
      <c r="K15949" s="293"/>
      <c r="M15949" s="290"/>
    </row>
    <row r="15950" spans="11:13" x14ac:dyDescent="0.35">
      <c r="K15950" s="293"/>
      <c r="M15950" s="290"/>
    </row>
    <row r="15951" spans="11:13" x14ac:dyDescent="0.35">
      <c r="K15951" s="293"/>
      <c r="M15951" s="290"/>
    </row>
    <row r="15952" spans="11:13" x14ac:dyDescent="0.35">
      <c r="K15952" s="293"/>
      <c r="M15952" s="290"/>
    </row>
    <row r="15953" spans="11:13" x14ac:dyDescent="0.35">
      <c r="K15953" s="293"/>
      <c r="M15953" s="290"/>
    </row>
    <row r="15954" spans="11:13" x14ac:dyDescent="0.35">
      <c r="K15954" s="293"/>
      <c r="M15954" s="290"/>
    </row>
    <row r="15955" spans="11:13" x14ac:dyDescent="0.35">
      <c r="K15955" s="293"/>
      <c r="M15955" s="290"/>
    </row>
    <row r="15956" spans="11:13" x14ac:dyDescent="0.35">
      <c r="K15956" s="293"/>
      <c r="M15956" s="290"/>
    </row>
    <row r="15957" spans="11:13" x14ac:dyDescent="0.35">
      <c r="K15957" s="293"/>
      <c r="M15957" s="290"/>
    </row>
    <row r="15958" spans="11:13" x14ac:dyDescent="0.35">
      <c r="K15958" s="293"/>
      <c r="M15958" s="290"/>
    </row>
    <row r="15959" spans="11:13" x14ac:dyDescent="0.35">
      <c r="K15959" s="293"/>
      <c r="M15959" s="290"/>
    </row>
    <row r="15960" spans="11:13" x14ac:dyDescent="0.35">
      <c r="K15960" s="293"/>
      <c r="M15960" s="290"/>
    </row>
    <row r="15961" spans="11:13" x14ac:dyDescent="0.35">
      <c r="K15961" s="293"/>
      <c r="M15961" s="290"/>
    </row>
    <row r="15962" spans="11:13" x14ac:dyDescent="0.35">
      <c r="K15962" s="293"/>
      <c r="M15962" s="290"/>
    </row>
    <row r="15963" spans="11:13" x14ac:dyDescent="0.35">
      <c r="K15963" s="293"/>
      <c r="M15963" s="290"/>
    </row>
    <row r="15964" spans="11:13" x14ac:dyDescent="0.35">
      <c r="K15964" s="293"/>
      <c r="M15964" s="290"/>
    </row>
    <row r="15965" spans="11:13" x14ac:dyDescent="0.35">
      <c r="K15965" s="293"/>
      <c r="M15965" s="290"/>
    </row>
    <row r="15966" spans="11:13" x14ac:dyDescent="0.35">
      <c r="K15966" s="293"/>
      <c r="M15966" s="290"/>
    </row>
    <row r="15967" spans="11:13" x14ac:dyDescent="0.35">
      <c r="K15967" s="293"/>
      <c r="M15967" s="290"/>
    </row>
    <row r="15968" spans="11:13" x14ac:dyDescent="0.35">
      <c r="K15968" s="293"/>
      <c r="M15968" s="290"/>
    </row>
    <row r="15969" spans="11:13" x14ac:dyDescent="0.35">
      <c r="K15969" s="293"/>
      <c r="M15969" s="290"/>
    </row>
    <row r="15970" spans="11:13" x14ac:dyDescent="0.35">
      <c r="K15970" s="293"/>
      <c r="M15970" s="290"/>
    </row>
    <row r="15971" spans="11:13" x14ac:dyDescent="0.35">
      <c r="K15971" s="293"/>
      <c r="M15971" s="290"/>
    </row>
    <row r="15972" spans="11:13" x14ac:dyDescent="0.35">
      <c r="K15972" s="293"/>
      <c r="M15972" s="290"/>
    </row>
    <row r="15973" spans="11:13" x14ac:dyDescent="0.35">
      <c r="K15973" s="293"/>
      <c r="M15973" s="290"/>
    </row>
    <row r="15974" spans="11:13" x14ac:dyDescent="0.35">
      <c r="K15974" s="293"/>
      <c r="M15974" s="290"/>
    </row>
    <row r="15975" spans="11:13" x14ac:dyDescent="0.35">
      <c r="K15975" s="293"/>
      <c r="M15975" s="290"/>
    </row>
    <row r="15976" spans="11:13" x14ac:dyDescent="0.35">
      <c r="K15976" s="293"/>
      <c r="M15976" s="290"/>
    </row>
    <row r="15977" spans="11:13" x14ac:dyDescent="0.35">
      <c r="K15977" s="293"/>
      <c r="M15977" s="290"/>
    </row>
    <row r="15978" spans="11:13" x14ac:dyDescent="0.35">
      <c r="K15978" s="293"/>
      <c r="M15978" s="290"/>
    </row>
    <row r="15979" spans="11:13" x14ac:dyDescent="0.35">
      <c r="K15979" s="293"/>
      <c r="M15979" s="290"/>
    </row>
    <row r="15980" spans="11:13" x14ac:dyDescent="0.35">
      <c r="K15980" s="293"/>
      <c r="M15980" s="290"/>
    </row>
    <row r="15981" spans="11:13" x14ac:dyDescent="0.35">
      <c r="K15981" s="293"/>
      <c r="M15981" s="290"/>
    </row>
    <row r="15982" spans="11:13" x14ac:dyDescent="0.35">
      <c r="K15982" s="293"/>
      <c r="M15982" s="290"/>
    </row>
    <row r="15983" spans="11:13" x14ac:dyDescent="0.35">
      <c r="K15983" s="293"/>
      <c r="M15983" s="290"/>
    </row>
    <row r="15984" spans="11:13" x14ac:dyDescent="0.35">
      <c r="K15984" s="293"/>
      <c r="M15984" s="290"/>
    </row>
    <row r="15985" spans="11:13" x14ac:dyDescent="0.35">
      <c r="K15985" s="293"/>
      <c r="M15985" s="290"/>
    </row>
    <row r="15986" spans="11:13" x14ac:dyDescent="0.35">
      <c r="K15986" s="293"/>
      <c r="M15986" s="290"/>
    </row>
    <row r="15987" spans="11:13" x14ac:dyDescent="0.35">
      <c r="K15987" s="293"/>
      <c r="M15987" s="290"/>
    </row>
    <row r="15988" spans="11:13" x14ac:dyDescent="0.35">
      <c r="K15988" s="293"/>
      <c r="M15988" s="290"/>
    </row>
    <row r="15989" spans="11:13" x14ac:dyDescent="0.35">
      <c r="K15989" s="293"/>
      <c r="M15989" s="290"/>
    </row>
    <row r="15990" spans="11:13" x14ac:dyDescent="0.35">
      <c r="K15990" s="293"/>
      <c r="M15990" s="290"/>
    </row>
    <row r="15991" spans="11:13" x14ac:dyDescent="0.35">
      <c r="K15991" s="293"/>
      <c r="M15991" s="290"/>
    </row>
    <row r="15992" spans="11:13" x14ac:dyDescent="0.35">
      <c r="K15992" s="293"/>
      <c r="M15992" s="290"/>
    </row>
    <row r="15993" spans="11:13" x14ac:dyDescent="0.35">
      <c r="K15993" s="293"/>
      <c r="M15993" s="290"/>
    </row>
    <row r="15994" spans="11:13" x14ac:dyDescent="0.35">
      <c r="K15994" s="293"/>
      <c r="M15994" s="290"/>
    </row>
    <row r="15995" spans="11:13" x14ac:dyDescent="0.35">
      <c r="K15995" s="293"/>
      <c r="M15995" s="290"/>
    </row>
    <row r="15996" spans="11:13" x14ac:dyDescent="0.35">
      <c r="K15996" s="293"/>
      <c r="M15996" s="290"/>
    </row>
    <row r="15997" spans="11:13" x14ac:dyDescent="0.35">
      <c r="K15997" s="293"/>
      <c r="M15997" s="290"/>
    </row>
    <row r="15998" spans="11:13" x14ac:dyDescent="0.35">
      <c r="K15998" s="293"/>
      <c r="M15998" s="290"/>
    </row>
    <row r="15999" spans="11:13" x14ac:dyDescent="0.35">
      <c r="K15999" s="293"/>
      <c r="M15999" s="290"/>
    </row>
    <row r="16000" spans="11:13" x14ac:dyDescent="0.35">
      <c r="K16000" s="293"/>
      <c r="M16000" s="290"/>
    </row>
    <row r="16001" spans="11:13" x14ac:dyDescent="0.35">
      <c r="K16001" s="293"/>
      <c r="M16001" s="290"/>
    </row>
    <row r="16002" spans="11:13" x14ac:dyDescent="0.35">
      <c r="K16002" s="293"/>
      <c r="M16002" s="290"/>
    </row>
    <row r="16003" spans="11:13" x14ac:dyDescent="0.35">
      <c r="K16003" s="293"/>
      <c r="M16003" s="290"/>
    </row>
    <row r="16004" spans="11:13" x14ac:dyDescent="0.35">
      <c r="K16004" s="293"/>
      <c r="M16004" s="290"/>
    </row>
    <row r="16005" spans="11:13" x14ac:dyDescent="0.35">
      <c r="K16005" s="293"/>
      <c r="M16005" s="290"/>
    </row>
    <row r="16006" spans="11:13" x14ac:dyDescent="0.35">
      <c r="K16006" s="293"/>
      <c r="M16006" s="290"/>
    </row>
    <row r="16007" spans="11:13" x14ac:dyDescent="0.35">
      <c r="K16007" s="293"/>
      <c r="M16007" s="290"/>
    </row>
    <row r="16008" spans="11:13" x14ac:dyDescent="0.35">
      <c r="K16008" s="293"/>
      <c r="M16008" s="290"/>
    </row>
    <row r="16009" spans="11:13" x14ac:dyDescent="0.35">
      <c r="K16009" s="293"/>
      <c r="M16009" s="290"/>
    </row>
    <row r="16010" spans="11:13" x14ac:dyDescent="0.35">
      <c r="K16010" s="293"/>
      <c r="M16010" s="290"/>
    </row>
    <row r="16011" spans="11:13" x14ac:dyDescent="0.35">
      <c r="K16011" s="293"/>
      <c r="M16011" s="290"/>
    </row>
    <row r="16012" spans="11:13" x14ac:dyDescent="0.35">
      <c r="K16012" s="293"/>
      <c r="M16012" s="290"/>
    </row>
    <row r="16013" spans="11:13" x14ac:dyDescent="0.35">
      <c r="K16013" s="293"/>
      <c r="M16013" s="290"/>
    </row>
    <row r="16014" spans="11:13" x14ac:dyDescent="0.35">
      <c r="K16014" s="293"/>
      <c r="M16014" s="290"/>
    </row>
    <row r="16015" spans="11:13" x14ac:dyDescent="0.35">
      <c r="K16015" s="293"/>
      <c r="M16015" s="290"/>
    </row>
    <row r="16016" spans="11:13" x14ac:dyDescent="0.35">
      <c r="K16016" s="293"/>
      <c r="M16016" s="290"/>
    </row>
    <row r="16017" spans="11:13" x14ac:dyDescent="0.35">
      <c r="K16017" s="293"/>
      <c r="M16017" s="290"/>
    </row>
    <row r="16018" spans="11:13" x14ac:dyDescent="0.35">
      <c r="K16018" s="293"/>
      <c r="M16018" s="290"/>
    </row>
    <row r="16019" spans="11:13" x14ac:dyDescent="0.35">
      <c r="K16019" s="293"/>
      <c r="M16019" s="290"/>
    </row>
    <row r="16020" spans="11:13" x14ac:dyDescent="0.35">
      <c r="K16020" s="293"/>
      <c r="M16020" s="290"/>
    </row>
    <row r="16021" spans="11:13" x14ac:dyDescent="0.35">
      <c r="K16021" s="293"/>
      <c r="M16021" s="290"/>
    </row>
    <row r="16022" spans="11:13" x14ac:dyDescent="0.35">
      <c r="K16022" s="293"/>
      <c r="M16022" s="290"/>
    </row>
    <row r="16023" spans="11:13" x14ac:dyDescent="0.35">
      <c r="K16023" s="293"/>
      <c r="M16023" s="290"/>
    </row>
    <row r="16024" spans="11:13" x14ac:dyDescent="0.35">
      <c r="K16024" s="293"/>
      <c r="M16024" s="290"/>
    </row>
    <row r="16025" spans="11:13" x14ac:dyDescent="0.35">
      <c r="K16025" s="293"/>
      <c r="M16025" s="290"/>
    </row>
    <row r="16026" spans="11:13" x14ac:dyDescent="0.35">
      <c r="K16026" s="293"/>
      <c r="M16026" s="290"/>
    </row>
    <row r="16027" spans="11:13" x14ac:dyDescent="0.35">
      <c r="K16027" s="293"/>
      <c r="M16027" s="290"/>
    </row>
    <row r="16028" spans="11:13" x14ac:dyDescent="0.35">
      <c r="K16028" s="293"/>
      <c r="M16028" s="290"/>
    </row>
    <row r="16029" spans="11:13" x14ac:dyDescent="0.35">
      <c r="K16029" s="293"/>
      <c r="M16029" s="290"/>
    </row>
    <row r="16030" spans="11:13" x14ac:dyDescent="0.35">
      <c r="K16030" s="293"/>
      <c r="M16030" s="290"/>
    </row>
    <row r="16031" spans="11:13" x14ac:dyDescent="0.35">
      <c r="K16031" s="293"/>
      <c r="M16031" s="290"/>
    </row>
    <row r="16032" spans="11:13" x14ac:dyDescent="0.35">
      <c r="K16032" s="293"/>
      <c r="M16032" s="290"/>
    </row>
    <row r="16033" spans="11:13" x14ac:dyDescent="0.35">
      <c r="K16033" s="293"/>
      <c r="M16033" s="290"/>
    </row>
    <row r="16034" spans="11:13" x14ac:dyDescent="0.35">
      <c r="K16034" s="293"/>
      <c r="M16034" s="290"/>
    </row>
    <row r="16035" spans="11:13" x14ac:dyDescent="0.35">
      <c r="K16035" s="293"/>
      <c r="M16035" s="290"/>
    </row>
    <row r="16036" spans="11:13" x14ac:dyDescent="0.35">
      <c r="K16036" s="293"/>
      <c r="M16036" s="290"/>
    </row>
    <row r="16037" spans="11:13" x14ac:dyDescent="0.35">
      <c r="K16037" s="293"/>
      <c r="M16037" s="290"/>
    </row>
    <row r="16038" spans="11:13" x14ac:dyDescent="0.35">
      <c r="K16038" s="293"/>
      <c r="M16038" s="290"/>
    </row>
    <row r="16039" spans="11:13" x14ac:dyDescent="0.35">
      <c r="K16039" s="293"/>
      <c r="M16039" s="290"/>
    </row>
    <row r="16040" spans="11:13" x14ac:dyDescent="0.35">
      <c r="K16040" s="293"/>
      <c r="M16040" s="290"/>
    </row>
    <row r="16041" spans="11:13" x14ac:dyDescent="0.35">
      <c r="K16041" s="293"/>
      <c r="M16041" s="290"/>
    </row>
    <row r="16042" spans="11:13" x14ac:dyDescent="0.35">
      <c r="K16042" s="293"/>
      <c r="M16042" s="290"/>
    </row>
    <row r="16043" spans="11:13" x14ac:dyDescent="0.35">
      <c r="K16043" s="293"/>
      <c r="M16043" s="290"/>
    </row>
    <row r="16044" spans="11:13" x14ac:dyDescent="0.35">
      <c r="K16044" s="293"/>
      <c r="M16044" s="290"/>
    </row>
    <row r="16045" spans="11:13" x14ac:dyDescent="0.35">
      <c r="K16045" s="293"/>
      <c r="M16045" s="290"/>
    </row>
    <row r="16046" spans="11:13" x14ac:dyDescent="0.35">
      <c r="K16046" s="293"/>
      <c r="M16046" s="290"/>
    </row>
    <row r="16047" spans="11:13" x14ac:dyDescent="0.35">
      <c r="K16047" s="293"/>
      <c r="M16047" s="290"/>
    </row>
    <row r="16048" spans="11:13" x14ac:dyDescent="0.35">
      <c r="K16048" s="293"/>
      <c r="M16048" s="290"/>
    </row>
    <row r="16049" spans="11:13" x14ac:dyDescent="0.35">
      <c r="K16049" s="293"/>
      <c r="M16049" s="290"/>
    </row>
    <row r="16050" spans="11:13" x14ac:dyDescent="0.35">
      <c r="K16050" s="293"/>
      <c r="M16050" s="290"/>
    </row>
    <row r="16051" spans="11:13" x14ac:dyDescent="0.35">
      <c r="K16051" s="293"/>
      <c r="M16051" s="290"/>
    </row>
    <row r="16052" spans="11:13" x14ac:dyDescent="0.35">
      <c r="K16052" s="293"/>
      <c r="M16052" s="290"/>
    </row>
    <row r="16053" spans="11:13" x14ac:dyDescent="0.35">
      <c r="K16053" s="293"/>
      <c r="M16053" s="290"/>
    </row>
    <row r="16054" spans="11:13" x14ac:dyDescent="0.35">
      <c r="K16054" s="293"/>
      <c r="M16054" s="290"/>
    </row>
    <row r="16055" spans="11:13" x14ac:dyDescent="0.35">
      <c r="K16055" s="293"/>
      <c r="M16055" s="290"/>
    </row>
    <row r="16056" spans="11:13" x14ac:dyDescent="0.35">
      <c r="K16056" s="293"/>
      <c r="M16056" s="290"/>
    </row>
    <row r="16057" spans="11:13" x14ac:dyDescent="0.35">
      <c r="K16057" s="293"/>
      <c r="M16057" s="290"/>
    </row>
    <row r="16058" spans="11:13" x14ac:dyDescent="0.35">
      <c r="K16058" s="293"/>
      <c r="M16058" s="290"/>
    </row>
    <row r="16059" spans="11:13" x14ac:dyDescent="0.35">
      <c r="K16059" s="293"/>
      <c r="M16059" s="290"/>
    </row>
    <row r="16060" spans="11:13" x14ac:dyDescent="0.35">
      <c r="K16060" s="293"/>
      <c r="M16060" s="290"/>
    </row>
    <row r="16061" spans="11:13" x14ac:dyDescent="0.35">
      <c r="K16061" s="293"/>
      <c r="M16061" s="290"/>
    </row>
    <row r="16062" spans="11:13" x14ac:dyDescent="0.35">
      <c r="K16062" s="293"/>
      <c r="M16062" s="290"/>
    </row>
    <row r="16063" spans="11:13" x14ac:dyDescent="0.35">
      <c r="K16063" s="293"/>
      <c r="M16063" s="290"/>
    </row>
    <row r="16064" spans="11:13" x14ac:dyDescent="0.35">
      <c r="K16064" s="293"/>
      <c r="M16064" s="290"/>
    </row>
    <row r="16065" spans="11:13" x14ac:dyDescent="0.35">
      <c r="K16065" s="293"/>
      <c r="M16065" s="290"/>
    </row>
    <row r="16066" spans="11:13" x14ac:dyDescent="0.35">
      <c r="K16066" s="293"/>
      <c r="M16066" s="290"/>
    </row>
    <row r="16067" spans="11:13" x14ac:dyDescent="0.35">
      <c r="K16067" s="293"/>
      <c r="M16067" s="290"/>
    </row>
    <row r="16068" spans="11:13" x14ac:dyDescent="0.35">
      <c r="K16068" s="293"/>
      <c r="M16068" s="290"/>
    </row>
    <row r="16069" spans="11:13" x14ac:dyDescent="0.35">
      <c r="K16069" s="293"/>
      <c r="M16069" s="290"/>
    </row>
    <row r="16070" spans="11:13" x14ac:dyDescent="0.35">
      <c r="K16070" s="293"/>
      <c r="M16070" s="290"/>
    </row>
    <row r="16071" spans="11:13" x14ac:dyDescent="0.35">
      <c r="K16071" s="293"/>
      <c r="M16071" s="290"/>
    </row>
    <row r="16072" spans="11:13" x14ac:dyDescent="0.35">
      <c r="K16072" s="293"/>
      <c r="M16072" s="290"/>
    </row>
    <row r="16073" spans="11:13" x14ac:dyDescent="0.35">
      <c r="K16073" s="293"/>
      <c r="M16073" s="290"/>
    </row>
    <row r="16074" spans="11:13" x14ac:dyDescent="0.35">
      <c r="K16074" s="293"/>
      <c r="M16074" s="290"/>
    </row>
    <row r="16075" spans="11:13" x14ac:dyDescent="0.35">
      <c r="K16075" s="293"/>
      <c r="M16075" s="290"/>
    </row>
    <row r="16076" spans="11:13" x14ac:dyDescent="0.35">
      <c r="K16076" s="293"/>
      <c r="M16076" s="290"/>
    </row>
    <row r="16077" spans="11:13" x14ac:dyDescent="0.35">
      <c r="K16077" s="293"/>
      <c r="M16077" s="290"/>
    </row>
    <row r="16078" spans="11:13" x14ac:dyDescent="0.35">
      <c r="K16078" s="293"/>
      <c r="M16078" s="290"/>
    </row>
    <row r="16079" spans="11:13" x14ac:dyDescent="0.35">
      <c r="K16079" s="293"/>
      <c r="M16079" s="290"/>
    </row>
    <row r="16080" spans="11:13" x14ac:dyDescent="0.35">
      <c r="K16080" s="293"/>
      <c r="M16080" s="290"/>
    </row>
    <row r="16081" spans="11:13" x14ac:dyDescent="0.35">
      <c r="K16081" s="293"/>
      <c r="M16081" s="290"/>
    </row>
    <row r="16082" spans="11:13" x14ac:dyDescent="0.35">
      <c r="K16082" s="293"/>
      <c r="M16082" s="290"/>
    </row>
    <row r="16083" spans="11:13" x14ac:dyDescent="0.35">
      <c r="K16083" s="293"/>
      <c r="M16083" s="290"/>
    </row>
    <row r="16084" spans="11:13" x14ac:dyDescent="0.35">
      <c r="K16084" s="293"/>
      <c r="M16084" s="290"/>
    </row>
    <row r="16085" spans="11:13" x14ac:dyDescent="0.35">
      <c r="K16085" s="293"/>
      <c r="M16085" s="290"/>
    </row>
    <row r="16086" spans="11:13" x14ac:dyDescent="0.35">
      <c r="K16086" s="293"/>
      <c r="M16086" s="290"/>
    </row>
    <row r="16087" spans="11:13" x14ac:dyDescent="0.35">
      <c r="K16087" s="293"/>
      <c r="M16087" s="290"/>
    </row>
    <row r="16088" spans="11:13" x14ac:dyDescent="0.35">
      <c r="K16088" s="293"/>
      <c r="M16088" s="290"/>
    </row>
    <row r="16089" spans="11:13" x14ac:dyDescent="0.35">
      <c r="K16089" s="293"/>
      <c r="M16089" s="290"/>
    </row>
    <row r="16090" spans="11:13" x14ac:dyDescent="0.35">
      <c r="K16090" s="293"/>
      <c r="M16090" s="290"/>
    </row>
    <row r="16091" spans="11:13" x14ac:dyDescent="0.35">
      <c r="K16091" s="293"/>
      <c r="M16091" s="290"/>
    </row>
    <row r="16092" spans="11:13" x14ac:dyDescent="0.35">
      <c r="K16092" s="293"/>
      <c r="M16092" s="290"/>
    </row>
    <row r="16093" spans="11:13" x14ac:dyDescent="0.35">
      <c r="K16093" s="293"/>
      <c r="M16093" s="290"/>
    </row>
    <row r="16094" spans="11:13" x14ac:dyDescent="0.35">
      <c r="K16094" s="293"/>
      <c r="M16094" s="290"/>
    </row>
    <row r="16095" spans="11:13" x14ac:dyDescent="0.35">
      <c r="K16095" s="293"/>
      <c r="M16095" s="290"/>
    </row>
    <row r="16096" spans="11:13" x14ac:dyDescent="0.35">
      <c r="K16096" s="293"/>
      <c r="M16096" s="290"/>
    </row>
    <row r="16097" spans="11:13" x14ac:dyDescent="0.35">
      <c r="K16097" s="293"/>
      <c r="M16097" s="290"/>
    </row>
    <row r="16098" spans="11:13" x14ac:dyDescent="0.35">
      <c r="K16098" s="293"/>
      <c r="M16098" s="290"/>
    </row>
    <row r="16099" spans="11:13" x14ac:dyDescent="0.35">
      <c r="K16099" s="293"/>
      <c r="M16099" s="290"/>
    </row>
    <row r="16100" spans="11:13" x14ac:dyDescent="0.35">
      <c r="K16100" s="293"/>
      <c r="M16100" s="290"/>
    </row>
    <row r="16101" spans="11:13" x14ac:dyDescent="0.35">
      <c r="K16101" s="293"/>
      <c r="M16101" s="290"/>
    </row>
    <row r="16102" spans="11:13" x14ac:dyDescent="0.35">
      <c r="K16102" s="293"/>
      <c r="M16102" s="290"/>
    </row>
    <row r="16103" spans="11:13" x14ac:dyDescent="0.35">
      <c r="K16103" s="293"/>
      <c r="M16103" s="290"/>
    </row>
    <row r="16104" spans="11:13" x14ac:dyDescent="0.35">
      <c r="K16104" s="293"/>
      <c r="M16104" s="290"/>
    </row>
    <row r="16105" spans="11:13" x14ac:dyDescent="0.35">
      <c r="K16105" s="293"/>
      <c r="M16105" s="290"/>
    </row>
    <row r="16106" spans="11:13" x14ac:dyDescent="0.35">
      <c r="K16106" s="293"/>
      <c r="M16106" s="290"/>
    </row>
    <row r="16107" spans="11:13" x14ac:dyDescent="0.35">
      <c r="K16107" s="293"/>
      <c r="M16107" s="290"/>
    </row>
    <row r="16108" spans="11:13" x14ac:dyDescent="0.35">
      <c r="K16108" s="293"/>
      <c r="M16108" s="290"/>
    </row>
    <row r="16109" spans="11:13" x14ac:dyDescent="0.35">
      <c r="K16109" s="293"/>
      <c r="M16109" s="290"/>
    </row>
    <row r="16110" spans="11:13" x14ac:dyDescent="0.35">
      <c r="K16110" s="293"/>
      <c r="M16110" s="290"/>
    </row>
    <row r="16111" spans="11:13" x14ac:dyDescent="0.35">
      <c r="K16111" s="293"/>
      <c r="M16111" s="290"/>
    </row>
    <row r="16112" spans="11:13" x14ac:dyDescent="0.35">
      <c r="K16112" s="293"/>
      <c r="M16112" s="290"/>
    </row>
    <row r="16113" spans="11:13" x14ac:dyDescent="0.35">
      <c r="K16113" s="293"/>
      <c r="M16113" s="290"/>
    </row>
    <row r="16114" spans="11:13" x14ac:dyDescent="0.35">
      <c r="K16114" s="293"/>
      <c r="M16114" s="290"/>
    </row>
    <row r="16115" spans="11:13" x14ac:dyDescent="0.35">
      <c r="K16115" s="293"/>
      <c r="M16115" s="290"/>
    </row>
    <row r="16116" spans="11:13" x14ac:dyDescent="0.35">
      <c r="K16116" s="293"/>
      <c r="M16116" s="290"/>
    </row>
    <row r="16117" spans="11:13" x14ac:dyDescent="0.35">
      <c r="K16117" s="293"/>
      <c r="M16117" s="290"/>
    </row>
    <row r="16118" spans="11:13" x14ac:dyDescent="0.35">
      <c r="K16118" s="293"/>
      <c r="M16118" s="290"/>
    </row>
    <row r="16119" spans="11:13" x14ac:dyDescent="0.35">
      <c r="K16119" s="293"/>
      <c r="M16119" s="290"/>
    </row>
    <row r="16120" spans="11:13" x14ac:dyDescent="0.35">
      <c r="K16120" s="293"/>
      <c r="M16120" s="290"/>
    </row>
    <row r="16121" spans="11:13" x14ac:dyDescent="0.35">
      <c r="K16121" s="293"/>
      <c r="M16121" s="290"/>
    </row>
    <row r="16122" spans="11:13" x14ac:dyDescent="0.35">
      <c r="K16122" s="293"/>
      <c r="M16122" s="290"/>
    </row>
    <row r="16123" spans="11:13" x14ac:dyDescent="0.35">
      <c r="K16123" s="293"/>
      <c r="M16123" s="290"/>
    </row>
    <row r="16124" spans="11:13" x14ac:dyDescent="0.35">
      <c r="K16124" s="293"/>
      <c r="M16124" s="290"/>
    </row>
    <row r="16125" spans="11:13" x14ac:dyDescent="0.35">
      <c r="K16125" s="293"/>
      <c r="M16125" s="290"/>
    </row>
    <row r="16126" spans="11:13" x14ac:dyDescent="0.35">
      <c r="K16126" s="293"/>
      <c r="M16126" s="290"/>
    </row>
    <row r="16127" spans="11:13" x14ac:dyDescent="0.35">
      <c r="K16127" s="293"/>
      <c r="M16127" s="290"/>
    </row>
    <row r="16128" spans="11:13" x14ac:dyDescent="0.35">
      <c r="K16128" s="293"/>
      <c r="M16128" s="290"/>
    </row>
    <row r="16129" spans="11:13" x14ac:dyDescent="0.35">
      <c r="K16129" s="293"/>
      <c r="M16129" s="290"/>
    </row>
    <row r="16130" spans="11:13" x14ac:dyDescent="0.35">
      <c r="K16130" s="293"/>
      <c r="M16130" s="290"/>
    </row>
    <row r="16131" spans="11:13" x14ac:dyDescent="0.35">
      <c r="K16131" s="293"/>
      <c r="M16131" s="290"/>
    </row>
    <row r="16132" spans="11:13" x14ac:dyDescent="0.35">
      <c r="K16132" s="293"/>
      <c r="M16132" s="290"/>
    </row>
    <row r="16133" spans="11:13" x14ac:dyDescent="0.35">
      <c r="K16133" s="293"/>
      <c r="M16133" s="290"/>
    </row>
    <row r="16134" spans="11:13" x14ac:dyDescent="0.35">
      <c r="K16134" s="293"/>
      <c r="M16134" s="290"/>
    </row>
    <row r="16135" spans="11:13" x14ac:dyDescent="0.35">
      <c r="K16135" s="293"/>
      <c r="M16135" s="290"/>
    </row>
    <row r="16136" spans="11:13" x14ac:dyDescent="0.35">
      <c r="K16136" s="293"/>
      <c r="M16136" s="290"/>
    </row>
    <row r="16137" spans="11:13" x14ac:dyDescent="0.35">
      <c r="K16137" s="293"/>
      <c r="M16137" s="290"/>
    </row>
    <row r="16138" spans="11:13" x14ac:dyDescent="0.35">
      <c r="K16138" s="293"/>
      <c r="M16138" s="290"/>
    </row>
    <row r="16139" spans="11:13" x14ac:dyDescent="0.35">
      <c r="K16139" s="293"/>
      <c r="M16139" s="290"/>
    </row>
    <row r="16140" spans="11:13" x14ac:dyDescent="0.35">
      <c r="K16140" s="293"/>
      <c r="M16140" s="290"/>
    </row>
    <row r="16141" spans="11:13" x14ac:dyDescent="0.35">
      <c r="K16141" s="293"/>
      <c r="M16141" s="290"/>
    </row>
    <row r="16142" spans="11:13" x14ac:dyDescent="0.35">
      <c r="K16142" s="293"/>
      <c r="M16142" s="290"/>
    </row>
    <row r="16143" spans="11:13" x14ac:dyDescent="0.35">
      <c r="K16143" s="293"/>
      <c r="M16143" s="290"/>
    </row>
    <row r="16144" spans="11:13" x14ac:dyDescent="0.35">
      <c r="K16144" s="293"/>
      <c r="M16144" s="290"/>
    </row>
    <row r="16145" spans="11:13" x14ac:dyDescent="0.35">
      <c r="K16145" s="293"/>
      <c r="M16145" s="290"/>
    </row>
    <row r="16146" spans="11:13" x14ac:dyDescent="0.35">
      <c r="K16146" s="293"/>
      <c r="M16146" s="290"/>
    </row>
    <row r="16147" spans="11:13" x14ac:dyDescent="0.35">
      <c r="K16147" s="293"/>
      <c r="M16147" s="290"/>
    </row>
    <row r="16148" spans="11:13" x14ac:dyDescent="0.35">
      <c r="K16148" s="293"/>
      <c r="M16148" s="290"/>
    </row>
    <row r="16149" spans="11:13" x14ac:dyDescent="0.35">
      <c r="K16149" s="293"/>
      <c r="M16149" s="290"/>
    </row>
    <row r="16150" spans="11:13" x14ac:dyDescent="0.35">
      <c r="K16150" s="293"/>
      <c r="M16150" s="290"/>
    </row>
    <row r="16151" spans="11:13" x14ac:dyDescent="0.35">
      <c r="K16151" s="293"/>
      <c r="M16151" s="290"/>
    </row>
    <row r="16152" spans="11:13" x14ac:dyDescent="0.35">
      <c r="K16152" s="293"/>
      <c r="M16152" s="290"/>
    </row>
    <row r="16153" spans="11:13" x14ac:dyDescent="0.35">
      <c r="K16153" s="293"/>
      <c r="M16153" s="290"/>
    </row>
    <row r="16154" spans="11:13" x14ac:dyDescent="0.35">
      <c r="K16154" s="293"/>
      <c r="M16154" s="290"/>
    </row>
    <row r="16155" spans="11:13" x14ac:dyDescent="0.35">
      <c r="K16155" s="293"/>
      <c r="M16155" s="290"/>
    </row>
    <row r="16156" spans="11:13" x14ac:dyDescent="0.35">
      <c r="K16156" s="293"/>
      <c r="M16156" s="290"/>
    </row>
    <row r="16157" spans="11:13" x14ac:dyDescent="0.35">
      <c r="K16157" s="293"/>
      <c r="M16157" s="290"/>
    </row>
    <row r="16158" spans="11:13" x14ac:dyDescent="0.35">
      <c r="K16158" s="293"/>
      <c r="M16158" s="290"/>
    </row>
    <row r="16159" spans="11:13" x14ac:dyDescent="0.35">
      <c r="K16159" s="293"/>
      <c r="M16159" s="290"/>
    </row>
    <row r="16160" spans="11:13" x14ac:dyDescent="0.35">
      <c r="K16160" s="293"/>
      <c r="M16160" s="290"/>
    </row>
    <row r="16161" spans="11:13" x14ac:dyDescent="0.35">
      <c r="K16161" s="293"/>
      <c r="M16161" s="290"/>
    </row>
    <row r="16162" spans="11:13" x14ac:dyDescent="0.35">
      <c r="K16162" s="293"/>
      <c r="M16162" s="290"/>
    </row>
    <row r="16163" spans="11:13" x14ac:dyDescent="0.35">
      <c r="K16163" s="293"/>
      <c r="M16163" s="290"/>
    </row>
    <row r="16164" spans="11:13" x14ac:dyDescent="0.35">
      <c r="K16164" s="293"/>
      <c r="M16164" s="290"/>
    </row>
    <row r="16165" spans="11:13" x14ac:dyDescent="0.35">
      <c r="K16165" s="293"/>
      <c r="M16165" s="290"/>
    </row>
    <row r="16166" spans="11:13" x14ac:dyDescent="0.35">
      <c r="K16166" s="293"/>
      <c r="M16166" s="290"/>
    </row>
    <row r="16167" spans="11:13" x14ac:dyDescent="0.35">
      <c r="K16167" s="293"/>
      <c r="M16167" s="290"/>
    </row>
    <row r="16168" spans="11:13" x14ac:dyDescent="0.35">
      <c r="K16168" s="293"/>
      <c r="M16168" s="290"/>
    </row>
    <row r="16169" spans="11:13" x14ac:dyDescent="0.35">
      <c r="K16169" s="293"/>
      <c r="M16169" s="290"/>
    </row>
    <row r="16170" spans="11:13" x14ac:dyDescent="0.35">
      <c r="K16170" s="293"/>
      <c r="M16170" s="290"/>
    </row>
    <row r="16171" spans="11:13" x14ac:dyDescent="0.35">
      <c r="K16171" s="293"/>
      <c r="M16171" s="290"/>
    </row>
    <row r="16172" spans="11:13" x14ac:dyDescent="0.35">
      <c r="K16172" s="293"/>
      <c r="M16172" s="290"/>
    </row>
    <row r="16173" spans="11:13" x14ac:dyDescent="0.35">
      <c r="K16173" s="293"/>
      <c r="M16173" s="290"/>
    </row>
    <row r="16174" spans="11:13" x14ac:dyDescent="0.35">
      <c r="K16174" s="293"/>
      <c r="M16174" s="290"/>
    </row>
    <row r="16175" spans="11:13" x14ac:dyDescent="0.35">
      <c r="K16175" s="293"/>
      <c r="M16175" s="290"/>
    </row>
    <row r="16176" spans="11:13" x14ac:dyDescent="0.35">
      <c r="K16176" s="293"/>
      <c r="M16176" s="290"/>
    </row>
    <row r="16177" spans="11:13" x14ac:dyDescent="0.35">
      <c r="K16177" s="293"/>
      <c r="M16177" s="290"/>
    </row>
    <row r="16178" spans="11:13" x14ac:dyDescent="0.35">
      <c r="K16178" s="293"/>
      <c r="M16178" s="290"/>
    </row>
    <row r="16179" spans="11:13" x14ac:dyDescent="0.35">
      <c r="K16179" s="293"/>
      <c r="M16179" s="290"/>
    </row>
    <row r="16180" spans="11:13" x14ac:dyDescent="0.35">
      <c r="K16180" s="293"/>
      <c r="M16180" s="290"/>
    </row>
    <row r="16181" spans="11:13" x14ac:dyDescent="0.35">
      <c r="K16181" s="293"/>
      <c r="M16181" s="290"/>
    </row>
    <row r="16182" spans="11:13" x14ac:dyDescent="0.35">
      <c r="K16182" s="293"/>
      <c r="M16182" s="290"/>
    </row>
    <row r="16183" spans="11:13" x14ac:dyDescent="0.35">
      <c r="K16183" s="293"/>
      <c r="M16183" s="290"/>
    </row>
    <row r="16184" spans="11:13" x14ac:dyDescent="0.35">
      <c r="K16184" s="293"/>
      <c r="M16184" s="290"/>
    </row>
    <row r="16185" spans="11:13" x14ac:dyDescent="0.35">
      <c r="K16185" s="293"/>
      <c r="M16185" s="290"/>
    </row>
    <row r="16186" spans="11:13" x14ac:dyDescent="0.35">
      <c r="K16186" s="293"/>
      <c r="M16186" s="290"/>
    </row>
    <row r="16187" spans="11:13" x14ac:dyDescent="0.35">
      <c r="K16187" s="293"/>
      <c r="M16187" s="290"/>
    </row>
    <row r="16188" spans="11:13" x14ac:dyDescent="0.35">
      <c r="K16188" s="293"/>
      <c r="M16188" s="290"/>
    </row>
    <row r="16189" spans="11:13" x14ac:dyDescent="0.35">
      <c r="K16189" s="293"/>
      <c r="M16189" s="290"/>
    </row>
    <row r="16190" spans="11:13" x14ac:dyDescent="0.35">
      <c r="K16190" s="293"/>
      <c r="M16190" s="290"/>
    </row>
    <row r="16191" spans="11:13" x14ac:dyDescent="0.35">
      <c r="K16191" s="293"/>
      <c r="M16191" s="290"/>
    </row>
    <row r="16192" spans="11:13" x14ac:dyDescent="0.35">
      <c r="K16192" s="293"/>
      <c r="M16192" s="290"/>
    </row>
    <row r="16193" spans="11:13" x14ac:dyDescent="0.35">
      <c r="K16193" s="293"/>
      <c r="M16193" s="290"/>
    </row>
    <row r="16194" spans="11:13" x14ac:dyDescent="0.35">
      <c r="K16194" s="293"/>
      <c r="M16194" s="290"/>
    </row>
    <row r="16195" spans="11:13" x14ac:dyDescent="0.35">
      <c r="K16195" s="293"/>
      <c r="M16195" s="290"/>
    </row>
    <row r="16196" spans="11:13" x14ac:dyDescent="0.35">
      <c r="K16196" s="293"/>
      <c r="M16196" s="290"/>
    </row>
    <row r="16197" spans="11:13" x14ac:dyDescent="0.35">
      <c r="K16197" s="293"/>
      <c r="M16197" s="290"/>
    </row>
    <row r="16198" spans="11:13" x14ac:dyDescent="0.35">
      <c r="K16198" s="293"/>
      <c r="M16198" s="290"/>
    </row>
    <row r="16199" spans="11:13" x14ac:dyDescent="0.35">
      <c r="K16199" s="293"/>
      <c r="M16199" s="290"/>
    </row>
    <row r="16200" spans="11:13" x14ac:dyDescent="0.35">
      <c r="K16200" s="293"/>
      <c r="M16200" s="290"/>
    </row>
    <row r="16201" spans="11:13" x14ac:dyDescent="0.35">
      <c r="K16201" s="293"/>
      <c r="M16201" s="290"/>
    </row>
    <row r="16202" spans="11:13" x14ac:dyDescent="0.35">
      <c r="K16202" s="293"/>
      <c r="M16202" s="290"/>
    </row>
    <row r="16203" spans="11:13" x14ac:dyDescent="0.35">
      <c r="K16203" s="293"/>
      <c r="M16203" s="290"/>
    </row>
    <row r="16204" spans="11:13" x14ac:dyDescent="0.35">
      <c r="K16204" s="293"/>
      <c r="M16204" s="290"/>
    </row>
    <row r="16205" spans="11:13" x14ac:dyDescent="0.35">
      <c r="K16205" s="293"/>
      <c r="M16205" s="290"/>
    </row>
    <row r="16206" spans="11:13" x14ac:dyDescent="0.35">
      <c r="K16206" s="293"/>
      <c r="M16206" s="290"/>
    </row>
    <row r="16207" spans="11:13" x14ac:dyDescent="0.35">
      <c r="K16207" s="293"/>
      <c r="M16207" s="290"/>
    </row>
    <row r="16208" spans="11:13" x14ac:dyDescent="0.35">
      <c r="K16208" s="293"/>
      <c r="M16208" s="290"/>
    </row>
    <row r="16209" spans="11:13" x14ac:dyDescent="0.35">
      <c r="K16209" s="293"/>
      <c r="M16209" s="290"/>
    </row>
    <row r="16210" spans="11:13" x14ac:dyDescent="0.35">
      <c r="K16210" s="293"/>
      <c r="M16210" s="290"/>
    </row>
    <row r="16211" spans="11:13" x14ac:dyDescent="0.35">
      <c r="K16211" s="293"/>
      <c r="M16211" s="290"/>
    </row>
    <row r="16212" spans="11:13" x14ac:dyDescent="0.35">
      <c r="K16212" s="293"/>
      <c r="M16212" s="290"/>
    </row>
    <row r="16213" spans="11:13" x14ac:dyDescent="0.35">
      <c r="K16213" s="293"/>
      <c r="M16213" s="290"/>
    </row>
    <row r="16214" spans="11:13" x14ac:dyDescent="0.35">
      <c r="K16214" s="293"/>
      <c r="M16214" s="290"/>
    </row>
    <row r="16215" spans="11:13" x14ac:dyDescent="0.35">
      <c r="K16215" s="293"/>
      <c r="M16215" s="290"/>
    </row>
    <row r="16216" spans="11:13" x14ac:dyDescent="0.35">
      <c r="K16216" s="293"/>
      <c r="M16216" s="290"/>
    </row>
    <row r="16217" spans="11:13" x14ac:dyDescent="0.35">
      <c r="K16217" s="293"/>
      <c r="M16217" s="290"/>
    </row>
    <row r="16218" spans="11:13" x14ac:dyDescent="0.35">
      <c r="K16218" s="293"/>
      <c r="M16218" s="290"/>
    </row>
    <row r="16219" spans="11:13" x14ac:dyDescent="0.35">
      <c r="K16219" s="293"/>
      <c r="M16219" s="290"/>
    </row>
    <row r="16220" spans="11:13" x14ac:dyDescent="0.35">
      <c r="K16220" s="293"/>
      <c r="M16220" s="290"/>
    </row>
    <row r="16221" spans="11:13" x14ac:dyDescent="0.35">
      <c r="K16221" s="293"/>
      <c r="M16221" s="290"/>
    </row>
    <row r="16222" spans="11:13" x14ac:dyDescent="0.35">
      <c r="K16222" s="293"/>
      <c r="M16222" s="290"/>
    </row>
    <row r="16223" spans="11:13" x14ac:dyDescent="0.35">
      <c r="K16223" s="293"/>
      <c r="M16223" s="290"/>
    </row>
    <row r="16224" spans="11:13" x14ac:dyDescent="0.35">
      <c r="K16224" s="293"/>
      <c r="M16224" s="290"/>
    </row>
    <row r="16225" spans="11:13" x14ac:dyDescent="0.35">
      <c r="K16225" s="293"/>
      <c r="M16225" s="290"/>
    </row>
    <row r="16226" spans="11:13" x14ac:dyDescent="0.35">
      <c r="K16226" s="293"/>
      <c r="M16226" s="290"/>
    </row>
    <row r="16227" spans="11:13" x14ac:dyDescent="0.35">
      <c r="K16227" s="293"/>
      <c r="M16227" s="290"/>
    </row>
    <row r="16228" spans="11:13" x14ac:dyDescent="0.35">
      <c r="K16228" s="293"/>
      <c r="M16228" s="290"/>
    </row>
    <row r="16229" spans="11:13" x14ac:dyDescent="0.35">
      <c r="K16229" s="293"/>
      <c r="M16229" s="290"/>
    </row>
    <row r="16230" spans="11:13" x14ac:dyDescent="0.35">
      <c r="K16230" s="293"/>
      <c r="M16230" s="290"/>
    </row>
    <row r="16231" spans="11:13" x14ac:dyDescent="0.35">
      <c r="K16231" s="293"/>
      <c r="M16231" s="290"/>
    </row>
    <row r="16232" spans="11:13" x14ac:dyDescent="0.35">
      <c r="K16232" s="293"/>
      <c r="M16232" s="290"/>
    </row>
    <row r="16233" spans="11:13" x14ac:dyDescent="0.35">
      <c r="K16233" s="293"/>
      <c r="M16233" s="290"/>
    </row>
    <row r="16234" spans="11:13" x14ac:dyDescent="0.35">
      <c r="K16234" s="293"/>
      <c r="M16234" s="290"/>
    </row>
    <row r="16235" spans="11:13" x14ac:dyDescent="0.35">
      <c r="K16235" s="293"/>
      <c r="M16235" s="290"/>
    </row>
    <row r="16236" spans="11:13" x14ac:dyDescent="0.35">
      <c r="K16236" s="293"/>
      <c r="M16236" s="290"/>
    </row>
    <row r="16237" spans="11:13" x14ac:dyDescent="0.35">
      <c r="K16237" s="293"/>
      <c r="M16237" s="290"/>
    </row>
    <row r="16238" spans="11:13" x14ac:dyDescent="0.35">
      <c r="K16238" s="293"/>
      <c r="M16238" s="290"/>
    </row>
    <row r="16239" spans="11:13" x14ac:dyDescent="0.35">
      <c r="K16239" s="293"/>
      <c r="M16239" s="290"/>
    </row>
    <row r="16240" spans="11:13" x14ac:dyDescent="0.35">
      <c r="K16240" s="293"/>
      <c r="M16240" s="290"/>
    </row>
    <row r="16241" spans="11:13" x14ac:dyDescent="0.35">
      <c r="K16241" s="293"/>
      <c r="M16241" s="290"/>
    </row>
    <row r="16242" spans="11:13" x14ac:dyDescent="0.35">
      <c r="K16242" s="293"/>
      <c r="M16242" s="290"/>
    </row>
    <row r="16243" spans="11:13" x14ac:dyDescent="0.35">
      <c r="K16243" s="293"/>
      <c r="M16243" s="290"/>
    </row>
    <row r="16244" spans="11:13" x14ac:dyDescent="0.35">
      <c r="K16244" s="293"/>
      <c r="M16244" s="290"/>
    </row>
    <row r="16245" spans="11:13" x14ac:dyDescent="0.35">
      <c r="K16245" s="293"/>
      <c r="M16245" s="290"/>
    </row>
    <row r="16246" spans="11:13" x14ac:dyDescent="0.35">
      <c r="K16246" s="293"/>
      <c r="M16246" s="290"/>
    </row>
    <row r="16247" spans="11:13" x14ac:dyDescent="0.35">
      <c r="K16247" s="293"/>
      <c r="M16247" s="290"/>
    </row>
    <row r="16248" spans="11:13" x14ac:dyDescent="0.35">
      <c r="K16248" s="293"/>
      <c r="M16248" s="290"/>
    </row>
    <row r="16249" spans="11:13" x14ac:dyDescent="0.35">
      <c r="K16249" s="293"/>
      <c r="M16249" s="290"/>
    </row>
    <row r="16250" spans="11:13" x14ac:dyDescent="0.35">
      <c r="K16250" s="293"/>
      <c r="M16250" s="290"/>
    </row>
    <row r="16251" spans="11:13" x14ac:dyDescent="0.35">
      <c r="K16251" s="293"/>
      <c r="M16251" s="290"/>
    </row>
    <row r="16252" spans="11:13" x14ac:dyDescent="0.35">
      <c r="K16252" s="293"/>
      <c r="M16252" s="290"/>
    </row>
    <row r="16253" spans="11:13" x14ac:dyDescent="0.35">
      <c r="K16253" s="293"/>
      <c r="M16253" s="290"/>
    </row>
    <row r="16254" spans="11:13" x14ac:dyDescent="0.35">
      <c r="K16254" s="293"/>
      <c r="M16254" s="290"/>
    </row>
    <row r="16255" spans="11:13" x14ac:dyDescent="0.35">
      <c r="K16255" s="293"/>
      <c r="M16255" s="290"/>
    </row>
    <row r="16256" spans="11:13" x14ac:dyDescent="0.35">
      <c r="K16256" s="293"/>
      <c r="M16256" s="290"/>
    </row>
    <row r="16257" spans="11:13" x14ac:dyDescent="0.35">
      <c r="K16257" s="293"/>
      <c r="M16257" s="290"/>
    </row>
    <row r="16258" spans="11:13" x14ac:dyDescent="0.35">
      <c r="K16258" s="293"/>
      <c r="M16258" s="290"/>
    </row>
    <row r="16259" spans="11:13" x14ac:dyDescent="0.35">
      <c r="K16259" s="293"/>
      <c r="M16259" s="290"/>
    </row>
    <row r="16260" spans="11:13" x14ac:dyDescent="0.35">
      <c r="K16260" s="293"/>
      <c r="M16260" s="290"/>
    </row>
    <row r="16261" spans="11:13" x14ac:dyDescent="0.35">
      <c r="K16261" s="293"/>
      <c r="M16261" s="290"/>
    </row>
    <row r="16262" spans="11:13" x14ac:dyDescent="0.35">
      <c r="K16262" s="293"/>
      <c r="M16262" s="290"/>
    </row>
    <row r="16263" spans="11:13" x14ac:dyDescent="0.35">
      <c r="K16263" s="293"/>
      <c r="M16263" s="290"/>
    </row>
    <row r="16264" spans="11:13" x14ac:dyDescent="0.35">
      <c r="K16264" s="293"/>
      <c r="M16264" s="290"/>
    </row>
    <row r="16265" spans="11:13" x14ac:dyDescent="0.35">
      <c r="K16265" s="293"/>
      <c r="M16265" s="290"/>
    </row>
    <row r="16266" spans="11:13" x14ac:dyDescent="0.35">
      <c r="K16266" s="293"/>
      <c r="M16266" s="290"/>
    </row>
    <row r="16267" spans="11:13" x14ac:dyDescent="0.35">
      <c r="K16267" s="293"/>
      <c r="M16267" s="290"/>
    </row>
    <row r="16268" spans="11:13" x14ac:dyDescent="0.35">
      <c r="K16268" s="293"/>
      <c r="M16268" s="290"/>
    </row>
    <row r="16269" spans="11:13" x14ac:dyDescent="0.35">
      <c r="K16269" s="293"/>
      <c r="M16269" s="290"/>
    </row>
    <row r="16270" spans="11:13" x14ac:dyDescent="0.35">
      <c r="K16270" s="293"/>
      <c r="M16270" s="290"/>
    </row>
    <row r="16271" spans="11:13" x14ac:dyDescent="0.35">
      <c r="K16271" s="293"/>
      <c r="M16271" s="290"/>
    </row>
    <row r="16272" spans="11:13" x14ac:dyDescent="0.35">
      <c r="K16272" s="293"/>
      <c r="M16272" s="290"/>
    </row>
    <row r="16273" spans="11:13" x14ac:dyDescent="0.35">
      <c r="K16273" s="293"/>
      <c r="M16273" s="290"/>
    </row>
    <row r="16274" spans="11:13" x14ac:dyDescent="0.35">
      <c r="K16274" s="293"/>
      <c r="M16274" s="290"/>
    </row>
    <row r="16275" spans="11:13" x14ac:dyDescent="0.35">
      <c r="K16275" s="293"/>
      <c r="M16275" s="290"/>
    </row>
    <row r="16276" spans="11:13" x14ac:dyDescent="0.35">
      <c r="K16276" s="293"/>
      <c r="M16276" s="290"/>
    </row>
    <row r="16277" spans="11:13" x14ac:dyDescent="0.35">
      <c r="K16277" s="293"/>
      <c r="M16277" s="290"/>
    </row>
    <row r="16278" spans="11:13" x14ac:dyDescent="0.35">
      <c r="K16278" s="293"/>
      <c r="M16278" s="290"/>
    </row>
    <row r="16279" spans="11:13" x14ac:dyDescent="0.35">
      <c r="K16279" s="293"/>
      <c r="M16279" s="290"/>
    </row>
    <row r="16280" spans="11:13" x14ac:dyDescent="0.35">
      <c r="K16280" s="293"/>
      <c r="M16280" s="290"/>
    </row>
    <row r="16281" spans="11:13" x14ac:dyDescent="0.35">
      <c r="K16281" s="293"/>
      <c r="M16281" s="290"/>
    </row>
    <row r="16282" spans="11:13" x14ac:dyDescent="0.35">
      <c r="K16282" s="293"/>
      <c r="M16282" s="290"/>
    </row>
    <row r="16283" spans="11:13" x14ac:dyDescent="0.35">
      <c r="K16283" s="293"/>
      <c r="M16283" s="290"/>
    </row>
    <row r="16284" spans="11:13" x14ac:dyDescent="0.35">
      <c r="K16284" s="293"/>
      <c r="M16284" s="290"/>
    </row>
    <row r="16285" spans="11:13" x14ac:dyDescent="0.35">
      <c r="K16285" s="293"/>
      <c r="M16285" s="290"/>
    </row>
    <row r="16286" spans="11:13" x14ac:dyDescent="0.35">
      <c r="K16286" s="293"/>
      <c r="M16286" s="290"/>
    </row>
    <row r="16287" spans="11:13" x14ac:dyDescent="0.35">
      <c r="K16287" s="293"/>
      <c r="M16287" s="290"/>
    </row>
    <row r="16288" spans="11:13" x14ac:dyDescent="0.35">
      <c r="K16288" s="293"/>
      <c r="M16288" s="290"/>
    </row>
    <row r="16289" spans="11:13" x14ac:dyDescent="0.35">
      <c r="K16289" s="293"/>
      <c r="M16289" s="290"/>
    </row>
    <row r="16290" spans="11:13" x14ac:dyDescent="0.35">
      <c r="K16290" s="293"/>
      <c r="M16290" s="290"/>
    </row>
    <row r="16291" spans="11:13" x14ac:dyDescent="0.35">
      <c r="K16291" s="293"/>
      <c r="M16291" s="290"/>
    </row>
    <row r="16292" spans="11:13" x14ac:dyDescent="0.35">
      <c r="K16292" s="293"/>
      <c r="M16292" s="290"/>
    </row>
    <row r="16293" spans="11:13" x14ac:dyDescent="0.35">
      <c r="K16293" s="293"/>
      <c r="M16293" s="290"/>
    </row>
    <row r="16294" spans="11:13" x14ac:dyDescent="0.35">
      <c r="K16294" s="293"/>
      <c r="M16294" s="290"/>
    </row>
    <row r="16295" spans="11:13" x14ac:dyDescent="0.35">
      <c r="K16295" s="293"/>
      <c r="M16295" s="290"/>
    </row>
    <row r="16296" spans="11:13" x14ac:dyDescent="0.35">
      <c r="K16296" s="293"/>
      <c r="M16296" s="290"/>
    </row>
    <row r="16297" spans="11:13" x14ac:dyDescent="0.35">
      <c r="K16297" s="293"/>
      <c r="M16297" s="290"/>
    </row>
    <row r="16298" spans="11:13" x14ac:dyDescent="0.35">
      <c r="K16298" s="293"/>
      <c r="M16298" s="290"/>
    </row>
    <row r="16299" spans="11:13" x14ac:dyDescent="0.35">
      <c r="K16299" s="293"/>
      <c r="M16299" s="290"/>
    </row>
    <row r="16300" spans="11:13" x14ac:dyDescent="0.35">
      <c r="K16300" s="293"/>
      <c r="M16300" s="290"/>
    </row>
    <row r="16301" spans="11:13" x14ac:dyDescent="0.35">
      <c r="K16301" s="293"/>
      <c r="M16301" s="290"/>
    </row>
    <row r="16302" spans="11:13" x14ac:dyDescent="0.35">
      <c r="K16302" s="293"/>
      <c r="M16302" s="290"/>
    </row>
    <row r="16303" spans="11:13" x14ac:dyDescent="0.35">
      <c r="K16303" s="293"/>
      <c r="M16303" s="290"/>
    </row>
    <row r="16304" spans="11:13" x14ac:dyDescent="0.35">
      <c r="K16304" s="293"/>
      <c r="M16304" s="290"/>
    </row>
    <row r="16305" spans="11:13" x14ac:dyDescent="0.35">
      <c r="K16305" s="293"/>
      <c r="M16305" s="290"/>
    </row>
    <row r="16306" spans="11:13" x14ac:dyDescent="0.35">
      <c r="K16306" s="293"/>
      <c r="M16306" s="290"/>
    </row>
    <row r="16307" spans="11:13" x14ac:dyDescent="0.35">
      <c r="K16307" s="293"/>
      <c r="M16307" s="290"/>
    </row>
    <row r="16308" spans="11:13" x14ac:dyDescent="0.35">
      <c r="K16308" s="293"/>
      <c r="M16308" s="290"/>
    </row>
    <row r="16309" spans="11:13" x14ac:dyDescent="0.35">
      <c r="K16309" s="293"/>
      <c r="M16309" s="290"/>
    </row>
    <row r="16310" spans="11:13" x14ac:dyDescent="0.35">
      <c r="K16310" s="293"/>
      <c r="M16310" s="290"/>
    </row>
    <row r="16311" spans="11:13" x14ac:dyDescent="0.35">
      <c r="K16311" s="293"/>
      <c r="M16311" s="290"/>
    </row>
    <row r="16312" spans="11:13" x14ac:dyDescent="0.35">
      <c r="K16312" s="293"/>
      <c r="M16312" s="290"/>
    </row>
    <row r="16313" spans="11:13" x14ac:dyDescent="0.35">
      <c r="K16313" s="293"/>
      <c r="M16313" s="290"/>
    </row>
    <row r="16314" spans="11:13" x14ac:dyDescent="0.35">
      <c r="K16314" s="293"/>
      <c r="M16314" s="290"/>
    </row>
    <row r="16315" spans="11:13" x14ac:dyDescent="0.35">
      <c r="K16315" s="293"/>
      <c r="M16315" s="290"/>
    </row>
    <row r="16316" spans="11:13" x14ac:dyDescent="0.35">
      <c r="K16316" s="293"/>
      <c r="M16316" s="290"/>
    </row>
    <row r="16317" spans="11:13" x14ac:dyDescent="0.35">
      <c r="K16317" s="293"/>
      <c r="M16317" s="290"/>
    </row>
    <row r="16318" spans="11:13" x14ac:dyDescent="0.35">
      <c r="K16318" s="293"/>
      <c r="M16318" s="290"/>
    </row>
    <row r="16319" spans="11:13" x14ac:dyDescent="0.35">
      <c r="K16319" s="293"/>
      <c r="M16319" s="290"/>
    </row>
    <row r="16320" spans="11:13" x14ac:dyDescent="0.35">
      <c r="K16320" s="293"/>
      <c r="M16320" s="290"/>
    </row>
    <row r="16321" spans="11:13" x14ac:dyDescent="0.35">
      <c r="K16321" s="293"/>
      <c r="M16321" s="290"/>
    </row>
    <row r="16322" spans="11:13" x14ac:dyDescent="0.35">
      <c r="K16322" s="293"/>
      <c r="M16322" s="290"/>
    </row>
    <row r="16323" spans="11:13" x14ac:dyDescent="0.35">
      <c r="K16323" s="293"/>
      <c r="M16323" s="290"/>
    </row>
    <row r="16324" spans="11:13" x14ac:dyDescent="0.35">
      <c r="K16324" s="293"/>
      <c r="M16324" s="290"/>
    </row>
    <row r="16325" spans="11:13" x14ac:dyDescent="0.35">
      <c r="K16325" s="293"/>
      <c r="M16325" s="290"/>
    </row>
    <row r="16326" spans="11:13" x14ac:dyDescent="0.35">
      <c r="K16326" s="293"/>
      <c r="M16326" s="290"/>
    </row>
    <row r="16327" spans="11:13" x14ac:dyDescent="0.35">
      <c r="K16327" s="293"/>
      <c r="M16327" s="290"/>
    </row>
    <row r="16328" spans="11:13" x14ac:dyDescent="0.35">
      <c r="K16328" s="293"/>
      <c r="M16328" s="290"/>
    </row>
    <row r="16329" spans="11:13" x14ac:dyDescent="0.35">
      <c r="K16329" s="293"/>
      <c r="M16329" s="290"/>
    </row>
    <row r="16330" spans="11:13" x14ac:dyDescent="0.35">
      <c r="K16330" s="293"/>
      <c r="M16330" s="290"/>
    </row>
    <row r="16331" spans="11:13" x14ac:dyDescent="0.35">
      <c r="K16331" s="293"/>
      <c r="M16331" s="290"/>
    </row>
    <row r="16332" spans="11:13" x14ac:dyDescent="0.35">
      <c r="K16332" s="293"/>
      <c r="M16332" s="290"/>
    </row>
    <row r="16333" spans="11:13" x14ac:dyDescent="0.35">
      <c r="K16333" s="293"/>
      <c r="M16333" s="290"/>
    </row>
    <row r="16334" spans="11:13" x14ac:dyDescent="0.35">
      <c r="K16334" s="293"/>
      <c r="M16334" s="290"/>
    </row>
    <row r="16335" spans="11:13" x14ac:dyDescent="0.35">
      <c r="K16335" s="293"/>
      <c r="M16335" s="290"/>
    </row>
    <row r="16336" spans="11:13" x14ac:dyDescent="0.35">
      <c r="K16336" s="293"/>
      <c r="M16336" s="290"/>
    </row>
    <row r="16337" spans="11:13" x14ac:dyDescent="0.35">
      <c r="K16337" s="293"/>
      <c r="M16337" s="290"/>
    </row>
    <row r="16338" spans="11:13" x14ac:dyDescent="0.35">
      <c r="K16338" s="293"/>
      <c r="M16338" s="290"/>
    </row>
    <row r="16339" spans="11:13" x14ac:dyDescent="0.35">
      <c r="K16339" s="293"/>
      <c r="M16339" s="290"/>
    </row>
    <row r="16340" spans="11:13" x14ac:dyDescent="0.35">
      <c r="K16340" s="293"/>
      <c r="M16340" s="290"/>
    </row>
    <row r="16341" spans="11:13" x14ac:dyDescent="0.35">
      <c r="K16341" s="293"/>
      <c r="M16341" s="290"/>
    </row>
    <row r="16342" spans="11:13" x14ac:dyDescent="0.35">
      <c r="K16342" s="293"/>
      <c r="M16342" s="290"/>
    </row>
    <row r="16343" spans="11:13" x14ac:dyDescent="0.35">
      <c r="K16343" s="293"/>
      <c r="M16343" s="290"/>
    </row>
    <row r="16344" spans="11:13" x14ac:dyDescent="0.35">
      <c r="K16344" s="293"/>
      <c r="M16344" s="290"/>
    </row>
    <row r="16345" spans="11:13" x14ac:dyDescent="0.35">
      <c r="K16345" s="293"/>
      <c r="M16345" s="290"/>
    </row>
    <row r="16346" spans="11:13" x14ac:dyDescent="0.35">
      <c r="K16346" s="293"/>
      <c r="M16346" s="290"/>
    </row>
    <row r="16347" spans="11:13" x14ac:dyDescent="0.35">
      <c r="K16347" s="293"/>
      <c r="M16347" s="290"/>
    </row>
    <row r="16348" spans="11:13" x14ac:dyDescent="0.35">
      <c r="K16348" s="293"/>
      <c r="M16348" s="290"/>
    </row>
    <row r="16349" spans="11:13" x14ac:dyDescent="0.35">
      <c r="K16349" s="293"/>
      <c r="M16349" s="290"/>
    </row>
    <row r="16350" spans="11:13" x14ac:dyDescent="0.35">
      <c r="K16350" s="293"/>
      <c r="M16350" s="290"/>
    </row>
    <row r="16351" spans="11:13" x14ac:dyDescent="0.35">
      <c r="K16351" s="293"/>
      <c r="M16351" s="290"/>
    </row>
    <row r="16352" spans="11:13" x14ac:dyDescent="0.35">
      <c r="K16352" s="293"/>
      <c r="M16352" s="290"/>
    </row>
    <row r="16353" spans="11:13" x14ac:dyDescent="0.35">
      <c r="K16353" s="293"/>
      <c r="M16353" s="290"/>
    </row>
    <row r="16354" spans="11:13" x14ac:dyDescent="0.35">
      <c r="K16354" s="293"/>
      <c r="M16354" s="290"/>
    </row>
    <row r="16355" spans="11:13" x14ac:dyDescent="0.35">
      <c r="K16355" s="293"/>
      <c r="M16355" s="290"/>
    </row>
    <row r="16356" spans="11:13" x14ac:dyDescent="0.35">
      <c r="K16356" s="293"/>
      <c r="M16356" s="290"/>
    </row>
    <row r="16357" spans="11:13" x14ac:dyDescent="0.35">
      <c r="K16357" s="293"/>
      <c r="M16357" s="290"/>
    </row>
    <row r="16358" spans="11:13" x14ac:dyDescent="0.35">
      <c r="K16358" s="293"/>
      <c r="M16358" s="290"/>
    </row>
    <row r="16359" spans="11:13" x14ac:dyDescent="0.35">
      <c r="K16359" s="293"/>
      <c r="M16359" s="290"/>
    </row>
    <row r="16360" spans="11:13" x14ac:dyDescent="0.35">
      <c r="K16360" s="293"/>
      <c r="M16360" s="290"/>
    </row>
    <row r="16361" spans="11:13" x14ac:dyDescent="0.35">
      <c r="K16361" s="293"/>
      <c r="M16361" s="290"/>
    </row>
    <row r="16362" spans="11:13" x14ac:dyDescent="0.35">
      <c r="K16362" s="293"/>
      <c r="M16362" s="290"/>
    </row>
    <row r="16363" spans="11:13" x14ac:dyDescent="0.35">
      <c r="K16363" s="293"/>
      <c r="M16363" s="290"/>
    </row>
    <row r="16364" spans="11:13" x14ac:dyDescent="0.35">
      <c r="K16364" s="293"/>
      <c r="M16364" s="290"/>
    </row>
    <row r="16365" spans="11:13" x14ac:dyDescent="0.35">
      <c r="K16365" s="293"/>
      <c r="M16365" s="290"/>
    </row>
    <row r="16366" spans="11:13" x14ac:dyDescent="0.35">
      <c r="K16366" s="293"/>
      <c r="M16366" s="290"/>
    </row>
    <row r="16367" spans="11:13" x14ac:dyDescent="0.35">
      <c r="K16367" s="293"/>
      <c r="M16367" s="290"/>
    </row>
    <row r="16368" spans="11:13" x14ac:dyDescent="0.35">
      <c r="K16368" s="293"/>
      <c r="M16368" s="290"/>
    </row>
    <row r="16369" spans="11:13" x14ac:dyDescent="0.35">
      <c r="K16369" s="293"/>
      <c r="M16369" s="290"/>
    </row>
    <row r="16370" spans="11:13" x14ac:dyDescent="0.35">
      <c r="K16370" s="293"/>
      <c r="M16370" s="290"/>
    </row>
    <row r="16371" spans="11:13" x14ac:dyDescent="0.35">
      <c r="K16371" s="293"/>
      <c r="M16371" s="290"/>
    </row>
    <row r="16372" spans="11:13" x14ac:dyDescent="0.35">
      <c r="K16372" s="293"/>
      <c r="M16372" s="290"/>
    </row>
    <row r="16373" spans="11:13" x14ac:dyDescent="0.35">
      <c r="K16373" s="293"/>
      <c r="M16373" s="290"/>
    </row>
    <row r="16374" spans="11:13" x14ac:dyDescent="0.35">
      <c r="K16374" s="293"/>
      <c r="M16374" s="290"/>
    </row>
    <row r="16375" spans="11:13" x14ac:dyDescent="0.35">
      <c r="K16375" s="293"/>
      <c r="M16375" s="290"/>
    </row>
    <row r="16376" spans="11:13" x14ac:dyDescent="0.35">
      <c r="K16376" s="293"/>
      <c r="M16376" s="290"/>
    </row>
    <row r="16377" spans="11:13" x14ac:dyDescent="0.35">
      <c r="K16377" s="293"/>
      <c r="M16377" s="290"/>
    </row>
    <row r="16378" spans="11:13" x14ac:dyDescent="0.35">
      <c r="K16378" s="293"/>
      <c r="M16378" s="290"/>
    </row>
    <row r="16379" spans="11:13" x14ac:dyDescent="0.35">
      <c r="K16379" s="293"/>
      <c r="M16379" s="290"/>
    </row>
    <row r="16380" spans="11:13" x14ac:dyDescent="0.35">
      <c r="K16380" s="293"/>
      <c r="M16380" s="290"/>
    </row>
    <row r="16381" spans="11:13" x14ac:dyDescent="0.35">
      <c r="K16381" s="293"/>
      <c r="M16381" s="290"/>
    </row>
    <row r="16382" spans="11:13" x14ac:dyDescent="0.35">
      <c r="K16382" s="293"/>
      <c r="M16382" s="290"/>
    </row>
    <row r="16383" spans="11:13" x14ac:dyDescent="0.35">
      <c r="K16383" s="293"/>
      <c r="M16383" s="290"/>
    </row>
    <row r="16384" spans="11:13" x14ac:dyDescent="0.35">
      <c r="K16384" s="293"/>
      <c r="M16384" s="290"/>
    </row>
    <row r="16385" spans="11:13" x14ac:dyDescent="0.35">
      <c r="K16385" s="293"/>
      <c r="M16385" s="290"/>
    </row>
    <row r="16386" spans="11:13" x14ac:dyDescent="0.35">
      <c r="K16386" s="293"/>
      <c r="M16386" s="290"/>
    </row>
    <row r="16387" spans="11:13" x14ac:dyDescent="0.35">
      <c r="K16387" s="293"/>
      <c r="M16387" s="290"/>
    </row>
    <row r="16388" spans="11:13" x14ac:dyDescent="0.35">
      <c r="K16388" s="293"/>
      <c r="M16388" s="290"/>
    </row>
    <row r="16389" spans="11:13" x14ac:dyDescent="0.35">
      <c r="K16389" s="293"/>
      <c r="M16389" s="290"/>
    </row>
    <row r="16390" spans="11:13" x14ac:dyDescent="0.35">
      <c r="K16390" s="293"/>
      <c r="M16390" s="290"/>
    </row>
    <row r="16391" spans="11:13" x14ac:dyDescent="0.35">
      <c r="K16391" s="293"/>
      <c r="M16391" s="290"/>
    </row>
    <row r="16392" spans="11:13" x14ac:dyDescent="0.35">
      <c r="K16392" s="293"/>
      <c r="M16392" s="290"/>
    </row>
    <row r="16393" spans="11:13" x14ac:dyDescent="0.35">
      <c r="K16393" s="293"/>
      <c r="M16393" s="290"/>
    </row>
    <row r="16394" spans="11:13" x14ac:dyDescent="0.35">
      <c r="K16394" s="293"/>
      <c r="M16394" s="290"/>
    </row>
    <row r="16395" spans="11:13" x14ac:dyDescent="0.35">
      <c r="K16395" s="293"/>
      <c r="M16395" s="290"/>
    </row>
    <row r="16396" spans="11:13" x14ac:dyDescent="0.35">
      <c r="K16396" s="293"/>
      <c r="M16396" s="290"/>
    </row>
    <row r="16397" spans="11:13" x14ac:dyDescent="0.35">
      <c r="K16397" s="293"/>
      <c r="M16397" s="290"/>
    </row>
    <row r="16398" spans="11:13" x14ac:dyDescent="0.35">
      <c r="K16398" s="293"/>
      <c r="M16398" s="290"/>
    </row>
    <row r="16399" spans="11:13" x14ac:dyDescent="0.35">
      <c r="K16399" s="293"/>
      <c r="M16399" s="290"/>
    </row>
    <row r="16400" spans="11:13" x14ac:dyDescent="0.35">
      <c r="K16400" s="293"/>
      <c r="M16400" s="290"/>
    </row>
    <row r="16401" spans="11:13" x14ac:dyDescent="0.35">
      <c r="K16401" s="293"/>
      <c r="M16401" s="290"/>
    </row>
    <row r="16402" spans="11:13" x14ac:dyDescent="0.35">
      <c r="K16402" s="293"/>
      <c r="M16402" s="290"/>
    </row>
    <row r="16403" spans="11:13" x14ac:dyDescent="0.35">
      <c r="K16403" s="293"/>
      <c r="M16403" s="290"/>
    </row>
    <row r="16404" spans="11:13" x14ac:dyDescent="0.35">
      <c r="K16404" s="293"/>
      <c r="M16404" s="290"/>
    </row>
    <row r="16405" spans="11:13" x14ac:dyDescent="0.35">
      <c r="K16405" s="293"/>
      <c r="M16405" s="290"/>
    </row>
    <row r="16406" spans="11:13" x14ac:dyDescent="0.35">
      <c r="K16406" s="293"/>
      <c r="M16406" s="290"/>
    </row>
    <row r="16407" spans="11:13" x14ac:dyDescent="0.35">
      <c r="K16407" s="293"/>
      <c r="M16407" s="290"/>
    </row>
    <row r="16408" spans="11:13" x14ac:dyDescent="0.35">
      <c r="K16408" s="293"/>
      <c r="M16408" s="290"/>
    </row>
    <row r="16409" spans="11:13" x14ac:dyDescent="0.35">
      <c r="K16409" s="293"/>
      <c r="M16409" s="290"/>
    </row>
    <row r="16410" spans="11:13" x14ac:dyDescent="0.35">
      <c r="K16410" s="293"/>
      <c r="M16410" s="290"/>
    </row>
    <row r="16411" spans="11:13" x14ac:dyDescent="0.35">
      <c r="K16411" s="293"/>
      <c r="M16411" s="290"/>
    </row>
    <row r="16412" spans="11:13" x14ac:dyDescent="0.35">
      <c r="K16412" s="293"/>
      <c r="M16412" s="290"/>
    </row>
    <row r="16413" spans="11:13" x14ac:dyDescent="0.35">
      <c r="K16413" s="293"/>
      <c r="M16413" s="290"/>
    </row>
    <row r="16414" spans="11:13" x14ac:dyDescent="0.35">
      <c r="K16414" s="293"/>
      <c r="M16414" s="290"/>
    </row>
    <row r="16415" spans="11:13" x14ac:dyDescent="0.35">
      <c r="K16415" s="293"/>
      <c r="M16415" s="290"/>
    </row>
    <row r="16416" spans="11:13" x14ac:dyDescent="0.35">
      <c r="K16416" s="293"/>
      <c r="M16416" s="290"/>
    </row>
    <row r="16417" spans="11:13" x14ac:dyDescent="0.35">
      <c r="K16417" s="293"/>
      <c r="M16417" s="290"/>
    </row>
    <row r="16418" spans="11:13" x14ac:dyDescent="0.35">
      <c r="K16418" s="293"/>
      <c r="M16418" s="290"/>
    </row>
    <row r="16419" spans="11:13" x14ac:dyDescent="0.35">
      <c r="K16419" s="293"/>
      <c r="M16419" s="290"/>
    </row>
    <row r="16420" spans="11:13" x14ac:dyDescent="0.35">
      <c r="K16420" s="293"/>
      <c r="M16420" s="290"/>
    </row>
    <row r="16421" spans="11:13" x14ac:dyDescent="0.35">
      <c r="K16421" s="293"/>
      <c r="M16421" s="290"/>
    </row>
    <row r="16422" spans="11:13" x14ac:dyDescent="0.35">
      <c r="K16422" s="293"/>
      <c r="M16422" s="290"/>
    </row>
    <row r="16423" spans="11:13" x14ac:dyDescent="0.35">
      <c r="K16423" s="293"/>
      <c r="M16423" s="290"/>
    </row>
    <row r="16424" spans="11:13" x14ac:dyDescent="0.35">
      <c r="K16424" s="293"/>
      <c r="M16424" s="290"/>
    </row>
    <row r="16425" spans="11:13" x14ac:dyDescent="0.35">
      <c r="K16425" s="293"/>
      <c r="M16425" s="290"/>
    </row>
    <row r="16426" spans="11:13" x14ac:dyDescent="0.35">
      <c r="K16426" s="293"/>
      <c r="M16426" s="290"/>
    </row>
    <row r="16427" spans="11:13" x14ac:dyDescent="0.35">
      <c r="K16427" s="293"/>
      <c r="M16427" s="290"/>
    </row>
    <row r="16428" spans="11:13" x14ac:dyDescent="0.35">
      <c r="K16428" s="293"/>
      <c r="M16428" s="290"/>
    </row>
    <row r="16429" spans="11:13" x14ac:dyDescent="0.35">
      <c r="K16429" s="293"/>
      <c r="M16429" s="290"/>
    </row>
    <row r="16430" spans="11:13" x14ac:dyDescent="0.35">
      <c r="K16430" s="293"/>
      <c r="M16430" s="290"/>
    </row>
    <row r="16431" spans="11:13" x14ac:dyDescent="0.35">
      <c r="K16431" s="293"/>
      <c r="M16431" s="290"/>
    </row>
    <row r="16432" spans="11:13" x14ac:dyDescent="0.35">
      <c r="K16432" s="293"/>
      <c r="M16432" s="290"/>
    </row>
    <row r="16433" spans="11:13" x14ac:dyDescent="0.35">
      <c r="K16433" s="293"/>
      <c r="M16433" s="290"/>
    </row>
    <row r="16434" spans="11:13" x14ac:dyDescent="0.35">
      <c r="K16434" s="293"/>
      <c r="M16434" s="290"/>
    </row>
    <row r="16435" spans="11:13" x14ac:dyDescent="0.35">
      <c r="K16435" s="293"/>
      <c r="M16435" s="290"/>
    </row>
    <row r="16436" spans="11:13" x14ac:dyDescent="0.35">
      <c r="K16436" s="293"/>
      <c r="M16436" s="290"/>
    </row>
    <row r="16437" spans="11:13" x14ac:dyDescent="0.35">
      <c r="K16437" s="293"/>
      <c r="M16437" s="290"/>
    </row>
    <row r="16438" spans="11:13" x14ac:dyDescent="0.35">
      <c r="K16438" s="293"/>
      <c r="M16438" s="290"/>
    </row>
    <row r="16439" spans="11:13" x14ac:dyDescent="0.35">
      <c r="K16439" s="293"/>
      <c r="M16439" s="290"/>
    </row>
    <row r="16440" spans="11:13" x14ac:dyDescent="0.35">
      <c r="K16440" s="293"/>
      <c r="M16440" s="290"/>
    </row>
    <row r="16441" spans="11:13" x14ac:dyDescent="0.35">
      <c r="K16441" s="293"/>
      <c r="M16441" s="290"/>
    </row>
    <row r="16442" spans="11:13" x14ac:dyDescent="0.35">
      <c r="K16442" s="293"/>
      <c r="M16442" s="290"/>
    </row>
    <row r="16443" spans="11:13" x14ac:dyDescent="0.35">
      <c r="K16443" s="293"/>
      <c r="M16443" s="290"/>
    </row>
    <row r="16444" spans="11:13" x14ac:dyDescent="0.35">
      <c r="K16444" s="293"/>
      <c r="M16444" s="290"/>
    </row>
    <row r="16445" spans="11:13" x14ac:dyDescent="0.35">
      <c r="K16445" s="293"/>
      <c r="M16445" s="290"/>
    </row>
    <row r="16446" spans="11:13" x14ac:dyDescent="0.35">
      <c r="K16446" s="293"/>
      <c r="M16446" s="290"/>
    </row>
    <row r="16447" spans="11:13" x14ac:dyDescent="0.35">
      <c r="K16447" s="293"/>
      <c r="M16447" s="290"/>
    </row>
    <row r="16448" spans="11:13" x14ac:dyDescent="0.35">
      <c r="K16448" s="293"/>
      <c r="M16448" s="290"/>
    </row>
    <row r="16449" spans="11:13" x14ac:dyDescent="0.35">
      <c r="K16449" s="293"/>
      <c r="M16449" s="290"/>
    </row>
    <row r="16450" spans="11:13" x14ac:dyDescent="0.35">
      <c r="K16450" s="293"/>
      <c r="M16450" s="290"/>
    </row>
    <row r="16451" spans="11:13" x14ac:dyDescent="0.35">
      <c r="K16451" s="293"/>
      <c r="M16451" s="290"/>
    </row>
    <row r="16452" spans="11:13" x14ac:dyDescent="0.35">
      <c r="K16452" s="293"/>
      <c r="M16452" s="290"/>
    </row>
    <row r="16453" spans="11:13" x14ac:dyDescent="0.35">
      <c r="K16453" s="293"/>
      <c r="M16453" s="290"/>
    </row>
    <row r="16454" spans="11:13" x14ac:dyDescent="0.35">
      <c r="K16454" s="293"/>
      <c r="M16454" s="290"/>
    </row>
    <row r="16455" spans="11:13" x14ac:dyDescent="0.35">
      <c r="K16455" s="293"/>
      <c r="M16455" s="290"/>
    </row>
    <row r="16456" spans="11:13" x14ac:dyDescent="0.35">
      <c r="K16456" s="293"/>
      <c r="M16456" s="290"/>
    </row>
    <row r="16457" spans="11:13" x14ac:dyDescent="0.35">
      <c r="K16457" s="293"/>
      <c r="M16457" s="290"/>
    </row>
    <row r="16458" spans="11:13" x14ac:dyDescent="0.35">
      <c r="K16458" s="293"/>
      <c r="M16458" s="290"/>
    </row>
    <row r="16459" spans="11:13" x14ac:dyDescent="0.35">
      <c r="K16459" s="293"/>
      <c r="M16459" s="290"/>
    </row>
    <row r="16460" spans="11:13" x14ac:dyDescent="0.35">
      <c r="K16460" s="293"/>
      <c r="M16460" s="290"/>
    </row>
    <row r="16461" spans="11:13" x14ac:dyDescent="0.35">
      <c r="K16461" s="293"/>
      <c r="M16461" s="290"/>
    </row>
    <row r="16462" spans="11:13" x14ac:dyDescent="0.35">
      <c r="K16462" s="293"/>
      <c r="M16462" s="290"/>
    </row>
    <row r="16463" spans="11:13" x14ac:dyDescent="0.35">
      <c r="K16463" s="293"/>
      <c r="M16463" s="290"/>
    </row>
    <row r="16464" spans="11:13" x14ac:dyDescent="0.35">
      <c r="K16464" s="293"/>
      <c r="M16464" s="290"/>
    </row>
    <row r="16465" spans="11:13" x14ac:dyDescent="0.35">
      <c r="K16465" s="293"/>
      <c r="M16465" s="290"/>
    </row>
    <row r="16466" spans="11:13" x14ac:dyDescent="0.35">
      <c r="K16466" s="293"/>
      <c r="M16466" s="290"/>
    </row>
    <row r="16467" spans="11:13" x14ac:dyDescent="0.35">
      <c r="K16467" s="293"/>
      <c r="M16467" s="290"/>
    </row>
    <row r="16468" spans="11:13" x14ac:dyDescent="0.35">
      <c r="K16468" s="293"/>
      <c r="M16468" s="290"/>
    </row>
    <row r="16469" spans="11:13" x14ac:dyDescent="0.35">
      <c r="K16469" s="293"/>
      <c r="M16469" s="290"/>
    </row>
    <row r="16470" spans="11:13" x14ac:dyDescent="0.35">
      <c r="K16470" s="293"/>
      <c r="M16470" s="290"/>
    </row>
    <row r="16471" spans="11:13" x14ac:dyDescent="0.35">
      <c r="K16471" s="293"/>
      <c r="M16471" s="290"/>
    </row>
    <row r="16472" spans="11:13" x14ac:dyDescent="0.35">
      <c r="K16472" s="293"/>
      <c r="M16472" s="290"/>
    </row>
    <row r="16473" spans="11:13" x14ac:dyDescent="0.35">
      <c r="K16473" s="293"/>
      <c r="M16473" s="290"/>
    </row>
    <row r="16474" spans="11:13" x14ac:dyDescent="0.35">
      <c r="K16474" s="293"/>
      <c r="M16474" s="290"/>
    </row>
    <row r="16475" spans="11:13" x14ac:dyDescent="0.35">
      <c r="K16475" s="293"/>
      <c r="M16475" s="290"/>
    </row>
    <row r="16476" spans="11:13" x14ac:dyDescent="0.35">
      <c r="K16476" s="293"/>
      <c r="M16476" s="290"/>
    </row>
    <row r="16477" spans="11:13" x14ac:dyDescent="0.35">
      <c r="K16477" s="293"/>
      <c r="M16477" s="290"/>
    </row>
    <row r="16478" spans="11:13" x14ac:dyDescent="0.35">
      <c r="K16478" s="293"/>
      <c r="M16478" s="290"/>
    </row>
    <row r="16479" spans="11:13" x14ac:dyDescent="0.35">
      <c r="K16479" s="293"/>
      <c r="M16479" s="290"/>
    </row>
    <row r="16480" spans="11:13" x14ac:dyDescent="0.35">
      <c r="K16480" s="293"/>
      <c r="M16480" s="290"/>
    </row>
    <row r="16481" spans="11:13" x14ac:dyDescent="0.35">
      <c r="K16481" s="293"/>
      <c r="M16481" s="290"/>
    </row>
    <row r="16482" spans="11:13" x14ac:dyDescent="0.35">
      <c r="K16482" s="293"/>
      <c r="M16482" s="290"/>
    </row>
    <row r="16483" spans="11:13" x14ac:dyDescent="0.35">
      <c r="K16483" s="293"/>
      <c r="M16483" s="290"/>
    </row>
    <row r="16484" spans="11:13" x14ac:dyDescent="0.35">
      <c r="K16484" s="293"/>
      <c r="M16484" s="290"/>
    </row>
    <row r="16485" spans="11:13" x14ac:dyDescent="0.35">
      <c r="K16485" s="293"/>
      <c r="M16485" s="290"/>
    </row>
    <row r="16486" spans="11:13" x14ac:dyDescent="0.35">
      <c r="K16486" s="293"/>
      <c r="M16486" s="290"/>
    </row>
    <row r="16487" spans="11:13" x14ac:dyDescent="0.35">
      <c r="K16487" s="293"/>
      <c r="M16487" s="290"/>
    </row>
    <row r="16488" spans="11:13" x14ac:dyDescent="0.35">
      <c r="K16488" s="293"/>
      <c r="M16488" s="290"/>
    </row>
    <row r="16489" spans="11:13" x14ac:dyDescent="0.35">
      <c r="K16489" s="293"/>
      <c r="M16489" s="290"/>
    </row>
    <row r="16490" spans="11:13" x14ac:dyDescent="0.35">
      <c r="K16490" s="293"/>
      <c r="M16490" s="290"/>
    </row>
    <row r="16491" spans="11:13" x14ac:dyDescent="0.35">
      <c r="K16491" s="293"/>
      <c r="M16491" s="290"/>
    </row>
    <row r="16492" spans="11:13" x14ac:dyDescent="0.35">
      <c r="K16492" s="293"/>
      <c r="M16492" s="290"/>
    </row>
    <row r="16493" spans="11:13" x14ac:dyDescent="0.35">
      <c r="K16493" s="293"/>
      <c r="M16493" s="290"/>
    </row>
    <row r="16494" spans="11:13" x14ac:dyDescent="0.35">
      <c r="K16494" s="293"/>
      <c r="M16494" s="290"/>
    </row>
    <row r="16495" spans="11:13" x14ac:dyDescent="0.35">
      <c r="K16495" s="293"/>
      <c r="M16495" s="290"/>
    </row>
    <row r="16496" spans="11:13" x14ac:dyDescent="0.35">
      <c r="K16496" s="293"/>
      <c r="M16496" s="290"/>
    </row>
    <row r="16497" spans="11:13" x14ac:dyDescent="0.35">
      <c r="K16497" s="293"/>
      <c r="M16497" s="290"/>
    </row>
    <row r="16498" spans="11:13" x14ac:dyDescent="0.35">
      <c r="K16498" s="293"/>
      <c r="M16498" s="290"/>
    </row>
    <row r="16499" spans="11:13" x14ac:dyDescent="0.35">
      <c r="K16499" s="293"/>
      <c r="M16499" s="290"/>
    </row>
    <row r="16500" spans="11:13" x14ac:dyDescent="0.35">
      <c r="K16500" s="293"/>
      <c r="M16500" s="290"/>
    </row>
    <row r="16501" spans="11:13" x14ac:dyDescent="0.35">
      <c r="K16501" s="293"/>
      <c r="M16501" s="290"/>
    </row>
    <row r="16502" spans="11:13" x14ac:dyDescent="0.35">
      <c r="K16502" s="293"/>
      <c r="M16502" s="290"/>
    </row>
    <row r="16503" spans="11:13" x14ac:dyDescent="0.35">
      <c r="K16503" s="293"/>
      <c r="M16503" s="290"/>
    </row>
    <row r="16504" spans="11:13" x14ac:dyDescent="0.35">
      <c r="K16504" s="293"/>
      <c r="M16504" s="290"/>
    </row>
    <row r="16505" spans="11:13" x14ac:dyDescent="0.35">
      <c r="K16505" s="293"/>
      <c r="M16505" s="290"/>
    </row>
    <row r="16506" spans="11:13" x14ac:dyDescent="0.35">
      <c r="K16506" s="293"/>
      <c r="M16506" s="290"/>
    </row>
    <row r="16507" spans="11:13" x14ac:dyDescent="0.35">
      <c r="K16507" s="293"/>
      <c r="M16507" s="290"/>
    </row>
    <row r="16508" spans="11:13" x14ac:dyDescent="0.35">
      <c r="K16508" s="293"/>
      <c r="M16508" s="290"/>
    </row>
    <row r="16509" spans="11:13" x14ac:dyDescent="0.35">
      <c r="K16509" s="293"/>
      <c r="M16509" s="290"/>
    </row>
    <row r="16510" spans="11:13" x14ac:dyDescent="0.35">
      <c r="K16510" s="293"/>
      <c r="M16510" s="290"/>
    </row>
    <row r="16511" spans="11:13" x14ac:dyDescent="0.35">
      <c r="K16511" s="293"/>
      <c r="M16511" s="290"/>
    </row>
    <row r="16512" spans="11:13" x14ac:dyDescent="0.35">
      <c r="K16512" s="293"/>
      <c r="M16512" s="290"/>
    </row>
    <row r="16513" spans="11:13" x14ac:dyDescent="0.35">
      <c r="K16513" s="293"/>
      <c r="M16513" s="290"/>
    </row>
    <row r="16514" spans="11:13" x14ac:dyDescent="0.35">
      <c r="K16514" s="293"/>
      <c r="M16514" s="290"/>
    </row>
    <row r="16515" spans="11:13" x14ac:dyDescent="0.35">
      <c r="K16515" s="293"/>
      <c r="M16515" s="290"/>
    </row>
    <row r="16516" spans="11:13" x14ac:dyDescent="0.35">
      <c r="K16516" s="293"/>
      <c r="M16516" s="290"/>
    </row>
    <row r="16517" spans="11:13" x14ac:dyDescent="0.35">
      <c r="K16517" s="293"/>
      <c r="M16517" s="290"/>
    </row>
    <row r="16518" spans="11:13" x14ac:dyDescent="0.35">
      <c r="K16518" s="293"/>
      <c r="M16518" s="290"/>
    </row>
    <row r="16519" spans="11:13" x14ac:dyDescent="0.35">
      <c r="K16519" s="293"/>
      <c r="M16519" s="290"/>
    </row>
    <row r="16520" spans="11:13" x14ac:dyDescent="0.35">
      <c r="K16520" s="293"/>
      <c r="M16520" s="290"/>
    </row>
    <row r="16521" spans="11:13" x14ac:dyDescent="0.35">
      <c r="K16521" s="293"/>
      <c r="M16521" s="290"/>
    </row>
    <row r="16522" spans="11:13" x14ac:dyDescent="0.35">
      <c r="K16522" s="293"/>
      <c r="M16522" s="290"/>
    </row>
    <row r="16523" spans="11:13" x14ac:dyDescent="0.35">
      <c r="K16523" s="293"/>
      <c r="M16523" s="290"/>
    </row>
    <row r="16524" spans="11:13" x14ac:dyDescent="0.35">
      <c r="K16524" s="293"/>
      <c r="M16524" s="290"/>
    </row>
    <row r="16525" spans="11:13" x14ac:dyDescent="0.35">
      <c r="K16525" s="293"/>
      <c r="M16525" s="290"/>
    </row>
    <row r="16526" spans="11:13" x14ac:dyDescent="0.35">
      <c r="K16526" s="293"/>
      <c r="M16526" s="290"/>
    </row>
    <row r="16527" spans="11:13" x14ac:dyDescent="0.35">
      <c r="K16527" s="293"/>
      <c r="M16527" s="290"/>
    </row>
    <row r="16528" spans="11:13" x14ac:dyDescent="0.35">
      <c r="K16528" s="293"/>
      <c r="M16528" s="290"/>
    </row>
    <row r="16529" spans="11:13" x14ac:dyDescent="0.35">
      <c r="K16529" s="293"/>
      <c r="M16529" s="290"/>
    </row>
    <row r="16530" spans="11:13" x14ac:dyDescent="0.35">
      <c r="K16530" s="293"/>
      <c r="M16530" s="290"/>
    </row>
    <row r="16531" spans="11:13" x14ac:dyDescent="0.35">
      <c r="K16531" s="293"/>
      <c r="M16531" s="290"/>
    </row>
    <row r="16532" spans="11:13" x14ac:dyDescent="0.35">
      <c r="K16532" s="293"/>
      <c r="M16532" s="290"/>
    </row>
    <row r="16533" spans="11:13" x14ac:dyDescent="0.35">
      <c r="K16533" s="293"/>
      <c r="M16533" s="290"/>
    </row>
    <row r="16534" spans="11:13" x14ac:dyDescent="0.35">
      <c r="K16534" s="293"/>
      <c r="M16534" s="290"/>
    </row>
    <row r="16535" spans="11:13" x14ac:dyDescent="0.35">
      <c r="K16535" s="293"/>
      <c r="M16535" s="290"/>
    </row>
    <row r="16536" spans="11:13" x14ac:dyDescent="0.35">
      <c r="K16536" s="293"/>
      <c r="M16536" s="290"/>
    </row>
    <row r="16537" spans="11:13" x14ac:dyDescent="0.35">
      <c r="K16537" s="293"/>
      <c r="M16537" s="290"/>
    </row>
    <row r="16538" spans="11:13" x14ac:dyDescent="0.35">
      <c r="K16538" s="293"/>
      <c r="M16538" s="290"/>
    </row>
    <row r="16539" spans="11:13" x14ac:dyDescent="0.35">
      <c r="K16539" s="293"/>
      <c r="M16539" s="290"/>
    </row>
    <row r="16540" spans="11:13" x14ac:dyDescent="0.35">
      <c r="K16540" s="293"/>
      <c r="M16540" s="290"/>
    </row>
    <row r="16541" spans="11:13" x14ac:dyDescent="0.35">
      <c r="K16541" s="293"/>
      <c r="M16541" s="290"/>
    </row>
    <row r="16542" spans="11:13" x14ac:dyDescent="0.35">
      <c r="K16542" s="293"/>
      <c r="M16542" s="290"/>
    </row>
    <row r="16543" spans="11:13" x14ac:dyDescent="0.35">
      <c r="K16543" s="293"/>
      <c r="M16543" s="290"/>
    </row>
    <row r="16544" spans="11:13" x14ac:dyDescent="0.35">
      <c r="K16544" s="293"/>
      <c r="M16544" s="290"/>
    </row>
    <row r="16545" spans="11:13" x14ac:dyDescent="0.35">
      <c r="K16545" s="293"/>
      <c r="M16545" s="290"/>
    </row>
    <row r="16546" spans="11:13" x14ac:dyDescent="0.35">
      <c r="K16546" s="293"/>
      <c r="M16546" s="290"/>
    </row>
    <row r="16547" spans="11:13" x14ac:dyDescent="0.35">
      <c r="K16547" s="293"/>
      <c r="M16547" s="290"/>
    </row>
    <row r="16548" spans="11:13" x14ac:dyDescent="0.35">
      <c r="K16548" s="293"/>
      <c r="M16548" s="290"/>
    </row>
    <row r="16549" spans="11:13" x14ac:dyDescent="0.35">
      <c r="K16549" s="293"/>
      <c r="M16549" s="290"/>
    </row>
    <row r="16550" spans="11:13" x14ac:dyDescent="0.35">
      <c r="K16550" s="293"/>
      <c r="M16550" s="290"/>
    </row>
    <row r="16551" spans="11:13" x14ac:dyDescent="0.35">
      <c r="K16551" s="293"/>
      <c r="M16551" s="290"/>
    </row>
    <row r="16552" spans="11:13" x14ac:dyDescent="0.35">
      <c r="K16552" s="293"/>
      <c r="M16552" s="290"/>
    </row>
    <row r="16553" spans="11:13" x14ac:dyDescent="0.35">
      <c r="K16553" s="293"/>
      <c r="M16553" s="290"/>
    </row>
    <row r="16554" spans="11:13" x14ac:dyDescent="0.35">
      <c r="K16554" s="293"/>
      <c r="M16554" s="290"/>
    </row>
    <row r="16555" spans="11:13" x14ac:dyDescent="0.35">
      <c r="K16555" s="293"/>
      <c r="M16555" s="290"/>
    </row>
    <row r="16556" spans="11:13" x14ac:dyDescent="0.35">
      <c r="K16556" s="293"/>
      <c r="M16556" s="290"/>
    </row>
    <row r="16557" spans="11:13" x14ac:dyDescent="0.35">
      <c r="K16557" s="293"/>
      <c r="M16557" s="290"/>
    </row>
    <row r="16558" spans="11:13" x14ac:dyDescent="0.35">
      <c r="K16558" s="293"/>
      <c r="M16558" s="290"/>
    </row>
    <row r="16559" spans="11:13" x14ac:dyDescent="0.35">
      <c r="K16559" s="293"/>
      <c r="M16559" s="290"/>
    </row>
    <row r="16560" spans="11:13" x14ac:dyDescent="0.35">
      <c r="K16560" s="293"/>
      <c r="M16560" s="290"/>
    </row>
    <row r="16561" spans="11:13" x14ac:dyDescent="0.35">
      <c r="K16561" s="293"/>
      <c r="M16561" s="290"/>
    </row>
    <row r="16562" spans="11:13" x14ac:dyDescent="0.35">
      <c r="K16562" s="293"/>
      <c r="M16562" s="290"/>
    </row>
    <row r="16563" spans="11:13" x14ac:dyDescent="0.35">
      <c r="K16563" s="293"/>
      <c r="M16563" s="290"/>
    </row>
    <row r="16564" spans="11:13" x14ac:dyDescent="0.35">
      <c r="K16564" s="293"/>
      <c r="M16564" s="290"/>
    </row>
    <row r="16565" spans="11:13" x14ac:dyDescent="0.35">
      <c r="K16565" s="293"/>
      <c r="M16565" s="290"/>
    </row>
    <row r="16566" spans="11:13" x14ac:dyDescent="0.35">
      <c r="K16566" s="293"/>
      <c r="M16566" s="290"/>
    </row>
    <row r="16567" spans="11:13" x14ac:dyDescent="0.35">
      <c r="K16567" s="293"/>
      <c r="M16567" s="290"/>
    </row>
    <row r="16568" spans="11:13" x14ac:dyDescent="0.35">
      <c r="K16568" s="293"/>
      <c r="M16568" s="290"/>
    </row>
    <row r="16569" spans="11:13" x14ac:dyDescent="0.35">
      <c r="K16569" s="293"/>
      <c r="M16569" s="290"/>
    </row>
    <row r="16570" spans="11:13" x14ac:dyDescent="0.35">
      <c r="K16570" s="293"/>
      <c r="M16570" s="290"/>
    </row>
    <row r="16571" spans="11:13" x14ac:dyDescent="0.35">
      <c r="K16571" s="293"/>
      <c r="M16571" s="290"/>
    </row>
    <row r="16572" spans="11:13" x14ac:dyDescent="0.35">
      <c r="K16572" s="293"/>
      <c r="M16572" s="290"/>
    </row>
    <row r="16573" spans="11:13" x14ac:dyDescent="0.35">
      <c r="K16573" s="293"/>
      <c r="M16573" s="290"/>
    </row>
    <row r="16574" spans="11:13" x14ac:dyDescent="0.35">
      <c r="K16574" s="293"/>
      <c r="M16574" s="290"/>
    </row>
    <row r="16575" spans="11:13" x14ac:dyDescent="0.35">
      <c r="K16575" s="293"/>
      <c r="M16575" s="290"/>
    </row>
    <row r="16576" spans="11:13" x14ac:dyDescent="0.35">
      <c r="K16576" s="293"/>
      <c r="M16576" s="290"/>
    </row>
    <row r="16577" spans="11:13" x14ac:dyDescent="0.35">
      <c r="K16577" s="293"/>
      <c r="M16577" s="290"/>
    </row>
    <row r="16578" spans="11:13" x14ac:dyDescent="0.35">
      <c r="K16578" s="293"/>
      <c r="M16578" s="290"/>
    </row>
    <row r="16579" spans="11:13" x14ac:dyDescent="0.35">
      <c r="K16579" s="293"/>
      <c r="M16579" s="290"/>
    </row>
    <row r="16580" spans="11:13" x14ac:dyDescent="0.35">
      <c r="K16580" s="293"/>
      <c r="M16580" s="290"/>
    </row>
    <row r="16581" spans="11:13" x14ac:dyDescent="0.35">
      <c r="K16581" s="293"/>
      <c r="M16581" s="290"/>
    </row>
    <row r="16582" spans="11:13" x14ac:dyDescent="0.35">
      <c r="K16582" s="293"/>
      <c r="M16582" s="290"/>
    </row>
    <row r="16583" spans="11:13" x14ac:dyDescent="0.35">
      <c r="K16583" s="293"/>
      <c r="M16583" s="290"/>
    </row>
    <row r="16584" spans="11:13" x14ac:dyDescent="0.35">
      <c r="K16584" s="293"/>
      <c r="M16584" s="290"/>
    </row>
    <row r="16585" spans="11:13" x14ac:dyDescent="0.35">
      <c r="K16585" s="293"/>
      <c r="M16585" s="290"/>
    </row>
    <row r="16586" spans="11:13" x14ac:dyDescent="0.35">
      <c r="K16586" s="293"/>
      <c r="M16586" s="290"/>
    </row>
    <row r="16587" spans="11:13" x14ac:dyDescent="0.35">
      <c r="K16587" s="293"/>
      <c r="M16587" s="290"/>
    </row>
    <row r="16588" spans="11:13" x14ac:dyDescent="0.35">
      <c r="K16588" s="293"/>
      <c r="M16588" s="290"/>
    </row>
    <row r="16589" spans="11:13" x14ac:dyDescent="0.35">
      <c r="K16589" s="293"/>
      <c r="M16589" s="290"/>
    </row>
    <row r="16590" spans="11:13" x14ac:dyDescent="0.35">
      <c r="K16590" s="293"/>
      <c r="M16590" s="290"/>
    </row>
    <row r="16591" spans="11:13" x14ac:dyDescent="0.35">
      <c r="K16591" s="293"/>
      <c r="M16591" s="290"/>
    </row>
    <row r="16592" spans="11:13" x14ac:dyDescent="0.35">
      <c r="K16592" s="293"/>
      <c r="M16592" s="290"/>
    </row>
    <row r="16593" spans="11:13" x14ac:dyDescent="0.35">
      <c r="K16593" s="293"/>
      <c r="M16593" s="290"/>
    </row>
    <row r="16594" spans="11:13" x14ac:dyDescent="0.35">
      <c r="K16594" s="293"/>
      <c r="M16594" s="290"/>
    </row>
    <row r="16595" spans="11:13" x14ac:dyDescent="0.35">
      <c r="K16595" s="293"/>
      <c r="M16595" s="290"/>
    </row>
    <row r="16596" spans="11:13" x14ac:dyDescent="0.35">
      <c r="K16596" s="293"/>
      <c r="M16596" s="290"/>
    </row>
    <row r="16597" spans="11:13" x14ac:dyDescent="0.35">
      <c r="K16597" s="293"/>
      <c r="M16597" s="290"/>
    </row>
    <row r="16598" spans="11:13" x14ac:dyDescent="0.35">
      <c r="K16598" s="293"/>
      <c r="M16598" s="290"/>
    </row>
    <row r="16599" spans="11:13" x14ac:dyDescent="0.35">
      <c r="K16599" s="293"/>
      <c r="M16599" s="290"/>
    </row>
    <row r="16600" spans="11:13" x14ac:dyDescent="0.35">
      <c r="K16600" s="293"/>
      <c r="M16600" s="290"/>
    </row>
    <row r="16601" spans="11:13" x14ac:dyDescent="0.35">
      <c r="K16601" s="293"/>
      <c r="M16601" s="290"/>
    </row>
    <row r="16602" spans="11:13" x14ac:dyDescent="0.35">
      <c r="K16602" s="293"/>
      <c r="M16602" s="290"/>
    </row>
    <row r="16603" spans="11:13" x14ac:dyDescent="0.35">
      <c r="K16603" s="293"/>
      <c r="M16603" s="290"/>
    </row>
    <row r="16604" spans="11:13" x14ac:dyDescent="0.35">
      <c r="K16604" s="293"/>
      <c r="M16604" s="290"/>
    </row>
    <row r="16605" spans="11:13" x14ac:dyDescent="0.35">
      <c r="K16605" s="293"/>
      <c r="M16605" s="290"/>
    </row>
    <row r="16606" spans="11:13" x14ac:dyDescent="0.35">
      <c r="K16606" s="293"/>
      <c r="M16606" s="290"/>
    </row>
    <row r="16607" spans="11:13" x14ac:dyDescent="0.35">
      <c r="K16607" s="293"/>
      <c r="M16607" s="290"/>
    </row>
    <row r="16608" spans="11:13" x14ac:dyDescent="0.35">
      <c r="K16608" s="293"/>
      <c r="M16608" s="290"/>
    </row>
    <row r="16609" spans="11:13" x14ac:dyDescent="0.35">
      <c r="K16609" s="293"/>
      <c r="M16609" s="290"/>
    </row>
    <row r="16610" spans="11:13" x14ac:dyDescent="0.35">
      <c r="K16610" s="293"/>
      <c r="M16610" s="290"/>
    </row>
    <row r="16611" spans="11:13" x14ac:dyDescent="0.35">
      <c r="K16611" s="293"/>
      <c r="M16611" s="290"/>
    </row>
    <row r="16612" spans="11:13" x14ac:dyDescent="0.35">
      <c r="K16612" s="293"/>
      <c r="M16612" s="290"/>
    </row>
    <row r="16613" spans="11:13" x14ac:dyDescent="0.35">
      <c r="K16613" s="293"/>
      <c r="M16613" s="290"/>
    </row>
    <row r="16614" spans="11:13" x14ac:dyDescent="0.35">
      <c r="K16614" s="293"/>
      <c r="M16614" s="290"/>
    </row>
    <row r="16615" spans="11:13" x14ac:dyDescent="0.35">
      <c r="K16615" s="293"/>
      <c r="M16615" s="290"/>
    </row>
    <row r="16616" spans="11:13" x14ac:dyDescent="0.35">
      <c r="K16616" s="293"/>
      <c r="M16616" s="290"/>
    </row>
    <row r="16617" spans="11:13" x14ac:dyDescent="0.35">
      <c r="K16617" s="293"/>
      <c r="M16617" s="290"/>
    </row>
    <row r="16618" spans="11:13" x14ac:dyDescent="0.35">
      <c r="K16618" s="293"/>
      <c r="M16618" s="290"/>
    </row>
    <row r="16619" spans="11:13" x14ac:dyDescent="0.35">
      <c r="K16619" s="293"/>
      <c r="M16619" s="290"/>
    </row>
    <row r="16620" spans="11:13" x14ac:dyDescent="0.35">
      <c r="K16620" s="293"/>
      <c r="M16620" s="290"/>
    </row>
    <row r="16621" spans="11:13" x14ac:dyDescent="0.35">
      <c r="K16621" s="293"/>
      <c r="M16621" s="290"/>
    </row>
    <row r="16622" spans="11:13" x14ac:dyDescent="0.35">
      <c r="K16622" s="293"/>
      <c r="M16622" s="290"/>
    </row>
    <row r="16623" spans="11:13" x14ac:dyDescent="0.35">
      <c r="K16623" s="293"/>
      <c r="M16623" s="290"/>
    </row>
    <row r="16624" spans="11:13" x14ac:dyDescent="0.35">
      <c r="K16624" s="293"/>
      <c r="M16624" s="290"/>
    </row>
    <row r="16625" spans="11:13" x14ac:dyDescent="0.35">
      <c r="K16625" s="293"/>
      <c r="M16625" s="290"/>
    </row>
    <row r="16626" spans="11:13" x14ac:dyDescent="0.35">
      <c r="K16626" s="293"/>
      <c r="M16626" s="290"/>
    </row>
    <row r="16627" spans="11:13" x14ac:dyDescent="0.35">
      <c r="K16627" s="293"/>
      <c r="M16627" s="290"/>
    </row>
    <row r="16628" spans="11:13" x14ac:dyDescent="0.35">
      <c r="K16628" s="293"/>
      <c r="M16628" s="290"/>
    </row>
    <row r="16629" spans="11:13" x14ac:dyDescent="0.35">
      <c r="K16629" s="293"/>
      <c r="M16629" s="290"/>
    </row>
    <row r="16630" spans="11:13" x14ac:dyDescent="0.35">
      <c r="K16630" s="293"/>
      <c r="M16630" s="290"/>
    </row>
    <row r="16631" spans="11:13" x14ac:dyDescent="0.35">
      <c r="K16631" s="293"/>
      <c r="M16631" s="290"/>
    </row>
    <row r="16632" spans="11:13" x14ac:dyDescent="0.35">
      <c r="K16632" s="293"/>
      <c r="M16632" s="290"/>
    </row>
    <row r="16633" spans="11:13" x14ac:dyDescent="0.35">
      <c r="K16633" s="293"/>
      <c r="M16633" s="290"/>
    </row>
    <row r="16634" spans="11:13" x14ac:dyDescent="0.35">
      <c r="K16634" s="293"/>
      <c r="M16634" s="290"/>
    </row>
    <row r="16635" spans="11:13" x14ac:dyDescent="0.35">
      <c r="K16635" s="293"/>
      <c r="M16635" s="290"/>
    </row>
    <row r="16636" spans="11:13" x14ac:dyDescent="0.35">
      <c r="K16636" s="293"/>
      <c r="M16636" s="290"/>
    </row>
    <row r="16637" spans="11:13" x14ac:dyDescent="0.35">
      <c r="K16637" s="293"/>
      <c r="M16637" s="290"/>
    </row>
    <row r="16638" spans="11:13" x14ac:dyDescent="0.35">
      <c r="K16638" s="293"/>
      <c r="M16638" s="290"/>
    </row>
    <row r="16639" spans="11:13" x14ac:dyDescent="0.35">
      <c r="K16639" s="293"/>
      <c r="M16639" s="290"/>
    </row>
    <row r="16640" spans="11:13" x14ac:dyDescent="0.35">
      <c r="K16640" s="293"/>
      <c r="M16640" s="290"/>
    </row>
    <row r="16641" spans="11:13" x14ac:dyDescent="0.35">
      <c r="K16641" s="293"/>
      <c r="M16641" s="290"/>
    </row>
    <row r="16642" spans="11:13" x14ac:dyDescent="0.35">
      <c r="K16642" s="293"/>
      <c r="M16642" s="290"/>
    </row>
    <row r="16643" spans="11:13" x14ac:dyDescent="0.35">
      <c r="K16643" s="293"/>
      <c r="M16643" s="290"/>
    </row>
    <row r="16644" spans="11:13" x14ac:dyDescent="0.35">
      <c r="K16644" s="293"/>
      <c r="M16644" s="290"/>
    </row>
    <row r="16645" spans="11:13" x14ac:dyDescent="0.35">
      <c r="K16645" s="293"/>
      <c r="M16645" s="290"/>
    </row>
    <row r="16646" spans="11:13" x14ac:dyDescent="0.35">
      <c r="K16646" s="293"/>
      <c r="M16646" s="290"/>
    </row>
    <row r="16647" spans="11:13" x14ac:dyDescent="0.35">
      <c r="K16647" s="293"/>
      <c r="M16647" s="290"/>
    </row>
    <row r="16648" spans="11:13" x14ac:dyDescent="0.35">
      <c r="K16648" s="293"/>
      <c r="M16648" s="290"/>
    </row>
    <row r="16649" spans="11:13" x14ac:dyDescent="0.35">
      <c r="K16649" s="293"/>
      <c r="M16649" s="290"/>
    </row>
    <row r="16650" spans="11:13" x14ac:dyDescent="0.35">
      <c r="K16650" s="293"/>
      <c r="M16650" s="290"/>
    </row>
    <row r="16651" spans="11:13" x14ac:dyDescent="0.35">
      <c r="K16651" s="293"/>
      <c r="M16651" s="290"/>
    </row>
    <row r="16652" spans="11:13" x14ac:dyDescent="0.35">
      <c r="K16652" s="293"/>
      <c r="M16652" s="290"/>
    </row>
    <row r="16653" spans="11:13" x14ac:dyDescent="0.35">
      <c r="K16653" s="293"/>
      <c r="M16653" s="290"/>
    </row>
    <row r="16654" spans="11:13" x14ac:dyDescent="0.35">
      <c r="K16654" s="293"/>
      <c r="M16654" s="290"/>
    </row>
    <row r="16655" spans="11:13" x14ac:dyDescent="0.35">
      <c r="K16655" s="293"/>
      <c r="M16655" s="290"/>
    </row>
    <row r="16656" spans="11:13" x14ac:dyDescent="0.35">
      <c r="K16656" s="293"/>
      <c r="M16656" s="290"/>
    </row>
    <row r="16657" spans="11:13" x14ac:dyDescent="0.35">
      <c r="K16657" s="293"/>
      <c r="M16657" s="290"/>
    </row>
    <row r="16658" spans="11:13" x14ac:dyDescent="0.35">
      <c r="K16658" s="293"/>
      <c r="M16658" s="290"/>
    </row>
    <row r="16659" spans="11:13" x14ac:dyDescent="0.35">
      <c r="K16659" s="293"/>
      <c r="M16659" s="290"/>
    </row>
    <row r="16660" spans="11:13" x14ac:dyDescent="0.35">
      <c r="K16660" s="293"/>
      <c r="M16660" s="290"/>
    </row>
    <row r="16661" spans="11:13" x14ac:dyDescent="0.35">
      <c r="K16661" s="293"/>
      <c r="M16661" s="290"/>
    </row>
    <row r="16662" spans="11:13" x14ac:dyDescent="0.35">
      <c r="K16662" s="293"/>
      <c r="M16662" s="290"/>
    </row>
    <row r="16663" spans="11:13" x14ac:dyDescent="0.35">
      <c r="K16663" s="293"/>
      <c r="M16663" s="290"/>
    </row>
    <row r="16664" spans="11:13" x14ac:dyDescent="0.35">
      <c r="K16664" s="293"/>
      <c r="M16664" s="290"/>
    </row>
    <row r="16665" spans="11:13" x14ac:dyDescent="0.35">
      <c r="K16665" s="293"/>
      <c r="M16665" s="290"/>
    </row>
    <row r="16666" spans="11:13" x14ac:dyDescent="0.35">
      <c r="K16666" s="293"/>
      <c r="M16666" s="290"/>
    </row>
    <row r="16667" spans="11:13" x14ac:dyDescent="0.35">
      <c r="K16667" s="293"/>
      <c r="M16667" s="290"/>
    </row>
    <row r="16668" spans="11:13" x14ac:dyDescent="0.35">
      <c r="K16668" s="293"/>
      <c r="M16668" s="290"/>
    </row>
    <row r="16669" spans="11:13" x14ac:dyDescent="0.35">
      <c r="K16669" s="293"/>
      <c r="M16669" s="290"/>
    </row>
    <row r="16670" spans="11:13" x14ac:dyDescent="0.35">
      <c r="K16670" s="293"/>
      <c r="M16670" s="290"/>
    </row>
    <row r="16671" spans="11:13" x14ac:dyDescent="0.35">
      <c r="K16671" s="293"/>
      <c r="M16671" s="290"/>
    </row>
    <row r="16672" spans="11:13" x14ac:dyDescent="0.35">
      <c r="K16672" s="293"/>
      <c r="M16672" s="290"/>
    </row>
    <row r="16673" spans="11:13" x14ac:dyDescent="0.35">
      <c r="K16673" s="293"/>
      <c r="M16673" s="290"/>
    </row>
    <row r="16674" spans="11:13" x14ac:dyDescent="0.35">
      <c r="K16674" s="293"/>
      <c r="M16674" s="290"/>
    </row>
    <row r="16675" spans="11:13" x14ac:dyDescent="0.35">
      <c r="K16675" s="293"/>
      <c r="M16675" s="290"/>
    </row>
    <row r="16676" spans="11:13" x14ac:dyDescent="0.35">
      <c r="K16676" s="293"/>
      <c r="M16676" s="290"/>
    </row>
    <row r="16677" spans="11:13" x14ac:dyDescent="0.35">
      <c r="K16677" s="293"/>
      <c r="M16677" s="290"/>
    </row>
    <row r="16678" spans="11:13" x14ac:dyDescent="0.35">
      <c r="K16678" s="293"/>
      <c r="M16678" s="290"/>
    </row>
    <row r="16679" spans="11:13" x14ac:dyDescent="0.35">
      <c r="K16679" s="293"/>
      <c r="M16679" s="290"/>
    </row>
    <row r="16680" spans="11:13" x14ac:dyDescent="0.35">
      <c r="K16680" s="293"/>
      <c r="M16680" s="290"/>
    </row>
    <row r="16681" spans="11:13" x14ac:dyDescent="0.35">
      <c r="K16681" s="293"/>
      <c r="M16681" s="290"/>
    </row>
    <row r="16682" spans="11:13" x14ac:dyDescent="0.35">
      <c r="K16682" s="293"/>
      <c r="M16682" s="290"/>
    </row>
    <row r="16683" spans="11:13" x14ac:dyDescent="0.35">
      <c r="K16683" s="293"/>
      <c r="M16683" s="290"/>
    </row>
    <row r="16684" spans="11:13" x14ac:dyDescent="0.35">
      <c r="K16684" s="293"/>
      <c r="M16684" s="290"/>
    </row>
    <row r="16685" spans="11:13" x14ac:dyDescent="0.35">
      <c r="K16685" s="293"/>
      <c r="M16685" s="290"/>
    </row>
    <row r="16686" spans="11:13" x14ac:dyDescent="0.35">
      <c r="K16686" s="293"/>
      <c r="M16686" s="290"/>
    </row>
    <row r="16687" spans="11:13" x14ac:dyDescent="0.35">
      <c r="K16687" s="293"/>
      <c r="M16687" s="290"/>
    </row>
    <row r="16688" spans="11:13" x14ac:dyDescent="0.35">
      <c r="K16688" s="293"/>
      <c r="M16688" s="290"/>
    </row>
    <row r="16689" spans="11:13" x14ac:dyDescent="0.35">
      <c r="K16689" s="293"/>
      <c r="M16689" s="290"/>
    </row>
    <row r="16690" spans="11:13" x14ac:dyDescent="0.35">
      <c r="K16690" s="293"/>
      <c r="M16690" s="290"/>
    </row>
    <row r="16691" spans="11:13" x14ac:dyDescent="0.35">
      <c r="K16691" s="293"/>
      <c r="M16691" s="290"/>
    </row>
    <row r="16692" spans="11:13" x14ac:dyDescent="0.35">
      <c r="K16692" s="293"/>
      <c r="M16692" s="290"/>
    </row>
    <row r="16693" spans="11:13" x14ac:dyDescent="0.35">
      <c r="K16693" s="293"/>
      <c r="M16693" s="290"/>
    </row>
    <row r="16694" spans="11:13" x14ac:dyDescent="0.35">
      <c r="K16694" s="293"/>
      <c r="M16694" s="290"/>
    </row>
    <row r="16695" spans="11:13" x14ac:dyDescent="0.35">
      <c r="K16695" s="293"/>
      <c r="M16695" s="290"/>
    </row>
    <row r="16696" spans="11:13" x14ac:dyDescent="0.35">
      <c r="K16696" s="293"/>
      <c r="M16696" s="290"/>
    </row>
    <row r="16697" spans="11:13" x14ac:dyDescent="0.35">
      <c r="K16697" s="293"/>
      <c r="M16697" s="290"/>
    </row>
    <row r="16698" spans="11:13" x14ac:dyDescent="0.35">
      <c r="K16698" s="293"/>
      <c r="M16698" s="290"/>
    </row>
    <row r="16699" spans="11:13" x14ac:dyDescent="0.35">
      <c r="K16699" s="293"/>
      <c r="M16699" s="290"/>
    </row>
    <row r="16700" spans="11:13" x14ac:dyDescent="0.35">
      <c r="K16700" s="293"/>
      <c r="M16700" s="290"/>
    </row>
    <row r="16701" spans="11:13" x14ac:dyDescent="0.35">
      <c r="K16701" s="293"/>
      <c r="M16701" s="290"/>
    </row>
    <row r="16702" spans="11:13" x14ac:dyDescent="0.35">
      <c r="K16702" s="293"/>
      <c r="M16702" s="290"/>
    </row>
    <row r="16703" spans="11:13" x14ac:dyDescent="0.35">
      <c r="K16703" s="293"/>
      <c r="M16703" s="290"/>
    </row>
    <row r="16704" spans="11:13" x14ac:dyDescent="0.35">
      <c r="K16704" s="293"/>
      <c r="M16704" s="290"/>
    </row>
    <row r="16705" spans="11:13" x14ac:dyDescent="0.35">
      <c r="K16705" s="293"/>
      <c r="M16705" s="290"/>
    </row>
    <row r="16706" spans="11:13" x14ac:dyDescent="0.35">
      <c r="K16706" s="293"/>
      <c r="M16706" s="290"/>
    </row>
    <row r="16707" spans="11:13" x14ac:dyDescent="0.35">
      <c r="K16707" s="293"/>
      <c r="M16707" s="290"/>
    </row>
    <row r="16708" spans="11:13" x14ac:dyDescent="0.35">
      <c r="K16708" s="293"/>
      <c r="M16708" s="290"/>
    </row>
    <row r="16709" spans="11:13" x14ac:dyDescent="0.35">
      <c r="K16709" s="293"/>
      <c r="M16709" s="290"/>
    </row>
    <row r="16710" spans="11:13" x14ac:dyDescent="0.35">
      <c r="K16710" s="293"/>
      <c r="M16710" s="290"/>
    </row>
    <row r="16711" spans="11:13" x14ac:dyDescent="0.35">
      <c r="K16711" s="293"/>
      <c r="M16711" s="290"/>
    </row>
    <row r="16712" spans="11:13" x14ac:dyDescent="0.35">
      <c r="K16712" s="293"/>
      <c r="M16712" s="290"/>
    </row>
    <row r="16713" spans="11:13" x14ac:dyDescent="0.35">
      <c r="K16713" s="293"/>
      <c r="M16713" s="290"/>
    </row>
    <row r="16714" spans="11:13" x14ac:dyDescent="0.35">
      <c r="K16714" s="293"/>
      <c r="M16714" s="290"/>
    </row>
    <row r="16715" spans="11:13" x14ac:dyDescent="0.35">
      <c r="K16715" s="293"/>
      <c r="M16715" s="290"/>
    </row>
    <row r="16716" spans="11:13" x14ac:dyDescent="0.35">
      <c r="K16716" s="293"/>
      <c r="M16716" s="290"/>
    </row>
    <row r="16717" spans="11:13" x14ac:dyDescent="0.35">
      <c r="K16717" s="293"/>
      <c r="M16717" s="290"/>
    </row>
    <row r="16718" spans="11:13" x14ac:dyDescent="0.35">
      <c r="K16718" s="293"/>
      <c r="M16718" s="290"/>
    </row>
    <row r="16719" spans="11:13" x14ac:dyDescent="0.35">
      <c r="K16719" s="293"/>
      <c r="M16719" s="290"/>
    </row>
    <row r="16720" spans="11:13" x14ac:dyDescent="0.35">
      <c r="K16720" s="293"/>
      <c r="M16720" s="290"/>
    </row>
    <row r="16721" spans="11:13" x14ac:dyDescent="0.35">
      <c r="K16721" s="293"/>
      <c r="M16721" s="290"/>
    </row>
    <row r="16722" spans="11:13" x14ac:dyDescent="0.35">
      <c r="K16722" s="293"/>
      <c r="M16722" s="290"/>
    </row>
    <row r="16723" spans="11:13" x14ac:dyDescent="0.35">
      <c r="K16723" s="293"/>
      <c r="M16723" s="290"/>
    </row>
    <row r="16724" spans="11:13" x14ac:dyDescent="0.35">
      <c r="K16724" s="293"/>
      <c r="M16724" s="290"/>
    </row>
    <row r="16725" spans="11:13" x14ac:dyDescent="0.35">
      <c r="K16725" s="293"/>
      <c r="M16725" s="290"/>
    </row>
    <row r="16726" spans="11:13" x14ac:dyDescent="0.35">
      <c r="K16726" s="293"/>
      <c r="M16726" s="290"/>
    </row>
    <row r="16727" spans="11:13" x14ac:dyDescent="0.35">
      <c r="K16727" s="293"/>
      <c r="M16727" s="290"/>
    </row>
    <row r="16728" spans="11:13" x14ac:dyDescent="0.35">
      <c r="K16728" s="293"/>
      <c r="M16728" s="290"/>
    </row>
    <row r="16729" spans="11:13" x14ac:dyDescent="0.35">
      <c r="K16729" s="293"/>
      <c r="M16729" s="290"/>
    </row>
    <row r="16730" spans="11:13" x14ac:dyDescent="0.35">
      <c r="K16730" s="293"/>
      <c r="M16730" s="290"/>
    </row>
    <row r="16731" spans="11:13" x14ac:dyDescent="0.35">
      <c r="K16731" s="293"/>
      <c r="M16731" s="290"/>
    </row>
    <row r="16732" spans="11:13" x14ac:dyDescent="0.35">
      <c r="K16732" s="293"/>
      <c r="M16732" s="290"/>
    </row>
    <row r="16733" spans="11:13" x14ac:dyDescent="0.35">
      <c r="K16733" s="293"/>
      <c r="M16733" s="290"/>
    </row>
    <row r="16734" spans="11:13" x14ac:dyDescent="0.35">
      <c r="K16734" s="293"/>
      <c r="M16734" s="290"/>
    </row>
    <row r="16735" spans="11:13" x14ac:dyDescent="0.35">
      <c r="K16735" s="293"/>
      <c r="M16735" s="290"/>
    </row>
    <row r="16736" spans="11:13" x14ac:dyDescent="0.35">
      <c r="K16736" s="293"/>
      <c r="M16736" s="290"/>
    </row>
    <row r="16737" spans="11:13" x14ac:dyDescent="0.35">
      <c r="K16737" s="293"/>
      <c r="M16737" s="290"/>
    </row>
    <row r="16738" spans="11:13" x14ac:dyDescent="0.35">
      <c r="K16738" s="293"/>
      <c r="M16738" s="290"/>
    </row>
    <row r="16739" spans="11:13" x14ac:dyDescent="0.35">
      <c r="K16739" s="293"/>
      <c r="M16739" s="290"/>
    </row>
    <row r="16740" spans="11:13" x14ac:dyDescent="0.35">
      <c r="K16740" s="293"/>
      <c r="M16740" s="290"/>
    </row>
    <row r="16741" spans="11:13" x14ac:dyDescent="0.35">
      <c r="K16741" s="293"/>
      <c r="M16741" s="290"/>
    </row>
    <row r="16742" spans="11:13" x14ac:dyDescent="0.35">
      <c r="K16742" s="293"/>
      <c r="M16742" s="290"/>
    </row>
    <row r="16743" spans="11:13" x14ac:dyDescent="0.35">
      <c r="K16743" s="293"/>
      <c r="M16743" s="290"/>
    </row>
    <row r="16744" spans="11:13" x14ac:dyDescent="0.35">
      <c r="K16744" s="293"/>
      <c r="M16744" s="290"/>
    </row>
    <row r="16745" spans="11:13" x14ac:dyDescent="0.35">
      <c r="K16745" s="293"/>
      <c r="M16745" s="290"/>
    </row>
    <row r="16746" spans="11:13" x14ac:dyDescent="0.35">
      <c r="K16746" s="293"/>
      <c r="M16746" s="290"/>
    </row>
    <row r="16747" spans="11:13" x14ac:dyDescent="0.35">
      <c r="K16747" s="293"/>
      <c r="M16747" s="290"/>
    </row>
    <row r="16748" spans="11:13" x14ac:dyDescent="0.35">
      <c r="K16748" s="293"/>
      <c r="M16748" s="290"/>
    </row>
    <row r="16749" spans="11:13" x14ac:dyDescent="0.35">
      <c r="K16749" s="293"/>
      <c r="M16749" s="290"/>
    </row>
    <row r="16750" spans="11:13" x14ac:dyDescent="0.35">
      <c r="K16750" s="293"/>
      <c r="M16750" s="290"/>
    </row>
    <row r="16751" spans="11:13" x14ac:dyDescent="0.35">
      <c r="K16751" s="293"/>
      <c r="M16751" s="290"/>
    </row>
    <row r="16752" spans="11:13" x14ac:dyDescent="0.35">
      <c r="K16752" s="293"/>
      <c r="M16752" s="290"/>
    </row>
    <row r="16753" spans="11:13" x14ac:dyDescent="0.35">
      <c r="K16753" s="293"/>
      <c r="M16753" s="290"/>
    </row>
    <row r="16754" spans="11:13" x14ac:dyDescent="0.35">
      <c r="K16754" s="293"/>
      <c r="M16754" s="290"/>
    </row>
    <row r="16755" spans="11:13" x14ac:dyDescent="0.35">
      <c r="K16755" s="293"/>
      <c r="M16755" s="290"/>
    </row>
    <row r="16756" spans="11:13" x14ac:dyDescent="0.35">
      <c r="K16756" s="293"/>
      <c r="M16756" s="290"/>
    </row>
    <row r="16757" spans="11:13" x14ac:dyDescent="0.35">
      <c r="K16757" s="293"/>
      <c r="M16757" s="290"/>
    </row>
    <row r="16758" spans="11:13" x14ac:dyDescent="0.35">
      <c r="K16758" s="293"/>
      <c r="M16758" s="290"/>
    </row>
    <row r="16759" spans="11:13" x14ac:dyDescent="0.35">
      <c r="K16759" s="293"/>
      <c r="M16759" s="290"/>
    </row>
    <row r="16760" spans="11:13" x14ac:dyDescent="0.35">
      <c r="K16760" s="293"/>
      <c r="M16760" s="290"/>
    </row>
    <row r="16761" spans="11:13" x14ac:dyDescent="0.35">
      <c r="K16761" s="293"/>
      <c r="M16761" s="290"/>
    </row>
    <row r="16762" spans="11:13" x14ac:dyDescent="0.35">
      <c r="K16762" s="293"/>
      <c r="M16762" s="290"/>
    </row>
    <row r="16763" spans="11:13" x14ac:dyDescent="0.35">
      <c r="K16763" s="293"/>
      <c r="M16763" s="290"/>
    </row>
    <row r="16764" spans="11:13" x14ac:dyDescent="0.35">
      <c r="K16764" s="293"/>
      <c r="M16764" s="290"/>
    </row>
    <row r="16765" spans="11:13" x14ac:dyDescent="0.35">
      <c r="K16765" s="293"/>
      <c r="M16765" s="290"/>
    </row>
    <row r="16766" spans="11:13" x14ac:dyDescent="0.35">
      <c r="K16766" s="293"/>
      <c r="M16766" s="290"/>
    </row>
    <row r="16767" spans="11:13" x14ac:dyDescent="0.35">
      <c r="K16767" s="293"/>
      <c r="M16767" s="290"/>
    </row>
    <row r="16768" spans="11:13" x14ac:dyDescent="0.35">
      <c r="K16768" s="293"/>
      <c r="M16768" s="290"/>
    </row>
    <row r="16769" spans="11:13" x14ac:dyDescent="0.35">
      <c r="K16769" s="293"/>
      <c r="M16769" s="290"/>
    </row>
    <row r="16770" spans="11:13" x14ac:dyDescent="0.35">
      <c r="K16770" s="293"/>
      <c r="M16770" s="290"/>
    </row>
    <row r="16771" spans="11:13" x14ac:dyDescent="0.35">
      <c r="K16771" s="293"/>
      <c r="M16771" s="290"/>
    </row>
    <row r="16772" spans="11:13" x14ac:dyDescent="0.35">
      <c r="K16772" s="293"/>
      <c r="M16772" s="290"/>
    </row>
    <row r="16773" spans="11:13" x14ac:dyDescent="0.35">
      <c r="K16773" s="293"/>
      <c r="M16773" s="290"/>
    </row>
    <row r="16774" spans="11:13" x14ac:dyDescent="0.35">
      <c r="K16774" s="293"/>
      <c r="M16774" s="290"/>
    </row>
    <row r="16775" spans="11:13" x14ac:dyDescent="0.35">
      <c r="K16775" s="293"/>
      <c r="M16775" s="290"/>
    </row>
    <row r="16776" spans="11:13" x14ac:dyDescent="0.35">
      <c r="K16776" s="293"/>
      <c r="M16776" s="290"/>
    </row>
    <row r="16777" spans="11:13" x14ac:dyDescent="0.35">
      <c r="K16777" s="293"/>
      <c r="M16777" s="290"/>
    </row>
    <row r="16778" spans="11:13" x14ac:dyDescent="0.35">
      <c r="K16778" s="293"/>
      <c r="M16778" s="290"/>
    </row>
    <row r="16779" spans="11:13" x14ac:dyDescent="0.35">
      <c r="K16779" s="293"/>
      <c r="M16779" s="290"/>
    </row>
    <row r="16780" spans="11:13" x14ac:dyDescent="0.35">
      <c r="K16780" s="293"/>
      <c r="M16780" s="290"/>
    </row>
    <row r="16781" spans="11:13" x14ac:dyDescent="0.35">
      <c r="K16781" s="293"/>
      <c r="M16781" s="290"/>
    </row>
    <row r="16782" spans="11:13" x14ac:dyDescent="0.35">
      <c r="K16782" s="293"/>
      <c r="M16782" s="290"/>
    </row>
    <row r="16783" spans="11:13" x14ac:dyDescent="0.35">
      <c r="K16783" s="293"/>
      <c r="M16783" s="290"/>
    </row>
    <row r="16784" spans="11:13" x14ac:dyDescent="0.35">
      <c r="K16784" s="293"/>
      <c r="M16784" s="290"/>
    </row>
    <row r="16785" spans="11:13" x14ac:dyDescent="0.35">
      <c r="K16785" s="293"/>
      <c r="M16785" s="290"/>
    </row>
    <row r="16786" spans="11:13" x14ac:dyDescent="0.35">
      <c r="K16786" s="293"/>
      <c r="M16786" s="290"/>
    </row>
    <row r="16787" spans="11:13" x14ac:dyDescent="0.35">
      <c r="K16787" s="293"/>
      <c r="M16787" s="290"/>
    </row>
    <row r="16788" spans="11:13" x14ac:dyDescent="0.35">
      <c r="K16788" s="293"/>
      <c r="M16788" s="290"/>
    </row>
    <row r="16789" spans="11:13" x14ac:dyDescent="0.35">
      <c r="K16789" s="293"/>
      <c r="M16789" s="290"/>
    </row>
    <row r="16790" spans="11:13" x14ac:dyDescent="0.35">
      <c r="K16790" s="293"/>
      <c r="M16790" s="290"/>
    </row>
    <row r="16791" spans="11:13" x14ac:dyDescent="0.35">
      <c r="K16791" s="293"/>
      <c r="M16791" s="290"/>
    </row>
    <row r="16792" spans="11:13" x14ac:dyDescent="0.35">
      <c r="K16792" s="293"/>
      <c r="M16792" s="290"/>
    </row>
    <row r="16793" spans="11:13" x14ac:dyDescent="0.35">
      <c r="K16793" s="293"/>
      <c r="M16793" s="290"/>
    </row>
    <row r="16794" spans="11:13" x14ac:dyDescent="0.35">
      <c r="K16794" s="293"/>
      <c r="M16794" s="290"/>
    </row>
    <row r="16795" spans="11:13" x14ac:dyDescent="0.35">
      <c r="K16795" s="293"/>
      <c r="M16795" s="290"/>
    </row>
    <row r="16796" spans="11:13" x14ac:dyDescent="0.35">
      <c r="K16796" s="293"/>
      <c r="M16796" s="290"/>
    </row>
    <row r="16797" spans="11:13" x14ac:dyDescent="0.35">
      <c r="K16797" s="293"/>
      <c r="M16797" s="290"/>
    </row>
    <row r="16798" spans="11:13" x14ac:dyDescent="0.35">
      <c r="K16798" s="293"/>
      <c r="M16798" s="290"/>
    </row>
    <row r="16799" spans="11:13" x14ac:dyDescent="0.35">
      <c r="K16799" s="293"/>
      <c r="M16799" s="290"/>
    </row>
    <row r="16800" spans="11:13" x14ac:dyDescent="0.35">
      <c r="K16800" s="293"/>
      <c r="M16800" s="290"/>
    </row>
    <row r="16801" spans="11:13" x14ac:dyDescent="0.35">
      <c r="K16801" s="293"/>
      <c r="M16801" s="290"/>
    </row>
    <row r="16802" spans="11:13" x14ac:dyDescent="0.35">
      <c r="K16802" s="293"/>
      <c r="M16802" s="290"/>
    </row>
    <row r="16803" spans="11:13" x14ac:dyDescent="0.35">
      <c r="K16803" s="293"/>
      <c r="M16803" s="290"/>
    </row>
    <row r="16804" spans="11:13" x14ac:dyDescent="0.35">
      <c r="K16804" s="293"/>
      <c r="M16804" s="290"/>
    </row>
    <row r="16805" spans="11:13" x14ac:dyDescent="0.35">
      <c r="K16805" s="293"/>
      <c r="M16805" s="290"/>
    </row>
    <row r="16806" spans="11:13" x14ac:dyDescent="0.35">
      <c r="K16806" s="293"/>
      <c r="M16806" s="290"/>
    </row>
    <row r="16807" spans="11:13" x14ac:dyDescent="0.35">
      <c r="K16807" s="293"/>
      <c r="M16807" s="290"/>
    </row>
    <row r="16808" spans="11:13" x14ac:dyDescent="0.35">
      <c r="K16808" s="293"/>
      <c r="M16808" s="290"/>
    </row>
    <row r="16809" spans="11:13" x14ac:dyDescent="0.35">
      <c r="K16809" s="293"/>
      <c r="M16809" s="290"/>
    </row>
    <row r="16810" spans="11:13" x14ac:dyDescent="0.35">
      <c r="K16810" s="293"/>
      <c r="M16810" s="290"/>
    </row>
    <row r="16811" spans="11:13" x14ac:dyDescent="0.35">
      <c r="K16811" s="293"/>
      <c r="M16811" s="290"/>
    </row>
    <row r="16812" spans="11:13" x14ac:dyDescent="0.35">
      <c r="K16812" s="293"/>
      <c r="M16812" s="290"/>
    </row>
    <row r="16813" spans="11:13" x14ac:dyDescent="0.35">
      <c r="K16813" s="293"/>
      <c r="M16813" s="290"/>
    </row>
    <row r="16814" spans="11:13" x14ac:dyDescent="0.35">
      <c r="K16814" s="293"/>
      <c r="M16814" s="290"/>
    </row>
    <row r="16815" spans="11:13" x14ac:dyDescent="0.35">
      <c r="K16815" s="293"/>
      <c r="M16815" s="290"/>
    </row>
    <row r="16816" spans="11:13" x14ac:dyDescent="0.35">
      <c r="K16816" s="293"/>
      <c r="M16816" s="290"/>
    </row>
    <row r="16817" spans="11:13" x14ac:dyDescent="0.35">
      <c r="K16817" s="293"/>
      <c r="M16817" s="290"/>
    </row>
    <row r="16818" spans="11:13" x14ac:dyDescent="0.35">
      <c r="K16818" s="293"/>
      <c r="M16818" s="290"/>
    </row>
    <row r="16819" spans="11:13" x14ac:dyDescent="0.35">
      <c r="K16819" s="293"/>
      <c r="M16819" s="290"/>
    </row>
    <row r="16820" spans="11:13" x14ac:dyDescent="0.35">
      <c r="K16820" s="293"/>
      <c r="M16820" s="290"/>
    </row>
    <row r="16821" spans="11:13" x14ac:dyDescent="0.35">
      <c r="K16821" s="293"/>
      <c r="M16821" s="290"/>
    </row>
    <row r="16822" spans="11:13" x14ac:dyDescent="0.35">
      <c r="K16822" s="293"/>
      <c r="M16822" s="290"/>
    </row>
    <row r="16823" spans="11:13" x14ac:dyDescent="0.35">
      <c r="K16823" s="293"/>
      <c r="M16823" s="290"/>
    </row>
    <row r="16824" spans="11:13" x14ac:dyDescent="0.35">
      <c r="K16824" s="293"/>
      <c r="M16824" s="290"/>
    </row>
    <row r="16825" spans="11:13" x14ac:dyDescent="0.35">
      <c r="K16825" s="293"/>
      <c r="M16825" s="290"/>
    </row>
    <row r="16826" spans="11:13" x14ac:dyDescent="0.35">
      <c r="K16826" s="293"/>
      <c r="M16826" s="290"/>
    </row>
    <row r="16827" spans="11:13" x14ac:dyDescent="0.35">
      <c r="K16827" s="293"/>
      <c r="M16827" s="290"/>
    </row>
    <row r="16828" spans="11:13" x14ac:dyDescent="0.35">
      <c r="K16828" s="293"/>
      <c r="M16828" s="290"/>
    </row>
    <row r="16829" spans="11:13" x14ac:dyDescent="0.35">
      <c r="K16829" s="293"/>
      <c r="M16829" s="290"/>
    </row>
    <row r="16830" spans="11:13" x14ac:dyDescent="0.35">
      <c r="K16830" s="293"/>
      <c r="M16830" s="290"/>
    </row>
    <row r="16831" spans="11:13" x14ac:dyDescent="0.35">
      <c r="K16831" s="293"/>
      <c r="M16831" s="290"/>
    </row>
    <row r="16832" spans="11:13" x14ac:dyDescent="0.35">
      <c r="K16832" s="293"/>
      <c r="M16832" s="290"/>
    </row>
    <row r="16833" spans="11:13" x14ac:dyDescent="0.35">
      <c r="K16833" s="293"/>
      <c r="M16833" s="290"/>
    </row>
    <row r="16834" spans="11:13" x14ac:dyDescent="0.35">
      <c r="K16834" s="293"/>
      <c r="M16834" s="290"/>
    </row>
    <row r="16835" spans="11:13" x14ac:dyDescent="0.35">
      <c r="K16835" s="293"/>
      <c r="M16835" s="290"/>
    </row>
    <row r="16836" spans="11:13" x14ac:dyDescent="0.35">
      <c r="K16836" s="293"/>
      <c r="M16836" s="290"/>
    </row>
    <row r="16837" spans="11:13" x14ac:dyDescent="0.35">
      <c r="K16837" s="293"/>
      <c r="M16837" s="290"/>
    </row>
    <row r="16838" spans="11:13" x14ac:dyDescent="0.35">
      <c r="K16838" s="293"/>
      <c r="M16838" s="290"/>
    </row>
    <row r="16839" spans="11:13" x14ac:dyDescent="0.35">
      <c r="K16839" s="293"/>
      <c r="M16839" s="290"/>
    </row>
    <row r="16840" spans="11:13" x14ac:dyDescent="0.35">
      <c r="K16840" s="293"/>
      <c r="M16840" s="290"/>
    </row>
    <row r="16841" spans="11:13" x14ac:dyDescent="0.35">
      <c r="K16841" s="293"/>
      <c r="M16841" s="290"/>
    </row>
    <row r="16842" spans="11:13" x14ac:dyDescent="0.35">
      <c r="K16842" s="293"/>
      <c r="M16842" s="290"/>
    </row>
    <row r="16843" spans="11:13" x14ac:dyDescent="0.35">
      <c r="K16843" s="293"/>
      <c r="M16843" s="290"/>
    </row>
    <row r="16844" spans="11:13" x14ac:dyDescent="0.35">
      <c r="K16844" s="293"/>
      <c r="M16844" s="290"/>
    </row>
    <row r="16845" spans="11:13" x14ac:dyDescent="0.35">
      <c r="K16845" s="293"/>
      <c r="M16845" s="290"/>
    </row>
    <row r="16846" spans="11:13" x14ac:dyDescent="0.35">
      <c r="K16846" s="293"/>
      <c r="M16846" s="290"/>
    </row>
    <row r="16847" spans="11:13" x14ac:dyDescent="0.35">
      <c r="K16847" s="293"/>
      <c r="M16847" s="290"/>
    </row>
    <row r="16848" spans="11:13" x14ac:dyDescent="0.35">
      <c r="K16848" s="293"/>
      <c r="M16848" s="290"/>
    </row>
    <row r="16849" spans="11:13" x14ac:dyDescent="0.35">
      <c r="K16849" s="293"/>
      <c r="M16849" s="290"/>
    </row>
    <row r="16850" spans="11:13" x14ac:dyDescent="0.35">
      <c r="K16850" s="293"/>
      <c r="M16850" s="290"/>
    </row>
    <row r="16851" spans="11:13" x14ac:dyDescent="0.35">
      <c r="K16851" s="293"/>
      <c r="M16851" s="290"/>
    </row>
    <row r="16852" spans="11:13" x14ac:dyDescent="0.35">
      <c r="K16852" s="293"/>
      <c r="M16852" s="290"/>
    </row>
    <row r="16853" spans="11:13" x14ac:dyDescent="0.35">
      <c r="K16853" s="293"/>
      <c r="M16853" s="290"/>
    </row>
    <row r="16854" spans="11:13" x14ac:dyDescent="0.35">
      <c r="K16854" s="293"/>
      <c r="M16854" s="290"/>
    </row>
    <row r="16855" spans="11:13" x14ac:dyDescent="0.35">
      <c r="K16855" s="293"/>
      <c r="M16855" s="290"/>
    </row>
    <row r="16856" spans="11:13" x14ac:dyDescent="0.35">
      <c r="K16856" s="293"/>
      <c r="M16856" s="290"/>
    </row>
    <row r="16857" spans="11:13" x14ac:dyDescent="0.35">
      <c r="K16857" s="293"/>
      <c r="M16857" s="290"/>
    </row>
    <row r="16858" spans="11:13" x14ac:dyDescent="0.35">
      <c r="K16858" s="293"/>
      <c r="M16858" s="290"/>
    </row>
    <row r="16859" spans="11:13" x14ac:dyDescent="0.35">
      <c r="K16859" s="293"/>
      <c r="M16859" s="290"/>
    </row>
    <row r="16860" spans="11:13" x14ac:dyDescent="0.35">
      <c r="K16860" s="293"/>
      <c r="M16860" s="290"/>
    </row>
    <row r="16861" spans="11:13" x14ac:dyDescent="0.35">
      <c r="K16861" s="293"/>
      <c r="M16861" s="290"/>
    </row>
    <row r="16862" spans="11:13" x14ac:dyDescent="0.35">
      <c r="K16862" s="293"/>
      <c r="M16862" s="290"/>
    </row>
    <row r="16863" spans="11:13" x14ac:dyDescent="0.35">
      <c r="K16863" s="293"/>
      <c r="M16863" s="290"/>
    </row>
    <row r="16864" spans="11:13" x14ac:dyDescent="0.35">
      <c r="K16864" s="293"/>
      <c r="M16864" s="290"/>
    </row>
    <row r="16865" spans="11:13" x14ac:dyDescent="0.35">
      <c r="K16865" s="293"/>
      <c r="M16865" s="290"/>
    </row>
    <row r="16866" spans="11:13" x14ac:dyDescent="0.35">
      <c r="K16866" s="293"/>
      <c r="M16866" s="290"/>
    </row>
    <row r="16867" spans="11:13" x14ac:dyDescent="0.35">
      <c r="K16867" s="293"/>
      <c r="M16867" s="290"/>
    </row>
    <row r="16868" spans="11:13" x14ac:dyDescent="0.35">
      <c r="K16868" s="293"/>
      <c r="M16868" s="290"/>
    </row>
    <row r="16869" spans="11:13" x14ac:dyDescent="0.35">
      <c r="K16869" s="293"/>
      <c r="M16869" s="290"/>
    </row>
    <row r="16870" spans="11:13" x14ac:dyDescent="0.35">
      <c r="K16870" s="293"/>
      <c r="M16870" s="290"/>
    </row>
    <row r="16871" spans="11:13" x14ac:dyDescent="0.35">
      <c r="K16871" s="293"/>
      <c r="M16871" s="290"/>
    </row>
    <row r="16872" spans="11:13" x14ac:dyDescent="0.35">
      <c r="K16872" s="293"/>
      <c r="M16872" s="290"/>
    </row>
    <row r="16873" spans="11:13" x14ac:dyDescent="0.35">
      <c r="K16873" s="293"/>
      <c r="M16873" s="290"/>
    </row>
    <row r="16874" spans="11:13" x14ac:dyDescent="0.35">
      <c r="K16874" s="293"/>
      <c r="M16874" s="290"/>
    </row>
    <row r="16875" spans="11:13" x14ac:dyDescent="0.35">
      <c r="K16875" s="293"/>
      <c r="M16875" s="290"/>
    </row>
    <row r="16876" spans="11:13" x14ac:dyDescent="0.35">
      <c r="K16876" s="293"/>
      <c r="M16876" s="290"/>
    </row>
    <row r="16877" spans="11:13" x14ac:dyDescent="0.35">
      <c r="K16877" s="293"/>
      <c r="M16877" s="290"/>
    </row>
    <row r="16878" spans="11:13" x14ac:dyDescent="0.35">
      <c r="K16878" s="293"/>
      <c r="M16878" s="290"/>
    </row>
    <row r="16879" spans="11:13" x14ac:dyDescent="0.35">
      <c r="K16879" s="293"/>
      <c r="M16879" s="290"/>
    </row>
    <row r="16880" spans="11:13" x14ac:dyDescent="0.35">
      <c r="K16880" s="293"/>
      <c r="M16880" s="290"/>
    </row>
    <row r="16881" spans="11:13" x14ac:dyDescent="0.35">
      <c r="K16881" s="293"/>
      <c r="M16881" s="290"/>
    </row>
    <row r="16882" spans="11:13" x14ac:dyDescent="0.35">
      <c r="K16882" s="293"/>
      <c r="M16882" s="290"/>
    </row>
    <row r="16883" spans="11:13" x14ac:dyDescent="0.35">
      <c r="K16883" s="293"/>
      <c r="M16883" s="290"/>
    </row>
    <row r="16884" spans="11:13" x14ac:dyDescent="0.35">
      <c r="K16884" s="293"/>
      <c r="M16884" s="290"/>
    </row>
    <row r="16885" spans="11:13" x14ac:dyDescent="0.35">
      <c r="K16885" s="293"/>
      <c r="M16885" s="290"/>
    </row>
    <row r="16886" spans="11:13" x14ac:dyDescent="0.35">
      <c r="K16886" s="293"/>
      <c r="M16886" s="290"/>
    </row>
    <row r="16887" spans="11:13" x14ac:dyDescent="0.35">
      <c r="K16887" s="293"/>
      <c r="M16887" s="290"/>
    </row>
    <row r="16888" spans="11:13" x14ac:dyDescent="0.35">
      <c r="K16888" s="293"/>
      <c r="M16888" s="290"/>
    </row>
    <row r="16889" spans="11:13" x14ac:dyDescent="0.35">
      <c r="K16889" s="293"/>
      <c r="M16889" s="290"/>
    </row>
    <row r="16890" spans="11:13" x14ac:dyDescent="0.35">
      <c r="K16890" s="293"/>
      <c r="M16890" s="290"/>
    </row>
    <row r="16891" spans="11:13" x14ac:dyDescent="0.35">
      <c r="K16891" s="293"/>
      <c r="M16891" s="290"/>
    </row>
    <row r="16892" spans="11:13" x14ac:dyDescent="0.35">
      <c r="K16892" s="293"/>
      <c r="M16892" s="290"/>
    </row>
    <row r="16893" spans="11:13" x14ac:dyDescent="0.35">
      <c r="K16893" s="293"/>
      <c r="M16893" s="290"/>
    </row>
    <row r="16894" spans="11:13" x14ac:dyDescent="0.35">
      <c r="K16894" s="293"/>
      <c r="M16894" s="290"/>
    </row>
    <row r="16895" spans="11:13" x14ac:dyDescent="0.35">
      <c r="K16895" s="293"/>
      <c r="M16895" s="290"/>
    </row>
    <row r="16896" spans="11:13" x14ac:dyDescent="0.35">
      <c r="K16896" s="293"/>
      <c r="M16896" s="290"/>
    </row>
    <row r="16897" spans="11:13" x14ac:dyDescent="0.35">
      <c r="K16897" s="293"/>
      <c r="M16897" s="290"/>
    </row>
    <row r="16898" spans="11:13" x14ac:dyDescent="0.35">
      <c r="K16898" s="293"/>
      <c r="M16898" s="290"/>
    </row>
    <row r="16899" spans="11:13" x14ac:dyDescent="0.35">
      <c r="K16899" s="293"/>
      <c r="M16899" s="290"/>
    </row>
    <row r="16900" spans="11:13" x14ac:dyDescent="0.35">
      <c r="K16900" s="293"/>
      <c r="M16900" s="290"/>
    </row>
    <row r="16901" spans="11:13" x14ac:dyDescent="0.35">
      <c r="K16901" s="293"/>
      <c r="M16901" s="290"/>
    </row>
    <row r="16902" spans="11:13" x14ac:dyDescent="0.35">
      <c r="K16902" s="293"/>
      <c r="M16902" s="290"/>
    </row>
    <row r="16903" spans="11:13" x14ac:dyDescent="0.35">
      <c r="K16903" s="293"/>
      <c r="M16903" s="290"/>
    </row>
    <row r="16904" spans="11:13" x14ac:dyDescent="0.35">
      <c r="K16904" s="293"/>
      <c r="M16904" s="290"/>
    </row>
    <row r="16905" spans="11:13" x14ac:dyDescent="0.35">
      <c r="K16905" s="293"/>
      <c r="M16905" s="290"/>
    </row>
    <row r="16906" spans="11:13" x14ac:dyDescent="0.35">
      <c r="K16906" s="293"/>
      <c r="M16906" s="290"/>
    </row>
    <row r="16907" spans="11:13" x14ac:dyDescent="0.35">
      <c r="K16907" s="293"/>
      <c r="M16907" s="290"/>
    </row>
    <row r="16908" spans="11:13" x14ac:dyDescent="0.35">
      <c r="K16908" s="293"/>
      <c r="M16908" s="290"/>
    </row>
    <row r="16909" spans="11:13" x14ac:dyDescent="0.35">
      <c r="K16909" s="293"/>
      <c r="M16909" s="290"/>
    </row>
    <row r="16910" spans="11:13" x14ac:dyDescent="0.35">
      <c r="K16910" s="293"/>
      <c r="M16910" s="290"/>
    </row>
    <row r="16911" spans="11:13" x14ac:dyDescent="0.35">
      <c r="K16911" s="293"/>
      <c r="M16911" s="290"/>
    </row>
    <row r="16912" spans="11:13" x14ac:dyDescent="0.35">
      <c r="K16912" s="293"/>
      <c r="M16912" s="290"/>
    </row>
    <row r="16913" spans="11:13" x14ac:dyDescent="0.35">
      <c r="K16913" s="293"/>
      <c r="M16913" s="290"/>
    </row>
    <row r="16914" spans="11:13" x14ac:dyDescent="0.35">
      <c r="K16914" s="293"/>
      <c r="M16914" s="290"/>
    </row>
    <row r="16915" spans="11:13" x14ac:dyDescent="0.35">
      <c r="K16915" s="293"/>
      <c r="M16915" s="290"/>
    </row>
    <row r="16916" spans="11:13" x14ac:dyDescent="0.35">
      <c r="K16916" s="293"/>
      <c r="M16916" s="290"/>
    </row>
    <row r="16917" spans="11:13" x14ac:dyDescent="0.35">
      <c r="K16917" s="293"/>
      <c r="M16917" s="290"/>
    </row>
    <row r="16918" spans="11:13" x14ac:dyDescent="0.35">
      <c r="K16918" s="293"/>
      <c r="M16918" s="290"/>
    </row>
    <row r="16919" spans="11:13" x14ac:dyDescent="0.35">
      <c r="K16919" s="293"/>
      <c r="M16919" s="290"/>
    </row>
    <row r="16920" spans="11:13" x14ac:dyDescent="0.35">
      <c r="K16920" s="293"/>
      <c r="M16920" s="290"/>
    </row>
    <row r="16921" spans="11:13" x14ac:dyDescent="0.35">
      <c r="K16921" s="293"/>
      <c r="M16921" s="290"/>
    </row>
    <row r="16922" spans="11:13" x14ac:dyDescent="0.35">
      <c r="K16922" s="293"/>
      <c r="M16922" s="290"/>
    </row>
    <row r="16923" spans="11:13" x14ac:dyDescent="0.35">
      <c r="K16923" s="293"/>
      <c r="M16923" s="290"/>
    </row>
    <row r="16924" spans="11:13" x14ac:dyDescent="0.35">
      <c r="K16924" s="293"/>
      <c r="M16924" s="290"/>
    </row>
    <row r="16925" spans="11:13" x14ac:dyDescent="0.35">
      <c r="K16925" s="293"/>
      <c r="M16925" s="290"/>
    </row>
    <row r="16926" spans="11:13" x14ac:dyDescent="0.35">
      <c r="K16926" s="293"/>
      <c r="M16926" s="290"/>
    </row>
    <row r="16927" spans="11:13" x14ac:dyDescent="0.35">
      <c r="K16927" s="293"/>
      <c r="M16927" s="290"/>
    </row>
    <row r="16928" spans="11:13" x14ac:dyDescent="0.35">
      <c r="K16928" s="293"/>
      <c r="M16928" s="290"/>
    </row>
    <row r="16929" spans="11:13" x14ac:dyDescent="0.35">
      <c r="K16929" s="293"/>
      <c r="M16929" s="290"/>
    </row>
    <row r="16930" spans="11:13" x14ac:dyDescent="0.35">
      <c r="K16930" s="293"/>
      <c r="M16930" s="290"/>
    </row>
    <row r="16931" spans="11:13" x14ac:dyDescent="0.35">
      <c r="K16931" s="293"/>
      <c r="M16931" s="290"/>
    </row>
    <row r="16932" spans="11:13" x14ac:dyDescent="0.35">
      <c r="K16932" s="293"/>
      <c r="M16932" s="290"/>
    </row>
    <row r="16933" spans="11:13" x14ac:dyDescent="0.35">
      <c r="K16933" s="293"/>
      <c r="M16933" s="290"/>
    </row>
    <row r="16934" spans="11:13" x14ac:dyDescent="0.35">
      <c r="K16934" s="293"/>
      <c r="M16934" s="290"/>
    </row>
    <row r="16935" spans="11:13" x14ac:dyDescent="0.35">
      <c r="K16935" s="293"/>
      <c r="M16935" s="290"/>
    </row>
    <row r="16936" spans="11:13" x14ac:dyDescent="0.35">
      <c r="K16936" s="293"/>
      <c r="M16936" s="290"/>
    </row>
    <row r="16937" spans="11:13" x14ac:dyDescent="0.35">
      <c r="K16937" s="293"/>
      <c r="M16937" s="290"/>
    </row>
    <row r="16938" spans="11:13" x14ac:dyDescent="0.35">
      <c r="K16938" s="293"/>
      <c r="M16938" s="290"/>
    </row>
    <row r="16939" spans="11:13" x14ac:dyDescent="0.35">
      <c r="K16939" s="293"/>
      <c r="M16939" s="290"/>
    </row>
    <row r="16940" spans="11:13" x14ac:dyDescent="0.35">
      <c r="K16940" s="293"/>
      <c r="M16940" s="290"/>
    </row>
    <row r="16941" spans="11:13" x14ac:dyDescent="0.35">
      <c r="K16941" s="293"/>
      <c r="M16941" s="290"/>
    </row>
    <row r="16942" spans="11:13" x14ac:dyDescent="0.35">
      <c r="K16942" s="293"/>
      <c r="M16942" s="290"/>
    </row>
    <row r="16943" spans="11:13" x14ac:dyDescent="0.35">
      <c r="K16943" s="293"/>
      <c r="M16943" s="290"/>
    </row>
    <row r="16944" spans="11:13" x14ac:dyDescent="0.35">
      <c r="K16944" s="293"/>
      <c r="M16944" s="290"/>
    </row>
    <row r="16945" spans="11:13" x14ac:dyDescent="0.35">
      <c r="K16945" s="293"/>
      <c r="M16945" s="290"/>
    </row>
    <row r="16946" spans="11:13" x14ac:dyDescent="0.35">
      <c r="K16946" s="293"/>
      <c r="M16946" s="290"/>
    </row>
    <row r="16947" spans="11:13" x14ac:dyDescent="0.35">
      <c r="K16947" s="293"/>
      <c r="M16947" s="290"/>
    </row>
    <row r="16948" spans="11:13" x14ac:dyDescent="0.35">
      <c r="K16948" s="293"/>
      <c r="M16948" s="290"/>
    </row>
    <row r="16949" spans="11:13" x14ac:dyDescent="0.35">
      <c r="K16949" s="293"/>
      <c r="M16949" s="290"/>
    </row>
    <row r="16950" spans="11:13" x14ac:dyDescent="0.35">
      <c r="K16950" s="293"/>
      <c r="M16950" s="290"/>
    </row>
    <row r="16951" spans="11:13" x14ac:dyDescent="0.35">
      <c r="K16951" s="293"/>
      <c r="M16951" s="290"/>
    </row>
    <row r="16952" spans="11:13" x14ac:dyDescent="0.35">
      <c r="K16952" s="293"/>
      <c r="M16952" s="290"/>
    </row>
    <row r="16953" spans="11:13" x14ac:dyDescent="0.35">
      <c r="K16953" s="293"/>
      <c r="M16953" s="290"/>
    </row>
    <row r="16954" spans="11:13" x14ac:dyDescent="0.35">
      <c r="K16954" s="293"/>
      <c r="M16954" s="290"/>
    </row>
    <row r="16955" spans="11:13" x14ac:dyDescent="0.35">
      <c r="K16955" s="293"/>
      <c r="M16955" s="290"/>
    </row>
    <row r="16956" spans="11:13" x14ac:dyDescent="0.35">
      <c r="K16956" s="293"/>
      <c r="M16956" s="290"/>
    </row>
    <row r="16957" spans="11:13" x14ac:dyDescent="0.35">
      <c r="K16957" s="293"/>
      <c r="M16957" s="290"/>
    </row>
    <row r="16958" spans="11:13" x14ac:dyDescent="0.35">
      <c r="K16958" s="293"/>
      <c r="M16958" s="290"/>
    </row>
    <row r="16959" spans="11:13" x14ac:dyDescent="0.35">
      <c r="K16959" s="293"/>
      <c r="M16959" s="290"/>
    </row>
    <row r="16960" spans="11:13" x14ac:dyDescent="0.35">
      <c r="K16960" s="293"/>
      <c r="M16960" s="290"/>
    </row>
    <row r="16961" spans="11:13" x14ac:dyDescent="0.35">
      <c r="K16961" s="293"/>
      <c r="M16961" s="290"/>
    </row>
    <row r="16962" spans="11:13" x14ac:dyDescent="0.35">
      <c r="K16962" s="293"/>
      <c r="M16962" s="290"/>
    </row>
    <row r="16963" spans="11:13" x14ac:dyDescent="0.35">
      <c r="K16963" s="293"/>
      <c r="M16963" s="290"/>
    </row>
    <row r="16964" spans="11:13" x14ac:dyDescent="0.35">
      <c r="K16964" s="293"/>
      <c r="M16964" s="290"/>
    </row>
    <row r="16965" spans="11:13" x14ac:dyDescent="0.35">
      <c r="K16965" s="293"/>
      <c r="M16965" s="290"/>
    </row>
    <row r="16966" spans="11:13" x14ac:dyDescent="0.35">
      <c r="K16966" s="293"/>
      <c r="M16966" s="290"/>
    </row>
    <row r="16967" spans="11:13" x14ac:dyDescent="0.35">
      <c r="K16967" s="293"/>
      <c r="M16967" s="290"/>
    </row>
    <row r="16968" spans="11:13" x14ac:dyDescent="0.35">
      <c r="K16968" s="293"/>
      <c r="M16968" s="290"/>
    </row>
    <row r="16969" spans="11:13" x14ac:dyDescent="0.35">
      <c r="K16969" s="293"/>
      <c r="M16969" s="290"/>
    </row>
    <row r="16970" spans="11:13" x14ac:dyDescent="0.35">
      <c r="K16970" s="293"/>
      <c r="M16970" s="290"/>
    </row>
    <row r="16971" spans="11:13" x14ac:dyDescent="0.35">
      <c r="K16971" s="293"/>
      <c r="M16971" s="290"/>
    </row>
    <row r="16972" spans="11:13" x14ac:dyDescent="0.35">
      <c r="K16972" s="293"/>
      <c r="M16972" s="290"/>
    </row>
    <row r="16973" spans="11:13" x14ac:dyDescent="0.35">
      <c r="K16973" s="293"/>
      <c r="M16973" s="290"/>
    </row>
    <row r="16974" spans="11:13" x14ac:dyDescent="0.35">
      <c r="K16974" s="293"/>
      <c r="M16974" s="290"/>
    </row>
    <row r="16975" spans="11:13" x14ac:dyDescent="0.35">
      <c r="K16975" s="293"/>
      <c r="M16975" s="290"/>
    </row>
    <row r="16976" spans="11:13" x14ac:dyDescent="0.35">
      <c r="K16976" s="293"/>
      <c r="M16976" s="290"/>
    </row>
    <row r="16977" spans="11:13" x14ac:dyDescent="0.35">
      <c r="K16977" s="293"/>
      <c r="M16977" s="290"/>
    </row>
    <row r="16978" spans="11:13" x14ac:dyDescent="0.35">
      <c r="K16978" s="293"/>
      <c r="M16978" s="290"/>
    </row>
    <row r="16979" spans="11:13" x14ac:dyDescent="0.35">
      <c r="K16979" s="293"/>
      <c r="M16979" s="290"/>
    </row>
    <row r="16980" spans="11:13" x14ac:dyDescent="0.35">
      <c r="K16980" s="293"/>
      <c r="M16980" s="290"/>
    </row>
    <row r="16981" spans="11:13" x14ac:dyDescent="0.35">
      <c r="K16981" s="293"/>
      <c r="M16981" s="290"/>
    </row>
    <row r="16982" spans="11:13" x14ac:dyDescent="0.35">
      <c r="K16982" s="293"/>
      <c r="M16982" s="290"/>
    </row>
    <row r="16983" spans="11:13" x14ac:dyDescent="0.35">
      <c r="K16983" s="293"/>
      <c r="M16983" s="290"/>
    </row>
    <row r="16984" spans="11:13" x14ac:dyDescent="0.35">
      <c r="K16984" s="293"/>
      <c r="M16984" s="290"/>
    </row>
    <row r="16985" spans="11:13" x14ac:dyDescent="0.35">
      <c r="K16985" s="293"/>
      <c r="M16985" s="290"/>
    </row>
    <row r="16986" spans="11:13" x14ac:dyDescent="0.35">
      <c r="K16986" s="293"/>
      <c r="M16986" s="290"/>
    </row>
    <row r="16987" spans="11:13" x14ac:dyDescent="0.35">
      <c r="K16987" s="293"/>
      <c r="M16987" s="290"/>
    </row>
    <row r="16988" spans="11:13" x14ac:dyDescent="0.35">
      <c r="K16988" s="293"/>
      <c r="M16988" s="290"/>
    </row>
    <row r="16989" spans="11:13" x14ac:dyDescent="0.35">
      <c r="K16989" s="293"/>
      <c r="M16989" s="290"/>
    </row>
    <row r="16990" spans="11:13" x14ac:dyDescent="0.35">
      <c r="K16990" s="293"/>
      <c r="M16990" s="290"/>
    </row>
    <row r="16991" spans="11:13" x14ac:dyDescent="0.35">
      <c r="K16991" s="293"/>
      <c r="M16991" s="290"/>
    </row>
    <row r="16992" spans="11:13" x14ac:dyDescent="0.35">
      <c r="K16992" s="293"/>
      <c r="M16992" s="290"/>
    </row>
    <row r="16993" spans="11:13" x14ac:dyDescent="0.35">
      <c r="K16993" s="293"/>
      <c r="M16993" s="290"/>
    </row>
    <row r="16994" spans="11:13" x14ac:dyDescent="0.35">
      <c r="K16994" s="293"/>
      <c r="M16994" s="290"/>
    </row>
    <row r="16995" spans="11:13" x14ac:dyDescent="0.35">
      <c r="K16995" s="293"/>
      <c r="M16995" s="290"/>
    </row>
    <row r="16996" spans="11:13" x14ac:dyDescent="0.35">
      <c r="K16996" s="293"/>
      <c r="M16996" s="290"/>
    </row>
    <row r="16997" spans="11:13" x14ac:dyDescent="0.35">
      <c r="K16997" s="293"/>
      <c r="M16997" s="290"/>
    </row>
    <row r="16998" spans="11:13" x14ac:dyDescent="0.35">
      <c r="K16998" s="293"/>
      <c r="M16998" s="290"/>
    </row>
    <row r="16999" spans="11:13" x14ac:dyDescent="0.35">
      <c r="K16999" s="293"/>
      <c r="M16999" s="290"/>
    </row>
    <row r="17000" spans="11:13" x14ac:dyDescent="0.35">
      <c r="K17000" s="293"/>
      <c r="M17000" s="290"/>
    </row>
    <row r="17001" spans="11:13" x14ac:dyDescent="0.35">
      <c r="K17001" s="293"/>
      <c r="M17001" s="290"/>
    </row>
    <row r="17002" spans="11:13" x14ac:dyDescent="0.35">
      <c r="K17002" s="293"/>
      <c r="M17002" s="290"/>
    </row>
    <row r="17003" spans="11:13" x14ac:dyDescent="0.35">
      <c r="K17003" s="293"/>
      <c r="M17003" s="290"/>
    </row>
    <row r="17004" spans="11:13" x14ac:dyDescent="0.35">
      <c r="K17004" s="293"/>
      <c r="M17004" s="290"/>
    </row>
    <row r="17005" spans="11:13" x14ac:dyDescent="0.35">
      <c r="K17005" s="293"/>
      <c r="M17005" s="290"/>
    </row>
    <row r="17006" spans="11:13" x14ac:dyDescent="0.35">
      <c r="K17006" s="293"/>
      <c r="M17006" s="290"/>
    </row>
    <row r="17007" spans="11:13" x14ac:dyDescent="0.35">
      <c r="K17007" s="293"/>
      <c r="M17007" s="290"/>
    </row>
    <row r="17008" spans="11:13" x14ac:dyDescent="0.35">
      <c r="K17008" s="293"/>
      <c r="M17008" s="290"/>
    </row>
    <row r="17009" spans="11:13" x14ac:dyDescent="0.35">
      <c r="K17009" s="293"/>
      <c r="M17009" s="290"/>
    </row>
    <row r="17010" spans="11:13" x14ac:dyDescent="0.35">
      <c r="K17010" s="293"/>
      <c r="M17010" s="290"/>
    </row>
    <row r="17011" spans="11:13" x14ac:dyDescent="0.35">
      <c r="K17011" s="293"/>
      <c r="M17011" s="290"/>
    </row>
    <row r="17012" spans="11:13" x14ac:dyDescent="0.35">
      <c r="K17012" s="293"/>
      <c r="M17012" s="290"/>
    </row>
    <row r="17013" spans="11:13" x14ac:dyDescent="0.35">
      <c r="K17013" s="293"/>
      <c r="M17013" s="290"/>
    </row>
    <row r="17014" spans="11:13" x14ac:dyDescent="0.35">
      <c r="K17014" s="293"/>
      <c r="M17014" s="290"/>
    </row>
    <row r="17015" spans="11:13" x14ac:dyDescent="0.35">
      <c r="K17015" s="293"/>
      <c r="M17015" s="290"/>
    </row>
    <row r="17016" spans="11:13" x14ac:dyDescent="0.35">
      <c r="K17016" s="293"/>
      <c r="M17016" s="290"/>
    </row>
    <row r="17017" spans="11:13" x14ac:dyDescent="0.35">
      <c r="K17017" s="293"/>
      <c r="M17017" s="290"/>
    </row>
    <row r="17018" spans="11:13" x14ac:dyDescent="0.35">
      <c r="K17018" s="293"/>
      <c r="M17018" s="290"/>
    </row>
    <row r="17019" spans="11:13" x14ac:dyDescent="0.35">
      <c r="K17019" s="293"/>
      <c r="M17019" s="290"/>
    </row>
    <row r="17020" spans="11:13" x14ac:dyDescent="0.35">
      <c r="K17020" s="293"/>
      <c r="M17020" s="290"/>
    </row>
    <row r="17021" spans="11:13" x14ac:dyDescent="0.35">
      <c r="K17021" s="293"/>
      <c r="M17021" s="290"/>
    </row>
    <row r="17022" spans="11:13" x14ac:dyDescent="0.35">
      <c r="K17022" s="293"/>
      <c r="M17022" s="290"/>
    </row>
    <row r="17023" spans="11:13" x14ac:dyDescent="0.35">
      <c r="K17023" s="293"/>
      <c r="M17023" s="290"/>
    </row>
    <row r="17024" spans="11:13" x14ac:dyDescent="0.35">
      <c r="K17024" s="293"/>
      <c r="M17024" s="290"/>
    </row>
    <row r="17025" spans="11:13" x14ac:dyDescent="0.35">
      <c r="K17025" s="293"/>
      <c r="M17025" s="290"/>
    </row>
    <row r="17026" spans="11:13" x14ac:dyDescent="0.35">
      <c r="K17026" s="293"/>
      <c r="M17026" s="290"/>
    </row>
    <row r="17027" spans="11:13" x14ac:dyDescent="0.35">
      <c r="K17027" s="293"/>
      <c r="M17027" s="290"/>
    </row>
    <row r="17028" spans="11:13" x14ac:dyDescent="0.35">
      <c r="K17028" s="293"/>
      <c r="M17028" s="290"/>
    </row>
    <row r="17029" spans="11:13" x14ac:dyDescent="0.35">
      <c r="K17029" s="293"/>
      <c r="M17029" s="290"/>
    </row>
    <row r="17030" spans="11:13" x14ac:dyDescent="0.35">
      <c r="K17030" s="293"/>
      <c r="M17030" s="290"/>
    </row>
    <row r="17031" spans="11:13" x14ac:dyDescent="0.35">
      <c r="K17031" s="293"/>
      <c r="M17031" s="290"/>
    </row>
    <row r="17032" spans="11:13" x14ac:dyDescent="0.35">
      <c r="K17032" s="293"/>
      <c r="M17032" s="290"/>
    </row>
    <row r="17033" spans="11:13" x14ac:dyDescent="0.35">
      <c r="K17033" s="293"/>
      <c r="M17033" s="290"/>
    </row>
    <row r="17034" spans="11:13" x14ac:dyDescent="0.35">
      <c r="K17034" s="293"/>
      <c r="M17034" s="290"/>
    </row>
    <row r="17035" spans="11:13" x14ac:dyDescent="0.35">
      <c r="K17035" s="293"/>
      <c r="M17035" s="290"/>
    </row>
    <row r="17036" spans="11:13" x14ac:dyDescent="0.35">
      <c r="K17036" s="293"/>
      <c r="M17036" s="290"/>
    </row>
    <row r="17037" spans="11:13" x14ac:dyDescent="0.35">
      <c r="K17037" s="293"/>
      <c r="M17037" s="290"/>
    </row>
    <row r="17038" spans="11:13" x14ac:dyDescent="0.35">
      <c r="K17038" s="293"/>
      <c r="M17038" s="290"/>
    </row>
    <row r="17039" spans="11:13" x14ac:dyDescent="0.35">
      <c r="K17039" s="293"/>
      <c r="M17039" s="290"/>
    </row>
    <row r="17040" spans="11:13" x14ac:dyDescent="0.35">
      <c r="K17040" s="293"/>
      <c r="M17040" s="290"/>
    </row>
    <row r="17041" spans="11:13" x14ac:dyDescent="0.35">
      <c r="K17041" s="293"/>
      <c r="M17041" s="290"/>
    </row>
    <row r="17042" spans="11:13" x14ac:dyDescent="0.35">
      <c r="K17042" s="293"/>
      <c r="M17042" s="290"/>
    </row>
    <row r="17043" spans="11:13" x14ac:dyDescent="0.35">
      <c r="K17043" s="293"/>
      <c r="M17043" s="290"/>
    </row>
    <row r="17044" spans="11:13" x14ac:dyDescent="0.35">
      <c r="K17044" s="293"/>
      <c r="M17044" s="290"/>
    </row>
    <row r="17045" spans="11:13" x14ac:dyDescent="0.35">
      <c r="K17045" s="293"/>
      <c r="M17045" s="290"/>
    </row>
    <row r="17046" spans="11:13" x14ac:dyDescent="0.35">
      <c r="K17046" s="293"/>
      <c r="M17046" s="290"/>
    </row>
    <row r="17047" spans="11:13" x14ac:dyDescent="0.35">
      <c r="K17047" s="293"/>
      <c r="M17047" s="290"/>
    </row>
    <row r="17048" spans="11:13" x14ac:dyDescent="0.35">
      <c r="K17048" s="293"/>
      <c r="M17048" s="290"/>
    </row>
    <row r="17049" spans="11:13" x14ac:dyDescent="0.35">
      <c r="K17049" s="293"/>
      <c r="M17049" s="290"/>
    </row>
    <row r="17050" spans="11:13" x14ac:dyDescent="0.35">
      <c r="K17050" s="293"/>
      <c r="M17050" s="290"/>
    </row>
    <row r="17051" spans="11:13" x14ac:dyDescent="0.35">
      <c r="K17051" s="293"/>
      <c r="M17051" s="290"/>
    </row>
    <row r="17052" spans="11:13" x14ac:dyDescent="0.35">
      <c r="K17052" s="293"/>
      <c r="M17052" s="290"/>
    </row>
    <row r="17053" spans="11:13" x14ac:dyDescent="0.35">
      <c r="K17053" s="293"/>
      <c r="M17053" s="290"/>
    </row>
    <row r="17054" spans="11:13" x14ac:dyDescent="0.35">
      <c r="K17054" s="293"/>
      <c r="M17054" s="290"/>
    </row>
    <row r="17055" spans="11:13" x14ac:dyDescent="0.35">
      <c r="K17055" s="293"/>
      <c r="M17055" s="290"/>
    </row>
    <row r="17056" spans="11:13" x14ac:dyDescent="0.35">
      <c r="K17056" s="293"/>
      <c r="M17056" s="290"/>
    </row>
    <row r="17057" spans="11:13" x14ac:dyDescent="0.35">
      <c r="K17057" s="293"/>
      <c r="M17057" s="290"/>
    </row>
    <row r="17058" spans="11:13" x14ac:dyDescent="0.35">
      <c r="K17058" s="293"/>
      <c r="M17058" s="290"/>
    </row>
    <row r="17059" spans="11:13" x14ac:dyDescent="0.35">
      <c r="K17059" s="293"/>
      <c r="M17059" s="290"/>
    </row>
    <row r="17060" spans="11:13" x14ac:dyDescent="0.35">
      <c r="K17060" s="293"/>
      <c r="M17060" s="290"/>
    </row>
    <row r="17061" spans="11:13" x14ac:dyDescent="0.35">
      <c r="K17061" s="293"/>
      <c r="M17061" s="290"/>
    </row>
    <row r="17062" spans="11:13" x14ac:dyDescent="0.35">
      <c r="K17062" s="293"/>
      <c r="M17062" s="290"/>
    </row>
    <row r="17063" spans="11:13" x14ac:dyDescent="0.35">
      <c r="K17063" s="293"/>
      <c r="M17063" s="290"/>
    </row>
    <row r="17064" spans="11:13" x14ac:dyDescent="0.35">
      <c r="K17064" s="293"/>
      <c r="M17064" s="290"/>
    </row>
    <row r="17065" spans="11:13" x14ac:dyDescent="0.35">
      <c r="K17065" s="293"/>
      <c r="M17065" s="290"/>
    </row>
    <row r="17066" spans="11:13" x14ac:dyDescent="0.35">
      <c r="K17066" s="293"/>
      <c r="M17066" s="290"/>
    </row>
    <row r="17067" spans="11:13" x14ac:dyDescent="0.35">
      <c r="K17067" s="293"/>
      <c r="M17067" s="290"/>
    </row>
    <row r="17068" spans="11:13" x14ac:dyDescent="0.35">
      <c r="K17068" s="293"/>
      <c r="M17068" s="290"/>
    </row>
    <row r="17069" spans="11:13" x14ac:dyDescent="0.35">
      <c r="K17069" s="293"/>
      <c r="M17069" s="290"/>
    </row>
    <row r="17070" spans="11:13" x14ac:dyDescent="0.35">
      <c r="K17070" s="293"/>
      <c r="M17070" s="290"/>
    </row>
    <row r="17071" spans="11:13" x14ac:dyDescent="0.35">
      <c r="K17071" s="293"/>
      <c r="M17071" s="290"/>
    </row>
    <row r="17072" spans="11:13" x14ac:dyDescent="0.35">
      <c r="K17072" s="293"/>
      <c r="M17072" s="290"/>
    </row>
    <row r="17073" spans="11:13" x14ac:dyDescent="0.35">
      <c r="K17073" s="293"/>
      <c r="M17073" s="290"/>
    </row>
    <row r="17074" spans="11:13" x14ac:dyDescent="0.35">
      <c r="K17074" s="293"/>
      <c r="M17074" s="290"/>
    </row>
    <row r="17075" spans="11:13" x14ac:dyDescent="0.35">
      <c r="K17075" s="293"/>
      <c r="M17075" s="290"/>
    </row>
    <row r="17076" spans="11:13" x14ac:dyDescent="0.35">
      <c r="K17076" s="293"/>
      <c r="M17076" s="290"/>
    </row>
    <row r="17077" spans="11:13" x14ac:dyDescent="0.35">
      <c r="K17077" s="293"/>
      <c r="M17077" s="290"/>
    </row>
    <row r="17078" spans="11:13" x14ac:dyDescent="0.35">
      <c r="K17078" s="293"/>
      <c r="M17078" s="290"/>
    </row>
    <row r="17079" spans="11:13" x14ac:dyDescent="0.35">
      <c r="K17079" s="293"/>
      <c r="M17079" s="290"/>
    </row>
    <row r="17080" spans="11:13" x14ac:dyDescent="0.35">
      <c r="K17080" s="293"/>
      <c r="M17080" s="290"/>
    </row>
    <row r="17081" spans="11:13" x14ac:dyDescent="0.35">
      <c r="K17081" s="293"/>
      <c r="M17081" s="290"/>
    </row>
    <row r="17082" spans="11:13" x14ac:dyDescent="0.35">
      <c r="K17082" s="293"/>
      <c r="M17082" s="290"/>
    </row>
    <row r="17083" spans="11:13" x14ac:dyDescent="0.35">
      <c r="K17083" s="293"/>
      <c r="M17083" s="290"/>
    </row>
    <row r="17084" spans="11:13" x14ac:dyDescent="0.35">
      <c r="K17084" s="293"/>
      <c r="M17084" s="290"/>
    </row>
    <row r="17085" spans="11:13" x14ac:dyDescent="0.35">
      <c r="K17085" s="293"/>
      <c r="M17085" s="290"/>
    </row>
    <row r="17086" spans="11:13" x14ac:dyDescent="0.35">
      <c r="K17086" s="293"/>
      <c r="M17086" s="290"/>
    </row>
    <row r="17087" spans="11:13" x14ac:dyDescent="0.35">
      <c r="K17087" s="293"/>
      <c r="M17087" s="290"/>
    </row>
    <row r="17088" spans="11:13" x14ac:dyDescent="0.35">
      <c r="K17088" s="293"/>
      <c r="M17088" s="290"/>
    </row>
    <row r="17089" spans="11:13" x14ac:dyDescent="0.35">
      <c r="K17089" s="293"/>
      <c r="M17089" s="290"/>
    </row>
    <row r="17090" spans="11:13" x14ac:dyDescent="0.35">
      <c r="K17090" s="293"/>
      <c r="M17090" s="290"/>
    </row>
    <row r="17091" spans="11:13" x14ac:dyDescent="0.35">
      <c r="K17091" s="293"/>
      <c r="M17091" s="290"/>
    </row>
    <row r="17092" spans="11:13" x14ac:dyDescent="0.35">
      <c r="K17092" s="293"/>
      <c r="M17092" s="290"/>
    </row>
    <row r="17093" spans="11:13" x14ac:dyDescent="0.35">
      <c r="K17093" s="293"/>
      <c r="M17093" s="290"/>
    </row>
    <row r="17094" spans="11:13" x14ac:dyDescent="0.35">
      <c r="K17094" s="293"/>
      <c r="M17094" s="290"/>
    </row>
    <row r="17095" spans="11:13" x14ac:dyDescent="0.35">
      <c r="K17095" s="293"/>
      <c r="M17095" s="290"/>
    </row>
    <row r="17096" spans="11:13" x14ac:dyDescent="0.35">
      <c r="K17096" s="293"/>
      <c r="M17096" s="290"/>
    </row>
    <row r="17097" spans="11:13" x14ac:dyDescent="0.35">
      <c r="K17097" s="293"/>
      <c r="M17097" s="290"/>
    </row>
    <row r="17098" spans="11:13" x14ac:dyDescent="0.35">
      <c r="K17098" s="293"/>
      <c r="M17098" s="290"/>
    </row>
    <row r="17099" spans="11:13" x14ac:dyDescent="0.35">
      <c r="K17099" s="293"/>
      <c r="M17099" s="290"/>
    </row>
    <row r="17100" spans="11:13" x14ac:dyDescent="0.35">
      <c r="K17100" s="293"/>
      <c r="M17100" s="290"/>
    </row>
    <row r="17101" spans="11:13" x14ac:dyDescent="0.35">
      <c r="K17101" s="293"/>
      <c r="M17101" s="290"/>
    </row>
    <row r="17102" spans="11:13" x14ac:dyDescent="0.35">
      <c r="K17102" s="293"/>
      <c r="M17102" s="290"/>
    </row>
    <row r="17103" spans="11:13" x14ac:dyDescent="0.35">
      <c r="K17103" s="293"/>
      <c r="M17103" s="290"/>
    </row>
    <row r="17104" spans="11:13" x14ac:dyDescent="0.35">
      <c r="K17104" s="293"/>
      <c r="M17104" s="290"/>
    </row>
    <row r="17105" spans="11:13" x14ac:dyDescent="0.35">
      <c r="K17105" s="293"/>
      <c r="M17105" s="290"/>
    </row>
    <row r="17106" spans="11:13" x14ac:dyDescent="0.35">
      <c r="K17106" s="293"/>
      <c r="M17106" s="290"/>
    </row>
    <row r="17107" spans="11:13" x14ac:dyDescent="0.35">
      <c r="K17107" s="293"/>
      <c r="M17107" s="290"/>
    </row>
    <row r="17108" spans="11:13" x14ac:dyDescent="0.35">
      <c r="K17108" s="293"/>
      <c r="M17108" s="290"/>
    </row>
    <row r="17109" spans="11:13" x14ac:dyDescent="0.35">
      <c r="K17109" s="293"/>
      <c r="M17109" s="290"/>
    </row>
    <row r="17110" spans="11:13" x14ac:dyDescent="0.35">
      <c r="K17110" s="293"/>
      <c r="M17110" s="290"/>
    </row>
    <row r="17111" spans="11:13" x14ac:dyDescent="0.35">
      <c r="K17111" s="293"/>
      <c r="M17111" s="290"/>
    </row>
    <row r="17112" spans="11:13" x14ac:dyDescent="0.35">
      <c r="K17112" s="293"/>
      <c r="M17112" s="290"/>
    </row>
    <row r="17113" spans="11:13" x14ac:dyDescent="0.35">
      <c r="K17113" s="293"/>
      <c r="M17113" s="290"/>
    </row>
    <row r="17114" spans="11:13" x14ac:dyDescent="0.35">
      <c r="K17114" s="293"/>
      <c r="M17114" s="290"/>
    </row>
    <row r="17115" spans="11:13" x14ac:dyDescent="0.35">
      <c r="K17115" s="293"/>
      <c r="M17115" s="290"/>
    </row>
    <row r="17116" spans="11:13" x14ac:dyDescent="0.35">
      <c r="K17116" s="293"/>
      <c r="M17116" s="290"/>
    </row>
    <row r="17117" spans="11:13" x14ac:dyDescent="0.35">
      <c r="K17117" s="293"/>
      <c r="M17117" s="290"/>
    </row>
    <row r="17118" spans="11:13" x14ac:dyDescent="0.35">
      <c r="K17118" s="293"/>
      <c r="M17118" s="290"/>
    </row>
    <row r="17119" spans="11:13" x14ac:dyDescent="0.35">
      <c r="K17119" s="293"/>
      <c r="M17119" s="290"/>
    </row>
    <row r="17120" spans="11:13" x14ac:dyDescent="0.35">
      <c r="K17120" s="293"/>
      <c r="M17120" s="290"/>
    </row>
    <row r="17121" spans="11:13" x14ac:dyDescent="0.35">
      <c r="K17121" s="293"/>
      <c r="M17121" s="290"/>
    </row>
    <row r="17122" spans="11:13" x14ac:dyDescent="0.35">
      <c r="K17122" s="293"/>
      <c r="M17122" s="290"/>
    </row>
    <row r="17123" spans="11:13" x14ac:dyDescent="0.35">
      <c r="K17123" s="293"/>
      <c r="M17123" s="290"/>
    </row>
    <row r="17124" spans="11:13" x14ac:dyDescent="0.35">
      <c r="K17124" s="293"/>
      <c r="M17124" s="290"/>
    </row>
    <row r="17125" spans="11:13" x14ac:dyDescent="0.35">
      <c r="K17125" s="293"/>
      <c r="M17125" s="290"/>
    </row>
    <row r="17126" spans="11:13" x14ac:dyDescent="0.35">
      <c r="K17126" s="293"/>
      <c r="M17126" s="290"/>
    </row>
    <row r="17127" spans="11:13" x14ac:dyDescent="0.35">
      <c r="K17127" s="293"/>
      <c r="M17127" s="290"/>
    </row>
    <row r="17128" spans="11:13" x14ac:dyDescent="0.35">
      <c r="K17128" s="293"/>
      <c r="M17128" s="290"/>
    </row>
    <row r="17129" spans="11:13" x14ac:dyDescent="0.35">
      <c r="K17129" s="293"/>
      <c r="M17129" s="290"/>
    </row>
    <row r="17130" spans="11:13" x14ac:dyDescent="0.35">
      <c r="K17130" s="293"/>
      <c r="M17130" s="290"/>
    </row>
    <row r="17131" spans="11:13" x14ac:dyDescent="0.35">
      <c r="K17131" s="293"/>
      <c r="M17131" s="290"/>
    </row>
    <row r="17132" spans="11:13" x14ac:dyDescent="0.35">
      <c r="K17132" s="293"/>
      <c r="M17132" s="290"/>
    </row>
    <row r="17133" spans="11:13" x14ac:dyDescent="0.35">
      <c r="K17133" s="293"/>
      <c r="M17133" s="290"/>
    </row>
    <row r="17134" spans="11:13" x14ac:dyDescent="0.35">
      <c r="K17134" s="293"/>
      <c r="M17134" s="290"/>
    </row>
    <row r="17135" spans="11:13" x14ac:dyDescent="0.35">
      <c r="K17135" s="293"/>
      <c r="M17135" s="290"/>
    </row>
    <row r="17136" spans="11:13" x14ac:dyDescent="0.35">
      <c r="K17136" s="293"/>
      <c r="M17136" s="290"/>
    </row>
    <row r="17137" spans="11:13" x14ac:dyDescent="0.35">
      <c r="K17137" s="293"/>
      <c r="M17137" s="290"/>
    </row>
    <row r="17138" spans="11:13" x14ac:dyDescent="0.35">
      <c r="K17138" s="293"/>
      <c r="M17138" s="290"/>
    </row>
    <row r="17139" spans="11:13" x14ac:dyDescent="0.35">
      <c r="K17139" s="293"/>
      <c r="M17139" s="290"/>
    </row>
    <row r="17140" spans="11:13" x14ac:dyDescent="0.35">
      <c r="K17140" s="293"/>
      <c r="M17140" s="290"/>
    </row>
    <row r="17141" spans="11:13" x14ac:dyDescent="0.35">
      <c r="K17141" s="293"/>
      <c r="M17141" s="290"/>
    </row>
    <row r="17142" spans="11:13" x14ac:dyDescent="0.35">
      <c r="K17142" s="293"/>
      <c r="M17142" s="290"/>
    </row>
    <row r="17143" spans="11:13" x14ac:dyDescent="0.35">
      <c r="K17143" s="293"/>
      <c r="M17143" s="290"/>
    </row>
    <row r="17144" spans="11:13" x14ac:dyDescent="0.35">
      <c r="K17144" s="293"/>
      <c r="M17144" s="290"/>
    </row>
    <row r="17145" spans="11:13" x14ac:dyDescent="0.35">
      <c r="K17145" s="293"/>
      <c r="M17145" s="290"/>
    </row>
    <row r="17146" spans="11:13" x14ac:dyDescent="0.35">
      <c r="K17146" s="293"/>
      <c r="M17146" s="290"/>
    </row>
    <row r="17147" spans="11:13" x14ac:dyDescent="0.35">
      <c r="K17147" s="293"/>
      <c r="M17147" s="290"/>
    </row>
    <row r="17148" spans="11:13" x14ac:dyDescent="0.35">
      <c r="K17148" s="293"/>
      <c r="M17148" s="290"/>
    </row>
    <row r="17149" spans="11:13" x14ac:dyDescent="0.35">
      <c r="K17149" s="293"/>
      <c r="M17149" s="290"/>
    </row>
    <row r="17150" spans="11:13" x14ac:dyDescent="0.35">
      <c r="K17150" s="293"/>
      <c r="M17150" s="290"/>
    </row>
    <row r="17151" spans="11:13" x14ac:dyDescent="0.35">
      <c r="K17151" s="293"/>
      <c r="M17151" s="290"/>
    </row>
    <row r="17152" spans="11:13" x14ac:dyDescent="0.35">
      <c r="K17152" s="293"/>
      <c r="M17152" s="290"/>
    </row>
    <row r="17153" spans="11:13" x14ac:dyDescent="0.35">
      <c r="K17153" s="293"/>
      <c r="M17153" s="290"/>
    </row>
    <row r="17154" spans="11:13" x14ac:dyDescent="0.35">
      <c r="K17154" s="293"/>
      <c r="M17154" s="290"/>
    </row>
    <row r="17155" spans="11:13" x14ac:dyDescent="0.35">
      <c r="K17155" s="293"/>
      <c r="M17155" s="290"/>
    </row>
    <row r="17156" spans="11:13" x14ac:dyDescent="0.35">
      <c r="K17156" s="293"/>
      <c r="M17156" s="290"/>
    </row>
    <row r="17157" spans="11:13" x14ac:dyDescent="0.35">
      <c r="K17157" s="293"/>
      <c r="M17157" s="290"/>
    </row>
    <row r="17158" spans="11:13" x14ac:dyDescent="0.35">
      <c r="K17158" s="293"/>
      <c r="M17158" s="290"/>
    </row>
    <row r="17159" spans="11:13" x14ac:dyDescent="0.35">
      <c r="K17159" s="293"/>
      <c r="M17159" s="290"/>
    </row>
    <row r="17160" spans="11:13" x14ac:dyDescent="0.35">
      <c r="K17160" s="293"/>
      <c r="M17160" s="290"/>
    </row>
    <row r="17161" spans="11:13" x14ac:dyDescent="0.35">
      <c r="K17161" s="293"/>
      <c r="M17161" s="290"/>
    </row>
    <row r="17162" spans="11:13" x14ac:dyDescent="0.35">
      <c r="K17162" s="293"/>
      <c r="M17162" s="290"/>
    </row>
    <row r="17163" spans="11:13" x14ac:dyDescent="0.35">
      <c r="K17163" s="293"/>
      <c r="M17163" s="290"/>
    </row>
    <row r="17164" spans="11:13" x14ac:dyDescent="0.35">
      <c r="K17164" s="293"/>
      <c r="M17164" s="290"/>
    </row>
    <row r="17165" spans="11:13" x14ac:dyDescent="0.35">
      <c r="K17165" s="293"/>
      <c r="M17165" s="290"/>
    </row>
    <row r="17166" spans="11:13" x14ac:dyDescent="0.35">
      <c r="K17166" s="293"/>
      <c r="M17166" s="290"/>
    </row>
    <row r="17167" spans="11:13" x14ac:dyDescent="0.35">
      <c r="K17167" s="293"/>
      <c r="M17167" s="290"/>
    </row>
    <row r="17168" spans="11:13" x14ac:dyDescent="0.35">
      <c r="K17168" s="293"/>
      <c r="M17168" s="290"/>
    </row>
    <row r="17169" spans="11:13" x14ac:dyDescent="0.35">
      <c r="K17169" s="293"/>
      <c r="M17169" s="290"/>
    </row>
    <row r="17170" spans="11:13" x14ac:dyDescent="0.35">
      <c r="K17170" s="293"/>
      <c r="M17170" s="290"/>
    </row>
    <row r="17171" spans="11:13" x14ac:dyDescent="0.35">
      <c r="K17171" s="293"/>
      <c r="M17171" s="290"/>
    </row>
    <row r="17172" spans="11:13" x14ac:dyDescent="0.35">
      <c r="K17172" s="293"/>
      <c r="M17172" s="290"/>
    </row>
    <row r="17173" spans="11:13" x14ac:dyDescent="0.35">
      <c r="K17173" s="293"/>
      <c r="M17173" s="290"/>
    </row>
    <row r="17174" spans="11:13" x14ac:dyDescent="0.35">
      <c r="K17174" s="293"/>
      <c r="M17174" s="290"/>
    </row>
    <row r="17175" spans="11:13" x14ac:dyDescent="0.35">
      <c r="K17175" s="293"/>
      <c r="M17175" s="290"/>
    </row>
    <row r="17176" spans="11:13" x14ac:dyDescent="0.35">
      <c r="K17176" s="293"/>
      <c r="M17176" s="290"/>
    </row>
    <row r="17177" spans="11:13" x14ac:dyDescent="0.35">
      <c r="K17177" s="293"/>
      <c r="M17177" s="290"/>
    </row>
    <row r="17178" spans="11:13" x14ac:dyDescent="0.35">
      <c r="K17178" s="293"/>
      <c r="M17178" s="290"/>
    </row>
    <row r="17179" spans="11:13" x14ac:dyDescent="0.35">
      <c r="K17179" s="293"/>
      <c r="M17179" s="290"/>
    </row>
    <row r="17180" spans="11:13" x14ac:dyDescent="0.35">
      <c r="K17180" s="293"/>
      <c r="M17180" s="290"/>
    </row>
    <row r="17181" spans="11:13" x14ac:dyDescent="0.35">
      <c r="K17181" s="293"/>
      <c r="M17181" s="290"/>
    </row>
    <row r="17182" spans="11:13" x14ac:dyDescent="0.35">
      <c r="K17182" s="293"/>
      <c r="M17182" s="290"/>
    </row>
    <row r="17183" spans="11:13" x14ac:dyDescent="0.35">
      <c r="K17183" s="293"/>
      <c r="M17183" s="290"/>
    </row>
    <row r="17184" spans="11:13" x14ac:dyDescent="0.35">
      <c r="K17184" s="293"/>
      <c r="M17184" s="290"/>
    </row>
    <row r="17185" spans="11:13" x14ac:dyDescent="0.35">
      <c r="K17185" s="293"/>
      <c r="M17185" s="290"/>
    </row>
    <row r="17186" spans="11:13" x14ac:dyDescent="0.35">
      <c r="K17186" s="293"/>
      <c r="M17186" s="290"/>
    </row>
    <row r="17187" spans="11:13" x14ac:dyDescent="0.35">
      <c r="K17187" s="293"/>
      <c r="M17187" s="290"/>
    </row>
    <row r="17188" spans="11:13" x14ac:dyDescent="0.35">
      <c r="K17188" s="293"/>
      <c r="M17188" s="290"/>
    </row>
    <row r="17189" spans="11:13" x14ac:dyDescent="0.35">
      <c r="K17189" s="293"/>
      <c r="M17189" s="290"/>
    </row>
    <row r="17190" spans="11:13" x14ac:dyDescent="0.35">
      <c r="K17190" s="293"/>
      <c r="M17190" s="290"/>
    </row>
    <row r="17191" spans="11:13" x14ac:dyDescent="0.35">
      <c r="K17191" s="293"/>
      <c r="M17191" s="290"/>
    </row>
    <row r="17192" spans="11:13" x14ac:dyDescent="0.35">
      <c r="K17192" s="293"/>
      <c r="M17192" s="290"/>
    </row>
    <row r="17193" spans="11:13" x14ac:dyDescent="0.35">
      <c r="K17193" s="293"/>
      <c r="M17193" s="290"/>
    </row>
    <row r="17194" spans="11:13" x14ac:dyDescent="0.35">
      <c r="K17194" s="293"/>
      <c r="M17194" s="290"/>
    </row>
    <row r="17195" spans="11:13" x14ac:dyDescent="0.35">
      <c r="K17195" s="293"/>
      <c r="M17195" s="290"/>
    </row>
    <row r="17196" spans="11:13" x14ac:dyDescent="0.35">
      <c r="K17196" s="293"/>
      <c r="M17196" s="290"/>
    </row>
    <row r="17197" spans="11:13" x14ac:dyDescent="0.35">
      <c r="K17197" s="293"/>
      <c r="M17197" s="290"/>
    </row>
    <row r="17198" spans="11:13" x14ac:dyDescent="0.35">
      <c r="K17198" s="293"/>
      <c r="M17198" s="290"/>
    </row>
    <row r="17199" spans="11:13" x14ac:dyDescent="0.35">
      <c r="K17199" s="293"/>
      <c r="M17199" s="290"/>
    </row>
    <row r="17200" spans="11:13" x14ac:dyDescent="0.35">
      <c r="K17200" s="293"/>
      <c r="M17200" s="290"/>
    </row>
    <row r="17201" spans="11:13" x14ac:dyDescent="0.35">
      <c r="K17201" s="293"/>
      <c r="M17201" s="290"/>
    </row>
    <row r="17202" spans="11:13" x14ac:dyDescent="0.35">
      <c r="K17202" s="293"/>
      <c r="M17202" s="290"/>
    </row>
    <row r="17203" spans="11:13" x14ac:dyDescent="0.35">
      <c r="K17203" s="293"/>
      <c r="M17203" s="290"/>
    </row>
    <row r="17204" spans="11:13" x14ac:dyDescent="0.35">
      <c r="K17204" s="293"/>
      <c r="M17204" s="290"/>
    </row>
    <row r="17205" spans="11:13" x14ac:dyDescent="0.35">
      <c r="K17205" s="293"/>
      <c r="M17205" s="290"/>
    </row>
    <row r="17206" spans="11:13" x14ac:dyDescent="0.35">
      <c r="K17206" s="293"/>
      <c r="M17206" s="290"/>
    </row>
    <row r="17207" spans="11:13" x14ac:dyDescent="0.35">
      <c r="K17207" s="293"/>
      <c r="M17207" s="290"/>
    </row>
    <row r="17208" spans="11:13" x14ac:dyDescent="0.35">
      <c r="K17208" s="293"/>
      <c r="M17208" s="290"/>
    </row>
    <row r="17209" spans="11:13" x14ac:dyDescent="0.35">
      <c r="K17209" s="293"/>
      <c r="M17209" s="290"/>
    </row>
    <row r="17210" spans="11:13" x14ac:dyDescent="0.35">
      <c r="K17210" s="293"/>
      <c r="M17210" s="290"/>
    </row>
    <row r="17211" spans="11:13" x14ac:dyDescent="0.35">
      <c r="K17211" s="293"/>
      <c r="M17211" s="290"/>
    </row>
    <row r="17212" spans="11:13" x14ac:dyDescent="0.35">
      <c r="K17212" s="293"/>
      <c r="M17212" s="290"/>
    </row>
    <row r="17213" spans="11:13" x14ac:dyDescent="0.35">
      <c r="K17213" s="293"/>
      <c r="M17213" s="290"/>
    </row>
    <row r="17214" spans="11:13" x14ac:dyDescent="0.35">
      <c r="K17214" s="293"/>
      <c r="M17214" s="290"/>
    </row>
    <row r="17215" spans="11:13" x14ac:dyDescent="0.35">
      <c r="K17215" s="293"/>
      <c r="M17215" s="290"/>
    </row>
    <row r="17216" spans="11:13" x14ac:dyDescent="0.35">
      <c r="K17216" s="293"/>
      <c r="M17216" s="290"/>
    </row>
    <row r="17217" spans="11:13" x14ac:dyDescent="0.35">
      <c r="K17217" s="293"/>
      <c r="M17217" s="290"/>
    </row>
    <row r="17218" spans="11:13" x14ac:dyDescent="0.35">
      <c r="K17218" s="293"/>
      <c r="M17218" s="290"/>
    </row>
    <row r="17219" spans="11:13" x14ac:dyDescent="0.35">
      <c r="K17219" s="293"/>
      <c r="M17219" s="290"/>
    </row>
    <row r="17220" spans="11:13" x14ac:dyDescent="0.35">
      <c r="K17220" s="293"/>
      <c r="M17220" s="290"/>
    </row>
    <row r="17221" spans="11:13" x14ac:dyDescent="0.35">
      <c r="K17221" s="293"/>
      <c r="M17221" s="290"/>
    </row>
    <row r="17222" spans="11:13" x14ac:dyDescent="0.35">
      <c r="K17222" s="293"/>
      <c r="M17222" s="290"/>
    </row>
    <row r="17223" spans="11:13" x14ac:dyDescent="0.35">
      <c r="K17223" s="293"/>
      <c r="M17223" s="290"/>
    </row>
    <row r="17224" spans="11:13" x14ac:dyDescent="0.35">
      <c r="K17224" s="293"/>
      <c r="M17224" s="290"/>
    </row>
    <row r="17225" spans="11:13" x14ac:dyDescent="0.35">
      <c r="K17225" s="293"/>
      <c r="M17225" s="290"/>
    </row>
    <row r="17226" spans="11:13" x14ac:dyDescent="0.35">
      <c r="K17226" s="293"/>
      <c r="M17226" s="290"/>
    </row>
    <row r="17227" spans="11:13" x14ac:dyDescent="0.35">
      <c r="K17227" s="293"/>
      <c r="M17227" s="290"/>
    </row>
    <row r="17228" spans="11:13" x14ac:dyDescent="0.35">
      <c r="K17228" s="293"/>
      <c r="M17228" s="290"/>
    </row>
    <row r="17229" spans="11:13" x14ac:dyDescent="0.35">
      <c r="K17229" s="293"/>
      <c r="M17229" s="290"/>
    </row>
    <row r="17230" spans="11:13" x14ac:dyDescent="0.35">
      <c r="K17230" s="293"/>
      <c r="M17230" s="290"/>
    </row>
    <row r="17231" spans="11:13" x14ac:dyDescent="0.35">
      <c r="K17231" s="293"/>
      <c r="M17231" s="290"/>
    </row>
    <row r="17232" spans="11:13" x14ac:dyDescent="0.35">
      <c r="K17232" s="293"/>
      <c r="M17232" s="290"/>
    </row>
    <row r="17233" spans="11:13" x14ac:dyDescent="0.35">
      <c r="K17233" s="293"/>
      <c r="M17233" s="290"/>
    </row>
    <row r="17234" spans="11:13" x14ac:dyDescent="0.35">
      <c r="K17234" s="293"/>
      <c r="M17234" s="290"/>
    </row>
    <row r="17235" spans="11:13" x14ac:dyDescent="0.35">
      <c r="K17235" s="293"/>
      <c r="M17235" s="290"/>
    </row>
    <row r="17236" spans="11:13" x14ac:dyDescent="0.35">
      <c r="K17236" s="293"/>
      <c r="M17236" s="290"/>
    </row>
    <row r="17237" spans="11:13" x14ac:dyDescent="0.35">
      <c r="K17237" s="293"/>
      <c r="M17237" s="290"/>
    </row>
    <row r="17238" spans="11:13" x14ac:dyDescent="0.35">
      <c r="K17238" s="293"/>
      <c r="M17238" s="290"/>
    </row>
    <row r="17239" spans="11:13" x14ac:dyDescent="0.35">
      <c r="K17239" s="293"/>
      <c r="M17239" s="290"/>
    </row>
    <row r="17240" spans="11:13" x14ac:dyDescent="0.35">
      <c r="K17240" s="293"/>
      <c r="M17240" s="290"/>
    </row>
    <row r="17241" spans="11:13" x14ac:dyDescent="0.35">
      <c r="K17241" s="293"/>
      <c r="M17241" s="290"/>
    </row>
    <row r="17242" spans="11:13" x14ac:dyDescent="0.35">
      <c r="K17242" s="293"/>
      <c r="M17242" s="290"/>
    </row>
    <row r="17243" spans="11:13" x14ac:dyDescent="0.35">
      <c r="K17243" s="293"/>
      <c r="M17243" s="290"/>
    </row>
    <row r="17244" spans="11:13" x14ac:dyDescent="0.35">
      <c r="K17244" s="293"/>
      <c r="M17244" s="290"/>
    </row>
    <row r="17245" spans="11:13" x14ac:dyDescent="0.35">
      <c r="K17245" s="293"/>
      <c r="M17245" s="290"/>
    </row>
    <row r="17246" spans="11:13" x14ac:dyDescent="0.35">
      <c r="K17246" s="293"/>
      <c r="M17246" s="290"/>
    </row>
    <row r="17247" spans="11:13" x14ac:dyDescent="0.35">
      <c r="K17247" s="293"/>
      <c r="M17247" s="290"/>
    </row>
    <row r="17248" spans="11:13" x14ac:dyDescent="0.35">
      <c r="K17248" s="293"/>
      <c r="M17248" s="290"/>
    </row>
    <row r="17249" spans="11:13" x14ac:dyDescent="0.35">
      <c r="K17249" s="293"/>
      <c r="M17249" s="290"/>
    </row>
    <row r="17250" spans="11:13" x14ac:dyDescent="0.35">
      <c r="K17250" s="293"/>
      <c r="M17250" s="290"/>
    </row>
    <row r="17251" spans="11:13" x14ac:dyDescent="0.35">
      <c r="K17251" s="293"/>
      <c r="M17251" s="290"/>
    </row>
    <row r="17252" spans="11:13" x14ac:dyDescent="0.35">
      <c r="K17252" s="293"/>
      <c r="M17252" s="290"/>
    </row>
    <row r="17253" spans="11:13" x14ac:dyDescent="0.35">
      <c r="K17253" s="293"/>
      <c r="M17253" s="290"/>
    </row>
    <row r="17254" spans="11:13" x14ac:dyDescent="0.35">
      <c r="K17254" s="293"/>
      <c r="M17254" s="290"/>
    </row>
    <row r="17255" spans="11:13" x14ac:dyDescent="0.35">
      <c r="K17255" s="293"/>
      <c r="M17255" s="290"/>
    </row>
    <row r="17256" spans="11:13" x14ac:dyDescent="0.35">
      <c r="K17256" s="293"/>
      <c r="M17256" s="290"/>
    </row>
    <row r="17257" spans="11:13" x14ac:dyDescent="0.35">
      <c r="K17257" s="293"/>
      <c r="M17257" s="290"/>
    </row>
    <row r="17258" spans="11:13" x14ac:dyDescent="0.35">
      <c r="K17258" s="293"/>
      <c r="M17258" s="290"/>
    </row>
    <row r="17259" spans="11:13" x14ac:dyDescent="0.35">
      <c r="K17259" s="293"/>
      <c r="M17259" s="290"/>
    </row>
    <row r="17260" spans="11:13" x14ac:dyDescent="0.35">
      <c r="K17260" s="293"/>
      <c r="M17260" s="290"/>
    </row>
    <row r="17261" spans="11:13" x14ac:dyDescent="0.35">
      <c r="K17261" s="293"/>
      <c r="M17261" s="290"/>
    </row>
    <row r="17262" spans="11:13" x14ac:dyDescent="0.35">
      <c r="K17262" s="293"/>
      <c r="M17262" s="290"/>
    </row>
    <row r="17263" spans="11:13" x14ac:dyDescent="0.35">
      <c r="K17263" s="293"/>
      <c r="M17263" s="290"/>
    </row>
    <row r="17264" spans="11:13" x14ac:dyDescent="0.35">
      <c r="K17264" s="293"/>
      <c r="M17264" s="290"/>
    </row>
    <row r="17265" spans="11:13" x14ac:dyDescent="0.35">
      <c r="K17265" s="293"/>
      <c r="M17265" s="290"/>
    </row>
    <row r="17266" spans="11:13" x14ac:dyDescent="0.35">
      <c r="K17266" s="293"/>
      <c r="M17266" s="290"/>
    </row>
    <row r="17267" spans="11:13" x14ac:dyDescent="0.35">
      <c r="K17267" s="293"/>
      <c r="M17267" s="290"/>
    </row>
    <row r="17268" spans="11:13" x14ac:dyDescent="0.35">
      <c r="K17268" s="293"/>
      <c r="M17268" s="290"/>
    </row>
    <row r="17269" spans="11:13" x14ac:dyDescent="0.35">
      <c r="K17269" s="293"/>
      <c r="M17269" s="290"/>
    </row>
    <row r="17270" spans="11:13" x14ac:dyDescent="0.35">
      <c r="K17270" s="293"/>
      <c r="M17270" s="290"/>
    </row>
    <row r="17271" spans="11:13" x14ac:dyDescent="0.35">
      <c r="K17271" s="293"/>
      <c r="M17271" s="290"/>
    </row>
    <row r="17272" spans="11:13" x14ac:dyDescent="0.35">
      <c r="K17272" s="293"/>
      <c r="M17272" s="290"/>
    </row>
    <row r="17273" spans="11:13" x14ac:dyDescent="0.35">
      <c r="K17273" s="293"/>
      <c r="M17273" s="290"/>
    </row>
    <row r="17274" spans="11:13" x14ac:dyDescent="0.35">
      <c r="K17274" s="293"/>
      <c r="M17274" s="290"/>
    </row>
    <row r="17275" spans="11:13" x14ac:dyDescent="0.35">
      <c r="K17275" s="293"/>
      <c r="M17275" s="290"/>
    </row>
    <row r="17276" spans="11:13" x14ac:dyDescent="0.35">
      <c r="K17276" s="293"/>
      <c r="M17276" s="290"/>
    </row>
    <row r="17277" spans="11:13" x14ac:dyDescent="0.35">
      <c r="K17277" s="293"/>
      <c r="M17277" s="290"/>
    </row>
    <row r="17278" spans="11:13" x14ac:dyDescent="0.35">
      <c r="K17278" s="293"/>
      <c r="M17278" s="290"/>
    </row>
    <row r="17279" spans="11:13" x14ac:dyDescent="0.35">
      <c r="K17279" s="293"/>
      <c r="M17279" s="290"/>
    </row>
    <row r="17280" spans="11:13" x14ac:dyDescent="0.35">
      <c r="K17280" s="293"/>
      <c r="M17280" s="290"/>
    </row>
    <row r="17281" spans="11:13" x14ac:dyDescent="0.35">
      <c r="K17281" s="293"/>
      <c r="M17281" s="290"/>
    </row>
    <row r="17282" spans="11:13" x14ac:dyDescent="0.35">
      <c r="K17282" s="293"/>
      <c r="M17282" s="290"/>
    </row>
    <row r="17283" spans="11:13" x14ac:dyDescent="0.35">
      <c r="K17283" s="293"/>
      <c r="M17283" s="290"/>
    </row>
    <row r="17284" spans="11:13" x14ac:dyDescent="0.35">
      <c r="K17284" s="293"/>
      <c r="M17284" s="290"/>
    </row>
    <row r="17285" spans="11:13" x14ac:dyDescent="0.35">
      <c r="K17285" s="293"/>
      <c r="M17285" s="290"/>
    </row>
    <row r="17286" spans="11:13" x14ac:dyDescent="0.35">
      <c r="K17286" s="293"/>
      <c r="M17286" s="290"/>
    </row>
    <row r="17287" spans="11:13" x14ac:dyDescent="0.35">
      <c r="K17287" s="293"/>
      <c r="M17287" s="290"/>
    </row>
    <row r="17288" spans="11:13" x14ac:dyDescent="0.35">
      <c r="K17288" s="293"/>
      <c r="M17288" s="290"/>
    </row>
    <row r="17289" spans="11:13" x14ac:dyDescent="0.35">
      <c r="K17289" s="293"/>
      <c r="M17289" s="290"/>
    </row>
    <row r="17290" spans="11:13" x14ac:dyDescent="0.35">
      <c r="K17290" s="293"/>
      <c r="M17290" s="290"/>
    </row>
    <row r="17291" spans="11:13" x14ac:dyDescent="0.35">
      <c r="K17291" s="293"/>
      <c r="M17291" s="290"/>
    </row>
    <row r="17292" spans="11:13" x14ac:dyDescent="0.35">
      <c r="K17292" s="293"/>
      <c r="M17292" s="290"/>
    </row>
    <row r="17293" spans="11:13" x14ac:dyDescent="0.35">
      <c r="K17293" s="293"/>
      <c r="M17293" s="290"/>
    </row>
    <row r="17294" spans="11:13" x14ac:dyDescent="0.35">
      <c r="K17294" s="293"/>
      <c r="M17294" s="290"/>
    </row>
    <row r="17295" spans="11:13" x14ac:dyDescent="0.35">
      <c r="K17295" s="293"/>
      <c r="M17295" s="290"/>
    </row>
    <row r="17296" spans="11:13" x14ac:dyDescent="0.35">
      <c r="K17296" s="293"/>
      <c r="M17296" s="290"/>
    </row>
    <row r="17297" spans="11:13" x14ac:dyDescent="0.35">
      <c r="K17297" s="293"/>
      <c r="M17297" s="290"/>
    </row>
    <row r="17298" spans="11:13" x14ac:dyDescent="0.35">
      <c r="K17298" s="293"/>
      <c r="M17298" s="290"/>
    </row>
    <row r="17299" spans="11:13" x14ac:dyDescent="0.35">
      <c r="K17299" s="293"/>
      <c r="M17299" s="290"/>
    </row>
    <row r="17300" spans="11:13" x14ac:dyDescent="0.35">
      <c r="K17300" s="293"/>
      <c r="M17300" s="290"/>
    </row>
    <row r="17301" spans="11:13" x14ac:dyDescent="0.35">
      <c r="K17301" s="293"/>
      <c r="M17301" s="290"/>
    </row>
    <row r="17302" spans="11:13" x14ac:dyDescent="0.35">
      <c r="K17302" s="293"/>
      <c r="M17302" s="290"/>
    </row>
    <row r="17303" spans="11:13" x14ac:dyDescent="0.35">
      <c r="K17303" s="293"/>
      <c r="M17303" s="290"/>
    </row>
    <row r="17304" spans="11:13" x14ac:dyDescent="0.35">
      <c r="K17304" s="293"/>
      <c r="M17304" s="290"/>
    </row>
    <row r="17305" spans="11:13" x14ac:dyDescent="0.35">
      <c r="K17305" s="293"/>
      <c r="M17305" s="290"/>
    </row>
    <row r="17306" spans="11:13" x14ac:dyDescent="0.35">
      <c r="K17306" s="293"/>
      <c r="M17306" s="290"/>
    </row>
    <row r="17307" spans="11:13" x14ac:dyDescent="0.35">
      <c r="K17307" s="293"/>
      <c r="M17307" s="290"/>
    </row>
    <row r="17308" spans="11:13" x14ac:dyDescent="0.35">
      <c r="K17308" s="293"/>
      <c r="M17308" s="290"/>
    </row>
    <row r="17309" spans="11:13" x14ac:dyDescent="0.35">
      <c r="K17309" s="293"/>
      <c r="M17309" s="290"/>
    </row>
    <row r="17310" spans="11:13" x14ac:dyDescent="0.35">
      <c r="K17310" s="293"/>
      <c r="M17310" s="290"/>
    </row>
    <row r="17311" spans="11:13" x14ac:dyDescent="0.35">
      <c r="K17311" s="293"/>
      <c r="M17311" s="290"/>
    </row>
    <row r="17312" spans="11:13" x14ac:dyDescent="0.35">
      <c r="K17312" s="293"/>
      <c r="M17312" s="290"/>
    </row>
    <row r="17313" spans="11:13" x14ac:dyDescent="0.35">
      <c r="K17313" s="293"/>
      <c r="M17313" s="290"/>
    </row>
    <row r="17314" spans="11:13" x14ac:dyDescent="0.35">
      <c r="K17314" s="293"/>
      <c r="M17314" s="290"/>
    </row>
    <row r="17315" spans="11:13" x14ac:dyDescent="0.35">
      <c r="K17315" s="293"/>
      <c r="M17315" s="290"/>
    </row>
    <row r="17316" spans="11:13" x14ac:dyDescent="0.35">
      <c r="K17316" s="293"/>
      <c r="M17316" s="290"/>
    </row>
    <row r="17317" spans="11:13" x14ac:dyDescent="0.35">
      <c r="K17317" s="293"/>
      <c r="M17317" s="290"/>
    </row>
    <row r="17318" spans="11:13" x14ac:dyDescent="0.35">
      <c r="K17318" s="293"/>
      <c r="M17318" s="290"/>
    </row>
    <row r="17319" spans="11:13" x14ac:dyDescent="0.35">
      <c r="K17319" s="293"/>
      <c r="M17319" s="290"/>
    </row>
    <row r="17320" spans="11:13" x14ac:dyDescent="0.35">
      <c r="K17320" s="293"/>
      <c r="M17320" s="290"/>
    </row>
    <row r="17321" spans="11:13" x14ac:dyDescent="0.35">
      <c r="K17321" s="293"/>
      <c r="M17321" s="290"/>
    </row>
    <row r="17322" spans="11:13" x14ac:dyDescent="0.35">
      <c r="K17322" s="293"/>
      <c r="M17322" s="290"/>
    </row>
    <row r="17323" spans="11:13" x14ac:dyDescent="0.35">
      <c r="K17323" s="293"/>
      <c r="M17323" s="290"/>
    </row>
    <row r="17324" spans="11:13" x14ac:dyDescent="0.35">
      <c r="K17324" s="293"/>
      <c r="M17324" s="290"/>
    </row>
    <row r="17325" spans="11:13" x14ac:dyDescent="0.35">
      <c r="K17325" s="293"/>
      <c r="M17325" s="290"/>
    </row>
    <row r="17326" spans="11:13" x14ac:dyDescent="0.35">
      <c r="K17326" s="293"/>
      <c r="M17326" s="290"/>
    </row>
    <row r="17327" spans="11:13" x14ac:dyDescent="0.35">
      <c r="K17327" s="293"/>
      <c r="M17327" s="290"/>
    </row>
    <row r="17328" spans="11:13" x14ac:dyDescent="0.35">
      <c r="K17328" s="293"/>
      <c r="M17328" s="290"/>
    </row>
    <row r="17329" spans="11:13" x14ac:dyDescent="0.35">
      <c r="K17329" s="293"/>
      <c r="M17329" s="290"/>
    </row>
    <row r="17330" spans="11:13" x14ac:dyDescent="0.35">
      <c r="K17330" s="293"/>
      <c r="M17330" s="290"/>
    </row>
    <row r="17331" spans="11:13" x14ac:dyDescent="0.35">
      <c r="K17331" s="293"/>
      <c r="M17331" s="290"/>
    </row>
    <row r="17332" spans="11:13" x14ac:dyDescent="0.35">
      <c r="K17332" s="293"/>
      <c r="M17332" s="290"/>
    </row>
    <row r="17333" spans="11:13" x14ac:dyDescent="0.35">
      <c r="K17333" s="293"/>
      <c r="M17333" s="290"/>
    </row>
    <row r="17334" spans="11:13" x14ac:dyDescent="0.35">
      <c r="K17334" s="293"/>
      <c r="M17334" s="290"/>
    </row>
    <row r="17335" spans="11:13" x14ac:dyDescent="0.35">
      <c r="K17335" s="293"/>
      <c r="M17335" s="290"/>
    </row>
    <row r="17336" spans="11:13" x14ac:dyDescent="0.35">
      <c r="K17336" s="293"/>
      <c r="M17336" s="290"/>
    </row>
    <row r="17337" spans="11:13" x14ac:dyDescent="0.35">
      <c r="K17337" s="293"/>
      <c r="M17337" s="290"/>
    </row>
    <row r="17338" spans="11:13" x14ac:dyDescent="0.35">
      <c r="K17338" s="293"/>
      <c r="M17338" s="290"/>
    </row>
    <row r="17339" spans="11:13" x14ac:dyDescent="0.35">
      <c r="K17339" s="293"/>
      <c r="M17339" s="290"/>
    </row>
    <row r="17340" spans="11:13" x14ac:dyDescent="0.35">
      <c r="K17340" s="293"/>
      <c r="M17340" s="290"/>
    </row>
    <row r="17341" spans="11:13" x14ac:dyDescent="0.35">
      <c r="K17341" s="293"/>
      <c r="M17341" s="290"/>
    </row>
    <row r="17342" spans="11:13" x14ac:dyDescent="0.35">
      <c r="K17342" s="293"/>
      <c r="M17342" s="290"/>
    </row>
    <row r="17343" spans="11:13" x14ac:dyDescent="0.35">
      <c r="K17343" s="293"/>
      <c r="M17343" s="290"/>
    </row>
    <row r="17344" spans="11:13" x14ac:dyDescent="0.35">
      <c r="K17344" s="293"/>
      <c r="M17344" s="290"/>
    </row>
    <row r="17345" spans="11:13" x14ac:dyDescent="0.35">
      <c r="K17345" s="293"/>
      <c r="M17345" s="290"/>
    </row>
    <row r="17346" spans="11:13" x14ac:dyDescent="0.35">
      <c r="K17346" s="293"/>
      <c r="M17346" s="290"/>
    </row>
    <row r="17347" spans="11:13" x14ac:dyDescent="0.35">
      <c r="K17347" s="293"/>
      <c r="M17347" s="290"/>
    </row>
    <row r="17348" spans="11:13" x14ac:dyDescent="0.35">
      <c r="K17348" s="293"/>
      <c r="M17348" s="290"/>
    </row>
    <row r="17349" spans="11:13" x14ac:dyDescent="0.35">
      <c r="K17349" s="293"/>
      <c r="M17349" s="290"/>
    </row>
    <row r="17350" spans="11:13" x14ac:dyDescent="0.35">
      <c r="K17350" s="293"/>
      <c r="M17350" s="290"/>
    </row>
    <row r="17351" spans="11:13" x14ac:dyDescent="0.35">
      <c r="K17351" s="293"/>
      <c r="M17351" s="290"/>
    </row>
    <row r="17352" spans="11:13" x14ac:dyDescent="0.35">
      <c r="K17352" s="293"/>
      <c r="M17352" s="290"/>
    </row>
    <row r="17353" spans="11:13" x14ac:dyDescent="0.35">
      <c r="K17353" s="293"/>
      <c r="M17353" s="290"/>
    </row>
    <row r="17354" spans="11:13" x14ac:dyDescent="0.35">
      <c r="K17354" s="293"/>
      <c r="M17354" s="290"/>
    </row>
    <row r="17355" spans="11:13" x14ac:dyDescent="0.35">
      <c r="K17355" s="293"/>
      <c r="M17355" s="290"/>
    </row>
    <row r="17356" spans="11:13" x14ac:dyDescent="0.35">
      <c r="K17356" s="293"/>
      <c r="M17356" s="290"/>
    </row>
    <row r="17357" spans="11:13" x14ac:dyDescent="0.35">
      <c r="K17357" s="293"/>
      <c r="M17357" s="290"/>
    </row>
    <row r="17358" spans="11:13" x14ac:dyDescent="0.35">
      <c r="K17358" s="293"/>
      <c r="M17358" s="290"/>
    </row>
    <row r="17359" spans="11:13" x14ac:dyDescent="0.35">
      <c r="K17359" s="293"/>
      <c r="M17359" s="290"/>
    </row>
    <row r="17360" spans="11:13" x14ac:dyDescent="0.35">
      <c r="K17360" s="293"/>
      <c r="M17360" s="290"/>
    </row>
    <row r="17361" spans="11:13" x14ac:dyDescent="0.35">
      <c r="K17361" s="293"/>
      <c r="M17361" s="290"/>
    </row>
    <row r="17362" spans="11:13" x14ac:dyDescent="0.35">
      <c r="K17362" s="293"/>
      <c r="M17362" s="290"/>
    </row>
    <row r="17363" spans="11:13" x14ac:dyDescent="0.35">
      <c r="K17363" s="293"/>
      <c r="M17363" s="290"/>
    </row>
    <row r="17364" spans="11:13" x14ac:dyDescent="0.35">
      <c r="K17364" s="293"/>
      <c r="M17364" s="290"/>
    </row>
    <row r="17365" spans="11:13" x14ac:dyDescent="0.35">
      <c r="K17365" s="293"/>
      <c r="M17365" s="290"/>
    </row>
    <row r="17366" spans="11:13" x14ac:dyDescent="0.35">
      <c r="K17366" s="293"/>
      <c r="M17366" s="290"/>
    </row>
    <row r="17367" spans="11:13" x14ac:dyDescent="0.35">
      <c r="K17367" s="293"/>
      <c r="M17367" s="290"/>
    </row>
    <row r="17368" spans="11:13" x14ac:dyDescent="0.35">
      <c r="K17368" s="293"/>
      <c r="M17368" s="290"/>
    </row>
    <row r="17369" spans="11:13" x14ac:dyDescent="0.35">
      <c r="K17369" s="293"/>
      <c r="M17369" s="290"/>
    </row>
    <row r="17370" spans="11:13" x14ac:dyDescent="0.35">
      <c r="K17370" s="293"/>
      <c r="M17370" s="290"/>
    </row>
    <row r="17371" spans="11:13" x14ac:dyDescent="0.35">
      <c r="K17371" s="293"/>
      <c r="M17371" s="290"/>
    </row>
    <row r="17372" spans="11:13" x14ac:dyDescent="0.35">
      <c r="K17372" s="293"/>
      <c r="M17372" s="290"/>
    </row>
    <row r="17373" spans="11:13" x14ac:dyDescent="0.35">
      <c r="K17373" s="293"/>
      <c r="M17373" s="290"/>
    </row>
    <row r="17374" spans="11:13" x14ac:dyDescent="0.35">
      <c r="K17374" s="293"/>
      <c r="M17374" s="290"/>
    </row>
    <row r="17375" spans="11:13" x14ac:dyDescent="0.35">
      <c r="K17375" s="293"/>
      <c r="M17375" s="290"/>
    </row>
    <row r="17376" spans="11:13" x14ac:dyDescent="0.35">
      <c r="K17376" s="293"/>
      <c r="M17376" s="290"/>
    </row>
    <row r="17377" spans="11:13" x14ac:dyDescent="0.35">
      <c r="K17377" s="293"/>
      <c r="M17377" s="290"/>
    </row>
    <row r="17378" spans="11:13" x14ac:dyDescent="0.35">
      <c r="K17378" s="293"/>
      <c r="M17378" s="290"/>
    </row>
    <row r="17379" spans="11:13" x14ac:dyDescent="0.35">
      <c r="K17379" s="293"/>
      <c r="M17379" s="290"/>
    </row>
    <row r="17380" spans="11:13" x14ac:dyDescent="0.35">
      <c r="K17380" s="293"/>
      <c r="M17380" s="290"/>
    </row>
    <row r="17381" spans="11:13" x14ac:dyDescent="0.35">
      <c r="K17381" s="293"/>
      <c r="M17381" s="290"/>
    </row>
    <row r="17382" spans="11:13" x14ac:dyDescent="0.35">
      <c r="K17382" s="293"/>
      <c r="M17382" s="290"/>
    </row>
    <row r="17383" spans="11:13" x14ac:dyDescent="0.35">
      <c r="K17383" s="293"/>
      <c r="M17383" s="290"/>
    </row>
    <row r="17384" spans="11:13" x14ac:dyDescent="0.35">
      <c r="K17384" s="293"/>
      <c r="M17384" s="290"/>
    </row>
    <row r="17385" spans="11:13" x14ac:dyDescent="0.35">
      <c r="K17385" s="293"/>
      <c r="M17385" s="290"/>
    </row>
    <row r="17386" spans="11:13" x14ac:dyDescent="0.35">
      <c r="K17386" s="293"/>
      <c r="M17386" s="290"/>
    </row>
    <row r="17387" spans="11:13" x14ac:dyDescent="0.35">
      <c r="K17387" s="293"/>
      <c r="M17387" s="290"/>
    </row>
    <row r="17388" spans="11:13" x14ac:dyDescent="0.35">
      <c r="K17388" s="293"/>
      <c r="M17388" s="290"/>
    </row>
    <row r="17389" spans="11:13" x14ac:dyDescent="0.35">
      <c r="K17389" s="293"/>
      <c r="M17389" s="290"/>
    </row>
    <row r="17390" spans="11:13" x14ac:dyDescent="0.35">
      <c r="K17390" s="293"/>
      <c r="M17390" s="290"/>
    </row>
    <row r="17391" spans="11:13" x14ac:dyDescent="0.35">
      <c r="K17391" s="293"/>
      <c r="M17391" s="290"/>
    </row>
    <row r="17392" spans="11:13" x14ac:dyDescent="0.35">
      <c r="K17392" s="293"/>
      <c r="M17392" s="290"/>
    </row>
    <row r="17393" spans="11:13" x14ac:dyDescent="0.35">
      <c r="K17393" s="293"/>
      <c r="M17393" s="290"/>
    </row>
    <row r="17394" spans="11:13" x14ac:dyDescent="0.35">
      <c r="K17394" s="293"/>
      <c r="M17394" s="290"/>
    </row>
    <row r="17395" spans="11:13" x14ac:dyDescent="0.35">
      <c r="K17395" s="293"/>
      <c r="M17395" s="290"/>
    </row>
    <row r="17396" spans="11:13" x14ac:dyDescent="0.35">
      <c r="K17396" s="293"/>
      <c r="M17396" s="290"/>
    </row>
    <row r="17397" spans="11:13" x14ac:dyDescent="0.35">
      <c r="K17397" s="293"/>
      <c r="M17397" s="290"/>
    </row>
    <row r="17398" spans="11:13" x14ac:dyDescent="0.35">
      <c r="K17398" s="293"/>
      <c r="M17398" s="290"/>
    </row>
    <row r="17399" spans="11:13" x14ac:dyDescent="0.35">
      <c r="K17399" s="293"/>
      <c r="M17399" s="290"/>
    </row>
    <row r="17400" spans="11:13" x14ac:dyDescent="0.35">
      <c r="K17400" s="293"/>
      <c r="M17400" s="290"/>
    </row>
    <row r="17401" spans="11:13" x14ac:dyDescent="0.35">
      <c r="K17401" s="293"/>
      <c r="M17401" s="290"/>
    </row>
    <row r="17402" spans="11:13" x14ac:dyDescent="0.35">
      <c r="K17402" s="293"/>
      <c r="M17402" s="290"/>
    </row>
    <row r="17403" spans="11:13" x14ac:dyDescent="0.35">
      <c r="K17403" s="293"/>
      <c r="M17403" s="290"/>
    </row>
    <row r="17404" spans="11:13" x14ac:dyDescent="0.35">
      <c r="K17404" s="293"/>
      <c r="M17404" s="290"/>
    </row>
    <row r="17405" spans="11:13" x14ac:dyDescent="0.35">
      <c r="K17405" s="293"/>
      <c r="M17405" s="290"/>
    </row>
    <row r="17406" spans="11:13" x14ac:dyDescent="0.35">
      <c r="K17406" s="293"/>
      <c r="M17406" s="290"/>
    </row>
    <row r="17407" spans="11:13" x14ac:dyDescent="0.35">
      <c r="K17407" s="293"/>
      <c r="M17407" s="290"/>
    </row>
    <row r="17408" spans="11:13" x14ac:dyDescent="0.35">
      <c r="K17408" s="293"/>
      <c r="M17408" s="290"/>
    </row>
    <row r="17409" spans="11:13" x14ac:dyDescent="0.35">
      <c r="K17409" s="293"/>
      <c r="M17409" s="290"/>
    </row>
    <row r="17410" spans="11:13" x14ac:dyDescent="0.35">
      <c r="K17410" s="293"/>
      <c r="M17410" s="290"/>
    </row>
    <row r="17411" spans="11:13" x14ac:dyDescent="0.35">
      <c r="K17411" s="293"/>
      <c r="M17411" s="290"/>
    </row>
    <row r="17412" spans="11:13" x14ac:dyDescent="0.35">
      <c r="K17412" s="293"/>
      <c r="M17412" s="290"/>
    </row>
    <row r="17413" spans="11:13" x14ac:dyDescent="0.35">
      <c r="K17413" s="293"/>
      <c r="M17413" s="290"/>
    </row>
    <row r="17414" spans="11:13" x14ac:dyDescent="0.35">
      <c r="K17414" s="293"/>
      <c r="M17414" s="290"/>
    </row>
    <row r="17415" spans="11:13" x14ac:dyDescent="0.35">
      <c r="K17415" s="293"/>
      <c r="M17415" s="290"/>
    </row>
    <row r="17416" spans="11:13" x14ac:dyDescent="0.35">
      <c r="K17416" s="293"/>
      <c r="M17416" s="290"/>
    </row>
    <row r="17417" spans="11:13" x14ac:dyDescent="0.35">
      <c r="K17417" s="293"/>
      <c r="M17417" s="290"/>
    </row>
    <row r="17418" spans="11:13" x14ac:dyDescent="0.35">
      <c r="K17418" s="293"/>
      <c r="M17418" s="290"/>
    </row>
    <row r="17419" spans="11:13" x14ac:dyDescent="0.35">
      <c r="K17419" s="293"/>
      <c r="M17419" s="290"/>
    </row>
    <row r="17420" spans="11:13" x14ac:dyDescent="0.35">
      <c r="K17420" s="293"/>
      <c r="M17420" s="290"/>
    </row>
    <row r="17421" spans="11:13" x14ac:dyDescent="0.35">
      <c r="K17421" s="293"/>
      <c r="M17421" s="290"/>
    </row>
    <row r="17422" spans="11:13" x14ac:dyDescent="0.35">
      <c r="K17422" s="293"/>
      <c r="M17422" s="290"/>
    </row>
    <row r="17423" spans="11:13" x14ac:dyDescent="0.35">
      <c r="K17423" s="293"/>
      <c r="M17423" s="290"/>
    </row>
    <row r="17424" spans="11:13" x14ac:dyDescent="0.35">
      <c r="K17424" s="293"/>
      <c r="M17424" s="290"/>
    </row>
    <row r="17425" spans="11:13" x14ac:dyDescent="0.35">
      <c r="K17425" s="293"/>
      <c r="M17425" s="290"/>
    </row>
    <row r="17426" spans="11:13" x14ac:dyDescent="0.35">
      <c r="K17426" s="293"/>
      <c r="M17426" s="290"/>
    </row>
    <row r="17427" spans="11:13" x14ac:dyDescent="0.35">
      <c r="K17427" s="293"/>
      <c r="M17427" s="290"/>
    </row>
    <row r="17428" spans="11:13" x14ac:dyDescent="0.35">
      <c r="K17428" s="293"/>
      <c r="M17428" s="290"/>
    </row>
    <row r="17429" spans="11:13" x14ac:dyDescent="0.35">
      <c r="K17429" s="293"/>
      <c r="M17429" s="290"/>
    </row>
    <row r="17430" spans="11:13" x14ac:dyDescent="0.35">
      <c r="K17430" s="293"/>
      <c r="M17430" s="290"/>
    </row>
    <row r="17431" spans="11:13" x14ac:dyDescent="0.35">
      <c r="K17431" s="293"/>
      <c r="M17431" s="290"/>
    </row>
    <row r="17432" spans="11:13" x14ac:dyDescent="0.35">
      <c r="K17432" s="293"/>
      <c r="M17432" s="290"/>
    </row>
    <row r="17433" spans="11:13" x14ac:dyDescent="0.35">
      <c r="K17433" s="293"/>
      <c r="M17433" s="290"/>
    </row>
    <row r="17434" spans="11:13" x14ac:dyDescent="0.35">
      <c r="K17434" s="293"/>
      <c r="M17434" s="290"/>
    </row>
    <row r="17435" spans="11:13" x14ac:dyDescent="0.35">
      <c r="K17435" s="293"/>
      <c r="M17435" s="290"/>
    </row>
    <row r="17436" spans="11:13" x14ac:dyDescent="0.35">
      <c r="K17436" s="293"/>
      <c r="M17436" s="290"/>
    </row>
    <row r="17437" spans="11:13" x14ac:dyDescent="0.35">
      <c r="K17437" s="293"/>
      <c r="M17437" s="290"/>
    </row>
    <row r="17438" spans="11:13" x14ac:dyDescent="0.35">
      <c r="K17438" s="293"/>
      <c r="M17438" s="290"/>
    </row>
    <row r="17439" spans="11:13" x14ac:dyDescent="0.35">
      <c r="K17439" s="293"/>
      <c r="M17439" s="290"/>
    </row>
    <row r="17440" spans="11:13" x14ac:dyDescent="0.35">
      <c r="K17440" s="293"/>
      <c r="M17440" s="290"/>
    </row>
    <row r="17441" spans="11:13" x14ac:dyDescent="0.35">
      <c r="K17441" s="293"/>
      <c r="M17441" s="290"/>
    </row>
    <row r="17442" spans="11:13" x14ac:dyDescent="0.35">
      <c r="K17442" s="293"/>
      <c r="M17442" s="290"/>
    </row>
    <row r="17443" spans="11:13" x14ac:dyDescent="0.35">
      <c r="K17443" s="293"/>
      <c r="M17443" s="290"/>
    </row>
    <row r="17444" spans="11:13" x14ac:dyDescent="0.35">
      <c r="K17444" s="293"/>
      <c r="M17444" s="290"/>
    </row>
    <row r="17445" spans="11:13" x14ac:dyDescent="0.35">
      <c r="K17445" s="293"/>
      <c r="M17445" s="290"/>
    </row>
    <row r="17446" spans="11:13" x14ac:dyDescent="0.35">
      <c r="K17446" s="293"/>
      <c r="M17446" s="290"/>
    </row>
    <row r="17447" spans="11:13" x14ac:dyDescent="0.35">
      <c r="K17447" s="293"/>
      <c r="M17447" s="290"/>
    </row>
    <row r="17448" spans="11:13" x14ac:dyDescent="0.35">
      <c r="K17448" s="293"/>
      <c r="M17448" s="290"/>
    </row>
    <row r="17449" spans="11:13" x14ac:dyDescent="0.35">
      <c r="K17449" s="293"/>
      <c r="M17449" s="290"/>
    </row>
    <row r="17450" spans="11:13" x14ac:dyDescent="0.35">
      <c r="K17450" s="293"/>
      <c r="M17450" s="290"/>
    </row>
    <row r="17451" spans="11:13" x14ac:dyDescent="0.35">
      <c r="K17451" s="293"/>
      <c r="M17451" s="290"/>
    </row>
    <row r="17452" spans="11:13" x14ac:dyDescent="0.35">
      <c r="K17452" s="293"/>
      <c r="M17452" s="290"/>
    </row>
    <row r="17453" spans="11:13" x14ac:dyDescent="0.35">
      <c r="K17453" s="293"/>
      <c r="M17453" s="290"/>
    </row>
    <row r="17454" spans="11:13" x14ac:dyDescent="0.35">
      <c r="K17454" s="293"/>
      <c r="M17454" s="290"/>
    </row>
    <row r="17455" spans="11:13" x14ac:dyDescent="0.35">
      <c r="K17455" s="293"/>
      <c r="M17455" s="290"/>
    </row>
    <row r="17456" spans="11:13" x14ac:dyDescent="0.35">
      <c r="K17456" s="293"/>
      <c r="M17456" s="290"/>
    </row>
    <row r="17457" spans="11:13" x14ac:dyDescent="0.35">
      <c r="K17457" s="293"/>
      <c r="M17457" s="290"/>
    </row>
    <row r="17458" spans="11:13" x14ac:dyDescent="0.35">
      <c r="K17458" s="293"/>
      <c r="M17458" s="290"/>
    </row>
    <row r="17459" spans="11:13" x14ac:dyDescent="0.35">
      <c r="K17459" s="293"/>
      <c r="M17459" s="290"/>
    </row>
    <row r="17460" spans="11:13" x14ac:dyDescent="0.35">
      <c r="K17460" s="293"/>
      <c r="M17460" s="290"/>
    </row>
    <row r="17461" spans="11:13" x14ac:dyDescent="0.35">
      <c r="K17461" s="293"/>
      <c r="M17461" s="290"/>
    </row>
    <row r="17462" spans="11:13" x14ac:dyDescent="0.35">
      <c r="K17462" s="293"/>
      <c r="M17462" s="290"/>
    </row>
    <row r="17463" spans="11:13" x14ac:dyDescent="0.35">
      <c r="K17463" s="293"/>
      <c r="M17463" s="290"/>
    </row>
    <row r="17464" spans="11:13" x14ac:dyDescent="0.35">
      <c r="K17464" s="293"/>
      <c r="M17464" s="290"/>
    </row>
    <row r="17465" spans="11:13" x14ac:dyDescent="0.35">
      <c r="K17465" s="293"/>
      <c r="M17465" s="290"/>
    </row>
    <row r="17466" spans="11:13" x14ac:dyDescent="0.35">
      <c r="K17466" s="293"/>
      <c r="M17466" s="290"/>
    </row>
    <row r="17467" spans="11:13" x14ac:dyDescent="0.35">
      <c r="K17467" s="293"/>
      <c r="M17467" s="290"/>
    </row>
    <row r="17468" spans="11:13" x14ac:dyDescent="0.35">
      <c r="K17468" s="293"/>
      <c r="M17468" s="290"/>
    </row>
    <row r="17469" spans="11:13" x14ac:dyDescent="0.35">
      <c r="K17469" s="293"/>
      <c r="M17469" s="290"/>
    </row>
    <row r="17470" spans="11:13" x14ac:dyDescent="0.35">
      <c r="K17470" s="293"/>
      <c r="M17470" s="290"/>
    </row>
    <row r="17471" spans="11:13" x14ac:dyDescent="0.35">
      <c r="K17471" s="293"/>
      <c r="M17471" s="290"/>
    </row>
    <row r="17472" spans="11:13" x14ac:dyDescent="0.35">
      <c r="K17472" s="293"/>
      <c r="M17472" s="290"/>
    </row>
    <row r="17473" spans="11:13" x14ac:dyDescent="0.35">
      <c r="K17473" s="293"/>
      <c r="M17473" s="290"/>
    </row>
    <row r="17474" spans="11:13" x14ac:dyDescent="0.35">
      <c r="K17474" s="293"/>
      <c r="M17474" s="290"/>
    </row>
    <row r="17475" spans="11:13" x14ac:dyDescent="0.35">
      <c r="K17475" s="293"/>
      <c r="M17475" s="290"/>
    </row>
    <row r="17476" spans="11:13" x14ac:dyDescent="0.35">
      <c r="K17476" s="293"/>
      <c r="M17476" s="290"/>
    </row>
    <row r="17477" spans="11:13" x14ac:dyDescent="0.35">
      <c r="K17477" s="293"/>
      <c r="M17477" s="290"/>
    </row>
    <row r="17478" spans="11:13" x14ac:dyDescent="0.35">
      <c r="K17478" s="293"/>
      <c r="M17478" s="290"/>
    </row>
    <row r="17479" spans="11:13" x14ac:dyDescent="0.35">
      <c r="K17479" s="293"/>
      <c r="M17479" s="290"/>
    </row>
    <row r="17480" spans="11:13" x14ac:dyDescent="0.35">
      <c r="K17480" s="293"/>
      <c r="M17480" s="290"/>
    </row>
    <row r="17481" spans="11:13" x14ac:dyDescent="0.35">
      <c r="K17481" s="293"/>
      <c r="M17481" s="290"/>
    </row>
    <row r="17482" spans="11:13" x14ac:dyDescent="0.35">
      <c r="K17482" s="293"/>
      <c r="M17482" s="290"/>
    </row>
    <row r="17483" spans="11:13" x14ac:dyDescent="0.35">
      <c r="K17483" s="293"/>
      <c r="M17483" s="290"/>
    </row>
    <row r="17484" spans="11:13" x14ac:dyDescent="0.35">
      <c r="K17484" s="293"/>
      <c r="M17484" s="290"/>
    </row>
    <row r="17485" spans="11:13" x14ac:dyDescent="0.35">
      <c r="K17485" s="293"/>
      <c r="M17485" s="290"/>
    </row>
    <row r="17486" spans="11:13" x14ac:dyDescent="0.35">
      <c r="K17486" s="293"/>
      <c r="M17486" s="290"/>
    </row>
    <row r="17487" spans="11:13" x14ac:dyDescent="0.35">
      <c r="K17487" s="293"/>
      <c r="M17487" s="290"/>
    </row>
    <row r="17488" spans="11:13" x14ac:dyDescent="0.35">
      <c r="K17488" s="293"/>
      <c r="M17488" s="290"/>
    </row>
    <row r="17489" spans="11:13" x14ac:dyDescent="0.35">
      <c r="K17489" s="293"/>
      <c r="M17489" s="290"/>
    </row>
    <row r="17490" spans="11:13" x14ac:dyDescent="0.35">
      <c r="K17490" s="293"/>
      <c r="M17490" s="290"/>
    </row>
    <row r="17491" spans="11:13" x14ac:dyDescent="0.35">
      <c r="K17491" s="293"/>
      <c r="M17491" s="290"/>
    </row>
    <row r="17492" spans="11:13" x14ac:dyDescent="0.35">
      <c r="K17492" s="293"/>
      <c r="M17492" s="290"/>
    </row>
    <row r="17493" spans="11:13" x14ac:dyDescent="0.35">
      <c r="K17493" s="293"/>
      <c r="M17493" s="290"/>
    </row>
    <row r="17494" spans="11:13" x14ac:dyDescent="0.35">
      <c r="K17494" s="293"/>
      <c r="M17494" s="290"/>
    </row>
    <row r="17495" spans="11:13" x14ac:dyDescent="0.35">
      <c r="K17495" s="293"/>
      <c r="M17495" s="290"/>
    </row>
    <row r="17496" spans="11:13" x14ac:dyDescent="0.35">
      <c r="K17496" s="293"/>
      <c r="M17496" s="290"/>
    </row>
    <row r="17497" spans="11:13" x14ac:dyDescent="0.35">
      <c r="K17497" s="293"/>
      <c r="M17497" s="290"/>
    </row>
    <row r="17498" spans="11:13" x14ac:dyDescent="0.35">
      <c r="K17498" s="293"/>
      <c r="M17498" s="290"/>
    </row>
    <row r="17499" spans="11:13" x14ac:dyDescent="0.35">
      <c r="K17499" s="293"/>
      <c r="M17499" s="290"/>
    </row>
    <row r="17500" spans="11:13" x14ac:dyDescent="0.35">
      <c r="K17500" s="293"/>
      <c r="M17500" s="290"/>
    </row>
    <row r="17501" spans="11:13" x14ac:dyDescent="0.35">
      <c r="K17501" s="293"/>
      <c r="M17501" s="290"/>
    </row>
    <row r="17502" spans="11:13" x14ac:dyDescent="0.35">
      <c r="K17502" s="293"/>
      <c r="M17502" s="290"/>
    </row>
    <row r="17503" spans="11:13" x14ac:dyDescent="0.35">
      <c r="K17503" s="293"/>
      <c r="M17503" s="290"/>
    </row>
    <row r="17504" spans="11:13" x14ac:dyDescent="0.35">
      <c r="K17504" s="293"/>
      <c r="M17504" s="290"/>
    </row>
    <row r="17505" spans="11:13" x14ac:dyDescent="0.35">
      <c r="K17505" s="293"/>
      <c r="M17505" s="290"/>
    </row>
    <row r="17506" spans="11:13" x14ac:dyDescent="0.35">
      <c r="K17506" s="293"/>
      <c r="M17506" s="290"/>
    </row>
    <row r="17507" spans="11:13" x14ac:dyDescent="0.35">
      <c r="K17507" s="293"/>
      <c r="M17507" s="290"/>
    </row>
    <row r="17508" spans="11:13" x14ac:dyDescent="0.35">
      <c r="K17508" s="293"/>
      <c r="M17508" s="290"/>
    </row>
    <row r="17509" spans="11:13" x14ac:dyDescent="0.35">
      <c r="K17509" s="293"/>
      <c r="M17509" s="290"/>
    </row>
    <row r="17510" spans="11:13" x14ac:dyDescent="0.35">
      <c r="K17510" s="293"/>
      <c r="M17510" s="290"/>
    </row>
    <row r="17511" spans="11:13" x14ac:dyDescent="0.35">
      <c r="K17511" s="293"/>
      <c r="M17511" s="290"/>
    </row>
    <row r="17512" spans="11:13" x14ac:dyDescent="0.35">
      <c r="K17512" s="293"/>
      <c r="M17512" s="290"/>
    </row>
    <row r="17513" spans="11:13" x14ac:dyDescent="0.35">
      <c r="K17513" s="293"/>
      <c r="M17513" s="290"/>
    </row>
    <row r="17514" spans="11:13" x14ac:dyDescent="0.35">
      <c r="K17514" s="293"/>
      <c r="M17514" s="290"/>
    </row>
    <row r="17515" spans="11:13" x14ac:dyDescent="0.35">
      <c r="K17515" s="293"/>
      <c r="M17515" s="290"/>
    </row>
    <row r="17516" spans="11:13" x14ac:dyDescent="0.35">
      <c r="K17516" s="293"/>
      <c r="M17516" s="290"/>
    </row>
    <row r="17517" spans="11:13" x14ac:dyDescent="0.35">
      <c r="K17517" s="293"/>
      <c r="M17517" s="290"/>
    </row>
    <row r="17518" spans="11:13" x14ac:dyDescent="0.35">
      <c r="K17518" s="293"/>
      <c r="M17518" s="290"/>
    </row>
    <row r="17519" spans="11:13" x14ac:dyDescent="0.35">
      <c r="K17519" s="293"/>
      <c r="M17519" s="290"/>
    </row>
    <row r="17520" spans="11:13" x14ac:dyDescent="0.35">
      <c r="K17520" s="293"/>
      <c r="M17520" s="290"/>
    </row>
    <row r="17521" spans="11:13" x14ac:dyDescent="0.35">
      <c r="K17521" s="293"/>
      <c r="M17521" s="290"/>
    </row>
    <row r="17522" spans="11:13" x14ac:dyDescent="0.35">
      <c r="K17522" s="293"/>
      <c r="M17522" s="290"/>
    </row>
    <row r="17523" spans="11:13" x14ac:dyDescent="0.35">
      <c r="K17523" s="293"/>
      <c r="M17523" s="290"/>
    </row>
    <row r="17524" spans="11:13" x14ac:dyDescent="0.35">
      <c r="K17524" s="293"/>
      <c r="M17524" s="290"/>
    </row>
    <row r="17525" spans="11:13" x14ac:dyDescent="0.35">
      <c r="K17525" s="293"/>
      <c r="M17525" s="290"/>
    </row>
    <row r="17526" spans="11:13" x14ac:dyDescent="0.35">
      <c r="K17526" s="293"/>
      <c r="M17526" s="290"/>
    </row>
    <row r="17527" spans="11:13" x14ac:dyDescent="0.35">
      <c r="K17527" s="293"/>
      <c r="M17527" s="290"/>
    </row>
    <row r="17528" spans="11:13" x14ac:dyDescent="0.35">
      <c r="K17528" s="293"/>
      <c r="M17528" s="290"/>
    </row>
    <row r="17529" spans="11:13" x14ac:dyDescent="0.35">
      <c r="K17529" s="293"/>
      <c r="M17529" s="290"/>
    </row>
    <row r="17530" spans="11:13" x14ac:dyDescent="0.35">
      <c r="K17530" s="293"/>
      <c r="M17530" s="290"/>
    </row>
    <row r="17531" spans="11:13" x14ac:dyDescent="0.35">
      <c r="K17531" s="293"/>
      <c r="M17531" s="290"/>
    </row>
    <row r="17532" spans="11:13" x14ac:dyDescent="0.35">
      <c r="K17532" s="293"/>
      <c r="M17532" s="290"/>
    </row>
    <row r="17533" spans="11:13" x14ac:dyDescent="0.35">
      <c r="K17533" s="293"/>
      <c r="M17533" s="290"/>
    </row>
    <row r="17534" spans="11:13" x14ac:dyDescent="0.35">
      <c r="K17534" s="293"/>
      <c r="M17534" s="290"/>
    </row>
    <row r="17535" spans="11:13" x14ac:dyDescent="0.35">
      <c r="K17535" s="293"/>
      <c r="M17535" s="290"/>
    </row>
    <row r="17536" spans="11:13" x14ac:dyDescent="0.35">
      <c r="K17536" s="293"/>
      <c r="M17536" s="290"/>
    </row>
    <row r="17537" spans="11:13" x14ac:dyDescent="0.35">
      <c r="K17537" s="293"/>
      <c r="M17537" s="290"/>
    </row>
    <row r="17538" spans="11:13" x14ac:dyDescent="0.35">
      <c r="K17538" s="293"/>
      <c r="M17538" s="290"/>
    </row>
    <row r="17539" spans="11:13" x14ac:dyDescent="0.35">
      <c r="K17539" s="293"/>
      <c r="M17539" s="290"/>
    </row>
    <row r="17540" spans="11:13" x14ac:dyDescent="0.35">
      <c r="K17540" s="293"/>
      <c r="M17540" s="290"/>
    </row>
    <row r="17541" spans="11:13" x14ac:dyDescent="0.35">
      <c r="K17541" s="293"/>
      <c r="M17541" s="290"/>
    </row>
    <row r="17542" spans="11:13" x14ac:dyDescent="0.35">
      <c r="K17542" s="293"/>
      <c r="M17542" s="290"/>
    </row>
    <row r="17543" spans="11:13" x14ac:dyDescent="0.35">
      <c r="K17543" s="293"/>
      <c r="M17543" s="290"/>
    </row>
    <row r="17544" spans="11:13" x14ac:dyDescent="0.35">
      <c r="K17544" s="293"/>
      <c r="M17544" s="290"/>
    </row>
    <row r="17545" spans="11:13" x14ac:dyDescent="0.35">
      <c r="K17545" s="293"/>
      <c r="M17545" s="290"/>
    </row>
    <row r="17546" spans="11:13" x14ac:dyDescent="0.35">
      <c r="K17546" s="293"/>
      <c r="M17546" s="290"/>
    </row>
    <row r="17547" spans="11:13" x14ac:dyDescent="0.35">
      <c r="K17547" s="293"/>
      <c r="M17547" s="290"/>
    </row>
    <row r="17548" spans="11:13" x14ac:dyDescent="0.35">
      <c r="K17548" s="293"/>
      <c r="M17548" s="290"/>
    </row>
    <row r="17549" spans="11:13" x14ac:dyDescent="0.35">
      <c r="K17549" s="293"/>
      <c r="M17549" s="290"/>
    </row>
    <row r="17550" spans="11:13" x14ac:dyDescent="0.35">
      <c r="K17550" s="293"/>
      <c r="M17550" s="290"/>
    </row>
    <row r="17551" spans="11:13" x14ac:dyDescent="0.35">
      <c r="K17551" s="293"/>
      <c r="M17551" s="290"/>
    </row>
    <row r="17552" spans="11:13" x14ac:dyDescent="0.35">
      <c r="K17552" s="293"/>
      <c r="M17552" s="290"/>
    </row>
    <row r="17553" spans="11:13" x14ac:dyDescent="0.35">
      <c r="K17553" s="293"/>
      <c r="M17553" s="290"/>
    </row>
    <row r="17554" spans="11:13" x14ac:dyDescent="0.35">
      <c r="K17554" s="293"/>
      <c r="M17554" s="290"/>
    </row>
    <row r="17555" spans="11:13" x14ac:dyDescent="0.35">
      <c r="K17555" s="293"/>
      <c r="M17555" s="290"/>
    </row>
    <row r="17556" spans="11:13" x14ac:dyDescent="0.35">
      <c r="K17556" s="293"/>
      <c r="M17556" s="290"/>
    </row>
    <row r="17557" spans="11:13" x14ac:dyDescent="0.35">
      <c r="K17557" s="293"/>
      <c r="M17557" s="290"/>
    </row>
    <row r="17558" spans="11:13" x14ac:dyDescent="0.35">
      <c r="K17558" s="293"/>
      <c r="M17558" s="290"/>
    </row>
    <row r="17559" spans="11:13" x14ac:dyDescent="0.35">
      <c r="K17559" s="293"/>
      <c r="M17559" s="290"/>
    </row>
    <row r="17560" spans="11:13" x14ac:dyDescent="0.35">
      <c r="K17560" s="293"/>
      <c r="M17560" s="290"/>
    </row>
    <row r="17561" spans="11:13" x14ac:dyDescent="0.35">
      <c r="K17561" s="293"/>
      <c r="M17561" s="290"/>
    </row>
    <row r="17562" spans="11:13" x14ac:dyDescent="0.35">
      <c r="K17562" s="293"/>
      <c r="M17562" s="290"/>
    </row>
    <row r="17563" spans="11:13" x14ac:dyDescent="0.35">
      <c r="K17563" s="293"/>
      <c r="M17563" s="290"/>
    </row>
    <row r="17564" spans="11:13" x14ac:dyDescent="0.35">
      <c r="K17564" s="293"/>
      <c r="M17564" s="290"/>
    </row>
    <row r="17565" spans="11:13" x14ac:dyDescent="0.35">
      <c r="K17565" s="293"/>
      <c r="M17565" s="290"/>
    </row>
    <row r="17566" spans="11:13" x14ac:dyDescent="0.35">
      <c r="K17566" s="293"/>
      <c r="M17566" s="290"/>
    </row>
    <row r="17567" spans="11:13" x14ac:dyDescent="0.35">
      <c r="K17567" s="293"/>
      <c r="M17567" s="290"/>
    </row>
    <row r="17568" spans="11:13" x14ac:dyDescent="0.35">
      <c r="K17568" s="293"/>
      <c r="M17568" s="290"/>
    </row>
    <row r="17569" spans="11:13" x14ac:dyDescent="0.35">
      <c r="K17569" s="293"/>
      <c r="M17569" s="290"/>
    </row>
    <row r="17570" spans="11:13" x14ac:dyDescent="0.35">
      <c r="K17570" s="293"/>
      <c r="M17570" s="290"/>
    </row>
    <row r="17571" spans="11:13" x14ac:dyDescent="0.35">
      <c r="K17571" s="293"/>
      <c r="M17571" s="290"/>
    </row>
    <row r="17572" spans="11:13" x14ac:dyDescent="0.35">
      <c r="K17572" s="293"/>
      <c r="M17572" s="290"/>
    </row>
    <row r="17573" spans="11:13" x14ac:dyDescent="0.35">
      <c r="K17573" s="293"/>
      <c r="M17573" s="290"/>
    </row>
    <row r="17574" spans="11:13" x14ac:dyDescent="0.35">
      <c r="K17574" s="293"/>
      <c r="M17574" s="290"/>
    </row>
    <row r="17575" spans="11:13" x14ac:dyDescent="0.35">
      <c r="K17575" s="293"/>
      <c r="M17575" s="290"/>
    </row>
    <row r="17576" spans="11:13" x14ac:dyDescent="0.35">
      <c r="K17576" s="293"/>
      <c r="M17576" s="290"/>
    </row>
    <row r="17577" spans="11:13" x14ac:dyDescent="0.35">
      <c r="K17577" s="293"/>
      <c r="M17577" s="290"/>
    </row>
    <row r="17578" spans="11:13" x14ac:dyDescent="0.35">
      <c r="K17578" s="293"/>
      <c r="M17578" s="290"/>
    </row>
    <row r="17579" spans="11:13" x14ac:dyDescent="0.35">
      <c r="K17579" s="293"/>
      <c r="M17579" s="290"/>
    </row>
    <row r="17580" spans="11:13" x14ac:dyDescent="0.35">
      <c r="K17580" s="293"/>
      <c r="M17580" s="290"/>
    </row>
    <row r="17581" spans="11:13" x14ac:dyDescent="0.35">
      <c r="K17581" s="293"/>
      <c r="M17581" s="290"/>
    </row>
    <row r="17582" spans="11:13" x14ac:dyDescent="0.35">
      <c r="K17582" s="293"/>
      <c r="M17582" s="290"/>
    </row>
    <row r="17583" spans="11:13" x14ac:dyDescent="0.35">
      <c r="K17583" s="293"/>
      <c r="M17583" s="290"/>
    </row>
    <row r="17584" spans="11:13" x14ac:dyDescent="0.35">
      <c r="K17584" s="293"/>
      <c r="M17584" s="290"/>
    </row>
    <row r="17585" spans="11:13" x14ac:dyDescent="0.35">
      <c r="K17585" s="293"/>
      <c r="M17585" s="290"/>
    </row>
    <row r="17586" spans="11:13" x14ac:dyDescent="0.35">
      <c r="K17586" s="293"/>
      <c r="M17586" s="290"/>
    </row>
    <row r="17587" spans="11:13" x14ac:dyDescent="0.35">
      <c r="K17587" s="293"/>
      <c r="M17587" s="290"/>
    </row>
    <row r="17588" spans="11:13" x14ac:dyDescent="0.35">
      <c r="K17588" s="293"/>
      <c r="M17588" s="290"/>
    </row>
    <row r="17589" spans="11:13" x14ac:dyDescent="0.35">
      <c r="K17589" s="293"/>
      <c r="M17589" s="290"/>
    </row>
    <row r="17590" spans="11:13" x14ac:dyDescent="0.35">
      <c r="K17590" s="293"/>
      <c r="M17590" s="290"/>
    </row>
    <row r="17591" spans="11:13" x14ac:dyDescent="0.35">
      <c r="K17591" s="293"/>
      <c r="M17591" s="290"/>
    </row>
    <row r="17592" spans="11:13" x14ac:dyDescent="0.35">
      <c r="K17592" s="293"/>
      <c r="M17592" s="290"/>
    </row>
    <row r="17593" spans="11:13" x14ac:dyDescent="0.35">
      <c r="K17593" s="293"/>
      <c r="M17593" s="290"/>
    </row>
    <row r="17594" spans="11:13" x14ac:dyDescent="0.35">
      <c r="K17594" s="293"/>
      <c r="M17594" s="290"/>
    </row>
    <row r="17595" spans="11:13" x14ac:dyDescent="0.35">
      <c r="K17595" s="293"/>
      <c r="M17595" s="290"/>
    </row>
    <row r="17596" spans="11:13" x14ac:dyDescent="0.35">
      <c r="K17596" s="293"/>
      <c r="M17596" s="290"/>
    </row>
    <row r="17597" spans="11:13" x14ac:dyDescent="0.35">
      <c r="K17597" s="293"/>
      <c r="M17597" s="290"/>
    </row>
    <row r="17598" spans="11:13" x14ac:dyDescent="0.35">
      <c r="K17598" s="293"/>
      <c r="M17598" s="290"/>
    </row>
    <row r="17599" spans="11:13" x14ac:dyDescent="0.35">
      <c r="K17599" s="293"/>
      <c r="M17599" s="290"/>
    </row>
    <row r="17600" spans="11:13" x14ac:dyDescent="0.35">
      <c r="K17600" s="293"/>
      <c r="M17600" s="290"/>
    </row>
    <row r="17601" spans="11:13" x14ac:dyDescent="0.35">
      <c r="K17601" s="293"/>
      <c r="M17601" s="290"/>
    </row>
    <row r="17602" spans="11:13" x14ac:dyDescent="0.35">
      <c r="K17602" s="293"/>
      <c r="M17602" s="290"/>
    </row>
    <row r="17603" spans="11:13" x14ac:dyDescent="0.35">
      <c r="K17603" s="293"/>
      <c r="M17603" s="290"/>
    </row>
    <row r="17604" spans="11:13" x14ac:dyDescent="0.35">
      <c r="K17604" s="293"/>
      <c r="M17604" s="290"/>
    </row>
    <row r="17605" spans="11:13" x14ac:dyDescent="0.35">
      <c r="K17605" s="293"/>
      <c r="M17605" s="290"/>
    </row>
    <row r="17606" spans="11:13" x14ac:dyDescent="0.35">
      <c r="K17606" s="293"/>
      <c r="M17606" s="290"/>
    </row>
    <row r="17607" spans="11:13" x14ac:dyDescent="0.35">
      <c r="K17607" s="293"/>
      <c r="M17607" s="290"/>
    </row>
    <row r="17608" spans="11:13" x14ac:dyDescent="0.35">
      <c r="K17608" s="293"/>
      <c r="M17608" s="290"/>
    </row>
    <row r="17609" spans="11:13" x14ac:dyDescent="0.35">
      <c r="K17609" s="293"/>
      <c r="M17609" s="290"/>
    </row>
    <row r="17610" spans="11:13" x14ac:dyDescent="0.35">
      <c r="K17610" s="293"/>
      <c r="M17610" s="290"/>
    </row>
    <row r="17611" spans="11:13" x14ac:dyDescent="0.35">
      <c r="K17611" s="293"/>
      <c r="M17611" s="290"/>
    </row>
    <row r="17612" spans="11:13" x14ac:dyDescent="0.35">
      <c r="K17612" s="293"/>
      <c r="M17612" s="290"/>
    </row>
    <row r="17613" spans="11:13" x14ac:dyDescent="0.35">
      <c r="K17613" s="293"/>
      <c r="M17613" s="290"/>
    </row>
    <row r="17614" spans="11:13" x14ac:dyDescent="0.35">
      <c r="K17614" s="293"/>
      <c r="M17614" s="290"/>
    </row>
    <row r="17615" spans="11:13" x14ac:dyDescent="0.35">
      <c r="K17615" s="293"/>
      <c r="M17615" s="290"/>
    </row>
    <row r="17616" spans="11:13" x14ac:dyDescent="0.35">
      <c r="K17616" s="293"/>
      <c r="M17616" s="290"/>
    </row>
    <row r="17617" spans="11:13" x14ac:dyDescent="0.35">
      <c r="K17617" s="293"/>
      <c r="M17617" s="290"/>
    </row>
    <row r="17618" spans="11:13" x14ac:dyDescent="0.35">
      <c r="K17618" s="293"/>
      <c r="M17618" s="290"/>
    </row>
    <row r="17619" spans="11:13" x14ac:dyDescent="0.35">
      <c r="K17619" s="293"/>
      <c r="M17619" s="290"/>
    </row>
    <row r="17620" spans="11:13" x14ac:dyDescent="0.35">
      <c r="K17620" s="293"/>
      <c r="M17620" s="290"/>
    </row>
    <row r="17621" spans="11:13" x14ac:dyDescent="0.35">
      <c r="K17621" s="293"/>
      <c r="M17621" s="290"/>
    </row>
    <row r="17622" spans="11:13" x14ac:dyDescent="0.35">
      <c r="K17622" s="293"/>
      <c r="M17622" s="290"/>
    </row>
    <row r="17623" spans="11:13" x14ac:dyDescent="0.35">
      <c r="K17623" s="293"/>
      <c r="M17623" s="290"/>
    </row>
    <row r="17624" spans="11:13" x14ac:dyDescent="0.35">
      <c r="K17624" s="293"/>
      <c r="M17624" s="290"/>
    </row>
    <row r="17625" spans="11:13" x14ac:dyDescent="0.35">
      <c r="K17625" s="293"/>
      <c r="M17625" s="290"/>
    </row>
    <row r="17626" spans="11:13" x14ac:dyDescent="0.35">
      <c r="K17626" s="293"/>
      <c r="M17626" s="290"/>
    </row>
    <row r="17627" spans="11:13" x14ac:dyDescent="0.35">
      <c r="K17627" s="293"/>
      <c r="M17627" s="290"/>
    </row>
    <row r="17628" spans="11:13" x14ac:dyDescent="0.35">
      <c r="K17628" s="293"/>
      <c r="M17628" s="290"/>
    </row>
    <row r="17629" spans="11:13" x14ac:dyDescent="0.35">
      <c r="K17629" s="293"/>
      <c r="M17629" s="290"/>
    </row>
    <row r="17630" spans="11:13" x14ac:dyDescent="0.35">
      <c r="K17630" s="293"/>
      <c r="M17630" s="290"/>
    </row>
    <row r="17631" spans="11:13" x14ac:dyDescent="0.35">
      <c r="K17631" s="293"/>
      <c r="M17631" s="290"/>
    </row>
    <row r="17632" spans="11:13" x14ac:dyDescent="0.35">
      <c r="K17632" s="293"/>
      <c r="M17632" s="290"/>
    </row>
    <row r="17633" spans="11:13" x14ac:dyDescent="0.35">
      <c r="K17633" s="293"/>
      <c r="M17633" s="290"/>
    </row>
    <row r="17634" spans="11:13" x14ac:dyDescent="0.35">
      <c r="K17634" s="293"/>
      <c r="M17634" s="290"/>
    </row>
    <row r="17635" spans="11:13" x14ac:dyDescent="0.35">
      <c r="K17635" s="293"/>
      <c r="M17635" s="290"/>
    </row>
    <row r="17636" spans="11:13" x14ac:dyDescent="0.35">
      <c r="K17636" s="293"/>
      <c r="M17636" s="290"/>
    </row>
    <row r="17637" spans="11:13" x14ac:dyDescent="0.35">
      <c r="K17637" s="293"/>
      <c r="M17637" s="290"/>
    </row>
    <row r="17638" spans="11:13" x14ac:dyDescent="0.35">
      <c r="K17638" s="293"/>
      <c r="M17638" s="290"/>
    </row>
    <row r="17639" spans="11:13" x14ac:dyDescent="0.35">
      <c r="K17639" s="293"/>
      <c r="M17639" s="290"/>
    </row>
    <row r="17640" spans="11:13" x14ac:dyDescent="0.35">
      <c r="K17640" s="293"/>
      <c r="M17640" s="290"/>
    </row>
    <row r="17641" spans="11:13" x14ac:dyDescent="0.35">
      <c r="K17641" s="293"/>
      <c r="M17641" s="290"/>
    </row>
    <row r="17642" spans="11:13" x14ac:dyDescent="0.35">
      <c r="K17642" s="293"/>
      <c r="M17642" s="290"/>
    </row>
    <row r="17643" spans="11:13" x14ac:dyDescent="0.35">
      <c r="K17643" s="293"/>
      <c r="M17643" s="290"/>
    </row>
    <row r="17644" spans="11:13" x14ac:dyDescent="0.35">
      <c r="K17644" s="293"/>
      <c r="M17644" s="290"/>
    </row>
    <row r="17645" spans="11:13" x14ac:dyDescent="0.35">
      <c r="K17645" s="293"/>
      <c r="M17645" s="290"/>
    </row>
    <row r="17646" spans="11:13" x14ac:dyDescent="0.35">
      <c r="K17646" s="293"/>
      <c r="M17646" s="290"/>
    </row>
    <row r="17647" spans="11:13" x14ac:dyDescent="0.35">
      <c r="K17647" s="293"/>
      <c r="M17647" s="290"/>
    </row>
    <row r="17648" spans="11:13" x14ac:dyDescent="0.35">
      <c r="K17648" s="293"/>
      <c r="M17648" s="290"/>
    </row>
    <row r="17649" spans="11:13" x14ac:dyDescent="0.35">
      <c r="K17649" s="293"/>
      <c r="M17649" s="290"/>
    </row>
    <row r="17650" spans="11:13" x14ac:dyDescent="0.35">
      <c r="K17650" s="293"/>
      <c r="M17650" s="290"/>
    </row>
    <row r="17651" spans="11:13" x14ac:dyDescent="0.35">
      <c r="K17651" s="293"/>
      <c r="M17651" s="290"/>
    </row>
    <row r="17652" spans="11:13" x14ac:dyDescent="0.35">
      <c r="K17652" s="293"/>
      <c r="M17652" s="290"/>
    </row>
    <row r="17653" spans="11:13" x14ac:dyDescent="0.35">
      <c r="K17653" s="293"/>
      <c r="M17653" s="290"/>
    </row>
    <row r="17654" spans="11:13" x14ac:dyDescent="0.35">
      <c r="K17654" s="293"/>
      <c r="M17654" s="290"/>
    </row>
    <row r="17655" spans="11:13" x14ac:dyDescent="0.35">
      <c r="K17655" s="293"/>
      <c r="M17655" s="290"/>
    </row>
    <row r="17656" spans="11:13" x14ac:dyDescent="0.35">
      <c r="K17656" s="293"/>
      <c r="M17656" s="290"/>
    </row>
    <row r="17657" spans="11:13" x14ac:dyDescent="0.35">
      <c r="K17657" s="293"/>
      <c r="M17657" s="290"/>
    </row>
    <row r="17658" spans="11:13" x14ac:dyDescent="0.35">
      <c r="K17658" s="293"/>
      <c r="M17658" s="290"/>
    </row>
    <row r="17659" spans="11:13" x14ac:dyDescent="0.35">
      <c r="K17659" s="293"/>
      <c r="M17659" s="290"/>
    </row>
    <row r="17660" spans="11:13" x14ac:dyDescent="0.35">
      <c r="K17660" s="293"/>
      <c r="M17660" s="290"/>
    </row>
    <row r="17661" spans="11:13" x14ac:dyDescent="0.35">
      <c r="K17661" s="293"/>
      <c r="M17661" s="290"/>
    </row>
    <row r="17662" spans="11:13" x14ac:dyDescent="0.35">
      <c r="K17662" s="293"/>
      <c r="M17662" s="290"/>
    </row>
    <row r="17663" spans="11:13" x14ac:dyDescent="0.35">
      <c r="K17663" s="293"/>
      <c r="M17663" s="290"/>
    </row>
    <row r="17664" spans="11:13" x14ac:dyDescent="0.35">
      <c r="K17664" s="293"/>
      <c r="M17664" s="290"/>
    </row>
    <row r="17665" spans="11:13" x14ac:dyDescent="0.35">
      <c r="K17665" s="293"/>
      <c r="M17665" s="290"/>
    </row>
    <row r="17666" spans="11:13" x14ac:dyDescent="0.35">
      <c r="K17666" s="293"/>
      <c r="M17666" s="290"/>
    </row>
    <row r="17667" spans="11:13" x14ac:dyDescent="0.35">
      <c r="K17667" s="293"/>
      <c r="M17667" s="290"/>
    </row>
    <row r="17668" spans="11:13" x14ac:dyDescent="0.35">
      <c r="K17668" s="293"/>
      <c r="M17668" s="290"/>
    </row>
    <row r="17669" spans="11:13" x14ac:dyDescent="0.35">
      <c r="K17669" s="293"/>
      <c r="M17669" s="290"/>
    </row>
    <row r="17670" spans="11:13" x14ac:dyDescent="0.35">
      <c r="K17670" s="293"/>
      <c r="M17670" s="290"/>
    </row>
    <row r="17671" spans="11:13" x14ac:dyDescent="0.35">
      <c r="K17671" s="293"/>
      <c r="M17671" s="290"/>
    </row>
    <row r="17672" spans="11:13" x14ac:dyDescent="0.35">
      <c r="K17672" s="293"/>
      <c r="M17672" s="290"/>
    </row>
    <row r="17673" spans="11:13" x14ac:dyDescent="0.35">
      <c r="K17673" s="293"/>
      <c r="M17673" s="290"/>
    </row>
    <row r="17674" spans="11:13" x14ac:dyDescent="0.35">
      <c r="K17674" s="293"/>
      <c r="M17674" s="290"/>
    </row>
    <row r="17675" spans="11:13" x14ac:dyDescent="0.35">
      <c r="K17675" s="293"/>
      <c r="M17675" s="290"/>
    </row>
    <row r="17676" spans="11:13" x14ac:dyDescent="0.35">
      <c r="K17676" s="293"/>
      <c r="M17676" s="290"/>
    </row>
    <row r="17677" spans="11:13" x14ac:dyDescent="0.35">
      <c r="K17677" s="293"/>
      <c r="M17677" s="290"/>
    </row>
    <row r="17678" spans="11:13" x14ac:dyDescent="0.35">
      <c r="K17678" s="293"/>
      <c r="M17678" s="290"/>
    </row>
    <row r="17679" spans="11:13" x14ac:dyDescent="0.35">
      <c r="K17679" s="293"/>
      <c r="M17679" s="290"/>
    </row>
    <row r="17680" spans="11:13" x14ac:dyDescent="0.35">
      <c r="K17680" s="293"/>
      <c r="M17680" s="290"/>
    </row>
    <row r="17681" spans="11:13" x14ac:dyDescent="0.35">
      <c r="K17681" s="293"/>
      <c r="M17681" s="290"/>
    </row>
    <row r="17682" spans="11:13" x14ac:dyDescent="0.35">
      <c r="K17682" s="293"/>
      <c r="M17682" s="290"/>
    </row>
    <row r="17683" spans="11:13" x14ac:dyDescent="0.35">
      <c r="K17683" s="293"/>
      <c r="M17683" s="290"/>
    </row>
    <row r="17684" spans="11:13" x14ac:dyDescent="0.35">
      <c r="K17684" s="293"/>
      <c r="M17684" s="290"/>
    </row>
    <row r="17685" spans="11:13" x14ac:dyDescent="0.35">
      <c r="K17685" s="293"/>
      <c r="M17685" s="290"/>
    </row>
    <row r="17686" spans="11:13" x14ac:dyDescent="0.35">
      <c r="K17686" s="293"/>
      <c r="M17686" s="290"/>
    </row>
    <row r="17687" spans="11:13" x14ac:dyDescent="0.35">
      <c r="K17687" s="293"/>
      <c r="M17687" s="290"/>
    </row>
    <row r="17688" spans="11:13" x14ac:dyDescent="0.35">
      <c r="K17688" s="293"/>
      <c r="M17688" s="290"/>
    </row>
    <row r="17689" spans="11:13" x14ac:dyDescent="0.35">
      <c r="K17689" s="293"/>
      <c r="M17689" s="290"/>
    </row>
    <row r="17690" spans="11:13" x14ac:dyDescent="0.35">
      <c r="K17690" s="293"/>
      <c r="M17690" s="290"/>
    </row>
    <row r="17691" spans="11:13" x14ac:dyDescent="0.35">
      <c r="K17691" s="293"/>
      <c r="M17691" s="290"/>
    </row>
    <row r="17692" spans="11:13" x14ac:dyDescent="0.35">
      <c r="K17692" s="293"/>
      <c r="M17692" s="290"/>
    </row>
    <row r="17693" spans="11:13" x14ac:dyDescent="0.35">
      <c r="K17693" s="293"/>
      <c r="M17693" s="290"/>
    </row>
    <row r="17694" spans="11:13" x14ac:dyDescent="0.35">
      <c r="K17694" s="293"/>
      <c r="M17694" s="290"/>
    </row>
    <row r="17695" spans="11:13" x14ac:dyDescent="0.35">
      <c r="K17695" s="293"/>
      <c r="M17695" s="290"/>
    </row>
    <row r="17696" spans="11:13" x14ac:dyDescent="0.35">
      <c r="K17696" s="293"/>
      <c r="M17696" s="290"/>
    </row>
    <row r="17697" spans="11:13" x14ac:dyDescent="0.35">
      <c r="K17697" s="293"/>
      <c r="M17697" s="290"/>
    </row>
    <row r="17698" spans="11:13" x14ac:dyDescent="0.35">
      <c r="K17698" s="293"/>
      <c r="M17698" s="290"/>
    </row>
    <row r="17699" spans="11:13" x14ac:dyDescent="0.35">
      <c r="K17699" s="293"/>
      <c r="M17699" s="290"/>
    </row>
    <row r="17700" spans="11:13" x14ac:dyDescent="0.35">
      <c r="K17700" s="293"/>
      <c r="M17700" s="290"/>
    </row>
    <row r="17701" spans="11:13" x14ac:dyDescent="0.35">
      <c r="K17701" s="293"/>
      <c r="M17701" s="290"/>
    </row>
    <row r="17702" spans="11:13" x14ac:dyDescent="0.35">
      <c r="K17702" s="293"/>
      <c r="M17702" s="290"/>
    </row>
    <row r="17703" spans="11:13" x14ac:dyDescent="0.35">
      <c r="K17703" s="293"/>
      <c r="M17703" s="290"/>
    </row>
    <row r="17704" spans="11:13" x14ac:dyDescent="0.35">
      <c r="K17704" s="293"/>
      <c r="M17704" s="290"/>
    </row>
    <row r="17705" spans="11:13" x14ac:dyDescent="0.35">
      <c r="K17705" s="293"/>
      <c r="M17705" s="290"/>
    </row>
    <row r="17706" spans="11:13" x14ac:dyDescent="0.35">
      <c r="K17706" s="293"/>
      <c r="M17706" s="290"/>
    </row>
    <row r="17707" spans="11:13" x14ac:dyDescent="0.35">
      <c r="K17707" s="293"/>
      <c r="M17707" s="290"/>
    </row>
    <row r="17708" spans="11:13" x14ac:dyDescent="0.35">
      <c r="K17708" s="293"/>
      <c r="M17708" s="290"/>
    </row>
    <row r="17709" spans="11:13" x14ac:dyDescent="0.35">
      <c r="K17709" s="293"/>
      <c r="M17709" s="290"/>
    </row>
    <row r="17710" spans="11:13" x14ac:dyDescent="0.35">
      <c r="K17710" s="293"/>
      <c r="M17710" s="290"/>
    </row>
    <row r="17711" spans="11:13" x14ac:dyDescent="0.35">
      <c r="K17711" s="293"/>
      <c r="M17711" s="290"/>
    </row>
    <row r="17712" spans="11:13" x14ac:dyDescent="0.35">
      <c r="K17712" s="293"/>
      <c r="M17712" s="290"/>
    </row>
    <row r="17713" spans="11:13" x14ac:dyDescent="0.35">
      <c r="K17713" s="293"/>
      <c r="M17713" s="290"/>
    </row>
    <row r="17714" spans="11:13" x14ac:dyDescent="0.35">
      <c r="K17714" s="293"/>
      <c r="M17714" s="290"/>
    </row>
    <row r="17715" spans="11:13" x14ac:dyDescent="0.35">
      <c r="K17715" s="293"/>
      <c r="M17715" s="290"/>
    </row>
    <row r="17716" spans="11:13" x14ac:dyDescent="0.35">
      <c r="K17716" s="293"/>
      <c r="M17716" s="290"/>
    </row>
    <row r="17717" spans="11:13" x14ac:dyDescent="0.35">
      <c r="K17717" s="293"/>
      <c r="M17717" s="290"/>
    </row>
    <row r="17718" spans="11:13" x14ac:dyDescent="0.35">
      <c r="K17718" s="293"/>
      <c r="M17718" s="290"/>
    </row>
    <row r="17719" spans="11:13" x14ac:dyDescent="0.35">
      <c r="K17719" s="293"/>
      <c r="M17719" s="290"/>
    </row>
    <row r="17720" spans="11:13" x14ac:dyDescent="0.35">
      <c r="K17720" s="293"/>
      <c r="M17720" s="290"/>
    </row>
    <row r="17721" spans="11:13" x14ac:dyDescent="0.35">
      <c r="K17721" s="293"/>
      <c r="M17721" s="290"/>
    </row>
    <row r="17722" spans="11:13" x14ac:dyDescent="0.35">
      <c r="K17722" s="293"/>
      <c r="M17722" s="290"/>
    </row>
    <row r="17723" spans="11:13" x14ac:dyDescent="0.35">
      <c r="K17723" s="293"/>
      <c r="M17723" s="290"/>
    </row>
    <row r="17724" spans="11:13" x14ac:dyDescent="0.35">
      <c r="K17724" s="293"/>
      <c r="M17724" s="290"/>
    </row>
    <row r="17725" spans="11:13" x14ac:dyDescent="0.35">
      <c r="K17725" s="293"/>
      <c r="M17725" s="290"/>
    </row>
    <row r="17726" spans="11:13" x14ac:dyDescent="0.35">
      <c r="K17726" s="293"/>
      <c r="M17726" s="290"/>
    </row>
    <row r="17727" spans="11:13" x14ac:dyDescent="0.35">
      <c r="K17727" s="293"/>
      <c r="M17727" s="290"/>
    </row>
    <row r="17728" spans="11:13" x14ac:dyDescent="0.35">
      <c r="K17728" s="293"/>
      <c r="M17728" s="290"/>
    </row>
    <row r="17729" spans="11:13" x14ac:dyDescent="0.35">
      <c r="K17729" s="293"/>
      <c r="M17729" s="290"/>
    </row>
    <row r="17730" spans="11:13" x14ac:dyDescent="0.35">
      <c r="K17730" s="293"/>
      <c r="M17730" s="290"/>
    </row>
    <row r="17731" spans="11:13" x14ac:dyDescent="0.35">
      <c r="K17731" s="293"/>
      <c r="M17731" s="290"/>
    </row>
    <row r="17732" spans="11:13" x14ac:dyDescent="0.35">
      <c r="K17732" s="293"/>
      <c r="M17732" s="290"/>
    </row>
    <row r="17733" spans="11:13" x14ac:dyDescent="0.35">
      <c r="K17733" s="293"/>
      <c r="M17733" s="290"/>
    </row>
    <row r="17734" spans="11:13" x14ac:dyDescent="0.35">
      <c r="K17734" s="293"/>
      <c r="M17734" s="290"/>
    </row>
    <row r="17735" spans="11:13" x14ac:dyDescent="0.35">
      <c r="K17735" s="293"/>
      <c r="M17735" s="290"/>
    </row>
    <row r="17736" spans="11:13" x14ac:dyDescent="0.35">
      <c r="K17736" s="293"/>
      <c r="M17736" s="290"/>
    </row>
    <row r="17737" spans="11:13" x14ac:dyDescent="0.35">
      <c r="K17737" s="293"/>
      <c r="M17737" s="290"/>
    </row>
    <row r="17738" spans="11:13" x14ac:dyDescent="0.35">
      <c r="K17738" s="293"/>
      <c r="M17738" s="290"/>
    </row>
    <row r="17739" spans="11:13" x14ac:dyDescent="0.35">
      <c r="K17739" s="293"/>
      <c r="M17739" s="290"/>
    </row>
    <row r="17740" spans="11:13" x14ac:dyDescent="0.35">
      <c r="K17740" s="293"/>
      <c r="M17740" s="290"/>
    </row>
    <row r="17741" spans="11:13" x14ac:dyDescent="0.35">
      <c r="K17741" s="293"/>
      <c r="M17741" s="290"/>
    </row>
    <row r="17742" spans="11:13" x14ac:dyDescent="0.35">
      <c r="K17742" s="293"/>
      <c r="M17742" s="290"/>
    </row>
    <row r="17743" spans="11:13" x14ac:dyDescent="0.35">
      <c r="K17743" s="293"/>
      <c r="M17743" s="290"/>
    </row>
    <row r="17744" spans="11:13" x14ac:dyDescent="0.35">
      <c r="K17744" s="293"/>
      <c r="M17744" s="290"/>
    </row>
    <row r="17745" spans="11:13" x14ac:dyDescent="0.35">
      <c r="K17745" s="293"/>
      <c r="M17745" s="290"/>
    </row>
    <row r="17746" spans="11:13" x14ac:dyDescent="0.35">
      <c r="K17746" s="293"/>
      <c r="M17746" s="290"/>
    </row>
    <row r="17747" spans="11:13" x14ac:dyDescent="0.35">
      <c r="K17747" s="293"/>
      <c r="M17747" s="290"/>
    </row>
    <row r="17748" spans="11:13" x14ac:dyDescent="0.35">
      <c r="K17748" s="293"/>
      <c r="M17748" s="290"/>
    </row>
    <row r="17749" spans="11:13" x14ac:dyDescent="0.35">
      <c r="K17749" s="293"/>
      <c r="M17749" s="290"/>
    </row>
    <row r="17750" spans="11:13" x14ac:dyDescent="0.35">
      <c r="K17750" s="293"/>
      <c r="M17750" s="290"/>
    </row>
    <row r="17751" spans="11:13" x14ac:dyDescent="0.35">
      <c r="K17751" s="293"/>
      <c r="M17751" s="290"/>
    </row>
    <row r="17752" spans="11:13" x14ac:dyDescent="0.35">
      <c r="K17752" s="293"/>
      <c r="M17752" s="290"/>
    </row>
    <row r="17753" spans="11:13" x14ac:dyDescent="0.35">
      <c r="K17753" s="293"/>
      <c r="M17753" s="290"/>
    </row>
    <row r="17754" spans="11:13" x14ac:dyDescent="0.35">
      <c r="K17754" s="293"/>
      <c r="M17754" s="290"/>
    </row>
    <row r="17755" spans="11:13" x14ac:dyDescent="0.35">
      <c r="K17755" s="293"/>
      <c r="M17755" s="290"/>
    </row>
    <row r="17756" spans="11:13" x14ac:dyDescent="0.35">
      <c r="K17756" s="293"/>
      <c r="M17756" s="290"/>
    </row>
    <row r="17757" spans="11:13" x14ac:dyDescent="0.35">
      <c r="K17757" s="293"/>
      <c r="M17757" s="290"/>
    </row>
    <row r="17758" spans="11:13" x14ac:dyDescent="0.35">
      <c r="K17758" s="293"/>
      <c r="M17758" s="290"/>
    </row>
    <row r="17759" spans="11:13" x14ac:dyDescent="0.35">
      <c r="K17759" s="293"/>
      <c r="M17759" s="290"/>
    </row>
    <row r="17760" spans="11:13" x14ac:dyDescent="0.35">
      <c r="K17760" s="293"/>
      <c r="M17760" s="290"/>
    </row>
    <row r="17761" spans="11:13" x14ac:dyDescent="0.35">
      <c r="K17761" s="293"/>
      <c r="M17761" s="290"/>
    </row>
    <row r="17762" spans="11:13" x14ac:dyDescent="0.35">
      <c r="K17762" s="293"/>
      <c r="M17762" s="290"/>
    </row>
    <row r="17763" spans="11:13" x14ac:dyDescent="0.35">
      <c r="K17763" s="293"/>
      <c r="M17763" s="290"/>
    </row>
    <row r="17764" spans="11:13" x14ac:dyDescent="0.35">
      <c r="K17764" s="293"/>
      <c r="M17764" s="290"/>
    </row>
    <row r="17765" spans="11:13" x14ac:dyDescent="0.35">
      <c r="K17765" s="293"/>
      <c r="M17765" s="290"/>
    </row>
    <row r="17766" spans="11:13" x14ac:dyDescent="0.35">
      <c r="K17766" s="293"/>
      <c r="M17766" s="290"/>
    </row>
    <row r="17767" spans="11:13" x14ac:dyDescent="0.35">
      <c r="K17767" s="293"/>
      <c r="M17767" s="290"/>
    </row>
    <row r="17768" spans="11:13" x14ac:dyDescent="0.35">
      <c r="K17768" s="293"/>
      <c r="M17768" s="290"/>
    </row>
    <row r="17769" spans="11:13" x14ac:dyDescent="0.35">
      <c r="K17769" s="293"/>
      <c r="M17769" s="290"/>
    </row>
    <row r="17770" spans="11:13" x14ac:dyDescent="0.35">
      <c r="K17770" s="293"/>
      <c r="M17770" s="290"/>
    </row>
    <row r="17771" spans="11:13" x14ac:dyDescent="0.35">
      <c r="K17771" s="293"/>
      <c r="M17771" s="290"/>
    </row>
    <row r="17772" spans="11:13" x14ac:dyDescent="0.35">
      <c r="K17772" s="293"/>
      <c r="M17772" s="290"/>
    </row>
    <row r="17773" spans="11:13" x14ac:dyDescent="0.35">
      <c r="K17773" s="293"/>
      <c r="M17773" s="290"/>
    </row>
    <row r="17774" spans="11:13" x14ac:dyDescent="0.35">
      <c r="K17774" s="293"/>
      <c r="M17774" s="290"/>
    </row>
    <row r="17775" spans="11:13" x14ac:dyDescent="0.35">
      <c r="K17775" s="293"/>
      <c r="M17775" s="290"/>
    </row>
    <row r="17776" spans="11:13" x14ac:dyDescent="0.35">
      <c r="K17776" s="293"/>
      <c r="M17776" s="290"/>
    </row>
    <row r="17777" spans="11:13" x14ac:dyDescent="0.35">
      <c r="K17777" s="293"/>
      <c r="M17777" s="290"/>
    </row>
    <row r="17778" spans="11:13" x14ac:dyDescent="0.35">
      <c r="K17778" s="293"/>
      <c r="M17778" s="290"/>
    </row>
    <row r="17779" spans="11:13" x14ac:dyDescent="0.35">
      <c r="K17779" s="293"/>
      <c r="M17779" s="290"/>
    </row>
    <row r="17780" spans="11:13" x14ac:dyDescent="0.35">
      <c r="K17780" s="293"/>
      <c r="M17780" s="290"/>
    </row>
    <row r="17781" spans="11:13" x14ac:dyDescent="0.35">
      <c r="K17781" s="293"/>
      <c r="M17781" s="290"/>
    </row>
    <row r="17782" spans="11:13" x14ac:dyDescent="0.35">
      <c r="K17782" s="293"/>
      <c r="M17782" s="290"/>
    </row>
    <row r="17783" spans="11:13" x14ac:dyDescent="0.35">
      <c r="K17783" s="293"/>
      <c r="M17783" s="290"/>
    </row>
    <row r="17784" spans="11:13" x14ac:dyDescent="0.35">
      <c r="K17784" s="293"/>
      <c r="M17784" s="290"/>
    </row>
    <row r="17785" spans="11:13" x14ac:dyDescent="0.35">
      <c r="K17785" s="293"/>
      <c r="M17785" s="290"/>
    </row>
    <row r="17786" spans="11:13" x14ac:dyDescent="0.35">
      <c r="K17786" s="293"/>
      <c r="M17786" s="290"/>
    </row>
    <row r="17787" spans="11:13" x14ac:dyDescent="0.35">
      <c r="K17787" s="293"/>
      <c r="M17787" s="290"/>
    </row>
    <row r="17788" spans="11:13" x14ac:dyDescent="0.35">
      <c r="K17788" s="293"/>
      <c r="M17788" s="290"/>
    </row>
    <row r="17789" spans="11:13" x14ac:dyDescent="0.35">
      <c r="K17789" s="293"/>
      <c r="M17789" s="290"/>
    </row>
    <row r="17790" spans="11:13" x14ac:dyDescent="0.35">
      <c r="K17790" s="293"/>
      <c r="M17790" s="290"/>
    </row>
    <row r="17791" spans="11:13" x14ac:dyDescent="0.35">
      <c r="K17791" s="293"/>
      <c r="M17791" s="290"/>
    </row>
    <row r="17792" spans="11:13" x14ac:dyDescent="0.35">
      <c r="K17792" s="293"/>
      <c r="M17792" s="290"/>
    </row>
    <row r="17793" spans="11:13" x14ac:dyDescent="0.35">
      <c r="K17793" s="293"/>
      <c r="M17793" s="290"/>
    </row>
    <row r="17794" spans="11:13" x14ac:dyDescent="0.35">
      <c r="K17794" s="293"/>
      <c r="M17794" s="290"/>
    </row>
    <row r="17795" spans="11:13" x14ac:dyDescent="0.35">
      <c r="K17795" s="293"/>
      <c r="M17795" s="290"/>
    </row>
    <row r="17796" spans="11:13" x14ac:dyDescent="0.35">
      <c r="K17796" s="293"/>
      <c r="M17796" s="290"/>
    </row>
    <row r="17797" spans="11:13" x14ac:dyDescent="0.35">
      <c r="K17797" s="293"/>
      <c r="M17797" s="290"/>
    </row>
    <row r="17798" spans="11:13" x14ac:dyDescent="0.35">
      <c r="K17798" s="293"/>
      <c r="M17798" s="290"/>
    </row>
    <row r="17799" spans="11:13" x14ac:dyDescent="0.35">
      <c r="K17799" s="293"/>
      <c r="M17799" s="290"/>
    </row>
    <row r="17800" spans="11:13" x14ac:dyDescent="0.35">
      <c r="K17800" s="293"/>
      <c r="M17800" s="290"/>
    </row>
    <row r="17801" spans="11:13" x14ac:dyDescent="0.35">
      <c r="K17801" s="293"/>
      <c r="M17801" s="290"/>
    </row>
    <row r="17802" spans="11:13" x14ac:dyDescent="0.35">
      <c r="K17802" s="293"/>
      <c r="M17802" s="290"/>
    </row>
    <row r="17803" spans="11:13" x14ac:dyDescent="0.35">
      <c r="K17803" s="293"/>
      <c r="M17803" s="290"/>
    </row>
    <row r="17804" spans="11:13" x14ac:dyDescent="0.35">
      <c r="K17804" s="293"/>
      <c r="M17804" s="290"/>
    </row>
    <row r="17805" spans="11:13" x14ac:dyDescent="0.35">
      <c r="K17805" s="293"/>
      <c r="M17805" s="290"/>
    </row>
    <row r="17806" spans="11:13" x14ac:dyDescent="0.35">
      <c r="K17806" s="293"/>
      <c r="M17806" s="290"/>
    </row>
    <row r="17807" spans="11:13" x14ac:dyDescent="0.35">
      <c r="K17807" s="293"/>
      <c r="M17807" s="290"/>
    </row>
    <row r="17808" spans="11:13" x14ac:dyDescent="0.35">
      <c r="K17808" s="293"/>
      <c r="M17808" s="290"/>
    </row>
    <row r="17809" spans="11:13" x14ac:dyDescent="0.35">
      <c r="K17809" s="293"/>
      <c r="M17809" s="290"/>
    </row>
    <row r="17810" spans="11:13" x14ac:dyDescent="0.35">
      <c r="K17810" s="293"/>
      <c r="M17810" s="290"/>
    </row>
    <row r="17811" spans="11:13" x14ac:dyDescent="0.35">
      <c r="K17811" s="293"/>
      <c r="M17811" s="290"/>
    </row>
    <row r="17812" spans="11:13" x14ac:dyDescent="0.35">
      <c r="K17812" s="293"/>
      <c r="M17812" s="290"/>
    </row>
    <row r="17813" spans="11:13" x14ac:dyDescent="0.35">
      <c r="K17813" s="293"/>
      <c r="M17813" s="290"/>
    </row>
    <row r="17814" spans="11:13" x14ac:dyDescent="0.35">
      <c r="K17814" s="293"/>
      <c r="M17814" s="290"/>
    </row>
    <row r="17815" spans="11:13" x14ac:dyDescent="0.35">
      <c r="K17815" s="293"/>
      <c r="M17815" s="290"/>
    </row>
    <row r="17816" spans="11:13" x14ac:dyDescent="0.35">
      <c r="K17816" s="293"/>
      <c r="M17816" s="290"/>
    </row>
    <row r="17817" spans="11:13" x14ac:dyDescent="0.35">
      <c r="K17817" s="293"/>
      <c r="M17817" s="290"/>
    </row>
    <row r="17818" spans="11:13" x14ac:dyDescent="0.35">
      <c r="K17818" s="293"/>
      <c r="M17818" s="290"/>
    </row>
    <row r="17819" spans="11:13" x14ac:dyDescent="0.35">
      <c r="K17819" s="293"/>
      <c r="M17819" s="290"/>
    </row>
    <row r="17820" spans="11:13" x14ac:dyDescent="0.35">
      <c r="K17820" s="293"/>
      <c r="M17820" s="290"/>
    </row>
    <row r="17821" spans="11:13" x14ac:dyDescent="0.35">
      <c r="K17821" s="293"/>
      <c r="M17821" s="290"/>
    </row>
    <row r="17822" spans="11:13" x14ac:dyDescent="0.35">
      <c r="K17822" s="293"/>
      <c r="M17822" s="290"/>
    </row>
    <row r="17823" spans="11:13" x14ac:dyDescent="0.35">
      <c r="K17823" s="293"/>
      <c r="M17823" s="290"/>
    </row>
    <row r="17824" spans="11:13" x14ac:dyDescent="0.35">
      <c r="K17824" s="293"/>
      <c r="M17824" s="290"/>
    </row>
    <row r="17825" spans="11:13" x14ac:dyDescent="0.35">
      <c r="K17825" s="293"/>
      <c r="M17825" s="290"/>
    </row>
    <row r="17826" spans="11:13" x14ac:dyDescent="0.35">
      <c r="K17826" s="293"/>
      <c r="M17826" s="290"/>
    </row>
    <row r="17827" spans="11:13" x14ac:dyDescent="0.35">
      <c r="K17827" s="293"/>
      <c r="M17827" s="290"/>
    </row>
    <row r="17828" spans="11:13" x14ac:dyDescent="0.35">
      <c r="K17828" s="293"/>
      <c r="M17828" s="290"/>
    </row>
    <row r="17829" spans="11:13" x14ac:dyDescent="0.35">
      <c r="K17829" s="293"/>
      <c r="M17829" s="290"/>
    </row>
    <row r="17830" spans="11:13" x14ac:dyDescent="0.35">
      <c r="K17830" s="293"/>
      <c r="M17830" s="290"/>
    </row>
    <row r="17831" spans="11:13" x14ac:dyDescent="0.35">
      <c r="K17831" s="293"/>
      <c r="M17831" s="290"/>
    </row>
    <row r="17832" spans="11:13" x14ac:dyDescent="0.35">
      <c r="K17832" s="293"/>
      <c r="M17832" s="290"/>
    </row>
    <row r="17833" spans="11:13" x14ac:dyDescent="0.35">
      <c r="K17833" s="293"/>
      <c r="M17833" s="290"/>
    </row>
    <row r="17834" spans="11:13" x14ac:dyDescent="0.35">
      <c r="K17834" s="293"/>
      <c r="M17834" s="290"/>
    </row>
    <row r="17835" spans="11:13" x14ac:dyDescent="0.35">
      <c r="K17835" s="293"/>
      <c r="M17835" s="290"/>
    </row>
    <row r="17836" spans="11:13" x14ac:dyDescent="0.35">
      <c r="K17836" s="293"/>
      <c r="M17836" s="290"/>
    </row>
    <row r="17837" spans="11:13" x14ac:dyDescent="0.35">
      <c r="K17837" s="293"/>
      <c r="M17837" s="290"/>
    </row>
    <row r="17838" spans="11:13" x14ac:dyDescent="0.35">
      <c r="K17838" s="293"/>
      <c r="M17838" s="290"/>
    </row>
    <row r="17839" spans="11:13" x14ac:dyDescent="0.35">
      <c r="K17839" s="293"/>
      <c r="M17839" s="290"/>
    </row>
    <row r="17840" spans="11:13" x14ac:dyDescent="0.35">
      <c r="K17840" s="293"/>
      <c r="M17840" s="290"/>
    </row>
    <row r="17841" spans="11:13" x14ac:dyDescent="0.35">
      <c r="K17841" s="293"/>
      <c r="M17841" s="290"/>
    </row>
    <row r="17842" spans="11:13" x14ac:dyDescent="0.35">
      <c r="K17842" s="293"/>
      <c r="M17842" s="290"/>
    </row>
    <row r="17843" spans="11:13" x14ac:dyDescent="0.35">
      <c r="K17843" s="293"/>
      <c r="M17843" s="290"/>
    </row>
    <row r="17844" spans="11:13" x14ac:dyDescent="0.35">
      <c r="K17844" s="293"/>
      <c r="M17844" s="290"/>
    </row>
    <row r="17845" spans="11:13" x14ac:dyDescent="0.35">
      <c r="K17845" s="293"/>
      <c r="M17845" s="290"/>
    </row>
    <row r="17846" spans="11:13" x14ac:dyDescent="0.35">
      <c r="K17846" s="293"/>
      <c r="M17846" s="290"/>
    </row>
    <row r="17847" spans="11:13" x14ac:dyDescent="0.35">
      <c r="K17847" s="293"/>
      <c r="M17847" s="290"/>
    </row>
    <row r="17848" spans="11:13" x14ac:dyDescent="0.35">
      <c r="K17848" s="293"/>
      <c r="M17848" s="290"/>
    </row>
    <row r="17849" spans="11:13" x14ac:dyDescent="0.35">
      <c r="K17849" s="293"/>
      <c r="M17849" s="290"/>
    </row>
    <row r="17850" spans="11:13" x14ac:dyDescent="0.35">
      <c r="K17850" s="293"/>
      <c r="M17850" s="290"/>
    </row>
    <row r="17851" spans="11:13" x14ac:dyDescent="0.35">
      <c r="K17851" s="293"/>
      <c r="M17851" s="290"/>
    </row>
    <row r="17852" spans="11:13" x14ac:dyDescent="0.35">
      <c r="K17852" s="293"/>
      <c r="M17852" s="290"/>
    </row>
    <row r="17853" spans="11:13" x14ac:dyDescent="0.35">
      <c r="K17853" s="293"/>
      <c r="M17853" s="290"/>
    </row>
    <row r="17854" spans="11:13" x14ac:dyDescent="0.35">
      <c r="K17854" s="293"/>
      <c r="M17854" s="290"/>
    </row>
    <row r="17855" spans="11:13" x14ac:dyDescent="0.35">
      <c r="K17855" s="293"/>
      <c r="M17855" s="290"/>
    </row>
    <row r="17856" spans="11:13" x14ac:dyDescent="0.35">
      <c r="K17856" s="293"/>
      <c r="M17856" s="290"/>
    </row>
    <row r="17857" spans="11:13" x14ac:dyDescent="0.35">
      <c r="K17857" s="293"/>
      <c r="M17857" s="290"/>
    </row>
    <row r="17858" spans="11:13" x14ac:dyDescent="0.35">
      <c r="K17858" s="293"/>
      <c r="M17858" s="290"/>
    </row>
    <row r="17859" spans="11:13" x14ac:dyDescent="0.35">
      <c r="K17859" s="293"/>
      <c r="M17859" s="290"/>
    </row>
    <row r="17860" spans="11:13" x14ac:dyDescent="0.35">
      <c r="K17860" s="293"/>
      <c r="M17860" s="290"/>
    </row>
    <row r="17861" spans="11:13" x14ac:dyDescent="0.35">
      <c r="K17861" s="293"/>
      <c r="M17861" s="290"/>
    </row>
    <row r="17862" spans="11:13" x14ac:dyDescent="0.35">
      <c r="K17862" s="293"/>
      <c r="M17862" s="290"/>
    </row>
    <row r="17863" spans="11:13" x14ac:dyDescent="0.35">
      <c r="K17863" s="293"/>
      <c r="M17863" s="290"/>
    </row>
    <row r="17864" spans="11:13" x14ac:dyDescent="0.35">
      <c r="K17864" s="293"/>
      <c r="M17864" s="290"/>
    </row>
    <row r="17865" spans="11:13" x14ac:dyDescent="0.35">
      <c r="K17865" s="293"/>
      <c r="M17865" s="290"/>
    </row>
    <row r="17866" spans="11:13" x14ac:dyDescent="0.35">
      <c r="K17866" s="293"/>
      <c r="M17866" s="290"/>
    </row>
    <row r="17867" spans="11:13" x14ac:dyDescent="0.35">
      <c r="K17867" s="293"/>
      <c r="M17867" s="290"/>
    </row>
    <row r="17868" spans="11:13" x14ac:dyDescent="0.35">
      <c r="K17868" s="293"/>
      <c r="M17868" s="290"/>
    </row>
    <row r="17869" spans="11:13" x14ac:dyDescent="0.35">
      <c r="K17869" s="293"/>
      <c r="M17869" s="290"/>
    </row>
    <row r="17870" spans="11:13" x14ac:dyDescent="0.35">
      <c r="K17870" s="293"/>
      <c r="M17870" s="290"/>
    </row>
    <row r="17871" spans="11:13" x14ac:dyDescent="0.35">
      <c r="K17871" s="293"/>
      <c r="M17871" s="290"/>
    </row>
    <row r="17872" spans="11:13" x14ac:dyDescent="0.35">
      <c r="K17872" s="293"/>
      <c r="M17872" s="290"/>
    </row>
    <row r="17873" spans="11:13" x14ac:dyDescent="0.35">
      <c r="K17873" s="293"/>
      <c r="M17873" s="290"/>
    </row>
    <row r="17874" spans="11:13" x14ac:dyDescent="0.35">
      <c r="K17874" s="293"/>
      <c r="M17874" s="290"/>
    </row>
    <row r="17875" spans="11:13" x14ac:dyDescent="0.35">
      <c r="K17875" s="293"/>
      <c r="M17875" s="290"/>
    </row>
    <row r="17876" spans="11:13" x14ac:dyDescent="0.35">
      <c r="K17876" s="293"/>
      <c r="M17876" s="290"/>
    </row>
    <row r="17877" spans="11:13" x14ac:dyDescent="0.35">
      <c r="K17877" s="293"/>
      <c r="M17877" s="290"/>
    </row>
    <row r="17878" spans="11:13" x14ac:dyDescent="0.35">
      <c r="K17878" s="293"/>
      <c r="M17878" s="290"/>
    </row>
    <row r="17879" spans="11:13" x14ac:dyDescent="0.35">
      <c r="K17879" s="293"/>
      <c r="M17879" s="290"/>
    </row>
    <row r="17880" spans="11:13" x14ac:dyDescent="0.35">
      <c r="K17880" s="293"/>
      <c r="M17880" s="290"/>
    </row>
    <row r="17881" spans="11:13" x14ac:dyDescent="0.35">
      <c r="K17881" s="293"/>
      <c r="M17881" s="290"/>
    </row>
    <row r="17882" spans="11:13" x14ac:dyDescent="0.35">
      <c r="K17882" s="293"/>
      <c r="M17882" s="290"/>
    </row>
    <row r="17883" spans="11:13" x14ac:dyDescent="0.35">
      <c r="K17883" s="293"/>
      <c r="M17883" s="290"/>
    </row>
    <row r="17884" spans="11:13" x14ac:dyDescent="0.35">
      <c r="K17884" s="293"/>
      <c r="M17884" s="290"/>
    </row>
    <row r="17885" spans="11:13" x14ac:dyDescent="0.35">
      <c r="K17885" s="293"/>
      <c r="M17885" s="290"/>
    </row>
    <row r="17886" spans="11:13" x14ac:dyDescent="0.35">
      <c r="K17886" s="293"/>
      <c r="M17886" s="290"/>
    </row>
    <row r="17887" spans="11:13" x14ac:dyDescent="0.35">
      <c r="K17887" s="293"/>
      <c r="M17887" s="290"/>
    </row>
    <row r="17888" spans="11:13" x14ac:dyDescent="0.35">
      <c r="K17888" s="293"/>
      <c r="M17888" s="290"/>
    </row>
    <row r="17889" spans="11:13" x14ac:dyDescent="0.35">
      <c r="K17889" s="293"/>
      <c r="M17889" s="290"/>
    </row>
    <row r="17890" spans="11:13" x14ac:dyDescent="0.35">
      <c r="K17890" s="293"/>
      <c r="M17890" s="290"/>
    </row>
    <row r="17891" spans="11:13" x14ac:dyDescent="0.35">
      <c r="K17891" s="293"/>
      <c r="M17891" s="290"/>
    </row>
    <row r="17892" spans="11:13" x14ac:dyDescent="0.35">
      <c r="K17892" s="293"/>
      <c r="M17892" s="290"/>
    </row>
    <row r="17893" spans="11:13" x14ac:dyDescent="0.35">
      <c r="K17893" s="293"/>
      <c r="M17893" s="290"/>
    </row>
    <row r="17894" spans="11:13" x14ac:dyDescent="0.35">
      <c r="K17894" s="293"/>
      <c r="M17894" s="290"/>
    </row>
    <row r="17895" spans="11:13" x14ac:dyDescent="0.35">
      <c r="K17895" s="293"/>
      <c r="M17895" s="290"/>
    </row>
    <row r="17896" spans="11:13" x14ac:dyDescent="0.35">
      <c r="K17896" s="293"/>
      <c r="M17896" s="290"/>
    </row>
    <row r="17897" spans="11:13" x14ac:dyDescent="0.35">
      <c r="K17897" s="293"/>
      <c r="M17897" s="290"/>
    </row>
    <row r="17898" spans="11:13" x14ac:dyDescent="0.35">
      <c r="K17898" s="293"/>
      <c r="M17898" s="290"/>
    </row>
    <row r="17899" spans="11:13" x14ac:dyDescent="0.35">
      <c r="K17899" s="293"/>
      <c r="M17899" s="290"/>
    </row>
    <row r="17900" spans="11:13" x14ac:dyDescent="0.35">
      <c r="K17900" s="293"/>
      <c r="M17900" s="290"/>
    </row>
    <row r="17901" spans="11:13" x14ac:dyDescent="0.35">
      <c r="K17901" s="293"/>
      <c r="M17901" s="290"/>
    </row>
    <row r="17902" spans="11:13" x14ac:dyDescent="0.35">
      <c r="K17902" s="293"/>
      <c r="M17902" s="290"/>
    </row>
    <row r="17903" spans="11:13" x14ac:dyDescent="0.35">
      <c r="K17903" s="293"/>
      <c r="M17903" s="290"/>
    </row>
    <row r="17904" spans="11:13" x14ac:dyDescent="0.35">
      <c r="K17904" s="293"/>
      <c r="M17904" s="290"/>
    </row>
    <row r="17905" spans="11:13" x14ac:dyDescent="0.35">
      <c r="K17905" s="293"/>
      <c r="M17905" s="290"/>
    </row>
    <row r="17906" spans="11:13" x14ac:dyDescent="0.35">
      <c r="K17906" s="293"/>
      <c r="M17906" s="290"/>
    </row>
    <row r="17907" spans="11:13" x14ac:dyDescent="0.35">
      <c r="K17907" s="293"/>
      <c r="M17907" s="290"/>
    </row>
    <row r="17908" spans="11:13" x14ac:dyDescent="0.35">
      <c r="K17908" s="293"/>
      <c r="M17908" s="290"/>
    </row>
    <row r="17909" spans="11:13" x14ac:dyDescent="0.35">
      <c r="K17909" s="293"/>
      <c r="M17909" s="290"/>
    </row>
    <row r="17910" spans="11:13" x14ac:dyDescent="0.35">
      <c r="K17910" s="293"/>
      <c r="M17910" s="290"/>
    </row>
    <row r="17911" spans="11:13" x14ac:dyDescent="0.35">
      <c r="K17911" s="293"/>
      <c r="M17911" s="290"/>
    </row>
    <row r="17912" spans="11:13" x14ac:dyDescent="0.35">
      <c r="K17912" s="293"/>
      <c r="M17912" s="290"/>
    </row>
    <row r="17913" spans="11:13" x14ac:dyDescent="0.35">
      <c r="K17913" s="293"/>
      <c r="M17913" s="290"/>
    </row>
    <row r="17914" spans="11:13" x14ac:dyDescent="0.35">
      <c r="K17914" s="293"/>
      <c r="M17914" s="290"/>
    </row>
    <row r="17915" spans="11:13" x14ac:dyDescent="0.35">
      <c r="K17915" s="293"/>
      <c r="M17915" s="290"/>
    </row>
    <row r="17916" spans="11:13" x14ac:dyDescent="0.35">
      <c r="K17916" s="293"/>
      <c r="M17916" s="290"/>
    </row>
    <row r="17917" spans="11:13" x14ac:dyDescent="0.35">
      <c r="K17917" s="293"/>
      <c r="M17917" s="290"/>
    </row>
    <row r="17918" spans="11:13" x14ac:dyDescent="0.35">
      <c r="K17918" s="293"/>
      <c r="M17918" s="290"/>
    </row>
    <row r="17919" spans="11:13" x14ac:dyDescent="0.35">
      <c r="K17919" s="293"/>
      <c r="M17919" s="290"/>
    </row>
    <row r="17920" spans="11:13" x14ac:dyDescent="0.35">
      <c r="K17920" s="293"/>
      <c r="M17920" s="290"/>
    </row>
    <row r="17921" spans="11:13" x14ac:dyDescent="0.35">
      <c r="K17921" s="293"/>
      <c r="M17921" s="290"/>
    </row>
    <row r="17922" spans="11:13" x14ac:dyDescent="0.35">
      <c r="K17922" s="293"/>
      <c r="M17922" s="290"/>
    </row>
    <row r="17923" spans="11:13" x14ac:dyDescent="0.35">
      <c r="K17923" s="293"/>
      <c r="M17923" s="290"/>
    </row>
    <row r="17924" spans="11:13" x14ac:dyDescent="0.35">
      <c r="K17924" s="293"/>
      <c r="M17924" s="290"/>
    </row>
    <row r="17925" spans="11:13" x14ac:dyDescent="0.35">
      <c r="K17925" s="293"/>
      <c r="M17925" s="290"/>
    </row>
    <row r="17926" spans="11:13" x14ac:dyDescent="0.35">
      <c r="K17926" s="293"/>
      <c r="M17926" s="290"/>
    </row>
    <row r="17927" spans="11:13" x14ac:dyDescent="0.35">
      <c r="K17927" s="293"/>
      <c r="M17927" s="290"/>
    </row>
    <row r="17928" spans="11:13" x14ac:dyDescent="0.35">
      <c r="K17928" s="293"/>
      <c r="M17928" s="290"/>
    </row>
    <row r="17929" spans="11:13" x14ac:dyDescent="0.35">
      <c r="K17929" s="293"/>
      <c r="M17929" s="290"/>
    </row>
    <row r="17930" spans="11:13" x14ac:dyDescent="0.35">
      <c r="K17930" s="293"/>
      <c r="M17930" s="290"/>
    </row>
    <row r="17931" spans="11:13" x14ac:dyDescent="0.35">
      <c r="K17931" s="293"/>
      <c r="M17931" s="290"/>
    </row>
    <row r="17932" spans="11:13" x14ac:dyDescent="0.35">
      <c r="K17932" s="293"/>
      <c r="M17932" s="290"/>
    </row>
    <row r="17933" spans="11:13" x14ac:dyDescent="0.35">
      <c r="K17933" s="293"/>
      <c r="M17933" s="290"/>
    </row>
    <row r="17934" spans="11:13" x14ac:dyDescent="0.35">
      <c r="K17934" s="293"/>
      <c r="M17934" s="290"/>
    </row>
    <row r="17935" spans="11:13" x14ac:dyDescent="0.35">
      <c r="K17935" s="293"/>
      <c r="M17935" s="290"/>
    </row>
    <row r="17936" spans="11:13" x14ac:dyDescent="0.35">
      <c r="K17936" s="293"/>
      <c r="M17936" s="290"/>
    </row>
    <row r="17937" spans="11:13" x14ac:dyDescent="0.35">
      <c r="K17937" s="293"/>
      <c r="M17937" s="290"/>
    </row>
    <row r="17938" spans="11:13" x14ac:dyDescent="0.35">
      <c r="K17938" s="293"/>
      <c r="M17938" s="290"/>
    </row>
    <row r="17939" spans="11:13" x14ac:dyDescent="0.35">
      <c r="K17939" s="293"/>
      <c r="M17939" s="290"/>
    </row>
    <row r="17940" spans="11:13" x14ac:dyDescent="0.35">
      <c r="K17940" s="293"/>
      <c r="M17940" s="290"/>
    </row>
    <row r="17941" spans="11:13" x14ac:dyDescent="0.35">
      <c r="K17941" s="293"/>
      <c r="M17941" s="290"/>
    </row>
    <row r="17942" spans="11:13" x14ac:dyDescent="0.35">
      <c r="K17942" s="293"/>
      <c r="M17942" s="290"/>
    </row>
    <row r="17943" spans="11:13" x14ac:dyDescent="0.35">
      <c r="K17943" s="293"/>
      <c r="M17943" s="290"/>
    </row>
    <row r="17944" spans="11:13" x14ac:dyDescent="0.35">
      <c r="K17944" s="293"/>
      <c r="M17944" s="290"/>
    </row>
    <row r="17945" spans="11:13" x14ac:dyDescent="0.35">
      <c r="K17945" s="293"/>
      <c r="M17945" s="290"/>
    </row>
    <row r="17946" spans="11:13" x14ac:dyDescent="0.35">
      <c r="K17946" s="293"/>
      <c r="M17946" s="290"/>
    </row>
    <row r="17947" spans="11:13" x14ac:dyDescent="0.35">
      <c r="K17947" s="293"/>
      <c r="M17947" s="290"/>
    </row>
    <row r="17948" spans="11:13" x14ac:dyDescent="0.35">
      <c r="K17948" s="293"/>
      <c r="M17948" s="290"/>
    </row>
    <row r="17949" spans="11:13" x14ac:dyDescent="0.35">
      <c r="K17949" s="293"/>
      <c r="M17949" s="290"/>
    </row>
    <row r="17950" spans="11:13" x14ac:dyDescent="0.35">
      <c r="K17950" s="293"/>
      <c r="M17950" s="290"/>
    </row>
    <row r="17951" spans="11:13" x14ac:dyDescent="0.35">
      <c r="K17951" s="293"/>
      <c r="M17951" s="290"/>
    </row>
    <row r="17952" spans="11:13" x14ac:dyDescent="0.35">
      <c r="K17952" s="293"/>
      <c r="M17952" s="290"/>
    </row>
    <row r="17953" spans="11:13" x14ac:dyDescent="0.35">
      <c r="K17953" s="293"/>
      <c r="M17953" s="290"/>
    </row>
    <row r="17954" spans="11:13" x14ac:dyDescent="0.35">
      <c r="K17954" s="293"/>
      <c r="M17954" s="290"/>
    </row>
    <row r="17955" spans="11:13" x14ac:dyDescent="0.35">
      <c r="K17955" s="293"/>
      <c r="M17955" s="290"/>
    </row>
    <row r="17956" spans="11:13" x14ac:dyDescent="0.35">
      <c r="K17956" s="293"/>
      <c r="M17956" s="290"/>
    </row>
    <row r="17957" spans="11:13" x14ac:dyDescent="0.35">
      <c r="K17957" s="293"/>
      <c r="M17957" s="290"/>
    </row>
    <row r="17958" spans="11:13" x14ac:dyDescent="0.35">
      <c r="K17958" s="293"/>
      <c r="M17958" s="290"/>
    </row>
    <row r="17959" spans="11:13" x14ac:dyDescent="0.35">
      <c r="K17959" s="293"/>
      <c r="M17959" s="290"/>
    </row>
    <row r="17960" spans="11:13" x14ac:dyDescent="0.35">
      <c r="K17960" s="293"/>
      <c r="M17960" s="290"/>
    </row>
    <row r="17961" spans="11:13" x14ac:dyDescent="0.35">
      <c r="K17961" s="293"/>
      <c r="M17961" s="290"/>
    </row>
    <row r="17962" spans="11:13" x14ac:dyDescent="0.35">
      <c r="K17962" s="293"/>
      <c r="M17962" s="290"/>
    </row>
    <row r="17963" spans="11:13" x14ac:dyDescent="0.35">
      <c r="K17963" s="293"/>
      <c r="M17963" s="290"/>
    </row>
    <row r="17964" spans="11:13" x14ac:dyDescent="0.35">
      <c r="K17964" s="293"/>
      <c r="M17964" s="290"/>
    </row>
    <row r="17965" spans="11:13" x14ac:dyDescent="0.35">
      <c r="K17965" s="293"/>
      <c r="M17965" s="290"/>
    </row>
    <row r="17966" spans="11:13" x14ac:dyDescent="0.35">
      <c r="K17966" s="293"/>
      <c r="M17966" s="290"/>
    </row>
    <row r="17967" spans="11:13" x14ac:dyDescent="0.35">
      <c r="K17967" s="293"/>
      <c r="M17967" s="290"/>
    </row>
    <row r="17968" spans="11:13" x14ac:dyDescent="0.35">
      <c r="K17968" s="293"/>
      <c r="M17968" s="290"/>
    </row>
    <row r="17969" spans="11:13" x14ac:dyDescent="0.35">
      <c r="K17969" s="293"/>
      <c r="M17969" s="290"/>
    </row>
    <row r="17970" spans="11:13" x14ac:dyDescent="0.35">
      <c r="K17970" s="293"/>
      <c r="M17970" s="290"/>
    </row>
    <row r="17971" spans="11:13" x14ac:dyDescent="0.35">
      <c r="K17971" s="293"/>
      <c r="M17971" s="290"/>
    </row>
    <row r="17972" spans="11:13" x14ac:dyDescent="0.35">
      <c r="K17972" s="293"/>
      <c r="M17972" s="290"/>
    </row>
    <row r="17973" spans="11:13" x14ac:dyDescent="0.35">
      <c r="K17973" s="293"/>
      <c r="M17973" s="290"/>
    </row>
    <row r="17974" spans="11:13" x14ac:dyDescent="0.35">
      <c r="K17974" s="293"/>
      <c r="M17974" s="290"/>
    </row>
    <row r="17975" spans="11:13" x14ac:dyDescent="0.35">
      <c r="K17975" s="293"/>
      <c r="M17975" s="290"/>
    </row>
    <row r="17976" spans="11:13" x14ac:dyDescent="0.35">
      <c r="K17976" s="293"/>
      <c r="M17976" s="290"/>
    </row>
    <row r="17977" spans="11:13" x14ac:dyDescent="0.35">
      <c r="K17977" s="293"/>
      <c r="M17977" s="290"/>
    </row>
    <row r="17978" spans="11:13" x14ac:dyDescent="0.35">
      <c r="K17978" s="293"/>
      <c r="M17978" s="290"/>
    </row>
    <row r="17979" spans="11:13" x14ac:dyDescent="0.35">
      <c r="K17979" s="293"/>
      <c r="M17979" s="290"/>
    </row>
    <row r="17980" spans="11:13" x14ac:dyDescent="0.35">
      <c r="K17980" s="293"/>
      <c r="M17980" s="290"/>
    </row>
    <row r="17981" spans="11:13" x14ac:dyDescent="0.35">
      <c r="K17981" s="293"/>
      <c r="M17981" s="290"/>
    </row>
    <row r="17982" spans="11:13" x14ac:dyDescent="0.35">
      <c r="K17982" s="293"/>
      <c r="M17982" s="290"/>
    </row>
    <row r="17983" spans="11:13" x14ac:dyDescent="0.35">
      <c r="K17983" s="293"/>
      <c r="M17983" s="290"/>
    </row>
    <row r="17984" spans="11:13" x14ac:dyDescent="0.35">
      <c r="K17984" s="293"/>
      <c r="M17984" s="290"/>
    </row>
    <row r="17985" spans="11:13" x14ac:dyDescent="0.35">
      <c r="K17985" s="293"/>
      <c r="M17985" s="290"/>
    </row>
    <row r="17986" spans="11:13" x14ac:dyDescent="0.35">
      <c r="K17986" s="293"/>
      <c r="M17986" s="290"/>
    </row>
    <row r="17987" spans="11:13" x14ac:dyDescent="0.35">
      <c r="K17987" s="293"/>
      <c r="M17987" s="290"/>
    </row>
    <row r="17988" spans="11:13" x14ac:dyDescent="0.35">
      <c r="K17988" s="293"/>
      <c r="M17988" s="290"/>
    </row>
    <row r="17989" spans="11:13" x14ac:dyDescent="0.35">
      <c r="K17989" s="293"/>
      <c r="M17989" s="290"/>
    </row>
    <row r="17990" spans="11:13" x14ac:dyDescent="0.35">
      <c r="K17990" s="293"/>
      <c r="M17990" s="290"/>
    </row>
    <row r="17991" spans="11:13" x14ac:dyDescent="0.35">
      <c r="K17991" s="293"/>
      <c r="M17991" s="290"/>
    </row>
    <row r="17992" spans="11:13" x14ac:dyDescent="0.35">
      <c r="K17992" s="293"/>
      <c r="M17992" s="290"/>
    </row>
    <row r="17993" spans="11:13" x14ac:dyDescent="0.35">
      <c r="K17993" s="293"/>
      <c r="M17993" s="290"/>
    </row>
    <row r="17994" spans="11:13" x14ac:dyDescent="0.35">
      <c r="K17994" s="293"/>
      <c r="M17994" s="290"/>
    </row>
    <row r="17995" spans="11:13" x14ac:dyDescent="0.35">
      <c r="K17995" s="293"/>
      <c r="M17995" s="290"/>
    </row>
    <row r="17996" spans="11:13" x14ac:dyDescent="0.35">
      <c r="K17996" s="293"/>
      <c r="M17996" s="290"/>
    </row>
    <row r="17997" spans="11:13" x14ac:dyDescent="0.35">
      <c r="K17997" s="293"/>
      <c r="M17997" s="290"/>
    </row>
    <row r="17998" spans="11:13" x14ac:dyDescent="0.35">
      <c r="K17998" s="293"/>
      <c r="M17998" s="290"/>
    </row>
    <row r="17999" spans="11:13" x14ac:dyDescent="0.35">
      <c r="K17999" s="293"/>
      <c r="M17999" s="290"/>
    </row>
    <row r="18000" spans="11:13" x14ac:dyDescent="0.35">
      <c r="K18000" s="293"/>
      <c r="M18000" s="290"/>
    </row>
    <row r="18001" spans="11:13" x14ac:dyDescent="0.35">
      <c r="K18001" s="293"/>
      <c r="M18001" s="290"/>
    </row>
    <row r="18002" spans="11:13" x14ac:dyDescent="0.35">
      <c r="K18002" s="293"/>
      <c r="M18002" s="290"/>
    </row>
    <row r="18003" spans="11:13" x14ac:dyDescent="0.35">
      <c r="K18003" s="293"/>
      <c r="M18003" s="290"/>
    </row>
    <row r="18004" spans="11:13" x14ac:dyDescent="0.35">
      <c r="K18004" s="293"/>
      <c r="M18004" s="290"/>
    </row>
    <row r="18005" spans="11:13" x14ac:dyDescent="0.35">
      <c r="K18005" s="293"/>
      <c r="M18005" s="290"/>
    </row>
    <row r="18006" spans="11:13" x14ac:dyDescent="0.35">
      <c r="K18006" s="293"/>
      <c r="M18006" s="290"/>
    </row>
    <row r="18007" spans="11:13" x14ac:dyDescent="0.35">
      <c r="K18007" s="293"/>
      <c r="M18007" s="290"/>
    </row>
    <row r="18008" spans="11:13" x14ac:dyDescent="0.35">
      <c r="K18008" s="293"/>
      <c r="M18008" s="290"/>
    </row>
    <row r="18009" spans="11:13" x14ac:dyDescent="0.35">
      <c r="K18009" s="293"/>
      <c r="M18009" s="290"/>
    </row>
    <row r="18010" spans="11:13" x14ac:dyDescent="0.35">
      <c r="K18010" s="293"/>
      <c r="M18010" s="290"/>
    </row>
    <row r="18011" spans="11:13" x14ac:dyDescent="0.35">
      <c r="K18011" s="293"/>
      <c r="M18011" s="290"/>
    </row>
    <row r="18012" spans="11:13" x14ac:dyDescent="0.35">
      <c r="K18012" s="293"/>
      <c r="M18012" s="290"/>
    </row>
    <row r="18013" spans="11:13" x14ac:dyDescent="0.35">
      <c r="K18013" s="293"/>
      <c r="M18013" s="290"/>
    </row>
    <row r="18014" spans="11:13" x14ac:dyDescent="0.35">
      <c r="K18014" s="293"/>
      <c r="M18014" s="290"/>
    </row>
    <row r="18015" spans="11:13" x14ac:dyDescent="0.35">
      <c r="K18015" s="293"/>
      <c r="M18015" s="290"/>
    </row>
    <row r="18016" spans="11:13" x14ac:dyDescent="0.35">
      <c r="K18016" s="293"/>
      <c r="M18016" s="290"/>
    </row>
    <row r="18017" spans="11:13" x14ac:dyDescent="0.35">
      <c r="K18017" s="293"/>
      <c r="M18017" s="290"/>
    </row>
    <row r="18018" spans="11:13" x14ac:dyDescent="0.35">
      <c r="K18018" s="293"/>
      <c r="M18018" s="290"/>
    </row>
    <row r="18019" spans="11:13" x14ac:dyDescent="0.35">
      <c r="K18019" s="293"/>
      <c r="M18019" s="290"/>
    </row>
    <row r="18020" spans="11:13" x14ac:dyDescent="0.35">
      <c r="K18020" s="293"/>
      <c r="M18020" s="290"/>
    </row>
    <row r="18021" spans="11:13" x14ac:dyDescent="0.35">
      <c r="K18021" s="293"/>
      <c r="M18021" s="290"/>
    </row>
    <row r="18022" spans="11:13" x14ac:dyDescent="0.35">
      <c r="K18022" s="293"/>
      <c r="M18022" s="290"/>
    </row>
    <row r="18023" spans="11:13" x14ac:dyDescent="0.35">
      <c r="K18023" s="293"/>
      <c r="M18023" s="290"/>
    </row>
    <row r="18024" spans="11:13" x14ac:dyDescent="0.35">
      <c r="K18024" s="293"/>
      <c r="M18024" s="290"/>
    </row>
    <row r="18025" spans="11:13" x14ac:dyDescent="0.35">
      <c r="K18025" s="293"/>
      <c r="M18025" s="290"/>
    </row>
    <row r="18026" spans="11:13" x14ac:dyDescent="0.35">
      <c r="K18026" s="293"/>
      <c r="M18026" s="290"/>
    </row>
    <row r="18027" spans="11:13" x14ac:dyDescent="0.35">
      <c r="K18027" s="293"/>
      <c r="M18027" s="290"/>
    </row>
    <row r="18028" spans="11:13" x14ac:dyDescent="0.35">
      <c r="K18028" s="293"/>
      <c r="M18028" s="290"/>
    </row>
    <row r="18029" spans="11:13" x14ac:dyDescent="0.35">
      <c r="K18029" s="293"/>
      <c r="M18029" s="290"/>
    </row>
    <row r="18030" spans="11:13" x14ac:dyDescent="0.35">
      <c r="K18030" s="293"/>
      <c r="M18030" s="290"/>
    </row>
    <row r="18031" spans="11:13" x14ac:dyDescent="0.35">
      <c r="K18031" s="293"/>
      <c r="M18031" s="290"/>
    </row>
    <row r="18032" spans="11:13" x14ac:dyDescent="0.35">
      <c r="K18032" s="293"/>
      <c r="M18032" s="290"/>
    </row>
    <row r="18033" spans="11:13" x14ac:dyDescent="0.35">
      <c r="K18033" s="293"/>
      <c r="M18033" s="290"/>
    </row>
    <row r="18034" spans="11:13" x14ac:dyDescent="0.35">
      <c r="K18034" s="293"/>
      <c r="M18034" s="290"/>
    </row>
    <row r="18035" spans="11:13" x14ac:dyDescent="0.35">
      <c r="K18035" s="293"/>
      <c r="M18035" s="290"/>
    </row>
    <row r="18036" spans="11:13" x14ac:dyDescent="0.35">
      <c r="K18036" s="293"/>
      <c r="M18036" s="290"/>
    </row>
    <row r="18037" spans="11:13" x14ac:dyDescent="0.35">
      <c r="K18037" s="293"/>
      <c r="M18037" s="290"/>
    </row>
    <row r="18038" spans="11:13" x14ac:dyDescent="0.35">
      <c r="K18038" s="293"/>
      <c r="M18038" s="290"/>
    </row>
    <row r="18039" spans="11:13" x14ac:dyDescent="0.35">
      <c r="K18039" s="293"/>
      <c r="M18039" s="290"/>
    </row>
    <row r="18040" spans="11:13" x14ac:dyDescent="0.35">
      <c r="K18040" s="293"/>
      <c r="M18040" s="290"/>
    </row>
    <row r="18041" spans="11:13" x14ac:dyDescent="0.35">
      <c r="K18041" s="293"/>
      <c r="M18041" s="290"/>
    </row>
    <row r="18042" spans="11:13" x14ac:dyDescent="0.35">
      <c r="K18042" s="293"/>
      <c r="M18042" s="290"/>
    </row>
    <row r="18043" spans="11:13" x14ac:dyDescent="0.35">
      <c r="K18043" s="293"/>
      <c r="M18043" s="290"/>
    </row>
    <row r="18044" spans="11:13" x14ac:dyDescent="0.35">
      <c r="K18044" s="293"/>
      <c r="M18044" s="290"/>
    </row>
    <row r="18045" spans="11:13" x14ac:dyDescent="0.35">
      <c r="K18045" s="293"/>
      <c r="M18045" s="290"/>
    </row>
    <row r="18046" spans="11:13" x14ac:dyDescent="0.35">
      <c r="K18046" s="293"/>
      <c r="M18046" s="290"/>
    </row>
    <row r="18047" spans="11:13" x14ac:dyDescent="0.35">
      <c r="K18047" s="293"/>
      <c r="M18047" s="290"/>
    </row>
    <row r="18048" spans="11:13" x14ac:dyDescent="0.35">
      <c r="K18048" s="293"/>
      <c r="M18048" s="290"/>
    </row>
    <row r="18049" spans="11:13" x14ac:dyDescent="0.35">
      <c r="K18049" s="293"/>
      <c r="M18049" s="290"/>
    </row>
    <row r="18050" spans="11:13" x14ac:dyDescent="0.35">
      <c r="K18050" s="293"/>
      <c r="M18050" s="290"/>
    </row>
    <row r="18051" spans="11:13" x14ac:dyDescent="0.35">
      <c r="K18051" s="293"/>
      <c r="M18051" s="290"/>
    </row>
    <row r="18052" spans="11:13" x14ac:dyDescent="0.35">
      <c r="K18052" s="293"/>
      <c r="M18052" s="290"/>
    </row>
    <row r="18053" spans="11:13" x14ac:dyDescent="0.35">
      <c r="K18053" s="293"/>
      <c r="M18053" s="290"/>
    </row>
    <row r="18054" spans="11:13" x14ac:dyDescent="0.35">
      <c r="K18054" s="293"/>
      <c r="M18054" s="290"/>
    </row>
    <row r="18055" spans="11:13" x14ac:dyDescent="0.35">
      <c r="K18055" s="293"/>
      <c r="M18055" s="290"/>
    </row>
    <row r="18056" spans="11:13" x14ac:dyDescent="0.35">
      <c r="K18056" s="293"/>
      <c r="M18056" s="290"/>
    </row>
    <row r="18057" spans="11:13" x14ac:dyDescent="0.35">
      <c r="K18057" s="293"/>
      <c r="M18057" s="290"/>
    </row>
    <row r="18058" spans="11:13" x14ac:dyDescent="0.35">
      <c r="K18058" s="293"/>
      <c r="M18058" s="290"/>
    </row>
    <row r="18059" spans="11:13" x14ac:dyDescent="0.35">
      <c r="K18059" s="293"/>
      <c r="M18059" s="290"/>
    </row>
    <row r="18060" spans="11:13" x14ac:dyDescent="0.35">
      <c r="K18060" s="293"/>
      <c r="M18060" s="290"/>
    </row>
    <row r="18061" spans="11:13" x14ac:dyDescent="0.35">
      <c r="K18061" s="293"/>
      <c r="M18061" s="290"/>
    </row>
    <row r="18062" spans="11:13" x14ac:dyDescent="0.35">
      <c r="K18062" s="293"/>
      <c r="M18062" s="290"/>
    </row>
    <row r="18063" spans="11:13" x14ac:dyDescent="0.35">
      <c r="K18063" s="293"/>
      <c r="M18063" s="290"/>
    </row>
    <row r="18064" spans="11:13" x14ac:dyDescent="0.35">
      <c r="K18064" s="293"/>
      <c r="M18064" s="290"/>
    </row>
    <row r="18065" spans="11:13" x14ac:dyDescent="0.35">
      <c r="K18065" s="293"/>
      <c r="M18065" s="290"/>
    </row>
    <row r="18066" spans="11:13" x14ac:dyDescent="0.35">
      <c r="K18066" s="293"/>
      <c r="M18066" s="290"/>
    </row>
    <row r="18067" spans="11:13" x14ac:dyDescent="0.35">
      <c r="K18067" s="293"/>
      <c r="M18067" s="290"/>
    </row>
    <row r="18068" spans="11:13" x14ac:dyDescent="0.35">
      <c r="K18068" s="293"/>
      <c r="M18068" s="290"/>
    </row>
    <row r="18069" spans="11:13" x14ac:dyDescent="0.35">
      <c r="K18069" s="293"/>
      <c r="M18069" s="290"/>
    </row>
    <row r="18070" spans="11:13" x14ac:dyDescent="0.35">
      <c r="K18070" s="293"/>
      <c r="M18070" s="290"/>
    </row>
    <row r="18071" spans="11:13" x14ac:dyDescent="0.35">
      <c r="K18071" s="293"/>
      <c r="M18071" s="290"/>
    </row>
    <row r="18072" spans="11:13" x14ac:dyDescent="0.35">
      <c r="K18072" s="293"/>
      <c r="M18072" s="290"/>
    </row>
    <row r="18073" spans="11:13" x14ac:dyDescent="0.35">
      <c r="K18073" s="293"/>
      <c r="M18073" s="290"/>
    </row>
    <row r="18074" spans="11:13" x14ac:dyDescent="0.35">
      <c r="K18074" s="293"/>
      <c r="M18074" s="290"/>
    </row>
    <row r="18075" spans="11:13" x14ac:dyDescent="0.35">
      <c r="K18075" s="293"/>
      <c r="M18075" s="290"/>
    </row>
    <row r="18076" spans="11:13" x14ac:dyDescent="0.35">
      <c r="K18076" s="293"/>
      <c r="M18076" s="290"/>
    </row>
    <row r="18077" spans="11:13" x14ac:dyDescent="0.35">
      <c r="K18077" s="293"/>
      <c r="M18077" s="290"/>
    </row>
    <row r="18078" spans="11:13" x14ac:dyDescent="0.35">
      <c r="K18078" s="293"/>
      <c r="M18078" s="290"/>
    </row>
    <row r="18079" spans="11:13" x14ac:dyDescent="0.35">
      <c r="K18079" s="293"/>
      <c r="M18079" s="290"/>
    </row>
    <row r="18080" spans="11:13" x14ac:dyDescent="0.35">
      <c r="K18080" s="293"/>
      <c r="M18080" s="290"/>
    </row>
    <row r="18081" spans="11:13" x14ac:dyDescent="0.35">
      <c r="K18081" s="293"/>
      <c r="M18081" s="290"/>
    </row>
    <row r="18082" spans="11:13" x14ac:dyDescent="0.35">
      <c r="K18082" s="293"/>
      <c r="M18082" s="290"/>
    </row>
    <row r="18083" spans="11:13" x14ac:dyDescent="0.35">
      <c r="K18083" s="293"/>
      <c r="M18083" s="290"/>
    </row>
    <row r="18084" spans="11:13" x14ac:dyDescent="0.35">
      <c r="K18084" s="293"/>
      <c r="M18084" s="290"/>
    </row>
    <row r="18085" spans="11:13" x14ac:dyDescent="0.35">
      <c r="K18085" s="293"/>
      <c r="M18085" s="290"/>
    </row>
    <row r="18086" spans="11:13" x14ac:dyDescent="0.35">
      <c r="K18086" s="293"/>
      <c r="M18086" s="290"/>
    </row>
    <row r="18087" spans="11:13" x14ac:dyDescent="0.35">
      <c r="K18087" s="293"/>
      <c r="M18087" s="290"/>
    </row>
    <row r="18088" spans="11:13" x14ac:dyDescent="0.35">
      <c r="K18088" s="293"/>
      <c r="M18088" s="290"/>
    </row>
    <row r="18089" spans="11:13" x14ac:dyDescent="0.35">
      <c r="K18089" s="293"/>
      <c r="M18089" s="290"/>
    </row>
    <row r="18090" spans="11:13" x14ac:dyDescent="0.35">
      <c r="K18090" s="293"/>
      <c r="M18090" s="290"/>
    </row>
    <row r="18091" spans="11:13" x14ac:dyDescent="0.35">
      <c r="K18091" s="293"/>
      <c r="M18091" s="290"/>
    </row>
    <row r="18092" spans="11:13" x14ac:dyDescent="0.35">
      <c r="K18092" s="293"/>
      <c r="M18092" s="290"/>
    </row>
    <row r="18093" spans="11:13" x14ac:dyDescent="0.35">
      <c r="K18093" s="293"/>
      <c r="M18093" s="290"/>
    </row>
    <row r="18094" spans="11:13" x14ac:dyDescent="0.35">
      <c r="K18094" s="293"/>
      <c r="M18094" s="290"/>
    </row>
    <row r="18095" spans="11:13" x14ac:dyDescent="0.35">
      <c r="K18095" s="293"/>
      <c r="M18095" s="290"/>
    </row>
    <row r="18096" spans="11:13" x14ac:dyDescent="0.35">
      <c r="K18096" s="293"/>
      <c r="M18096" s="290"/>
    </row>
    <row r="18097" spans="11:13" x14ac:dyDescent="0.35">
      <c r="K18097" s="293"/>
      <c r="M18097" s="290"/>
    </row>
    <row r="18098" spans="11:13" x14ac:dyDescent="0.35">
      <c r="K18098" s="293"/>
      <c r="M18098" s="290"/>
    </row>
    <row r="18099" spans="11:13" x14ac:dyDescent="0.35">
      <c r="K18099" s="293"/>
      <c r="M18099" s="290"/>
    </row>
    <row r="18100" spans="11:13" x14ac:dyDescent="0.35">
      <c r="K18100" s="293"/>
      <c r="M18100" s="290"/>
    </row>
    <row r="18101" spans="11:13" x14ac:dyDescent="0.35">
      <c r="K18101" s="293"/>
      <c r="M18101" s="290"/>
    </row>
    <row r="18102" spans="11:13" x14ac:dyDescent="0.35">
      <c r="K18102" s="293"/>
      <c r="M18102" s="290"/>
    </row>
    <row r="18103" spans="11:13" x14ac:dyDescent="0.35">
      <c r="K18103" s="293"/>
      <c r="M18103" s="290"/>
    </row>
    <row r="18104" spans="11:13" x14ac:dyDescent="0.35">
      <c r="K18104" s="293"/>
      <c r="M18104" s="290"/>
    </row>
    <row r="18105" spans="11:13" x14ac:dyDescent="0.35">
      <c r="K18105" s="293"/>
      <c r="M18105" s="290"/>
    </row>
    <row r="18106" spans="11:13" x14ac:dyDescent="0.35">
      <c r="K18106" s="293"/>
      <c r="M18106" s="290"/>
    </row>
    <row r="18107" spans="11:13" x14ac:dyDescent="0.35">
      <c r="K18107" s="293"/>
      <c r="M18107" s="290"/>
    </row>
    <row r="18108" spans="11:13" x14ac:dyDescent="0.35">
      <c r="K18108" s="293"/>
      <c r="M18108" s="290"/>
    </row>
    <row r="18109" spans="11:13" x14ac:dyDescent="0.35">
      <c r="K18109" s="293"/>
      <c r="M18109" s="290"/>
    </row>
    <row r="18110" spans="11:13" x14ac:dyDescent="0.35">
      <c r="K18110" s="293"/>
      <c r="M18110" s="290"/>
    </row>
    <row r="18111" spans="11:13" x14ac:dyDescent="0.35">
      <c r="K18111" s="293"/>
      <c r="M18111" s="290"/>
    </row>
    <row r="18112" spans="11:13" x14ac:dyDescent="0.35">
      <c r="K18112" s="293"/>
      <c r="M18112" s="290"/>
    </row>
    <row r="18113" spans="11:13" x14ac:dyDescent="0.35">
      <c r="K18113" s="293"/>
      <c r="M18113" s="290"/>
    </row>
    <row r="18114" spans="11:13" x14ac:dyDescent="0.35">
      <c r="K18114" s="293"/>
      <c r="M18114" s="290"/>
    </row>
    <row r="18115" spans="11:13" x14ac:dyDescent="0.35">
      <c r="K18115" s="293"/>
      <c r="M18115" s="290"/>
    </row>
    <row r="18116" spans="11:13" x14ac:dyDescent="0.35">
      <c r="K18116" s="293"/>
      <c r="M18116" s="290"/>
    </row>
    <row r="18117" spans="11:13" x14ac:dyDescent="0.35">
      <c r="K18117" s="293"/>
      <c r="M18117" s="290"/>
    </row>
    <row r="18118" spans="11:13" x14ac:dyDescent="0.35">
      <c r="K18118" s="293"/>
      <c r="M18118" s="290"/>
    </row>
    <row r="18119" spans="11:13" x14ac:dyDescent="0.35">
      <c r="K18119" s="293"/>
      <c r="M18119" s="290"/>
    </row>
    <row r="18120" spans="11:13" x14ac:dyDescent="0.35">
      <c r="K18120" s="293"/>
      <c r="M18120" s="290"/>
    </row>
    <row r="18121" spans="11:13" x14ac:dyDescent="0.35">
      <c r="K18121" s="293"/>
      <c r="M18121" s="290"/>
    </row>
    <row r="18122" spans="11:13" x14ac:dyDescent="0.35">
      <c r="K18122" s="293"/>
      <c r="M18122" s="290"/>
    </row>
    <row r="18123" spans="11:13" x14ac:dyDescent="0.35">
      <c r="K18123" s="293"/>
      <c r="M18123" s="290"/>
    </row>
    <row r="18124" spans="11:13" x14ac:dyDescent="0.35">
      <c r="K18124" s="293"/>
      <c r="M18124" s="290"/>
    </row>
    <row r="18125" spans="11:13" x14ac:dyDescent="0.35">
      <c r="K18125" s="293"/>
      <c r="M18125" s="290"/>
    </row>
    <row r="18126" spans="11:13" x14ac:dyDescent="0.35">
      <c r="K18126" s="293"/>
      <c r="M18126" s="290"/>
    </row>
    <row r="18127" spans="11:13" x14ac:dyDescent="0.35">
      <c r="K18127" s="293"/>
      <c r="M18127" s="290"/>
    </row>
    <row r="18128" spans="11:13" x14ac:dyDescent="0.35">
      <c r="K18128" s="293"/>
      <c r="M18128" s="290"/>
    </row>
    <row r="18129" spans="11:13" x14ac:dyDescent="0.35">
      <c r="K18129" s="293"/>
      <c r="M18129" s="290"/>
    </row>
    <row r="18130" spans="11:13" x14ac:dyDescent="0.35">
      <c r="K18130" s="293"/>
      <c r="M18130" s="290"/>
    </row>
    <row r="18131" spans="11:13" x14ac:dyDescent="0.35">
      <c r="K18131" s="293"/>
      <c r="M18131" s="290"/>
    </row>
    <row r="18132" spans="11:13" x14ac:dyDescent="0.35">
      <c r="K18132" s="293"/>
      <c r="M18132" s="290"/>
    </row>
    <row r="18133" spans="11:13" x14ac:dyDescent="0.35">
      <c r="K18133" s="293"/>
      <c r="M18133" s="290"/>
    </row>
    <row r="18134" spans="11:13" x14ac:dyDescent="0.35">
      <c r="K18134" s="293"/>
      <c r="M18134" s="290"/>
    </row>
    <row r="18135" spans="11:13" x14ac:dyDescent="0.35">
      <c r="K18135" s="293"/>
      <c r="M18135" s="290"/>
    </row>
    <row r="18136" spans="11:13" x14ac:dyDescent="0.35">
      <c r="K18136" s="293"/>
      <c r="M18136" s="290"/>
    </row>
    <row r="18137" spans="11:13" x14ac:dyDescent="0.35">
      <c r="K18137" s="293"/>
      <c r="M18137" s="290"/>
    </row>
    <row r="18138" spans="11:13" x14ac:dyDescent="0.35">
      <c r="K18138" s="293"/>
      <c r="M18138" s="290"/>
    </row>
    <row r="18139" spans="11:13" x14ac:dyDescent="0.35">
      <c r="K18139" s="293"/>
      <c r="M18139" s="290"/>
    </row>
    <row r="18140" spans="11:13" x14ac:dyDescent="0.35">
      <c r="K18140" s="293"/>
      <c r="M18140" s="290"/>
    </row>
    <row r="18141" spans="11:13" x14ac:dyDescent="0.35">
      <c r="K18141" s="293"/>
      <c r="M18141" s="290"/>
    </row>
    <row r="18142" spans="11:13" x14ac:dyDescent="0.35">
      <c r="K18142" s="293"/>
      <c r="M18142" s="290"/>
    </row>
    <row r="18143" spans="11:13" x14ac:dyDescent="0.35">
      <c r="K18143" s="293"/>
      <c r="M18143" s="290"/>
    </row>
    <row r="18144" spans="11:13" x14ac:dyDescent="0.35">
      <c r="K18144" s="293"/>
      <c r="M18144" s="290"/>
    </row>
    <row r="18145" spans="11:13" x14ac:dyDescent="0.35">
      <c r="K18145" s="293"/>
      <c r="M18145" s="290"/>
    </row>
    <row r="18146" spans="11:13" x14ac:dyDescent="0.35">
      <c r="K18146" s="293"/>
      <c r="M18146" s="290"/>
    </row>
    <row r="18147" spans="11:13" x14ac:dyDescent="0.35">
      <c r="K18147" s="293"/>
      <c r="M18147" s="290"/>
    </row>
    <row r="18148" spans="11:13" x14ac:dyDescent="0.35">
      <c r="K18148" s="293"/>
      <c r="M18148" s="290"/>
    </row>
    <row r="18149" spans="11:13" x14ac:dyDescent="0.35">
      <c r="K18149" s="293"/>
      <c r="M18149" s="290"/>
    </row>
    <row r="18150" spans="11:13" x14ac:dyDescent="0.35">
      <c r="K18150" s="293"/>
      <c r="M18150" s="290"/>
    </row>
    <row r="18151" spans="11:13" x14ac:dyDescent="0.35">
      <c r="K18151" s="293"/>
      <c r="M18151" s="290"/>
    </row>
    <row r="18152" spans="11:13" x14ac:dyDescent="0.35">
      <c r="K18152" s="293"/>
      <c r="M18152" s="290"/>
    </row>
    <row r="18153" spans="11:13" x14ac:dyDescent="0.35">
      <c r="K18153" s="293"/>
      <c r="M18153" s="290"/>
    </row>
    <row r="18154" spans="11:13" x14ac:dyDescent="0.35">
      <c r="K18154" s="293"/>
      <c r="M18154" s="290"/>
    </row>
    <row r="18155" spans="11:13" x14ac:dyDescent="0.35">
      <c r="K18155" s="293"/>
      <c r="M18155" s="290"/>
    </row>
    <row r="18156" spans="11:13" x14ac:dyDescent="0.35">
      <c r="K18156" s="293"/>
      <c r="M18156" s="290"/>
    </row>
    <row r="18157" spans="11:13" x14ac:dyDescent="0.35">
      <c r="K18157" s="293"/>
      <c r="M18157" s="290"/>
    </row>
    <row r="18158" spans="11:13" x14ac:dyDescent="0.35">
      <c r="K18158" s="293"/>
      <c r="M18158" s="290"/>
    </row>
    <row r="18159" spans="11:13" x14ac:dyDescent="0.35">
      <c r="K18159" s="293"/>
      <c r="M18159" s="290"/>
    </row>
    <row r="18160" spans="11:13" x14ac:dyDescent="0.35">
      <c r="K18160" s="293"/>
      <c r="M18160" s="290"/>
    </row>
    <row r="18161" spans="11:13" x14ac:dyDescent="0.35">
      <c r="K18161" s="293"/>
      <c r="M18161" s="290"/>
    </row>
    <row r="18162" spans="11:13" x14ac:dyDescent="0.35">
      <c r="K18162" s="293"/>
      <c r="M18162" s="290"/>
    </row>
    <row r="18163" spans="11:13" x14ac:dyDescent="0.35">
      <c r="K18163" s="293"/>
      <c r="M18163" s="290"/>
    </row>
    <row r="18164" spans="11:13" x14ac:dyDescent="0.35">
      <c r="K18164" s="293"/>
      <c r="M18164" s="290"/>
    </row>
    <row r="18165" spans="11:13" x14ac:dyDescent="0.35">
      <c r="K18165" s="293"/>
      <c r="M18165" s="290"/>
    </row>
    <row r="18166" spans="11:13" x14ac:dyDescent="0.35">
      <c r="K18166" s="293"/>
      <c r="M18166" s="290"/>
    </row>
    <row r="18167" spans="11:13" x14ac:dyDescent="0.35">
      <c r="K18167" s="293"/>
      <c r="M18167" s="290"/>
    </row>
    <row r="18168" spans="11:13" x14ac:dyDescent="0.35">
      <c r="K18168" s="293"/>
      <c r="M18168" s="290"/>
    </row>
    <row r="18169" spans="11:13" x14ac:dyDescent="0.35">
      <c r="K18169" s="293"/>
      <c r="M18169" s="290"/>
    </row>
    <row r="18170" spans="11:13" x14ac:dyDescent="0.35">
      <c r="K18170" s="293"/>
      <c r="M18170" s="290"/>
    </row>
    <row r="18171" spans="11:13" x14ac:dyDescent="0.35">
      <c r="K18171" s="293"/>
      <c r="M18171" s="290"/>
    </row>
    <row r="18172" spans="11:13" x14ac:dyDescent="0.35">
      <c r="K18172" s="293"/>
      <c r="M18172" s="290"/>
    </row>
    <row r="18173" spans="11:13" x14ac:dyDescent="0.35">
      <c r="K18173" s="293"/>
      <c r="M18173" s="290"/>
    </row>
    <row r="18174" spans="11:13" x14ac:dyDescent="0.35">
      <c r="K18174" s="293"/>
      <c r="M18174" s="290"/>
    </row>
    <row r="18175" spans="11:13" x14ac:dyDescent="0.35">
      <c r="K18175" s="293"/>
      <c r="M18175" s="290"/>
    </row>
    <row r="18176" spans="11:13" x14ac:dyDescent="0.35">
      <c r="K18176" s="293"/>
      <c r="M18176" s="290"/>
    </row>
    <row r="18177" spans="11:13" x14ac:dyDescent="0.35">
      <c r="K18177" s="293"/>
      <c r="M18177" s="290"/>
    </row>
    <row r="18178" spans="11:13" x14ac:dyDescent="0.35">
      <c r="K18178" s="293"/>
      <c r="M18178" s="290"/>
    </row>
    <row r="18179" spans="11:13" x14ac:dyDescent="0.35">
      <c r="K18179" s="293"/>
      <c r="M18179" s="290"/>
    </row>
    <row r="18180" spans="11:13" x14ac:dyDescent="0.35">
      <c r="K18180" s="293"/>
      <c r="M18180" s="290"/>
    </row>
    <row r="18181" spans="11:13" x14ac:dyDescent="0.35">
      <c r="K18181" s="293"/>
      <c r="M18181" s="290"/>
    </row>
    <row r="18182" spans="11:13" x14ac:dyDescent="0.35">
      <c r="K18182" s="293"/>
      <c r="M18182" s="290"/>
    </row>
    <row r="18183" spans="11:13" x14ac:dyDescent="0.35">
      <c r="K18183" s="293"/>
      <c r="M18183" s="290"/>
    </row>
    <row r="18184" spans="11:13" x14ac:dyDescent="0.35">
      <c r="K18184" s="293"/>
      <c r="M18184" s="290"/>
    </row>
    <row r="18185" spans="11:13" x14ac:dyDescent="0.35">
      <c r="K18185" s="293"/>
      <c r="M18185" s="290"/>
    </row>
    <row r="18186" spans="11:13" x14ac:dyDescent="0.35">
      <c r="K18186" s="293"/>
      <c r="M18186" s="290"/>
    </row>
    <row r="18187" spans="11:13" x14ac:dyDescent="0.35">
      <c r="K18187" s="293"/>
      <c r="M18187" s="290"/>
    </row>
    <row r="18188" spans="11:13" x14ac:dyDescent="0.35">
      <c r="K18188" s="293"/>
      <c r="M18188" s="290"/>
    </row>
    <row r="18189" spans="11:13" x14ac:dyDescent="0.35">
      <c r="K18189" s="293"/>
      <c r="M18189" s="290"/>
    </row>
    <row r="18190" spans="11:13" x14ac:dyDescent="0.35">
      <c r="K18190" s="293"/>
      <c r="M18190" s="290"/>
    </row>
    <row r="18191" spans="11:13" x14ac:dyDescent="0.35">
      <c r="K18191" s="293"/>
      <c r="M18191" s="290"/>
    </row>
    <row r="18192" spans="11:13" x14ac:dyDescent="0.35">
      <c r="K18192" s="293"/>
      <c r="M18192" s="290"/>
    </row>
    <row r="18193" spans="11:13" x14ac:dyDescent="0.35">
      <c r="K18193" s="293"/>
      <c r="M18193" s="290"/>
    </row>
    <row r="18194" spans="11:13" x14ac:dyDescent="0.35">
      <c r="K18194" s="293"/>
      <c r="M18194" s="290"/>
    </row>
    <row r="18195" spans="11:13" x14ac:dyDescent="0.35">
      <c r="K18195" s="293"/>
      <c r="M18195" s="290"/>
    </row>
    <row r="18196" spans="11:13" x14ac:dyDescent="0.35">
      <c r="K18196" s="293"/>
      <c r="M18196" s="290"/>
    </row>
    <row r="18197" spans="11:13" x14ac:dyDescent="0.35">
      <c r="K18197" s="293"/>
      <c r="M18197" s="290"/>
    </row>
    <row r="18198" spans="11:13" x14ac:dyDescent="0.35">
      <c r="K18198" s="293"/>
      <c r="M18198" s="290"/>
    </row>
    <row r="18199" spans="11:13" x14ac:dyDescent="0.35">
      <c r="K18199" s="293"/>
      <c r="M18199" s="290"/>
    </row>
    <row r="18200" spans="11:13" x14ac:dyDescent="0.35">
      <c r="K18200" s="293"/>
      <c r="M18200" s="290"/>
    </row>
    <row r="18201" spans="11:13" x14ac:dyDescent="0.35">
      <c r="K18201" s="293"/>
      <c r="M18201" s="290"/>
    </row>
    <row r="18202" spans="11:13" x14ac:dyDescent="0.35">
      <c r="K18202" s="293"/>
      <c r="M18202" s="290"/>
    </row>
    <row r="18203" spans="11:13" x14ac:dyDescent="0.35">
      <c r="K18203" s="293"/>
      <c r="M18203" s="290"/>
    </row>
    <row r="18204" spans="11:13" x14ac:dyDescent="0.35">
      <c r="K18204" s="293"/>
      <c r="M18204" s="290"/>
    </row>
    <row r="18205" spans="11:13" x14ac:dyDescent="0.35">
      <c r="K18205" s="293"/>
      <c r="M18205" s="290"/>
    </row>
    <row r="18206" spans="11:13" x14ac:dyDescent="0.35">
      <c r="K18206" s="293"/>
      <c r="M18206" s="290"/>
    </row>
    <row r="18207" spans="11:13" x14ac:dyDescent="0.35">
      <c r="K18207" s="293"/>
      <c r="M18207" s="290"/>
    </row>
    <row r="18208" spans="11:13" x14ac:dyDescent="0.35">
      <c r="K18208" s="293"/>
      <c r="M18208" s="290"/>
    </row>
    <row r="18209" spans="11:13" x14ac:dyDescent="0.35">
      <c r="K18209" s="293"/>
      <c r="M18209" s="290"/>
    </row>
    <row r="18210" spans="11:13" x14ac:dyDescent="0.35">
      <c r="K18210" s="293"/>
      <c r="M18210" s="290"/>
    </row>
    <row r="18211" spans="11:13" x14ac:dyDescent="0.35">
      <c r="K18211" s="293"/>
      <c r="M18211" s="290"/>
    </row>
    <row r="18212" spans="11:13" x14ac:dyDescent="0.35">
      <c r="K18212" s="293"/>
      <c r="M18212" s="290"/>
    </row>
    <row r="18213" spans="11:13" x14ac:dyDescent="0.35">
      <c r="K18213" s="293"/>
      <c r="M18213" s="290"/>
    </row>
    <row r="18214" spans="11:13" x14ac:dyDescent="0.35">
      <c r="K18214" s="293"/>
      <c r="M18214" s="290"/>
    </row>
    <row r="18215" spans="11:13" x14ac:dyDescent="0.35">
      <c r="K18215" s="293"/>
      <c r="M18215" s="290"/>
    </row>
    <row r="18216" spans="11:13" x14ac:dyDescent="0.35">
      <c r="K18216" s="293"/>
      <c r="M18216" s="290"/>
    </row>
    <row r="18217" spans="11:13" x14ac:dyDescent="0.35">
      <c r="K18217" s="293"/>
      <c r="M18217" s="290"/>
    </row>
    <row r="18218" spans="11:13" x14ac:dyDescent="0.35">
      <c r="K18218" s="293"/>
      <c r="M18218" s="290"/>
    </row>
    <row r="18219" spans="11:13" x14ac:dyDescent="0.35">
      <c r="K18219" s="293"/>
      <c r="M18219" s="290"/>
    </row>
    <row r="18220" spans="11:13" x14ac:dyDescent="0.35">
      <c r="K18220" s="293"/>
      <c r="M18220" s="290"/>
    </row>
    <row r="18221" spans="11:13" x14ac:dyDescent="0.35">
      <c r="K18221" s="293"/>
      <c r="M18221" s="290"/>
    </row>
    <row r="18222" spans="11:13" x14ac:dyDescent="0.35">
      <c r="K18222" s="293"/>
      <c r="M18222" s="290"/>
    </row>
    <row r="18223" spans="11:13" x14ac:dyDescent="0.35">
      <c r="K18223" s="293"/>
      <c r="M18223" s="290"/>
    </row>
    <row r="18224" spans="11:13" x14ac:dyDescent="0.35">
      <c r="K18224" s="293"/>
      <c r="M18224" s="290"/>
    </row>
    <row r="18225" spans="11:13" x14ac:dyDescent="0.35">
      <c r="K18225" s="293"/>
      <c r="M18225" s="290"/>
    </row>
    <row r="18226" spans="11:13" x14ac:dyDescent="0.35">
      <c r="K18226" s="293"/>
      <c r="M18226" s="290"/>
    </row>
    <row r="18227" spans="11:13" x14ac:dyDescent="0.35">
      <c r="K18227" s="293"/>
      <c r="M18227" s="290"/>
    </row>
    <row r="18228" spans="11:13" x14ac:dyDescent="0.35">
      <c r="K18228" s="293"/>
      <c r="M18228" s="290"/>
    </row>
    <row r="18229" spans="11:13" x14ac:dyDescent="0.35">
      <c r="K18229" s="293"/>
      <c r="M18229" s="290"/>
    </row>
    <row r="18230" spans="11:13" x14ac:dyDescent="0.35">
      <c r="K18230" s="293"/>
      <c r="M18230" s="290"/>
    </row>
    <row r="18231" spans="11:13" x14ac:dyDescent="0.35">
      <c r="K18231" s="293"/>
      <c r="M18231" s="290"/>
    </row>
    <row r="18232" spans="11:13" x14ac:dyDescent="0.35">
      <c r="K18232" s="293"/>
      <c r="M18232" s="290"/>
    </row>
    <row r="18233" spans="11:13" x14ac:dyDescent="0.35">
      <c r="K18233" s="293"/>
      <c r="M18233" s="290"/>
    </row>
    <row r="18234" spans="11:13" x14ac:dyDescent="0.35">
      <c r="K18234" s="293"/>
      <c r="M18234" s="290"/>
    </row>
    <row r="18235" spans="11:13" x14ac:dyDescent="0.35">
      <c r="K18235" s="293"/>
      <c r="M18235" s="290"/>
    </row>
    <row r="18236" spans="11:13" x14ac:dyDescent="0.35">
      <c r="K18236" s="293"/>
      <c r="M18236" s="290"/>
    </row>
    <row r="18237" spans="11:13" x14ac:dyDescent="0.35">
      <c r="K18237" s="293"/>
      <c r="M18237" s="290"/>
    </row>
    <row r="18238" spans="11:13" x14ac:dyDescent="0.35">
      <c r="K18238" s="293"/>
      <c r="M18238" s="290"/>
    </row>
    <row r="18239" spans="11:13" x14ac:dyDescent="0.35">
      <c r="K18239" s="293"/>
      <c r="M18239" s="290"/>
    </row>
    <row r="18240" spans="11:13" x14ac:dyDescent="0.35">
      <c r="K18240" s="293"/>
      <c r="M18240" s="290"/>
    </row>
    <row r="18241" spans="11:13" x14ac:dyDescent="0.35">
      <c r="K18241" s="293"/>
      <c r="M18241" s="290"/>
    </row>
    <row r="18242" spans="11:13" x14ac:dyDescent="0.35">
      <c r="K18242" s="293"/>
      <c r="M18242" s="290"/>
    </row>
    <row r="18243" spans="11:13" x14ac:dyDescent="0.35">
      <c r="K18243" s="293"/>
      <c r="M18243" s="290"/>
    </row>
    <row r="18244" spans="11:13" x14ac:dyDescent="0.35">
      <c r="K18244" s="293"/>
      <c r="M18244" s="290"/>
    </row>
    <row r="18245" spans="11:13" x14ac:dyDescent="0.35">
      <c r="K18245" s="293"/>
      <c r="M18245" s="290"/>
    </row>
    <row r="18246" spans="11:13" x14ac:dyDescent="0.35">
      <c r="K18246" s="293"/>
      <c r="M18246" s="290"/>
    </row>
    <row r="18247" spans="11:13" x14ac:dyDescent="0.35">
      <c r="K18247" s="293"/>
      <c r="M18247" s="290"/>
    </row>
    <row r="18248" spans="11:13" x14ac:dyDescent="0.35">
      <c r="K18248" s="293"/>
      <c r="M18248" s="290"/>
    </row>
    <row r="18249" spans="11:13" x14ac:dyDescent="0.35">
      <c r="K18249" s="293"/>
      <c r="M18249" s="290"/>
    </row>
    <row r="18250" spans="11:13" x14ac:dyDescent="0.35">
      <c r="K18250" s="293"/>
      <c r="M18250" s="290"/>
    </row>
    <row r="18251" spans="11:13" x14ac:dyDescent="0.35">
      <c r="K18251" s="293"/>
      <c r="M18251" s="290"/>
    </row>
    <row r="18252" spans="11:13" x14ac:dyDescent="0.35">
      <c r="K18252" s="293"/>
      <c r="M18252" s="290"/>
    </row>
    <row r="18253" spans="11:13" x14ac:dyDescent="0.35">
      <c r="K18253" s="293"/>
      <c r="M18253" s="290"/>
    </row>
    <row r="18254" spans="11:13" x14ac:dyDescent="0.35">
      <c r="K18254" s="293"/>
      <c r="M18254" s="290"/>
    </row>
    <row r="18255" spans="11:13" x14ac:dyDescent="0.35">
      <c r="K18255" s="293"/>
      <c r="M18255" s="290"/>
    </row>
    <row r="18256" spans="11:13" x14ac:dyDescent="0.35">
      <c r="K18256" s="293"/>
      <c r="M18256" s="290"/>
    </row>
    <row r="18257" spans="11:13" x14ac:dyDescent="0.35">
      <c r="K18257" s="293"/>
      <c r="M18257" s="290"/>
    </row>
    <row r="18258" spans="11:13" x14ac:dyDescent="0.35">
      <c r="K18258" s="293"/>
      <c r="M18258" s="290"/>
    </row>
    <row r="18259" spans="11:13" x14ac:dyDescent="0.35">
      <c r="K18259" s="293"/>
      <c r="M18259" s="290"/>
    </row>
    <row r="18260" spans="11:13" x14ac:dyDescent="0.35">
      <c r="K18260" s="293"/>
      <c r="M18260" s="290"/>
    </row>
    <row r="18261" spans="11:13" x14ac:dyDescent="0.35">
      <c r="K18261" s="293"/>
      <c r="M18261" s="290"/>
    </row>
    <row r="18262" spans="11:13" x14ac:dyDescent="0.35">
      <c r="K18262" s="293"/>
      <c r="M18262" s="290"/>
    </row>
    <row r="18263" spans="11:13" x14ac:dyDescent="0.35">
      <c r="K18263" s="293"/>
      <c r="M18263" s="290"/>
    </row>
    <row r="18264" spans="11:13" x14ac:dyDescent="0.35">
      <c r="K18264" s="293"/>
      <c r="M18264" s="290"/>
    </row>
    <row r="18265" spans="11:13" x14ac:dyDescent="0.35">
      <c r="K18265" s="293"/>
      <c r="M18265" s="290"/>
    </row>
    <row r="18266" spans="11:13" x14ac:dyDescent="0.35">
      <c r="K18266" s="293"/>
      <c r="M18266" s="290"/>
    </row>
    <row r="18267" spans="11:13" x14ac:dyDescent="0.35">
      <c r="K18267" s="293"/>
      <c r="M18267" s="290"/>
    </row>
    <row r="18268" spans="11:13" x14ac:dyDescent="0.35">
      <c r="K18268" s="293"/>
      <c r="M18268" s="290"/>
    </row>
    <row r="18269" spans="11:13" x14ac:dyDescent="0.35">
      <c r="K18269" s="293"/>
      <c r="M18269" s="290"/>
    </row>
    <row r="18270" spans="11:13" x14ac:dyDescent="0.35">
      <c r="K18270" s="293"/>
      <c r="M18270" s="290"/>
    </row>
    <row r="18271" spans="11:13" x14ac:dyDescent="0.35">
      <c r="K18271" s="293"/>
      <c r="M18271" s="290"/>
    </row>
    <row r="18272" spans="11:13" x14ac:dyDescent="0.35">
      <c r="K18272" s="293"/>
      <c r="M18272" s="290"/>
    </row>
    <row r="18273" spans="11:13" x14ac:dyDescent="0.35">
      <c r="K18273" s="293"/>
      <c r="M18273" s="290"/>
    </row>
    <row r="18274" spans="11:13" x14ac:dyDescent="0.35">
      <c r="K18274" s="293"/>
      <c r="M18274" s="290"/>
    </row>
    <row r="18275" spans="11:13" x14ac:dyDescent="0.35">
      <c r="K18275" s="293"/>
      <c r="M18275" s="290"/>
    </row>
    <row r="18276" spans="11:13" x14ac:dyDescent="0.35">
      <c r="K18276" s="293"/>
      <c r="M18276" s="290"/>
    </row>
    <row r="18277" spans="11:13" x14ac:dyDescent="0.35">
      <c r="K18277" s="293"/>
      <c r="M18277" s="290"/>
    </row>
    <row r="18278" spans="11:13" x14ac:dyDescent="0.35">
      <c r="K18278" s="293"/>
      <c r="M18278" s="290"/>
    </row>
    <row r="18279" spans="11:13" x14ac:dyDescent="0.35">
      <c r="K18279" s="293"/>
      <c r="M18279" s="290"/>
    </row>
    <row r="18280" spans="11:13" x14ac:dyDescent="0.35">
      <c r="K18280" s="293"/>
      <c r="M18280" s="290"/>
    </row>
    <row r="18281" spans="11:13" x14ac:dyDescent="0.35">
      <c r="K18281" s="293"/>
      <c r="M18281" s="290"/>
    </row>
    <row r="18282" spans="11:13" x14ac:dyDescent="0.35">
      <c r="K18282" s="293"/>
      <c r="M18282" s="290"/>
    </row>
    <row r="18283" spans="11:13" x14ac:dyDescent="0.35">
      <c r="K18283" s="293"/>
      <c r="M18283" s="290"/>
    </row>
    <row r="18284" spans="11:13" x14ac:dyDescent="0.35">
      <c r="K18284" s="293"/>
      <c r="M18284" s="290"/>
    </row>
    <row r="18285" spans="11:13" x14ac:dyDescent="0.35">
      <c r="K18285" s="293"/>
      <c r="M18285" s="290"/>
    </row>
    <row r="18286" spans="11:13" x14ac:dyDescent="0.35">
      <c r="K18286" s="293"/>
      <c r="M18286" s="290"/>
    </row>
    <row r="18287" spans="11:13" x14ac:dyDescent="0.35">
      <c r="K18287" s="293"/>
      <c r="M18287" s="290"/>
    </row>
    <row r="18288" spans="11:13" x14ac:dyDescent="0.35">
      <c r="K18288" s="293"/>
      <c r="M18288" s="290"/>
    </row>
    <row r="18289" spans="11:13" x14ac:dyDescent="0.35">
      <c r="K18289" s="293"/>
      <c r="M18289" s="290"/>
    </row>
    <row r="18290" spans="11:13" x14ac:dyDescent="0.35">
      <c r="K18290" s="293"/>
      <c r="M18290" s="290"/>
    </row>
    <row r="18291" spans="11:13" x14ac:dyDescent="0.35">
      <c r="K18291" s="293"/>
      <c r="M18291" s="290"/>
    </row>
    <row r="18292" spans="11:13" x14ac:dyDescent="0.35">
      <c r="K18292" s="293"/>
      <c r="M18292" s="290"/>
    </row>
    <row r="18293" spans="11:13" x14ac:dyDescent="0.35">
      <c r="K18293" s="293"/>
      <c r="M18293" s="290"/>
    </row>
    <row r="18294" spans="11:13" x14ac:dyDescent="0.35">
      <c r="K18294" s="293"/>
      <c r="M18294" s="290"/>
    </row>
    <row r="18295" spans="11:13" x14ac:dyDescent="0.35">
      <c r="K18295" s="293"/>
      <c r="M18295" s="290"/>
    </row>
    <row r="18296" spans="11:13" x14ac:dyDescent="0.35">
      <c r="K18296" s="293"/>
      <c r="M18296" s="290"/>
    </row>
    <row r="18297" spans="11:13" x14ac:dyDescent="0.35">
      <c r="K18297" s="293"/>
      <c r="M18297" s="290"/>
    </row>
    <row r="18298" spans="11:13" x14ac:dyDescent="0.35">
      <c r="K18298" s="293"/>
      <c r="M18298" s="290"/>
    </row>
    <row r="18299" spans="11:13" x14ac:dyDescent="0.35">
      <c r="K18299" s="293"/>
      <c r="M18299" s="290"/>
    </row>
    <row r="18300" spans="11:13" x14ac:dyDescent="0.35">
      <c r="K18300" s="293"/>
      <c r="M18300" s="290"/>
    </row>
    <row r="18301" spans="11:13" x14ac:dyDescent="0.35">
      <c r="K18301" s="293"/>
      <c r="M18301" s="290"/>
    </row>
    <row r="18302" spans="11:13" x14ac:dyDescent="0.35">
      <c r="K18302" s="293"/>
      <c r="M18302" s="290"/>
    </row>
    <row r="18303" spans="11:13" x14ac:dyDescent="0.35">
      <c r="K18303" s="293"/>
      <c r="M18303" s="290"/>
    </row>
    <row r="18304" spans="11:13" x14ac:dyDescent="0.35">
      <c r="K18304" s="293"/>
      <c r="M18304" s="290"/>
    </row>
    <row r="18305" spans="11:13" x14ac:dyDescent="0.35">
      <c r="K18305" s="293"/>
      <c r="M18305" s="290"/>
    </row>
    <row r="18306" spans="11:13" x14ac:dyDescent="0.35">
      <c r="K18306" s="293"/>
      <c r="M18306" s="290"/>
    </row>
    <row r="18307" spans="11:13" x14ac:dyDescent="0.35">
      <c r="K18307" s="293"/>
      <c r="M18307" s="290"/>
    </row>
    <row r="18308" spans="11:13" x14ac:dyDescent="0.35">
      <c r="K18308" s="293"/>
      <c r="M18308" s="290"/>
    </row>
    <row r="18309" spans="11:13" x14ac:dyDescent="0.35">
      <c r="K18309" s="293"/>
      <c r="M18309" s="290"/>
    </row>
    <row r="18310" spans="11:13" x14ac:dyDescent="0.35">
      <c r="K18310" s="293"/>
      <c r="M18310" s="290"/>
    </row>
    <row r="18311" spans="11:13" x14ac:dyDescent="0.35">
      <c r="K18311" s="293"/>
      <c r="M18311" s="290"/>
    </row>
    <row r="18312" spans="11:13" x14ac:dyDescent="0.35">
      <c r="K18312" s="293"/>
      <c r="M18312" s="290"/>
    </row>
    <row r="18313" spans="11:13" x14ac:dyDescent="0.35">
      <c r="K18313" s="293"/>
      <c r="M18313" s="290"/>
    </row>
    <row r="18314" spans="11:13" x14ac:dyDescent="0.35">
      <c r="K18314" s="293"/>
      <c r="M18314" s="290"/>
    </row>
    <row r="18315" spans="11:13" x14ac:dyDescent="0.35">
      <c r="K18315" s="293"/>
      <c r="M18315" s="290"/>
    </row>
    <row r="18316" spans="11:13" x14ac:dyDescent="0.35">
      <c r="K18316" s="293"/>
      <c r="M18316" s="290"/>
    </row>
    <row r="18317" spans="11:13" x14ac:dyDescent="0.35">
      <c r="K18317" s="293"/>
      <c r="M18317" s="290"/>
    </row>
    <row r="18318" spans="11:13" x14ac:dyDescent="0.35">
      <c r="K18318" s="293"/>
      <c r="M18318" s="290"/>
    </row>
    <row r="18319" spans="11:13" x14ac:dyDescent="0.35">
      <c r="K18319" s="293"/>
      <c r="M18319" s="290"/>
    </row>
    <row r="18320" spans="11:13" x14ac:dyDescent="0.35">
      <c r="K18320" s="293"/>
      <c r="M18320" s="290"/>
    </row>
    <row r="18321" spans="11:13" x14ac:dyDescent="0.35">
      <c r="K18321" s="293"/>
      <c r="M18321" s="290"/>
    </row>
    <row r="18322" spans="11:13" x14ac:dyDescent="0.35">
      <c r="K18322" s="293"/>
      <c r="M18322" s="290"/>
    </row>
    <row r="18323" spans="11:13" x14ac:dyDescent="0.35">
      <c r="K18323" s="293"/>
      <c r="M18323" s="290"/>
    </row>
    <row r="18324" spans="11:13" x14ac:dyDescent="0.35">
      <c r="K18324" s="293"/>
      <c r="M18324" s="290"/>
    </row>
    <row r="18325" spans="11:13" x14ac:dyDescent="0.35">
      <c r="K18325" s="293"/>
      <c r="M18325" s="290"/>
    </row>
    <row r="18326" spans="11:13" x14ac:dyDescent="0.35">
      <c r="K18326" s="293"/>
      <c r="M18326" s="290"/>
    </row>
    <row r="18327" spans="11:13" x14ac:dyDescent="0.35">
      <c r="K18327" s="293"/>
      <c r="M18327" s="290"/>
    </row>
    <row r="18328" spans="11:13" x14ac:dyDescent="0.35">
      <c r="K18328" s="293"/>
      <c r="M18328" s="290"/>
    </row>
    <row r="18329" spans="11:13" x14ac:dyDescent="0.35">
      <c r="K18329" s="293"/>
      <c r="M18329" s="290"/>
    </row>
    <row r="18330" spans="11:13" x14ac:dyDescent="0.35">
      <c r="K18330" s="293"/>
      <c r="M18330" s="290"/>
    </row>
    <row r="18331" spans="11:13" x14ac:dyDescent="0.35">
      <c r="K18331" s="293"/>
      <c r="M18331" s="290"/>
    </row>
    <row r="18332" spans="11:13" x14ac:dyDescent="0.35">
      <c r="K18332" s="293"/>
      <c r="M18332" s="290"/>
    </row>
    <row r="18333" spans="11:13" x14ac:dyDescent="0.35">
      <c r="K18333" s="293"/>
      <c r="M18333" s="290"/>
    </row>
    <row r="18334" spans="11:13" x14ac:dyDescent="0.35">
      <c r="K18334" s="293"/>
      <c r="M18334" s="290"/>
    </row>
    <row r="18335" spans="11:13" x14ac:dyDescent="0.35">
      <c r="K18335" s="293"/>
      <c r="M18335" s="290"/>
    </row>
    <row r="18336" spans="11:13" x14ac:dyDescent="0.35">
      <c r="K18336" s="293"/>
      <c r="M18336" s="290"/>
    </row>
    <row r="18337" spans="11:13" x14ac:dyDescent="0.35">
      <c r="K18337" s="293"/>
      <c r="M18337" s="290"/>
    </row>
    <row r="18338" spans="11:13" x14ac:dyDescent="0.35">
      <c r="K18338" s="293"/>
      <c r="M18338" s="290"/>
    </row>
    <row r="18339" spans="11:13" x14ac:dyDescent="0.35">
      <c r="K18339" s="293"/>
      <c r="M18339" s="290"/>
    </row>
    <row r="18340" spans="11:13" x14ac:dyDescent="0.35">
      <c r="K18340" s="293"/>
      <c r="M18340" s="290"/>
    </row>
    <row r="18341" spans="11:13" x14ac:dyDescent="0.35">
      <c r="K18341" s="293"/>
      <c r="M18341" s="290"/>
    </row>
    <row r="18342" spans="11:13" x14ac:dyDescent="0.35">
      <c r="K18342" s="293"/>
      <c r="M18342" s="290"/>
    </row>
    <row r="18343" spans="11:13" x14ac:dyDescent="0.35">
      <c r="K18343" s="293"/>
      <c r="M18343" s="290"/>
    </row>
    <row r="18344" spans="11:13" x14ac:dyDescent="0.35">
      <c r="K18344" s="293"/>
      <c r="M18344" s="290"/>
    </row>
    <row r="18345" spans="11:13" x14ac:dyDescent="0.35">
      <c r="K18345" s="293"/>
      <c r="M18345" s="290"/>
    </row>
    <row r="18346" spans="11:13" x14ac:dyDescent="0.35">
      <c r="K18346" s="293"/>
      <c r="M18346" s="290"/>
    </row>
    <row r="18347" spans="11:13" x14ac:dyDescent="0.35">
      <c r="K18347" s="293"/>
      <c r="M18347" s="290"/>
    </row>
    <row r="18348" spans="11:13" x14ac:dyDescent="0.35">
      <c r="K18348" s="293"/>
      <c r="M18348" s="290"/>
    </row>
    <row r="18349" spans="11:13" x14ac:dyDescent="0.35">
      <c r="K18349" s="293"/>
      <c r="M18349" s="290"/>
    </row>
    <row r="18350" spans="11:13" x14ac:dyDescent="0.35">
      <c r="K18350" s="293"/>
      <c r="M18350" s="290"/>
    </row>
    <row r="18351" spans="11:13" x14ac:dyDescent="0.35">
      <c r="K18351" s="293"/>
      <c r="M18351" s="290"/>
    </row>
    <row r="18352" spans="11:13" x14ac:dyDescent="0.35">
      <c r="K18352" s="293"/>
      <c r="M18352" s="290"/>
    </row>
    <row r="18353" spans="11:13" x14ac:dyDescent="0.35">
      <c r="K18353" s="293"/>
      <c r="M18353" s="290"/>
    </row>
    <row r="18354" spans="11:13" x14ac:dyDescent="0.35">
      <c r="K18354" s="293"/>
      <c r="M18354" s="290"/>
    </row>
    <row r="18355" spans="11:13" x14ac:dyDescent="0.35">
      <c r="K18355" s="293"/>
      <c r="M18355" s="290"/>
    </row>
    <row r="18356" spans="11:13" x14ac:dyDescent="0.35">
      <c r="K18356" s="293"/>
      <c r="M18356" s="290"/>
    </row>
    <row r="18357" spans="11:13" x14ac:dyDescent="0.35">
      <c r="K18357" s="293"/>
      <c r="M18357" s="290"/>
    </row>
    <row r="18358" spans="11:13" x14ac:dyDescent="0.35">
      <c r="K18358" s="293"/>
      <c r="M18358" s="290"/>
    </row>
    <row r="18359" spans="11:13" x14ac:dyDescent="0.35">
      <c r="K18359" s="293"/>
      <c r="M18359" s="290"/>
    </row>
    <row r="18360" spans="11:13" x14ac:dyDescent="0.35">
      <c r="K18360" s="293"/>
      <c r="M18360" s="290"/>
    </row>
    <row r="18361" spans="11:13" x14ac:dyDescent="0.35">
      <c r="K18361" s="293"/>
      <c r="M18361" s="290"/>
    </row>
    <row r="18362" spans="11:13" x14ac:dyDescent="0.35">
      <c r="K18362" s="293"/>
      <c r="M18362" s="290"/>
    </row>
    <row r="18363" spans="11:13" x14ac:dyDescent="0.35">
      <c r="K18363" s="293"/>
      <c r="M18363" s="290"/>
    </row>
    <row r="18364" spans="11:13" x14ac:dyDescent="0.35">
      <c r="K18364" s="293"/>
      <c r="M18364" s="290"/>
    </row>
    <row r="18365" spans="11:13" x14ac:dyDescent="0.35">
      <c r="K18365" s="293"/>
      <c r="M18365" s="290"/>
    </row>
    <row r="18366" spans="11:13" x14ac:dyDescent="0.35">
      <c r="K18366" s="293"/>
      <c r="M18366" s="290"/>
    </row>
    <row r="18367" spans="11:13" x14ac:dyDescent="0.35">
      <c r="K18367" s="293"/>
      <c r="M18367" s="290"/>
    </row>
    <row r="18368" spans="11:13" x14ac:dyDescent="0.35">
      <c r="K18368" s="293"/>
      <c r="M18368" s="290"/>
    </row>
    <row r="18369" spans="11:13" x14ac:dyDescent="0.35">
      <c r="K18369" s="293"/>
      <c r="M18369" s="290"/>
    </row>
    <row r="18370" spans="11:13" x14ac:dyDescent="0.35">
      <c r="K18370" s="293"/>
      <c r="M18370" s="290"/>
    </row>
    <row r="18371" spans="11:13" x14ac:dyDescent="0.35">
      <c r="K18371" s="293"/>
      <c r="M18371" s="290"/>
    </row>
    <row r="18372" spans="11:13" x14ac:dyDescent="0.35">
      <c r="K18372" s="293"/>
      <c r="M18372" s="290"/>
    </row>
    <row r="18373" spans="11:13" x14ac:dyDescent="0.35">
      <c r="K18373" s="293"/>
      <c r="M18373" s="290"/>
    </row>
    <row r="18374" spans="11:13" x14ac:dyDescent="0.35">
      <c r="K18374" s="293"/>
      <c r="M18374" s="290"/>
    </row>
    <row r="18375" spans="11:13" x14ac:dyDescent="0.35">
      <c r="K18375" s="293"/>
      <c r="M18375" s="290"/>
    </row>
    <row r="18376" spans="11:13" x14ac:dyDescent="0.35">
      <c r="K18376" s="293"/>
      <c r="M18376" s="290"/>
    </row>
    <row r="18377" spans="11:13" x14ac:dyDescent="0.35">
      <c r="K18377" s="293"/>
      <c r="M18377" s="290"/>
    </row>
    <row r="18378" spans="11:13" x14ac:dyDescent="0.35">
      <c r="K18378" s="293"/>
      <c r="M18378" s="290"/>
    </row>
    <row r="18379" spans="11:13" x14ac:dyDescent="0.35">
      <c r="K18379" s="293"/>
      <c r="M18379" s="290"/>
    </row>
    <row r="18380" spans="11:13" x14ac:dyDescent="0.35">
      <c r="K18380" s="293"/>
      <c r="M18380" s="290"/>
    </row>
    <row r="18381" spans="11:13" x14ac:dyDescent="0.35">
      <c r="K18381" s="293"/>
      <c r="M18381" s="290"/>
    </row>
    <row r="18382" spans="11:13" x14ac:dyDescent="0.35">
      <c r="K18382" s="293"/>
      <c r="M18382" s="290"/>
    </row>
    <row r="18383" spans="11:13" x14ac:dyDescent="0.35">
      <c r="K18383" s="293"/>
      <c r="M18383" s="290"/>
    </row>
    <row r="18384" spans="11:13" x14ac:dyDescent="0.35">
      <c r="K18384" s="293"/>
      <c r="M18384" s="290"/>
    </row>
    <row r="18385" spans="11:13" x14ac:dyDescent="0.35">
      <c r="K18385" s="293"/>
      <c r="M18385" s="290"/>
    </row>
    <row r="18386" spans="11:13" x14ac:dyDescent="0.35">
      <c r="K18386" s="293"/>
      <c r="M18386" s="290"/>
    </row>
    <row r="18387" spans="11:13" x14ac:dyDescent="0.35">
      <c r="K18387" s="293"/>
      <c r="M18387" s="290"/>
    </row>
    <row r="18388" spans="11:13" x14ac:dyDescent="0.35">
      <c r="K18388" s="293"/>
      <c r="M18388" s="290"/>
    </row>
    <row r="18389" spans="11:13" x14ac:dyDescent="0.35">
      <c r="K18389" s="293"/>
      <c r="M18389" s="290"/>
    </row>
    <row r="18390" spans="11:13" x14ac:dyDescent="0.35">
      <c r="K18390" s="293"/>
      <c r="M18390" s="290"/>
    </row>
    <row r="18391" spans="11:13" x14ac:dyDescent="0.35">
      <c r="K18391" s="293"/>
      <c r="M18391" s="290"/>
    </row>
    <row r="18392" spans="11:13" x14ac:dyDescent="0.35">
      <c r="K18392" s="293"/>
      <c r="M18392" s="290"/>
    </row>
    <row r="18393" spans="11:13" x14ac:dyDescent="0.35">
      <c r="K18393" s="293"/>
      <c r="M18393" s="290"/>
    </row>
    <row r="18394" spans="11:13" x14ac:dyDescent="0.35">
      <c r="K18394" s="293"/>
      <c r="M18394" s="290"/>
    </row>
    <row r="18395" spans="11:13" x14ac:dyDescent="0.35">
      <c r="K18395" s="293"/>
      <c r="M18395" s="290"/>
    </row>
    <row r="18396" spans="11:13" x14ac:dyDescent="0.35">
      <c r="K18396" s="293"/>
      <c r="M18396" s="290"/>
    </row>
    <row r="18397" spans="11:13" x14ac:dyDescent="0.35">
      <c r="K18397" s="293"/>
      <c r="M18397" s="290"/>
    </row>
    <row r="18398" spans="11:13" x14ac:dyDescent="0.35">
      <c r="K18398" s="293"/>
      <c r="M18398" s="290"/>
    </row>
    <row r="18399" spans="11:13" x14ac:dyDescent="0.35">
      <c r="K18399" s="293"/>
      <c r="M18399" s="290"/>
    </row>
    <row r="18400" spans="11:13" x14ac:dyDescent="0.35">
      <c r="K18400" s="293"/>
      <c r="M18400" s="290"/>
    </row>
    <row r="18401" spans="11:13" x14ac:dyDescent="0.35">
      <c r="K18401" s="293"/>
      <c r="M18401" s="290"/>
    </row>
    <row r="18402" spans="11:13" x14ac:dyDescent="0.35">
      <c r="K18402" s="293"/>
      <c r="M18402" s="290"/>
    </row>
    <row r="18403" spans="11:13" x14ac:dyDescent="0.35">
      <c r="K18403" s="293"/>
      <c r="M18403" s="290"/>
    </row>
    <row r="18404" spans="11:13" x14ac:dyDescent="0.35">
      <c r="K18404" s="293"/>
      <c r="M18404" s="290"/>
    </row>
    <row r="18405" spans="11:13" x14ac:dyDescent="0.35">
      <c r="K18405" s="293"/>
      <c r="M18405" s="290"/>
    </row>
    <row r="18406" spans="11:13" x14ac:dyDescent="0.35">
      <c r="K18406" s="293"/>
      <c r="M18406" s="290"/>
    </row>
    <row r="18407" spans="11:13" x14ac:dyDescent="0.35">
      <c r="K18407" s="293"/>
      <c r="M18407" s="290"/>
    </row>
    <row r="18408" spans="11:13" x14ac:dyDescent="0.35">
      <c r="K18408" s="293"/>
      <c r="M18408" s="290"/>
    </row>
    <row r="18409" spans="11:13" x14ac:dyDescent="0.35">
      <c r="K18409" s="293"/>
      <c r="M18409" s="290"/>
    </row>
    <row r="18410" spans="11:13" x14ac:dyDescent="0.35">
      <c r="K18410" s="293"/>
      <c r="M18410" s="290"/>
    </row>
    <row r="18411" spans="11:13" x14ac:dyDescent="0.35">
      <c r="K18411" s="293"/>
      <c r="M18411" s="290"/>
    </row>
    <row r="18412" spans="11:13" x14ac:dyDescent="0.35">
      <c r="K18412" s="293"/>
      <c r="M18412" s="290"/>
    </row>
    <row r="18413" spans="11:13" x14ac:dyDescent="0.35">
      <c r="K18413" s="293"/>
      <c r="M18413" s="290"/>
    </row>
    <row r="18414" spans="11:13" x14ac:dyDescent="0.35">
      <c r="K18414" s="293"/>
      <c r="M18414" s="290"/>
    </row>
    <row r="18415" spans="11:13" x14ac:dyDescent="0.35">
      <c r="K18415" s="293"/>
      <c r="M18415" s="290"/>
    </row>
    <row r="18416" spans="11:13" x14ac:dyDescent="0.35">
      <c r="K18416" s="293"/>
      <c r="M18416" s="290"/>
    </row>
    <row r="18417" spans="11:13" x14ac:dyDescent="0.35">
      <c r="K18417" s="293"/>
      <c r="M18417" s="290"/>
    </row>
    <row r="18418" spans="11:13" x14ac:dyDescent="0.35">
      <c r="K18418" s="293"/>
      <c r="M18418" s="290"/>
    </row>
    <row r="18419" spans="11:13" x14ac:dyDescent="0.35">
      <c r="K18419" s="293"/>
      <c r="M18419" s="290"/>
    </row>
    <row r="18420" spans="11:13" x14ac:dyDescent="0.35">
      <c r="K18420" s="293"/>
      <c r="M18420" s="290"/>
    </row>
    <row r="18421" spans="11:13" x14ac:dyDescent="0.35">
      <c r="K18421" s="293"/>
      <c r="M18421" s="290"/>
    </row>
    <row r="18422" spans="11:13" x14ac:dyDescent="0.35">
      <c r="K18422" s="293"/>
      <c r="M18422" s="290"/>
    </row>
    <row r="18423" spans="11:13" x14ac:dyDescent="0.35">
      <c r="K18423" s="293"/>
      <c r="M18423" s="290"/>
    </row>
    <row r="18424" spans="11:13" x14ac:dyDescent="0.35">
      <c r="K18424" s="293"/>
      <c r="M18424" s="290"/>
    </row>
    <row r="18425" spans="11:13" x14ac:dyDescent="0.35">
      <c r="K18425" s="293"/>
      <c r="M18425" s="290"/>
    </row>
    <row r="18426" spans="11:13" x14ac:dyDescent="0.35">
      <c r="K18426" s="293"/>
      <c r="M18426" s="290"/>
    </row>
    <row r="18427" spans="11:13" x14ac:dyDescent="0.35">
      <c r="K18427" s="293"/>
      <c r="M18427" s="290"/>
    </row>
    <row r="18428" spans="11:13" x14ac:dyDescent="0.35">
      <c r="K18428" s="293"/>
      <c r="M18428" s="290"/>
    </row>
    <row r="18429" spans="11:13" x14ac:dyDescent="0.35">
      <c r="K18429" s="293"/>
      <c r="M18429" s="290"/>
    </row>
    <row r="18430" spans="11:13" x14ac:dyDescent="0.35">
      <c r="K18430" s="293"/>
      <c r="M18430" s="290"/>
    </row>
    <row r="18431" spans="11:13" x14ac:dyDescent="0.35">
      <c r="K18431" s="293"/>
      <c r="M18431" s="290"/>
    </row>
    <row r="18432" spans="11:13" x14ac:dyDescent="0.35">
      <c r="K18432" s="293"/>
      <c r="M18432" s="290"/>
    </row>
    <row r="18433" spans="11:13" x14ac:dyDescent="0.35">
      <c r="K18433" s="293"/>
      <c r="M18433" s="290"/>
    </row>
    <row r="18434" spans="11:13" x14ac:dyDescent="0.35">
      <c r="K18434" s="293"/>
      <c r="M18434" s="290"/>
    </row>
    <row r="18435" spans="11:13" x14ac:dyDescent="0.35">
      <c r="K18435" s="293"/>
      <c r="M18435" s="290"/>
    </row>
    <row r="18436" spans="11:13" x14ac:dyDescent="0.35">
      <c r="K18436" s="293"/>
      <c r="M18436" s="290"/>
    </row>
    <row r="18437" spans="11:13" x14ac:dyDescent="0.35">
      <c r="K18437" s="293"/>
      <c r="M18437" s="290"/>
    </row>
    <row r="18438" spans="11:13" x14ac:dyDescent="0.35">
      <c r="K18438" s="293"/>
      <c r="M18438" s="290"/>
    </row>
    <row r="18439" spans="11:13" x14ac:dyDescent="0.35">
      <c r="K18439" s="293"/>
      <c r="M18439" s="290"/>
    </row>
    <row r="18440" spans="11:13" x14ac:dyDescent="0.35">
      <c r="K18440" s="293"/>
      <c r="M18440" s="290"/>
    </row>
    <row r="18441" spans="11:13" x14ac:dyDescent="0.35">
      <c r="K18441" s="293"/>
      <c r="M18441" s="290"/>
    </row>
    <row r="18442" spans="11:13" x14ac:dyDescent="0.35">
      <c r="K18442" s="293"/>
      <c r="M18442" s="290"/>
    </row>
    <row r="18443" spans="11:13" x14ac:dyDescent="0.35">
      <c r="K18443" s="293"/>
      <c r="M18443" s="290"/>
    </row>
    <row r="18444" spans="11:13" x14ac:dyDescent="0.35">
      <c r="K18444" s="293"/>
      <c r="M18444" s="290"/>
    </row>
    <row r="18445" spans="11:13" x14ac:dyDescent="0.35">
      <c r="K18445" s="293"/>
      <c r="M18445" s="290"/>
    </row>
    <row r="18446" spans="11:13" x14ac:dyDescent="0.35">
      <c r="K18446" s="293"/>
      <c r="M18446" s="290"/>
    </row>
    <row r="18447" spans="11:13" x14ac:dyDescent="0.35">
      <c r="K18447" s="293"/>
      <c r="M18447" s="290"/>
    </row>
    <row r="18448" spans="11:13" x14ac:dyDescent="0.35">
      <c r="K18448" s="293"/>
      <c r="M18448" s="290"/>
    </row>
    <row r="18449" spans="11:13" x14ac:dyDescent="0.35">
      <c r="K18449" s="293"/>
      <c r="M18449" s="290"/>
    </row>
    <row r="18450" spans="11:13" x14ac:dyDescent="0.35">
      <c r="K18450" s="293"/>
      <c r="M18450" s="290"/>
    </row>
    <row r="18451" spans="11:13" x14ac:dyDescent="0.35">
      <c r="K18451" s="293"/>
      <c r="M18451" s="290"/>
    </row>
    <row r="18452" spans="11:13" x14ac:dyDescent="0.35">
      <c r="K18452" s="293"/>
      <c r="M18452" s="290"/>
    </row>
    <row r="18453" spans="11:13" x14ac:dyDescent="0.35">
      <c r="K18453" s="293"/>
      <c r="M18453" s="290"/>
    </row>
    <row r="18454" spans="11:13" x14ac:dyDescent="0.35">
      <c r="K18454" s="293"/>
      <c r="M18454" s="290"/>
    </row>
    <row r="18455" spans="11:13" x14ac:dyDescent="0.35">
      <c r="K18455" s="293"/>
      <c r="M18455" s="290"/>
    </row>
    <row r="18456" spans="11:13" x14ac:dyDescent="0.35">
      <c r="K18456" s="293"/>
      <c r="M18456" s="290"/>
    </row>
    <row r="18457" spans="11:13" x14ac:dyDescent="0.35">
      <c r="K18457" s="293"/>
      <c r="M18457" s="290"/>
    </row>
    <row r="18458" spans="11:13" x14ac:dyDescent="0.35">
      <c r="K18458" s="293"/>
      <c r="M18458" s="290"/>
    </row>
    <row r="18459" spans="11:13" x14ac:dyDescent="0.35">
      <c r="K18459" s="293"/>
      <c r="M18459" s="290"/>
    </row>
    <row r="18460" spans="11:13" x14ac:dyDescent="0.35">
      <c r="K18460" s="293"/>
      <c r="M18460" s="290"/>
    </row>
    <row r="18461" spans="11:13" x14ac:dyDescent="0.35">
      <c r="K18461" s="293"/>
      <c r="M18461" s="290"/>
    </row>
    <row r="18462" spans="11:13" x14ac:dyDescent="0.35">
      <c r="K18462" s="293"/>
      <c r="M18462" s="290"/>
    </row>
    <row r="18463" spans="11:13" x14ac:dyDescent="0.35">
      <c r="K18463" s="293"/>
      <c r="M18463" s="290"/>
    </row>
    <row r="18464" spans="11:13" x14ac:dyDescent="0.35">
      <c r="K18464" s="293"/>
      <c r="M18464" s="290"/>
    </row>
    <row r="18465" spans="11:13" x14ac:dyDescent="0.35">
      <c r="K18465" s="293"/>
      <c r="M18465" s="290"/>
    </row>
    <row r="18466" spans="11:13" x14ac:dyDescent="0.35">
      <c r="K18466" s="293"/>
      <c r="M18466" s="290"/>
    </row>
    <row r="18467" spans="11:13" x14ac:dyDescent="0.35">
      <c r="K18467" s="293"/>
      <c r="M18467" s="290"/>
    </row>
    <row r="18468" spans="11:13" x14ac:dyDescent="0.35">
      <c r="K18468" s="293"/>
      <c r="M18468" s="290"/>
    </row>
    <row r="18469" spans="11:13" x14ac:dyDescent="0.35">
      <c r="K18469" s="293"/>
      <c r="M18469" s="290"/>
    </row>
    <row r="18470" spans="11:13" x14ac:dyDescent="0.35">
      <c r="K18470" s="293"/>
      <c r="M18470" s="290"/>
    </row>
    <row r="18471" spans="11:13" x14ac:dyDescent="0.35">
      <c r="K18471" s="293"/>
      <c r="M18471" s="290"/>
    </row>
    <row r="18472" spans="11:13" x14ac:dyDescent="0.35">
      <c r="K18472" s="293"/>
      <c r="M18472" s="290"/>
    </row>
    <row r="18473" spans="11:13" x14ac:dyDescent="0.35">
      <c r="K18473" s="293"/>
      <c r="M18473" s="290"/>
    </row>
    <row r="18474" spans="11:13" x14ac:dyDescent="0.35">
      <c r="K18474" s="293"/>
      <c r="M18474" s="290"/>
    </row>
    <row r="18475" spans="11:13" x14ac:dyDescent="0.35">
      <c r="K18475" s="293"/>
      <c r="M18475" s="290"/>
    </row>
    <row r="18476" spans="11:13" x14ac:dyDescent="0.35">
      <c r="K18476" s="293"/>
      <c r="M18476" s="290"/>
    </row>
    <row r="18477" spans="11:13" x14ac:dyDescent="0.35">
      <c r="K18477" s="293"/>
      <c r="M18477" s="290"/>
    </row>
    <row r="18478" spans="11:13" x14ac:dyDescent="0.35">
      <c r="K18478" s="293"/>
      <c r="M18478" s="290"/>
    </row>
    <row r="18479" spans="11:13" x14ac:dyDescent="0.35">
      <c r="K18479" s="293"/>
      <c r="M18479" s="290"/>
    </row>
    <row r="18480" spans="11:13" x14ac:dyDescent="0.35">
      <c r="K18480" s="293"/>
      <c r="M18480" s="290"/>
    </row>
    <row r="18481" spans="11:13" x14ac:dyDescent="0.35">
      <c r="K18481" s="293"/>
      <c r="M18481" s="290"/>
    </row>
    <row r="18482" spans="11:13" x14ac:dyDescent="0.35">
      <c r="K18482" s="293"/>
      <c r="M18482" s="290"/>
    </row>
    <row r="18483" spans="11:13" x14ac:dyDescent="0.35">
      <c r="K18483" s="293"/>
      <c r="M18483" s="290"/>
    </row>
    <row r="18484" spans="11:13" x14ac:dyDescent="0.35">
      <c r="K18484" s="293"/>
      <c r="M18484" s="290"/>
    </row>
    <row r="18485" spans="11:13" x14ac:dyDescent="0.35">
      <c r="K18485" s="293"/>
      <c r="M18485" s="290"/>
    </row>
    <row r="18486" spans="11:13" x14ac:dyDescent="0.35">
      <c r="K18486" s="293"/>
      <c r="M18486" s="290"/>
    </row>
    <row r="18487" spans="11:13" x14ac:dyDescent="0.35">
      <c r="K18487" s="293"/>
      <c r="M18487" s="290"/>
    </row>
    <row r="18488" spans="11:13" x14ac:dyDescent="0.35">
      <c r="K18488" s="293"/>
      <c r="M18488" s="290"/>
    </row>
    <row r="18489" spans="11:13" x14ac:dyDescent="0.35">
      <c r="K18489" s="293"/>
      <c r="M18489" s="290"/>
    </row>
    <row r="18490" spans="11:13" x14ac:dyDescent="0.35">
      <c r="K18490" s="293"/>
      <c r="M18490" s="290"/>
    </row>
    <row r="18491" spans="11:13" x14ac:dyDescent="0.35">
      <c r="K18491" s="293"/>
      <c r="M18491" s="290"/>
    </row>
    <row r="18492" spans="11:13" x14ac:dyDescent="0.35">
      <c r="K18492" s="293"/>
      <c r="M18492" s="290"/>
    </row>
    <row r="18493" spans="11:13" x14ac:dyDescent="0.35">
      <c r="K18493" s="293"/>
      <c r="M18493" s="290"/>
    </row>
    <row r="18494" spans="11:13" x14ac:dyDescent="0.35">
      <c r="K18494" s="293"/>
      <c r="M18494" s="290"/>
    </row>
    <row r="18495" spans="11:13" x14ac:dyDescent="0.35">
      <c r="K18495" s="293"/>
      <c r="M18495" s="290"/>
    </row>
    <row r="18496" spans="11:13" x14ac:dyDescent="0.35">
      <c r="K18496" s="293"/>
      <c r="M18496" s="290"/>
    </row>
    <row r="18497" spans="11:13" x14ac:dyDescent="0.35">
      <c r="K18497" s="293"/>
      <c r="M18497" s="290"/>
    </row>
    <row r="18498" spans="11:13" x14ac:dyDescent="0.35">
      <c r="K18498" s="293"/>
      <c r="M18498" s="290"/>
    </row>
    <row r="18499" spans="11:13" x14ac:dyDescent="0.35">
      <c r="K18499" s="293"/>
      <c r="M18499" s="290"/>
    </row>
    <row r="18500" spans="11:13" x14ac:dyDescent="0.35">
      <c r="K18500" s="293"/>
      <c r="M18500" s="290"/>
    </row>
    <row r="18501" spans="11:13" x14ac:dyDescent="0.35">
      <c r="K18501" s="293"/>
      <c r="M18501" s="290"/>
    </row>
    <row r="18502" spans="11:13" x14ac:dyDescent="0.35">
      <c r="K18502" s="293"/>
      <c r="M18502" s="290"/>
    </row>
    <row r="18503" spans="11:13" x14ac:dyDescent="0.35">
      <c r="K18503" s="293"/>
      <c r="M18503" s="290"/>
    </row>
    <row r="18504" spans="11:13" x14ac:dyDescent="0.35">
      <c r="K18504" s="293"/>
      <c r="M18504" s="290"/>
    </row>
    <row r="18505" spans="11:13" x14ac:dyDescent="0.35">
      <c r="K18505" s="293"/>
      <c r="M18505" s="290"/>
    </row>
    <row r="18506" spans="11:13" x14ac:dyDescent="0.35">
      <c r="K18506" s="293"/>
      <c r="M18506" s="290"/>
    </row>
    <row r="18507" spans="11:13" x14ac:dyDescent="0.35">
      <c r="K18507" s="293"/>
      <c r="M18507" s="290"/>
    </row>
    <row r="18508" spans="11:13" x14ac:dyDescent="0.35">
      <c r="K18508" s="293"/>
      <c r="M18508" s="290"/>
    </row>
    <row r="18509" spans="11:13" x14ac:dyDescent="0.35">
      <c r="K18509" s="293"/>
      <c r="M18509" s="290"/>
    </row>
    <row r="18510" spans="11:13" x14ac:dyDescent="0.35">
      <c r="K18510" s="293"/>
      <c r="M18510" s="290"/>
    </row>
    <row r="18511" spans="11:13" x14ac:dyDescent="0.35">
      <c r="K18511" s="293"/>
      <c r="M18511" s="290"/>
    </row>
    <row r="18512" spans="11:13" x14ac:dyDescent="0.35">
      <c r="K18512" s="293"/>
      <c r="M18512" s="290"/>
    </row>
    <row r="18513" spans="11:13" x14ac:dyDescent="0.35">
      <c r="K18513" s="293"/>
      <c r="M18513" s="290"/>
    </row>
    <row r="18514" spans="11:13" x14ac:dyDescent="0.35">
      <c r="K18514" s="293"/>
      <c r="M18514" s="290"/>
    </row>
    <row r="18515" spans="11:13" x14ac:dyDescent="0.35">
      <c r="K18515" s="293"/>
      <c r="M18515" s="290"/>
    </row>
    <row r="18516" spans="11:13" x14ac:dyDescent="0.35">
      <c r="K18516" s="293"/>
      <c r="M18516" s="290"/>
    </row>
    <row r="18517" spans="11:13" x14ac:dyDescent="0.35">
      <c r="K18517" s="293"/>
      <c r="M18517" s="290"/>
    </row>
    <row r="18518" spans="11:13" x14ac:dyDescent="0.35">
      <c r="K18518" s="293"/>
      <c r="M18518" s="290"/>
    </row>
    <row r="18519" spans="11:13" x14ac:dyDescent="0.35">
      <c r="K18519" s="293"/>
      <c r="M18519" s="290"/>
    </row>
    <row r="18520" spans="11:13" x14ac:dyDescent="0.35">
      <c r="K18520" s="293"/>
      <c r="M18520" s="290"/>
    </row>
    <row r="18521" spans="11:13" x14ac:dyDescent="0.35">
      <c r="K18521" s="293"/>
      <c r="M18521" s="290"/>
    </row>
    <row r="18522" spans="11:13" x14ac:dyDescent="0.35">
      <c r="K18522" s="293"/>
      <c r="M18522" s="290"/>
    </row>
    <row r="18523" spans="11:13" x14ac:dyDescent="0.35">
      <c r="K18523" s="293"/>
      <c r="M18523" s="290"/>
    </row>
    <row r="18524" spans="11:13" x14ac:dyDescent="0.35">
      <c r="K18524" s="293"/>
      <c r="M18524" s="290"/>
    </row>
    <row r="18525" spans="11:13" x14ac:dyDescent="0.35">
      <c r="K18525" s="293"/>
      <c r="M18525" s="290"/>
    </row>
    <row r="18526" spans="11:13" x14ac:dyDescent="0.35">
      <c r="K18526" s="293"/>
      <c r="M18526" s="290"/>
    </row>
    <row r="18527" spans="11:13" x14ac:dyDescent="0.35">
      <c r="K18527" s="293"/>
      <c r="M18527" s="290"/>
    </row>
    <row r="18528" spans="11:13" x14ac:dyDescent="0.35">
      <c r="K18528" s="293"/>
      <c r="M18528" s="290"/>
    </row>
    <row r="18529" spans="11:13" x14ac:dyDescent="0.35">
      <c r="K18529" s="293"/>
      <c r="M18529" s="290"/>
    </row>
    <row r="18530" spans="11:13" x14ac:dyDescent="0.35">
      <c r="K18530" s="293"/>
      <c r="M18530" s="290"/>
    </row>
    <row r="18531" spans="11:13" x14ac:dyDescent="0.35">
      <c r="K18531" s="293"/>
      <c r="M18531" s="290"/>
    </row>
    <row r="18532" spans="11:13" x14ac:dyDescent="0.35">
      <c r="K18532" s="293"/>
      <c r="M18532" s="290"/>
    </row>
    <row r="18533" spans="11:13" x14ac:dyDescent="0.35">
      <c r="K18533" s="293"/>
      <c r="M18533" s="290"/>
    </row>
    <row r="18534" spans="11:13" x14ac:dyDescent="0.35">
      <c r="K18534" s="293"/>
      <c r="M18534" s="290"/>
    </row>
    <row r="18535" spans="11:13" x14ac:dyDescent="0.35">
      <c r="K18535" s="293"/>
      <c r="M18535" s="290"/>
    </row>
    <row r="18536" spans="11:13" x14ac:dyDescent="0.35">
      <c r="K18536" s="293"/>
      <c r="M18536" s="290"/>
    </row>
    <row r="18537" spans="11:13" x14ac:dyDescent="0.35">
      <c r="K18537" s="293"/>
      <c r="M18537" s="290"/>
    </row>
    <row r="18538" spans="11:13" x14ac:dyDescent="0.35">
      <c r="K18538" s="293"/>
      <c r="M18538" s="290"/>
    </row>
    <row r="18539" spans="11:13" x14ac:dyDescent="0.35">
      <c r="K18539" s="293"/>
      <c r="M18539" s="290"/>
    </row>
    <row r="18540" spans="11:13" x14ac:dyDescent="0.35">
      <c r="K18540" s="293"/>
      <c r="M18540" s="290"/>
    </row>
    <row r="18541" spans="11:13" x14ac:dyDescent="0.35">
      <c r="K18541" s="293"/>
      <c r="M18541" s="290"/>
    </row>
    <row r="18542" spans="11:13" x14ac:dyDescent="0.35">
      <c r="K18542" s="293"/>
      <c r="M18542" s="290"/>
    </row>
    <row r="18543" spans="11:13" x14ac:dyDescent="0.35">
      <c r="K18543" s="293"/>
      <c r="M18543" s="290"/>
    </row>
    <row r="18544" spans="11:13" x14ac:dyDescent="0.35">
      <c r="K18544" s="293"/>
      <c r="M18544" s="290"/>
    </row>
    <row r="18545" spans="11:13" x14ac:dyDescent="0.35">
      <c r="K18545" s="293"/>
      <c r="M18545" s="290"/>
    </row>
    <row r="18546" spans="11:13" x14ac:dyDescent="0.35">
      <c r="K18546" s="293"/>
      <c r="M18546" s="290"/>
    </row>
    <row r="18547" spans="11:13" x14ac:dyDescent="0.35">
      <c r="K18547" s="293"/>
      <c r="M18547" s="290"/>
    </row>
    <row r="18548" spans="11:13" x14ac:dyDescent="0.35">
      <c r="K18548" s="293"/>
      <c r="M18548" s="290"/>
    </row>
    <row r="18549" spans="11:13" x14ac:dyDescent="0.35">
      <c r="K18549" s="293"/>
      <c r="M18549" s="290"/>
    </row>
    <row r="18550" spans="11:13" x14ac:dyDescent="0.35">
      <c r="K18550" s="293"/>
      <c r="M18550" s="290"/>
    </row>
    <row r="18551" spans="11:13" x14ac:dyDescent="0.35">
      <c r="K18551" s="293"/>
      <c r="M18551" s="290"/>
    </row>
    <row r="18552" spans="11:13" x14ac:dyDescent="0.35">
      <c r="K18552" s="293"/>
      <c r="M18552" s="290"/>
    </row>
    <row r="18553" spans="11:13" x14ac:dyDescent="0.35">
      <c r="K18553" s="293"/>
      <c r="M18553" s="290"/>
    </row>
    <row r="18554" spans="11:13" x14ac:dyDescent="0.35">
      <c r="K18554" s="293"/>
      <c r="M18554" s="290"/>
    </row>
    <row r="18555" spans="11:13" x14ac:dyDescent="0.35">
      <c r="K18555" s="293"/>
      <c r="M18555" s="290"/>
    </row>
    <row r="18556" spans="11:13" x14ac:dyDescent="0.35">
      <c r="K18556" s="293"/>
      <c r="M18556" s="290"/>
    </row>
    <row r="18557" spans="11:13" x14ac:dyDescent="0.35">
      <c r="K18557" s="293"/>
      <c r="M18557" s="290"/>
    </row>
    <row r="18558" spans="11:13" x14ac:dyDescent="0.35">
      <c r="K18558" s="293"/>
      <c r="M18558" s="290"/>
    </row>
    <row r="18559" spans="11:13" x14ac:dyDescent="0.35">
      <c r="K18559" s="293"/>
      <c r="M18559" s="290"/>
    </row>
    <row r="18560" spans="11:13" x14ac:dyDescent="0.35">
      <c r="K18560" s="293"/>
      <c r="M18560" s="290"/>
    </row>
    <row r="18561" spans="11:13" x14ac:dyDescent="0.35">
      <c r="K18561" s="293"/>
      <c r="M18561" s="290"/>
    </row>
    <row r="18562" spans="11:13" x14ac:dyDescent="0.35">
      <c r="K18562" s="293"/>
      <c r="M18562" s="290"/>
    </row>
    <row r="18563" spans="11:13" x14ac:dyDescent="0.35">
      <c r="K18563" s="293"/>
      <c r="M18563" s="290"/>
    </row>
    <row r="18564" spans="11:13" x14ac:dyDescent="0.35">
      <c r="K18564" s="293"/>
      <c r="M18564" s="290"/>
    </row>
    <row r="18565" spans="11:13" x14ac:dyDescent="0.35">
      <c r="K18565" s="293"/>
      <c r="M18565" s="290"/>
    </row>
    <row r="18566" spans="11:13" x14ac:dyDescent="0.35">
      <c r="K18566" s="293"/>
      <c r="M18566" s="290"/>
    </row>
    <row r="18567" spans="11:13" x14ac:dyDescent="0.35">
      <c r="K18567" s="293"/>
      <c r="M18567" s="290"/>
    </row>
    <row r="18568" spans="11:13" x14ac:dyDescent="0.35">
      <c r="K18568" s="293"/>
      <c r="M18568" s="290"/>
    </row>
    <row r="18569" spans="11:13" x14ac:dyDescent="0.35">
      <c r="K18569" s="293"/>
      <c r="M18569" s="290"/>
    </row>
    <row r="18570" spans="11:13" x14ac:dyDescent="0.35">
      <c r="K18570" s="293"/>
      <c r="M18570" s="290"/>
    </row>
    <row r="18571" spans="11:13" x14ac:dyDescent="0.35">
      <c r="K18571" s="293"/>
      <c r="M18571" s="290"/>
    </row>
    <row r="18572" spans="11:13" x14ac:dyDescent="0.35">
      <c r="K18572" s="293"/>
      <c r="M18572" s="290"/>
    </row>
    <row r="18573" spans="11:13" x14ac:dyDescent="0.35">
      <c r="K18573" s="293"/>
      <c r="M18573" s="290"/>
    </row>
    <row r="18574" spans="11:13" x14ac:dyDescent="0.35">
      <c r="K18574" s="293"/>
      <c r="M18574" s="290"/>
    </row>
    <row r="18575" spans="11:13" x14ac:dyDescent="0.35">
      <c r="K18575" s="293"/>
      <c r="M18575" s="290"/>
    </row>
    <row r="18576" spans="11:13" x14ac:dyDescent="0.35">
      <c r="K18576" s="293"/>
      <c r="M18576" s="290"/>
    </row>
    <row r="18577" spans="11:13" x14ac:dyDescent="0.35">
      <c r="K18577" s="293"/>
      <c r="M18577" s="290"/>
    </row>
    <row r="18578" spans="11:13" x14ac:dyDescent="0.35">
      <c r="K18578" s="293"/>
      <c r="M18578" s="290"/>
    </row>
    <row r="18579" spans="11:13" x14ac:dyDescent="0.35">
      <c r="K18579" s="293"/>
      <c r="M18579" s="290"/>
    </row>
    <row r="18580" spans="11:13" x14ac:dyDescent="0.35">
      <c r="K18580" s="293"/>
      <c r="M18580" s="290"/>
    </row>
    <row r="18581" spans="11:13" x14ac:dyDescent="0.35">
      <c r="K18581" s="293"/>
      <c r="M18581" s="290"/>
    </row>
    <row r="18582" spans="11:13" x14ac:dyDescent="0.35">
      <c r="K18582" s="293"/>
      <c r="M18582" s="290"/>
    </row>
    <row r="18583" spans="11:13" x14ac:dyDescent="0.35">
      <c r="K18583" s="293"/>
      <c r="M18583" s="290"/>
    </row>
    <row r="18584" spans="11:13" x14ac:dyDescent="0.35">
      <c r="K18584" s="293"/>
      <c r="M18584" s="290"/>
    </row>
    <row r="18585" spans="11:13" x14ac:dyDescent="0.35">
      <c r="K18585" s="293"/>
      <c r="M18585" s="290"/>
    </row>
    <row r="18586" spans="11:13" x14ac:dyDescent="0.35">
      <c r="K18586" s="293"/>
      <c r="M18586" s="290"/>
    </row>
    <row r="18587" spans="11:13" x14ac:dyDescent="0.35">
      <c r="K18587" s="293"/>
      <c r="M18587" s="290"/>
    </row>
    <row r="18588" spans="11:13" x14ac:dyDescent="0.35">
      <c r="K18588" s="293"/>
      <c r="M18588" s="290"/>
    </row>
    <row r="18589" spans="11:13" x14ac:dyDescent="0.35">
      <c r="K18589" s="293"/>
      <c r="M18589" s="290"/>
    </row>
    <row r="18590" spans="11:13" x14ac:dyDescent="0.35">
      <c r="K18590" s="293"/>
      <c r="M18590" s="290"/>
    </row>
    <row r="18591" spans="11:13" x14ac:dyDescent="0.35">
      <c r="K18591" s="293"/>
      <c r="M18591" s="290"/>
    </row>
    <row r="18592" spans="11:13" x14ac:dyDescent="0.35">
      <c r="K18592" s="293"/>
      <c r="M18592" s="290"/>
    </row>
    <row r="18593" spans="11:13" x14ac:dyDescent="0.35">
      <c r="K18593" s="293"/>
      <c r="M18593" s="290"/>
    </row>
    <row r="18594" spans="11:13" x14ac:dyDescent="0.35">
      <c r="K18594" s="293"/>
      <c r="M18594" s="290"/>
    </row>
    <row r="18595" spans="11:13" x14ac:dyDescent="0.35">
      <c r="K18595" s="293"/>
      <c r="M18595" s="290"/>
    </row>
    <row r="18596" spans="11:13" x14ac:dyDescent="0.35">
      <c r="K18596" s="293"/>
      <c r="M18596" s="290"/>
    </row>
    <row r="18597" spans="11:13" x14ac:dyDescent="0.35">
      <c r="K18597" s="293"/>
      <c r="M18597" s="290"/>
    </row>
    <row r="18598" spans="11:13" x14ac:dyDescent="0.35">
      <c r="K18598" s="293"/>
      <c r="M18598" s="290"/>
    </row>
    <row r="18599" spans="11:13" x14ac:dyDescent="0.35">
      <c r="K18599" s="293"/>
      <c r="M18599" s="290"/>
    </row>
    <row r="18600" spans="11:13" x14ac:dyDescent="0.35">
      <c r="K18600" s="293"/>
      <c r="M18600" s="290"/>
    </row>
    <row r="18601" spans="11:13" x14ac:dyDescent="0.35">
      <c r="K18601" s="293"/>
      <c r="M18601" s="290"/>
    </row>
    <row r="18602" spans="11:13" x14ac:dyDescent="0.35">
      <c r="K18602" s="293"/>
      <c r="M18602" s="290"/>
    </row>
    <row r="18603" spans="11:13" x14ac:dyDescent="0.35">
      <c r="K18603" s="293"/>
      <c r="M18603" s="290"/>
    </row>
    <row r="18604" spans="11:13" x14ac:dyDescent="0.35">
      <c r="K18604" s="293"/>
      <c r="M18604" s="290"/>
    </row>
    <row r="18605" spans="11:13" x14ac:dyDescent="0.35">
      <c r="K18605" s="293"/>
      <c r="M18605" s="290"/>
    </row>
    <row r="18606" spans="11:13" x14ac:dyDescent="0.35">
      <c r="K18606" s="293"/>
      <c r="M18606" s="290"/>
    </row>
    <row r="18607" spans="11:13" x14ac:dyDescent="0.35">
      <c r="K18607" s="293"/>
      <c r="M18607" s="290"/>
    </row>
    <row r="18608" spans="11:13" x14ac:dyDescent="0.35">
      <c r="K18608" s="293"/>
      <c r="M18608" s="290"/>
    </row>
    <row r="18609" spans="11:13" x14ac:dyDescent="0.35">
      <c r="K18609" s="293"/>
      <c r="M18609" s="290"/>
    </row>
    <row r="18610" spans="11:13" x14ac:dyDescent="0.35">
      <c r="K18610" s="293"/>
      <c r="M18610" s="290"/>
    </row>
    <row r="18611" spans="11:13" x14ac:dyDescent="0.35">
      <c r="K18611" s="293"/>
      <c r="M18611" s="290"/>
    </row>
    <row r="18612" spans="11:13" x14ac:dyDescent="0.35">
      <c r="K18612" s="293"/>
      <c r="M18612" s="290"/>
    </row>
    <row r="18613" spans="11:13" x14ac:dyDescent="0.35">
      <c r="K18613" s="293"/>
      <c r="M18613" s="290"/>
    </row>
    <row r="18614" spans="11:13" x14ac:dyDescent="0.35">
      <c r="K18614" s="293"/>
      <c r="M18614" s="290"/>
    </row>
    <row r="18615" spans="11:13" x14ac:dyDescent="0.35">
      <c r="K18615" s="293"/>
      <c r="M18615" s="290"/>
    </row>
    <row r="18616" spans="11:13" x14ac:dyDescent="0.35">
      <c r="K18616" s="293"/>
      <c r="M18616" s="290"/>
    </row>
    <row r="18617" spans="11:13" x14ac:dyDescent="0.35">
      <c r="K18617" s="293"/>
      <c r="M18617" s="290"/>
    </row>
    <row r="18618" spans="11:13" x14ac:dyDescent="0.35">
      <c r="K18618" s="293"/>
      <c r="M18618" s="290"/>
    </row>
    <row r="18619" spans="11:13" x14ac:dyDescent="0.35">
      <c r="K18619" s="293"/>
      <c r="M18619" s="290"/>
    </row>
    <row r="18620" spans="11:13" x14ac:dyDescent="0.35">
      <c r="K18620" s="293"/>
      <c r="M18620" s="290"/>
    </row>
    <row r="18621" spans="11:13" x14ac:dyDescent="0.35">
      <c r="K18621" s="293"/>
      <c r="M18621" s="290"/>
    </row>
    <row r="18622" spans="11:13" x14ac:dyDescent="0.35">
      <c r="K18622" s="293"/>
      <c r="M18622" s="290"/>
    </row>
    <row r="18623" spans="11:13" x14ac:dyDescent="0.35">
      <c r="K18623" s="293"/>
      <c r="M18623" s="290"/>
    </row>
    <row r="18624" spans="11:13" x14ac:dyDescent="0.35">
      <c r="K18624" s="293"/>
      <c r="M18624" s="290"/>
    </row>
    <row r="18625" spans="11:13" x14ac:dyDescent="0.35">
      <c r="K18625" s="293"/>
      <c r="M18625" s="290"/>
    </row>
    <row r="18626" spans="11:13" x14ac:dyDescent="0.35">
      <c r="K18626" s="293"/>
      <c r="M18626" s="290"/>
    </row>
    <row r="18627" spans="11:13" x14ac:dyDescent="0.35">
      <c r="K18627" s="293"/>
      <c r="M18627" s="290"/>
    </row>
    <row r="18628" spans="11:13" x14ac:dyDescent="0.35">
      <c r="K18628" s="293"/>
      <c r="M18628" s="290"/>
    </row>
    <row r="18629" spans="11:13" x14ac:dyDescent="0.35">
      <c r="K18629" s="293"/>
      <c r="M18629" s="290"/>
    </row>
    <row r="18630" spans="11:13" x14ac:dyDescent="0.35">
      <c r="K18630" s="293"/>
      <c r="M18630" s="290"/>
    </row>
    <row r="18631" spans="11:13" x14ac:dyDescent="0.35">
      <c r="K18631" s="293"/>
      <c r="M18631" s="290"/>
    </row>
    <row r="18632" spans="11:13" x14ac:dyDescent="0.35">
      <c r="K18632" s="293"/>
      <c r="M18632" s="290"/>
    </row>
    <row r="18633" spans="11:13" x14ac:dyDescent="0.35">
      <c r="K18633" s="293"/>
      <c r="M18633" s="290"/>
    </row>
    <row r="18634" spans="11:13" x14ac:dyDescent="0.35">
      <c r="K18634" s="293"/>
      <c r="M18634" s="290"/>
    </row>
    <row r="18635" spans="11:13" x14ac:dyDescent="0.35">
      <c r="K18635" s="293"/>
      <c r="M18635" s="290"/>
    </row>
    <row r="18636" spans="11:13" x14ac:dyDescent="0.35">
      <c r="K18636" s="293"/>
      <c r="M18636" s="290"/>
    </row>
    <row r="18637" spans="11:13" x14ac:dyDescent="0.35">
      <c r="K18637" s="293"/>
      <c r="M18637" s="290"/>
    </row>
    <row r="18638" spans="11:13" x14ac:dyDescent="0.35">
      <c r="K18638" s="293"/>
      <c r="M18638" s="290"/>
    </row>
    <row r="18639" spans="11:13" x14ac:dyDescent="0.35">
      <c r="K18639" s="293"/>
      <c r="M18639" s="290"/>
    </row>
    <row r="18640" spans="11:13" x14ac:dyDescent="0.35">
      <c r="K18640" s="293"/>
      <c r="M18640" s="290"/>
    </row>
    <row r="18641" spans="11:13" x14ac:dyDescent="0.35">
      <c r="K18641" s="293"/>
      <c r="M18641" s="290"/>
    </row>
    <row r="18642" spans="11:13" x14ac:dyDescent="0.35">
      <c r="K18642" s="293"/>
      <c r="M18642" s="290"/>
    </row>
    <row r="18643" spans="11:13" x14ac:dyDescent="0.35">
      <c r="K18643" s="293"/>
      <c r="M18643" s="290"/>
    </row>
    <row r="18644" spans="11:13" x14ac:dyDescent="0.35">
      <c r="K18644" s="293"/>
      <c r="M18644" s="290"/>
    </row>
    <row r="18645" spans="11:13" x14ac:dyDescent="0.35">
      <c r="K18645" s="293"/>
      <c r="M18645" s="290"/>
    </row>
    <row r="18646" spans="11:13" x14ac:dyDescent="0.35">
      <c r="K18646" s="293"/>
      <c r="M18646" s="290"/>
    </row>
    <row r="18647" spans="11:13" x14ac:dyDescent="0.35">
      <c r="K18647" s="293"/>
      <c r="M18647" s="290"/>
    </row>
    <row r="18648" spans="11:13" x14ac:dyDescent="0.35">
      <c r="K18648" s="293"/>
      <c r="M18648" s="290"/>
    </row>
    <row r="18649" spans="11:13" x14ac:dyDescent="0.35">
      <c r="K18649" s="293"/>
      <c r="M18649" s="290"/>
    </row>
    <row r="18650" spans="11:13" x14ac:dyDescent="0.35">
      <c r="K18650" s="293"/>
      <c r="M18650" s="290"/>
    </row>
    <row r="18651" spans="11:13" x14ac:dyDescent="0.35">
      <c r="K18651" s="293"/>
      <c r="M18651" s="290"/>
    </row>
    <row r="18652" spans="11:13" x14ac:dyDescent="0.35">
      <c r="K18652" s="293"/>
      <c r="M18652" s="290"/>
    </row>
    <row r="18653" spans="11:13" x14ac:dyDescent="0.35">
      <c r="K18653" s="293"/>
      <c r="M18653" s="290"/>
    </row>
    <row r="18654" spans="11:13" x14ac:dyDescent="0.35">
      <c r="K18654" s="293"/>
      <c r="M18654" s="290"/>
    </row>
    <row r="18655" spans="11:13" x14ac:dyDescent="0.35">
      <c r="K18655" s="293"/>
      <c r="M18655" s="290"/>
    </row>
    <row r="18656" spans="11:13" x14ac:dyDescent="0.35">
      <c r="K18656" s="293"/>
      <c r="M18656" s="290"/>
    </row>
    <row r="18657" spans="11:13" x14ac:dyDescent="0.35">
      <c r="K18657" s="293"/>
      <c r="M18657" s="290"/>
    </row>
    <row r="18658" spans="11:13" x14ac:dyDescent="0.35">
      <c r="K18658" s="293"/>
      <c r="M18658" s="290"/>
    </row>
    <row r="18659" spans="11:13" x14ac:dyDescent="0.35">
      <c r="K18659" s="293"/>
      <c r="M18659" s="290"/>
    </row>
    <row r="18660" spans="11:13" x14ac:dyDescent="0.35">
      <c r="K18660" s="293"/>
      <c r="M18660" s="290"/>
    </row>
    <row r="18661" spans="11:13" x14ac:dyDescent="0.35">
      <c r="K18661" s="293"/>
      <c r="M18661" s="290"/>
    </row>
    <row r="18662" spans="11:13" x14ac:dyDescent="0.35">
      <c r="K18662" s="293"/>
      <c r="M18662" s="290"/>
    </row>
    <row r="18663" spans="11:13" x14ac:dyDescent="0.35">
      <c r="K18663" s="293"/>
      <c r="M18663" s="290"/>
    </row>
    <row r="18664" spans="11:13" x14ac:dyDescent="0.35">
      <c r="K18664" s="293"/>
      <c r="M18664" s="290"/>
    </row>
    <row r="18665" spans="11:13" x14ac:dyDescent="0.35">
      <c r="K18665" s="293"/>
      <c r="M18665" s="290"/>
    </row>
    <row r="18666" spans="11:13" x14ac:dyDescent="0.35">
      <c r="K18666" s="293"/>
      <c r="M18666" s="290"/>
    </row>
    <row r="18667" spans="11:13" x14ac:dyDescent="0.35">
      <c r="K18667" s="293"/>
      <c r="M18667" s="290"/>
    </row>
    <row r="18668" spans="11:13" x14ac:dyDescent="0.35">
      <c r="K18668" s="293"/>
      <c r="M18668" s="290"/>
    </row>
    <row r="18669" spans="11:13" x14ac:dyDescent="0.35">
      <c r="K18669" s="293"/>
      <c r="M18669" s="290"/>
    </row>
    <row r="18670" spans="11:13" x14ac:dyDescent="0.35">
      <c r="K18670" s="293"/>
      <c r="M18670" s="290"/>
    </row>
    <row r="18671" spans="11:13" x14ac:dyDescent="0.35">
      <c r="K18671" s="293"/>
      <c r="M18671" s="290"/>
    </row>
    <row r="18672" spans="11:13" x14ac:dyDescent="0.35">
      <c r="K18672" s="293"/>
      <c r="M18672" s="290"/>
    </row>
    <row r="18673" spans="11:13" x14ac:dyDescent="0.35">
      <c r="K18673" s="293"/>
      <c r="M18673" s="290"/>
    </row>
    <row r="18674" spans="11:13" x14ac:dyDescent="0.35">
      <c r="K18674" s="293"/>
      <c r="M18674" s="290"/>
    </row>
    <row r="18675" spans="11:13" x14ac:dyDescent="0.35">
      <c r="K18675" s="293"/>
      <c r="M18675" s="290"/>
    </row>
    <row r="18676" spans="11:13" x14ac:dyDescent="0.35">
      <c r="K18676" s="293"/>
      <c r="M18676" s="290"/>
    </row>
    <row r="18677" spans="11:13" x14ac:dyDescent="0.35">
      <c r="K18677" s="293"/>
      <c r="M18677" s="290"/>
    </row>
    <row r="18678" spans="11:13" x14ac:dyDescent="0.35">
      <c r="K18678" s="293"/>
      <c r="M18678" s="290"/>
    </row>
    <row r="18679" spans="11:13" x14ac:dyDescent="0.35">
      <c r="K18679" s="293"/>
      <c r="M18679" s="290"/>
    </row>
    <row r="18680" spans="11:13" x14ac:dyDescent="0.35">
      <c r="K18680" s="293"/>
      <c r="M18680" s="290"/>
    </row>
    <row r="18681" spans="11:13" x14ac:dyDescent="0.35">
      <c r="K18681" s="293"/>
      <c r="M18681" s="290"/>
    </row>
    <row r="18682" spans="11:13" x14ac:dyDescent="0.35">
      <c r="K18682" s="293"/>
      <c r="M18682" s="290"/>
    </row>
    <row r="18683" spans="11:13" x14ac:dyDescent="0.35">
      <c r="K18683" s="293"/>
      <c r="M18683" s="290"/>
    </row>
    <row r="18684" spans="11:13" x14ac:dyDescent="0.35">
      <c r="K18684" s="293"/>
      <c r="M18684" s="290"/>
    </row>
    <row r="18685" spans="11:13" x14ac:dyDescent="0.35">
      <c r="K18685" s="293"/>
      <c r="M18685" s="290"/>
    </row>
    <row r="18686" spans="11:13" x14ac:dyDescent="0.35">
      <c r="K18686" s="293"/>
      <c r="M18686" s="290"/>
    </row>
    <row r="18687" spans="11:13" x14ac:dyDescent="0.35">
      <c r="K18687" s="293"/>
      <c r="M18687" s="290"/>
    </row>
    <row r="18688" spans="11:13" x14ac:dyDescent="0.35">
      <c r="K18688" s="293"/>
      <c r="M18688" s="290"/>
    </row>
    <row r="18689" spans="11:13" x14ac:dyDescent="0.35">
      <c r="K18689" s="293"/>
      <c r="M18689" s="290"/>
    </row>
    <row r="18690" spans="11:13" x14ac:dyDescent="0.35">
      <c r="K18690" s="293"/>
      <c r="M18690" s="290"/>
    </row>
    <row r="18691" spans="11:13" x14ac:dyDescent="0.35">
      <c r="K18691" s="293"/>
      <c r="M18691" s="290"/>
    </row>
    <row r="18692" spans="11:13" x14ac:dyDescent="0.35">
      <c r="K18692" s="293"/>
      <c r="M18692" s="290"/>
    </row>
    <row r="18693" spans="11:13" x14ac:dyDescent="0.35">
      <c r="K18693" s="293"/>
      <c r="M18693" s="290"/>
    </row>
    <row r="18694" spans="11:13" x14ac:dyDescent="0.35">
      <c r="K18694" s="293"/>
      <c r="M18694" s="290"/>
    </row>
    <row r="18695" spans="11:13" x14ac:dyDescent="0.35">
      <c r="K18695" s="293"/>
      <c r="M18695" s="290"/>
    </row>
    <row r="18696" spans="11:13" x14ac:dyDescent="0.35">
      <c r="K18696" s="293"/>
      <c r="M18696" s="290"/>
    </row>
    <row r="18697" spans="11:13" x14ac:dyDescent="0.35">
      <c r="K18697" s="293"/>
      <c r="M18697" s="290"/>
    </row>
    <row r="18698" spans="11:13" x14ac:dyDescent="0.35">
      <c r="K18698" s="293"/>
      <c r="M18698" s="290"/>
    </row>
    <row r="18699" spans="11:13" x14ac:dyDescent="0.35">
      <c r="K18699" s="293"/>
      <c r="M18699" s="290"/>
    </row>
    <row r="18700" spans="11:13" x14ac:dyDescent="0.35">
      <c r="K18700" s="293"/>
      <c r="M18700" s="290"/>
    </row>
    <row r="18701" spans="11:13" x14ac:dyDescent="0.35">
      <c r="K18701" s="293"/>
      <c r="M18701" s="290"/>
    </row>
    <row r="18702" spans="11:13" x14ac:dyDescent="0.35">
      <c r="K18702" s="293"/>
      <c r="M18702" s="290"/>
    </row>
    <row r="18703" spans="11:13" x14ac:dyDescent="0.35">
      <c r="K18703" s="293"/>
      <c r="M18703" s="290"/>
    </row>
    <row r="18704" spans="11:13" x14ac:dyDescent="0.35">
      <c r="K18704" s="293"/>
      <c r="M18704" s="290"/>
    </row>
    <row r="18705" spans="11:13" x14ac:dyDescent="0.35">
      <c r="K18705" s="293"/>
      <c r="M18705" s="290"/>
    </row>
    <row r="18706" spans="11:13" x14ac:dyDescent="0.35">
      <c r="K18706" s="293"/>
      <c r="M18706" s="290"/>
    </row>
    <row r="18707" spans="11:13" x14ac:dyDescent="0.35">
      <c r="K18707" s="293"/>
      <c r="M18707" s="290"/>
    </row>
    <row r="18708" spans="11:13" x14ac:dyDescent="0.35">
      <c r="K18708" s="293"/>
      <c r="M18708" s="290"/>
    </row>
    <row r="18709" spans="11:13" x14ac:dyDescent="0.35">
      <c r="K18709" s="293"/>
      <c r="M18709" s="290"/>
    </row>
    <row r="18710" spans="11:13" x14ac:dyDescent="0.35">
      <c r="K18710" s="293"/>
      <c r="M18710" s="290"/>
    </row>
    <row r="18711" spans="11:13" x14ac:dyDescent="0.35">
      <c r="K18711" s="293"/>
      <c r="M18711" s="290"/>
    </row>
    <row r="18712" spans="11:13" x14ac:dyDescent="0.35">
      <c r="K18712" s="293"/>
      <c r="M18712" s="290"/>
    </row>
    <row r="18713" spans="11:13" x14ac:dyDescent="0.35">
      <c r="K18713" s="293"/>
      <c r="M18713" s="290"/>
    </row>
    <row r="18714" spans="11:13" x14ac:dyDescent="0.35">
      <c r="K18714" s="293"/>
      <c r="M18714" s="290"/>
    </row>
    <row r="18715" spans="11:13" x14ac:dyDescent="0.35">
      <c r="K18715" s="293"/>
      <c r="M18715" s="290"/>
    </row>
    <row r="18716" spans="11:13" x14ac:dyDescent="0.35">
      <c r="K18716" s="293"/>
      <c r="M18716" s="290"/>
    </row>
    <row r="18717" spans="11:13" x14ac:dyDescent="0.35">
      <c r="K18717" s="293"/>
      <c r="M18717" s="290"/>
    </row>
    <row r="18718" spans="11:13" x14ac:dyDescent="0.35">
      <c r="K18718" s="293"/>
      <c r="M18718" s="290"/>
    </row>
    <row r="18719" spans="11:13" x14ac:dyDescent="0.35">
      <c r="K18719" s="293"/>
      <c r="M18719" s="290"/>
    </row>
    <row r="18720" spans="11:13" x14ac:dyDescent="0.35">
      <c r="K18720" s="293"/>
      <c r="M18720" s="290"/>
    </row>
    <row r="18721" spans="11:13" x14ac:dyDescent="0.35">
      <c r="K18721" s="293"/>
      <c r="M18721" s="290"/>
    </row>
    <row r="18722" spans="11:13" x14ac:dyDescent="0.35">
      <c r="K18722" s="293"/>
      <c r="M18722" s="290"/>
    </row>
    <row r="18723" spans="11:13" x14ac:dyDescent="0.35">
      <c r="K18723" s="293"/>
      <c r="M18723" s="290"/>
    </row>
    <row r="18724" spans="11:13" x14ac:dyDescent="0.35">
      <c r="K18724" s="293"/>
      <c r="M18724" s="290"/>
    </row>
    <row r="18725" spans="11:13" x14ac:dyDescent="0.35">
      <c r="K18725" s="293"/>
      <c r="M18725" s="290"/>
    </row>
    <row r="18726" spans="11:13" x14ac:dyDescent="0.35">
      <c r="K18726" s="293"/>
      <c r="M18726" s="290"/>
    </row>
    <row r="18727" spans="11:13" x14ac:dyDescent="0.35">
      <c r="K18727" s="293"/>
      <c r="M18727" s="290"/>
    </row>
    <row r="18728" spans="11:13" x14ac:dyDescent="0.35">
      <c r="K18728" s="293"/>
      <c r="M18728" s="290"/>
    </row>
    <row r="18729" spans="11:13" x14ac:dyDescent="0.35">
      <c r="K18729" s="293"/>
      <c r="M18729" s="290"/>
    </row>
    <row r="18730" spans="11:13" x14ac:dyDescent="0.35">
      <c r="K18730" s="293"/>
      <c r="M18730" s="290"/>
    </row>
    <row r="18731" spans="11:13" x14ac:dyDescent="0.35">
      <c r="K18731" s="293"/>
      <c r="M18731" s="290"/>
    </row>
    <row r="18732" spans="11:13" x14ac:dyDescent="0.35">
      <c r="K18732" s="293"/>
      <c r="M18732" s="290"/>
    </row>
    <row r="18733" spans="11:13" x14ac:dyDescent="0.35">
      <c r="K18733" s="293"/>
      <c r="M18733" s="290"/>
    </row>
    <row r="18734" spans="11:13" x14ac:dyDescent="0.35">
      <c r="K18734" s="293"/>
      <c r="M18734" s="290"/>
    </row>
    <row r="18735" spans="11:13" x14ac:dyDescent="0.35">
      <c r="K18735" s="293"/>
      <c r="M18735" s="290"/>
    </row>
    <row r="18736" spans="11:13" x14ac:dyDescent="0.35">
      <c r="K18736" s="293"/>
      <c r="M18736" s="290"/>
    </row>
    <row r="18737" spans="11:13" x14ac:dyDescent="0.35">
      <c r="K18737" s="293"/>
      <c r="M18737" s="290"/>
    </row>
    <row r="18738" spans="11:13" x14ac:dyDescent="0.35">
      <c r="K18738" s="293"/>
      <c r="M18738" s="290"/>
    </row>
    <row r="18739" spans="11:13" x14ac:dyDescent="0.35">
      <c r="K18739" s="293"/>
      <c r="M18739" s="290"/>
    </row>
    <row r="18740" spans="11:13" x14ac:dyDescent="0.35">
      <c r="K18740" s="293"/>
      <c r="M18740" s="290"/>
    </row>
    <row r="18741" spans="11:13" x14ac:dyDescent="0.35">
      <c r="K18741" s="293"/>
      <c r="M18741" s="290"/>
    </row>
    <row r="18742" spans="11:13" x14ac:dyDescent="0.35">
      <c r="K18742" s="293"/>
      <c r="M18742" s="290"/>
    </row>
    <row r="18743" spans="11:13" x14ac:dyDescent="0.35">
      <c r="K18743" s="293"/>
      <c r="M18743" s="290"/>
    </row>
    <row r="18744" spans="11:13" x14ac:dyDescent="0.35">
      <c r="K18744" s="293"/>
      <c r="M18744" s="290"/>
    </row>
    <row r="18745" spans="11:13" x14ac:dyDescent="0.35">
      <c r="K18745" s="293"/>
      <c r="M18745" s="290"/>
    </row>
    <row r="18746" spans="11:13" x14ac:dyDescent="0.35">
      <c r="K18746" s="293"/>
      <c r="M18746" s="290"/>
    </row>
    <row r="18747" spans="11:13" x14ac:dyDescent="0.35">
      <c r="K18747" s="293"/>
      <c r="M18747" s="290"/>
    </row>
    <row r="18748" spans="11:13" x14ac:dyDescent="0.35">
      <c r="K18748" s="293"/>
      <c r="M18748" s="290"/>
    </row>
    <row r="18749" spans="11:13" x14ac:dyDescent="0.35">
      <c r="K18749" s="293"/>
      <c r="M18749" s="290"/>
    </row>
    <row r="18750" spans="11:13" x14ac:dyDescent="0.35">
      <c r="K18750" s="293"/>
      <c r="M18750" s="290"/>
    </row>
    <row r="18751" spans="11:13" x14ac:dyDescent="0.35">
      <c r="K18751" s="293"/>
      <c r="M18751" s="290"/>
    </row>
    <row r="18752" spans="11:13" x14ac:dyDescent="0.35">
      <c r="K18752" s="293"/>
      <c r="M18752" s="290"/>
    </row>
    <row r="18753" spans="11:13" x14ac:dyDescent="0.35">
      <c r="K18753" s="293"/>
      <c r="M18753" s="290"/>
    </row>
    <row r="18754" spans="11:13" x14ac:dyDescent="0.35">
      <c r="K18754" s="293"/>
      <c r="M18754" s="290"/>
    </row>
    <row r="18755" spans="11:13" x14ac:dyDescent="0.35">
      <c r="K18755" s="293"/>
      <c r="M18755" s="290"/>
    </row>
    <row r="18756" spans="11:13" x14ac:dyDescent="0.35">
      <c r="K18756" s="293"/>
      <c r="M18756" s="290"/>
    </row>
    <row r="18757" spans="11:13" x14ac:dyDescent="0.35">
      <c r="K18757" s="293"/>
      <c r="M18757" s="290"/>
    </row>
    <row r="18758" spans="11:13" x14ac:dyDescent="0.35">
      <c r="K18758" s="293"/>
      <c r="M18758" s="290"/>
    </row>
    <row r="18759" spans="11:13" x14ac:dyDescent="0.35">
      <c r="K18759" s="293"/>
      <c r="M18759" s="290"/>
    </row>
    <row r="18760" spans="11:13" x14ac:dyDescent="0.35">
      <c r="K18760" s="293"/>
      <c r="M18760" s="290"/>
    </row>
    <row r="18761" spans="11:13" x14ac:dyDescent="0.35">
      <c r="K18761" s="293"/>
      <c r="M18761" s="290"/>
    </row>
    <row r="18762" spans="11:13" x14ac:dyDescent="0.35">
      <c r="K18762" s="293"/>
      <c r="M18762" s="290"/>
    </row>
    <row r="18763" spans="11:13" x14ac:dyDescent="0.35">
      <c r="K18763" s="293"/>
      <c r="M18763" s="290"/>
    </row>
    <row r="18764" spans="11:13" x14ac:dyDescent="0.35">
      <c r="K18764" s="293"/>
      <c r="M18764" s="290"/>
    </row>
    <row r="18765" spans="11:13" x14ac:dyDescent="0.35">
      <c r="K18765" s="293"/>
      <c r="M18765" s="290"/>
    </row>
    <row r="18766" spans="11:13" x14ac:dyDescent="0.35">
      <c r="K18766" s="293"/>
      <c r="M18766" s="290"/>
    </row>
    <row r="18767" spans="11:13" x14ac:dyDescent="0.35">
      <c r="K18767" s="293"/>
      <c r="M18767" s="290"/>
    </row>
    <row r="18768" spans="11:13" x14ac:dyDescent="0.35">
      <c r="K18768" s="293"/>
      <c r="M18768" s="290"/>
    </row>
    <row r="18769" spans="11:13" x14ac:dyDescent="0.35">
      <c r="K18769" s="293"/>
      <c r="M18769" s="290"/>
    </row>
    <row r="18770" spans="11:13" x14ac:dyDescent="0.35">
      <c r="K18770" s="293"/>
      <c r="M18770" s="290"/>
    </row>
    <row r="18771" spans="11:13" x14ac:dyDescent="0.35">
      <c r="K18771" s="293"/>
      <c r="M18771" s="290"/>
    </row>
    <row r="18772" spans="11:13" x14ac:dyDescent="0.35">
      <c r="K18772" s="293"/>
      <c r="M18772" s="290"/>
    </row>
    <row r="18773" spans="11:13" x14ac:dyDescent="0.35">
      <c r="K18773" s="293"/>
      <c r="M18773" s="290"/>
    </row>
    <row r="18774" spans="11:13" x14ac:dyDescent="0.35">
      <c r="K18774" s="293"/>
      <c r="M18774" s="290"/>
    </row>
    <row r="18775" spans="11:13" x14ac:dyDescent="0.35">
      <c r="K18775" s="293"/>
      <c r="M18775" s="290"/>
    </row>
    <row r="18776" spans="11:13" x14ac:dyDescent="0.35">
      <c r="K18776" s="293"/>
      <c r="M18776" s="290"/>
    </row>
    <row r="18777" spans="11:13" x14ac:dyDescent="0.35">
      <c r="K18777" s="293"/>
      <c r="M18777" s="290"/>
    </row>
    <row r="18778" spans="11:13" x14ac:dyDescent="0.35">
      <c r="K18778" s="293"/>
      <c r="M18778" s="290"/>
    </row>
    <row r="18779" spans="11:13" x14ac:dyDescent="0.35">
      <c r="K18779" s="293"/>
      <c r="M18779" s="290"/>
    </row>
    <row r="18780" spans="11:13" x14ac:dyDescent="0.35">
      <c r="K18780" s="293"/>
      <c r="M18780" s="290"/>
    </row>
    <row r="18781" spans="11:13" x14ac:dyDescent="0.35">
      <c r="K18781" s="293"/>
      <c r="M18781" s="290"/>
    </row>
    <row r="18782" spans="11:13" x14ac:dyDescent="0.35">
      <c r="K18782" s="293"/>
      <c r="M18782" s="290"/>
    </row>
    <row r="18783" spans="11:13" x14ac:dyDescent="0.35">
      <c r="K18783" s="293"/>
      <c r="M18783" s="290"/>
    </row>
    <row r="18784" spans="11:13" x14ac:dyDescent="0.35">
      <c r="K18784" s="293"/>
      <c r="M18784" s="290"/>
    </row>
    <row r="18785" spans="11:13" x14ac:dyDescent="0.35">
      <c r="K18785" s="293"/>
      <c r="M18785" s="290"/>
    </row>
    <row r="18786" spans="11:13" x14ac:dyDescent="0.35">
      <c r="K18786" s="293"/>
      <c r="M18786" s="290"/>
    </row>
    <row r="18787" spans="11:13" x14ac:dyDescent="0.35">
      <c r="K18787" s="293"/>
      <c r="M18787" s="290"/>
    </row>
    <row r="18788" spans="11:13" x14ac:dyDescent="0.35">
      <c r="K18788" s="293"/>
      <c r="M18788" s="290"/>
    </row>
    <row r="18789" spans="11:13" x14ac:dyDescent="0.35">
      <c r="K18789" s="293"/>
      <c r="M18789" s="290"/>
    </row>
    <row r="18790" spans="11:13" x14ac:dyDescent="0.35">
      <c r="K18790" s="293"/>
      <c r="M18790" s="290"/>
    </row>
    <row r="18791" spans="11:13" x14ac:dyDescent="0.35">
      <c r="K18791" s="293"/>
      <c r="M18791" s="290"/>
    </row>
    <row r="18792" spans="11:13" x14ac:dyDescent="0.35">
      <c r="K18792" s="293"/>
      <c r="M18792" s="290"/>
    </row>
    <row r="18793" spans="11:13" x14ac:dyDescent="0.35">
      <c r="K18793" s="293"/>
      <c r="M18793" s="290"/>
    </row>
    <row r="18794" spans="11:13" x14ac:dyDescent="0.35">
      <c r="K18794" s="293"/>
      <c r="M18794" s="290"/>
    </row>
    <row r="18795" spans="11:13" x14ac:dyDescent="0.35">
      <c r="K18795" s="293"/>
      <c r="M18795" s="290"/>
    </row>
    <row r="18796" spans="11:13" x14ac:dyDescent="0.35">
      <c r="K18796" s="293"/>
      <c r="M18796" s="290"/>
    </row>
    <row r="18797" spans="11:13" x14ac:dyDescent="0.35">
      <c r="K18797" s="293"/>
      <c r="M18797" s="290"/>
    </row>
    <row r="18798" spans="11:13" x14ac:dyDescent="0.35">
      <c r="K18798" s="293"/>
      <c r="M18798" s="290"/>
    </row>
    <row r="18799" spans="11:13" x14ac:dyDescent="0.35">
      <c r="K18799" s="293"/>
      <c r="M18799" s="290"/>
    </row>
    <row r="18800" spans="11:13" x14ac:dyDescent="0.35">
      <c r="K18800" s="293"/>
      <c r="M18800" s="290"/>
    </row>
    <row r="18801" spans="11:13" x14ac:dyDescent="0.35">
      <c r="K18801" s="293"/>
      <c r="M18801" s="290"/>
    </row>
    <row r="18802" spans="11:13" x14ac:dyDescent="0.35">
      <c r="K18802" s="293"/>
      <c r="M18802" s="290"/>
    </row>
    <row r="18803" spans="11:13" x14ac:dyDescent="0.35">
      <c r="K18803" s="293"/>
      <c r="M18803" s="290"/>
    </row>
    <row r="18804" spans="11:13" x14ac:dyDescent="0.35">
      <c r="K18804" s="293"/>
      <c r="M18804" s="290"/>
    </row>
    <row r="18805" spans="11:13" x14ac:dyDescent="0.35">
      <c r="K18805" s="293"/>
      <c r="M18805" s="290"/>
    </row>
    <row r="18806" spans="11:13" x14ac:dyDescent="0.35">
      <c r="K18806" s="293"/>
      <c r="M18806" s="290"/>
    </row>
    <row r="18807" spans="11:13" x14ac:dyDescent="0.35">
      <c r="K18807" s="293"/>
      <c r="M18807" s="290"/>
    </row>
    <row r="18808" spans="11:13" x14ac:dyDescent="0.35">
      <c r="K18808" s="293"/>
      <c r="M18808" s="290"/>
    </row>
    <row r="18809" spans="11:13" x14ac:dyDescent="0.35">
      <c r="K18809" s="293"/>
      <c r="M18809" s="290"/>
    </row>
    <row r="18810" spans="11:13" x14ac:dyDescent="0.35">
      <c r="K18810" s="293"/>
      <c r="M18810" s="290"/>
    </row>
    <row r="18811" spans="11:13" x14ac:dyDescent="0.35">
      <c r="K18811" s="293"/>
      <c r="M18811" s="290"/>
    </row>
    <row r="18812" spans="11:13" x14ac:dyDescent="0.35">
      <c r="K18812" s="293"/>
      <c r="M18812" s="290"/>
    </row>
    <row r="18813" spans="11:13" x14ac:dyDescent="0.35">
      <c r="K18813" s="293"/>
      <c r="M18813" s="290"/>
    </row>
    <row r="18814" spans="11:13" x14ac:dyDescent="0.35">
      <c r="K18814" s="293"/>
      <c r="M18814" s="290"/>
    </row>
    <row r="18815" spans="11:13" x14ac:dyDescent="0.35">
      <c r="K18815" s="293"/>
      <c r="M18815" s="290"/>
    </row>
    <row r="18816" spans="11:13" x14ac:dyDescent="0.35">
      <c r="K18816" s="293"/>
      <c r="M18816" s="290"/>
    </row>
    <row r="18817" spans="11:13" x14ac:dyDescent="0.35">
      <c r="K18817" s="293"/>
      <c r="M18817" s="290"/>
    </row>
    <row r="18818" spans="11:13" x14ac:dyDescent="0.35">
      <c r="K18818" s="293"/>
      <c r="M18818" s="290"/>
    </row>
    <row r="18819" spans="11:13" x14ac:dyDescent="0.35">
      <c r="K18819" s="293"/>
      <c r="M18819" s="290"/>
    </row>
    <row r="18820" spans="11:13" x14ac:dyDescent="0.35">
      <c r="K18820" s="293"/>
      <c r="M18820" s="290"/>
    </row>
    <row r="18821" spans="11:13" x14ac:dyDescent="0.35">
      <c r="K18821" s="293"/>
      <c r="M18821" s="290"/>
    </row>
    <row r="18822" spans="11:13" x14ac:dyDescent="0.35">
      <c r="K18822" s="293"/>
      <c r="M18822" s="290"/>
    </row>
    <row r="18823" spans="11:13" x14ac:dyDescent="0.35">
      <c r="K18823" s="293"/>
      <c r="M18823" s="290"/>
    </row>
    <row r="18824" spans="11:13" x14ac:dyDescent="0.35">
      <c r="K18824" s="293"/>
      <c r="M18824" s="290"/>
    </row>
    <row r="18825" spans="11:13" x14ac:dyDescent="0.35">
      <c r="K18825" s="293"/>
      <c r="M18825" s="290"/>
    </row>
    <row r="18826" spans="11:13" x14ac:dyDescent="0.35">
      <c r="K18826" s="293"/>
      <c r="M18826" s="290"/>
    </row>
    <row r="18827" spans="11:13" x14ac:dyDescent="0.35">
      <c r="K18827" s="293"/>
      <c r="M18827" s="290"/>
    </row>
    <row r="18828" spans="11:13" x14ac:dyDescent="0.35">
      <c r="K18828" s="293"/>
      <c r="M18828" s="290"/>
    </row>
    <row r="18829" spans="11:13" x14ac:dyDescent="0.35">
      <c r="K18829" s="293"/>
      <c r="M18829" s="290"/>
    </row>
    <row r="18830" spans="11:13" x14ac:dyDescent="0.35">
      <c r="K18830" s="293"/>
      <c r="M18830" s="290"/>
    </row>
    <row r="18831" spans="11:13" x14ac:dyDescent="0.35">
      <c r="K18831" s="293"/>
      <c r="M18831" s="290"/>
    </row>
    <row r="18832" spans="11:13" x14ac:dyDescent="0.35">
      <c r="K18832" s="293"/>
      <c r="M18832" s="290"/>
    </row>
    <row r="18833" spans="11:13" x14ac:dyDescent="0.35">
      <c r="K18833" s="293"/>
      <c r="M18833" s="290"/>
    </row>
    <row r="18834" spans="11:13" x14ac:dyDescent="0.35">
      <c r="K18834" s="293"/>
      <c r="M18834" s="290"/>
    </row>
    <row r="18835" spans="11:13" x14ac:dyDescent="0.35">
      <c r="K18835" s="293"/>
      <c r="M18835" s="290"/>
    </row>
    <row r="18836" spans="11:13" x14ac:dyDescent="0.35">
      <c r="K18836" s="293"/>
      <c r="M18836" s="290"/>
    </row>
    <row r="18837" spans="11:13" x14ac:dyDescent="0.35">
      <c r="K18837" s="293"/>
      <c r="M18837" s="290"/>
    </row>
    <row r="18838" spans="11:13" x14ac:dyDescent="0.35">
      <c r="K18838" s="293"/>
      <c r="M18838" s="290"/>
    </row>
    <row r="18839" spans="11:13" x14ac:dyDescent="0.35">
      <c r="K18839" s="293"/>
      <c r="M18839" s="290"/>
    </row>
    <row r="18840" spans="11:13" x14ac:dyDescent="0.35">
      <c r="K18840" s="293"/>
      <c r="M18840" s="290"/>
    </row>
    <row r="18841" spans="11:13" x14ac:dyDescent="0.35">
      <c r="K18841" s="293"/>
      <c r="M18841" s="290"/>
    </row>
    <row r="18842" spans="11:13" x14ac:dyDescent="0.35">
      <c r="K18842" s="293"/>
      <c r="M18842" s="290"/>
    </row>
    <row r="18843" spans="11:13" x14ac:dyDescent="0.35">
      <c r="K18843" s="293"/>
      <c r="M18843" s="290"/>
    </row>
    <row r="18844" spans="11:13" x14ac:dyDescent="0.35">
      <c r="K18844" s="293"/>
      <c r="M18844" s="290"/>
    </row>
    <row r="18845" spans="11:13" x14ac:dyDescent="0.35">
      <c r="K18845" s="293"/>
      <c r="M18845" s="290"/>
    </row>
    <row r="18846" spans="11:13" x14ac:dyDescent="0.35">
      <c r="K18846" s="293"/>
      <c r="M18846" s="290"/>
    </row>
    <row r="18847" spans="11:13" x14ac:dyDescent="0.35">
      <c r="K18847" s="293"/>
      <c r="M18847" s="290"/>
    </row>
    <row r="18848" spans="11:13" x14ac:dyDescent="0.35">
      <c r="K18848" s="293"/>
      <c r="M18848" s="290"/>
    </row>
    <row r="18849" spans="11:13" x14ac:dyDescent="0.35">
      <c r="K18849" s="293"/>
      <c r="M18849" s="290"/>
    </row>
    <row r="18850" spans="11:13" x14ac:dyDescent="0.35">
      <c r="K18850" s="293"/>
      <c r="M18850" s="290"/>
    </row>
    <row r="18851" spans="11:13" x14ac:dyDescent="0.35">
      <c r="K18851" s="293"/>
      <c r="M18851" s="290"/>
    </row>
    <row r="18852" spans="11:13" x14ac:dyDescent="0.35">
      <c r="K18852" s="293"/>
      <c r="M18852" s="290"/>
    </row>
    <row r="18853" spans="11:13" x14ac:dyDescent="0.35">
      <c r="K18853" s="293"/>
      <c r="M18853" s="290"/>
    </row>
    <row r="18854" spans="11:13" x14ac:dyDescent="0.35">
      <c r="K18854" s="293"/>
      <c r="M18854" s="290"/>
    </row>
    <row r="18855" spans="11:13" x14ac:dyDescent="0.35">
      <c r="K18855" s="293"/>
      <c r="M18855" s="290"/>
    </row>
    <row r="18856" spans="11:13" x14ac:dyDescent="0.35">
      <c r="K18856" s="293"/>
      <c r="M18856" s="290"/>
    </row>
    <row r="18857" spans="11:13" x14ac:dyDescent="0.35">
      <c r="K18857" s="293"/>
      <c r="M18857" s="290"/>
    </row>
    <row r="18858" spans="11:13" x14ac:dyDescent="0.35">
      <c r="K18858" s="293"/>
      <c r="M18858" s="290"/>
    </row>
    <row r="18859" spans="11:13" x14ac:dyDescent="0.35">
      <c r="K18859" s="293"/>
      <c r="M18859" s="290"/>
    </row>
    <row r="18860" spans="11:13" x14ac:dyDescent="0.35">
      <c r="K18860" s="293"/>
      <c r="M18860" s="290"/>
    </row>
    <row r="18861" spans="11:13" x14ac:dyDescent="0.35">
      <c r="K18861" s="293"/>
      <c r="M18861" s="290"/>
    </row>
    <row r="18862" spans="11:13" x14ac:dyDescent="0.35">
      <c r="K18862" s="293"/>
      <c r="M18862" s="290"/>
    </row>
    <row r="18863" spans="11:13" x14ac:dyDescent="0.35">
      <c r="K18863" s="293"/>
      <c r="M18863" s="290"/>
    </row>
    <row r="18864" spans="11:13" x14ac:dyDescent="0.35">
      <c r="K18864" s="293"/>
      <c r="M18864" s="290"/>
    </row>
    <row r="18865" spans="11:13" x14ac:dyDescent="0.35">
      <c r="K18865" s="293"/>
      <c r="M18865" s="290"/>
    </row>
    <row r="18866" spans="11:13" x14ac:dyDescent="0.35">
      <c r="K18866" s="293"/>
      <c r="M18866" s="290"/>
    </row>
    <row r="18867" spans="11:13" x14ac:dyDescent="0.35">
      <c r="K18867" s="293"/>
      <c r="M18867" s="290"/>
    </row>
    <row r="18868" spans="11:13" x14ac:dyDescent="0.35">
      <c r="K18868" s="293"/>
      <c r="M18868" s="290"/>
    </row>
    <row r="18869" spans="11:13" x14ac:dyDescent="0.35">
      <c r="K18869" s="293"/>
      <c r="M18869" s="290"/>
    </row>
    <row r="18870" spans="11:13" x14ac:dyDescent="0.35">
      <c r="K18870" s="293"/>
      <c r="M18870" s="290"/>
    </row>
    <row r="18871" spans="11:13" x14ac:dyDescent="0.35">
      <c r="K18871" s="293"/>
      <c r="M18871" s="290"/>
    </row>
    <row r="18872" spans="11:13" x14ac:dyDescent="0.35">
      <c r="K18872" s="293"/>
      <c r="M18872" s="290"/>
    </row>
    <row r="18873" spans="11:13" x14ac:dyDescent="0.35">
      <c r="K18873" s="293"/>
      <c r="M18873" s="290"/>
    </row>
    <row r="18874" spans="11:13" x14ac:dyDescent="0.35">
      <c r="K18874" s="293"/>
      <c r="M18874" s="290"/>
    </row>
    <row r="18875" spans="11:13" x14ac:dyDescent="0.35">
      <c r="K18875" s="293"/>
      <c r="M18875" s="290"/>
    </row>
    <row r="18876" spans="11:13" x14ac:dyDescent="0.35">
      <c r="K18876" s="293"/>
      <c r="M18876" s="290"/>
    </row>
    <row r="18877" spans="11:13" x14ac:dyDescent="0.35">
      <c r="K18877" s="293"/>
      <c r="M18877" s="290"/>
    </row>
    <row r="18878" spans="11:13" x14ac:dyDescent="0.35">
      <c r="K18878" s="293"/>
      <c r="M18878" s="290"/>
    </row>
    <row r="18879" spans="11:13" x14ac:dyDescent="0.35">
      <c r="K18879" s="293"/>
      <c r="M18879" s="290"/>
    </row>
    <row r="18880" spans="11:13" x14ac:dyDescent="0.35">
      <c r="K18880" s="293"/>
      <c r="M18880" s="290"/>
    </row>
    <row r="18881" spans="11:13" x14ac:dyDescent="0.35">
      <c r="K18881" s="293"/>
      <c r="M18881" s="290"/>
    </row>
    <row r="18882" spans="11:13" x14ac:dyDescent="0.35">
      <c r="K18882" s="293"/>
      <c r="M18882" s="290"/>
    </row>
    <row r="18883" spans="11:13" x14ac:dyDescent="0.35">
      <c r="K18883" s="293"/>
      <c r="M18883" s="290"/>
    </row>
    <row r="18884" spans="11:13" x14ac:dyDescent="0.35">
      <c r="K18884" s="293"/>
      <c r="M18884" s="290"/>
    </row>
    <row r="18885" spans="11:13" x14ac:dyDescent="0.35">
      <c r="K18885" s="293"/>
      <c r="M18885" s="290"/>
    </row>
    <row r="18886" spans="11:13" x14ac:dyDescent="0.35">
      <c r="K18886" s="293"/>
      <c r="M18886" s="290"/>
    </row>
    <row r="18887" spans="11:13" x14ac:dyDescent="0.35">
      <c r="K18887" s="293"/>
      <c r="M18887" s="290"/>
    </row>
    <row r="18888" spans="11:13" x14ac:dyDescent="0.35">
      <c r="K18888" s="293"/>
      <c r="M18888" s="290"/>
    </row>
    <row r="18889" spans="11:13" x14ac:dyDescent="0.35">
      <c r="K18889" s="293"/>
      <c r="M18889" s="290"/>
    </row>
    <row r="18890" spans="11:13" x14ac:dyDescent="0.35">
      <c r="K18890" s="293"/>
      <c r="M18890" s="290"/>
    </row>
    <row r="18891" spans="11:13" x14ac:dyDescent="0.35">
      <c r="K18891" s="293"/>
      <c r="M18891" s="290"/>
    </row>
    <row r="18892" spans="11:13" x14ac:dyDescent="0.35">
      <c r="K18892" s="293"/>
      <c r="M18892" s="290"/>
    </row>
    <row r="18893" spans="11:13" x14ac:dyDescent="0.35">
      <c r="K18893" s="293"/>
      <c r="M18893" s="290"/>
    </row>
    <row r="18894" spans="11:13" x14ac:dyDescent="0.35">
      <c r="K18894" s="293"/>
      <c r="M18894" s="290"/>
    </row>
    <row r="18895" spans="11:13" x14ac:dyDescent="0.35">
      <c r="K18895" s="293"/>
      <c r="M18895" s="290"/>
    </row>
    <row r="18896" spans="11:13" x14ac:dyDescent="0.35">
      <c r="K18896" s="293"/>
      <c r="M18896" s="290"/>
    </row>
    <row r="18897" spans="11:13" x14ac:dyDescent="0.35">
      <c r="K18897" s="293"/>
      <c r="M18897" s="290"/>
    </row>
    <row r="18898" spans="11:13" x14ac:dyDescent="0.35">
      <c r="K18898" s="293"/>
      <c r="M18898" s="290"/>
    </row>
    <row r="18899" spans="11:13" x14ac:dyDescent="0.35">
      <c r="K18899" s="293"/>
      <c r="M18899" s="290"/>
    </row>
    <row r="18900" spans="11:13" x14ac:dyDescent="0.35">
      <c r="K18900" s="293"/>
      <c r="M18900" s="290"/>
    </row>
    <row r="18901" spans="11:13" x14ac:dyDescent="0.35">
      <c r="K18901" s="293"/>
      <c r="M18901" s="290"/>
    </row>
    <row r="18902" spans="11:13" x14ac:dyDescent="0.35">
      <c r="K18902" s="293"/>
      <c r="M18902" s="290"/>
    </row>
    <row r="18903" spans="11:13" x14ac:dyDescent="0.35">
      <c r="K18903" s="293"/>
      <c r="M18903" s="290"/>
    </row>
    <row r="18904" spans="11:13" x14ac:dyDescent="0.35">
      <c r="K18904" s="293"/>
      <c r="M18904" s="290"/>
    </row>
    <row r="18905" spans="11:13" x14ac:dyDescent="0.35">
      <c r="K18905" s="293"/>
      <c r="M18905" s="290"/>
    </row>
    <row r="18906" spans="11:13" x14ac:dyDescent="0.35">
      <c r="K18906" s="293"/>
      <c r="M18906" s="290"/>
    </row>
    <row r="18907" spans="11:13" x14ac:dyDescent="0.35">
      <c r="K18907" s="293"/>
      <c r="M18907" s="290"/>
    </row>
    <row r="18908" spans="11:13" x14ac:dyDescent="0.35">
      <c r="K18908" s="293"/>
      <c r="M18908" s="290"/>
    </row>
    <row r="18909" spans="11:13" x14ac:dyDescent="0.35">
      <c r="K18909" s="293"/>
      <c r="M18909" s="290"/>
    </row>
    <row r="18910" spans="11:13" x14ac:dyDescent="0.35">
      <c r="K18910" s="293"/>
      <c r="M18910" s="290"/>
    </row>
    <row r="18911" spans="11:13" x14ac:dyDescent="0.35">
      <c r="K18911" s="293"/>
      <c r="M18911" s="290"/>
    </row>
    <row r="18912" spans="11:13" x14ac:dyDescent="0.35">
      <c r="K18912" s="293"/>
      <c r="M18912" s="290"/>
    </row>
    <row r="18913" spans="11:13" x14ac:dyDescent="0.35">
      <c r="K18913" s="293"/>
      <c r="M18913" s="290"/>
    </row>
    <row r="18914" spans="11:13" x14ac:dyDescent="0.35">
      <c r="K18914" s="293"/>
      <c r="M18914" s="290"/>
    </row>
    <row r="18915" spans="11:13" x14ac:dyDescent="0.35">
      <c r="K18915" s="293"/>
      <c r="M18915" s="290"/>
    </row>
    <row r="18916" spans="11:13" x14ac:dyDescent="0.35">
      <c r="K18916" s="293"/>
      <c r="M18916" s="290"/>
    </row>
    <row r="18917" spans="11:13" x14ac:dyDescent="0.35">
      <c r="K18917" s="293"/>
      <c r="M18917" s="290"/>
    </row>
    <row r="18918" spans="11:13" x14ac:dyDescent="0.35">
      <c r="K18918" s="293"/>
      <c r="M18918" s="290"/>
    </row>
    <row r="18919" spans="11:13" x14ac:dyDescent="0.35">
      <c r="K18919" s="293"/>
      <c r="M18919" s="290"/>
    </row>
    <row r="18920" spans="11:13" x14ac:dyDescent="0.35">
      <c r="K18920" s="293"/>
      <c r="M18920" s="290"/>
    </row>
    <row r="18921" spans="11:13" x14ac:dyDescent="0.35">
      <c r="K18921" s="293"/>
      <c r="M18921" s="290"/>
    </row>
    <row r="18922" spans="11:13" x14ac:dyDescent="0.35">
      <c r="K18922" s="293"/>
      <c r="M18922" s="290"/>
    </row>
    <row r="18923" spans="11:13" x14ac:dyDescent="0.35">
      <c r="K18923" s="293"/>
      <c r="M18923" s="290"/>
    </row>
    <row r="18924" spans="11:13" x14ac:dyDescent="0.35">
      <c r="K18924" s="293"/>
      <c r="M18924" s="290"/>
    </row>
    <row r="18925" spans="11:13" x14ac:dyDescent="0.35">
      <c r="K18925" s="293"/>
      <c r="M18925" s="290"/>
    </row>
    <row r="18926" spans="11:13" x14ac:dyDescent="0.35">
      <c r="K18926" s="293"/>
      <c r="M18926" s="290"/>
    </row>
    <row r="18927" spans="11:13" x14ac:dyDescent="0.35">
      <c r="K18927" s="293"/>
      <c r="M18927" s="290"/>
    </row>
    <row r="18928" spans="11:13" x14ac:dyDescent="0.35">
      <c r="K18928" s="293"/>
      <c r="M18928" s="290"/>
    </row>
    <row r="18929" spans="11:13" x14ac:dyDescent="0.35">
      <c r="K18929" s="293"/>
      <c r="M18929" s="290"/>
    </row>
    <row r="18930" spans="11:13" x14ac:dyDescent="0.35">
      <c r="K18930" s="293"/>
      <c r="M18930" s="290"/>
    </row>
    <row r="18931" spans="11:13" x14ac:dyDescent="0.35">
      <c r="K18931" s="293"/>
      <c r="M18931" s="290"/>
    </row>
    <row r="18932" spans="11:13" x14ac:dyDescent="0.35">
      <c r="K18932" s="293"/>
      <c r="M18932" s="290"/>
    </row>
    <row r="18933" spans="11:13" x14ac:dyDescent="0.35">
      <c r="K18933" s="293"/>
      <c r="M18933" s="290"/>
    </row>
    <row r="18934" spans="11:13" x14ac:dyDescent="0.35">
      <c r="K18934" s="293"/>
      <c r="M18934" s="290"/>
    </row>
    <row r="18935" spans="11:13" x14ac:dyDescent="0.35">
      <c r="K18935" s="293"/>
      <c r="M18935" s="290"/>
    </row>
    <row r="18936" spans="11:13" x14ac:dyDescent="0.35">
      <c r="K18936" s="293"/>
      <c r="M18936" s="290"/>
    </row>
    <row r="18937" spans="11:13" x14ac:dyDescent="0.35">
      <c r="K18937" s="293"/>
      <c r="M18937" s="290"/>
    </row>
    <row r="18938" spans="11:13" x14ac:dyDescent="0.35">
      <c r="K18938" s="293"/>
      <c r="M18938" s="290"/>
    </row>
    <row r="18939" spans="11:13" x14ac:dyDescent="0.35">
      <c r="K18939" s="293"/>
      <c r="M18939" s="290"/>
    </row>
    <row r="18940" spans="11:13" x14ac:dyDescent="0.35">
      <c r="K18940" s="293"/>
      <c r="M18940" s="290"/>
    </row>
    <row r="18941" spans="11:13" x14ac:dyDescent="0.35">
      <c r="K18941" s="293"/>
      <c r="M18941" s="290"/>
    </row>
    <row r="18942" spans="11:13" x14ac:dyDescent="0.35">
      <c r="K18942" s="293"/>
      <c r="M18942" s="290"/>
    </row>
    <row r="18943" spans="11:13" x14ac:dyDescent="0.35">
      <c r="K18943" s="293"/>
      <c r="M18943" s="290"/>
    </row>
    <row r="18944" spans="11:13" x14ac:dyDescent="0.35">
      <c r="K18944" s="293"/>
      <c r="M18944" s="290"/>
    </row>
    <row r="18945" spans="11:13" x14ac:dyDescent="0.35">
      <c r="K18945" s="293"/>
      <c r="M18945" s="290"/>
    </row>
    <row r="18946" spans="11:13" x14ac:dyDescent="0.35">
      <c r="K18946" s="293"/>
      <c r="M18946" s="290"/>
    </row>
    <row r="18947" spans="11:13" x14ac:dyDescent="0.35">
      <c r="K18947" s="293"/>
      <c r="M18947" s="290"/>
    </row>
    <row r="18948" spans="11:13" x14ac:dyDescent="0.35">
      <c r="K18948" s="293"/>
      <c r="M18948" s="290"/>
    </row>
    <row r="18949" spans="11:13" x14ac:dyDescent="0.35">
      <c r="K18949" s="293"/>
      <c r="M18949" s="290"/>
    </row>
    <row r="18950" spans="11:13" x14ac:dyDescent="0.35">
      <c r="K18950" s="293"/>
      <c r="M18950" s="290"/>
    </row>
    <row r="18951" spans="11:13" x14ac:dyDescent="0.35">
      <c r="K18951" s="293"/>
      <c r="M18951" s="290"/>
    </row>
    <row r="18952" spans="11:13" x14ac:dyDescent="0.35">
      <c r="K18952" s="293"/>
      <c r="M18952" s="290"/>
    </row>
    <row r="18953" spans="11:13" x14ac:dyDescent="0.35">
      <c r="K18953" s="293"/>
      <c r="M18953" s="290"/>
    </row>
    <row r="18954" spans="11:13" x14ac:dyDescent="0.35">
      <c r="K18954" s="293"/>
      <c r="M18954" s="290"/>
    </row>
    <row r="18955" spans="11:13" x14ac:dyDescent="0.35">
      <c r="K18955" s="293"/>
      <c r="M18955" s="290"/>
    </row>
    <row r="18956" spans="11:13" x14ac:dyDescent="0.35">
      <c r="K18956" s="293"/>
      <c r="M18956" s="290"/>
    </row>
    <row r="18957" spans="11:13" x14ac:dyDescent="0.35">
      <c r="K18957" s="293"/>
      <c r="M18957" s="290"/>
    </row>
    <row r="18958" spans="11:13" x14ac:dyDescent="0.35">
      <c r="K18958" s="293"/>
      <c r="M18958" s="290"/>
    </row>
    <row r="18959" spans="11:13" x14ac:dyDescent="0.35">
      <c r="K18959" s="293"/>
      <c r="M18959" s="290"/>
    </row>
    <row r="18960" spans="11:13" x14ac:dyDescent="0.35">
      <c r="K18960" s="293"/>
      <c r="M18960" s="290"/>
    </row>
    <row r="18961" spans="11:13" x14ac:dyDescent="0.35">
      <c r="K18961" s="293"/>
      <c r="M18961" s="290"/>
    </row>
    <row r="18962" spans="11:13" x14ac:dyDescent="0.35">
      <c r="K18962" s="293"/>
      <c r="M18962" s="290"/>
    </row>
    <row r="18963" spans="11:13" x14ac:dyDescent="0.35">
      <c r="K18963" s="293"/>
      <c r="M18963" s="290"/>
    </row>
    <row r="18964" spans="11:13" x14ac:dyDescent="0.35">
      <c r="K18964" s="293"/>
      <c r="M18964" s="290"/>
    </row>
    <row r="18965" spans="11:13" x14ac:dyDescent="0.35">
      <c r="K18965" s="293"/>
      <c r="M18965" s="290"/>
    </row>
    <row r="18966" spans="11:13" x14ac:dyDescent="0.35">
      <c r="K18966" s="293"/>
      <c r="M18966" s="290"/>
    </row>
    <row r="18967" spans="11:13" x14ac:dyDescent="0.35">
      <c r="K18967" s="293"/>
      <c r="M18967" s="290"/>
    </row>
    <row r="18968" spans="11:13" x14ac:dyDescent="0.35">
      <c r="K18968" s="293"/>
      <c r="M18968" s="290"/>
    </row>
    <row r="18969" spans="11:13" x14ac:dyDescent="0.35">
      <c r="K18969" s="293"/>
      <c r="M18969" s="290"/>
    </row>
    <row r="18970" spans="11:13" x14ac:dyDescent="0.35">
      <c r="K18970" s="293"/>
      <c r="M18970" s="290"/>
    </row>
    <row r="18971" spans="11:13" x14ac:dyDescent="0.35">
      <c r="K18971" s="293"/>
      <c r="M18971" s="290"/>
    </row>
    <row r="18972" spans="11:13" x14ac:dyDescent="0.35">
      <c r="K18972" s="293"/>
      <c r="M18972" s="290"/>
    </row>
    <row r="18973" spans="11:13" x14ac:dyDescent="0.35">
      <c r="K18973" s="293"/>
      <c r="M18973" s="290"/>
    </row>
    <row r="18974" spans="11:13" x14ac:dyDescent="0.35">
      <c r="K18974" s="293"/>
      <c r="M18974" s="290"/>
    </row>
    <row r="18975" spans="11:13" x14ac:dyDescent="0.35">
      <c r="K18975" s="293"/>
      <c r="M18975" s="290"/>
    </row>
    <row r="18976" spans="11:13" x14ac:dyDescent="0.35">
      <c r="K18976" s="293"/>
      <c r="M18976" s="290"/>
    </row>
    <row r="18977" spans="11:13" x14ac:dyDescent="0.35">
      <c r="K18977" s="293"/>
      <c r="M18977" s="290"/>
    </row>
    <row r="18978" spans="11:13" x14ac:dyDescent="0.35">
      <c r="K18978" s="293"/>
      <c r="M18978" s="290"/>
    </row>
    <row r="18979" spans="11:13" x14ac:dyDescent="0.35">
      <c r="K18979" s="293"/>
      <c r="M18979" s="290"/>
    </row>
    <row r="18980" spans="11:13" x14ac:dyDescent="0.35">
      <c r="K18980" s="293"/>
      <c r="M18980" s="290"/>
    </row>
    <row r="18981" spans="11:13" x14ac:dyDescent="0.35">
      <c r="K18981" s="293"/>
      <c r="M18981" s="290"/>
    </row>
    <row r="18982" spans="11:13" x14ac:dyDescent="0.35">
      <c r="K18982" s="293"/>
      <c r="M18982" s="290"/>
    </row>
    <row r="18983" spans="11:13" x14ac:dyDescent="0.35">
      <c r="K18983" s="293"/>
      <c r="M18983" s="290"/>
    </row>
    <row r="18984" spans="11:13" x14ac:dyDescent="0.35">
      <c r="K18984" s="293"/>
      <c r="M18984" s="290"/>
    </row>
    <row r="18985" spans="11:13" x14ac:dyDescent="0.35">
      <c r="K18985" s="293"/>
      <c r="M18985" s="290"/>
    </row>
    <row r="18986" spans="11:13" x14ac:dyDescent="0.35">
      <c r="K18986" s="293"/>
      <c r="M18986" s="290"/>
    </row>
    <row r="18987" spans="11:13" x14ac:dyDescent="0.35">
      <c r="K18987" s="293"/>
      <c r="M18987" s="290"/>
    </row>
    <row r="18988" spans="11:13" x14ac:dyDescent="0.35">
      <c r="K18988" s="293"/>
      <c r="M18988" s="290"/>
    </row>
    <row r="18989" spans="11:13" x14ac:dyDescent="0.35">
      <c r="K18989" s="293"/>
      <c r="M18989" s="290"/>
    </row>
    <row r="18990" spans="11:13" x14ac:dyDescent="0.35">
      <c r="K18990" s="293"/>
      <c r="M18990" s="290"/>
    </row>
    <row r="18991" spans="11:13" x14ac:dyDescent="0.35">
      <c r="K18991" s="293"/>
      <c r="M18991" s="290"/>
    </row>
    <row r="18992" spans="11:13" x14ac:dyDescent="0.35">
      <c r="K18992" s="293"/>
      <c r="M18992" s="290"/>
    </row>
    <row r="18993" spans="11:13" x14ac:dyDescent="0.35">
      <c r="K18993" s="293"/>
      <c r="M18993" s="290"/>
    </row>
    <row r="18994" spans="11:13" x14ac:dyDescent="0.35">
      <c r="K18994" s="293"/>
      <c r="M18994" s="290"/>
    </row>
    <row r="18995" spans="11:13" x14ac:dyDescent="0.35">
      <c r="K18995" s="293"/>
      <c r="M18995" s="290"/>
    </row>
    <row r="18996" spans="11:13" x14ac:dyDescent="0.35">
      <c r="K18996" s="293"/>
      <c r="M18996" s="290"/>
    </row>
    <row r="18997" spans="11:13" x14ac:dyDescent="0.35">
      <c r="K18997" s="293"/>
      <c r="M18997" s="290"/>
    </row>
    <row r="18998" spans="11:13" x14ac:dyDescent="0.35">
      <c r="K18998" s="293"/>
      <c r="M18998" s="290"/>
    </row>
    <row r="18999" spans="11:13" x14ac:dyDescent="0.35">
      <c r="K18999" s="293"/>
      <c r="M18999" s="290"/>
    </row>
    <row r="19000" spans="11:13" x14ac:dyDescent="0.35">
      <c r="K19000" s="293"/>
      <c r="M19000" s="290"/>
    </row>
    <row r="19001" spans="11:13" x14ac:dyDescent="0.35">
      <c r="K19001" s="293"/>
      <c r="M19001" s="290"/>
    </row>
    <row r="19002" spans="11:13" x14ac:dyDescent="0.35">
      <c r="K19002" s="293"/>
      <c r="M19002" s="290"/>
    </row>
    <row r="19003" spans="11:13" x14ac:dyDescent="0.35">
      <c r="K19003" s="293"/>
      <c r="M19003" s="290"/>
    </row>
    <row r="19004" spans="11:13" x14ac:dyDescent="0.35">
      <c r="K19004" s="293"/>
      <c r="M19004" s="290"/>
    </row>
    <row r="19005" spans="11:13" x14ac:dyDescent="0.35">
      <c r="K19005" s="293"/>
      <c r="M19005" s="290"/>
    </row>
    <row r="19006" spans="11:13" x14ac:dyDescent="0.35">
      <c r="K19006" s="293"/>
      <c r="M19006" s="290"/>
    </row>
    <row r="19007" spans="11:13" x14ac:dyDescent="0.35">
      <c r="K19007" s="293"/>
      <c r="M19007" s="290"/>
    </row>
    <row r="19008" spans="11:13" x14ac:dyDescent="0.35">
      <c r="K19008" s="293"/>
      <c r="M19008" s="290"/>
    </row>
    <row r="19009" spans="11:13" x14ac:dyDescent="0.35">
      <c r="K19009" s="293"/>
      <c r="M19009" s="290"/>
    </row>
    <row r="19010" spans="11:13" x14ac:dyDescent="0.35">
      <c r="K19010" s="293"/>
      <c r="M19010" s="290"/>
    </row>
    <row r="19011" spans="11:13" x14ac:dyDescent="0.35">
      <c r="K19011" s="293"/>
      <c r="M19011" s="290"/>
    </row>
    <row r="19012" spans="11:13" x14ac:dyDescent="0.35">
      <c r="K19012" s="293"/>
      <c r="M19012" s="290"/>
    </row>
    <row r="19013" spans="11:13" x14ac:dyDescent="0.35">
      <c r="K19013" s="293"/>
      <c r="M19013" s="290"/>
    </row>
    <row r="19014" spans="11:13" x14ac:dyDescent="0.35">
      <c r="K19014" s="293"/>
      <c r="M19014" s="290"/>
    </row>
    <row r="19015" spans="11:13" x14ac:dyDescent="0.35">
      <c r="K19015" s="293"/>
      <c r="M19015" s="290"/>
    </row>
    <row r="19016" spans="11:13" x14ac:dyDescent="0.35">
      <c r="K19016" s="293"/>
      <c r="M19016" s="290"/>
    </row>
    <row r="19017" spans="11:13" x14ac:dyDescent="0.35">
      <c r="K19017" s="293"/>
      <c r="M19017" s="290"/>
    </row>
    <row r="19018" spans="11:13" x14ac:dyDescent="0.35">
      <c r="K19018" s="293"/>
      <c r="M19018" s="290"/>
    </row>
    <row r="19019" spans="11:13" x14ac:dyDescent="0.35">
      <c r="K19019" s="293"/>
      <c r="M19019" s="290"/>
    </row>
    <row r="19020" spans="11:13" x14ac:dyDescent="0.35">
      <c r="K19020" s="293"/>
      <c r="M19020" s="290"/>
    </row>
    <row r="19021" spans="11:13" x14ac:dyDescent="0.35">
      <c r="K19021" s="293"/>
      <c r="M19021" s="290"/>
    </row>
    <row r="19022" spans="11:13" x14ac:dyDescent="0.35">
      <c r="K19022" s="293"/>
      <c r="M19022" s="290"/>
    </row>
    <row r="19023" spans="11:13" x14ac:dyDescent="0.35">
      <c r="K19023" s="293"/>
      <c r="M19023" s="290"/>
    </row>
    <row r="19024" spans="11:13" x14ac:dyDescent="0.35">
      <c r="K19024" s="293"/>
      <c r="M19024" s="290"/>
    </row>
    <row r="19025" spans="11:13" x14ac:dyDescent="0.35">
      <c r="K19025" s="293"/>
      <c r="M19025" s="290"/>
    </row>
    <row r="19026" spans="11:13" x14ac:dyDescent="0.35">
      <c r="K19026" s="293"/>
      <c r="M19026" s="290"/>
    </row>
    <row r="19027" spans="11:13" x14ac:dyDescent="0.35">
      <c r="K19027" s="293"/>
      <c r="M19027" s="290"/>
    </row>
    <row r="19028" spans="11:13" x14ac:dyDescent="0.35">
      <c r="K19028" s="293"/>
      <c r="M19028" s="290"/>
    </row>
    <row r="19029" spans="11:13" x14ac:dyDescent="0.35">
      <c r="K19029" s="293"/>
      <c r="M19029" s="290"/>
    </row>
    <row r="19030" spans="11:13" x14ac:dyDescent="0.35">
      <c r="K19030" s="293"/>
      <c r="M19030" s="290"/>
    </row>
    <row r="19031" spans="11:13" x14ac:dyDescent="0.35">
      <c r="K19031" s="293"/>
      <c r="M19031" s="290"/>
    </row>
    <row r="19032" spans="11:13" x14ac:dyDescent="0.35">
      <c r="K19032" s="293"/>
      <c r="M19032" s="290"/>
    </row>
    <row r="19033" spans="11:13" x14ac:dyDescent="0.35">
      <c r="K19033" s="293"/>
      <c r="M19033" s="290"/>
    </row>
    <row r="19034" spans="11:13" x14ac:dyDescent="0.35">
      <c r="K19034" s="293"/>
      <c r="M19034" s="290"/>
    </row>
    <row r="19035" spans="11:13" x14ac:dyDescent="0.35">
      <c r="K19035" s="293"/>
      <c r="M19035" s="290"/>
    </row>
    <row r="19036" spans="11:13" x14ac:dyDescent="0.35">
      <c r="K19036" s="293"/>
      <c r="M19036" s="290"/>
    </row>
    <row r="19037" spans="11:13" x14ac:dyDescent="0.35">
      <c r="K19037" s="293"/>
      <c r="M19037" s="290"/>
    </row>
    <row r="19038" spans="11:13" x14ac:dyDescent="0.35">
      <c r="K19038" s="293"/>
      <c r="M19038" s="290"/>
    </row>
    <row r="19039" spans="11:13" x14ac:dyDescent="0.35">
      <c r="K19039" s="293"/>
      <c r="M19039" s="290"/>
    </row>
    <row r="19040" spans="11:13" x14ac:dyDescent="0.35">
      <c r="K19040" s="293"/>
      <c r="M19040" s="290"/>
    </row>
    <row r="19041" spans="11:13" x14ac:dyDescent="0.35">
      <c r="K19041" s="293"/>
      <c r="M19041" s="290"/>
    </row>
    <row r="19042" spans="11:13" x14ac:dyDescent="0.35">
      <c r="K19042" s="293"/>
      <c r="M19042" s="290"/>
    </row>
    <row r="19043" spans="11:13" x14ac:dyDescent="0.35">
      <c r="K19043" s="293"/>
      <c r="M19043" s="290"/>
    </row>
    <row r="19044" spans="11:13" x14ac:dyDescent="0.35">
      <c r="K19044" s="293"/>
      <c r="M19044" s="290"/>
    </row>
    <row r="19045" spans="11:13" x14ac:dyDescent="0.35">
      <c r="K19045" s="293"/>
      <c r="M19045" s="290"/>
    </row>
    <row r="19046" spans="11:13" x14ac:dyDescent="0.35">
      <c r="K19046" s="293"/>
      <c r="M19046" s="290"/>
    </row>
    <row r="19047" spans="11:13" x14ac:dyDescent="0.35">
      <c r="K19047" s="293"/>
      <c r="M19047" s="290"/>
    </row>
    <row r="19048" spans="11:13" x14ac:dyDescent="0.35">
      <c r="K19048" s="293"/>
      <c r="M19048" s="290"/>
    </row>
    <row r="19049" spans="11:13" x14ac:dyDescent="0.35">
      <c r="K19049" s="293"/>
      <c r="M19049" s="290"/>
    </row>
    <row r="19050" spans="11:13" x14ac:dyDescent="0.35">
      <c r="K19050" s="293"/>
      <c r="M19050" s="290"/>
    </row>
    <row r="19051" spans="11:13" x14ac:dyDescent="0.35">
      <c r="K19051" s="293"/>
      <c r="M19051" s="290"/>
    </row>
    <row r="19052" spans="11:13" x14ac:dyDescent="0.35">
      <c r="K19052" s="293"/>
      <c r="M19052" s="290"/>
    </row>
    <row r="19053" spans="11:13" x14ac:dyDescent="0.35">
      <c r="K19053" s="293"/>
      <c r="M19053" s="290"/>
    </row>
    <row r="19054" spans="11:13" x14ac:dyDescent="0.35">
      <c r="K19054" s="293"/>
      <c r="M19054" s="290"/>
    </row>
    <row r="19055" spans="11:13" x14ac:dyDescent="0.35">
      <c r="K19055" s="293"/>
      <c r="M19055" s="290"/>
    </row>
    <row r="19056" spans="11:13" x14ac:dyDescent="0.35">
      <c r="K19056" s="293"/>
      <c r="M19056" s="290"/>
    </row>
    <row r="19057" spans="11:13" x14ac:dyDescent="0.35">
      <c r="K19057" s="293"/>
      <c r="M19057" s="290"/>
    </row>
    <row r="19058" spans="11:13" x14ac:dyDescent="0.35">
      <c r="K19058" s="293"/>
      <c r="M19058" s="290"/>
    </row>
    <row r="19059" spans="11:13" x14ac:dyDescent="0.35">
      <c r="K19059" s="293"/>
      <c r="M19059" s="290"/>
    </row>
    <row r="19060" spans="11:13" x14ac:dyDescent="0.35">
      <c r="K19060" s="293"/>
      <c r="M19060" s="290"/>
    </row>
    <row r="19061" spans="11:13" x14ac:dyDescent="0.35">
      <c r="K19061" s="293"/>
      <c r="M19061" s="290"/>
    </row>
    <row r="19062" spans="11:13" x14ac:dyDescent="0.35">
      <c r="K19062" s="293"/>
      <c r="M19062" s="290"/>
    </row>
    <row r="19063" spans="11:13" x14ac:dyDescent="0.35">
      <c r="K19063" s="293"/>
      <c r="M19063" s="290"/>
    </row>
    <row r="19064" spans="11:13" x14ac:dyDescent="0.35">
      <c r="K19064" s="293"/>
      <c r="M19064" s="290"/>
    </row>
    <row r="19065" spans="11:13" x14ac:dyDescent="0.35">
      <c r="K19065" s="293"/>
      <c r="M19065" s="290"/>
    </row>
    <row r="19066" spans="11:13" x14ac:dyDescent="0.35">
      <c r="K19066" s="293"/>
      <c r="M19066" s="290"/>
    </row>
    <row r="19067" spans="11:13" x14ac:dyDescent="0.35">
      <c r="K19067" s="293"/>
      <c r="M19067" s="290"/>
    </row>
    <row r="19068" spans="11:13" x14ac:dyDescent="0.35">
      <c r="K19068" s="293"/>
      <c r="M19068" s="290"/>
    </row>
    <row r="19069" spans="11:13" x14ac:dyDescent="0.35">
      <c r="K19069" s="293"/>
      <c r="M19069" s="290"/>
    </row>
    <row r="19070" spans="11:13" x14ac:dyDescent="0.35">
      <c r="K19070" s="293"/>
      <c r="M19070" s="290"/>
    </row>
    <row r="19071" spans="11:13" x14ac:dyDescent="0.35">
      <c r="K19071" s="293"/>
      <c r="M19071" s="290"/>
    </row>
    <row r="19072" spans="11:13" x14ac:dyDescent="0.35">
      <c r="K19072" s="293"/>
      <c r="M19072" s="290"/>
    </row>
    <row r="19073" spans="11:13" x14ac:dyDescent="0.35">
      <c r="K19073" s="293"/>
      <c r="M19073" s="290"/>
    </row>
    <row r="19074" spans="11:13" x14ac:dyDescent="0.35">
      <c r="K19074" s="293"/>
      <c r="M19074" s="290"/>
    </row>
    <row r="19075" spans="11:13" x14ac:dyDescent="0.35">
      <c r="K19075" s="293"/>
      <c r="M19075" s="290"/>
    </row>
    <row r="19076" spans="11:13" x14ac:dyDescent="0.35">
      <c r="K19076" s="293"/>
      <c r="M19076" s="290"/>
    </row>
    <row r="19077" spans="11:13" x14ac:dyDescent="0.35">
      <c r="K19077" s="293"/>
      <c r="M19077" s="290"/>
    </row>
    <row r="19078" spans="11:13" x14ac:dyDescent="0.35">
      <c r="K19078" s="293"/>
      <c r="M19078" s="290"/>
    </row>
    <row r="19079" spans="11:13" x14ac:dyDescent="0.35">
      <c r="K19079" s="293"/>
      <c r="M19079" s="290"/>
    </row>
    <row r="19080" spans="11:13" x14ac:dyDescent="0.35">
      <c r="K19080" s="293"/>
      <c r="M19080" s="290"/>
    </row>
    <row r="19081" spans="11:13" x14ac:dyDescent="0.35">
      <c r="K19081" s="293"/>
      <c r="M19081" s="290"/>
    </row>
    <row r="19082" spans="11:13" x14ac:dyDescent="0.35">
      <c r="K19082" s="293"/>
      <c r="M19082" s="290"/>
    </row>
    <row r="19083" spans="11:13" x14ac:dyDescent="0.35">
      <c r="K19083" s="293"/>
      <c r="M19083" s="290"/>
    </row>
    <row r="19084" spans="11:13" x14ac:dyDescent="0.35">
      <c r="K19084" s="293"/>
      <c r="M19084" s="290"/>
    </row>
    <row r="19085" spans="11:13" x14ac:dyDescent="0.35">
      <c r="K19085" s="293"/>
      <c r="M19085" s="290"/>
    </row>
    <row r="19086" spans="11:13" x14ac:dyDescent="0.35">
      <c r="K19086" s="293"/>
      <c r="M19086" s="290"/>
    </row>
    <row r="19087" spans="11:13" x14ac:dyDescent="0.35">
      <c r="K19087" s="293"/>
      <c r="M19087" s="290"/>
    </row>
    <row r="19088" spans="11:13" x14ac:dyDescent="0.35">
      <c r="K19088" s="293"/>
      <c r="M19088" s="290"/>
    </row>
    <row r="19089" spans="11:13" x14ac:dyDescent="0.35">
      <c r="K19089" s="293"/>
      <c r="M19089" s="290"/>
    </row>
    <row r="19090" spans="11:13" x14ac:dyDescent="0.35">
      <c r="K19090" s="293"/>
      <c r="M19090" s="290"/>
    </row>
    <row r="19091" spans="11:13" x14ac:dyDescent="0.35">
      <c r="K19091" s="293"/>
      <c r="M19091" s="290"/>
    </row>
    <row r="19092" spans="11:13" x14ac:dyDescent="0.35">
      <c r="K19092" s="293"/>
      <c r="M19092" s="290"/>
    </row>
    <row r="19093" spans="11:13" x14ac:dyDescent="0.35">
      <c r="K19093" s="293"/>
      <c r="M19093" s="290"/>
    </row>
    <row r="19094" spans="11:13" x14ac:dyDescent="0.35">
      <c r="K19094" s="293"/>
      <c r="M19094" s="290"/>
    </row>
    <row r="19095" spans="11:13" x14ac:dyDescent="0.35">
      <c r="K19095" s="293"/>
      <c r="M19095" s="290"/>
    </row>
    <row r="19096" spans="11:13" x14ac:dyDescent="0.35">
      <c r="K19096" s="293"/>
      <c r="M19096" s="290"/>
    </row>
    <row r="19097" spans="11:13" x14ac:dyDescent="0.35">
      <c r="K19097" s="293"/>
      <c r="M19097" s="290"/>
    </row>
    <row r="19098" spans="11:13" x14ac:dyDescent="0.35">
      <c r="K19098" s="293"/>
      <c r="M19098" s="290"/>
    </row>
    <row r="19099" spans="11:13" x14ac:dyDescent="0.35">
      <c r="K19099" s="293"/>
      <c r="M19099" s="290"/>
    </row>
    <row r="19100" spans="11:13" x14ac:dyDescent="0.35">
      <c r="K19100" s="293"/>
      <c r="M19100" s="290"/>
    </row>
    <row r="19101" spans="11:13" x14ac:dyDescent="0.35">
      <c r="K19101" s="293"/>
      <c r="M19101" s="290"/>
    </row>
    <row r="19102" spans="11:13" x14ac:dyDescent="0.35">
      <c r="K19102" s="293"/>
      <c r="M19102" s="290"/>
    </row>
    <row r="19103" spans="11:13" x14ac:dyDescent="0.35">
      <c r="K19103" s="293"/>
      <c r="M19103" s="290"/>
    </row>
    <row r="19104" spans="11:13" x14ac:dyDescent="0.35">
      <c r="K19104" s="293"/>
      <c r="M19104" s="290"/>
    </row>
    <row r="19105" spans="11:13" x14ac:dyDescent="0.35">
      <c r="K19105" s="293"/>
      <c r="M19105" s="290"/>
    </row>
    <row r="19106" spans="11:13" x14ac:dyDescent="0.35">
      <c r="K19106" s="293"/>
      <c r="M19106" s="290"/>
    </row>
    <row r="19107" spans="11:13" x14ac:dyDescent="0.35">
      <c r="K19107" s="293"/>
      <c r="M19107" s="290"/>
    </row>
    <row r="19108" spans="11:13" x14ac:dyDescent="0.35">
      <c r="K19108" s="293"/>
      <c r="M19108" s="290"/>
    </row>
    <row r="19109" spans="11:13" x14ac:dyDescent="0.35">
      <c r="K19109" s="293"/>
      <c r="M19109" s="290"/>
    </row>
    <row r="19110" spans="11:13" x14ac:dyDescent="0.35">
      <c r="K19110" s="293"/>
      <c r="M19110" s="290"/>
    </row>
    <row r="19111" spans="11:13" x14ac:dyDescent="0.35">
      <c r="K19111" s="293"/>
      <c r="M19111" s="290"/>
    </row>
    <row r="19112" spans="11:13" x14ac:dyDescent="0.35">
      <c r="K19112" s="293"/>
      <c r="M19112" s="290"/>
    </row>
    <row r="19113" spans="11:13" x14ac:dyDescent="0.35">
      <c r="K19113" s="293"/>
      <c r="M19113" s="290"/>
    </row>
    <row r="19114" spans="11:13" x14ac:dyDescent="0.35">
      <c r="K19114" s="293"/>
      <c r="M19114" s="290"/>
    </row>
    <row r="19115" spans="11:13" x14ac:dyDescent="0.35">
      <c r="K19115" s="293"/>
      <c r="M19115" s="290"/>
    </row>
    <row r="19116" spans="11:13" x14ac:dyDescent="0.35">
      <c r="K19116" s="293"/>
      <c r="M19116" s="290"/>
    </row>
    <row r="19117" spans="11:13" x14ac:dyDescent="0.35">
      <c r="K19117" s="293"/>
      <c r="M19117" s="290"/>
    </row>
    <row r="19118" spans="11:13" x14ac:dyDescent="0.35">
      <c r="K19118" s="293"/>
      <c r="M19118" s="290"/>
    </row>
    <row r="19119" spans="11:13" x14ac:dyDescent="0.35">
      <c r="K19119" s="293"/>
      <c r="M19119" s="290"/>
    </row>
    <row r="19120" spans="11:13" x14ac:dyDescent="0.35">
      <c r="K19120" s="293"/>
      <c r="M19120" s="290"/>
    </row>
    <row r="19121" spans="11:13" x14ac:dyDescent="0.35">
      <c r="K19121" s="293"/>
      <c r="M19121" s="290"/>
    </row>
    <row r="19122" spans="11:13" x14ac:dyDescent="0.35">
      <c r="K19122" s="293"/>
      <c r="M19122" s="290"/>
    </row>
    <row r="19123" spans="11:13" x14ac:dyDescent="0.35">
      <c r="K19123" s="293"/>
      <c r="M19123" s="290"/>
    </row>
    <row r="19124" spans="11:13" x14ac:dyDescent="0.35">
      <c r="K19124" s="293"/>
      <c r="M19124" s="290"/>
    </row>
    <row r="19125" spans="11:13" x14ac:dyDescent="0.35">
      <c r="K19125" s="293"/>
      <c r="M19125" s="290"/>
    </row>
    <row r="19126" spans="11:13" x14ac:dyDescent="0.35">
      <c r="K19126" s="293"/>
      <c r="M19126" s="290"/>
    </row>
    <row r="19127" spans="11:13" x14ac:dyDescent="0.35">
      <c r="K19127" s="293"/>
      <c r="M19127" s="290"/>
    </row>
    <row r="19128" spans="11:13" x14ac:dyDescent="0.35">
      <c r="K19128" s="293"/>
      <c r="M19128" s="290"/>
    </row>
    <row r="19129" spans="11:13" x14ac:dyDescent="0.35">
      <c r="K19129" s="293"/>
      <c r="M19129" s="290"/>
    </row>
    <row r="19130" spans="11:13" x14ac:dyDescent="0.35">
      <c r="K19130" s="293"/>
      <c r="M19130" s="290"/>
    </row>
    <row r="19131" spans="11:13" x14ac:dyDescent="0.35">
      <c r="K19131" s="293"/>
      <c r="M19131" s="290"/>
    </row>
    <row r="19132" spans="11:13" x14ac:dyDescent="0.35">
      <c r="K19132" s="293"/>
      <c r="M19132" s="290"/>
    </row>
    <row r="19133" spans="11:13" x14ac:dyDescent="0.35">
      <c r="K19133" s="293"/>
      <c r="M19133" s="290"/>
    </row>
    <row r="19134" spans="11:13" x14ac:dyDescent="0.35">
      <c r="K19134" s="293"/>
      <c r="M19134" s="290"/>
    </row>
    <row r="19135" spans="11:13" x14ac:dyDescent="0.35">
      <c r="K19135" s="293"/>
      <c r="M19135" s="290"/>
    </row>
    <row r="19136" spans="11:13" x14ac:dyDescent="0.35">
      <c r="K19136" s="293"/>
      <c r="M19136" s="290"/>
    </row>
    <row r="19137" spans="11:13" x14ac:dyDescent="0.35">
      <c r="K19137" s="293"/>
      <c r="M19137" s="290"/>
    </row>
    <row r="19138" spans="11:13" x14ac:dyDescent="0.35">
      <c r="K19138" s="293"/>
      <c r="M19138" s="290"/>
    </row>
    <row r="19139" spans="11:13" x14ac:dyDescent="0.35">
      <c r="K19139" s="293"/>
      <c r="M19139" s="290"/>
    </row>
    <row r="19140" spans="11:13" x14ac:dyDescent="0.35">
      <c r="K19140" s="293"/>
      <c r="M19140" s="290"/>
    </row>
    <row r="19141" spans="11:13" x14ac:dyDescent="0.35">
      <c r="K19141" s="293"/>
      <c r="M19141" s="290"/>
    </row>
    <row r="19142" spans="11:13" x14ac:dyDescent="0.35">
      <c r="K19142" s="293"/>
      <c r="M19142" s="290"/>
    </row>
    <row r="19143" spans="11:13" x14ac:dyDescent="0.35">
      <c r="K19143" s="293"/>
      <c r="M19143" s="290"/>
    </row>
    <row r="19144" spans="11:13" x14ac:dyDescent="0.35">
      <c r="K19144" s="293"/>
      <c r="M19144" s="290"/>
    </row>
    <row r="19145" spans="11:13" x14ac:dyDescent="0.35">
      <c r="K19145" s="293"/>
      <c r="M19145" s="290"/>
    </row>
    <row r="19146" spans="11:13" x14ac:dyDescent="0.35">
      <c r="K19146" s="293"/>
      <c r="M19146" s="290"/>
    </row>
    <row r="19147" spans="11:13" x14ac:dyDescent="0.35">
      <c r="K19147" s="293"/>
      <c r="M19147" s="290"/>
    </row>
    <row r="19148" spans="11:13" x14ac:dyDescent="0.35">
      <c r="K19148" s="293"/>
      <c r="M19148" s="290"/>
    </row>
    <row r="19149" spans="11:13" x14ac:dyDescent="0.35">
      <c r="K19149" s="293"/>
      <c r="M19149" s="290"/>
    </row>
    <row r="19150" spans="11:13" x14ac:dyDescent="0.35">
      <c r="K19150" s="293"/>
      <c r="M19150" s="290"/>
    </row>
    <row r="19151" spans="11:13" x14ac:dyDescent="0.35">
      <c r="K19151" s="293"/>
      <c r="M19151" s="290"/>
    </row>
    <row r="19152" spans="11:13" x14ac:dyDescent="0.35">
      <c r="K19152" s="293"/>
      <c r="M19152" s="290"/>
    </row>
    <row r="19153" spans="11:13" x14ac:dyDescent="0.35">
      <c r="K19153" s="293"/>
      <c r="M19153" s="290"/>
    </row>
    <row r="19154" spans="11:13" x14ac:dyDescent="0.35">
      <c r="K19154" s="293"/>
      <c r="M19154" s="290"/>
    </row>
    <row r="19155" spans="11:13" x14ac:dyDescent="0.35">
      <c r="K19155" s="293"/>
      <c r="M19155" s="290"/>
    </row>
    <row r="19156" spans="11:13" x14ac:dyDescent="0.35">
      <c r="K19156" s="293"/>
      <c r="M19156" s="290"/>
    </row>
    <row r="19157" spans="11:13" x14ac:dyDescent="0.35">
      <c r="K19157" s="293"/>
      <c r="M19157" s="290"/>
    </row>
    <row r="19158" spans="11:13" x14ac:dyDescent="0.35">
      <c r="K19158" s="293"/>
      <c r="M19158" s="290"/>
    </row>
    <row r="19159" spans="11:13" x14ac:dyDescent="0.35">
      <c r="K19159" s="293"/>
      <c r="M19159" s="290"/>
    </row>
    <row r="19160" spans="11:13" x14ac:dyDescent="0.35">
      <c r="K19160" s="293"/>
      <c r="M19160" s="290"/>
    </row>
    <row r="19161" spans="11:13" x14ac:dyDescent="0.35">
      <c r="K19161" s="293"/>
      <c r="M19161" s="290"/>
    </row>
    <row r="19162" spans="11:13" x14ac:dyDescent="0.35">
      <c r="K19162" s="293"/>
      <c r="M19162" s="290"/>
    </row>
    <row r="19163" spans="11:13" x14ac:dyDescent="0.35">
      <c r="K19163" s="293"/>
      <c r="M19163" s="290"/>
    </row>
    <row r="19164" spans="11:13" x14ac:dyDescent="0.35">
      <c r="K19164" s="293"/>
      <c r="M19164" s="290"/>
    </row>
    <row r="19165" spans="11:13" x14ac:dyDescent="0.35">
      <c r="K19165" s="293"/>
      <c r="M19165" s="290"/>
    </row>
    <row r="19166" spans="11:13" x14ac:dyDescent="0.35">
      <c r="K19166" s="293"/>
      <c r="M19166" s="290"/>
    </row>
    <row r="19167" spans="11:13" x14ac:dyDescent="0.35">
      <c r="K19167" s="293"/>
      <c r="M19167" s="290"/>
    </row>
    <row r="19168" spans="11:13" x14ac:dyDescent="0.35">
      <c r="K19168" s="293"/>
      <c r="M19168" s="290"/>
    </row>
    <row r="19169" spans="11:13" x14ac:dyDescent="0.35">
      <c r="K19169" s="293"/>
      <c r="M19169" s="290"/>
    </row>
    <row r="19170" spans="11:13" x14ac:dyDescent="0.35">
      <c r="K19170" s="293"/>
      <c r="M19170" s="290"/>
    </row>
    <row r="19171" spans="11:13" x14ac:dyDescent="0.35">
      <c r="K19171" s="293"/>
      <c r="M19171" s="290"/>
    </row>
    <row r="19172" spans="11:13" x14ac:dyDescent="0.35">
      <c r="K19172" s="293"/>
      <c r="M19172" s="290"/>
    </row>
    <row r="19173" spans="11:13" x14ac:dyDescent="0.35">
      <c r="K19173" s="293"/>
      <c r="M19173" s="290"/>
    </row>
    <row r="19174" spans="11:13" x14ac:dyDescent="0.35">
      <c r="K19174" s="293"/>
      <c r="M19174" s="290"/>
    </row>
    <row r="19175" spans="11:13" x14ac:dyDescent="0.35">
      <c r="K19175" s="293"/>
      <c r="M19175" s="290"/>
    </row>
    <row r="19176" spans="11:13" x14ac:dyDescent="0.35">
      <c r="K19176" s="293"/>
      <c r="M19176" s="290"/>
    </row>
    <row r="19177" spans="11:13" x14ac:dyDescent="0.35">
      <c r="K19177" s="293"/>
      <c r="M19177" s="290"/>
    </row>
    <row r="19178" spans="11:13" x14ac:dyDescent="0.35">
      <c r="K19178" s="293"/>
      <c r="M19178" s="290"/>
    </row>
    <row r="19179" spans="11:13" x14ac:dyDescent="0.35">
      <c r="K19179" s="293"/>
      <c r="M19179" s="290"/>
    </row>
    <row r="19180" spans="11:13" x14ac:dyDescent="0.35">
      <c r="K19180" s="293"/>
      <c r="M19180" s="290"/>
    </row>
    <row r="19181" spans="11:13" x14ac:dyDescent="0.35">
      <c r="K19181" s="293"/>
      <c r="M19181" s="290"/>
    </row>
    <row r="19182" spans="11:13" x14ac:dyDescent="0.35">
      <c r="K19182" s="293"/>
      <c r="M19182" s="290"/>
    </row>
    <row r="19183" spans="11:13" x14ac:dyDescent="0.35">
      <c r="K19183" s="293"/>
      <c r="M19183" s="290"/>
    </row>
    <row r="19184" spans="11:13" x14ac:dyDescent="0.35">
      <c r="K19184" s="293"/>
      <c r="M19184" s="290"/>
    </row>
    <row r="19185" spans="11:13" x14ac:dyDescent="0.35">
      <c r="K19185" s="293"/>
      <c r="M19185" s="290"/>
    </row>
    <row r="19186" spans="11:13" x14ac:dyDescent="0.35">
      <c r="K19186" s="293"/>
      <c r="M19186" s="290"/>
    </row>
    <row r="19187" spans="11:13" x14ac:dyDescent="0.35">
      <c r="K19187" s="293"/>
      <c r="M19187" s="290"/>
    </row>
    <row r="19188" spans="11:13" x14ac:dyDescent="0.35">
      <c r="K19188" s="293"/>
      <c r="M19188" s="290"/>
    </row>
    <row r="19189" spans="11:13" x14ac:dyDescent="0.35">
      <c r="K19189" s="293"/>
      <c r="M19189" s="290"/>
    </row>
    <row r="19190" spans="11:13" x14ac:dyDescent="0.35">
      <c r="K19190" s="293"/>
      <c r="M19190" s="290"/>
    </row>
    <row r="19191" spans="11:13" x14ac:dyDescent="0.35">
      <c r="K19191" s="293"/>
      <c r="M19191" s="290"/>
    </row>
    <row r="19192" spans="11:13" x14ac:dyDescent="0.35">
      <c r="K19192" s="293"/>
      <c r="M19192" s="290"/>
    </row>
    <row r="19193" spans="11:13" x14ac:dyDescent="0.35">
      <c r="K19193" s="293"/>
      <c r="M19193" s="290"/>
    </row>
    <row r="19194" spans="11:13" x14ac:dyDescent="0.35">
      <c r="K19194" s="293"/>
      <c r="M19194" s="290"/>
    </row>
    <row r="19195" spans="11:13" x14ac:dyDescent="0.35">
      <c r="K19195" s="293"/>
      <c r="M19195" s="290"/>
    </row>
    <row r="19196" spans="11:13" x14ac:dyDescent="0.35">
      <c r="K19196" s="293"/>
      <c r="M19196" s="290"/>
    </row>
    <row r="19197" spans="11:13" x14ac:dyDescent="0.35">
      <c r="K19197" s="293"/>
      <c r="M19197" s="290"/>
    </row>
    <row r="19198" spans="11:13" x14ac:dyDescent="0.35">
      <c r="K19198" s="293"/>
      <c r="M19198" s="290"/>
    </row>
    <row r="19199" spans="11:13" x14ac:dyDescent="0.35">
      <c r="K19199" s="293"/>
      <c r="M19199" s="290"/>
    </row>
    <row r="19200" spans="11:13" x14ac:dyDescent="0.35">
      <c r="K19200" s="293"/>
      <c r="M19200" s="290"/>
    </row>
    <row r="19201" spans="11:13" x14ac:dyDescent="0.35">
      <c r="K19201" s="293"/>
      <c r="M19201" s="290"/>
    </row>
    <row r="19202" spans="11:13" x14ac:dyDescent="0.35">
      <c r="K19202" s="293"/>
      <c r="M19202" s="290"/>
    </row>
    <row r="19203" spans="11:13" x14ac:dyDescent="0.35">
      <c r="K19203" s="293"/>
      <c r="M19203" s="290"/>
    </row>
    <row r="19204" spans="11:13" x14ac:dyDescent="0.35">
      <c r="K19204" s="293"/>
      <c r="M19204" s="290"/>
    </row>
    <row r="19205" spans="11:13" x14ac:dyDescent="0.35">
      <c r="K19205" s="293"/>
      <c r="M19205" s="290"/>
    </row>
    <row r="19206" spans="11:13" x14ac:dyDescent="0.35">
      <c r="K19206" s="293"/>
      <c r="M19206" s="290"/>
    </row>
    <row r="19207" spans="11:13" x14ac:dyDescent="0.35">
      <c r="K19207" s="293"/>
      <c r="M19207" s="290"/>
    </row>
    <row r="19208" spans="11:13" x14ac:dyDescent="0.35">
      <c r="K19208" s="293"/>
      <c r="M19208" s="290"/>
    </row>
    <row r="19209" spans="11:13" x14ac:dyDescent="0.35">
      <c r="K19209" s="293"/>
      <c r="M19209" s="290"/>
    </row>
    <row r="19210" spans="11:13" x14ac:dyDescent="0.35">
      <c r="K19210" s="293"/>
      <c r="M19210" s="290"/>
    </row>
    <row r="19211" spans="11:13" x14ac:dyDescent="0.35">
      <c r="K19211" s="293"/>
      <c r="M19211" s="290"/>
    </row>
    <row r="19212" spans="11:13" x14ac:dyDescent="0.35">
      <c r="K19212" s="293"/>
      <c r="M19212" s="290"/>
    </row>
    <row r="19213" spans="11:13" x14ac:dyDescent="0.35">
      <c r="K19213" s="293"/>
      <c r="M19213" s="290"/>
    </row>
    <row r="19214" spans="11:13" x14ac:dyDescent="0.35">
      <c r="K19214" s="293"/>
      <c r="M19214" s="290"/>
    </row>
    <row r="19215" spans="11:13" x14ac:dyDescent="0.35">
      <c r="K19215" s="293"/>
      <c r="M19215" s="290"/>
    </row>
    <row r="19216" spans="11:13" x14ac:dyDescent="0.35">
      <c r="K19216" s="293"/>
      <c r="M19216" s="290"/>
    </row>
    <row r="19217" spans="11:13" x14ac:dyDescent="0.35">
      <c r="K19217" s="293"/>
      <c r="M19217" s="290"/>
    </row>
    <row r="19218" spans="11:13" x14ac:dyDescent="0.35">
      <c r="K19218" s="293"/>
      <c r="M19218" s="290"/>
    </row>
    <row r="19219" spans="11:13" x14ac:dyDescent="0.35">
      <c r="K19219" s="293"/>
      <c r="M19219" s="290"/>
    </row>
    <row r="19220" spans="11:13" x14ac:dyDescent="0.35">
      <c r="K19220" s="293"/>
      <c r="M19220" s="290"/>
    </row>
    <row r="19221" spans="11:13" x14ac:dyDescent="0.35">
      <c r="K19221" s="293"/>
      <c r="M19221" s="290"/>
    </row>
    <row r="19222" spans="11:13" x14ac:dyDescent="0.35">
      <c r="K19222" s="293"/>
      <c r="M19222" s="290"/>
    </row>
    <row r="19223" spans="11:13" x14ac:dyDescent="0.35">
      <c r="K19223" s="293"/>
      <c r="M19223" s="290"/>
    </row>
    <row r="19224" spans="11:13" x14ac:dyDescent="0.35">
      <c r="K19224" s="293"/>
      <c r="M19224" s="290"/>
    </row>
    <row r="19225" spans="11:13" x14ac:dyDescent="0.35">
      <c r="K19225" s="293"/>
      <c r="M19225" s="290"/>
    </row>
    <row r="19226" spans="11:13" x14ac:dyDescent="0.35">
      <c r="K19226" s="293"/>
      <c r="M19226" s="290"/>
    </row>
    <row r="19227" spans="11:13" x14ac:dyDescent="0.35">
      <c r="K19227" s="293"/>
      <c r="M19227" s="290"/>
    </row>
    <row r="19228" spans="11:13" x14ac:dyDescent="0.35">
      <c r="K19228" s="293"/>
      <c r="M19228" s="290"/>
    </row>
    <row r="19229" spans="11:13" x14ac:dyDescent="0.35">
      <c r="K19229" s="293"/>
      <c r="M19229" s="290"/>
    </row>
    <row r="19230" spans="11:13" x14ac:dyDescent="0.35">
      <c r="K19230" s="293"/>
      <c r="M19230" s="290"/>
    </row>
    <row r="19231" spans="11:13" x14ac:dyDescent="0.35">
      <c r="K19231" s="293"/>
      <c r="M19231" s="290"/>
    </row>
    <row r="19232" spans="11:13" x14ac:dyDescent="0.35">
      <c r="K19232" s="293"/>
      <c r="M19232" s="290"/>
    </row>
    <row r="19233" spans="11:13" x14ac:dyDescent="0.35">
      <c r="K19233" s="293"/>
      <c r="M19233" s="290"/>
    </row>
    <row r="19234" spans="11:13" x14ac:dyDescent="0.35">
      <c r="K19234" s="293"/>
      <c r="M19234" s="290"/>
    </row>
    <row r="19235" spans="11:13" x14ac:dyDescent="0.35">
      <c r="K19235" s="293"/>
      <c r="M19235" s="290"/>
    </row>
    <row r="19236" spans="11:13" x14ac:dyDescent="0.35">
      <c r="K19236" s="293"/>
      <c r="M19236" s="290"/>
    </row>
    <row r="19237" spans="11:13" x14ac:dyDescent="0.35">
      <c r="K19237" s="293"/>
      <c r="M19237" s="290"/>
    </row>
    <row r="19238" spans="11:13" x14ac:dyDescent="0.35">
      <c r="K19238" s="293"/>
      <c r="M19238" s="290"/>
    </row>
    <row r="19239" spans="11:13" x14ac:dyDescent="0.35">
      <c r="K19239" s="293"/>
      <c r="M19239" s="290"/>
    </row>
    <row r="19240" spans="11:13" x14ac:dyDescent="0.35">
      <c r="K19240" s="293"/>
      <c r="M19240" s="290"/>
    </row>
    <row r="19241" spans="11:13" x14ac:dyDescent="0.35">
      <c r="K19241" s="293"/>
      <c r="M19241" s="290"/>
    </row>
    <row r="19242" spans="11:13" x14ac:dyDescent="0.35">
      <c r="K19242" s="293"/>
      <c r="M19242" s="290"/>
    </row>
    <row r="19243" spans="11:13" x14ac:dyDescent="0.35">
      <c r="K19243" s="293"/>
      <c r="M19243" s="290"/>
    </row>
    <row r="19244" spans="11:13" x14ac:dyDescent="0.35">
      <c r="K19244" s="293"/>
      <c r="M19244" s="290"/>
    </row>
    <row r="19245" spans="11:13" x14ac:dyDescent="0.35">
      <c r="K19245" s="293"/>
      <c r="M19245" s="290"/>
    </row>
    <row r="19246" spans="11:13" x14ac:dyDescent="0.35">
      <c r="K19246" s="293"/>
      <c r="M19246" s="290"/>
    </row>
    <row r="19247" spans="11:13" x14ac:dyDescent="0.35">
      <c r="K19247" s="293"/>
      <c r="M19247" s="290"/>
    </row>
    <row r="19248" spans="11:13" x14ac:dyDescent="0.35">
      <c r="K19248" s="293"/>
      <c r="M19248" s="290"/>
    </row>
    <row r="19249" spans="11:13" x14ac:dyDescent="0.35">
      <c r="K19249" s="293"/>
      <c r="M19249" s="290"/>
    </row>
    <row r="19250" spans="11:13" x14ac:dyDescent="0.35">
      <c r="K19250" s="293"/>
      <c r="M19250" s="290"/>
    </row>
    <row r="19251" spans="11:13" x14ac:dyDescent="0.35">
      <c r="K19251" s="293"/>
      <c r="M19251" s="290"/>
    </row>
    <row r="19252" spans="11:13" x14ac:dyDescent="0.35">
      <c r="K19252" s="293"/>
      <c r="M19252" s="290"/>
    </row>
    <row r="19253" spans="11:13" x14ac:dyDescent="0.35">
      <c r="K19253" s="293"/>
      <c r="M19253" s="290"/>
    </row>
    <row r="19254" spans="11:13" x14ac:dyDescent="0.35">
      <c r="K19254" s="293"/>
      <c r="M19254" s="290"/>
    </row>
    <row r="19255" spans="11:13" x14ac:dyDescent="0.35">
      <c r="K19255" s="293"/>
      <c r="M19255" s="290"/>
    </row>
    <row r="19256" spans="11:13" x14ac:dyDescent="0.35">
      <c r="K19256" s="293"/>
      <c r="M19256" s="290"/>
    </row>
    <row r="19257" spans="11:13" x14ac:dyDescent="0.35">
      <c r="K19257" s="293"/>
      <c r="M19257" s="290"/>
    </row>
    <row r="19258" spans="11:13" x14ac:dyDescent="0.35">
      <c r="K19258" s="293"/>
      <c r="M19258" s="290"/>
    </row>
    <row r="19259" spans="11:13" x14ac:dyDescent="0.35">
      <c r="K19259" s="293"/>
      <c r="M19259" s="290"/>
    </row>
    <row r="19260" spans="11:13" x14ac:dyDescent="0.35">
      <c r="K19260" s="293"/>
      <c r="M19260" s="290"/>
    </row>
    <row r="19261" spans="11:13" x14ac:dyDescent="0.35">
      <c r="K19261" s="293"/>
      <c r="M19261" s="290"/>
    </row>
    <row r="19262" spans="11:13" x14ac:dyDescent="0.35">
      <c r="K19262" s="293"/>
      <c r="M19262" s="290"/>
    </row>
    <row r="19263" spans="11:13" x14ac:dyDescent="0.35">
      <c r="K19263" s="293"/>
      <c r="M19263" s="290"/>
    </row>
    <row r="19264" spans="11:13" x14ac:dyDescent="0.35">
      <c r="K19264" s="293"/>
      <c r="M19264" s="290"/>
    </row>
    <row r="19265" spans="11:13" x14ac:dyDescent="0.35">
      <c r="K19265" s="293"/>
      <c r="M19265" s="290"/>
    </row>
    <row r="19266" spans="11:13" x14ac:dyDescent="0.35">
      <c r="K19266" s="293"/>
      <c r="M19266" s="290"/>
    </row>
    <row r="19267" spans="11:13" x14ac:dyDescent="0.35">
      <c r="K19267" s="293"/>
      <c r="M19267" s="290"/>
    </row>
    <row r="19268" spans="11:13" x14ac:dyDescent="0.35">
      <c r="K19268" s="293"/>
      <c r="M19268" s="290"/>
    </row>
    <row r="19269" spans="11:13" x14ac:dyDescent="0.35">
      <c r="K19269" s="293"/>
      <c r="M19269" s="290"/>
    </row>
    <row r="19270" spans="11:13" x14ac:dyDescent="0.35">
      <c r="K19270" s="293"/>
      <c r="M19270" s="290"/>
    </row>
    <row r="19271" spans="11:13" x14ac:dyDescent="0.35">
      <c r="K19271" s="293"/>
      <c r="M19271" s="290"/>
    </row>
    <row r="19272" spans="11:13" x14ac:dyDescent="0.35">
      <c r="K19272" s="293"/>
      <c r="M19272" s="290"/>
    </row>
    <row r="19273" spans="11:13" x14ac:dyDescent="0.35">
      <c r="K19273" s="293"/>
      <c r="M19273" s="290"/>
    </row>
    <row r="19274" spans="11:13" x14ac:dyDescent="0.35">
      <c r="K19274" s="293"/>
      <c r="M19274" s="290"/>
    </row>
    <row r="19275" spans="11:13" x14ac:dyDescent="0.35">
      <c r="K19275" s="293"/>
      <c r="M19275" s="290"/>
    </row>
    <row r="19276" spans="11:13" x14ac:dyDescent="0.35">
      <c r="K19276" s="293"/>
      <c r="M19276" s="290"/>
    </row>
    <row r="19277" spans="11:13" x14ac:dyDescent="0.35">
      <c r="K19277" s="293"/>
      <c r="M19277" s="290"/>
    </row>
    <row r="19278" spans="11:13" x14ac:dyDescent="0.35">
      <c r="K19278" s="293"/>
      <c r="M19278" s="290"/>
    </row>
    <row r="19279" spans="11:13" x14ac:dyDescent="0.35">
      <c r="K19279" s="293"/>
      <c r="M19279" s="290"/>
    </row>
    <row r="19280" spans="11:13" x14ac:dyDescent="0.35">
      <c r="K19280" s="293"/>
      <c r="M19280" s="290"/>
    </row>
    <row r="19281" spans="11:13" x14ac:dyDescent="0.35">
      <c r="K19281" s="293"/>
      <c r="M19281" s="290"/>
    </row>
    <row r="19282" spans="11:13" x14ac:dyDescent="0.35">
      <c r="K19282" s="293"/>
      <c r="M19282" s="290"/>
    </row>
    <row r="19283" spans="11:13" x14ac:dyDescent="0.35">
      <c r="K19283" s="293"/>
      <c r="M19283" s="290"/>
    </row>
    <row r="19284" spans="11:13" x14ac:dyDescent="0.35">
      <c r="K19284" s="293"/>
      <c r="M19284" s="290"/>
    </row>
    <row r="19285" spans="11:13" x14ac:dyDescent="0.35">
      <c r="K19285" s="293"/>
      <c r="M19285" s="290"/>
    </row>
    <row r="19286" spans="11:13" x14ac:dyDescent="0.35">
      <c r="K19286" s="293"/>
      <c r="M19286" s="290"/>
    </row>
    <row r="19287" spans="11:13" x14ac:dyDescent="0.35">
      <c r="K19287" s="293"/>
      <c r="M19287" s="290"/>
    </row>
    <row r="19288" spans="11:13" x14ac:dyDescent="0.35">
      <c r="K19288" s="293"/>
      <c r="M19288" s="290"/>
    </row>
    <row r="19289" spans="11:13" x14ac:dyDescent="0.35">
      <c r="K19289" s="293"/>
      <c r="M19289" s="290"/>
    </row>
    <row r="19290" spans="11:13" x14ac:dyDescent="0.35">
      <c r="K19290" s="293"/>
      <c r="M19290" s="290"/>
    </row>
    <row r="19291" spans="11:13" x14ac:dyDescent="0.35">
      <c r="K19291" s="293"/>
      <c r="M19291" s="290"/>
    </row>
    <row r="19292" spans="11:13" x14ac:dyDescent="0.35">
      <c r="K19292" s="293"/>
      <c r="M19292" s="290"/>
    </row>
    <row r="19293" spans="11:13" x14ac:dyDescent="0.35">
      <c r="K19293" s="293"/>
      <c r="M19293" s="290"/>
    </row>
    <row r="19294" spans="11:13" x14ac:dyDescent="0.35">
      <c r="K19294" s="293"/>
      <c r="M19294" s="290"/>
    </row>
    <row r="19295" spans="11:13" x14ac:dyDescent="0.35">
      <c r="K19295" s="293"/>
      <c r="M19295" s="290"/>
    </row>
    <row r="19296" spans="11:13" x14ac:dyDescent="0.35">
      <c r="K19296" s="293"/>
      <c r="M19296" s="290"/>
    </row>
    <row r="19297" spans="11:13" x14ac:dyDescent="0.35">
      <c r="K19297" s="293"/>
      <c r="M19297" s="290"/>
    </row>
    <row r="19298" spans="11:13" x14ac:dyDescent="0.35">
      <c r="K19298" s="293"/>
      <c r="M19298" s="290"/>
    </row>
    <row r="19299" spans="11:13" x14ac:dyDescent="0.35">
      <c r="K19299" s="293"/>
      <c r="M19299" s="290"/>
    </row>
    <row r="19300" spans="11:13" x14ac:dyDescent="0.35">
      <c r="K19300" s="293"/>
      <c r="M19300" s="290"/>
    </row>
    <row r="19301" spans="11:13" x14ac:dyDescent="0.35">
      <c r="K19301" s="293"/>
      <c r="M19301" s="290"/>
    </row>
    <row r="19302" spans="11:13" x14ac:dyDescent="0.35">
      <c r="K19302" s="293"/>
      <c r="M19302" s="290"/>
    </row>
    <row r="19303" spans="11:13" x14ac:dyDescent="0.35">
      <c r="K19303" s="293"/>
      <c r="M19303" s="290"/>
    </row>
    <row r="19304" spans="11:13" x14ac:dyDescent="0.35">
      <c r="K19304" s="293"/>
      <c r="M19304" s="290"/>
    </row>
    <row r="19305" spans="11:13" x14ac:dyDescent="0.35">
      <c r="K19305" s="293"/>
      <c r="M19305" s="290"/>
    </row>
    <row r="19306" spans="11:13" x14ac:dyDescent="0.35">
      <c r="K19306" s="293"/>
      <c r="M19306" s="290"/>
    </row>
    <row r="19307" spans="11:13" x14ac:dyDescent="0.35">
      <c r="K19307" s="293"/>
      <c r="M19307" s="290"/>
    </row>
    <row r="19308" spans="11:13" x14ac:dyDescent="0.35">
      <c r="K19308" s="293"/>
      <c r="M19308" s="290"/>
    </row>
    <row r="19309" spans="11:13" x14ac:dyDescent="0.35">
      <c r="K19309" s="293"/>
      <c r="M19309" s="290"/>
    </row>
    <row r="19310" spans="11:13" x14ac:dyDescent="0.35">
      <c r="K19310" s="293"/>
      <c r="M19310" s="290"/>
    </row>
    <row r="19311" spans="11:13" x14ac:dyDescent="0.35">
      <c r="K19311" s="293"/>
      <c r="M19311" s="290"/>
    </row>
    <row r="19312" spans="11:13" x14ac:dyDescent="0.35">
      <c r="K19312" s="293"/>
      <c r="M19312" s="290"/>
    </row>
    <row r="19313" spans="11:13" x14ac:dyDescent="0.35">
      <c r="K19313" s="293"/>
      <c r="M19313" s="290"/>
    </row>
    <row r="19314" spans="11:13" x14ac:dyDescent="0.35">
      <c r="K19314" s="293"/>
      <c r="M19314" s="290"/>
    </row>
    <row r="19315" spans="11:13" x14ac:dyDescent="0.35">
      <c r="K19315" s="293"/>
      <c r="M19315" s="290"/>
    </row>
    <row r="19316" spans="11:13" x14ac:dyDescent="0.35">
      <c r="K19316" s="293"/>
      <c r="M19316" s="290"/>
    </row>
    <row r="19317" spans="11:13" x14ac:dyDescent="0.35">
      <c r="K19317" s="293"/>
      <c r="M19317" s="290"/>
    </row>
    <row r="19318" spans="11:13" x14ac:dyDescent="0.35">
      <c r="K19318" s="293"/>
      <c r="M19318" s="290"/>
    </row>
    <row r="19319" spans="11:13" x14ac:dyDescent="0.35">
      <c r="K19319" s="293"/>
      <c r="M19319" s="290"/>
    </row>
    <row r="19320" spans="11:13" x14ac:dyDescent="0.35">
      <c r="K19320" s="293"/>
      <c r="M19320" s="290"/>
    </row>
    <row r="19321" spans="11:13" x14ac:dyDescent="0.35">
      <c r="K19321" s="293"/>
      <c r="M19321" s="290"/>
    </row>
    <row r="19322" spans="11:13" x14ac:dyDescent="0.35">
      <c r="K19322" s="293"/>
      <c r="M19322" s="290"/>
    </row>
    <row r="19323" spans="11:13" x14ac:dyDescent="0.35">
      <c r="K19323" s="293"/>
      <c r="M19323" s="290"/>
    </row>
    <row r="19324" spans="11:13" x14ac:dyDescent="0.35">
      <c r="K19324" s="293"/>
      <c r="M19324" s="290"/>
    </row>
    <row r="19325" spans="11:13" x14ac:dyDescent="0.35">
      <c r="K19325" s="293"/>
      <c r="M19325" s="290"/>
    </row>
    <row r="19326" spans="11:13" x14ac:dyDescent="0.35">
      <c r="K19326" s="293"/>
      <c r="M19326" s="290"/>
    </row>
    <row r="19327" spans="11:13" x14ac:dyDescent="0.35">
      <c r="K19327" s="293"/>
      <c r="M19327" s="290"/>
    </row>
    <row r="19328" spans="11:13" x14ac:dyDescent="0.35">
      <c r="K19328" s="293"/>
      <c r="M19328" s="290"/>
    </row>
    <row r="19329" spans="11:13" x14ac:dyDescent="0.35">
      <c r="K19329" s="293"/>
      <c r="M19329" s="290"/>
    </row>
    <row r="19330" spans="11:13" x14ac:dyDescent="0.35">
      <c r="K19330" s="293"/>
      <c r="M19330" s="290"/>
    </row>
    <row r="19331" spans="11:13" x14ac:dyDescent="0.35">
      <c r="K19331" s="293"/>
      <c r="M19331" s="290"/>
    </row>
    <row r="19332" spans="11:13" x14ac:dyDescent="0.35">
      <c r="K19332" s="293"/>
      <c r="M19332" s="290"/>
    </row>
    <row r="19333" spans="11:13" x14ac:dyDescent="0.35">
      <c r="K19333" s="293"/>
      <c r="M19333" s="290"/>
    </row>
    <row r="19334" spans="11:13" x14ac:dyDescent="0.35">
      <c r="K19334" s="293"/>
      <c r="M19334" s="290"/>
    </row>
    <row r="19335" spans="11:13" x14ac:dyDescent="0.35">
      <c r="K19335" s="293"/>
      <c r="M19335" s="290"/>
    </row>
    <row r="19336" spans="11:13" x14ac:dyDescent="0.35">
      <c r="K19336" s="293"/>
      <c r="M19336" s="290"/>
    </row>
    <row r="19337" spans="11:13" x14ac:dyDescent="0.35">
      <c r="K19337" s="293"/>
      <c r="M19337" s="290"/>
    </row>
    <row r="19338" spans="11:13" x14ac:dyDescent="0.35">
      <c r="K19338" s="293"/>
      <c r="M19338" s="290"/>
    </row>
    <row r="19339" spans="11:13" x14ac:dyDescent="0.35">
      <c r="K19339" s="293"/>
      <c r="M19339" s="290"/>
    </row>
    <row r="19340" spans="11:13" x14ac:dyDescent="0.35">
      <c r="K19340" s="293"/>
      <c r="M19340" s="290"/>
    </row>
    <row r="19341" spans="11:13" x14ac:dyDescent="0.35">
      <c r="K19341" s="293"/>
      <c r="M19341" s="290"/>
    </row>
    <row r="19342" spans="11:13" x14ac:dyDescent="0.35">
      <c r="K19342" s="293"/>
      <c r="M19342" s="290"/>
    </row>
    <row r="19343" spans="11:13" x14ac:dyDescent="0.35">
      <c r="K19343" s="293"/>
      <c r="M19343" s="290"/>
    </row>
    <row r="19344" spans="11:13" x14ac:dyDescent="0.35">
      <c r="K19344" s="293"/>
      <c r="M19344" s="290"/>
    </row>
    <row r="19345" spans="11:13" x14ac:dyDescent="0.35">
      <c r="K19345" s="293"/>
      <c r="M19345" s="290"/>
    </row>
    <row r="19346" spans="11:13" x14ac:dyDescent="0.35">
      <c r="K19346" s="293"/>
      <c r="M19346" s="290"/>
    </row>
    <row r="19347" spans="11:13" x14ac:dyDescent="0.35">
      <c r="K19347" s="293"/>
      <c r="M19347" s="290"/>
    </row>
    <row r="19348" spans="11:13" x14ac:dyDescent="0.35">
      <c r="K19348" s="293"/>
      <c r="M19348" s="290"/>
    </row>
    <row r="19349" spans="11:13" x14ac:dyDescent="0.35">
      <c r="K19349" s="293"/>
      <c r="M19349" s="290"/>
    </row>
    <row r="19350" spans="11:13" x14ac:dyDescent="0.35">
      <c r="K19350" s="293"/>
      <c r="M19350" s="290"/>
    </row>
    <row r="19351" spans="11:13" x14ac:dyDescent="0.35">
      <c r="K19351" s="293"/>
      <c r="M19351" s="290"/>
    </row>
    <row r="19352" spans="11:13" x14ac:dyDescent="0.35">
      <c r="K19352" s="293"/>
      <c r="M19352" s="290"/>
    </row>
    <row r="19353" spans="11:13" x14ac:dyDescent="0.35">
      <c r="K19353" s="293"/>
      <c r="M19353" s="290"/>
    </row>
    <row r="19354" spans="11:13" x14ac:dyDescent="0.35">
      <c r="K19354" s="293"/>
      <c r="M19354" s="290"/>
    </row>
    <row r="19355" spans="11:13" x14ac:dyDescent="0.35">
      <c r="K19355" s="293"/>
      <c r="M19355" s="290"/>
    </row>
    <row r="19356" spans="11:13" x14ac:dyDescent="0.35">
      <c r="K19356" s="293"/>
      <c r="M19356" s="290"/>
    </row>
    <row r="19357" spans="11:13" x14ac:dyDescent="0.35">
      <c r="K19357" s="293"/>
      <c r="M19357" s="290"/>
    </row>
    <row r="19358" spans="11:13" x14ac:dyDescent="0.35">
      <c r="K19358" s="293"/>
      <c r="M19358" s="290"/>
    </row>
    <row r="19359" spans="11:13" x14ac:dyDescent="0.35">
      <c r="K19359" s="293"/>
      <c r="M19359" s="290"/>
    </row>
    <row r="19360" spans="11:13" x14ac:dyDescent="0.35">
      <c r="K19360" s="293"/>
      <c r="M19360" s="290"/>
    </row>
    <row r="19361" spans="11:13" x14ac:dyDescent="0.35">
      <c r="K19361" s="293"/>
      <c r="M19361" s="290"/>
    </row>
    <row r="19362" spans="11:13" x14ac:dyDescent="0.35">
      <c r="K19362" s="293"/>
      <c r="M19362" s="290"/>
    </row>
    <row r="19363" spans="11:13" x14ac:dyDescent="0.35">
      <c r="K19363" s="293"/>
      <c r="M19363" s="290"/>
    </row>
    <row r="19364" spans="11:13" x14ac:dyDescent="0.35">
      <c r="K19364" s="293"/>
      <c r="M19364" s="290"/>
    </row>
    <row r="19365" spans="11:13" x14ac:dyDescent="0.35">
      <c r="K19365" s="293"/>
      <c r="M19365" s="290"/>
    </row>
    <row r="19366" spans="11:13" x14ac:dyDescent="0.35">
      <c r="K19366" s="293"/>
      <c r="M19366" s="290"/>
    </row>
    <row r="19367" spans="11:13" x14ac:dyDescent="0.35">
      <c r="K19367" s="293"/>
      <c r="M19367" s="290"/>
    </row>
    <row r="19368" spans="11:13" x14ac:dyDescent="0.35">
      <c r="K19368" s="293"/>
      <c r="M19368" s="290"/>
    </row>
    <row r="19369" spans="11:13" x14ac:dyDescent="0.35">
      <c r="K19369" s="293"/>
      <c r="M19369" s="290"/>
    </row>
    <row r="19370" spans="11:13" x14ac:dyDescent="0.35">
      <c r="K19370" s="293"/>
      <c r="M19370" s="290"/>
    </row>
    <row r="19371" spans="11:13" x14ac:dyDescent="0.35">
      <c r="K19371" s="293"/>
      <c r="M19371" s="290"/>
    </row>
    <row r="19372" spans="11:13" x14ac:dyDescent="0.35">
      <c r="K19372" s="293"/>
      <c r="M19372" s="290"/>
    </row>
    <row r="19373" spans="11:13" x14ac:dyDescent="0.35">
      <c r="K19373" s="293"/>
      <c r="M19373" s="290"/>
    </row>
    <row r="19374" spans="11:13" x14ac:dyDescent="0.35">
      <c r="K19374" s="293"/>
      <c r="M19374" s="290"/>
    </row>
    <row r="19375" spans="11:13" x14ac:dyDescent="0.35">
      <c r="K19375" s="293"/>
      <c r="M19375" s="290"/>
    </row>
    <row r="19376" spans="11:13" x14ac:dyDescent="0.35">
      <c r="K19376" s="293"/>
      <c r="M19376" s="290"/>
    </row>
    <row r="19377" spans="11:13" x14ac:dyDescent="0.35">
      <c r="K19377" s="293"/>
      <c r="M19377" s="290"/>
    </row>
    <row r="19378" spans="11:13" x14ac:dyDescent="0.35">
      <c r="K19378" s="293"/>
      <c r="M19378" s="290"/>
    </row>
    <row r="19379" spans="11:13" x14ac:dyDescent="0.35">
      <c r="K19379" s="293"/>
      <c r="M19379" s="290"/>
    </row>
    <row r="19380" spans="11:13" x14ac:dyDescent="0.35">
      <c r="K19380" s="293"/>
      <c r="M19380" s="290"/>
    </row>
    <row r="19381" spans="11:13" x14ac:dyDescent="0.35">
      <c r="K19381" s="293"/>
      <c r="M19381" s="290"/>
    </row>
    <row r="19382" spans="11:13" x14ac:dyDescent="0.35">
      <c r="K19382" s="293"/>
      <c r="M19382" s="290"/>
    </row>
    <row r="19383" spans="11:13" x14ac:dyDescent="0.35">
      <c r="K19383" s="293"/>
      <c r="M19383" s="290"/>
    </row>
    <row r="19384" spans="11:13" x14ac:dyDescent="0.35">
      <c r="K19384" s="293"/>
      <c r="M19384" s="290"/>
    </row>
    <row r="19385" spans="11:13" x14ac:dyDescent="0.35">
      <c r="K19385" s="293"/>
      <c r="M19385" s="290"/>
    </row>
    <row r="19386" spans="11:13" x14ac:dyDescent="0.35">
      <c r="K19386" s="293"/>
      <c r="M19386" s="290"/>
    </row>
    <row r="19387" spans="11:13" x14ac:dyDescent="0.35">
      <c r="K19387" s="293"/>
      <c r="M19387" s="290"/>
    </row>
    <row r="19388" spans="11:13" x14ac:dyDescent="0.35">
      <c r="K19388" s="293"/>
      <c r="M19388" s="290"/>
    </row>
    <row r="19389" spans="11:13" x14ac:dyDescent="0.35">
      <c r="K19389" s="293"/>
      <c r="M19389" s="290"/>
    </row>
    <row r="19390" spans="11:13" x14ac:dyDescent="0.35">
      <c r="K19390" s="293"/>
      <c r="M19390" s="290"/>
    </row>
    <row r="19391" spans="11:13" x14ac:dyDescent="0.35">
      <c r="K19391" s="293"/>
      <c r="M19391" s="290"/>
    </row>
    <row r="19392" spans="11:13" x14ac:dyDescent="0.35">
      <c r="K19392" s="293"/>
      <c r="M19392" s="290"/>
    </row>
    <row r="19393" spans="11:13" x14ac:dyDescent="0.35">
      <c r="K19393" s="293"/>
      <c r="M19393" s="290"/>
    </row>
    <row r="19394" spans="11:13" x14ac:dyDescent="0.35">
      <c r="K19394" s="293"/>
      <c r="M19394" s="290"/>
    </row>
    <row r="19395" spans="11:13" x14ac:dyDescent="0.35">
      <c r="K19395" s="293"/>
      <c r="M19395" s="290"/>
    </row>
    <row r="19396" spans="11:13" x14ac:dyDescent="0.35">
      <c r="K19396" s="293"/>
      <c r="M19396" s="290"/>
    </row>
    <row r="19397" spans="11:13" x14ac:dyDescent="0.35">
      <c r="K19397" s="293"/>
      <c r="M19397" s="290"/>
    </row>
    <row r="19398" spans="11:13" x14ac:dyDescent="0.35">
      <c r="K19398" s="293"/>
      <c r="M19398" s="290"/>
    </row>
    <row r="19399" spans="11:13" x14ac:dyDescent="0.35">
      <c r="K19399" s="293"/>
      <c r="M19399" s="290"/>
    </row>
    <row r="19400" spans="11:13" x14ac:dyDescent="0.35">
      <c r="K19400" s="293"/>
      <c r="M19400" s="290"/>
    </row>
    <row r="19401" spans="11:13" x14ac:dyDescent="0.35">
      <c r="K19401" s="293"/>
      <c r="M19401" s="290"/>
    </row>
    <row r="19402" spans="11:13" x14ac:dyDescent="0.35">
      <c r="K19402" s="293"/>
      <c r="M19402" s="290"/>
    </row>
    <row r="19403" spans="11:13" x14ac:dyDescent="0.35">
      <c r="K19403" s="293"/>
      <c r="M19403" s="290"/>
    </row>
    <row r="19404" spans="11:13" x14ac:dyDescent="0.35">
      <c r="K19404" s="293"/>
      <c r="M19404" s="290"/>
    </row>
    <row r="19405" spans="11:13" x14ac:dyDescent="0.35">
      <c r="K19405" s="293"/>
      <c r="M19405" s="290"/>
    </row>
    <row r="19406" spans="11:13" x14ac:dyDescent="0.35">
      <c r="K19406" s="293"/>
      <c r="M19406" s="290"/>
    </row>
    <row r="19407" spans="11:13" x14ac:dyDescent="0.35">
      <c r="K19407" s="293"/>
      <c r="M19407" s="290"/>
    </row>
    <row r="19408" spans="11:13" x14ac:dyDescent="0.35">
      <c r="K19408" s="293"/>
      <c r="M19408" s="290"/>
    </row>
    <row r="19409" spans="11:13" x14ac:dyDescent="0.35">
      <c r="K19409" s="293"/>
      <c r="M19409" s="290"/>
    </row>
    <row r="19410" spans="11:13" x14ac:dyDescent="0.35">
      <c r="K19410" s="293"/>
      <c r="M19410" s="290"/>
    </row>
    <row r="19411" spans="11:13" x14ac:dyDescent="0.35">
      <c r="K19411" s="293"/>
      <c r="M19411" s="290"/>
    </row>
    <row r="19412" spans="11:13" x14ac:dyDescent="0.35">
      <c r="K19412" s="293"/>
      <c r="M19412" s="290"/>
    </row>
    <row r="19413" spans="11:13" x14ac:dyDescent="0.35">
      <c r="K19413" s="293"/>
      <c r="M19413" s="290"/>
    </row>
    <row r="19414" spans="11:13" x14ac:dyDescent="0.35">
      <c r="K19414" s="293"/>
      <c r="M19414" s="290"/>
    </row>
    <row r="19415" spans="11:13" x14ac:dyDescent="0.35">
      <c r="K19415" s="293"/>
      <c r="M19415" s="290"/>
    </row>
    <row r="19416" spans="11:13" x14ac:dyDescent="0.35">
      <c r="K19416" s="293"/>
      <c r="M19416" s="290"/>
    </row>
    <row r="19417" spans="11:13" x14ac:dyDescent="0.35">
      <c r="K19417" s="293"/>
      <c r="M19417" s="290"/>
    </row>
    <row r="19418" spans="11:13" x14ac:dyDescent="0.35">
      <c r="K19418" s="293"/>
      <c r="M19418" s="290"/>
    </row>
    <row r="19419" spans="11:13" x14ac:dyDescent="0.35">
      <c r="K19419" s="293"/>
      <c r="M19419" s="290"/>
    </row>
    <row r="19420" spans="11:13" x14ac:dyDescent="0.35">
      <c r="K19420" s="293"/>
      <c r="M19420" s="290"/>
    </row>
    <row r="19421" spans="11:13" x14ac:dyDescent="0.35">
      <c r="K19421" s="293"/>
      <c r="M19421" s="290"/>
    </row>
    <row r="19422" spans="11:13" x14ac:dyDescent="0.35">
      <c r="K19422" s="293"/>
      <c r="M19422" s="290"/>
    </row>
    <row r="19423" spans="11:13" x14ac:dyDescent="0.35">
      <c r="K19423" s="293"/>
      <c r="M19423" s="290"/>
    </row>
    <row r="19424" spans="11:13" x14ac:dyDescent="0.35">
      <c r="K19424" s="293"/>
      <c r="M19424" s="290"/>
    </row>
    <row r="19425" spans="11:13" x14ac:dyDescent="0.35">
      <c r="K19425" s="293"/>
      <c r="M19425" s="290"/>
    </row>
    <row r="19426" spans="11:13" x14ac:dyDescent="0.35">
      <c r="K19426" s="293"/>
      <c r="M19426" s="290"/>
    </row>
    <row r="19427" spans="11:13" x14ac:dyDescent="0.35">
      <c r="K19427" s="293"/>
      <c r="M19427" s="290"/>
    </row>
    <row r="19428" spans="11:13" x14ac:dyDescent="0.35">
      <c r="K19428" s="293"/>
      <c r="M19428" s="290"/>
    </row>
    <row r="19429" spans="11:13" x14ac:dyDescent="0.35">
      <c r="K19429" s="293"/>
      <c r="M19429" s="290"/>
    </row>
    <row r="19430" spans="11:13" x14ac:dyDescent="0.35">
      <c r="K19430" s="293"/>
      <c r="M19430" s="290"/>
    </row>
    <row r="19431" spans="11:13" x14ac:dyDescent="0.35">
      <c r="K19431" s="293"/>
      <c r="M19431" s="290"/>
    </row>
    <row r="19432" spans="11:13" x14ac:dyDescent="0.35">
      <c r="K19432" s="293"/>
      <c r="M19432" s="290"/>
    </row>
    <row r="19433" spans="11:13" x14ac:dyDescent="0.35">
      <c r="K19433" s="293"/>
      <c r="M19433" s="290"/>
    </row>
    <row r="19434" spans="11:13" x14ac:dyDescent="0.35">
      <c r="K19434" s="293"/>
      <c r="M19434" s="290"/>
    </row>
    <row r="19435" spans="11:13" x14ac:dyDescent="0.35">
      <c r="K19435" s="293"/>
      <c r="M19435" s="290"/>
    </row>
    <row r="19436" spans="11:13" x14ac:dyDescent="0.35">
      <c r="K19436" s="293"/>
      <c r="M19436" s="290"/>
    </row>
    <row r="19437" spans="11:13" x14ac:dyDescent="0.35">
      <c r="K19437" s="293"/>
      <c r="M19437" s="290"/>
    </row>
    <row r="19438" spans="11:13" x14ac:dyDescent="0.35">
      <c r="K19438" s="293"/>
      <c r="M19438" s="290"/>
    </row>
    <row r="19439" spans="11:13" x14ac:dyDescent="0.35">
      <c r="K19439" s="293"/>
      <c r="M19439" s="290"/>
    </row>
    <row r="19440" spans="11:13" x14ac:dyDescent="0.35">
      <c r="K19440" s="293"/>
      <c r="M19440" s="290"/>
    </row>
    <row r="19441" spans="11:13" x14ac:dyDescent="0.35">
      <c r="K19441" s="293"/>
      <c r="M19441" s="290"/>
    </row>
    <row r="19442" spans="11:13" x14ac:dyDescent="0.35">
      <c r="K19442" s="293"/>
      <c r="M19442" s="290"/>
    </row>
    <row r="19443" spans="11:13" x14ac:dyDescent="0.35">
      <c r="K19443" s="293"/>
      <c r="M19443" s="290"/>
    </row>
    <row r="19444" spans="11:13" x14ac:dyDescent="0.35">
      <c r="K19444" s="293"/>
      <c r="M19444" s="290"/>
    </row>
    <row r="19445" spans="11:13" x14ac:dyDescent="0.35">
      <c r="K19445" s="293"/>
      <c r="M19445" s="290"/>
    </row>
    <row r="19446" spans="11:13" x14ac:dyDescent="0.35">
      <c r="K19446" s="293"/>
      <c r="M19446" s="290"/>
    </row>
    <row r="19447" spans="11:13" x14ac:dyDescent="0.35">
      <c r="K19447" s="293"/>
      <c r="M19447" s="290"/>
    </row>
    <row r="19448" spans="11:13" x14ac:dyDescent="0.35">
      <c r="K19448" s="293"/>
      <c r="M19448" s="290"/>
    </row>
    <row r="19449" spans="11:13" x14ac:dyDescent="0.35">
      <c r="K19449" s="293"/>
      <c r="M19449" s="290"/>
    </row>
    <row r="19450" spans="11:13" x14ac:dyDescent="0.35">
      <c r="K19450" s="293"/>
      <c r="M19450" s="290"/>
    </row>
    <row r="19451" spans="11:13" x14ac:dyDescent="0.35">
      <c r="K19451" s="293"/>
      <c r="M19451" s="290"/>
    </row>
    <row r="19452" spans="11:13" x14ac:dyDescent="0.35">
      <c r="K19452" s="293"/>
      <c r="M19452" s="290"/>
    </row>
    <row r="19453" spans="11:13" x14ac:dyDescent="0.35">
      <c r="K19453" s="293"/>
      <c r="M19453" s="290"/>
    </row>
    <row r="19454" spans="11:13" x14ac:dyDescent="0.35">
      <c r="K19454" s="293"/>
      <c r="M19454" s="290"/>
    </row>
    <row r="19455" spans="11:13" x14ac:dyDescent="0.35">
      <c r="K19455" s="293"/>
      <c r="M19455" s="290"/>
    </row>
    <row r="19456" spans="11:13" x14ac:dyDescent="0.35">
      <c r="K19456" s="293"/>
      <c r="M19456" s="290"/>
    </row>
    <row r="19457" spans="11:13" x14ac:dyDescent="0.35">
      <c r="K19457" s="293"/>
      <c r="M19457" s="290"/>
    </row>
    <row r="19458" spans="11:13" x14ac:dyDescent="0.35">
      <c r="K19458" s="293"/>
      <c r="M19458" s="290"/>
    </row>
    <row r="19459" spans="11:13" x14ac:dyDescent="0.35">
      <c r="K19459" s="293"/>
      <c r="M19459" s="290"/>
    </row>
    <row r="19460" spans="11:13" x14ac:dyDescent="0.35">
      <c r="K19460" s="293"/>
      <c r="M19460" s="290"/>
    </row>
    <row r="19461" spans="11:13" x14ac:dyDescent="0.35">
      <c r="K19461" s="293"/>
      <c r="M19461" s="290"/>
    </row>
    <row r="19462" spans="11:13" x14ac:dyDescent="0.35">
      <c r="K19462" s="293"/>
      <c r="M19462" s="290"/>
    </row>
    <row r="19463" spans="11:13" x14ac:dyDescent="0.35">
      <c r="K19463" s="293"/>
      <c r="M19463" s="290"/>
    </row>
    <row r="19464" spans="11:13" x14ac:dyDescent="0.35">
      <c r="K19464" s="293"/>
      <c r="M19464" s="290"/>
    </row>
    <row r="19465" spans="11:13" x14ac:dyDescent="0.35">
      <c r="K19465" s="293"/>
      <c r="M19465" s="290"/>
    </row>
    <row r="19466" spans="11:13" x14ac:dyDescent="0.35">
      <c r="K19466" s="293"/>
      <c r="M19466" s="290"/>
    </row>
    <row r="19467" spans="11:13" x14ac:dyDescent="0.35">
      <c r="K19467" s="293"/>
      <c r="M19467" s="290"/>
    </row>
    <row r="19468" spans="11:13" x14ac:dyDescent="0.35">
      <c r="K19468" s="293"/>
      <c r="M19468" s="290"/>
    </row>
    <row r="19469" spans="11:13" x14ac:dyDescent="0.35">
      <c r="K19469" s="293"/>
      <c r="M19469" s="290"/>
    </row>
    <row r="19470" spans="11:13" x14ac:dyDescent="0.35">
      <c r="K19470" s="293"/>
      <c r="M19470" s="290"/>
    </row>
    <row r="19471" spans="11:13" x14ac:dyDescent="0.35">
      <c r="K19471" s="293"/>
      <c r="M19471" s="290"/>
    </row>
    <row r="19472" spans="11:13" x14ac:dyDescent="0.35">
      <c r="K19472" s="293"/>
      <c r="M19472" s="290"/>
    </row>
    <row r="19473" spans="11:13" x14ac:dyDescent="0.35">
      <c r="K19473" s="293"/>
      <c r="M19473" s="290"/>
    </row>
    <row r="19474" spans="11:13" x14ac:dyDescent="0.35">
      <c r="K19474" s="293"/>
      <c r="M19474" s="290"/>
    </row>
    <row r="19475" spans="11:13" x14ac:dyDescent="0.35">
      <c r="K19475" s="293"/>
      <c r="M19475" s="290"/>
    </row>
    <row r="19476" spans="11:13" x14ac:dyDescent="0.35">
      <c r="K19476" s="293"/>
      <c r="M19476" s="290"/>
    </row>
    <row r="19477" spans="11:13" x14ac:dyDescent="0.35">
      <c r="K19477" s="293"/>
      <c r="M19477" s="290"/>
    </row>
    <row r="19478" spans="11:13" x14ac:dyDescent="0.35">
      <c r="K19478" s="293"/>
      <c r="M19478" s="290"/>
    </row>
    <row r="19479" spans="11:13" x14ac:dyDescent="0.35">
      <c r="K19479" s="293"/>
      <c r="M19479" s="290"/>
    </row>
    <row r="19480" spans="11:13" x14ac:dyDescent="0.35">
      <c r="K19480" s="293"/>
      <c r="M19480" s="290"/>
    </row>
    <row r="19481" spans="11:13" x14ac:dyDescent="0.35">
      <c r="K19481" s="293"/>
      <c r="M19481" s="290"/>
    </row>
    <row r="19482" spans="11:13" x14ac:dyDescent="0.35">
      <c r="K19482" s="293"/>
      <c r="M19482" s="290"/>
    </row>
    <row r="19483" spans="11:13" x14ac:dyDescent="0.35">
      <c r="K19483" s="293"/>
      <c r="M19483" s="290"/>
    </row>
    <row r="19484" spans="11:13" x14ac:dyDescent="0.35">
      <c r="K19484" s="293"/>
      <c r="M19484" s="290"/>
    </row>
    <row r="19485" spans="11:13" x14ac:dyDescent="0.35">
      <c r="K19485" s="293"/>
      <c r="M19485" s="290"/>
    </row>
    <row r="19486" spans="11:13" x14ac:dyDescent="0.35">
      <c r="K19486" s="293"/>
      <c r="M19486" s="290"/>
    </row>
    <row r="19487" spans="11:13" x14ac:dyDescent="0.35">
      <c r="K19487" s="293"/>
      <c r="M19487" s="290"/>
    </row>
    <row r="19488" spans="11:13" x14ac:dyDescent="0.35">
      <c r="K19488" s="293"/>
      <c r="M19488" s="290"/>
    </row>
    <row r="19489" spans="11:13" x14ac:dyDescent="0.35">
      <c r="K19489" s="293"/>
      <c r="M19489" s="290"/>
    </row>
    <row r="19490" spans="11:13" x14ac:dyDescent="0.35">
      <c r="K19490" s="293"/>
      <c r="M19490" s="290"/>
    </row>
    <row r="19491" spans="11:13" x14ac:dyDescent="0.35">
      <c r="K19491" s="293"/>
      <c r="M19491" s="290"/>
    </row>
    <row r="19492" spans="11:13" x14ac:dyDescent="0.35">
      <c r="K19492" s="293"/>
      <c r="M19492" s="290"/>
    </row>
    <row r="19493" spans="11:13" x14ac:dyDescent="0.35">
      <c r="K19493" s="293"/>
      <c r="M19493" s="290"/>
    </row>
    <row r="19494" spans="11:13" x14ac:dyDescent="0.35">
      <c r="K19494" s="293"/>
      <c r="M19494" s="290"/>
    </row>
    <row r="19495" spans="11:13" x14ac:dyDescent="0.35">
      <c r="K19495" s="293"/>
      <c r="M19495" s="290"/>
    </row>
    <row r="19496" spans="11:13" x14ac:dyDescent="0.35">
      <c r="K19496" s="293"/>
      <c r="M19496" s="290"/>
    </row>
    <row r="19497" spans="11:13" x14ac:dyDescent="0.35">
      <c r="K19497" s="293"/>
      <c r="M19497" s="290"/>
    </row>
    <row r="19498" spans="11:13" x14ac:dyDescent="0.35">
      <c r="K19498" s="293"/>
      <c r="M19498" s="290"/>
    </row>
    <row r="19499" spans="11:13" x14ac:dyDescent="0.35">
      <c r="K19499" s="293"/>
      <c r="M19499" s="290"/>
    </row>
    <row r="19500" spans="11:13" x14ac:dyDescent="0.35">
      <c r="K19500" s="293"/>
      <c r="M19500" s="290"/>
    </row>
    <row r="19501" spans="11:13" x14ac:dyDescent="0.35">
      <c r="K19501" s="293"/>
      <c r="M19501" s="290"/>
    </row>
    <row r="19502" spans="11:13" x14ac:dyDescent="0.35">
      <c r="K19502" s="293"/>
      <c r="M19502" s="290"/>
    </row>
    <row r="19503" spans="11:13" x14ac:dyDescent="0.35">
      <c r="K19503" s="293"/>
      <c r="M19503" s="290"/>
    </row>
    <row r="19504" spans="11:13" x14ac:dyDescent="0.35">
      <c r="K19504" s="293"/>
      <c r="M19504" s="290"/>
    </row>
    <row r="19505" spans="11:13" x14ac:dyDescent="0.35">
      <c r="K19505" s="293"/>
      <c r="M19505" s="290"/>
    </row>
    <row r="19506" spans="11:13" x14ac:dyDescent="0.35">
      <c r="K19506" s="293"/>
      <c r="M19506" s="290"/>
    </row>
    <row r="19507" spans="11:13" x14ac:dyDescent="0.35">
      <c r="K19507" s="293"/>
      <c r="M19507" s="290"/>
    </row>
    <row r="19508" spans="11:13" x14ac:dyDescent="0.35">
      <c r="K19508" s="293"/>
      <c r="M19508" s="290"/>
    </row>
    <row r="19509" spans="11:13" x14ac:dyDescent="0.35">
      <c r="K19509" s="293"/>
      <c r="M19509" s="290"/>
    </row>
    <row r="19510" spans="11:13" x14ac:dyDescent="0.35">
      <c r="K19510" s="293"/>
      <c r="M19510" s="290"/>
    </row>
    <row r="19511" spans="11:13" x14ac:dyDescent="0.35">
      <c r="K19511" s="293"/>
      <c r="M19511" s="290"/>
    </row>
    <row r="19512" spans="11:13" x14ac:dyDescent="0.35">
      <c r="K19512" s="293"/>
      <c r="M19512" s="290"/>
    </row>
    <row r="19513" spans="11:13" x14ac:dyDescent="0.35">
      <c r="K19513" s="293"/>
      <c r="M19513" s="290"/>
    </row>
    <row r="19514" spans="11:13" x14ac:dyDescent="0.35">
      <c r="K19514" s="293"/>
      <c r="M19514" s="290"/>
    </row>
    <row r="19515" spans="11:13" x14ac:dyDescent="0.35">
      <c r="K19515" s="293"/>
      <c r="M19515" s="290"/>
    </row>
    <row r="19516" spans="11:13" x14ac:dyDescent="0.35">
      <c r="K19516" s="293"/>
      <c r="M19516" s="290"/>
    </row>
    <row r="19517" spans="11:13" x14ac:dyDescent="0.35">
      <c r="K19517" s="293"/>
      <c r="M19517" s="290"/>
    </row>
    <row r="19518" spans="11:13" x14ac:dyDescent="0.35">
      <c r="K19518" s="293"/>
      <c r="M19518" s="290"/>
    </row>
    <row r="19519" spans="11:13" x14ac:dyDescent="0.35">
      <c r="K19519" s="293"/>
      <c r="M19519" s="290"/>
    </row>
    <row r="19520" spans="11:13" x14ac:dyDescent="0.35">
      <c r="K19520" s="293"/>
      <c r="M19520" s="290"/>
    </row>
    <row r="19521" spans="11:13" x14ac:dyDescent="0.35">
      <c r="K19521" s="293"/>
      <c r="M19521" s="290"/>
    </row>
    <row r="19522" spans="11:13" x14ac:dyDescent="0.35">
      <c r="K19522" s="293"/>
      <c r="M19522" s="290"/>
    </row>
    <row r="19523" spans="11:13" x14ac:dyDescent="0.35">
      <c r="K19523" s="293"/>
      <c r="M19523" s="290"/>
    </row>
    <row r="19524" spans="11:13" x14ac:dyDescent="0.35">
      <c r="K19524" s="293"/>
      <c r="M19524" s="290"/>
    </row>
    <row r="19525" spans="11:13" x14ac:dyDescent="0.35">
      <c r="K19525" s="293"/>
      <c r="M19525" s="290"/>
    </row>
    <row r="19526" spans="11:13" x14ac:dyDescent="0.35">
      <c r="K19526" s="293"/>
      <c r="M19526" s="290"/>
    </row>
    <row r="19527" spans="11:13" x14ac:dyDescent="0.35">
      <c r="K19527" s="293"/>
      <c r="M19527" s="290"/>
    </row>
    <row r="19528" spans="11:13" x14ac:dyDescent="0.35">
      <c r="K19528" s="293"/>
      <c r="M19528" s="290"/>
    </row>
    <row r="19529" spans="11:13" x14ac:dyDescent="0.35">
      <c r="K19529" s="293"/>
      <c r="M19529" s="290"/>
    </row>
    <row r="19530" spans="11:13" x14ac:dyDescent="0.35">
      <c r="K19530" s="293"/>
      <c r="M19530" s="290"/>
    </row>
    <row r="19531" spans="11:13" x14ac:dyDescent="0.35">
      <c r="K19531" s="293"/>
      <c r="M19531" s="290"/>
    </row>
    <row r="19532" spans="11:13" x14ac:dyDescent="0.35">
      <c r="K19532" s="293"/>
      <c r="M19532" s="290"/>
    </row>
    <row r="19533" spans="11:13" x14ac:dyDescent="0.35">
      <c r="K19533" s="293"/>
      <c r="M19533" s="290"/>
    </row>
    <row r="19534" spans="11:13" x14ac:dyDescent="0.35">
      <c r="K19534" s="293"/>
      <c r="M19534" s="290"/>
    </row>
    <row r="19535" spans="11:13" x14ac:dyDescent="0.35">
      <c r="K19535" s="293"/>
      <c r="M19535" s="290"/>
    </row>
    <row r="19536" spans="11:13" x14ac:dyDescent="0.35">
      <c r="K19536" s="293"/>
      <c r="M19536" s="290"/>
    </row>
    <row r="19537" spans="11:13" x14ac:dyDescent="0.35">
      <c r="K19537" s="293"/>
      <c r="M19537" s="290"/>
    </row>
    <row r="19538" spans="11:13" x14ac:dyDescent="0.35">
      <c r="K19538" s="293"/>
      <c r="M19538" s="290"/>
    </row>
    <row r="19539" spans="11:13" x14ac:dyDescent="0.35">
      <c r="K19539" s="293"/>
      <c r="M19539" s="290"/>
    </row>
    <row r="19540" spans="11:13" x14ac:dyDescent="0.35">
      <c r="K19540" s="293"/>
      <c r="M19540" s="290"/>
    </row>
    <row r="19541" spans="11:13" x14ac:dyDescent="0.35">
      <c r="K19541" s="293"/>
      <c r="M19541" s="290"/>
    </row>
    <row r="19542" spans="11:13" x14ac:dyDescent="0.35">
      <c r="K19542" s="293"/>
      <c r="M19542" s="290"/>
    </row>
    <row r="19543" spans="11:13" x14ac:dyDescent="0.35">
      <c r="K19543" s="293"/>
      <c r="M19543" s="290"/>
    </row>
    <row r="19544" spans="11:13" x14ac:dyDescent="0.35">
      <c r="K19544" s="293"/>
      <c r="M19544" s="290"/>
    </row>
    <row r="19545" spans="11:13" x14ac:dyDescent="0.35">
      <c r="K19545" s="293"/>
      <c r="M19545" s="290"/>
    </row>
    <row r="19546" spans="11:13" x14ac:dyDescent="0.35">
      <c r="K19546" s="293"/>
      <c r="M19546" s="290"/>
    </row>
    <row r="19547" spans="11:13" x14ac:dyDescent="0.35">
      <c r="K19547" s="293"/>
      <c r="M19547" s="290"/>
    </row>
    <row r="19548" spans="11:13" x14ac:dyDescent="0.35">
      <c r="K19548" s="293"/>
      <c r="M19548" s="290"/>
    </row>
    <row r="19549" spans="11:13" x14ac:dyDescent="0.35">
      <c r="K19549" s="293"/>
      <c r="M19549" s="290"/>
    </row>
    <row r="19550" spans="11:13" x14ac:dyDescent="0.35">
      <c r="K19550" s="293"/>
      <c r="M19550" s="290"/>
    </row>
    <row r="19551" spans="11:13" x14ac:dyDescent="0.35">
      <c r="K19551" s="293"/>
      <c r="M19551" s="290"/>
    </row>
    <row r="19552" spans="11:13" x14ac:dyDescent="0.35">
      <c r="K19552" s="293"/>
      <c r="M19552" s="290"/>
    </row>
    <row r="19553" spans="11:13" x14ac:dyDescent="0.35">
      <c r="K19553" s="293"/>
      <c r="M19553" s="290"/>
    </row>
    <row r="19554" spans="11:13" x14ac:dyDescent="0.35">
      <c r="K19554" s="293"/>
      <c r="M19554" s="290"/>
    </row>
    <row r="19555" spans="11:13" x14ac:dyDescent="0.35">
      <c r="K19555" s="293"/>
      <c r="M19555" s="290"/>
    </row>
    <row r="19556" spans="11:13" x14ac:dyDescent="0.35">
      <c r="K19556" s="293"/>
      <c r="M19556" s="290"/>
    </row>
    <row r="19557" spans="11:13" x14ac:dyDescent="0.35">
      <c r="K19557" s="293"/>
      <c r="M19557" s="290"/>
    </row>
    <row r="19558" spans="11:13" x14ac:dyDescent="0.35">
      <c r="K19558" s="293"/>
      <c r="M19558" s="290"/>
    </row>
    <row r="19559" spans="11:13" x14ac:dyDescent="0.35">
      <c r="K19559" s="293"/>
      <c r="M19559" s="290"/>
    </row>
    <row r="19560" spans="11:13" x14ac:dyDescent="0.35">
      <c r="K19560" s="293"/>
      <c r="M19560" s="290"/>
    </row>
    <row r="19561" spans="11:13" x14ac:dyDescent="0.35">
      <c r="K19561" s="293"/>
      <c r="M19561" s="290"/>
    </row>
    <row r="19562" spans="11:13" x14ac:dyDescent="0.35">
      <c r="K19562" s="293"/>
      <c r="M19562" s="290"/>
    </row>
    <row r="19563" spans="11:13" x14ac:dyDescent="0.35">
      <c r="K19563" s="293"/>
      <c r="M19563" s="290"/>
    </row>
    <row r="19564" spans="11:13" x14ac:dyDescent="0.35">
      <c r="K19564" s="293"/>
      <c r="M19564" s="290"/>
    </row>
    <row r="19565" spans="11:13" x14ac:dyDescent="0.35">
      <c r="K19565" s="293"/>
      <c r="M19565" s="290"/>
    </row>
    <row r="19566" spans="11:13" x14ac:dyDescent="0.35">
      <c r="K19566" s="293"/>
      <c r="M19566" s="290"/>
    </row>
    <row r="19567" spans="11:13" x14ac:dyDescent="0.35">
      <c r="K19567" s="293"/>
      <c r="M19567" s="290"/>
    </row>
    <row r="19568" spans="11:13" x14ac:dyDescent="0.35">
      <c r="K19568" s="293"/>
      <c r="M19568" s="290"/>
    </row>
    <row r="19569" spans="11:13" x14ac:dyDescent="0.35">
      <c r="K19569" s="293"/>
      <c r="M19569" s="290"/>
    </row>
    <row r="19570" spans="11:13" x14ac:dyDescent="0.35">
      <c r="K19570" s="293"/>
      <c r="M19570" s="290"/>
    </row>
    <row r="19571" spans="11:13" x14ac:dyDescent="0.35">
      <c r="K19571" s="293"/>
      <c r="M19571" s="290"/>
    </row>
    <row r="19572" spans="11:13" x14ac:dyDescent="0.35">
      <c r="K19572" s="293"/>
      <c r="M19572" s="290"/>
    </row>
    <row r="19573" spans="11:13" x14ac:dyDescent="0.35">
      <c r="K19573" s="293"/>
      <c r="M19573" s="290"/>
    </row>
    <row r="19574" spans="11:13" x14ac:dyDescent="0.35">
      <c r="K19574" s="293"/>
      <c r="M19574" s="290"/>
    </row>
    <row r="19575" spans="11:13" x14ac:dyDescent="0.35">
      <c r="K19575" s="293"/>
      <c r="M19575" s="290"/>
    </row>
    <row r="19576" spans="11:13" x14ac:dyDescent="0.35">
      <c r="K19576" s="293"/>
      <c r="M19576" s="290"/>
    </row>
    <row r="19577" spans="11:13" x14ac:dyDescent="0.35">
      <c r="K19577" s="293"/>
      <c r="M19577" s="290"/>
    </row>
    <row r="19578" spans="11:13" x14ac:dyDescent="0.35">
      <c r="K19578" s="293"/>
      <c r="M19578" s="290"/>
    </row>
    <row r="19579" spans="11:13" x14ac:dyDescent="0.35">
      <c r="K19579" s="293"/>
      <c r="M19579" s="290"/>
    </row>
    <row r="19580" spans="11:13" x14ac:dyDescent="0.35">
      <c r="K19580" s="293"/>
      <c r="M19580" s="290"/>
    </row>
    <row r="19581" spans="11:13" x14ac:dyDescent="0.35">
      <c r="K19581" s="293"/>
      <c r="M19581" s="290"/>
    </row>
    <row r="19582" spans="11:13" x14ac:dyDescent="0.35">
      <c r="K19582" s="293"/>
      <c r="M19582" s="290"/>
    </row>
    <row r="19583" spans="11:13" x14ac:dyDescent="0.35">
      <c r="K19583" s="293"/>
      <c r="M19583" s="290"/>
    </row>
    <row r="19584" spans="11:13" x14ac:dyDescent="0.35">
      <c r="K19584" s="293"/>
      <c r="M19584" s="290"/>
    </row>
    <row r="19585" spans="11:13" x14ac:dyDescent="0.35">
      <c r="K19585" s="293"/>
      <c r="M19585" s="290"/>
    </row>
    <row r="19586" spans="11:13" x14ac:dyDescent="0.35">
      <c r="K19586" s="293"/>
      <c r="M19586" s="290"/>
    </row>
    <row r="19587" spans="11:13" x14ac:dyDescent="0.35">
      <c r="K19587" s="293"/>
      <c r="M19587" s="290"/>
    </row>
    <row r="19588" spans="11:13" x14ac:dyDescent="0.35">
      <c r="K19588" s="293"/>
      <c r="M19588" s="290"/>
    </row>
    <row r="19589" spans="11:13" x14ac:dyDescent="0.35">
      <c r="K19589" s="293"/>
      <c r="M19589" s="290"/>
    </row>
    <row r="19590" spans="11:13" x14ac:dyDescent="0.35">
      <c r="K19590" s="293"/>
      <c r="M19590" s="290"/>
    </row>
    <row r="19591" spans="11:13" x14ac:dyDescent="0.35">
      <c r="K19591" s="293"/>
      <c r="M19591" s="290"/>
    </row>
    <row r="19592" spans="11:13" x14ac:dyDescent="0.35">
      <c r="K19592" s="293"/>
      <c r="M19592" s="290"/>
    </row>
    <row r="19593" spans="11:13" x14ac:dyDescent="0.35">
      <c r="K19593" s="293"/>
      <c r="M19593" s="290"/>
    </row>
    <row r="19594" spans="11:13" x14ac:dyDescent="0.35">
      <c r="K19594" s="293"/>
      <c r="M19594" s="290"/>
    </row>
    <row r="19595" spans="11:13" x14ac:dyDescent="0.35">
      <c r="K19595" s="293"/>
      <c r="M19595" s="290"/>
    </row>
    <row r="19596" spans="11:13" x14ac:dyDescent="0.35">
      <c r="K19596" s="293"/>
      <c r="M19596" s="290"/>
    </row>
    <row r="19597" spans="11:13" x14ac:dyDescent="0.35">
      <c r="K19597" s="293"/>
      <c r="M19597" s="290"/>
    </row>
    <row r="19598" spans="11:13" x14ac:dyDescent="0.35">
      <c r="K19598" s="293"/>
      <c r="M19598" s="290"/>
    </row>
    <row r="19599" spans="11:13" x14ac:dyDescent="0.35">
      <c r="K19599" s="293"/>
      <c r="M19599" s="290"/>
    </row>
    <row r="19600" spans="11:13" x14ac:dyDescent="0.35">
      <c r="K19600" s="293"/>
      <c r="M19600" s="290"/>
    </row>
    <row r="19601" spans="11:13" x14ac:dyDescent="0.35">
      <c r="K19601" s="293"/>
      <c r="M19601" s="290"/>
    </row>
    <row r="19602" spans="11:13" x14ac:dyDescent="0.35">
      <c r="K19602" s="293"/>
      <c r="M19602" s="290"/>
    </row>
    <row r="19603" spans="11:13" x14ac:dyDescent="0.35">
      <c r="K19603" s="293"/>
      <c r="M19603" s="290"/>
    </row>
    <row r="19604" spans="11:13" x14ac:dyDescent="0.35">
      <c r="K19604" s="293"/>
      <c r="M19604" s="290"/>
    </row>
    <row r="19605" spans="11:13" x14ac:dyDescent="0.35">
      <c r="K19605" s="293"/>
      <c r="M19605" s="290"/>
    </row>
    <row r="19606" spans="11:13" x14ac:dyDescent="0.35">
      <c r="K19606" s="293"/>
      <c r="M19606" s="290"/>
    </row>
    <row r="19607" spans="11:13" x14ac:dyDescent="0.35">
      <c r="K19607" s="293"/>
      <c r="M19607" s="290"/>
    </row>
    <row r="19608" spans="11:13" x14ac:dyDescent="0.35">
      <c r="K19608" s="293"/>
      <c r="M19608" s="290"/>
    </row>
    <row r="19609" spans="11:13" x14ac:dyDescent="0.35">
      <c r="K19609" s="293"/>
      <c r="M19609" s="290"/>
    </row>
    <row r="19610" spans="11:13" x14ac:dyDescent="0.35">
      <c r="K19610" s="293"/>
      <c r="M19610" s="290"/>
    </row>
    <row r="19611" spans="11:13" x14ac:dyDescent="0.35">
      <c r="K19611" s="293"/>
      <c r="M19611" s="290"/>
    </row>
    <row r="19612" spans="11:13" x14ac:dyDescent="0.35">
      <c r="K19612" s="293"/>
      <c r="M19612" s="290"/>
    </row>
    <row r="19613" spans="11:13" x14ac:dyDescent="0.35">
      <c r="K19613" s="293"/>
      <c r="M19613" s="290"/>
    </row>
    <row r="19614" spans="11:13" x14ac:dyDescent="0.35">
      <c r="K19614" s="293"/>
      <c r="M19614" s="290"/>
    </row>
    <row r="19615" spans="11:13" x14ac:dyDescent="0.35">
      <c r="K19615" s="293"/>
      <c r="M19615" s="290"/>
    </row>
    <row r="19616" spans="11:13" x14ac:dyDescent="0.35">
      <c r="K19616" s="293"/>
      <c r="M19616" s="290"/>
    </row>
    <row r="19617" spans="11:13" x14ac:dyDescent="0.35">
      <c r="K19617" s="293"/>
      <c r="M19617" s="290"/>
    </row>
    <row r="19618" spans="11:13" x14ac:dyDescent="0.35">
      <c r="K19618" s="293"/>
      <c r="M19618" s="290"/>
    </row>
    <row r="19619" spans="11:13" x14ac:dyDescent="0.35">
      <c r="K19619" s="293"/>
      <c r="M19619" s="290"/>
    </row>
    <row r="19620" spans="11:13" x14ac:dyDescent="0.35">
      <c r="K19620" s="293"/>
      <c r="M19620" s="290"/>
    </row>
    <row r="19621" spans="11:13" x14ac:dyDescent="0.35">
      <c r="K19621" s="293"/>
      <c r="M19621" s="290"/>
    </row>
    <row r="19622" spans="11:13" x14ac:dyDescent="0.35">
      <c r="K19622" s="293"/>
      <c r="M19622" s="290"/>
    </row>
    <row r="19623" spans="11:13" x14ac:dyDescent="0.35">
      <c r="K19623" s="293"/>
      <c r="M19623" s="290"/>
    </row>
    <row r="19624" spans="11:13" x14ac:dyDescent="0.35">
      <c r="K19624" s="293"/>
      <c r="M19624" s="290"/>
    </row>
    <row r="19625" spans="11:13" x14ac:dyDescent="0.35">
      <c r="K19625" s="293"/>
      <c r="M19625" s="290"/>
    </row>
    <row r="19626" spans="11:13" x14ac:dyDescent="0.35">
      <c r="K19626" s="293"/>
      <c r="M19626" s="290"/>
    </row>
    <row r="19627" spans="11:13" x14ac:dyDescent="0.35">
      <c r="K19627" s="293"/>
      <c r="M19627" s="290"/>
    </row>
    <row r="19628" spans="11:13" x14ac:dyDescent="0.35">
      <c r="K19628" s="293"/>
      <c r="M19628" s="290"/>
    </row>
    <row r="19629" spans="11:13" x14ac:dyDescent="0.35">
      <c r="K19629" s="293"/>
      <c r="M19629" s="290"/>
    </row>
    <row r="19630" spans="11:13" x14ac:dyDescent="0.35">
      <c r="K19630" s="293"/>
      <c r="M19630" s="290"/>
    </row>
    <row r="19631" spans="11:13" x14ac:dyDescent="0.35">
      <c r="K19631" s="293"/>
      <c r="M19631" s="290"/>
    </row>
    <row r="19632" spans="11:13" x14ac:dyDescent="0.35">
      <c r="K19632" s="293"/>
      <c r="M19632" s="290"/>
    </row>
    <row r="19633" spans="11:13" x14ac:dyDescent="0.35">
      <c r="K19633" s="293"/>
      <c r="M19633" s="290"/>
    </row>
    <row r="19634" spans="11:13" x14ac:dyDescent="0.35">
      <c r="K19634" s="293"/>
      <c r="M19634" s="290"/>
    </row>
    <row r="19635" spans="11:13" x14ac:dyDescent="0.35">
      <c r="K19635" s="293"/>
      <c r="M19635" s="290"/>
    </row>
    <row r="19636" spans="11:13" x14ac:dyDescent="0.35">
      <c r="K19636" s="293"/>
      <c r="M19636" s="290"/>
    </row>
    <row r="19637" spans="11:13" x14ac:dyDescent="0.35">
      <c r="K19637" s="293"/>
      <c r="M19637" s="290"/>
    </row>
    <row r="19638" spans="11:13" x14ac:dyDescent="0.35">
      <c r="K19638" s="293"/>
      <c r="M19638" s="290"/>
    </row>
    <row r="19639" spans="11:13" x14ac:dyDescent="0.35">
      <c r="K19639" s="293"/>
      <c r="M19639" s="290"/>
    </row>
    <row r="19640" spans="11:13" x14ac:dyDescent="0.35">
      <c r="K19640" s="293"/>
      <c r="M19640" s="290"/>
    </row>
    <row r="19641" spans="11:13" x14ac:dyDescent="0.35">
      <c r="K19641" s="293"/>
      <c r="M19641" s="290"/>
    </row>
    <row r="19642" spans="11:13" x14ac:dyDescent="0.35">
      <c r="K19642" s="293"/>
      <c r="M19642" s="290"/>
    </row>
    <row r="19643" spans="11:13" x14ac:dyDescent="0.35">
      <c r="K19643" s="293"/>
      <c r="M19643" s="290"/>
    </row>
    <row r="19644" spans="11:13" x14ac:dyDescent="0.35">
      <c r="K19644" s="293"/>
      <c r="M19644" s="290"/>
    </row>
    <row r="19645" spans="11:13" x14ac:dyDescent="0.35">
      <c r="K19645" s="293"/>
      <c r="M19645" s="290"/>
    </row>
    <row r="19646" spans="11:13" x14ac:dyDescent="0.35">
      <c r="K19646" s="293"/>
      <c r="M19646" s="290"/>
    </row>
    <row r="19647" spans="11:13" x14ac:dyDescent="0.35">
      <c r="K19647" s="293"/>
      <c r="M19647" s="290"/>
    </row>
    <row r="19648" spans="11:13" x14ac:dyDescent="0.35">
      <c r="K19648" s="293"/>
      <c r="M19648" s="290"/>
    </row>
    <row r="19649" spans="11:13" x14ac:dyDescent="0.35">
      <c r="K19649" s="293"/>
      <c r="M19649" s="290"/>
    </row>
    <row r="19650" spans="11:13" x14ac:dyDescent="0.35">
      <c r="K19650" s="293"/>
      <c r="M19650" s="290"/>
    </row>
    <row r="19651" spans="11:13" x14ac:dyDescent="0.35">
      <c r="K19651" s="293"/>
      <c r="M19651" s="290"/>
    </row>
    <row r="19652" spans="11:13" x14ac:dyDescent="0.35">
      <c r="K19652" s="293"/>
      <c r="M19652" s="290"/>
    </row>
    <row r="19653" spans="11:13" x14ac:dyDescent="0.35">
      <c r="K19653" s="293"/>
      <c r="M19653" s="290"/>
    </row>
    <row r="19654" spans="11:13" x14ac:dyDescent="0.35">
      <c r="K19654" s="293"/>
      <c r="M19654" s="290"/>
    </row>
    <row r="19655" spans="11:13" x14ac:dyDescent="0.35">
      <c r="K19655" s="293"/>
      <c r="M19655" s="290"/>
    </row>
    <row r="19656" spans="11:13" x14ac:dyDescent="0.35">
      <c r="K19656" s="293"/>
      <c r="M19656" s="290"/>
    </row>
    <row r="19657" spans="11:13" x14ac:dyDescent="0.35">
      <c r="K19657" s="293"/>
      <c r="M19657" s="290"/>
    </row>
    <row r="19658" spans="11:13" x14ac:dyDescent="0.35">
      <c r="K19658" s="293"/>
      <c r="M19658" s="290"/>
    </row>
    <row r="19659" spans="11:13" x14ac:dyDescent="0.35">
      <c r="K19659" s="293"/>
      <c r="M19659" s="290"/>
    </row>
    <row r="19660" spans="11:13" x14ac:dyDescent="0.35">
      <c r="K19660" s="293"/>
      <c r="M19660" s="290"/>
    </row>
    <row r="19661" spans="11:13" x14ac:dyDescent="0.35">
      <c r="K19661" s="293"/>
      <c r="M19661" s="290"/>
    </row>
    <row r="19662" spans="11:13" x14ac:dyDescent="0.35">
      <c r="K19662" s="293"/>
      <c r="M19662" s="290"/>
    </row>
    <row r="19663" spans="11:13" x14ac:dyDescent="0.35">
      <c r="K19663" s="293"/>
      <c r="M19663" s="290"/>
    </row>
    <row r="19664" spans="11:13" x14ac:dyDescent="0.35">
      <c r="K19664" s="293"/>
      <c r="M19664" s="290"/>
    </row>
    <row r="19665" spans="11:13" x14ac:dyDescent="0.35">
      <c r="K19665" s="293"/>
      <c r="M19665" s="290"/>
    </row>
    <row r="19666" spans="11:13" x14ac:dyDescent="0.35">
      <c r="K19666" s="293"/>
      <c r="M19666" s="290"/>
    </row>
    <row r="19667" spans="11:13" x14ac:dyDescent="0.35">
      <c r="K19667" s="293"/>
      <c r="M19667" s="290"/>
    </row>
    <row r="19668" spans="11:13" x14ac:dyDescent="0.35">
      <c r="K19668" s="293"/>
      <c r="M19668" s="290"/>
    </row>
    <row r="19669" spans="11:13" x14ac:dyDescent="0.35">
      <c r="K19669" s="293"/>
      <c r="M19669" s="290"/>
    </row>
    <row r="19670" spans="11:13" x14ac:dyDescent="0.35">
      <c r="K19670" s="293"/>
      <c r="M19670" s="290"/>
    </row>
    <row r="19671" spans="11:13" x14ac:dyDescent="0.35">
      <c r="K19671" s="293"/>
      <c r="M19671" s="290"/>
    </row>
    <row r="19672" spans="11:13" x14ac:dyDescent="0.35">
      <c r="K19672" s="293"/>
      <c r="M19672" s="290"/>
    </row>
    <row r="19673" spans="11:13" x14ac:dyDescent="0.35">
      <c r="K19673" s="293"/>
      <c r="M19673" s="290"/>
    </row>
    <row r="19674" spans="11:13" x14ac:dyDescent="0.35">
      <c r="K19674" s="293"/>
      <c r="M19674" s="290"/>
    </row>
    <row r="19675" spans="11:13" x14ac:dyDescent="0.35">
      <c r="K19675" s="293"/>
      <c r="M19675" s="290"/>
    </row>
    <row r="19676" spans="11:13" x14ac:dyDescent="0.35">
      <c r="K19676" s="293"/>
      <c r="M19676" s="290"/>
    </row>
    <row r="19677" spans="11:13" x14ac:dyDescent="0.35">
      <c r="K19677" s="293"/>
      <c r="M19677" s="290"/>
    </row>
    <row r="19678" spans="11:13" x14ac:dyDescent="0.35">
      <c r="K19678" s="293"/>
      <c r="M19678" s="290"/>
    </row>
    <row r="19679" spans="11:13" x14ac:dyDescent="0.35">
      <c r="K19679" s="293"/>
      <c r="M19679" s="290"/>
    </row>
    <row r="19680" spans="11:13" x14ac:dyDescent="0.35">
      <c r="K19680" s="293"/>
      <c r="M19680" s="290"/>
    </row>
    <row r="19681" spans="11:13" x14ac:dyDescent="0.35">
      <c r="K19681" s="293"/>
      <c r="M19681" s="290"/>
    </row>
    <row r="19682" spans="11:13" x14ac:dyDescent="0.35">
      <c r="K19682" s="293"/>
      <c r="M19682" s="290"/>
    </row>
    <row r="19683" spans="11:13" x14ac:dyDescent="0.35">
      <c r="K19683" s="293"/>
      <c r="M19683" s="290"/>
    </row>
    <row r="19684" spans="11:13" x14ac:dyDescent="0.35">
      <c r="K19684" s="293"/>
      <c r="M19684" s="290"/>
    </row>
    <row r="19685" spans="11:13" x14ac:dyDescent="0.35">
      <c r="K19685" s="293"/>
      <c r="M19685" s="290"/>
    </row>
    <row r="19686" spans="11:13" x14ac:dyDescent="0.35">
      <c r="K19686" s="293"/>
      <c r="M19686" s="290"/>
    </row>
    <row r="19687" spans="11:13" x14ac:dyDescent="0.35">
      <c r="K19687" s="293"/>
      <c r="M19687" s="290"/>
    </row>
    <row r="19688" spans="11:13" x14ac:dyDescent="0.35">
      <c r="K19688" s="293"/>
      <c r="M19688" s="290"/>
    </row>
    <row r="19689" spans="11:13" x14ac:dyDescent="0.35">
      <c r="K19689" s="293"/>
      <c r="M19689" s="290"/>
    </row>
    <row r="19690" spans="11:13" x14ac:dyDescent="0.35">
      <c r="K19690" s="293"/>
      <c r="M19690" s="290"/>
    </row>
    <row r="19691" spans="11:13" x14ac:dyDescent="0.35">
      <c r="K19691" s="293"/>
      <c r="M19691" s="290"/>
    </row>
    <row r="19692" spans="11:13" x14ac:dyDescent="0.35">
      <c r="K19692" s="293"/>
      <c r="M19692" s="290"/>
    </row>
    <row r="19693" spans="11:13" x14ac:dyDescent="0.35">
      <c r="K19693" s="293"/>
      <c r="M19693" s="290"/>
    </row>
    <row r="19694" spans="11:13" x14ac:dyDescent="0.35">
      <c r="K19694" s="293"/>
      <c r="M19694" s="290"/>
    </row>
    <row r="19695" spans="11:13" x14ac:dyDescent="0.35">
      <c r="K19695" s="293"/>
      <c r="M19695" s="290"/>
    </row>
    <row r="19696" spans="11:13" x14ac:dyDescent="0.35">
      <c r="K19696" s="293"/>
      <c r="M19696" s="290"/>
    </row>
    <row r="19697" spans="11:13" x14ac:dyDescent="0.35">
      <c r="K19697" s="293"/>
      <c r="M19697" s="290"/>
    </row>
    <row r="19698" spans="11:13" x14ac:dyDescent="0.35">
      <c r="K19698" s="293"/>
      <c r="M19698" s="290"/>
    </row>
    <row r="19699" spans="11:13" x14ac:dyDescent="0.35">
      <c r="K19699" s="293"/>
      <c r="M19699" s="290"/>
    </row>
    <row r="19700" spans="11:13" x14ac:dyDescent="0.35">
      <c r="K19700" s="293"/>
      <c r="M19700" s="290"/>
    </row>
    <row r="19701" spans="11:13" x14ac:dyDescent="0.35">
      <c r="K19701" s="293"/>
      <c r="M19701" s="290"/>
    </row>
    <row r="19702" spans="11:13" x14ac:dyDescent="0.35">
      <c r="K19702" s="293"/>
      <c r="M19702" s="290"/>
    </row>
    <row r="19703" spans="11:13" x14ac:dyDescent="0.35">
      <c r="K19703" s="293"/>
      <c r="M19703" s="290"/>
    </row>
    <row r="19704" spans="11:13" x14ac:dyDescent="0.35">
      <c r="K19704" s="293"/>
      <c r="M19704" s="290"/>
    </row>
    <row r="19705" spans="11:13" x14ac:dyDescent="0.35">
      <c r="K19705" s="293"/>
      <c r="M19705" s="290"/>
    </row>
    <row r="19706" spans="11:13" x14ac:dyDescent="0.35">
      <c r="K19706" s="293"/>
      <c r="M19706" s="290"/>
    </row>
    <row r="19707" spans="11:13" x14ac:dyDescent="0.35">
      <c r="K19707" s="293"/>
      <c r="M19707" s="290"/>
    </row>
    <row r="19708" spans="11:13" x14ac:dyDescent="0.35">
      <c r="K19708" s="293"/>
      <c r="M19708" s="290"/>
    </row>
    <row r="19709" spans="11:13" x14ac:dyDescent="0.35">
      <c r="K19709" s="293"/>
      <c r="M19709" s="290"/>
    </row>
    <row r="19710" spans="11:13" x14ac:dyDescent="0.35">
      <c r="K19710" s="293"/>
      <c r="M19710" s="290"/>
    </row>
    <row r="19711" spans="11:13" x14ac:dyDescent="0.35">
      <c r="K19711" s="293"/>
      <c r="M19711" s="290"/>
    </row>
    <row r="19712" spans="11:13" x14ac:dyDescent="0.35">
      <c r="K19712" s="293"/>
      <c r="M19712" s="290"/>
    </row>
    <row r="19713" spans="11:13" x14ac:dyDescent="0.35">
      <c r="K19713" s="293"/>
      <c r="M19713" s="290"/>
    </row>
    <row r="19714" spans="11:13" x14ac:dyDescent="0.35">
      <c r="K19714" s="293"/>
      <c r="M19714" s="290"/>
    </row>
    <row r="19715" spans="11:13" x14ac:dyDescent="0.35">
      <c r="K19715" s="293"/>
      <c r="M19715" s="290"/>
    </row>
    <row r="19716" spans="11:13" x14ac:dyDescent="0.35">
      <c r="K19716" s="293"/>
      <c r="M19716" s="290"/>
    </row>
    <row r="19717" spans="11:13" x14ac:dyDescent="0.35">
      <c r="K19717" s="293"/>
      <c r="M19717" s="290"/>
    </row>
    <row r="19718" spans="11:13" x14ac:dyDescent="0.35">
      <c r="K19718" s="293"/>
      <c r="M19718" s="290"/>
    </row>
    <row r="19719" spans="11:13" x14ac:dyDescent="0.35">
      <c r="K19719" s="293"/>
      <c r="M19719" s="290"/>
    </row>
    <row r="19720" spans="11:13" x14ac:dyDescent="0.35">
      <c r="K19720" s="293"/>
      <c r="M19720" s="290"/>
    </row>
    <row r="19721" spans="11:13" x14ac:dyDescent="0.35">
      <c r="K19721" s="293"/>
      <c r="M19721" s="290"/>
    </row>
    <row r="19722" spans="11:13" x14ac:dyDescent="0.35">
      <c r="K19722" s="293"/>
      <c r="M19722" s="290"/>
    </row>
    <row r="19723" spans="11:13" x14ac:dyDescent="0.35">
      <c r="K19723" s="293"/>
      <c r="M19723" s="290"/>
    </row>
    <row r="19724" spans="11:13" x14ac:dyDescent="0.35">
      <c r="K19724" s="293"/>
      <c r="M19724" s="290"/>
    </row>
    <row r="19725" spans="11:13" x14ac:dyDescent="0.35">
      <c r="K19725" s="293"/>
      <c r="M19725" s="290"/>
    </row>
    <row r="19726" spans="11:13" x14ac:dyDescent="0.35">
      <c r="K19726" s="293"/>
      <c r="M19726" s="290"/>
    </row>
    <row r="19727" spans="11:13" x14ac:dyDescent="0.35">
      <c r="K19727" s="293"/>
      <c r="M19727" s="290"/>
    </row>
    <row r="19728" spans="11:13" x14ac:dyDescent="0.35">
      <c r="K19728" s="293"/>
      <c r="M19728" s="290"/>
    </row>
    <row r="19729" spans="11:13" x14ac:dyDescent="0.35">
      <c r="K19729" s="293"/>
      <c r="M19729" s="290"/>
    </row>
    <row r="19730" spans="11:13" x14ac:dyDescent="0.35">
      <c r="K19730" s="293"/>
      <c r="M19730" s="290"/>
    </row>
    <row r="19731" spans="11:13" x14ac:dyDescent="0.35">
      <c r="K19731" s="293"/>
      <c r="M19731" s="290"/>
    </row>
    <row r="19732" spans="11:13" x14ac:dyDescent="0.35">
      <c r="K19732" s="293"/>
      <c r="M19732" s="290"/>
    </row>
    <row r="19733" spans="11:13" x14ac:dyDescent="0.35">
      <c r="K19733" s="293"/>
      <c r="M19733" s="290"/>
    </row>
    <row r="19734" spans="11:13" x14ac:dyDescent="0.35">
      <c r="K19734" s="293"/>
      <c r="M19734" s="290"/>
    </row>
    <row r="19735" spans="11:13" x14ac:dyDescent="0.35">
      <c r="K19735" s="293"/>
      <c r="M19735" s="290"/>
    </row>
    <row r="19736" spans="11:13" x14ac:dyDescent="0.35">
      <c r="K19736" s="293"/>
      <c r="M19736" s="290"/>
    </row>
    <row r="19737" spans="11:13" x14ac:dyDescent="0.35">
      <c r="K19737" s="293"/>
      <c r="M19737" s="290"/>
    </row>
    <row r="19738" spans="11:13" x14ac:dyDescent="0.35">
      <c r="K19738" s="293"/>
      <c r="M19738" s="290"/>
    </row>
    <row r="19739" spans="11:13" x14ac:dyDescent="0.35">
      <c r="K19739" s="293"/>
      <c r="M19739" s="290"/>
    </row>
    <row r="19740" spans="11:13" x14ac:dyDescent="0.35">
      <c r="K19740" s="293"/>
      <c r="M19740" s="290"/>
    </row>
    <row r="19741" spans="11:13" x14ac:dyDescent="0.35">
      <c r="K19741" s="293"/>
      <c r="M19741" s="290"/>
    </row>
    <row r="19742" spans="11:13" x14ac:dyDescent="0.35">
      <c r="K19742" s="293"/>
      <c r="M19742" s="290"/>
    </row>
    <row r="19743" spans="11:13" x14ac:dyDescent="0.35">
      <c r="K19743" s="293"/>
      <c r="M19743" s="290"/>
    </row>
    <row r="19744" spans="11:13" x14ac:dyDescent="0.35">
      <c r="K19744" s="293"/>
      <c r="M19744" s="290"/>
    </row>
    <row r="19745" spans="11:13" x14ac:dyDescent="0.35">
      <c r="K19745" s="293"/>
      <c r="M19745" s="290"/>
    </row>
    <row r="19746" spans="11:13" x14ac:dyDescent="0.35">
      <c r="K19746" s="293"/>
      <c r="M19746" s="290"/>
    </row>
    <row r="19747" spans="11:13" x14ac:dyDescent="0.35">
      <c r="K19747" s="293"/>
      <c r="M19747" s="290"/>
    </row>
    <row r="19748" spans="11:13" x14ac:dyDescent="0.35">
      <c r="K19748" s="293"/>
      <c r="M19748" s="290"/>
    </row>
    <row r="19749" spans="11:13" x14ac:dyDescent="0.35">
      <c r="K19749" s="293"/>
      <c r="M19749" s="290"/>
    </row>
    <row r="19750" spans="11:13" x14ac:dyDescent="0.35">
      <c r="K19750" s="293"/>
      <c r="M19750" s="290"/>
    </row>
    <row r="19751" spans="11:13" x14ac:dyDescent="0.35">
      <c r="K19751" s="293"/>
      <c r="M19751" s="290"/>
    </row>
    <row r="19752" spans="11:13" x14ac:dyDescent="0.35">
      <c r="K19752" s="293"/>
      <c r="M19752" s="290"/>
    </row>
    <row r="19753" spans="11:13" x14ac:dyDescent="0.35">
      <c r="K19753" s="293"/>
      <c r="M19753" s="290"/>
    </row>
    <row r="19754" spans="11:13" x14ac:dyDescent="0.35">
      <c r="K19754" s="293"/>
      <c r="M19754" s="290"/>
    </row>
    <row r="19755" spans="11:13" x14ac:dyDescent="0.35">
      <c r="K19755" s="293"/>
      <c r="M19755" s="290"/>
    </row>
    <row r="19756" spans="11:13" x14ac:dyDescent="0.35">
      <c r="K19756" s="293"/>
      <c r="M19756" s="290"/>
    </row>
    <row r="19757" spans="11:13" x14ac:dyDescent="0.35">
      <c r="K19757" s="293"/>
      <c r="M19757" s="290"/>
    </row>
    <row r="19758" spans="11:13" x14ac:dyDescent="0.35">
      <c r="K19758" s="293"/>
      <c r="M19758" s="290"/>
    </row>
    <row r="19759" spans="11:13" x14ac:dyDescent="0.35">
      <c r="K19759" s="293"/>
      <c r="M19759" s="290"/>
    </row>
    <row r="19760" spans="11:13" x14ac:dyDescent="0.35">
      <c r="K19760" s="293"/>
      <c r="M19760" s="290"/>
    </row>
    <row r="19761" spans="11:13" x14ac:dyDescent="0.35">
      <c r="K19761" s="293"/>
      <c r="M19761" s="290"/>
    </row>
    <row r="19762" spans="11:13" x14ac:dyDescent="0.35">
      <c r="K19762" s="293"/>
      <c r="M19762" s="290"/>
    </row>
    <row r="19763" spans="11:13" x14ac:dyDescent="0.35">
      <c r="K19763" s="293"/>
      <c r="M19763" s="290"/>
    </row>
    <row r="19764" spans="11:13" x14ac:dyDescent="0.35">
      <c r="K19764" s="293"/>
      <c r="M19764" s="290"/>
    </row>
    <row r="19765" spans="11:13" x14ac:dyDescent="0.35">
      <c r="K19765" s="293"/>
      <c r="M19765" s="290"/>
    </row>
    <row r="19766" spans="11:13" x14ac:dyDescent="0.35">
      <c r="K19766" s="293"/>
      <c r="M19766" s="290"/>
    </row>
    <row r="19767" spans="11:13" x14ac:dyDescent="0.35">
      <c r="K19767" s="293"/>
      <c r="M19767" s="290"/>
    </row>
    <row r="19768" spans="11:13" x14ac:dyDescent="0.35">
      <c r="K19768" s="293"/>
      <c r="M19768" s="290"/>
    </row>
    <row r="19769" spans="11:13" x14ac:dyDescent="0.35">
      <c r="K19769" s="293"/>
      <c r="M19769" s="290"/>
    </row>
    <row r="19770" spans="11:13" x14ac:dyDescent="0.35">
      <c r="K19770" s="293"/>
      <c r="M19770" s="290"/>
    </row>
    <row r="19771" spans="11:13" x14ac:dyDescent="0.35">
      <c r="K19771" s="293"/>
      <c r="M19771" s="290"/>
    </row>
    <row r="19772" spans="11:13" x14ac:dyDescent="0.35">
      <c r="K19772" s="293"/>
      <c r="M19772" s="290"/>
    </row>
    <row r="19773" spans="11:13" x14ac:dyDescent="0.35">
      <c r="K19773" s="293"/>
      <c r="M19773" s="290"/>
    </row>
    <row r="19774" spans="11:13" x14ac:dyDescent="0.35">
      <c r="K19774" s="293"/>
      <c r="M19774" s="290"/>
    </row>
    <row r="19775" spans="11:13" x14ac:dyDescent="0.35">
      <c r="K19775" s="293"/>
      <c r="M19775" s="290"/>
    </row>
    <row r="19776" spans="11:13" x14ac:dyDescent="0.35">
      <c r="K19776" s="293"/>
      <c r="M19776" s="290"/>
    </row>
    <row r="19777" spans="11:13" x14ac:dyDescent="0.35">
      <c r="K19777" s="293"/>
      <c r="M19777" s="290"/>
    </row>
    <row r="19778" spans="11:13" x14ac:dyDescent="0.35">
      <c r="K19778" s="293"/>
      <c r="M19778" s="290"/>
    </row>
    <row r="19779" spans="11:13" x14ac:dyDescent="0.35">
      <c r="K19779" s="293"/>
      <c r="M19779" s="290"/>
    </row>
    <row r="19780" spans="11:13" x14ac:dyDescent="0.35">
      <c r="K19780" s="293"/>
      <c r="M19780" s="290"/>
    </row>
    <row r="19781" spans="11:13" x14ac:dyDescent="0.35">
      <c r="K19781" s="293"/>
      <c r="M19781" s="290"/>
    </row>
    <row r="19782" spans="11:13" x14ac:dyDescent="0.35">
      <c r="K19782" s="293"/>
      <c r="M19782" s="290"/>
    </row>
    <row r="19783" spans="11:13" x14ac:dyDescent="0.35">
      <c r="K19783" s="293"/>
      <c r="M19783" s="290"/>
    </row>
    <row r="19784" spans="11:13" x14ac:dyDescent="0.35">
      <c r="K19784" s="293"/>
      <c r="M19784" s="290"/>
    </row>
    <row r="19785" spans="11:13" x14ac:dyDescent="0.35">
      <c r="K19785" s="293"/>
      <c r="M19785" s="290"/>
    </row>
    <row r="19786" spans="11:13" x14ac:dyDescent="0.35">
      <c r="K19786" s="293"/>
      <c r="M19786" s="290"/>
    </row>
    <row r="19787" spans="11:13" x14ac:dyDescent="0.35">
      <c r="K19787" s="293"/>
      <c r="M19787" s="290"/>
    </row>
    <row r="19788" spans="11:13" x14ac:dyDescent="0.35">
      <c r="K19788" s="293"/>
      <c r="M19788" s="290"/>
    </row>
    <row r="19789" spans="11:13" x14ac:dyDescent="0.35">
      <c r="K19789" s="293"/>
      <c r="M19789" s="290"/>
    </row>
    <row r="19790" spans="11:13" x14ac:dyDescent="0.35">
      <c r="K19790" s="293"/>
      <c r="M19790" s="290"/>
    </row>
    <row r="19791" spans="11:13" x14ac:dyDescent="0.35">
      <c r="K19791" s="293"/>
      <c r="M19791" s="290"/>
    </row>
    <row r="19792" spans="11:13" x14ac:dyDescent="0.35">
      <c r="K19792" s="293"/>
      <c r="M19792" s="290"/>
    </row>
    <row r="19793" spans="11:13" x14ac:dyDescent="0.35">
      <c r="K19793" s="293"/>
      <c r="M19793" s="290"/>
    </row>
    <row r="19794" spans="11:13" x14ac:dyDescent="0.35">
      <c r="K19794" s="293"/>
      <c r="M19794" s="290"/>
    </row>
    <row r="19795" spans="11:13" x14ac:dyDescent="0.35">
      <c r="K19795" s="293"/>
      <c r="M19795" s="290"/>
    </row>
    <row r="19796" spans="11:13" x14ac:dyDescent="0.35">
      <c r="K19796" s="293"/>
      <c r="M19796" s="290"/>
    </row>
    <row r="19797" spans="11:13" x14ac:dyDescent="0.35">
      <c r="K19797" s="293"/>
      <c r="M19797" s="290"/>
    </row>
    <row r="19798" spans="11:13" x14ac:dyDescent="0.35">
      <c r="K19798" s="293"/>
      <c r="M19798" s="290"/>
    </row>
    <row r="19799" spans="11:13" x14ac:dyDescent="0.35">
      <c r="K19799" s="293"/>
      <c r="M19799" s="290"/>
    </row>
    <row r="19800" spans="11:13" x14ac:dyDescent="0.35">
      <c r="K19800" s="293"/>
      <c r="M19800" s="290"/>
    </row>
    <row r="19801" spans="11:13" x14ac:dyDescent="0.35">
      <c r="K19801" s="293"/>
      <c r="M19801" s="290"/>
    </row>
    <row r="19802" spans="11:13" x14ac:dyDescent="0.35">
      <c r="K19802" s="293"/>
      <c r="M19802" s="290"/>
    </row>
    <row r="19803" spans="11:13" x14ac:dyDescent="0.35">
      <c r="K19803" s="293"/>
      <c r="M19803" s="290"/>
    </row>
    <row r="19804" spans="11:13" x14ac:dyDescent="0.35">
      <c r="K19804" s="293"/>
      <c r="M19804" s="290"/>
    </row>
    <row r="19805" spans="11:13" x14ac:dyDescent="0.35">
      <c r="K19805" s="293"/>
      <c r="M19805" s="290"/>
    </row>
    <row r="19806" spans="11:13" x14ac:dyDescent="0.35">
      <c r="K19806" s="293"/>
      <c r="M19806" s="290"/>
    </row>
    <row r="19807" spans="11:13" x14ac:dyDescent="0.35">
      <c r="K19807" s="293"/>
      <c r="M19807" s="290"/>
    </row>
    <row r="19808" spans="11:13" x14ac:dyDescent="0.35">
      <c r="K19808" s="293"/>
      <c r="M19808" s="290"/>
    </row>
    <row r="19809" spans="11:13" x14ac:dyDescent="0.35">
      <c r="K19809" s="293"/>
      <c r="M19809" s="290"/>
    </row>
    <row r="19810" spans="11:13" x14ac:dyDescent="0.35">
      <c r="K19810" s="293"/>
      <c r="M19810" s="290"/>
    </row>
    <row r="19811" spans="11:13" x14ac:dyDescent="0.35">
      <c r="K19811" s="293"/>
      <c r="M19811" s="290"/>
    </row>
    <row r="19812" spans="11:13" x14ac:dyDescent="0.35">
      <c r="K19812" s="293"/>
      <c r="M19812" s="290"/>
    </row>
    <row r="19813" spans="11:13" x14ac:dyDescent="0.35">
      <c r="K19813" s="293"/>
      <c r="M19813" s="290"/>
    </row>
    <row r="19814" spans="11:13" x14ac:dyDescent="0.35">
      <c r="K19814" s="293"/>
      <c r="M19814" s="290"/>
    </row>
    <row r="19815" spans="11:13" x14ac:dyDescent="0.35">
      <c r="K19815" s="293"/>
      <c r="M19815" s="290"/>
    </row>
    <row r="19816" spans="11:13" x14ac:dyDescent="0.35">
      <c r="K19816" s="293"/>
      <c r="M19816" s="290"/>
    </row>
    <row r="19817" spans="11:13" x14ac:dyDescent="0.35">
      <c r="K19817" s="293"/>
      <c r="M19817" s="290"/>
    </row>
    <row r="19818" spans="11:13" x14ac:dyDescent="0.35">
      <c r="K19818" s="293"/>
      <c r="M19818" s="290"/>
    </row>
    <row r="19819" spans="11:13" x14ac:dyDescent="0.35">
      <c r="K19819" s="293"/>
      <c r="M19819" s="290"/>
    </row>
    <row r="19820" spans="11:13" x14ac:dyDescent="0.35">
      <c r="K19820" s="293"/>
      <c r="M19820" s="290"/>
    </row>
    <row r="19821" spans="11:13" x14ac:dyDescent="0.35">
      <c r="K19821" s="293"/>
      <c r="M19821" s="290"/>
    </row>
    <row r="19822" spans="11:13" x14ac:dyDescent="0.35">
      <c r="K19822" s="293"/>
      <c r="M19822" s="290"/>
    </row>
    <row r="19823" spans="11:13" x14ac:dyDescent="0.35">
      <c r="K19823" s="293"/>
      <c r="M19823" s="290"/>
    </row>
    <row r="19824" spans="11:13" x14ac:dyDescent="0.35">
      <c r="K19824" s="293"/>
      <c r="M19824" s="290"/>
    </row>
    <row r="19825" spans="11:13" x14ac:dyDescent="0.35">
      <c r="K19825" s="293"/>
      <c r="M19825" s="290"/>
    </row>
    <row r="19826" spans="11:13" x14ac:dyDescent="0.35">
      <c r="K19826" s="293"/>
      <c r="M19826" s="290"/>
    </row>
    <row r="19827" spans="11:13" x14ac:dyDescent="0.35">
      <c r="K19827" s="293"/>
      <c r="M19827" s="290"/>
    </row>
    <row r="19828" spans="11:13" x14ac:dyDescent="0.35">
      <c r="K19828" s="293"/>
      <c r="M19828" s="290"/>
    </row>
    <row r="19829" spans="11:13" x14ac:dyDescent="0.35">
      <c r="K19829" s="293"/>
      <c r="M19829" s="290"/>
    </row>
    <row r="19830" spans="11:13" x14ac:dyDescent="0.35">
      <c r="K19830" s="293"/>
      <c r="M19830" s="290"/>
    </row>
    <row r="19831" spans="11:13" x14ac:dyDescent="0.35">
      <c r="K19831" s="293"/>
      <c r="M19831" s="290"/>
    </row>
    <row r="19832" spans="11:13" x14ac:dyDescent="0.35">
      <c r="K19832" s="293"/>
      <c r="M19832" s="290"/>
    </row>
    <row r="19833" spans="11:13" x14ac:dyDescent="0.35">
      <c r="K19833" s="293"/>
      <c r="M19833" s="290"/>
    </row>
    <row r="19834" spans="11:13" x14ac:dyDescent="0.35">
      <c r="K19834" s="293"/>
      <c r="M19834" s="290"/>
    </row>
    <row r="19835" spans="11:13" x14ac:dyDescent="0.35">
      <c r="K19835" s="293"/>
      <c r="M19835" s="290"/>
    </row>
    <row r="19836" spans="11:13" x14ac:dyDescent="0.35">
      <c r="K19836" s="293"/>
      <c r="M19836" s="290"/>
    </row>
    <row r="19837" spans="11:13" x14ac:dyDescent="0.35">
      <c r="K19837" s="293"/>
      <c r="M19837" s="290"/>
    </row>
    <row r="19838" spans="11:13" x14ac:dyDescent="0.35">
      <c r="K19838" s="293"/>
      <c r="M19838" s="290"/>
    </row>
    <row r="19839" spans="11:13" x14ac:dyDescent="0.35">
      <c r="K19839" s="293"/>
      <c r="M19839" s="290"/>
    </row>
    <row r="19840" spans="11:13" x14ac:dyDescent="0.35">
      <c r="K19840" s="293"/>
      <c r="M19840" s="290"/>
    </row>
    <row r="19841" spans="11:13" x14ac:dyDescent="0.35">
      <c r="K19841" s="293"/>
      <c r="M19841" s="290"/>
    </row>
    <row r="19842" spans="11:13" x14ac:dyDescent="0.35">
      <c r="K19842" s="293"/>
      <c r="M19842" s="290"/>
    </row>
    <row r="19843" spans="11:13" x14ac:dyDescent="0.35">
      <c r="K19843" s="293"/>
      <c r="M19843" s="290"/>
    </row>
    <row r="19844" spans="11:13" x14ac:dyDescent="0.35">
      <c r="K19844" s="293"/>
      <c r="M19844" s="290"/>
    </row>
    <row r="19845" spans="11:13" x14ac:dyDescent="0.35">
      <c r="K19845" s="293"/>
      <c r="M19845" s="290"/>
    </row>
    <row r="19846" spans="11:13" x14ac:dyDescent="0.35">
      <c r="K19846" s="293"/>
      <c r="M19846" s="290"/>
    </row>
    <row r="19847" spans="11:13" x14ac:dyDescent="0.35">
      <c r="K19847" s="293"/>
      <c r="M19847" s="290"/>
    </row>
    <row r="19848" spans="11:13" x14ac:dyDescent="0.35">
      <c r="K19848" s="293"/>
      <c r="M19848" s="290"/>
    </row>
    <row r="19849" spans="11:13" x14ac:dyDescent="0.35">
      <c r="K19849" s="293"/>
      <c r="M19849" s="290"/>
    </row>
    <row r="19850" spans="11:13" x14ac:dyDescent="0.35">
      <c r="K19850" s="293"/>
      <c r="M19850" s="290"/>
    </row>
    <row r="19851" spans="11:13" x14ac:dyDescent="0.35">
      <c r="K19851" s="293"/>
      <c r="M19851" s="290"/>
    </row>
    <row r="19852" spans="11:13" x14ac:dyDescent="0.35">
      <c r="K19852" s="293"/>
      <c r="M19852" s="290"/>
    </row>
    <row r="19853" spans="11:13" x14ac:dyDescent="0.35">
      <c r="K19853" s="293"/>
      <c r="M19853" s="290"/>
    </row>
    <row r="19854" spans="11:13" x14ac:dyDescent="0.35">
      <c r="K19854" s="293"/>
      <c r="M19854" s="290"/>
    </row>
    <row r="19855" spans="11:13" x14ac:dyDescent="0.35">
      <c r="K19855" s="293"/>
      <c r="M19855" s="290"/>
    </row>
    <row r="19856" spans="11:13" x14ac:dyDescent="0.35">
      <c r="K19856" s="293"/>
      <c r="M19856" s="290"/>
    </row>
    <row r="19857" spans="11:13" x14ac:dyDescent="0.35">
      <c r="K19857" s="293"/>
      <c r="M19857" s="290"/>
    </row>
    <row r="19858" spans="11:13" x14ac:dyDescent="0.35">
      <c r="K19858" s="293"/>
      <c r="M19858" s="290"/>
    </row>
    <row r="19859" spans="11:13" x14ac:dyDescent="0.35">
      <c r="K19859" s="293"/>
      <c r="M19859" s="290"/>
    </row>
    <row r="19860" spans="11:13" x14ac:dyDescent="0.35">
      <c r="K19860" s="293"/>
      <c r="M19860" s="290"/>
    </row>
    <row r="19861" spans="11:13" x14ac:dyDescent="0.35">
      <c r="K19861" s="293"/>
      <c r="M19861" s="290"/>
    </row>
    <row r="19862" spans="11:13" x14ac:dyDescent="0.35">
      <c r="K19862" s="293"/>
      <c r="M19862" s="290"/>
    </row>
    <row r="19863" spans="11:13" x14ac:dyDescent="0.35">
      <c r="K19863" s="293"/>
      <c r="M19863" s="290"/>
    </row>
    <row r="19864" spans="11:13" x14ac:dyDescent="0.35">
      <c r="K19864" s="293"/>
      <c r="M19864" s="290"/>
    </row>
    <row r="19865" spans="11:13" x14ac:dyDescent="0.35">
      <c r="K19865" s="293"/>
      <c r="M19865" s="290"/>
    </row>
    <row r="19866" spans="11:13" x14ac:dyDescent="0.35">
      <c r="K19866" s="293"/>
      <c r="M19866" s="290"/>
    </row>
    <row r="19867" spans="11:13" x14ac:dyDescent="0.35">
      <c r="K19867" s="293"/>
      <c r="M19867" s="290"/>
    </row>
    <row r="19868" spans="11:13" x14ac:dyDescent="0.35">
      <c r="K19868" s="293"/>
      <c r="M19868" s="290"/>
    </row>
    <row r="19869" spans="11:13" x14ac:dyDescent="0.35">
      <c r="K19869" s="293"/>
      <c r="M19869" s="290"/>
    </row>
    <row r="19870" spans="11:13" x14ac:dyDescent="0.35">
      <c r="K19870" s="293"/>
      <c r="M19870" s="290"/>
    </row>
    <row r="19871" spans="11:13" x14ac:dyDescent="0.35">
      <c r="K19871" s="293"/>
      <c r="M19871" s="290"/>
    </row>
    <row r="19872" spans="11:13" x14ac:dyDescent="0.35">
      <c r="K19872" s="293"/>
      <c r="M19872" s="290"/>
    </row>
    <row r="19873" spans="11:13" x14ac:dyDescent="0.35">
      <c r="K19873" s="293"/>
      <c r="M19873" s="290"/>
    </row>
    <row r="19874" spans="11:13" x14ac:dyDescent="0.35">
      <c r="K19874" s="293"/>
      <c r="M19874" s="290"/>
    </row>
    <row r="19875" spans="11:13" x14ac:dyDescent="0.35">
      <c r="K19875" s="293"/>
      <c r="M19875" s="290"/>
    </row>
    <row r="19876" spans="11:13" x14ac:dyDescent="0.35">
      <c r="K19876" s="293"/>
      <c r="M19876" s="290"/>
    </row>
    <row r="19877" spans="11:13" x14ac:dyDescent="0.35">
      <c r="K19877" s="293"/>
      <c r="M19877" s="290"/>
    </row>
    <row r="19878" spans="11:13" x14ac:dyDescent="0.35">
      <c r="K19878" s="293"/>
      <c r="M19878" s="290"/>
    </row>
    <row r="19879" spans="11:13" x14ac:dyDescent="0.35">
      <c r="K19879" s="293"/>
      <c r="M19879" s="290"/>
    </row>
    <row r="19880" spans="11:13" x14ac:dyDescent="0.35">
      <c r="K19880" s="293"/>
      <c r="M19880" s="290"/>
    </row>
    <row r="19881" spans="11:13" x14ac:dyDescent="0.35">
      <c r="K19881" s="293"/>
      <c r="M19881" s="290"/>
    </row>
    <row r="19882" spans="11:13" x14ac:dyDescent="0.35">
      <c r="K19882" s="293"/>
      <c r="M19882" s="290"/>
    </row>
    <row r="19883" spans="11:13" x14ac:dyDescent="0.35">
      <c r="K19883" s="293"/>
      <c r="M19883" s="290"/>
    </row>
    <row r="19884" spans="11:13" x14ac:dyDescent="0.35">
      <c r="K19884" s="293"/>
      <c r="M19884" s="290"/>
    </row>
    <row r="19885" spans="11:13" x14ac:dyDescent="0.35">
      <c r="K19885" s="293"/>
      <c r="M19885" s="290"/>
    </row>
    <row r="19886" spans="11:13" x14ac:dyDescent="0.35">
      <c r="K19886" s="293"/>
      <c r="M19886" s="290"/>
    </row>
    <row r="19887" spans="11:13" x14ac:dyDescent="0.35">
      <c r="K19887" s="293"/>
      <c r="M19887" s="290"/>
    </row>
    <row r="19888" spans="11:13" x14ac:dyDescent="0.35">
      <c r="K19888" s="293"/>
      <c r="M19888" s="290"/>
    </row>
    <row r="19889" spans="11:13" x14ac:dyDescent="0.35">
      <c r="K19889" s="293"/>
      <c r="M19889" s="290"/>
    </row>
    <row r="19890" spans="11:13" x14ac:dyDescent="0.35">
      <c r="K19890" s="293"/>
      <c r="M19890" s="290"/>
    </row>
    <row r="19891" spans="11:13" x14ac:dyDescent="0.35">
      <c r="K19891" s="293"/>
      <c r="M19891" s="290"/>
    </row>
    <row r="19892" spans="11:13" x14ac:dyDescent="0.35">
      <c r="K19892" s="293"/>
      <c r="M19892" s="290"/>
    </row>
    <row r="19893" spans="11:13" x14ac:dyDescent="0.35">
      <c r="K19893" s="293"/>
      <c r="M19893" s="290"/>
    </row>
    <row r="19894" spans="11:13" x14ac:dyDescent="0.35">
      <c r="K19894" s="293"/>
      <c r="M19894" s="290"/>
    </row>
    <row r="19895" spans="11:13" x14ac:dyDescent="0.35">
      <c r="K19895" s="293"/>
      <c r="M19895" s="290"/>
    </row>
    <row r="19896" spans="11:13" x14ac:dyDescent="0.35">
      <c r="K19896" s="293"/>
      <c r="M19896" s="290"/>
    </row>
    <row r="19897" spans="11:13" x14ac:dyDescent="0.35">
      <c r="K19897" s="293"/>
      <c r="M19897" s="290"/>
    </row>
    <row r="19898" spans="11:13" x14ac:dyDescent="0.35">
      <c r="K19898" s="293"/>
      <c r="M19898" s="290"/>
    </row>
    <row r="19899" spans="11:13" x14ac:dyDescent="0.35">
      <c r="K19899" s="293"/>
      <c r="M19899" s="290"/>
    </row>
    <row r="19900" spans="11:13" x14ac:dyDescent="0.35">
      <c r="K19900" s="293"/>
      <c r="M19900" s="290"/>
    </row>
    <row r="19901" spans="11:13" x14ac:dyDescent="0.35">
      <c r="K19901" s="293"/>
      <c r="M19901" s="290"/>
    </row>
    <row r="19902" spans="11:13" x14ac:dyDescent="0.35">
      <c r="K19902" s="293"/>
      <c r="M19902" s="290"/>
    </row>
    <row r="19903" spans="11:13" x14ac:dyDescent="0.35">
      <c r="K19903" s="293"/>
      <c r="M19903" s="290"/>
    </row>
    <row r="19904" spans="11:13" x14ac:dyDescent="0.35">
      <c r="K19904" s="293"/>
      <c r="M19904" s="290"/>
    </row>
    <row r="19905" spans="11:13" x14ac:dyDescent="0.35">
      <c r="K19905" s="293"/>
      <c r="M19905" s="290"/>
    </row>
    <row r="19906" spans="11:13" x14ac:dyDescent="0.35">
      <c r="K19906" s="293"/>
      <c r="M19906" s="290"/>
    </row>
    <row r="19907" spans="11:13" x14ac:dyDescent="0.35">
      <c r="K19907" s="293"/>
      <c r="M19907" s="290"/>
    </row>
    <row r="19908" spans="11:13" x14ac:dyDescent="0.35">
      <c r="K19908" s="293"/>
      <c r="M19908" s="290"/>
    </row>
    <row r="19909" spans="11:13" x14ac:dyDescent="0.35">
      <c r="K19909" s="293"/>
      <c r="M19909" s="290"/>
    </row>
    <row r="19910" spans="11:13" x14ac:dyDescent="0.35">
      <c r="K19910" s="293"/>
      <c r="M19910" s="290"/>
    </row>
    <row r="19911" spans="11:13" x14ac:dyDescent="0.35">
      <c r="K19911" s="293"/>
      <c r="M19911" s="290"/>
    </row>
    <row r="19912" spans="11:13" x14ac:dyDescent="0.35">
      <c r="K19912" s="293"/>
      <c r="M19912" s="290"/>
    </row>
    <row r="19913" spans="11:13" x14ac:dyDescent="0.35">
      <c r="K19913" s="293"/>
      <c r="M19913" s="290"/>
    </row>
    <row r="19914" spans="11:13" x14ac:dyDescent="0.35">
      <c r="K19914" s="293"/>
      <c r="M19914" s="290"/>
    </row>
    <row r="19915" spans="11:13" x14ac:dyDescent="0.35">
      <c r="K19915" s="293"/>
      <c r="M19915" s="290"/>
    </row>
    <row r="19916" spans="11:13" x14ac:dyDescent="0.35">
      <c r="K19916" s="293"/>
      <c r="M19916" s="290"/>
    </row>
    <row r="19917" spans="11:13" x14ac:dyDescent="0.35">
      <c r="K19917" s="293"/>
      <c r="M19917" s="290"/>
    </row>
    <row r="19918" spans="11:13" x14ac:dyDescent="0.35">
      <c r="K19918" s="293"/>
      <c r="M19918" s="290"/>
    </row>
    <row r="19919" spans="11:13" x14ac:dyDescent="0.35">
      <c r="K19919" s="293"/>
      <c r="M19919" s="290"/>
    </row>
    <row r="19920" spans="11:13" x14ac:dyDescent="0.35">
      <c r="K19920" s="293"/>
      <c r="M19920" s="290"/>
    </row>
    <row r="19921" spans="11:13" x14ac:dyDescent="0.35">
      <c r="K19921" s="293"/>
      <c r="M19921" s="290"/>
    </row>
    <row r="19922" spans="11:13" x14ac:dyDescent="0.35">
      <c r="K19922" s="293"/>
      <c r="M19922" s="290"/>
    </row>
    <row r="19923" spans="11:13" x14ac:dyDescent="0.35">
      <c r="K19923" s="293"/>
      <c r="M19923" s="290"/>
    </row>
    <row r="19924" spans="11:13" x14ac:dyDescent="0.35">
      <c r="K19924" s="293"/>
      <c r="M19924" s="290"/>
    </row>
    <row r="19925" spans="11:13" x14ac:dyDescent="0.35">
      <c r="K19925" s="293"/>
      <c r="M19925" s="290"/>
    </row>
    <row r="19926" spans="11:13" x14ac:dyDescent="0.35">
      <c r="K19926" s="293"/>
      <c r="M19926" s="290"/>
    </row>
    <row r="19927" spans="11:13" x14ac:dyDescent="0.35">
      <c r="K19927" s="293"/>
      <c r="M19927" s="290"/>
    </row>
    <row r="19928" spans="11:13" x14ac:dyDescent="0.35">
      <c r="K19928" s="293"/>
      <c r="M19928" s="290"/>
    </row>
    <row r="19929" spans="11:13" x14ac:dyDescent="0.35">
      <c r="K19929" s="293"/>
      <c r="M19929" s="290"/>
    </row>
    <row r="19930" spans="11:13" x14ac:dyDescent="0.35">
      <c r="K19930" s="293"/>
      <c r="M19930" s="290"/>
    </row>
    <row r="19931" spans="11:13" x14ac:dyDescent="0.35">
      <c r="K19931" s="293"/>
      <c r="M19931" s="290"/>
    </row>
    <row r="19932" spans="11:13" x14ac:dyDescent="0.35">
      <c r="K19932" s="293"/>
      <c r="M19932" s="290"/>
    </row>
    <row r="19933" spans="11:13" x14ac:dyDescent="0.35">
      <c r="K19933" s="293"/>
      <c r="M19933" s="290"/>
    </row>
    <row r="19934" spans="11:13" x14ac:dyDescent="0.35">
      <c r="K19934" s="293"/>
      <c r="M19934" s="290"/>
    </row>
    <row r="19935" spans="11:13" x14ac:dyDescent="0.35">
      <c r="K19935" s="293"/>
      <c r="M19935" s="290"/>
    </row>
    <row r="19936" spans="11:13" x14ac:dyDescent="0.35">
      <c r="K19936" s="293"/>
      <c r="M19936" s="290"/>
    </row>
    <row r="19937" spans="11:13" x14ac:dyDescent="0.35">
      <c r="K19937" s="293"/>
      <c r="M19937" s="290"/>
    </row>
    <row r="19938" spans="11:13" x14ac:dyDescent="0.35">
      <c r="K19938" s="293"/>
      <c r="M19938" s="290"/>
    </row>
    <row r="19939" spans="11:13" x14ac:dyDescent="0.35">
      <c r="K19939" s="293"/>
      <c r="M19939" s="290"/>
    </row>
    <row r="19940" spans="11:13" x14ac:dyDescent="0.35">
      <c r="K19940" s="293"/>
      <c r="M19940" s="290"/>
    </row>
    <row r="19941" spans="11:13" x14ac:dyDescent="0.35">
      <c r="K19941" s="293"/>
      <c r="M19941" s="290"/>
    </row>
    <row r="19942" spans="11:13" x14ac:dyDescent="0.35">
      <c r="K19942" s="293"/>
      <c r="M19942" s="290"/>
    </row>
    <row r="19943" spans="11:13" x14ac:dyDescent="0.35">
      <c r="K19943" s="293"/>
      <c r="M19943" s="290"/>
    </row>
    <row r="19944" spans="11:13" x14ac:dyDescent="0.35">
      <c r="K19944" s="293"/>
      <c r="M19944" s="290"/>
    </row>
    <row r="19945" spans="11:13" x14ac:dyDescent="0.35">
      <c r="K19945" s="293"/>
      <c r="M19945" s="290"/>
    </row>
    <row r="19946" spans="11:13" x14ac:dyDescent="0.35">
      <c r="K19946" s="293"/>
      <c r="M19946" s="290"/>
    </row>
    <row r="19947" spans="11:13" x14ac:dyDescent="0.35">
      <c r="K19947" s="293"/>
      <c r="M19947" s="290"/>
    </row>
    <row r="19948" spans="11:13" x14ac:dyDescent="0.35">
      <c r="K19948" s="293"/>
      <c r="M19948" s="290"/>
    </row>
    <row r="19949" spans="11:13" x14ac:dyDescent="0.35">
      <c r="K19949" s="293"/>
      <c r="M19949" s="290"/>
    </row>
    <row r="19950" spans="11:13" x14ac:dyDescent="0.35">
      <c r="K19950" s="293"/>
      <c r="M19950" s="290"/>
    </row>
    <row r="19951" spans="11:13" x14ac:dyDescent="0.35">
      <c r="K19951" s="293"/>
      <c r="M19951" s="290"/>
    </row>
    <row r="19952" spans="11:13" x14ac:dyDescent="0.35">
      <c r="K19952" s="293"/>
      <c r="M19952" s="290"/>
    </row>
    <row r="19953" spans="11:13" x14ac:dyDescent="0.35">
      <c r="K19953" s="293"/>
      <c r="M19953" s="290"/>
    </row>
    <row r="19954" spans="11:13" x14ac:dyDescent="0.35">
      <c r="K19954" s="293"/>
      <c r="M19954" s="290"/>
    </row>
    <row r="19955" spans="11:13" x14ac:dyDescent="0.35">
      <c r="K19955" s="293"/>
      <c r="M19955" s="290"/>
    </row>
    <row r="19956" spans="11:13" x14ac:dyDescent="0.35">
      <c r="K19956" s="293"/>
      <c r="M19956" s="290"/>
    </row>
    <row r="19957" spans="11:13" x14ac:dyDescent="0.35">
      <c r="K19957" s="293"/>
      <c r="M19957" s="290"/>
    </row>
    <row r="19958" spans="11:13" x14ac:dyDescent="0.35">
      <c r="K19958" s="293"/>
      <c r="M19958" s="290"/>
    </row>
    <row r="19959" spans="11:13" x14ac:dyDescent="0.35">
      <c r="K19959" s="293"/>
      <c r="M19959" s="290"/>
    </row>
    <row r="19960" spans="11:13" x14ac:dyDescent="0.35">
      <c r="K19960" s="293"/>
      <c r="M19960" s="290"/>
    </row>
    <row r="19961" spans="11:13" x14ac:dyDescent="0.35">
      <c r="K19961" s="293"/>
      <c r="M19961" s="290"/>
    </row>
    <row r="19962" spans="11:13" x14ac:dyDescent="0.35">
      <c r="K19962" s="293"/>
      <c r="M19962" s="290"/>
    </row>
    <row r="19963" spans="11:13" x14ac:dyDescent="0.35">
      <c r="K19963" s="293"/>
      <c r="M19963" s="290"/>
    </row>
    <row r="19964" spans="11:13" x14ac:dyDescent="0.35">
      <c r="K19964" s="293"/>
      <c r="M19964" s="290"/>
    </row>
    <row r="19965" spans="11:13" x14ac:dyDescent="0.35">
      <c r="K19965" s="293"/>
      <c r="M19965" s="290"/>
    </row>
    <row r="19966" spans="11:13" x14ac:dyDescent="0.35">
      <c r="K19966" s="293"/>
      <c r="M19966" s="290"/>
    </row>
    <row r="19967" spans="11:13" x14ac:dyDescent="0.35">
      <c r="K19967" s="293"/>
      <c r="M19967" s="290"/>
    </row>
    <row r="19968" spans="11:13" x14ac:dyDescent="0.35">
      <c r="K19968" s="293"/>
      <c r="M19968" s="290"/>
    </row>
    <row r="19969" spans="11:13" x14ac:dyDescent="0.35">
      <c r="K19969" s="293"/>
      <c r="M19969" s="290"/>
    </row>
    <row r="19970" spans="11:13" x14ac:dyDescent="0.35">
      <c r="K19970" s="293"/>
      <c r="M19970" s="290"/>
    </row>
    <row r="19971" spans="11:13" x14ac:dyDescent="0.35">
      <c r="K19971" s="293"/>
      <c r="M19971" s="290"/>
    </row>
    <row r="19972" spans="11:13" x14ac:dyDescent="0.35">
      <c r="K19972" s="293"/>
      <c r="M19972" s="290"/>
    </row>
    <row r="19973" spans="11:13" x14ac:dyDescent="0.35">
      <c r="K19973" s="293"/>
      <c r="M19973" s="290"/>
    </row>
    <row r="19974" spans="11:13" x14ac:dyDescent="0.35">
      <c r="K19974" s="293"/>
      <c r="M19974" s="290"/>
    </row>
    <row r="19975" spans="11:13" x14ac:dyDescent="0.35">
      <c r="K19975" s="293"/>
      <c r="M19975" s="290"/>
    </row>
    <row r="19976" spans="11:13" x14ac:dyDescent="0.35">
      <c r="K19976" s="293"/>
      <c r="M19976" s="290"/>
    </row>
    <row r="19977" spans="11:13" x14ac:dyDescent="0.35">
      <c r="K19977" s="293"/>
      <c r="M19977" s="290"/>
    </row>
    <row r="19978" spans="11:13" x14ac:dyDescent="0.35">
      <c r="K19978" s="293"/>
      <c r="M19978" s="290"/>
    </row>
    <row r="19979" spans="11:13" x14ac:dyDescent="0.35">
      <c r="K19979" s="293"/>
      <c r="M19979" s="290"/>
    </row>
    <row r="19980" spans="11:13" x14ac:dyDescent="0.35">
      <c r="K19980" s="293"/>
      <c r="M19980" s="290"/>
    </row>
    <row r="19981" spans="11:13" x14ac:dyDescent="0.35">
      <c r="K19981" s="293"/>
      <c r="M19981" s="290"/>
    </row>
    <row r="19982" spans="11:13" x14ac:dyDescent="0.35">
      <c r="K19982" s="293"/>
      <c r="M19982" s="290"/>
    </row>
    <row r="19983" spans="11:13" x14ac:dyDescent="0.35">
      <c r="K19983" s="293"/>
      <c r="M19983" s="290"/>
    </row>
    <row r="19984" spans="11:13" x14ac:dyDescent="0.35">
      <c r="K19984" s="293"/>
      <c r="M19984" s="290"/>
    </row>
    <row r="19985" spans="11:13" x14ac:dyDescent="0.35">
      <c r="K19985" s="293"/>
      <c r="M19985" s="290"/>
    </row>
    <row r="19986" spans="11:13" x14ac:dyDescent="0.35">
      <c r="K19986" s="293"/>
      <c r="M19986" s="290"/>
    </row>
    <row r="19987" spans="11:13" x14ac:dyDescent="0.35">
      <c r="K19987" s="293"/>
      <c r="M19987" s="290"/>
    </row>
    <row r="19988" spans="11:13" x14ac:dyDescent="0.35">
      <c r="K19988" s="293"/>
      <c r="M19988" s="290"/>
    </row>
    <row r="19989" spans="11:13" x14ac:dyDescent="0.35">
      <c r="K19989" s="293"/>
      <c r="M19989" s="290"/>
    </row>
    <row r="19990" spans="11:13" x14ac:dyDescent="0.35">
      <c r="K19990" s="293"/>
      <c r="M19990" s="290"/>
    </row>
    <row r="19991" spans="11:13" x14ac:dyDescent="0.35">
      <c r="K19991" s="293"/>
      <c r="M19991" s="290"/>
    </row>
    <row r="19992" spans="11:13" x14ac:dyDescent="0.35">
      <c r="K19992" s="293"/>
      <c r="M19992" s="290"/>
    </row>
    <row r="19993" spans="11:13" x14ac:dyDescent="0.35">
      <c r="K19993" s="293"/>
      <c r="M19993" s="290"/>
    </row>
    <row r="19994" spans="11:13" x14ac:dyDescent="0.35">
      <c r="K19994" s="293"/>
      <c r="M19994" s="290"/>
    </row>
    <row r="19995" spans="11:13" x14ac:dyDescent="0.35">
      <c r="K19995" s="293"/>
      <c r="M19995" s="290"/>
    </row>
    <row r="19996" spans="11:13" x14ac:dyDescent="0.35">
      <c r="K19996" s="293"/>
      <c r="M19996" s="290"/>
    </row>
    <row r="19997" spans="11:13" x14ac:dyDescent="0.35">
      <c r="K19997" s="293"/>
      <c r="M19997" s="290"/>
    </row>
    <row r="19998" spans="11:13" x14ac:dyDescent="0.35">
      <c r="K19998" s="293"/>
      <c r="M19998" s="290"/>
    </row>
    <row r="19999" spans="11:13" x14ac:dyDescent="0.35">
      <c r="K19999" s="293"/>
      <c r="M19999" s="290"/>
    </row>
    <row r="20000" spans="11:13" x14ac:dyDescent="0.35">
      <c r="K20000" s="293"/>
      <c r="M20000" s="290"/>
    </row>
    <row r="20001" spans="11:13" x14ac:dyDescent="0.35">
      <c r="K20001" s="293"/>
      <c r="M20001" s="290"/>
    </row>
    <row r="20002" spans="11:13" x14ac:dyDescent="0.35">
      <c r="K20002" s="293"/>
      <c r="M20002" s="290"/>
    </row>
    <row r="20003" spans="11:13" x14ac:dyDescent="0.35">
      <c r="K20003" s="293"/>
      <c r="M20003" s="290"/>
    </row>
    <row r="20004" spans="11:13" x14ac:dyDescent="0.35">
      <c r="K20004" s="293"/>
      <c r="M20004" s="290"/>
    </row>
    <row r="20005" spans="11:13" x14ac:dyDescent="0.35">
      <c r="K20005" s="293"/>
      <c r="M20005" s="290"/>
    </row>
    <row r="20006" spans="11:13" x14ac:dyDescent="0.35">
      <c r="K20006" s="293"/>
      <c r="M20006" s="290"/>
    </row>
    <row r="20007" spans="11:13" x14ac:dyDescent="0.35">
      <c r="K20007" s="293"/>
      <c r="M20007" s="290"/>
    </row>
    <row r="20008" spans="11:13" x14ac:dyDescent="0.35">
      <c r="K20008" s="293"/>
      <c r="M20008" s="290"/>
    </row>
    <row r="20009" spans="11:13" x14ac:dyDescent="0.35">
      <c r="K20009" s="293"/>
      <c r="M20009" s="290"/>
    </row>
    <row r="20010" spans="11:13" x14ac:dyDescent="0.35">
      <c r="K20010" s="293"/>
      <c r="M20010" s="290"/>
    </row>
    <row r="20011" spans="11:13" x14ac:dyDescent="0.35">
      <c r="K20011" s="293"/>
      <c r="M20011" s="290"/>
    </row>
    <row r="20012" spans="11:13" x14ac:dyDescent="0.35">
      <c r="K20012" s="293"/>
      <c r="M20012" s="290"/>
    </row>
    <row r="20013" spans="11:13" x14ac:dyDescent="0.35">
      <c r="K20013" s="293"/>
      <c r="M20013" s="290"/>
    </row>
    <row r="20014" spans="11:13" x14ac:dyDescent="0.35">
      <c r="K20014" s="293"/>
      <c r="M20014" s="290"/>
    </row>
    <row r="20015" spans="11:13" x14ac:dyDescent="0.35">
      <c r="K20015" s="293"/>
      <c r="M20015" s="290"/>
    </row>
    <row r="20016" spans="11:13" x14ac:dyDescent="0.35">
      <c r="K20016" s="293"/>
      <c r="M20016" s="290"/>
    </row>
    <row r="20017" spans="11:13" x14ac:dyDescent="0.35">
      <c r="K20017" s="293"/>
      <c r="M20017" s="290"/>
    </row>
    <row r="20018" spans="11:13" x14ac:dyDescent="0.35">
      <c r="K20018" s="293"/>
      <c r="M20018" s="290"/>
    </row>
    <row r="20019" spans="11:13" x14ac:dyDescent="0.35">
      <c r="K20019" s="293"/>
      <c r="M20019" s="290"/>
    </row>
    <row r="20020" spans="11:13" x14ac:dyDescent="0.35">
      <c r="K20020" s="293"/>
      <c r="M20020" s="290"/>
    </row>
    <row r="20021" spans="11:13" x14ac:dyDescent="0.35">
      <c r="K20021" s="293"/>
      <c r="M20021" s="290"/>
    </row>
    <row r="20022" spans="11:13" x14ac:dyDescent="0.35">
      <c r="K20022" s="293"/>
      <c r="M20022" s="290"/>
    </row>
    <row r="20023" spans="11:13" x14ac:dyDescent="0.35">
      <c r="K20023" s="293"/>
      <c r="M20023" s="290"/>
    </row>
    <row r="20024" spans="11:13" x14ac:dyDescent="0.35">
      <c r="K20024" s="293"/>
      <c r="M20024" s="290"/>
    </row>
    <row r="20025" spans="11:13" x14ac:dyDescent="0.35">
      <c r="K20025" s="293"/>
      <c r="M20025" s="290"/>
    </row>
    <row r="20026" spans="11:13" x14ac:dyDescent="0.35">
      <c r="K20026" s="293"/>
      <c r="M20026" s="290"/>
    </row>
    <row r="20027" spans="11:13" x14ac:dyDescent="0.35">
      <c r="K20027" s="293"/>
      <c r="M20027" s="290"/>
    </row>
    <row r="20028" spans="11:13" x14ac:dyDescent="0.35">
      <c r="K20028" s="293"/>
      <c r="M20028" s="290"/>
    </row>
    <row r="20029" spans="11:13" x14ac:dyDescent="0.35">
      <c r="K20029" s="293"/>
      <c r="M20029" s="290"/>
    </row>
    <row r="20030" spans="11:13" x14ac:dyDescent="0.35">
      <c r="K20030" s="293"/>
      <c r="M20030" s="290"/>
    </row>
    <row r="20031" spans="11:13" x14ac:dyDescent="0.35">
      <c r="K20031" s="293"/>
      <c r="M20031" s="290"/>
    </row>
    <row r="20032" spans="11:13" x14ac:dyDescent="0.35">
      <c r="K20032" s="293"/>
      <c r="M20032" s="290"/>
    </row>
    <row r="20033" spans="11:13" x14ac:dyDescent="0.35">
      <c r="K20033" s="293"/>
      <c r="M20033" s="290"/>
    </row>
    <row r="20034" spans="11:13" x14ac:dyDescent="0.35">
      <c r="K20034" s="293"/>
      <c r="M20034" s="290"/>
    </row>
    <row r="20035" spans="11:13" x14ac:dyDescent="0.35">
      <c r="K20035" s="293"/>
      <c r="M20035" s="290"/>
    </row>
    <row r="20036" spans="11:13" x14ac:dyDescent="0.35">
      <c r="K20036" s="293"/>
      <c r="M20036" s="290"/>
    </row>
    <row r="20037" spans="11:13" x14ac:dyDescent="0.35">
      <c r="K20037" s="293"/>
      <c r="M20037" s="290"/>
    </row>
    <row r="20038" spans="11:13" x14ac:dyDescent="0.35">
      <c r="K20038" s="293"/>
      <c r="M20038" s="290"/>
    </row>
    <row r="20039" spans="11:13" x14ac:dyDescent="0.35">
      <c r="K20039" s="293"/>
      <c r="M20039" s="290"/>
    </row>
    <row r="20040" spans="11:13" x14ac:dyDescent="0.35">
      <c r="K20040" s="293"/>
      <c r="M20040" s="290"/>
    </row>
    <row r="20041" spans="11:13" x14ac:dyDescent="0.35">
      <c r="K20041" s="293"/>
      <c r="M20041" s="290"/>
    </row>
    <row r="20042" spans="11:13" x14ac:dyDescent="0.35">
      <c r="K20042" s="293"/>
      <c r="M20042" s="290"/>
    </row>
    <row r="20043" spans="11:13" x14ac:dyDescent="0.35">
      <c r="K20043" s="293"/>
      <c r="M20043" s="290"/>
    </row>
    <row r="20044" spans="11:13" x14ac:dyDescent="0.35">
      <c r="K20044" s="293"/>
      <c r="M20044" s="290"/>
    </row>
    <row r="20045" spans="11:13" x14ac:dyDescent="0.35">
      <c r="K20045" s="293"/>
      <c r="M20045" s="290"/>
    </row>
    <row r="20046" spans="11:13" x14ac:dyDescent="0.35">
      <c r="K20046" s="293"/>
      <c r="M20046" s="290"/>
    </row>
    <row r="20047" spans="11:13" x14ac:dyDescent="0.35">
      <c r="K20047" s="293"/>
      <c r="M20047" s="290"/>
    </row>
    <row r="20048" spans="11:13" x14ac:dyDescent="0.35">
      <c r="K20048" s="293"/>
      <c r="M20048" s="290"/>
    </row>
    <row r="20049" spans="11:13" x14ac:dyDescent="0.35">
      <c r="K20049" s="293"/>
      <c r="M20049" s="290"/>
    </row>
    <row r="20050" spans="11:13" x14ac:dyDescent="0.35">
      <c r="K20050" s="293"/>
      <c r="M20050" s="290"/>
    </row>
    <row r="20051" spans="11:13" x14ac:dyDescent="0.35">
      <c r="K20051" s="293"/>
      <c r="M20051" s="290"/>
    </row>
    <row r="20052" spans="11:13" x14ac:dyDescent="0.35">
      <c r="K20052" s="293"/>
      <c r="M20052" s="290"/>
    </row>
    <row r="20053" spans="11:13" x14ac:dyDescent="0.35">
      <c r="K20053" s="293"/>
      <c r="M20053" s="290"/>
    </row>
    <row r="20054" spans="11:13" x14ac:dyDescent="0.35">
      <c r="K20054" s="293"/>
      <c r="M20054" s="290"/>
    </row>
    <row r="20055" spans="11:13" x14ac:dyDescent="0.35">
      <c r="K20055" s="293"/>
      <c r="M20055" s="290"/>
    </row>
    <row r="20056" spans="11:13" x14ac:dyDescent="0.35">
      <c r="K20056" s="293"/>
      <c r="M20056" s="290"/>
    </row>
    <row r="20057" spans="11:13" x14ac:dyDescent="0.35">
      <c r="K20057" s="293"/>
      <c r="M20057" s="290"/>
    </row>
    <row r="20058" spans="11:13" x14ac:dyDescent="0.35">
      <c r="K20058" s="293"/>
      <c r="M20058" s="290"/>
    </row>
    <row r="20059" spans="11:13" x14ac:dyDescent="0.35">
      <c r="K20059" s="293"/>
      <c r="M20059" s="290"/>
    </row>
    <row r="20060" spans="11:13" x14ac:dyDescent="0.35">
      <c r="K20060" s="293"/>
      <c r="M20060" s="290"/>
    </row>
    <row r="20061" spans="11:13" x14ac:dyDescent="0.35">
      <c r="K20061" s="293"/>
      <c r="M20061" s="290"/>
    </row>
    <row r="20062" spans="11:13" x14ac:dyDescent="0.35">
      <c r="K20062" s="293"/>
      <c r="M20062" s="290"/>
    </row>
    <row r="20063" spans="11:13" x14ac:dyDescent="0.35">
      <c r="K20063" s="293"/>
      <c r="M20063" s="290"/>
    </row>
    <row r="20064" spans="11:13" x14ac:dyDescent="0.35">
      <c r="K20064" s="293"/>
      <c r="M20064" s="290"/>
    </row>
    <row r="20065" spans="11:13" x14ac:dyDescent="0.35">
      <c r="K20065" s="293"/>
      <c r="M20065" s="290"/>
    </row>
    <row r="20066" spans="11:13" x14ac:dyDescent="0.35">
      <c r="K20066" s="293"/>
      <c r="M20066" s="290"/>
    </row>
    <row r="20067" spans="11:13" x14ac:dyDescent="0.35">
      <c r="K20067" s="293"/>
      <c r="M20067" s="290"/>
    </row>
    <row r="20068" spans="11:13" x14ac:dyDescent="0.35">
      <c r="K20068" s="293"/>
      <c r="M20068" s="290"/>
    </row>
    <row r="20069" spans="11:13" x14ac:dyDescent="0.35">
      <c r="K20069" s="293"/>
      <c r="M20069" s="290"/>
    </row>
    <row r="20070" spans="11:13" x14ac:dyDescent="0.35">
      <c r="K20070" s="293"/>
      <c r="M20070" s="290"/>
    </row>
    <row r="20071" spans="11:13" x14ac:dyDescent="0.35">
      <c r="K20071" s="293"/>
      <c r="M20071" s="290"/>
    </row>
    <row r="20072" spans="11:13" x14ac:dyDescent="0.35">
      <c r="K20072" s="293"/>
      <c r="M20072" s="290"/>
    </row>
    <row r="20073" spans="11:13" x14ac:dyDescent="0.35">
      <c r="K20073" s="293"/>
      <c r="M20073" s="290"/>
    </row>
    <row r="20074" spans="11:13" x14ac:dyDescent="0.35">
      <c r="K20074" s="293"/>
      <c r="M20074" s="290"/>
    </row>
    <row r="20075" spans="11:13" x14ac:dyDescent="0.35">
      <c r="K20075" s="293"/>
      <c r="M20075" s="290"/>
    </row>
    <row r="20076" spans="11:13" x14ac:dyDescent="0.35">
      <c r="K20076" s="293"/>
      <c r="M20076" s="290"/>
    </row>
    <row r="20077" spans="11:13" x14ac:dyDescent="0.35">
      <c r="K20077" s="293"/>
      <c r="M20077" s="290"/>
    </row>
    <row r="20078" spans="11:13" x14ac:dyDescent="0.35">
      <c r="K20078" s="293"/>
      <c r="M20078" s="290"/>
    </row>
    <row r="20079" spans="11:13" x14ac:dyDescent="0.35">
      <c r="K20079" s="293"/>
      <c r="M20079" s="290"/>
    </row>
    <row r="20080" spans="11:13" x14ac:dyDescent="0.35">
      <c r="K20080" s="293"/>
      <c r="M20080" s="290"/>
    </row>
    <row r="20081" spans="11:13" x14ac:dyDescent="0.35">
      <c r="K20081" s="293"/>
      <c r="M20081" s="290"/>
    </row>
    <row r="20082" spans="11:13" x14ac:dyDescent="0.35">
      <c r="K20082" s="293"/>
      <c r="M20082" s="290"/>
    </row>
    <row r="20083" spans="11:13" x14ac:dyDescent="0.35">
      <c r="K20083" s="293"/>
      <c r="M20083" s="290"/>
    </row>
    <row r="20084" spans="11:13" x14ac:dyDescent="0.35">
      <c r="K20084" s="293"/>
      <c r="M20084" s="290"/>
    </row>
    <row r="20085" spans="11:13" x14ac:dyDescent="0.35">
      <c r="K20085" s="293"/>
      <c r="M20085" s="290"/>
    </row>
    <row r="20086" spans="11:13" x14ac:dyDescent="0.35">
      <c r="K20086" s="293"/>
      <c r="M20086" s="290"/>
    </row>
    <row r="20087" spans="11:13" x14ac:dyDescent="0.35">
      <c r="K20087" s="293"/>
      <c r="M20087" s="290"/>
    </row>
    <row r="20088" spans="11:13" x14ac:dyDescent="0.35">
      <c r="K20088" s="293"/>
      <c r="M20088" s="290"/>
    </row>
    <row r="20089" spans="11:13" x14ac:dyDescent="0.35">
      <c r="K20089" s="293"/>
      <c r="M20089" s="290"/>
    </row>
    <row r="20090" spans="11:13" x14ac:dyDescent="0.35">
      <c r="K20090" s="293"/>
      <c r="M20090" s="290"/>
    </row>
    <row r="20091" spans="11:13" x14ac:dyDescent="0.35">
      <c r="K20091" s="293"/>
      <c r="M20091" s="290"/>
    </row>
    <row r="20092" spans="11:13" x14ac:dyDescent="0.35">
      <c r="K20092" s="293"/>
      <c r="M20092" s="290"/>
    </row>
    <row r="20093" spans="11:13" x14ac:dyDescent="0.35">
      <c r="K20093" s="293"/>
      <c r="M20093" s="290"/>
    </row>
    <row r="20094" spans="11:13" x14ac:dyDescent="0.35">
      <c r="K20094" s="293"/>
      <c r="M20094" s="290"/>
    </row>
    <row r="20095" spans="11:13" x14ac:dyDescent="0.35">
      <c r="K20095" s="293"/>
      <c r="M20095" s="290"/>
    </row>
    <row r="20096" spans="11:13" x14ac:dyDescent="0.35">
      <c r="K20096" s="293"/>
      <c r="M20096" s="290"/>
    </row>
    <row r="20097" spans="11:13" x14ac:dyDescent="0.35">
      <c r="K20097" s="293"/>
      <c r="M20097" s="290"/>
    </row>
    <row r="20098" spans="11:13" x14ac:dyDescent="0.35">
      <c r="K20098" s="293"/>
      <c r="M20098" s="290"/>
    </row>
    <row r="20099" spans="11:13" x14ac:dyDescent="0.35">
      <c r="K20099" s="293"/>
      <c r="M20099" s="290"/>
    </row>
    <row r="20100" spans="11:13" x14ac:dyDescent="0.35">
      <c r="K20100" s="293"/>
      <c r="M20100" s="290"/>
    </row>
    <row r="20101" spans="11:13" x14ac:dyDescent="0.35">
      <c r="K20101" s="293"/>
      <c r="M20101" s="290"/>
    </row>
    <row r="20102" spans="11:13" x14ac:dyDescent="0.35">
      <c r="K20102" s="293"/>
      <c r="M20102" s="290"/>
    </row>
    <row r="20103" spans="11:13" x14ac:dyDescent="0.35">
      <c r="K20103" s="293"/>
      <c r="M20103" s="290"/>
    </row>
    <row r="20104" spans="11:13" x14ac:dyDescent="0.35">
      <c r="K20104" s="293"/>
      <c r="M20104" s="290"/>
    </row>
    <row r="20105" spans="11:13" x14ac:dyDescent="0.35">
      <c r="K20105" s="293"/>
      <c r="M20105" s="290"/>
    </row>
    <row r="20106" spans="11:13" x14ac:dyDescent="0.35">
      <c r="K20106" s="293"/>
      <c r="M20106" s="290"/>
    </row>
    <row r="20107" spans="11:13" x14ac:dyDescent="0.35">
      <c r="K20107" s="293"/>
      <c r="M20107" s="290"/>
    </row>
    <row r="20108" spans="11:13" x14ac:dyDescent="0.35">
      <c r="K20108" s="293"/>
      <c r="M20108" s="290"/>
    </row>
    <row r="20109" spans="11:13" x14ac:dyDescent="0.35">
      <c r="K20109" s="293"/>
      <c r="M20109" s="290"/>
    </row>
    <row r="20110" spans="11:13" x14ac:dyDescent="0.35">
      <c r="K20110" s="293"/>
      <c r="M20110" s="290"/>
    </row>
    <row r="20111" spans="11:13" x14ac:dyDescent="0.35">
      <c r="K20111" s="293"/>
      <c r="M20111" s="290"/>
    </row>
    <row r="20112" spans="11:13" x14ac:dyDescent="0.35">
      <c r="K20112" s="293"/>
      <c r="M20112" s="290"/>
    </row>
    <row r="20113" spans="11:13" x14ac:dyDescent="0.35">
      <c r="K20113" s="293"/>
      <c r="M20113" s="290"/>
    </row>
    <row r="20114" spans="11:13" x14ac:dyDescent="0.35">
      <c r="K20114" s="293"/>
      <c r="M20114" s="290"/>
    </row>
    <row r="20115" spans="11:13" x14ac:dyDescent="0.35">
      <c r="K20115" s="293"/>
      <c r="M20115" s="290"/>
    </row>
    <row r="20116" spans="11:13" x14ac:dyDescent="0.35">
      <c r="K20116" s="293"/>
      <c r="M20116" s="290"/>
    </row>
    <row r="20117" spans="11:13" x14ac:dyDescent="0.35">
      <c r="K20117" s="293"/>
      <c r="M20117" s="290"/>
    </row>
    <row r="20118" spans="11:13" x14ac:dyDescent="0.35">
      <c r="K20118" s="293"/>
      <c r="M20118" s="290"/>
    </row>
    <row r="20119" spans="11:13" x14ac:dyDescent="0.35">
      <c r="K20119" s="293"/>
      <c r="M20119" s="290"/>
    </row>
    <row r="20120" spans="11:13" x14ac:dyDescent="0.35">
      <c r="K20120" s="293"/>
      <c r="M20120" s="290"/>
    </row>
    <row r="20121" spans="11:13" x14ac:dyDescent="0.35">
      <c r="K20121" s="293"/>
      <c r="M20121" s="290"/>
    </row>
    <row r="20122" spans="11:13" x14ac:dyDescent="0.35">
      <c r="K20122" s="293"/>
      <c r="M20122" s="290"/>
    </row>
    <row r="20123" spans="11:13" x14ac:dyDescent="0.35">
      <c r="K20123" s="293"/>
      <c r="M20123" s="290"/>
    </row>
    <row r="20124" spans="11:13" x14ac:dyDescent="0.35">
      <c r="K20124" s="293"/>
      <c r="M20124" s="290"/>
    </row>
    <row r="20125" spans="11:13" x14ac:dyDescent="0.35">
      <c r="K20125" s="293"/>
      <c r="M20125" s="290"/>
    </row>
    <row r="20126" spans="11:13" x14ac:dyDescent="0.35">
      <c r="K20126" s="293"/>
      <c r="M20126" s="290"/>
    </row>
    <row r="20127" spans="11:13" x14ac:dyDescent="0.35">
      <c r="K20127" s="293"/>
      <c r="M20127" s="290"/>
    </row>
    <row r="20128" spans="11:13" x14ac:dyDescent="0.35">
      <c r="K20128" s="293"/>
      <c r="M20128" s="290"/>
    </row>
    <row r="20129" spans="11:13" x14ac:dyDescent="0.35">
      <c r="K20129" s="293"/>
      <c r="M20129" s="290"/>
    </row>
    <row r="20130" spans="11:13" x14ac:dyDescent="0.35">
      <c r="K20130" s="293"/>
      <c r="M20130" s="290"/>
    </row>
    <row r="20131" spans="11:13" x14ac:dyDescent="0.35">
      <c r="K20131" s="293"/>
      <c r="M20131" s="290"/>
    </row>
    <row r="20132" spans="11:13" x14ac:dyDescent="0.35">
      <c r="K20132" s="293"/>
      <c r="M20132" s="290"/>
    </row>
    <row r="20133" spans="11:13" x14ac:dyDescent="0.35">
      <c r="K20133" s="293"/>
      <c r="M20133" s="290"/>
    </row>
    <row r="20134" spans="11:13" x14ac:dyDescent="0.35">
      <c r="K20134" s="293"/>
      <c r="M20134" s="290"/>
    </row>
    <row r="20135" spans="11:13" x14ac:dyDescent="0.35">
      <c r="K20135" s="293"/>
      <c r="M20135" s="290"/>
    </row>
    <row r="20136" spans="11:13" x14ac:dyDescent="0.35">
      <c r="K20136" s="293"/>
      <c r="M20136" s="290"/>
    </row>
    <row r="20137" spans="11:13" x14ac:dyDescent="0.35">
      <c r="K20137" s="293"/>
      <c r="M20137" s="290"/>
    </row>
    <row r="20138" spans="11:13" x14ac:dyDescent="0.35">
      <c r="K20138" s="293"/>
      <c r="M20138" s="290"/>
    </row>
    <row r="20139" spans="11:13" x14ac:dyDescent="0.35">
      <c r="K20139" s="293"/>
      <c r="M20139" s="290"/>
    </row>
    <row r="20140" spans="11:13" x14ac:dyDescent="0.35">
      <c r="K20140" s="293"/>
      <c r="M20140" s="290"/>
    </row>
    <row r="20141" spans="11:13" x14ac:dyDescent="0.35">
      <c r="K20141" s="293"/>
      <c r="M20141" s="290"/>
    </row>
    <row r="20142" spans="11:13" x14ac:dyDescent="0.35">
      <c r="K20142" s="293"/>
      <c r="M20142" s="290"/>
    </row>
    <row r="20143" spans="11:13" x14ac:dyDescent="0.35">
      <c r="K20143" s="293"/>
      <c r="M20143" s="290"/>
    </row>
    <row r="20144" spans="11:13" x14ac:dyDescent="0.35">
      <c r="K20144" s="293"/>
      <c r="M20144" s="290"/>
    </row>
    <row r="20145" spans="11:13" x14ac:dyDescent="0.35">
      <c r="K20145" s="293"/>
      <c r="M20145" s="290"/>
    </row>
    <row r="20146" spans="11:13" x14ac:dyDescent="0.35">
      <c r="K20146" s="293"/>
      <c r="M20146" s="290"/>
    </row>
    <row r="20147" spans="11:13" x14ac:dyDescent="0.35">
      <c r="K20147" s="293"/>
      <c r="M20147" s="290"/>
    </row>
    <row r="20148" spans="11:13" x14ac:dyDescent="0.35">
      <c r="K20148" s="293"/>
      <c r="M20148" s="290"/>
    </row>
    <row r="20149" spans="11:13" x14ac:dyDescent="0.35">
      <c r="K20149" s="293"/>
      <c r="M20149" s="290"/>
    </row>
    <row r="20150" spans="11:13" x14ac:dyDescent="0.35">
      <c r="K20150" s="293"/>
      <c r="M20150" s="290"/>
    </row>
    <row r="20151" spans="11:13" x14ac:dyDescent="0.35">
      <c r="K20151" s="293"/>
      <c r="M20151" s="290"/>
    </row>
    <row r="20152" spans="11:13" x14ac:dyDescent="0.35">
      <c r="K20152" s="293"/>
      <c r="M20152" s="290"/>
    </row>
    <row r="20153" spans="11:13" x14ac:dyDescent="0.35">
      <c r="K20153" s="293"/>
      <c r="M20153" s="290"/>
    </row>
    <row r="20154" spans="11:13" x14ac:dyDescent="0.35">
      <c r="K20154" s="293"/>
      <c r="M20154" s="290"/>
    </row>
    <row r="20155" spans="11:13" x14ac:dyDescent="0.35">
      <c r="K20155" s="293"/>
      <c r="M20155" s="290"/>
    </row>
    <row r="20156" spans="11:13" x14ac:dyDescent="0.35">
      <c r="K20156" s="293"/>
      <c r="M20156" s="290"/>
    </row>
    <row r="20157" spans="11:13" x14ac:dyDescent="0.35">
      <c r="K20157" s="293"/>
      <c r="M20157" s="290"/>
    </row>
    <row r="20158" spans="11:13" x14ac:dyDescent="0.35">
      <c r="K20158" s="293"/>
      <c r="M20158" s="290"/>
    </row>
    <row r="20159" spans="11:13" x14ac:dyDescent="0.35">
      <c r="K20159" s="293"/>
      <c r="M20159" s="290"/>
    </row>
    <row r="20160" spans="11:13" x14ac:dyDescent="0.35">
      <c r="K20160" s="293"/>
      <c r="M20160" s="290"/>
    </row>
    <row r="20161" spans="11:13" x14ac:dyDescent="0.35">
      <c r="K20161" s="293"/>
      <c r="M20161" s="290"/>
    </row>
    <row r="20162" spans="11:13" x14ac:dyDescent="0.35">
      <c r="K20162" s="293"/>
      <c r="M20162" s="290"/>
    </row>
    <row r="20163" spans="11:13" x14ac:dyDescent="0.35">
      <c r="K20163" s="293"/>
      <c r="M20163" s="290"/>
    </row>
    <row r="20164" spans="11:13" x14ac:dyDescent="0.35">
      <c r="K20164" s="293"/>
      <c r="M20164" s="290"/>
    </row>
    <row r="20165" spans="11:13" x14ac:dyDescent="0.35">
      <c r="K20165" s="293"/>
      <c r="M20165" s="290"/>
    </row>
    <row r="20166" spans="11:13" x14ac:dyDescent="0.35">
      <c r="K20166" s="293"/>
      <c r="M20166" s="290"/>
    </row>
    <row r="20167" spans="11:13" x14ac:dyDescent="0.35">
      <c r="K20167" s="293"/>
      <c r="M20167" s="290"/>
    </row>
    <row r="20168" spans="11:13" x14ac:dyDescent="0.35">
      <c r="K20168" s="293"/>
      <c r="M20168" s="290"/>
    </row>
    <row r="20169" spans="11:13" x14ac:dyDescent="0.35">
      <c r="K20169" s="293"/>
      <c r="M20169" s="290"/>
    </row>
    <row r="20170" spans="11:13" x14ac:dyDescent="0.35">
      <c r="K20170" s="293"/>
      <c r="M20170" s="290"/>
    </row>
    <row r="20171" spans="11:13" x14ac:dyDescent="0.35">
      <c r="K20171" s="293"/>
      <c r="M20171" s="290"/>
    </row>
    <row r="20172" spans="11:13" x14ac:dyDescent="0.35">
      <c r="K20172" s="293"/>
      <c r="M20172" s="290"/>
    </row>
    <row r="20173" spans="11:13" x14ac:dyDescent="0.35">
      <c r="K20173" s="293"/>
      <c r="M20173" s="290"/>
    </row>
    <row r="20174" spans="11:13" x14ac:dyDescent="0.35">
      <c r="K20174" s="293"/>
      <c r="M20174" s="290"/>
    </row>
    <row r="20175" spans="11:13" x14ac:dyDescent="0.35">
      <c r="K20175" s="293"/>
      <c r="M20175" s="290"/>
    </row>
    <row r="20176" spans="11:13" x14ac:dyDescent="0.35">
      <c r="K20176" s="293"/>
      <c r="M20176" s="290"/>
    </row>
    <row r="20177" spans="11:13" x14ac:dyDescent="0.35">
      <c r="K20177" s="293"/>
      <c r="M20177" s="290"/>
    </row>
    <row r="20178" spans="11:13" x14ac:dyDescent="0.35">
      <c r="K20178" s="293"/>
      <c r="M20178" s="290"/>
    </row>
    <row r="20179" spans="11:13" x14ac:dyDescent="0.35">
      <c r="K20179" s="293"/>
      <c r="M20179" s="290"/>
    </row>
    <row r="20180" spans="11:13" x14ac:dyDescent="0.35">
      <c r="K20180" s="293"/>
      <c r="M20180" s="290"/>
    </row>
    <row r="20181" spans="11:13" x14ac:dyDescent="0.35">
      <c r="K20181" s="293"/>
      <c r="M20181" s="290"/>
    </row>
    <row r="20182" spans="11:13" x14ac:dyDescent="0.35">
      <c r="K20182" s="293"/>
      <c r="M20182" s="290"/>
    </row>
    <row r="20183" spans="11:13" x14ac:dyDescent="0.35">
      <c r="K20183" s="293"/>
      <c r="M20183" s="290"/>
    </row>
    <row r="20184" spans="11:13" x14ac:dyDescent="0.35">
      <c r="K20184" s="293"/>
      <c r="M20184" s="290"/>
    </row>
    <row r="20185" spans="11:13" x14ac:dyDescent="0.35">
      <c r="K20185" s="293"/>
      <c r="M20185" s="290"/>
    </row>
    <row r="20186" spans="11:13" x14ac:dyDescent="0.35">
      <c r="K20186" s="293"/>
      <c r="M20186" s="290"/>
    </row>
    <row r="20187" spans="11:13" x14ac:dyDescent="0.35">
      <c r="K20187" s="293"/>
      <c r="M20187" s="290"/>
    </row>
    <row r="20188" spans="11:13" x14ac:dyDescent="0.35">
      <c r="K20188" s="293"/>
      <c r="M20188" s="290"/>
    </row>
    <row r="20189" spans="11:13" x14ac:dyDescent="0.35">
      <c r="K20189" s="293"/>
      <c r="M20189" s="290"/>
    </row>
    <row r="20190" spans="11:13" x14ac:dyDescent="0.35">
      <c r="K20190" s="293"/>
      <c r="M20190" s="290"/>
    </row>
    <row r="20191" spans="11:13" x14ac:dyDescent="0.35">
      <c r="K20191" s="293"/>
      <c r="M20191" s="290"/>
    </row>
    <row r="20192" spans="11:13" x14ac:dyDescent="0.35">
      <c r="K20192" s="293"/>
      <c r="M20192" s="290"/>
    </row>
    <row r="20193" spans="11:13" x14ac:dyDescent="0.35">
      <c r="K20193" s="293"/>
      <c r="M20193" s="290"/>
    </row>
    <row r="20194" spans="11:13" x14ac:dyDescent="0.35">
      <c r="K20194" s="293"/>
      <c r="M20194" s="290"/>
    </row>
    <row r="20195" spans="11:13" x14ac:dyDescent="0.35">
      <c r="K20195" s="293"/>
      <c r="M20195" s="290"/>
    </row>
    <row r="20196" spans="11:13" x14ac:dyDescent="0.35">
      <c r="K20196" s="293"/>
      <c r="M20196" s="290"/>
    </row>
    <row r="20197" spans="11:13" x14ac:dyDescent="0.35">
      <c r="K20197" s="293"/>
      <c r="M20197" s="290"/>
    </row>
    <row r="20198" spans="11:13" x14ac:dyDescent="0.35">
      <c r="K20198" s="293"/>
      <c r="M20198" s="290"/>
    </row>
    <row r="20199" spans="11:13" x14ac:dyDescent="0.35">
      <c r="K20199" s="293"/>
      <c r="M20199" s="290"/>
    </row>
    <row r="20200" spans="11:13" x14ac:dyDescent="0.35">
      <c r="K20200" s="293"/>
      <c r="M20200" s="290"/>
    </row>
    <row r="20201" spans="11:13" x14ac:dyDescent="0.35">
      <c r="K20201" s="293"/>
      <c r="M20201" s="290"/>
    </row>
    <row r="20202" spans="11:13" x14ac:dyDescent="0.35">
      <c r="K20202" s="293"/>
      <c r="M20202" s="290"/>
    </row>
    <row r="20203" spans="11:13" x14ac:dyDescent="0.35">
      <c r="K20203" s="293"/>
      <c r="M20203" s="290"/>
    </row>
    <row r="20204" spans="11:13" x14ac:dyDescent="0.35">
      <c r="K20204" s="293"/>
      <c r="M20204" s="290"/>
    </row>
    <row r="20205" spans="11:13" x14ac:dyDescent="0.35">
      <c r="K20205" s="293"/>
      <c r="M20205" s="290"/>
    </row>
    <row r="20206" spans="11:13" x14ac:dyDescent="0.35">
      <c r="K20206" s="293"/>
      <c r="M20206" s="290"/>
    </row>
    <row r="20207" spans="11:13" x14ac:dyDescent="0.35">
      <c r="K20207" s="293"/>
      <c r="M20207" s="290"/>
    </row>
    <row r="20208" spans="11:13" x14ac:dyDescent="0.35">
      <c r="K20208" s="293"/>
      <c r="M20208" s="290"/>
    </row>
    <row r="20209" spans="11:13" x14ac:dyDescent="0.35">
      <c r="K20209" s="293"/>
      <c r="M20209" s="290"/>
    </row>
    <row r="20210" spans="11:13" x14ac:dyDescent="0.35">
      <c r="K20210" s="293"/>
      <c r="M20210" s="290"/>
    </row>
    <row r="20211" spans="11:13" x14ac:dyDescent="0.35">
      <c r="K20211" s="293"/>
      <c r="M20211" s="290"/>
    </row>
    <row r="20212" spans="11:13" x14ac:dyDescent="0.35">
      <c r="K20212" s="293"/>
      <c r="M20212" s="290"/>
    </row>
    <row r="20213" spans="11:13" x14ac:dyDescent="0.35">
      <c r="K20213" s="293"/>
      <c r="M20213" s="290"/>
    </row>
    <row r="20214" spans="11:13" x14ac:dyDescent="0.35">
      <c r="K20214" s="293"/>
      <c r="M20214" s="290"/>
    </row>
    <row r="20215" spans="11:13" x14ac:dyDescent="0.35">
      <c r="K20215" s="293"/>
      <c r="M20215" s="290"/>
    </row>
    <row r="20216" spans="11:13" x14ac:dyDescent="0.35">
      <c r="K20216" s="293"/>
      <c r="M20216" s="290"/>
    </row>
    <row r="20217" spans="11:13" x14ac:dyDescent="0.35">
      <c r="K20217" s="293"/>
      <c r="M20217" s="290"/>
    </row>
    <row r="20218" spans="11:13" x14ac:dyDescent="0.35">
      <c r="K20218" s="293"/>
      <c r="M20218" s="290"/>
    </row>
    <row r="20219" spans="11:13" x14ac:dyDescent="0.35">
      <c r="K20219" s="293"/>
      <c r="M20219" s="290"/>
    </row>
    <row r="20220" spans="11:13" x14ac:dyDescent="0.35">
      <c r="K20220" s="293"/>
      <c r="M20220" s="290"/>
    </row>
    <row r="20221" spans="11:13" x14ac:dyDescent="0.35">
      <c r="K20221" s="293"/>
      <c r="M20221" s="290"/>
    </row>
    <row r="20222" spans="11:13" x14ac:dyDescent="0.35">
      <c r="K20222" s="293"/>
      <c r="M20222" s="290"/>
    </row>
    <row r="20223" spans="11:13" x14ac:dyDescent="0.35">
      <c r="K20223" s="293"/>
      <c r="M20223" s="290"/>
    </row>
    <row r="20224" spans="11:13" x14ac:dyDescent="0.35">
      <c r="K20224" s="293"/>
      <c r="M20224" s="290"/>
    </row>
    <row r="20225" spans="11:13" x14ac:dyDescent="0.35">
      <c r="K20225" s="293"/>
      <c r="M20225" s="290"/>
    </row>
    <row r="20226" spans="11:13" x14ac:dyDescent="0.35">
      <c r="K20226" s="293"/>
      <c r="M20226" s="290"/>
    </row>
    <row r="20227" spans="11:13" x14ac:dyDescent="0.35">
      <c r="K20227" s="293"/>
      <c r="M20227" s="290"/>
    </row>
    <row r="20228" spans="11:13" x14ac:dyDescent="0.35">
      <c r="K20228" s="293"/>
      <c r="M20228" s="290"/>
    </row>
    <row r="20229" spans="11:13" x14ac:dyDescent="0.35">
      <c r="K20229" s="293"/>
      <c r="M20229" s="290"/>
    </row>
    <row r="20230" spans="11:13" x14ac:dyDescent="0.35">
      <c r="K20230" s="293"/>
      <c r="M20230" s="290"/>
    </row>
    <row r="20231" spans="11:13" x14ac:dyDescent="0.35">
      <c r="K20231" s="293"/>
      <c r="M20231" s="290"/>
    </row>
    <row r="20232" spans="11:13" x14ac:dyDescent="0.35">
      <c r="K20232" s="293"/>
      <c r="M20232" s="290"/>
    </row>
    <row r="20233" spans="11:13" x14ac:dyDescent="0.35">
      <c r="K20233" s="293"/>
      <c r="M20233" s="290"/>
    </row>
    <row r="20234" spans="11:13" x14ac:dyDescent="0.35">
      <c r="K20234" s="293"/>
      <c r="M20234" s="290"/>
    </row>
    <row r="20235" spans="11:13" x14ac:dyDescent="0.35">
      <c r="K20235" s="293"/>
      <c r="M20235" s="290"/>
    </row>
    <row r="20236" spans="11:13" x14ac:dyDescent="0.35">
      <c r="K20236" s="293"/>
      <c r="M20236" s="290"/>
    </row>
    <row r="20237" spans="11:13" x14ac:dyDescent="0.35">
      <c r="K20237" s="293"/>
      <c r="M20237" s="290"/>
    </row>
    <row r="20238" spans="11:13" x14ac:dyDescent="0.35">
      <c r="K20238" s="293"/>
      <c r="M20238" s="290"/>
    </row>
    <row r="20239" spans="11:13" x14ac:dyDescent="0.35">
      <c r="K20239" s="293"/>
      <c r="M20239" s="290"/>
    </row>
    <row r="20240" spans="11:13" x14ac:dyDescent="0.35">
      <c r="K20240" s="293"/>
      <c r="M20240" s="290"/>
    </row>
    <row r="20241" spans="11:13" x14ac:dyDescent="0.35">
      <c r="K20241" s="293"/>
      <c r="M20241" s="290"/>
    </row>
    <row r="20242" spans="11:13" x14ac:dyDescent="0.35">
      <c r="K20242" s="293"/>
      <c r="M20242" s="290"/>
    </row>
    <row r="20243" spans="11:13" x14ac:dyDescent="0.35">
      <c r="K20243" s="293"/>
      <c r="M20243" s="290"/>
    </row>
    <row r="20244" spans="11:13" x14ac:dyDescent="0.35">
      <c r="K20244" s="293"/>
      <c r="M20244" s="290"/>
    </row>
    <row r="20245" spans="11:13" x14ac:dyDescent="0.35">
      <c r="K20245" s="293"/>
      <c r="M20245" s="290"/>
    </row>
    <row r="20246" spans="11:13" x14ac:dyDescent="0.35">
      <c r="K20246" s="293"/>
      <c r="M20246" s="290"/>
    </row>
    <row r="20247" spans="11:13" x14ac:dyDescent="0.35">
      <c r="K20247" s="293"/>
      <c r="M20247" s="290"/>
    </row>
    <row r="20248" spans="11:13" x14ac:dyDescent="0.35">
      <c r="K20248" s="293"/>
      <c r="M20248" s="290"/>
    </row>
    <row r="20249" spans="11:13" x14ac:dyDescent="0.35">
      <c r="K20249" s="293"/>
      <c r="M20249" s="290"/>
    </row>
    <row r="20250" spans="11:13" x14ac:dyDescent="0.35">
      <c r="K20250" s="293"/>
      <c r="M20250" s="290"/>
    </row>
    <row r="20251" spans="11:13" x14ac:dyDescent="0.35">
      <c r="K20251" s="293"/>
      <c r="M20251" s="290"/>
    </row>
    <row r="20252" spans="11:13" x14ac:dyDescent="0.35">
      <c r="K20252" s="293"/>
      <c r="M20252" s="290"/>
    </row>
    <row r="20253" spans="11:13" x14ac:dyDescent="0.35">
      <c r="K20253" s="293"/>
      <c r="M20253" s="290"/>
    </row>
    <row r="20254" spans="11:13" x14ac:dyDescent="0.35">
      <c r="K20254" s="293"/>
      <c r="M20254" s="290"/>
    </row>
    <row r="20255" spans="11:13" x14ac:dyDescent="0.35">
      <c r="K20255" s="293"/>
      <c r="M20255" s="290"/>
    </row>
    <row r="20256" spans="11:13" x14ac:dyDescent="0.35">
      <c r="K20256" s="293"/>
      <c r="M20256" s="290"/>
    </row>
    <row r="20257" spans="11:13" x14ac:dyDescent="0.35">
      <c r="K20257" s="293"/>
      <c r="M20257" s="290"/>
    </row>
    <row r="20258" spans="11:13" x14ac:dyDescent="0.35">
      <c r="K20258" s="293"/>
      <c r="M20258" s="290"/>
    </row>
    <row r="20259" spans="11:13" x14ac:dyDescent="0.35">
      <c r="K20259" s="293"/>
      <c r="M20259" s="290"/>
    </row>
    <row r="20260" spans="11:13" x14ac:dyDescent="0.35">
      <c r="K20260" s="293"/>
      <c r="M20260" s="290"/>
    </row>
    <row r="20261" spans="11:13" x14ac:dyDescent="0.35">
      <c r="K20261" s="293"/>
      <c r="M20261" s="290"/>
    </row>
    <row r="20262" spans="11:13" x14ac:dyDescent="0.35">
      <c r="K20262" s="293"/>
      <c r="M20262" s="290"/>
    </row>
    <row r="20263" spans="11:13" x14ac:dyDescent="0.35">
      <c r="K20263" s="293"/>
      <c r="M20263" s="290"/>
    </row>
    <row r="20264" spans="11:13" x14ac:dyDescent="0.35">
      <c r="K20264" s="293"/>
      <c r="M20264" s="290"/>
    </row>
    <row r="20265" spans="11:13" x14ac:dyDescent="0.35">
      <c r="K20265" s="293"/>
      <c r="M20265" s="290"/>
    </row>
    <row r="20266" spans="11:13" x14ac:dyDescent="0.35">
      <c r="K20266" s="293"/>
      <c r="M20266" s="290"/>
    </row>
    <row r="20267" spans="11:13" x14ac:dyDescent="0.35">
      <c r="K20267" s="293"/>
      <c r="M20267" s="290"/>
    </row>
    <row r="20268" spans="11:13" x14ac:dyDescent="0.35">
      <c r="K20268" s="293"/>
      <c r="M20268" s="290"/>
    </row>
    <row r="20269" spans="11:13" x14ac:dyDescent="0.35">
      <c r="K20269" s="293"/>
      <c r="M20269" s="290"/>
    </row>
    <row r="20270" spans="11:13" x14ac:dyDescent="0.35">
      <c r="K20270" s="293"/>
      <c r="M20270" s="290"/>
    </row>
    <row r="20271" spans="11:13" x14ac:dyDescent="0.35">
      <c r="K20271" s="293"/>
      <c r="M20271" s="290"/>
    </row>
    <row r="20272" spans="11:13" x14ac:dyDescent="0.35">
      <c r="K20272" s="293"/>
      <c r="M20272" s="290"/>
    </row>
    <row r="20273" spans="11:13" x14ac:dyDescent="0.35">
      <c r="K20273" s="293"/>
      <c r="M20273" s="290"/>
    </row>
    <row r="20274" spans="11:13" x14ac:dyDescent="0.35">
      <c r="K20274" s="293"/>
      <c r="M20274" s="290"/>
    </row>
    <row r="20275" spans="11:13" x14ac:dyDescent="0.35">
      <c r="K20275" s="293"/>
      <c r="M20275" s="290"/>
    </row>
    <row r="20276" spans="11:13" x14ac:dyDescent="0.35">
      <c r="K20276" s="293"/>
      <c r="M20276" s="290"/>
    </row>
    <row r="20277" spans="11:13" x14ac:dyDescent="0.35">
      <c r="K20277" s="293"/>
      <c r="M20277" s="290"/>
    </row>
    <row r="20278" spans="11:13" x14ac:dyDescent="0.35">
      <c r="K20278" s="293"/>
      <c r="M20278" s="290"/>
    </row>
    <row r="20279" spans="11:13" x14ac:dyDescent="0.35">
      <c r="K20279" s="293"/>
      <c r="M20279" s="290"/>
    </row>
    <row r="20280" spans="11:13" x14ac:dyDescent="0.35">
      <c r="K20280" s="293"/>
      <c r="M20280" s="290"/>
    </row>
    <row r="20281" spans="11:13" x14ac:dyDescent="0.35">
      <c r="K20281" s="293"/>
      <c r="M20281" s="290"/>
    </row>
    <row r="20282" spans="11:13" x14ac:dyDescent="0.35">
      <c r="K20282" s="293"/>
      <c r="M20282" s="290"/>
    </row>
    <row r="20283" spans="11:13" x14ac:dyDescent="0.35">
      <c r="K20283" s="293"/>
      <c r="M20283" s="290"/>
    </row>
    <row r="20284" spans="11:13" x14ac:dyDescent="0.35">
      <c r="K20284" s="293"/>
      <c r="M20284" s="290"/>
    </row>
    <row r="20285" spans="11:13" x14ac:dyDescent="0.35">
      <c r="K20285" s="293"/>
      <c r="M20285" s="290"/>
    </row>
    <row r="20286" spans="11:13" x14ac:dyDescent="0.35">
      <c r="K20286" s="293"/>
      <c r="M20286" s="290"/>
    </row>
    <row r="20287" spans="11:13" x14ac:dyDescent="0.35">
      <c r="K20287" s="293"/>
      <c r="M20287" s="290"/>
    </row>
    <row r="20288" spans="11:13" x14ac:dyDescent="0.35">
      <c r="K20288" s="293"/>
      <c r="M20288" s="290"/>
    </row>
    <row r="20289" spans="11:13" x14ac:dyDescent="0.35">
      <c r="K20289" s="293"/>
      <c r="M20289" s="290"/>
    </row>
    <row r="20290" spans="11:13" x14ac:dyDescent="0.35">
      <c r="K20290" s="293"/>
      <c r="M20290" s="290"/>
    </row>
    <row r="20291" spans="11:13" x14ac:dyDescent="0.35">
      <c r="K20291" s="293"/>
      <c r="M20291" s="290"/>
    </row>
    <row r="20292" spans="11:13" x14ac:dyDescent="0.35">
      <c r="K20292" s="293"/>
      <c r="M20292" s="290"/>
    </row>
    <row r="20293" spans="11:13" x14ac:dyDescent="0.35">
      <c r="K20293" s="293"/>
      <c r="M20293" s="290"/>
    </row>
    <row r="20294" spans="11:13" x14ac:dyDescent="0.35">
      <c r="K20294" s="293"/>
      <c r="M20294" s="290"/>
    </row>
    <row r="20295" spans="11:13" x14ac:dyDescent="0.35">
      <c r="K20295" s="293"/>
      <c r="M20295" s="290"/>
    </row>
    <row r="20296" spans="11:13" x14ac:dyDescent="0.35">
      <c r="K20296" s="293"/>
      <c r="M20296" s="290"/>
    </row>
    <row r="20297" spans="11:13" x14ac:dyDescent="0.35">
      <c r="K20297" s="293"/>
      <c r="M20297" s="290"/>
    </row>
    <row r="20298" spans="11:13" x14ac:dyDescent="0.35">
      <c r="K20298" s="293"/>
      <c r="M20298" s="290"/>
    </row>
    <row r="20299" spans="11:13" x14ac:dyDescent="0.35">
      <c r="K20299" s="293"/>
      <c r="M20299" s="290"/>
    </row>
    <row r="20300" spans="11:13" x14ac:dyDescent="0.35">
      <c r="K20300" s="293"/>
      <c r="M20300" s="290"/>
    </row>
    <row r="20301" spans="11:13" x14ac:dyDescent="0.35">
      <c r="K20301" s="293"/>
      <c r="M20301" s="290"/>
    </row>
    <row r="20302" spans="11:13" x14ac:dyDescent="0.35">
      <c r="K20302" s="293"/>
      <c r="M20302" s="290"/>
    </row>
    <row r="20303" spans="11:13" x14ac:dyDescent="0.35">
      <c r="K20303" s="293"/>
      <c r="M20303" s="290"/>
    </row>
    <row r="20304" spans="11:13" x14ac:dyDescent="0.35">
      <c r="K20304" s="293"/>
      <c r="M20304" s="290"/>
    </row>
    <row r="20305" spans="11:13" x14ac:dyDescent="0.35">
      <c r="K20305" s="293"/>
      <c r="M20305" s="290"/>
    </row>
    <row r="20306" spans="11:13" x14ac:dyDescent="0.35">
      <c r="K20306" s="293"/>
      <c r="M20306" s="290"/>
    </row>
    <row r="20307" spans="11:13" x14ac:dyDescent="0.35">
      <c r="K20307" s="293"/>
      <c r="M20307" s="290"/>
    </row>
    <row r="20308" spans="11:13" x14ac:dyDescent="0.35">
      <c r="K20308" s="293"/>
      <c r="M20308" s="290"/>
    </row>
    <row r="20309" spans="11:13" x14ac:dyDescent="0.35">
      <c r="K20309" s="293"/>
      <c r="M20309" s="290"/>
    </row>
    <row r="20310" spans="11:13" x14ac:dyDescent="0.35">
      <c r="K20310" s="293"/>
      <c r="M20310" s="290"/>
    </row>
    <row r="20311" spans="11:13" x14ac:dyDescent="0.35">
      <c r="K20311" s="293"/>
      <c r="M20311" s="290"/>
    </row>
    <row r="20312" spans="11:13" x14ac:dyDescent="0.35">
      <c r="K20312" s="293"/>
      <c r="M20312" s="290"/>
    </row>
    <row r="20313" spans="11:13" x14ac:dyDescent="0.35">
      <c r="K20313" s="293"/>
      <c r="M20313" s="290"/>
    </row>
    <row r="20314" spans="11:13" x14ac:dyDescent="0.35">
      <c r="K20314" s="293"/>
      <c r="M20314" s="290"/>
    </row>
    <row r="20315" spans="11:13" x14ac:dyDescent="0.35">
      <c r="K20315" s="293"/>
      <c r="M20315" s="290"/>
    </row>
    <row r="20316" spans="11:13" x14ac:dyDescent="0.35">
      <c r="K20316" s="293"/>
      <c r="M20316" s="290"/>
    </row>
    <row r="20317" spans="11:13" x14ac:dyDescent="0.35">
      <c r="K20317" s="293"/>
      <c r="M20317" s="290"/>
    </row>
    <row r="20318" spans="11:13" x14ac:dyDescent="0.35">
      <c r="K20318" s="293"/>
      <c r="M20318" s="290"/>
    </row>
    <row r="20319" spans="11:13" x14ac:dyDescent="0.35">
      <c r="K20319" s="293"/>
      <c r="M20319" s="290"/>
    </row>
    <row r="20320" spans="11:13" x14ac:dyDescent="0.35">
      <c r="K20320" s="293"/>
      <c r="M20320" s="290"/>
    </row>
    <row r="20321" spans="11:13" x14ac:dyDescent="0.35">
      <c r="K20321" s="293"/>
      <c r="M20321" s="290"/>
    </row>
    <row r="20322" spans="11:13" x14ac:dyDescent="0.35">
      <c r="K20322" s="293"/>
      <c r="M20322" s="290"/>
    </row>
    <row r="20323" spans="11:13" x14ac:dyDescent="0.35">
      <c r="K20323" s="293"/>
      <c r="M20323" s="290"/>
    </row>
    <row r="20324" spans="11:13" x14ac:dyDescent="0.35">
      <c r="K20324" s="293"/>
      <c r="M20324" s="290"/>
    </row>
    <row r="20325" spans="11:13" x14ac:dyDescent="0.35">
      <c r="K20325" s="293"/>
      <c r="M20325" s="290"/>
    </row>
    <row r="20326" spans="11:13" x14ac:dyDescent="0.35">
      <c r="K20326" s="293"/>
      <c r="M20326" s="290"/>
    </row>
    <row r="20327" spans="11:13" x14ac:dyDescent="0.35">
      <c r="K20327" s="293"/>
      <c r="M20327" s="290"/>
    </row>
    <row r="20328" spans="11:13" x14ac:dyDescent="0.35">
      <c r="K20328" s="293"/>
      <c r="M20328" s="290"/>
    </row>
    <row r="20329" spans="11:13" x14ac:dyDescent="0.35">
      <c r="K20329" s="293"/>
      <c r="M20329" s="290"/>
    </row>
    <row r="20330" spans="11:13" x14ac:dyDescent="0.35">
      <c r="K20330" s="293"/>
      <c r="M20330" s="290"/>
    </row>
    <row r="20331" spans="11:13" x14ac:dyDescent="0.35">
      <c r="K20331" s="293"/>
      <c r="M20331" s="290"/>
    </row>
    <row r="20332" spans="11:13" x14ac:dyDescent="0.35">
      <c r="K20332" s="293"/>
      <c r="M20332" s="290"/>
    </row>
    <row r="20333" spans="11:13" x14ac:dyDescent="0.35">
      <c r="K20333" s="293"/>
      <c r="M20333" s="290"/>
    </row>
    <row r="20334" spans="11:13" x14ac:dyDescent="0.35">
      <c r="K20334" s="293"/>
      <c r="M20334" s="290"/>
    </row>
    <row r="20335" spans="11:13" x14ac:dyDescent="0.35">
      <c r="K20335" s="293"/>
      <c r="M20335" s="290"/>
    </row>
    <row r="20336" spans="11:13" x14ac:dyDescent="0.35">
      <c r="K20336" s="293"/>
      <c r="M20336" s="290"/>
    </row>
    <row r="20337" spans="11:13" x14ac:dyDescent="0.35">
      <c r="K20337" s="293"/>
      <c r="M20337" s="290"/>
    </row>
    <row r="20338" spans="11:13" x14ac:dyDescent="0.35">
      <c r="K20338" s="293"/>
      <c r="M20338" s="290"/>
    </row>
    <row r="20339" spans="11:13" x14ac:dyDescent="0.35">
      <c r="K20339" s="293"/>
      <c r="M20339" s="290"/>
    </row>
    <row r="20340" spans="11:13" x14ac:dyDescent="0.35">
      <c r="K20340" s="293"/>
      <c r="M20340" s="290"/>
    </row>
    <row r="20341" spans="11:13" x14ac:dyDescent="0.35">
      <c r="K20341" s="293"/>
      <c r="M20341" s="290"/>
    </row>
    <row r="20342" spans="11:13" x14ac:dyDescent="0.35">
      <c r="K20342" s="293"/>
      <c r="M20342" s="290"/>
    </row>
    <row r="20343" spans="11:13" x14ac:dyDescent="0.35">
      <c r="K20343" s="293"/>
      <c r="M20343" s="290"/>
    </row>
    <row r="20344" spans="11:13" x14ac:dyDescent="0.35">
      <c r="K20344" s="293"/>
      <c r="M20344" s="290"/>
    </row>
    <row r="20345" spans="11:13" x14ac:dyDescent="0.35">
      <c r="K20345" s="293"/>
      <c r="M20345" s="290"/>
    </row>
    <row r="20346" spans="11:13" x14ac:dyDescent="0.35">
      <c r="K20346" s="293"/>
      <c r="M20346" s="290"/>
    </row>
    <row r="20347" spans="11:13" x14ac:dyDescent="0.35">
      <c r="K20347" s="293"/>
      <c r="M20347" s="290"/>
    </row>
    <row r="20348" spans="11:13" x14ac:dyDescent="0.35">
      <c r="K20348" s="293"/>
      <c r="M20348" s="290"/>
    </row>
    <row r="20349" spans="11:13" x14ac:dyDescent="0.35">
      <c r="K20349" s="293"/>
      <c r="M20349" s="290"/>
    </row>
    <row r="20350" spans="11:13" x14ac:dyDescent="0.35">
      <c r="K20350" s="293"/>
      <c r="M20350" s="290"/>
    </row>
    <row r="20351" spans="11:13" x14ac:dyDescent="0.35">
      <c r="K20351" s="293"/>
      <c r="M20351" s="290"/>
    </row>
    <row r="20352" spans="11:13" x14ac:dyDescent="0.35">
      <c r="K20352" s="293"/>
      <c r="M20352" s="290"/>
    </row>
    <row r="20353" spans="11:13" x14ac:dyDescent="0.35">
      <c r="K20353" s="293"/>
      <c r="M20353" s="290"/>
    </row>
    <row r="20354" spans="11:13" x14ac:dyDescent="0.35">
      <c r="K20354" s="293"/>
      <c r="M20354" s="290"/>
    </row>
    <row r="20355" spans="11:13" x14ac:dyDescent="0.35">
      <c r="K20355" s="293"/>
      <c r="M20355" s="290"/>
    </row>
    <row r="20356" spans="11:13" x14ac:dyDescent="0.35">
      <c r="K20356" s="293"/>
      <c r="M20356" s="290"/>
    </row>
    <row r="20357" spans="11:13" x14ac:dyDescent="0.35">
      <c r="K20357" s="293"/>
      <c r="M20357" s="290"/>
    </row>
    <row r="20358" spans="11:13" x14ac:dyDescent="0.35">
      <c r="K20358" s="293"/>
      <c r="M20358" s="290"/>
    </row>
    <row r="20359" spans="11:13" x14ac:dyDescent="0.35">
      <c r="K20359" s="293"/>
      <c r="M20359" s="290"/>
    </row>
    <row r="20360" spans="11:13" x14ac:dyDescent="0.35">
      <c r="K20360" s="293"/>
      <c r="M20360" s="290"/>
    </row>
    <row r="20361" spans="11:13" x14ac:dyDescent="0.35">
      <c r="K20361" s="293"/>
      <c r="M20361" s="290"/>
    </row>
    <row r="20362" spans="11:13" x14ac:dyDescent="0.35">
      <c r="K20362" s="293"/>
      <c r="M20362" s="290"/>
    </row>
    <row r="20363" spans="11:13" x14ac:dyDescent="0.35">
      <c r="K20363" s="293"/>
      <c r="M20363" s="290"/>
    </row>
    <row r="20364" spans="11:13" x14ac:dyDescent="0.35">
      <c r="K20364" s="293"/>
      <c r="M20364" s="290"/>
    </row>
    <row r="20365" spans="11:13" x14ac:dyDescent="0.35">
      <c r="K20365" s="293"/>
      <c r="M20365" s="290"/>
    </row>
    <row r="20366" spans="11:13" x14ac:dyDescent="0.35">
      <c r="K20366" s="293"/>
      <c r="M20366" s="290"/>
    </row>
    <row r="20367" spans="11:13" x14ac:dyDescent="0.35">
      <c r="K20367" s="293"/>
      <c r="M20367" s="290"/>
    </row>
    <row r="20368" spans="11:13" x14ac:dyDescent="0.35">
      <c r="K20368" s="293"/>
      <c r="M20368" s="290"/>
    </row>
    <row r="20369" spans="11:13" x14ac:dyDescent="0.35">
      <c r="K20369" s="293"/>
      <c r="M20369" s="290"/>
    </row>
    <row r="20370" spans="11:13" x14ac:dyDescent="0.35">
      <c r="K20370" s="293"/>
      <c r="M20370" s="290"/>
    </row>
    <row r="20371" spans="11:13" x14ac:dyDescent="0.35">
      <c r="K20371" s="293"/>
      <c r="M20371" s="290"/>
    </row>
    <row r="20372" spans="11:13" x14ac:dyDescent="0.35">
      <c r="K20372" s="293"/>
      <c r="M20372" s="290"/>
    </row>
    <row r="20373" spans="11:13" x14ac:dyDescent="0.35">
      <c r="K20373" s="293"/>
      <c r="M20373" s="290"/>
    </row>
    <row r="20374" spans="11:13" x14ac:dyDescent="0.35">
      <c r="K20374" s="293"/>
      <c r="M20374" s="290"/>
    </row>
    <row r="20375" spans="11:13" x14ac:dyDescent="0.35">
      <c r="K20375" s="293"/>
      <c r="M20375" s="290"/>
    </row>
    <row r="20376" spans="11:13" x14ac:dyDescent="0.35">
      <c r="K20376" s="293"/>
      <c r="M20376" s="290"/>
    </row>
    <row r="20377" spans="11:13" x14ac:dyDescent="0.35">
      <c r="K20377" s="293"/>
      <c r="M20377" s="290"/>
    </row>
    <row r="20378" spans="11:13" x14ac:dyDescent="0.35">
      <c r="K20378" s="293"/>
      <c r="M20378" s="290"/>
    </row>
    <row r="20379" spans="11:13" x14ac:dyDescent="0.35">
      <c r="K20379" s="293"/>
      <c r="M20379" s="290"/>
    </row>
    <row r="20380" spans="11:13" x14ac:dyDescent="0.35">
      <c r="K20380" s="293"/>
      <c r="M20380" s="290"/>
    </row>
    <row r="20381" spans="11:13" x14ac:dyDescent="0.35">
      <c r="K20381" s="293"/>
      <c r="M20381" s="290"/>
    </row>
    <row r="20382" spans="11:13" x14ac:dyDescent="0.35">
      <c r="K20382" s="293"/>
      <c r="M20382" s="290"/>
    </row>
    <row r="20383" spans="11:13" x14ac:dyDescent="0.35">
      <c r="K20383" s="293"/>
      <c r="M20383" s="290"/>
    </row>
    <row r="20384" spans="11:13" x14ac:dyDescent="0.35">
      <c r="K20384" s="293"/>
      <c r="M20384" s="290"/>
    </row>
    <row r="20385" spans="11:13" x14ac:dyDescent="0.35">
      <c r="K20385" s="293"/>
      <c r="M20385" s="290"/>
    </row>
    <row r="20386" spans="11:13" x14ac:dyDescent="0.35">
      <c r="K20386" s="293"/>
      <c r="M20386" s="290"/>
    </row>
    <row r="20387" spans="11:13" x14ac:dyDescent="0.35">
      <c r="K20387" s="293"/>
      <c r="M20387" s="290"/>
    </row>
    <row r="20388" spans="11:13" x14ac:dyDescent="0.35">
      <c r="K20388" s="293"/>
      <c r="M20388" s="290"/>
    </row>
    <row r="20389" spans="11:13" x14ac:dyDescent="0.35">
      <c r="K20389" s="293"/>
      <c r="M20389" s="290"/>
    </row>
    <row r="20390" spans="11:13" x14ac:dyDescent="0.35">
      <c r="K20390" s="293"/>
      <c r="M20390" s="290"/>
    </row>
    <row r="20391" spans="11:13" x14ac:dyDescent="0.35">
      <c r="K20391" s="293"/>
      <c r="M20391" s="290"/>
    </row>
    <row r="20392" spans="11:13" x14ac:dyDescent="0.35">
      <c r="K20392" s="293"/>
      <c r="M20392" s="290"/>
    </row>
    <row r="20393" spans="11:13" x14ac:dyDescent="0.35">
      <c r="K20393" s="293"/>
      <c r="M20393" s="290"/>
    </row>
    <row r="20394" spans="11:13" x14ac:dyDescent="0.35">
      <c r="K20394" s="293"/>
      <c r="M20394" s="290"/>
    </row>
    <row r="20395" spans="11:13" x14ac:dyDescent="0.35">
      <c r="K20395" s="293"/>
      <c r="M20395" s="290"/>
    </row>
    <row r="20396" spans="11:13" x14ac:dyDescent="0.35">
      <c r="K20396" s="293"/>
      <c r="M20396" s="290"/>
    </row>
    <row r="20397" spans="11:13" x14ac:dyDescent="0.35">
      <c r="K20397" s="293"/>
      <c r="M20397" s="290"/>
    </row>
    <row r="20398" spans="11:13" x14ac:dyDescent="0.35">
      <c r="K20398" s="293"/>
      <c r="M20398" s="290"/>
    </row>
    <row r="20399" spans="11:13" x14ac:dyDescent="0.35">
      <c r="K20399" s="293"/>
      <c r="M20399" s="290"/>
    </row>
    <row r="20400" spans="11:13" x14ac:dyDescent="0.35">
      <c r="K20400" s="293"/>
      <c r="M20400" s="290"/>
    </row>
    <row r="20401" spans="11:13" x14ac:dyDescent="0.35">
      <c r="K20401" s="293"/>
      <c r="M20401" s="290"/>
    </row>
    <row r="20402" spans="11:13" x14ac:dyDescent="0.35">
      <c r="K20402" s="293"/>
      <c r="M20402" s="290"/>
    </row>
    <row r="20403" spans="11:13" x14ac:dyDescent="0.35">
      <c r="K20403" s="293"/>
      <c r="M20403" s="290"/>
    </row>
    <row r="20404" spans="11:13" x14ac:dyDescent="0.35">
      <c r="K20404" s="293"/>
      <c r="M20404" s="290"/>
    </row>
    <row r="20405" spans="11:13" x14ac:dyDescent="0.35">
      <c r="K20405" s="293"/>
      <c r="M20405" s="290"/>
    </row>
    <row r="20406" spans="11:13" x14ac:dyDescent="0.35">
      <c r="K20406" s="293"/>
      <c r="M20406" s="290"/>
    </row>
    <row r="20407" spans="11:13" x14ac:dyDescent="0.35">
      <c r="K20407" s="293"/>
      <c r="M20407" s="290"/>
    </row>
    <row r="20408" spans="11:13" x14ac:dyDescent="0.35">
      <c r="K20408" s="293"/>
      <c r="M20408" s="290"/>
    </row>
    <row r="20409" spans="11:13" x14ac:dyDescent="0.35">
      <c r="K20409" s="293"/>
      <c r="M20409" s="290"/>
    </row>
    <row r="20410" spans="11:13" x14ac:dyDescent="0.35">
      <c r="K20410" s="293"/>
      <c r="M20410" s="290"/>
    </row>
    <row r="20411" spans="11:13" x14ac:dyDescent="0.35">
      <c r="K20411" s="293"/>
      <c r="M20411" s="290"/>
    </row>
    <row r="20412" spans="11:13" x14ac:dyDescent="0.35">
      <c r="K20412" s="293"/>
      <c r="M20412" s="290"/>
    </row>
    <row r="20413" spans="11:13" x14ac:dyDescent="0.35">
      <c r="K20413" s="293"/>
      <c r="M20413" s="290"/>
    </row>
    <row r="20414" spans="11:13" x14ac:dyDescent="0.35">
      <c r="K20414" s="293"/>
      <c r="M20414" s="290"/>
    </row>
    <row r="20415" spans="11:13" x14ac:dyDescent="0.35">
      <c r="K20415" s="293"/>
      <c r="M20415" s="290"/>
    </row>
    <row r="20416" spans="11:13" x14ac:dyDescent="0.35">
      <c r="K20416" s="293"/>
      <c r="M20416" s="290"/>
    </row>
    <row r="20417" spans="11:13" x14ac:dyDescent="0.35">
      <c r="K20417" s="293"/>
      <c r="M20417" s="290"/>
    </row>
    <row r="20418" spans="11:13" x14ac:dyDescent="0.35">
      <c r="K20418" s="293"/>
      <c r="M20418" s="290"/>
    </row>
    <row r="20419" spans="11:13" x14ac:dyDescent="0.35">
      <c r="K20419" s="293"/>
      <c r="M20419" s="290"/>
    </row>
    <row r="20420" spans="11:13" x14ac:dyDescent="0.35">
      <c r="K20420" s="293"/>
      <c r="M20420" s="290"/>
    </row>
    <row r="20421" spans="11:13" x14ac:dyDescent="0.35">
      <c r="K20421" s="293"/>
      <c r="M20421" s="290"/>
    </row>
    <row r="20422" spans="11:13" x14ac:dyDescent="0.35">
      <c r="K20422" s="293"/>
      <c r="M20422" s="290"/>
    </row>
    <row r="20423" spans="11:13" x14ac:dyDescent="0.35">
      <c r="K20423" s="293"/>
      <c r="M20423" s="290"/>
    </row>
    <row r="20424" spans="11:13" x14ac:dyDescent="0.35">
      <c r="K20424" s="293"/>
      <c r="M20424" s="290"/>
    </row>
    <row r="20425" spans="11:13" x14ac:dyDescent="0.35">
      <c r="K20425" s="293"/>
      <c r="M20425" s="290"/>
    </row>
    <row r="20426" spans="11:13" x14ac:dyDescent="0.35">
      <c r="K20426" s="293"/>
      <c r="M20426" s="290"/>
    </row>
    <row r="20427" spans="11:13" x14ac:dyDescent="0.35">
      <c r="K20427" s="293"/>
      <c r="M20427" s="290"/>
    </row>
    <row r="20428" spans="11:13" x14ac:dyDescent="0.35">
      <c r="K20428" s="293"/>
      <c r="M20428" s="290"/>
    </row>
    <row r="20429" spans="11:13" x14ac:dyDescent="0.35">
      <c r="K20429" s="293"/>
      <c r="M20429" s="290"/>
    </row>
    <row r="20430" spans="11:13" x14ac:dyDescent="0.35">
      <c r="K20430" s="293"/>
      <c r="M20430" s="290"/>
    </row>
    <row r="20431" spans="11:13" x14ac:dyDescent="0.35">
      <c r="K20431" s="293"/>
      <c r="M20431" s="290"/>
    </row>
    <row r="20432" spans="11:13" x14ac:dyDescent="0.35">
      <c r="K20432" s="293"/>
      <c r="M20432" s="290"/>
    </row>
    <row r="20433" spans="11:13" x14ac:dyDescent="0.35">
      <c r="K20433" s="293"/>
      <c r="M20433" s="290"/>
    </row>
    <row r="20434" spans="11:13" x14ac:dyDescent="0.35">
      <c r="K20434" s="293"/>
      <c r="M20434" s="290"/>
    </row>
    <row r="20435" spans="11:13" x14ac:dyDescent="0.35">
      <c r="K20435" s="293"/>
      <c r="M20435" s="290"/>
    </row>
    <row r="20436" spans="11:13" x14ac:dyDescent="0.35">
      <c r="K20436" s="293"/>
      <c r="M20436" s="290"/>
    </row>
    <row r="20437" spans="11:13" x14ac:dyDescent="0.35">
      <c r="K20437" s="293"/>
      <c r="M20437" s="290"/>
    </row>
    <row r="20438" spans="11:13" x14ac:dyDescent="0.35">
      <c r="K20438" s="293"/>
      <c r="M20438" s="290"/>
    </row>
    <row r="20439" spans="11:13" x14ac:dyDescent="0.35">
      <c r="K20439" s="293"/>
      <c r="M20439" s="290"/>
    </row>
    <row r="20440" spans="11:13" x14ac:dyDescent="0.35">
      <c r="K20440" s="293"/>
      <c r="M20440" s="290"/>
    </row>
    <row r="20441" spans="11:13" x14ac:dyDescent="0.35">
      <c r="K20441" s="293"/>
      <c r="M20441" s="290"/>
    </row>
    <row r="20442" spans="11:13" x14ac:dyDescent="0.35">
      <c r="K20442" s="293"/>
      <c r="M20442" s="290"/>
    </row>
    <row r="20443" spans="11:13" x14ac:dyDescent="0.35">
      <c r="K20443" s="293"/>
      <c r="M20443" s="290"/>
    </row>
    <row r="20444" spans="11:13" x14ac:dyDescent="0.35">
      <c r="K20444" s="293"/>
      <c r="M20444" s="290"/>
    </row>
    <row r="20445" spans="11:13" x14ac:dyDescent="0.35">
      <c r="K20445" s="293"/>
      <c r="M20445" s="290"/>
    </row>
    <row r="20446" spans="11:13" x14ac:dyDescent="0.35">
      <c r="K20446" s="293"/>
      <c r="M20446" s="290"/>
    </row>
    <row r="20447" spans="11:13" x14ac:dyDescent="0.35">
      <c r="K20447" s="293"/>
      <c r="M20447" s="290"/>
    </row>
    <row r="20448" spans="11:13" x14ac:dyDescent="0.35">
      <c r="K20448" s="293"/>
      <c r="M20448" s="290"/>
    </row>
    <row r="20449" spans="11:13" x14ac:dyDescent="0.35">
      <c r="K20449" s="293"/>
      <c r="M20449" s="290"/>
    </row>
    <row r="20450" spans="11:13" x14ac:dyDescent="0.35">
      <c r="K20450" s="293"/>
      <c r="M20450" s="290"/>
    </row>
    <row r="20451" spans="11:13" x14ac:dyDescent="0.35">
      <c r="K20451" s="293"/>
      <c r="M20451" s="290"/>
    </row>
    <row r="20452" spans="11:13" x14ac:dyDescent="0.35">
      <c r="K20452" s="293"/>
      <c r="M20452" s="290"/>
    </row>
    <row r="20453" spans="11:13" x14ac:dyDescent="0.35">
      <c r="K20453" s="293"/>
      <c r="M20453" s="290"/>
    </row>
    <row r="20454" spans="11:13" x14ac:dyDescent="0.35">
      <c r="K20454" s="293"/>
      <c r="M20454" s="290"/>
    </row>
    <row r="20455" spans="11:13" x14ac:dyDescent="0.35">
      <c r="K20455" s="293"/>
      <c r="M20455" s="290"/>
    </row>
    <row r="20456" spans="11:13" x14ac:dyDescent="0.35">
      <c r="K20456" s="293"/>
      <c r="M20456" s="290"/>
    </row>
    <row r="20457" spans="11:13" x14ac:dyDescent="0.35">
      <c r="K20457" s="293"/>
      <c r="M20457" s="290"/>
    </row>
    <row r="20458" spans="11:13" x14ac:dyDescent="0.35">
      <c r="K20458" s="293"/>
      <c r="M20458" s="290"/>
    </row>
    <row r="20459" spans="11:13" x14ac:dyDescent="0.35">
      <c r="K20459" s="293"/>
      <c r="M20459" s="290"/>
    </row>
    <row r="20460" spans="11:13" x14ac:dyDescent="0.35">
      <c r="K20460" s="293"/>
      <c r="M20460" s="290"/>
    </row>
    <row r="20461" spans="11:13" x14ac:dyDescent="0.35">
      <c r="K20461" s="293"/>
      <c r="M20461" s="290"/>
    </row>
    <row r="20462" spans="11:13" x14ac:dyDescent="0.35">
      <c r="K20462" s="293"/>
      <c r="M20462" s="290"/>
    </row>
    <row r="20463" spans="11:13" x14ac:dyDescent="0.35">
      <c r="K20463" s="293"/>
      <c r="M20463" s="290"/>
    </row>
    <row r="20464" spans="11:13" x14ac:dyDescent="0.35">
      <c r="K20464" s="293"/>
      <c r="M20464" s="290"/>
    </row>
    <row r="20465" spans="11:13" x14ac:dyDescent="0.35">
      <c r="K20465" s="293"/>
      <c r="M20465" s="290"/>
    </row>
    <row r="20466" spans="11:13" x14ac:dyDescent="0.35">
      <c r="K20466" s="293"/>
      <c r="M20466" s="290"/>
    </row>
    <row r="20467" spans="11:13" x14ac:dyDescent="0.35">
      <c r="K20467" s="293"/>
      <c r="M20467" s="290"/>
    </row>
    <row r="20468" spans="11:13" x14ac:dyDescent="0.35">
      <c r="K20468" s="293"/>
      <c r="M20468" s="290"/>
    </row>
    <row r="20469" spans="11:13" x14ac:dyDescent="0.35">
      <c r="K20469" s="293"/>
      <c r="M20469" s="290"/>
    </row>
    <row r="20470" spans="11:13" x14ac:dyDescent="0.35">
      <c r="K20470" s="293"/>
      <c r="M20470" s="290"/>
    </row>
    <row r="20471" spans="11:13" x14ac:dyDescent="0.35">
      <c r="K20471" s="293"/>
      <c r="M20471" s="290"/>
    </row>
    <row r="20472" spans="11:13" x14ac:dyDescent="0.35">
      <c r="K20472" s="293"/>
      <c r="M20472" s="290"/>
    </row>
    <row r="20473" spans="11:13" x14ac:dyDescent="0.35">
      <c r="K20473" s="293"/>
      <c r="M20473" s="290"/>
    </row>
    <row r="20474" spans="11:13" x14ac:dyDescent="0.35">
      <c r="K20474" s="293"/>
      <c r="M20474" s="290"/>
    </row>
    <row r="20475" spans="11:13" x14ac:dyDescent="0.35">
      <c r="K20475" s="293"/>
      <c r="M20475" s="290"/>
    </row>
    <row r="20476" spans="11:13" x14ac:dyDescent="0.35">
      <c r="K20476" s="293"/>
      <c r="M20476" s="290"/>
    </row>
    <row r="20477" spans="11:13" x14ac:dyDescent="0.35">
      <c r="K20477" s="293"/>
      <c r="M20477" s="290"/>
    </row>
    <row r="20478" spans="11:13" x14ac:dyDescent="0.35">
      <c r="K20478" s="293"/>
      <c r="M20478" s="290"/>
    </row>
    <row r="20479" spans="11:13" x14ac:dyDescent="0.35">
      <c r="K20479" s="293"/>
      <c r="M20479" s="290"/>
    </row>
    <row r="20480" spans="11:13" x14ac:dyDescent="0.35">
      <c r="K20480" s="293"/>
      <c r="M20480" s="290"/>
    </row>
    <row r="20481" spans="11:13" x14ac:dyDescent="0.35">
      <c r="K20481" s="293"/>
      <c r="M20481" s="290"/>
    </row>
    <row r="20482" spans="11:13" x14ac:dyDescent="0.35">
      <c r="K20482" s="293"/>
      <c r="M20482" s="290"/>
    </row>
    <row r="20483" spans="11:13" x14ac:dyDescent="0.35">
      <c r="K20483" s="293"/>
      <c r="M20483" s="290"/>
    </row>
    <row r="20484" spans="11:13" x14ac:dyDescent="0.35">
      <c r="K20484" s="293"/>
      <c r="M20484" s="290"/>
    </row>
    <row r="20485" spans="11:13" x14ac:dyDescent="0.35">
      <c r="K20485" s="293"/>
      <c r="M20485" s="290"/>
    </row>
    <row r="20486" spans="11:13" x14ac:dyDescent="0.35">
      <c r="K20486" s="293"/>
      <c r="M20486" s="290"/>
    </row>
    <row r="20487" spans="11:13" x14ac:dyDescent="0.35">
      <c r="K20487" s="293"/>
      <c r="M20487" s="290"/>
    </row>
    <row r="20488" spans="11:13" x14ac:dyDescent="0.35">
      <c r="K20488" s="293"/>
      <c r="M20488" s="290"/>
    </row>
    <row r="20489" spans="11:13" x14ac:dyDescent="0.35">
      <c r="K20489" s="293"/>
      <c r="M20489" s="290"/>
    </row>
    <row r="20490" spans="11:13" x14ac:dyDescent="0.35">
      <c r="K20490" s="293"/>
      <c r="M20490" s="290"/>
    </row>
    <row r="20491" spans="11:13" x14ac:dyDescent="0.35">
      <c r="K20491" s="293"/>
      <c r="M20491" s="290"/>
    </row>
    <row r="20492" spans="11:13" x14ac:dyDescent="0.35">
      <c r="K20492" s="293"/>
      <c r="M20492" s="290"/>
    </row>
    <row r="20493" spans="11:13" x14ac:dyDescent="0.35">
      <c r="K20493" s="293"/>
      <c r="M20493" s="290"/>
    </row>
    <row r="20494" spans="11:13" x14ac:dyDescent="0.35">
      <c r="K20494" s="293"/>
      <c r="M20494" s="290"/>
    </row>
    <row r="20495" spans="11:13" x14ac:dyDescent="0.35">
      <c r="K20495" s="293"/>
      <c r="M20495" s="290"/>
    </row>
    <row r="20496" spans="11:13" x14ac:dyDescent="0.35">
      <c r="K20496" s="293"/>
      <c r="M20496" s="290"/>
    </row>
    <row r="20497" spans="11:13" x14ac:dyDescent="0.35">
      <c r="K20497" s="293"/>
      <c r="M20497" s="290"/>
    </row>
    <row r="20498" spans="11:13" x14ac:dyDescent="0.35">
      <c r="K20498" s="293"/>
      <c r="M20498" s="290"/>
    </row>
    <row r="20499" spans="11:13" x14ac:dyDescent="0.35">
      <c r="K20499" s="293"/>
      <c r="M20499" s="290"/>
    </row>
    <row r="20500" spans="11:13" x14ac:dyDescent="0.35">
      <c r="K20500" s="293"/>
      <c r="M20500" s="290"/>
    </row>
    <row r="20501" spans="11:13" x14ac:dyDescent="0.35">
      <c r="K20501" s="293"/>
      <c r="M20501" s="290"/>
    </row>
    <row r="20502" spans="11:13" x14ac:dyDescent="0.35">
      <c r="K20502" s="293"/>
      <c r="M20502" s="290"/>
    </row>
    <row r="20503" spans="11:13" x14ac:dyDescent="0.35">
      <c r="K20503" s="293"/>
      <c r="M20503" s="290"/>
    </row>
    <row r="20504" spans="11:13" x14ac:dyDescent="0.35">
      <c r="K20504" s="293"/>
      <c r="M20504" s="290"/>
    </row>
    <row r="20505" spans="11:13" x14ac:dyDescent="0.35">
      <c r="K20505" s="293"/>
      <c r="M20505" s="290"/>
    </row>
    <row r="20506" spans="11:13" x14ac:dyDescent="0.35">
      <c r="K20506" s="293"/>
      <c r="M20506" s="290"/>
    </row>
    <row r="20507" spans="11:13" x14ac:dyDescent="0.35">
      <c r="K20507" s="293"/>
      <c r="M20507" s="290"/>
    </row>
    <row r="20508" spans="11:13" x14ac:dyDescent="0.35">
      <c r="K20508" s="293"/>
      <c r="M20508" s="290"/>
    </row>
    <row r="20509" spans="11:13" x14ac:dyDescent="0.35">
      <c r="K20509" s="293"/>
      <c r="M20509" s="290"/>
    </row>
    <row r="20510" spans="11:13" x14ac:dyDescent="0.35">
      <c r="K20510" s="293"/>
      <c r="M20510" s="290"/>
    </row>
    <row r="20511" spans="11:13" x14ac:dyDescent="0.35">
      <c r="K20511" s="293"/>
      <c r="M20511" s="290"/>
    </row>
    <row r="20512" spans="11:13" x14ac:dyDescent="0.35">
      <c r="K20512" s="293"/>
      <c r="M20512" s="290"/>
    </row>
    <row r="20513" spans="11:13" x14ac:dyDescent="0.35">
      <c r="K20513" s="293"/>
      <c r="M20513" s="290"/>
    </row>
    <row r="20514" spans="11:13" x14ac:dyDescent="0.35">
      <c r="K20514" s="293"/>
      <c r="M20514" s="290"/>
    </row>
    <row r="20515" spans="11:13" x14ac:dyDescent="0.35">
      <c r="K20515" s="293"/>
      <c r="M20515" s="290"/>
    </row>
    <row r="20516" spans="11:13" x14ac:dyDescent="0.35">
      <c r="K20516" s="293"/>
      <c r="M20516" s="290"/>
    </row>
    <row r="20517" spans="11:13" x14ac:dyDescent="0.35">
      <c r="K20517" s="293"/>
      <c r="M20517" s="290"/>
    </row>
    <row r="20518" spans="11:13" x14ac:dyDescent="0.35">
      <c r="K20518" s="293"/>
      <c r="M20518" s="290"/>
    </row>
    <row r="20519" spans="11:13" x14ac:dyDescent="0.35">
      <c r="K20519" s="293"/>
      <c r="M20519" s="290"/>
    </row>
    <row r="20520" spans="11:13" x14ac:dyDescent="0.35">
      <c r="K20520" s="293"/>
      <c r="M20520" s="290"/>
    </row>
    <row r="20521" spans="11:13" x14ac:dyDescent="0.35">
      <c r="K20521" s="293"/>
      <c r="M20521" s="290"/>
    </row>
    <row r="20522" spans="11:13" x14ac:dyDescent="0.35">
      <c r="K20522" s="293"/>
      <c r="M20522" s="290"/>
    </row>
    <row r="20523" spans="11:13" x14ac:dyDescent="0.35">
      <c r="K20523" s="293"/>
      <c r="M20523" s="290"/>
    </row>
    <row r="20524" spans="11:13" x14ac:dyDescent="0.35">
      <c r="K20524" s="293"/>
      <c r="M20524" s="290"/>
    </row>
    <row r="20525" spans="11:13" x14ac:dyDescent="0.35">
      <c r="K20525" s="293"/>
      <c r="M20525" s="290"/>
    </row>
    <row r="20526" spans="11:13" x14ac:dyDescent="0.35">
      <c r="K20526" s="293"/>
      <c r="M20526" s="290"/>
    </row>
    <row r="20527" spans="11:13" x14ac:dyDescent="0.35">
      <c r="K20527" s="293"/>
      <c r="M20527" s="290"/>
    </row>
    <row r="20528" spans="11:13" x14ac:dyDescent="0.35">
      <c r="K20528" s="293"/>
      <c r="M20528" s="290"/>
    </row>
    <row r="20529" spans="11:13" x14ac:dyDescent="0.35">
      <c r="K20529" s="293"/>
      <c r="M20529" s="290"/>
    </row>
    <row r="20530" spans="11:13" x14ac:dyDescent="0.35">
      <c r="K20530" s="293"/>
      <c r="M20530" s="290"/>
    </row>
    <row r="20531" spans="11:13" x14ac:dyDescent="0.35">
      <c r="K20531" s="293"/>
      <c r="M20531" s="290"/>
    </row>
    <row r="20532" spans="11:13" x14ac:dyDescent="0.35">
      <c r="K20532" s="293"/>
      <c r="M20532" s="290"/>
    </row>
    <row r="20533" spans="11:13" x14ac:dyDescent="0.35">
      <c r="K20533" s="293"/>
      <c r="M20533" s="290"/>
    </row>
    <row r="20534" spans="11:13" x14ac:dyDescent="0.35">
      <c r="K20534" s="293"/>
      <c r="M20534" s="290"/>
    </row>
    <row r="20535" spans="11:13" x14ac:dyDescent="0.35">
      <c r="K20535" s="293"/>
      <c r="M20535" s="290"/>
    </row>
    <row r="20536" spans="11:13" x14ac:dyDescent="0.35">
      <c r="K20536" s="293"/>
      <c r="M20536" s="290"/>
    </row>
    <row r="20537" spans="11:13" x14ac:dyDescent="0.35">
      <c r="K20537" s="293"/>
      <c r="M20537" s="290"/>
    </row>
    <row r="20538" spans="11:13" x14ac:dyDescent="0.35">
      <c r="K20538" s="293"/>
      <c r="M20538" s="290"/>
    </row>
    <row r="20539" spans="11:13" x14ac:dyDescent="0.35">
      <c r="K20539" s="293"/>
      <c r="M20539" s="290"/>
    </row>
    <row r="20540" spans="11:13" x14ac:dyDescent="0.35">
      <c r="K20540" s="293"/>
      <c r="M20540" s="290"/>
    </row>
    <row r="20541" spans="11:13" x14ac:dyDescent="0.35">
      <c r="K20541" s="293"/>
      <c r="M20541" s="290"/>
    </row>
    <row r="20542" spans="11:13" x14ac:dyDescent="0.35">
      <c r="K20542" s="293"/>
      <c r="M20542" s="290"/>
    </row>
    <row r="20543" spans="11:13" x14ac:dyDescent="0.35">
      <c r="K20543" s="293"/>
      <c r="M20543" s="290"/>
    </row>
    <row r="20544" spans="11:13" x14ac:dyDescent="0.35">
      <c r="K20544" s="293"/>
      <c r="M20544" s="290"/>
    </row>
    <row r="20545" spans="11:13" x14ac:dyDescent="0.35">
      <c r="K20545" s="293"/>
      <c r="M20545" s="290"/>
    </row>
    <row r="20546" spans="11:13" x14ac:dyDescent="0.35">
      <c r="K20546" s="293"/>
      <c r="M20546" s="290"/>
    </row>
    <row r="20547" spans="11:13" x14ac:dyDescent="0.35">
      <c r="K20547" s="293"/>
      <c r="M20547" s="290"/>
    </row>
    <row r="20548" spans="11:13" x14ac:dyDescent="0.35">
      <c r="K20548" s="293"/>
      <c r="M20548" s="290"/>
    </row>
    <row r="20549" spans="11:13" x14ac:dyDescent="0.35">
      <c r="K20549" s="293"/>
      <c r="M20549" s="290"/>
    </row>
    <row r="20550" spans="11:13" x14ac:dyDescent="0.35">
      <c r="K20550" s="293"/>
      <c r="M20550" s="290"/>
    </row>
    <row r="20551" spans="11:13" x14ac:dyDescent="0.35">
      <c r="K20551" s="293"/>
      <c r="M20551" s="290"/>
    </row>
    <row r="20552" spans="11:13" x14ac:dyDescent="0.35">
      <c r="K20552" s="293"/>
      <c r="M20552" s="290"/>
    </row>
    <row r="20553" spans="11:13" x14ac:dyDescent="0.35">
      <c r="K20553" s="293"/>
      <c r="M20553" s="290"/>
    </row>
    <row r="20554" spans="11:13" x14ac:dyDescent="0.35">
      <c r="K20554" s="293"/>
      <c r="M20554" s="290"/>
    </row>
    <row r="20555" spans="11:13" x14ac:dyDescent="0.35">
      <c r="K20555" s="293"/>
      <c r="M20555" s="290"/>
    </row>
    <row r="20556" spans="11:13" x14ac:dyDescent="0.35">
      <c r="K20556" s="293"/>
      <c r="M20556" s="290"/>
    </row>
    <row r="20557" spans="11:13" x14ac:dyDescent="0.35">
      <c r="K20557" s="293"/>
      <c r="M20557" s="290"/>
    </row>
    <row r="20558" spans="11:13" x14ac:dyDescent="0.35">
      <c r="K20558" s="293"/>
      <c r="M20558" s="290"/>
    </row>
    <row r="20559" spans="11:13" x14ac:dyDescent="0.35">
      <c r="K20559" s="293"/>
      <c r="M20559" s="290"/>
    </row>
    <row r="20560" spans="11:13" x14ac:dyDescent="0.35">
      <c r="K20560" s="293"/>
      <c r="M20560" s="290"/>
    </row>
    <row r="20561" spans="11:13" x14ac:dyDescent="0.35">
      <c r="K20561" s="293"/>
      <c r="M20561" s="290"/>
    </row>
    <row r="20562" spans="11:13" x14ac:dyDescent="0.35">
      <c r="K20562" s="293"/>
      <c r="M20562" s="290"/>
    </row>
    <row r="20563" spans="11:13" x14ac:dyDescent="0.35">
      <c r="K20563" s="293"/>
      <c r="M20563" s="290"/>
    </row>
    <row r="20564" spans="11:13" x14ac:dyDescent="0.35">
      <c r="K20564" s="293"/>
      <c r="M20564" s="290"/>
    </row>
    <row r="20565" spans="11:13" x14ac:dyDescent="0.35">
      <c r="K20565" s="293"/>
      <c r="M20565" s="290"/>
    </row>
    <row r="20566" spans="11:13" x14ac:dyDescent="0.35">
      <c r="K20566" s="293"/>
      <c r="M20566" s="290"/>
    </row>
    <row r="20567" spans="11:13" x14ac:dyDescent="0.35">
      <c r="K20567" s="293"/>
      <c r="M20567" s="290"/>
    </row>
    <row r="20568" spans="11:13" x14ac:dyDescent="0.35">
      <c r="K20568" s="293"/>
      <c r="M20568" s="290"/>
    </row>
    <row r="20569" spans="11:13" x14ac:dyDescent="0.35">
      <c r="K20569" s="293"/>
      <c r="M20569" s="290"/>
    </row>
    <row r="20570" spans="11:13" x14ac:dyDescent="0.35">
      <c r="K20570" s="293"/>
      <c r="M20570" s="290"/>
    </row>
    <row r="20571" spans="11:13" x14ac:dyDescent="0.35">
      <c r="K20571" s="293"/>
      <c r="M20571" s="290"/>
    </row>
    <row r="20572" spans="11:13" x14ac:dyDescent="0.35">
      <c r="K20572" s="293"/>
      <c r="M20572" s="290"/>
    </row>
    <row r="20573" spans="11:13" x14ac:dyDescent="0.35">
      <c r="K20573" s="293"/>
      <c r="M20573" s="290"/>
    </row>
    <row r="20574" spans="11:13" x14ac:dyDescent="0.35">
      <c r="K20574" s="293"/>
      <c r="M20574" s="290"/>
    </row>
    <row r="20575" spans="11:13" x14ac:dyDescent="0.35">
      <c r="K20575" s="293"/>
      <c r="M20575" s="290"/>
    </row>
    <row r="20576" spans="11:13" x14ac:dyDescent="0.35">
      <c r="K20576" s="293"/>
      <c r="M20576" s="290"/>
    </row>
    <row r="20577" spans="11:13" x14ac:dyDescent="0.35">
      <c r="K20577" s="293"/>
      <c r="M20577" s="290"/>
    </row>
    <row r="20578" spans="11:13" x14ac:dyDescent="0.35">
      <c r="K20578" s="293"/>
      <c r="M20578" s="290"/>
    </row>
    <row r="20579" spans="11:13" x14ac:dyDescent="0.35">
      <c r="K20579" s="293"/>
      <c r="M20579" s="290"/>
    </row>
    <row r="20580" spans="11:13" x14ac:dyDescent="0.35">
      <c r="K20580" s="293"/>
      <c r="M20580" s="290"/>
    </row>
    <row r="20581" spans="11:13" x14ac:dyDescent="0.35">
      <c r="K20581" s="293"/>
      <c r="M20581" s="290"/>
    </row>
    <row r="20582" spans="11:13" x14ac:dyDescent="0.35">
      <c r="K20582" s="293"/>
      <c r="M20582" s="290"/>
    </row>
    <row r="20583" spans="11:13" x14ac:dyDescent="0.35">
      <c r="K20583" s="293"/>
      <c r="M20583" s="290"/>
    </row>
    <row r="20584" spans="11:13" x14ac:dyDescent="0.35">
      <c r="K20584" s="293"/>
      <c r="M20584" s="290"/>
    </row>
    <row r="20585" spans="11:13" x14ac:dyDescent="0.35">
      <c r="K20585" s="293"/>
      <c r="M20585" s="290"/>
    </row>
    <row r="20586" spans="11:13" x14ac:dyDescent="0.35">
      <c r="K20586" s="293"/>
      <c r="M20586" s="290"/>
    </row>
    <row r="20587" spans="11:13" x14ac:dyDescent="0.35">
      <c r="K20587" s="293"/>
      <c r="M20587" s="290"/>
    </row>
    <row r="20588" spans="11:13" x14ac:dyDescent="0.35">
      <c r="K20588" s="293"/>
      <c r="M20588" s="290"/>
    </row>
    <row r="20589" spans="11:13" x14ac:dyDescent="0.35">
      <c r="K20589" s="293"/>
      <c r="M20589" s="290"/>
    </row>
    <row r="20590" spans="11:13" x14ac:dyDescent="0.35">
      <c r="K20590" s="293"/>
      <c r="M20590" s="290"/>
    </row>
    <row r="20591" spans="11:13" x14ac:dyDescent="0.35">
      <c r="K20591" s="293"/>
      <c r="M20591" s="290"/>
    </row>
    <row r="20592" spans="11:13" x14ac:dyDescent="0.35">
      <c r="K20592" s="293"/>
      <c r="M20592" s="290"/>
    </row>
    <row r="20593" spans="11:13" x14ac:dyDescent="0.35">
      <c r="K20593" s="293"/>
      <c r="M20593" s="290"/>
    </row>
    <row r="20594" spans="11:13" x14ac:dyDescent="0.35">
      <c r="K20594" s="293"/>
      <c r="M20594" s="290"/>
    </row>
    <row r="20595" spans="11:13" x14ac:dyDescent="0.35">
      <c r="K20595" s="293"/>
      <c r="M20595" s="290"/>
    </row>
    <row r="20596" spans="11:13" x14ac:dyDescent="0.35">
      <c r="K20596" s="293"/>
      <c r="M20596" s="290"/>
    </row>
    <row r="20597" spans="11:13" x14ac:dyDescent="0.35">
      <c r="K20597" s="293"/>
      <c r="M20597" s="290"/>
    </row>
    <row r="20598" spans="11:13" x14ac:dyDescent="0.35">
      <c r="K20598" s="293"/>
      <c r="M20598" s="290"/>
    </row>
    <row r="20599" spans="11:13" x14ac:dyDescent="0.35">
      <c r="K20599" s="293"/>
      <c r="M20599" s="290"/>
    </row>
    <row r="20600" spans="11:13" x14ac:dyDescent="0.35">
      <c r="K20600" s="293"/>
      <c r="M20600" s="290"/>
    </row>
    <row r="20601" spans="11:13" x14ac:dyDescent="0.35">
      <c r="K20601" s="293"/>
      <c r="M20601" s="290"/>
    </row>
    <row r="20602" spans="11:13" x14ac:dyDescent="0.35">
      <c r="K20602" s="293"/>
      <c r="M20602" s="290"/>
    </row>
    <row r="20603" spans="11:13" x14ac:dyDescent="0.35">
      <c r="K20603" s="293"/>
      <c r="M20603" s="290"/>
    </row>
    <row r="20604" spans="11:13" x14ac:dyDescent="0.35">
      <c r="K20604" s="293"/>
      <c r="M20604" s="290"/>
    </row>
    <row r="20605" spans="11:13" x14ac:dyDescent="0.35">
      <c r="K20605" s="293"/>
      <c r="M20605" s="290"/>
    </row>
    <row r="20606" spans="11:13" x14ac:dyDescent="0.35">
      <c r="K20606" s="293"/>
      <c r="M20606" s="290"/>
    </row>
    <row r="20607" spans="11:13" x14ac:dyDescent="0.35">
      <c r="K20607" s="293"/>
      <c r="M20607" s="290"/>
    </row>
    <row r="20608" spans="11:13" x14ac:dyDescent="0.35">
      <c r="K20608" s="293"/>
      <c r="M20608" s="290"/>
    </row>
    <row r="20609" spans="11:13" x14ac:dyDescent="0.35">
      <c r="K20609" s="293"/>
      <c r="M20609" s="290"/>
    </row>
    <row r="20610" spans="11:13" x14ac:dyDescent="0.35">
      <c r="K20610" s="293"/>
      <c r="M20610" s="290"/>
    </row>
    <row r="20611" spans="11:13" x14ac:dyDescent="0.35">
      <c r="K20611" s="293"/>
      <c r="M20611" s="290"/>
    </row>
    <row r="20612" spans="11:13" x14ac:dyDescent="0.35">
      <c r="K20612" s="293"/>
      <c r="M20612" s="290"/>
    </row>
    <row r="20613" spans="11:13" x14ac:dyDescent="0.35">
      <c r="K20613" s="293"/>
      <c r="M20613" s="290"/>
    </row>
    <row r="20614" spans="11:13" x14ac:dyDescent="0.35">
      <c r="K20614" s="293"/>
      <c r="M20614" s="290"/>
    </row>
    <row r="20615" spans="11:13" x14ac:dyDescent="0.35">
      <c r="K20615" s="293"/>
      <c r="M20615" s="290"/>
    </row>
    <row r="20616" spans="11:13" x14ac:dyDescent="0.35">
      <c r="K20616" s="293"/>
      <c r="M20616" s="290"/>
    </row>
    <row r="20617" spans="11:13" x14ac:dyDescent="0.35">
      <c r="K20617" s="293"/>
      <c r="M20617" s="290"/>
    </row>
    <row r="20618" spans="11:13" x14ac:dyDescent="0.35">
      <c r="K20618" s="293"/>
      <c r="M20618" s="290"/>
    </row>
    <row r="20619" spans="11:13" x14ac:dyDescent="0.35">
      <c r="K20619" s="293"/>
      <c r="M20619" s="290"/>
    </row>
    <row r="20620" spans="11:13" x14ac:dyDescent="0.35">
      <c r="K20620" s="293"/>
      <c r="M20620" s="290"/>
    </row>
    <row r="20621" spans="11:13" x14ac:dyDescent="0.35">
      <c r="K20621" s="293"/>
      <c r="M20621" s="290"/>
    </row>
    <row r="20622" spans="11:13" x14ac:dyDescent="0.35">
      <c r="K20622" s="293"/>
      <c r="M20622" s="290"/>
    </row>
    <row r="20623" spans="11:13" x14ac:dyDescent="0.35">
      <c r="K20623" s="293"/>
      <c r="M20623" s="290"/>
    </row>
    <row r="20624" spans="11:13" x14ac:dyDescent="0.35">
      <c r="K20624" s="293"/>
      <c r="M20624" s="290"/>
    </row>
    <row r="20625" spans="11:13" x14ac:dyDescent="0.35">
      <c r="K20625" s="293"/>
      <c r="M20625" s="290"/>
    </row>
    <row r="20626" spans="11:13" x14ac:dyDescent="0.35">
      <c r="K20626" s="293"/>
      <c r="M20626" s="290"/>
    </row>
    <row r="20627" spans="11:13" x14ac:dyDescent="0.35">
      <c r="K20627" s="293"/>
      <c r="M20627" s="290"/>
    </row>
    <row r="20628" spans="11:13" x14ac:dyDescent="0.35">
      <c r="K20628" s="293"/>
      <c r="M20628" s="290"/>
    </row>
    <row r="20629" spans="11:13" x14ac:dyDescent="0.35">
      <c r="K20629" s="293"/>
      <c r="M20629" s="290"/>
    </row>
    <row r="20630" spans="11:13" x14ac:dyDescent="0.35">
      <c r="K20630" s="293"/>
      <c r="M20630" s="290"/>
    </row>
    <row r="20631" spans="11:13" x14ac:dyDescent="0.35">
      <c r="K20631" s="293"/>
      <c r="M20631" s="290"/>
    </row>
    <row r="20632" spans="11:13" x14ac:dyDescent="0.35">
      <c r="K20632" s="293"/>
      <c r="M20632" s="290"/>
    </row>
    <row r="20633" spans="11:13" x14ac:dyDescent="0.35">
      <c r="K20633" s="293"/>
      <c r="M20633" s="290"/>
    </row>
    <row r="20634" spans="11:13" x14ac:dyDescent="0.35">
      <c r="K20634" s="293"/>
      <c r="M20634" s="290"/>
    </row>
    <row r="20635" spans="11:13" x14ac:dyDescent="0.35">
      <c r="K20635" s="293"/>
      <c r="M20635" s="290"/>
    </row>
    <row r="20636" spans="11:13" x14ac:dyDescent="0.35">
      <c r="K20636" s="293"/>
      <c r="M20636" s="290"/>
    </row>
    <row r="20637" spans="11:13" x14ac:dyDescent="0.35">
      <c r="K20637" s="293"/>
      <c r="M20637" s="290"/>
    </row>
    <row r="20638" spans="11:13" x14ac:dyDescent="0.35">
      <c r="K20638" s="293"/>
      <c r="M20638" s="290"/>
    </row>
    <row r="20639" spans="11:13" x14ac:dyDescent="0.35">
      <c r="K20639" s="293"/>
      <c r="M20639" s="290"/>
    </row>
    <row r="20640" spans="11:13" x14ac:dyDescent="0.35">
      <c r="K20640" s="293"/>
      <c r="M20640" s="290"/>
    </row>
    <row r="20641" spans="11:13" x14ac:dyDescent="0.35">
      <c r="K20641" s="293"/>
      <c r="M20641" s="290"/>
    </row>
    <row r="20642" spans="11:13" x14ac:dyDescent="0.35">
      <c r="K20642" s="293"/>
      <c r="M20642" s="290"/>
    </row>
    <row r="20643" spans="11:13" x14ac:dyDescent="0.35">
      <c r="K20643" s="293"/>
      <c r="M20643" s="290"/>
    </row>
    <row r="20644" spans="11:13" x14ac:dyDescent="0.35">
      <c r="K20644" s="293"/>
      <c r="M20644" s="290"/>
    </row>
    <row r="20645" spans="11:13" x14ac:dyDescent="0.35">
      <c r="K20645" s="293"/>
      <c r="M20645" s="290"/>
    </row>
    <row r="20646" spans="11:13" x14ac:dyDescent="0.35">
      <c r="K20646" s="293"/>
      <c r="M20646" s="290"/>
    </row>
    <row r="20647" spans="11:13" x14ac:dyDescent="0.35">
      <c r="K20647" s="293"/>
      <c r="M20647" s="290"/>
    </row>
    <row r="20648" spans="11:13" x14ac:dyDescent="0.35">
      <c r="K20648" s="293"/>
      <c r="M20648" s="290"/>
    </row>
    <row r="20649" spans="11:13" x14ac:dyDescent="0.35">
      <c r="K20649" s="293"/>
      <c r="M20649" s="290"/>
    </row>
    <row r="20650" spans="11:13" x14ac:dyDescent="0.35">
      <c r="K20650" s="293"/>
      <c r="M20650" s="290"/>
    </row>
    <row r="20651" spans="11:13" x14ac:dyDescent="0.35">
      <c r="K20651" s="293"/>
      <c r="M20651" s="290"/>
    </row>
    <row r="20652" spans="11:13" x14ac:dyDescent="0.35">
      <c r="K20652" s="293"/>
      <c r="M20652" s="290"/>
    </row>
    <row r="20653" spans="11:13" x14ac:dyDescent="0.35">
      <c r="K20653" s="293"/>
      <c r="M20653" s="290"/>
    </row>
    <row r="20654" spans="11:13" x14ac:dyDescent="0.35">
      <c r="K20654" s="293"/>
      <c r="M20654" s="290"/>
    </row>
    <row r="20655" spans="11:13" x14ac:dyDescent="0.35">
      <c r="K20655" s="293"/>
      <c r="M20655" s="290"/>
    </row>
    <row r="20656" spans="11:13" x14ac:dyDescent="0.35">
      <c r="K20656" s="293"/>
      <c r="M20656" s="290"/>
    </row>
    <row r="20657" spans="11:13" x14ac:dyDescent="0.35">
      <c r="K20657" s="293"/>
      <c r="M20657" s="290"/>
    </row>
    <row r="20658" spans="11:13" x14ac:dyDescent="0.35">
      <c r="K20658" s="293"/>
      <c r="M20658" s="290"/>
    </row>
    <row r="20659" spans="11:13" x14ac:dyDescent="0.35">
      <c r="K20659" s="293"/>
      <c r="M20659" s="290"/>
    </row>
    <row r="20660" spans="11:13" x14ac:dyDescent="0.35">
      <c r="K20660" s="293"/>
      <c r="M20660" s="290"/>
    </row>
    <row r="20661" spans="11:13" x14ac:dyDescent="0.35">
      <c r="K20661" s="293"/>
      <c r="M20661" s="290"/>
    </row>
    <row r="20662" spans="11:13" x14ac:dyDescent="0.35">
      <c r="K20662" s="293"/>
      <c r="M20662" s="290"/>
    </row>
    <row r="20663" spans="11:13" x14ac:dyDescent="0.35">
      <c r="K20663" s="293"/>
      <c r="M20663" s="290"/>
    </row>
    <row r="20664" spans="11:13" x14ac:dyDescent="0.35">
      <c r="K20664" s="293"/>
      <c r="M20664" s="290"/>
    </row>
    <row r="20665" spans="11:13" x14ac:dyDescent="0.35">
      <c r="K20665" s="293"/>
      <c r="M20665" s="290"/>
    </row>
    <row r="20666" spans="11:13" x14ac:dyDescent="0.35">
      <c r="K20666" s="293"/>
      <c r="M20666" s="290"/>
    </row>
    <row r="20667" spans="11:13" x14ac:dyDescent="0.35">
      <c r="K20667" s="293"/>
      <c r="M20667" s="290"/>
    </row>
    <row r="20668" spans="11:13" x14ac:dyDescent="0.35">
      <c r="K20668" s="293"/>
      <c r="M20668" s="290"/>
    </row>
    <row r="20669" spans="11:13" x14ac:dyDescent="0.35">
      <c r="K20669" s="293"/>
      <c r="M20669" s="290"/>
    </row>
    <row r="20670" spans="11:13" x14ac:dyDescent="0.35">
      <c r="K20670" s="293"/>
      <c r="M20670" s="290"/>
    </row>
    <row r="20671" spans="11:13" x14ac:dyDescent="0.35">
      <c r="K20671" s="293"/>
      <c r="M20671" s="290"/>
    </row>
    <row r="20672" spans="11:13" x14ac:dyDescent="0.35">
      <c r="K20672" s="293"/>
      <c r="M20672" s="290"/>
    </row>
    <row r="20673" spans="11:13" x14ac:dyDescent="0.35">
      <c r="K20673" s="293"/>
      <c r="M20673" s="290"/>
    </row>
    <row r="20674" spans="11:13" x14ac:dyDescent="0.35">
      <c r="K20674" s="293"/>
      <c r="M20674" s="290"/>
    </row>
    <row r="20675" spans="11:13" x14ac:dyDescent="0.35">
      <c r="K20675" s="293"/>
      <c r="M20675" s="290"/>
    </row>
    <row r="20676" spans="11:13" x14ac:dyDescent="0.35">
      <c r="K20676" s="293"/>
      <c r="M20676" s="290"/>
    </row>
    <row r="20677" spans="11:13" x14ac:dyDescent="0.35">
      <c r="K20677" s="293"/>
      <c r="M20677" s="290"/>
    </row>
    <row r="20678" spans="11:13" x14ac:dyDescent="0.35">
      <c r="K20678" s="293"/>
      <c r="M20678" s="290"/>
    </row>
    <row r="20679" spans="11:13" x14ac:dyDescent="0.35">
      <c r="K20679" s="293"/>
      <c r="M20679" s="290"/>
    </row>
    <row r="20680" spans="11:13" x14ac:dyDescent="0.35">
      <c r="K20680" s="293"/>
      <c r="M20680" s="290"/>
    </row>
    <row r="20681" spans="11:13" x14ac:dyDescent="0.35">
      <c r="K20681" s="293"/>
      <c r="M20681" s="290"/>
    </row>
    <row r="20682" spans="11:13" x14ac:dyDescent="0.35">
      <c r="K20682" s="293"/>
      <c r="M20682" s="290"/>
    </row>
    <row r="20683" spans="11:13" x14ac:dyDescent="0.35">
      <c r="K20683" s="293"/>
      <c r="M20683" s="290"/>
    </row>
    <row r="20684" spans="11:13" x14ac:dyDescent="0.35">
      <c r="K20684" s="293"/>
      <c r="M20684" s="290"/>
    </row>
    <row r="20685" spans="11:13" x14ac:dyDescent="0.35">
      <c r="K20685" s="293"/>
      <c r="M20685" s="290"/>
    </row>
    <row r="20686" spans="11:13" x14ac:dyDescent="0.35">
      <c r="K20686" s="293"/>
      <c r="M20686" s="290"/>
    </row>
    <row r="20687" spans="11:13" x14ac:dyDescent="0.35">
      <c r="K20687" s="293"/>
      <c r="M20687" s="290"/>
    </row>
    <row r="20688" spans="11:13" x14ac:dyDescent="0.35">
      <c r="K20688" s="293"/>
      <c r="M20688" s="290"/>
    </row>
    <row r="20689" spans="11:13" x14ac:dyDescent="0.35">
      <c r="K20689" s="293"/>
      <c r="M20689" s="290"/>
    </row>
    <row r="20690" spans="11:13" x14ac:dyDescent="0.35">
      <c r="K20690" s="293"/>
      <c r="M20690" s="290"/>
    </row>
    <row r="20691" spans="11:13" x14ac:dyDescent="0.35">
      <c r="K20691" s="293"/>
      <c r="M20691" s="290"/>
    </row>
    <row r="20692" spans="11:13" x14ac:dyDescent="0.35">
      <c r="K20692" s="293"/>
      <c r="M20692" s="290"/>
    </row>
    <row r="20693" spans="11:13" x14ac:dyDescent="0.35">
      <c r="K20693" s="293"/>
      <c r="M20693" s="290"/>
    </row>
    <row r="20694" spans="11:13" x14ac:dyDescent="0.35">
      <c r="K20694" s="293"/>
      <c r="M20694" s="290"/>
    </row>
    <row r="20695" spans="11:13" x14ac:dyDescent="0.35">
      <c r="K20695" s="293"/>
      <c r="M20695" s="290"/>
    </row>
    <row r="20696" spans="11:13" x14ac:dyDescent="0.35">
      <c r="K20696" s="293"/>
      <c r="M20696" s="290"/>
    </row>
    <row r="20697" spans="11:13" x14ac:dyDescent="0.35">
      <c r="K20697" s="293"/>
      <c r="M20697" s="290"/>
    </row>
    <row r="20698" spans="11:13" x14ac:dyDescent="0.35">
      <c r="K20698" s="293"/>
      <c r="M20698" s="290"/>
    </row>
    <row r="20699" spans="11:13" x14ac:dyDescent="0.35">
      <c r="K20699" s="293"/>
      <c r="M20699" s="290"/>
    </row>
    <row r="20700" spans="11:13" x14ac:dyDescent="0.35">
      <c r="K20700" s="293"/>
      <c r="M20700" s="290"/>
    </row>
    <row r="20701" spans="11:13" x14ac:dyDescent="0.35">
      <c r="K20701" s="293"/>
      <c r="M20701" s="290"/>
    </row>
    <row r="20702" spans="11:13" x14ac:dyDescent="0.35">
      <c r="K20702" s="293"/>
      <c r="M20702" s="290"/>
    </row>
    <row r="20703" spans="11:13" x14ac:dyDescent="0.35">
      <c r="K20703" s="293"/>
      <c r="M20703" s="290"/>
    </row>
    <row r="20704" spans="11:13" x14ac:dyDescent="0.35">
      <c r="K20704" s="293"/>
      <c r="M20704" s="290"/>
    </row>
    <row r="20705" spans="11:13" x14ac:dyDescent="0.35">
      <c r="K20705" s="293"/>
      <c r="M20705" s="290"/>
    </row>
    <row r="20706" spans="11:13" x14ac:dyDescent="0.35">
      <c r="K20706" s="293"/>
      <c r="M20706" s="290"/>
    </row>
    <row r="20707" spans="11:13" x14ac:dyDescent="0.35">
      <c r="K20707" s="293"/>
      <c r="M20707" s="290"/>
    </row>
    <row r="20708" spans="11:13" x14ac:dyDescent="0.35">
      <c r="K20708" s="293"/>
      <c r="M20708" s="290"/>
    </row>
    <row r="20709" spans="11:13" x14ac:dyDescent="0.35">
      <c r="K20709" s="293"/>
      <c r="M20709" s="290"/>
    </row>
    <row r="20710" spans="11:13" x14ac:dyDescent="0.35">
      <c r="K20710" s="293"/>
      <c r="M20710" s="290"/>
    </row>
    <row r="20711" spans="11:13" x14ac:dyDescent="0.35">
      <c r="K20711" s="293"/>
      <c r="M20711" s="290"/>
    </row>
    <row r="20712" spans="11:13" x14ac:dyDescent="0.35">
      <c r="K20712" s="293"/>
      <c r="M20712" s="290"/>
    </row>
    <row r="20713" spans="11:13" x14ac:dyDescent="0.35">
      <c r="K20713" s="293"/>
      <c r="M20713" s="290"/>
    </row>
    <row r="20714" spans="11:13" x14ac:dyDescent="0.35">
      <c r="K20714" s="293"/>
      <c r="M20714" s="290"/>
    </row>
    <row r="20715" spans="11:13" x14ac:dyDescent="0.35">
      <c r="K20715" s="293"/>
      <c r="M20715" s="290"/>
    </row>
    <row r="20716" spans="11:13" x14ac:dyDescent="0.35">
      <c r="K20716" s="293"/>
      <c r="M20716" s="290"/>
    </row>
    <row r="20717" spans="11:13" x14ac:dyDescent="0.35">
      <c r="K20717" s="293"/>
      <c r="M20717" s="290"/>
    </row>
    <row r="20718" spans="11:13" x14ac:dyDescent="0.35">
      <c r="K20718" s="293"/>
      <c r="M20718" s="290"/>
    </row>
    <row r="20719" spans="11:13" x14ac:dyDescent="0.35">
      <c r="K20719" s="293"/>
      <c r="M20719" s="290"/>
    </row>
    <row r="20720" spans="11:13" x14ac:dyDescent="0.35">
      <c r="K20720" s="293"/>
      <c r="M20720" s="290"/>
    </row>
    <row r="20721" spans="11:13" x14ac:dyDescent="0.35">
      <c r="K20721" s="293"/>
      <c r="M20721" s="290"/>
    </row>
    <row r="20722" spans="11:13" x14ac:dyDescent="0.35">
      <c r="K20722" s="293"/>
      <c r="M20722" s="290"/>
    </row>
    <row r="20723" spans="11:13" x14ac:dyDescent="0.35">
      <c r="K20723" s="293"/>
      <c r="M20723" s="290"/>
    </row>
    <row r="20724" spans="11:13" x14ac:dyDescent="0.35">
      <c r="K20724" s="293"/>
      <c r="M20724" s="290"/>
    </row>
    <row r="20725" spans="11:13" x14ac:dyDescent="0.35">
      <c r="K20725" s="293"/>
      <c r="M20725" s="290"/>
    </row>
    <row r="20726" spans="11:13" x14ac:dyDescent="0.35">
      <c r="K20726" s="293"/>
      <c r="M20726" s="290"/>
    </row>
    <row r="20727" spans="11:13" x14ac:dyDescent="0.35">
      <c r="K20727" s="293"/>
      <c r="M20727" s="290"/>
    </row>
    <row r="20728" spans="11:13" x14ac:dyDescent="0.35">
      <c r="K20728" s="293"/>
      <c r="M20728" s="290"/>
    </row>
    <row r="20729" spans="11:13" x14ac:dyDescent="0.35">
      <c r="K20729" s="293"/>
      <c r="M20729" s="290"/>
    </row>
    <row r="20730" spans="11:13" x14ac:dyDescent="0.35">
      <c r="K20730" s="293"/>
      <c r="M20730" s="290"/>
    </row>
    <row r="20731" spans="11:13" x14ac:dyDescent="0.35">
      <c r="K20731" s="293"/>
      <c r="M20731" s="290"/>
    </row>
    <row r="20732" spans="11:13" x14ac:dyDescent="0.35">
      <c r="K20732" s="293"/>
      <c r="M20732" s="290"/>
    </row>
    <row r="20733" spans="11:13" x14ac:dyDescent="0.35">
      <c r="K20733" s="293"/>
      <c r="M20733" s="290"/>
    </row>
    <row r="20734" spans="11:13" x14ac:dyDescent="0.35">
      <c r="K20734" s="293"/>
      <c r="M20734" s="290"/>
    </row>
    <row r="20735" spans="11:13" x14ac:dyDescent="0.35">
      <c r="K20735" s="293"/>
      <c r="M20735" s="290"/>
    </row>
    <row r="20736" spans="11:13" x14ac:dyDescent="0.35">
      <c r="K20736" s="293"/>
      <c r="M20736" s="290"/>
    </row>
    <row r="20737" spans="11:13" x14ac:dyDescent="0.35">
      <c r="K20737" s="293"/>
      <c r="M20737" s="290"/>
    </row>
    <row r="20738" spans="11:13" x14ac:dyDescent="0.35">
      <c r="K20738" s="293"/>
      <c r="M20738" s="290"/>
    </row>
    <row r="20739" spans="11:13" x14ac:dyDescent="0.35">
      <c r="K20739" s="293"/>
      <c r="M20739" s="290"/>
    </row>
    <row r="20740" spans="11:13" x14ac:dyDescent="0.35">
      <c r="K20740" s="293"/>
      <c r="M20740" s="290"/>
    </row>
    <row r="20741" spans="11:13" x14ac:dyDescent="0.35">
      <c r="K20741" s="293"/>
      <c r="M20741" s="290"/>
    </row>
    <row r="20742" spans="11:13" x14ac:dyDescent="0.35">
      <c r="K20742" s="293"/>
      <c r="M20742" s="290"/>
    </row>
    <row r="20743" spans="11:13" x14ac:dyDescent="0.35">
      <c r="K20743" s="293"/>
      <c r="M20743" s="290"/>
    </row>
    <row r="20744" spans="11:13" x14ac:dyDescent="0.35">
      <c r="K20744" s="293"/>
      <c r="M20744" s="290"/>
    </row>
    <row r="20745" spans="11:13" x14ac:dyDescent="0.35">
      <c r="K20745" s="293"/>
      <c r="M20745" s="290"/>
    </row>
    <row r="20746" spans="11:13" x14ac:dyDescent="0.35">
      <c r="K20746" s="293"/>
      <c r="M20746" s="290"/>
    </row>
    <row r="20747" spans="11:13" x14ac:dyDescent="0.35">
      <c r="K20747" s="293"/>
      <c r="M20747" s="290"/>
    </row>
    <row r="20748" spans="11:13" x14ac:dyDescent="0.35">
      <c r="K20748" s="293"/>
      <c r="M20748" s="290"/>
    </row>
    <row r="20749" spans="11:13" x14ac:dyDescent="0.35">
      <c r="K20749" s="293"/>
      <c r="M20749" s="290"/>
    </row>
    <row r="20750" spans="11:13" x14ac:dyDescent="0.35">
      <c r="K20750" s="293"/>
      <c r="M20750" s="290"/>
    </row>
    <row r="20751" spans="11:13" x14ac:dyDescent="0.35">
      <c r="K20751" s="293"/>
      <c r="M20751" s="290"/>
    </row>
    <row r="20752" spans="11:13" x14ac:dyDescent="0.35">
      <c r="K20752" s="293"/>
      <c r="M20752" s="290"/>
    </row>
    <row r="20753" spans="11:13" x14ac:dyDescent="0.35">
      <c r="K20753" s="293"/>
      <c r="M20753" s="290"/>
    </row>
    <row r="20754" spans="11:13" x14ac:dyDescent="0.35">
      <c r="K20754" s="293"/>
      <c r="M20754" s="290"/>
    </row>
    <row r="20755" spans="11:13" x14ac:dyDescent="0.35">
      <c r="K20755" s="293"/>
      <c r="M20755" s="290"/>
    </row>
    <row r="20756" spans="11:13" x14ac:dyDescent="0.35">
      <c r="K20756" s="293"/>
      <c r="M20756" s="290"/>
    </row>
    <row r="20757" spans="11:13" x14ac:dyDescent="0.35">
      <c r="K20757" s="293"/>
      <c r="M20757" s="290"/>
    </row>
    <row r="20758" spans="11:13" x14ac:dyDescent="0.35">
      <c r="K20758" s="293"/>
      <c r="M20758" s="290"/>
    </row>
    <row r="20759" spans="11:13" x14ac:dyDescent="0.35">
      <c r="K20759" s="293"/>
      <c r="M20759" s="290"/>
    </row>
    <row r="20760" spans="11:13" x14ac:dyDescent="0.35">
      <c r="K20760" s="293"/>
      <c r="M20760" s="290"/>
    </row>
    <row r="20761" spans="11:13" x14ac:dyDescent="0.35">
      <c r="K20761" s="293"/>
      <c r="M20761" s="290"/>
    </row>
    <row r="20762" spans="11:13" x14ac:dyDescent="0.35">
      <c r="K20762" s="293"/>
      <c r="M20762" s="290"/>
    </row>
    <row r="20763" spans="11:13" x14ac:dyDescent="0.35">
      <c r="K20763" s="293"/>
      <c r="M20763" s="290"/>
    </row>
    <row r="20764" spans="11:13" x14ac:dyDescent="0.35">
      <c r="K20764" s="293"/>
      <c r="M20764" s="290"/>
    </row>
    <row r="20765" spans="11:13" x14ac:dyDescent="0.35">
      <c r="K20765" s="293"/>
      <c r="M20765" s="290"/>
    </row>
    <row r="20766" spans="11:13" x14ac:dyDescent="0.35">
      <c r="K20766" s="293"/>
      <c r="M20766" s="290"/>
    </row>
    <row r="20767" spans="11:13" x14ac:dyDescent="0.35">
      <c r="K20767" s="293"/>
      <c r="M20767" s="290"/>
    </row>
    <row r="20768" spans="11:13" x14ac:dyDescent="0.35">
      <c r="K20768" s="293"/>
      <c r="M20768" s="290"/>
    </row>
    <row r="20769" spans="11:13" x14ac:dyDescent="0.35">
      <c r="K20769" s="293"/>
      <c r="M20769" s="290"/>
    </row>
    <row r="20770" spans="11:13" x14ac:dyDescent="0.35">
      <c r="K20770" s="293"/>
      <c r="M20770" s="290"/>
    </row>
    <row r="20771" spans="11:13" x14ac:dyDescent="0.35">
      <c r="K20771" s="293"/>
      <c r="M20771" s="290"/>
    </row>
    <row r="20772" spans="11:13" x14ac:dyDescent="0.35">
      <c r="K20772" s="293"/>
      <c r="M20772" s="290"/>
    </row>
    <row r="20773" spans="11:13" x14ac:dyDescent="0.35">
      <c r="K20773" s="293"/>
      <c r="M20773" s="290"/>
    </row>
    <row r="20774" spans="11:13" x14ac:dyDescent="0.35">
      <c r="K20774" s="293"/>
      <c r="M20774" s="290"/>
    </row>
    <row r="20775" spans="11:13" x14ac:dyDescent="0.35">
      <c r="K20775" s="293"/>
      <c r="M20775" s="290"/>
    </row>
    <row r="20776" spans="11:13" x14ac:dyDescent="0.35">
      <c r="K20776" s="293"/>
      <c r="M20776" s="290"/>
    </row>
    <row r="20777" spans="11:13" x14ac:dyDescent="0.35">
      <c r="K20777" s="293"/>
      <c r="M20777" s="290"/>
    </row>
    <row r="20778" spans="11:13" x14ac:dyDescent="0.35">
      <c r="K20778" s="293"/>
      <c r="M20778" s="290"/>
    </row>
    <row r="20779" spans="11:13" x14ac:dyDescent="0.35">
      <c r="K20779" s="293"/>
      <c r="M20779" s="290"/>
    </row>
    <row r="20780" spans="11:13" x14ac:dyDescent="0.35">
      <c r="K20780" s="293"/>
      <c r="M20780" s="290"/>
    </row>
    <row r="20781" spans="11:13" x14ac:dyDescent="0.35">
      <c r="K20781" s="293"/>
      <c r="M20781" s="290"/>
    </row>
    <row r="20782" spans="11:13" x14ac:dyDescent="0.35">
      <c r="K20782" s="293"/>
      <c r="M20782" s="290"/>
    </row>
    <row r="20783" spans="11:13" x14ac:dyDescent="0.35">
      <c r="K20783" s="293"/>
      <c r="M20783" s="290"/>
    </row>
    <row r="20784" spans="11:13" x14ac:dyDescent="0.35">
      <c r="K20784" s="293"/>
      <c r="M20784" s="290"/>
    </row>
    <row r="20785" spans="11:13" x14ac:dyDescent="0.35">
      <c r="K20785" s="293"/>
      <c r="M20785" s="290"/>
    </row>
    <row r="20786" spans="11:13" x14ac:dyDescent="0.35">
      <c r="K20786" s="293"/>
      <c r="M20786" s="290"/>
    </row>
    <row r="20787" spans="11:13" x14ac:dyDescent="0.35">
      <c r="K20787" s="293"/>
      <c r="M20787" s="290"/>
    </row>
    <row r="20788" spans="11:13" x14ac:dyDescent="0.35">
      <c r="K20788" s="293"/>
      <c r="M20788" s="290"/>
    </row>
    <row r="20789" spans="11:13" x14ac:dyDescent="0.35">
      <c r="K20789" s="293"/>
      <c r="M20789" s="290"/>
    </row>
    <row r="20790" spans="11:13" x14ac:dyDescent="0.35">
      <c r="K20790" s="293"/>
      <c r="M20790" s="290"/>
    </row>
    <row r="20791" spans="11:13" x14ac:dyDescent="0.35">
      <c r="K20791" s="293"/>
      <c r="M20791" s="290"/>
    </row>
    <row r="20792" spans="11:13" x14ac:dyDescent="0.35">
      <c r="K20792" s="293"/>
      <c r="M20792" s="290"/>
    </row>
    <row r="20793" spans="11:13" x14ac:dyDescent="0.35">
      <c r="K20793" s="293"/>
      <c r="M20793" s="290"/>
    </row>
    <row r="20794" spans="11:13" x14ac:dyDescent="0.35">
      <c r="K20794" s="293"/>
      <c r="M20794" s="290"/>
    </row>
    <row r="20795" spans="11:13" x14ac:dyDescent="0.35">
      <c r="K20795" s="293"/>
      <c r="M20795" s="290"/>
    </row>
    <row r="20796" spans="11:13" x14ac:dyDescent="0.35">
      <c r="K20796" s="293"/>
      <c r="M20796" s="290"/>
    </row>
    <row r="20797" spans="11:13" x14ac:dyDescent="0.35">
      <c r="K20797" s="293"/>
      <c r="M20797" s="290"/>
    </row>
    <row r="20798" spans="11:13" x14ac:dyDescent="0.35">
      <c r="K20798" s="293"/>
      <c r="M20798" s="290"/>
    </row>
    <row r="20799" spans="11:13" x14ac:dyDescent="0.35">
      <c r="K20799" s="293"/>
      <c r="M20799" s="290"/>
    </row>
    <row r="20800" spans="11:13" x14ac:dyDescent="0.35">
      <c r="K20800" s="293"/>
      <c r="M20800" s="290"/>
    </row>
    <row r="20801" spans="11:13" x14ac:dyDescent="0.35">
      <c r="K20801" s="293"/>
      <c r="M20801" s="290"/>
    </row>
    <row r="20802" spans="11:13" x14ac:dyDescent="0.35">
      <c r="K20802" s="293"/>
      <c r="M20802" s="290"/>
    </row>
    <row r="20803" spans="11:13" x14ac:dyDescent="0.35">
      <c r="K20803" s="293"/>
      <c r="M20803" s="290"/>
    </row>
    <row r="20804" spans="11:13" x14ac:dyDescent="0.35">
      <c r="K20804" s="293"/>
      <c r="M20804" s="290"/>
    </row>
    <row r="20805" spans="11:13" x14ac:dyDescent="0.35">
      <c r="K20805" s="293"/>
      <c r="M20805" s="290"/>
    </row>
    <row r="20806" spans="11:13" x14ac:dyDescent="0.35">
      <c r="K20806" s="293"/>
      <c r="M20806" s="290"/>
    </row>
    <row r="20807" spans="11:13" x14ac:dyDescent="0.35">
      <c r="K20807" s="293"/>
      <c r="M20807" s="290"/>
    </row>
    <row r="20808" spans="11:13" x14ac:dyDescent="0.35">
      <c r="K20808" s="293"/>
      <c r="M20808" s="290"/>
    </row>
    <row r="20809" spans="11:13" x14ac:dyDescent="0.35">
      <c r="K20809" s="293"/>
      <c r="M20809" s="290"/>
    </row>
    <row r="20810" spans="11:13" x14ac:dyDescent="0.35">
      <c r="K20810" s="293"/>
      <c r="M20810" s="290"/>
    </row>
    <row r="20811" spans="11:13" x14ac:dyDescent="0.35">
      <c r="K20811" s="293"/>
      <c r="M20811" s="290"/>
    </row>
    <row r="20812" spans="11:13" x14ac:dyDescent="0.35">
      <c r="K20812" s="293"/>
      <c r="M20812" s="290"/>
    </row>
    <row r="20813" spans="11:13" x14ac:dyDescent="0.35">
      <c r="K20813" s="293"/>
      <c r="M20813" s="290"/>
    </row>
    <row r="20814" spans="11:13" x14ac:dyDescent="0.35">
      <c r="K20814" s="293"/>
      <c r="M20814" s="290"/>
    </row>
    <row r="20815" spans="11:13" x14ac:dyDescent="0.35">
      <c r="K20815" s="293"/>
      <c r="M20815" s="290"/>
    </row>
    <row r="20816" spans="11:13" x14ac:dyDescent="0.35">
      <c r="K20816" s="293"/>
      <c r="M20816" s="290"/>
    </row>
    <row r="20817" spans="11:13" x14ac:dyDescent="0.35">
      <c r="K20817" s="293"/>
      <c r="M20817" s="290"/>
    </row>
    <row r="20818" spans="11:13" x14ac:dyDescent="0.35">
      <c r="K20818" s="293"/>
      <c r="M20818" s="290"/>
    </row>
    <row r="20819" spans="11:13" x14ac:dyDescent="0.35">
      <c r="K20819" s="293"/>
      <c r="M20819" s="290"/>
    </row>
    <row r="20820" spans="11:13" x14ac:dyDescent="0.35">
      <c r="K20820" s="293"/>
      <c r="M20820" s="290"/>
    </row>
    <row r="20821" spans="11:13" x14ac:dyDescent="0.35">
      <c r="K20821" s="293"/>
      <c r="M20821" s="290"/>
    </row>
    <row r="20822" spans="11:13" x14ac:dyDescent="0.35">
      <c r="K20822" s="293"/>
      <c r="M20822" s="290"/>
    </row>
    <row r="20823" spans="11:13" x14ac:dyDescent="0.35">
      <c r="K20823" s="293"/>
      <c r="M20823" s="290"/>
    </row>
    <row r="20824" spans="11:13" x14ac:dyDescent="0.35">
      <c r="K20824" s="293"/>
      <c r="M20824" s="290"/>
    </row>
    <row r="20825" spans="11:13" x14ac:dyDescent="0.35">
      <c r="K20825" s="293"/>
      <c r="M20825" s="290"/>
    </row>
    <row r="20826" spans="11:13" x14ac:dyDescent="0.35">
      <c r="K20826" s="293"/>
      <c r="M20826" s="290"/>
    </row>
    <row r="20827" spans="11:13" x14ac:dyDescent="0.35">
      <c r="K20827" s="293"/>
      <c r="M20827" s="290"/>
    </row>
    <row r="20828" spans="11:13" x14ac:dyDescent="0.35">
      <c r="K20828" s="293"/>
      <c r="M20828" s="290"/>
    </row>
    <row r="20829" spans="11:13" x14ac:dyDescent="0.35">
      <c r="K20829" s="293"/>
      <c r="M20829" s="290"/>
    </row>
    <row r="20830" spans="11:13" x14ac:dyDescent="0.35">
      <c r="K20830" s="293"/>
      <c r="M20830" s="290"/>
    </row>
    <row r="20831" spans="11:13" x14ac:dyDescent="0.35">
      <c r="K20831" s="293"/>
      <c r="M20831" s="290"/>
    </row>
    <row r="20832" spans="11:13" x14ac:dyDescent="0.35">
      <c r="K20832" s="293"/>
      <c r="M20832" s="290"/>
    </row>
    <row r="20833" spans="11:13" x14ac:dyDescent="0.35">
      <c r="K20833" s="293"/>
      <c r="M20833" s="290"/>
    </row>
    <row r="20834" spans="11:13" x14ac:dyDescent="0.35">
      <c r="K20834" s="293"/>
      <c r="M20834" s="290"/>
    </row>
    <row r="20835" spans="11:13" x14ac:dyDescent="0.35">
      <c r="K20835" s="293"/>
      <c r="M20835" s="290"/>
    </row>
    <row r="20836" spans="11:13" x14ac:dyDescent="0.35">
      <c r="K20836" s="293"/>
      <c r="M20836" s="290"/>
    </row>
    <row r="20837" spans="11:13" x14ac:dyDescent="0.35">
      <c r="K20837" s="293"/>
      <c r="M20837" s="290"/>
    </row>
    <row r="20838" spans="11:13" x14ac:dyDescent="0.35">
      <c r="K20838" s="293"/>
      <c r="M20838" s="290"/>
    </row>
    <row r="20839" spans="11:13" x14ac:dyDescent="0.35">
      <c r="K20839" s="293"/>
      <c r="M20839" s="290"/>
    </row>
    <row r="20840" spans="11:13" x14ac:dyDescent="0.35">
      <c r="K20840" s="293"/>
      <c r="M20840" s="290"/>
    </row>
    <row r="20841" spans="11:13" x14ac:dyDescent="0.35">
      <c r="K20841" s="293"/>
      <c r="M20841" s="290"/>
    </row>
    <row r="20842" spans="11:13" x14ac:dyDescent="0.35">
      <c r="K20842" s="293"/>
      <c r="M20842" s="290"/>
    </row>
    <row r="20843" spans="11:13" x14ac:dyDescent="0.35">
      <c r="K20843" s="293"/>
      <c r="M20843" s="290"/>
    </row>
    <row r="20844" spans="11:13" x14ac:dyDescent="0.35">
      <c r="K20844" s="293"/>
      <c r="M20844" s="290"/>
    </row>
    <row r="20845" spans="11:13" x14ac:dyDescent="0.35">
      <c r="K20845" s="293"/>
      <c r="M20845" s="290"/>
    </row>
    <row r="20846" spans="11:13" x14ac:dyDescent="0.35">
      <c r="K20846" s="293"/>
      <c r="M20846" s="290"/>
    </row>
    <row r="20847" spans="11:13" x14ac:dyDescent="0.35">
      <c r="K20847" s="293"/>
      <c r="M20847" s="290"/>
    </row>
    <row r="20848" spans="11:13" x14ac:dyDescent="0.35">
      <c r="K20848" s="293"/>
      <c r="M20848" s="290"/>
    </row>
    <row r="20849" spans="11:13" x14ac:dyDescent="0.35">
      <c r="K20849" s="293"/>
      <c r="M20849" s="290"/>
    </row>
    <row r="20850" spans="11:13" x14ac:dyDescent="0.35">
      <c r="K20850" s="293"/>
      <c r="M20850" s="290"/>
    </row>
    <row r="20851" spans="11:13" x14ac:dyDescent="0.35">
      <c r="K20851" s="293"/>
      <c r="M20851" s="290"/>
    </row>
    <row r="20852" spans="11:13" x14ac:dyDescent="0.35">
      <c r="K20852" s="293"/>
      <c r="M20852" s="290"/>
    </row>
    <row r="20853" spans="11:13" x14ac:dyDescent="0.35">
      <c r="K20853" s="293"/>
      <c r="M20853" s="290"/>
    </row>
    <row r="20854" spans="11:13" x14ac:dyDescent="0.35">
      <c r="K20854" s="293"/>
      <c r="M20854" s="290"/>
    </row>
    <row r="20855" spans="11:13" x14ac:dyDescent="0.35">
      <c r="K20855" s="293"/>
      <c r="M20855" s="290"/>
    </row>
    <row r="20856" spans="11:13" x14ac:dyDescent="0.35">
      <c r="K20856" s="293"/>
      <c r="M20856" s="290"/>
    </row>
    <row r="20857" spans="11:13" x14ac:dyDescent="0.35">
      <c r="K20857" s="293"/>
      <c r="M20857" s="290"/>
    </row>
    <row r="20858" spans="11:13" x14ac:dyDescent="0.35">
      <c r="K20858" s="293"/>
      <c r="M20858" s="290"/>
    </row>
    <row r="20859" spans="11:13" x14ac:dyDescent="0.35">
      <c r="K20859" s="293"/>
      <c r="M20859" s="290"/>
    </row>
    <row r="20860" spans="11:13" x14ac:dyDescent="0.35">
      <c r="K20860" s="293"/>
      <c r="M20860" s="290"/>
    </row>
    <row r="20861" spans="11:13" x14ac:dyDescent="0.35">
      <c r="K20861" s="293"/>
      <c r="M20861" s="290"/>
    </row>
    <row r="20862" spans="11:13" x14ac:dyDescent="0.35">
      <c r="K20862" s="293"/>
      <c r="M20862" s="290"/>
    </row>
    <row r="20863" spans="11:13" x14ac:dyDescent="0.35">
      <c r="K20863" s="293"/>
      <c r="M20863" s="290"/>
    </row>
    <row r="20864" spans="11:13" x14ac:dyDescent="0.35">
      <c r="K20864" s="293"/>
      <c r="M20864" s="290"/>
    </row>
    <row r="20865" spans="11:13" x14ac:dyDescent="0.35">
      <c r="K20865" s="293"/>
      <c r="M20865" s="290"/>
    </row>
    <row r="20866" spans="11:13" x14ac:dyDescent="0.35">
      <c r="K20866" s="293"/>
      <c r="M20866" s="290"/>
    </row>
    <row r="20867" spans="11:13" x14ac:dyDescent="0.35">
      <c r="K20867" s="293"/>
      <c r="M20867" s="290"/>
    </row>
    <row r="20868" spans="11:13" x14ac:dyDescent="0.35">
      <c r="K20868" s="293"/>
      <c r="M20868" s="290"/>
    </row>
    <row r="20869" spans="11:13" x14ac:dyDescent="0.35">
      <c r="K20869" s="293"/>
      <c r="M20869" s="290"/>
    </row>
    <row r="20870" spans="11:13" x14ac:dyDescent="0.35">
      <c r="K20870" s="293"/>
      <c r="M20870" s="290"/>
    </row>
    <row r="20871" spans="11:13" x14ac:dyDescent="0.35">
      <c r="K20871" s="293"/>
      <c r="M20871" s="290"/>
    </row>
    <row r="20872" spans="11:13" x14ac:dyDescent="0.35">
      <c r="K20872" s="293"/>
      <c r="M20872" s="290"/>
    </row>
    <row r="20873" spans="11:13" x14ac:dyDescent="0.35">
      <c r="K20873" s="293"/>
      <c r="M20873" s="290"/>
    </row>
    <row r="20874" spans="11:13" x14ac:dyDescent="0.35">
      <c r="K20874" s="293"/>
      <c r="M20874" s="290"/>
    </row>
    <row r="20875" spans="11:13" x14ac:dyDescent="0.35">
      <c r="K20875" s="293"/>
      <c r="M20875" s="290"/>
    </row>
    <row r="20876" spans="11:13" x14ac:dyDescent="0.35">
      <c r="K20876" s="293"/>
      <c r="M20876" s="290"/>
    </row>
    <row r="20877" spans="11:13" x14ac:dyDescent="0.35">
      <c r="K20877" s="293"/>
      <c r="M20877" s="290"/>
    </row>
    <row r="20878" spans="11:13" x14ac:dyDescent="0.35">
      <c r="K20878" s="293"/>
      <c r="M20878" s="290"/>
    </row>
    <row r="20879" spans="11:13" x14ac:dyDescent="0.35">
      <c r="K20879" s="293"/>
      <c r="M20879" s="290"/>
    </row>
    <row r="20880" spans="11:13" x14ac:dyDescent="0.35">
      <c r="K20880" s="293"/>
      <c r="M20880" s="290"/>
    </row>
    <row r="20881" spans="11:13" x14ac:dyDescent="0.35">
      <c r="K20881" s="293"/>
      <c r="M20881" s="290"/>
    </row>
    <row r="20882" spans="11:13" x14ac:dyDescent="0.35">
      <c r="K20882" s="293"/>
      <c r="M20882" s="290"/>
    </row>
    <row r="20883" spans="11:13" x14ac:dyDescent="0.35">
      <c r="K20883" s="293"/>
      <c r="M20883" s="290"/>
    </row>
    <row r="20884" spans="11:13" x14ac:dyDescent="0.35">
      <c r="K20884" s="293"/>
      <c r="M20884" s="290"/>
    </row>
    <row r="20885" spans="11:13" x14ac:dyDescent="0.35">
      <c r="K20885" s="293"/>
      <c r="M20885" s="290"/>
    </row>
    <row r="20886" spans="11:13" x14ac:dyDescent="0.35">
      <c r="K20886" s="293"/>
      <c r="M20886" s="290"/>
    </row>
    <row r="20887" spans="11:13" x14ac:dyDescent="0.35">
      <c r="K20887" s="293"/>
      <c r="M20887" s="290"/>
    </row>
    <row r="20888" spans="11:13" x14ac:dyDescent="0.35">
      <c r="K20888" s="293"/>
      <c r="M20888" s="290"/>
    </row>
    <row r="20889" spans="11:13" x14ac:dyDescent="0.35">
      <c r="K20889" s="293"/>
      <c r="M20889" s="290"/>
    </row>
    <row r="20890" spans="11:13" x14ac:dyDescent="0.35">
      <c r="K20890" s="293"/>
      <c r="M20890" s="290"/>
    </row>
    <row r="20891" spans="11:13" x14ac:dyDescent="0.35">
      <c r="K20891" s="293"/>
      <c r="M20891" s="290"/>
    </row>
    <row r="20892" spans="11:13" x14ac:dyDescent="0.35">
      <c r="K20892" s="293"/>
      <c r="M20892" s="290"/>
    </row>
    <row r="20893" spans="11:13" x14ac:dyDescent="0.35">
      <c r="K20893" s="293"/>
      <c r="M20893" s="290"/>
    </row>
    <row r="20894" spans="11:13" x14ac:dyDescent="0.35">
      <c r="K20894" s="293"/>
      <c r="M20894" s="290"/>
    </row>
    <row r="20895" spans="11:13" x14ac:dyDescent="0.35">
      <c r="K20895" s="293"/>
      <c r="M20895" s="290"/>
    </row>
    <row r="20896" spans="11:13" x14ac:dyDescent="0.35">
      <c r="K20896" s="293"/>
      <c r="M20896" s="290"/>
    </row>
    <row r="20897" spans="11:13" x14ac:dyDescent="0.35">
      <c r="K20897" s="293"/>
      <c r="M20897" s="290"/>
    </row>
    <row r="20898" spans="11:13" x14ac:dyDescent="0.35">
      <c r="K20898" s="293"/>
      <c r="M20898" s="290"/>
    </row>
    <row r="20899" spans="11:13" x14ac:dyDescent="0.35">
      <c r="K20899" s="293"/>
      <c r="M20899" s="290"/>
    </row>
    <row r="20900" spans="11:13" x14ac:dyDescent="0.35">
      <c r="K20900" s="293"/>
      <c r="M20900" s="290"/>
    </row>
    <row r="20901" spans="11:13" x14ac:dyDescent="0.35">
      <c r="K20901" s="293"/>
      <c r="M20901" s="290"/>
    </row>
    <row r="20902" spans="11:13" x14ac:dyDescent="0.35">
      <c r="K20902" s="293"/>
      <c r="M20902" s="290"/>
    </row>
    <row r="20903" spans="11:13" x14ac:dyDescent="0.35">
      <c r="K20903" s="293"/>
      <c r="M20903" s="290"/>
    </row>
    <row r="20904" spans="11:13" x14ac:dyDescent="0.35">
      <c r="K20904" s="293"/>
      <c r="M20904" s="290"/>
    </row>
    <row r="20905" spans="11:13" x14ac:dyDescent="0.35">
      <c r="K20905" s="293"/>
      <c r="M20905" s="290"/>
    </row>
    <row r="20906" spans="11:13" x14ac:dyDescent="0.35">
      <c r="K20906" s="293"/>
      <c r="M20906" s="290"/>
    </row>
    <row r="20907" spans="11:13" x14ac:dyDescent="0.35">
      <c r="K20907" s="293"/>
      <c r="M20907" s="290"/>
    </row>
    <row r="20908" spans="11:13" x14ac:dyDescent="0.35">
      <c r="K20908" s="293"/>
      <c r="M20908" s="290"/>
    </row>
    <row r="20909" spans="11:13" x14ac:dyDescent="0.35">
      <c r="K20909" s="293"/>
      <c r="M20909" s="290"/>
    </row>
    <row r="20910" spans="11:13" x14ac:dyDescent="0.35">
      <c r="K20910" s="293"/>
      <c r="M20910" s="290"/>
    </row>
    <row r="20911" spans="11:13" x14ac:dyDescent="0.35">
      <c r="K20911" s="293"/>
      <c r="M20911" s="290"/>
    </row>
    <row r="20912" spans="11:13" x14ac:dyDescent="0.35">
      <c r="K20912" s="293"/>
      <c r="M20912" s="290"/>
    </row>
    <row r="20913" spans="11:13" x14ac:dyDescent="0.35">
      <c r="K20913" s="293"/>
      <c r="M20913" s="290"/>
    </row>
    <row r="20914" spans="11:13" x14ac:dyDescent="0.35">
      <c r="K20914" s="293"/>
      <c r="M20914" s="290"/>
    </row>
    <row r="20915" spans="11:13" x14ac:dyDescent="0.35">
      <c r="K20915" s="293"/>
      <c r="M20915" s="290"/>
    </row>
    <row r="20916" spans="11:13" x14ac:dyDescent="0.35">
      <c r="K20916" s="293"/>
      <c r="M20916" s="290"/>
    </row>
    <row r="20917" spans="11:13" x14ac:dyDescent="0.35">
      <c r="K20917" s="293"/>
      <c r="M20917" s="290"/>
    </row>
    <row r="20918" spans="11:13" x14ac:dyDescent="0.35">
      <c r="K20918" s="293"/>
      <c r="M20918" s="290"/>
    </row>
    <row r="20919" spans="11:13" x14ac:dyDescent="0.35">
      <c r="K20919" s="293"/>
      <c r="M20919" s="290"/>
    </row>
    <row r="20920" spans="11:13" x14ac:dyDescent="0.35">
      <c r="K20920" s="293"/>
      <c r="M20920" s="290"/>
    </row>
    <row r="20921" spans="11:13" x14ac:dyDescent="0.35">
      <c r="K20921" s="293"/>
      <c r="M20921" s="290"/>
    </row>
    <row r="20922" spans="11:13" x14ac:dyDescent="0.35">
      <c r="K20922" s="293"/>
      <c r="M20922" s="290"/>
    </row>
    <row r="20923" spans="11:13" x14ac:dyDescent="0.35">
      <c r="K20923" s="293"/>
      <c r="M20923" s="290"/>
    </row>
    <row r="20924" spans="11:13" x14ac:dyDescent="0.35">
      <c r="K20924" s="293"/>
      <c r="M20924" s="290"/>
    </row>
    <row r="20925" spans="11:13" x14ac:dyDescent="0.35">
      <c r="K20925" s="293"/>
      <c r="M20925" s="290"/>
    </row>
    <row r="20926" spans="11:13" x14ac:dyDescent="0.35">
      <c r="K20926" s="293"/>
      <c r="M20926" s="290"/>
    </row>
    <row r="20927" spans="11:13" x14ac:dyDescent="0.35">
      <c r="K20927" s="293"/>
      <c r="M20927" s="290"/>
    </row>
    <row r="20928" spans="11:13" x14ac:dyDescent="0.35">
      <c r="K20928" s="293"/>
      <c r="M20928" s="290"/>
    </row>
    <row r="20929" spans="11:13" x14ac:dyDescent="0.35">
      <c r="K20929" s="293"/>
      <c r="M20929" s="290"/>
    </row>
    <row r="20930" spans="11:13" x14ac:dyDescent="0.35">
      <c r="K20930" s="293"/>
      <c r="M20930" s="290"/>
    </row>
    <row r="20931" spans="11:13" x14ac:dyDescent="0.35">
      <c r="K20931" s="293"/>
      <c r="M20931" s="290"/>
    </row>
    <row r="20932" spans="11:13" x14ac:dyDescent="0.35">
      <c r="K20932" s="293"/>
      <c r="M20932" s="290"/>
    </row>
    <row r="20933" spans="11:13" x14ac:dyDescent="0.35">
      <c r="K20933" s="293"/>
      <c r="M20933" s="290"/>
    </row>
    <row r="20934" spans="11:13" x14ac:dyDescent="0.35">
      <c r="K20934" s="293"/>
      <c r="M20934" s="290"/>
    </row>
    <row r="20935" spans="11:13" x14ac:dyDescent="0.35">
      <c r="K20935" s="293"/>
      <c r="M20935" s="290"/>
    </row>
    <row r="20936" spans="11:13" x14ac:dyDescent="0.35">
      <c r="K20936" s="293"/>
      <c r="M20936" s="290"/>
    </row>
    <row r="20937" spans="11:13" x14ac:dyDescent="0.35">
      <c r="K20937" s="293"/>
      <c r="M20937" s="290"/>
    </row>
    <row r="20938" spans="11:13" x14ac:dyDescent="0.35">
      <c r="K20938" s="293"/>
      <c r="M20938" s="290"/>
    </row>
    <row r="20939" spans="11:13" x14ac:dyDescent="0.35">
      <c r="K20939" s="293"/>
      <c r="M20939" s="290"/>
    </row>
    <row r="20940" spans="11:13" x14ac:dyDescent="0.35">
      <c r="K20940" s="293"/>
      <c r="M20940" s="290"/>
    </row>
    <row r="20941" spans="11:13" x14ac:dyDescent="0.35">
      <c r="K20941" s="293"/>
      <c r="M20941" s="290"/>
    </row>
    <row r="20942" spans="11:13" x14ac:dyDescent="0.35">
      <c r="K20942" s="293"/>
      <c r="M20942" s="290"/>
    </row>
    <row r="20943" spans="11:13" x14ac:dyDescent="0.35">
      <c r="K20943" s="293"/>
      <c r="M20943" s="290"/>
    </row>
    <row r="20944" spans="11:13" x14ac:dyDescent="0.35">
      <c r="K20944" s="293"/>
      <c r="M20944" s="290"/>
    </row>
    <row r="20945" spans="11:13" x14ac:dyDescent="0.35">
      <c r="K20945" s="293"/>
      <c r="M20945" s="290"/>
    </row>
    <row r="20946" spans="11:13" x14ac:dyDescent="0.35">
      <c r="K20946" s="293"/>
      <c r="M20946" s="290"/>
    </row>
    <row r="20947" spans="11:13" x14ac:dyDescent="0.35">
      <c r="K20947" s="293"/>
      <c r="M20947" s="290"/>
    </row>
    <row r="20948" spans="11:13" x14ac:dyDescent="0.35">
      <c r="K20948" s="293"/>
      <c r="M20948" s="290"/>
    </row>
    <row r="20949" spans="11:13" x14ac:dyDescent="0.35">
      <c r="K20949" s="293"/>
      <c r="M20949" s="290"/>
    </row>
    <row r="20950" spans="11:13" x14ac:dyDescent="0.35">
      <c r="K20950" s="293"/>
      <c r="M20950" s="290"/>
    </row>
    <row r="20951" spans="11:13" x14ac:dyDescent="0.35">
      <c r="K20951" s="293"/>
      <c r="M20951" s="290"/>
    </row>
    <row r="20952" spans="11:13" x14ac:dyDescent="0.35">
      <c r="K20952" s="293"/>
      <c r="M20952" s="290"/>
    </row>
    <row r="20953" spans="11:13" x14ac:dyDescent="0.35">
      <c r="K20953" s="293"/>
      <c r="M20953" s="290"/>
    </row>
    <row r="20954" spans="11:13" x14ac:dyDescent="0.35">
      <c r="K20954" s="293"/>
      <c r="M20954" s="290"/>
    </row>
    <row r="20955" spans="11:13" x14ac:dyDescent="0.35">
      <c r="K20955" s="293"/>
      <c r="M20955" s="290"/>
    </row>
    <row r="20956" spans="11:13" x14ac:dyDescent="0.35">
      <c r="K20956" s="293"/>
      <c r="M20956" s="290"/>
    </row>
    <row r="20957" spans="11:13" x14ac:dyDescent="0.35">
      <c r="K20957" s="293"/>
      <c r="M20957" s="290"/>
    </row>
    <row r="20958" spans="11:13" x14ac:dyDescent="0.35">
      <c r="K20958" s="293"/>
      <c r="M20958" s="290"/>
    </row>
    <row r="20959" spans="11:13" x14ac:dyDescent="0.35">
      <c r="K20959" s="293"/>
      <c r="M20959" s="290"/>
    </row>
    <row r="20960" spans="11:13" x14ac:dyDescent="0.35">
      <c r="K20960" s="293"/>
      <c r="M20960" s="290"/>
    </row>
    <row r="20961" spans="11:13" x14ac:dyDescent="0.35">
      <c r="K20961" s="293"/>
      <c r="M20961" s="290"/>
    </row>
    <row r="20962" spans="11:13" x14ac:dyDescent="0.35">
      <c r="K20962" s="293"/>
      <c r="M20962" s="290"/>
    </row>
    <row r="20963" spans="11:13" x14ac:dyDescent="0.35">
      <c r="K20963" s="293"/>
      <c r="M20963" s="290"/>
    </row>
    <row r="20964" spans="11:13" x14ac:dyDescent="0.35">
      <c r="K20964" s="293"/>
      <c r="M20964" s="290"/>
    </row>
    <row r="20965" spans="11:13" x14ac:dyDescent="0.35">
      <c r="K20965" s="293"/>
      <c r="M20965" s="290"/>
    </row>
    <row r="20966" spans="11:13" x14ac:dyDescent="0.35">
      <c r="K20966" s="293"/>
      <c r="M20966" s="290"/>
    </row>
    <row r="20967" spans="11:13" x14ac:dyDescent="0.35">
      <c r="K20967" s="293"/>
      <c r="M20967" s="290"/>
    </row>
    <row r="20968" spans="11:13" x14ac:dyDescent="0.35">
      <c r="K20968" s="293"/>
      <c r="M20968" s="290"/>
    </row>
    <row r="20969" spans="11:13" x14ac:dyDescent="0.35">
      <c r="K20969" s="293"/>
      <c r="M20969" s="290"/>
    </row>
    <row r="20970" spans="11:13" x14ac:dyDescent="0.35">
      <c r="K20970" s="293"/>
      <c r="M20970" s="290"/>
    </row>
    <row r="20971" spans="11:13" x14ac:dyDescent="0.35">
      <c r="K20971" s="293"/>
      <c r="M20971" s="290"/>
    </row>
    <row r="20972" spans="11:13" x14ac:dyDescent="0.35">
      <c r="K20972" s="293"/>
      <c r="M20972" s="290"/>
    </row>
    <row r="20973" spans="11:13" x14ac:dyDescent="0.35">
      <c r="K20973" s="293"/>
      <c r="M20973" s="290"/>
    </row>
    <row r="20974" spans="11:13" x14ac:dyDescent="0.35">
      <c r="K20974" s="293"/>
      <c r="M20974" s="290"/>
    </row>
    <row r="20975" spans="11:13" x14ac:dyDescent="0.35">
      <c r="K20975" s="293"/>
      <c r="M20975" s="290"/>
    </row>
    <row r="20976" spans="11:13" x14ac:dyDescent="0.35">
      <c r="K20976" s="293"/>
      <c r="M20976" s="290"/>
    </row>
    <row r="20977" spans="11:13" x14ac:dyDescent="0.35">
      <c r="K20977" s="293"/>
      <c r="M20977" s="290"/>
    </row>
    <row r="20978" spans="11:13" x14ac:dyDescent="0.35">
      <c r="K20978" s="293"/>
      <c r="M20978" s="290"/>
    </row>
    <row r="20979" spans="11:13" x14ac:dyDescent="0.35">
      <c r="K20979" s="293"/>
      <c r="M20979" s="290"/>
    </row>
    <row r="20980" spans="11:13" x14ac:dyDescent="0.35">
      <c r="K20980" s="293"/>
      <c r="M20980" s="290"/>
    </row>
    <row r="20981" spans="11:13" x14ac:dyDescent="0.35">
      <c r="K20981" s="293"/>
      <c r="M20981" s="290"/>
    </row>
    <row r="20982" spans="11:13" x14ac:dyDescent="0.35">
      <c r="K20982" s="293"/>
      <c r="M20982" s="290"/>
    </row>
    <row r="20983" spans="11:13" x14ac:dyDescent="0.35">
      <c r="K20983" s="293"/>
      <c r="M20983" s="290"/>
    </row>
    <row r="20984" spans="11:13" x14ac:dyDescent="0.35">
      <c r="K20984" s="293"/>
      <c r="M20984" s="290"/>
    </row>
    <row r="20985" spans="11:13" x14ac:dyDescent="0.35">
      <c r="K20985" s="293"/>
      <c r="M20985" s="290"/>
    </row>
    <row r="20986" spans="11:13" x14ac:dyDescent="0.35">
      <c r="K20986" s="293"/>
      <c r="M20986" s="290"/>
    </row>
    <row r="20987" spans="11:13" x14ac:dyDescent="0.35">
      <c r="K20987" s="293"/>
      <c r="M20987" s="290"/>
    </row>
    <row r="20988" spans="11:13" x14ac:dyDescent="0.35">
      <c r="K20988" s="293"/>
      <c r="M20988" s="290"/>
    </row>
    <row r="20989" spans="11:13" x14ac:dyDescent="0.35">
      <c r="K20989" s="293"/>
      <c r="M20989" s="290"/>
    </row>
    <row r="20990" spans="11:13" x14ac:dyDescent="0.35">
      <c r="K20990" s="293"/>
      <c r="M20990" s="290"/>
    </row>
    <row r="20991" spans="11:13" x14ac:dyDescent="0.35">
      <c r="K20991" s="293"/>
      <c r="M20991" s="290"/>
    </row>
    <row r="20992" spans="11:13" x14ac:dyDescent="0.35">
      <c r="K20992" s="293"/>
      <c r="M20992" s="290"/>
    </row>
    <row r="20993" spans="11:13" x14ac:dyDescent="0.35">
      <c r="K20993" s="293"/>
      <c r="M20993" s="290"/>
    </row>
    <row r="20994" spans="11:13" x14ac:dyDescent="0.35">
      <c r="K20994" s="293"/>
      <c r="M20994" s="290"/>
    </row>
    <row r="20995" spans="11:13" x14ac:dyDescent="0.35">
      <c r="K20995" s="293"/>
      <c r="M20995" s="290"/>
    </row>
    <row r="20996" spans="11:13" x14ac:dyDescent="0.35">
      <c r="K20996" s="293"/>
      <c r="M20996" s="290"/>
    </row>
    <row r="20997" spans="11:13" x14ac:dyDescent="0.35">
      <c r="K20997" s="293"/>
      <c r="M20997" s="290"/>
    </row>
    <row r="20998" spans="11:13" x14ac:dyDescent="0.35">
      <c r="K20998" s="293"/>
      <c r="M20998" s="290"/>
    </row>
    <row r="20999" spans="11:13" x14ac:dyDescent="0.35">
      <c r="K20999" s="293"/>
      <c r="M20999" s="290"/>
    </row>
    <row r="21000" spans="11:13" x14ac:dyDescent="0.35">
      <c r="K21000" s="293"/>
      <c r="M21000" s="290"/>
    </row>
    <row r="21001" spans="11:13" x14ac:dyDescent="0.35">
      <c r="K21001" s="293"/>
      <c r="M21001" s="290"/>
    </row>
    <row r="21002" spans="11:13" x14ac:dyDescent="0.35">
      <c r="K21002" s="293"/>
      <c r="M21002" s="290"/>
    </row>
    <row r="21003" spans="11:13" x14ac:dyDescent="0.35">
      <c r="K21003" s="293"/>
      <c r="M21003" s="290"/>
    </row>
    <row r="21004" spans="11:13" x14ac:dyDescent="0.35">
      <c r="K21004" s="293"/>
      <c r="M21004" s="290"/>
    </row>
    <row r="21005" spans="11:13" x14ac:dyDescent="0.35">
      <c r="K21005" s="293"/>
      <c r="M21005" s="290"/>
    </row>
    <row r="21006" spans="11:13" x14ac:dyDescent="0.35">
      <c r="K21006" s="293"/>
      <c r="M21006" s="290"/>
    </row>
    <row r="21007" spans="11:13" x14ac:dyDescent="0.35">
      <c r="K21007" s="293"/>
      <c r="M21007" s="290"/>
    </row>
    <row r="21008" spans="11:13" x14ac:dyDescent="0.35">
      <c r="K21008" s="293"/>
      <c r="M21008" s="290"/>
    </row>
    <row r="21009" spans="11:13" x14ac:dyDescent="0.35">
      <c r="K21009" s="293"/>
      <c r="M21009" s="290"/>
    </row>
    <row r="21010" spans="11:13" x14ac:dyDescent="0.35">
      <c r="K21010" s="293"/>
      <c r="M21010" s="290"/>
    </row>
    <row r="21011" spans="11:13" x14ac:dyDescent="0.35">
      <c r="K21011" s="293"/>
      <c r="M21011" s="290"/>
    </row>
    <row r="21012" spans="11:13" x14ac:dyDescent="0.35">
      <c r="K21012" s="293"/>
      <c r="M21012" s="290"/>
    </row>
    <row r="21013" spans="11:13" x14ac:dyDescent="0.35">
      <c r="K21013" s="293"/>
      <c r="M21013" s="290"/>
    </row>
    <row r="21014" spans="11:13" x14ac:dyDescent="0.35">
      <c r="K21014" s="293"/>
      <c r="M21014" s="290"/>
    </row>
    <row r="21015" spans="11:13" x14ac:dyDescent="0.35">
      <c r="K21015" s="293"/>
      <c r="M21015" s="290"/>
    </row>
    <row r="21016" spans="11:13" x14ac:dyDescent="0.35">
      <c r="K21016" s="293"/>
      <c r="M21016" s="290"/>
    </row>
    <row r="21017" spans="11:13" x14ac:dyDescent="0.35">
      <c r="K21017" s="293"/>
      <c r="M21017" s="290"/>
    </row>
    <row r="21018" spans="11:13" x14ac:dyDescent="0.35">
      <c r="K21018" s="293"/>
      <c r="M21018" s="290"/>
    </row>
    <row r="21019" spans="11:13" x14ac:dyDescent="0.35">
      <c r="K21019" s="293"/>
      <c r="M21019" s="290"/>
    </row>
    <row r="21020" spans="11:13" x14ac:dyDescent="0.35">
      <c r="K21020" s="293"/>
      <c r="M21020" s="290"/>
    </row>
    <row r="21021" spans="11:13" x14ac:dyDescent="0.35">
      <c r="K21021" s="293"/>
      <c r="M21021" s="290"/>
    </row>
    <row r="21022" spans="11:13" x14ac:dyDescent="0.35">
      <c r="K21022" s="293"/>
      <c r="M21022" s="290"/>
    </row>
    <row r="21023" spans="11:13" x14ac:dyDescent="0.35">
      <c r="K21023" s="293"/>
      <c r="M21023" s="290"/>
    </row>
    <row r="21024" spans="11:13" x14ac:dyDescent="0.35">
      <c r="K21024" s="293"/>
      <c r="M21024" s="290"/>
    </row>
    <row r="21025" spans="11:13" x14ac:dyDescent="0.35">
      <c r="K21025" s="293"/>
      <c r="M21025" s="290"/>
    </row>
    <row r="21026" spans="11:13" x14ac:dyDescent="0.35">
      <c r="K21026" s="293"/>
      <c r="M21026" s="290"/>
    </row>
    <row r="21027" spans="11:13" x14ac:dyDescent="0.35">
      <c r="K21027" s="293"/>
      <c r="M21027" s="290"/>
    </row>
    <row r="21028" spans="11:13" x14ac:dyDescent="0.35">
      <c r="K21028" s="293"/>
      <c r="M21028" s="290"/>
    </row>
    <row r="21029" spans="11:13" x14ac:dyDescent="0.35">
      <c r="K21029" s="293"/>
      <c r="M21029" s="290"/>
    </row>
    <row r="21030" spans="11:13" x14ac:dyDescent="0.35">
      <c r="K21030" s="293"/>
      <c r="M21030" s="290"/>
    </row>
    <row r="21031" spans="11:13" x14ac:dyDescent="0.35">
      <c r="K21031" s="293"/>
      <c r="M21031" s="290"/>
    </row>
    <row r="21032" spans="11:13" x14ac:dyDescent="0.35">
      <c r="K21032" s="293"/>
      <c r="M21032" s="290"/>
    </row>
    <row r="21033" spans="11:13" x14ac:dyDescent="0.35">
      <c r="K21033" s="293"/>
      <c r="M21033" s="290"/>
    </row>
    <row r="21034" spans="11:13" x14ac:dyDescent="0.35">
      <c r="K21034" s="293"/>
      <c r="M21034" s="290"/>
    </row>
    <row r="21035" spans="11:13" x14ac:dyDescent="0.35">
      <c r="K21035" s="293"/>
      <c r="M21035" s="290"/>
    </row>
    <row r="21036" spans="11:13" x14ac:dyDescent="0.35">
      <c r="K21036" s="293"/>
      <c r="M21036" s="290"/>
    </row>
    <row r="21037" spans="11:13" x14ac:dyDescent="0.35">
      <c r="K21037" s="293"/>
      <c r="M21037" s="290"/>
    </row>
    <row r="21038" spans="11:13" x14ac:dyDescent="0.35">
      <c r="K21038" s="293"/>
      <c r="M21038" s="290"/>
    </row>
    <row r="21039" spans="11:13" x14ac:dyDescent="0.35">
      <c r="K21039" s="293"/>
      <c r="M21039" s="290"/>
    </row>
    <row r="21040" spans="11:13" x14ac:dyDescent="0.35">
      <c r="K21040" s="293"/>
      <c r="M21040" s="290"/>
    </row>
    <row r="21041" spans="11:13" x14ac:dyDescent="0.35">
      <c r="K21041" s="293"/>
      <c r="M21041" s="290"/>
    </row>
    <row r="21042" spans="11:13" x14ac:dyDescent="0.35">
      <c r="K21042" s="293"/>
      <c r="M21042" s="290"/>
    </row>
    <row r="21043" spans="11:13" x14ac:dyDescent="0.35">
      <c r="K21043" s="293"/>
      <c r="M21043" s="290"/>
    </row>
    <row r="21044" spans="11:13" x14ac:dyDescent="0.35">
      <c r="K21044" s="293"/>
      <c r="M21044" s="290"/>
    </row>
    <row r="21045" spans="11:13" x14ac:dyDescent="0.35">
      <c r="K21045" s="293"/>
      <c r="M21045" s="290"/>
    </row>
    <row r="21046" spans="11:13" x14ac:dyDescent="0.35">
      <c r="K21046" s="293"/>
      <c r="M21046" s="290"/>
    </row>
    <row r="21047" spans="11:13" x14ac:dyDescent="0.35">
      <c r="K21047" s="293"/>
      <c r="M21047" s="290"/>
    </row>
    <row r="21048" spans="11:13" x14ac:dyDescent="0.35">
      <c r="K21048" s="293"/>
      <c r="M21048" s="290"/>
    </row>
    <row r="21049" spans="11:13" x14ac:dyDescent="0.35">
      <c r="K21049" s="293"/>
      <c r="M21049" s="290"/>
    </row>
    <row r="21050" spans="11:13" x14ac:dyDescent="0.35">
      <c r="K21050" s="293"/>
      <c r="M21050" s="290"/>
    </row>
    <row r="21051" spans="11:13" x14ac:dyDescent="0.35">
      <c r="K21051" s="293"/>
      <c r="M21051" s="290"/>
    </row>
    <row r="21052" spans="11:13" x14ac:dyDescent="0.35">
      <c r="K21052" s="293"/>
      <c r="M21052" s="290"/>
    </row>
    <row r="21053" spans="11:13" x14ac:dyDescent="0.35">
      <c r="K21053" s="293"/>
      <c r="M21053" s="290"/>
    </row>
    <row r="21054" spans="11:13" x14ac:dyDescent="0.35">
      <c r="K21054" s="293"/>
      <c r="M21054" s="290"/>
    </row>
    <row r="21055" spans="11:13" x14ac:dyDescent="0.35">
      <c r="K21055" s="293"/>
      <c r="M21055" s="290"/>
    </row>
    <row r="21056" spans="11:13" x14ac:dyDescent="0.35">
      <c r="K21056" s="293"/>
      <c r="M21056" s="290"/>
    </row>
    <row r="21057" spans="11:13" x14ac:dyDescent="0.35">
      <c r="K21057" s="293"/>
      <c r="M21057" s="290"/>
    </row>
    <row r="21058" spans="11:13" x14ac:dyDescent="0.35">
      <c r="K21058" s="293"/>
      <c r="M21058" s="290"/>
    </row>
    <row r="21059" spans="11:13" x14ac:dyDescent="0.35">
      <c r="K21059" s="293"/>
      <c r="M21059" s="290"/>
    </row>
    <row r="21060" spans="11:13" x14ac:dyDescent="0.35">
      <c r="K21060" s="293"/>
      <c r="M21060" s="290"/>
    </row>
    <row r="21061" spans="11:13" x14ac:dyDescent="0.35">
      <c r="K21061" s="293"/>
      <c r="M21061" s="290"/>
    </row>
    <row r="21062" spans="11:13" x14ac:dyDescent="0.35">
      <c r="K21062" s="293"/>
      <c r="M21062" s="290"/>
    </row>
    <row r="21063" spans="11:13" x14ac:dyDescent="0.35">
      <c r="K21063" s="293"/>
      <c r="M21063" s="290"/>
    </row>
    <row r="21064" spans="11:13" x14ac:dyDescent="0.35">
      <c r="K21064" s="293"/>
      <c r="M21064" s="290"/>
    </row>
    <row r="21065" spans="11:13" x14ac:dyDescent="0.35">
      <c r="K21065" s="293"/>
      <c r="M21065" s="290"/>
    </row>
    <row r="21066" spans="11:13" x14ac:dyDescent="0.35">
      <c r="K21066" s="293"/>
      <c r="M21066" s="290"/>
    </row>
    <row r="21067" spans="11:13" x14ac:dyDescent="0.35">
      <c r="K21067" s="293"/>
      <c r="M21067" s="290"/>
    </row>
    <row r="21068" spans="11:13" x14ac:dyDescent="0.35">
      <c r="K21068" s="293"/>
      <c r="M21068" s="290"/>
    </row>
    <row r="21069" spans="11:13" x14ac:dyDescent="0.35">
      <c r="K21069" s="293"/>
      <c r="M21069" s="290"/>
    </row>
    <row r="21070" spans="11:13" x14ac:dyDescent="0.35">
      <c r="K21070" s="293"/>
      <c r="M21070" s="290"/>
    </row>
    <row r="21071" spans="11:13" x14ac:dyDescent="0.35">
      <c r="K21071" s="293"/>
      <c r="M21071" s="290"/>
    </row>
    <row r="21072" spans="11:13" x14ac:dyDescent="0.35">
      <c r="K21072" s="293"/>
      <c r="M21072" s="290"/>
    </row>
    <row r="21073" spans="11:13" x14ac:dyDescent="0.35">
      <c r="K21073" s="293"/>
      <c r="M21073" s="290"/>
    </row>
    <row r="21074" spans="11:13" x14ac:dyDescent="0.35">
      <c r="K21074" s="293"/>
      <c r="M21074" s="290"/>
    </row>
    <row r="21075" spans="11:13" x14ac:dyDescent="0.35">
      <c r="K21075" s="293"/>
      <c r="M21075" s="290"/>
    </row>
    <row r="21076" spans="11:13" x14ac:dyDescent="0.35">
      <c r="K21076" s="293"/>
      <c r="M21076" s="290"/>
    </row>
    <row r="21077" spans="11:13" x14ac:dyDescent="0.35">
      <c r="K21077" s="293"/>
      <c r="M21077" s="290"/>
    </row>
    <row r="21078" spans="11:13" x14ac:dyDescent="0.35">
      <c r="K21078" s="293"/>
      <c r="M21078" s="290"/>
    </row>
    <row r="21079" spans="11:13" x14ac:dyDescent="0.35">
      <c r="K21079" s="293"/>
      <c r="M21079" s="290"/>
    </row>
    <row r="21080" spans="11:13" x14ac:dyDescent="0.35">
      <c r="K21080" s="293"/>
      <c r="M21080" s="290"/>
    </row>
    <row r="21081" spans="11:13" x14ac:dyDescent="0.35">
      <c r="K21081" s="293"/>
      <c r="M21081" s="290"/>
    </row>
    <row r="21082" spans="11:13" x14ac:dyDescent="0.35">
      <c r="K21082" s="293"/>
      <c r="M21082" s="290"/>
    </row>
    <row r="21083" spans="11:13" x14ac:dyDescent="0.35">
      <c r="K21083" s="293"/>
      <c r="M21083" s="290"/>
    </row>
    <row r="21084" spans="11:13" x14ac:dyDescent="0.35">
      <c r="K21084" s="293"/>
      <c r="M21084" s="290"/>
    </row>
    <row r="21085" spans="11:13" x14ac:dyDescent="0.35">
      <c r="K21085" s="293"/>
      <c r="M21085" s="290"/>
    </row>
    <row r="21086" spans="11:13" x14ac:dyDescent="0.35">
      <c r="K21086" s="293"/>
      <c r="M21086" s="290"/>
    </row>
    <row r="21087" spans="11:13" x14ac:dyDescent="0.35">
      <c r="K21087" s="293"/>
      <c r="M21087" s="290"/>
    </row>
    <row r="21088" spans="11:13" x14ac:dyDescent="0.35">
      <c r="K21088" s="293"/>
      <c r="M21088" s="290"/>
    </row>
    <row r="21089" spans="11:13" x14ac:dyDescent="0.35">
      <c r="K21089" s="293"/>
      <c r="M21089" s="290"/>
    </row>
    <row r="21090" spans="11:13" x14ac:dyDescent="0.35">
      <c r="K21090" s="293"/>
      <c r="M21090" s="290"/>
    </row>
    <row r="21091" spans="11:13" x14ac:dyDescent="0.35">
      <c r="K21091" s="293"/>
      <c r="M21091" s="290"/>
    </row>
    <row r="21092" spans="11:13" x14ac:dyDescent="0.35">
      <c r="K21092" s="293"/>
      <c r="M21092" s="290"/>
    </row>
    <row r="21093" spans="11:13" x14ac:dyDescent="0.35">
      <c r="K21093" s="293"/>
      <c r="M21093" s="290"/>
    </row>
    <row r="21094" spans="11:13" x14ac:dyDescent="0.35">
      <c r="K21094" s="293"/>
      <c r="M21094" s="290"/>
    </row>
    <row r="21095" spans="11:13" x14ac:dyDescent="0.35">
      <c r="K21095" s="293"/>
      <c r="M21095" s="290"/>
    </row>
    <row r="21096" spans="11:13" x14ac:dyDescent="0.35">
      <c r="K21096" s="293"/>
      <c r="M21096" s="290"/>
    </row>
    <row r="21097" spans="11:13" x14ac:dyDescent="0.35">
      <c r="K21097" s="293"/>
      <c r="M21097" s="290"/>
    </row>
    <row r="21098" spans="11:13" x14ac:dyDescent="0.35">
      <c r="K21098" s="293"/>
      <c r="M21098" s="290"/>
    </row>
    <row r="21099" spans="11:13" x14ac:dyDescent="0.35">
      <c r="K21099" s="293"/>
      <c r="M21099" s="290"/>
    </row>
    <row r="21100" spans="11:13" x14ac:dyDescent="0.35">
      <c r="K21100" s="293"/>
      <c r="M21100" s="290"/>
    </row>
    <row r="21101" spans="11:13" x14ac:dyDescent="0.35">
      <c r="K21101" s="293"/>
      <c r="M21101" s="290"/>
    </row>
    <row r="21102" spans="11:13" x14ac:dyDescent="0.35">
      <c r="K21102" s="293"/>
      <c r="M21102" s="290"/>
    </row>
    <row r="21103" spans="11:13" x14ac:dyDescent="0.35">
      <c r="K21103" s="293"/>
      <c r="M21103" s="290"/>
    </row>
    <row r="21104" spans="11:13" x14ac:dyDescent="0.35">
      <c r="K21104" s="293"/>
      <c r="M21104" s="290"/>
    </row>
    <row r="21105" spans="11:13" x14ac:dyDescent="0.35">
      <c r="K21105" s="293"/>
      <c r="M21105" s="290"/>
    </row>
    <row r="21106" spans="11:13" x14ac:dyDescent="0.35">
      <c r="K21106" s="293"/>
      <c r="M21106" s="290"/>
    </row>
    <row r="21107" spans="11:13" x14ac:dyDescent="0.35">
      <c r="K21107" s="293"/>
      <c r="M21107" s="290"/>
    </row>
    <row r="21108" spans="11:13" x14ac:dyDescent="0.35">
      <c r="K21108" s="293"/>
      <c r="M21108" s="290"/>
    </row>
    <row r="21109" spans="11:13" x14ac:dyDescent="0.35">
      <c r="K21109" s="293"/>
      <c r="M21109" s="290"/>
    </row>
    <row r="21110" spans="11:13" x14ac:dyDescent="0.35">
      <c r="K21110" s="293"/>
      <c r="M21110" s="290"/>
    </row>
    <row r="21111" spans="11:13" x14ac:dyDescent="0.35">
      <c r="K21111" s="293"/>
      <c r="M21111" s="290"/>
    </row>
    <row r="21112" spans="11:13" x14ac:dyDescent="0.35">
      <c r="K21112" s="293"/>
      <c r="M21112" s="290"/>
    </row>
    <row r="21113" spans="11:13" x14ac:dyDescent="0.35">
      <c r="K21113" s="293"/>
      <c r="M21113" s="290"/>
    </row>
    <row r="21114" spans="11:13" x14ac:dyDescent="0.35">
      <c r="K21114" s="293"/>
      <c r="M21114" s="290"/>
    </row>
    <row r="21115" spans="11:13" x14ac:dyDescent="0.35">
      <c r="K21115" s="293"/>
      <c r="M21115" s="290"/>
    </row>
    <row r="21116" spans="11:13" x14ac:dyDescent="0.35">
      <c r="K21116" s="293"/>
      <c r="M21116" s="290"/>
    </row>
    <row r="21117" spans="11:13" x14ac:dyDescent="0.35">
      <c r="K21117" s="293"/>
      <c r="M21117" s="290"/>
    </row>
    <row r="21118" spans="11:13" x14ac:dyDescent="0.35">
      <c r="K21118" s="293"/>
      <c r="M21118" s="290"/>
    </row>
    <row r="21119" spans="11:13" x14ac:dyDescent="0.35">
      <c r="K21119" s="293"/>
      <c r="M21119" s="290"/>
    </row>
    <row r="21120" spans="11:13" x14ac:dyDescent="0.35">
      <c r="K21120" s="293"/>
      <c r="M21120" s="290"/>
    </row>
    <row r="21121" spans="11:13" x14ac:dyDescent="0.35">
      <c r="K21121" s="293"/>
      <c r="M21121" s="290"/>
    </row>
    <row r="21122" spans="11:13" x14ac:dyDescent="0.35">
      <c r="K21122" s="293"/>
      <c r="M21122" s="290"/>
    </row>
    <row r="21123" spans="11:13" x14ac:dyDescent="0.35">
      <c r="K21123" s="293"/>
      <c r="M21123" s="290"/>
    </row>
    <row r="21124" spans="11:13" x14ac:dyDescent="0.35">
      <c r="K21124" s="293"/>
      <c r="M21124" s="290"/>
    </row>
    <row r="21125" spans="11:13" x14ac:dyDescent="0.35">
      <c r="K21125" s="293"/>
      <c r="M21125" s="290"/>
    </row>
    <row r="21126" spans="11:13" x14ac:dyDescent="0.35">
      <c r="K21126" s="293"/>
      <c r="M21126" s="290"/>
    </row>
    <row r="21127" spans="11:13" x14ac:dyDescent="0.35">
      <c r="K21127" s="293"/>
      <c r="M21127" s="290"/>
    </row>
    <row r="21128" spans="11:13" x14ac:dyDescent="0.35">
      <c r="K21128" s="293"/>
      <c r="M21128" s="290"/>
    </row>
    <row r="21129" spans="11:13" x14ac:dyDescent="0.35">
      <c r="K21129" s="293"/>
      <c r="M21129" s="290"/>
    </row>
    <row r="21130" spans="11:13" x14ac:dyDescent="0.35">
      <c r="K21130" s="293"/>
      <c r="M21130" s="290"/>
    </row>
    <row r="21131" spans="11:13" x14ac:dyDescent="0.35">
      <c r="K21131" s="293"/>
      <c r="M21131" s="290"/>
    </row>
    <row r="21132" spans="11:13" x14ac:dyDescent="0.35">
      <c r="K21132" s="293"/>
      <c r="M21132" s="290"/>
    </row>
    <row r="21133" spans="11:13" x14ac:dyDescent="0.35">
      <c r="K21133" s="293"/>
      <c r="M21133" s="290"/>
    </row>
    <row r="21134" spans="11:13" x14ac:dyDescent="0.35">
      <c r="K21134" s="293"/>
      <c r="M21134" s="290"/>
    </row>
    <row r="21135" spans="11:13" x14ac:dyDescent="0.35">
      <c r="K21135" s="293"/>
      <c r="M21135" s="290"/>
    </row>
    <row r="21136" spans="11:13" x14ac:dyDescent="0.35">
      <c r="K21136" s="293"/>
      <c r="M21136" s="290"/>
    </row>
    <row r="21137" spans="11:13" x14ac:dyDescent="0.35">
      <c r="K21137" s="293"/>
      <c r="M21137" s="290"/>
    </row>
    <row r="21138" spans="11:13" x14ac:dyDescent="0.35">
      <c r="K21138" s="293"/>
      <c r="M21138" s="290"/>
    </row>
    <row r="21139" spans="11:13" x14ac:dyDescent="0.35">
      <c r="K21139" s="293"/>
      <c r="M21139" s="290"/>
    </row>
    <row r="21140" spans="11:13" x14ac:dyDescent="0.35">
      <c r="K21140" s="293"/>
      <c r="M21140" s="290"/>
    </row>
    <row r="21141" spans="11:13" x14ac:dyDescent="0.35">
      <c r="K21141" s="293"/>
      <c r="M21141" s="290"/>
    </row>
    <row r="21142" spans="11:13" x14ac:dyDescent="0.35">
      <c r="K21142" s="293"/>
      <c r="M21142" s="290"/>
    </row>
    <row r="21143" spans="11:13" x14ac:dyDescent="0.35">
      <c r="K21143" s="293"/>
      <c r="M21143" s="290"/>
    </row>
    <row r="21144" spans="11:13" x14ac:dyDescent="0.35">
      <c r="K21144" s="293"/>
      <c r="M21144" s="290"/>
    </row>
    <row r="21145" spans="11:13" x14ac:dyDescent="0.35">
      <c r="K21145" s="293"/>
      <c r="M21145" s="290"/>
    </row>
    <row r="21146" spans="11:13" x14ac:dyDescent="0.35">
      <c r="K21146" s="293"/>
      <c r="M21146" s="290"/>
    </row>
    <row r="21147" spans="11:13" x14ac:dyDescent="0.35">
      <c r="K21147" s="293"/>
      <c r="M21147" s="290"/>
    </row>
    <row r="21148" spans="11:13" x14ac:dyDescent="0.35">
      <c r="K21148" s="293"/>
      <c r="M21148" s="290"/>
    </row>
    <row r="21149" spans="11:13" x14ac:dyDescent="0.35">
      <c r="K21149" s="293"/>
      <c r="M21149" s="290"/>
    </row>
    <row r="21150" spans="11:13" x14ac:dyDescent="0.35">
      <c r="K21150" s="293"/>
      <c r="M21150" s="290"/>
    </row>
    <row r="21151" spans="11:13" x14ac:dyDescent="0.35">
      <c r="K21151" s="293"/>
      <c r="M21151" s="290"/>
    </row>
    <row r="21152" spans="11:13" x14ac:dyDescent="0.35">
      <c r="K21152" s="293"/>
      <c r="M21152" s="290"/>
    </row>
    <row r="21153" spans="11:13" x14ac:dyDescent="0.35">
      <c r="K21153" s="293"/>
      <c r="M21153" s="290"/>
    </row>
    <row r="21154" spans="11:13" x14ac:dyDescent="0.35">
      <c r="K21154" s="293"/>
      <c r="M21154" s="290"/>
    </row>
    <row r="21155" spans="11:13" x14ac:dyDescent="0.35">
      <c r="K21155" s="293"/>
      <c r="M21155" s="290"/>
    </row>
    <row r="21156" spans="11:13" x14ac:dyDescent="0.35">
      <c r="K21156" s="293"/>
      <c r="M21156" s="290"/>
    </row>
    <row r="21157" spans="11:13" x14ac:dyDescent="0.35">
      <c r="K21157" s="293"/>
      <c r="M21157" s="290"/>
    </row>
    <row r="21158" spans="11:13" x14ac:dyDescent="0.35">
      <c r="K21158" s="293"/>
      <c r="M21158" s="290"/>
    </row>
    <row r="21159" spans="11:13" x14ac:dyDescent="0.35">
      <c r="K21159" s="293"/>
      <c r="M21159" s="290"/>
    </row>
    <row r="21160" spans="11:13" x14ac:dyDescent="0.35">
      <c r="K21160" s="293"/>
      <c r="M21160" s="290"/>
    </row>
    <row r="21161" spans="11:13" x14ac:dyDescent="0.35">
      <c r="K21161" s="293"/>
      <c r="M21161" s="290"/>
    </row>
    <row r="21162" spans="11:13" x14ac:dyDescent="0.35">
      <c r="K21162" s="293"/>
      <c r="M21162" s="290"/>
    </row>
    <row r="21163" spans="11:13" x14ac:dyDescent="0.35">
      <c r="K21163" s="293"/>
      <c r="M21163" s="290"/>
    </row>
    <row r="21164" spans="11:13" x14ac:dyDescent="0.35">
      <c r="K21164" s="293"/>
      <c r="M21164" s="290"/>
    </row>
    <row r="21165" spans="11:13" x14ac:dyDescent="0.35">
      <c r="K21165" s="293"/>
      <c r="M21165" s="290"/>
    </row>
    <row r="21166" spans="11:13" x14ac:dyDescent="0.35">
      <c r="K21166" s="293"/>
      <c r="M21166" s="290"/>
    </row>
    <row r="21167" spans="11:13" x14ac:dyDescent="0.35">
      <c r="K21167" s="293"/>
      <c r="M21167" s="290"/>
    </row>
    <row r="21168" spans="11:13" x14ac:dyDescent="0.35">
      <c r="K21168" s="293"/>
      <c r="M21168" s="290"/>
    </row>
    <row r="21169" spans="11:13" x14ac:dyDescent="0.35">
      <c r="K21169" s="293"/>
      <c r="M21169" s="290"/>
    </row>
    <row r="21170" spans="11:13" x14ac:dyDescent="0.35">
      <c r="K21170" s="293"/>
      <c r="M21170" s="290"/>
    </row>
    <row r="21171" spans="11:13" x14ac:dyDescent="0.35">
      <c r="K21171" s="293"/>
      <c r="M21171" s="290"/>
    </row>
    <row r="21172" spans="11:13" x14ac:dyDescent="0.35">
      <c r="K21172" s="293"/>
      <c r="M21172" s="290"/>
    </row>
    <row r="21173" spans="11:13" x14ac:dyDescent="0.35">
      <c r="K21173" s="293"/>
      <c r="M21173" s="290"/>
    </row>
    <row r="21174" spans="11:13" x14ac:dyDescent="0.35">
      <c r="K21174" s="293"/>
      <c r="M21174" s="290"/>
    </row>
    <row r="21175" spans="11:13" x14ac:dyDescent="0.35">
      <c r="K21175" s="293"/>
      <c r="M21175" s="290"/>
    </row>
    <row r="21176" spans="11:13" x14ac:dyDescent="0.35">
      <c r="K21176" s="293"/>
      <c r="M21176" s="290"/>
    </row>
    <row r="21177" spans="11:13" x14ac:dyDescent="0.35">
      <c r="K21177" s="293"/>
      <c r="M21177" s="290"/>
    </row>
    <row r="21178" spans="11:13" x14ac:dyDescent="0.35">
      <c r="K21178" s="293"/>
      <c r="M21178" s="290"/>
    </row>
    <row r="21179" spans="11:13" x14ac:dyDescent="0.35">
      <c r="K21179" s="293"/>
      <c r="M21179" s="290"/>
    </row>
    <row r="21180" spans="11:13" x14ac:dyDescent="0.35">
      <c r="K21180" s="293"/>
      <c r="M21180" s="290"/>
    </row>
    <row r="21181" spans="11:13" x14ac:dyDescent="0.35">
      <c r="K21181" s="293"/>
      <c r="M21181" s="290"/>
    </row>
    <row r="21182" spans="11:13" x14ac:dyDescent="0.35">
      <c r="K21182" s="293"/>
      <c r="M21182" s="290"/>
    </row>
    <row r="21183" spans="11:13" x14ac:dyDescent="0.35">
      <c r="K21183" s="293"/>
      <c r="M21183" s="290"/>
    </row>
    <row r="21184" spans="11:13" x14ac:dyDescent="0.35">
      <c r="K21184" s="293"/>
      <c r="M21184" s="290"/>
    </row>
    <row r="21185" spans="11:13" x14ac:dyDescent="0.35">
      <c r="K21185" s="293"/>
      <c r="M21185" s="290"/>
    </row>
    <row r="21186" spans="11:13" x14ac:dyDescent="0.35">
      <c r="K21186" s="293"/>
      <c r="M21186" s="290"/>
    </row>
    <row r="21187" spans="11:13" x14ac:dyDescent="0.35">
      <c r="K21187" s="293"/>
      <c r="M21187" s="290"/>
    </row>
    <row r="21188" spans="11:13" x14ac:dyDescent="0.35">
      <c r="K21188" s="293"/>
      <c r="M21188" s="290"/>
    </row>
    <row r="21189" spans="11:13" x14ac:dyDescent="0.35">
      <c r="K21189" s="293"/>
      <c r="M21189" s="290"/>
    </row>
    <row r="21190" spans="11:13" x14ac:dyDescent="0.35">
      <c r="K21190" s="293"/>
      <c r="M21190" s="290"/>
    </row>
    <row r="21191" spans="11:13" x14ac:dyDescent="0.35">
      <c r="K21191" s="293"/>
      <c r="M21191" s="290"/>
    </row>
    <row r="21192" spans="11:13" x14ac:dyDescent="0.35">
      <c r="K21192" s="293"/>
      <c r="M21192" s="290"/>
    </row>
    <row r="21193" spans="11:13" x14ac:dyDescent="0.35">
      <c r="K21193" s="293"/>
      <c r="M21193" s="290"/>
    </row>
    <row r="21194" spans="11:13" x14ac:dyDescent="0.35">
      <c r="K21194" s="293"/>
      <c r="M21194" s="290"/>
    </row>
    <row r="21195" spans="11:13" x14ac:dyDescent="0.35">
      <c r="K21195" s="293"/>
      <c r="M21195" s="290"/>
    </row>
    <row r="21196" spans="11:13" x14ac:dyDescent="0.35">
      <c r="K21196" s="293"/>
      <c r="M21196" s="290"/>
    </row>
    <row r="21197" spans="11:13" x14ac:dyDescent="0.35">
      <c r="K21197" s="293"/>
      <c r="M21197" s="290"/>
    </row>
    <row r="21198" spans="11:13" x14ac:dyDescent="0.35">
      <c r="K21198" s="293"/>
      <c r="M21198" s="290"/>
    </row>
    <row r="21199" spans="11:13" x14ac:dyDescent="0.35">
      <c r="K21199" s="293"/>
      <c r="M21199" s="290"/>
    </row>
    <row r="21200" spans="11:13" x14ac:dyDescent="0.35">
      <c r="K21200" s="293"/>
      <c r="M21200" s="290"/>
    </row>
    <row r="21201" spans="11:13" x14ac:dyDescent="0.35">
      <c r="K21201" s="293"/>
      <c r="M21201" s="290"/>
    </row>
    <row r="21202" spans="11:13" x14ac:dyDescent="0.35">
      <c r="K21202" s="293"/>
      <c r="M21202" s="290"/>
    </row>
    <row r="21203" spans="11:13" x14ac:dyDescent="0.35">
      <c r="K21203" s="293"/>
      <c r="M21203" s="290"/>
    </row>
    <row r="21204" spans="11:13" x14ac:dyDescent="0.35">
      <c r="K21204" s="293"/>
      <c r="M21204" s="290"/>
    </row>
    <row r="21205" spans="11:13" x14ac:dyDescent="0.35">
      <c r="K21205" s="293"/>
      <c r="M21205" s="290"/>
    </row>
    <row r="21206" spans="11:13" x14ac:dyDescent="0.35">
      <c r="K21206" s="293"/>
      <c r="M21206" s="290"/>
    </row>
    <row r="21207" spans="11:13" x14ac:dyDescent="0.35">
      <c r="K21207" s="293"/>
      <c r="M21207" s="290"/>
    </row>
    <row r="21208" spans="11:13" x14ac:dyDescent="0.35">
      <c r="K21208" s="293"/>
      <c r="M21208" s="290"/>
    </row>
    <row r="21209" spans="11:13" x14ac:dyDescent="0.35">
      <c r="K21209" s="293"/>
      <c r="M21209" s="290"/>
    </row>
    <row r="21210" spans="11:13" x14ac:dyDescent="0.35">
      <c r="K21210" s="293"/>
      <c r="M21210" s="290"/>
    </row>
    <row r="21211" spans="11:13" x14ac:dyDescent="0.35">
      <c r="K21211" s="293"/>
      <c r="M21211" s="290"/>
    </row>
    <row r="21212" spans="11:13" x14ac:dyDescent="0.35">
      <c r="K21212" s="293"/>
      <c r="M21212" s="290"/>
    </row>
    <row r="21213" spans="11:13" x14ac:dyDescent="0.35">
      <c r="K21213" s="293"/>
      <c r="M21213" s="290"/>
    </row>
    <row r="21214" spans="11:13" x14ac:dyDescent="0.35">
      <c r="K21214" s="293"/>
      <c r="M21214" s="290"/>
    </row>
    <row r="21215" spans="11:13" x14ac:dyDescent="0.35">
      <c r="K21215" s="293"/>
      <c r="M21215" s="290"/>
    </row>
    <row r="21216" spans="11:13" x14ac:dyDescent="0.35">
      <c r="K21216" s="293"/>
      <c r="M21216" s="290"/>
    </row>
    <row r="21217" spans="11:13" x14ac:dyDescent="0.35">
      <c r="K21217" s="293"/>
      <c r="M21217" s="290"/>
    </row>
    <row r="21218" spans="11:13" x14ac:dyDescent="0.35">
      <c r="K21218" s="293"/>
      <c r="M21218" s="290"/>
    </row>
    <row r="21219" spans="11:13" x14ac:dyDescent="0.35">
      <c r="K21219" s="293"/>
      <c r="M21219" s="290"/>
    </row>
    <row r="21220" spans="11:13" x14ac:dyDescent="0.35">
      <c r="K21220" s="293"/>
      <c r="M21220" s="290"/>
    </row>
    <row r="21221" spans="11:13" x14ac:dyDescent="0.35">
      <c r="K21221" s="293"/>
      <c r="M21221" s="290"/>
    </row>
    <row r="21222" spans="11:13" x14ac:dyDescent="0.35">
      <c r="K21222" s="293"/>
      <c r="M21222" s="290"/>
    </row>
    <row r="21223" spans="11:13" x14ac:dyDescent="0.35">
      <c r="K21223" s="293"/>
      <c r="M21223" s="290"/>
    </row>
    <row r="21224" spans="11:13" x14ac:dyDescent="0.35">
      <c r="K21224" s="293"/>
      <c r="M21224" s="290"/>
    </row>
    <row r="21225" spans="11:13" x14ac:dyDescent="0.35">
      <c r="K21225" s="293"/>
      <c r="M21225" s="290"/>
    </row>
    <row r="21226" spans="11:13" x14ac:dyDescent="0.35">
      <c r="K21226" s="293"/>
      <c r="M21226" s="290"/>
    </row>
    <row r="21227" spans="11:13" x14ac:dyDescent="0.35">
      <c r="K21227" s="293"/>
      <c r="M21227" s="290"/>
    </row>
    <row r="21228" spans="11:13" x14ac:dyDescent="0.35">
      <c r="K21228" s="293"/>
      <c r="M21228" s="290"/>
    </row>
    <row r="21229" spans="11:13" x14ac:dyDescent="0.35">
      <c r="K21229" s="293"/>
      <c r="M21229" s="290"/>
    </row>
    <row r="21230" spans="11:13" x14ac:dyDescent="0.35">
      <c r="K21230" s="293"/>
      <c r="M21230" s="290"/>
    </row>
    <row r="21231" spans="11:13" x14ac:dyDescent="0.35">
      <c r="K21231" s="293"/>
      <c r="M21231" s="290"/>
    </row>
    <row r="21232" spans="11:13" x14ac:dyDescent="0.35">
      <c r="K21232" s="293"/>
      <c r="M21232" s="290"/>
    </row>
    <row r="21233" spans="11:13" x14ac:dyDescent="0.35">
      <c r="K21233" s="293"/>
      <c r="M21233" s="290"/>
    </row>
    <row r="21234" spans="11:13" x14ac:dyDescent="0.35">
      <c r="K21234" s="293"/>
      <c r="M21234" s="290"/>
    </row>
    <row r="21235" spans="11:13" x14ac:dyDescent="0.35">
      <c r="K21235" s="293"/>
      <c r="M21235" s="290"/>
    </row>
    <row r="21236" spans="11:13" x14ac:dyDescent="0.35">
      <c r="K21236" s="293"/>
      <c r="M21236" s="290"/>
    </row>
    <row r="21237" spans="11:13" x14ac:dyDescent="0.35">
      <c r="K21237" s="293"/>
      <c r="M21237" s="290"/>
    </row>
    <row r="21238" spans="11:13" x14ac:dyDescent="0.35">
      <c r="K21238" s="293"/>
      <c r="M21238" s="290"/>
    </row>
    <row r="21239" spans="11:13" x14ac:dyDescent="0.35">
      <c r="K21239" s="293"/>
      <c r="M21239" s="290"/>
    </row>
    <row r="21240" spans="11:13" x14ac:dyDescent="0.35">
      <c r="K21240" s="293"/>
      <c r="M21240" s="290"/>
    </row>
    <row r="21241" spans="11:13" x14ac:dyDescent="0.35">
      <c r="K21241" s="293"/>
      <c r="M21241" s="290"/>
    </row>
    <row r="21242" spans="11:13" x14ac:dyDescent="0.35">
      <c r="K21242" s="293"/>
      <c r="M21242" s="290"/>
    </row>
    <row r="21243" spans="11:13" x14ac:dyDescent="0.35">
      <c r="K21243" s="293"/>
      <c r="M21243" s="290"/>
    </row>
    <row r="21244" spans="11:13" x14ac:dyDescent="0.35">
      <c r="K21244" s="293"/>
      <c r="M21244" s="290"/>
    </row>
    <row r="21245" spans="11:13" x14ac:dyDescent="0.35">
      <c r="K21245" s="293"/>
      <c r="M21245" s="290"/>
    </row>
    <row r="21246" spans="11:13" x14ac:dyDescent="0.35">
      <c r="K21246" s="293"/>
      <c r="M21246" s="290"/>
    </row>
    <row r="21247" spans="11:13" x14ac:dyDescent="0.35">
      <c r="K21247" s="293"/>
      <c r="M21247" s="290"/>
    </row>
    <row r="21248" spans="11:13" x14ac:dyDescent="0.35">
      <c r="K21248" s="293"/>
      <c r="M21248" s="290"/>
    </row>
    <row r="21249" spans="11:13" x14ac:dyDescent="0.35">
      <c r="K21249" s="293"/>
      <c r="M21249" s="290"/>
    </row>
    <row r="21250" spans="11:13" x14ac:dyDescent="0.35">
      <c r="K21250" s="293"/>
      <c r="M21250" s="290"/>
    </row>
    <row r="21251" spans="11:13" x14ac:dyDescent="0.35">
      <c r="K21251" s="293"/>
      <c r="M21251" s="290"/>
    </row>
    <row r="21252" spans="11:13" x14ac:dyDescent="0.35">
      <c r="K21252" s="293"/>
      <c r="M21252" s="290"/>
    </row>
    <row r="21253" spans="11:13" x14ac:dyDescent="0.35">
      <c r="K21253" s="293"/>
      <c r="M21253" s="290"/>
    </row>
    <row r="21254" spans="11:13" x14ac:dyDescent="0.35">
      <c r="K21254" s="293"/>
      <c r="M21254" s="290"/>
    </row>
    <row r="21255" spans="11:13" x14ac:dyDescent="0.35">
      <c r="K21255" s="293"/>
      <c r="M21255" s="290"/>
    </row>
    <row r="21256" spans="11:13" x14ac:dyDescent="0.35">
      <c r="K21256" s="293"/>
      <c r="M21256" s="290"/>
    </row>
    <row r="21257" spans="11:13" x14ac:dyDescent="0.35">
      <c r="K21257" s="293"/>
      <c r="M21257" s="290"/>
    </row>
    <row r="21258" spans="11:13" x14ac:dyDescent="0.35">
      <c r="K21258" s="293"/>
      <c r="M21258" s="290"/>
    </row>
    <row r="21259" spans="11:13" x14ac:dyDescent="0.35">
      <c r="K21259" s="293"/>
      <c r="M21259" s="290"/>
    </row>
    <row r="21260" spans="11:13" x14ac:dyDescent="0.35">
      <c r="K21260" s="293"/>
      <c r="M21260" s="290"/>
    </row>
    <row r="21261" spans="11:13" x14ac:dyDescent="0.35">
      <c r="K21261" s="293"/>
      <c r="M21261" s="290"/>
    </row>
    <row r="21262" spans="11:13" x14ac:dyDescent="0.35">
      <c r="K21262" s="293"/>
      <c r="M21262" s="290"/>
    </row>
    <row r="21263" spans="11:13" x14ac:dyDescent="0.35">
      <c r="K21263" s="293"/>
      <c r="M21263" s="290"/>
    </row>
    <row r="21264" spans="11:13" x14ac:dyDescent="0.35">
      <c r="K21264" s="293"/>
      <c r="M21264" s="290"/>
    </row>
    <row r="21265" spans="11:13" x14ac:dyDescent="0.35">
      <c r="K21265" s="293"/>
      <c r="M21265" s="290"/>
    </row>
    <row r="21266" spans="11:13" x14ac:dyDescent="0.35">
      <c r="K21266" s="293"/>
      <c r="M21266" s="290"/>
    </row>
    <row r="21267" spans="11:13" x14ac:dyDescent="0.35">
      <c r="K21267" s="293"/>
      <c r="M21267" s="290"/>
    </row>
    <row r="21268" spans="11:13" x14ac:dyDescent="0.35">
      <c r="K21268" s="293"/>
      <c r="M21268" s="290"/>
    </row>
    <row r="21269" spans="11:13" x14ac:dyDescent="0.35">
      <c r="K21269" s="293"/>
      <c r="M21269" s="290"/>
    </row>
    <row r="21270" spans="11:13" x14ac:dyDescent="0.35">
      <c r="K21270" s="293"/>
      <c r="M21270" s="290"/>
    </row>
    <row r="21271" spans="11:13" x14ac:dyDescent="0.35">
      <c r="K21271" s="293"/>
      <c r="M21271" s="290"/>
    </row>
    <row r="21272" spans="11:13" x14ac:dyDescent="0.35">
      <c r="K21272" s="293"/>
      <c r="M21272" s="290"/>
    </row>
    <row r="21273" spans="11:13" x14ac:dyDescent="0.35">
      <c r="K21273" s="293"/>
      <c r="M21273" s="290"/>
    </row>
    <row r="21274" spans="11:13" x14ac:dyDescent="0.35">
      <c r="K21274" s="293"/>
      <c r="M21274" s="290"/>
    </row>
    <row r="21275" spans="11:13" x14ac:dyDescent="0.35">
      <c r="K21275" s="293"/>
      <c r="M21275" s="290"/>
    </row>
    <row r="21276" spans="11:13" x14ac:dyDescent="0.35">
      <c r="K21276" s="293"/>
      <c r="M21276" s="290"/>
    </row>
    <row r="21277" spans="11:13" x14ac:dyDescent="0.35">
      <c r="K21277" s="293"/>
      <c r="M21277" s="290"/>
    </row>
    <row r="21278" spans="11:13" x14ac:dyDescent="0.35">
      <c r="K21278" s="293"/>
      <c r="M21278" s="290"/>
    </row>
    <row r="21279" spans="11:13" x14ac:dyDescent="0.35">
      <c r="K21279" s="293"/>
      <c r="M21279" s="290"/>
    </row>
    <row r="21280" spans="11:13" x14ac:dyDescent="0.35">
      <c r="K21280" s="293"/>
      <c r="M21280" s="290"/>
    </row>
    <row r="21281" spans="11:13" x14ac:dyDescent="0.35">
      <c r="K21281" s="293"/>
      <c r="M21281" s="290"/>
    </row>
    <row r="21282" spans="11:13" x14ac:dyDescent="0.35">
      <c r="K21282" s="293"/>
      <c r="M21282" s="290"/>
    </row>
    <row r="21283" spans="11:13" x14ac:dyDescent="0.35">
      <c r="K21283" s="293"/>
      <c r="M21283" s="290"/>
    </row>
    <row r="21284" spans="11:13" x14ac:dyDescent="0.35">
      <c r="K21284" s="293"/>
      <c r="M21284" s="290"/>
    </row>
    <row r="21285" spans="11:13" x14ac:dyDescent="0.35">
      <c r="K21285" s="293"/>
      <c r="M21285" s="290"/>
    </row>
    <row r="21286" spans="11:13" x14ac:dyDescent="0.35">
      <c r="K21286" s="293"/>
      <c r="M21286" s="290"/>
    </row>
    <row r="21287" spans="11:13" x14ac:dyDescent="0.35">
      <c r="K21287" s="293"/>
      <c r="M21287" s="290"/>
    </row>
    <row r="21288" spans="11:13" x14ac:dyDescent="0.35">
      <c r="K21288" s="293"/>
      <c r="M21288" s="290"/>
    </row>
    <row r="21289" spans="11:13" x14ac:dyDescent="0.35">
      <c r="K21289" s="293"/>
      <c r="M21289" s="290"/>
    </row>
    <row r="21290" spans="11:13" x14ac:dyDescent="0.35">
      <c r="K21290" s="293"/>
      <c r="M21290" s="290"/>
    </row>
    <row r="21291" spans="11:13" x14ac:dyDescent="0.35">
      <c r="K21291" s="293"/>
      <c r="M21291" s="290"/>
    </row>
    <row r="21292" spans="11:13" x14ac:dyDescent="0.35">
      <c r="K21292" s="293"/>
      <c r="M21292" s="290"/>
    </row>
    <row r="21293" spans="11:13" x14ac:dyDescent="0.35">
      <c r="K21293" s="293"/>
      <c r="M21293" s="290"/>
    </row>
    <row r="21294" spans="11:13" x14ac:dyDescent="0.35">
      <c r="K21294" s="293"/>
      <c r="M21294" s="290"/>
    </row>
    <row r="21295" spans="11:13" x14ac:dyDescent="0.35">
      <c r="K21295" s="293"/>
      <c r="M21295" s="290"/>
    </row>
    <row r="21296" spans="11:13" x14ac:dyDescent="0.35">
      <c r="K21296" s="293"/>
      <c r="M21296" s="290"/>
    </row>
    <row r="21297" spans="11:13" x14ac:dyDescent="0.35">
      <c r="K21297" s="293"/>
      <c r="M21297" s="290"/>
    </row>
    <row r="21298" spans="11:13" x14ac:dyDescent="0.35">
      <c r="K21298" s="293"/>
      <c r="M21298" s="290"/>
    </row>
    <row r="21299" spans="11:13" x14ac:dyDescent="0.35">
      <c r="K21299" s="293"/>
      <c r="M21299" s="290"/>
    </row>
    <row r="21300" spans="11:13" x14ac:dyDescent="0.35">
      <c r="K21300" s="293"/>
      <c r="M21300" s="290"/>
    </row>
    <row r="21301" spans="11:13" x14ac:dyDescent="0.35">
      <c r="K21301" s="293"/>
      <c r="M21301" s="290"/>
    </row>
    <row r="21302" spans="11:13" x14ac:dyDescent="0.35">
      <c r="K21302" s="293"/>
      <c r="M21302" s="290"/>
    </row>
    <row r="21303" spans="11:13" x14ac:dyDescent="0.35">
      <c r="K21303" s="293"/>
      <c r="M21303" s="290"/>
    </row>
    <row r="21304" spans="11:13" x14ac:dyDescent="0.35">
      <c r="K21304" s="293"/>
      <c r="M21304" s="290"/>
    </row>
    <row r="21305" spans="11:13" x14ac:dyDescent="0.35">
      <c r="K21305" s="293"/>
      <c r="M21305" s="290"/>
    </row>
    <row r="21306" spans="11:13" x14ac:dyDescent="0.35">
      <c r="K21306" s="293"/>
      <c r="M21306" s="290"/>
    </row>
    <row r="21307" spans="11:13" x14ac:dyDescent="0.35">
      <c r="K21307" s="293"/>
      <c r="M21307" s="290"/>
    </row>
    <row r="21308" spans="11:13" x14ac:dyDescent="0.35">
      <c r="K21308" s="293"/>
      <c r="M21308" s="290"/>
    </row>
    <row r="21309" spans="11:13" x14ac:dyDescent="0.35">
      <c r="K21309" s="293"/>
      <c r="M21309" s="290"/>
    </row>
    <row r="21310" spans="11:13" x14ac:dyDescent="0.35">
      <c r="K21310" s="293"/>
      <c r="M21310" s="290"/>
    </row>
    <row r="21311" spans="11:13" x14ac:dyDescent="0.35">
      <c r="K21311" s="293"/>
      <c r="M21311" s="290"/>
    </row>
    <row r="21312" spans="11:13" x14ac:dyDescent="0.35">
      <c r="K21312" s="293"/>
      <c r="M21312" s="290"/>
    </row>
    <row r="21313" spans="11:13" x14ac:dyDescent="0.35">
      <c r="K21313" s="293"/>
      <c r="M21313" s="290"/>
    </row>
    <row r="21314" spans="11:13" x14ac:dyDescent="0.35">
      <c r="K21314" s="293"/>
      <c r="M21314" s="290"/>
    </row>
    <row r="21315" spans="11:13" x14ac:dyDescent="0.35">
      <c r="K21315" s="293"/>
      <c r="M21315" s="290"/>
    </row>
    <row r="21316" spans="11:13" x14ac:dyDescent="0.35">
      <c r="K21316" s="293"/>
      <c r="M21316" s="290"/>
    </row>
    <row r="21317" spans="11:13" x14ac:dyDescent="0.35">
      <c r="K21317" s="293"/>
      <c r="M21317" s="290"/>
    </row>
    <row r="21318" spans="11:13" x14ac:dyDescent="0.35">
      <c r="K21318" s="293"/>
      <c r="M21318" s="290"/>
    </row>
    <row r="21319" spans="11:13" x14ac:dyDescent="0.35">
      <c r="K21319" s="293"/>
      <c r="M21319" s="290"/>
    </row>
    <row r="21320" spans="11:13" x14ac:dyDescent="0.35">
      <c r="K21320" s="293"/>
      <c r="M21320" s="290"/>
    </row>
    <row r="21321" spans="11:13" x14ac:dyDescent="0.35">
      <c r="K21321" s="293"/>
      <c r="M21321" s="290"/>
    </row>
    <row r="21322" spans="11:13" x14ac:dyDescent="0.35">
      <c r="K21322" s="293"/>
      <c r="M21322" s="290"/>
    </row>
    <row r="21323" spans="11:13" x14ac:dyDescent="0.35">
      <c r="K21323" s="293"/>
      <c r="M21323" s="290"/>
    </row>
    <row r="21324" spans="11:13" x14ac:dyDescent="0.35">
      <c r="K21324" s="293"/>
      <c r="M21324" s="290"/>
    </row>
    <row r="21325" spans="11:13" x14ac:dyDescent="0.35">
      <c r="K21325" s="293"/>
      <c r="M21325" s="290"/>
    </row>
    <row r="21326" spans="11:13" x14ac:dyDescent="0.35">
      <c r="K21326" s="293"/>
      <c r="M21326" s="290"/>
    </row>
    <row r="21327" spans="11:13" x14ac:dyDescent="0.35">
      <c r="K21327" s="293"/>
      <c r="M21327" s="290"/>
    </row>
    <row r="21328" spans="11:13" x14ac:dyDescent="0.35">
      <c r="K21328" s="293"/>
      <c r="M21328" s="290"/>
    </row>
    <row r="21329" spans="11:13" x14ac:dyDescent="0.35">
      <c r="K21329" s="293"/>
      <c r="M21329" s="290"/>
    </row>
    <row r="21330" spans="11:13" x14ac:dyDescent="0.35">
      <c r="K21330" s="293"/>
      <c r="M21330" s="290"/>
    </row>
    <row r="21331" spans="11:13" x14ac:dyDescent="0.35">
      <c r="K21331" s="293"/>
      <c r="M21331" s="290"/>
    </row>
    <row r="21332" spans="11:13" x14ac:dyDescent="0.35">
      <c r="K21332" s="293"/>
      <c r="M21332" s="290"/>
    </row>
    <row r="21333" spans="11:13" x14ac:dyDescent="0.35">
      <c r="K21333" s="293"/>
      <c r="M21333" s="290"/>
    </row>
    <row r="21334" spans="11:13" x14ac:dyDescent="0.35">
      <c r="K21334" s="293"/>
      <c r="M21334" s="290"/>
    </row>
    <row r="21335" spans="11:13" x14ac:dyDescent="0.35">
      <c r="K21335" s="293"/>
      <c r="M21335" s="290"/>
    </row>
    <row r="21336" spans="11:13" x14ac:dyDescent="0.35">
      <c r="K21336" s="293"/>
      <c r="M21336" s="290"/>
    </row>
    <row r="21337" spans="11:13" x14ac:dyDescent="0.35">
      <c r="K21337" s="293"/>
      <c r="M21337" s="290"/>
    </row>
    <row r="21338" spans="11:13" x14ac:dyDescent="0.35">
      <c r="K21338" s="293"/>
      <c r="M21338" s="290"/>
    </row>
    <row r="21339" spans="11:13" x14ac:dyDescent="0.35">
      <c r="K21339" s="293"/>
      <c r="M21339" s="290"/>
    </row>
    <row r="21340" spans="11:13" x14ac:dyDescent="0.35">
      <c r="K21340" s="293"/>
      <c r="M21340" s="290"/>
    </row>
    <row r="21341" spans="11:13" x14ac:dyDescent="0.35">
      <c r="K21341" s="293"/>
      <c r="M21341" s="290"/>
    </row>
    <row r="21342" spans="11:13" x14ac:dyDescent="0.35">
      <c r="K21342" s="293"/>
      <c r="M21342" s="290"/>
    </row>
    <row r="21343" spans="11:13" x14ac:dyDescent="0.35">
      <c r="K21343" s="293"/>
      <c r="M21343" s="290"/>
    </row>
    <row r="21344" spans="11:13" x14ac:dyDescent="0.35">
      <c r="K21344" s="293"/>
      <c r="M21344" s="290"/>
    </row>
    <row r="21345" spans="11:13" x14ac:dyDescent="0.35">
      <c r="K21345" s="293"/>
      <c r="M21345" s="290"/>
    </row>
    <row r="21346" spans="11:13" x14ac:dyDescent="0.35">
      <c r="K21346" s="293"/>
      <c r="M21346" s="290"/>
    </row>
    <row r="21347" spans="11:13" x14ac:dyDescent="0.35">
      <c r="K21347" s="293"/>
      <c r="M21347" s="290"/>
    </row>
    <row r="21348" spans="11:13" x14ac:dyDescent="0.35">
      <c r="K21348" s="293"/>
      <c r="M21348" s="290"/>
    </row>
    <row r="21349" spans="11:13" x14ac:dyDescent="0.35">
      <c r="K21349" s="293"/>
      <c r="M21349" s="290"/>
    </row>
    <row r="21350" spans="11:13" x14ac:dyDescent="0.35">
      <c r="K21350" s="293"/>
      <c r="M21350" s="290"/>
    </row>
    <row r="21351" spans="11:13" x14ac:dyDescent="0.35">
      <c r="K21351" s="293"/>
      <c r="M21351" s="290"/>
    </row>
    <row r="21352" spans="11:13" x14ac:dyDescent="0.35">
      <c r="K21352" s="293"/>
      <c r="M21352" s="290"/>
    </row>
    <row r="21353" spans="11:13" x14ac:dyDescent="0.35">
      <c r="K21353" s="293"/>
      <c r="M21353" s="290"/>
    </row>
    <row r="21354" spans="11:13" x14ac:dyDescent="0.35">
      <c r="K21354" s="293"/>
      <c r="M21354" s="290"/>
    </row>
    <row r="21355" spans="11:13" x14ac:dyDescent="0.35">
      <c r="K21355" s="293"/>
      <c r="M21355" s="290"/>
    </row>
    <row r="21356" spans="11:13" x14ac:dyDescent="0.35">
      <c r="K21356" s="293"/>
      <c r="M21356" s="290"/>
    </row>
    <row r="21357" spans="11:13" x14ac:dyDescent="0.35">
      <c r="K21357" s="293"/>
      <c r="M21357" s="290"/>
    </row>
    <row r="21358" spans="11:13" x14ac:dyDescent="0.35">
      <c r="K21358" s="293"/>
      <c r="M21358" s="290"/>
    </row>
    <row r="21359" spans="11:13" x14ac:dyDescent="0.35">
      <c r="K21359" s="293"/>
      <c r="M21359" s="290"/>
    </row>
    <row r="21360" spans="11:13" x14ac:dyDescent="0.35">
      <c r="K21360" s="293"/>
      <c r="M21360" s="290"/>
    </row>
    <row r="21361" spans="11:13" x14ac:dyDescent="0.35">
      <c r="K21361" s="293"/>
      <c r="M21361" s="290"/>
    </row>
    <row r="21362" spans="11:13" x14ac:dyDescent="0.35">
      <c r="K21362" s="293"/>
      <c r="M21362" s="290"/>
    </row>
    <row r="21363" spans="11:13" x14ac:dyDescent="0.35">
      <c r="K21363" s="293"/>
      <c r="M21363" s="290"/>
    </row>
    <row r="21364" spans="11:13" x14ac:dyDescent="0.35">
      <c r="K21364" s="293"/>
      <c r="M21364" s="290"/>
    </row>
    <row r="21365" spans="11:13" x14ac:dyDescent="0.35">
      <c r="K21365" s="293"/>
      <c r="M21365" s="290"/>
    </row>
    <row r="21366" spans="11:13" x14ac:dyDescent="0.35">
      <c r="K21366" s="293"/>
      <c r="M21366" s="290"/>
    </row>
    <row r="21367" spans="11:13" x14ac:dyDescent="0.35">
      <c r="K21367" s="293"/>
      <c r="M21367" s="290"/>
    </row>
    <row r="21368" spans="11:13" x14ac:dyDescent="0.35">
      <c r="K21368" s="293"/>
      <c r="M21368" s="290"/>
    </row>
    <row r="21369" spans="11:13" x14ac:dyDescent="0.35">
      <c r="K21369" s="293"/>
      <c r="M21369" s="290"/>
    </row>
    <row r="21370" spans="11:13" x14ac:dyDescent="0.35">
      <c r="K21370" s="293"/>
      <c r="M21370" s="290"/>
    </row>
    <row r="21371" spans="11:13" x14ac:dyDescent="0.35">
      <c r="K21371" s="293"/>
      <c r="M21371" s="290"/>
    </row>
    <row r="21372" spans="11:13" x14ac:dyDescent="0.35">
      <c r="K21372" s="293"/>
      <c r="M21372" s="290"/>
    </row>
    <row r="21373" spans="11:13" x14ac:dyDescent="0.35">
      <c r="K21373" s="293"/>
      <c r="M21373" s="290"/>
    </row>
    <row r="21374" spans="11:13" x14ac:dyDescent="0.35">
      <c r="K21374" s="293"/>
      <c r="M21374" s="290"/>
    </row>
    <row r="21375" spans="11:13" x14ac:dyDescent="0.35">
      <c r="K21375" s="293"/>
      <c r="M21375" s="290"/>
    </row>
    <row r="21376" spans="11:13" x14ac:dyDescent="0.35">
      <c r="K21376" s="293"/>
      <c r="M21376" s="290"/>
    </row>
    <row r="21377" spans="11:13" x14ac:dyDescent="0.35">
      <c r="K21377" s="293"/>
      <c r="M21377" s="290"/>
    </row>
    <row r="21378" spans="11:13" x14ac:dyDescent="0.35">
      <c r="K21378" s="293"/>
      <c r="M21378" s="290"/>
    </row>
    <row r="21379" spans="11:13" x14ac:dyDescent="0.35">
      <c r="K21379" s="293"/>
      <c r="M21379" s="290"/>
    </row>
    <row r="21380" spans="11:13" x14ac:dyDescent="0.35">
      <c r="K21380" s="293"/>
      <c r="M21380" s="290"/>
    </row>
    <row r="21381" spans="11:13" x14ac:dyDescent="0.35">
      <c r="K21381" s="293"/>
      <c r="M21381" s="290"/>
    </row>
    <row r="21382" spans="11:13" x14ac:dyDescent="0.35">
      <c r="K21382" s="293"/>
      <c r="M21382" s="290"/>
    </row>
    <row r="21383" spans="11:13" x14ac:dyDescent="0.35">
      <c r="K21383" s="293"/>
      <c r="M21383" s="290"/>
    </row>
    <row r="21384" spans="11:13" x14ac:dyDescent="0.35">
      <c r="K21384" s="293"/>
      <c r="M21384" s="290"/>
    </row>
    <row r="21385" spans="11:13" x14ac:dyDescent="0.35">
      <c r="K21385" s="293"/>
      <c r="M21385" s="290"/>
    </row>
    <row r="21386" spans="11:13" x14ac:dyDescent="0.35">
      <c r="K21386" s="293"/>
      <c r="M21386" s="290"/>
    </row>
    <row r="21387" spans="11:13" x14ac:dyDescent="0.35">
      <c r="K21387" s="293"/>
      <c r="M21387" s="290"/>
    </row>
    <row r="21388" spans="11:13" x14ac:dyDescent="0.35">
      <c r="K21388" s="293"/>
      <c r="M21388" s="290"/>
    </row>
    <row r="21389" spans="11:13" x14ac:dyDescent="0.35">
      <c r="K21389" s="293"/>
      <c r="M21389" s="290"/>
    </row>
    <row r="21390" spans="11:13" x14ac:dyDescent="0.35">
      <c r="K21390" s="293"/>
      <c r="M21390" s="290"/>
    </row>
    <row r="21391" spans="11:13" x14ac:dyDescent="0.35">
      <c r="K21391" s="293"/>
      <c r="M21391" s="290"/>
    </row>
    <row r="21392" spans="11:13" x14ac:dyDescent="0.35">
      <c r="K21392" s="293"/>
      <c r="M21392" s="290"/>
    </row>
    <row r="21393" spans="11:13" x14ac:dyDescent="0.35">
      <c r="K21393" s="293"/>
      <c r="M21393" s="290"/>
    </row>
    <row r="21394" spans="11:13" x14ac:dyDescent="0.35">
      <c r="K21394" s="293"/>
      <c r="M21394" s="290"/>
    </row>
    <row r="21395" spans="11:13" x14ac:dyDescent="0.35">
      <c r="K21395" s="293"/>
      <c r="M21395" s="290"/>
    </row>
    <row r="21396" spans="11:13" x14ac:dyDescent="0.35">
      <c r="K21396" s="293"/>
      <c r="M21396" s="290"/>
    </row>
    <row r="21397" spans="11:13" x14ac:dyDescent="0.35">
      <c r="K21397" s="293"/>
      <c r="M21397" s="290"/>
    </row>
    <row r="21398" spans="11:13" x14ac:dyDescent="0.35">
      <c r="K21398" s="293"/>
      <c r="M21398" s="290"/>
    </row>
    <row r="21399" spans="11:13" x14ac:dyDescent="0.35">
      <c r="K21399" s="293"/>
      <c r="M21399" s="290"/>
    </row>
    <row r="21400" spans="11:13" x14ac:dyDescent="0.35">
      <c r="K21400" s="293"/>
      <c r="M21400" s="290"/>
    </row>
    <row r="21401" spans="11:13" x14ac:dyDescent="0.35">
      <c r="K21401" s="293"/>
      <c r="M21401" s="290"/>
    </row>
    <row r="21402" spans="11:13" x14ac:dyDescent="0.35">
      <c r="K21402" s="293"/>
      <c r="M21402" s="290"/>
    </row>
    <row r="21403" spans="11:13" x14ac:dyDescent="0.35">
      <c r="K21403" s="293"/>
      <c r="M21403" s="290"/>
    </row>
    <row r="21404" spans="11:13" x14ac:dyDescent="0.35">
      <c r="K21404" s="293"/>
      <c r="M21404" s="290"/>
    </row>
    <row r="21405" spans="11:13" x14ac:dyDescent="0.35">
      <c r="K21405" s="293"/>
      <c r="M21405" s="290"/>
    </row>
    <row r="21406" spans="11:13" x14ac:dyDescent="0.35">
      <c r="K21406" s="293"/>
      <c r="M21406" s="290"/>
    </row>
    <row r="21407" spans="11:13" x14ac:dyDescent="0.35">
      <c r="K21407" s="293"/>
      <c r="M21407" s="290"/>
    </row>
    <row r="21408" spans="11:13" x14ac:dyDescent="0.35">
      <c r="K21408" s="293"/>
      <c r="M21408" s="290"/>
    </row>
    <row r="21409" spans="11:13" x14ac:dyDescent="0.35">
      <c r="K21409" s="293"/>
      <c r="M21409" s="290"/>
    </row>
    <row r="21410" spans="11:13" x14ac:dyDescent="0.35">
      <c r="K21410" s="293"/>
      <c r="M21410" s="290"/>
    </row>
    <row r="21411" spans="11:13" x14ac:dyDescent="0.35">
      <c r="K21411" s="293"/>
      <c r="M21411" s="290"/>
    </row>
    <row r="21412" spans="11:13" x14ac:dyDescent="0.35">
      <c r="K21412" s="293"/>
      <c r="M21412" s="290"/>
    </row>
    <row r="21413" spans="11:13" x14ac:dyDescent="0.35">
      <c r="K21413" s="293"/>
      <c r="M21413" s="290"/>
    </row>
    <row r="21414" spans="11:13" x14ac:dyDescent="0.35">
      <c r="K21414" s="293"/>
      <c r="M21414" s="290"/>
    </row>
    <row r="21415" spans="11:13" x14ac:dyDescent="0.35">
      <c r="K21415" s="293"/>
      <c r="M21415" s="290"/>
    </row>
    <row r="21416" spans="11:13" x14ac:dyDescent="0.35">
      <c r="K21416" s="293"/>
      <c r="M21416" s="290"/>
    </row>
    <row r="21417" spans="11:13" x14ac:dyDescent="0.35">
      <c r="K21417" s="293"/>
      <c r="M21417" s="290"/>
    </row>
    <row r="21418" spans="11:13" x14ac:dyDescent="0.35">
      <c r="K21418" s="293"/>
      <c r="M21418" s="290"/>
    </row>
    <row r="21419" spans="11:13" x14ac:dyDescent="0.35">
      <c r="K21419" s="293"/>
      <c r="M21419" s="290"/>
    </row>
    <row r="21420" spans="11:13" x14ac:dyDescent="0.35">
      <c r="K21420" s="293"/>
      <c r="M21420" s="290"/>
    </row>
    <row r="21421" spans="11:13" x14ac:dyDescent="0.35">
      <c r="K21421" s="293"/>
      <c r="M21421" s="290"/>
    </row>
    <row r="21422" spans="11:13" x14ac:dyDescent="0.35">
      <c r="K21422" s="293"/>
      <c r="M21422" s="290"/>
    </row>
    <row r="21423" spans="11:13" x14ac:dyDescent="0.35">
      <c r="K21423" s="293"/>
      <c r="M21423" s="290"/>
    </row>
    <row r="21424" spans="11:13" x14ac:dyDescent="0.35">
      <c r="K21424" s="293"/>
      <c r="M21424" s="290"/>
    </row>
    <row r="21425" spans="11:13" x14ac:dyDescent="0.35">
      <c r="K21425" s="293"/>
      <c r="M21425" s="290"/>
    </row>
    <row r="21426" spans="11:13" x14ac:dyDescent="0.35">
      <c r="K21426" s="293"/>
      <c r="M21426" s="290"/>
    </row>
    <row r="21427" spans="11:13" x14ac:dyDescent="0.35">
      <c r="K21427" s="293"/>
      <c r="M21427" s="290"/>
    </row>
    <row r="21428" spans="11:13" x14ac:dyDescent="0.35">
      <c r="K21428" s="293"/>
      <c r="M21428" s="290"/>
    </row>
    <row r="21429" spans="11:13" x14ac:dyDescent="0.35">
      <c r="K21429" s="293"/>
      <c r="M21429" s="290"/>
    </row>
    <row r="21430" spans="11:13" x14ac:dyDescent="0.35">
      <c r="K21430" s="293"/>
      <c r="M21430" s="290"/>
    </row>
    <row r="21431" spans="11:13" x14ac:dyDescent="0.35">
      <c r="K21431" s="293"/>
      <c r="M21431" s="290"/>
    </row>
    <row r="21432" spans="11:13" x14ac:dyDescent="0.35">
      <c r="K21432" s="293"/>
      <c r="M21432" s="290"/>
    </row>
    <row r="21433" spans="11:13" x14ac:dyDescent="0.35">
      <c r="K21433" s="293"/>
      <c r="M21433" s="290"/>
    </row>
    <row r="21434" spans="11:13" x14ac:dyDescent="0.35">
      <c r="K21434" s="293"/>
      <c r="M21434" s="290"/>
    </row>
    <row r="21435" spans="11:13" x14ac:dyDescent="0.35">
      <c r="K21435" s="293"/>
      <c r="M21435" s="290"/>
    </row>
    <row r="21436" spans="11:13" x14ac:dyDescent="0.35">
      <c r="K21436" s="293"/>
      <c r="M21436" s="290"/>
    </row>
    <row r="21437" spans="11:13" x14ac:dyDescent="0.35">
      <c r="K21437" s="293"/>
      <c r="M21437" s="290"/>
    </row>
    <row r="21438" spans="11:13" x14ac:dyDescent="0.35">
      <c r="K21438" s="293"/>
      <c r="M21438" s="290"/>
    </row>
    <row r="21439" spans="11:13" x14ac:dyDescent="0.35">
      <c r="K21439" s="293"/>
      <c r="M21439" s="290"/>
    </row>
    <row r="21440" spans="11:13" x14ac:dyDescent="0.35">
      <c r="K21440" s="293"/>
      <c r="M21440" s="290"/>
    </row>
    <row r="21441" spans="11:13" x14ac:dyDescent="0.35">
      <c r="K21441" s="293"/>
      <c r="M21441" s="290"/>
    </row>
    <row r="21442" spans="11:13" x14ac:dyDescent="0.35">
      <c r="K21442" s="293"/>
      <c r="M21442" s="290"/>
    </row>
    <row r="21443" spans="11:13" x14ac:dyDescent="0.35">
      <c r="K21443" s="293"/>
      <c r="M21443" s="290"/>
    </row>
    <row r="21444" spans="11:13" x14ac:dyDescent="0.35">
      <c r="K21444" s="293"/>
      <c r="M21444" s="290"/>
    </row>
    <row r="21445" spans="11:13" x14ac:dyDescent="0.35">
      <c r="K21445" s="293"/>
      <c r="M21445" s="290"/>
    </row>
    <row r="21446" spans="11:13" x14ac:dyDescent="0.35">
      <c r="K21446" s="293"/>
      <c r="M21446" s="290"/>
    </row>
    <row r="21447" spans="11:13" x14ac:dyDescent="0.35">
      <c r="K21447" s="293"/>
      <c r="M21447" s="290"/>
    </row>
    <row r="21448" spans="11:13" x14ac:dyDescent="0.35">
      <c r="K21448" s="293"/>
      <c r="M21448" s="290"/>
    </row>
    <row r="21449" spans="11:13" x14ac:dyDescent="0.35">
      <c r="K21449" s="293"/>
      <c r="M21449" s="290"/>
    </row>
    <row r="21450" spans="11:13" x14ac:dyDescent="0.35">
      <c r="K21450" s="293"/>
      <c r="M21450" s="290"/>
    </row>
    <row r="21451" spans="11:13" x14ac:dyDescent="0.35">
      <c r="K21451" s="293"/>
      <c r="M21451" s="290"/>
    </row>
    <row r="21452" spans="11:13" x14ac:dyDescent="0.35">
      <c r="K21452" s="293"/>
      <c r="M21452" s="290"/>
    </row>
    <row r="21453" spans="11:13" x14ac:dyDescent="0.35">
      <c r="K21453" s="293"/>
      <c r="M21453" s="290"/>
    </row>
    <row r="21454" spans="11:13" x14ac:dyDescent="0.35">
      <c r="K21454" s="293"/>
      <c r="M21454" s="290"/>
    </row>
    <row r="21455" spans="11:13" x14ac:dyDescent="0.35">
      <c r="K21455" s="293"/>
      <c r="M21455" s="290"/>
    </row>
    <row r="21456" spans="11:13" x14ac:dyDescent="0.35">
      <c r="K21456" s="293"/>
      <c r="M21456" s="290"/>
    </row>
    <row r="21457" spans="11:13" x14ac:dyDescent="0.35">
      <c r="K21457" s="293"/>
      <c r="M21457" s="290"/>
    </row>
    <row r="21458" spans="11:13" x14ac:dyDescent="0.35">
      <c r="K21458" s="293"/>
      <c r="M21458" s="290"/>
    </row>
    <row r="21459" spans="11:13" x14ac:dyDescent="0.35">
      <c r="K21459" s="293"/>
      <c r="M21459" s="290"/>
    </row>
    <row r="21460" spans="11:13" x14ac:dyDescent="0.35">
      <c r="K21460" s="293"/>
      <c r="M21460" s="290"/>
    </row>
    <row r="21461" spans="11:13" x14ac:dyDescent="0.35">
      <c r="K21461" s="293"/>
      <c r="M21461" s="290"/>
    </row>
    <row r="21462" spans="11:13" x14ac:dyDescent="0.35">
      <c r="K21462" s="293"/>
      <c r="M21462" s="290"/>
    </row>
    <row r="21463" spans="11:13" x14ac:dyDescent="0.35">
      <c r="K21463" s="293"/>
      <c r="M21463" s="290"/>
    </row>
    <row r="21464" spans="11:13" x14ac:dyDescent="0.35">
      <c r="K21464" s="293"/>
      <c r="M21464" s="290"/>
    </row>
    <row r="21465" spans="11:13" x14ac:dyDescent="0.35">
      <c r="K21465" s="293"/>
      <c r="M21465" s="290"/>
    </row>
    <row r="21466" spans="11:13" x14ac:dyDescent="0.35">
      <c r="K21466" s="293"/>
      <c r="M21466" s="290"/>
    </row>
    <row r="21467" spans="11:13" x14ac:dyDescent="0.35">
      <c r="K21467" s="293"/>
      <c r="M21467" s="290"/>
    </row>
    <row r="21468" spans="11:13" x14ac:dyDescent="0.35">
      <c r="K21468" s="293"/>
      <c r="M21468" s="290"/>
    </row>
    <row r="21469" spans="11:13" x14ac:dyDescent="0.35">
      <c r="K21469" s="293"/>
      <c r="M21469" s="290"/>
    </row>
    <row r="21470" spans="11:13" x14ac:dyDescent="0.35">
      <c r="K21470" s="293"/>
      <c r="M21470" s="290"/>
    </row>
    <row r="21471" spans="11:13" x14ac:dyDescent="0.35">
      <c r="K21471" s="293"/>
      <c r="M21471" s="290"/>
    </row>
    <row r="21472" spans="11:13" x14ac:dyDescent="0.35">
      <c r="K21472" s="293"/>
      <c r="M21472" s="290"/>
    </row>
    <row r="21473" spans="11:13" x14ac:dyDescent="0.35">
      <c r="K21473" s="293"/>
      <c r="M21473" s="290"/>
    </row>
    <row r="21474" spans="11:13" x14ac:dyDescent="0.35">
      <c r="K21474" s="293"/>
      <c r="M21474" s="290"/>
    </row>
    <row r="21475" spans="11:13" x14ac:dyDescent="0.35">
      <c r="K21475" s="293"/>
      <c r="M21475" s="290"/>
    </row>
    <row r="21476" spans="11:13" x14ac:dyDescent="0.35">
      <c r="K21476" s="293"/>
      <c r="M21476" s="290"/>
    </row>
    <row r="21477" spans="11:13" x14ac:dyDescent="0.35">
      <c r="K21477" s="293"/>
      <c r="M21477" s="290"/>
    </row>
    <row r="21478" spans="11:13" x14ac:dyDescent="0.35">
      <c r="K21478" s="293"/>
      <c r="M21478" s="290"/>
    </row>
    <row r="21479" spans="11:13" x14ac:dyDescent="0.35">
      <c r="K21479" s="293"/>
      <c r="M21479" s="290"/>
    </row>
    <row r="21480" spans="11:13" x14ac:dyDescent="0.35">
      <c r="K21480" s="293"/>
      <c r="M21480" s="290"/>
    </row>
    <row r="21481" spans="11:13" x14ac:dyDescent="0.35">
      <c r="K21481" s="293"/>
      <c r="M21481" s="290"/>
    </row>
    <row r="21482" spans="11:13" x14ac:dyDescent="0.35">
      <c r="K21482" s="293"/>
      <c r="M21482" s="290"/>
    </row>
    <row r="21483" spans="11:13" x14ac:dyDescent="0.35">
      <c r="K21483" s="293"/>
      <c r="M21483" s="290"/>
    </row>
    <row r="21484" spans="11:13" x14ac:dyDescent="0.35">
      <c r="K21484" s="293"/>
      <c r="M21484" s="290"/>
    </row>
    <row r="21485" spans="11:13" x14ac:dyDescent="0.35">
      <c r="K21485" s="293"/>
      <c r="M21485" s="290"/>
    </row>
    <row r="21486" spans="11:13" x14ac:dyDescent="0.35">
      <c r="K21486" s="293"/>
      <c r="M21486" s="290"/>
    </row>
    <row r="21487" spans="11:13" x14ac:dyDescent="0.35">
      <c r="K21487" s="293"/>
      <c r="M21487" s="290"/>
    </row>
    <row r="21488" spans="11:13" x14ac:dyDescent="0.35">
      <c r="K21488" s="293"/>
      <c r="M21488" s="290"/>
    </row>
    <row r="21489" spans="11:13" x14ac:dyDescent="0.35">
      <c r="K21489" s="293"/>
      <c r="M21489" s="290"/>
    </row>
    <row r="21490" spans="11:13" x14ac:dyDescent="0.35">
      <c r="K21490" s="293"/>
      <c r="M21490" s="290"/>
    </row>
    <row r="21491" spans="11:13" x14ac:dyDescent="0.35">
      <c r="K21491" s="293"/>
      <c r="M21491" s="290"/>
    </row>
    <row r="21492" spans="11:13" x14ac:dyDescent="0.35">
      <c r="K21492" s="293"/>
      <c r="M21492" s="290"/>
    </row>
    <row r="21493" spans="11:13" x14ac:dyDescent="0.35">
      <c r="K21493" s="293"/>
      <c r="M21493" s="290"/>
    </row>
    <row r="21494" spans="11:13" x14ac:dyDescent="0.35">
      <c r="K21494" s="293"/>
      <c r="M21494" s="290"/>
    </row>
    <row r="21495" spans="11:13" x14ac:dyDescent="0.35">
      <c r="K21495" s="293"/>
      <c r="M21495" s="290"/>
    </row>
    <row r="21496" spans="11:13" x14ac:dyDescent="0.35">
      <c r="K21496" s="293"/>
      <c r="M21496" s="290"/>
    </row>
    <row r="21497" spans="11:13" x14ac:dyDescent="0.35">
      <c r="K21497" s="293"/>
      <c r="M21497" s="290"/>
    </row>
    <row r="21498" spans="11:13" x14ac:dyDescent="0.35">
      <c r="K21498" s="293"/>
      <c r="M21498" s="290"/>
    </row>
    <row r="21499" spans="11:13" x14ac:dyDescent="0.35">
      <c r="K21499" s="293"/>
      <c r="M21499" s="290"/>
    </row>
    <row r="21500" spans="11:13" x14ac:dyDescent="0.35">
      <c r="K21500" s="293"/>
      <c r="M21500" s="290"/>
    </row>
    <row r="21501" spans="11:13" x14ac:dyDescent="0.35">
      <c r="K21501" s="293"/>
      <c r="M21501" s="290"/>
    </row>
    <row r="21502" spans="11:13" x14ac:dyDescent="0.35">
      <c r="K21502" s="293"/>
      <c r="M21502" s="290"/>
    </row>
    <row r="21503" spans="11:13" x14ac:dyDescent="0.35">
      <c r="K21503" s="293"/>
      <c r="M21503" s="290"/>
    </row>
    <row r="21504" spans="11:13" x14ac:dyDescent="0.35">
      <c r="K21504" s="293"/>
      <c r="M21504" s="290"/>
    </row>
    <row r="21505" spans="11:13" x14ac:dyDescent="0.35">
      <c r="K21505" s="293"/>
      <c r="M21505" s="290"/>
    </row>
    <row r="21506" spans="11:13" x14ac:dyDescent="0.35">
      <c r="K21506" s="293"/>
      <c r="M21506" s="290"/>
    </row>
    <row r="21507" spans="11:13" x14ac:dyDescent="0.35">
      <c r="K21507" s="293"/>
      <c r="M21507" s="290"/>
    </row>
    <row r="21508" spans="11:13" x14ac:dyDescent="0.35">
      <c r="K21508" s="293"/>
      <c r="M21508" s="290"/>
    </row>
    <row r="21509" spans="11:13" x14ac:dyDescent="0.35">
      <c r="K21509" s="293"/>
      <c r="M21509" s="290"/>
    </row>
    <row r="21510" spans="11:13" x14ac:dyDescent="0.35">
      <c r="K21510" s="293"/>
      <c r="M21510" s="290"/>
    </row>
    <row r="21511" spans="11:13" x14ac:dyDescent="0.35">
      <c r="K21511" s="293"/>
      <c r="M21511" s="290"/>
    </row>
    <row r="21512" spans="11:13" x14ac:dyDescent="0.35">
      <c r="K21512" s="293"/>
      <c r="M21512" s="290"/>
    </row>
    <row r="21513" spans="11:13" x14ac:dyDescent="0.35">
      <c r="K21513" s="293"/>
      <c r="M21513" s="290"/>
    </row>
    <row r="21514" spans="11:13" x14ac:dyDescent="0.35">
      <c r="K21514" s="293"/>
      <c r="M21514" s="290"/>
    </row>
    <row r="21515" spans="11:13" x14ac:dyDescent="0.35">
      <c r="K21515" s="293"/>
      <c r="M21515" s="290"/>
    </row>
    <row r="21516" spans="11:13" x14ac:dyDescent="0.35">
      <c r="K21516" s="293"/>
      <c r="M21516" s="290"/>
    </row>
    <row r="21517" spans="11:13" x14ac:dyDescent="0.35">
      <c r="K21517" s="293"/>
      <c r="M21517" s="290"/>
    </row>
    <row r="21518" spans="11:13" x14ac:dyDescent="0.35">
      <c r="K21518" s="293"/>
      <c r="M21518" s="290"/>
    </row>
    <row r="21519" spans="11:13" x14ac:dyDescent="0.35">
      <c r="K21519" s="293"/>
      <c r="M21519" s="290"/>
    </row>
    <row r="21520" spans="11:13" x14ac:dyDescent="0.35">
      <c r="K21520" s="293"/>
      <c r="M21520" s="290"/>
    </row>
    <row r="21521" spans="11:13" x14ac:dyDescent="0.35">
      <c r="K21521" s="293"/>
      <c r="M21521" s="290"/>
    </row>
    <row r="21522" spans="11:13" x14ac:dyDescent="0.35">
      <c r="K21522" s="293"/>
      <c r="M21522" s="290"/>
    </row>
    <row r="21523" spans="11:13" x14ac:dyDescent="0.35">
      <c r="K21523" s="293"/>
      <c r="M21523" s="290"/>
    </row>
    <row r="21524" spans="11:13" x14ac:dyDescent="0.35">
      <c r="K21524" s="293"/>
      <c r="M21524" s="290"/>
    </row>
    <row r="21525" spans="11:13" x14ac:dyDescent="0.35">
      <c r="K21525" s="293"/>
      <c r="M21525" s="290"/>
    </row>
    <row r="21526" spans="11:13" x14ac:dyDescent="0.35">
      <c r="K21526" s="293"/>
      <c r="M21526" s="290"/>
    </row>
    <row r="21527" spans="11:13" x14ac:dyDescent="0.35">
      <c r="K21527" s="293"/>
      <c r="M21527" s="290"/>
    </row>
    <row r="21528" spans="11:13" x14ac:dyDescent="0.35">
      <c r="K21528" s="293"/>
      <c r="M21528" s="290"/>
    </row>
    <row r="21529" spans="11:13" x14ac:dyDescent="0.35">
      <c r="K21529" s="293"/>
      <c r="M21529" s="290"/>
    </row>
    <row r="21530" spans="11:13" x14ac:dyDescent="0.35">
      <c r="K21530" s="293"/>
      <c r="M21530" s="290"/>
    </row>
    <row r="21531" spans="11:13" x14ac:dyDescent="0.35">
      <c r="K21531" s="293"/>
      <c r="M21531" s="290"/>
    </row>
    <row r="21532" spans="11:13" x14ac:dyDescent="0.35">
      <c r="K21532" s="293"/>
      <c r="M21532" s="290"/>
    </row>
    <row r="21533" spans="11:13" x14ac:dyDescent="0.35">
      <c r="K21533" s="293"/>
      <c r="M21533" s="290"/>
    </row>
    <row r="21534" spans="11:13" x14ac:dyDescent="0.35">
      <c r="K21534" s="293"/>
      <c r="M21534" s="290"/>
    </row>
    <row r="21535" spans="11:13" x14ac:dyDescent="0.35">
      <c r="K21535" s="293"/>
      <c r="M21535" s="290"/>
    </row>
    <row r="21536" spans="11:13" x14ac:dyDescent="0.35">
      <c r="K21536" s="293"/>
      <c r="M21536" s="290"/>
    </row>
    <row r="21537" spans="11:13" x14ac:dyDescent="0.35">
      <c r="K21537" s="293"/>
      <c r="M21537" s="290"/>
    </row>
    <row r="21538" spans="11:13" x14ac:dyDescent="0.35">
      <c r="K21538" s="293"/>
      <c r="M21538" s="290"/>
    </row>
    <row r="21539" spans="11:13" x14ac:dyDescent="0.35">
      <c r="K21539" s="293"/>
      <c r="M21539" s="290"/>
    </row>
    <row r="21540" spans="11:13" x14ac:dyDescent="0.35">
      <c r="K21540" s="293"/>
      <c r="M21540" s="290"/>
    </row>
    <row r="21541" spans="11:13" x14ac:dyDescent="0.35">
      <c r="K21541" s="293"/>
      <c r="M21541" s="290"/>
    </row>
    <row r="21542" spans="11:13" x14ac:dyDescent="0.35">
      <c r="K21542" s="293"/>
      <c r="M21542" s="290"/>
    </row>
    <row r="21543" spans="11:13" x14ac:dyDescent="0.35">
      <c r="K21543" s="293"/>
      <c r="M21543" s="290"/>
    </row>
    <row r="21544" spans="11:13" x14ac:dyDescent="0.35">
      <c r="K21544" s="293"/>
      <c r="M21544" s="290"/>
    </row>
    <row r="21545" spans="11:13" x14ac:dyDescent="0.35">
      <c r="K21545" s="293"/>
      <c r="M21545" s="290"/>
    </row>
    <row r="21546" spans="11:13" x14ac:dyDescent="0.35">
      <c r="K21546" s="293"/>
      <c r="M21546" s="290"/>
    </row>
    <row r="21547" spans="11:13" x14ac:dyDescent="0.35">
      <c r="K21547" s="293"/>
      <c r="M21547" s="290"/>
    </row>
    <row r="21548" spans="11:13" x14ac:dyDescent="0.35">
      <c r="K21548" s="293"/>
      <c r="M21548" s="290"/>
    </row>
    <row r="21549" spans="11:13" x14ac:dyDescent="0.35">
      <c r="K21549" s="293"/>
      <c r="M21549" s="290"/>
    </row>
    <row r="21550" spans="11:13" x14ac:dyDescent="0.35">
      <c r="K21550" s="293"/>
      <c r="M21550" s="290"/>
    </row>
    <row r="21551" spans="11:13" x14ac:dyDescent="0.35">
      <c r="K21551" s="293"/>
      <c r="M21551" s="290"/>
    </row>
    <row r="21552" spans="11:13" x14ac:dyDescent="0.35">
      <c r="K21552" s="293"/>
      <c r="M21552" s="290"/>
    </row>
    <row r="21553" spans="11:13" x14ac:dyDescent="0.35">
      <c r="K21553" s="293"/>
      <c r="M21553" s="290"/>
    </row>
    <row r="21554" spans="11:13" x14ac:dyDescent="0.35">
      <c r="K21554" s="293"/>
      <c r="M21554" s="290"/>
    </row>
    <row r="21555" spans="11:13" x14ac:dyDescent="0.35">
      <c r="K21555" s="293"/>
      <c r="M21555" s="290"/>
    </row>
    <row r="21556" spans="11:13" x14ac:dyDescent="0.35">
      <c r="K21556" s="293"/>
      <c r="M21556" s="290"/>
    </row>
    <row r="21557" spans="11:13" x14ac:dyDescent="0.35">
      <c r="K21557" s="293"/>
      <c r="M21557" s="290"/>
    </row>
    <row r="21558" spans="11:13" x14ac:dyDescent="0.35">
      <c r="K21558" s="293"/>
      <c r="M21558" s="290"/>
    </row>
    <row r="21559" spans="11:13" x14ac:dyDescent="0.35">
      <c r="K21559" s="293"/>
      <c r="M21559" s="290"/>
    </row>
    <row r="21560" spans="11:13" x14ac:dyDescent="0.35">
      <c r="K21560" s="293"/>
      <c r="M21560" s="290"/>
    </row>
    <row r="21561" spans="11:13" x14ac:dyDescent="0.35">
      <c r="K21561" s="293"/>
      <c r="M21561" s="290"/>
    </row>
    <row r="21562" spans="11:13" x14ac:dyDescent="0.35">
      <c r="K21562" s="293"/>
      <c r="M21562" s="290"/>
    </row>
    <row r="21563" spans="11:13" x14ac:dyDescent="0.35">
      <c r="K21563" s="293"/>
      <c r="M21563" s="290"/>
    </row>
    <row r="21564" spans="11:13" x14ac:dyDescent="0.35">
      <c r="K21564" s="293"/>
      <c r="M21564" s="290"/>
    </row>
    <row r="21565" spans="11:13" x14ac:dyDescent="0.35">
      <c r="K21565" s="293"/>
      <c r="M21565" s="290"/>
    </row>
    <row r="21566" spans="11:13" x14ac:dyDescent="0.35">
      <c r="K21566" s="293"/>
      <c r="M21566" s="290"/>
    </row>
    <row r="21567" spans="11:13" x14ac:dyDescent="0.35">
      <c r="K21567" s="293"/>
      <c r="M21567" s="290"/>
    </row>
    <row r="21568" spans="11:13" x14ac:dyDescent="0.35">
      <c r="K21568" s="293"/>
      <c r="M21568" s="290"/>
    </row>
    <row r="21569" spans="11:13" x14ac:dyDescent="0.35">
      <c r="K21569" s="293"/>
      <c r="M21569" s="290"/>
    </row>
    <row r="21570" spans="11:13" x14ac:dyDescent="0.35">
      <c r="K21570" s="293"/>
      <c r="M21570" s="290"/>
    </row>
    <row r="21571" spans="11:13" x14ac:dyDescent="0.35">
      <c r="K21571" s="293"/>
      <c r="M21571" s="290"/>
    </row>
    <row r="21572" spans="11:13" x14ac:dyDescent="0.35">
      <c r="K21572" s="293"/>
      <c r="M21572" s="290"/>
    </row>
    <row r="21573" spans="11:13" x14ac:dyDescent="0.35">
      <c r="K21573" s="293"/>
      <c r="M21573" s="290"/>
    </row>
    <row r="21574" spans="11:13" x14ac:dyDescent="0.35">
      <c r="K21574" s="293"/>
      <c r="M21574" s="290"/>
    </row>
    <row r="21575" spans="11:13" x14ac:dyDescent="0.35">
      <c r="K21575" s="293"/>
      <c r="M21575" s="290"/>
    </row>
    <row r="21576" spans="11:13" x14ac:dyDescent="0.35">
      <c r="K21576" s="293"/>
      <c r="M21576" s="290"/>
    </row>
    <row r="21577" spans="11:13" x14ac:dyDescent="0.35">
      <c r="K21577" s="293"/>
      <c r="M21577" s="290"/>
    </row>
    <row r="21578" spans="11:13" x14ac:dyDescent="0.35">
      <c r="K21578" s="293"/>
      <c r="M21578" s="290"/>
    </row>
    <row r="21579" spans="11:13" x14ac:dyDescent="0.35">
      <c r="K21579" s="293"/>
      <c r="M21579" s="290"/>
    </row>
    <row r="21580" spans="11:13" x14ac:dyDescent="0.35">
      <c r="K21580" s="293"/>
      <c r="M21580" s="290"/>
    </row>
    <row r="21581" spans="11:13" x14ac:dyDescent="0.35">
      <c r="K21581" s="293"/>
      <c r="M21581" s="290"/>
    </row>
    <row r="21582" spans="11:13" x14ac:dyDescent="0.35">
      <c r="K21582" s="293"/>
      <c r="M21582" s="290"/>
    </row>
    <row r="21583" spans="11:13" x14ac:dyDescent="0.35">
      <c r="K21583" s="293"/>
      <c r="M21583" s="290"/>
    </row>
    <row r="21584" spans="11:13" x14ac:dyDescent="0.35">
      <c r="K21584" s="293"/>
      <c r="M21584" s="290"/>
    </row>
    <row r="21585" spans="11:13" x14ac:dyDescent="0.35">
      <c r="K21585" s="293"/>
      <c r="M21585" s="290"/>
    </row>
    <row r="21586" spans="11:13" x14ac:dyDescent="0.35">
      <c r="K21586" s="293"/>
      <c r="M21586" s="290"/>
    </row>
    <row r="21587" spans="11:13" x14ac:dyDescent="0.35">
      <c r="K21587" s="293"/>
      <c r="M21587" s="290"/>
    </row>
    <row r="21588" spans="11:13" x14ac:dyDescent="0.35">
      <c r="K21588" s="293"/>
      <c r="M21588" s="290"/>
    </row>
    <row r="21589" spans="11:13" x14ac:dyDescent="0.35">
      <c r="K21589" s="293"/>
      <c r="M21589" s="290"/>
    </row>
    <row r="21590" spans="11:13" x14ac:dyDescent="0.35">
      <c r="K21590" s="293"/>
      <c r="M21590" s="290"/>
    </row>
    <row r="21591" spans="11:13" x14ac:dyDescent="0.35">
      <c r="K21591" s="293"/>
      <c r="M21591" s="290"/>
    </row>
    <row r="21592" spans="11:13" x14ac:dyDescent="0.35">
      <c r="K21592" s="293"/>
      <c r="M21592" s="290"/>
    </row>
    <row r="21593" spans="11:13" x14ac:dyDescent="0.35">
      <c r="K21593" s="293"/>
      <c r="M21593" s="290"/>
    </row>
    <row r="21594" spans="11:13" x14ac:dyDescent="0.35">
      <c r="K21594" s="293"/>
      <c r="M21594" s="290"/>
    </row>
    <row r="21595" spans="11:13" x14ac:dyDescent="0.35">
      <c r="K21595" s="293"/>
      <c r="M21595" s="290"/>
    </row>
    <row r="21596" spans="11:13" x14ac:dyDescent="0.35">
      <c r="K21596" s="293"/>
      <c r="M21596" s="290"/>
    </row>
    <row r="21597" spans="11:13" x14ac:dyDescent="0.35">
      <c r="K21597" s="293"/>
      <c r="M21597" s="290"/>
    </row>
    <row r="21598" spans="11:13" x14ac:dyDescent="0.35">
      <c r="K21598" s="293"/>
      <c r="M21598" s="290"/>
    </row>
    <row r="21599" spans="11:13" x14ac:dyDescent="0.35">
      <c r="K21599" s="293"/>
      <c r="M21599" s="290"/>
    </row>
    <row r="21600" spans="11:13" x14ac:dyDescent="0.35">
      <c r="K21600" s="293"/>
      <c r="M21600" s="290"/>
    </row>
    <row r="21601" spans="11:13" x14ac:dyDescent="0.35">
      <c r="K21601" s="293"/>
      <c r="M21601" s="290"/>
    </row>
    <row r="21602" spans="11:13" x14ac:dyDescent="0.35">
      <c r="K21602" s="293"/>
      <c r="M21602" s="290"/>
    </row>
    <row r="21603" spans="11:13" x14ac:dyDescent="0.35">
      <c r="K21603" s="293"/>
      <c r="M21603" s="290"/>
    </row>
    <row r="21604" spans="11:13" x14ac:dyDescent="0.35">
      <c r="K21604" s="293"/>
      <c r="M21604" s="290"/>
    </row>
    <row r="21605" spans="11:13" x14ac:dyDescent="0.35">
      <c r="K21605" s="293"/>
      <c r="M21605" s="290"/>
    </row>
    <row r="21606" spans="11:13" x14ac:dyDescent="0.35">
      <c r="K21606" s="293"/>
      <c r="M21606" s="290"/>
    </row>
    <row r="21607" spans="11:13" x14ac:dyDescent="0.35">
      <c r="K21607" s="293"/>
      <c r="M21607" s="290"/>
    </row>
    <row r="21608" spans="11:13" x14ac:dyDescent="0.35">
      <c r="K21608" s="293"/>
      <c r="M21608" s="290"/>
    </row>
    <row r="21609" spans="11:13" x14ac:dyDescent="0.35">
      <c r="K21609" s="293"/>
      <c r="M21609" s="290"/>
    </row>
    <row r="21610" spans="11:13" x14ac:dyDescent="0.35">
      <c r="K21610" s="293"/>
      <c r="M21610" s="290"/>
    </row>
    <row r="21611" spans="11:13" x14ac:dyDescent="0.35">
      <c r="K21611" s="293"/>
      <c r="M21611" s="290"/>
    </row>
    <row r="21612" spans="11:13" x14ac:dyDescent="0.35">
      <c r="K21612" s="293"/>
      <c r="M21612" s="290"/>
    </row>
    <row r="21613" spans="11:13" x14ac:dyDescent="0.35">
      <c r="K21613" s="293"/>
      <c r="M21613" s="290"/>
    </row>
    <row r="21614" spans="11:13" x14ac:dyDescent="0.35">
      <c r="K21614" s="293"/>
      <c r="M21614" s="290"/>
    </row>
    <row r="21615" spans="11:13" x14ac:dyDescent="0.35">
      <c r="K21615" s="293"/>
      <c r="M21615" s="290"/>
    </row>
    <row r="21616" spans="11:13" x14ac:dyDescent="0.35">
      <c r="K21616" s="293"/>
      <c r="M21616" s="290"/>
    </row>
    <row r="21617" spans="11:13" x14ac:dyDescent="0.35">
      <c r="K21617" s="293"/>
      <c r="M21617" s="290"/>
    </row>
    <row r="21618" spans="11:13" x14ac:dyDescent="0.35">
      <c r="K21618" s="293"/>
      <c r="M21618" s="290"/>
    </row>
    <row r="21619" spans="11:13" x14ac:dyDescent="0.35">
      <c r="K21619" s="293"/>
      <c r="M21619" s="290"/>
    </row>
    <row r="21620" spans="11:13" x14ac:dyDescent="0.35">
      <c r="K21620" s="293"/>
      <c r="M21620" s="290"/>
    </row>
    <row r="21621" spans="11:13" x14ac:dyDescent="0.35">
      <c r="K21621" s="293"/>
      <c r="M21621" s="290"/>
    </row>
    <row r="21622" spans="11:13" x14ac:dyDescent="0.35">
      <c r="K21622" s="293"/>
      <c r="M21622" s="290"/>
    </row>
    <row r="21623" spans="11:13" x14ac:dyDescent="0.35">
      <c r="K21623" s="293"/>
      <c r="M21623" s="290"/>
    </row>
    <row r="21624" spans="11:13" x14ac:dyDescent="0.35">
      <c r="K21624" s="293"/>
      <c r="M21624" s="290"/>
    </row>
    <row r="21625" spans="11:13" x14ac:dyDescent="0.35">
      <c r="K21625" s="293"/>
      <c r="M21625" s="290"/>
    </row>
    <row r="21626" spans="11:13" x14ac:dyDescent="0.35">
      <c r="K21626" s="293"/>
      <c r="M21626" s="290"/>
    </row>
    <row r="21627" spans="11:13" x14ac:dyDescent="0.35">
      <c r="K21627" s="293"/>
      <c r="M21627" s="290"/>
    </row>
    <row r="21628" spans="11:13" x14ac:dyDescent="0.35">
      <c r="K21628" s="293"/>
      <c r="M21628" s="290"/>
    </row>
    <row r="21629" spans="11:13" x14ac:dyDescent="0.35">
      <c r="K21629" s="293"/>
      <c r="M21629" s="290"/>
    </row>
    <row r="21630" spans="11:13" x14ac:dyDescent="0.35">
      <c r="K21630" s="293"/>
      <c r="M21630" s="290"/>
    </row>
    <row r="21631" spans="11:13" x14ac:dyDescent="0.35">
      <c r="K21631" s="293"/>
      <c r="M21631" s="290"/>
    </row>
    <row r="21632" spans="11:13" x14ac:dyDescent="0.35">
      <c r="K21632" s="293"/>
      <c r="M21632" s="290"/>
    </row>
    <row r="21633" spans="11:13" x14ac:dyDescent="0.35">
      <c r="K21633" s="293"/>
      <c r="M21633" s="290"/>
    </row>
    <row r="21634" spans="11:13" x14ac:dyDescent="0.35">
      <c r="K21634" s="293"/>
      <c r="M21634" s="290"/>
    </row>
    <row r="21635" spans="11:13" x14ac:dyDescent="0.35">
      <c r="K21635" s="293"/>
      <c r="M21635" s="290"/>
    </row>
    <row r="21636" spans="11:13" x14ac:dyDescent="0.35">
      <c r="K21636" s="293"/>
      <c r="M21636" s="290"/>
    </row>
    <row r="21637" spans="11:13" x14ac:dyDescent="0.35">
      <c r="K21637" s="293"/>
      <c r="M21637" s="290"/>
    </row>
    <row r="21638" spans="11:13" x14ac:dyDescent="0.35">
      <c r="K21638" s="293"/>
      <c r="M21638" s="290"/>
    </row>
    <row r="21639" spans="11:13" x14ac:dyDescent="0.35">
      <c r="K21639" s="293"/>
      <c r="M21639" s="290"/>
    </row>
    <row r="21640" spans="11:13" x14ac:dyDescent="0.35">
      <c r="K21640" s="293"/>
      <c r="M21640" s="290"/>
    </row>
    <row r="21641" spans="11:13" x14ac:dyDescent="0.35">
      <c r="K21641" s="293"/>
      <c r="M21641" s="290"/>
    </row>
    <row r="21642" spans="11:13" x14ac:dyDescent="0.35">
      <c r="K21642" s="293"/>
      <c r="M21642" s="290"/>
    </row>
    <row r="21643" spans="11:13" x14ac:dyDescent="0.35">
      <c r="K21643" s="293"/>
      <c r="M21643" s="290"/>
    </row>
    <row r="21644" spans="11:13" x14ac:dyDescent="0.35">
      <c r="K21644" s="293"/>
      <c r="M21644" s="290"/>
    </row>
    <row r="21645" spans="11:13" x14ac:dyDescent="0.35">
      <c r="K21645" s="293"/>
      <c r="M21645" s="290"/>
    </row>
    <row r="21646" spans="11:13" x14ac:dyDescent="0.35">
      <c r="K21646" s="293"/>
      <c r="M21646" s="290"/>
    </row>
    <row r="21647" spans="11:13" x14ac:dyDescent="0.35">
      <c r="K21647" s="293"/>
      <c r="M21647" s="290"/>
    </row>
    <row r="21648" spans="11:13" x14ac:dyDescent="0.35">
      <c r="K21648" s="293"/>
      <c r="M21648" s="290"/>
    </row>
    <row r="21649" spans="11:13" x14ac:dyDescent="0.35">
      <c r="K21649" s="293"/>
      <c r="M21649" s="290"/>
    </row>
    <row r="21650" spans="11:13" x14ac:dyDescent="0.35">
      <c r="K21650" s="293"/>
      <c r="M21650" s="290"/>
    </row>
    <row r="21651" spans="11:13" x14ac:dyDescent="0.35">
      <c r="K21651" s="293"/>
      <c r="M21651" s="290"/>
    </row>
    <row r="21652" spans="11:13" x14ac:dyDescent="0.35">
      <c r="K21652" s="293"/>
      <c r="M21652" s="290"/>
    </row>
    <row r="21653" spans="11:13" x14ac:dyDescent="0.35">
      <c r="K21653" s="293"/>
      <c r="M21653" s="290"/>
    </row>
    <row r="21654" spans="11:13" x14ac:dyDescent="0.35">
      <c r="K21654" s="293"/>
      <c r="M21654" s="290"/>
    </row>
    <row r="21655" spans="11:13" x14ac:dyDescent="0.35">
      <c r="K21655" s="293"/>
      <c r="M21655" s="290"/>
    </row>
    <row r="21656" spans="11:13" x14ac:dyDescent="0.35">
      <c r="K21656" s="293"/>
      <c r="M21656" s="290"/>
    </row>
    <row r="21657" spans="11:13" x14ac:dyDescent="0.35">
      <c r="K21657" s="293"/>
      <c r="M21657" s="290"/>
    </row>
    <row r="21658" spans="11:13" x14ac:dyDescent="0.35">
      <c r="K21658" s="293"/>
      <c r="M21658" s="290"/>
    </row>
    <row r="21659" spans="11:13" x14ac:dyDescent="0.35">
      <c r="K21659" s="293"/>
      <c r="M21659" s="290"/>
    </row>
    <row r="21660" spans="11:13" x14ac:dyDescent="0.35">
      <c r="K21660" s="293"/>
      <c r="M21660" s="290"/>
    </row>
    <row r="21661" spans="11:13" x14ac:dyDescent="0.35">
      <c r="K21661" s="293"/>
      <c r="M21661" s="290"/>
    </row>
    <row r="21662" spans="11:13" x14ac:dyDescent="0.35">
      <c r="K21662" s="293"/>
      <c r="M21662" s="290"/>
    </row>
    <row r="21663" spans="11:13" x14ac:dyDescent="0.35">
      <c r="K21663" s="293"/>
      <c r="M21663" s="290"/>
    </row>
    <row r="21664" spans="11:13" x14ac:dyDescent="0.35">
      <c r="K21664" s="293"/>
      <c r="M21664" s="290"/>
    </row>
    <row r="21665" spans="11:13" x14ac:dyDescent="0.35">
      <c r="K21665" s="293"/>
      <c r="M21665" s="290"/>
    </row>
    <row r="21666" spans="11:13" x14ac:dyDescent="0.35">
      <c r="K21666" s="293"/>
      <c r="M21666" s="290"/>
    </row>
    <row r="21667" spans="11:13" x14ac:dyDescent="0.35">
      <c r="K21667" s="293"/>
      <c r="M21667" s="290"/>
    </row>
    <row r="21668" spans="11:13" x14ac:dyDescent="0.35">
      <c r="K21668" s="293"/>
      <c r="M21668" s="290"/>
    </row>
    <row r="21669" spans="11:13" x14ac:dyDescent="0.35">
      <c r="K21669" s="293"/>
      <c r="M21669" s="290"/>
    </row>
    <row r="21670" spans="11:13" x14ac:dyDescent="0.35">
      <c r="K21670" s="293"/>
      <c r="M21670" s="290"/>
    </row>
    <row r="21671" spans="11:13" x14ac:dyDescent="0.35">
      <c r="K21671" s="293"/>
      <c r="M21671" s="290"/>
    </row>
    <row r="21672" spans="11:13" x14ac:dyDescent="0.35">
      <c r="K21672" s="293"/>
      <c r="M21672" s="290"/>
    </row>
    <row r="21673" spans="11:13" x14ac:dyDescent="0.35">
      <c r="K21673" s="293"/>
      <c r="M21673" s="290"/>
    </row>
    <row r="21674" spans="11:13" x14ac:dyDescent="0.35">
      <c r="K21674" s="293"/>
      <c r="M21674" s="290"/>
    </row>
    <row r="21675" spans="11:13" x14ac:dyDescent="0.35">
      <c r="K21675" s="293"/>
      <c r="M21675" s="290"/>
    </row>
    <row r="21676" spans="11:13" x14ac:dyDescent="0.35">
      <c r="K21676" s="293"/>
      <c r="M21676" s="290"/>
    </row>
    <row r="21677" spans="11:13" x14ac:dyDescent="0.35">
      <c r="K21677" s="293"/>
      <c r="M21677" s="290"/>
    </row>
    <row r="21678" spans="11:13" x14ac:dyDescent="0.35">
      <c r="K21678" s="293"/>
      <c r="M21678" s="290"/>
    </row>
    <row r="21679" spans="11:13" x14ac:dyDescent="0.35">
      <c r="K21679" s="293"/>
      <c r="M21679" s="290"/>
    </row>
    <row r="21680" spans="11:13" x14ac:dyDescent="0.35">
      <c r="K21680" s="293"/>
      <c r="M21680" s="290"/>
    </row>
    <row r="21681" spans="11:13" x14ac:dyDescent="0.35">
      <c r="K21681" s="293"/>
      <c r="M21681" s="290"/>
    </row>
    <row r="21682" spans="11:13" x14ac:dyDescent="0.35">
      <c r="K21682" s="293"/>
      <c r="M21682" s="290"/>
    </row>
    <row r="21683" spans="11:13" x14ac:dyDescent="0.35">
      <c r="K21683" s="293"/>
      <c r="M21683" s="290"/>
    </row>
    <row r="21684" spans="11:13" x14ac:dyDescent="0.35">
      <c r="K21684" s="293"/>
      <c r="M21684" s="290"/>
    </row>
    <row r="21685" spans="11:13" x14ac:dyDescent="0.35">
      <c r="K21685" s="293"/>
      <c r="M21685" s="290"/>
    </row>
    <row r="21686" spans="11:13" x14ac:dyDescent="0.35">
      <c r="K21686" s="293"/>
      <c r="M21686" s="290"/>
    </row>
    <row r="21687" spans="11:13" x14ac:dyDescent="0.35">
      <c r="K21687" s="293"/>
      <c r="M21687" s="290"/>
    </row>
    <row r="21688" spans="11:13" x14ac:dyDescent="0.35">
      <c r="K21688" s="293"/>
      <c r="M21688" s="290"/>
    </row>
    <row r="21689" spans="11:13" x14ac:dyDescent="0.35">
      <c r="K21689" s="293"/>
      <c r="M21689" s="290"/>
    </row>
    <row r="21690" spans="11:13" x14ac:dyDescent="0.35">
      <c r="K21690" s="293"/>
      <c r="M21690" s="290"/>
    </row>
    <row r="21691" spans="11:13" x14ac:dyDescent="0.35">
      <c r="K21691" s="293"/>
      <c r="M21691" s="290"/>
    </row>
    <row r="21692" spans="11:13" x14ac:dyDescent="0.35">
      <c r="K21692" s="293"/>
      <c r="M21692" s="290"/>
    </row>
    <row r="21693" spans="11:13" x14ac:dyDescent="0.35">
      <c r="K21693" s="293"/>
      <c r="M21693" s="290"/>
    </row>
    <row r="21694" spans="11:13" x14ac:dyDescent="0.35">
      <c r="K21694" s="293"/>
      <c r="M21694" s="290"/>
    </row>
    <row r="21695" spans="11:13" x14ac:dyDescent="0.35">
      <c r="K21695" s="293"/>
      <c r="M21695" s="290"/>
    </row>
    <row r="21696" spans="11:13" x14ac:dyDescent="0.35">
      <c r="K21696" s="293"/>
      <c r="M21696" s="290"/>
    </row>
    <row r="21697" spans="11:13" x14ac:dyDescent="0.35">
      <c r="K21697" s="293"/>
      <c r="M21697" s="290"/>
    </row>
    <row r="21698" spans="11:13" x14ac:dyDescent="0.35">
      <c r="K21698" s="293"/>
      <c r="M21698" s="290"/>
    </row>
    <row r="21699" spans="11:13" x14ac:dyDescent="0.35">
      <c r="K21699" s="293"/>
      <c r="M21699" s="290"/>
    </row>
    <row r="21700" spans="11:13" x14ac:dyDescent="0.35">
      <c r="K21700" s="293"/>
      <c r="M21700" s="290"/>
    </row>
    <row r="21701" spans="11:13" x14ac:dyDescent="0.35">
      <c r="K21701" s="293"/>
      <c r="M21701" s="290"/>
    </row>
    <row r="21702" spans="11:13" x14ac:dyDescent="0.35">
      <c r="K21702" s="293"/>
      <c r="M21702" s="290"/>
    </row>
    <row r="21703" spans="11:13" x14ac:dyDescent="0.35">
      <c r="K21703" s="293"/>
      <c r="M21703" s="290"/>
    </row>
    <row r="21704" spans="11:13" x14ac:dyDescent="0.35">
      <c r="K21704" s="293"/>
      <c r="M21704" s="290"/>
    </row>
    <row r="21705" spans="11:13" x14ac:dyDescent="0.35">
      <c r="K21705" s="293"/>
      <c r="M21705" s="290"/>
    </row>
    <row r="21706" spans="11:13" x14ac:dyDescent="0.35">
      <c r="K21706" s="293"/>
      <c r="M21706" s="290"/>
    </row>
    <row r="21707" spans="11:13" x14ac:dyDescent="0.35">
      <c r="K21707" s="293"/>
      <c r="M21707" s="290"/>
    </row>
    <row r="21708" spans="11:13" x14ac:dyDescent="0.35">
      <c r="K21708" s="293"/>
      <c r="M21708" s="290"/>
    </row>
    <row r="21709" spans="11:13" x14ac:dyDescent="0.35">
      <c r="K21709" s="293"/>
      <c r="M21709" s="290"/>
    </row>
    <row r="21710" spans="11:13" x14ac:dyDescent="0.35">
      <c r="K21710" s="293"/>
      <c r="M21710" s="290"/>
    </row>
    <row r="21711" spans="11:13" x14ac:dyDescent="0.35">
      <c r="K21711" s="293"/>
      <c r="M21711" s="290"/>
    </row>
    <row r="21712" spans="11:13" x14ac:dyDescent="0.35">
      <c r="K21712" s="293"/>
      <c r="M21712" s="290"/>
    </row>
    <row r="21713" spans="11:13" x14ac:dyDescent="0.35">
      <c r="K21713" s="293"/>
      <c r="M21713" s="290"/>
    </row>
    <row r="21714" spans="11:13" x14ac:dyDescent="0.35">
      <c r="K21714" s="293"/>
      <c r="M21714" s="290"/>
    </row>
    <row r="21715" spans="11:13" x14ac:dyDescent="0.35">
      <c r="K21715" s="293"/>
      <c r="M21715" s="290"/>
    </row>
    <row r="21716" spans="11:13" x14ac:dyDescent="0.35">
      <c r="K21716" s="293"/>
      <c r="M21716" s="290"/>
    </row>
    <row r="21717" spans="11:13" x14ac:dyDescent="0.35">
      <c r="K21717" s="293"/>
      <c r="M21717" s="290"/>
    </row>
    <row r="21718" spans="11:13" x14ac:dyDescent="0.35">
      <c r="K21718" s="293"/>
      <c r="M21718" s="290"/>
    </row>
    <row r="21719" spans="11:13" x14ac:dyDescent="0.35">
      <c r="K21719" s="293"/>
      <c r="M21719" s="290"/>
    </row>
    <row r="21720" spans="11:13" x14ac:dyDescent="0.35">
      <c r="K21720" s="293"/>
      <c r="M21720" s="290"/>
    </row>
    <row r="21721" spans="11:13" x14ac:dyDescent="0.35">
      <c r="K21721" s="293"/>
      <c r="M21721" s="290"/>
    </row>
    <row r="21722" spans="11:13" x14ac:dyDescent="0.35">
      <c r="K21722" s="293"/>
      <c r="M21722" s="290"/>
    </row>
    <row r="21723" spans="11:13" x14ac:dyDescent="0.35">
      <c r="K21723" s="293"/>
      <c r="M21723" s="290"/>
    </row>
    <row r="21724" spans="11:13" x14ac:dyDescent="0.35">
      <c r="K21724" s="293"/>
      <c r="M21724" s="290"/>
    </row>
    <row r="21725" spans="11:13" x14ac:dyDescent="0.35">
      <c r="K21725" s="293"/>
      <c r="M21725" s="290"/>
    </row>
    <row r="21726" spans="11:13" x14ac:dyDescent="0.35">
      <c r="K21726" s="293"/>
      <c r="M21726" s="290"/>
    </row>
    <row r="21727" spans="11:13" x14ac:dyDescent="0.35">
      <c r="K21727" s="293"/>
      <c r="M21727" s="290"/>
    </row>
    <row r="21728" spans="11:13" x14ac:dyDescent="0.35">
      <c r="K21728" s="293"/>
      <c r="M21728" s="290"/>
    </row>
    <row r="21729" spans="11:13" x14ac:dyDescent="0.35">
      <c r="K21729" s="293"/>
      <c r="M21729" s="290"/>
    </row>
    <row r="21730" spans="11:13" x14ac:dyDescent="0.35">
      <c r="K21730" s="293"/>
      <c r="M21730" s="290"/>
    </row>
    <row r="21731" spans="11:13" x14ac:dyDescent="0.35">
      <c r="K21731" s="293"/>
      <c r="M21731" s="290"/>
    </row>
    <row r="21732" spans="11:13" x14ac:dyDescent="0.35">
      <c r="K21732" s="293"/>
      <c r="M21732" s="290"/>
    </row>
    <row r="21733" spans="11:13" x14ac:dyDescent="0.35">
      <c r="K21733" s="293"/>
      <c r="M21733" s="290"/>
    </row>
    <row r="21734" spans="11:13" x14ac:dyDescent="0.35">
      <c r="K21734" s="293"/>
      <c r="M21734" s="290"/>
    </row>
    <row r="21735" spans="11:13" x14ac:dyDescent="0.35">
      <c r="K21735" s="293"/>
      <c r="M21735" s="290"/>
    </row>
    <row r="21736" spans="11:13" x14ac:dyDescent="0.35">
      <c r="K21736" s="293"/>
      <c r="M21736" s="290"/>
    </row>
    <row r="21737" spans="11:13" x14ac:dyDescent="0.35">
      <c r="K21737" s="293"/>
      <c r="M21737" s="290"/>
    </row>
    <row r="21738" spans="11:13" x14ac:dyDescent="0.35">
      <c r="K21738" s="293"/>
      <c r="M21738" s="290"/>
    </row>
    <row r="21739" spans="11:13" x14ac:dyDescent="0.35">
      <c r="K21739" s="293"/>
      <c r="M21739" s="290"/>
    </row>
    <row r="21740" spans="11:13" x14ac:dyDescent="0.35">
      <c r="K21740" s="293"/>
      <c r="M21740" s="290"/>
    </row>
    <row r="21741" spans="11:13" x14ac:dyDescent="0.35">
      <c r="K21741" s="293"/>
      <c r="M21741" s="290"/>
    </row>
    <row r="21742" spans="11:13" x14ac:dyDescent="0.35">
      <c r="K21742" s="293"/>
      <c r="M21742" s="290"/>
    </row>
    <row r="21743" spans="11:13" x14ac:dyDescent="0.35">
      <c r="K21743" s="293"/>
      <c r="M21743" s="290"/>
    </row>
    <row r="21744" spans="11:13" x14ac:dyDescent="0.35">
      <c r="K21744" s="293"/>
      <c r="M21744" s="290"/>
    </row>
    <row r="21745" spans="11:13" x14ac:dyDescent="0.35">
      <c r="K21745" s="293"/>
      <c r="M21745" s="290"/>
    </row>
    <row r="21746" spans="11:13" x14ac:dyDescent="0.35">
      <c r="K21746" s="293"/>
      <c r="M21746" s="290"/>
    </row>
    <row r="21747" spans="11:13" x14ac:dyDescent="0.35">
      <c r="K21747" s="293"/>
      <c r="M21747" s="290"/>
    </row>
    <row r="21748" spans="11:13" x14ac:dyDescent="0.35">
      <c r="K21748" s="293"/>
      <c r="M21748" s="290"/>
    </row>
    <row r="21749" spans="11:13" x14ac:dyDescent="0.35">
      <c r="K21749" s="293"/>
      <c r="M21749" s="290"/>
    </row>
    <row r="21750" spans="11:13" x14ac:dyDescent="0.35">
      <c r="K21750" s="293"/>
      <c r="M21750" s="290"/>
    </row>
    <row r="21751" spans="11:13" x14ac:dyDescent="0.35">
      <c r="K21751" s="293"/>
      <c r="M21751" s="290"/>
    </row>
    <row r="21752" spans="11:13" x14ac:dyDescent="0.35">
      <c r="K21752" s="293"/>
      <c r="M21752" s="290"/>
    </row>
    <row r="21753" spans="11:13" x14ac:dyDescent="0.35">
      <c r="K21753" s="293"/>
      <c r="M21753" s="290"/>
    </row>
    <row r="21754" spans="11:13" x14ac:dyDescent="0.35">
      <c r="K21754" s="293"/>
      <c r="M21754" s="290"/>
    </row>
    <row r="21755" spans="11:13" x14ac:dyDescent="0.35">
      <c r="K21755" s="293"/>
      <c r="M21755" s="290"/>
    </row>
    <row r="21756" spans="11:13" x14ac:dyDescent="0.35">
      <c r="K21756" s="293"/>
      <c r="M21756" s="290"/>
    </row>
    <row r="21757" spans="11:13" x14ac:dyDescent="0.35">
      <c r="K21757" s="293"/>
      <c r="M21757" s="290"/>
    </row>
    <row r="21758" spans="11:13" x14ac:dyDescent="0.35">
      <c r="K21758" s="293"/>
      <c r="M21758" s="290"/>
    </row>
    <row r="21759" spans="11:13" x14ac:dyDescent="0.35">
      <c r="K21759" s="293"/>
      <c r="M21759" s="290"/>
    </row>
    <row r="21760" spans="11:13" x14ac:dyDescent="0.35">
      <c r="K21760" s="293"/>
      <c r="M21760" s="290"/>
    </row>
    <row r="21761" spans="11:13" x14ac:dyDescent="0.35">
      <c r="K21761" s="293"/>
      <c r="M21761" s="290"/>
    </row>
    <row r="21762" spans="11:13" x14ac:dyDescent="0.35">
      <c r="K21762" s="293"/>
      <c r="M21762" s="290"/>
    </row>
    <row r="21763" spans="11:13" x14ac:dyDescent="0.35">
      <c r="K21763" s="293"/>
      <c r="M21763" s="290"/>
    </row>
    <row r="21764" spans="11:13" x14ac:dyDescent="0.35">
      <c r="K21764" s="293"/>
      <c r="M21764" s="290"/>
    </row>
    <row r="21765" spans="11:13" x14ac:dyDescent="0.35">
      <c r="K21765" s="293"/>
      <c r="M21765" s="290"/>
    </row>
    <row r="21766" spans="11:13" x14ac:dyDescent="0.35">
      <c r="K21766" s="293"/>
      <c r="M21766" s="290"/>
    </row>
    <row r="21767" spans="11:13" x14ac:dyDescent="0.35">
      <c r="K21767" s="293"/>
      <c r="M21767" s="290"/>
    </row>
    <row r="21768" spans="11:13" x14ac:dyDescent="0.35">
      <c r="K21768" s="293"/>
      <c r="M21768" s="290"/>
    </row>
    <row r="21769" spans="11:13" x14ac:dyDescent="0.35">
      <c r="K21769" s="293"/>
      <c r="M21769" s="290"/>
    </row>
    <row r="21770" spans="11:13" x14ac:dyDescent="0.35">
      <c r="K21770" s="293"/>
      <c r="M21770" s="290"/>
    </row>
    <row r="21771" spans="11:13" x14ac:dyDescent="0.35">
      <c r="K21771" s="293"/>
      <c r="M21771" s="290"/>
    </row>
    <row r="21772" spans="11:13" x14ac:dyDescent="0.35">
      <c r="K21772" s="293"/>
      <c r="M21772" s="290"/>
    </row>
    <row r="21773" spans="11:13" x14ac:dyDescent="0.35">
      <c r="K21773" s="293"/>
      <c r="M21773" s="290"/>
    </row>
    <row r="21774" spans="11:13" x14ac:dyDescent="0.35">
      <c r="K21774" s="293"/>
      <c r="M21774" s="290"/>
    </row>
    <row r="21775" spans="11:13" x14ac:dyDescent="0.35">
      <c r="K21775" s="293"/>
      <c r="M21775" s="290"/>
    </row>
    <row r="21776" spans="11:13" x14ac:dyDescent="0.35">
      <c r="K21776" s="293"/>
      <c r="M21776" s="290"/>
    </row>
    <row r="21777" spans="11:13" x14ac:dyDescent="0.35">
      <c r="K21777" s="293"/>
      <c r="M21777" s="290"/>
    </row>
    <row r="21778" spans="11:13" x14ac:dyDescent="0.35">
      <c r="K21778" s="293"/>
      <c r="M21778" s="290"/>
    </row>
    <row r="21779" spans="11:13" x14ac:dyDescent="0.35">
      <c r="K21779" s="293"/>
      <c r="M21779" s="290"/>
    </row>
    <row r="21780" spans="11:13" x14ac:dyDescent="0.35">
      <c r="K21780" s="293"/>
      <c r="M21780" s="290"/>
    </row>
    <row r="21781" spans="11:13" x14ac:dyDescent="0.35">
      <c r="K21781" s="293"/>
      <c r="M21781" s="290"/>
    </row>
    <row r="21782" spans="11:13" x14ac:dyDescent="0.35">
      <c r="K21782" s="293"/>
      <c r="M21782" s="290"/>
    </row>
    <row r="21783" spans="11:13" x14ac:dyDescent="0.35">
      <c r="K21783" s="293"/>
      <c r="M21783" s="290"/>
    </row>
    <row r="21784" spans="11:13" x14ac:dyDescent="0.35">
      <c r="K21784" s="293"/>
      <c r="M21784" s="290"/>
    </row>
    <row r="21785" spans="11:13" x14ac:dyDescent="0.35">
      <c r="K21785" s="293"/>
      <c r="M21785" s="290"/>
    </row>
    <row r="21786" spans="11:13" x14ac:dyDescent="0.35">
      <c r="K21786" s="293"/>
      <c r="M21786" s="290"/>
    </row>
    <row r="21787" spans="11:13" x14ac:dyDescent="0.35">
      <c r="K21787" s="293"/>
      <c r="M21787" s="290"/>
    </row>
    <row r="21788" spans="11:13" x14ac:dyDescent="0.35">
      <c r="K21788" s="293"/>
      <c r="M21788" s="290"/>
    </row>
    <row r="21789" spans="11:13" x14ac:dyDescent="0.35">
      <c r="K21789" s="293"/>
      <c r="M21789" s="290"/>
    </row>
    <row r="21790" spans="11:13" x14ac:dyDescent="0.35">
      <c r="K21790" s="293"/>
      <c r="M21790" s="290"/>
    </row>
    <row r="21791" spans="11:13" x14ac:dyDescent="0.35">
      <c r="K21791" s="293"/>
      <c r="M21791" s="290"/>
    </row>
    <row r="21792" spans="11:13" x14ac:dyDescent="0.35">
      <c r="K21792" s="293"/>
      <c r="M21792" s="290"/>
    </row>
    <row r="21793" spans="11:13" x14ac:dyDescent="0.35">
      <c r="K21793" s="293"/>
      <c r="M21793" s="290"/>
    </row>
    <row r="21794" spans="11:13" x14ac:dyDescent="0.35">
      <c r="K21794" s="293"/>
      <c r="M21794" s="290"/>
    </row>
    <row r="21795" spans="11:13" x14ac:dyDescent="0.35">
      <c r="K21795" s="293"/>
      <c r="M21795" s="290"/>
    </row>
    <row r="21796" spans="11:13" x14ac:dyDescent="0.35">
      <c r="K21796" s="293"/>
      <c r="M21796" s="290"/>
    </row>
    <row r="21797" spans="11:13" x14ac:dyDescent="0.35">
      <c r="K21797" s="293"/>
      <c r="M21797" s="290"/>
    </row>
    <row r="21798" spans="11:13" x14ac:dyDescent="0.35">
      <c r="K21798" s="293"/>
      <c r="M21798" s="290"/>
    </row>
    <row r="21799" spans="11:13" x14ac:dyDescent="0.35">
      <c r="K21799" s="293"/>
      <c r="M21799" s="290"/>
    </row>
    <row r="21800" spans="11:13" x14ac:dyDescent="0.35">
      <c r="K21800" s="293"/>
      <c r="M21800" s="290"/>
    </row>
    <row r="21801" spans="11:13" x14ac:dyDescent="0.35">
      <c r="K21801" s="293"/>
      <c r="M21801" s="290"/>
    </row>
    <row r="21802" spans="11:13" x14ac:dyDescent="0.35">
      <c r="K21802" s="293"/>
      <c r="M21802" s="290"/>
    </row>
    <row r="21803" spans="11:13" x14ac:dyDescent="0.35">
      <c r="K21803" s="293"/>
      <c r="M21803" s="290"/>
    </row>
    <row r="21804" spans="11:13" x14ac:dyDescent="0.35">
      <c r="K21804" s="293"/>
      <c r="M21804" s="290"/>
    </row>
    <row r="21805" spans="11:13" x14ac:dyDescent="0.35">
      <c r="K21805" s="293"/>
      <c r="M21805" s="290"/>
    </row>
    <row r="21806" spans="11:13" x14ac:dyDescent="0.35">
      <c r="K21806" s="293"/>
      <c r="M21806" s="290"/>
    </row>
    <row r="21807" spans="11:13" x14ac:dyDescent="0.35">
      <c r="K21807" s="293"/>
      <c r="M21807" s="290"/>
    </row>
    <row r="21808" spans="11:13" x14ac:dyDescent="0.35">
      <c r="K21808" s="293"/>
      <c r="M21808" s="290"/>
    </row>
    <row r="21809" spans="11:13" x14ac:dyDescent="0.35">
      <c r="K21809" s="293"/>
      <c r="M21809" s="290"/>
    </row>
    <row r="21810" spans="11:13" x14ac:dyDescent="0.35">
      <c r="K21810" s="293"/>
      <c r="M21810" s="290"/>
    </row>
    <row r="21811" spans="11:13" x14ac:dyDescent="0.35">
      <c r="K21811" s="293"/>
      <c r="M21811" s="290"/>
    </row>
    <row r="21812" spans="11:13" x14ac:dyDescent="0.35">
      <c r="K21812" s="293"/>
      <c r="M21812" s="290"/>
    </row>
    <row r="21813" spans="11:13" x14ac:dyDescent="0.35">
      <c r="K21813" s="293"/>
      <c r="M21813" s="290"/>
    </row>
    <row r="21814" spans="11:13" x14ac:dyDescent="0.35">
      <c r="K21814" s="293"/>
      <c r="M21814" s="290"/>
    </row>
    <row r="21815" spans="11:13" x14ac:dyDescent="0.35">
      <c r="K21815" s="293"/>
      <c r="M21815" s="290"/>
    </row>
    <row r="21816" spans="11:13" x14ac:dyDescent="0.35">
      <c r="K21816" s="293"/>
      <c r="M21816" s="290"/>
    </row>
    <row r="21817" spans="11:13" x14ac:dyDescent="0.35">
      <c r="K21817" s="293"/>
      <c r="M21817" s="290"/>
    </row>
    <row r="21818" spans="11:13" x14ac:dyDescent="0.35">
      <c r="K21818" s="293"/>
      <c r="M21818" s="290"/>
    </row>
    <row r="21819" spans="11:13" x14ac:dyDescent="0.35">
      <c r="K21819" s="293"/>
      <c r="M21819" s="290"/>
    </row>
    <row r="21820" spans="11:13" x14ac:dyDescent="0.35">
      <c r="K21820" s="293"/>
      <c r="M21820" s="290"/>
    </row>
    <row r="21821" spans="11:13" x14ac:dyDescent="0.35">
      <c r="K21821" s="293"/>
      <c r="M21821" s="290"/>
    </row>
    <row r="21822" spans="11:13" x14ac:dyDescent="0.35">
      <c r="K21822" s="293"/>
      <c r="M21822" s="290"/>
    </row>
    <row r="21823" spans="11:13" x14ac:dyDescent="0.35">
      <c r="K21823" s="293"/>
      <c r="M21823" s="290"/>
    </row>
    <row r="21824" spans="11:13" x14ac:dyDescent="0.35">
      <c r="K21824" s="293"/>
      <c r="M21824" s="290"/>
    </row>
    <row r="21825" spans="11:13" x14ac:dyDescent="0.35">
      <c r="K21825" s="293"/>
      <c r="M21825" s="290"/>
    </row>
    <row r="21826" spans="11:13" x14ac:dyDescent="0.35">
      <c r="K21826" s="293"/>
      <c r="M21826" s="290"/>
    </row>
    <row r="21827" spans="11:13" x14ac:dyDescent="0.35">
      <c r="K21827" s="293"/>
      <c r="M21827" s="290"/>
    </row>
    <row r="21828" spans="11:13" x14ac:dyDescent="0.35">
      <c r="K21828" s="293"/>
      <c r="M21828" s="290"/>
    </row>
    <row r="21829" spans="11:13" x14ac:dyDescent="0.35">
      <c r="K21829" s="293"/>
      <c r="M21829" s="290"/>
    </row>
    <row r="21830" spans="11:13" x14ac:dyDescent="0.35">
      <c r="K21830" s="293"/>
      <c r="M21830" s="290"/>
    </row>
    <row r="21831" spans="11:13" x14ac:dyDescent="0.35">
      <c r="K21831" s="293"/>
      <c r="M21831" s="290"/>
    </row>
    <row r="21832" spans="11:13" x14ac:dyDescent="0.35">
      <c r="K21832" s="293"/>
      <c r="M21832" s="290"/>
    </row>
    <row r="21833" spans="11:13" x14ac:dyDescent="0.35">
      <c r="K21833" s="293"/>
      <c r="M21833" s="290"/>
    </row>
    <row r="21834" spans="11:13" x14ac:dyDescent="0.35">
      <c r="K21834" s="293"/>
      <c r="M21834" s="290"/>
    </row>
    <row r="21835" spans="11:13" x14ac:dyDescent="0.35">
      <c r="K21835" s="293"/>
      <c r="M21835" s="290"/>
    </row>
    <row r="21836" spans="11:13" x14ac:dyDescent="0.35">
      <c r="K21836" s="293"/>
      <c r="M21836" s="290"/>
    </row>
    <row r="21837" spans="11:13" x14ac:dyDescent="0.35">
      <c r="K21837" s="293"/>
      <c r="M21837" s="290"/>
    </row>
    <row r="21838" spans="11:13" x14ac:dyDescent="0.35">
      <c r="K21838" s="293"/>
      <c r="M21838" s="290"/>
    </row>
    <row r="21839" spans="11:13" x14ac:dyDescent="0.35">
      <c r="K21839" s="293"/>
      <c r="M21839" s="290"/>
    </row>
    <row r="21840" spans="11:13" x14ac:dyDescent="0.35">
      <c r="K21840" s="293"/>
      <c r="M21840" s="290"/>
    </row>
    <row r="21841" spans="11:13" x14ac:dyDescent="0.35">
      <c r="K21841" s="293"/>
      <c r="M21841" s="290"/>
    </row>
    <row r="21842" spans="11:13" x14ac:dyDescent="0.35">
      <c r="K21842" s="293"/>
      <c r="M21842" s="290"/>
    </row>
    <row r="21843" spans="11:13" x14ac:dyDescent="0.35">
      <c r="K21843" s="293"/>
      <c r="M21843" s="290"/>
    </row>
    <row r="21844" spans="11:13" x14ac:dyDescent="0.35">
      <c r="K21844" s="293"/>
      <c r="M21844" s="290"/>
    </row>
    <row r="21845" spans="11:13" x14ac:dyDescent="0.35">
      <c r="K21845" s="293"/>
      <c r="M21845" s="290"/>
    </row>
    <row r="21846" spans="11:13" x14ac:dyDescent="0.35">
      <c r="K21846" s="293"/>
      <c r="M21846" s="290"/>
    </row>
    <row r="21847" spans="11:13" x14ac:dyDescent="0.35">
      <c r="K21847" s="293"/>
      <c r="M21847" s="290"/>
    </row>
    <row r="21848" spans="11:13" x14ac:dyDescent="0.35">
      <c r="K21848" s="293"/>
      <c r="M21848" s="290"/>
    </row>
    <row r="21849" spans="11:13" x14ac:dyDescent="0.35">
      <c r="K21849" s="293"/>
      <c r="M21849" s="290"/>
    </row>
    <row r="21850" spans="11:13" x14ac:dyDescent="0.35">
      <c r="K21850" s="293"/>
      <c r="M21850" s="290"/>
    </row>
    <row r="21851" spans="11:13" x14ac:dyDescent="0.35">
      <c r="K21851" s="293"/>
      <c r="M21851" s="290"/>
    </row>
    <row r="21852" spans="11:13" x14ac:dyDescent="0.35">
      <c r="K21852" s="293"/>
      <c r="M21852" s="290"/>
    </row>
    <row r="21853" spans="11:13" x14ac:dyDescent="0.35">
      <c r="K21853" s="293"/>
      <c r="M21853" s="290"/>
    </row>
    <row r="21854" spans="11:13" x14ac:dyDescent="0.35">
      <c r="K21854" s="293"/>
      <c r="M21854" s="290"/>
    </row>
    <row r="21855" spans="11:13" x14ac:dyDescent="0.35">
      <c r="K21855" s="293"/>
      <c r="M21855" s="290"/>
    </row>
    <row r="21856" spans="11:13" x14ac:dyDescent="0.35">
      <c r="K21856" s="293"/>
      <c r="M21856" s="290"/>
    </row>
    <row r="21857" spans="11:13" x14ac:dyDescent="0.35">
      <c r="K21857" s="293"/>
      <c r="M21857" s="290"/>
    </row>
    <row r="21858" spans="11:13" x14ac:dyDescent="0.35">
      <c r="K21858" s="293"/>
      <c r="M21858" s="290"/>
    </row>
    <row r="21859" spans="11:13" x14ac:dyDescent="0.35">
      <c r="K21859" s="293"/>
      <c r="M21859" s="290"/>
    </row>
    <row r="21860" spans="11:13" x14ac:dyDescent="0.35">
      <c r="K21860" s="293"/>
      <c r="M21860" s="290"/>
    </row>
    <row r="21861" spans="11:13" x14ac:dyDescent="0.35">
      <c r="K21861" s="293"/>
      <c r="M21861" s="290"/>
    </row>
    <row r="21862" spans="11:13" x14ac:dyDescent="0.35">
      <c r="K21862" s="293"/>
      <c r="M21862" s="290"/>
    </row>
    <row r="21863" spans="11:13" x14ac:dyDescent="0.35">
      <c r="K21863" s="293"/>
      <c r="M21863" s="290"/>
    </row>
    <row r="21864" spans="11:13" x14ac:dyDescent="0.35">
      <c r="K21864" s="293"/>
      <c r="M21864" s="290"/>
    </row>
    <row r="21865" spans="11:13" x14ac:dyDescent="0.35">
      <c r="K21865" s="293"/>
      <c r="M21865" s="290"/>
    </row>
    <row r="21866" spans="11:13" x14ac:dyDescent="0.35">
      <c r="K21866" s="293"/>
      <c r="M21866" s="290"/>
    </row>
    <row r="21867" spans="11:13" x14ac:dyDescent="0.35">
      <c r="K21867" s="293"/>
      <c r="M21867" s="290"/>
    </row>
    <row r="21868" spans="11:13" x14ac:dyDescent="0.35">
      <c r="K21868" s="293"/>
      <c r="M21868" s="290"/>
    </row>
    <row r="21869" spans="11:13" x14ac:dyDescent="0.35">
      <c r="K21869" s="293"/>
      <c r="M21869" s="290"/>
    </row>
    <row r="21870" spans="11:13" x14ac:dyDescent="0.35">
      <c r="K21870" s="293"/>
      <c r="M21870" s="290"/>
    </row>
    <row r="21871" spans="11:13" x14ac:dyDescent="0.35">
      <c r="K21871" s="293"/>
      <c r="M21871" s="290"/>
    </row>
    <row r="21872" spans="11:13" x14ac:dyDescent="0.35">
      <c r="K21872" s="293"/>
      <c r="M21872" s="290"/>
    </row>
    <row r="21873" spans="11:13" x14ac:dyDescent="0.35">
      <c r="K21873" s="293"/>
      <c r="M21873" s="290"/>
    </row>
    <row r="21874" spans="11:13" x14ac:dyDescent="0.35">
      <c r="K21874" s="293"/>
      <c r="M21874" s="290"/>
    </row>
    <row r="21875" spans="11:13" x14ac:dyDescent="0.35">
      <c r="K21875" s="293"/>
      <c r="M21875" s="290"/>
    </row>
    <row r="21876" spans="11:13" x14ac:dyDescent="0.35">
      <c r="K21876" s="293"/>
      <c r="M21876" s="290"/>
    </row>
    <row r="21877" spans="11:13" x14ac:dyDescent="0.35">
      <c r="K21877" s="293"/>
      <c r="M21877" s="290"/>
    </row>
    <row r="21878" spans="11:13" x14ac:dyDescent="0.35">
      <c r="K21878" s="293"/>
      <c r="M21878" s="290"/>
    </row>
    <row r="21879" spans="11:13" x14ac:dyDescent="0.35">
      <c r="K21879" s="293"/>
      <c r="M21879" s="290"/>
    </row>
    <row r="21880" spans="11:13" x14ac:dyDescent="0.35">
      <c r="K21880" s="293"/>
      <c r="M21880" s="290"/>
    </row>
    <row r="21881" spans="11:13" x14ac:dyDescent="0.35">
      <c r="K21881" s="293"/>
      <c r="M21881" s="290"/>
    </row>
    <row r="21882" spans="11:13" x14ac:dyDescent="0.35">
      <c r="K21882" s="293"/>
      <c r="M21882" s="290"/>
    </row>
    <row r="21883" spans="11:13" x14ac:dyDescent="0.35">
      <c r="K21883" s="293"/>
      <c r="M21883" s="290"/>
    </row>
    <row r="21884" spans="11:13" x14ac:dyDescent="0.35">
      <c r="K21884" s="293"/>
      <c r="M21884" s="290"/>
    </row>
    <row r="21885" spans="11:13" x14ac:dyDescent="0.35">
      <c r="K21885" s="293"/>
      <c r="M21885" s="290"/>
    </row>
    <row r="21886" spans="11:13" x14ac:dyDescent="0.35">
      <c r="K21886" s="293"/>
      <c r="M21886" s="290"/>
    </row>
    <row r="21887" spans="11:13" x14ac:dyDescent="0.35">
      <c r="K21887" s="293"/>
      <c r="M21887" s="290"/>
    </row>
    <row r="21888" spans="11:13" x14ac:dyDescent="0.35">
      <c r="K21888" s="293"/>
      <c r="M21888" s="290"/>
    </row>
    <row r="21889" spans="11:13" x14ac:dyDescent="0.35">
      <c r="K21889" s="293"/>
      <c r="M21889" s="290"/>
    </row>
    <row r="21890" spans="11:13" x14ac:dyDescent="0.35">
      <c r="K21890" s="293"/>
      <c r="M21890" s="290"/>
    </row>
    <row r="21891" spans="11:13" x14ac:dyDescent="0.35">
      <c r="K21891" s="293"/>
      <c r="M21891" s="290"/>
    </row>
    <row r="21892" spans="11:13" x14ac:dyDescent="0.35">
      <c r="K21892" s="293"/>
      <c r="M21892" s="290"/>
    </row>
    <row r="21893" spans="11:13" x14ac:dyDescent="0.35">
      <c r="K21893" s="293"/>
      <c r="M21893" s="290"/>
    </row>
    <row r="21894" spans="11:13" x14ac:dyDescent="0.35">
      <c r="K21894" s="293"/>
      <c r="M21894" s="290"/>
    </row>
    <row r="21895" spans="11:13" x14ac:dyDescent="0.35">
      <c r="K21895" s="293"/>
      <c r="M21895" s="290"/>
    </row>
    <row r="21896" spans="11:13" x14ac:dyDescent="0.35">
      <c r="K21896" s="293"/>
      <c r="M21896" s="290"/>
    </row>
    <row r="21897" spans="11:13" x14ac:dyDescent="0.35">
      <c r="K21897" s="293"/>
      <c r="M21897" s="290"/>
    </row>
    <row r="21898" spans="11:13" x14ac:dyDescent="0.35">
      <c r="K21898" s="293"/>
      <c r="M21898" s="290"/>
    </row>
    <row r="21899" spans="11:13" x14ac:dyDescent="0.35">
      <c r="K21899" s="293"/>
      <c r="M21899" s="290"/>
    </row>
    <row r="21900" spans="11:13" x14ac:dyDescent="0.35">
      <c r="K21900" s="293"/>
      <c r="M21900" s="290"/>
    </row>
    <row r="21901" spans="11:13" x14ac:dyDescent="0.35">
      <c r="K21901" s="293"/>
      <c r="M21901" s="290"/>
    </row>
    <row r="21902" spans="11:13" x14ac:dyDescent="0.35">
      <c r="K21902" s="293"/>
      <c r="M21902" s="290"/>
    </row>
    <row r="21903" spans="11:13" x14ac:dyDescent="0.35">
      <c r="K21903" s="293"/>
      <c r="M21903" s="290"/>
    </row>
    <row r="21904" spans="11:13" x14ac:dyDescent="0.35">
      <c r="K21904" s="293"/>
      <c r="M21904" s="290"/>
    </row>
    <row r="21905" spans="11:13" x14ac:dyDescent="0.35">
      <c r="K21905" s="293"/>
      <c r="M21905" s="290"/>
    </row>
    <row r="21906" spans="11:13" x14ac:dyDescent="0.35">
      <c r="K21906" s="293"/>
      <c r="M21906" s="290"/>
    </row>
    <row r="21907" spans="11:13" x14ac:dyDescent="0.35">
      <c r="K21907" s="293"/>
      <c r="M21907" s="290"/>
    </row>
    <row r="21908" spans="11:13" x14ac:dyDescent="0.35">
      <c r="K21908" s="293"/>
      <c r="M21908" s="290"/>
    </row>
    <row r="21909" spans="11:13" x14ac:dyDescent="0.35">
      <c r="K21909" s="293"/>
      <c r="M21909" s="290"/>
    </row>
    <row r="21910" spans="11:13" x14ac:dyDescent="0.35">
      <c r="K21910" s="293"/>
      <c r="M21910" s="290"/>
    </row>
    <row r="21911" spans="11:13" x14ac:dyDescent="0.35">
      <c r="K21911" s="293"/>
      <c r="M21911" s="290"/>
    </row>
    <row r="21912" spans="11:13" x14ac:dyDescent="0.35">
      <c r="K21912" s="293"/>
      <c r="M21912" s="290"/>
    </row>
    <row r="21913" spans="11:13" x14ac:dyDescent="0.35">
      <c r="K21913" s="293"/>
      <c r="M21913" s="290"/>
    </row>
    <row r="21914" spans="11:13" x14ac:dyDescent="0.35">
      <c r="K21914" s="293"/>
      <c r="M21914" s="290"/>
    </row>
    <row r="21915" spans="11:13" x14ac:dyDescent="0.35">
      <c r="K21915" s="293"/>
      <c r="M21915" s="290"/>
    </row>
    <row r="21916" spans="11:13" x14ac:dyDescent="0.35">
      <c r="K21916" s="293"/>
      <c r="M21916" s="290"/>
    </row>
    <row r="21917" spans="11:13" x14ac:dyDescent="0.35">
      <c r="K21917" s="293"/>
      <c r="M21917" s="290"/>
    </row>
    <row r="21918" spans="11:13" x14ac:dyDescent="0.35">
      <c r="K21918" s="293"/>
      <c r="M21918" s="290"/>
    </row>
    <row r="21919" spans="11:13" x14ac:dyDescent="0.35">
      <c r="K21919" s="293"/>
      <c r="M21919" s="290"/>
    </row>
    <row r="21920" spans="11:13" x14ac:dyDescent="0.35">
      <c r="K21920" s="293"/>
      <c r="M21920" s="290"/>
    </row>
    <row r="21921" spans="11:13" x14ac:dyDescent="0.35">
      <c r="K21921" s="293"/>
      <c r="M21921" s="290"/>
    </row>
    <row r="21922" spans="11:13" x14ac:dyDescent="0.35">
      <c r="K21922" s="293"/>
      <c r="M21922" s="290"/>
    </row>
    <row r="21923" spans="11:13" x14ac:dyDescent="0.35">
      <c r="K21923" s="293"/>
      <c r="M21923" s="290"/>
    </row>
    <row r="21924" spans="11:13" x14ac:dyDescent="0.35">
      <c r="K21924" s="293"/>
      <c r="M21924" s="290"/>
    </row>
    <row r="21925" spans="11:13" x14ac:dyDescent="0.35">
      <c r="K21925" s="293"/>
      <c r="M21925" s="290"/>
    </row>
    <row r="21926" spans="11:13" x14ac:dyDescent="0.35">
      <c r="K21926" s="293"/>
      <c r="M21926" s="290"/>
    </row>
    <row r="21927" spans="11:13" x14ac:dyDescent="0.35">
      <c r="K21927" s="293"/>
      <c r="M21927" s="290"/>
    </row>
    <row r="21928" spans="11:13" x14ac:dyDescent="0.35">
      <c r="K21928" s="293"/>
      <c r="M21928" s="290"/>
    </row>
    <row r="21929" spans="11:13" x14ac:dyDescent="0.35">
      <c r="K21929" s="293"/>
      <c r="M21929" s="290"/>
    </row>
    <row r="21930" spans="11:13" x14ac:dyDescent="0.35">
      <c r="K21930" s="293"/>
      <c r="M21930" s="290"/>
    </row>
    <row r="21931" spans="11:13" x14ac:dyDescent="0.35">
      <c r="K21931" s="293"/>
      <c r="M21931" s="290"/>
    </row>
    <row r="21932" spans="11:13" x14ac:dyDescent="0.35">
      <c r="K21932" s="293"/>
      <c r="M21932" s="290"/>
    </row>
    <row r="21933" spans="11:13" x14ac:dyDescent="0.35">
      <c r="K21933" s="293"/>
      <c r="M21933" s="290"/>
    </row>
    <row r="21934" spans="11:13" x14ac:dyDescent="0.35">
      <c r="K21934" s="293"/>
      <c r="M21934" s="290"/>
    </row>
    <row r="21935" spans="11:13" x14ac:dyDescent="0.35">
      <c r="K21935" s="293"/>
      <c r="M21935" s="290"/>
    </row>
    <row r="21936" spans="11:13" x14ac:dyDescent="0.35">
      <c r="K21936" s="293"/>
      <c r="M21936" s="290"/>
    </row>
    <row r="21937" spans="11:13" x14ac:dyDescent="0.35">
      <c r="K21937" s="293"/>
      <c r="M21937" s="290"/>
    </row>
    <row r="21938" spans="11:13" x14ac:dyDescent="0.35">
      <c r="K21938" s="293"/>
      <c r="M21938" s="290"/>
    </row>
    <row r="21939" spans="11:13" x14ac:dyDescent="0.35">
      <c r="K21939" s="293"/>
      <c r="M21939" s="290"/>
    </row>
    <row r="21940" spans="11:13" x14ac:dyDescent="0.35">
      <c r="K21940" s="293"/>
      <c r="M21940" s="290"/>
    </row>
    <row r="21941" spans="11:13" x14ac:dyDescent="0.35">
      <c r="K21941" s="293"/>
      <c r="M21941" s="290"/>
    </row>
    <row r="21942" spans="11:13" x14ac:dyDescent="0.35">
      <c r="K21942" s="293"/>
      <c r="M21942" s="290"/>
    </row>
    <row r="21943" spans="11:13" x14ac:dyDescent="0.35">
      <c r="K21943" s="293"/>
      <c r="M21943" s="290"/>
    </row>
    <row r="21944" spans="11:13" x14ac:dyDescent="0.35">
      <c r="K21944" s="293"/>
      <c r="M21944" s="290"/>
    </row>
    <row r="21945" spans="11:13" x14ac:dyDescent="0.35">
      <c r="K21945" s="293"/>
      <c r="M21945" s="290"/>
    </row>
    <row r="21946" spans="11:13" x14ac:dyDescent="0.35">
      <c r="K21946" s="293"/>
      <c r="M21946" s="290"/>
    </row>
    <row r="21947" spans="11:13" x14ac:dyDescent="0.35">
      <c r="K21947" s="293"/>
      <c r="M21947" s="290"/>
    </row>
    <row r="21948" spans="11:13" x14ac:dyDescent="0.35">
      <c r="K21948" s="293"/>
      <c r="M21948" s="290"/>
    </row>
    <row r="21949" spans="11:13" x14ac:dyDescent="0.35">
      <c r="K21949" s="293"/>
      <c r="M21949" s="290"/>
    </row>
    <row r="21950" spans="11:13" x14ac:dyDescent="0.35">
      <c r="K21950" s="293"/>
      <c r="M21950" s="290"/>
    </row>
    <row r="21951" spans="11:13" x14ac:dyDescent="0.35">
      <c r="K21951" s="293"/>
      <c r="M21951" s="290"/>
    </row>
    <row r="21952" spans="11:13" x14ac:dyDescent="0.35">
      <c r="K21952" s="293"/>
      <c r="M21952" s="290"/>
    </row>
    <row r="21953" spans="11:13" x14ac:dyDescent="0.35">
      <c r="K21953" s="293"/>
      <c r="M21953" s="290"/>
    </row>
    <row r="21954" spans="11:13" x14ac:dyDescent="0.35">
      <c r="K21954" s="293"/>
      <c r="M21954" s="290"/>
    </row>
    <row r="21955" spans="11:13" x14ac:dyDescent="0.35">
      <c r="K21955" s="293"/>
      <c r="M21955" s="290"/>
    </row>
    <row r="21956" spans="11:13" x14ac:dyDescent="0.35">
      <c r="K21956" s="293"/>
      <c r="M21956" s="290"/>
    </row>
    <row r="21957" spans="11:13" x14ac:dyDescent="0.35">
      <c r="K21957" s="293"/>
      <c r="M21957" s="290"/>
    </row>
    <row r="21958" spans="11:13" x14ac:dyDescent="0.35">
      <c r="K21958" s="293"/>
      <c r="M21958" s="290"/>
    </row>
    <row r="21959" spans="11:13" x14ac:dyDescent="0.35">
      <c r="K21959" s="293"/>
      <c r="M21959" s="290"/>
    </row>
    <row r="21960" spans="11:13" x14ac:dyDescent="0.35">
      <c r="K21960" s="293"/>
      <c r="M21960" s="290"/>
    </row>
    <row r="21961" spans="11:13" x14ac:dyDescent="0.35">
      <c r="K21961" s="293"/>
      <c r="M21961" s="290"/>
    </row>
    <row r="21962" spans="11:13" x14ac:dyDescent="0.35">
      <c r="K21962" s="293"/>
      <c r="M21962" s="290"/>
    </row>
    <row r="21963" spans="11:13" x14ac:dyDescent="0.35">
      <c r="K21963" s="293"/>
      <c r="M21963" s="290"/>
    </row>
    <row r="21964" spans="11:13" x14ac:dyDescent="0.35">
      <c r="K21964" s="293"/>
      <c r="M21964" s="290"/>
    </row>
    <row r="21965" spans="11:13" x14ac:dyDescent="0.35">
      <c r="K21965" s="293"/>
      <c r="M21965" s="290"/>
    </row>
    <row r="21966" spans="11:13" x14ac:dyDescent="0.35">
      <c r="K21966" s="293"/>
      <c r="M21966" s="290"/>
    </row>
    <row r="21967" spans="11:13" x14ac:dyDescent="0.35">
      <c r="K21967" s="293"/>
      <c r="M21967" s="290"/>
    </row>
    <row r="21968" spans="11:13" x14ac:dyDescent="0.35">
      <c r="K21968" s="293"/>
      <c r="M21968" s="290"/>
    </row>
    <row r="21969" spans="11:13" x14ac:dyDescent="0.35">
      <c r="K21969" s="293"/>
      <c r="M21969" s="290"/>
    </row>
    <row r="21970" spans="11:13" x14ac:dyDescent="0.35">
      <c r="K21970" s="293"/>
      <c r="M21970" s="290"/>
    </row>
    <row r="21971" spans="11:13" x14ac:dyDescent="0.35">
      <c r="K21971" s="293"/>
      <c r="M21971" s="290"/>
    </row>
    <row r="21972" spans="11:13" x14ac:dyDescent="0.35">
      <c r="K21972" s="293"/>
      <c r="M21972" s="290"/>
    </row>
    <row r="21973" spans="11:13" x14ac:dyDescent="0.35">
      <c r="K21973" s="293"/>
      <c r="M21973" s="290"/>
    </row>
    <row r="21974" spans="11:13" x14ac:dyDescent="0.35">
      <c r="K21974" s="293"/>
      <c r="M21974" s="290"/>
    </row>
    <row r="21975" spans="11:13" x14ac:dyDescent="0.35">
      <c r="K21975" s="293"/>
      <c r="M21975" s="290"/>
    </row>
    <row r="21976" spans="11:13" x14ac:dyDescent="0.35">
      <c r="K21976" s="293"/>
      <c r="M21976" s="290"/>
    </row>
    <row r="21977" spans="11:13" x14ac:dyDescent="0.35">
      <c r="K21977" s="293"/>
      <c r="M21977" s="290"/>
    </row>
    <row r="21978" spans="11:13" x14ac:dyDescent="0.35">
      <c r="K21978" s="293"/>
      <c r="M21978" s="290"/>
    </row>
    <row r="21979" spans="11:13" x14ac:dyDescent="0.35">
      <c r="K21979" s="293"/>
      <c r="M21979" s="290"/>
    </row>
    <row r="21980" spans="11:13" x14ac:dyDescent="0.35">
      <c r="K21980" s="293"/>
      <c r="M21980" s="290"/>
    </row>
    <row r="21981" spans="11:13" x14ac:dyDescent="0.35">
      <c r="K21981" s="293"/>
      <c r="M21981" s="290"/>
    </row>
    <row r="21982" spans="11:13" x14ac:dyDescent="0.35">
      <c r="K21982" s="293"/>
      <c r="M21982" s="290"/>
    </row>
    <row r="21983" spans="11:13" x14ac:dyDescent="0.35">
      <c r="K21983" s="293"/>
      <c r="M21983" s="290"/>
    </row>
    <row r="21984" spans="11:13" x14ac:dyDescent="0.35">
      <c r="K21984" s="293"/>
      <c r="M21984" s="290"/>
    </row>
    <row r="21985" spans="11:13" x14ac:dyDescent="0.35">
      <c r="K21985" s="293"/>
      <c r="M21985" s="290"/>
    </row>
    <row r="21986" spans="11:13" x14ac:dyDescent="0.35">
      <c r="K21986" s="293"/>
      <c r="M21986" s="290"/>
    </row>
    <row r="21987" spans="11:13" x14ac:dyDescent="0.35">
      <c r="K21987" s="293"/>
      <c r="M21987" s="290"/>
    </row>
    <row r="21988" spans="11:13" x14ac:dyDescent="0.35">
      <c r="K21988" s="293"/>
      <c r="M21988" s="290"/>
    </row>
    <row r="21989" spans="11:13" x14ac:dyDescent="0.35">
      <c r="K21989" s="293"/>
      <c r="M21989" s="290"/>
    </row>
    <row r="21990" spans="11:13" x14ac:dyDescent="0.35">
      <c r="K21990" s="293"/>
      <c r="M21990" s="290"/>
    </row>
    <row r="21991" spans="11:13" x14ac:dyDescent="0.35">
      <c r="K21991" s="293"/>
      <c r="M21991" s="290"/>
    </row>
    <row r="21992" spans="11:13" x14ac:dyDescent="0.35">
      <c r="K21992" s="293"/>
      <c r="M21992" s="290"/>
    </row>
    <row r="21993" spans="11:13" x14ac:dyDescent="0.35">
      <c r="K21993" s="293"/>
      <c r="M21993" s="290"/>
    </row>
    <row r="21994" spans="11:13" x14ac:dyDescent="0.35">
      <c r="K21994" s="293"/>
      <c r="M21994" s="290"/>
    </row>
    <row r="21995" spans="11:13" x14ac:dyDescent="0.35">
      <c r="K21995" s="293"/>
      <c r="M21995" s="290"/>
    </row>
    <row r="21996" spans="11:13" x14ac:dyDescent="0.35">
      <c r="K21996" s="293"/>
      <c r="M21996" s="290"/>
    </row>
    <row r="21997" spans="11:13" x14ac:dyDescent="0.35">
      <c r="K21997" s="293"/>
      <c r="M21997" s="290"/>
    </row>
    <row r="21998" spans="11:13" x14ac:dyDescent="0.35">
      <c r="K21998" s="293"/>
      <c r="M21998" s="290"/>
    </row>
    <row r="21999" spans="11:13" x14ac:dyDescent="0.35">
      <c r="K21999" s="293"/>
      <c r="M21999" s="290"/>
    </row>
    <row r="22000" spans="11:13" x14ac:dyDescent="0.35">
      <c r="K22000" s="293"/>
      <c r="M22000" s="290"/>
    </row>
    <row r="22001" spans="11:13" x14ac:dyDescent="0.35">
      <c r="K22001" s="293"/>
      <c r="M22001" s="290"/>
    </row>
    <row r="22002" spans="11:13" x14ac:dyDescent="0.35">
      <c r="K22002" s="293"/>
      <c r="M22002" s="290"/>
    </row>
    <row r="22003" spans="11:13" x14ac:dyDescent="0.35">
      <c r="K22003" s="293"/>
      <c r="M22003" s="290"/>
    </row>
    <row r="22004" spans="11:13" x14ac:dyDescent="0.35">
      <c r="K22004" s="293"/>
      <c r="M22004" s="290"/>
    </row>
    <row r="22005" spans="11:13" x14ac:dyDescent="0.35">
      <c r="K22005" s="293"/>
      <c r="M22005" s="290"/>
    </row>
    <row r="22006" spans="11:13" x14ac:dyDescent="0.35">
      <c r="K22006" s="293"/>
      <c r="M22006" s="290"/>
    </row>
    <row r="22007" spans="11:13" x14ac:dyDescent="0.35">
      <c r="K22007" s="293"/>
      <c r="M22007" s="290"/>
    </row>
    <row r="22008" spans="11:13" x14ac:dyDescent="0.35">
      <c r="K22008" s="293"/>
      <c r="M22008" s="290"/>
    </row>
    <row r="22009" spans="11:13" x14ac:dyDescent="0.35">
      <c r="K22009" s="293"/>
      <c r="M22009" s="290"/>
    </row>
    <row r="22010" spans="11:13" x14ac:dyDescent="0.35">
      <c r="K22010" s="293"/>
      <c r="M22010" s="290"/>
    </row>
    <row r="22011" spans="11:13" x14ac:dyDescent="0.35">
      <c r="K22011" s="293"/>
      <c r="M22011" s="290"/>
    </row>
    <row r="22012" spans="11:13" x14ac:dyDescent="0.35">
      <c r="K22012" s="293"/>
      <c r="M22012" s="290"/>
    </row>
    <row r="22013" spans="11:13" x14ac:dyDescent="0.35">
      <c r="K22013" s="293"/>
      <c r="M22013" s="290"/>
    </row>
    <row r="22014" spans="11:13" x14ac:dyDescent="0.35">
      <c r="K22014" s="293"/>
      <c r="M22014" s="290"/>
    </row>
    <row r="22015" spans="11:13" x14ac:dyDescent="0.35">
      <c r="K22015" s="293"/>
      <c r="M22015" s="290"/>
    </row>
    <row r="22016" spans="11:13" x14ac:dyDescent="0.35">
      <c r="K22016" s="293"/>
      <c r="M22016" s="290"/>
    </row>
    <row r="22017" spans="11:13" x14ac:dyDescent="0.35">
      <c r="K22017" s="293"/>
      <c r="M22017" s="290"/>
    </row>
    <row r="22018" spans="11:13" x14ac:dyDescent="0.35">
      <c r="K22018" s="293"/>
      <c r="M22018" s="290"/>
    </row>
    <row r="22019" spans="11:13" x14ac:dyDescent="0.35">
      <c r="K22019" s="293"/>
      <c r="M22019" s="290"/>
    </row>
    <row r="22020" spans="11:13" x14ac:dyDescent="0.35">
      <c r="K22020" s="293"/>
      <c r="M22020" s="290"/>
    </row>
    <row r="22021" spans="11:13" x14ac:dyDescent="0.35">
      <c r="K22021" s="293"/>
      <c r="M22021" s="290"/>
    </row>
    <row r="22022" spans="11:13" x14ac:dyDescent="0.35">
      <c r="K22022" s="293"/>
      <c r="M22022" s="290"/>
    </row>
    <row r="22023" spans="11:13" x14ac:dyDescent="0.35">
      <c r="K22023" s="293"/>
      <c r="M22023" s="290"/>
    </row>
    <row r="22024" spans="11:13" x14ac:dyDescent="0.35">
      <c r="K22024" s="293"/>
      <c r="M22024" s="290"/>
    </row>
    <row r="22025" spans="11:13" x14ac:dyDescent="0.35">
      <c r="K22025" s="293"/>
      <c r="M22025" s="290"/>
    </row>
    <row r="22026" spans="11:13" x14ac:dyDescent="0.35">
      <c r="K22026" s="293"/>
      <c r="M22026" s="290"/>
    </row>
    <row r="22027" spans="11:13" x14ac:dyDescent="0.35">
      <c r="K22027" s="293"/>
      <c r="M22027" s="290"/>
    </row>
    <row r="22028" spans="11:13" x14ac:dyDescent="0.35">
      <c r="K22028" s="293"/>
      <c r="M22028" s="290"/>
    </row>
    <row r="22029" spans="11:13" x14ac:dyDescent="0.35">
      <c r="K22029" s="293"/>
      <c r="M22029" s="290"/>
    </row>
    <row r="22030" spans="11:13" x14ac:dyDescent="0.35">
      <c r="K22030" s="293"/>
      <c r="M22030" s="290"/>
    </row>
    <row r="22031" spans="11:13" x14ac:dyDescent="0.35">
      <c r="K22031" s="293"/>
      <c r="M22031" s="290"/>
    </row>
    <row r="22032" spans="11:13" x14ac:dyDescent="0.35">
      <c r="K22032" s="293"/>
      <c r="M22032" s="290"/>
    </row>
    <row r="22033" spans="11:13" x14ac:dyDescent="0.35">
      <c r="K22033" s="293"/>
      <c r="M22033" s="290"/>
    </row>
    <row r="22034" spans="11:13" x14ac:dyDescent="0.35">
      <c r="K22034" s="293"/>
      <c r="M22034" s="290"/>
    </row>
    <row r="22035" spans="11:13" x14ac:dyDescent="0.35">
      <c r="K22035" s="293"/>
      <c r="M22035" s="290"/>
    </row>
    <row r="22036" spans="11:13" x14ac:dyDescent="0.35">
      <c r="K22036" s="293"/>
      <c r="M22036" s="290"/>
    </row>
    <row r="22037" spans="11:13" x14ac:dyDescent="0.35">
      <c r="K22037" s="293"/>
      <c r="M22037" s="290"/>
    </row>
    <row r="22038" spans="11:13" x14ac:dyDescent="0.35">
      <c r="K22038" s="293"/>
      <c r="M22038" s="290"/>
    </row>
    <row r="22039" spans="11:13" x14ac:dyDescent="0.35">
      <c r="K22039" s="293"/>
      <c r="M22039" s="290"/>
    </row>
    <row r="22040" spans="11:13" x14ac:dyDescent="0.35">
      <c r="K22040" s="293"/>
      <c r="M22040" s="290"/>
    </row>
    <row r="22041" spans="11:13" x14ac:dyDescent="0.35">
      <c r="K22041" s="293"/>
      <c r="M22041" s="290"/>
    </row>
    <row r="22042" spans="11:13" x14ac:dyDescent="0.35">
      <c r="K22042" s="293"/>
      <c r="M22042" s="290"/>
    </row>
    <row r="22043" spans="11:13" x14ac:dyDescent="0.35">
      <c r="K22043" s="293"/>
      <c r="M22043" s="290"/>
    </row>
    <row r="22044" spans="11:13" x14ac:dyDescent="0.35">
      <c r="K22044" s="293"/>
      <c r="M22044" s="290"/>
    </row>
    <row r="22045" spans="11:13" x14ac:dyDescent="0.35">
      <c r="K22045" s="293"/>
      <c r="M22045" s="290"/>
    </row>
    <row r="22046" spans="11:13" x14ac:dyDescent="0.35">
      <c r="K22046" s="293"/>
      <c r="M22046" s="290"/>
    </row>
    <row r="22047" spans="11:13" x14ac:dyDescent="0.35">
      <c r="K22047" s="293"/>
      <c r="M22047" s="290"/>
    </row>
    <row r="22048" spans="11:13" x14ac:dyDescent="0.35">
      <c r="K22048" s="293"/>
      <c r="M22048" s="290"/>
    </row>
    <row r="22049" spans="11:13" x14ac:dyDescent="0.35">
      <c r="K22049" s="293"/>
      <c r="M22049" s="290"/>
    </row>
    <row r="22050" spans="11:13" x14ac:dyDescent="0.35">
      <c r="K22050" s="293"/>
      <c r="M22050" s="290"/>
    </row>
    <row r="22051" spans="11:13" x14ac:dyDescent="0.35">
      <c r="K22051" s="293"/>
      <c r="M22051" s="290"/>
    </row>
    <row r="22052" spans="11:13" x14ac:dyDescent="0.35">
      <c r="K22052" s="293"/>
      <c r="M22052" s="290"/>
    </row>
    <row r="22053" spans="11:13" x14ac:dyDescent="0.35">
      <c r="K22053" s="293"/>
      <c r="M22053" s="290"/>
    </row>
    <row r="22054" spans="11:13" x14ac:dyDescent="0.35">
      <c r="K22054" s="293"/>
      <c r="M22054" s="290"/>
    </row>
    <row r="22055" spans="11:13" x14ac:dyDescent="0.35">
      <c r="K22055" s="293"/>
      <c r="M22055" s="290"/>
    </row>
    <row r="22056" spans="11:13" x14ac:dyDescent="0.35">
      <c r="K22056" s="293"/>
      <c r="M22056" s="290"/>
    </row>
    <row r="22057" spans="11:13" x14ac:dyDescent="0.35">
      <c r="K22057" s="293"/>
      <c r="M22057" s="290"/>
    </row>
    <row r="22058" spans="11:13" x14ac:dyDescent="0.35">
      <c r="K22058" s="293"/>
      <c r="M22058" s="290"/>
    </row>
    <row r="22059" spans="11:13" x14ac:dyDescent="0.35">
      <c r="K22059" s="293"/>
      <c r="M22059" s="290"/>
    </row>
    <row r="22060" spans="11:13" x14ac:dyDescent="0.35">
      <c r="K22060" s="293"/>
      <c r="M22060" s="290"/>
    </row>
    <row r="22061" spans="11:13" x14ac:dyDescent="0.35">
      <c r="K22061" s="293"/>
      <c r="M22061" s="290"/>
    </row>
    <row r="22062" spans="11:13" x14ac:dyDescent="0.35">
      <c r="K22062" s="293"/>
      <c r="M22062" s="290"/>
    </row>
    <row r="22063" spans="11:13" x14ac:dyDescent="0.35">
      <c r="K22063" s="293"/>
      <c r="M22063" s="290"/>
    </row>
    <row r="22064" spans="11:13" x14ac:dyDescent="0.35">
      <c r="K22064" s="293"/>
      <c r="M22064" s="290"/>
    </row>
    <row r="22065" spans="11:13" x14ac:dyDescent="0.35">
      <c r="K22065" s="293"/>
      <c r="M22065" s="290"/>
    </row>
    <row r="22066" spans="11:13" x14ac:dyDescent="0.35">
      <c r="K22066" s="293"/>
      <c r="M22066" s="290"/>
    </row>
    <row r="22067" spans="11:13" x14ac:dyDescent="0.35">
      <c r="K22067" s="293"/>
      <c r="M22067" s="290"/>
    </row>
    <row r="22068" spans="11:13" x14ac:dyDescent="0.35">
      <c r="K22068" s="293"/>
      <c r="M22068" s="290"/>
    </row>
    <row r="22069" spans="11:13" x14ac:dyDescent="0.35">
      <c r="K22069" s="293"/>
      <c r="M22069" s="290"/>
    </row>
    <row r="22070" spans="11:13" x14ac:dyDescent="0.35">
      <c r="K22070" s="293"/>
      <c r="M22070" s="290"/>
    </row>
    <row r="22071" spans="11:13" x14ac:dyDescent="0.35">
      <c r="K22071" s="293"/>
      <c r="M22071" s="290"/>
    </row>
    <row r="22072" spans="11:13" x14ac:dyDescent="0.35">
      <c r="K22072" s="293"/>
      <c r="M22072" s="290"/>
    </row>
    <row r="22073" spans="11:13" x14ac:dyDescent="0.35">
      <c r="K22073" s="293"/>
      <c r="M22073" s="290"/>
    </row>
    <row r="22074" spans="11:13" x14ac:dyDescent="0.35">
      <c r="K22074" s="293"/>
      <c r="M22074" s="290"/>
    </row>
    <row r="22075" spans="11:13" x14ac:dyDescent="0.35">
      <c r="K22075" s="293"/>
      <c r="M22075" s="290"/>
    </row>
    <row r="22076" spans="11:13" x14ac:dyDescent="0.35">
      <c r="K22076" s="293"/>
      <c r="M22076" s="290"/>
    </row>
    <row r="22077" spans="11:13" x14ac:dyDescent="0.35">
      <c r="K22077" s="293"/>
      <c r="M22077" s="290"/>
    </row>
    <row r="22078" spans="11:13" x14ac:dyDescent="0.35">
      <c r="K22078" s="293"/>
      <c r="M22078" s="290"/>
    </row>
    <row r="22079" spans="11:13" x14ac:dyDescent="0.35">
      <c r="K22079" s="293"/>
      <c r="M22079" s="290"/>
    </row>
    <row r="22080" spans="11:13" x14ac:dyDescent="0.35">
      <c r="K22080" s="293"/>
      <c r="M22080" s="290"/>
    </row>
    <row r="22081" spans="11:13" x14ac:dyDescent="0.35">
      <c r="K22081" s="293"/>
      <c r="M22081" s="290"/>
    </row>
    <row r="22082" spans="11:13" x14ac:dyDescent="0.35">
      <c r="K22082" s="293"/>
      <c r="M22082" s="290"/>
    </row>
    <row r="22083" spans="11:13" x14ac:dyDescent="0.35">
      <c r="K22083" s="293"/>
      <c r="M22083" s="290"/>
    </row>
    <row r="22084" spans="11:13" x14ac:dyDescent="0.35">
      <c r="K22084" s="293"/>
      <c r="M22084" s="290"/>
    </row>
    <row r="22085" spans="11:13" x14ac:dyDescent="0.35">
      <c r="K22085" s="293"/>
      <c r="M22085" s="290"/>
    </row>
    <row r="22086" spans="11:13" x14ac:dyDescent="0.35">
      <c r="K22086" s="293"/>
      <c r="M22086" s="290"/>
    </row>
    <row r="22087" spans="11:13" x14ac:dyDescent="0.35">
      <c r="K22087" s="293"/>
      <c r="M22087" s="290"/>
    </row>
    <row r="22088" spans="11:13" x14ac:dyDescent="0.35">
      <c r="K22088" s="293"/>
      <c r="M22088" s="290"/>
    </row>
    <row r="22089" spans="11:13" x14ac:dyDescent="0.35">
      <c r="K22089" s="293"/>
      <c r="M22089" s="290"/>
    </row>
    <row r="22090" spans="11:13" x14ac:dyDescent="0.35">
      <c r="K22090" s="293"/>
      <c r="M22090" s="290"/>
    </row>
    <row r="22091" spans="11:13" x14ac:dyDescent="0.35">
      <c r="K22091" s="293"/>
      <c r="M22091" s="290"/>
    </row>
    <row r="22092" spans="11:13" x14ac:dyDescent="0.35">
      <c r="K22092" s="293"/>
      <c r="M22092" s="290"/>
    </row>
    <row r="22093" spans="11:13" x14ac:dyDescent="0.35">
      <c r="K22093" s="293"/>
      <c r="M22093" s="290"/>
    </row>
    <row r="22094" spans="11:13" x14ac:dyDescent="0.35">
      <c r="K22094" s="293"/>
      <c r="M22094" s="290"/>
    </row>
    <row r="22095" spans="11:13" x14ac:dyDescent="0.35">
      <c r="K22095" s="293"/>
      <c r="M22095" s="290"/>
    </row>
    <row r="22096" spans="11:13" x14ac:dyDescent="0.35">
      <c r="K22096" s="293"/>
      <c r="M22096" s="290"/>
    </row>
    <row r="22097" spans="11:13" x14ac:dyDescent="0.35">
      <c r="K22097" s="293"/>
      <c r="M22097" s="290"/>
    </row>
    <row r="22098" spans="11:13" x14ac:dyDescent="0.35">
      <c r="K22098" s="293"/>
      <c r="M22098" s="290"/>
    </row>
    <row r="22099" spans="11:13" x14ac:dyDescent="0.35">
      <c r="K22099" s="293"/>
      <c r="M22099" s="290"/>
    </row>
    <row r="22100" spans="11:13" x14ac:dyDescent="0.35">
      <c r="K22100" s="293"/>
      <c r="M22100" s="290"/>
    </row>
    <row r="22101" spans="11:13" x14ac:dyDescent="0.35">
      <c r="K22101" s="293"/>
      <c r="M22101" s="290"/>
    </row>
    <row r="22102" spans="11:13" x14ac:dyDescent="0.35">
      <c r="K22102" s="293"/>
      <c r="M22102" s="290"/>
    </row>
    <row r="22103" spans="11:13" x14ac:dyDescent="0.35">
      <c r="K22103" s="293"/>
      <c r="M22103" s="290"/>
    </row>
    <row r="22104" spans="11:13" x14ac:dyDescent="0.35">
      <c r="K22104" s="293"/>
      <c r="M22104" s="290"/>
    </row>
    <row r="22105" spans="11:13" x14ac:dyDescent="0.35">
      <c r="K22105" s="293"/>
      <c r="M22105" s="290"/>
    </row>
    <row r="22106" spans="11:13" x14ac:dyDescent="0.35">
      <c r="K22106" s="293"/>
      <c r="M22106" s="290"/>
    </row>
    <row r="22107" spans="11:13" x14ac:dyDescent="0.35">
      <c r="K22107" s="293"/>
      <c r="M22107" s="290"/>
    </row>
    <row r="22108" spans="11:13" x14ac:dyDescent="0.35">
      <c r="K22108" s="293"/>
      <c r="M22108" s="290"/>
    </row>
    <row r="22109" spans="11:13" x14ac:dyDescent="0.35">
      <c r="K22109" s="293"/>
      <c r="M22109" s="290"/>
    </row>
    <row r="22110" spans="11:13" x14ac:dyDescent="0.35">
      <c r="K22110" s="293"/>
      <c r="M22110" s="290"/>
    </row>
    <row r="22111" spans="11:13" x14ac:dyDescent="0.35">
      <c r="K22111" s="293"/>
      <c r="M22111" s="290"/>
    </row>
    <row r="22112" spans="11:13" x14ac:dyDescent="0.35">
      <c r="K22112" s="293"/>
      <c r="M22112" s="290"/>
    </row>
    <row r="22113" spans="11:13" x14ac:dyDescent="0.35">
      <c r="K22113" s="293"/>
      <c r="M22113" s="290"/>
    </row>
    <row r="22114" spans="11:13" x14ac:dyDescent="0.35">
      <c r="K22114" s="293"/>
      <c r="M22114" s="290"/>
    </row>
    <row r="22115" spans="11:13" x14ac:dyDescent="0.35">
      <c r="K22115" s="293"/>
      <c r="M22115" s="290"/>
    </row>
    <row r="22116" spans="11:13" x14ac:dyDescent="0.35">
      <c r="K22116" s="293"/>
      <c r="M22116" s="290"/>
    </row>
    <row r="22117" spans="11:13" x14ac:dyDescent="0.35">
      <c r="K22117" s="293"/>
      <c r="M22117" s="290"/>
    </row>
    <row r="22118" spans="11:13" x14ac:dyDescent="0.35">
      <c r="K22118" s="293"/>
      <c r="M22118" s="290"/>
    </row>
    <row r="22119" spans="11:13" x14ac:dyDescent="0.35">
      <c r="K22119" s="293"/>
      <c r="M22119" s="290"/>
    </row>
    <row r="22120" spans="11:13" x14ac:dyDescent="0.35">
      <c r="K22120" s="293"/>
      <c r="M22120" s="290"/>
    </row>
    <row r="22121" spans="11:13" x14ac:dyDescent="0.35">
      <c r="K22121" s="293"/>
      <c r="M22121" s="290"/>
    </row>
    <row r="22122" spans="11:13" x14ac:dyDescent="0.35">
      <c r="K22122" s="293"/>
      <c r="M22122" s="290"/>
    </row>
    <row r="22123" spans="11:13" x14ac:dyDescent="0.35">
      <c r="K22123" s="293"/>
      <c r="M22123" s="290"/>
    </row>
    <row r="22124" spans="11:13" x14ac:dyDescent="0.35">
      <c r="K22124" s="293"/>
      <c r="M22124" s="290"/>
    </row>
    <row r="22125" spans="11:13" x14ac:dyDescent="0.35">
      <c r="K22125" s="293"/>
      <c r="M22125" s="290"/>
    </row>
    <row r="22126" spans="11:13" x14ac:dyDescent="0.35">
      <c r="K22126" s="293"/>
      <c r="M22126" s="290"/>
    </row>
    <row r="22127" spans="11:13" x14ac:dyDescent="0.35">
      <c r="K22127" s="293"/>
      <c r="M22127" s="290"/>
    </row>
    <row r="22128" spans="11:13" x14ac:dyDescent="0.35">
      <c r="K22128" s="293"/>
      <c r="M22128" s="290"/>
    </row>
    <row r="22129" spans="11:13" x14ac:dyDescent="0.35">
      <c r="K22129" s="293"/>
      <c r="M22129" s="290"/>
    </row>
    <row r="22130" spans="11:13" x14ac:dyDescent="0.35">
      <c r="K22130" s="293"/>
      <c r="M22130" s="290"/>
    </row>
    <row r="22131" spans="11:13" x14ac:dyDescent="0.35">
      <c r="K22131" s="293"/>
      <c r="M22131" s="290"/>
    </row>
    <row r="22132" spans="11:13" x14ac:dyDescent="0.35">
      <c r="K22132" s="293"/>
      <c r="M22132" s="290"/>
    </row>
    <row r="22133" spans="11:13" x14ac:dyDescent="0.35">
      <c r="K22133" s="293"/>
      <c r="M22133" s="290"/>
    </row>
    <row r="22134" spans="11:13" x14ac:dyDescent="0.35">
      <c r="K22134" s="293"/>
      <c r="M22134" s="290"/>
    </row>
    <row r="22135" spans="11:13" x14ac:dyDescent="0.35">
      <c r="K22135" s="293"/>
      <c r="M22135" s="290"/>
    </row>
    <row r="22136" spans="11:13" x14ac:dyDescent="0.35">
      <c r="K22136" s="293"/>
      <c r="M22136" s="290"/>
    </row>
    <row r="22137" spans="11:13" x14ac:dyDescent="0.35">
      <c r="K22137" s="293"/>
      <c r="M22137" s="290"/>
    </row>
    <row r="22138" spans="11:13" x14ac:dyDescent="0.35">
      <c r="K22138" s="293"/>
      <c r="M22138" s="290"/>
    </row>
    <row r="22139" spans="11:13" x14ac:dyDescent="0.35">
      <c r="K22139" s="293"/>
      <c r="M22139" s="290"/>
    </row>
    <row r="22140" spans="11:13" x14ac:dyDescent="0.35">
      <c r="K22140" s="293"/>
      <c r="M22140" s="290"/>
    </row>
    <row r="22141" spans="11:13" x14ac:dyDescent="0.35">
      <c r="K22141" s="293"/>
      <c r="M22141" s="290"/>
    </row>
    <row r="22142" spans="11:13" x14ac:dyDescent="0.35">
      <c r="K22142" s="293"/>
      <c r="M22142" s="290"/>
    </row>
    <row r="22143" spans="11:13" x14ac:dyDescent="0.35">
      <c r="K22143" s="293"/>
      <c r="M22143" s="290"/>
    </row>
    <row r="22144" spans="11:13" x14ac:dyDescent="0.35">
      <c r="K22144" s="293"/>
      <c r="M22144" s="290"/>
    </row>
    <row r="22145" spans="11:13" x14ac:dyDescent="0.35">
      <c r="K22145" s="293"/>
      <c r="M22145" s="290"/>
    </row>
    <row r="22146" spans="11:13" x14ac:dyDescent="0.35">
      <c r="K22146" s="293"/>
      <c r="M22146" s="290"/>
    </row>
    <row r="22147" spans="11:13" x14ac:dyDescent="0.35">
      <c r="K22147" s="293"/>
      <c r="M22147" s="290"/>
    </row>
    <row r="22148" spans="11:13" x14ac:dyDescent="0.35">
      <c r="K22148" s="293"/>
      <c r="M22148" s="290"/>
    </row>
    <row r="22149" spans="11:13" x14ac:dyDescent="0.35">
      <c r="K22149" s="293"/>
      <c r="M22149" s="290"/>
    </row>
    <row r="22150" spans="11:13" x14ac:dyDescent="0.35">
      <c r="K22150" s="293"/>
      <c r="M22150" s="290"/>
    </row>
    <row r="22151" spans="11:13" x14ac:dyDescent="0.35">
      <c r="K22151" s="293"/>
      <c r="M22151" s="290"/>
    </row>
    <row r="22152" spans="11:13" x14ac:dyDescent="0.35">
      <c r="K22152" s="293"/>
      <c r="M22152" s="290"/>
    </row>
    <row r="22153" spans="11:13" x14ac:dyDescent="0.35">
      <c r="K22153" s="293"/>
      <c r="M22153" s="290"/>
    </row>
    <row r="22154" spans="11:13" x14ac:dyDescent="0.35">
      <c r="K22154" s="293"/>
      <c r="M22154" s="290"/>
    </row>
    <row r="22155" spans="11:13" x14ac:dyDescent="0.35">
      <c r="K22155" s="293"/>
      <c r="M22155" s="290"/>
    </row>
    <row r="22156" spans="11:13" x14ac:dyDescent="0.35">
      <c r="K22156" s="293"/>
      <c r="M22156" s="290"/>
    </row>
    <row r="22157" spans="11:13" x14ac:dyDescent="0.35">
      <c r="K22157" s="293"/>
      <c r="M22157" s="290"/>
    </row>
    <row r="22158" spans="11:13" x14ac:dyDescent="0.35">
      <c r="K22158" s="293"/>
      <c r="M22158" s="290"/>
    </row>
    <row r="22159" spans="11:13" x14ac:dyDescent="0.35">
      <c r="K22159" s="293"/>
      <c r="M22159" s="290"/>
    </row>
    <row r="22160" spans="11:13" x14ac:dyDescent="0.35">
      <c r="K22160" s="293"/>
      <c r="M22160" s="290"/>
    </row>
    <row r="22161" spans="11:13" x14ac:dyDescent="0.35">
      <c r="K22161" s="293"/>
      <c r="M22161" s="290"/>
    </row>
    <row r="22162" spans="11:13" x14ac:dyDescent="0.35">
      <c r="K22162" s="293"/>
      <c r="M22162" s="290"/>
    </row>
    <row r="22163" spans="11:13" x14ac:dyDescent="0.35">
      <c r="K22163" s="293"/>
      <c r="M22163" s="290"/>
    </row>
    <row r="22164" spans="11:13" x14ac:dyDescent="0.35">
      <c r="K22164" s="293"/>
      <c r="M22164" s="290"/>
    </row>
    <row r="22165" spans="11:13" x14ac:dyDescent="0.35">
      <c r="K22165" s="293"/>
      <c r="M22165" s="290"/>
    </row>
    <row r="22166" spans="11:13" x14ac:dyDescent="0.35">
      <c r="K22166" s="293"/>
      <c r="M22166" s="290"/>
    </row>
    <row r="22167" spans="11:13" x14ac:dyDescent="0.35">
      <c r="K22167" s="293"/>
      <c r="M22167" s="290"/>
    </row>
    <row r="22168" spans="11:13" x14ac:dyDescent="0.35">
      <c r="K22168" s="293"/>
      <c r="M22168" s="290"/>
    </row>
    <row r="22169" spans="11:13" x14ac:dyDescent="0.35">
      <c r="K22169" s="293"/>
      <c r="M22169" s="290"/>
    </row>
    <row r="22170" spans="11:13" x14ac:dyDescent="0.35">
      <c r="K22170" s="293"/>
      <c r="M22170" s="290"/>
    </row>
    <row r="22171" spans="11:13" x14ac:dyDescent="0.35">
      <c r="K22171" s="293"/>
      <c r="M22171" s="290"/>
    </row>
    <row r="22172" spans="11:13" x14ac:dyDescent="0.35">
      <c r="K22172" s="293"/>
      <c r="M22172" s="290"/>
    </row>
    <row r="22173" spans="11:13" x14ac:dyDescent="0.35">
      <c r="K22173" s="293"/>
      <c r="M22173" s="290"/>
    </row>
    <row r="22174" spans="11:13" x14ac:dyDescent="0.35">
      <c r="K22174" s="293"/>
      <c r="M22174" s="290"/>
    </row>
    <row r="22175" spans="11:13" x14ac:dyDescent="0.35">
      <c r="K22175" s="293"/>
      <c r="M22175" s="290"/>
    </row>
    <row r="22176" spans="11:13" x14ac:dyDescent="0.35">
      <c r="K22176" s="293"/>
      <c r="M22176" s="290"/>
    </row>
    <row r="22177" spans="11:13" x14ac:dyDescent="0.35">
      <c r="K22177" s="293"/>
      <c r="M22177" s="290"/>
    </row>
    <row r="22178" spans="11:13" x14ac:dyDescent="0.35">
      <c r="K22178" s="293"/>
      <c r="M22178" s="290"/>
    </row>
    <row r="22179" spans="11:13" x14ac:dyDescent="0.35">
      <c r="K22179" s="293"/>
      <c r="M22179" s="290"/>
    </row>
    <row r="22180" spans="11:13" x14ac:dyDescent="0.35">
      <c r="K22180" s="293"/>
      <c r="M22180" s="290"/>
    </row>
    <row r="22181" spans="11:13" x14ac:dyDescent="0.35">
      <c r="K22181" s="293"/>
      <c r="M22181" s="290"/>
    </row>
    <row r="22182" spans="11:13" x14ac:dyDescent="0.35">
      <c r="K22182" s="293"/>
      <c r="M22182" s="290"/>
    </row>
    <row r="22183" spans="11:13" x14ac:dyDescent="0.35">
      <c r="K22183" s="293"/>
      <c r="M22183" s="290"/>
    </row>
    <row r="22184" spans="11:13" x14ac:dyDescent="0.35">
      <c r="K22184" s="293"/>
      <c r="M22184" s="290"/>
    </row>
    <row r="22185" spans="11:13" x14ac:dyDescent="0.35">
      <c r="K22185" s="293"/>
      <c r="M22185" s="290"/>
    </row>
    <row r="22186" spans="11:13" x14ac:dyDescent="0.35">
      <c r="K22186" s="293"/>
      <c r="M22186" s="290"/>
    </row>
    <row r="22187" spans="11:13" x14ac:dyDescent="0.35">
      <c r="K22187" s="293"/>
      <c r="M22187" s="290"/>
    </row>
    <row r="22188" spans="11:13" x14ac:dyDescent="0.35">
      <c r="K22188" s="293"/>
      <c r="M22188" s="290"/>
    </row>
    <row r="22189" spans="11:13" x14ac:dyDescent="0.35">
      <c r="K22189" s="293"/>
      <c r="M22189" s="290"/>
    </row>
    <row r="22190" spans="11:13" x14ac:dyDescent="0.35">
      <c r="K22190" s="293"/>
      <c r="M22190" s="290"/>
    </row>
    <row r="22191" spans="11:13" x14ac:dyDescent="0.35">
      <c r="K22191" s="293"/>
      <c r="M22191" s="290"/>
    </row>
    <row r="22192" spans="11:13" x14ac:dyDescent="0.35">
      <c r="K22192" s="293"/>
      <c r="M22192" s="290"/>
    </row>
    <row r="22193" spans="11:13" x14ac:dyDescent="0.35">
      <c r="K22193" s="293"/>
      <c r="M22193" s="290"/>
    </row>
    <row r="22194" spans="11:13" x14ac:dyDescent="0.35">
      <c r="K22194" s="293"/>
      <c r="M22194" s="290"/>
    </row>
    <row r="22195" spans="11:13" x14ac:dyDescent="0.35">
      <c r="K22195" s="293"/>
      <c r="M22195" s="290"/>
    </row>
    <row r="22196" spans="11:13" x14ac:dyDescent="0.35">
      <c r="K22196" s="293"/>
      <c r="M22196" s="290"/>
    </row>
    <row r="22197" spans="11:13" x14ac:dyDescent="0.35">
      <c r="K22197" s="293"/>
      <c r="M22197" s="290"/>
    </row>
    <row r="22198" spans="11:13" x14ac:dyDescent="0.35">
      <c r="K22198" s="293"/>
      <c r="M22198" s="290"/>
    </row>
    <row r="22199" spans="11:13" x14ac:dyDescent="0.35">
      <c r="K22199" s="293"/>
      <c r="M22199" s="290"/>
    </row>
    <row r="22200" spans="11:13" x14ac:dyDescent="0.35">
      <c r="K22200" s="293"/>
      <c r="M22200" s="290"/>
    </row>
    <row r="22201" spans="11:13" x14ac:dyDescent="0.35">
      <c r="K22201" s="293"/>
      <c r="M22201" s="290"/>
    </row>
    <row r="22202" spans="11:13" x14ac:dyDescent="0.35">
      <c r="K22202" s="293"/>
      <c r="M22202" s="290"/>
    </row>
    <row r="22203" spans="11:13" x14ac:dyDescent="0.35">
      <c r="K22203" s="293"/>
      <c r="M22203" s="290"/>
    </row>
    <row r="22204" spans="11:13" x14ac:dyDescent="0.35">
      <c r="K22204" s="293"/>
      <c r="M22204" s="290"/>
    </row>
    <row r="22205" spans="11:13" x14ac:dyDescent="0.35">
      <c r="K22205" s="293"/>
      <c r="M22205" s="290"/>
    </row>
    <row r="22206" spans="11:13" x14ac:dyDescent="0.35">
      <c r="K22206" s="293"/>
      <c r="M22206" s="290"/>
    </row>
    <row r="22207" spans="11:13" x14ac:dyDescent="0.35">
      <c r="K22207" s="293"/>
      <c r="M22207" s="290"/>
    </row>
    <row r="22208" spans="11:13" x14ac:dyDescent="0.35">
      <c r="K22208" s="293"/>
      <c r="M22208" s="290"/>
    </row>
    <row r="22209" spans="11:13" x14ac:dyDescent="0.35">
      <c r="K22209" s="293"/>
      <c r="M22209" s="290"/>
    </row>
    <row r="22210" spans="11:13" x14ac:dyDescent="0.35">
      <c r="K22210" s="293"/>
      <c r="M22210" s="290"/>
    </row>
    <row r="22211" spans="11:13" x14ac:dyDescent="0.35">
      <c r="K22211" s="293"/>
      <c r="M22211" s="290"/>
    </row>
    <row r="22212" spans="11:13" x14ac:dyDescent="0.35">
      <c r="K22212" s="293"/>
      <c r="M22212" s="290"/>
    </row>
    <row r="22213" spans="11:13" x14ac:dyDescent="0.35">
      <c r="K22213" s="293"/>
      <c r="M22213" s="290"/>
    </row>
    <row r="22214" spans="11:13" x14ac:dyDescent="0.35">
      <c r="K22214" s="293"/>
      <c r="M22214" s="290"/>
    </row>
    <row r="22215" spans="11:13" x14ac:dyDescent="0.35">
      <c r="K22215" s="293"/>
      <c r="M22215" s="290"/>
    </row>
    <row r="22216" spans="11:13" x14ac:dyDescent="0.35">
      <c r="K22216" s="293"/>
      <c r="M22216" s="290"/>
    </row>
    <row r="22217" spans="11:13" x14ac:dyDescent="0.35">
      <c r="K22217" s="293"/>
      <c r="M22217" s="290"/>
    </row>
    <row r="22218" spans="11:13" x14ac:dyDescent="0.35">
      <c r="K22218" s="293"/>
      <c r="M22218" s="290"/>
    </row>
    <row r="22219" spans="11:13" x14ac:dyDescent="0.35">
      <c r="K22219" s="293"/>
      <c r="M22219" s="290"/>
    </row>
    <row r="22220" spans="11:13" x14ac:dyDescent="0.35">
      <c r="K22220" s="293"/>
      <c r="M22220" s="290"/>
    </row>
    <row r="22221" spans="11:13" x14ac:dyDescent="0.35">
      <c r="K22221" s="293"/>
      <c r="M22221" s="290"/>
    </row>
    <row r="22222" spans="11:13" x14ac:dyDescent="0.35">
      <c r="K22222" s="293"/>
      <c r="M22222" s="290"/>
    </row>
    <row r="22223" spans="11:13" x14ac:dyDescent="0.35">
      <c r="K22223" s="293"/>
      <c r="M22223" s="290"/>
    </row>
    <row r="22224" spans="11:13" x14ac:dyDescent="0.35">
      <c r="K22224" s="293"/>
      <c r="M22224" s="290"/>
    </row>
    <row r="22225" spans="11:13" x14ac:dyDescent="0.35">
      <c r="K22225" s="293"/>
      <c r="M22225" s="290"/>
    </row>
    <row r="22226" spans="11:13" x14ac:dyDescent="0.35">
      <c r="K22226" s="293"/>
      <c r="M22226" s="290"/>
    </row>
    <row r="22227" spans="11:13" x14ac:dyDescent="0.35">
      <c r="K22227" s="293"/>
      <c r="M22227" s="290"/>
    </row>
    <row r="22228" spans="11:13" x14ac:dyDescent="0.35">
      <c r="K22228" s="293"/>
      <c r="M22228" s="290"/>
    </row>
    <row r="22229" spans="11:13" x14ac:dyDescent="0.35">
      <c r="K22229" s="293"/>
      <c r="M22229" s="290"/>
    </row>
    <row r="22230" spans="11:13" x14ac:dyDescent="0.35">
      <c r="K22230" s="293"/>
      <c r="M22230" s="290"/>
    </row>
    <row r="22231" spans="11:13" x14ac:dyDescent="0.35">
      <c r="K22231" s="293"/>
      <c r="M22231" s="290"/>
    </row>
    <row r="22232" spans="11:13" x14ac:dyDescent="0.35">
      <c r="K22232" s="293"/>
      <c r="M22232" s="290"/>
    </row>
    <row r="22233" spans="11:13" x14ac:dyDescent="0.35">
      <c r="K22233" s="293"/>
      <c r="M22233" s="290"/>
    </row>
    <row r="22234" spans="11:13" x14ac:dyDescent="0.35">
      <c r="K22234" s="293"/>
      <c r="M22234" s="290"/>
    </row>
    <row r="22235" spans="11:13" x14ac:dyDescent="0.35">
      <c r="K22235" s="293"/>
      <c r="M22235" s="290"/>
    </row>
    <row r="22236" spans="11:13" x14ac:dyDescent="0.35">
      <c r="K22236" s="293"/>
      <c r="M22236" s="290"/>
    </row>
    <row r="22237" spans="11:13" x14ac:dyDescent="0.35">
      <c r="K22237" s="293"/>
      <c r="M22237" s="290"/>
    </row>
    <row r="22238" spans="11:13" x14ac:dyDescent="0.35">
      <c r="K22238" s="293"/>
      <c r="M22238" s="290"/>
    </row>
    <row r="22239" spans="11:13" x14ac:dyDescent="0.35">
      <c r="K22239" s="293"/>
      <c r="M22239" s="290"/>
    </row>
    <row r="22240" spans="11:13" x14ac:dyDescent="0.35">
      <c r="K22240" s="293"/>
      <c r="M22240" s="290"/>
    </row>
    <row r="22241" spans="11:13" x14ac:dyDescent="0.35">
      <c r="K22241" s="293"/>
      <c r="M22241" s="290"/>
    </row>
    <row r="22242" spans="11:13" x14ac:dyDescent="0.35">
      <c r="K22242" s="293"/>
      <c r="M22242" s="290"/>
    </row>
    <row r="22243" spans="11:13" x14ac:dyDescent="0.35">
      <c r="K22243" s="293"/>
      <c r="M22243" s="290"/>
    </row>
    <row r="22244" spans="11:13" x14ac:dyDescent="0.35">
      <c r="K22244" s="293"/>
      <c r="M22244" s="290"/>
    </row>
    <row r="22245" spans="11:13" x14ac:dyDescent="0.35">
      <c r="K22245" s="293"/>
      <c r="M22245" s="290"/>
    </row>
    <row r="22246" spans="11:13" x14ac:dyDescent="0.35">
      <c r="K22246" s="293"/>
      <c r="M22246" s="290"/>
    </row>
    <row r="22247" spans="11:13" x14ac:dyDescent="0.35">
      <c r="K22247" s="293"/>
      <c r="M22247" s="290"/>
    </row>
    <row r="22248" spans="11:13" x14ac:dyDescent="0.35">
      <c r="K22248" s="293"/>
      <c r="M22248" s="290"/>
    </row>
    <row r="22249" spans="11:13" x14ac:dyDescent="0.35">
      <c r="K22249" s="293"/>
      <c r="M22249" s="290"/>
    </row>
    <row r="22250" spans="11:13" x14ac:dyDescent="0.35">
      <c r="K22250" s="293"/>
      <c r="M22250" s="290"/>
    </row>
    <row r="22251" spans="11:13" x14ac:dyDescent="0.35">
      <c r="K22251" s="293"/>
      <c r="M22251" s="290"/>
    </row>
    <row r="22252" spans="11:13" x14ac:dyDescent="0.35">
      <c r="K22252" s="293"/>
      <c r="M22252" s="290"/>
    </row>
    <row r="22253" spans="11:13" x14ac:dyDescent="0.35">
      <c r="K22253" s="293"/>
      <c r="M22253" s="290"/>
    </row>
    <row r="22254" spans="11:13" x14ac:dyDescent="0.35">
      <c r="K22254" s="293"/>
      <c r="M22254" s="290"/>
    </row>
    <row r="22255" spans="11:13" x14ac:dyDescent="0.35">
      <c r="K22255" s="293"/>
      <c r="M22255" s="290"/>
    </row>
    <row r="22256" spans="11:13" x14ac:dyDescent="0.35">
      <c r="K22256" s="293"/>
      <c r="M22256" s="290"/>
    </row>
    <row r="22257" spans="11:13" x14ac:dyDescent="0.35">
      <c r="K22257" s="293"/>
      <c r="M22257" s="290"/>
    </row>
    <row r="22258" spans="11:13" x14ac:dyDescent="0.35">
      <c r="K22258" s="293"/>
      <c r="M22258" s="290"/>
    </row>
    <row r="22259" spans="11:13" x14ac:dyDescent="0.35">
      <c r="K22259" s="293"/>
      <c r="M22259" s="290"/>
    </row>
    <row r="22260" spans="11:13" x14ac:dyDescent="0.35">
      <c r="K22260" s="293"/>
      <c r="M22260" s="290"/>
    </row>
    <row r="22261" spans="11:13" x14ac:dyDescent="0.35">
      <c r="K22261" s="293"/>
      <c r="M22261" s="290"/>
    </row>
    <row r="22262" spans="11:13" x14ac:dyDescent="0.35">
      <c r="K22262" s="293"/>
      <c r="M22262" s="290"/>
    </row>
    <row r="22263" spans="11:13" x14ac:dyDescent="0.35">
      <c r="K22263" s="293"/>
      <c r="M22263" s="290"/>
    </row>
    <row r="22264" spans="11:13" x14ac:dyDescent="0.35">
      <c r="K22264" s="293"/>
      <c r="M22264" s="290"/>
    </row>
    <row r="22265" spans="11:13" x14ac:dyDescent="0.35">
      <c r="K22265" s="293"/>
      <c r="M22265" s="290"/>
    </row>
    <row r="22266" spans="11:13" x14ac:dyDescent="0.35">
      <c r="K22266" s="293"/>
      <c r="M22266" s="290"/>
    </row>
    <row r="22267" spans="11:13" x14ac:dyDescent="0.35">
      <c r="K22267" s="293"/>
      <c r="M22267" s="290"/>
    </row>
    <row r="22268" spans="11:13" x14ac:dyDescent="0.35">
      <c r="K22268" s="293"/>
      <c r="M22268" s="290"/>
    </row>
    <row r="22269" spans="11:13" x14ac:dyDescent="0.35">
      <c r="K22269" s="293"/>
      <c r="M22269" s="290"/>
    </row>
    <row r="22270" spans="11:13" x14ac:dyDescent="0.35">
      <c r="K22270" s="293"/>
      <c r="M22270" s="290"/>
    </row>
    <row r="22271" spans="11:13" x14ac:dyDescent="0.35">
      <c r="K22271" s="293"/>
      <c r="M22271" s="290"/>
    </row>
    <row r="22272" spans="11:13" x14ac:dyDescent="0.35">
      <c r="K22272" s="293"/>
      <c r="M22272" s="290"/>
    </row>
    <row r="22273" spans="11:13" x14ac:dyDescent="0.35">
      <c r="K22273" s="293"/>
      <c r="M22273" s="290"/>
    </row>
    <row r="22274" spans="11:13" x14ac:dyDescent="0.35">
      <c r="K22274" s="293"/>
      <c r="M22274" s="290"/>
    </row>
    <row r="22275" spans="11:13" x14ac:dyDescent="0.35">
      <c r="K22275" s="293"/>
      <c r="M22275" s="290"/>
    </row>
    <row r="22276" spans="11:13" x14ac:dyDescent="0.35">
      <c r="K22276" s="293"/>
      <c r="M22276" s="290"/>
    </row>
    <row r="22277" spans="11:13" x14ac:dyDescent="0.35">
      <c r="K22277" s="293"/>
      <c r="M22277" s="290"/>
    </row>
    <row r="22278" spans="11:13" x14ac:dyDescent="0.35">
      <c r="K22278" s="293"/>
      <c r="M22278" s="290"/>
    </row>
    <row r="22279" spans="11:13" x14ac:dyDescent="0.35">
      <c r="K22279" s="293"/>
      <c r="M22279" s="290"/>
    </row>
    <row r="22280" spans="11:13" x14ac:dyDescent="0.35">
      <c r="K22280" s="293"/>
      <c r="M22280" s="290"/>
    </row>
    <row r="22281" spans="11:13" x14ac:dyDescent="0.35">
      <c r="K22281" s="293"/>
      <c r="M22281" s="290"/>
    </row>
    <row r="22282" spans="11:13" x14ac:dyDescent="0.35">
      <c r="K22282" s="293"/>
      <c r="M22282" s="290"/>
    </row>
    <row r="22283" spans="11:13" x14ac:dyDescent="0.35">
      <c r="K22283" s="293"/>
      <c r="M22283" s="290"/>
    </row>
    <row r="22284" spans="11:13" x14ac:dyDescent="0.35">
      <c r="K22284" s="293"/>
      <c r="M22284" s="290"/>
    </row>
    <row r="22285" spans="11:13" x14ac:dyDescent="0.35">
      <c r="K22285" s="293"/>
      <c r="M22285" s="290"/>
    </row>
    <row r="22286" spans="11:13" x14ac:dyDescent="0.35">
      <c r="K22286" s="293"/>
      <c r="M22286" s="290"/>
    </row>
    <row r="22287" spans="11:13" x14ac:dyDescent="0.35">
      <c r="K22287" s="293"/>
      <c r="M22287" s="290"/>
    </row>
    <row r="22288" spans="11:13" x14ac:dyDescent="0.35">
      <c r="K22288" s="293"/>
      <c r="M22288" s="290"/>
    </row>
    <row r="22289" spans="11:13" x14ac:dyDescent="0.35">
      <c r="K22289" s="293"/>
      <c r="M22289" s="290"/>
    </row>
    <row r="22290" spans="11:13" x14ac:dyDescent="0.35">
      <c r="K22290" s="293"/>
      <c r="M22290" s="290"/>
    </row>
    <row r="22291" spans="11:13" x14ac:dyDescent="0.35">
      <c r="K22291" s="293"/>
      <c r="M22291" s="290"/>
    </row>
    <row r="22292" spans="11:13" x14ac:dyDescent="0.35">
      <c r="K22292" s="293"/>
      <c r="M22292" s="290"/>
    </row>
    <row r="22293" spans="11:13" x14ac:dyDescent="0.35">
      <c r="K22293" s="293"/>
      <c r="M22293" s="290"/>
    </row>
    <row r="22294" spans="11:13" x14ac:dyDescent="0.35">
      <c r="K22294" s="293"/>
      <c r="M22294" s="290"/>
    </row>
    <row r="22295" spans="11:13" x14ac:dyDescent="0.35">
      <c r="K22295" s="293"/>
      <c r="M22295" s="290"/>
    </row>
    <row r="22296" spans="11:13" x14ac:dyDescent="0.35">
      <c r="K22296" s="293"/>
      <c r="M22296" s="290"/>
    </row>
    <row r="22297" spans="11:13" x14ac:dyDescent="0.35">
      <c r="K22297" s="293"/>
      <c r="M22297" s="290"/>
    </row>
    <row r="22298" spans="11:13" x14ac:dyDescent="0.35">
      <c r="K22298" s="293"/>
      <c r="M22298" s="290"/>
    </row>
    <row r="22299" spans="11:13" x14ac:dyDescent="0.35">
      <c r="K22299" s="293"/>
      <c r="M22299" s="290"/>
    </row>
    <row r="22300" spans="11:13" x14ac:dyDescent="0.35">
      <c r="K22300" s="293"/>
      <c r="M22300" s="290"/>
    </row>
    <row r="22301" spans="11:13" x14ac:dyDescent="0.35">
      <c r="K22301" s="293"/>
      <c r="M22301" s="290"/>
    </row>
    <row r="22302" spans="11:13" x14ac:dyDescent="0.35">
      <c r="K22302" s="293"/>
      <c r="M22302" s="290"/>
    </row>
    <row r="22303" spans="11:13" x14ac:dyDescent="0.35">
      <c r="K22303" s="293"/>
      <c r="M22303" s="290"/>
    </row>
    <row r="22304" spans="11:13" x14ac:dyDescent="0.35">
      <c r="K22304" s="293"/>
      <c r="M22304" s="290"/>
    </row>
    <row r="22305" spans="11:13" x14ac:dyDescent="0.35">
      <c r="K22305" s="293"/>
      <c r="M22305" s="290"/>
    </row>
    <row r="22306" spans="11:13" x14ac:dyDescent="0.35">
      <c r="K22306" s="293"/>
      <c r="M22306" s="290"/>
    </row>
    <row r="22307" spans="11:13" x14ac:dyDescent="0.35">
      <c r="K22307" s="293"/>
      <c r="M22307" s="290"/>
    </row>
    <row r="22308" spans="11:13" x14ac:dyDescent="0.35">
      <c r="K22308" s="293"/>
      <c r="M22308" s="290"/>
    </row>
    <row r="22309" spans="11:13" x14ac:dyDescent="0.35">
      <c r="K22309" s="293"/>
      <c r="M22309" s="290"/>
    </row>
    <row r="22310" spans="11:13" x14ac:dyDescent="0.35">
      <c r="K22310" s="293"/>
      <c r="M22310" s="290"/>
    </row>
    <row r="22311" spans="11:13" x14ac:dyDescent="0.35">
      <c r="K22311" s="293"/>
      <c r="M22311" s="290"/>
    </row>
    <row r="22312" spans="11:13" x14ac:dyDescent="0.35">
      <c r="K22312" s="293"/>
      <c r="M22312" s="290"/>
    </row>
    <row r="22313" spans="11:13" x14ac:dyDescent="0.35">
      <c r="K22313" s="293"/>
      <c r="M22313" s="290"/>
    </row>
    <row r="22314" spans="11:13" x14ac:dyDescent="0.35">
      <c r="K22314" s="293"/>
      <c r="M22314" s="290"/>
    </row>
    <row r="22315" spans="11:13" x14ac:dyDescent="0.35">
      <c r="K22315" s="293"/>
      <c r="M22315" s="290"/>
    </row>
    <row r="22316" spans="11:13" x14ac:dyDescent="0.35">
      <c r="K22316" s="293"/>
      <c r="M22316" s="290"/>
    </row>
    <row r="22317" spans="11:13" x14ac:dyDescent="0.35">
      <c r="K22317" s="293"/>
      <c r="M22317" s="290"/>
    </row>
    <row r="22318" spans="11:13" x14ac:dyDescent="0.35">
      <c r="K22318" s="293"/>
      <c r="M22318" s="290"/>
    </row>
    <row r="22319" spans="11:13" x14ac:dyDescent="0.35">
      <c r="K22319" s="293"/>
      <c r="M22319" s="290"/>
    </row>
    <row r="22320" spans="11:13" x14ac:dyDescent="0.35">
      <c r="K22320" s="293"/>
      <c r="M22320" s="290"/>
    </row>
    <row r="22321" spans="11:13" x14ac:dyDescent="0.35">
      <c r="K22321" s="293"/>
      <c r="M22321" s="290"/>
    </row>
    <row r="22322" spans="11:13" x14ac:dyDescent="0.35">
      <c r="K22322" s="293"/>
      <c r="M22322" s="290"/>
    </row>
    <row r="22323" spans="11:13" x14ac:dyDescent="0.35">
      <c r="K22323" s="293"/>
      <c r="M22323" s="290"/>
    </row>
    <row r="22324" spans="11:13" x14ac:dyDescent="0.35">
      <c r="K22324" s="293"/>
      <c r="M22324" s="290"/>
    </row>
    <row r="22325" spans="11:13" x14ac:dyDescent="0.35">
      <c r="K22325" s="293"/>
      <c r="M22325" s="290"/>
    </row>
    <row r="22326" spans="11:13" x14ac:dyDescent="0.35">
      <c r="K22326" s="293"/>
      <c r="M22326" s="290"/>
    </row>
    <row r="22327" spans="11:13" x14ac:dyDescent="0.35">
      <c r="K22327" s="293"/>
      <c r="M22327" s="290"/>
    </row>
    <row r="22328" spans="11:13" x14ac:dyDescent="0.35">
      <c r="K22328" s="293"/>
      <c r="M22328" s="290"/>
    </row>
    <row r="22329" spans="11:13" x14ac:dyDescent="0.35">
      <c r="K22329" s="293"/>
      <c r="M22329" s="290"/>
    </row>
    <row r="22330" spans="11:13" x14ac:dyDescent="0.35">
      <c r="K22330" s="293"/>
      <c r="M22330" s="290"/>
    </row>
    <row r="22331" spans="11:13" x14ac:dyDescent="0.35">
      <c r="K22331" s="293"/>
      <c r="M22331" s="290"/>
    </row>
    <row r="22332" spans="11:13" x14ac:dyDescent="0.35">
      <c r="K22332" s="293"/>
      <c r="M22332" s="290"/>
    </row>
    <row r="22333" spans="11:13" x14ac:dyDescent="0.35">
      <c r="K22333" s="293"/>
      <c r="M22333" s="290"/>
    </row>
    <row r="22334" spans="11:13" x14ac:dyDescent="0.35">
      <c r="K22334" s="293"/>
      <c r="M22334" s="290"/>
    </row>
    <row r="22335" spans="11:13" x14ac:dyDescent="0.35">
      <c r="K22335" s="293"/>
      <c r="M22335" s="290"/>
    </row>
    <row r="22336" spans="11:13" x14ac:dyDescent="0.35">
      <c r="K22336" s="293"/>
      <c r="M22336" s="290"/>
    </row>
    <row r="22337" spans="11:13" x14ac:dyDescent="0.35">
      <c r="K22337" s="293"/>
      <c r="M22337" s="290"/>
    </row>
    <row r="22338" spans="11:13" x14ac:dyDescent="0.35">
      <c r="K22338" s="293"/>
      <c r="M22338" s="290"/>
    </row>
    <row r="22339" spans="11:13" x14ac:dyDescent="0.35">
      <c r="K22339" s="293"/>
      <c r="M22339" s="290"/>
    </row>
    <row r="22340" spans="11:13" x14ac:dyDescent="0.35">
      <c r="K22340" s="293"/>
      <c r="M22340" s="290"/>
    </row>
    <row r="22341" spans="11:13" x14ac:dyDescent="0.35">
      <c r="K22341" s="293"/>
      <c r="M22341" s="290"/>
    </row>
    <row r="22342" spans="11:13" x14ac:dyDescent="0.35">
      <c r="K22342" s="293"/>
      <c r="M22342" s="290"/>
    </row>
    <row r="22343" spans="11:13" x14ac:dyDescent="0.35">
      <c r="K22343" s="293"/>
      <c r="M22343" s="290"/>
    </row>
    <row r="22344" spans="11:13" x14ac:dyDescent="0.35">
      <c r="K22344" s="293"/>
      <c r="M22344" s="290"/>
    </row>
    <row r="22345" spans="11:13" x14ac:dyDescent="0.35">
      <c r="K22345" s="293"/>
      <c r="M22345" s="290"/>
    </row>
    <row r="22346" spans="11:13" x14ac:dyDescent="0.35">
      <c r="K22346" s="293"/>
      <c r="M22346" s="290"/>
    </row>
    <row r="22347" spans="11:13" x14ac:dyDescent="0.35">
      <c r="K22347" s="293"/>
      <c r="M22347" s="290"/>
    </row>
    <row r="22348" spans="11:13" x14ac:dyDescent="0.35">
      <c r="K22348" s="293"/>
      <c r="M22348" s="290"/>
    </row>
    <row r="22349" spans="11:13" x14ac:dyDescent="0.35">
      <c r="K22349" s="293"/>
      <c r="M22349" s="290"/>
    </row>
    <row r="22350" spans="11:13" x14ac:dyDescent="0.35">
      <c r="K22350" s="293"/>
      <c r="M22350" s="290"/>
    </row>
    <row r="22351" spans="11:13" x14ac:dyDescent="0.35">
      <c r="K22351" s="293"/>
      <c r="M22351" s="290"/>
    </row>
    <row r="22352" spans="11:13" x14ac:dyDescent="0.35">
      <c r="K22352" s="293"/>
      <c r="M22352" s="290"/>
    </row>
    <row r="22353" spans="11:13" x14ac:dyDescent="0.35">
      <c r="K22353" s="293"/>
      <c r="M22353" s="290"/>
    </row>
    <row r="22354" spans="11:13" x14ac:dyDescent="0.35">
      <c r="K22354" s="293"/>
      <c r="M22354" s="290"/>
    </row>
    <row r="22355" spans="11:13" x14ac:dyDescent="0.35">
      <c r="K22355" s="293"/>
      <c r="M22355" s="290"/>
    </row>
    <row r="22356" spans="11:13" x14ac:dyDescent="0.35">
      <c r="K22356" s="293"/>
      <c r="M22356" s="290"/>
    </row>
    <row r="22357" spans="11:13" x14ac:dyDescent="0.35">
      <c r="K22357" s="293"/>
      <c r="M22357" s="290"/>
    </row>
    <row r="22358" spans="11:13" x14ac:dyDescent="0.35">
      <c r="K22358" s="293"/>
      <c r="M22358" s="290"/>
    </row>
    <row r="22359" spans="11:13" x14ac:dyDescent="0.35">
      <c r="K22359" s="293"/>
      <c r="M22359" s="290"/>
    </row>
    <row r="22360" spans="11:13" x14ac:dyDescent="0.35">
      <c r="K22360" s="293"/>
      <c r="M22360" s="290"/>
    </row>
    <row r="22361" spans="11:13" x14ac:dyDescent="0.35">
      <c r="K22361" s="293"/>
      <c r="M22361" s="290"/>
    </row>
    <row r="22362" spans="11:13" x14ac:dyDescent="0.35">
      <c r="K22362" s="293"/>
      <c r="M22362" s="290"/>
    </row>
    <row r="22363" spans="11:13" x14ac:dyDescent="0.35">
      <c r="K22363" s="293"/>
      <c r="M22363" s="290"/>
    </row>
    <row r="22364" spans="11:13" x14ac:dyDescent="0.35">
      <c r="K22364" s="293"/>
      <c r="M22364" s="290"/>
    </row>
    <row r="22365" spans="11:13" x14ac:dyDescent="0.35">
      <c r="K22365" s="293"/>
      <c r="M22365" s="290"/>
    </row>
    <row r="22366" spans="11:13" x14ac:dyDescent="0.35">
      <c r="K22366" s="293"/>
      <c r="M22366" s="290"/>
    </row>
    <row r="22367" spans="11:13" x14ac:dyDescent="0.35">
      <c r="K22367" s="293"/>
      <c r="M22367" s="290"/>
    </row>
    <row r="22368" spans="11:13" x14ac:dyDescent="0.35">
      <c r="K22368" s="293"/>
      <c r="M22368" s="290"/>
    </row>
    <row r="22369" spans="11:13" x14ac:dyDescent="0.35">
      <c r="K22369" s="293"/>
      <c r="M22369" s="290"/>
    </row>
    <row r="22370" spans="11:13" x14ac:dyDescent="0.35">
      <c r="K22370" s="293"/>
      <c r="M22370" s="290"/>
    </row>
    <row r="22371" spans="11:13" x14ac:dyDescent="0.35">
      <c r="K22371" s="293"/>
      <c r="M22371" s="290"/>
    </row>
    <row r="22372" spans="11:13" x14ac:dyDescent="0.35">
      <c r="K22372" s="293"/>
      <c r="M22372" s="290"/>
    </row>
    <row r="22373" spans="11:13" x14ac:dyDescent="0.35">
      <c r="K22373" s="293"/>
      <c r="M22373" s="290"/>
    </row>
    <row r="22374" spans="11:13" x14ac:dyDescent="0.35">
      <c r="K22374" s="293"/>
      <c r="M22374" s="290"/>
    </row>
    <row r="22375" spans="11:13" x14ac:dyDescent="0.35">
      <c r="K22375" s="293"/>
      <c r="M22375" s="290"/>
    </row>
    <row r="22376" spans="11:13" x14ac:dyDescent="0.35">
      <c r="K22376" s="293"/>
      <c r="M22376" s="290"/>
    </row>
    <row r="22377" spans="11:13" x14ac:dyDescent="0.35">
      <c r="K22377" s="293"/>
      <c r="M22377" s="290"/>
    </row>
    <row r="22378" spans="11:13" x14ac:dyDescent="0.35">
      <c r="K22378" s="293"/>
      <c r="M22378" s="290"/>
    </row>
    <row r="22379" spans="11:13" x14ac:dyDescent="0.35">
      <c r="K22379" s="293"/>
      <c r="M22379" s="290"/>
    </row>
    <row r="22380" spans="11:13" x14ac:dyDescent="0.35">
      <c r="K22380" s="293"/>
      <c r="M22380" s="290"/>
    </row>
    <row r="22381" spans="11:13" x14ac:dyDescent="0.35">
      <c r="K22381" s="293"/>
      <c r="M22381" s="290"/>
    </row>
    <row r="22382" spans="11:13" x14ac:dyDescent="0.35">
      <c r="K22382" s="293"/>
      <c r="M22382" s="290"/>
    </row>
    <row r="22383" spans="11:13" x14ac:dyDescent="0.35">
      <c r="K22383" s="293"/>
      <c r="M22383" s="290"/>
    </row>
    <row r="22384" spans="11:13" x14ac:dyDescent="0.35">
      <c r="K22384" s="293"/>
      <c r="M22384" s="290"/>
    </row>
    <row r="22385" spans="11:13" x14ac:dyDescent="0.35">
      <c r="K22385" s="293"/>
      <c r="M22385" s="290"/>
    </row>
    <row r="22386" spans="11:13" x14ac:dyDescent="0.35">
      <c r="K22386" s="293"/>
      <c r="M22386" s="290"/>
    </row>
    <row r="22387" spans="11:13" x14ac:dyDescent="0.35">
      <c r="K22387" s="293"/>
      <c r="M22387" s="290"/>
    </row>
    <row r="22388" spans="11:13" x14ac:dyDescent="0.35">
      <c r="K22388" s="293"/>
      <c r="M22388" s="290"/>
    </row>
    <row r="22389" spans="11:13" x14ac:dyDescent="0.35">
      <c r="K22389" s="293"/>
      <c r="M22389" s="290"/>
    </row>
    <row r="22390" spans="11:13" x14ac:dyDescent="0.35">
      <c r="K22390" s="293"/>
      <c r="M22390" s="290"/>
    </row>
    <row r="22391" spans="11:13" x14ac:dyDescent="0.35">
      <c r="K22391" s="293"/>
      <c r="M22391" s="290"/>
    </row>
    <row r="22392" spans="11:13" x14ac:dyDescent="0.35">
      <c r="K22392" s="293"/>
      <c r="M22392" s="290"/>
    </row>
    <row r="22393" spans="11:13" x14ac:dyDescent="0.35">
      <c r="K22393" s="293"/>
      <c r="M22393" s="290"/>
    </row>
    <row r="22394" spans="11:13" x14ac:dyDescent="0.35">
      <c r="K22394" s="293"/>
      <c r="M22394" s="290"/>
    </row>
    <row r="22395" spans="11:13" x14ac:dyDescent="0.35">
      <c r="K22395" s="293"/>
      <c r="M22395" s="290"/>
    </row>
    <row r="22396" spans="11:13" x14ac:dyDescent="0.35">
      <c r="K22396" s="293"/>
      <c r="M22396" s="290"/>
    </row>
    <row r="22397" spans="11:13" x14ac:dyDescent="0.35">
      <c r="K22397" s="293"/>
      <c r="M22397" s="290"/>
    </row>
    <row r="22398" spans="11:13" x14ac:dyDescent="0.35">
      <c r="K22398" s="293"/>
      <c r="M22398" s="290"/>
    </row>
    <row r="22399" spans="11:13" x14ac:dyDescent="0.35">
      <c r="K22399" s="293"/>
      <c r="M22399" s="290"/>
    </row>
    <row r="22400" spans="11:13" x14ac:dyDescent="0.35">
      <c r="K22400" s="293"/>
      <c r="M22400" s="290"/>
    </row>
    <row r="22401" spans="11:13" x14ac:dyDescent="0.35">
      <c r="K22401" s="293"/>
      <c r="M22401" s="290"/>
    </row>
    <row r="22402" spans="11:13" x14ac:dyDescent="0.35">
      <c r="K22402" s="293"/>
      <c r="M22402" s="290"/>
    </row>
    <row r="22403" spans="11:13" x14ac:dyDescent="0.35">
      <c r="K22403" s="293"/>
      <c r="M22403" s="290"/>
    </row>
    <row r="22404" spans="11:13" x14ac:dyDescent="0.35">
      <c r="K22404" s="293"/>
      <c r="M22404" s="290"/>
    </row>
    <row r="22405" spans="11:13" x14ac:dyDescent="0.35">
      <c r="K22405" s="293"/>
      <c r="M22405" s="290"/>
    </row>
    <row r="22406" spans="11:13" x14ac:dyDescent="0.35">
      <c r="K22406" s="293"/>
      <c r="M22406" s="290"/>
    </row>
    <row r="22407" spans="11:13" x14ac:dyDescent="0.35">
      <c r="K22407" s="293"/>
      <c r="M22407" s="290"/>
    </row>
    <row r="22408" spans="11:13" x14ac:dyDescent="0.35">
      <c r="K22408" s="293"/>
      <c r="M22408" s="290"/>
    </row>
    <row r="22409" spans="11:13" x14ac:dyDescent="0.35">
      <c r="K22409" s="293"/>
      <c r="M22409" s="290"/>
    </row>
    <row r="22410" spans="11:13" x14ac:dyDescent="0.35">
      <c r="K22410" s="293"/>
      <c r="M22410" s="290"/>
    </row>
    <row r="22411" spans="11:13" x14ac:dyDescent="0.35">
      <c r="K22411" s="293"/>
      <c r="M22411" s="290"/>
    </row>
    <row r="22412" spans="11:13" x14ac:dyDescent="0.35">
      <c r="K22412" s="293"/>
      <c r="M22412" s="290"/>
    </row>
    <row r="22413" spans="11:13" x14ac:dyDescent="0.35">
      <c r="K22413" s="293"/>
      <c r="M22413" s="290"/>
    </row>
    <row r="22414" spans="11:13" x14ac:dyDescent="0.35">
      <c r="K22414" s="293"/>
      <c r="M22414" s="290"/>
    </row>
    <row r="22415" spans="11:13" x14ac:dyDescent="0.35">
      <c r="K22415" s="293"/>
      <c r="M22415" s="290"/>
    </row>
    <row r="22416" spans="11:13" x14ac:dyDescent="0.35">
      <c r="K22416" s="293"/>
      <c r="M22416" s="290"/>
    </row>
    <row r="22417" spans="11:13" x14ac:dyDescent="0.35">
      <c r="K22417" s="293"/>
      <c r="M22417" s="290"/>
    </row>
    <row r="22418" spans="11:13" x14ac:dyDescent="0.35">
      <c r="K22418" s="293"/>
      <c r="M22418" s="290"/>
    </row>
    <row r="22419" spans="11:13" x14ac:dyDescent="0.35">
      <c r="K22419" s="293"/>
      <c r="M22419" s="290"/>
    </row>
    <row r="22420" spans="11:13" x14ac:dyDescent="0.35">
      <c r="K22420" s="293"/>
      <c r="M22420" s="290"/>
    </row>
    <row r="22421" spans="11:13" x14ac:dyDescent="0.35">
      <c r="K22421" s="293"/>
      <c r="M22421" s="290"/>
    </row>
    <row r="22422" spans="11:13" x14ac:dyDescent="0.35">
      <c r="K22422" s="293"/>
      <c r="M22422" s="290"/>
    </row>
    <row r="22423" spans="11:13" x14ac:dyDescent="0.35">
      <c r="K22423" s="293"/>
      <c r="M22423" s="290"/>
    </row>
    <row r="22424" spans="11:13" x14ac:dyDescent="0.35">
      <c r="K22424" s="293"/>
      <c r="M22424" s="290"/>
    </row>
    <row r="22425" spans="11:13" x14ac:dyDescent="0.35">
      <c r="K22425" s="293"/>
      <c r="M22425" s="290"/>
    </row>
    <row r="22426" spans="11:13" x14ac:dyDescent="0.35">
      <c r="K22426" s="293"/>
      <c r="M22426" s="290"/>
    </row>
    <row r="22427" spans="11:13" x14ac:dyDescent="0.35">
      <c r="K22427" s="293"/>
      <c r="M22427" s="290"/>
    </row>
    <row r="22428" spans="11:13" x14ac:dyDescent="0.35">
      <c r="K22428" s="293"/>
      <c r="M22428" s="290"/>
    </row>
    <row r="22429" spans="11:13" x14ac:dyDescent="0.35">
      <c r="K22429" s="293"/>
      <c r="M22429" s="290"/>
    </row>
    <row r="22430" spans="11:13" x14ac:dyDescent="0.35">
      <c r="K22430" s="293"/>
      <c r="M22430" s="290"/>
    </row>
    <row r="22431" spans="11:13" x14ac:dyDescent="0.35">
      <c r="K22431" s="293"/>
      <c r="M22431" s="290"/>
    </row>
    <row r="22432" spans="11:13" x14ac:dyDescent="0.35">
      <c r="K22432" s="293"/>
      <c r="M22432" s="290"/>
    </row>
    <row r="22433" spans="11:13" x14ac:dyDescent="0.35">
      <c r="K22433" s="293"/>
      <c r="M22433" s="290"/>
    </row>
    <row r="22434" spans="11:13" x14ac:dyDescent="0.35">
      <c r="K22434" s="293"/>
      <c r="M22434" s="290"/>
    </row>
    <row r="22435" spans="11:13" x14ac:dyDescent="0.35">
      <c r="K22435" s="293"/>
      <c r="M22435" s="290"/>
    </row>
    <row r="22436" spans="11:13" x14ac:dyDescent="0.35">
      <c r="K22436" s="293"/>
      <c r="M22436" s="290"/>
    </row>
    <row r="22437" spans="11:13" x14ac:dyDescent="0.35">
      <c r="K22437" s="293"/>
      <c r="M22437" s="290"/>
    </row>
    <row r="22438" spans="11:13" x14ac:dyDescent="0.35">
      <c r="K22438" s="293"/>
      <c r="M22438" s="290"/>
    </row>
    <row r="22439" spans="11:13" x14ac:dyDescent="0.35">
      <c r="K22439" s="293"/>
      <c r="M22439" s="290"/>
    </row>
    <row r="22440" spans="11:13" x14ac:dyDescent="0.35">
      <c r="K22440" s="293"/>
      <c r="M22440" s="290"/>
    </row>
    <row r="22441" spans="11:13" x14ac:dyDescent="0.35">
      <c r="K22441" s="293"/>
      <c r="M22441" s="290"/>
    </row>
    <row r="22442" spans="11:13" x14ac:dyDescent="0.35">
      <c r="K22442" s="293"/>
      <c r="M22442" s="290"/>
    </row>
    <row r="22443" spans="11:13" x14ac:dyDescent="0.35">
      <c r="K22443" s="293"/>
      <c r="M22443" s="290"/>
    </row>
    <row r="22444" spans="11:13" x14ac:dyDescent="0.35">
      <c r="K22444" s="293"/>
      <c r="M22444" s="290"/>
    </row>
    <row r="22445" spans="11:13" x14ac:dyDescent="0.35">
      <c r="K22445" s="293"/>
      <c r="M22445" s="290"/>
    </row>
    <row r="22446" spans="11:13" x14ac:dyDescent="0.35">
      <c r="K22446" s="293"/>
      <c r="M22446" s="290"/>
    </row>
    <row r="22447" spans="11:13" x14ac:dyDescent="0.35">
      <c r="K22447" s="293"/>
      <c r="M22447" s="290"/>
    </row>
    <row r="22448" spans="11:13" x14ac:dyDescent="0.35">
      <c r="K22448" s="293"/>
      <c r="M22448" s="290"/>
    </row>
    <row r="22449" spans="11:13" x14ac:dyDescent="0.35">
      <c r="K22449" s="293"/>
      <c r="M22449" s="290"/>
    </row>
    <row r="22450" spans="11:13" x14ac:dyDescent="0.35">
      <c r="K22450" s="293"/>
      <c r="M22450" s="290"/>
    </row>
    <row r="22451" spans="11:13" x14ac:dyDescent="0.35">
      <c r="K22451" s="293"/>
      <c r="M22451" s="290"/>
    </row>
    <row r="22452" spans="11:13" x14ac:dyDescent="0.35">
      <c r="K22452" s="293"/>
      <c r="M22452" s="290"/>
    </row>
    <row r="22453" spans="11:13" x14ac:dyDescent="0.35">
      <c r="K22453" s="293"/>
      <c r="M22453" s="290"/>
    </row>
    <row r="22454" spans="11:13" x14ac:dyDescent="0.35">
      <c r="K22454" s="293"/>
      <c r="M22454" s="290"/>
    </row>
    <row r="22455" spans="11:13" x14ac:dyDescent="0.35">
      <c r="K22455" s="293"/>
      <c r="M22455" s="290"/>
    </row>
    <row r="22456" spans="11:13" x14ac:dyDescent="0.35">
      <c r="K22456" s="293"/>
      <c r="M22456" s="290"/>
    </row>
    <row r="22457" spans="11:13" x14ac:dyDescent="0.35">
      <c r="K22457" s="293"/>
      <c r="M22457" s="290"/>
    </row>
    <row r="22458" spans="11:13" x14ac:dyDescent="0.35">
      <c r="K22458" s="293"/>
      <c r="M22458" s="290"/>
    </row>
    <row r="22459" spans="11:13" x14ac:dyDescent="0.35">
      <c r="K22459" s="293"/>
      <c r="M22459" s="290"/>
    </row>
    <row r="22460" spans="11:13" x14ac:dyDescent="0.35">
      <c r="K22460" s="293"/>
      <c r="M22460" s="290"/>
    </row>
    <row r="22461" spans="11:13" x14ac:dyDescent="0.35">
      <c r="K22461" s="293"/>
      <c r="M22461" s="290"/>
    </row>
    <row r="22462" spans="11:13" x14ac:dyDescent="0.35">
      <c r="K22462" s="293"/>
      <c r="M22462" s="290"/>
    </row>
    <row r="22463" spans="11:13" x14ac:dyDescent="0.35">
      <c r="K22463" s="293"/>
      <c r="M22463" s="290"/>
    </row>
    <row r="22464" spans="11:13" x14ac:dyDescent="0.35">
      <c r="K22464" s="293"/>
      <c r="M22464" s="290"/>
    </row>
    <row r="22465" spans="11:13" x14ac:dyDescent="0.35">
      <c r="K22465" s="293"/>
      <c r="M22465" s="290"/>
    </row>
    <row r="22466" spans="11:13" x14ac:dyDescent="0.35">
      <c r="K22466" s="293"/>
      <c r="M22466" s="290"/>
    </row>
    <row r="22467" spans="11:13" x14ac:dyDescent="0.35">
      <c r="K22467" s="293"/>
      <c r="M22467" s="290"/>
    </row>
    <row r="22468" spans="11:13" x14ac:dyDescent="0.35">
      <c r="K22468" s="293"/>
      <c r="M22468" s="290"/>
    </row>
    <row r="22469" spans="11:13" x14ac:dyDescent="0.35">
      <c r="K22469" s="293"/>
      <c r="M22469" s="290"/>
    </row>
    <row r="22470" spans="11:13" x14ac:dyDescent="0.35">
      <c r="K22470" s="293"/>
      <c r="M22470" s="290"/>
    </row>
    <row r="22471" spans="11:13" x14ac:dyDescent="0.35">
      <c r="K22471" s="293"/>
      <c r="M22471" s="290"/>
    </row>
    <row r="22472" spans="11:13" x14ac:dyDescent="0.35">
      <c r="K22472" s="293"/>
      <c r="M22472" s="290"/>
    </row>
    <row r="22473" spans="11:13" x14ac:dyDescent="0.35">
      <c r="K22473" s="293"/>
      <c r="M22473" s="290"/>
    </row>
    <row r="22474" spans="11:13" x14ac:dyDescent="0.35">
      <c r="K22474" s="293"/>
      <c r="M22474" s="290"/>
    </row>
    <row r="22475" spans="11:13" x14ac:dyDescent="0.35">
      <c r="K22475" s="293"/>
      <c r="M22475" s="290"/>
    </row>
    <row r="22476" spans="11:13" x14ac:dyDescent="0.35">
      <c r="K22476" s="293"/>
      <c r="M22476" s="290"/>
    </row>
    <row r="22477" spans="11:13" x14ac:dyDescent="0.35">
      <c r="K22477" s="293"/>
      <c r="M22477" s="290"/>
    </row>
    <row r="22478" spans="11:13" x14ac:dyDescent="0.35">
      <c r="K22478" s="293"/>
      <c r="M22478" s="290"/>
    </row>
    <row r="22479" spans="11:13" x14ac:dyDescent="0.35">
      <c r="K22479" s="293"/>
      <c r="M22479" s="290"/>
    </row>
    <row r="22480" spans="11:13" x14ac:dyDescent="0.35">
      <c r="K22480" s="293"/>
      <c r="M22480" s="290"/>
    </row>
    <row r="22481" spans="11:13" x14ac:dyDescent="0.35">
      <c r="K22481" s="293"/>
      <c r="M22481" s="290"/>
    </row>
    <row r="22482" spans="11:13" x14ac:dyDescent="0.35">
      <c r="K22482" s="293"/>
      <c r="M22482" s="290"/>
    </row>
    <row r="22483" spans="11:13" x14ac:dyDescent="0.35">
      <c r="K22483" s="293"/>
      <c r="M22483" s="290"/>
    </row>
    <row r="22484" spans="11:13" x14ac:dyDescent="0.35">
      <c r="K22484" s="293"/>
      <c r="M22484" s="290"/>
    </row>
    <row r="22485" spans="11:13" x14ac:dyDescent="0.35">
      <c r="K22485" s="293"/>
      <c r="M22485" s="290"/>
    </row>
    <row r="22486" spans="11:13" x14ac:dyDescent="0.35">
      <c r="K22486" s="293"/>
      <c r="M22486" s="290"/>
    </row>
    <row r="22487" spans="11:13" x14ac:dyDescent="0.35">
      <c r="K22487" s="293"/>
      <c r="M22487" s="290"/>
    </row>
    <row r="22488" spans="11:13" x14ac:dyDescent="0.35">
      <c r="K22488" s="293"/>
      <c r="M22488" s="290"/>
    </row>
    <row r="22489" spans="11:13" x14ac:dyDescent="0.35">
      <c r="K22489" s="293"/>
      <c r="M22489" s="290"/>
    </row>
    <row r="22490" spans="11:13" x14ac:dyDescent="0.35">
      <c r="K22490" s="293"/>
      <c r="M22490" s="290"/>
    </row>
    <row r="22491" spans="11:13" x14ac:dyDescent="0.35">
      <c r="K22491" s="293"/>
      <c r="M22491" s="290"/>
    </row>
    <row r="22492" spans="11:13" x14ac:dyDescent="0.35">
      <c r="K22492" s="293"/>
      <c r="M22492" s="290"/>
    </row>
    <row r="22493" spans="11:13" x14ac:dyDescent="0.35">
      <c r="K22493" s="293"/>
      <c r="M22493" s="290"/>
    </row>
    <row r="22494" spans="11:13" x14ac:dyDescent="0.35">
      <c r="K22494" s="293"/>
      <c r="M22494" s="290"/>
    </row>
    <row r="22495" spans="11:13" x14ac:dyDescent="0.35">
      <c r="K22495" s="293"/>
      <c r="M22495" s="290"/>
    </row>
    <row r="22496" spans="11:13" x14ac:dyDescent="0.35">
      <c r="K22496" s="293"/>
      <c r="M22496" s="290"/>
    </row>
    <row r="22497" spans="11:13" x14ac:dyDescent="0.35">
      <c r="K22497" s="293"/>
      <c r="M22497" s="290"/>
    </row>
    <row r="22498" spans="11:13" x14ac:dyDescent="0.35">
      <c r="K22498" s="293"/>
      <c r="M22498" s="290"/>
    </row>
    <row r="22499" spans="11:13" x14ac:dyDescent="0.35">
      <c r="K22499" s="293"/>
      <c r="M22499" s="290"/>
    </row>
    <row r="22500" spans="11:13" x14ac:dyDescent="0.35">
      <c r="K22500" s="293"/>
      <c r="M22500" s="290"/>
    </row>
    <row r="22501" spans="11:13" x14ac:dyDescent="0.35">
      <c r="K22501" s="293"/>
      <c r="M22501" s="290"/>
    </row>
    <row r="22502" spans="11:13" x14ac:dyDescent="0.35">
      <c r="K22502" s="293"/>
      <c r="M22502" s="290"/>
    </row>
    <row r="22503" spans="11:13" x14ac:dyDescent="0.35">
      <c r="K22503" s="293"/>
      <c r="M22503" s="290"/>
    </row>
    <row r="22504" spans="11:13" x14ac:dyDescent="0.35">
      <c r="K22504" s="293"/>
      <c r="M22504" s="290"/>
    </row>
    <row r="22505" spans="11:13" x14ac:dyDescent="0.35">
      <c r="K22505" s="293"/>
      <c r="M22505" s="290"/>
    </row>
    <row r="22506" spans="11:13" x14ac:dyDescent="0.35">
      <c r="K22506" s="293"/>
      <c r="M22506" s="290"/>
    </row>
    <row r="22507" spans="11:13" x14ac:dyDescent="0.35">
      <c r="K22507" s="293"/>
      <c r="M22507" s="290"/>
    </row>
    <row r="22508" spans="11:13" x14ac:dyDescent="0.35">
      <c r="K22508" s="293"/>
      <c r="M22508" s="290"/>
    </row>
    <row r="22509" spans="11:13" x14ac:dyDescent="0.35">
      <c r="K22509" s="293"/>
      <c r="M22509" s="290"/>
    </row>
    <row r="22510" spans="11:13" x14ac:dyDescent="0.35">
      <c r="K22510" s="293"/>
      <c r="M22510" s="290"/>
    </row>
    <row r="22511" spans="11:13" x14ac:dyDescent="0.35">
      <c r="K22511" s="293"/>
      <c r="M22511" s="290"/>
    </row>
    <row r="22512" spans="11:13" x14ac:dyDescent="0.35">
      <c r="K22512" s="293"/>
      <c r="M22512" s="290"/>
    </row>
    <row r="22513" spans="11:13" x14ac:dyDescent="0.35">
      <c r="K22513" s="293"/>
      <c r="M22513" s="290"/>
    </row>
    <row r="22514" spans="11:13" x14ac:dyDescent="0.35">
      <c r="K22514" s="293"/>
      <c r="M22514" s="290"/>
    </row>
    <row r="22515" spans="11:13" x14ac:dyDescent="0.35">
      <c r="K22515" s="293"/>
      <c r="M22515" s="290"/>
    </row>
    <row r="22516" spans="11:13" x14ac:dyDescent="0.35">
      <c r="K22516" s="293"/>
      <c r="M22516" s="290"/>
    </row>
    <row r="22517" spans="11:13" x14ac:dyDescent="0.35">
      <c r="K22517" s="293"/>
      <c r="M22517" s="290"/>
    </row>
    <row r="22518" spans="11:13" x14ac:dyDescent="0.35">
      <c r="K22518" s="293"/>
      <c r="M22518" s="290"/>
    </row>
    <row r="22519" spans="11:13" x14ac:dyDescent="0.35">
      <c r="K22519" s="293"/>
      <c r="M22519" s="290"/>
    </row>
    <row r="22520" spans="11:13" x14ac:dyDescent="0.35">
      <c r="K22520" s="293"/>
      <c r="M22520" s="290"/>
    </row>
    <row r="22521" spans="11:13" x14ac:dyDescent="0.35">
      <c r="K22521" s="293"/>
      <c r="M22521" s="290"/>
    </row>
    <row r="22522" spans="11:13" x14ac:dyDescent="0.35">
      <c r="K22522" s="293"/>
      <c r="M22522" s="290"/>
    </row>
    <row r="22523" spans="11:13" x14ac:dyDescent="0.35">
      <c r="K22523" s="293"/>
      <c r="M22523" s="290"/>
    </row>
    <row r="22524" spans="11:13" x14ac:dyDescent="0.35">
      <c r="K22524" s="293"/>
      <c r="M22524" s="290"/>
    </row>
    <row r="22525" spans="11:13" x14ac:dyDescent="0.35">
      <c r="K22525" s="293"/>
      <c r="M22525" s="290"/>
    </row>
    <row r="22526" spans="11:13" x14ac:dyDescent="0.35">
      <c r="K22526" s="293"/>
      <c r="M22526" s="290"/>
    </row>
    <row r="22527" spans="11:13" x14ac:dyDescent="0.35">
      <c r="K22527" s="293"/>
      <c r="M22527" s="290"/>
    </row>
    <row r="22528" spans="11:13" x14ac:dyDescent="0.35">
      <c r="K22528" s="293"/>
      <c r="M22528" s="290"/>
    </row>
    <row r="22529" spans="11:13" x14ac:dyDescent="0.35">
      <c r="K22529" s="293"/>
      <c r="M22529" s="290"/>
    </row>
    <row r="22530" spans="11:13" x14ac:dyDescent="0.35">
      <c r="K22530" s="293"/>
      <c r="M22530" s="290"/>
    </row>
    <row r="22531" spans="11:13" x14ac:dyDescent="0.35">
      <c r="K22531" s="293"/>
      <c r="M22531" s="290"/>
    </row>
    <row r="22532" spans="11:13" x14ac:dyDescent="0.35">
      <c r="K22532" s="293"/>
      <c r="M22532" s="290"/>
    </row>
    <row r="22533" spans="11:13" x14ac:dyDescent="0.35">
      <c r="K22533" s="293"/>
      <c r="M22533" s="290"/>
    </row>
    <row r="22534" spans="11:13" x14ac:dyDescent="0.35">
      <c r="K22534" s="293"/>
      <c r="M22534" s="290"/>
    </row>
    <row r="22535" spans="11:13" x14ac:dyDescent="0.35">
      <c r="K22535" s="293"/>
      <c r="M22535" s="290"/>
    </row>
    <row r="22536" spans="11:13" x14ac:dyDescent="0.35">
      <c r="K22536" s="293"/>
      <c r="M22536" s="290"/>
    </row>
    <row r="22537" spans="11:13" x14ac:dyDescent="0.35">
      <c r="K22537" s="293"/>
      <c r="M22537" s="290"/>
    </row>
    <row r="22538" spans="11:13" x14ac:dyDescent="0.35">
      <c r="K22538" s="293"/>
      <c r="M22538" s="290"/>
    </row>
    <row r="22539" spans="11:13" x14ac:dyDescent="0.35">
      <c r="K22539" s="293"/>
      <c r="M22539" s="290"/>
    </row>
    <row r="22540" spans="11:13" x14ac:dyDescent="0.35">
      <c r="K22540" s="293"/>
      <c r="M22540" s="290"/>
    </row>
    <row r="22541" spans="11:13" x14ac:dyDescent="0.35">
      <c r="K22541" s="293"/>
      <c r="M22541" s="290"/>
    </row>
    <row r="22542" spans="11:13" x14ac:dyDescent="0.35">
      <c r="K22542" s="293"/>
      <c r="M22542" s="290"/>
    </row>
    <row r="22543" spans="11:13" x14ac:dyDescent="0.35">
      <c r="K22543" s="293"/>
      <c r="M22543" s="290"/>
    </row>
    <row r="22544" spans="11:13" x14ac:dyDescent="0.35">
      <c r="K22544" s="293"/>
      <c r="M22544" s="290"/>
    </row>
    <row r="22545" spans="11:13" x14ac:dyDescent="0.35">
      <c r="K22545" s="293"/>
      <c r="M22545" s="290"/>
    </row>
    <row r="22546" spans="11:13" x14ac:dyDescent="0.35">
      <c r="K22546" s="293"/>
      <c r="M22546" s="290"/>
    </row>
    <row r="22547" spans="11:13" x14ac:dyDescent="0.35">
      <c r="K22547" s="293"/>
      <c r="M22547" s="290"/>
    </row>
    <row r="22548" spans="11:13" x14ac:dyDescent="0.35">
      <c r="K22548" s="293"/>
      <c r="M22548" s="290"/>
    </row>
    <row r="22549" spans="11:13" x14ac:dyDescent="0.35">
      <c r="K22549" s="293"/>
      <c r="M22549" s="290"/>
    </row>
    <row r="22550" spans="11:13" x14ac:dyDescent="0.35">
      <c r="K22550" s="293"/>
      <c r="M22550" s="290"/>
    </row>
    <row r="22551" spans="11:13" x14ac:dyDescent="0.35">
      <c r="K22551" s="293"/>
      <c r="M22551" s="290"/>
    </row>
    <row r="22552" spans="11:13" x14ac:dyDescent="0.35">
      <c r="K22552" s="293"/>
      <c r="M22552" s="290"/>
    </row>
    <row r="22553" spans="11:13" x14ac:dyDescent="0.35">
      <c r="K22553" s="293"/>
      <c r="M22553" s="290"/>
    </row>
    <row r="22554" spans="11:13" x14ac:dyDescent="0.35">
      <c r="K22554" s="293"/>
      <c r="M22554" s="290"/>
    </row>
    <row r="22555" spans="11:13" x14ac:dyDescent="0.35">
      <c r="K22555" s="293"/>
      <c r="M22555" s="290"/>
    </row>
    <row r="22556" spans="11:13" x14ac:dyDescent="0.35">
      <c r="K22556" s="293"/>
      <c r="M22556" s="290"/>
    </row>
    <row r="22557" spans="11:13" x14ac:dyDescent="0.35">
      <c r="K22557" s="293"/>
      <c r="M22557" s="290"/>
    </row>
    <row r="22558" spans="11:13" x14ac:dyDescent="0.35">
      <c r="K22558" s="293"/>
      <c r="M22558" s="290"/>
    </row>
    <row r="22559" spans="11:13" x14ac:dyDescent="0.35">
      <c r="K22559" s="293"/>
      <c r="M22559" s="290"/>
    </row>
    <row r="22560" spans="11:13" x14ac:dyDescent="0.35">
      <c r="K22560" s="293"/>
      <c r="M22560" s="290"/>
    </row>
    <row r="22561" spans="11:13" x14ac:dyDescent="0.35">
      <c r="K22561" s="293"/>
      <c r="M22561" s="290"/>
    </row>
    <row r="22562" spans="11:13" x14ac:dyDescent="0.35">
      <c r="K22562" s="293"/>
      <c r="M22562" s="290"/>
    </row>
    <row r="22563" spans="11:13" x14ac:dyDescent="0.35">
      <c r="K22563" s="293"/>
      <c r="M22563" s="290"/>
    </row>
    <row r="22564" spans="11:13" x14ac:dyDescent="0.35">
      <c r="K22564" s="293"/>
      <c r="M22564" s="290"/>
    </row>
    <row r="22565" spans="11:13" x14ac:dyDescent="0.35">
      <c r="K22565" s="293"/>
      <c r="M22565" s="290"/>
    </row>
    <row r="22566" spans="11:13" x14ac:dyDescent="0.35">
      <c r="K22566" s="293"/>
      <c r="M22566" s="290"/>
    </row>
    <row r="22567" spans="11:13" x14ac:dyDescent="0.35">
      <c r="K22567" s="293"/>
      <c r="M22567" s="290"/>
    </row>
    <row r="22568" spans="11:13" x14ac:dyDescent="0.35">
      <c r="K22568" s="293"/>
      <c r="M22568" s="290"/>
    </row>
    <row r="22569" spans="11:13" x14ac:dyDescent="0.35">
      <c r="K22569" s="293"/>
      <c r="M22569" s="290"/>
    </row>
    <row r="22570" spans="11:13" x14ac:dyDescent="0.35">
      <c r="K22570" s="293"/>
      <c r="M22570" s="290"/>
    </row>
    <row r="22571" spans="11:13" x14ac:dyDescent="0.35">
      <c r="K22571" s="293"/>
      <c r="M22571" s="290"/>
    </row>
    <row r="22572" spans="11:13" x14ac:dyDescent="0.35">
      <c r="K22572" s="293"/>
      <c r="M22572" s="290"/>
    </row>
    <row r="22573" spans="11:13" x14ac:dyDescent="0.35">
      <c r="K22573" s="293"/>
      <c r="M22573" s="290"/>
    </row>
    <row r="22574" spans="11:13" x14ac:dyDescent="0.35">
      <c r="K22574" s="293"/>
      <c r="M22574" s="290"/>
    </row>
    <row r="22575" spans="11:13" x14ac:dyDescent="0.35">
      <c r="K22575" s="293"/>
      <c r="M22575" s="290"/>
    </row>
    <row r="22576" spans="11:13" x14ac:dyDescent="0.35">
      <c r="K22576" s="293"/>
      <c r="M22576" s="290"/>
    </row>
    <row r="22577" spans="11:13" x14ac:dyDescent="0.35">
      <c r="K22577" s="293"/>
      <c r="M22577" s="290"/>
    </row>
    <row r="22578" spans="11:13" x14ac:dyDescent="0.35">
      <c r="K22578" s="293"/>
      <c r="M22578" s="290"/>
    </row>
    <row r="22579" spans="11:13" x14ac:dyDescent="0.35">
      <c r="K22579" s="293"/>
      <c r="M22579" s="290"/>
    </row>
    <row r="22580" spans="11:13" x14ac:dyDescent="0.35">
      <c r="K22580" s="293"/>
      <c r="M22580" s="290"/>
    </row>
    <row r="22581" spans="11:13" x14ac:dyDescent="0.35">
      <c r="K22581" s="293"/>
      <c r="M22581" s="290"/>
    </row>
    <row r="22582" spans="11:13" x14ac:dyDescent="0.35">
      <c r="K22582" s="293"/>
      <c r="M22582" s="290"/>
    </row>
    <row r="22583" spans="11:13" x14ac:dyDescent="0.35">
      <c r="K22583" s="293"/>
      <c r="M22583" s="290"/>
    </row>
    <row r="22584" spans="11:13" x14ac:dyDescent="0.35">
      <c r="K22584" s="293"/>
      <c r="M22584" s="290"/>
    </row>
    <row r="22585" spans="11:13" x14ac:dyDescent="0.35">
      <c r="K22585" s="293"/>
      <c r="M22585" s="290"/>
    </row>
    <row r="22586" spans="11:13" x14ac:dyDescent="0.35">
      <c r="K22586" s="293"/>
      <c r="M22586" s="290"/>
    </row>
    <row r="22587" spans="11:13" x14ac:dyDescent="0.35">
      <c r="K22587" s="293"/>
      <c r="M22587" s="290"/>
    </row>
    <row r="22588" spans="11:13" x14ac:dyDescent="0.35">
      <c r="K22588" s="293"/>
      <c r="M22588" s="290"/>
    </row>
    <row r="22589" spans="11:13" x14ac:dyDescent="0.35">
      <c r="K22589" s="293"/>
      <c r="M22589" s="290"/>
    </row>
    <row r="22590" spans="11:13" x14ac:dyDescent="0.35">
      <c r="K22590" s="293"/>
      <c r="M22590" s="290"/>
    </row>
    <row r="22591" spans="11:13" x14ac:dyDescent="0.35">
      <c r="K22591" s="293"/>
      <c r="M22591" s="290"/>
    </row>
    <row r="22592" spans="11:13" x14ac:dyDescent="0.35">
      <c r="K22592" s="293"/>
      <c r="M22592" s="290"/>
    </row>
    <row r="22593" spans="11:13" x14ac:dyDescent="0.35">
      <c r="K22593" s="293"/>
      <c r="M22593" s="290"/>
    </row>
    <row r="22594" spans="11:13" x14ac:dyDescent="0.35">
      <c r="K22594" s="293"/>
      <c r="M22594" s="290"/>
    </row>
    <row r="22595" spans="11:13" x14ac:dyDescent="0.35">
      <c r="K22595" s="293"/>
      <c r="M22595" s="290"/>
    </row>
    <row r="22596" spans="11:13" x14ac:dyDescent="0.35">
      <c r="K22596" s="293"/>
      <c r="M22596" s="290"/>
    </row>
    <row r="22597" spans="11:13" x14ac:dyDescent="0.35">
      <c r="K22597" s="293"/>
      <c r="M22597" s="290"/>
    </row>
    <row r="22598" spans="11:13" x14ac:dyDescent="0.35">
      <c r="K22598" s="293"/>
      <c r="M22598" s="290"/>
    </row>
    <row r="22599" spans="11:13" x14ac:dyDescent="0.35">
      <c r="K22599" s="293"/>
      <c r="M22599" s="290"/>
    </row>
    <row r="22600" spans="11:13" x14ac:dyDescent="0.35">
      <c r="K22600" s="293"/>
      <c r="M22600" s="290"/>
    </row>
    <row r="22601" spans="11:13" x14ac:dyDescent="0.35">
      <c r="K22601" s="293"/>
      <c r="M22601" s="290"/>
    </row>
    <row r="22602" spans="11:13" x14ac:dyDescent="0.35">
      <c r="K22602" s="293"/>
      <c r="M22602" s="290"/>
    </row>
    <row r="22603" spans="11:13" x14ac:dyDescent="0.35">
      <c r="K22603" s="293"/>
      <c r="M22603" s="290"/>
    </row>
    <row r="22604" spans="11:13" x14ac:dyDescent="0.35">
      <c r="K22604" s="293"/>
      <c r="M22604" s="290"/>
    </row>
    <row r="22605" spans="11:13" x14ac:dyDescent="0.35">
      <c r="K22605" s="293"/>
      <c r="M22605" s="290"/>
    </row>
    <row r="22606" spans="11:13" x14ac:dyDescent="0.35">
      <c r="K22606" s="293"/>
      <c r="M22606" s="290"/>
    </row>
    <row r="22607" spans="11:13" x14ac:dyDescent="0.35">
      <c r="K22607" s="293"/>
      <c r="M22607" s="290"/>
    </row>
    <row r="22608" spans="11:13" x14ac:dyDescent="0.35">
      <c r="K22608" s="293"/>
      <c r="M22608" s="290"/>
    </row>
    <row r="22609" spans="11:13" x14ac:dyDescent="0.35">
      <c r="K22609" s="293"/>
      <c r="M22609" s="290"/>
    </row>
    <row r="22610" spans="11:13" x14ac:dyDescent="0.35">
      <c r="K22610" s="293"/>
      <c r="M22610" s="290"/>
    </row>
    <row r="22611" spans="11:13" x14ac:dyDescent="0.35">
      <c r="K22611" s="293"/>
      <c r="M22611" s="290"/>
    </row>
    <row r="22612" spans="11:13" x14ac:dyDescent="0.35">
      <c r="K22612" s="293"/>
      <c r="M22612" s="290"/>
    </row>
    <row r="22613" spans="11:13" x14ac:dyDescent="0.35">
      <c r="K22613" s="293"/>
      <c r="M22613" s="290"/>
    </row>
    <row r="22614" spans="11:13" x14ac:dyDescent="0.35">
      <c r="K22614" s="293"/>
      <c r="M22614" s="290"/>
    </row>
    <row r="22615" spans="11:13" x14ac:dyDescent="0.35">
      <c r="K22615" s="293"/>
      <c r="M22615" s="290"/>
    </row>
    <row r="22616" spans="11:13" x14ac:dyDescent="0.35">
      <c r="K22616" s="293"/>
      <c r="M22616" s="290"/>
    </row>
    <row r="22617" spans="11:13" x14ac:dyDescent="0.35">
      <c r="K22617" s="293"/>
      <c r="M22617" s="290"/>
    </row>
    <row r="22618" spans="11:13" x14ac:dyDescent="0.35">
      <c r="K22618" s="293"/>
      <c r="M22618" s="290"/>
    </row>
    <row r="22619" spans="11:13" x14ac:dyDescent="0.35">
      <c r="K22619" s="293"/>
      <c r="M22619" s="290"/>
    </row>
    <row r="22620" spans="11:13" x14ac:dyDescent="0.35">
      <c r="K22620" s="293"/>
      <c r="M22620" s="290"/>
    </row>
    <row r="22621" spans="11:13" x14ac:dyDescent="0.35">
      <c r="K22621" s="293"/>
      <c r="M22621" s="290"/>
    </row>
    <row r="22622" spans="11:13" x14ac:dyDescent="0.35">
      <c r="K22622" s="293"/>
      <c r="M22622" s="290"/>
    </row>
    <row r="22623" spans="11:13" x14ac:dyDescent="0.35">
      <c r="K22623" s="293"/>
      <c r="M22623" s="290"/>
    </row>
    <row r="22624" spans="11:13" x14ac:dyDescent="0.35">
      <c r="K22624" s="293"/>
      <c r="M22624" s="290"/>
    </row>
    <row r="22625" spans="11:13" x14ac:dyDescent="0.35">
      <c r="K22625" s="293"/>
      <c r="M22625" s="290"/>
    </row>
    <row r="22626" spans="11:13" x14ac:dyDescent="0.35">
      <c r="K22626" s="293"/>
      <c r="M22626" s="290"/>
    </row>
    <row r="22627" spans="11:13" x14ac:dyDescent="0.35">
      <c r="K22627" s="293"/>
      <c r="M22627" s="290"/>
    </row>
    <row r="22628" spans="11:13" x14ac:dyDescent="0.35">
      <c r="K22628" s="293"/>
      <c r="M22628" s="290"/>
    </row>
    <row r="22629" spans="11:13" x14ac:dyDescent="0.35">
      <c r="K22629" s="293"/>
      <c r="M22629" s="290"/>
    </row>
    <row r="22630" spans="11:13" x14ac:dyDescent="0.35">
      <c r="K22630" s="293"/>
      <c r="M22630" s="290"/>
    </row>
    <row r="22631" spans="11:13" x14ac:dyDescent="0.35">
      <c r="K22631" s="293"/>
      <c r="M22631" s="290"/>
    </row>
    <row r="22632" spans="11:13" x14ac:dyDescent="0.35">
      <c r="K22632" s="293"/>
      <c r="M22632" s="290"/>
    </row>
    <row r="22633" spans="11:13" x14ac:dyDescent="0.35">
      <c r="K22633" s="293"/>
      <c r="M22633" s="290"/>
    </row>
    <row r="22634" spans="11:13" x14ac:dyDescent="0.35">
      <c r="K22634" s="293"/>
      <c r="M22634" s="290"/>
    </row>
    <row r="22635" spans="11:13" x14ac:dyDescent="0.35">
      <c r="K22635" s="293"/>
      <c r="M22635" s="290"/>
    </row>
    <row r="22636" spans="11:13" x14ac:dyDescent="0.35">
      <c r="K22636" s="293"/>
      <c r="M22636" s="290"/>
    </row>
    <row r="22637" spans="11:13" x14ac:dyDescent="0.35">
      <c r="K22637" s="293"/>
      <c r="M22637" s="290"/>
    </row>
    <row r="22638" spans="11:13" x14ac:dyDescent="0.35">
      <c r="K22638" s="293"/>
      <c r="M22638" s="290"/>
    </row>
    <row r="22639" spans="11:13" x14ac:dyDescent="0.35">
      <c r="K22639" s="293"/>
      <c r="M22639" s="290"/>
    </row>
    <row r="22640" spans="11:13" x14ac:dyDescent="0.35">
      <c r="K22640" s="293"/>
      <c r="M22640" s="290"/>
    </row>
    <row r="22641" spans="11:13" x14ac:dyDescent="0.35">
      <c r="K22641" s="293"/>
      <c r="M22641" s="290"/>
    </row>
    <row r="22642" spans="11:13" x14ac:dyDescent="0.35">
      <c r="K22642" s="293"/>
      <c r="M22642" s="290"/>
    </row>
    <row r="22643" spans="11:13" x14ac:dyDescent="0.35">
      <c r="K22643" s="293"/>
      <c r="M22643" s="290"/>
    </row>
    <row r="22644" spans="11:13" x14ac:dyDescent="0.35">
      <c r="K22644" s="293"/>
      <c r="M22644" s="290"/>
    </row>
    <row r="22645" spans="11:13" x14ac:dyDescent="0.35">
      <c r="K22645" s="293"/>
      <c r="M22645" s="290"/>
    </row>
    <row r="22646" spans="11:13" x14ac:dyDescent="0.35">
      <c r="K22646" s="293"/>
      <c r="M22646" s="290"/>
    </row>
    <row r="22647" spans="11:13" x14ac:dyDescent="0.35">
      <c r="K22647" s="293"/>
      <c r="M22647" s="290"/>
    </row>
    <row r="22648" spans="11:13" x14ac:dyDescent="0.35">
      <c r="K22648" s="293"/>
      <c r="M22648" s="290"/>
    </row>
    <row r="22649" spans="11:13" x14ac:dyDescent="0.35">
      <c r="K22649" s="293"/>
      <c r="M22649" s="290"/>
    </row>
    <row r="22650" spans="11:13" x14ac:dyDescent="0.35">
      <c r="K22650" s="293"/>
      <c r="M22650" s="290"/>
    </row>
    <row r="22651" spans="11:13" x14ac:dyDescent="0.35">
      <c r="K22651" s="293"/>
      <c r="M22651" s="290"/>
    </row>
    <row r="22652" spans="11:13" x14ac:dyDescent="0.35">
      <c r="K22652" s="293"/>
      <c r="M22652" s="290"/>
    </row>
    <row r="22653" spans="11:13" x14ac:dyDescent="0.35">
      <c r="K22653" s="293"/>
      <c r="M22653" s="290"/>
    </row>
    <row r="22654" spans="11:13" x14ac:dyDescent="0.35">
      <c r="K22654" s="293"/>
      <c r="M22654" s="290"/>
    </row>
    <row r="22655" spans="11:13" x14ac:dyDescent="0.35">
      <c r="K22655" s="293"/>
      <c r="M22655" s="290"/>
    </row>
    <row r="22656" spans="11:13" x14ac:dyDescent="0.35">
      <c r="K22656" s="293"/>
      <c r="M22656" s="290"/>
    </row>
    <row r="22657" spans="11:13" x14ac:dyDescent="0.35">
      <c r="K22657" s="293"/>
      <c r="M22657" s="290"/>
    </row>
    <row r="22658" spans="11:13" x14ac:dyDescent="0.35">
      <c r="K22658" s="293"/>
      <c r="M22658" s="290"/>
    </row>
    <row r="22659" spans="11:13" x14ac:dyDescent="0.35">
      <c r="K22659" s="293"/>
      <c r="M22659" s="290"/>
    </row>
    <row r="22660" spans="11:13" x14ac:dyDescent="0.35">
      <c r="K22660" s="293"/>
      <c r="M22660" s="290"/>
    </row>
    <row r="22661" spans="11:13" x14ac:dyDescent="0.35">
      <c r="K22661" s="293"/>
      <c r="M22661" s="290"/>
    </row>
    <row r="22662" spans="11:13" x14ac:dyDescent="0.35">
      <c r="K22662" s="293"/>
      <c r="M22662" s="290"/>
    </row>
    <row r="22663" spans="11:13" x14ac:dyDescent="0.35">
      <c r="K22663" s="293"/>
      <c r="M22663" s="290"/>
    </row>
    <row r="22664" spans="11:13" x14ac:dyDescent="0.35">
      <c r="K22664" s="293"/>
      <c r="M22664" s="290"/>
    </row>
    <row r="22665" spans="11:13" x14ac:dyDescent="0.35">
      <c r="K22665" s="293"/>
      <c r="M22665" s="290"/>
    </row>
    <row r="22666" spans="11:13" x14ac:dyDescent="0.35">
      <c r="K22666" s="293"/>
      <c r="M22666" s="290"/>
    </row>
    <row r="22667" spans="11:13" x14ac:dyDescent="0.35">
      <c r="K22667" s="293"/>
      <c r="M22667" s="290"/>
    </row>
    <row r="22668" spans="11:13" x14ac:dyDescent="0.35">
      <c r="K22668" s="293"/>
      <c r="M22668" s="290"/>
    </row>
    <row r="22669" spans="11:13" x14ac:dyDescent="0.35">
      <c r="K22669" s="293"/>
      <c r="M22669" s="290"/>
    </row>
    <row r="22670" spans="11:13" x14ac:dyDescent="0.35">
      <c r="K22670" s="293"/>
      <c r="M22670" s="290"/>
    </row>
    <row r="22671" spans="11:13" x14ac:dyDescent="0.35">
      <c r="K22671" s="293"/>
      <c r="M22671" s="290"/>
    </row>
    <row r="22672" spans="11:13" x14ac:dyDescent="0.35">
      <c r="K22672" s="293"/>
      <c r="M22672" s="290"/>
    </row>
    <row r="22673" spans="11:13" x14ac:dyDescent="0.35">
      <c r="K22673" s="293"/>
      <c r="M22673" s="290"/>
    </row>
    <row r="22674" spans="11:13" x14ac:dyDescent="0.35">
      <c r="K22674" s="293"/>
      <c r="M22674" s="290"/>
    </row>
    <row r="22675" spans="11:13" x14ac:dyDescent="0.35">
      <c r="K22675" s="293"/>
      <c r="M22675" s="290"/>
    </row>
    <row r="22676" spans="11:13" x14ac:dyDescent="0.35">
      <c r="K22676" s="293"/>
      <c r="M22676" s="290"/>
    </row>
    <row r="22677" spans="11:13" x14ac:dyDescent="0.35">
      <c r="K22677" s="293"/>
      <c r="M22677" s="290"/>
    </row>
    <row r="22678" spans="11:13" x14ac:dyDescent="0.35">
      <c r="K22678" s="293"/>
      <c r="M22678" s="290"/>
    </row>
    <row r="22679" spans="11:13" x14ac:dyDescent="0.35">
      <c r="K22679" s="293"/>
      <c r="M22679" s="290"/>
    </row>
    <row r="22680" spans="11:13" x14ac:dyDescent="0.35">
      <c r="K22680" s="293"/>
      <c r="M22680" s="290"/>
    </row>
    <row r="22681" spans="11:13" x14ac:dyDescent="0.35">
      <c r="K22681" s="293"/>
      <c r="M22681" s="290"/>
    </row>
    <row r="22682" spans="11:13" x14ac:dyDescent="0.35">
      <c r="K22682" s="293"/>
      <c r="M22682" s="290"/>
    </row>
    <row r="22683" spans="11:13" x14ac:dyDescent="0.35">
      <c r="K22683" s="293"/>
      <c r="M22683" s="290"/>
    </row>
    <row r="22684" spans="11:13" x14ac:dyDescent="0.35">
      <c r="K22684" s="293"/>
      <c r="M22684" s="290"/>
    </row>
    <row r="22685" spans="11:13" x14ac:dyDescent="0.35">
      <c r="K22685" s="293"/>
      <c r="M22685" s="290"/>
    </row>
    <row r="22686" spans="11:13" x14ac:dyDescent="0.35">
      <c r="K22686" s="293"/>
      <c r="M22686" s="290"/>
    </row>
    <row r="22687" spans="11:13" x14ac:dyDescent="0.35">
      <c r="K22687" s="293"/>
      <c r="M22687" s="290"/>
    </row>
    <row r="22688" spans="11:13" x14ac:dyDescent="0.35">
      <c r="K22688" s="293"/>
      <c r="M22688" s="290"/>
    </row>
    <row r="22689" spans="11:13" x14ac:dyDescent="0.35">
      <c r="K22689" s="293"/>
      <c r="M22689" s="290"/>
    </row>
    <row r="22690" spans="11:13" x14ac:dyDescent="0.35">
      <c r="K22690" s="293"/>
      <c r="M22690" s="290"/>
    </row>
    <row r="22691" spans="11:13" x14ac:dyDescent="0.35">
      <c r="K22691" s="293"/>
      <c r="M22691" s="290"/>
    </row>
    <row r="22692" spans="11:13" x14ac:dyDescent="0.35">
      <c r="K22692" s="293"/>
      <c r="M22692" s="290"/>
    </row>
    <row r="22693" spans="11:13" x14ac:dyDescent="0.35">
      <c r="K22693" s="293"/>
      <c r="M22693" s="290"/>
    </row>
    <row r="22694" spans="11:13" x14ac:dyDescent="0.35">
      <c r="K22694" s="293"/>
      <c r="M22694" s="290"/>
    </row>
    <row r="22695" spans="11:13" x14ac:dyDescent="0.35">
      <c r="K22695" s="293"/>
      <c r="M22695" s="290"/>
    </row>
    <row r="22696" spans="11:13" x14ac:dyDescent="0.35">
      <c r="K22696" s="293"/>
      <c r="M22696" s="290"/>
    </row>
    <row r="22697" spans="11:13" x14ac:dyDescent="0.35">
      <c r="K22697" s="293"/>
      <c r="M22697" s="290"/>
    </row>
    <row r="22698" spans="11:13" x14ac:dyDescent="0.35">
      <c r="K22698" s="293"/>
      <c r="M22698" s="290"/>
    </row>
    <row r="22699" spans="11:13" x14ac:dyDescent="0.35">
      <c r="K22699" s="293"/>
      <c r="M22699" s="290"/>
    </row>
    <row r="22700" spans="11:13" x14ac:dyDescent="0.35">
      <c r="K22700" s="293"/>
      <c r="M22700" s="290"/>
    </row>
    <row r="22701" spans="11:13" x14ac:dyDescent="0.35">
      <c r="K22701" s="293"/>
      <c r="M22701" s="290"/>
    </row>
    <row r="22702" spans="11:13" x14ac:dyDescent="0.35">
      <c r="K22702" s="293"/>
      <c r="M22702" s="290"/>
    </row>
    <row r="22703" spans="11:13" x14ac:dyDescent="0.35">
      <c r="K22703" s="293"/>
      <c r="M22703" s="290"/>
    </row>
    <row r="22704" spans="11:13" x14ac:dyDescent="0.35">
      <c r="K22704" s="293"/>
      <c r="M22704" s="290"/>
    </row>
    <row r="22705" spans="11:13" x14ac:dyDescent="0.35">
      <c r="K22705" s="293"/>
      <c r="M22705" s="290"/>
    </row>
    <row r="22706" spans="11:13" x14ac:dyDescent="0.35">
      <c r="K22706" s="293"/>
      <c r="M22706" s="290"/>
    </row>
    <row r="22707" spans="11:13" x14ac:dyDescent="0.35">
      <c r="K22707" s="293"/>
      <c r="M22707" s="290"/>
    </row>
    <row r="22708" spans="11:13" x14ac:dyDescent="0.35">
      <c r="K22708" s="293"/>
      <c r="M22708" s="290"/>
    </row>
    <row r="22709" spans="11:13" x14ac:dyDescent="0.35">
      <c r="K22709" s="293"/>
      <c r="M22709" s="290"/>
    </row>
    <row r="22710" spans="11:13" x14ac:dyDescent="0.35">
      <c r="K22710" s="293"/>
      <c r="M22710" s="290"/>
    </row>
    <row r="22711" spans="11:13" x14ac:dyDescent="0.35">
      <c r="K22711" s="293"/>
      <c r="M22711" s="290"/>
    </row>
    <row r="22712" spans="11:13" x14ac:dyDescent="0.35">
      <c r="K22712" s="293"/>
      <c r="M22712" s="290"/>
    </row>
    <row r="22713" spans="11:13" x14ac:dyDescent="0.35">
      <c r="K22713" s="293"/>
      <c r="M22713" s="290"/>
    </row>
    <row r="22714" spans="11:13" x14ac:dyDescent="0.35">
      <c r="K22714" s="293"/>
      <c r="M22714" s="290"/>
    </row>
    <row r="22715" spans="11:13" x14ac:dyDescent="0.35">
      <c r="K22715" s="293"/>
      <c r="M22715" s="290"/>
    </row>
    <row r="22716" spans="11:13" x14ac:dyDescent="0.35">
      <c r="K22716" s="293"/>
      <c r="M22716" s="290"/>
    </row>
    <row r="22717" spans="11:13" x14ac:dyDescent="0.35">
      <c r="K22717" s="293"/>
      <c r="M22717" s="290"/>
    </row>
    <row r="22718" spans="11:13" x14ac:dyDescent="0.35">
      <c r="K22718" s="293"/>
      <c r="M22718" s="290"/>
    </row>
    <row r="22719" spans="11:13" x14ac:dyDescent="0.35">
      <c r="K22719" s="293"/>
      <c r="M22719" s="290"/>
    </row>
    <row r="22720" spans="11:13" x14ac:dyDescent="0.35">
      <c r="K22720" s="293"/>
      <c r="M22720" s="290"/>
    </row>
    <row r="22721" spans="11:13" x14ac:dyDescent="0.35">
      <c r="K22721" s="293"/>
      <c r="M22721" s="290"/>
    </row>
    <row r="22722" spans="11:13" x14ac:dyDescent="0.35">
      <c r="K22722" s="293"/>
      <c r="M22722" s="290"/>
    </row>
    <row r="22723" spans="11:13" x14ac:dyDescent="0.35">
      <c r="K22723" s="293"/>
      <c r="M22723" s="290"/>
    </row>
    <row r="22724" spans="11:13" x14ac:dyDescent="0.35">
      <c r="K22724" s="293"/>
      <c r="M22724" s="290"/>
    </row>
    <row r="22725" spans="11:13" x14ac:dyDescent="0.35">
      <c r="K22725" s="293"/>
      <c r="M22725" s="290"/>
    </row>
    <row r="22726" spans="11:13" x14ac:dyDescent="0.35">
      <c r="K22726" s="293"/>
      <c r="M22726" s="290"/>
    </row>
    <row r="22727" spans="11:13" x14ac:dyDescent="0.35">
      <c r="K22727" s="293"/>
      <c r="M22727" s="290"/>
    </row>
    <row r="22728" spans="11:13" x14ac:dyDescent="0.35">
      <c r="K22728" s="293"/>
      <c r="M22728" s="290"/>
    </row>
    <row r="22729" spans="11:13" x14ac:dyDescent="0.35">
      <c r="K22729" s="293"/>
      <c r="M22729" s="290"/>
    </row>
    <row r="22730" spans="11:13" x14ac:dyDescent="0.35">
      <c r="K22730" s="293"/>
      <c r="M22730" s="290"/>
    </row>
    <row r="22731" spans="11:13" x14ac:dyDescent="0.35">
      <c r="K22731" s="293"/>
      <c r="M22731" s="290"/>
    </row>
    <row r="22732" spans="11:13" x14ac:dyDescent="0.35">
      <c r="K22732" s="293"/>
      <c r="M22732" s="290"/>
    </row>
    <row r="22733" spans="11:13" x14ac:dyDescent="0.35">
      <c r="K22733" s="293"/>
      <c r="M22733" s="290"/>
    </row>
    <row r="22734" spans="11:13" x14ac:dyDescent="0.35">
      <c r="K22734" s="293"/>
      <c r="M22734" s="290"/>
    </row>
    <row r="22735" spans="11:13" x14ac:dyDescent="0.35">
      <c r="K22735" s="293"/>
      <c r="M22735" s="290"/>
    </row>
    <row r="22736" spans="11:13" x14ac:dyDescent="0.35">
      <c r="K22736" s="293"/>
      <c r="M22736" s="290"/>
    </row>
    <row r="22737" spans="11:13" x14ac:dyDescent="0.35">
      <c r="K22737" s="293"/>
      <c r="M22737" s="290"/>
    </row>
    <row r="22738" spans="11:13" x14ac:dyDescent="0.35">
      <c r="K22738" s="293"/>
      <c r="M22738" s="290"/>
    </row>
    <row r="22739" spans="11:13" x14ac:dyDescent="0.35">
      <c r="K22739" s="293"/>
      <c r="M22739" s="290"/>
    </row>
    <row r="22740" spans="11:13" x14ac:dyDescent="0.35">
      <c r="K22740" s="293"/>
      <c r="M22740" s="290"/>
    </row>
    <row r="22741" spans="11:13" x14ac:dyDescent="0.35">
      <c r="K22741" s="293"/>
      <c r="M22741" s="290"/>
    </row>
    <row r="22742" spans="11:13" x14ac:dyDescent="0.35">
      <c r="K22742" s="293"/>
      <c r="M22742" s="290"/>
    </row>
    <row r="22743" spans="11:13" x14ac:dyDescent="0.35">
      <c r="K22743" s="293"/>
      <c r="M22743" s="290"/>
    </row>
    <row r="22744" spans="11:13" x14ac:dyDescent="0.35">
      <c r="K22744" s="293"/>
      <c r="M22744" s="290"/>
    </row>
    <row r="22745" spans="11:13" x14ac:dyDescent="0.35">
      <c r="K22745" s="293"/>
      <c r="M22745" s="290"/>
    </row>
    <row r="22746" spans="11:13" x14ac:dyDescent="0.35">
      <c r="K22746" s="293"/>
      <c r="M22746" s="290"/>
    </row>
    <row r="22747" spans="11:13" x14ac:dyDescent="0.35">
      <c r="K22747" s="293"/>
      <c r="M22747" s="290"/>
    </row>
    <row r="22748" spans="11:13" x14ac:dyDescent="0.35">
      <c r="K22748" s="293"/>
      <c r="M22748" s="290"/>
    </row>
    <row r="22749" spans="11:13" x14ac:dyDescent="0.35">
      <c r="K22749" s="293"/>
      <c r="M22749" s="290"/>
    </row>
    <row r="22750" spans="11:13" x14ac:dyDescent="0.35">
      <c r="K22750" s="293"/>
      <c r="M22750" s="290"/>
    </row>
    <row r="22751" spans="11:13" x14ac:dyDescent="0.35">
      <c r="K22751" s="293"/>
      <c r="M22751" s="290"/>
    </row>
    <row r="22752" spans="11:13" x14ac:dyDescent="0.35">
      <c r="K22752" s="293"/>
      <c r="M22752" s="290"/>
    </row>
    <row r="22753" spans="11:13" x14ac:dyDescent="0.35">
      <c r="K22753" s="293"/>
      <c r="M22753" s="290"/>
    </row>
    <row r="22754" spans="11:13" x14ac:dyDescent="0.35">
      <c r="K22754" s="293"/>
      <c r="M22754" s="290"/>
    </row>
    <row r="22755" spans="11:13" x14ac:dyDescent="0.35">
      <c r="K22755" s="293"/>
      <c r="M22755" s="290"/>
    </row>
    <row r="22756" spans="11:13" x14ac:dyDescent="0.35">
      <c r="K22756" s="293"/>
      <c r="M22756" s="290"/>
    </row>
    <row r="22757" spans="11:13" x14ac:dyDescent="0.35">
      <c r="K22757" s="293"/>
      <c r="M22757" s="290"/>
    </row>
    <row r="22758" spans="11:13" x14ac:dyDescent="0.35">
      <c r="K22758" s="293"/>
      <c r="M22758" s="290"/>
    </row>
    <row r="22759" spans="11:13" x14ac:dyDescent="0.35">
      <c r="K22759" s="293"/>
      <c r="M22759" s="290"/>
    </row>
    <row r="22760" spans="11:13" x14ac:dyDescent="0.35">
      <c r="K22760" s="293"/>
      <c r="M22760" s="290"/>
    </row>
    <row r="22761" spans="11:13" x14ac:dyDescent="0.35">
      <c r="K22761" s="293"/>
      <c r="M22761" s="290"/>
    </row>
    <row r="22762" spans="11:13" x14ac:dyDescent="0.35">
      <c r="K22762" s="293"/>
      <c r="M22762" s="290"/>
    </row>
    <row r="22763" spans="11:13" x14ac:dyDescent="0.35">
      <c r="K22763" s="293"/>
      <c r="M22763" s="290"/>
    </row>
    <row r="22764" spans="11:13" x14ac:dyDescent="0.35">
      <c r="K22764" s="293"/>
      <c r="M22764" s="290"/>
    </row>
    <row r="22765" spans="11:13" x14ac:dyDescent="0.35">
      <c r="K22765" s="293"/>
      <c r="M22765" s="290"/>
    </row>
    <row r="22766" spans="11:13" x14ac:dyDescent="0.35">
      <c r="K22766" s="293"/>
      <c r="M22766" s="290"/>
    </row>
    <row r="22767" spans="11:13" x14ac:dyDescent="0.35">
      <c r="K22767" s="293"/>
      <c r="M22767" s="290"/>
    </row>
    <row r="22768" spans="11:13" x14ac:dyDescent="0.35">
      <c r="K22768" s="293"/>
      <c r="M22768" s="290"/>
    </row>
    <row r="22769" spans="11:13" x14ac:dyDescent="0.35">
      <c r="K22769" s="293"/>
      <c r="M22769" s="290"/>
    </row>
    <row r="22770" spans="11:13" x14ac:dyDescent="0.35">
      <c r="K22770" s="293"/>
      <c r="M22770" s="290"/>
    </row>
    <row r="22771" spans="11:13" x14ac:dyDescent="0.35">
      <c r="K22771" s="293"/>
      <c r="M22771" s="290"/>
    </row>
    <row r="22772" spans="11:13" x14ac:dyDescent="0.35">
      <c r="K22772" s="293"/>
      <c r="M22772" s="290"/>
    </row>
    <row r="22773" spans="11:13" x14ac:dyDescent="0.35">
      <c r="K22773" s="293"/>
      <c r="M22773" s="290"/>
    </row>
    <row r="22774" spans="11:13" x14ac:dyDescent="0.35">
      <c r="K22774" s="293"/>
      <c r="M22774" s="290"/>
    </row>
    <row r="22775" spans="11:13" x14ac:dyDescent="0.35">
      <c r="K22775" s="293"/>
      <c r="M22775" s="290"/>
    </row>
    <row r="22776" spans="11:13" x14ac:dyDescent="0.35">
      <c r="K22776" s="293"/>
      <c r="M22776" s="290"/>
    </row>
    <row r="22777" spans="11:13" x14ac:dyDescent="0.35">
      <c r="K22777" s="293"/>
      <c r="M22777" s="290"/>
    </row>
    <row r="22778" spans="11:13" x14ac:dyDescent="0.35">
      <c r="K22778" s="293"/>
      <c r="M22778" s="290"/>
    </row>
    <row r="22779" spans="11:13" x14ac:dyDescent="0.35">
      <c r="K22779" s="293"/>
      <c r="M22779" s="290"/>
    </row>
    <row r="22780" spans="11:13" x14ac:dyDescent="0.35">
      <c r="K22780" s="293"/>
      <c r="M22780" s="290"/>
    </row>
    <row r="22781" spans="11:13" x14ac:dyDescent="0.35">
      <c r="K22781" s="293"/>
      <c r="M22781" s="290"/>
    </row>
    <row r="22782" spans="11:13" x14ac:dyDescent="0.35">
      <c r="K22782" s="293"/>
      <c r="M22782" s="290"/>
    </row>
    <row r="22783" spans="11:13" x14ac:dyDescent="0.35">
      <c r="K22783" s="293"/>
      <c r="M22783" s="290"/>
    </row>
    <row r="22784" spans="11:13" x14ac:dyDescent="0.35">
      <c r="K22784" s="293"/>
      <c r="M22784" s="290"/>
    </row>
    <row r="22785" spans="11:13" x14ac:dyDescent="0.35">
      <c r="K22785" s="293"/>
      <c r="M22785" s="290"/>
    </row>
    <row r="22786" spans="11:13" x14ac:dyDescent="0.35">
      <c r="K22786" s="293"/>
      <c r="M22786" s="290"/>
    </row>
    <row r="22787" spans="11:13" x14ac:dyDescent="0.35">
      <c r="K22787" s="293"/>
      <c r="M22787" s="290"/>
    </row>
    <row r="22788" spans="11:13" x14ac:dyDescent="0.35">
      <c r="K22788" s="293"/>
      <c r="M22788" s="290"/>
    </row>
    <row r="22789" spans="11:13" x14ac:dyDescent="0.35">
      <c r="K22789" s="293"/>
      <c r="M22789" s="290"/>
    </row>
    <row r="22790" spans="11:13" x14ac:dyDescent="0.35">
      <c r="K22790" s="293"/>
      <c r="M22790" s="290"/>
    </row>
    <row r="22791" spans="11:13" x14ac:dyDescent="0.35">
      <c r="K22791" s="293"/>
      <c r="M22791" s="290"/>
    </row>
    <row r="22792" spans="11:13" x14ac:dyDescent="0.35">
      <c r="K22792" s="293"/>
      <c r="M22792" s="290"/>
    </row>
    <row r="22793" spans="11:13" x14ac:dyDescent="0.35">
      <c r="K22793" s="293"/>
      <c r="M22793" s="290"/>
    </row>
    <row r="22794" spans="11:13" x14ac:dyDescent="0.35">
      <c r="K22794" s="293"/>
      <c r="M22794" s="290"/>
    </row>
    <row r="22795" spans="11:13" x14ac:dyDescent="0.35">
      <c r="K22795" s="293"/>
      <c r="M22795" s="290"/>
    </row>
    <row r="22796" spans="11:13" x14ac:dyDescent="0.35">
      <c r="K22796" s="293"/>
      <c r="M22796" s="290"/>
    </row>
    <row r="22797" spans="11:13" x14ac:dyDescent="0.35">
      <c r="K22797" s="293"/>
      <c r="M22797" s="290"/>
    </row>
    <row r="22798" spans="11:13" x14ac:dyDescent="0.35">
      <c r="K22798" s="293"/>
      <c r="M22798" s="290"/>
    </row>
    <row r="22799" spans="11:13" x14ac:dyDescent="0.35">
      <c r="K22799" s="293"/>
      <c r="M22799" s="290"/>
    </row>
    <row r="22800" spans="11:13" x14ac:dyDescent="0.35">
      <c r="K22800" s="293"/>
      <c r="M22800" s="290"/>
    </row>
    <row r="22801" spans="11:13" x14ac:dyDescent="0.35">
      <c r="K22801" s="293"/>
      <c r="M22801" s="290"/>
    </row>
    <row r="22802" spans="11:13" x14ac:dyDescent="0.35">
      <c r="K22802" s="293"/>
      <c r="M22802" s="290"/>
    </row>
    <row r="22803" spans="11:13" x14ac:dyDescent="0.35">
      <c r="K22803" s="293"/>
      <c r="M22803" s="290"/>
    </row>
    <row r="22804" spans="11:13" x14ac:dyDescent="0.35">
      <c r="K22804" s="293"/>
      <c r="M22804" s="290"/>
    </row>
    <row r="22805" spans="11:13" x14ac:dyDescent="0.35">
      <c r="K22805" s="293"/>
      <c r="M22805" s="290"/>
    </row>
    <row r="22806" spans="11:13" x14ac:dyDescent="0.35">
      <c r="K22806" s="293"/>
      <c r="M22806" s="290"/>
    </row>
    <row r="22807" spans="11:13" x14ac:dyDescent="0.35">
      <c r="K22807" s="293"/>
      <c r="M22807" s="290"/>
    </row>
    <row r="22808" spans="11:13" x14ac:dyDescent="0.35">
      <c r="K22808" s="293"/>
      <c r="M22808" s="290"/>
    </row>
    <row r="22809" spans="11:13" x14ac:dyDescent="0.35">
      <c r="K22809" s="293"/>
      <c r="M22809" s="290"/>
    </row>
    <row r="22810" spans="11:13" x14ac:dyDescent="0.35">
      <c r="K22810" s="293"/>
      <c r="M22810" s="290"/>
    </row>
    <row r="22811" spans="11:13" x14ac:dyDescent="0.35">
      <c r="K22811" s="293"/>
      <c r="M22811" s="290"/>
    </row>
    <row r="22812" spans="11:13" x14ac:dyDescent="0.35">
      <c r="K22812" s="293"/>
      <c r="M22812" s="290"/>
    </row>
    <row r="22813" spans="11:13" x14ac:dyDescent="0.35">
      <c r="K22813" s="293"/>
      <c r="M22813" s="290"/>
    </row>
    <row r="22814" spans="11:13" x14ac:dyDescent="0.35">
      <c r="K22814" s="293"/>
      <c r="M22814" s="290"/>
    </row>
    <row r="22815" spans="11:13" x14ac:dyDescent="0.35">
      <c r="K22815" s="293"/>
      <c r="M22815" s="290"/>
    </row>
    <row r="22816" spans="11:13" x14ac:dyDescent="0.35">
      <c r="K22816" s="293"/>
      <c r="M22816" s="290"/>
    </row>
    <row r="22817" spans="11:13" x14ac:dyDescent="0.35">
      <c r="K22817" s="293"/>
      <c r="M22817" s="290"/>
    </row>
    <row r="22818" spans="11:13" x14ac:dyDescent="0.35">
      <c r="K22818" s="293"/>
      <c r="M22818" s="290"/>
    </row>
    <row r="22819" spans="11:13" x14ac:dyDescent="0.35">
      <c r="K22819" s="293"/>
      <c r="M22819" s="290"/>
    </row>
    <row r="22820" spans="11:13" x14ac:dyDescent="0.35">
      <c r="K22820" s="293"/>
      <c r="M22820" s="290"/>
    </row>
    <row r="22821" spans="11:13" x14ac:dyDescent="0.35">
      <c r="K22821" s="293"/>
      <c r="M22821" s="290"/>
    </row>
    <row r="22822" spans="11:13" x14ac:dyDescent="0.35">
      <c r="K22822" s="293"/>
      <c r="M22822" s="290"/>
    </row>
    <row r="22823" spans="11:13" x14ac:dyDescent="0.35">
      <c r="K22823" s="293"/>
      <c r="M22823" s="290"/>
    </row>
    <row r="22824" spans="11:13" x14ac:dyDescent="0.35">
      <c r="K22824" s="293"/>
      <c r="M22824" s="290"/>
    </row>
    <row r="22825" spans="11:13" x14ac:dyDescent="0.35">
      <c r="K22825" s="293"/>
      <c r="M22825" s="290"/>
    </row>
    <row r="22826" spans="11:13" x14ac:dyDescent="0.35">
      <c r="K22826" s="293"/>
      <c r="M22826" s="290"/>
    </row>
    <row r="22827" spans="11:13" x14ac:dyDescent="0.35">
      <c r="K22827" s="293"/>
      <c r="M22827" s="290"/>
    </row>
    <row r="22828" spans="11:13" x14ac:dyDescent="0.35">
      <c r="K22828" s="293"/>
      <c r="M22828" s="290"/>
    </row>
    <row r="22829" spans="11:13" x14ac:dyDescent="0.35">
      <c r="K22829" s="293"/>
      <c r="M22829" s="290"/>
    </row>
    <row r="22830" spans="11:13" x14ac:dyDescent="0.35">
      <c r="K22830" s="293"/>
      <c r="M22830" s="290"/>
    </row>
    <row r="22831" spans="11:13" x14ac:dyDescent="0.35">
      <c r="K22831" s="293"/>
      <c r="M22831" s="290"/>
    </row>
    <row r="22832" spans="11:13" x14ac:dyDescent="0.35">
      <c r="K22832" s="293"/>
      <c r="M22832" s="290"/>
    </row>
    <row r="22833" spans="11:13" x14ac:dyDescent="0.35">
      <c r="K22833" s="293"/>
      <c r="M22833" s="290"/>
    </row>
    <row r="22834" spans="11:13" x14ac:dyDescent="0.35">
      <c r="K22834" s="293"/>
      <c r="M22834" s="290"/>
    </row>
    <row r="22835" spans="11:13" x14ac:dyDescent="0.35">
      <c r="K22835" s="293"/>
      <c r="M22835" s="290"/>
    </row>
    <row r="22836" spans="11:13" x14ac:dyDescent="0.35">
      <c r="K22836" s="293"/>
      <c r="M22836" s="290"/>
    </row>
    <row r="22837" spans="11:13" x14ac:dyDescent="0.35">
      <c r="K22837" s="293"/>
      <c r="M22837" s="290"/>
    </row>
    <row r="22838" spans="11:13" x14ac:dyDescent="0.35">
      <c r="K22838" s="293"/>
      <c r="M22838" s="290"/>
    </row>
    <row r="22839" spans="11:13" x14ac:dyDescent="0.35">
      <c r="K22839" s="293"/>
      <c r="M22839" s="290"/>
    </row>
    <row r="22840" spans="11:13" x14ac:dyDescent="0.35">
      <c r="K22840" s="293"/>
      <c r="M22840" s="290"/>
    </row>
    <row r="22841" spans="11:13" x14ac:dyDescent="0.35">
      <c r="K22841" s="293"/>
      <c r="M22841" s="290"/>
    </row>
    <row r="22842" spans="11:13" x14ac:dyDescent="0.35">
      <c r="K22842" s="293"/>
      <c r="M22842" s="290"/>
    </row>
    <row r="22843" spans="11:13" x14ac:dyDescent="0.35">
      <c r="K22843" s="293"/>
      <c r="M22843" s="290"/>
    </row>
    <row r="22844" spans="11:13" x14ac:dyDescent="0.35">
      <c r="K22844" s="293"/>
      <c r="M22844" s="290"/>
    </row>
    <row r="22845" spans="11:13" x14ac:dyDescent="0.35">
      <c r="K22845" s="293"/>
      <c r="M22845" s="290"/>
    </row>
    <row r="22846" spans="11:13" x14ac:dyDescent="0.35">
      <c r="K22846" s="293"/>
      <c r="M22846" s="290"/>
    </row>
    <row r="22847" spans="11:13" x14ac:dyDescent="0.35">
      <c r="K22847" s="293"/>
      <c r="M22847" s="290"/>
    </row>
    <row r="22848" spans="11:13" x14ac:dyDescent="0.35">
      <c r="K22848" s="293"/>
      <c r="M22848" s="290"/>
    </row>
    <row r="22849" spans="11:13" x14ac:dyDescent="0.35">
      <c r="K22849" s="293"/>
      <c r="M22849" s="290"/>
    </row>
    <row r="22850" spans="11:13" x14ac:dyDescent="0.35">
      <c r="K22850" s="293"/>
      <c r="M22850" s="290"/>
    </row>
    <row r="22851" spans="11:13" x14ac:dyDescent="0.35">
      <c r="K22851" s="293"/>
      <c r="M22851" s="290"/>
    </row>
    <row r="22852" spans="11:13" x14ac:dyDescent="0.35">
      <c r="K22852" s="293"/>
      <c r="M22852" s="290"/>
    </row>
    <row r="22853" spans="11:13" x14ac:dyDescent="0.35">
      <c r="K22853" s="293"/>
      <c r="M22853" s="290"/>
    </row>
    <row r="22854" spans="11:13" x14ac:dyDescent="0.35">
      <c r="K22854" s="293"/>
      <c r="M22854" s="290"/>
    </row>
    <row r="22855" spans="11:13" x14ac:dyDescent="0.35">
      <c r="K22855" s="293"/>
      <c r="M22855" s="290"/>
    </row>
    <row r="22856" spans="11:13" x14ac:dyDescent="0.35">
      <c r="K22856" s="293"/>
      <c r="M22856" s="290"/>
    </row>
    <row r="22857" spans="11:13" x14ac:dyDescent="0.35">
      <c r="K22857" s="293"/>
      <c r="M22857" s="290"/>
    </row>
    <row r="22858" spans="11:13" x14ac:dyDescent="0.35">
      <c r="K22858" s="293"/>
      <c r="M22858" s="290"/>
    </row>
    <row r="22859" spans="11:13" x14ac:dyDescent="0.35">
      <c r="K22859" s="293"/>
      <c r="M22859" s="290"/>
    </row>
    <row r="22860" spans="11:13" x14ac:dyDescent="0.35">
      <c r="K22860" s="293"/>
      <c r="M22860" s="290"/>
    </row>
    <row r="22861" spans="11:13" x14ac:dyDescent="0.35">
      <c r="K22861" s="293"/>
      <c r="M22861" s="290"/>
    </row>
    <row r="22862" spans="11:13" x14ac:dyDescent="0.35">
      <c r="K22862" s="293"/>
      <c r="M22862" s="290"/>
    </row>
    <row r="22863" spans="11:13" x14ac:dyDescent="0.35">
      <c r="K22863" s="293"/>
      <c r="M22863" s="290"/>
    </row>
    <row r="22864" spans="11:13" x14ac:dyDescent="0.35">
      <c r="K22864" s="293"/>
      <c r="M22864" s="290"/>
    </row>
    <row r="22865" spans="11:13" x14ac:dyDescent="0.35">
      <c r="K22865" s="293"/>
      <c r="M22865" s="290"/>
    </row>
    <row r="22866" spans="11:13" x14ac:dyDescent="0.35">
      <c r="K22866" s="293"/>
      <c r="M22866" s="290"/>
    </row>
    <row r="22867" spans="11:13" x14ac:dyDescent="0.35">
      <c r="K22867" s="293"/>
      <c r="M22867" s="290"/>
    </row>
    <row r="22868" spans="11:13" x14ac:dyDescent="0.35">
      <c r="K22868" s="293"/>
      <c r="M22868" s="290"/>
    </row>
    <row r="22869" spans="11:13" x14ac:dyDescent="0.35">
      <c r="K22869" s="293"/>
      <c r="M22869" s="290"/>
    </row>
    <row r="22870" spans="11:13" x14ac:dyDescent="0.35">
      <c r="K22870" s="293"/>
      <c r="M22870" s="290"/>
    </row>
    <row r="22871" spans="11:13" x14ac:dyDescent="0.35">
      <c r="K22871" s="293"/>
      <c r="M22871" s="290"/>
    </row>
    <row r="22872" spans="11:13" x14ac:dyDescent="0.35">
      <c r="K22872" s="293"/>
      <c r="M22872" s="290"/>
    </row>
    <row r="22873" spans="11:13" x14ac:dyDescent="0.35">
      <c r="K22873" s="293"/>
      <c r="M22873" s="290"/>
    </row>
    <row r="22874" spans="11:13" x14ac:dyDescent="0.35">
      <c r="K22874" s="293"/>
      <c r="M22874" s="290"/>
    </row>
    <row r="22875" spans="11:13" x14ac:dyDescent="0.35">
      <c r="K22875" s="293"/>
      <c r="M22875" s="290"/>
    </row>
    <row r="22876" spans="11:13" x14ac:dyDescent="0.35">
      <c r="K22876" s="293"/>
      <c r="M22876" s="290"/>
    </row>
    <row r="22877" spans="11:13" x14ac:dyDescent="0.35">
      <c r="K22877" s="293"/>
      <c r="M22877" s="290"/>
    </row>
    <row r="22878" spans="11:13" x14ac:dyDescent="0.35">
      <c r="K22878" s="293"/>
      <c r="M22878" s="290"/>
    </row>
    <row r="22879" spans="11:13" x14ac:dyDescent="0.35">
      <c r="K22879" s="293"/>
      <c r="M22879" s="290"/>
    </row>
    <row r="22880" spans="11:13" x14ac:dyDescent="0.35">
      <c r="K22880" s="293"/>
      <c r="M22880" s="290"/>
    </row>
    <row r="22881" spans="11:13" x14ac:dyDescent="0.35">
      <c r="K22881" s="293"/>
      <c r="M22881" s="290"/>
    </row>
    <row r="22882" spans="11:13" x14ac:dyDescent="0.35">
      <c r="K22882" s="293"/>
      <c r="M22882" s="290"/>
    </row>
    <row r="22883" spans="11:13" x14ac:dyDescent="0.35">
      <c r="K22883" s="293"/>
      <c r="M22883" s="290"/>
    </row>
    <row r="22884" spans="11:13" x14ac:dyDescent="0.35">
      <c r="K22884" s="293"/>
      <c r="M22884" s="290"/>
    </row>
    <row r="22885" spans="11:13" x14ac:dyDescent="0.35">
      <c r="K22885" s="293"/>
      <c r="M22885" s="290"/>
    </row>
    <row r="22886" spans="11:13" x14ac:dyDescent="0.35">
      <c r="K22886" s="293"/>
      <c r="M22886" s="290"/>
    </row>
    <row r="22887" spans="11:13" x14ac:dyDescent="0.35">
      <c r="K22887" s="293"/>
      <c r="M22887" s="290"/>
    </row>
    <row r="22888" spans="11:13" x14ac:dyDescent="0.35">
      <c r="K22888" s="293"/>
      <c r="M22888" s="290"/>
    </row>
    <row r="22889" spans="11:13" x14ac:dyDescent="0.35">
      <c r="K22889" s="293"/>
      <c r="M22889" s="290"/>
    </row>
    <row r="22890" spans="11:13" x14ac:dyDescent="0.35">
      <c r="K22890" s="293"/>
      <c r="M22890" s="290"/>
    </row>
    <row r="22891" spans="11:13" x14ac:dyDescent="0.35">
      <c r="K22891" s="293"/>
      <c r="M22891" s="290"/>
    </row>
    <row r="22892" spans="11:13" x14ac:dyDescent="0.35">
      <c r="K22892" s="293"/>
      <c r="M22892" s="290"/>
    </row>
    <row r="22893" spans="11:13" x14ac:dyDescent="0.35">
      <c r="K22893" s="293"/>
      <c r="M22893" s="290"/>
    </row>
    <row r="22894" spans="11:13" x14ac:dyDescent="0.35">
      <c r="K22894" s="293"/>
      <c r="M22894" s="290"/>
    </row>
    <row r="22895" spans="11:13" x14ac:dyDescent="0.35">
      <c r="K22895" s="293"/>
      <c r="M22895" s="290"/>
    </row>
    <row r="22896" spans="11:13" x14ac:dyDescent="0.35">
      <c r="K22896" s="293"/>
      <c r="M22896" s="290"/>
    </row>
    <row r="22897" spans="11:13" x14ac:dyDescent="0.35">
      <c r="K22897" s="293"/>
      <c r="M22897" s="290"/>
    </row>
    <row r="22898" spans="11:13" x14ac:dyDescent="0.35">
      <c r="K22898" s="293"/>
      <c r="M22898" s="290"/>
    </row>
    <row r="22899" spans="11:13" x14ac:dyDescent="0.35">
      <c r="K22899" s="293"/>
      <c r="M22899" s="290"/>
    </row>
    <row r="22900" spans="11:13" x14ac:dyDescent="0.35">
      <c r="K22900" s="293"/>
      <c r="M22900" s="290"/>
    </row>
    <row r="22901" spans="11:13" x14ac:dyDescent="0.35">
      <c r="K22901" s="293"/>
      <c r="M22901" s="290"/>
    </row>
    <row r="22902" spans="11:13" x14ac:dyDescent="0.35">
      <c r="K22902" s="293"/>
      <c r="M22902" s="290"/>
    </row>
    <row r="22903" spans="11:13" x14ac:dyDescent="0.35">
      <c r="K22903" s="293"/>
      <c r="M22903" s="290"/>
    </row>
    <row r="22904" spans="11:13" x14ac:dyDescent="0.35">
      <c r="K22904" s="293"/>
      <c r="M22904" s="290"/>
    </row>
    <row r="22905" spans="11:13" x14ac:dyDescent="0.35">
      <c r="K22905" s="293"/>
      <c r="M22905" s="290"/>
    </row>
    <row r="22906" spans="11:13" x14ac:dyDescent="0.35">
      <c r="K22906" s="293"/>
      <c r="M22906" s="290"/>
    </row>
    <row r="22907" spans="11:13" x14ac:dyDescent="0.35">
      <c r="K22907" s="293"/>
      <c r="M22907" s="290"/>
    </row>
    <row r="22908" spans="11:13" x14ac:dyDescent="0.35">
      <c r="K22908" s="293"/>
      <c r="M22908" s="290"/>
    </row>
    <row r="22909" spans="11:13" x14ac:dyDescent="0.35">
      <c r="K22909" s="293"/>
      <c r="M22909" s="290"/>
    </row>
    <row r="22910" spans="11:13" x14ac:dyDescent="0.35">
      <c r="K22910" s="293"/>
      <c r="M22910" s="290"/>
    </row>
    <row r="22911" spans="11:13" x14ac:dyDescent="0.35">
      <c r="K22911" s="293"/>
      <c r="M22911" s="290"/>
    </row>
    <row r="22912" spans="11:13" x14ac:dyDescent="0.35">
      <c r="K22912" s="293"/>
      <c r="M22912" s="290"/>
    </row>
    <row r="22913" spans="11:13" x14ac:dyDescent="0.35">
      <c r="K22913" s="293"/>
      <c r="M22913" s="290"/>
    </row>
    <row r="22914" spans="11:13" x14ac:dyDescent="0.35">
      <c r="K22914" s="293"/>
      <c r="M22914" s="290"/>
    </row>
    <row r="22915" spans="11:13" x14ac:dyDescent="0.35">
      <c r="K22915" s="293"/>
      <c r="M22915" s="290"/>
    </row>
    <row r="22916" spans="11:13" x14ac:dyDescent="0.35">
      <c r="K22916" s="293"/>
      <c r="M22916" s="290"/>
    </row>
    <row r="22917" spans="11:13" x14ac:dyDescent="0.35">
      <c r="K22917" s="293"/>
      <c r="M22917" s="290"/>
    </row>
    <row r="22918" spans="11:13" x14ac:dyDescent="0.35">
      <c r="K22918" s="293"/>
      <c r="M22918" s="290"/>
    </row>
    <row r="22919" spans="11:13" x14ac:dyDescent="0.35">
      <c r="K22919" s="293"/>
      <c r="M22919" s="290"/>
    </row>
    <row r="22920" spans="11:13" x14ac:dyDescent="0.35">
      <c r="K22920" s="293"/>
      <c r="M22920" s="290"/>
    </row>
    <row r="22921" spans="11:13" x14ac:dyDescent="0.35">
      <c r="K22921" s="293"/>
      <c r="M22921" s="290"/>
    </row>
    <row r="22922" spans="11:13" x14ac:dyDescent="0.35">
      <c r="K22922" s="293"/>
      <c r="M22922" s="290"/>
    </row>
    <row r="22923" spans="11:13" x14ac:dyDescent="0.35">
      <c r="K22923" s="293"/>
      <c r="M22923" s="290"/>
    </row>
    <row r="22924" spans="11:13" x14ac:dyDescent="0.35">
      <c r="K22924" s="293"/>
      <c r="M22924" s="290"/>
    </row>
    <row r="22925" spans="11:13" x14ac:dyDescent="0.35">
      <c r="K22925" s="293"/>
      <c r="M22925" s="290"/>
    </row>
    <row r="22926" spans="11:13" x14ac:dyDescent="0.35">
      <c r="K22926" s="293"/>
      <c r="M22926" s="290"/>
    </row>
    <row r="22927" spans="11:13" x14ac:dyDescent="0.35">
      <c r="K22927" s="293"/>
      <c r="M22927" s="290"/>
    </row>
    <row r="22928" spans="11:13" x14ac:dyDescent="0.35">
      <c r="K22928" s="293"/>
      <c r="M22928" s="290"/>
    </row>
    <row r="22929" spans="11:13" x14ac:dyDescent="0.35">
      <c r="K22929" s="293"/>
      <c r="M22929" s="290"/>
    </row>
    <row r="22930" spans="11:13" x14ac:dyDescent="0.35">
      <c r="K22930" s="293"/>
      <c r="M22930" s="290"/>
    </row>
    <row r="22931" spans="11:13" x14ac:dyDescent="0.35">
      <c r="K22931" s="293"/>
      <c r="M22931" s="290"/>
    </row>
    <row r="22932" spans="11:13" x14ac:dyDescent="0.35">
      <c r="K22932" s="293"/>
      <c r="M22932" s="290"/>
    </row>
    <row r="22933" spans="11:13" x14ac:dyDescent="0.35">
      <c r="K22933" s="293"/>
      <c r="M22933" s="290"/>
    </row>
    <row r="22934" spans="11:13" x14ac:dyDescent="0.35">
      <c r="K22934" s="293"/>
      <c r="M22934" s="290"/>
    </row>
    <row r="22935" spans="11:13" x14ac:dyDescent="0.35">
      <c r="K22935" s="293"/>
      <c r="M22935" s="290"/>
    </row>
    <row r="22936" spans="11:13" x14ac:dyDescent="0.35">
      <c r="K22936" s="293"/>
      <c r="M22936" s="290"/>
    </row>
    <row r="22937" spans="11:13" x14ac:dyDescent="0.35">
      <c r="K22937" s="293"/>
      <c r="M22937" s="290"/>
    </row>
    <row r="22938" spans="11:13" x14ac:dyDescent="0.35">
      <c r="K22938" s="293"/>
      <c r="M22938" s="290"/>
    </row>
    <row r="22939" spans="11:13" x14ac:dyDescent="0.35">
      <c r="K22939" s="293"/>
      <c r="M22939" s="290"/>
    </row>
    <row r="22940" spans="11:13" x14ac:dyDescent="0.35">
      <c r="K22940" s="293"/>
      <c r="M22940" s="290"/>
    </row>
    <row r="22941" spans="11:13" x14ac:dyDescent="0.35">
      <c r="K22941" s="293"/>
      <c r="M22941" s="290"/>
    </row>
    <row r="22942" spans="11:13" x14ac:dyDescent="0.35">
      <c r="K22942" s="293"/>
      <c r="M22942" s="290"/>
    </row>
    <row r="22943" spans="11:13" x14ac:dyDescent="0.35">
      <c r="K22943" s="293"/>
      <c r="M22943" s="290"/>
    </row>
    <row r="22944" spans="11:13" x14ac:dyDescent="0.35">
      <c r="K22944" s="293"/>
      <c r="M22944" s="290"/>
    </row>
    <row r="22945" spans="11:13" x14ac:dyDescent="0.35">
      <c r="K22945" s="293"/>
      <c r="M22945" s="290"/>
    </row>
    <row r="22946" spans="11:13" x14ac:dyDescent="0.35">
      <c r="K22946" s="293"/>
      <c r="M22946" s="290"/>
    </row>
    <row r="22947" spans="11:13" x14ac:dyDescent="0.35">
      <c r="K22947" s="293"/>
      <c r="M22947" s="290"/>
    </row>
    <row r="22948" spans="11:13" x14ac:dyDescent="0.35">
      <c r="K22948" s="293"/>
      <c r="M22948" s="290"/>
    </row>
    <row r="22949" spans="11:13" x14ac:dyDescent="0.35">
      <c r="K22949" s="293"/>
      <c r="M22949" s="290"/>
    </row>
    <row r="22950" spans="11:13" x14ac:dyDescent="0.35">
      <c r="K22950" s="293"/>
      <c r="M22950" s="290"/>
    </row>
    <row r="22951" spans="11:13" x14ac:dyDescent="0.35">
      <c r="K22951" s="293"/>
      <c r="M22951" s="290"/>
    </row>
    <row r="22952" spans="11:13" x14ac:dyDescent="0.35">
      <c r="K22952" s="293"/>
      <c r="M22952" s="290"/>
    </row>
    <row r="22953" spans="11:13" x14ac:dyDescent="0.35">
      <c r="K22953" s="293"/>
      <c r="M22953" s="290"/>
    </row>
    <row r="22954" spans="11:13" x14ac:dyDescent="0.35">
      <c r="K22954" s="293"/>
      <c r="M22954" s="290"/>
    </row>
    <row r="22955" spans="11:13" x14ac:dyDescent="0.35">
      <c r="K22955" s="293"/>
      <c r="M22955" s="290"/>
    </row>
    <row r="22956" spans="11:13" x14ac:dyDescent="0.35">
      <c r="K22956" s="293"/>
      <c r="M22956" s="290"/>
    </row>
    <row r="22957" spans="11:13" x14ac:dyDescent="0.35">
      <c r="K22957" s="293"/>
      <c r="M22957" s="290"/>
    </row>
    <row r="22958" spans="11:13" x14ac:dyDescent="0.35">
      <c r="K22958" s="293"/>
      <c r="M22958" s="290"/>
    </row>
    <row r="22959" spans="11:13" x14ac:dyDescent="0.35">
      <c r="K22959" s="293"/>
      <c r="M22959" s="290"/>
    </row>
    <row r="22960" spans="11:13" x14ac:dyDescent="0.35">
      <c r="K22960" s="293"/>
      <c r="M22960" s="290"/>
    </row>
    <row r="22961" spans="11:13" x14ac:dyDescent="0.35">
      <c r="K22961" s="293"/>
      <c r="M22961" s="290"/>
    </row>
    <row r="22962" spans="11:13" x14ac:dyDescent="0.35">
      <c r="K22962" s="293"/>
      <c r="M22962" s="290"/>
    </row>
    <row r="22963" spans="11:13" x14ac:dyDescent="0.35">
      <c r="K22963" s="293"/>
      <c r="M22963" s="290"/>
    </row>
    <row r="22964" spans="11:13" x14ac:dyDescent="0.35">
      <c r="K22964" s="293"/>
      <c r="M22964" s="290"/>
    </row>
    <row r="22965" spans="11:13" x14ac:dyDescent="0.35">
      <c r="K22965" s="293"/>
      <c r="M22965" s="290"/>
    </row>
    <row r="22966" spans="11:13" x14ac:dyDescent="0.35">
      <c r="K22966" s="293"/>
      <c r="M22966" s="290"/>
    </row>
    <row r="22967" spans="11:13" x14ac:dyDescent="0.35">
      <c r="K22967" s="293"/>
      <c r="M22967" s="290"/>
    </row>
    <row r="22968" spans="11:13" x14ac:dyDescent="0.35">
      <c r="K22968" s="293"/>
      <c r="M22968" s="290"/>
    </row>
    <row r="22969" spans="11:13" x14ac:dyDescent="0.35">
      <c r="K22969" s="293"/>
      <c r="M22969" s="290"/>
    </row>
    <row r="22970" spans="11:13" x14ac:dyDescent="0.35">
      <c r="K22970" s="293"/>
      <c r="M22970" s="290"/>
    </row>
    <row r="22971" spans="11:13" x14ac:dyDescent="0.35">
      <c r="K22971" s="293"/>
      <c r="M22971" s="290"/>
    </row>
    <row r="22972" spans="11:13" x14ac:dyDescent="0.35">
      <c r="K22972" s="293"/>
      <c r="M22972" s="290"/>
    </row>
    <row r="22973" spans="11:13" x14ac:dyDescent="0.35">
      <c r="K22973" s="293"/>
      <c r="M22973" s="290"/>
    </row>
    <row r="22974" spans="11:13" x14ac:dyDescent="0.35">
      <c r="K22974" s="293"/>
      <c r="M22974" s="290"/>
    </row>
    <row r="22975" spans="11:13" x14ac:dyDescent="0.35">
      <c r="K22975" s="293"/>
      <c r="M22975" s="290"/>
    </row>
    <row r="22976" spans="11:13" x14ac:dyDescent="0.35">
      <c r="K22976" s="293"/>
      <c r="M22976" s="290"/>
    </row>
    <row r="22977" spans="11:13" x14ac:dyDescent="0.35">
      <c r="K22977" s="293"/>
      <c r="M22977" s="290"/>
    </row>
    <row r="22978" spans="11:13" x14ac:dyDescent="0.35">
      <c r="K22978" s="293"/>
      <c r="M22978" s="290"/>
    </row>
    <row r="22979" spans="11:13" x14ac:dyDescent="0.35">
      <c r="K22979" s="293"/>
      <c r="M22979" s="290"/>
    </row>
    <row r="22980" spans="11:13" x14ac:dyDescent="0.35">
      <c r="K22980" s="293"/>
      <c r="M22980" s="290"/>
    </row>
    <row r="22981" spans="11:13" x14ac:dyDescent="0.35">
      <c r="K22981" s="293"/>
      <c r="M22981" s="290"/>
    </row>
    <row r="22982" spans="11:13" x14ac:dyDescent="0.35">
      <c r="K22982" s="293"/>
      <c r="M22982" s="290"/>
    </row>
    <row r="22983" spans="11:13" x14ac:dyDescent="0.35">
      <c r="K22983" s="293"/>
      <c r="M22983" s="290"/>
    </row>
    <row r="22984" spans="11:13" x14ac:dyDescent="0.35">
      <c r="K22984" s="293"/>
      <c r="M22984" s="290"/>
    </row>
    <row r="22985" spans="11:13" x14ac:dyDescent="0.35">
      <c r="K22985" s="293"/>
      <c r="M22985" s="290"/>
    </row>
    <row r="22986" spans="11:13" x14ac:dyDescent="0.35">
      <c r="K22986" s="293"/>
      <c r="M22986" s="290"/>
    </row>
    <row r="22987" spans="11:13" x14ac:dyDescent="0.35">
      <c r="K22987" s="293"/>
      <c r="M22987" s="290"/>
    </row>
    <row r="22988" spans="11:13" x14ac:dyDescent="0.35">
      <c r="K22988" s="293"/>
      <c r="M22988" s="290"/>
    </row>
    <row r="22989" spans="11:13" x14ac:dyDescent="0.35">
      <c r="K22989" s="293"/>
      <c r="M22989" s="290"/>
    </row>
    <row r="22990" spans="11:13" x14ac:dyDescent="0.35">
      <c r="K22990" s="293"/>
      <c r="M22990" s="290"/>
    </row>
    <row r="22991" spans="11:13" x14ac:dyDescent="0.35">
      <c r="K22991" s="293"/>
      <c r="M22991" s="290"/>
    </row>
    <row r="22992" spans="11:13" x14ac:dyDescent="0.35">
      <c r="K22992" s="293"/>
      <c r="M22992" s="290"/>
    </row>
    <row r="22993" spans="11:13" x14ac:dyDescent="0.35">
      <c r="K22993" s="293"/>
      <c r="M22993" s="290"/>
    </row>
    <row r="22994" spans="11:13" x14ac:dyDescent="0.35">
      <c r="K22994" s="293"/>
      <c r="M22994" s="290"/>
    </row>
    <row r="22995" spans="11:13" x14ac:dyDescent="0.35">
      <c r="K22995" s="293"/>
      <c r="M22995" s="290"/>
    </row>
    <row r="22996" spans="11:13" x14ac:dyDescent="0.35">
      <c r="K22996" s="293"/>
      <c r="M22996" s="290"/>
    </row>
    <row r="22997" spans="11:13" x14ac:dyDescent="0.35">
      <c r="K22997" s="293"/>
      <c r="M22997" s="290"/>
    </row>
    <row r="22998" spans="11:13" x14ac:dyDescent="0.35">
      <c r="K22998" s="293"/>
      <c r="M22998" s="290"/>
    </row>
    <row r="22999" spans="11:13" x14ac:dyDescent="0.35">
      <c r="K22999" s="293"/>
      <c r="M22999" s="290"/>
    </row>
    <row r="23000" spans="11:13" x14ac:dyDescent="0.35">
      <c r="K23000" s="293"/>
      <c r="M23000" s="290"/>
    </row>
    <row r="23001" spans="11:13" x14ac:dyDescent="0.35">
      <c r="K23001" s="293"/>
      <c r="M23001" s="290"/>
    </row>
    <row r="23002" spans="11:13" x14ac:dyDescent="0.35">
      <c r="K23002" s="293"/>
      <c r="M23002" s="290"/>
    </row>
    <row r="23003" spans="11:13" x14ac:dyDescent="0.35">
      <c r="K23003" s="293"/>
      <c r="M23003" s="290"/>
    </row>
    <row r="23004" spans="11:13" x14ac:dyDescent="0.35">
      <c r="K23004" s="293"/>
      <c r="M23004" s="290"/>
    </row>
    <row r="23005" spans="11:13" x14ac:dyDescent="0.35">
      <c r="K23005" s="293"/>
      <c r="M23005" s="290"/>
    </row>
    <row r="23006" spans="11:13" x14ac:dyDescent="0.35">
      <c r="K23006" s="293"/>
      <c r="M23006" s="290"/>
    </row>
    <row r="23007" spans="11:13" x14ac:dyDescent="0.35">
      <c r="K23007" s="293"/>
      <c r="M23007" s="290"/>
    </row>
    <row r="23008" spans="11:13" x14ac:dyDescent="0.35">
      <c r="K23008" s="293"/>
      <c r="M23008" s="290"/>
    </row>
    <row r="23009" spans="11:13" x14ac:dyDescent="0.35">
      <c r="K23009" s="293"/>
      <c r="M23009" s="290"/>
    </row>
    <row r="23010" spans="11:13" x14ac:dyDescent="0.35">
      <c r="K23010" s="293"/>
      <c r="M23010" s="290"/>
    </row>
    <row r="23011" spans="11:13" x14ac:dyDescent="0.35">
      <c r="K23011" s="293"/>
      <c r="M23011" s="290"/>
    </row>
    <row r="23012" spans="11:13" x14ac:dyDescent="0.35">
      <c r="K23012" s="293"/>
      <c r="M23012" s="290"/>
    </row>
    <row r="23013" spans="11:13" x14ac:dyDescent="0.35">
      <c r="K23013" s="293"/>
      <c r="M23013" s="290"/>
    </row>
    <row r="23014" spans="11:13" x14ac:dyDescent="0.35">
      <c r="K23014" s="293"/>
      <c r="M23014" s="290"/>
    </row>
    <row r="23015" spans="11:13" x14ac:dyDescent="0.35">
      <c r="K23015" s="293"/>
      <c r="M23015" s="290"/>
    </row>
    <row r="23016" spans="11:13" x14ac:dyDescent="0.35">
      <c r="K23016" s="293"/>
      <c r="M23016" s="290"/>
    </row>
    <row r="23017" spans="11:13" x14ac:dyDescent="0.35">
      <c r="K23017" s="293"/>
      <c r="M23017" s="290"/>
    </row>
    <row r="23018" spans="11:13" x14ac:dyDescent="0.35">
      <c r="K23018" s="293"/>
      <c r="M23018" s="290"/>
    </row>
    <row r="23019" spans="11:13" x14ac:dyDescent="0.35">
      <c r="K23019" s="293"/>
      <c r="M23019" s="290"/>
    </row>
    <row r="23020" spans="11:13" x14ac:dyDescent="0.35">
      <c r="K23020" s="293"/>
      <c r="M23020" s="290"/>
    </row>
    <row r="23021" spans="11:13" x14ac:dyDescent="0.35">
      <c r="K23021" s="293"/>
      <c r="M23021" s="290"/>
    </row>
    <row r="23022" spans="11:13" x14ac:dyDescent="0.35">
      <c r="K23022" s="293"/>
      <c r="M23022" s="290"/>
    </row>
    <row r="23023" spans="11:13" x14ac:dyDescent="0.35">
      <c r="K23023" s="293"/>
      <c r="M23023" s="290"/>
    </row>
    <row r="23024" spans="11:13" x14ac:dyDescent="0.35">
      <c r="K23024" s="293"/>
      <c r="M23024" s="290"/>
    </row>
    <row r="23025" spans="11:13" x14ac:dyDescent="0.35">
      <c r="K23025" s="293"/>
      <c r="M23025" s="290"/>
    </row>
    <row r="23026" spans="11:13" x14ac:dyDescent="0.35">
      <c r="K23026" s="293"/>
      <c r="M23026" s="290"/>
    </row>
    <row r="23027" spans="11:13" x14ac:dyDescent="0.35">
      <c r="K23027" s="293"/>
      <c r="M23027" s="290"/>
    </row>
    <row r="23028" spans="11:13" x14ac:dyDescent="0.35">
      <c r="K23028" s="293"/>
      <c r="M23028" s="290"/>
    </row>
    <row r="23029" spans="11:13" x14ac:dyDescent="0.35">
      <c r="K23029" s="293"/>
      <c r="M23029" s="290"/>
    </row>
    <row r="23030" spans="11:13" x14ac:dyDescent="0.35">
      <c r="K23030" s="293"/>
      <c r="M23030" s="290"/>
    </row>
    <row r="23031" spans="11:13" x14ac:dyDescent="0.35">
      <c r="K23031" s="293"/>
      <c r="M23031" s="290"/>
    </row>
    <row r="23032" spans="11:13" x14ac:dyDescent="0.35">
      <c r="K23032" s="293"/>
      <c r="M23032" s="290"/>
    </row>
    <row r="23033" spans="11:13" x14ac:dyDescent="0.35">
      <c r="K23033" s="293"/>
      <c r="M23033" s="290"/>
    </row>
    <row r="23034" spans="11:13" x14ac:dyDescent="0.35">
      <c r="K23034" s="293"/>
      <c r="M23034" s="290"/>
    </row>
    <row r="23035" spans="11:13" x14ac:dyDescent="0.35">
      <c r="K23035" s="293"/>
      <c r="M23035" s="290"/>
    </row>
    <row r="23036" spans="11:13" x14ac:dyDescent="0.35">
      <c r="K23036" s="293"/>
      <c r="M23036" s="290"/>
    </row>
    <row r="23037" spans="11:13" x14ac:dyDescent="0.35">
      <c r="K23037" s="293"/>
      <c r="M23037" s="290"/>
    </row>
    <row r="23038" spans="11:13" x14ac:dyDescent="0.35">
      <c r="K23038" s="293"/>
      <c r="M23038" s="290"/>
    </row>
    <row r="23039" spans="11:13" x14ac:dyDescent="0.35">
      <c r="K23039" s="293"/>
      <c r="M23039" s="290"/>
    </row>
    <row r="23040" spans="11:13" x14ac:dyDescent="0.35">
      <c r="K23040" s="293"/>
      <c r="M23040" s="290"/>
    </row>
    <row r="23041" spans="11:13" x14ac:dyDescent="0.35">
      <c r="K23041" s="293"/>
      <c r="M23041" s="290"/>
    </row>
    <row r="23042" spans="11:13" x14ac:dyDescent="0.35">
      <c r="K23042" s="293"/>
      <c r="M23042" s="290"/>
    </row>
    <row r="23043" spans="11:13" x14ac:dyDescent="0.35">
      <c r="K23043" s="293"/>
      <c r="M23043" s="290"/>
    </row>
    <row r="23044" spans="11:13" x14ac:dyDescent="0.35">
      <c r="K23044" s="293"/>
      <c r="M23044" s="290"/>
    </row>
    <row r="23045" spans="11:13" x14ac:dyDescent="0.35">
      <c r="K23045" s="293"/>
      <c r="M23045" s="290"/>
    </row>
    <row r="23046" spans="11:13" x14ac:dyDescent="0.35">
      <c r="K23046" s="293"/>
      <c r="M23046" s="290"/>
    </row>
    <row r="23047" spans="11:13" x14ac:dyDescent="0.35">
      <c r="K23047" s="293"/>
      <c r="M23047" s="290"/>
    </row>
    <row r="23048" spans="11:13" x14ac:dyDescent="0.35">
      <c r="K23048" s="293"/>
      <c r="M23048" s="290"/>
    </row>
    <row r="23049" spans="11:13" x14ac:dyDescent="0.35">
      <c r="K23049" s="293"/>
      <c r="M23049" s="290"/>
    </row>
    <row r="23050" spans="11:13" x14ac:dyDescent="0.35">
      <c r="K23050" s="293"/>
      <c r="M23050" s="290"/>
    </row>
    <row r="23051" spans="11:13" x14ac:dyDescent="0.35">
      <c r="K23051" s="293"/>
      <c r="M23051" s="290"/>
    </row>
    <row r="23052" spans="11:13" x14ac:dyDescent="0.35">
      <c r="K23052" s="293"/>
      <c r="M23052" s="290"/>
    </row>
    <row r="23053" spans="11:13" x14ac:dyDescent="0.35">
      <c r="K23053" s="293"/>
      <c r="M23053" s="290"/>
    </row>
    <row r="23054" spans="11:13" x14ac:dyDescent="0.35">
      <c r="K23054" s="293"/>
      <c r="M23054" s="290"/>
    </row>
    <row r="23055" spans="11:13" x14ac:dyDescent="0.35">
      <c r="K23055" s="293"/>
      <c r="M23055" s="290"/>
    </row>
    <row r="23056" spans="11:13" x14ac:dyDescent="0.35">
      <c r="K23056" s="293"/>
      <c r="M23056" s="290"/>
    </row>
    <row r="23057" spans="11:13" x14ac:dyDescent="0.35">
      <c r="K23057" s="293"/>
      <c r="M23057" s="290"/>
    </row>
    <row r="23058" spans="11:13" x14ac:dyDescent="0.35">
      <c r="K23058" s="293"/>
      <c r="M23058" s="290"/>
    </row>
    <row r="23059" spans="11:13" x14ac:dyDescent="0.35">
      <c r="K23059" s="293"/>
      <c r="M23059" s="290"/>
    </row>
    <row r="23060" spans="11:13" x14ac:dyDescent="0.35">
      <c r="K23060" s="293"/>
      <c r="M23060" s="290"/>
    </row>
    <row r="23061" spans="11:13" x14ac:dyDescent="0.35">
      <c r="K23061" s="293"/>
      <c r="M23061" s="290"/>
    </row>
    <row r="23062" spans="11:13" x14ac:dyDescent="0.35">
      <c r="K23062" s="293"/>
      <c r="M23062" s="290"/>
    </row>
    <row r="23063" spans="11:13" x14ac:dyDescent="0.35">
      <c r="K23063" s="293"/>
      <c r="M23063" s="290"/>
    </row>
    <row r="23064" spans="11:13" x14ac:dyDescent="0.35">
      <c r="K23064" s="293"/>
      <c r="M23064" s="290"/>
    </row>
    <row r="23065" spans="11:13" x14ac:dyDescent="0.35">
      <c r="K23065" s="293"/>
      <c r="M23065" s="290"/>
    </row>
    <row r="23066" spans="11:13" x14ac:dyDescent="0.35">
      <c r="K23066" s="293"/>
      <c r="M23066" s="290"/>
    </row>
    <row r="23067" spans="11:13" x14ac:dyDescent="0.35">
      <c r="K23067" s="293"/>
      <c r="M23067" s="290"/>
    </row>
    <row r="23068" spans="11:13" x14ac:dyDescent="0.35">
      <c r="K23068" s="293"/>
      <c r="M23068" s="290"/>
    </row>
    <row r="23069" spans="11:13" x14ac:dyDescent="0.35">
      <c r="K23069" s="293"/>
      <c r="M23069" s="290"/>
    </row>
    <row r="23070" spans="11:13" x14ac:dyDescent="0.35">
      <c r="K23070" s="293"/>
      <c r="M23070" s="290"/>
    </row>
    <row r="23071" spans="11:13" x14ac:dyDescent="0.35">
      <c r="K23071" s="293"/>
      <c r="M23071" s="290"/>
    </row>
    <row r="23072" spans="11:13" x14ac:dyDescent="0.35">
      <c r="K23072" s="293"/>
      <c r="M23072" s="290"/>
    </row>
    <row r="23073" spans="11:13" x14ac:dyDescent="0.35">
      <c r="K23073" s="293"/>
      <c r="M23073" s="290"/>
    </row>
    <row r="23074" spans="11:13" x14ac:dyDescent="0.35">
      <c r="K23074" s="293"/>
      <c r="M23074" s="290"/>
    </row>
    <row r="23075" spans="11:13" x14ac:dyDescent="0.35">
      <c r="K23075" s="293"/>
      <c r="M23075" s="290"/>
    </row>
    <row r="23076" spans="11:13" x14ac:dyDescent="0.35">
      <c r="K23076" s="293"/>
      <c r="M23076" s="290"/>
    </row>
    <row r="23077" spans="11:13" x14ac:dyDescent="0.35">
      <c r="K23077" s="293"/>
      <c r="M23077" s="290"/>
    </row>
    <row r="23078" spans="11:13" x14ac:dyDescent="0.35">
      <c r="K23078" s="293"/>
      <c r="M23078" s="290"/>
    </row>
    <row r="23079" spans="11:13" x14ac:dyDescent="0.35">
      <c r="K23079" s="293"/>
      <c r="M23079" s="290"/>
    </row>
    <row r="23080" spans="11:13" x14ac:dyDescent="0.35">
      <c r="K23080" s="293"/>
      <c r="M23080" s="290"/>
    </row>
    <row r="23081" spans="11:13" x14ac:dyDescent="0.35">
      <c r="K23081" s="293"/>
      <c r="M23081" s="290"/>
    </row>
    <row r="23082" spans="11:13" x14ac:dyDescent="0.35">
      <c r="K23082" s="293"/>
      <c r="M23082" s="290"/>
    </row>
    <row r="23083" spans="11:13" x14ac:dyDescent="0.35">
      <c r="K23083" s="293"/>
      <c r="M23083" s="290"/>
    </row>
    <row r="23084" spans="11:13" x14ac:dyDescent="0.35">
      <c r="K23084" s="293"/>
      <c r="M23084" s="290"/>
    </row>
    <row r="23085" spans="11:13" x14ac:dyDescent="0.35">
      <c r="K23085" s="293"/>
      <c r="M23085" s="290"/>
    </row>
    <row r="23086" spans="11:13" x14ac:dyDescent="0.35">
      <c r="K23086" s="293"/>
      <c r="M23086" s="290"/>
    </row>
    <row r="23087" spans="11:13" x14ac:dyDescent="0.35">
      <c r="K23087" s="293"/>
      <c r="M23087" s="290"/>
    </row>
    <row r="23088" spans="11:13" x14ac:dyDescent="0.35">
      <c r="K23088" s="293"/>
      <c r="M23088" s="290"/>
    </row>
    <row r="23089" spans="11:13" x14ac:dyDescent="0.35">
      <c r="K23089" s="293"/>
      <c r="M23089" s="290"/>
    </row>
    <row r="23090" spans="11:13" x14ac:dyDescent="0.35">
      <c r="K23090" s="293"/>
      <c r="M23090" s="290"/>
    </row>
    <row r="23091" spans="11:13" x14ac:dyDescent="0.35">
      <c r="K23091" s="293"/>
      <c r="M23091" s="290"/>
    </row>
    <row r="23092" spans="11:13" x14ac:dyDescent="0.35">
      <c r="K23092" s="293"/>
      <c r="M23092" s="290"/>
    </row>
    <row r="23093" spans="11:13" x14ac:dyDescent="0.35">
      <c r="K23093" s="293"/>
      <c r="M23093" s="290"/>
    </row>
    <row r="23094" spans="11:13" x14ac:dyDescent="0.35">
      <c r="K23094" s="293"/>
      <c r="M23094" s="290"/>
    </row>
    <row r="23095" spans="11:13" x14ac:dyDescent="0.35">
      <c r="K23095" s="293"/>
      <c r="M23095" s="290"/>
    </row>
    <row r="23096" spans="11:13" x14ac:dyDescent="0.35">
      <c r="K23096" s="293"/>
      <c r="M23096" s="290"/>
    </row>
    <row r="23097" spans="11:13" x14ac:dyDescent="0.35">
      <c r="K23097" s="293"/>
      <c r="M23097" s="290"/>
    </row>
    <row r="23098" spans="11:13" x14ac:dyDescent="0.35">
      <c r="K23098" s="293"/>
      <c r="M23098" s="290"/>
    </row>
    <row r="23099" spans="11:13" x14ac:dyDescent="0.35">
      <c r="K23099" s="293"/>
      <c r="M23099" s="290"/>
    </row>
    <row r="23100" spans="11:13" x14ac:dyDescent="0.35">
      <c r="K23100" s="293"/>
      <c r="M23100" s="290"/>
    </row>
    <row r="23101" spans="11:13" x14ac:dyDescent="0.35">
      <c r="K23101" s="293"/>
      <c r="M23101" s="290"/>
    </row>
    <row r="23102" spans="11:13" x14ac:dyDescent="0.35">
      <c r="K23102" s="293"/>
      <c r="M23102" s="290"/>
    </row>
    <row r="23103" spans="11:13" x14ac:dyDescent="0.35">
      <c r="K23103" s="293"/>
      <c r="M23103" s="290"/>
    </row>
    <row r="23104" spans="11:13" x14ac:dyDescent="0.35">
      <c r="K23104" s="293"/>
      <c r="M23104" s="290"/>
    </row>
    <row r="23105" spans="11:13" x14ac:dyDescent="0.35">
      <c r="K23105" s="293"/>
      <c r="M23105" s="290"/>
    </row>
    <row r="23106" spans="11:13" x14ac:dyDescent="0.35">
      <c r="K23106" s="293"/>
      <c r="M23106" s="290"/>
    </row>
    <row r="23107" spans="11:13" x14ac:dyDescent="0.35">
      <c r="K23107" s="293"/>
      <c r="M23107" s="290"/>
    </row>
    <row r="23108" spans="11:13" x14ac:dyDescent="0.35">
      <c r="K23108" s="293"/>
      <c r="M23108" s="290"/>
    </row>
    <row r="23109" spans="11:13" x14ac:dyDescent="0.35">
      <c r="K23109" s="293"/>
      <c r="M23109" s="290"/>
    </row>
    <row r="23110" spans="11:13" x14ac:dyDescent="0.35">
      <c r="K23110" s="293"/>
      <c r="M23110" s="290"/>
    </row>
    <row r="23111" spans="11:13" x14ac:dyDescent="0.35">
      <c r="K23111" s="293"/>
      <c r="M23111" s="290"/>
    </row>
    <row r="23112" spans="11:13" x14ac:dyDescent="0.35">
      <c r="K23112" s="293"/>
      <c r="M23112" s="290"/>
    </row>
    <row r="23113" spans="11:13" x14ac:dyDescent="0.35">
      <c r="K23113" s="293"/>
      <c r="M23113" s="290"/>
    </row>
    <row r="23114" spans="11:13" x14ac:dyDescent="0.35">
      <c r="K23114" s="293"/>
      <c r="M23114" s="290"/>
    </row>
    <row r="23115" spans="11:13" x14ac:dyDescent="0.35">
      <c r="K23115" s="293"/>
      <c r="M23115" s="290"/>
    </row>
    <row r="23116" spans="11:13" x14ac:dyDescent="0.35">
      <c r="K23116" s="293"/>
      <c r="M23116" s="290"/>
    </row>
    <row r="23117" spans="11:13" x14ac:dyDescent="0.35">
      <c r="K23117" s="293"/>
      <c r="M23117" s="290"/>
    </row>
    <row r="23118" spans="11:13" x14ac:dyDescent="0.35">
      <c r="K23118" s="293"/>
      <c r="M23118" s="290"/>
    </row>
    <row r="23119" spans="11:13" x14ac:dyDescent="0.35">
      <c r="K23119" s="293"/>
      <c r="M23119" s="290"/>
    </row>
    <row r="23120" spans="11:13" x14ac:dyDescent="0.35">
      <c r="K23120" s="293"/>
      <c r="M23120" s="290"/>
    </row>
    <row r="23121" spans="11:13" x14ac:dyDescent="0.35">
      <c r="K23121" s="293"/>
      <c r="M23121" s="290"/>
    </row>
    <row r="23122" spans="11:13" x14ac:dyDescent="0.35">
      <c r="K23122" s="293"/>
      <c r="M23122" s="290"/>
    </row>
    <row r="23123" spans="11:13" x14ac:dyDescent="0.35">
      <c r="K23123" s="293"/>
      <c r="M23123" s="290"/>
    </row>
    <row r="23124" spans="11:13" x14ac:dyDescent="0.35">
      <c r="K23124" s="293"/>
      <c r="M23124" s="290"/>
    </row>
    <row r="23125" spans="11:13" x14ac:dyDescent="0.35">
      <c r="K23125" s="293"/>
      <c r="M23125" s="290"/>
    </row>
    <row r="23126" spans="11:13" x14ac:dyDescent="0.35">
      <c r="K23126" s="293"/>
      <c r="M23126" s="290"/>
    </row>
    <row r="23127" spans="11:13" x14ac:dyDescent="0.35">
      <c r="K23127" s="293"/>
      <c r="M23127" s="290"/>
    </row>
    <row r="23128" spans="11:13" x14ac:dyDescent="0.35">
      <c r="K23128" s="293"/>
      <c r="M23128" s="290"/>
    </row>
    <row r="23129" spans="11:13" x14ac:dyDescent="0.35">
      <c r="K23129" s="293"/>
      <c r="M23129" s="290"/>
    </row>
    <row r="23130" spans="11:13" x14ac:dyDescent="0.35">
      <c r="K23130" s="293"/>
      <c r="M23130" s="290"/>
    </row>
    <row r="23131" spans="11:13" x14ac:dyDescent="0.35">
      <c r="K23131" s="293"/>
      <c r="M23131" s="290"/>
    </row>
    <row r="23132" spans="11:13" x14ac:dyDescent="0.35">
      <c r="K23132" s="293"/>
      <c r="M23132" s="290"/>
    </row>
    <row r="23133" spans="11:13" x14ac:dyDescent="0.35">
      <c r="K23133" s="293"/>
      <c r="M23133" s="290"/>
    </row>
    <row r="23134" spans="11:13" x14ac:dyDescent="0.35">
      <c r="K23134" s="293"/>
      <c r="M23134" s="290"/>
    </row>
    <row r="23135" spans="11:13" x14ac:dyDescent="0.35">
      <c r="K23135" s="293"/>
      <c r="M23135" s="290"/>
    </row>
    <row r="23136" spans="11:13" x14ac:dyDescent="0.35">
      <c r="K23136" s="293"/>
      <c r="M23136" s="290"/>
    </row>
    <row r="23137" spans="11:13" x14ac:dyDescent="0.35">
      <c r="K23137" s="293"/>
      <c r="M23137" s="290"/>
    </row>
    <row r="23138" spans="11:13" x14ac:dyDescent="0.35">
      <c r="K23138" s="293"/>
      <c r="M23138" s="290"/>
    </row>
    <row r="23139" spans="11:13" x14ac:dyDescent="0.35">
      <c r="K23139" s="293"/>
      <c r="M23139" s="290"/>
    </row>
    <row r="23140" spans="11:13" x14ac:dyDescent="0.35">
      <c r="K23140" s="293"/>
      <c r="M23140" s="290"/>
    </row>
    <row r="23141" spans="11:13" x14ac:dyDescent="0.35">
      <c r="K23141" s="293"/>
      <c r="M23141" s="290"/>
    </row>
    <row r="23142" spans="11:13" x14ac:dyDescent="0.35">
      <c r="K23142" s="293"/>
      <c r="M23142" s="290"/>
    </row>
    <row r="23143" spans="11:13" x14ac:dyDescent="0.35">
      <c r="K23143" s="293"/>
      <c r="M23143" s="290"/>
    </row>
    <row r="23144" spans="11:13" x14ac:dyDescent="0.35">
      <c r="K23144" s="293"/>
      <c r="M23144" s="290"/>
    </row>
    <row r="23145" spans="11:13" x14ac:dyDescent="0.35">
      <c r="K23145" s="293"/>
      <c r="M23145" s="290"/>
    </row>
    <row r="23146" spans="11:13" x14ac:dyDescent="0.35">
      <c r="K23146" s="293"/>
      <c r="M23146" s="290"/>
    </row>
    <row r="23147" spans="11:13" x14ac:dyDescent="0.35">
      <c r="K23147" s="293"/>
      <c r="M23147" s="290"/>
    </row>
    <row r="23148" spans="11:13" x14ac:dyDescent="0.35">
      <c r="K23148" s="293"/>
      <c r="M23148" s="290"/>
    </row>
    <row r="23149" spans="11:13" x14ac:dyDescent="0.35">
      <c r="K23149" s="293"/>
      <c r="M23149" s="290"/>
    </row>
    <row r="23150" spans="11:13" x14ac:dyDescent="0.35">
      <c r="K23150" s="293"/>
      <c r="M23150" s="290"/>
    </row>
    <row r="23151" spans="11:13" x14ac:dyDescent="0.35">
      <c r="K23151" s="293"/>
      <c r="M23151" s="290"/>
    </row>
    <row r="23152" spans="11:13" x14ac:dyDescent="0.35">
      <c r="K23152" s="293"/>
      <c r="M23152" s="290"/>
    </row>
    <row r="23153" spans="11:13" x14ac:dyDescent="0.35">
      <c r="K23153" s="293"/>
      <c r="M23153" s="290"/>
    </row>
    <row r="23154" spans="11:13" x14ac:dyDescent="0.35">
      <c r="K23154" s="293"/>
      <c r="M23154" s="290"/>
    </row>
    <row r="23155" spans="11:13" x14ac:dyDescent="0.35">
      <c r="K23155" s="293"/>
      <c r="M23155" s="290"/>
    </row>
    <row r="23156" spans="11:13" x14ac:dyDescent="0.35">
      <c r="K23156" s="293"/>
      <c r="M23156" s="290"/>
    </row>
    <row r="23157" spans="11:13" x14ac:dyDescent="0.35">
      <c r="K23157" s="293"/>
      <c r="M23157" s="290"/>
    </row>
    <row r="23158" spans="11:13" x14ac:dyDescent="0.35">
      <c r="K23158" s="293"/>
      <c r="M23158" s="290"/>
    </row>
    <row r="23159" spans="11:13" x14ac:dyDescent="0.35">
      <c r="K23159" s="293"/>
      <c r="M23159" s="290"/>
    </row>
    <row r="23160" spans="11:13" x14ac:dyDescent="0.35">
      <c r="K23160" s="293"/>
      <c r="M23160" s="290"/>
    </row>
    <row r="23161" spans="11:13" x14ac:dyDescent="0.35">
      <c r="K23161" s="293"/>
      <c r="M23161" s="290"/>
    </row>
    <row r="23162" spans="11:13" x14ac:dyDescent="0.35">
      <c r="K23162" s="293"/>
      <c r="M23162" s="290"/>
    </row>
    <row r="23163" spans="11:13" x14ac:dyDescent="0.35">
      <c r="K23163" s="293"/>
      <c r="M23163" s="290"/>
    </row>
    <row r="23164" spans="11:13" x14ac:dyDescent="0.35">
      <c r="K23164" s="293"/>
      <c r="M23164" s="290"/>
    </row>
    <row r="23165" spans="11:13" x14ac:dyDescent="0.35">
      <c r="K23165" s="293"/>
      <c r="M23165" s="290"/>
    </row>
    <row r="23166" spans="11:13" x14ac:dyDescent="0.35">
      <c r="K23166" s="293"/>
      <c r="M23166" s="290"/>
    </row>
    <row r="23167" spans="11:13" x14ac:dyDescent="0.35">
      <c r="K23167" s="293"/>
      <c r="M23167" s="290"/>
    </row>
    <row r="23168" spans="11:13" x14ac:dyDescent="0.35">
      <c r="K23168" s="293"/>
      <c r="M23168" s="290"/>
    </row>
    <row r="23169" spans="11:13" x14ac:dyDescent="0.35">
      <c r="K23169" s="293"/>
      <c r="M23169" s="290"/>
    </row>
    <row r="23170" spans="11:13" x14ac:dyDescent="0.35">
      <c r="K23170" s="293"/>
      <c r="M23170" s="290"/>
    </row>
    <row r="23171" spans="11:13" x14ac:dyDescent="0.35">
      <c r="K23171" s="293"/>
      <c r="M23171" s="290"/>
    </row>
    <row r="23172" spans="11:13" x14ac:dyDescent="0.35">
      <c r="K23172" s="293"/>
      <c r="M23172" s="290"/>
    </row>
    <row r="23173" spans="11:13" x14ac:dyDescent="0.35">
      <c r="K23173" s="293"/>
      <c r="M23173" s="290"/>
    </row>
    <row r="23174" spans="11:13" x14ac:dyDescent="0.35">
      <c r="K23174" s="293"/>
      <c r="M23174" s="290"/>
    </row>
    <row r="23175" spans="11:13" x14ac:dyDescent="0.35">
      <c r="K23175" s="293"/>
      <c r="M23175" s="290"/>
    </row>
    <row r="23176" spans="11:13" x14ac:dyDescent="0.35">
      <c r="K23176" s="293"/>
      <c r="M23176" s="290"/>
    </row>
    <row r="23177" spans="11:13" x14ac:dyDescent="0.35">
      <c r="K23177" s="293"/>
      <c r="M23177" s="290"/>
    </row>
    <row r="23178" spans="11:13" x14ac:dyDescent="0.35">
      <c r="K23178" s="293"/>
      <c r="M23178" s="290"/>
    </row>
    <row r="23179" spans="11:13" x14ac:dyDescent="0.35">
      <c r="K23179" s="293"/>
      <c r="M23179" s="290"/>
    </row>
    <row r="23180" spans="11:13" x14ac:dyDescent="0.35">
      <c r="K23180" s="293"/>
      <c r="M23180" s="290"/>
    </row>
    <row r="23181" spans="11:13" x14ac:dyDescent="0.35">
      <c r="K23181" s="293"/>
      <c r="M23181" s="290"/>
    </row>
    <row r="23182" spans="11:13" x14ac:dyDescent="0.35">
      <c r="K23182" s="293"/>
      <c r="M23182" s="290"/>
    </row>
    <row r="23183" spans="11:13" x14ac:dyDescent="0.35">
      <c r="K23183" s="293"/>
      <c r="M23183" s="290"/>
    </row>
    <row r="23184" spans="11:13" x14ac:dyDescent="0.35">
      <c r="K23184" s="293"/>
      <c r="M23184" s="290"/>
    </row>
    <row r="23185" spans="11:13" x14ac:dyDescent="0.35">
      <c r="K23185" s="293"/>
      <c r="M23185" s="290"/>
    </row>
    <row r="23186" spans="11:13" x14ac:dyDescent="0.35">
      <c r="K23186" s="293"/>
      <c r="M23186" s="290"/>
    </row>
    <row r="23187" spans="11:13" x14ac:dyDescent="0.35">
      <c r="K23187" s="293"/>
      <c r="M23187" s="290"/>
    </row>
    <row r="23188" spans="11:13" x14ac:dyDescent="0.35">
      <c r="K23188" s="293"/>
      <c r="M23188" s="290"/>
    </row>
    <row r="23189" spans="11:13" x14ac:dyDescent="0.35">
      <c r="K23189" s="293"/>
      <c r="M23189" s="290"/>
    </row>
    <row r="23190" spans="11:13" x14ac:dyDescent="0.35">
      <c r="K23190" s="293"/>
      <c r="M23190" s="290"/>
    </row>
    <row r="23191" spans="11:13" x14ac:dyDescent="0.35">
      <c r="K23191" s="293"/>
      <c r="M23191" s="290"/>
    </row>
    <row r="23192" spans="11:13" x14ac:dyDescent="0.35">
      <c r="K23192" s="293"/>
      <c r="M23192" s="290"/>
    </row>
    <row r="23193" spans="11:13" x14ac:dyDescent="0.35">
      <c r="K23193" s="293"/>
      <c r="M23193" s="290"/>
    </row>
    <row r="23194" spans="11:13" x14ac:dyDescent="0.35">
      <c r="K23194" s="293"/>
      <c r="M23194" s="290"/>
    </row>
    <row r="23195" spans="11:13" x14ac:dyDescent="0.35">
      <c r="K23195" s="293"/>
      <c r="M23195" s="290"/>
    </row>
    <row r="23196" spans="11:13" x14ac:dyDescent="0.35">
      <c r="K23196" s="293"/>
      <c r="M23196" s="290"/>
    </row>
    <row r="23197" spans="11:13" x14ac:dyDescent="0.35">
      <c r="K23197" s="293"/>
      <c r="M23197" s="290"/>
    </row>
    <row r="23198" spans="11:13" x14ac:dyDescent="0.35">
      <c r="K23198" s="293"/>
      <c r="M23198" s="290"/>
    </row>
    <row r="23199" spans="11:13" x14ac:dyDescent="0.35">
      <c r="K23199" s="293"/>
      <c r="M23199" s="290"/>
    </row>
    <row r="23200" spans="11:13" x14ac:dyDescent="0.35">
      <c r="K23200" s="293"/>
      <c r="M23200" s="290"/>
    </row>
    <row r="23201" spans="11:13" x14ac:dyDescent="0.35">
      <c r="K23201" s="293"/>
      <c r="M23201" s="290"/>
    </row>
    <row r="23202" spans="11:13" x14ac:dyDescent="0.35">
      <c r="K23202" s="293"/>
      <c r="M23202" s="290"/>
    </row>
    <row r="23203" spans="11:13" x14ac:dyDescent="0.35">
      <c r="K23203" s="293"/>
      <c r="M23203" s="290"/>
    </row>
    <row r="23204" spans="11:13" x14ac:dyDescent="0.35">
      <c r="K23204" s="293"/>
      <c r="M23204" s="290"/>
    </row>
    <row r="23205" spans="11:13" x14ac:dyDescent="0.35">
      <c r="K23205" s="293"/>
      <c r="M23205" s="290"/>
    </row>
    <row r="23206" spans="11:13" x14ac:dyDescent="0.35">
      <c r="K23206" s="293"/>
      <c r="M23206" s="290"/>
    </row>
    <row r="23207" spans="11:13" x14ac:dyDescent="0.35">
      <c r="K23207" s="293"/>
      <c r="M23207" s="290"/>
    </row>
    <row r="23208" spans="11:13" x14ac:dyDescent="0.35">
      <c r="K23208" s="293"/>
      <c r="M23208" s="290"/>
    </row>
    <row r="23209" spans="11:13" x14ac:dyDescent="0.35">
      <c r="K23209" s="293"/>
      <c r="M23209" s="290"/>
    </row>
    <row r="23210" spans="11:13" x14ac:dyDescent="0.35">
      <c r="K23210" s="293"/>
      <c r="M23210" s="290"/>
    </row>
    <row r="23211" spans="11:13" x14ac:dyDescent="0.35">
      <c r="K23211" s="293"/>
      <c r="M23211" s="290"/>
    </row>
    <row r="23212" spans="11:13" x14ac:dyDescent="0.35">
      <c r="K23212" s="293"/>
      <c r="M23212" s="290"/>
    </row>
    <row r="23213" spans="11:13" x14ac:dyDescent="0.35">
      <c r="K23213" s="293"/>
      <c r="M23213" s="290"/>
    </row>
    <row r="23214" spans="11:13" x14ac:dyDescent="0.35">
      <c r="K23214" s="293"/>
      <c r="M23214" s="290"/>
    </row>
    <row r="23215" spans="11:13" x14ac:dyDescent="0.35">
      <c r="K23215" s="293"/>
      <c r="M23215" s="290"/>
    </row>
    <row r="23216" spans="11:13" x14ac:dyDescent="0.35">
      <c r="K23216" s="293"/>
      <c r="M23216" s="290"/>
    </row>
    <row r="23217" spans="11:13" x14ac:dyDescent="0.35">
      <c r="K23217" s="293"/>
      <c r="M23217" s="290"/>
    </row>
    <row r="23218" spans="11:13" x14ac:dyDescent="0.35">
      <c r="K23218" s="293"/>
      <c r="M23218" s="290"/>
    </row>
    <row r="23219" spans="11:13" x14ac:dyDescent="0.35">
      <c r="K23219" s="293"/>
      <c r="M23219" s="290"/>
    </row>
    <row r="23220" spans="11:13" x14ac:dyDescent="0.35">
      <c r="K23220" s="293"/>
      <c r="M23220" s="290"/>
    </row>
    <row r="23221" spans="11:13" x14ac:dyDescent="0.35">
      <c r="K23221" s="293"/>
      <c r="M23221" s="290"/>
    </row>
    <row r="23222" spans="11:13" x14ac:dyDescent="0.35">
      <c r="K23222" s="293"/>
      <c r="M23222" s="290"/>
    </row>
    <row r="23223" spans="11:13" x14ac:dyDescent="0.35">
      <c r="K23223" s="293"/>
      <c r="M23223" s="290"/>
    </row>
    <row r="23224" spans="11:13" x14ac:dyDescent="0.35">
      <c r="K23224" s="293"/>
      <c r="M23224" s="290"/>
    </row>
    <row r="23225" spans="11:13" x14ac:dyDescent="0.35">
      <c r="K23225" s="293"/>
      <c r="M23225" s="290"/>
    </row>
    <row r="23226" spans="11:13" x14ac:dyDescent="0.35">
      <c r="K23226" s="293"/>
      <c r="M23226" s="290"/>
    </row>
    <row r="23227" spans="11:13" x14ac:dyDescent="0.35">
      <c r="K23227" s="293"/>
      <c r="M23227" s="290"/>
    </row>
    <row r="23228" spans="11:13" x14ac:dyDescent="0.35">
      <c r="K23228" s="293"/>
      <c r="M23228" s="290"/>
    </row>
    <row r="23229" spans="11:13" x14ac:dyDescent="0.35">
      <c r="K23229" s="293"/>
      <c r="M23229" s="290"/>
    </row>
    <row r="23230" spans="11:13" x14ac:dyDescent="0.35">
      <c r="K23230" s="293"/>
      <c r="M23230" s="290"/>
    </row>
    <row r="23231" spans="11:13" x14ac:dyDescent="0.35">
      <c r="K23231" s="293"/>
      <c r="M23231" s="290"/>
    </row>
    <row r="23232" spans="11:13" x14ac:dyDescent="0.35">
      <c r="K23232" s="293"/>
      <c r="M23232" s="290"/>
    </row>
    <row r="23233" spans="11:13" x14ac:dyDescent="0.35">
      <c r="K23233" s="293"/>
      <c r="M23233" s="290"/>
    </row>
    <row r="23234" spans="11:13" x14ac:dyDescent="0.35">
      <c r="K23234" s="293"/>
      <c r="M23234" s="290"/>
    </row>
    <row r="23235" spans="11:13" x14ac:dyDescent="0.35">
      <c r="K23235" s="293"/>
      <c r="M23235" s="290"/>
    </row>
    <row r="23236" spans="11:13" x14ac:dyDescent="0.35">
      <c r="K23236" s="293"/>
      <c r="M23236" s="290"/>
    </row>
    <row r="23237" spans="11:13" x14ac:dyDescent="0.35">
      <c r="K23237" s="293"/>
      <c r="M23237" s="290"/>
    </row>
    <row r="23238" spans="11:13" x14ac:dyDescent="0.35">
      <c r="K23238" s="293"/>
      <c r="M23238" s="290"/>
    </row>
    <row r="23239" spans="11:13" x14ac:dyDescent="0.35">
      <c r="K23239" s="293"/>
      <c r="M23239" s="290"/>
    </row>
    <row r="23240" spans="11:13" x14ac:dyDescent="0.35">
      <c r="K23240" s="293"/>
      <c r="M23240" s="290"/>
    </row>
    <row r="23241" spans="11:13" x14ac:dyDescent="0.35">
      <c r="K23241" s="293"/>
      <c r="M23241" s="290"/>
    </row>
    <row r="23242" spans="11:13" x14ac:dyDescent="0.35">
      <c r="K23242" s="293"/>
      <c r="M23242" s="290"/>
    </row>
    <row r="23243" spans="11:13" x14ac:dyDescent="0.35">
      <c r="K23243" s="293"/>
      <c r="M23243" s="290"/>
    </row>
    <row r="23244" spans="11:13" x14ac:dyDescent="0.35">
      <c r="K23244" s="293"/>
      <c r="M23244" s="290"/>
    </row>
    <row r="23245" spans="11:13" x14ac:dyDescent="0.35">
      <c r="K23245" s="293"/>
      <c r="M23245" s="290"/>
    </row>
    <row r="23246" spans="11:13" x14ac:dyDescent="0.35">
      <c r="K23246" s="293"/>
      <c r="M23246" s="290"/>
    </row>
    <row r="23247" spans="11:13" x14ac:dyDescent="0.35">
      <c r="K23247" s="293"/>
      <c r="M23247" s="290"/>
    </row>
    <row r="23248" spans="11:13" x14ac:dyDescent="0.35">
      <c r="K23248" s="293"/>
      <c r="M23248" s="290"/>
    </row>
    <row r="23249" spans="11:13" x14ac:dyDescent="0.35">
      <c r="K23249" s="293"/>
      <c r="M23249" s="290"/>
    </row>
    <row r="23250" spans="11:13" x14ac:dyDescent="0.35">
      <c r="K23250" s="293"/>
      <c r="M23250" s="290"/>
    </row>
    <row r="23251" spans="11:13" x14ac:dyDescent="0.35">
      <c r="K23251" s="293"/>
      <c r="M23251" s="290"/>
    </row>
    <row r="23252" spans="11:13" x14ac:dyDescent="0.35">
      <c r="K23252" s="293"/>
      <c r="M23252" s="290"/>
    </row>
    <row r="23253" spans="11:13" x14ac:dyDescent="0.35">
      <c r="K23253" s="293"/>
      <c r="M23253" s="290"/>
    </row>
    <row r="23254" spans="11:13" x14ac:dyDescent="0.35">
      <c r="K23254" s="293"/>
      <c r="M23254" s="290"/>
    </row>
    <row r="23255" spans="11:13" x14ac:dyDescent="0.35">
      <c r="K23255" s="293"/>
      <c r="M23255" s="290"/>
    </row>
    <row r="23256" spans="11:13" x14ac:dyDescent="0.35">
      <c r="K23256" s="293"/>
      <c r="M23256" s="290"/>
    </row>
    <row r="23257" spans="11:13" x14ac:dyDescent="0.35">
      <c r="K23257" s="293"/>
      <c r="M23257" s="290"/>
    </row>
    <row r="23258" spans="11:13" x14ac:dyDescent="0.35">
      <c r="K23258" s="293"/>
      <c r="M23258" s="290"/>
    </row>
    <row r="23259" spans="11:13" x14ac:dyDescent="0.35">
      <c r="K23259" s="293"/>
      <c r="M23259" s="290"/>
    </row>
    <row r="23260" spans="11:13" x14ac:dyDescent="0.35">
      <c r="K23260" s="293"/>
      <c r="M23260" s="290"/>
    </row>
    <row r="23261" spans="11:13" x14ac:dyDescent="0.35">
      <c r="K23261" s="293"/>
      <c r="M23261" s="290"/>
    </row>
    <row r="23262" spans="11:13" x14ac:dyDescent="0.35">
      <c r="K23262" s="293"/>
      <c r="M23262" s="290"/>
    </row>
    <row r="23263" spans="11:13" x14ac:dyDescent="0.35">
      <c r="K23263" s="293"/>
      <c r="M23263" s="290"/>
    </row>
    <row r="23264" spans="11:13" x14ac:dyDescent="0.35">
      <c r="K23264" s="293"/>
      <c r="M23264" s="290"/>
    </row>
    <row r="23265" spans="11:13" x14ac:dyDescent="0.35">
      <c r="K23265" s="293"/>
      <c r="M23265" s="290"/>
    </row>
    <row r="23266" spans="11:13" x14ac:dyDescent="0.35">
      <c r="K23266" s="293"/>
      <c r="M23266" s="290"/>
    </row>
    <row r="23267" spans="11:13" x14ac:dyDescent="0.35">
      <c r="K23267" s="293"/>
      <c r="M23267" s="290"/>
    </row>
    <row r="23268" spans="11:13" x14ac:dyDescent="0.35">
      <c r="K23268" s="293"/>
      <c r="M23268" s="290"/>
    </row>
    <row r="23269" spans="11:13" x14ac:dyDescent="0.35">
      <c r="K23269" s="293"/>
      <c r="M23269" s="290"/>
    </row>
    <row r="23270" spans="11:13" x14ac:dyDescent="0.35">
      <c r="K23270" s="293"/>
      <c r="M23270" s="290"/>
    </row>
    <row r="23271" spans="11:13" x14ac:dyDescent="0.35">
      <c r="K23271" s="293"/>
      <c r="M23271" s="290"/>
    </row>
    <row r="23272" spans="11:13" x14ac:dyDescent="0.35">
      <c r="K23272" s="293"/>
      <c r="M23272" s="290"/>
    </row>
    <row r="23273" spans="11:13" x14ac:dyDescent="0.35">
      <c r="K23273" s="293"/>
      <c r="M23273" s="290"/>
    </row>
    <row r="23274" spans="11:13" x14ac:dyDescent="0.35">
      <c r="K23274" s="293"/>
      <c r="M23274" s="290"/>
    </row>
    <row r="23275" spans="11:13" x14ac:dyDescent="0.35">
      <c r="K23275" s="293"/>
      <c r="M23275" s="290"/>
    </row>
    <row r="23276" spans="11:13" x14ac:dyDescent="0.35">
      <c r="K23276" s="293"/>
      <c r="M23276" s="290"/>
    </row>
    <row r="23277" spans="11:13" x14ac:dyDescent="0.35">
      <c r="K23277" s="293"/>
      <c r="M23277" s="290"/>
    </row>
    <row r="23278" spans="11:13" x14ac:dyDescent="0.35">
      <c r="K23278" s="293"/>
      <c r="M23278" s="290"/>
    </row>
    <row r="23279" spans="11:13" x14ac:dyDescent="0.35">
      <c r="K23279" s="293"/>
      <c r="M23279" s="290"/>
    </row>
    <row r="23280" spans="11:13" x14ac:dyDescent="0.35">
      <c r="K23280" s="293"/>
      <c r="M23280" s="290"/>
    </row>
    <row r="23281" spans="11:13" x14ac:dyDescent="0.35">
      <c r="K23281" s="293"/>
      <c r="M23281" s="290"/>
    </row>
    <row r="23282" spans="11:13" x14ac:dyDescent="0.35">
      <c r="K23282" s="293"/>
      <c r="M23282" s="290"/>
    </row>
    <row r="23283" spans="11:13" x14ac:dyDescent="0.35">
      <c r="K23283" s="293"/>
      <c r="M23283" s="290"/>
    </row>
    <row r="23284" spans="11:13" x14ac:dyDescent="0.35">
      <c r="K23284" s="293"/>
      <c r="M23284" s="290"/>
    </row>
    <row r="23285" spans="11:13" x14ac:dyDescent="0.35">
      <c r="K23285" s="293"/>
      <c r="M23285" s="290"/>
    </row>
    <row r="23286" spans="11:13" x14ac:dyDescent="0.35">
      <c r="K23286" s="293"/>
      <c r="M23286" s="290"/>
    </row>
    <row r="23287" spans="11:13" x14ac:dyDescent="0.35">
      <c r="K23287" s="293"/>
      <c r="M23287" s="290"/>
    </row>
    <row r="23288" spans="11:13" x14ac:dyDescent="0.35">
      <c r="K23288" s="293"/>
      <c r="M23288" s="290"/>
    </row>
    <row r="23289" spans="11:13" x14ac:dyDescent="0.35">
      <c r="K23289" s="293"/>
      <c r="M23289" s="290"/>
    </row>
    <row r="23290" spans="11:13" x14ac:dyDescent="0.35">
      <c r="K23290" s="293"/>
      <c r="M23290" s="290"/>
    </row>
    <row r="23291" spans="11:13" x14ac:dyDescent="0.35">
      <c r="K23291" s="293"/>
      <c r="M23291" s="290"/>
    </row>
    <row r="23292" spans="11:13" x14ac:dyDescent="0.35">
      <c r="K23292" s="293"/>
      <c r="M23292" s="290"/>
    </row>
    <row r="23293" spans="11:13" x14ac:dyDescent="0.35">
      <c r="K23293" s="293"/>
      <c r="M23293" s="290"/>
    </row>
    <row r="23294" spans="11:13" x14ac:dyDescent="0.35">
      <c r="K23294" s="293"/>
      <c r="M23294" s="290"/>
    </row>
    <row r="23295" spans="11:13" x14ac:dyDescent="0.35">
      <c r="K23295" s="293"/>
      <c r="M23295" s="290"/>
    </row>
    <row r="23296" spans="11:13" x14ac:dyDescent="0.35">
      <c r="K23296" s="293"/>
      <c r="M23296" s="290"/>
    </row>
    <row r="23297" spans="11:13" x14ac:dyDescent="0.35">
      <c r="K23297" s="293"/>
      <c r="M23297" s="290"/>
    </row>
    <row r="23298" spans="11:13" x14ac:dyDescent="0.35">
      <c r="K23298" s="293"/>
      <c r="M23298" s="290"/>
    </row>
    <row r="23299" spans="11:13" x14ac:dyDescent="0.35">
      <c r="K23299" s="293"/>
      <c r="M23299" s="290"/>
    </row>
    <row r="23300" spans="11:13" x14ac:dyDescent="0.35">
      <c r="K23300" s="293"/>
      <c r="M23300" s="290"/>
    </row>
    <row r="23301" spans="11:13" x14ac:dyDescent="0.35">
      <c r="K23301" s="293"/>
      <c r="M23301" s="290"/>
    </row>
    <row r="23302" spans="11:13" x14ac:dyDescent="0.35">
      <c r="K23302" s="293"/>
      <c r="M23302" s="290"/>
    </row>
    <row r="23303" spans="11:13" x14ac:dyDescent="0.35">
      <c r="K23303" s="293"/>
      <c r="M23303" s="290"/>
    </row>
    <row r="23304" spans="11:13" x14ac:dyDescent="0.35">
      <c r="K23304" s="293"/>
      <c r="M23304" s="290"/>
    </row>
    <row r="23305" spans="11:13" x14ac:dyDescent="0.35">
      <c r="K23305" s="293"/>
      <c r="M23305" s="290"/>
    </row>
    <row r="23306" spans="11:13" x14ac:dyDescent="0.35">
      <c r="K23306" s="293"/>
      <c r="M23306" s="290"/>
    </row>
    <row r="23307" spans="11:13" x14ac:dyDescent="0.35">
      <c r="K23307" s="293"/>
      <c r="M23307" s="290"/>
    </row>
    <row r="23308" spans="11:13" x14ac:dyDescent="0.35">
      <c r="K23308" s="293"/>
      <c r="M23308" s="290"/>
    </row>
    <row r="23309" spans="11:13" x14ac:dyDescent="0.35">
      <c r="K23309" s="293"/>
      <c r="M23309" s="290"/>
    </row>
    <row r="23310" spans="11:13" x14ac:dyDescent="0.35">
      <c r="K23310" s="293"/>
      <c r="M23310" s="290"/>
    </row>
    <row r="23311" spans="11:13" x14ac:dyDescent="0.35">
      <c r="K23311" s="293"/>
      <c r="M23311" s="290"/>
    </row>
    <row r="23312" spans="11:13" x14ac:dyDescent="0.35">
      <c r="K23312" s="293"/>
      <c r="M23312" s="290"/>
    </row>
    <row r="23313" spans="11:13" x14ac:dyDescent="0.35">
      <c r="K23313" s="293"/>
      <c r="M23313" s="290"/>
    </row>
    <row r="23314" spans="11:13" x14ac:dyDescent="0.35">
      <c r="K23314" s="293"/>
      <c r="M23314" s="290"/>
    </row>
    <row r="23315" spans="11:13" x14ac:dyDescent="0.35">
      <c r="K23315" s="293"/>
      <c r="M23315" s="290"/>
    </row>
    <row r="23316" spans="11:13" x14ac:dyDescent="0.35">
      <c r="K23316" s="293"/>
      <c r="M23316" s="290"/>
    </row>
    <row r="23317" spans="11:13" x14ac:dyDescent="0.35">
      <c r="K23317" s="293"/>
      <c r="M23317" s="290"/>
    </row>
    <row r="23318" spans="11:13" x14ac:dyDescent="0.35">
      <c r="K23318" s="293"/>
      <c r="M23318" s="290"/>
    </row>
    <row r="23319" spans="11:13" x14ac:dyDescent="0.35">
      <c r="K23319" s="293"/>
      <c r="M23319" s="290"/>
    </row>
    <row r="23320" spans="11:13" x14ac:dyDescent="0.35">
      <c r="K23320" s="293"/>
      <c r="M23320" s="290"/>
    </row>
    <row r="23321" spans="11:13" x14ac:dyDescent="0.35">
      <c r="K23321" s="293"/>
      <c r="M23321" s="290"/>
    </row>
    <row r="23322" spans="11:13" x14ac:dyDescent="0.35">
      <c r="K23322" s="293"/>
      <c r="M23322" s="290"/>
    </row>
    <row r="23323" spans="11:13" x14ac:dyDescent="0.35">
      <c r="K23323" s="293"/>
      <c r="M23323" s="290"/>
    </row>
    <row r="23324" spans="11:13" x14ac:dyDescent="0.35">
      <c r="K23324" s="293"/>
      <c r="M23324" s="290"/>
    </row>
    <row r="23325" spans="11:13" x14ac:dyDescent="0.35">
      <c r="K23325" s="293"/>
      <c r="M23325" s="290"/>
    </row>
    <row r="23326" spans="11:13" x14ac:dyDescent="0.35">
      <c r="K23326" s="293"/>
      <c r="M23326" s="290"/>
    </row>
    <row r="23327" spans="11:13" x14ac:dyDescent="0.35">
      <c r="K23327" s="293"/>
      <c r="M23327" s="290"/>
    </row>
    <row r="23328" spans="11:13" x14ac:dyDescent="0.35">
      <c r="K23328" s="293"/>
      <c r="M23328" s="290"/>
    </row>
    <row r="23329" spans="11:13" x14ac:dyDescent="0.35">
      <c r="K23329" s="293"/>
      <c r="M23329" s="290"/>
    </row>
    <row r="23330" spans="11:13" x14ac:dyDescent="0.35">
      <c r="K23330" s="293"/>
      <c r="M23330" s="290"/>
    </row>
    <row r="23331" spans="11:13" x14ac:dyDescent="0.35">
      <c r="K23331" s="293"/>
      <c r="M23331" s="290"/>
    </row>
    <row r="23332" spans="11:13" x14ac:dyDescent="0.35">
      <c r="K23332" s="293"/>
      <c r="M23332" s="290"/>
    </row>
    <row r="23333" spans="11:13" x14ac:dyDescent="0.35">
      <c r="K23333" s="293"/>
      <c r="M23333" s="290"/>
    </row>
    <row r="23334" spans="11:13" x14ac:dyDescent="0.35">
      <c r="K23334" s="293"/>
      <c r="M23334" s="290"/>
    </row>
    <row r="23335" spans="11:13" x14ac:dyDescent="0.35">
      <c r="K23335" s="293"/>
      <c r="M23335" s="290"/>
    </row>
    <row r="23336" spans="11:13" x14ac:dyDescent="0.35">
      <c r="K23336" s="293"/>
      <c r="M23336" s="290"/>
    </row>
    <row r="23337" spans="11:13" x14ac:dyDescent="0.35">
      <c r="K23337" s="293"/>
      <c r="M23337" s="290"/>
    </row>
    <row r="23338" spans="11:13" x14ac:dyDescent="0.35">
      <c r="K23338" s="293"/>
      <c r="M23338" s="290"/>
    </row>
    <row r="23339" spans="11:13" x14ac:dyDescent="0.35">
      <c r="K23339" s="293"/>
      <c r="M23339" s="290"/>
    </row>
    <row r="23340" spans="11:13" x14ac:dyDescent="0.35">
      <c r="K23340" s="293"/>
      <c r="M23340" s="290"/>
    </row>
    <row r="23341" spans="11:13" x14ac:dyDescent="0.35">
      <c r="K23341" s="293"/>
      <c r="M23341" s="290"/>
    </row>
    <row r="23342" spans="11:13" x14ac:dyDescent="0.35">
      <c r="K23342" s="293"/>
      <c r="M23342" s="290"/>
    </row>
    <row r="23343" spans="11:13" x14ac:dyDescent="0.35">
      <c r="K23343" s="293"/>
      <c r="M23343" s="290"/>
    </row>
    <row r="23344" spans="11:13" x14ac:dyDescent="0.35">
      <c r="K23344" s="293"/>
      <c r="M23344" s="290"/>
    </row>
    <row r="23345" spans="11:13" x14ac:dyDescent="0.35">
      <c r="K23345" s="293"/>
      <c r="M23345" s="290"/>
    </row>
    <row r="23346" spans="11:13" x14ac:dyDescent="0.35">
      <c r="K23346" s="293"/>
      <c r="M23346" s="290"/>
    </row>
    <row r="23347" spans="11:13" x14ac:dyDescent="0.35">
      <c r="K23347" s="293"/>
      <c r="M23347" s="290"/>
    </row>
    <row r="23348" spans="11:13" x14ac:dyDescent="0.35">
      <c r="K23348" s="293"/>
      <c r="M23348" s="290"/>
    </row>
    <row r="23349" spans="11:13" x14ac:dyDescent="0.35">
      <c r="K23349" s="293"/>
      <c r="M23349" s="290"/>
    </row>
    <row r="23350" spans="11:13" x14ac:dyDescent="0.35">
      <c r="K23350" s="293"/>
      <c r="M23350" s="290"/>
    </row>
    <row r="23351" spans="11:13" x14ac:dyDescent="0.35">
      <c r="K23351" s="293"/>
      <c r="M23351" s="290"/>
    </row>
    <row r="23352" spans="11:13" x14ac:dyDescent="0.35">
      <c r="K23352" s="293"/>
      <c r="M23352" s="290"/>
    </row>
    <row r="23353" spans="11:13" x14ac:dyDescent="0.35">
      <c r="K23353" s="293"/>
      <c r="M23353" s="290"/>
    </row>
    <row r="23354" spans="11:13" x14ac:dyDescent="0.35">
      <c r="K23354" s="293"/>
      <c r="M23354" s="290"/>
    </row>
    <row r="23355" spans="11:13" x14ac:dyDescent="0.35">
      <c r="K23355" s="293"/>
      <c r="M23355" s="290"/>
    </row>
    <row r="23356" spans="11:13" x14ac:dyDescent="0.35">
      <c r="K23356" s="293"/>
      <c r="M23356" s="290"/>
    </row>
    <row r="23357" spans="11:13" x14ac:dyDescent="0.35">
      <c r="K23357" s="293"/>
      <c r="M23357" s="290"/>
    </row>
    <row r="23358" spans="11:13" x14ac:dyDescent="0.35">
      <c r="K23358" s="293"/>
      <c r="M23358" s="290"/>
    </row>
    <row r="23359" spans="11:13" x14ac:dyDescent="0.35">
      <c r="K23359" s="293"/>
      <c r="M23359" s="290"/>
    </row>
    <row r="23360" spans="11:13" x14ac:dyDescent="0.35">
      <c r="K23360" s="293"/>
      <c r="M23360" s="290"/>
    </row>
    <row r="23361" spans="11:13" x14ac:dyDescent="0.35">
      <c r="K23361" s="293"/>
      <c r="M23361" s="290"/>
    </row>
    <row r="23362" spans="11:13" x14ac:dyDescent="0.35">
      <c r="K23362" s="293"/>
      <c r="M23362" s="290"/>
    </row>
    <row r="23363" spans="11:13" x14ac:dyDescent="0.35">
      <c r="K23363" s="293"/>
      <c r="M23363" s="290"/>
    </row>
    <row r="23364" spans="11:13" x14ac:dyDescent="0.35">
      <c r="K23364" s="293"/>
      <c r="M23364" s="290"/>
    </row>
    <row r="23365" spans="11:13" x14ac:dyDescent="0.35">
      <c r="K23365" s="293"/>
      <c r="M23365" s="290"/>
    </row>
    <row r="23366" spans="11:13" x14ac:dyDescent="0.35">
      <c r="K23366" s="293"/>
      <c r="M23366" s="290"/>
    </row>
    <row r="23367" spans="11:13" x14ac:dyDescent="0.35">
      <c r="K23367" s="293"/>
      <c r="M23367" s="290"/>
    </row>
    <row r="23368" spans="11:13" x14ac:dyDescent="0.35">
      <c r="K23368" s="293"/>
      <c r="M23368" s="290"/>
    </row>
    <row r="23369" spans="11:13" x14ac:dyDescent="0.35">
      <c r="K23369" s="293"/>
      <c r="M23369" s="290"/>
    </row>
    <row r="23370" spans="11:13" x14ac:dyDescent="0.35">
      <c r="K23370" s="293"/>
      <c r="M23370" s="290"/>
    </row>
    <row r="23371" spans="11:13" x14ac:dyDescent="0.35">
      <c r="K23371" s="293"/>
      <c r="M23371" s="290"/>
    </row>
    <row r="23372" spans="11:13" x14ac:dyDescent="0.35">
      <c r="K23372" s="293"/>
      <c r="M23372" s="290"/>
    </row>
    <row r="23373" spans="11:13" x14ac:dyDescent="0.35">
      <c r="K23373" s="293"/>
      <c r="M23373" s="290"/>
    </row>
    <row r="23374" spans="11:13" x14ac:dyDescent="0.35">
      <c r="K23374" s="293"/>
      <c r="M23374" s="290"/>
    </row>
    <row r="23375" spans="11:13" x14ac:dyDescent="0.35">
      <c r="K23375" s="293"/>
      <c r="M23375" s="290"/>
    </row>
    <row r="23376" spans="11:13" x14ac:dyDescent="0.35">
      <c r="K23376" s="293"/>
      <c r="M23376" s="290"/>
    </row>
    <row r="23377" spans="11:13" x14ac:dyDescent="0.35">
      <c r="K23377" s="293"/>
      <c r="M23377" s="290"/>
    </row>
    <row r="23378" spans="11:13" x14ac:dyDescent="0.35">
      <c r="K23378" s="293"/>
      <c r="M23378" s="290"/>
    </row>
    <row r="23379" spans="11:13" x14ac:dyDescent="0.35">
      <c r="K23379" s="293"/>
      <c r="M23379" s="290"/>
    </row>
    <row r="23380" spans="11:13" x14ac:dyDescent="0.35">
      <c r="K23380" s="293"/>
      <c r="M23380" s="290"/>
    </row>
    <row r="23381" spans="11:13" x14ac:dyDescent="0.35">
      <c r="K23381" s="293"/>
      <c r="M23381" s="290"/>
    </row>
    <row r="23382" spans="11:13" x14ac:dyDescent="0.35">
      <c r="K23382" s="293"/>
      <c r="M23382" s="290"/>
    </row>
    <row r="23383" spans="11:13" x14ac:dyDescent="0.35">
      <c r="K23383" s="293"/>
      <c r="M23383" s="290"/>
    </row>
    <row r="23384" spans="11:13" x14ac:dyDescent="0.35">
      <c r="K23384" s="293"/>
      <c r="M23384" s="290"/>
    </row>
    <row r="23385" spans="11:13" x14ac:dyDescent="0.35">
      <c r="K23385" s="293"/>
      <c r="M23385" s="290"/>
    </row>
    <row r="23386" spans="11:13" x14ac:dyDescent="0.35">
      <c r="K23386" s="293"/>
      <c r="M23386" s="290"/>
    </row>
    <row r="23387" spans="11:13" x14ac:dyDescent="0.35">
      <c r="K23387" s="293"/>
      <c r="M23387" s="290"/>
    </row>
    <row r="23388" spans="11:13" x14ac:dyDescent="0.35">
      <c r="K23388" s="293"/>
      <c r="M23388" s="290"/>
    </row>
    <row r="23389" spans="11:13" x14ac:dyDescent="0.35">
      <c r="K23389" s="293"/>
      <c r="M23389" s="290"/>
    </row>
    <row r="23390" spans="11:13" x14ac:dyDescent="0.35">
      <c r="K23390" s="293"/>
      <c r="M23390" s="290"/>
    </row>
    <row r="23391" spans="11:13" x14ac:dyDescent="0.35">
      <c r="K23391" s="293"/>
      <c r="M23391" s="290"/>
    </row>
    <row r="23392" spans="11:13" x14ac:dyDescent="0.35">
      <c r="K23392" s="293"/>
      <c r="M23392" s="290"/>
    </row>
    <row r="23393" spans="11:13" x14ac:dyDescent="0.35">
      <c r="K23393" s="293"/>
      <c r="M23393" s="290"/>
    </row>
    <row r="23394" spans="11:13" x14ac:dyDescent="0.35">
      <c r="K23394" s="293"/>
      <c r="M23394" s="290"/>
    </row>
    <row r="23395" spans="11:13" x14ac:dyDescent="0.35">
      <c r="K23395" s="293"/>
      <c r="M23395" s="290"/>
    </row>
    <row r="23396" spans="11:13" x14ac:dyDescent="0.35">
      <c r="K23396" s="293"/>
      <c r="M23396" s="290"/>
    </row>
    <row r="23397" spans="11:13" x14ac:dyDescent="0.35">
      <c r="K23397" s="293"/>
      <c r="M23397" s="290"/>
    </row>
    <row r="23398" spans="11:13" x14ac:dyDescent="0.35">
      <c r="K23398" s="293"/>
      <c r="M23398" s="290"/>
    </row>
    <row r="23399" spans="11:13" x14ac:dyDescent="0.35">
      <c r="K23399" s="293"/>
      <c r="M23399" s="290"/>
    </row>
    <row r="23400" spans="11:13" x14ac:dyDescent="0.35">
      <c r="K23400" s="293"/>
      <c r="M23400" s="290"/>
    </row>
    <row r="23401" spans="11:13" x14ac:dyDescent="0.35">
      <c r="K23401" s="293"/>
      <c r="M23401" s="290"/>
    </row>
    <row r="23402" spans="11:13" x14ac:dyDescent="0.35">
      <c r="K23402" s="293"/>
      <c r="M23402" s="290"/>
    </row>
    <row r="23403" spans="11:13" x14ac:dyDescent="0.35">
      <c r="K23403" s="293"/>
      <c r="M23403" s="290"/>
    </row>
    <row r="23404" spans="11:13" x14ac:dyDescent="0.35">
      <c r="K23404" s="293"/>
      <c r="M23404" s="290"/>
    </row>
    <row r="23405" spans="11:13" x14ac:dyDescent="0.35">
      <c r="K23405" s="293"/>
      <c r="M23405" s="290"/>
    </row>
    <row r="23406" spans="11:13" x14ac:dyDescent="0.35">
      <c r="K23406" s="293"/>
      <c r="M23406" s="290"/>
    </row>
    <row r="23407" spans="11:13" x14ac:dyDescent="0.35">
      <c r="K23407" s="293"/>
      <c r="M23407" s="290"/>
    </row>
    <row r="23408" spans="11:13" x14ac:dyDescent="0.35">
      <c r="K23408" s="293"/>
      <c r="M23408" s="290"/>
    </row>
    <row r="23409" spans="11:13" x14ac:dyDescent="0.35">
      <c r="K23409" s="293"/>
      <c r="M23409" s="290"/>
    </row>
    <row r="23410" spans="11:13" x14ac:dyDescent="0.35">
      <c r="K23410" s="293"/>
      <c r="M23410" s="290"/>
    </row>
    <row r="23411" spans="11:13" x14ac:dyDescent="0.35">
      <c r="K23411" s="293"/>
      <c r="M23411" s="290"/>
    </row>
    <row r="23412" spans="11:13" x14ac:dyDescent="0.35">
      <c r="K23412" s="293"/>
      <c r="M23412" s="290"/>
    </row>
    <row r="23413" spans="11:13" x14ac:dyDescent="0.35">
      <c r="K23413" s="293"/>
      <c r="M23413" s="290"/>
    </row>
    <row r="23414" spans="11:13" x14ac:dyDescent="0.35">
      <c r="K23414" s="293"/>
      <c r="M23414" s="290"/>
    </row>
    <row r="23415" spans="11:13" x14ac:dyDescent="0.35">
      <c r="K23415" s="293"/>
      <c r="M23415" s="290"/>
    </row>
    <row r="23416" spans="11:13" x14ac:dyDescent="0.35">
      <c r="K23416" s="293"/>
      <c r="M23416" s="290"/>
    </row>
    <row r="23417" spans="11:13" x14ac:dyDescent="0.35">
      <c r="K23417" s="293"/>
      <c r="M23417" s="290"/>
    </row>
    <row r="23418" spans="11:13" x14ac:dyDescent="0.35">
      <c r="K23418" s="293"/>
      <c r="M23418" s="290"/>
    </row>
    <row r="23419" spans="11:13" x14ac:dyDescent="0.35">
      <c r="K23419" s="293"/>
      <c r="M23419" s="290"/>
    </row>
    <row r="23420" spans="11:13" x14ac:dyDescent="0.35">
      <c r="K23420" s="293"/>
      <c r="M23420" s="290"/>
    </row>
    <row r="23421" spans="11:13" x14ac:dyDescent="0.35">
      <c r="K23421" s="293"/>
      <c r="M23421" s="290"/>
    </row>
    <row r="23422" spans="11:13" x14ac:dyDescent="0.35">
      <c r="K23422" s="293"/>
      <c r="M23422" s="290"/>
    </row>
    <row r="23423" spans="11:13" x14ac:dyDescent="0.35">
      <c r="K23423" s="293"/>
      <c r="M23423" s="290"/>
    </row>
    <row r="23424" spans="11:13" x14ac:dyDescent="0.35">
      <c r="K23424" s="293"/>
      <c r="M23424" s="290"/>
    </row>
    <row r="23425" spans="11:13" x14ac:dyDescent="0.35">
      <c r="K23425" s="293"/>
      <c r="M23425" s="290"/>
    </row>
    <row r="23426" spans="11:13" x14ac:dyDescent="0.35">
      <c r="K23426" s="293"/>
      <c r="M23426" s="290"/>
    </row>
    <row r="23427" spans="11:13" x14ac:dyDescent="0.35">
      <c r="K23427" s="293"/>
      <c r="M23427" s="290"/>
    </row>
    <row r="23428" spans="11:13" x14ac:dyDescent="0.35">
      <c r="K23428" s="293"/>
      <c r="M23428" s="290"/>
    </row>
    <row r="23429" spans="11:13" x14ac:dyDescent="0.35">
      <c r="K23429" s="293"/>
      <c r="M23429" s="290"/>
    </row>
    <row r="23430" spans="11:13" x14ac:dyDescent="0.35">
      <c r="K23430" s="293"/>
      <c r="M23430" s="290"/>
    </row>
    <row r="23431" spans="11:13" x14ac:dyDescent="0.35">
      <c r="K23431" s="293"/>
      <c r="M23431" s="290"/>
    </row>
    <row r="23432" spans="11:13" x14ac:dyDescent="0.35">
      <c r="K23432" s="293"/>
      <c r="M23432" s="290"/>
    </row>
    <row r="23433" spans="11:13" x14ac:dyDescent="0.35">
      <c r="K23433" s="293"/>
      <c r="M23433" s="290"/>
    </row>
    <row r="23434" spans="11:13" x14ac:dyDescent="0.35">
      <c r="K23434" s="293"/>
      <c r="M23434" s="290"/>
    </row>
    <row r="23435" spans="11:13" x14ac:dyDescent="0.35">
      <c r="K23435" s="293"/>
      <c r="M23435" s="290"/>
    </row>
    <row r="23436" spans="11:13" x14ac:dyDescent="0.35">
      <c r="K23436" s="293"/>
      <c r="M23436" s="290"/>
    </row>
    <row r="23437" spans="11:13" x14ac:dyDescent="0.35">
      <c r="K23437" s="293"/>
      <c r="M23437" s="290"/>
    </row>
    <row r="23438" spans="11:13" x14ac:dyDescent="0.35">
      <c r="K23438" s="293"/>
      <c r="M23438" s="290"/>
    </row>
    <row r="23439" spans="11:13" x14ac:dyDescent="0.35">
      <c r="K23439" s="293"/>
      <c r="M23439" s="290"/>
    </row>
    <row r="23440" spans="11:13" x14ac:dyDescent="0.35">
      <c r="K23440" s="293"/>
      <c r="M23440" s="290"/>
    </row>
    <row r="23441" spans="11:13" x14ac:dyDescent="0.35">
      <c r="K23441" s="293"/>
      <c r="M23441" s="290"/>
    </row>
    <row r="23442" spans="11:13" x14ac:dyDescent="0.35">
      <c r="K23442" s="293"/>
      <c r="M23442" s="290"/>
    </row>
    <row r="23443" spans="11:13" x14ac:dyDescent="0.35">
      <c r="K23443" s="293"/>
      <c r="M23443" s="290"/>
    </row>
    <row r="23444" spans="11:13" x14ac:dyDescent="0.35">
      <c r="K23444" s="293"/>
      <c r="M23444" s="290"/>
    </row>
    <row r="23445" spans="11:13" x14ac:dyDescent="0.35">
      <c r="K23445" s="293"/>
      <c r="M23445" s="290"/>
    </row>
    <row r="23446" spans="11:13" x14ac:dyDescent="0.35">
      <c r="K23446" s="293"/>
      <c r="M23446" s="290"/>
    </row>
    <row r="23447" spans="11:13" x14ac:dyDescent="0.35">
      <c r="K23447" s="293"/>
      <c r="M23447" s="290"/>
    </row>
    <row r="23448" spans="11:13" x14ac:dyDescent="0.35">
      <c r="K23448" s="293"/>
      <c r="M23448" s="290"/>
    </row>
    <row r="23449" spans="11:13" x14ac:dyDescent="0.35">
      <c r="K23449" s="293"/>
      <c r="M23449" s="290"/>
    </row>
    <row r="23450" spans="11:13" x14ac:dyDescent="0.35">
      <c r="K23450" s="293"/>
      <c r="M23450" s="290"/>
    </row>
    <row r="23451" spans="11:13" x14ac:dyDescent="0.35">
      <c r="K23451" s="293"/>
      <c r="M23451" s="290"/>
    </row>
    <row r="23452" spans="11:13" x14ac:dyDescent="0.35">
      <c r="K23452" s="293"/>
      <c r="M23452" s="290"/>
    </row>
    <row r="23453" spans="11:13" x14ac:dyDescent="0.35">
      <c r="K23453" s="293"/>
      <c r="M23453" s="290"/>
    </row>
    <row r="23454" spans="11:13" x14ac:dyDescent="0.35">
      <c r="K23454" s="293"/>
      <c r="M23454" s="290"/>
    </row>
    <row r="23455" spans="11:13" x14ac:dyDescent="0.35">
      <c r="K23455" s="293"/>
      <c r="M23455" s="290"/>
    </row>
    <row r="23456" spans="11:13" x14ac:dyDescent="0.35">
      <c r="K23456" s="293"/>
      <c r="M23456" s="290"/>
    </row>
    <row r="23457" spans="11:13" x14ac:dyDescent="0.35">
      <c r="K23457" s="293"/>
      <c r="M23457" s="290"/>
    </row>
    <row r="23458" spans="11:13" x14ac:dyDescent="0.35">
      <c r="K23458" s="293"/>
      <c r="M23458" s="290"/>
    </row>
    <row r="23459" spans="11:13" x14ac:dyDescent="0.35">
      <c r="K23459" s="293"/>
      <c r="M23459" s="290"/>
    </row>
    <row r="23460" spans="11:13" x14ac:dyDescent="0.35">
      <c r="K23460" s="293"/>
      <c r="M23460" s="290"/>
    </row>
    <row r="23461" spans="11:13" x14ac:dyDescent="0.35">
      <c r="K23461" s="293"/>
      <c r="M23461" s="290"/>
    </row>
    <row r="23462" spans="11:13" x14ac:dyDescent="0.35">
      <c r="K23462" s="293"/>
      <c r="M23462" s="290"/>
    </row>
    <row r="23463" spans="11:13" x14ac:dyDescent="0.35">
      <c r="K23463" s="293"/>
      <c r="M23463" s="290"/>
    </row>
    <row r="23464" spans="11:13" x14ac:dyDescent="0.35">
      <c r="K23464" s="293"/>
      <c r="M23464" s="290"/>
    </row>
    <row r="23465" spans="11:13" x14ac:dyDescent="0.35">
      <c r="K23465" s="293"/>
      <c r="M23465" s="290"/>
    </row>
    <row r="23466" spans="11:13" x14ac:dyDescent="0.35">
      <c r="K23466" s="293"/>
      <c r="M23466" s="290"/>
    </row>
    <row r="23467" spans="11:13" x14ac:dyDescent="0.35">
      <c r="K23467" s="293"/>
      <c r="M23467" s="290"/>
    </row>
    <row r="23468" spans="11:13" x14ac:dyDescent="0.35">
      <c r="K23468" s="293"/>
      <c r="M23468" s="290"/>
    </row>
    <row r="23469" spans="11:13" x14ac:dyDescent="0.35">
      <c r="K23469" s="293"/>
      <c r="M23469" s="290"/>
    </row>
    <row r="23470" spans="11:13" x14ac:dyDescent="0.35">
      <c r="K23470" s="293"/>
      <c r="M23470" s="290"/>
    </row>
    <row r="23471" spans="11:13" x14ac:dyDescent="0.35">
      <c r="K23471" s="293"/>
      <c r="M23471" s="290"/>
    </row>
    <row r="23472" spans="11:13" x14ac:dyDescent="0.35">
      <c r="K23472" s="293"/>
      <c r="M23472" s="290"/>
    </row>
    <row r="23473" spans="11:13" x14ac:dyDescent="0.35">
      <c r="K23473" s="293"/>
      <c r="M23473" s="290"/>
    </row>
    <row r="23474" spans="11:13" x14ac:dyDescent="0.35">
      <c r="K23474" s="293"/>
      <c r="M23474" s="290"/>
    </row>
    <row r="23475" spans="11:13" x14ac:dyDescent="0.35">
      <c r="K23475" s="293"/>
      <c r="M23475" s="290"/>
    </row>
    <row r="23476" spans="11:13" x14ac:dyDescent="0.35">
      <c r="K23476" s="293"/>
      <c r="M23476" s="290"/>
    </row>
    <row r="23477" spans="11:13" x14ac:dyDescent="0.35">
      <c r="K23477" s="293"/>
      <c r="M23477" s="290"/>
    </row>
    <row r="23478" spans="11:13" x14ac:dyDescent="0.35">
      <c r="K23478" s="293"/>
      <c r="M23478" s="290"/>
    </row>
    <row r="23479" spans="11:13" x14ac:dyDescent="0.35">
      <c r="K23479" s="293"/>
      <c r="M23479" s="290"/>
    </row>
    <row r="23480" spans="11:13" x14ac:dyDescent="0.35">
      <c r="K23480" s="293"/>
      <c r="M23480" s="290"/>
    </row>
    <row r="23481" spans="11:13" x14ac:dyDescent="0.35">
      <c r="K23481" s="293"/>
      <c r="M23481" s="290"/>
    </row>
    <row r="23482" spans="11:13" x14ac:dyDescent="0.35">
      <c r="K23482" s="293"/>
      <c r="M23482" s="290"/>
    </row>
    <row r="23483" spans="11:13" x14ac:dyDescent="0.35">
      <c r="K23483" s="293"/>
      <c r="M23483" s="290"/>
    </row>
    <row r="23484" spans="11:13" x14ac:dyDescent="0.35">
      <c r="K23484" s="293"/>
      <c r="M23484" s="290"/>
    </row>
    <row r="23485" spans="11:13" x14ac:dyDescent="0.35">
      <c r="K23485" s="293"/>
      <c r="M23485" s="290"/>
    </row>
    <row r="23486" spans="11:13" x14ac:dyDescent="0.35">
      <c r="K23486" s="293"/>
      <c r="M23486" s="290"/>
    </row>
    <row r="23487" spans="11:13" x14ac:dyDescent="0.35">
      <c r="K23487" s="293"/>
      <c r="M23487" s="290"/>
    </row>
    <row r="23488" spans="11:13" x14ac:dyDescent="0.35">
      <c r="K23488" s="293"/>
      <c r="M23488" s="290"/>
    </row>
    <row r="23489" spans="11:13" x14ac:dyDescent="0.35">
      <c r="K23489" s="293"/>
      <c r="M23489" s="290"/>
    </row>
    <row r="23490" spans="11:13" x14ac:dyDescent="0.35">
      <c r="K23490" s="293"/>
      <c r="M23490" s="290"/>
    </row>
    <row r="23491" spans="11:13" x14ac:dyDescent="0.35">
      <c r="K23491" s="293"/>
      <c r="M23491" s="290"/>
    </row>
    <row r="23492" spans="11:13" x14ac:dyDescent="0.35">
      <c r="K23492" s="293"/>
      <c r="M23492" s="290"/>
    </row>
    <row r="23493" spans="11:13" x14ac:dyDescent="0.35">
      <c r="K23493" s="293"/>
      <c r="M23493" s="290"/>
    </row>
    <row r="23494" spans="11:13" x14ac:dyDescent="0.35">
      <c r="K23494" s="293"/>
      <c r="M23494" s="290"/>
    </row>
    <row r="23495" spans="11:13" x14ac:dyDescent="0.35">
      <c r="K23495" s="293"/>
      <c r="M23495" s="290"/>
    </row>
    <row r="23496" spans="11:13" x14ac:dyDescent="0.35">
      <c r="K23496" s="293"/>
      <c r="M23496" s="290"/>
    </row>
    <row r="23497" spans="11:13" x14ac:dyDescent="0.35">
      <c r="K23497" s="293"/>
      <c r="M23497" s="290"/>
    </row>
    <row r="23498" spans="11:13" x14ac:dyDescent="0.35">
      <c r="K23498" s="293"/>
      <c r="M23498" s="290"/>
    </row>
    <row r="23499" spans="11:13" x14ac:dyDescent="0.35">
      <c r="K23499" s="293"/>
      <c r="M23499" s="290"/>
    </row>
    <row r="23500" spans="11:13" x14ac:dyDescent="0.35">
      <c r="K23500" s="293"/>
      <c r="M23500" s="290"/>
    </row>
    <row r="23501" spans="11:13" x14ac:dyDescent="0.35">
      <c r="K23501" s="293"/>
      <c r="M23501" s="290"/>
    </row>
    <row r="23502" spans="11:13" x14ac:dyDescent="0.35">
      <c r="K23502" s="293"/>
      <c r="M23502" s="290"/>
    </row>
    <row r="23503" spans="11:13" x14ac:dyDescent="0.35">
      <c r="K23503" s="293"/>
      <c r="M23503" s="290"/>
    </row>
    <row r="23504" spans="11:13" x14ac:dyDescent="0.35">
      <c r="K23504" s="293"/>
      <c r="M23504" s="290"/>
    </row>
    <row r="23505" spans="11:13" x14ac:dyDescent="0.35">
      <c r="K23505" s="293"/>
      <c r="M23505" s="290"/>
    </row>
    <row r="23506" spans="11:13" x14ac:dyDescent="0.35">
      <c r="K23506" s="293"/>
      <c r="M23506" s="290"/>
    </row>
    <row r="23507" spans="11:13" x14ac:dyDescent="0.35">
      <c r="K23507" s="293"/>
      <c r="M23507" s="290"/>
    </row>
    <row r="23508" spans="11:13" x14ac:dyDescent="0.35">
      <c r="K23508" s="293"/>
      <c r="M23508" s="290"/>
    </row>
    <row r="23509" spans="11:13" x14ac:dyDescent="0.35">
      <c r="K23509" s="293"/>
      <c r="M23509" s="290"/>
    </row>
    <row r="23510" spans="11:13" x14ac:dyDescent="0.35">
      <c r="K23510" s="293"/>
      <c r="M23510" s="290"/>
    </row>
    <row r="23511" spans="11:13" x14ac:dyDescent="0.35">
      <c r="K23511" s="293"/>
      <c r="M23511" s="290"/>
    </row>
    <row r="23512" spans="11:13" x14ac:dyDescent="0.35">
      <c r="K23512" s="293"/>
      <c r="M23512" s="290"/>
    </row>
    <row r="23513" spans="11:13" x14ac:dyDescent="0.35">
      <c r="K23513" s="293"/>
      <c r="M23513" s="290"/>
    </row>
    <row r="23514" spans="11:13" x14ac:dyDescent="0.35">
      <c r="K23514" s="293"/>
      <c r="M23514" s="290"/>
    </row>
    <row r="23515" spans="11:13" x14ac:dyDescent="0.35">
      <c r="K23515" s="293"/>
      <c r="M23515" s="290"/>
    </row>
    <row r="23516" spans="11:13" x14ac:dyDescent="0.35">
      <c r="K23516" s="293"/>
      <c r="M23516" s="290"/>
    </row>
    <row r="23517" spans="11:13" x14ac:dyDescent="0.35">
      <c r="K23517" s="293"/>
      <c r="M23517" s="290"/>
    </row>
    <row r="23518" spans="11:13" x14ac:dyDescent="0.35">
      <c r="K23518" s="293"/>
      <c r="M23518" s="290"/>
    </row>
    <row r="23519" spans="11:13" x14ac:dyDescent="0.35">
      <c r="K23519" s="293"/>
      <c r="M23519" s="290"/>
    </row>
    <row r="23520" spans="11:13" x14ac:dyDescent="0.35">
      <c r="K23520" s="293"/>
      <c r="M23520" s="290"/>
    </row>
    <row r="23521" spans="11:13" x14ac:dyDescent="0.35">
      <c r="K23521" s="293"/>
      <c r="M23521" s="290"/>
    </row>
    <row r="23522" spans="11:13" x14ac:dyDescent="0.35">
      <c r="K23522" s="293"/>
      <c r="M23522" s="290"/>
    </row>
    <row r="23523" spans="11:13" x14ac:dyDescent="0.35">
      <c r="K23523" s="293"/>
      <c r="M23523" s="290"/>
    </row>
    <row r="23524" spans="11:13" x14ac:dyDescent="0.35">
      <c r="K23524" s="293"/>
      <c r="M23524" s="290"/>
    </row>
    <row r="23525" spans="11:13" x14ac:dyDescent="0.35">
      <c r="K23525" s="293"/>
      <c r="M23525" s="290"/>
    </row>
    <row r="23526" spans="11:13" x14ac:dyDescent="0.35">
      <c r="K23526" s="293"/>
      <c r="M23526" s="290"/>
    </row>
    <row r="23527" spans="11:13" x14ac:dyDescent="0.35">
      <c r="K23527" s="293"/>
      <c r="M23527" s="290"/>
    </row>
    <row r="23528" spans="11:13" x14ac:dyDescent="0.35">
      <c r="K23528" s="293"/>
      <c r="M23528" s="290"/>
    </row>
    <row r="23529" spans="11:13" x14ac:dyDescent="0.35">
      <c r="K23529" s="293"/>
      <c r="M23529" s="290"/>
    </row>
    <row r="23530" spans="11:13" x14ac:dyDescent="0.35">
      <c r="K23530" s="293"/>
      <c r="M23530" s="290"/>
    </row>
    <row r="23531" spans="11:13" x14ac:dyDescent="0.35">
      <c r="K23531" s="293"/>
      <c r="M23531" s="290"/>
    </row>
    <row r="23532" spans="11:13" x14ac:dyDescent="0.35">
      <c r="K23532" s="293"/>
      <c r="M23532" s="290"/>
    </row>
    <row r="23533" spans="11:13" x14ac:dyDescent="0.35">
      <c r="K23533" s="293"/>
      <c r="M23533" s="290"/>
    </row>
    <row r="23534" spans="11:13" x14ac:dyDescent="0.35">
      <c r="K23534" s="293"/>
      <c r="M23534" s="290"/>
    </row>
    <row r="23535" spans="11:13" x14ac:dyDescent="0.35">
      <c r="K23535" s="293"/>
      <c r="M23535" s="290"/>
    </row>
    <row r="23536" spans="11:13" x14ac:dyDescent="0.35">
      <c r="K23536" s="293"/>
      <c r="M23536" s="290"/>
    </row>
    <row r="23537" spans="11:13" x14ac:dyDescent="0.35">
      <c r="K23537" s="293"/>
      <c r="M23537" s="290"/>
    </row>
    <row r="23538" spans="11:13" x14ac:dyDescent="0.35">
      <c r="K23538" s="293"/>
      <c r="M23538" s="290"/>
    </row>
    <row r="23539" spans="11:13" x14ac:dyDescent="0.35">
      <c r="K23539" s="293"/>
      <c r="M23539" s="290"/>
    </row>
    <row r="23540" spans="11:13" x14ac:dyDescent="0.35">
      <c r="K23540" s="293"/>
      <c r="M23540" s="290"/>
    </row>
    <row r="23541" spans="11:13" x14ac:dyDescent="0.35">
      <c r="K23541" s="293"/>
      <c r="M23541" s="290"/>
    </row>
    <row r="23542" spans="11:13" x14ac:dyDescent="0.35">
      <c r="K23542" s="293"/>
      <c r="M23542" s="290"/>
    </row>
    <row r="23543" spans="11:13" x14ac:dyDescent="0.35">
      <c r="K23543" s="293"/>
      <c r="M23543" s="290"/>
    </row>
    <row r="23544" spans="11:13" x14ac:dyDescent="0.35">
      <c r="K23544" s="293"/>
      <c r="M23544" s="290"/>
    </row>
    <row r="23545" spans="11:13" x14ac:dyDescent="0.35">
      <c r="K23545" s="293"/>
      <c r="M23545" s="290"/>
    </row>
    <row r="23546" spans="11:13" x14ac:dyDescent="0.35">
      <c r="K23546" s="293"/>
      <c r="M23546" s="290"/>
    </row>
    <row r="23547" spans="11:13" x14ac:dyDescent="0.35">
      <c r="K23547" s="293"/>
      <c r="M23547" s="290"/>
    </row>
    <row r="23548" spans="11:13" x14ac:dyDescent="0.35">
      <c r="K23548" s="293"/>
      <c r="M23548" s="290"/>
    </row>
    <row r="23549" spans="11:13" x14ac:dyDescent="0.35">
      <c r="K23549" s="293"/>
      <c r="M23549" s="290"/>
    </row>
    <row r="23550" spans="11:13" x14ac:dyDescent="0.35">
      <c r="K23550" s="293"/>
      <c r="M23550" s="290"/>
    </row>
    <row r="23551" spans="11:13" x14ac:dyDescent="0.35">
      <c r="K23551" s="293"/>
      <c r="M23551" s="290"/>
    </row>
    <row r="23552" spans="11:13" x14ac:dyDescent="0.35">
      <c r="K23552" s="293"/>
      <c r="M23552" s="290"/>
    </row>
    <row r="23553" spans="11:13" x14ac:dyDescent="0.35">
      <c r="K23553" s="293"/>
      <c r="M23553" s="290"/>
    </row>
    <row r="23554" spans="11:13" x14ac:dyDescent="0.35">
      <c r="K23554" s="293"/>
      <c r="M23554" s="290"/>
    </row>
    <row r="23555" spans="11:13" x14ac:dyDescent="0.35">
      <c r="K23555" s="293"/>
      <c r="M23555" s="290"/>
    </row>
    <row r="23556" spans="11:13" x14ac:dyDescent="0.35">
      <c r="K23556" s="293"/>
      <c r="M23556" s="290"/>
    </row>
    <row r="23557" spans="11:13" x14ac:dyDescent="0.35">
      <c r="K23557" s="293"/>
      <c r="M23557" s="290"/>
    </row>
    <row r="23558" spans="11:13" x14ac:dyDescent="0.35">
      <c r="K23558" s="293"/>
      <c r="M23558" s="290"/>
    </row>
    <row r="23559" spans="11:13" x14ac:dyDescent="0.35">
      <c r="K23559" s="293"/>
      <c r="M23559" s="290"/>
    </row>
    <row r="23560" spans="11:13" x14ac:dyDescent="0.35">
      <c r="K23560" s="293"/>
      <c r="M23560" s="290"/>
    </row>
    <row r="23561" spans="11:13" x14ac:dyDescent="0.35">
      <c r="K23561" s="293"/>
      <c r="M23561" s="290"/>
    </row>
    <row r="23562" spans="11:13" x14ac:dyDescent="0.35">
      <c r="K23562" s="293"/>
      <c r="M23562" s="290"/>
    </row>
    <row r="23563" spans="11:13" x14ac:dyDescent="0.35">
      <c r="K23563" s="293"/>
      <c r="M23563" s="290"/>
    </row>
    <row r="23564" spans="11:13" x14ac:dyDescent="0.35">
      <c r="K23564" s="293"/>
      <c r="M23564" s="290"/>
    </row>
    <row r="23565" spans="11:13" x14ac:dyDescent="0.35">
      <c r="K23565" s="293"/>
      <c r="M23565" s="290"/>
    </row>
    <row r="23566" spans="11:13" x14ac:dyDescent="0.35">
      <c r="K23566" s="293"/>
      <c r="M23566" s="290"/>
    </row>
    <row r="23567" spans="11:13" x14ac:dyDescent="0.35">
      <c r="K23567" s="293"/>
      <c r="M23567" s="290"/>
    </row>
    <row r="23568" spans="11:13" x14ac:dyDescent="0.35">
      <c r="K23568" s="293"/>
      <c r="M23568" s="290"/>
    </row>
    <row r="23569" spans="11:13" x14ac:dyDescent="0.35">
      <c r="K23569" s="293"/>
      <c r="M23569" s="290"/>
    </row>
    <row r="23570" spans="11:13" x14ac:dyDescent="0.35">
      <c r="K23570" s="293"/>
      <c r="M23570" s="290"/>
    </row>
    <row r="23571" spans="11:13" x14ac:dyDescent="0.35">
      <c r="K23571" s="293"/>
      <c r="M23571" s="290"/>
    </row>
    <row r="23572" spans="11:13" x14ac:dyDescent="0.35">
      <c r="K23572" s="293"/>
      <c r="M23572" s="290"/>
    </row>
    <row r="23573" spans="11:13" x14ac:dyDescent="0.35">
      <c r="K23573" s="293"/>
      <c r="M23573" s="290"/>
    </row>
    <row r="23574" spans="11:13" x14ac:dyDescent="0.35">
      <c r="K23574" s="293"/>
      <c r="M23574" s="290"/>
    </row>
    <row r="23575" spans="11:13" x14ac:dyDescent="0.35">
      <c r="K23575" s="293"/>
      <c r="M23575" s="290"/>
    </row>
    <row r="23576" spans="11:13" x14ac:dyDescent="0.35">
      <c r="K23576" s="293"/>
      <c r="M23576" s="290"/>
    </row>
    <row r="23577" spans="11:13" x14ac:dyDescent="0.35">
      <c r="K23577" s="293"/>
      <c r="M23577" s="290"/>
    </row>
    <row r="23578" spans="11:13" x14ac:dyDescent="0.35">
      <c r="K23578" s="293"/>
      <c r="M23578" s="290"/>
    </row>
    <row r="23579" spans="11:13" x14ac:dyDescent="0.35">
      <c r="K23579" s="293"/>
      <c r="M23579" s="290"/>
    </row>
    <row r="23580" spans="11:13" x14ac:dyDescent="0.35">
      <c r="K23580" s="293"/>
      <c r="M23580" s="290"/>
    </row>
    <row r="23581" spans="11:13" x14ac:dyDescent="0.35">
      <c r="K23581" s="293"/>
      <c r="M23581" s="290"/>
    </row>
    <row r="23582" spans="11:13" x14ac:dyDescent="0.35">
      <c r="K23582" s="293"/>
      <c r="M23582" s="290"/>
    </row>
    <row r="23583" spans="11:13" x14ac:dyDescent="0.35">
      <c r="K23583" s="293"/>
      <c r="M23583" s="290"/>
    </row>
    <row r="23584" spans="11:13" x14ac:dyDescent="0.35">
      <c r="K23584" s="293"/>
      <c r="M23584" s="290"/>
    </row>
    <row r="23585" spans="11:13" x14ac:dyDescent="0.35">
      <c r="K23585" s="293"/>
      <c r="M23585" s="290"/>
    </row>
    <row r="23586" spans="11:13" x14ac:dyDescent="0.35">
      <c r="K23586" s="293"/>
      <c r="M23586" s="290"/>
    </row>
    <row r="23587" spans="11:13" x14ac:dyDescent="0.35">
      <c r="K23587" s="293"/>
      <c r="M23587" s="290"/>
    </row>
    <row r="23588" spans="11:13" x14ac:dyDescent="0.35">
      <c r="K23588" s="293"/>
      <c r="M23588" s="290"/>
    </row>
    <row r="23589" spans="11:13" x14ac:dyDescent="0.35">
      <c r="K23589" s="293"/>
      <c r="M23589" s="290"/>
    </row>
    <row r="23590" spans="11:13" x14ac:dyDescent="0.35">
      <c r="K23590" s="293"/>
      <c r="M23590" s="290"/>
    </row>
    <row r="23591" spans="11:13" x14ac:dyDescent="0.35">
      <c r="K23591" s="293"/>
      <c r="M23591" s="290"/>
    </row>
    <row r="23592" spans="11:13" x14ac:dyDescent="0.35">
      <c r="K23592" s="293"/>
      <c r="M23592" s="290"/>
    </row>
    <row r="23593" spans="11:13" x14ac:dyDescent="0.35">
      <c r="K23593" s="293"/>
      <c r="M23593" s="290"/>
    </row>
    <row r="23594" spans="11:13" x14ac:dyDescent="0.35">
      <c r="K23594" s="293"/>
      <c r="M23594" s="290"/>
    </row>
    <row r="23595" spans="11:13" x14ac:dyDescent="0.35">
      <c r="K23595" s="293"/>
      <c r="M23595" s="290"/>
    </row>
    <row r="23596" spans="11:13" x14ac:dyDescent="0.35">
      <c r="K23596" s="293"/>
      <c r="M23596" s="290"/>
    </row>
    <row r="23597" spans="11:13" x14ac:dyDescent="0.35">
      <c r="K23597" s="293"/>
      <c r="M23597" s="290"/>
    </row>
    <row r="23598" spans="11:13" x14ac:dyDescent="0.35">
      <c r="K23598" s="293"/>
      <c r="M23598" s="290"/>
    </row>
    <row r="23599" spans="11:13" x14ac:dyDescent="0.35">
      <c r="K23599" s="293"/>
      <c r="M23599" s="290"/>
    </row>
    <row r="23600" spans="11:13" x14ac:dyDescent="0.35">
      <c r="K23600" s="293"/>
      <c r="M23600" s="290"/>
    </row>
    <row r="23601" spans="11:13" x14ac:dyDescent="0.35">
      <c r="K23601" s="293"/>
      <c r="M23601" s="290"/>
    </row>
    <row r="23602" spans="11:13" x14ac:dyDescent="0.35">
      <c r="K23602" s="293"/>
      <c r="M23602" s="290"/>
    </row>
    <row r="23603" spans="11:13" x14ac:dyDescent="0.35">
      <c r="K23603" s="293"/>
      <c r="M23603" s="290"/>
    </row>
    <row r="23604" spans="11:13" x14ac:dyDescent="0.35">
      <c r="K23604" s="293"/>
      <c r="M23604" s="290"/>
    </row>
    <row r="23605" spans="11:13" x14ac:dyDescent="0.35">
      <c r="K23605" s="293"/>
      <c r="M23605" s="290"/>
    </row>
    <row r="23606" spans="11:13" x14ac:dyDescent="0.35">
      <c r="K23606" s="293"/>
      <c r="M23606" s="290"/>
    </row>
    <row r="23607" spans="11:13" x14ac:dyDescent="0.35">
      <c r="K23607" s="293"/>
      <c r="M23607" s="290"/>
    </row>
    <row r="23608" spans="11:13" x14ac:dyDescent="0.35">
      <c r="K23608" s="293"/>
      <c r="M23608" s="290"/>
    </row>
    <row r="23609" spans="11:13" x14ac:dyDescent="0.35">
      <c r="K23609" s="293"/>
      <c r="M23609" s="290"/>
    </row>
    <row r="23610" spans="11:13" x14ac:dyDescent="0.35">
      <c r="K23610" s="293"/>
      <c r="M23610" s="290"/>
    </row>
    <row r="23611" spans="11:13" x14ac:dyDescent="0.35">
      <c r="K23611" s="293"/>
      <c r="M23611" s="290"/>
    </row>
    <row r="23612" spans="11:13" x14ac:dyDescent="0.35">
      <c r="K23612" s="293"/>
      <c r="M23612" s="290"/>
    </row>
    <row r="23613" spans="11:13" x14ac:dyDescent="0.35">
      <c r="K23613" s="293"/>
      <c r="M23613" s="290"/>
    </row>
    <row r="23614" spans="11:13" x14ac:dyDescent="0.35">
      <c r="K23614" s="293"/>
      <c r="M23614" s="290"/>
    </row>
    <row r="23615" spans="11:13" x14ac:dyDescent="0.35">
      <c r="K23615" s="293"/>
      <c r="M23615" s="290"/>
    </row>
    <row r="23616" spans="11:13" x14ac:dyDescent="0.35">
      <c r="K23616" s="293"/>
      <c r="M23616" s="290"/>
    </row>
    <row r="23617" spans="11:13" x14ac:dyDescent="0.35">
      <c r="K23617" s="293"/>
      <c r="M23617" s="290"/>
    </row>
    <row r="23618" spans="11:13" x14ac:dyDescent="0.35">
      <c r="K23618" s="293"/>
      <c r="M23618" s="290"/>
    </row>
    <row r="23619" spans="11:13" x14ac:dyDescent="0.35">
      <c r="K23619" s="293"/>
      <c r="M23619" s="290"/>
    </row>
    <row r="23620" spans="11:13" x14ac:dyDescent="0.35">
      <c r="K23620" s="293"/>
      <c r="M23620" s="290"/>
    </row>
    <row r="23621" spans="11:13" x14ac:dyDescent="0.35">
      <c r="K23621" s="293"/>
      <c r="M23621" s="290"/>
    </row>
    <row r="23622" spans="11:13" x14ac:dyDescent="0.35">
      <c r="K23622" s="293"/>
      <c r="M23622" s="290"/>
    </row>
    <row r="23623" spans="11:13" x14ac:dyDescent="0.35">
      <c r="K23623" s="293"/>
      <c r="M23623" s="290"/>
    </row>
    <row r="23624" spans="11:13" x14ac:dyDescent="0.35">
      <c r="K23624" s="293"/>
      <c r="M23624" s="290"/>
    </row>
    <row r="23625" spans="11:13" x14ac:dyDescent="0.35">
      <c r="K23625" s="293"/>
      <c r="M23625" s="290"/>
    </row>
    <row r="23626" spans="11:13" x14ac:dyDescent="0.35">
      <c r="K23626" s="293"/>
      <c r="M23626" s="290"/>
    </row>
    <row r="23627" spans="11:13" x14ac:dyDescent="0.35">
      <c r="K23627" s="293"/>
      <c r="M23627" s="290"/>
    </row>
    <row r="23628" spans="11:13" x14ac:dyDescent="0.35">
      <c r="K23628" s="293"/>
      <c r="M23628" s="290"/>
    </row>
    <row r="23629" spans="11:13" x14ac:dyDescent="0.35">
      <c r="K23629" s="293"/>
      <c r="M23629" s="290"/>
    </row>
    <row r="23630" spans="11:13" x14ac:dyDescent="0.35">
      <c r="K23630" s="293"/>
      <c r="M23630" s="290"/>
    </row>
    <row r="23631" spans="11:13" x14ac:dyDescent="0.35">
      <c r="K23631" s="293"/>
      <c r="M23631" s="290"/>
    </row>
    <row r="23632" spans="11:13" x14ac:dyDescent="0.35">
      <c r="K23632" s="293"/>
      <c r="M23632" s="290"/>
    </row>
    <row r="23633" spans="11:13" x14ac:dyDescent="0.35">
      <c r="K23633" s="293"/>
      <c r="M23633" s="290"/>
    </row>
    <row r="23634" spans="11:13" x14ac:dyDescent="0.35">
      <c r="K23634" s="293"/>
      <c r="M23634" s="290"/>
    </row>
    <row r="23635" spans="11:13" x14ac:dyDescent="0.35">
      <c r="K23635" s="293"/>
      <c r="M23635" s="290"/>
    </row>
    <row r="23636" spans="11:13" x14ac:dyDescent="0.35">
      <c r="K23636" s="293"/>
      <c r="M23636" s="290"/>
    </row>
    <row r="23637" spans="11:13" x14ac:dyDescent="0.35">
      <c r="K23637" s="293"/>
      <c r="M23637" s="290"/>
    </row>
    <row r="23638" spans="11:13" x14ac:dyDescent="0.35">
      <c r="K23638" s="293"/>
      <c r="M23638" s="290"/>
    </row>
    <row r="23639" spans="11:13" x14ac:dyDescent="0.35">
      <c r="K23639" s="293"/>
      <c r="M23639" s="290"/>
    </row>
    <row r="23640" spans="11:13" x14ac:dyDescent="0.35">
      <c r="K23640" s="293"/>
      <c r="M23640" s="290"/>
    </row>
    <row r="23641" spans="11:13" x14ac:dyDescent="0.35">
      <c r="K23641" s="293"/>
      <c r="M23641" s="290"/>
    </row>
    <row r="23642" spans="11:13" x14ac:dyDescent="0.35">
      <c r="K23642" s="293"/>
      <c r="M23642" s="290"/>
    </row>
    <row r="23643" spans="11:13" x14ac:dyDescent="0.35">
      <c r="K23643" s="293"/>
      <c r="M23643" s="290"/>
    </row>
    <row r="23644" spans="11:13" x14ac:dyDescent="0.35">
      <c r="K23644" s="293"/>
      <c r="M23644" s="290"/>
    </row>
    <row r="23645" spans="11:13" x14ac:dyDescent="0.35">
      <c r="K23645" s="293"/>
      <c r="M23645" s="290"/>
    </row>
    <row r="23646" spans="11:13" x14ac:dyDescent="0.35">
      <c r="K23646" s="293"/>
      <c r="M23646" s="290"/>
    </row>
    <row r="23647" spans="11:13" x14ac:dyDescent="0.35">
      <c r="K23647" s="293"/>
      <c r="M23647" s="290"/>
    </row>
    <row r="23648" spans="11:13" x14ac:dyDescent="0.35">
      <c r="K23648" s="293"/>
      <c r="M23648" s="290"/>
    </row>
    <row r="23649" spans="11:13" x14ac:dyDescent="0.35">
      <c r="K23649" s="293"/>
      <c r="M23649" s="290"/>
    </row>
    <row r="23650" spans="11:13" x14ac:dyDescent="0.35">
      <c r="K23650" s="293"/>
      <c r="M23650" s="290"/>
    </row>
    <row r="23651" spans="11:13" x14ac:dyDescent="0.35">
      <c r="K23651" s="293"/>
      <c r="M23651" s="290"/>
    </row>
    <row r="23652" spans="11:13" x14ac:dyDescent="0.35">
      <c r="K23652" s="293"/>
      <c r="M23652" s="290"/>
    </row>
    <row r="23653" spans="11:13" x14ac:dyDescent="0.35">
      <c r="K23653" s="293"/>
      <c r="M23653" s="290"/>
    </row>
    <row r="23654" spans="11:13" x14ac:dyDescent="0.35">
      <c r="K23654" s="293"/>
      <c r="M23654" s="290"/>
    </row>
    <row r="23655" spans="11:13" x14ac:dyDescent="0.35">
      <c r="K23655" s="293"/>
      <c r="M23655" s="290"/>
    </row>
    <row r="23656" spans="11:13" x14ac:dyDescent="0.35">
      <c r="K23656" s="293"/>
      <c r="M23656" s="290"/>
    </row>
    <row r="23657" spans="11:13" x14ac:dyDescent="0.35">
      <c r="K23657" s="293"/>
      <c r="M23657" s="290"/>
    </row>
    <row r="23658" spans="11:13" x14ac:dyDescent="0.35">
      <c r="K23658" s="293"/>
      <c r="M23658" s="290"/>
    </row>
    <row r="23659" spans="11:13" x14ac:dyDescent="0.35">
      <c r="K23659" s="293"/>
      <c r="M23659" s="290"/>
    </row>
    <row r="23660" spans="11:13" x14ac:dyDescent="0.35">
      <c r="K23660" s="293"/>
      <c r="M23660" s="290"/>
    </row>
    <row r="23661" spans="11:13" x14ac:dyDescent="0.35">
      <c r="K23661" s="293"/>
      <c r="M23661" s="290"/>
    </row>
    <row r="23662" spans="11:13" x14ac:dyDescent="0.35">
      <c r="K23662" s="293"/>
      <c r="M23662" s="290"/>
    </row>
    <row r="23663" spans="11:13" x14ac:dyDescent="0.35">
      <c r="K23663" s="293"/>
      <c r="M23663" s="290"/>
    </row>
    <row r="23664" spans="11:13" x14ac:dyDescent="0.35">
      <c r="K23664" s="293"/>
      <c r="M23664" s="290"/>
    </row>
    <row r="23665" spans="11:13" x14ac:dyDescent="0.35">
      <c r="K23665" s="293"/>
      <c r="M23665" s="290"/>
    </row>
    <row r="23666" spans="11:13" x14ac:dyDescent="0.35">
      <c r="K23666" s="293"/>
      <c r="M23666" s="290"/>
    </row>
    <row r="23667" spans="11:13" x14ac:dyDescent="0.35">
      <c r="K23667" s="293"/>
      <c r="M23667" s="290"/>
    </row>
    <row r="23668" spans="11:13" x14ac:dyDescent="0.35">
      <c r="K23668" s="293"/>
      <c r="M23668" s="290"/>
    </row>
    <row r="23669" spans="11:13" x14ac:dyDescent="0.35">
      <c r="K23669" s="293"/>
      <c r="M23669" s="290"/>
    </row>
    <row r="23670" spans="11:13" x14ac:dyDescent="0.35">
      <c r="K23670" s="293"/>
      <c r="M23670" s="290"/>
    </row>
    <row r="23671" spans="11:13" x14ac:dyDescent="0.35">
      <c r="K23671" s="293"/>
      <c r="M23671" s="290"/>
    </row>
    <row r="23672" spans="11:13" x14ac:dyDescent="0.35">
      <c r="K23672" s="293"/>
      <c r="M23672" s="290"/>
    </row>
    <row r="23673" spans="11:13" x14ac:dyDescent="0.35">
      <c r="K23673" s="293"/>
      <c r="M23673" s="290"/>
    </row>
    <row r="23674" spans="11:13" x14ac:dyDescent="0.35">
      <c r="K23674" s="293"/>
      <c r="M23674" s="290"/>
    </row>
    <row r="23675" spans="11:13" x14ac:dyDescent="0.35">
      <c r="K23675" s="293"/>
      <c r="M23675" s="290"/>
    </row>
    <row r="23676" spans="11:13" x14ac:dyDescent="0.35">
      <c r="K23676" s="293"/>
      <c r="M23676" s="290"/>
    </row>
    <row r="23677" spans="11:13" x14ac:dyDescent="0.35">
      <c r="K23677" s="293"/>
      <c r="M23677" s="290"/>
    </row>
    <row r="23678" spans="11:13" x14ac:dyDescent="0.35">
      <c r="K23678" s="293"/>
      <c r="M23678" s="290"/>
    </row>
    <row r="23679" spans="11:13" x14ac:dyDescent="0.35">
      <c r="K23679" s="293"/>
      <c r="M23679" s="290"/>
    </row>
    <row r="23680" spans="11:13" x14ac:dyDescent="0.35">
      <c r="K23680" s="293"/>
      <c r="M23680" s="290"/>
    </row>
    <row r="23681" spans="11:13" x14ac:dyDescent="0.35">
      <c r="K23681" s="293"/>
      <c r="M23681" s="290"/>
    </row>
    <row r="23682" spans="11:13" x14ac:dyDescent="0.35">
      <c r="K23682" s="293"/>
      <c r="M23682" s="290"/>
    </row>
    <row r="23683" spans="11:13" x14ac:dyDescent="0.35">
      <c r="K23683" s="293"/>
      <c r="M23683" s="290"/>
    </row>
    <row r="23684" spans="11:13" x14ac:dyDescent="0.35">
      <c r="K23684" s="293"/>
      <c r="M23684" s="290"/>
    </row>
    <row r="23685" spans="11:13" x14ac:dyDescent="0.35">
      <c r="K23685" s="293"/>
      <c r="M23685" s="290"/>
    </row>
    <row r="23686" spans="11:13" x14ac:dyDescent="0.35">
      <c r="K23686" s="293"/>
      <c r="M23686" s="290"/>
    </row>
    <row r="23687" spans="11:13" x14ac:dyDescent="0.35">
      <c r="K23687" s="293"/>
      <c r="M23687" s="290"/>
    </row>
    <row r="23688" spans="11:13" x14ac:dyDescent="0.35">
      <c r="K23688" s="293"/>
      <c r="M23688" s="290"/>
    </row>
    <row r="23689" spans="11:13" x14ac:dyDescent="0.35">
      <c r="K23689" s="293"/>
      <c r="M23689" s="290"/>
    </row>
    <row r="23690" spans="11:13" x14ac:dyDescent="0.35">
      <c r="K23690" s="293"/>
      <c r="M23690" s="290"/>
    </row>
    <row r="23691" spans="11:13" x14ac:dyDescent="0.35">
      <c r="K23691" s="293"/>
      <c r="M23691" s="290"/>
    </row>
    <row r="23692" spans="11:13" x14ac:dyDescent="0.35">
      <c r="K23692" s="293"/>
      <c r="M23692" s="290"/>
    </row>
    <row r="23693" spans="11:13" x14ac:dyDescent="0.35">
      <c r="K23693" s="293"/>
      <c r="M23693" s="290"/>
    </row>
    <row r="23694" spans="11:13" x14ac:dyDescent="0.35">
      <c r="K23694" s="293"/>
      <c r="M23694" s="290"/>
    </row>
    <row r="23695" spans="11:13" x14ac:dyDescent="0.35">
      <c r="K23695" s="293"/>
      <c r="M23695" s="290"/>
    </row>
    <row r="23696" spans="11:13" x14ac:dyDescent="0.35">
      <c r="K23696" s="293"/>
      <c r="M23696" s="290"/>
    </row>
    <row r="23697" spans="11:13" x14ac:dyDescent="0.35">
      <c r="K23697" s="293"/>
      <c r="M23697" s="290"/>
    </row>
    <row r="23698" spans="11:13" x14ac:dyDescent="0.35">
      <c r="K23698" s="293"/>
      <c r="M23698" s="290"/>
    </row>
    <row r="23699" spans="11:13" x14ac:dyDescent="0.35">
      <c r="K23699" s="293"/>
      <c r="M23699" s="290"/>
    </row>
    <row r="23700" spans="11:13" x14ac:dyDescent="0.35">
      <c r="K23700" s="293"/>
      <c r="M23700" s="290"/>
    </row>
    <row r="23701" spans="11:13" x14ac:dyDescent="0.35">
      <c r="K23701" s="293"/>
      <c r="M23701" s="290"/>
    </row>
    <row r="23702" spans="11:13" x14ac:dyDescent="0.35">
      <c r="K23702" s="293"/>
      <c r="M23702" s="290"/>
    </row>
    <row r="23703" spans="11:13" x14ac:dyDescent="0.35">
      <c r="K23703" s="293"/>
      <c r="M23703" s="290"/>
    </row>
    <row r="23704" spans="11:13" x14ac:dyDescent="0.35">
      <c r="K23704" s="293"/>
      <c r="M23704" s="290"/>
    </row>
    <row r="23705" spans="11:13" x14ac:dyDescent="0.35">
      <c r="K23705" s="293"/>
      <c r="M23705" s="290"/>
    </row>
    <row r="23706" spans="11:13" x14ac:dyDescent="0.35">
      <c r="K23706" s="293"/>
      <c r="M23706" s="290"/>
    </row>
    <row r="23707" spans="11:13" x14ac:dyDescent="0.35">
      <c r="K23707" s="293"/>
      <c r="M23707" s="290"/>
    </row>
    <row r="23708" spans="11:13" x14ac:dyDescent="0.35">
      <c r="K23708" s="293"/>
      <c r="M23708" s="290"/>
    </row>
    <row r="23709" spans="11:13" x14ac:dyDescent="0.35">
      <c r="K23709" s="293"/>
      <c r="M23709" s="290"/>
    </row>
    <row r="23710" spans="11:13" x14ac:dyDescent="0.35">
      <c r="K23710" s="293"/>
      <c r="M23710" s="290"/>
    </row>
    <row r="23711" spans="11:13" x14ac:dyDescent="0.35">
      <c r="K23711" s="293"/>
      <c r="M23711" s="290"/>
    </row>
    <row r="23712" spans="11:13" x14ac:dyDescent="0.35">
      <c r="K23712" s="293"/>
      <c r="M23712" s="290"/>
    </row>
    <row r="23713" spans="11:13" x14ac:dyDescent="0.35">
      <c r="K23713" s="293"/>
      <c r="M23713" s="290"/>
    </row>
    <row r="23714" spans="11:13" x14ac:dyDescent="0.35">
      <c r="K23714" s="293"/>
      <c r="M23714" s="290"/>
    </row>
    <row r="23715" spans="11:13" x14ac:dyDescent="0.35">
      <c r="K23715" s="293"/>
      <c r="M23715" s="290"/>
    </row>
    <row r="23716" spans="11:13" x14ac:dyDescent="0.35">
      <c r="K23716" s="293"/>
      <c r="M23716" s="290"/>
    </row>
    <row r="23717" spans="11:13" x14ac:dyDescent="0.35">
      <c r="K23717" s="293"/>
      <c r="M23717" s="290"/>
    </row>
    <row r="23718" spans="11:13" x14ac:dyDescent="0.35">
      <c r="K23718" s="293"/>
      <c r="M23718" s="290"/>
    </row>
    <row r="23719" spans="11:13" x14ac:dyDescent="0.35">
      <c r="K23719" s="293"/>
      <c r="M23719" s="290"/>
    </row>
    <row r="23720" spans="11:13" x14ac:dyDescent="0.35">
      <c r="K23720" s="293"/>
      <c r="M23720" s="290"/>
    </row>
    <row r="23721" spans="11:13" x14ac:dyDescent="0.35">
      <c r="K23721" s="293"/>
      <c r="M23721" s="290"/>
    </row>
    <row r="23722" spans="11:13" x14ac:dyDescent="0.35">
      <c r="K23722" s="293"/>
      <c r="M23722" s="290"/>
    </row>
    <row r="23723" spans="11:13" x14ac:dyDescent="0.35">
      <c r="K23723" s="293"/>
      <c r="M23723" s="290"/>
    </row>
    <row r="23724" spans="11:13" x14ac:dyDescent="0.35">
      <c r="K23724" s="293"/>
      <c r="M23724" s="290"/>
    </row>
    <row r="23725" spans="11:13" x14ac:dyDescent="0.35">
      <c r="K23725" s="293"/>
      <c r="M23725" s="290"/>
    </row>
    <row r="23726" spans="11:13" x14ac:dyDescent="0.35">
      <c r="K23726" s="293"/>
      <c r="M23726" s="290"/>
    </row>
    <row r="23727" spans="11:13" x14ac:dyDescent="0.35">
      <c r="K23727" s="293"/>
      <c r="M23727" s="290"/>
    </row>
    <row r="23728" spans="11:13" x14ac:dyDescent="0.35">
      <c r="K23728" s="293"/>
      <c r="M23728" s="290"/>
    </row>
    <row r="23729" spans="11:13" x14ac:dyDescent="0.35">
      <c r="K23729" s="293"/>
      <c r="M23729" s="290"/>
    </row>
    <row r="23730" spans="11:13" x14ac:dyDescent="0.35">
      <c r="K23730" s="293"/>
      <c r="M23730" s="290"/>
    </row>
    <row r="23731" spans="11:13" x14ac:dyDescent="0.35">
      <c r="K23731" s="293"/>
      <c r="M23731" s="290"/>
    </row>
    <row r="23732" spans="11:13" x14ac:dyDescent="0.35">
      <c r="K23732" s="293"/>
      <c r="M23732" s="290"/>
    </row>
    <row r="23733" spans="11:13" x14ac:dyDescent="0.35">
      <c r="K23733" s="293"/>
      <c r="M23733" s="290"/>
    </row>
    <row r="23734" spans="11:13" x14ac:dyDescent="0.35">
      <c r="K23734" s="293"/>
      <c r="M23734" s="290"/>
    </row>
    <row r="23735" spans="11:13" x14ac:dyDescent="0.35">
      <c r="K23735" s="293"/>
      <c r="M23735" s="290"/>
    </row>
    <row r="23736" spans="11:13" x14ac:dyDescent="0.35">
      <c r="K23736" s="293"/>
      <c r="M23736" s="290"/>
    </row>
    <row r="23737" spans="11:13" x14ac:dyDescent="0.35">
      <c r="K23737" s="293"/>
      <c r="M23737" s="290"/>
    </row>
    <row r="23738" spans="11:13" x14ac:dyDescent="0.35">
      <c r="K23738" s="293"/>
      <c r="M23738" s="290"/>
    </row>
    <row r="23739" spans="11:13" x14ac:dyDescent="0.35">
      <c r="K23739" s="293"/>
      <c r="M23739" s="290"/>
    </row>
    <row r="23740" spans="11:13" x14ac:dyDescent="0.35">
      <c r="K23740" s="293"/>
      <c r="M23740" s="290"/>
    </row>
    <row r="23741" spans="11:13" x14ac:dyDescent="0.35">
      <c r="K23741" s="293"/>
      <c r="M23741" s="290"/>
    </row>
    <row r="23742" spans="11:13" x14ac:dyDescent="0.35">
      <c r="K23742" s="293"/>
      <c r="M23742" s="290"/>
    </row>
    <row r="23743" spans="11:13" x14ac:dyDescent="0.35">
      <c r="K23743" s="293"/>
      <c r="M23743" s="290"/>
    </row>
    <row r="23744" spans="11:13" x14ac:dyDescent="0.35">
      <c r="K23744" s="293"/>
      <c r="M23744" s="290"/>
    </row>
    <row r="23745" spans="11:13" x14ac:dyDescent="0.35">
      <c r="K23745" s="293"/>
      <c r="M23745" s="290"/>
    </row>
    <row r="23746" spans="11:13" x14ac:dyDescent="0.35">
      <c r="K23746" s="293"/>
      <c r="M23746" s="290"/>
    </row>
    <row r="23747" spans="11:13" x14ac:dyDescent="0.35">
      <c r="K23747" s="293"/>
      <c r="M23747" s="290"/>
    </row>
    <row r="23748" spans="11:13" x14ac:dyDescent="0.35">
      <c r="K23748" s="293"/>
      <c r="M23748" s="290"/>
    </row>
    <row r="23749" spans="11:13" x14ac:dyDescent="0.35">
      <c r="K23749" s="293"/>
      <c r="M23749" s="290"/>
    </row>
    <row r="23750" spans="11:13" x14ac:dyDescent="0.35">
      <c r="K23750" s="293"/>
      <c r="M23750" s="290"/>
    </row>
    <row r="23751" spans="11:13" x14ac:dyDescent="0.35">
      <c r="K23751" s="293"/>
      <c r="M23751" s="290"/>
    </row>
    <row r="23752" spans="11:13" x14ac:dyDescent="0.35">
      <c r="K23752" s="293"/>
      <c r="M23752" s="290"/>
    </row>
    <row r="23753" spans="11:13" x14ac:dyDescent="0.35">
      <c r="K23753" s="293"/>
      <c r="M23753" s="290"/>
    </row>
    <row r="23754" spans="11:13" x14ac:dyDescent="0.35">
      <c r="K23754" s="293"/>
      <c r="M23754" s="290"/>
    </row>
    <row r="23755" spans="11:13" x14ac:dyDescent="0.35">
      <c r="K23755" s="293"/>
      <c r="M23755" s="290"/>
    </row>
    <row r="23756" spans="11:13" x14ac:dyDescent="0.35">
      <c r="K23756" s="293"/>
      <c r="M23756" s="290"/>
    </row>
    <row r="23757" spans="11:13" x14ac:dyDescent="0.35">
      <c r="K23757" s="293"/>
      <c r="M23757" s="290"/>
    </row>
    <row r="23758" spans="11:13" x14ac:dyDescent="0.35">
      <c r="K23758" s="293"/>
      <c r="M23758" s="290"/>
    </row>
    <row r="23759" spans="11:13" x14ac:dyDescent="0.35">
      <c r="K23759" s="293"/>
      <c r="M23759" s="290"/>
    </row>
    <row r="23760" spans="11:13" x14ac:dyDescent="0.35">
      <c r="K23760" s="293"/>
      <c r="M23760" s="290"/>
    </row>
    <row r="23761" spans="11:13" x14ac:dyDescent="0.35">
      <c r="K23761" s="293"/>
      <c r="M23761" s="290"/>
    </row>
    <row r="23762" spans="11:13" x14ac:dyDescent="0.35">
      <c r="K23762" s="293"/>
      <c r="M23762" s="290"/>
    </row>
    <row r="23763" spans="11:13" x14ac:dyDescent="0.35">
      <c r="K23763" s="293"/>
      <c r="M23763" s="290"/>
    </row>
    <row r="23764" spans="11:13" x14ac:dyDescent="0.35">
      <c r="K23764" s="293"/>
      <c r="M23764" s="290"/>
    </row>
    <row r="23765" spans="11:13" x14ac:dyDescent="0.35">
      <c r="K23765" s="293"/>
      <c r="M23765" s="290"/>
    </row>
    <row r="23766" spans="11:13" x14ac:dyDescent="0.35">
      <c r="K23766" s="293"/>
      <c r="M23766" s="290"/>
    </row>
    <row r="23767" spans="11:13" x14ac:dyDescent="0.35">
      <c r="K23767" s="293"/>
      <c r="M23767" s="290"/>
    </row>
    <row r="23768" spans="11:13" x14ac:dyDescent="0.35">
      <c r="K23768" s="293"/>
      <c r="M23768" s="290"/>
    </row>
    <row r="23769" spans="11:13" x14ac:dyDescent="0.35">
      <c r="K23769" s="293"/>
      <c r="M23769" s="290"/>
    </row>
    <row r="23770" spans="11:13" x14ac:dyDescent="0.35">
      <c r="K23770" s="293"/>
      <c r="M23770" s="290"/>
    </row>
    <row r="23771" spans="11:13" x14ac:dyDescent="0.35">
      <c r="K23771" s="293"/>
      <c r="M23771" s="290"/>
    </row>
    <row r="23772" spans="11:13" x14ac:dyDescent="0.35">
      <c r="K23772" s="293"/>
      <c r="M23772" s="290"/>
    </row>
    <row r="23773" spans="11:13" x14ac:dyDescent="0.35">
      <c r="K23773" s="293"/>
      <c r="M23773" s="290"/>
    </row>
    <row r="23774" spans="11:13" x14ac:dyDescent="0.35">
      <c r="K23774" s="293"/>
      <c r="M23774" s="290"/>
    </row>
    <row r="23775" spans="11:13" x14ac:dyDescent="0.35">
      <c r="K23775" s="293"/>
      <c r="M23775" s="290"/>
    </row>
    <row r="23776" spans="11:13" x14ac:dyDescent="0.35">
      <c r="K23776" s="293"/>
      <c r="M23776" s="290"/>
    </row>
    <row r="23777" spans="11:13" x14ac:dyDescent="0.35">
      <c r="K23777" s="293"/>
      <c r="M23777" s="290"/>
    </row>
    <row r="23778" spans="11:13" x14ac:dyDescent="0.35">
      <c r="K23778" s="293"/>
      <c r="M23778" s="290"/>
    </row>
    <row r="23779" spans="11:13" x14ac:dyDescent="0.35">
      <c r="K23779" s="293"/>
      <c r="M23779" s="290"/>
    </row>
    <row r="23780" spans="11:13" x14ac:dyDescent="0.35">
      <c r="K23780" s="293"/>
      <c r="M23780" s="290"/>
    </row>
    <row r="23781" spans="11:13" x14ac:dyDescent="0.35">
      <c r="K23781" s="293"/>
      <c r="M23781" s="290"/>
    </row>
    <row r="23782" spans="11:13" x14ac:dyDescent="0.35">
      <c r="K23782" s="293"/>
      <c r="M23782" s="290"/>
    </row>
    <row r="23783" spans="11:13" x14ac:dyDescent="0.35">
      <c r="K23783" s="293"/>
      <c r="M23783" s="290"/>
    </row>
    <row r="23784" spans="11:13" x14ac:dyDescent="0.35">
      <c r="K23784" s="293"/>
      <c r="M23784" s="290"/>
    </row>
    <row r="23785" spans="11:13" x14ac:dyDescent="0.35">
      <c r="K23785" s="293"/>
      <c r="M23785" s="290"/>
    </row>
    <row r="23786" spans="11:13" x14ac:dyDescent="0.35">
      <c r="K23786" s="293"/>
      <c r="M23786" s="290"/>
    </row>
    <row r="23787" spans="11:13" x14ac:dyDescent="0.35">
      <c r="K23787" s="293"/>
      <c r="M23787" s="290"/>
    </row>
    <row r="23788" spans="11:13" x14ac:dyDescent="0.35">
      <c r="K23788" s="293"/>
      <c r="M23788" s="290"/>
    </row>
    <row r="23789" spans="11:13" x14ac:dyDescent="0.35">
      <c r="K23789" s="293"/>
      <c r="M23789" s="290"/>
    </row>
    <row r="23790" spans="11:13" x14ac:dyDescent="0.35">
      <c r="K23790" s="293"/>
      <c r="M23790" s="290"/>
    </row>
    <row r="23791" spans="11:13" x14ac:dyDescent="0.35">
      <c r="K23791" s="293"/>
      <c r="M23791" s="290"/>
    </row>
    <row r="23792" spans="11:13" x14ac:dyDescent="0.35">
      <c r="K23792" s="293"/>
      <c r="M23792" s="290"/>
    </row>
    <row r="23793" spans="11:13" x14ac:dyDescent="0.35">
      <c r="K23793" s="293"/>
      <c r="M23793" s="290"/>
    </row>
    <row r="23794" spans="11:13" x14ac:dyDescent="0.35">
      <c r="K23794" s="293"/>
      <c r="M23794" s="290"/>
    </row>
    <row r="23795" spans="11:13" x14ac:dyDescent="0.35">
      <c r="K23795" s="293"/>
      <c r="M23795" s="290"/>
    </row>
    <row r="23796" spans="11:13" x14ac:dyDescent="0.35">
      <c r="K23796" s="293"/>
      <c r="M23796" s="290"/>
    </row>
    <row r="23797" spans="11:13" x14ac:dyDescent="0.35">
      <c r="K23797" s="293"/>
      <c r="M23797" s="290"/>
    </row>
    <row r="23798" spans="11:13" x14ac:dyDescent="0.35">
      <c r="K23798" s="293"/>
      <c r="M23798" s="290"/>
    </row>
    <row r="23799" spans="11:13" x14ac:dyDescent="0.35">
      <c r="K23799" s="293"/>
      <c r="M23799" s="290"/>
    </row>
    <row r="23800" spans="11:13" x14ac:dyDescent="0.35">
      <c r="K23800" s="293"/>
      <c r="M23800" s="290"/>
    </row>
    <row r="23801" spans="11:13" x14ac:dyDescent="0.35">
      <c r="K23801" s="293"/>
      <c r="M23801" s="290"/>
    </row>
    <row r="23802" spans="11:13" x14ac:dyDescent="0.35">
      <c r="K23802" s="293"/>
      <c r="M23802" s="290"/>
    </row>
    <row r="23803" spans="11:13" x14ac:dyDescent="0.35">
      <c r="K23803" s="293"/>
      <c r="M23803" s="290"/>
    </row>
    <row r="23804" spans="11:13" x14ac:dyDescent="0.35">
      <c r="K23804" s="293"/>
      <c r="M23804" s="290"/>
    </row>
    <row r="23805" spans="11:13" x14ac:dyDescent="0.35">
      <c r="K23805" s="293"/>
      <c r="M23805" s="290"/>
    </row>
    <row r="23806" spans="11:13" x14ac:dyDescent="0.35">
      <c r="K23806" s="293"/>
      <c r="M23806" s="290"/>
    </row>
    <row r="23807" spans="11:13" x14ac:dyDescent="0.35">
      <c r="K23807" s="293"/>
      <c r="M23807" s="290"/>
    </row>
    <row r="23808" spans="11:13" x14ac:dyDescent="0.35">
      <c r="K23808" s="293"/>
      <c r="M23808" s="290"/>
    </row>
    <row r="23809" spans="11:13" x14ac:dyDescent="0.35">
      <c r="K23809" s="293"/>
      <c r="M23809" s="290"/>
    </row>
    <row r="23810" spans="11:13" x14ac:dyDescent="0.35">
      <c r="K23810" s="293"/>
      <c r="M23810" s="290"/>
    </row>
    <row r="23811" spans="11:13" x14ac:dyDescent="0.35">
      <c r="K23811" s="293"/>
      <c r="M23811" s="290"/>
    </row>
    <row r="23812" spans="11:13" x14ac:dyDescent="0.35">
      <c r="K23812" s="293"/>
      <c r="M23812" s="290"/>
    </row>
    <row r="23813" spans="11:13" x14ac:dyDescent="0.35">
      <c r="K23813" s="293"/>
      <c r="M23813" s="290"/>
    </row>
    <row r="23814" spans="11:13" x14ac:dyDescent="0.35">
      <c r="K23814" s="293"/>
      <c r="M23814" s="290"/>
    </row>
    <row r="23815" spans="11:13" x14ac:dyDescent="0.35">
      <c r="K23815" s="293"/>
      <c r="M23815" s="290"/>
    </row>
    <row r="23816" spans="11:13" x14ac:dyDescent="0.35">
      <c r="K23816" s="293"/>
      <c r="M23816" s="290"/>
    </row>
    <row r="23817" spans="11:13" x14ac:dyDescent="0.35">
      <c r="K23817" s="293"/>
      <c r="M23817" s="290"/>
    </row>
    <row r="23818" spans="11:13" x14ac:dyDescent="0.35">
      <c r="K23818" s="293"/>
      <c r="M23818" s="290"/>
    </row>
    <row r="23819" spans="11:13" x14ac:dyDescent="0.35">
      <c r="K23819" s="293"/>
      <c r="M23819" s="290"/>
    </row>
    <row r="23820" spans="11:13" x14ac:dyDescent="0.35">
      <c r="K23820" s="293"/>
      <c r="M23820" s="290"/>
    </row>
    <row r="23821" spans="11:13" x14ac:dyDescent="0.35">
      <c r="K23821" s="293"/>
      <c r="M23821" s="290"/>
    </row>
    <row r="23822" spans="11:13" x14ac:dyDescent="0.35">
      <c r="K23822" s="293"/>
      <c r="M23822" s="290"/>
    </row>
    <row r="23823" spans="11:13" x14ac:dyDescent="0.35">
      <c r="K23823" s="293"/>
      <c r="M23823" s="290"/>
    </row>
    <row r="23824" spans="11:13" x14ac:dyDescent="0.35">
      <c r="K23824" s="293"/>
      <c r="M23824" s="290"/>
    </row>
    <row r="23825" spans="11:13" x14ac:dyDescent="0.35">
      <c r="K23825" s="293"/>
      <c r="M23825" s="290"/>
    </row>
    <row r="23826" spans="11:13" x14ac:dyDescent="0.35">
      <c r="K23826" s="293"/>
      <c r="M23826" s="290"/>
    </row>
    <row r="23827" spans="11:13" x14ac:dyDescent="0.35">
      <c r="K23827" s="293"/>
      <c r="M23827" s="290"/>
    </row>
    <row r="23828" spans="11:13" x14ac:dyDescent="0.35">
      <c r="K23828" s="293"/>
      <c r="M23828" s="290"/>
    </row>
    <row r="23829" spans="11:13" x14ac:dyDescent="0.35">
      <c r="K23829" s="293"/>
      <c r="M23829" s="290"/>
    </row>
    <row r="23830" spans="11:13" x14ac:dyDescent="0.35">
      <c r="K23830" s="293"/>
      <c r="M23830" s="290"/>
    </row>
    <row r="23831" spans="11:13" x14ac:dyDescent="0.35">
      <c r="K23831" s="293"/>
      <c r="M23831" s="290"/>
    </row>
    <row r="23832" spans="11:13" x14ac:dyDescent="0.35">
      <c r="K23832" s="293"/>
      <c r="M23832" s="290"/>
    </row>
    <row r="23833" spans="11:13" x14ac:dyDescent="0.35">
      <c r="K23833" s="293"/>
      <c r="M23833" s="290"/>
    </row>
    <row r="23834" spans="11:13" x14ac:dyDescent="0.35">
      <c r="K23834" s="293"/>
      <c r="M23834" s="290"/>
    </row>
    <row r="23835" spans="11:13" x14ac:dyDescent="0.35">
      <c r="K23835" s="293"/>
      <c r="M23835" s="290"/>
    </row>
    <row r="23836" spans="11:13" x14ac:dyDescent="0.35">
      <c r="K23836" s="293"/>
      <c r="M23836" s="290"/>
    </row>
    <row r="23837" spans="11:13" x14ac:dyDescent="0.35">
      <c r="K23837" s="293"/>
      <c r="M23837" s="290"/>
    </row>
    <row r="23838" spans="11:13" x14ac:dyDescent="0.35">
      <c r="K23838" s="293"/>
      <c r="M23838" s="290"/>
    </row>
    <row r="23839" spans="11:13" x14ac:dyDescent="0.35">
      <c r="K23839" s="293"/>
      <c r="M23839" s="290"/>
    </row>
    <row r="23840" spans="11:13" x14ac:dyDescent="0.35">
      <c r="K23840" s="293"/>
      <c r="M23840" s="290"/>
    </row>
    <row r="23841" spans="11:13" x14ac:dyDescent="0.35">
      <c r="K23841" s="293"/>
      <c r="M23841" s="290"/>
    </row>
    <row r="23842" spans="11:13" x14ac:dyDescent="0.35">
      <c r="K23842" s="293"/>
      <c r="M23842" s="290"/>
    </row>
    <row r="23843" spans="11:13" x14ac:dyDescent="0.35">
      <c r="K23843" s="293"/>
      <c r="M23843" s="290"/>
    </row>
    <row r="23844" spans="11:13" x14ac:dyDescent="0.35">
      <c r="K23844" s="293"/>
      <c r="M23844" s="290"/>
    </row>
    <row r="23845" spans="11:13" x14ac:dyDescent="0.35">
      <c r="K23845" s="293"/>
      <c r="M23845" s="290"/>
    </row>
    <row r="23846" spans="11:13" x14ac:dyDescent="0.35">
      <c r="K23846" s="293"/>
      <c r="M23846" s="290"/>
    </row>
    <row r="23847" spans="11:13" x14ac:dyDescent="0.35">
      <c r="K23847" s="293"/>
      <c r="M23847" s="290"/>
    </row>
    <row r="23848" spans="11:13" x14ac:dyDescent="0.35">
      <c r="K23848" s="293"/>
      <c r="M23848" s="290"/>
    </row>
    <row r="23849" spans="11:13" x14ac:dyDescent="0.35">
      <c r="K23849" s="293"/>
      <c r="M23849" s="290"/>
    </row>
    <row r="23850" spans="11:13" x14ac:dyDescent="0.35">
      <c r="K23850" s="293"/>
      <c r="M23850" s="290"/>
    </row>
    <row r="23851" spans="11:13" x14ac:dyDescent="0.35">
      <c r="K23851" s="293"/>
      <c r="M23851" s="290"/>
    </row>
    <row r="23852" spans="11:13" x14ac:dyDescent="0.35">
      <c r="K23852" s="293"/>
      <c r="M23852" s="290"/>
    </row>
    <row r="23853" spans="11:13" x14ac:dyDescent="0.35">
      <c r="K23853" s="293"/>
      <c r="M23853" s="290"/>
    </row>
    <row r="23854" spans="11:13" x14ac:dyDescent="0.35">
      <c r="K23854" s="293"/>
      <c r="M23854" s="290"/>
    </row>
    <row r="23855" spans="11:13" x14ac:dyDescent="0.35">
      <c r="K23855" s="293"/>
      <c r="M23855" s="290"/>
    </row>
    <row r="23856" spans="11:13" x14ac:dyDescent="0.35">
      <c r="K23856" s="293"/>
      <c r="M23856" s="290"/>
    </row>
    <row r="23857" spans="11:13" x14ac:dyDescent="0.35">
      <c r="K23857" s="293"/>
      <c r="M23857" s="290"/>
    </row>
    <row r="23858" spans="11:13" x14ac:dyDescent="0.35">
      <c r="K23858" s="293"/>
      <c r="M23858" s="290"/>
    </row>
    <row r="23859" spans="11:13" x14ac:dyDescent="0.35">
      <c r="K23859" s="293"/>
      <c r="M23859" s="290"/>
    </row>
    <row r="23860" spans="11:13" x14ac:dyDescent="0.35">
      <c r="K23860" s="293"/>
      <c r="M23860" s="290"/>
    </row>
    <row r="23861" spans="11:13" x14ac:dyDescent="0.35">
      <c r="K23861" s="293"/>
      <c r="M23861" s="290"/>
    </row>
    <row r="23862" spans="11:13" x14ac:dyDescent="0.35">
      <c r="K23862" s="293"/>
      <c r="M23862" s="290"/>
    </row>
    <row r="23863" spans="11:13" x14ac:dyDescent="0.35">
      <c r="K23863" s="293"/>
      <c r="M23863" s="290"/>
    </row>
    <row r="23864" spans="11:13" x14ac:dyDescent="0.35">
      <c r="K23864" s="293"/>
      <c r="M23864" s="290"/>
    </row>
    <row r="23865" spans="11:13" x14ac:dyDescent="0.35">
      <c r="K23865" s="293"/>
      <c r="M23865" s="290"/>
    </row>
    <row r="23866" spans="11:13" x14ac:dyDescent="0.35">
      <c r="K23866" s="293"/>
      <c r="M23866" s="290"/>
    </row>
    <row r="23867" spans="11:13" x14ac:dyDescent="0.35">
      <c r="K23867" s="293"/>
      <c r="M23867" s="290"/>
    </row>
    <row r="23868" spans="11:13" x14ac:dyDescent="0.35">
      <c r="K23868" s="293"/>
      <c r="M23868" s="290"/>
    </row>
    <row r="23869" spans="11:13" x14ac:dyDescent="0.35">
      <c r="K23869" s="293"/>
      <c r="M23869" s="290"/>
    </row>
    <row r="23870" spans="11:13" x14ac:dyDescent="0.35">
      <c r="K23870" s="293"/>
      <c r="M23870" s="290"/>
    </row>
    <row r="23871" spans="11:13" x14ac:dyDescent="0.35">
      <c r="K23871" s="293"/>
      <c r="M23871" s="290"/>
    </row>
    <row r="23872" spans="11:13" x14ac:dyDescent="0.35">
      <c r="K23872" s="293"/>
      <c r="M23872" s="290"/>
    </row>
    <row r="23873" spans="11:13" x14ac:dyDescent="0.35">
      <c r="K23873" s="293"/>
      <c r="M23873" s="290"/>
    </row>
    <row r="23874" spans="11:13" x14ac:dyDescent="0.35">
      <c r="K23874" s="293"/>
      <c r="M23874" s="290"/>
    </row>
    <row r="23875" spans="11:13" x14ac:dyDescent="0.35">
      <c r="K23875" s="293"/>
      <c r="M23875" s="290"/>
    </row>
    <row r="23876" spans="11:13" x14ac:dyDescent="0.35">
      <c r="K23876" s="293"/>
      <c r="M23876" s="290"/>
    </row>
    <row r="23877" spans="11:13" x14ac:dyDescent="0.35">
      <c r="K23877" s="293"/>
      <c r="M23877" s="290"/>
    </row>
    <row r="23878" spans="11:13" x14ac:dyDescent="0.35">
      <c r="K23878" s="293"/>
      <c r="M23878" s="290"/>
    </row>
    <row r="23879" spans="11:13" x14ac:dyDescent="0.35">
      <c r="K23879" s="293"/>
      <c r="M23879" s="290"/>
    </row>
    <row r="23880" spans="11:13" x14ac:dyDescent="0.35">
      <c r="K23880" s="293"/>
      <c r="M23880" s="290"/>
    </row>
    <row r="23881" spans="11:13" x14ac:dyDescent="0.35">
      <c r="K23881" s="293"/>
      <c r="M23881" s="290"/>
    </row>
    <row r="23882" spans="11:13" x14ac:dyDescent="0.35">
      <c r="K23882" s="293"/>
      <c r="M23882" s="290"/>
    </row>
    <row r="23883" spans="11:13" x14ac:dyDescent="0.35">
      <c r="K23883" s="293"/>
      <c r="M23883" s="290"/>
    </row>
    <row r="23884" spans="11:13" x14ac:dyDescent="0.35">
      <c r="K23884" s="293"/>
      <c r="M23884" s="290"/>
    </row>
    <row r="23885" spans="11:13" x14ac:dyDescent="0.35">
      <c r="K23885" s="293"/>
      <c r="M23885" s="290"/>
    </row>
    <row r="23886" spans="11:13" x14ac:dyDescent="0.35">
      <c r="K23886" s="293"/>
      <c r="M23886" s="290"/>
    </row>
    <row r="23887" spans="11:13" x14ac:dyDescent="0.35">
      <c r="K23887" s="293"/>
      <c r="M23887" s="290"/>
    </row>
    <row r="23888" spans="11:13" x14ac:dyDescent="0.35">
      <c r="K23888" s="293"/>
      <c r="M23888" s="290"/>
    </row>
    <row r="23889" spans="11:13" x14ac:dyDescent="0.35">
      <c r="K23889" s="293"/>
      <c r="M23889" s="290"/>
    </row>
    <row r="23890" spans="11:13" x14ac:dyDescent="0.35">
      <c r="K23890" s="293"/>
      <c r="M23890" s="290"/>
    </row>
    <row r="23891" spans="11:13" x14ac:dyDescent="0.35">
      <c r="K23891" s="293"/>
      <c r="M23891" s="290"/>
    </row>
    <row r="23892" spans="11:13" x14ac:dyDescent="0.35">
      <c r="K23892" s="293"/>
      <c r="M23892" s="290"/>
    </row>
    <row r="23893" spans="11:13" x14ac:dyDescent="0.35">
      <c r="K23893" s="293"/>
      <c r="M23893" s="290"/>
    </row>
    <row r="23894" spans="11:13" x14ac:dyDescent="0.35">
      <c r="K23894" s="293"/>
      <c r="M23894" s="290"/>
    </row>
    <row r="23895" spans="11:13" x14ac:dyDescent="0.35">
      <c r="K23895" s="293"/>
      <c r="M23895" s="290"/>
    </row>
    <row r="23896" spans="11:13" x14ac:dyDescent="0.35">
      <c r="K23896" s="293"/>
      <c r="M23896" s="290"/>
    </row>
    <row r="23897" spans="11:13" x14ac:dyDescent="0.35">
      <c r="K23897" s="293"/>
      <c r="M23897" s="290"/>
    </row>
    <row r="23898" spans="11:13" x14ac:dyDescent="0.35">
      <c r="K23898" s="293"/>
      <c r="M23898" s="290"/>
    </row>
    <row r="23899" spans="11:13" x14ac:dyDescent="0.35">
      <c r="K23899" s="293"/>
      <c r="M23899" s="290"/>
    </row>
    <row r="23900" spans="11:13" x14ac:dyDescent="0.35">
      <c r="K23900" s="293"/>
      <c r="M23900" s="290"/>
    </row>
    <row r="23901" spans="11:13" x14ac:dyDescent="0.35">
      <c r="K23901" s="293"/>
      <c r="M23901" s="290"/>
    </row>
    <row r="23902" spans="11:13" x14ac:dyDescent="0.35">
      <c r="K23902" s="293"/>
      <c r="M23902" s="290"/>
    </row>
    <row r="23903" spans="11:13" x14ac:dyDescent="0.35">
      <c r="K23903" s="293"/>
      <c r="M23903" s="290"/>
    </row>
    <row r="23904" spans="11:13" x14ac:dyDescent="0.35">
      <c r="K23904" s="293"/>
      <c r="M23904" s="290"/>
    </row>
    <row r="23905" spans="11:13" x14ac:dyDescent="0.35">
      <c r="K23905" s="293"/>
      <c r="M23905" s="290"/>
    </row>
    <row r="23906" spans="11:13" x14ac:dyDescent="0.35">
      <c r="K23906" s="293"/>
      <c r="M23906" s="290"/>
    </row>
    <row r="23907" spans="11:13" x14ac:dyDescent="0.35">
      <c r="K23907" s="293"/>
      <c r="M23907" s="290"/>
    </row>
    <row r="23908" spans="11:13" x14ac:dyDescent="0.35">
      <c r="K23908" s="293"/>
      <c r="M23908" s="290"/>
    </row>
    <row r="23909" spans="11:13" x14ac:dyDescent="0.35">
      <c r="K23909" s="293"/>
      <c r="M23909" s="290"/>
    </row>
    <row r="23910" spans="11:13" x14ac:dyDescent="0.35">
      <c r="K23910" s="293"/>
      <c r="M23910" s="290"/>
    </row>
    <row r="23911" spans="11:13" x14ac:dyDescent="0.35">
      <c r="K23911" s="293"/>
      <c r="M23911" s="290"/>
    </row>
    <row r="23912" spans="11:13" x14ac:dyDescent="0.35">
      <c r="K23912" s="293"/>
      <c r="M23912" s="290"/>
    </row>
    <row r="23913" spans="11:13" x14ac:dyDescent="0.35">
      <c r="K23913" s="293"/>
      <c r="M23913" s="290"/>
    </row>
    <row r="23914" spans="11:13" x14ac:dyDescent="0.35">
      <c r="K23914" s="293"/>
      <c r="M23914" s="290"/>
    </row>
    <row r="23915" spans="11:13" x14ac:dyDescent="0.35">
      <c r="K23915" s="293"/>
      <c r="M23915" s="290"/>
    </row>
    <row r="23916" spans="11:13" x14ac:dyDescent="0.35">
      <c r="K23916" s="293"/>
      <c r="M23916" s="290"/>
    </row>
    <row r="23917" spans="11:13" x14ac:dyDescent="0.35">
      <c r="K23917" s="293"/>
      <c r="M23917" s="290"/>
    </row>
    <row r="23918" spans="11:13" x14ac:dyDescent="0.35">
      <c r="K23918" s="293"/>
      <c r="M23918" s="290"/>
    </row>
    <row r="23919" spans="11:13" x14ac:dyDescent="0.35">
      <c r="K23919" s="293"/>
      <c r="M23919" s="290"/>
    </row>
    <row r="23920" spans="11:13" x14ac:dyDescent="0.35">
      <c r="K23920" s="293"/>
      <c r="M23920" s="290"/>
    </row>
    <row r="23921" spans="11:13" x14ac:dyDescent="0.35">
      <c r="K23921" s="293"/>
      <c r="M23921" s="290"/>
    </row>
    <row r="23922" spans="11:13" x14ac:dyDescent="0.35">
      <c r="K23922" s="293"/>
      <c r="M23922" s="290"/>
    </row>
    <row r="23923" spans="11:13" x14ac:dyDescent="0.35">
      <c r="K23923" s="293"/>
      <c r="M23923" s="290"/>
    </row>
    <row r="23924" spans="11:13" x14ac:dyDescent="0.35">
      <c r="K23924" s="293"/>
      <c r="M23924" s="290"/>
    </row>
    <row r="23925" spans="11:13" x14ac:dyDescent="0.35">
      <c r="K23925" s="293"/>
      <c r="M23925" s="290"/>
    </row>
    <row r="23926" spans="11:13" x14ac:dyDescent="0.35">
      <c r="K23926" s="293"/>
      <c r="M23926" s="290"/>
    </row>
    <row r="23927" spans="11:13" x14ac:dyDescent="0.35">
      <c r="K23927" s="293"/>
      <c r="M23927" s="290"/>
    </row>
    <row r="23928" spans="11:13" x14ac:dyDescent="0.35">
      <c r="K23928" s="293"/>
      <c r="M23928" s="290"/>
    </row>
    <row r="23929" spans="11:13" x14ac:dyDescent="0.35">
      <c r="K23929" s="293"/>
      <c r="M23929" s="290"/>
    </row>
    <row r="23930" spans="11:13" x14ac:dyDescent="0.35">
      <c r="K23930" s="293"/>
      <c r="M23930" s="290"/>
    </row>
    <row r="23931" spans="11:13" x14ac:dyDescent="0.35">
      <c r="K23931" s="293"/>
      <c r="M23931" s="290"/>
    </row>
    <row r="23932" spans="11:13" x14ac:dyDescent="0.35">
      <c r="K23932" s="293"/>
      <c r="M23932" s="290"/>
    </row>
    <row r="23933" spans="11:13" x14ac:dyDescent="0.35">
      <c r="K23933" s="293"/>
      <c r="M23933" s="290"/>
    </row>
    <row r="23934" spans="11:13" x14ac:dyDescent="0.35">
      <c r="K23934" s="293"/>
      <c r="M23934" s="290"/>
    </row>
    <row r="23935" spans="11:13" x14ac:dyDescent="0.35">
      <c r="K23935" s="293"/>
      <c r="M23935" s="290"/>
    </row>
    <row r="23936" spans="11:13" x14ac:dyDescent="0.35">
      <c r="K23936" s="293"/>
      <c r="M23936" s="290"/>
    </row>
    <row r="23937" spans="11:13" x14ac:dyDescent="0.35">
      <c r="K23937" s="293"/>
      <c r="M23937" s="290"/>
    </row>
    <row r="23938" spans="11:13" x14ac:dyDescent="0.35">
      <c r="K23938" s="293"/>
      <c r="M23938" s="290"/>
    </row>
    <row r="23939" spans="11:13" x14ac:dyDescent="0.35">
      <c r="K23939" s="293"/>
      <c r="M23939" s="290"/>
    </row>
    <row r="23940" spans="11:13" x14ac:dyDescent="0.35">
      <c r="K23940" s="293"/>
      <c r="M23940" s="290"/>
    </row>
    <row r="23941" spans="11:13" x14ac:dyDescent="0.35">
      <c r="K23941" s="293"/>
      <c r="M23941" s="290"/>
    </row>
    <row r="23942" spans="11:13" x14ac:dyDescent="0.35">
      <c r="K23942" s="293"/>
      <c r="M23942" s="290"/>
    </row>
    <row r="23943" spans="11:13" x14ac:dyDescent="0.35">
      <c r="K23943" s="293"/>
      <c r="M23943" s="290"/>
    </row>
    <row r="23944" spans="11:13" x14ac:dyDescent="0.35">
      <c r="K23944" s="293"/>
      <c r="M23944" s="290"/>
    </row>
    <row r="23945" spans="11:13" x14ac:dyDescent="0.35">
      <c r="K23945" s="293"/>
      <c r="M23945" s="290"/>
    </row>
    <row r="23946" spans="11:13" x14ac:dyDescent="0.35">
      <c r="K23946" s="293"/>
      <c r="M23946" s="290"/>
    </row>
    <row r="23947" spans="11:13" x14ac:dyDescent="0.35">
      <c r="K23947" s="293"/>
      <c r="M23947" s="290"/>
    </row>
    <row r="23948" spans="11:13" x14ac:dyDescent="0.35">
      <c r="K23948" s="293"/>
      <c r="M23948" s="290"/>
    </row>
    <row r="23949" spans="11:13" x14ac:dyDescent="0.35">
      <c r="K23949" s="293"/>
      <c r="M23949" s="290"/>
    </row>
    <row r="23950" spans="11:13" x14ac:dyDescent="0.35">
      <c r="K23950" s="293"/>
      <c r="M23950" s="290"/>
    </row>
    <row r="23951" spans="11:13" x14ac:dyDescent="0.35">
      <c r="K23951" s="293"/>
      <c r="M23951" s="290"/>
    </row>
    <row r="23952" spans="11:13" x14ac:dyDescent="0.35">
      <c r="K23952" s="293"/>
      <c r="M23952" s="290"/>
    </row>
    <row r="23953" spans="11:13" x14ac:dyDescent="0.35">
      <c r="K23953" s="293"/>
      <c r="M23953" s="290"/>
    </row>
    <row r="23954" spans="11:13" x14ac:dyDescent="0.35">
      <c r="K23954" s="293"/>
      <c r="M23954" s="290"/>
    </row>
    <row r="23955" spans="11:13" x14ac:dyDescent="0.35">
      <c r="K23955" s="293"/>
      <c r="M23955" s="290"/>
    </row>
    <row r="23956" spans="11:13" x14ac:dyDescent="0.35">
      <c r="K23956" s="293"/>
      <c r="M23956" s="290"/>
    </row>
    <row r="23957" spans="11:13" x14ac:dyDescent="0.35">
      <c r="K23957" s="293"/>
      <c r="M23957" s="290"/>
    </row>
    <row r="23958" spans="11:13" x14ac:dyDescent="0.35">
      <c r="K23958" s="293"/>
      <c r="M23958" s="290"/>
    </row>
    <row r="23959" spans="11:13" x14ac:dyDescent="0.35">
      <c r="K23959" s="293"/>
      <c r="M23959" s="290"/>
    </row>
    <row r="23960" spans="11:13" x14ac:dyDescent="0.35">
      <c r="K23960" s="293"/>
      <c r="M23960" s="290"/>
    </row>
    <row r="23961" spans="11:13" x14ac:dyDescent="0.35">
      <c r="K23961" s="293"/>
      <c r="M23961" s="290"/>
    </row>
    <row r="23962" spans="11:13" x14ac:dyDescent="0.35">
      <c r="K23962" s="293"/>
      <c r="M23962" s="290"/>
    </row>
    <row r="23963" spans="11:13" x14ac:dyDescent="0.35">
      <c r="K23963" s="293"/>
      <c r="M23963" s="290"/>
    </row>
    <row r="23964" spans="11:13" x14ac:dyDescent="0.35">
      <c r="K23964" s="293"/>
      <c r="M23964" s="290"/>
    </row>
    <row r="23965" spans="11:13" x14ac:dyDescent="0.35">
      <c r="K23965" s="293"/>
      <c r="M23965" s="290"/>
    </row>
    <row r="23966" spans="11:13" x14ac:dyDescent="0.35">
      <c r="K23966" s="293"/>
      <c r="M23966" s="290"/>
    </row>
    <row r="23967" spans="11:13" x14ac:dyDescent="0.35">
      <c r="K23967" s="293"/>
      <c r="M23967" s="290"/>
    </row>
    <row r="23968" spans="11:13" x14ac:dyDescent="0.35">
      <c r="K23968" s="293"/>
      <c r="M23968" s="290"/>
    </row>
    <row r="23969" spans="11:13" x14ac:dyDescent="0.35">
      <c r="K23969" s="293"/>
      <c r="M23969" s="290"/>
    </row>
    <row r="23970" spans="11:13" x14ac:dyDescent="0.35">
      <c r="K23970" s="293"/>
      <c r="M23970" s="290"/>
    </row>
    <row r="23971" spans="11:13" x14ac:dyDescent="0.35">
      <c r="K23971" s="293"/>
      <c r="M23971" s="290"/>
    </row>
    <row r="23972" spans="11:13" x14ac:dyDescent="0.35">
      <c r="K23972" s="293"/>
      <c r="M23972" s="290"/>
    </row>
    <row r="23973" spans="11:13" x14ac:dyDescent="0.35">
      <c r="K23973" s="293"/>
      <c r="M23973" s="290"/>
    </row>
    <row r="23974" spans="11:13" x14ac:dyDescent="0.35">
      <c r="K23974" s="293"/>
      <c r="M23974" s="290"/>
    </row>
    <row r="23975" spans="11:13" x14ac:dyDescent="0.35">
      <c r="K23975" s="293"/>
      <c r="M23975" s="290"/>
    </row>
    <row r="23976" spans="11:13" x14ac:dyDescent="0.35">
      <c r="K23976" s="293"/>
      <c r="M23976" s="290"/>
    </row>
    <row r="23977" spans="11:13" x14ac:dyDescent="0.35">
      <c r="K23977" s="293"/>
      <c r="M23977" s="290"/>
    </row>
    <row r="23978" spans="11:13" x14ac:dyDescent="0.35">
      <c r="K23978" s="293"/>
      <c r="M23978" s="290"/>
    </row>
    <row r="23979" spans="11:13" x14ac:dyDescent="0.35">
      <c r="K23979" s="293"/>
      <c r="M23979" s="290"/>
    </row>
    <row r="23980" spans="11:13" x14ac:dyDescent="0.35">
      <c r="K23980" s="293"/>
      <c r="M23980" s="290"/>
    </row>
    <row r="23981" spans="11:13" x14ac:dyDescent="0.35">
      <c r="K23981" s="293"/>
      <c r="M23981" s="290"/>
    </row>
    <row r="23982" spans="11:13" x14ac:dyDescent="0.35">
      <c r="K23982" s="293"/>
      <c r="M23982" s="290"/>
    </row>
    <row r="23983" spans="11:13" x14ac:dyDescent="0.35">
      <c r="K23983" s="293"/>
      <c r="M23983" s="290"/>
    </row>
    <row r="23984" spans="11:13" x14ac:dyDescent="0.35">
      <c r="K23984" s="293"/>
      <c r="M23984" s="290"/>
    </row>
    <row r="23985" spans="11:13" x14ac:dyDescent="0.35">
      <c r="K23985" s="293"/>
      <c r="M23985" s="290"/>
    </row>
    <row r="23986" spans="11:13" x14ac:dyDescent="0.35">
      <c r="K23986" s="293"/>
      <c r="M23986" s="290"/>
    </row>
    <row r="23987" spans="11:13" x14ac:dyDescent="0.35">
      <c r="K23987" s="293"/>
      <c r="M23987" s="290"/>
    </row>
    <row r="23988" spans="11:13" x14ac:dyDescent="0.35">
      <c r="K23988" s="293"/>
      <c r="M23988" s="290"/>
    </row>
    <row r="23989" spans="11:13" x14ac:dyDescent="0.35">
      <c r="K23989" s="293"/>
      <c r="M23989" s="290"/>
    </row>
    <row r="23990" spans="11:13" x14ac:dyDescent="0.35">
      <c r="K23990" s="293"/>
      <c r="M23990" s="290"/>
    </row>
    <row r="23991" spans="11:13" x14ac:dyDescent="0.35">
      <c r="K23991" s="293"/>
      <c r="M23991" s="290"/>
    </row>
    <row r="23992" spans="11:13" x14ac:dyDescent="0.35">
      <c r="K23992" s="293"/>
      <c r="M23992" s="290"/>
    </row>
    <row r="23993" spans="11:13" x14ac:dyDescent="0.35">
      <c r="K23993" s="293"/>
      <c r="M23993" s="290"/>
    </row>
    <row r="23994" spans="11:13" x14ac:dyDescent="0.35">
      <c r="K23994" s="293"/>
      <c r="M23994" s="290"/>
    </row>
    <row r="23995" spans="11:13" x14ac:dyDescent="0.35">
      <c r="K23995" s="293"/>
      <c r="M23995" s="290"/>
    </row>
    <row r="23996" spans="11:13" x14ac:dyDescent="0.35">
      <c r="K23996" s="293"/>
      <c r="M23996" s="290"/>
    </row>
    <row r="23997" spans="11:13" x14ac:dyDescent="0.35">
      <c r="K23997" s="293"/>
      <c r="M23997" s="290"/>
    </row>
    <row r="23998" spans="11:13" x14ac:dyDescent="0.35">
      <c r="K23998" s="293"/>
      <c r="M23998" s="290"/>
    </row>
    <row r="23999" spans="11:13" x14ac:dyDescent="0.35">
      <c r="K23999" s="293"/>
      <c r="M23999" s="290"/>
    </row>
    <row r="24000" spans="11:13" x14ac:dyDescent="0.35">
      <c r="K24000" s="293"/>
      <c r="M24000" s="290"/>
    </row>
    <row r="24001" spans="11:13" x14ac:dyDescent="0.35">
      <c r="K24001" s="293"/>
      <c r="M24001" s="290"/>
    </row>
    <row r="24002" spans="11:13" x14ac:dyDescent="0.35">
      <c r="K24002" s="293"/>
      <c r="M24002" s="290"/>
    </row>
    <row r="24003" spans="11:13" x14ac:dyDescent="0.35">
      <c r="K24003" s="293"/>
      <c r="M24003" s="290"/>
    </row>
    <row r="24004" spans="11:13" x14ac:dyDescent="0.35">
      <c r="K24004" s="293"/>
      <c r="M24004" s="290"/>
    </row>
    <row r="24005" spans="11:13" x14ac:dyDescent="0.35">
      <c r="K24005" s="293"/>
      <c r="M24005" s="290"/>
    </row>
    <row r="24006" spans="11:13" x14ac:dyDescent="0.35">
      <c r="K24006" s="293"/>
      <c r="M24006" s="290"/>
    </row>
    <row r="24007" spans="11:13" x14ac:dyDescent="0.35">
      <c r="K24007" s="293"/>
      <c r="M24007" s="290"/>
    </row>
    <row r="24008" spans="11:13" x14ac:dyDescent="0.35">
      <c r="K24008" s="293"/>
      <c r="M24008" s="290"/>
    </row>
    <row r="24009" spans="11:13" x14ac:dyDescent="0.35">
      <c r="K24009" s="293"/>
      <c r="M24009" s="290"/>
    </row>
    <row r="24010" spans="11:13" x14ac:dyDescent="0.35">
      <c r="K24010" s="293"/>
      <c r="M24010" s="290"/>
    </row>
    <row r="24011" spans="11:13" x14ac:dyDescent="0.35">
      <c r="K24011" s="293"/>
      <c r="M24011" s="290"/>
    </row>
    <row r="24012" spans="11:13" x14ac:dyDescent="0.35">
      <c r="K24012" s="293"/>
      <c r="M24012" s="290"/>
    </row>
    <row r="24013" spans="11:13" x14ac:dyDescent="0.35">
      <c r="K24013" s="293"/>
      <c r="M24013" s="290"/>
    </row>
    <row r="24014" spans="11:13" x14ac:dyDescent="0.35">
      <c r="K24014" s="293"/>
      <c r="M24014" s="290"/>
    </row>
    <row r="24015" spans="11:13" x14ac:dyDescent="0.35">
      <c r="K24015" s="293"/>
      <c r="M24015" s="290"/>
    </row>
    <row r="24016" spans="11:13" x14ac:dyDescent="0.35">
      <c r="K24016" s="293"/>
      <c r="M24016" s="290"/>
    </row>
    <row r="24017" spans="11:13" x14ac:dyDescent="0.35">
      <c r="K24017" s="293"/>
      <c r="M24017" s="290"/>
    </row>
    <row r="24018" spans="11:13" x14ac:dyDescent="0.35">
      <c r="K24018" s="293"/>
      <c r="M24018" s="290"/>
    </row>
    <row r="24019" spans="11:13" x14ac:dyDescent="0.35">
      <c r="K24019" s="293"/>
      <c r="M24019" s="290"/>
    </row>
    <row r="24020" spans="11:13" x14ac:dyDescent="0.35">
      <c r="K24020" s="293"/>
      <c r="M24020" s="290"/>
    </row>
    <row r="24021" spans="11:13" x14ac:dyDescent="0.35">
      <c r="K24021" s="293"/>
      <c r="M24021" s="290"/>
    </row>
    <row r="24022" spans="11:13" x14ac:dyDescent="0.35">
      <c r="K24022" s="293"/>
      <c r="M24022" s="290"/>
    </row>
    <row r="24023" spans="11:13" x14ac:dyDescent="0.35">
      <c r="K24023" s="293"/>
      <c r="M24023" s="290"/>
    </row>
    <row r="24024" spans="11:13" x14ac:dyDescent="0.35">
      <c r="K24024" s="293"/>
      <c r="M24024" s="290"/>
    </row>
    <row r="24025" spans="11:13" x14ac:dyDescent="0.35">
      <c r="K24025" s="293"/>
      <c r="M24025" s="290"/>
    </row>
    <row r="24026" spans="11:13" x14ac:dyDescent="0.35">
      <c r="K24026" s="293"/>
      <c r="M24026" s="290"/>
    </row>
    <row r="24027" spans="11:13" x14ac:dyDescent="0.35">
      <c r="K24027" s="293"/>
      <c r="M24027" s="290"/>
    </row>
    <row r="24028" spans="11:13" x14ac:dyDescent="0.35">
      <c r="K24028" s="293"/>
      <c r="M24028" s="290"/>
    </row>
    <row r="24029" spans="11:13" x14ac:dyDescent="0.35">
      <c r="K24029" s="293"/>
      <c r="M24029" s="290"/>
    </row>
    <row r="24030" spans="11:13" x14ac:dyDescent="0.35">
      <c r="K24030" s="293"/>
      <c r="M24030" s="290"/>
    </row>
    <row r="24031" spans="11:13" x14ac:dyDescent="0.35">
      <c r="K24031" s="293"/>
      <c r="M24031" s="290"/>
    </row>
    <row r="24032" spans="11:13" x14ac:dyDescent="0.35">
      <c r="K24032" s="293"/>
      <c r="M24032" s="290"/>
    </row>
    <row r="24033" spans="11:13" x14ac:dyDescent="0.35">
      <c r="K24033" s="293"/>
      <c r="M24033" s="290"/>
    </row>
    <row r="24034" spans="11:13" x14ac:dyDescent="0.35">
      <c r="K24034" s="293"/>
      <c r="M24034" s="290"/>
    </row>
    <row r="24035" spans="11:13" x14ac:dyDescent="0.35">
      <c r="K24035" s="293"/>
      <c r="M24035" s="290"/>
    </row>
    <row r="24036" spans="11:13" x14ac:dyDescent="0.35">
      <c r="K24036" s="293"/>
      <c r="M24036" s="290"/>
    </row>
    <row r="24037" spans="11:13" x14ac:dyDescent="0.35">
      <c r="K24037" s="293"/>
      <c r="M24037" s="290"/>
    </row>
    <row r="24038" spans="11:13" x14ac:dyDescent="0.35">
      <c r="K24038" s="293"/>
      <c r="M24038" s="290"/>
    </row>
    <row r="24039" spans="11:13" x14ac:dyDescent="0.35">
      <c r="K24039" s="293"/>
      <c r="M24039" s="290"/>
    </row>
    <row r="24040" spans="11:13" x14ac:dyDescent="0.35">
      <c r="K24040" s="293"/>
      <c r="M24040" s="290"/>
    </row>
    <row r="24041" spans="11:13" x14ac:dyDescent="0.35">
      <c r="K24041" s="293"/>
      <c r="M24041" s="290"/>
    </row>
    <row r="24042" spans="11:13" x14ac:dyDescent="0.35">
      <c r="K24042" s="293"/>
      <c r="M24042" s="290"/>
    </row>
    <row r="24043" spans="11:13" x14ac:dyDescent="0.35">
      <c r="K24043" s="293"/>
      <c r="M24043" s="290"/>
    </row>
    <row r="24044" spans="11:13" x14ac:dyDescent="0.35">
      <c r="K24044" s="293"/>
      <c r="M24044" s="290"/>
    </row>
    <row r="24045" spans="11:13" x14ac:dyDescent="0.35">
      <c r="K24045" s="293"/>
      <c r="M24045" s="290"/>
    </row>
    <row r="24046" spans="11:13" x14ac:dyDescent="0.35">
      <c r="K24046" s="293"/>
      <c r="M24046" s="290"/>
    </row>
    <row r="24047" spans="11:13" x14ac:dyDescent="0.35">
      <c r="K24047" s="293"/>
      <c r="M24047" s="290"/>
    </row>
    <row r="24048" spans="11:13" x14ac:dyDescent="0.35">
      <c r="K24048" s="293"/>
      <c r="M24048" s="290"/>
    </row>
    <row r="24049" spans="11:13" x14ac:dyDescent="0.35">
      <c r="K24049" s="293"/>
      <c r="M24049" s="290"/>
    </row>
    <row r="24050" spans="11:13" x14ac:dyDescent="0.35">
      <c r="K24050" s="293"/>
      <c r="M24050" s="290"/>
    </row>
    <row r="24051" spans="11:13" x14ac:dyDescent="0.35">
      <c r="K24051" s="293"/>
      <c r="M24051" s="290"/>
    </row>
    <row r="24052" spans="11:13" x14ac:dyDescent="0.35">
      <c r="K24052" s="293"/>
      <c r="M24052" s="290"/>
    </row>
    <row r="24053" spans="11:13" x14ac:dyDescent="0.35">
      <c r="K24053" s="293"/>
      <c r="M24053" s="290"/>
    </row>
    <row r="24054" spans="11:13" x14ac:dyDescent="0.35">
      <c r="K24054" s="293"/>
      <c r="M24054" s="290"/>
    </row>
    <row r="24055" spans="11:13" x14ac:dyDescent="0.35">
      <c r="K24055" s="293"/>
      <c r="M24055" s="290"/>
    </row>
    <row r="24056" spans="11:13" x14ac:dyDescent="0.35">
      <c r="K24056" s="293"/>
      <c r="M24056" s="290"/>
    </row>
    <row r="24057" spans="11:13" x14ac:dyDescent="0.35">
      <c r="K24057" s="293"/>
      <c r="M24057" s="290"/>
    </row>
    <row r="24058" spans="11:13" x14ac:dyDescent="0.35">
      <c r="K24058" s="293"/>
      <c r="M24058" s="290"/>
    </row>
    <row r="24059" spans="11:13" x14ac:dyDescent="0.35">
      <c r="K24059" s="293"/>
      <c r="M24059" s="290"/>
    </row>
    <row r="24060" spans="11:13" x14ac:dyDescent="0.35">
      <c r="K24060" s="293"/>
      <c r="M24060" s="290"/>
    </row>
    <row r="24061" spans="11:13" x14ac:dyDescent="0.35">
      <c r="K24061" s="293"/>
      <c r="M24061" s="290"/>
    </row>
    <row r="24062" spans="11:13" x14ac:dyDescent="0.35">
      <c r="K24062" s="293"/>
      <c r="M24062" s="290"/>
    </row>
    <row r="24063" spans="11:13" x14ac:dyDescent="0.35">
      <c r="K24063" s="293"/>
      <c r="M24063" s="290"/>
    </row>
    <row r="24064" spans="11:13" x14ac:dyDescent="0.35">
      <c r="K24064" s="293"/>
      <c r="M24064" s="290"/>
    </row>
    <row r="24065" spans="11:13" x14ac:dyDescent="0.35">
      <c r="K24065" s="293"/>
      <c r="M24065" s="290"/>
    </row>
    <row r="24066" spans="11:13" x14ac:dyDescent="0.35">
      <c r="K24066" s="293"/>
      <c r="M24066" s="290"/>
    </row>
    <row r="24067" spans="11:13" x14ac:dyDescent="0.35">
      <c r="K24067" s="293"/>
      <c r="M24067" s="290"/>
    </row>
    <row r="24068" spans="11:13" x14ac:dyDescent="0.35">
      <c r="K24068" s="293"/>
      <c r="M24068" s="290"/>
    </row>
    <row r="24069" spans="11:13" x14ac:dyDescent="0.35">
      <c r="K24069" s="293"/>
      <c r="M24069" s="290"/>
    </row>
    <row r="24070" spans="11:13" x14ac:dyDescent="0.35">
      <c r="K24070" s="293"/>
      <c r="M24070" s="290"/>
    </row>
    <row r="24071" spans="11:13" x14ac:dyDescent="0.35">
      <c r="K24071" s="293"/>
      <c r="M24071" s="290"/>
    </row>
    <row r="24072" spans="11:13" x14ac:dyDescent="0.35">
      <c r="K24072" s="293"/>
      <c r="M24072" s="290"/>
    </row>
    <row r="24073" spans="11:13" x14ac:dyDescent="0.35">
      <c r="K24073" s="293"/>
      <c r="M24073" s="290"/>
    </row>
    <row r="24074" spans="11:13" x14ac:dyDescent="0.35">
      <c r="K24074" s="293"/>
      <c r="M24074" s="290"/>
    </row>
    <row r="24075" spans="11:13" x14ac:dyDescent="0.35">
      <c r="K24075" s="293"/>
      <c r="M24075" s="290"/>
    </row>
    <row r="24076" spans="11:13" x14ac:dyDescent="0.35">
      <c r="K24076" s="293"/>
      <c r="M24076" s="290"/>
    </row>
    <row r="24077" spans="11:13" x14ac:dyDescent="0.35">
      <c r="K24077" s="293"/>
      <c r="M24077" s="290"/>
    </row>
    <row r="24078" spans="11:13" x14ac:dyDescent="0.35">
      <c r="K24078" s="293"/>
      <c r="M24078" s="290"/>
    </row>
    <row r="24079" spans="11:13" x14ac:dyDescent="0.35">
      <c r="K24079" s="293"/>
      <c r="M24079" s="290"/>
    </row>
    <row r="24080" spans="11:13" x14ac:dyDescent="0.35">
      <c r="K24080" s="293"/>
      <c r="M24080" s="290"/>
    </row>
    <row r="24081" spans="11:13" x14ac:dyDescent="0.35">
      <c r="K24081" s="293"/>
      <c r="M24081" s="290"/>
    </row>
    <row r="24082" spans="11:13" x14ac:dyDescent="0.35">
      <c r="K24082" s="293"/>
      <c r="M24082" s="290"/>
    </row>
    <row r="24083" spans="11:13" x14ac:dyDescent="0.35">
      <c r="K24083" s="293"/>
      <c r="M24083" s="290"/>
    </row>
    <row r="24084" spans="11:13" x14ac:dyDescent="0.35">
      <c r="K24084" s="293"/>
      <c r="M24084" s="290"/>
    </row>
    <row r="24085" spans="11:13" x14ac:dyDescent="0.35">
      <c r="K24085" s="293"/>
      <c r="M24085" s="290"/>
    </row>
    <row r="24086" spans="11:13" x14ac:dyDescent="0.35">
      <c r="K24086" s="293"/>
      <c r="M24086" s="290"/>
    </row>
    <row r="24087" spans="11:13" x14ac:dyDescent="0.35">
      <c r="K24087" s="293"/>
      <c r="M24087" s="290"/>
    </row>
    <row r="24088" spans="11:13" x14ac:dyDescent="0.35">
      <c r="K24088" s="293"/>
      <c r="M24088" s="290"/>
    </row>
    <row r="24089" spans="11:13" x14ac:dyDescent="0.35">
      <c r="K24089" s="293"/>
      <c r="M24089" s="290"/>
    </row>
    <row r="24090" spans="11:13" x14ac:dyDescent="0.35">
      <c r="K24090" s="293"/>
      <c r="M24090" s="290"/>
    </row>
    <row r="24091" spans="11:13" x14ac:dyDescent="0.35">
      <c r="K24091" s="293"/>
      <c r="M24091" s="290"/>
    </row>
    <row r="24092" spans="11:13" x14ac:dyDescent="0.35">
      <c r="K24092" s="293"/>
      <c r="M24092" s="290"/>
    </row>
    <row r="24093" spans="11:13" x14ac:dyDescent="0.35">
      <c r="K24093" s="293"/>
      <c r="M24093" s="290"/>
    </row>
    <row r="24094" spans="11:13" x14ac:dyDescent="0.35">
      <c r="K24094" s="293"/>
      <c r="M24094" s="290"/>
    </row>
    <row r="24095" spans="11:13" x14ac:dyDescent="0.35">
      <c r="K24095" s="293"/>
      <c r="M24095" s="290"/>
    </row>
    <row r="24096" spans="11:13" x14ac:dyDescent="0.35">
      <c r="K24096" s="293"/>
      <c r="M24096" s="290"/>
    </row>
    <row r="24097" spans="11:13" x14ac:dyDescent="0.35">
      <c r="K24097" s="293"/>
      <c r="M24097" s="290"/>
    </row>
    <row r="24098" spans="11:13" x14ac:dyDescent="0.35">
      <c r="K24098" s="293"/>
      <c r="M24098" s="290"/>
    </row>
    <row r="24099" spans="11:13" x14ac:dyDescent="0.35">
      <c r="K24099" s="293"/>
      <c r="M24099" s="290"/>
    </row>
    <row r="24100" spans="11:13" x14ac:dyDescent="0.35">
      <c r="K24100" s="293"/>
      <c r="M24100" s="290"/>
    </row>
    <row r="24101" spans="11:13" x14ac:dyDescent="0.35">
      <c r="K24101" s="293"/>
      <c r="M24101" s="290"/>
    </row>
    <row r="24102" spans="11:13" x14ac:dyDescent="0.35">
      <c r="K24102" s="293"/>
      <c r="M24102" s="290"/>
    </row>
    <row r="24103" spans="11:13" x14ac:dyDescent="0.35">
      <c r="K24103" s="293"/>
      <c r="M24103" s="290"/>
    </row>
    <row r="24104" spans="11:13" x14ac:dyDescent="0.35">
      <c r="K24104" s="293"/>
      <c r="M24104" s="290"/>
    </row>
    <row r="24105" spans="11:13" x14ac:dyDescent="0.35">
      <c r="K24105" s="293"/>
      <c r="M24105" s="290"/>
    </row>
    <row r="24106" spans="11:13" x14ac:dyDescent="0.35">
      <c r="K24106" s="293"/>
      <c r="M24106" s="290"/>
    </row>
    <row r="24107" spans="11:13" x14ac:dyDescent="0.35">
      <c r="K24107" s="293"/>
      <c r="M24107" s="290"/>
    </row>
    <row r="24108" spans="11:13" x14ac:dyDescent="0.35">
      <c r="K24108" s="293"/>
      <c r="M24108" s="290"/>
    </row>
    <row r="24109" spans="11:13" x14ac:dyDescent="0.35">
      <c r="K24109" s="293"/>
      <c r="M24109" s="290"/>
    </row>
    <row r="24110" spans="11:13" x14ac:dyDescent="0.35">
      <c r="K24110" s="293"/>
      <c r="M24110" s="290"/>
    </row>
    <row r="24111" spans="11:13" x14ac:dyDescent="0.35">
      <c r="K24111" s="293"/>
      <c r="M24111" s="290"/>
    </row>
    <row r="24112" spans="11:13" x14ac:dyDescent="0.35">
      <c r="K24112" s="293"/>
      <c r="M24112" s="290"/>
    </row>
    <row r="24113" spans="11:13" x14ac:dyDescent="0.35">
      <c r="K24113" s="293"/>
      <c r="M24113" s="290"/>
    </row>
    <row r="24114" spans="11:13" x14ac:dyDescent="0.35">
      <c r="K24114" s="293"/>
      <c r="M24114" s="290"/>
    </row>
    <row r="24115" spans="11:13" x14ac:dyDescent="0.35">
      <c r="K24115" s="293"/>
      <c r="M24115" s="290"/>
    </row>
    <row r="24116" spans="11:13" x14ac:dyDescent="0.35">
      <c r="K24116" s="293"/>
      <c r="M24116" s="290"/>
    </row>
    <row r="24117" spans="11:13" x14ac:dyDescent="0.35">
      <c r="K24117" s="293"/>
      <c r="M24117" s="290"/>
    </row>
    <row r="24118" spans="11:13" x14ac:dyDescent="0.35">
      <c r="K24118" s="293"/>
      <c r="M24118" s="290"/>
    </row>
    <row r="24119" spans="11:13" x14ac:dyDescent="0.35">
      <c r="K24119" s="293"/>
      <c r="M24119" s="290"/>
    </row>
    <row r="24120" spans="11:13" x14ac:dyDescent="0.35">
      <c r="K24120" s="293"/>
      <c r="M24120" s="290"/>
    </row>
    <row r="24121" spans="11:13" x14ac:dyDescent="0.35">
      <c r="K24121" s="293"/>
      <c r="M24121" s="290"/>
    </row>
    <row r="24122" spans="11:13" x14ac:dyDescent="0.35">
      <c r="K24122" s="293"/>
      <c r="M24122" s="290"/>
    </row>
    <row r="24123" spans="11:13" x14ac:dyDescent="0.35">
      <c r="K24123" s="293"/>
      <c r="M24123" s="290"/>
    </row>
    <row r="24124" spans="11:13" x14ac:dyDescent="0.35">
      <c r="K24124" s="293"/>
      <c r="M24124" s="290"/>
    </row>
    <row r="24125" spans="11:13" x14ac:dyDescent="0.35">
      <c r="K24125" s="293"/>
      <c r="M24125" s="290"/>
    </row>
    <row r="24126" spans="11:13" x14ac:dyDescent="0.35">
      <c r="K24126" s="293"/>
      <c r="M24126" s="290"/>
    </row>
    <row r="24127" spans="11:13" x14ac:dyDescent="0.35">
      <c r="K24127" s="293"/>
      <c r="M24127" s="290"/>
    </row>
    <row r="24128" spans="11:13" x14ac:dyDescent="0.35">
      <c r="K24128" s="293"/>
      <c r="M24128" s="290"/>
    </row>
    <row r="24129" spans="11:13" x14ac:dyDescent="0.35">
      <c r="K24129" s="293"/>
      <c r="M24129" s="290"/>
    </row>
    <row r="24130" spans="11:13" x14ac:dyDescent="0.35">
      <c r="K24130" s="293"/>
      <c r="M24130" s="290"/>
    </row>
    <row r="24131" spans="11:13" x14ac:dyDescent="0.35">
      <c r="K24131" s="293"/>
      <c r="M24131" s="290"/>
    </row>
    <row r="24132" spans="11:13" x14ac:dyDescent="0.35">
      <c r="K24132" s="293"/>
      <c r="M24132" s="290"/>
    </row>
    <row r="24133" spans="11:13" x14ac:dyDescent="0.35">
      <c r="K24133" s="293"/>
      <c r="M24133" s="290"/>
    </row>
    <row r="24134" spans="11:13" x14ac:dyDescent="0.35">
      <c r="K24134" s="293"/>
      <c r="M24134" s="290"/>
    </row>
    <row r="24135" spans="11:13" x14ac:dyDescent="0.35">
      <c r="K24135" s="293"/>
      <c r="M24135" s="290"/>
    </row>
    <row r="24136" spans="11:13" x14ac:dyDescent="0.35">
      <c r="K24136" s="293"/>
      <c r="M24136" s="290"/>
    </row>
    <row r="24137" spans="11:13" x14ac:dyDescent="0.35">
      <c r="K24137" s="293"/>
      <c r="M24137" s="290"/>
    </row>
    <row r="24138" spans="11:13" x14ac:dyDescent="0.35">
      <c r="K24138" s="293"/>
      <c r="M24138" s="290"/>
    </row>
    <row r="24139" spans="11:13" x14ac:dyDescent="0.35">
      <c r="K24139" s="293"/>
      <c r="M24139" s="290"/>
    </row>
    <row r="24140" spans="11:13" x14ac:dyDescent="0.35">
      <c r="K24140" s="293"/>
      <c r="M24140" s="290"/>
    </row>
    <row r="24141" spans="11:13" x14ac:dyDescent="0.35">
      <c r="K24141" s="293"/>
      <c r="M24141" s="290"/>
    </row>
    <row r="24142" spans="11:13" x14ac:dyDescent="0.35">
      <c r="K24142" s="293"/>
      <c r="M24142" s="290"/>
    </row>
    <row r="24143" spans="11:13" x14ac:dyDescent="0.35">
      <c r="K24143" s="293"/>
      <c r="M24143" s="290"/>
    </row>
    <row r="24144" spans="11:13" x14ac:dyDescent="0.35">
      <c r="K24144" s="293"/>
      <c r="M24144" s="290"/>
    </row>
    <row r="24145" spans="11:13" x14ac:dyDescent="0.35">
      <c r="K24145" s="293"/>
      <c r="M24145" s="290"/>
    </row>
    <row r="24146" spans="11:13" x14ac:dyDescent="0.35">
      <c r="K24146" s="293"/>
      <c r="M24146" s="290"/>
    </row>
    <row r="24147" spans="11:13" x14ac:dyDescent="0.35">
      <c r="K24147" s="293"/>
      <c r="M24147" s="290"/>
    </row>
    <row r="24148" spans="11:13" x14ac:dyDescent="0.35">
      <c r="K24148" s="293"/>
      <c r="M24148" s="290"/>
    </row>
    <row r="24149" spans="11:13" x14ac:dyDescent="0.35">
      <c r="K24149" s="293"/>
      <c r="M24149" s="290"/>
    </row>
    <row r="24150" spans="11:13" x14ac:dyDescent="0.35">
      <c r="K24150" s="293"/>
      <c r="M24150" s="290"/>
    </row>
    <row r="24151" spans="11:13" x14ac:dyDescent="0.35">
      <c r="K24151" s="293"/>
      <c r="M24151" s="290"/>
    </row>
    <row r="24152" spans="11:13" x14ac:dyDescent="0.35">
      <c r="K24152" s="293"/>
      <c r="M24152" s="290"/>
    </row>
    <row r="24153" spans="11:13" x14ac:dyDescent="0.35">
      <c r="K24153" s="293"/>
      <c r="M24153" s="290"/>
    </row>
    <row r="24154" spans="11:13" x14ac:dyDescent="0.35">
      <c r="K24154" s="293"/>
      <c r="M24154" s="290"/>
    </row>
    <row r="24155" spans="11:13" x14ac:dyDescent="0.35">
      <c r="K24155" s="293"/>
      <c r="M24155" s="290"/>
    </row>
    <row r="24156" spans="11:13" x14ac:dyDescent="0.35">
      <c r="K24156" s="293"/>
      <c r="M24156" s="290"/>
    </row>
    <row r="24157" spans="11:13" x14ac:dyDescent="0.35">
      <c r="K24157" s="293"/>
      <c r="M24157" s="290"/>
    </row>
    <row r="24158" spans="11:13" x14ac:dyDescent="0.35">
      <c r="K24158" s="293"/>
      <c r="M24158" s="290"/>
    </row>
    <row r="24159" spans="11:13" x14ac:dyDescent="0.35">
      <c r="K24159" s="293"/>
      <c r="M24159" s="290"/>
    </row>
    <row r="24160" spans="11:13" x14ac:dyDescent="0.35">
      <c r="K24160" s="293"/>
      <c r="M24160" s="290"/>
    </row>
    <row r="24161" spans="11:13" x14ac:dyDescent="0.35">
      <c r="K24161" s="293"/>
      <c r="M24161" s="290"/>
    </row>
    <row r="24162" spans="11:13" x14ac:dyDescent="0.35">
      <c r="K24162" s="293"/>
      <c r="M24162" s="290"/>
    </row>
    <row r="24163" spans="11:13" x14ac:dyDescent="0.35">
      <c r="K24163" s="293"/>
      <c r="M24163" s="290"/>
    </row>
    <row r="24164" spans="11:13" x14ac:dyDescent="0.35">
      <c r="K24164" s="293"/>
      <c r="M24164" s="290"/>
    </row>
    <row r="24165" spans="11:13" x14ac:dyDescent="0.35">
      <c r="K24165" s="293"/>
      <c r="M24165" s="290"/>
    </row>
    <row r="24166" spans="11:13" x14ac:dyDescent="0.35">
      <c r="K24166" s="293"/>
      <c r="M24166" s="290"/>
    </row>
    <row r="24167" spans="11:13" x14ac:dyDescent="0.35">
      <c r="K24167" s="293"/>
      <c r="M24167" s="290"/>
    </row>
    <row r="24168" spans="11:13" x14ac:dyDescent="0.35">
      <c r="K24168" s="293"/>
      <c r="M24168" s="290"/>
    </row>
    <row r="24169" spans="11:13" x14ac:dyDescent="0.35">
      <c r="K24169" s="293"/>
      <c r="M24169" s="290"/>
    </row>
    <row r="24170" spans="11:13" x14ac:dyDescent="0.35">
      <c r="K24170" s="293"/>
      <c r="M24170" s="290"/>
    </row>
    <row r="24171" spans="11:13" x14ac:dyDescent="0.35">
      <c r="K24171" s="293"/>
      <c r="M24171" s="290"/>
    </row>
    <row r="24172" spans="11:13" x14ac:dyDescent="0.35">
      <c r="K24172" s="293"/>
      <c r="M24172" s="290"/>
    </row>
    <row r="24173" spans="11:13" x14ac:dyDescent="0.35">
      <c r="K24173" s="293"/>
      <c r="M24173" s="290"/>
    </row>
    <row r="24174" spans="11:13" x14ac:dyDescent="0.35">
      <c r="K24174" s="293"/>
      <c r="M24174" s="290"/>
    </row>
    <row r="24175" spans="11:13" x14ac:dyDescent="0.35">
      <c r="K24175" s="293"/>
      <c r="M24175" s="290"/>
    </row>
    <row r="24176" spans="11:13" x14ac:dyDescent="0.35">
      <c r="K24176" s="293"/>
      <c r="M24176" s="290"/>
    </row>
    <row r="24177" spans="11:13" x14ac:dyDescent="0.35">
      <c r="K24177" s="293"/>
      <c r="M24177" s="290"/>
    </row>
    <row r="24178" spans="11:13" x14ac:dyDescent="0.35">
      <c r="K24178" s="293"/>
      <c r="M24178" s="290"/>
    </row>
    <row r="24179" spans="11:13" x14ac:dyDescent="0.35">
      <c r="K24179" s="293"/>
      <c r="M24179" s="290"/>
    </row>
    <row r="24180" spans="11:13" x14ac:dyDescent="0.35">
      <c r="K24180" s="293"/>
      <c r="M24180" s="290"/>
    </row>
    <row r="24181" spans="11:13" x14ac:dyDescent="0.35">
      <c r="K24181" s="293"/>
      <c r="M24181" s="290"/>
    </row>
    <row r="24182" spans="11:13" x14ac:dyDescent="0.35">
      <c r="K24182" s="293"/>
      <c r="M24182" s="290"/>
    </row>
    <row r="24183" spans="11:13" x14ac:dyDescent="0.35">
      <c r="K24183" s="293"/>
      <c r="M24183" s="290"/>
    </row>
    <row r="24184" spans="11:13" x14ac:dyDescent="0.35">
      <c r="K24184" s="293"/>
      <c r="M24184" s="290"/>
    </row>
    <row r="24185" spans="11:13" x14ac:dyDescent="0.35">
      <c r="K24185" s="293"/>
      <c r="M24185" s="290"/>
    </row>
    <row r="24186" spans="11:13" x14ac:dyDescent="0.35">
      <c r="K24186" s="293"/>
      <c r="M24186" s="290"/>
    </row>
    <row r="24187" spans="11:13" x14ac:dyDescent="0.35">
      <c r="K24187" s="293"/>
      <c r="M24187" s="290"/>
    </row>
    <row r="24188" spans="11:13" x14ac:dyDescent="0.35">
      <c r="K24188" s="293"/>
      <c r="M24188" s="290"/>
    </row>
    <row r="24189" spans="11:13" x14ac:dyDescent="0.35">
      <c r="K24189" s="293"/>
      <c r="M24189" s="290"/>
    </row>
    <row r="24190" spans="11:13" x14ac:dyDescent="0.35">
      <c r="K24190" s="293"/>
      <c r="M24190" s="290"/>
    </row>
    <row r="24191" spans="11:13" x14ac:dyDescent="0.35">
      <c r="K24191" s="293"/>
      <c r="M24191" s="290"/>
    </row>
    <row r="24192" spans="11:13" x14ac:dyDescent="0.35">
      <c r="K24192" s="293"/>
      <c r="M24192" s="290"/>
    </row>
    <row r="24193" spans="11:13" x14ac:dyDescent="0.35">
      <c r="K24193" s="293"/>
      <c r="M24193" s="290"/>
    </row>
    <row r="24194" spans="11:13" x14ac:dyDescent="0.35">
      <c r="K24194" s="293"/>
      <c r="M24194" s="290"/>
    </row>
    <row r="24195" spans="11:13" x14ac:dyDescent="0.35">
      <c r="K24195" s="293"/>
      <c r="M24195" s="290"/>
    </row>
    <row r="24196" spans="11:13" x14ac:dyDescent="0.35">
      <c r="K24196" s="293"/>
      <c r="M24196" s="290"/>
    </row>
    <row r="24197" spans="11:13" x14ac:dyDescent="0.35">
      <c r="K24197" s="293"/>
      <c r="M24197" s="290"/>
    </row>
    <row r="24198" spans="11:13" x14ac:dyDescent="0.35">
      <c r="K24198" s="293"/>
      <c r="M24198" s="290"/>
    </row>
    <row r="24199" spans="11:13" x14ac:dyDescent="0.35">
      <c r="K24199" s="293"/>
      <c r="M24199" s="290"/>
    </row>
    <row r="24200" spans="11:13" x14ac:dyDescent="0.35">
      <c r="K24200" s="293"/>
      <c r="M24200" s="290"/>
    </row>
    <row r="24201" spans="11:13" x14ac:dyDescent="0.35">
      <c r="K24201" s="293"/>
      <c r="M24201" s="290"/>
    </row>
    <row r="24202" spans="11:13" x14ac:dyDescent="0.35">
      <c r="K24202" s="293"/>
      <c r="M24202" s="290"/>
    </row>
    <row r="24203" spans="11:13" x14ac:dyDescent="0.35">
      <c r="K24203" s="293"/>
      <c r="M24203" s="290"/>
    </row>
    <row r="24204" spans="11:13" x14ac:dyDescent="0.35">
      <c r="K24204" s="293"/>
      <c r="M24204" s="290"/>
    </row>
    <row r="24205" spans="11:13" x14ac:dyDescent="0.35">
      <c r="K24205" s="293"/>
      <c r="M24205" s="290"/>
    </row>
    <row r="24206" spans="11:13" x14ac:dyDescent="0.35">
      <c r="K24206" s="293"/>
      <c r="M24206" s="290"/>
    </row>
    <row r="24207" spans="11:13" x14ac:dyDescent="0.35">
      <c r="K24207" s="293"/>
      <c r="M24207" s="290"/>
    </row>
    <row r="24208" spans="11:13" x14ac:dyDescent="0.35">
      <c r="K24208" s="293"/>
      <c r="M24208" s="290"/>
    </row>
    <row r="24209" spans="11:13" x14ac:dyDescent="0.35">
      <c r="K24209" s="293"/>
      <c r="M24209" s="290"/>
    </row>
    <row r="24210" spans="11:13" x14ac:dyDescent="0.35">
      <c r="K24210" s="293"/>
      <c r="M24210" s="290"/>
    </row>
    <row r="24211" spans="11:13" x14ac:dyDescent="0.35">
      <c r="K24211" s="293"/>
      <c r="M24211" s="290"/>
    </row>
    <row r="24212" spans="11:13" x14ac:dyDescent="0.35">
      <c r="K24212" s="293"/>
      <c r="M24212" s="290"/>
    </row>
    <row r="24213" spans="11:13" x14ac:dyDescent="0.35">
      <c r="K24213" s="293"/>
      <c r="M24213" s="290"/>
    </row>
    <row r="24214" spans="11:13" x14ac:dyDescent="0.35">
      <c r="K24214" s="293"/>
      <c r="M24214" s="290"/>
    </row>
    <row r="24215" spans="11:13" x14ac:dyDescent="0.35">
      <c r="K24215" s="293"/>
      <c r="M24215" s="290"/>
    </row>
    <row r="24216" spans="11:13" x14ac:dyDescent="0.35">
      <c r="K24216" s="293"/>
      <c r="M24216" s="290"/>
    </row>
    <row r="24217" spans="11:13" x14ac:dyDescent="0.35">
      <c r="K24217" s="293"/>
      <c r="M24217" s="290"/>
    </row>
    <row r="24218" spans="11:13" x14ac:dyDescent="0.35">
      <c r="K24218" s="293"/>
      <c r="M24218" s="290"/>
    </row>
    <row r="24219" spans="11:13" x14ac:dyDescent="0.35">
      <c r="K24219" s="293"/>
      <c r="M24219" s="290"/>
    </row>
    <row r="24220" spans="11:13" x14ac:dyDescent="0.35">
      <c r="K24220" s="293"/>
      <c r="M24220" s="290"/>
    </row>
    <row r="24221" spans="11:13" x14ac:dyDescent="0.35">
      <c r="K24221" s="293"/>
      <c r="M24221" s="290"/>
    </row>
    <row r="24222" spans="11:13" x14ac:dyDescent="0.35">
      <c r="K24222" s="293"/>
      <c r="M24222" s="290"/>
    </row>
    <row r="24223" spans="11:13" x14ac:dyDescent="0.35">
      <c r="K24223" s="293"/>
      <c r="M24223" s="290"/>
    </row>
    <row r="24224" spans="11:13" x14ac:dyDescent="0.35">
      <c r="K24224" s="293"/>
      <c r="M24224" s="290"/>
    </row>
    <row r="24225" spans="11:13" x14ac:dyDescent="0.35">
      <c r="K24225" s="293"/>
      <c r="M24225" s="290"/>
    </row>
    <row r="24226" spans="11:13" x14ac:dyDescent="0.35">
      <c r="K24226" s="293"/>
      <c r="M24226" s="290"/>
    </row>
    <row r="24227" spans="11:13" x14ac:dyDescent="0.35">
      <c r="K24227" s="293"/>
      <c r="M24227" s="290"/>
    </row>
    <row r="24228" spans="11:13" x14ac:dyDescent="0.35">
      <c r="K24228" s="293"/>
      <c r="M24228" s="290"/>
    </row>
    <row r="24229" spans="11:13" x14ac:dyDescent="0.35">
      <c r="K24229" s="293"/>
      <c r="M24229" s="290"/>
    </row>
    <row r="24230" spans="11:13" x14ac:dyDescent="0.35">
      <c r="K24230" s="293"/>
      <c r="M24230" s="290"/>
    </row>
    <row r="24231" spans="11:13" x14ac:dyDescent="0.35">
      <c r="K24231" s="293"/>
      <c r="M24231" s="290"/>
    </row>
    <row r="24232" spans="11:13" x14ac:dyDescent="0.35">
      <c r="K24232" s="293"/>
      <c r="M24232" s="290"/>
    </row>
    <row r="24233" spans="11:13" x14ac:dyDescent="0.35">
      <c r="K24233" s="293"/>
      <c r="M24233" s="290"/>
    </row>
    <row r="24234" spans="11:13" x14ac:dyDescent="0.35">
      <c r="K24234" s="293"/>
      <c r="M24234" s="290"/>
    </row>
    <row r="24235" spans="11:13" x14ac:dyDescent="0.35">
      <c r="K24235" s="293"/>
      <c r="M24235" s="290"/>
    </row>
    <row r="24236" spans="11:13" x14ac:dyDescent="0.35">
      <c r="K24236" s="293"/>
      <c r="M24236" s="290"/>
    </row>
    <row r="24237" spans="11:13" x14ac:dyDescent="0.35">
      <c r="K24237" s="293"/>
      <c r="M24237" s="290"/>
    </row>
    <row r="24238" spans="11:13" x14ac:dyDescent="0.35">
      <c r="K24238" s="293"/>
      <c r="M24238" s="290"/>
    </row>
    <row r="24239" spans="11:13" x14ac:dyDescent="0.35">
      <c r="K24239" s="293"/>
      <c r="M24239" s="290"/>
    </row>
    <row r="24240" spans="11:13" x14ac:dyDescent="0.35">
      <c r="K24240" s="293"/>
      <c r="M24240" s="290"/>
    </row>
    <row r="24241" spans="11:13" x14ac:dyDescent="0.35">
      <c r="K24241" s="293"/>
      <c r="M24241" s="290"/>
    </row>
    <row r="24242" spans="11:13" x14ac:dyDescent="0.35">
      <c r="K24242" s="293"/>
      <c r="M24242" s="290"/>
    </row>
    <row r="24243" spans="11:13" x14ac:dyDescent="0.35">
      <c r="K24243" s="293"/>
      <c r="M24243" s="290"/>
    </row>
    <row r="24244" spans="11:13" x14ac:dyDescent="0.35">
      <c r="K24244" s="293"/>
      <c r="M24244" s="290"/>
    </row>
    <row r="24245" spans="11:13" x14ac:dyDescent="0.35">
      <c r="K24245" s="293"/>
      <c r="M24245" s="290"/>
    </row>
    <row r="24246" spans="11:13" x14ac:dyDescent="0.35">
      <c r="K24246" s="293"/>
      <c r="M24246" s="290"/>
    </row>
    <row r="24247" spans="11:13" x14ac:dyDescent="0.35">
      <c r="K24247" s="293"/>
      <c r="M24247" s="290"/>
    </row>
    <row r="24248" spans="11:13" x14ac:dyDescent="0.35">
      <c r="K24248" s="293"/>
      <c r="M24248" s="290"/>
    </row>
    <row r="24249" spans="11:13" x14ac:dyDescent="0.35">
      <c r="K24249" s="293"/>
      <c r="M24249" s="290"/>
    </row>
    <row r="24250" spans="11:13" x14ac:dyDescent="0.35">
      <c r="K24250" s="293"/>
      <c r="M24250" s="290"/>
    </row>
    <row r="24251" spans="11:13" x14ac:dyDescent="0.35">
      <c r="K24251" s="293"/>
      <c r="M24251" s="290"/>
    </row>
    <row r="24252" spans="11:13" x14ac:dyDescent="0.35">
      <c r="K24252" s="293"/>
      <c r="M24252" s="290"/>
    </row>
    <row r="24253" spans="11:13" x14ac:dyDescent="0.35">
      <c r="K24253" s="293"/>
      <c r="M24253" s="290"/>
    </row>
    <row r="24254" spans="11:13" x14ac:dyDescent="0.35">
      <c r="K24254" s="293"/>
      <c r="M24254" s="290"/>
    </row>
    <row r="24255" spans="11:13" x14ac:dyDescent="0.35">
      <c r="K24255" s="293"/>
      <c r="M24255" s="290"/>
    </row>
    <row r="24256" spans="11:13" x14ac:dyDescent="0.35">
      <c r="K24256" s="293"/>
      <c r="M24256" s="290"/>
    </row>
    <row r="24257" spans="11:13" x14ac:dyDescent="0.35">
      <c r="K24257" s="293"/>
      <c r="M24257" s="290"/>
    </row>
    <row r="24258" spans="11:13" x14ac:dyDescent="0.35">
      <c r="K24258" s="293"/>
      <c r="M24258" s="290"/>
    </row>
    <row r="24259" spans="11:13" x14ac:dyDescent="0.35">
      <c r="K24259" s="293"/>
      <c r="M24259" s="290"/>
    </row>
    <row r="24260" spans="11:13" x14ac:dyDescent="0.35">
      <c r="K24260" s="293"/>
      <c r="M24260" s="290"/>
    </row>
    <row r="24261" spans="11:13" x14ac:dyDescent="0.35">
      <c r="K24261" s="293"/>
      <c r="M24261" s="290"/>
    </row>
    <row r="24262" spans="11:13" x14ac:dyDescent="0.35">
      <c r="K24262" s="293"/>
      <c r="M24262" s="290"/>
    </row>
    <row r="24263" spans="11:13" x14ac:dyDescent="0.35">
      <c r="K24263" s="293"/>
      <c r="M24263" s="290"/>
    </row>
    <row r="24264" spans="11:13" x14ac:dyDescent="0.35">
      <c r="K24264" s="293"/>
      <c r="M24264" s="290"/>
    </row>
    <row r="24265" spans="11:13" x14ac:dyDescent="0.35">
      <c r="K24265" s="293"/>
      <c r="M24265" s="290"/>
    </row>
    <row r="24266" spans="11:13" x14ac:dyDescent="0.35">
      <c r="K24266" s="293"/>
      <c r="M24266" s="290"/>
    </row>
    <row r="24267" spans="11:13" x14ac:dyDescent="0.35">
      <c r="K24267" s="293"/>
      <c r="M24267" s="290"/>
    </row>
    <row r="24268" spans="11:13" x14ac:dyDescent="0.35">
      <c r="K24268" s="293"/>
      <c r="M24268" s="290"/>
    </row>
    <row r="24269" spans="11:13" x14ac:dyDescent="0.35">
      <c r="K24269" s="293"/>
      <c r="M24269" s="290"/>
    </row>
    <row r="24270" spans="11:13" x14ac:dyDescent="0.35">
      <c r="K24270" s="293"/>
      <c r="M24270" s="290"/>
    </row>
    <row r="24271" spans="11:13" x14ac:dyDescent="0.35">
      <c r="K24271" s="293"/>
      <c r="M24271" s="290"/>
    </row>
    <row r="24272" spans="11:13" x14ac:dyDescent="0.35">
      <c r="K24272" s="293"/>
      <c r="M24272" s="290"/>
    </row>
    <row r="24273" spans="11:13" x14ac:dyDescent="0.35">
      <c r="K24273" s="293"/>
      <c r="M24273" s="290"/>
    </row>
    <row r="24274" spans="11:13" x14ac:dyDescent="0.35">
      <c r="K24274" s="293"/>
      <c r="M24274" s="290"/>
    </row>
    <row r="24275" spans="11:13" x14ac:dyDescent="0.35">
      <c r="K24275" s="293"/>
      <c r="M24275" s="290"/>
    </row>
    <row r="24276" spans="11:13" x14ac:dyDescent="0.35">
      <c r="K24276" s="293"/>
      <c r="M24276" s="290"/>
    </row>
    <row r="24277" spans="11:13" x14ac:dyDescent="0.35">
      <c r="K24277" s="293"/>
      <c r="M24277" s="290"/>
    </row>
    <row r="24278" spans="11:13" x14ac:dyDescent="0.35">
      <c r="K24278" s="293"/>
      <c r="M24278" s="290"/>
    </row>
    <row r="24279" spans="11:13" x14ac:dyDescent="0.35">
      <c r="K24279" s="293"/>
      <c r="M24279" s="290"/>
    </row>
    <row r="24280" spans="11:13" x14ac:dyDescent="0.35">
      <c r="K24280" s="293"/>
      <c r="M24280" s="290"/>
    </row>
    <row r="24281" spans="11:13" x14ac:dyDescent="0.35">
      <c r="K24281" s="293"/>
      <c r="M24281" s="290"/>
    </row>
    <row r="24282" spans="11:13" x14ac:dyDescent="0.35">
      <c r="K24282" s="293"/>
      <c r="M24282" s="290"/>
    </row>
    <row r="24283" spans="11:13" x14ac:dyDescent="0.35">
      <c r="K24283" s="293"/>
      <c r="M24283" s="290"/>
    </row>
    <row r="24284" spans="11:13" x14ac:dyDescent="0.35">
      <c r="K24284" s="293"/>
      <c r="M24284" s="290"/>
    </row>
    <row r="24285" spans="11:13" x14ac:dyDescent="0.35">
      <c r="K24285" s="293"/>
      <c r="M24285" s="290"/>
    </row>
    <row r="24286" spans="11:13" x14ac:dyDescent="0.35">
      <c r="K24286" s="293"/>
      <c r="M24286" s="290"/>
    </row>
    <row r="24287" spans="11:13" x14ac:dyDescent="0.35">
      <c r="K24287" s="293"/>
      <c r="M24287" s="290"/>
    </row>
    <row r="24288" spans="11:13" x14ac:dyDescent="0.35">
      <c r="K24288" s="293"/>
      <c r="M24288" s="290"/>
    </row>
    <row r="24289" spans="11:13" x14ac:dyDescent="0.35">
      <c r="K24289" s="293"/>
      <c r="M24289" s="290"/>
    </row>
    <row r="24290" spans="11:13" x14ac:dyDescent="0.35">
      <c r="K24290" s="293"/>
      <c r="M24290" s="290"/>
    </row>
    <row r="24291" spans="11:13" x14ac:dyDescent="0.35">
      <c r="K24291" s="293"/>
      <c r="M24291" s="290"/>
    </row>
    <row r="24292" spans="11:13" x14ac:dyDescent="0.35">
      <c r="K24292" s="293"/>
      <c r="M24292" s="290"/>
    </row>
    <row r="24293" spans="11:13" x14ac:dyDescent="0.35">
      <c r="K24293" s="293"/>
      <c r="M24293" s="290"/>
    </row>
    <row r="24294" spans="11:13" x14ac:dyDescent="0.35">
      <c r="K24294" s="293"/>
      <c r="M24294" s="290"/>
    </row>
    <row r="24295" spans="11:13" x14ac:dyDescent="0.35">
      <c r="K24295" s="293"/>
      <c r="M24295" s="290"/>
    </row>
    <row r="24296" spans="11:13" x14ac:dyDescent="0.35">
      <c r="K24296" s="293"/>
      <c r="M24296" s="290"/>
    </row>
    <row r="24297" spans="11:13" x14ac:dyDescent="0.35">
      <c r="K24297" s="293"/>
      <c r="M24297" s="290"/>
    </row>
    <row r="24298" spans="11:13" x14ac:dyDescent="0.35">
      <c r="K24298" s="293"/>
      <c r="M24298" s="290"/>
    </row>
    <row r="24299" spans="11:13" x14ac:dyDescent="0.35">
      <c r="K24299" s="293"/>
      <c r="M24299" s="290"/>
    </row>
    <row r="24300" spans="11:13" x14ac:dyDescent="0.35">
      <c r="K24300" s="293"/>
      <c r="M24300" s="290"/>
    </row>
    <row r="24301" spans="11:13" x14ac:dyDescent="0.35">
      <c r="K24301" s="293"/>
      <c r="M24301" s="290"/>
    </row>
    <row r="24302" spans="11:13" x14ac:dyDescent="0.35">
      <c r="K24302" s="293"/>
      <c r="M24302" s="290"/>
    </row>
    <row r="24303" spans="11:13" x14ac:dyDescent="0.35">
      <c r="K24303" s="293"/>
      <c r="M24303" s="290"/>
    </row>
    <row r="24304" spans="11:13" x14ac:dyDescent="0.35">
      <c r="K24304" s="293"/>
      <c r="M24304" s="290"/>
    </row>
    <row r="24305" spans="11:13" x14ac:dyDescent="0.35">
      <c r="K24305" s="293"/>
      <c r="M24305" s="290"/>
    </row>
    <row r="24306" spans="11:13" x14ac:dyDescent="0.35">
      <c r="K24306" s="293"/>
      <c r="M24306" s="290"/>
    </row>
    <row r="24307" spans="11:13" x14ac:dyDescent="0.35">
      <c r="K24307" s="293"/>
      <c r="M24307" s="290"/>
    </row>
    <row r="24308" spans="11:13" x14ac:dyDescent="0.35">
      <c r="K24308" s="293"/>
      <c r="M24308" s="290"/>
    </row>
    <row r="24309" spans="11:13" x14ac:dyDescent="0.35">
      <c r="K24309" s="293"/>
      <c r="M24309" s="290"/>
    </row>
    <row r="24310" spans="11:13" x14ac:dyDescent="0.35">
      <c r="K24310" s="293"/>
      <c r="M24310" s="290"/>
    </row>
    <row r="24311" spans="11:13" x14ac:dyDescent="0.35">
      <c r="K24311" s="293"/>
      <c r="M24311" s="290"/>
    </row>
    <row r="24312" spans="11:13" x14ac:dyDescent="0.35">
      <c r="K24312" s="293"/>
      <c r="M24312" s="290"/>
    </row>
    <row r="24313" spans="11:13" x14ac:dyDescent="0.35">
      <c r="K24313" s="293"/>
      <c r="M24313" s="290"/>
    </row>
    <row r="24314" spans="11:13" x14ac:dyDescent="0.35">
      <c r="K24314" s="293"/>
      <c r="M24314" s="290"/>
    </row>
    <row r="24315" spans="11:13" x14ac:dyDescent="0.35">
      <c r="K24315" s="293"/>
      <c r="M24315" s="290"/>
    </row>
    <row r="24316" spans="11:13" x14ac:dyDescent="0.35">
      <c r="K24316" s="293"/>
      <c r="M24316" s="290"/>
    </row>
    <row r="24317" spans="11:13" x14ac:dyDescent="0.35">
      <c r="K24317" s="293"/>
      <c r="M24317" s="290"/>
    </row>
    <row r="24318" spans="11:13" x14ac:dyDescent="0.35">
      <c r="K24318" s="293"/>
      <c r="M24318" s="290"/>
    </row>
    <row r="24319" spans="11:13" x14ac:dyDescent="0.35">
      <c r="K24319" s="293"/>
      <c r="M24319" s="290"/>
    </row>
    <row r="24320" spans="11:13" x14ac:dyDescent="0.35">
      <c r="K24320" s="293"/>
      <c r="M24320" s="290"/>
    </row>
    <row r="24321" spans="11:13" x14ac:dyDescent="0.35">
      <c r="K24321" s="293"/>
      <c r="M24321" s="290"/>
    </row>
    <row r="24322" spans="11:13" x14ac:dyDescent="0.35">
      <c r="K24322" s="293"/>
      <c r="M24322" s="290"/>
    </row>
    <row r="24323" spans="11:13" x14ac:dyDescent="0.35">
      <c r="K24323" s="293"/>
      <c r="M24323" s="290"/>
    </row>
    <row r="24324" spans="11:13" x14ac:dyDescent="0.35">
      <c r="K24324" s="293"/>
      <c r="M24324" s="290"/>
    </row>
    <row r="24325" spans="11:13" x14ac:dyDescent="0.35">
      <c r="K24325" s="293"/>
      <c r="M24325" s="290"/>
    </row>
    <row r="24326" spans="11:13" x14ac:dyDescent="0.35">
      <c r="K24326" s="293"/>
      <c r="M24326" s="290"/>
    </row>
    <row r="24327" spans="11:13" x14ac:dyDescent="0.35">
      <c r="K24327" s="293"/>
      <c r="M24327" s="290"/>
    </row>
    <row r="24328" spans="11:13" x14ac:dyDescent="0.35">
      <c r="K24328" s="293"/>
      <c r="M24328" s="290"/>
    </row>
    <row r="24329" spans="11:13" x14ac:dyDescent="0.35">
      <c r="K24329" s="293"/>
      <c r="M24329" s="290"/>
    </row>
    <row r="24330" spans="11:13" x14ac:dyDescent="0.35">
      <c r="K24330" s="293"/>
      <c r="M24330" s="290"/>
    </row>
    <row r="24331" spans="11:13" x14ac:dyDescent="0.35">
      <c r="K24331" s="293"/>
      <c r="M24331" s="290"/>
    </row>
    <row r="24332" spans="11:13" x14ac:dyDescent="0.35">
      <c r="K24332" s="293"/>
      <c r="M24332" s="290"/>
    </row>
    <row r="24333" spans="11:13" x14ac:dyDescent="0.35">
      <c r="K24333" s="293"/>
      <c r="M24333" s="290"/>
    </row>
    <row r="24334" spans="11:13" x14ac:dyDescent="0.35">
      <c r="K24334" s="293"/>
      <c r="M24334" s="290"/>
    </row>
    <row r="24335" spans="11:13" x14ac:dyDescent="0.35">
      <c r="K24335" s="293"/>
      <c r="M24335" s="290"/>
    </row>
    <row r="24336" spans="11:13" x14ac:dyDescent="0.35">
      <c r="K24336" s="293"/>
      <c r="M24336" s="290"/>
    </row>
    <row r="24337" spans="11:13" x14ac:dyDescent="0.35">
      <c r="K24337" s="293"/>
      <c r="M24337" s="290"/>
    </row>
    <row r="24338" spans="11:13" x14ac:dyDescent="0.35">
      <c r="K24338" s="293"/>
      <c r="M24338" s="290"/>
    </row>
    <row r="24339" spans="11:13" x14ac:dyDescent="0.35">
      <c r="K24339" s="293"/>
      <c r="M24339" s="290"/>
    </row>
    <row r="24340" spans="11:13" x14ac:dyDescent="0.35">
      <c r="K24340" s="293"/>
      <c r="M24340" s="290"/>
    </row>
    <row r="24341" spans="11:13" x14ac:dyDescent="0.35">
      <c r="K24341" s="293"/>
      <c r="M24341" s="290"/>
    </row>
    <row r="24342" spans="11:13" x14ac:dyDescent="0.35">
      <c r="K24342" s="293"/>
      <c r="M24342" s="290"/>
    </row>
    <row r="24343" spans="11:13" x14ac:dyDescent="0.35">
      <c r="K24343" s="293"/>
      <c r="M24343" s="290"/>
    </row>
    <row r="24344" spans="11:13" x14ac:dyDescent="0.35">
      <c r="K24344" s="293"/>
      <c r="M24344" s="290"/>
    </row>
    <row r="24345" spans="11:13" x14ac:dyDescent="0.35">
      <c r="K24345" s="293"/>
      <c r="M24345" s="290"/>
    </row>
    <row r="24346" spans="11:13" x14ac:dyDescent="0.35">
      <c r="K24346" s="293"/>
      <c r="M24346" s="290"/>
    </row>
    <row r="24347" spans="11:13" x14ac:dyDescent="0.35">
      <c r="K24347" s="293"/>
      <c r="M24347" s="290"/>
    </row>
    <row r="24348" spans="11:13" x14ac:dyDescent="0.35">
      <c r="K24348" s="293"/>
      <c r="M24348" s="290"/>
    </row>
    <row r="24349" spans="11:13" x14ac:dyDescent="0.35">
      <c r="K24349" s="293"/>
      <c r="M24349" s="290"/>
    </row>
    <row r="24350" spans="11:13" x14ac:dyDescent="0.35">
      <c r="K24350" s="293"/>
      <c r="M24350" s="290"/>
    </row>
    <row r="24351" spans="11:13" x14ac:dyDescent="0.35">
      <c r="K24351" s="293"/>
      <c r="M24351" s="290"/>
    </row>
    <row r="24352" spans="11:13" x14ac:dyDescent="0.35">
      <c r="K24352" s="293"/>
      <c r="M24352" s="290"/>
    </row>
    <row r="24353" spans="11:13" x14ac:dyDescent="0.35">
      <c r="K24353" s="293"/>
      <c r="M24353" s="290"/>
    </row>
    <row r="24354" spans="11:13" x14ac:dyDescent="0.35">
      <c r="K24354" s="293"/>
      <c r="M24354" s="290"/>
    </row>
    <row r="24355" spans="11:13" x14ac:dyDescent="0.35">
      <c r="K24355" s="293"/>
      <c r="M24355" s="290"/>
    </row>
    <row r="24356" spans="11:13" x14ac:dyDescent="0.35">
      <c r="K24356" s="293"/>
      <c r="M24356" s="290"/>
    </row>
    <row r="24357" spans="11:13" x14ac:dyDescent="0.35">
      <c r="K24357" s="293"/>
      <c r="M24357" s="290"/>
    </row>
    <row r="24358" spans="11:13" x14ac:dyDescent="0.35">
      <c r="K24358" s="293"/>
      <c r="M24358" s="290"/>
    </row>
    <row r="24359" spans="11:13" x14ac:dyDescent="0.35">
      <c r="K24359" s="293"/>
      <c r="M24359" s="290"/>
    </row>
    <row r="24360" spans="11:13" x14ac:dyDescent="0.35">
      <c r="K24360" s="293"/>
      <c r="M24360" s="290"/>
    </row>
    <row r="24361" spans="11:13" x14ac:dyDescent="0.35">
      <c r="K24361" s="293"/>
      <c r="M24361" s="290"/>
    </row>
    <row r="24362" spans="11:13" x14ac:dyDescent="0.35">
      <c r="K24362" s="293"/>
      <c r="M24362" s="290"/>
    </row>
    <row r="24363" spans="11:13" x14ac:dyDescent="0.35">
      <c r="K24363" s="293"/>
      <c r="M24363" s="290"/>
    </row>
    <row r="24364" spans="11:13" x14ac:dyDescent="0.35">
      <c r="K24364" s="293"/>
      <c r="M24364" s="290"/>
    </row>
    <row r="24365" spans="11:13" x14ac:dyDescent="0.35">
      <c r="K24365" s="293"/>
      <c r="M24365" s="290"/>
    </row>
    <row r="24366" spans="11:13" x14ac:dyDescent="0.35">
      <c r="K24366" s="293"/>
      <c r="M24366" s="290"/>
    </row>
    <row r="24367" spans="11:13" x14ac:dyDescent="0.35">
      <c r="K24367" s="293"/>
      <c r="M24367" s="290"/>
    </row>
    <row r="24368" spans="11:13" x14ac:dyDescent="0.35">
      <c r="K24368" s="293"/>
      <c r="M24368" s="290"/>
    </row>
    <row r="24369" spans="11:13" x14ac:dyDescent="0.35">
      <c r="K24369" s="293"/>
      <c r="M24369" s="290"/>
    </row>
    <row r="24370" spans="11:13" x14ac:dyDescent="0.35">
      <c r="K24370" s="293"/>
      <c r="M24370" s="290"/>
    </row>
    <row r="24371" spans="11:13" x14ac:dyDescent="0.35">
      <c r="K24371" s="293"/>
      <c r="M24371" s="290"/>
    </row>
    <row r="24372" spans="11:13" x14ac:dyDescent="0.35">
      <c r="K24372" s="293"/>
      <c r="M24372" s="290"/>
    </row>
    <row r="24373" spans="11:13" x14ac:dyDescent="0.35">
      <c r="K24373" s="293"/>
      <c r="M24373" s="290"/>
    </row>
    <row r="24374" spans="11:13" x14ac:dyDescent="0.35">
      <c r="K24374" s="293"/>
      <c r="M24374" s="290"/>
    </row>
    <row r="24375" spans="11:13" x14ac:dyDescent="0.35">
      <c r="K24375" s="293"/>
      <c r="M24375" s="290"/>
    </row>
    <row r="24376" spans="11:13" x14ac:dyDescent="0.35">
      <c r="K24376" s="293"/>
      <c r="M24376" s="290"/>
    </row>
    <row r="24377" spans="11:13" x14ac:dyDescent="0.35">
      <c r="K24377" s="293"/>
      <c r="M24377" s="290"/>
    </row>
    <row r="24378" spans="11:13" x14ac:dyDescent="0.35">
      <c r="K24378" s="293"/>
      <c r="M24378" s="290"/>
    </row>
    <row r="24379" spans="11:13" x14ac:dyDescent="0.35">
      <c r="K24379" s="293"/>
      <c r="M24379" s="290"/>
    </row>
    <row r="24380" spans="11:13" x14ac:dyDescent="0.35">
      <c r="K24380" s="293"/>
      <c r="M24380" s="290"/>
    </row>
    <row r="24381" spans="11:13" x14ac:dyDescent="0.35">
      <c r="K24381" s="293"/>
      <c r="M24381" s="290"/>
    </row>
    <row r="24382" spans="11:13" x14ac:dyDescent="0.35">
      <c r="K24382" s="293"/>
      <c r="M24382" s="290"/>
    </row>
    <row r="24383" spans="11:13" x14ac:dyDescent="0.35">
      <c r="K24383" s="293"/>
      <c r="M24383" s="290"/>
    </row>
    <row r="24384" spans="11:13" x14ac:dyDescent="0.35">
      <c r="K24384" s="293"/>
      <c r="M24384" s="290"/>
    </row>
    <row r="24385" spans="11:13" x14ac:dyDescent="0.35">
      <c r="K24385" s="293"/>
      <c r="M24385" s="290"/>
    </row>
    <row r="24386" spans="11:13" x14ac:dyDescent="0.35">
      <c r="K24386" s="293"/>
      <c r="M24386" s="290"/>
    </row>
    <row r="24387" spans="11:13" x14ac:dyDescent="0.35">
      <c r="K24387" s="293"/>
      <c r="M24387" s="290"/>
    </row>
    <row r="24388" spans="11:13" x14ac:dyDescent="0.35">
      <c r="K24388" s="293"/>
      <c r="M24388" s="290"/>
    </row>
    <row r="24389" spans="11:13" x14ac:dyDescent="0.35">
      <c r="K24389" s="293"/>
      <c r="M24389" s="290"/>
    </row>
    <row r="24390" spans="11:13" x14ac:dyDescent="0.35">
      <c r="K24390" s="293"/>
      <c r="M24390" s="290"/>
    </row>
    <row r="24391" spans="11:13" x14ac:dyDescent="0.35">
      <c r="K24391" s="293"/>
      <c r="M24391" s="290"/>
    </row>
    <row r="24392" spans="11:13" x14ac:dyDescent="0.35">
      <c r="K24392" s="293"/>
      <c r="M24392" s="290"/>
    </row>
    <row r="24393" spans="11:13" x14ac:dyDescent="0.35">
      <c r="K24393" s="293"/>
      <c r="M24393" s="290"/>
    </row>
    <row r="24394" spans="11:13" x14ac:dyDescent="0.35">
      <c r="K24394" s="293"/>
      <c r="M24394" s="290"/>
    </row>
    <row r="24395" spans="11:13" x14ac:dyDescent="0.35">
      <c r="K24395" s="293"/>
      <c r="M24395" s="290"/>
    </row>
    <row r="24396" spans="11:13" x14ac:dyDescent="0.35">
      <c r="K24396" s="293"/>
      <c r="M24396" s="290"/>
    </row>
    <row r="24397" spans="11:13" x14ac:dyDescent="0.35">
      <c r="K24397" s="293"/>
      <c r="M24397" s="290"/>
    </row>
    <row r="24398" spans="11:13" x14ac:dyDescent="0.35">
      <c r="K24398" s="293"/>
      <c r="M24398" s="290"/>
    </row>
    <row r="24399" spans="11:13" x14ac:dyDescent="0.35">
      <c r="K24399" s="293"/>
      <c r="M24399" s="290"/>
    </row>
    <row r="24400" spans="11:13" x14ac:dyDescent="0.35">
      <c r="K24400" s="293"/>
      <c r="M24400" s="290"/>
    </row>
    <row r="24401" spans="11:13" x14ac:dyDescent="0.35">
      <c r="K24401" s="293"/>
      <c r="M24401" s="290"/>
    </row>
    <row r="24402" spans="11:13" x14ac:dyDescent="0.35">
      <c r="K24402" s="293"/>
      <c r="M24402" s="290"/>
    </row>
    <row r="24403" spans="11:13" x14ac:dyDescent="0.35">
      <c r="K24403" s="293"/>
      <c r="M24403" s="290"/>
    </row>
    <row r="24404" spans="11:13" x14ac:dyDescent="0.35">
      <c r="K24404" s="293"/>
      <c r="M24404" s="290"/>
    </row>
    <row r="24405" spans="11:13" x14ac:dyDescent="0.35">
      <c r="K24405" s="293"/>
      <c r="M24405" s="290"/>
    </row>
    <row r="24406" spans="11:13" x14ac:dyDescent="0.35">
      <c r="K24406" s="293"/>
      <c r="M24406" s="290"/>
    </row>
    <row r="24407" spans="11:13" x14ac:dyDescent="0.35">
      <c r="K24407" s="293"/>
      <c r="M24407" s="290"/>
    </row>
    <row r="24408" spans="11:13" x14ac:dyDescent="0.35">
      <c r="K24408" s="293"/>
      <c r="M24408" s="290"/>
    </row>
    <row r="24409" spans="11:13" x14ac:dyDescent="0.35">
      <c r="K24409" s="293"/>
      <c r="M24409" s="290"/>
    </row>
    <row r="24410" spans="11:13" x14ac:dyDescent="0.35">
      <c r="K24410" s="293"/>
      <c r="M24410" s="290"/>
    </row>
    <row r="24411" spans="11:13" x14ac:dyDescent="0.35">
      <c r="K24411" s="293"/>
      <c r="M24411" s="290"/>
    </row>
    <row r="24412" spans="11:13" x14ac:dyDescent="0.35">
      <c r="K24412" s="293"/>
      <c r="M24412" s="290"/>
    </row>
    <row r="24413" spans="11:13" x14ac:dyDescent="0.35">
      <c r="K24413" s="293"/>
      <c r="M24413" s="290"/>
    </row>
    <row r="24414" spans="11:13" x14ac:dyDescent="0.35">
      <c r="K24414" s="293"/>
      <c r="M24414" s="290"/>
    </row>
    <row r="24415" spans="11:13" x14ac:dyDescent="0.35">
      <c r="K24415" s="293"/>
      <c r="M24415" s="290"/>
    </row>
    <row r="24416" spans="11:13" x14ac:dyDescent="0.35">
      <c r="K24416" s="293"/>
      <c r="M24416" s="290"/>
    </row>
    <row r="24417" spans="11:13" x14ac:dyDescent="0.35">
      <c r="K24417" s="293"/>
      <c r="M24417" s="290"/>
    </row>
    <row r="24418" spans="11:13" x14ac:dyDescent="0.35">
      <c r="K24418" s="293"/>
      <c r="M24418" s="290"/>
    </row>
    <row r="24419" spans="11:13" x14ac:dyDescent="0.35">
      <c r="K24419" s="293"/>
      <c r="M24419" s="290"/>
    </row>
    <row r="24420" spans="11:13" x14ac:dyDescent="0.35">
      <c r="K24420" s="293"/>
      <c r="M24420" s="290"/>
    </row>
    <row r="24421" spans="11:13" x14ac:dyDescent="0.35">
      <c r="K24421" s="293"/>
      <c r="M24421" s="290"/>
    </row>
    <row r="24422" spans="11:13" x14ac:dyDescent="0.35">
      <c r="K24422" s="293"/>
      <c r="M24422" s="290"/>
    </row>
    <row r="24423" spans="11:13" x14ac:dyDescent="0.35">
      <c r="K24423" s="293"/>
      <c r="M24423" s="290"/>
    </row>
    <row r="24424" spans="11:13" x14ac:dyDescent="0.35">
      <c r="K24424" s="293"/>
      <c r="M24424" s="290"/>
    </row>
    <row r="24425" spans="11:13" x14ac:dyDescent="0.35">
      <c r="K24425" s="293"/>
      <c r="M24425" s="290"/>
    </row>
    <row r="24426" spans="11:13" x14ac:dyDescent="0.35">
      <c r="K24426" s="293"/>
      <c r="M24426" s="290"/>
    </row>
    <row r="24427" spans="11:13" x14ac:dyDescent="0.35">
      <c r="K24427" s="293"/>
      <c r="M24427" s="290"/>
    </row>
    <row r="24428" spans="11:13" x14ac:dyDescent="0.35">
      <c r="K24428" s="293"/>
      <c r="M24428" s="290"/>
    </row>
    <row r="24429" spans="11:13" x14ac:dyDescent="0.35">
      <c r="K24429" s="293"/>
      <c r="M24429" s="290"/>
    </row>
    <row r="24430" spans="11:13" x14ac:dyDescent="0.35">
      <c r="K24430" s="293"/>
      <c r="M24430" s="290"/>
    </row>
    <row r="24431" spans="11:13" x14ac:dyDescent="0.35">
      <c r="K24431" s="293"/>
      <c r="M24431" s="290"/>
    </row>
    <row r="24432" spans="11:13" x14ac:dyDescent="0.35">
      <c r="K24432" s="293"/>
      <c r="M24432" s="290"/>
    </row>
    <row r="24433" spans="11:13" x14ac:dyDescent="0.35">
      <c r="K24433" s="293"/>
      <c r="M24433" s="290"/>
    </row>
    <row r="24434" spans="11:13" x14ac:dyDescent="0.35">
      <c r="K24434" s="293"/>
      <c r="M24434" s="290"/>
    </row>
    <row r="24435" spans="11:13" x14ac:dyDescent="0.35">
      <c r="K24435" s="293"/>
      <c r="M24435" s="290"/>
    </row>
    <row r="24436" spans="11:13" x14ac:dyDescent="0.35">
      <c r="K24436" s="293"/>
      <c r="M24436" s="290"/>
    </row>
    <row r="24437" spans="11:13" x14ac:dyDescent="0.35">
      <c r="K24437" s="293"/>
      <c r="M24437" s="290"/>
    </row>
    <row r="24438" spans="11:13" x14ac:dyDescent="0.35">
      <c r="K24438" s="293"/>
      <c r="M24438" s="290"/>
    </row>
    <row r="24439" spans="11:13" x14ac:dyDescent="0.35">
      <c r="K24439" s="293"/>
      <c r="M24439" s="290"/>
    </row>
    <row r="24440" spans="11:13" x14ac:dyDescent="0.35">
      <c r="K24440" s="293"/>
      <c r="M24440" s="290"/>
    </row>
    <row r="24441" spans="11:13" x14ac:dyDescent="0.35">
      <c r="K24441" s="293"/>
      <c r="M24441" s="290"/>
    </row>
    <row r="24442" spans="11:13" x14ac:dyDescent="0.35">
      <c r="K24442" s="293"/>
      <c r="M24442" s="290"/>
    </row>
    <row r="24443" spans="11:13" x14ac:dyDescent="0.35">
      <c r="K24443" s="293"/>
      <c r="M24443" s="290"/>
    </row>
    <row r="24444" spans="11:13" x14ac:dyDescent="0.35">
      <c r="K24444" s="293"/>
      <c r="M24444" s="290"/>
    </row>
    <row r="24445" spans="11:13" x14ac:dyDescent="0.35">
      <c r="K24445" s="293"/>
      <c r="M24445" s="290"/>
    </row>
    <row r="24446" spans="11:13" x14ac:dyDescent="0.35">
      <c r="K24446" s="293"/>
      <c r="M24446" s="290"/>
    </row>
    <row r="24447" spans="11:13" x14ac:dyDescent="0.35">
      <c r="K24447" s="293"/>
      <c r="M24447" s="290"/>
    </row>
    <row r="24448" spans="11:13" x14ac:dyDescent="0.35">
      <c r="K24448" s="293"/>
      <c r="M24448" s="290"/>
    </row>
    <row r="24449" spans="11:13" x14ac:dyDescent="0.35">
      <c r="K24449" s="293"/>
      <c r="M24449" s="290"/>
    </row>
    <row r="24450" spans="11:13" x14ac:dyDescent="0.35">
      <c r="K24450" s="293"/>
      <c r="M24450" s="290"/>
    </row>
    <row r="24451" spans="11:13" x14ac:dyDescent="0.35">
      <c r="K24451" s="293"/>
      <c r="M24451" s="290"/>
    </row>
    <row r="24452" spans="11:13" x14ac:dyDescent="0.35">
      <c r="K24452" s="293"/>
      <c r="M24452" s="290"/>
    </row>
    <row r="24453" spans="11:13" x14ac:dyDescent="0.35">
      <c r="K24453" s="293"/>
      <c r="M24453" s="290"/>
    </row>
    <row r="24454" spans="11:13" x14ac:dyDescent="0.35">
      <c r="K24454" s="293"/>
      <c r="M24454" s="290"/>
    </row>
    <row r="24455" spans="11:13" x14ac:dyDescent="0.35">
      <c r="K24455" s="293"/>
      <c r="M24455" s="290"/>
    </row>
    <row r="24456" spans="11:13" x14ac:dyDescent="0.35">
      <c r="K24456" s="293"/>
      <c r="M24456" s="290"/>
    </row>
    <row r="24457" spans="11:13" x14ac:dyDescent="0.35">
      <c r="K24457" s="293"/>
      <c r="M24457" s="290"/>
    </row>
    <row r="24458" spans="11:13" x14ac:dyDescent="0.35">
      <c r="K24458" s="293"/>
      <c r="M24458" s="290"/>
    </row>
    <row r="24459" spans="11:13" x14ac:dyDescent="0.35">
      <c r="K24459" s="293"/>
      <c r="M24459" s="290"/>
    </row>
    <row r="24460" spans="11:13" x14ac:dyDescent="0.35">
      <c r="K24460" s="293"/>
      <c r="M24460" s="290"/>
    </row>
    <row r="24461" spans="11:13" x14ac:dyDescent="0.35">
      <c r="K24461" s="293"/>
      <c r="M24461" s="290"/>
    </row>
    <row r="24462" spans="11:13" x14ac:dyDescent="0.35">
      <c r="K24462" s="293"/>
      <c r="M24462" s="290"/>
    </row>
    <row r="24463" spans="11:13" x14ac:dyDescent="0.35">
      <c r="K24463" s="293"/>
      <c r="M24463" s="290"/>
    </row>
    <row r="24464" spans="11:13" x14ac:dyDescent="0.35">
      <c r="K24464" s="293"/>
      <c r="M24464" s="290"/>
    </row>
    <row r="24465" spans="11:13" x14ac:dyDescent="0.35">
      <c r="K24465" s="293"/>
      <c r="M24465" s="290"/>
    </row>
    <row r="24466" spans="11:13" x14ac:dyDescent="0.35">
      <c r="K24466" s="293"/>
      <c r="M24466" s="290"/>
    </row>
    <row r="24467" spans="11:13" x14ac:dyDescent="0.35">
      <c r="K24467" s="293"/>
      <c r="M24467" s="290"/>
    </row>
    <row r="24468" spans="11:13" x14ac:dyDescent="0.35">
      <c r="K24468" s="293"/>
      <c r="M24468" s="290"/>
    </row>
    <row r="24469" spans="11:13" x14ac:dyDescent="0.35">
      <c r="K24469" s="293"/>
      <c r="M24469" s="290"/>
    </row>
    <row r="24470" spans="11:13" x14ac:dyDescent="0.35">
      <c r="K24470" s="293"/>
      <c r="M24470" s="290"/>
    </row>
    <row r="24471" spans="11:13" x14ac:dyDescent="0.35">
      <c r="K24471" s="293"/>
      <c r="M24471" s="290"/>
    </row>
    <row r="24472" spans="11:13" x14ac:dyDescent="0.35">
      <c r="K24472" s="293"/>
      <c r="M24472" s="290"/>
    </row>
    <row r="24473" spans="11:13" x14ac:dyDescent="0.35">
      <c r="K24473" s="293"/>
      <c r="M24473" s="290"/>
    </row>
    <row r="24474" spans="11:13" x14ac:dyDescent="0.35">
      <c r="K24474" s="293"/>
      <c r="M24474" s="290"/>
    </row>
    <row r="24475" spans="11:13" x14ac:dyDescent="0.35">
      <c r="K24475" s="293"/>
      <c r="M24475" s="290"/>
    </row>
    <row r="24476" spans="11:13" x14ac:dyDescent="0.35">
      <c r="K24476" s="293"/>
      <c r="M24476" s="290"/>
    </row>
    <row r="24477" spans="11:13" x14ac:dyDescent="0.35">
      <c r="K24477" s="293"/>
      <c r="M24477" s="290"/>
    </row>
    <row r="24478" spans="11:13" x14ac:dyDescent="0.35">
      <c r="K24478" s="293"/>
      <c r="M24478" s="290"/>
    </row>
    <row r="24479" spans="11:13" x14ac:dyDescent="0.35">
      <c r="K24479" s="293"/>
      <c r="M24479" s="290"/>
    </row>
    <row r="24480" spans="11:13" x14ac:dyDescent="0.35">
      <c r="K24480" s="293"/>
      <c r="M24480" s="290"/>
    </row>
    <row r="24481" spans="11:13" x14ac:dyDescent="0.35">
      <c r="K24481" s="293"/>
      <c r="M24481" s="290"/>
    </row>
    <row r="24482" spans="11:13" x14ac:dyDescent="0.35">
      <c r="K24482" s="293"/>
      <c r="M24482" s="290"/>
    </row>
    <row r="24483" spans="11:13" x14ac:dyDescent="0.35">
      <c r="K24483" s="293"/>
      <c r="M24483" s="290"/>
    </row>
    <row r="24484" spans="11:13" x14ac:dyDescent="0.35">
      <c r="K24484" s="293"/>
      <c r="M24484" s="290"/>
    </row>
    <row r="24485" spans="11:13" x14ac:dyDescent="0.35">
      <c r="K24485" s="293"/>
      <c r="M24485" s="290"/>
    </row>
    <row r="24486" spans="11:13" x14ac:dyDescent="0.35">
      <c r="K24486" s="293"/>
      <c r="M24486" s="290"/>
    </row>
    <row r="24487" spans="11:13" x14ac:dyDescent="0.35">
      <c r="K24487" s="293"/>
      <c r="M24487" s="290"/>
    </row>
    <row r="24488" spans="11:13" x14ac:dyDescent="0.35">
      <c r="K24488" s="293"/>
      <c r="M24488" s="290"/>
    </row>
    <row r="24489" spans="11:13" x14ac:dyDescent="0.35">
      <c r="K24489" s="293"/>
      <c r="M24489" s="290"/>
    </row>
    <row r="24490" spans="11:13" x14ac:dyDescent="0.35">
      <c r="K24490" s="293"/>
      <c r="M24490" s="290"/>
    </row>
    <row r="24491" spans="11:13" x14ac:dyDescent="0.35">
      <c r="K24491" s="293"/>
      <c r="M24491" s="290"/>
    </row>
    <row r="24492" spans="11:13" x14ac:dyDescent="0.35">
      <c r="K24492" s="293"/>
      <c r="M24492" s="290"/>
    </row>
    <row r="24493" spans="11:13" x14ac:dyDescent="0.35">
      <c r="K24493" s="293"/>
      <c r="M24493" s="290"/>
    </row>
    <row r="24494" spans="11:13" x14ac:dyDescent="0.35">
      <c r="K24494" s="293"/>
      <c r="M24494" s="290"/>
    </row>
    <row r="24495" spans="11:13" x14ac:dyDescent="0.35">
      <c r="K24495" s="293"/>
      <c r="M24495" s="290"/>
    </row>
    <row r="24496" spans="11:13" x14ac:dyDescent="0.35">
      <c r="K24496" s="293"/>
      <c r="M24496" s="290"/>
    </row>
    <row r="24497" spans="11:13" x14ac:dyDescent="0.35">
      <c r="K24497" s="293"/>
      <c r="M24497" s="290"/>
    </row>
    <row r="24498" spans="11:13" x14ac:dyDescent="0.35">
      <c r="K24498" s="293"/>
      <c r="M24498" s="290"/>
    </row>
    <row r="24499" spans="11:13" x14ac:dyDescent="0.35">
      <c r="K24499" s="293"/>
      <c r="M24499" s="290"/>
    </row>
    <row r="24500" spans="11:13" x14ac:dyDescent="0.35">
      <c r="K24500" s="293"/>
      <c r="M24500" s="290"/>
    </row>
    <row r="24501" spans="11:13" x14ac:dyDescent="0.35">
      <c r="K24501" s="293"/>
      <c r="M24501" s="290"/>
    </row>
    <row r="24502" spans="11:13" x14ac:dyDescent="0.35">
      <c r="K24502" s="293"/>
      <c r="M24502" s="290"/>
    </row>
    <row r="24503" spans="11:13" x14ac:dyDescent="0.35">
      <c r="K24503" s="293"/>
      <c r="M24503" s="290"/>
    </row>
    <row r="24504" spans="11:13" x14ac:dyDescent="0.35">
      <c r="K24504" s="293"/>
      <c r="M24504" s="290"/>
    </row>
    <row r="24505" spans="11:13" x14ac:dyDescent="0.35">
      <c r="K24505" s="293"/>
      <c r="M24505" s="290"/>
    </row>
    <row r="24506" spans="11:13" x14ac:dyDescent="0.35">
      <c r="K24506" s="293"/>
      <c r="M24506" s="290"/>
    </row>
    <row r="24507" spans="11:13" x14ac:dyDescent="0.35">
      <c r="K24507" s="293"/>
      <c r="M24507" s="290"/>
    </row>
    <row r="24508" spans="11:13" x14ac:dyDescent="0.35">
      <c r="K24508" s="293"/>
      <c r="M24508" s="290"/>
    </row>
    <row r="24509" spans="11:13" x14ac:dyDescent="0.35">
      <c r="K24509" s="293"/>
      <c r="M24509" s="290"/>
    </row>
    <row r="24510" spans="11:13" x14ac:dyDescent="0.35">
      <c r="K24510" s="293"/>
      <c r="M24510" s="290"/>
    </row>
    <row r="24511" spans="11:13" x14ac:dyDescent="0.35">
      <c r="K24511" s="293"/>
      <c r="M24511" s="290"/>
    </row>
    <row r="24512" spans="11:13" x14ac:dyDescent="0.35">
      <c r="K24512" s="293"/>
      <c r="M24512" s="290"/>
    </row>
    <row r="24513" spans="11:13" x14ac:dyDescent="0.35">
      <c r="K24513" s="293"/>
      <c r="M24513" s="290"/>
    </row>
    <row r="24514" spans="11:13" x14ac:dyDescent="0.35">
      <c r="K24514" s="293"/>
      <c r="M24514" s="290"/>
    </row>
    <row r="24515" spans="11:13" x14ac:dyDescent="0.35">
      <c r="K24515" s="293"/>
      <c r="M24515" s="290"/>
    </row>
    <row r="24516" spans="11:13" x14ac:dyDescent="0.35">
      <c r="K24516" s="293"/>
      <c r="M24516" s="290"/>
    </row>
    <row r="24517" spans="11:13" x14ac:dyDescent="0.35">
      <c r="K24517" s="293"/>
      <c r="M24517" s="290"/>
    </row>
    <row r="24518" spans="11:13" x14ac:dyDescent="0.35">
      <c r="K24518" s="293"/>
      <c r="M24518" s="290"/>
    </row>
    <row r="24519" spans="11:13" x14ac:dyDescent="0.35">
      <c r="K24519" s="293"/>
      <c r="M24519" s="290"/>
    </row>
    <row r="24520" spans="11:13" x14ac:dyDescent="0.35">
      <c r="K24520" s="293"/>
      <c r="M24520" s="290"/>
    </row>
    <row r="24521" spans="11:13" x14ac:dyDescent="0.35">
      <c r="K24521" s="293"/>
      <c r="M24521" s="290"/>
    </row>
    <row r="24522" spans="11:13" x14ac:dyDescent="0.35">
      <c r="K24522" s="293"/>
      <c r="M24522" s="290"/>
    </row>
    <row r="24523" spans="11:13" x14ac:dyDescent="0.35">
      <c r="K24523" s="293"/>
      <c r="M24523" s="290"/>
    </row>
    <row r="24524" spans="11:13" x14ac:dyDescent="0.35">
      <c r="K24524" s="293"/>
      <c r="M24524" s="290"/>
    </row>
    <row r="24525" spans="11:13" x14ac:dyDescent="0.35">
      <c r="K24525" s="293"/>
      <c r="M24525" s="290"/>
    </row>
    <row r="24526" spans="11:13" x14ac:dyDescent="0.35">
      <c r="K24526" s="293"/>
      <c r="M24526" s="290"/>
    </row>
    <row r="24527" spans="11:13" x14ac:dyDescent="0.35">
      <c r="K24527" s="293"/>
      <c r="M24527" s="290"/>
    </row>
    <row r="24528" spans="11:13" x14ac:dyDescent="0.35">
      <c r="K24528" s="293"/>
      <c r="M24528" s="290"/>
    </row>
    <row r="24529" spans="11:13" x14ac:dyDescent="0.35">
      <c r="K24529" s="293"/>
      <c r="M24529" s="290"/>
    </row>
    <row r="24530" spans="11:13" x14ac:dyDescent="0.35">
      <c r="K24530" s="293"/>
      <c r="M24530" s="290"/>
    </row>
    <row r="24531" spans="11:13" x14ac:dyDescent="0.35">
      <c r="K24531" s="293"/>
      <c r="M24531" s="290"/>
    </row>
    <row r="24532" spans="11:13" x14ac:dyDescent="0.35">
      <c r="K24532" s="293"/>
      <c r="M24532" s="290"/>
    </row>
    <row r="24533" spans="11:13" x14ac:dyDescent="0.35">
      <c r="K24533" s="293"/>
      <c r="M24533" s="290"/>
    </row>
    <row r="24534" spans="11:13" x14ac:dyDescent="0.35">
      <c r="K24534" s="293"/>
      <c r="M24534" s="290"/>
    </row>
    <row r="24535" spans="11:13" x14ac:dyDescent="0.35">
      <c r="K24535" s="293"/>
      <c r="M24535" s="290"/>
    </row>
    <row r="24536" spans="11:13" x14ac:dyDescent="0.35">
      <c r="K24536" s="293"/>
      <c r="M24536" s="290"/>
    </row>
    <row r="24537" spans="11:13" x14ac:dyDescent="0.35">
      <c r="K24537" s="293"/>
      <c r="M24537" s="290"/>
    </row>
    <row r="24538" spans="11:13" x14ac:dyDescent="0.35">
      <c r="K24538" s="293"/>
      <c r="M24538" s="290"/>
    </row>
    <row r="24539" spans="11:13" x14ac:dyDescent="0.35">
      <c r="K24539" s="293"/>
      <c r="M24539" s="290"/>
    </row>
    <row r="24540" spans="11:13" x14ac:dyDescent="0.35">
      <c r="K24540" s="293"/>
      <c r="M24540" s="290"/>
    </row>
    <row r="24541" spans="11:13" x14ac:dyDescent="0.35">
      <c r="K24541" s="293"/>
      <c r="M24541" s="290"/>
    </row>
    <row r="24542" spans="11:13" x14ac:dyDescent="0.35">
      <c r="K24542" s="293"/>
      <c r="M24542" s="290"/>
    </row>
    <row r="24543" spans="11:13" x14ac:dyDescent="0.35">
      <c r="K24543" s="293"/>
      <c r="M24543" s="290"/>
    </row>
    <row r="24544" spans="11:13" x14ac:dyDescent="0.35">
      <c r="K24544" s="293"/>
      <c r="M24544" s="290"/>
    </row>
    <row r="24545" spans="11:13" x14ac:dyDescent="0.35">
      <c r="K24545" s="293"/>
      <c r="M24545" s="290"/>
    </row>
    <row r="24546" spans="11:13" x14ac:dyDescent="0.35">
      <c r="K24546" s="293"/>
      <c r="M24546" s="290"/>
    </row>
    <row r="24547" spans="11:13" x14ac:dyDescent="0.35">
      <c r="K24547" s="293"/>
      <c r="M24547" s="290"/>
    </row>
    <row r="24548" spans="11:13" x14ac:dyDescent="0.35">
      <c r="K24548" s="293"/>
      <c r="M24548" s="290"/>
    </row>
    <row r="24549" spans="11:13" x14ac:dyDescent="0.35">
      <c r="K24549" s="293"/>
      <c r="M24549" s="290"/>
    </row>
    <row r="24550" spans="11:13" x14ac:dyDescent="0.35">
      <c r="K24550" s="293"/>
      <c r="M24550" s="290"/>
    </row>
    <row r="24551" spans="11:13" x14ac:dyDescent="0.35">
      <c r="K24551" s="293"/>
      <c r="M24551" s="290"/>
    </row>
    <row r="24552" spans="11:13" x14ac:dyDescent="0.35">
      <c r="K24552" s="293"/>
      <c r="M24552" s="290"/>
    </row>
    <row r="24553" spans="11:13" x14ac:dyDescent="0.35">
      <c r="K24553" s="293"/>
      <c r="M24553" s="290"/>
    </row>
    <row r="24554" spans="11:13" x14ac:dyDescent="0.35">
      <c r="K24554" s="293"/>
      <c r="M24554" s="290"/>
    </row>
    <row r="24555" spans="11:13" x14ac:dyDescent="0.35">
      <c r="K24555" s="293"/>
      <c r="M24555" s="290"/>
    </row>
    <row r="24556" spans="11:13" x14ac:dyDescent="0.35">
      <c r="K24556" s="293"/>
      <c r="M24556" s="290"/>
    </row>
    <row r="24557" spans="11:13" x14ac:dyDescent="0.35">
      <c r="K24557" s="293"/>
      <c r="M24557" s="290"/>
    </row>
    <row r="24558" spans="11:13" x14ac:dyDescent="0.35">
      <c r="K24558" s="293"/>
      <c r="M24558" s="290"/>
    </row>
    <row r="24559" spans="11:13" x14ac:dyDescent="0.35">
      <c r="K24559" s="293"/>
      <c r="M24559" s="290"/>
    </row>
    <row r="24560" spans="11:13" x14ac:dyDescent="0.35">
      <c r="K24560" s="293"/>
      <c r="M24560" s="290"/>
    </row>
    <row r="24561" spans="11:13" x14ac:dyDescent="0.35">
      <c r="K24561" s="293"/>
      <c r="M24561" s="290"/>
    </row>
    <row r="24562" spans="11:13" x14ac:dyDescent="0.35">
      <c r="K24562" s="293"/>
      <c r="M24562" s="290"/>
    </row>
    <row r="24563" spans="11:13" x14ac:dyDescent="0.35">
      <c r="K24563" s="293"/>
      <c r="M24563" s="290"/>
    </row>
    <row r="24564" spans="11:13" x14ac:dyDescent="0.35">
      <c r="K24564" s="293"/>
      <c r="M24564" s="290"/>
    </row>
    <row r="24565" spans="11:13" x14ac:dyDescent="0.35">
      <c r="K24565" s="293"/>
      <c r="M24565" s="290"/>
    </row>
    <row r="24566" spans="11:13" x14ac:dyDescent="0.35">
      <c r="K24566" s="293"/>
      <c r="M24566" s="290"/>
    </row>
    <row r="24567" spans="11:13" x14ac:dyDescent="0.35">
      <c r="K24567" s="293"/>
      <c r="M24567" s="290"/>
    </row>
    <row r="24568" spans="11:13" x14ac:dyDescent="0.35">
      <c r="K24568" s="293"/>
      <c r="M24568" s="290"/>
    </row>
    <row r="24569" spans="11:13" x14ac:dyDescent="0.35">
      <c r="K24569" s="293"/>
      <c r="M24569" s="290"/>
    </row>
    <row r="24570" spans="11:13" x14ac:dyDescent="0.35">
      <c r="K24570" s="293"/>
      <c r="M24570" s="290"/>
    </row>
    <row r="24571" spans="11:13" x14ac:dyDescent="0.35">
      <c r="K24571" s="293"/>
      <c r="M24571" s="290"/>
    </row>
    <row r="24572" spans="11:13" x14ac:dyDescent="0.35">
      <c r="K24572" s="293"/>
      <c r="M24572" s="290"/>
    </row>
    <row r="24573" spans="11:13" x14ac:dyDescent="0.35">
      <c r="K24573" s="293"/>
      <c r="M24573" s="290"/>
    </row>
    <row r="24574" spans="11:13" x14ac:dyDescent="0.35">
      <c r="K24574" s="293"/>
      <c r="M24574" s="290"/>
    </row>
    <row r="24575" spans="11:13" x14ac:dyDescent="0.35">
      <c r="K24575" s="293"/>
      <c r="M24575" s="290"/>
    </row>
    <row r="24576" spans="11:13" x14ac:dyDescent="0.35">
      <c r="K24576" s="293"/>
      <c r="M24576" s="290"/>
    </row>
    <row r="24577" spans="11:13" x14ac:dyDescent="0.35">
      <c r="K24577" s="293"/>
      <c r="M24577" s="290"/>
    </row>
    <row r="24578" spans="11:13" x14ac:dyDescent="0.35">
      <c r="K24578" s="293"/>
      <c r="M24578" s="290"/>
    </row>
    <row r="24579" spans="11:13" x14ac:dyDescent="0.35">
      <c r="K24579" s="293"/>
      <c r="M24579" s="290"/>
    </row>
    <row r="24580" spans="11:13" x14ac:dyDescent="0.35">
      <c r="K24580" s="293"/>
      <c r="M24580" s="290"/>
    </row>
    <row r="24581" spans="11:13" x14ac:dyDescent="0.35">
      <c r="K24581" s="293"/>
      <c r="M24581" s="290"/>
    </row>
    <row r="24582" spans="11:13" x14ac:dyDescent="0.35">
      <c r="K24582" s="293"/>
      <c r="M24582" s="290"/>
    </row>
    <row r="24583" spans="11:13" x14ac:dyDescent="0.35">
      <c r="K24583" s="293"/>
      <c r="M24583" s="290"/>
    </row>
    <row r="24584" spans="11:13" x14ac:dyDescent="0.35">
      <c r="K24584" s="293"/>
      <c r="M24584" s="290"/>
    </row>
    <row r="24585" spans="11:13" x14ac:dyDescent="0.35">
      <c r="K24585" s="293"/>
      <c r="M24585" s="290"/>
    </row>
    <row r="24586" spans="11:13" x14ac:dyDescent="0.35">
      <c r="K24586" s="293"/>
      <c r="M24586" s="290"/>
    </row>
    <row r="24587" spans="11:13" x14ac:dyDescent="0.35">
      <c r="K24587" s="293"/>
      <c r="M24587" s="290"/>
    </row>
    <row r="24588" spans="11:13" x14ac:dyDescent="0.35">
      <c r="K24588" s="293"/>
      <c r="M24588" s="290"/>
    </row>
    <row r="24589" spans="11:13" x14ac:dyDescent="0.35">
      <c r="K24589" s="293"/>
      <c r="M24589" s="290"/>
    </row>
    <row r="24590" spans="11:13" x14ac:dyDescent="0.35">
      <c r="K24590" s="293"/>
      <c r="M24590" s="290"/>
    </row>
    <row r="24591" spans="11:13" x14ac:dyDescent="0.35">
      <c r="K24591" s="293"/>
      <c r="M24591" s="290"/>
    </row>
    <row r="24592" spans="11:13" x14ac:dyDescent="0.35">
      <c r="K24592" s="293"/>
      <c r="M24592" s="290"/>
    </row>
    <row r="24593" spans="11:13" x14ac:dyDescent="0.35">
      <c r="K24593" s="293"/>
      <c r="M24593" s="290"/>
    </row>
    <row r="24594" spans="11:13" x14ac:dyDescent="0.35">
      <c r="K24594" s="293"/>
      <c r="M24594" s="290"/>
    </row>
    <row r="24595" spans="11:13" x14ac:dyDescent="0.35">
      <c r="K24595" s="293"/>
      <c r="M24595" s="290"/>
    </row>
    <row r="24596" spans="11:13" x14ac:dyDescent="0.35">
      <c r="K24596" s="293"/>
      <c r="M24596" s="290"/>
    </row>
    <row r="24597" spans="11:13" x14ac:dyDescent="0.35">
      <c r="K24597" s="293"/>
      <c r="M24597" s="290"/>
    </row>
    <row r="24598" spans="11:13" x14ac:dyDescent="0.35">
      <c r="K24598" s="293"/>
      <c r="M24598" s="290"/>
    </row>
    <row r="24599" spans="11:13" x14ac:dyDescent="0.35">
      <c r="K24599" s="293"/>
      <c r="M24599" s="290"/>
    </row>
    <row r="24600" spans="11:13" x14ac:dyDescent="0.35">
      <c r="K24600" s="293"/>
      <c r="M24600" s="290"/>
    </row>
    <row r="24601" spans="11:13" x14ac:dyDescent="0.35">
      <c r="K24601" s="293"/>
      <c r="M24601" s="290"/>
    </row>
    <row r="24602" spans="11:13" x14ac:dyDescent="0.35">
      <c r="K24602" s="293"/>
      <c r="M24602" s="290"/>
    </row>
    <row r="24603" spans="11:13" x14ac:dyDescent="0.35">
      <c r="K24603" s="293"/>
      <c r="M24603" s="290"/>
    </row>
    <row r="24604" spans="11:13" x14ac:dyDescent="0.35">
      <c r="K24604" s="293"/>
      <c r="M24604" s="290"/>
    </row>
    <row r="24605" spans="11:13" x14ac:dyDescent="0.35">
      <c r="K24605" s="293"/>
      <c r="M24605" s="290"/>
    </row>
    <row r="24606" spans="11:13" x14ac:dyDescent="0.35">
      <c r="K24606" s="293"/>
      <c r="M24606" s="290"/>
    </row>
    <row r="24607" spans="11:13" x14ac:dyDescent="0.35">
      <c r="K24607" s="293"/>
      <c r="M24607" s="290"/>
    </row>
    <row r="24608" spans="11:13" x14ac:dyDescent="0.35">
      <c r="K24608" s="293"/>
      <c r="M24608" s="290"/>
    </row>
    <row r="24609" spans="11:13" x14ac:dyDescent="0.35">
      <c r="K24609" s="293"/>
      <c r="M24609" s="290"/>
    </row>
    <row r="24610" spans="11:13" x14ac:dyDescent="0.35">
      <c r="K24610" s="293"/>
      <c r="M24610" s="290"/>
    </row>
    <row r="24611" spans="11:13" x14ac:dyDescent="0.35">
      <c r="K24611" s="293"/>
      <c r="M24611" s="290"/>
    </row>
    <row r="24612" spans="11:13" x14ac:dyDescent="0.35">
      <c r="K24612" s="293"/>
      <c r="M24612" s="290"/>
    </row>
    <row r="24613" spans="11:13" x14ac:dyDescent="0.35">
      <c r="K24613" s="293"/>
      <c r="M24613" s="290"/>
    </row>
    <row r="24614" spans="11:13" x14ac:dyDescent="0.35">
      <c r="K24614" s="293"/>
      <c r="M24614" s="290"/>
    </row>
    <row r="24615" spans="11:13" x14ac:dyDescent="0.35">
      <c r="K24615" s="293"/>
      <c r="M24615" s="290"/>
    </row>
    <row r="24616" spans="11:13" x14ac:dyDescent="0.35">
      <c r="K24616" s="293"/>
      <c r="M24616" s="290"/>
    </row>
    <row r="24617" spans="11:13" x14ac:dyDescent="0.35">
      <c r="K24617" s="293"/>
      <c r="M24617" s="290"/>
    </row>
    <row r="24618" spans="11:13" x14ac:dyDescent="0.35">
      <c r="K24618" s="293"/>
      <c r="M24618" s="290"/>
    </row>
    <row r="24619" spans="11:13" x14ac:dyDescent="0.35">
      <c r="K24619" s="293"/>
      <c r="M24619" s="290"/>
    </row>
    <row r="24620" spans="11:13" x14ac:dyDescent="0.35">
      <c r="K24620" s="293"/>
      <c r="M24620" s="290"/>
    </row>
    <row r="24621" spans="11:13" x14ac:dyDescent="0.35">
      <c r="K24621" s="293"/>
      <c r="M24621" s="290"/>
    </row>
    <row r="24622" spans="11:13" x14ac:dyDescent="0.35">
      <c r="K24622" s="293"/>
      <c r="M24622" s="290"/>
    </row>
    <row r="24623" spans="11:13" x14ac:dyDescent="0.35">
      <c r="K24623" s="293"/>
      <c r="M24623" s="290"/>
    </row>
    <row r="24624" spans="11:13" x14ac:dyDescent="0.35">
      <c r="K24624" s="293"/>
      <c r="M24624" s="290"/>
    </row>
    <row r="24625" spans="11:13" x14ac:dyDescent="0.35">
      <c r="K24625" s="293"/>
      <c r="M24625" s="290"/>
    </row>
    <row r="24626" spans="11:13" x14ac:dyDescent="0.35">
      <c r="K24626" s="293"/>
      <c r="M24626" s="290"/>
    </row>
    <row r="24627" spans="11:13" x14ac:dyDescent="0.35">
      <c r="K24627" s="293"/>
      <c r="M24627" s="290"/>
    </row>
    <row r="24628" spans="11:13" x14ac:dyDescent="0.35">
      <c r="K24628" s="293"/>
      <c r="M24628" s="290"/>
    </row>
    <row r="24629" spans="11:13" x14ac:dyDescent="0.35">
      <c r="K24629" s="293"/>
      <c r="M24629" s="290"/>
    </row>
    <row r="24630" spans="11:13" x14ac:dyDescent="0.35">
      <c r="K24630" s="293"/>
      <c r="M24630" s="290"/>
    </row>
    <row r="24631" spans="11:13" x14ac:dyDescent="0.35">
      <c r="K24631" s="293"/>
      <c r="M24631" s="290"/>
    </row>
    <row r="24632" spans="11:13" x14ac:dyDescent="0.35">
      <c r="K24632" s="293"/>
      <c r="M24632" s="290"/>
    </row>
    <row r="24633" spans="11:13" x14ac:dyDescent="0.35">
      <c r="K24633" s="293"/>
      <c r="M24633" s="290"/>
    </row>
    <row r="24634" spans="11:13" x14ac:dyDescent="0.35">
      <c r="K24634" s="293"/>
      <c r="M24634" s="290"/>
    </row>
    <row r="24635" spans="11:13" x14ac:dyDescent="0.35">
      <c r="K24635" s="293"/>
      <c r="M24635" s="290"/>
    </row>
    <row r="24636" spans="11:13" x14ac:dyDescent="0.35">
      <c r="K24636" s="293"/>
      <c r="M24636" s="290"/>
    </row>
    <row r="24637" spans="11:13" x14ac:dyDescent="0.35">
      <c r="K24637" s="293"/>
      <c r="M24637" s="290"/>
    </row>
    <row r="24638" spans="11:13" x14ac:dyDescent="0.35">
      <c r="K24638" s="293"/>
      <c r="M24638" s="290"/>
    </row>
    <row r="24639" spans="11:13" x14ac:dyDescent="0.35">
      <c r="K24639" s="293"/>
      <c r="M24639" s="290"/>
    </row>
    <row r="24640" spans="11:13" x14ac:dyDescent="0.35">
      <c r="K24640" s="293"/>
      <c r="M24640" s="290"/>
    </row>
    <row r="24641" spans="11:13" x14ac:dyDescent="0.35">
      <c r="K24641" s="293"/>
      <c r="M24641" s="290"/>
    </row>
    <row r="24642" spans="11:13" x14ac:dyDescent="0.35">
      <c r="K24642" s="293"/>
      <c r="M24642" s="290"/>
    </row>
    <row r="24643" spans="11:13" x14ac:dyDescent="0.35">
      <c r="K24643" s="293"/>
      <c r="M24643" s="290"/>
    </row>
    <row r="24644" spans="11:13" x14ac:dyDescent="0.35">
      <c r="K24644" s="293"/>
      <c r="M24644" s="290"/>
    </row>
    <row r="24645" spans="11:13" x14ac:dyDescent="0.35">
      <c r="K24645" s="293"/>
      <c r="M24645" s="290"/>
    </row>
    <row r="24646" spans="11:13" x14ac:dyDescent="0.35">
      <c r="K24646" s="293"/>
      <c r="M24646" s="290"/>
    </row>
    <row r="24647" spans="11:13" x14ac:dyDescent="0.35">
      <c r="K24647" s="293"/>
      <c r="M24647" s="290"/>
    </row>
    <row r="24648" spans="11:13" x14ac:dyDescent="0.35">
      <c r="K24648" s="293"/>
      <c r="M24648" s="290"/>
    </row>
    <row r="24649" spans="11:13" x14ac:dyDescent="0.35">
      <c r="K24649" s="293"/>
      <c r="M24649" s="290"/>
    </row>
    <row r="24650" spans="11:13" x14ac:dyDescent="0.35">
      <c r="K24650" s="293"/>
      <c r="M24650" s="290"/>
    </row>
    <row r="24651" spans="11:13" x14ac:dyDescent="0.35">
      <c r="K24651" s="293"/>
      <c r="M24651" s="290"/>
    </row>
    <row r="24652" spans="11:13" x14ac:dyDescent="0.35">
      <c r="K24652" s="293"/>
      <c r="M24652" s="290"/>
    </row>
    <row r="24653" spans="11:13" x14ac:dyDescent="0.35">
      <c r="K24653" s="293"/>
      <c r="M24653" s="290"/>
    </row>
    <row r="24654" spans="11:13" x14ac:dyDescent="0.35">
      <c r="K24654" s="293"/>
      <c r="M24654" s="290"/>
    </row>
    <row r="24655" spans="11:13" x14ac:dyDescent="0.35">
      <c r="K24655" s="293"/>
      <c r="M24655" s="290"/>
    </row>
    <row r="24656" spans="11:13" x14ac:dyDescent="0.35">
      <c r="K24656" s="293"/>
      <c r="M24656" s="290"/>
    </row>
    <row r="24657" spans="11:13" x14ac:dyDescent="0.35">
      <c r="K24657" s="293"/>
      <c r="M24657" s="290"/>
    </row>
    <row r="24658" spans="11:13" x14ac:dyDescent="0.35">
      <c r="K24658" s="293"/>
      <c r="M24658" s="290"/>
    </row>
    <row r="24659" spans="11:13" x14ac:dyDescent="0.35">
      <c r="K24659" s="293"/>
      <c r="M24659" s="290"/>
    </row>
    <row r="24660" spans="11:13" x14ac:dyDescent="0.35">
      <c r="K24660" s="293"/>
      <c r="M24660" s="290"/>
    </row>
    <row r="24661" spans="11:13" x14ac:dyDescent="0.35">
      <c r="K24661" s="293"/>
      <c r="M24661" s="290"/>
    </row>
    <row r="24662" spans="11:13" x14ac:dyDescent="0.35">
      <c r="K24662" s="293"/>
      <c r="M24662" s="290"/>
    </row>
    <row r="24663" spans="11:13" x14ac:dyDescent="0.35">
      <c r="K24663" s="293"/>
      <c r="M24663" s="290"/>
    </row>
    <row r="24664" spans="11:13" x14ac:dyDescent="0.35">
      <c r="K24664" s="293"/>
      <c r="M24664" s="290"/>
    </row>
    <row r="24665" spans="11:13" x14ac:dyDescent="0.35">
      <c r="K24665" s="293"/>
      <c r="M24665" s="290"/>
    </row>
    <row r="24666" spans="11:13" x14ac:dyDescent="0.35">
      <c r="K24666" s="293"/>
      <c r="M24666" s="290"/>
    </row>
    <row r="24667" spans="11:13" x14ac:dyDescent="0.35">
      <c r="K24667" s="293"/>
      <c r="M24667" s="290"/>
    </row>
    <row r="24668" spans="11:13" x14ac:dyDescent="0.35">
      <c r="K24668" s="293"/>
      <c r="M24668" s="290"/>
    </row>
    <row r="24669" spans="11:13" x14ac:dyDescent="0.35">
      <c r="K24669" s="293"/>
      <c r="M24669" s="290"/>
    </row>
    <row r="24670" spans="11:13" x14ac:dyDescent="0.35">
      <c r="K24670" s="293"/>
      <c r="M24670" s="290"/>
    </row>
    <row r="24671" spans="11:13" x14ac:dyDescent="0.35">
      <c r="K24671" s="293"/>
      <c r="M24671" s="290"/>
    </row>
    <row r="24672" spans="11:13" x14ac:dyDescent="0.35">
      <c r="K24672" s="293"/>
      <c r="M24672" s="290"/>
    </row>
    <row r="24673" spans="11:13" x14ac:dyDescent="0.35">
      <c r="K24673" s="293"/>
      <c r="M24673" s="290"/>
    </row>
    <row r="24674" spans="11:13" x14ac:dyDescent="0.35">
      <c r="K24674" s="293"/>
      <c r="M24674" s="290"/>
    </row>
    <row r="24675" spans="11:13" x14ac:dyDescent="0.35">
      <c r="K24675" s="293"/>
      <c r="M24675" s="290"/>
    </row>
    <row r="24676" spans="11:13" x14ac:dyDescent="0.35">
      <c r="K24676" s="293"/>
      <c r="M24676" s="290"/>
    </row>
    <row r="24677" spans="11:13" x14ac:dyDescent="0.35">
      <c r="K24677" s="293"/>
      <c r="M24677" s="290"/>
    </row>
    <row r="24678" spans="11:13" x14ac:dyDescent="0.35">
      <c r="K24678" s="293"/>
      <c r="M24678" s="290"/>
    </row>
    <row r="24679" spans="11:13" x14ac:dyDescent="0.35">
      <c r="K24679" s="293"/>
      <c r="M24679" s="290"/>
    </row>
    <row r="24680" spans="11:13" x14ac:dyDescent="0.35">
      <c r="K24680" s="293"/>
      <c r="M24680" s="290"/>
    </row>
    <row r="24681" spans="11:13" x14ac:dyDescent="0.35">
      <c r="K24681" s="293"/>
      <c r="M24681" s="290"/>
    </row>
    <row r="24682" spans="11:13" x14ac:dyDescent="0.35">
      <c r="K24682" s="293"/>
      <c r="M24682" s="290"/>
    </row>
    <row r="24683" spans="11:13" x14ac:dyDescent="0.35">
      <c r="K24683" s="293"/>
      <c r="M24683" s="290"/>
    </row>
    <row r="24684" spans="11:13" x14ac:dyDescent="0.35">
      <c r="K24684" s="293"/>
      <c r="M24684" s="290"/>
    </row>
    <row r="24685" spans="11:13" x14ac:dyDescent="0.35">
      <c r="K24685" s="293"/>
      <c r="M24685" s="290"/>
    </row>
    <row r="24686" spans="11:13" x14ac:dyDescent="0.35">
      <c r="K24686" s="293"/>
      <c r="M24686" s="290"/>
    </row>
    <row r="24687" spans="11:13" x14ac:dyDescent="0.35">
      <c r="K24687" s="293"/>
      <c r="M24687" s="290"/>
    </row>
    <row r="24688" spans="11:13" x14ac:dyDescent="0.35">
      <c r="K24688" s="293"/>
      <c r="M24688" s="290"/>
    </row>
    <row r="24689" spans="11:13" x14ac:dyDescent="0.35">
      <c r="K24689" s="293"/>
      <c r="M24689" s="290"/>
    </row>
    <row r="24690" spans="11:13" x14ac:dyDescent="0.35">
      <c r="K24690" s="293"/>
      <c r="M24690" s="290"/>
    </row>
    <row r="24691" spans="11:13" x14ac:dyDescent="0.35">
      <c r="K24691" s="293"/>
      <c r="M24691" s="290"/>
    </row>
    <row r="24692" spans="11:13" x14ac:dyDescent="0.35">
      <c r="K24692" s="293"/>
      <c r="M24692" s="290"/>
    </row>
    <row r="24693" spans="11:13" x14ac:dyDescent="0.35">
      <c r="K24693" s="293"/>
      <c r="M24693" s="290"/>
    </row>
    <row r="24694" spans="11:13" x14ac:dyDescent="0.35">
      <c r="K24694" s="293"/>
      <c r="M24694" s="290"/>
    </row>
    <row r="24695" spans="11:13" x14ac:dyDescent="0.35">
      <c r="K24695" s="293"/>
      <c r="M24695" s="290"/>
    </row>
    <row r="24696" spans="11:13" x14ac:dyDescent="0.35">
      <c r="K24696" s="293"/>
      <c r="M24696" s="290"/>
    </row>
    <row r="24697" spans="11:13" x14ac:dyDescent="0.35">
      <c r="K24697" s="293"/>
      <c r="M24697" s="290"/>
    </row>
    <row r="24698" spans="11:13" x14ac:dyDescent="0.35">
      <c r="K24698" s="293"/>
      <c r="M24698" s="290"/>
    </row>
    <row r="24699" spans="11:13" x14ac:dyDescent="0.35">
      <c r="K24699" s="293"/>
      <c r="M24699" s="290"/>
    </row>
    <row r="24700" spans="11:13" x14ac:dyDescent="0.35">
      <c r="K24700" s="293"/>
      <c r="M24700" s="290"/>
    </row>
    <row r="24701" spans="11:13" x14ac:dyDescent="0.35">
      <c r="K24701" s="293"/>
      <c r="M24701" s="290"/>
    </row>
    <row r="24702" spans="11:13" x14ac:dyDescent="0.35">
      <c r="K24702" s="293"/>
      <c r="M24702" s="290"/>
    </row>
    <row r="24703" spans="11:13" x14ac:dyDescent="0.35">
      <c r="K24703" s="293"/>
      <c r="M24703" s="290"/>
    </row>
    <row r="24704" spans="11:13" x14ac:dyDescent="0.35">
      <c r="K24704" s="293"/>
      <c r="M24704" s="290"/>
    </row>
    <row r="24705" spans="11:13" x14ac:dyDescent="0.35">
      <c r="K24705" s="293"/>
      <c r="M24705" s="290"/>
    </row>
    <row r="24706" spans="11:13" x14ac:dyDescent="0.35">
      <c r="K24706" s="293"/>
      <c r="M24706" s="290"/>
    </row>
    <row r="24707" spans="11:13" x14ac:dyDescent="0.35">
      <c r="K24707" s="293"/>
      <c r="M24707" s="290"/>
    </row>
    <row r="24708" spans="11:13" x14ac:dyDescent="0.35">
      <c r="K24708" s="293"/>
      <c r="M24708" s="290"/>
    </row>
    <row r="24709" spans="11:13" x14ac:dyDescent="0.35">
      <c r="K24709" s="293"/>
      <c r="M24709" s="290"/>
    </row>
    <row r="24710" spans="11:13" x14ac:dyDescent="0.35">
      <c r="K24710" s="293"/>
      <c r="M24710" s="290"/>
    </row>
    <row r="24711" spans="11:13" x14ac:dyDescent="0.35">
      <c r="K24711" s="293"/>
      <c r="M24711" s="290"/>
    </row>
    <row r="24712" spans="11:13" x14ac:dyDescent="0.35">
      <c r="K24712" s="293"/>
      <c r="M24712" s="290"/>
    </row>
    <row r="24713" spans="11:13" x14ac:dyDescent="0.35">
      <c r="K24713" s="293"/>
      <c r="M24713" s="290"/>
    </row>
    <row r="24714" spans="11:13" x14ac:dyDescent="0.35">
      <c r="K24714" s="293"/>
      <c r="M24714" s="290"/>
    </row>
    <row r="24715" spans="11:13" x14ac:dyDescent="0.35">
      <c r="K24715" s="293"/>
      <c r="M24715" s="290"/>
    </row>
    <row r="24716" spans="11:13" x14ac:dyDescent="0.35">
      <c r="K24716" s="293"/>
      <c r="M24716" s="290"/>
    </row>
    <row r="24717" spans="11:13" x14ac:dyDescent="0.35">
      <c r="K24717" s="293"/>
      <c r="M24717" s="290"/>
    </row>
    <row r="24718" spans="11:13" x14ac:dyDescent="0.35">
      <c r="K24718" s="293"/>
      <c r="M24718" s="290"/>
    </row>
    <row r="24719" spans="11:13" x14ac:dyDescent="0.35">
      <c r="K24719" s="293"/>
      <c r="M24719" s="290"/>
    </row>
    <row r="24720" spans="11:13" x14ac:dyDescent="0.35">
      <c r="K24720" s="293"/>
      <c r="M24720" s="290"/>
    </row>
    <row r="24721" spans="11:13" x14ac:dyDescent="0.35">
      <c r="K24721" s="293"/>
      <c r="M24721" s="290"/>
    </row>
    <row r="24722" spans="11:13" x14ac:dyDescent="0.35">
      <c r="K24722" s="293"/>
      <c r="M24722" s="290"/>
    </row>
    <row r="24723" spans="11:13" x14ac:dyDescent="0.35">
      <c r="K24723" s="293"/>
      <c r="M24723" s="290"/>
    </row>
    <row r="24724" spans="11:13" x14ac:dyDescent="0.35">
      <c r="K24724" s="293"/>
      <c r="M24724" s="290"/>
    </row>
    <row r="24725" spans="11:13" x14ac:dyDescent="0.35">
      <c r="K24725" s="293"/>
      <c r="M24725" s="290"/>
    </row>
    <row r="24726" spans="11:13" x14ac:dyDescent="0.35">
      <c r="K24726" s="293"/>
      <c r="M24726" s="290"/>
    </row>
    <row r="24727" spans="11:13" x14ac:dyDescent="0.35">
      <c r="K24727" s="293"/>
      <c r="M24727" s="290"/>
    </row>
    <row r="24728" spans="11:13" x14ac:dyDescent="0.35">
      <c r="K24728" s="293"/>
      <c r="M24728" s="290"/>
    </row>
    <row r="24729" spans="11:13" x14ac:dyDescent="0.35">
      <c r="K24729" s="293"/>
      <c r="M24729" s="290"/>
    </row>
    <row r="24730" spans="11:13" x14ac:dyDescent="0.35">
      <c r="K24730" s="293"/>
      <c r="M24730" s="290"/>
    </row>
    <row r="24731" spans="11:13" x14ac:dyDescent="0.35">
      <c r="K24731" s="293"/>
      <c r="M24731" s="290"/>
    </row>
    <row r="24732" spans="11:13" x14ac:dyDescent="0.35">
      <c r="K24732" s="293"/>
      <c r="M24732" s="290"/>
    </row>
    <row r="24733" spans="11:13" x14ac:dyDescent="0.35">
      <c r="K24733" s="293"/>
      <c r="M24733" s="290"/>
    </row>
    <row r="24734" spans="11:13" x14ac:dyDescent="0.35">
      <c r="K24734" s="293"/>
      <c r="M24734" s="290"/>
    </row>
    <row r="24735" spans="11:13" x14ac:dyDescent="0.35">
      <c r="K24735" s="293"/>
      <c r="M24735" s="290"/>
    </row>
    <row r="24736" spans="11:13" x14ac:dyDescent="0.35">
      <c r="K24736" s="293"/>
      <c r="M24736" s="290"/>
    </row>
    <row r="24737" spans="11:13" x14ac:dyDescent="0.35">
      <c r="K24737" s="293"/>
      <c r="M24737" s="290"/>
    </row>
    <row r="24738" spans="11:13" x14ac:dyDescent="0.35">
      <c r="K24738" s="293"/>
      <c r="M24738" s="290"/>
    </row>
    <row r="24739" spans="11:13" x14ac:dyDescent="0.35">
      <c r="K24739" s="293"/>
      <c r="M24739" s="290"/>
    </row>
    <row r="24740" spans="11:13" x14ac:dyDescent="0.35">
      <c r="K24740" s="293"/>
      <c r="M24740" s="290"/>
    </row>
    <row r="24741" spans="11:13" x14ac:dyDescent="0.35">
      <c r="K24741" s="293"/>
      <c r="M24741" s="290"/>
    </row>
    <row r="24742" spans="11:13" x14ac:dyDescent="0.35">
      <c r="K24742" s="293"/>
      <c r="M24742" s="290"/>
    </row>
    <row r="24743" spans="11:13" x14ac:dyDescent="0.35">
      <c r="K24743" s="293"/>
      <c r="M24743" s="290"/>
    </row>
    <row r="24744" spans="11:13" x14ac:dyDescent="0.35">
      <c r="K24744" s="293"/>
      <c r="M24744" s="290"/>
    </row>
    <row r="24745" spans="11:13" x14ac:dyDescent="0.35">
      <c r="K24745" s="293"/>
      <c r="M24745" s="290"/>
    </row>
    <row r="24746" spans="11:13" x14ac:dyDescent="0.35">
      <c r="K24746" s="293"/>
      <c r="M24746" s="290"/>
    </row>
    <row r="24747" spans="11:13" x14ac:dyDescent="0.35">
      <c r="K24747" s="293"/>
      <c r="M24747" s="290"/>
    </row>
    <row r="24748" spans="11:13" x14ac:dyDescent="0.35">
      <c r="K24748" s="293"/>
      <c r="M24748" s="290"/>
    </row>
    <row r="24749" spans="11:13" x14ac:dyDescent="0.35">
      <c r="K24749" s="293"/>
      <c r="M24749" s="290"/>
    </row>
    <row r="24750" spans="11:13" x14ac:dyDescent="0.35">
      <c r="K24750" s="293"/>
      <c r="M24750" s="290"/>
    </row>
    <row r="24751" spans="11:13" x14ac:dyDescent="0.35">
      <c r="K24751" s="293"/>
      <c r="M24751" s="290"/>
    </row>
    <row r="24752" spans="11:13" x14ac:dyDescent="0.35">
      <c r="K24752" s="293"/>
      <c r="M24752" s="290"/>
    </row>
    <row r="24753" spans="11:13" x14ac:dyDescent="0.35">
      <c r="K24753" s="293"/>
      <c r="M24753" s="290"/>
    </row>
    <row r="24754" spans="11:13" x14ac:dyDescent="0.35">
      <c r="K24754" s="293"/>
      <c r="M24754" s="290"/>
    </row>
    <row r="24755" spans="11:13" x14ac:dyDescent="0.35">
      <c r="K24755" s="293"/>
      <c r="M24755" s="290"/>
    </row>
    <row r="24756" spans="11:13" x14ac:dyDescent="0.35">
      <c r="K24756" s="293"/>
      <c r="M24756" s="290"/>
    </row>
    <row r="24757" spans="11:13" x14ac:dyDescent="0.35">
      <c r="K24757" s="293"/>
      <c r="M24757" s="290"/>
    </row>
    <row r="24758" spans="11:13" x14ac:dyDescent="0.35">
      <c r="K24758" s="293"/>
      <c r="M24758" s="290"/>
    </row>
    <row r="24759" spans="11:13" x14ac:dyDescent="0.35">
      <c r="K24759" s="293"/>
      <c r="M24759" s="290"/>
    </row>
    <row r="24760" spans="11:13" x14ac:dyDescent="0.35">
      <c r="K24760" s="293"/>
      <c r="M24760" s="290"/>
    </row>
    <row r="24761" spans="11:13" x14ac:dyDescent="0.35">
      <c r="K24761" s="293"/>
      <c r="M24761" s="290"/>
    </row>
    <row r="24762" spans="11:13" x14ac:dyDescent="0.35">
      <c r="K24762" s="293"/>
      <c r="M24762" s="290"/>
    </row>
    <row r="24763" spans="11:13" x14ac:dyDescent="0.35">
      <c r="K24763" s="293"/>
      <c r="M24763" s="290"/>
    </row>
    <row r="24764" spans="11:13" x14ac:dyDescent="0.35">
      <c r="K24764" s="293"/>
      <c r="M24764" s="290"/>
    </row>
    <row r="24765" spans="11:13" x14ac:dyDescent="0.35">
      <c r="K24765" s="293"/>
      <c r="M24765" s="290"/>
    </row>
    <row r="24766" spans="11:13" x14ac:dyDescent="0.35">
      <c r="K24766" s="293"/>
      <c r="M24766" s="290"/>
    </row>
    <row r="24767" spans="11:13" x14ac:dyDescent="0.35">
      <c r="K24767" s="293"/>
      <c r="M24767" s="290"/>
    </row>
    <row r="24768" spans="11:13" x14ac:dyDescent="0.35">
      <c r="K24768" s="293"/>
      <c r="M24768" s="290"/>
    </row>
    <row r="24769" spans="11:13" x14ac:dyDescent="0.35">
      <c r="K24769" s="293"/>
      <c r="M24769" s="290"/>
    </row>
    <row r="24770" spans="11:13" x14ac:dyDescent="0.35">
      <c r="K24770" s="293"/>
      <c r="M24770" s="290"/>
    </row>
    <row r="24771" spans="11:13" x14ac:dyDescent="0.35">
      <c r="K24771" s="293"/>
      <c r="M24771" s="290"/>
    </row>
    <row r="24772" spans="11:13" x14ac:dyDescent="0.35">
      <c r="K24772" s="293"/>
      <c r="M24772" s="290"/>
    </row>
    <row r="24773" spans="11:13" x14ac:dyDescent="0.35">
      <c r="K24773" s="293"/>
      <c r="M24773" s="290"/>
    </row>
    <row r="24774" spans="11:13" x14ac:dyDescent="0.35">
      <c r="K24774" s="293"/>
      <c r="M24774" s="290"/>
    </row>
    <row r="24775" spans="11:13" x14ac:dyDescent="0.35">
      <c r="K24775" s="293"/>
      <c r="M24775" s="290"/>
    </row>
    <row r="24776" spans="11:13" x14ac:dyDescent="0.35">
      <c r="K24776" s="293"/>
      <c r="M24776" s="290"/>
    </row>
    <row r="24777" spans="11:13" x14ac:dyDescent="0.35">
      <c r="K24777" s="293"/>
      <c r="M24777" s="290"/>
    </row>
    <row r="24778" spans="11:13" x14ac:dyDescent="0.35">
      <c r="K24778" s="293"/>
      <c r="M24778" s="290"/>
    </row>
    <row r="24779" spans="11:13" x14ac:dyDescent="0.35">
      <c r="K24779" s="293"/>
      <c r="M24779" s="290"/>
    </row>
    <row r="24780" spans="11:13" x14ac:dyDescent="0.35">
      <c r="K24780" s="293"/>
      <c r="M24780" s="290"/>
    </row>
    <row r="24781" spans="11:13" x14ac:dyDescent="0.35">
      <c r="K24781" s="293"/>
      <c r="M24781" s="290"/>
    </row>
    <row r="24782" spans="11:13" x14ac:dyDescent="0.35">
      <c r="K24782" s="293"/>
      <c r="M24782" s="290"/>
    </row>
    <row r="24783" spans="11:13" x14ac:dyDescent="0.35">
      <c r="K24783" s="293"/>
      <c r="M24783" s="290"/>
    </row>
    <row r="24784" spans="11:13" x14ac:dyDescent="0.35">
      <c r="K24784" s="293"/>
      <c r="M24784" s="290"/>
    </row>
    <row r="24785" spans="11:13" x14ac:dyDescent="0.35">
      <c r="K24785" s="293"/>
      <c r="M24785" s="290"/>
    </row>
    <row r="24786" spans="11:13" x14ac:dyDescent="0.35">
      <c r="K24786" s="293"/>
      <c r="M24786" s="290"/>
    </row>
    <row r="24787" spans="11:13" x14ac:dyDescent="0.35">
      <c r="K24787" s="293"/>
      <c r="M24787" s="290"/>
    </row>
    <row r="24788" spans="11:13" x14ac:dyDescent="0.35">
      <c r="K24788" s="293"/>
      <c r="M24788" s="290"/>
    </row>
    <row r="24789" spans="11:13" x14ac:dyDescent="0.35">
      <c r="K24789" s="293"/>
      <c r="M24789" s="290"/>
    </row>
    <row r="24790" spans="11:13" x14ac:dyDescent="0.35">
      <c r="K24790" s="293"/>
      <c r="M24790" s="290"/>
    </row>
    <row r="24791" spans="11:13" x14ac:dyDescent="0.35">
      <c r="K24791" s="293"/>
      <c r="M24791" s="290"/>
    </row>
    <row r="24792" spans="11:13" x14ac:dyDescent="0.35">
      <c r="K24792" s="293"/>
      <c r="M24792" s="290"/>
    </row>
    <row r="24793" spans="11:13" x14ac:dyDescent="0.35">
      <c r="K24793" s="293"/>
      <c r="M24793" s="290"/>
    </row>
    <row r="24794" spans="11:13" x14ac:dyDescent="0.35">
      <c r="K24794" s="293"/>
      <c r="M24794" s="290"/>
    </row>
    <row r="24795" spans="11:13" x14ac:dyDescent="0.35">
      <c r="K24795" s="293"/>
      <c r="M24795" s="290"/>
    </row>
    <row r="24796" spans="11:13" x14ac:dyDescent="0.35">
      <c r="K24796" s="293"/>
      <c r="M24796" s="290"/>
    </row>
    <row r="24797" spans="11:13" x14ac:dyDescent="0.35">
      <c r="K24797" s="293"/>
      <c r="M24797" s="290"/>
    </row>
    <row r="24798" spans="11:13" x14ac:dyDescent="0.35">
      <c r="K24798" s="293"/>
      <c r="M24798" s="290"/>
    </row>
    <row r="24799" spans="11:13" x14ac:dyDescent="0.35">
      <c r="K24799" s="293"/>
      <c r="M24799" s="290"/>
    </row>
    <row r="24800" spans="11:13" x14ac:dyDescent="0.35">
      <c r="K24800" s="293"/>
      <c r="M24800" s="290"/>
    </row>
    <row r="24801" spans="11:13" x14ac:dyDescent="0.35">
      <c r="K24801" s="293"/>
      <c r="M24801" s="290"/>
    </row>
    <row r="24802" spans="11:13" x14ac:dyDescent="0.35">
      <c r="K24802" s="293"/>
      <c r="M24802" s="290"/>
    </row>
    <row r="24803" spans="11:13" x14ac:dyDescent="0.35">
      <c r="K24803" s="293"/>
      <c r="M24803" s="290"/>
    </row>
    <row r="24804" spans="11:13" x14ac:dyDescent="0.35">
      <c r="K24804" s="293"/>
      <c r="M24804" s="290"/>
    </row>
    <row r="24805" spans="11:13" x14ac:dyDescent="0.35">
      <c r="K24805" s="293"/>
      <c r="M24805" s="290"/>
    </row>
    <row r="24806" spans="11:13" x14ac:dyDescent="0.35">
      <c r="K24806" s="293"/>
      <c r="M24806" s="290"/>
    </row>
    <row r="24807" spans="11:13" x14ac:dyDescent="0.35">
      <c r="K24807" s="293"/>
      <c r="M24807" s="290"/>
    </row>
    <row r="24808" spans="11:13" x14ac:dyDescent="0.35">
      <c r="K24808" s="293"/>
      <c r="M24808" s="290"/>
    </row>
    <row r="24809" spans="11:13" x14ac:dyDescent="0.35">
      <c r="K24809" s="293"/>
      <c r="M24809" s="290"/>
    </row>
    <row r="24810" spans="11:13" x14ac:dyDescent="0.35">
      <c r="K24810" s="293"/>
      <c r="M24810" s="290"/>
    </row>
    <row r="24811" spans="11:13" x14ac:dyDescent="0.35">
      <c r="K24811" s="293"/>
      <c r="M24811" s="290"/>
    </row>
    <row r="24812" spans="11:13" x14ac:dyDescent="0.35">
      <c r="K24812" s="293"/>
      <c r="M24812" s="290"/>
    </row>
    <row r="24813" spans="11:13" x14ac:dyDescent="0.35">
      <c r="K24813" s="293"/>
      <c r="M24813" s="290"/>
    </row>
    <row r="24814" spans="11:13" x14ac:dyDescent="0.35">
      <c r="K24814" s="293"/>
      <c r="M24814" s="290"/>
    </row>
    <row r="24815" spans="11:13" x14ac:dyDescent="0.35">
      <c r="K24815" s="293"/>
      <c r="M24815" s="290"/>
    </row>
    <row r="24816" spans="11:13" x14ac:dyDescent="0.35">
      <c r="K24816" s="293"/>
      <c r="M24816" s="290"/>
    </row>
    <row r="24817" spans="11:13" x14ac:dyDescent="0.35">
      <c r="K24817" s="293"/>
      <c r="M24817" s="290"/>
    </row>
    <row r="24818" spans="11:13" x14ac:dyDescent="0.35">
      <c r="K24818" s="293"/>
      <c r="M24818" s="290"/>
    </row>
    <row r="24819" spans="11:13" x14ac:dyDescent="0.35">
      <c r="K24819" s="293"/>
      <c r="M24819" s="290"/>
    </row>
    <row r="24820" spans="11:13" x14ac:dyDescent="0.35">
      <c r="K24820" s="293"/>
      <c r="M24820" s="290"/>
    </row>
    <row r="24821" spans="11:13" x14ac:dyDescent="0.35">
      <c r="K24821" s="293"/>
      <c r="M24821" s="290"/>
    </row>
    <row r="24822" spans="11:13" x14ac:dyDescent="0.35">
      <c r="K24822" s="293"/>
      <c r="M24822" s="290"/>
    </row>
    <row r="24823" spans="11:13" x14ac:dyDescent="0.35">
      <c r="K24823" s="293"/>
      <c r="M24823" s="290"/>
    </row>
    <row r="24824" spans="11:13" x14ac:dyDescent="0.35">
      <c r="K24824" s="293"/>
      <c r="M24824" s="290"/>
    </row>
    <row r="24825" spans="11:13" x14ac:dyDescent="0.35">
      <c r="K24825" s="293"/>
      <c r="M24825" s="290"/>
    </row>
    <row r="24826" spans="11:13" x14ac:dyDescent="0.35">
      <c r="K24826" s="293"/>
      <c r="M24826" s="290"/>
    </row>
    <row r="24827" spans="11:13" x14ac:dyDescent="0.35">
      <c r="K24827" s="293"/>
      <c r="M24827" s="290"/>
    </row>
    <row r="24828" spans="11:13" x14ac:dyDescent="0.35">
      <c r="K24828" s="293"/>
      <c r="M24828" s="290"/>
    </row>
    <row r="24829" spans="11:13" x14ac:dyDescent="0.35">
      <c r="K24829" s="293"/>
      <c r="M24829" s="290"/>
    </row>
    <row r="24830" spans="11:13" x14ac:dyDescent="0.35">
      <c r="K24830" s="293"/>
      <c r="M24830" s="290"/>
    </row>
    <row r="24831" spans="11:13" x14ac:dyDescent="0.35">
      <c r="K24831" s="293"/>
      <c r="M24831" s="290"/>
    </row>
    <row r="24832" spans="11:13" x14ac:dyDescent="0.35">
      <c r="K24832" s="293"/>
      <c r="M24832" s="290"/>
    </row>
    <row r="24833" spans="11:13" x14ac:dyDescent="0.35">
      <c r="K24833" s="293"/>
      <c r="M24833" s="290"/>
    </row>
    <row r="24834" spans="11:13" x14ac:dyDescent="0.35">
      <c r="K24834" s="293"/>
      <c r="M24834" s="290"/>
    </row>
    <row r="24835" spans="11:13" x14ac:dyDescent="0.35">
      <c r="K24835" s="293"/>
      <c r="M24835" s="290"/>
    </row>
    <row r="24836" spans="11:13" x14ac:dyDescent="0.35">
      <c r="K24836" s="293"/>
      <c r="M24836" s="290"/>
    </row>
    <row r="24837" spans="11:13" x14ac:dyDescent="0.35">
      <c r="K24837" s="293"/>
      <c r="M24837" s="290"/>
    </row>
    <row r="24838" spans="11:13" x14ac:dyDescent="0.35">
      <c r="K24838" s="293"/>
      <c r="M24838" s="290"/>
    </row>
    <row r="24839" spans="11:13" x14ac:dyDescent="0.35">
      <c r="K24839" s="293"/>
      <c r="M24839" s="290"/>
    </row>
    <row r="24840" spans="11:13" x14ac:dyDescent="0.35">
      <c r="K24840" s="293"/>
      <c r="M24840" s="290"/>
    </row>
    <row r="24841" spans="11:13" x14ac:dyDescent="0.35">
      <c r="K24841" s="293"/>
      <c r="M24841" s="290"/>
    </row>
    <row r="24842" spans="11:13" x14ac:dyDescent="0.35">
      <c r="K24842" s="293"/>
      <c r="M24842" s="290"/>
    </row>
    <row r="24843" spans="11:13" x14ac:dyDescent="0.35">
      <c r="K24843" s="293"/>
      <c r="M24843" s="290"/>
    </row>
    <row r="24844" spans="11:13" x14ac:dyDescent="0.35">
      <c r="K24844" s="293"/>
      <c r="M24844" s="290"/>
    </row>
    <row r="24845" spans="11:13" x14ac:dyDescent="0.35">
      <c r="K24845" s="293"/>
      <c r="M24845" s="290"/>
    </row>
    <row r="24846" spans="11:13" x14ac:dyDescent="0.35">
      <c r="K24846" s="293"/>
      <c r="M24846" s="290"/>
    </row>
    <row r="24847" spans="11:13" x14ac:dyDescent="0.35">
      <c r="K24847" s="293"/>
      <c r="M24847" s="290"/>
    </row>
    <row r="24848" spans="11:13" x14ac:dyDescent="0.35">
      <c r="K24848" s="293"/>
      <c r="M24848" s="290"/>
    </row>
    <row r="24849" spans="11:13" x14ac:dyDescent="0.35">
      <c r="K24849" s="293"/>
      <c r="M24849" s="290"/>
    </row>
    <row r="24850" spans="11:13" x14ac:dyDescent="0.35">
      <c r="K24850" s="293"/>
      <c r="M24850" s="290"/>
    </row>
    <row r="24851" spans="11:13" x14ac:dyDescent="0.35">
      <c r="K24851" s="293"/>
      <c r="M24851" s="290"/>
    </row>
    <row r="24852" spans="11:13" x14ac:dyDescent="0.35">
      <c r="K24852" s="293"/>
      <c r="M24852" s="290"/>
    </row>
    <row r="24853" spans="11:13" x14ac:dyDescent="0.35">
      <c r="K24853" s="293"/>
      <c r="M24853" s="290"/>
    </row>
    <row r="24854" spans="11:13" x14ac:dyDescent="0.35">
      <c r="K24854" s="293"/>
      <c r="M24854" s="290"/>
    </row>
    <row r="24855" spans="11:13" x14ac:dyDescent="0.35">
      <c r="K24855" s="293"/>
      <c r="M24855" s="290"/>
    </row>
    <row r="24856" spans="11:13" x14ac:dyDescent="0.35">
      <c r="K24856" s="293"/>
      <c r="M24856" s="290"/>
    </row>
    <row r="24857" spans="11:13" x14ac:dyDescent="0.35">
      <c r="K24857" s="293"/>
      <c r="M24857" s="290"/>
    </row>
    <row r="24858" spans="11:13" x14ac:dyDescent="0.35">
      <c r="K24858" s="293"/>
      <c r="M24858" s="290"/>
    </row>
    <row r="24859" spans="11:13" x14ac:dyDescent="0.35">
      <c r="K24859" s="293"/>
      <c r="M24859" s="290"/>
    </row>
    <row r="24860" spans="11:13" x14ac:dyDescent="0.35">
      <c r="K24860" s="293"/>
      <c r="M24860" s="290"/>
    </row>
    <row r="24861" spans="11:13" x14ac:dyDescent="0.35">
      <c r="K24861" s="293"/>
      <c r="M24861" s="290"/>
    </row>
    <row r="24862" spans="11:13" x14ac:dyDescent="0.35">
      <c r="K24862" s="293"/>
      <c r="M24862" s="290"/>
    </row>
    <row r="24863" spans="11:13" x14ac:dyDescent="0.35">
      <c r="K24863" s="293"/>
      <c r="M24863" s="290"/>
    </row>
    <row r="24864" spans="11:13" x14ac:dyDescent="0.35">
      <c r="K24864" s="293"/>
      <c r="M24864" s="290"/>
    </row>
    <row r="24865" spans="11:13" x14ac:dyDescent="0.35">
      <c r="K24865" s="293"/>
      <c r="M24865" s="290"/>
    </row>
    <row r="24866" spans="11:13" x14ac:dyDescent="0.35">
      <c r="K24866" s="293"/>
      <c r="M24866" s="290"/>
    </row>
    <row r="24867" spans="11:13" x14ac:dyDescent="0.35">
      <c r="K24867" s="293"/>
      <c r="M24867" s="290"/>
    </row>
    <row r="24868" spans="11:13" x14ac:dyDescent="0.35">
      <c r="K24868" s="293"/>
      <c r="M24868" s="290"/>
    </row>
    <row r="24869" spans="11:13" x14ac:dyDescent="0.35">
      <c r="K24869" s="293"/>
      <c r="M24869" s="290"/>
    </row>
    <row r="24870" spans="11:13" x14ac:dyDescent="0.35">
      <c r="K24870" s="293"/>
      <c r="M24870" s="290"/>
    </row>
    <row r="24871" spans="11:13" x14ac:dyDescent="0.35">
      <c r="K24871" s="293"/>
      <c r="M24871" s="290"/>
    </row>
    <row r="24872" spans="11:13" x14ac:dyDescent="0.35">
      <c r="K24872" s="293"/>
      <c r="M24872" s="290"/>
    </row>
    <row r="24873" spans="11:13" x14ac:dyDescent="0.35">
      <c r="K24873" s="293"/>
      <c r="M24873" s="290"/>
    </row>
    <row r="24874" spans="11:13" x14ac:dyDescent="0.35">
      <c r="K24874" s="293"/>
      <c r="M24874" s="290"/>
    </row>
    <row r="24875" spans="11:13" x14ac:dyDescent="0.35">
      <c r="K24875" s="293"/>
      <c r="M24875" s="290"/>
    </row>
    <row r="24876" spans="11:13" x14ac:dyDescent="0.35">
      <c r="K24876" s="293"/>
      <c r="M24876" s="290"/>
    </row>
    <row r="24877" spans="11:13" x14ac:dyDescent="0.35">
      <c r="K24877" s="293"/>
      <c r="M24877" s="290"/>
    </row>
    <row r="24878" spans="11:13" x14ac:dyDescent="0.35">
      <c r="K24878" s="293"/>
      <c r="M24878" s="290"/>
    </row>
    <row r="24879" spans="11:13" x14ac:dyDescent="0.35">
      <c r="K24879" s="293"/>
      <c r="M24879" s="290"/>
    </row>
    <row r="24880" spans="11:13" x14ac:dyDescent="0.35">
      <c r="K24880" s="293"/>
      <c r="M24880" s="290"/>
    </row>
    <row r="24881" spans="11:13" x14ac:dyDescent="0.35">
      <c r="K24881" s="293"/>
      <c r="M24881" s="290"/>
    </row>
    <row r="24882" spans="11:13" x14ac:dyDescent="0.35">
      <c r="K24882" s="293"/>
      <c r="M24882" s="290"/>
    </row>
    <row r="24883" spans="11:13" x14ac:dyDescent="0.35">
      <c r="K24883" s="293"/>
      <c r="M24883" s="290"/>
    </row>
    <row r="24884" spans="11:13" x14ac:dyDescent="0.35">
      <c r="K24884" s="293"/>
      <c r="M24884" s="290"/>
    </row>
    <row r="24885" spans="11:13" x14ac:dyDescent="0.35">
      <c r="K24885" s="293"/>
      <c r="M24885" s="290"/>
    </row>
    <row r="24886" spans="11:13" x14ac:dyDescent="0.35">
      <c r="K24886" s="293"/>
      <c r="M24886" s="290"/>
    </row>
    <row r="24887" spans="11:13" x14ac:dyDescent="0.35">
      <c r="K24887" s="293"/>
      <c r="M24887" s="290"/>
    </row>
    <row r="24888" spans="11:13" x14ac:dyDescent="0.35">
      <c r="K24888" s="293"/>
      <c r="M24888" s="290"/>
    </row>
    <row r="24889" spans="11:13" x14ac:dyDescent="0.35">
      <c r="K24889" s="293"/>
      <c r="M24889" s="290"/>
    </row>
    <row r="24890" spans="11:13" x14ac:dyDescent="0.35">
      <c r="K24890" s="293"/>
      <c r="M24890" s="290"/>
    </row>
    <row r="24891" spans="11:13" x14ac:dyDescent="0.35">
      <c r="K24891" s="293"/>
      <c r="M24891" s="290"/>
    </row>
    <row r="24892" spans="11:13" x14ac:dyDescent="0.35">
      <c r="K24892" s="293"/>
      <c r="M24892" s="290"/>
    </row>
    <row r="24893" spans="11:13" x14ac:dyDescent="0.35">
      <c r="K24893" s="293"/>
      <c r="M24893" s="290"/>
    </row>
    <row r="24894" spans="11:13" x14ac:dyDescent="0.35">
      <c r="K24894" s="293"/>
      <c r="M24894" s="290"/>
    </row>
    <row r="24895" spans="11:13" x14ac:dyDescent="0.35">
      <c r="K24895" s="293"/>
      <c r="M24895" s="290"/>
    </row>
    <row r="24896" spans="11:13" x14ac:dyDescent="0.35">
      <c r="K24896" s="293"/>
      <c r="M24896" s="290"/>
    </row>
    <row r="24897" spans="11:13" x14ac:dyDescent="0.35">
      <c r="K24897" s="293"/>
      <c r="M24897" s="290"/>
    </row>
    <row r="24898" spans="11:13" x14ac:dyDescent="0.35">
      <c r="K24898" s="293"/>
      <c r="M24898" s="290"/>
    </row>
    <row r="24899" spans="11:13" x14ac:dyDescent="0.35">
      <c r="K24899" s="293"/>
      <c r="M24899" s="290"/>
    </row>
    <row r="24900" spans="11:13" x14ac:dyDescent="0.35">
      <c r="K24900" s="293"/>
      <c r="M24900" s="290"/>
    </row>
    <row r="24901" spans="11:13" x14ac:dyDescent="0.35">
      <c r="K24901" s="293"/>
      <c r="M24901" s="290"/>
    </row>
    <row r="24902" spans="11:13" x14ac:dyDescent="0.35">
      <c r="K24902" s="293"/>
      <c r="M24902" s="290"/>
    </row>
    <row r="24903" spans="11:13" x14ac:dyDescent="0.35">
      <c r="K24903" s="293"/>
      <c r="M24903" s="290"/>
    </row>
    <row r="24904" spans="11:13" x14ac:dyDescent="0.35">
      <c r="K24904" s="293"/>
      <c r="M24904" s="290"/>
    </row>
    <row r="24905" spans="11:13" x14ac:dyDescent="0.35">
      <c r="K24905" s="293"/>
      <c r="M24905" s="290"/>
    </row>
    <row r="24906" spans="11:13" x14ac:dyDescent="0.35">
      <c r="K24906" s="293"/>
      <c r="M24906" s="290"/>
    </row>
    <row r="24907" spans="11:13" x14ac:dyDescent="0.35">
      <c r="K24907" s="293"/>
      <c r="M24907" s="290"/>
    </row>
    <row r="24908" spans="11:13" x14ac:dyDescent="0.35">
      <c r="K24908" s="293"/>
      <c r="M24908" s="290"/>
    </row>
    <row r="24909" spans="11:13" x14ac:dyDescent="0.35">
      <c r="K24909" s="293"/>
      <c r="M24909" s="290"/>
    </row>
    <row r="24910" spans="11:13" x14ac:dyDescent="0.35">
      <c r="K24910" s="293"/>
      <c r="M24910" s="290"/>
    </row>
    <row r="24911" spans="11:13" x14ac:dyDescent="0.35">
      <c r="K24911" s="293"/>
      <c r="M24911" s="290"/>
    </row>
    <row r="24912" spans="11:13" x14ac:dyDescent="0.35">
      <c r="K24912" s="293"/>
      <c r="M24912" s="290"/>
    </row>
    <row r="24913" spans="11:13" x14ac:dyDescent="0.35">
      <c r="K24913" s="293"/>
      <c r="M24913" s="290"/>
    </row>
    <row r="24914" spans="11:13" x14ac:dyDescent="0.35">
      <c r="K24914" s="293"/>
      <c r="M24914" s="290"/>
    </row>
    <row r="24915" spans="11:13" x14ac:dyDescent="0.35">
      <c r="K24915" s="293"/>
      <c r="M24915" s="290"/>
    </row>
    <row r="24916" spans="11:13" x14ac:dyDescent="0.35">
      <c r="K24916" s="293"/>
      <c r="M24916" s="290"/>
    </row>
    <row r="24917" spans="11:13" x14ac:dyDescent="0.35">
      <c r="K24917" s="293"/>
      <c r="M24917" s="290"/>
    </row>
    <row r="24918" spans="11:13" x14ac:dyDescent="0.35">
      <c r="K24918" s="293"/>
      <c r="M24918" s="290"/>
    </row>
    <row r="24919" spans="11:13" x14ac:dyDescent="0.35">
      <c r="K24919" s="293"/>
      <c r="M24919" s="290"/>
    </row>
    <row r="24920" spans="11:13" x14ac:dyDescent="0.35">
      <c r="K24920" s="293"/>
      <c r="M24920" s="290"/>
    </row>
    <row r="24921" spans="11:13" x14ac:dyDescent="0.35">
      <c r="K24921" s="293"/>
      <c r="M24921" s="290"/>
    </row>
    <row r="24922" spans="11:13" x14ac:dyDescent="0.35">
      <c r="K24922" s="293"/>
      <c r="M24922" s="290"/>
    </row>
    <row r="24923" spans="11:13" x14ac:dyDescent="0.35">
      <c r="K24923" s="293"/>
      <c r="M24923" s="290"/>
    </row>
    <row r="24924" spans="11:13" x14ac:dyDescent="0.35">
      <c r="K24924" s="293"/>
      <c r="M24924" s="290"/>
    </row>
    <row r="24925" spans="11:13" x14ac:dyDescent="0.35">
      <c r="K24925" s="293"/>
      <c r="M24925" s="290"/>
    </row>
    <row r="24926" spans="11:13" x14ac:dyDescent="0.35">
      <c r="K24926" s="293"/>
      <c r="M24926" s="290"/>
    </row>
    <row r="24927" spans="11:13" x14ac:dyDescent="0.35">
      <c r="K24927" s="293"/>
      <c r="M24927" s="290"/>
    </row>
    <row r="24928" spans="11:13" x14ac:dyDescent="0.35">
      <c r="K24928" s="293"/>
      <c r="M24928" s="290"/>
    </row>
    <row r="24929" spans="11:13" x14ac:dyDescent="0.35">
      <c r="K24929" s="293"/>
      <c r="M24929" s="290"/>
    </row>
    <row r="24930" spans="11:13" x14ac:dyDescent="0.35">
      <c r="K24930" s="293"/>
      <c r="M24930" s="290"/>
    </row>
    <row r="24931" spans="11:13" x14ac:dyDescent="0.35">
      <c r="K24931" s="293"/>
      <c r="M24931" s="290"/>
    </row>
    <row r="24932" spans="11:13" x14ac:dyDescent="0.35">
      <c r="K24932" s="293"/>
      <c r="M24932" s="290"/>
    </row>
    <row r="24933" spans="11:13" x14ac:dyDescent="0.35">
      <c r="K24933" s="293"/>
      <c r="M24933" s="290"/>
    </row>
    <row r="24934" spans="11:13" x14ac:dyDescent="0.35">
      <c r="K24934" s="293"/>
      <c r="M24934" s="290"/>
    </row>
    <row r="24935" spans="11:13" x14ac:dyDescent="0.35">
      <c r="K24935" s="293"/>
      <c r="M24935" s="290"/>
    </row>
    <row r="24936" spans="11:13" x14ac:dyDescent="0.35">
      <c r="K24936" s="293"/>
      <c r="M24936" s="290"/>
    </row>
    <row r="24937" spans="11:13" x14ac:dyDescent="0.35">
      <c r="K24937" s="293"/>
      <c r="M24937" s="290"/>
    </row>
    <row r="24938" spans="11:13" x14ac:dyDescent="0.35">
      <c r="K24938" s="293"/>
      <c r="M24938" s="290"/>
    </row>
    <row r="24939" spans="11:13" x14ac:dyDescent="0.35">
      <c r="K24939" s="293"/>
      <c r="M24939" s="290"/>
    </row>
    <row r="24940" spans="11:13" x14ac:dyDescent="0.35">
      <c r="K24940" s="293"/>
      <c r="M24940" s="290"/>
    </row>
    <row r="24941" spans="11:13" x14ac:dyDescent="0.35">
      <c r="K24941" s="293"/>
      <c r="M24941" s="290"/>
    </row>
    <row r="24942" spans="11:13" x14ac:dyDescent="0.35">
      <c r="K24942" s="293"/>
      <c r="M24942" s="290"/>
    </row>
    <row r="24943" spans="11:13" x14ac:dyDescent="0.35">
      <c r="K24943" s="293"/>
      <c r="M24943" s="290"/>
    </row>
    <row r="24944" spans="11:13" x14ac:dyDescent="0.35">
      <c r="K24944" s="293"/>
      <c r="M24944" s="290"/>
    </row>
    <row r="24945" spans="11:13" x14ac:dyDescent="0.35">
      <c r="K24945" s="293"/>
      <c r="M24945" s="290"/>
    </row>
    <row r="24946" spans="11:13" x14ac:dyDescent="0.35">
      <c r="K24946" s="293"/>
      <c r="M24946" s="290"/>
    </row>
    <row r="24947" spans="11:13" x14ac:dyDescent="0.35">
      <c r="K24947" s="293"/>
      <c r="M24947" s="290"/>
    </row>
    <row r="24948" spans="11:13" x14ac:dyDescent="0.35">
      <c r="K24948" s="293"/>
      <c r="M24948" s="290"/>
    </row>
    <row r="24949" spans="11:13" x14ac:dyDescent="0.35">
      <c r="K24949" s="293"/>
      <c r="M24949" s="290"/>
    </row>
    <row r="24950" spans="11:13" x14ac:dyDescent="0.35">
      <c r="K24950" s="293"/>
      <c r="M24950" s="290"/>
    </row>
    <row r="24951" spans="11:13" x14ac:dyDescent="0.35">
      <c r="K24951" s="293"/>
      <c r="M24951" s="290"/>
    </row>
    <row r="24952" spans="11:13" x14ac:dyDescent="0.35">
      <c r="K24952" s="293"/>
      <c r="M24952" s="290"/>
    </row>
    <row r="24953" spans="11:13" x14ac:dyDescent="0.35">
      <c r="K24953" s="293"/>
      <c r="M24953" s="290"/>
    </row>
    <row r="24954" spans="11:13" x14ac:dyDescent="0.35">
      <c r="K24954" s="293"/>
      <c r="M24954" s="290"/>
    </row>
    <row r="24955" spans="11:13" x14ac:dyDescent="0.35">
      <c r="K24955" s="293"/>
      <c r="M24955" s="290"/>
    </row>
    <row r="24956" spans="11:13" x14ac:dyDescent="0.35">
      <c r="K24956" s="293"/>
      <c r="M24956" s="290"/>
    </row>
    <row r="24957" spans="11:13" x14ac:dyDescent="0.35">
      <c r="K24957" s="293"/>
      <c r="M24957" s="290"/>
    </row>
    <row r="24958" spans="11:13" x14ac:dyDescent="0.35">
      <c r="K24958" s="293"/>
      <c r="M24958" s="290"/>
    </row>
    <row r="24959" spans="11:13" x14ac:dyDescent="0.35">
      <c r="K24959" s="293"/>
      <c r="M24959" s="290"/>
    </row>
    <row r="24960" spans="11:13" x14ac:dyDescent="0.35">
      <c r="K24960" s="293"/>
      <c r="M24960" s="290"/>
    </row>
    <row r="24961" spans="11:13" x14ac:dyDescent="0.35">
      <c r="K24961" s="293"/>
      <c r="M24961" s="290"/>
    </row>
    <row r="24962" spans="11:13" x14ac:dyDescent="0.35">
      <c r="K24962" s="293"/>
      <c r="M24962" s="290"/>
    </row>
    <row r="24963" spans="11:13" x14ac:dyDescent="0.35">
      <c r="K24963" s="293"/>
      <c r="M24963" s="290"/>
    </row>
    <row r="24964" spans="11:13" x14ac:dyDescent="0.35">
      <c r="K24964" s="293"/>
      <c r="M24964" s="290"/>
    </row>
    <row r="24965" spans="11:13" x14ac:dyDescent="0.35">
      <c r="K24965" s="293"/>
      <c r="M24965" s="290"/>
    </row>
    <row r="24966" spans="11:13" x14ac:dyDescent="0.35">
      <c r="K24966" s="293"/>
      <c r="M24966" s="290"/>
    </row>
    <row r="24967" spans="11:13" x14ac:dyDescent="0.35">
      <c r="K24967" s="293"/>
      <c r="M24967" s="290"/>
    </row>
    <row r="24968" spans="11:13" x14ac:dyDescent="0.35">
      <c r="K24968" s="293"/>
      <c r="M24968" s="290"/>
    </row>
    <row r="24969" spans="11:13" x14ac:dyDescent="0.35">
      <c r="K24969" s="293"/>
      <c r="M24969" s="290"/>
    </row>
    <row r="24970" spans="11:13" x14ac:dyDescent="0.35">
      <c r="K24970" s="293"/>
      <c r="M24970" s="290"/>
    </row>
    <row r="24971" spans="11:13" x14ac:dyDescent="0.35">
      <c r="K24971" s="293"/>
      <c r="M24971" s="290"/>
    </row>
    <row r="24972" spans="11:13" x14ac:dyDescent="0.35">
      <c r="K24972" s="293"/>
      <c r="M24972" s="290"/>
    </row>
    <row r="24973" spans="11:13" x14ac:dyDescent="0.35">
      <c r="K24973" s="293"/>
      <c r="M24973" s="290"/>
    </row>
    <row r="24974" spans="11:13" x14ac:dyDescent="0.35">
      <c r="K24974" s="293"/>
      <c r="M24974" s="290"/>
    </row>
    <row r="24975" spans="11:13" x14ac:dyDescent="0.35">
      <c r="K24975" s="293"/>
      <c r="M24975" s="290"/>
    </row>
    <row r="24976" spans="11:13" x14ac:dyDescent="0.35">
      <c r="K24976" s="293"/>
      <c r="M24976" s="290"/>
    </row>
    <row r="24977" spans="11:13" x14ac:dyDescent="0.35">
      <c r="K24977" s="293"/>
      <c r="M24977" s="290"/>
    </row>
    <row r="24978" spans="11:13" x14ac:dyDescent="0.35">
      <c r="K24978" s="293"/>
      <c r="M24978" s="290"/>
    </row>
    <row r="24979" spans="11:13" x14ac:dyDescent="0.35">
      <c r="K24979" s="293"/>
      <c r="M24979" s="290"/>
    </row>
    <row r="24980" spans="11:13" x14ac:dyDescent="0.35">
      <c r="K24980" s="293"/>
      <c r="M24980" s="290"/>
    </row>
    <row r="24981" spans="11:13" x14ac:dyDescent="0.35">
      <c r="K24981" s="293"/>
      <c r="M24981" s="290"/>
    </row>
    <row r="24982" spans="11:13" x14ac:dyDescent="0.35">
      <c r="K24982" s="293"/>
      <c r="M24982" s="290"/>
    </row>
    <row r="24983" spans="11:13" x14ac:dyDescent="0.35">
      <c r="K24983" s="293"/>
      <c r="M24983" s="290"/>
    </row>
    <row r="24984" spans="11:13" x14ac:dyDescent="0.35">
      <c r="K24984" s="293"/>
      <c r="M24984" s="290"/>
    </row>
    <row r="24985" spans="11:13" x14ac:dyDescent="0.35">
      <c r="K24985" s="293"/>
      <c r="M24985" s="290"/>
    </row>
    <row r="24986" spans="11:13" x14ac:dyDescent="0.35">
      <c r="K24986" s="293"/>
      <c r="M24986" s="290"/>
    </row>
    <row r="24987" spans="11:13" x14ac:dyDescent="0.35">
      <c r="K24987" s="293"/>
      <c r="M24987" s="290"/>
    </row>
    <row r="24988" spans="11:13" x14ac:dyDescent="0.35">
      <c r="K24988" s="293"/>
      <c r="M24988" s="290"/>
    </row>
    <row r="24989" spans="11:13" x14ac:dyDescent="0.35">
      <c r="K24989" s="293"/>
      <c r="M24989" s="290"/>
    </row>
    <row r="24990" spans="11:13" x14ac:dyDescent="0.35">
      <c r="K24990" s="293"/>
      <c r="M24990" s="290"/>
    </row>
    <row r="24991" spans="11:13" x14ac:dyDescent="0.35">
      <c r="K24991" s="293"/>
      <c r="M24991" s="290"/>
    </row>
    <row r="24992" spans="11:13" x14ac:dyDescent="0.35">
      <c r="K24992" s="293"/>
      <c r="M24992" s="290"/>
    </row>
    <row r="24993" spans="11:13" x14ac:dyDescent="0.35">
      <c r="K24993" s="293"/>
      <c r="M24993" s="290"/>
    </row>
    <row r="24994" spans="11:13" x14ac:dyDescent="0.35">
      <c r="K24994" s="293"/>
      <c r="M24994" s="290"/>
    </row>
    <row r="24995" spans="11:13" x14ac:dyDescent="0.35">
      <c r="K24995" s="293"/>
      <c r="M24995" s="290"/>
    </row>
    <row r="24996" spans="11:13" x14ac:dyDescent="0.35">
      <c r="K24996" s="293"/>
      <c r="M24996" s="290"/>
    </row>
    <row r="24997" spans="11:13" x14ac:dyDescent="0.35">
      <c r="K24997" s="293"/>
      <c r="M24997" s="290"/>
    </row>
    <row r="24998" spans="11:13" x14ac:dyDescent="0.35">
      <c r="K24998" s="293"/>
      <c r="M24998" s="290"/>
    </row>
    <row r="24999" spans="11:13" x14ac:dyDescent="0.35">
      <c r="K24999" s="293"/>
      <c r="M24999" s="290"/>
    </row>
    <row r="25000" spans="11:13" x14ac:dyDescent="0.35">
      <c r="K25000" s="293"/>
      <c r="M25000" s="290"/>
    </row>
    <row r="25001" spans="11:13" x14ac:dyDescent="0.35">
      <c r="K25001" s="293"/>
      <c r="M25001" s="290"/>
    </row>
    <row r="25002" spans="11:13" x14ac:dyDescent="0.35">
      <c r="K25002" s="293"/>
      <c r="M25002" s="290"/>
    </row>
    <row r="25003" spans="11:13" x14ac:dyDescent="0.35">
      <c r="K25003" s="293"/>
      <c r="M25003" s="290"/>
    </row>
    <row r="25004" spans="11:13" x14ac:dyDescent="0.35">
      <c r="K25004" s="293"/>
      <c r="M25004" s="290"/>
    </row>
    <row r="25005" spans="11:13" x14ac:dyDescent="0.35">
      <c r="K25005" s="293"/>
      <c r="M25005" s="290"/>
    </row>
    <row r="25006" spans="11:13" x14ac:dyDescent="0.35">
      <c r="K25006" s="293"/>
      <c r="M25006" s="290"/>
    </row>
    <row r="25007" spans="11:13" x14ac:dyDescent="0.35">
      <c r="K25007" s="293"/>
      <c r="M25007" s="290"/>
    </row>
    <row r="25008" spans="11:13" x14ac:dyDescent="0.35">
      <c r="K25008" s="293"/>
      <c r="M25008" s="290"/>
    </row>
    <row r="25009" spans="11:13" x14ac:dyDescent="0.35">
      <c r="K25009" s="293"/>
      <c r="M25009" s="290"/>
    </row>
    <row r="25010" spans="11:13" x14ac:dyDescent="0.35">
      <c r="K25010" s="293"/>
      <c r="M25010" s="290"/>
    </row>
    <row r="25011" spans="11:13" x14ac:dyDescent="0.35">
      <c r="K25011" s="293"/>
      <c r="M25011" s="290"/>
    </row>
    <row r="25012" spans="11:13" x14ac:dyDescent="0.35">
      <c r="K25012" s="293"/>
      <c r="M25012" s="290"/>
    </row>
    <row r="25013" spans="11:13" x14ac:dyDescent="0.35">
      <c r="K25013" s="293"/>
      <c r="M25013" s="290"/>
    </row>
    <row r="25014" spans="11:13" x14ac:dyDescent="0.35">
      <c r="K25014" s="293"/>
      <c r="M25014" s="290"/>
    </row>
    <row r="25015" spans="11:13" x14ac:dyDescent="0.35">
      <c r="K25015" s="293"/>
      <c r="M25015" s="290"/>
    </row>
    <row r="25016" spans="11:13" x14ac:dyDescent="0.35">
      <c r="K25016" s="293"/>
      <c r="M25016" s="290"/>
    </row>
    <row r="25017" spans="11:13" x14ac:dyDescent="0.35">
      <c r="K25017" s="293"/>
      <c r="M25017" s="290"/>
    </row>
    <row r="25018" spans="11:13" x14ac:dyDescent="0.35">
      <c r="K25018" s="293"/>
      <c r="M25018" s="290"/>
    </row>
    <row r="25019" spans="11:13" x14ac:dyDescent="0.35">
      <c r="K25019" s="293"/>
      <c r="M25019" s="290"/>
    </row>
    <row r="25020" spans="11:13" x14ac:dyDescent="0.35">
      <c r="K25020" s="293"/>
      <c r="M25020" s="290"/>
    </row>
    <row r="25021" spans="11:13" x14ac:dyDescent="0.35">
      <c r="K25021" s="293"/>
      <c r="M25021" s="290"/>
    </row>
    <row r="25022" spans="11:13" x14ac:dyDescent="0.35">
      <c r="K25022" s="293"/>
      <c r="M25022" s="290"/>
    </row>
    <row r="25023" spans="11:13" x14ac:dyDescent="0.35">
      <c r="K25023" s="293"/>
      <c r="M25023" s="290"/>
    </row>
    <row r="25024" spans="11:13" x14ac:dyDescent="0.35">
      <c r="K25024" s="293"/>
      <c r="M25024" s="290"/>
    </row>
    <row r="25025" spans="11:13" x14ac:dyDescent="0.35">
      <c r="K25025" s="293"/>
      <c r="M25025" s="290"/>
    </row>
    <row r="25026" spans="11:13" x14ac:dyDescent="0.35">
      <c r="K25026" s="293"/>
      <c r="M25026" s="290"/>
    </row>
    <row r="25027" spans="11:13" x14ac:dyDescent="0.35">
      <c r="K25027" s="293"/>
      <c r="M25027" s="290"/>
    </row>
    <row r="25028" spans="11:13" x14ac:dyDescent="0.35">
      <c r="K25028" s="293"/>
      <c r="M25028" s="290"/>
    </row>
    <row r="25029" spans="11:13" x14ac:dyDescent="0.35">
      <c r="K25029" s="293"/>
      <c r="M25029" s="290"/>
    </row>
    <row r="25030" spans="11:13" x14ac:dyDescent="0.35">
      <c r="K25030" s="293"/>
      <c r="M25030" s="290"/>
    </row>
    <row r="25031" spans="11:13" x14ac:dyDescent="0.35">
      <c r="K25031" s="293"/>
      <c r="M25031" s="290"/>
    </row>
    <row r="25032" spans="11:13" x14ac:dyDescent="0.35">
      <c r="K25032" s="293"/>
      <c r="M25032" s="290"/>
    </row>
    <row r="25033" spans="11:13" x14ac:dyDescent="0.35">
      <c r="K25033" s="293"/>
      <c r="M25033" s="290"/>
    </row>
    <row r="25034" spans="11:13" x14ac:dyDescent="0.35">
      <c r="K25034" s="293"/>
      <c r="M25034" s="290"/>
    </row>
    <row r="25035" spans="11:13" x14ac:dyDescent="0.35">
      <c r="K25035" s="293"/>
      <c r="M25035" s="290"/>
    </row>
    <row r="25036" spans="11:13" x14ac:dyDescent="0.35">
      <c r="K25036" s="293"/>
      <c r="M25036" s="290"/>
    </row>
    <row r="25037" spans="11:13" x14ac:dyDescent="0.35">
      <c r="K25037" s="293"/>
      <c r="M25037" s="290"/>
    </row>
    <row r="25038" spans="11:13" x14ac:dyDescent="0.35">
      <c r="K25038" s="293"/>
      <c r="M25038" s="290"/>
    </row>
    <row r="25039" spans="11:13" x14ac:dyDescent="0.35">
      <c r="K25039" s="293"/>
      <c r="M25039" s="290"/>
    </row>
    <row r="25040" spans="11:13" x14ac:dyDescent="0.35">
      <c r="K25040" s="293"/>
      <c r="M25040" s="290"/>
    </row>
    <row r="25041" spans="11:13" x14ac:dyDescent="0.35">
      <c r="K25041" s="293"/>
      <c r="M25041" s="290"/>
    </row>
    <row r="25042" spans="11:13" x14ac:dyDescent="0.35">
      <c r="K25042" s="293"/>
      <c r="M25042" s="290"/>
    </row>
    <row r="25043" spans="11:13" x14ac:dyDescent="0.35">
      <c r="K25043" s="293"/>
      <c r="M25043" s="290"/>
    </row>
    <row r="25044" spans="11:13" x14ac:dyDescent="0.35">
      <c r="K25044" s="293"/>
      <c r="M25044" s="290"/>
    </row>
    <row r="25045" spans="11:13" x14ac:dyDescent="0.35">
      <c r="K25045" s="293"/>
      <c r="M25045" s="290"/>
    </row>
    <row r="25046" spans="11:13" x14ac:dyDescent="0.35">
      <c r="K25046" s="293"/>
      <c r="M25046" s="290"/>
    </row>
    <row r="25047" spans="11:13" x14ac:dyDescent="0.35">
      <c r="K25047" s="293"/>
      <c r="M25047" s="290"/>
    </row>
    <row r="25048" spans="11:13" x14ac:dyDescent="0.35">
      <c r="K25048" s="293"/>
      <c r="M25048" s="290"/>
    </row>
    <row r="25049" spans="11:13" x14ac:dyDescent="0.35">
      <c r="K25049" s="293"/>
      <c r="M25049" s="290"/>
    </row>
    <row r="25050" spans="11:13" x14ac:dyDescent="0.35">
      <c r="K25050" s="293"/>
      <c r="M25050" s="290"/>
    </row>
    <row r="25051" spans="11:13" x14ac:dyDescent="0.35">
      <c r="K25051" s="293"/>
      <c r="M25051" s="290"/>
    </row>
    <row r="25052" spans="11:13" x14ac:dyDescent="0.35">
      <c r="K25052" s="293"/>
      <c r="M25052" s="290"/>
    </row>
    <row r="25053" spans="11:13" x14ac:dyDescent="0.35">
      <c r="K25053" s="293"/>
      <c r="M25053" s="290"/>
    </row>
    <row r="25054" spans="11:13" x14ac:dyDescent="0.35">
      <c r="K25054" s="293"/>
      <c r="M25054" s="290"/>
    </row>
    <row r="25055" spans="11:13" x14ac:dyDescent="0.35">
      <c r="K25055" s="293"/>
      <c r="M25055" s="290"/>
    </row>
    <row r="25056" spans="11:13" x14ac:dyDescent="0.35">
      <c r="K25056" s="293"/>
      <c r="M25056" s="290"/>
    </row>
    <row r="25057" spans="11:13" x14ac:dyDescent="0.35">
      <c r="K25057" s="293"/>
      <c r="M25057" s="290"/>
    </row>
    <row r="25058" spans="11:13" x14ac:dyDescent="0.35">
      <c r="K25058" s="293"/>
      <c r="M25058" s="290"/>
    </row>
    <row r="25059" spans="11:13" x14ac:dyDescent="0.35">
      <c r="K25059" s="293"/>
      <c r="M25059" s="290"/>
    </row>
    <row r="25060" spans="11:13" x14ac:dyDescent="0.35">
      <c r="K25060" s="293"/>
      <c r="M25060" s="290"/>
    </row>
    <row r="25061" spans="11:13" x14ac:dyDescent="0.35">
      <c r="K25061" s="293"/>
      <c r="M25061" s="290"/>
    </row>
    <row r="25062" spans="11:13" x14ac:dyDescent="0.35">
      <c r="K25062" s="293"/>
      <c r="M25062" s="290"/>
    </row>
    <row r="25063" spans="11:13" x14ac:dyDescent="0.35">
      <c r="K25063" s="293"/>
      <c r="M25063" s="290"/>
    </row>
    <row r="25064" spans="11:13" x14ac:dyDescent="0.35">
      <c r="K25064" s="293"/>
      <c r="M25064" s="290"/>
    </row>
    <row r="25065" spans="11:13" x14ac:dyDescent="0.35">
      <c r="K25065" s="293"/>
      <c r="M25065" s="290"/>
    </row>
    <row r="25066" spans="11:13" x14ac:dyDescent="0.35">
      <c r="K25066" s="293"/>
      <c r="M25066" s="290"/>
    </row>
    <row r="25067" spans="11:13" x14ac:dyDescent="0.35">
      <c r="K25067" s="293"/>
      <c r="M25067" s="290"/>
    </row>
    <row r="25068" spans="11:13" x14ac:dyDescent="0.35">
      <c r="K25068" s="293"/>
      <c r="M25068" s="290"/>
    </row>
    <row r="25069" spans="11:13" x14ac:dyDescent="0.35">
      <c r="K25069" s="293"/>
      <c r="M25069" s="290"/>
    </row>
    <row r="25070" spans="11:13" x14ac:dyDescent="0.35">
      <c r="K25070" s="293"/>
      <c r="M25070" s="290"/>
    </row>
    <row r="25071" spans="11:13" x14ac:dyDescent="0.35">
      <c r="K25071" s="293"/>
      <c r="M25071" s="290"/>
    </row>
    <row r="25072" spans="11:13" x14ac:dyDescent="0.35">
      <c r="K25072" s="293"/>
      <c r="M25072" s="290"/>
    </row>
    <row r="25073" spans="11:13" x14ac:dyDescent="0.35">
      <c r="K25073" s="293"/>
      <c r="M25073" s="290"/>
    </row>
    <row r="25074" spans="11:13" x14ac:dyDescent="0.35">
      <c r="K25074" s="293"/>
      <c r="M25074" s="290"/>
    </row>
    <row r="25075" spans="11:13" x14ac:dyDescent="0.35">
      <c r="K25075" s="293"/>
      <c r="M25075" s="290"/>
    </row>
    <row r="25076" spans="11:13" x14ac:dyDescent="0.35">
      <c r="K25076" s="293"/>
      <c r="M25076" s="290"/>
    </row>
    <row r="25077" spans="11:13" x14ac:dyDescent="0.35">
      <c r="K25077" s="293"/>
      <c r="M25077" s="290"/>
    </row>
    <row r="25078" spans="11:13" x14ac:dyDescent="0.35">
      <c r="K25078" s="293"/>
      <c r="M25078" s="290"/>
    </row>
    <row r="25079" spans="11:13" x14ac:dyDescent="0.35">
      <c r="K25079" s="293"/>
      <c r="M25079" s="290"/>
    </row>
    <row r="25080" spans="11:13" x14ac:dyDescent="0.35">
      <c r="K25080" s="293"/>
      <c r="M25080" s="290"/>
    </row>
    <row r="25081" spans="11:13" x14ac:dyDescent="0.35">
      <c r="K25081" s="293"/>
      <c r="M25081" s="290"/>
    </row>
    <row r="25082" spans="11:13" x14ac:dyDescent="0.35">
      <c r="K25082" s="293"/>
      <c r="M25082" s="290"/>
    </row>
    <row r="25083" spans="11:13" x14ac:dyDescent="0.35">
      <c r="K25083" s="293"/>
      <c r="M25083" s="290"/>
    </row>
    <row r="25084" spans="11:13" x14ac:dyDescent="0.35">
      <c r="K25084" s="293"/>
      <c r="M25084" s="290"/>
    </row>
    <row r="25085" spans="11:13" x14ac:dyDescent="0.35">
      <c r="K25085" s="293"/>
      <c r="M25085" s="290"/>
    </row>
    <row r="25086" spans="11:13" x14ac:dyDescent="0.35">
      <c r="K25086" s="293"/>
      <c r="M25086" s="290"/>
    </row>
    <row r="25087" spans="11:13" x14ac:dyDescent="0.35">
      <c r="K25087" s="293"/>
      <c r="M25087" s="290"/>
    </row>
    <row r="25088" spans="11:13" x14ac:dyDescent="0.35">
      <c r="K25088" s="293"/>
      <c r="M25088" s="290"/>
    </row>
    <row r="25089" spans="11:13" x14ac:dyDescent="0.35">
      <c r="K25089" s="293"/>
      <c r="M25089" s="290"/>
    </row>
    <row r="25090" spans="11:13" x14ac:dyDescent="0.35">
      <c r="K25090" s="293"/>
      <c r="M25090" s="290"/>
    </row>
    <row r="25091" spans="11:13" x14ac:dyDescent="0.35">
      <c r="K25091" s="293"/>
      <c r="M25091" s="290"/>
    </row>
    <row r="25092" spans="11:13" x14ac:dyDescent="0.35">
      <c r="K25092" s="293"/>
      <c r="M25092" s="290"/>
    </row>
    <row r="25093" spans="11:13" x14ac:dyDescent="0.35">
      <c r="K25093" s="293"/>
      <c r="M25093" s="290"/>
    </row>
    <row r="25094" spans="11:13" x14ac:dyDescent="0.35">
      <c r="K25094" s="293"/>
      <c r="M25094" s="290"/>
    </row>
    <row r="25095" spans="11:13" x14ac:dyDescent="0.35">
      <c r="K25095" s="293"/>
      <c r="M25095" s="290"/>
    </row>
    <row r="25096" spans="11:13" x14ac:dyDescent="0.35">
      <c r="K25096" s="293"/>
      <c r="M25096" s="290"/>
    </row>
    <row r="25097" spans="11:13" x14ac:dyDescent="0.35">
      <c r="K25097" s="293"/>
      <c r="M25097" s="290"/>
    </row>
    <row r="25098" spans="11:13" x14ac:dyDescent="0.35">
      <c r="K25098" s="293"/>
      <c r="M25098" s="290"/>
    </row>
    <row r="25099" spans="11:13" x14ac:dyDescent="0.35">
      <c r="K25099" s="293"/>
      <c r="M25099" s="290"/>
    </row>
    <row r="25100" spans="11:13" x14ac:dyDescent="0.35">
      <c r="K25100" s="293"/>
      <c r="M25100" s="290"/>
    </row>
    <row r="25101" spans="11:13" x14ac:dyDescent="0.35">
      <c r="K25101" s="293"/>
      <c r="M25101" s="290"/>
    </row>
    <row r="25102" spans="11:13" x14ac:dyDescent="0.35">
      <c r="K25102" s="293"/>
      <c r="M25102" s="290"/>
    </row>
    <row r="25103" spans="11:13" x14ac:dyDescent="0.35">
      <c r="K25103" s="293"/>
      <c r="M25103" s="290"/>
    </row>
    <row r="25104" spans="11:13" x14ac:dyDescent="0.35">
      <c r="K25104" s="293"/>
      <c r="M25104" s="290"/>
    </row>
    <row r="25105" spans="11:13" x14ac:dyDescent="0.35">
      <c r="K25105" s="293"/>
      <c r="M25105" s="290"/>
    </row>
    <row r="25106" spans="11:13" x14ac:dyDescent="0.35">
      <c r="K25106" s="293"/>
      <c r="M25106" s="290"/>
    </row>
    <row r="25107" spans="11:13" x14ac:dyDescent="0.35">
      <c r="K25107" s="293"/>
      <c r="M25107" s="290"/>
    </row>
    <row r="25108" spans="11:13" x14ac:dyDescent="0.35">
      <c r="K25108" s="293"/>
      <c r="M25108" s="290"/>
    </row>
    <row r="25109" spans="11:13" x14ac:dyDescent="0.35">
      <c r="K25109" s="293"/>
      <c r="M25109" s="290"/>
    </row>
    <row r="25110" spans="11:13" x14ac:dyDescent="0.35">
      <c r="K25110" s="293"/>
      <c r="M25110" s="290"/>
    </row>
    <row r="25111" spans="11:13" x14ac:dyDescent="0.35">
      <c r="K25111" s="293"/>
      <c r="M25111" s="290"/>
    </row>
    <row r="25112" spans="11:13" x14ac:dyDescent="0.35">
      <c r="K25112" s="293"/>
      <c r="M25112" s="290"/>
    </row>
    <row r="25113" spans="11:13" x14ac:dyDescent="0.35">
      <c r="K25113" s="293"/>
      <c r="M25113" s="290"/>
    </row>
    <row r="25114" spans="11:13" x14ac:dyDescent="0.35">
      <c r="K25114" s="293"/>
      <c r="M25114" s="290"/>
    </row>
    <row r="25115" spans="11:13" x14ac:dyDescent="0.35">
      <c r="K25115" s="293"/>
      <c r="M25115" s="290"/>
    </row>
    <row r="25116" spans="11:13" x14ac:dyDescent="0.35">
      <c r="K25116" s="293"/>
      <c r="M25116" s="290"/>
    </row>
    <row r="25117" spans="11:13" x14ac:dyDescent="0.35">
      <c r="K25117" s="293"/>
      <c r="M25117" s="290"/>
    </row>
    <row r="25118" spans="11:13" x14ac:dyDescent="0.35">
      <c r="K25118" s="293"/>
      <c r="M25118" s="290"/>
    </row>
    <row r="25119" spans="11:13" x14ac:dyDescent="0.35">
      <c r="K25119" s="293"/>
      <c r="M25119" s="290"/>
    </row>
    <row r="25120" spans="11:13" x14ac:dyDescent="0.35">
      <c r="K25120" s="293"/>
      <c r="M25120" s="290"/>
    </row>
    <row r="25121" spans="11:13" x14ac:dyDescent="0.35">
      <c r="K25121" s="293"/>
      <c r="M25121" s="290"/>
    </row>
    <row r="25122" spans="11:13" x14ac:dyDescent="0.35">
      <c r="K25122" s="293"/>
      <c r="M25122" s="290"/>
    </row>
    <row r="25123" spans="11:13" x14ac:dyDescent="0.35">
      <c r="K25123" s="293"/>
      <c r="M25123" s="290"/>
    </row>
    <row r="25124" spans="11:13" x14ac:dyDescent="0.35">
      <c r="K25124" s="293"/>
      <c r="M25124" s="290"/>
    </row>
    <row r="25125" spans="11:13" x14ac:dyDescent="0.35">
      <c r="K25125" s="293"/>
      <c r="M25125" s="290"/>
    </row>
    <row r="25126" spans="11:13" x14ac:dyDescent="0.35">
      <c r="K25126" s="293"/>
      <c r="M25126" s="290"/>
    </row>
    <row r="25127" spans="11:13" x14ac:dyDescent="0.35">
      <c r="K25127" s="293"/>
      <c r="M25127" s="290"/>
    </row>
    <row r="25128" spans="11:13" x14ac:dyDescent="0.35">
      <c r="K25128" s="293"/>
      <c r="M25128" s="290"/>
    </row>
    <row r="25129" spans="11:13" x14ac:dyDescent="0.35">
      <c r="K25129" s="293"/>
      <c r="M25129" s="290"/>
    </row>
    <row r="25130" spans="11:13" x14ac:dyDescent="0.35">
      <c r="K25130" s="293"/>
      <c r="M25130" s="290"/>
    </row>
    <row r="25131" spans="11:13" x14ac:dyDescent="0.35">
      <c r="K25131" s="293"/>
      <c r="M25131" s="290"/>
    </row>
    <row r="25132" spans="11:13" x14ac:dyDescent="0.35">
      <c r="K25132" s="293"/>
      <c r="M25132" s="290"/>
    </row>
    <row r="25133" spans="11:13" x14ac:dyDescent="0.35">
      <c r="K25133" s="293"/>
      <c r="M25133" s="290"/>
    </row>
    <row r="25134" spans="11:13" x14ac:dyDescent="0.35">
      <c r="K25134" s="293"/>
      <c r="M25134" s="290"/>
    </row>
    <row r="25135" spans="11:13" x14ac:dyDescent="0.35">
      <c r="K25135" s="293"/>
      <c r="M25135" s="290"/>
    </row>
    <row r="25136" spans="11:13" x14ac:dyDescent="0.35">
      <c r="K25136" s="293"/>
      <c r="M25136" s="290"/>
    </row>
    <row r="25137" spans="11:13" x14ac:dyDescent="0.35">
      <c r="K25137" s="293"/>
      <c r="M25137" s="290"/>
    </row>
    <row r="25138" spans="11:13" x14ac:dyDescent="0.35">
      <c r="K25138" s="293"/>
      <c r="M25138" s="290"/>
    </row>
    <row r="25139" spans="11:13" x14ac:dyDescent="0.35">
      <c r="K25139" s="293"/>
      <c r="M25139" s="290"/>
    </row>
    <row r="25140" spans="11:13" x14ac:dyDescent="0.35">
      <c r="K25140" s="293"/>
      <c r="M25140" s="290"/>
    </row>
    <row r="25141" spans="11:13" x14ac:dyDescent="0.35">
      <c r="K25141" s="293"/>
      <c r="M25141" s="290"/>
    </row>
    <row r="25142" spans="11:13" x14ac:dyDescent="0.35">
      <c r="K25142" s="293"/>
      <c r="M25142" s="290"/>
    </row>
    <row r="25143" spans="11:13" x14ac:dyDescent="0.35">
      <c r="K25143" s="293"/>
      <c r="M25143" s="290"/>
    </row>
    <row r="25144" spans="11:13" x14ac:dyDescent="0.35">
      <c r="K25144" s="293"/>
      <c r="M25144" s="290"/>
    </row>
    <row r="25145" spans="11:13" x14ac:dyDescent="0.35">
      <c r="K25145" s="293"/>
      <c r="M25145" s="290"/>
    </row>
    <row r="25146" spans="11:13" x14ac:dyDescent="0.35">
      <c r="K25146" s="293"/>
      <c r="M25146" s="290"/>
    </row>
    <row r="25147" spans="11:13" x14ac:dyDescent="0.35">
      <c r="K25147" s="293"/>
      <c r="M25147" s="290"/>
    </row>
    <row r="25148" spans="11:13" x14ac:dyDescent="0.35">
      <c r="K25148" s="293"/>
      <c r="M25148" s="290"/>
    </row>
    <row r="25149" spans="11:13" x14ac:dyDescent="0.35">
      <c r="K25149" s="293"/>
      <c r="M25149" s="290"/>
    </row>
    <row r="25150" spans="11:13" x14ac:dyDescent="0.35">
      <c r="K25150" s="293"/>
      <c r="M25150" s="290"/>
    </row>
    <row r="25151" spans="11:13" x14ac:dyDescent="0.35">
      <c r="K25151" s="293"/>
      <c r="M25151" s="290"/>
    </row>
    <row r="25152" spans="11:13" x14ac:dyDescent="0.35">
      <c r="K25152" s="293"/>
      <c r="M25152" s="290"/>
    </row>
    <row r="25153" spans="11:13" x14ac:dyDescent="0.35">
      <c r="K25153" s="293"/>
      <c r="M25153" s="290"/>
    </row>
    <row r="25154" spans="11:13" x14ac:dyDescent="0.35">
      <c r="K25154" s="293"/>
      <c r="M25154" s="290"/>
    </row>
    <row r="25155" spans="11:13" x14ac:dyDescent="0.35">
      <c r="K25155" s="293"/>
      <c r="M25155" s="290"/>
    </row>
    <row r="25156" spans="11:13" x14ac:dyDescent="0.35">
      <c r="K25156" s="293"/>
      <c r="M25156" s="290"/>
    </row>
    <row r="25157" spans="11:13" x14ac:dyDescent="0.35">
      <c r="K25157" s="293"/>
      <c r="M25157" s="290"/>
    </row>
    <row r="25158" spans="11:13" x14ac:dyDescent="0.35">
      <c r="K25158" s="293"/>
      <c r="M25158" s="290"/>
    </row>
    <row r="25159" spans="11:13" x14ac:dyDescent="0.35">
      <c r="K25159" s="293"/>
      <c r="M25159" s="290"/>
    </row>
    <row r="25160" spans="11:13" x14ac:dyDescent="0.35">
      <c r="K25160" s="293"/>
      <c r="M25160" s="290"/>
    </row>
    <row r="25161" spans="11:13" x14ac:dyDescent="0.35">
      <c r="K25161" s="293"/>
      <c r="M25161" s="290"/>
    </row>
    <row r="25162" spans="11:13" x14ac:dyDescent="0.35">
      <c r="K25162" s="293"/>
      <c r="M25162" s="290"/>
    </row>
    <row r="25163" spans="11:13" x14ac:dyDescent="0.35">
      <c r="K25163" s="293"/>
      <c r="M25163" s="290"/>
    </row>
    <row r="25164" spans="11:13" x14ac:dyDescent="0.35">
      <c r="K25164" s="293"/>
      <c r="M25164" s="290"/>
    </row>
    <row r="25165" spans="11:13" x14ac:dyDescent="0.35">
      <c r="K25165" s="293"/>
      <c r="M25165" s="290"/>
    </row>
    <row r="25166" spans="11:13" x14ac:dyDescent="0.35">
      <c r="K25166" s="293"/>
      <c r="M25166" s="290"/>
    </row>
    <row r="25167" spans="11:13" x14ac:dyDescent="0.35">
      <c r="K25167" s="293"/>
      <c r="M25167" s="290"/>
    </row>
    <row r="25168" spans="11:13" x14ac:dyDescent="0.35">
      <c r="K25168" s="293"/>
      <c r="M25168" s="290"/>
    </row>
    <row r="25169" spans="11:13" x14ac:dyDescent="0.35">
      <c r="K25169" s="293"/>
      <c r="M25169" s="290"/>
    </row>
    <row r="25170" spans="11:13" x14ac:dyDescent="0.35">
      <c r="K25170" s="293"/>
      <c r="M25170" s="290"/>
    </row>
    <row r="25171" spans="11:13" x14ac:dyDescent="0.35">
      <c r="K25171" s="293"/>
      <c r="M25171" s="290"/>
    </row>
    <row r="25172" spans="11:13" x14ac:dyDescent="0.35">
      <c r="K25172" s="293"/>
      <c r="M25172" s="290"/>
    </row>
    <row r="25173" spans="11:13" x14ac:dyDescent="0.35">
      <c r="K25173" s="293"/>
      <c r="M25173" s="290"/>
    </row>
    <row r="25174" spans="11:13" x14ac:dyDescent="0.35">
      <c r="K25174" s="293"/>
      <c r="M25174" s="290"/>
    </row>
    <row r="25175" spans="11:13" x14ac:dyDescent="0.35">
      <c r="K25175" s="293"/>
      <c r="M25175" s="290"/>
    </row>
    <row r="25176" spans="11:13" x14ac:dyDescent="0.35">
      <c r="K25176" s="293"/>
      <c r="M25176" s="290"/>
    </row>
    <row r="25177" spans="11:13" x14ac:dyDescent="0.35">
      <c r="K25177" s="293"/>
      <c r="M25177" s="290"/>
    </row>
    <row r="25178" spans="11:13" x14ac:dyDescent="0.35">
      <c r="K25178" s="293"/>
      <c r="M25178" s="290"/>
    </row>
    <row r="25179" spans="11:13" x14ac:dyDescent="0.35">
      <c r="K25179" s="293"/>
      <c r="M25179" s="290"/>
    </row>
    <row r="25180" spans="11:13" x14ac:dyDescent="0.35">
      <c r="K25180" s="293"/>
      <c r="M25180" s="290"/>
    </row>
    <row r="25181" spans="11:13" x14ac:dyDescent="0.35">
      <c r="K25181" s="293"/>
      <c r="M25181" s="290"/>
    </row>
    <row r="25182" spans="11:13" x14ac:dyDescent="0.35">
      <c r="K25182" s="293"/>
      <c r="M25182" s="290"/>
    </row>
    <row r="25183" spans="11:13" x14ac:dyDescent="0.35">
      <c r="K25183" s="293"/>
      <c r="M25183" s="290"/>
    </row>
    <row r="25184" spans="11:13" x14ac:dyDescent="0.35">
      <c r="K25184" s="293"/>
      <c r="M25184" s="290"/>
    </row>
    <row r="25185" spans="11:13" x14ac:dyDescent="0.35">
      <c r="K25185" s="293"/>
      <c r="M25185" s="290"/>
    </row>
    <row r="25186" spans="11:13" x14ac:dyDescent="0.35">
      <c r="K25186" s="293"/>
      <c r="M25186" s="290"/>
    </row>
    <row r="25187" spans="11:13" x14ac:dyDescent="0.35">
      <c r="K25187" s="293"/>
      <c r="M25187" s="290"/>
    </row>
    <row r="25188" spans="11:13" x14ac:dyDescent="0.35">
      <c r="K25188" s="293"/>
      <c r="M25188" s="290"/>
    </row>
    <row r="25189" spans="11:13" x14ac:dyDescent="0.35">
      <c r="K25189" s="293"/>
      <c r="M25189" s="290"/>
    </row>
    <row r="25190" spans="11:13" x14ac:dyDescent="0.35">
      <c r="K25190" s="293"/>
      <c r="M25190" s="290"/>
    </row>
    <row r="25191" spans="11:13" x14ac:dyDescent="0.35">
      <c r="K25191" s="293"/>
      <c r="M25191" s="290"/>
    </row>
    <row r="25192" spans="11:13" x14ac:dyDescent="0.35">
      <c r="K25192" s="293"/>
      <c r="M25192" s="290"/>
    </row>
    <row r="25193" spans="11:13" x14ac:dyDescent="0.35">
      <c r="K25193" s="293"/>
      <c r="M25193" s="290"/>
    </row>
    <row r="25194" spans="11:13" x14ac:dyDescent="0.35">
      <c r="K25194" s="293"/>
      <c r="M25194" s="290"/>
    </row>
    <row r="25195" spans="11:13" x14ac:dyDescent="0.35">
      <c r="K25195" s="293"/>
      <c r="M25195" s="290"/>
    </row>
    <row r="25196" spans="11:13" x14ac:dyDescent="0.35">
      <c r="K25196" s="293"/>
      <c r="M25196" s="290"/>
    </row>
    <row r="25197" spans="11:13" x14ac:dyDescent="0.35">
      <c r="K25197" s="293"/>
      <c r="M25197" s="290"/>
    </row>
    <row r="25198" spans="11:13" x14ac:dyDescent="0.35">
      <c r="K25198" s="293"/>
      <c r="M25198" s="290"/>
    </row>
    <row r="25199" spans="11:13" x14ac:dyDescent="0.35">
      <c r="K25199" s="293"/>
      <c r="M25199" s="290"/>
    </row>
    <row r="25200" spans="11:13" x14ac:dyDescent="0.35">
      <c r="K25200" s="293"/>
      <c r="M25200" s="290"/>
    </row>
    <row r="25201" spans="11:13" x14ac:dyDescent="0.35">
      <c r="K25201" s="293"/>
      <c r="M25201" s="290"/>
    </row>
    <row r="25202" spans="11:13" x14ac:dyDescent="0.35">
      <c r="K25202" s="293"/>
      <c r="M25202" s="290"/>
    </row>
    <row r="25203" spans="11:13" x14ac:dyDescent="0.35">
      <c r="K25203" s="293"/>
      <c r="M25203" s="290"/>
    </row>
    <row r="25204" spans="11:13" x14ac:dyDescent="0.35">
      <c r="K25204" s="293"/>
      <c r="M25204" s="290"/>
    </row>
    <row r="25205" spans="11:13" x14ac:dyDescent="0.35">
      <c r="K25205" s="293"/>
      <c r="M25205" s="290"/>
    </row>
    <row r="25206" spans="11:13" x14ac:dyDescent="0.35">
      <c r="K25206" s="293"/>
      <c r="M25206" s="290"/>
    </row>
    <row r="25207" spans="11:13" x14ac:dyDescent="0.35">
      <c r="K25207" s="293"/>
      <c r="M25207" s="290"/>
    </row>
    <row r="25208" spans="11:13" x14ac:dyDescent="0.35">
      <c r="K25208" s="293"/>
      <c r="M25208" s="290"/>
    </row>
    <row r="25209" spans="11:13" x14ac:dyDescent="0.35">
      <c r="K25209" s="293"/>
      <c r="M25209" s="290"/>
    </row>
    <row r="25210" spans="11:13" x14ac:dyDescent="0.35">
      <c r="K25210" s="293"/>
      <c r="M25210" s="290"/>
    </row>
    <row r="25211" spans="11:13" x14ac:dyDescent="0.35">
      <c r="K25211" s="293"/>
      <c r="M25211" s="290"/>
    </row>
    <row r="25212" spans="11:13" x14ac:dyDescent="0.35">
      <c r="K25212" s="293"/>
      <c r="M25212" s="290"/>
    </row>
    <row r="25213" spans="11:13" x14ac:dyDescent="0.35">
      <c r="K25213" s="293"/>
      <c r="M25213" s="290"/>
    </row>
    <row r="25214" spans="11:13" x14ac:dyDescent="0.35">
      <c r="K25214" s="293"/>
      <c r="M25214" s="290"/>
    </row>
    <row r="25215" spans="11:13" x14ac:dyDescent="0.35">
      <c r="K25215" s="293"/>
      <c r="M25215" s="290"/>
    </row>
    <row r="25216" spans="11:13" x14ac:dyDescent="0.35">
      <c r="K25216" s="293"/>
      <c r="M25216" s="290"/>
    </row>
    <row r="25217" spans="11:13" x14ac:dyDescent="0.35">
      <c r="K25217" s="293"/>
      <c r="M25217" s="290"/>
    </row>
    <row r="25218" spans="11:13" x14ac:dyDescent="0.35">
      <c r="K25218" s="293"/>
      <c r="M25218" s="290"/>
    </row>
    <row r="25219" spans="11:13" x14ac:dyDescent="0.35">
      <c r="K25219" s="293"/>
      <c r="M25219" s="290"/>
    </row>
    <row r="25220" spans="11:13" x14ac:dyDescent="0.35">
      <c r="K25220" s="293"/>
      <c r="M25220" s="290"/>
    </row>
    <row r="25221" spans="11:13" x14ac:dyDescent="0.35">
      <c r="K25221" s="293"/>
      <c r="M25221" s="290"/>
    </row>
    <row r="25222" spans="11:13" x14ac:dyDescent="0.35">
      <c r="K25222" s="293"/>
      <c r="M25222" s="290"/>
    </row>
    <row r="25223" spans="11:13" x14ac:dyDescent="0.35">
      <c r="K25223" s="293"/>
      <c r="M25223" s="290"/>
    </row>
    <row r="25224" spans="11:13" x14ac:dyDescent="0.35">
      <c r="K25224" s="293"/>
      <c r="M25224" s="290"/>
    </row>
    <row r="25225" spans="11:13" x14ac:dyDescent="0.35">
      <c r="K25225" s="293"/>
      <c r="M25225" s="290"/>
    </row>
    <row r="25226" spans="11:13" x14ac:dyDescent="0.35">
      <c r="K25226" s="293"/>
      <c r="M25226" s="290"/>
    </row>
    <row r="25227" spans="11:13" x14ac:dyDescent="0.35">
      <c r="K25227" s="293"/>
      <c r="M25227" s="290"/>
    </row>
    <row r="25228" spans="11:13" x14ac:dyDescent="0.35">
      <c r="K25228" s="293"/>
      <c r="M25228" s="290"/>
    </row>
    <row r="25229" spans="11:13" x14ac:dyDescent="0.35">
      <c r="K25229" s="293"/>
      <c r="M25229" s="290"/>
    </row>
    <row r="25230" spans="11:13" x14ac:dyDescent="0.35">
      <c r="K25230" s="293"/>
      <c r="M25230" s="290"/>
    </row>
    <row r="25231" spans="11:13" x14ac:dyDescent="0.35">
      <c r="K25231" s="293"/>
      <c r="M25231" s="290"/>
    </row>
    <row r="25232" spans="11:13" x14ac:dyDescent="0.35">
      <c r="K25232" s="293"/>
      <c r="M25232" s="290"/>
    </row>
    <row r="25233" spans="11:13" x14ac:dyDescent="0.35">
      <c r="K25233" s="293"/>
      <c r="M25233" s="290"/>
    </row>
    <row r="25234" spans="11:13" x14ac:dyDescent="0.35">
      <c r="K25234" s="293"/>
      <c r="M25234" s="290"/>
    </row>
    <row r="25235" spans="11:13" x14ac:dyDescent="0.35">
      <c r="K25235" s="293"/>
      <c r="M25235" s="290"/>
    </row>
    <row r="25236" spans="11:13" x14ac:dyDescent="0.35">
      <c r="K25236" s="293"/>
      <c r="M25236" s="290"/>
    </row>
    <row r="25237" spans="11:13" x14ac:dyDescent="0.35">
      <c r="K25237" s="293"/>
      <c r="M25237" s="290"/>
    </row>
    <row r="25238" spans="11:13" x14ac:dyDescent="0.35">
      <c r="K25238" s="293"/>
      <c r="M25238" s="290"/>
    </row>
    <row r="25239" spans="11:13" x14ac:dyDescent="0.35">
      <c r="K25239" s="293"/>
      <c r="M25239" s="290"/>
    </row>
    <row r="25240" spans="11:13" x14ac:dyDescent="0.35">
      <c r="K25240" s="293"/>
      <c r="M25240" s="290"/>
    </row>
    <row r="25241" spans="11:13" x14ac:dyDescent="0.35">
      <c r="K25241" s="293"/>
      <c r="M25241" s="290"/>
    </row>
    <row r="25242" spans="11:13" x14ac:dyDescent="0.35">
      <c r="K25242" s="293"/>
      <c r="M25242" s="290"/>
    </row>
    <row r="25243" spans="11:13" x14ac:dyDescent="0.35">
      <c r="K25243" s="293"/>
      <c r="M25243" s="290"/>
    </row>
    <row r="25244" spans="11:13" x14ac:dyDescent="0.35">
      <c r="K25244" s="293"/>
      <c r="M25244" s="290"/>
    </row>
    <row r="25245" spans="11:13" x14ac:dyDescent="0.35">
      <c r="K25245" s="293"/>
      <c r="M25245" s="290"/>
    </row>
    <row r="25246" spans="11:13" x14ac:dyDescent="0.35">
      <c r="K25246" s="293"/>
      <c r="M25246" s="290"/>
    </row>
    <row r="25247" spans="11:13" x14ac:dyDescent="0.35">
      <c r="K25247" s="293"/>
      <c r="M25247" s="290"/>
    </row>
    <row r="25248" spans="11:13" x14ac:dyDescent="0.35">
      <c r="K25248" s="293"/>
      <c r="M25248" s="290"/>
    </row>
    <row r="25249" spans="11:13" x14ac:dyDescent="0.35">
      <c r="K25249" s="293"/>
      <c r="M25249" s="290"/>
    </row>
    <row r="25250" spans="11:13" x14ac:dyDescent="0.35">
      <c r="K25250" s="293"/>
      <c r="M25250" s="290"/>
    </row>
    <row r="25251" spans="11:13" x14ac:dyDescent="0.35">
      <c r="K25251" s="293"/>
      <c r="M25251" s="290"/>
    </row>
    <row r="25252" spans="11:13" x14ac:dyDescent="0.35">
      <c r="K25252" s="293"/>
      <c r="M25252" s="290"/>
    </row>
    <row r="25253" spans="11:13" x14ac:dyDescent="0.35">
      <c r="K25253" s="293"/>
      <c r="M25253" s="290"/>
    </row>
    <row r="25254" spans="11:13" x14ac:dyDescent="0.35">
      <c r="K25254" s="293"/>
      <c r="M25254" s="290"/>
    </row>
    <row r="25255" spans="11:13" x14ac:dyDescent="0.35">
      <c r="K25255" s="293"/>
      <c r="M25255" s="290"/>
    </row>
    <row r="25256" spans="11:13" x14ac:dyDescent="0.35">
      <c r="K25256" s="293"/>
      <c r="M25256" s="290"/>
    </row>
    <row r="25257" spans="11:13" x14ac:dyDescent="0.35">
      <c r="K25257" s="293"/>
      <c r="M25257" s="290"/>
    </row>
    <row r="25258" spans="11:13" x14ac:dyDescent="0.35">
      <c r="K25258" s="293"/>
      <c r="M25258" s="290"/>
    </row>
    <row r="25259" spans="11:13" x14ac:dyDescent="0.35">
      <c r="K25259" s="293"/>
      <c r="M25259" s="290"/>
    </row>
    <row r="25260" spans="11:13" x14ac:dyDescent="0.35">
      <c r="K25260" s="293"/>
      <c r="M25260" s="290"/>
    </row>
    <row r="25261" spans="11:13" x14ac:dyDescent="0.35">
      <c r="K25261" s="293"/>
      <c r="M25261" s="290"/>
    </row>
    <row r="25262" spans="11:13" x14ac:dyDescent="0.35">
      <c r="K25262" s="293"/>
      <c r="M25262" s="290"/>
    </row>
    <row r="25263" spans="11:13" x14ac:dyDescent="0.35">
      <c r="K25263" s="293"/>
      <c r="M25263" s="290"/>
    </row>
    <row r="25264" spans="11:13" x14ac:dyDescent="0.35">
      <c r="K25264" s="293"/>
      <c r="M25264" s="290"/>
    </row>
    <row r="25265" spans="11:13" x14ac:dyDescent="0.35">
      <c r="K25265" s="293"/>
      <c r="M25265" s="290"/>
    </row>
    <row r="25266" spans="11:13" x14ac:dyDescent="0.35">
      <c r="K25266" s="293"/>
      <c r="M25266" s="290"/>
    </row>
    <row r="25267" spans="11:13" x14ac:dyDescent="0.35">
      <c r="K25267" s="293"/>
      <c r="M25267" s="290"/>
    </row>
    <row r="25268" spans="11:13" x14ac:dyDescent="0.35">
      <c r="K25268" s="293"/>
      <c r="M25268" s="290"/>
    </row>
    <row r="25269" spans="11:13" x14ac:dyDescent="0.35">
      <c r="K25269" s="293"/>
      <c r="M25269" s="290"/>
    </row>
    <row r="25270" spans="11:13" x14ac:dyDescent="0.35">
      <c r="K25270" s="293"/>
      <c r="M25270" s="290"/>
    </row>
    <row r="25271" spans="11:13" x14ac:dyDescent="0.35">
      <c r="K25271" s="293"/>
      <c r="M25271" s="290"/>
    </row>
    <row r="25272" spans="11:13" x14ac:dyDescent="0.35">
      <c r="K25272" s="293"/>
      <c r="M25272" s="290"/>
    </row>
    <row r="25273" spans="11:13" x14ac:dyDescent="0.35">
      <c r="K25273" s="293"/>
      <c r="M25273" s="290"/>
    </row>
    <row r="25274" spans="11:13" x14ac:dyDescent="0.35">
      <c r="K25274" s="293"/>
      <c r="M25274" s="290"/>
    </row>
    <row r="25275" spans="11:13" x14ac:dyDescent="0.35">
      <c r="K25275" s="293"/>
      <c r="M25275" s="290"/>
    </row>
    <row r="25276" spans="11:13" x14ac:dyDescent="0.35">
      <c r="K25276" s="293"/>
      <c r="M25276" s="290"/>
    </row>
    <row r="25277" spans="11:13" x14ac:dyDescent="0.35">
      <c r="K25277" s="293"/>
      <c r="M25277" s="290"/>
    </row>
    <row r="25278" spans="11:13" x14ac:dyDescent="0.35">
      <c r="K25278" s="293"/>
      <c r="M25278" s="290"/>
    </row>
    <row r="25279" spans="11:13" x14ac:dyDescent="0.35">
      <c r="K25279" s="293"/>
      <c r="M25279" s="290"/>
    </row>
    <row r="25280" spans="11:13" x14ac:dyDescent="0.35">
      <c r="K25280" s="293"/>
      <c r="M25280" s="290"/>
    </row>
    <row r="25281" spans="11:13" x14ac:dyDescent="0.35">
      <c r="K25281" s="293"/>
      <c r="M25281" s="290"/>
    </row>
    <row r="25282" spans="11:13" x14ac:dyDescent="0.35">
      <c r="K25282" s="293"/>
      <c r="M25282" s="290"/>
    </row>
    <row r="25283" spans="11:13" x14ac:dyDescent="0.35">
      <c r="K25283" s="293"/>
      <c r="M25283" s="290"/>
    </row>
    <row r="25284" spans="11:13" x14ac:dyDescent="0.35">
      <c r="K25284" s="293"/>
      <c r="M25284" s="290"/>
    </row>
    <row r="25285" spans="11:13" x14ac:dyDescent="0.35">
      <c r="K25285" s="293"/>
      <c r="M25285" s="290"/>
    </row>
    <row r="25286" spans="11:13" x14ac:dyDescent="0.35">
      <c r="K25286" s="293"/>
      <c r="M25286" s="290"/>
    </row>
    <row r="25287" spans="11:13" x14ac:dyDescent="0.35">
      <c r="K25287" s="293"/>
      <c r="M25287" s="290"/>
    </row>
    <row r="25288" spans="11:13" x14ac:dyDescent="0.35">
      <c r="K25288" s="293"/>
      <c r="M25288" s="290"/>
    </row>
    <row r="25289" spans="11:13" x14ac:dyDescent="0.35">
      <c r="K25289" s="293"/>
      <c r="M25289" s="290"/>
    </row>
    <row r="25290" spans="11:13" x14ac:dyDescent="0.35">
      <c r="K25290" s="293"/>
      <c r="M25290" s="290"/>
    </row>
    <row r="25291" spans="11:13" x14ac:dyDescent="0.35">
      <c r="K25291" s="293"/>
      <c r="M25291" s="290"/>
    </row>
    <row r="25292" spans="11:13" x14ac:dyDescent="0.35">
      <c r="K25292" s="293"/>
      <c r="M25292" s="290"/>
    </row>
    <row r="25293" spans="11:13" x14ac:dyDescent="0.35">
      <c r="K25293" s="293"/>
      <c r="M25293" s="290"/>
    </row>
    <row r="25294" spans="11:13" x14ac:dyDescent="0.35">
      <c r="K25294" s="293"/>
      <c r="M25294" s="290"/>
    </row>
    <row r="25295" spans="11:13" x14ac:dyDescent="0.35">
      <c r="K25295" s="293"/>
      <c r="M25295" s="290"/>
    </row>
    <row r="25296" spans="11:13" x14ac:dyDescent="0.35">
      <c r="K25296" s="293"/>
      <c r="M25296" s="290"/>
    </row>
    <row r="25297" spans="11:13" x14ac:dyDescent="0.35">
      <c r="K25297" s="293"/>
      <c r="M25297" s="290"/>
    </row>
    <row r="25298" spans="11:13" x14ac:dyDescent="0.35">
      <c r="K25298" s="293"/>
      <c r="M25298" s="290"/>
    </row>
    <row r="25299" spans="11:13" x14ac:dyDescent="0.35">
      <c r="K25299" s="293"/>
      <c r="M25299" s="290"/>
    </row>
    <row r="25300" spans="11:13" x14ac:dyDescent="0.35">
      <c r="K25300" s="293"/>
      <c r="M25300" s="290"/>
    </row>
    <row r="25301" spans="11:13" x14ac:dyDescent="0.35">
      <c r="K25301" s="293"/>
      <c r="M25301" s="290"/>
    </row>
    <row r="25302" spans="11:13" x14ac:dyDescent="0.35">
      <c r="K25302" s="293"/>
      <c r="M25302" s="290"/>
    </row>
    <row r="25303" spans="11:13" x14ac:dyDescent="0.35">
      <c r="K25303" s="293"/>
      <c r="M25303" s="290"/>
    </row>
    <row r="25304" spans="11:13" x14ac:dyDescent="0.35">
      <c r="K25304" s="293"/>
      <c r="M25304" s="290"/>
    </row>
    <row r="25305" spans="11:13" x14ac:dyDescent="0.35">
      <c r="K25305" s="293"/>
      <c r="M25305" s="290"/>
    </row>
    <row r="25306" spans="11:13" x14ac:dyDescent="0.35">
      <c r="K25306" s="293"/>
      <c r="M25306" s="290"/>
    </row>
    <row r="25307" spans="11:13" x14ac:dyDescent="0.35">
      <c r="K25307" s="293"/>
      <c r="M25307" s="290"/>
    </row>
    <row r="25308" spans="11:13" x14ac:dyDescent="0.35">
      <c r="K25308" s="293"/>
      <c r="M25308" s="290"/>
    </row>
    <row r="25309" spans="11:13" x14ac:dyDescent="0.35">
      <c r="K25309" s="293"/>
      <c r="M25309" s="290"/>
    </row>
    <row r="25310" spans="11:13" x14ac:dyDescent="0.35">
      <c r="K25310" s="293"/>
      <c r="M25310" s="290"/>
    </row>
    <row r="25311" spans="11:13" x14ac:dyDescent="0.35">
      <c r="K25311" s="293"/>
      <c r="M25311" s="290"/>
    </row>
    <row r="25312" spans="11:13" x14ac:dyDescent="0.35">
      <c r="K25312" s="293"/>
      <c r="M25312" s="290"/>
    </row>
    <row r="25313" spans="11:13" x14ac:dyDescent="0.35">
      <c r="K25313" s="293"/>
      <c r="M25313" s="290"/>
    </row>
    <row r="25314" spans="11:13" x14ac:dyDescent="0.35">
      <c r="K25314" s="293"/>
      <c r="M25314" s="290"/>
    </row>
    <row r="25315" spans="11:13" x14ac:dyDescent="0.35">
      <c r="K25315" s="293"/>
      <c r="M25315" s="290"/>
    </row>
    <row r="25316" spans="11:13" x14ac:dyDescent="0.35">
      <c r="K25316" s="293"/>
      <c r="M25316" s="290"/>
    </row>
    <row r="25317" spans="11:13" x14ac:dyDescent="0.35">
      <c r="K25317" s="293"/>
      <c r="M25317" s="290"/>
    </row>
    <row r="25318" spans="11:13" x14ac:dyDescent="0.35">
      <c r="K25318" s="293"/>
      <c r="M25318" s="290"/>
    </row>
    <row r="25319" spans="11:13" x14ac:dyDescent="0.35">
      <c r="K25319" s="293"/>
      <c r="M25319" s="290"/>
    </row>
    <row r="25320" spans="11:13" x14ac:dyDescent="0.35">
      <c r="K25320" s="293"/>
      <c r="M25320" s="290"/>
    </row>
    <row r="25321" spans="11:13" x14ac:dyDescent="0.35">
      <c r="K25321" s="293"/>
      <c r="M25321" s="290"/>
    </row>
    <row r="25322" spans="11:13" x14ac:dyDescent="0.35">
      <c r="K25322" s="293"/>
      <c r="M25322" s="290"/>
    </row>
    <row r="25323" spans="11:13" x14ac:dyDescent="0.35">
      <c r="K25323" s="293"/>
      <c r="M25323" s="290"/>
    </row>
    <row r="25324" spans="11:13" x14ac:dyDescent="0.35">
      <c r="K25324" s="293"/>
      <c r="M25324" s="290"/>
    </row>
    <row r="25325" spans="11:13" x14ac:dyDescent="0.35">
      <c r="K25325" s="293"/>
      <c r="M25325" s="290"/>
    </row>
    <row r="25326" spans="11:13" x14ac:dyDescent="0.35">
      <c r="K25326" s="293"/>
      <c r="M25326" s="290"/>
    </row>
    <row r="25327" spans="11:13" x14ac:dyDescent="0.35">
      <c r="K25327" s="293"/>
      <c r="M25327" s="290"/>
    </row>
    <row r="25328" spans="11:13" x14ac:dyDescent="0.35">
      <c r="K25328" s="293"/>
      <c r="M25328" s="290"/>
    </row>
    <row r="25329" spans="11:13" x14ac:dyDescent="0.35">
      <c r="K25329" s="293"/>
      <c r="M25329" s="290"/>
    </row>
    <row r="25330" spans="11:13" x14ac:dyDescent="0.35">
      <c r="K25330" s="293"/>
      <c r="M25330" s="290"/>
    </row>
    <row r="25331" spans="11:13" x14ac:dyDescent="0.35">
      <c r="K25331" s="293"/>
      <c r="M25331" s="290"/>
    </row>
    <row r="25332" spans="11:13" x14ac:dyDescent="0.35">
      <c r="K25332" s="293"/>
      <c r="M25332" s="290"/>
    </row>
    <row r="25333" spans="11:13" x14ac:dyDescent="0.35">
      <c r="K25333" s="293"/>
      <c r="M25333" s="290"/>
    </row>
    <row r="25334" spans="11:13" x14ac:dyDescent="0.35">
      <c r="K25334" s="293"/>
      <c r="M25334" s="290"/>
    </row>
    <row r="25335" spans="11:13" x14ac:dyDescent="0.35">
      <c r="K25335" s="293"/>
      <c r="M25335" s="290"/>
    </row>
    <row r="25336" spans="11:13" x14ac:dyDescent="0.35">
      <c r="K25336" s="293"/>
      <c r="M25336" s="290"/>
    </row>
    <row r="25337" spans="11:13" x14ac:dyDescent="0.35">
      <c r="K25337" s="293"/>
      <c r="M25337" s="290"/>
    </row>
    <row r="25338" spans="11:13" x14ac:dyDescent="0.35">
      <c r="K25338" s="293"/>
      <c r="M25338" s="290"/>
    </row>
    <row r="25339" spans="11:13" x14ac:dyDescent="0.35">
      <c r="K25339" s="293"/>
      <c r="M25339" s="290"/>
    </row>
    <row r="25340" spans="11:13" x14ac:dyDescent="0.35">
      <c r="K25340" s="293"/>
      <c r="M25340" s="290"/>
    </row>
    <row r="25341" spans="11:13" x14ac:dyDescent="0.35">
      <c r="K25341" s="293"/>
      <c r="M25341" s="290"/>
    </row>
    <row r="25342" spans="11:13" x14ac:dyDescent="0.35">
      <c r="K25342" s="293"/>
      <c r="M25342" s="290"/>
    </row>
    <row r="25343" spans="11:13" x14ac:dyDescent="0.35">
      <c r="K25343" s="293"/>
      <c r="M25343" s="290"/>
    </row>
    <row r="25344" spans="11:13" x14ac:dyDescent="0.35">
      <c r="K25344" s="293"/>
      <c r="M25344" s="290"/>
    </row>
    <row r="25345" spans="11:13" x14ac:dyDescent="0.35">
      <c r="K25345" s="293"/>
      <c r="M25345" s="290"/>
    </row>
    <row r="25346" spans="11:13" x14ac:dyDescent="0.35">
      <c r="K25346" s="293"/>
      <c r="M25346" s="290"/>
    </row>
    <row r="25347" spans="11:13" x14ac:dyDescent="0.35">
      <c r="K25347" s="293"/>
      <c r="M25347" s="290"/>
    </row>
    <row r="25348" spans="11:13" x14ac:dyDescent="0.35">
      <c r="K25348" s="293"/>
      <c r="M25348" s="290"/>
    </row>
    <row r="25349" spans="11:13" x14ac:dyDescent="0.35">
      <c r="K25349" s="293"/>
      <c r="M25349" s="290"/>
    </row>
    <row r="25350" spans="11:13" x14ac:dyDescent="0.35">
      <c r="K25350" s="293"/>
      <c r="M25350" s="290"/>
    </row>
    <row r="25351" spans="11:13" x14ac:dyDescent="0.35">
      <c r="K25351" s="293"/>
      <c r="M25351" s="290"/>
    </row>
    <row r="25352" spans="11:13" x14ac:dyDescent="0.35">
      <c r="K25352" s="293"/>
      <c r="M25352" s="290"/>
    </row>
    <row r="25353" spans="11:13" x14ac:dyDescent="0.35">
      <c r="K25353" s="293"/>
      <c r="M25353" s="290"/>
    </row>
    <row r="25354" spans="11:13" x14ac:dyDescent="0.35">
      <c r="K25354" s="293"/>
      <c r="M25354" s="290"/>
    </row>
    <row r="25355" spans="11:13" x14ac:dyDescent="0.35">
      <c r="K25355" s="293"/>
      <c r="M25355" s="290"/>
    </row>
    <row r="25356" spans="11:13" x14ac:dyDescent="0.35">
      <c r="K25356" s="293"/>
      <c r="M25356" s="290"/>
    </row>
    <row r="25357" spans="11:13" x14ac:dyDescent="0.35">
      <c r="K25357" s="293"/>
      <c r="M25357" s="290"/>
    </row>
    <row r="25358" spans="11:13" x14ac:dyDescent="0.35">
      <c r="K25358" s="293"/>
      <c r="M25358" s="290"/>
    </row>
    <row r="25359" spans="11:13" x14ac:dyDescent="0.35">
      <c r="K25359" s="293"/>
      <c r="M25359" s="290"/>
    </row>
    <row r="25360" spans="11:13" x14ac:dyDescent="0.35">
      <c r="K25360" s="293"/>
      <c r="M25360" s="290"/>
    </row>
    <row r="25361" spans="11:13" x14ac:dyDescent="0.35">
      <c r="K25361" s="293"/>
      <c r="M25361" s="290"/>
    </row>
    <row r="25362" spans="11:13" x14ac:dyDescent="0.35">
      <c r="K25362" s="293"/>
      <c r="M25362" s="290"/>
    </row>
    <row r="25363" spans="11:13" x14ac:dyDescent="0.35">
      <c r="K25363" s="293"/>
      <c r="M25363" s="290"/>
    </row>
    <row r="25364" spans="11:13" x14ac:dyDescent="0.35">
      <c r="K25364" s="293"/>
      <c r="M25364" s="290"/>
    </row>
    <row r="25365" spans="11:13" x14ac:dyDescent="0.35">
      <c r="K25365" s="293"/>
      <c r="M25365" s="290"/>
    </row>
    <row r="25366" spans="11:13" x14ac:dyDescent="0.35">
      <c r="K25366" s="293"/>
      <c r="M25366" s="290"/>
    </row>
    <row r="25367" spans="11:13" x14ac:dyDescent="0.35">
      <c r="K25367" s="293"/>
      <c r="M25367" s="290"/>
    </row>
    <row r="25368" spans="11:13" x14ac:dyDescent="0.35">
      <c r="K25368" s="293"/>
      <c r="M25368" s="290"/>
    </row>
    <row r="25369" spans="11:13" x14ac:dyDescent="0.35">
      <c r="K25369" s="293"/>
      <c r="M25369" s="290"/>
    </row>
    <row r="25370" spans="11:13" x14ac:dyDescent="0.35">
      <c r="K25370" s="293"/>
      <c r="M25370" s="290"/>
    </row>
    <row r="25371" spans="11:13" x14ac:dyDescent="0.35">
      <c r="K25371" s="293"/>
      <c r="M25371" s="290"/>
    </row>
    <row r="25372" spans="11:13" x14ac:dyDescent="0.35">
      <c r="K25372" s="293"/>
      <c r="M25372" s="290"/>
    </row>
    <row r="25373" spans="11:13" x14ac:dyDescent="0.35">
      <c r="K25373" s="293"/>
      <c r="M25373" s="290"/>
    </row>
    <row r="25374" spans="11:13" x14ac:dyDescent="0.35">
      <c r="K25374" s="293"/>
      <c r="M25374" s="290"/>
    </row>
    <row r="25375" spans="11:13" x14ac:dyDescent="0.35">
      <c r="K25375" s="293"/>
      <c r="M25375" s="290"/>
    </row>
    <row r="25376" spans="11:13" x14ac:dyDescent="0.35">
      <c r="K25376" s="293"/>
      <c r="M25376" s="290"/>
    </row>
    <row r="25377" spans="11:13" x14ac:dyDescent="0.35">
      <c r="K25377" s="293"/>
      <c r="M25377" s="290"/>
    </row>
    <row r="25378" spans="11:13" x14ac:dyDescent="0.35">
      <c r="K25378" s="293"/>
      <c r="M25378" s="290"/>
    </row>
    <row r="25379" spans="11:13" x14ac:dyDescent="0.35">
      <c r="K25379" s="293"/>
      <c r="M25379" s="290"/>
    </row>
    <row r="25380" spans="11:13" x14ac:dyDescent="0.35">
      <c r="K25380" s="293"/>
      <c r="M25380" s="290"/>
    </row>
    <row r="25381" spans="11:13" x14ac:dyDescent="0.35">
      <c r="K25381" s="293"/>
      <c r="M25381" s="290"/>
    </row>
    <row r="25382" spans="11:13" x14ac:dyDescent="0.35">
      <c r="K25382" s="293"/>
      <c r="M25382" s="290"/>
    </row>
    <row r="25383" spans="11:13" x14ac:dyDescent="0.35">
      <c r="K25383" s="293"/>
      <c r="M25383" s="290"/>
    </row>
    <row r="25384" spans="11:13" x14ac:dyDescent="0.35">
      <c r="K25384" s="293"/>
      <c r="M25384" s="290"/>
    </row>
    <row r="25385" spans="11:13" x14ac:dyDescent="0.35">
      <c r="K25385" s="293"/>
      <c r="M25385" s="290"/>
    </row>
    <row r="25386" spans="11:13" x14ac:dyDescent="0.35">
      <c r="K25386" s="293"/>
      <c r="M25386" s="290"/>
    </row>
    <row r="25387" spans="11:13" x14ac:dyDescent="0.35">
      <c r="K25387" s="293"/>
      <c r="M25387" s="290"/>
    </row>
    <row r="25388" spans="11:13" x14ac:dyDescent="0.35">
      <c r="K25388" s="293"/>
      <c r="M25388" s="290"/>
    </row>
    <row r="25389" spans="11:13" x14ac:dyDescent="0.35">
      <c r="K25389" s="293"/>
      <c r="M25389" s="290"/>
    </row>
    <row r="25390" spans="11:13" x14ac:dyDescent="0.35">
      <c r="K25390" s="293"/>
      <c r="M25390" s="290"/>
    </row>
    <row r="25391" spans="11:13" x14ac:dyDescent="0.35">
      <c r="K25391" s="293"/>
      <c r="M25391" s="290"/>
    </row>
    <row r="25392" spans="11:13" x14ac:dyDescent="0.35">
      <c r="K25392" s="293"/>
      <c r="M25392" s="290"/>
    </row>
    <row r="25393" spans="11:13" x14ac:dyDescent="0.35">
      <c r="K25393" s="293"/>
      <c r="M25393" s="290"/>
    </row>
    <row r="25394" spans="11:13" x14ac:dyDescent="0.35">
      <c r="K25394" s="293"/>
      <c r="M25394" s="290"/>
    </row>
    <row r="25395" spans="11:13" x14ac:dyDescent="0.35">
      <c r="K25395" s="293"/>
      <c r="M25395" s="290"/>
    </row>
    <row r="25396" spans="11:13" x14ac:dyDescent="0.35">
      <c r="K25396" s="293"/>
      <c r="M25396" s="290"/>
    </row>
    <row r="25397" spans="11:13" x14ac:dyDescent="0.35">
      <c r="K25397" s="293"/>
      <c r="M25397" s="290"/>
    </row>
    <row r="25398" spans="11:13" x14ac:dyDescent="0.35">
      <c r="K25398" s="293"/>
      <c r="M25398" s="290"/>
    </row>
    <row r="25399" spans="11:13" x14ac:dyDescent="0.35">
      <c r="K25399" s="293"/>
      <c r="M25399" s="290"/>
    </row>
    <row r="25400" spans="11:13" x14ac:dyDescent="0.35">
      <c r="K25400" s="293"/>
      <c r="M25400" s="290"/>
    </row>
    <row r="25401" spans="11:13" x14ac:dyDescent="0.35">
      <c r="K25401" s="293"/>
      <c r="M25401" s="290"/>
    </row>
    <row r="25402" spans="11:13" x14ac:dyDescent="0.35">
      <c r="K25402" s="293"/>
      <c r="M25402" s="290"/>
    </row>
    <row r="25403" spans="11:13" x14ac:dyDescent="0.35">
      <c r="K25403" s="293"/>
      <c r="M25403" s="290"/>
    </row>
    <row r="25404" spans="11:13" x14ac:dyDescent="0.35">
      <c r="K25404" s="293"/>
      <c r="M25404" s="290"/>
    </row>
    <row r="25405" spans="11:13" x14ac:dyDescent="0.35">
      <c r="K25405" s="293"/>
      <c r="M25405" s="290"/>
    </row>
    <row r="25406" spans="11:13" x14ac:dyDescent="0.35">
      <c r="K25406" s="293"/>
      <c r="M25406" s="290"/>
    </row>
    <row r="25407" spans="11:13" x14ac:dyDescent="0.35">
      <c r="K25407" s="293"/>
      <c r="M25407" s="290"/>
    </row>
    <row r="25408" spans="11:13" x14ac:dyDescent="0.35">
      <c r="K25408" s="293"/>
      <c r="M25408" s="290"/>
    </row>
    <row r="25409" spans="11:13" x14ac:dyDescent="0.35">
      <c r="K25409" s="293"/>
      <c r="M25409" s="290"/>
    </row>
    <row r="25410" spans="11:13" x14ac:dyDescent="0.35">
      <c r="K25410" s="293"/>
      <c r="M25410" s="290"/>
    </row>
    <row r="25411" spans="11:13" x14ac:dyDescent="0.35">
      <c r="K25411" s="293"/>
      <c r="M25411" s="290"/>
    </row>
    <row r="25412" spans="11:13" x14ac:dyDescent="0.35">
      <c r="K25412" s="293"/>
      <c r="M25412" s="290"/>
    </row>
    <row r="25413" spans="11:13" x14ac:dyDescent="0.35">
      <c r="K25413" s="293"/>
      <c r="M25413" s="290"/>
    </row>
    <row r="25414" spans="11:13" x14ac:dyDescent="0.35">
      <c r="K25414" s="293"/>
      <c r="M25414" s="290"/>
    </row>
    <row r="25415" spans="11:13" x14ac:dyDescent="0.35">
      <c r="K25415" s="293"/>
      <c r="M25415" s="290"/>
    </row>
    <row r="25416" spans="11:13" x14ac:dyDescent="0.35">
      <c r="K25416" s="293"/>
      <c r="M25416" s="290"/>
    </row>
    <row r="25417" spans="11:13" x14ac:dyDescent="0.35">
      <c r="K25417" s="293"/>
      <c r="M25417" s="290"/>
    </row>
    <row r="25418" spans="11:13" x14ac:dyDescent="0.35">
      <c r="K25418" s="293"/>
      <c r="M25418" s="290"/>
    </row>
    <row r="25419" spans="11:13" x14ac:dyDescent="0.35">
      <c r="K25419" s="293"/>
      <c r="M25419" s="290"/>
    </row>
    <row r="25420" spans="11:13" x14ac:dyDescent="0.35">
      <c r="K25420" s="293"/>
      <c r="M25420" s="290"/>
    </row>
    <row r="25421" spans="11:13" x14ac:dyDescent="0.35">
      <c r="K25421" s="293"/>
      <c r="M25421" s="290"/>
    </row>
    <row r="25422" spans="11:13" x14ac:dyDescent="0.35">
      <c r="K25422" s="293"/>
      <c r="M25422" s="290"/>
    </row>
    <row r="25423" spans="11:13" x14ac:dyDescent="0.35">
      <c r="K25423" s="293"/>
      <c r="M25423" s="290"/>
    </row>
    <row r="25424" spans="11:13" x14ac:dyDescent="0.35">
      <c r="K25424" s="293"/>
      <c r="M25424" s="290"/>
    </row>
    <row r="25425" spans="11:13" x14ac:dyDescent="0.35">
      <c r="K25425" s="293"/>
      <c r="M25425" s="290"/>
    </row>
    <row r="25426" spans="11:13" x14ac:dyDescent="0.35">
      <c r="K25426" s="293"/>
      <c r="M25426" s="290"/>
    </row>
    <row r="25427" spans="11:13" x14ac:dyDescent="0.35">
      <c r="K25427" s="293"/>
      <c r="M25427" s="290"/>
    </row>
    <row r="25428" spans="11:13" x14ac:dyDescent="0.35">
      <c r="K25428" s="293"/>
      <c r="M25428" s="290"/>
    </row>
    <row r="25429" spans="11:13" x14ac:dyDescent="0.35">
      <c r="K25429" s="293"/>
      <c r="M25429" s="290"/>
    </row>
    <row r="25430" spans="11:13" x14ac:dyDescent="0.35">
      <c r="K25430" s="293"/>
      <c r="M25430" s="290"/>
    </row>
    <row r="25431" spans="11:13" x14ac:dyDescent="0.35">
      <c r="K25431" s="293"/>
      <c r="M25431" s="290"/>
    </row>
    <row r="25432" spans="11:13" x14ac:dyDescent="0.35">
      <c r="K25432" s="293"/>
      <c r="M25432" s="290"/>
    </row>
    <row r="25433" spans="11:13" x14ac:dyDescent="0.35">
      <c r="K25433" s="293"/>
      <c r="M25433" s="290"/>
    </row>
    <row r="25434" spans="11:13" x14ac:dyDescent="0.35">
      <c r="K25434" s="293"/>
      <c r="M25434" s="290"/>
    </row>
    <row r="25435" spans="11:13" x14ac:dyDescent="0.35">
      <c r="K25435" s="293"/>
      <c r="M25435" s="290"/>
    </row>
    <row r="25436" spans="11:13" x14ac:dyDescent="0.35">
      <c r="K25436" s="293"/>
      <c r="M25436" s="290"/>
    </row>
    <row r="25437" spans="11:13" x14ac:dyDescent="0.35">
      <c r="K25437" s="293"/>
      <c r="M25437" s="290"/>
    </row>
    <row r="25438" spans="11:13" x14ac:dyDescent="0.35">
      <c r="K25438" s="293"/>
      <c r="M25438" s="290"/>
    </row>
    <row r="25439" spans="11:13" x14ac:dyDescent="0.35">
      <c r="K25439" s="293"/>
      <c r="M25439" s="290"/>
    </row>
    <row r="25440" spans="11:13" x14ac:dyDescent="0.35">
      <c r="K25440" s="293"/>
      <c r="M25440" s="290"/>
    </row>
    <row r="25441" spans="11:13" x14ac:dyDescent="0.35">
      <c r="K25441" s="293"/>
      <c r="M25441" s="290"/>
    </row>
    <row r="25442" spans="11:13" x14ac:dyDescent="0.35">
      <c r="K25442" s="293"/>
      <c r="M25442" s="290"/>
    </row>
    <row r="25443" spans="11:13" x14ac:dyDescent="0.35">
      <c r="K25443" s="293"/>
      <c r="M25443" s="290"/>
    </row>
    <row r="25444" spans="11:13" x14ac:dyDescent="0.35">
      <c r="K25444" s="293"/>
      <c r="M25444" s="290"/>
    </row>
    <row r="25445" spans="11:13" x14ac:dyDescent="0.35">
      <c r="K25445" s="293"/>
      <c r="M25445" s="290"/>
    </row>
    <row r="25446" spans="11:13" x14ac:dyDescent="0.35">
      <c r="K25446" s="293"/>
      <c r="M25446" s="290"/>
    </row>
    <row r="25447" spans="11:13" x14ac:dyDescent="0.35">
      <c r="K25447" s="293"/>
      <c r="M25447" s="290"/>
    </row>
    <row r="25448" spans="11:13" x14ac:dyDescent="0.35">
      <c r="K25448" s="293"/>
      <c r="M25448" s="290"/>
    </row>
    <row r="25449" spans="11:13" x14ac:dyDescent="0.35">
      <c r="K25449" s="293"/>
      <c r="M25449" s="290"/>
    </row>
    <row r="25450" spans="11:13" x14ac:dyDescent="0.35">
      <c r="K25450" s="293"/>
      <c r="M25450" s="290"/>
    </row>
    <row r="25451" spans="11:13" x14ac:dyDescent="0.35">
      <c r="K25451" s="293"/>
      <c r="M25451" s="290"/>
    </row>
    <row r="25452" spans="11:13" x14ac:dyDescent="0.35">
      <c r="K25452" s="293"/>
      <c r="M25452" s="290"/>
    </row>
    <row r="25453" spans="11:13" x14ac:dyDescent="0.35">
      <c r="K25453" s="293"/>
      <c r="M25453" s="290"/>
    </row>
    <row r="25454" spans="11:13" x14ac:dyDescent="0.35">
      <c r="K25454" s="293"/>
      <c r="M25454" s="290"/>
    </row>
    <row r="25455" spans="11:13" x14ac:dyDescent="0.35">
      <c r="K25455" s="293"/>
      <c r="M25455" s="290"/>
    </row>
    <row r="25456" spans="11:13" x14ac:dyDescent="0.35">
      <c r="K25456" s="293"/>
      <c r="M25456" s="290"/>
    </row>
    <row r="25457" spans="11:13" x14ac:dyDescent="0.35">
      <c r="K25457" s="293"/>
      <c r="M25457" s="290"/>
    </row>
    <row r="25458" spans="11:13" x14ac:dyDescent="0.35">
      <c r="K25458" s="293"/>
      <c r="M25458" s="290"/>
    </row>
    <row r="25459" spans="11:13" x14ac:dyDescent="0.35">
      <c r="K25459" s="293"/>
      <c r="M25459" s="290"/>
    </row>
    <row r="25460" spans="11:13" x14ac:dyDescent="0.35">
      <c r="K25460" s="293"/>
      <c r="M25460" s="290"/>
    </row>
    <row r="25461" spans="11:13" x14ac:dyDescent="0.35">
      <c r="K25461" s="293"/>
      <c r="M25461" s="290"/>
    </row>
    <row r="25462" spans="11:13" x14ac:dyDescent="0.35">
      <c r="K25462" s="293"/>
      <c r="M25462" s="290"/>
    </row>
    <row r="25463" spans="11:13" x14ac:dyDescent="0.35">
      <c r="K25463" s="293"/>
      <c r="M25463" s="290"/>
    </row>
    <row r="25464" spans="11:13" x14ac:dyDescent="0.35">
      <c r="K25464" s="293"/>
      <c r="M25464" s="290"/>
    </row>
    <row r="25465" spans="11:13" x14ac:dyDescent="0.35">
      <c r="K25465" s="293"/>
      <c r="M25465" s="290"/>
    </row>
    <row r="25466" spans="11:13" x14ac:dyDescent="0.35">
      <c r="K25466" s="293"/>
      <c r="M25466" s="290"/>
    </row>
    <row r="25467" spans="11:13" x14ac:dyDescent="0.35">
      <c r="K25467" s="293"/>
      <c r="M25467" s="290"/>
    </row>
    <row r="25468" spans="11:13" x14ac:dyDescent="0.35">
      <c r="K25468" s="293"/>
      <c r="M25468" s="290"/>
    </row>
    <row r="25469" spans="11:13" x14ac:dyDescent="0.35">
      <c r="K25469" s="293"/>
      <c r="M25469" s="290"/>
    </row>
    <row r="25470" spans="11:13" x14ac:dyDescent="0.35">
      <c r="K25470" s="293"/>
      <c r="M25470" s="290"/>
    </row>
    <row r="25471" spans="11:13" x14ac:dyDescent="0.35">
      <c r="K25471" s="293"/>
      <c r="M25471" s="290"/>
    </row>
    <row r="25472" spans="11:13" x14ac:dyDescent="0.35">
      <c r="K25472" s="293"/>
      <c r="M25472" s="290"/>
    </row>
    <row r="25473" spans="11:13" x14ac:dyDescent="0.35">
      <c r="K25473" s="293"/>
      <c r="M25473" s="290"/>
    </row>
    <row r="25474" spans="11:13" x14ac:dyDescent="0.35">
      <c r="K25474" s="293"/>
      <c r="M25474" s="290"/>
    </row>
    <row r="25475" spans="11:13" x14ac:dyDescent="0.35">
      <c r="K25475" s="293"/>
      <c r="M25475" s="290"/>
    </row>
    <row r="25476" spans="11:13" x14ac:dyDescent="0.35">
      <c r="K25476" s="293"/>
      <c r="M25476" s="290"/>
    </row>
    <row r="25477" spans="11:13" x14ac:dyDescent="0.35">
      <c r="K25477" s="293"/>
      <c r="M25477" s="290"/>
    </row>
    <row r="25478" spans="11:13" x14ac:dyDescent="0.35">
      <c r="K25478" s="293"/>
      <c r="M25478" s="290"/>
    </row>
    <row r="25479" spans="11:13" x14ac:dyDescent="0.35">
      <c r="K25479" s="293"/>
      <c r="M25479" s="290"/>
    </row>
    <row r="25480" spans="11:13" x14ac:dyDescent="0.35">
      <c r="K25480" s="293"/>
      <c r="M25480" s="290"/>
    </row>
    <row r="25481" spans="11:13" x14ac:dyDescent="0.35">
      <c r="K25481" s="293"/>
      <c r="M25481" s="290"/>
    </row>
    <row r="25482" spans="11:13" x14ac:dyDescent="0.35">
      <c r="K25482" s="293"/>
      <c r="M25482" s="290"/>
    </row>
    <row r="25483" spans="11:13" x14ac:dyDescent="0.35">
      <c r="K25483" s="293"/>
      <c r="M25483" s="290"/>
    </row>
    <row r="25484" spans="11:13" x14ac:dyDescent="0.35">
      <c r="K25484" s="293"/>
      <c r="M25484" s="290"/>
    </row>
    <row r="25485" spans="11:13" x14ac:dyDescent="0.35">
      <c r="K25485" s="293"/>
      <c r="M25485" s="290"/>
    </row>
    <row r="25486" spans="11:13" x14ac:dyDescent="0.35">
      <c r="K25486" s="293"/>
      <c r="M25486" s="290"/>
    </row>
    <row r="25487" spans="11:13" x14ac:dyDescent="0.35">
      <c r="K25487" s="293"/>
      <c r="M25487" s="290"/>
    </row>
    <row r="25488" spans="11:13" x14ac:dyDescent="0.35">
      <c r="K25488" s="293"/>
      <c r="M25488" s="290"/>
    </row>
    <row r="25489" spans="11:13" x14ac:dyDescent="0.35">
      <c r="K25489" s="293"/>
      <c r="M25489" s="290"/>
    </row>
    <row r="25490" spans="11:13" x14ac:dyDescent="0.35">
      <c r="K25490" s="293"/>
      <c r="M25490" s="290"/>
    </row>
    <row r="25491" spans="11:13" x14ac:dyDescent="0.35">
      <c r="K25491" s="293"/>
      <c r="M25491" s="290"/>
    </row>
    <row r="25492" spans="11:13" x14ac:dyDescent="0.35">
      <c r="K25492" s="293"/>
      <c r="M25492" s="290"/>
    </row>
    <row r="25493" spans="11:13" x14ac:dyDescent="0.35">
      <c r="K25493" s="293"/>
      <c r="M25493" s="290"/>
    </row>
    <row r="25494" spans="11:13" x14ac:dyDescent="0.35">
      <c r="K25494" s="293"/>
      <c r="M25494" s="290"/>
    </row>
    <row r="25495" spans="11:13" x14ac:dyDescent="0.35">
      <c r="K25495" s="293"/>
      <c r="M25495" s="290"/>
    </row>
    <row r="25496" spans="11:13" x14ac:dyDescent="0.35">
      <c r="K25496" s="293"/>
      <c r="M25496" s="290"/>
    </row>
    <row r="25497" spans="11:13" x14ac:dyDescent="0.35">
      <c r="K25497" s="293"/>
      <c r="M25497" s="290"/>
    </row>
    <row r="25498" spans="11:13" x14ac:dyDescent="0.35">
      <c r="K25498" s="293"/>
      <c r="M25498" s="290"/>
    </row>
    <row r="25499" spans="11:13" x14ac:dyDescent="0.35">
      <c r="K25499" s="293"/>
      <c r="M25499" s="290"/>
    </row>
    <row r="25500" spans="11:13" x14ac:dyDescent="0.35">
      <c r="K25500" s="293"/>
      <c r="M25500" s="290"/>
    </row>
    <row r="25501" spans="11:13" x14ac:dyDescent="0.35">
      <c r="K25501" s="293"/>
      <c r="M25501" s="290"/>
    </row>
    <row r="25502" spans="11:13" x14ac:dyDescent="0.35">
      <c r="K25502" s="293"/>
      <c r="M25502" s="290"/>
    </row>
    <row r="25503" spans="11:13" x14ac:dyDescent="0.35">
      <c r="K25503" s="293"/>
      <c r="M25503" s="290"/>
    </row>
    <row r="25504" spans="11:13" x14ac:dyDescent="0.35">
      <c r="K25504" s="293"/>
      <c r="M25504" s="290"/>
    </row>
    <row r="25505" spans="11:13" x14ac:dyDescent="0.35">
      <c r="K25505" s="293"/>
      <c r="M25505" s="290"/>
    </row>
    <row r="25506" spans="11:13" x14ac:dyDescent="0.35">
      <c r="K25506" s="293"/>
      <c r="M25506" s="290"/>
    </row>
    <row r="25507" spans="11:13" x14ac:dyDescent="0.35">
      <c r="K25507" s="293"/>
      <c r="M25507" s="290"/>
    </row>
    <row r="25508" spans="11:13" x14ac:dyDescent="0.35">
      <c r="K25508" s="293"/>
      <c r="M25508" s="290"/>
    </row>
    <row r="25509" spans="11:13" x14ac:dyDescent="0.35">
      <c r="K25509" s="293"/>
      <c r="M25509" s="290"/>
    </row>
    <row r="25510" spans="11:13" x14ac:dyDescent="0.35">
      <c r="K25510" s="293"/>
      <c r="M25510" s="290"/>
    </row>
    <row r="25511" spans="11:13" x14ac:dyDescent="0.35">
      <c r="K25511" s="293"/>
      <c r="M25511" s="290"/>
    </row>
    <row r="25512" spans="11:13" x14ac:dyDescent="0.35">
      <c r="K25512" s="293"/>
      <c r="M25512" s="290"/>
    </row>
    <row r="25513" spans="11:13" x14ac:dyDescent="0.35">
      <c r="K25513" s="293"/>
      <c r="M25513" s="290"/>
    </row>
    <row r="25514" spans="11:13" x14ac:dyDescent="0.35">
      <c r="K25514" s="293"/>
      <c r="M25514" s="290"/>
    </row>
    <row r="25515" spans="11:13" x14ac:dyDescent="0.35">
      <c r="K25515" s="293"/>
      <c r="M25515" s="290"/>
    </row>
    <row r="25516" spans="11:13" x14ac:dyDescent="0.35">
      <c r="K25516" s="293"/>
      <c r="M25516" s="290"/>
    </row>
    <row r="25517" spans="11:13" x14ac:dyDescent="0.35">
      <c r="K25517" s="293"/>
      <c r="M25517" s="290"/>
    </row>
    <row r="25518" spans="11:13" x14ac:dyDescent="0.35">
      <c r="K25518" s="293"/>
      <c r="M25518" s="290"/>
    </row>
    <row r="25519" spans="11:13" x14ac:dyDescent="0.35">
      <c r="K25519" s="293"/>
      <c r="M25519" s="290"/>
    </row>
    <row r="25520" spans="11:13" x14ac:dyDescent="0.35">
      <c r="K25520" s="293"/>
      <c r="M25520" s="290"/>
    </row>
    <row r="25521" spans="11:13" x14ac:dyDescent="0.35">
      <c r="K25521" s="293"/>
      <c r="M25521" s="290"/>
    </row>
    <row r="25522" spans="11:13" x14ac:dyDescent="0.35">
      <c r="K25522" s="293"/>
      <c r="M25522" s="290"/>
    </row>
    <row r="25523" spans="11:13" x14ac:dyDescent="0.35">
      <c r="K25523" s="293"/>
      <c r="M25523" s="290"/>
    </row>
    <row r="25524" spans="11:13" x14ac:dyDescent="0.35">
      <c r="K25524" s="293"/>
      <c r="M25524" s="290"/>
    </row>
    <row r="25525" spans="11:13" x14ac:dyDescent="0.35">
      <c r="K25525" s="293"/>
      <c r="M25525" s="290"/>
    </row>
    <row r="25526" spans="11:13" x14ac:dyDescent="0.35">
      <c r="K25526" s="293"/>
      <c r="M25526" s="290"/>
    </row>
    <row r="25527" spans="11:13" x14ac:dyDescent="0.35">
      <c r="K25527" s="293"/>
      <c r="M25527" s="290"/>
    </row>
    <row r="25528" spans="11:13" x14ac:dyDescent="0.35">
      <c r="K25528" s="293"/>
      <c r="M25528" s="290"/>
    </row>
    <row r="25529" spans="11:13" x14ac:dyDescent="0.35">
      <c r="K25529" s="293"/>
      <c r="M25529" s="290"/>
    </row>
    <row r="25530" spans="11:13" x14ac:dyDescent="0.35">
      <c r="K25530" s="293"/>
      <c r="M25530" s="290"/>
    </row>
    <row r="25531" spans="11:13" x14ac:dyDescent="0.35">
      <c r="K25531" s="293"/>
      <c r="M25531" s="290"/>
    </row>
    <row r="25532" spans="11:13" x14ac:dyDescent="0.35">
      <c r="K25532" s="293"/>
      <c r="M25532" s="290"/>
    </row>
    <row r="25533" spans="11:13" x14ac:dyDescent="0.35">
      <c r="K25533" s="293"/>
      <c r="M25533" s="290"/>
    </row>
    <row r="25534" spans="11:13" x14ac:dyDescent="0.35">
      <c r="K25534" s="293"/>
      <c r="M25534" s="290"/>
    </row>
    <row r="25535" spans="11:13" x14ac:dyDescent="0.35">
      <c r="K25535" s="293"/>
      <c r="M25535" s="290"/>
    </row>
    <row r="25536" spans="11:13" x14ac:dyDescent="0.35">
      <c r="K25536" s="293"/>
      <c r="M25536" s="290"/>
    </row>
    <row r="25537" spans="11:13" x14ac:dyDescent="0.35">
      <c r="K25537" s="293"/>
      <c r="M25537" s="290"/>
    </row>
    <row r="25538" spans="11:13" x14ac:dyDescent="0.35">
      <c r="K25538" s="293"/>
      <c r="M25538" s="290"/>
    </row>
    <row r="25539" spans="11:13" x14ac:dyDescent="0.35">
      <c r="K25539" s="293"/>
      <c r="M25539" s="290"/>
    </row>
    <row r="25540" spans="11:13" x14ac:dyDescent="0.35">
      <c r="K25540" s="293"/>
      <c r="M25540" s="290"/>
    </row>
    <row r="25541" spans="11:13" x14ac:dyDescent="0.35">
      <c r="K25541" s="293"/>
      <c r="M25541" s="290"/>
    </row>
    <row r="25542" spans="11:13" x14ac:dyDescent="0.35">
      <c r="K25542" s="293"/>
      <c r="M25542" s="290"/>
    </row>
    <row r="25543" spans="11:13" x14ac:dyDescent="0.35">
      <c r="K25543" s="293"/>
      <c r="M25543" s="290"/>
    </row>
    <row r="25544" spans="11:13" x14ac:dyDescent="0.35">
      <c r="K25544" s="293"/>
      <c r="M25544" s="290"/>
    </row>
    <row r="25545" spans="11:13" x14ac:dyDescent="0.35">
      <c r="K25545" s="293"/>
      <c r="M25545" s="290"/>
    </row>
    <row r="25546" spans="11:13" x14ac:dyDescent="0.35">
      <c r="K25546" s="293"/>
      <c r="M25546" s="290"/>
    </row>
    <row r="25547" spans="11:13" x14ac:dyDescent="0.35">
      <c r="K25547" s="293"/>
      <c r="M25547" s="290"/>
    </row>
    <row r="25548" spans="11:13" x14ac:dyDescent="0.35">
      <c r="K25548" s="293"/>
      <c r="M25548" s="290"/>
    </row>
    <row r="25549" spans="11:13" x14ac:dyDescent="0.35">
      <c r="K25549" s="293"/>
      <c r="M25549" s="290"/>
    </row>
    <row r="25550" spans="11:13" x14ac:dyDescent="0.35">
      <c r="K25550" s="293"/>
      <c r="M25550" s="290"/>
    </row>
    <row r="25551" spans="11:13" x14ac:dyDescent="0.35">
      <c r="K25551" s="293"/>
      <c r="M25551" s="290"/>
    </row>
    <row r="25552" spans="11:13" x14ac:dyDescent="0.35">
      <c r="K25552" s="293"/>
      <c r="M25552" s="290"/>
    </row>
    <row r="25553" spans="11:13" x14ac:dyDescent="0.35">
      <c r="K25553" s="293"/>
      <c r="M25553" s="290"/>
    </row>
    <row r="25554" spans="11:13" x14ac:dyDescent="0.35">
      <c r="K25554" s="293"/>
      <c r="M25554" s="290"/>
    </row>
    <row r="25555" spans="11:13" x14ac:dyDescent="0.35">
      <c r="K25555" s="293"/>
      <c r="M25555" s="290"/>
    </row>
    <row r="25556" spans="11:13" x14ac:dyDescent="0.35">
      <c r="K25556" s="293"/>
      <c r="M25556" s="290"/>
    </row>
    <row r="25557" spans="11:13" x14ac:dyDescent="0.35">
      <c r="K25557" s="293"/>
      <c r="M25557" s="290"/>
    </row>
    <row r="25558" spans="11:13" x14ac:dyDescent="0.35">
      <c r="K25558" s="293"/>
      <c r="M25558" s="290"/>
    </row>
    <row r="25559" spans="11:13" x14ac:dyDescent="0.35">
      <c r="K25559" s="293"/>
      <c r="M25559" s="290"/>
    </row>
    <row r="25560" spans="11:13" x14ac:dyDescent="0.35">
      <c r="K25560" s="293"/>
      <c r="M25560" s="290"/>
    </row>
    <row r="25561" spans="11:13" x14ac:dyDescent="0.35">
      <c r="K25561" s="293"/>
      <c r="M25561" s="290"/>
    </row>
    <row r="25562" spans="11:13" x14ac:dyDescent="0.35">
      <c r="K25562" s="293"/>
      <c r="M25562" s="290"/>
    </row>
    <row r="25563" spans="11:13" x14ac:dyDescent="0.35">
      <c r="K25563" s="293"/>
      <c r="M25563" s="290"/>
    </row>
    <row r="25564" spans="11:13" x14ac:dyDescent="0.35">
      <c r="K25564" s="293"/>
      <c r="M25564" s="290"/>
    </row>
    <row r="25565" spans="11:13" x14ac:dyDescent="0.35">
      <c r="K25565" s="293"/>
      <c r="M25565" s="290"/>
    </row>
    <row r="25566" spans="11:13" x14ac:dyDescent="0.35">
      <c r="K25566" s="293"/>
      <c r="M25566" s="290"/>
    </row>
    <row r="25567" spans="11:13" x14ac:dyDescent="0.35">
      <c r="K25567" s="293"/>
      <c r="M25567" s="290"/>
    </row>
    <row r="25568" spans="11:13" x14ac:dyDescent="0.35">
      <c r="K25568" s="293"/>
      <c r="M25568" s="290"/>
    </row>
    <row r="25569" spans="11:13" x14ac:dyDescent="0.35">
      <c r="K25569" s="293"/>
      <c r="M25569" s="290"/>
    </row>
    <row r="25570" spans="11:13" x14ac:dyDescent="0.35">
      <c r="K25570" s="293"/>
      <c r="M25570" s="290"/>
    </row>
    <row r="25571" spans="11:13" x14ac:dyDescent="0.35">
      <c r="K25571" s="293"/>
      <c r="M25571" s="290"/>
    </row>
    <row r="25572" spans="11:13" x14ac:dyDescent="0.35">
      <c r="K25572" s="293"/>
      <c r="M25572" s="290"/>
    </row>
    <row r="25573" spans="11:13" x14ac:dyDescent="0.35">
      <c r="K25573" s="293"/>
      <c r="M25573" s="290"/>
    </row>
    <row r="25574" spans="11:13" x14ac:dyDescent="0.35">
      <c r="K25574" s="293"/>
      <c r="M25574" s="290"/>
    </row>
    <row r="25575" spans="11:13" x14ac:dyDescent="0.35">
      <c r="K25575" s="293"/>
      <c r="M25575" s="290"/>
    </row>
    <row r="25576" spans="11:13" x14ac:dyDescent="0.35">
      <c r="K25576" s="293"/>
      <c r="M25576" s="290"/>
    </row>
    <row r="25577" spans="11:13" x14ac:dyDescent="0.35">
      <c r="K25577" s="293"/>
      <c r="M25577" s="290"/>
    </row>
    <row r="25578" spans="11:13" x14ac:dyDescent="0.35">
      <c r="K25578" s="293"/>
      <c r="M25578" s="290"/>
    </row>
    <row r="25579" spans="11:13" x14ac:dyDescent="0.35">
      <c r="K25579" s="293"/>
      <c r="M25579" s="290"/>
    </row>
    <row r="25580" spans="11:13" x14ac:dyDescent="0.35">
      <c r="K25580" s="293"/>
      <c r="M25580" s="290"/>
    </row>
    <row r="25581" spans="11:13" x14ac:dyDescent="0.35">
      <c r="K25581" s="293"/>
      <c r="M25581" s="290"/>
    </row>
    <row r="25582" spans="11:13" x14ac:dyDescent="0.35">
      <c r="K25582" s="293"/>
      <c r="M25582" s="290"/>
    </row>
    <row r="25583" spans="11:13" x14ac:dyDescent="0.35">
      <c r="K25583" s="293"/>
      <c r="M25583" s="290"/>
    </row>
    <row r="25584" spans="11:13" x14ac:dyDescent="0.35">
      <c r="K25584" s="293"/>
      <c r="M25584" s="290"/>
    </row>
    <row r="25585" spans="11:13" x14ac:dyDescent="0.35">
      <c r="K25585" s="293"/>
      <c r="M25585" s="290"/>
    </row>
    <row r="25586" spans="11:13" x14ac:dyDescent="0.35">
      <c r="K25586" s="293"/>
      <c r="M25586" s="290"/>
    </row>
    <row r="25587" spans="11:13" x14ac:dyDescent="0.35">
      <c r="K25587" s="293"/>
      <c r="M25587" s="290"/>
    </row>
    <row r="25588" spans="11:13" x14ac:dyDescent="0.35">
      <c r="K25588" s="293"/>
      <c r="M25588" s="290"/>
    </row>
    <row r="25589" spans="11:13" x14ac:dyDescent="0.35">
      <c r="K25589" s="293"/>
      <c r="M25589" s="290"/>
    </row>
    <row r="25590" spans="11:13" x14ac:dyDescent="0.35">
      <c r="K25590" s="293"/>
      <c r="M25590" s="290"/>
    </row>
    <row r="25591" spans="11:13" x14ac:dyDescent="0.35">
      <c r="K25591" s="293"/>
      <c r="M25591" s="290"/>
    </row>
    <row r="25592" spans="11:13" x14ac:dyDescent="0.35">
      <c r="K25592" s="293"/>
      <c r="M25592" s="290"/>
    </row>
    <row r="25593" spans="11:13" x14ac:dyDescent="0.35">
      <c r="K25593" s="293"/>
      <c r="M25593" s="290"/>
    </row>
    <row r="25594" spans="11:13" x14ac:dyDescent="0.35">
      <c r="K25594" s="293"/>
      <c r="M25594" s="290"/>
    </row>
    <row r="25595" spans="11:13" x14ac:dyDescent="0.35">
      <c r="K25595" s="293"/>
      <c r="M25595" s="290"/>
    </row>
    <row r="25596" spans="11:13" x14ac:dyDescent="0.35">
      <c r="K25596" s="293"/>
      <c r="M25596" s="290"/>
    </row>
    <row r="25597" spans="11:13" x14ac:dyDescent="0.35">
      <c r="K25597" s="293"/>
      <c r="M25597" s="290"/>
    </row>
    <row r="25598" spans="11:13" x14ac:dyDescent="0.35">
      <c r="K25598" s="293"/>
      <c r="M25598" s="290"/>
    </row>
    <row r="25599" spans="11:13" x14ac:dyDescent="0.35">
      <c r="K25599" s="293"/>
      <c r="M25599" s="290"/>
    </row>
    <row r="25600" spans="11:13" x14ac:dyDescent="0.35">
      <c r="K25600" s="293"/>
      <c r="M25600" s="290"/>
    </row>
    <row r="25601" spans="11:13" x14ac:dyDescent="0.35">
      <c r="K25601" s="293"/>
      <c r="M25601" s="290"/>
    </row>
    <row r="25602" spans="11:13" x14ac:dyDescent="0.35">
      <c r="K25602" s="293"/>
      <c r="M25602" s="290"/>
    </row>
    <row r="25603" spans="11:13" x14ac:dyDescent="0.35">
      <c r="K25603" s="293"/>
      <c r="M25603" s="290"/>
    </row>
    <row r="25604" spans="11:13" x14ac:dyDescent="0.35">
      <c r="K25604" s="293"/>
      <c r="M25604" s="290"/>
    </row>
    <row r="25605" spans="11:13" x14ac:dyDescent="0.35">
      <c r="K25605" s="293"/>
      <c r="M25605" s="290"/>
    </row>
    <row r="25606" spans="11:13" x14ac:dyDescent="0.35">
      <c r="K25606" s="293"/>
      <c r="M25606" s="290"/>
    </row>
    <row r="25607" spans="11:13" x14ac:dyDescent="0.35">
      <c r="K25607" s="293"/>
      <c r="M25607" s="290"/>
    </row>
    <row r="25608" spans="11:13" x14ac:dyDescent="0.35">
      <c r="K25608" s="293"/>
      <c r="M25608" s="290"/>
    </row>
    <row r="25609" spans="11:13" x14ac:dyDescent="0.35">
      <c r="K25609" s="293"/>
      <c r="M25609" s="290"/>
    </row>
    <row r="25610" spans="11:13" x14ac:dyDescent="0.35">
      <c r="K25610" s="293"/>
      <c r="M25610" s="290"/>
    </row>
    <row r="25611" spans="11:13" x14ac:dyDescent="0.35">
      <c r="K25611" s="293"/>
      <c r="M25611" s="290"/>
    </row>
    <row r="25612" spans="11:13" x14ac:dyDescent="0.35">
      <c r="K25612" s="293"/>
      <c r="M25612" s="290"/>
    </row>
    <row r="25613" spans="11:13" x14ac:dyDescent="0.35">
      <c r="K25613" s="293"/>
      <c r="M25613" s="290"/>
    </row>
    <row r="25614" spans="11:13" x14ac:dyDescent="0.35">
      <c r="K25614" s="293"/>
      <c r="M25614" s="290"/>
    </row>
    <row r="25615" spans="11:13" x14ac:dyDescent="0.35">
      <c r="K25615" s="293"/>
      <c r="M25615" s="290"/>
    </row>
    <row r="25616" spans="11:13" x14ac:dyDescent="0.35">
      <c r="K25616" s="293"/>
      <c r="M25616" s="290"/>
    </row>
    <row r="25617" spans="11:13" x14ac:dyDescent="0.35">
      <c r="K25617" s="293"/>
      <c r="M25617" s="290"/>
    </row>
    <row r="25618" spans="11:13" x14ac:dyDescent="0.35">
      <c r="K25618" s="293"/>
      <c r="M25618" s="290"/>
    </row>
    <row r="25619" spans="11:13" x14ac:dyDescent="0.35">
      <c r="K25619" s="293"/>
      <c r="M25619" s="290"/>
    </row>
    <row r="25620" spans="11:13" x14ac:dyDescent="0.35">
      <c r="K25620" s="293"/>
      <c r="M25620" s="290"/>
    </row>
    <row r="25621" spans="11:13" x14ac:dyDescent="0.35">
      <c r="K25621" s="293"/>
      <c r="M25621" s="290"/>
    </row>
    <row r="25622" spans="11:13" x14ac:dyDescent="0.35">
      <c r="K25622" s="293"/>
      <c r="M25622" s="290"/>
    </row>
    <row r="25623" spans="11:13" x14ac:dyDescent="0.35">
      <c r="K25623" s="293"/>
      <c r="M25623" s="290"/>
    </row>
    <row r="25624" spans="11:13" x14ac:dyDescent="0.35">
      <c r="K25624" s="293"/>
      <c r="M25624" s="290"/>
    </row>
    <row r="25625" spans="11:13" x14ac:dyDescent="0.35">
      <c r="K25625" s="293"/>
      <c r="M25625" s="290"/>
    </row>
    <row r="25626" spans="11:13" x14ac:dyDescent="0.35">
      <c r="K25626" s="293"/>
      <c r="M25626" s="290"/>
    </row>
    <row r="25627" spans="11:13" x14ac:dyDescent="0.35">
      <c r="K25627" s="293"/>
      <c r="M25627" s="290"/>
    </row>
    <row r="25628" spans="11:13" x14ac:dyDescent="0.35">
      <c r="K25628" s="293"/>
      <c r="M25628" s="290"/>
    </row>
    <row r="25629" spans="11:13" x14ac:dyDescent="0.35">
      <c r="K25629" s="293"/>
      <c r="M25629" s="290"/>
    </row>
    <row r="25630" spans="11:13" x14ac:dyDescent="0.35">
      <c r="K25630" s="293"/>
      <c r="M25630" s="290"/>
    </row>
    <row r="25631" spans="11:13" x14ac:dyDescent="0.35">
      <c r="K25631" s="293"/>
      <c r="M25631" s="290"/>
    </row>
    <row r="25632" spans="11:13" x14ac:dyDescent="0.35">
      <c r="K25632" s="293"/>
      <c r="M25632" s="290"/>
    </row>
    <row r="25633" spans="11:13" x14ac:dyDescent="0.35">
      <c r="K25633" s="293"/>
      <c r="M25633" s="290"/>
    </row>
    <row r="25634" spans="11:13" x14ac:dyDescent="0.35">
      <c r="K25634" s="293"/>
      <c r="M25634" s="290"/>
    </row>
    <row r="25635" spans="11:13" x14ac:dyDescent="0.35">
      <c r="K25635" s="293"/>
      <c r="M25635" s="290"/>
    </row>
    <row r="25636" spans="11:13" x14ac:dyDescent="0.35">
      <c r="K25636" s="293"/>
      <c r="M25636" s="290"/>
    </row>
    <row r="25637" spans="11:13" x14ac:dyDescent="0.35">
      <c r="K25637" s="293"/>
      <c r="M25637" s="290"/>
    </row>
    <row r="25638" spans="11:13" x14ac:dyDescent="0.35">
      <c r="K25638" s="293"/>
      <c r="M25638" s="290"/>
    </row>
    <row r="25639" spans="11:13" x14ac:dyDescent="0.35">
      <c r="K25639" s="293"/>
      <c r="M25639" s="290"/>
    </row>
    <row r="25640" spans="11:13" x14ac:dyDescent="0.35">
      <c r="K25640" s="293"/>
      <c r="M25640" s="290"/>
    </row>
    <row r="25641" spans="11:13" x14ac:dyDescent="0.35">
      <c r="K25641" s="293"/>
      <c r="M25641" s="290"/>
    </row>
    <row r="25642" spans="11:13" x14ac:dyDescent="0.35">
      <c r="K25642" s="293"/>
      <c r="M25642" s="290"/>
    </row>
    <row r="25643" spans="11:13" x14ac:dyDescent="0.35">
      <c r="K25643" s="293"/>
      <c r="M25643" s="290"/>
    </row>
    <row r="25644" spans="11:13" x14ac:dyDescent="0.35">
      <c r="K25644" s="293"/>
      <c r="M25644" s="290"/>
    </row>
    <row r="25645" spans="11:13" x14ac:dyDescent="0.35">
      <c r="K25645" s="293"/>
      <c r="M25645" s="290"/>
    </row>
    <row r="25646" spans="11:13" x14ac:dyDescent="0.35">
      <c r="K25646" s="293"/>
      <c r="M25646" s="290"/>
    </row>
    <row r="25647" spans="11:13" x14ac:dyDescent="0.35">
      <c r="K25647" s="293"/>
      <c r="M25647" s="290"/>
    </row>
    <row r="25648" spans="11:13" x14ac:dyDescent="0.35">
      <c r="K25648" s="293"/>
      <c r="M25648" s="290"/>
    </row>
    <row r="25649" spans="11:13" x14ac:dyDescent="0.35">
      <c r="K25649" s="293"/>
      <c r="M25649" s="290"/>
    </row>
    <row r="25650" spans="11:13" x14ac:dyDescent="0.35">
      <c r="K25650" s="293"/>
      <c r="M25650" s="290"/>
    </row>
    <row r="25651" spans="11:13" x14ac:dyDescent="0.35">
      <c r="K25651" s="293"/>
      <c r="M25651" s="290"/>
    </row>
    <row r="25652" spans="11:13" x14ac:dyDescent="0.35">
      <c r="K25652" s="293"/>
      <c r="M25652" s="290"/>
    </row>
    <row r="25653" spans="11:13" x14ac:dyDescent="0.35">
      <c r="K25653" s="293"/>
      <c r="M25653" s="290"/>
    </row>
    <row r="25654" spans="11:13" x14ac:dyDescent="0.35">
      <c r="K25654" s="293"/>
      <c r="M25654" s="290"/>
    </row>
    <row r="25655" spans="11:13" x14ac:dyDescent="0.35">
      <c r="K25655" s="293"/>
      <c r="M25655" s="290"/>
    </row>
    <row r="25656" spans="11:13" x14ac:dyDescent="0.35">
      <c r="K25656" s="293"/>
      <c r="M25656" s="290"/>
    </row>
    <row r="25657" spans="11:13" x14ac:dyDescent="0.35">
      <c r="K25657" s="293"/>
      <c r="M25657" s="290"/>
    </row>
    <row r="25658" spans="11:13" x14ac:dyDescent="0.35">
      <c r="K25658" s="293"/>
      <c r="M25658" s="290"/>
    </row>
    <row r="25659" spans="11:13" x14ac:dyDescent="0.35">
      <c r="K25659" s="293"/>
      <c r="M25659" s="290"/>
    </row>
    <row r="25660" spans="11:13" x14ac:dyDescent="0.35">
      <c r="K25660" s="293"/>
      <c r="M25660" s="290"/>
    </row>
    <row r="25661" spans="11:13" x14ac:dyDescent="0.35">
      <c r="K25661" s="293"/>
      <c r="M25661" s="290"/>
    </row>
    <row r="25662" spans="11:13" x14ac:dyDescent="0.35">
      <c r="K25662" s="293"/>
      <c r="M25662" s="290"/>
    </row>
    <row r="25663" spans="11:13" x14ac:dyDescent="0.35">
      <c r="K25663" s="293"/>
      <c r="M25663" s="290"/>
    </row>
    <row r="25664" spans="11:13" x14ac:dyDescent="0.35">
      <c r="K25664" s="293"/>
      <c r="M25664" s="290"/>
    </row>
    <row r="25665" spans="11:13" x14ac:dyDescent="0.35">
      <c r="K25665" s="293"/>
      <c r="M25665" s="290"/>
    </row>
    <row r="25666" spans="11:13" x14ac:dyDescent="0.35">
      <c r="K25666" s="293"/>
      <c r="M25666" s="290"/>
    </row>
    <row r="25667" spans="11:13" x14ac:dyDescent="0.35">
      <c r="K25667" s="293"/>
      <c r="M25667" s="290"/>
    </row>
    <row r="25668" spans="11:13" x14ac:dyDescent="0.35">
      <c r="K25668" s="293"/>
      <c r="M25668" s="290"/>
    </row>
    <row r="25669" spans="11:13" x14ac:dyDescent="0.35">
      <c r="K25669" s="293"/>
      <c r="M25669" s="290"/>
    </row>
    <row r="25670" spans="11:13" x14ac:dyDescent="0.35">
      <c r="K25670" s="293"/>
      <c r="M25670" s="290"/>
    </row>
    <row r="25671" spans="11:13" x14ac:dyDescent="0.35">
      <c r="K25671" s="293"/>
      <c r="M25671" s="290"/>
    </row>
    <row r="25672" spans="11:13" x14ac:dyDescent="0.35">
      <c r="K25672" s="293"/>
      <c r="M25672" s="290"/>
    </row>
    <row r="25673" spans="11:13" x14ac:dyDescent="0.35">
      <c r="K25673" s="293"/>
      <c r="M25673" s="290"/>
    </row>
    <row r="25674" spans="11:13" x14ac:dyDescent="0.35">
      <c r="K25674" s="293"/>
      <c r="M25674" s="290"/>
    </row>
    <row r="25675" spans="11:13" x14ac:dyDescent="0.35">
      <c r="K25675" s="293"/>
      <c r="M25675" s="290"/>
    </row>
    <row r="25676" spans="11:13" x14ac:dyDescent="0.35">
      <c r="K25676" s="293"/>
      <c r="M25676" s="290"/>
    </row>
    <row r="25677" spans="11:13" x14ac:dyDescent="0.35">
      <c r="K25677" s="293"/>
      <c r="M25677" s="290"/>
    </row>
    <row r="25678" spans="11:13" x14ac:dyDescent="0.35">
      <c r="K25678" s="293"/>
      <c r="M25678" s="290"/>
    </row>
    <row r="25679" spans="11:13" x14ac:dyDescent="0.35">
      <c r="K25679" s="293"/>
      <c r="M25679" s="290"/>
    </row>
    <row r="25680" spans="11:13" x14ac:dyDescent="0.35">
      <c r="K25680" s="293"/>
      <c r="M25680" s="290"/>
    </row>
    <row r="25681" spans="11:13" x14ac:dyDescent="0.35">
      <c r="K25681" s="293"/>
      <c r="M25681" s="290"/>
    </row>
    <row r="25682" spans="11:13" x14ac:dyDescent="0.35">
      <c r="K25682" s="293"/>
      <c r="M25682" s="290"/>
    </row>
    <row r="25683" spans="11:13" x14ac:dyDescent="0.35">
      <c r="K25683" s="293"/>
      <c r="M25683" s="290"/>
    </row>
    <row r="25684" spans="11:13" x14ac:dyDescent="0.35">
      <c r="K25684" s="293"/>
      <c r="M25684" s="290"/>
    </row>
    <row r="25685" spans="11:13" x14ac:dyDescent="0.35">
      <c r="K25685" s="293"/>
      <c r="M25685" s="290"/>
    </row>
    <row r="25686" spans="11:13" x14ac:dyDescent="0.35">
      <c r="K25686" s="293"/>
      <c r="M25686" s="290"/>
    </row>
    <row r="25687" spans="11:13" x14ac:dyDescent="0.35">
      <c r="K25687" s="293"/>
      <c r="M25687" s="290"/>
    </row>
    <row r="25688" spans="11:13" x14ac:dyDescent="0.35">
      <c r="K25688" s="293"/>
      <c r="M25688" s="290"/>
    </row>
    <row r="25689" spans="11:13" x14ac:dyDescent="0.35">
      <c r="K25689" s="293"/>
      <c r="M25689" s="290"/>
    </row>
    <row r="25690" spans="11:13" x14ac:dyDescent="0.35">
      <c r="K25690" s="293"/>
      <c r="M25690" s="290"/>
    </row>
    <row r="25691" spans="11:13" x14ac:dyDescent="0.35">
      <c r="K25691" s="293"/>
      <c r="M25691" s="290"/>
    </row>
    <row r="25692" spans="11:13" x14ac:dyDescent="0.35">
      <c r="K25692" s="293"/>
      <c r="M25692" s="290"/>
    </row>
    <row r="25693" spans="11:13" x14ac:dyDescent="0.35">
      <c r="K25693" s="293"/>
      <c r="M25693" s="290"/>
    </row>
    <row r="25694" spans="11:13" x14ac:dyDescent="0.35">
      <c r="K25694" s="293"/>
      <c r="M25694" s="290"/>
    </row>
    <row r="25695" spans="11:13" x14ac:dyDescent="0.35">
      <c r="K25695" s="293"/>
      <c r="M25695" s="290"/>
    </row>
    <row r="25696" spans="11:13" x14ac:dyDescent="0.35">
      <c r="K25696" s="293"/>
      <c r="M25696" s="290"/>
    </row>
    <row r="25697" spans="11:13" x14ac:dyDescent="0.35">
      <c r="K25697" s="293"/>
      <c r="M25697" s="290"/>
    </row>
    <row r="25698" spans="11:13" x14ac:dyDescent="0.35">
      <c r="K25698" s="293"/>
      <c r="M25698" s="290"/>
    </row>
    <row r="25699" spans="11:13" x14ac:dyDescent="0.35">
      <c r="K25699" s="293"/>
      <c r="M25699" s="290"/>
    </row>
    <row r="25700" spans="11:13" x14ac:dyDescent="0.35">
      <c r="K25700" s="293"/>
      <c r="M25700" s="290"/>
    </row>
    <row r="25701" spans="11:13" x14ac:dyDescent="0.35">
      <c r="K25701" s="293"/>
      <c r="M25701" s="290"/>
    </row>
    <row r="25702" spans="11:13" x14ac:dyDescent="0.35">
      <c r="K25702" s="293"/>
      <c r="M25702" s="290"/>
    </row>
    <row r="25703" spans="11:13" x14ac:dyDescent="0.35">
      <c r="K25703" s="293"/>
      <c r="M25703" s="290"/>
    </row>
    <row r="25704" spans="11:13" x14ac:dyDescent="0.35">
      <c r="K25704" s="293"/>
      <c r="M25704" s="290"/>
    </row>
    <row r="25705" spans="11:13" x14ac:dyDescent="0.35">
      <c r="K25705" s="293"/>
      <c r="M25705" s="290"/>
    </row>
    <row r="25706" spans="11:13" x14ac:dyDescent="0.35">
      <c r="K25706" s="293"/>
      <c r="M25706" s="290"/>
    </row>
    <row r="25707" spans="11:13" x14ac:dyDescent="0.35">
      <c r="K25707" s="293"/>
      <c r="M25707" s="290"/>
    </row>
    <row r="25708" spans="11:13" x14ac:dyDescent="0.35">
      <c r="K25708" s="293"/>
      <c r="M25708" s="290"/>
    </row>
    <row r="25709" spans="11:13" x14ac:dyDescent="0.35">
      <c r="K25709" s="293"/>
      <c r="M25709" s="290"/>
    </row>
    <row r="25710" spans="11:13" x14ac:dyDescent="0.35">
      <c r="K25710" s="293"/>
      <c r="M25710" s="290"/>
    </row>
    <row r="25711" spans="11:13" x14ac:dyDescent="0.35">
      <c r="K25711" s="293"/>
      <c r="M25711" s="290"/>
    </row>
    <row r="25712" spans="11:13" x14ac:dyDescent="0.35">
      <c r="K25712" s="293"/>
      <c r="M25712" s="290"/>
    </row>
    <row r="25713" spans="11:13" x14ac:dyDescent="0.35">
      <c r="K25713" s="293"/>
      <c r="M25713" s="290"/>
    </row>
    <row r="25714" spans="11:13" x14ac:dyDescent="0.35">
      <c r="K25714" s="293"/>
      <c r="M25714" s="290"/>
    </row>
    <row r="25715" spans="11:13" x14ac:dyDescent="0.35">
      <c r="K25715" s="293"/>
      <c r="M25715" s="290"/>
    </row>
    <row r="25716" spans="11:13" x14ac:dyDescent="0.35">
      <c r="K25716" s="293"/>
      <c r="M25716" s="290"/>
    </row>
    <row r="25717" spans="11:13" x14ac:dyDescent="0.35">
      <c r="K25717" s="293"/>
      <c r="M25717" s="290"/>
    </row>
    <row r="25718" spans="11:13" x14ac:dyDescent="0.35">
      <c r="K25718" s="293"/>
      <c r="M25718" s="290"/>
    </row>
    <row r="25719" spans="11:13" x14ac:dyDescent="0.35">
      <c r="K25719" s="293"/>
      <c r="M25719" s="290"/>
    </row>
    <row r="25720" spans="11:13" x14ac:dyDescent="0.35">
      <c r="K25720" s="293"/>
      <c r="M25720" s="290"/>
    </row>
    <row r="25721" spans="11:13" x14ac:dyDescent="0.35">
      <c r="K25721" s="293"/>
      <c r="M25721" s="290"/>
    </row>
    <row r="25722" spans="11:13" x14ac:dyDescent="0.35">
      <c r="K25722" s="293"/>
      <c r="M25722" s="290"/>
    </row>
    <row r="25723" spans="11:13" x14ac:dyDescent="0.35">
      <c r="K25723" s="293"/>
      <c r="M25723" s="290"/>
    </row>
    <row r="25724" spans="11:13" x14ac:dyDescent="0.35">
      <c r="K25724" s="293"/>
      <c r="M25724" s="290"/>
    </row>
    <row r="25725" spans="11:13" x14ac:dyDescent="0.35">
      <c r="K25725" s="293"/>
      <c r="M25725" s="290"/>
    </row>
    <row r="25726" spans="11:13" x14ac:dyDescent="0.35">
      <c r="K25726" s="293"/>
      <c r="M25726" s="290"/>
    </row>
    <row r="25727" spans="11:13" x14ac:dyDescent="0.35">
      <c r="K25727" s="293"/>
      <c r="M25727" s="290"/>
    </row>
    <row r="25728" spans="11:13" x14ac:dyDescent="0.35">
      <c r="K25728" s="293"/>
      <c r="M25728" s="290"/>
    </row>
    <row r="25729" spans="11:13" x14ac:dyDescent="0.35">
      <c r="K25729" s="293"/>
      <c r="M25729" s="290"/>
    </row>
    <row r="25730" spans="11:13" x14ac:dyDescent="0.35">
      <c r="K25730" s="293"/>
      <c r="M25730" s="290"/>
    </row>
    <row r="25731" spans="11:13" x14ac:dyDescent="0.35">
      <c r="K25731" s="293"/>
      <c r="M25731" s="290"/>
    </row>
    <row r="25732" spans="11:13" x14ac:dyDescent="0.35">
      <c r="K25732" s="293"/>
      <c r="M25732" s="290"/>
    </row>
    <row r="25733" spans="11:13" x14ac:dyDescent="0.35">
      <c r="K25733" s="293"/>
      <c r="M25733" s="290"/>
    </row>
    <row r="25734" spans="11:13" x14ac:dyDescent="0.35">
      <c r="K25734" s="293"/>
      <c r="M25734" s="290"/>
    </row>
    <row r="25735" spans="11:13" x14ac:dyDescent="0.35">
      <c r="K25735" s="293"/>
      <c r="M25735" s="290"/>
    </row>
    <row r="25736" spans="11:13" x14ac:dyDescent="0.35">
      <c r="K25736" s="293"/>
      <c r="M25736" s="290"/>
    </row>
    <row r="25737" spans="11:13" x14ac:dyDescent="0.35">
      <c r="K25737" s="293"/>
      <c r="M25737" s="290"/>
    </row>
    <row r="25738" spans="11:13" x14ac:dyDescent="0.35">
      <c r="K25738" s="293"/>
      <c r="M25738" s="290"/>
    </row>
    <row r="25739" spans="11:13" x14ac:dyDescent="0.35">
      <c r="K25739" s="293"/>
      <c r="M25739" s="290"/>
    </row>
    <row r="25740" spans="11:13" x14ac:dyDescent="0.35">
      <c r="K25740" s="293"/>
      <c r="M25740" s="290"/>
    </row>
    <row r="25741" spans="11:13" x14ac:dyDescent="0.35">
      <c r="K25741" s="293"/>
      <c r="M25741" s="290"/>
    </row>
    <row r="25742" spans="11:13" x14ac:dyDescent="0.35">
      <c r="K25742" s="293"/>
      <c r="M25742" s="290"/>
    </row>
    <row r="25743" spans="11:13" x14ac:dyDescent="0.35">
      <c r="K25743" s="293"/>
      <c r="M25743" s="290"/>
    </row>
    <row r="25744" spans="11:13" x14ac:dyDescent="0.35">
      <c r="K25744" s="293"/>
      <c r="M25744" s="290"/>
    </row>
    <row r="25745" spans="11:13" x14ac:dyDescent="0.35">
      <c r="K25745" s="293"/>
      <c r="M25745" s="290"/>
    </row>
    <row r="25746" spans="11:13" x14ac:dyDescent="0.35">
      <c r="K25746" s="293"/>
      <c r="M25746" s="290"/>
    </row>
    <row r="25747" spans="11:13" x14ac:dyDescent="0.35">
      <c r="K25747" s="293"/>
      <c r="M25747" s="290"/>
    </row>
    <row r="25748" spans="11:13" x14ac:dyDescent="0.35">
      <c r="K25748" s="293"/>
      <c r="M25748" s="290"/>
    </row>
    <row r="25749" spans="11:13" x14ac:dyDescent="0.35">
      <c r="K25749" s="293"/>
      <c r="M25749" s="290"/>
    </row>
    <row r="25750" spans="11:13" x14ac:dyDescent="0.35">
      <c r="K25750" s="293"/>
      <c r="M25750" s="290"/>
    </row>
    <row r="25751" spans="11:13" x14ac:dyDescent="0.35">
      <c r="K25751" s="293"/>
      <c r="M25751" s="290"/>
    </row>
    <row r="25752" spans="11:13" x14ac:dyDescent="0.35">
      <c r="K25752" s="293"/>
      <c r="M25752" s="290"/>
    </row>
    <row r="25753" spans="11:13" x14ac:dyDescent="0.35">
      <c r="K25753" s="293"/>
      <c r="M25753" s="290"/>
    </row>
    <row r="25754" spans="11:13" x14ac:dyDescent="0.35">
      <c r="K25754" s="293"/>
      <c r="M25754" s="290"/>
    </row>
    <row r="25755" spans="11:13" x14ac:dyDescent="0.35">
      <c r="K25755" s="293"/>
      <c r="M25755" s="290"/>
    </row>
    <row r="25756" spans="11:13" x14ac:dyDescent="0.35">
      <c r="K25756" s="293"/>
      <c r="M25756" s="290"/>
    </row>
    <row r="25757" spans="11:13" x14ac:dyDescent="0.35">
      <c r="K25757" s="293"/>
      <c r="M25757" s="290"/>
    </row>
    <row r="25758" spans="11:13" x14ac:dyDescent="0.35">
      <c r="K25758" s="293"/>
      <c r="M25758" s="290"/>
    </row>
    <row r="25759" spans="11:13" x14ac:dyDescent="0.35">
      <c r="K25759" s="293"/>
      <c r="M25759" s="290"/>
    </row>
    <row r="25760" spans="11:13" x14ac:dyDescent="0.35">
      <c r="K25760" s="293"/>
      <c r="M25760" s="290"/>
    </row>
    <row r="25761" spans="11:13" x14ac:dyDescent="0.35">
      <c r="K25761" s="293"/>
      <c r="M25761" s="290"/>
    </row>
    <row r="25762" spans="11:13" x14ac:dyDescent="0.35">
      <c r="K25762" s="293"/>
      <c r="M25762" s="290"/>
    </row>
    <row r="25763" spans="11:13" x14ac:dyDescent="0.35">
      <c r="K25763" s="293"/>
      <c r="M25763" s="290"/>
    </row>
    <row r="25764" spans="11:13" x14ac:dyDescent="0.35">
      <c r="K25764" s="293"/>
      <c r="M25764" s="290"/>
    </row>
    <row r="25765" spans="11:13" x14ac:dyDescent="0.35">
      <c r="K25765" s="293"/>
      <c r="M25765" s="290"/>
    </row>
    <row r="25766" spans="11:13" x14ac:dyDescent="0.35">
      <c r="K25766" s="293"/>
      <c r="M25766" s="290"/>
    </row>
    <row r="25767" spans="11:13" x14ac:dyDescent="0.35">
      <c r="K25767" s="293"/>
      <c r="M25767" s="290"/>
    </row>
    <row r="25768" spans="11:13" x14ac:dyDescent="0.35">
      <c r="K25768" s="293"/>
      <c r="M25768" s="290"/>
    </row>
    <row r="25769" spans="11:13" x14ac:dyDescent="0.35">
      <c r="K25769" s="293"/>
      <c r="M25769" s="290"/>
    </row>
    <row r="25770" spans="11:13" x14ac:dyDescent="0.35">
      <c r="K25770" s="293"/>
      <c r="M25770" s="290"/>
    </row>
    <row r="25771" spans="11:13" x14ac:dyDescent="0.35">
      <c r="K25771" s="293"/>
      <c r="M25771" s="290"/>
    </row>
    <row r="25772" spans="11:13" x14ac:dyDescent="0.35">
      <c r="K25772" s="293"/>
      <c r="M25772" s="290"/>
    </row>
    <row r="25773" spans="11:13" x14ac:dyDescent="0.35">
      <c r="K25773" s="293"/>
      <c r="M25773" s="290"/>
    </row>
    <row r="25774" spans="11:13" x14ac:dyDescent="0.35">
      <c r="K25774" s="293"/>
      <c r="M25774" s="290"/>
    </row>
    <row r="25775" spans="11:13" x14ac:dyDescent="0.35">
      <c r="K25775" s="293"/>
      <c r="M25775" s="290"/>
    </row>
    <row r="25776" spans="11:13" x14ac:dyDescent="0.35">
      <c r="K25776" s="293"/>
      <c r="M25776" s="290"/>
    </row>
    <row r="25777" spans="11:13" x14ac:dyDescent="0.35">
      <c r="K25777" s="293"/>
      <c r="M25777" s="290"/>
    </row>
    <row r="25778" spans="11:13" x14ac:dyDescent="0.35">
      <c r="K25778" s="293"/>
      <c r="M25778" s="290"/>
    </row>
    <row r="25779" spans="11:13" x14ac:dyDescent="0.35">
      <c r="K25779" s="293"/>
      <c r="M25779" s="290"/>
    </row>
    <row r="25780" spans="11:13" x14ac:dyDescent="0.35">
      <c r="K25780" s="293"/>
      <c r="M25780" s="290"/>
    </row>
    <row r="25781" spans="11:13" x14ac:dyDescent="0.35">
      <c r="K25781" s="293"/>
      <c r="M25781" s="290"/>
    </row>
    <row r="25782" spans="11:13" x14ac:dyDescent="0.35">
      <c r="K25782" s="293"/>
      <c r="M25782" s="290"/>
    </row>
    <row r="25783" spans="11:13" x14ac:dyDescent="0.35">
      <c r="K25783" s="293"/>
      <c r="M25783" s="290"/>
    </row>
    <row r="25784" spans="11:13" x14ac:dyDescent="0.35">
      <c r="K25784" s="293"/>
      <c r="M25784" s="290"/>
    </row>
    <row r="25785" spans="11:13" x14ac:dyDescent="0.35">
      <c r="K25785" s="293"/>
      <c r="M25785" s="290"/>
    </row>
    <row r="25786" spans="11:13" x14ac:dyDescent="0.35">
      <c r="K25786" s="293"/>
      <c r="M25786" s="290"/>
    </row>
    <row r="25787" spans="11:13" x14ac:dyDescent="0.35">
      <c r="K25787" s="293"/>
      <c r="M25787" s="290"/>
    </row>
    <row r="25788" spans="11:13" x14ac:dyDescent="0.35">
      <c r="K25788" s="293"/>
      <c r="M25788" s="290"/>
    </row>
    <row r="25789" spans="11:13" x14ac:dyDescent="0.35">
      <c r="K25789" s="293"/>
      <c r="M25789" s="290"/>
    </row>
    <row r="25790" spans="11:13" x14ac:dyDescent="0.35">
      <c r="K25790" s="293"/>
      <c r="M25790" s="290"/>
    </row>
    <row r="25791" spans="11:13" x14ac:dyDescent="0.35">
      <c r="K25791" s="293"/>
      <c r="M25791" s="290"/>
    </row>
    <row r="25792" spans="11:13" x14ac:dyDescent="0.35">
      <c r="K25792" s="293"/>
      <c r="M25792" s="290"/>
    </row>
    <row r="25793" spans="11:13" x14ac:dyDescent="0.35">
      <c r="K25793" s="293"/>
      <c r="M25793" s="290"/>
    </row>
    <row r="25794" spans="11:13" x14ac:dyDescent="0.35">
      <c r="K25794" s="293"/>
      <c r="M25794" s="290"/>
    </row>
    <row r="25795" spans="11:13" x14ac:dyDescent="0.35">
      <c r="K25795" s="293"/>
      <c r="M25795" s="290"/>
    </row>
    <row r="25796" spans="11:13" x14ac:dyDescent="0.35">
      <c r="K25796" s="293"/>
      <c r="M25796" s="290"/>
    </row>
    <row r="25797" spans="11:13" x14ac:dyDescent="0.35">
      <c r="K25797" s="293"/>
      <c r="M25797" s="290"/>
    </row>
    <row r="25798" spans="11:13" x14ac:dyDescent="0.35">
      <c r="K25798" s="293"/>
      <c r="M25798" s="290"/>
    </row>
    <row r="25799" spans="11:13" x14ac:dyDescent="0.35">
      <c r="K25799" s="293"/>
      <c r="M25799" s="290"/>
    </row>
    <row r="25800" spans="11:13" x14ac:dyDescent="0.35">
      <c r="K25800" s="293"/>
      <c r="M25800" s="290"/>
    </row>
    <row r="25801" spans="11:13" x14ac:dyDescent="0.35">
      <c r="K25801" s="293"/>
      <c r="M25801" s="290"/>
    </row>
    <row r="25802" spans="11:13" x14ac:dyDescent="0.35">
      <c r="K25802" s="293"/>
      <c r="M25802" s="290"/>
    </row>
    <row r="25803" spans="11:13" x14ac:dyDescent="0.35">
      <c r="K25803" s="293"/>
      <c r="M25803" s="290"/>
    </row>
    <row r="25804" spans="11:13" x14ac:dyDescent="0.35">
      <c r="K25804" s="293"/>
      <c r="M25804" s="290"/>
    </row>
    <row r="25805" spans="11:13" x14ac:dyDescent="0.35">
      <c r="K25805" s="293"/>
      <c r="M25805" s="290"/>
    </row>
    <row r="25806" spans="11:13" x14ac:dyDescent="0.35">
      <c r="K25806" s="293"/>
      <c r="M25806" s="290"/>
    </row>
    <row r="25807" spans="11:13" x14ac:dyDescent="0.35">
      <c r="K25807" s="293"/>
      <c r="M25807" s="290"/>
    </row>
    <row r="25808" spans="11:13" x14ac:dyDescent="0.35">
      <c r="K25808" s="293"/>
      <c r="M25808" s="290"/>
    </row>
    <row r="25809" spans="11:13" x14ac:dyDescent="0.35">
      <c r="K25809" s="293"/>
      <c r="M25809" s="290"/>
    </row>
    <row r="25810" spans="11:13" x14ac:dyDescent="0.35">
      <c r="K25810" s="293"/>
      <c r="M25810" s="290"/>
    </row>
    <row r="25811" spans="11:13" x14ac:dyDescent="0.35">
      <c r="K25811" s="293"/>
      <c r="M25811" s="290"/>
    </row>
    <row r="25812" spans="11:13" x14ac:dyDescent="0.35">
      <c r="K25812" s="293"/>
      <c r="M25812" s="290"/>
    </row>
    <row r="25813" spans="11:13" x14ac:dyDescent="0.35">
      <c r="K25813" s="293"/>
      <c r="M25813" s="290"/>
    </row>
    <row r="25814" spans="11:13" x14ac:dyDescent="0.35">
      <c r="K25814" s="293"/>
      <c r="M25814" s="290"/>
    </row>
    <row r="25815" spans="11:13" x14ac:dyDescent="0.35">
      <c r="K25815" s="293"/>
      <c r="M25815" s="290"/>
    </row>
    <row r="25816" spans="11:13" x14ac:dyDescent="0.35">
      <c r="K25816" s="293"/>
      <c r="M25816" s="290"/>
    </row>
    <row r="25817" spans="11:13" x14ac:dyDescent="0.35">
      <c r="K25817" s="293"/>
      <c r="M25817" s="290"/>
    </row>
    <row r="25818" spans="11:13" x14ac:dyDescent="0.35">
      <c r="K25818" s="293"/>
      <c r="M25818" s="290"/>
    </row>
    <row r="25819" spans="11:13" x14ac:dyDescent="0.35">
      <c r="K25819" s="293"/>
      <c r="M25819" s="290"/>
    </row>
    <row r="25820" spans="11:13" x14ac:dyDescent="0.35">
      <c r="K25820" s="293"/>
      <c r="M25820" s="290"/>
    </row>
    <row r="25821" spans="11:13" x14ac:dyDescent="0.35">
      <c r="K25821" s="293"/>
      <c r="M25821" s="290"/>
    </row>
    <row r="25822" spans="11:13" x14ac:dyDescent="0.35">
      <c r="K25822" s="293"/>
      <c r="M25822" s="290"/>
    </row>
    <row r="25823" spans="11:13" x14ac:dyDescent="0.35">
      <c r="K25823" s="293"/>
      <c r="M25823" s="290"/>
    </row>
    <row r="25824" spans="11:13" x14ac:dyDescent="0.35">
      <c r="K25824" s="293"/>
      <c r="M25824" s="290"/>
    </row>
    <row r="25825" spans="11:13" x14ac:dyDescent="0.35">
      <c r="K25825" s="293"/>
      <c r="M25825" s="290"/>
    </row>
    <row r="25826" spans="11:13" x14ac:dyDescent="0.35">
      <c r="K25826" s="293"/>
      <c r="M25826" s="290"/>
    </row>
    <row r="25827" spans="11:13" x14ac:dyDescent="0.35">
      <c r="K25827" s="293"/>
      <c r="M25827" s="290"/>
    </row>
    <row r="25828" spans="11:13" x14ac:dyDescent="0.35">
      <c r="K25828" s="293"/>
      <c r="M25828" s="290"/>
    </row>
    <row r="25829" spans="11:13" x14ac:dyDescent="0.35">
      <c r="K25829" s="293"/>
      <c r="M25829" s="290"/>
    </row>
    <row r="25830" spans="11:13" x14ac:dyDescent="0.35">
      <c r="K25830" s="293"/>
      <c r="M25830" s="290"/>
    </row>
    <row r="25831" spans="11:13" x14ac:dyDescent="0.35">
      <c r="K25831" s="293"/>
      <c r="M25831" s="290"/>
    </row>
    <row r="25832" spans="11:13" x14ac:dyDescent="0.35">
      <c r="K25832" s="293"/>
      <c r="M25832" s="290"/>
    </row>
    <row r="25833" spans="11:13" x14ac:dyDescent="0.35">
      <c r="K25833" s="293"/>
      <c r="M25833" s="290"/>
    </row>
    <row r="25834" spans="11:13" x14ac:dyDescent="0.35">
      <c r="K25834" s="293"/>
      <c r="M25834" s="290"/>
    </row>
    <row r="25835" spans="11:13" x14ac:dyDescent="0.35">
      <c r="K25835" s="293"/>
      <c r="M25835" s="290"/>
    </row>
    <row r="25836" spans="11:13" x14ac:dyDescent="0.35">
      <c r="K25836" s="293"/>
      <c r="M25836" s="290"/>
    </row>
    <row r="25837" spans="11:13" x14ac:dyDescent="0.35">
      <c r="K25837" s="293"/>
      <c r="M25837" s="290"/>
    </row>
    <row r="25838" spans="11:13" x14ac:dyDescent="0.35">
      <c r="K25838" s="293"/>
      <c r="M25838" s="290"/>
    </row>
    <row r="25839" spans="11:13" x14ac:dyDescent="0.35">
      <c r="K25839" s="293"/>
      <c r="M25839" s="290"/>
    </row>
    <row r="25840" spans="11:13" x14ac:dyDescent="0.35">
      <c r="K25840" s="293"/>
      <c r="M25840" s="290"/>
    </row>
    <row r="25841" spans="11:13" x14ac:dyDescent="0.35">
      <c r="K25841" s="293"/>
      <c r="M25841" s="290"/>
    </row>
    <row r="25842" spans="11:13" x14ac:dyDescent="0.35">
      <c r="K25842" s="293"/>
      <c r="M25842" s="290"/>
    </row>
    <row r="25843" spans="11:13" x14ac:dyDescent="0.35">
      <c r="K25843" s="293"/>
      <c r="M25843" s="290"/>
    </row>
    <row r="25844" spans="11:13" x14ac:dyDescent="0.35">
      <c r="K25844" s="293"/>
      <c r="M25844" s="290"/>
    </row>
    <row r="25845" spans="11:13" x14ac:dyDescent="0.35">
      <c r="K25845" s="293"/>
      <c r="M25845" s="290"/>
    </row>
    <row r="25846" spans="11:13" x14ac:dyDescent="0.35">
      <c r="K25846" s="293"/>
      <c r="M25846" s="290"/>
    </row>
    <row r="25847" spans="11:13" x14ac:dyDescent="0.35">
      <c r="K25847" s="293"/>
      <c r="M25847" s="290"/>
    </row>
    <row r="25848" spans="11:13" x14ac:dyDescent="0.35">
      <c r="K25848" s="293"/>
      <c r="M25848" s="290"/>
    </row>
    <row r="25849" spans="11:13" x14ac:dyDescent="0.35">
      <c r="K25849" s="293"/>
      <c r="M25849" s="290"/>
    </row>
    <row r="25850" spans="11:13" x14ac:dyDescent="0.35">
      <c r="K25850" s="293"/>
      <c r="M25850" s="290"/>
    </row>
    <row r="25851" spans="11:13" x14ac:dyDescent="0.35">
      <c r="K25851" s="293"/>
      <c r="M25851" s="290"/>
    </row>
    <row r="25852" spans="11:13" x14ac:dyDescent="0.35">
      <c r="K25852" s="293"/>
      <c r="M25852" s="290"/>
    </row>
    <row r="25853" spans="11:13" x14ac:dyDescent="0.35">
      <c r="K25853" s="293"/>
      <c r="M25853" s="290"/>
    </row>
    <row r="25854" spans="11:13" x14ac:dyDescent="0.35">
      <c r="K25854" s="293"/>
      <c r="M25854" s="290"/>
    </row>
    <row r="25855" spans="11:13" x14ac:dyDescent="0.35">
      <c r="K25855" s="293"/>
      <c r="M25855" s="290"/>
    </row>
    <row r="25856" spans="11:13" x14ac:dyDescent="0.35">
      <c r="K25856" s="293"/>
      <c r="M25856" s="290"/>
    </row>
    <row r="25857" spans="11:13" x14ac:dyDescent="0.35">
      <c r="K25857" s="293"/>
      <c r="M25857" s="290"/>
    </row>
    <row r="25858" spans="11:13" x14ac:dyDescent="0.35">
      <c r="K25858" s="293"/>
      <c r="M25858" s="290"/>
    </row>
    <row r="25859" spans="11:13" x14ac:dyDescent="0.35">
      <c r="K25859" s="293"/>
      <c r="M25859" s="290"/>
    </row>
    <row r="25860" spans="11:13" x14ac:dyDescent="0.35">
      <c r="K25860" s="293"/>
      <c r="M25860" s="290"/>
    </row>
    <row r="25861" spans="11:13" x14ac:dyDescent="0.35">
      <c r="K25861" s="293"/>
      <c r="M25861" s="290"/>
    </row>
    <row r="25862" spans="11:13" x14ac:dyDescent="0.35">
      <c r="K25862" s="293"/>
      <c r="M25862" s="290"/>
    </row>
    <row r="25863" spans="11:13" x14ac:dyDescent="0.35">
      <c r="K25863" s="293"/>
      <c r="M25863" s="290"/>
    </row>
    <row r="25864" spans="11:13" x14ac:dyDescent="0.35">
      <c r="K25864" s="293"/>
      <c r="M25864" s="290"/>
    </row>
    <row r="25865" spans="11:13" x14ac:dyDescent="0.35">
      <c r="K25865" s="293"/>
      <c r="M25865" s="290"/>
    </row>
    <row r="25866" spans="11:13" x14ac:dyDescent="0.35">
      <c r="K25866" s="293"/>
      <c r="M25866" s="290"/>
    </row>
    <row r="25867" spans="11:13" x14ac:dyDescent="0.35">
      <c r="K25867" s="293"/>
      <c r="M25867" s="290"/>
    </row>
    <row r="25868" spans="11:13" x14ac:dyDescent="0.35">
      <c r="K25868" s="293"/>
      <c r="M25868" s="290"/>
    </row>
    <row r="25869" spans="11:13" x14ac:dyDescent="0.35">
      <c r="K25869" s="293"/>
      <c r="M25869" s="290"/>
    </row>
    <row r="25870" spans="11:13" x14ac:dyDescent="0.35">
      <c r="K25870" s="293"/>
      <c r="M25870" s="290"/>
    </row>
    <row r="25871" spans="11:13" x14ac:dyDescent="0.35">
      <c r="K25871" s="293"/>
      <c r="M25871" s="290"/>
    </row>
    <row r="25872" spans="11:13" x14ac:dyDescent="0.35">
      <c r="K25872" s="293"/>
      <c r="M25872" s="290"/>
    </row>
    <row r="25873" spans="11:13" x14ac:dyDescent="0.35">
      <c r="K25873" s="293"/>
      <c r="M25873" s="290"/>
    </row>
    <row r="25874" spans="11:13" x14ac:dyDescent="0.35">
      <c r="K25874" s="293"/>
      <c r="M25874" s="290"/>
    </row>
    <row r="25875" spans="11:13" x14ac:dyDescent="0.35">
      <c r="K25875" s="293"/>
      <c r="M25875" s="290"/>
    </row>
    <row r="25876" spans="11:13" x14ac:dyDescent="0.35">
      <c r="K25876" s="293"/>
      <c r="M25876" s="290"/>
    </row>
    <row r="25877" spans="11:13" x14ac:dyDescent="0.35">
      <c r="K25877" s="293"/>
      <c r="M25877" s="290"/>
    </row>
    <row r="25878" spans="11:13" x14ac:dyDescent="0.35">
      <c r="K25878" s="293"/>
      <c r="M25878" s="290"/>
    </row>
    <row r="25879" spans="11:13" x14ac:dyDescent="0.35">
      <c r="K25879" s="293"/>
      <c r="M25879" s="290"/>
    </row>
    <row r="25880" spans="11:13" x14ac:dyDescent="0.35">
      <c r="K25880" s="293"/>
      <c r="M25880" s="290"/>
    </row>
    <row r="25881" spans="11:13" x14ac:dyDescent="0.35">
      <c r="K25881" s="293"/>
      <c r="M25881" s="290"/>
    </row>
    <row r="25882" spans="11:13" x14ac:dyDescent="0.35">
      <c r="K25882" s="293"/>
      <c r="M25882" s="290"/>
    </row>
    <row r="25883" spans="11:13" x14ac:dyDescent="0.35">
      <c r="K25883" s="293"/>
      <c r="M25883" s="290"/>
    </row>
    <row r="25884" spans="11:13" x14ac:dyDescent="0.35">
      <c r="K25884" s="293"/>
      <c r="M25884" s="290"/>
    </row>
    <row r="25885" spans="11:13" x14ac:dyDescent="0.35">
      <c r="K25885" s="293"/>
      <c r="M25885" s="290"/>
    </row>
    <row r="25886" spans="11:13" x14ac:dyDescent="0.35">
      <c r="K25886" s="293"/>
      <c r="M25886" s="290"/>
    </row>
    <row r="25887" spans="11:13" x14ac:dyDescent="0.35">
      <c r="K25887" s="293"/>
      <c r="M25887" s="290"/>
    </row>
    <row r="25888" spans="11:13" x14ac:dyDescent="0.35">
      <c r="K25888" s="293"/>
      <c r="M25888" s="290"/>
    </row>
    <row r="25889" spans="11:13" x14ac:dyDescent="0.35">
      <c r="K25889" s="293"/>
      <c r="M25889" s="290"/>
    </row>
    <row r="25890" spans="11:13" x14ac:dyDescent="0.35">
      <c r="K25890" s="293"/>
      <c r="M25890" s="290"/>
    </row>
    <row r="25891" spans="11:13" x14ac:dyDescent="0.35">
      <c r="K25891" s="293"/>
      <c r="M25891" s="290"/>
    </row>
    <row r="25892" spans="11:13" x14ac:dyDescent="0.35">
      <c r="K25892" s="293"/>
      <c r="M25892" s="290"/>
    </row>
    <row r="25893" spans="11:13" x14ac:dyDescent="0.35">
      <c r="K25893" s="293"/>
      <c r="M25893" s="290"/>
    </row>
    <row r="25894" spans="11:13" x14ac:dyDescent="0.35">
      <c r="K25894" s="293"/>
      <c r="M25894" s="290"/>
    </row>
    <row r="25895" spans="11:13" x14ac:dyDescent="0.35">
      <c r="K25895" s="293"/>
      <c r="M25895" s="290"/>
    </row>
    <row r="25896" spans="11:13" x14ac:dyDescent="0.35">
      <c r="K25896" s="293"/>
      <c r="M25896" s="290"/>
    </row>
    <row r="25897" spans="11:13" x14ac:dyDescent="0.35">
      <c r="K25897" s="293"/>
      <c r="M25897" s="290"/>
    </row>
    <row r="25898" spans="11:13" x14ac:dyDescent="0.35">
      <c r="K25898" s="293"/>
      <c r="M25898" s="290"/>
    </row>
    <row r="25899" spans="11:13" x14ac:dyDescent="0.35">
      <c r="K25899" s="293"/>
      <c r="M25899" s="290"/>
    </row>
    <row r="25900" spans="11:13" x14ac:dyDescent="0.35">
      <c r="K25900" s="293"/>
      <c r="M25900" s="290"/>
    </row>
    <row r="25901" spans="11:13" x14ac:dyDescent="0.35">
      <c r="K25901" s="293"/>
      <c r="M25901" s="290"/>
    </row>
    <row r="25902" spans="11:13" x14ac:dyDescent="0.35">
      <c r="K25902" s="293"/>
      <c r="M25902" s="290"/>
    </row>
    <row r="25903" spans="11:13" x14ac:dyDescent="0.35">
      <c r="K25903" s="293"/>
      <c r="M25903" s="290"/>
    </row>
    <row r="25904" spans="11:13" x14ac:dyDescent="0.35">
      <c r="K25904" s="293"/>
      <c r="M25904" s="290"/>
    </row>
    <row r="25905" spans="11:13" x14ac:dyDescent="0.35">
      <c r="K25905" s="293"/>
      <c r="M25905" s="290"/>
    </row>
    <row r="25906" spans="11:13" x14ac:dyDescent="0.35">
      <c r="K25906" s="293"/>
      <c r="M25906" s="290"/>
    </row>
    <row r="25907" spans="11:13" x14ac:dyDescent="0.35">
      <c r="K25907" s="293"/>
      <c r="M25907" s="290"/>
    </row>
    <row r="25908" spans="11:13" x14ac:dyDescent="0.35">
      <c r="K25908" s="293"/>
      <c r="M25908" s="290"/>
    </row>
    <row r="25909" spans="11:13" x14ac:dyDescent="0.35">
      <c r="K25909" s="293"/>
      <c r="M25909" s="290"/>
    </row>
    <row r="25910" spans="11:13" x14ac:dyDescent="0.35">
      <c r="K25910" s="293"/>
      <c r="M25910" s="290"/>
    </row>
    <row r="25911" spans="11:13" x14ac:dyDescent="0.35">
      <c r="K25911" s="293"/>
      <c r="M25911" s="290"/>
    </row>
    <row r="25912" spans="11:13" x14ac:dyDescent="0.35">
      <c r="K25912" s="293"/>
      <c r="M25912" s="290"/>
    </row>
    <row r="25913" spans="11:13" x14ac:dyDescent="0.35">
      <c r="K25913" s="293"/>
      <c r="M25913" s="290"/>
    </row>
    <row r="25914" spans="11:13" x14ac:dyDescent="0.35">
      <c r="K25914" s="293"/>
      <c r="M25914" s="290"/>
    </row>
    <row r="25915" spans="11:13" x14ac:dyDescent="0.35">
      <c r="K25915" s="293"/>
      <c r="M25915" s="290"/>
    </row>
    <row r="25916" spans="11:13" x14ac:dyDescent="0.35">
      <c r="K25916" s="293"/>
      <c r="M25916" s="290"/>
    </row>
    <row r="25917" spans="11:13" x14ac:dyDescent="0.35">
      <c r="K25917" s="293"/>
      <c r="M25917" s="290"/>
    </row>
    <row r="25918" spans="11:13" x14ac:dyDescent="0.35">
      <c r="K25918" s="293"/>
      <c r="M25918" s="290"/>
    </row>
    <row r="25919" spans="11:13" x14ac:dyDescent="0.35">
      <c r="K25919" s="293"/>
      <c r="M25919" s="290"/>
    </row>
    <row r="25920" spans="11:13" x14ac:dyDescent="0.35">
      <c r="K25920" s="293"/>
      <c r="M25920" s="290"/>
    </row>
    <row r="25921" spans="11:13" x14ac:dyDescent="0.35">
      <c r="K25921" s="293"/>
      <c r="M25921" s="290"/>
    </row>
    <row r="25922" spans="11:13" x14ac:dyDescent="0.35">
      <c r="K25922" s="293"/>
      <c r="M25922" s="290"/>
    </row>
    <row r="25923" spans="11:13" x14ac:dyDescent="0.35">
      <c r="K25923" s="293"/>
      <c r="M25923" s="290"/>
    </row>
    <row r="25924" spans="11:13" x14ac:dyDescent="0.35">
      <c r="K25924" s="293"/>
      <c r="M25924" s="290"/>
    </row>
    <row r="25925" spans="11:13" x14ac:dyDescent="0.35">
      <c r="K25925" s="293"/>
      <c r="M25925" s="290"/>
    </row>
    <row r="25926" spans="11:13" x14ac:dyDescent="0.35">
      <c r="K25926" s="293"/>
      <c r="M25926" s="290"/>
    </row>
    <row r="25927" spans="11:13" x14ac:dyDescent="0.35">
      <c r="K25927" s="293"/>
      <c r="M25927" s="290"/>
    </row>
    <row r="25928" spans="11:13" x14ac:dyDescent="0.35">
      <c r="K25928" s="293"/>
      <c r="M25928" s="290"/>
    </row>
    <row r="25929" spans="11:13" x14ac:dyDescent="0.35">
      <c r="K25929" s="293"/>
      <c r="M25929" s="290"/>
    </row>
    <row r="25930" spans="11:13" x14ac:dyDescent="0.35">
      <c r="K25930" s="293"/>
      <c r="M25930" s="290"/>
    </row>
    <row r="25931" spans="11:13" x14ac:dyDescent="0.35">
      <c r="K25931" s="293"/>
      <c r="M25931" s="290"/>
    </row>
    <row r="25932" spans="11:13" x14ac:dyDescent="0.35">
      <c r="K25932" s="293"/>
      <c r="M25932" s="290"/>
    </row>
    <row r="25933" spans="11:13" x14ac:dyDescent="0.35">
      <c r="K25933" s="293"/>
      <c r="M25933" s="290"/>
    </row>
    <row r="25934" spans="11:13" x14ac:dyDescent="0.35">
      <c r="K25934" s="293"/>
      <c r="M25934" s="290"/>
    </row>
    <row r="25935" spans="11:13" x14ac:dyDescent="0.35">
      <c r="K25935" s="293"/>
      <c r="M25935" s="290"/>
    </row>
    <row r="25936" spans="11:13" x14ac:dyDescent="0.35">
      <c r="K25936" s="293"/>
      <c r="M25936" s="290"/>
    </row>
    <row r="25937" spans="11:13" x14ac:dyDescent="0.35">
      <c r="K25937" s="293"/>
      <c r="M25937" s="290"/>
    </row>
    <row r="25938" spans="11:13" x14ac:dyDescent="0.35">
      <c r="K25938" s="293"/>
      <c r="M25938" s="290"/>
    </row>
    <row r="25939" spans="11:13" x14ac:dyDescent="0.35">
      <c r="K25939" s="293"/>
      <c r="M25939" s="290"/>
    </row>
    <row r="25940" spans="11:13" x14ac:dyDescent="0.35">
      <c r="K25940" s="293"/>
      <c r="M25940" s="290"/>
    </row>
    <row r="25941" spans="11:13" x14ac:dyDescent="0.35">
      <c r="K25941" s="293"/>
      <c r="M25941" s="290"/>
    </row>
    <row r="25942" spans="11:13" x14ac:dyDescent="0.35">
      <c r="K25942" s="293"/>
      <c r="M25942" s="290"/>
    </row>
    <row r="25943" spans="11:13" x14ac:dyDescent="0.35">
      <c r="K25943" s="293"/>
      <c r="M25943" s="290"/>
    </row>
    <row r="25944" spans="11:13" x14ac:dyDescent="0.35">
      <c r="K25944" s="293"/>
      <c r="M25944" s="290"/>
    </row>
    <row r="25945" spans="11:13" x14ac:dyDescent="0.35">
      <c r="K25945" s="293"/>
      <c r="M25945" s="290"/>
    </row>
    <row r="25946" spans="11:13" x14ac:dyDescent="0.35">
      <c r="K25946" s="293"/>
      <c r="M25946" s="290"/>
    </row>
    <row r="25947" spans="11:13" x14ac:dyDescent="0.35">
      <c r="K25947" s="293"/>
      <c r="M25947" s="290"/>
    </row>
    <row r="25948" spans="11:13" x14ac:dyDescent="0.35">
      <c r="K25948" s="293"/>
      <c r="M25948" s="290"/>
    </row>
    <row r="25949" spans="11:13" x14ac:dyDescent="0.35">
      <c r="K25949" s="293"/>
      <c r="M25949" s="290"/>
    </row>
    <row r="25950" spans="11:13" x14ac:dyDescent="0.35">
      <c r="K25950" s="293"/>
      <c r="M25950" s="290"/>
    </row>
    <row r="25951" spans="11:13" x14ac:dyDescent="0.35">
      <c r="K25951" s="293"/>
      <c r="M25951" s="290"/>
    </row>
    <row r="25952" spans="11:13" x14ac:dyDescent="0.35">
      <c r="K25952" s="293"/>
      <c r="M25952" s="290"/>
    </row>
    <row r="25953" spans="11:13" x14ac:dyDescent="0.35">
      <c r="K25953" s="293"/>
      <c r="M25953" s="290"/>
    </row>
    <row r="25954" spans="11:13" x14ac:dyDescent="0.35">
      <c r="K25954" s="293"/>
      <c r="M25954" s="290"/>
    </row>
    <row r="25955" spans="11:13" x14ac:dyDescent="0.35">
      <c r="K25955" s="293"/>
      <c r="M25955" s="290"/>
    </row>
    <row r="25956" spans="11:13" x14ac:dyDescent="0.35">
      <c r="K25956" s="293"/>
      <c r="M25956" s="290"/>
    </row>
    <row r="25957" spans="11:13" x14ac:dyDescent="0.35">
      <c r="K25957" s="293"/>
      <c r="M25957" s="290"/>
    </row>
    <row r="25958" spans="11:13" x14ac:dyDescent="0.35">
      <c r="K25958" s="293"/>
      <c r="M25958" s="290"/>
    </row>
    <row r="25959" spans="11:13" x14ac:dyDescent="0.35">
      <c r="K25959" s="293"/>
      <c r="M25959" s="290"/>
    </row>
    <row r="25960" spans="11:13" x14ac:dyDescent="0.35">
      <c r="K25960" s="293"/>
      <c r="M25960" s="290"/>
    </row>
    <row r="25961" spans="11:13" x14ac:dyDescent="0.35">
      <c r="K25961" s="293"/>
      <c r="M25961" s="290"/>
    </row>
    <row r="25962" spans="11:13" x14ac:dyDescent="0.35">
      <c r="K25962" s="293"/>
      <c r="M25962" s="290"/>
    </row>
    <row r="25963" spans="11:13" x14ac:dyDescent="0.35">
      <c r="K25963" s="293"/>
      <c r="M25963" s="290"/>
    </row>
    <row r="25964" spans="11:13" x14ac:dyDescent="0.35">
      <c r="K25964" s="293"/>
      <c r="M25964" s="290"/>
    </row>
    <row r="25965" spans="11:13" x14ac:dyDescent="0.35">
      <c r="K25965" s="293"/>
      <c r="M25965" s="290"/>
    </row>
    <row r="25966" spans="11:13" x14ac:dyDescent="0.35">
      <c r="K25966" s="293"/>
      <c r="M25966" s="290"/>
    </row>
    <row r="25967" spans="11:13" x14ac:dyDescent="0.35">
      <c r="K25967" s="293"/>
      <c r="M25967" s="290"/>
    </row>
    <row r="25968" spans="11:13" x14ac:dyDescent="0.35">
      <c r="K25968" s="293"/>
      <c r="M25968" s="290"/>
    </row>
    <row r="25969" spans="11:13" x14ac:dyDescent="0.35">
      <c r="K25969" s="293"/>
      <c r="M25969" s="290"/>
    </row>
    <row r="25970" spans="11:13" x14ac:dyDescent="0.35">
      <c r="K25970" s="293"/>
      <c r="M25970" s="290"/>
    </row>
    <row r="25971" spans="11:13" x14ac:dyDescent="0.35">
      <c r="K25971" s="293"/>
      <c r="M25971" s="290"/>
    </row>
    <row r="25972" spans="11:13" x14ac:dyDescent="0.35">
      <c r="K25972" s="293"/>
      <c r="M25972" s="290"/>
    </row>
    <row r="25973" spans="11:13" x14ac:dyDescent="0.35">
      <c r="K25973" s="293"/>
      <c r="M25973" s="290"/>
    </row>
    <row r="25974" spans="11:13" x14ac:dyDescent="0.35">
      <c r="K25974" s="293"/>
      <c r="M25974" s="290"/>
    </row>
    <row r="25975" spans="11:13" x14ac:dyDescent="0.35">
      <c r="K25975" s="293"/>
      <c r="M25975" s="290"/>
    </row>
    <row r="25976" spans="11:13" x14ac:dyDescent="0.35">
      <c r="K25976" s="293"/>
      <c r="M25976" s="290"/>
    </row>
    <row r="25977" spans="11:13" x14ac:dyDescent="0.35">
      <c r="K25977" s="293"/>
      <c r="M25977" s="290"/>
    </row>
    <row r="25978" spans="11:13" x14ac:dyDescent="0.35">
      <c r="K25978" s="293"/>
      <c r="M25978" s="290"/>
    </row>
    <row r="25979" spans="11:13" x14ac:dyDescent="0.35">
      <c r="K25979" s="293"/>
      <c r="M25979" s="290"/>
    </row>
    <row r="25980" spans="11:13" x14ac:dyDescent="0.35">
      <c r="K25980" s="293"/>
      <c r="M25980" s="290"/>
    </row>
    <row r="25981" spans="11:13" x14ac:dyDescent="0.35">
      <c r="K25981" s="293"/>
      <c r="M25981" s="290"/>
    </row>
    <row r="25982" spans="11:13" x14ac:dyDescent="0.35">
      <c r="K25982" s="293"/>
      <c r="M25982" s="290"/>
    </row>
    <row r="25983" spans="11:13" x14ac:dyDescent="0.35">
      <c r="K25983" s="293"/>
      <c r="M25983" s="290"/>
    </row>
    <row r="25984" spans="11:13" x14ac:dyDescent="0.35">
      <c r="K25984" s="293"/>
      <c r="M25984" s="290"/>
    </row>
    <row r="25985" spans="11:13" x14ac:dyDescent="0.35">
      <c r="K25985" s="293"/>
      <c r="M25985" s="290"/>
    </row>
    <row r="25986" spans="11:13" x14ac:dyDescent="0.35">
      <c r="K25986" s="293"/>
      <c r="M25986" s="290"/>
    </row>
    <row r="25987" spans="11:13" x14ac:dyDescent="0.35">
      <c r="K25987" s="293"/>
      <c r="M25987" s="290"/>
    </row>
    <row r="25988" spans="11:13" x14ac:dyDescent="0.35">
      <c r="K25988" s="293"/>
      <c r="M25988" s="290"/>
    </row>
    <row r="25989" spans="11:13" x14ac:dyDescent="0.35">
      <c r="K25989" s="293"/>
      <c r="M25989" s="290"/>
    </row>
    <row r="25990" spans="11:13" x14ac:dyDescent="0.35">
      <c r="K25990" s="293"/>
      <c r="M25990" s="290"/>
    </row>
    <row r="25991" spans="11:13" x14ac:dyDescent="0.35">
      <c r="K25991" s="293"/>
      <c r="M25991" s="290"/>
    </row>
    <row r="25992" spans="11:13" x14ac:dyDescent="0.35">
      <c r="K25992" s="293"/>
      <c r="M25992" s="290"/>
    </row>
    <row r="25993" spans="11:13" x14ac:dyDescent="0.35">
      <c r="K25993" s="293"/>
      <c r="M25993" s="290"/>
    </row>
    <row r="25994" spans="11:13" x14ac:dyDescent="0.35">
      <c r="K25994" s="293"/>
      <c r="M25994" s="290"/>
    </row>
    <row r="25995" spans="11:13" x14ac:dyDescent="0.35">
      <c r="K25995" s="293"/>
      <c r="M25995" s="290"/>
    </row>
    <row r="25996" spans="11:13" x14ac:dyDescent="0.35">
      <c r="K25996" s="293"/>
      <c r="M25996" s="290"/>
    </row>
    <row r="25997" spans="11:13" x14ac:dyDescent="0.35">
      <c r="K25997" s="293"/>
      <c r="M25997" s="290"/>
    </row>
    <row r="25998" spans="11:13" x14ac:dyDescent="0.35">
      <c r="K25998" s="293"/>
      <c r="M25998" s="290"/>
    </row>
    <row r="25999" spans="11:13" x14ac:dyDescent="0.35">
      <c r="K25999" s="293"/>
      <c r="M25999" s="290"/>
    </row>
    <row r="26000" spans="11:13" x14ac:dyDescent="0.35">
      <c r="K26000" s="293"/>
      <c r="M26000" s="290"/>
    </row>
    <row r="26001" spans="11:13" x14ac:dyDescent="0.35">
      <c r="K26001" s="293"/>
      <c r="M26001" s="290"/>
    </row>
    <row r="26002" spans="11:13" x14ac:dyDescent="0.35">
      <c r="K26002" s="293"/>
      <c r="M26002" s="290"/>
    </row>
    <row r="26003" spans="11:13" x14ac:dyDescent="0.35">
      <c r="K26003" s="293"/>
      <c r="M26003" s="290"/>
    </row>
    <row r="26004" spans="11:13" x14ac:dyDescent="0.35">
      <c r="K26004" s="293"/>
      <c r="M26004" s="290"/>
    </row>
    <row r="26005" spans="11:13" x14ac:dyDescent="0.35">
      <c r="K26005" s="293"/>
      <c r="M26005" s="290"/>
    </row>
    <row r="26006" spans="11:13" x14ac:dyDescent="0.35">
      <c r="K26006" s="293"/>
      <c r="M26006" s="290"/>
    </row>
    <row r="26007" spans="11:13" x14ac:dyDescent="0.35">
      <c r="K26007" s="293"/>
      <c r="M26007" s="290"/>
    </row>
    <row r="26008" spans="11:13" x14ac:dyDescent="0.35">
      <c r="K26008" s="293"/>
      <c r="M26008" s="290"/>
    </row>
    <row r="26009" spans="11:13" x14ac:dyDescent="0.35">
      <c r="K26009" s="293"/>
      <c r="M26009" s="290"/>
    </row>
    <row r="26010" spans="11:13" x14ac:dyDescent="0.35">
      <c r="K26010" s="293"/>
      <c r="M26010" s="290"/>
    </row>
    <row r="26011" spans="11:13" x14ac:dyDescent="0.35">
      <c r="K26011" s="293"/>
      <c r="M26011" s="290"/>
    </row>
    <row r="26012" spans="11:13" x14ac:dyDescent="0.35">
      <c r="K26012" s="293"/>
      <c r="M26012" s="290"/>
    </row>
    <row r="26013" spans="11:13" x14ac:dyDescent="0.35">
      <c r="K26013" s="293"/>
      <c r="M26013" s="290"/>
    </row>
    <row r="26014" spans="11:13" x14ac:dyDescent="0.35">
      <c r="K26014" s="293"/>
      <c r="M26014" s="290"/>
    </row>
    <row r="26015" spans="11:13" x14ac:dyDescent="0.35">
      <c r="K26015" s="293"/>
      <c r="M26015" s="290"/>
    </row>
    <row r="26016" spans="11:13" x14ac:dyDescent="0.35">
      <c r="K26016" s="293"/>
      <c r="M26016" s="290"/>
    </row>
    <row r="26017" spans="11:13" x14ac:dyDescent="0.35">
      <c r="K26017" s="293"/>
      <c r="M26017" s="290"/>
    </row>
    <row r="26018" spans="11:13" x14ac:dyDescent="0.35">
      <c r="K26018" s="293"/>
      <c r="M26018" s="290"/>
    </row>
    <row r="26019" spans="11:13" x14ac:dyDescent="0.35">
      <c r="K26019" s="293"/>
      <c r="M26019" s="290"/>
    </row>
    <row r="26020" spans="11:13" x14ac:dyDescent="0.35">
      <c r="K26020" s="293"/>
      <c r="M26020" s="290"/>
    </row>
    <row r="26021" spans="11:13" x14ac:dyDescent="0.35">
      <c r="K26021" s="293"/>
      <c r="M26021" s="290"/>
    </row>
    <row r="26022" spans="11:13" x14ac:dyDescent="0.35">
      <c r="K26022" s="293"/>
      <c r="M26022" s="290"/>
    </row>
    <row r="26023" spans="11:13" x14ac:dyDescent="0.35">
      <c r="K26023" s="293"/>
      <c r="M26023" s="290"/>
    </row>
    <row r="26024" spans="11:13" x14ac:dyDescent="0.35">
      <c r="K26024" s="293"/>
      <c r="M26024" s="290"/>
    </row>
    <row r="26025" spans="11:13" x14ac:dyDescent="0.35">
      <c r="K26025" s="293"/>
      <c r="M26025" s="290"/>
    </row>
    <row r="26026" spans="11:13" x14ac:dyDescent="0.35">
      <c r="K26026" s="293"/>
      <c r="M26026" s="290"/>
    </row>
    <row r="26027" spans="11:13" x14ac:dyDescent="0.35">
      <c r="K26027" s="293"/>
      <c r="M26027" s="290"/>
    </row>
    <row r="26028" spans="11:13" x14ac:dyDescent="0.35">
      <c r="K26028" s="293"/>
      <c r="M26028" s="290"/>
    </row>
    <row r="26029" spans="11:13" x14ac:dyDescent="0.35">
      <c r="K26029" s="293"/>
      <c r="M26029" s="290"/>
    </row>
    <row r="26030" spans="11:13" x14ac:dyDescent="0.35">
      <c r="K26030" s="293"/>
      <c r="M26030" s="290"/>
    </row>
    <row r="26031" spans="11:13" x14ac:dyDescent="0.35">
      <c r="K26031" s="293"/>
      <c r="M26031" s="290"/>
    </row>
    <row r="26032" spans="11:13" x14ac:dyDescent="0.35">
      <c r="K26032" s="293"/>
      <c r="M26032" s="290"/>
    </row>
    <row r="26033" spans="11:13" x14ac:dyDescent="0.35">
      <c r="K26033" s="293"/>
      <c r="M26033" s="290"/>
    </row>
    <row r="26034" spans="11:13" x14ac:dyDescent="0.35">
      <c r="K26034" s="293"/>
      <c r="M26034" s="290"/>
    </row>
    <row r="26035" spans="11:13" x14ac:dyDescent="0.35">
      <c r="K26035" s="293"/>
      <c r="M26035" s="290"/>
    </row>
    <row r="26036" spans="11:13" x14ac:dyDescent="0.35">
      <c r="K26036" s="293"/>
      <c r="M26036" s="290"/>
    </row>
    <row r="26037" spans="11:13" x14ac:dyDescent="0.35">
      <c r="K26037" s="293"/>
      <c r="M26037" s="290"/>
    </row>
    <row r="26038" spans="11:13" x14ac:dyDescent="0.35">
      <c r="K26038" s="293"/>
      <c r="M26038" s="290"/>
    </row>
    <row r="26039" spans="11:13" x14ac:dyDescent="0.35">
      <c r="K26039" s="293"/>
      <c r="M26039" s="290"/>
    </row>
    <row r="26040" spans="11:13" x14ac:dyDescent="0.35">
      <c r="K26040" s="293"/>
      <c r="M26040" s="290"/>
    </row>
    <row r="26041" spans="11:13" x14ac:dyDescent="0.35">
      <c r="K26041" s="293"/>
      <c r="M26041" s="290"/>
    </row>
    <row r="26042" spans="11:13" x14ac:dyDescent="0.35">
      <c r="K26042" s="293"/>
      <c r="M26042" s="290"/>
    </row>
    <row r="26043" spans="11:13" x14ac:dyDescent="0.35">
      <c r="K26043" s="293"/>
      <c r="M26043" s="290"/>
    </row>
    <row r="26044" spans="11:13" x14ac:dyDescent="0.35">
      <c r="K26044" s="293"/>
      <c r="M26044" s="290"/>
    </row>
    <row r="26045" spans="11:13" x14ac:dyDescent="0.35">
      <c r="K26045" s="293"/>
      <c r="M26045" s="290"/>
    </row>
    <row r="26046" spans="11:13" x14ac:dyDescent="0.35">
      <c r="K26046" s="293"/>
      <c r="M26046" s="290"/>
    </row>
    <row r="26047" spans="11:13" x14ac:dyDescent="0.35">
      <c r="K26047" s="293"/>
      <c r="M26047" s="290"/>
    </row>
    <row r="26048" spans="11:13" x14ac:dyDescent="0.35">
      <c r="K26048" s="293"/>
      <c r="M26048" s="290"/>
    </row>
    <row r="26049" spans="11:13" x14ac:dyDescent="0.35">
      <c r="K26049" s="293"/>
      <c r="M26049" s="290"/>
    </row>
    <row r="26050" spans="11:13" x14ac:dyDescent="0.35">
      <c r="K26050" s="293"/>
      <c r="M26050" s="290"/>
    </row>
    <row r="26051" spans="11:13" x14ac:dyDescent="0.35">
      <c r="K26051" s="293"/>
      <c r="M26051" s="290"/>
    </row>
    <row r="26052" spans="11:13" x14ac:dyDescent="0.35">
      <c r="K26052" s="293"/>
      <c r="M26052" s="290"/>
    </row>
    <row r="26053" spans="11:13" x14ac:dyDescent="0.35">
      <c r="K26053" s="293"/>
      <c r="M26053" s="290"/>
    </row>
    <row r="26054" spans="11:13" x14ac:dyDescent="0.35">
      <c r="K26054" s="293"/>
      <c r="M26054" s="290"/>
    </row>
    <row r="26055" spans="11:13" x14ac:dyDescent="0.35">
      <c r="K26055" s="293"/>
      <c r="M26055" s="290"/>
    </row>
    <row r="26056" spans="11:13" x14ac:dyDescent="0.35">
      <c r="K26056" s="293"/>
      <c r="M26056" s="290"/>
    </row>
    <row r="26057" spans="11:13" x14ac:dyDescent="0.35">
      <c r="K26057" s="293"/>
      <c r="M26057" s="290"/>
    </row>
    <row r="26058" spans="11:13" x14ac:dyDescent="0.35">
      <c r="K26058" s="293"/>
      <c r="M26058" s="290"/>
    </row>
    <row r="26059" spans="11:13" x14ac:dyDescent="0.35">
      <c r="K26059" s="293"/>
      <c r="M26059" s="290"/>
    </row>
    <row r="26060" spans="11:13" x14ac:dyDescent="0.35">
      <c r="K26060" s="293"/>
      <c r="M26060" s="290"/>
    </row>
    <row r="26061" spans="11:13" x14ac:dyDescent="0.35">
      <c r="K26061" s="293"/>
      <c r="M26061" s="290"/>
    </row>
    <row r="26062" spans="11:13" x14ac:dyDescent="0.35">
      <c r="K26062" s="293"/>
      <c r="M26062" s="290"/>
    </row>
    <row r="26063" spans="11:13" x14ac:dyDescent="0.35">
      <c r="K26063" s="293"/>
      <c r="M26063" s="290"/>
    </row>
    <row r="26064" spans="11:13" x14ac:dyDescent="0.35">
      <c r="K26064" s="293"/>
      <c r="M26064" s="290"/>
    </row>
    <row r="26065" spans="11:13" x14ac:dyDescent="0.35">
      <c r="K26065" s="293"/>
      <c r="M26065" s="290"/>
    </row>
    <row r="26066" spans="11:13" x14ac:dyDescent="0.35">
      <c r="K26066" s="293"/>
      <c r="M26066" s="290"/>
    </row>
    <row r="26067" spans="11:13" x14ac:dyDescent="0.35">
      <c r="K26067" s="293"/>
      <c r="M26067" s="290"/>
    </row>
    <row r="26068" spans="11:13" x14ac:dyDescent="0.35">
      <c r="K26068" s="293"/>
      <c r="M26068" s="290"/>
    </row>
    <row r="26069" spans="11:13" x14ac:dyDescent="0.35">
      <c r="K26069" s="293"/>
      <c r="M26069" s="290"/>
    </row>
    <row r="26070" spans="11:13" x14ac:dyDescent="0.35">
      <c r="K26070" s="293"/>
      <c r="M26070" s="290"/>
    </row>
    <row r="26071" spans="11:13" x14ac:dyDescent="0.35">
      <c r="K26071" s="293"/>
      <c r="M26071" s="290"/>
    </row>
    <row r="26072" spans="11:13" x14ac:dyDescent="0.35">
      <c r="K26072" s="293"/>
      <c r="M26072" s="290"/>
    </row>
    <row r="26073" spans="11:13" x14ac:dyDescent="0.35">
      <c r="K26073" s="293"/>
      <c r="M26073" s="290"/>
    </row>
    <row r="26074" spans="11:13" x14ac:dyDescent="0.35">
      <c r="K26074" s="293"/>
      <c r="M26074" s="290"/>
    </row>
    <row r="26075" spans="11:13" x14ac:dyDescent="0.35">
      <c r="K26075" s="293"/>
      <c r="M26075" s="290"/>
    </row>
    <row r="26076" spans="11:13" x14ac:dyDescent="0.35">
      <c r="K26076" s="293"/>
      <c r="M26076" s="290"/>
    </row>
    <row r="26077" spans="11:13" x14ac:dyDescent="0.35">
      <c r="K26077" s="293"/>
      <c r="M26077" s="290"/>
    </row>
    <row r="26078" spans="11:13" x14ac:dyDescent="0.35">
      <c r="K26078" s="293"/>
      <c r="M26078" s="290"/>
    </row>
    <row r="26079" spans="11:13" x14ac:dyDescent="0.35">
      <c r="K26079" s="293"/>
      <c r="M26079" s="290"/>
    </row>
    <row r="26080" spans="11:13" x14ac:dyDescent="0.35">
      <c r="K26080" s="293"/>
      <c r="M26080" s="290"/>
    </row>
    <row r="26081" spans="11:13" x14ac:dyDescent="0.35">
      <c r="K26081" s="293"/>
      <c r="M26081" s="290"/>
    </row>
    <row r="26082" spans="11:13" x14ac:dyDescent="0.35">
      <c r="K26082" s="293"/>
      <c r="M26082" s="290"/>
    </row>
    <row r="26083" spans="11:13" x14ac:dyDescent="0.35">
      <c r="K26083" s="293"/>
      <c r="M26083" s="290"/>
    </row>
    <row r="26084" spans="11:13" x14ac:dyDescent="0.35">
      <c r="K26084" s="293"/>
      <c r="M26084" s="290"/>
    </row>
    <row r="26085" spans="11:13" x14ac:dyDescent="0.35">
      <c r="K26085" s="293"/>
      <c r="M26085" s="290"/>
    </row>
    <row r="26086" spans="11:13" x14ac:dyDescent="0.35">
      <c r="K26086" s="293"/>
      <c r="M26086" s="290"/>
    </row>
    <row r="26087" spans="11:13" x14ac:dyDescent="0.35">
      <c r="K26087" s="293"/>
      <c r="M26087" s="290"/>
    </row>
    <row r="26088" spans="11:13" x14ac:dyDescent="0.35">
      <c r="K26088" s="293"/>
      <c r="M26088" s="290"/>
    </row>
    <row r="26089" spans="11:13" x14ac:dyDescent="0.35">
      <c r="K26089" s="293"/>
      <c r="M26089" s="290"/>
    </row>
    <row r="26090" spans="11:13" x14ac:dyDescent="0.35">
      <c r="K26090" s="293"/>
      <c r="M26090" s="290"/>
    </row>
    <row r="26091" spans="11:13" x14ac:dyDescent="0.35">
      <c r="K26091" s="293"/>
      <c r="M26091" s="290"/>
    </row>
    <row r="26092" spans="11:13" x14ac:dyDescent="0.35">
      <c r="K26092" s="293"/>
      <c r="M26092" s="290"/>
    </row>
    <row r="26093" spans="11:13" x14ac:dyDescent="0.35">
      <c r="K26093" s="293"/>
      <c r="M26093" s="290"/>
    </row>
    <row r="26094" spans="11:13" x14ac:dyDescent="0.35">
      <c r="K26094" s="293"/>
      <c r="M26094" s="290"/>
    </row>
    <row r="26095" spans="11:13" x14ac:dyDescent="0.35">
      <c r="K26095" s="293"/>
      <c r="M26095" s="290"/>
    </row>
    <row r="26096" spans="11:13" x14ac:dyDescent="0.35">
      <c r="K26096" s="293"/>
      <c r="M26096" s="290"/>
    </row>
    <row r="26097" spans="11:13" x14ac:dyDescent="0.35">
      <c r="K26097" s="293"/>
      <c r="M26097" s="290"/>
    </row>
    <row r="26098" spans="11:13" x14ac:dyDescent="0.35">
      <c r="K26098" s="293"/>
      <c r="M26098" s="290"/>
    </row>
    <row r="26099" spans="11:13" x14ac:dyDescent="0.35">
      <c r="K26099" s="293"/>
      <c r="M26099" s="290"/>
    </row>
    <row r="26100" spans="11:13" x14ac:dyDescent="0.35">
      <c r="K26100" s="293"/>
      <c r="M26100" s="290"/>
    </row>
    <row r="26101" spans="11:13" x14ac:dyDescent="0.35">
      <c r="K26101" s="293"/>
      <c r="M26101" s="290"/>
    </row>
    <row r="26102" spans="11:13" x14ac:dyDescent="0.35">
      <c r="K26102" s="293"/>
      <c r="M26102" s="290"/>
    </row>
    <row r="26103" spans="11:13" x14ac:dyDescent="0.35">
      <c r="K26103" s="293"/>
      <c r="M26103" s="290"/>
    </row>
    <row r="26104" spans="11:13" x14ac:dyDescent="0.35">
      <c r="K26104" s="293"/>
      <c r="M26104" s="290"/>
    </row>
    <row r="26105" spans="11:13" x14ac:dyDescent="0.35">
      <c r="K26105" s="293"/>
      <c r="M26105" s="290"/>
    </row>
    <row r="26106" spans="11:13" x14ac:dyDescent="0.35">
      <c r="K26106" s="293"/>
      <c r="M26106" s="290"/>
    </row>
    <row r="26107" spans="11:13" x14ac:dyDescent="0.35">
      <c r="K26107" s="293"/>
      <c r="M26107" s="290"/>
    </row>
    <row r="26108" spans="11:13" x14ac:dyDescent="0.35">
      <c r="K26108" s="293"/>
      <c r="M26108" s="290"/>
    </row>
    <row r="26109" spans="11:13" x14ac:dyDescent="0.35">
      <c r="K26109" s="293"/>
      <c r="M26109" s="290"/>
    </row>
    <row r="26110" spans="11:13" x14ac:dyDescent="0.35">
      <c r="K26110" s="293"/>
      <c r="M26110" s="290"/>
    </row>
    <row r="26111" spans="11:13" x14ac:dyDescent="0.35">
      <c r="K26111" s="293"/>
      <c r="M26111" s="290"/>
    </row>
    <row r="26112" spans="11:13" x14ac:dyDescent="0.35">
      <c r="K26112" s="293"/>
      <c r="M26112" s="290"/>
    </row>
    <row r="26113" spans="11:13" x14ac:dyDescent="0.35">
      <c r="K26113" s="293"/>
      <c r="M26113" s="290"/>
    </row>
    <row r="26114" spans="11:13" x14ac:dyDescent="0.35">
      <c r="K26114" s="293"/>
      <c r="M26114" s="290"/>
    </row>
    <row r="26115" spans="11:13" x14ac:dyDescent="0.35">
      <c r="K26115" s="293"/>
      <c r="M26115" s="290"/>
    </row>
    <row r="26116" spans="11:13" x14ac:dyDescent="0.35">
      <c r="K26116" s="293"/>
      <c r="M26116" s="290"/>
    </row>
    <row r="26117" spans="11:13" x14ac:dyDescent="0.35">
      <c r="K26117" s="293"/>
      <c r="M26117" s="290"/>
    </row>
    <row r="26118" spans="11:13" x14ac:dyDescent="0.35">
      <c r="K26118" s="293"/>
      <c r="M26118" s="290"/>
    </row>
    <row r="26119" spans="11:13" x14ac:dyDescent="0.35">
      <c r="K26119" s="293"/>
      <c r="M26119" s="290"/>
    </row>
    <row r="26120" spans="11:13" x14ac:dyDescent="0.35">
      <c r="K26120" s="293"/>
      <c r="M26120" s="290"/>
    </row>
    <row r="26121" spans="11:13" x14ac:dyDescent="0.35">
      <c r="K26121" s="293"/>
      <c r="M26121" s="290"/>
    </row>
    <row r="26122" spans="11:13" x14ac:dyDescent="0.35">
      <c r="K26122" s="293"/>
      <c r="M26122" s="290"/>
    </row>
    <row r="26123" spans="11:13" x14ac:dyDescent="0.35">
      <c r="K26123" s="293"/>
      <c r="M26123" s="290"/>
    </row>
    <row r="26124" spans="11:13" x14ac:dyDescent="0.35">
      <c r="K26124" s="293"/>
      <c r="M26124" s="290"/>
    </row>
    <row r="26125" spans="11:13" x14ac:dyDescent="0.35">
      <c r="K26125" s="293"/>
      <c r="M26125" s="290"/>
    </row>
    <row r="26126" spans="11:13" x14ac:dyDescent="0.35">
      <c r="K26126" s="293"/>
      <c r="M26126" s="290"/>
    </row>
    <row r="26127" spans="11:13" x14ac:dyDescent="0.35">
      <c r="K26127" s="293"/>
      <c r="M26127" s="290"/>
    </row>
    <row r="26128" spans="11:13" x14ac:dyDescent="0.35">
      <c r="K26128" s="293"/>
      <c r="M26128" s="290"/>
    </row>
    <row r="26129" spans="11:13" x14ac:dyDescent="0.35">
      <c r="K26129" s="293"/>
      <c r="M26129" s="290"/>
    </row>
    <row r="26130" spans="11:13" x14ac:dyDescent="0.35">
      <c r="K26130" s="293"/>
      <c r="M26130" s="290"/>
    </row>
    <row r="26131" spans="11:13" x14ac:dyDescent="0.35">
      <c r="K26131" s="293"/>
      <c r="M26131" s="290"/>
    </row>
    <row r="26132" spans="11:13" x14ac:dyDescent="0.35">
      <c r="K26132" s="293"/>
      <c r="M26132" s="290"/>
    </row>
    <row r="26133" spans="11:13" x14ac:dyDescent="0.35">
      <c r="K26133" s="293"/>
      <c r="M26133" s="290"/>
    </row>
    <row r="26134" spans="11:13" x14ac:dyDescent="0.35">
      <c r="K26134" s="293"/>
      <c r="M26134" s="290"/>
    </row>
    <row r="26135" spans="11:13" x14ac:dyDescent="0.35">
      <c r="K26135" s="293"/>
      <c r="M26135" s="290"/>
    </row>
    <row r="26136" spans="11:13" x14ac:dyDescent="0.35">
      <c r="K26136" s="293"/>
      <c r="M26136" s="290"/>
    </row>
    <row r="26137" spans="11:13" x14ac:dyDescent="0.35">
      <c r="K26137" s="293"/>
      <c r="M26137" s="290"/>
    </row>
    <row r="26138" spans="11:13" x14ac:dyDescent="0.35">
      <c r="K26138" s="293"/>
      <c r="M26138" s="290"/>
    </row>
    <row r="26139" spans="11:13" x14ac:dyDescent="0.35">
      <c r="K26139" s="293"/>
      <c r="M26139" s="290"/>
    </row>
    <row r="26140" spans="11:13" x14ac:dyDescent="0.35">
      <c r="K26140" s="293"/>
      <c r="M26140" s="290"/>
    </row>
    <row r="26141" spans="11:13" x14ac:dyDescent="0.35">
      <c r="K26141" s="293"/>
      <c r="M26141" s="290"/>
    </row>
    <row r="26142" spans="11:13" x14ac:dyDescent="0.35">
      <c r="K26142" s="293"/>
      <c r="M26142" s="290"/>
    </row>
    <row r="26143" spans="11:13" x14ac:dyDescent="0.35">
      <c r="K26143" s="293"/>
      <c r="M26143" s="290"/>
    </row>
    <row r="26144" spans="11:13" x14ac:dyDescent="0.35">
      <c r="K26144" s="293"/>
      <c r="M26144" s="290"/>
    </row>
    <row r="26145" spans="11:13" x14ac:dyDescent="0.35">
      <c r="K26145" s="293"/>
      <c r="M26145" s="290"/>
    </row>
    <row r="26146" spans="11:13" x14ac:dyDescent="0.35">
      <c r="K26146" s="293"/>
      <c r="M26146" s="290"/>
    </row>
    <row r="26147" spans="11:13" x14ac:dyDescent="0.35">
      <c r="K26147" s="293"/>
      <c r="M26147" s="290"/>
    </row>
    <row r="26148" spans="11:13" x14ac:dyDescent="0.35">
      <c r="K26148" s="293"/>
      <c r="M26148" s="290"/>
    </row>
    <row r="26149" spans="11:13" x14ac:dyDescent="0.35">
      <c r="K26149" s="293"/>
      <c r="M26149" s="290"/>
    </row>
    <row r="26150" spans="11:13" x14ac:dyDescent="0.35">
      <c r="K26150" s="293"/>
      <c r="M26150" s="290"/>
    </row>
    <row r="26151" spans="11:13" x14ac:dyDescent="0.35">
      <c r="K26151" s="293"/>
      <c r="M26151" s="290"/>
    </row>
    <row r="26152" spans="11:13" x14ac:dyDescent="0.35">
      <c r="K26152" s="293"/>
      <c r="M26152" s="290"/>
    </row>
    <row r="26153" spans="11:13" x14ac:dyDescent="0.35">
      <c r="K26153" s="293"/>
      <c r="M26153" s="290"/>
    </row>
    <row r="26154" spans="11:13" x14ac:dyDescent="0.35">
      <c r="K26154" s="293"/>
      <c r="M26154" s="290"/>
    </row>
    <row r="26155" spans="11:13" x14ac:dyDescent="0.35">
      <c r="K26155" s="293"/>
      <c r="M26155" s="290"/>
    </row>
    <row r="26156" spans="11:13" x14ac:dyDescent="0.35">
      <c r="K26156" s="293"/>
      <c r="M26156" s="290"/>
    </row>
    <row r="26157" spans="11:13" x14ac:dyDescent="0.35">
      <c r="K26157" s="293"/>
      <c r="M26157" s="290"/>
    </row>
    <row r="26158" spans="11:13" x14ac:dyDescent="0.35">
      <c r="K26158" s="293"/>
      <c r="M26158" s="290"/>
    </row>
    <row r="26159" spans="11:13" x14ac:dyDescent="0.35">
      <c r="K26159" s="293"/>
      <c r="M26159" s="290"/>
    </row>
    <row r="26160" spans="11:13" x14ac:dyDescent="0.35">
      <c r="K26160" s="293"/>
      <c r="M26160" s="290"/>
    </row>
    <row r="26161" spans="11:13" x14ac:dyDescent="0.35">
      <c r="K26161" s="293"/>
      <c r="M26161" s="290"/>
    </row>
    <row r="26162" spans="11:13" x14ac:dyDescent="0.35">
      <c r="K26162" s="293"/>
      <c r="M26162" s="290"/>
    </row>
    <row r="26163" spans="11:13" x14ac:dyDescent="0.35">
      <c r="K26163" s="293"/>
      <c r="M26163" s="290"/>
    </row>
    <row r="26164" spans="11:13" x14ac:dyDescent="0.35">
      <c r="K26164" s="293"/>
      <c r="M26164" s="290"/>
    </row>
    <row r="26165" spans="11:13" x14ac:dyDescent="0.35">
      <c r="K26165" s="293"/>
      <c r="M26165" s="290"/>
    </row>
    <row r="26166" spans="11:13" x14ac:dyDescent="0.35">
      <c r="K26166" s="293"/>
      <c r="M26166" s="290"/>
    </row>
    <row r="26167" spans="11:13" x14ac:dyDescent="0.35">
      <c r="K26167" s="293"/>
      <c r="M26167" s="290"/>
    </row>
    <row r="26168" spans="11:13" x14ac:dyDescent="0.35">
      <c r="K26168" s="293"/>
      <c r="M26168" s="290"/>
    </row>
    <row r="26169" spans="11:13" x14ac:dyDescent="0.35">
      <c r="K26169" s="293"/>
      <c r="M26169" s="290"/>
    </row>
    <row r="26170" spans="11:13" x14ac:dyDescent="0.35">
      <c r="K26170" s="293"/>
      <c r="M26170" s="290"/>
    </row>
    <row r="26171" spans="11:13" x14ac:dyDescent="0.35">
      <c r="K26171" s="293"/>
      <c r="M26171" s="290"/>
    </row>
    <row r="26172" spans="11:13" x14ac:dyDescent="0.35">
      <c r="K26172" s="293"/>
      <c r="M26172" s="290"/>
    </row>
    <row r="26173" spans="11:13" x14ac:dyDescent="0.35">
      <c r="K26173" s="293"/>
      <c r="M26173" s="290"/>
    </row>
    <row r="26174" spans="11:13" x14ac:dyDescent="0.35">
      <c r="K26174" s="293"/>
      <c r="M26174" s="290"/>
    </row>
    <row r="26175" spans="11:13" x14ac:dyDescent="0.35">
      <c r="K26175" s="293"/>
      <c r="M26175" s="290"/>
    </row>
    <row r="26176" spans="11:13" x14ac:dyDescent="0.35">
      <c r="K26176" s="293"/>
      <c r="M26176" s="290"/>
    </row>
    <row r="26177" spans="11:13" x14ac:dyDescent="0.35">
      <c r="K26177" s="293"/>
      <c r="M26177" s="290"/>
    </row>
    <row r="26178" spans="11:13" x14ac:dyDescent="0.35">
      <c r="K26178" s="293"/>
      <c r="M26178" s="290"/>
    </row>
    <row r="26179" spans="11:13" x14ac:dyDescent="0.35">
      <c r="K26179" s="293"/>
      <c r="M26179" s="290"/>
    </row>
    <row r="26180" spans="11:13" x14ac:dyDescent="0.35">
      <c r="K26180" s="293"/>
      <c r="M26180" s="290"/>
    </row>
    <row r="26181" spans="11:13" x14ac:dyDescent="0.35">
      <c r="K26181" s="293"/>
      <c r="M26181" s="290"/>
    </row>
    <row r="26182" spans="11:13" x14ac:dyDescent="0.35">
      <c r="K26182" s="293"/>
      <c r="M26182" s="290"/>
    </row>
    <row r="26183" spans="11:13" x14ac:dyDescent="0.35">
      <c r="K26183" s="293"/>
      <c r="M26183" s="290"/>
    </row>
    <row r="26184" spans="11:13" x14ac:dyDescent="0.35">
      <c r="K26184" s="293"/>
      <c r="M26184" s="290"/>
    </row>
    <row r="26185" spans="11:13" x14ac:dyDescent="0.35">
      <c r="K26185" s="293"/>
      <c r="M26185" s="290"/>
    </row>
    <row r="26186" spans="11:13" x14ac:dyDescent="0.35">
      <c r="K26186" s="293"/>
      <c r="M26186" s="290"/>
    </row>
    <row r="26187" spans="11:13" x14ac:dyDescent="0.35">
      <c r="K26187" s="293"/>
      <c r="M26187" s="290"/>
    </row>
    <row r="26188" spans="11:13" x14ac:dyDescent="0.35">
      <c r="K26188" s="293"/>
      <c r="M26188" s="290"/>
    </row>
    <row r="26189" spans="11:13" x14ac:dyDescent="0.35">
      <c r="K26189" s="293"/>
      <c r="M26189" s="290"/>
    </row>
    <row r="26190" spans="11:13" x14ac:dyDescent="0.35">
      <c r="K26190" s="293"/>
      <c r="M26190" s="290"/>
    </row>
    <row r="26191" spans="11:13" x14ac:dyDescent="0.35">
      <c r="K26191" s="293"/>
      <c r="M26191" s="290"/>
    </row>
    <row r="26192" spans="11:13" x14ac:dyDescent="0.35">
      <c r="K26192" s="293"/>
      <c r="M26192" s="290"/>
    </row>
    <row r="26193" spans="11:13" x14ac:dyDescent="0.35">
      <c r="K26193" s="293"/>
      <c r="M26193" s="290"/>
    </row>
    <row r="26194" spans="11:13" x14ac:dyDescent="0.35">
      <c r="K26194" s="293"/>
      <c r="M26194" s="290"/>
    </row>
    <row r="26195" spans="11:13" x14ac:dyDescent="0.35">
      <c r="K26195" s="293"/>
      <c r="M26195" s="290"/>
    </row>
    <row r="26196" spans="11:13" x14ac:dyDescent="0.35">
      <c r="K26196" s="293"/>
      <c r="M26196" s="290"/>
    </row>
    <row r="26197" spans="11:13" x14ac:dyDescent="0.35">
      <c r="K26197" s="293"/>
      <c r="M26197" s="290"/>
    </row>
    <row r="26198" spans="11:13" x14ac:dyDescent="0.35">
      <c r="K26198" s="293"/>
      <c r="M26198" s="290"/>
    </row>
    <row r="26199" spans="11:13" x14ac:dyDescent="0.35">
      <c r="K26199" s="293"/>
      <c r="M26199" s="290"/>
    </row>
    <row r="26200" spans="11:13" x14ac:dyDescent="0.35">
      <c r="K26200" s="293"/>
      <c r="M26200" s="290"/>
    </row>
    <row r="26201" spans="11:13" x14ac:dyDescent="0.35">
      <c r="K26201" s="293"/>
      <c r="M26201" s="290"/>
    </row>
    <row r="26202" spans="11:13" x14ac:dyDescent="0.35">
      <c r="K26202" s="293"/>
      <c r="M26202" s="290"/>
    </row>
    <row r="26203" spans="11:13" x14ac:dyDescent="0.35">
      <c r="K26203" s="293"/>
      <c r="M26203" s="290"/>
    </row>
    <row r="26204" spans="11:13" x14ac:dyDescent="0.35">
      <c r="K26204" s="293"/>
      <c r="M26204" s="290"/>
    </row>
    <row r="26205" spans="11:13" x14ac:dyDescent="0.35">
      <c r="K26205" s="293"/>
      <c r="M26205" s="290"/>
    </row>
    <row r="26206" spans="11:13" x14ac:dyDescent="0.35">
      <c r="K26206" s="293"/>
      <c r="M26206" s="290"/>
    </row>
    <row r="26207" spans="11:13" x14ac:dyDescent="0.35">
      <c r="K26207" s="293"/>
      <c r="M26207" s="290"/>
    </row>
    <row r="26208" spans="11:13" x14ac:dyDescent="0.35">
      <c r="K26208" s="293"/>
      <c r="M26208" s="290"/>
    </row>
    <row r="26209" spans="11:13" x14ac:dyDescent="0.35">
      <c r="K26209" s="293"/>
      <c r="M26209" s="290"/>
    </row>
    <row r="26210" spans="11:13" x14ac:dyDescent="0.35">
      <c r="K26210" s="293"/>
      <c r="M26210" s="290"/>
    </row>
    <row r="26211" spans="11:13" x14ac:dyDescent="0.35">
      <c r="K26211" s="293"/>
      <c r="M26211" s="290"/>
    </row>
    <row r="26212" spans="11:13" x14ac:dyDescent="0.35">
      <c r="K26212" s="293"/>
      <c r="M26212" s="290"/>
    </row>
    <row r="26213" spans="11:13" x14ac:dyDescent="0.35">
      <c r="K26213" s="293"/>
      <c r="M26213" s="290"/>
    </row>
    <row r="26214" spans="11:13" x14ac:dyDescent="0.35">
      <c r="K26214" s="293"/>
      <c r="M26214" s="290"/>
    </row>
    <row r="26215" spans="11:13" x14ac:dyDescent="0.35">
      <c r="K26215" s="293"/>
      <c r="M26215" s="290"/>
    </row>
    <row r="26216" spans="11:13" x14ac:dyDescent="0.35">
      <c r="K26216" s="293"/>
      <c r="M26216" s="290"/>
    </row>
    <row r="26217" spans="11:13" x14ac:dyDescent="0.35">
      <c r="K26217" s="293"/>
      <c r="M26217" s="290"/>
    </row>
    <row r="26218" spans="11:13" x14ac:dyDescent="0.35">
      <c r="K26218" s="293"/>
      <c r="M26218" s="290"/>
    </row>
    <row r="26219" spans="11:13" x14ac:dyDescent="0.35">
      <c r="K26219" s="293"/>
      <c r="M26219" s="290"/>
    </row>
    <row r="26220" spans="11:13" x14ac:dyDescent="0.35">
      <c r="K26220" s="293"/>
      <c r="M26220" s="290"/>
    </row>
    <row r="26221" spans="11:13" x14ac:dyDescent="0.35">
      <c r="K26221" s="293"/>
      <c r="M26221" s="290"/>
    </row>
    <row r="26222" spans="11:13" x14ac:dyDescent="0.35">
      <c r="K26222" s="293"/>
      <c r="M26222" s="290"/>
    </row>
    <row r="26223" spans="11:13" x14ac:dyDescent="0.35">
      <c r="K26223" s="293"/>
      <c r="M26223" s="290"/>
    </row>
    <row r="26224" spans="11:13" x14ac:dyDescent="0.35">
      <c r="K26224" s="293"/>
      <c r="M26224" s="290"/>
    </row>
    <row r="26225" spans="11:13" x14ac:dyDescent="0.35">
      <c r="K26225" s="293"/>
      <c r="M26225" s="290"/>
    </row>
    <row r="26226" spans="11:13" x14ac:dyDescent="0.35">
      <c r="K26226" s="293"/>
      <c r="M26226" s="290"/>
    </row>
    <row r="26227" spans="11:13" x14ac:dyDescent="0.35">
      <c r="K26227" s="293"/>
      <c r="M26227" s="290"/>
    </row>
    <row r="26228" spans="11:13" x14ac:dyDescent="0.35">
      <c r="K26228" s="293"/>
      <c r="M26228" s="290"/>
    </row>
    <row r="26229" spans="11:13" x14ac:dyDescent="0.35">
      <c r="K26229" s="293"/>
      <c r="M26229" s="290"/>
    </row>
    <row r="26230" spans="11:13" x14ac:dyDescent="0.35">
      <c r="K26230" s="293"/>
      <c r="M26230" s="290"/>
    </row>
    <row r="26231" spans="11:13" x14ac:dyDescent="0.35">
      <c r="K26231" s="293"/>
      <c r="M26231" s="290"/>
    </row>
    <row r="26232" spans="11:13" x14ac:dyDescent="0.35">
      <c r="K26232" s="293"/>
      <c r="M26232" s="290"/>
    </row>
    <row r="26233" spans="11:13" x14ac:dyDescent="0.35">
      <c r="K26233" s="293"/>
      <c r="M26233" s="290"/>
    </row>
    <row r="26234" spans="11:13" x14ac:dyDescent="0.35">
      <c r="K26234" s="293"/>
      <c r="M26234" s="290"/>
    </row>
    <row r="26235" spans="11:13" x14ac:dyDescent="0.35">
      <c r="K26235" s="293"/>
      <c r="M26235" s="290"/>
    </row>
    <row r="26236" spans="11:13" x14ac:dyDescent="0.35">
      <c r="K26236" s="293"/>
      <c r="M26236" s="290"/>
    </row>
    <row r="26237" spans="11:13" x14ac:dyDescent="0.35">
      <c r="K26237" s="293"/>
      <c r="M26237" s="290"/>
    </row>
    <row r="26238" spans="11:13" x14ac:dyDescent="0.35">
      <c r="K26238" s="293"/>
      <c r="M26238" s="290"/>
    </row>
    <row r="26239" spans="11:13" x14ac:dyDescent="0.35">
      <c r="K26239" s="293"/>
      <c r="M26239" s="290"/>
    </row>
    <row r="26240" spans="11:13" x14ac:dyDescent="0.35">
      <c r="K26240" s="293"/>
      <c r="M26240" s="290"/>
    </row>
    <row r="26241" spans="11:13" x14ac:dyDescent="0.35">
      <c r="K26241" s="293"/>
      <c r="M26241" s="290"/>
    </row>
    <row r="26242" spans="11:13" x14ac:dyDescent="0.35">
      <c r="K26242" s="293"/>
      <c r="M26242" s="290"/>
    </row>
    <row r="26243" spans="11:13" x14ac:dyDescent="0.35">
      <c r="K26243" s="293"/>
      <c r="M26243" s="290"/>
    </row>
    <row r="26244" spans="11:13" x14ac:dyDescent="0.35">
      <c r="K26244" s="293"/>
      <c r="M26244" s="290"/>
    </row>
    <row r="26245" spans="11:13" x14ac:dyDescent="0.35">
      <c r="K26245" s="293"/>
      <c r="M26245" s="290"/>
    </row>
    <row r="26246" spans="11:13" x14ac:dyDescent="0.35">
      <c r="K26246" s="293"/>
      <c r="M26246" s="290"/>
    </row>
    <row r="26247" spans="11:13" x14ac:dyDescent="0.35">
      <c r="K26247" s="293"/>
      <c r="M26247" s="290"/>
    </row>
    <row r="26248" spans="11:13" x14ac:dyDescent="0.35">
      <c r="K26248" s="293"/>
      <c r="M26248" s="290"/>
    </row>
    <row r="26249" spans="11:13" x14ac:dyDescent="0.35">
      <c r="K26249" s="293"/>
      <c r="M26249" s="290"/>
    </row>
    <row r="26250" spans="11:13" x14ac:dyDescent="0.35">
      <c r="K26250" s="293"/>
      <c r="M26250" s="290"/>
    </row>
    <row r="26251" spans="11:13" x14ac:dyDescent="0.35">
      <c r="K26251" s="293"/>
      <c r="M26251" s="290"/>
    </row>
    <row r="26252" spans="11:13" x14ac:dyDescent="0.35">
      <c r="K26252" s="293"/>
      <c r="M26252" s="290"/>
    </row>
    <row r="26253" spans="11:13" x14ac:dyDescent="0.35">
      <c r="K26253" s="293"/>
      <c r="M26253" s="290"/>
    </row>
    <row r="26254" spans="11:13" x14ac:dyDescent="0.35">
      <c r="K26254" s="293"/>
      <c r="M26254" s="290"/>
    </row>
    <row r="26255" spans="11:13" x14ac:dyDescent="0.35">
      <c r="K26255" s="293"/>
      <c r="M26255" s="290"/>
    </row>
    <row r="26256" spans="11:13" x14ac:dyDescent="0.35">
      <c r="K26256" s="293"/>
      <c r="M26256" s="290"/>
    </row>
    <row r="26257" spans="11:13" x14ac:dyDescent="0.35">
      <c r="K26257" s="293"/>
      <c r="M26257" s="290"/>
    </row>
    <row r="26258" spans="11:13" x14ac:dyDescent="0.35">
      <c r="K26258" s="293"/>
      <c r="M26258" s="290"/>
    </row>
    <row r="26259" spans="11:13" x14ac:dyDescent="0.35">
      <c r="K26259" s="293"/>
      <c r="M26259" s="290"/>
    </row>
    <row r="26260" spans="11:13" x14ac:dyDescent="0.35">
      <c r="K26260" s="293"/>
      <c r="M26260" s="290"/>
    </row>
    <row r="26261" spans="11:13" x14ac:dyDescent="0.35">
      <c r="K26261" s="293"/>
      <c r="M26261" s="290"/>
    </row>
    <row r="26262" spans="11:13" x14ac:dyDescent="0.35">
      <c r="K26262" s="293"/>
      <c r="M26262" s="290"/>
    </row>
    <row r="26263" spans="11:13" x14ac:dyDescent="0.35">
      <c r="K26263" s="293"/>
      <c r="M26263" s="290"/>
    </row>
    <row r="26264" spans="11:13" x14ac:dyDescent="0.35">
      <c r="K26264" s="293"/>
      <c r="M26264" s="290"/>
    </row>
    <row r="26265" spans="11:13" x14ac:dyDescent="0.35">
      <c r="K26265" s="293"/>
      <c r="M26265" s="290"/>
    </row>
    <row r="26266" spans="11:13" x14ac:dyDescent="0.35">
      <c r="K26266" s="293"/>
      <c r="M26266" s="290"/>
    </row>
    <row r="26267" spans="11:13" x14ac:dyDescent="0.35">
      <c r="K26267" s="293"/>
      <c r="M26267" s="290"/>
    </row>
    <row r="26268" spans="11:13" x14ac:dyDescent="0.35">
      <c r="K26268" s="293"/>
      <c r="M26268" s="290"/>
    </row>
    <row r="26269" spans="11:13" x14ac:dyDescent="0.35">
      <c r="K26269" s="293"/>
      <c r="M26269" s="290"/>
    </row>
    <row r="26270" spans="11:13" x14ac:dyDescent="0.35">
      <c r="K26270" s="293"/>
      <c r="M26270" s="290"/>
    </row>
    <row r="26271" spans="11:13" x14ac:dyDescent="0.35">
      <c r="K26271" s="293"/>
      <c r="M26271" s="290"/>
    </row>
    <row r="26272" spans="11:13" x14ac:dyDescent="0.35">
      <c r="K26272" s="293"/>
      <c r="M26272" s="290"/>
    </row>
    <row r="26273" spans="11:13" x14ac:dyDescent="0.35">
      <c r="K26273" s="293"/>
      <c r="M26273" s="290"/>
    </row>
    <row r="26274" spans="11:13" x14ac:dyDescent="0.35">
      <c r="K26274" s="293"/>
      <c r="M26274" s="290"/>
    </row>
    <row r="26275" spans="11:13" x14ac:dyDescent="0.35">
      <c r="K26275" s="293"/>
      <c r="M26275" s="290"/>
    </row>
    <row r="26276" spans="11:13" x14ac:dyDescent="0.35">
      <c r="K26276" s="293"/>
      <c r="M26276" s="290"/>
    </row>
    <row r="26277" spans="11:13" x14ac:dyDescent="0.35">
      <c r="K26277" s="293"/>
      <c r="M26277" s="290"/>
    </row>
    <row r="26278" spans="11:13" x14ac:dyDescent="0.35">
      <c r="K26278" s="293"/>
      <c r="M26278" s="290"/>
    </row>
    <row r="26279" spans="11:13" x14ac:dyDescent="0.35">
      <c r="K26279" s="293"/>
      <c r="M26279" s="290"/>
    </row>
    <row r="26280" spans="11:13" x14ac:dyDescent="0.35">
      <c r="K26280" s="293"/>
      <c r="M26280" s="290"/>
    </row>
    <row r="26281" spans="11:13" x14ac:dyDescent="0.35">
      <c r="K26281" s="293"/>
      <c r="M26281" s="290"/>
    </row>
    <row r="26282" spans="11:13" x14ac:dyDescent="0.35">
      <c r="K26282" s="293"/>
      <c r="M26282" s="290"/>
    </row>
    <row r="26283" spans="11:13" x14ac:dyDescent="0.35">
      <c r="K26283" s="293"/>
      <c r="M26283" s="290"/>
    </row>
    <row r="26284" spans="11:13" x14ac:dyDescent="0.35">
      <c r="K26284" s="293"/>
      <c r="M26284" s="290"/>
    </row>
    <row r="26285" spans="11:13" x14ac:dyDescent="0.35">
      <c r="K26285" s="293"/>
      <c r="M26285" s="290"/>
    </row>
    <row r="26286" spans="11:13" x14ac:dyDescent="0.35">
      <c r="K26286" s="293"/>
      <c r="M26286" s="290"/>
    </row>
    <row r="26287" spans="11:13" x14ac:dyDescent="0.35">
      <c r="K26287" s="293"/>
      <c r="M26287" s="290"/>
    </row>
    <row r="26288" spans="11:13" x14ac:dyDescent="0.35">
      <c r="K26288" s="293"/>
      <c r="M26288" s="290"/>
    </row>
    <row r="26289" spans="11:13" x14ac:dyDescent="0.35">
      <c r="K26289" s="293"/>
      <c r="M26289" s="290"/>
    </row>
    <row r="26290" spans="11:13" x14ac:dyDescent="0.35">
      <c r="K26290" s="293"/>
      <c r="M26290" s="290"/>
    </row>
    <row r="26291" spans="11:13" x14ac:dyDescent="0.35">
      <c r="K26291" s="293"/>
      <c r="M26291" s="290"/>
    </row>
    <row r="26292" spans="11:13" x14ac:dyDescent="0.35">
      <c r="K26292" s="293"/>
      <c r="M26292" s="290"/>
    </row>
    <row r="26293" spans="11:13" x14ac:dyDescent="0.35">
      <c r="K26293" s="293"/>
      <c r="M26293" s="290"/>
    </row>
    <row r="26294" spans="11:13" x14ac:dyDescent="0.35">
      <c r="K26294" s="293"/>
      <c r="M26294" s="290"/>
    </row>
    <row r="26295" spans="11:13" x14ac:dyDescent="0.35">
      <c r="K26295" s="293"/>
      <c r="M26295" s="290"/>
    </row>
    <row r="26296" spans="11:13" x14ac:dyDescent="0.35">
      <c r="K26296" s="293"/>
      <c r="M26296" s="290"/>
    </row>
    <row r="26297" spans="11:13" x14ac:dyDescent="0.35">
      <c r="K26297" s="293"/>
      <c r="M26297" s="290"/>
    </row>
    <row r="26298" spans="11:13" x14ac:dyDescent="0.35">
      <c r="K26298" s="293"/>
      <c r="M26298" s="290"/>
    </row>
    <row r="26299" spans="11:13" x14ac:dyDescent="0.35">
      <c r="K26299" s="293"/>
      <c r="M26299" s="290"/>
    </row>
    <row r="26300" spans="11:13" x14ac:dyDescent="0.35">
      <c r="K26300" s="293"/>
      <c r="M26300" s="290"/>
    </row>
    <row r="26301" spans="11:13" x14ac:dyDescent="0.35">
      <c r="K26301" s="293"/>
      <c r="M26301" s="290"/>
    </row>
    <row r="26302" spans="11:13" x14ac:dyDescent="0.35">
      <c r="K26302" s="293"/>
      <c r="M26302" s="290"/>
    </row>
    <row r="26303" spans="11:13" x14ac:dyDescent="0.35">
      <c r="K26303" s="293"/>
      <c r="M26303" s="290"/>
    </row>
    <row r="26304" spans="11:13" x14ac:dyDescent="0.35">
      <c r="K26304" s="293"/>
      <c r="M26304" s="290"/>
    </row>
    <row r="26305" spans="11:13" x14ac:dyDescent="0.35">
      <c r="K26305" s="293"/>
      <c r="M26305" s="290"/>
    </row>
    <row r="26306" spans="11:13" x14ac:dyDescent="0.35">
      <c r="K26306" s="293"/>
      <c r="M26306" s="290"/>
    </row>
    <row r="26307" spans="11:13" x14ac:dyDescent="0.35">
      <c r="K26307" s="293"/>
      <c r="M26307" s="290"/>
    </row>
    <row r="26308" spans="11:13" x14ac:dyDescent="0.35">
      <c r="K26308" s="293"/>
      <c r="M26308" s="290"/>
    </row>
    <row r="26309" spans="11:13" x14ac:dyDescent="0.35">
      <c r="K26309" s="293"/>
      <c r="M26309" s="290"/>
    </row>
    <row r="26310" spans="11:13" x14ac:dyDescent="0.35">
      <c r="K26310" s="293"/>
      <c r="M26310" s="290"/>
    </row>
    <row r="26311" spans="11:13" x14ac:dyDescent="0.35">
      <c r="K26311" s="293"/>
      <c r="M26311" s="290"/>
    </row>
    <row r="26312" spans="11:13" x14ac:dyDescent="0.35">
      <c r="K26312" s="293"/>
      <c r="M26312" s="290"/>
    </row>
    <row r="26313" spans="11:13" x14ac:dyDescent="0.35">
      <c r="K26313" s="293"/>
      <c r="M26313" s="290"/>
    </row>
    <row r="26314" spans="11:13" x14ac:dyDescent="0.35">
      <c r="K26314" s="293"/>
      <c r="M26314" s="290"/>
    </row>
    <row r="26315" spans="11:13" x14ac:dyDescent="0.35">
      <c r="K26315" s="293"/>
      <c r="M26315" s="290"/>
    </row>
    <row r="26316" spans="11:13" x14ac:dyDescent="0.35">
      <c r="K26316" s="293"/>
      <c r="M26316" s="290"/>
    </row>
    <row r="26317" spans="11:13" x14ac:dyDescent="0.35">
      <c r="K26317" s="293"/>
      <c r="M26317" s="290"/>
    </row>
    <row r="26318" spans="11:13" x14ac:dyDescent="0.35">
      <c r="K26318" s="293"/>
      <c r="M26318" s="290"/>
    </row>
    <row r="26319" spans="11:13" x14ac:dyDescent="0.35">
      <c r="K26319" s="293"/>
      <c r="M26319" s="290"/>
    </row>
    <row r="26320" spans="11:13" x14ac:dyDescent="0.35">
      <c r="K26320" s="293"/>
      <c r="M26320" s="290"/>
    </row>
    <row r="26321" spans="11:13" x14ac:dyDescent="0.35">
      <c r="K26321" s="293"/>
      <c r="M26321" s="290"/>
    </row>
    <row r="26322" spans="11:13" x14ac:dyDescent="0.35">
      <c r="K26322" s="293"/>
      <c r="M26322" s="290"/>
    </row>
    <row r="26323" spans="11:13" x14ac:dyDescent="0.35">
      <c r="K26323" s="293"/>
      <c r="M26323" s="290"/>
    </row>
    <row r="26324" spans="11:13" x14ac:dyDescent="0.35">
      <c r="K26324" s="293"/>
      <c r="M26324" s="290"/>
    </row>
    <row r="26325" spans="11:13" x14ac:dyDescent="0.35">
      <c r="K26325" s="293"/>
      <c r="M26325" s="290"/>
    </row>
    <row r="26326" spans="11:13" x14ac:dyDescent="0.35">
      <c r="K26326" s="293"/>
      <c r="M26326" s="290"/>
    </row>
    <row r="26327" spans="11:13" x14ac:dyDescent="0.35">
      <c r="K26327" s="293"/>
      <c r="M26327" s="290"/>
    </row>
    <row r="26328" spans="11:13" x14ac:dyDescent="0.35">
      <c r="K26328" s="293"/>
      <c r="M26328" s="290"/>
    </row>
    <row r="26329" spans="11:13" x14ac:dyDescent="0.35">
      <c r="K26329" s="293"/>
      <c r="M26329" s="290"/>
    </row>
    <row r="26330" spans="11:13" x14ac:dyDescent="0.35">
      <c r="K26330" s="293"/>
      <c r="M26330" s="290"/>
    </row>
    <row r="26331" spans="11:13" x14ac:dyDescent="0.35">
      <c r="K26331" s="293"/>
      <c r="M26331" s="290"/>
    </row>
    <row r="26332" spans="11:13" x14ac:dyDescent="0.35">
      <c r="K26332" s="293"/>
      <c r="M26332" s="290"/>
    </row>
    <row r="26333" spans="11:13" x14ac:dyDescent="0.35">
      <c r="K26333" s="293"/>
      <c r="M26333" s="290"/>
    </row>
    <row r="26334" spans="11:13" x14ac:dyDescent="0.35">
      <c r="K26334" s="293"/>
      <c r="M26334" s="290"/>
    </row>
    <row r="26335" spans="11:13" x14ac:dyDescent="0.35">
      <c r="K26335" s="293"/>
      <c r="M26335" s="290"/>
    </row>
    <row r="26336" spans="11:13" x14ac:dyDescent="0.35">
      <c r="K26336" s="293"/>
      <c r="M26336" s="290"/>
    </row>
    <row r="26337" spans="11:13" x14ac:dyDescent="0.35">
      <c r="K26337" s="293"/>
      <c r="M26337" s="290"/>
    </row>
    <row r="26338" spans="11:13" x14ac:dyDescent="0.35">
      <c r="K26338" s="293"/>
      <c r="M26338" s="290"/>
    </row>
    <row r="26339" spans="11:13" x14ac:dyDescent="0.35">
      <c r="K26339" s="293"/>
      <c r="M26339" s="290"/>
    </row>
    <row r="26340" spans="11:13" x14ac:dyDescent="0.35">
      <c r="K26340" s="293"/>
      <c r="M26340" s="290"/>
    </row>
    <row r="26341" spans="11:13" x14ac:dyDescent="0.35">
      <c r="K26341" s="293"/>
      <c r="M26341" s="290"/>
    </row>
    <row r="26342" spans="11:13" x14ac:dyDescent="0.35">
      <c r="K26342" s="293"/>
      <c r="M26342" s="290"/>
    </row>
    <row r="26343" spans="11:13" x14ac:dyDescent="0.35">
      <c r="K26343" s="293"/>
      <c r="M26343" s="290"/>
    </row>
    <row r="26344" spans="11:13" x14ac:dyDescent="0.35">
      <c r="K26344" s="293"/>
      <c r="M26344" s="290"/>
    </row>
    <row r="26345" spans="11:13" x14ac:dyDescent="0.35">
      <c r="K26345" s="293"/>
      <c r="M26345" s="290"/>
    </row>
    <row r="26346" spans="11:13" x14ac:dyDescent="0.35">
      <c r="K26346" s="293"/>
      <c r="M26346" s="290"/>
    </row>
    <row r="26347" spans="11:13" x14ac:dyDescent="0.35">
      <c r="K26347" s="293"/>
      <c r="M26347" s="290"/>
    </row>
    <row r="26348" spans="11:13" x14ac:dyDescent="0.35">
      <c r="K26348" s="293"/>
      <c r="M26348" s="290"/>
    </row>
    <row r="26349" spans="11:13" x14ac:dyDescent="0.35">
      <c r="K26349" s="293"/>
      <c r="M26349" s="290"/>
    </row>
    <row r="26350" spans="11:13" x14ac:dyDescent="0.35">
      <c r="K26350" s="293"/>
      <c r="M26350" s="290"/>
    </row>
    <row r="26351" spans="11:13" x14ac:dyDescent="0.35">
      <c r="K26351" s="293"/>
      <c r="M26351" s="290"/>
    </row>
    <row r="26352" spans="11:13" x14ac:dyDescent="0.35">
      <c r="K26352" s="293"/>
      <c r="M26352" s="290"/>
    </row>
    <row r="26353" spans="11:13" x14ac:dyDescent="0.35">
      <c r="K26353" s="293"/>
      <c r="M26353" s="290"/>
    </row>
    <row r="26354" spans="11:13" x14ac:dyDescent="0.35">
      <c r="K26354" s="293"/>
      <c r="M26354" s="290"/>
    </row>
    <row r="26355" spans="11:13" x14ac:dyDescent="0.35">
      <c r="K26355" s="293"/>
      <c r="M26355" s="290"/>
    </row>
    <row r="26356" spans="11:13" x14ac:dyDescent="0.35">
      <c r="K26356" s="293"/>
      <c r="M26356" s="290"/>
    </row>
    <row r="26357" spans="11:13" x14ac:dyDescent="0.35">
      <c r="K26357" s="293"/>
      <c r="M26357" s="290"/>
    </row>
    <row r="26358" spans="11:13" x14ac:dyDescent="0.35">
      <c r="K26358" s="293"/>
      <c r="M26358" s="290"/>
    </row>
    <row r="26359" spans="11:13" x14ac:dyDescent="0.35">
      <c r="K26359" s="293"/>
      <c r="M26359" s="290"/>
    </row>
    <row r="26360" spans="11:13" x14ac:dyDescent="0.35">
      <c r="K26360" s="293"/>
      <c r="M26360" s="290"/>
    </row>
    <row r="26361" spans="11:13" x14ac:dyDescent="0.35">
      <c r="K26361" s="293"/>
      <c r="M26361" s="290"/>
    </row>
    <row r="26362" spans="11:13" x14ac:dyDescent="0.35">
      <c r="K26362" s="293"/>
      <c r="M26362" s="290"/>
    </row>
    <row r="26363" spans="11:13" x14ac:dyDescent="0.35">
      <c r="K26363" s="293"/>
      <c r="M26363" s="290"/>
    </row>
    <row r="26364" spans="11:13" x14ac:dyDescent="0.35">
      <c r="K26364" s="293"/>
      <c r="M26364" s="290"/>
    </row>
    <row r="26365" spans="11:13" x14ac:dyDescent="0.35">
      <c r="K26365" s="293"/>
      <c r="M26365" s="290"/>
    </row>
    <row r="26366" spans="11:13" x14ac:dyDescent="0.35">
      <c r="K26366" s="293"/>
      <c r="M26366" s="290"/>
    </row>
    <row r="26367" spans="11:13" x14ac:dyDescent="0.35">
      <c r="K26367" s="293"/>
      <c r="M26367" s="290"/>
    </row>
    <row r="26368" spans="11:13" x14ac:dyDescent="0.35">
      <c r="K26368" s="293"/>
      <c r="M26368" s="290"/>
    </row>
    <row r="26369" spans="11:13" x14ac:dyDescent="0.35">
      <c r="K26369" s="293"/>
      <c r="M26369" s="290"/>
    </row>
    <row r="26370" spans="11:13" x14ac:dyDescent="0.35">
      <c r="K26370" s="293"/>
      <c r="M26370" s="290"/>
    </row>
    <row r="26371" spans="11:13" x14ac:dyDescent="0.35">
      <c r="K26371" s="293"/>
      <c r="M26371" s="290"/>
    </row>
    <row r="26372" spans="11:13" x14ac:dyDescent="0.35">
      <c r="K26372" s="293"/>
      <c r="M26372" s="290"/>
    </row>
    <row r="26373" spans="11:13" x14ac:dyDescent="0.35">
      <c r="K26373" s="293"/>
      <c r="M26373" s="290"/>
    </row>
    <row r="26374" spans="11:13" x14ac:dyDescent="0.35">
      <c r="K26374" s="293"/>
      <c r="M26374" s="290"/>
    </row>
    <row r="26375" spans="11:13" x14ac:dyDescent="0.35">
      <c r="K26375" s="293"/>
      <c r="M26375" s="290"/>
    </row>
    <row r="26376" spans="11:13" x14ac:dyDescent="0.35">
      <c r="K26376" s="293"/>
      <c r="M26376" s="290"/>
    </row>
    <row r="26377" spans="11:13" x14ac:dyDescent="0.35">
      <c r="K26377" s="293"/>
      <c r="M26377" s="290"/>
    </row>
    <row r="26378" spans="11:13" x14ac:dyDescent="0.35">
      <c r="K26378" s="293"/>
      <c r="M26378" s="290"/>
    </row>
    <row r="26379" spans="11:13" x14ac:dyDescent="0.35">
      <c r="K26379" s="293"/>
      <c r="M26379" s="290"/>
    </row>
    <row r="26380" spans="11:13" x14ac:dyDescent="0.35">
      <c r="K26380" s="293"/>
      <c r="M26380" s="290"/>
    </row>
    <row r="26381" spans="11:13" x14ac:dyDescent="0.35">
      <c r="K26381" s="293"/>
      <c r="M26381" s="290"/>
    </row>
    <row r="26382" spans="11:13" x14ac:dyDescent="0.35">
      <c r="K26382" s="293"/>
      <c r="M26382" s="290"/>
    </row>
    <row r="26383" spans="11:13" x14ac:dyDescent="0.35">
      <c r="K26383" s="293"/>
      <c r="M26383" s="290"/>
    </row>
    <row r="26384" spans="11:13" x14ac:dyDescent="0.35">
      <c r="K26384" s="293"/>
      <c r="M26384" s="290"/>
    </row>
    <row r="26385" spans="11:13" x14ac:dyDescent="0.35">
      <c r="K26385" s="293"/>
      <c r="M26385" s="290"/>
    </row>
    <row r="26386" spans="11:13" x14ac:dyDescent="0.35">
      <c r="K26386" s="293"/>
      <c r="M26386" s="290"/>
    </row>
    <row r="26387" spans="11:13" x14ac:dyDescent="0.35">
      <c r="K26387" s="293"/>
      <c r="M26387" s="290"/>
    </row>
    <row r="26388" spans="11:13" x14ac:dyDescent="0.35">
      <c r="K26388" s="293"/>
      <c r="M26388" s="290"/>
    </row>
    <row r="26389" spans="11:13" x14ac:dyDescent="0.35">
      <c r="K26389" s="293"/>
      <c r="M26389" s="290"/>
    </row>
    <row r="26390" spans="11:13" x14ac:dyDescent="0.35">
      <c r="K26390" s="293"/>
      <c r="M26390" s="290"/>
    </row>
    <row r="26391" spans="11:13" x14ac:dyDescent="0.35">
      <c r="K26391" s="293"/>
      <c r="M26391" s="290"/>
    </row>
    <row r="26392" spans="11:13" x14ac:dyDescent="0.35">
      <c r="K26392" s="293"/>
      <c r="M26392" s="290"/>
    </row>
    <row r="26393" spans="11:13" x14ac:dyDescent="0.35">
      <c r="K26393" s="293"/>
      <c r="M26393" s="290"/>
    </row>
    <row r="26394" spans="11:13" x14ac:dyDescent="0.35">
      <c r="K26394" s="293"/>
      <c r="M26394" s="290"/>
    </row>
    <row r="26395" spans="11:13" x14ac:dyDescent="0.35">
      <c r="K26395" s="293"/>
      <c r="M26395" s="290"/>
    </row>
    <row r="26396" spans="11:13" x14ac:dyDescent="0.35">
      <c r="K26396" s="293"/>
      <c r="M26396" s="290"/>
    </row>
    <row r="26397" spans="11:13" x14ac:dyDescent="0.35">
      <c r="K26397" s="293"/>
      <c r="M26397" s="290"/>
    </row>
    <row r="26398" spans="11:13" x14ac:dyDescent="0.35">
      <c r="K26398" s="293"/>
      <c r="M26398" s="290"/>
    </row>
    <row r="26399" spans="11:13" x14ac:dyDescent="0.35">
      <c r="K26399" s="293"/>
      <c r="M26399" s="290"/>
    </row>
    <row r="26400" spans="11:13" x14ac:dyDescent="0.35">
      <c r="K26400" s="293"/>
      <c r="M26400" s="290"/>
    </row>
    <row r="26401" spans="11:13" x14ac:dyDescent="0.35">
      <c r="K26401" s="293"/>
      <c r="M26401" s="290"/>
    </row>
    <row r="26402" spans="11:13" x14ac:dyDescent="0.35">
      <c r="K26402" s="293"/>
      <c r="M26402" s="290"/>
    </row>
    <row r="26403" spans="11:13" x14ac:dyDescent="0.35">
      <c r="K26403" s="293"/>
      <c r="M26403" s="290"/>
    </row>
    <row r="26404" spans="11:13" x14ac:dyDescent="0.35">
      <c r="K26404" s="293"/>
      <c r="M26404" s="290"/>
    </row>
    <row r="26405" spans="11:13" x14ac:dyDescent="0.35">
      <c r="K26405" s="293"/>
      <c r="M26405" s="290"/>
    </row>
    <row r="26406" spans="11:13" x14ac:dyDescent="0.35">
      <c r="K26406" s="293"/>
      <c r="M26406" s="290"/>
    </row>
    <row r="26407" spans="11:13" x14ac:dyDescent="0.35">
      <c r="K26407" s="293"/>
      <c r="M26407" s="290"/>
    </row>
    <row r="26408" spans="11:13" x14ac:dyDescent="0.35">
      <c r="K26408" s="293"/>
      <c r="M26408" s="290"/>
    </row>
    <row r="26409" spans="11:13" x14ac:dyDescent="0.35">
      <c r="K26409" s="293"/>
      <c r="M26409" s="290"/>
    </row>
    <row r="26410" spans="11:13" x14ac:dyDescent="0.35">
      <c r="K26410" s="293"/>
      <c r="M26410" s="290"/>
    </row>
    <row r="26411" spans="11:13" x14ac:dyDescent="0.35">
      <c r="K26411" s="293"/>
      <c r="M26411" s="290"/>
    </row>
    <row r="26412" spans="11:13" x14ac:dyDescent="0.35">
      <c r="K26412" s="293"/>
      <c r="M26412" s="290"/>
    </row>
    <row r="26413" spans="11:13" x14ac:dyDescent="0.35">
      <c r="K26413" s="293"/>
      <c r="M26413" s="290"/>
    </row>
    <row r="26414" spans="11:13" x14ac:dyDescent="0.35">
      <c r="K26414" s="293"/>
      <c r="M26414" s="290"/>
    </row>
    <row r="26415" spans="11:13" x14ac:dyDescent="0.35">
      <c r="K26415" s="293"/>
      <c r="M26415" s="290"/>
    </row>
    <row r="26416" spans="11:13" x14ac:dyDescent="0.35">
      <c r="K26416" s="293"/>
      <c r="M26416" s="290"/>
    </row>
    <row r="26417" spans="11:13" x14ac:dyDescent="0.35">
      <c r="K26417" s="293"/>
      <c r="M26417" s="290"/>
    </row>
    <row r="26418" spans="11:13" x14ac:dyDescent="0.35">
      <c r="K26418" s="293"/>
      <c r="M26418" s="290"/>
    </row>
    <row r="26419" spans="11:13" x14ac:dyDescent="0.35">
      <c r="K26419" s="293"/>
      <c r="M26419" s="290"/>
    </row>
    <row r="26420" spans="11:13" x14ac:dyDescent="0.35">
      <c r="K26420" s="293"/>
      <c r="M26420" s="290"/>
    </row>
    <row r="26421" spans="11:13" x14ac:dyDescent="0.35">
      <c r="K26421" s="293"/>
      <c r="M26421" s="290"/>
    </row>
    <row r="26422" spans="11:13" x14ac:dyDescent="0.35">
      <c r="K26422" s="293"/>
      <c r="M26422" s="290"/>
    </row>
    <row r="26423" spans="11:13" x14ac:dyDescent="0.35">
      <c r="K26423" s="293"/>
      <c r="M26423" s="290"/>
    </row>
    <row r="26424" spans="11:13" x14ac:dyDescent="0.35">
      <c r="K26424" s="293"/>
      <c r="M26424" s="290"/>
    </row>
    <row r="26425" spans="11:13" x14ac:dyDescent="0.35">
      <c r="K26425" s="293"/>
      <c r="M26425" s="290"/>
    </row>
    <row r="26426" spans="11:13" x14ac:dyDescent="0.35">
      <c r="K26426" s="293"/>
      <c r="M26426" s="290"/>
    </row>
    <row r="26427" spans="11:13" x14ac:dyDescent="0.35">
      <c r="K26427" s="293"/>
      <c r="M26427" s="290"/>
    </row>
    <row r="26428" spans="11:13" x14ac:dyDescent="0.35">
      <c r="K26428" s="293"/>
      <c r="M26428" s="290"/>
    </row>
    <row r="26429" spans="11:13" x14ac:dyDescent="0.35">
      <c r="K26429" s="293"/>
      <c r="M26429" s="290"/>
    </row>
    <row r="26430" spans="11:13" x14ac:dyDescent="0.35">
      <c r="K26430" s="293"/>
      <c r="M26430" s="290"/>
    </row>
    <row r="26431" spans="11:13" x14ac:dyDescent="0.35">
      <c r="K26431" s="293"/>
      <c r="M26431" s="290"/>
    </row>
    <row r="26432" spans="11:13" x14ac:dyDescent="0.35">
      <c r="K26432" s="293"/>
      <c r="M26432" s="290"/>
    </row>
    <row r="26433" spans="11:13" x14ac:dyDescent="0.35">
      <c r="K26433" s="293"/>
      <c r="M26433" s="290"/>
    </row>
    <row r="26434" spans="11:13" x14ac:dyDescent="0.35">
      <c r="K26434" s="293"/>
      <c r="M26434" s="290"/>
    </row>
    <row r="26435" spans="11:13" x14ac:dyDescent="0.35">
      <c r="K26435" s="293"/>
      <c r="M26435" s="290"/>
    </row>
    <row r="26436" spans="11:13" x14ac:dyDescent="0.35">
      <c r="K26436" s="293"/>
      <c r="M26436" s="290"/>
    </row>
    <row r="26437" spans="11:13" x14ac:dyDescent="0.35">
      <c r="K26437" s="293"/>
      <c r="M26437" s="290"/>
    </row>
    <row r="26438" spans="11:13" x14ac:dyDescent="0.35">
      <c r="K26438" s="293"/>
      <c r="M26438" s="290"/>
    </row>
    <row r="26439" spans="11:13" x14ac:dyDescent="0.35">
      <c r="K26439" s="293"/>
      <c r="M26439" s="290"/>
    </row>
    <row r="26440" spans="11:13" x14ac:dyDescent="0.35">
      <c r="K26440" s="293"/>
      <c r="M26440" s="290"/>
    </row>
    <row r="26441" spans="11:13" x14ac:dyDescent="0.35">
      <c r="K26441" s="293"/>
      <c r="M26441" s="290"/>
    </row>
    <row r="26442" spans="11:13" x14ac:dyDescent="0.35">
      <c r="K26442" s="293"/>
      <c r="M26442" s="290"/>
    </row>
    <row r="26443" spans="11:13" x14ac:dyDescent="0.35">
      <c r="K26443" s="293"/>
      <c r="M26443" s="290"/>
    </row>
    <row r="26444" spans="11:13" x14ac:dyDescent="0.35">
      <c r="K26444" s="293"/>
      <c r="M26444" s="290"/>
    </row>
    <row r="26445" spans="11:13" x14ac:dyDescent="0.35">
      <c r="K26445" s="293"/>
      <c r="M26445" s="290"/>
    </row>
    <row r="26446" spans="11:13" x14ac:dyDescent="0.35">
      <c r="K26446" s="293"/>
      <c r="M26446" s="290"/>
    </row>
    <row r="26447" spans="11:13" x14ac:dyDescent="0.35">
      <c r="K26447" s="293"/>
      <c r="M26447" s="290"/>
    </row>
    <row r="26448" spans="11:13" x14ac:dyDescent="0.35">
      <c r="K26448" s="293"/>
      <c r="M26448" s="290"/>
    </row>
    <row r="26449" spans="11:13" x14ac:dyDescent="0.35">
      <c r="K26449" s="293"/>
      <c r="M26449" s="290"/>
    </row>
    <row r="26450" spans="11:13" x14ac:dyDescent="0.35">
      <c r="K26450" s="293"/>
      <c r="M26450" s="290"/>
    </row>
    <row r="26451" spans="11:13" x14ac:dyDescent="0.35">
      <c r="K26451" s="293"/>
      <c r="M26451" s="290"/>
    </row>
    <row r="26452" spans="11:13" x14ac:dyDescent="0.35">
      <c r="K26452" s="293"/>
      <c r="M26452" s="290"/>
    </row>
    <row r="26453" spans="11:13" x14ac:dyDescent="0.35">
      <c r="K26453" s="293"/>
      <c r="M26453" s="290"/>
    </row>
    <row r="26454" spans="11:13" x14ac:dyDescent="0.35">
      <c r="K26454" s="293"/>
      <c r="M26454" s="290"/>
    </row>
    <row r="26455" spans="11:13" x14ac:dyDescent="0.35">
      <c r="K26455" s="293"/>
      <c r="M26455" s="290"/>
    </row>
    <row r="26456" spans="11:13" x14ac:dyDescent="0.35">
      <c r="K26456" s="293"/>
      <c r="M26456" s="290"/>
    </row>
    <row r="26457" spans="11:13" x14ac:dyDescent="0.35">
      <c r="K26457" s="293"/>
      <c r="M26457" s="290"/>
    </row>
    <row r="26458" spans="11:13" x14ac:dyDescent="0.35">
      <c r="K26458" s="293"/>
      <c r="M26458" s="290"/>
    </row>
    <row r="26459" spans="11:13" x14ac:dyDescent="0.35">
      <c r="K26459" s="293"/>
      <c r="M26459" s="290"/>
    </row>
    <row r="26460" spans="11:13" x14ac:dyDescent="0.35">
      <c r="K26460" s="293"/>
      <c r="M26460" s="290"/>
    </row>
    <row r="26461" spans="11:13" x14ac:dyDescent="0.35">
      <c r="K26461" s="293"/>
      <c r="M26461" s="290"/>
    </row>
    <row r="26462" spans="11:13" x14ac:dyDescent="0.35">
      <c r="K26462" s="293"/>
      <c r="M26462" s="290"/>
    </row>
    <row r="26463" spans="11:13" x14ac:dyDescent="0.35">
      <c r="K26463" s="293"/>
      <c r="M26463" s="290"/>
    </row>
    <row r="26464" spans="11:13" x14ac:dyDescent="0.35">
      <c r="K26464" s="293"/>
      <c r="M26464" s="290"/>
    </row>
    <row r="26465" spans="11:13" x14ac:dyDescent="0.35">
      <c r="K26465" s="293"/>
      <c r="M26465" s="290"/>
    </row>
    <row r="26466" spans="11:13" x14ac:dyDescent="0.35">
      <c r="K26466" s="293"/>
      <c r="M26466" s="290"/>
    </row>
    <row r="26467" spans="11:13" x14ac:dyDescent="0.35">
      <c r="K26467" s="293"/>
      <c r="M26467" s="290"/>
    </row>
    <row r="26468" spans="11:13" x14ac:dyDescent="0.35">
      <c r="K26468" s="293"/>
      <c r="M26468" s="290"/>
    </row>
    <row r="26469" spans="11:13" x14ac:dyDescent="0.35">
      <c r="K26469" s="293"/>
      <c r="M26469" s="290"/>
    </row>
    <row r="26470" spans="11:13" x14ac:dyDescent="0.35">
      <c r="K26470" s="293"/>
      <c r="M26470" s="290"/>
    </row>
    <row r="26471" spans="11:13" x14ac:dyDescent="0.35">
      <c r="K26471" s="293"/>
      <c r="M26471" s="290"/>
    </row>
    <row r="26472" spans="11:13" x14ac:dyDescent="0.35">
      <c r="K26472" s="293"/>
      <c r="M26472" s="290"/>
    </row>
    <row r="26473" spans="11:13" x14ac:dyDescent="0.35">
      <c r="K26473" s="293"/>
      <c r="M26473" s="290"/>
    </row>
    <row r="26474" spans="11:13" x14ac:dyDescent="0.35">
      <c r="K26474" s="293"/>
      <c r="M26474" s="290"/>
    </row>
    <row r="26475" spans="11:13" x14ac:dyDescent="0.35">
      <c r="K26475" s="293"/>
      <c r="M26475" s="290"/>
    </row>
    <row r="26476" spans="11:13" x14ac:dyDescent="0.35">
      <c r="K26476" s="293"/>
      <c r="M26476" s="290"/>
    </row>
    <row r="26477" spans="11:13" x14ac:dyDescent="0.35">
      <c r="K26477" s="293"/>
      <c r="M26477" s="290"/>
    </row>
    <row r="26478" spans="11:13" x14ac:dyDescent="0.35">
      <c r="K26478" s="293"/>
      <c r="M26478" s="290"/>
    </row>
    <row r="26479" spans="11:13" x14ac:dyDescent="0.35">
      <c r="K26479" s="293"/>
      <c r="M26479" s="290"/>
    </row>
    <row r="26480" spans="11:13" x14ac:dyDescent="0.35">
      <c r="K26480" s="293"/>
      <c r="M26480" s="290"/>
    </row>
    <row r="26481" spans="11:13" x14ac:dyDescent="0.35">
      <c r="K26481" s="293"/>
      <c r="M26481" s="290"/>
    </row>
    <row r="26482" spans="11:13" x14ac:dyDescent="0.35">
      <c r="K26482" s="293"/>
      <c r="M26482" s="290"/>
    </row>
    <row r="26483" spans="11:13" x14ac:dyDescent="0.35">
      <c r="K26483" s="293"/>
      <c r="M26483" s="290"/>
    </row>
    <row r="26484" spans="11:13" x14ac:dyDescent="0.35">
      <c r="K26484" s="293"/>
      <c r="M26484" s="290"/>
    </row>
    <row r="26485" spans="11:13" x14ac:dyDescent="0.35">
      <c r="K26485" s="293"/>
      <c r="M26485" s="290"/>
    </row>
    <row r="26486" spans="11:13" x14ac:dyDescent="0.35">
      <c r="K26486" s="293"/>
      <c r="M26486" s="290"/>
    </row>
    <row r="26487" spans="11:13" x14ac:dyDescent="0.35">
      <c r="K26487" s="293"/>
      <c r="M26487" s="290"/>
    </row>
    <row r="26488" spans="11:13" x14ac:dyDescent="0.35">
      <c r="K26488" s="293"/>
      <c r="M26488" s="290"/>
    </row>
    <row r="26489" spans="11:13" x14ac:dyDescent="0.35">
      <c r="K26489" s="293"/>
      <c r="M26489" s="290"/>
    </row>
    <row r="26490" spans="11:13" x14ac:dyDescent="0.35">
      <c r="K26490" s="293"/>
      <c r="M26490" s="290"/>
    </row>
    <row r="26491" spans="11:13" x14ac:dyDescent="0.35">
      <c r="K26491" s="293"/>
      <c r="M26491" s="290"/>
    </row>
    <row r="26492" spans="11:13" x14ac:dyDescent="0.35">
      <c r="K26492" s="293"/>
      <c r="M26492" s="290"/>
    </row>
    <row r="26493" spans="11:13" x14ac:dyDescent="0.35">
      <c r="K26493" s="293"/>
      <c r="M26493" s="290"/>
    </row>
    <row r="26494" spans="11:13" x14ac:dyDescent="0.35">
      <c r="K26494" s="293"/>
      <c r="M26494" s="290"/>
    </row>
    <row r="26495" spans="11:13" x14ac:dyDescent="0.35">
      <c r="K26495" s="293"/>
      <c r="M26495" s="290"/>
    </row>
    <row r="26496" spans="11:13" x14ac:dyDescent="0.35">
      <c r="K26496" s="293"/>
      <c r="M26496" s="290"/>
    </row>
    <row r="26497" spans="11:13" x14ac:dyDescent="0.35">
      <c r="K26497" s="293"/>
      <c r="M26497" s="290"/>
    </row>
    <row r="26498" spans="11:13" x14ac:dyDescent="0.35">
      <c r="K26498" s="293"/>
      <c r="M26498" s="290"/>
    </row>
    <row r="26499" spans="11:13" x14ac:dyDescent="0.35">
      <c r="K26499" s="293"/>
      <c r="M26499" s="290"/>
    </row>
    <row r="26500" spans="11:13" x14ac:dyDescent="0.35">
      <c r="K26500" s="293"/>
      <c r="M26500" s="290"/>
    </row>
    <row r="26501" spans="11:13" x14ac:dyDescent="0.35">
      <c r="K26501" s="293"/>
      <c r="M26501" s="290"/>
    </row>
    <row r="26502" spans="11:13" x14ac:dyDescent="0.35">
      <c r="K26502" s="293"/>
      <c r="M26502" s="290"/>
    </row>
    <row r="26503" spans="11:13" x14ac:dyDescent="0.35">
      <c r="K26503" s="293"/>
      <c r="M26503" s="290"/>
    </row>
    <row r="26504" spans="11:13" x14ac:dyDescent="0.35">
      <c r="K26504" s="293"/>
      <c r="M26504" s="290"/>
    </row>
    <row r="26505" spans="11:13" x14ac:dyDescent="0.35">
      <c r="K26505" s="293"/>
      <c r="M26505" s="290"/>
    </row>
    <row r="26506" spans="11:13" x14ac:dyDescent="0.35">
      <c r="K26506" s="293"/>
      <c r="M26506" s="290"/>
    </row>
    <row r="26507" spans="11:13" x14ac:dyDescent="0.35">
      <c r="K26507" s="293"/>
      <c r="M26507" s="290"/>
    </row>
    <row r="26508" spans="11:13" x14ac:dyDescent="0.35">
      <c r="K26508" s="293"/>
      <c r="M26508" s="290"/>
    </row>
    <row r="26509" spans="11:13" x14ac:dyDescent="0.35">
      <c r="K26509" s="293"/>
      <c r="M26509" s="290"/>
    </row>
    <row r="26510" spans="11:13" x14ac:dyDescent="0.35">
      <c r="K26510" s="293"/>
      <c r="M26510" s="290"/>
    </row>
    <row r="26511" spans="11:13" x14ac:dyDescent="0.35">
      <c r="K26511" s="293"/>
      <c r="M26511" s="290"/>
    </row>
    <row r="26512" spans="11:13" x14ac:dyDescent="0.35">
      <c r="K26512" s="293"/>
      <c r="M26512" s="290"/>
    </row>
    <row r="26513" spans="11:13" x14ac:dyDescent="0.35">
      <c r="K26513" s="293"/>
      <c r="M26513" s="290"/>
    </row>
    <row r="26514" spans="11:13" x14ac:dyDescent="0.35">
      <c r="K26514" s="293"/>
      <c r="M26514" s="290"/>
    </row>
    <row r="26515" spans="11:13" x14ac:dyDescent="0.35">
      <c r="K26515" s="293"/>
      <c r="M26515" s="290"/>
    </row>
    <row r="26516" spans="11:13" x14ac:dyDescent="0.35">
      <c r="K26516" s="293"/>
      <c r="M26516" s="290"/>
    </row>
    <row r="26517" spans="11:13" x14ac:dyDescent="0.35">
      <c r="K26517" s="293"/>
      <c r="M26517" s="290"/>
    </row>
    <row r="26518" spans="11:13" x14ac:dyDescent="0.35">
      <c r="K26518" s="293"/>
      <c r="M26518" s="290"/>
    </row>
    <row r="26519" spans="11:13" x14ac:dyDescent="0.35">
      <c r="K26519" s="293"/>
      <c r="M26519" s="290"/>
    </row>
    <row r="26520" spans="11:13" x14ac:dyDescent="0.35">
      <c r="K26520" s="293"/>
      <c r="M26520" s="290"/>
    </row>
    <row r="26521" spans="11:13" x14ac:dyDescent="0.35">
      <c r="K26521" s="293"/>
      <c r="M26521" s="290"/>
    </row>
    <row r="26522" spans="11:13" x14ac:dyDescent="0.35">
      <c r="K26522" s="293"/>
      <c r="M26522" s="290"/>
    </row>
    <row r="26523" spans="11:13" x14ac:dyDescent="0.35">
      <c r="K26523" s="293"/>
      <c r="M26523" s="290"/>
    </row>
    <row r="26524" spans="11:13" x14ac:dyDescent="0.35">
      <c r="K26524" s="293"/>
      <c r="M26524" s="290"/>
    </row>
    <row r="26525" spans="11:13" x14ac:dyDescent="0.35">
      <c r="K26525" s="293"/>
      <c r="M26525" s="290"/>
    </row>
    <row r="26526" spans="11:13" x14ac:dyDescent="0.35">
      <c r="K26526" s="293"/>
      <c r="M26526" s="290"/>
    </row>
    <row r="26527" spans="11:13" x14ac:dyDescent="0.35">
      <c r="K26527" s="293"/>
      <c r="M26527" s="290"/>
    </row>
    <row r="26528" spans="11:13" x14ac:dyDescent="0.35">
      <c r="K26528" s="293"/>
      <c r="M26528" s="290"/>
    </row>
    <row r="26529" spans="11:13" x14ac:dyDescent="0.35">
      <c r="K26529" s="293"/>
      <c r="M26529" s="290"/>
    </row>
    <row r="26530" spans="11:13" x14ac:dyDescent="0.35">
      <c r="K26530" s="293"/>
      <c r="M26530" s="290"/>
    </row>
    <row r="26531" spans="11:13" x14ac:dyDescent="0.35">
      <c r="K26531" s="293"/>
      <c r="M26531" s="290"/>
    </row>
    <row r="26532" spans="11:13" x14ac:dyDescent="0.35">
      <c r="K26532" s="293"/>
      <c r="M26532" s="290"/>
    </row>
    <row r="26533" spans="11:13" x14ac:dyDescent="0.35">
      <c r="K26533" s="293"/>
      <c r="M26533" s="290"/>
    </row>
    <row r="26534" spans="11:13" x14ac:dyDescent="0.35">
      <c r="K26534" s="293"/>
      <c r="M26534" s="290"/>
    </row>
    <row r="26535" spans="11:13" x14ac:dyDescent="0.35">
      <c r="K26535" s="293"/>
      <c r="M26535" s="290"/>
    </row>
    <row r="26536" spans="11:13" x14ac:dyDescent="0.35">
      <c r="K26536" s="293"/>
      <c r="M26536" s="290"/>
    </row>
    <row r="26537" spans="11:13" x14ac:dyDescent="0.35">
      <c r="K26537" s="293"/>
      <c r="M26537" s="290"/>
    </row>
    <row r="26538" spans="11:13" x14ac:dyDescent="0.35">
      <c r="K26538" s="293"/>
      <c r="M26538" s="290"/>
    </row>
    <row r="26539" spans="11:13" x14ac:dyDescent="0.35">
      <c r="K26539" s="293"/>
      <c r="M26539" s="290"/>
    </row>
    <row r="26540" spans="11:13" x14ac:dyDescent="0.35">
      <c r="K26540" s="293"/>
      <c r="M26540" s="290"/>
    </row>
    <row r="26541" spans="11:13" x14ac:dyDescent="0.35">
      <c r="K26541" s="293"/>
      <c r="M26541" s="290"/>
    </row>
    <row r="26542" spans="11:13" x14ac:dyDescent="0.35">
      <c r="K26542" s="293"/>
      <c r="M26542" s="290"/>
    </row>
    <row r="26543" spans="11:13" x14ac:dyDescent="0.35">
      <c r="K26543" s="293"/>
      <c r="M26543" s="290"/>
    </row>
    <row r="26544" spans="11:13" x14ac:dyDescent="0.35">
      <c r="K26544" s="293"/>
      <c r="M26544" s="290"/>
    </row>
    <row r="26545" spans="11:13" x14ac:dyDescent="0.35">
      <c r="K26545" s="293"/>
      <c r="M26545" s="290"/>
    </row>
    <row r="26546" spans="11:13" x14ac:dyDescent="0.35">
      <c r="K26546" s="293"/>
      <c r="M26546" s="290"/>
    </row>
    <row r="26547" spans="11:13" x14ac:dyDescent="0.35">
      <c r="K26547" s="293"/>
      <c r="M26547" s="290"/>
    </row>
    <row r="26548" spans="11:13" x14ac:dyDescent="0.35">
      <c r="K26548" s="293"/>
      <c r="M26548" s="290"/>
    </row>
    <row r="26549" spans="11:13" x14ac:dyDescent="0.35">
      <c r="K26549" s="293"/>
      <c r="M26549" s="290"/>
    </row>
    <row r="26550" spans="11:13" x14ac:dyDescent="0.35">
      <c r="K26550" s="293"/>
      <c r="M26550" s="290"/>
    </row>
    <row r="26551" spans="11:13" x14ac:dyDescent="0.35">
      <c r="K26551" s="293"/>
      <c r="M26551" s="290"/>
    </row>
    <row r="26552" spans="11:13" x14ac:dyDescent="0.35">
      <c r="K26552" s="293"/>
      <c r="M26552" s="290"/>
    </row>
    <row r="26553" spans="11:13" x14ac:dyDescent="0.35">
      <c r="K26553" s="293"/>
      <c r="M26553" s="290"/>
    </row>
    <row r="26554" spans="11:13" x14ac:dyDescent="0.35">
      <c r="K26554" s="293"/>
      <c r="M26554" s="290"/>
    </row>
    <row r="26555" spans="11:13" x14ac:dyDescent="0.35">
      <c r="K26555" s="293"/>
      <c r="M26555" s="290"/>
    </row>
    <row r="26556" spans="11:13" x14ac:dyDescent="0.35">
      <c r="K26556" s="293"/>
      <c r="M26556" s="290"/>
    </row>
    <row r="26557" spans="11:13" x14ac:dyDescent="0.35">
      <c r="K26557" s="293"/>
      <c r="M26557" s="290"/>
    </row>
    <row r="26558" spans="11:13" x14ac:dyDescent="0.35">
      <c r="K26558" s="293"/>
      <c r="M26558" s="290"/>
    </row>
    <row r="26559" spans="11:13" x14ac:dyDescent="0.35">
      <c r="K26559" s="293"/>
      <c r="M26559" s="290"/>
    </row>
    <row r="26560" spans="11:13" x14ac:dyDescent="0.35">
      <c r="K26560" s="293"/>
      <c r="M26560" s="290"/>
    </row>
    <row r="26561" spans="11:13" x14ac:dyDescent="0.35">
      <c r="K26561" s="293"/>
      <c r="M26561" s="290"/>
    </row>
    <row r="26562" spans="11:13" x14ac:dyDescent="0.35">
      <c r="K26562" s="293"/>
      <c r="M26562" s="290"/>
    </row>
    <row r="26563" spans="11:13" x14ac:dyDescent="0.35">
      <c r="K26563" s="293"/>
      <c r="M26563" s="290"/>
    </row>
    <row r="26564" spans="11:13" x14ac:dyDescent="0.35">
      <c r="K26564" s="293"/>
      <c r="M26564" s="290"/>
    </row>
    <row r="26565" spans="11:13" x14ac:dyDescent="0.35">
      <c r="K26565" s="293"/>
      <c r="M26565" s="290"/>
    </row>
    <row r="26566" spans="11:13" x14ac:dyDescent="0.35">
      <c r="K26566" s="293"/>
      <c r="M26566" s="290"/>
    </row>
    <row r="26567" spans="11:13" x14ac:dyDescent="0.35">
      <c r="K26567" s="293"/>
      <c r="M26567" s="290"/>
    </row>
    <row r="26568" spans="11:13" x14ac:dyDescent="0.35">
      <c r="K26568" s="293"/>
      <c r="M26568" s="290"/>
    </row>
    <row r="26569" spans="11:13" x14ac:dyDescent="0.35">
      <c r="K26569" s="293"/>
      <c r="M26569" s="290"/>
    </row>
    <row r="26570" spans="11:13" x14ac:dyDescent="0.35">
      <c r="K26570" s="293"/>
      <c r="M26570" s="290"/>
    </row>
    <row r="26571" spans="11:13" x14ac:dyDescent="0.35">
      <c r="K26571" s="293"/>
      <c r="M26571" s="290"/>
    </row>
    <row r="26572" spans="11:13" x14ac:dyDescent="0.35">
      <c r="K26572" s="293"/>
      <c r="M26572" s="290"/>
    </row>
    <row r="26573" spans="11:13" x14ac:dyDescent="0.35">
      <c r="K26573" s="293"/>
      <c r="M26573" s="290"/>
    </row>
    <row r="26574" spans="11:13" x14ac:dyDescent="0.35">
      <c r="K26574" s="293"/>
      <c r="M26574" s="290"/>
    </row>
    <row r="26575" spans="11:13" x14ac:dyDescent="0.35">
      <c r="K26575" s="293"/>
      <c r="M26575" s="290"/>
    </row>
    <row r="26576" spans="11:13" x14ac:dyDescent="0.35">
      <c r="K26576" s="293"/>
      <c r="M26576" s="290"/>
    </row>
    <row r="26577" spans="11:13" x14ac:dyDescent="0.35">
      <c r="K26577" s="293"/>
      <c r="M26577" s="290"/>
    </row>
    <row r="26578" spans="11:13" x14ac:dyDescent="0.35">
      <c r="K26578" s="293"/>
      <c r="M26578" s="290"/>
    </row>
    <row r="26579" spans="11:13" x14ac:dyDescent="0.35">
      <c r="K26579" s="293"/>
      <c r="M26579" s="290"/>
    </row>
    <row r="26580" spans="11:13" x14ac:dyDescent="0.35">
      <c r="K26580" s="293"/>
      <c r="M26580" s="290"/>
    </row>
    <row r="26581" spans="11:13" x14ac:dyDescent="0.35">
      <c r="K26581" s="293"/>
      <c r="M26581" s="290"/>
    </row>
    <row r="26582" spans="11:13" x14ac:dyDescent="0.35">
      <c r="K26582" s="293"/>
      <c r="M26582" s="290"/>
    </row>
    <row r="26583" spans="11:13" x14ac:dyDescent="0.35">
      <c r="K26583" s="293"/>
      <c r="M26583" s="290"/>
    </row>
    <row r="26584" spans="11:13" x14ac:dyDescent="0.35">
      <c r="K26584" s="293"/>
      <c r="M26584" s="290"/>
    </row>
    <row r="26585" spans="11:13" x14ac:dyDescent="0.35">
      <c r="K26585" s="293"/>
      <c r="M26585" s="290"/>
    </row>
    <row r="26586" spans="11:13" x14ac:dyDescent="0.35">
      <c r="K26586" s="293"/>
      <c r="M26586" s="290"/>
    </row>
    <row r="26587" spans="11:13" x14ac:dyDescent="0.35">
      <c r="K26587" s="293"/>
      <c r="M26587" s="290"/>
    </row>
    <row r="26588" spans="11:13" x14ac:dyDescent="0.35">
      <c r="K26588" s="293"/>
      <c r="M26588" s="290"/>
    </row>
    <row r="26589" spans="11:13" x14ac:dyDescent="0.35">
      <c r="K26589" s="293"/>
      <c r="M26589" s="290"/>
    </row>
    <row r="26590" spans="11:13" x14ac:dyDescent="0.35">
      <c r="K26590" s="293"/>
      <c r="M26590" s="290"/>
    </row>
    <row r="26591" spans="11:13" x14ac:dyDescent="0.35">
      <c r="K26591" s="293"/>
      <c r="M26591" s="290"/>
    </row>
    <row r="26592" spans="11:13" x14ac:dyDescent="0.35">
      <c r="K26592" s="293"/>
      <c r="M26592" s="290"/>
    </row>
    <row r="26593" spans="11:13" x14ac:dyDescent="0.35">
      <c r="K26593" s="293"/>
      <c r="M26593" s="290"/>
    </row>
    <row r="26594" spans="11:13" x14ac:dyDescent="0.35">
      <c r="K26594" s="293"/>
      <c r="M26594" s="290"/>
    </row>
    <row r="26595" spans="11:13" x14ac:dyDescent="0.35">
      <c r="K26595" s="293"/>
      <c r="M26595" s="290"/>
    </row>
    <row r="26596" spans="11:13" x14ac:dyDescent="0.35">
      <c r="K26596" s="293"/>
      <c r="M26596" s="290"/>
    </row>
    <row r="26597" spans="11:13" x14ac:dyDescent="0.35">
      <c r="K26597" s="293"/>
      <c r="M26597" s="290"/>
    </row>
    <row r="26598" spans="11:13" x14ac:dyDescent="0.35">
      <c r="K26598" s="293"/>
      <c r="M26598" s="290"/>
    </row>
    <row r="26599" spans="11:13" x14ac:dyDescent="0.35">
      <c r="K26599" s="293"/>
      <c r="M26599" s="290"/>
    </row>
    <row r="26600" spans="11:13" x14ac:dyDescent="0.35">
      <c r="K26600" s="293"/>
      <c r="M26600" s="290"/>
    </row>
    <row r="26601" spans="11:13" x14ac:dyDescent="0.35">
      <c r="K26601" s="293"/>
      <c r="M26601" s="290"/>
    </row>
    <row r="26602" spans="11:13" x14ac:dyDescent="0.35">
      <c r="K26602" s="293"/>
      <c r="M26602" s="290"/>
    </row>
    <row r="26603" spans="11:13" x14ac:dyDescent="0.35">
      <c r="K26603" s="293"/>
      <c r="M26603" s="290"/>
    </row>
    <row r="26604" spans="11:13" x14ac:dyDescent="0.35">
      <c r="K26604" s="293"/>
      <c r="M26604" s="290"/>
    </row>
    <row r="26605" spans="11:13" x14ac:dyDescent="0.35">
      <c r="K26605" s="293"/>
      <c r="M26605" s="290"/>
    </row>
    <row r="26606" spans="11:13" x14ac:dyDescent="0.35">
      <c r="K26606" s="293"/>
      <c r="M26606" s="290"/>
    </row>
    <row r="26607" spans="11:13" x14ac:dyDescent="0.35">
      <c r="K26607" s="293"/>
      <c r="M26607" s="290"/>
    </row>
    <row r="26608" spans="11:13" x14ac:dyDescent="0.35">
      <c r="K26608" s="293"/>
      <c r="M26608" s="290"/>
    </row>
    <row r="26609" spans="11:13" x14ac:dyDescent="0.35">
      <c r="K26609" s="293"/>
      <c r="M26609" s="290"/>
    </row>
    <row r="26610" spans="11:13" x14ac:dyDescent="0.35">
      <c r="K26610" s="293"/>
      <c r="M26610" s="290"/>
    </row>
    <row r="26611" spans="11:13" x14ac:dyDescent="0.35">
      <c r="K26611" s="293"/>
      <c r="M26611" s="290"/>
    </row>
    <row r="26612" spans="11:13" x14ac:dyDescent="0.35">
      <c r="K26612" s="293"/>
      <c r="M26612" s="290"/>
    </row>
    <row r="26613" spans="11:13" x14ac:dyDescent="0.35">
      <c r="K26613" s="293"/>
      <c r="M26613" s="290"/>
    </row>
    <row r="26614" spans="11:13" x14ac:dyDescent="0.35">
      <c r="K26614" s="293"/>
      <c r="M26614" s="290"/>
    </row>
    <row r="26615" spans="11:13" x14ac:dyDescent="0.35">
      <c r="K26615" s="293"/>
      <c r="M26615" s="290"/>
    </row>
    <row r="26616" spans="11:13" x14ac:dyDescent="0.35">
      <c r="K26616" s="293"/>
      <c r="M26616" s="290"/>
    </row>
    <row r="26617" spans="11:13" x14ac:dyDescent="0.35">
      <c r="K26617" s="293"/>
      <c r="M26617" s="290"/>
    </row>
    <row r="26618" spans="11:13" x14ac:dyDescent="0.35">
      <c r="K26618" s="293"/>
      <c r="M26618" s="290"/>
    </row>
    <row r="26619" spans="11:13" x14ac:dyDescent="0.35">
      <c r="K26619" s="293"/>
      <c r="M26619" s="290"/>
    </row>
    <row r="26620" spans="11:13" x14ac:dyDescent="0.35">
      <c r="K26620" s="293"/>
      <c r="M26620" s="290"/>
    </row>
    <row r="26621" spans="11:13" x14ac:dyDescent="0.35">
      <c r="K26621" s="293"/>
      <c r="M26621" s="290"/>
    </row>
    <row r="26622" spans="11:13" x14ac:dyDescent="0.35">
      <c r="K26622" s="293"/>
      <c r="M26622" s="290"/>
    </row>
    <row r="26623" spans="11:13" x14ac:dyDescent="0.35">
      <c r="K26623" s="293"/>
      <c r="M26623" s="290"/>
    </row>
    <row r="26624" spans="11:13" x14ac:dyDescent="0.35">
      <c r="K26624" s="293"/>
      <c r="M26624" s="290"/>
    </row>
    <row r="26625" spans="11:13" x14ac:dyDescent="0.35">
      <c r="K26625" s="293"/>
      <c r="M26625" s="290"/>
    </row>
    <row r="26626" spans="11:13" x14ac:dyDescent="0.35">
      <c r="K26626" s="293"/>
      <c r="M26626" s="290"/>
    </row>
    <row r="26627" spans="11:13" x14ac:dyDescent="0.35">
      <c r="K26627" s="293"/>
      <c r="M26627" s="290"/>
    </row>
    <row r="26628" spans="11:13" x14ac:dyDescent="0.35">
      <c r="K26628" s="293"/>
      <c r="M26628" s="290"/>
    </row>
    <row r="26629" spans="11:13" x14ac:dyDescent="0.35">
      <c r="K26629" s="293"/>
      <c r="M26629" s="290"/>
    </row>
    <row r="26630" spans="11:13" x14ac:dyDescent="0.35">
      <c r="K26630" s="293"/>
      <c r="M26630" s="290"/>
    </row>
    <row r="26631" spans="11:13" x14ac:dyDescent="0.35">
      <c r="K26631" s="293"/>
      <c r="M26631" s="290"/>
    </row>
    <row r="26632" spans="11:13" x14ac:dyDescent="0.35">
      <c r="K26632" s="293"/>
      <c r="M26632" s="290"/>
    </row>
    <row r="26633" spans="11:13" x14ac:dyDescent="0.35">
      <c r="K26633" s="293"/>
      <c r="M26633" s="290"/>
    </row>
    <row r="26634" spans="11:13" x14ac:dyDescent="0.35">
      <c r="K26634" s="293"/>
      <c r="M26634" s="290"/>
    </row>
    <row r="26635" spans="11:13" x14ac:dyDescent="0.35">
      <c r="K26635" s="293"/>
      <c r="M26635" s="290"/>
    </row>
    <row r="26636" spans="11:13" x14ac:dyDescent="0.35">
      <c r="K26636" s="293"/>
      <c r="M26636" s="290"/>
    </row>
    <row r="26637" spans="11:13" x14ac:dyDescent="0.35">
      <c r="K26637" s="293"/>
      <c r="M26637" s="290"/>
    </row>
    <row r="26638" spans="11:13" x14ac:dyDescent="0.35">
      <c r="K26638" s="293"/>
      <c r="M26638" s="290"/>
    </row>
    <row r="26639" spans="11:13" x14ac:dyDescent="0.35">
      <c r="K26639" s="293"/>
      <c r="M26639" s="290"/>
    </row>
    <row r="26640" spans="11:13" x14ac:dyDescent="0.35">
      <c r="K26640" s="293"/>
      <c r="M26640" s="290"/>
    </row>
    <row r="26641" spans="11:13" x14ac:dyDescent="0.35">
      <c r="K26641" s="293"/>
      <c r="M26641" s="290"/>
    </row>
    <row r="26642" spans="11:13" x14ac:dyDescent="0.35">
      <c r="K26642" s="293"/>
      <c r="M26642" s="290"/>
    </row>
    <row r="26643" spans="11:13" x14ac:dyDescent="0.35">
      <c r="K26643" s="293"/>
      <c r="M26643" s="290"/>
    </row>
    <row r="26644" spans="11:13" x14ac:dyDescent="0.35">
      <c r="K26644" s="293"/>
      <c r="M26644" s="290"/>
    </row>
    <row r="26645" spans="11:13" x14ac:dyDescent="0.35">
      <c r="K26645" s="293"/>
      <c r="M26645" s="290"/>
    </row>
    <row r="26646" spans="11:13" x14ac:dyDescent="0.35">
      <c r="K26646" s="293"/>
      <c r="M26646" s="290"/>
    </row>
    <row r="26647" spans="11:13" x14ac:dyDescent="0.35">
      <c r="K26647" s="293"/>
      <c r="M26647" s="290"/>
    </row>
    <row r="26648" spans="11:13" x14ac:dyDescent="0.35">
      <c r="K26648" s="293"/>
      <c r="M26648" s="290"/>
    </row>
    <row r="26649" spans="11:13" x14ac:dyDescent="0.35">
      <c r="K26649" s="293"/>
      <c r="M26649" s="290"/>
    </row>
    <row r="26650" spans="11:13" x14ac:dyDescent="0.35">
      <c r="K26650" s="293"/>
      <c r="M26650" s="290"/>
    </row>
    <row r="26651" spans="11:13" x14ac:dyDescent="0.35">
      <c r="K26651" s="293"/>
      <c r="M26651" s="290"/>
    </row>
    <row r="26652" spans="11:13" x14ac:dyDescent="0.35">
      <c r="K26652" s="293"/>
      <c r="M26652" s="290"/>
    </row>
    <row r="26653" spans="11:13" x14ac:dyDescent="0.35">
      <c r="K26653" s="293"/>
      <c r="M26653" s="290"/>
    </row>
    <row r="26654" spans="11:13" x14ac:dyDescent="0.35">
      <c r="K26654" s="293"/>
      <c r="M26654" s="290"/>
    </row>
    <row r="26655" spans="11:13" x14ac:dyDescent="0.35">
      <c r="K26655" s="293"/>
      <c r="M26655" s="290"/>
    </row>
    <row r="26656" spans="11:13" x14ac:dyDescent="0.35">
      <c r="K26656" s="293"/>
      <c r="M26656" s="290"/>
    </row>
    <row r="26657" spans="11:13" x14ac:dyDescent="0.35">
      <c r="K26657" s="293"/>
      <c r="M26657" s="290"/>
    </row>
    <row r="26658" spans="11:13" x14ac:dyDescent="0.35">
      <c r="K26658" s="293"/>
      <c r="M26658" s="290"/>
    </row>
    <row r="26659" spans="11:13" x14ac:dyDescent="0.35">
      <c r="K26659" s="293"/>
      <c r="M26659" s="290"/>
    </row>
    <row r="26660" spans="11:13" x14ac:dyDescent="0.35">
      <c r="K26660" s="293"/>
      <c r="M26660" s="290"/>
    </row>
    <row r="26661" spans="11:13" x14ac:dyDescent="0.35">
      <c r="K26661" s="293"/>
      <c r="M26661" s="290"/>
    </row>
    <row r="26662" spans="11:13" x14ac:dyDescent="0.35">
      <c r="K26662" s="293"/>
      <c r="M26662" s="290"/>
    </row>
    <row r="26663" spans="11:13" x14ac:dyDescent="0.35">
      <c r="K26663" s="293"/>
      <c r="M26663" s="290"/>
    </row>
    <row r="26664" spans="11:13" x14ac:dyDescent="0.35">
      <c r="K26664" s="293"/>
      <c r="M26664" s="290"/>
    </row>
    <row r="26665" spans="11:13" x14ac:dyDescent="0.35">
      <c r="K26665" s="293"/>
      <c r="M26665" s="290"/>
    </row>
    <row r="26666" spans="11:13" x14ac:dyDescent="0.35">
      <c r="K26666" s="293"/>
      <c r="M26666" s="290"/>
    </row>
    <row r="26667" spans="11:13" x14ac:dyDescent="0.35">
      <c r="K26667" s="293"/>
      <c r="M26667" s="290"/>
    </row>
    <row r="26668" spans="11:13" x14ac:dyDescent="0.35">
      <c r="K26668" s="293"/>
      <c r="M26668" s="290"/>
    </row>
    <row r="26669" spans="11:13" x14ac:dyDescent="0.35">
      <c r="K26669" s="293"/>
      <c r="M26669" s="290"/>
    </row>
    <row r="26670" spans="11:13" x14ac:dyDescent="0.35">
      <c r="K26670" s="293"/>
      <c r="M26670" s="290"/>
    </row>
    <row r="26671" spans="11:13" x14ac:dyDescent="0.35">
      <c r="K26671" s="293"/>
      <c r="M26671" s="290"/>
    </row>
    <row r="26672" spans="11:13" x14ac:dyDescent="0.35">
      <c r="K26672" s="293"/>
      <c r="M26672" s="290"/>
    </row>
    <row r="26673" spans="11:13" x14ac:dyDescent="0.35">
      <c r="K26673" s="293"/>
      <c r="M26673" s="290"/>
    </row>
    <row r="26674" spans="11:13" x14ac:dyDescent="0.35">
      <c r="K26674" s="293"/>
      <c r="M26674" s="290"/>
    </row>
    <row r="26675" spans="11:13" x14ac:dyDescent="0.35">
      <c r="K26675" s="293"/>
      <c r="M26675" s="290"/>
    </row>
    <row r="26676" spans="11:13" x14ac:dyDescent="0.35">
      <c r="K26676" s="293"/>
      <c r="M26676" s="290"/>
    </row>
    <row r="26677" spans="11:13" x14ac:dyDescent="0.35">
      <c r="K26677" s="293"/>
      <c r="M26677" s="290"/>
    </row>
    <row r="26678" spans="11:13" x14ac:dyDescent="0.35">
      <c r="K26678" s="293"/>
      <c r="M26678" s="290"/>
    </row>
    <row r="26679" spans="11:13" x14ac:dyDescent="0.35">
      <c r="K26679" s="293"/>
      <c r="M26679" s="290"/>
    </row>
    <row r="26680" spans="11:13" x14ac:dyDescent="0.35">
      <c r="K26680" s="293"/>
      <c r="M26680" s="290"/>
    </row>
    <row r="26681" spans="11:13" x14ac:dyDescent="0.35">
      <c r="K26681" s="293"/>
      <c r="M26681" s="290"/>
    </row>
    <row r="26682" spans="11:13" x14ac:dyDescent="0.35">
      <c r="K26682" s="293"/>
      <c r="M26682" s="290"/>
    </row>
    <row r="26683" spans="11:13" x14ac:dyDescent="0.35">
      <c r="K26683" s="293"/>
      <c r="M26683" s="290"/>
    </row>
    <row r="26684" spans="11:13" x14ac:dyDescent="0.35">
      <c r="K26684" s="293"/>
      <c r="M26684" s="290"/>
    </row>
    <row r="26685" spans="11:13" x14ac:dyDescent="0.35">
      <c r="K26685" s="293"/>
      <c r="M26685" s="290"/>
    </row>
    <row r="26686" spans="11:13" x14ac:dyDescent="0.35">
      <c r="K26686" s="293"/>
      <c r="M26686" s="290"/>
    </row>
    <row r="26687" spans="11:13" x14ac:dyDescent="0.35">
      <c r="K26687" s="293"/>
      <c r="M26687" s="290"/>
    </row>
    <row r="26688" spans="11:13" x14ac:dyDescent="0.35">
      <c r="K26688" s="293"/>
      <c r="M26688" s="290"/>
    </row>
    <row r="26689" spans="11:13" x14ac:dyDescent="0.35">
      <c r="K26689" s="293"/>
      <c r="M26689" s="290"/>
    </row>
    <row r="26690" spans="11:13" x14ac:dyDescent="0.35">
      <c r="K26690" s="293"/>
      <c r="M26690" s="290"/>
    </row>
    <row r="26691" spans="11:13" x14ac:dyDescent="0.35">
      <c r="K26691" s="293"/>
      <c r="M26691" s="290"/>
    </row>
    <row r="26692" spans="11:13" x14ac:dyDescent="0.35">
      <c r="K26692" s="293"/>
      <c r="M26692" s="290"/>
    </row>
    <row r="26693" spans="11:13" x14ac:dyDescent="0.35">
      <c r="K26693" s="293"/>
      <c r="M26693" s="290"/>
    </row>
    <row r="26694" spans="11:13" x14ac:dyDescent="0.35">
      <c r="K26694" s="293"/>
      <c r="M26694" s="290"/>
    </row>
    <row r="26695" spans="11:13" x14ac:dyDescent="0.35">
      <c r="K26695" s="293"/>
      <c r="M26695" s="290"/>
    </row>
    <row r="26696" spans="11:13" x14ac:dyDescent="0.35">
      <c r="K26696" s="293"/>
      <c r="M26696" s="290"/>
    </row>
    <row r="26697" spans="11:13" x14ac:dyDescent="0.35">
      <c r="K26697" s="293"/>
      <c r="M26697" s="290"/>
    </row>
    <row r="26698" spans="11:13" x14ac:dyDescent="0.35">
      <c r="K26698" s="293"/>
      <c r="M26698" s="290"/>
    </row>
    <row r="26699" spans="11:13" x14ac:dyDescent="0.35">
      <c r="K26699" s="293"/>
      <c r="M26699" s="290"/>
    </row>
    <row r="26700" spans="11:13" x14ac:dyDescent="0.35">
      <c r="K26700" s="293"/>
      <c r="M26700" s="290"/>
    </row>
    <row r="26701" spans="11:13" x14ac:dyDescent="0.35">
      <c r="K26701" s="293"/>
      <c r="M26701" s="290"/>
    </row>
    <row r="26702" spans="11:13" x14ac:dyDescent="0.35">
      <c r="K26702" s="293"/>
      <c r="M26702" s="290"/>
    </row>
    <row r="26703" spans="11:13" x14ac:dyDescent="0.35">
      <c r="K26703" s="293"/>
      <c r="M26703" s="290"/>
    </row>
    <row r="26704" spans="11:13" x14ac:dyDescent="0.35">
      <c r="K26704" s="293"/>
      <c r="M26704" s="290"/>
    </row>
    <row r="26705" spans="11:13" x14ac:dyDescent="0.35">
      <c r="K26705" s="293"/>
      <c r="M26705" s="290"/>
    </row>
    <row r="26706" spans="11:13" x14ac:dyDescent="0.35">
      <c r="K26706" s="293"/>
      <c r="M26706" s="290"/>
    </row>
    <row r="26707" spans="11:13" x14ac:dyDescent="0.35">
      <c r="K26707" s="293"/>
      <c r="M26707" s="290"/>
    </row>
    <row r="26708" spans="11:13" x14ac:dyDescent="0.35">
      <c r="K26708" s="293"/>
      <c r="M26708" s="290"/>
    </row>
    <row r="26709" spans="11:13" x14ac:dyDescent="0.35">
      <c r="K26709" s="293"/>
      <c r="M26709" s="290"/>
    </row>
    <row r="26710" spans="11:13" x14ac:dyDescent="0.35">
      <c r="K26710" s="293"/>
      <c r="M26710" s="290"/>
    </row>
    <row r="26711" spans="11:13" x14ac:dyDescent="0.35">
      <c r="K26711" s="293"/>
      <c r="M26711" s="290"/>
    </row>
    <row r="26712" spans="11:13" x14ac:dyDescent="0.35">
      <c r="K26712" s="293"/>
      <c r="M26712" s="290"/>
    </row>
    <row r="26713" spans="11:13" x14ac:dyDescent="0.35">
      <c r="K26713" s="293"/>
      <c r="M26713" s="290"/>
    </row>
    <row r="26714" spans="11:13" x14ac:dyDescent="0.35">
      <c r="K26714" s="293"/>
      <c r="M26714" s="290"/>
    </row>
    <row r="26715" spans="11:13" x14ac:dyDescent="0.35">
      <c r="K26715" s="293"/>
      <c r="M26715" s="290"/>
    </row>
    <row r="26716" spans="11:13" x14ac:dyDescent="0.35">
      <c r="K26716" s="293"/>
      <c r="M26716" s="290"/>
    </row>
    <row r="26717" spans="11:13" x14ac:dyDescent="0.35">
      <c r="K26717" s="293"/>
      <c r="M26717" s="290"/>
    </row>
    <row r="26718" spans="11:13" x14ac:dyDescent="0.35">
      <c r="K26718" s="293"/>
      <c r="M26718" s="290"/>
    </row>
    <row r="26719" spans="11:13" x14ac:dyDescent="0.35">
      <c r="K26719" s="293"/>
      <c r="M26719" s="290"/>
    </row>
    <row r="26720" spans="11:13" x14ac:dyDescent="0.35">
      <c r="K26720" s="293"/>
      <c r="M26720" s="290"/>
    </row>
    <row r="26721" spans="11:13" x14ac:dyDescent="0.35">
      <c r="K26721" s="293"/>
      <c r="M26721" s="290"/>
    </row>
    <row r="26722" spans="11:13" x14ac:dyDescent="0.35">
      <c r="K26722" s="293"/>
      <c r="M26722" s="290"/>
    </row>
    <row r="26723" spans="11:13" x14ac:dyDescent="0.35">
      <c r="K26723" s="293"/>
      <c r="M26723" s="290"/>
    </row>
    <row r="26724" spans="11:13" x14ac:dyDescent="0.35">
      <c r="K26724" s="293"/>
      <c r="M26724" s="290"/>
    </row>
    <row r="26725" spans="11:13" x14ac:dyDescent="0.35">
      <c r="K26725" s="293"/>
      <c r="M26725" s="290"/>
    </row>
    <row r="26726" spans="11:13" x14ac:dyDescent="0.35">
      <c r="K26726" s="293"/>
      <c r="M26726" s="290"/>
    </row>
    <row r="26727" spans="11:13" x14ac:dyDescent="0.35">
      <c r="K26727" s="293"/>
      <c r="M26727" s="290"/>
    </row>
    <row r="26728" spans="11:13" x14ac:dyDescent="0.35">
      <c r="K26728" s="293"/>
      <c r="M26728" s="290"/>
    </row>
    <row r="26729" spans="11:13" x14ac:dyDescent="0.35">
      <c r="K26729" s="293"/>
      <c r="M26729" s="290"/>
    </row>
    <row r="26730" spans="11:13" x14ac:dyDescent="0.35">
      <c r="K26730" s="293"/>
      <c r="M26730" s="290"/>
    </row>
    <row r="26731" spans="11:13" x14ac:dyDescent="0.35">
      <c r="K26731" s="293"/>
      <c r="M26731" s="290"/>
    </row>
    <row r="26732" spans="11:13" x14ac:dyDescent="0.35">
      <c r="K26732" s="293"/>
      <c r="M26732" s="290"/>
    </row>
    <row r="26733" spans="11:13" x14ac:dyDescent="0.35">
      <c r="K26733" s="293"/>
      <c r="M26733" s="290"/>
    </row>
    <row r="26734" spans="11:13" x14ac:dyDescent="0.35">
      <c r="K26734" s="293"/>
      <c r="M26734" s="290"/>
    </row>
    <row r="26735" spans="11:13" x14ac:dyDescent="0.35">
      <c r="K26735" s="293"/>
      <c r="M26735" s="290"/>
    </row>
    <row r="26736" spans="11:13" x14ac:dyDescent="0.35">
      <c r="K26736" s="293"/>
      <c r="M26736" s="290"/>
    </row>
    <row r="26737" spans="11:13" x14ac:dyDescent="0.35">
      <c r="K26737" s="293"/>
      <c r="M26737" s="290"/>
    </row>
    <row r="26738" spans="11:13" x14ac:dyDescent="0.35">
      <c r="K26738" s="293"/>
      <c r="M26738" s="290"/>
    </row>
    <row r="26739" spans="11:13" x14ac:dyDescent="0.35">
      <c r="K26739" s="293"/>
      <c r="M26739" s="290"/>
    </row>
    <row r="26740" spans="11:13" x14ac:dyDescent="0.35">
      <c r="K26740" s="293"/>
      <c r="M26740" s="290"/>
    </row>
    <row r="26741" spans="11:13" x14ac:dyDescent="0.35">
      <c r="K26741" s="293"/>
      <c r="M26741" s="290"/>
    </row>
    <row r="26742" spans="11:13" x14ac:dyDescent="0.35">
      <c r="K26742" s="293"/>
      <c r="M26742" s="290"/>
    </row>
    <row r="26743" spans="11:13" x14ac:dyDescent="0.35">
      <c r="K26743" s="293"/>
      <c r="M26743" s="290"/>
    </row>
    <row r="26744" spans="11:13" x14ac:dyDescent="0.35">
      <c r="K26744" s="293"/>
      <c r="M26744" s="290"/>
    </row>
    <row r="26745" spans="11:13" x14ac:dyDescent="0.35">
      <c r="K26745" s="293"/>
      <c r="M26745" s="290"/>
    </row>
    <row r="26746" spans="11:13" x14ac:dyDescent="0.35">
      <c r="K26746" s="293"/>
      <c r="M26746" s="290"/>
    </row>
    <row r="26747" spans="11:13" x14ac:dyDescent="0.35">
      <c r="K26747" s="293"/>
      <c r="M26747" s="290"/>
    </row>
    <row r="26748" spans="11:13" x14ac:dyDescent="0.35">
      <c r="K26748" s="293"/>
      <c r="M26748" s="290"/>
    </row>
    <row r="26749" spans="11:13" x14ac:dyDescent="0.35">
      <c r="K26749" s="293"/>
      <c r="M26749" s="290"/>
    </row>
    <row r="26750" spans="11:13" x14ac:dyDescent="0.35">
      <c r="K26750" s="293"/>
      <c r="M26750" s="290"/>
    </row>
    <row r="26751" spans="11:13" x14ac:dyDescent="0.35">
      <c r="K26751" s="293"/>
      <c r="M26751" s="290"/>
    </row>
    <row r="26752" spans="11:13" x14ac:dyDescent="0.35">
      <c r="K26752" s="293"/>
      <c r="M26752" s="290"/>
    </row>
    <row r="26753" spans="11:13" x14ac:dyDescent="0.35">
      <c r="K26753" s="293"/>
      <c r="M26753" s="290"/>
    </row>
    <row r="26754" spans="11:13" x14ac:dyDescent="0.35">
      <c r="K26754" s="293"/>
      <c r="M26754" s="290"/>
    </row>
    <row r="26755" spans="11:13" x14ac:dyDescent="0.35">
      <c r="K26755" s="293"/>
      <c r="M26755" s="290"/>
    </row>
    <row r="26756" spans="11:13" x14ac:dyDescent="0.35">
      <c r="K26756" s="293"/>
      <c r="M26756" s="290"/>
    </row>
    <row r="26757" spans="11:13" x14ac:dyDescent="0.35">
      <c r="K26757" s="293"/>
      <c r="M26757" s="290"/>
    </row>
    <row r="26758" spans="11:13" x14ac:dyDescent="0.35">
      <c r="K26758" s="293"/>
      <c r="M26758" s="290"/>
    </row>
    <row r="26759" spans="11:13" x14ac:dyDescent="0.35">
      <c r="K26759" s="293"/>
      <c r="M26759" s="290"/>
    </row>
    <row r="26760" spans="11:13" x14ac:dyDescent="0.35">
      <c r="K26760" s="293"/>
      <c r="M26760" s="290"/>
    </row>
    <row r="26761" spans="11:13" x14ac:dyDescent="0.35">
      <c r="K26761" s="293"/>
      <c r="M26761" s="290"/>
    </row>
    <row r="26762" spans="11:13" x14ac:dyDescent="0.35">
      <c r="K26762" s="293"/>
      <c r="M26762" s="290"/>
    </row>
    <row r="26763" spans="11:13" x14ac:dyDescent="0.35">
      <c r="K26763" s="293"/>
      <c r="M26763" s="290"/>
    </row>
    <row r="26764" spans="11:13" x14ac:dyDescent="0.35">
      <c r="K26764" s="293"/>
      <c r="M26764" s="290"/>
    </row>
    <row r="26765" spans="11:13" x14ac:dyDescent="0.35">
      <c r="K26765" s="293"/>
      <c r="M26765" s="290"/>
    </row>
    <row r="26766" spans="11:13" x14ac:dyDescent="0.35">
      <c r="K26766" s="293"/>
      <c r="M26766" s="290"/>
    </row>
    <row r="26767" spans="11:13" x14ac:dyDescent="0.35">
      <c r="K26767" s="293"/>
      <c r="M26767" s="290"/>
    </row>
    <row r="26768" spans="11:13" x14ac:dyDescent="0.35">
      <c r="K26768" s="293"/>
      <c r="M26768" s="290"/>
    </row>
    <row r="26769" spans="11:13" x14ac:dyDescent="0.35">
      <c r="K26769" s="293"/>
      <c r="M26769" s="290"/>
    </row>
    <row r="26770" spans="11:13" x14ac:dyDescent="0.35">
      <c r="K26770" s="293"/>
      <c r="M26770" s="290"/>
    </row>
    <row r="26771" spans="11:13" x14ac:dyDescent="0.35">
      <c r="K26771" s="293"/>
      <c r="M26771" s="290"/>
    </row>
    <row r="26772" spans="11:13" x14ac:dyDescent="0.35">
      <c r="K26772" s="293"/>
      <c r="M26772" s="290"/>
    </row>
    <row r="26773" spans="11:13" x14ac:dyDescent="0.35">
      <c r="K26773" s="293"/>
      <c r="M26773" s="290"/>
    </row>
    <row r="26774" spans="11:13" x14ac:dyDescent="0.35">
      <c r="K26774" s="293"/>
      <c r="M26774" s="290"/>
    </row>
    <row r="26775" spans="11:13" x14ac:dyDescent="0.35">
      <c r="K26775" s="293"/>
      <c r="M26775" s="290"/>
    </row>
    <row r="26776" spans="11:13" x14ac:dyDescent="0.35">
      <c r="K26776" s="293"/>
      <c r="M26776" s="290"/>
    </row>
    <row r="26777" spans="11:13" x14ac:dyDescent="0.35">
      <c r="K26777" s="293"/>
      <c r="M26777" s="290"/>
    </row>
    <row r="26778" spans="11:13" x14ac:dyDescent="0.35">
      <c r="K26778" s="293"/>
      <c r="M26778" s="290"/>
    </row>
    <row r="26779" spans="11:13" x14ac:dyDescent="0.35">
      <c r="K26779" s="293"/>
      <c r="M26779" s="290"/>
    </row>
    <row r="26780" spans="11:13" x14ac:dyDescent="0.35">
      <c r="K26780" s="293"/>
      <c r="M26780" s="290"/>
    </row>
    <row r="26781" spans="11:13" x14ac:dyDescent="0.35">
      <c r="K26781" s="293"/>
      <c r="M26781" s="290"/>
    </row>
    <row r="26782" spans="11:13" x14ac:dyDescent="0.35">
      <c r="K26782" s="293"/>
      <c r="M26782" s="290"/>
    </row>
    <row r="26783" spans="11:13" x14ac:dyDescent="0.35">
      <c r="K26783" s="293"/>
      <c r="M26783" s="290"/>
    </row>
    <row r="26784" spans="11:13" x14ac:dyDescent="0.35">
      <c r="K26784" s="293"/>
      <c r="M26784" s="290"/>
    </row>
    <row r="26785" spans="11:13" x14ac:dyDescent="0.35">
      <c r="K26785" s="293"/>
      <c r="M26785" s="290"/>
    </row>
    <row r="26786" spans="11:13" x14ac:dyDescent="0.35">
      <c r="K26786" s="293"/>
      <c r="M26786" s="290"/>
    </row>
    <row r="26787" spans="11:13" x14ac:dyDescent="0.35">
      <c r="K26787" s="293"/>
      <c r="M26787" s="290"/>
    </row>
    <row r="26788" spans="11:13" x14ac:dyDescent="0.35">
      <c r="K26788" s="293"/>
      <c r="M26788" s="290"/>
    </row>
    <row r="26789" spans="11:13" x14ac:dyDescent="0.35">
      <c r="K26789" s="293"/>
      <c r="M26789" s="290"/>
    </row>
    <row r="26790" spans="11:13" x14ac:dyDescent="0.35">
      <c r="K26790" s="293"/>
      <c r="M26790" s="290"/>
    </row>
    <row r="26791" spans="11:13" x14ac:dyDescent="0.35">
      <c r="K26791" s="293"/>
      <c r="M26791" s="290"/>
    </row>
    <row r="26792" spans="11:13" x14ac:dyDescent="0.35">
      <c r="K26792" s="293"/>
      <c r="M26792" s="290"/>
    </row>
    <row r="26793" spans="11:13" x14ac:dyDescent="0.35">
      <c r="K26793" s="293"/>
      <c r="M26793" s="290"/>
    </row>
    <row r="26794" spans="11:13" x14ac:dyDescent="0.35">
      <c r="K26794" s="293"/>
      <c r="M26794" s="290"/>
    </row>
    <row r="26795" spans="11:13" x14ac:dyDescent="0.35">
      <c r="K26795" s="293"/>
      <c r="M26795" s="290"/>
    </row>
    <row r="26796" spans="11:13" x14ac:dyDescent="0.35">
      <c r="K26796" s="293"/>
      <c r="M26796" s="290"/>
    </row>
    <row r="26797" spans="11:13" x14ac:dyDescent="0.35">
      <c r="K26797" s="293"/>
      <c r="M26797" s="290"/>
    </row>
    <row r="26798" spans="11:13" x14ac:dyDescent="0.35">
      <c r="K26798" s="293"/>
      <c r="M26798" s="290"/>
    </row>
    <row r="26799" spans="11:13" x14ac:dyDescent="0.35">
      <c r="K26799" s="293"/>
      <c r="M26799" s="290"/>
    </row>
    <row r="26800" spans="11:13" x14ac:dyDescent="0.35">
      <c r="K26800" s="293"/>
      <c r="M26800" s="290"/>
    </row>
    <row r="26801" spans="11:13" x14ac:dyDescent="0.35">
      <c r="K26801" s="293"/>
      <c r="M26801" s="290"/>
    </row>
    <row r="26802" spans="11:13" x14ac:dyDescent="0.35">
      <c r="K26802" s="293"/>
      <c r="M26802" s="290"/>
    </row>
    <row r="26803" spans="11:13" x14ac:dyDescent="0.35">
      <c r="K26803" s="293"/>
      <c r="M26803" s="290"/>
    </row>
    <row r="26804" spans="11:13" x14ac:dyDescent="0.35">
      <c r="K26804" s="293"/>
      <c r="M26804" s="290"/>
    </row>
    <row r="26805" spans="11:13" x14ac:dyDescent="0.35">
      <c r="K26805" s="293"/>
      <c r="M26805" s="290"/>
    </row>
    <row r="26806" spans="11:13" x14ac:dyDescent="0.35">
      <c r="K26806" s="293"/>
      <c r="M26806" s="290"/>
    </row>
    <row r="26807" spans="11:13" x14ac:dyDescent="0.35">
      <c r="K26807" s="293"/>
      <c r="M26807" s="290"/>
    </row>
    <row r="26808" spans="11:13" x14ac:dyDescent="0.35">
      <c r="K26808" s="293"/>
      <c r="M26808" s="290"/>
    </row>
    <row r="26809" spans="11:13" x14ac:dyDescent="0.35">
      <c r="K26809" s="293"/>
      <c r="M26809" s="290"/>
    </row>
    <row r="26810" spans="11:13" x14ac:dyDescent="0.35">
      <c r="K26810" s="293"/>
      <c r="M26810" s="290"/>
    </row>
    <row r="26811" spans="11:13" x14ac:dyDescent="0.35">
      <c r="K26811" s="293"/>
      <c r="M26811" s="290"/>
    </row>
    <row r="26812" spans="11:13" x14ac:dyDescent="0.35">
      <c r="K26812" s="293"/>
      <c r="M26812" s="290"/>
    </row>
    <row r="26813" spans="11:13" x14ac:dyDescent="0.35">
      <c r="K26813" s="293"/>
      <c r="M26813" s="290"/>
    </row>
    <row r="26814" spans="11:13" x14ac:dyDescent="0.35">
      <c r="K26814" s="293"/>
      <c r="M26814" s="290"/>
    </row>
    <row r="26815" spans="11:13" x14ac:dyDescent="0.35">
      <c r="K26815" s="293"/>
      <c r="M26815" s="290"/>
    </row>
    <row r="26816" spans="11:13" x14ac:dyDescent="0.35">
      <c r="K26816" s="293"/>
      <c r="M26816" s="290"/>
    </row>
    <row r="26817" spans="11:13" x14ac:dyDescent="0.35">
      <c r="K26817" s="293"/>
      <c r="M26817" s="290"/>
    </row>
    <row r="26818" spans="11:13" x14ac:dyDescent="0.35">
      <c r="K26818" s="293"/>
      <c r="M26818" s="290"/>
    </row>
    <row r="26819" spans="11:13" x14ac:dyDescent="0.35">
      <c r="K26819" s="293"/>
      <c r="M26819" s="290"/>
    </row>
    <row r="26820" spans="11:13" x14ac:dyDescent="0.35">
      <c r="K26820" s="293"/>
      <c r="M26820" s="290"/>
    </row>
    <row r="26821" spans="11:13" x14ac:dyDescent="0.35">
      <c r="K26821" s="293"/>
      <c r="M26821" s="290"/>
    </row>
    <row r="26822" spans="11:13" x14ac:dyDescent="0.35">
      <c r="K26822" s="293"/>
      <c r="M26822" s="290"/>
    </row>
    <row r="26823" spans="11:13" x14ac:dyDescent="0.35">
      <c r="K26823" s="293"/>
      <c r="M26823" s="290"/>
    </row>
    <row r="26824" spans="11:13" x14ac:dyDescent="0.35">
      <c r="K26824" s="293"/>
      <c r="M26824" s="290"/>
    </row>
    <row r="26825" spans="11:13" x14ac:dyDescent="0.35">
      <c r="K26825" s="293"/>
      <c r="M26825" s="290"/>
    </row>
    <row r="26826" spans="11:13" x14ac:dyDescent="0.35">
      <c r="K26826" s="293"/>
      <c r="M26826" s="290"/>
    </row>
    <row r="26827" spans="11:13" x14ac:dyDescent="0.35">
      <c r="K26827" s="293"/>
      <c r="M26827" s="290"/>
    </row>
    <row r="26828" spans="11:13" x14ac:dyDescent="0.35">
      <c r="K26828" s="293"/>
      <c r="M26828" s="290"/>
    </row>
    <row r="26829" spans="11:13" x14ac:dyDescent="0.35">
      <c r="K26829" s="293"/>
      <c r="M26829" s="290"/>
    </row>
    <row r="26830" spans="11:13" x14ac:dyDescent="0.35">
      <c r="K26830" s="293"/>
      <c r="M26830" s="290"/>
    </row>
    <row r="26831" spans="11:13" x14ac:dyDescent="0.35">
      <c r="K26831" s="293"/>
      <c r="M26831" s="290"/>
    </row>
    <row r="26832" spans="11:13" x14ac:dyDescent="0.35">
      <c r="K26832" s="293"/>
      <c r="M26832" s="290"/>
    </row>
    <row r="26833" spans="11:13" x14ac:dyDescent="0.35">
      <c r="K26833" s="293"/>
      <c r="M26833" s="290"/>
    </row>
    <row r="26834" spans="11:13" x14ac:dyDescent="0.35">
      <c r="K26834" s="293"/>
      <c r="M26834" s="290"/>
    </row>
    <row r="26835" spans="11:13" x14ac:dyDescent="0.35">
      <c r="K26835" s="293"/>
      <c r="M26835" s="290"/>
    </row>
    <row r="26836" spans="11:13" x14ac:dyDescent="0.35">
      <c r="K26836" s="293"/>
      <c r="M26836" s="290"/>
    </row>
    <row r="26837" spans="11:13" x14ac:dyDescent="0.35">
      <c r="K26837" s="293"/>
      <c r="M26837" s="290"/>
    </row>
    <row r="26838" spans="11:13" x14ac:dyDescent="0.35">
      <c r="K26838" s="293"/>
      <c r="M26838" s="290"/>
    </row>
    <row r="26839" spans="11:13" x14ac:dyDescent="0.35">
      <c r="K26839" s="293"/>
      <c r="M26839" s="290"/>
    </row>
    <row r="26840" spans="11:13" x14ac:dyDescent="0.35">
      <c r="K26840" s="293"/>
      <c r="M26840" s="290"/>
    </row>
    <row r="26841" spans="11:13" x14ac:dyDescent="0.35">
      <c r="K26841" s="293"/>
      <c r="M26841" s="290"/>
    </row>
    <row r="26842" spans="11:13" x14ac:dyDescent="0.35">
      <c r="K26842" s="293"/>
      <c r="M26842" s="290"/>
    </row>
    <row r="26843" spans="11:13" x14ac:dyDescent="0.35">
      <c r="K26843" s="293"/>
      <c r="M26843" s="290"/>
    </row>
    <row r="26844" spans="11:13" x14ac:dyDescent="0.35">
      <c r="K26844" s="293"/>
      <c r="M26844" s="290"/>
    </row>
    <row r="26845" spans="11:13" x14ac:dyDescent="0.35">
      <c r="K26845" s="293"/>
      <c r="M26845" s="290"/>
    </row>
    <row r="26846" spans="11:13" x14ac:dyDescent="0.35">
      <c r="K26846" s="293"/>
      <c r="M26846" s="290"/>
    </row>
    <row r="26847" spans="11:13" x14ac:dyDescent="0.35">
      <c r="K26847" s="293"/>
      <c r="M26847" s="290"/>
    </row>
    <row r="26848" spans="11:13" x14ac:dyDescent="0.35">
      <c r="K26848" s="293"/>
      <c r="M26848" s="290"/>
    </row>
    <row r="26849" spans="11:13" x14ac:dyDescent="0.35">
      <c r="K26849" s="293"/>
      <c r="M26849" s="290"/>
    </row>
    <row r="26850" spans="11:13" x14ac:dyDescent="0.35">
      <c r="K26850" s="293"/>
      <c r="M26850" s="290"/>
    </row>
    <row r="26851" spans="11:13" x14ac:dyDescent="0.35">
      <c r="K26851" s="293"/>
      <c r="M26851" s="290"/>
    </row>
    <row r="26852" spans="11:13" x14ac:dyDescent="0.35">
      <c r="K26852" s="293"/>
      <c r="M26852" s="290"/>
    </row>
    <row r="26853" spans="11:13" x14ac:dyDescent="0.35">
      <c r="K26853" s="293"/>
      <c r="M26853" s="290"/>
    </row>
    <row r="26854" spans="11:13" x14ac:dyDescent="0.35">
      <c r="K26854" s="293"/>
      <c r="M26854" s="290"/>
    </row>
    <row r="26855" spans="11:13" x14ac:dyDescent="0.35">
      <c r="K26855" s="293"/>
      <c r="M26855" s="290"/>
    </row>
    <row r="26856" spans="11:13" x14ac:dyDescent="0.35">
      <c r="K26856" s="293"/>
      <c r="M26856" s="290"/>
    </row>
    <row r="26857" spans="11:13" x14ac:dyDescent="0.35">
      <c r="K26857" s="293"/>
      <c r="M26857" s="290"/>
    </row>
    <row r="26858" spans="11:13" x14ac:dyDescent="0.35">
      <c r="K26858" s="293"/>
      <c r="M26858" s="290"/>
    </row>
    <row r="26859" spans="11:13" x14ac:dyDescent="0.35">
      <c r="K26859" s="293"/>
      <c r="M26859" s="290"/>
    </row>
    <row r="26860" spans="11:13" x14ac:dyDescent="0.35">
      <c r="K26860" s="293"/>
      <c r="M26860" s="290"/>
    </row>
    <row r="26861" spans="11:13" x14ac:dyDescent="0.35">
      <c r="K26861" s="293"/>
      <c r="M26861" s="290"/>
    </row>
    <row r="26862" spans="11:13" x14ac:dyDescent="0.35">
      <c r="K26862" s="293"/>
      <c r="M26862" s="290"/>
    </row>
    <row r="26863" spans="11:13" x14ac:dyDescent="0.35">
      <c r="K26863" s="293"/>
      <c r="M26863" s="290"/>
    </row>
    <row r="26864" spans="11:13" x14ac:dyDescent="0.35">
      <c r="K26864" s="293"/>
      <c r="M26864" s="290"/>
    </row>
    <row r="26865" spans="11:13" x14ac:dyDescent="0.35">
      <c r="K26865" s="293"/>
      <c r="M26865" s="290"/>
    </row>
    <row r="26866" spans="11:13" x14ac:dyDescent="0.35">
      <c r="K26866" s="293"/>
      <c r="M26866" s="290"/>
    </row>
    <row r="26867" spans="11:13" x14ac:dyDescent="0.35">
      <c r="K26867" s="293"/>
      <c r="M26867" s="290"/>
    </row>
    <row r="26868" spans="11:13" x14ac:dyDescent="0.35">
      <c r="K26868" s="293"/>
      <c r="M26868" s="290"/>
    </row>
    <row r="26869" spans="11:13" x14ac:dyDescent="0.35">
      <c r="K26869" s="293"/>
      <c r="M26869" s="290"/>
    </row>
    <row r="26870" spans="11:13" x14ac:dyDescent="0.35">
      <c r="K26870" s="293"/>
      <c r="M26870" s="290"/>
    </row>
    <row r="26871" spans="11:13" x14ac:dyDescent="0.35">
      <c r="K26871" s="293"/>
      <c r="M26871" s="290"/>
    </row>
    <row r="26872" spans="11:13" x14ac:dyDescent="0.35">
      <c r="K26872" s="293"/>
      <c r="M26872" s="290"/>
    </row>
    <row r="26873" spans="11:13" x14ac:dyDescent="0.35">
      <c r="K26873" s="293"/>
      <c r="M26873" s="290"/>
    </row>
    <row r="26874" spans="11:13" x14ac:dyDescent="0.35">
      <c r="K26874" s="293"/>
      <c r="M26874" s="290"/>
    </row>
    <row r="26875" spans="11:13" x14ac:dyDescent="0.35">
      <c r="K26875" s="293"/>
      <c r="M26875" s="290"/>
    </row>
    <row r="26876" spans="11:13" x14ac:dyDescent="0.35">
      <c r="K26876" s="293"/>
      <c r="M26876" s="290"/>
    </row>
    <row r="26877" spans="11:13" x14ac:dyDescent="0.35">
      <c r="K26877" s="293"/>
      <c r="M26877" s="290"/>
    </row>
    <row r="26878" spans="11:13" x14ac:dyDescent="0.35">
      <c r="K26878" s="293"/>
      <c r="M26878" s="290"/>
    </row>
    <row r="26879" spans="11:13" x14ac:dyDescent="0.35">
      <c r="K26879" s="293"/>
      <c r="M26879" s="290"/>
    </row>
    <row r="26880" spans="11:13" x14ac:dyDescent="0.35">
      <c r="K26880" s="293"/>
      <c r="M26880" s="290"/>
    </row>
    <row r="26881" spans="11:13" x14ac:dyDescent="0.35">
      <c r="K26881" s="293"/>
      <c r="M26881" s="290"/>
    </row>
    <row r="26882" spans="11:13" x14ac:dyDescent="0.35">
      <c r="K26882" s="293"/>
      <c r="M26882" s="290"/>
    </row>
    <row r="26883" spans="11:13" x14ac:dyDescent="0.35">
      <c r="K26883" s="293"/>
      <c r="M26883" s="290"/>
    </row>
    <row r="26884" spans="11:13" x14ac:dyDescent="0.35">
      <c r="K26884" s="293"/>
      <c r="M26884" s="290"/>
    </row>
    <row r="26885" spans="11:13" x14ac:dyDescent="0.35">
      <c r="K26885" s="293"/>
      <c r="M26885" s="290"/>
    </row>
    <row r="26886" spans="11:13" x14ac:dyDescent="0.35">
      <c r="K26886" s="293"/>
      <c r="M26886" s="290"/>
    </row>
    <row r="26887" spans="11:13" x14ac:dyDescent="0.35">
      <c r="K26887" s="293"/>
      <c r="M26887" s="290"/>
    </row>
    <row r="26888" spans="11:13" x14ac:dyDescent="0.35">
      <c r="K26888" s="293"/>
      <c r="M26888" s="290"/>
    </row>
    <row r="26889" spans="11:13" x14ac:dyDescent="0.35">
      <c r="K26889" s="293"/>
      <c r="M26889" s="290"/>
    </row>
    <row r="26890" spans="11:13" x14ac:dyDescent="0.35">
      <c r="K26890" s="293"/>
      <c r="M26890" s="290"/>
    </row>
    <row r="26891" spans="11:13" x14ac:dyDescent="0.35">
      <c r="K26891" s="293"/>
      <c r="M26891" s="290"/>
    </row>
    <row r="26892" spans="11:13" x14ac:dyDescent="0.35">
      <c r="K26892" s="293"/>
      <c r="M26892" s="290"/>
    </row>
    <row r="26893" spans="11:13" x14ac:dyDescent="0.35">
      <c r="K26893" s="293"/>
      <c r="M26893" s="290"/>
    </row>
    <row r="26894" spans="11:13" x14ac:dyDescent="0.35">
      <c r="K26894" s="293"/>
      <c r="M26894" s="290"/>
    </row>
    <row r="26895" spans="11:13" x14ac:dyDescent="0.35">
      <c r="K26895" s="293"/>
      <c r="M26895" s="290"/>
    </row>
    <row r="26896" spans="11:13" x14ac:dyDescent="0.35">
      <c r="K26896" s="293"/>
      <c r="M26896" s="290"/>
    </row>
    <row r="26897" spans="11:13" x14ac:dyDescent="0.35">
      <c r="K26897" s="293"/>
      <c r="M26897" s="290"/>
    </row>
    <row r="26898" spans="11:13" x14ac:dyDescent="0.35">
      <c r="K26898" s="293"/>
      <c r="M26898" s="290"/>
    </row>
    <row r="26899" spans="11:13" x14ac:dyDescent="0.35">
      <c r="K26899" s="293"/>
      <c r="M26899" s="290"/>
    </row>
    <row r="26900" spans="11:13" x14ac:dyDescent="0.35">
      <c r="K26900" s="293"/>
      <c r="M26900" s="290"/>
    </row>
    <row r="26901" spans="11:13" x14ac:dyDescent="0.35">
      <c r="K26901" s="293"/>
      <c r="M26901" s="290"/>
    </row>
    <row r="26902" spans="11:13" x14ac:dyDescent="0.35">
      <c r="K26902" s="293"/>
      <c r="M26902" s="290"/>
    </row>
    <row r="26903" spans="11:13" x14ac:dyDescent="0.35">
      <c r="K26903" s="293"/>
      <c r="M26903" s="290"/>
    </row>
    <row r="26904" spans="11:13" x14ac:dyDescent="0.35">
      <c r="K26904" s="293"/>
      <c r="M26904" s="290"/>
    </row>
    <row r="26905" spans="11:13" x14ac:dyDescent="0.35">
      <c r="K26905" s="293"/>
      <c r="M26905" s="290"/>
    </row>
    <row r="26906" spans="11:13" x14ac:dyDescent="0.35">
      <c r="K26906" s="293"/>
      <c r="M26906" s="290"/>
    </row>
    <row r="26907" spans="11:13" x14ac:dyDescent="0.35">
      <c r="K26907" s="293"/>
      <c r="M26907" s="290"/>
    </row>
    <row r="26908" spans="11:13" x14ac:dyDescent="0.35">
      <c r="K26908" s="293"/>
      <c r="M26908" s="290"/>
    </row>
    <row r="26909" spans="11:13" x14ac:dyDescent="0.35">
      <c r="K26909" s="293"/>
      <c r="M26909" s="290"/>
    </row>
    <row r="26910" spans="11:13" x14ac:dyDescent="0.35">
      <c r="K26910" s="293"/>
      <c r="M26910" s="290"/>
    </row>
    <row r="26911" spans="11:13" x14ac:dyDescent="0.35">
      <c r="K26911" s="293"/>
      <c r="M26911" s="290"/>
    </row>
    <row r="26912" spans="11:13" x14ac:dyDescent="0.35">
      <c r="K26912" s="293"/>
      <c r="M26912" s="290"/>
    </row>
    <row r="26913" spans="11:13" x14ac:dyDescent="0.35">
      <c r="K26913" s="293"/>
      <c r="M26913" s="290"/>
    </row>
    <row r="26914" spans="11:13" x14ac:dyDescent="0.35">
      <c r="K26914" s="293"/>
      <c r="M26914" s="290"/>
    </row>
    <row r="26915" spans="11:13" x14ac:dyDescent="0.35">
      <c r="K26915" s="293"/>
      <c r="M26915" s="290"/>
    </row>
    <row r="26916" spans="11:13" x14ac:dyDescent="0.35">
      <c r="K26916" s="293"/>
      <c r="M26916" s="290"/>
    </row>
    <row r="26917" spans="11:13" x14ac:dyDescent="0.35">
      <c r="K26917" s="293"/>
      <c r="M26917" s="290"/>
    </row>
    <row r="26918" spans="11:13" x14ac:dyDescent="0.35">
      <c r="K26918" s="293"/>
      <c r="M26918" s="290"/>
    </row>
    <row r="26919" spans="11:13" x14ac:dyDescent="0.35">
      <c r="K26919" s="293"/>
      <c r="M26919" s="290"/>
    </row>
    <row r="26920" spans="11:13" x14ac:dyDescent="0.35">
      <c r="K26920" s="293"/>
      <c r="M26920" s="290"/>
    </row>
    <row r="26921" spans="11:13" x14ac:dyDescent="0.35">
      <c r="K26921" s="293"/>
      <c r="M26921" s="290"/>
    </row>
    <row r="26922" spans="11:13" x14ac:dyDescent="0.35">
      <c r="K26922" s="293"/>
      <c r="M26922" s="290"/>
    </row>
    <row r="26923" spans="11:13" x14ac:dyDescent="0.35">
      <c r="K26923" s="293"/>
      <c r="M26923" s="290"/>
    </row>
    <row r="26924" spans="11:13" x14ac:dyDescent="0.35">
      <c r="K26924" s="293"/>
      <c r="M26924" s="290"/>
    </row>
    <row r="26925" spans="11:13" x14ac:dyDescent="0.35">
      <c r="K26925" s="293"/>
      <c r="M26925" s="290"/>
    </row>
    <row r="26926" spans="11:13" x14ac:dyDescent="0.35">
      <c r="K26926" s="293"/>
      <c r="M26926" s="290"/>
    </row>
    <row r="26927" spans="11:13" x14ac:dyDescent="0.35">
      <c r="K26927" s="293"/>
      <c r="M26927" s="290"/>
    </row>
    <row r="26928" spans="11:13" x14ac:dyDescent="0.35">
      <c r="K26928" s="293"/>
      <c r="M26928" s="290"/>
    </row>
    <row r="26929" spans="11:13" x14ac:dyDescent="0.35">
      <c r="K26929" s="293"/>
      <c r="M26929" s="290"/>
    </row>
    <row r="26930" spans="11:13" x14ac:dyDescent="0.35">
      <c r="K26930" s="293"/>
      <c r="M26930" s="290"/>
    </row>
    <row r="26931" spans="11:13" x14ac:dyDescent="0.35">
      <c r="K26931" s="293"/>
      <c r="M26931" s="290"/>
    </row>
    <row r="26932" spans="11:13" x14ac:dyDescent="0.35">
      <c r="K26932" s="293"/>
      <c r="M26932" s="290"/>
    </row>
    <row r="26933" spans="11:13" x14ac:dyDescent="0.35">
      <c r="K26933" s="293"/>
      <c r="M26933" s="290"/>
    </row>
    <row r="26934" spans="11:13" x14ac:dyDescent="0.35">
      <c r="K26934" s="293"/>
      <c r="M26934" s="290"/>
    </row>
    <row r="26935" spans="11:13" x14ac:dyDescent="0.35">
      <c r="K26935" s="293"/>
      <c r="M26935" s="290"/>
    </row>
    <row r="26936" spans="11:13" x14ac:dyDescent="0.35">
      <c r="K26936" s="293"/>
      <c r="M26936" s="290"/>
    </row>
    <row r="26937" spans="11:13" x14ac:dyDescent="0.35">
      <c r="K26937" s="293"/>
      <c r="M26937" s="290"/>
    </row>
    <row r="26938" spans="11:13" x14ac:dyDescent="0.35">
      <c r="K26938" s="293"/>
      <c r="M26938" s="290"/>
    </row>
    <row r="26939" spans="11:13" x14ac:dyDescent="0.35">
      <c r="K26939" s="293"/>
      <c r="M26939" s="290"/>
    </row>
    <row r="26940" spans="11:13" x14ac:dyDescent="0.35">
      <c r="K26940" s="293"/>
      <c r="M26940" s="290"/>
    </row>
    <row r="26941" spans="11:13" x14ac:dyDescent="0.35">
      <c r="K26941" s="293"/>
      <c r="M26941" s="290"/>
    </row>
    <row r="26942" spans="11:13" x14ac:dyDescent="0.35">
      <c r="K26942" s="293"/>
      <c r="M26942" s="290"/>
    </row>
    <row r="26943" spans="11:13" x14ac:dyDescent="0.35">
      <c r="K26943" s="293"/>
      <c r="M26943" s="290"/>
    </row>
    <row r="26944" spans="11:13" x14ac:dyDescent="0.35">
      <c r="K26944" s="293"/>
      <c r="M26944" s="290"/>
    </row>
    <row r="26945" spans="11:13" x14ac:dyDescent="0.35">
      <c r="K26945" s="293"/>
      <c r="M26945" s="290"/>
    </row>
    <row r="26946" spans="11:13" x14ac:dyDescent="0.35">
      <c r="K26946" s="293"/>
      <c r="M26946" s="290"/>
    </row>
    <row r="26947" spans="11:13" x14ac:dyDescent="0.35">
      <c r="K26947" s="293"/>
      <c r="M26947" s="290"/>
    </row>
    <row r="26948" spans="11:13" x14ac:dyDescent="0.35">
      <c r="K26948" s="293"/>
      <c r="M26948" s="290"/>
    </row>
    <row r="26949" spans="11:13" x14ac:dyDescent="0.35">
      <c r="K26949" s="293"/>
      <c r="M26949" s="290"/>
    </row>
    <row r="26950" spans="11:13" x14ac:dyDescent="0.35">
      <c r="K26950" s="293"/>
      <c r="M26950" s="290"/>
    </row>
    <row r="26951" spans="11:13" x14ac:dyDescent="0.35">
      <c r="K26951" s="293"/>
      <c r="M26951" s="290"/>
    </row>
    <row r="26952" spans="11:13" x14ac:dyDescent="0.35">
      <c r="K26952" s="293"/>
      <c r="M26952" s="290"/>
    </row>
    <row r="26953" spans="11:13" x14ac:dyDescent="0.35">
      <c r="K26953" s="293"/>
      <c r="M26953" s="290"/>
    </row>
    <row r="26954" spans="11:13" x14ac:dyDescent="0.35">
      <c r="K26954" s="293"/>
      <c r="M26954" s="290"/>
    </row>
    <row r="26955" spans="11:13" x14ac:dyDescent="0.35">
      <c r="K26955" s="293"/>
      <c r="M26955" s="290"/>
    </row>
    <row r="26956" spans="11:13" x14ac:dyDescent="0.35">
      <c r="K26956" s="293"/>
      <c r="M26956" s="290"/>
    </row>
    <row r="26957" spans="11:13" x14ac:dyDescent="0.35">
      <c r="K26957" s="293"/>
      <c r="M26957" s="290"/>
    </row>
    <row r="26958" spans="11:13" x14ac:dyDescent="0.35">
      <c r="K26958" s="293"/>
      <c r="M26958" s="290"/>
    </row>
    <row r="26959" spans="11:13" x14ac:dyDescent="0.35">
      <c r="K26959" s="293"/>
      <c r="M26959" s="290"/>
    </row>
    <row r="26960" spans="11:13" x14ac:dyDescent="0.35">
      <c r="K26960" s="293"/>
      <c r="M26960" s="290"/>
    </row>
    <row r="26961" spans="11:13" x14ac:dyDescent="0.35">
      <c r="K26961" s="293"/>
      <c r="M26961" s="290"/>
    </row>
    <row r="26962" spans="11:13" x14ac:dyDescent="0.35">
      <c r="K26962" s="293"/>
      <c r="M26962" s="290"/>
    </row>
    <row r="26963" spans="11:13" x14ac:dyDescent="0.35">
      <c r="K26963" s="293"/>
      <c r="M26963" s="290"/>
    </row>
    <row r="26964" spans="11:13" x14ac:dyDescent="0.35">
      <c r="K26964" s="293"/>
      <c r="M26964" s="290"/>
    </row>
    <row r="26965" spans="11:13" x14ac:dyDescent="0.35">
      <c r="K26965" s="293"/>
      <c r="M26965" s="290"/>
    </row>
    <row r="26966" spans="11:13" x14ac:dyDescent="0.35">
      <c r="K26966" s="293"/>
      <c r="M26966" s="290"/>
    </row>
    <row r="26967" spans="11:13" x14ac:dyDescent="0.35">
      <c r="K26967" s="293"/>
      <c r="M26967" s="290"/>
    </row>
    <row r="26968" spans="11:13" x14ac:dyDescent="0.35">
      <c r="K26968" s="293"/>
      <c r="M26968" s="290"/>
    </row>
    <row r="26969" spans="11:13" x14ac:dyDescent="0.35">
      <c r="K26969" s="293"/>
      <c r="M26969" s="290"/>
    </row>
    <row r="26970" spans="11:13" x14ac:dyDescent="0.35">
      <c r="K26970" s="293"/>
      <c r="M26970" s="290"/>
    </row>
    <row r="26971" spans="11:13" x14ac:dyDescent="0.35">
      <c r="K26971" s="293"/>
      <c r="M26971" s="290"/>
    </row>
    <row r="26972" spans="11:13" x14ac:dyDescent="0.35">
      <c r="K26972" s="293"/>
      <c r="M26972" s="290"/>
    </row>
    <row r="26973" spans="11:13" x14ac:dyDescent="0.35">
      <c r="K26973" s="293"/>
      <c r="M26973" s="290"/>
    </row>
    <row r="26974" spans="11:13" x14ac:dyDescent="0.35">
      <c r="K26974" s="293"/>
      <c r="M26974" s="290"/>
    </row>
    <row r="26975" spans="11:13" x14ac:dyDescent="0.35">
      <c r="K26975" s="293"/>
      <c r="M26975" s="290"/>
    </row>
    <row r="26976" spans="11:13" x14ac:dyDescent="0.35">
      <c r="K26976" s="293"/>
      <c r="M26976" s="290"/>
    </row>
    <row r="26977" spans="11:13" x14ac:dyDescent="0.35">
      <c r="K26977" s="293"/>
      <c r="M26977" s="290"/>
    </row>
    <row r="26978" spans="11:13" x14ac:dyDescent="0.35">
      <c r="K26978" s="293"/>
      <c r="M26978" s="290"/>
    </row>
    <row r="26979" spans="11:13" x14ac:dyDescent="0.35">
      <c r="K26979" s="293"/>
      <c r="M26979" s="290"/>
    </row>
    <row r="26980" spans="11:13" x14ac:dyDescent="0.35">
      <c r="K26980" s="293"/>
      <c r="M26980" s="290"/>
    </row>
    <row r="26981" spans="11:13" x14ac:dyDescent="0.35">
      <c r="K26981" s="293"/>
      <c r="M26981" s="290"/>
    </row>
    <row r="26982" spans="11:13" x14ac:dyDescent="0.35">
      <c r="K26982" s="293"/>
      <c r="M26982" s="290"/>
    </row>
    <row r="26983" spans="11:13" x14ac:dyDescent="0.35">
      <c r="K26983" s="293"/>
      <c r="M26983" s="290"/>
    </row>
    <row r="26984" spans="11:13" x14ac:dyDescent="0.35">
      <c r="K26984" s="293"/>
      <c r="M26984" s="290"/>
    </row>
    <row r="26985" spans="11:13" x14ac:dyDescent="0.35">
      <c r="K26985" s="293"/>
      <c r="M26985" s="290"/>
    </row>
    <row r="26986" spans="11:13" x14ac:dyDescent="0.35">
      <c r="K26986" s="293"/>
      <c r="M26986" s="290"/>
    </row>
    <row r="26987" spans="11:13" x14ac:dyDescent="0.35">
      <c r="K26987" s="293"/>
      <c r="M26987" s="290"/>
    </row>
    <row r="26988" spans="11:13" x14ac:dyDescent="0.35">
      <c r="K26988" s="293"/>
      <c r="M26988" s="290"/>
    </row>
    <row r="26989" spans="11:13" x14ac:dyDescent="0.35">
      <c r="K26989" s="293"/>
      <c r="M26989" s="290"/>
    </row>
    <row r="26990" spans="11:13" x14ac:dyDescent="0.35">
      <c r="K26990" s="293"/>
      <c r="M26990" s="290"/>
    </row>
    <row r="26991" spans="11:13" x14ac:dyDescent="0.35">
      <c r="K26991" s="293"/>
      <c r="M26991" s="290"/>
    </row>
    <row r="26992" spans="11:13" x14ac:dyDescent="0.35">
      <c r="K26992" s="293"/>
      <c r="M26992" s="290"/>
    </row>
    <row r="26993" spans="11:13" x14ac:dyDescent="0.35">
      <c r="K26993" s="293"/>
      <c r="M26993" s="290"/>
    </row>
    <row r="26994" spans="11:13" x14ac:dyDescent="0.35">
      <c r="K26994" s="293"/>
      <c r="M26994" s="290"/>
    </row>
    <row r="26995" spans="11:13" x14ac:dyDescent="0.35">
      <c r="K26995" s="293"/>
      <c r="M26995" s="290"/>
    </row>
    <row r="26996" spans="11:13" x14ac:dyDescent="0.35">
      <c r="K26996" s="293"/>
      <c r="M26996" s="290"/>
    </row>
    <row r="26997" spans="11:13" x14ac:dyDescent="0.35">
      <c r="K26997" s="293"/>
      <c r="M26997" s="290"/>
    </row>
    <row r="26998" spans="11:13" x14ac:dyDescent="0.35">
      <c r="K26998" s="293"/>
      <c r="M26998" s="290"/>
    </row>
    <row r="26999" spans="11:13" x14ac:dyDescent="0.35">
      <c r="K26999" s="293"/>
      <c r="M26999" s="290"/>
    </row>
    <row r="27000" spans="11:13" x14ac:dyDescent="0.35">
      <c r="K27000" s="293"/>
      <c r="M27000" s="290"/>
    </row>
    <row r="27001" spans="11:13" x14ac:dyDescent="0.35">
      <c r="K27001" s="293"/>
      <c r="M27001" s="290"/>
    </row>
    <row r="27002" spans="11:13" x14ac:dyDescent="0.35">
      <c r="K27002" s="293"/>
      <c r="M27002" s="290"/>
    </row>
    <row r="27003" spans="11:13" x14ac:dyDescent="0.35">
      <c r="K27003" s="293"/>
      <c r="M27003" s="290"/>
    </row>
    <row r="27004" spans="11:13" x14ac:dyDescent="0.35">
      <c r="K27004" s="293"/>
      <c r="M27004" s="290"/>
    </row>
    <row r="27005" spans="11:13" x14ac:dyDescent="0.35">
      <c r="K27005" s="293"/>
      <c r="M27005" s="290"/>
    </row>
    <row r="27006" spans="11:13" x14ac:dyDescent="0.35">
      <c r="K27006" s="293"/>
      <c r="M27006" s="290"/>
    </row>
    <row r="27007" spans="11:13" x14ac:dyDescent="0.35">
      <c r="K27007" s="293"/>
      <c r="M27007" s="290"/>
    </row>
    <row r="27008" spans="11:13" x14ac:dyDescent="0.35">
      <c r="K27008" s="293"/>
      <c r="M27008" s="290"/>
    </row>
    <row r="27009" spans="11:13" x14ac:dyDescent="0.35">
      <c r="K27009" s="293"/>
      <c r="M27009" s="290"/>
    </row>
    <row r="27010" spans="11:13" x14ac:dyDescent="0.35">
      <c r="K27010" s="293"/>
      <c r="M27010" s="290"/>
    </row>
    <row r="27011" spans="11:13" x14ac:dyDescent="0.35">
      <c r="K27011" s="293"/>
      <c r="M27011" s="290"/>
    </row>
    <row r="27012" spans="11:13" x14ac:dyDescent="0.35">
      <c r="K27012" s="293"/>
      <c r="M27012" s="290"/>
    </row>
    <row r="27013" spans="11:13" x14ac:dyDescent="0.35">
      <c r="K27013" s="293"/>
      <c r="M27013" s="290"/>
    </row>
    <row r="27014" spans="11:13" x14ac:dyDescent="0.35">
      <c r="K27014" s="293"/>
      <c r="M27014" s="290"/>
    </row>
    <row r="27015" spans="11:13" x14ac:dyDescent="0.35">
      <c r="K27015" s="293"/>
      <c r="M27015" s="290"/>
    </row>
    <row r="27016" spans="11:13" x14ac:dyDescent="0.35">
      <c r="K27016" s="293"/>
      <c r="M27016" s="290"/>
    </row>
    <row r="27017" spans="11:13" x14ac:dyDescent="0.35">
      <c r="K27017" s="293"/>
      <c r="M27017" s="290"/>
    </row>
    <row r="27018" spans="11:13" x14ac:dyDescent="0.35">
      <c r="K27018" s="293"/>
      <c r="M27018" s="290"/>
    </row>
    <row r="27019" spans="11:13" x14ac:dyDescent="0.35">
      <c r="K27019" s="293"/>
      <c r="M27019" s="290"/>
    </row>
    <row r="27020" spans="11:13" x14ac:dyDescent="0.35">
      <c r="K27020" s="293"/>
      <c r="M27020" s="290"/>
    </row>
    <row r="27021" spans="11:13" x14ac:dyDescent="0.35">
      <c r="K27021" s="293"/>
      <c r="M27021" s="290"/>
    </row>
    <row r="27022" spans="11:13" x14ac:dyDescent="0.35">
      <c r="K27022" s="293"/>
      <c r="M27022" s="290"/>
    </row>
    <row r="27023" spans="11:13" x14ac:dyDescent="0.35">
      <c r="K27023" s="293"/>
      <c r="M27023" s="290"/>
    </row>
    <row r="27024" spans="11:13" x14ac:dyDescent="0.35">
      <c r="K27024" s="293"/>
      <c r="M27024" s="290"/>
    </row>
    <row r="27025" spans="11:13" x14ac:dyDescent="0.35">
      <c r="K27025" s="293"/>
      <c r="M27025" s="290"/>
    </row>
    <row r="27026" spans="11:13" x14ac:dyDescent="0.35">
      <c r="K27026" s="293"/>
      <c r="M27026" s="290"/>
    </row>
    <row r="27027" spans="11:13" x14ac:dyDescent="0.35">
      <c r="K27027" s="293"/>
      <c r="M27027" s="290"/>
    </row>
    <row r="27028" spans="11:13" x14ac:dyDescent="0.35">
      <c r="K27028" s="293"/>
      <c r="M27028" s="290"/>
    </row>
    <row r="27029" spans="11:13" x14ac:dyDescent="0.35">
      <c r="K27029" s="293"/>
      <c r="M27029" s="290"/>
    </row>
    <row r="27030" spans="11:13" x14ac:dyDescent="0.35">
      <c r="K27030" s="293"/>
      <c r="M27030" s="290"/>
    </row>
    <row r="27031" spans="11:13" x14ac:dyDescent="0.35">
      <c r="K27031" s="293"/>
      <c r="M27031" s="290"/>
    </row>
    <row r="27032" spans="11:13" x14ac:dyDescent="0.35">
      <c r="K27032" s="293"/>
      <c r="M27032" s="290"/>
    </row>
    <row r="27033" spans="11:13" x14ac:dyDescent="0.35">
      <c r="K27033" s="293"/>
      <c r="M27033" s="290"/>
    </row>
    <row r="27034" spans="11:13" x14ac:dyDescent="0.35">
      <c r="K27034" s="293"/>
      <c r="M27034" s="290"/>
    </row>
    <row r="27035" spans="11:13" x14ac:dyDescent="0.35">
      <c r="K27035" s="293"/>
      <c r="M27035" s="290"/>
    </row>
    <row r="27036" spans="11:13" x14ac:dyDescent="0.35">
      <c r="K27036" s="293"/>
      <c r="M27036" s="290"/>
    </row>
    <row r="27037" spans="11:13" x14ac:dyDescent="0.35">
      <c r="K27037" s="293"/>
      <c r="M27037" s="290"/>
    </row>
    <row r="27038" spans="11:13" x14ac:dyDescent="0.35">
      <c r="K27038" s="293"/>
      <c r="M27038" s="290"/>
    </row>
    <row r="27039" spans="11:13" x14ac:dyDescent="0.35">
      <c r="K27039" s="293"/>
      <c r="M27039" s="290"/>
    </row>
    <row r="27040" spans="11:13" x14ac:dyDescent="0.35">
      <c r="K27040" s="293"/>
      <c r="M27040" s="290"/>
    </row>
    <row r="27041" spans="11:13" x14ac:dyDescent="0.35">
      <c r="K27041" s="293"/>
      <c r="M27041" s="290"/>
    </row>
    <row r="27042" spans="11:13" x14ac:dyDescent="0.35">
      <c r="K27042" s="293"/>
      <c r="M27042" s="290"/>
    </row>
    <row r="27043" spans="11:13" x14ac:dyDescent="0.35">
      <c r="K27043" s="293"/>
      <c r="M27043" s="290"/>
    </row>
    <row r="27044" spans="11:13" x14ac:dyDescent="0.35">
      <c r="K27044" s="293"/>
      <c r="M27044" s="290"/>
    </row>
    <row r="27045" spans="11:13" x14ac:dyDescent="0.35">
      <c r="K27045" s="293"/>
      <c r="M27045" s="290"/>
    </row>
    <row r="27046" spans="11:13" x14ac:dyDescent="0.35">
      <c r="K27046" s="293"/>
      <c r="M27046" s="290"/>
    </row>
    <row r="27047" spans="11:13" x14ac:dyDescent="0.35">
      <c r="K27047" s="293"/>
      <c r="M27047" s="290"/>
    </row>
    <row r="27048" spans="11:13" x14ac:dyDescent="0.35">
      <c r="K27048" s="293"/>
      <c r="M27048" s="290"/>
    </row>
    <row r="27049" spans="11:13" x14ac:dyDescent="0.35">
      <c r="K27049" s="293"/>
      <c r="M27049" s="290"/>
    </row>
    <row r="27050" spans="11:13" x14ac:dyDescent="0.35">
      <c r="K27050" s="293"/>
      <c r="M27050" s="290"/>
    </row>
    <row r="27051" spans="11:13" x14ac:dyDescent="0.35">
      <c r="K27051" s="293"/>
      <c r="M27051" s="290"/>
    </row>
    <row r="27052" spans="11:13" x14ac:dyDescent="0.35">
      <c r="K27052" s="293"/>
      <c r="M27052" s="290"/>
    </row>
    <row r="27053" spans="11:13" x14ac:dyDescent="0.35">
      <c r="K27053" s="293"/>
      <c r="M27053" s="290"/>
    </row>
    <row r="27054" spans="11:13" x14ac:dyDescent="0.35">
      <c r="K27054" s="293"/>
      <c r="M27054" s="290"/>
    </row>
    <row r="27055" spans="11:13" x14ac:dyDescent="0.35">
      <c r="K27055" s="293"/>
      <c r="M27055" s="290"/>
    </row>
    <row r="27056" spans="11:13" x14ac:dyDescent="0.35">
      <c r="K27056" s="293"/>
      <c r="M27056" s="290"/>
    </row>
    <row r="27057" spans="11:13" x14ac:dyDescent="0.35">
      <c r="K27057" s="293"/>
      <c r="M27057" s="290"/>
    </row>
    <row r="27058" spans="11:13" x14ac:dyDescent="0.35">
      <c r="K27058" s="293"/>
      <c r="M27058" s="290"/>
    </row>
    <row r="27059" spans="11:13" x14ac:dyDescent="0.35">
      <c r="K27059" s="293"/>
      <c r="M27059" s="290"/>
    </row>
    <row r="27060" spans="11:13" x14ac:dyDescent="0.35">
      <c r="K27060" s="293"/>
      <c r="M27060" s="290"/>
    </row>
    <row r="27061" spans="11:13" x14ac:dyDescent="0.35">
      <c r="K27061" s="293"/>
      <c r="M27061" s="290"/>
    </row>
    <row r="27062" spans="11:13" x14ac:dyDescent="0.35">
      <c r="K27062" s="293"/>
      <c r="M27062" s="290"/>
    </row>
    <row r="27063" spans="11:13" x14ac:dyDescent="0.35">
      <c r="K27063" s="293"/>
      <c r="M27063" s="290"/>
    </row>
    <row r="27064" spans="11:13" x14ac:dyDescent="0.35">
      <c r="K27064" s="293"/>
      <c r="M27064" s="290"/>
    </row>
    <row r="27065" spans="11:13" x14ac:dyDescent="0.35">
      <c r="K27065" s="293"/>
      <c r="M27065" s="290"/>
    </row>
    <row r="27066" spans="11:13" x14ac:dyDescent="0.35">
      <c r="K27066" s="293"/>
      <c r="M27066" s="290"/>
    </row>
    <row r="27067" spans="11:13" x14ac:dyDescent="0.35">
      <c r="K27067" s="293"/>
      <c r="M27067" s="290"/>
    </row>
    <row r="27068" spans="11:13" x14ac:dyDescent="0.35">
      <c r="K27068" s="293"/>
      <c r="M27068" s="290"/>
    </row>
    <row r="27069" spans="11:13" x14ac:dyDescent="0.35">
      <c r="K27069" s="293"/>
      <c r="M27069" s="290"/>
    </row>
    <row r="27070" spans="11:13" x14ac:dyDescent="0.35">
      <c r="K27070" s="293"/>
      <c r="M27070" s="290"/>
    </row>
    <row r="27071" spans="11:13" x14ac:dyDescent="0.35">
      <c r="K27071" s="293"/>
      <c r="M27071" s="290"/>
    </row>
    <row r="27072" spans="11:13" x14ac:dyDescent="0.35">
      <c r="K27072" s="293"/>
      <c r="M27072" s="290"/>
    </row>
    <row r="27073" spans="11:13" x14ac:dyDescent="0.35">
      <c r="K27073" s="293"/>
      <c r="M27073" s="290"/>
    </row>
    <row r="27074" spans="11:13" x14ac:dyDescent="0.35">
      <c r="K27074" s="293"/>
      <c r="M27074" s="290"/>
    </row>
    <row r="27075" spans="11:13" x14ac:dyDescent="0.35">
      <c r="K27075" s="293"/>
      <c r="M27075" s="290"/>
    </row>
    <row r="27076" spans="11:13" x14ac:dyDescent="0.35">
      <c r="K27076" s="293"/>
      <c r="M27076" s="290"/>
    </row>
    <row r="27077" spans="11:13" x14ac:dyDescent="0.35">
      <c r="K27077" s="293"/>
      <c r="M27077" s="290"/>
    </row>
    <row r="27078" spans="11:13" x14ac:dyDescent="0.35">
      <c r="K27078" s="293"/>
      <c r="M27078" s="290"/>
    </row>
    <row r="27079" spans="11:13" x14ac:dyDescent="0.35">
      <c r="K27079" s="293"/>
      <c r="M27079" s="290"/>
    </row>
    <row r="27080" spans="11:13" x14ac:dyDescent="0.35">
      <c r="K27080" s="293"/>
      <c r="M27080" s="290"/>
    </row>
    <row r="27081" spans="11:13" x14ac:dyDescent="0.35">
      <c r="K27081" s="293"/>
      <c r="M27081" s="290"/>
    </row>
    <row r="27082" spans="11:13" x14ac:dyDescent="0.35">
      <c r="K27082" s="293"/>
      <c r="M27082" s="290"/>
    </row>
    <row r="27083" spans="11:13" x14ac:dyDescent="0.35">
      <c r="K27083" s="293"/>
      <c r="M27083" s="290"/>
    </row>
    <row r="27084" spans="11:13" x14ac:dyDescent="0.35">
      <c r="K27084" s="293"/>
      <c r="M27084" s="290"/>
    </row>
    <row r="27085" spans="11:13" x14ac:dyDescent="0.35">
      <c r="K27085" s="293"/>
      <c r="M27085" s="290"/>
    </row>
    <row r="27086" spans="11:13" x14ac:dyDescent="0.35">
      <c r="K27086" s="293"/>
      <c r="M27086" s="290"/>
    </row>
    <row r="27087" spans="11:13" x14ac:dyDescent="0.35">
      <c r="K27087" s="293"/>
      <c r="M27087" s="290"/>
    </row>
    <row r="27088" spans="11:13" x14ac:dyDescent="0.35">
      <c r="K27088" s="293"/>
      <c r="M27088" s="290"/>
    </row>
    <row r="27089" spans="11:13" x14ac:dyDescent="0.35">
      <c r="K27089" s="293"/>
      <c r="M27089" s="290"/>
    </row>
    <row r="27090" spans="11:13" x14ac:dyDescent="0.35">
      <c r="K27090" s="293"/>
      <c r="M27090" s="290"/>
    </row>
    <row r="27091" spans="11:13" x14ac:dyDescent="0.35">
      <c r="K27091" s="293"/>
      <c r="M27091" s="290"/>
    </row>
    <row r="27092" spans="11:13" x14ac:dyDescent="0.35">
      <c r="K27092" s="293"/>
      <c r="M27092" s="290"/>
    </row>
    <row r="27093" spans="11:13" x14ac:dyDescent="0.35">
      <c r="K27093" s="293"/>
      <c r="M27093" s="290"/>
    </row>
    <row r="27094" spans="11:13" x14ac:dyDescent="0.35">
      <c r="K27094" s="293"/>
      <c r="M27094" s="290"/>
    </row>
    <row r="27095" spans="11:13" x14ac:dyDescent="0.35">
      <c r="K27095" s="293"/>
      <c r="M27095" s="290"/>
    </row>
    <row r="27096" spans="11:13" x14ac:dyDescent="0.35">
      <c r="K27096" s="293"/>
      <c r="M27096" s="290"/>
    </row>
    <row r="27097" spans="11:13" x14ac:dyDescent="0.35">
      <c r="K27097" s="293"/>
      <c r="M27097" s="290"/>
    </row>
    <row r="27098" spans="11:13" x14ac:dyDescent="0.35">
      <c r="K27098" s="293"/>
      <c r="M27098" s="290"/>
    </row>
    <row r="27099" spans="11:13" x14ac:dyDescent="0.35">
      <c r="K27099" s="293"/>
      <c r="M27099" s="290"/>
    </row>
    <row r="27100" spans="11:13" x14ac:dyDescent="0.35">
      <c r="K27100" s="293"/>
      <c r="M27100" s="290"/>
    </row>
    <row r="27101" spans="11:13" x14ac:dyDescent="0.35">
      <c r="K27101" s="293"/>
      <c r="M27101" s="290"/>
    </row>
    <row r="27102" spans="11:13" x14ac:dyDescent="0.35">
      <c r="K27102" s="293"/>
      <c r="M27102" s="290"/>
    </row>
    <row r="27103" spans="11:13" x14ac:dyDescent="0.35">
      <c r="K27103" s="293"/>
      <c r="M27103" s="290"/>
    </row>
    <row r="27104" spans="11:13" x14ac:dyDescent="0.35">
      <c r="K27104" s="293"/>
      <c r="M27104" s="290"/>
    </row>
    <row r="27105" spans="11:13" x14ac:dyDescent="0.35">
      <c r="K27105" s="293"/>
      <c r="M27105" s="290"/>
    </row>
    <row r="27106" spans="11:13" x14ac:dyDescent="0.35">
      <c r="K27106" s="293"/>
      <c r="M27106" s="290"/>
    </row>
    <row r="27107" spans="11:13" x14ac:dyDescent="0.35">
      <c r="K27107" s="293"/>
      <c r="M27107" s="290"/>
    </row>
    <row r="27108" spans="11:13" x14ac:dyDescent="0.35">
      <c r="K27108" s="293"/>
      <c r="M27108" s="290"/>
    </row>
    <row r="27109" spans="11:13" x14ac:dyDescent="0.35">
      <c r="K27109" s="293"/>
      <c r="M27109" s="290"/>
    </row>
    <row r="27110" spans="11:13" x14ac:dyDescent="0.35">
      <c r="K27110" s="293"/>
      <c r="M27110" s="290"/>
    </row>
    <row r="27111" spans="11:13" x14ac:dyDescent="0.35">
      <c r="K27111" s="293"/>
      <c r="M27111" s="290"/>
    </row>
    <row r="27112" spans="11:13" x14ac:dyDescent="0.35">
      <c r="K27112" s="293"/>
      <c r="M27112" s="290"/>
    </row>
    <row r="27113" spans="11:13" x14ac:dyDescent="0.35">
      <c r="K27113" s="293"/>
      <c r="M27113" s="290"/>
    </row>
    <row r="27114" spans="11:13" x14ac:dyDescent="0.35">
      <c r="K27114" s="293"/>
      <c r="M27114" s="290"/>
    </row>
    <row r="27115" spans="11:13" x14ac:dyDescent="0.35">
      <c r="K27115" s="293"/>
      <c r="M27115" s="290"/>
    </row>
    <row r="27116" spans="11:13" x14ac:dyDescent="0.35">
      <c r="K27116" s="293"/>
      <c r="M27116" s="290"/>
    </row>
    <row r="27117" spans="11:13" x14ac:dyDescent="0.35">
      <c r="K27117" s="293"/>
      <c r="M27117" s="290"/>
    </row>
    <row r="27118" spans="11:13" x14ac:dyDescent="0.35">
      <c r="K27118" s="293"/>
      <c r="M27118" s="290"/>
    </row>
    <row r="27119" spans="11:13" x14ac:dyDescent="0.35">
      <c r="K27119" s="293"/>
      <c r="M27119" s="290"/>
    </row>
    <row r="27120" spans="11:13" x14ac:dyDescent="0.35">
      <c r="K27120" s="293"/>
      <c r="M27120" s="290"/>
    </row>
    <row r="27121" spans="11:13" x14ac:dyDescent="0.35">
      <c r="K27121" s="293"/>
      <c r="M27121" s="290"/>
    </row>
    <row r="27122" spans="11:13" x14ac:dyDescent="0.35">
      <c r="K27122" s="293"/>
      <c r="M27122" s="290"/>
    </row>
    <row r="27123" spans="11:13" x14ac:dyDescent="0.35">
      <c r="K27123" s="293"/>
      <c r="M27123" s="290"/>
    </row>
    <row r="27124" spans="11:13" x14ac:dyDescent="0.35">
      <c r="K27124" s="293"/>
      <c r="M27124" s="290"/>
    </row>
    <row r="27125" spans="11:13" x14ac:dyDescent="0.35">
      <c r="K27125" s="293"/>
      <c r="M27125" s="290"/>
    </row>
    <row r="27126" spans="11:13" x14ac:dyDescent="0.35">
      <c r="K27126" s="293"/>
      <c r="M27126" s="290"/>
    </row>
    <row r="27127" spans="11:13" x14ac:dyDescent="0.35">
      <c r="K27127" s="293"/>
      <c r="M27127" s="290"/>
    </row>
    <row r="27128" spans="11:13" x14ac:dyDescent="0.35">
      <c r="K27128" s="293"/>
      <c r="M27128" s="290"/>
    </row>
    <row r="27129" spans="11:13" x14ac:dyDescent="0.35">
      <c r="K27129" s="293"/>
      <c r="M27129" s="290"/>
    </row>
    <row r="27130" spans="11:13" x14ac:dyDescent="0.35">
      <c r="K27130" s="293"/>
      <c r="M27130" s="290"/>
    </row>
    <row r="27131" spans="11:13" x14ac:dyDescent="0.35">
      <c r="K27131" s="293"/>
      <c r="M27131" s="290"/>
    </row>
    <row r="27132" spans="11:13" x14ac:dyDescent="0.35">
      <c r="K27132" s="293"/>
      <c r="M27132" s="290"/>
    </row>
    <row r="27133" spans="11:13" x14ac:dyDescent="0.35">
      <c r="K27133" s="293"/>
      <c r="M27133" s="290"/>
    </row>
    <row r="27134" spans="11:13" x14ac:dyDescent="0.35">
      <c r="K27134" s="293"/>
      <c r="M27134" s="290"/>
    </row>
    <row r="27135" spans="11:13" x14ac:dyDescent="0.35">
      <c r="K27135" s="293"/>
      <c r="M27135" s="290"/>
    </row>
    <row r="27136" spans="11:13" x14ac:dyDescent="0.35">
      <c r="K27136" s="293"/>
      <c r="M27136" s="290"/>
    </row>
    <row r="27137" spans="11:13" x14ac:dyDescent="0.35">
      <c r="K27137" s="293"/>
      <c r="M27137" s="290"/>
    </row>
    <row r="27138" spans="11:13" x14ac:dyDescent="0.35">
      <c r="K27138" s="293"/>
      <c r="M27138" s="290"/>
    </row>
    <row r="27139" spans="11:13" x14ac:dyDescent="0.35">
      <c r="K27139" s="293"/>
      <c r="M27139" s="290"/>
    </row>
    <row r="27140" spans="11:13" x14ac:dyDescent="0.35">
      <c r="K27140" s="293"/>
      <c r="M27140" s="290"/>
    </row>
    <row r="27141" spans="11:13" x14ac:dyDescent="0.35">
      <c r="K27141" s="293"/>
      <c r="M27141" s="290"/>
    </row>
    <row r="27142" spans="11:13" x14ac:dyDescent="0.35">
      <c r="K27142" s="293"/>
      <c r="M27142" s="290"/>
    </row>
    <row r="27143" spans="11:13" x14ac:dyDescent="0.35">
      <c r="K27143" s="293"/>
      <c r="M27143" s="290"/>
    </row>
    <row r="27144" spans="11:13" x14ac:dyDescent="0.35">
      <c r="K27144" s="293"/>
      <c r="M27144" s="290"/>
    </row>
    <row r="27145" spans="11:13" x14ac:dyDescent="0.35">
      <c r="K27145" s="293"/>
      <c r="M27145" s="290"/>
    </row>
    <row r="27146" spans="11:13" x14ac:dyDescent="0.35">
      <c r="K27146" s="293"/>
      <c r="M27146" s="290"/>
    </row>
    <row r="27147" spans="11:13" x14ac:dyDescent="0.35">
      <c r="K27147" s="293"/>
      <c r="M27147" s="290"/>
    </row>
    <row r="27148" spans="11:13" x14ac:dyDescent="0.35">
      <c r="K27148" s="293"/>
      <c r="M27148" s="290"/>
    </row>
    <row r="27149" spans="11:13" x14ac:dyDescent="0.35">
      <c r="K27149" s="293"/>
      <c r="M27149" s="290"/>
    </row>
    <row r="27150" spans="11:13" x14ac:dyDescent="0.35">
      <c r="K27150" s="293"/>
      <c r="M27150" s="290"/>
    </row>
    <row r="27151" spans="11:13" x14ac:dyDescent="0.35">
      <c r="K27151" s="293"/>
      <c r="M27151" s="290"/>
    </row>
    <row r="27152" spans="11:13" x14ac:dyDescent="0.35">
      <c r="K27152" s="293"/>
      <c r="M27152" s="290"/>
    </row>
    <row r="27153" spans="11:13" x14ac:dyDescent="0.35">
      <c r="K27153" s="293"/>
      <c r="M27153" s="290"/>
    </row>
    <row r="27154" spans="11:13" x14ac:dyDescent="0.35">
      <c r="K27154" s="293"/>
      <c r="M27154" s="290"/>
    </row>
    <row r="27155" spans="11:13" x14ac:dyDescent="0.35">
      <c r="K27155" s="293"/>
      <c r="M27155" s="290"/>
    </row>
    <row r="27156" spans="11:13" x14ac:dyDescent="0.35">
      <c r="K27156" s="293"/>
      <c r="M27156" s="290"/>
    </row>
    <row r="27157" spans="11:13" x14ac:dyDescent="0.35">
      <c r="K27157" s="293"/>
      <c r="M27157" s="290"/>
    </row>
    <row r="27158" spans="11:13" x14ac:dyDescent="0.35">
      <c r="K27158" s="293"/>
      <c r="M27158" s="290"/>
    </row>
    <row r="27159" spans="11:13" x14ac:dyDescent="0.35">
      <c r="K27159" s="293"/>
      <c r="M27159" s="290"/>
    </row>
    <row r="27160" spans="11:13" x14ac:dyDescent="0.35">
      <c r="K27160" s="293"/>
      <c r="M27160" s="290"/>
    </row>
    <row r="27161" spans="11:13" x14ac:dyDescent="0.35">
      <c r="K27161" s="293"/>
      <c r="M27161" s="290"/>
    </row>
    <row r="27162" spans="11:13" x14ac:dyDescent="0.35">
      <c r="K27162" s="293"/>
      <c r="M27162" s="290"/>
    </row>
    <row r="27163" spans="11:13" x14ac:dyDescent="0.35">
      <c r="K27163" s="293"/>
      <c r="M27163" s="290"/>
    </row>
    <row r="27164" spans="11:13" x14ac:dyDescent="0.35">
      <c r="K27164" s="293"/>
      <c r="M27164" s="290"/>
    </row>
    <row r="27165" spans="11:13" x14ac:dyDescent="0.35">
      <c r="K27165" s="293"/>
      <c r="M27165" s="290"/>
    </row>
    <row r="27166" spans="11:13" x14ac:dyDescent="0.35">
      <c r="K27166" s="293"/>
      <c r="M27166" s="290"/>
    </row>
    <row r="27167" spans="11:13" x14ac:dyDescent="0.35">
      <c r="K27167" s="293"/>
      <c r="M27167" s="290"/>
    </row>
    <row r="27168" spans="11:13" x14ac:dyDescent="0.35">
      <c r="K27168" s="293"/>
      <c r="M27168" s="290"/>
    </row>
    <row r="27169" spans="11:13" x14ac:dyDescent="0.35">
      <c r="K27169" s="293"/>
      <c r="M27169" s="290"/>
    </row>
    <row r="27170" spans="11:13" x14ac:dyDescent="0.35">
      <c r="K27170" s="293"/>
      <c r="M27170" s="290"/>
    </row>
    <row r="27171" spans="11:13" x14ac:dyDescent="0.35">
      <c r="K27171" s="293"/>
      <c r="M27171" s="290"/>
    </row>
    <row r="27172" spans="11:13" x14ac:dyDescent="0.35">
      <c r="K27172" s="293"/>
      <c r="M27172" s="290"/>
    </row>
    <row r="27173" spans="11:13" x14ac:dyDescent="0.35">
      <c r="K27173" s="293"/>
      <c r="M27173" s="290"/>
    </row>
    <row r="27174" spans="11:13" x14ac:dyDescent="0.35">
      <c r="K27174" s="293"/>
      <c r="M27174" s="290"/>
    </row>
    <row r="27175" spans="11:13" x14ac:dyDescent="0.35">
      <c r="K27175" s="293"/>
      <c r="M27175" s="290"/>
    </row>
    <row r="27176" spans="11:13" x14ac:dyDescent="0.35">
      <c r="K27176" s="293"/>
      <c r="M27176" s="290"/>
    </row>
    <row r="27177" spans="11:13" x14ac:dyDescent="0.35">
      <c r="K27177" s="293"/>
      <c r="M27177" s="290"/>
    </row>
    <row r="27178" spans="11:13" x14ac:dyDescent="0.35">
      <c r="K27178" s="293"/>
      <c r="M27178" s="290"/>
    </row>
    <row r="27179" spans="11:13" x14ac:dyDescent="0.35">
      <c r="K27179" s="293"/>
      <c r="M27179" s="290"/>
    </row>
    <row r="27180" spans="11:13" x14ac:dyDescent="0.35">
      <c r="K27180" s="293"/>
      <c r="M27180" s="290"/>
    </row>
    <row r="27181" spans="11:13" x14ac:dyDescent="0.35">
      <c r="K27181" s="293"/>
      <c r="M27181" s="290"/>
    </row>
    <row r="27182" spans="11:13" x14ac:dyDescent="0.35">
      <c r="K27182" s="293"/>
      <c r="M27182" s="290"/>
    </row>
    <row r="27183" spans="11:13" x14ac:dyDescent="0.35">
      <c r="K27183" s="293"/>
      <c r="M27183" s="290"/>
    </row>
    <row r="27184" spans="11:13" x14ac:dyDescent="0.35">
      <c r="K27184" s="293"/>
      <c r="M27184" s="290"/>
    </row>
    <row r="27185" spans="11:13" x14ac:dyDescent="0.35">
      <c r="K27185" s="293"/>
      <c r="M27185" s="290"/>
    </row>
    <row r="27186" spans="11:13" x14ac:dyDescent="0.35">
      <c r="K27186" s="293"/>
      <c r="M27186" s="290"/>
    </row>
    <row r="27187" spans="11:13" x14ac:dyDescent="0.35">
      <c r="K27187" s="293"/>
      <c r="M27187" s="290"/>
    </row>
    <row r="27188" spans="11:13" x14ac:dyDescent="0.35">
      <c r="K27188" s="293"/>
      <c r="M27188" s="290"/>
    </row>
    <row r="27189" spans="11:13" x14ac:dyDescent="0.35">
      <c r="K27189" s="293"/>
      <c r="M27189" s="290"/>
    </row>
    <row r="27190" spans="11:13" x14ac:dyDescent="0.35">
      <c r="K27190" s="293"/>
      <c r="M27190" s="290"/>
    </row>
    <row r="27191" spans="11:13" x14ac:dyDescent="0.35">
      <c r="K27191" s="293"/>
      <c r="M27191" s="290"/>
    </row>
    <row r="27192" spans="11:13" x14ac:dyDescent="0.35">
      <c r="K27192" s="293"/>
      <c r="M27192" s="290"/>
    </row>
    <row r="27193" spans="11:13" x14ac:dyDescent="0.35">
      <c r="K27193" s="293"/>
      <c r="M27193" s="290"/>
    </row>
    <row r="27194" spans="11:13" x14ac:dyDescent="0.35">
      <c r="K27194" s="293"/>
      <c r="M27194" s="290"/>
    </row>
    <row r="27195" spans="11:13" x14ac:dyDescent="0.35">
      <c r="K27195" s="293"/>
      <c r="M27195" s="290"/>
    </row>
    <row r="27196" spans="11:13" x14ac:dyDescent="0.35">
      <c r="K27196" s="293"/>
      <c r="M27196" s="290"/>
    </row>
    <row r="27197" spans="11:13" x14ac:dyDescent="0.35">
      <c r="K27197" s="293"/>
      <c r="M27197" s="290"/>
    </row>
    <row r="27198" spans="11:13" x14ac:dyDescent="0.35">
      <c r="K27198" s="293"/>
      <c r="M27198" s="290"/>
    </row>
    <row r="27199" spans="11:13" x14ac:dyDescent="0.35">
      <c r="K27199" s="293"/>
      <c r="M27199" s="290"/>
    </row>
    <row r="27200" spans="11:13" x14ac:dyDescent="0.35">
      <c r="K27200" s="293"/>
      <c r="M27200" s="290"/>
    </row>
    <row r="27201" spans="11:13" x14ac:dyDescent="0.35">
      <c r="K27201" s="293"/>
      <c r="M27201" s="290"/>
    </row>
    <row r="27202" spans="11:13" x14ac:dyDescent="0.35">
      <c r="K27202" s="293"/>
      <c r="M27202" s="290"/>
    </row>
    <row r="27203" spans="11:13" x14ac:dyDescent="0.35">
      <c r="K27203" s="293"/>
      <c r="M27203" s="290"/>
    </row>
    <row r="27204" spans="11:13" x14ac:dyDescent="0.35">
      <c r="K27204" s="293"/>
      <c r="M27204" s="290"/>
    </row>
    <row r="27205" spans="11:13" x14ac:dyDescent="0.35">
      <c r="K27205" s="293"/>
      <c r="M27205" s="290"/>
    </row>
    <row r="27206" spans="11:13" x14ac:dyDescent="0.35">
      <c r="K27206" s="293"/>
      <c r="M27206" s="290"/>
    </row>
    <row r="27207" spans="11:13" x14ac:dyDescent="0.35">
      <c r="K27207" s="293"/>
      <c r="M27207" s="290"/>
    </row>
    <row r="27208" spans="11:13" x14ac:dyDescent="0.35">
      <c r="K27208" s="293"/>
      <c r="M27208" s="290"/>
    </row>
    <row r="27209" spans="11:13" x14ac:dyDescent="0.35">
      <c r="K27209" s="293"/>
      <c r="M27209" s="290"/>
    </row>
    <row r="27210" spans="11:13" x14ac:dyDescent="0.35">
      <c r="K27210" s="293"/>
      <c r="M27210" s="290"/>
    </row>
    <row r="27211" spans="11:13" x14ac:dyDescent="0.35">
      <c r="K27211" s="293"/>
      <c r="M27211" s="290"/>
    </row>
    <row r="27212" spans="11:13" x14ac:dyDescent="0.35">
      <c r="K27212" s="293"/>
      <c r="M27212" s="290"/>
    </row>
    <row r="27213" spans="11:13" x14ac:dyDescent="0.35">
      <c r="K27213" s="293"/>
      <c r="M27213" s="290"/>
    </row>
    <row r="27214" spans="11:13" x14ac:dyDescent="0.35">
      <c r="K27214" s="293"/>
      <c r="M27214" s="290"/>
    </row>
    <row r="27215" spans="11:13" x14ac:dyDescent="0.35">
      <c r="K27215" s="293"/>
      <c r="M27215" s="290"/>
    </row>
    <row r="27216" spans="11:13" x14ac:dyDescent="0.35">
      <c r="K27216" s="293"/>
      <c r="M27216" s="290"/>
    </row>
    <row r="27217" spans="11:13" x14ac:dyDescent="0.35">
      <c r="K27217" s="293"/>
      <c r="M27217" s="290"/>
    </row>
    <row r="27218" spans="11:13" x14ac:dyDescent="0.35">
      <c r="K27218" s="293"/>
      <c r="M27218" s="290"/>
    </row>
    <row r="27219" spans="11:13" x14ac:dyDescent="0.35">
      <c r="K27219" s="293"/>
      <c r="M27219" s="290"/>
    </row>
    <row r="27220" spans="11:13" x14ac:dyDescent="0.35">
      <c r="K27220" s="293"/>
      <c r="M27220" s="290"/>
    </row>
    <row r="27221" spans="11:13" x14ac:dyDescent="0.35">
      <c r="K27221" s="293"/>
      <c r="M27221" s="290"/>
    </row>
    <row r="27222" spans="11:13" x14ac:dyDescent="0.35">
      <c r="K27222" s="293"/>
      <c r="M27222" s="290"/>
    </row>
    <row r="27223" spans="11:13" x14ac:dyDescent="0.35">
      <c r="K27223" s="293"/>
      <c r="M27223" s="290"/>
    </row>
    <row r="27224" spans="11:13" x14ac:dyDescent="0.35">
      <c r="K27224" s="293"/>
      <c r="M27224" s="290"/>
    </row>
    <row r="27225" spans="11:13" x14ac:dyDescent="0.35">
      <c r="K27225" s="293"/>
      <c r="M27225" s="290"/>
    </row>
    <row r="27226" spans="11:13" x14ac:dyDescent="0.35">
      <c r="K27226" s="293"/>
      <c r="M27226" s="290"/>
    </row>
    <row r="27227" spans="11:13" x14ac:dyDescent="0.35">
      <c r="K27227" s="293"/>
      <c r="M27227" s="290"/>
    </row>
    <row r="27228" spans="11:13" x14ac:dyDescent="0.35">
      <c r="K27228" s="293"/>
      <c r="M27228" s="290"/>
    </row>
    <row r="27229" spans="11:13" x14ac:dyDescent="0.35">
      <c r="K27229" s="293"/>
      <c r="M27229" s="290"/>
    </row>
    <row r="27230" spans="11:13" x14ac:dyDescent="0.35">
      <c r="K27230" s="293"/>
      <c r="M27230" s="290"/>
    </row>
    <row r="27231" spans="11:13" x14ac:dyDescent="0.35">
      <c r="K27231" s="293"/>
      <c r="M27231" s="290"/>
    </row>
    <row r="27232" spans="11:13" x14ac:dyDescent="0.35">
      <c r="K27232" s="293"/>
      <c r="M27232" s="290"/>
    </row>
    <row r="27233" spans="11:13" x14ac:dyDescent="0.35">
      <c r="K27233" s="293"/>
      <c r="M27233" s="290"/>
    </row>
    <row r="27234" spans="11:13" x14ac:dyDescent="0.35">
      <c r="K27234" s="293"/>
      <c r="M27234" s="290"/>
    </row>
    <row r="27235" spans="11:13" x14ac:dyDescent="0.35">
      <c r="K27235" s="293"/>
      <c r="M27235" s="290"/>
    </row>
    <row r="27236" spans="11:13" x14ac:dyDescent="0.35">
      <c r="K27236" s="293"/>
      <c r="M27236" s="290"/>
    </row>
    <row r="27237" spans="11:13" x14ac:dyDescent="0.35">
      <c r="K27237" s="293"/>
      <c r="M27237" s="290"/>
    </row>
    <row r="27238" spans="11:13" x14ac:dyDescent="0.35">
      <c r="K27238" s="293"/>
      <c r="M27238" s="290"/>
    </row>
    <row r="27239" spans="11:13" x14ac:dyDescent="0.35">
      <c r="K27239" s="293"/>
      <c r="M27239" s="290"/>
    </row>
    <row r="27240" spans="11:13" x14ac:dyDescent="0.35">
      <c r="K27240" s="293"/>
      <c r="M27240" s="290"/>
    </row>
    <row r="27241" spans="11:13" x14ac:dyDescent="0.35">
      <c r="K27241" s="293"/>
      <c r="M27241" s="290"/>
    </row>
    <row r="27242" spans="11:13" x14ac:dyDescent="0.35">
      <c r="K27242" s="293"/>
      <c r="M27242" s="290"/>
    </row>
    <row r="27243" spans="11:13" x14ac:dyDescent="0.35">
      <c r="K27243" s="293"/>
      <c r="M27243" s="290"/>
    </row>
    <row r="27244" spans="11:13" x14ac:dyDescent="0.35">
      <c r="K27244" s="293"/>
      <c r="M27244" s="290"/>
    </row>
    <row r="27245" spans="11:13" x14ac:dyDescent="0.35">
      <c r="K27245" s="293"/>
      <c r="M27245" s="290"/>
    </row>
    <row r="27246" spans="11:13" x14ac:dyDescent="0.35">
      <c r="K27246" s="293"/>
      <c r="M27246" s="290"/>
    </row>
    <row r="27247" spans="11:13" x14ac:dyDescent="0.35">
      <c r="K27247" s="293"/>
      <c r="M27247" s="290"/>
    </row>
    <row r="27248" spans="11:13" x14ac:dyDescent="0.35">
      <c r="K27248" s="293"/>
      <c r="M27248" s="290"/>
    </row>
    <row r="27249" spans="11:13" x14ac:dyDescent="0.35">
      <c r="K27249" s="293"/>
      <c r="M27249" s="290"/>
    </row>
    <row r="27250" spans="11:13" x14ac:dyDescent="0.35">
      <c r="K27250" s="293"/>
      <c r="M27250" s="290"/>
    </row>
    <row r="27251" spans="11:13" x14ac:dyDescent="0.35">
      <c r="K27251" s="293"/>
      <c r="M27251" s="290"/>
    </row>
    <row r="27252" spans="11:13" x14ac:dyDescent="0.35">
      <c r="K27252" s="293"/>
      <c r="M27252" s="290"/>
    </row>
    <row r="27253" spans="11:13" x14ac:dyDescent="0.35">
      <c r="K27253" s="293"/>
      <c r="M27253" s="290"/>
    </row>
    <row r="27254" spans="11:13" x14ac:dyDescent="0.35">
      <c r="K27254" s="293"/>
      <c r="M27254" s="290"/>
    </row>
    <row r="27255" spans="11:13" x14ac:dyDescent="0.35">
      <c r="K27255" s="293"/>
      <c r="M27255" s="290"/>
    </row>
    <row r="27256" spans="11:13" x14ac:dyDescent="0.35">
      <c r="K27256" s="293"/>
      <c r="M27256" s="290"/>
    </row>
    <row r="27257" spans="11:13" x14ac:dyDescent="0.35">
      <c r="K27257" s="293"/>
      <c r="M27257" s="290"/>
    </row>
    <row r="27258" spans="11:13" x14ac:dyDescent="0.35">
      <c r="K27258" s="293"/>
      <c r="M27258" s="290"/>
    </row>
    <row r="27259" spans="11:13" x14ac:dyDescent="0.35">
      <c r="K27259" s="293"/>
      <c r="M27259" s="290"/>
    </row>
    <row r="27260" spans="11:13" x14ac:dyDescent="0.35">
      <c r="K27260" s="293"/>
      <c r="M27260" s="290"/>
    </row>
    <row r="27261" spans="11:13" x14ac:dyDescent="0.35">
      <c r="K27261" s="293"/>
      <c r="M27261" s="290"/>
    </row>
    <row r="27262" spans="11:13" x14ac:dyDescent="0.35">
      <c r="K27262" s="293"/>
      <c r="M27262" s="290"/>
    </row>
    <row r="27263" spans="11:13" x14ac:dyDescent="0.35">
      <c r="K27263" s="293"/>
      <c r="M27263" s="290"/>
    </row>
    <row r="27264" spans="11:13" x14ac:dyDescent="0.35">
      <c r="K27264" s="293"/>
      <c r="M27264" s="290"/>
    </row>
    <row r="27265" spans="11:13" x14ac:dyDescent="0.35">
      <c r="K27265" s="293"/>
      <c r="M27265" s="290"/>
    </row>
    <row r="27266" spans="11:13" x14ac:dyDescent="0.35">
      <c r="K27266" s="293"/>
      <c r="M27266" s="290"/>
    </row>
    <row r="27267" spans="11:13" x14ac:dyDescent="0.35">
      <c r="K27267" s="293"/>
      <c r="M27267" s="290"/>
    </row>
    <row r="27268" spans="11:13" x14ac:dyDescent="0.35">
      <c r="K27268" s="293"/>
      <c r="M27268" s="290"/>
    </row>
    <row r="27269" spans="11:13" x14ac:dyDescent="0.35">
      <c r="K27269" s="293"/>
      <c r="M27269" s="290"/>
    </row>
    <row r="27270" spans="11:13" x14ac:dyDescent="0.35">
      <c r="K27270" s="293"/>
      <c r="M27270" s="290"/>
    </row>
    <row r="27271" spans="11:13" x14ac:dyDescent="0.35">
      <c r="K27271" s="293"/>
      <c r="M27271" s="290"/>
    </row>
    <row r="27272" spans="11:13" x14ac:dyDescent="0.35">
      <c r="K27272" s="293"/>
      <c r="M27272" s="290"/>
    </row>
    <row r="27273" spans="11:13" x14ac:dyDescent="0.35">
      <c r="K27273" s="293"/>
      <c r="M27273" s="290"/>
    </row>
    <row r="27274" spans="11:13" x14ac:dyDescent="0.35">
      <c r="K27274" s="293"/>
      <c r="M27274" s="290"/>
    </row>
    <row r="27275" spans="11:13" x14ac:dyDescent="0.35">
      <c r="K27275" s="293"/>
      <c r="M27275" s="290"/>
    </row>
    <row r="27276" spans="11:13" x14ac:dyDescent="0.35">
      <c r="K27276" s="293"/>
      <c r="M27276" s="290"/>
    </row>
    <row r="27277" spans="11:13" x14ac:dyDescent="0.35">
      <c r="K27277" s="293"/>
      <c r="M27277" s="290"/>
    </row>
    <row r="27278" spans="11:13" x14ac:dyDescent="0.35">
      <c r="K27278" s="293"/>
      <c r="M27278" s="290"/>
    </row>
    <row r="27279" spans="11:13" x14ac:dyDescent="0.35">
      <c r="K27279" s="293"/>
      <c r="M27279" s="290"/>
    </row>
    <row r="27280" spans="11:13" x14ac:dyDescent="0.35">
      <c r="K27280" s="293"/>
      <c r="M27280" s="290"/>
    </row>
    <row r="27281" spans="11:13" x14ac:dyDescent="0.35">
      <c r="K27281" s="293"/>
      <c r="M27281" s="290"/>
    </row>
    <row r="27282" spans="11:13" x14ac:dyDescent="0.35">
      <c r="K27282" s="293"/>
      <c r="M27282" s="290"/>
    </row>
    <row r="27283" spans="11:13" x14ac:dyDescent="0.35">
      <c r="K27283" s="293"/>
      <c r="M27283" s="290"/>
    </row>
    <row r="27284" spans="11:13" x14ac:dyDescent="0.35">
      <c r="K27284" s="293"/>
      <c r="M27284" s="290"/>
    </row>
    <row r="27285" spans="11:13" x14ac:dyDescent="0.35">
      <c r="K27285" s="293"/>
      <c r="M27285" s="290"/>
    </row>
    <row r="27286" spans="11:13" x14ac:dyDescent="0.35">
      <c r="K27286" s="293"/>
      <c r="M27286" s="290"/>
    </row>
    <row r="27287" spans="11:13" x14ac:dyDescent="0.35">
      <c r="K27287" s="293"/>
      <c r="M27287" s="290"/>
    </row>
    <row r="27288" spans="11:13" x14ac:dyDescent="0.35">
      <c r="K27288" s="293"/>
      <c r="M27288" s="290"/>
    </row>
    <row r="27289" spans="11:13" x14ac:dyDescent="0.35">
      <c r="K27289" s="293"/>
      <c r="M27289" s="290"/>
    </row>
    <row r="27290" spans="11:13" x14ac:dyDescent="0.35">
      <c r="K27290" s="293"/>
      <c r="M27290" s="290"/>
    </row>
    <row r="27291" spans="11:13" x14ac:dyDescent="0.35">
      <c r="K27291" s="293"/>
      <c r="M27291" s="290"/>
    </row>
    <row r="27292" spans="11:13" x14ac:dyDescent="0.35">
      <c r="K27292" s="293"/>
      <c r="M27292" s="290"/>
    </row>
    <row r="27293" spans="11:13" x14ac:dyDescent="0.35">
      <c r="K27293" s="293"/>
      <c r="M27293" s="290"/>
    </row>
    <row r="27294" spans="11:13" x14ac:dyDescent="0.35">
      <c r="K27294" s="293"/>
      <c r="M27294" s="290"/>
    </row>
    <row r="27295" spans="11:13" x14ac:dyDescent="0.35">
      <c r="K27295" s="293"/>
      <c r="M27295" s="290"/>
    </row>
    <row r="27296" spans="11:13" x14ac:dyDescent="0.35">
      <c r="K27296" s="293"/>
      <c r="M27296" s="290"/>
    </row>
    <row r="27297" spans="11:13" x14ac:dyDescent="0.35">
      <c r="K27297" s="293"/>
      <c r="M27297" s="290"/>
    </row>
    <row r="27298" spans="11:13" x14ac:dyDescent="0.35">
      <c r="K27298" s="293"/>
      <c r="M27298" s="290"/>
    </row>
    <row r="27299" spans="11:13" x14ac:dyDescent="0.35">
      <c r="K27299" s="293"/>
      <c r="M27299" s="290"/>
    </row>
    <row r="27300" spans="11:13" x14ac:dyDescent="0.35">
      <c r="K27300" s="293"/>
      <c r="M27300" s="290"/>
    </row>
    <row r="27301" spans="11:13" x14ac:dyDescent="0.35">
      <c r="K27301" s="293"/>
      <c r="M27301" s="290"/>
    </row>
    <row r="27302" spans="11:13" x14ac:dyDescent="0.35">
      <c r="K27302" s="293"/>
      <c r="M27302" s="290"/>
    </row>
    <row r="27303" spans="11:13" x14ac:dyDescent="0.35">
      <c r="K27303" s="293"/>
      <c r="M27303" s="290"/>
    </row>
    <row r="27304" spans="11:13" x14ac:dyDescent="0.35">
      <c r="K27304" s="293"/>
      <c r="M27304" s="290"/>
    </row>
    <row r="27305" spans="11:13" x14ac:dyDescent="0.35">
      <c r="K27305" s="293"/>
      <c r="M27305" s="290"/>
    </row>
    <row r="27306" spans="11:13" x14ac:dyDescent="0.35">
      <c r="K27306" s="293"/>
      <c r="M27306" s="290"/>
    </row>
    <row r="27307" spans="11:13" x14ac:dyDescent="0.35">
      <c r="K27307" s="293"/>
      <c r="M27307" s="290"/>
    </row>
    <row r="27308" spans="11:13" x14ac:dyDescent="0.35">
      <c r="K27308" s="293"/>
      <c r="M27308" s="290"/>
    </row>
    <row r="27309" spans="11:13" x14ac:dyDescent="0.35">
      <c r="K27309" s="293"/>
      <c r="M27309" s="290"/>
    </row>
    <row r="27310" spans="11:13" x14ac:dyDescent="0.35">
      <c r="K27310" s="293"/>
      <c r="M27310" s="290"/>
    </row>
    <row r="27311" spans="11:13" x14ac:dyDescent="0.35">
      <c r="K27311" s="293"/>
      <c r="M27311" s="290"/>
    </row>
    <row r="27312" spans="11:13" x14ac:dyDescent="0.35">
      <c r="K27312" s="293"/>
      <c r="M27312" s="290"/>
    </row>
    <row r="27313" spans="11:13" x14ac:dyDescent="0.35">
      <c r="K27313" s="293"/>
      <c r="M27313" s="290"/>
    </row>
    <row r="27314" spans="11:13" x14ac:dyDescent="0.35">
      <c r="K27314" s="293"/>
      <c r="M27314" s="290"/>
    </row>
    <row r="27315" spans="11:13" x14ac:dyDescent="0.35">
      <c r="K27315" s="293"/>
      <c r="M27315" s="290"/>
    </row>
    <row r="27316" spans="11:13" x14ac:dyDescent="0.35">
      <c r="K27316" s="293"/>
      <c r="M27316" s="290"/>
    </row>
    <row r="27317" spans="11:13" x14ac:dyDescent="0.35">
      <c r="K27317" s="293"/>
      <c r="M27317" s="290"/>
    </row>
    <row r="27318" spans="11:13" x14ac:dyDescent="0.35">
      <c r="K27318" s="293"/>
      <c r="M27318" s="290"/>
    </row>
    <row r="27319" spans="11:13" x14ac:dyDescent="0.35">
      <c r="K27319" s="293"/>
      <c r="M27319" s="290"/>
    </row>
    <row r="27320" spans="11:13" x14ac:dyDescent="0.35">
      <c r="K27320" s="293"/>
      <c r="M27320" s="290"/>
    </row>
    <row r="27321" spans="11:13" x14ac:dyDescent="0.35">
      <c r="K27321" s="293"/>
      <c r="M27321" s="290"/>
    </row>
    <row r="27322" spans="11:13" x14ac:dyDescent="0.35">
      <c r="K27322" s="293"/>
      <c r="M27322" s="290"/>
    </row>
    <row r="27323" spans="11:13" x14ac:dyDescent="0.35">
      <c r="K27323" s="293"/>
      <c r="M27323" s="290"/>
    </row>
    <row r="27324" spans="11:13" x14ac:dyDescent="0.35">
      <c r="K27324" s="293"/>
      <c r="M27324" s="290"/>
    </row>
    <row r="27325" spans="11:13" x14ac:dyDescent="0.35">
      <c r="K27325" s="293"/>
      <c r="M27325" s="290"/>
    </row>
    <row r="27326" spans="11:13" x14ac:dyDescent="0.35">
      <c r="K27326" s="293"/>
      <c r="M27326" s="290"/>
    </row>
    <row r="27327" spans="11:13" x14ac:dyDescent="0.35">
      <c r="K27327" s="293"/>
      <c r="M27327" s="290"/>
    </row>
    <row r="27328" spans="11:13" x14ac:dyDescent="0.35">
      <c r="K27328" s="293"/>
      <c r="M27328" s="290"/>
    </row>
    <row r="27329" spans="11:13" x14ac:dyDescent="0.35">
      <c r="K27329" s="293"/>
      <c r="M27329" s="290"/>
    </row>
    <row r="27330" spans="11:13" x14ac:dyDescent="0.35">
      <c r="K27330" s="293"/>
      <c r="M27330" s="290"/>
    </row>
    <row r="27331" spans="11:13" x14ac:dyDescent="0.35">
      <c r="K27331" s="293"/>
      <c r="M27331" s="290"/>
    </row>
    <row r="27332" spans="11:13" x14ac:dyDescent="0.35">
      <c r="K27332" s="293"/>
      <c r="M27332" s="290"/>
    </row>
    <row r="27333" spans="11:13" x14ac:dyDescent="0.35">
      <c r="K27333" s="293"/>
      <c r="M27333" s="290"/>
    </row>
    <row r="27334" spans="11:13" x14ac:dyDescent="0.35">
      <c r="K27334" s="293"/>
      <c r="M27334" s="290"/>
    </row>
    <row r="27335" spans="11:13" x14ac:dyDescent="0.35">
      <c r="K27335" s="293"/>
      <c r="M27335" s="290"/>
    </row>
    <row r="27336" spans="11:13" x14ac:dyDescent="0.35">
      <c r="K27336" s="293"/>
      <c r="M27336" s="290"/>
    </row>
    <row r="27337" spans="11:13" x14ac:dyDescent="0.35">
      <c r="K27337" s="293"/>
      <c r="M27337" s="290"/>
    </row>
    <row r="27338" spans="11:13" x14ac:dyDescent="0.35">
      <c r="K27338" s="293"/>
      <c r="M27338" s="290"/>
    </row>
    <row r="27339" spans="11:13" x14ac:dyDescent="0.35">
      <c r="K27339" s="293"/>
      <c r="M27339" s="290"/>
    </row>
    <row r="27340" spans="11:13" x14ac:dyDescent="0.35">
      <c r="K27340" s="293"/>
      <c r="M27340" s="290"/>
    </row>
    <row r="27341" spans="11:13" x14ac:dyDescent="0.35">
      <c r="K27341" s="293"/>
      <c r="M27341" s="290"/>
    </row>
    <row r="27342" spans="11:13" x14ac:dyDescent="0.35">
      <c r="K27342" s="293"/>
      <c r="M27342" s="290"/>
    </row>
    <row r="27343" spans="11:13" x14ac:dyDescent="0.35">
      <c r="K27343" s="293"/>
      <c r="M27343" s="290"/>
    </row>
    <row r="27344" spans="11:13" x14ac:dyDescent="0.35">
      <c r="K27344" s="293"/>
      <c r="M27344" s="290"/>
    </row>
    <row r="27345" spans="11:13" x14ac:dyDescent="0.35">
      <c r="K27345" s="293"/>
      <c r="M27345" s="290"/>
    </row>
    <row r="27346" spans="11:13" x14ac:dyDescent="0.35">
      <c r="K27346" s="293"/>
      <c r="M27346" s="290"/>
    </row>
    <row r="27347" spans="11:13" x14ac:dyDescent="0.35">
      <c r="K27347" s="293"/>
      <c r="M27347" s="290"/>
    </row>
    <row r="27348" spans="11:13" x14ac:dyDescent="0.35">
      <c r="K27348" s="293"/>
      <c r="M27348" s="290"/>
    </row>
    <row r="27349" spans="11:13" x14ac:dyDescent="0.35">
      <c r="K27349" s="293"/>
      <c r="M27349" s="290"/>
    </row>
    <row r="27350" spans="11:13" x14ac:dyDescent="0.35">
      <c r="K27350" s="293"/>
      <c r="M27350" s="290"/>
    </row>
    <row r="27351" spans="11:13" x14ac:dyDescent="0.35">
      <c r="K27351" s="293"/>
      <c r="M27351" s="290"/>
    </row>
    <row r="27352" spans="11:13" x14ac:dyDescent="0.35">
      <c r="K27352" s="293"/>
      <c r="M27352" s="290"/>
    </row>
    <row r="27353" spans="11:13" x14ac:dyDescent="0.35">
      <c r="K27353" s="293"/>
      <c r="M27353" s="290"/>
    </row>
    <row r="27354" spans="11:13" x14ac:dyDescent="0.35">
      <c r="K27354" s="293"/>
      <c r="M27354" s="290"/>
    </row>
    <row r="27355" spans="11:13" x14ac:dyDescent="0.35">
      <c r="K27355" s="293"/>
      <c r="M27355" s="290"/>
    </row>
    <row r="27356" spans="11:13" x14ac:dyDescent="0.35">
      <c r="K27356" s="293"/>
      <c r="M27356" s="290"/>
    </row>
    <row r="27357" spans="11:13" x14ac:dyDescent="0.35">
      <c r="K27357" s="293"/>
      <c r="M27357" s="290"/>
    </row>
    <row r="27358" spans="11:13" x14ac:dyDescent="0.35">
      <c r="K27358" s="293"/>
      <c r="M27358" s="290"/>
    </row>
    <row r="27359" spans="11:13" x14ac:dyDescent="0.35">
      <c r="K27359" s="293"/>
      <c r="M27359" s="290"/>
    </row>
    <row r="27360" spans="11:13" x14ac:dyDescent="0.35">
      <c r="K27360" s="293"/>
      <c r="M27360" s="290"/>
    </row>
    <row r="27361" spans="11:13" x14ac:dyDescent="0.35">
      <c r="K27361" s="293"/>
      <c r="M27361" s="290"/>
    </row>
    <row r="27362" spans="11:13" x14ac:dyDescent="0.35">
      <c r="K27362" s="293"/>
      <c r="M27362" s="290"/>
    </row>
    <row r="27363" spans="11:13" x14ac:dyDescent="0.35">
      <c r="K27363" s="293"/>
      <c r="M27363" s="290"/>
    </row>
    <row r="27364" spans="11:13" x14ac:dyDescent="0.35">
      <c r="K27364" s="293"/>
      <c r="M27364" s="290"/>
    </row>
    <row r="27365" spans="11:13" x14ac:dyDescent="0.35">
      <c r="K27365" s="293"/>
      <c r="M27365" s="290"/>
    </row>
    <row r="27366" spans="11:13" x14ac:dyDescent="0.35">
      <c r="K27366" s="293"/>
      <c r="M27366" s="290"/>
    </row>
    <row r="27367" spans="11:13" x14ac:dyDescent="0.35">
      <c r="K27367" s="293"/>
      <c r="M27367" s="290"/>
    </row>
    <row r="27368" spans="11:13" x14ac:dyDescent="0.35">
      <c r="K27368" s="293"/>
      <c r="M27368" s="290"/>
    </row>
    <row r="27369" spans="11:13" x14ac:dyDescent="0.35">
      <c r="K27369" s="293"/>
      <c r="M27369" s="290"/>
    </row>
    <row r="27370" spans="11:13" x14ac:dyDescent="0.35">
      <c r="K27370" s="293"/>
      <c r="M27370" s="290"/>
    </row>
    <row r="27371" spans="11:13" x14ac:dyDescent="0.35">
      <c r="K27371" s="293"/>
      <c r="M27371" s="290"/>
    </row>
    <row r="27372" spans="11:13" x14ac:dyDescent="0.35">
      <c r="K27372" s="293"/>
      <c r="M27372" s="290"/>
    </row>
    <row r="27373" spans="11:13" x14ac:dyDescent="0.35">
      <c r="K27373" s="293"/>
      <c r="M27373" s="290"/>
    </row>
    <row r="27374" spans="11:13" x14ac:dyDescent="0.35">
      <c r="K27374" s="293"/>
      <c r="M27374" s="290"/>
    </row>
    <row r="27375" spans="11:13" x14ac:dyDescent="0.35">
      <c r="K27375" s="293"/>
      <c r="M27375" s="290"/>
    </row>
    <row r="27376" spans="11:13" x14ac:dyDescent="0.35">
      <c r="K27376" s="293"/>
      <c r="M27376" s="290"/>
    </row>
    <row r="27377" spans="11:13" x14ac:dyDescent="0.35">
      <c r="K27377" s="293"/>
      <c r="M27377" s="290"/>
    </row>
    <row r="27378" spans="11:13" x14ac:dyDescent="0.35">
      <c r="K27378" s="293"/>
      <c r="M27378" s="290"/>
    </row>
    <row r="27379" spans="11:13" x14ac:dyDescent="0.35">
      <c r="K27379" s="293"/>
      <c r="M27379" s="290"/>
    </row>
    <row r="27380" spans="11:13" x14ac:dyDescent="0.35">
      <c r="K27380" s="293"/>
      <c r="M27380" s="290"/>
    </row>
    <row r="27381" spans="11:13" x14ac:dyDescent="0.35">
      <c r="K27381" s="293"/>
      <c r="M27381" s="290"/>
    </row>
    <row r="27382" spans="11:13" x14ac:dyDescent="0.35">
      <c r="K27382" s="293"/>
      <c r="M27382" s="290"/>
    </row>
    <row r="27383" spans="11:13" x14ac:dyDescent="0.35">
      <c r="K27383" s="293"/>
      <c r="M27383" s="290"/>
    </row>
    <row r="27384" spans="11:13" x14ac:dyDescent="0.35">
      <c r="K27384" s="293"/>
      <c r="M27384" s="290"/>
    </row>
    <row r="27385" spans="11:13" x14ac:dyDescent="0.35">
      <c r="K27385" s="293"/>
      <c r="M27385" s="290"/>
    </row>
    <row r="27386" spans="11:13" x14ac:dyDescent="0.35">
      <c r="K27386" s="293"/>
      <c r="M27386" s="290"/>
    </row>
    <row r="27387" spans="11:13" x14ac:dyDescent="0.35">
      <c r="K27387" s="293"/>
      <c r="M27387" s="290"/>
    </row>
    <row r="27388" spans="11:13" x14ac:dyDescent="0.35">
      <c r="K27388" s="293"/>
      <c r="M27388" s="290"/>
    </row>
    <row r="27389" spans="11:13" x14ac:dyDescent="0.35">
      <c r="K27389" s="293"/>
      <c r="M27389" s="290"/>
    </row>
    <row r="27390" spans="11:13" x14ac:dyDescent="0.35">
      <c r="K27390" s="293"/>
      <c r="M27390" s="290"/>
    </row>
    <row r="27391" spans="11:13" x14ac:dyDescent="0.35">
      <c r="K27391" s="293"/>
      <c r="M27391" s="290"/>
    </row>
    <row r="27392" spans="11:13" x14ac:dyDescent="0.35">
      <c r="K27392" s="293"/>
      <c r="M27392" s="290"/>
    </row>
    <row r="27393" spans="11:13" x14ac:dyDescent="0.35">
      <c r="K27393" s="293"/>
      <c r="M27393" s="290"/>
    </row>
    <row r="27394" spans="11:13" x14ac:dyDescent="0.35">
      <c r="K27394" s="293"/>
      <c r="M27394" s="290"/>
    </row>
    <row r="27395" spans="11:13" x14ac:dyDescent="0.35">
      <c r="K27395" s="293"/>
      <c r="M27395" s="290"/>
    </row>
    <row r="27396" spans="11:13" x14ac:dyDescent="0.35">
      <c r="K27396" s="293"/>
      <c r="M27396" s="290"/>
    </row>
    <row r="27397" spans="11:13" x14ac:dyDescent="0.35">
      <c r="K27397" s="293"/>
      <c r="M27397" s="290"/>
    </row>
    <row r="27398" spans="11:13" x14ac:dyDescent="0.35">
      <c r="K27398" s="293"/>
      <c r="M27398" s="290"/>
    </row>
    <row r="27399" spans="11:13" x14ac:dyDescent="0.35">
      <c r="K27399" s="293"/>
      <c r="M27399" s="290"/>
    </row>
    <row r="27400" spans="11:13" x14ac:dyDescent="0.35">
      <c r="K27400" s="293"/>
      <c r="M27400" s="290"/>
    </row>
    <row r="27401" spans="11:13" x14ac:dyDescent="0.35">
      <c r="K27401" s="293"/>
      <c r="M27401" s="290"/>
    </row>
    <row r="27402" spans="11:13" x14ac:dyDescent="0.35">
      <c r="K27402" s="293"/>
      <c r="M27402" s="290"/>
    </row>
    <row r="27403" spans="11:13" x14ac:dyDescent="0.35">
      <c r="K27403" s="293"/>
      <c r="M27403" s="290"/>
    </row>
    <row r="27404" spans="11:13" x14ac:dyDescent="0.35">
      <c r="K27404" s="293"/>
      <c r="M27404" s="290"/>
    </row>
    <row r="27405" spans="11:13" x14ac:dyDescent="0.35">
      <c r="K27405" s="293"/>
      <c r="M27405" s="290"/>
    </row>
    <row r="27406" spans="11:13" x14ac:dyDescent="0.35">
      <c r="K27406" s="293"/>
      <c r="M27406" s="290"/>
    </row>
    <row r="27407" spans="11:13" x14ac:dyDescent="0.35">
      <c r="K27407" s="293"/>
      <c r="M27407" s="290"/>
    </row>
    <row r="27408" spans="11:13" x14ac:dyDescent="0.35">
      <c r="K27408" s="293"/>
      <c r="M27408" s="290"/>
    </row>
    <row r="27409" spans="11:13" x14ac:dyDescent="0.35">
      <c r="K27409" s="293"/>
      <c r="M27409" s="290"/>
    </row>
    <row r="27410" spans="11:13" x14ac:dyDescent="0.35">
      <c r="K27410" s="293"/>
      <c r="M27410" s="290"/>
    </row>
    <row r="27411" spans="11:13" x14ac:dyDescent="0.35">
      <c r="K27411" s="293"/>
      <c r="M27411" s="290"/>
    </row>
    <row r="27412" spans="11:13" x14ac:dyDescent="0.35">
      <c r="K27412" s="293"/>
      <c r="M27412" s="290"/>
    </row>
    <row r="27413" spans="11:13" x14ac:dyDescent="0.35">
      <c r="K27413" s="293"/>
      <c r="M27413" s="290"/>
    </row>
    <row r="27414" spans="11:13" x14ac:dyDescent="0.35">
      <c r="K27414" s="293"/>
      <c r="M27414" s="290"/>
    </row>
    <row r="27415" spans="11:13" x14ac:dyDescent="0.35">
      <c r="K27415" s="293"/>
      <c r="M27415" s="290"/>
    </row>
    <row r="27416" spans="11:13" x14ac:dyDescent="0.35">
      <c r="K27416" s="293"/>
      <c r="M27416" s="290"/>
    </row>
    <row r="27417" spans="11:13" x14ac:dyDescent="0.35">
      <c r="K27417" s="293"/>
      <c r="M27417" s="290"/>
    </row>
    <row r="27418" spans="11:13" x14ac:dyDescent="0.35">
      <c r="K27418" s="293"/>
      <c r="M27418" s="290"/>
    </row>
    <row r="27419" spans="11:13" x14ac:dyDescent="0.35">
      <c r="K27419" s="293"/>
      <c r="M27419" s="290"/>
    </row>
    <row r="27420" spans="11:13" x14ac:dyDescent="0.35">
      <c r="K27420" s="293"/>
      <c r="M27420" s="290"/>
    </row>
    <row r="27421" spans="11:13" x14ac:dyDescent="0.35">
      <c r="K27421" s="293"/>
      <c r="M27421" s="290"/>
    </row>
    <row r="27422" spans="11:13" x14ac:dyDescent="0.35">
      <c r="K27422" s="293"/>
      <c r="M27422" s="290"/>
    </row>
    <row r="27423" spans="11:13" x14ac:dyDescent="0.35">
      <c r="K27423" s="293"/>
      <c r="M27423" s="290"/>
    </row>
    <row r="27424" spans="11:13" x14ac:dyDescent="0.35">
      <c r="K27424" s="293"/>
      <c r="M27424" s="290"/>
    </row>
    <row r="27425" spans="11:13" x14ac:dyDescent="0.35">
      <c r="K27425" s="293"/>
      <c r="M27425" s="290"/>
    </row>
    <row r="27426" spans="11:13" x14ac:dyDescent="0.35">
      <c r="K27426" s="293"/>
      <c r="M27426" s="290"/>
    </row>
    <row r="27427" spans="11:13" x14ac:dyDescent="0.35">
      <c r="K27427" s="293"/>
      <c r="M27427" s="290"/>
    </row>
    <row r="27428" spans="11:13" x14ac:dyDescent="0.35">
      <c r="K27428" s="293"/>
      <c r="M27428" s="290"/>
    </row>
    <row r="27429" spans="11:13" x14ac:dyDescent="0.35">
      <c r="K27429" s="293"/>
      <c r="M27429" s="290"/>
    </row>
    <row r="27430" spans="11:13" x14ac:dyDescent="0.35">
      <c r="K27430" s="293"/>
      <c r="M27430" s="290"/>
    </row>
    <row r="27431" spans="11:13" x14ac:dyDescent="0.35">
      <c r="K27431" s="293"/>
      <c r="M27431" s="290"/>
    </row>
    <row r="27432" spans="11:13" x14ac:dyDescent="0.35">
      <c r="K27432" s="293"/>
      <c r="M27432" s="290"/>
    </row>
    <row r="27433" spans="11:13" x14ac:dyDescent="0.35">
      <c r="K27433" s="293"/>
      <c r="M27433" s="290"/>
    </row>
    <row r="27434" spans="11:13" x14ac:dyDescent="0.35">
      <c r="K27434" s="293"/>
      <c r="M27434" s="290"/>
    </row>
    <row r="27435" spans="11:13" x14ac:dyDescent="0.35">
      <c r="K27435" s="293"/>
      <c r="M27435" s="290"/>
    </row>
    <row r="27436" spans="11:13" x14ac:dyDescent="0.35">
      <c r="K27436" s="293"/>
      <c r="M27436" s="290"/>
    </row>
    <row r="27437" spans="11:13" x14ac:dyDescent="0.35">
      <c r="K27437" s="293"/>
      <c r="M27437" s="290"/>
    </row>
    <row r="27438" spans="11:13" x14ac:dyDescent="0.35">
      <c r="K27438" s="293"/>
      <c r="M27438" s="290"/>
    </row>
    <row r="27439" spans="11:13" x14ac:dyDescent="0.35">
      <c r="K27439" s="293"/>
      <c r="M27439" s="290"/>
    </row>
    <row r="27440" spans="11:13" x14ac:dyDescent="0.35">
      <c r="K27440" s="293"/>
      <c r="M27440" s="290"/>
    </row>
    <row r="27441" spans="11:13" x14ac:dyDescent="0.35">
      <c r="K27441" s="293"/>
      <c r="M27441" s="290"/>
    </row>
    <row r="27442" spans="11:13" x14ac:dyDescent="0.35">
      <c r="K27442" s="293"/>
      <c r="M27442" s="290"/>
    </row>
    <row r="27443" spans="11:13" x14ac:dyDescent="0.35">
      <c r="K27443" s="293"/>
      <c r="M27443" s="290"/>
    </row>
    <row r="27444" spans="11:13" x14ac:dyDescent="0.35">
      <c r="K27444" s="293"/>
      <c r="M27444" s="290"/>
    </row>
    <row r="27445" spans="11:13" x14ac:dyDescent="0.35">
      <c r="K27445" s="293"/>
      <c r="M27445" s="290"/>
    </row>
    <row r="27446" spans="11:13" x14ac:dyDescent="0.35">
      <c r="K27446" s="293"/>
      <c r="M27446" s="290"/>
    </row>
    <row r="27447" spans="11:13" x14ac:dyDescent="0.35">
      <c r="K27447" s="293"/>
      <c r="M27447" s="290"/>
    </row>
    <row r="27448" spans="11:13" x14ac:dyDescent="0.35">
      <c r="K27448" s="293"/>
      <c r="M27448" s="290"/>
    </row>
    <row r="27449" spans="11:13" x14ac:dyDescent="0.35">
      <c r="K27449" s="293"/>
      <c r="M27449" s="290"/>
    </row>
    <row r="27450" spans="11:13" x14ac:dyDescent="0.35">
      <c r="K27450" s="293"/>
      <c r="M27450" s="290"/>
    </row>
    <row r="27451" spans="11:13" x14ac:dyDescent="0.35">
      <c r="K27451" s="293"/>
      <c r="M27451" s="290"/>
    </row>
    <row r="27452" spans="11:13" x14ac:dyDescent="0.35">
      <c r="K27452" s="293"/>
      <c r="M27452" s="290"/>
    </row>
    <row r="27453" spans="11:13" x14ac:dyDescent="0.35">
      <c r="K27453" s="293"/>
      <c r="M27453" s="290"/>
    </row>
    <row r="27454" spans="11:13" x14ac:dyDescent="0.35">
      <c r="K27454" s="293"/>
      <c r="M27454" s="290"/>
    </row>
    <row r="27455" spans="11:13" x14ac:dyDescent="0.35">
      <c r="K27455" s="293"/>
      <c r="M27455" s="290"/>
    </row>
    <row r="27456" spans="11:13" x14ac:dyDescent="0.35">
      <c r="K27456" s="293"/>
      <c r="M27456" s="290"/>
    </row>
    <row r="27457" spans="11:13" x14ac:dyDescent="0.35">
      <c r="K27457" s="293"/>
      <c r="M27457" s="290"/>
    </row>
    <row r="27458" spans="11:13" x14ac:dyDescent="0.35">
      <c r="K27458" s="293"/>
      <c r="M27458" s="290"/>
    </row>
    <row r="27459" spans="11:13" x14ac:dyDescent="0.35">
      <c r="K27459" s="293"/>
      <c r="M27459" s="290"/>
    </row>
    <row r="27460" spans="11:13" x14ac:dyDescent="0.35">
      <c r="K27460" s="293"/>
      <c r="M27460" s="290"/>
    </row>
    <row r="27461" spans="11:13" x14ac:dyDescent="0.35">
      <c r="K27461" s="293"/>
      <c r="M27461" s="290"/>
    </row>
    <row r="27462" spans="11:13" x14ac:dyDescent="0.35">
      <c r="K27462" s="293"/>
      <c r="M27462" s="290"/>
    </row>
    <row r="27463" spans="11:13" x14ac:dyDescent="0.35">
      <c r="K27463" s="293"/>
      <c r="M27463" s="290"/>
    </row>
    <row r="27464" spans="11:13" x14ac:dyDescent="0.35">
      <c r="K27464" s="293"/>
      <c r="M27464" s="290"/>
    </row>
    <row r="27465" spans="11:13" x14ac:dyDescent="0.35">
      <c r="K27465" s="293"/>
      <c r="M27465" s="290"/>
    </row>
    <row r="27466" spans="11:13" x14ac:dyDescent="0.35">
      <c r="K27466" s="293"/>
      <c r="M27466" s="290"/>
    </row>
    <row r="27467" spans="11:13" x14ac:dyDescent="0.35">
      <c r="K27467" s="293"/>
      <c r="M27467" s="290"/>
    </row>
    <row r="27468" spans="11:13" x14ac:dyDescent="0.35">
      <c r="K27468" s="293"/>
      <c r="M27468" s="290"/>
    </row>
    <row r="27469" spans="11:13" x14ac:dyDescent="0.35">
      <c r="K27469" s="293"/>
      <c r="M27469" s="290"/>
    </row>
    <row r="27470" spans="11:13" x14ac:dyDescent="0.35">
      <c r="K27470" s="293"/>
      <c r="M27470" s="290"/>
    </row>
    <row r="27471" spans="11:13" x14ac:dyDescent="0.35">
      <c r="K27471" s="293"/>
      <c r="M27471" s="290"/>
    </row>
    <row r="27472" spans="11:13" x14ac:dyDescent="0.35">
      <c r="K27472" s="293"/>
      <c r="M27472" s="290"/>
    </row>
    <row r="27473" spans="11:13" x14ac:dyDescent="0.35">
      <c r="K27473" s="293"/>
      <c r="M27473" s="290"/>
    </row>
    <row r="27474" spans="11:13" x14ac:dyDescent="0.35">
      <c r="K27474" s="293"/>
      <c r="M27474" s="290"/>
    </row>
    <row r="27475" spans="11:13" x14ac:dyDescent="0.35">
      <c r="K27475" s="293"/>
      <c r="M27475" s="290"/>
    </row>
    <row r="27476" spans="11:13" x14ac:dyDescent="0.35">
      <c r="K27476" s="293"/>
      <c r="M27476" s="290"/>
    </row>
    <row r="27477" spans="11:13" x14ac:dyDescent="0.35">
      <c r="K27477" s="293"/>
      <c r="M27477" s="290"/>
    </row>
    <row r="27478" spans="11:13" x14ac:dyDescent="0.35">
      <c r="K27478" s="293"/>
      <c r="M27478" s="290"/>
    </row>
    <row r="27479" spans="11:13" x14ac:dyDescent="0.35">
      <c r="K27479" s="293"/>
      <c r="M27479" s="290"/>
    </row>
    <row r="27480" spans="11:13" x14ac:dyDescent="0.35">
      <c r="K27480" s="293"/>
      <c r="M27480" s="290"/>
    </row>
    <row r="27481" spans="11:13" x14ac:dyDescent="0.35">
      <c r="K27481" s="293"/>
      <c r="M27481" s="290"/>
    </row>
    <row r="27482" spans="11:13" x14ac:dyDescent="0.35">
      <c r="K27482" s="293"/>
      <c r="M27482" s="290"/>
    </row>
    <row r="27483" spans="11:13" x14ac:dyDescent="0.35">
      <c r="K27483" s="293"/>
      <c r="M27483" s="290"/>
    </row>
    <row r="27484" spans="11:13" x14ac:dyDescent="0.35">
      <c r="K27484" s="293"/>
      <c r="M27484" s="290"/>
    </row>
    <row r="27485" spans="11:13" x14ac:dyDescent="0.35">
      <c r="K27485" s="293"/>
      <c r="M27485" s="290"/>
    </row>
    <row r="27486" spans="11:13" x14ac:dyDescent="0.35">
      <c r="K27486" s="293"/>
      <c r="M27486" s="290"/>
    </row>
    <row r="27487" spans="11:13" x14ac:dyDescent="0.35">
      <c r="K27487" s="293"/>
      <c r="M27487" s="290"/>
    </row>
    <row r="27488" spans="11:13" x14ac:dyDescent="0.35">
      <c r="K27488" s="293"/>
      <c r="M27488" s="290"/>
    </row>
    <row r="27489" spans="11:13" x14ac:dyDescent="0.35">
      <c r="K27489" s="293"/>
      <c r="M27489" s="290"/>
    </row>
    <row r="27490" spans="11:13" x14ac:dyDescent="0.35">
      <c r="K27490" s="293"/>
      <c r="M27490" s="290"/>
    </row>
    <row r="27491" spans="11:13" x14ac:dyDescent="0.35">
      <c r="K27491" s="293"/>
      <c r="M27491" s="290"/>
    </row>
    <row r="27492" spans="11:13" x14ac:dyDescent="0.35">
      <c r="K27492" s="293"/>
      <c r="M27492" s="290"/>
    </row>
    <row r="27493" spans="11:13" x14ac:dyDescent="0.35">
      <c r="K27493" s="293"/>
      <c r="M27493" s="290"/>
    </row>
    <row r="27494" spans="11:13" x14ac:dyDescent="0.35">
      <c r="K27494" s="293"/>
      <c r="M27494" s="290"/>
    </row>
    <row r="27495" spans="11:13" x14ac:dyDescent="0.35">
      <c r="K27495" s="293"/>
      <c r="M27495" s="290"/>
    </row>
    <row r="27496" spans="11:13" x14ac:dyDescent="0.35">
      <c r="K27496" s="293"/>
      <c r="M27496" s="290"/>
    </row>
    <row r="27497" spans="11:13" x14ac:dyDescent="0.35">
      <c r="K27497" s="293"/>
      <c r="M27497" s="290"/>
    </row>
    <row r="27498" spans="11:13" x14ac:dyDescent="0.35">
      <c r="K27498" s="293"/>
      <c r="M27498" s="290"/>
    </row>
    <row r="27499" spans="11:13" x14ac:dyDescent="0.35">
      <c r="K27499" s="293"/>
      <c r="M27499" s="290"/>
    </row>
    <row r="27500" spans="11:13" x14ac:dyDescent="0.35">
      <c r="K27500" s="293"/>
      <c r="M27500" s="290"/>
    </row>
    <row r="27501" spans="11:13" x14ac:dyDescent="0.35">
      <c r="K27501" s="293"/>
      <c r="M27501" s="290"/>
    </row>
    <row r="27502" spans="11:13" x14ac:dyDescent="0.35">
      <c r="K27502" s="293"/>
      <c r="M27502" s="290"/>
    </row>
    <row r="27503" spans="11:13" x14ac:dyDescent="0.35">
      <c r="K27503" s="293"/>
      <c r="M27503" s="290"/>
    </row>
    <row r="27504" spans="11:13" x14ac:dyDescent="0.35">
      <c r="K27504" s="293"/>
      <c r="M27504" s="290"/>
    </row>
    <row r="27505" spans="11:13" x14ac:dyDescent="0.35">
      <c r="K27505" s="293"/>
      <c r="M27505" s="290"/>
    </row>
    <row r="27506" spans="11:13" x14ac:dyDescent="0.35">
      <c r="K27506" s="293"/>
      <c r="M27506" s="290"/>
    </row>
    <row r="27507" spans="11:13" x14ac:dyDescent="0.35">
      <c r="K27507" s="293"/>
      <c r="M27507" s="290"/>
    </row>
    <row r="27508" spans="11:13" x14ac:dyDescent="0.35">
      <c r="K27508" s="293"/>
      <c r="M27508" s="290"/>
    </row>
    <row r="27509" spans="11:13" x14ac:dyDescent="0.35">
      <c r="K27509" s="293"/>
      <c r="M27509" s="290"/>
    </row>
    <row r="27510" spans="11:13" x14ac:dyDescent="0.35">
      <c r="K27510" s="293"/>
      <c r="M27510" s="290"/>
    </row>
    <row r="27511" spans="11:13" x14ac:dyDescent="0.35">
      <c r="K27511" s="293"/>
      <c r="M27511" s="290"/>
    </row>
    <row r="27512" spans="11:13" x14ac:dyDescent="0.35">
      <c r="K27512" s="293"/>
      <c r="M27512" s="290"/>
    </row>
    <row r="27513" spans="11:13" x14ac:dyDescent="0.35">
      <c r="K27513" s="293"/>
      <c r="M27513" s="290"/>
    </row>
    <row r="27514" spans="11:13" x14ac:dyDescent="0.35">
      <c r="K27514" s="293"/>
      <c r="M27514" s="290"/>
    </row>
    <row r="27515" spans="11:13" x14ac:dyDescent="0.35">
      <c r="K27515" s="293"/>
      <c r="M27515" s="290"/>
    </row>
    <row r="27516" spans="11:13" x14ac:dyDescent="0.35">
      <c r="K27516" s="293"/>
      <c r="M27516" s="290"/>
    </row>
    <row r="27517" spans="11:13" x14ac:dyDescent="0.35">
      <c r="K27517" s="293"/>
      <c r="M27517" s="290"/>
    </row>
    <row r="27518" spans="11:13" x14ac:dyDescent="0.35">
      <c r="K27518" s="293"/>
      <c r="M27518" s="290"/>
    </row>
    <row r="27519" spans="11:13" x14ac:dyDescent="0.35">
      <c r="K27519" s="293"/>
      <c r="M27519" s="290"/>
    </row>
    <row r="27520" spans="11:13" x14ac:dyDescent="0.35">
      <c r="K27520" s="293"/>
      <c r="M27520" s="290"/>
    </row>
    <row r="27521" spans="11:13" x14ac:dyDescent="0.35">
      <c r="K27521" s="293"/>
      <c r="M27521" s="290"/>
    </row>
    <row r="27522" spans="11:13" x14ac:dyDescent="0.35">
      <c r="K27522" s="293"/>
      <c r="M27522" s="290"/>
    </row>
    <row r="27523" spans="11:13" x14ac:dyDescent="0.35">
      <c r="K27523" s="293"/>
      <c r="M27523" s="290"/>
    </row>
    <row r="27524" spans="11:13" x14ac:dyDescent="0.35">
      <c r="K27524" s="293"/>
      <c r="M27524" s="290"/>
    </row>
    <row r="27525" spans="11:13" x14ac:dyDescent="0.35">
      <c r="K27525" s="293"/>
      <c r="M27525" s="290"/>
    </row>
    <row r="27526" spans="11:13" x14ac:dyDescent="0.35">
      <c r="K27526" s="293"/>
      <c r="M27526" s="290"/>
    </row>
    <row r="27527" spans="11:13" x14ac:dyDescent="0.35">
      <c r="K27527" s="293"/>
      <c r="M27527" s="290"/>
    </row>
    <row r="27528" spans="11:13" x14ac:dyDescent="0.35">
      <c r="K27528" s="293"/>
      <c r="M27528" s="290"/>
    </row>
    <row r="27529" spans="11:13" x14ac:dyDescent="0.35">
      <c r="K27529" s="293"/>
      <c r="M27529" s="290"/>
    </row>
    <row r="27530" spans="11:13" x14ac:dyDescent="0.35">
      <c r="K27530" s="293"/>
      <c r="M27530" s="290"/>
    </row>
    <row r="27531" spans="11:13" x14ac:dyDescent="0.35">
      <c r="K27531" s="293"/>
      <c r="M27531" s="290"/>
    </row>
    <row r="27532" spans="11:13" x14ac:dyDescent="0.35">
      <c r="K27532" s="293"/>
      <c r="M27532" s="290"/>
    </row>
    <row r="27533" spans="11:13" x14ac:dyDescent="0.35">
      <c r="K27533" s="293"/>
      <c r="M27533" s="290"/>
    </row>
    <row r="27534" spans="11:13" x14ac:dyDescent="0.35">
      <c r="K27534" s="293"/>
      <c r="M27534" s="290"/>
    </row>
    <row r="27535" spans="11:13" x14ac:dyDescent="0.35">
      <c r="K27535" s="293"/>
      <c r="M27535" s="290"/>
    </row>
    <row r="27536" spans="11:13" x14ac:dyDescent="0.35">
      <c r="K27536" s="293"/>
      <c r="M27536" s="290"/>
    </row>
    <row r="27537" spans="11:13" x14ac:dyDescent="0.35">
      <c r="K27537" s="293"/>
      <c r="M27537" s="290"/>
    </row>
    <row r="27538" spans="11:13" x14ac:dyDescent="0.35">
      <c r="K27538" s="293"/>
      <c r="M27538" s="290"/>
    </row>
    <row r="27539" spans="11:13" x14ac:dyDescent="0.35">
      <c r="K27539" s="293"/>
      <c r="M27539" s="290"/>
    </row>
    <row r="27540" spans="11:13" x14ac:dyDescent="0.35">
      <c r="K27540" s="293"/>
      <c r="M27540" s="290"/>
    </row>
    <row r="27541" spans="11:13" x14ac:dyDescent="0.35">
      <c r="K27541" s="293"/>
      <c r="M27541" s="290"/>
    </row>
    <row r="27542" spans="11:13" x14ac:dyDescent="0.35">
      <c r="K27542" s="293"/>
      <c r="M27542" s="290"/>
    </row>
    <row r="27543" spans="11:13" x14ac:dyDescent="0.35">
      <c r="K27543" s="293"/>
      <c r="M27543" s="290"/>
    </row>
    <row r="27544" spans="11:13" x14ac:dyDescent="0.35">
      <c r="K27544" s="293"/>
      <c r="M27544" s="290"/>
    </row>
    <row r="27545" spans="11:13" x14ac:dyDescent="0.35">
      <c r="K27545" s="293"/>
      <c r="M27545" s="290"/>
    </row>
    <row r="27546" spans="11:13" x14ac:dyDescent="0.35">
      <c r="K27546" s="293"/>
      <c r="M27546" s="290"/>
    </row>
    <row r="27547" spans="11:13" x14ac:dyDescent="0.35">
      <c r="K27547" s="293"/>
      <c r="M27547" s="290"/>
    </row>
    <row r="27548" spans="11:13" x14ac:dyDescent="0.35">
      <c r="K27548" s="293"/>
      <c r="M27548" s="290"/>
    </row>
    <row r="27549" spans="11:13" x14ac:dyDescent="0.35">
      <c r="K27549" s="293"/>
      <c r="M27549" s="290"/>
    </row>
    <row r="27550" spans="11:13" x14ac:dyDescent="0.35">
      <c r="K27550" s="293"/>
      <c r="M27550" s="290"/>
    </row>
    <row r="27551" spans="11:13" x14ac:dyDescent="0.35">
      <c r="K27551" s="293"/>
      <c r="M27551" s="290"/>
    </row>
    <row r="27552" spans="11:13" x14ac:dyDescent="0.35">
      <c r="K27552" s="293"/>
      <c r="M27552" s="290"/>
    </row>
    <row r="27553" spans="11:13" x14ac:dyDescent="0.35">
      <c r="K27553" s="293"/>
      <c r="M27553" s="290"/>
    </row>
    <row r="27554" spans="11:13" x14ac:dyDescent="0.35">
      <c r="K27554" s="293"/>
      <c r="M27554" s="290"/>
    </row>
    <row r="27555" spans="11:13" x14ac:dyDescent="0.35">
      <c r="K27555" s="293"/>
      <c r="M27555" s="290"/>
    </row>
    <row r="27556" spans="11:13" x14ac:dyDescent="0.35">
      <c r="K27556" s="293"/>
      <c r="M27556" s="290"/>
    </row>
    <row r="27557" spans="11:13" x14ac:dyDescent="0.35">
      <c r="K27557" s="293"/>
      <c r="M27557" s="290"/>
    </row>
    <row r="27558" spans="11:13" x14ac:dyDescent="0.35">
      <c r="K27558" s="293"/>
      <c r="M27558" s="290"/>
    </row>
    <row r="27559" spans="11:13" x14ac:dyDescent="0.35">
      <c r="K27559" s="293"/>
      <c r="M27559" s="290"/>
    </row>
    <row r="27560" spans="11:13" x14ac:dyDescent="0.35">
      <c r="K27560" s="293"/>
      <c r="M27560" s="290"/>
    </row>
    <row r="27561" spans="11:13" x14ac:dyDescent="0.35">
      <c r="K27561" s="293"/>
      <c r="M27561" s="290"/>
    </row>
    <row r="27562" spans="11:13" x14ac:dyDescent="0.35">
      <c r="K27562" s="293"/>
      <c r="M27562" s="290"/>
    </row>
    <row r="27563" spans="11:13" x14ac:dyDescent="0.35">
      <c r="K27563" s="293"/>
      <c r="M27563" s="290"/>
    </row>
    <row r="27564" spans="11:13" x14ac:dyDescent="0.35">
      <c r="K27564" s="293"/>
      <c r="M27564" s="290"/>
    </row>
    <row r="27565" spans="11:13" x14ac:dyDescent="0.35">
      <c r="K27565" s="293"/>
      <c r="M27565" s="290"/>
    </row>
    <row r="27566" spans="11:13" x14ac:dyDescent="0.35">
      <c r="K27566" s="293"/>
      <c r="M27566" s="290"/>
    </row>
    <row r="27567" spans="11:13" x14ac:dyDescent="0.35">
      <c r="K27567" s="293"/>
      <c r="M27567" s="290"/>
    </row>
    <row r="27568" spans="11:13" x14ac:dyDescent="0.35">
      <c r="K27568" s="293"/>
      <c r="M27568" s="290"/>
    </row>
    <row r="27569" spans="11:13" x14ac:dyDescent="0.35">
      <c r="K27569" s="293"/>
      <c r="M27569" s="290"/>
    </row>
    <row r="27570" spans="11:13" x14ac:dyDescent="0.35">
      <c r="K27570" s="293"/>
      <c r="M27570" s="290"/>
    </row>
    <row r="27571" spans="11:13" x14ac:dyDescent="0.35">
      <c r="K27571" s="293"/>
      <c r="M27571" s="290"/>
    </row>
    <row r="27572" spans="11:13" x14ac:dyDescent="0.35">
      <c r="K27572" s="293"/>
      <c r="M27572" s="290"/>
    </row>
    <row r="27573" spans="11:13" x14ac:dyDescent="0.35">
      <c r="K27573" s="293"/>
      <c r="M27573" s="290"/>
    </row>
    <row r="27574" spans="11:13" x14ac:dyDescent="0.35">
      <c r="K27574" s="293"/>
      <c r="M27574" s="290"/>
    </row>
    <row r="27575" spans="11:13" x14ac:dyDescent="0.35">
      <c r="K27575" s="293"/>
      <c r="M27575" s="290"/>
    </row>
    <row r="27576" spans="11:13" x14ac:dyDescent="0.35">
      <c r="K27576" s="293"/>
      <c r="M27576" s="290"/>
    </row>
    <row r="27577" spans="11:13" x14ac:dyDescent="0.35">
      <c r="K27577" s="293"/>
      <c r="M27577" s="290"/>
    </row>
    <row r="27578" spans="11:13" x14ac:dyDescent="0.35">
      <c r="K27578" s="293"/>
      <c r="M27578" s="290"/>
    </row>
    <row r="27579" spans="11:13" x14ac:dyDescent="0.35">
      <c r="K27579" s="293"/>
      <c r="M27579" s="290"/>
    </row>
    <row r="27580" spans="11:13" x14ac:dyDescent="0.35">
      <c r="K27580" s="293"/>
      <c r="M27580" s="290"/>
    </row>
    <row r="27581" spans="11:13" x14ac:dyDescent="0.35">
      <c r="K27581" s="293"/>
      <c r="M27581" s="290"/>
    </row>
    <row r="27582" spans="11:13" x14ac:dyDescent="0.35">
      <c r="K27582" s="293"/>
      <c r="M27582" s="290"/>
    </row>
    <row r="27583" spans="11:13" x14ac:dyDescent="0.35">
      <c r="K27583" s="293"/>
      <c r="M27583" s="290"/>
    </row>
    <row r="27584" spans="11:13" x14ac:dyDescent="0.35">
      <c r="K27584" s="293"/>
      <c r="M27584" s="290"/>
    </row>
    <row r="27585" spans="11:13" x14ac:dyDescent="0.35">
      <c r="K27585" s="293"/>
      <c r="M27585" s="290"/>
    </row>
    <row r="27586" spans="11:13" x14ac:dyDescent="0.35">
      <c r="K27586" s="293"/>
      <c r="M27586" s="290"/>
    </row>
    <row r="27587" spans="11:13" x14ac:dyDescent="0.35">
      <c r="K27587" s="293"/>
      <c r="M27587" s="290"/>
    </row>
    <row r="27588" spans="11:13" x14ac:dyDescent="0.35">
      <c r="K27588" s="293"/>
      <c r="M27588" s="290"/>
    </row>
    <row r="27589" spans="11:13" x14ac:dyDescent="0.35">
      <c r="K27589" s="293"/>
      <c r="M27589" s="290"/>
    </row>
    <row r="27590" spans="11:13" x14ac:dyDescent="0.35">
      <c r="K27590" s="293"/>
      <c r="M27590" s="290"/>
    </row>
    <row r="27591" spans="11:13" x14ac:dyDescent="0.35">
      <c r="K27591" s="293"/>
      <c r="M27591" s="290"/>
    </row>
    <row r="27592" spans="11:13" x14ac:dyDescent="0.35">
      <c r="K27592" s="293"/>
      <c r="M27592" s="290"/>
    </row>
    <row r="27593" spans="11:13" x14ac:dyDescent="0.35">
      <c r="K27593" s="293"/>
      <c r="M27593" s="290"/>
    </row>
    <row r="27594" spans="11:13" x14ac:dyDescent="0.35">
      <c r="K27594" s="293"/>
      <c r="M27594" s="290"/>
    </row>
    <row r="27595" spans="11:13" x14ac:dyDescent="0.35">
      <c r="K27595" s="293"/>
      <c r="M27595" s="290"/>
    </row>
    <row r="27596" spans="11:13" x14ac:dyDescent="0.35">
      <c r="K27596" s="293"/>
      <c r="M27596" s="290"/>
    </row>
    <row r="27597" spans="11:13" x14ac:dyDescent="0.35">
      <c r="K27597" s="293"/>
      <c r="M27597" s="290"/>
    </row>
    <row r="27598" spans="11:13" x14ac:dyDescent="0.35">
      <c r="K27598" s="293"/>
      <c r="M27598" s="290"/>
    </row>
    <row r="27599" spans="11:13" x14ac:dyDescent="0.35">
      <c r="K27599" s="293"/>
      <c r="M27599" s="290"/>
    </row>
    <row r="27600" spans="11:13" x14ac:dyDescent="0.35">
      <c r="K27600" s="293"/>
      <c r="M27600" s="290"/>
    </row>
    <row r="27601" spans="11:13" x14ac:dyDescent="0.35">
      <c r="K27601" s="293"/>
      <c r="M27601" s="290"/>
    </row>
    <row r="27602" spans="11:13" x14ac:dyDescent="0.35">
      <c r="K27602" s="293"/>
      <c r="M27602" s="290"/>
    </row>
    <row r="27603" spans="11:13" x14ac:dyDescent="0.35">
      <c r="K27603" s="293"/>
      <c r="M27603" s="290"/>
    </row>
    <row r="27604" spans="11:13" x14ac:dyDescent="0.35">
      <c r="K27604" s="293"/>
      <c r="M27604" s="290"/>
    </row>
    <row r="27605" spans="11:13" x14ac:dyDescent="0.35">
      <c r="K27605" s="293"/>
      <c r="M27605" s="290"/>
    </row>
    <row r="27606" spans="11:13" x14ac:dyDescent="0.35">
      <c r="K27606" s="293"/>
      <c r="M27606" s="290"/>
    </row>
    <row r="27607" spans="11:13" x14ac:dyDescent="0.35">
      <c r="K27607" s="293"/>
      <c r="M27607" s="290"/>
    </row>
    <row r="27608" spans="11:13" x14ac:dyDescent="0.35">
      <c r="K27608" s="293"/>
      <c r="M27608" s="290"/>
    </row>
    <row r="27609" spans="11:13" x14ac:dyDescent="0.35">
      <c r="K27609" s="293"/>
      <c r="M27609" s="290"/>
    </row>
    <row r="27610" spans="11:13" x14ac:dyDescent="0.35">
      <c r="K27610" s="293"/>
      <c r="M27610" s="290"/>
    </row>
    <row r="27611" spans="11:13" x14ac:dyDescent="0.35">
      <c r="K27611" s="293"/>
      <c r="M27611" s="290"/>
    </row>
    <row r="27612" spans="11:13" x14ac:dyDescent="0.35">
      <c r="K27612" s="293"/>
      <c r="M27612" s="290"/>
    </row>
    <row r="27613" spans="11:13" x14ac:dyDescent="0.35">
      <c r="K27613" s="293"/>
      <c r="M27613" s="290"/>
    </row>
    <row r="27614" spans="11:13" x14ac:dyDescent="0.35">
      <c r="K27614" s="293"/>
      <c r="M27614" s="290"/>
    </row>
    <row r="27615" spans="11:13" x14ac:dyDescent="0.35">
      <c r="K27615" s="293"/>
      <c r="M27615" s="290"/>
    </row>
    <row r="27616" spans="11:13" x14ac:dyDescent="0.35">
      <c r="K27616" s="293"/>
      <c r="M27616" s="290"/>
    </row>
    <row r="27617" spans="11:13" x14ac:dyDescent="0.35">
      <c r="K27617" s="293"/>
      <c r="M27617" s="290"/>
    </row>
    <row r="27618" spans="11:13" x14ac:dyDescent="0.35">
      <c r="K27618" s="293"/>
      <c r="M27618" s="290"/>
    </row>
    <row r="27619" spans="11:13" x14ac:dyDescent="0.35">
      <c r="K27619" s="293"/>
      <c r="M27619" s="290"/>
    </row>
    <row r="27620" spans="11:13" x14ac:dyDescent="0.35">
      <c r="K27620" s="293"/>
      <c r="M27620" s="290"/>
    </row>
    <row r="27621" spans="11:13" x14ac:dyDescent="0.35">
      <c r="K27621" s="293"/>
      <c r="M27621" s="290"/>
    </row>
    <row r="27622" spans="11:13" x14ac:dyDescent="0.35">
      <c r="K27622" s="293"/>
      <c r="M27622" s="290"/>
    </row>
    <row r="27623" spans="11:13" x14ac:dyDescent="0.35">
      <c r="K27623" s="293"/>
      <c r="M27623" s="290"/>
    </row>
    <row r="27624" spans="11:13" x14ac:dyDescent="0.35">
      <c r="K27624" s="293"/>
      <c r="M27624" s="290"/>
    </row>
    <row r="27625" spans="11:13" x14ac:dyDescent="0.35">
      <c r="K27625" s="293"/>
      <c r="M27625" s="290"/>
    </row>
    <row r="27626" spans="11:13" x14ac:dyDescent="0.35">
      <c r="K27626" s="293"/>
      <c r="M27626" s="290"/>
    </row>
    <row r="27627" spans="11:13" x14ac:dyDescent="0.35">
      <c r="K27627" s="293"/>
      <c r="M27627" s="290"/>
    </row>
    <row r="27628" spans="11:13" x14ac:dyDescent="0.35">
      <c r="K27628" s="293"/>
      <c r="M27628" s="290"/>
    </row>
    <row r="27629" spans="11:13" x14ac:dyDescent="0.35">
      <c r="K27629" s="293"/>
      <c r="M27629" s="290"/>
    </row>
    <row r="27630" spans="11:13" x14ac:dyDescent="0.35">
      <c r="K27630" s="293"/>
      <c r="M27630" s="290"/>
    </row>
    <row r="27631" spans="11:13" x14ac:dyDescent="0.35">
      <c r="K27631" s="293"/>
      <c r="M27631" s="290"/>
    </row>
    <row r="27632" spans="11:13" x14ac:dyDescent="0.35">
      <c r="K27632" s="293"/>
      <c r="M27632" s="290"/>
    </row>
    <row r="27633" spans="11:13" x14ac:dyDescent="0.35">
      <c r="K27633" s="293"/>
      <c r="M27633" s="290"/>
    </row>
    <row r="27634" spans="11:13" x14ac:dyDescent="0.35">
      <c r="K27634" s="293"/>
      <c r="M27634" s="290"/>
    </row>
    <row r="27635" spans="11:13" x14ac:dyDescent="0.35">
      <c r="K27635" s="293"/>
      <c r="M27635" s="290"/>
    </row>
    <row r="27636" spans="11:13" x14ac:dyDescent="0.35">
      <c r="K27636" s="293"/>
      <c r="M27636" s="290"/>
    </row>
    <row r="27637" spans="11:13" x14ac:dyDescent="0.35">
      <c r="K27637" s="293"/>
      <c r="M27637" s="290"/>
    </row>
    <row r="27638" spans="11:13" x14ac:dyDescent="0.35">
      <c r="K27638" s="293"/>
      <c r="M27638" s="290"/>
    </row>
    <row r="27639" spans="11:13" x14ac:dyDescent="0.35">
      <c r="K27639" s="293"/>
      <c r="M27639" s="290"/>
    </row>
    <row r="27640" spans="11:13" x14ac:dyDescent="0.35">
      <c r="K27640" s="293"/>
      <c r="M27640" s="290"/>
    </row>
    <row r="27641" spans="11:13" x14ac:dyDescent="0.35">
      <c r="K27641" s="293"/>
      <c r="M27641" s="290"/>
    </row>
    <row r="27642" spans="11:13" x14ac:dyDescent="0.35">
      <c r="K27642" s="293"/>
      <c r="M27642" s="290"/>
    </row>
    <row r="27643" spans="11:13" x14ac:dyDescent="0.35">
      <c r="K27643" s="293"/>
      <c r="M27643" s="290"/>
    </row>
    <row r="27644" spans="11:13" x14ac:dyDescent="0.35">
      <c r="K27644" s="293"/>
      <c r="M27644" s="290"/>
    </row>
    <row r="27645" spans="11:13" x14ac:dyDescent="0.35">
      <c r="K27645" s="293"/>
      <c r="M27645" s="290"/>
    </row>
    <row r="27646" spans="11:13" x14ac:dyDescent="0.35">
      <c r="K27646" s="293"/>
      <c r="M27646" s="290"/>
    </row>
    <row r="27647" spans="11:13" x14ac:dyDescent="0.35">
      <c r="K27647" s="293"/>
      <c r="M27647" s="290"/>
    </row>
    <row r="27648" spans="11:13" x14ac:dyDescent="0.35">
      <c r="K27648" s="293"/>
      <c r="M27648" s="290"/>
    </row>
    <row r="27649" spans="11:13" x14ac:dyDescent="0.35">
      <c r="K27649" s="293"/>
      <c r="M27649" s="290"/>
    </row>
    <row r="27650" spans="11:13" x14ac:dyDescent="0.35">
      <c r="K27650" s="293"/>
      <c r="M27650" s="290"/>
    </row>
    <row r="27651" spans="11:13" x14ac:dyDescent="0.35">
      <c r="K27651" s="293"/>
      <c r="M27651" s="290"/>
    </row>
    <row r="27652" spans="11:13" x14ac:dyDescent="0.35">
      <c r="K27652" s="293"/>
      <c r="M27652" s="290"/>
    </row>
    <row r="27653" spans="11:13" x14ac:dyDescent="0.35">
      <c r="K27653" s="293"/>
      <c r="M27653" s="290"/>
    </row>
    <row r="27654" spans="11:13" x14ac:dyDescent="0.35">
      <c r="K27654" s="293"/>
      <c r="M27654" s="290"/>
    </row>
    <row r="27655" spans="11:13" x14ac:dyDescent="0.35">
      <c r="K27655" s="293"/>
      <c r="M27655" s="290"/>
    </row>
    <row r="27656" spans="11:13" x14ac:dyDescent="0.35">
      <c r="K27656" s="293"/>
      <c r="M27656" s="290"/>
    </row>
    <row r="27657" spans="11:13" x14ac:dyDescent="0.35">
      <c r="K27657" s="293"/>
      <c r="M27657" s="290"/>
    </row>
    <row r="27658" spans="11:13" x14ac:dyDescent="0.35">
      <c r="K27658" s="293"/>
      <c r="M27658" s="290"/>
    </row>
    <row r="27659" spans="11:13" x14ac:dyDescent="0.35">
      <c r="K27659" s="293"/>
      <c r="M27659" s="290"/>
    </row>
    <row r="27660" spans="11:13" x14ac:dyDescent="0.35">
      <c r="K27660" s="293"/>
      <c r="M27660" s="290"/>
    </row>
    <row r="27661" spans="11:13" x14ac:dyDescent="0.35">
      <c r="K27661" s="293"/>
      <c r="M27661" s="290"/>
    </row>
    <row r="27662" spans="11:13" x14ac:dyDescent="0.35">
      <c r="K27662" s="293"/>
      <c r="M27662" s="290"/>
    </row>
    <row r="27663" spans="11:13" x14ac:dyDescent="0.35">
      <c r="K27663" s="293"/>
      <c r="M27663" s="290"/>
    </row>
    <row r="27664" spans="11:13" x14ac:dyDescent="0.35">
      <c r="K27664" s="293"/>
      <c r="M27664" s="290"/>
    </row>
    <row r="27665" spans="11:13" x14ac:dyDescent="0.35">
      <c r="K27665" s="293"/>
      <c r="M27665" s="290"/>
    </row>
    <row r="27666" spans="11:13" x14ac:dyDescent="0.35">
      <c r="K27666" s="293"/>
      <c r="M27666" s="290"/>
    </row>
    <row r="27667" spans="11:13" x14ac:dyDescent="0.35">
      <c r="K27667" s="293"/>
      <c r="M27667" s="290"/>
    </row>
    <row r="27668" spans="11:13" x14ac:dyDescent="0.35">
      <c r="K27668" s="293"/>
      <c r="M27668" s="290"/>
    </row>
    <row r="27669" spans="11:13" x14ac:dyDescent="0.35">
      <c r="K27669" s="293"/>
      <c r="M27669" s="290"/>
    </row>
    <row r="27670" spans="11:13" x14ac:dyDescent="0.35">
      <c r="K27670" s="293"/>
      <c r="M27670" s="290"/>
    </row>
    <row r="27671" spans="11:13" x14ac:dyDescent="0.35">
      <c r="K27671" s="293"/>
      <c r="M27671" s="290"/>
    </row>
    <row r="27672" spans="11:13" x14ac:dyDescent="0.35">
      <c r="K27672" s="293"/>
      <c r="M27672" s="290"/>
    </row>
    <row r="27673" spans="11:13" x14ac:dyDescent="0.35">
      <c r="K27673" s="293"/>
      <c r="M27673" s="290"/>
    </row>
    <row r="27674" spans="11:13" x14ac:dyDescent="0.35">
      <c r="K27674" s="293"/>
      <c r="M27674" s="290"/>
    </row>
    <row r="27675" spans="11:13" x14ac:dyDescent="0.35">
      <c r="K27675" s="293"/>
      <c r="M27675" s="290"/>
    </row>
    <row r="27676" spans="11:13" x14ac:dyDescent="0.35">
      <c r="K27676" s="293"/>
      <c r="M27676" s="290"/>
    </row>
    <row r="27677" spans="11:13" x14ac:dyDescent="0.35">
      <c r="K27677" s="293"/>
      <c r="M27677" s="290"/>
    </row>
    <row r="27678" spans="11:13" x14ac:dyDescent="0.35">
      <c r="K27678" s="293"/>
      <c r="M27678" s="290"/>
    </row>
    <row r="27679" spans="11:13" x14ac:dyDescent="0.35">
      <c r="K27679" s="293"/>
      <c r="M27679" s="290"/>
    </row>
    <row r="27680" spans="11:13" x14ac:dyDescent="0.35">
      <c r="K27680" s="293"/>
      <c r="M27680" s="290"/>
    </row>
    <row r="27681" spans="11:13" x14ac:dyDescent="0.35">
      <c r="K27681" s="293"/>
      <c r="M27681" s="290"/>
    </row>
    <row r="27682" spans="11:13" x14ac:dyDescent="0.35">
      <c r="K27682" s="293"/>
      <c r="M27682" s="290"/>
    </row>
    <row r="27683" spans="11:13" x14ac:dyDescent="0.35">
      <c r="K27683" s="293"/>
      <c r="M27683" s="290"/>
    </row>
    <row r="27684" spans="11:13" x14ac:dyDescent="0.35">
      <c r="K27684" s="293"/>
      <c r="M27684" s="290"/>
    </row>
    <row r="27685" spans="11:13" x14ac:dyDescent="0.35">
      <c r="K27685" s="293"/>
      <c r="M27685" s="290"/>
    </row>
    <row r="27686" spans="11:13" x14ac:dyDescent="0.35">
      <c r="K27686" s="293"/>
      <c r="M27686" s="290"/>
    </row>
    <row r="27687" spans="11:13" x14ac:dyDescent="0.35">
      <c r="K27687" s="293"/>
      <c r="M27687" s="290"/>
    </row>
    <row r="27688" spans="11:13" x14ac:dyDescent="0.35">
      <c r="K27688" s="293"/>
      <c r="M27688" s="290"/>
    </row>
    <row r="27689" spans="11:13" x14ac:dyDescent="0.35">
      <c r="K27689" s="293"/>
      <c r="M27689" s="290"/>
    </row>
    <row r="27690" spans="11:13" x14ac:dyDescent="0.35">
      <c r="K27690" s="293"/>
      <c r="M27690" s="290"/>
    </row>
    <row r="27691" spans="11:13" x14ac:dyDescent="0.35">
      <c r="K27691" s="293"/>
      <c r="M27691" s="290"/>
    </row>
    <row r="27692" spans="11:13" x14ac:dyDescent="0.35">
      <c r="K27692" s="293"/>
      <c r="M27692" s="290"/>
    </row>
    <row r="27693" spans="11:13" x14ac:dyDescent="0.35">
      <c r="K27693" s="293"/>
      <c r="M27693" s="290"/>
    </row>
    <row r="27694" spans="11:13" x14ac:dyDescent="0.35">
      <c r="K27694" s="293"/>
      <c r="M27694" s="290"/>
    </row>
    <row r="27695" spans="11:13" x14ac:dyDescent="0.35">
      <c r="K27695" s="293"/>
      <c r="M27695" s="290"/>
    </row>
    <row r="27696" spans="11:13" x14ac:dyDescent="0.35">
      <c r="K27696" s="293"/>
      <c r="M27696" s="290"/>
    </row>
    <row r="27697" spans="11:13" x14ac:dyDescent="0.35">
      <c r="K27697" s="293"/>
      <c r="M27697" s="290"/>
    </row>
    <row r="27698" spans="11:13" x14ac:dyDescent="0.35">
      <c r="K27698" s="293"/>
      <c r="M27698" s="290"/>
    </row>
    <row r="27699" spans="11:13" x14ac:dyDescent="0.35">
      <c r="K27699" s="293"/>
      <c r="M27699" s="290"/>
    </row>
    <row r="27700" spans="11:13" x14ac:dyDescent="0.35">
      <c r="K27700" s="293"/>
      <c r="M27700" s="290"/>
    </row>
    <row r="27701" spans="11:13" x14ac:dyDescent="0.35">
      <c r="K27701" s="293"/>
      <c r="M27701" s="290"/>
    </row>
    <row r="27702" spans="11:13" x14ac:dyDescent="0.35">
      <c r="K27702" s="293"/>
      <c r="M27702" s="290"/>
    </row>
    <row r="27703" spans="11:13" x14ac:dyDescent="0.35">
      <c r="K27703" s="293"/>
      <c r="M27703" s="290"/>
    </row>
    <row r="27704" spans="11:13" x14ac:dyDescent="0.35">
      <c r="K27704" s="293"/>
      <c r="M27704" s="290"/>
    </row>
    <row r="27705" spans="11:13" x14ac:dyDescent="0.35">
      <c r="K27705" s="293"/>
      <c r="M27705" s="290"/>
    </row>
    <row r="27706" spans="11:13" x14ac:dyDescent="0.35">
      <c r="K27706" s="293"/>
      <c r="M27706" s="290"/>
    </row>
    <row r="27707" spans="11:13" x14ac:dyDescent="0.35">
      <c r="K27707" s="293"/>
      <c r="M27707" s="290"/>
    </row>
    <row r="27708" spans="11:13" x14ac:dyDescent="0.35">
      <c r="K27708" s="293"/>
      <c r="M27708" s="290"/>
    </row>
    <row r="27709" spans="11:13" x14ac:dyDescent="0.35">
      <c r="K27709" s="293"/>
      <c r="M27709" s="290"/>
    </row>
    <row r="27710" spans="11:13" x14ac:dyDescent="0.35">
      <c r="K27710" s="293"/>
      <c r="M27710" s="290"/>
    </row>
    <row r="27711" spans="11:13" x14ac:dyDescent="0.35">
      <c r="K27711" s="293"/>
      <c r="M27711" s="290"/>
    </row>
    <row r="27712" spans="11:13" x14ac:dyDescent="0.35">
      <c r="K27712" s="293"/>
      <c r="M27712" s="290"/>
    </row>
    <row r="27713" spans="11:13" x14ac:dyDescent="0.35">
      <c r="K27713" s="293"/>
      <c r="M27713" s="290"/>
    </row>
    <row r="27714" spans="11:13" x14ac:dyDescent="0.35">
      <c r="K27714" s="293"/>
      <c r="M27714" s="290"/>
    </row>
    <row r="27715" spans="11:13" x14ac:dyDescent="0.35">
      <c r="K27715" s="293"/>
      <c r="M27715" s="290"/>
    </row>
    <row r="27716" spans="11:13" x14ac:dyDescent="0.35">
      <c r="K27716" s="293"/>
      <c r="M27716" s="290"/>
    </row>
    <row r="27717" spans="11:13" x14ac:dyDescent="0.35">
      <c r="K27717" s="293"/>
      <c r="M27717" s="290"/>
    </row>
    <row r="27718" spans="11:13" x14ac:dyDescent="0.35">
      <c r="K27718" s="293"/>
      <c r="M27718" s="290"/>
    </row>
    <row r="27719" spans="11:13" x14ac:dyDescent="0.35">
      <c r="K27719" s="293"/>
      <c r="M27719" s="290"/>
    </row>
    <row r="27720" spans="11:13" x14ac:dyDescent="0.35">
      <c r="K27720" s="293"/>
      <c r="M27720" s="290"/>
    </row>
    <row r="27721" spans="11:13" x14ac:dyDescent="0.35">
      <c r="K27721" s="293"/>
      <c r="M27721" s="290"/>
    </row>
    <row r="27722" spans="11:13" x14ac:dyDescent="0.35">
      <c r="K27722" s="293"/>
      <c r="M27722" s="290"/>
    </row>
    <row r="27723" spans="11:13" x14ac:dyDescent="0.35">
      <c r="K27723" s="293"/>
      <c r="M27723" s="290"/>
    </row>
    <row r="27724" spans="11:13" x14ac:dyDescent="0.35">
      <c r="K27724" s="293"/>
      <c r="M27724" s="290"/>
    </row>
    <row r="27725" spans="11:13" x14ac:dyDescent="0.35">
      <c r="K27725" s="293"/>
      <c r="M27725" s="290"/>
    </row>
    <row r="27726" spans="11:13" x14ac:dyDescent="0.35">
      <c r="K27726" s="293"/>
      <c r="M27726" s="290"/>
    </row>
    <row r="27727" spans="11:13" x14ac:dyDescent="0.35">
      <c r="K27727" s="293"/>
      <c r="M27727" s="290"/>
    </row>
    <row r="27728" spans="11:13" x14ac:dyDescent="0.35">
      <c r="K27728" s="293"/>
      <c r="M27728" s="290"/>
    </row>
    <row r="27729" spans="11:13" x14ac:dyDescent="0.35">
      <c r="K27729" s="293"/>
      <c r="M27729" s="290"/>
    </row>
    <row r="27730" spans="11:13" x14ac:dyDescent="0.35">
      <c r="K27730" s="293"/>
      <c r="M27730" s="290"/>
    </row>
    <row r="27731" spans="11:13" x14ac:dyDescent="0.35">
      <c r="K27731" s="293"/>
      <c r="M27731" s="290"/>
    </row>
    <row r="27732" spans="11:13" x14ac:dyDescent="0.35">
      <c r="K27732" s="293"/>
      <c r="M27732" s="290"/>
    </row>
    <row r="27733" spans="11:13" x14ac:dyDescent="0.35">
      <c r="K27733" s="293"/>
      <c r="M27733" s="290"/>
    </row>
    <row r="27734" spans="11:13" x14ac:dyDescent="0.35">
      <c r="K27734" s="293"/>
      <c r="M27734" s="290"/>
    </row>
    <row r="27735" spans="11:13" x14ac:dyDescent="0.35">
      <c r="K27735" s="293"/>
      <c r="M27735" s="290"/>
    </row>
    <row r="27736" spans="11:13" x14ac:dyDescent="0.35">
      <c r="K27736" s="293"/>
      <c r="M27736" s="290"/>
    </row>
    <row r="27737" spans="11:13" x14ac:dyDescent="0.35">
      <c r="K27737" s="293"/>
      <c r="M27737" s="290"/>
    </row>
    <row r="27738" spans="11:13" x14ac:dyDescent="0.35">
      <c r="K27738" s="293"/>
      <c r="M27738" s="290"/>
    </row>
    <row r="27739" spans="11:13" x14ac:dyDescent="0.35">
      <c r="K27739" s="293"/>
      <c r="M27739" s="290"/>
    </row>
    <row r="27740" spans="11:13" x14ac:dyDescent="0.35">
      <c r="K27740" s="293"/>
      <c r="M27740" s="290"/>
    </row>
    <row r="27741" spans="11:13" x14ac:dyDescent="0.35">
      <c r="K27741" s="293"/>
      <c r="M27741" s="290"/>
    </row>
    <row r="27742" spans="11:13" x14ac:dyDescent="0.35">
      <c r="K27742" s="293"/>
      <c r="M27742" s="290"/>
    </row>
    <row r="27743" spans="11:13" x14ac:dyDescent="0.35">
      <c r="K27743" s="293"/>
      <c r="M27743" s="290"/>
    </row>
    <row r="27744" spans="11:13" x14ac:dyDescent="0.35">
      <c r="K27744" s="293"/>
      <c r="M27744" s="290"/>
    </row>
    <row r="27745" spans="11:13" x14ac:dyDescent="0.35">
      <c r="K27745" s="293"/>
      <c r="M27745" s="290"/>
    </row>
    <row r="27746" spans="11:13" x14ac:dyDescent="0.35">
      <c r="K27746" s="293"/>
      <c r="M27746" s="290"/>
    </row>
    <row r="27747" spans="11:13" x14ac:dyDescent="0.35">
      <c r="K27747" s="293"/>
      <c r="M27747" s="290"/>
    </row>
    <row r="27748" spans="11:13" x14ac:dyDescent="0.35">
      <c r="K27748" s="293"/>
      <c r="M27748" s="290"/>
    </row>
    <row r="27749" spans="11:13" x14ac:dyDescent="0.35">
      <c r="K27749" s="293"/>
      <c r="M27749" s="290"/>
    </row>
    <row r="27750" spans="11:13" x14ac:dyDescent="0.35">
      <c r="K27750" s="293"/>
      <c r="M27750" s="290"/>
    </row>
    <row r="27751" spans="11:13" x14ac:dyDescent="0.35">
      <c r="K27751" s="293"/>
      <c r="M27751" s="290"/>
    </row>
    <row r="27752" spans="11:13" x14ac:dyDescent="0.35">
      <c r="K27752" s="293"/>
      <c r="M27752" s="290"/>
    </row>
    <row r="27753" spans="11:13" x14ac:dyDescent="0.35">
      <c r="K27753" s="293"/>
      <c r="M27753" s="290"/>
    </row>
    <row r="27754" spans="11:13" x14ac:dyDescent="0.35">
      <c r="K27754" s="293"/>
      <c r="M27754" s="290"/>
    </row>
    <row r="27755" spans="11:13" x14ac:dyDescent="0.35">
      <c r="K27755" s="293"/>
      <c r="M27755" s="290"/>
    </row>
    <row r="27756" spans="11:13" x14ac:dyDescent="0.35">
      <c r="K27756" s="293"/>
      <c r="M27756" s="290"/>
    </row>
    <row r="27757" spans="11:13" x14ac:dyDescent="0.35">
      <c r="K27757" s="293"/>
      <c r="M27757" s="290"/>
    </row>
    <row r="27758" spans="11:13" x14ac:dyDescent="0.35">
      <c r="K27758" s="293"/>
      <c r="M27758" s="290"/>
    </row>
    <row r="27759" spans="11:13" x14ac:dyDescent="0.35">
      <c r="K27759" s="293"/>
      <c r="M27759" s="290"/>
    </row>
    <row r="27760" spans="11:13" x14ac:dyDescent="0.35">
      <c r="K27760" s="293"/>
      <c r="M27760" s="290"/>
    </row>
    <row r="27761" spans="11:13" x14ac:dyDescent="0.35">
      <c r="K27761" s="293"/>
      <c r="M27761" s="290"/>
    </row>
    <row r="27762" spans="11:13" x14ac:dyDescent="0.35">
      <c r="K27762" s="293"/>
      <c r="M27762" s="290"/>
    </row>
    <row r="27763" spans="11:13" x14ac:dyDescent="0.35">
      <c r="K27763" s="293"/>
      <c r="M27763" s="290"/>
    </row>
    <row r="27764" spans="11:13" x14ac:dyDescent="0.35">
      <c r="K27764" s="293"/>
      <c r="M27764" s="290"/>
    </row>
    <row r="27765" spans="11:13" x14ac:dyDescent="0.35">
      <c r="K27765" s="293"/>
      <c r="M27765" s="290"/>
    </row>
    <row r="27766" spans="11:13" x14ac:dyDescent="0.35">
      <c r="K27766" s="293"/>
      <c r="M27766" s="290"/>
    </row>
    <row r="27767" spans="11:13" x14ac:dyDescent="0.35">
      <c r="K27767" s="293"/>
      <c r="M27767" s="290"/>
    </row>
    <row r="27768" spans="11:13" x14ac:dyDescent="0.35">
      <c r="K27768" s="293"/>
      <c r="M27768" s="290"/>
    </row>
    <row r="27769" spans="11:13" x14ac:dyDescent="0.35">
      <c r="K27769" s="293"/>
      <c r="M27769" s="290"/>
    </row>
    <row r="27770" spans="11:13" x14ac:dyDescent="0.35">
      <c r="K27770" s="293"/>
      <c r="M27770" s="290"/>
    </row>
    <row r="27771" spans="11:13" x14ac:dyDescent="0.35">
      <c r="K27771" s="293"/>
      <c r="M27771" s="290"/>
    </row>
    <row r="27772" spans="11:13" x14ac:dyDescent="0.35">
      <c r="K27772" s="293"/>
      <c r="M27772" s="290"/>
    </row>
    <row r="27773" spans="11:13" x14ac:dyDescent="0.35">
      <c r="K27773" s="293"/>
      <c r="M27773" s="290"/>
    </row>
    <row r="27774" spans="11:13" x14ac:dyDescent="0.35">
      <c r="K27774" s="293"/>
      <c r="M27774" s="290"/>
    </row>
    <row r="27775" spans="11:13" x14ac:dyDescent="0.35">
      <c r="K27775" s="293"/>
      <c r="M27775" s="290"/>
    </row>
    <row r="27776" spans="11:13" x14ac:dyDescent="0.35">
      <c r="K27776" s="293"/>
      <c r="M27776" s="290"/>
    </row>
    <row r="27777" spans="11:13" x14ac:dyDescent="0.35">
      <c r="K27777" s="293"/>
      <c r="M27777" s="290"/>
    </row>
    <row r="27778" spans="11:13" x14ac:dyDescent="0.35">
      <c r="K27778" s="293"/>
      <c r="M27778" s="290"/>
    </row>
    <row r="27779" spans="11:13" x14ac:dyDescent="0.35">
      <c r="K27779" s="293"/>
      <c r="M27779" s="290"/>
    </row>
    <row r="27780" spans="11:13" x14ac:dyDescent="0.35">
      <c r="K27780" s="293"/>
      <c r="M27780" s="290"/>
    </row>
    <row r="27781" spans="11:13" x14ac:dyDescent="0.35">
      <c r="K27781" s="293"/>
      <c r="M27781" s="290"/>
    </row>
    <row r="27782" spans="11:13" x14ac:dyDescent="0.35">
      <c r="K27782" s="293"/>
      <c r="M27782" s="290"/>
    </row>
    <row r="27783" spans="11:13" x14ac:dyDescent="0.35">
      <c r="K27783" s="293"/>
      <c r="M27783" s="290"/>
    </row>
    <row r="27784" spans="11:13" x14ac:dyDescent="0.35">
      <c r="K27784" s="293"/>
      <c r="M27784" s="290"/>
    </row>
    <row r="27785" spans="11:13" x14ac:dyDescent="0.35">
      <c r="K27785" s="293"/>
      <c r="M27785" s="290"/>
    </row>
    <row r="27786" spans="11:13" x14ac:dyDescent="0.35">
      <c r="K27786" s="293"/>
      <c r="M27786" s="290"/>
    </row>
    <row r="27787" spans="11:13" x14ac:dyDescent="0.35">
      <c r="K27787" s="293"/>
      <c r="M27787" s="290"/>
    </row>
    <row r="27788" spans="11:13" x14ac:dyDescent="0.35">
      <c r="K27788" s="293"/>
      <c r="M27788" s="290"/>
    </row>
    <row r="27789" spans="11:13" x14ac:dyDescent="0.35">
      <c r="K27789" s="293"/>
      <c r="M27789" s="290"/>
    </row>
    <row r="27790" spans="11:13" x14ac:dyDescent="0.35">
      <c r="K27790" s="293"/>
      <c r="M27790" s="290"/>
    </row>
    <row r="27791" spans="11:13" x14ac:dyDescent="0.35">
      <c r="K27791" s="293"/>
      <c r="M27791" s="290"/>
    </row>
    <row r="27792" spans="11:13" x14ac:dyDescent="0.35">
      <c r="K27792" s="293"/>
      <c r="M27792" s="290"/>
    </row>
    <row r="27793" spans="11:13" x14ac:dyDescent="0.35">
      <c r="K27793" s="293"/>
      <c r="M27793" s="290"/>
    </row>
    <row r="27794" spans="11:13" x14ac:dyDescent="0.35">
      <c r="K27794" s="293"/>
      <c r="M27794" s="290"/>
    </row>
    <row r="27795" spans="11:13" x14ac:dyDescent="0.35">
      <c r="K27795" s="293"/>
      <c r="M27795" s="290"/>
    </row>
    <row r="27796" spans="11:13" x14ac:dyDescent="0.35">
      <c r="K27796" s="293"/>
      <c r="M27796" s="290"/>
    </row>
    <row r="27797" spans="11:13" x14ac:dyDescent="0.35">
      <c r="K27797" s="293"/>
      <c r="M27797" s="290"/>
    </row>
    <row r="27798" spans="11:13" x14ac:dyDescent="0.35">
      <c r="K27798" s="293"/>
      <c r="M27798" s="290"/>
    </row>
    <row r="27799" spans="11:13" x14ac:dyDescent="0.35">
      <c r="K27799" s="293"/>
      <c r="M27799" s="290"/>
    </row>
    <row r="27800" spans="11:13" x14ac:dyDescent="0.35">
      <c r="K27800" s="293"/>
      <c r="M27800" s="290"/>
    </row>
    <row r="27801" spans="11:13" x14ac:dyDescent="0.35">
      <c r="K27801" s="293"/>
      <c r="M27801" s="290"/>
    </row>
    <row r="27802" spans="11:13" x14ac:dyDescent="0.35">
      <c r="K27802" s="293"/>
      <c r="M27802" s="290"/>
    </row>
    <row r="27803" spans="11:13" x14ac:dyDescent="0.35">
      <c r="K27803" s="293"/>
      <c r="M27803" s="290"/>
    </row>
    <row r="27804" spans="11:13" x14ac:dyDescent="0.35">
      <c r="K27804" s="293"/>
      <c r="M27804" s="290"/>
    </row>
    <row r="27805" spans="11:13" x14ac:dyDescent="0.35">
      <c r="K27805" s="293"/>
      <c r="M27805" s="290"/>
    </row>
    <row r="27806" spans="11:13" x14ac:dyDescent="0.35">
      <c r="K27806" s="293"/>
      <c r="M27806" s="290"/>
    </row>
    <row r="27807" spans="11:13" x14ac:dyDescent="0.35">
      <c r="K27807" s="293"/>
      <c r="M27807" s="290"/>
    </row>
    <row r="27808" spans="11:13" x14ac:dyDescent="0.35">
      <c r="K27808" s="293"/>
      <c r="M27808" s="290"/>
    </row>
    <row r="27809" spans="11:13" x14ac:dyDescent="0.35">
      <c r="K27809" s="293"/>
      <c r="M27809" s="290"/>
    </row>
    <row r="27810" spans="11:13" x14ac:dyDescent="0.35">
      <c r="K27810" s="293"/>
      <c r="M27810" s="290"/>
    </row>
    <row r="27811" spans="11:13" x14ac:dyDescent="0.35">
      <c r="K27811" s="293"/>
      <c r="M27811" s="290"/>
    </row>
    <row r="27812" spans="11:13" x14ac:dyDescent="0.35">
      <c r="K27812" s="293"/>
      <c r="M27812" s="290"/>
    </row>
    <row r="27813" spans="11:13" x14ac:dyDescent="0.35">
      <c r="K27813" s="293"/>
      <c r="M27813" s="290"/>
    </row>
    <row r="27814" spans="11:13" x14ac:dyDescent="0.35">
      <c r="K27814" s="293"/>
      <c r="M27814" s="290"/>
    </row>
    <row r="27815" spans="11:13" x14ac:dyDescent="0.35">
      <c r="K27815" s="293"/>
      <c r="M27815" s="290"/>
    </row>
    <row r="27816" spans="11:13" x14ac:dyDescent="0.35">
      <c r="K27816" s="293"/>
      <c r="M27816" s="290"/>
    </row>
    <row r="27817" spans="11:13" x14ac:dyDescent="0.35">
      <c r="K27817" s="293"/>
      <c r="M27817" s="290"/>
    </row>
    <row r="27818" spans="11:13" x14ac:dyDescent="0.35">
      <c r="K27818" s="293"/>
      <c r="M27818" s="290"/>
    </row>
    <row r="27819" spans="11:13" x14ac:dyDescent="0.35">
      <c r="K27819" s="293"/>
      <c r="M27819" s="290"/>
    </row>
    <row r="27820" spans="11:13" x14ac:dyDescent="0.35">
      <c r="K27820" s="293"/>
      <c r="M27820" s="290"/>
    </row>
    <row r="27821" spans="11:13" x14ac:dyDescent="0.35">
      <c r="K27821" s="293"/>
      <c r="M27821" s="290"/>
    </row>
    <row r="27822" spans="11:13" x14ac:dyDescent="0.35">
      <c r="K27822" s="293"/>
      <c r="M27822" s="290"/>
    </row>
    <row r="27823" spans="11:13" x14ac:dyDescent="0.35">
      <c r="K27823" s="293"/>
      <c r="M27823" s="290"/>
    </row>
    <row r="27824" spans="11:13" x14ac:dyDescent="0.35">
      <c r="K27824" s="293"/>
      <c r="M27824" s="290"/>
    </row>
    <row r="27825" spans="11:13" x14ac:dyDescent="0.35">
      <c r="K27825" s="293"/>
      <c r="M27825" s="290"/>
    </row>
    <row r="27826" spans="11:13" x14ac:dyDescent="0.35">
      <c r="K27826" s="293"/>
      <c r="M27826" s="290"/>
    </row>
    <row r="27827" spans="11:13" x14ac:dyDescent="0.35">
      <c r="K27827" s="293"/>
      <c r="M27827" s="290"/>
    </row>
    <row r="27828" spans="11:13" x14ac:dyDescent="0.35">
      <c r="K27828" s="293"/>
      <c r="M27828" s="290"/>
    </row>
    <row r="27829" spans="11:13" x14ac:dyDescent="0.35">
      <c r="K27829" s="293"/>
      <c r="M27829" s="290"/>
    </row>
    <row r="27830" spans="11:13" x14ac:dyDescent="0.35">
      <c r="K27830" s="293"/>
      <c r="M27830" s="290"/>
    </row>
    <row r="27831" spans="11:13" x14ac:dyDescent="0.35">
      <c r="K27831" s="293"/>
      <c r="M27831" s="290"/>
    </row>
    <row r="27832" spans="11:13" x14ac:dyDescent="0.35">
      <c r="K27832" s="293"/>
      <c r="M27832" s="290"/>
    </row>
    <row r="27833" spans="11:13" x14ac:dyDescent="0.35">
      <c r="K27833" s="293"/>
      <c r="M27833" s="290"/>
    </row>
    <row r="27834" spans="11:13" x14ac:dyDescent="0.35">
      <c r="K27834" s="293"/>
      <c r="M27834" s="290"/>
    </row>
    <row r="27835" spans="11:13" x14ac:dyDescent="0.35">
      <c r="K27835" s="293"/>
      <c r="M27835" s="290"/>
    </row>
    <row r="27836" spans="11:13" x14ac:dyDescent="0.35">
      <c r="K27836" s="293"/>
      <c r="M27836" s="290"/>
    </row>
    <row r="27837" spans="11:13" x14ac:dyDescent="0.35">
      <c r="K27837" s="293"/>
      <c r="M27837" s="290"/>
    </row>
    <row r="27838" spans="11:13" x14ac:dyDescent="0.35">
      <c r="K27838" s="293"/>
      <c r="M27838" s="290"/>
    </row>
    <row r="27839" spans="11:13" x14ac:dyDescent="0.35">
      <c r="K27839" s="293"/>
      <c r="M27839" s="290"/>
    </row>
    <row r="27840" spans="11:13" x14ac:dyDescent="0.35">
      <c r="K27840" s="293"/>
      <c r="M27840" s="290"/>
    </row>
    <row r="27841" spans="11:13" x14ac:dyDescent="0.35">
      <c r="K27841" s="293"/>
      <c r="M27841" s="290"/>
    </row>
    <row r="27842" spans="11:13" x14ac:dyDescent="0.35">
      <c r="K27842" s="293"/>
      <c r="M27842" s="290"/>
    </row>
    <row r="27843" spans="11:13" x14ac:dyDescent="0.35">
      <c r="K27843" s="293"/>
      <c r="M27843" s="290"/>
    </row>
    <row r="27844" spans="11:13" x14ac:dyDescent="0.35">
      <c r="K27844" s="293"/>
      <c r="M27844" s="290"/>
    </row>
    <row r="27845" spans="11:13" x14ac:dyDescent="0.35">
      <c r="K27845" s="293"/>
      <c r="M27845" s="290"/>
    </row>
    <row r="27846" spans="11:13" x14ac:dyDescent="0.35">
      <c r="K27846" s="293"/>
      <c r="M27846" s="290"/>
    </row>
    <row r="27847" spans="11:13" x14ac:dyDescent="0.35">
      <c r="K27847" s="293"/>
      <c r="M27847" s="290"/>
    </row>
    <row r="27848" spans="11:13" x14ac:dyDescent="0.35">
      <c r="K27848" s="293"/>
      <c r="M27848" s="290"/>
    </row>
    <row r="27849" spans="11:13" x14ac:dyDescent="0.35">
      <c r="K27849" s="293"/>
      <c r="M27849" s="290"/>
    </row>
    <row r="27850" spans="11:13" x14ac:dyDescent="0.35">
      <c r="K27850" s="293"/>
      <c r="M27850" s="290"/>
    </row>
    <row r="27851" spans="11:13" x14ac:dyDescent="0.35">
      <c r="K27851" s="293"/>
      <c r="M27851" s="290"/>
    </row>
    <row r="27852" spans="11:13" x14ac:dyDescent="0.35">
      <c r="K27852" s="293"/>
      <c r="M27852" s="290"/>
    </row>
    <row r="27853" spans="11:13" x14ac:dyDescent="0.35">
      <c r="K27853" s="293"/>
      <c r="M27853" s="290"/>
    </row>
    <row r="27854" spans="11:13" x14ac:dyDescent="0.35">
      <c r="K27854" s="293"/>
      <c r="M27854" s="290"/>
    </row>
    <row r="27855" spans="11:13" x14ac:dyDescent="0.35">
      <c r="K27855" s="293"/>
      <c r="M27855" s="290"/>
    </row>
    <row r="27856" spans="11:13" x14ac:dyDescent="0.35">
      <c r="K27856" s="293"/>
      <c r="M27856" s="290"/>
    </row>
    <row r="27857" spans="11:13" x14ac:dyDescent="0.35">
      <c r="K27857" s="293"/>
      <c r="M27857" s="290"/>
    </row>
    <row r="27858" spans="11:13" x14ac:dyDescent="0.35">
      <c r="K27858" s="293"/>
      <c r="M27858" s="290"/>
    </row>
    <row r="27859" spans="11:13" x14ac:dyDescent="0.35">
      <c r="K27859" s="293"/>
      <c r="M27859" s="290"/>
    </row>
    <row r="27860" spans="11:13" x14ac:dyDescent="0.35">
      <c r="K27860" s="293"/>
      <c r="M27860" s="290"/>
    </row>
    <row r="27861" spans="11:13" x14ac:dyDescent="0.35">
      <c r="K27861" s="293"/>
      <c r="M27861" s="290"/>
    </row>
    <row r="27862" spans="11:13" x14ac:dyDescent="0.35">
      <c r="K27862" s="293"/>
      <c r="M27862" s="290"/>
    </row>
    <row r="27863" spans="11:13" x14ac:dyDescent="0.35">
      <c r="K27863" s="293"/>
      <c r="M27863" s="290"/>
    </row>
    <row r="27864" spans="11:13" x14ac:dyDescent="0.35">
      <c r="K27864" s="293"/>
      <c r="M27864" s="290"/>
    </row>
    <row r="27865" spans="11:13" x14ac:dyDescent="0.35">
      <c r="K27865" s="293"/>
      <c r="M27865" s="290"/>
    </row>
    <row r="27866" spans="11:13" x14ac:dyDescent="0.35">
      <c r="K27866" s="293"/>
      <c r="M27866" s="290"/>
    </row>
    <row r="27867" spans="11:13" x14ac:dyDescent="0.35">
      <c r="K27867" s="293"/>
      <c r="M27867" s="290"/>
    </row>
    <row r="27868" spans="11:13" x14ac:dyDescent="0.35">
      <c r="K27868" s="293"/>
      <c r="M27868" s="290"/>
    </row>
    <row r="27869" spans="11:13" x14ac:dyDescent="0.35">
      <c r="K27869" s="293"/>
      <c r="M27869" s="290"/>
    </row>
    <row r="27870" spans="11:13" x14ac:dyDescent="0.35">
      <c r="K27870" s="293"/>
      <c r="M27870" s="290"/>
    </row>
    <row r="27871" spans="11:13" x14ac:dyDescent="0.35">
      <c r="K27871" s="293"/>
      <c r="M27871" s="290"/>
    </row>
    <row r="27872" spans="11:13" x14ac:dyDescent="0.35">
      <c r="K27872" s="293"/>
      <c r="M27872" s="290"/>
    </row>
    <row r="27873" spans="11:13" x14ac:dyDescent="0.35">
      <c r="K27873" s="293"/>
      <c r="M27873" s="290"/>
    </row>
    <row r="27874" spans="11:13" x14ac:dyDescent="0.35">
      <c r="K27874" s="293"/>
      <c r="M27874" s="290"/>
    </row>
    <row r="27875" spans="11:13" x14ac:dyDescent="0.35">
      <c r="K27875" s="293"/>
      <c r="M27875" s="290"/>
    </row>
    <row r="27876" spans="11:13" x14ac:dyDescent="0.35">
      <c r="K27876" s="293"/>
      <c r="M27876" s="290"/>
    </row>
    <row r="27877" spans="11:13" x14ac:dyDescent="0.35">
      <c r="K27877" s="293"/>
      <c r="M27877" s="290"/>
    </row>
    <row r="27878" spans="11:13" x14ac:dyDescent="0.35">
      <c r="K27878" s="293"/>
      <c r="M27878" s="290"/>
    </row>
    <row r="27879" spans="11:13" x14ac:dyDescent="0.35">
      <c r="K27879" s="293"/>
      <c r="M27879" s="290"/>
    </row>
    <row r="27880" spans="11:13" x14ac:dyDescent="0.35">
      <c r="K27880" s="293"/>
      <c r="M27880" s="290"/>
    </row>
    <row r="27881" spans="11:13" x14ac:dyDescent="0.35">
      <c r="K27881" s="293"/>
      <c r="M27881" s="290"/>
    </row>
    <row r="27882" spans="11:13" x14ac:dyDescent="0.35">
      <c r="K27882" s="293"/>
      <c r="M27882" s="290"/>
    </row>
    <row r="27883" spans="11:13" x14ac:dyDescent="0.35">
      <c r="K27883" s="293"/>
      <c r="M27883" s="290"/>
    </row>
    <row r="27884" spans="11:13" x14ac:dyDescent="0.35">
      <c r="K27884" s="293"/>
      <c r="M27884" s="290"/>
    </row>
    <row r="27885" spans="11:13" x14ac:dyDescent="0.35">
      <c r="K27885" s="293"/>
      <c r="M27885" s="290"/>
    </row>
    <row r="27886" spans="11:13" x14ac:dyDescent="0.35">
      <c r="K27886" s="293"/>
      <c r="M27886" s="290"/>
    </row>
    <row r="27887" spans="11:13" x14ac:dyDescent="0.35">
      <c r="K27887" s="293"/>
      <c r="M27887" s="290"/>
    </row>
    <row r="27888" spans="11:13" x14ac:dyDescent="0.35">
      <c r="K27888" s="293"/>
      <c r="M27888" s="290"/>
    </row>
    <row r="27889" spans="11:13" x14ac:dyDescent="0.35">
      <c r="K27889" s="293"/>
      <c r="M27889" s="290"/>
    </row>
    <row r="27890" spans="11:13" x14ac:dyDescent="0.35">
      <c r="K27890" s="293"/>
      <c r="M27890" s="290"/>
    </row>
    <row r="27891" spans="11:13" x14ac:dyDescent="0.35">
      <c r="K27891" s="293"/>
      <c r="M27891" s="290"/>
    </row>
    <row r="27892" spans="11:13" x14ac:dyDescent="0.35">
      <c r="K27892" s="293"/>
      <c r="M27892" s="290"/>
    </row>
    <row r="27893" spans="11:13" x14ac:dyDescent="0.35">
      <c r="K27893" s="293"/>
      <c r="M27893" s="290"/>
    </row>
    <row r="27894" spans="11:13" x14ac:dyDescent="0.35">
      <c r="K27894" s="293"/>
      <c r="M27894" s="290"/>
    </row>
    <row r="27895" spans="11:13" x14ac:dyDescent="0.35">
      <c r="K27895" s="293"/>
      <c r="M27895" s="290"/>
    </row>
    <row r="27896" spans="11:13" x14ac:dyDescent="0.35">
      <c r="K27896" s="293"/>
      <c r="M27896" s="290"/>
    </row>
    <row r="27897" spans="11:13" x14ac:dyDescent="0.35">
      <c r="K27897" s="293"/>
      <c r="M27897" s="290"/>
    </row>
    <row r="27898" spans="11:13" x14ac:dyDescent="0.35">
      <c r="K27898" s="293"/>
      <c r="M27898" s="290"/>
    </row>
    <row r="27899" spans="11:13" x14ac:dyDescent="0.35">
      <c r="K27899" s="293"/>
      <c r="M27899" s="290"/>
    </row>
    <row r="27900" spans="11:13" x14ac:dyDescent="0.35">
      <c r="K27900" s="293"/>
      <c r="M27900" s="290"/>
    </row>
    <row r="27901" spans="11:13" x14ac:dyDescent="0.35">
      <c r="K27901" s="293"/>
      <c r="M27901" s="290"/>
    </row>
    <row r="27902" spans="11:13" x14ac:dyDescent="0.35">
      <c r="K27902" s="293"/>
      <c r="M27902" s="290"/>
    </row>
    <row r="27903" spans="11:13" x14ac:dyDescent="0.35">
      <c r="K27903" s="293"/>
      <c r="M27903" s="290"/>
    </row>
    <row r="27904" spans="11:13" x14ac:dyDescent="0.35">
      <c r="K27904" s="293"/>
      <c r="M27904" s="290"/>
    </row>
    <row r="27905" spans="11:13" x14ac:dyDescent="0.35">
      <c r="K27905" s="293"/>
      <c r="M27905" s="290"/>
    </row>
    <row r="27906" spans="11:13" x14ac:dyDescent="0.35">
      <c r="K27906" s="293"/>
      <c r="M27906" s="290"/>
    </row>
    <row r="27907" spans="11:13" x14ac:dyDescent="0.35">
      <c r="K27907" s="293"/>
      <c r="M27907" s="290"/>
    </row>
    <row r="27908" spans="11:13" x14ac:dyDescent="0.35">
      <c r="K27908" s="293"/>
      <c r="M27908" s="290"/>
    </row>
    <row r="27909" spans="11:13" x14ac:dyDescent="0.35">
      <c r="K27909" s="293"/>
      <c r="M27909" s="290"/>
    </row>
    <row r="27910" spans="11:13" x14ac:dyDescent="0.35">
      <c r="K27910" s="293"/>
      <c r="M27910" s="290"/>
    </row>
    <row r="27911" spans="11:13" x14ac:dyDescent="0.35">
      <c r="K27911" s="293"/>
      <c r="M27911" s="290"/>
    </row>
    <row r="27912" spans="11:13" x14ac:dyDescent="0.35">
      <c r="K27912" s="293"/>
      <c r="M27912" s="290"/>
    </row>
    <row r="27913" spans="11:13" x14ac:dyDescent="0.35">
      <c r="K27913" s="293"/>
      <c r="M27913" s="290"/>
    </row>
    <row r="27914" spans="11:13" x14ac:dyDescent="0.35">
      <c r="K27914" s="293"/>
      <c r="M27914" s="290"/>
    </row>
    <row r="27915" spans="11:13" x14ac:dyDescent="0.35">
      <c r="K27915" s="293"/>
      <c r="M27915" s="290"/>
    </row>
    <row r="27916" spans="11:13" x14ac:dyDescent="0.35">
      <c r="K27916" s="293"/>
      <c r="M27916" s="290"/>
    </row>
    <row r="27917" spans="11:13" x14ac:dyDescent="0.35">
      <c r="K27917" s="293"/>
      <c r="M27917" s="290"/>
    </row>
    <row r="27918" spans="11:13" x14ac:dyDescent="0.35">
      <c r="K27918" s="293"/>
      <c r="M27918" s="290"/>
    </row>
    <row r="27919" spans="11:13" x14ac:dyDescent="0.35">
      <c r="K27919" s="293"/>
      <c r="M27919" s="290"/>
    </row>
    <row r="27920" spans="11:13" x14ac:dyDescent="0.35">
      <c r="K27920" s="293"/>
      <c r="M27920" s="290"/>
    </row>
    <row r="27921" spans="11:13" x14ac:dyDescent="0.35">
      <c r="K27921" s="293"/>
      <c r="M27921" s="290"/>
    </row>
    <row r="27922" spans="11:13" x14ac:dyDescent="0.35">
      <c r="K27922" s="293"/>
      <c r="M27922" s="290"/>
    </row>
    <row r="27923" spans="11:13" x14ac:dyDescent="0.35">
      <c r="K27923" s="293"/>
      <c r="M27923" s="290"/>
    </row>
    <row r="27924" spans="11:13" x14ac:dyDescent="0.35">
      <c r="K27924" s="293"/>
      <c r="M27924" s="290"/>
    </row>
    <row r="27925" spans="11:13" x14ac:dyDescent="0.35">
      <c r="K27925" s="293"/>
      <c r="M27925" s="290"/>
    </row>
    <row r="27926" spans="11:13" x14ac:dyDescent="0.35">
      <c r="K27926" s="293"/>
      <c r="M27926" s="290"/>
    </row>
    <row r="27927" spans="11:13" x14ac:dyDescent="0.35">
      <c r="K27927" s="293"/>
      <c r="M27927" s="290"/>
    </row>
    <row r="27928" spans="11:13" x14ac:dyDescent="0.35">
      <c r="K27928" s="293"/>
      <c r="M27928" s="290"/>
    </row>
    <row r="27929" spans="11:13" x14ac:dyDescent="0.35">
      <c r="K27929" s="293"/>
      <c r="M27929" s="290"/>
    </row>
    <row r="27930" spans="11:13" x14ac:dyDescent="0.35">
      <c r="K27930" s="293"/>
      <c r="M27930" s="290"/>
    </row>
    <row r="27931" spans="11:13" x14ac:dyDescent="0.35">
      <c r="K27931" s="293"/>
      <c r="M27931" s="290"/>
    </row>
    <row r="27932" spans="11:13" x14ac:dyDescent="0.35">
      <c r="K27932" s="293"/>
      <c r="M27932" s="290"/>
    </row>
    <row r="27933" spans="11:13" x14ac:dyDescent="0.35">
      <c r="K27933" s="293"/>
      <c r="M27933" s="290"/>
    </row>
    <row r="27934" spans="11:13" x14ac:dyDescent="0.35">
      <c r="K27934" s="293"/>
      <c r="M27934" s="290"/>
    </row>
    <row r="27935" spans="11:13" x14ac:dyDescent="0.35">
      <c r="K27935" s="293"/>
      <c r="M27935" s="290"/>
    </row>
    <row r="27936" spans="11:13" x14ac:dyDescent="0.35">
      <c r="K27936" s="293"/>
      <c r="M27936" s="290"/>
    </row>
    <row r="27937" spans="11:13" x14ac:dyDescent="0.35">
      <c r="K27937" s="293"/>
      <c r="M27937" s="290"/>
    </row>
    <row r="27938" spans="11:13" x14ac:dyDescent="0.35">
      <c r="K27938" s="293"/>
      <c r="M27938" s="290"/>
    </row>
    <row r="27939" spans="11:13" x14ac:dyDescent="0.35">
      <c r="K27939" s="293"/>
      <c r="M27939" s="290"/>
    </row>
    <row r="27940" spans="11:13" x14ac:dyDescent="0.35">
      <c r="K27940" s="293"/>
      <c r="M27940" s="290"/>
    </row>
    <row r="27941" spans="11:13" x14ac:dyDescent="0.35">
      <c r="K27941" s="293"/>
      <c r="M27941" s="290"/>
    </row>
    <row r="27942" spans="11:13" x14ac:dyDescent="0.35">
      <c r="K27942" s="293"/>
      <c r="M27942" s="290"/>
    </row>
    <row r="27943" spans="11:13" x14ac:dyDescent="0.35">
      <c r="K27943" s="293"/>
      <c r="M27943" s="290"/>
    </row>
    <row r="27944" spans="11:13" x14ac:dyDescent="0.35">
      <c r="K27944" s="293"/>
      <c r="M27944" s="290"/>
    </row>
    <row r="27945" spans="11:13" x14ac:dyDescent="0.35">
      <c r="K27945" s="293"/>
      <c r="M27945" s="290"/>
    </row>
    <row r="27946" spans="11:13" x14ac:dyDescent="0.35">
      <c r="K27946" s="293"/>
      <c r="M27946" s="290"/>
    </row>
    <row r="27947" spans="11:13" x14ac:dyDescent="0.35">
      <c r="K27947" s="293"/>
      <c r="M27947" s="290"/>
    </row>
    <row r="27948" spans="11:13" x14ac:dyDescent="0.35">
      <c r="K27948" s="293"/>
      <c r="M27948" s="290"/>
    </row>
    <row r="27949" spans="11:13" x14ac:dyDescent="0.35">
      <c r="K27949" s="293"/>
      <c r="M27949" s="290"/>
    </row>
    <row r="27950" spans="11:13" x14ac:dyDescent="0.35">
      <c r="K27950" s="293"/>
      <c r="M27950" s="290"/>
    </row>
    <row r="27951" spans="11:13" x14ac:dyDescent="0.35">
      <c r="K27951" s="293"/>
      <c r="M27951" s="290"/>
    </row>
    <row r="27952" spans="11:13" x14ac:dyDescent="0.35">
      <c r="K27952" s="293"/>
      <c r="M27952" s="290"/>
    </row>
    <row r="27953" spans="11:13" x14ac:dyDescent="0.35">
      <c r="K27953" s="293"/>
      <c r="M27953" s="290"/>
    </row>
    <row r="27954" spans="11:13" x14ac:dyDescent="0.35">
      <c r="K27954" s="293"/>
      <c r="M27954" s="290"/>
    </row>
    <row r="27955" spans="11:13" x14ac:dyDescent="0.35">
      <c r="K27955" s="293"/>
      <c r="M27955" s="290"/>
    </row>
    <row r="27956" spans="11:13" x14ac:dyDescent="0.35">
      <c r="K27956" s="293"/>
      <c r="M27956" s="290"/>
    </row>
    <row r="27957" spans="11:13" x14ac:dyDescent="0.35">
      <c r="K27957" s="293"/>
      <c r="M27957" s="290"/>
    </row>
    <row r="27958" spans="11:13" x14ac:dyDescent="0.35">
      <c r="K27958" s="293"/>
      <c r="M27958" s="290"/>
    </row>
    <row r="27959" spans="11:13" x14ac:dyDescent="0.35">
      <c r="K27959" s="293"/>
      <c r="M27959" s="290"/>
    </row>
    <row r="27960" spans="11:13" x14ac:dyDescent="0.35">
      <c r="K27960" s="293"/>
      <c r="M27960" s="290"/>
    </row>
    <row r="27961" spans="11:13" x14ac:dyDescent="0.35">
      <c r="K27961" s="293"/>
      <c r="M27961" s="290"/>
    </row>
    <row r="27962" spans="11:13" x14ac:dyDescent="0.35">
      <c r="K27962" s="293"/>
      <c r="M27962" s="290"/>
    </row>
    <row r="27963" spans="11:13" x14ac:dyDescent="0.35">
      <c r="K27963" s="293"/>
      <c r="M27963" s="290"/>
    </row>
    <row r="27964" spans="11:13" x14ac:dyDescent="0.35">
      <c r="K27964" s="293"/>
      <c r="M27964" s="290"/>
    </row>
    <row r="27965" spans="11:13" x14ac:dyDescent="0.35">
      <c r="K27965" s="293"/>
      <c r="M27965" s="290"/>
    </row>
    <row r="27966" spans="11:13" x14ac:dyDescent="0.35">
      <c r="K27966" s="293"/>
      <c r="M27966" s="290"/>
    </row>
    <row r="27967" spans="11:13" x14ac:dyDescent="0.35">
      <c r="K27967" s="293"/>
      <c r="M27967" s="290"/>
    </row>
    <row r="27968" spans="11:13" x14ac:dyDescent="0.35">
      <c r="K27968" s="293"/>
      <c r="M27968" s="290"/>
    </row>
    <row r="27969" spans="11:13" x14ac:dyDescent="0.35">
      <c r="K27969" s="293"/>
      <c r="M27969" s="290"/>
    </row>
    <row r="27970" spans="11:13" x14ac:dyDescent="0.35">
      <c r="K27970" s="293"/>
      <c r="M27970" s="290"/>
    </row>
    <row r="27971" spans="11:13" x14ac:dyDescent="0.35">
      <c r="K27971" s="293"/>
      <c r="M27971" s="290"/>
    </row>
    <row r="27972" spans="11:13" x14ac:dyDescent="0.35">
      <c r="K27972" s="293"/>
      <c r="M27972" s="290"/>
    </row>
    <row r="27973" spans="11:13" x14ac:dyDescent="0.35">
      <c r="K27973" s="293"/>
      <c r="M27973" s="290"/>
    </row>
    <row r="27974" spans="11:13" x14ac:dyDescent="0.35">
      <c r="K27974" s="293"/>
      <c r="M27974" s="290"/>
    </row>
    <row r="27975" spans="11:13" x14ac:dyDescent="0.35">
      <c r="K27975" s="293"/>
      <c r="M27975" s="290"/>
    </row>
    <row r="27976" spans="11:13" x14ac:dyDescent="0.35">
      <c r="K27976" s="293"/>
      <c r="M27976" s="290"/>
    </row>
    <row r="27977" spans="11:13" x14ac:dyDescent="0.35">
      <c r="K27977" s="293"/>
      <c r="M27977" s="290"/>
    </row>
    <row r="27978" spans="11:13" x14ac:dyDescent="0.35">
      <c r="K27978" s="293"/>
      <c r="M27978" s="290"/>
    </row>
    <row r="27979" spans="11:13" x14ac:dyDescent="0.35">
      <c r="K27979" s="293"/>
      <c r="M27979" s="290"/>
    </row>
    <row r="27980" spans="11:13" x14ac:dyDescent="0.35">
      <c r="K27980" s="293"/>
      <c r="M27980" s="290"/>
    </row>
    <row r="27981" spans="11:13" x14ac:dyDescent="0.35">
      <c r="K27981" s="293"/>
      <c r="M27981" s="290"/>
    </row>
    <row r="27982" spans="11:13" x14ac:dyDescent="0.35">
      <c r="K27982" s="293"/>
      <c r="M27982" s="290"/>
    </row>
    <row r="27983" spans="11:13" x14ac:dyDescent="0.35">
      <c r="K27983" s="293"/>
      <c r="M27983" s="290"/>
    </row>
    <row r="27984" spans="11:13" x14ac:dyDescent="0.35">
      <c r="K27984" s="293"/>
      <c r="M27984" s="290"/>
    </row>
    <row r="27985" spans="11:13" x14ac:dyDescent="0.35">
      <c r="K27985" s="293"/>
      <c r="M27985" s="290"/>
    </row>
    <row r="27986" spans="11:13" x14ac:dyDescent="0.35">
      <c r="K27986" s="293"/>
      <c r="M27986" s="290"/>
    </row>
    <row r="27987" spans="11:13" x14ac:dyDescent="0.35">
      <c r="K27987" s="293"/>
      <c r="M27987" s="290"/>
    </row>
    <row r="27988" spans="11:13" x14ac:dyDescent="0.35">
      <c r="K27988" s="293"/>
      <c r="M27988" s="290"/>
    </row>
    <row r="27989" spans="11:13" x14ac:dyDescent="0.35">
      <c r="K27989" s="293"/>
      <c r="M27989" s="290"/>
    </row>
    <row r="27990" spans="11:13" x14ac:dyDescent="0.35">
      <c r="K27990" s="293"/>
      <c r="M27990" s="290"/>
    </row>
    <row r="27991" spans="11:13" x14ac:dyDescent="0.35">
      <c r="K27991" s="293"/>
      <c r="M27991" s="290"/>
    </row>
    <row r="27992" spans="11:13" x14ac:dyDescent="0.35">
      <c r="K27992" s="293"/>
      <c r="M27992" s="290"/>
    </row>
    <row r="27993" spans="11:13" x14ac:dyDescent="0.35">
      <c r="K27993" s="293"/>
      <c r="M27993" s="290"/>
    </row>
    <row r="27994" spans="11:13" x14ac:dyDescent="0.35">
      <c r="K27994" s="293"/>
      <c r="M27994" s="290"/>
    </row>
    <row r="27995" spans="11:13" x14ac:dyDescent="0.35">
      <c r="K27995" s="293"/>
      <c r="M27995" s="290"/>
    </row>
    <row r="27996" spans="11:13" x14ac:dyDescent="0.35">
      <c r="K27996" s="293"/>
      <c r="M27996" s="290"/>
    </row>
    <row r="27997" spans="11:13" x14ac:dyDescent="0.35">
      <c r="K27997" s="293"/>
      <c r="M27997" s="290"/>
    </row>
    <row r="27998" spans="11:13" x14ac:dyDescent="0.35">
      <c r="K27998" s="293"/>
      <c r="M27998" s="290"/>
    </row>
    <row r="27999" spans="11:13" x14ac:dyDescent="0.35">
      <c r="K27999" s="293"/>
      <c r="M27999" s="290"/>
    </row>
    <row r="28000" spans="11:13" x14ac:dyDescent="0.35">
      <c r="K28000" s="293"/>
      <c r="M28000" s="290"/>
    </row>
    <row r="28001" spans="11:13" x14ac:dyDescent="0.35">
      <c r="K28001" s="293"/>
      <c r="M28001" s="290"/>
    </row>
    <row r="28002" spans="11:13" x14ac:dyDescent="0.35">
      <c r="K28002" s="293"/>
      <c r="M28002" s="290"/>
    </row>
    <row r="28003" spans="11:13" x14ac:dyDescent="0.35">
      <c r="K28003" s="293"/>
      <c r="M28003" s="290"/>
    </row>
    <row r="28004" spans="11:13" x14ac:dyDescent="0.35">
      <c r="K28004" s="293"/>
      <c r="M28004" s="290"/>
    </row>
    <row r="28005" spans="11:13" x14ac:dyDescent="0.35">
      <c r="K28005" s="293"/>
      <c r="M28005" s="290"/>
    </row>
    <row r="28006" spans="11:13" x14ac:dyDescent="0.35">
      <c r="K28006" s="293"/>
      <c r="M28006" s="290"/>
    </row>
    <row r="28007" spans="11:13" x14ac:dyDescent="0.35">
      <c r="K28007" s="293"/>
      <c r="M28007" s="290"/>
    </row>
    <row r="28008" spans="11:13" x14ac:dyDescent="0.35">
      <c r="K28008" s="293"/>
      <c r="M28008" s="290"/>
    </row>
    <row r="28009" spans="11:13" x14ac:dyDescent="0.35">
      <c r="K28009" s="293"/>
      <c r="M28009" s="290"/>
    </row>
    <row r="28010" spans="11:13" x14ac:dyDescent="0.35">
      <c r="K28010" s="293"/>
      <c r="M28010" s="290"/>
    </row>
    <row r="28011" spans="11:13" x14ac:dyDescent="0.35">
      <c r="K28011" s="293"/>
      <c r="M28011" s="290"/>
    </row>
    <row r="28012" spans="11:13" x14ac:dyDescent="0.35">
      <c r="K28012" s="293"/>
      <c r="M28012" s="290"/>
    </row>
    <row r="28013" spans="11:13" x14ac:dyDescent="0.35">
      <c r="K28013" s="293"/>
      <c r="M28013" s="290"/>
    </row>
    <row r="28014" spans="11:13" x14ac:dyDescent="0.35">
      <c r="K28014" s="293"/>
      <c r="M28014" s="290"/>
    </row>
    <row r="28015" spans="11:13" x14ac:dyDescent="0.35">
      <c r="K28015" s="293"/>
      <c r="M28015" s="290"/>
    </row>
    <row r="28016" spans="11:13" x14ac:dyDescent="0.35">
      <c r="K28016" s="293"/>
      <c r="M28016" s="290"/>
    </row>
    <row r="28017" spans="11:13" x14ac:dyDescent="0.35">
      <c r="K28017" s="293"/>
      <c r="M28017" s="290"/>
    </row>
    <row r="28018" spans="11:13" x14ac:dyDescent="0.35">
      <c r="K28018" s="293"/>
      <c r="M28018" s="290"/>
    </row>
    <row r="28019" spans="11:13" x14ac:dyDescent="0.35">
      <c r="K28019" s="293"/>
      <c r="M28019" s="290"/>
    </row>
    <row r="28020" spans="11:13" x14ac:dyDescent="0.35">
      <c r="K28020" s="293"/>
      <c r="M28020" s="290"/>
    </row>
    <row r="28021" spans="11:13" x14ac:dyDescent="0.35">
      <c r="K28021" s="293"/>
      <c r="M28021" s="290"/>
    </row>
    <row r="28022" spans="11:13" x14ac:dyDescent="0.35">
      <c r="K28022" s="293"/>
      <c r="M28022" s="290"/>
    </row>
    <row r="28023" spans="11:13" x14ac:dyDescent="0.35">
      <c r="K28023" s="293"/>
      <c r="M28023" s="290"/>
    </row>
    <row r="28024" spans="11:13" x14ac:dyDescent="0.35">
      <c r="K28024" s="293"/>
      <c r="M28024" s="290"/>
    </row>
    <row r="28025" spans="11:13" x14ac:dyDescent="0.35">
      <c r="K28025" s="293"/>
      <c r="M28025" s="290"/>
    </row>
    <row r="28026" spans="11:13" x14ac:dyDescent="0.35">
      <c r="K28026" s="293"/>
      <c r="M28026" s="290"/>
    </row>
    <row r="28027" spans="11:13" x14ac:dyDescent="0.35">
      <c r="K28027" s="293"/>
      <c r="M28027" s="290"/>
    </row>
    <row r="28028" spans="11:13" x14ac:dyDescent="0.35">
      <c r="K28028" s="293"/>
      <c r="M28028" s="290"/>
    </row>
    <row r="28029" spans="11:13" x14ac:dyDescent="0.35">
      <c r="K28029" s="293"/>
      <c r="M28029" s="290"/>
    </row>
    <row r="28030" spans="11:13" x14ac:dyDescent="0.35">
      <c r="K28030" s="293"/>
      <c r="M28030" s="290"/>
    </row>
    <row r="28031" spans="11:13" x14ac:dyDescent="0.35">
      <c r="K28031" s="293"/>
      <c r="M28031" s="290"/>
    </row>
    <row r="28032" spans="11:13" x14ac:dyDescent="0.35">
      <c r="K28032" s="293"/>
      <c r="M28032" s="290"/>
    </row>
    <row r="28033" spans="11:13" x14ac:dyDescent="0.35">
      <c r="K28033" s="293"/>
      <c r="M28033" s="290"/>
    </row>
    <row r="28034" spans="11:13" x14ac:dyDescent="0.35">
      <c r="K28034" s="293"/>
      <c r="M28034" s="290"/>
    </row>
    <row r="28035" spans="11:13" x14ac:dyDescent="0.35">
      <c r="K28035" s="293"/>
      <c r="M28035" s="290"/>
    </row>
    <row r="28036" spans="11:13" x14ac:dyDescent="0.35">
      <c r="K28036" s="293"/>
      <c r="M28036" s="290"/>
    </row>
    <row r="28037" spans="11:13" x14ac:dyDescent="0.35">
      <c r="K28037" s="293"/>
      <c r="M28037" s="290"/>
    </row>
    <row r="28038" spans="11:13" x14ac:dyDescent="0.35">
      <c r="K28038" s="293"/>
      <c r="M28038" s="290"/>
    </row>
    <row r="28039" spans="11:13" x14ac:dyDescent="0.35">
      <c r="K28039" s="293"/>
      <c r="M28039" s="290"/>
    </row>
    <row r="28040" spans="11:13" x14ac:dyDescent="0.35">
      <c r="K28040" s="293"/>
      <c r="M28040" s="290"/>
    </row>
    <row r="28041" spans="11:13" x14ac:dyDescent="0.35">
      <c r="K28041" s="293"/>
      <c r="M28041" s="290"/>
    </row>
    <row r="28042" spans="11:13" x14ac:dyDescent="0.35">
      <c r="K28042" s="293"/>
      <c r="M28042" s="290"/>
    </row>
    <row r="28043" spans="11:13" x14ac:dyDescent="0.35">
      <c r="K28043" s="293"/>
      <c r="M28043" s="290"/>
    </row>
    <row r="28044" spans="11:13" x14ac:dyDescent="0.35">
      <c r="K28044" s="293"/>
      <c r="M28044" s="290"/>
    </row>
    <row r="28045" spans="11:13" x14ac:dyDescent="0.35">
      <c r="K28045" s="293"/>
      <c r="M28045" s="290"/>
    </row>
    <row r="28046" spans="11:13" x14ac:dyDescent="0.35">
      <c r="K28046" s="293"/>
      <c r="M28046" s="290"/>
    </row>
    <row r="28047" spans="11:13" x14ac:dyDescent="0.35">
      <c r="K28047" s="293"/>
      <c r="M28047" s="290"/>
    </row>
    <row r="28048" spans="11:13" x14ac:dyDescent="0.35">
      <c r="K28048" s="293"/>
      <c r="M28048" s="290"/>
    </row>
    <row r="28049" spans="11:13" x14ac:dyDescent="0.35">
      <c r="K28049" s="293"/>
      <c r="M28049" s="290"/>
    </row>
    <row r="28050" spans="11:13" x14ac:dyDescent="0.35">
      <c r="K28050" s="293"/>
      <c r="M28050" s="290"/>
    </row>
    <row r="28051" spans="11:13" x14ac:dyDescent="0.35">
      <c r="K28051" s="293"/>
      <c r="M28051" s="290"/>
    </row>
    <row r="28052" spans="11:13" x14ac:dyDescent="0.35">
      <c r="K28052" s="293"/>
      <c r="M28052" s="290"/>
    </row>
    <row r="28053" spans="11:13" x14ac:dyDescent="0.35">
      <c r="K28053" s="293"/>
      <c r="M28053" s="290"/>
    </row>
    <row r="28054" spans="11:13" x14ac:dyDescent="0.35">
      <c r="K28054" s="293"/>
      <c r="M28054" s="290"/>
    </row>
    <row r="28055" spans="11:13" x14ac:dyDescent="0.35">
      <c r="K28055" s="293"/>
      <c r="M28055" s="290"/>
    </row>
    <row r="28056" spans="11:13" x14ac:dyDescent="0.35">
      <c r="K28056" s="293"/>
      <c r="M28056" s="290"/>
    </row>
    <row r="28057" spans="11:13" x14ac:dyDescent="0.35">
      <c r="K28057" s="293"/>
      <c r="M28057" s="290"/>
    </row>
    <row r="28058" spans="11:13" x14ac:dyDescent="0.35">
      <c r="K28058" s="293"/>
      <c r="M28058" s="290"/>
    </row>
    <row r="28059" spans="11:13" x14ac:dyDescent="0.35">
      <c r="K28059" s="293"/>
      <c r="M28059" s="290"/>
    </row>
    <row r="28060" spans="11:13" x14ac:dyDescent="0.35">
      <c r="K28060" s="293"/>
      <c r="M28060" s="290"/>
    </row>
    <row r="28061" spans="11:13" x14ac:dyDescent="0.35">
      <c r="K28061" s="293"/>
      <c r="M28061" s="290"/>
    </row>
    <row r="28062" spans="11:13" x14ac:dyDescent="0.35">
      <c r="K28062" s="293"/>
      <c r="M28062" s="290"/>
    </row>
    <row r="28063" spans="11:13" x14ac:dyDescent="0.35">
      <c r="K28063" s="293"/>
      <c r="M28063" s="290"/>
    </row>
    <row r="28064" spans="11:13" x14ac:dyDescent="0.35">
      <c r="K28064" s="293"/>
      <c r="M28064" s="290"/>
    </row>
    <row r="28065" spans="11:13" x14ac:dyDescent="0.35">
      <c r="K28065" s="293"/>
      <c r="M28065" s="290"/>
    </row>
    <row r="28066" spans="11:13" x14ac:dyDescent="0.35">
      <c r="K28066" s="293"/>
      <c r="M28066" s="290"/>
    </row>
    <row r="28067" spans="11:13" x14ac:dyDescent="0.35">
      <c r="K28067" s="293"/>
      <c r="M28067" s="290"/>
    </row>
    <row r="28068" spans="11:13" x14ac:dyDescent="0.35">
      <c r="K28068" s="293"/>
      <c r="M28068" s="290"/>
    </row>
    <row r="28069" spans="11:13" x14ac:dyDescent="0.35">
      <c r="K28069" s="293"/>
      <c r="M28069" s="290"/>
    </row>
    <row r="28070" spans="11:13" x14ac:dyDescent="0.35">
      <c r="K28070" s="293"/>
      <c r="M28070" s="290"/>
    </row>
    <row r="28071" spans="11:13" x14ac:dyDescent="0.35">
      <c r="K28071" s="293"/>
      <c r="M28071" s="290"/>
    </row>
    <row r="28072" spans="11:13" x14ac:dyDescent="0.35">
      <c r="K28072" s="293"/>
      <c r="M28072" s="290"/>
    </row>
    <row r="28073" spans="11:13" x14ac:dyDescent="0.35">
      <c r="K28073" s="293"/>
      <c r="M28073" s="290"/>
    </row>
    <row r="28074" spans="11:13" x14ac:dyDescent="0.35">
      <c r="K28074" s="293"/>
      <c r="M28074" s="290"/>
    </row>
    <row r="28075" spans="11:13" x14ac:dyDescent="0.35">
      <c r="K28075" s="293"/>
      <c r="M28075" s="290"/>
    </row>
    <row r="28076" spans="11:13" x14ac:dyDescent="0.35">
      <c r="K28076" s="293"/>
      <c r="M28076" s="290"/>
    </row>
    <row r="28077" spans="11:13" x14ac:dyDescent="0.35">
      <c r="K28077" s="293"/>
      <c r="M28077" s="290"/>
    </row>
    <row r="28078" spans="11:13" x14ac:dyDescent="0.35">
      <c r="K28078" s="293"/>
      <c r="M28078" s="290"/>
    </row>
    <row r="28079" spans="11:13" x14ac:dyDescent="0.35">
      <c r="K28079" s="293"/>
      <c r="M28079" s="290"/>
    </row>
    <row r="28080" spans="11:13" x14ac:dyDescent="0.35">
      <c r="K28080" s="293"/>
      <c r="M28080" s="290"/>
    </row>
    <row r="28081" spans="11:13" x14ac:dyDescent="0.35">
      <c r="K28081" s="293"/>
      <c r="M28081" s="290"/>
    </row>
    <row r="28082" spans="11:13" x14ac:dyDescent="0.35">
      <c r="K28082" s="293"/>
      <c r="M28082" s="290"/>
    </row>
    <row r="28083" spans="11:13" x14ac:dyDescent="0.35">
      <c r="K28083" s="293"/>
      <c r="M28083" s="290"/>
    </row>
    <row r="28084" spans="11:13" x14ac:dyDescent="0.35">
      <c r="K28084" s="293"/>
      <c r="M28084" s="290"/>
    </row>
    <row r="28085" spans="11:13" x14ac:dyDescent="0.35">
      <c r="K28085" s="293"/>
      <c r="M28085" s="290"/>
    </row>
    <row r="28086" spans="11:13" x14ac:dyDescent="0.35">
      <c r="K28086" s="293"/>
      <c r="M28086" s="290"/>
    </row>
    <row r="28087" spans="11:13" x14ac:dyDescent="0.35">
      <c r="K28087" s="293"/>
      <c r="M28087" s="290"/>
    </row>
    <row r="28088" spans="11:13" x14ac:dyDescent="0.35">
      <c r="K28088" s="293"/>
      <c r="M28088" s="290"/>
    </row>
    <row r="28089" spans="11:13" x14ac:dyDescent="0.35">
      <c r="K28089" s="293"/>
      <c r="M28089" s="290"/>
    </row>
    <row r="28090" spans="11:13" x14ac:dyDescent="0.35">
      <c r="K28090" s="293"/>
      <c r="M28090" s="290"/>
    </row>
    <row r="28091" spans="11:13" x14ac:dyDescent="0.35">
      <c r="K28091" s="293"/>
      <c r="M28091" s="290"/>
    </row>
    <row r="28092" spans="11:13" x14ac:dyDescent="0.35">
      <c r="K28092" s="293"/>
      <c r="M28092" s="290"/>
    </row>
    <row r="28093" spans="11:13" x14ac:dyDescent="0.35">
      <c r="K28093" s="293"/>
      <c r="M28093" s="290"/>
    </row>
    <row r="28094" spans="11:13" x14ac:dyDescent="0.35">
      <c r="K28094" s="293"/>
      <c r="M28094" s="290"/>
    </row>
    <row r="28095" spans="11:13" x14ac:dyDescent="0.35">
      <c r="K28095" s="293"/>
      <c r="M28095" s="290"/>
    </row>
    <row r="28096" spans="11:13" x14ac:dyDescent="0.35">
      <c r="K28096" s="293"/>
      <c r="M28096" s="290"/>
    </row>
    <row r="28097" spans="11:13" x14ac:dyDescent="0.35">
      <c r="K28097" s="293"/>
      <c r="M28097" s="290"/>
    </row>
    <row r="28098" spans="11:13" x14ac:dyDescent="0.35">
      <c r="K28098" s="293"/>
      <c r="M28098" s="290"/>
    </row>
    <row r="28099" spans="11:13" x14ac:dyDescent="0.35">
      <c r="K28099" s="293"/>
      <c r="M28099" s="290"/>
    </row>
    <row r="28100" spans="11:13" x14ac:dyDescent="0.35">
      <c r="K28100" s="293"/>
      <c r="M28100" s="290"/>
    </row>
    <row r="28101" spans="11:13" x14ac:dyDescent="0.35">
      <c r="K28101" s="293"/>
      <c r="M28101" s="290"/>
    </row>
    <row r="28102" spans="11:13" x14ac:dyDescent="0.35">
      <c r="K28102" s="293"/>
      <c r="M28102" s="290"/>
    </row>
    <row r="28103" spans="11:13" x14ac:dyDescent="0.35">
      <c r="K28103" s="293"/>
      <c r="M28103" s="290"/>
    </row>
    <row r="28104" spans="11:13" x14ac:dyDescent="0.35">
      <c r="K28104" s="293"/>
      <c r="M28104" s="290"/>
    </row>
    <row r="28105" spans="11:13" x14ac:dyDescent="0.35">
      <c r="K28105" s="293"/>
      <c r="M28105" s="290"/>
    </row>
    <row r="28106" spans="11:13" x14ac:dyDescent="0.35">
      <c r="K28106" s="293"/>
      <c r="M28106" s="290"/>
    </row>
    <row r="28107" spans="11:13" x14ac:dyDescent="0.35">
      <c r="K28107" s="293"/>
      <c r="M28107" s="290"/>
    </row>
    <row r="28108" spans="11:13" x14ac:dyDescent="0.35">
      <c r="K28108" s="293"/>
      <c r="M28108" s="290"/>
    </row>
    <row r="28109" spans="11:13" x14ac:dyDescent="0.35">
      <c r="K28109" s="293"/>
      <c r="M28109" s="290"/>
    </row>
    <row r="28110" spans="11:13" x14ac:dyDescent="0.35">
      <c r="K28110" s="293"/>
      <c r="M28110" s="290"/>
    </row>
    <row r="28111" spans="11:13" x14ac:dyDescent="0.35">
      <c r="K28111" s="293"/>
      <c r="M28111" s="290"/>
    </row>
    <row r="28112" spans="11:13" x14ac:dyDescent="0.35">
      <c r="K28112" s="293"/>
      <c r="M28112" s="290"/>
    </row>
    <row r="28113" spans="11:13" x14ac:dyDescent="0.35">
      <c r="K28113" s="293"/>
      <c r="M28113" s="290"/>
    </row>
    <row r="28114" spans="11:13" x14ac:dyDescent="0.35">
      <c r="K28114" s="293"/>
      <c r="M28114" s="290"/>
    </row>
    <row r="28115" spans="11:13" x14ac:dyDescent="0.35">
      <c r="K28115" s="293"/>
      <c r="M28115" s="290"/>
    </row>
    <row r="28116" spans="11:13" x14ac:dyDescent="0.35">
      <c r="K28116" s="293"/>
      <c r="M28116" s="290"/>
    </row>
    <row r="28117" spans="11:13" x14ac:dyDescent="0.35">
      <c r="K28117" s="293"/>
      <c r="M28117" s="290"/>
    </row>
    <row r="28118" spans="11:13" x14ac:dyDescent="0.35">
      <c r="K28118" s="293"/>
      <c r="M28118" s="290"/>
    </row>
    <row r="28119" spans="11:13" x14ac:dyDescent="0.35">
      <c r="K28119" s="293"/>
      <c r="M28119" s="290"/>
    </row>
    <row r="28120" spans="11:13" x14ac:dyDescent="0.35">
      <c r="K28120" s="293"/>
      <c r="M28120" s="290"/>
    </row>
    <row r="28121" spans="11:13" x14ac:dyDescent="0.35">
      <c r="K28121" s="293"/>
      <c r="M28121" s="290"/>
    </row>
    <row r="28122" spans="11:13" x14ac:dyDescent="0.35">
      <c r="K28122" s="293"/>
      <c r="M28122" s="290"/>
    </row>
    <row r="28123" spans="11:13" x14ac:dyDescent="0.35">
      <c r="K28123" s="293"/>
      <c r="M28123" s="290"/>
    </row>
    <row r="28124" spans="11:13" x14ac:dyDescent="0.35">
      <c r="K28124" s="293"/>
      <c r="M28124" s="290"/>
    </row>
    <row r="28125" spans="11:13" x14ac:dyDescent="0.35">
      <c r="K28125" s="293"/>
      <c r="M28125" s="290"/>
    </row>
    <row r="28126" spans="11:13" x14ac:dyDescent="0.35">
      <c r="K28126" s="293"/>
      <c r="M28126" s="290"/>
    </row>
    <row r="28127" spans="11:13" x14ac:dyDescent="0.35">
      <c r="K28127" s="293"/>
      <c r="M28127" s="290"/>
    </row>
    <row r="28128" spans="11:13" x14ac:dyDescent="0.35">
      <c r="K28128" s="293"/>
      <c r="M28128" s="290"/>
    </row>
    <row r="28129" spans="11:13" x14ac:dyDescent="0.35">
      <c r="K28129" s="293"/>
      <c r="M28129" s="290"/>
    </row>
    <row r="28130" spans="11:13" x14ac:dyDescent="0.35">
      <c r="K28130" s="293"/>
      <c r="M28130" s="290"/>
    </row>
    <row r="28131" spans="11:13" x14ac:dyDescent="0.35">
      <c r="K28131" s="293"/>
      <c r="M28131" s="290"/>
    </row>
    <row r="28132" spans="11:13" x14ac:dyDescent="0.35">
      <c r="K28132" s="293"/>
      <c r="M28132" s="290"/>
    </row>
    <row r="28133" spans="11:13" x14ac:dyDescent="0.35">
      <c r="K28133" s="293"/>
      <c r="M28133" s="290"/>
    </row>
    <row r="28134" spans="11:13" x14ac:dyDescent="0.35">
      <c r="K28134" s="293"/>
      <c r="M28134" s="290"/>
    </row>
    <row r="28135" spans="11:13" x14ac:dyDescent="0.35">
      <c r="K28135" s="293"/>
      <c r="M28135" s="290"/>
    </row>
    <row r="28136" spans="11:13" x14ac:dyDescent="0.35">
      <c r="K28136" s="293"/>
      <c r="M28136" s="290"/>
    </row>
    <row r="28137" spans="11:13" x14ac:dyDescent="0.35">
      <c r="K28137" s="293"/>
      <c r="M28137" s="290"/>
    </row>
    <row r="28138" spans="11:13" x14ac:dyDescent="0.35">
      <c r="K28138" s="293"/>
      <c r="M28138" s="290"/>
    </row>
    <row r="28139" spans="11:13" x14ac:dyDescent="0.35">
      <c r="K28139" s="293"/>
      <c r="M28139" s="290"/>
    </row>
    <row r="28140" spans="11:13" x14ac:dyDescent="0.35">
      <c r="K28140" s="293"/>
      <c r="M28140" s="290"/>
    </row>
    <row r="28141" spans="11:13" x14ac:dyDescent="0.35">
      <c r="K28141" s="293"/>
      <c r="M28141" s="290"/>
    </row>
    <row r="28142" spans="11:13" x14ac:dyDescent="0.35">
      <c r="K28142" s="293"/>
      <c r="M28142" s="290"/>
    </row>
    <row r="28143" spans="11:13" x14ac:dyDescent="0.35">
      <c r="K28143" s="293"/>
      <c r="M28143" s="290"/>
    </row>
    <row r="28144" spans="11:13" x14ac:dyDescent="0.35">
      <c r="K28144" s="293"/>
      <c r="M28144" s="290"/>
    </row>
    <row r="28145" spans="11:13" x14ac:dyDescent="0.35">
      <c r="K28145" s="293"/>
      <c r="M28145" s="290"/>
    </row>
    <row r="28146" spans="11:13" x14ac:dyDescent="0.35">
      <c r="K28146" s="293"/>
      <c r="M28146" s="290"/>
    </row>
    <row r="28147" spans="11:13" x14ac:dyDescent="0.35">
      <c r="K28147" s="293"/>
      <c r="M28147" s="290"/>
    </row>
    <row r="28148" spans="11:13" x14ac:dyDescent="0.35">
      <c r="K28148" s="293"/>
      <c r="M28148" s="290"/>
    </row>
    <row r="28149" spans="11:13" x14ac:dyDescent="0.35">
      <c r="K28149" s="293"/>
      <c r="M28149" s="290"/>
    </row>
    <row r="28150" spans="11:13" x14ac:dyDescent="0.35">
      <c r="K28150" s="293"/>
      <c r="M28150" s="290"/>
    </row>
    <row r="28151" spans="11:13" x14ac:dyDescent="0.35">
      <c r="K28151" s="293"/>
      <c r="M28151" s="290"/>
    </row>
    <row r="28152" spans="11:13" x14ac:dyDescent="0.35">
      <c r="K28152" s="293"/>
      <c r="M28152" s="290"/>
    </row>
    <row r="28153" spans="11:13" x14ac:dyDescent="0.35">
      <c r="K28153" s="293"/>
      <c r="M28153" s="290"/>
    </row>
    <row r="28154" spans="11:13" x14ac:dyDescent="0.35">
      <c r="K28154" s="293"/>
      <c r="M28154" s="290"/>
    </row>
    <row r="28155" spans="11:13" x14ac:dyDescent="0.35">
      <c r="K28155" s="293"/>
      <c r="M28155" s="290"/>
    </row>
    <row r="28156" spans="11:13" x14ac:dyDescent="0.35">
      <c r="K28156" s="293"/>
      <c r="M28156" s="290"/>
    </row>
    <row r="28157" spans="11:13" x14ac:dyDescent="0.35">
      <c r="K28157" s="293"/>
      <c r="M28157" s="290"/>
    </row>
    <row r="28158" spans="11:13" x14ac:dyDescent="0.35">
      <c r="K28158" s="293"/>
      <c r="M28158" s="290"/>
    </row>
    <row r="28159" spans="11:13" x14ac:dyDescent="0.35">
      <c r="K28159" s="293"/>
      <c r="M28159" s="290"/>
    </row>
    <row r="28160" spans="11:13" x14ac:dyDescent="0.35">
      <c r="K28160" s="293"/>
      <c r="M28160" s="290"/>
    </row>
    <row r="28161" spans="11:13" x14ac:dyDescent="0.35">
      <c r="K28161" s="293"/>
      <c r="M28161" s="290"/>
    </row>
    <row r="28162" spans="11:13" x14ac:dyDescent="0.35">
      <c r="K28162" s="293"/>
      <c r="M28162" s="290"/>
    </row>
    <row r="28163" spans="11:13" x14ac:dyDescent="0.35">
      <c r="K28163" s="293"/>
      <c r="M28163" s="290"/>
    </row>
    <row r="28164" spans="11:13" x14ac:dyDescent="0.35">
      <c r="K28164" s="293"/>
      <c r="M28164" s="290"/>
    </row>
    <row r="28165" spans="11:13" x14ac:dyDescent="0.35">
      <c r="K28165" s="293"/>
      <c r="M28165" s="290"/>
    </row>
    <row r="28166" spans="11:13" x14ac:dyDescent="0.35">
      <c r="K28166" s="293"/>
      <c r="M28166" s="290"/>
    </row>
    <row r="28167" spans="11:13" x14ac:dyDescent="0.35">
      <c r="K28167" s="293"/>
      <c r="M28167" s="290"/>
    </row>
    <row r="28168" spans="11:13" x14ac:dyDescent="0.35">
      <c r="K28168" s="293"/>
      <c r="M28168" s="290"/>
    </row>
    <row r="28169" spans="11:13" x14ac:dyDescent="0.35">
      <c r="K28169" s="293"/>
      <c r="M28169" s="290"/>
    </row>
    <row r="28170" spans="11:13" x14ac:dyDescent="0.35">
      <c r="K28170" s="293"/>
      <c r="M28170" s="290"/>
    </row>
    <row r="28171" spans="11:13" x14ac:dyDescent="0.35">
      <c r="K28171" s="293"/>
      <c r="M28171" s="290"/>
    </row>
    <row r="28172" spans="11:13" x14ac:dyDescent="0.35">
      <c r="K28172" s="293"/>
      <c r="M28172" s="290"/>
    </row>
    <row r="28173" spans="11:13" x14ac:dyDescent="0.35">
      <c r="K28173" s="293"/>
      <c r="M28173" s="290"/>
    </row>
    <row r="28174" spans="11:13" x14ac:dyDescent="0.35">
      <c r="K28174" s="293"/>
      <c r="M28174" s="290"/>
    </row>
    <row r="28175" spans="11:13" x14ac:dyDescent="0.35">
      <c r="K28175" s="293"/>
      <c r="M28175" s="290"/>
    </row>
    <row r="28176" spans="11:13" x14ac:dyDescent="0.35">
      <c r="K28176" s="293"/>
      <c r="M28176" s="290"/>
    </row>
    <row r="28177" spans="11:13" x14ac:dyDescent="0.35">
      <c r="K28177" s="293"/>
      <c r="M28177" s="290"/>
    </row>
    <row r="28178" spans="11:13" x14ac:dyDescent="0.35">
      <c r="K28178" s="293"/>
      <c r="M28178" s="290"/>
    </row>
    <row r="28179" spans="11:13" x14ac:dyDescent="0.35">
      <c r="K28179" s="293"/>
      <c r="M28179" s="290"/>
    </row>
    <row r="28180" spans="11:13" x14ac:dyDescent="0.35">
      <c r="K28180" s="293"/>
      <c r="M28180" s="290"/>
    </row>
    <row r="28181" spans="11:13" x14ac:dyDescent="0.35">
      <c r="K28181" s="293"/>
      <c r="M28181" s="290"/>
    </row>
    <row r="28182" spans="11:13" x14ac:dyDescent="0.35">
      <c r="K28182" s="293"/>
      <c r="M28182" s="290"/>
    </row>
    <row r="28183" spans="11:13" x14ac:dyDescent="0.35">
      <c r="K28183" s="293"/>
      <c r="M28183" s="290"/>
    </row>
    <row r="28184" spans="11:13" x14ac:dyDescent="0.35">
      <c r="K28184" s="293"/>
      <c r="M28184" s="290"/>
    </row>
    <row r="28185" spans="11:13" x14ac:dyDescent="0.35">
      <c r="K28185" s="293"/>
      <c r="M28185" s="290"/>
    </row>
    <row r="28186" spans="11:13" x14ac:dyDescent="0.35">
      <c r="K28186" s="293"/>
      <c r="M28186" s="290"/>
    </row>
    <row r="28187" spans="11:13" x14ac:dyDescent="0.35">
      <c r="K28187" s="293"/>
      <c r="M28187" s="290"/>
    </row>
    <row r="28188" spans="11:13" x14ac:dyDescent="0.35">
      <c r="K28188" s="293"/>
      <c r="M28188" s="290"/>
    </row>
    <row r="28189" spans="11:13" x14ac:dyDescent="0.35">
      <c r="K28189" s="293"/>
      <c r="M28189" s="290"/>
    </row>
    <row r="28190" spans="11:13" x14ac:dyDescent="0.35">
      <c r="K28190" s="293"/>
      <c r="M28190" s="290"/>
    </row>
    <row r="28191" spans="11:13" x14ac:dyDescent="0.35">
      <c r="K28191" s="293"/>
      <c r="M28191" s="290"/>
    </row>
    <row r="28192" spans="11:13" x14ac:dyDescent="0.35">
      <c r="K28192" s="293"/>
      <c r="M28192" s="290"/>
    </row>
    <row r="28193" spans="11:13" x14ac:dyDescent="0.35">
      <c r="K28193" s="293"/>
      <c r="M28193" s="290"/>
    </row>
    <row r="28194" spans="11:13" x14ac:dyDescent="0.35">
      <c r="K28194" s="293"/>
      <c r="M28194" s="290"/>
    </row>
    <row r="28195" spans="11:13" x14ac:dyDescent="0.35">
      <c r="K28195" s="293"/>
      <c r="M28195" s="290"/>
    </row>
    <row r="28196" spans="11:13" x14ac:dyDescent="0.35">
      <c r="K28196" s="293"/>
      <c r="M28196" s="290"/>
    </row>
    <row r="28197" spans="11:13" x14ac:dyDescent="0.35">
      <c r="K28197" s="293"/>
      <c r="M28197" s="290"/>
    </row>
    <row r="28198" spans="11:13" x14ac:dyDescent="0.35">
      <c r="K28198" s="293"/>
      <c r="M28198" s="290"/>
    </row>
    <row r="28199" spans="11:13" x14ac:dyDescent="0.35">
      <c r="K28199" s="293"/>
      <c r="M28199" s="290"/>
    </row>
    <row r="28200" spans="11:13" x14ac:dyDescent="0.35">
      <c r="K28200" s="293"/>
      <c r="M28200" s="290"/>
    </row>
    <row r="28201" spans="11:13" x14ac:dyDescent="0.35">
      <c r="K28201" s="293"/>
      <c r="M28201" s="290"/>
    </row>
    <row r="28202" spans="11:13" x14ac:dyDescent="0.35">
      <c r="K28202" s="293"/>
      <c r="M28202" s="290"/>
    </row>
    <row r="28203" spans="11:13" x14ac:dyDescent="0.35">
      <c r="K28203" s="293"/>
      <c r="M28203" s="290"/>
    </row>
    <row r="28204" spans="11:13" x14ac:dyDescent="0.35">
      <c r="K28204" s="293"/>
      <c r="M28204" s="290"/>
    </row>
    <row r="28205" spans="11:13" x14ac:dyDescent="0.35">
      <c r="K28205" s="293"/>
      <c r="M28205" s="290"/>
    </row>
    <row r="28206" spans="11:13" x14ac:dyDescent="0.35">
      <c r="K28206" s="293"/>
      <c r="M28206" s="290"/>
    </row>
    <row r="28207" spans="11:13" x14ac:dyDescent="0.35">
      <c r="K28207" s="293"/>
      <c r="M28207" s="290"/>
    </row>
    <row r="28208" spans="11:13" x14ac:dyDescent="0.35">
      <c r="K28208" s="293"/>
      <c r="M28208" s="290"/>
    </row>
    <row r="28209" spans="11:13" x14ac:dyDescent="0.35">
      <c r="K28209" s="293"/>
      <c r="M28209" s="290"/>
    </row>
    <row r="28210" spans="11:13" x14ac:dyDescent="0.35">
      <c r="K28210" s="293"/>
      <c r="M28210" s="290"/>
    </row>
    <row r="28211" spans="11:13" x14ac:dyDescent="0.35">
      <c r="K28211" s="293"/>
      <c r="M28211" s="290"/>
    </row>
    <row r="28212" spans="11:13" x14ac:dyDescent="0.35">
      <c r="K28212" s="293"/>
      <c r="M28212" s="290"/>
    </row>
    <row r="28213" spans="11:13" x14ac:dyDescent="0.35">
      <c r="K28213" s="293"/>
      <c r="M28213" s="290"/>
    </row>
    <row r="28214" spans="11:13" x14ac:dyDescent="0.35">
      <c r="K28214" s="293"/>
      <c r="M28214" s="290"/>
    </row>
    <row r="28215" spans="11:13" x14ac:dyDescent="0.35">
      <c r="K28215" s="293"/>
      <c r="M28215" s="290"/>
    </row>
    <row r="28216" spans="11:13" x14ac:dyDescent="0.35">
      <c r="K28216" s="293"/>
      <c r="M28216" s="290"/>
    </row>
    <row r="28217" spans="11:13" x14ac:dyDescent="0.35">
      <c r="K28217" s="293"/>
      <c r="M28217" s="290"/>
    </row>
    <row r="28218" spans="11:13" x14ac:dyDescent="0.35">
      <c r="K28218" s="293"/>
      <c r="M28218" s="290"/>
    </row>
    <row r="28219" spans="11:13" x14ac:dyDescent="0.35">
      <c r="K28219" s="293"/>
      <c r="M28219" s="290"/>
    </row>
    <row r="28220" spans="11:13" x14ac:dyDescent="0.35">
      <c r="K28220" s="293"/>
      <c r="M28220" s="290"/>
    </row>
    <row r="28221" spans="11:13" x14ac:dyDescent="0.35">
      <c r="K28221" s="293"/>
      <c r="M28221" s="290"/>
    </row>
    <row r="28222" spans="11:13" x14ac:dyDescent="0.35">
      <c r="K28222" s="293"/>
      <c r="M28222" s="290"/>
    </row>
    <row r="28223" spans="11:13" x14ac:dyDescent="0.35">
      <c r="K28223" s="293"/>
      <c r="M28223" s="290"/>
    </row>
    <row r="28224" spans="11:13" x14ac:dyDescent="0.35">
      <c r="K28224" s="293"/>
      <c r="M28224" s="290"/>
    </row>
    <row r="28225" spans="11:13" x14ac:dyDescent="0.35">
      <c r="K28225" s="293"/>
      <c r="M28225" s="290"/>
    </row>
    <row r="28226" spans="11:13" x14ac:dyDescent="0.35">
      <c r="K28226" s="293"/>
      <c r="M28226" s="290"/>
    </row>
    <row r="28227" spans="11:13" x14ac:dyDescent="0.35">
      <c r="K28227" s="293"/>
      <c r="M28227" s="290"/>
    </row>
    <row r="28228" spans="11:13" x14ac:dyDescent="0.35">
      <c r="K28228" s="293"/>
      <c r="M28228" s="290"/>
    </row>
    <row r="28229" spans="11:13" x14ac:dyDescent="0.35">
      <c r="K28229" s="293"/>
      <c r="M28229" s="290"/>
    </row>
    <row r="28230" spans="11:13" x14ac:dyDescent="0.35">
      <c r="K28230" s="293"/>
      <c r="M28230" s="290"/>
    </row>
    <row r="28231" spans="11:13" x14ac:dyDescent="0.35">
      <c r="K28231" s="293"/>
      <c r="M28231" s="290"/>
    </row>
    <row r="28232" spans="11:13" x14ac:dyDescent="0.35">
      <c r="K28232" s="293"/>
      <c r="M28232" s="290"/>
    </row>
    <row r="28233" spans="11:13" x14ac:dyDescent="0.35">
      <c r="K28233" s="293"/>
      <c r="M28233" s="290"/>
    </row>
    <row r="28234" spans="11:13" x14ac:dyDescent="0.35">
      <c r="K28234" s="293"/>
      <c r="M28234" s="290"/>
    </row>
    <row r="28235" spans="11:13" x14ac:dyDescent="0.35">
      <c r="K28235" s="293"/>
      <c r="M28235" s="290"/>
    </row>
    <row r="28236" spans="11:13" x14ac:dyDescent="0.35">
      <c r="K28236" s="293"/>
      <c r="M28236" s="290"/>
    </row>
    <row r="28237" spans="11:13" x14ac:dyDescent="0.35">
      <c r="K28237" s="293"/>
      <c r="M28237" s="290"/>
    </row>
    <row r="28238" spans="11:13" x14ac:dyDescent="0.35">
      <c r="K28238" s="293"/>
      <c r="M28238" s="290"/>
    </row>
    <row r="28239" spans="11:13" x14ac:dyDescent="0.35">
      <c r="K28239" s="293"/>
      <c r="M28239" s="290"/>
    </row>
    <row r="28240" spans="11:13" x14ac:dyDescent="0.35">
      <c r="K28240" s="293"/>
      <c r="M28240" s="290"/>
    </row>
    <row r="28241" spans="11:13" x14ac:dyDescent="0.35">
      <c r="K28241" s="293"/>
      <c r="M28241" s="290"/>
    </row>
    <row r="28242" spans="11:13" x14ac:dyDescent="0.35">
      <c r="K28242" s="293"/>
      <c r="M28242" s="290"/>
    </row>
    <row r="28243" spans="11:13" x14ac:dyDescent="0.35">
      <c r="K28243" s="293"/>
      <c r="M28243" s="290"/>
    </row>
    <row r="28244" spans="11:13" x14ac:dyDescent="0.35">
      <c r="K28244" s="293"/>
      <c r="M28244" s="290"/>
    </row>
    <row r="28245" spans="11:13" x14ac:dyDescent="0.35">
      <c r="K28245" s="293"/>
      <c r="M28245" s="290"/>
    </row>
    <row r="28246" spans="11:13" x14ac:dyDescent="0.35">
      <c r="K28246" s="293"/>
      <c r="M28246" s="290"/>
    </row>
    <row r="28247" spans="11:13" x14ac:dyDescent="0.35">
      <c r="K28247" s="293"/>
      <c r="M28247" s="290"/>
    </row>
    <row r="28248" spans="11:13" x14ac:dyDescent="0.35">
      <c r="K28248" s="293"/>
      <c r="M28248" s="290"/>
    </row>
    <row r="28249" spans="11:13" x14ac:dyDescent="0.35">
      <c r="K28249" s="293"/>
      <c r="M28249" s="290"/>
    </row>
    <row r="28250" spans="11:13" x14ac:dyDescent="0.35">
      <c r="K28250" s="293"/>
      <c r="M28250" s="290"/>
    </row>
    <row r="28251" spans="11:13" x14ac:dyDescent="0.35">
      <c r="K28251" s="293"/>
      <c r="M28251" s="290"/>
    </row>
    <row r="28252" spans="11:13" x14ac:dyDescent="0.35">
      <c r="K28252" s="293"/>
      <c r="M28252" s="290"/>
    </row>
    <row r="28253" spans="11:13" x14ac:dyDescent="0.35">
      <c r="K28253" s="293"/>
      <c r="M28253" s="290"/>
    </row>
    <row r="28254" spans="11:13" x14ac:dyDescent="0.35">
      <c r="K28254" s="293"/>
      <c r="M28254" s="290"/>
    </row>
    <row r="28255" spans="11:13" x14ac:dyDescent="0.35">
      <c r="K28255" s="293"/>
      <c r="M28255" s="290"/>
    </row>
    <row r="28256" spans="11:13" x14ac:dyDescent="0.35">
      <c r="K28256" s="293"/>
      <c r="M28256" s="290"/>
    </row>
    <row r="28257" spans="11:13" x14ac:dyDescent="0.35">
      <c r="K28257" s="293"/>
      <c r="M28257" s="290"/>
    </row>
    <row r="28258" spans="11:13" x14ac:dyDescent="0.35">
      <c r="K28258" s="293"/>
      <c r="M28258" s="290"/>
    </row>
    <row r="28259" spans="11:13" x14ac:dyDescent="0.35">
      <c r="K28259" s="293"/>
      <c r="M28259" s="290"/>
    </row>
    <row r="28260" spans="11:13" x14ac:dyDescent="0.35">
      <c r="K28260" s="293"/>
      <c r="M28260" s="290"/>
    </row>
    <row r="28261" spans="11:13" x14ac:dyDescent="0.35">
      <c r="K28261" s="293"/>
      <c r="M28261" s="290"/>
    </row>
    <row r="28262" spans="11:13" x14ac:dyDescent="0.35">
      <c r="K28262" s="293"/>
      <c r="M28262" s="290"/>
    </row>
    <row r="28263" spans="11:13" x14ac:dyDescent="0.35">
      <c r="K28263" s="293"/>
      <c r="M28263" s="290"/>
    </row>
    <row r="28264" spans="11:13" x14ac:dyDescent="0.35">
      <c r="K28264" s="293"/>
      <c r="M28264" s="290"/>
    </row>
    <row r="28265" spans="11:13" x14ac:dyDescent="0.35">
      <c r="K28265" s="293"/>
      <c r="M28265" s="290"/>
    </row>
    <row r="28266" spans="11:13" x14ac:dyDescent="0.35">
      <c r="K28266" s="293"/>
      <c r="M28266" s="290"/>
    </row>
    <row r="28267" spans="11:13" x14ac:dyDescent="0.35">
      <c r="K28267" s="293"/>
      <c r="M28267" s="290"/>
    </row>
    <row r="28268" spans="11:13" x14ac:dyDescent="0.35">
      <c r="K28268" s="293"/>
      <c r="M28268" s="290"/>
    </row>
    <row r="28269" spans="11:13" x14ac:dyDescent="0.35">
      <c r="K28269" s="293"/>
      <c r="M28269" s="290"/>
    </row>
    <row r="28270" spans="11:13" x14ac:dyDescent="0.35">
      <c r="K28270" s="293"/>
      <c r="M28270" s="290"/>
    </row>
    <row r="28271" spans="11:13" x14ac:dyDescent="0.35">
      <c r="K28271" s="293"/>
      <c r="M28271" s="290"/>
    </row>
    <row r="28272" spans="11:13" x14ac:dyDescent="0.35">
      <c r="K28272" s="293"/>
      <c r="M28272" s="290"/>
    </row>
    <row r="28273" spans="11:13" x14ac:dyDescent="0.35">
      <c r="K28273" s="293"/>
      <c r="M28273" s="290"/>
    </row>
    <row r="28274" spans="11:13" x14ac:dyDescent="0.35">
      <c r="K28274" s="293"/>
      <c r="M28274" s="290"/>
    </row>
    <row r="28275" spans="11:13" x14ac:dyDescent="0.35">
      <c r="K28275" s="293"/>
      <c r="M28275" s="290"/>
    </row>
    <row r="28276" spans="11:13" x14ac:dyDescent="0.35">
      <c r="K28276" s="293"/>
      <c r="M28276" s="290"/>
    </row>
    <row r="28277" spans="11:13" x14ac:dyDescent="0.35">
      <c r="K28277" s="293"/>
      <c r="M28277" s="290"/>
    </row>
    <row r="28278" spans="11:13" x14ac:dyDescent="0.35">
      <c r="K28278" s="293"/>
      <c r="M28278" s="290"/>
    </row>
    <row r="28279" spans="11:13" x14ac:dyDescent="0.35">
      <c r="K28279" s="293"/>
      <c r="M28279" s="290"/>
    </row>
    <row r="28280" spans="11:13" x14ac:dyDescent="0.35">
      <c r="K28280" s="293"/>
      <c r="M28280" s="290"/>
    </row>
    <row r="28281" spans="11:13" x14ac:dyDescent="0.35">
      <c r="K28281" s="293"/>
      <c r="M28281" s="290"/>
    </row>
    <row r="28282" spans="11:13" x14ac:dyDescent="0.35">
      <c r="K28282" s="293"/>
      <c r="M28282" s="290"/>
    </row>
    <row r="28283" spans="11:13" x14ac:dyDescent="0.35">
      <c r="K28283" s="293"/>
      <c r="M28283" s="290"/>
    </row>
    <row r="28284" spans="11:13" x14ac:dyDescent="0.35">
      <c r="K28284" s="293"/>
      <c r="M28284" s="290"/>
    </row>
    <row r="28285" spans="11:13" x14ac:dyDescent="0.35">
      <c r="K28285" s="293"/>
      <c r="M28285" s="290"/>
    </row>
    <row r="28286" spans="11:13" x14ac:dyDescent="0.35">
      <c r="K28286" s="293"/>
      <c r="M28286" s="290"/>
    </row>
    <row r="28287" spans="11:13" x14ac:dyDescent="0.35">
      <c r="K28287" s="293"/>
      <c r="M28287" s="290"/>
    </row>
    <row r="28288" spans="11:13" x14ac:dyDescent="0.35">
      <c r="K28288" s="293"/>
      <c r="M28288" s="290"/>
    </row>
    <row r="28289" spans="11:13" x14ac:dyDescent="0.35">
      <c r="K28289" s="293"/>
      <c r="M28289" s="290"/>
    </row>
    <row r="28290" spans="11:13" x14ac:dyDescent="0.35">
      <c r="K28290" s="293"/>
      <c r="M28290" s="290"/>
    </row>
    <row r="28291" spans="11:13" x14ac:dyDescent="0.35">
      <c r="K28291" s="293"/>
      <c r="M28291" s="290"/>
    </row>
    <row r="28292" spans="11:13" x14ac:dyDescent="0.35">
      <c r="K28292" s="293"/>
      <c r="M28292" s="290"/>
    </row>
    <row r="28293" spans="11:13" x14ac:dyDescent="0.35">
      <c r="K28293" s="293"/>
      <c r="M28293" s="290"/>
    </row>
    <row r="28294" spans="11:13" x14ac:dyDescent="0.35">
      <c r="K28294" s="293"/>
      <c r="M28294" s="290"/>
    </row>
    <row r="28295" spans="11:13" x14ac:dyDescent="0.35">
      <c r="K28295" s="293"/>
      <c r="M28295" s="290"/>
    </row>
    <row r="28296" spans="11:13" x14ac:dyDescent="0.35">
      <c r="K28296" s="293"/>
      <c r="M28296" s="290"/>
    </row>
    <row r="28297" spans="11:13" x14ac:dyDescent="0.35">
      <c r="K28297" s="293"/>
      <c r="M28297" s="290"/>
    </row>
    <row r="28298" spans="11:13" x14ac:dyDescent="0.35">
      <c r="K28298" s="293"/>
      <c r="M28298" s="290"/>
    </row>
    <row r="28299" spans="11:13" x14ac:dyDescent="0.35">
      <c r="K28299" s="293"/>
      <c r="M28299" s="290"/>
    </row>
    <row r="28300" spans="11:13" x14ac:dyDescent="0.35">
      <c r="K28300" s="293"/>
      <c r="M28300" s="290"/>
    </row>
    <row r="28301" spans="11:13" x14ac:dyDescent="0.35">
      <c r="K28301" s="293"/>
      <c r="M28301" s="290"/>
    </row>
    <row r="28302" spans="11:13" x14ac:dyDescent="0.35">
      <c r="K28302" s="293"/>
      <c r="M28302" s="290"/>
    </row>
    <row r="28303" spans="11:13" x14ac:dyDescent="0.35">
      <c r="K28303" s="293"/>
      <c r="M28303" s="290"/>
    </row>
    <row r="28304" spans="11:13" x14ac:dyDescent="0.35">
      <c r="K28304" s="293"/>
      <c r="M28304" s="290"/>
    </row>
    <row r="28305" spans="11:13" x14ac:dyDescent="0.35">
      <c r="K28305" s="293"/>
      <c r="M28305" s="290"/>
    </row>
    <row r="28306" spans="11:13" x14ac:dyDescent="0.35">
      <c r="K28306" s="293"/>
      <c r="M28306" s="290"/>
    </row>
    <row r="28307" spans="11:13" x14ac:dyDescent="0.35">
      <c r="K28307" s="293"/>
      <c r="M28307" s="290"/>
    </row>
    <row r="28308" spans="11:13" x14ac:dyDescent="0.35">
      <c r="K28308" s="293"/>
      <c r="M28308" s="290"/>
    </row>
    <row r="28309" spans="11:13" x14ac:dyDescent="0.35">
      <c r="K28309" s="293"/>
      <c r="M28309" s="290"/>
    </row>
    <row r="28310" spans="11:13" x14ac:dyDescent="0.35">
      <c r="K28310" s="293"/>
      <c r="M28310" s="290"/>
    </row>
    <row r="28311" spans="11:13" x14ac:dyDescent="0.35">
      <c r="K28311" s="293"/>
      <c r="M28311" s="290"/>
    </row>
    <row r="28312" spans="11:13" x14ac:dyDescent="0.35">
      <c r="K28312" s="293"/>
      <c r="M28312" s="290"/>
    </row>
    <row r="28313" spans="11:13" x14ac:dyDescent="0.35">
      <c r="K28313" s="293"/>
      <c r="M28313" s="290"/>
    </row>
    <row r="28314" spans="11:13" x14ac:dyDescent="0.35">
      <c r="K28314" s="293"/>
      <c r="M28314" s="290"/>
    </row>
    <row r="28315" spans="11:13" x14ac:dyDescent="0.35">
      <c r="K28315" s="293"/>
      <c r="M28315" s="290"/>
    </row>
    <row r="28316" spans="11:13" x14ac:dyDescent="0.35">
      <c r="K28316" s="293"/>
      <c r="M28316" s="290"/>
    </row>
    <row r="28317" spans="11:13" x14ac:dyDescent="0.35">
      <c r="K28317" s="293"/>
      <c r="M28317" s="290"/>
    </row>
    <row r="28318" spans="11:13" x14ac:dyDescent="0.35">
      <c r="K28318" s="293"/>
      <c r="M28318" s="290"/>
    </row>
    <row r="28319" spans="11:13" x14ac:dyDescent="0.35">
      <c r="K28319" s="293"/>
      <c r="M28319" s="290"/>
    </row>
    <row r="28320" spans="11:13" x14ac:dyDescent="0.35">
      <c r="K28320" s="293"/>
      <c r="M28320" s="290"/>
    </row>
    <row r="28321" spans="11:13" x14ac:dyDescent="0.35">
      <c r="K28321" s="293"/>
      <c r="M28321" s="290"/>
    </row>
    <row r="28322" spans="11:13" x14ac:dyDescent="0.35">
      <c r="K28322" s="293"/>
      <c r="M28322" s="290"/>
    </row>
    <row r="28323" spans="11:13" x14ac:dyDescent="0.35">
      <c r="K28323" s="293"/>
      <c r="M28323" s="290"/>
    </row>
    <row r="28324" spans="11:13" x14ac:dyDescent="0.35">
      <c r="K28324" s="293"/>
      <c r="M28324" s="290"/>
    </row>
    <row r="28325" spans="11:13" x14ac:dyDescent="0.35">
      <c r="K28325" s="293"/>
      <c r="M28325" s="290"/>
    </row>
    <row r="28326" spans="11:13" x14ac:dyDescent="0.35">
      <c r="K28326" s="293"/>
      <c r="M28326" s="290"/>
    </row>
    <row r="28327" spans="11:13" x14ac:dyDescent="0.35">
      <c r="K28327" s="293"/>
      <c r="M28327" s="290"/>
    </row>
    <row r="28328" spans="11:13" x14ac:dyDescent="0.35">
      <c r="K28328" s="293"/>
      <c r="M28328" s="290"/>
    </row>
    <row r="28329" spans="11:13" x14ac:dyDescent="0.35">
      <c r="K28329" s="293"/>
      <c r="M28329" s="290"/>
    </row>
    <row r="28330" spans="11:13" x14ac:dyDescent="0.35">
      <c r="K28330" s="293"/>
      <c r="M28330" s="290"/>
    </row>
    <row r="28331" spans="11:13" x14ac:dyDescent="0.35">
      <c r="K28331" s="293"/>
      <c r="M28331" s="290"/>
    </row>
    <row r="28332" spans="11:13" x14ac:dyDescent="0.35">
      <c r="K28332" s="293"/>
      <c r="M28332" s="290"/>
    </row>
    <row r="28333" spans="11:13" x14ac:dyDescent="0.35">
      <c r="K28333" s="293"/>
      <c r="M28333" s="290"/>
    </row>
    <row r="28334" spans="11:13" x14ac:dyDescent="0.35">
      <c r="K28334" s="293"/>
      <c r="M28334" s="290"/>
    </row>
    <row r="28335" spans="11:13" x14ac:dyDescent="0.35">
      <c r="K28335" s="293"/>
      <c r="M28335" s="290"/>
    </row>
    <row r="28336" spans="11:13" x14ac:dyDescent="0.35">
      <c r="K28336" s="293"/>
      <c r="M28336" s="290"/>
    </row>
    <row r="28337" spans="11:13" x14ac:dyDescent="0.35">
      <c r="K28337" s="293"/>
      <c r="M28337" s="290"/>
    </row>
    <row r="28338" spans="11:13" x14ac:dyDescent="0.35">
      <c r="K28338" s="293"/>
      <c r="M28338" s="290"/>
    </row>
    <row r="28339" spans="11:13" x14ac:dyDescent="0.35">
      <c r="K28339" s="293"/>
      <c r="M28339" s="290"/>
    </row>
    <row r="28340" spans="11:13" x14ac:dyDescent="0.35">
      <c r="K28340" s="293"/>
      <c r="M28340" s="290"/>
    </row>
    <row r="28341" spans="11:13" x14ac:dyDescent="0.35">
      <c r="K28341" s="293"/>
      <c r="M28341" s="290"/>
    </row>
    <row r="28342" spans="11:13" x14ac:dyDescent="0.35">
      <c r="K28342" s="293"/>
      <c r="M28342" s="290"/>
    </row>
    <row r="28343" spans="11:13" x14ac:dyDescent="0.35">
      <c r="K28343" s="293"/>
      <c r="M28343" s="290"/>
    </row>
    <row r="28344" spans="11:13" x14ac:dyDescent="0.35">
      <c r="K28344" s="293"/>
      <c r="M28344" s="290"/>
    </row>
    <row r="28345" spans="11:13" x14ac:dyDescent="0.35">
      <c r="K28345" s="293"/>
      <c r="M28345" s="290"/>
    </row>
    <row r="28346" spans="11:13" x14ac:dyDescent="0.35">
      <c r="K28346" s="293"/>
      <c r="M28346" s="290"/>
    </row>
    <row r="28347" spans="11:13" x14ac:dyDescent="0.35">
      <c r="K28347" s="293"/>
      <c r="M28347" s="290"/>
    </row>
    <row r="28348" spans="11:13" x14ac:dyDescent="0.35">
      <c r="K28348" s="293"/>
      <c r="M28348" s="290"/>
    </row>
    <row r="28349" spans="11:13" x14ac:dyDescent="0.35">
      <c r="K28349" s="293"/>
      <c r="M28349" s="290"/>
    </row>
    <row r="28350" spans="11:13" x14ac:dyDescent="0.35">
      <c r="K28350" s="293"/>
      <c r="M28350" s="290"/>
    </row>
    <row r="28351" spans="11:13" x14ac:dyDescent="0.35">
      <c r="K28351" s="293"/>
      <c r="M28351" s="290"/>
    </row>
    <row r="28352" spans="11:13" x14ac:dyDescent="0.35">
      <c r="K28352" s="293"/>
      <c r="M28352" s="290"/>
    </row>
    <row r="28353" spans="11:13" x14ac:dyDescent="0.35">
      <c r="K28353" s="293"/>
      <c r="M28353" s="290"/>
    </row>
    <row r="28354" spans="11:13" x14ac:dyDescent="0.35">
      <c r="K28354" s="293"/>
      <c r="M28354" s="290"/>
    </row>
    <row r="28355" spans="11:13" x14ac:dyDescent="0.35">
      <c r="K28355" s="293"/>
      <c r="M28355" s="290"/>
    </row>
    <row r="28356" spans="11:13" x14ac:dyDescent="0.35">
      <c r="K28356" s="293"/>
      <c r="M28356" s="290"/>
    </row>
    <row r="28357" spans="11:13" x14ac:dyDescent="0.35">
      <c r="K28357" s="293"/>
      <c r="M28357" s="290"/>
    </row>
    <row r="28358" spans="11:13" x14ac:dyDescent="0.35">
      <c r="K28358" s="293"/>
      <c r="M28358" s="290"/>
    </row>
    <row r="28359" spans="11:13" x14ac:dyDescent="0.35">
      <c r="K28359" s="293"/>
      <c r="M28359" s="290"/>
    </row>
    <row r="28360" spans="11:13" x14ac:dyDescent="0.35">
      <c r="K28360" s="293"/>
      <c r="M28360" s="290"/>
    </row>
    <row r="28361" spans="11:13" x14ac:dyDescent="0.35">
      <c r="K28361" s="293"/>
      <c r="M28361" s="290"/>
    </row>
    <row r="28362" spans="11:13" x14ac:dyDescent="0.35">
      <c r="K28362" s="293"/>
      <c r="M28362" s="290"/>
    </row>
    <row r="28363" spans="11:13" x14ac:dyDescent="0.35">
      <c r="K28363" s="293"/>
      <c r="M28363" s="290"/>
    </row>
    <row r="28364" spans="11:13" x14ac:dyDescent="0.35">
      <c r="K28364" s="293"/>
      <c r="M28364" s="290"/>
    </row>
    <row r="28365" spans="11:13" x14ac:dyDescent="0.35">
      <c r="K28365" s="293"/>
      <c r="M28365" s="290"/>
    </row>
    <row r="28366" spans="11:13" x14ac:dyDescent="0.35">
      <c r="K28366" s="293"/>
      <c r="M28366" s="290"/>
    </row>
    <row r="28367" spans="11:13" x14ac:dyDescent="0.35">
      <c r="K28367" s="293"/>
      <c r="M28367" s="290"/>
    </row>
    <row r="28368" spans="11:13" x14ac:dyDescent="0.35">
      <c r="K28368" s="293"/>
      <c r="M28368" s="290"/>
    </row>
    <row r="28369" spans="11:13" x14ac:dyDescent="0.35">
      <c r="K28369" s="293"/>
      <c r="M28369" s="290"/>
    </row>
    <row r="28370" spans="11:13" x14ac:dyDescent="0.35">
      <c r="K28370" s="293"/>
      <c r="M28370" s="290"/>
    </row>
    <row r="28371" spans="11:13" x14ac:dyDescent="0.35">
      <c r="K28371" s="293"/>
      <c r="M28371" s="290"/>
    </row>
    <row r="28372" spans="11:13" x14ac:dyDescent="0.35">
      <c r="K28372" s="293"/>
      <c r="M28372" s="290"/>
    </row>
    <row r="28373" spans="11:13" x14ac:dyDescent="0.35">
      <c r="K28373" s="293"/>
      <c r="M28373" s="290"/>
    </row>
    <row r="28374" spans="11:13" x14ac:dyDescent="0.35">
      <c r="K28374" s="293"/>
      <c r="M28374" s="290"/>
    </row>
    <row r="28375" spans="11:13" x14ac:dyDescent="0.35">
      <c r="K28375" s="293"/>
      <c r="M28375" s="290"/>
    </row>
    <row r="28376" spans="11:13" x14ac:dyDescent="0.35">
      <c r="K28376" s="293"/>
      <c r="M28376" s="290"/>
    </row>
    <row r="28377" spans="11:13" x14ac:dyDescent="0.35">
      <c r="K28377" s="293"/>
      <c r="M28377" s="290"/>
    </row>
    <row r="28378" spans="11:13" x14ac:dyDescent="0.35">
      <c r="K28378" s="293"/>
      <c r="M28378" s="290"/>
    </row>
    <row r="28379" spans="11:13" x14ac:dyDescent="0.35">
      <c r="K28379" s="293"/>
      <c r="M28379" s="290"/>
    </row>
    <row r="28380" spans="11:13" x14ac:dyDescent="0.35">
      <c r="K28380" s="293"/>
      <c r="M28380" s="290"/>
    </row>
    <row r="28381" spans="11:13" x14ac:dyDescent="0.35">
      <c r="K28381" s="293"/>
      <c r="M28381" s="290"/>
    </row>
    <row r="28382" spans="11:13" x14ac:dyDescent="0.35">
      <c r="K28382" s="293"/>
      <c r="M28382" s="290"/>
    </row>
    <row r="28383" spans="11:13" x14ac:dyDescent="0.35">
      <c r="K28383" s="293"/>
      <c r="M28383" s="290"/>
    </row>
    <row r="28384" spans="11:13" x14ac:dyDescent="0.35">
      <c r="K28384" s="293"/>
      <c r="M28384" s="290"/>
    </row>
    <row r="28385" spans="11:13" x14ac:dyDescent="0.35">
      <c r="K28385" s="293"/>
      <c r="M28385" s="290"/>
    </row>
    <row r="28386" spans="11:13" x14ac:dyDescent="0.35">
      <c r="K28386" s="293"/>
      <c r="M28386" s="290"/>
    </row>
    <row r="28387" spans="11:13" x14ac:dyDescent="0.35">
      <c r="K28387" s="293"/>
      <c r="M28387" s="290"/>
    </row>
    <row r="28388" spans="11:13" x14ac:dyDescent="0.35">
      <c r="K28388" s="293"/>
      <c r="M28388" s="290"/>
    </row>
    <row r="28389" spans="11:13" x14ac:dyDescent="0.35">
      <c r="K28389" s="293"/>
      <c r="M28389" s="290"/>
    </row>
    <row r="28390" spans="11:13" x14ac:dyDescent="0.35">
      <c r="K28390" s="293"/>
      <c r="M28390" s="290"/>
    </row>
    <row r="28391" spans="11:13" x14ac:dyDescent="0.35">
      <c r="K28391" s="293"/>
      <c r="M28391" s="290"/>
    </row>
    <row r="28392" spans="11:13" x14ac:dyDescent="0.35">
      <c r="K28392" s="293"/>
      <c r="M28392" s="290"/>
    </row>
    <row r="28393" spans="11:13" x14ac:dyDescent="0.35">
      <c r="K28393" s="293"/>
      <c r="M28393" s="290"/>
    </row>
    <row r="28394" spans="11:13" x14ac:dyDescent="0.35">
      <c r="K28394" s="293"/>
      <c r="M28394" s="290"/>
    </row>
    <row r="28395" spans="11:13" x14ac:dyDescent="0.35">
      <c r="K28395" s="293"/>
      <c r="M28395" s="290"/>
    </row>
    <row r="28396" spans="11:13" x14ac:dyDescent="0.35">
      <c r="K28396" s="293"/>
      <c r="M28396" s="290"/>
    </row>
    <row r="28397" spans="11:13" x14ac:dyDescent="0.35">
      <c r="K28397" s="293"/>
      <c r="M28397" s="290"/>
    </row>
    <row r="28398" spans="11:13" x14ac:dyDescent="0.35">
      <c r="K28398" s="293"/>
      <c r="M28398" s="290"/>
    </row>
    <row r="28399" spans="11:13" x14ac:dyDescent="0.35">
      <c r="K28399" s="293"/>
      <c r="M28399" s="290"/>
    </row>
    <row r="28400" spans="11:13" x14ac:dyDescent="0.35">
      <c r="K28400" s="293"/>
      <c r="M28400" s="290"/>
    </row>
    <row r="28401" spans="11:13" x14ac:dyDescent="0.35">
      <c r="K28401" s="293"/>
      <c r="M28401" s="290"/>
    </row>
    <row r="28402" spans="11:13" x14ac:dyDescent="0.35">
      <c r="K28402" s="293"/>
      <c r="M28402" s="290"/>
    </row>
    <row r="28403" spans="11:13" x14ac:dyDescent="0.35">
      <c r="K28403" s="293"/>
      <c r="M28403" s="290"/>
    </row>
    <row r="28404" spans="11:13" x14ac:dyDescent="0.35">
      <c r="K28404" s="293"/>
      <c r="M28404" s="290"/>
    </row>
    <row r="28405" spans="11:13" x14ac:dyDescent="0.35">
      <c r="K28405" s="293"/>
      <c r="M28405" s="290"/>
    </row>
    <row r="28406" spans="11:13" x14ac:dyDescent="0.35">
      <c r="K28406" s="293"/>
      <c r="M28406" s="290"/>
    </row>
    <row r="28407" spans="11:13" x14ac:dyDescent="0.35">
      <c r="K28407" s="293"/>
      <c r="M28407" s="290"/>
    </row>
    <row r="28408" spans="11:13" x14ac:dyDescent="0.35">
      <c r="K28408" s="293"/>
      <c r="M28408" s="290"/>
    </row>
    <row r="28409" spans="11:13" x14ac:dyDescent="0.35">
      <c r="K28409" s="293"/>
      <c r="M28409" s="290"/>
    </row>
    <row r="28410" spans="11:13" x14ac:dyDescent="0.35">
      <c r="K28410" s="293"/>
      <c r="M28410" s="290"/>
    </row>
    <row r="28411" spans="11:13" x14ac:dyDescent="0.35">
      <c r="K28411" s="293"/>
      <c r="M28411" s="290"/>
    </row>
    <row r="28412" spans="11:13" x14ac:dyDescent="0.35">
      <c r="K28412" s="293"/>
      <c r="M28412" s="290"/>
    </row>
    <row r="28413" spans="11:13" x14ac:dyDescent="0.35">
      <c r="K28413" s="293"/>
      <c r="M28413" s="290"/>
    </row>
    <row r="28414" spans="11:13" x14ac:dyDescent="0.35">
      <c r="K28414" s="293"/>
      <c r="M28414" s="290"/>
    </row>
    <row r="28415" spans="11:13" x14ac:dyDescent="0.35">
      <c r="K28415" s="293"/>
      <c r="M28415" s="290"/>
    </row>
    <row r="28416" spans="11:13" x14ac:dyDescent="0.35">
      <c r="K28416" s="293"/>
      <c r="M28416" s="290"/>
    </row>
    <row r="28417" spans="11:13" x14ac:dyDescent="0.35">
      <c r="K28417" s="293"/>
      <c r="M28417" s="290"/>
    </row>
    <row r="28418" spans="11:13" x14ac:dyDescent="0.35">
      <c r="K28418" s="293"/>
      <c r="M28418" s="290"/>
    </row>
    <row r="28419" spans="11:13" x14ac:dyDescent="0.35">
      <c r="K28419" s="293"/>
      <c r="M28419" s="290"/>
    </row>
    <row r="28420" spans="11:13" x14ac:dyDescent="0.35">
      <c r="K28420" s="293"/>
      <c r="M28420" s="290"/>
    </row>
    <row r="28421" spans="11:13" x14ac:dyDescent="0.35">
      <c r="K28421" s="293"/>
      <c r="M28421" s="290"/>
    </row>
    <row r="28422" spans="11:13" x14ac:dyDescent="0.35">
      <c r="K28422" s="293"/>
      <c r="M28422" s="290"/>
    </row>
    <row r="28423" spans="11:13" x14ac:dyDescent="0.35">
      <c r="K28423" s="293"/>
      <c r="M28423" s="290"/>
    </row>
    <row r="28424" spans="11:13" x14ac:dyDescent="0.35">
      <c r="K28424" s="293"/>
      <c r="M28424" s="290"/>
    </row>
    <row r="28425" spans="11:13" x14ac:dyDescent="0.35">
      <c r="K28425" s="293"/>
      <c r="M28425" s="290"/>
    </row>
    <row r="28426" spans="11:13" x14ac:dyDescent="0.35">
      <c r="K28426" s="293"/>
      <c r="M28426" s="290"/>
    </row>
    <row r="28427" spans="11:13" x14ac:dyDescent="0.35">
      <c r="K28427" s="293"/>
      <c r="M28427" s="290"/>
    </row>
    <row r="28428" spans="11:13" x14ac:dyDescent="0.35">
      <c r="K28428" s="293"/>
      <c r="M28428" s="290"/>
    </row>
    <row r="28429" spans="11:13" x14ac:dyDescent="0.35">
      <c r="K28429" s="293"/>
      <c r="M28429" s="290"/>
    </row>
    <row r="28430" spans="11:13" x14ac:dyDescent="0.35">
      <c r="K28430" s="293"/>
      <c r="M28430" s="290"/>
    </row>
    <row r="28431" spans="11:13" x14ac:dyDescent="0.35">
      <c r="K28431" s="293"/>
      <c r="M28431" s="290"/>
    </row>
    <row r="28432" spans="11:13" x14ac:dyDescent="0.35">
      <c r="K28432" s="293"/>
      <c r="M28432" s="290"/>
    </row>
    <row r="28433" spans="11:13" x14ac:dyDescent="0.35">
      <c r="K28433" s="293"/>
      <c r="M28433" s="290"/>
    </row>
    <row r="28434" spans="11:13" x14ac:dyDescent="0.35">
      <c r="K28434" s="293"/>
      <c r="M28434" s="290"/>
    </row>
    <row r="28435" spans="11:13" x14ac:dyDescent="0.35">
      <c r="K28435" s="293"/>
      <c r="M28435" s="290"/>
    </row>
    <row r="28436" spans="11:13" x14ac:dyDescent="0.35">
      <c r="K28436" s="293"/>
      <c r="M28436" s="290"/>
    </row>
    <row r="28437" spans="11:13" x14ac:dyDescent="0.35">
      <c r="K28437" s="293"/>
      <c r="M28437" s="290"/>
    </row>
    <row r="28438" spans="11:13" x14ac:dyDescent="0.35">
      <c r="K28438" s="293"/>
      <c r="M28438" s="290"/>
    </row>
    <row r="28439" spans="11:13" x14ac:dyDescent="0.35">
      <c r="K28439" s="293"/>
      <c r="M28439" s="290"/>
    </row>
    <row r="28440" spans="11:13" x14ac:dyDescent="0.35">
      <c r="K28440" s="293"/>
      <c r="M28440" s="290"/>
    </row>
    <row r="28441" spans="11:13" x14ac:dyDescent="0.35">
      <c r="K28441" s="293"/>
      <c r="M28441" s="290"/>
    </row>
    <row r="28442" spans="11:13" x14ac:dyDescent="0.35">
      <c r="K28442" s="293"/>
      <c r="M28442" s="290"/>
    </row>
    <row r="28443" spans="11:13" x14ac:dyDescent="0.35">
      <c r="K28443" s="293"/>
      <c r="M28443" s="290"/>
    </row>
    <row r="28444" spans="11:13" x14ac:dyDescent="0.35">
      <c r="K28444" s="293"/>
      <c r="M28444" s="290"/>
    </row>
    <row r="28445" spans="11:13" x14ac:dyDescent="0.35">
      <c r="K28445" s="293"/>
      <c r="M28445" s="290"/>
    </row>
    <row r="28446" spans="11:13" x14ac:dyDescent="0.35">
      <c r="K28446" s="293"/>
      <c r="M28446" s="290"/>
    </row>
    <row r="28447" spans="11:13" x14ac:dyDescent="0.35">
      <c r="K28447" s="293"/>
      <c r="M28447" s="290"/>
    </row>
    <row r="28448" spans="11:13" x14ac:dyDescent="0.35">
      <c r="K28448" s="293"/>
      <c r="M28448" s="290"/>
    </row>
    <row r="28449" spans="11:13" x14ac:dyDescent="0.35">
      <c r="K28449" s="293"/>
      <c r="M28449" s="290"/>
    </row>
    <row r="28450" spans="11:13" x14ac:dyDescent="0.35">
      <c r="K28450" s="293"/>
      <c r="M28450" s="290"/>
    </row>
    <row r="28451" spans="11:13" x14ac:dyDescent="0.35">
      <c r="K28451" s="293"/>
      <c r="M28451" s="290"/>
    </row>
    <row r="28452" spans="11:13" x14ac:dyDescent="0.35">
      <c r="K28452" s="293"/>
      <c r="M28452" s="290"/>
    </row>
    <row r="28453" spans="11:13" x14ac:dyDescent="0.35">
      <c r="K28453" s="293"/>
      <c r="M28453" s="290"/>
    </row>
    <row r="28454" spans="11:13" x14ac:dyDescent="0.35">
      <c r="K28454" s="293"/>
      <c r="M28454" s="290"/>
    </row>
    <row r="28455" spans="11:13" x14ac:dyDescent="0.35">
      <c r="K28455" s="293"/>
      <c r="M28455" s="290"/>
    </row>
    <row r="28456" spans="11:13" x14ac:dyDescent="0.35">
      <c r="K28456" s="293"/>
      <c r="M28456" s="290"/>
    </row>
    <row r="28457" spans="11:13" x14ac:dyDescent="0.35">
      <c r="K28457" s="293"/>
      <c r="M28457" s="290"/>
    </row>
    <row r="28458" spans="11:13" x14ac:dyDescent="0.35">
      <c r="K28458" s="293"/>
      <c r="M28458" s="290"/>
    </row>
    <row r="28459" spans="11:13" x14ac:dyDescent="0.35">
      <c r="K28459" s="293"/>
      <c r="M28459" s="290"/>
    </row>
    <row r="28460" spans="11:13" x14ac:dyDescent="0.35">
      <c r="K28460" s="293"/>
      <c r="M28460" s="290"/>
    </row>
    <row r="28461" spans="11:13" x14ac:dyDescent="0.35">
      <c r="K28461" s="293"/>
      <c r="M28461" s="290"/>
    </row>
    <row r="28462" spans="11:13" x14ac:dyDescent="0.35">
      <c r="K28462" s="293"/>
      <c r="M28462" s="290"/>
    </row>
    <row r="28463" spans="11:13" x14ac:dyDescent="0.35">
      <c r="K28463" s="293"/>
      <c r="M28463" s="290"/>
    </row>
    <row r="28464" spans="11:13" x14ac:dyDescent="0.35">
      <c r="K28464" s="293"/>
      <c r="M28464" s="290"/>
    </row>
    <row r="28465" spans="11:13" x14ac:dyDescent="0.35">
      <c r="K28465" s="293"/>
      <c r="M28465" s="290"/>
    </row>
    <row r="28466" spans="11:13" x14ac:dyDescent="0.35">
      <c r="K28466" s="293"/>
      <c r="M28466" s="290"/>
    </row>
    <row r="28467" spans="11:13" x14ac:dyDescent="0.35">
      <c r="K28467" s="293"/>
      <c r="M28467" s="290"/>
    </row>
    <row r="28468" spans="11:13" x14ac:dyDescent="0.35">
      <c r="K28468" s="293"/>
      <c r="M28468" s="290"/>
    </row>
    <row r="28469" spans="11:13" x14ac:dyDescent="0.35">
      <c r="K28469" s="293"/>
      <c r="M28469" s="290"/>
    </row>
    <row r="28470" spans="11:13" x14ac:dyDescent="0.35">
      <c r="K28470" s="293"/>
      <c r="M28470" s="290"/>
    </row>
    <row r="28471" spans="11:13" x14ac:dyDescent="0.35">
      <c r="K28471" s="293"/>
      <c r="M28471" s="290"/>
    </row>
    <row r="28472" spans="11:13" x14ac:dyDescent="0.35">
      <c r="K28472" s="293"/>
      <c r="M28472" s="290"/>
    </row>
    <row r="28473" spans="11:13" x14ac:dyDescent="0.35">
      <c r="K28473" s="293"/>
      <c r="M28473" s="290"/>
    </row>
    <row r="28474" spans="11:13" x14ac:dyDescent="0.35">
      <c r="K28474" s="293"/>
      <c r="M28474" s="290"/>
    </row>
    <row r="28475" spans="11:13" x14ac:dyDescent="0.35">
      <c r="K28475" s="293"/>
      <c r="M28475" s="290"/>
    </row>
    <row r="28476" spans="11:13" x14ac:dyDescent="0.35">
      <c r="K28476" s="293"/>
      <c r="M28476" s="290"/>
    </row>
    <row r="28477" spans="11:13" x14ac:dyDescent="0.35">
      <c r="K28477" s="293"/>
      <c r="M28477" s="290"/>
    </row>
    <row r="28478" spans="11:13" x14ac:dyDescent="0.35">
      <c r="K28478" s="293"/>
      <c r="M28478" s="290"/>
    </row>
    <row r="28479" spans="11:13" x14ac:dyDescent="0.35">
      <c r="K28479" s="293"/>
      <c r="M28479" s="290"/>
    </row>
    <row r="28480" spans="11:13" x14ac:dyDescent="0.35">
      <c r="K28480" s="293"/>
      <c r="M28480" s="290"/>
    </row>
    <row r="28481" spans="11:13" x14ac:dyDescent="0.35">
      <c r="K28481" s="293"/>
      <c r="M28481" s="290"/>
    </row>
    <row r="28482" spans="11:13" x14ac:dyDescent="0.35">
      <c r="K28482" s="293"/>
      <c r="M28482" s="290"/>
    </row>
    <row r="28483" spans="11:13" x14ac:dyDescent="0.35">
      <c r="K28483" s="293"/>
      <c r="M28483" s="290"/>
    </row>
    <row r="28484" spans="11:13" x14ac:dyDescent="0.35">
      <c r="K28484" s="293"/>
      <c r="M28484" s="290"/>
    </row>
    <row r="28485" spans="11:13" x14ac:dyDescent="0.35">
      <c r="K28485" s="293"/>
      <c r="M28485" s="290"/>
    </row>
    <row r="28486" spans="11:13" x14ac:dyDescent="0.35">
      <c r="K28486" s="293"/>
      <c r="M28486" s="290"/>
    </row>
    <row r="28487" spans="11:13" x14ac:dyDescent="0.35">
      <c r="K28487" s="293"/>
      <c r="M28487" s="290"/>
    </row>
    <row r="28488" spans="11:13" x14ac:dyDescent="0.35">
      <c r="K28488" s="293"/>
      <c r="M28488" s="290"/>
    </row>
    <row r="28489" spans="11:13" x14ac:dyDescent="0.35">
      <c r="K28489" s="293"/>
      <c r="M28489" s="290"/>
    </row>
    <row r="28490" spans="11:13" x14ac:dyDescent="0.35">
      <c r="K28490" s="293"/>
      <c r="M28490" s="290"/>
    </row>
    <row r="28491" spans="11:13" x14ac:dyDescent="0.35">
      <c r="K28491" s="293"/>
      <c r="M28491" s="290"/>
    </row>
    <row r="28492" spans="11:13" x14ac:dyDescent="0.35">
      <c r="K28492" s="293"/>
      <c r="M28492" s="290"/>
    </row>
    <row r="28493" spans="11:13" x14ac:dyDescent="0.35">
      <c r="K28493" s="293"/>
      <c r="M28493" s="290"/>
    </row>
    <row r="28494" spans="11:13" x14ac:dyDescent="0.35">
      <c r="K28494" s="293"/>
      <c r="M28494" s="290"/>
    </row>
    <row r="28495" spans="11:13" x14ac:dyDescent="0.35">
      <c r="K28495" s="293"/>
      <c r="M28495" s="290"/>
    </row>
    <row r="28496" spans="11:13" x14ac:dyDescent="0.35">
      <c r="K28496" s="293"/>
      <c r="M28496" s="290"/>
    </row>
    <row r="28497" spans="11:13" x14ac:dyDescent="0.35">
      <c r="K28497" s="293"/>
      <c r="M28497" s="290"/>
    </row>
    <row r="28498" spans="11:13" x14ac:dyDescent="0.35">
      <c r="K28498" s="293"/>
      <c r="M28498" s="290"/>
    </row>
    <row r="28499" spans="11:13" x14ac:dyDescent="0.35">
      <c r="K28499" s="293"/>
      <c r="M28499" s="290"/>
    </row>
    <row r="28500" spans="11:13" x14ac:dyDescent="0.35">
      <c r="K28500" s="293"/>
      <c r="M28500" s="290"/>
    </row>
    <row r="28501" spans="11:13" x14ac:dyDescent="0.35">
      <c r="K28501" s="293"/>
      <c r="M28501" s="290"/>
    </row>
    <row r="28502" spans="11:13" x14ac:dyDescent="0.35">
      <c r="K28502" s="293"/>
      <c r="M28502" s="290"/>
    </row>
    <row r="28503" spans="11:13" x14ac:dyDescent="0.35">
      <c r="K28503" s="293"/>
      <c r="M28503" s="290"/>
    </row>
    <row r="28504" spans="11:13" x14ac:dyDescent="0.35">
      <c r="K28504" s="293"/>
      <c r="M28504" s="290"/>
    </row>
    <row r="28505" spans="11:13" x14ac:dyDescent="0.35">
      <c r="K28505" s="293"/>
      <c r="M28505" s="290"/>
    </row>
    <row r="28506" spans="11:13" x14ac:dyDescent="0.35">
      <c r="K28506" s="293"/>
      <c r="M28506" s="290"/>
    </row>
    <row r="28507" spans="11:13" x14ac:dyDescent="0.35">
      <c r="K28507" s="293"/>
      <c r="M28507" s="290"/>
    </row>
    <row r="28508" spans="11:13" x14ac:dyDescent="0.35">
      <c r="K28508" s="293"/>
      <c r="M28508" s="290"/>
    </row>
    <row r="28509" spans="11:13" x14ac:dyDescent="0.35">
      <c r="K28509" s="293"/>
      <c r="M28509" s="290"/>
    </row>
    <row r="28510" spans="11:13" x14ac:dyDescent="0.35">
      <c r="K28510" s="293"/>
      <c r="M28510" s="290"/>
    </row>
    <row r="28511" spans="11:13" x14ac:dyDescent="0.35">
      <c r="K28511" s="293"/>
      <c r="M28511" s="290"/>
    </row>
    <row r="28512" spans="11:13" x14ac:dyDescent="0.35">
      <c r="K28512" s="293"/>
      <c r="M28512" s="290"/>
    </row>
    <row r="28513" spans="11:13" x14ac:dyDescent="0.35">
      <c r="K28513" s="293"/>
      <c r="M28513" s="290"/>
    </row>
    <row r="28514" spans="11:13" x14ac:dyDescent="0.35">
      <c r="K28514" s="293"/>
      <c r="M28514" s="290"/>
    </row>
    <row r="28515" spans="11:13" x14ac:dyDescent="0.35">
      <c r="K28515" s="293"/>
      <c r="M28515" s="290"/>
    </row>
    <row r="28516" spans="11:13" x14ac:dyDescent="0.35">
      <c r="K28516" s="293"/>
      <c r="M28516" s="290"/>
    </row>
    <row r="28517" spans="11:13" x14ac:dyDescent="0.35">
      <c r="K28517" s="293"/>
      <c r="M28517" s="290"/>
    </row>
    <row r="28518" spans="11:13" x14ac:dyDescent="0.35">
      <c r="K28518" s="293"/>
      <c r="M28518" s="290"/>
    </row>
    <row r="28519" spans="11:13" x14ac:dyDescent="0.35">
      <c r="K28519" s="293"/>
      <c r="M28519" s="290"/>
    </row>
    <row r="28520" spans="11:13" x14ac:dyDescent="0.35">
      <c r="K28520" s="293"/>
      <c r="M28520" s="290"/>
    </row>
    <row r="28521" spans="11:13" x14ac:dyDescent="0.35">
      <c r="K28521" s="293"/>
      <c r="M28521" s="290"/>
    </row>
    <row r="28522" spans="11:13" x14ac:dyDescent="0.35">
      <c r="K28522" s="293"/>
      <c r="M28522" s="290"/>
    </row>
    <row r="28523" spans="11:13" x14ac:dyDescent="0.35">
      <c r="K28523" s="293"/>
      <c r="M28523" s="290"/>
    </row>
    <row r="28524" spans="11:13" x14ac:dyDescent="0.35">
      <c r="K28524" s="293"/>
      <c r="M28524" s="290"/>
    </row>
    <row r="28525" spans="11:13" x14ac:dyDescent="0.35">
      <c r="K28525" s="293"/>
      <c r="M28525" s="290"/>
    </row>
    <row r="28526" spans="11:13" x14ac:dyDescent="0.35">
      <c r="K28526" s="293"/>
      <c r="M28526" s="290"/>
    </row>
    <row r="28527" spans="11:13" x14ac:dyDescent="0.35">
      <c r="K28527" s="293"/>
      <c r="M28527" s="290"/>
    </row>
    <row r="28528" spans="11:13" x14ac:dyDescent="0.35">
      <c r="K28528" s="293"/>
      <c r="M28528" s="290"/>
    </row>
    <row r="28529" spans="11:13" x14ac:dyDescent="0.35">
      <c r="K28529" s="293"/>
      <c r="M28529" s="290"/>
    </row>
    <row r="28530" spans="11:13" x14ac:dyDescent="0.35">
      <c r="K28530" s="293"/>
      <c r="M28530" s="290"/>
    </row>
    <row r="28531" spans="11:13" x14ac:dyDescent="0.35">
      <c r="K28531" s="293"/>
      <c r="M28531" s="290"/>
    </row>
    <row r="28532" spans="11:13" x14ac:dyDescent="0.35">
      <c r="K28532" s="293"/>
      <c r="M28532" s="290"/>
    </row>
    <row r="28533" spans="11:13" x14ac:dyDescent="0.35">
      <c r="K28533" s="293"/>
      <c r="M28533" s="290"/>
    </row>
    <row r="28534" spans="11:13" x14ac:dyDescent="0.35">
      <c r="K28534" s="293"/>
      <c r="M28534" s="290"/>
    </row>
    <row r="28535" spans="11:13" x14ac:dyDescent="0.35">
      <c r="K28535" s="293"/>
      <c r="M28535" s="290"/>
    </row>
    <row r="28536" spans="11:13" x14ac:dyDescent="0.35">
      <c r="K28536" s="293"/>
      <c r="M28536" s="290"/>
    </row>
    <row r="28537" spans="11:13" x14ac:dyDescent="0.35">
      <c r="K28537" s="293"/>
      <c r="M28537" s="290"/>
    </row>
    <row r="28538" spans="11:13" x14ac:dyDescent="0.35">
      <c r="K28538" s="293"/>
      <c r="M28538" s="290"/>
    </row>
    <row r="28539" spans="11:13" x14ac:dyDescent="0.35">
      <c r="K28539" s="293"/>
      <c r="M28539" s="290"/>
    </row>
    <row r="28540" spans="11:13" x14ac:dyDescent="0.35">
      <c r="K28540" s="293"/>
      <c r="M28540" s="290"/>
    </row>
    <row r="28541" spans="11:13" x14ac:dyDescent="0.35">
      <c r="K28541" s="293"/>
      <c r="M28541" s="290"/>
    </row>
    <row r="28542" spans="11:13" x14ac:dyDescent="0.35">
      <c r="K28542" s="293"/>
      <c r="M28542" s="290"/>
    </row>
    <row r="28543" spans="11:13" x14ac:dyDescent="0.35">
      <c r="K28543" s="293"/>
      <c r="M28543" s="290"/>
    </row>
    <row r="28544" spans="11:13" x14ac:dyDescent="0.35">
      <c r="K28544" s="293"/>
      <c r="M28544" s="290"/>
    </row>
    <row r="28545" spans="11:13" x14ac:dyDescent="0.35">
      <c r="K28545" s="293"/>
      <c r="M28545" s="290"/>
    </row>
    <row r="28546" spans="11:13" x14ac:dyDescent="0.35">
      <c r="K28546" s="293"/>
      <c r="M28546" s="290"/>
    </row>
    <row r="28547" spans="11:13" x14ac:dyDescent="0.35">
      <c r="K28547" s="293"/>
      <c r="M28547" s="290"/>
    </row>
    <row r="28548" spans="11:13" x14ac:dyDescent="0.35">
      <c r="K28548" s="293"/>
      <c r="M28548" s="290"/>
    </row>
    <row r="28549" spans="11:13" x14ac:dyDescent="0.35">
      <c r="K28549" s="293"/>
      <c r="M28549" s="290"/>
    </row>
    <row r="28550" spans="11:13" x14ac:dyDescent="0.35">
      <c r="K28550" s="293"/>
      <c r="M28550" s="290"/>
    </row>
    <row r="28551" spans="11:13" x14ac:dyDescent="0.35">
      <c r="K28551" s="293"/>
      <c r="M28551" s="290"/>
    </row>
    <row r="28552" spans="11:13" x14ac:dyDescent="0.35">
      <c r="K28552" s="293"/>
      <c r="M28552" s="290"/>
    </row>
    <row r="28553" spans="11:13" x14ac:dyDescent="0.35">
      <c r="K28553" s="293"/>
      <c r="M28553" s="290"/>
    </row>
    <row r="28554" spans="11:13" x14ac:dyDescent="0.35">
      <c r="K28554" s="293"/>
      <c r="M28554" s="290"/>
    </row>
    <row r="28555" spans="11:13" x14ac:dyDescent="0.35">
      <c r="K28555" s="293"/>
      <c r="M28555" s="290"/>
    </row>
    <row r="28556" spans="11:13" x14ac:dyDescent="0.35">
      <c r="K28556" s="293"/>
      <c r="M28556" s="290"/>
    </row>
    <row r="28557" spans="11:13" x14ac:dyDescent="0.35">
      <c r="K28557" s="293"/>
      <c r="M28557" s="290"/>
    </row>
    <row r="28558" spans="11:13" x14ac:dyDescent="0.35">
      <c r="K28558" s="293"/>
      <c r="M28558" s="290"/>
    </row>
    <row r="28559" spans="11:13" x14ac:dyDescent="0.35">
      <c r="K28559" s="293"/>
      <c r="M28559" s="290"/>
    </row>
    <row r="28560" spans="11:13" x14ac:dyDescent="0.35">
      <c r="K28560" s="293"/>
      <c r="M28560" s="290"/>
    </row>
    <row r="28561" spans="11:13" x14ac:dyDescent="0.35">
      <c r="K28561" s="293"/>
      <c r="M28561" s="290"/>
    </row>
    <row r="28562" spans="11:13" x14ac:dyDescent="0.35">
      <c r="K28562" s="293"/>
      <c r="M28562" s="290"/>
    </row>
    <row r="28563" spans="11:13" x14ac:dyDescent="0.35">
      <c r="K28563" s="293"/>
      <c r="M28563" s="290"/>
    </row>
    <row r="28564" spans="11:13" x14ac:dyDescent="0.35">
      <c r="K28564" s="293"/>
      <c r="M28564" s="290"/>
    </row>
    <row r="28565" spans="11:13" x14ac:dyDescent="0.35">
      <c r="K28565" s="293"/>
      <c r="M28565" s="290"/>
    </row>
    <row r="28566" spans="11:13" x14ac:dyDescent="0.35">
      <c r="K28566" s="293"/>
      <c r="M28566" s="290"/>
    </row>
    <row r="28567" spans="11:13" x14ac:dyDescent="0.35">
      <c r="K28567" s="293"/>
      <c r="M28567" s="290"/>
    </row>
    <row r="28568" spans="11:13" x14ac:dyDescent="0.35">
      <c r="K28568" s="293"/>
      <c r="M28568" s="290"/>
    </row>
    <row r="28569" spans="11:13" x14ac:dyDescent="0.35">
      <c r="K28569" s="293"/>
      <c r="M28569" s="290"/>
    </row>
    <row r="28570" spans="11:13" x14ac:dyDescent="0.35">
      <c r="K28570" s="293"/>
      <c r="M28570" s="290"/>
    </row>
    <row r="28571" spans="11:13" x14ac:dyDescent="0.35">
      <c r="K28571" s="293"/>
      <c r="M28571" s="290"/>
    </row>
    <row r="28572" spans="11:13" x14ac:dyDescent="0.35">
      <c r="K28572" s="293"/>
      <c r="M28572" s="290"/>
    </row>
    <row r="28573" spans="11:13" x14ac:dyDescent="0.35">
      <c r="K28573" s="293"/>
      <c r="M28573" s="290"/>
    </row>
    <row r="28574" spans="11:13" x14ac:dyDescent="0.35">
      <c r="K28574" s="293"/>
      <c r="M28574" s="290"/>
    </row>
    <row r="28575" spans="11:13" x14ac:dyDescent="0.35">
      <c r="K28575" s="293"/>
      <c r="M28575" s="290"/>
    </row>
    <row r="28576" spans="11:13" x14ac:dyDescent="0.35">
      <c r="K28576" s="293"/>
      <c r="M28576" s="290"/>
    </row>
    <row r="28577" spans="11:13" x14ac:dyDescent="0.35">
      <c r="K28577" s="293"/>
      <c r="M28577" s="290"/>
    </row>
    <row r="28578" spans="11:13" x14ac:dyDescent="0.35">
      <c r="K28578" s="293"/>
      <c r="M28578" s="290"/>
    </row>
    <row r="28579" spans="11:13" x14ac:dyDescent="0.35">
      <c r="K28579" s="293"/>
      <c r="M28579" s="290"/>
    </row>
    <row r="28580" spans="11:13" x14ac:dyDescent="0.35">
      <c r="K28580" s="293"/>
      <c r="M28580" s="290"/>
    </row>
    <row r="28581" spans="11:13" x14ac:dyDescent="0.35">
      <c r="K28581" s="293"/>
      <c r="M28581" s="290"/>
    </row>
    <row r="28582" spans="11:13" x14ac:dyDescent="0.35">
      <c r="K28582" s="293"/>
      <c r="M28582" s="290"/>
    </row>
    <row r="28583" spans="11:13" x14ac:dyDescent="0.35">
      <c r="K28583" s="293"/>
      <c r="M28583" s="290"/>
    </row>
    <row r="28584" spans="11:13" x14ac:dyDescent="0.35">
      <c r="K28584" s="293"/>
      <c r="M28584" s="290"/>
    </row>
    <row r="28585" spans="11:13" x14ac:dyDescent="0.35">
      <c r="K28585" s="293"/>
      <c r="M28585" s="290"/>
    </row>
    <row r="28586" spans="11:13" x14ac:dyDescent="0.35">
      <c r="K28586" s="293"/>
      <c r="M28586" s="290"/>
    </row>
    <row r="28587" spans="11:13" x14ac:dyDescent="0.35">
      <c r="K28587" s="293"/>
      <c r="M28587" s="290"/>
    </row>
    <row r="28588" spans="11:13" x14ac:dyDescent="0.35">
      <c r="K28588" s="293"/>
      <c r="M28588" s="290"/>
    </row>
    <row r="28589" spans="11:13" x14ac:dyDescent="0.35">
      <c r="K28589" s="293"/>
      <c r="M28589" s="290"/>
    </row>
    <row r="28590" spans="11:13" x14ac:dyDescent="0.35">
      <c r="K28590" s="293"/>
      <c r="M28590" s="290"/>
    </row>
    <row r="28591" spans="11:13" x14ac:dyDescent="0.35">
      <c r="K28591" s="293"/>
      <c r="M28591" s="290"/>
    </row>
    <row r="28592" spans="11:13" x14ac:dyDescent="0.35">
      <c r="K28592" s="293"/>
      <c r="M28592" s="290"/>
    </row>
    <row r="28593" spans="11:13" x14ac:dyDescent="0.35">
      <c r="K28593" s="293"/>
      <c r="M28593" s="290"/>
    </row>
    <row r="28594" spans="11:13" x14ac:dyDescent="0.35">
      <c r="K28594" s="293"/>
      <c r="M28594" s="290"/>
    </row>
    <row r="28595" spans="11:13" x14ac:dyDescent="0.35">
      <c r="K28595" s="293"/>
      <c r="M28595" s="290"/>
    </row>
    <row r="28596" spans="11:13" x14ac:dyDescent="0.35">
      <c r="K28596" s="293"/>
      <c r="M28596" s="290"/>
    </row>
    <row r="28597" spans="11:13" x14ac:dyDescent="0.35">
      <c r="K28597" s="293"/>
      <c r="M28597" s="290"/>
    </row>
    <row r="28598" spans="11:13" x14ac:dyDescent="0.35">
      <c r="K28598" s="293"/>
      <c r="M28598" s="290"/>
    </row>
    <row r="28599" spans="11:13" x14ac:dyDescent="0.35">
      <c r="K28599" s="293"/>
      <c r="M28599" s="290"/>
    </row>
    <row r="28600" spans="11:13" x14ac:dyDescent="0.35">
      <c r="K28600" s="293"/>
      <c r="M28600" s="290"/>
    </row>
    <row r="28601" spans="11:13" x14ac:dyDescent="0.35">
      <c r="K28601" s="293"/>
      <c r="M28601" s="290"/>
    </row>
    <row r="28602" spans="11:13" x14ac:dyDescent="0.35">
      <c r="K28602" s="293"/>
      <c r="M28602" s="290"/>
    </row>
    <row r="28603" spans="11:13" x14ac:dyDescent="0.35">
      <c r="K28603" s="293"/>
      <c r="M28603" s="290"/>
    </row>
    <row r="28604" spans="11:13" x14ac:dyDescent="0.35">
      <c r="K28604" s="293"/>
      <c r="M28604" s="290"/>
    </row>
    <row r="28605" spans="11:13" x14ac:dyDescent="0.35">
      <c r="K28605" s="293"/>
      <c r="M28605" s="290"/>
    </row>
    <row r="28606" spans="11:13" x14ac:dyDescent="0.35">
      <c r="K28606" s="293"/>
      <c r="M28606" s="290"/>
    </row>
    <row r="28607" spans="11:13" x14ac:dyDescent="0.35">
      <c r="K28607" s="293"/>
      <c r="M28607" s="290"/>
    </row>
    <row r="28608" spans="11:13" x14ac:dyDescent="0.35">
      <c r="K28608" s="293"/>
      <c r="M28608" s="290"/>
    </row>
    <row r="28609" spans="11:13" x14ac:dyDescent="0.35">
      <c r="K28609" s="293"/>
      <c r="M28609" s="290"/>
    </row>
    <row r="28610" spans="11:13" x14ac:dyDescent="0.35">
      <c r="K28610" s="293"/>
      <c r="M28610" s="290"/>
    </row>
    <row r="28611" spans="11:13" x14ac:dyDescent="0.35">
      <c r="K28611" s="293"/>
      <c r="M28611" s="290"/>
    </row>
    <row r="28612" spans="11:13" x14ac:dyDescent="0.35">
      <c r="K28612" s="293"/>
      <c r="M28612" s="290"/>
    </row>
    <row r="28613" spans="11:13" x14ac:dyDescent="0.35">
      <c r="K28613" s="293"/>
      <c r="M28613" s="290"/>
    </row>
    <row r="28614" spans="11:13" x14ac:dyDescent="0.35">
      <c r="K28614" s="293"/>
      <c r="M28614" s="290"/>
    </row>
    <row r="28615" spans="11:13" x14ac:dyDescent="0.35">
      <c r="K28615" s="293"/>
      <c r="M28615" s="290"/>
    </row>
    <row r="28616" spans="11:13" x14ac:dyDescent="0.35">
      <c r="K28616" s="293"/>
      <c r="M28616" s="290"/>
    </row>
    <row r="28617" spans="11:13" x14ac:dyDescent="0.35">
      <c r="K28617" s="293"/>
      <c r="M28617" s="290"/>
    </row>
    <row r="28618" spans="11:13" x14ac:dyDescent="0.35">
      <c r="K28618" s="293"/>
      <c r="M28618" s="290"/>
    </row>
    <row r="28619" spans="11:13" x14ac:dyDescent="0.35">
      <c r="K28619" s="293"/>
      <c r="M28619" s="290"/>
    </row>
    <row r="28620" spans="11:13" x14ac:dyDescent="0.35">
      <c r="K28620" s="293"/>
      <c r="M28620" s="290"/>
    </row>
    <row r="28621" spans="11:13" x14ac:dyDescent="0.35">
      <c r="K28621" s="293"/>
      <c r="M28621" s="290"/>
    </row>
    <row r="28622" spans="11:13" x14ac:dyDescent="0.35">
      <c r="K28622" s="293"/>
      <c r="M28622" s="290"/>
    </row>
    <row r="28623" spans="11:13" x14ac:dyDescent="0.35">
      <c r="K28623" s="293"/>
      <c r="M28623" s="290"/>
    </row>
    <row r="28624" spans="11:13" x14ac:dyDescent="0.35">
      <c r="K28624" s="293"/>
      <c r="M28624" s="290"/>
    </row>
    <row r="28625" spans="11:13" x14ac:dyDescent="0.35">
      <c r="K28625" s="293"/>
      <c r="M28625" s="290"/>
    </row>
    <row r="28626" spans="11:13" x14ac:dyDescent="0.35">
      <c r="K28626" s="293"/>
      <c r="M28626" s="290"/>
    </row>
    <row r="28627" spans="11:13" x14ac:dyDescent="0.35">
      <c r="K28627" s="293"/>
      <c r="M28627" s="290"/>
    </row>
    <row r="28628" spans="11:13" x14ac:dyDescent="0.35">
      <c r="K28628" s="293"/>
      <c r="M28628" s="290"/>
    </row>
    <row r="28629" spans="11:13" x14ac:dyDescent="0.35">
      <c r="K28629" s="293"/>
      <c r="M28629" s="290"/>
    </row>
    <row r="28630" spans="11:13" x14ac:dyDescent="0.35">
      <c r="K28630" s="293"/>
      <c r="M28630" s="290"/>
    </row>
    <row r="28631" spans="11:13" x14ac:dyDescent="0.35">
      <c r="K28631" s="293"/>
      <c r="M28631" s="290"/>
    </row>
    <row r="28632" spans="11:13" x14ac:dyDescent="0.35">
      <c r="K28632" s="293"/>
      <c r="M28632" s="290"/>
    </row>
    <row r="28633" spans="11:13" x14ac:dyDescent="0.35">
      <c r="K28633" s="293"/>
      <c r="M28633" s="290"/>
    </row>
    <row r="28634" spans="11:13" x14ac:dyDescent="0.35">
      <c r="K28634" s="293"/>
      <c r="M28634" s="290"/>
    </row>
    <row r="28635" spans="11:13" x14ac:dyDescent="0.35">
      <c r="K28635" s="293"/>
      <c r="M28635" s="290"/>
    </row>
    <row r="28636" spans="11:13" x14ac:dyDescent="0.35">
      <c r="K28636" s="293"/>
      <c r="M28636" s="290"/>
    </row>
    <row r="28637" spans="11:13" x14ac:dyDescent="0.35">
      <c r="K28637" s="293"/>
      <c r="M28637" s="290"/>
    </row>
    <row r="28638" spans="11:13" x14ac:dyDescent="0.35">
      <c r="K28638" s="293"/>
      <c r="M28638" s="290"/>
    </row>
    <row r="28639" spans="11:13" x14ac:dyDescent="0.35">
      <c r="K28639" s="293"/>
      <c r="M28639" s="290"/>
    </row>
    <row r="28640" spans="11:13" x14ac:dyDescent="0.35">
      <c r="K28640" s="293"/>
      <c r="M28640" s="290"/>
    </row>
    <row r="28641" spans="11:13" x14ac:dyDescent="0.35">
      <c r="K28641" s="293"/>
      <c r="M28641" s="290"/>
    </row>
    <row r="28642" spans="11:13" x14ac:dyDescent="0.35">
      <c r="K28642" s="293"/>
      <c r="M28642" s="290"/>
    </row>
    <row r="28643" spans="11:13" x14ac:dyDescent="0.35">
      <c r="K28643" s="293"/>
      <c r="M28643" s="290"/>
    </row>
    <row r="28644" spans="11:13" x14ac:dyDescent="0.35">
      <c r="K28644" s="293"/>
      <c r="M28644" s="290"/>
    </row>
    <row r="28645" spans="11:13" x14ac:dyDescent="0.35">
      <c r="K28645" s="293"/>
      <c r="M28645" s="290"/>
    </row>
    <row r="28646" spans="11:13" x14ac:dyDescent="0.35">
      <c r="K28646" s="293"/>
      <c r="M28646" s="290"/>
    </row>
    <row r="28647" spans="11:13" x14ac:dyDescent="0.35">
      <c r="K28647" s="293"/>
      <c r="M28647" s="290"/>
    </row>
    <row r="28648" spans="11:13" x14ac:dyDescent="0.35">
      <c r="K28648" s="293"/>
      <c r="M28648" s="290"/>
    </row>
    <row r="28649" spans="11:13" x14ac:dyDescent="0.35">
      <c r="K28649" s="293"/>
      <c r="M28649" s="290"/>
    </row>
    <row r="28650" spans="11:13" x14ac:dyDescent="0.35">
      <c r="K28650" s="293"/>
      <c r="M28650" s="290"/>
    </row>
    <row r="28651" spans="11:13" x14ac:dyDescent="0.35">
      <c r="K28651" s="293"/>
      <c r="M28651" s="290"/>
    </row>
    <row r="28652" spans="11:13" x14ac:dyDescent="0.35">
      <c r="K28652" s="293"/>
      <c r="M28652" s="290"/>
    </row>
    <row r="28653" spans="11:13" x14ac:dyDescent="0.35">
      <c r="K28653" s="293"/>
      <c r="M28653" s="290"/>
    </row>
    <row r="28654" spans="11:13" x14ac:dyDescent="0.35">
      <c r="K28654" s="293"/>
      <c r="M28654" s="290"/>
    </row>
    <row r="28655" spans="11:13" x14ac:dyDescent="0.35">
      <c r="K28655" s="293"/>
      <c r="M28655" s="290"/>
    </row>
    <row r="28656" spans="11:13" x14ac:dyDescent="0.35">
      <c r="K28656" s="293"/>
      <c r="M28656" s="290"/>
    </row>
    <row r="28657" spans="11:13" x14ac:dyDescent="0.35">
      <c r="K28657" s="293"/>
      <c r="M28657" s="290"/>
    </row>
    <row r="28658" spans="11:13" x14ac:dyDescent="0.35">
      <c r="K28658" s="293"/>
      <c r="M28658" s="290"/>
    </row>
    <row r="28659" spans="11:13" x14ac:dyDescent="0.35">
      <c r="K28659" s="293"/>
      <c r="M28659" s="290"/>
    </row>
    <row r="28660" spans="11:13" x14ac:dyDescent="0.35">
      <c r="K28660" s="293"/>
      <c r="M28660" s="290"/>
    </row>
    <row r="28661" spans="11:13" x14ac:dyDescent="0.35">
      <c r="K28661" s="293"/>
      <c r="M28661" s="290"/>
    </row>
    <row r="28662" spans="11:13" x14ac:dyDescent="0.35">
      <c r="K28662" s="293"/>
      <c r="M28662" s="290"/>
    </row>
    <row r="28663" spans="11:13" x14ac:dyDescent="0.35">
      <c r="K28663" s="293"/>
      <c r="M28663" s="290"/>
    </row>
    <row r="28664" spans="11:13" x14ac:dyDescent="0.35">
      <c r="K28664" s="293"/>
      <c r="M28664" s="290"/>
    </row>
    <row r="28665" spans="11:13" x14ac:dyDescent="0.35">
      <c r="K28665" s="293"/>
      <c r="M28665" s="290"/>
    </row>
    <row r="28666" spans="11:13" x14ac:dyDescent="0.35">
      <c r="K28666" s="293"/>
      <c r="M28666" s="290"/>
    </row>
    <row r="28667" spans="11:13" x14ac:dyDescent="0.35">
      <c r="K28667" s="293"/>
      <c r="M28667" s="290"/>
    </row>
    <row r="28668" spans="11:13" x14ac:dyDescent="0.35">
      <c r="K28668" s="293"/>
      <c r="M28668" s="290"/>
    </row>
    <row r="28669" spans="11:13" x14ac:dyDescent="0.35">
      <c r="K28669" s="293"/>
      <c r="M28669" s="290"/>
    </row>
    <row r="28670" spans="11:13" x14ac:dyDescent="0.35">
      <c r="K28670" s="293"/>
      <c r="M28670" s="290"/>
    </row>
    <row r="28671" spans="11:13" x14ac:dyDescent="0.35">
      <c r="K28671" s="293"/>
      <c r="M28671" s="290"/>
    </row>
    <row r="28672" spans="11:13" x14ac:dyDescent="0.35">
      <c r="K28672" s="293"/>
      <c r="M28672" s="290"/>
    </row>
    <row r="28673" spans="11:13" x14ac:dyDescent="0.35">
      <c r="K28673" s="293"/>
      <c r="M28673" s="290"/>
    </row>
    <row r="28674" spans="11:13" x14ac:dyDescent="0.35">
      <c r="K28674" s="293"/>
      <c r="M28674" s="290"/>
    </row>
    <row r="28675" spans="11:13" x14ac:dyDescent="0.35">
      <c r="K28675" s="293"/>
      <c r="M28675" s="290"/>
    </row>
    <row r="28676" spans="11:13" x14ac:dyDescent="0.35">
      <c r="K28676" s="293"/>
      <c r="M28676" s="290"/>
    </row>
    <row r="28677" spans="11:13" x14ac:dyDescent="0.35">
      <c r="K28677" s="293"/>
      <c r="M28677" s="290"/>
    </row>
    <row r="28678" spans="11:13" x14ac:dyDescent="0.35">
      <c r="K28678" s="293"/>
      <c r="M28678" s="290"/>
    </row>
    <row r="28679" spans="11:13" x14ac:dyDescent="0.35">
      <c r="K28679" s="293"/>
      <c r="M28679" s="290"/>
    </row>
    <row r="28680" spans="11:13" x14ac:dyDescent="0.35">
      <c r="K28680" s="293"/>
      <c r="M28680" s="290"/>
    </row>
    <row r="28681" spans="11:13" x14ac:dyDescent="0.35">
      <c r="K28681" s="293"/>
      <c r="M28681" s="290"/>
    </row>
    <row r="28682" spans="11:13" x14ac:dyDescent="0.35">
      <c r="K28682" s="293"/>
      <c r="M28682" s="290"/>
    </row>
    <row r="28683" spans="11:13" x14ac:dyDescent="0.35">
      <c r="K28683" s="293"/>
      <c r="M28683" s="290"/>
    </row>
    <row r="28684" spans="11:13" x14ac:dyDescent="0.35">
      <c r="K28684" s="293"/>
      <c r="M28684" s="290"/>
    </row>
    <row r="28685" spans="11:13" x14ac:dyDescent="0.35">
      <c r="K28685" s="293"/>
      <c r="M28685" s="290"/>
    </row>
    <row r="28686" spans="11:13" x14ac:dyDescent="0.35">
      <c r="K28686" s="293"/>
      <c r="M28686" s="290"/>
    </row>
    <row r="28687" spans="11:13" x14ac:dyDescent="0.35">
      <c r="K28687" s="293"/>
      <c r="M28687" s="290"/>
    </row>
    <row r="28688" spans="11:13" x14ac:dyDescent="0.35">
      <c r="K28688" s="293"/>
      <c r="M28688" s="290"/>
    </row>
    <row r="28689" spans="11:13" x14ac:dyDescent="0.35">
      <c r="K28689" s="293"/>
      <c r="M28689" s="290"/>
    </row>
    <row r="28690" spans="11:13" x14ac:dyDescent="0.35">
      <c r="K28690" s="293"/>
      <c r="M28690" s="290"/>
    </row>
    <row r="28691" spans="11:13" x14ac:dyDescent="0.35">
      <c r="K28691" s="293"/>
      <c r="M28691" s="290"/>
    </row>
    <row r="28692" spans="11:13" x14ac:dyDescent="0.35">
      <c r="K28692" s="293"/>
      <c r="M28692" s="290"/>
    </row>
    <row r="28693" spans="11:13" x14ac:dyDescent="0.35">
      <c r="K28693" s="293"/>
      <c r="M28693" s="290"/>
    </row>
    <row r="28694" spans="11:13" x14ac:dyDescent="0.35">
      <c r="K28694" s="293"/>
      <c r="M28694" s="290"/>
    </row>
    <row r="28695" spans="11:13" x14ac:dyDescent="0.35">
      <c r="K28695" s="293"/>
      <c r="M28695" s="290"/>
    </row>
    <row r="28696" spans="11:13" x14ac:dyDescent="0.35">
      <c r="K28696" s="293"/>
      <c r="M28696" s="290"/>
    </row>
    <row r="28697" spans="11:13" x14ac:dyDescent="0.35">
      <c r="K28697" s="293"/>
      <c r="M28697" s="290"/>
    </row>
    <row r="28698" spans="11:13" x14ac:dyDescent="0.35">
      <c r="K28698" s="293"/>
      <c r="M28698" s="290"/>
    </row>
    <row r="28699" spans="11:13" x14ac:dyDescent="0.35">
      <c r="K28699" s="293"/>
      <c r="M28699" s="290"/>
    </row>
    <row r="28700" spans="11:13" x14ac:dyDescent="0.35">
      <c r="K28700" s="293"/>
      <c r="M28700" s="290"/>
    </row>
    <row r="28701" spans="11:13" x14ac:dyDescent="0.35">
      <c r="K28701" s="293"/>
      <c r="M28701" s="290"/>
    </row>
    <row r="28702" spans="11:13" x14ac:dyDescent="0.35">
      <c r="K28702" s="293"/>
      <c r="M28702" s="290"/>
    </row>
    <row r="28703" spans="11:13" x14ac:dyDescent="0.35">
      <c r="K28703" s="293"/>
      <c r="M28703" s="290"/>
    </row>
    <row r="28704" spans="11:13" x14ac:dyDescent="0.35">
      <c r="K28704" s="293"/>
      <c r="M28704" s="290"/>
    </row>
    <row r="28705" spans="11:13" x14ac:dyDescent="0.35">
      <c r="K28705" s="293"/>
      <c r="M28705" s="290"/>
    </row>
    <row r="28706" spans="11:13" x14ac:dyDescent="0.35">
      <c r="K28706" s="293"/>
      <c r="M28706" s="290"/>
    </row>
    <row r="28707" spans="11:13" x14ac:dyDescent="0.35">
      <c r="K28707" s="293"/>
      <c r="M28707" s="290"/>
    </row>
    <row r="28708" spans="11:13" x14ac:dyDescent="0.35">
      <c r="K28708" s="293"/>
      <c r="M28708" s="290"/>
    </row>
    <row r="28709" spans="11:13" x14ac:dyDescent="0.35">
      <c r="K28709" s="293"/>
      <c r="M28709" s="290"/>
    </row>
    <row r="28710" spans="11:13" x14ac:dyDescent="0.35">
      <c r="K28710" s="293"/>
      <c r="M28710" s="290"/>
    </row>
    <row r="28711" spans="11:13" x14ac:dyDescent="0.35">
      <c r="K28711" s="293"/>
      <c r="M28711" s="290"/>
    </row>
    <row r="28712" spans="11:13" x14ac:dyDescent="0.35">
      <c r="K28712" s="293"/>
      <c r="M28712" s="290"/>
    </row>
    <row r="28713" spans="11:13" x14ac:dyDescent="0.35">
      <c r="K28713" s="293"/>
      <c r="M28713" s="290"/>
    </row>
    <row r="28714" spans="11:13" x14ac:dyDescent="0.35">
      <c r="K28714" s="293"/>
      <c r="M28714" s="290"/>
    </row>
    <row r="28715" spans="11:13" x14ac:dyDescent="0.35">
      <c r="K28715" s="293"/>
      <c r="M28715" s="290"/>
    </row>
    <row r="28716" spans="11:13" x14ac:dyDescent="0.35">
      <c r="K28716" s="293"/>
      <c r="M28716" s="290"/>
    </row>
    <row r="28717" spans="11:13" x14ac:dyDescent="0.35">
      <c r="K28717" s="293"/>
      <c r="M28717" s="290"/>
    </row>
    <row r="28718" spans="11:13" x14ac:dyDescent="0.35">
      <c r="K28718" s="293"/>
      <c r="M28718" s="290"/>
    </row>
    <row r="28719" spans="11:13" x14ac:dyDescent="0.35">
      <c r="K28719" s="293"/>
      <c r="M28719" s="290"/>
    </row>
    <row r="28720" spans="11:13" x14ac:dyDescent="0.35">
      <c r="K28720" s="293"/>
      <c r="M28720" s="290"/>
    </row>
    <row r="28721" spans="11:13" x14ac:dyDescent="0.35">
      <c r="K28721" s="293"/>
      <c r="M28721" s="290"/>
    </row>
    <row r="28722" spans="11:13" x14ac:dyDescent="0.35">
      <c r="K28722" s="293"/>
      <c r="M28722" s="290"/>
    </row>
    <row r="28723" spans="11:13" x14ac:dyDescent="0.35">
      <c r="K28723" s="293"/>
      <c r="M28723" s="290"/>
    </row>
    <row r="28724" spans="11:13" x14ac:dyDescent="0.35">
      <c r="K28724" s="293"/>
      <c r="M28724" s="290"/>
    </row>
    <row r="28725" spans="11:13" x14ac:dyDescent="0.35">
      <c r="K28725" s="293"/>
      <c r="M28725" s="290"/>
    </row>
    <row r="28726" spans="11:13" x14ac:dyDescent="0.35">
      <c r="K28726" s="293"/>
      <c r="M28726" s="290"/>
    </row>
    <row r="28727" spans="11:13" x14ac:dyDescent="0.35">
      <c r="K28727" s="293"/>
      <c r="M28727" s="290"/>
    </row>
    <row r="28728" spans="11:13" x14ac:dyDescent="0.35">
      <c r="K28728" s="293"/>
      <c r="M28728" s="290"/>
    </row>
    <row r="28729" spans="11:13" x14ac:dyDescent="0.35">
      <c r="K28729" s="293"/>
      <c r="M28729" s="290"/>
    </row>
    <row r="28730" spans="11:13" x14ac:dyDescent="0.35">
      <c r="K28730" s="293"/>
      <c r="M28730" s="290"/>
    </row>
    <row r="28731" spans="11:13" x14ac:dyDescent="0.35">
      <c r="K28731" s="293"/>
      <c r="M28731" s="290"/>
    </row>
    <row r="28732" spans="11:13" x14ac:dyDescent="0.35">
      <c r="K28732" s="293"/>
      <c r="M28732" s="290"/>
    </row>
    <row r="28733" spans="11:13" x14ac:dyDescent="0.35">
      <c r="K28733" s="293"/>
      <c r="M28733" s="290"/>
    </row>
    <row r="28734" spans="11:13" x14ac:dyDescent="0.35">
      <c r="K28734" s="293"/>
      <c r="M28734" s="290"/>
    </row>
    <row r="28735" spans="11:13" x14ac:dyDescent="0.35">
      <c r="K28735" s="293"/>
      <c r="M28735" s="290"/>
    </row>
    <row r="28736" spans="11:13" x14ac:dyDescent="0.35">
      <c r="K28736" s="293"/>
      <c r="M28736" s="290"/>
    </row>
    <row r="28737" spans="11:13" x14ac:dyDescent="0.35">
      <c r="K28737" s="293"/>
      <c r="M28737" s="290"/>
    </row>
    <row r="28738" spans="11:13" x14ac:dyDescent="0.35">
      <c r="K28738" s="293"/>
      <c r="M28738" s="290"/>
    </row>
    <row r="28739" spans="11:13" x14ac:dyDescent="0.35">
      <c r="K28739" s="293"/>
      <c r="M28739" s="290"/>
    </row>
    <row r="28740" spans="11:13" x14ac:dyDescent="0.35">
      <c r="K28740" s="293"/>
      <c r="M28740" s="290"/>
    </row>
    <row r="28741" spans="11:13" x14ac:dyDescent="0.35">
      <c r="K28741" s="293"/>
      <c r="M28741" s="290"/>
    </row>
    <row r="28742" spans="11:13" x14ac:dyDescent="0.35">
      <c r="K28742" s="293"/>
      <c r="M28742" s="290"/>
    </row>
    <row r="28743" spans="11:13" x14ac:dyDescent="0.35">
      <c r="K28743" s="293"/>
      <c r="M28743" s="290"/>
    </row>
    <row r="28744" spans="11:13" x14ac:dyDescent="0.35">
      <c r="K28744" s="293"/>
      <c r="M28744" s="290"/>
    </row>
    <row r="28745" spans="11:13" x14ac:dyDescent="0.35">
      <c r="K28745" s="293"/>
      <c r="M28745" s="290"/>
    </row>
    <row r="28746" spans="11:13" x14ac:dyDescent="0.35">
      <c r="K28746" s="293"/>
      <c r="M28746" s="290"/>
    </row>
    <row r="28747" spans="11:13" x14ac:dyDescent="0.35">
      <c r="K28747" s="293"/>
      <c r="M28747" s="290"/>
    </row>
    <row r="28748" spans="11:13" x14ac:dyDescent="0.35">
      <c r="K28748" s="293"/>
      <c r="M28748" s="290"/>
    </row>
    <row r="28749" spans="11:13" x14ac:dyDescent="0.35">
      <c r="K28749" s="293"/>
      <c r="M28749" s="290"/>
    </row>
    <row r="28750" spans="11:13" x14ac:dyDescent="0.35">
      <c r="K28750" s="293"/>
      <c r="M28750" s="290"/>
    </row>
    <row r="28751" spans="11:13" x14ac:dyDescent="0.35">
      <c r="K28751" s="293"/>
      <c r="M28751" s="290"/>
    </row>
    <row r="28752" spans="11:13" x14ac:dyDescent="0.35">
      <c r="K28752" s="293"/>
      <c r="M28752" s="290"/>
    </row>
    <row r="28753" spans="11:13" x14ac:dyDescent="0.35">
      <c r="K28753" s="293"/>
      <c r="M28753" s="290"/>
    </row>
    <row r="28754" spans="11:13" x14ac:dyDescent="0.35">
      <c r="K28754" s="293"/>
      <c r="M28754" s="290"/>
    </row>
    <row r="28755" spans="11:13" x14ac:dyDescent="0.35">
      <c r="K28755" s="293"/>
      <c r="M28755" s="290"/>
    </row>
    <row r="28756" spans="11:13" x14ac:dyDescent="0.35">
      <c r="K28756" s="293"/>
      <c r="M28756" s="290"/>
    </row>
    <row r="28757" spans="11:13" x14ac:dyDescent="0.35">
      <c r="K28757" s="293"/>
      <c r="M28757" s="290"/>
    </row>
    <row r="28758" spans="11:13" x14ac:dyDescent="0.35">
      <c r="K28758" s="293"/>
      <c r="M28758" s="290"/>
    </row>
    <row r="28759" spans="11:13" x14ac:dyDescent="0.35">
      <c r="K28759" s="293"/>
      <c r="M28759" s="290"/>
    </row>
    <row r="28760" spans="11:13" x14ac:dyDescent="0.35">
      <c r="K28760" s="293"/>
      <c r="M28760" s="290"/>
    </row>
    <row r="28761" spans="11:13" x14ac:dyDescent="0.35">
      <c r="K28761" s="293"/>
      <c r="M28761" s="290"/>
    </row>
    <row r="28762" spans="11:13" x14ac:dyDescent="0.35">
      <c r="K28762" s="293"/>
      <c r="M28762" s="290"/>
    </row>
    <row r="28763" spans="11:13" x14ac:dyDescent="0.35">
      <c r="K28763" s="293"/>
      <c r="M28763" s="290"/>
    </row>
    <row r="28764" spans="11:13" x14ac:dyDescent="0.35">
      <c r="K28764" s="293"/>
      <c r="M28764" s="290"/>
    </row>
    <row r="28765" spans="11:13" x14ac:dyDescent="0.35">
      <c r="K28765" s="293"/>
      <c r="M28765" s="290"/>
    </row>
    <row r="28766" spans="11:13" x14ac:dyDescent="0.35">
      <c r="K28766" s="293"/>
      <c r="M28766" s="290"/>
    </row>
    <row r="28767" spans="11:13" x14ac:dyDescent="0.35">
      <c r="K28767" s="293"/>
      <c r="M28767" s="290"/>
    </row>
    <row r="28768" spans="11:13" x14ac:dyDescent="0.35">
      <c r="K28768" s="293"/>
      <c r="M28768" s="290"/>
    </row>
    <row r="28769" spans="11:13" x14ac:dyDescent="0.35">
      <c r="K28769" s="293"/>
      <c r="M28769" s="290"/>
    </row>
    <row r="28770" spans="11:13" x14ac:dyDescent="0.35">
      <c r="K28770" s="293"/>
      <c r="M28770" s="290"/>
    </row>
    <row r="28771" spans="11:13" x14ac:dyDescent="0.35">
      <c r="K28771" s="293"/>
      <c r="M28771" s="290"/>
    </row>
    <row r="28772" spans="11:13" x14ac:dyDescent="0.35">
      <c r="K28772" s="293"/>
      <c r="M28772" s="290"/>
    </row>
    <row r="28773" spans="11:13" x14ac:dyDescent="0.35">
      <c r="K28773" s="293"/>
      <c r="M28773" s="290"/>
    </row>
    <row r="28774" spans="11:13" x14ac:dyDescent="0.35">
      <c r="K28774" s="293"/>
      <c r="M28774" s="290"/>
    </row>
    <row r="28775" spans="11:13" x14ac:dyDescent="0.35">
      <c r="K28775" s="293"/>
      <c r="M28775" s="290"/>
    </row>
    <row r="28776" spans="11:13" x14ac:dyDescent="0.35">
      <c r="K28776" s="293"/>
      <c r="M28776" s="290"/>
    </row>
    <row r="28777" spans="11:13" x14ac:dyDescent="0.35">
      <c r="K28777" s="293"/>
      <c r="M28777" s="290"/>
    </row>
    <row r="28778" spans="11:13" x14ac:dyDescent="0.35">
      <c r="K28778" s="293"/>
      <c r="M28778" s="290"/>
    </row>
    <row r="28779" spans="11:13" x14ac:dyDescent="0.35">
      <c r="K28779" s="293"/>
      <c r="M28779" s="290"/>
    </row>
    <row r="28780" spans="11:13" x14ac:dyDescent="0.35">
      <c r="K28780" s="293"/>
      <c r="M28780" s="290"/>
    </row>
    <row r="28781" spans="11:13" x14ac:dyDescent="0.35">
      <c r="K28781" s="293"/>
      <c r="M28781" s="290"/>
    </row>
    <row r="28782" spans="11:13" x14ac:dyDescent="0.35">
      <c r="K28782" s="293"/>
      <c r="M28782" s="290"/>
    </row>
    <row r="28783" spans="11:13" x14ac:dyDescent="0.35">
      <c r="K28783" s="293"/>
      <c r="M28783" s="290"/>
    </row>
    <row r="28784" spans="11:13" x14ac:dyDescent="0.35">
      <c r="K28784" s="293"/>
      <c r="M28784" s="290"/>
    </row>
    <row r="28785" spans="11:13" x14ac:dyDescent="0.35">
      <c r="K28785" s="293"/>
      <c r="M28785" s="290"/>
    </row>
    <row r="28786" spans="11:13" x14ac:dyDescent="0.35">
      <c r="K28786" s="293"/>
      <c r="M28786" s="290"/>
    </row>
    <row r="28787" spans="11:13" x14ac:dyDescent="0.35">
      <c r="K28787" s="293"/>
      <c r="M28787" s="290"/>
    </row>
    <row r="28788" spans="11:13" x14ac:dyDescent="0.35">
      <c r="K28788" s="293"/>
      <c r="M28788" s="290"/>
    </row>
    <row r="28789" spans="11:13" x14ac:dyDescent="0.35">
      <c r="K28789" s="293"/>
      <c r="M28789" s="290"/>
    </row>
    <row r="28790" spans="11:13" x14ac:dyDescent="0.35">
      <c r="K28790" s="293"/>
      <c r="M28790" s="290"/>
    </row>
    <row r="28791" spans="11:13" x14ac:dyDescent="0.35">
      <c r="K28791" s="293"/>
      <c r="M28791" s="290"/>
    </row>
    <row r="28792" spans="11:13" x14ac:dyDescent="0.35">
      <c r="K28792" s="293"/>
      <c r="M28792" s="290"/>
    </row>
    <row r="28793" spans="11:13" x14ac:dyDescent="0.35">
      <c r="K28793" s="293"/>
      <c r="M28793" s="290"/>
    </row>
    <row r="28794" spans="11:13" x14ac:dyDescent="0.35">
      <c r="K28794" s="293"/>
      <c r="M28794" s="290"/>
    </row>
    <row r="28795" spans="11:13" x14ac:dyDescent="0.35">
      <c r="K28795" s="293"/>
      <c r="M28795" s="290"/>
    </row>
    <row r="28796" spans="11:13" x14ac:dyDescent="0.35">
      <c r="K28796" s="293"/>
      <c r="M28796" s="290"/>
    </row>
    <row r="28797" spans="11:13" x14ac:dyDescent="0.35">
      <c r="K28797" s="293"/>
      <c r="M28797" s="290"/>
    </row>
    <row r="28798" spans="11:13" x14ac:dyDescent="0.35">
      <c r="K28798" s="293"/>
      <c r="M28798" s="290"/>
    </row>
    <row r="28799" spans="11:13" x14ac:dyDescent="0.35">
      <c r="K28799" s="293"/>
      <c r="M28799" s="290"/>
    </row>
    <row r="28800" spans="11:13" x14ac:dyDescent="0.35">
      <c r="K28800" s="293"/>
      <c r="M28800" s="290"/>
    </row>
    <row r="28801" spans="11:13" x14ac:dyDescent="0.35">
      <c r="K28801" s="293"/>
      <c r="M28801" s="290"/>
    </row>
    <row r="28802" spans="11:13" x14ac:dyDescent="0.35">
      <c r="K28802" s="293"/>
      <c r="M28802" s="290"/>
    </row>
    <row r="28803" spans="11:13" x14ac:dyDescent="0.35">
      <c r="K28803" s="293"/>
      <c r="M28803" s="290"/>
    </row>
    <row r="28804" spans="11:13" x14ac:dyDescent="0.35">
      <c r="K28804" s="293"/>
      <c r="M28804" s="290"/>
    </row>
    <row r="28805" spans="11:13" x14ac:dyDescent="0.35">
      <c r="K28805" s="293"/>
      <c r="M28805" s="290"/>
    </row>
    <row r="28806" spans="11:13" x14ac:dyDescent="0.35">
      <c r="K28806" s="293"/>
      <c r="M28806" s="290"/>
    </row>
    <row r="28807" spans="11:13" x14ac:dyDescent="0.35">
      <c r="K28807" s="293"/>
      <c r="M28807" s="290"/>
    </row>
    <row r="28808" spans="11:13" x14ac:dyDescent="0.35">
      <c r="K28808" s="293"/>
      <c r="M28808" s="290"/>
    </row>
    <row r="28809" spans="11:13" x14ac:dyDescent="0.35">
      <c r="K28809" s="293"/>
      <c r="M28809" s="290"/>
    </row>
    <row r="28810" spans="11:13" x14ac:dyDescent="0.35">
      <c r="K28810" s="293"/>
      <c r="M28810" s="290"/>
    </row>
    <row r="28811" spans="11:13" x14ac:dyDescent="0.35">
      <c r="K28811" s="293"/>
      <c r="M28811" s="290"/>
    </row>
    <row r="28812" spans="11:13" x14ac:dyDescent="0.35">
      <c r="K28812" s="293"/>
      <c r="M28812" s="290"/>
    </row>
    <row r="28813" spans="11:13" x14ac:dyDescent="0.35">
      <c r="K28813" s="293"/>
      <c r="M28813" s="290"/>
    </row>
    <row r="28814" spans="11:13" x14ac:dyDescent="0.35">
      <c r="K28814" s="293"/>
      <c r="M28814" s="290"/>
    </row>
    <row r="28815" spans="11:13" x14ac:dyDescent="0.35">
      <c r="K28815" s="293"/>
      <c r="M28815" s="290"/>
    </row>
    <row r="28816" spans="11:13" x14ac:dyDescent="0.35">
      <c r="K28816" s="293"/>
      <c r="M28816" s="290"/>
    </row>
    <row r="28817" spans="11:13" x14ac:dyDescent="0.35">
      <c r="K28817" s="293"/>
      <c r="M28817" s="290"/>
    </row>
    <row r="28818" spans="11:13" x14ac:dyDescent="0.35">
      <c r="K28818" s="293"/>
      <c r="M28818" s="290"/>
    </row>
    <row r="28819" spans="11:13" x14ac:dyDescent="0.35">
      <c r="K28819" s="293"/>
      <c r="M28819" s="290"/>
    </row>
    <row r="28820" spans="11:13" x14ac:dyDescent="0.35">
      <c r="K28820" s="293"/>
      <c r="M28820" s="290"/>
    </row>
    <row r="28821" spans="11:13" x14ac:dyDescent="0.35">
      <c r="K28821" s="293"/>
      <c r="M28821" s="290"/>
    </row>
    <row r="28822" spans="11:13" x14ac:dyDescent="0.35">
      <c r="K28822" s="293"/>
      <c r="M28822" s="290"/>
    </row>
    <row r="28823" spans="11:13" x14ac:dyDescent="0.35">
      <c r="K28823" s="293"/>
      <c r="M28823" s="290"/>
    </row>
    <row r="28824" spans="11:13" x14ac:dyDescent="0.35">
      <c r="K28824" s="293"/>
      <c r="M28824" s="290"/>
    </row>
    <row r="28825" spans="11:13" x14ac:dyDescent="0.35">
      <c r="K28825" s="293"/>
      <c r="M28825" s="290"/>
    </row>
    <row r="28826" spans="11:13" x14ac:dyDescent="0.35">
      <c r="K28826" s="293"/>
      <c r="M28826" s="290"/>
    </row>
    <row r="28827" spans="11:13" x14ac:dyDescent="0.35">
      <c r="K28827" s="293"/>
      <c r="M28827" s="290"/>
    </row>
    <row r="28828" spans="11:13" x14ac:dyDescent="0.35">
      <c r="K28828" s="293"/>
      <c r="M28828" s="290"/>
    </row>
    <row r="28829" spans="11:13" x14ac:dyDescent="0.35">
      <c r="K28829" s="293"/>
      <c r="M28829" s="290"/>
    </row>
    <row r="28830" spans="11:13" x14ac:dyDescent="0.35">
      <c r="K28830" s="293"/>
      <c r="M28830" s="290"/>
    </row>
    <row r="28831" spans="11:13" x14ac:dyDescent="0.35">
      <c r="K28831" s="293"/>
      <c r="M28831" s="290"/>
    </row>
    <row r="28832" spans="11:13" x14ac:dyDescent="0.35">
      <c r="K28832" s="293"/>
      <c r="M28832" s="290"/>
    </row>
    <row r="28833" spans="11:13" x14ac:dyDescent="0.35">
      <c r="K28833" s="293"/>
      <c r="M28833" s="290"/>
    </row>
    <row r="28834" spans="11:13" x14ac:dyDescent="0.35">
      <c r="K28834" s="293"/>
      <c r="M28834" s="290"/>
    </row>
    <row r="28835" spans="11:13" x14ac:dyDescent="0.35">
      <c r="K28835" s="293"/>
      <c r="M28835" s="290"/>
    </row>
    <row r="28836" spans="11:13" x14ac:dyDescent="0.35">
      <c r="K28836" s="293"/>
      <c r="M28836" s="290"/>
    </row>
    <row r="28837" spans="11:13" x14ac:dyDescent="0.35">
      <c r="K28837" s="293"/>
      <c r="M28837" s="290"/>
    </row>
    <row r="28838" spans="11:13" x14ac:dyDescent="0.35">
      <c r="K28838" s="293"/>
      <c r="M28838" s="290"/>
    </row>
    <row r="28839" spans="11:13" x14ac:dyDescent="0.35">
      <c r="K28839" s="293"/>
      <c r="M28839" s="290"/>
    </row>
    <row r="28840" spans="11:13" x14ac:dyDescent="0.35">
      <c r="K28840" s="293"/>
      <c r="M28840" s="290"/>
    </row>
    <row r="28841" spans="11:13" x14ac:dyDescent="0.35">
      <c r="K28841" s="293"/>
      <c r="M28841" s="290"/>
    </row>
    <row r="28842" spans="11:13" x14ac:dyDescent="0.35">
      <c r="K28842" s="293"/>
      <c r="M28842" s="290"/>
    </row>
    <row r="28843" spans="11:13" x14ac:dyDescent="0.35">
      <c r="K28843" s="293"/>
      <c r="M28843" s="290"/>
    </row>
    <row r="28844" spans="11:13" x14ac:dyDescent="0.35">
      <c r="K28844" s="293"/>
      <c r="M28844" s="290"/>
    </row>
    <row r="28845" spans="11:13" x14ac:dyDescent="0.35">
      <c r="K28845" s="293"/>
      <c r="M28845" s="290"/>
    </row>
    <row r="28846" spans="11:13" x14ac:dyDescent="0.35">
      <c r="K28846" s="293"/>
      <c r="M28846" s="290"/>
    </row>
    <row r="28847" spans="11:13" x14ac:dyDescent="0.35">
      <c r="K28847" s="293"/>
      <c r="M28847" s="290"/>
    </row>
    <row r="28848" spans="11:13" x14ac:dyDescent="0.35">
      <c r="K28848" s="293"/>
      <c r="M28848" s="290"/>
    </row>
    <row r="28849" spans="11:13" x14ac:dyDescent="0.35">
      <c r="K28849" s="293"/>
      <c r="M28849" s="290"/>
    </row>
    <row r="28850" spans="11:13" x14ac:dyDescent="0.35">
      <c r="K28850" s="293"/>
      <c r="M28850" s="290"/>
    </row>
    <row r="28851" spans="11:13" x14ac:dyDescent="0.35">
      <c r="K28851" s="293"/>
      <c r="M28851" s="290"/>
    </row>
    <row r="28852" spans="11:13" x14ac:dyDescent="0.35">
      <c r="K28852" s="293"/>
      <c r="M28852" s="290"/>
    </row>
    <row r="28853" spans="11:13" x14ac:dyDescent="0.35">
      <c r="K28853" s="293"/>
      <c r="M28853" s="290"/>
    </row>
    <row r="28854" spans="11:13" x14ac:dyDescent="0.35">
      <c r="K28854" s="293"/>
      <c r="M28854" s="290"/>
    </row>
    <row r="28855" spans="11:13" x14ac:dyDescent="0.35">
      <c r="K28855" s="293"/>
      <c r="M28855" s="290"/>
    </row>
    <row r="28856" spans="11:13" x14ac:dyDescent="0.35">
      <c r="K28856" s="293"/>
      <c r="M28856" s="290"/>
    </row>
    <row r="28857" spans="11:13" x14ac:dyDescent="0.35">
      <c r="K28857" s="293"/>
      <c r="M28857" s="290"/>
    </row>
    <row r="28858" spans="11:13" x14ac:dyDescent="0.35">
      <c r="K28858" s="293"/>
      <c r="M28858" s="290"/>
    </row>
    <row r="28859" spans="11:13" x14ac:dyDescent="0.35">
      <c r="K28859" s="293"/>
      <c r="M28859" s="290"/>
    </row>
    <row r="28860" spans="11:13" x14ac:dyDescent="0.35">
      <c r="K28860" s="293"/>
      <c r="M28860" s="290"/>
    </row>
    <row r="28861" spans="11:13" x14ac:dyDescent="0.35">
      <c r="K28861" s="293"/>
      <c r="M28861" s="290"/>
    </row>
    <row r="28862" spans="11:13" x14ac:dyDescent="0.35">
      <c r="K28862" s="293"/>
      <c r="M28862" s="290"/>
    </row>
    <row r="28863" spans="11:13" x14ac:dyDescent="0.35">
      <c r="K28863" s="293"/>
      <c r="M28863" s="290"/>
    </row>
    <row r="28864" spans="11:13" x14ac:dyDescent="0.35">
      <c r="K28864" s="293"/>
      <c r="M28864" s="290"/>
    </row>
    <row r="28865" spans="11:13" x14ac:dyDescent="0.35">
      <c r="K28865" s="293"/>
      <c r="M28865" s="290"/>
    </row>
    <row r="28866" spans="11:13" x14ac:dyDescent="0.35">
      <c r="K28866" s="293"/>
      <c r="M28866" s="290"/>
    </row>
    <row r="28867" spans="11:13" x14ac:dyDescent="0.35">
      <c r="K28867" s="293"/>
      <c r="M28867" s="290"/>
    </row>
    <row r="28868" spans="11:13" x14ac:dyDescent="0.35">
      <c r="K28868" s="293"/>
      <c r="M28868" s="290"/>
    </row>
    <row r="28869" spans="11:13" x14ac:dyDescent="0.35">
      <c r="K28869" s="293"/>
      <c r="M28869" s="290"/>
    </row>
    <row r="28870" spans="11:13" x14ac:dyDescent="0.35">
      <c r="K28870" s="293"/>
      <c r="M28870" s="290"/>
    </row>
    <row r="28871" spans="11:13" x14ac:dyDescent="0.35">
      <c r="K28871" s="293"/>
      <c r="M28871" s="290"/>
    </row>
    <row r="28872" spans="11:13" x14ac:dyDescent="0.35">
      <c r="K28872" s="293"/>
      <c r="M28872" s="290"/>
    </row>
    <row r="28873" spans="11:13" x14ac:dyDescent="0.35">
      <c r="K28873" s="293"/>
      <c r="M28873" s="290"/>
    </row>
    <row r="28874" spans="11:13" x14ac:dyDescent="0.35">
      <c r="K28874" s="293"/>
      <c r="M28874" s="290"/>
    </row>
    <row r="28875" spans="11:13" x14ac:dyDescent="0.35">
      <c r="K28875" s="293"/>
      <c r="M28875" s="290"/>
    </row>
    <row r="28876" spans="11:13" x14ac:dyDescent="0.35">
      <c r="K28876" s="293"/>
      <c r="M28876" s="290"/>
    </row>
    <row r="28877" spans="11:13" x14ac:dyDescent="0.35">
      <c r="K28877" s="293"/>
      <c r="M28877" s="290"/>
    </row>
    <row r="28878" spans="11:13" x14ac:dyDescent="0.35">
      <c r="K28878" s="293"/>
      <c r="M28878" s="290"/>
    </row>
    <row r="28879" spans="11:13" x14ac:dyDescent="0.35">
      <c r="K28879" s="293"/>
      <c r="M28879" s="290"/>
    </row>
    <row r="28880" spans="11:13" x14ac:dyDescent="0.35">
      <c r="K28880" s="293"/>
      <c r="M28880" s="290"/>
    </row>
    <row r="28881" spans="11:13" x14ac:dyDescent="0.35">
      <c r="K28881" s="293"/>
      <c r="M28881" s="290"/>
    </row>
    <row r="28882" spans="11:13" x14ac:dyDescent="0.35">
      <c r="K28882" s="293"/>
      <c r="M28882" s="290"/>
    </row>
    <row r="28883" spans="11:13" x14ac:dyDescent="0.35">
      <c r="K28883" s="293"/>
      <c r="M28883" s="290"/>
    </row>
    <row r="28884" spans="11:13" x14ac:dyDescent="0.35">
      <c r="K28884" s="293"/>
      <c r="M28884" s="290"/>
    </row>
    <row r="28885" spans="11:13" x14ac:dyDescent="0.35">
      <c r="K28885" s="293"/>
      <c r="M28885" s="290"/>
    </row>
    <row r="28886" spans="11:13" x14ac:dyDescent="0.35">
      <c r="K28886" s="293"/>
      <c r="M28886" s="290"/>
    </row>
    <row r="28887" spans="11:13" x14ac:dyDescent="0.35">
      <c r="K28887" s="293"/>
      <c r="M28887" s="290"/>
    </row>
    <row r="28888" spans="11:13" x14ac:dyDescent="0.35">
      <c r="K28888" s="293"/>
      <c r="M28888" s="290"/>
    </row>
    <row r="28889" spans="11:13" x14ac:dyDescent="0.35">
      <c r="K28889" s="293"/>
      <c r="M28889" s="290"/>
    </row>
    <row r="28890" spans="11:13" x14ac:dyDescent="0.35">
      <c r="K28890" s="293"/>
      <c r="M28890" s="290"/>
    </row>
    <row r="28891" spans="11:13" x14ac:dyDescent="0.35">
      <c r="K28891" s="293"/>
      <c r="M28891" s="290"/>
    </row>
    <row r="28892" spans="11:13" x14ac:dyDescent="0.35">
      <c r="K28892" s="293"/>
      <c r="M28892" s="290"/>
    </row>
    <row r="28893" spans="11:13" x14ac:dyDescent="0.35">
      <c r="K28893" s="293"/>
      <c r="M28893" s="290"/>
    </row>
    <row r="28894" spans="11:13" x14ac:dyDescent="0.35">
      <c r="K28894" s="293"/>
      <c r="M28894" s="290"/>
    </row>
    <row r="28895" spans="11:13" x14ac:dyDescent="0.35">
      <c r="K28895" s="293"/>
      <c r="M28895" s="290"/>
    </row>
    <row r="28896" spans="11:13" x14ac:dyDescent="0.35">
      <c r="K28896" s="293"/>
      <c r="M28896" s="290"/>
    </row>
    <row r="28897" spans="11:13" x14ac:dyDescent="0.35">
      <c r="K28897" s="293"/>
      <c r="M28897" s="290"/>
    </row>
    <row r="28898" spans="11:13" x14ac:dyDescent="0.35">
      <c r="K28898" s="293"/>
      <c r="M28898" s="290"/>
    </row>
    <row r="28899" spans="11:13" x14ac:dyDescent="0.35">
      <c r="K28899" s="293"/>
      <c r="M28899" s="290"/>
    </row>
    <row r="28900" spans="11:13" x14ac:dyDescent="0.35">
      <c r="K28900" s="293"/>
      <c r="M28900" s="290"/>
    </row>
    <row r="28901" spans="11:13" x14ac:dyDescent="0.35">
      <c r="K28901" s="293"/>
      <c r="M28901" s="290"/>
    </row>
    <row r="28902" spans="11:13" x14ac:dyDescent="0.35">
      <c r="K28902" s="293"/>
      <c r="M28902" s="290"/>
    </row>
    <row r="28903" spans="11:13" x14ac:dyDescent="0.35">
      <c r="K28903" s="293"/>
      <c r="M28903" s="290"/>
    </row>
    <row r="28904" spans="11:13" x14ac:dyDescent="0.35">
      <c r="K28904" s="293"/>
      <c r="M28904" s="290"/>
    </row>
    <row r="28905" spans="11:13" x14ac:dyDescent="0.35">
      <c r="K28905" s="293"/>
      <c r="M28905" s="290"/>
    </row>
    <row r="28906" spans="11:13" x14ac:dyDescent="0.35">
      <c r="K28906" s="293"/>
      <c r="M28906" s="290"/>
    </row>
    <row r="28907" spans="11:13" x14ac:dyDescent="0.35">
      <c r="K28907" s="293"/>
      <c r="M28907" s="290"/>
    </row>
    <row r="28908" spans="11:13" x14ac:dyDescent="0.35">
      <c r="K28908" s="293"/>
      <c r="M28908" s="290"/>
    </row>
    <row r="28909" spans="11:13" x14ac:dyDescent="0.35">
      <c r="K28909" s="293"/>
      <c r="M28909" s="290"/>
    </row>
    <row r="28910" spans="11:13" x14ac:dyDescent="0.35">
      <c r="K28910" s="293"/>
      <c r="M28910" s="290"/>
    </row>
    <row r="28911" spans="11:13" x14ac:dyDescent="0.35">
      <c r="K28911" s="293"/>
      <c r="M28911" s="290"/>
    </row>
    <row r="28912" spans="11:13" x14ac:dyDescent="0.35">
      <c r="K28912" s="293"/>
      <c r="M28912" s="290"/>
    </row>
    <row r="28913" spans="11:13" x14ac:dyDescent="0.35">
      <c r="K28913" s="293"/>
      <c r="M28913" s="290"/>
    </row>
    <row r="28914" spans="11:13" x14ac:dyDescent="0.35">
      <c r="K28914" s="293"/>
      <c r="M28914" s="290"/>
    </row>
    <row r="28915" spans="11:13" x14ac:dyDescent="0.35">
      <c r="K28915" s="293"/>
      <c r="M28915" s="290"/>
    </row>
    <row r="28916" spans="11:13" x14ac:dyDescent="0.35">
      <c r="K28916" s="293"/>
      <c r="M28916" s="290"/>
    </row>
    <row r="28917" spans="11:13" x14ac:dyDescent="0.35">
      <c r="K28917" s="293"/>
      <c r="M28917" s="290"/>
    </row>
    <row r="28918" spans="11:13" x14ac:dyDescent="0.35">
      <c r="K28918" s="293"/>
      <c r="M28918" s="290"/>
    </row>
    <row r="28919" spans="11:13" x14ac:dyDescent="0.35">
      <c r="K28919" s="293"/>
      <c r="M28919" s="290"/>
    </row>
    <row r="28920" spans="11:13" x14ac:dyDescent="0.35">
      <c r="K28920" s="293"/>
      <c r="M28920" s="290"/>
    </row>
    <row r="28921" spans="11:13" x14ac:dyDescent="0.35">
      <c r="K28921" s="293"/>
      <c r="M28921" s="290"/>
    </row>
    <row r="28922" spans="11:13" x14ac:dyDescent="0.35">
      <c r="K28922" s="293"/>
      <c r="M28922" s="290"/>
    </row>
    <row r="28923" spans="11:13" x14ac:dyDescent="0.35">
      <c r="K28923" s="293"/>
      <c r="M28923" s="290"/>
    </row>
    <row r="28924" spans="11:13" x14ac:dyDescent="0.35">
      <c r="K28924" s="293"/>
      <c r="M28924" s="290"/>
    </row>
    <row r="28925" spans="11:13" x14ac:dyDescent="0.35">
      <c r="K28925" s="293"/>
      <c r="M28925" s="290"/>
    </row>
    <row r="28926" spans="11:13" x14ac:dyDescent="0.35">
      <c r="K28926" s="293"/>
      <c r="M28926" s="290"/>
    </row>
    <row r="28927" spans="11:13" x14ac:dyDescent="0.35">
      <c r="K28927" s="293"/>
      <c r="M28927" s="290"/>
    </row>
    <row r="28928" spans="11:13" x14ac:dyDescent="0.35">
      <c r="K28928" s="293"/>
      <c r="M28928" s="290"/>
    </row>
    <row r="28929" spans="11:13" x14ac:dyDescent="0.35">
      <c r="K28929" s="293"/>
      <c r="M28929" s="290"/>
    </row>
    <row r="28930" spans="11:13" x14ac:dyDescent="0.35">
      <c r="K28930" s="293"/>
      <c r="M28930" s="290"/>
    </row>
    <row r="28931" spans="11:13" x14ac:dyDescent="0.35">
      <c r="K28931" s="293"/>
      <c r="M28931" s="290"/>
    </row>
    <row r="28932" spans="11:13" x14ac:dyDescent="0.35">
      <c r="K28932" s="293"/>
      <c r="M28932" s="290"/>
    </row>
    <row r="28933" spans="11:13" x14ac:dyDescent="0.35">
      <c r="K28933" s="293"/>
      <c r="M28933" s="290"/>
    </row>
    <row r="28934" spans="11:13" x14ac:dyDescent="0.35">
      <c r="K28934" s="293"/>
      <c r="M28934" s="290"/>
    </row>
    <row r="28935" spans="11:13" x14ac:dyDescent="0.35">
      <c r="K28935" s="293"/>
      <c r="M28935" s="290"/>
    </row>
    <row r="28936" spans="11:13" x14ac:dyDescent="0.35">
      <c r="K28936" s="293"/>
      <c r="M28936" s="290"/>
    </row>
    <row r="28937" spans="11:13" x14ac:dyDescent="0.35">
      <c r="K28937" s="293"/>
      <c r="M28937" s="290"/>
    </row>
    <row r="28938" spans="11:13" x14ac:dyDescent="0.35">
      <c r="K28938" s="293"/>
      <c r="M28938" s="290"/>
    </row>
    <row r="28939" spans="11:13" x14ac:dyDescent="0.35">
      <c r="K28939" s="293"/>
      <c r="M28939" s="290"/>
    </row>
    <row r="28940" spans="11:13" x14ac:dyDescent="0.35">
      <c r="K28940" s="293"/>
      <c r="M28940" s="290"/>
    </row>
    <row r="28941" spans="11:13" x14ac:dyDescent="0.35">
      <c r="K28941" s="293"/>
      <c r="M28941" s="290"/>
    </row>
    <row r="28942" spans="11:13" x14ac:dyDescent="0.35">
      <c r="K28942" s="293"/>
      <c r="M28942" s="290"/>
    </row>
    <row r="28943" spans="11:13" x14ac:dyDescent="0.35">
      <c r="K28943" s="293"/>
      <c r="M28943" s="290"/>
    </row>
    <row r="28944" spans="11:13" x14ac:dyDescent="0.35">
      <c r="K28944" s="293"/>
      <c r="M28944" s="290"/>
    </row>
    <row r="28945" spans="11:13" x14ac:dyDescent="0.35">
      <c r="K28945" s="293"/>
      <c r="M28945" s="290"/>
    </row>
    <row r="28946" spans="11:13" x14ac:dyDescent="0.35">
      <c r="K28946" s="293"/>
      <c r="M28946" s="290"/>
    </row>
    <row r="28947" spans="11:13" x14ac:dyDescent="0.35">
      <c r="K28947" s="293"/>
      <c r="M28947" s="290"/>
    </row>
    <row r="28948" spans="11:13" x14ac:dyDescent="0.35">
      <c r="K28948" s="293"/>
      <c r="M28948" s="290"/>
    </row>
    <row r="28949" spans="11:13" x14ac:dyDescent="0.35">
      <c r="K28949" s="293"/>
      <c r="M28949" s="290"/>
    </row>
    <row r="28950" spans="11:13" x14ac:dyDescent="0.35">
      <c r="K28950" s="293"/>
      <c r="M28950" s="290"/>
    </row>
    <row r="28951" spans="11:13" x14ac:dyDescent="0.35">
      <c r="K28951" s="293"/>
      <c r="M28951" s="290"/>
    </row>
    <row r="28952" spans="11:13" x14ac:dyDescent="0.35">
      <c r="K28952" s="293"/>
      <c r="M28952" s="290"/>
    </row>
    <row r="28953" spans="11:13" x14ac:dyDescent="0.35">
      <c r="K28953" s="293"/>
      <c r="M28953" s="290"/>
    </row>
    <row r="28954" spans="11:13" x14ac:dyDescent="0.35">
      <c r="K28954" s="293"/>
      <c r="M28954" s="290"/>
    </row>
    <row r="28955" spans="11:13" x14ac:dyDescent="0.35">
      <c r="K28955" s="293"/>
      <c r="M28955" s="290"/>
    </row>
    <row r="28956" spans="11:13" x14ac:dyDescent="0.35">
      <c r="K28956" s="293"/>
      <c r="M28956" s="290"/>
    </row>
    <row r="28957" spans="11:13" x14ac:dyDescent="0.35">
      <c r="K28957" s="293"/>
      <c r="M28957" s="290"/>
    </row>
    <row r="28958" spans="11:13" x14ac:dyDescent="0.35">
      <c r="K28958" s="293"/>
      <c r="M28958" s="290"/>
    </row>
    <row r="28959" spans="11:13" x14ac:dyDescent="0.35">
      <c r="K28959" s="293"/>
      <c r="M28959" s="290"/>
    </row>
    <row r="28960" spans="11:13" x14ac:dyDescent="0.35">
      <c r="K28960" s="293"/>
      <c r="M28960" s="290"/>
    </row>
    <row r="28961" spans="11:13" x14ac:dyDescent="0.35">
      <c r="K28961" s="293"/>
      <c r="M28961" s="290"/>
    </row>
    <row r="28962" spans="11:13" x14ac:dyDescent="0.35">
      <c r="K28962" s="293"/>
      <c r="M28962" s="290"/>
    </row>
    <row r="28963" spans="11:13" x14ac:dyDescent="0.35">
      <c r="K28963" s="293"/>
      <c r="M28963" s="290"/>
    </row>
    <row r="28964" spans="11:13" x14ac:dyDescent="0.35">
      <c r="K28964" s="293"/>
      <c r="M28964" s="290"/>
    </row>
    <row r="28965" spans="11:13" x14ac:dyDescent="0.35">
      <c r="K28965" s="293"/>
      <c r="M28965" s="290"/>
    </row>
    <row r="28966" spans="11:13" x14ac:dyDescent="0.35">
      <c r="K28966" s="293"/>
      <c r="M28966" s="290"/>
    </row>
    <row r="28967" spans="11:13" x14ac:dyDescent="0.35">
      <c r="K28967" s="293"/>
      <c r="M28967" s="290"/>
    </row>
    <row r="28968" spans="11:13" x14ac:dyDescent="0.35">
      <c r="K28968" s="293"/>
      <c r="M28968" s="290"/>
    </row>
    <row r="28969" spans="11:13" x14ac:dyDescent="0.35">
      <c r="K28969" s="293"/>
      <c r="M28969" s="290"/>
    </row>
    <row r="28970" spans="11:13" x14ac:dyDescent="0.35">
      <c r="K28970" s="293"/>
      <c r="M28970" s="290"/>
    </row>
    <row r="28971" spans="11:13" x14ac:dyDescent="0.35">
      <c r="K28971" s="293"/>
      <c r="M28971" s="290"/>
    </row>
    <row r="28972" spans="11:13" x14ac:dyDescent="0.35">
      <c r="K28972" s="293"/>
      <c r="M28972" s="290"/>
    </row>
    <row r="28973" spans="11:13" x14ac:dyDescent="0.35">
      <c r="K28973" s="293"/>
      <c r="M28973" s="290"/>
    </row>
    <row r="28974" spans="11:13" x14ac:dyDescent="0.35">
      <c r="K28974" s="293"/>
      <c r="M28974" s="290"/>
    </row>
    <row r="28975" spans="11:13" x14ac:dyDescent="0.35">
      <c r="K28975" s="293"/>
      <c r="M28975" s="290"/>
    </row>
    <row r="28976" spans="11:13" x14ac:dyDescent="0.35">
      <c r="K28976" s="293"/>
      <c r="M28976" s="290"/>
    </row>
    <row r="28977" spans="11:13" x14ac:dyDescent="0.35">
      <c r="K28977" s="293"/>
      <c r="M28977" s="290"/>
    </row>
    <row r="28978" spans="11:13" x14ac:dyDescent="0.35">
      <c r="K28978" s="293"/>
      <c r="M28978" s="290"/>
    </row>
    <row r="28979" spans="11:13" x14ac:dyDescent="0.35">
      <c r="K28979" s="293"/>
      <c r="M28979" s="290"/>
    </row>
    <row r="28980" spans="11:13" x14ac:dyDescent="0.35">
      <c r="K28980" s="293"/>
      <c r="M28980" s="290"/>
    </row>
    <row r="28981" spans="11:13" x14ac:dyDescent="0.35">
      <c r="K28981" s="293"/>
      <c r="M28981" s="290"/>
    </row>
    <row r="28982" spans="11:13" x14ac:dyDescent="0.35">
      <c r="K28982" s="293"/>
      <c r="M28982" s="290"/>
    </row>
    <row r="28983" spans="11:13" x14ac:dyDescent="0.35">
      <c r="K28983" s="293"/>
      <c r="M28983" s="290"/>
    </row>
    <row r="28984" spans="11:13" x14ac:dyDescent="0.35">
      <c r="K28984" s="293"/>
      <c r="M28984" s="290"/>
    </row>
    <row r="28985" spans="11:13" x14ac:dyDescent="0.35">
      <c r="K28985" s="293"/>
      <c r="M28985" s="290"/>
    </row>
    <row r="28986" spans="11:13" x14ac:dyDescent="0.35">
      <c r="K28986" s="293"/>
      <c r="M28986" s="290"/>
    </row>
    <row r="28987" spans="11:13" x14ac:dyDescent="0.35">
      <c r="K28987" s="293"/>
      <c r="M28987" s="290"/>
    </row>
    <row r="28988" spans="11:13" x14ac:dyDescent="0.35">
      <c r="K28988" s="293"/>
      <c r="M28988" s="290"/>
    </row>
    <row r="28989" spans="11:13" x14ac:dyDescent="0.35">
      <c r="K28989" s="293"/>
      <c r="M28989" s="290"/>
    </row>
    <row r="28990" spans="11:13" x14ac:dyDescent="0.35">
      <c r="K28990" s="293"/>
      <c r="M28990" s="290"/>
    </row>
    <row r="28991" spans="11:13" x14ac:dyDescent="0.35">
      <c r="K28991" s="293"/>
      <c r="M28991" s="290"/>
    </row>
    <row r="28992" spans="11:13" x14ac:dyDescent="0.35">
      <c r="K28992" s="293"/>
      <c r="M28992" s="290"/>
    </row>
    <row r="28993" spans="11:13" x14ac:dyDescent="0.35">
      <c r="K28993" s="293"/>
      <c r="M28993" s="290"/>
    </row>
    <row r="28994" spans="11:13" x14ac:dyDescent="0.35">
      <c r="K28994" s="293"/>
      <c r="M28994" s="290"/>
    </row>
    <row r="28995" spans="11:13" x14ac:dyDescent="0.35">
      <c r="K28995" s="293"/>
      <c r="M28995" s="290"/>
    </row>
    <row r="28996" spans="11:13" x14ac:dyDescent="0.35">
      <c r="K28996" s="293"/>
      <c r="M28996" s="290"/>
    </row>
    <row r="28997" spans="11:13" x14ac:dyDescent="0.35">
      <c r="K28997" s="293"/>
      <c r="M28997" s="290"/>
    </row>
    <row r="28998" spans="11:13" x14ac:dyDescent="0.35">
      <c r="K28998" s="293"/>
      <c r="M28998" s="290"/>
    </row>
    <row r="28999" spans="11:13" x14ac:dyDescent="0.35">
      <c r="K28999" s="293"/>
      <c r="M28999" s="290"/>
    </row>
    <row r="29000" spans="11:13" x14ac:dyDescent="0.35">
      <c r="K29000" s="293"/>
      <c r="M29000" s="290"/>
    </row>
    <row r="29001" spans="11:13" x14ac:dyDescent="0.35">
      <c r="K29001" s="293"/>
      <c r="M29001" s="290"/>
    </row>
    <row r="29002" spans="11:13" x14ac:dyDescent="0.35">
      <c r="K29002" s="293"/>
      <c r="M29002" s="290"/>
    </row>
    <row r="29003" spans="11:13" x14ac:dyDescent="0.35">
      <c r="K29003" s="293"/>
      <c r="M29003" s="290"/>
    </row>
    <row r="29004" spans="11:13" x14ac:dyDescent="0.35">
      <c r="K29004" s="293"/>
      <c r="M29004" s="290"/>
    </row>
    <row r="29005" spans="11:13" x14ac:dyDescent="0.35">
      <c r="K29005" s="293"/>
      <c r="M29005" s="290"/>
    </row>
    <row r="29006" spans="11:13" x14ac:dyDescent="0.35">
      <c r="K29006" s="293"/>
      <c r="M29006" s="290"/>
    </row>
    <row r="29007" spans="11:13" x14ac:dyDescent="0.35">
      <c r="K29007" s="293"/>
      <c r="M29007" s="290"/>
    </row>
    <row r="29008" spans="11:13" x14ac:dyDescent="0.35">
      <c r="K29008" s="293"/>
      <c r="M29008" s="290"/>
    </row>
    <row r="29009" spans="11:13" x14ac:dyDescent="0.35">
      <c r="K29009" s="293"/>
      <c r="M29009" s="290"/>
    </row>
    <row r="29010" spans="11:13" x14ac:dyDescent="0.35">
      <c r="K29010" s="293"/>
      <c r="M29010" s="290"/>
    </row>
    <row r="29011" spans="11:13" x14ac:dyDescent="0.35">
      <c r="K29011" s="293"/>
      <c r="M29011" s="290"/>
    </row>
    <row r="29012" spans="11:13" x14ac:dyDescent="0.35">
      <c r="K29012" s="293"/>
      <c r="M29012" s="290"/>
    </row>
    <row r="29013" spans="11:13" x14ac:dyDescent="0.35">
      <c r="K29013" s="293"/>
      <c r="M29013" s="290"/>
    </row>
    <row r="29014" spans="11:13" x14ac:dyDescent="0.35">
      <c r="K29014" s="293"/>
      <c r="M29014" s="290"/>
    </row>
    <row r="29015" spans="11:13" x14ac:dyDescent="0.35">
      <c r="K29015" s="293"/>
      <c r="M29015" s="290"/>
    </row>
    <row r="29016" spans="11:13" x14ac:dyDescent="0.35">
      <c r="K29016" s="293"/>
      <c r="M29016" s="290"/>
    </row>
    <row r="29017" spans="11:13" x14ac:dyDescent="0.35">
      <c r="K29017" s="293"/>
      <c r="M29017" s="290"/>
    </row>
    <row r="29018" spans="11:13" x14ac:dyDescent="0.35">
      <c r="K29018" s="293"/>
      <c r="M29018" s="290"/>
    </row>
    <row r="29019" spans="11:13" x14ac:dyDescent="0.35">
      <c r="K29019" s="293"/>
      <c r="M29019" s="290"/>
    </row>
    <row r="29020" spans="11:13" x14ac:dyDescent="0.35">
      <c r="K29020" s="293"/>
      <c r="M29020" s="290"/>
    </row>
    <row r="29021" spans="11:13" x14ac:dyDescent="0.35">
      <c r="K29021" s="293"/>
      <c r="M29021" s="290"/>
    </row>
    <row r="29022" spans="11:13" x14ac:dyDescent="0.35">
      <c r="K29022" s="293"/>
      <c r="M29022" s="290"/>
    </row>
    <row r="29023" spans="11:13" x14ac:dyDescent="0.35">
      <c r="K29023" s="293"/>
      <c r="M29023" s="290"/>
    </row>
    <row r="29024" spans="11:13" x14ac:dyDescent="0.35">
      <c r="K29024" s="293"/>
      <c r="M29024" s="290"/>
    </row>
    <row r="29025" spans="11:13" x14ac:dyDescent="0.35">
      <c r="K29025" s="293"/>
      <c r="M29025" s="290"/>
    </row>
    <row r="29026" spans="11:13" x14ac:dyDescent="0.35">
      <c r="K29026" s="293"/>
      <c r="M29026" s="290"/>
    </row>
    <row r="29027" spans="11:13" x14ac:dyDescent="0.35">
      <c r="K29027" s="293"/>
      <c r="M29027" s="290"/>
    </row>
    <row r="29028" spans="11:13" x14ac:dyDescent="0.35">
      <c r="K29028" s="293"/>
      <c r="M29028" s="290"/>
    </row>
    <row r="29029" spans="11:13" x14ac:dyDescent="0.35">
      <c r="K29029" s="293"/>
      <c r="M29029" s="290"/>
    </row>
    <row r="29030" spans="11:13" x14ac:dyDescent="0.35">
      <c r="K29030" s="293"/>
      <c r="M29030" s="290"/>
    </row>
    <row r="29031" spans="11:13" x14ac:dyDescent="0.35">
      <c r="K29031" s="293"/>
      <c r="M29031" s="290"/>
    </row>
    <row r="29032" spans="11:13" x14ac:dyDescent="0.35">
      <c r="K29032" s="293"/>
      <c r="M29032" s="290"/>
    </row>
    <row r="29033" spans="11:13" x14ac:dyDescent="0.35">
      <c r="K29033" s="293"/>
      <c r="M29033" s="290"/>
    </row>
    <row r="29034" spans="11:13" x14ac:dyDescent="0.35">
      <c r="K29034" s="293"/>
      <c r="M29034" s="290"/>
    </row>
    <row r="29035" spans="11:13" x14ac:dyDescent="0.35">
      <c r="K29035" s="293"/>
      <c r="M29035" s="290"/>
    </row>
    <row r="29036" spans="11:13" x14ac:dyDescent="0.35">
      <c r="K29036" s="293"/>
      <c r="M29036" s="290"/>
    </row>
    <row r="29037" spans="11:13" x14ac:dyDescent="0.35">
      <c r="K29037" s="293"/>
      <c r="M29037" s="290"/>
    </row>
    <row r="29038" spans="11:13" x14ac:dyDescent="0.35">
      <c r="K29038" s="293"/>
      <c r="M29038" s="290"/>
    </row>
    <row r="29039" spans="11:13" x14ac:dyDescent="0.35">
      <c r="K29039" s="293"/>
      <c r="M29039" s="290"/>
    </row>
    <row r="29040" spans="11:13" x14ac:dyDescent="0.35">
      <c r="K29040" s="293"/>
      <c r="M29040" s="290"/>
    </row>
    <row r="29041" spans="11:13" x14ac:dyDescent="0.35">
      <c r="K29041" s="293"/>
      <c r="M29041" s="290"/>
    </row>
    <row r="29042" spans="11:13" x14ac:dyDescent="0.35">
      <c r="K29042" s="293"/>
      <c r="M29042" s="290"/>
    </row>
    <row r="29043" spans="11:13" x14ac:dyDescent="0.35">
      <c r="K29043" s="293"/>
      <c r="M29043" s="290"/>
    </row>
    <row r="29044" spans="11:13" x14ac:dyDescent="0.35">
      <c r="K29044" s="293"/>
      <c r="M29044" s="290"/>
    </row>
    <row r="29045" spans="11:13" x14ac:dyDescent="0.35">
      <c r="K29045" s="293"/>
      <c r="M29045" s="290"/>
    </row>
    <row r="29046" spans="11:13" x14ac:dyDescent="0.35">
      <c r="K29046" s="293"/>
      <c r="M29046" s="290"/>
    </row>
    <row r="29047" spans="11:13" x14ac:dyDescent="0.35">
      <c r="K29047" s="293"/>
      <c r="M29047" s="290"/>
    </row>
    <row r="29048" spans="11:13" x14ac:dyDescent="0.35">
      <c r="K29048" s="293"/>
      <c r="M29048" s="290"/>
    </row>
    <row r="29049" spans="11:13" x14ac:dyDescent="0.35">
      <c r="K29049" s="293"/>
      <c r="M29049" s="290"/>
    </row>
    <row r="29050" spans="11:13" x14ac:dyDescent="0.35">
      <c r="K29050" s="293"/>
      <c r="M29050" s="290"/>
    </row>
    <row r="29051" spans="11:13" x14ac:dyDescent="0.35">
      <c r="K29051" s="293"/>
      <c r="M29051" s="290"/>
    </row>
    <row r="29052" spans="11:13" x14ac:dyDescent="0.35">
      <c r="K29052" s="293"/>
      <c r="M29052" s="290"/>
    </row>
    <row r="29053" spans="11:13" x14ac:dyDescent="0.35">
      <c r="K29053" s="293"/>
      <c r="M29053" s="290"/>
    </row>
    <row r="29054" spans="11:13" x14ac:dyDescent="0.35">
      <c r="K29054" s="293"/>
      <c r="M29054" s="290"/>
    </row>
    <row r="29055" spans="11:13" x14ac:dyDescent="0.35">
      <c r="K29055" s="293"/>
      <c r="M29055" s="290"/>
    </row>
    <row r="29056" spans="11:13" x14ac:dyDescent="0.35">
      <c r="K29056" s="293"/>
      <c r="M29056" s="290"/>
    </row>
    <row r="29057" spans="11:13" x14ac:dyDescent="0.35">
      <c r="K29057" s="293"/>
      <c r="M29057" s="290"/>
    </row>
    <row r="29058" spans="11:13" x14ac:dyDescent="0.35">
      <c r="K29058" s="293"/>
      <c r="M29058" s="290"/>
    </row>
    <row r="29059" spans="11:13" x14ac:dyDescent="0.35">
      <c r="K29059" s="293"/>
      <c r="M29059" s="290"/>
    </row>
    <row r="29060" spans="11:13" x14ac:dyDescent="0.35">
      <c r="K29060" s="293"/>
      <c r="M29060" s="290"/>
    </row>
    <row r="29061" spans="11:13" x14ac:dyDescent="0.35">
      <c r="K29061" s="293"/>
      <c r="M29061" s="290"/>
    </row>
    <row r="29062" spans="11:13" x14ac:dyDescent="0.35">
      <c r="K29062" s="293"/>
      <c r="M29062" s="290"/>
    </row>
    <row r="29063" spans="11:13" x14ac:dyDescent="0.35">
      <c r="K29063" s="293"/>
      <c r="M29063" s="290"/>
    </row>
    <row r="29064" spans="11:13" x14ac:dyDescent="0.35">
      <c r="K29064" s="293"/>
      <c r="M29064" s="290"/>
    </row>
    <row r="29065" spans="11:13" x14ac:dyDescent="0.35">
      <c r="K29065" s="293"/>
      <c r="M29065" s="290"/>
    </row>
    <row r="29066" spans="11:13" x14ac:dyDescent="0.35">
      <c r="K29066" s="293"/>
      <c r="M29066" s="290"/>
    </row>
    <row r="29067" spans="11:13" x14ac:dyDescent="0.35">
      <c r="K29067" s="293"/>
      <c r="M29067" s="290"/>
    </row>
    <row r="29068" spans="11:13" x14ac:dyDescent="0.35">
      <c r="K29068" s="293"/>
      <c r="M29068" s="290"/>
    </row>
    <row r="29069" spans="11:13" x14ac:dyDescent="0.35">
      <c r="K29069" s="293"/>
      <c r="M29069" s="290"/>
    </row>
    <row r="29070" spans="11:13" x14ac:dyDescent="0.35">
      <c r="K29070" s="293"/>
      <c r="M29070" s="290"/>
    </row>
    <row r="29071" spans="11:13" x14ac:dyDescent="0.35">
      <c r="K29071" s="293"/>
      <c r="M29071" s="290"/>
    </row>
    <row r="29072" spans="11:13" x14ac:dyDescent="0.35">
      <c r="K29072" s="293"/>
      <c r="M29072" s="290"/>
    </row>
    <row r="29073" spans="11:13" x14ac:dyDescent="0.35">
      <c r="K29073" s="293"/>
      <c r="M29073" s="290"/>
    </row>
    <row r="29074" spans="11:13" x14ac:dyDescent="0.35">
      <c r="K29074" s="293"/>
      <c r="M29074" s="290"/>
    </row>
    <row r="29075" spans="11:13" x14ac:dyDescent="0.35">
      <c r="K29075" s="293"/>
      <c r="M29075" s="290"/>
    </row>
    <row r="29076" spans="11:13" x14ac:dyDescent="0.35">
      <c r="K29076" s="293"/>
      <c r="M29076" s="290"/>
    </row>
    <row r="29077" spans="11:13" x14ac:dyDescent="0.35">
      <c r="K29077" s="293"/>
      <c r="M29077" s="290"/>
    </row>
    <row r="29078" spans="11:13" x14ac:dyDescent="0.35">
      <c r="K29078" s="293"/>
      <c r="M29078" s="290"/>
    </row>
    <row r="29079" spans="11:13" x14ac:dyDescent="0.35">
      <c r="K29079" s="293"/>
      <c r="M29079" s="290"/>
    </row>
    <row r="29080" spans="11:13" x14ac:dyDescent="0.35">
      <c r="K29080" s="293"/>
      <c r="M29080" s="290"/>
    </row>
    <row r="29081" spans="11:13" x14ac:dyDescent="0.35">
      <c r="K29081" s="293"/>
      <c r="M29081" s="290"/>
    </row>
    <row r="29082" spans="11:13" x14ac:dyDescent="0.35">
      <c r="K29082" s="293"/>
      <c r="M29082" s="290"/>
    </row>
    <row r="29083" spans="11:13" x14ac:dyDescent="0.35">
      <c r="K29083" s="293"/>
      <c r="M29083" s="290"/>
    </row>
    <row r="29084" spans="11:13" x14ac:dyDescent="0.35">
      <c r="K29084" s="293"/>
      <c r="M29084" s="290"/>
    </row>
    <row r="29085" spans="11:13" x14ac:dyDescent="0.35">
      <c r="K29085" s="293"/>
      <c r="M29085" s="290"/>
    </row>
    <row r="29086" spans="11:13" x14ac:dyDescent="0.35">
      <c r="K29086" s="293"/>
      <c r="M29086" s="290"/>
    </row>
    <row r="29087" spans="11:13" x14ac:dyDescent="0.35">
      <c r="K29087" s="293"/>
      <c r="M29087" s="290"/>
    </row>
    <row r="29088" spans="11:13" x14ac:dyDescent="0.35">
      <c r="K29088" s="293"/>
      <c r="M29088" s="290"/>
    </row>
    <row r="29089" spans="11:13" x14ac:dyDescent="0.35">
      <c r="K29089" s="293"/>
      <c r="M29089" s="290"/>
    </row>
    <row r="29090" spans="11:13" x14ac:dyDescent="0.35">
      <c r="K29090" s="293"/>
      <c r="M29090" s="290"/>
    </row>
    <row r="29091" spans="11:13" x14ac:dyDescent="0.35">
      <c r="K29091" s="293"/>
      <c r="M29091" s="290"/>
    </row>
    <row r="29092" spans="11:13" x14ac:dyDescent="0.35">
      <c r="K29092" s="293"/>
      <c r="M29092" s="290"/>
    </row>
    <row r="29093" spans="11:13" x14ac:dyDescent="0.35">
      <c r="K29093" s="293"/>
      <c r="M29093" s="290"/>
    </row>
    <row r="29094" spans="11:13" x14ac:dyDescent="0.35">
      <c r="K29094" s="293"/>
      <c r="M29094" s="290"/>
    </row>
    <row r="29095" spans="11:13" x14ac:dyDescent="0.35">
      <c r="K29095" s="293"/>
      <c r="M29095" s="290"/>
    </row>
    <row r="29096" spans="11:13" x14ac:dyDescent="0.35">
      <c r="K29096" s="293"/>
      <c r="M29096" s="290"/>
    </row>
    <row r="29097" spans="11:13" x14ac:dyDescent="0.35">
      <c r="K29097" s="293"/>
      <c r="M29097" s="290"/>
    </row>
    <row r="29098" spans="11:13" x14ac:dyDescent="0.35">
      <c r="K29098" s="293"/>
      <c r="M29098" s="290"/>
    </row>
    <row r="29099" spans="11:13" x14ac:dyDescent="0.35">
      <c r="K29099" s="293"/>
      <c r="M29099" s="290"/>
    </row>
    <row r="29100" spans="11:13" x14ac:dyDescent="0.35">
      <c r="K29100" s="293"/>
      <c r="M29100" s="290"/>
    </row>
    <row r="29101" spans="11:13" x14ac:dyDescent="0.35">
      <c r="K29101" s="293"/>
      <c r="M29101" s="290"/>
    </row>
    <row r="29102" spans="11:13" x14ac:dyDescent="0.35">
      <c r="K29102" s="293"/>
      <c r="M29102" s="290"/>
    </row>
    <row r="29103" spans="11:13" x14ac:dyDescent="0.35">
      <c r="K29103" s="293"/>
      <c r="M29103" s="290"/>
    </row>
    <row r="29104" spans="11:13" x14ac:dyDescent="0.35">
      <c r="K29104" s="293"/>
      <c r="M29104" s="290"/>
    </row>
    <row r="29105" spans="11:13" x14ac:dyDescent="0.35">
      <c r="K29105" s="293"/>
      <c r="M29105" s="290"/>
    </row>
    <row r="29106" spans="11:13" x14ac:dyDescent="0.35">
      <c r="K29106" s="293"/>
      <c r="M29106" s="290"/>
    </row>
    <row r="29107" spans="11:13" x14ac:dyDescent="0.35">
      <c r="K29107" s="293"/>
      <c r="M29107" s="290"/>
    </row>
    <row r="29108" spans="11:13" x14ac:dyDescent="0.35">
      <c r="K29108" s="293"/>
      <c r="M29108" s="290"/>
    </row>
    <row r="29109" spans="11:13" x14ac:dyDescent="0.35">
      <c r="K29109" s="293"/>
      <c r="M29109" s="290"/>
    </row>
    <row r="29110" spans="11:13" x14ac:dyDescent="0.35">
      <c r="K29110" s="293"/>
      <c r="M29110" s="290"/>
    </row>
    <row r="29111" spans="11:13" x14ac:dyDescent="0.35">
      <c r="K29111" s="293"/>
      <c r="M29111" s="290"/>
    </row>
    <row r="29112" spans="11:13" x14ac:dyDescent="0.35">
      <c r="K29112" s="293"/>
      <c r="M29112" s="290"/>
    </row>
    <row r="29113" spans="11:13" x14ac:dyDescent="0.35">
      <c r="K29113" s="293"/>
      <c r="M29113" s="290"/>
    </row>
    <row r="29114" spans="11:13" x14ac:dyDescent="0.35">
      <c r="K29114" s="293"/>
      <c r="M29114" s="290"/>
    </row>
    <row r="29115" spans="11:13" x14ac:dyDescent="0.35">
      <c r="K29115" s="293"/>
      <c r="M29115" s="290"/>
    </row>
    <row r="29116" spans="11:13" x14ac:dyDescent="0.35">
      <c r="K29116" s="293"/>
      <c r="M29116" s="290"/>
    </row>
    <row r="29117" spans="11:13" x14ac:dyDescent="0.35">
      <c r="K29117" s="293"/>
      <c r="M29117" s="290"/>
    </row>
    <row r="29118" spans="11:13" x14ac:dyDescent="0.35">
      <c r="K29118" s="293"/>
      <c r="M29118" s="290"/>
    </row>
    <row r="29119" spans="11:13" x14ac:dyDescent="0.35">
      <c r="K29119" s="293"/>
      <c r="M29119" s="290"/>
    </row>
    <row r="29120" spans="11:13" x14ac:dyDescent="0.35">
      <c r="K29120" s="293"/>
      <c r="M29120" s="290"/>
    </row>
    <row r="29121" spans="11:13" x14ac:dyDescent="0.35">
      <c r="K29121" s="293"/>
      <c r="M29121" s="290"/>
    </row>
    <row r="29122" spans="11:13" x14ac:dyDescent="0.35">
      <c r="K29122" s="293"/>
      <c r="M29122" s="290"/>
    </row>
    <row r="29123" spans="11:13" x14ac:dyDescent="0.35">
      <c r="K29123" s="293"/>
      <c r="M29123" s="290"/>
    </row>
    <row r="29124" spans="11:13" x14ac:dyDescent="0.35">
      <c r="K29124" s="293"/>
      <c r="M29124" s="290"/>
    </row>
    <row r="29125" spans="11:13" x14ac:dyDescent="0.35">
      <c r="K29125" s="293"/>
      <c r="M29125" s="290"/>
    </row>
    <row r="29126" spans="11:13" x14ac:dyDescent="0.35">
      <c r="K29126" s="293"/>
      <c r="M29126" s="290"/>
    </row>
    <row r="29127" spans="11:13" x14ac:dyDescent="0.35">
      <c r="K29127" s="293"/>
      <c r="M29127" s="290"/>
    </row>
    <row r="29128" spans="11:13" x14ac:dyDescent="0.35">
      <c r="K29128" s="293"/>
      <c r="M29128" s="290"/>
    </row>
    <row r="29129" spans="11:13" x14ac:dyDescent="0.35">
      <c r="K29129" s="293"/>
      <c r="M29129" s="290"/>
    </row>
    <row r="29130" spans="11:13" x14ac:dyDescent="0.35">
      <c r="K29130" s="293"/>
      <c r="M29130" s="290"/>
    </row>
    <row r="29131" spans="11:13" x14ac:dyDescent="0.35">
      <c r="K29131" s="293"/>
      <c r="M29131" s="290"/>
    </row>
    <row r="29132" spans="11:13" x14ac:dyDescent="0.35">
      <c r="K29132" s="293"/>
      <c r="M29132" s="290"/>
    </row>
    <row r="29133" spans="11:13" x14ac:dyDescent="0.35">
      <c r="K29133" s="293"/>
      <c r="M29133" s="290"/>
    </row>
    <row r="29134" spans="11:13" x14ac:dyDescent="0.35">
      <c r="K29134" s="293"/>
      <c r="M29134" s="290"/>
    </row>
    <row r="29135" spans="11:13" x14ac:dyDescent="0.35">
      <c r="K29135" s="293"/>
      <c r="M29135" s="290"/>
    </row>
    <row r="29136" spans="11:13" x14ac:dyDescent="0.35">
      <c r="K29136" s="293"/>
      <c r="M29136" s="290"/>
    </row>
    <row r="29137" spans="11:13" x14ac:dyDescent="0.35">
      <c r="K29137" s="293"/>
      <c r="M29137" s="290"/>
    </row>
    <row r="29138" spans="11:13" x14ac:dyDescent="0.35">
      <c r="K29138" s="293"/>
      <c r="M29138" s="290"/>
    </row>
    <row r="29139" spans="11:13" x14ac:dyDescent="0.35">
      <c r="K29139" s="293"/>
      <c r="M29139" s="290"/>
    </row>
    <row r="29140" spans="11:13" x14ac:dyDescent="0.35">
      <c r="K29140" s="293"/>
      <c r="M29140" s="290"/>
    </row>
    <row r="29141" spans="11:13" x14ac:dyDescent="0.35">
      <c r="K29141" s="293"/>
      <c r="M29141" s="290"/>
    </row>
    <row r="29142" spans="11:13" x14ac:dyDescent="0.35">
      <c r="K29142" s="293"/>
      <c r="M29142" s="290"/>
    </row>
    <row r="29143" spans="11:13" x14ac:dyDescent="0.35">
      <c r="K29143" s="293"/>
      <c r="M29143" s="290"/>
    </row>
    <row r="29144" spans="11:13" x14ac:dyDescent="0.35">
      <c r="K29144" s="293"/>
      <c r="M29144" s="290"/>
    </row>
    <row r="29145" spans="11:13" x14ac:dyDescent="0.35">
      <c r="K29145" s="293"/>
      <c r="M29145" s="290"/>
    </row>
    <row r="29146" spans="11:13" x14ac:dyDescent="0.35">
      <c r="K29146" s="293"/>
      <c r="M29146" s="290"/>
    </row>
    <row r="29147" spans="11:13" x14ac:dyDescent="0.35">
      <c r="K29147" s="293"/>
      <c r="M29147" s="290"/>
    </row>
    <row r="29148" spans="11:13" x14ac:dyDescent="0.35">
      <c r="K29148" s="293"/>
      <c r="M29148" s="290"/>
    </row>
    <row r="29149" spans="11:13" x14ac:dyDescent="0.35">
      <c r="K29149" s="293"/>
      <c r="M29149" s="290"/>
    </row>
    <row r="29150" spans="11:13" x14ac:dyDescent="0.35">
      <c r="K29150" s="293"/>
      <c r="M29150" s="290"/>
    </row>
    <row r="29151" spans="11:13" x14ac:dyDescent="0.35">
      <c r="K29151" s="293"/>
      <c r="M29151" s="290"/>
    </row>
    <row r="29152" spans="11:13" x14ac:dyDescent="0.35">
      <c r="K29152" s="293"/>
      <c r="M29152" s="290"/>
    </row>
    <row r="29153" spans="11:13" x14ac:dyDescent="0.35">
      <c r="K29153" s="293"/>
      <c r="M29153" s="290"/>
    </row>
    <row r="29154" spans="11:13" x14ac:dyDescent="0.35">
      <c r="K29154" s="293"/>
      <c r="M29154" s="290"/>
    </row>
    <row r="29155" spans="11:13" x14ac:dyDescent="0.35">
      <c r="K29155" s="293"/>
      <c r="M29155" s="290"/>
    </row>
    <row r="29156" spans="11:13" x14ac:dyDescent="0.35">
      <c r="K29156" s="293"/>
      <c r="M29156" s="290"/>
    </row>
    <row r="29157" spans="11:13" x14ac:dyDescent="0.35">
      <c r="K29157" s="293"/>
      <c r="M29157" s="290"/>
    </row>
    <row r="29158" spans="11:13" x14ac:dyDescent="0.35">
      <c r="K29158" s="293"/>
      <c r="M29158" s="290"/>
    </row>
    <row r="29159" spans="11:13" x14ac:dyDescent="0.35">
      <c r="K29159" s="293"/>
      <c r="M29159" s="290"/>
    </row>
    <row r="29160" spans="11:13" x14ac:dyDescent="0.35">
      <c r="K29160" s="293"/>
      <c r="M29160" s="290"/>
    </row>
    <row r="29161" spans="11:13" x14ac:dyDescent="0.35">
      <c r="K29161" s="293"/>
      <c r="M29161" s="290"/>
    </row>
    <row r="29162" spans="11:13" x14ac:dyDescent="0.35">
      <c r="K29162" s="293"/>
      <c r="M29162" s="290"/>
    </row>
    <row r="29163" spans="11:13" x14ac:dyDescent="0.35">
      <c r="K29163" s="293"/>
      <c r="M29163" s="290"/>
    </row>
    <row r="29164" spans="11:13" x14ac:dyDescent="0.35">
      <c r="K29164" s="293"/>
      <c r="M29164" s="290"/>
    </row>
    <row r="29165" spans="11:13" x14ac:dyDescent="0.35">
      <c r="K29165" s="293"/>
      <c r="M29165" s="290"/>
    </row>
    <row r="29166" spans="11:13" x14ac:dyDescent="0.35">
      <c r="K29166" s="293"/>
      <c r="M29166" s="290"/>
    </row>
    <row r="29167" spans="11:13" x14ac:dyDescent="0.35">
      <c r="K29167" s="293"/>
      <c r="M29167" s="290"/>
    </row>
    <row r="29168" spans="11:13" x14ac:dyDescent="0.35">
      <c r="K29168" s="293"/>
      <c r="M29168" s="290"/>
    </row>
    <row r="29169" spans="11:13" x14ac:dyDescent="0.35">
      <c r="K29169" s="293"/>
      <c r="M29169" s="290"/>
    </row>
    <row r="29170" spans="11:13" x14ac:dyDescent="0.35">
      <c r="K29170" s="293"/>
      <c r="M29170" s="290"/>
    </row>
    <row r="29171" spans="11:13" x14ac:dyDescent="0.35">
      <c r="K29171" s="293"/>
      <c r="M29171" s="290"/>
    </row>
    <row r="29172" spans="11:13" x14ac:dyDescent="0.35">
      <c r="K29172" s="293"/>
      <c r="M29172" s="290"/>
    </row>
    <row r="29173" spans="11:13" x14ac:dyDescent="0.35">
      <c r="K29173" s="293"/>
      <c r="M29173" s="290"/>
    </row>
    <row r="29174" spans="11:13" x14ac:dyDescent="0.35">
      <c r="K29174" s="293"/>
      <c r="M29174" s="290"/>
    </row>
    <row r="29175" spans="11:13" x14ac:dyDescent="0.35">
      <c r="K29175" s="293"/>
      <c r="M29175" s="290"/>
    </row>
    <row r="29176" spans="11:13" x14ac:dyDescent="0.35">
      <c r="K29176" s="293"/>
      <c r="M29176" s="290"/>
    </row>
    <row r="29177" spans="11:13" x14ac:dyDescent="0.35">
      <c r="K29177" s="293"/>
      <c r="M29177" s="290"/>
    </row>
    <row r="29178" spans="11:13" x14ac:dyDescent="0.35">
      <c r="K29178" s="293"/>
      <c r="M29178" s="290"/>
    </row>
    <row r="29179" spans="11:13" x14ac:dyDescent="0.35">
      <c r="K29179" s="293"/>
      <c r="M29179" s="290"/>
    </row>
    <row r="29180" spans="11:13" x14ac:dyDescent="0.35">
      <c r="K29180" s="293"/>
      <c r="M29180" s="290"/>
    </row>
    <row r="29181" spans="11:13" x14ac:dyDescent="0.35">
      <c r="K29181" s="293"/>
      <c r="M29181" s="290"/>
    </row>
    <row r="29182" spans="11:13" x14ac:dyDescent="0.35">
      <c r="K29182" s="293"/>
      <c r="M29182" s="290"/>
    </row>
    <row r="29183" spans="11:13" x14ac:dyDescent="0.35">
      <c r="K29183" s="293"/>
      <c r="M29183" s="290"/>
    </row>
    <row r="29184" spans="11:13" x14ac:dyDescent="0.35">
      <c r="K29184" s="293"/>
      <c r="M29184" s="290"/>
    </row>
    <row r="29185" spans="11:13" x14ac:dyDescent="0.35">
      <c r="K29185" s="293"/>
      <c r="M29185" s="290"/>
    </row>
    <row r="29186" spans="11:13" x14ac:dyDescent="0.35">
      <c r="K29186" s="293"/>
      <c r="M29186" s="290"/>
    </row>
    <row r="29187" spans="11:13" x14ac:dyDescent="0.35">
      <c r="K29187" s="293"/>
      <c r="M29187" s="290"/>
    </row>
    <row r="29188" spans="11:13" x14ac:dyDescent="0.35">
      <c r="K29188" s="293"/>
      <c r="M29188" s="290"/>
    </row>
    <row r="29189" spans="11:13" x14ac:dyDescent="0.35">
      <c r="K29189" s="293"/>
      <c r="M29189" s="290"/>
    </row>
    <row r="29190" spans="11:13" x14ac:dyDescent="0.35">
      <c r="K29190" s="293"/>
      <c r="M29190" s="290"/>
    </row>
    <row r="29191" spans="11:13" x14ac:dyDescent="0.35">
      <c r="K29191" s="293"/>
      <c r="M29191" s="290"/>
    </row>
    <row r="29192" spans="11:13" x14ac:dyDescent="0.35">
      <c r="K29192" s="293"/>
      <c r="M29192" s="290"/>
    </row>
    <row r="29193" spans="11:13" x14ac:dyDescent="0.35">
      <c r="K29193" s="293"/>
      <c r="M29193" s="290"/>
    </row>
    <row r="29194" spans="11:13" x14ac:dyDescent="0.35">
      <c r="K29194" s="293"/>
      <c r="M29194" s="290"/>
    </row>
    <row r="29195" spans="11:13" x14ac:dyDescent="0.35">
      <c r="K29195" s="293"/>
      <c r="M29195" s="290"/>
    </row>
    <row r="29196" spans="11:13" x14ac:dyDescent="0.35">
      <c r="K29196" s="293"/>
      <c r="M29196" s="290"/>
    </row>
    <row r="29197" spans="11:13" x14ac:dyDescent="0.35">
      <c r="K29197" s="293"/>
      <c r="M29197" s="290"/>
    </row>
    <row r="29198" spans="11:13" x14ac:dyDescent="0.35">
      <c r="K29198" s="293"/>
      <c r="M29198" s="290"/>
    </row>
    <row r="29199" spans="11:13" x14ac:dyDescent="0.35">
      <c r="K29199" s="293"/>
      <c r="M29199" s="290"/>
    </row>
    <row r="29200" spans="11:13" x14ac:dyDescent="0.35">
      <c r="K29200" s="293"/>
      <c r="M29200" s="290"/>
    </row>
    <row r="29201" spans="11:13" x14ac:dyDescent="0.35">
      <c r="K29201" s="293"/>
      <c r="M29201" s="290"/>
    </row>
    <row r="29202" spans="11:13" x14ac:dyDescent="0.35">
      <c r="K29202" s="293"/>
      <c r="M29202" s="290"/>
    </row>
    <row r="29203" spans="11:13" x14ac:dyDescent="0.35">
      <c r="K29203" s="293"/>
      <c r="M29203" s="290"/>
    </row>
    <row r="29204" spans="11:13" x14ac:dyDescent="0.35">
      <c r="K29204" s="293"/>
      <c r="M29204" s="290"/>
    </row>
    <row r="29205" spans="11:13" x14ac:dyDescent="0.35">
      <c r="K29205" s="293"/>
      <c r="M29205" s="290"/>
    </row>
    <row r="29206" spans="11:13" x14ac:dyDescent="0.35">
      <c r="K29206" s="293"/>
      <c r="M29206" s="290"/>
    </row>
    <row r="29207" spans="11:13" x14ac:dyDescent="0.35">
      <c r="K29207" s="293"/>
      <c r="M29207" s="290"/>
    </row>
    <row r="29208" spans="11:13" x14ac:dyDescent="0.35">
      <c r="K29208" s="293"/>
      <c r="M29208" s="290"/>
    </row>
    <row r="29209" spans="11:13" x14ac:dyDescent="0.35">
      <c r="K29209" s="293"/>
      <c r="M29209" s="290"/>
    </row>
    <row r="29210" spans="11:13" x14ac:dyDescent="0.35">
      <c r="K29210" s="293"/>
      <c r="M29210" s="290"/>
    </row>
    <row r="29211" spans="11:13" x14ac:dyDescent="0.35">
      <c r="K29211" s="293"/>
      <c r="M29211" s="290"/>
    </row>
    <row r="29212" spans="11:13" x14ac:dyDescent="0.35">
      <c r="K29212" s="293"/>
      <c r="M29212" s="290"/>
    </row>
    <row r="29213" spans="11:13" x14ac:dyDescent="0.35">
      <c r="K29213" s="293"/>
      <c r="M29213" s="290"/>
    </row>
    <row r="29214" spans="11:13" x14ac:dyDescent="0.35">
      <c r="K29214" s="293"/>
      <c r="M29214" s="290"/>
    </row>
    <row r="29215" spans="11:13" x14ac:dyDescent="0.35">
      <c r="K29215" s="293"/>
      <c r="M29215" s="290"/>
    </row>
    <row r="29216" spans="11:13" x14ac:dyDescent="0.35">
      <c r="K29216" s="293"/>
      <c r="M29216" s="290"/>
    </row>
    <row r="29217" spans="11:13" x14ac:dyDescent="0.35">
      <c r="K29217" s="293"/>
      <c r="M29217" s="290"/>
    </row>
    <row r="29218" spans="11:13" x14ac:dyDescent="0.35">
      <c r="K29218" s="293"/>
      <c r="M29218" s="290"/>
    </row>
    <row r="29219" spans="11:13" x14ac:dyDescent="0.35">
      <c r="K29219" s="293"/>
      <c r="M29219" s="290"/>
    </row>
    <row r="29220" spans="11:13" x14ac:dyDescent="0.35">
      <c r="K29220" s="293"/>
      <c r="M29220" s="290"/>
    </row>
    <row r="29221" spans="11:13" x14ac:dyDescent="0.35">
      <c r="K29221" s="293"/>
      <c r="M29221" s="290"/>
    </row>
    <row r="29222" spans="11:13" x14ac:dyDescent="0.35">
      <c r="K29222" s="293"/>
      <c r="M29222" s="290"/>
    </row>
    <row r="29223" spans="11:13" x14ac:dyDescent="0.35">
      <c r="K29223" s="293"/>
      <c r="M29223" s="290"/>
    </row>
    <row r="29224" spans="11:13" x14ac:dyDescent="0.35">
      <c r="K29224" s="293"/>
      <c r="M29224" s="290"/>
    </row>
    <row r="29225" spans="11:13" x14ac:dyDescent="0.35">
      <c r="K29225" s="293"/>
      <c r="M29225" s="290"/>
    </row>
    <row r="29226" spans="11:13" x14ac:dyDescent="0.35">
      <c r="K29226" s="293"/>
      <c r="M29226" s="290"/>
    </row>
    <row r="29227" spans="11:13" x14ac:dyDescent="0.35">
      <c r="K29227" s="293"/>
      <c r="M29227" s="290"/>
    </row>
    <row r="29228" spans="11:13" x14ac:dyDescent="0.35">
      <c r="K29228" s="293"/>
      <c r="M29228" s="290"/>
    </row>
    <row r="29229" spans="11:13" x14ac:dyDescent="0.35">
      <c r="K29229" s="293"/>
      <c r="M29229" s="290"/>
    </row>
    <row r="29230" spans="11:13" x14ac:dyDescent="0.35">
      <c r="K29230" s="293"/>
      <c r="M29230" s="290"/>
    </row>
    <row r="29231" spans="11:13" x14ac:dyDescent="0.35">
      <c r="K29231" s="293"/>
      <c r="M29231" s="290"/>
    </row>
    <row r="29232" spans="11:13" x14ac:dyDescent="0.35">
      <c r="K29232" s="293"/>
      <c r="M29232" s="290"/>
    </row>
    <row r="29233" spans="11:13" x14ac:dyDescent="0.35">
      <c r="K29233" s="293"/>
      <c r="M29233" s="290"/>
    </row>
    <row r="29234" spans="11:13" x14ac:dyDescent="0.35">
      <c r="K29234" s="293"/>
      <c r="M29234" s="290"/>
    </row>
    <row r="29235" spans="11:13" x14ac:dyDescent="0.35">
      <c r="K29235" s="293"/>
      <c r="M29235" s="290"/>
    </row>
    <row r="29236" spans="11:13" x14ac:dyDescent="0.35">
      <c r="K29236" s="293"/>
      <c r="M29236" s="290"/>
    </row>
    <row r="29237" spans="11:13" x14ac:dyDescent="0.35">
      <c r="K29237" s="293"/>
      <c r="M29237" s="290"/>
    </row>
    <row r="29238" spans="11:13" x14ac:dyDescent="0.35">
      <c r="K29238" s="293"/>
      <c r="M29238" s="290"/>
    </row>
    <row r="29239" spans="11:13" x14ac:dyDescent="0.35">
      <c r="K29239" s="293"/>
      <c r="M29239" s="290"/>
    </row>
    <row r="29240" spans="11:13" x14ac:dyDescent="0.35">
      <c r="K29240" s="293"/>
      <c r="M29240" s="290"/>
    </row>
    <row r="29241" spans="11:13" x14ac:dyDescent="0.35">
      <c r="K29241" s="293"/>
      <c r="M29241" s="290"/>
    </row>
    <row r="29242" spans="11:13" x14ac:dyDescent="0.35">
      <c r="K29242" s="293"/>
      <c r="M29242" s="290"/>
    </row>
    <row r="29243" spans="11:13" x14ac:dyDescent="0.35">
      <c r="K29243" s="293"/>
      <c r="M29243" s="290"/>
    </row>
    <row r="29244" spans="11:13" x14ac:dyDescent="0.35">
      <c r="K29244" s="293"/>
      <c r="M29244" s="290"/>
    </row>
    <row r="29245" spans="11:13" x14ac:dyDescent="0.35">
      <c r="K29245" s="293"/>
      <c r="M29245" s="290"/>
    </row>
    <row r="29246" spans="11:13" x14ac:dyDescent="0.35">
      <c r="K29246" s="293"/>
      <c r="M29246" s="290"/>
    </row>
    <row r="29247" spans="11:13" x14ac:dyDescent="0.35">
      <c r="K29247" s="293"/>
      <c r="M29247" s="290"/>
    </row>
    <row r="29248" spans="11:13" x14ac:dyDescent="0.35">
      <c r="K29248" s="293"/>
      <c r="M29248" s="290"/>
    </row>
    <row r="29249" spans="11:13" x14ac:dyDescent="0.35">
      <c r="K29249" s="293"/>
      <c r="M29249" s="290"/>
    </row>
    <row r="29250" spans="11:13" x14ac:dyDescent="0.35">
      <c r="K29250" s="293"/>
      <c r="M29250" s="290"/>
    </row>
    <row r="29251" spans="11:13" x14ac:dyDescent="0.35">
      <c r="K29251" s="293"/>
      <c r="M29251" s="290"/>
    </row>
    <row r="29252" spans="11:13" x14ac:dyDescent="0.35">
      <c r="K29252" s="293"/>
      <c r="M29252" s="290"/>
    </row>
    <row r="29253" spans="11:13" x14ac:dyDescent="0.35">
      <c r="K29253" s="293"/>
      <c r="M29253" s="290"/>
    </row>
    <row r="29254" spans="11:13" x14ac:dyDescent="0.35">
      <c r="K29254" s="293"/>
      <c r="M29254" s="290"/>
    </row>
    <row r="29255" spans="11:13" x14ac:dyDescent="0.35">
      <c r="K29255" s="293"/>
      <c r="M29255" s="290"/>
    </row>
    <row r="29256" spans="11:13" x14ac:dyDescent="0.35">
      <c r="K29256" s="293"/>
      <c r="M29256" s="290"/>
    </row>
    <row r="29257" spans="11:13" x14ac:dyDescent="0.35">
      <c r="K29257" s="293"/>
      <c r="M29257" s="290"/>
    </row>
    <row r="29258" spans="11:13" x14ac:dyDescent="0.35">
      <c r="K29258" s="293"/>
      <c r="M29258" s="290"/>
    </row>
    <row r="29259" spans="11:13" x14ac:dyDescent="0.35">
      <c r="K29259" s="293"/>
      <c r="M29259" s="290"/>
    </row>
    <row r="29260" spans="11:13" x14ac:dyDescent="0.35">
      <c r="K29260" s="293"/>
      <c r="M29260" s="290"/>
    </row>
    <row r="29261" spans="11:13" x14ac:dyDescent="0.35">
      <c r="K29261" s="293"/>
      <c r="M29261" s="290"/>
    </row>
    <row r="29262" spans="11:13" x14ac:dyDescent="0.35">
      <c r="K29262" s="293"/>
      <c r="M29262" s="290"/>
    </row>
    <row r="29263" spans="11:13" x14ac:dyDescent="0.35">
      <c r="K29263" s="293"/>
      <c r="M29263" s="290"/>
    </row>
    <row r="29264" spans="11:13" x14ac:dyDescent="0.35">
      <c r="K29264" s="293"/>
      <c r="M29264" s="290"/>
    </row>
    <row r="29265" spans="11:13" x14ac:dyDescent="0.35">
      <c r="K29265" s="293"/>
      <c r="M29265" s="290"/>
    </row>
    <row r="29266" spans="11:13" x14ac:dyDescent="0.35">
      <c r="K29266" s="293"/>
      <c r="M29266" s="290"/>
    </row>
    <row r="29267" spans="11:13" x14ac:dyDescent="0.35">
      <c r="K29267" s="293"/>
      <c r="M29267" s="290"/>
    </row>
    <row r="29268" spans="11:13" x14ac:dyDescent="0.35">
      <c r="K29268" s="293"/>
      <c r="M29268" s="290"/>
    </row>
    <row r="29269" spans="11:13" x14ac:dyDescent="0.35">
      <c r="K29269" s="293"/>
      <c r="M29269" s="290"/>
    </row>
    <row r="29270" spans="11:13" x14ac:dyDescent="0.35">
      <c r="K29270" s="293"/>
      <c r="M29270" s="290"/>
    </row>
    <row r="29271" spans="11:13" x14ac:dyDescent="0.35">
      <c r="K29271" s="293"/>
      <c r="M29271" s="290"/>
    </row>
    <row r="29272" spans="11:13" x14ac:dyDescent="0.35">
      <c r="K29272" s="293"/>
      <c r="M29272" s="290"/>
    </row>
    <row r="29273" spans="11:13" x14ac:dyDescent="0.35">
      <c r="K29273" s="293"/>
      <c r="M29273" s="290"/>
    </row>
    <row r="29274" spans="11:13" x14ac:dyDescent="0.35">
      <c r="K29274" s="293"/>
      <c r="M29274" s="290"/>
    </row>
    <row r="29275" spans="11:13" x14ac:dyDescent="0.35">
      <c r="K29275" s="293"/>
      <c r="M29275" s="290"/>
    </row>
    <row r="29276" spans="11:13" x14ac:dyDescent="0.35">
      <c r="K29276" s="293"/>
      <c r="M29276" s="290"/>
    </row>
    <row r="29277" spans="11:13" x14ac:dyDescent="0.35">
      <c r="K29277" s="293"/>
      <c r="M29277" s="290"/>
    </row>
    <row r="29278" spans="11:13" x14ac:dyDescent="0.35">
      <c r="K29278" s="293"/>
      <c r="M29278" s="290"/>
    </row>
    <row r="29279" spans="11:13" x14ac:dyDescent="0.35">
      <c r="K29279" s="293"/>
      <c r="M29279" s="290"/>
    </row>
    <row r="29280" spans="11:13" x14ac:dyDescent="0.35">
      <c r="K29280" s="293"/>
      <c r="M29280" s="290"/>
    </row>
    <row r="29281" spans="11:13" x14ac:dyDescent="0.35">
      <c r="K29281" s="293"/>
      <c r="M29281" s="290"/>
    </row>
    <row r="29282" spans="11:13" x14ac:dyDescent="0.35">
      <c r="K29282" s="293"/>
      <c r="M29282" s="290"/>
    </row>
    <row r="29283" spans="11:13" x14ac:dyDescent="0.35">
      <c r="K29283" s="293"/>
      <c r="M29283" s="290"/>
    </row>
    <row r="29284" spans="11:13" x14ac:dyDescent="0.35">
      <c r="K29284" s="293"/>
      <c r="M29284" s="290"/>
    </row>
    <row r="29285" spans="11:13" x14ac:dyDescent="0.35">
      <c r="K29285" s="293"/>
      <c r="M29285" s="290"/>
    </row>
    <row r="29286" spans="11:13" x14ac:dyDescent="0.35">
      <c r="K29286" s="293"/>
      <c r="M29286" s="290"/>
    </row>
    <row r="29287" spans="11:13" x14ac:dyDescent="0.35">
      <c r="K29287" s="293"/>
      <c r="M29287" s="290"/>
    </row>
    <row r="29288" spans="11:13" x14ac:dyDescent="0.35">
      <c r="K29288" s="293"/>
      <c r="M29288" s="290"/>
    </row>
    <row r="29289" spans="11:13" x14ac:dyDescent="0.35">
      <c r="K29289" s="293"/>
      <c r="M29289" s="290"/>
    </row>
    <row r="29290" spans="11:13" x14ac:dyDescent="0.35">
      <c r="K29290" s="293"/>
      <c r="M29290" s="290"/>
    </row>
    <row r="29291" spans="11:13" x14ac:dyDescent="0.35">
      <c r="K29291" s="293"/>
      <c r="M29291" s="290"/>
    </row>
    <row r="29292" spans="11:13" x14ac:dyDescent="0.35">
      <c r="K29292" s="293"/>
      <c r="M29292" s="290"/>
    </row>
    <row r="29293" spans="11:13" x14ac:dyDescent="0.35">
      <c r="K29293" s="293"/>
      <c r="M29293" s="290"/>
    </row>
    <row r="29294" spans="11:13" x14ac:dyDescent="0.35">
      <c r="K29294" s="293"/>
      <c r="M29294" s="290"/>
    </row>
    <row r="29295" spans="11:13" x14ac:dyDescent="0.35">
      <c r="K29295" s="293"/>
      <c r="M29295" s="290"/>
    </row>
    <row r="29296" spans="11:13" x14ac:dyDescent="0.35">
      <c r="K29296" s="293"/>
      <c r="M29296" s="290"/>
    </row>
    <row r="29297" spans="11:13" x14ac:dyDescent="0.35">
      <c r="K29297" s="293"/>
      <c r="M29297" s="290"/>
    </row>
    <row r="29298" spans="11:13" x14ac:dyDescent="0.35">
      <c r="K29298" s="293"/>
      <c r="M29298" s="290"/>
    </row>
    <row r="29299" spans="11:13" x14ac:dyDescent="0.35">
      <c r="K29299" s="293"/>
      <c r="M29299" s="290"/>
    </row>
    <row r="29300" spans="11:13" x14ac:dyDescent="0.35">
      <c r="K29300" s="293"/>
      <c r="M29300" s="290"/>
    </row>
    <row r="29301" spans="11:13" x14ac:dyDescent="0.35">
      <c r="K29301" s="293"/>
      <c r="M29301" s="290"/>
    </row>
    <row r="29302" spans="11:13" x14ac:dyDescent="0.35">
      <c r="K29302" s="293"/>
      <c r="M29302" s="290"/>
    </row>
    <row r="29303" spans="11:13" x14ac:dyDescent="0.35">
      <c r="K29303" s="293"/>
      <c r="M29303" s="290"/>
    </row>
    <row r="29304" spans="11:13" x14ac:dyDescent="0.35">
      <c r="K29304" s="293"/>
      <c r="M29304" s="290"/>
    </row>
    <row r="29305" spans="11:13" x14ac:dyDescent="0.35">
      <c r="K29305" s="293"/>
      <c r="M29305" s="290"/>
    </row>
    <row r="29306" spans="11:13" x14ac:dyDescent="0.35">
      <c r="K29306" s="293"/>
      <c r="M29306" s="290"/>
    </row>
    <row r="29307" spans="11:13" x14ac:dyDescent="0.35">
      <c r="K29307" s="293"/>
      <c r="M29307" s="290"/>
    </row>
    <row r="29308" spans="11:13" x14ac:dyDescent="0.35">
      <c r="K29308" s="293"/>
      <c r="M29308" s="290"/>
    </row>
    <row r="29309" spans="11:13" x14ac:dyDescent="0.35">
      <c r="K29309" s="293"/>
      <c r="M29309" s="290"/>
    </row>
    <row r="29310" spans="11:13" x14ac:dyDescent="0.35">
      <c r="K29310" s="293"/>
      <c r="M29310" s="290"/>
    </row>
    <row r="29311" spans="11:13" x14ac:dyDescent="0.35">
      <c r="K29311" s="293"/>
      <c r="M29311" s="290"/>
    </row>
    <row r="29312" spans="11:13" x14ac:dyDescent="0.35">
      <c r="K29312" s="293"/>
      <c r="M29312" s="290"/>
    </row>
    <row r="29313" spans="11:13" x14ac:dyDescent="0.35">
      <c r="K29313" s="293"/>
      <c r="M29313" s="290"/>
    </row>
    <row r="29314" spans="11:13" x14ac:dyDescent="0.35">
      <c r="K29314" s="293"/>
      <c r="M29314" s="290"/>
    </row>
    <row r="29315" spans="11:13" x14ac:dyDescent="0.35">
      <c r="K29315" s="293"/>
      <c r="M29315" s="290"/>
    </row>
    <row r="29316" spans="11:13" x14ac:dyDescent="0.35">
      <c r="K29316" s="293"/>
      <c r="M29316" s="290"/>
    </row>
    <row r="29317" spans="11:13" x14ac:dyDescent="0.35">
      <c r="K29317" s="293"/>
      <c r="M29317" s="290"/>
    </row>
    <row r="29318" spans="11:13" x14ac:dyDescent="0.35">
      <c r="K29318" s="293"/>
      <c r="M29318" s="290"/>
    </row>
    <row r="29319" spans="11:13" x14ac:dyDescent="0.35">
      <c r="K29319" s="293"/>
      <c r="M29319" s="290"/>
    </row>
    <row r="29320" spans="11:13" x14ac:dyDescent="0.35">
      <c r="K29320" s="293"/>
      <c r="M29320" s="290"/>
    </row>
    <row r="29321" spans="11:13" x14ac:dyDescent="0.35">
      <c r="K29321" s="293"/>
      <c r="M29321" s="290"/>
    </row>
    <row r="29322" spans="11:13" x14ac:dyDescent="0.35">
      <c r="K29322" s="293"/>
      <c r="M29322" s="290"/>
    </row>
    <row r="29323" spans="11:13" x14ac:dyDescent="0.35">
      <c r="K29323" s="293"/>
      <c r="M29323" s="290"/>
    </row>
    <row r="29324" spans="11:13" x14ac:dyDescent="0.35">
      <c r="K29324" s="293"/>
      <c r="M29324" s="290"/>
    </row>
    <row r="29325" spans="11:13" x14ac:dyDescent="0.35">
      <c r="K29325" s="293"/>
      <c r="M29325" s="290"/>
    </row>
    <row r="29326" spans="11:13" x14ac:dyDescent="0.35">
      <c r="K29326" s="293"/>
      <c r="M29326" s="290"/>
    </row>
    <row r="29327" spans="11:13" x14ac:dyDescent="0.35">
      <c r="K29327" s="293"/>
      <c r="M29327" s="290"/>
    </row>
    <row r="29328" spans="11:13" x14ac:dyDescent="0.35">
      <c r="K29328" s="293"/>
      <c r="M29328" s="290"/>
    </row>
    <row r="29329" spans="11:13" x14ac:dyDescent="0.35">
      <c r="K29329" s="293"/>
      <c r="M29329" s="290"/>
    </row>
    <row r="29330" spans="11:13" x14ac:dyDescent="0.35">
      <c r="K29330" s="293"/>
      <c r="M29330" s="290"/>
    </row>
    <row r="29331" spans="11:13" x14ac:dyDescent="0.35">
      <c r="K29331" s="293"/>
      <c r="M29331" s="290"/>
    </row>
    <row r="29332" spans="11:13" x14ac:dyDescent="0.35">
      <c r="K29332" s="293"/>
      <c r="M29332" s="290"/>
    </row>
    <row r="29333" spans="11:13" x14ac:dyDescent="0.35">
      <c r="K29333" s="293"/>
      <c r="M29333" s="290"/>
    </row>
    <row r="29334" spans="11:13" x14ac:dyDescent="0.35">
      <c r="K29334" s="293"/>
      <c r="M29334" s="290"/>
    </row>
    <row r="29335" spans="11:13" x14ac:dyDescent="0.35">
      <c r="K29335" s="293"/>
      <c r="M29335" s="290"/>
    </row>
    <row r="29336" spans="11:13" x14ac:dyDescent="0.35">
      <c r="K29336" s="293"/>
      <c r="M29336" s="290"/>
    </row>
    <row r="29337" spans="11:13" x14ac:dyDescent="0.35">
      <c r="K29337" s="293"/>
      <c r="M29337" s="290"/>
    </row>
    <row r="29338" spans="11:13" x14ac:dyDescent="0.35">
      <c r="K29338" s="293"/>
      <c r="M29338" s="290"/>
    </row>
    <row r="29339" spans="11:13" x14ac:dyDescent="0.35">
      <c r="K29339" s="293"/>
      <c r="M29339" s="290"/>
    </row>
    <row r="29340" spans="11:13" x14ac:dyDescent="0.35">
      <c r="K29340" s="293"/>
      <c r="M29340" s="290"/>
    </row>
    <row r="29341" spans="11:13" x14ac:dyDescent="0.35">
      <c r="K29341" s="293"/>
      <c r="M29341" s="290"/>
    </row>
    <row r="29342" spans="11:13" x14ac:dyDescent="0.35">
      <c r="K29342" s="293"/>
      <c r="M29342" s="290"/>
    </row>
    <row r="29343" spans="11:13" x14ac:dyDescent="0.35">
      <c r="K29343" s="293"/>
      <c r="M29343" s="290"/>
    </row>
    <row r="29344" spans="11:13" x14ac:dyDescent="0.35">
      <c r="K29344" s="293"/>
      <c r="M29344" s="290"/>
    </row>
    <row r="29345" spans="11:13" x14ac:dyDescent="0.35">
      <c r="K29345" s="293"/>
      <c r="M29345" s="290"/>
    </row>
    <row r="29346" spans="11:13" x14ac:dyDescent="0.35">
      <c r="K29346" s="293"/>
      <c r="M29346" s="290"/>
    </row>
    <row r="29347" spans="11:13" x14ac:dyDescent="0.35">
      <c r="K29347" s="293"/>
      <c r="M29347" s="290"/>
    </row>
    <row r="29348" spans="11:13" x14ac:dyDescent="0.35">
      <c r="K29348" s="293"/>
      <c r="M29348" s="290"/>
    </row>
    <row r="29349" spans="11:13" x14ac:dyDescent="0.35">
      <c r="K29349" s="293"/>
      <c r="M29349" s="290"/>
    </row>
    <row r="29350" spans="11:13" x14ac:dyDescent="0.35">
      <c r="K29350" s="293"/>
      <c r="M29350" s="290"/>
    </row>
    <row r="29351" spans="11:13" x14ac:dyDescent="0.35">
      <c r="K29351" s="293"/>
      <c r="M29351" s="290"/>
    </row>
    <row r="29352" spans="11:13" x14ac:dyDescent="0.35">
      <c r="K29352" s="293"/>
      <c r="M29352" s="290"/>
    </row>
    <row r="29353" spans="11:13" x14ac:dyDescent="0.35">
      <c r="K29353" s="293"/>
      <c r="M29353" s="290"/>
    </row>
    <row r="29354" spans="11:13" x14ac:dyDescent="0.35">
      <c r="K29354" s="293"/>
      <c r="M29354" s="290"/>
    </row>
    <row r="29355" spans="11:13" x14ac:dyDescent="0.35">
      <c r="K29355" s="293"/>
      <c r="M29355" s="290"/>
    </row>
    <row r="29356" spans="11:13" x14ac:dyDescent="0.35">
      <c r="K29356" s="293"/>
      <c r="M29356" s="290"/>
    </row>
    <row r="29357" spans="11:13" x14ac:dyDescent="0.35">
      <c r="K29357" s="293"/>
      <c r="M29357" s="290"/>
    </row>
    <row r="29358" spans="11:13" x14ac:dyDescent="0.35">
      <c r="K29358" s="293"/>
      <c r="M29358" s="290"/>
    </row>
    <row r="29359" spans="11:13" x14ac:dyDescent="0.35">
      <c r="K29359" s="293"/>
      <c r="M29359" s="290"/>
    </row>
    <row r="29360" spans="11:13" x14ac:dyDescent="0.35">
      <c r="K29360" s="293"/>
      <c r="M29360" s="290"/>
    </row>
    <row r="29361" spans="11:13" x14ac:dyDescent="0.35">
      <c r="K29361" s="293"/>
      <c r="M29361" s="290"/>
    </row>
    <row r="29362" spans="11:13" x14ac:dyDescent="0.35">
      <c r="K29362" s="293"/>
      <c r="M29362" s="290"/>
    </row>
    <row r="29363" spans="11:13" x14ac:dyDescent="0.35">
      <c r="K29363" s="293"/>
      <c r="M29363" s="290"/>
    </row>
    <row r="29364" spans="11:13" x14ac:dyDescent="0.35">
      <c r="K29364" s="293"/>
      <c r="M29364" s="290"/>
    </row>
    <row r="29365" spans="11:13" x14ac:dyDescent="0.35">
      <c r="K29365" s="293"/>
      <c r="M29365" s="290"/>
    </row>
    <row r="29366" spans="11:13" x14ac:dyDescent="0.35">
      <c r="K29366" s="293"/>
      <c r="M29366" s="290"/>
    </row>
    <row r="29367" spans="11:13" x14ac:dyDescent="0.35">
      <c r="K29367" s="293"/>
      <c r="M29367" s="290"/>
    </row>
    <row r="29368" spans="11:13" x14ac:dyDescent="0.35">
      <c r="K29368" s="293"/>
      <c r="M29368" s="290"/>
    </row>
    <row r="29369" spans="11:13" x14ac:dyDescent="0.35">
      <c r="K29369" s="293"/>
      <c r="M29369" s="290"/>
    </row>
    <row r="29370" spans="11:13" x14ac:dyDescent="0.35">
      <c r="K29370" s="293"/>
      <c r="M29370" s="290"/>
    </row>
    <row r="29371" spans="11:13" x14ac:dyDescent="0.35">
      <c r="K29371" s="293"/>
      <c r="M29371" s="290"/>
    </row>
    <row r="29372" spans="11:13" x14ac:dyDescent="0.35">
      <c r="K29372" s="293"/>
      <c r="M29372" s="290"/>
    </row>
    <row r="29373" spans="11:13" x14ac:dyDescent="0.35">
      <c r="K29373" s="293"/>
      <c r="M29373" s="290"/>
    </row>
    <row r="29374" spans="11:13" x14ac:dyDescent="0.35">
      <c r="K29374" s="293"/>
      <c r="M29374" s="290"/>
    </row>
    <row r="29375" spans="11:13" x14ac:dyDescent="0.35">
      <c r="K29375" s="293"/>
      <c r="M29375" s="290"/>
    </row>
    <row r="29376" spans="11:13" x14ac:dyDescent="0.35">
      <c r="K29376" s="293"/>
      <c r="M29376" s="290"/>
    </row>
    <row r="29377" spans="11:13" x14ac:dyDescent="0.35">
      <c r="K29377" s="293"/>
      <c r="M29377" s="290"/>
    </row>
    <row r="29378" spans="11:13" x14ac:dyDescent="0.35">
      <c r="K29378" s="293"/>
      <c r="M29378" s="290"/>
    </row>
    <row r="29379" spans="11:13" x14ac:dyDescent="0.35">
      <c r="K29379" s="293"/>
      <c r="M29379" s="290"/>
    </row>
    <row r="29380" spans="11:13" x14ac:dyDescent="0.35">
      <c r="K29380" s="293"/>
      <c r="M29380" s="290"/>
    </row>
    <row r="29381" spans="11:13" x14ac:dyDescent="0.35">
      <c r="K29381" s="293"/>
      <c r="M29381" s="290"/>
    </row>
    <row r="29382" spans="11:13" x14ac:dyDescent="0.35">
      <c r="K29382" s="293"/>
      <c r="M29382" s="290"/>
    </row>
    <row r="29383" spans="11:13" x14ac:dyDescent="0.35">
      <c r="K29383" s="293"/>
      <c r="M29383" s="290"/>
    </row>
    <row r="29384" spans="11:13" x14ac:dyDescent="0.35">
      <c r="K29384" s="293"/>
      <c r="M29384" s="290"/>
    </row>
    <row r="29385" spans="11:13" x14ac:dyDescent="0.35">
      <c r="K29385" s="293"/>
      <c r="M29385" s="290"/>
    </row>
    <row r="29386" spans="11:13" x14ac:dyDescent="0.35">
      <c r="K29386" s="293"/>
      <c r="M29386" s="290"/>
    </row>
    <row r="29387" spans="11:13" x14ac:dyDescent="0.35">
      <c r="K29387" s="293"/>
      <c r="M29387" s="290"/>
    </row>
    <row r="29388" spans="11:13" x14ac:dyDescent="0.35">
      <c r="K29388" s="293"/>
      <c r="M29388" s="290"/>
    </row>
    <row r="29389" spans="11:13" x14ac:dyDescent="0.35">
      <c r="K29389" s="293"/>
      <c r="M29389" s="290"/>
    </row>
    <row r="29390" spans="11:13" x14ac:dyDescent="0.35">
      <c r="K29390" s="293"/>
      <c r="M29390" s="290"/>
    </row>
    <row r="29391" spans="11:13" x14ac:dyDescent="0.35">
      <c r="K29391" s="293"/>
      <c r="M29391" s="290"/>
    </row>
    <row r="29392" spans="11:13" x14ac:dyDescent="0.35">
      <c r="K29392" s="293"/>
      <c r="M29392" s="290"/>
    </row>
    <row r="29393" spans="11:13" x14ac:dyDescent="0.35">
      <c r="K29393" s="293"/>
      <c r="M29393" s="290"/>
    </row>
    <row r="29394" spans="11:13" x14ac:dyDescent="0.35">
      <c r="K29394" s="293"/>
      <c r="M29394" s="290"/>
    </row>
    <row r="29395" spans="11:13" x14ac:dyDescent="0.35">
      <c r="K29395" s="293"/>
      <c r="M29395" s="290"/>
    </row>
    <row r="29396" spans="11:13" x14ac:dyDescent="0.35">
      <c r="K29396" s="293"/>
      <c r="M29396" s="290"/>
    </row>
    <row r="29397" spans="11:13" x14ac:dyDescent="0.35">
      <c r="K29397" s="293"/>
      <c r="M29397" s="290"/>
    </row>
    <row r="29398" spans="11:13" x14ac:dyDescent="0.35">
      <c r="K29398" s="293"/>
      <c r="M29398" s="290"/>
    </row>
    <row r="29399" spans="11:13" x14ac:dyDescent="0.35">
      <c r="K29399" s="293"/>
      <c r="M29399" s="290"/>
    </row>
    <row r="29400" spans="11:13" x14ac:dyDescent="0.35">
      <c r="K29400" s="293"/>
      <c r="M29400" s="290"/>
    </row>
    <row r="29401" spans="11:13" x14ac:dyDescent="0.35">
      <c r="K29401" s="293"/>
      <c r="M29401" s="290"/>
    </row>
    <row r="29402" spans="11:13" x14ac:dyDescent="0.35">
      <c r="K29402" s="293"/>
      <c r="M29402" s="290"/>
    </row>
    <row r="29403" spans="11:13" x14ac:dyDescent="0.35">
      <c r="K29403" s="293"/>
      <c r="M29403" s="290"/>
    </row>
    <row r="29404" spans="11:13" x14ac:dyDescent="0.35">
      <c r="K29404" s="293"/>
      <c r="M29404" s="290"/>
    </row>
    <row r="29405" spans="11:13" x14ac:dyDescent="0.35">
      <c r="K29405" s="293"/>
      <c r="M29405" s="290"/>
    </row>
    <row r="29406" spans="11:13" x14ac:dyDescent="0.35">
      <c r="K29406" s="293"/>
      <c r="M29406" s="290"/>
    </row>
    <row r="29407" spans="11:13" x14ac:dyDescent="0.35">
      <c r="K29407" s="293"/>
      <c r="M29407" s="290"/>
    </row>
    <row r="29408" spans="11:13" x14ac:dyDescent="0.35">
      <c r="K29408" s="293"/>
      <c r="M29408" s="290"/>
    </row>
    <row r="29409" spans="11:13" x14ac:dyDescent="0.35">
      <c r="K29409" s="293"/>
      <c r="M29409" s="290"/>
    </row>
    <row r="29410" spans="11:13" x14ac:dyDescent="0.35">
      <c r="K29410" s="293"/>
      <c r="M29410" s="290"/>
    </row>
    <row r="29411" spans="11:13" x14ac:dyDescent="0.35">
      <c r="K29411" s="293"/>
      <c r="M29411" s="290"/>
    </row>
    <row r="29412" spans="11:13" x14ac:dyDescent="0.35">
      <c r="K29412" s="293"/>
      <c r="M29412" s="290"/>
    </row>
    <row r="29413" spans="11:13" x14ac:dyDescent="0.35">
      <c r="K29413" s="293"/>
      <c r="M29413" s="290"/>
    </row>
    <row r="29414" spans="11:13" x14ac:dyDescent="0.35">
      <c r="K29414" s="293"/>
      <c r="M29414" s="290"/>
    </row>
    <row r="29415" spans="11:13" x14ac:dyDescent="0.35">
      <c r="K29415" s="293"/>
      <c r="M29415" s="290"/>
    </row>
    <row r="29416" spans="11:13" x14ac:dyDescent="0.35">
      <c r="K29416" s="293"/>
      <c r="M29416" s="290"/>
    </row>
    <row r="29417" spans="11:13" x14ac:dyDescent="0.35">
      <c r="K29417" s="293"/>
      <c r="M29417" s="290"/>
    </row>
    <row r="29418" spans="11:13" x14ac:dyDescent="0.35">
      <c r="K29418" s="293"/>
      <c r="M29418" s="290"/>
    </row>
    <row r="29419" spans="11:13" x14ac:dyDescent="0.35">
      <c r="K29419" s="293"/>
      <c r="M29419" s="290"/>
    </row>
    <row r="29420" spans="11:13" x14ac:dyDescent="0.35">
      <c r="K29420" s="293"/>
      <c r="M29420" s="290"/>
    </row>
    <row r="29421" spans="11:13" x14ac:dyDescent="0.35">
      <c r="K29421" s="293"/>
      <c r="M29421" s="290"/>
    </row>
    <row r="29422" spans="11:13" x14ac:dyDescent="0.35">
      <c r="K29422" s="293"/>
      <c r="M29422" s="290"/>
    </row>
    <row r="29423" spans="11:13" x14ac:dyDescent="0.35">
      <c r="K29423" s="293"/>
      <c r="M29423" s="290"/>
    </row>
    <row r="29424" spans="11:13" x14ac:dyDescent="0.35">
      <c r="K29424" s="293"/>
      <c r="M29424" s="290"/>
    </row>
    <row r="29425" spans="11:13" x14ac:dyDescent="0.35">
      <c r="K29425" s="293"/>
      <c r="M29425" s="290"/>
    </row>
    <row r="29426" spans="11:13" x14ac:dyDescent="0.35">
      <c r="K29426" s="293"/>
      <c r="M29426" s="290"/>
    </row>
    <row r="29427" spans="11:13" x14ac:dyDescent="0.35">
      <c r="K29427" s="293"/>
      <c r="M29427" s="290"/>
    </row>
    <row r="29428" spans="11:13" x14ac:dyDescent="0.35">
      <c r="K29428" s="293"/>
      <c r="M29428" s="290"/>
    </row>
    <row r="29429" spans="11:13" x14ac:dyDescent="0.35">
      <c r="K29429" s="293"/>
      <c r="M29429" s="290"/>
    </row>
    <row r="29430" spans="11:13" x14ac:dyDescent="0.35">
      <c r="K29430" s="293"/>
      <c r="M29430" s="290"/>
    </row>
    <row r="29431" spans="11:13" x14ac:dyDescent="0.35">
      <c r="K29431" s="293"/>
      <c r="M29431" s="290"/>
    </row>
    <row r="29432" spans="11:13" x14ac:dyDescent="0.35">
      <c r="K29432" s="293"/>
      <c r="M29432" s="290"/>
    </row>
    <row r="29433" spans="11:13" x14ac:dyDescent="0.35">
      <c r="K29433" s="293"/>
      <c r="M29433" s="290"/>
    </row>
    <row r="29434" spans="11:13" x14ac:dyDescent="0.35">
      <c r="K29434" s="293"/>
      <c r="M29434" s="290"/>
    </row>
    <row r="29435" spans="11:13" x14ac:dyDescent="0.35">
      <c r="K29435" s="293"/>
      <c r="M29435" s="290"/>
    </row>
    <row r="29436" spans="11:13" x14ac:dyDescent="0.35">
      <c r="K29436" s="293"/>
      <c r="M29436" s="290"/>
    </row>
    <row r="29437" spans="11:13" x14ac:dyDescent="0.35">
      <c r="K29437" s="293"/>
      <c r="M29437" s="290"/>
    </row>
    <row r="29438" spans="11:13" x14ac:dyDescent="0.35">
      <c r="K29438" s="293"/>
      <c r="M29438" s="290"/>
    </row>
    <row r="29439" spans="11:13" x14ac:dyDescent="0.35">
      <c r="K29439" s="293"/>
      <c r="M29439" s="290"/>
    </row>
    <row r="29440" spans="11:13" x14ac:dyDescent="0.35">
      <c r="K29440" s="293"/>
      <c r="M29440" s="290"/>
    </row>
    <row r="29441" spans="11:13" x14ac:dyDescent="0.35">
      <c r="K29441" s="293"/>
      <c r="M29441" s="290"/>
    </row>
    <row r="29442" spans="11:13" x14ac:dyDescent="0.35">
      <c r="K29442" s="293"/>
      <c r="M29442" s="290"/>
    </row>
    <row r="29443" spans="11:13" x14ac:dyDescent="0.35">
      <c r="K29443" s="293"/>
      <c r="M29443" s="290"/>
    </row>
    <row r="29444" spans="11:13" x14ac:dyDescent="0.35">
      <c r="K29444" s="293"/>
      <c r="M29444" s="290"/>
    </row>
    <row r="29445" spans="11:13" x14ac:dyDescent="0.35">
      <c r="K29445" s="293"/>
      <c r="M29445" s="290"/>
    </row>
    <row r="29446" spans="11:13" x14ac:dyDescent="0.35">
      <c r="K29446" s="293"/>
      <c r="M29446" s="290"/>
    </row>
    <row r="29447" spans="11:13" x14ac:dyDescent="0.35">
      <c r="K29447" s="293"/>
      <c r="M29447" s="290"/>
    </row>
    <row r="29448" spans="11:13" x14ac:dyDescent="0.35">
      <c r="K29448" s="293"/>
      <c r="M29448" s="290"/>
    </row>
    <row r="29449" spans="11:13" x14ac:dyDescent="0.35">
      <c r="K29449" s="293"/>
      <c r="M29449" s="290"/>
    </row>
    <row r="29450" spans="11:13" x14ac:dyDescent="0.35">
      <c r="K29450" s="293"/>
      <c r="M29450" s="290"/>
    </row>
    <row r="29451" spans="11:13" x14ac:dyDescent="0.35">
      <c r="K29451" s="293"/>
      <c r="M29451" s="290"/>
    </row>
    <row r="29452" spans="11:13" x14ac:dyDescent="0.35">
      <c r="K29452" s="293"/>
      <c r="M29452" s="290"/>
    </row>
    <row r="29453" spans="11:13" x14ac:dyDescent="0.35">
      <c r="K29453" s="293"/>
      <c r="M29453" s="290"/>
    </row>
    <row r="29454" spans="11:13" x14ac:dyDescent="0.35">
      <c r="K29454" s="293"/>
      <c r="M29454" s="290"/>
    </row>
    <row r="29455" spans="11:13" x14ac:dyDescent="0.35">
      <c r="K29455" s="293"/>
      <c r="M29455" s="290"/>
    </row>
    <row r="29456" spans="11:13" x14ac:dyDescent="0.35">
      <c r="K29456" s="293"/>
      <c r="M29456" s="290"/>
    </row>
    <row r="29457" spans="11:13" x14ac:dyDescent="0.35">
      <c r="K29457" s="293"/>
      <c r="M29457" s="290"/>
    </row>
    <row r="29458" spans="11:13" x14ac:dyDescent="0.35">
      <c r="K29458" s="293"/>
      <c r="M29458" s="290"/>
    </row>
    <row r="29459" spans="11:13" x14ac:dyDescent="0.35">
      <c r="K29459" s="293"/>
      <c r="M29459" s="290"/>
    </row>
    <row r="29460" spans="11:13" x14ac:dyDescent="0.35">
      <c r="K29460" s="293"/>
      <c r="M29460" s="290"/>
    </row>
    <row r="29461" spans="11:13" x14ac:dyDescent="0.35">
      <c r="K29461" s="293"/>
      <c r="M29461" s="290"/>
    </row>
    <row r="29462" spans="11:13" x14ac:dyDescent="0.35">
      <c r="K29462" s="293"/>
      <c r="M29462" s="290"/>
    </row>
    <row r="29463" spans="11:13" x14ac:dyDescent="0.35">
      <c r="K29463" s="293"/>
      <c r="M29463" s="290"/>
    </row>
    <row r="29464" spans="11:13" x14ac:dyDescent="0.35">
      <c r="K29464" s="293"/>
      <c r="M29464" s="290"/>
    </row>
    <row r="29465" spans="11:13" x14ac:dyDescent="0.35">
      <c r="K29465" s="293"/>
      <c r="M29465" s="290"/>
    </row>
    <row r="29466" spans="11:13" x14ac:dyDescent="0.35">
      <c r="K29466" s="293"/>
      <c r="M29466" s="290"/>
    </row>
    <row r="29467" spans="11:13" x14ac:dyDescent="0.35">
      <c r="K29467" s="293"/>
      <c r="M29467" s="290"/>
    </row>
    <row r="29468" spans="11:13" x14ac:dyDescent="0.35">
      <c r="K29468" s="293"/>
      <c r="M29468" s="290"/>
    </row>
    <row r="29469" spans="11:13" x14ac:dyDescent="0.35">
      <c r="K29469" s="293"/>
      <c r="M29469" s="290"/>
    </row>
    <row r="29470" spans="11:13" x14ac:dyDescent="0.35">
      <c r="K29470" s="293"/>
      <c r="M29470" s="290"/>
    </row>
    <row r="29471" spans="11:13" x14ac:dyDescent="0.35">
      <c r="K29471" s="293"/>
      <c r="M29471" s="290"/>
    </row>
    <row r="29472" spans="11:13" x14ac:dyDescent="0.35">
      <c r="K29472" s="293"/>
      <c r="M29472" s="290"/>
    </row>
    <row r="29473" spans="11:13" x14ac:dyDescent="0.35">
      <c r="K29473" s="293"/>
      <c r="M29473" s="290"/>
    </row>
    <row r="29474" spans="11:13" x14ac:dyDescent="0.35">
      <c r="K29474" s="293"/>
      <c r="M29474" s="290"/>
    </row>
    <row r="29475" spans="11:13" x14ac:dyDescent="0.35">
      <c r="K29475" s="293"/>
      <c r="M29475" s="290"/>
    </row>
    <row r="29476" spans="11:13" x14ac:dyDescent="0.35">
      <c r="K29476" s="293"/>
      <c r="M29476" s="290"/>
    </row>
    <row r="29477" spans="11:13" x14ac:dyDescent="0.35">
      <c r="K29477" s="293"/>
      <c r="M29477" s="290"/>
    </row>
    <row r="29478" spans="11:13" x14ac:dyDescent="0.35">
      <c r="K29478" s="293"/>
      <c r="M29478" s="290"/>
    </row>
    <row r="29479" spans="11:13" x14ac:dyDescent="0.35">
      <c r="K29479" s="293"/>
      <c r="M29479" s="290"/>
    </row>
    <row r="29480" spans="11:13" x14ac:dyDescent="0.35">
      <c r="K29480" s="293"/>
      <c r="M29480" s="290"/>
    </row>
    <row r="29481" spans="11:13" x14ac:dyDescent="0.35">
      <c r="K29481" s="293"/>
      <c r="M29481" s="290"/>
    </row>
    <row r="29482" spans="11:13" x14ac:dyDescent="0.35">
      <c r="K29482" s="293"/>
      <c r="M29482" s="290"/>
    </row>
    <row r="29483" spans="11:13" x14ac:dyDescent="0.35">
      <c r="K29483" s="293"/>
      <c r="M29483" s="290"/>
    </row>
    <row r="29484" spans="11:13" x14ac:dyDescent="0.35">
      <c r="K29484" s="293"/>
      <c r="M29484" s="290"/>
    </row>
    <row r="29485" spans="11:13" x14ac:dyDescent="0.35">
      <c r="K29485" s="293"/>
      <c r="M29485" s="290"/>
    </row>
    <row r="29486" spans="11:13" x14ac:dyDescent="0.35">
      <c r="K29486" s="293"/>
      <c r="M29486" s="290"/>
    </row>
    <row r="29487" spans="11:13" x14ac:dyDescent="0.35">
      <c r="K29487" s="293"/>
      <c r="M29487" s="290"/>
    </row>
    <row r="29488" spans="11:13" x14ac:dyDescent="0.35">
      <c r="K29488" s="293"/>
      <c r="M29488" s="290"/>
    </row>
    <row r="29489" spans="11:13" x14ac:dyDescent="0.35">
      <c r="K29489" s="293"/>
      <c r="M29489" s="290"/>
    </row>
    <row r="29490" spans="11:13" x14ac:dyDescent="0.35">
      <c r="K29490" s="293"/>
      <c r="M29490" s="290"/>
    </row>
    <row r="29491" spans="11:13" x14ac:dyDescent="0.35">
      <c r="K29491" s="293"/>
      <c r="M29491" s="290"/>
    </row>
    <row r="29492" spans="11:13" x14ac:dyDescent="0.35">
      <c r="K29492" s="293"/>
      <c r="M29492" s="290"/>
    </row>
    <row r="29493" spans="11:13" x14ac:dyDescent="0.35">
      <c r="K29493" s="293"/>
      <c r="M29493" s="290"/>
    </row>
    <row r="29494" spans="11:13" x14ac:dyDescent="0.35">
      <c r="K29494" s="293"/>
      <c r="M29494" s="290"/>
    </row>
    <row r="29495" spans="11:13" x14ac:dyDescent="0.35">
      <c r="K29495" s="293"/>
      <c r="M29495" s="290"/>
    </row>
    <row r="29496" spans="11:13" x14ac:dyDescent="0.35">
      <c r="K29496" s="293"/>
      <c r="M29496" s="290"/>
    </row>
    <row r="29497" spans="11:13" x14ac:dyDescent="0.35">
      <c r="K29497" s="293"/>
      <c r="M29497" s="290"/>
    </row>
    <row r="29498" spans="11:13" x14ac:dyDescent="0.35">
      <c r="K29498" s="293"/>
      <c r="M29498" s="290"/>
    </row>
    <row r="29499" spans="11:13" x14ac:dyDescent="0.35">
      <c r="K29499" s="293"/>
      <c r="M29499" s="290"/>
    </row>
    <row r="29500" spans="11:13" x14ac:dyDescent="0.35">
      <c r="K29500" s="293"/>
      <c r="M29500" s="290"/>
    </row>
    <row r="29501" spans="11:13" x14ac:dyDescent="0.35">
      <c r="K29501" s="293"/>
      <c r="M29501" s="290"/>
    </row>
    <row r="29502" spans="11:13" x14ac:dyDescent="0.35">
      <c r="K29502" s="293"/>
      <c r="M29502" s="290"/>
    </row>
    <row r="29503" spans="11:13" x14ac:dyDescent="0.35">
      <c r="K29503" s="293"/>
      <c r="M29503" s="290"/>
    </row>
    <row r="29504" spans="11:13" x14ac:dyDescent="0.35">
      <c r="K29504" s="293"/>
      <c r="M29504" s="290"/>
    </row>
    <row r="29505" spans="11:13" x14ac:dyDescent="0.35">
      <c r="K29505" s="293"/>
      <c r="M29505" s="290"/>
    </row>
    <row r="29506" spans="11:13" x14ac:dyDescent="0.35">
      <c r="K29506" s="293"/>
      <c r="M29506" s="290"/>
    </row>
    <row r="29507" spans="11:13" x14ac:dyDescent="0.35">
      <c r="K29507" s="293"/>
      <c r="M29507" s="290"/>
    </row>
    <row r="29508" spans="11:13" x14ac:dyDescent="0.35">
      <c r="K29508" s="293"/>
      <c r="M29508" s="290"/>
    </row>
    <row r="29509" spans="11:13" x14ac:dyDescent="0.35">
      <c r="K29509" s="293"/>
      <c r="M29509" s="290"/>
    </row>
    <row r="29510" spans="11:13" x14ac:dyDescent="0.35">
      <c r="K29510" s="293"/>
      <c r="M29510" s="290"/>
    </row>
    <row r="29511" spans="11:13" x14ac:dyDescent="0.35">
      <c r="K29511" s="293"/>
      <c r="M29511" s="290"/>
    </row>
    <row r="29512" spans="11:13" x14ac:dyDescent="0.35">
      <c r="K29512" s="293"/>
      <c r="M29512" s="290"/>
    </row>
    <row r="29513" spans="11:13" x14ac:dyDescent="0.35">
      <c r="K29513" s="293"/>
      <c r="M29513" s="290"/>
    </row>
    <row r="29514" spans="11:13" x14ac:dyDescent="0.35">
      <c r="K29514" s="293"/>
      <c r="M29514" s="290"/>
    </row>
    <row r="29515" spans="11:13" x14ac:dyDescent="0.35">
      <c r="K29515" s="293"/>
      <c r="M29515" s="290"/>
    </row>
    <row r="29516" spans="11:13" x14ac:dyDescent="0.35">
      <c r="K29516" s="293"/>
      <c r="M29516" s="290"/>
    </row>
    <row r="29517" spans="11:13" x14ac:dyDescent="0.35">
      <c r="K29517" s="293"/>
      <c r="M29517" s="290"/>
    </row>
    <row r="29518" spans="11:13" x14ac:dyDescent="0.35">
      <c r="K29518" s="293"/>
      <c r="M29518" s="290"/>
    </row>
    <row r="29519" spans="11:13" x14ac:dyDescent="0.35">
      <c r="K29519" s="293"/>
      <c r="M29519" s="290"/>
    </row>
    <row r="29520" spans="11:13" x14ac:dyDescent="0.35">
      <c r="K29520" s="293"/>
      <c r="M29520" s="290"/>
    </row>
    <row r="29521" spans="11:13" x14ac:dyDescent="0.35">
      <c r="K29521" s="293"/>
      <c r="M29521" s="290"/>
    </row>
    <row r="29522" spans="11:13" x14ac:dyDescent="0.35">
      <c r="K29522" s="293"/>
      <c r="M29522" s="290"/>
    </row>
    <row r="29523" spans="11:13" x14ac:dyDescent="0.35">
      <c r="K29523" s="293"/>
      <c r="M29523" s="290"/>
    </row>
    <row r="29524" spans="11:13" x14ac:dyDescent="0.35">
      <c r="K29524" s="293"/>
      <c r="M29524" s="290"/>
    </row>
    <row r="29525" spans="11:13" x14ac:dyDescent="0.35">
      <c r="K29525" s="293"/>
      <c r="M29525" s="290"/>
    </row>
    <row r="29526" spans="11:13" x14ac:dyDescent="0.35">
      <c r="K29526" s="293"/>
      <c r="M29526" s="290"/>
    </row>
    <row r="29527" spans="11:13" x14ac:dyDescent="0.35">
      <c r="K29527" s="293"/>
      <c r="M29527" s="290"/>
    </row>
    <row r="29528" spans="11:13" x14ac:dyDescent="0.35">
      <c r="K29528" s="293"/>
      <c r="M29528" s="290"/>
    </row>
    <row r="29529" spans="11:13" x14ac:dyDescent="0.35">
      <c r="K29529" s="293"/>
      <c r="M29529" s="290"/>
    </row>
    <row r="29530" spans="11:13" x14ac:dyDescent="0.35">
      <c r="K29530" s="293"/>
      <c r="M29530" s="290"/>
    </row>
    <row r="29531" spans="11:13" x14ac:dyDescent="0.35">
      <c r="K29531" s="293"/>
      <c r="M29531" s="290"/>
    </row>
    <row r="29532" spans="11:13" x14ac:dyDescent="0.35">
      <c r="K29532" s="293"/>
      <c r="M29532" s="290"/>
    </row>
    <row r="29533" spans="11:13" x14ac:dyDescent="0.35">
      <c r="K29533" s="293"/>
      <c r="M29533" s="290"/>
    </row>
    <row r="29534" spans="11:13" x14ac:dyDescent="0.35">
      <c r="K29534" s="293"/>
      <c r="M29534" s="290"/>
    </row>
    <row r="29535" spans="11:13" x14ac:dyDescent="0.35">
      <c r="K29535" s="293"/>
      <c r="M29535" s="290"/>
    </row>
    <row r="29536" spans="11:13" x14ac:dyDescent="0.35">
      <c r="K29536" s="293"/>
      <c r="M29536" s="290"/>
    </row>
    <row r="29537" spans="11:13" x14ac:dyDescent="0.35">
      <c r="K29537" s="293"/>
      <c r="M29537" s="290"/>
    </row>
    <row r="29538" spans="11:13" x14ac:dyDescent="0.35">
      <c r="K29538" s="293"/>
      <c r="M29538" s="290"/>
    </row>
    <row r="29539" spans="11:13" x14ac:dyDescent="0.35">
      <c r="K29539" s="293"/>
      <c r="M29539" s="290"/>
    </row>
    <row r="29540" spans="11:13" x14ac:dyDescent="0.35">
      <c r="K29540" s="293"/>
      <c r="M29540" s="290"/>
    </row>
    <row r="29541" spans="11:13" x14ac:dyDescent="0.35">
      <c r="K29541" s="293"/>
      <c r="M29541" s="290"/>
    </row>
    <row r="29542" spans="11:13" x14ac:dyDescent="0.35">
      <c r="K29542" s="293"/>
      <c r="M29542" s="290"/>
    </row>
    <row r="29543" spans="11:13" x14ac:dyDescent="0.35">
      <c r="K29543" s="293"/>
      <c r="M29543" s="290"/>
    </row>
    <row r="29544" spans="11:13" x14ac:dyDescent="0.35">
      <c r="K29544" s="293"/>
      <c r="M29544" s="290"/>
    </row>
    <row r="29545" spans="11:13" x14ac:dyDescent="0.35">
      <c r="K29545" s="293"/>
      <c r="M29545" s="290"/>
    </row>
    <row r="29546" spans="11:13" x14ac:dyDescent="0.35">
      <c r="K29546" s="293"/>
      <c r="M29546" s="290"/>
    </row>
    <row r="29547" spans="11:13" x14ac:dyDescent="0.35">
      <c r="K29547" s="293"/>
      <c r="M29547" s="290"/>
    </row>
    <row r="29548" spans="11:13" x14ac:dyDescent="0.35">
      <c r="K29548" s="293"/>
      <c r="M29548" s="290"/>
    </row>
    <row r="29549" spans="11:13" x14ac:dyDescent="0.35">
      <c r="K29549" s="293"/>
      <c r="M29549" s="290"/>
    </row>
    <row r="29550" spans="11:13" x14ac:dyDescent="0.35">
      <c r="K29550" s="293"/>
      <c r="M29550" s="290"/>
    </row>
    <row r="29551" spans="11:13" x14ac:dyDescent="0.35">
      <c r="K29551" s="293"/>
      <c r="M29551" s="290"/>
    </row>
    <row r="29552" spans="11:13" x14ac:dyDescent="0.35">
      <c r="K29552" s="293"/>
      <c r="M29552" s="290"/>
    </row>
    <row r="29553" spans="11:13" x14ac:dyDescent="0.35">
      <c r="K29553" s="293"/>
      <c r="M29553" s="290"/>
    </row>
    <row r="29554" spans="11:13" x14ac:dyDescent="0.35">
      <c r="K29554" s="293"/>
      <c r="M29554" s="290"/>
    </row>
    <row r="29555" spans="11:13" x14ac:dyDescent="0.35">
      <c r="K29555" s="293"/>
      <c r="M29555" s="290"/>
    </row>
    <row r="29556" spans="11:13" x14ac:dyDescent="0.35">
      <c r="K29556" s="293"/>
      <c r="M29556" s="290"/>
    </row>
    <row r="29557" spans="11:13" x14ac:dyDescent="0.35">
      <c r="K29557" s="293"/>
      <c r="M29557" s="290"/>
    </row>
    <row r="29558" spans="11:13" x14ac:dyDescent="0.35">
      <c r="K29558" s="293"/>
      <c r="M29558" s="290"/>
    </row>
    <row r="29559" spans="11:13" x14ac:dyDescent="0.35">
      <c r="K29559" s="293"/>
      <c r="M29559" s="290"/>
    </row>
    <row r="29560" spans="11:13" x14ac:dyDescent="0.35">
      <c r="K29560" s="293"/>
      <c r="M29560" s="290"/>
    </row>
    <row r="29561" spans="11:13" x14ac:dyDescent="0.35">
      <c r="K29561" s="293"/>
      <c r="M29561" s="290"/>
    </row>
    <row r="29562" spans="11:13" x14ac:dyDescent="0.35">
      <c r="K29562" s="293"/>
      <c r="M29562" s="290"/>
    </row>
    <row r="29563" spans="11:13" x14ac:dyDescent="0.35">
      <c r="K29563" s="293"/>
      <c r="M29563" s="290"/>
    </row>
    <row r="29564" spans="11:13" x14ac:dyDescent="0.35">
      <c r="K29564" s="293"/>
      <c r="M29564" s="290"/>
    </row>
    <row r="29565" spans="11:13" x14ac:dyDescent="0.35">
      <c r="K29565" s="293"/>
      <c r="M29565" s="290"/>
    </row>
    <row r="29566" spans="11:13" x14ac:dyDescent="0.35">
      <c r="K29566" s="293"/>
      <c r="M29566" s="290"/>
    </row>
    <row r="29567" spans="11:13" x14ac:dyDescent="0.35">
      <c r="K29567" s="293"/>
      <c r="M29567" s="290"/>
    </row>
    <row r="29568" spans="11:13" x14ac:dyDescent="0.35">
      <c r="K29568" s="293"/>
      <c r="M29568" s="290"/>
    </row>
    <row r="29569" spans="11:13" x14ac:dyDescent="0.35">
      <c r="K29569" s="293"/>
      <c r="M29569" s="290"/>
    </row>
    <row r="29570" spans="11:13" x14ac:dyDescent="0.35">
      <c r="K29570" s="293"/>
      <c r="M29570" s="290"/>
    </row>
    <row r="29571" spans="11:13" x14ac:dyDescent="0.35">
      <c r="K29571" s="293"/>
      <c r="M29571" s="290"/>
    </row>
    <row r="29572" spans="11:13" x14ac:dyDescent="0.35">
      <c r="K29572" s="293"/>
      <c r="M29572" s="290"/>
    </row>
    <row r="29573" spans="11:13" x14ac:dyDescent="0.35">
      <c r="K29573" s="293"/>
      <c r="M29573" s="290"/>
    </row>
    <row r="29574" spans="11:13" x14ac:dyDescent="0.35">
      <c r="K29574" s="293"/>
      <c r="M29574" s="290"/>
    </row>
    <row r="29575" spans="11:13" x14ac:dyDescent="0.35">
      <c r="K29575" s="293"/>
      <c r="M29575" s="290"/>
    </row>
    <row r="29576" spans="11:13" x14ac:dyDescent="0.35">
      <c r="K29576" s="293"/>
      <c r="M29576" s="290"/>
    </row>
    <row r="29577" spans="11:13" x14ac:dyDescent="0.35">
      <c r="K29577" s="293"/>
      <c r="M29577" s="290"/>
    </row>
    <row r="29578" spans="11:13" x14ac:dyDescent="0.35">
      <c r="K29578" s="293"/>
      <c r="M29578" s="290"/>
    </row>
    <row r="29579" spans="11:13" x14ac:dyDescent="0.35">
      <c r="K29579" s="293"/>
      <c r="M29579" s="290"/>
    </row>
    <row r="29580" spans="11:13" x14ac:dyDescent="0.35">
      <c r="K29580" s="293"/>
      <c r="M29580" s="290"/>
    </row>
    <row r="29581" spans="11:13" x14ac:dyDescent="0.35">
      <c r="K29581" s="293"/>
      <c r="M29581" s="290"/>
    </row>
    <row r="29582" spans="11:13" x14ac:dyDescent="0.35">
      <c r="K29582" s="293"/>
      <c r="M29582" s="290"/>
    </row>
    <row r="29583" spans="11:13" x14ac:dyDescent="0.35">
      <c r="K29583" s="293"/>
      <c r="M29583" s="290"/>
    </row>
    <row r="29584" spans="11:13" x14ac:dyDescent="0.35">
      <c r="K29584" s="293"/>
      <c r="M29584" s="290"/>
    </row>
    <row r="29585" spans="11:13" x14ac:dyDescent="0.35">
      <c r="K29585" s="293"/>
      <c r="M29585" s="290"/>
    </row>
    <row r="29586" spans="11:13" x14ac:dyDescent="0.35">
      <c r="K29586" s="293"/>
      <c r="M29586" s="290"/>
    </row>
    <row r="29587" spans="11:13" x14ac:dyDescent="0.35">
      <c r="K29587" s="293"/>
      <c r="M29587" s="290"/>
    </row>
    <row r="29588" spans="11:13" x14ac:dyDescent="0.35">
      <c r="K29588" s="293"/>
      <c r="M29588" s="290"/>
    </row>
    <row r="29589" spans="11:13" x14ac:dyDescent="0.35">
      <c r="K29589" s="293"/>
      <c r="M29589" s="290"/>
    </row>
    <row r="29590" spans="11:13" x14ac:dyDescent="0.35">
      <c r="K29590" s="293"/>
      <c r="M29590" s="290"/>
    </row>
    <row r="29591" spans="11:13" x14ac:dyDescent="0.35">
      <c r="K29591" s="293"/>
      <c r="M29591" s="290"/>
    </row>
    <row r="29592" spans="11:13" x14ac:dyDescent="0.35">
      <c r="K29592" s="293"/>
      <c r="M29592" s="290"/>
    </row>
    <row r="29593" spans="11:13" x14ac:dyDescent="0.35">
      <c r="K29593" s="293"/>
      <c r="M29593" s="290"/>
    </row>
    <row r="29594" spans="11:13" x14ac:dyDescent="0.35">
      <c r="K29594" s="293"/>
      <c r="M29594" s="290"/>
    </row>
    <row r="29595" spans="11:13" x14ac:dyDescent="0.35">
      <c r="K29595" s="293"/>
      <c r="M29595" s="290"/>
    </row>
    <row r="29596" spans="11:13" x14ac:dyDescent="0.35">
      <c r="K29596" s="293"/>
      <c r="M29596" s="290"/>
    </row>
    <row r="29597" spans="11:13" x14ac:dyDescent="0.35">
      <c r="K29597" s="293"/>
      <c r="M29597" s="290"/>
    </row>
    <row r="29598" spans="11:13" x14ac:dyDescent="0.35">
      <c r="K29598" s="293"/>
      <c r="M29598" s="290"/>
    </row>
    <row r="29599" spans="11:13" x14ac:dyDescent="0.35">
      <c r="K29599" s="293"/>
      <c r="M29599" s="290"/>
    </row>
    <row r="29600" spans="11:13" x14ac:dyDescent="0.35">
      <c r="K29600" s="293"/>
      <c r="M29600" s="290"/>
    </row>
    <row r="29601" spans="11:13" x14ac:dyDescent="0.35">
      <c r="K29601" s="293"/>
      <c r="M29601" s="290"/>
    </row>
    <row r="29602" spans="11:13" x14ac:dyDescent="0.35">
      <c r="K29602" s="293"/>
      <c r="M29602" s="290"/>
    </row>
    <row r="29603" spans="11:13" x14ac:dyDescent="0.35">
      <c r="K29603" s="293"/>
      <c r="M29603" s="290"/>
    </row>
    <row r="29604" spans="11:13" x14ac:dyDescent="0.35">
      <c r="K29604" s="293"/>
      <c r="M29604" s="290"/>
    </row>
    <row r="29605" spans="11:13" x14ac:dyDescent="0.35">
      <c r="K29605" s="293"/>
      <c r="M29605" s="290"/>
    </row>
    <row r="29606" spans="11:13" x14ac:dyDescent="0.35">
      <c r="K29606" s="293"/>
      <c r="M29606" s="290"/>
    </row>
    <row r="29607" spans="11:13" x14ac:dyDescent="0.35">
      <c r="K29607" s="293"/>
      <c r="M29607" s="290"/>
    </row>
    <row r="29608" spans="11:13" x14ac:dyDescent="0.35">
      <c r="K29608" s="293"/>
      <c r="M29608" s="290"/>
    </row>
    <row r="29609" spans="11:13" x14ac:dyDescent="0.35">
      <c r="K29609" s="293"/>
      <c r="M29609" s="290"/>
    </row>
    <row r="29610" spans="11:13" x14ac:dyDescent="0.35">
      <c r="K29610" s="293"/>
      <c r="M29610" s="290"/>
    </row>
    <row r="29611" spans="11:13" x14ac:dyDescent="0.35">
      <c r="K29611" s="293"/>
      <c r="M29611" s="290"/>
    </row>
    <row r="29612" spans="11:13" x14ac:dyDescent="0.35">
      <c r="K29612" s="293"/>
      <c r="M29612" s="290"/>
    </row>
    <row r="29613" spans="11:13" x14ac:dyDescent="0.35">
      <c r="K29613" s="293"/>
      <c r="M29613" s="290"/>
    </row>
    <row r="29614" spans="11:13" x14ac:dyDescent="0.35">
      <c r="K29614" s="293"/>
      <c r="M29614" s="290"/>
    </row>
    <row r="29615" spans="11:13" x14ac:dyDescent="0.35">
      <c r="K29615" s="293"/>
      <c r="M29615" s="290"/>
    </row>
    <row r="29616" spans="11:13" x14ac:dyDescent="0.35">
      <c r="K29616" s="293"/>
      <c r="M29616" s="290"/>
    </row>
    <row r="29617" spans="11:13" x14ac:dyDescent="0.35">
      <c r="K29617" s="293"/>
      <c r="M29617" s="290"/>
    </row>
    <row r="29618" spans="11:13" x14ac:dyDescent="0.35">
      <c r="K29618" s="293"/>
      <c r="M29618" s="290"/>
    </row>
    <row r="29619" spans="11:13" x14ac:dyDescent="0.35">
      <c r="K29619" s="293"/>
      <c r="M29619" s="290"/>
    </row>
    <row r="29620" spans="11:13" x14ac:dyDescent="0.35">
      <c r="K29620" s="293"/>
      <c r="M29620" s="290"/>
    </row>
    <row r="29621" spans="11:13" x14ac:dyDescent="0.35">
      <c r="K29621" s="293"/>
      <c r="M29621" s="290"/>
    </row>
    <row r="29622" spans="11:13" x14ac:dyDescent="0.35">
      <c r="K29622" s="293"/>
      <c r="M29622" s="290"/>
    </row>
    <row r="29623" spans="11:13" x14ac:dyDescent="0.35">
      <c r="K29623" s="293"/>
      <c r="M29623" s="290"/>
    </row>
    <row r="29624" spans="11:13" x14ac:dyDescent="0.35">
      <c r="K29624" s="293"/>
      <c r="M29624" s="290"/>
    </row>
    <row r="29625" spans="11:13" x14ac:dyDescent="0.35">
      <c r="K29625" s="293"/>
      <c r="M29625" s="290"/>
    </row>
    <row r="29626" spans="11:13" x14ac:dyDescent="0.35">
      <c r="K29626" s="293"/>
      <c r="M29626" s="290"/>
    </row>
    <row r="29627" spans="11:13" x14ac:dyDescent="0.35">
      <c r="K29627" s="293"/>
      <c r="M29627" s="290"/>
    </row>
    <row r="29628" spans="11:13" x14ac:dyDescent="0.35">
      <c r="K29628" s="293"/>
      <c r="M29628" s="290"/>
    </row>
    <row r="29629" spans="11:13" x14ac:dyDescent="0.35">
      <c r="K29629" s="293"/>
      <c r="M29629" s="290"/>
    </row>
    <row r="29630" spans="11:13" x14ac:dyDescent="0.35">
      <c r="K29630" s="293"/>
      <c r="M29630" s="290"/>
    </row>
    <row r="29631" spans="11:13" x14ac:dyDescent="0.35">
      <c r="K29631" s="293"/>
      <c r="M29631" s="290"/>
    </row>
    <row r="29632" spans="11:13" x14ac:dyDescent="0.35">
      <c r="K29632" s="293"/>
      <c r="M29632" s="290"/>
    </row>
    <row r="29633" spans="11:13" x14ac:dyDescent="0.35">
      <c r="K29633" s="293"/>
      <c r="M29633" s="290"/>
    </row>
    <row r="29634" spans="11:13" x14ac:dyDescent="0.35">
      <c r="K29634" s="293"/>
      <c r="M29634" s="290"/>
    </row>
    <row r="29635" spans="11:13" x14ac:dyDescent="0.35">
      <c r="K29635" s="293"/>
      <c r="M29635" s="290"/>
    </row>
    <row r="29636" spans="11:13" x14ac:dyDescent="0.35">
      <c r="K29636" s="293"/>
      <c r="M29636" s="290"/>
    </row>
    <row r="29637" spans="11:13" x14ac:dyDescent="0.35">
      <c r="K29637" s="293"/>
      <c r="M29637" s="290"/>
    </row>
    <row r="29638" spans="11:13" x14ac:dyDescent="0.35">
      <c r="K29638" s="293"/>
      <c r="M29638" s="290"/>
    </row>
    <row r="29639" spans="11:13" x14ac:dyDescent="0.35">
      <c r="K29639" s="293"/>
      <c r="M29639" s="290"/>
    </row>
    <row r="29640" spans="11:13" x14ac:dyDescent="0.35">
      <c r="K29640" s="293"/>
      <c r="M29640" s="290"/>
    </row>
    <row r="29641" spans="11:13" x14ac:dyDescent="0.35">
      <c r="K29641" s="293"/>
      <c r="M29641" s="290"/>
    </row>
    <row r="29642" spans="11:13" x14ac:dyDescent="0.35">
      <c r="K29642" s="293"/>
      <c r="M29642" s="290"/>
    </row>
    <row r="29643" spans="11:13" x14ac:dyDescent="0.35">
      <c r="K29643" s="293"/>
      <c r="M29643" s="290"/>
    </row>
    <row r="29644" spans="11:13" x14ac:dyDescent="0.35">
      <c r="K29644" s="293"/>
      <c r="M29644" s="290"/>
    </row>
    <row r="29645" spans="11:13" x14ac:dyDescent="0.35">
      <c r="K29645" s="293"/>
      <c r="M29645" s="290"/>
    </row>
    <row r="29646" spans="11:13" x14ac:dyDescent="0.35">
      <c r="K29646" s="293"/>
      <c r="M29646" s="290"/>
    </row>
    <row r="29647" spans="11:13" x14ac:dyDescent="0.35">
      <c r="K29647" s="293"/>
      <c r="M29647" s="290"/>
    </row>
    <row r="29648" spans="11:13" x14ac:dyDescent="0.35">
      <c r="K29648" s="293"/>
      <c r="M29648" s="290"/>
    </row>
    <row r="29649" spans="11:13" x14ac:dyDescent="0.35">
      <c r="K29649" s="293"/>
      <c r="M29649" s="290"/>
    </row>
    <row r="29650" spans="11:13" x14ac:dyDescent="0.35">
      <c r="K29650" s="293"/>
      <c r="M29650" s="290"/>
    </row>
    <row r="29651" spans="11:13" x14ac:dyDescent="0.35">
      <c r="K29651" s="293"/>
      <c r="M29651" s="290"/>
    </row>
    <row r="29652" spans="11:13" x14ac:dyDescent="0.35">
      <c r="K29652" s="293"/>
      <c r="M29652" s="290"/>
    </row>
    <row r="29653" spans="11:13" x14ac:dyDescent="0.35">
      <c r="K29653" s="293"/>
      <c r="M29653" s="290"/>
    </row>
    <row r="29654" spans="11:13" x14ac:dyDescent="0.35">
      <c r="K29654" s="293"/>
      <c r="M29654" s="290"/>
    </row>
    <row r="29655" spans="11:13" x14ac:dyDescent="0.35">
      <c r="K29655" s="293"/>
      <c r="M29655" s="290"/>
    </row>
    <row r="29656" spans="11:13" x14ac:dyDescent="0.35">
      <c r="K29656" s="293"/>
      <c r="M29656" s="290"/>
    </row>
    <row r="29657" spans="11:13" x14ac:dyDescent="0.35">
      <c r="K29657" s="293"/>
      <c r="M29657" s="290"/>
    </row>
    <row r="29658" spans="11:13" x14ac:dyDescent="0.35">
      <c r="K29658" s="293"/>
      <c r="M29658" s="290"/>
    </row>
    <row r="29659" spans="11:13" x14ac:dyDescent="0.35">
      <c r="K29659" s="293"/>
      <c r="M29659" s="290"/>
    </row>
    <row r="29660" spans="11:13" x14ac:dyDescent="0.35">
      <c r="K29660" s="293"/>
      <c r="M29660" s="290"/>
    </row>
    <row r="29661" spans="11:13" x14ac:dyDescent="0.35">
      <c r="K29661" s="293"/>
      <c r="M29661" s="290"/>
    </row>
    <row r="29662" spans="11:13" x14ac:dyDescent="0.35">
      <c r="K29662" s="293"/>
      <c r="M29662" s="290"/>
    </row>
    <row r="29663" spans="11:13" x14ac:dyDescent="0.35">
      <c r="K29663" s="293"/>
      <c r="M29663" s="290"/>
    </row>
    <row r="29664" spans="11:13" x14ac:dyDescent="0.35">
      <c r="K29664" s="293"/>
      <c r="M29664" s="290"/>
    </row>
    <row r="29665" spans="11:13" x14ac:dyDescent="0.35">
      <c r="K29665" s="293"/>
      <c r="M29665" s="290"/>
    </row>
    <row r="29666" spans="11:13" x14ac:dyDescent="0.35">
      <c r="K29666" s="293"/>
      <c r="M29666" s="290"/>
    </row>
    <row r="29667" spans="11:13" x14ac:dyDescent="0.35">
      <c r="K29667" s="293"/>
      <c r="M29667" s="290"/>
    </row>
    <row r="29668" spans="11:13" x14ac:dyDescent="0.35">
      <c r="K29668" s="293"/>
      <c r="M29668" s="290"/>
    </row>
    <row r="29669" spans="11:13" x14ac:dyDescent="0.35">
      <c r="K29669" s="293"/>
      <c r="M29669" s="290"/>
    </row>
    <row r="29670" spans="11:13" x14ac:dyDescent="0.35">
      <c r="K29670" s="293"/>
      <c r="M29670" s="290"/>
    </row>
    <row r="29671" spans="11:13" x14ac:dyDescent="0.35">
      <c r="K29671" s="293"/>
      <c r="M29671" s="290"/>
    </row>
    <row r="29672" spans="11:13" x14ac:dyDescent="0.35">
      <c r="K29672" s="293"/>
      <c r="M29672" s="290"/>
    </row>
    <row r="29673" spans="11:13" x14ac:dyDescent="0.35">
      <c r="K29673" s="293"/>
      <c r="M29673" s="290"/>
    </row>
    <row r="29674" spans="11:13" x14ac:dyDescent="0.35">
      <c r="K29674" s="293"/>
      <c r="M29674" s="290"/>
    </row>
    <row r="29675" spans="11:13" x14ac:dyDescent="0.35">
      <c r="K29675" s="293"/>
      <c r="M29675" s="290"/>
    </row>
    <row r="29676" spans="11:13" x14ac:dyDescent="0.35">
      <c r="K29676" s="293"/>
      <c r="M29676" s="290"/>
    </row>
    <row r="29677" spans="11:13" x14ac:dyDescent="0.35">
      <c r="K29677" s="293"/>
      <c r="M29677" s="290"/>
    </row>
    <row r="29678" spans="11:13" x14ac:dyDescent="0.35">
      <c r="K29678" s="293"/>
      <c r="M29678" s="290"/>
    </row>
    <row r="29679" spans="11:13" x14ac:dyDescent="0.35">
      <c r="K29679" s="293"/>
      <c r="M29679" s="290"/>
    </row>
    <row r="29680" spans="11:13" x14ac:dyDescent="0.35">
      <c r="K29680" s="293"/>
      <c r="M29680" s="290"/>
    </row>
    <row r="29681" spans="11:13" x14ac:dyDescent="0.35">
      <c r="K29681" s="293"/>
      <c r="M29681" s="290"/>
    </row>
    <row r="29682" spans="11:13" x14ac:dyDescent="0.35">
      <c r="K29682" s="293"/>
      <c r="M29682" s="290"/>
    </row>
    <row r="29683" spans="11:13" x14ac:dyDescent="0.35">
      <c r="K29683" s="293"/>
      <c r="M29683" s="290"/>
    </row>
    <row r="29684" spans="11:13" x14ac:dyDescent="0.35">
      <c r="K29684" s="293"/>
      <c r="M29684" s="290"/>
    </row>
    <row r="29685" spans="11:13" x14ac:dyDescent="0.35">
      <c r="K29685" s="293"/>
      <c r="M29685" s="290"/>
    </row>
    <row r="29686" spans="11:13" x14ac:dyDescent="0.35">
      <c r="K29686" s="293"/>
      <c r="M29686" s="290"/>
    </row>
    <row r="29687" spans="11:13" x14ac:dyDescent="0.35">
      <c r="K29687" s="293"/>
      <c r="M29687" s="290"/>
    </row>
    <row r="29688" spans="11:13" x14ac:dyDescent="0.35">
      <c r="K29688" s="293"/>
      <c r="M29688" s="290"/>
    </row>
    <row r="29689" spans="11:13" x14ac:dyDescent="0.35">
      <c r="K29689" s="293"/>
      <c r="M29689" s="290"/>
    </row>
    <row r="29690" spans="11:13" x14ac:dyDescent="0.35">
      <c r="K29690" s="293"/>
      <c r="M29690" s="290"/>
    </row>
    <row r="29691" spans="11:13" x14ac:dyDescent="0.35">
      <c r="K29691" s="293"/>
      <c r="M29691" s="290"/>
    </row>
    <row r="29692" spans="11:13" x14ac:dyDescent="0.35">
      <c r="K29692" s="293"/>
      <c r="M29692" s="290"/>
    </row>
    <row r="29693" spans="11:13" x14ac:dyDescent="0.35">
      <c r="K29693" s="293"/>
      <c r="M29693" s="290"/>
    </row>
    <row r="29694" spans="11:13" x14ac:dyDescent="0.35">
      <c r="K29694" s="293"/>
      <c r="M29694" s="290"/>
    </row>
    <row r="29695" spans="11:13" x14ac:dyDescent="0.35">
      <c r="K29695" s="293"/>
      <c r="M29695" s="290"/>
    </row>
    <row r="29696" spans="11:13" x14ac:dyDescent="0.35">
      <c r="K29696" s="293"/>
      <c r="M29696" s="290"/>
    </row>
    <row r="29697" spans="11:13" x14ac:dyDescent="0.35">
      <c r="K29697" s="293"/>
      <c r="M29697" s="290"/>
    </row>
    <row r="29698" spans="11:13" x14ac:dyDescent="0.35">
      <c r="K29698" s="293"/>
      <c r="M29698" s="290"/>
    </row>
    <row r="29699" spans="11:13" x14ac:dyDescent="0.35">
      <c r="K29699" s="293"/>
      <c r="M29699" s="290"/>
    </row>
    <row r="29700" spans="11:13" x14ac:dyDescent="0.35">
      <c r="K29700" s="293"/>
      <c r="M29700" s="290"/>
    </row>
    <row r="29701" spans="11:13" x14ac:dyDescent="0.35">
      <c r="K29701" s="293"/>
      <c r="M29701" s="290"/>
    </row>
    <row r="29702" spans="11:13" x14ac:dyDescent="0.35">
      <c r="K29702" s="293"/>
      <c r="M29702" s="290"/>
    </row>
    <row r="29703" spans="11:13" x14ac:dyDescent="0.35">
      <c r="K29703" s="293"/>
      <c r="M29703" s="290"/>
    </row>
    <row r="29704" spans="11:13" x14ac:dyDescent="0.35">
      <c r="K29704" s="293"/>
      <c r="M29704" s="290"/>
    </row>
    <row r="29705" spans="11:13" x14ac:dyDescent="0.35">
      <c r="K29705" s="293"/>
      <c r="M29705" s="290"/>
    </row>
    <row r="29706" spans="11:13" x14ac:dyDescent="0.35">
      <c r="K29706" s="293"/>
      <c r="M29706" s="290"/>
    </row>
    <row r="29707" spans="11:13" x14ac:dyDescent="0.35">
      <c r="K29707" s="293"/>
      <c r="M29707" s="290"/>
    </row>
    <row r="29708" spans="11:13" x14ac:dyDescent="0.35">
      <c r="K29708" s="293"/>
      <c r="M29708" s="290"/>
    </row>
    <row r="29709" spans="11:13" x14ac:dyDescent="0.35">
      <c r="K29709" s="293"/>
      <c r="M29709" s="290"/>
    </row>
    <row r="29710" spans="11:13" x14ac:dyDescent="0.35">
      <c r="K29710" s="293"/>
      <c r="M29710" s="290"/>
    </row>
    <row r="29711" spans="11:13" x14ac:dyDescent="0.35">
      <c r="K29711" s="293"/>
      <c r="M29711" s="290"/>
    </row>
    <row r="29712" spans="11:13" x14ac:dyDescent="0.35">
      <c r="K29712" s="293"/>
      <c r="M29712" s="290"/>
    </row>
    <row r="29713" spans="11:13" x14ac:dyDescent="0.35">
      <c r="K29713" s="293"/>
      <c r="M29713" s="290"/>
    </row>
    <row r="29714" spans="11:13" x14ac:dyDescent="0.35">
      <c r="K29714" s="293"/>
      <c r="M29714" s="290"/>
    </row>
    <row r="29715" spans="11:13" x14ac:dyDescent="0.35">
      <c r="K29715" s="293"/>
      <c r="M29715" s="290"/>
    </row>
    <row r="29716" spans="11:13" x14ac:dyDescent="0.35">
      <c r="K29716" s="293"/>
      <c r="M29716" s="290"/>
    </row>
    <row r="29717" spans="11:13" x14ac:dyDescent="0.35">
      <c r="K29717" s="293"/>
      <c r="M29717" s="290"/>
    </row>
    <row r="29718" spans="11:13" x14ac:dyDescent="0.35">
      <c r="K29718" s="293"/>
      <c r="M29718" s="290"/>
    </row>
    <row r="29719" spans="11:13" x14ac:dyDescent="0.35">
      <c r="K29719" s="293"/>
      <c r="M29719" s="290"/>
    </row>
    <row r="29720" spans="11:13" x14ac:dyDescent="0.35">
      <c r="K29720" s="293"/>
      <c r="M29720" s="290"/>
    </row>
    <row r="29721" spans="11:13" x14ac:dyDescent="0.35">
      <c r="K29721" s="293"/>
      <c r="M29721" s="290"/>
    </row>
    <row r="29722" spans="11:13" x14ac:dyDescent="0.35">
      <c r="K29722" s="293"/>
      <c r="M29722" s="290"/>
    </row>
    <row r="29723" spans="11:13" x14ac:dyDescent="0.35">
      <c r="K29723" s="293"/>
      <c r="M29723" s="290"/>
    </row>
    <row r="29724" spans="11:13" x14ac:dyDescent="0.35">
      <c r="K29724" s="293"/>
      <c r="M29724" s="290"/>
    </row>
    <row r="29725" spans="11:13" x14ac:dyDescent="0.35">
      <c r="K29725" s="293"/>
      <c r="M29725" s="290"/>
    </row>
    <row r="29726" spans="11:13" x14ac:dyDescent="0.35">
      <c r="K29726" s="293"/>
      <c r="M29726" s="290"/>
    </row>
    <row r="29727" spans="11:13" x14ac:dyDescent="0.35">
      <c r="K29727" s="293"/>
      <c r="M29727" s="290"/>
    </row>
    <row r="29728" spans="11:13" x14ac:dyDescent="0.35">
      <c r="K29728" s="293"/>
      <c r="M29728" s="290"/>
    </row>
    <row r="29729" spans="11:13" x14ac:dyDescent="0.35">
      <c r="K29729" s="293"/>
      <c r="M29729" s="290"/>
    </row>
    <row r="29730" spans="11:13" x14ac:dyDescent="0.35">
      <c r="K29730" s="293"/>
      <c r="M29730" s="290"/>
    </row>
    <row r="29731" spans="11:13" x14ac:dyDescent="0.35">
      <c r="K29731" s="293"/>
      <c r="M29731" s="290"/>
    </row>
    <row r="29732" spans="11:13" x14ac:dyDescent="0.35">
      <c r="K29732" s="293"/>
      <c r="M29732" s="290"/>
    </row>
    <row r="29733" spans="11:13" x14ac:dyDescent="0.35">
      <c r="K29733" s="293"/>
      <c r="M29733" s="290"/>
    </row>
    <row r="29734" spans="11:13" x14ac:dyDescent="0.35">
      <c r="K29734" s="293"/>
      <c r="M29734" s="290"/>
    </row>
    <row r="29735" spans="11:13" x14ac:dyDescent="0.35">
      <c r="K29735" s="293"/>
      <c r="M29735" s="290"/>
    </row>
    <row r="29736" spans="11:13" x14ac:dyDescent="0.35">
      <c r="K29736" s="293"/>
      <c r="M29736" s="290"/>
    </row>
    <row r="29737" spans="11:13" x14ac:dyDescent="0.35">
      <c r="K29737" s="293"/>
      <c r="M29737" s="290"/>
    </row>
    <row r="29738" spans="11:13" x14ac:dyDescent="0.35">
      <c r="K29738" s="293"/>
      <c r="M29738" s="290"/>
    </row>
    <row r="29739" spans="11:13" x14ac:dyDescent="0.35">
      <c r="K29739" s="293"/>
      <c r="M29739" s="290"/>
    </row>
    <row r="29740" spans="11:13" x14ac:dyDescent="0.35">
      <c r="K29740" s="293"/>
      <c r="M29740" s="290"/>
    </row>
    <row r="29741" spans="11:13" x14ac:dyDescent="0.35">
      <c r="K29741" s="293"/>
      <c r="M29741" s="290"/>
    </row>
    <row r="29742" spans="11:13" x14ac:dyDescent="0.35">
      <c r="K29742" s="293"/>
      <c r="M29742" s="290"/>
    </row>
    <row r="29743" spans="11:13" x14ac:dyDescent="0.35">
      <c r="K29743" s="293"/>
      <c r="M29743" s="290"/>
    </row>
    <row r="29744" spans="11:13" x14ac:dyDescent="0.35">
      <c r="K29744" s="293"/>
      <c r="M29744" s="290"/>
    </row>
    <row r="29745" spans="11:13" x14ac:dyDescent="0.35">
      <c r="K29745" s="293"/>
      <c r="M29745" s="290"/>
    </row>
    <row r="29746" spans="11:13" x14ac:dyDescent="0.35">
      <c r="K29746" s="293"/>
      <c r="M29746" s="290"/>
    </row>
    <row r="29747" spans="11:13" x14ac:dyDescent="0.35">
      <c r="K29747" s="293"/>
      <c r="M29747" s="290"/>
    </row>
    <row r="29748" spans="11:13" x14ac:dyDescent="0.35">
      <c r="K29748" s="293"/>
      <c r="M29748" s="290"/>
    </row>
    <row r="29749" spans="11:13" x14ac:dyDescent="0.35">
      <c r="K29749" s="293"/>
      <c r="M29749" s="290"/>
    </row>
    <row r="29750" spans="11:13" x14ac:dyDescent="0.35">
      <c r="K29750" s="293"/>
      <c r="M29750" s="290"/>
    </row>
    <row r="29751" spans="11:13" x14ac:dyDescent="0.35">
      <c r="K29751" s="293"/>
      <c r="M29751" s="290"/>
    </row>
    <row r="29752" spans="11:13" x14ac:dyDescent="0.35">
      <c r="K29752" s="293"/>
      <c r="M29752" s="290"/>
    </row>
    <row r="29753" spans="11:13" x14ac:dyDescent="0.35">
      <c r="K29753" s="293"/>
      <c r="M29753" s="290"/>
    </row>
    <row r="29754" spans="11:13" x14ac:dyDescent="0.35">
      <c r="K29754" s="293"/>
      <c r="M29754" s="290"/>
    </row>
    <row r="29755" spans="11:13" x14ac:dyDescent="0.35">
      <c r="K29755" s="293"/>
      <c r="M29755" s="290"/>
    </row>
    <row r="29756" spans="11:13" x14ac:dyDescent="0.35">
      <c r="K29756" s="293"/>
      <c r="M29756" s="290"/>
    </row>
    <row r="29757" spans="11:13" x14ac:dyDescent="0.35">
      <c r="K29757" s="293"/>
      <c r="M29757" s="290"/>
    </row>
    <row r="29758" spans="11:13" x14ac:dyDescent="0.35">
      <c r="K29758" s="293"/>
      <c r="M29758" s="290"/>
    </row>
    <row r="29759" spans="11:13" x14ac:dyDescent="0.35">
      <c r="K29759" s="293"/>
      <c r="M29759" s="290"/>
    </row>
    <row r="29760" spans="11:13" x14ac:dyDescent="0.35">
      <c r="K29760" s="293"/>
      <c r="M29760" s="290"/>
    </row>
    <row r="29761" spans="11:13" x14ac:dyDescent="0.35">
      <c r="K29761" s="293"/>
      <c r="M29761" s="290"/>
    </row>
    <row r="29762" spans="11:13" x14ac:dyDescent="0.35">
      <c r="K29762" s="293"/>
      <c r="M29762" s="290"/>
    </row>
    <row r="29763" spans="11:13" x14ac:dyDescent="0.35">
      <c r="K29763" s="293"/>
      <c r="M29763" s="290"/>
    </row>
    <row r="29764" spans="11:13" x14ac:dyDescent="0.35">
      <c r="K29764" s="293"/>
      <c r="M29764" s="290"/>
    </row>
    <row r="29765" spans="11:13" x14ac:dyDescent="0.35">
      <c r="K29765" s="293"/>
      <c r="M29765" s="290"/>
    </row>
    <row r="29766" spans="11:13" x14ac:dyDescent="0.35">
      <c r="K29766" s="293"/>
      <c r="M29766" s="290"/>
    </row>
    <row r="29767" spans="11:13" x14ac:dyDescent="0.35">
      <c r="K29767" s="293"/>
      <c r="M29767" s="290"/>
    </row>
    <row r="29768" spans="11:13" x14ac:dyDescent="0.35">
      <c r="K29768" s="293"/>
      <c r="M29768" s="290"/>
    </row>
    <row r="29769" spans="11:13" x14ac:dyDescent="0.35">
      <c r="K29769" s="293"/>
      <c r="M29769" s="290"/>
    </row>
    <row r="29770" spans="11:13" x14ac:dyDescent="0.35">
      <c r="K29770" s="293"/>
      <c r="M29770" s="290"/>
    </row>
    <row r="29771" spans="11:13" x14ac:dyDescent="0.35">
      <c r="K29771" s="293"/>
      <c r="M29771" s="290"/>
    </row>
    <row r="29772" spans="11:13" x14ac:dyDescent="0.35">
      <c r="K29772" s="293"/>
      <c r="M29772" s="290"/>
    </row>
    <row r="29773" spans="11:13" x14ac:dyDescent="0.35">
      <c r="K29773" s="293"/>
      <c r="M29773" s="290"/>
    </row>
    <row r="29774" spans="11:13" x14ac:dyDescent="0.35">
      <c r="K29774" s="293"/>
      <c r="M29774" s="290"/>
    </row>
    <row r="29775" spans="11:13" x14ac:dyDescent="0.35">
      <c r="K29775" s="293"/>
      <c r="M29775" s="290"/>
    </row>
    <row r="29776" spans="11:13" x14ac:dyDescent="0.35">
      <c r="K29776" s="293"/>
      <c r="M29776" s="290"/>
    </row>
    <row r="29777" spans="11:13" x14ac:dyDescent="0.35">
      <c r="K29777" s="293"/>
      <c r="M29777" s="290"/>
    </row>
    <row r="29778" spans="11:13" x14ac:dyDescent="0.35">
      <c r="K29778" s="293"/>
      <c r="M29778" s="290"/>
    </row>
    <row r="29779" spans="11:13" x14ac:dyDescent="0.35">
      <c r="K29779" s="293"/>
      <c r="M29779" s="290"/>
    </row>
    <row r="29780" spans="11:13" x14ac:dyDescent="0.35">
      <c r="K29780" s="293"/>
      <c r="M29780" s="290"/>
    </row>
    <row r="29781" spans="11:13" x14ac:dyDescent="0.35">
      <c r="K29781" s="293"/>
      <c r="M29781" s="290"/>
    </row>
    <row r="29782" spans="11:13" x14ac:dyDescent="0.35">
      <c r="K29782" s="293"/>
      <c r="M29782" s="290"/>
    </row>
    <row r="29783" spans="11:13" x14ac:dyDescent="0.35">
      <c r="K29783" s="293"/>
      <c r="M29783" s="290"/>
    </row>
    <row r="29784" spans="11:13" x14ac:dyDescent="0.35">
      <c r="K29784" s="293"/>
      <c r="M29784" s="290"/>
    </row>
    <row r="29785" spans="11:13" x14ac:dyDescent="0.35">
      <c r="K29785" s="293"/>
      <c r="M29785" s="290"/>
    </row>
    <row r="29786" spans="11:13" x14ac:dyDescent="0.35">
      <c r="K29786" s="293"/>
      <c r="M29786" s="290"/>
    </row>
    <row r="29787" spans="11:13" x14ac:dyDescent="0.35">
      <c r="K29787" s="293"/>
      <c r="M29787" s="290"/>
    </row>
    <row r="29788" spans="11:13" x14ac:dyDescent="0.35">
      <c r="K29788" s="293"/>
      <c r="M29788" s="290"/>
    </row>
    <row r="29789" spans="11:13" x14ac:dyDescent="0.35">
      <c r="K29789" s="293"/>
      <c r="M29789" s="290"/>
    </row>
    <row r="29790" spans="11:13" x14ac:dyDescent="0.35">
      <c r="K29790" s="293"/>
      <c r="M29790" s="290"/>
    </row>
    <row r="29791" spans="11:13" x14ac:dyDescent="0.35">
      <c r="K29791" s="293"/>
      <c r="M29791" s="290"/>
    </row>
    <row r="29792" spans="11:13" x14ac:dyDescent="0.35">
      <c r="K29792" s="293"/>
      <c r="M29792" s="290"/>
    </row>
    <row r="29793" spans="11:13" x14ac:dyDescent="0.35">
      <c r="K29793" s="293"/>
      <c r="M29793" s="290"/>
    </row>
    <row r="29794" spans="11:13" x14ac:dyDescent="0.35">
      <c r="K29794" s="293"/>
      <c r="M29794" s="290"/>
    </row>
    <row r="29795" spans="11:13" x14ac:dyDescent="0.35">
      <c r="K29795" s="293"/>
      <c r="M29795" s="290"/>
    </row>
    <row r="29796" spans="11:13" x14ac:dyDescent="0.35">
      <c r="K29796" s="293"/>
      <c r="M29796" s="290"/>
    </row>
    <row r="29797" spans="11:13" x14ac:dyDescent="0.35">
      <c r="K29797" s="293"/>
      <c r="M29797" s="290"/>
    </row>
    <row r="29798" spans="11:13" x14ac:dyDescent="0.35">
      <c r="K29798" s="293"/>
      <c r="M29798" s="290"/>
    </row>
    <row r="29799" spans="11:13" x14ac:dyDescent="0.35">
      <c r="K29799" s="293"/>
      <c r="M29799" s="290"/>
    </row>
    <row r="29800" spans="11:13" x14ac:dyDescent="0.35">
      <c r="K29800" s="293"/>
      <c r="M29800" s="290"/>
    </row>
    <row r="29801" spans="11:13" x14ac:dyDescent="0.35">
      <c r="K29801" s="293"/>
      <c r="M29801" s="290"/>
    </row>
    <row r="29802" spans="11:13" x14ac:dyDescent="0.35">
      <c r="K29802" s="293"/>
      <c r="M29802" s="290"/>
    </row>
    <row r="29803" spans="11:13" x14ac:dyDescent="0.35">
      <c r="K29803" s="293"/>
      <c r="M29803" s="290"/>
    </row>
    <row r="29804" spans="11:13" x14ac:dyDescent="0.35">
      <c r="K29804" s="293"/>
      <c r="M29804" s="290"/>
    </row>
    <row r="29805" spans="11:13" x14ac:dyDescent="0.35">
      <c r="K29805" s="293"/>
      <c r="M29805" s="290"/>
    </row>
    <row r="29806" spans="11:13" x14ac:dyDescent="0.35">
      <c r="K29806" s="293"/>
      <c r="M29806" s="290"/>
    </row>
    <row r="29807" spans="11:13" x14ac:dyDescent="0.35">
      <c r="K29807" s="293"/>
      <c r="M29807" s="290"/>
    </row>
    <row r="29808" spans="11:13" x14ac:dyDescent="0.35">
      <c r="K29808" s="293"/>
      <c r="M29808" s="290"/>
    </row>
    <row r="29809" spans="11:13" x14ac:dyDescent="0.35">
      <c r="K29809" s="293"/>
      <c r="M29809" s="290"/>
    </row>
    <row r="29810" spans="11:13" x14ac:dyDescent="0.35">
      <c r="K29810" s="293"/>
      <c r="M29810" s="290"/>
    </row>
    <row r="29811" spans="11:13" x14ac:dyDescent="0.35">
      <c r="K29811" s="293"/>
      <c r="M29811" s="290"/>
    </row>
    <row r="29812" spans="11:13" x14ac:dyDescent="0.35">
      <c r="K29812" s="293"/>
      <c r="M29812" s="290"/>
    </row>
    <row r="29813" spans="11:13" x14ac:dyDescent="0.35">
      <c r="K29813" s="293"/>
      <c r="M29813" s="290"/>
    </row>
    <row r="29814" spans="11:13" x14ac:dyDescent="0.35">
      <c r="K29814" s="293"/>
      <c r="M29814" s="290"/>
    </row>
    <row r="29815" spans="11:13" x14ac:dyDescent="0.35">
      <c r="K29815" s="293"/>
      <c r="M29815" s="290"/>
    </row>
    <row r="29816" spans="11:13" x14ac:dyDescent="0.35">
      <c r="K29816" s="293"/>
      <c r="M29816" s="290"/>
    </row>
    <row r="29817" spans="11:13" x14ac:dyDescent="0.35">
      <c r="K29817" s="293"/>
      <c r="M29817" s="290"/>
    </row>
    <row r="29818" spans="11:13" x14ac:dyDescent="0.35">
      <c r="K29818" s="293"/>
      <c r="M29818" s="290"/>
    </row>
    <row r="29819" spans="11:13" x14ac:dyDescent="0.35">
      <c r="K29819" s="293"/>
      <c r="M29819" s="290"/>
    </row>
    <row r="29820" spans="11:13" x14ac:dyDescent="0.35">
      <c r="K29820" s="293"/>
      <c r="M29820" s="290"/>
    </row>
    <row r="29821" spans="11:13" x14ac:dyDescent="0.35">
      <c r="K29821" s="293"/>
      <c r="M29821" s="290"/>
    </row>
    <row r="29822" spans="11:13" x14ac:dyDescent="0.35">
      <c r="K29822" s="293"/>
      <c r="M29822" s="290"/>
    </row>
    <row r="29823" spans="11:13" x14ac:dyDescent="0.35">
      <c r="K29823" s="293"/>
      <c r="M29823" s="290"/>
    </row>
    <row r="29824" spans="11:13" x14ac:dyDescent="0.35">
      <c r="K29824" s="293"/>
      <c r="M29824" s="290"/>
    </row>
    <row r="29825" spans="11:13" x14ac:dyDescent="0.35">
      <c r="K29825" s="293"/>
      <c r="M29825" s="290"/>
    </row>
    <row r="29826" spans="11:13" x14ac:dyDescent="0.35">
      <c r="K29826" s="293"/>
      <c r="M29826" s="290"/>
    </row>
    <row r="29827" spans="11:13" x14ac:dyDescent="0.35">
      <c r="K29827" s="293"/>
      <c r="M29827" s="290"/>
    </row>
    <row r="29828" spans="11:13" x14ac:dyDescent="0.35">
      <c r="K29828" s="293"/>
      <c r="M29828" s="290"/>
    </row>
    <row r="29829" spans="11:13" x14ac:dyDescent="0.35">
      <c r="K29829" s="293"/>
      <c r="M29829" s="290"/>
    </row>
    <row r="29830" spans="11:13" x14ac:dyDescent="0.35">
      <c r="K29830" s="293"/>
      <c r="M29830" s="290"/>
    </row>
    <row r="29831" spans="11:13" x14ac:dyDescent="0.35">
      <c r="K29831" s="293"/>
      <c r="M29831" s="290"/>
    </row>
    <row r="29832" spans="11:13" x14ac:dyDescent="0.35">
      <c r="K29832" s="293"/>
      <c r="M29832" s="290"/>
    </row>
    <row r="29833" spans="11:13" x14ac:dyDescent="0.35">
      <c r="K29833" s="293"/>
      <c r="M29833" s="290"/>
    </row>
    <row r="29834" spans="11:13" x14ac:dyDescent="0.35">
      <c r="K29834" s="293"/>
      <c r="M29834" s="290"/>
    </row>
    <row r="29835" spans="11:13" x14ac:dyDescent="0.35">
      <c r="K29835" s="293"/>
      <c r="M29835" s="290"/>
    </row>
    <row r="29836" spans="11:13" x14ac:dyDescent="0.35">
      <c r="K29836" s="293"/>
      <c r="M29836" s="290"/>
    </row>
    <row r="29837" spans="11:13" x14ac:dyDescent="0.35">
      <c r="K29837" s="293"/>
      <c r="M29837" s="290"/>
    </row>
    <row r="29838" spans="11:13" x14ac:dyDescent="0.35">
      <c r="K29838" s="293"/>
      <c r="M29838" s="290"/>
    </row>
    <row r="29839" spans="11:13" x14ac:dyDescent="0.35">
      <c r="K29839" s="293"/>
      <c r="M29839" s="290"/>
    </row>
    <row r="29840" spans="11:13" x14ac:dyDescent="0.35">
      <c r="K29840" s="293"/>
      <c r="M29840" s="290"/>
    </row>
    <row r="29841" spans="11:13" x14ac:dyDescent="0.35">
      <c r="K29841" s="293"/>
      <c r="M29841" s="290"/>
    </row>
    <row r="29842" spans="11:13" x14ac:dyDescent="0.35">
      <c r="K29842" s="293"/>
      <c r="M29842" s="290"/>
    </row>
    <row r="29843" spans="11:13" x14ac:dyDescent="0.35">
      <c r="K29843" s="293"/>
      <c r="M29843" s="290"/>
    </row>
    <row r="29844" spans="11:13" x14ac:dyDescent="0.35">
      <c r="K29844" s="293"/>
      <c r="M29844" s="290"/>
    </row>
    <row r="29845" spans="11:13" x14ac:dyDescent="0.35">
      <c r="K29845" s="293"/>
      <c r="M29845" s="290"/>
    </row>
    <row r="29846" spans="11:13" x14ac:dyDescent="0.35">
      <c r="K29846" s="293"/>
      <c r="M29846" s="290"/>
    </row>
    <row r="29847" spans="11:13" x14ac:dyDescent="0.35">
      <c r="K29847" s="293"/>
      <c r="M29847" s="290"/>
    </row>
    <row r="29848" spans="11:13" x14ac:dyDescent="0.35">
      <c r="K29848" s="293"/>
      <c r="M29848" s="290"/>
    </row>
    <row r="29849" spans="11:13" x14ac:dyDescent="0.35">
      <c r="K29849" s="293"/>
      <c r="M29849" s="290"/>
    </row>
    <row r="29850" spans="11:13" x14ac:dyDescent="0.35">
      <c r="K29850" s="293"/>
      <c r="M29850" s="290"/>
    </row>
    <row r="29851" spans="11:13" x14ac:dyDescent="0.35">
      <c r="K29851" s="293"/>
      <c r="M29851" s="290"/>
    </row>
    <row r="29852" spans="11:13" x14ac:dyDescent="0.35">
      <c r="K29852" s="293"/>
      <c r="M29852" s="290"/>
    </row>
    <row r="29853" spans="11:13" x14ac:dyDescent="0.35">
      <c r="K29853" s="293"/>
      <c r="M29853" s="290"/>
    </row>
    <row r="29854" spans="11:13" x14ac:dyDescent="0.35">
      <c r="K29854" s="293"/>
      <c r="M29854" s="290"/>
    </row>
    <row r="29855" spans="11:13" x14ac:dyDescent="0.35">
      <c r="K29855" s="293"/>
      <c r="M29855" s="290"/>
    </row>
    <row r="29856" spans="11:13" x14ac:dyDescent="0.35">
      <c r="K29856" s="293"/>
      <c r="M29856" s="290"/>
    </row>
    <row r="29857" spans="11:13" x14ac:dyDescent="0.35">
      <c r="K29857" s="293"/>
      <c r="M29857" s="290"/>
    </row>
    <row r="29858" spans="11:13" x14ac:dyDescent="0.35">
      <c r="K29858" s="293"/>
      <c r="M29858" s="290"/>
    </row>
    <row r="29859" spans="11:13" x14ac:dyDescent="0.35">
      <c r="K29859" s="293"/>
      <c r="M29859" s="290"/>
    </row>
    <row r="29860" spans="11:13" x14ac:dyDescent="0.35">
      <c r="K29860" s="293"/>
      <c r="M29860" s="290"/>
    </row>
    <row r="29861" spans="11:13" x14ac:dyDescent="0.35">
      <c r="K29861" s="293"/>
      <c r="M29861" s="290"/>
    </row>
    <row r="29862" spans="11:13" x14ac:dyDescent="0.35">
      <c r="K29862" s="293"/>
      <c r="M29862" s="290"/>
    </row>
    <row r="29863" spans="11:13" x14ac:dyDescent="0.35">
      <c r="K29863" s="293"/>
      <c r="M29863" s="290"/>
    </row>
    <row r="29864" spans="11:13" x14ac:dyDescent="0.35">
      <c r="K29864" s="293"/>
      <c r="M29864" s="290"/>
    </row>
    <row r="29865" spans="11:13" x14ac:dyDescent="0.35">
      <c r="K29865" s="293"/>
      <c r="M29865" s="290"/>
    </row>
    <row r="29866" spans="11:13" x14ac:dyDescent="0.35">
      <c r="K29866" s="293"/>
      <c r="M29866" s="290"/>
    </row>
    <row r="29867" spans="11:13" x14ac:dyDescent="0.35">
      <c r="K29867" s="293"/>
      <c r="M29867" s="290"/>
    </row>
    <row r="29868" spans="11:13" x14ac:dyDescent="0.35">
      <c r="K29868" s="293"/>
      <c r="M29868" s="290"/>
    </row>
    <row r="29869" spans="11:13" x14ac:dyDescent="0.35">
      <c r="K29869" s="293"/>
      <c r="M29869" s="290"/>
    </row>
    <row r="29870" spans="11:13" x14ac:dyDescent="0.35">
      <c r="K29870" s="293"/>
      <c r="M29870" s="290"/>
    </row>
    <row r="29871" spans="11:13" x14ac:dyDescent="0.35">
      <c r="K29871" s="293"/>
      <c r="M29871" s="290"/>
    </row>
    <row r="29872" spans="11:13" x14ac:dyDescent="0.35">
      <c r="K29872" s="293"/>
      <c r="M29872" s="290"/>
    </row>
    <row r="29873" spans="11:13" x14ac:dyDescent="0.35">
      <c r="K29873" s="293"/>
      <c r="M29873" s="290"/>
    </row>
    <row r="29874" spans="11:13" x14ac:dyDescent="0.35">
      <c r="K29874" s="293"/>
      <c r="M29874" s="290"/>
    </row>
    <row r="29875" spans="11:13" x14ac:dyDescent="0.35">
      <c r="K29875" s="293"/>
      <c r="M29875" s="290"/>
    </row>
    <row r="29876" spans="11:13" x14ac:dyDescent="0.35">
      <c r="K29876" s="293"/>
      <c r="M29876" s="290"/>
    </row>
    <row r="29877" spans="11:13" x14ac:dyDescent="0.35">
      <c r="K29877" s="293"/>
      <c r="M29877" s="290"/>
    </row>
    <row r="29878" spans="11:13" x14ac:dyDescent="0.35">
      <c r="K29878" s="293"/>
      <c r="M29878" s="290"/>
    </row>
    <row r="29879" spans="11:13" x14ac:dyDescent="0.35">
      <c r="K29879" s="293"/>
      <c r="M29879" s="290"/>
    </row>
    <row r="29880" spans="11:13" x14ac:dyDescent="0.35">
      <c r="K29880" s="293"/>
      <c r="M29880" s="290"/>
    </row>
    <row r="29881" spans="11:13" x14ac:dyDescent="0.35">
      <c r="K29881" s="293"/>
      <c r="M29881" s="290"/>
    </row>
    <row r="29882" spans="11:13" x14ac:dyDescent="0.35">
      <c r="K29882" s="293"/>
      <c r="M29882" s="290"/>
    </row>
    <row r="29883" spans="11:13" x14ac:dyDescent="0.35">
      <c r="K29883" s="293"/>
      <c r="M29883" s="290"/>
    </row>
    <row r="29884" spans="11:13" x14ac:dyDescent="0.35">
      <c r="K29884" s="293"/>
      <c r="M29884" s="290"/>
    </row>
    <row r="29885" spans="11:13" x14ac:dyDescent="0.35">
      <c r="K29885" s="293"/>
      <c r="M29885" s="290"/>
    </row>
    <row r="29886" spans="11:13" x14ac:dyDescent="0.35">
      <c r="K29886" s="293"/>
      <c r="M29886" s="290"/>
    </row>
    <row r="29887" spans="11:13" x14ac:dyDescent="0.35">
      <c r="K29887" s="293"/>
      <c r="M29887" s="290"/>
    </row>
    <row r="29888" spans="11:13" x14ac:dyDescent="0.35">
      <c r="K29888" s="293"/>
      <c r="M29888" s="290"/>
    </row>
    <row r="29889" spans="11:13" x14ac:dyDescent="0.35">
      <c r="K29889" s="293"/>
      <c r="M29889" s="290"/>
    </row>
    <row r="29890" spans="11:13" x14ac:dyDescent="0.35">
      <c r="K29890" s="293"/>
      <c r="M29890" s="290"/>
    </row>
    <row r="29891" spans="11:13" x14ac:dyDescent="0.35">
      <c r="K29891" s="293"/>
      <c r="M29891" s="290"/>
    </row>
    <row r="29892" spans="11:13" x14ac:dyDescent="0.35">
      <c r="K29892" s="293"/>
      <c r="M29892" s="290"/>
    </row>
    <row r="29893" spans="11:13" x14ac:dyDescent="0.35">
      <c r="K29893" s="293"/>
      <c r="M29893" s="290"/>
    </row>
    <row r="29894" spans="11:13" x14ac:dyDescent="0.35">
      <c r="K29894" s="293"/>
      <c r="M29894" s="290"/>
    </row>
    <row r="29895" spans="11:13" x14ac:dyDescent="0.35">
      <c r="K29895" s="293"/>
      <c r="M29895" s="290"/>
    </row>
    <row r="29896" spans="11:13" x14ac:dyDescent="0.35">
      <c r="K29896" s="293"/>
      <c r="M29896" s="290"/>
    </row>
    <row r="29897" spans="11:13" x14ac:dyDescent="0.35">
      <c r="K29897" s="293"/>
      <c r="M29897" s="290"/>
    </row>
    <row r="29898" spans="11:13" x14ac:dyDescent="0.35">
      <c r="K29898" s="293"/>
      <c r="M29898" s="290"/>
    </row>
    <row r="29899" spans="11:13" x14ac:dyDescent="0.35">
      <c r="K29899" s="293"/>
      <c r="M29899" s="290"/>
    </row>
    <row r="29900" spans="11:13" x14ac:dyDescent="0.35">
      <c r="K29900" s="293"/>
      <c r="M29900" s="290"/>
    </row>
    <row r="29901" spans="11:13" x14ac:dyDescent="0.35">
      <c r="K29901" s="293"/>
      <c r="M29901" s="290"/>
    </row>
    <row r="29902" spans="11:13" x14ac:dyDescent="0.35">
      <c r="K29902" s="293"/>
      <c r="M29902" s="290"/>
    </row>
    <row r="29903" spans="11:13" x14ac:dyDescent="0.35">
      <c r="K29903" s="293"/>
      <c r="M29903" s="290"/>
    </row>
    <row r="29904" spans="11:13" x14ac:dyDescent="0.35">
      <c r="K29904" s="293"/>
      <c r="M29904" s="290"/>
    </row>
    <row r="29905" spans="11:13" x14ac:dyDescent="0.35">
      <c r="K29905" s="293"/>
      <c r="M29905" s="290"/>
    </row>
    <row r="29906" spans="11:13" x14ac:dyDescent="0.35">
      <c r="K29906" s="293"/>
      <c r="M29906" s="290"/>
    </row>
    <row r="29907" spans="11:13" x14ac:dyDescent="0.35">
      <c r="K29907" s="293"/>
      <c r="M29907" s="290"/>
    </row>
    <row r="29908" spans="11:13" x14ac:dyDescent="0.35">
      <c r="K29908" s="293"/>
      <c r="M29908" s="290"/>
    </row>
    <row r="29909" spans="11:13" x14ac:dyDescent="0.35">
      <c r="K29909" s="293"/>
      <c r="M29909" s="290"/>
    </row>
    <row r="29910" spans="11:13" x14ac:dyDescent="0.35">
      <c r="K29910" s="293"/>
      <c r="M29910" s="290"/>
    </row>
    <row r="29911" spans="11:13" x14ac:dyDescent="0.35">
      <c r="K29911" s="293"/>
      <c r="M29911" s="290"/>
    </row>
    <row r="29912" spans="11:13" x14ac:dyDescent="0.35">
      <c r="K29912" s="293"/>
      <c r="M29912" s="290"/>
    </row>
    <row r="29913" spans="11:13" x14ac:dyDescent="0.35">
      <c r="K29913" s="293"/>
      <c r="M29913" s="290"/>
    </row>
    <row r="29914" spans="11:13" x14ac:dyDescent="0.35">
      <c r="K29914" s="293"/>
      <c r="M29914" s="290"/>
    </row>
    <row r="29915" spans="11:13" x14ac:dyDescent="0.35">
      <c r="K29915" s="293"/>
      <c r="M29915" s="290"/>
    </row>
    <row r="29916" spans="11:13" x14ac:dyDescent="0.35">
      <c r="K29916" s="293"/>
      <c r="M29916" s="290"/>
    </row>
    <row r="29917" spans="11:13" x14ac:dyDescent="0.35">
      <c r="K29917" s="293"/>
      <c r="M29917" s="290"/>
    </row>
    <row r="29918" spans="11:13" x14ac:dyDescent="0.35">
      <c r="K29918" s="293"/>
      <c r="M29918" s="290"/>
    </row>
    <row r="29919" spans="11:13" x14ac:dyDescent="0.35">
      <c r="K29919" s="293"/>
      <c r="M29919" s="290"/>
    </row>
    <row r="29920" spans="11:13" x14ac:dyDescent="0.35">
      <c r="K29920" s="293"/>
      <c r="M29920" s="290"/>
    </row>
    <row r="29921" spans="11:13" x14ac:dyDescent="0.35">
      <c r="K29921" s="293"/>
      <c r="M29921" s="290"/>
    </row>
    <row r="29922" spans="11:13" x14ac:dyDescent="0.35">
      <c r="K29922" s="293"/>
      <c r="M29922" s="290"/>
    </row>
    <row r="29923" spans="11:13" x14ac:dyDescent="0.35">
      <c r="K29923" s="293"/>
      <c r="M29923" s="290"/>
    </row>
    <row r="29924" spans="11:13" x14ac:dyDescent="0.35">
      <c r="K29924" s="293"/>
      <c r="M29924" s="290"/>
    </row>
    <row r="29925" spans="11:13" x14ac:dyDescent="0.35">
      <c r="K29925" s="293"/>
      <c r="M29925" s="290"/>
    </row>
    <row r="29926" spans="11:13" x14ac:dyDescent="0.35">
      <c r="K29926" s="293"/>
      <c r="M29926" s="290"/>
    </row>
    <row r="29927" spans="11:13" x14ac:dyDescent="0.35">
      <c r="K29927" s="293"/>
      <c r="M29927" s="290"/>
    </row>
    <row r="29928" spans="11:13" x14ac:dyDescent="0.35">
      <c r="K29928" s="293"/>
      <c r="M29928" s="290"/>
    </row>
    <row r="29929" spans="11:13" x14ac:dyDescent="0.35">
      <c r="K29929" s="293"/>
      <c r="M29929" s="290"/>
    </row>
    <row r="29930" spans="11:13" x14ac:dyDescent="0.35">
      <c r="K29930" s="293"/>
      <c r="M29930" s="290"/>
    </row>
    <row r="29931" spans="11:13" x14ac:dyDescent="0.35">
      <c r="K29931" s="293"/>
      <c r="M29931" s="290"/>
    </row>
    <row r="29932" spans="11:13" x14ac:dyDescent="0.35">
      <c r="K29932" s="293"/>
      <c r="M29932" s="290"/>
    </row>
    <row r="29933" spans="11:13" x14ac:dyDescent="0.35">
      <c r="K29933" s="293"/>
      <c r="M29933" s="290"/>
    </row>
    <row r="29934" spans="11:13" x14ac:dyDescent="0.35">
      <c r="K29934" s="293"/>
      <c r="M29934" s="290"/>
    </row>
    <row r="29935" spans="11:13" x14ac:dyDescent="0.35">
      <c r="K29935" s="293"/>
      <c r="M29935" s="290"/>
    </row>
    <row r="29936" spans="11:13" x14ac:dyDescent="0.35">
      <c r="K29936" s="293"/>
      <c r="M29936" s="290"/>
    </row>
    <row r="29937" spans="11:13" x14ac:dyDescent="0.35">
      <c r="K29937" s="293"/>
      <c r="M29937" s="290"/>
    </row>
    <row r="29938" spans="11:13" x14ac:dyDescent="0.35">
      <c r="K29938" s="293"/>
      <c r="M29938" s="290"/>
    </row>
    <row r="29939" spans="11:13" x14ac:dyDescent="0.35">
      <c r="K29939" s="293"/>
      <c r="M29939" s="290"/>
    </row>
    <row r="29940" spans="11:13" x14ac:dyDescent="0.35">
      <c r="K29940" s="293"/>
      <c r="M29940" s="290"/>
    </row>
    <row r="29941" spans="11:13" x14ac:dyDescent="0.35">
      <c r="K29941" s="293"/>
      <c r="M29941" s="290"/>
    </row>
    <row r="29942" spans="11:13" x14ac:dyDescent="0.35">
      <c r="K29942" s="293"/>
      <c r="M29942" s="290"/>
    </row>
    <row r="29943" spans="11:13" x14ac:dyDescent="0.35">
      <c r="K29943" s="293"/>
      <c r="M29943" s="290"/>
    </row>
    <row r="29944" spans="11:13" x14ac:dyDescent="0.35">
      <c r="K29944" s="293"/>
      <c r="M29944" s="290"/>
    </row>
    <row r="29945" spans="11:13" x14ac:dyDescent="0.35">
      <c r="K29945" s="293"/>
      <c r="M29945" s="290"/>
    </row>
    <row r="29946" spans="11:13" x14ac:dyDescent="0.35">
      <c r="K29946" s="293"/>
      <c r="M29946" s="290"/>
    </row>
    <row r="29947" spans="11:13" x14ac:dyDescent="0.35">
      <c r="K29947" s="293"/>
      <c r="M29947" s="290"/>
    </row>
    <row r="29948" spans="11:13" x14ac:dyDescent="0.35">
      <c r="K29948" s="293"/>
      <c r="M29948" s="290"/>
    </row>
    <row r="29949" spans="11:13" x14ac:dyDescent="0.35">
      <c r="K29949" s="293"/>
      <c r="M29949" s="290"/>
    </row>
    <row r="29950" spans="11:13" x14ac:dyDescent="0.35">
      <c r="K29950" s="293"/>
      <c r="M29950" s="290"/>
    </row>
    <row r="29951" spans="11:13" x14ac:dyDescent="0.35">
      <c r="K29951" s="293"/>
      <c r="M29951" s="290"/>
    </row>
    <row r="29952" spans="11:13" x14ac:dyDescent="0.35">
      <c r="K29952" s="293"/>
      <c r="M29952" s="290"/>
    </row>
    <row r="29953" spans="11:13" x14ac:dyDescent="0.35">
      <c r="K29953" s="293"/>
      <c r="M29953" s="290"/>
    </row>
    <row r="29954" spans="11:13" x14ac:dyDescent="0.35">
      <c r="K29954" s="293"/>
      <c r="M29954" s="290"/>
    </row>
    <row r="29955" spans="11:13" x14ac:dyDescent="0.35">
      <c r="K29955" s="293"/>
      <c r="M29955" s="290"/>
    </row>
    <row r="29956" spans="11:13" x14ac:dyDescent="0.35">
      <c r="K29956" s="293"/>
      <c r="M29956" s="290"/>
    </row>
    <row r="29957" spans="11:13" x14ac:dyDescent="0.35">
      <c r="K29957" s="293"/>
      <c r="M29957" s="290"/>
    </row>
    <row r="29958" spans="11:13" x14ac:dyDescent="0.35">
      <c r="K29958" s="293"/>
      <c r="M29958" s="290"/>
    </row>
    <row r="29959" spans="11:13" x14ac:dyDescent="0.35">
      <c r="K29959" s="293"/>
      <c r="M29959" s="290"/>
    </row>
    <row r="29960" spans="11:13" x14ac:dyDescent="0.35">
      <c r="K29960" s="293"/>
      <c r="M29960" s="290"/>
    </row>
    <row r="29961" spans="11:13" x14ac:dyDescent="0.35">
      <c r="K29961" s="293"/>
      <c r="M29961" s="290"/>
    </row>
    <row r="29962" spans="11:13" x14ac:dyDescent="0.35">
      <c r="K29962" s="293"/>
      <c r="M29962" s="290"/>
    </row>
    <row r="29963" spans="11:13" x14ac:dyDescent="0.35">
      <c r="K29963" s="293"/>
      <c r="M29963" s="290"/>
    </row>
    <row r="29964" spans="11:13" x14ac:dyDescent="0.35">
      <c r="K29964" s="293"/>
      <c r="M29964" s="290"/>
    </row>
    <row r="29965" spans="11:13" x14ac:dyDescent="0.35">
      <c r="K29965" s="293"/>
      <c r="M29965" s="290"/>
    </row>
    <row r="29966" spans="11:13" x14ac:dyDescent="0.35">
      <c r="K29966" s="293"/>
      <c r="M29966" s="290"/>
    </row>
    <row r="29967" spans="11:13" x14ac:dyDescent="0.35">
      <c r="K29967" s="293"/>
      <c r="M29967" s="290"/>
    </row>
    <row r="29968" spans="11:13" x14ac:dyDescent="0.35">
      <c r="K29968" s="293"/>
      <c r="M29968" s="290"/>
    </row>
    <row r="29969" spans="11:13" x14ac:dyDescent="0.35">
      <c r="K29969" s="293"/>
      <c r="M29969" s="290"/>
    </row>
    <row r="29970" spans="11:13" x14ac:dyDescent="0.35">
      <c r="K29970" s="293"/>
      <c r="M29970" s="290"/>
    </row>
    <row r="29971" spans="11:13" x14ac:dyDescent="0.35">
      <c r="K29971" s="293"/>
      <c r="M29971" s="290"/>
    </row>
    <row r="29972" spans="11:13" x14ac:dyDescent="0.35">
      <c r="K29972" s="293"/>
      <c r="M29972" s="290"/>
    </row>
    <row r="29973" spans="11:13" x14ac:dyDescent="0.35">
      <c r="K29973" s="293"/>
      <c r="M29973" s="290"/>
    </row>
    <row r="29974" spans="11:13" x14ac:dyDescent="0.35">
      <c r="K29974" s="293"/>
      <c r="M29974" s="290"/>
    </row>
    <row r="29975" spans="11:13" x14ac:dyDescent="0.35">
      <c r="K29975" s="293"/>
      <c r="M29975" s="290"/>
    </row>
    <row r="29976" spans="11:13" x14ac:dyDescent="0.35">
      <c r="K29976" s="293"/>
      <c r="M29976" s="290"/>
    </row>
    <row r="29977" spans="11:13" x14ac:dyDescent="0.35">
      <c r="K29977" s="293"/>
      <c r="M29977" s="290"/>
    </row>
    <row r="29978" spans="11:13" x14ac:dyDescent="0.35">
      <c r="K29978" s="293"/>
      <c r="M29978" s="290"/>
    </row>
    <row r="29979" spans="11:13" x14ac:dyDescent="0.35">
      <c r="K29979" s="293"/>
      <c r="M29979" s="290"/>
    </row>
    <row r="29980" spans="11:13" x14ac:dyDescent="0.35">
      <c r="K29980" s="293"/>
      <c r="M29980" s="290"/>
    </row>
    <row r="29981" spans="11:13" x14ac:dyDescent="0.35">
      <c r="K29981" s="293"/>
      <c r="M29981" s="290"/>
    </row>
    <row r="29982" spans="11:13" x14ac:dyDescent="0.35">
      <c r="K29982" s="293"/>
      <c r="M29982" s="290"/>
    </row>
    <row r="29983" spans="11:13" x14ac:dyDescent="0.35">
      <c r="K29983" s="293"/>
      <c r="M29983" s="290"/>
    </row>
    <row r="29984" spans="11:13" x14ac:dyDescent="0.35">
      <c r="K29984" s="293"/>
      <c r="M29984" s="290"/>
    </row>
    <row r="29985" spans="11:13" x14ac:dyDescent="0.35">
      <c r="K29985" s="293"/>
      <c r="M29985" s="290"/>
    </row>
    <row r="29986" spans="11:13" x14ac:dyDescent="0.35">
      <c r="K29986" s="293"/>
      <c r="M29986" s="290"/>
    </row>
    <row r="29987" spans="11:13" x14ac:dyDescent="0.35">
      <c r="K29987" s="293"/>
      <c r="M29987" s="290"/>
    </row>
    <row r="29988" spans="11:13" x14ac:dyDescent="0.35">
      <c r="K29988" s="293"/>
      <c r="M29988" s="290"/>
    </row>
    <row r="29989" spans="11:13" x14ac:dyDescent="0.35">
      <c r="K29989" s="293"/>
      <c r="M29989" s="290"/>
    </row>
    <row r="29990" spans="11:13" x14ac:dyDescent="0.35">
      <c r="K29990" s="293"/>
      <c r="M29990" s="290"/>
    </row>
    <row r="29991" spans="11:13" x14ac:dyDescent="0.35">
      <c r="K29991" s="293"/>
      <c r="M29991" s="290"/>
    </row>
    <row r="29992" spans="11:13" x14ac:dyDescent="0.35">
      <c r="K29992" s="293"/>
      <c r="M29992" s="290"/>
    </row>
    <row r="29993" spans="11:13" x14ac:dyDescent="0.35">
      <c r="K29993" s="293"/>
      <c r="M29993" s="290"/>
    </row>
    <row r="29994" spans="11:13" x14ac:dyDescent="0.35">
      <c r="K29994" s="293"/>
      <c r="M29994" s="290"/>
    </row>
    <row r="29995" spans="11:13" x14ac:dyDescent="0.35">
      <c r="K29995" s="293"/>
      <c r="M29995" s="290"/>
    </row>
    <row r="29996" spans="11:13" x14ac:dyDescent="0.35">
      <c r="K29996" s="293"/>
      <c r="M29996" s="290"/>
    </row>
    <row r="29997" spans="11:13" x14ac:dyDescent="0.35">
      <c r="K29997" s="293"/>
      <c r="M29997" s="290"/>
    </row>
    <row r="29998" spans="11:13" x14ac:dyDescent="0.35">
      <c r="K29998" s="293"/>
      <c r="M29998" s="290"/>
    </row>
    <row r="29999" spans="11:13" x14ac:dyDescent="0.35">
      <c r="K29999" s="293"/>
      <c r="M29999" s="290"/>
    </row>
    <row r="30000" spans="11:13" x14ac:dyDescent="0.35">
      <c r="K30000" s="293"/>
      <c r="M30000" s="290"/>
    </row>
    <row r="30001" spans="11:13" x14ac:dyDescent="0.35">
      <c r="K30001" s="293"/>
      <c r="M30001" s="290"/>
    </row>
    <row r="30002" spans="11:13" x14ac:dyDescent="0.35">
      <c r="K30002" s="293"/>
      <c r="M30002" s="290"/>
    </row>
    <row r="30003" spans="11:13" x14ac:dyDescent="0.35">
      <c r="K30003" s="293"/>
      <c r="M30003" s="290"/>
    </row>
    <row r="30004" spans="11:13" x14ac:dyDescent="0.35">
      <c r="K30004" s="293"/>
      <c r="M30004" s="290"/>
    </row>
    <row r="30005" spans="11:13" x14ac:dyDescent="0.35">
      <c r="K30005" s="293"/>
      <c r="M30005" s="290"/>
    </row>
    <row r="30006" spans="11:13" x14ac:dyDescent="0.35">
      <c r="K30006" s="293"/>
      <c r="M30006" s="290"/>
    </row>
    <row r="30007" spans="11:13" x14ac:dyDescent="0.35">
      <c r="K30007" s="293"/>
      <c r="M30007" s="290"/>
    </row>
    <row r="30008" spans="11:13" x14ac:dyDescent="0.35">
      <c r="K30008" s="293"/>
      <c r="M30008" s="290"/>
    </row>
    <row r="30009" spans="11:13" x14ac:dyDescent="0.35">
      <c r="K30009" s="293"/>
      <c r="M30009" s="290"/>
    </row>
    <row r="30010" spans="11:13" x14ac:dyDescent="0.35">
      <c r="K30010" s="293"/>
      <c r="M30010" s="290"/>
    </row>
    <row r="30011" spans="11:13" x14ac:dyDescent="0.35">
      <c r="K30011" s="293"/>
      <c r="M30011" s="290"/>
    </row>
    <row r="30012" spans="11:13" x14ac:dyDescent="0.35">
      <c r="K30012" s="293"/>
      <c r="M30012" s="290"/>
    </row>
    <row r="30013" spans="11:13" x14ac:dyDescent="0.35">
      <c r="K30013" s="293"/>
      <c r="M30013" s="290"/>
    </row>
    <row r="30014" spans="11:13" x14ac:dyDescent="0.35">
      <c r="K30014" s="293"/>
      <c r="M30014" s="290"/>
    </row>
    <row r="30015" spans="11:13" x14ac:dyDescent="0.35">
      <c r="K30015" s="293"/>
      <c r="M30015" s="290"/>
    </row>
    <row r="30016" spans="11:13" x14ac:dyDescent="0.35">
      <c r="K30016" s="293"/>
      <c r="M30016" s="290"/>
    </row>
    <row r="30017" spans="11:13" x14ac:dyDescent="0.35">
      <c r="K30017" s="293"/>
      <c r="M30017" s="290"/>
    </row>
    <row r="30018" spans="11:13" x14ac:dyDescent="0.35">
      <c r="K30018" s="293"/>
      <c r="M30018" s="290"/>
    </row>
    <row r="30019" spans="11:13" x14ac:dyDescent="0.35">
      <c r="K30019" s="293"/>
      <c r="M30019" s="290"/>
    </row>
    <row r="30020" spans="11:13" x14ac:dyDescent="0.35">
      <c r="K30020" s="293"/>
      <c r="M30020" s="290"/>
    </row>
    <row r="30021" spans="11:13" x14ac:dyDescent="0.35">
      <c r="K30021" s="293"/>
      <c r="M30021" s="290"/>
    </row>
    <row r="30022" spans="11:13" x14ac:dyDescent="0.35">
      <c r="K30022" s="293"/>
      <c r="M30022" s="290"/>
    </row>
    <row r="30023" spans="11:13" x14ac:dyDescent="0.35">
      <c r="K30023" s="293"/>
      <c r="M30023" s="290"/>
    </row>
    <row r="30024" spans="11:13" x14ac:dyDescent="0.35">
      <c r="K30024" s="293"/>
      <c r="M30024" s="290"/>
    </row>
    <row r="30025" spans="11:13" x14ac:dyDescent="0.35">
      <c r="K30025" s="293"/>
      <c r="M30025" s="290"/>
    </row>
    <row r="30026" spans="11:13" x14ac:dyDescent="0.35">
      <c r="K30026" s="293"/>
      <c r="M30026" s="290"/>
    </row>
    <row r="30027" spans="11:13" x14ac:dyDescent="0.35">
      <c r="K30027" s="293"/>
      <c r="M30027" s="290"/>
    </row>
    <row r="30028" spans="11:13" x14ac:dyDescent="0.35">
      <c r="K30028" s="293"/>
      <c r="M30028" s="290"/>
    </row>
    <row r="30029" spans="11:13" x14ac:dyDescent="0.35">
      <c r="K30029" s="293"/>
      <c r="M30029" s="290"/>
    </row>
    <row r="30030" spans="11:13" x14ac:dyDescent="0.35">
      <c r="K30030" s="293"/>
      <c r="M30030" s="290"/>
    </row>
    <row r="30031" spans="11:13" x14ac:dyDescent="0.35">
      <c r="K30031" s="293"/>
      <c r="M30031" s="290"/>
    </row>
    <row r="30032" spans="11:13" x14ac:dyDescent="0.35">
      <c r="K30032" s="293"/>
      <c r="M30032" s="290"/>
    </row>
    <row r="30033" spans="11:13" x14ac:dyDescent="0.35">
      <c r="K30033" s="293"/>
      <c r="M30033" s="290"/>
    </row>
    <row r="30034" spans="11:13" x14ac:dyDescent="0.35">
      <c r="K30034" s="293"/>
      <c r="M30034" s="290"/>
    </row>
    <row r="30035" spans="11:13" x14ac:dyDescent="0.35">
      <c r="K30035" s="293"/>
      <c r="M30035" s="290"/>
    </row>
    <row r="30036" spans="11:13" x14ac:dyDescent="0.35">
      <c r="K30036" s="293"/>
      <c r="M30036" s="290"/>
    </row>
    <row r="30037" spans="11:13" x14ac:dyDescent="0.35">
      <c r="K30037" s="293"/>
      <c r="M30037" s="290"/>
    </row>
    <row r="30038" spans="11:13" x14ac:dyDescent="0.35">
      <c r="K30038" s="293"/>
      <c r="M30038" s="290"/>
    </row>
    <row r="30039" spans="11:13" x14ac:dyDescent="0.35">
      <c r="K30039" s="293"/>
      <c r="M30039" s="290"/>
    </row>
    <row r="30040" spans="11:13" x14ac:dyDescent="0.35">
      <c r="K30040" s="293"/>
      <c r="M30040" s="290"/>
    </row>
    <row r="30041" spans="11:13" x14ac:dyDescent="0.35">
      <c r="K30041" s="293"/>
      <c r="M30041" s="290"/>
    </row>
    <row r="30042" spans="11:13" x14ac:dyDescent="0.35">
      <c r="K30042" s="293"/>
      <c r="M30042" s="290"/>
    </row>
    <row r="30043" spans="11:13" x14ac:dyDescent="0.35">
      <c r="K30043" s="293"/>
      <c r="M30043" s="290"/>
    </row>
    <row r="30044" spans="11:13" x14ac:dyDescent="0.35">
      <c r="K30044" s="293"/>
      <c r="M30044" s="290"/>
    </row>
    <row r="30045" spans="11:13" x14ac:dyDescent="0.35">
      <c r="K30045" s="293"/>
      <c r="M30045" s="290"/>
    </row>
    <row r="30046" spans="11:13" x14ac:dyDescent="0.35">
      <c r="K30046" s="293"/>
      <c r="M30046" s="290"/>
    </row>
    <row r="30047" spans="11:13" x14ac:dyDescent="0.35">
      <c r="K30047" s="293"/>
      <c r="M30047" s="290"/>
    </row>
    <row r="30048" spans="11:13" x14ac:dyDescent="0.35">
      <c r="K30048" s="293"/>
      <c r="M30048" s="290"/>
    </row>
    <row r="30049" spans="11:13" x14ac:dyDescent="0.35">
      <c r="K30049" s="293"/>
      <c r="M30049" s="290"/>
    </row>
    <row r="30050" spans="11:13" x14ac:dyDescent="0.35">
      <c r="K30050" s="293"/>
      <c r="M30050" s="290"/>
    </row>
    <row r="30051" spans="11:13" x14ac:dyDescent="0.35">
      <c r="K30051" s="293"/>
      <c r="M30051" s="290"/>
    </row>
    <row r="30052" spans="11:13" x14ac:dyDescent="0.35">
      <c r="K30052" s="293"/>
      <c r="M30052" s="290"/>
    </row>
    <row r="30053" spans="11:13" x14ac:dyDescent="0.35">
      <c r="K30053" s="293"/>
      <c r="M30053" s="290"/>
    </row>
    <row r="30054" spans="11:13" x14ac:dyDescent="0.35">
      <c r="K30054" s="293"/>
      <c r="M30054" s="290"/>
    </row>
    <row r="30055" spans="11:13" x14ac:dyDescent="0.35">
      <c r="K30055" s="293"/>
      <c r="M30055" s="290"/>
    </row>
    <row r="30056" spans="11:13" x14ac:dyDescent="0.35">
      <c r="K30056" s="293"/>
      <c r="M30056" s="290"/>
    </row>
    <row r="30057" spans="11:13" x14ac:dyDescent="0.35">
      <c r="K30057" s="293"/>
      <c r="M30057" s="290"/>
    </row>
    <row r="30058" spans="11:13" x14ac:dyDescent="0.35">
      <c r="K30058" s="293"/>
      <c r="M30058" s="290"/>
    </row>
    <row r="30059" spans="11:13" x14ac:dyDescent="0.35">
      <c r="K30059" s="293"/>
      <c r="M30059" s="290"/>
    </row>
    <row r="30060" spans="11:13" x14ac:dyDescent="0.35">
      <c r="K30060" s="293"/>
      <c r="M30060" s="290"/>
    </row>
    <row r="30061" spans="11:13" x14ac:dyDescent="0.35">
      <c r="K30061" s="293"/>
      <c r="M30061" s="290"/>
    </row>
    <row r="30062" spans="11:13" x14ac:dyDescent="0.35">
      <c r="K30062" s="293"/>
      <c r="M30062" s="290"/>
    </row>
    <row r="30063" spans="11:13" x14ac:dyDescent="0.35">
      <c r="K30063" s="293"/>
      <c r="M30063" s="290"/>
    </row>
    <row r="30064" spans="11:13" x14ac:dyDescent="0.35">
      <c r="K30064" s="293"/>
      <c r="M30064" s="290"/>
    </row>
    <row r="30065" spans="11:13" x14ac:dyDescent="0.35">
      <c r="K30065" s="293"/>
      <c r="M30065" s="290"/>
    </row>
    <row r="30066" spans="11:13" x14ac:dyDescent="0.35">
      <c r="K30066" s="293"/>
      <c r="M30066" s="290"/>
    </row>
    <row r="30067" spans="11:13" x14ac:dyDescent="0.35">
      <c r="K30067" s="293"/>
      <c r="M30067" s="290"/>
    </row>
    <row r="30068" spans="11:13" x14ac:dyDescent="0.35">
      <c r="K30068" s="293"/>
      <c r="M30068" s="290"/>
    </row>
    <row r="30069" spans="11:13" x14ac:dyDescent="0.35">
      <c r="K30069" s="293"/>
      <c r="M30069" s="290"/>
    </row>
    <row r="30070" spans="11:13" x14ac:dyDescent="0.35">
      <c r="K30070" s="293"/>
      <c r="M30070" s="290"/>
    </row>
    <row r="30071" spans="11:13" x14ac:dyDescent="0.35">
      <c r="K30071" s="293"/>
      <c r="M30071" s="290"/>
    </row>
    <row r="30072" spans="11:13" x14ac:dyDescent="0.35">
      <c r="K30072" s="293"/>
      <c r="M30072" s="290"/>
    </row>
    <row r="30073" spans="11:13" x14ac:dyDescent="0.35">
      <c r="K30073" s="293"/>
      <c r="M30073" s="290"/>
    </row>
    <row r="30074" spans="11:13" x14ac:dyDescent="0.35">
      <c r="K30074" s="293"/>
      <c r="M30074" s="290"/>
    </row>
    <row r="30075" spans="11:13" x14ac:dyDescent="0.35">
      <c r="K30075" s="293"/>
      <c r="M30075" s="290"/>
    </row>
    <row r="30076" spans="11:13" x14ac:dyDescent="0.35">
      <c r="K30076" s="293"/>
      <c r="M30076" s="290"/>
    </row>
    <row r="30077" spans="11:13" x14ac:dyDescent="0.35">
      <c r="K30077" s="293"/>
      <c r="M30077" s="290"/>
    </row>
    <row r="30078" spans="11:13" x14ac:dyDescent="0.35">
      <c r="K30078" s="293"/>
      <c r="M30078" s="290"/>
    </row>
    <row r="30079" spans="11:13" x14ac:dyDescent="0.35">
      <c r="K30079" s="293"/>
      <c r="M30079" s="290"/>
    </row>
    <row r="30080" spans="11:13" x14ac:dyDescent="0.35">
      <c r="K30080" s="293"/>
      <c r="M30080" s="290"/>
    </row>
    <row r="30081" spans="11:13" x14ac:dyDescent="0.35">
      <c r="K30081" s="293"/>
      <c r="M30081" s="290"/>
    </row>
    <row r="30082" spans="11:13" x14ac:dyDescent="0.35">
      <c r="K30082" s="293"/>
      <c r="M30082" s="290"/>
    </row>
    <row r="30083" spans="11:13" x14ac:dyDescent="0.35">
      <c r="K30083" s="293"/>
      <c r="M30083" s="290"/>
    </row>
    <row r="30084" spans="11:13" x14ac:dyDescent="0.35">
      <c r="K30084" s="293"/>
      <c r="M30084" s="290"/>
    </row>
    <row r="30085" spans="11:13" x14ac:dyDescent="0.35">
      <c r="K30085" s="293"/>
      <c r="M30085" s="290"/>
    </row>
    <row r="30086" spans="11:13" x14ac:dyDescent="0.35">
      <c r="K30086" s="293"/>
      <c r="M30086" s="290"/>
    </row>
    <row r="30087" spans="11:13" x14ac:dyDescent="0.35">
      <c r="K30087" s="293"/>
      <c r="M30087" s="290"/>
    </row>
    <row r="30088" spans="11:13" x14ac:dyDescent="0.35">
      <c r="K30088" s="293"/>
      <c r="M30088" s="290"/>
    </row>
    <row r="30089" spans="11:13" x14ac:dyDescent="0.35">
      <c r="K30089" s="293"/>
      <c r="M30089" s="290"/>
    </row>
    <row r="30090" spans="11:13" x14ac:dyDescent="0.35">
      <c r="K30090" s="293"/>
      <c r="M30090" s="290"/>
    </row>
    <row r="30091" spans="11:13" x14ac:dyDescent="0.35">
      <c r="K30091" s="293"/>
      <c r="M30091" s="290"/>
    </row>
    <row r="30092" spans="11:13" x14ac:dyDescent="0.35">
      <c r="K30092" s="293"/>
      <c r="M30092" s="290"/>
    </row>
    <row r="30093" spans="11:13" x14ac:dyDescent="0.35">
      <c r="K30093" s="293"/>
      <c r="M30093" s="290"/>
    </row>
    <row r="30094" spans="11:13" x14ac:dyDescent="0.35">
      <c r="K30094" s="293"/>
      <c r="M30094" s="290"/>
    </row>
    <row r="30095" spans="11:13" x14ac:dyDescent="0.35">
      <c r="K30095" s="293"/>
      <c r="M30095" s="290"/>
    </row>
    <row r="30096" spans="11:13" x14ac:dyDescent="0.35">
      <c r="K30096" s="293"/>
      <c r="M30096" s="290"/>
    </row>
    <row r="30097" spans="11:13" x14ac:dyDescent="0.35">
      <c r="K30097" s="293"/>
      <c r="M30097" s="290"/>
    </row>
    <row r="30098" spans="11:13" x14ac:dyDescent="0.35">
      <c r="K30098" s="293"/>
      <c r="M30098" s="290"/>
    </row>
    <row r="30099" spans="11:13" x14ac:dyDescent="0.35">
      <c r="K30099" s="293"/>
      <c r="M30099" s="290"/>
    </row>
    <row r="30100" spans="11:13" x14ac:dyDescent="0.35">
      <c r="K30100" s="293"/>
      <c r="M30100" s="290"/>
    </row>
    <row r="30101" spans="11:13" x14ac:dyDescent="0.35">
      <c r="K30101" s="293"/>
      <c r="M30101" s="290"/>
    </row>
    <row r="30102" spans="11:13" x14ac:dyDescent="0.35">
      <c r="K30102" s="293"/>
      <c r="M30102" s="290"/>
    </row>
    <row r="30103" spans="11:13" x14ac:dyDescent="0.35">
      <c r="K30103" s="293"/>
      <c r="M30103" s="290"/>
    </row>
    <row r="30104" spans="11:13" x14ac:dyDescent="0.35">
      <c r="K30104" s="293"/>
      <c r="M30104" s="290"/>
    </row>
    <row r="30105" spans="11:13" x14ac:dyDescent="0.35">
      <c r="K30105" s="293"/>
      <c r="M30105" s="290"/>
    </row>
    <row r="30106" spans="11:13" x14ac:dyDescent="0.35">
      <c r="K30106" s="293"/>
      <c r="M30106" s="290"/>
    </row>
    <row r="30107" spans="11:13" x14ac:dyDescent="0.35">
      <c r="K30107" s="293"/>
      <c r="M30107" s="290"/>
    </row>
    <row r="30108" spans="11:13" x14ac:dyDescent="0.35">
      <c r="K30108" s="293"/>
      <c r="M30108" s="290"/>
    </row>
    <row r="30109" spans="11:13" x14ac:dyDescent="0.35">
      <c r="K30109" s="293"/>
      <c r="M30109" s="290"/>
    </row>
    <row r="30110" spans="11:13" x14ac:dyDescent="0.35">
      <c r="K30110" s="293"/>
      <c r="M30110" s="290"/>
    </row>
    <row r="30111" spans="11:13" x14ac:dyDescent="0.35">
      <c r="K30111" s="293"/>
      <c r="M30111" s="290"/>
    </row>
    <row r="30112" spans="11:13" x14ac:dyDescent="0.35">
      <c r="K30112" s="293"/>
      <c r="M30112" s="290"/>
    </row>
    <row r="30113" spans="11:13" x14ac:dyDescent="0.35">
      <c r="K30113" s="293"/>
      <c r="M30113" s="290"/>
    </row>
    <row r="30114" spans="11:13" x14ac:dyDescent="0.35">
      <c r="K30114" s="293"/>
      <c r="M30114" s="290"/>
    </row>
    <row r="30115" spans="11:13" x14ac:dyDescent="0.35">
      <c r="K30115" s="293"/>
      <c r="M30115" s="290"/>
    </row>
    <row r="30116" spans="11:13" x14ac:dyDescent="0.35">
      <c r="K30116" s="293"/>
      <c r="M30116" s="290"/>
    </row>
    <row r="30117" spans="11:13" x14ac:dyDescent="0.35">
      <c r="K30117" s="293"/>
      <c r="M30117" s="290"/>
    </row>
    <row r="30118" spans="11:13" x14ac:dyDescent="0.35">
      <c r="K30118" s="293"/>
      <c r="M30118" s="290"/>
    </row>
    <row r="30119" spans="11:13" x14ac:dyDescent="0.35">
      <c r="K30119" s="293"/>
      <c r="M30119" s="290"/>
    </row>
    <row r="30120" spans="11:13" x14ac:dyDescent="0.35">
      <c r="K30120" s="293"/>
      <c r="M30120" s="290"/>
    </row>
    <row r="30121" spans="11:13" x14ac:dyDescent="0.35">
      <c r="K30121" s="293"/>
      <c r="M30121" s="290"/>
    </row>
    <row r="30122" spans="11:13" x14ac:dyDescent="0.35">
      <c r="K30122" s="293"/>
      <c r="M30122" s="290"/>
    </row>
    <row r="30123" spans="11:13" x14ac:dyDescent="0.35">
      <c r="K30123" s="293"/>
      <c r="M30123" s="290"/>
    </row>
    <row r="30124" spans="11:13" x14ac:dyDescent="0.35">
      <c r="K30124" s="293"/>
      <c r="M30124" s="290"/>
    </row>
    <row r="30125" spans="11:13" x14ac:dyDescent="0.35">
      <c r="K30125" s="293"/>
      <c r="M30125" s="290"/>
    </row>
    <row r="30126" spans="11:13" x14ac:dyDescent="0.35">
      <c r="K30126" s="293"/>
      <c r="M30126" s="290"/>
    </row>
    <row r="30127" spans="11:13" x14ac:dyDescent="0.35">
      <c r="K30127" s="293"/>
      <c r="M30127" s="290"/>
    </row>
    <row r="30128" spans="11:13" x14ac:dyDescent="0.35">
      <c r="K30128" s="293"/>
      <c r="M30128" s="290"/>
    </row>
    <row r="30129" spans="11:13" x14ac:dyDescent="0.35">
      <c r="K30129" s="293"/>
      <c r="M30129" s="290"/>
    </row>
    <row r="30130" spans="11:13" x14ac:dyDescent="0.35">
      <c r="K30130" s="293"/>
      <c r="M30130" s="290"/>
    </row>
    <row r="30131" spans="11:13" x14ac:dyDescent="0.35">
      <c r="K30131" s="293"/>
      <c r="M30131" s="290"/>
    </row>
    <row r="30132" spans="11:13" x14ac:dyDescent="0.35">
      <c r="K30132" s="293"/>
      <c r="M30132" s="290"/>
    </row>
    <row r="30133" spans="11:13" x14ac:dyDescent="0.35">
      <c r="K30133" s="293"/>
      <c r="M30133" s="290"/>
    </row>
    <row r="30134" spans="11:13" x14ac:dyDescent="0.35">
      <c r="K30134" s="293"/>
      <c r="M30134" s="290"/>
    </row>
    <row r="30135" spans="11:13" x14ac:dyDescent="0.35">
      <c r="K30135" s="293"/>
      <c r="M30135" s="290"/>
    </row>
    <row r="30136" spans="11:13" x14ac:dyDescent="0.35">
      <c r="K30136" s="293"/>
      <c r="M30136" s="290"/>
    </row>
    <row r="30137" spans="11:13" x14ac:dyDescent="0.35">
      <c r="K30137" s="293"/>
      <c r="M30137" s="290"/>
    </row>
    <row r="30138" spans="11:13" x14ac:dyDescent="0.35">
      <c r="K30138" s="293"/>
      <c r="M30138" s="290"/>
    </row>
    <row r="30139" spans="11:13" x14ac:dyDescent="0.35">
      <c r="K30139" s="293"/>
      <c r="M30139" s="290"/>
    </row>
    <row r="30140" spans="11:13" x14ac:dyDescent="0.35">
      <c r="K30140" s="293"/>
      <c r="M30140" s="290"/>
    </row>
    <row r="30141" spans="11:13" x14ac:dyDescent="0.35">
      <c r="K30141" s="293"/>
      <c r="M30141" s="290"/>
    </row>
    <row r="30142" spans="11:13" x14ac:dyDescent="0.35">
      <c r="K30142" s="293"/>
      <c r="M30142" s="290"/>
    </row>
    <row r="30143" spans="11:13" x14ac:dyDescent="0.35">
      <c r="K30143" s="293"/>
      <c r="M30143" s="290"/>
    </row>
    <row r="30144" spans="11:13" x14ac:dyDescent="0.35">
      <c r="K30144" s="293"/>
      <c r="M30144" s="290"/>
    </row>
    <row r="30145" spans="11:13" x14ac:dyDescent="0.35">
      <c r="K30145" s="293"/>
      <c r="M30145" s="290"/>
    </row>
    <row r="30146" spans="11:13" x14ac:dyDescent="0.35">
      <c r="K30146" s="293"/>
      <c r="M30146" s="290"/>
    </row>
    <row r="30147" spans="11:13" x14ac:dyDescent="0.35">
      <c r="K30147" s="293"/>
      <c r="M30147" s="290"/>
    </row>
    <row r="30148" spans="11:13" x14ac:dyDescent="0.35">
      <c r="K30148" s="293"/>
      <c r="M30148" s="290"/>
    </row>
    <row r="30149" spans="11:13" x14ac:dyDescent="0.35">
      <c r="K30149" s="293"/>
      <c r="M30149" s="290"/>
    </row>
    <row r="30150" spans="11:13" x14ac:dyDescent="0.35">
      <c r="K30150" s="293"/>
      <c r="M30150" s="290"/>
    </row>
    <row r="30151" spans="11:13" x14ac:dyDescent="0.35">
      <c r="K30151" s="293"/>
      <c r="M30151" s="290"/>
    </row>
    <row r="30152" spans="11:13" x14ac:dyDescent="0.35">
      <c r="K30152" s="293"/>
      <c r="M30152" s="290"/>
    </row>
    <row r="30153" spans="11:13" x14ac:dyDescent="0.35">
      <c r="K30153" s="293"/>
      <c r="M30153" s="290"/>
    </row>
    <row r="30154" spans="11:13" x14ac:dyDescent="0.35">
      <c r="K30154" s="293"/>
      <c r="M30154" s="290"/>
    </row>
    <row r="30155" spans="11:13" x14ac:dyDescent="0.35">
      <c r="K30155" s="293"/>
      <c r="M30155" s="290"/>
    </row>
    <row r="30156" spans="11:13" x14ac:dyDescent="0.35">
      <c r="K30156" s="293"/>
      <c r="M30156" s="290"/>
    </row>
    <row r="30157" spans="11:13" x14ac:dyDescent="0.35">
      <c r="K30157" s="293"/>
      <c r="M30157" s="290"/>
    </row>
    <row r="30158" spans="11:13" x14ac:dyDescent="0.35">
      <c r="K30158" s="293"/>
      <c r="M30158" s="290"/>
    </row>
    <row r="30159" spans="11:13" x14ac:dyDescent="0.35">
      <c r="K30159" s="293"/>
      <c r="M30159" s="290"/>
    </row>
    <row r="30160" spans="11:13" x14ac:dyDescent="0.35">
      <c r="K30160" s="293"/>
      <c r="M30160" s="290"/>
    </row>
    <row r="30161" spans="11:13" x14ac:dyDescent="0.35">
      <c r="K30161" s="293"/>
      <c r="M30161" s="290"/>
    </row>
    <row r="30162" spans="11:13" x14ac:dyDescent="0.35">
      <c r="K30162" s="293"/>
      <c r="M30162" s="290"/>
    </row>
    <row r="30163" spans="11:13" x14ac:dyDescent="0.35">
      <c r="K30163" s="293"/>
      <c r="M30163" s="290"/>
    </row>
    <row r="30164" spans="11:13" x14ac:dyDescent="0.35">
      <c r="K30164" s="293"/>
      <c r="M30164" s="290"/>
    </row>
    <row r="30165" spans="11:13" x14ac:dyDescent="0.35">
      <c r="K30165" s="293"/>
      <c r="M30165" s="290"/>
    </row>
    <row r="30166" spans="11:13" x14ac:dyDescent="0.35">
      <c r="K30166" s="293"/>
      <c r="M30166" s="290"/>
    </row>
    <row r="30167" spans="11:13" x14ac:dyDescent="0.35">
      <c r="K30167" s="293"/>
      <c r="M30167" s="290"/>
    </row>
    <row r="30168" spans="11:13" x14ac:dyDescent="0.35">
      <c r="K30168" s="293"/>
      <c r="M30168" s="290"/>
    </row>
    <row r="30169" spans="11:13" x14ac:dyDescent="0.35">
      <c r="K30169" s="293"/>
      <c r="M30169" s="290"/>
    </row>
    <row r="30170" spans="11:13" x14ac:dyDescent="0.35">
      <c r="K30170" s="293"/>
      <c r="M30170" s="290"/>
    </row>
    <row r="30171" spans="11:13" x14ac:dyDescent="0.35">
      <c r="K30171" s="293"/>
      <c r="M30171" s="290"/>
    </row>
    <row r="30172" spans="11:13" x14ac:dyDescent="0.35">
      <c r="K30172" s="293"/>
      <c r="M30172" s="290"/>
    </row>
    <row r="30173" spans="11:13" x14ac:dyDescent="0.35">
      <c r="K30173" s="293"/>
      <c r="M30173" s="290"/>
    </row>
    <row r="30174" spans="11:13" x14ac:dyDescent="0.35">
      <c r="K30174" s="293"/>
      <c r="M30174" s="290"/>
    </row>
    <row r="30175" spans="11:13" x14ac:dyDescent="0.35">
      <c r="K30175" s="293"/>
      <c r="M30175" s="290"/>
    </row>
    <row r="30176" spans="11:13" x14ac:dyDescent="0.35">
      <c r="K30176" s="293"/>
      <c r="M30176" s="290"/>
    </row>
    <row r="30177" spans="11:13" x14ac:dyDescent="0.35">
      <c r="K30177" s="293"/>
      <c r="M30177" s="290"/>
    </row>
    <row r="30178" spans="11:13" x14ac:dyDescent="0.35">
      <c r="K30178" s="293"/>
      <c r="M30178" s="290"/>
    </row>
    <row r="30179" spans="11:13" x14ac:dyDescent="0.35">
      <c r="K30179" s="293"/>
      <c r="M30179" s="290"/>
    </row>
    <row r="30180" spans="11:13" x14ac:dyDescent="0.35">
      <c r="K30180" s="293"/>
      <c r="M30180" s="290"/>
    </row>
    <row r="30181" spans="11:13" x14ac:dyDescent="0.35">
      <c r="K30181" s="293"/>
      <c r="M30181" s="290"/>
    </row>
    <row r="30182" spans="11:13" x14ac:dyDescent="0.35">
      <c r="K30182" s="293"/>
      <c r="M30182" s="290"/>
    </row>
    <row r="30183" spans="11:13" x14ac:dyDescent="0.35">
      <c r="K30183" s="293"/>
      <c r="M30183" s="290"/>
    </row>
    <row r="30184" spans="11:13" x14ac:dyDescent="0.35">
      <c r="K30184" s="293"/>
      <c r="M30184" s="290"/>
    </row>
    <row r="30185" spans="11:13" x14ac:dyDescent="0.35">
      <c r="K30185" s="293"/>
      <c r="M30185" s="290"/>
    </row>
    <row r="30186" spans="11:13" x14ac:dyDescent="0.35">
      <c r="K30186" s="293"/>
      <c r="M30186" s="290"/>
    </row>
    <row r="30187" spans="11:13" x14ac:dyDescent="0.35">
      <c r="K30187" s="293"/>
      <c r="M30187" s="290"/>
    </row>
    <row r="30188" spans="11:13" x14ac:dyDescent="0.35">
      <c r="K30188" s="293"/>
      <c r="M30188" s="290"/>
    </row>
    <row r="30189" spans="11:13" x14ac:dyDescent="0.35">
      <c r="K30189" s="293"/>
      <c r="M30189" s="290"/>
    </row>
    <row r="30190" spans="11:13" x14ac:dyDescent="0.35">
      <c r="K30190" s="293"/>
      <c r="M30190" s="290"/>
    </row>
    <row r="30191" spans="11:13" x14ac:dyDescent="0.35">
      <c r="K30191" s="293"/>
      <c r="M30191" s="290"/>
    </row>
    <row r="30192" spans="11:13" x14ac:dyDescent="0.35">
      <c r="K30192" s="293"/>
      <c r="M30192" s="290"/>
    </row>
    <row r="30193" spans="11:13" x14ac:dyDescent="0.35">
      <c r="K30193" s="293"/>
      <c r="M30193" s="290"/>
    </row>
    <row r="30194" spans="11:13" x14ac:dyDescent="0.35">
      <c r="K30194" s="293"/>
      <c r="M30194" s="290"/>
    </row>
    <row r="30195" spans="11:13" x14ac:dyDescent="0.35">
      <c r="K30195" s="293"/>
      <c r="M30195" s="290"/>
    </row>
    <row r="30196" spans="11:13" x14ac:dyDescent="0.35">
      <c r="K30196" s="293"/>
      <c r="M30196" s="290"/>
    </row>
    <row r="30197" spans="11:13" x14ac:dyDescent="0.35">
      <c r="K30197" s="293"/>
      <c r="M30197" s="290"/>
    </row>
    <row r="30198" spans="11:13" x14ac:dyDescent="0.35">
      <c r="K30198" s="293"/>
      <c r="M30198" s="290"/>
    </row>
    <row r="30199" spans="11:13" x14ac:dyDescent="0.35">
      <c r="K30199" s="293"/>
      <c r="M30199" s="290"/>
    </row>
    <row r="30200" spans="11:13" x14ac:dyDescent="0.35">
      <c r="K30200" s="293"/>
      <c r="M30200" s="290"/>
    </row>
    <row r="30201" spans="11:13" x14ac:dyDescent="0.35">
      <c r="K30201" s="293"/>
      <c r="M30201" s="290"/>
    </row>
    <row r="30202" spans="11:13" x14ac:dyDescent="0.35">
      <c r="K30202" s="293"/>
      <c r="M30202" s="290"/>
    </row>
    <row r="30203" spans="11:13" x14ac:dyDescent="0.35">
      <c r="K30203" s="293"/>
      <c r="M30203" s="290"/>
    </row>
    <row r="30204" spans="11:13" x14ac:dyDescent="0.35">
      <c r="K30204" s="293"/>
      <c r="M30204" s="290"/>
    </row>
    <row r="30205" spans="11:13" x14ac:dyDescent="0.35">
      <c r="K30205" s="293"/>
      <c r="M30205" s="290"/>
    </row>
    <row r="30206" spans="11:13" x14ac:dyDescent="0.35">
      <c r="K30206" s="293"/>
      <c r="M30206" s="290"/>
    </row>
    <row r="30207" spans="11:13" x14ac:dyDescent="0.35">
      <c r="K30207" s="293"/>
      <c r="M30207" s="290"/>
    </row>
    <row r="30208" spans="11:13" x14ac:dyDescent="0.35">
      <c r="K30208" s="293"/>
      <c r="M30208" s="290"/>
    </row>
    <row r="30209" spans="11:13" x14ac:dyDescent="0.35">
      <c r="K30209" s="293"/>
      <c r="M30209" s="290"/>
    </row>
    <row r="30210" spans="11:13" x14ac:dyDescent="0.35">
      <c r="K30210" s="293"/>
      <c r="M30210" s="290"/>
    </row>
    <row r="30211" spans="11:13" x14ac:dyDescent="0.35">
      <c r="K30211" s="293"/>
      <c r="M30211" s="290"/>
    </row>
    <row r="30212" spans="11:13" x14ac:dyDescent="0.35">
      <c r="K30212" s="293"/>
      <c r="M30212" s="290"/>
    </row>
    <row r="30213" spans="11:13" x14ac:dyDescent="0.35">
      <c r="K30213" s="293"/>
      <c r="M30213" s="290"/>
    </row>
    <row r="30214" spans="11:13" x14ac:dyDescent="0.35">
      <c r="K30214" s="293"/>
      <c r="M30214" s="290"/>
    </row>
    <row r="30215" spans="11:13" x14ac:dyDescent="0.35">
      <c r="K30215" s="293"/>
      <c r="M30215" s="290"/>
    </row>
    <row r="30216" spans="11:13" x14ac:dyDescent="0.35">
      <c r="K30216" s="293"/>
      <c r="M30216" s="290"/>
    </row>
    <row r="30217" spans="11:13" x14ac:dyDescent="0.35">
      <c r="K30217" s="293"/>
      <c r="M30217" s="290"/>
    </row>
    <row r="30218" spans="11:13" x14ac:dyDescent="0.35">
      <c r="K30218" s="293"/>
      <c r="M30218" s="290"/>
    </row>
    <row r="30219" spans="11:13" x14ac:dyDescent="0.35">
      <c r="K30219" s="293"/>
      <c r="M30219" s="290"/>
    </row>
    <row r="30220" spans="11:13" x14ac:dyDescent="0.35">
      <c r="K30220" s="293"/>
      <c r="M30220" s="290"/>
    </row>
    <row r="30221" spans="11:13" x14ac:dyDescent="0.35">
      <c r="K30221" s="293"/>
      <c r="M30221" s="290"/>
    </row>
    <row r="30222" spans="11:13" x14ac:dyDescent="0.35">
      <c r="K30222" s="293"/>
      <c r="M30222" s="290"/>
    </row>
    <row r="30223" spans="11:13" x14ac:dyDescent="0.35">
      <c r="K30223" s="293"/>
      <c r="M30223" s="290"/>
    </row>
    <row r="30224" spans="11:13" x14ac:dyDescent="0.35">
      <c r="K30224" s="293"/>
      <c r="M30224" s="290"/>
    </row>
    <row r="30225" spans="11:13" x14ac:dyDescent="0.35">
      <c r="K30225" s="293"/>
      <c r="M30225" s="290"/>
    </row>
    <row r="30226" spans="11:13" x14ac:dyDescent="0.35">
      <c r="K30226" s="293"/>
      <c r="M30226" s="290"/>
    </row>
    <row r="30227" spans="11:13" x14ac:dyDescent="0.35">
      <c r="K30227" s="293"/>
      <c r="M30227" s="290"/>
    </row>
    <row r="30228" spans="11:13" x14ac:dyDescent="0.35">
      <c r="K30228" s="293"/>
      <c r="M30228" s="290"/>
    </row>
    <row r="30229" spans="11:13" x14ac:dyDescent="0.35">
      <c r="K30229" s="293"/>
      <c r="M30229" s="290"/>
    </row>
    <row r="30230" spans="11:13" x14ac:dyDescent="0.35">
      <c r="K30230" s="293"/>
      <c r="M30230" s="290"/>
    </row>
    <row r="30231" spans="11:13" x14ac:dyDescent="0.35">
      <c r="K30231" s="293"/>
      <c r="M30231" s="290"/>
    </row>
    <row r="30232" spans="11:13" x14ac:dyDescent="0.35">
      <c r="K30232" s="293"/>
      <c r="M30232" s="290"/>
    </row>
    <row r="30233" spans="11:13" x14ac:dyDescent="0.35">
      <c r="K30233" s="293"/>
      <c r="M30233" s="290"/>
    </row>
    <row r="30234" spans="11:13" x14ac:dyDescent="0.35">
      <c r="K30234" s="293"/>
      <c r="M30234" s="290"/>
    </row>
    <row r="30235" spans="11:13" x14ac:dyDescent="0.35">
      <c r="K30235" s="293"/>
      <c r="M30235" s="290"/>
    </row>
    <row r="30236" spans="11:13" x14ac:dyDescent="0.35">
      <c r="K30236" s="293"/>
      <c r="M30236" s="290"/>
    </row>
    <row r="30237" spans="11:13" x14ac:dyDescent="0.35">
      <c r="K30237" s="293"/>
      <c r="M30237" s="290"/>
    </row>
    <row r="30238" spans="11:13" x14ac:dyDescent="0.35">
      <c r="K30238" s="293"/>
      <c r="M30238" s="290"/>
    </row>
    <row r="30239" spans="11:13" x14ac:dyDescent="0.35">
      <c r="K30239" s="293"/>
      <c r="M30239" s="290"/>
    </row>
    <row r="30240" spans="11:13" x14ac:dyDescent="0.35">
      <c r="K30240" s="293"/>
      <c r="M30240" s="290"/>
    </row>
    <row r="30241" spans="11:13" x14ac:dyDescent="0.35">
      <c r="K30241" s="293"/>
      <c r="M30241" s="290"/>
    </row>
    <row r="30242" spans="11:13" x14ac:dyDescent="0.35">
      <c r="K30242" s="293"/>
      <c r="M30242" s="290"/>
    </row>
    <row r="30243" spans="11:13" x14ac:dyDescent="0.35">
      <c r="K30243" s="293"/>
      <c r="M30243" s="290"/>
    </row>
    <row r="30244" spans="11:13" x14ac:dyDescent="0.35">
      <c r="K30244" s="293"/>
      <c r="M30244" s="290"/>
    </row>
    <row r="30245" spans="11:13" x14ac:dyDescent="0.35">
      <c r="K30245" s="293"/>
      <c r="M30245" s="290"/>
    </row>
    <row r="30246" spans="11:13" x14ac:dyDescent="0.35">
      <c r="K30246" s="293"/>
      <c r="M30246" s="290"/>
    </row>
    <row r="30247" spans="11:13" x14ac:dyDescent="0.35">
      <c r="K30247" s="293"/>
      <c r="M30247" s="290"/>
    </row>
    <row r="30248" spans="11:13" x14ac:dyDescent="0.35">
      <c r="K30248" s="293"/>
      <c r="M30248" s="290"/>
    </row>
    <row r="30249" spans="11:13" x14ac:dyDescent="0.35">
      <c r="K30249" s="293"/>
      <c r="M30249" s="290"/>
    </row>
    <row r="30250" spans="11:13" x14ac:dyDescent="0.35">
      <c r="K30250" s="293"/>
      <c r="M30250" s="290"/>
    </row>
    <row r="30251" spans="11:13" x14ac:dyDescent="0.35">
      <c r="K30251" s="293"/>
      <c r="M30251" s="290"/>
    </row>
    <row r="30252" spans="11:13" x14ac:dyDescent="0.35">
      <c r="K30252" s="293"/>
      <c r="M30252" s="290"/>
    </row>
    <row r="30253" spans="11:13" x14ac:dyDescent="0.35">
      <c r="K30253" s="293"/>
      <c r="M30253" s="290"/>
    </row>
    <row r="30254" spans="11:13" x14ac:dyDescent="0.35">
      <c r="K30254" s="293"/>
      <c r="M30254" s="290"/>
    </row>
    <row r="30255" spans="11:13" x14ac:dyDescent="0.35">
      <c r="K30255" s="293"/>
      <c r="M30255" s="290"/>
    </row>
    <row r="30256" spans="11:13" x14ac:dyDescent="0.35">
      <c r="K30256" s="293"/>
      <c r="M30256" s="290"/>
    </row>
    <row r="30257" spans="11:13" x14ac:dyDescent="0.35">
      <c r="K30257" s="293"/>
      <c r="M30257" s="290"/>
    </row>
    <row r="30258" spans="11:13" x14ac:dyDescent="0.35">
      <c r="K30258" s="293"/>
      <c r="M30258" s="290"/>
    </row>
    <row r="30259" spans="11:13" x14ac:dyDescent="0.35">
      <c r="K30259" s="293"/>
      <c r="M30259" s="290"/>
    </row>
    <row r="30260" spans="11:13" x14ac:dyDescent="0.35">
      <c r="K30260" s="293"/>
      <c r="M30260" s="290"/>
    </row>
    <row r="30261" spans="11:13" x14ac:dyDescent="0.35">
      <c r="K30261" s="293"/>
      <c r="M30261" s="290"/>
    </row>
    <row r="30262" spans="11:13" x14ac:dyDescent="0.35">
      <c r="K30262" s="293"/>
      <c r="M30262" s="290"/>
    </row>
    <row r="30263" spans="11:13" x14ac:dyDescent="0.35">
      <c r="K30263" s="293"/>
      <c r="M30263" s="290"/>
    </row>
    <row r="30264" spans="11:13" x14ac:dyDescent="0.35">
      <c r="K30264" s="293"/>
      <c r="M30264" s="290"/>
    </row>
    <row r="30265" spans="11:13" x14ac:dyDescent="0.35">
      <c r="K30265" s="293"/>
      <c r="M30265" s="290"/>
    </row>
    <row r="30266" spans="11:13" x14ac:dyDescent="0.35">
      <c r="K30266" s="293"/>
      <c r="M30266" s="290"/>
    </row>
    <row r="30267" spans="11:13" x14ac:dyDescent="0.35">
      <c r="K30267" s="293"/>
      <c r="M30267" s="290"/>
    </row>
    <row r="30268" spans="11:13" x14ac:dyDescent="0.35">
      <c r="K30268" s="293"/>
      <c r="M30268" s="290"/>
    </row>
    <row r="30269" spans="11:13" x14ac:dyDescent="0.35">
      <c r="K30269" s="293"/>
      <c r="M30269" s="290"/>
    </row>
    <row r="30270" spans="11:13" x14ac:dyDescent="0.35">
      <c r="K30270" s="293"/>
      <c r="M30270" s="290"/>
    </row>
    <row r="30271" spans="11:13" x14ac:dyDescent="0.35">
      <c r="K30271" s="293"/>
      <c r="M30271" s="290"/>
    </row>
    <row r="30272" spans="11:13" x14ac:dyDescent="0.35">
      <c r="K30272" s="293"/>
      <c r="M30272" s="290"/>
    </row>
    <row r="30273" spans="11:13" x14ac:dyDescent="0.35">
      <c r="K30273" s="293"/>
      <c r="M30273" s="290"/>
    </row>
    <row r="30274" spans="11:13" x14ac:dyDescent="0.35">
      <c r="K30274" s="293"/>
      <c r="M30274" s="290"/>
    </row>
    <row r="30275" spans="11:13" x14ac:dyDescent="0.35">
      <c r="K30275" s="293"/>
      <c r="M30275" s="290"/>
    </row>
    <row r="30276" spans="11:13" x14ac:dyDescent="0.35">
      <c r="K30276" s="293"/>
      <c r="M30276" s="290"/>
    </row>
    <row r="30277" spans="11:13" x14ac:dyDescent="0.35">
      <c r="K30277" s="293"/>
      <c r="M30277" s="290"/>
    </row>
    <row r="30278" spans="11:13" x14ac:dyDescent="0.35">
      <c r="K30278" s="293"/>
      <c r="M30278" s="290"/>
    </row>
    <row r="30279" spans="11:13" x14ac:dyDescent="0.35">
      <c r="K30279" s="293"/>
      <c r="M30279" s="290"/>
    </row>
    <row r="30280" spans="11:13" x14ac:dyDescent="0.35">
      <c r="K30280" s="293"/>
      <c r="M30280" s="290"/>
    </row>
    <row r="30281" spans="11:13" x14ac:dyDescent="0.35">
      <c r="K30281" s="293"/>
      <c r="M30281" s="290"/>
    </row>
    <row r="30282" spans="11:13" x14ac:dyDescent="0.35">
      <c r="K30282" s="293"/>
      <c r="M30282" s="290"/>
    </row>
    <row r="30283" spans="11:13" x14ac:dyDescent="0.35">
      <c r="K30283" s="293"/>
      <c r="M30283" s="290"/>
    </row>
    <row r="30284" spans="11:13" x14ac:dyDescent="0.35">
      <c r="K30284" s="293"/>
      <c r="M30284" s="290"/>
    </row>
    <row r="30285" spans="11:13" x14ac:dyDescent="0.35">
      <c r="K30285" s="293"/>
      <c r="M30285" s="290"/>
    </row>
    <row r="30286" spans="11:13" x14ac:dyDescent="0.35">
      <c r="K30286" s="293"/>
      <c r="M30286" s="290"/>
    </row>
    <row r="30287" spans="11:13" x14ac:dyDescent="0.35">
      <c r="K30287" s="293"/>
      <c r="M30287" s="290"/>
    </row>
    <row r="30288" spans="11:13" x14ac:dyDescent="0.35">
      <c r="K30288" s="293"/>
      <c r="M30288" s="290"/>
    </row>
    <row r="30289" spans="11:13" x14ac:dyDescent="0.35">
      <c r="K30289" s="293"/>
      <c r="M30289" s="290"/>
    </row>
    <row r="30290" spans="11:13" x14ac:dyDescent="0.35">
      <c r="K30290" s="293"/>
      <c r="M30290" s="290"/>
    </row>
    <row r="30291" spans="11:13" x14ac:dyDescent="0.35">
      <c r="K30291" s="293"/>
      <c r="M30291" s="290"/>
    </row>
    <row r="30292" spans="11:13" x14ac:dyDescent="0.35">
      <c r="K30292" s="293"/>
      <c r="M30292" s="290"/>
    </row>
    <row r="30293" spans="11:13" x14ac:dyDescent="0.35">
      <c r="K30293" s="293"/>
      <c r="M30293" s="290"/>
    </row>
    <row r="30294" spans="11:13" x14ac:dyDescent="0.35">
      <c r="K30294" s="293"/>
      <c r="M30294" s="290"/>
    </row>
    <row r="30295" spans="11:13" x14ac:dyDescent="0.35">
      <c r="K30295" s="293"/>
      <c r="M30295" s="290"/>
    </row>
    <row r="30296" spans="11:13" x14ac:dyDescent="0.35">
      <c r="K30296" s="293"/>
      <c r="M30296" s="290"/>
    </row>
    <row r="30297" spans="11:13" x14ac:dyDescent="0.35">
      <c r="K30297" s="293"/>
      <c r="M30297" s="290"/>
    </row>
    <row r="30298" spans="11:13" x14ac:dyDescent="0.35">
      <c r="K30298" s="293"/>
      <c r="M30298" s="290"/>
    </row>
    <row r="30299" spans="11:13" x14ac:dyDescent="0.35">
      <c r="K30299" s="293"/>
      <c r="M30299" s="290"/>
    </row>
    <row r="30300" spans="11:13" x14ac:dyDescent="0.35">
      <c r="K30300" s="293"/>
      <c r="M30300" s="290"/>
    </row>
    <row r="30301" spans="11:13" x14ac:dyDescent="0.35">
      <c r="K30301" s="293"/>
      <c r="M30301" s="290"/>
    </row>
    <row r="30302" spans="11:13" x14ac:dyDescent="0.35">
      <c r="K30302" s="293"/>
      <c r="M30302" s="290"/>
    </row>
    <row r="30303" spans="11:13" x14ac:dyDescent="0.35">
      <c r="K30303" s="293"/>
      <c r="M30303" s="290"/>
    </row>
    <row r="30304" spans="11:13" x14ac:dyDescent="0.35">
      <c r="K30304" s="293"/>
      <c r="M30304" s="290"/>
    </row>
    <row r="30305" spans="11:13" x14ac:dyDescent="0.35">
      <c r="K30305" s="293"/>
      <c r="M30305" s="290"/>
    </row>
    <row r="30306" spans="11:13" x14ac:dyDescent="0.35">
      <c r="K30306" s="293"/>
      <c r="M30306" s="290"/>
    </row>
    <row r="30307" spans="11:13" x14ac:dyDescent="0.35">
      <c r="K30307" s="293"/>
      <c r="M30307" s="290"/>
    </row>
    <row r="30308" spans="11:13" x14ac:dyDescent="0.35">
      <c r="K30308" s="293"/>
      <c r="M30308" s="290"/>
    </row>
    <row r="30309" spans="11:13" x14ac:dyDescent="0.35">
      <c r="K30309" s="293"/>
      <c r="M30309" s="290"/>
    </row>
    <row r="30310" spans="11:13" x14ac:dyDescent="0.35">
      <c r="K30310" s="293"/>
      <c r="M30310" s="290"/>
    </row>
    <row r="30311" spans="11:13" x14ac:dyDescent="0.35">
      <c r="K30311" s="293"/>
      <c r="M30311" s="290"/>
    </row>
    <row r="30312" spans="11:13" x14ac:dyDescent="0.35">
      <c r="K30312" s="293"/>
      <c r="M30312" s="290"/>
    </row>
    <row r="30313" spans="11:13" x14ac:dyDescent="0.35">
      <c r="K30313" s="293"/>
      <c r="M30313" s="290"/>
    </row>
    <row r="30314" spans="11:13" x14ac:dyDescent="0.35">
      <c r="K30314" s="293"/>
      <c r="M30314" s="290"/>
    </row>
    <row r="30315" spans="11:13" x14ac:dyDescent="0.35">
      <c r="K30315" s="293"/>
      <c r="M30315" s="290"/>
    </row>
    <row r="30316" spans="11:13" x14ac:dyDescent="0.35">
      <c r="K30316" s="293"/>
      <c r="M30316" s="290"/>
    </row>
    <row r="30317" spans="11:13" x14ac:dyDescent="0.35">
      <c r="K30317" s="293"/>
      <c r="M30317" s="290"/>
    </row>
    <row r="30318" spans="11:13" x14ac:dyDescent="0.35">
      <c r="K30318" s="293"/>
      <c r="M30318" s="290"/>
    </row>
    <row r="30319" spans="11:13" x14ac:dyDescent="0.35">
      <c r="K30319" s="293"/>
      <c r="M30319" s="290"/>
    </row>
    <row r="30320" spans="11:13" x14ac:dyDescent="0.35">
      <c r="K30320" s="293"/>
      <c r="M30320" s="290"/>
    </row>
    <row r="30321" spans="11:13" x14ac:dyDescent="0.35">
      <c r="K30321" s="293"/>
      <c r="M30321" s="290"/>
    </row>
    <row r="30322" spans="11:13" x14ac:dyDescent="0.35">
      <c r="K30322" s="293"/>
      <c r="M30322" s="290"/>
    </row>
    <row r="30323" spans="11:13" x14ac:dyDescent="0.35">
      <c r="K30323" s="293"/>
      <c r="M30323" s="290"/>
    </row>
    <row r="30324" spans="11:13" x14ac:dyDescent="0.35">
      <c r="K30324" s="293"/>
      <c r="M30324" s="290"/>
    </row>
    <row r="30325" spans="11:13" x14ac:dyDescent="0.35">
      <c r="K30325" s="293"/>
      <c r="M30325" s="290"/>
    </row>
    <row r="30326" spans="11:13" x14ac:dyDescent="0.35">
      <c r="K30326" s="293"/>
      <c r="M30326" s="290"/>
    </row>
    <row r="30327" spans="11:13" x14ac:dyDescent="0.35">
      <c r="K30327" s="293"/>
      <c r="M30327" s="290"/>
    </row>
    <row r="30328" spans="11:13" x14ac:dyDescent="0.35">
      <c r="K30328" s="293"/>
      <c r="M30328" s="290"/>
    </row>
    <row r="30329" spans="11:13" x14ac:dyDescent="0.35">
      <c r="K30329" s="293"/>
      <c r="M30329" s="290"/>
    </row>
    <row r="30330" spans="11:13" x14ac:dyDescent="0.35">
      <c r="K30330" s="293"/>
      <c r="M30330" s="290"/>
    </row>
    <row r="30331" spans="11:13" x14ac:dyDescent="0.35">
      <c r="K30331" s="293"/>
      <c r="M30331" s="290"/>
    </row>
    <row r="30332" spans="11:13" x14ac:dyDescent="0.35">
      <c r="K30332" s="293"/>
      <c r="M30332" s="290"/>
    </row>
    <row r="30333" spans="11:13" x14ac:dyDescent="0.35">
      <c r="K30333" s="293"/>
      <c r="M30333" s="290"/>
    </row>
    <row r="30334" spans="11:13" x14ac:dyDescent="0.35">
      <c r="K30334" s="293"/>
      <c r="M30334" s="290"/>
    </row>
    <row r="30335" spans="11:13" x14ac:dyDescent="0.35">
      <c r="K30335" s="293"/>
      <c r="M30335" s="290"/>
    </row>
    <row r="30336" spans="11:13" x14ac:dyDescent="0.35">
      <c r="K30336" s="293"/>
      <c r="M30336" s="290"/>
    </row>
    <row r="30337" spans="11:13" x14ac:dyDescent="0.35">
      <c r="K30337" s="293"/>
      <c r="M30337" s="290"/>
    </row>
    <row r="30338" spans="11:13" x14ac:dyDescent="0.35">
      <c r="K30338" s="293"/>
      <c r="M30338" s="290"/>
    </row>
    <row r="30339" spans="11:13" x14ac:dyDescent="0.35">
      <c r="K30339" s="293"/>
      <c r="M30339" s="290"/>
    </row>
    <row r="30340" spans="11:13" x14ac:dyDescent="0.35">
      <c r="K30340" s="293"/>
      <c r="M30340" s="290"/>
    </row>
    <row r="30341" spans="11:13" x14ac:dyDescent="0.35">
      <c r="K30341" s="293"/>
      <c r="M30341" s="290"/>
    </row>
    <row r="30342" spans="11:13" x14ac:dyDescent="0.35">
      <c r="K30342" s="293"/>
      <c r="M30342" s="290"/>
    </row>
    <row r="30343" spans="11:13" x14ac:dyDescent="0.35">
      <c r="K30343" s="293"/>
      <c r="M30343" s="290"/>
    </row>
    <row r="30344" spans="11:13" x14ac:dyDescent="0.35">
      <c r="K30344" s="293"/>
      <c r="M30344" s="290"/>
    </row>
    <row r="30345" spans="11:13" x14ac:dyDescent="0.35">
      <c r="K30345" s="293"/>
      <c r="M30345" s="290"/>
    </row>
    <row r="30346" spans="11:13" x14ac:dyDescent="0.35">
      <c r="K30346" s="293"/>
      <c r="M30346" s="290"/>
    </row>
    <row r="30347" spans="11:13" x14ac:dyDescent="0.35">
      <c r="K30347" s="293"/>
      <c r="M30347" s="290"/>
    </row>
    <row r="30348" spans="11:13" x14ac:dyDescent="0.35">
      <c r="K30348" s="293"/>
      <c r="M30348" s="290"/>
    </row>
    <row r="30349" spans="11:13" x14ac:dyDescent="0.35">
      <c r="K30349" s="293"/>
      <c r="M30349" s="290"/>
    </row>
    <row r="30350" spans="11:13" x14ac:dyDescent="0.35">
      <c r="K30350" s="293"/>
      <c r="M30350" s="290"/>
    </row>
    <row r="30351" spans="11:13" x14ac:dyDescent="0.35">
      <c r="K30351" s="293"/>
      <c r="M30351" s="290"/>
    </row>
    <row r="30352" spans="11:13" x14ac:dyDescent="0.35">
      <c r="K30352" s="293"/>
      <c r="M30352" s="290"/>
    </row>
    <row r="30353" spans="11:13" x14ac:dyDescent="0.35">
      <c r="K30353" s="293"/>
      <c r="M30353" s="290"/>
    </row>
    <row r="30354" spans="11:13" x14ac:dyDescent="0.35">
      <c r="K30354" s="293"/>
      <c r="M30354" s="290"/>
    </row>
    <row r="30355" spans="11:13" x14ac:dyDescent="0.35">
      <c r="K30355" s="293"/>
      <c r="M30355" s="290"/>
    </row>
    <row r="30356" spans="11:13" x14ac:dyDescent="0.35">
      <c r="K30356" s="293"/>
      <c r="M30356" s="290"/>
    </row>
    <row r="30357" spans="11:13" x14ac:dyDescent="0.35">
      <c r="K30357" s="293"/>
      <c r="M30357" s="290"/>
    </row>
    <row r="30358" spans="11:13" x14ac:dyDescent="0.35">
      <c r="K30358" s="293"/>
      <c r="M30358" s="290"/>
    </row>
    <row r="30359" spans="11:13" x14ac:dyDescent="0.35">
      <c r="K30359" s="293"/>
      <c r="M30359" s="290"/>
    </row>
    <row r="30360" spans="11:13" x14ac:dyDescent="0.35">
      <c r="K30360" s="293"/>
      <c r="M30360" s="290"/>
    </row>
    <row r="30361" spans="11:13" x14ac:dyDescent="0.35">
      <c r="K30361" s="293"/>
      <c r="M30361" s="290"/>
    </row>
    <row r="30362" spans="11:13" x14ac:dyDescent="0.35">
      <c r="K30362" s="293"/>
      <c r="M30362" s="290"/>
    </row>
    <row r="30363" spans="11:13" x14ac:dyDescent="0.35">
      <c r="K30363" s="293"/>
      <c r="M30363" s="290"/>
    </row>
    <row r="30364" spans="11:13" x14ac:dyDescent="0.35">
      <c r="K30364" s="293"/>
      <c r="M30364" s="290"/>
    </row>
    <row r="30365" spans="11:13" x14ac:dyDescent="0.35">
      <c r="K30365" s="293"/>
      <c r="M30365" s="290"/>
    </row>
    <row r="30366" spans="11:13" x14ac:dyDescent="0.35">
      <c r="K30366" s="293"/>
      <c r="M30366" s="290"/>
    </row>
    <row r="30367" spans="11:13" x14ac:dyDescent="0.35">
      <c r="K30367" s="293"/>
      <c r="M30367" s="290"/>
    </row>
    <row r="30368" spans="11:13" x14ac:dyDescent="0.35">
      <c r="K30368" s="293"/>
      <c r="M30368" s="290"/>
    </row>
    <row r="30369" spans="11:13" x14ac:dyDescent="0.35">
      <c r="K30369" s="293"/>
      <c r="M30369" s="290"/>
    </row>
    <row r="30370" spans="11:13" x14ac:dyDescent="0.35">
      <c r="K30370" s="293"/>
      <c r="M30370" s="290"/>
    </row>
    <row r="30371" spans="11:13" x14ac:dyDescent="0.35">
      <c r="K30371" s="293"/>
      <c r="M30371" s="290"/>
    </row>
    <row r="30372" spans="11:13" x14ac:dyDescent="0.35">
      <c r="K30372" s="293"/>
      <c r="M30372" s="290"/>
    </row>
    <row r="30373" spans="11:13" x14ac:dyDescent="0.35">
      <c r="K30373" s="293"/>
      <c r="M30373" s="290"/>
    </row>
    <row r="30374" spans="11:13" x14ac:dyDescent="0.35">
      <c r="K30374" s="293"/>
      <c r="M30374" s="290"/>
    </row>
    <row r="30375" spans="11:13" x14ac:dyDescent="0.35">
      <c r="K30375" s="293"/>
      <c r="M30375" s="290"/>
    </row>
    <row r="30376" spans="11:13" x14ac:dyDescent="0.35">
      <c r="K30376" s="293"/>
      <c r="M30376" s="290"/>
    </row>
    <row r="30377" spans="11:13" x14ac:dyDescent="0.35">
      <c r="K30377" s="293"/>
      <c r="M30377" s="290"/>
    </row>
    <row r="30378" spans="11:13" x14ac:dyDescent="0.35">
      <c r="K30378" s="293"/>
      <c r="M30378" s="290"/>
    </row>
    <row r="30379" spans="11:13" x14ac:dyDescent="0.35">
      <c r="K30379" s="293"/>
      <c r="M30379" s="290"/>
    </row>
    <row r="30380" spans="11:13" x14ac:dyDescent="0.35">
      <c r="K30380" s="293"/>
      <c r="M30380" s="290"/>
    </row>
    <row r="30381" spans="11:13" x14ac:dyDescent="0.35">
      <c r="K30381" s="293"/>
      <c r="M30381" s="290"/>
    </row>
    <row r="30382" spans="11:13" x14ac:dyDescent="0.35">
      <c r="K30382" s="293"/>
      <c r="M30382" s="290"/>
    </row>
    <row r="30383" spans="11:13" x14ac:dyDescent="0.35">
      <c r="K30383" s="293"/>
      <c r="M30383" s="290"/>
    </row>
    <row r="30384" spans="11:13" x14ac:dyDescent="0.35">
      <c r="K30384" s="293"/>
      <c r="M30384" s="290"/>
    </row>
    <row r="30385" spans="11:13" x14ac:dyDescent="0.35">
      <c r="K30385" s="293"/>
      <c r="M30385" s="290"/>
    </row>
    <row r="30386" spans="11:13" x14ac:dyDescent="0.35">
      <c r="K30386" s="293"/>
      <c r="M30386" s="290"/>
    </row>
    <row r="30387" spans="11:13" x14ac:dyDescent="0.35">
      <c r="K30387" s="293"/>
      <c r="M30387" s="290"/>
    </row>
    <row r="30388" spans="11:13" x14ac:dyDescent="0.35">
      <c r="K30388" s="293"/>
      <c r="M30388" s="290"/>
    </row>
    <row r="30389" spans="11:13" x14ac:dyDescent="0.35">
      <c r="K30389" s="293"/>
      <c r="M30389" s="290"/>
    </row>
    <row r="30390" spans="11:13" x14ac:dyDescent="0.35">
      <c r="K30390" s="293"/>
      <c r="M30390" s="290"/>
    </row>
    <row r="30391" spans="11:13" x14ac:dyDescent="0.35">
      <c r="K30391" s="293"/>
      <c r="M30391" s="290"/>
    </row>
    <row r="30392" spans="11:13" x14ac:dyDescent="0.35">
      <c r="K30392" s="293"/>
      <c r="M30392" s="290"/>
    </row>
    <row r="30393" spans="11:13" x14ac:dyDescent="0.35">
      <c r="K30393" s="293"/>
      <c r="M30393" s="290"/>
    </row>
    <row r="30394" spans="11:13" x14ac:dyDescent="0.35">
      <c r="K30394" s="293"/>
      <c r="M30394" s="290"/>
    </row>
    <row r="30395" spans="11:13" x14ac:dyDescent="0.35">
      <c r="K30395" s="293"/>
      <c r="M30395" s="290"/>
    </row>
    <row r="30396" spans="11:13" x14ac:dyDescent="0.35">
      <c r="K30396" s="293"/>
      <c r="M30396" s="290"/>
    </row>
    <row r="30397" spans="11:13" x14ac:dyDescent="0.35">
      <c r="K30397" s="293"/>
      <c r="M30397" s="290"/>
    </row>
    <row r="30398" spans="11:13" x14ac:dyDescent="0.35">
      <c r="K30398" s="293"/>
      <c r="M30398" s="290"/>
    </row>
    <row r="30399" spans="11:13" x14ac:dyDescent="0.35">
      <c r="K30399" s="293"/>
      <c r="M30399" s="290"/>
    </row>
    <row r="30400" spans="11:13" x14ac:dyDescent="0.35">
      <c r="K30400" s="293"/>
      <c r="M30400" s="290"/>
    </row>
    <row r="30401" spans="11:13" x14ac:dyDescent="0.35">
      <c r="K30401" s="293"/>
      <c r="M30401" s="290"/>
    </row>
    <row r="30402" spans="11:13" x14ac:dyDescent="0.35">
      <c r="K30402" s="293"/>
      <c r="M30402" s="290"/>
    </row>
    <row r="30403" spans="11:13" x14ac:dyDescent="0.35">
      <c r="K30403" s="293"/>
      <c r="M30403" s="290"/>
    </row>
    <row r="30404" spans="11:13" x14ac:dyDescent="0.35">
      <c r="K30404" s="293"/>
      <c r="M30404" s="290"/>
    </row>
    <row r="30405" spans="11:13" x14ac:dyDescent="0.35">
      <c r="K30405" s="293"/>
      <c r="M30405" s="290"/>
    </row>
    <row r="30406" spans="11:13" x14ac:dyDescent="0.35">
      <c r="K30406" s="293"/>
      <c r="M30406" s="290"/>
    </row>
    <row r="30407" spans="11:13" x14ac:dyDescent="0.35">
      <c r="K30407" s="293"/>
      <c r="M30407" s="290"/>
    </row>
    <row r="30408" spans="11:13" x14ac:dyDescent="0.35">
      <c r="K30408" s="293"/>
      <c r="M30408" s="290"/>
    </row>
    <row r="30409" spans="11:13" x14ac:dyDescent="0.35">
      <c r="K30409" s="293"/>
      <c r="M30409" s="290"/>
    </row>
    <row r="30410" spans="11:13" x14ac:dyDescent="0.35">
      <c r="K30410" s="293"/>
      <c r="M30410" s="290"/>
    </row>
    <row r="30411" spans="11:13" x14ac:dyDescent="0.35">
      <c r="K30411" s="293"/>
      <c r="M30411" s="290"/>
    </row>
    <row r="30412" spans="11:13" x14ac:dyDescent="0.35">
      <c r="K30412" s="293"/>
      <c r="M30412" s="290"/>
    </row>
    <row r="30413" spans="11:13" x14ac:dyDescent="0.35">
      <c r="K30413" s="293"/>
      <c r="M30413" s="290"/>
    </row>
    <row r="30414" spans="11:13" x14ac:dyDescent="0.35">
      <c r="K30414" s="293"/>
      <c r="M30414" s="290"/>
    </row>
    <row r="30415" spans="11:13" x14ac:dyDescent="0.35">
      <c r="K30415" s="293"/>
      <c r="M30415" s="290"/>
    </row>
    <row r="30416" spans="11:13" x14ac:dyDescent="0.35">
      <c r="K30416" s="293"/>
      <c r="M30416" s="290"/>
    </row>
    <row r="30417" spans="11:13" x14ac:dyDescent="0.35">
      <c r="K30417" s="293"/>
      <c r="M30417" s="290"/>
    </row>
    <row r="30418" spans="11:13" x14ac:dyDescent="0.35">
      <c r="K30418" s="293"/>
      <c r="M30418" s="290"/>
    </row>
    <row r="30419" spans="11:13" x14ac:dyDescent="0.35">
      <c r="K30419" s="293"/>
      <c r="M30419" s="290"/>
    </row>
    <row r="30420" spans="11:13" x14ac:dyDescent="0.35">
      <c r="K30420" s="293"/>
      <c r="M30420" s="290"/>
    </row>
    <row r="30421" spans="11:13" x14ac:dyDescent="0.35">
      <c r="K30421" s="293"/>
      <c r="M30421" s="290"/>
    </row>
    <row r="30422" spans="11:13" x14ac:dyDescent="0.35">
      <c r="K30422" s="293"/>
      <c r="M30422" s="290"/>
    </row>
    <row r="30423" spans="11:13" x14ac:dyDescent="0.35">
      <c r="K30423" s="293"/>
      <c r="M30423" s="290"/>
    </row>
    <row r="30424" spans="11:13" x14ac:dyDescent="0.35">
      <c r="K30424" s="293"/>
      <c r="M30424" s="290"/>
    </row>
    <row r="30425" spans="11:13" x14ac:dyDescent="0.35">
      <c r="K30425" s="293"/>
      <c r="M30425" s="290"/>
    </row>
    <row r="30426" spans="11:13" x14ac:dyDescent="0.35">
      <c r="K30426" s="293"/>
      <c r="M30426" s="290"/>
    </row>
    <row r="30427" spans="11:13" x14ac:dyDescent="0.35">
      <c r="K30427" s="293"/>
      <c r="M30427" s="290"/>
    </row>
    <row r="30428" spans="11:13" x14ac:dyDescent="0.35">
      <c r="K30428" s="293"/>
      <c r="M30428" s="290"/>
    </row>
    <row r="30429" spans="11:13" x14ac:dyDescent="0.35">
      <c r="K30429" s="293"/>
      <c r="M30429" s="290"/>
    </row>
    <row r="30430" spans="11:13" x14ac:dyDescent="0.35">
      <c r="K30430" s="293"/>
      <c r="M30430" s="290"/>
    </row>
    <row r="30431" spans="11:13" x14ac:dyDescent="0.35">
      <c r="K30431" s="293"/>
      <c r="M30431" s="290"/>
    </row>
    <row r="30432" spans="11:13" x14ac:dyDescent="0.35">
      <c r="K30432" s="293"/>
      <c r="M30432" s="290"/>
    </row>
    <row r="30433" spans="11:13" x14ac:dyDescent="0.35">
      <c r="K30433" s="293"/>
      <c r="M30433" s="290"/>
    </row>
    <row r="30434" spans="11:13" x14ac:dyDescent="0.35">
      <c r="K30434" s="293"/>
      <c r="M30434" s="290"/>
    </row>
    <row r="30435" spans="11:13" x14ac:dyDescent="0.35">
      <c r="K30435" s="293"/>
      <c r="M30435" s="290"/>
    </row>
    <row r="30436" spans="11:13" x14ac:dyDescent="0.35">
      <c r="K30436" s="293"/>
      <c r="M30436" s="290"/>
    </row>
    <row r="30437" spans="11:13" x14ac:dyDescent="0.35">
      <c r="K30437" s="293"/>
      <c r="M30437" s="290"/>
    </row>
    <row r="30438" spans="11:13" x14ac:dyDescent="0.35">
      <c r="K30438" s="293"/>
      <c r="M30438" s="290"/>
    </row>
    <row r="30439" spans="11:13" x14ac:dyDescent="0.35">
      <c r="K30439" s="293"/>
      <c r="M30439" s="290"/>
    </row>
    <row r="30440" spans="11:13" x14ac:dyDescent="0.35">
      <c r="K30440" s="293"/>
      <c r="M30440" s="290"/>
    </row>
    <row r="30441" spans="11:13" x14ac:dyDescent="0.35">
      <c r="K30441" s="293"/>
      <c r="M30441" s="290"/>
    </row>
    <row r="30442" spans="11:13" x14ac:dyDescent="0.35">
      <c r="K30442" s="293"/>
      <c r="M30442" s="290"/>
    </row>
    <row r="30443" spans="11:13" x14ac:dyDescent="0.35">
      <c r="K30443" s="293"/>
      <c r="M30443" s="290"/>
    </row>
    <row r="30444" spans="11:13" x14ac:dyDescent="0.35">
      <c r="K30444" s="293"/>
      <c r="M30444" s="290"/>
    </row>
    <row r="30445" spans="11:13" x14ac:dyDescent="0.35">
      <c r="K30445" s="293"/>
      <c r="M30445" s="290"/>
    </row>
    <row r="30446" spans="11:13" x14ac:dyDescent="0.35">
      <c r="K30446" s="293"/>
      <c r="M30446" s="290"/>
    </row>
    <row r="30447" spans="11:13" x14ac:dyDescent="0.35">
      <c r="K30447" s="293"/>
      <c r="M30447" s="290"/>
    </row>
    <row r="30448" spans="11:13" x14ac:dyDescent="0.35">
      <c r="K30448" s="293"/>
      <c r="M30448" s="290"/>
    </row>
    <row r="30449" spans="11:13" x14ac:dyDescent="0.35">
      <c r="K30449" s="293"/>
      <c r="M30449" s="290"/>
    </row>
    <row r="30450" spans="11:13" x14ac:dyDescent="0.35">
      <c r="K30450" s="293"/>
      <c r="M30450" s="290"/>
    </row>
    <row r="30451" spans="11:13" x14ac:dyDescent="0.35">
      <c r="K30451" s="293"/>
      <c r="M30451" s="290"/>
    </row>
    <row r="30452" spans="11:13" x14ac:dyDescent="0.35">
      <c r="K30452" s="293"/>
      <c r="M30452" s="290"/>
    </row>
    <row r="30453" spans="11:13" x14ac:dyDescent="0.35">
      <c r="K30453" s="293"/>
      <c r="M30453" s="290"/>
    </row>
    <row r="30454" spans="11:13" x14ac:dyDescent="0.35">
      <c r="K30454" s="293"/>
      <c r="M30454" s="290"/>
    </row>
    <row r="30455" spans="11:13" x14ac:dyDescent="0.35">
      <c r="K30455" s="293"/>
      <c r="M30455" s="290"/>
    </row>
    <row r="30456" spans="11:13" x14ac:dyDescent="0.35">
      <c r="K30456" s="293"/>
      <c r="M30456" s="290"/>
    </row>
    <row r="30457" spans="11:13" x14ac:dyDescent="0.35">
      <c r="K30457" s="293"/>
      <c r="M30457" s="290"/>
    </row>
    <row r="30458" spans="11:13" x14ac:dyDescent="0.35">
      <c r="K30458" s="293"/>
      <c r="M30458" s="290"/>
    </row>
    <row r="30459" spans="11:13" x14ac:dyDescent="0.35">
      <c r="K30459" s="293"/>
      <c r="M30459" s="290"/>
    </row>
    <row r="30460" spans="11:13" x14ac:dyDescent="0.35">
      <c r="K30460" s="293"/>
      <c r="M30460" s="290"/>
    </row>
    <row r="30461" spans="11:13" x14ac:dyDescent="0.35">
      <c r="K30461" s="293"/>
      <c r="M30461" s="290"/>
    </row>
    <row r="30462" spans="11:13" x14ac:dyDescent="0.35">
      <c r="K30462" s="293"/>
      <c r="M30462" s="290"/>
    </row>
    <row r="30463" spans="11:13" x14ac:dyDescent="0.35">
      <c r="K30463" s="293"/>
      <c r="M30463" s="290"/>
    </row>
    <row r="30464" spans="11:13" x14ac:dyDescent="0.35">
      <c r="K30464" s="293"/>
      <c r="M30464" s="290"/>
    </row>
    <row r="30465" spans="11:13" x14ac:dyDescent="0.35">
      <c r="K30465" s="293"/>
      <c r="M30465" s="290"/>
    </row>
    <row r="30466" spans="11:13" x14ac:dyDescent="0.35">
      <c r="K30466" s="293"/>
      <c r="M30466" s="290"/>
    </row>
    <row r="30467" spans="11:13" x14ac:dyDescent="0.35">
      <c r="K30467" s="293"/>
      <c r="M30467" s="290"/>
    </row>
    <row r="30468" spans="11:13" x14ac:dyDescent="0.35">
      <c r="K30468" s="293"/>
      <c r="M30468" s="290"/>
    </row>
    <row r="30469" spans="11:13" x14ac:dyDescent="0.35">
      <c r="K30469" s="293"/>
      <c r="M30469" s="290"/>
    </row>
    <row r="30470" spans="11:13" x14ac:dyDescent="0.35">
      <c r="K30470" s="293"/>
      <c r="M30470" s="290"/>
    </row>
    <row r="30471" spans="11:13" x14ac:dyDescent="0.35">
      <c r="K30471" s="293"/>
      <c r="M30471" s="290"/>
    </row>
    <row r="30472" spans="11:13" x14ac:dyDescent="0.35">
      <c r="K30472" s="293"/>
      <c r="M30472" s="290"/>
    </row>
    <row r="30473" spans="11:13" x14ac:dyDescent="0.35">
      <c r="K30473" s="293"/>
      <c r="M30473" s="290"/>
    </row>
    <row r="30474" spans="11:13" x14ac:dyDescent="0.35">
      <c r="K30474" s="293"/>
      <c r="M30474" s="290"/>
    </row>
    <row r="30475" spans="11:13" x14ac:dyDescent="0.35">
      <c r="K30475" s="293"/>
      <c r="M30475" s="290"/>
    </row>
    <row r="30476" spans="11:13" x14ac:dyDescent="0.35">
      <c r="K30476" s="293"/>
      <c r="M30476" s="290"/>
    </row>
    <row r="30477" spans="11:13" x14ac:dyDescent="0.35">
      <c r="K30477" s="293"/>
      <c r="M30477" s="290"/>
    </row>
    <row r="30478" spans="11:13" x14ac:dyDescent="0.35">
      <c r="K30478" s="293"/>
      <c r="M30478" s="290"/>
    </row>
    <row r="30479" spans="11:13" x14ac:dyDescent="0.35">
      <c r="K30479" s="293"/>
      <c r="M30479" s="290"/>
    </row>
    <row r="30480" spans="11:13" x14ac:dyDescent="0.35">
      <c r="K30480" s="293"/>
      <c r="M30480" s="290"/>
    </row>
    <row r="30481" spans="11:13" x14ac:dyDescent="0.35">
      <c r="K30481" s="293"/>
      <c r="M30481" s="290"/>
    </row>
    <row r="30482" spans="11:13" x14ac:dyDescent="0.35">
      <c r="K30482" s="293"/>
      <c r="M30482" s="290"/>
    </row>
    <row r="30483" spans="11:13" x14ac:dyDescent="0.35">
      <c r="K30483" s="293"/>
      <c r="M30483" s="290"/>
    </row>
    <row r="30484" spans="11:13" x14ac:dyDescent="0.35">
      <c r="K30484" s="293"/>
      <c r="M30484" s="290"/>
    </row>
    <row r="30485" spans="11:13" x14ac:dyDescent="0.35">
      <c r="K30485" s="293"/>
      <c r="M30485" s="290"/>
    </row>
    <row r="30486" spans="11:13" x14ac:dyDescent="0.35">
      <c r="K30486" s="293"/>
      <c r="M30486" s="290"/>
    </row>
    <row r="30487" spans="11:13" x14ac:dyDescent="0.35">
      <c r="K30487" s="293"/>
      <c r="M30487" s="290"/>
    </row>
    <row r="30488" spans="11:13" x14ac:dyDescent="0.35">
      <c r="K30488" s="293"/>
      <c r="M30488" s="290"/>
    </row>
    <row r="30489" spans="11:13" x14ac:dyDescent="0.35">
      <c r="K30489" s="293"/>
      <c r="M30489" s="290"/>
    </row>
    <row r="30490" spans="11:13" x14ac:dyDescent="0.35">
      <c r="K30490" s="293"/>
      <c r="M30490" s="290"/>
    </row>
    <row r="30491" spans="11:13" x14ac:dyDescent="0.35">
      <c r="K30491" s="293"/>
      <c r="M30491" s="290"/>
    </row>
    <row r="30492" spans="11:13" x14ac:dyDescent="0.35">
      <c r="K30492" s="293"/>
      <c r="M30492" s="290"/>
    </row>
    <row r="30493" spans="11:13" x14ac:dyDescent="0.35">
      <c r="K30493" s="293"/>
      <c r="M30493" s="290"/>
    </row>
    <row r="30494" spans="11:13" x14ac:dyDescent="0.35">
      <c r="K30494" s="293"/>
      <c r="M30494" s="290"/>
    </row>
    <row r="30495" spans="11:13" x14ac:dyDescent="0.35">
      <c r="K30495" s="293"/>
      <c r="M30495" s="290"/>
    </row>
    <row r="30496" spans="11:13" x14ac:dyDescent="0.35">
      <c r="K30496" s="293"/>
      <c r="M30496" s="290"/>
    </row>
    <row r="30497" spans="11:13" x14ac:dyDescent="0.35">
      <c r="K30497" s="293"/>
      <c r="M30497" s="290"/>
    </row>
    <row r="30498" spans="11:13" x14ac:dyDescent="0.35">
      <c r="K30498" s="293"/>
      <c r="M30498" s="290"/>
    </row>
    <row r="30499" spans="11:13" x14ac:dyDescent="0.35">
      <c r="K30499" s="293"/>
      <c r="M30499" s="290"/>
    </row>
    <row r="30500" spans="11:13" x14ac:dyDescent="0.35">
      <c r="K30500" s="293"/>
      <c r="M30500" s="290"/>
    </row>
    <row r="30501" spans="11:13" x14ac:dyDescent="0.35">
      <c r="K30501" s="293"/>
      <c r="M30501" s="290"/>
    </row>
    <row r="30502" spans="11:13" x14ac:dyDescent="0.35">
      <c r="K30502" s="293"/>
      <c r="M30502" s="290"/>
    </row>
    <row r="30503" spans="11:13" x14ac:dyDescent="0.35">
      <c r="K30503" s="293"/>
      <c r="M30503" s="290"/>
    </row>
    <row r="30504" spans="11:13" x14ac:dyDescent="0.35">
      <c r="K30504" s="293"/>
      <c r="M30504" s="290"/>
    </row>
    <row r="30505" spans="11:13" x14ac:dyDescent="0.35">
      <c r="K30505" s="293"/>
      <c r="M30505" s="290"/>
    </row>
    <row r="30506" spans="11:13" x14ac:dyDescent="0.35">
      <c r="K30506" s="293"/>
      <c r="M30506" s="290"/>
    </row>
    <row r="30507" spans="11:13" x14ac:dyDescent="0.35">
      <c r="K30507" s="293"/>
      <c r="M30507" s="290"/>
    </row>
    <row r="30508" spans="11:13" x14ac:dyDescent="0.35">
      <c r="K30508" s="293"/>
      <c r="M30508" s="290"/>
    </row>
    <row r="30509" spans="11:13" x14ac:dyDescent="0.35">
      <c r="K30509" s="293"/>
      <c r="M30509" s="290"/>
    </row>
    <row r="30510" spans="11:13" x14ac:dyDescent="0.35">
      <c r="K30510" s="293"/>
      <c r="M30510" s="290"/>
    </row>
    <row r="30511" spans="11:13" x14ac:dyDescent="0.35">
      <c r="K30511" s="293"/>
      <c r="M30511" s="290"/>
    </row>
    <row r="30512" spans="11:13" x14ac:dyDescent="0.35">
      <c r="K30512" s="293"/>
      <c r="M30512" s="290"/>
    </row>
    <row r="30513" spans="11:13" x14ac:dyDescent="0.35">
      <c r="K30513" s="293"/>
      <c r="M30513" s="290"/>
    </row>
    <row r="30514" spans="11:13" x14ac:dyDescent="0.35">
      <c r="K30514" s="293"/>
      <c r="M30514" s="290"/>
    </row>
    <row r="30515" spans="11:13" x14ac:dyDescent="0.35">
      <c r="K30515" s="293"/>
      <c r="M30515" s="290"/>
    </row>
    <row r="30516" spans="11:13" x14ac:dyDescent="0.35">
      <c r="K30516" s="293"/>
      <c r="M30516" s="290"/>
    </row>
    <row r="30517" spans="11:13" x14ac:dyDescent="0.35">
      <c r="K30517" s="293"/>
      <c r="M30517" s="290"/>
    </row>
    <row r="30518" spans="11:13" x14ac:dyDescent="0.35">
      <c r="K30518" s="293"/>
      <c r="M30518" s="290"/>
    </row>
    <row r="30519" spans="11:13" x14ac:dyDescent="0.35">
      <c r="K30519" s="293"/>
      <c r="M30519" s="290"/>
    </row>
    <row r="30520" spans="11:13" x14ac:dyDescent="0.35">
      <c r="K30520" s="293"/>
      <c r="M30520" s="290"/>
    </row>
    <row r="30521" spans="11:13" x14ac:dyDescent="0.35">
      <c r="K30521" s="293"/>
      <c r="M30521" s="290"/>
    </row>
    <row r="30522" spans="11:13" x14ac:dyDescent="0.35">
      <c r="K30522" s="293"/>
      <c r="M30522" s="290"/>
    </row>
    <row r="30523" spans="11:13" x14ac:dyDescent="0.35">
      <c r="K30523" s="293"/>
      <c r="M30523" s="290"/>
    </row>
    <row r="30524" spans="11:13" x14ac:dyDescent="0.35">
      <c r="K30524" s="293"/>
      <c r="M30524" s="290"/>
    </row>
    <row r="30525" spans="11:13" x14ac:dyDescent="0.35">
      <c r="K30525" s="293"/>
      <c r="M30525" s="290"/>
    </row>
    <row r="30526" spans="11:13" x14ac:dyDescent="0.35">
      <c r="K30526" s="293"/>
      <c r="M30526" s="290"/>
    </row>
    <row r="30527" spans="11:13" x14ac:dyDescent="0.35">
      <c r="K30527" s="293"/>
      <c r="M30527" s="290"/>
    </row>
    <row r="30528" spans="11:13" x14ac:dyDescent="0.35">
      <c r="K30528" s="293"/>
      <c r="M30528" s="290"/>
    </row>
    <row r="30529" spans="11:13" x14ac:dyDescent="0.35">
      <c r="K30529" s="293"/>
      <c r="M30529" s="290"/>
    </row>
    <row r="30530" spans="11:13" x14ac:dyDescent="0.35">
      <c r="K30530" s="293"/>
      <c r="M30530" s="290"/>
    </row>
    <row r="30531" spans="11:13" x14ac:dyDescent="0.35">
      <c r="K30531" s="293"/>
      <c r="M30531" s="290"/>
    </row>
    <row r="30532" spans="11:13" x14ac:dyDescent="0.35">
      <c r="K30532" s="293"/>
      <c r="M30532" s="290"/>
    </row>
    <row r="30533" spans="11:13" x14ac:dyDescent="0.35">
      <c r="K30533" s="293"/>
      <c r="M30533" s="290"/>
    </row>
    <row r="30534" spans="11:13" x14ac:dyDescent="0.35">
      <c r="K30534" s="293"/>
      <c r="M30534" s="290"/>
    </row>
    <row r="30535" spans="11:13" x14ac:dyDescent="0.35">
      <c r="K30535" s="293"/>
      <c r="M30535" s="290"/>
    </row>
    <row r="30536" spans="11:13" x14ac:dyDescent="0.35">
      <c r="K30536" s="293"/>
      <c r="M30536" s="290"/>
    </row>
    <row r="30537" spans="11:13" x14ac:dyDescent="0.35">
      <c r="K30537" s="293"/>
      <c r="M30537" s="290"/>
    </row>
    <row r="30538" spans="11:13" x14ac:dyDescent="0.35">
      <c r="K30538" s="293"/>
      <c r="M30538" s="290"/>
    </row>
    <row r="30539" spans="11:13" x14ac:dyDescent="0.35">
      <c r="K30539" s="293"/>
      <c r="M30539" s="290"/>
    </row>
    <row r="30540" spans="11:13" x14ac:dyDescent="0.35">
      <c r="K30540" s="293"/>
      <c r="M30540" s="290"/>
    </row>
    <row r="30541" spans="11:13" x14ac:dyDescent="0.35">
      <c r="K30541" s="293"/>
      <c r="M30541" s="290"/>
    </row>
    <row r="30542" spans="11:13" x14ac:dyDescent="0.35">
      <c r="K30542" s="293"/>
      <c r="M30542" s="290"/>
    </row>
    <row r="30543" spans="11:13" x14ac:dyDescent="0.35">
      <c r="K30543" s="293"/>
      <c r="M30543" s="290"/>
    </row>
    <row r="30544" spans="11:13" x14ac:dyDescent="0.35">
      <c r="K30544" s="293"/>
      <c r="M30544" s="290"/>
    </row>
    <row r="30545" spans="11:13" x14ac:dyDescent="0.35">
      <c r="K30545" s="293"/>
      <c r="M30545" s="290"/>
    </row>
    <row r="30546" spans="11:13" x14ac:dyDescent="0.35">
      <c r="K30546" s="293"/>
      <c r="M30546" s="290"/>
    </row>
    <row r="30547" spans="11:13" x14ac:dyDescent="0.35">
      <c r="K30547" s="293"/>
      <c r="M30547" s="290"/>
    </row>
    <row r="30548" spans="11:13" x14ac:dyDescent="0.35">
      <c r="K30548" s="293"/>
      <c r="M30548" s="290"/>
    </row>
    <row r="30549" spans="11:13" x14ac:dyDescent="0.35">
      <c r="K30549" s="293"/>
      <c r="M30549" s="290"/>
    </row>
    <row r="30550" spans="11:13" x14ac:dyDescent="0.35">
      <c r="K30550" s="293"/>
      <c r="M30550" s="290"/>
    </row>
    <row r="30551" spans="11:13" x14ac:dyDescent="0.35">
      <c r="K30551" s="293"/>
      <c r="M30551" s="290"/>
    </row>
    <row r="30552" spans="11:13" x14ac:dyDescent="0.35">
      <c r="K30552" s="293"/>
      <c r="M30552" s="290"/>
    </row>
    <row r="30553" spans="11:13" x14ac:dyDescent="0.35">
      <c r="K30553" s="293"/>
      <c r="M30553" s="290"/>
    </row>
    <row r="30554" spans="11:13" x14ac:dyDescent="0.35">
      <c r="K30554" s="293"/>
      <c r="M30554" s="290"/>
    </row>
    <row r="30555" spans="11:13" x14ac:dyDescent="0.35">
      <c r="K30555" s="293"/>
      <c r="M30555" s="290"/>
    </row>
    <row r="30556" spans="11:13" x14ac:dyDescent="0.35">
      <c r="K30556" s="293"/>
      <c r="M30556" s="290"/>
    </row>
    <row r="30557" spans="11:13" x14ac:dyDescent="0.35">
      <c r="K30557" s="293"/>
      <c r="M30557" s="290"/>
    </row>
    <row r="30558" spans="11:13" x14ac:dyDescent="0.35">
      <c r="K30558" s="293"/>
      <c r="M30558" s="290"/>
    </row>
    <row r="30559" spans="11:13" x14ac:dyDescent="0.35">
      <c r="K30559" s="293"/>
      <c r="M30559" s="290"/>
    </row>
    <row r="30560" spans="11:13" x14ac:dyDescent="0.35">
      <c r="K30560" s="293"/>
      <c r="M30560" s="290"/>
    </row>
    <row r="30561" spans="11:13" x14ac:dyDescent="0.35">
      <c r="K30561" s="293"/>
      <c r="M30561" s="290"/>
    </row>
    <row r="30562" spans="11:13" x14ac:dyDescent="0.35">
      <c r="K30562" s="293"/>
      <c r="M30562" s="290"/>
    </row>
    <row r="30563" spans="11:13" x14ac:dyDescent="0.35">
      <c r="K30563" s="293"/>
      <c r="M30563" s="290"/>
    </row>
    <row r="30564" spans="11:13" x14ac:dyDescent="0.35">
      <c r="K30564" s="293"/>
      <c r="M30564" s="290"/>
    </row>
    <row r="30565" spans="11:13" x14ac:dyDescent="0.35">
      <c r="K30565" s="293"/>
      <c r="M30565" s="290"/>
    </row>
    <row r="30566" spans="11:13" x14ac:dyDescent="0.35">
      <c r="K30566" s="293"/>
      <c r="M30566" s="290"/>
    </row>
    <row r="30567" spans="11:13" x14ac:dyDescent="0.35">
      <c r="K30567" s="293"/>
      <c r="M30567" s="290"/>
    </row>
    <row r="30568" spans="11:13" x14ac:dyDescent="0.35">
      <c r="K30568" s="293"/>
      <c r="M30568" s="290"/>
    </row>
    <row r="30569" spans="11:13" x14ac:dyDescent="0.35">
      <c r="K30569" s="293"/>
      <c r="M30569" s="290"/>
    </row>
    <row r="30570" spans="11:13" x14ac:dyDescent="0.35">
      <c r="K30570" s="293"/>
      <c r="M30570" s="290"/>
    </row>
    <row r="30571" spans="11:13" x14ac:dyDescent="0.35">
      <c r="K30571" s="293"/>
      <c r="M30571" s="290"/>
    </row>
    <row r="30572" spans="11:13" x14ac:dyDescent="0.35">
      <c r="K30572" s="293"/>
      <c r="M30572" s="290"/>
    </row>
    <row r="30573" spans="11:13" x14ac:dyDescent="0.35">
      <c r="K30573" s="293"/>
      <c r="M30573" s="290"/>
    </row>
    <row r="30574" spans="11:13" x14ac:dyDescent="0.35">
      <c r="K30574" s="293"/>
      <c r="M30574" s="290"/>
    </row>
    <row r="30575" spans="11:13" x14ac:dyDescent="0.35">
      <c r="K30575" s="293"/>
      <c r="M30575" s="290"/>
    </row>
    <row r="30576" spans="11:13" x14ac:dyDescent="0.35">
      <c r="K30576" s="293"/>
      <c r="M30576" s="290"/>
    </row>
    <row r="30577" spans="11:13" x14ac:dyDescent="0.35">
      <c r="K30577" s="293"/>
      <c r="M30577" s="290"/>
    </row>
    <row r="30578" spans="11:13" x14ac:dyDescent="0.35">
      <c r="K30578" s="293"/>
      <c r="M30578" s="290"/>
    </row>
    <row r="30579" spans="11:13" x14ac:dyDescent="0.35">
      <c r="K30579" s="293"/>
      <c r="M30579" s="290"/>
    </row>
    <row r="30580" spans="11:13" x14ac:dyDescent="0.35">
      <c r="K30580" s="293"/>
      <c r="M30580" s="290"/>
    </row>
    <row r="30581" spans="11:13" x14ac:dyDescent="0.35">
      <c r="K30581" s="293"/>
      <c r="M30581" s="290"/>
    </row>
    <row r="30582" spans="11:13" x14ac:dyDescent="0.35">
      <c r="K30582" s="293"/>
      <c r="M30582" s="290"/>
    </row>
    <row r="30583" spans="11:13" x14ac:dyDescent="0.35">
      <c r="K30583" s="293"/>
      <c r="M30583" s="290"/>
    </row>
    <row r="30584" spans="11:13" x14ac:dyDescent="0.35">
      <c r="K30584" s="293"/>
      <c r="M30584" s="290"/>
    </row>
    <row r="30585" spans="11:13" x14ac:dyDescent="0.35">
      <c r="K30585" s="293"/>
      <c r="M30585" s="290"/>
    </row>
    <row r="30586" spans="11:13" x14ac:dyDescent="0.35">
      <c r="K30586" s="293"/>
      <c r="M30586" s="290"/>
    </row>
    <row r="30587" spans="11:13" x14ac:dyDescent="0.35">
      <c r="K30587" s="293"/>
      <c r="M30587" s="290"/>
    </row>
    <row r="30588" spans="11:13" x14ac:dyDescent="0.35">
      <c r="K30588" s="293"/>
      <c r="M30588" s="290"/>
    </row>
    <row r="30589" spans="11:13" x14ac:dyDescent="0.35">
      <c r="K30589" s="293"/>
      <c r="M30589" s="290"/>
    </row>
    <row r="30590" spans="11:13" x14ac:dyDescent="0.35">
      <c r="K30590" s="293"/>
      <c r="M30590" s="290"/>
    </row>
    <row r="30591" spans="11:13" x14ac:dyDescent="0.35">
      <c r="K30591" s="293"/>
      <c r="M30591" s="290"/>
    </row>
    <row r="30592" spans="11:13" x14ac:dyDescent="0.35">
      <c r="K30592" s="293"/>
      <c r="M30592" s="290"/>
    </row>
    <row r="30593" spans="11:13" x14ac:dyDescent="0.35">
      <c r="K30593" s="293"/>
      <c r="M30593" s="290"/>
    </row>
    <row r="30594" spans="11:13" x14ac:dyDescent="0.35">
      <c r="K30594" s="293"/>
      <c r="M30594" s="290"/>
    </row>
    <row r="30595" spans="11:13" x14ac:dyDescent="0.35">
      <c r="K30595" s="293"/>
      <c r="M30595" s="290"/>
    </row>
    <row r="30596" spans="11:13" x14ac:dyDescent="0.35">
      <c r="K30596" s="293"/>
      <c r="M30596" s="290"/>
    </row>
    <row r="30597" spans="11:13" x14ac:dyDescent="0.35">
      <c r="K30597" s="293"/>
      <c r="M30597" s="290"/>
    </row>
    <row r="30598" spans="11:13" x14ac:dyDescent="0.35">
      <c r="K30598" s="293"/>
      <c r="M30598" s="290"/>
    </row>
    <row r="30599" spans="11:13" x14ac:dyDescent="0.35">
      <c r="K30599" s="293"/>
      <c r="M30599" s="290"/>
    </row>
    <row r="30600" spans="11:13" x14ac:dyDescent="0.35">
      <c r="K30600" s="293"/>
      <c r="M30600" s="290"/>
    </row>
    <row r="30601" spans="11:13" x14ac:dyDescent="0.35">
      <c r="K30601" s="293"/>
      <c r="M30601" s="290"/>
    </row>
    <row r="30602" spans="11:13" x14ac:dyDescent="0.35">
      <c r="K30602" s="293"/>
      <c r="M30602" s="290"/>
    </row>
    <row r="30603" spans="11:13" x14ac:dyDescent="0.35">
      <c r="K30603" s="293"/>
      <c r="M30603" s="290"/>
    </row>
    <row r="30604" spans="11:13" x14ac:dyDescent="0.35">
      <c r="K30604" s="293"/>
      <c r="M30604" s="290"/>
    </row>
    <row r="30605" spans="11:13" x14ac:dyDescent="0.35">
      <c r="K30605" s="293"/>
      <c r="M30605" s="290"/>
    </row>
    <row r="30606" spans="11:13" x14ac:dyDescent="0.35">
      <c r="K30606" s="293"/>
      <c r="M30606" s="290"/>
    </row>
    <row r="30607" spans="11:13" x14ac:dyDescent="0.35">
      <c r="K30607" s="293"/>
      <c r="M30607" s="290"/>
    </row>
    <row r="30608" spans="11:13" x14ac:dyDescent="0.35">
      <c r="K30608" s="293"/>
      <c r="M30608" s="290"/>
    </row>
    <row r="30609" spans="11:13" x14ac:dyDescent="0.35">
      <c r="K30609" s="293"/>
      <c r="M30609" s="290"/>
    </row>
    <row r="30610" spans="11:13" x14ac:dyDescent="0.35">
      <c r="K30610" s="293"/>
      <c r="M30610" s="290"/>
    </row>
    <row r="30611" spans="11:13" x14ac:dyDescent="0.35">
      <c r="K30611" s="293"/>
      <c r="M30611" s="290"/>
    </row>
    <row r="30612" spans="11:13" x14ac:dyDescent="0.35">
      <c r="K30612" s="293"/>
      <c r="M30612" s="290"/>
    </row>
    <row r="30613" spans="11:13" x14ac:dyDescent="0.35">
      <c r="K30613" s="293"/>
      <c r="M30613" s="290"/>
    </row>
    <row r="30614" spans="11:13" x14ac:dyDescent="0.35">
      <c r="K30614" s="293"/>
      <c r="M30614" s="290"/>
    </row>
    <row r="30615" spans="11:13" x14ac:dyDescent="0.35">
      <c r="K30615" s="293"/>
      <c r="M30615" s="290"/>
    </row>
    <row r="30616" spans="11:13" x14ac:dyDescent="0.35">
      <c r="K30616" s="293"/>
      <c r="M30616" s="290"/>
    </row>
    <row r="30617" spans="11:13" x14ac:dyDescent="0.35">
      <c r="K30617" s="293"/>
      <c r="M30617" s="290"/>
    </row>
    <row r="30618" spans="11:13" x14ac:dyDescent="0.35">
      <c r="K30618" s="293"/>
      <c r="M30618" s="290"/>
    </row>
    <row r="30619" spans="11:13" x14ac:dyDescent="0.35">
      <c r="K30619" s="293"/>
      <c r="M30619" s="290"/>
    </row>
    <row r="30620" spans="11:13" x14ac:dyDescent="0.35">
      <c r="K30620" s="293"/>
      <c r="M30620" s="290"/>
    </row>
    <row r="30621" spans="11:13" x14ac:dyDescent="0.35">
      <c r="K30621" s="293"/>
      <c r="M30621" s="290"/>
    </row>
    <row r="30622" spans="11:13" x14ac:dyDescent="0.35">
      <c r="K30622" s="293"/>
      <c r="M30622" s="290"/>
    </row>
    <row r="30623" spans="11:13" x14ac:dyDescent="0.35">
      <c r="K30623" s="293"/>
      <c r="M30623" s="290"/>
    </row>
    <row r="30624" spans="11:13" x14ac:dyDescent="0.35">
      <c r="K30624" s="293"/>
      <c r="M30624" s="290"/>
    </row>
    <row r="30625" spans="11:13" x14ac:dyDescent="0.35">
      <c r="K30625" s="293"/>
      <c r="M30625" s="290"/>
    </row>
    <row r="30626" spans="11:13" x14ac:dyDescent="0.35">
      <c r="K30626" s="293"/>
      <c r="M30626" s="290"/>
    </row>
    <row r="30627" spans="11:13" x14ac:dyDescent="0.35">
      <c r="K30627" s="293"/>
      <c r="M30627" s="290"/>
    </row>
    <row r="30628" spans="11:13" x14ac:dyDescent="0.35">
      <c r="K30628" s="293"/>
      <c r="M30628" s="290"/>
    </row>
    <row r="30629" spans="11:13" x14ac:dyDescent="0.35">
      <c r="K30629" s="293"/>
      <c r="M30629" s="290"/>
    </row>
    <row r="30630" spans="11:13" x14ac:dyDescent="0.35">
      <c r="K30630" s="293"/>
      <c r="M30630" s="290"/>
    </row>
    <row r="30631" spans="11:13" x14ac:dyDescent="0.35">
      <c r="K30631" s="293"/>
      <c r="M30631" s="290"/>
    </row>
    <row r="30632" spans="11:13" x14ac:dyDescent="0.35">
      <c r="K30632" s="293"/>
      <c r="M30632" s="290"/>
    </row>
    <row r="30633" spans="11:13" x14ac:dyDescent="0.35">
      <c r="K30633" s="293"/>
      <c r="M30633" s="290"/>
    </row>
    <row r="30634" spans="11:13" x14ac:dyDescent="0.35">
      <c r="K30634" s="293"/>
      <c r="M30634" s="290"/>
    </row>
    <row r="30635" spans="11:13" x14ac:dyDescent="0.35">
      <c r="K30635" s="293"/>
      <c r="M30635" s="290"/>
    </row>
    <row r="30636" spans="11:13" x14ac:dyDescent="0.35">
      <c r="K30636" s="293"/>
      <c r="M30636" s="290"/>
    </row>
    <row r="30637" spans="11:13" x14ac:dyDescent="0.35">
      <c r="K30637" s="293"/>
      <c r="M30637" s="290"/>
    </row>
    <row r="30638" spans="11:13" x14ac:dyDescent="0.35">
      <c r="K30638" s="293"/>
      <c r="M30638" s="290"/>
    </row>
    <row r="30639" spans="11:13" x14ac:dyDescent="0.35">
      <c r="K30639" s="293"/>
      <c r="M30639" s="290"/>
    </row>
    <row r="30640" spans="11:13" x14ac:dyDescent="0.35">
      <c r="K30640" s="293"/>
      <c r="M30640" s="290"/>
    </row>
    <row r="30641" spans="11:13" x14ac:dyDescent="0.35">
      <c r="K30641" s="293"/>
      <c r="M30641" s="290"/>
    </row>
    <row r="30642" spans="11:13" x14ac:dyDescent="0.35">
      <c r="K30642" s="293"/>
      <c r="M30642" s="290"/>
    </row>
    <row r="30643" spans="11:13" x14ac:dyDescent="0.35">
      <c r="K30643" s="293"/>
      <c r="M30643" s="290"/>
    </row>
    <row r="30644" spans="11:13" x14ac:dyDescent="0.35">
      <c r="K30644" s="293"/>
      <c r="M30644" s="290"/>
    </row>
    <row r="30645" spans="11:13" x14ac:dyDescent="0.35">
      <c r="K30645" s="293"/>
      <c r="M30645" s="290"/>
    </row>
    <row r="30646" spans="11:13" x14ac:dyDescent="0.35">
      <c r="K30646" s="293"/>
      <c r="M30646" s="290"/>
    </row>
    <row r="30647" spans="11:13" x14ac:dyDescent="0.35">
      <c r="K30647" s="293"/>
      <c r="M30647" s="290"/>
    </row>
    <row r="30648" spans="11:13" x14ac:dyDescent="0.35">
      <c r="K30648" s="293"/>
      <c r="M30648" s="290"/>
    </row>
    <row r="30649" spans="11:13" x14ac:dyDescent="0.35">
      <c r="K30649" s="293"/>
      <c r="M30649" s="290"/>
    </row>
    <row r="30650" spans="11:13" x14ac:dyDescent="0.35">
      <c r="K30650" s="293"/>
      <c r="M30650" s="290"/>
    </row>
    <row r="30651" spans="11:13" x14ac:dyDescent="0.35">
      <c r="K30651" s="293"/>
      <c r="M30651" s="290"/>
    </row>
    <row r="30652" spans="11:13" x14ac:dyDescent="0.35">
      <c r="K30652" s="293"/>
      <c r="M30652" s="290"/>
    </row>
    <row r="30653" spans="11:13" x14ac:dyDescent="0.35">
      <c r="K30653" s="293"/>
      <c r="M30653" s="290"/>
    </row>
    <row r="30654" spans="11:13" x14ac:dyDescent="0.35">
      <c r="K30654" s="293"/>
      <c r="M30654" s="290"/>
    </row>
    <row r="30655" spans="11:13" x14ac:dyDescent="0.35">
      <c r="K30655" s="293"/>
      <c r="M30655" s="290"/>
    </row>
    <row r="30656" spans="11:13" x14ac:dyDescent="0.35">
      <c r="K30656" s="293"/>
      <c r="M30656" s="290"/>
    </row>
    <row r="30657" spans="11:13" x14ac:dyDescent="0.35">
      <c r="K30657" s="293"/>
      <c r="M30657" s="290"/>
    </row>
    <row r="30658" spans="11:13" x14ac:dyDescent="0.35">
      <c r="K30658" s="293"/>
      <c r="M30658" s="290"/>
    </row>
    <row r="30659" spans="11:13" x14ac:dyDescent="0.35">
      <c r="K30659" s="293"/>
      <c r="M30659" s="290"/>
    </row>
    <row r="30660" spans="11:13" x14ac:dyDescent="0.35">
      <c r="K30660" s="293"/>
      <c r="M30660" s="290"/>
    </row>
    <row r="30661" spans="11:13" x14ac:dyDescent="0.35">
      <c r="K30661" s="293"/>
      <c r="M30661" s="290"/>
    </row>
    <row r="30662" spans="11:13" x14ac:dyDescent="0.35">
      <c r="K30662" s="293"/>
      <c r="M30662" s="290"/>
    </row>
    <row r="30663" spans="11:13" x14ac:dyDescent="0.35">
      <c r="K30663" s="293"/>
      <c r="M30663" s="290"/>
    </row>
    <row r="30664" spans="11:13" x14ac:dyDescent="0.35">
      <c r="K30664" s="293"/>
      <c r="M30664" s="290"/>
    </row>
    <row r="30665" spans="11:13" x14ac:dyDescent="0.35">
      <c r="K30665" s="293"/>
      <c r="M30665" s="290"/>
    </row>
    <row r="30666" spans="11:13" x14ac:dyDescent="0.35">
      <c r="K30666" s="293"/>
      <c r="M30666" s="290"/>
    </row>
    <row r="30667" spans="11:13" x14ac:dyDescent="0.35">
      <c r="K30667" s="293"/>
      <c r="M30667" s="290"/>
    </row>
    <row r="30668" spans="11:13" x14ac:dyDescent="0.35">
      <c r="K30668" s="293"/>
      <c r="M30668" s="290"/>
    </row>
    <row r="30669" spans="11:13" x14ac:dyDescent="0.35">
      <c r="K30669" s="293"/>
      <c r="M30669" s="290"/>
    </row>
    <row r="30670" spans="11:13" x14ac:dyDescent="0.35">
      <c r="K30670" s="293"/>
      <c r="M30670" s="290"/>
    </row>
    <row r="30671" spans="11:13" x14ac:dyDescent="0.35">
      <c r="K30671" s="293"/>
      <c r="M30671" s="290"/>
    </row>
    <row r="30672" spans="11:13" x14ac:dyDescent="0.35">
      <c r="K30672" s="293"/>
      <c r="M30672" s="290"/>
    </row>
    <row r="30673" spans="11:13" x14ac:dyDescent="0.35">
      <c r="K30673" s="293"/>
      <c r="M30673" s="290"/>
    </row>
    <row r="30674" spans="11:13" x14ac:dyDescent="0.35">
      <c r="K30674" s="293"/>
      <c r="M30674" s="290"/>
    </row>
    <row r="30675" spans="11:13" x14ac:dyDescent="0.35">
      <c r="K30675" s="293"/>
      <c r="M30675" s="290"/>
    </row>
    <row r="30676" spans="11:13" x14ac:dyDescent="0.35">
      <c r="K30676" s="293"/>
      <c r="M30676" s="290"/>
    </row>
    <row r="30677" spans="11:13" x14ac:dyDescent="0.35">
      <c r="K30677" s="293"/>
      <c r="M30677" s="290"/>
    </row>
    <row r="30678" spans="11:13" x14ac:dyDescent="0.35">
      <c r="K30678" s="293"/>
      <c r="M30678" s="290"/>
    </row>
    <row r="30679" spans="11:13" x14ac:dyDescent="0.35">
      <c r="K30679" s="293"/>
      <c r="M30679" s="290"/>
    </row>
    <row r="30680" spans="11:13" x14ac:dyDescent="0.35">
      <c r="K30680" s="293"/>
      <c r="M30680" s="290"/>
    </row>
    <row r="30681" spans="11:13" x14ac:dyDescent="0.35">
      <c r="K30681" s="293"/>
      <c r="M30681" s="290"/>
    </row>
    <row r="30682" spans="11:13" x14ac:dyDescent="0.35">
      <c r="K30682" s="293"/>
      <c r="M30682" s="290"/>
    </row>
    <row r="30683" spans="11:13" x14ac:dyDescent="0.35">
      <c r="K30683" s="293"/>
      <c r="M30683" s="290"/>
    </row>
    <row r="30684" spans="11:13" x14ac:dyDescent="0.35">
      <c r="K30684" s="293"/>
      <c r="M30684" s="290"/>
    </row>
    <row r="30685" spans="11:13" x14ac:dyDescent="0.35">
      <c r="K30685" s="293"/>
      <c r="M30685" s="290"/>
    </row>
    <row r="30686" spans="11:13" x14ac:dyDescent="0.35">
      <c r="K30686" s="293"/>
      <c r="M30686" s="290"/>
    </row>
    <row r="30687" spans="11:13" x14ac:dyDescent="0.35">
      <c r="K30687" s="293"/>
      <c r="M30687" s="290"/>
    </row>
    <row r="30688" spans="11:13" x14ac:dyDescent="0.35">
      <c r="K30688" s="293"/>
      <c r="M30688" s="290"/>
    </row>
    <row r="30689" spans="11:13" x14ac:dyDescent="0.35">
      <c r="K30689" s="293"/>
      <c r="M30689" s="290"/>
    </row>
    <row r="30690" spans="11:13" x14ac:dyDescent="0.35">
      <c r="K30690" s="293"/>
      <c r="M30690" s="290"/>
    </row>
    <row r="30691" spans="11:13" x14ac:dyDescent="0.35">
      <c r="K30691" s="293"/>
      <c r="M30691" s="290"/>
    </row>
    <row r="30692" spans="11:13" x14ac:dyDescent="0.35">
      <c r="K30692" s="293"/>
      <c r="M30692" s="290"/>
    </row>
    <row r="30693" spans="11:13" x14ac:dyDescent="0.35">
      <c r="K30693" s="293"/>
      <c r="M30693" s="290"/>
    </row>
    <row r="30694" spans="11:13" x14ac:dyDescent="0.35">
      <c r="K30694" s="293"/>
      <c r="M30694" s="290"/>
    </row>
    <row r="30695" spans="11:13" x14ac:dyDescent="0.35">
      <c r="K30695" s="293"/>
      <c r="M30695" s="290"/>
    </row>
    <row r="30696" spans="11:13" x14ac:dyDescent="0.35">
      <c r="K30696" s="293"/>
      <c r="M30696" s="290"/>
    </row>
    <row r="30697" spans="11:13" x14ac:dyDescent="0.35">
      <c r="K30697" s="293"/>
      <c r="M30697" s="290"/>
    </row>
    <row r="30698" spans="11:13" x14ac:dyDescent="0.35">
      <c r="K30698" s="293"/>
      <c r="M30698" s="290"/>
    </row>
    <row r="30699" spans="11:13" x14ac:dyDescent="0.35">
      <c r="K30699" s="293"/>
      <c r="M30699" s="290"/>
    </row>
    <row r="30700" spans="11:13" x14ac:dyDescent="0.35">
      <c r="K30700" s="293"/>
      <c r="M30700" s="290"/>
    </row>
    <row r="30701" spans="11:13" x14ac:dyDescent="0.35">
      <c r="K30701" s="293"/>
      <c r="M30701" s="290"/>
    </row>
    <row r="30702" spans="11:13" x14ac:dyDescent="0.35">
      <c r="K30702" s="293"/>
      <c r="M30702" s="290"/>
    </row>
    <row r="30703" spans="11:13" x14ac:dyDescent="0.35">
      <c r="K30703" s="293"/>
      <c r="M30703" s="290"/>
    </row>
    <row r="30704" spans="11:13" x14ac:dyDescent="0.35">
      <c r="K30704" s="293"/>
      <c r="M30704" s="290"/>
    </row>
    <row r="30705" spans="11:13" x14ac:dyDescent="0.35">
      <c r="K30705" s="293"/>
      <c r="M30705" s="290"/>
    </row>
    <row r="30706" spans="11:13" x14ac:dyDescent="0.35">
      <c r="K30706" s="293"/>
      <c r="M30706" s="290"/>
    </row>
    <row r="30707" spans="11:13" x14ac:dyDescent="0.35">
      <c r="K30707" s="293"/>
      <c r="M30707" s="290"/>
    </row>
    <row r="30708" spans="11:13" x14ac:dyDescent="0.35">
      <c r="K30708" s="293"/>
      <c r="M30708" s="290"/>
    </row>
    <row r="30709" spans="11:13" x14ac:dyDescent="0.35">
      <c r="K30709" s="293"/>
      <c r="M30709" s="290"/>
    </row>
    <row r="30710" spans="11:13" x14ac:dyDescent="0.35">
      <c r="K30710" s="293"/>
      <c r="M30710" s="290"/>
    </row>
    <row r="30711" spans="11:13" x14ac:dyDescent="0.35">
      <c r="K30711" s="293"/>
      <c r="M30711" s="290"/>
    </row>
    <row r="30712" spans="11:13" x14ac:dyDescent="0.35">
      <c r="K30712" s="293"/>
      <c r="M30712" s="290"/>
    </row>
    <row r="30713" spans="11:13" x14ac:dyDescent="0.35">
      <c r="K30713" s="293"/>
      <c r="M30713" s="290"/>
    </row>
    <row r="30714" spans="11:13" x14ac:dyDescent="0.35">
      <c r="K30714" s="293"/>
      <c r="M30714" s="290"/>
    </row>
    <row r="30715" spans="11:13" x14ac:dyDescent="0.35">
      <c r="K30715" s="293"/>
      <c r="M30715" s="290"/>
    </row>
    <row r="30716" spans="11:13" x14ac:dyDescent="0.35">
      <c r="K30716" s="293"/>
      <c r="M30716" s="290"/>
    </row>
    <row r="30717" spans="11:13" x14ac:dyDescent="0.35">
      <c r="K30717" s="293"/>
      <c r="M30717" s="290"/>
    </row>
    <row r="30718" spans="11:13" x14ac:dyDescent="0.35">
      <c r="K30718" s="293"/>
      <c r="M30718" s="290"/>
    </row>
    <row r="30719" spans="11:13" x14ac:dyDescent="0.35">
      <c r="K30719" s="293"/>
      <c r="M30719" s="290"/>
    </row>
    <row r="30720" spans="11:13" x14ac:dyDescent="0.35">
      <c r="K30720" s="293"/>
      <c r="M30720" s="290"/>
    </row>
    <row r="30721" spans="11:13" x14ac:dyDescent="0.35">
      <c r="K30721" s="293"/>
      <c r="M30721" s="290"/>
    </row>
    <row r="30722" spans="11:13" x14ac:dyDescent="0.35">
      <c r="K30722" s="293"/>
      <c r="M30722" s="290"/>
    </row>
    <row r="30723" spans="11:13" x14ac:dyDescent="0.35">
      <c r="K30723" s="293"/>
      <c r="M30723" s="290"/>
    </row>
    <row r="30724" spans="11:13" x14ac:dyDescent="0.35">
      <c r="K30724" s="293"/>
      <c r="M30724" s="290"/>
    </row>
    <row r="30725" spans="11:13" x14ac:dyDescent="0.35">
      <c r="K30725" s="293"/>
      <c r="M30725" s="290"/>
    </row>
    <row r="30726" spans="11:13" x14ac:dyDescent="0.35">
      <c r="K30726" s="293"/>
      <c r="M30726" s="290"/>
    </row>
    <row r="30727" spans="11:13" x14ac:dyDescent="0.35">
      <c r="K30727" s="293"/>
      <c r="M30727" s="290"/>
    </row>
    <row r="30728" spans="11:13" x14ac:dyDescent="0.35">
      <c r="K30728" s="293"/>
      <c r="M30728" s="290"/>
    </row>
    <row r="30729" spans="11:13" x14ac:dyDescent="0.35">
      <c r="K30729" s="293"/>
      <c r="M30729" s="290"/>
    </row>
    <row r="30730" spans="11:13" x14ac:dyDescent="0.35">
      <c r="K30730" s="293"/>
      <c r="M30730" s="290"/>
    </row>
    <row r="30731" spans="11:13" x14ac:dyDescent="0.35">
      <c r="K30731" s="293"/>
      <c r="M30731" s="290"/>
    </row>
    <row r="30732" spans="11:13" x14ac:dyDescent="0.35">
      <c r="K30732" s="293"/>
      <c r="M30732" s="290"/>
    </row>
    <row r="30733" spans="11:13" x14ac:dyDescent="0.35">
      <c r="K30733" s="293"/>
      <c r="M30733" s="290"/>
    </row>
    <row r="30734" spans="11:13" x14ac:dyDescent="0.35">
      <c r="K30734" s="293"/>
      <c r="M30734" s="290"/>
    </row>
    <row r="30735" spans="11:13" x14ac:dyDescent="0.35">
      <c r="K30735" s="293"/>
      <c r="M30735" s="290"/>
    </row>
    <row r="30736" spans="11:13" x14ac:dyDescent="0.35">
      <c r="K30736" s="293"/>
      <c r="M30736" s="290"/>
    </row>
    <row r="30737" spans="11:13" x14ac:dyDescent="0.35">
      <c r="K30737" s="293"/>
      <c r="M30737" s="290"/>
    </row>
    <row r="30738" spans="11:13" x14ac:dyDescent="0.35">
      <c r="K30738" s="293"/>
      <c r="M30738" s="290"/>
    </row>
    <row r="30739" spans="11:13" x14ac:dyDescent="0.35">
      <c r="K30739" s="293"/>
      <c r="M30739" s="290"/>
    </row>
    <row r="30740" spans="11:13" x14ac:dyDescent="0.35">
      <c r="K30740" s="293"/>
      <c r="M30740" s="290"/>
    </row>
    <row r="30741" spans="11:13" x14ac:dyDescent="0.35">
      <c r="K30741" s="293"/>
      <c r="M30741" s="290"/>
    </row>
    <row r="30742" spans="11:13" x14ac:dyDescent="0.35">
      <c r="K30742" s="293"/>
      <c r="M30742" s="290"/>
    </row>
    <row r="30743" spans="11:13" x14ac:dyDescent="0.35">
      <c r="K30743" s="293"/>
      <c r="M30743" s="290"/>
    </row>
    <row r="30744" spans="11:13" x14ac:dyDescent="0.35">
      <c r="K30744" s="293"/>
      <c r="M30744" s="290"/>
    </row>
    <row r="30745" spans="11:13" x14ac:dyDescent="0.35">
      <c r="K30745" s="293"/>
      <c r="M30745" s="290"/>
    </row>
    <row r="30746" spans="11:13" x14ac:dyDescent="0.35">
      <c r="K30746" s="293"/>
      <c r="M30746" s="290"/>
    </row>
    <row r="30747" spans="11:13" x14ac:dyDescent="0.35">
      <c r="K30747" s="293"/>
      <c r="M30747" s="290"/>
    </row>
    <row r="30748" spans="11:13" x14ac:dyDescent="0.35">
      <c r="K30748" s="293"/>
      <c r="M30748" s="290"/>
    </row>
    <row r="30749" spans="11:13" x14ac:dyDescent="0.35">
      <c r="K30749" s="293"/>
      <c r="M30749" s="290"/>
    </row>
    <row r="30750" spans="11:13" x14ac:dyDescent="0.35">
      <c r="K30750" s="293"/>
      <c r="M30750" s="290"/>
    </row>
    <row r="30751" spans="11:13" x14ac:dyDescent="0.35">
      <c r="K30751" s="293"/>
      <c r="M30751" s="290"/>
    </row>
    <row r="30752" spans="11:13" x14ac:dyDescent="0.35">
      <c r="K30752" s="293"/>
      <c r="M30752" s="290"/>
    </row>
    <row r="30753" spans="11:13" x14ac:dyDescent="0.35">
      <c r="K30753" s="293"/>
      <c r="M30753" s="290"/>
    </row>
    <row r="30754" spans="11:13" x14ac:dyDescent="0.35">
      <c r="K30754" s="293"/>
      <c r="M30754" s="290"/>
    </row>
    <row r="30755" spans="11:13" x14ac:dyDescent="0.35">
      <c r="K30755" s="293"/>
      <c r="M30755" s="290"/>
    </row>
    <row r="30756" spans="11:13" x14ac:dyDescent="0.35">
      <c r="K30756" s="293"/>
      <c r="M30756" s="290"/>
    </row>
    <row r="30757" spans="11:13" x14ac:dyDescent="0.35">
      <c r="K30757" s="293"/>
      <c r="M30757" s="290"/>
    </row>
    <row r="30758" spans="11:13" x14ac:dyDescent="0.35">
      <c r="K30758" s="293"/>
      <c r="M30758" s="290"/>
    </row>
    <row r="30759" spans="11:13" x14ac:dyDescent="0.35">
      <c r="K30759" s="293"/>
      <c r="M30759" s="290"/>
    </row>
    <row r="30760" spans="11:13" x14ac:dyDescent="0.35">
      <c r="K30760" s="293"/>
      <c r="M30760" s="290"/>
    </row>
    <row r="30761" spans="11:13" x14ac:dyDescent="0.35">
      <c r="K30761" s="293"/>
      <c r="M30761" s="290"/>
    </row>
    <row r="30762" spans="11:13" x14ac:dyDescent="0.35">
      <c r="K30762" s="293"/>
      <c r="M30762" s="290"/>
    </row>
    <row r="30763" spans="11:13" x14ac:dyDescent="0.35">
      <c r="K30763" s="293"/>
      <c r="M30763" s="290"/>
    </row>
    <row r="30764" spans="11:13" x14ac:dyDescent="0.35">
      <c r="K30764" s="293"/>
      <c r="M30764" s="290"/>
    </row>
    <row r="30765" spans="11:13" x14ac:dyDescent="0.35">
      <c r="K30765" s="293"/>
      <c r="M30765" s="290"/>
    </row>
    <row r="30766" spans="11:13" x14ac:dyDescent="0.35">
      <c r="K30766" s="293"/>
      <c r="M30766" s="290"/>
    </row>
    <row r="30767" spans="11:13" x14ac:dyDescent="0.35">
      <c r="K30767" s="293"/>
      <c r="M30767" s="290"/>
    </row>
    <row r="30768" spans="11:13" x14ac:dyDescent="0.35">
      <c r="K30768" s="293"/>
      <c r="M30768" s="290"/>
    </row>
    <row r="30769" spans="11:13" x14ac:dyDescent="0.35">
      <c r="K30769" s="293"/>
      <c r="M30769" s="290"/>
    </row>
    <row r="30770" spans="11:13" x14ac:dyDescent="0.35">
      <c r="K30770" s="293"/>
      <c r="M30770" s="290"/>
    </row>
    <row r="30771" spans="11:13" x14ac:dyDescent="0.35">
      <c r="K30771" s="293"/>
      <c r="M30771" s="290"/>
    </row>
    <row r="30772" spans="11:13" x14ac:dyDescent="0.35">
      <c r="K30772" s="293"/>
      <c r="M30772" s="290"/>
    </row>
    <row r="30773" spans="11:13" x14ac:dyDescent="0.35">
      <c r="K30773" s="293"/>
      <c r="M30773" s="290"/>
    </row>
    <row r="30774" spans="11:13" x14ac:dyDescent="0.35">
      <c r="K30774" s="293"/>
      <c r="M30774" s="290"/>
    </row>
    <row r="30775" spans="11:13" x14ac:dyDescent="0.35">
      <c r="K30775" s="293"/>
      <c r="M30775" s="290"/>
    </row>
    <row r="30776" spans="11:13" x14ac:dyDescent="0.35">
      <c r="K30776" s="293"/>
      <c r="M30776" s="290"/>
    </row>
    <row r="30777" spans="11:13" x14ac:dyDescent="0.35">
      <c r="K30777" s="293"/>
      <c r="M30777" s="290"/>
    </row>
    <row r="30778" spans="11:13" x14ac:dyDescent="0.35">
      <c r="K30778" s="293"/>
      <c r="M30778" s="290"/>
    </row>
    <row r="30779" spans="11:13" x14ac:dyDescent="0.35">
      <c r="K30779" s="293"/>
      <c r="M30779" s="290"/>
    </row>
    <row r="30780" spans="11:13" x14ac:dyDescent="0.35">
      <c r="K30780" s="293"/>
      <c r="M30780" s="290"/>
    </row>
    <row r="30781" spans="11:13" x14ac:dyDescent="0.35">
      <c r="K30781" s="293"/>
      <c r="M30781" s="290"/>
    </row>
    <row r="30782" spans="11:13" x14ac:dyDescent="0.35">
      <c r="K30782" s="293"/>
      <c r="M30782" s="290"/>
    </row>
    <row r="30783" spans="11:13" x14ac:dyDescent="0.35">
      <c r="K30783" s="293"/>
      <c r="M30783" s="290"/>
    </row>
    <row r="30784" spans="11:13" x14ac:dyDescent="0.35">
      <c r="K30784" s="293"/>
      <c r="M30784" s="290"/>
    </row>
    <row r="30785" spans="11:13" x14ac:dyDescent="0.35">
      <c r="K30785" s="293"/>
      <c r="M30785" s="290"/>
    </row>
    <row r="30786" spans="11:13" x14ac:dyDescent="0.35">
      <c r="K30786" s="293"/>
      <c r="M30786" s="290"/>
    </row>
    <row r="30787" spans="11:13" x14ac:dyDescent="0.35">
      <c r="K30787" s="293"/>
      <c r="M30787" s="290"/>
    </row>
    <row r="30788" spans="11:13" x14ac:dyDescent="0.35">
      <c r="K30788" s="293"/>
      <c r="M30788" s="290"/>
    </row>
    <row r="30789" spans="11:13" x14ac:dyDescent="0.35">
      <c r="K30789" s="293"/>
      <c r="M30789" s="290"/>
    </row>
    <row r="30790" spans="11:13" x14ac:dyDescent="0.35">
      <c r="K30790" s="293"/>
      <c r="M30790" s="290"/>
    </row>
    <row r="30791" spans="11:13" x14ac:dyDescent="0.35">
      <c r="K30791" s="293"/>
      <c r="M30791" s="290"/>
    </row>
    <row r="30792" spans="11:13" x14ac:dyDescent="0.35">
      <c r="K30792" s="293"/>
      <c r="M30792" s="290"/>
    </row>
    <row r="30793" spans="11:13" x14ac:dyDescent="0.35">
      <c r="K30793" s="293"/>
      <c r="M30793" s="290"/>
    </row>
    <row r="30794" spans="11:13" x14ac:dyDescent="0.35">
      <c r="K30794" s="293"/>
      <c r="M30794" s="290"/>
    </row>
    <row r="30795" spans="11:13" x14ac:dyDescent="0.35">
      <c r="K30795" s="293"/>
      <c r="M30795" s="290"/>
    </row>
    <row r="30796" spans="11:13" x14ac:dyDescent="0.35">
      <c r="K30796" s="293"/>
      <c r="M30796" s="290"/>
    </row>
    <row r="30797" spans="11:13" x14ac:dyDescent="0.35">
      <c r="K30797" s="293"/>
      <c r="M30797" s="290"/>
    </row>
    <row r="30798" spans="11:13" x14ac:dyDescent="0.35">
      <c r="K30798" s="293"/>
      <c r="M30798" s="290"/>
    </row>
    <row r="30799" spans="11:13" x14ac:dyDescent="0.35">
      <c r="K30799" s="293"/>
      <c r="M30799" s="290"/>
    </row>
    <row r="30800" spans="11:13" x14ac:dyDescent="0.35">
      <c r="K30800" s="293"/>
      <c r="M30800" s="290"/>
    </row>
    <row r="30801" spans="11:13" x14ac:dyDescent="0.35">
      <c r="K30801" s="293"/>
      <c r="M30801" s="290"/>
    </row>
    <row r="30802" spans="11:13" x14ac:dyDescent="0.35">
      <c r="K30802" s="293"/>
      <c r="M30802" s="290"/>
    </row>
    <row r="30803" spans="11:13" x14ac:dyDescent="0.35">
      <c r="K30803" s="293"/>
      <c r="M30803" s="290"/>
    </row>
    <row r="30804" spans="11:13" x14ac:dyDescent="0.35">
      <c r="K30804" s="293"/>
      <c r="M30804" s="290"/>
    </row>
    <row r="30805" spans="11:13" x14ac:dyDescent="0.35">
      <c r="K30805" s="293"/>
      <c r="M30805" s="290"/>
    </row>
    <row r="30806" spans="11:13" x14ac:dyDescent="0.35">
      <c r="K30806" s="293"/>
      <c r="M30806" s="290"/>
    </row>
    <row r="30807" spans="11:13" x14ac:dyDescent="0.35">
      <c r="K30807" s="293"/>
      <c r="M30807" s="290"/>
    </row>
    <row r="30808" spans="11:13" x14ac:dyDescent="0.35">
      <c r="K30808" s="293"/>
      <c r="M30808" s="290"/>
    </row>
    <row r="30809" spans="11:13" x14ac:dyDescent="0.35">
      <c r="K30809" s="293"/>
      <c r="M30809" s="290"/>
    </row>
    <row r="30810" spans="11:13" x14ac:dyDescent="0.35">
      <c r="K30810" s="293"/>
      <c r="M30810" s="290"/>
    </row>
    <row r="30811" spans="11:13" x14ac:dyDescent="0.35">
      <c r="K30811" s="293"/>
      <c r="M30811" s="290"/>
    </row>
    <row r="30812" spans="11:13" x14ac:dyDescent="0.35">
      <c r="K30812" s="293"/>
      <c r="M30812" s="290"/>
    </row>
    <row r="30813" spans="11:13" x14ac:dyDescent="0.35">
      <c r="K30813" s="293"/>
      <c r="M30813" s="290"/>
    </row>
    <row r="30814" spans="11:13" x14ac:dyDescent="0.35">
      <c r="K30814" s="293"/>
      <c r="M30814" s="290"/>
    </row>
    <row r="30815" spans="11:13" x14ac:dyDescent="0.35">
      <c r="K30815" s="293"/>
      <c r="M30815" s="290"/>
    </row>
    <row r="30816" spans="11:13" x14ac:dyDescent="0.35">
      <c r="K30816" s="293"/>
      <c r="M30816" s="290"/>
    </row>
    <row r="30817" spans="11:13" x14ac:dyDescent="0.35">
      <c r="K30817" s="293"/>
      <c r="M30817" s="290"/>
    </row>
    <row r="30818" spans="11:13" x14ac:dyDescent="0.35">
      <c r="K30818" s="293"/>
      <c r="M30818" s="290"/>
    </row>
    <row r="30819" spans="11:13" x14ac:dyDescent="0.35">
      <c r="K30819" s="293"/>
      <c r="M30819" s="290"/>
    </row>
    <row r="30820" spans="11:13" x14ac:dyDescent="0.35">
      <c r="K30820" s="293"/>
      <c r="M30820" s="290"/>
    </row>
    <row r="30821" spans="11:13" x14ac:dyDescent="0.35">
      <c r="K30821" s="293"/>
      <c r="M30821" s="290"/>
    </row>
    <row r="30822" spans="11:13" x14ac:dyDescent="0.35">
      <c r="K30822" s="293"/>
      <c r="M30822" s="290"/>
    </row>
    <row r="30823" spans="11:13" x14ac:dyDescent="0.35">
      <c r="K30823" s="293"/>
      <c r="M30823" s="290"/>
    </row>
    <row r="30824" spans="11:13" x14ac:dyDescent="0.35">
      <c r="K30824" s="293"/>
      <c r="M30824" s="290"/>
    </row>
    <row r="30825" spans="11:13" x14ac:dyDescent="0.35">
      <c r="K30825" s="293"/>
      <c r="M30825" s="290"/>
    </row>
    <row r="30826" spans="11:13" x14ac:dyDescent="0.35">
      <c r="K30826" s="293"/>
      <c r="M30826" s="290"/>
    </row>
    <row r="30827" spans="11:13" x14ac:dyDescent="0.35">
      <c r="K30827" s="293"/>
      <c r="M30827" s="290"/>
    </row>
    <row r="30828" spans="11:13" x14ac:dyDescent="0.35">
      <c r="K30828" s="293"/>
      <c r="M30828" s="290"/>
    </row>
    <row r="30829" spans="11:13" x14ac:dyDescent="0.35">
      <c r="K30829" s="293"/>
      <c r="M30829" s="290"/>
    </row>
    <row r="30830" spans="11:13" x14ac:dyDescent="0.35">
      <c r="K30830" s="293"/>
      <c r="M30830" s="290"/>
    </row>
    <row r="30831" spans="11:13" x14ac:dyDescent="0.35">
      <c r="K30831" s="293"/>
      <c r="M30831" s="290"/>
    </row>
    <row r="30832" spans="11:13" x14ac:dyDescent="0.35">
      <c r="K30832" s="293"/>
      <c r="M30832" s="290"/>
    </row>
    <row r="30833" spans="11:13" x14ac:dyDescent="0.35">
      <c r="K30833" s="293"/>
      <c r="M30833" s="290"/>
    </row>
    <row r="30834" spans="11:13" x14ac:dyDescent="0.35">
      <c r="K30834" s="293"/>
      <c r="M30834" s="290"/>
    </row>
    <row r="30835" spans="11:13" x14ac:dyDescent="0.35">
      <c r="K30835" s="293"/>
      <c r="M30835" s="290"/>
    </row>
    <row r="30836" spans="11:13" x14ac:dyDescent="0.35">
      <c r="K30836" s="293"/>
      <c r="M30836" s="290"/>
    </row>
    <row r="30837" spans="11:13" x14ac:dyDescent="0.35">
      <c r="K30837" s="293"/>
      <c r="M30837" s="290"/>
    </row>
    <row r="30838" spans="11:13" x14ac:dyDescent="0.35">
      <c r="K30838" s="293"/>
      <c r="M30838" s="290"/>
    </row>
    <row r="30839" spans="11:13" x14ac:dyDescent="0.35">
      <c r="K30839" s="293"/>
      <c r="M30839" s="290"/>
    </row>
    <row r="30840" spans="11:13" x14ac:dyDescent="0.35">
      <c r="K30840" s="293"/>
      <c r="M30840" s="290"/>
    </row>
    <row r="30841" spans="11:13" x14ac:dyDescent="0.35">
      <c r="K30841" s="293"/>
      <c r="M30841" s="290"/>
    </row>
    <row r="30842" spans="11:13" x14ac:dyDescent="0.35">
      <c r="K30842" s="293"/>
      <c r="M30842" s="290"/>
    </row>
    <row r="30843" spans="11:13" x14ac:dyDescent="0.35">
      <c r="K30843" s="293"/>
      <c r="M30843" s="290"/>
    </row>
    <row r="30844" spans="11:13" x14ac:dyDescent="0.35">
      <c r="K30844" s="293"/>
      <c r="M30844" s="290"/>
    </row>
    <row r="30845" spans="11:13" x14ac:dyDescent="0.35">
      <c r="K30845" s="293"/>
      <c r="M30845" s="290"/>
    </row>
    <row r="30846" spans="11:13" x14ac:dyDescent="0.35">
      <c r="K30846" s="293"/>
      <c r="M30846" s="290"/>
    </row>
    <row r="30847" spans="11:13" x14ac:dyDescent="0.35">
      <c r="K30847" s="293"/>
      <c r="M30847" s="290"/>
    </row>
    <row r="30848" spans="11:13" x14ac:dyDescent="0.35">
      <c r="K30848" s="293"/>
      <c r="M30848" s="290"/>
    </row>
    <row r="30849" spans="11:13" x14ac:dyDescent="0.35">
      <c r="K30849" s="293"/>
      <c r="M30849" s="290"/>
    </row>
    <row r="30850" spans="11:13" x14ac:dyDescent="0.35">
      <c r="K30850" s="293"/>
      <c r="M30850" s="290"/>
    </row>
    <row r="30851" spans="11:13" x14ac:dyDescent="0.35">
      <c r="K30851" s="293"/>
      <c r="M30851" s="290"/>
    </row>
    <row r="30852" spans="11:13" x14ac:dyDescent="0.35">
      <c r="K30852" s="293"/>
      <c r="M30852" s="290"/>
    </row>
    <row r="30853" spans="11:13" x14ac:dyDescent="0.35">
      <c r="K30853" s="293"/>
      <c r="M30853" s="290"/>
    </row>
    <row r="30854" spans="11:13" x14ac:dyDescent="0.35">
      <c r="K30854" s="293"/>
      <c r="M30854" s="290"/>
    </row>
    <row r="30855" spans="11:13" x14ac:dyDescent="0.35">
      <c r="K30855" s="293"/>
      <c r="M30855" s="290"/>
    </row>
    <row r="30856" spans="11:13" x14ac:dyDescent="0.35">
      <c r="K30856" s="293"/>
      <c r="M30856" s="290"/>
    </row>
    <row r="30857" spans="11:13" x14ac:dyDescent="0.35">
      <c r="K30857" s="293"/>
      <c r="M30857" s="290"/>
    </row>
    <row r="30858" spans="11:13" x14ac:dyDescent="0.35">
      <c r="K30858" s="293"/>
      <c r="M30858" s="290"/>
    </row>
    <row r="30859" spans="11:13" x14ac:dyDescent="0.35">
      <c r="K30859" s="293"/>
      <c r="M30859" s="290"/>
    </row>
    <row r="30860" spans="11:13" x14ac:dyDescent="0.35">
      <c r="K30860" s="293"/>
      <c r="M30860" s="290"/>
    </row>
    <row r="30861" spans="11:13" x14ac:dyDescent="0.35">
      <c r="K30861" s="293"/>
      <c r="M30861" s="290"/>
    </row>
    <row r="30862" spans="11:13" x14ac:dyDescent="0.35">
      <c r="K30862" s="293"/>
      <c r="M30862" s="290"/>
    </row>
    <row r="30863" spans="11:13" x14ac:dyDescent="0.35">
      <c r="K30863" s="293"/>
      <c r="M30863" s="290"/>
    </row>
    <row r="30864" spans="11:13" x14ac:dyDescent="0.35">
      <c r="K30864" s="293"/>
      <c r="M30864" s="290"/>
    </row>
    <row r="30865" spans="11:13" x14ac:dyDescent="0.35">
      <c r="K30865" s="293"/>
      <c r="M30865" s="290"/>
    </row>
    <row r="30866" spans="11:13" x14ac:dyDescent="0.35">
      <c r="K30866" s="293"/>
      <c r="M30866" s="290"/>
    </row>
    <row r="30867" spans="11:13" x14ac:dyDescent="0.35">
      <c r="K30867" s="293"/>
      <c r="M30867" s="290"/>
    </row>
    <row r="30868" spans="11:13" x14ac:dyDescent="0.35">
      <c r="K30868" s="293"/>
      <c r="M30868" s="290"/>
    </row>
    <row r="30869" spans="11:13" x14ac:dyDescent="0.35">
      <c r="K30869" s="293"/>
      <c r="M30869" s="290"/>
    </row>
    <row r="30870" spans="11:13" x14ac:dyDescent="0.35">
      <c r="K30870" s="293"/>
      <c r="M30870" s="290"/>
    </row>
    <row r="30871" spans="11:13" x14ac:dyDescent="0.35">
      <c r="K30871" s="293"/>
      <c r="M30871" s="290"/>
    </row>
    <row r="30872" spans="11:13" x14ac:dyDescent="0.35">
      <c r="K30872" s="293"/>
      <c r="M30872" s="290"/>
    </row>
    <row r="30873" spans="11:13" x14ac:dyDescent="0.35">
      <c r="K30873" s="293"/>
      <c r="M30873" s="290"/>
    </row>
    <row r="30874" spans="11:13" x14ac:dyDescent="0.35">
      <c r="K30874" s="293"/>
      <c r="M30874" s="290"/>
    </row>
    <row r="30875" spans="11:13" x14ac:dyDescent="0.35">
      <c r="K30875" s="293"/>
      <c r="M30875" s="290"/>
    </row>
    <row r="30876" spans="11:13" x14ac:dyDescent="0.35">
      <c r="K30876" s="293"/>
      <c r="M30876" s="290"/>
    </row>
    <row r="30877" spans="11:13" x14ac:dyDescent="0.35">
      <c r="K30877" s="293"/>
      <c r="M30877" s="290"/>
    </row>
    <row r="30878" spans="11:13" x14ac:dyDescent="0.35">
      <c r="K30878" s="293"/>
      <c r="M30878" s="290"/>
    </row>
    <row r="30879" spans="11:13" x14ac:dyDescent="0.35">
      <c r="K30879" s="293"/>
      <c r="M30879" s="290"/>
    </row>
    <row r="30880" spans="11:13" x14ac:dyDescent="0.35">
      <c r="K30880" s="293"/>
      <c r="M30880" s="290"/>
    </row>
    <row r="30881" spans="11:13" x14ac:dyDescent="0.35">
      <c r="K30881" s="293"/>
      <c r="M30881" s="290"/>
    </row>
    <row r="30882" spans="11:13" x14ac:dyDescent="0.35">
      <c r="K30882" s="293"/>
      <c r="M30882" s="290"/>
    </row>
    <row r="30883" spans="11:13" x14ac:dyDescent="0.35">
      <c r="K30883" s="293"/>
      <c r="M30883" s="290"/>
    </row>
    <row r="30884" spans="11:13" x14ac:dyDescent="0.35">
      <c r="K30884" s="293"/>
      <c r="M30884" s="290"/>
    </row>
    <row r="30885" spans="11:13" x14ac:dyDescent="0.35">
      <c r="K30885" s="293"/>
      <c r="M30885" s="290"/>
    </row>
    <row r="30886" spans="11:13" x14ac:dyDescent="0.35">
      <c r="K30886" s="293"/>
      <c r="M30886" s="290"/>
    </row>
    <row r="30887" spans="11:13" x14ac:dyDescent="0.35">
      <c r="K30887" s="293"/>
      <c r="M30887" s="290"/>
    </row>
    <row r="30888" spans="11:13" x14ac:dyDescent="0.35">
      <c r="K30888" s="293"/>
      <c r="M30888" s="290"/>
    </row>
    <row r="30889" spans="11:13" x14ac:dyDescent="0.35">
      <c r="K30889" s="293"/>
      <c r="M30889" s="290"/>
    </row>
    <row r="30890" spans="11:13" x14ac:dyDescent="0.35">
      <c r="K30890" s="293"/>
      <c r="M30890" s="290"/>
    </row>
    <row r="30891" spans="11:13" x14ac:dyDescent="0.35">
      <c r="K30891" s="293"/>
      <c r="M30891" s="290"/>
    </row>
    <row r="30892" spans="11:13" x14ac:dyDescent="0.35">
      <c r="K30892" s="293"/>
      <c r="M30892" s="290"/>
    </row>
    <row r="30893" spans="11:13" x14ac:dyDescent="0.35">
      <c r="K30893" s="293"/>
      <c r="M30893" s="290"/>
    </row>
    <row r="30894" spans="11:13" x14ac:dyDescent="0.35">
      <c r="K30894" s="293"/>
      <c r="M30894" s="290"/>
    </row>
    <row r="30895" spans="11:13" x14ac:dyDescent="0.35">
      <c r="K30895" s="293"/>
      <c r="M30895" s="290"/>
    </row>
    <row r="30896" spans="11:13" x14ac:dyDescent="0.35">
      <c r="K30896" s="293"/>
      <c r="M30896" s="290"/>
    </row>
    <row r="30897" spans="11:13" x14ac:dyDescent="0.35">
      <c r="K30897" s="293"/>
      <c r="M30897" s="290"/>
    </row>
    <row r="30898" spans="11:13" x14ac:dyDescent="0.35">
      <c r="K30898" s="293"/>
      <c r="M30898" s="290"/>
    </row>
    <row r="30899" spans="11:13" x14ac:dyDescent="0.35">
      <c r="K30899" s="293"/>
      <c r="M30899" s="290"/>
    </row>
    <row r="30900" spans="11:13" x14ac:dyDescent="0.35">
      <c r="K30900" s="293"/>
      <c r="M30900" s="290"/>
    </row>
    <row r="30901" spans="11:13" x14ac:dyDescent="0.35">
      <c r="K30901" s="293"/>
      <c r="M30901" s="290"/>
    </row>
    <row r="30902" spans="11:13" x14ac:dyDescent="0.35">
      <c r="K30902" s="293"/>
      <c r="M30902" s="290"/>
    </row>
    <row r="30903" spans="11:13" x14ac:dyDescent="0.35">
      <c r="K30903" s="293"/>
      <c r="M30903" s="290"/>
    </row>
    <row r="30904" spans="11:13" x14ac:dyDescent="0.35">
      <c r="K30904" s="293"/>
      <c r="M30904" s="290"/>
    </row>
    <row r="30905" spans="11:13" x14ac:dyDescent="0.35">
      <c r="K30905" s="293"/>
      <c r="M30905" s="290"/>
    </row>
    <row r="30906" spans="11:13" x14ac:dyDescent="0.35">
      <c r="K30906" s="293"/>
      <c r="M30906" s="290"/>
    </row>
    <row r="30907" spans="11:13" x14ac:dyDescent="0.35">
      <c r="K30907" s="293"/>
      <c r="M30907" s="290"/>
    </row>
    <row r="30908" spans="11:13" x14ac:dyDescent="0.35">
      <c r="K30908" s="293"/>
      <c r="M30908" s="290"/>
    </row>
    <row r="30909" spans="11:13" x14ac:dyDescent="0.35">
      <c r="K30909" s="293"/>
      <c r="M30909" s="290"/>
    </row>
    <row r="30910" spans="11:13" x14ac:dyDescent="0.35">
      <c r="K30910" s="293"/>
      <c r="M30910" s="290"/>
    </row>
    <row r="30911" spans="11:13" x14ac:dyDescent="0.35">
      <c r="K30911" s="293"/>
      <c r="M30911" s="290"/>
    </row>
    <row r="30912" spans="11:13" x14ac:dyDescent="0.35">
      <c r="K30912" s="293"/>
      <c r="M30912" s="290"/>
    </row>
    <row r="30913" spans="11:13" x14ac:dyDescent="0.35">
      <c r="K30913" s="293"/>
      <c r="M30913" s="290"/>
    </row>
    <row r="30914" spans="11:13" x14ac:dyDescent="0.35">
      <c r="K30914" s="293"/>
      <c r="M30914" s="290"/>
    </row>
    <row r="30915" spans="11:13" x14ac:dyDescent="0.35">
      <c r="K30915" s="293"/>
      <c r="M30915" s="290"/>
    </row>
    <row r="30916" spans="11:13" x14ac:dyDescent="0.35">
      <c r="K30916" s="293"/>
      <c r="M30916" s="290"/>
    </row>
    <row r="30917" spans="11:13" x14ac:dyDescent="0.35">
      <c r="K30917" s="293"/>
      <c r="M30917" s="290"/>
    </row>
    <row r="30918" spans="11:13" x14ac:dyDescent="0.35">
      <c r="K30918" s="293"/>
      <c r="M30918" s="290"/>
    </row>
    <row r="30919" spans="11:13" x14ac:dyDescent="0.35">
      <c r="K30919" s="293"/>
      <c r="M30919" s="290"/>
    </row>
    <row r="30920" spans="11:13" x14ac:dyDescent="0.35">
      <c r="K30920" s="293"/>
      <c r="M30920" s="290"/>
    </row>
    <row r="30921" spans="11:13" x14ac:dyDescent="0.35">
      <c r="K30921" s="293"/>
      <c r="M30921" s="290"/>
    </row>
    <row r="30922" spans="11:13" x14ac:dyDescent="0.35">
      <c r="K30922" s="293"/>
      <c r="M30922" s="290"/>
    </row>
    <row r="30923" spans="11:13" x14ac:dyDescent="0.35">
      <c r="K30923" s="293"/>
      <c r="M30923" s="290"/>
    </row>
    <row r="30924" spans="11:13" x14ac:dyDescent="0.35">
      <c r="K30924" s="293"/>
      <c r="M30924" s="290"/>
    </row>
    <row r="30925" spans="11:13" x14ac:dyDescent="0.35">
      <c r="K30925" s="293"/>
      <c r="M30925" s="290"/>
    </row>
    <row r="30926" spans="11:13" x14ac:dyDescent="0.35">
      <c r="K30926" s="293"/>
      <c r="M30926" s="290"/>
    </row>
    <row r="30927" spans="11:13" x14ac:dyDescent="0.35">
      <c r="K30927" s="293"/>
      <c r="M30927" s="290"/>
    </row>
    <row r="30928" spans="11:13" x14ac:dyDescent="0.35">
      <c r="K30928" s="293"/>
      <c r="M30928" s="290"/>
    </row>
    <row r="30929" spans="11:13" x14ac:dyDescent="0.35">
      <c r="K30929" s="293"/>
      <c r="M30929" s="290"/>
    </row>
    <row r="30930" spans="11:13" x14ac:dyDescent="0.35">
      <c r="K30930" s="293"/>
      <c r="M30930" s="290"/>
    </row>
    <row r="30931" spans="11:13" x14ac:dyDescent="0.35">
      <c r="K30931" s="293"/>
      <c r="M30931" s="290"/>
    </row>
    <row r="30932" spans="11:13" x14ac:dyDescent="0.35">
      <c r="K30932" s="293"/>
      <c r="M30932" s="290"/>
    </row>
    <row r="30933" spans="11:13" x14ac:dyDescent="0.35">
      <c r="K30933" s="293"/>
      <c r="M30933" s="290"/>
    </row>
    <row r="30934" spans="11:13" x14ac:dyDescent="0.35">
      <c r="K30934" s="293"/>
      <c r="M30934" s="290"/>
    </row>
    <row r="30935" spans="11:13" x14ac:dyDescent="0.35">
      <c r="K30935" s="293"/>
      <c r="M30935" s="290"/>
    </row>
    <row r="30936" spans="11:13" x14ac:dyDescent="0.35">
      <c r="K30936" s="293"/>
      <c r="M30936" s="290"/>
    </row>
    <row r="30937" spans="11:13" x14ac:dyDescent="0.35">
      <c r="K30937" s="293"/>
      <c r="M30937" s="290"/>
    </row>
    <row r="30938" spans="11:13" x14ac:dyDescent="0.35">
      <c r="K30938" s="293"/>
      <c r="M30938" s="290"/>
    </row>
    <row r="30939" spans="11:13" x14ac:dyDescent="0.35">
      <c r="K30939" s="293"/>
      <c r="M30939" s="290"/>
    </row>
    <row r="30940" spans="11:13" x14ac:dyDescent="0.35">
      <c r="K30940" s="293"/>
      <c r="M30940" s="290"/>
    </row>
    <row r="30941" spans="11:13" x14ac:dyDescent="0.35">
      <c r="K30941" s="293"/>
      <c r="M30941" s="290"/>
    </row>
    <row r="30942" spans="11:13" x14ac:dyDescent="0.35">
      <c r="K30942" s="293"/>
      <c r="M30942" s="290"/>
    </row>
    <row r="30943" spans="11:13" x14ac:dyDescent="0.35">
      <c r="K30943" s="293"/>
      <c r="M30943" s="290"/>
    </row>
    <row r="30944" spans="11:13" x14ac:dyDescent="0.35">
      <c r="K30944" s="293"/>
      <c r="M30944" s="290"/>
    </row>
    <row r="30945" spans="11:13" x14ac:dyDescent="0.35">
      <c r="K30945" s="293"/>
      <c r="M30945" s="290"/>
    </row>
    <row r="30946" spans="11:13" x14ac:dyDescent="0.35">
      <c r="K30946" s="293"/>
      <c r="M30946" s="290"/>
    </row>
    <row r="30947" spans="11:13" x14ac:dyDescent="0.35">
      <c r="K30947" s="293"/>
      <c r="M30947" s="290"/>
    </row>
    <row r="30948" spans="11:13" x14ac:dyDescent="0.35">
      <c r="K30948" s="293"/>
      <c r="M30948" s="290"/>
    </row>
    <row r="30949" spans="11:13" x14ac:dyDescent="0.35">
      <c r="K30949" s="293"/>
      <c r="M30949" s="290"/>
    </row>
    <row r="30950" spans="11:13" x14ac:dyDescent="0.35">
      <c r="K30950" s="293"/>
      <c r="M30950" s="290"/>
    </row>
    <row r="30951" spans="11:13" x14ac:dyDescent="0.35">
      <c r="K30951" s="293"/>
      <c r="M30951" s="290"/>
    </row>
    <row r="30952" spans="11:13" x14ac:dyDescent="0.35">
      <c r="K30952" s="293"/>
      <c r="M30952" s="290"/>
    </row>
    <row r="30953" spans="11:13" x14ac:dyDescent="0.35">
      <c r="K30953" s="293"/>
      <c r="M30953" s="290"/>
    </row>
    <row r="30954" spans="11:13" x14ac:dyDescent="0.35">
      <c r="K30954" s="293"/>
      <c r="M30954" s="290"/>
    </row>
    <row r="30955" spans="11:13" x14ac:dyDescent="0.35">
      <c r="K30955" s="293"/>
      <c r="M30955" s="290"/>
    </row>
    <row r="30956" spans="11:13" x14ac:dyDescent="0.35">
      <c r="K30956" s="293"/>
      <c r="M30956" s="290"/>
    </row>
    <row r="30957" spans="11:13" x14ac:dyDescent="0.35">
      <c r="K30957" s="293"/>
      <c r="M30957" s="290"/>
    </row>
    <row r="30958" spans="11:13" x14ac:dyDescent="0.35">
      <c r="K30958" s="293"/>
      <c r="M30958" s="290"/>
    </row>
    <row r="30959" spans="11:13" x14ac:dyDescent="0.35">
      <c r="K30959" s="293"/>
      <c r="M30959" s="290"/>
    </row>
    <row r="30960" spans="11:13" x14ac:dyDescent="0.35">
      <c r="K30960" s="293"/>
      <c r="M30960" s="290"/>
    </row>
    <row r="30961" spans="11:13" x14ac:dyDescent="0.35">
      <c r="K30961" s="293"/>
      <c r="M30961" s="290"/>
    </row>
    <row r="30962" spans="11:13" x14ac:dyDescent="0.35">
      <c r="K30962" s="293"/>
      <c r="M30962" s="290"/>
    </row>
    <row r="30963" spans="11:13" x14ac:dyDescent="0.35">
      <c r="K30963" s="293"/>
      <c r="M30963" s="290"/>
    </row>
    <row r="30964" spans="11:13" x14ac:dyDescent="0.35">
      <c r="K30964" s="293"/>
      <c r="M30964" s="290"/>
    </row>
    <row r="30965" spans="11:13" x14ac:dyDescent="0.35">
      <c r="K30965" s="293"/>
      <c r="M30965" s="290"/>
    </row>
    <row r="30966" spans="11:13" x14ac:dyDescent="0.35">
      <c r="K30966" s="293"/>
      <c r="M30966" s="290"/>
    </row>
    <row r="30967" spans="11:13" x14ac:dyDescent="0.35">
      <c r="K30967" s="293"/>
      <c r="M30967" s="290"/>
    </row>
    <row r="30968" spans="11:13" x14ac:dyDescent="0.35">
      <c r="K30968" s="293"/>
      <c r="M30968" s="290"/>
    </row>
    <row r="30969" spans="11:13" x14ac:dyDescent="0.35">
      <c r="K30969" s="293"/>
      <c r="M30969" s="290"/>
    </row>
    <row r="30970" spans="11:13" x14ac:dyDescent="0.35">
      <c r="K30970" s="293"/>
      <c r="M30970" s="290"/>
    </row>
    <row r="30971" spans="11:13" x14ac:dyDescent="0.35">
      <c r="K30971" s="293"/>
      <c r="M30971" s="290"/>
    </row>
    <row r="30972" spans="11:13" x14ac:dyDescent="0.35">
      <c r="K30972" s="293"/>
      <c r="M30972" s="290"/>
    </row>
    <row r="30973" spans="11:13" x14ac:dyDescent="0.35">
      <c r="K30973" s="293"/>
      <c r="M30973" s="290"/>
    </row>
    <row r="30974" spans="11:13" x14ac:dyDescent="0.35">
      <c r="K30974" s="293"/>
      <c r="M30974" s="290"/>
    </row>
    <row r="30975" spans="11:13" x14ac:dyDescent="0.35">
      <c r="K30975" s="293"/>
      <c r="M30975" s="290"/>
    </row>
    <row r="30976" spans="11:13" x14ac:dyDescent="0.35">
      <c r="K30976" s="293"/>
      <c r="M30976" s="290"/>
    </row>
    <row r="30977" spans="11:13" x14ac:dyDescent="0.35">
      <c r="K30977" s="293"/>
      <c r="M30977" s="290"/>
    </row>
    <row r="30978" spans="11:13" x14ac:dyDescent="0.35">
      <c r="K30978" s="293"/>
      <c r="M30978" s="290"/>
    </row>
    <row r="30979" spans="11:13" x14ac:dyDescent="0.35">
      <c r="K30979" s="293"/>
      <c r="M30979" s="290"/>
    </row>
    <row r="30980" spans="11:13" x14ac:dyDescent="0.35">
      <c r="K30980" s="293"/>
      <c r="M30980" s="290"/>
    </row>
    <row r="30981" spans="11:13" x14ac:dyDescent="0.35">
      <c r="K30981" s="293"/>
      <c r="M30981" s="290"/>
    </row>
    <row r="30982" spans="11:13" x14ac:dyDescent="0.35">
      <c r="K30982" s="293"/>
      <c r="M30982" s="290"/>
    </row>
    <row r="30983" spans="11:13" x14ac:dyDescent="0.35">
      <c r="K30983" s="293"/>
      <c r="M30983" s="290"/>
    </row>
    <row r="30984" spans="11:13" x14ac:dyDescent="0.35">
      <c r="K30984" s="293"/>
      <c r="M30984" s="290"/>
    </row>
    <row r="30985" spans="11:13" x14ac:dyDescent="0.35">
      <c r="K30985" s="293"/>
      <c r="M30985" s="290"/>
    </row>
    <row r="30986" spans="11:13" x14ac:dyDescent="0.35">
      <c r="K30986" s="293"/>
      <c r="M30986" s="290"/>
    </row>
    <row r="30987" spans="11:13" x14ac:dyDescent="0.35">
      <c r="K30987" s="293"/>
      <c r="M30987" s="290"/>
    </row>
    <row r="30988" spans="11:13" x14ac:dyDescent="0.35">
      <c r="K30988" s="293"/>
      <c r="M30988" s="290"/>
    </row>
    <row r="30989" spans="11:13" x14ac:dyDescent="0.35">
      <c r="K30989" s="293"/>
      <c r="M30989" s="290"/>
    </row>
    <row r="30990" spans="11:13" x14ac:dyDescent="0.35">
      <c r="K30990" s="293"/>
      <c r="M30990" s="290"/>
    </row>
    <row r="30991" spans="11:13" x14ac:dyDescent="0.35">
      <c r="K30991" s="293"/>
      <c r="M30991" s="290"/>
    </row>
    <row r="30992" spans="11:13" x14ac:dyDescent="0.35">
      <c r="K30992" s="293"/>
      <c r="M30992" s="290"/>
    </row>
    <row r="30993" spans="11:13" x14ac:dyDescent="0.35">
      <c r="K30993" s="293"/>
      <c r="M30993" s="290"/>
    </row>
    <row r="30994" spans="11:13" x14ac:dyDescent="0.35">
      <c r="K30994" s="293"/>
      <c r="M30994" s="290"/>
    </row>
    <row r="30995" spans="11:13" x14ac:dyDescent="0.35">
      <c r="K30995" s="293"/>
      <c r="M30995" s="290"/>
    </row>
    <row r="30996" spans="11:13" x14ac:dyDescent="0.35">
      <c r="K30996" s="293"/>
      <c r="M30996" s="290"/>
    </row>
    <row r="30997" spans="11:13" x14ac:dyDescent="0.35">
      <c r="K30997" s="293"/>
      <c r="M30997" s="290"/>
    </row>
    <row r="30998" spans="11:13" x14ac:dyDescent="0.35">
      <c r="K30998" s="293"/>
      <c r="M30998" s="290"/>
    </row>
    <row r="30999" spans="11:13" x14ac:dyDescent="0.35">
      <c r="K30999" s="293"/>
      <c r="M30999" s="290"/>
    </row>
    <row r="31000" spans="11:13" x14ac:dyDescent="0.35">
      <c r="K31000" s="293"/>
      <c r="M31000" s="290"/>
    </row>
    <row r="31001" spans="11:13" x14ac:dyDescent="0.35">
      <c r="K31001" s="293"/>
      <c r="M31001" s="290"/>
    </row>
    <row r="31002" spans="11:13" x14ac:dyDescent="0.35">
      <c r="K31002" s="293"/>
      <c r="M31002" s="290"/>
    </row>
    <row r="31003" spans="11:13" x14ac:dyDescent="0.35">
      <c r="K31003" s="293"/>
      <c r="M31003" s="290"/>
    </row>
    <row r="31004" spans="11:13" x14ac:dyDescent="0.35">
      <c r="K31004" s="293"/>
      <c r="M31004" s="290"/>
    </row>
    <row r="31005" spans="11:13" x14ac:dyDescent="0.35">
      <c r="K31005" s="293"/>
      <c r="M31005" s="290"/>
    </row>
    <row r="31006" spans="11:13" x14ac:dyDescent="0.35">
      <c r="K31006" s="293"/>
      <c r="M31006" s="290"/>
    </row>
    <row r="31007" spans="11:13" x14ac:dyDescent="0.35">
      <c r="K31007" s="293"/>
      <c r="M31007" s="290"/>
    </row>
    <row r="31008" spans="11:13" x14ac:dyDescent="0.35">
      <c r="K31008" s="293"/>
      <c r="M31008" s="290"/>
    </row>
    <row r="31009" spans="11:13" x14ac:dyDescent="0.35">
      <c r="K31009" s="293"/>
      <c r="M31009" s="290"/>
    </row>
    <row r="31010" spans="11:13" x14ac:dyDescent="0.35">
      <c r="K31010" s="293"/>
      <c r="M31010" s="290"/>
    </row>
    <row r="31011" spans="11:13" x14ac:dyDescent="0.35">
      <c r="K31011" s="293"/>
      <c r="M31011" s="290"/>
    </row>
    <row r="31012" spans="11:13" x14ac:dyDescent="0.35">
      <c r="K31012" s="293"/>
      <c r="M31012" s="290"/>
    </row>
    <row r="31013" spans="11:13" x14ac:dyDescent="0.35">
      <c r="K31013" s="293"/>
      <c r="M31013" s="290"/>
    </row>
    <row r="31014" spans="11:13" x14ac:dyDescent="0.35">
      <c r="K31014" s="293"/>
      <c r="M31014" s="290"/>
    </row>
    <row r="31015" spans="11:13" x14ac:dyDescent="0.35">
      <c r="K31015" s="293"/>
      <c r="M31015" s="290"/>
    </row>
    <row r="31016" spans="11:13" x14ac:dyDescent="0.35">
      <c r="K31016" s="293"/>
      <c r="M31016" s="290"/>
    </row>
    <row r="31017" spans="11:13" x14ac:dyDescent="0.35">
      <c r="K31017" s="293"/>
      <c r="M31017" s="290"/>
    </row>
    <row r="31018" spans="11:13" x14ac:dyDescent="0.35">
      <c r="K31018" s="293"/>
      <c r="M31018" s="290"/>
    </row>
    <row r="31019" spans="11:13" x14ac:dyDescent="0.35">
      <c r="K31019" s="293"/>
      <c r="M31019" s="290"/>
    </row>
    <row r="31020" spans="11:13" x14ac:dyDescent="0.35">
      <c r="K31020" s="293"/>
      <c r="M31020" s="290"/>
    </row>
    <row r="31021" spans="11:13" x14ac:dyDescent="0.35">
      <c r="K31021" s="293"/>
      <c r="M31021" s="290"/>
    </row>
    <row r="31022" spans="11:13" x14ac:dyDescent="0.35">
      <c r="K31022" s="293"/>
      <c r="M31022" s="290"/>
    </row>
    <row r="31023" spans="11:13" x14ac:dyDescent="0.35">
      <c r="K31023" s="293"/>
      <c r="M31023" s="290"/>
    </row>
    <row r="31024" spans="11:13" x14ac:dyDescent="0.35">
      <c r="K31024" s="293"/>
      <c r="M31024" s="290"/>
    </row>
    <row r="31025" spans="11:13" x14ac:dyDescent="0.35">
      <c r="K31025" s="293"/>
      <c r="M31025" s="290"/>
    </row>
    <row r="31026" spans="11:13" x14ac:dyDescent="0.35">
      <c r="K31026" s="293"/>
      <c r="M31026" s="290"/>
    </row>
    <row r="31027" spans="11:13" x14ac:dyDescent="0.35">
      <c r="K31027" s="293"/>
      <c r="M31027" s="290"/>
    </row>
    <row r="31028" spans="11:13" x14ac:dyDescent="0.35">
      <c r="K31028" s="293"/>
      <c r="M31028" s="290"/>
    </row>
    <row r="31029" spans="11:13" x14ac:dyDescent="0.35">
      <c r="K31029" s="293"/>
      <c r="M31029" s="290"/>
    </row>
    <row r="31030" spans="11:13" x14ac:dyDescent="0.35">
      <c r="K31030" s="293"/>
      <c r="M31030" s="290"/>
    </row>
    <row r="31031" spans="11:13" x14ac:dyDescent="0.35">
      <c r="K31031" s="293"/>
      <c r="M31031" s="290"/>
    </row>
    <row r="31032" spans="11:13" x14ac:dyDescent="0.35">
      <c r="K31032" s="293"/>
      <c r="M31032" s="290"/>
    </row>
    <row r="31033" spans="11:13" x14ac:dyDescent="0.35">
      <c r="K31033" s="293"/>
      <c r="M31033" s="290"/>
    </row>
    <row r="31034" spans="11:13" x14ac:dyDescent="0.35">
      <c r="K31034" s="293"/>
      <c r="M31034" s="290"/>
    </row>
    <row r="31035" spans="11:13" x14ac:dyDescent="0.35">
      <c r="K31035" s="293"/>
      <c r="M31035" s="290"/>
    </row>
    <row r="31036" spans="11:13" x14ac:dyDescent="0.35">
      <c r="K31036" s="293"/>
      <c r="M31036" s="290"/>
    </row>
    <row r="31037" spans="11:13" x14ac:dyDescent="0.35">
      <c r="K31037" s="293"/>
      <c r="M31037" s="290"/>
    </row>
    <row r="31038" spans="11:13" x14ac:dyDescent="0.35">
      <c r="K31038" s="293"/>
      <c r="M31038" s="290"/>
    </row>
    <row r="31039" spans="11:13" x14ac:dyDescent="0.35">
      <c r="K31039" s="293"/>
      <c r="M31039" s="290"/>
    </row>
    <row r="31040" spans="11:13" x14ac:dyDescent="0.35">
      <c r="K31040" s="293"/>
      <c r="M31040" s="290"/>
    </row>
    <row r="31041" spans="11:13" x14ac:dyDescent="0.35">
      <c r="K31041" s="293"/>
      <c r="M31041" s="290"/>
    </row>
    <row r="31042" spans="11:13" x14ac:dyDescent="0.35">
      <c r="K31042" s="293"/>
      <c r="M31042" s="290"/>
    </row>
    <row r="31043" spans="11:13" x14ac:dyDescent="0.35">
      <c r="K31043" s="293"/>
      <c r="M31043" s="290"/>
    </row>
    <row r="31044" spans="11:13" x14ac:dyDescent="0.35">
      <c r="K31044" s="293"/>
      <c r="M31044" s="290"/>
    </row>
    <row r="31045" spans="11:13" x14ac:dyDescent="0.35">
      <c r="K31045" s="293"/>
      <c r="M31045" s="290"/>
    </row>
    <row r="31046" spans="11:13" x14ac:dyDescent="0.35">
      <c r="K31046" s="293"/>
      <c r="M31046" s="290"/>
    </row>
    <row r="31047" spans="11:13" x14ac:dyDescent="0.35">
      <c r="K31047" s="293"/>
      <c r="M31047" s="290"/>
    </row>
    <row r="31048" spans="11:13" x14ac:dyDescent="0.35">
      <c r="K31048" s="293"/>
      <c r="M31048" s="290"/>
    </row>
    <row r="31049" spans="11:13" x14ac:dyDescent="0.35">
      <c r="K31049" s="293"/>
      <c r="M31049" s="290"/>
    </row>
    <row r="31050" spans="11:13" x14ac:dyDescent="0.35">
      <c r="K31050" s="293"/>
      <c r="M31050" s="290"/>
    </row>
    <row r="31051" spans="11:13" x14ac:dyDescent="0.35">
      <c r="K31051" s="293"/>
      <c r="M31051" s="290"/>
    </row>
    <row r="31052" spans="11:13" x14ac:dyDescent="0.35">
      <c r="K31052" s="293"/>
      <c r="M31052" s="290"/>
    </row>
    <row r="31053" spans="11:13" x14ac:dyDescent="0.35">
      <c r="K31053" s="293"/>
      <c r="M31053" s="290"/>
    </row>
    <row r="31054" spans="11:13" x14ac:dyDescent="0.35">
      <c r="K31054" s="293"/>
      <c r="M31054" s="290"/>
    </row>
    <row r="31055" spans="11:13" x14ac:dyDescent="0.35">
      <c r="K31055" s="293"/>
      <c r="M31055" s="290"/>
    </row>
    <row r="31056" spans="11:13" x14ac:dyDescent="0.35">
      <c r="K31056" s="293"/>
      <c r="M31056" s="290"/>
    </row>
    <row r="31057" spans="11:13" x14ac:dyDescent="0.35">
      <c r="K31057" s="293"/>
      <c r="M31057" s="290"/>
    </row>
    <row r="31058" spans="11:13" x14ac:dyDescent="0.35">
      <c r="K31058" s="293"/>
      <c r="M31058" s="290"/>
    </row>
    <row r="31059" spans="11:13" x14ac:dyDescent="0.35">
      <c r="K31059" s="293"/>
      <c r="M31059" s="290"/>
    </row>
    <row r="31060" spans="11:13" x14ac:dyDescent="0.35">
      <c r="K31060" s="293"/>
      <c r="M31060" s="290"/>
    </row>
    <row r="31061" spans="11:13" x14ac:dyDescent="0.35">
      <c r="K31061" s="293"/>
      <c r="M31061" s="290"/>
    </row>
    <row r="31062" spans="11:13" x14ac:dyDescent="0.35">
      <c r="K31062" s="293"/>
      <c r="M31062" s="290"/>
    </row>
    <row r="31063" spans="11:13" x14ac:dyDescent="0.35">
      <c r="K31063" s="293"/>
      <c r="M31063" s="290"/>
    </row>
    <row r="31064" spans="11:13" x14ac:dyDescent="0.35">
      <c r="K31064" s="293"/>
      <c r="M31064" s="290"/>
    </row>
    <row r="31065" spans="11:13" x14ac:dyDescent="0.35">
      <c r="K31065" s="293"/>
      <c r="M31065" s="290"/>
    </row>
    <row r="31066" spans="11:13" x14ac:dyDescent="0.35">
      <c r="K31066" s="293"/>
      <c r="M31066" s="290"/>
    </row>
    <row r="31067" spans="11:13" x14ac:dyDescent="0.35">
      <c r="K31067" s="293"/>
      <c r="M31067" s="290"/>
    </row>
    <row r="31068" spans="11:13" x14ac:dyDescent="0.35">
      <c r="K31068" s="293"/>
      <c r="M31068" s="290"/>
    </row>
    <row r="31069" spans="11:13" x14ac:dyDescent="0.35">
      <c r="K31069" s="293"/>
      <c r="M31069" s="290"/>
    </row>
    <row r="31070" spans="11:13" x14ac:dyDescent="0.35">
      <c r="K31070" s="293"/>
      <c r="M31070" s="290"/>
    </row>
    <row r="31071" spans="11:13" x14ac:dyDescent="0.35">
      <c r="K31071" s="293"/>
      <c r="M31071" s="290"/>
    </row>
    <row r="31072" spans="11:13" x14ac:dyDescent="0.35">
      <c r="K31072" s="293"/>
      <c r="M31072" s="290"/>
    </row>
    <row r="31073" spans="11:13" x14ac:dyDescent="0.35">
      <c r="K31073" s="293"/>
      <c r="M31073" s="290"/>
    </row>
    <row r="31074" spans="11:13" x14ac:dyDescent="0.35">
      <c r="K31074" s="293"/>
      <c r="M31074" s="290"/>
    </row>
    <row r="31075" spans="11:13" x14ac:dyDescent="0.35">
      <c r="K31075" s="293"/>
      <c r="M31075" s="290"/>
    </row>
    <row r="31076" spans="11:13" x14ac:dyDescent="0.35">
      <c r="K31076" s="293"/>
      <c r="M31076" s="290"/>
    </row>
    <row r="31077" spans="11:13" x14ac:dyDescent="0.35">
      <c r="K31077" s="293"/>
      <c r="M31077" s="290"/>
    </row>
    <row r="31078" spans="11:13" x14ac:dyDescent="0.35">
      <c r="K31078" s="293"/>
      <c r="M31078" s="290"/>
    </row>
    <row r="31079" spans="11:13" x14ac:dyDescent="0.35">
      <c r="K31079" s="293"/>
      <c r="M31079" s="290"/>
    </row>
    <row r="31080" spans="11:13" x14ac:dyDescent="0.35">
      <c r="K31080" s="293"/>
      <c r="M31080" s="290"/>
    </row>
    <row r="31081" spans="11:13" x14ac:dyDescent="0.35">
      <c r="K31081" s="293"/>
      <c r="M31081" s="290"/>
    </row>
    <row r="31082" spans="11:13" x14ac:dyDescent="0.35">
      <c r="K31082" s="293"/>
      <c r="M31082" s="290"/>
    </row>
    <row r="31083" spans="11:13" x14ac:dyDescent="0.35">
      <c r="K31083" s="293"/>
      <c r="M31083" s="290"/>
    </row>
    <row r="31084" spans="11:13" x14ac:dyDescent="0.35">
      <c r="K31084" s="293"/>
      <c r="M31084" s="290"/>
    </row>
    <row r="31085" spans="11:13" x14ac:dyDescent="0.35">
      <c r="K31085" s="293"/>
      <c r="M31085" s="290"/>
    </row>
    <row r="31086" spans="11:13" x14ac:dyDescent="0.35">
      <c r="K31086" s="293"/>
      <c r="M31086" s="290"/>
    </row>
    <row r="31087" spans="11:13" x14ac:dyDescent="0.35">
      <c r="K31087" s="293"/>
      <c r="M31087" s="290"/>
    </row>
    <row r="31088" spans="11:13" x14ac:dyDescent="0.35">
      <c r="K31088" s="293"/>
      <c r="M31088" s="290"/>
    </row>
    <row r="31089" spans="11:13" x14ac:dyDescent="0.35">
      <c r="K31089" s="293"/>
      <c r="M31089" s="290"/>
    </row>
    <row r="31090" spans="11:13" x14ac:dyDescent="0.35">
      <c r="K31090" s="293"/>
      <c r="M31090" s="290"/>
    </row>
    <row r="31091" spans="11:13" x14ac:dyDescent="0.35">
      <c r="K31091" s="293"/>
      <c r="M31091" s="290"/>
    </row>
    <row r="31092" spans="11:13" x14ac:dyDescent="0.35">
      <c r="K31092" s="293"/>
      <c r="M31092" s="290"/>
    </row>
    <row r="31093" spans="11:13" x14ac:dyDescent="0.35">
      <c r="K31093" s="293"/>
      <c r="M31093" s="290"/>
    </row>
    <row r="31094" spans="11:13" x14ac:dyDescent="0.35">
      <c r="K31094" s="293"/>
      <c r="M31094" s="290"/>
    </row>
    <row r="31095" spans="11:13" x14ac:dyDescent="0.35">
      <c r="K31095" s="293"/>
      <c r="M31095" s="290"/>
    </row>
    <row r="31096" spans="11:13" x14ac:dyDescent="0.35">
      <c r="K31096" s="293"/>
      <c r="M31096" s="290"/>
    </row>
    <row r="31097" spans="11:13" x14ac:dyDescent="0.35">
      <c r="K31097" s="293"/>
      <c r="M31097" s="290"/>
    </row>
    <row r="31098" spans="11:13" x14ac:dyDescent="0.35">
      <c r="K31098" s="293"/>
      <c r="M31098" s="290"/>
    </row>
    <row r="31099" spans="11:13" x14ac:dyDescent="0.35">
      <c r="K31099" s="293"/>
      <c r="M31099" s="290"/>
    </row>
    <row r="31100" spans="11:13" x14ac:dyDescent="0.35">
      <c r="K31100" s="293"/>
      <c r="M31100" s="290"/>
    </row>
    <row r="31101" spans="11:13" x14ac:dyDescent="0.35">
      <c r="K31101" s="293"/>
      <c r="M31101" s="290"/>
    </row>
    <row r="31102" spans="11:13" x14ac:dyDescent="0.35">
      <c r="K31102" s="293"/>
      <c r="M31102" s="290"/>
    </row>
    <row r="31103" spans="11:13" x14ac:dyDescent="0.35">
      <c r="K31103" s="293"/>
      <c r="M31103" s="290"/>
    </row>
    <row r="31104" spans="11:13" x14ac:dyDescent="0.35">
      <c r="K31104" s="293"/>
      <c r="M31104" s="290"/>
    </row>
    <row r="31105" spans="11:13" x14ac:dyDescent="0.35">
      <c r="K31105" s="293"/>
      <c r="M31105" s="290"/>
    </row>
    <row r="31106" spans="11:13" x14ac:dyDescent="0.35">
      <c r="K31106" s="293"/>
      <c r="M31106" s="290"/>
    </row>
    <row r="31107" spans="11:13" x14ac:dyDescent="0.35">
      <c r="K31107" s="293"/>
      <c r="M31107" s="290"/>
    </row>
    <row r="31108" spans="11:13" x14ac:dyDescent="0.35">
      <c r="K31108" s="293"/>
      <c r="M31108" s="290"/>
    </row>
    <row r="31109" spans="11:13" x14ac:dyDescent="0.35">
      <c r="K31109" s="293"/>
      <c r="M31109" s="290"/>
    </row>
    <row r="31110" spans="11:13" x14ac:dyDescent="0.35">
      <c r="K31110" s="293"/>
      <c r="M31110" s="290"/>
    </row>
    <row r="31111" spans="11:13" x14ac:dyDescent="0.35">
      <c r="K31111" s="293"/>
      <c r="M31111" s="290"/>
    </row>
    <row r="31112" spans="11:13" x14ac:dyDescent="0.35">
      <c r="K31112" s="293"/>
      <c r="M31112" s="290"/>
    </row>
    <row r="31113" spans="11:13" x14ac:dyDescent="0.35">
      <c r="K31113" s="293"/>
      <c r="M31113" s="290"/>
    </row>
    <row r="31114" spans="11:13" x14ac:dyDescent="0.35">
      <c r="K31114" s="293"/>
      <c r="M31114" s="290"/>
    </row>
    <row r="31115" spans="11:13" x14ac:dyDescent="0.35">
      <c r="K31115" s="293"/>
      <c r="M31115" s="290"/>
    </row>
    <row r="31116" spans="11:13" x14ac:dyDescent="0.35">
      <c r="K31116" s="293"/>
      <c r="M31116" s="290"/>
    </row>
    <row r="31117" spans="11:13" x14ac:dyDescent="0.35">
      <c r="K31117" s="293"/>
      <c r="M31117" s="290"/>
    </row>
    <row r="31118" spans="11:13" x14ac:dyDescent="0.35">
      <c r="K31118" s="293"/>
      <c r="M31118" s="290"/>
    </row>
    <row r="31119" spans="11:13" x14ac:dyDescent="0.35">
      <c r="K31119" s="293"/>
      <c r="M31119" s="290"/>
    </row>
    <row r="31120" spans="11:13" x14ac:dyDescent="0.35">
      <c r="K31120" s="293"/>
      <c r="M31120" s="290"/>
    </row>
    <row r="31121" spans="11:13" x14ac:dyDescent="0.35">
      <c r="K31121" s="293"/>
      <c r="M31121" s="290"/>
    </row>
    <row r="31122" spans="11:13" x14ac:dyDescent="0.35">
      <c r="K31122" s="293"/>
      <c r="M31122" s="290"/>
    </row>
    <row r="31123" spans="11:13" x14ac:dyDescent="0.35">
      <c r="K31123" s="293"/>
      <c r="M31123" s="290"/>
    </row>
    <row r="31124" spans="11:13" x14ac:dyDescent="0.35">
      <c r="K31124" s="293"/>
      <c r="M31124" s="290"/>
    </row>
    <row r="31125" spans="11:13" x14ac:dyDescent="0.35">
      <c r="K31125" s="293"/>
      <c r="M31125" s="290"/>
    </row>
    <row r="31126" spans="11:13" x14ac:dyDescent="0.35">
      <c r="K31126" s="293"/>
      <c r="M31126" s="290"/>
    </row>
    <row r="31127" spans="11:13" x14ac:dyDescent="0.35">
      <c r="K31127" s="293"/>
      <c r="M31127" s="290"/>
    </row>
    <row r="31128" spans="11:13" x14ac:dyDescent="0.35">
      <c r="K31128" s="293"/>
      <c r="M31128" s="290"/>
    </row>
    <row r="31129" spans="11:13" x14ac:dyDescent="0.35">
      <c r="K31129" s="293"/>
      <c r="M31129" s="290"/>
    </row>
    <row r="31130" spans="11:13" x14ac:dyDescent="0.35">
      <c r="K31130" s="293"/>
      <c r="M31130" s="290"/>
    </row>
    <row r="31131" spans="11:13" x14ac:dyDescent="0.35">
      <c r="K31131" s="293"/>
      <c r="M31131" s="290"/>
    </row>
    <row r="31132" spans="11:13" x14ac:dyDescent="0.35">
      <c r="K31132" s="293"/>
      <c r="M31132" s="290"/>
    </row>
    <row r="31133" spans="11:13" x14ac:dyDescent="0.35">
      <c r="K31133" s="293"/>
      <c r="M31133" s="290"/>
    </row>
    <row r="31134" spans="11:13" x14ac:dyDescent="0.35">
      <c r="K31134" s="293"/>
      <c r="M31134" s="290"/>
    </row>
    <row r="31135" spans="11:13" x14ac:dyDescent="0.35">
      <c r="K31135" s="293"/>
      <c r="M31135" s="290"/>
    </row>
    <row r="31136" spans="11:13" x14ac:dyDescent="0.35">
      <c r="K31136" s="293"/>
      <c r="M31136" s="290"/>
    </row>
    <row r="31137" spans="11:13" x14ac:dyDescent="0.35">
      <c r="K31137" s="293"/>
      <c r="M31137" s="290"/>
    </row>
    <row r="31138" spans="11:13" x14ac:dyDescent="0.35">
      <c r="K31138" s="293"/>
      <c r="M31138" s="290"/>
    </row>
    <row r="31139" spans="11:13" x14ac:dyDescent="0.35">
      <c r="K31139" s="293"/>
      <c r="M31139" s="290"/>
    </row>
    <row r="31140" spans="11:13" x14ac:dyDescent="0.35">
      <c r="K31140" s="293"/>
      <c r="M31140" s="290"/>
    </row>
    <row r="31141" spans="11:13" x14ac:dyDescent="0.35">
      <c r="K31141" s="293"/>
      <c r="M31141" s="290"/>
    </row>
    <row r="31142" spans="11:13" x14ac:dyDescent="0.35">
      <c r="K31142" s="293"/>
      <c r="M31142" s="290"/>
    </row>
    <row r="31143" spans="11:13" x14ac:dyDescent="0.35">
      <c r="K31143" s="293"/>
      <c r="M31143" s="290"/>
    </row>
    <row r="31144" spans="11:13" x14ac:dyDescent="0.35">
      <c r="K31144" s="293"/>
      <c r="M31144" s="290"/>
    </row>
    <row r="31145" spans="11:13" x14ac:dyDescent="0.35">
      <c r="K31145" s="293"/>
      <c r="M31145" s="290"/>
    </row>
    <row r="31146" spans="11:13" x14ac:dyDescent="0.35">
      <c r="K31146" s="293"/>
      <c r="M31146" s="290"/>
    </row>
    <row r="31147" spans="11:13" x14ac:dyDescent="0.35">
      <c r="K31147" s="293"/>
      <c r="M31147" s="290"/>
    </row>
    <row r="31148" spans="11:13" x14ac:dyDescent="0.35">
      <c r="K31148" s="293"/>
      <c r="M31148" s="290"/>
    </row>
    <row r="31149" spans="11:13" x14ac:dyDescent="0.35">
      <c r="K31149" s="293"/>
      <c r="M31149" s="290"/>
    </row>
    <row r="31150" spans="11:13" x14ac:dyDescent="0.35">
      <c r="K31150" s="293"/>
      <c r="M31150" s="290"/>
    </row>
    <row r="31151" spans="11:13" x14ac:dyDescent="0.35">
      <c r="K31151" s="293"/>
      <c r="M31151" s="290"/>
    </row>
    <row r="31152" spans="11:13" x14ac:dyDescent="0.35">
      <c r="K31152" s="293"/>
      <c r="M31152" s="290"/>
    </row>
    <row r="31153" spans="11:13" x14ac:dyDescent="0.35">
      <c r="K31153" s="293"/>
      <c r="M31153" s="290"/>
    </row>
    <row r="31154" spans="11:13" x14ac:dyDescent="0.35">
      <c r="K31154" s="293"/>
      <c r="M31154" s="290"/>
    </row>
    <row r="31155" spans="11:13" x14ac:dyDescent="0.35">
      <c r="K31155" s="293"/>
      <c r="M31155" s="290"/>
    </row>
    <row r="31156" spans="11:13" x14ac:dyDescent="0.35">
      <c r="K31156" s="293"/>
      <c r="M31156" s="290"/>
    </row>
    <row r="31157" spans="11:13" x14ac:dyDescent="0.35">
      <c r="K31157" s="293"/>
      <c r="M31157" s="290"/>
    </row>
    <row r="31158" spans="11:13" x14ac:dyDescent="0.35">
      <c r="K31158" s="293"/>
      <c r="M31158" s="290"/>
    </row>
    <row r="31159" spans="11:13" x14ac:dyDescent="0.35">
      <c r="K31159" s="293"/>
      <c r="M31159" s="290"/>
    </row>
    <row r="31160" spans="11:13" x14ac:dyDescent="0.35">
      <c r="K31160" s="293"/>
      <c r="M31160" s="290"/>
    </row>
    <row r="31161" spans="11:13" x14ac:dyDescent="0.35">
      <c r="K31161" s="293"/>
      <c r="M31161" s="290"/>
    </row>
    <row r="31162" spans="11:13" x14ac:dyDescent="0.35">
      <c r="K31162" s="293"/>
      <c r="M31162" s="290"/>
    </row>
    <row r="31163" spans="11:13" x14ac:dyDescent="0.35">
      <c r="K31163" s="293"/>
      <c r="M31163" s="290"/>
    </row>
    <row r="31164" spans="11:13" x14ac:dyDescent="0.35">
      <c r="K31164" s="293"/>
      <c r="M31164" s="290"/>
    </row>
    <row r="31165" spans="11:13" x14ac:dyDescent="0.35">
      <c r="K31165" s="293"/>
      <c r="M31165" s="290"/>
    </row>
    <row r="31166" spans="11:13" x14ac:dyDescent="0.35">
      <c r="K31166" s="293"/>
      <c r="M31166" s="290"/>
    </row>
    <row r="31167" spans="11:13" x14ac:dyDescent="0.35">
      <c r="K31167" s="293"/>
      <c r="M31167" s="290"/>
    </row>
    <row r="31168" spans="11:13" x14ac:dyDescent="0.35">
      <c r="K31168" s="293"/>
      <c r="M31168" s="290"/>
    </row>
    <row r="31169" spans="11:13" x14ac:dyDescent="0.35">
      <c r="K31169" s="293"/>
      <c r="M31169" s="290"/>
    </row>
    <row r="31170" spans="11:13" x14ac:dyDescent="0.35">
      <c r="K31170" s="293"/>
      <c r="M31170" s="290"/>
    </row>
    <row r="31171" spans="11:13" x14ac:dyDescent="0.35">
      <c r="K31171" s="293"/>
      <c r="M31171" s="290"/>
    </row>
    <row r="31172" spans="11:13" x14ac:dyDescent="0.35">
      <c r="K31172" s="293"/>
      <c r="M31172" s="290"/>
    </row>
    <row r="31173" spans="11:13" x14ac:dyDescent="0.35">
      <c r="K31173" s="293"/>
      <c r="M31173" s="290"/>
    </row>
    <row r="31174" spans="11:13" x14ac:dyDescent="0.35">
      <c r="K31174" s="293"/>
      <c r="M31174" s="290"/>
    </row>
    <row r="31175" spans="11:13" x14ac:dyDescent="0.35">
      <c r="K31175" s="293"/>
      <c r="M31175" s="290"/>
    </row>
    <row r="31176" spans="11:13" x14ac:dyDescent="0.35">
      <c r="K31176" s="293"/>
      <c r="M31176" s="290"/>
    </row>
    <row r="31177" spans="11:13" x14ac:dyDescent="0.35">
      <c r="K31177" s="293"/>
      <c r="M31177" s="290"/>
    </row>
    <row r="31178" spans="11:13" x14ac:dyDescent="0.35">
      <c r="K31178" s="293"/>
      <c r="M31178" s="290"/>
    </row>
    <row r="31179" spans="11:13" x14ac:dyDescent="0.35">
      <c r="K31179" s="293"/>
      <c r="M31179" s="290"/>
    </row>
    <row r="31180" spans="11:13" x14ac:dyDescent="0.35">
      <c r="K31180" s="293"/>
      <c r="M31180" s="290"/>
    </row>
    <row r="31181" spans="11:13" x14ac:dyDescent="0.35">
      <c r="K31181" s="293"/>
      <c r="M31181" s="290"/>
    </row>
    <row r="31182" spans="11:13" x14ac:dyDescent="0.35">
      <c r="K31182" s="293"/>
      <c r="M31182" s="290"/>
    </row>
    <row r="31183" spans="11:13" x14ac:dyDescent="0.35">
      <c r="K31183" s="293"/>
      <c r="M31183" s="290"/>
    </row>
    <row r="31184" spans="11:13" x14ac:dyDescent="0.35">
      <c r="K31184" s="293"/>
      <c r="M31184" s="290"/>
    </row>
    <row r="31185" spans="11:13" x14ac:dyDescent="0.35">
      <c r="K31185" s="293"/>
      <c r="M31185" s="290"/>
    </row>
    <row r="31186" spans="11:13" x14ac:dyDescent="0.35">
      <c r="K31186" s="293"/>
      <c r="M31186" s="290"/>
    </row>
    <row r="31187" spans="11:13" x14ac:dyDescent="0.35">
      <c r="K31187" s="293"/>
      <c r="M31187" s="290"/>
    </row>
    <row r="31188" spans="11:13" x14ac:dyDescent="0.35">
      <c r="K31188" s="293"/>
      <c r="M31188" s="290"/>
    </row>
    <row r="31189" spans="11:13" x14ac:dyDescent="0.35">
      <c r="K31189" s="293"/>
      <c r="M31189" s="290"/>
    </row>
    <row r="31190" spans="11:13" x14ac:dyDescent="0.35">
      <c r="K31190" s="293"/>
      <c r="M31190" s="290"/>
    </row>
    <row r="31191" spans="11:13" x14ac:dyDescent="0.35">
      <c r="K31191" s="293"/>
      <c r="M31191" s="290"/>
    </row>
    <row r="31192" spans="11:13" x14ac:dyDescent="0.35">
      <c r="K31192" s="293"/>
      <c r="M31192" s="290"/>
    </row>
    <row r="31193" spans="11:13" x14ac:dyDescent="0.35">
      <c r="K31193" s="293"/>
      <c r="M31193" s="290"/>
    </row>
    <row r="31194" spans="11:13" x14ac:dyDescent="0.35">
      <c r="K31194" s="293"/>
      <c r="M31194" s="290"/>
    </row>
    <row r="31195" spans="11:13" x14ac:dyDescent="0.35">
      <c r="K31195" s="293"/>
      <c r="M31195" s="290"/>
    </row>
    <row r="31196" spans="11:13" x14ac:dyDescent="0.35">
      <c r="K31196" s="293"/>
      <c r="M31196" s="290"/>
    </row>
    <row r="31197" spans="11:13" x14ac:dyDescent="0.35">
      <c r="K31197" s="293"/>
      <c r="M31197" s="290"/>
    </row>
    <row r="31198" spans="11:13" x14ac:dyDescent="0.35">
      <c r="K31198" s="293"/>
      <c r="M31198" s="290"/>
    </row>
    <row r="31199" spans="11:13" x14ac:dyDescent="0.35">
      <c r="K31199" s="293"/>
      <c r="M31199" s="290"/>
    </row>
    <row r="31200" spans="11:13" x14ac:dyDescent="0.35">
      <c r="K31200" s="293"/>
      <c r="M31200" s="290"/>
    </row>
    <row r="31201" spans="11:13" x14ac:dyDescent="0.35">
      <c r="K31201" s="293"/>
      <c r="M31201" s="290"/>
    </row>
    <row r="31202" spans="11:13" x14ac:dyDescent="0.35">
      <c r="K31202" s="293"/>
      <c r="M31202" s="290"/>
    </row>
    <row r="31203" spans="11:13" x14ac:dyDescent="0.35">
      <c r="K31203" s="293"/>
      <c r="M31203" s="290"/>
    </row>
    <row r="31204" spans="11:13" x14ac:dyDescent="0.35">
      <c r="K31204" s="293"/>
      <c r="M31204" s="290"/>
    </row>
    <row r="31205" spans="11:13" x14ac:dyDescent="0.35">
      <c r="K31205" s="293"/>
      <c r="M31205" s="290"/>
    </row>
    <row r="31206" spans="11:13" x14ac:dyDescent="0.35">
      <c r="K31206" s="293"/>
      <c r="M31206" s="290"/>
    </row>
    <row r="31207" spans="11:13" x14ac:dyDescent="0.35">
      <c r="K31207" s="293"/>
      <c r="M31207" s="290"/>
    </row>
    <row r="31208" spans="11:13" x14ac:dyDescent="0.35">
      <c r="K31208" s="293"/>
      <c r="M31208" s="290"/>
    </row>
    <row r="31209" spans="11:13" x14ac:dyDescent="0.35">
      <c r="K31209" s="293"/>
      <c r="M31209" s="290"/>
    </row>
    <row r="31210" spans="11:13" x14ac:dyDescent="0.35">
      <c r="K31210" s="293"/>
      <c r="M31210" s="290"/>
    </row>
    <row r="31211" spans="11:13" x14ac:dyDescent="0.35">
      <c r="K31211" s="293"/>
      <c r="M31211" s="290"/>
    </row>
    <row r="31212" spans="11:13" x14ac:dyDescent="0.35">
      <c r="K31212" s="293"/>
      <c r="M31212" s="290"/>
    </row>
    <row r="31213" spans="11:13" x14ac:dyDescent="0.35">
      <c r="K31213" s="293"/>
      <c r="M31213" s="290"/>
    </row>
    <row r="31214" spans="11:13" x14ac:dyDescent="0.35">
      <c r="K31214" s="293"/>
      <c r="M31214" s="290"/>
    </row>
    <row r="31215" spans="11:13" x14ac:dyDescent="0.35">
      <c r="K31215" s="293"/>
      <c r="M31215" s="290"/>
    </row>
    <row r="31216" spans="11:13" x14ac:dyDescent="0.35">
      <c r="K31216" s="293"/>
      <c r="M31216" s="290"/>
    </row>
    <row r="31217" spans="11:13" x14ac:dyDescent="0.35">
      <c r="K31217" s="293"/>
      <c r="M31217" s="290"/>
    </row>
    <row r="31218" spans="11:13" x14ac:dyDescent="0.35">
      <c r="K31218" s="293"/>
      <c r="M31218" s="290"/>
    </row>
    <row r="31219" spans="11:13" x14ac:dyDescent="0.35">
      <c r="K31219" s="293"/>
      <c r="M31219" s="290"/>
    </row>
    <row r="31220" spans="11:13" x14ac:dyDescent="0.35">
      <c r="K31220" s="293"/>
      <c r="M31220" s="290"/>
    </row>
    <row r="31221" spans="11:13" x14ac:dyDescent="0.35">
      <c r="K31221" s="293"/>
      <c r="M31221" s="290"/>
    </row>
    <row r="31222" spans="11:13" x14ac:dyDescent="0.35">
      <c r="K31222" s="293"/>
      <c r="M31222" s="290"/>
    </row>
    <row r="31223" spans="11:13" x14ac:dyDescent="0.35">
      <c r="K31223" s="293"/>
      <c r="M31223" s="290"/>
    </row>
    <row r="31224" spans="11:13" x14ac:dyDescent="0.35">
      <c r="K31224" s="293"/>
      <c r="M31224" s="290"/>
    </row>
    <row r="31225" spans="11:13" x14ac:dyDescent="0.35">
      <c r="K31225" s="293"/>
      <c r="M31225" s="290"/>
    </row>
    <row r="31226" spans="11:13" x14ac:dyDescent="0.35">
      <c r="K31226" s="293"/>
      <c r="M31226" s="290"/>
    </row>
    <row r="31227" spans="11:13" x14ac:dyDescent="0.35">
      <c r="K31227" s="293"/>
      <c r="M31227" s="290"/>
    </row>
    <row r="31228" spans="11:13" x14ac:dyDescent="0.35">
      <c r="K31228" s="293"/>
      <c r="M31228" s="290"/>
    </row>
    <row r="31229" spans="11:13" x14ac:dyDescent="0.35">
      <c r="K31229" s="293"/>
      <c r="M31229" s="290"/>
    </row>
    <row r="31230" spans="11:13" x14ac:dyDescent="0.35">
      <c r="K31230" s="293"/>
      <c r="M31230" s="290"/>
    </row>
    <row r="31231" spans="11:13" x14ac:dyDescent="0.35">
      <c r="K31231" s="293"/>
      <c r="M31231" s="290"/>
    </row>
    <row r="31232" spans="11:13" x14ac:dyDescent="0.35">
      <c r="K31232" s="293"/>
      <c r="M31232" s="290"/>
    </row>
    <row r="31233" spans="11:13" x14ac:dyDescent="0.35">
      <c r="K31233" s="293"/>
      <c r="M31233" s="290"/>
    </row>
    <row r="31234" spans="11:13" x14ac:dyDescent="0.35">
      <c r="K31234" s="293"/>
      <c r="M31234" s="290"/>
    </row>
    <row r="31235" spans="11:13" x14ac:dyDescent="0.35">
      <c r="K31235" s="293"/>
      <c r="M31235" s="290"/>
    </row>
    <row r="31236" spans="11:13" x14ac:dyDescent="0.35">
      <c r="K31236" s="293"/>
      <c r="M31236" s="290"/>
    </row>
    <row r="31237" spans="11:13" x14ac:dyDescent="0.35">
      <c r="K31237" s="293"/>
      <c r="M31237" s="290"/>
    </row>
    <row r="31238" spans="11:13" x14ac:dyDescent="0.35">
      <c r="K31238" s="293"/>
      <c r="M31238" s="290"/>
    </row>
    <row r="31239" spans="11:13" x14ac:dyDescent="0.35">
      <c r="K31239" s="293"/>
      <c r="M31239" s="290"/>
    </row>
    <row r="31240" spans="11:13" x14ac:dyDescent="0.35">
      <c r="K31240" s="293"/>
      <c r="M31240" s="290"/>
    </row>
    <row r="31241" spans="11:13" x14ac:dyDescent="0.35">
      <c r="K31241" s="293"/>
      <c r="M31241" s="290"/>
    </row>
    <row r="31242" spans="11:13" x14ac:dyDescent="0.35">
      <c r="K31242" s="293"/>
      <c r="M31242" s="290"/>
    </row>
    <row r="31243" spans="11:13" x14ac:dyDescent="0.35">
      <c r="K31243" s="293"/>
      <c r="M31243" s="290"/>
    </row>
    <row r="31244" spans="11:13" x14ac:dyDescent="0.35">
      <c r="K31244" s="293"/>
      <c r="M31244" s="290"/>
    </row>
    <row r="31245" spans="11:13" x14ac:dyDescent="0.35">
      <c r="K31245" s="293"/>
      <c r="M31245" s="290"/>
    </row>
    <row r="31246" spans="11:13" x14ac:dyDescent="0.35">
      <c r="K31246" s="293"/>
      <c r="M31246" s="290"/>
    </row>
    <row r="31247" spans="11:13" x14ac:dyDescent="0.35">
      <c r="K31247" s="293"/>
      <c r="M31247" s="290"/>
    </row>
    <row r="31248" spans="11:13" x14ac:dyDescent="0.35">
      <c r="K31248" s="293"/>
      <c r="M31248" s="290"/>
    </row>
    <row r="31249" spans="11:13" x14ac:dyDescent="0.35">
      <c r="K31249" s="293"/>
      <c r="M31249" s="290"/>
    </row>
    <row r="31250" spans="11:13" x14ac:dyDescent="0.35">
      <c r="K31250" s="293"/>
      <c r="M31250" s="290"/>
    </row>
    <row r="31251" spans="11:13" x14ac:dyDescent="0.35">
      <c r="K31251" s="293"/>
      <c r="M31251" s="290"/>
    </row>
    <row r="31252" spans="11:13" x14ac:dyDescent="0.35">
      <c r="K31252" s="293"/>
      <c r="M31252" s="290"/>
    </row>
    <row r="31253" spans="11:13" x14ac:dyDescent="0.35">
      <c r="K31253" s="293"/>
      <c r="M31253" s="290"/>
    </row>
    <row r="31254" spans="11:13" x14ac:dyDescent="0.35">
      <c r="K31254" s="293"/>
      <c r="M31254" s="290"/>
    </row>
    <row r="31255" spans="11:13" x14ac:dyDescent="0.35">
      <c r="K31255" s="293"/>
      <c r="M31255" s="290"/>
    </row>
    <row r="31256" spans="11:13" x14ac:dyDescent="0.35">
      <c r="K31256" s="293"/>
      <c r="M31256" s="290"/>
    </row>
    <row r="31257" spans="11:13" x14ac:dyDescent="0.35">
      <c r="K31257" s="293"/>
      <c r="M31257" s="290"/>
    </row>
    <row r="31258" spans="11:13" x14ac:dyDescent="0.35">
      <c r="K31258" s="293"/>
      <c r="M31258" s="290"/>
    </row>
    <row r="31259" spans="11:13" x14ac:dyDescent="0.35">
      <c r="K31259" s="293"/>
      <c r="M31259" s="290"/>
    </row>
    <row r="31260" spans="11:13" x14ac:dyDescent="0.35">
      <c r="K31260" s="293"/>
      <c r="M31260" s="290"/>
    </row>
    <row r="31261" spans="11:13" x14ac:dyDescent="0.35">
      <c r="K31261" s="293"/>
      <c r="M31261" s="290"/>
    </row>
    <row r="31262" spans="11:13" x14ac:dyDescent="0.35">
      <c r="K31262" s="293"/>
      <c r="M31262" s="290"/>
    </row>
    <row r="31263" spans="11:13" x14ac:dyDescent="0.35">
      <c r="K31263" s="293"/>
      <c r="M31263" s="290"/>
    </row>
    <row r="31264" spans="11:13" x14ac:dyDescent="0.35">
      <c r="K31264" s="293"/>
      <c r="M31264" s="290"/>
    </row>
    <row r="31265" spans="11:13" x14ac:dyDescent="0.35">
      <c r="K31265" s="293"/>
      <c r="M31265" s="290"/>
    </row>
    <row r="31266" spans="11:13" x14ac:dyDescent="0.35">
      <c r="K31266" s="293"/>
      <c r="M31266" s="290"/>
    </row>
    <row r="31267" spans="11:13" x14ac:dyDescent="0.35">
      <c r="K31267" s="293"/>
      <c r="M31267" s="290"/>
    </row>
    <row r="31268" spans="11:13" x14ac:dyDescent="0.35">
      <c r="K31268" s="293"/>
      <c r="M31268" s="290"/>
    </row>
    <row r="31269" spans="11:13" x14ac:dyDescent="0.35">
      <c r="K31269" s="293"/>
      <c r="M31269" s="290"/>
    </row>
    <row r="31270" spans="11:13" x14ac:dyDescent="0.35">
      <c r="K31270" s="293"/>
      <c r="M31270" s="290"/>
    </row>
    <row r="31271" spans="11:13" x14ac:dyDescent="0.35">
      <c r="K31271" s="293"/>
      <c r="M31271" s="290"/>
    </row>
    <row r="31272" spans="11:13" x14ac:dyDescent="0.35">
      <c r="K31272" s="293"/>
      <c r="M31272" s="290"/>
    </row>
    <row r="31273" spans="11:13" x14ac:dyDescent="0.35">
      <c r="K31273" s="293"/>
      <c r="M31273" s="290"/>
    </row>
    <row r="31274" spans="11:13" x14ac:dyDescent="0.35">
      <c r="K31274" s="293"/>
      <c r="M31274" s="290"/>
    </row>
    <row r="31275" spans="11:13" x14ac:dyDescent="0.35">
      <c r="K31275" s="293"/>
      <c r="M31275" s="290"/>
    </row>
    <row r="31276" spans="11:13" x14ac:dyDescent="0.35">
      <c r="K31276" s="293"/>
      <c r="M31276" s="290"/>
    </row>
    <row r="31277" spans="11:13" x14ac:dyDescent="0.35">
      <c r="K31277" s="293"/>
      <c r="M31277" s="290"/>
    </row>
    <row r="31278" spans="11:13" x14ac:dyDescent="0.35">
      <c r="K31278" s="293"/>
      <c r="M31278" s="290"/>
    </row>
    <row r="31279" spans="11:13" x14ac:dyDescent="0.35">
      <c r="K31279" s="293"/>
      <c r="M31279" s="290"/>
    </row>
    <row r="31280" spans="11:13" x14ac:dyDescent="0.35">
      <c r="K31280" s="293"/>
      <c r="M31280" s="290"/>
    </row>
    <row r="31281" spans="11:13" x14ac:dyDescent="0.35">
      <c r="K31281" s="293"/>
      <c r="M31281" s="290"/>
    </row>
    <row r="31282" spans="11:13" x14ac:dyDescent="0.35">
      <c r="K31282" s="293"/>
      <c r="M31282" s="290"/>
    </row>
    <row r="31283" spans="11:13" x14ac:dyDescent="0.35">
      <c r="K31283" s="293"/>
      <c r="M31283" s="290"/>
    </row>
    <row r="31284" spans="11:13" x14ac:dyDescent="0.35">
      <c r="K31284" s="293"/>
      <c r="M31284" s="290"/>
    </row>
    <row r="31285" spans="11:13" x14ac:dyDescent="0.35">
      <c r="K31285" s="293"/>
      <c r="M31285" s="290"/>
    </row>
    <row r="31286" spans="11:13" x14ac:dyDescent="0.35">
      <c r="K31286" s="293"/>
      <c r="M31286" s="290"/>
    </row>
    <row r="31287" spans="11:13" x14ac:dyDescent="0.35">
      <c r="K31287" s="293"/>
      <c r="M31287" s="290"/>
    </row>
    <row r="31288" spans="11:13" x14ac:dyDescent="0.35">
      <c r="K31288" s="293"/>
      <c r="M31288" s="290"/>
    </row>
    <row r="31289" spans="11:13" x14ac:dyDescent="0.35">
      <c r="K31289" s="293"/>
      <c r="M31289" s="290"/>
    </row>
    <row r="31290" spans="11:13" x14ac:dyDescent="0.35">
      <c r="K31290" s="293"/>
      <c r="M31290" s="290"/>
    </row>
    <row r="31291" spans="11:13" x14ac:dyDescent="0.35">
      <c r="K31291" s="293"/>
      <c r="M31291" s="290"/>
    </row>
    <row r="31292" spans="11:13" x14ac:dyDescent="0.35">
      <c r="K31292" s="293"/>
      <c r="M31292" s="290"/>
    </row>
    <row r="31293" spans="11:13" x14ac:dyDescent="0.35">
      <c r="K31293" s="293"/>
      <c r="M31293" s="290"/>
    </row>
    <row r="31294" spans="11:13" x14ac:dyDescent="0.35">
      <c r="K31294" s="293"/>
      <c r="M31294" s="290"/>
    </row>
    <row r="31295" spans="11:13" x14ac:dyDescent="0.35">
      <c r="K31295" s="293"/>
      <c r="M31295" s="290"/>
    </row>
    <row r="31296" spans="11:13" x14ac:dyDescent="0.35">
      <c r="K31296" s="293"/>
      <c r="M31296" s="290"/>
    </row>
    <row r="31297" spans="11:13" x14ac:dyDescent="0.35">
      <c r="K31297" s="293"/>
      <c r="M31297" s="290"/>
    </row>
    <row r="31298" spans="11:13" x14ac:dyDescent="0.35">
      <c r="K31298" s="293"/>
      <c r="M31298" s="290"/>
    </row>
    <row r="31299" spans="11:13" x14ac:dyDescent="0.35">
      <c r="K31299" s="293"/>
      <c r="M31299" s="290"/>
    </row>
    <row r="31300" spans="11:13" x14ac:dyDescent="0.35">
      <c r="K31300" s="293"/>
      <c r="M31300" s="290"/>
    </row>
    <row r="31301" spans="11:13" x14ac:dyDescent="0.35">
      <c r="K31301" s="293"/>
      <c r="M31301" s="290"/>
    </row>
    <row r="31302" spans="11:13" x14ac:dyDescent="0.35">
      <c r="K31302" s="293"/>
      <c r="M31302" s="290"/>
    </row>
    <row r="31303" spans="11:13" x14ac:dyDescent="0.35">
      <c r="K31303" s="293"/>
      <c r="M31303" s="290"/>
    </row>
    <row r="31304" spans="11:13" x14ac:dyDescent="0.35">
      <c r="K31304" s="293"/>
      <c r="M31304" s="290"/>
    </row>
    <row r="31305" spans="11:13" x14ac:dyDescent="0.35">
      <c r="K31305" s="293"/>
      <c r="M31305" s="290"/>
    </row>
    <row r="31306" spans="11:13" x14ac:dyDescent="0.35">
      <c r="K31306" s="293"/>
      <c r="M31306" s="290"/>
    </row>
    <row r="31307" spans="11:13" x14ac:dyDescent="0.35">
      <c r="K31307" s="293"/>
      <c r="M31307" s="290"/>
    </row>
    <row r="31308" spans="11:13" x14ac:dyDescent="0.35">
      <c r="K31308" s="293"/>
      <c r="M31308" s="290"/>
    </row>
    <row r="31309" spans="11:13" x14ac:dyDescent="0.35">
      <c r="K31309" s="293"/>
      <c r="M31309" s="290"/>
    </row>
    <row r="31310" spans="11:13" x14ac:dyDescent="0.35">
      <c r="K31310" s="293"/>
      <c r="M31310" s="290"/>
    </row>
    <row r="31311" spans="11:13" x14ac:dyDescent="0.35">
      <c r="K31311" s="293"/>
      <c r="M31311" s="290"/>
    </row>
    <row r="31312" spans="11:13" x14ac:dyDescent="0.35">
      <c r="K31312" s="293"/>
      <c r="M31312" s="290"/>
    </row>
    <row r="31313" spans="11:13" x14ac:dyDescent="0.35">
      <c r="K31313" s="293"/>
      <c r="M31313" s="290"/>
    </row>
    <row r="31314" spans="11:13" x14ac:dyDescent="0.35">
      <c r="K31314" s="293"/>
      <c r="M31314" s="290"/>
    </row>
    <row r="31315" spans="11:13" x14ac:dyDescent="0.35">
      <c r="K31315" s="293"/>
      <c r="M31315" s="290"/>
    </row>
    <row r="31316" spans="11:13" x14ac:dyDescent="0.35">
      <c r="K31316" s="293"/>
      <c r="M31316" s="290"/>
    </row>
    <row r="31317" spans="11:13" x14ac:dyDescent="0.35">
      <c r="K31317" s="293"/>
      <c r="M31317" s="290"/>
    </row>
    <row r="31318" spans="11:13" x14ac:dyDescent="0.35">
      <c r="K31318" s="293"/>
      <c r="M31318" s="290"/>
    </row>
    <row r="31319" spans="11:13" x14ac:dyDescent="0.35">
      <c r="K31319" s="293"/>
      <c r="M31319" s="290"/>
    </row>
    <row r="31320" spans="11:13" x14ac:dyDescent="0.35">
      <c r="K31320" s="293"/>
      <c r="M31320" s="290"/>
    </row>
    <row r="31321" spans="11:13" x14ac:dyDescent="0.35">
      <c r="K31321" s="293"/>
      <c r="M31321" s="290"/>
    </row>
    <row r="31322" spans="11:13" x14ac:dyDescent="0.35">
      <c r="K31322" s="293"/>
      <c r="M31322" s="290"/>
    </row>
    <row r="31323" spans="11:13" x14ac:dyDescent="0.35">
      <c r="K31323" s="293"/>
      <c r="M31323" s="290"/>
    </row>
    <row r="31324" spans="11:13" x14ac:dyDescent="0.35">
      <c r="K31324" s="293"/>
      <c r="M31324" s="290"/>
    </row>
    <row r="31325" spans="11:13" x14ac:dyDescent="0.35">
      <c r="K31325" s="293"/>
      <c r="M31325" s="290"/>
    </row>
    <row r="31326" spans="11:13" x14ac:dyDescent="0.35">
      <c r="K31326" s="293"/>
      <c r="M31326" s="290"/>
    </row>
    <row r="31327" spans="11:13" x14ac:dyDescent="0.35">
      <c r="K31327" s="293"/>
      <c r="M31327" s="290"/>
    </row>
    <row r="31328" spans="11:13" x14ac:dyDescent="0.35">
      <c r="K31328" s="293"/>
      <c r="M31328" s="290"/>
    </row>
    <row r="31329" spans="11:13" x14ac:dyDescent="0.35">
      <c r="K31329" s="293"/>
      <c r="M31329" s="290"/>
    </row>
    <row r="31330" spans="11:13" x14ac:dyDescent="0.35">
      <c r="K31330" s="293"/>
      <c r="M31330" s="290"/>
    </row>
    <row r="31331" spans="11:13" x14ac:dyDescent="0.35">
      <c r="K31331" s="293"/>
      <c r="M31331" s="290"/>
    </row>
    <row r="31332" spans="11:13" x14ac:dyDescent="0.35">
      <c r="K31332" s="293"/>
      <c r="M31332" s="290"/>
    </row>
    <row r="31333" spans="11:13" x14ac:dyDescent="0.35">
      <c r="K31333" s="293"/>
      <c r="M31333" s="290"/>
    </row>
    <row r="31334" spans="11:13" x14ac:dyDescent="0.35">
      <c r="K31334" s="293"/>
      <c r="M31334" s="290"/>
    </row>
    <row r="31335" spans="11:13" x14ac:dyDescent="0.35">
      <c r="K31335" s="293"/>
      <c r="M31335" s="290"/>
    </row>
    <row r="31336" spans="11:13" x14ac:dyDescent="0.35">
      <c r="K31336" s="293"/>
      <c r="M31336" s="290"/>
    </row>
    <row r="31337" spans="11:13" x14ac:dyDescent="0.35">
      <c r="K31337" s="293"/>
      <c r="M31337" s="290"/>
    </row>
    <row r="31338" spans="11:13" x14ac:dyDescent="0.35">
      <c r="K31338" s="293"/>
      <c r="M31338" s="290"/>
    </row>
    <row r="31339" spans="11:13" x14ac:dyDescent="0.35">
      <c r="K31339" s="293"/>
      <c r="M31339" s="290"/>
    </row>
    <row r="31340" spans="11:13" x14ac:dyDescent="0.35">
      <c r="K31340" s="293"/>
      <c r="M31340" s="290"/>
    </row>
    <row r="31341" spans="11:13" x14ac:dyDescent="0.35">
      <c r="K31341" s="293"/>
      <c r="M31341" s="290"/>
    </row>
    <row r="31342" spans="11:13" x14ac:dyDescent="0.35">
      <c r="K31342" s="293"/>
      <c r="M31342" s="290"/>
    </row>
    <row r="31343" spans="11:13" x14ac:dyDescent="0.35">
      <c r="K31343" s="293"/>
      <c r="M31343" s="290"/>
    </row>
    <row r="31344" spans="11:13" x14ac:dyDescent="0.35">
      <c r="K31344" s="293"/>
      <c r="M31344" s="290"/>
    </row>
    <row r="31345" spans="11:13" x14ac:dyDescent="0.35">
      <c r="K31345" s="293"/>
      <c r="M31345" s="290"/>
    </row>
    <row r="31346" spans="11:13" x14ac:dyDescent="0.35">
      <c r="K31346" s="293"/>
      <c r="M31346" s="290"/>
    </row>
    <row r="31347" spans="11:13" x14ac:dyDescent="0.35">
      <c r="K31347" s="293"/>
      <c r="M31347" s="290"/>
    </row>
    <row r="31348" spans="11:13" x14ac:dyDescent="0.35">
      <c r="K31348" s="293"/>
      <c r="M31348" s="290"/>
    </row>
    <row r="31349" spans="11:13" x14ac:dyDescent="0.35">
      <c r="K31349" s="293"/>
      <c r="M31349" s="290"/>
    </row>
    <row r="31350" spans="11:13" x14ac:dyDescent="0.35">
      <c r="K31350" s="293"/>
      <c r="M31350" s="290"/>
    </row>
    <row r="31351" spans="11:13" x14ac:dyDescent="0.35">
      <c r="K31351" s="293"/>
      <c r="M31351" s="290"/>
    </row>
    <row r="31352" spans="11:13" x14ac:dyDescent="0.35">
      <c r="K31352" s="293"/>
      <c r="M31352" s="290"/>
    </row>
    <row r="31353" spans="11:13" x14ac:dyDescent="0.35">
      <c r="K31353" s="293"/>
      <c r="M31353" s="290"/>
    </row>
    <row r="31354" spans="11:13" x14ac:dyDescent="0.35">
      <c r="K31354" s="293"/>
      <c r="M31354" s="290"/>
    </row>
    <row r="31355" spans="11:13" x14ac:dyDescent="0.35">
      <c r="K31355" s="293"/>
      <c r="M31355" s="290"/>
    </row>
    <row r="31356" spans="11:13" x14ac:dyDescent="0.35">
      <c r="K31356" s="293"/>
      <c r="M31356" s="290"/>
    </row>
    <row r="31357" spans="11:13" x14ac:dyDescent="0.35">
      <c r="K31357" s="293"/>
      <c r="M31357" s="290"/>
    </row>
    <row r="31358" spans="11:13" x14ac:dyDescent="0.35">
      <c r="K31358" s="293"/>
      <c r="M31358" s="290"/>
    </row>
    <row r="31359" spans="11:13" x14ac:dyDescent="0.35">
      <c r="K31359" s="293"/>
      <c r="M31359" s="290"/>
    </row>
    <row r="31360" spans="11:13" x14ac:dyDescent="0.35">
      <c r="K31360" s="293"/>
      <c r="M31360" s="290"/>
    </row>
    <row r="31361" spans="11:13" x14ac:dyDescent="0.35">
      <c r="K31361" s="293"/>
      <c r="M31361" s="290"/>
    </row>
    <row r="31362" spans="11:13" x14ac:dyDescent="0.35">
      <c r="K31362" s="293"/>
      <c r="M31362" s="290"/>
    </row>
    <row r="31363" spans="11:13" x14ac:dyDescent="0.35">
      <c r="K31363" s="293"/>
      <c r="M31363" s="290"/>
    </row>
    <row r="31364" spans="11:13" x14ac:dyDescent="0.35">
      <c r="K31364" s="293"/>
      <c r="M31364" s="290"/>
    </row>
    <row r="31365" spans="11:13" x14ac:dyDescent="0.35">
      <c r="K31365" s="293"/>
      <c r="M31365" s="290"/>
    </row>
    <row r="31366" spans="11:13" x14ac:dyDescent="0.35">
      <c r="K31366" s="293"/>
      <c r="M31366" s="290"/>
    </row>
    <row r="31367" spans="11:13" x14ac:dyDescent="0.35">
      <c r="K31367" s="293"/>
      <c r="M31367" s="290"/>
    </row>
    <row r="31368" spans="11:13" x14ac:dyDescent="0.35">
      <c r="K31368" s="293"/>
      <c r="M31368" s="290"/>
    </row>
    <row r="31369" spans="11:13" x14ac:dyDescent="0.35">
      <c r="K31369" s="293"/>
      <c r="M31369" s="290"/>
    </row>
    <row r="31370" spans="11:13" x14ac:dyDescent="0.35">
      <c r="K31370" s="293"/>
      <c r="M31370" s="290"/>
    </row>
    <row r="31371" spans="11:13" x14ac:dyDescent="0.35">
      <c r="K31371" s="293"/>
      <c r="M31371" s="290"/>
    </row>
    <row r="31372" spans="11:13" x14ac:dyDescent="0.35">
      <c r="K31372" s="293"/>
      <c r="M31372" s="290"/>
    </row>
    <row r="31373" spans="11:13" x14ac:dyDescent="0.35">
      <c r="K31373" s="293"/>
      <c r="M31373" s="290"/>
    </row>
    <row r="31374" spans="11:13" x14ac:dyDescent="0.35">
      <c r="K31374" s="293"/>
      <c r="M31374" s="290"/>
    </row>
    <row r="31375" spans="11:13" x14ac:dyDescent="0.35">
      <c r="K31375" s="293"/>
      <c r="M31375" s="290"/>
    </row>
    <row r="31376" spans="11:13" x14ac:dyDescent="0.35">
      <c r="K31376" s="293"/>
      <c r="M31376" s="290"/>
    </row>
    <row r="31377" spans="11:13" x14ac:dyDescent="0.35">
      <c r="K31377" s="293"/>
      <c r="M31377" s="290"/>
    </row>
    <row r="31378" spans="11:13" x14ac:dyDescent="0.35">
      <c r="K31378" s="293"/>
      <c r="M31378" s="290"/>
    </row>
    <row r="31379" spans="11:13" x14ac:dyDescent="0.35">
      <c r="K31379" s="293"/>
      <c r="M31379" s="290"/>
    </row>
    <row r="31380" spans="11:13" x14ac:dyDescent="0.35">
      <c r="K31380" s="293"/>
      <c r="M31380" s="290"/>
    </row>
    <row r="31381" spans="11:13" x14ac:dyDescent="0.35">
      <c r="K31381" s="293"/>
      <c r="M31381" s="290"/>
    </row>
    <row r="31382" spans="11:13" x14ac:dyDescent="0.35">
      <c r="K31382" s="293"/>
      <c r="M31382" s="290"/>
    </row>
    <row r="31383" spans="11:13" x14ac:dyDescent="0.35">
      <c r="K31383" s="293"/>
      <c r="M31383" s="290"/>
    </row>
    <row r="31384" spans="11:13" x14ac:dyDescent="0.35">
      <c r="K31384" s="293"/>
      <c r="M31384" s="290"/>
    </row>
    <row r="31385" spans="11:13" x14ac:dyDescent="0.35">
      <c r="K31385" s="293"/>
      <c r="M31385" s="290"/>
    </row>
    <row r="31386" spans="11:13" x14ac:dyDescent="0.35">
      <c r="K31386" s="293"/>
      <c r="M31386" s="290"/>
    </row>
    <row r="31387" spans="11:13" x14ac:dyDescent="0.35">
      <c r="K31387" s="293"/>
      <c r="M31387" s="290"/>
    </row>
    <row r="31388" spans="11:13" x14ac:dyDescent="0.35">
      <c r="K31388" s="293"/>
      <c r="M31388" s="290"/>
    </row>
    <row r="31389" spans="11:13" x14ac:dyDescent="0.35">
      <c r="K31389" s="293"/>
      <c r="M31389" s="290"/>
    </row>
    <row r="31390" spans="11:13" x14ac:dyDescent="0.35">
      <c r="K31390" s="293"/>
      <c r="M31390" s="290"/>
    </row>
    <row r="31391" spans="11:13" x14ac:dyDescent="0.35">
      <c r="K31391" s="293"/>
      <c r="M31391" s="290"/>
    </row>
    <row r="31392" spans="11:13" x14ac:dyDescent="0.35">
      <c r="K31392" s="293"/>
      <c r="M31392" s="290"/>
    </row>
    <row r="31393" spans="11:13" x14ac:dyDescent="0.35">
      <c r="K31393" s="293"/>
      <c r="M31393" s="290"/>
    </row>
    <row r="31394" spans="11:13" x14ac:dyDescent="0.35">
      <c r="K31394" s="293"/>
      <c r="M31394" s="290"/>
    </row>
    <row r="31395" spans="11:13" x14ac:dyDescent="0.35">
      <c r="K31395" s="293"/>
      <c r="M31395" s="290"/>
    </row>
    <row r="31396" spans="11:13" x14ac:dyDescent="0.35">
      <c r="K31396" s="293"/>
      <c r="M31396" s="290"/>
    </row>
    <row r="31397" spans="11:13" x14ac:dyDescent="0.35">
      <c r="K31397" s="293"/>
      <c r="M31397" s="290"/>
    </row>
    <row r="31398" spans="11:13" x14ac:dyDescent="0.35">
      <c r="K31398" s="293"/>
      <c r="M31398" s="290"/>
    </row>
    <row r="31399" spans="11:13" x14ac:dyDescent="0.35">
      <c r="K31399" s="293"/>
      <c r="M31399" s="290"/>
    </row>
    <row r="31400" spans="11:13" x14ac:dyDescent="0.35">
      <c r="K31400" s="293"/>
      <c r="M31400" s="290"/>
    </row>
    <row r="31401" spans="11:13" x14ac:dyDescent="0.35">
      <c r="K31401" s="293"/>
      <c r="M31401" s="290"/>
    </row>
    <row r="31402" spans="11:13" x14ac:dyDescent="0.35">
      <c r="K31402" s="293"/>
      <c r="M31402" s="290"/>
    </row>
    <row r="31403" spans="11:13" x14ac:dyDescent="0.35">
      <c r="K31403" s="293"/>
      <c r="M31403" s="290"/>
    </row>
    <row r="31404" spans="11:13" x14ac:dyDescent="0.35">
      <c r="K31404" s="293"/>
      <c r="M31404" s="290"/>
    </row>
    <row r="31405" spans="11:13" x14ac:dyDescent="0.35">
      <c r="K31405" s="293"/>
      <c r="M31405" s="290"/>
    </row>
    <row r="31406" spans="11:13" x14ac:dyDescent="0.35">
      <c r="K31406" s="293"/>
      <c r="M31406" s="290"/>
    </row>
    <row r="31407" spans="11:13" x14ac:dyDescent="0.35">
      <c r="K31407" s="293"/>
      <c r="M31407" s="290"/>
    </row>
    <row r="31408" spans="11:13" x14ac:dyDescent="0.35">
      <c r="K31408" s="293"/>
      <c r="M31408" s="290"/>
    </row>
    <row r="31409" spans="11:13" x14ac:dyDescent="0.35">
      <c r="K31409" s="293"/>
      <c r="M31409" s="290"/>
    </row>
    <row r="31410" spans="11:13" x14ac:dyDescent="0.35">
      <c r="K31410" s="293"/>
      <c r="M31410" s="290"/>
    </row>
    <row r="31411" spans="11:13" x14ac:dyDescent="0.35">
      <c r="K31411" s="293"/>
      <c r="M31411" s="290"/>
    </row>
    <row r="31412" spans="11:13" x14ac:dyDescent="0.35">
      <c r="K31412" s="293"/>
      <c r="M31412" s="290"/>
    </row>
    <row r="31413" spans="11:13" x14ac:dyDescent="0.35">
      <c r="K31413" s="293"/>
      <c r="M31413" s="290"/>
    </row>
    <row r="31414" spans="11:13" x14ac:dyDescent="0.35">
      <c r="K31414" s="293"/>
      <c r="M31414" s="290"/>
    </row>
    <row r="31415" spans="11:13" x14ac:dyDescent="0.35">
      <c r="K31415" s="293"/>
      <c r="M31415" s="290"/>
    </row>
    <row r="31416" spans="11:13" x14ac:dyDescent="0.35">
      <c r="K31416" s="293"/>
      <c r="M31416" s="290"/>
    </row>
    <row r="31417" spans="11:13" x14ac:dyDescent="0.35">
      <c r="K31417" s="293"/>
      <c r="M31417" s="290"/>
    </row>
    <row r="31418" spans="11:13" x14ac:dyDescent="0.35">
      <c r="K31418" s="293"/>
      <c r="M31418" s="290"/>
    </row>
    <row r="31419" spans="11:13" x14ac:dyDescent="0.35">
      <c r="K31419" s="293"/>
      <c r="M31419" s="290"/>
    </row>
    <row r="31420" spans="11:13" x14ac:dyDescent="0.35">
      <c r="K31420" s="293"/>
      <c r="M31420" s="290"/>
    </row>
    <row r="31421" spans="11:13" x14ac:dyDescent="0.35">
      <c r="K31421" s="293"/>
      <c r="M31421" s="290"/>
    </row>
    <row r="31422" spans="11:13" x14ac:dyDescent="0.35">
      <c r="K31422" s="293"/>
      <c r="M31422" s="290"/>
    </row>
    <row r="31423" spans="11:13" x14ac:dyDescent="0.35">
      <c r="K31423" s="293"/>
      <c r="M31423" s="290"/>
    </row>
    <row r="31424" spans="11:13" x14ac:dyDescent="0.35">
      <c r="K31424" s="293"/>
      <c r="M31424" s="290"/>
    </row>
    <row r="31425" spans="11:13" x14ac:dyDescent="0.35">
      <c r="K31425" s="293"/>
      <c r="M31425" s="290"/>
    </row>
    <row r="31426" spans="11:13" x14ac:dyDescent="0.35">
      <c r="K31426" s="293"/>
      <c r="M31426" s="290"/>
    </row>
    <row r="31427" spans="11:13" x14ac:dyDescent="0.35">
      <c r="K31427" s="293"/>
      <c r="M31427" s="290"/>
    </row>
    <row r="31428" spans="11:13" x14ac:dyDescent="0.35">
      <c r="K31428" s="293"/>
      <c r="M31428" s="290"/>
    </row>
    <row r="31429" spans="11:13" x14ac:dyDescent="0.35">
      <c r="K31429" s="293"/>
      <c r="M31429" s="290"/>
    </row>
    <row r="31430" spans="11:13" x14ac:dyDescent="0.35">
      <c r="K31430" s="293"/>
      <c r="M31430" s="290"/>
    </row>
    <row r="31431" spans="11:13" x14ac:dyDescent="0.35">
      <c r="K31431" s="293"/>
      <c r="M31431" s="290"/>
    </row>
    <row r="31432" spans="11:13" x14ac:dyDescent="0.35">
      <c r="K31432" s="293"/>
      <c r="M31432" s="290"/>
    </row>
    <row r="31433" spans="11:13" x14ac:dyDescent="0.35">
      <c r="K31433" s="293"/>
      <c r="M31433" s="290"/>
    </row>
    <row r="31434" spans="11:13" x14ac:dyDescent="0.35">
      <c r="K31434" s="293"/>
      <c r="M31434" s="290"/>
    </row>
    <row r="31435" spans="11:13" x14ac:dyDescent="0.35">
      <c r="K31435" s="293"/>
      <c r="M31435" s="290"/>
    </row>
    <row r="31436" spans="11:13" x14ac:dyDescent="0.35">
      <c r="K31436" s="293"/>
      <c r="M31436" s="290"/>
    </row>
    <row r="31437" spans="11:13" x14ac:dyDescent="0.35">
      <c r="K31437" s="293"/>
      <c r="M31437" s="290"/>
    </row>
    <row r="31438" spans="11:13" x14ac:dyDescent="0.35">
      <c r="K31438" s="293"/>
      <c r="M31438" s="290"/>
    </row>
    <row r="31439" spans="11:13" x14ac:dyDescent="0.35">
      <c r="K31439" s="293"/>
      <c r="M31439" s="290"/>
    </row>
    <row r="31440" spans="11:13" x14ac:dyDescent="0.35">
      <c r="K31440" s="293"/>
      <c r="M31440" s="290"/>
    </row>
    <row r="31441" spans="11:13" x14ac:dyDescent="0.35">
      <c r="K31441" s="293"/>
      <c r="M31441" s="290"/>
    </row>
    <row r="31442" spans="11:13" x14ac:dyDescent="0.35">
      <c r="K31442" s="293"/>
      <c r="M31442" s="290"/>
    </row>
    <row r="31443" spans="11:13" x14ac:dyDescent="0.35">
      <c r="K31443" s="293"/>
      <c r="M31443" s="290"/>
    </row>
    <row r="31444" spans="11:13" x14ac:dyDescent="0.35">
      <c r="K31444" s="293"/>
      <c r="M31444" s="290"/>
    </row>
    <row r="31445" spans="11:13" x14ac:dyDescent="0.35">
      <c r="K31445" s="293"/>
      <c r="M31445" s="290"/>
    </row>
    <row r="31446" spans="11:13" x14ac:dyDescent="0.35">
      <c r="K31446" s="293"/>
      <c r="M31446" s="290"/>
    </row>
    <row r="31447" spans="11:13" x14ac:dyDescent="0.35">
      <c r="K31447" s="293"/>
      <c r="M31447" s="290"/>
    </row>
    <row r="31448" spans="11:13" x14ac:dyDescent="0.35">
      <c r="K31448" s="293"/>
      <c r="M31448" s="290"/>
    </row>
    <row r="31449" spans="11:13" x14ac:dyDescent="0.35">
      <c r="K31449" s="293"/>
      <c r="M31449" s="290"/>
    </row>
    <row r="31450" spans="11:13" x14ac:dyDescent="0.35">
      <c r="K31450" s="293"/>
      <c r="M31450" s="290"/>
    </row>
    <row r="31451" spans="11:13" x14ac:dyDescent="0.35">
      <c r="K31451" s="293"/>
      <c r="M31451" s="290"/>
    </row>
    <row r="31452" spans="11:13" x14ac:dyDescent="0.35">
      <c r="K31452" s="293"/>
      <c r="M31452" s="290"/>
    </row>
    <row r="31453" spans="11:13" x14ac:dyDescent="0.35">
      <c r="K31453" s="293"/>
      <c r="M31453" s="290"/>
    </row>
    <row r="31454" spans="11:13" x14ac:dyDescent="0.35">
      <c r="K31454" s="293"/>
      <c r="M31454" s="290"/>
    </row>
    <row r="31455" spans="11:13" x14ac:dyDescent="0.35">
      <c r="K31455" s="293"/>
      <c r="M31455" s="290"/>
    </row>
    <row r="31456" spans="11:13" x14ac:dyDescent="0.35">
      <c r="K31456" s="293"/>
      <c r="M31456" s="290"/>
    </row>
    <row r="31457" spans="11:13" x14ac:dyDescent="0.35">
      <c r="K31457" s="293"/>
      <c r="M31457" s="290"/>
    </row>
    <row r="31458" spans="11:13" x14ac:dyDescent="0.35">
      <c r="K31458" s="293"/>
      <c r="M31458" s="290"/>
    </row>
    <row r="31459" spans="11:13" x14ac:dyDescent="0.35">
      <c r="K31459" s="293"/>
      <c r="M31459" s="290"/>
    </row>
    <row r="31460" spans="11:13" x14ac:dyDescent="0.35">
      <c r="K31460" s="293"/>
      <c r="M31460" s="290"/>
    </row>
    <row r="31461" spans="11:13" x14ac:dyDescent="0.35">
      <c r="K31461" s="293"/>
      <c r="M31461" s="290"/>
    </row>
    <row r="31462" spans="11:13" x14ac:dyDescent="0.35">
      <c r="K31462" s="293"/>
      <c r="M31462" s="290"/>
    </row>
    <row r="31463" spans="11:13" x14ac:dyDescent="0.35">
      <c r="K31463" s="293"/>
      <c r="M31463" s="290"/>
    </row>
    <row r="31464" spans="11:13" x14ac:dyDescent="0.35">
      <c r="K31464" s="293"/>
      <c r="M31464" s="290"/>
    </row>
    <row r="31465" spans="11:13" x14ac:dyDescent="0.35">
      <c r="K31465" s="293"/>
      <c r="M31465" s="290"/>
    </row>
    <row r="31466" spans="11:13" x14ac:dyDescent="0.35">
      <c r="K31466" s="293"/>
      <c r="M31466" s="290"/>
    </row>
    <row r="31467" spans="11:13" x14ac:dyDescent="0.35">
      <c r="K31467" s="293"/>
      <c r="M31467" s="290"/>
    </row>
    <row r="31468" spans="11:13" x14ac:dyDescent="0.35">
      <c r="K31468" s="293"/>
      <c r="M31468" s="290"/>
    </row>
    <row r="31469" spans="11:13" x14ac:dyDescent="0.35">
      <c r="K31469" s="293"/>
      <c r="M31469" s="290"/>
    </row>
    <row r="31470" spans="11:13" x14ac:dyDescent="0.35">
      <c r="K31470" s="293"/>
      <c r="M31470" s="290"/>
    </row>
    <row r="31471" spans="11:13" x14ac:dyDescent="0.35">
      <c r="K31471" s="293"/>
      <c r="M31471" s="290"/>
    </row>
    <row r="31472" spans="11:13" x14ac:dyDescent="0.35">
      <c r="K31472" s="293"/>
      <c r="M31472" s="290"/>
    </row>
    <row r="31473" spans="11:13" x14ac:dyDescent="0.35">
      <c r="K31473" s="293"/>
      <c r="M31473" s="290"/>
    </row>
    <row r="31474" spans="11:13" x14ac:dyDescent="0.35">
      <c r="K31474" s="293"/>
      <c r="M31474" s="290"/>
    </row>
    <row r="31475" spans="11:13" x14ac:dyDescent="0.35">
      <c r="K31475" s="293"/>
      <c r="M31475" s="290"/>
    </row>
    <row r="31476" spans="11:13" x14ac:dyDescent="0.35">
      <c r="K31476" s="293"/>
      <c r="M31476" s="290"/>
    </row>
    <row r="31477" spans="11:13" x14ac:dyDescent="0.35">
      <c r="K31477" s="293"/>
      <c r="M31477" s="290"/>
    </row>
    <row r="31478" spans="11:13" x14ac:dyDescent="0.35">
      <c r="K31478" s="293"/>
      <c r="M31478" s="290"/>
    </row>
    <row r="31479" spans="11:13" x14ac:dyDescent="0.35">
      <c r="K31479" s="293"/>
      <c r="M31479" s="290"/>
    </row>
    <row r="31480" spans="11:13" x14ac:dyDescent="0.35">
      <c r="K31480" s="293"/>
      <c r="M31480" s="290"/>
    </row>
    <row r="31481" spans="11:13" x14ac:dyDescent="0.35">
      <c r="K31481" s="293"/>
      <c r="M31481" s="290"/>
    </row>
    <row r="31482" spans="11:13" x14ac:dyDescent="0.35">
      <c r="K31482" s="293"/>
      <c r="M31482" s="290"/>
    </row>
    <row r="31483" spans="11:13" x14ac:dyDescent="0.35">
      <c r="K31483" s="293"/>
      <c r="M31483" s="290"/>
    </row>
    <row r="31484" spans="11:13" x14ac:dyDescent="0.35">
      <c r="K31484" s="293"/>
      <c r="M31484" s="290"/>
    </row>
    <row r="31485" spans="11:13" x14ac:dyDescent="0.35">
      <c r="K31485" s="293"/>
      <c r="M31485" s="290"/>
    </row>
    <row r="31486" spans="11:13" x14ac:dyDescent="0.35">
      <c r="K31486" s="293"/>
      <c r="M31486" s="290"/>
    </row>
    <row r="31487" spans="11:13" x14ac:dyDescent="0.35">
      <c r="K31487" s="293"/>
      <c r="M31487" s="290"/>
    </row>
    <row r="31488" spans="11:13" x14ac:dyDescent="0.35">
      <c r="K31488" s="293"/>
      <c r="M31488" s="290"/>
    </row>
    <row r="31489" spans="11:13" x14ac:dyDescent="0.35">
      <c r="K31489" s="293"/>
      <c r="M31489" s="290"/>
    </row>
    <row r="31490" spans="11:13" x14ac:dyDescent="0.35">
      <c r="K31490" s="293"/>
      <c r="M31490" s="290"/>
    </row>
    <row r="31491" spans="11:13" x14ac:dyDescent="0.35">
      <c r="K31491" s="293"/>
      <c r="M31491" s="290"/>
    </row>
    <row r="31492" spans="11:13" x14ac:dyDescent="0.35">
      <c r="K31492" s="293"/>
      <c r="M31492" s="290"/>
    </row>
    <row r="31493" spans="11:13" x14ac:dyDescent="0.35">
      <c r="K31493" s="293"/>
      <c r="M31493" s="290"/>
    </row>
    <row r="31494" spans="11:13" x14ac:dyDescent="0.35">
      <c r="K31494" s="293"/>
      <c r="M31494" s="290"/>
    </row>
    <row r="31495" spans="11:13" x14ac:dyDescent="0.35">
      <c r="K31495" s="293"/>
      <c r="M31495" s="290"/>
    </row>
    <row r="31496" spans="11:13" x14ac:dyDescent="0.35">
      <c r="K31496" s="293"/>
      <c r="M31496" s="290"/>
    </row>
    <row r="31497" spans="11:13" x14ac:dyDescent="0.35">
      <c r="K31497" s="293"/>
      <c r="M31497" s="290"/>
    </row>
    <row r="31498" spans="11:13" x14ac:dyDescent="0.35">
      <c r="K31498" s="293"/>
      <c r="M31498" s="290"/>
    </row>
    <row r="31499" spans="11:13" x14ac:dyDescent="0.35">
      <c r="K31499" s="293"/>
      <c r="M31499" s="290"/>
    </row>
    <row r="31500" spans="11:13" x14ac:dyDescent="0.35">
      <c r="K31500" s="293"/>
      <c r="M31500" s="290"/>
    </row>
    <row r="31501" spans="11:13" x14ac:dyDescent="0.35">
      <c r="K31501" s="293"/>
      <c r="M31501" s="290"/>
    </row>
    <row r="31502" spans="11:13" x14ac:dyDescent="0.35">
      <c r="K31502" s="293"/>
      <c r="M31502" s="290"/>
    </row>
    <row r="31503" spans="11:13" x14ac:dyDescent="0.35">
      <c r="K31503" s="293"/>
      <c r="M31503" s="290"/>
    </row>
    <row r="31504" spans="11:13" x14ac:dyDescent="0.35">
      <c r="K31504" s="293"/>
      <c r="M31504" s="290"/>
    </row>
    <row r="31505" spans="11:13" x14ac:dyDescent="0.35">
      <c r="K31505" s="293"/>
      <c r="M31505" s="290"/>
    </row>
    <row r="31506" spans="11:13" x14ac:dyDescent="0.35">
      <c r="K31506" s="293"/>
      <c r="M31506" s="290"/>
    </row>
    <row r="31507" spans="11:13" x14ac:dyDescent="0.35">
      <c r="K31507" s="293"/>
      <c r="M31507" s="290"/>
    </row>
    <row r="31508" spans="11:13" x14ac:dyDescent="0.35">
      <c r="K31508" s="293"/>
      <c r="M31508" s="290"/>
    </row>
    <row r="31509" spans="11:13" x14ac:dyDescent="0.35">
      <c r="K31509" s="293"/>
      <c r="M31509" s="290"/>
    </row>
    <row r="31510" spans="11:13" x14ac:dyDescent="0.35">
      <c r="K31510" s="293"/>
      <c r="M31510" s="290"/>
    </row>
    <row r="31511" spans="11:13" x14ac:dyDescent="0.35">
      <c r="K31511" s="293"/>
      <c r="M31511" s="290"/>
    </row>
    <row r="31512" spans="11:13" x14ac:dyDescent="0.35">
      <c r="K31512" s="293"/>
      <c r="M31512" s="290"/>
    </row>
    <row r="31513" spans="11:13" x14ac:dyDescent="0.35">
      <c r="K31513" s="293"/>
      <c r="M31513" s="290"/>
    </row>
    <row r="31514" spans="11:13" x14ac:dyDescent="0.35">
      <c r="K31514" s="293"/>
      <c r="M31514" s="290"/>
    </row>
    <row r="31515" spans="11:13" x14ac:dyDescent="0.35">
      <c r="K31515" s="293"/>
      <c r="M31515" s="290"/>
    </row>
    <row r="31516" spans="11:13" x14ac:dyDescent="0.35">
      <c r="K31516" s="293"/>
      <c r="M31516" s="290"/>
    </row>
    <row r="31517" spans="11:13" x14ac:dyDescent="0.35">
      <c r="K31517" s="293"/>
      <c r="M31517" s="290"/>
    </row>
    <row r="31518" spans="11:13" x14ac:dyDescent="0.35">
      <c r="K31518" s="293"/>
      <c r="M31518" s="290"/>
    </row>
    <row r="31519" spans="11:13" x14ac:dyDescent="0.35">
      <c r="K31519" s="293"/>
      <c r="M31519" s="290"/>
    </row>
    <row r="31520" spans="11:13" x14ac:dyDescent="0.35">
      <c r="K31520" s="293"/>
      <c r="M31520" s="290"/>
    </row>
    <row r="31521" spans="11:13" x14ac:dyDescent="0.35">
      <c r="K31521" s="293"/>
      <c r="M31521" s="290"/>
    </row>
    <row r="31522" spans="11:13" x14ac:dyDescent="0.35">
      <c r="K31522" s="293"/>
      <c r="M31522" s="290"/>
    </row>
    <row r="31523" spans="11:13" x14ac:dyDescent="0.35">
      <c r="K31523" s="293"/>
      <c r="M31523" s="290"/>
    </row>
    <row r="31524" spans="11:13" x14ac:dyDescent="0.35">
      <c r="K31524" s="293"/>
      <c r="M31524" s="290"/>
    </row>
    <row r="31525" spans="11:13" x14ac:dyDescent="0.35">
      <c r="K31525" s="293"/>
      <c r="M31525" s="290"/>
    </row>
    <row r="31526" spans="11:13" x14ac:dyDescent="0.35">
      <c r="K31526" s="293"/>
      <c r="M31526" s="290"/>
    </row>
    <row r="31527" spans="11:13" x14ac:dyDescent="0.35">
      <c r="K31527" s="293"/>
      <c r="M31527" s="290"/>
    </row>
    <row r="31528" spans="11:13" x14ac:dyDescent="0.35">
      <c r="K31528" s="293"/>
      <c r="M31528" s="290"/>
    </row>
    <row r="31529" spans="11:13" x14ac:dyDescent="0.35">
      <c r="K31529" s="293"/>
      <c r="M31529" s="290"/>
    </row>
    <row r="31530" spans="11:13" x14ac:dyDescent="0.35">
      <c r="K31530" s="293"/>
      <c r="M31530" s="290"/>
    </row>
    <row r="31531" spans="11:13" x14ac:dyDescent="0.35">
      <c r="K31531" s="293"/>
      <c r="M31531" s="290"/>
    </row>
    <row r="31532" spans="11:13" x14ac:dyDescent="0.35">
      <c r="K31532" s="293"/>
      <c r="M31532" s="290"/>
    </row>
    <row r="31533" spans="11:13" x14ac:dyDescent="0.35">
      <c r="K31533" s="293"/>
      <c r="M31533" s="290"/>
    </row>
    <row r="31534" spans="11:13" x14ac:dyDescent="0.35">
      <c r="K31534" s="293"/>
      <c r="M31534" s="290"/>
    </row>
    <row r="31535" spans="11:13" x14ac:dyDescent="0.35">
      <c r="K31535" s="293"/>
      <c r="M31535" s="290"/>
    </row>
    <row r="31536" spans="11:13" x14ac:dyDescent="0.35">
      <c r="K31536" s="293"/>
      <c r="M31536" s="290"/>
    </row>
    <row r="31537" spans="11:13" x14ac:dyDescent="0.35">
      <c r="K31537" s="293"/>
      <c r="M31537" s="290"/>
    </row>
    <row r="31538" spans="11:13" x14ac:dyDescent="0.35">
      <c r="K31538" s="293"/>
      <c r="M31538" s="290"/>
    </row>
    <row r="31539" spans="11:13" x14ac:dyDescent="0.35">
      <c r="K31539" s="293"/>
      <c r="M31539" s="290"/>
    </row>
    <row r="31540" spans="11:13" x14ac:dyDescent="0.35">
      <c r="K31540" s="293"/>
      <c r="M31540" s="290"/>
    </row>
    <row r="31541" spans="11:13" x14ac:dyDescent="0.35">
      <c r="K31541" s="293"/>
      <c r="M31541" s="290"/>
    </row>
    <row r="31542" spans="11:13" x14ac:dyDescent="0.35">
      <c r="K31542" s="293"/>
      <c r="M31542" s="290"/>
    </row>
    <row r="31543" spans="11:13" x14ac:dyDescent="0.35">
      <c r="K31543" s="293"/>
      <c r="M31543" s="290"/>
    </row>
    <row r="31544" spans="11:13" x14ac:dyDescent="0.35">
      <c r="K31544" s="293"/>
      <c r="M31544" s="290"/>
    </row>
    <row r="31545" spans="11:13" x14ac:dyDescent="0.35">
      <c r="K31545" s="293"/>
      <c r="M31545" s="290"/>
    </row>
    <row r="31546" spans="11:13" x14ac:dyDescent="0.35">
      <c r="K31546" s="293"/>
      <c r="M31546" s="290"/>
    </row>
    <row r="31547" spans="11:13" x14ac:dyDescent="0.35">
      <c r="K31547" s="293"/>
      <c r="M31547" s="290"/>
    </row>
    <row r="31548" spans="11:13" x14ac:dyDescent="0.35">
      <c r="K31548" s="293"/>
      <c r="M31548" s="290"/>
    </row>
    <row r="31549" spans="11:13" x14ac:dyDescent="0.35">
      <c r="K31549" s="293"/>
      <c r="M31549" s="290"/>
    </row>
    <row r="31550" spans="11:13" x14ac:dyDescent="0.35">
      <c r="K31550" s="293"/>
      <c r="M31550" s="290"/>
    </row>
    <row r="31551" spans="11:13" x14ac:dyDescent="0.35">
      <c r="K31551" s="293"/>
      <c r="M31551" s="290"/>
    </row>
    <row r="31552" spans="11:13" x14ac:dyDescent="0.35">
      <c r="K31552" s="293"/>
      <c r="M31552" s="290"/>
    </row>
    <row r="31553" spans="11:13" x14ac:dyDescent="0.35">
      <c r="K31553" s="293"/>
      <c r="M31553" s="290"/>
    </row>
    <row r="31554" spans="11:13" x14ac:dyDescent="0.35">
      <c r="K31554" s="293"/>
      <c r="M31554" s="290"/>
    </row>
    <row r="31555" spans="11:13" x14ac:dyDescent="0.35">
      <c r="K31555" s="293"/>
      <c r="M31555" s="290"/>
    </row>
    <row r="31556" spans="11:13" x14ac:dyDescent="0.35">
      <c r="K31556" s="293"/>
      <c r="M31556" s="290"/>
    </row>
    <row r="31557" spans="11:13" x14ac:dyDescent="0.35">
      <c r="K31557" s="293"/>
      <c r="M31557" s="290"/>
    </row>
    <row r="31558" spans="11:13" x14ac:dyDescent="0.35">
      <c r="K31558" s="293"/>
      <c r="M31558" s="290"/>
    </row>
    <row r="31559" spans="11:13" x14ac:dyDescent="0.35">
      <c r="K31559" s="293"/>
      <c r="M31559" s="290"/>
    </row>
    <row r="31560" spans="11:13" x14ac:dyDescent="0.35">
      <c r="K31560" s="293"/>
      <c r="M31560" s="290"/>
    </row>
    <row r="31561" spans="11:13" x14ac:dyDescent="0.35">
      <c r="K31561" s="293"/>
      <c r="M31561" s="290"/>
    </row>
    <row r="31562" spans="11:13" x14ac:dyDescent="0.35">
      <c r="K31562" s="293"/>
      <c r="M31562" s="290"/>
    </row>
    <row r="31563" spans="11:13" x14ac:dyDescent="0.35">
      <c r="K31563" s="293"/>
      <c r="M31563" s="290"/>
    </row>
    <row r="31564" spans="11:13" x14ac:dyDescent="0.35">
      <c r="K31564" s="293"/>
      <c r="M31564" s="290"/>
    </row>
    <row r="31565" spans="11:13" x14ac:dyDescent="0.35">
      <c r="K31565" s="293"/>
      <c r="M31565" s="290"/>
    </row>
    <row r="31566" spans="11:13" x14ac:dyDescent="0.35">
      <c r="K31566" s="293"/>
      <c r="M31566" s="290"/>
    </row>
    <row r="31567" spans="11:13" x14ac:dyDescent="0.35">
      <c r="K31567" s="293"/>
      <c r="M31567" s="290"/>
    </row>
    <row r="31568" spans="11:13" x14ac:dyDescent="0.35">
      <c r="K31568" s="293"/>
      <c r="M31568" s="290"/>
    </row>
    <row r="31569" spans="11:13" x14ac:dyDescent="0.35">
      <c r="K31569" s="293"/>
      <c r="M31569" s="290"/>
    </row>
    <row r="31570" spans="11:13" x14ac:dyDescent="0.35">
      <c r="K31570" s="293"/>
      <c r="M31570" s="290"/>
    </row>
    <row r="31571" spans="11:13" x14ac:dyDescent="0.35">
      <c r="K31571" s="293"/>
      <c r="M31571" s="290"/>
    </row>
    <row r="31572" spans="11:13" x14ac:dyDescent="0.35">
      <c r="K31572" s="293"/>
      <c r="M31572" s="290"/>
    </row>
    <row r="31573" spans="11:13" x14ac:dyDescent="0.35">
      <c r="K31573" s="293"/>
      <c r="M31573" s="290"/>
    </row>
    <row r="31574" spans="11:13" x14ac:dyDescent="0.35">
      <c r="K31574" s="293"/>
      <c r="M31574" s="290"/>
    </row>
    <row r="31575" spans="11:13" x14ac:dyDescent="0.35">
      <c r="K31575" s="293"/>
      <c r="M31575" s="290"/>
    </row>
    <row r="31576" spans="11:13" x14ac:dyDescent="0.35">
      <c r="K31576" s="293"/>
      <c r="M31576" s="290"/>
    </row>
    <row r="31577" spans="11:13" x14ac:dyDescent="0.35">
      <c r="K31577" s="293"/>
      <c r="M31577" s="290"/>
    </row>
    <row r="31578" spans="11:13" x14ac:dyDescent="0.35">
      <c r="K31578" s="293"/>
      <c r="M31578" s="290"/>
    </row>
    <row r="31579" spans="11:13" x14ac:dyDescent="0.35">
      <c r="K31579" s="293"/>
      <c r="M31579" s="290"/>
    </row>
    <row r="31580" spans="11:13" x14ac:dyDescent="0.35">
      <c r="K31580" s="293"/>
      <c r="M31580" s="290"/>
    </row>
    <row r="31581" spans="11:13" x14ac:dyDescent="0.35">
      <c r="K31581" s="293"/>
      <c r="M31581" s="290"/>
    </row>
    <row r="31582" spans="11:13" x14ac:dyDescent="0.35">
      <c r="K31582" s="293"/>
      <c r="M31582" s="290"/>
    </row>
    <row r="31583" spans="11:13" x14ac:dyDescent="0.35">
      <c r="K31583" s="293"/>
      <c r="M31583" s="290"/>
    </row>
    <row r="31584" spans="11:13" x14ac:dyDescent="0.35">
      <c r="K31584" s="293"/>
      <c r="M31584" s="290"/>
    </row>
    <row r="31585" spans="11:13" x14ac:dyDescent="0.35">
      <c r="K31585" s="293"/>
      <c r="M31585" s="290"/>
    </row>
    <row r="31586" spans="11:13" x14ac:dyDescent="0.35">
      <c r="K31586" s="293"/>
      <c r="M31586" s="290"/>
    </row>
    <row r="31587" spans="11:13" x14ac:dyDescent="0.35">
      <c r="K31587" s="293"/>
      <c r="M31587" s="290"/>
    </row>
    <row r="31588" spans="11:13" x14ac:dyDescent="0.35">
      <c r="K31588" s="293"/>
      <c r="M31588" s="290"/>
    </row>
    <row r="31589" spans="11:13" x14ac:dyDescent="0.35">
      <c r="K31589" s="293"/>
      <c r="M31589" s="290"/>
    </row>
    <row r="31590" spans="11:13" x14ac:dyDescent="0.35">
      <c r="K31590" s="293"/>
      <c r="M31590" s="290"/>
    </row>
    <row r="31591" spans="11:13" x14ac:dyDescent="0.35">
      <c r="K31591" s="293"/>
      <c r="M31591" s="290"/>
    </row>
    <row r="31592" spans="11:13" x14ac:dyDescent="0.35">
      <c r="K31592" s="293"/>
      <c r="M31592" s="290"/>
    </row>
    <row r="31593" spans="11:13" x14ac:dyDescent="0.35">
      <c r="K31593" s="293"/>
      <c r="M31593" s="290"/>
    </row>
    <row r="31594" spans="11:13" x14ac:dyDescent="0.35">
      <c r="K31594" s="293"/>
      <c r="M31594" s="290"/>
    </row>
    <row r="31595" spans="11:13" x14ac:dyDescent="0.35">
      <c r="K31595" s="293"/>
      <c r="M31595" s="290"/>
    </row>
    <row r="31596" spans="11:13" x14ac:dyDescent="0.35">
      <c r="K31596" s="293"/>
      <c r="M31596" s="290"/>
    </row>
    <row r="31597" spans="11:13" x14ac:dyDescent="0.35">
      <c r="K31597" s="293"/>
      <c r="M31597" s="290"/>
    </row>
    <row r="31598" spans="11:13" x14ac:dyDescent="0.35">
      <c r="K31598" s="293"/>
      <c r="M31598" s="290"/>
    </row>
    <row r="31599" spans="11:13" x14ac:dyDescent="0.35">
      <c r="K31599" s="293"/>
      <c r="M31599" s="290"/>
    </row>
    <row r="31600" spans="11:13" x14ac:dyDescent="0.35">
      <c r="K31600" s="293"/>
      <c r="M31600" s="290"/>
    </row>
    <row r="31601" spans="11:13" x14ac:dyDescent="0.35">
      <c r="K31601" s="293"/>
      <c r="M31601" s="290"/>
    </row>
    <row r="31602" spans="11:13" x14ac:dyDescent="0.35">
      <c r="K31602" s="293"/>
      <c r="M31602" s="290"/>
    </row>
    <row r="31603" spans="11:13" x14ac:dyDescent="0.35">
      <c r="K31603" s="293"/>
      <c r="M31603" s="290"/>
    </row>
    <row r="31604" spans="11:13" x14ac:dyDescent="0.35">
      <c r="K31604" s="293"/>
      <c r="M31604" s="290"/>
    </row>
    <row r="31605" spans="11:13" x14ac:dyDescent="0.35">
      <c r="K31605" s="293"/>
      <c r="M31605" s="290"/>
    </row>
    <row r="31606" spans="11:13" x14ac:dyDescent="0.35">
      <c r="K31606" s="293"/>
      <c r="M31606" s="290"/>
    </row>
    <row r="31607" spans="11:13" x14ac:dyDescent="0.35">
      <c r="K31607" s="293"/>
      <c r="M31607" s="290"/>
    </row>
    <row r="31608" spans="11:13" x14ac:dyDescent="0.35">
      <c r="K31608" s="293"/>
      <c r="M31608" s="290"/>
    </row>
    <row r="31609" spans="11:13" x14ac:dyDescent="0.35">
      <c r="K31609" s="293"/>
      <c r="M31609" s="290"/>
    </row>
    <row r="31610" spans="11:13" x14ac:dyDescent="0.35">
      <c r="K31610" s="293"/>
      <c r="M31610" s="290"/>
    </row>
    <row r="31611" spans="11:13" x14ac:dyDescent="0.35">
      <c r="K31611" s="293"/>
      <c r="M31611" s="290"/>
    </row>
    <row r="31612" spans="11:13" x14ac:dyDescent="0.35">
      <c r="K31612" s="293"/>
      <c r="M31612" s="290"/>
    </row>
    <row r="31613" spans="11:13" x14ac:dyDescent="0.35">
      <c r="K31613" s="293"/>
      <c r="M31613" s="290"/>
    </row>
    <row r="31614" spans="11:13" x14ac:dyDescent="0.35">
      <c r="K31614" s="293"/>
      <c r="M31614" s="290"/>
    </row>
    <row r="31615" spans="11:13" x14ac:dyDescent="0.35">
      <c r="K31615" s="293"/>
      <c r="M31615" s="290"/>
    </row>
    <row r="31616" spans="11:13" x14ac:dyDescent="0.35">
      <c r="K31616" s="293"/>
      <c r="M31616" s="290"/>
    </row>
    <row r="31617" spans="11:13" x14ac:dyDescent="0.35">
      <c r="K31617" s="293"/>
      <c r="M31617" s="290"/>
    </row>
    <row r="31618" spans="11:13" x14ac:dyDescent="0.35">
      <c r="K31618" s="293"/>
      <c r="M31618" s="290"/>
    </row>
    <row r="31619" spans="11:13" x14ac:dyDescent="0.35">
      <c r="K31619" s="293"/>
      <c r="M31619" s="290"/>
    </row>
    <row r="31620" spans="11:13" x14ac:dyDescent="0.35">
      <c r="K31620" s="293"/>
      <c r="M31620" s="290"/>
    </row>
    <row r="31621" spans="11:13" x14ac:dyDescent="0.35">
      <c r="K31621" s="293"/>
      <c r="M31621" s="290"/>
    </row>
    <row r="31622" spans="11:13" x14ac:dyDescent="0.35">
      <c r="K31622" s="293"/>
      <c r="M31622" s="290"/>
    </row>
    <row r="31623" spans="11:13" x14ac:dyDescent="0.35">
      <c r="K31623" s="293"/>
      <c r="M31623" s="290"/>
    </row>
    <row r="31624" spans="11:13" x14ac:dyDescent="0.35">
      <c r="K31624" s="293"/>
      <c r="M31624" s="290"/>
    </row>
    <row r="31625" spans="11:13" x14ac:dyDescent="0.35">
      <c r="K31625" s="293"/>
      <c r="M31625" s="290"/>
    </row>
    <row r="31626" spans="11:13" x14ac:dyDescent="0.35">
      <c r="K31626" s="293"/>
      <c r="M31626" s="290"/>
    </row>
    <row r="31627" spans="11:13" x14ac:dyDescent="0.35">
      <c r="K31627" s="293"/>
      <c r="M31627" s="290"/>
    </row>
    <row r="31628" spans="11:13" x14ac:dyDescent="0.35">
      <c r="K31628" s="293"/>
      <c r="M31628" s="290"/>
    </row>
    <row r="31629" spans="11:13" x14ac:dyDescent="0.35">
      <c r="K31629" s="293"/>
      <c r="M31629" s="290"/>
    </row>
    <row r="31630" spans="11:13" x14ac:dyDescent="0.35">
      <c r="K31630" s="293"/>
      <c r="M31630" s="290"/>
    </row>
    <row r="31631" spans="11:13" x14ac:dyDescent="0.35">
      <c r="K31631" s="293"/>
      <c r="M31631" s="290"/>
    </row>
    <row r="31632" spans="11:13" x14ac:dyDescent="0.35">
      <c r="K31632" s="293"/>
      <c r="M31632" s="290"/>
    </row>
    <row r="31633" spans="11:13" x14ac:dyDescent="0.35">
      <c r="K31633" s="293"/>
      <c r="M31633" s="290"/>
    </row>
    <row r="31634" spans="11:13" x14ac:dyDescent="0.35">
      <c r="K31634" s="293"/>
      <c r="M31634" s="290"/>
    </row>
    <row r="31635" spans="11:13" x14ac:dyDescent="0.35">
      <c r="K31635" s="293"/>
      <c r="M31635" s="290"/>
    </row>
    <row r="31636" spans="11:13" x14ac:dyDescent="0.35">
      <c r="K31636" s="293"/>
      <c r="M31636" s="290"/>
    </row>
    <row r="31637" spans="11:13" x14ac:dyDescent="0.35">
      <c r="K31637" s="293"/>
      <c r="M31637" s="290"/>
    </row>
    <row r="31638" spans="11:13" x14ac:dyDescent="0.35">
      <c r="K31638" s="293"/>
      <c r="M31638" s="290"/>
    </row>
    <row r="31639" spans="11:13" x14ac:dyDescent="0.35">
      <c r="K31639" s="293"/>
      <c r="M31639" s="290"/>
    </row>
    <row r="31640" spans="11:13" x14ac:dyDescent="0.35">
      <c r="K31640" s="293"/>
      <c r="M31640" s="290"/>
    </row>
    <row r="31641" spans="11:13" x14ac:dyDescent="0.35">
      <c r="K31641" s="293"/>
      <c r="M31641" s="290"/>
    </row>
    <row r="31642" spans="11:13" x14ac:dyDescent="0.35">
      <c r="K31642" s="293"/>
      <c r="M31642" s="290"/>
    </row>
    <row r="31643" spans="11:13" x14ac:dyDescent="0.35">
      <c r="K31643" s="293"/>
      <c r="M31643" s="290"/>
    </row>
    <row r="31644" spans="11:13" x14ac:dyDescent="0.35">
      <c r="K31644" s="293"/>
      <c r="M31644" s="290"/>
    </row>
    <row r="31645" spans="11:13" x14ac:dyDescent="0.35">
      <c r="K31645" s="293"/>
      <c r="M31645" s="290"/>
    </row>
    <row r="31646" spans="11:13" x14ac:dyDescent="0.35">
      <c r="K31646" s="293"/>
      <c r="M31646" s="290"/>
    </row>
    <row r="31647" spans="11:13" x14ac:dyDescent="0.35">
      <c r="K31647" s="293"/>
      <c r="M31647" s="290"/>
    </row>
    <row r="31648" spans="11:13" x14ac:dyDescent="0.35">
      <c r="K31648" s="293"/>
      <c r="M31648" s="290"/>
    </row>
    <row r="31649" spans="11:13" x14ac:dyDescent="0.35">
      <c r="K31649" s="293"/>
      <c r="M31649" s="290"/>
    </row>
    <row r="31650" spans="11:13" x14ac:dyDescent="0.35">
      <c r="K31650" s="293"/>
      <c r="M31650" s="290"/>
    </row>
    <row r="31651" spans="11:13" x14ac:dyDescent="0.35">
      <c r="K31651" s="293"/>
      <c r="M31651" s="290"/>
    </row>
    <row r="31652" spans="11:13" x14ac:dyDescent="0.35">
      <c r="K31652" s="293"/>
      <c r="M31652" s="290"/>
    </row>
    <row r="31653" spans="11:13" x14ac:dyDescent="0.35">
      <c r="K31653" s="293"/>
      <c r="M31653" s="290"/>
    </row>
    <row r="31654" spans="11:13" x14ac:dyDescent="0.35">
      <c r="K31654" s="293"/>
      <c r="M31654" s="290"/>
    </row>
    <row r="31655" spans="11:13" x14ac:dyDescent="0.35">
      <c r="K31655" s="293"/>
      <c r="M31655" s="290"/>
    </row>
    <row r="31656" spans="11:13" x14ac:dyDescent="0.35">
      <c r="K31656" s="293"/>
      <c r="M31656" s="290"/>
    </row>
    <row r="31657" spans="11:13" x14ac:dyDescent="0.35">
      <c r="K31657" s="293"/>
      <c r="M31657" s="290"/>
    </row>
    <row r="31658" spans="11:13" x14ac:dyDescent="0.35">
      <c r="K31658" s="293"/>
      <c r="M31658" s="290"/>
    </row>
    <row r="31659" spans="11:13" x14ac:dyDescent="0.35">
      <c r="K31659" s="293"/>
      <c r="M31659" s="290"/>
    </row>
    <row r="31660" spans="11:13" x14ac:dyDescent="0.35">
      <c r="K31660" s="293"/>
      <c r="M31660" s="290"/>
    </row>
    <row r="31661" spans="11:13" x14ac:dyDescent="0.35">
      <c r="K31661" s="293"/>
      <c r="M31661" s="290"/>
    </row>
    <row r="31662" spans="11:13" x14ac:dyDescent="0.35">
      <c r="K31662" s="293"/>
      <c r="M31662" s="290"/>
    </row>
    <row r="31663" spans="11:13" x14ac:dyDescent="0.35">
      <c r="K31663" s="293"/>
      <c r="M31663" s="290"/>
    </row>
    <row r="31664" spans="11:13" x14ac:dyDescent="0.35">
      <c r="K31664" s="293"/>
      <c r="M31664" s="290"/>
    </row>
    <row r="31665" spans="11:13" x14ac:dyDescent="0.35">
      <c r="K31665" s="293"/>
      <c r="M31665" s="290"/>
    </row>
    <row r="31666" spans="11:13" x14ac:dyDescent="0.35">
      <c r="K31666" s="293"/>
      <c r="M31666" s="290"/>
    </row>
    <row r="31667" spans="11:13" x14ac:dyDescent="0.35">
      <c r="K31667" s="293"/>
      <c r="M31667" s="290"/>
    </row>
    <row r="31668" spans="11:13" x14ac:dyDescent="0.35">
      <c r="K31668" s="293"/>
      <c r="M31668" s="290"/>
    </row>
    <row r="31669" spans="11:13" x14ac:dyDescent="0.35">
      <c r="K31669" s="293"/>
      <c r="M31669" s="290"/>
    </row>
    <row r="31670" spans="11:13" x14ac:dyDescent="0.35">
      <c r="K31670" s="293"/>
      <c r="M31670" s="290"/>
    </row>
    <row r="31671" spans="11:13" x14ac:dyDescent="0.35">
      <c r="K31671" s="293"/>
      <c r="M31671" s="290"/>
    </row>
    <row r="31672" spans="11:13" x14ac:dyDescent="0.35">
      <c r="K31672" s="293"/>
      <c r="M31672" s="290"/>
    </row>
    <row r="31673" spans="11:13" x14ac:dyDescent="0.35">
      <c r="K31673" s="293"/>
      <c r="M31673" s="290"/>
    </row>
    <row r="31674" spans="11:13" x14ac:dyDescent="0.35">
      <c r="K31674" s="293"/>
      <c r="M31674" s="290"/>
    </row>
    <row r="31675" spans="11:13" x14ac:dyDescent="0.35">
      <c r="K31675" s="293"/>
      <c r="M31675" s="290"/>
    </row>
    <row r="31676" spans="11:13" x14ac:dyDescent="0.35">
      <c r="K31676" s="293"/>
      <c r="M31676" s="290"/>
    </row>
    <row r="31677" spans="11:13" x14ac:dyDescent="0.35">
      <c r="K31677" s="293"/>
      <c r="M31677" s="290"/>
    </row>
    <row r="31678" spans="11:13" x14ac:dyDescent="0.35">
      <c r="K31678" s="293"/>
      <c r="M31678" s="290"/>
    </row>
    <row r="31679" spans="11:13" x14ac:dyDescent="0.35">
      <c r="K31679" s="293"/>
      <c r="M31679" s="290"/>
    </row>
    <row r="31680" spans="11:13" x14ac:dyDescent="0.35">
      <c r="K31680" s="293"/>
      <c r="M31680" s="290"/>
    </row>
    <row r="31681" spans="11:13" x14ac:dyDescent="0.35">
      <c r="K31681" s="293"/>
      <c r="M31681" s="290"/>
    </row>
    <row r="31682" spans="11:13" x14ac:dyDescent="0.35">
      <c r="K31682" s="293"/>
      <c r="M31682" s="290"/>
    </row>
    <row r="31683" spans="11:13" x14ac:dyDescent="0.35">
      <c r="K31683" s="293"/>
      <c r="M31683" s="290"/>
    </row>
    <row r="31684" spans="11:13" x14ac:dyDescent="0.35">
      <c r="K31684" s="293"/>
      <c r="M31684" s="290"/>
    </row>
    <row r="31685" spans="11:13" x14ac:dyDescent="0.35">
      <c r="K31685" s="293"/>
      <c r="M31685" s="290"/>
    </row>
    <row r="31686" spans="11:13" x14ac:dyDescent="0.35">
      <c r="K31686" s="293"/>
      <c r="M31686" s="290"/>
    </row>
    <row r="31687" spans="11:13" x14ac:dyDescent="0.35">
      <c r="K31687" s="293"/>
      <c r="M31687" s="290"/>
    </row>
    <row r="31688" spans="11:13" x14ac:dyDescent="0.35">
      <c r="K31688" s="293"/>
      <c r="M31688" s="290"/>
    </row>
    <row r="31689" spans="11:13" x14ac:dyDescent="0.35">
      <c r="K31689" s="293"/>
      <c r="M31689" s="290"/>
    </row>
    <row r="31690" spans="11:13" x14ac:dyDescent="0.35">
      <c r="K31690" s="293"/>
      <c r="M31690" s="290"/>
    </row>
    <row r="31691" spans="11:13" x14ac:dyDescent="0.35">
      <c r="K31691" s="293"/>
      <c r="M31691" s="290"/>
    </row>
    <row r="31692" spans="11:13" x14ac:dyDescent="0.35">
      <c r="K31692" s="293"/>
      <c r="M31692" s="290"/>
    </row>
    <row r="31693" spans="11:13" x14ac:dyDescent="0.35">
      <c r="K31693" s="293"/>
      <c r="M31693" s="290"/>
    </row>
    <row r="31694" spans="11:13" x14ac:dyDescent="0.35">
      <c r="K31694" s="293"/>
      <c r="M31694" s="290"/>
    </row>
    <row r="31695" spans="11:13" x14ac:dyDescent="0.35">
      <c r="K31695" s="293"/>
      <c r="M31695" s="290"/>
    </row>
    <row r="31696" spans="11:13" x14ac:dyDescent="0.35">
      <c r="K31696" s="293"/>
      <c r="M31696" s="290"/>
    </row>
    <row r="31697" spans="11:13" x14ac:dyDescent="0.35">
      <c r="K31697" s="293"/>
      <c r="M31697" s="290"/>
    </row>
    <row r="31698" spans="11:13" x14ac:dyDescent="0.35">
      <c r="K31698" s="293"/>
      <c r="M31698" s="290"/>
    </row>
    <row r="31699" spans="11:13" x14ac:dyDescent="0.35">
      <c r="K31699" s="293"/>
      <c r="M31699" s="290"/>
    </row>
    <row r="31700" spans="11:13" x14ac:dyDescent="0.35">
      <c r="K31700" s="293"/>
      <c r="M31700" s="290"/>
    </row>
    <row r="31701" spans="11:13" x14ac:dyDescent="0.35">
      <c r="K31701" s="293"/>
      <c r="M31701" s="290"/>
    </row>
    <row r="31702" spans="11:13" x14ac:dyDescent="0.35">
      <c r="K31702" s="293"/>
      <c r="M31702" s="290"/>
    </row>
    <row r="31703" spans="11:13" x14ac:dyDescent="0.35">
      <c r="K31703" s="293"/>
      <c r="M31703" s="290"/>
    </row>
    <row r="31704" spans="11:13" x14ac:dyDescent="0.35">
      <c r="K31704" s="293"/>
      <c r="M31704" s="290"/>
    </row>
    <row r="31705" spans="11:13" x14ac:dyDescent="0.35">
      <c r="K31705" s="293"/>
      <c r="M31705" s="290"/>
    </row>
    <row r="31706" spans="11:13" x14ac:dyDescent="0.35">
      <c r="K31706" s="293"/>
      <c r="M31706" s="290"/>
    </row>
    <row r="31707" spans="11:13" x14ac:dyDescent="0.35">
      <c r="K31707" s="293"/>
      <c r="M31707" s="290"/>
    </row>
    <row r="31708" spans="11:13" x14ac:dyDescent="0.35">
      <c r="K31708" s="293"/>
      <c r="M31708" s="290"/>
    </row>
    <row r="31709" spans="11:13" x14ac:dyDescent="0.35">
      <c r="K31709" s="293"/>
      <c r="M31709" s="290"/>
    </row>
    <row r="31710" spans="11:13" x14ac:dyDescent="0.35">
      <c r="K31710" s="293"/>
      <c r="M31710" s="290"/>
    </row>
    <row r="31711" spans="11:13" x14ac:dyDescent="0.35">
      <c r="K31711" s="293"/>
      <c r="M31711" s="290"/>
    </row>
    <row r="31712" spans="11:13" x14ac:dyDescent="0.35">
      <c r="K31712" s="293"/>
      <c r="M31712" s="290"/>
    </row>
    <row r="31713" spans="11:13" x14ac:dyDescent="0.35">
      <c r="K31713" s="293"/>
      <c r="M31713" s="290"/>
    </row>
    <row r="31714" spans="11:13" x14ac:dyDescent="0.35">
      <c r="K31714" s="293"/>
      <c r="M31714" s="290"/>
    </row>
    <row r="31715" spans="11:13" x14ac:dyDescent="0.35">
      <c r="K31715" s="293"/>
      <c r="M31715" s="290"/>
    </row>
    <row r="31716" spans="11:13" x14ac:dyDescent="0.35">
      <c r="K31716" s="293"/>
      <c r="M31716" s="290"/>
    </row>
    <row r="31717" spans="11:13" x14ac:dyDescent="0.35">
      <c r="K31717" s="293"/>
      <c r="M31717" s="290"/>
    </row>
    <row r="31718" spans="11:13" x14ac:dyDescent="0.35">
      <c r="K31718" s="293"/>
      <c r="M31718" s="290"/>
    </row>
    <row r="31719" spans="11:13" x14ac:dyDescent="0.35">
      <c r="K31719" s="293"/>
      <c r="M31719" s="290"/>
    </row>
    <row r="31720" spans="11:13" x14ac:dyDescent="0.35">
      <c r="K31720" s="293"/>
      <c r="M31720" s="290"/>
    </row>
    <row r="31721" spans="11:13" x14ac:dyDescent="0.35">
      <c r="K31721" s="293"/>
      <c r="M31721" s="290"/>
    </row>
    <row r="31722" spans="11:13" x14ac:dyDescent="0.35">
      <c r="K31722" s="293"/>
      <c r="M31722" s="290"/>
    </row>
    <row r="31723" spans="11:13" x14ac:dyDescent="0.35">
      <c r="K31723" s="293"/>
      <c r="M31723" s="290"/>
    </row>
    <row r="31724" spans="11:13" x14ac:dyDescent="0.35">
      <c r="K31724" s="293"/>
      <c r="M31724" s="290"/>
    </row>
    <row r="31725" spans="11:13" x14ac:dyDescent="0.35">
      <c r="K31725" s="293"/>
      <c r="M31725" s="290"/>
    </row>
    <row r="31726" spans="11:13" x14ac:dyDescent="0.35">
      <c r="K31726" s="293"/>
      <c r="M31726" s="290"/>
    </row>
    <row r="31727" spans="11:13" x14ac:dyDescent="0.35">
      <c r="K31727" s="293"/>
      <c r="M31727" s="290"/>
    </row>
    <row r="31728" spans="11:13" x14ac:dyDescent="0.35">
      <c r="K31728" s="293"/>
      <c r="M31728" s="290"/>
    </row>
    <row r="31729" spans="11:13" x14ac:dyDescent="0.35">
      <c r="K31729" s="293"/>
      <c r="M31729" s="290"/>
    </row>
    <row r="31730" spans="11:13" x14ac:dyDescent="0.35">
      <c r="K31730" s="293"/>
      <c r="M31730" s="290"/>
    </row>
    <row r="31731" spans="11:13" x14ac:dyDescent="0.35">
      <c r="K31731" s="293"/>
      <c r="M31731" s="290"/>
    </row>
    <row r="31732" spans="11:13" x14ac:dyDescent="0.35">
      <c r="K31732" s="293"/>
      <c r="M31732" s="290"/>
    </row>
    <row r="31733" spans="11:13" x14ac:dyDescent="0.35">
      <c r="K31733" s="293"/>
      <c r="M31733" s="290"/>
    </row>
    <row r="31734" spans="11:13" x14ac:dyDescent="0.35">
      <c r="K31734" s="293"/>
      <c r="M31734" s="290"/>
    </row>
    <row r="31735" spans="11:13" x14ac:dyDescent="0.35">
      <c r="K31735" s="293"/>
      <c r="M31735" s="290"/>
    </row>
    <row r="31736" spans="11:13" x14ac:dyDescent="0.35">
      <c r="K31736" s="293"/>
      <c r="M31736" s="290"/>
    </row>
    <row r="31737" spans="11:13" x14ac:dyDescent="0.35">
      <c r="K31737" s="293"/>
      <c r="M31737" s="290"/>
    </row>
    <row r="31738" spans="11:13" x14ac:dyDescent="0.35">
      <c r="K31738" s="293"/>
      <c r="M31738" s="290"/>
    </row>
    <row r="31739" spans="11:13" x14ac:dyDescent="0.35">
      <c r="K31739" s="293"/>
      <c r="M31739" s="290"/>
    </row>
    <row r="31740" spans="11:13" x14ac:dyDescent="0.35">
      <c r="K31740" s="293"/>
      <c r="M31740" s="290"/>
    </row>
    <row r="31741" spans="11:13" x14ac:dyDescent="0.35">
      <c r="K31741" s="293"/>
      <c r="M31741" s="290"/>
    </row>
    <row r="31742" spans="11:13" x14ac:dyDescent="0.35">
      <c r="K31742" s="293"/>
      <c r="M31742" s="290"/>
    </row>
    <row r="31743" spans="11:13" x14ac:dyDescent="0.35">
      <c r="K31743" s="293"/>
      <c r="M31743" s="290"/>
    </row>
    <row r="31744" spans="11:13" x14ac:dyDescent="0.35">
      <c r="K31744" s="293"/>
      <c r="M31744" s="290"/>
    </row>
    <row r="31745" spans="11:13" x14ac:dyDescent="0.35">
      <c r="K31745" s="293"/>
      <c r="M31745" s="290"/>
    </row>
    <row r="31746" spans="11:13" x14ac:dyDescent="0.35">
      <c r="K31746" s="293"/>
      <c r="M31746" s="290"/>
    </row>
    <row r="31747" spans="11:13" x14ac:dyDescent="0.35">
      <c r="K31747" s="293"/>
      <c r="M31747" s="290"/>
    </row>
    <row r="31748" spans="11:13" x14ac:dyDescent="0.35">
      <c r="K31748" s="293"/>
      <c r="M31748" s="290"/>
    </row>
    <row r="31749" spans="11:13" x14ac:dyDescent="0.35">
      <c r="K31749" s="293"/>
      <c r="M31749" s="290"/>
    </row>
    <row r="31750" spans="11:13" x14ac:dyDescent="0.35">
      <c r="K31750" s="293"/>
      <c r="M31750" s="290"/>
    </row>
    <row r="31751" spans="11:13" x14ac:dyDescent="0.35">
      <c r="K31751" s="293"/>
      <c r="M31751" s="290"/>
    </row>
    <row r="31752" spans="11:13" x14ac:dyDescent="0.35">
      <c r="K31752" s="293"/>
      <c r="M31752" s="290"/>
    </row>
    <row r="31753" spans="11:13" x14ac:dyDescent="0.35">
      <c r="K31753" s="293"/>
      <c r="M31753" s="290"/>
    </row>
    <row r="31754" spans="11:13" x14ac:dyDescent="0.35">
      <c r="K31754" s="293"/>
      <c r="M31754" s="290"/>
    </row>
    <row r="31755" spans="11:13" x14ac:dyDescent="0.35">
      <c r="K31755" s="293"/>
      <c r="M31755" s="290"/>
    </row>
    <row r="31756" spans="11:13" x14ac:dyDescent="0.35">
      <c r="K31756" s="293"/>
      <c r="M31756" s="290"/>
    </row>
    <row r="31757" spans="11:13" x14ac:dyDescent="0.35">
      <c r="K31757" s="293"/>
      <c r="M31757" s="290"/>
    </row>
    <row r="31758" spans="11:13" x14ac:dyDescent="0.35">
      <c r="K31758" s="293"/>
      <c r="M31758" s="290"/>
    </row>
    <row r="31759" spans="11:13" x14ac:dyDescent="0.35">
      <c r="K31759" s="293"/>
      <c r="M31759" s="290"/>
    </row>
    <row r="31760" spans="11:13" x14ac:dyDescent="0.35">
      <c r="K31760" s="293"/>
      <c r="M31760" s="290"/>
    </row>
    <row r="31761" spans="11:13" x14ac:dyDescent="0.35">
      <c r="K31761" s="293"/>
      <c r="M31761" s="290"/>
    </row>
    <row r="31762" spans="11:13" x14ac:dyDescent="0.35">
      <c r="K31762" s="293"/>
      <c r="M31762" s="290"/>
    </row>
    <row r="31763" spans="11:13" x14ac:dyDescent="0.35">
      <c r="K31763" s="293"/>
      <c r="M31763" s="290"/>
    </row>
    <row r="31764" spans="11:13" x14ac:dyDescent="0.35">
      <c r="K31764" s="293"/>
      <c r="M31764" s="290"/>
    </row>
    <row r="31765" spans="11:13" x14ac:dyDescent="0.35">
      <c r="K31765" s="293"/>
      <c r="M31765" s="290"/>
    </row>
    <row r="31766" spans="11:13" x14ac:dyDescent="0.35">
      <c r="K31766" s="293"/>
      <c r="M31766" s="290"/>
    </row>
    <row r="31767" spans="11:13" x14ac:dyDescent="0.35">
      <c r="K31767" s="293"/>
      <c r="M31767" s="290"/>
    </row>
    <row r="31768" spans="11:13" x14ac:dyDescent="0.35">
      <c r="K31768" s="293"/>
      <c r="M31768" s="290"/>
    </row>
    <row r="31769" spans="11:13" x14ac:dyDescent="0.35">
      <c r="K31769" s="293"/>
      <c r="M31769" s="290"/>
    </row>
    <row r="31770" spans="11:13" x14ac:dyDescent="0.35">
      <c r="K31770" s="293"/>
      <c r="M31770" s="290"/>
    </row>
    <row r="31771" spans="11:13" x14ac:dyDescent="0.35">
      <c r="K31771" s="293"/>
      <c r="M31771" s="290"/>
    </row>
    <row r="31772" spans="11:13" x14ac:dyDescent="0.35">
      <c r="K31772" s="293"/>
      <c r="M31772" s="290"/>
    </row>
    <row r="31773" spans="11:13" x14ac:dyDescent="0.35">
      <c r="K31773" s="293"/>
      <c r="M31773" s="290"/>
    </row>
    <row r="31774" spans="11:13" x14ac:dyDescent="0.35">
      <c r="K31774" s="293"/>
      <c r="M31774" s="290"/>
    </row>
    <row r="31775" spans="11:13" x14ac:dyDescent="0.35">
      <c r="K31775" s="293"/>
      <c r="M31775" s="290"/>
    </row>
    <row r="31776" spans="11:13" x14ac:dyDescent="0.35">
      <c r="K31776" s="293"/>
      <c r="M31776" s="290"/>
    </row>
    <row r="31777" spans="11:13" x14ac:dyDescent="0.35">
      <c r="K31777" s="293"/>
      <c r="M31777" s="290"/>
    </row>
    <row r="31778" spans="11:13" x14ac:dyDescent="0.35">
      <c r="K31778" s="293"/>
      <c r="M31778" s="290"/>
    </row>
    <row r="31779" spans="11:13" x14ac:dyDescent="0.35">
      <c r="K31779" s="293"/>
      <c r="M31779" s="290"/>
    </row>
    <row r="31780" spans="11:13" x14ac:dyDescent="0.35">
      <c r="K31780" s="293"/>
      <c r="M31780" s="290"/>
    </row>
    <row r="31781" spans="11:13" x14ac:dyDescent="0.35">
      <c r="K31781" s="293"/>
      <c r="M31781" s="290"/>
    </row>
    <row r="31782" spans="11:13" x14ac:dyDescent="0.35">
      <c r="K31782" s="293"/>
      <c r="M31782" s="290"/>
    </row>
    <row r="31783" spans="11:13" x14ac:dyDescent="0.35">
      <c r="K31783" s="293"/>
      <c r="M31783" s="290"/>
    </row>
    <row r="31784" spans="11:13" x14ac:dyDescent="0.35">
      <c r="K31784" s="293"/>
      <c r="M31784" s="290"/>
    </row>
    <row r="31785" spans="11:13" x14ac:dyDescent="0.35">
      <c r="K31785" s="293"/>
      <c r="M31785" s="290"/>
    </row>
    <row r="31786" spans="11:13" x14ac:dyDescent="0.35">
      <c r="K31786" s="293"/>
      <c r="M31786" s="290"/>
    </row>
    <row r="31787" spans="11:13" x14ac:dyDescent="0.35">
      <c r="K31787" s="293"/>
      <c r="M31787" s="290"/>
    </row>
    <row r="31788" spans="11:13" x14ac:dyDescent="0.35">
      <c r="K31788" s="293"/>
      <c r="M31788" s="290"/>
    </row>
    <row r="31789" spans="11:13" x14ac:dyDescent="0.35">
      <c r="K31789" s="293"/>
      <c r="M31789" s="290"/>
    </row>
    <row r="31790" spans="11:13" x14ac:dyDescent="0.35">
      <c r="K31790" s="293"/>
      <c r="M31790" s="290"/>
    </row>
    <row r="31791" spans="11:13" x14ac:dyDescent="0.35">
      <c r="K31791" s="293"/>
      <c r="M31791" s="290"/>
    </row>
    <row r="31792" spans="11:13" x14ac:dyDescent="0.35">
      <c r="K31792" s="293"/>
      <c r="M31792" s="290"/>
    </row>
    <row r="31793" spans="11:13" x14ac:dyDescent="0.35">
      <c r="K31793" s="293"/>
      <c r="M31793" s="290"/>
    </row>
    <row r="31794" spans="11:13" x14ac:dyDescent="0.35">
      <c r="K31794" s="293"/>
      <c r="M31794" s="290"/>
    </row>
    <row r="31795" spans="11:13" x14ac:dyDescent="0.35">
      <c r="K31795" s="293"/>
      <c r="M31795" s="290"/>
    </row>
    <row r="31796" spans="11:13" x14ac:dyDescent="0.35">
      <c r="K31796" s="293"/>
      <c r="M31796" s="290"/>
    </row>
    <row r="31797" spans="11:13" x14ac:dyDescent="0.35">
      <c r="K31797" s="293"/>
      <c r="M31797" s="290"/>
    </row>
    <row r="31798" spans="11:13" x14ac:dyDescent="0.35">
      <c r="K31798" s="293"/>
      <c r="M31798" s="290"/>
    </row>
    <row r="31799" spans="11:13" x14ac:dyDescent="0.35">
      <c r="K31799" s="293"/>
      <c r="M31799" s="290"/>
    </row>
    <row r="31800" spans="11:13" x14ac:dyDescent="0.35">
      <c r="K31800" s="293"/>
      <c r="M31800" s="290"/>
    </row>
    <row r="31801" spans="11:13" x14ac:dyDescent="0.35">
      <c r="K31801" s="293"/>
      <c r="M31801" s="290"/>
    </row>
    <row r="31802" spans="11:13" x14ac:dyDescent="0.35">
      <c r="K31802" s="293"/>
      <c r="M31802" s="290"/>
    </row>
    <row r="31803" spans="11:13" x14ac:dyDescent="0.35">
      <c r="K31803" s="293"/>
      <c r="M31803" s="290"/>
    </row>
    <row r="31804" spans="11:13" x14ac:dyDescent="0.35">
      <c r="K31804" s="293"/>
      <c r="M31804" s="290"/>
    </row>
    <row r="31805" spans="11:13" x14ac:dyDescent="0.35">
      <c r="K31805" s="293"/>
      <c r="M31805" s="290"/>
    </row>
    <row r="31806" spans="11:13" x14ac:dyDescent="0.35">
      <c r="K31806" s="293"/>
      <c r="M31806" s="290"/>
    </row>
    <row r="31807" spans="11:13" x14ac:dyDescent="0.35">
      <c r="K31807" s="293"/>
      <c r="M31807" s="290"/>
    </row>
    <row r="31808" spans="11:13" x14ac:dyDescent="0.35">
      <c r="K31808" s="293"/>
      <c r="M31808" s="290"/>
    </row>
    <row r="31809" spans="11:13" x14ac:dyDescent="0.35">
      <c r="K31809" s="293"/>
      <c r="M31809" s="290"/>
    </row>
    <row r="31810" spans="11:13" x14ac:dyDescent="0.35">
      <c r="K31810" s="293"/>
      <c r="M31810" s="290"/>
    </row>
    <row r="31811" spans="11:13" x14ac:dyDescent="0.35">
      <c r="K31811" s="293"/>
      <c r="M31811" s="290"/>
    </row>
    <row r="31812" spans="11:13" x14ac:dyDescent="0.35">
      <c r="K31812" s="293"/>
      <c r="M31812" s="290"/>
    </row>
    <row r="31813" spans="11:13" x14ac:dyDescent="0.35">
      <c r="K31813" s="293"/>
      <c r="M31813" s="290"/>
    </row>
    <row r="31814" spans="11:13" x14ac:dyDescent="0.35">
      <c r="K31814" s="293"/>
      <c r="M31814" s="290"/>
    </row>
    <row r="31815" spans="11:13" x14ac:dyDescent="0.35">
      <c r="K31815" s="293"/>
      <c r="M31815" s="290"/>
    </row>
    <row r="31816" spans="11:13" x14ac:dyDescent="0.35">
      <c r="K31816" s="293"/>
      <c r="M31816" s="290"/>
    </row>
    <row r="31817" spans="11:13" x14ac:dyDescent="0.35">
      <c r="K31817" s="293"/>
      <c r="M31817" s="290"/>
    </row>
    <row r="31818" spans="11:13" x14ac:dyDescent="0.35">
      <c r="K31818" s="293"/>
      <c r="M31818" s="290"/>
    </row>
    <row r="31819" spans="11:13" x14ac:dyDescent="0.35">
      <c r="K31819" s="293"/>
      <c r="M31819" s="290"/>
    </row>
    <row r="31820" spans="11:13" x14ac:dyDescent="0.35">
      <c r="K31820" s="293"/>
      <c r="M31820" s="290"/>
    </row>
    <row r="31821" spans="11:13" x14ac:dyDescent="0.35">
      <c r="K31821" s="293"/>
      <c r="M31821" s="290"/>
    </row>
    <row r="31822" spans="11:13" x14ac:dyDescent="0.35">
      <c r="K31822" s="293"/>
      <c r="M31822" s="290"/>
    </row>
    <row r="31823" spans="11:13" x14ac:dyDescent="0.35">
      <c r="K31823" s="293"/>
      <c r="M31823" s="290"/>
    </row>
    <row r="31824" spans="11:13" x14ac:dyDescent="0.35">
      <c r="K31824" s="293"/>
      <c r="M31824" s="290"/>
    </row>
    <row r="31825" spans="11:13" x14ac:dyDescent="0.35">
      <c r="K31825" s="293"/>
      <c r="M31825" s="290"/>
    </row>
    <row r="31826" spans="11:13" x14ac:dyDescent="0.35">
      <c r="K31826" s="293"/>
      <c r="M31826" s="290"/>
    </row>
    <row r="31827" spans="11:13" x14ac:dyDescent="0.35">
      <c r="K31827" s="293"/>
      <c r="M31827" s="290"/>
    </row>
    <row r="31828" spans="11:13" x14ac:dyDescent="0.35">
      <c r="K31828" s="293"/>
      <c r="M31828" s="290"/>
    </row>
    <row r="31829" spans="11:13" x14ac:dyDescent="0.35">
      <c r="K31829" s="293"/>
      <c r="M31829" s="290"/>
    </row>
    <row r="31830" spans="11:13" x14ac:dyDescent="0.35">
      <c r="K31830" s="293"/>
      <c r="M31830" s="290"/>
    </row>
    <row r="31831" spans="11:13" x14ac:dyDescent="0.35">
      <c r="K31831" s="293"/>
      <c r="M31831" s="290"/>
    </row>
    <row r="31832" spans="11:13" x14ac:dyDescent="0.35">
      <c r="K31832" s="293"/>
      <c r="M31832" s="290"/>
    </row>
    <row r="31833" spans="11:13" x14ac:dyDescent="0.35">
      <c r="K31833" s="293"/>
      <c r="M31833" s="290"/>
    </row>
    <row r="31834" spans="11:13" x14ac:dyDescent="0.35">
      <c r="K31834" s="293"/>
      <c r="M31834" s="290"/>
    </row>
    <row r="31835" spans="11:13" x14ac:dyDescent="0.35">
      <c r="K31835" s="293"/>
      <c r="M31835" s="290"/>
    </row>
    <row r="31836" spans="11:13" x14ac:dyDescent="0.35">
      <c r="K31836" s="293"/>
      <c r="M31836" s="290"/>
    </row>
    <row r="31837" spans="11:13" x14ac:dyDescent="0.35">
      <c r="K31837" s="293"/>
      <c r="M31837" s="290"/>
    </row>
    <row r="31838" spans="11:13" x14ac:dyDescent="0.35">
      <c r="K31838" s="293"/>
      <c r="M31838" s="290"/>
    </row>
    <row r="31839" spans="11:13" x14ac:dyDescent="0.35">
      <c r="K31839" s="293"/>
      <c r="M31839" s="290"/>
    </row>
    <row r="31840" spans="11:13" x14ac:dyDescent="0.35">
      <c r="K31840" s="293"/>
      <c r="M31840" s="290"/>
    </row>
    <row r="31841" spans="11:13" x14ac:dyDescent="0.35">
      <c r="K31841" s="293"/>
      <c r="M31841" s="290"/>
    </row>
    <row r="31842" spans="11:13" x14ac:dyDescent="0.35">
      <c r="K31842" s="293"/>
      <c r="M31842" s="290"/>
    </row>
    <row r="31843" spans="11:13" x14ac:dyDescent="0.35">
      <c r="K31843" s="293"/>
      <c r="M31843" s="290"/>
    </row>
    <row r="31844" spans="11:13" x14ac:dyDescent="0.35">
      <c r="K31844" s="293"/>
      <c r="M31844" s="290"/>
    </row>
    <row r="31845" spans="11:13" x14ac:dyDescent="0.35">
      <c r="K31845" s="293"/>
      <c r="M31845" s="290"/>
    </row>
    <row r="31846" spans="11:13" x14ac:dyDescent="0.35">
      <c r="K31846" s="293"/>
      <c r="M31846" s="290"/>
    </row>
    <row r="31847" spans="11:13" x14ac:dyDescent="0.35">
      <c r="K31847" s="293"/>
      <c r="M31847" s="290"/>
    </row>
    <row r="31848" spans="11:13" x14ac:dyDescent="0.35">
      <c r="K31848" s="293"/>
      <c r="M31848" s="290"/>
    </row>
    <row r="31849" spans="11:13" x14ac:dyDescent="0.35">
      <c r="K31849" s="293"/>
      <c r="M31849" s="290"/>
    </row>
    <row r="31850" spans="11:13" x14ac:dyDescent="0.35">
      <c r="K31850" s="293"/>
      <c r="M31850" s="290"/>
    </row>
    <row r="31851" spans="11:13" x14ac:dyDescent="0.35">
      <c r="K31851" s="293"/>
      <c r="M31851" s="290"/>
    </row>
    <row r="31852" spans="11:13" x14ac:dyDescent="0.35">
      <c r="K31852" s="293"/>
      <c r="M31852" s="290"/>
    </row>
    <row r="31853" spans="11:13" x14ac:dyDescent="0.35">
      <c r="K31853" s="293"/>
      <c r="M31853" s="290"/>
    </row>
    <row r="31854" spans="11:13" x14ac:dyDescent="0.35">
      <c r="K31854" s="293"/>
      <c r="M31854" s="290"/>
    </row>
    <row r="31855" spans="11:13" x14ac:dyDescent="0.35">
      <c r="K31855" s="293"/>
      <c r="M31855" s="290"/>
    </row>
    <row r="31856" spans="11:13" x14ac:dyDescent="0.35">
      <c r="K31856" s="293"/>
      <c r="M31856" s="290"/>
    </row>
    <row r="31857" spans="11:13" x14ac:dyDescent="0.35">
      <c r="K31857" s="293"/>
      <c r="M31857" s="290"/>
    </row>
    <row r="31858" spans="11:13" x14ac:dyDescent="0.35">
      <c r="K31858" s="293"/>
      <c r="M31858" s="290"/>
    </row>
    <row r="31859" spans="11:13" x14ac:dyDescent="0.35">
      <c r="K31859" s="293"/>
      <c r="M31859" s="290"/>
    </row>
    <row r="31860" spans="11:13" x14ac:dyDescent="0.35">
      <c r="K31860" s="293"/>
      <c r="M31860" s="290"/>
    </row>
    <row r="31861" spans="11:13" x14ac:dyDescent="0.35">
      <c r="K31861" s="293"/>
      <c r="M31861" s="290"/>
    </row>
    <row r="31862" spans="11:13" x14ac:dyDescent="0.35">
      <c r="K31862" s="293"/>
      <c r="M31862" s="290"/>
    </row>
    <row r="31863" spans="11:13" x14ac:dyDescent="0.35">
      <c r="K31863" s="293"/>
      <c r="M31863" s="290"/>
    </row>
    <row r="31864" spans="11:13" x14ac:dyDescent="0.35">
      <c r="K31864" s="293"/>
      <c r="M31864" s="290"/>
    </row>
    <row r="31865" spans="11:13" x14ac:dyDescent="0.35">
      <c r="K31865" s="293"/>
      <c r="M31865" s="290"/>
    </row>
    <row r="31866" spans="11:13" x14ac:dyDescent="0.35">
      <c r="K31866" s="293"/>
      <c r="M31866" s="290"/>
    </row>
    <row r="31867" spans="11:13" x14ac:dyDescent="0.35">
      <c r="K31867" s="293"/>
      <c r="M31867" s="290"/>
    </row>
    <row r="31868" spans="11:13" x14ac:dyDescent="0.35">
      <c r="K31868" s="293"/>
      <c r="M31868" s="290"/>
    </row>
    <row r="31869" spans="11:13" x14ac:dyDescent="0.35">
      <c r="K31869" s="293"/>
      <c r="M31869" s="290"/>
    </row>
    <row r="31870" spans="11:13" x14ac:dyDescent="0.35">
      <c r="K31870" s="293"/>
      <c r="M31870" s="290"/>
    </row>
    <row r="31871" spans="11:13" x14ac:dyDescent="0.35">
      <c r="K31871" s="293"/>
      <c r="M31871" s="290"/>
    </row>
    <row r="31872" spans="11:13" x14ac:dyDescent="0.35">
      <c r="K31872" s="293"/>
      <c r="M31872" s="290"/>
    </row>
    <row r="31873" spans="11:13" x14ac:dyDescent="0.35">
      <c r="K31873" s="293"/>
      <c r="M31873" s="290"/>
    </row>
    <row r="31874" spans="11:13" x14ac:dyDescent="0.35">
      <c r="K31874" s="293"/>
      <c r="M31874" s="290"/>
    </row>
    <row r="31875" spans="11:13" x14ac:dyDescent="0.35">
      <c r="K31875" s="293"/>
      <c r="M31875" s="290"/>
    </row>
    <row r="31876" spans="11:13" x14ac:dyDescent="0.35">
      <c r="K31876" s="293"/>
      <c r="M31876" s="290"/>
    </row>
    <row r="31877" spans="11:13" x14ac:dyDescent="0.35">
      <c r="K31877" s="293"/>
      <c r="M31877" s="290"/>
    </row>
    <row r="31878" spans="11:13" x14ac:dyDescent="0.35">
      <c r="K31878" s="293"/>
      <c r="M31878" s="290"/>
    </row>
    <row r="31879" spans="11:13" x14ac:dyDescent="0.35">
      <c r="K31879" s="293"/>
      <c r="M31879" s="290"/>
    </row>
    <row r="31880" spans="11:13" x14ac:dyDescent="0.35">
      <c r="K31880" s="293"/>
      <c r="M31880" s="290"/>
    </row>
    <row r="31881" spans="11:13" x14ac:dyDescent="0.35">
      <c r="K31881" s="293"/>
      <c r="M31881" s="290"/>
    </row>
    <row r="31882" spans="11:13" x14ac:dyDescent="0.35">
      <c r="K31882" s="293"/>
      <c r="M31882" s="290"/>
    </row>
    <row r="31883" spans="11:13" x14ac:dyDescent="0.35">
      <c r="K31883" s="293"/>
      <c r="M31883" s="290"/>
    </row>
    <row r="31884" spans="11:13" x14ac:dyDescent="0.35">
      <c r="K31884" s="293"/>
      <c r="M31884" s="290"/>
    </row>
    <row r="31885" spans="11:13" x14ac:dyDescent="0.35">
      <c r="K31885" s="293"/>
      <c r="M31885" s="290"/>
    </row>
    <row r="31886" spans="11:13" x14ac:dyDescent="0.35">
      <c r="K31886" s="293"/>
      <c r="M31886" s="290"/>
    </row>
    <row r="31887" spans="11:13" x14ac:dyDescent="0.35">
      <c r="K31887" s="293"/>
      <c r="M31887" s="290"/>
    </row>
    <row r="31888" spans="11:13" x14ac:dyDescent="0.35">
      <c r="K31888" s="293"/>
      <c r="M31888" s="290"/>
    </row>
    <row r="31889" spans="11:13" x14ac:dyDescent="0.35">
      <c r="K31889" s="293"/>
      <c r="M31889" s="290"/>
    </row>
    <row r="31890" spans="11:13" x14ac:dyDescent="0.35">
      <c r="K31890" s="293"/>
      <c r="M31890" s="290"/>
    </row>
    <row r="31891" spans="11:13" x14ac:dyDescent="0.35">
      <c r="K31891" s="293"/>
      <c r="M31891" s="290"/>
    </row>
    <row r="31892" spans="11:13" x14ac:dyDescent="0.35">
      <c r="K31892" s="293"/>
      <c r="M31892" s="290"/>
    </row>
    <row r="31893" spans="11:13" x14ac:dyDescent="0.35">
      <c r="K31893" s="293"/>
      <c r="M31893" s="290"/>
    </row>
    <row r="31894" spans="11:13" x14ac:dyDescent="0.35">
      <c r="K31894" s="293"/>
      <c r="M31894" s="290"/>
    </row>
    <row r="31895" spans="11:13" x14ac:dyDescent="0.35">
      <c r="K31895" s="293"/>
      <c r="M31895" s="290"/>
    </row>
    <row r="31896" spans="11:13" x14ac:dyDescent="0.35">
      <c r="K31896" s="293"/>
      <c r="M31896" s="290"/>
    </row>
    <row r="31897" spans="11:13" x14ac:dyDescent="0.35">
      <c r="K31897" s="293"/>
      <c r="M31897" s="290"/>
    </row>
    <row r="31898" spans="11:13" x14ac:dyDescent="0.35">
      <c r="K31898" s="293"/>
      <c r="M31898" s="290"/>
    </row>
    <row r="31899" spans="11:13" x14ac:dyDescent="0.35">
      <c r="K31899" s="293"/>
      <c r="M31899" s="290"/>
    </row>
    <row r="31900" spans="11:13" x14ac:dyDescent="0.35">
      <c r="K31900" s="293"/>
      <c r="M31900" s="290"/>
    </row>
    <row r="31901" spans="11:13" x14ac:dyDescent="0.35">
      <c r="K31901" s="293"/>
      <c r="M31901" s="290"/>
    </row>
    <row r="31902" spans="11:13" x14ac:dyDescent="0.35">
      <c r="K31902" s="293"/>
      <c r="M31902" s="290"/>
    </row>
    <row r="31903" spans="11:13" x14ac:dyDescent="0.35">
      <c r="K31903" s="293"/>
      <c r="M31903" s="290"/>
    </row>
    <row r="31904" spans="11:13" x14ac:dyDescent="0.35">
      <c r="K31904" s="293"/>
      <c r="M31904" s="290"/>
    </row>
    <row r="31905" spans="11:13" x14ac:dyDescent="0.35">
      <c r="K31905" s="293"/>
      <c r="M31905" s="290"/>
    </row>
    <row r="31906" spans="11:13" x14ac:dyDescent="0.35">
      <c r="K31906" s="293"/>
      <c r="M31906" s="290"/>
    </row>
    <row r="31907" spans="11:13" x14ac:dyDescent="0.35">
      <c r="K31907" s="293"/>
      <c r="M31907" s="290"/>
    </row>
    <row r="31908" spans="11:13" x14ac:dyDescent="0.35">
      <c r="K31908" s="293"/>
      <c r="M31908" s="290"/>
    </row>
    <row r="31909" spans="11:13" x14ac:dyDescent="0.35">
      <c r="K31909" s="293"/>
      <c r="M31909" s="290"/>
    </row>
    <row r="31910" spans="11:13" x14ac:dyDescent="0.35">
      <c r="K31910" s="293"/>
      <c r="M31910" s="290"/>
    </row>
    <row r="31911" spans="11:13" x14ac:dyDescent="0.35">
      <c r="K31911" s="293"/>
      <c r="M31911" s="290"/>
    </row>
    <row r="31912" spans="11:13" x14ac:dyDescent="0.35">
      <c r="K31912" s="293"/>
      <c r="M31912" s="290"/>
    </row>
    <row r="31913" spans="11:13" x14ac:dyDescent="0.35">
      <c r="K31913" s="293"/>
      <c r="M31913" s="290"/>
    </row>
    <row r="31914" spans="11:13" x14ac:dyDescent="0.35">
      <c r="K31914" s="293"/>
      <c r="M31914" s="290"/>
    </row>
    <row r="31915" spans="11:13" x14ac:dyDescent="0.35">
      <c r="K31915" s="293"/>
      <c r="M31915" s="290"/>
    </row>
    <row r="31916" spans="11:13" x14ac:dyDescent="0.35">
      <c r="K31916" s="293"/>
      <c r="M31916" s="290"/>
    </row>
    <row r="31917" spans="11:13" x14ac:dyDescent="0.35">
      <c r="K31917" s="293"/>
      <c r="M31917" s="290"/>
    </row>
    <row r="31918" spans="11:13" x14ac:dyDescent="0.35">
      <c r="K31918" s="293"/>
      <c r="M31918" s="290"/>
    </row>
    <row r="31919" spans="11:13" x14ac:dyDescent="0.35">
      <c r="K31919" s="293"/>
      <c r="M31919" s="290"/>
    </row>
    <row r="31920" spans="11:13" x14ac:dyDescent="0.35">
      <c r="K31920" s="293"/>
      <c r="M31920" s="290"/>
    </row>
    <row r="31921" spans="11:13" x14ac:dyDescent="0.35">
      <c r="K31921" s="293"/>
      <c r="M31921" s="290"/>
    </row>
    <row r="31922" spans="11:13" x14ac:dyDescent="0.35">
      <c r="K31922" s="293"/>
      <c r="M31922" s="290"/>
    </row>
    <row r="31923" spans="11:13" x14ac:dyDescent="0.35">
      <c r="K31923" s="293"/>
      <c r="M31923" s="290"/>
    </row>
    <row r="31924" spans="11:13" x14ac:dyDescent="0.35">
      <c r="K31924" s="293"/>
      <c r="M31924" s="290"/>
    </row>
    <row r="31925" spans="11:13" x14ac:dyDescent="0.35">
      <c r="K31925" s="293"/>
      <c r="M31925" s="290"/>
    </row>
    <row r="31926" spans="11:13" x14ac:dyDescent="0.35">
      <c r="K31926" s="293"/>
      <c r="M31926" s="290"/>
    </row>
    <row r="31927" spans="11:13" x14ac:dyDescent="0.35">
      <c r="K31927" s="293"/>
      <c r="M31927" s="290"/>
    </row>
    <row r="31928" spans="11:13" x14ac:dyDescent="0.35">
      <c r="K31928" s="293"/>
      <c r="M31928" s="290"/>
    </row>
    <row r="31929" spans="11:13" x14ac:dyDescent="0.35">
      <c r="K31929" s="293"/>
      <c r="M31929" s="290"/>
    </row>
    <row r="31930" spans="11:13" x14ac:dyDescent="0.35">
      <c r="K31930" s="293"/>
      <c r="M31930" s="290"/>
    </row>
    <row r="31931" spans="11:13" x14ac:dyDescent="0.35">
      <c r="K31931" s="293"/>
      <c r="M31931" s="290"/>
    </row>
    <row r="31932" spans="11:13" x14ac:dyDescent="0.35">
      <c r="K31932" s="293"/>
      <c r="M31932" s="290"/>
    </row>
    <row r="31933" spans="11:13" x14ac:dyDescent="0.35">
      <c r="K31933" s="293"/>
      <c r="M31933" s="290"/>
    </row>
    <row r="31934" spans="11:13" x14ac:dyDescent="0.35">
      <c r="K31934" s="293"/>
      <c r="M31934" s="290"/>
    </row>
    <row r="31935" spans="11:13" x14ac:dyDescent="0.35">
      <c r="K31935" s="293"/>
      <c r="M31935" s="290"/>
    </row>
    <row r="31936" spans="11:13" x14ac:dyDescent="0.35">
      <c r="K31936" s="293"/>
      <c r="M31936" s="290"/>
    </row>
    <row r="31937" spans="11:13" x14ac:dyDescent="0.35">
      <c r="K31937" s="293"/>
      <c r="M31937" s="290"/>
    </row>
    <row r="31938" spans="11:13" x14ac:dyDescent="0.35">
      <c r="K31938" s="293"/>
      <c r="M31938" s="290"/>
    </row>
    <row r="31939" spans="11:13" x14ac:dyDescent="0.35">
      <c r="K31939" s="293"/>
      <c r="M31939" s="290"/>
    </row>
    <row r="31940" spans="11:13" x14ac:dyDescent="0.35">
      <c r="K31940" s="293"/>
      <c r="M31940" s="290"/>
    </row>
    <row r="31941" spans="11:13" x14ac:dyDescent="0.35">
      <c r="K31941" s="293"/>
      <c r="M31941" s="290"/>
    </row>
    <row r="31942" spans="11:13" x14ac:dyDescent="0.35">
      <c r="K31942" s="293"/>
      <c r="M31942" s="290"/>
    </row>
    <row r="31943" spans="11:13" x14ac:dyDescent="0.35">
      <c r="K31943" s="293"/>
      <c r="M31943" s="290"/>
    </row>
    <row r="31944" spans="11:13" x14ac:dyDescent="0.35">
      <c r="K31944" s="293"/>
      <c r="M31944" s="290"/>
    </row>
    <row r="31945" spans="11:13" x14ac:dyDescent="0.35">
      <c r="K31945" s="293"/>
      <c r="M31945" s="290"/>
    </row>
    <row r="31946" spans="11:13" x14ac:dyDescent="0.35">
      <c r="K31946" s="293"/>
      <c r="M31946" s="290"/>
    </row>
    <row r="31947" spans="11:13" x14ac:dyDescent="0.35">
      <c r="K31947" s="293"/>
      <c r="M31947" s="290"/>
    </row>
    <row r="31948" spans="11:13" x14ac:dyDescent="0.35">
      <c r="K31948" s="293"/>
      <c r="M31948" s="290"/>
    </row>
    <row r="31949" spans="11:13" x14ac:dyDescent="0.35">
      <c r="K31949" s="293"/>
      <c r="M31949" s="290"/>
    </row>
    <row r="31950" spans="11:13" x14ac:dyDescent="0.35">
      <c r="K31950" s="293"/>
      <c r="M31950" s="290"/>
    </row>
    <row r="31951" spans="11:13" x14ac:dyDescent="0.35">
      <c r="K31951" s="293"/>
      <c r="M31951" s="290"/>
    </row>
    <row r="31952" spans="11:13" x14ac:dyDescent="0.35">
      <c r="K31952" s="293"/>
      <c r="M31952" s="290"/>
    </row>
    <row r="31953" spans="11:13" x14ac:dyDescent="0.35">
      <c r="K31953" s="293"/>
      <c r="M31953" s="290"/>
    </row>
    <row r="31954" spans="11:13" x14ac:dyDescent="0.35">
      <c r="K31954" s="293"/>
      <c r="M31954" s="290"/>
    </row>
    <row r="31955" spans="11:13" x14ac:dyDescent="0.35">
      <c r="K31955" s="293"/>
      <c r="M31955" s="290"/>
    </row>
    <row r="31956" spans="11:13" x14ac:dyDescent="0.35">
      <c r="K31956" s="293"/>
      <c r="M31956" s="290"/>
    </row>
    <row r="31957" spans="11:13" x14ac:dyDescent="0.35">
      <c r="K31957" s="293"/>
      <c r="M31957" s="290"/>
    </row>
    <row r="31958" spans="11:13" x14ac:dyDescent="0.35">
      <c r="K31958" s="293"/>
      <c r="M31958" s="290"/>
    </row>
    <row r="31959" spans="11:13" x14ac:dyDescent="0.35">
      <c r="K31959" s="293"/>
      <c r="M31959" s="290"/>
    </row>
    <row r="31960" spans="11:13" x14ac:dyDescent="0.35">
      <c r="K31960" s="293"/>
      <c r="M31960" s="290"/>
    </row>
    <row r="31961" spans="11:13" x14ac:dyDescent="0.35">
      <c r="K31961" s="293"/>
      <c r="M31961" s="290"/>
    </row>
    <row r="31962" spans="11:13" x14ac:dyDescent="0.35">
      <c r="K31962" s="293"/>
      <c r="M31962" s="290"/>
    </row>
    <row r="31963" spans="11:13" x14ac:dyDescent="0.35">
      <c r="K31963" s="293"/>
      <c r="M31963" s="290"/>
    </row>
    <row r="31964" spans="11:13" x14ac:dyDescent="0.35">
      <c r="K31964" s="293"/>
      <c r="M31964" s="290"/>
    </row>
    <row r="31965" spans="11:13" x14ac:dyDescent="0.35">
      <c r="K31965" s="293"/>
      <c r="M31965" s="290"/>
    </row>
    <row r="31966" spans="11:13" x14ac:dyDescent="0.35">
      <c r="K31966" s="293"/>
      <c r="M31966" s="290"/>
    </row>
    <row r="31967" spans="11:13" x14ac:dyDescent="0.35">
      <c r="K31967" s="293"/>
      <c r="M31967" s="290"/>
    </row>
    <row r="31968" spans="11:13" x14ac:dyDescent="0.35">
      <c r="K31968" s="293"/>
      <c r="M31968" s="290"/>
    </row>
    <row r="31969" spans="11:13" x14ac:dyDescent="0.35">
      <c r="K31969" s="293"/>
      <c r="M31969" s="290"/>
    </row>
    <row r="31970" spans="11:13" x14ac:dyDescent="0.35">
      <c r="K31970" s="293"/>
      <c r="M31970" s="290"/>
    </row>
    <row r="31971" spans="11:13" x14ac:dyDescent="0.35">
      <c r="K31971" s="293"/>
      <c r="M31971" s="290"/>
    </row>
    <row r="31972" spans="11:13" x14ac:dyDescent="0.35">
      <c r="K31972" s="293"/>
      <c r="M31972" s="290"/>
    </row>
    <row r="31973" spans="11:13" x14ac:dyDescent="0.35">
      <c r="K31973" s="293"/>
      <c r="M31973" s="290"/>
    </row>
    <row r="31974" spans="11:13" x14ac:dyDescent="0.35">
      <c r="K31974" s="293"/>
      <c r="M31974" s="290"/>
    </row>
    <row r="31975" spans="11:13" x14ac:dyDescent="0.35">
      <c r="K31975" s="293"/>
      <c r="M31975" s="290"/>
    </row>
    <row r="31976" spans="11:13" x14ac:dyDescent="0.35">
      <c r="K31976" s="293"/>
      <c r="M31976" s="290"/>
    </row>
    <row r="31977" spans="11:13" x14ac:dyDescent="0.35">
      <c r="K31977" s="293"/>
      <c r="M31977" s="290"/>
    </row>
    <row r="31978" spans="11:13" x14ac:dyDescent="0.35">
      <c r="K31978" s="293"/>
      <c r="M31978" s="290"/>
    </row>
    <row r="31979" spans="11:13" x14ac:dyDescent="0.35">
      <c r="K31979" s="293"/>
      <c r="M31979" s="290"/>
    </row>
    <row r="31980" spans="11:13" x14ac:dyDescent="0.35">
      <c r="K31980" s="293"/>
      <c r="M31980" s="290"/>
    </row>
    <row r="31981" spans="11:13" x14ac:dyDescent="0.35">
      <c r="K31981" s="293"/>
      <c r="M31981" s="290"/>
    </row>
    <row r="31982" spans="11:13" x14ac:dyDescent="0.35">
      <c r="K31982" s="293"/>
      <c r="M31982" s="290"/>
    </row>
    <row r="31983" spans="11:13" x14ac:dyDescent="0.35">
      <c r="K31983" s="293"/>
      <c r="M31983" s="290"/>
    </row>
    <row r="31984" spans="11:13" x14ac:dyDescent="0.35">
      <c r="K31984" s="293"/>
      <c r="M31984" s="290"/>
    </row>
    <row r="31985" spans="11:13" x14ac:dyDescent="0.35">
      <c r="K31985" s="293"/>
      <c r="M31985" s="290"/>
    </row>
    <row r="31986" spans="11:13" x14ac:dyDescent="0.35">
      <c r="K31986" s="293"/>
      <c r="M31986" s="290"/>
    </row>
    <row r="31987" spans="11:13" x14ac:dyDescent="0.35">
      <c r="K31987" s="293"/>
      <c r="M31987" s="290"/>
    </row>
    <row r="31988" spans="11:13" x14ac:dyDescent="0.35">
      <c r="K31988" s="293"/>
      <c r="M31988" s="290"/>
    </row>
    <row r="31989" spans="11:13" x14ac:dyDescent="0.35">
      <c r="K31989" s="293"/>
      <c r="M31989" s="290"/>
    </row>
    <row r="31990" spans="11:13" x14ac:dyDescent="0.35">
      <c r="K31990" s="293"/>
      <c r="M31990" s="290"/>
    </row>
    <row r="31991" spans="11:13" x14ac:dyDescent="0.35">
      <c r="K31991" s="293"/>
      <c r="M31991" s="290"/>
    </row>
    <row r="31992" spans="11:13" x14ac:dyDescent="0.35">
      <c r="K31992" s="293"/>
      <c r="M31992" s="290"/>
    </row>
    <row r="31993" spans="11:13" x14ac:dyDescent="0.35">
      <c r="K31993" s="293"/>
      <c r="M31993" s="290"/>
    </row>
    <row r="31994" spans="11:13" x14ac:dyDescent="0.35">
      <c r="K31994" s="293"/>
      <c r="M31994" s="290"/>
    </row>
    <row r="31995" spans="11:13" x14ac:dyDescent="0.35">
      <c r="K31995" s="293"/>
      <c r="M31995" s="290"/>
    </row>
    <row r="31996" spans="11:13" x14ac:dyDescent="0.35">
      <c r="K31996" s="293"/>
      <c r="M31996" s="290"/>
    </row>
    <row r="31997" spans="11:13" x14ac:dyDescent="0.35">
      <c r="K31997" s="293"/>
      <c r="M31997" s="290"/>
    </row>
    <row r="31998" spans="11:13" x14ac:dyDescent="0.35">
      <c r="K31998" s="293"/>
      <c r="M31998" s="290"/>
    </row>
    <row r="31999" spans="11:13" x14ac:dyDescent="0.35">
      <c r="K31999" s="293"/>
      <c r="M31999" s="290"/>
    </row>
    <row r="32000" spans="11:13" x14ac:dyDescent="0.35">
      <c r="K32000" s="293"/>
      <c r="M32000" s="290"/>
    </row>
    <row r="32001" spans="11:13" x14ac:dyDescent="0.35">
      <c r="K32001" s="293"/>
      <c r="M32001" s="290"/>
    </row>
    <row r="32002" spans="11:13" x14ac:dyDescent="0.35">
      <c r="K32002" s="293"/>
      <c r="M32002" s="290"/>
    </row>
    <row r="32003" spans="11:13" x14ac:dyDescent="0.35">
      <c r="K32003" s="293"/>
      <c r="M32003" s="290"/>
    </row>
    <row r="32004" spans="11:13" x14ac:dyDescent="0.35">
      <c r="K32004" s="293"/>
      <c r="M32004" s="290"/>
    </row>
    <row r="32005" spans="11:13" x14ac:dyDescent="0.35">
      <c r="K32005" s="293"/>
      <c r="M32005" s="290"/>
    </row>
    <row r="32006" spans="11:13" x14ac:dyDescent="0.35">
      <c r="K32006" s="293"/>
      <c r="M32006" s="290"/>
    </row>
    <row r="32007" spans="11:13" x14ac:dyDescent="0.35">
      <c r="K32007" s="293"/>
      <c r="M32007" s="290"/>
    </row>
    <row r="32008" spans="11:13" x14ac:dyDescent="0.35">
      <c r="K32008" s="293"/>
      <c r="M32008" s="290"/>
    </row>
    <row r="32009" spans="11:13" x14ac:dyDescent="0.35">
      <c r="K32009" s="293"/>
      <c r="M32009" s="290"/>
    </row>
    <row r="32010" spans="11:13" x14ac:dyDescent="0.35">
      <c r="K32010" s="293"/>
      <c r="M32010" s="290"/>
    </row>
    <row r="32011" spans="11:13" x14ac:dyDescent="0.35">
      <c r="K32011" s="293"/>
      <c r="M32011" s="290"/>
    </row>
    <row r="32012" spans="11:13" x14ac:dyDescent="0.35">
      <c r="K32012" s="293"/>
      <c r="M32012" s="290"/>
    </row>
    <row r="32013" spans="11:13" x14ac:dyDescent="0.35">
      <c r="K32013" s="293"/>
      <c r="M32013" s="290"/>
    </row>
    <row r="32014" spans="11:13" x14ac:dyDescent="0.35">
      <c r="K32014" s="293"/>
      <c r="M32014" s="290"/>
    </row>
    <row r="32015" spans="11:13" x14ac:dyDescent="0.35">
      <c r="K32015" s="293"/>
      <c r="M32015" s="290"/>
    </row>
    <row r="32016" spans="11:13" x14ac:dyDescent="0.35">
      <c r="K32016" s="293"/>
      <c r="M32016" s="290"/>
    </row>
    <row r="32017" spans="11:13" x14ac:dyDescent="0.35">
      <c r="K32017" s="293"/>
      <c r="M32017" s="290"/>
    </row>
    <row r="32018" spans="11:13" x14ac:dyDescent="0.35">
      <c r="K32018" s="293"/>
      <c r="M32018" s="290"/>
    </row>
    <row r="32019" spans="11:13" x14ac:dyDescent="0.35">
      <c r="K32019" s="293"/>
      <c r="M32019" s="290"/>
    </row>
    <row r="32020" spans="11:13" x14ac:dyDescent="0.35">
      <c r="K32020" s="293"/>
      <c r="M32020" s="290"/>
    </row>
    <row r="32021" spans="11:13" x14ac:dyDescent="0.35">
      <c r="K32021" s="293"/>
      <c r="M32021" s="290"/>
    </row>
    <row r="32022" spans="11:13" x14ac:dyDescent="0.35">
      <c r="K32022" s="293"/>
      <c r="M32022" s="290"/>
    </row>
    <row r="32023" spans="11:13" x14ac:dyDescent="0.35">
      <c r="K32023" s="293"/>
      <c r="M32023" s="290"/>
    </row>
    <row r="32024" spans="11:13" x14ac:dyDescent="0.35">
      <c r="K32024" s="293"/>
      <c r="M32024" s="290"/>
    </row>
    <row r="32025" spans="11:13" x14ac:dyDescent="0.35">
      <c r="K32025" s="293"/>
      <c r="M32025" s="290"/>
    </row>
    <row r="32026" spans="11:13" x14ac:dyDescent="0.35">
      <c r="K32026" s="293"/>
      <c r="M32026" s="290"/>
    </row>
    <row r="32027" spans="11:13" x14ac:dyDescent="0.35">
      <c r="K32027" s="293"/>
      <c r="M32027" s="290"/>
    </row>
    <row r="32028" spans="11:13" x14ac:dyDescent="0.35">
      <c r="K32028" s="293"/>
      <c r="M32028" s="290"/>
    </row>
    <row r="32029" spans="11:13" x14ac:dyDescent="0.35">
      <c r="K32029" s="293"/>
      <c r="M32029" s="290"/>
    </row>
    <row r="32030" spans="11:13" x14ac:dyDescent="0.35">
      <c r="K32030" s="293"/>
      <c r="M32030" s="290"/>
    </row>
    <row r="32031" spans="11:13" x14ac:dyDescent="0.35">
      <c r="K32031" s="293"/>
      <c r="M32031" s="290"/>
    </row>
    <row r="32032" spans="11:13" x14ac:dyDescent="0.35">
      <c r="K32032" s="293"/>
      <c r="M32032" s="290"/>
    </row>
    <row r="32033" spans="11:13" x14ac:dyDescent="0.35">
      <c r="K32033" s="293"/>
      <c r="M32033" s="290"/>
    </row>
    <row r="32034" spans="11:13" x14ac:dyDescent="0.35">
      <c r="K32034" s="293"/>
      <c r="M32034" s="290"/>
    </row>
    <row r="32035" spans="11:13" x14ac:dyDescent="0.35">
      <c r="K32035" s="293"/>
      <c r="M32035" s="290"/>
    </row>
    <row r="32036" spans="11:13" x14ac:dyDescent="0.35">
      <c r="K32036" s="293"/>
      <c r="M32036" s="290"/>
    </row>
    <row r="32037" spans="11:13" x14ac:dyDescent="0.35">
      <c r="K32037" s="293"/>
      <c r="M32037" s="290"/>
    </row>
    <row r="32038" spans="11:13" x14ac:dyDescent="0.35">
      <c r="K32038" s="293"/>
      <c r="M32038" s="290"/>
    </row>
    <row r="32039" spans="11:13" x14ac:dyDescent="0.35">
      <c r="K32039" s="293"/>
      <c r="M32039" s="290"/>
    </row>
    <row r="32040" spans="11:13" x14ac:dyDescent="0.35">
      <c r="K32040" s="293"/>
      <c r="M32040" s="290"/>
    </row>
    <row r="32041" spans="11:13" x14ac:dyDescent="0.35">
      <c r="K32041" s="293"/>
      <c r="M32041" s="290"/>
    </row>
    <row r="32042" spans="11:13" x14ac:dyDescent="0.35">
      <c r="K32042" s="293"/>
      <c r="M32042" s="290"/>
    </row>
    <row r="32043" spans="11:13" x14ac:dyDescent="0.35">
      <c r="K32043" s="293"/>
      <c r="M32043" s="290"/>
    </row>
    <row r="32044" spans="11:13" x14ac:dyDescent="0.35">
      <c r="K32044" s="293"/>
      <c r="M32044" s="290"/>
    </row>
    <row r="32045" spans="11:13" x14ac:dyDescent="0.35">
      <c r="K32045" s="293"/>
      <c r="M32045" s="290"/>
    </row>
    <row r="32046" spans="11:13" x14ac:dyDescent="0.35">
      <c r="K32046" s="293"/>
      <c r="M32046" s="290"/>
    </row>
    <row r="32047" spans="11:13" x14ac:dyDescent="0.35">
      <c r="K32047" s="293"/>
      <c r="M32047" s="290"/>
    </row>
    <row r="32048" spans="11:13" x14ac:dyDescent="0.35">
      <c r="K32048" s="293"/>
      <c r="M32048" s="290"/>
    </row>
    <row r="32049" spans="11:13" x14ac:dyDescent="0.35">
      <c r="K32049" s="293"/>
      <c r="M32049" s="290"/>
    </row>
    <row r="32050" spans="11:13" x14ac:dyDescent="0.35">
      <c r="K32050" s="293"/>
      <c r="M32050" s="290"/>
    </row>
    <row r="32051" spans="11:13" x14ac:dyDescent="0.35">
      <c r="K32051" s="293"/>
      <c r="M32051" s="290"/>
    </row>
    <row r="32052" spans="11:13" x14ac:dyDescent="0.35">
      <c r="K32052" s="293"/>
      <c r="M32052" s="290"/>
    </row>
    <row r="32053" spans="11:13" x14ac:dyDescent="0.35">
      <c r="K32053" s="293"/>
      <c r="M32053" s="290"/>
    </row>
    <row r="32054" spans="11:13" x14ac:dyDescent="0.35">
      <c r="K32054" s="293"/>
      <c r="M32054" s="290"/>
    </row>
    <row r="32055" spans="11:13" x14ac:dyDescent="0.35">
      <c r="K32055" s="293"/>
      <c r="M32055" s="290"/>
    </row>
    <row r="32056" spans="11:13" x14ac:dyDescent="0.35">
      <c r="K32056" s="293"/>
      <c r="M32056" s="290"/>
    </row>
    <row r="32057" spans="11:13" x14ac:dyDescent="0.35">
      <c r="K32057" s="293"/>
      <c r="M32057" s="290"/>
    </row>
    <row r="32058" spans="11:13" x14ac:dyDescent="0.35">
      <c r="K32058" s="293"/>
      <c r="M32058" s="290"/>
    </row>
    <row r="32059" spans="11:13" x14ac:dyDescent="0.35">
      <c r="K32059" s="293"/>
      <c r="M32059" s="290"/>
    </row>
    <row r="32060" spans="11:13" x14ac:dyDescent="0.35">
      <c r="K32060" s="293"/>
      <c r="M32060" s="290"/>
    </row>
    <row r="32061" spans="11:13" x14ac:dyDescent="0.35">
      <c r="K32061" s="293"/>
      <c r="M32061" s="290"/>
    </row>
    <row r="32062" spans="11:13" x14ac:dyDescent="0.35">
      <c r="K32062" s="293"/>
      <c r="M32062" s="290"/>
    </row>
    <row r="32063" spans="11:13" x14ac:dyDescent="0.35">
      <c r="K32063" s="293"/>
      <c r="M32063" s="290"/>
    </row>
    <row r="32064" spans="11:13" x14ac:dyDescent="0.35">
      <c r="K32064" s="293"/>
      <c r="M32064" s="290"/>
    </row>
    <row r="32065" spans="11:13" x14ac:dyDescent="0.35">
      <c r="K32065" s="293"/>
      <c r="M32065" s="290"/>
    </row>
    <row r="32066" spans="11:13" x14ac:dyDescent="0.35">
      <c r="K32066" s="293"/>
      <c r="M32066" s="290"/>
    </row>
    <row r="32067" spans="11:13" x14ac:dyDescent="0.35">
      <c r="K32067" s="293"/>
      <c r="M32067" s="290"/>
    </row>
    <row r="32068" spans="11:13" x14ac:dyDescent="0.35">
      <c r="K32068" s="293"/>
      <c r="M32068" s="290"/>
    </row>
    <row r="32069" spans="11:13" x14ac:dyDescent="0.35">
      <c r="K32069" s="293"/>
      <c r="M32069" s="290"/>
    </row>
    <row r="32070" spans="11:13" x14ac:dyDescent="0.35">
      <c r="K32070" s="293"/>
      <c r="M32070" s="290"/>
    </row>
    <row r="32071" spans="11:13" x14ac:dyDescent="0.35">
      <c r="K32071" s="293"/>
      <c r="M32071" s="290"/>
    </row>
    <row r="32072" spans="11:13" x14ac:dyDescent="0.35">
      <c r="K32072" s="293"/>
      <c r="M32072" s="290"/>
    </row>
    <row r="32073" spans="11:13" x14ac:dyDescent="0.35">
      <c r="K32073" s="293"/>
      <c r="M32073" s="290"/>
    </row>
    <row r="32074" spans="11:13" x14ac:dyDescent="0.35">
      <c r="K32074" s="293"/>
      <c r="M32074" s="290"/>
    </row>
    <row r="32075" spans="11:13" x14ac:dyDescent="0.35">
      <c r="K32075" s="293"/>
      <c r="M32075" s="290"/>
    </row>
    <row r="32076" spans="11:13" x14ac:dyDescent="0.35">
      <c r="K32076" s="293"/>
      <c r="M32076" s="290"/>
    </row>
    <row r="32077" spans="11:13" x14ac:dyDescent="0.35">
      <c r="K32077" s="293"/>
      <c r="M32077" s="290"/>
    </row>
    <row r="32078" spans="11:13" x14ac:dyDescent="0.35">
      <c r="K32078" s="293"/>
      <c r="M32078" s="290"/>
    </row>
    <row r="32079" spans="11:13" x14ac:dyDescent="0.35">
      <c r="K32079" s="293"/>
      <c r="M32079" s="290"/>
    </row>
    <row r="32080" spans="11:13" x14ac:dyDescent="0.35">
      <c r="K32080" s="293"/>
      <c r="M32080" s="290"/>
    </row>
    <row r="32081" spans="11:13" x14ac:dyDescent="0.35">
      <c r="K32081" s="293"/>
      <c r="M32081" s="290"/>
    </row>
    <row r="32082" spans="11:13" x14ac:dyDescent="0.35">
      <c r="K32082" s="293"/>
      <c r="M32082" s="290"/>
    </row>
    <row r="32083" spans="11:13" x14ac:dyDescent="0.35">
      <c r="K32083" s="293"/>
      <c r="M32083" s="290"/>
    </row>
    <row r="32084" spans="11:13" x14ac:dyDescent="0.35">
      <c r="K32084" s="293"/>
      <c r="M32084" s="290"/>
    </row>
    <row r="32085" spans="11:13" x14ac:dyDescent="0.35">
      <c r="K32085" s="293"/>
      <c r="M32085" s="290"/>
    </row>
    <row r="32086" spans="11:13" x14ac:dyDescent="0.35">
      <c r="K32086" s="293"/>
      <c r="M32086" s="290"/>
    </row>
    <row r="32087" spans="11:13" x14ac:dyDescent="0.35">
      <c r="K32087" s="293"/>
      <c r="M32087" s="290"/>
    </row>
    <row r="32088" spans="11:13" x14ac:dyDescent="0.35">
      <c r="K32088" s="293"/>
      <c r="M32088" s="290"/>
    </row>
    <row r="32089" spans="11:13" x14ac:dyDescent="0.35">
      <c r="K32089" s="293"/>
      <c r="M32089" s="290"/>
    </row>
    <row r="32090" spans="11:13" x14ac:dyDescent="0.35">
      <c r="K32090" s="293"/>
      <c r="M32090" s="290"/>
    </row>
    <row r="32091" spans="11:13" x14ac:dyDescent="0.35">
      <c r="K32091" s="293"/>
      <c r="M32091" s="290"/>
    </row>
    <row r="32092" spans="11:13" x14ac:dyDescent="0.35">
      <c r="K32092" s="293"/>
      <c r="M32092" s="290"/>
    </row>
    <row r="32093" spans="11:13" x14ac:dyDescent="0.35">
      <c r="K32093" s="293"/>
      <c r="M32093" s="290"/>
    </row>
    <row r="32094" spans="11:13" x14ac:dyDescent="0.35">
      <c r="K32094" s="293"/>
      <c r="M32094" s="290"/>
    </row>
    <row r="32095" spans="11:13" x14ac:dyDescent="0.35">
      <c r="K32095" s="293"/>
      <c r="M32095" s="290"/>
    </row>
    <row r="32096" spans="11:13" x14ac:dyDescent="0.35">
      <c r="K32096" s="293"/>
      <c r="M32096" s="290"/>
    </row>
    <row r="32097" spans="11:13" x14ac:dyDescent="0.35">
      <c r="K32097" s="293"/>
      <c r="M32097" s="290"/>
    </row>
    <row r="32098" spans="11:13" x14ac:dyDescent="0.35">
      <c r="K32098" s="293"/>
      <c r="M32098" s="290"/>
    </row>
    <row r="32099" spans="11:13" x14ac:dyDescent="0.35">
      <c r="K32099" s="293"/>
      <c r="M32099" s="290"/>
    </row>
    <row r="32100" spans="11:13" x14ac:dyDescent="0.35">
      <c r="K32100" s="293"/>
      <c r="M32100" s="290"/>
    </row>
    <row r="32101" spans="11:13" x14ac:dyDescent="0.35">
      <c r="K32101" s="293"/>
      <c r="M32101" s="290"/>
    </row>
    <row r="32102" spans="11:13" x14ac:dyDescent="0.35">
      <c r="K32102" s="293"/>
      <c r="M32102" s="290"/>
    </row>
    <row r="32103" spans="11:13" x14ac:dyDescent="0.35">
      <c r="K32103" s="293"/>
      <c r="M32103" s="290"/>
    </row>
    <row r="32104" spans="11:13" x14ac:dyDescent="0.35">
      <c r="K32104" s="293"/>
      <c r="M32104" s="290"/>
    </row>
    <row r="32105" spans="11:13" x14ac:dyDescent="0.35">
      <c r="K32105" s="293"/>
      <c r="M32105" s="290"/>
    </row>
    <row r="32106" spans="11:13" x14ac:dyDescent="0.35">
      <c r="K32106" s="293"/>
      <c r="M32106" s="290"/>
    </row>
    <row r="32107" spans="11:13" x14ac:dyDescent="0.35">
      <c r="K32107" s="293"/>
      <c r="M32107" s="290"/>
    </row>
    <row r="32108" spans="11:13" x14ac:dyDescent="0.35">
      <c r="K32108" s="293"/>
      <c r="M32108" s="290"/>
    </row>
    <row r="32109" spans="11:13" x14ac:dyDescent="0.35">
      <c r="K32109" s="293"/>
      <c r="M32109" s="290"/>
    </row>
    <row r="32110" spans="11:13" x14ac:dyDescent="0.35">
      <c r="K32110" s="293"/>
      <c r="M32110" s="290"/>
    </row>
    <row r="32111" spans="11:13" x14ac:dyDescent="0.35">
      <c r="K32111" s="293"/>
      <c r="M32111" s="290"/>
    </row>
    <row r="32112" spans="11:13" x14ac:dyDescent="0.35">
      <c r="K32112" s="293"/>
      <c r="M32112" s="290"/>
    </row>
    <row r="32113" spans="11:13" x14ac:dyDescent="0.35">
      <c r="K32113" s="293"/>
      <c r="M32113" s="290"/>
    </row>
    <row r="32114" spans="11:13" x14ac:dyDescent="0.35">
      <c r="K32114" s="293"/>
      <c r="M32114" s="290"/>
    </row>
    <row r="32115" spans="11:13" x14ac:dyDescent="0.35">
      <c r="K32115" s="293"/>
      <c r="M32115" s="290"/>
    </row>
    <row r="32116" spans="11:13" x14ac:dyDescent="0.35">
      <c r="K32116" s="293"/>
      <c r="M32116" s="290"/>
    </row>
    <row r="32117" spans="11:13" x14ac:dyDescent="0.35">
      <c r="K32117" s="293"/>
      <c r="M32117" s="290"/>
    </row>
    <row r="32118" spans="11:13" x14ac:dyDescent="0.35">
      <c r="K32118" s="293"/>
      <c r="M32118" s="290"/>
    </row>
    <row r="32119" spans="11:13" x14ac:dyDescent="0.35">
      <c r="K32119" s="293"/>
      <c r="M32119" s="290"/>
    </row>
    <row r="32120" spans="11:13" x14ac:dyDescent="0.35">
      <c r="K32120" s="293"/>
      <c r="M32120" s="290"/>
    </row>
    <row r="32121" spans="11:13" x14ac:dyDescent="0.35">
      <c r="K32121" s="293"/>
      <c r="M32121" s="290"/>
    </row>
    <row r="32122" spans="11:13" x14ac:dyDescent="0.35">
      <c r="K32122" s="293"/>
      <c r="M32122" s="290"/>
    </row>
    <row r="32123" spans="11:13" x14ac:dyDescent="0.35">
      <c r="K32123" s="293"/>
      <c r="M32123" s="290"/>
    </row>
    <row r="32124" spans="11:13" x14ac:dyDescent="0.35">
      <c r="K32124" s="293"/>
      <c r="M32124" s="290"/>
    </row>
    <row r="32125" spans="11:13" x14ac:dyDescent="0.35">
      <c r="K32125" s="293"/>
      <c r="M32125" s="290"/>
    </row>
    <row r="32126" spans="11:13" x14ac:dyDescent="0.35">
      <c r="K32126" s="293"/>
      <c r="M32126" s="290"/>
    </row>
    <row r="32127" spans="11:13" x14ac:dyDescent="0.35">
      <c r="K32127" s="293"/>
      <c r="M32127" s="290"/>
    </row>
    <row r="32128" spans="11:13" x14ac:dyDescent="0.35">
      <c r="K32128" s="293"/>
      <c r="M32128" s="290"/>
    </row>
    <row r="32129" spans="11:13" x14ac:dyDescent="0.35">
      <c r="K32129" s="293"/>
      <c r="M32129" s="290"/>
    </row>
    <row r="32130" spans="11:13" x14ac:dyDescent="0.35">
      <c r="K32130" s="293"/>
      <c r="M32130" s="290"/>
    </row>
    <row r="32131" spans="11:13" x14ac:dyDescent="0.35">
      <c r="K32131" s="293"/>
      <c r="M32131" s="290"/>
    </row>
    <row r="32132" spans="11:13" x14ac:dyDescent="0.35">
      <c r="K32132" s="293"/>
      <c r="M32132" s="290"/>
    </row>
    <row r="32133" spans="11:13" x14ac:dyDescent="0.35">
      <c r="K32133" s="293"/>
      <c r="M32133" s="290"/>
    </row>
    <row r="32134" spans="11:13" x14ac:dyDescent="0.35">
      <c r="K32134" s="293"/>
      <c r="M32134" s="290"/>
    </row>
    <row r="32135" spans="11:13" x14ac:dyDescent="0.35">
      <c r="K32135" s="293"/>
      <c r="M32135" s="290"/>
    </row>
    <row r="32136" spans="11:13" x14ac:dyDescent="0.35">
      <c r="K32136" s="293"/>
      <c r="M32136" s="290"/>
    </row>
    <row r="32137" spans="11:13" x14ac:dyDescent="0.35">
      <c r="K32137" s="293"/>
      <c r="M32137" s="290"/>
    </row>
    <row r="32138" spans="11:13" x14ac:dyDescent="0.35">
      <c r="K32138" s="293"/>
      <c r="M32138" s="290"/>
    </row>
    <row r="32139" spans="11:13" x14ac:dyDescent="0.35">
      <c r="K32139" s="293"/>
      <c r="M32139" s="290"/>
    </row>
    <row r="32140" spans="11:13" x14ac:dyDescent="0.35">
      <c r="K32140" s="293"/>
      <c r="M32140" s="290"/>
    </row>
    <row r="32141" spans="11:13" x14ac:dyDescent="0.35">
      <c r="K32141" s="293"/>
      <c r="M32141" s="290"/>
    </row>
    <row r="32142" spans="11:13" x14ac:dyDescent="0.35">
      <c r="K32142" s="293"/>
      <c r="M32142" s="290"/>
    </row>
    <row r="32143" spans="11:13" x14ac:dyDescent="0.35">
      <c r="K32143" s="293"/>
      <c r="M32143" s="290"/>
    </row>
    <row r="32144" spans="11:13" x14ac:dyDescent="0.35">
      <c r="K32144" s="293"/>
      <c r="M32144" s="290"/>
    </row>
    <row r="32145" spans="11:13" x14ac:dyDescent="0.35">
      <c r="K32145" s="293"/>
      <c r="M32145" s="290"/>
    </row>
    <row r="32146" spans="11:13" x14ac:dyDescent="0.35">
      <c r="K32146" s="293"/>
      <c r="M32146" s="290"/>
    </row>
    <row r="32147" spans="11:13" x14ac:dyDescent="0.35">
      <c r="K32147" s="293"/>
      <c r="M32147" s="290"/>
    </row>
    <row r="32148" spans="11:13" x14ac:dyDescent="0.35">
      <c r="K32148" s="293"/>
      <c r="M32148" s="290"/>
    </row>
    <row r="32149" spans="11:13" x14ac:dyDescent="0.35">
      <c r="K32149" s="293"/>
      <c r="M32149" s="290"/>
    </row>
    <row r="32150" spans="11:13" x14ac:dyDescent="0.35">
      <c r="K32150" s="293"/>
      <c r="M32150" s="290"/>
    </row>
    <row r="32151" spans="11:13" x14ac:dyDescent="0.35">
      <c r="K32151" s="293"/>
      <c r="M32151" s="290"/>
    </row>
    <row r="32152" spans="11:13" x14ac:dyDescent="0.35">
      <c r="K32152" s="293"/>
      <c r="M32152" s="290"/>
    </row>
    <row r="32153" spans="11:13" x14ac:dyDescent="0.35">
      <c r="K32153" s="293"/>
      <c r="M32153" s="290"/>
    </row>
    <row r="32154" spans="11:13" x14ac:dyDescent="0.35">
      <c r="K32154" s="293"/>
      <c r="M32154" s="290"/>
    </row>
    <row r="32155" spans="11:13" x14ac:dyDescent="0.35">
      <c r="K32155" s="293"/>
      <c r="M32155" s="290"/>
    </row>
    <row r="32156" spans="11:13" x14ac:dyDescent="0.35">
      <c r="K32156" s="293"/>
      <c r="M32156" s="290"/>
    </row>
    <row r="32157" spans="11:13" x14ac:dyDescent="0.35">
      <c r="K32157" s="293"/>
      <c r="M32157" s="290"/>
    </row>
    <row r="32158" spans="11:13" x14ac:dyDescent="0.35">
      <c r="K32158" s="293"/>
      <c r="M32158" s="290"/>
    </row>
    <row r="32159" spans="11:13" x14ac:dyDescent="0.35">
      <c r="K32159" s="293"/>
      <c r="M32159" s="290"/>
    </row>
    <row r="32160" spans="11:13" x14ac:dyDescent="0.35">
      <c r="K32160" s="293"/>
      <c r="M32160" s="290"/>
    </row>
    <row r="32161" spans="11:13" x14ac:dyDescent="0.35">
      <c r="K32161" s="293"/>
      <c r="M32161" s="290"/>
    </row>
    <row r="32162" spans="11:13" x14ac:dyDescent="0.35">
      <c r="K32162" s="293"/>
      <c r="M32162" s="290"/>
    </row>
    <row r="32163" spans="11:13" x14ac:dyDescent="0.35">
      <c r="K32163" s="293"/>
      <c r="M32163" s="290"/>
    </row>
    <row r="32164" spans="11:13" x14ac:dyDescent="0.35">
      <c r="K32164" s="293"/>
      <c r="M32164" s="290"/>
    </row>
    <row r="32165" spans="11:13" x14ac:dyDescent="0.35">
      <c r="K32165" s="293"/>
      <c r="M32165" s="290"/>
    </row>
    <row r="32166" spans="11:13" x14ac:dyDescent="0.35">
      <c r="K32166" s="293"/>
      <c r="M32166" s="290"/>
    </row>
    <row r="32167" spans="11:13" x14ac:dyDescent="0.35">
      <c r="K32167" s="293"/>
      <c r="M32167" s="290"/>
    </row>
    <row r="32168" spans="11:13" x14ac:dyDescent="0.35">
      <c r="K32168" s="293"/>
      <c r="M32168" s="290"/>
    </row>
    <row r="32169" spans="11:13" x14ac:dyDescent="0.35">
      <c r="K32169" s="293"/>
      <c r="M32169" s="290"/>
    </row>
    <row r="32170" spans="11:13" x14ac:dyDescent="0.35">
      <c r="K32170" s="293"/>
      <c r="M32170" s="290"/>
    </row>
    <row r="32171" spans="11:13" x14ac:dyDescent="0.35">
      <c r="K32171" s="293"/>
      <c r="M32171" s="290"/>
    </row>
    <row r="32172" spans="11:13" x14ac:dyDescent="0.35">
      <c r="K32172" s="293"/>
      <c r="M32172" s="290"/>
    </row>
    <row r="32173" spans="11:13" x14ac:dyDescent="0.35">
      <c r="K32173" s="293"/>
      <c r="M32173" s="290"/>
    </row>
    <row r="32174" spans="11:13" x14ac:dyDescent="0.35">
      <c r="K32174" s="293"/>
      <c r="M32174" s="290"/>
    </row>
    <row r="32175" spans="11:13" x14ac:dyDescent="0.35">
      <c r="K32175" s="293"/>
      <c r="M32175" s="290"/>
    </row>
    <row r="32176" spans="11:13" x14ac:dyDescent="0.35">
      <c r="K32176" s="293"/>
      <c r="M32176" s="290"/>
    </row>
    <row r="32177" spans="11:13" x14ac:dyDescent="0.35">
      <c r="K32177" s="293"/>
      <c r="M32177" s="290"/>
    </row>
    <row r="32178" spans="11:13" x14ac:dyDescent="0.35">
      <c r="K32178" s="293"/>
      <c r="M32178" s="290"/>
    </row>
    <row r="32179" spans="11:13" x14ac:dyDescent="0.35">
      <c r="K32179" s="293"/>
      <c r="M32179" s="290"/>
    </row>
    <row r="32180" spans="11:13" x14ac:dyDescent="0.35">
      <c r="K32180" s="293"/>
      <c r="M32180" s="290"/>
    </row>
    <row r="32181" spans="11:13" x14ac:dyDescent="0.35">
      <c r="K32181" s="293"/>
      <c r="M32181" s="290"/>
    </row>
    <row r="32182" spans="11:13" x14ac:dyDescent="0.35">
      <c r="K32182" s="293"/>
      <c r="M32182" s="290"/>
    </row>
    <row r="32183" spans="11:13" x14ac:dyDescent="0.35">
      <c r="K32183" s="293"/>
      <c r="M32183" s="290"/>
    </row>
    <row r="32184" spans="11:13" x14ac:dyDescent="0.35">
      <c r="K32184" s="293"/>
      <c r="M32184" s="290"/>
    </row>
    <row r="32185" spans="11:13" x14ac:dyDescent="0.35">
      <c r="K32185" s="293"/>
      <c r="M32185" s="290"/>
    </row>
    <row r="32186" spans="11:13" x14ac:dyDescent="0.35">
      <c r="K32186" s="293"/>
      <c r="M32186" s="290"/>
    </row>
    <row r="32187" spans="11:13" x14ac:dyDescent="0.35">
      <c r="K32187" s="293"/>
      <c r="M32187" s="290"/>
    </row>
    <row r="32188" spans="11:13" x14ac:dyDescent="0.35">
      <c r="K32188" s="293"/>
      <c r="M32188" s="290"/>
    </row>
    <row r="32189" spans="11:13" x14ac:dyDescent="0.35">
      <c r="K32189" s="293"/>
      <c r="M32189" s="290"/>
    </row>
    <row r="32190" spans="11:13" x14ac:dyDescent="0.35">
      <c r="K32190" s="293"/>
      <c r="M32190" s="290"/>
    </row>
    <row r="32191" spans="11:13" x14ac:dyDescent="0.35">
      <c r="K32191" s="293"/>
      <c r="M32191" s="290"/>
    </row>
    <row r="32192" spans="11:13" x14ac:dyDescent="0.35">
      <c r="K32192" s="293"/>
      <c r="M32192" s="290"/>
    </row>
    <row r="32193" spans="11:13" x14ac:dyDescent="0.35">
      <c r="K32193" s="293"/>
      <c r="M32193" s="290"/>
    </row>
    <row r="32194" spans="11:13" x14ac:dyDescent="0.35">
      <c r="K32194" s="293"/>
      <c r="M32194" s="290"/>
    </row>
    <row r="32195" spans="11:13" x14ac:dyDescent="0.35">
      <c r="K32195" s="293"/>
      <c r="M32195" s="290"/>
    </row>
    <row r="32196" spans="11:13" x14ac:dyDescent="0.35">
      <c r="K32196" s="293"/>
      <c r="M32196" s="290"/>
    </row>
    <row r="32197" spans="11:13" x14ac:dyDescent="0.35">
      <c r="K32197" s="293"/>
      <c r="M32197" s="290"/>
    </row>
    <row r="32198" spans="11:13" x14ac:dyDescent="0.35">
      <c r="K32198" s="293"/>
      <c r="M32198" s="290"/>
    </row>
    <row r="32199" spans="11:13" x14ac:dyDescent="0.35">
      <c r="K32199" s="293"/>
      <c r="M32199" s="290"/>
    </row>
    <row r="32200" spans="11:13" x14ac:dyDescent="0.35">
      <c r="K32200" s="293"/>
      <c r="M32200" s="290"/>
    </row>
    <row r="32201" spans="11:13" x14ac:dyDescent="0.35">
      <c r="K32201" s="293"/>
      <c r="M32201" s="290"/>
    </row>
    <row r="32202" spans="11:13" x14ac:dyDescent="0.35">
      <c r="K32202" s="293"/>
      <c r="M32202" s="290"/>
    </row>
    <row r="32203" spans="11:13" x14ac:dyDescent="0.35">
      <c r="K32203" s="293"/>
      <c r="M32203" s="290"/>
    </row>
    <row r="32204" spans="11:13" x14ac:dyDescent="0.35">
      <c r="K32204" s="293"/>
      <c r="M32204" s="290"/>
    </row>
    <row r="32205" spans="11:13" x14ac:dyDescent="0.35">
      <c r="K32205" s="293"/>
      <c r="M32205" s="290"/>
    </row>
    <row r="32206" spans="11:13" x14ac:dyDescent="0.35">
      <c r="K32206" s="293"/>
      <c r="M32206" s="290"/>
    </row>
    <row r="32207" spans="11:13" x14ac:dyDescent="0.35">
      <c r="K32207" s="293"/>
      <c r="M32207" s="290"/>
    </row>
    <row r="32208" spans="11:13" x14ac:dyDescent="0.35">
      <c r="K32208" s="293"/>
      <c r="M32208" s="290"/>
    </row>
    <row r="32209" spans="11:13" x14ac:dyDescent="0.35">
      <c r="K32209" s="293"/>
      <c r="M32209" s="290"/>
    </row>
    <row r="32210" spans="11:13" x14ac:dyDescent="0.35">
      <c r="K32210" s="293"/>
      <c r="M32210" s="290"/>
    </row>
    <row r="32211" spans="11:13" x14ac:dyDescent="0.35">
      <c r="K32211" s="293"/>
      <c r="M32211" s="290"/>
    </row>
    <row r="32212" spans="11:13" x14ac:dyDescent="0.35">
      <c r="K32212" s="293"/>
      <c r="M32212" s="290"/>
    </row>
    <row r="32213" spans="11:13" x14ac:dyDescent="0.35">
      <c r="K32213" s="293"/>
      <c r="M32213" s="290"/>
    </row>
    <row r="32214" spans="11:13" x14ac:dyDescent="0.35">
      <c r="K32214" s="293"/>
      <c r="M32214" s="290"/>
    </row>
    <row r="32215" spans="11:13" x14ac:dyDescent="0.35">
      <c r="K32215" s="293"/>
      <c r="M32215" s="290"/>
    </row>
    <row r="32216" spans="11:13" x14ac:dyDescent="0.35">
      <c r="K32216" s="293"/>
      <c r="M32216" s="290"/>
    </row>
    <row r="32217" spans="11:13" x14ac:dyDescent="0.35">
      <c r="K32217" s="293"/>
      <c r="M32217" s="290"/>
    </row>
    <row r="32218" spans="11:13" x14ac:dyDescent="0.35">
      <c r="K32218" s="293"/>
      <c r="M32218" s="290"/>
    </row>
    <row r="32219" spans="11:13" x14ac:dyDescent="0.35">
      <c r="K32219" s="293"/>
      <c r="M32219" s="290"/>
    </row>
    <row r="32220" spans="11:13" x14ac:dyDescent="0.35">
      <c r="K32220" s="293"/>
      <c r="M32220" s="290"/>
    </row>
    <row r="32221" spans="11:13" x14ac:dyDescent="0.35">
      <c r="K32221" s="293"/>
      <c r="M32221" s="290"/>
    </row>
    <row r="32222" spans="11:13" x14ac:dyDescent="0.35">
      <c r="K32222" s="293"/>
      <c r="M32222" s="290"/>
    </row>
    <row r="32223" spans="11:13" x14ac:dyDescent="0.35">
      <c r="K32223" s="293"/>
      <c r="M32223" s="290"/>
    </row>
    <row r="32224" spans="11:13" x14ac:dyDescent="0.35">
      <c r="K32224" s="293"/>
      <c r="M32224" s="290"/>
    </row>
    <row r="32225" spans="11:13" x14ac:dyDescent="0.35">
      <c r="K32225" s="293"/>
      <c r="M32225" s="290"/>
    </row>
    <row r="32226" spans="11:13" x14ac:dyDescent="0.35">
      <c r="K32226" s="293"/>
      <c r="M32226" s="290"/>
    </row>
    <row r="32227" spans="11:13" x14ac:dyDescent="0.35">
      <c r="K32227" s="293"/>
      <c r="M32227" s="290"/>
    </row>
    <row r="32228" spans="11:13" x14ac:dyDescent="0.35">
      <c r="K32228" s="293"/>
      <c r="M32228" s="290"/>
    </row>
    <row r="32229" spans="11:13" x14ac:dyDescent="0.35">
      <c r="K32229" s="293"/>
      <c r="M32229" s="290"/>
    </row>
    <row r="32230" spans="11:13" x14ac:dyDescent="0.35">
      <c r="K32230" s="293"/>
      <c r="M32230" s="290"/>
    </row>
    <row r="32231" spans="11:13" x14ac:dyDescent="0.35">
      <c r="K32231" s="293"/>
      <c r="M32231" s="290"/>
    </row>
    <row r="32232" spans="11:13" x14ac:dyDescent="0.35">
      <c r="K32232" s="293"/>
      <c r="M32232" s="290"/>
    </row>
    <row r="32233" spans="11:13" x14ac:dyDescent="0.35">
      <c r="K32233" s="293"/>
      <c r="M32233" s="290"/>
    </row>
    <row r="32234" spans="11:13" x14ac:dyDescent="0.35">
      <c r="K32234" s="293"/>
      <c r="M32234" s="290"/>
    </row>
    <row r="32235" spans="11:13" x14ac:dyDescent="0.35">
      <c r="K32235" s="293"/>
      <c r="M32235" s="290"/>
    </row>
    <row r="32236" spans="11:13" x14ac:dyDescent="0.35">
      <c r="K32236" s="293"/>
      <c r="M32236" s="290"/>
    </row>
    <row r="32237" spans="11:13" x14ac:dyDescent="0.35">
      <c r="K32237" s="293"/>
      <c r="M32237" s="290"/>
    </row>
    <row r="32238" spans="11:13" x14ac:dyDescent="0.35">
      <c r="K32238" s="293"/>
      <c r="M32238" s="290"/>
    </row>
    <row r="32239" spans="11:13" x14ac:dyDescent="0.35">
      <c r="K32239" s="293"/>
      <c r="M32239" s="290"/>
    </row>
    <row r="32240" spans="11:13" x14ac:dyDescent="0.35">
      <c r="K32240" s="293"/>
      <c r="M32240" s="290"/>
    </row>
    <row r="32241" spans="11:13" x14ac:dyDescent="0.35">
      <c r="K32241" s="293"/>
      <c r="M32241" s="290"/>
    </row>
    <row r="32242" spans="11:13" x14ac:dyDescent="0.35">
      <c r="K32242" s="293"/>
      <c r="M32242" s="290"/>
    </row>
    <row r="32243" spans="11:13" x14ac:dyDescent="0.35">
      <c r="K32243" s="293"/>
      <c r="M32243" s="290"/>
    </row>
    <row r="32244" spans="11:13" x14ac:dyDescent="0.35">
      <c r="K32244" s="293"/>
      <c r="M32244" s="290"/>
    </row>
    <row r="32245" spans="11:13" x14ac:dyDescent="0.35">
      <c r="K32245" s="293"/>
      <c r="M32245" s="290"/>
    </row>
    <row r="32246" spans="11:13" x14ac:dyDescent="0.35">
      <c r="K32246" s="293"/>
      <c r="M32246" s="290"/>
    </row>
    <row r="32247" spans="11:13" x14ac:dyDescent="0.35">
      <c r="K32247" s="293"/>
      <c r="M32247" s="290"/>
    </row>
    <row r="32248" spans="11:13" x14ac:dyDescent="0.35">
      <c r="K32248" s="293"/>
      <c r="M32248" s="290"/>
    </row>
    <row r="32249" spans="11:13" x14ac:dyDescent="0.35">
      <c r="K32249" s="293"/>
      <c r="M32249" s="290"/>
    </row>
    <row r="32250" spans="11:13" x14ac:dyDescent="0.35">
      <c r="K32250" s="293"/>
      <c r="M32250" s="290"/>
    </row>
    <row r="32251" spans="11:13" x14ac:dyDescent="0.35">
      <c r="K32251" s="293"/>
      <c r="M32251" s="290"/>
    </row>
    <row r="32252" spans="11:13" x14ac:dyDescent="0.35">
      <c r="K32252" s="293"/>
      <c r="M32252" s="290"/>
    </row>
    <row r="32253" spans="11:13" x14ac:dyDescent="0.35">
      <c r="K32253" s="293"/>
      <c r="M32253" s="290"/>
    </row>
    <row r="32254" spans="11:13" x14ac:dyDescent="0.35">
      <c r="K32254" s="293"/>
      <c r="M32254" s="290"/>
    </row>
    <row r="32255" spans="11:13" x14ac:dyDescent="0.35">
      <c r="K32255" s="293"/>
      <c r="M32255" s="290"/>
    </row>
    <row r="32256" spans="11:13" x14ac:dyDescent="0.35">
      <c r="K32256" s="293"/>
      <c r="M32256" s="290"/>
    </row>
    <row r="32257" spans="11:13" x14ac:dyDescent="0.35">
      <c r="K32257" s="293"/>
      <c r="M32257" s="290"/>
    </row>
    <row r="32258" spans="11:13" x14ac:dyDescent="0.35">
      <c r="K32258" s="293"/>
      <c r="M32258" s="290"/>
    </row>
    <row r="32259" spans="11:13" x14ac:dyDescent="0.35">
      <c r="K32259" s="293"/>
      <c r="M32259" s="290"/>
    </row>
    <row r="32260" spans="11:13" x14ac:dyDescent="0.35">
      <c r="K32260" s="293"/>
      <c r="M32260" s="290"/>
    </row>
    <row r="32261" spans="11:13" x14ac:dyDescent="0.35">
      <c r="K32261" s="293"/>
      <c r="M32261" s="290"/>
    </row>
    <row r="32262" spans="11:13" x14ac:dyDescent="0.35">
      <c r="K32262" s="293"/>
      <c r="M32262" s="290"/>
    </row>
    <row r="32263" spans="11:13" x14ac:dyDescent="0.35">
      <c r="K32263" s="293"/>
      <c r="M32263" s="290"/>
    </row>
    <row r="32264" spans="11:13" x14ac:dyDescent="0.35">
      <c r="K32264" s="293"/>
      <c r="M32264" s="290"/>
    </row>
    <row r="32265" spans="11:13" x14ac:dyDescent="0.35">
      <c r="K32265" s="293"/>
      <c r="M32265" s="290"/>
    </row>
    <row r="32266" spans="11:13" x14ac:dyDescent="0.35">
      <c r="K32266" s="293"/>
      <c r="M32266" s="290"/>
    </row>
    <row r="32267" spans="11:13" x14ac:dyDescent="0.35">
      <c r="K32267" s="293"/>
      <c r="M32267" s="290"/>
    </row>
    <row r="32268" spans="11:13" x14ac:dyDescent="0.35">
      <c r="K32268" s="293"/>
      <c r="M32268" s="290"/>
    </row>
    <row r="32269" spans="11:13" x14ac:dyDescent="0.35">
      <c r="K32269" s="293"/>
      <c r="M32269" s="290"/>
    </row>
    <row r="32270" spans="11:13" x14ac:dyDescent="0.35">
      <c r="K32270" s="293"/>
      <c r="M32270" s="290"/>
    </row>
    <row r="32271" spans="11:13" x14ac:dyDescent="0.35">
      <c r="K32271" s="293"/>
      <c r="M32271" s="290"/>
    </row>
    <row r="32272" spans="11:13" x14ac:dyDescent="0.35">
      <c r="K32272" s="293"/>
      <c r="M32272" s="290"/>
    </row>
    <row r="32273" spans="11:13" x14ac:dyDescent="0.35">
      <c r="K32273" s="293"/>
      <c r="M32273" s="290"/>
    </row>
    <row r="32274" spans="11:13" x14ac:dyDescent="0.35">
      <c r="K32274" s="293"/>
      <c r="M32274" s="290"/>
    </row>
    <row r="32275" spans="11:13" x14ac:dyDescent="0.35">
      <c r="K32275" s="293"/>
      <c r="M32275" s="290"/>
    </row>
    <row r="32276" spans="11:13" x14ac:dyDescent="0.35">
      <c r="K32276" s="293"/>
      <c r="M32276" s="290"/>
    </row>
    <row r="32277" spans="11:13" x14ac:dyDescent="0.35">
      <c r="K32277" s="293"/>
      <c r="M32277" s="290"/>
    </row>
    <row r="32278" spans="11:13" x14ac:dyDescent="0.35">
      <c r="K32278" s="293"/>
      <c r="M32278" s="290"/>
    </row>
    <row r="32279" spans="11:13" x14ac:dyDescent="0.35">
      <c r="K32279" s="293"/>
      <c r="M32279" s="290"/>
    </row>
    <row r="32280" spans="11:13" x14ac:dyDescent="0.35">
      <c r="K32280" s="293"/>
      <c r="M32280" s="290"/>
    </row>
    <row r="32281" spans="11:13" x14ac:dyDescent="0.35">
      <c r="K32281" s="293"/>
      <c r="M32281" s="290"/>
    </row>
    <row r="32282" spans="11:13" x14ac:dyDescent="0.35">
      <c r="K32282" s="293"/>
      <c r="M32282" s="290"/>
    </row>
    <row r="32283" spans="11:13" x14ac:dyDescent="0.35">
      <c r="K32283" s="293"/>
      <c r="M32283" s="290"/>
    </row>
    <row r="32284" spans="11:13" x14ac:dyDescent="0.35">
      <c r="K32284" s="293"/>
      <c r="M32284" s="290"/>
    </row>
    <row r="32285" spans="11:13" x14ac:dyDescent="0.35">
      <c r="K32285" s="293"/>
      <c r="M32285" s="290"/>
    </row>
    <row r="32286" spans="11:13" x14ac:dyDescent="0.35">
      <c r="K32286" s="293"/>
      <c r="M32286" s="290"/>
    </row>
    <row r="32287" spans="11:13" x14ac:dyDescent="0.35">
      <c r="K32287" s="293"/>
      <c r="M32287" s="290"/>
    </row>
    <row r="32288" spans="11:13" x14ac:dyDescent="0.35">
      <c r="K32288" s="293"/>
      <c r="M32288" s="290"/>
    </row>
    <row r="32289" spans="11:13" x14ac:dyDescent="0.35">
      <c r="K32289" s="293"/>
      <c r="M32289" s="290"/>
    </row>
    <row r="32290" spans="11:13" x14ac:dyDescent="0.35">
      <c r="K32290" s="293"/>
      <c r="M32290" s="290"/>
    </row>
    <row r="32291" spans="11:13" x14ac:dyDescent="0.35">
      <c r="K32291" s="293"/>
      <c r="M32291" s="290"/>
    </row>
    <row r="32292" spans="11:13" x14ac:dyDescent="0.35">
      <c r="K32292" s="293"/>
      <c r="M32292" s="290"/>
    </row>
    <row r="32293" spans="11:13" x14ac:dyDescent="0.35">
      <c r="K32293" s="293"/>
      <c r="M32293" s="290"/>
    </row>
    <row r="32294" spans="11:13" x14ac:dyDescent="0.35">
      <c r="K32294" s="293"/>
      <c r="M32294" s="290"/>
    </row>
    <row r="32295" spans="11:13" x14ac:dyDescent="0.35">
      <c r="K32295" s="293"/>
      <c r="M32295" s="290"/>
    </row>
    <row r="32296" spans="11:13" x14ac:dyDescent="0.35">
      <c r="K32296" s="293"/>
      <c r="M32296" s="290"/>
    </row>
    <row r="32297" spans="11:13" x14ac:dyDescent="0.35">
      <c r="K32297" s="293"/>
      <c r="M32297" s="290"/>
    </row>
    <row r="32298" spans="11:13" x14ac:dyDescent="0.35">
      <c r="K32298" s="293"/>
      <c r="M32298" s="290"/>
    </row>
    <row r="32299" spans="11:13" x14ac:dyDescent="0.35">
      <c r="K32299" s="293"/>
      <c r="M32299" s="290"/>
    </row>
    <row r="32300" spans="11:13" x14ac:dyDescent="0.35">
      <c r="K32300" s="293"/>
      <c r="M32300" s="290"/>
    </row>
    <row r="32301" spans="11:13" x14ac:dyDescent="0.35">
      <c r="K32301" s="293"/>
      <c r="M32301" s="290"/>
    </row>
    <row r="32302" spans="11:13" x14ac:dyDescent="0.35">
      <c r="K32302" s="293"/>
      <c r="M32302" s="290"/>
    </row>
    <row r="32303" spans="11:13" x14ac:dyDescent="0.35">
      <c r="K32303" s="293"/>
      <c r="M32303" s="290"/>
    </row>
    <row r="32304" spans="11:13" x14ac:dyDescent="0.35">
      <c r="K32304" s="293"/>
      <c r="M32304" s="290"/>
    </row>
    <row r="32305" spans="11:13" x14ac:dyDescent="0.35">
      <c r="K32305" s="293"/>
      <c r="M32305" s="290"/>
    </row>
    <row r="32306" spans="11:13" x14ac:dyDescent="0.35">
      <c r="K32306" s="293"/>
      <c r="M32306" s="290"/>
    </row>
    <row r="32307" spans="11:13" x14ac:dyDescent="0.35">
      <c r="K32307" s="293"/>
      <c r="M32307" s="290"/>
    </row>
    <row r="32308" spans="11:13" x14ac:dyDescent="0.35">
      <c r="K32308" s="293"/>
      <c r="M32308" s="290"/>
    </row>
    <row r="32309" spans="11:13" x14ac:dyDescent="0.35">
      <c r="K32309" s="293"/>
      <c r="M32309" s="290"/>
    </row>
    <row r="32310" spans="11:13" x14ac:dyDescent="0.35">
      <c r="K32310" s="293"/>
      <c r="M32310" s="290"/>
    </row>
    <row r="32311" spans="11:13" x14ac:dyDescent="0.35">
      <c r="K32311" s="293"/>
      <c r="M32311" s="290"/>
    </row>
    <row r="32312" spans="11:13" x14ac:dyDescent="0.35">
      <c r="K32312" s="293"/>
      <c r="M32312" s="290"/>
    </row>
    <row r="32313" spans="11:13" x14ac:dyDescent="0.35">
      <c r="K32313" s="293"/>
      <c r="M32313" s="290"/>
    </row>
    <row r="32314" spans="11:13" x14ac:dyDescent="0.35">
      <c r="K32314" s="293"/>
      <c r="M32314" s="290"/>
    </row>
    <row r="32315" spans="11:13" x14ac:dyDescent="0.35">
      <c r="K32315" s="293"/>
      <c r="M32315" s="290"/>
    </row>
    <row r="32316" spans="11:13" x14ac:dyDescent="0.35">
      <c r="K32316" s="293"/>
      <c r="M32316" s="290"/>
    </row>
    <row r="32317" spans="11:13" x14ac:dyDescent="0.35">
      <c r="K32317" s="293"/>
      <c r="M32317" s="290"/>
    </row>
    <row r="32318" spans="11:13" x14ac:dyDescent="0.35">
      <c r="K32318" s="293"/>
      <c r="M32318" s="290"/>
    </row>
    <row r="32319" spans="11:13" x14ac:dyDescent="0.35">
      <c r="K32319" s="293"/>
      <c r="M32319" s="290"/>
    </row>
    <row r="32320" spans="11:13" x14ac:dyDescent="0.35">
      <c r="K32320" s="293"/>
      <c r="M32320" s="290"/>
    </row>
    <row r="32321" spans="11:13" x14ac:dyDescent="0.35">
      <c r="K32321" s="293"/>
      <c r="M32321" s="290"/>
    </row>
    <row r="32322" spans="11:13" x14ac:dyDescent="0.35">
      <c r="K32322" s="293"/>
      <c r="M32322" s="290"/>
    </row>
    <row r="32323" spans="11:13" x14ac:dyDescent="0.35">
      <c r="K32323" s="293"/>
      <c r="M32323" s="290"/>
    </row>
    <row r="32324" spans="11:13" x14ac:dyDescent="0.35">
      <c r="K32324" s="293"/>
      <c r="M32324" s="290"/>
    </row>
    <row r="32325" spans="11:13" x14ac:dyDescent="0.35">
      <c r="K32325" s="293"/>
      <c r="M32325" s="290"/>
    </row>
    <row r="32326" spans="11:13" x14ac:dyDescent="0.35">
      <c r="K32326" s="293"/>
      <c r="M32326" s="290"/>
    </row>
    <row r="32327" spans="11:13" x14ac:dyDescent="0.35">
      <c r="K32327" s="293"/>
      <c r="M32327" s="290"/>
    </row>
    <row r="32328" spans="11:13" x14ac:dyDescent="0.35">
      <c r="K32328" s="293"/>
      <c r="M32328" s="290"/>
    </row>
    <row r="32329" spans="11:13" x14ac:dyDescent="0.35">
      <c r="K32329" s="293"/>
      <c r="M32329" s="290"/>
    </row>
    <row r="32330" spans="11:13" x14ac:dyDescent="0.35">
      <c r="K32330" s="293"/>
      <c r="M32330" s="290"/>
    </row>
    <row r="32331" spans="11:13" x14ac:dyDescent="0.35">
      <c r="K32331" s="293"/>
      <c r="M32331" s="290"/>
    </row>
    <row r="32332" spans="11:13" x14ac:dyDescent="0.35">
      <c r="K32332" s="293"/>
      <c r="M32332" s="290"/>
    </row>
    <row r="32333" spans="11:13" x14ac:dyDescent="0.35">
      <c r="K32333" s="293"/>
      <c r="M32333" s="290"/>
    </row>
    <row r="32334" spans="11:13" x14ac:dyDescent="0.35">
      <c r="K32334" s="293"/>
      <c r="M32334" s="290"/>
    </row>
    <row r="32335" spans="11:13" x14ac:dyDescent="0.35">
      <c r="K32335" s="293"/>
      <c r="M32335" s="290"/>
    </row>
    <row r="32336" spans="11:13" x14ac:dyDescent="0.35">
      <c r="K32336" s="293"/>
      <c r="M32336" s="290"/>
    </row>
    <row r="32337" spans="11:13" x14ac:dyDescent="0.35">
      <c r="K32337" s="293"/>
      <c r="M32337" s="290"/>
    </row>
    <row r="32338" spans="11:13" x14ac:dyDescent="0.35">
      <c r="K32338" s="293"/>
      <c r="M32338" s="290"/>
    </row>
    <row r="32339" spans="11:13" x14ac:dyDescent="0.35">
      <c r="K32339" s="293"/>
      <c r="M32339" s="290"/>
    </row>
    <row r="32340" spans="11:13" x14ac:dyDescent="0.35">
      <c r="K32340" s="293"/>
      <c r="M32340" s="290"/>
    </row>
    <row r="32341" spans="11:13" x14ac:dyDescent="0.35">
      <c r="K32341" s="293"/>
      <c r="M32341" s="290"/>
    </row>
    <row r="32342" spans="11:13" x14ac:dyDescent="0.35">
      <c r="K32342" s="293"/>
      <c r="M32342" s="290"/>
    </row>
    <row r="32343" spans="11:13" x14ac:dyDescent="0.35">
      <c r="K32343" s="293"/>
      <c r="M32343" s="290"/>
    </row>
    <row r="32344" spans="11:13" x14ac:dyDescent="0.35">
      <c r="K32344" s="293"/>
      <c r="M32344" s="290"/>
    </row>
    <row r="32345" spans="11:13" x14ac:dyDescent="0.35">
      <c r="K32345" s="293"/>
      <c r="M32345" s="290"/>
    </row>
    <row r="32346" spans="11:13" x14ac:dyDescent="0.35">
      <c r="K32346" s="293"/>
      <c r="M32346" s="290"/>
    </row>
    <row r="32347" spans="11:13" x14ac:dyDescent="0.35">
      <c r="K32347" s="293"/>
      <c r="M32347" s="290"/>
    </row>
    <row r="32348" spans="11:13" x14ac:dyDescent="0.35">
      <c r="K32348" s="293"/>
      <c r="M32348" s="290"/>
    </row>
    <row r="32349" spans="11:13" x14ac:dyDescent="0.35">
      <c r="K32349" s="293"/>
      <c r="M32349" s="290"/>
    </row>
    <row r="32350" spans="11:13" x14ac:dyDescent="0.35">
      <c r="K32350" s="293"/>
      <c r="M32350" s="290"/>
    </row>
    <row r="32351" spans="11:13" x14ac:dyDescent="0.35">
      <c r="K32351" s="293"/>
      <c r="M32351" s="290"/>
    </row>
    <row r="32352" spans="11:13" x14ac:dyDescent="0.35">
      <c r="K32352" s="293"/>
      <c r="M32352" s="290"/>
    </row>
    <row r="32353" spans="11:13" x14ac:dyDescent="0.35">
      <c r="K32353" s="293"/>
      <c r="M32353" s="290"/>
    </row>
    <row r="32354" spans="11:13" x14ac:dyDescent="0.35">
      <c r="K32354" s="293"/>
      <c r="M32354" s="290"/>
    </row>
    <row r="32355" spans="11:13" x14ac:dyDescent="0.35">
      <c r="K32355" s="293"/>
      <c r="M32355" s="290"/>
    </row>
    <row r="32356" spans="11:13" x14ac:dyDescent="0.35">
      <c r="K32356" s="293"/>
      <c r="M32356" s="290"/>
    </row>
    <row r="32357" spans="11:13" x14ac:dyDescent="0.35">
      <c r="K32357" s="293"/>
      <c r="M32357" s="290"/>
    </row>
    <row r="32358" spans="11:13" x14ac:dyDescent="0.35">
      <c r="K32358" s="293"/>
      <c r="M32358" s="290"/>
    </row>
    <row r="32359" spans="11:13" x14ac:dyDescent="0.35">
      <c r="K32359" s="293"/>
      <c r="M32359" s="290"/>
    </row>
    <row r="32360" spans="11:13" x14ac:dyDescent="0.35">
      <c r="K32360" s="293"/>
      <c r="M32360" s="290"/>
    </row>
    <row r="32361" spans="11:13" x14ac:dyDescent="0.35">
      <c r="K32361" s="293"/>
      <c r="M32361" s="290"/>
    </row>
    <row r="32362" spans="11:13" x14ac:dyDescent="0.35">
      <c r="K32362" s="293"/>
      <c r="M32362" s="290"/>
    </row>
    <row r="32363" spans="11:13" x14ac:dyDescent="0.35">
      <c r="K32363" s="293"/>
      <c r="M32363" s="290"/>
    </row>
    <row r="32364" spans="11:13" x14ac:dyDescent="0.35">
      <c r="K32364" s="293"/>
      <c r="M32364" s="290"/>
    </row>
    <row r="32365" spans="11:13" x14ac:dyDescent="0.35">
      <c r="K32365" s="293"/>
      <c r="M32365" s="290"/>
    </row>
    <row r="32366" spans="11:13" x14ac:dyDescent="0.35">
      <c r="K32366" s="293"/>
      <c r="M32366" s="290"/>
    </row>
    <row r="32367" spans="11:13" x14ac:dyDescent="0.35">
      <c r="K32367" s="293"/>
      <c r="M32367" s="290"/>
    </row>
    <row r="32368" spans="11:13" x14ac:dyDescent="0.35">
      <c r="K32368" s="293"/>
      <c r="M32368" s="290"/>
    </row>
    <row r="32369" spans="11:13" x14ac:dyDescent="0.35">
      <c r="K32369" s="293"/>
      <c r="M32369" s="290"/>
    </row>
    <row r="32370" spans="11:13" x14ac:dyDescent="0.35">
      <c r="K32370" s="293"/>
      <c r="M32370" s="290"/>
    </row>
    <row r="32371" spans="11:13" x14ac:dyDescent="0.35">
      <c r="K32371" s="293"/>
      <c r="M32371" s="290"/>
    </row>
    <row r="32372" spans="11:13" x14ac:dyDescent="0.35">
      <c r="K32372" s="293"/>
      <c r="M32372" s="290"/>
    </row>
    <row r="32373" spans="11:13" x14ac:dyDescent="0.35">
      <c r="K32373" s="293"/>
      <c r="M32373" s="290"/>
    </row>
    <row r="32374" spans="11:13" x14ac:dyDescent="0.35">
      <c r="K32374" s="293"/>
      <c r="M32374" s="290"/>
    </row>
    <row r="32375" spans="11:13" x14ac:dyDescent="0.35">
      <c r="K32375" s="293"/>
      <c r="M32375" s="290"/>
    </row>
    <row r="32376" spans="11:13" x14ac:dyDescent="0.35">
      <c r="K32376" s="293"/>
      <c r="M32376" s="290"/>
    </row>
    <row r="32377" spans="11:13" x14ac:dyDescent="0.35">
      <c r="K32377" s="293"/>
      <c r="M32377" s="290"/>
    </row>
    <row r="32378" spans="11:13" x14ac:dyDescent="0.35">
      <c r="K32378" s="293"/>
      <c r="M32378" s="290"/>
    </row>
    <row r="32379" spans="11:13" x14ac:dyDescent="0.35">
      <c r="K32379" s="293"/>
      <c r="M32379" s="290"/>
    </row>
    <row r="32380" spans="11:13" x14ac:dyDescent="0.35">
      <c r="K32380" s="293"/>
      <c r="M32380" s="290"/>
    </row>
    <row r="32381" spans="11:13" x14ac:dyDescent="0.35">
      <c r="K32381" s="293"/>
      <c r="M32381" s="290"/>
    </row>
    <row r="32382" spans="11:13" x14ac:dyDescent="0.35">
      <c r="K32382" s="293"/>
      <c r="M32382" s="290"/>
    </row>
    <row r="32383" spans="11:13" x14ac:dyDescent="0.35">
      <c r="K32383" s="293"/>
      <c r="M32383" s="290"/>
    </row>
    <row r="32384" spans="11:13" x14ac:dyDescent="0.35">
      <c r="K32384" s="293"/>
      <c r="M32384" s="290"/>
    </row>
    <row r="32385" spans="11:13" x14ac:dyDescent="0.35">
      <c r="K32385" s="293"/>
      <c r="M32385" s="290"/>
    </row>
    <row r="32386" spans="11:13" x14ac:dyDescent="0.35">
      <c r="K32386" s="293"/>
      <c r="M32386" s="290"/>
    </row>
    <row r="32387" spans="11:13" x14ac:dyDescent="0.35">
      <c r="K32387" s="293"/>
      <c r="M32387" s="290"/>
    </row>
    <row r="32388" spans="11:13" x14ac:dyDescent="0.35">
      <c r="K32388" s="293"/>
      <c r="M32388" s="290"/>
    </row>
    <row r="32389" spans="11:13" x14ac:dyDescent="0.35">
      <c r="K32389" s="293"/>
      <c r="M32389" s="290"/>
    </row>
    <row r="32390" spans="11:13" x14ac:dyDescent="0.35">
      <c r="K32390" s="293"/>
      <c r="M32390" s="290"/>
    </row>
    <row r="32391" spans="11:13" x14ac:dyDescent="0.35">
      <c r="K32391" s="293"/>
      <c r="M32391" s="290"/>
    </row>
    <row r="32392" spans="11:13" x14ac:dyDescent="0.35">
      <c r="K32392" s="293"/>
      <c r="M32392" s="290"/>
    </row>
    <row r="32393" spans="11:13" x14ac:dyDescent="0.35">
      <c r="K32393" s="293"/>
      <c r="M32393" s="290"/>
    </row>
    <row r="32394" spans="11:13" x14ac:dyDescent="0.35">
      <c r="K32394" s="293"/>
      <c r="M32394" s="290"/>
    </row>
    <row r="32395" spans="11:13" x14ac:dyDescent="0.35">
      <c r="K32395" s="293"/>
      <c r="M32395" s="290"/>
    </row>
    <row r="32396" spans="11:13" x14ac:dyDescent="0.35">
      <c r="K32396" s="293"/>
      <c r="M32396" s="290"/>
    </row>
    <row r="32397" spans="11:13" x14ac:dyDescent="0.35">
      <c r="K32397" s="293"/>
      <c r="M32397" s="290"/>
    </row>
    <row r="32398" spans="11:13" x14ac:dyDescent="0.35">
      <c r="K32398" s="293"/>
      <c r="M32398" s="290"/>
    </row>
    <row r="32399" spans="11:13" x14ac:dyDescent="0.35">
      <c r="K32399" s="293"/>
      <c r="M32399" s="290"/>
    </row>
    <row r="32400" spans="11:13" x14ac:dyDescent="0.35">
      <c r="K32400" s="293"/>
      <c r="M32400" s="290"/>
    </row>
    <row r="32401" spans="11:13" x14ac:dyDescent="0.35">
      <c r="K32401" s="293"/>
      <c r="M32401" s="290"/>
    </row>
    <row r="32402" spans="11:13" x14ac:dyDescent="0.35">
      <c r="K32402" s="293"/>
      <c r="M32402" s="290"/>
    </row>
    <row r="32403" spans="11:13" x14ac:dyDescent="0.35">
      <c r="K32403" s="293"/>
      <c r="M32403" s="290"/>
    </row>
    <row r="32404" spans="11:13" x14ac:dyDescent="0.35">
      <c r="K32404" s="293"/>
      <c r="M32404" s="290"/>
    </row>
    <row r="32405" spans="11:13" x14ac:dyDescent="0.35">
      <c r="K32405" s="293"/>
      <c r="M32405" s="290"/>
    </row>
    <row r="32406" spans="11:13" x14ac:dyDescent="0.35">
      <c r="K32406" s="293"/>
      <c r="M32406" s="290"/>
    </row>
    <row r="32407" spans="11:13" x14ac:dyDescent="0.35">
      <c r="K32407" s="293"/>
      <c r="M32407" s="290"/>
    </row>
    <row r="32408" spans="11:13" x14ac:dyDescent="0.35">
      <c r="K32408" s="293"/>
      <c r="M32408" s="290"/>
    </row>
    <row r="32409" spans="11:13" x14ac:dyDescent="0.35">
      <c r="K32409" s="293"/>
      <c r="M32409" s="290"/>
    </row>
    <row r="32410" spans="11:13" x14ac:dyDescent="0.35">
      <c r="K32410" s="293"/>
      <c r="M32410" s="290"/>
    </row>
    <row r="32411" spans="11:13" x14ac:dyDescent="0.35">
      <c r="K32411" s="293"/>
      <c r="M32411" s="290"/>
    </row>
    <row r="32412" spans="11:13" x14ac:dyDescent="0.35">
      <c r="K32412" s="293"/>
      <c r="M32412" s="290"/>
    </row>
    <row r="32413" spans="11:13" x14ac:dyDescent="0.35">
      <c r="K32413" s="293"/>
      <c r="M32413" s="290"/>
    </row>
    <row r="32414" spans="11:13" x14ac:dyDescent="0.35">
      <c r="K32414" s="293"/>
      <c r="M32414" s="290"/>
    </row>
    <row r="32415" spans="11:13" x14ac:dyDescent="0.35">
      <c r="K32415" s="293"/>
      <c r="M32415" s="290"/>
    </row>
    <row r="32416" spans="11:13" x14ac:dyDescent="0.35">
      <c r="K32416" s="293"/>
      <c r="M32416" s="290"/>
    </row>
    <row r="32417" spans="11:13" x14ac:dyDescent="0.35">
      <c r="K32417" s="293"/>
      <c r="M32417" s="290"/>
    </row>
    <row r="32418" spans="11:13" x14ac:dyDescent="0.35">
      <c r="K32418" s="293"/>
      <c r="M32418" s="290"/>
    </row>
    <row r="32419" spans="11:13" x14ac:dyDescent="0.35">
      <c r="K32419" s="293"/>
      <c r="M32419" s="290"/>
    </row>
    <row r="32420" spans="11:13" x14ac:dyDescent="0.35">
      <c r="K32420" s="293"/>
      <c r="M32420" s="290"/>
    </row>
    <row r="32421" spans="11:13" x14ac:dyDescent="0.35">
      <c r="K32421" s="293"/>
      <c r="M32421" s="290"/>
    </row>
    <row r="32422" spans="11:13" x14ac:dyDescent="0.35">
      <c r="K32422" s="293"/>
      <c r="M32422" s="290"/>
    </row>
    <row r="32423" spans="11:13" x14ac:dyDescent="0.35">
      <c r="K32423" s="293"/>
      <c r="M32423" s="290"/>
    </row>
    <row r="32424" spans="11:13" x14ac:dyDescent="0.35">
      <c r="K32424" s="293"/>
      <c r="M32424" s="290"/>
    </row>
    <row r="32425" spans="11:13" x14ac:dyDescent="0.35">
      <c r="K32425" s="293"/>
      <c r="M32425" s="290"/>
    </row>
    <row r="32426" spans="11:13" x14ac:dyDescent="0.35">
      <c r="K32426" s="293"/>
      <c r="M32426" s="290"/>
    </row>
    <row r="32427" spans="11:13" x14ac:dyDescent="0.35">
      <c r="K32427" s="293"/>
      <c r="M32427" s="290"/>
    </row>
    <row r="32428" spans="11:13" x14ac:dyDescent="0.35">
      <c r="K32428" s="293"/>
      <c r="M32428" s="290"/>
    </row>
    <row r="32429" spans="11:13" x14ac:dyDescent="0.35">
      <c r="K32429" s="293"/>
      <c r="M32429" s="290"/>
    </row>
    <row r="32430" spans="11:13" x14ac:dyDescent="0.35">
      <c r="K32430" s="293"/>
      <c r="M32430" s="290"/>
    </row>
    <row r="32431" spans="11:13" x14ac:dyDescent="0.35">
      <c r="K32431" s="293"/>
      <c r="M32431" s="290"/>
    </row>
    <row r="32432" spans="11:13" x14ac:dyDescent="0.35">
      <c r="K32432" s="293"/>
      <c r="M32432" s="290"/>
    </row>
    <row r="32433" spans="11:13" x14ac:dyDescent="0.35">
      <c r="K32433" s="293"/>
      <c r="M32433" s="290"/>
    </row>
    <row r="32434" spans="11:13" x14ac:dyDescent="0.35">
      <c r="K32434" s="293"/>
      <c r="M32434" s="290"/>
    </row>
    <row r="32435" spans="11:13" x14ac:dyDescent="0.35">
      <c r="K32435" s="293"/>
      <c r="M32435" s="290"/>
    </row>
    <row r="32436" spans="11:13" x14ac:dyDescent="0.35">
      <c r="K32436" s="293"/>
      <c r="M32436" s="290"/>
    </row>
    <row r="32437" spans="11:13" x14ac:dyDescent="0.35">
      <c r="K32437" s="293"/>
      <c r="M32437" s="290"/>
    </row>
    <row r="32438" spans="11:13" x14ac:dyDescent="0.35">
      <c r="K32438" s="293"/>
      <c r="M32438" s="290"/>
    </row>
    <row r="32439" spans="11:13" x14ac:dyDescent="0.35">
      <c r="K32439" s="293"/>
      <c r="M32439" s="290"/>
    </row>
    <row r="32440" spans="11:13" x14ac:dyDescent="0.35">
      <c r="K32440" s="293"/>
      <c r="M32440" s="290"/>
    </row>
    <row r="32441" spans="11:13" x14ac:dyDescent="0.35">
      <c r="K32441" s="293"/>
      <c r="M32441" s="290"/>
    </row>
    <row r="32442" spans="11:13" x14ac:dyDescent="0.35">
      <c r="K32442" s="293"/>
      <c r="M32442" s="290"/>
    </row>
    <row r="32443" spans="11:13" x14ac:dyDescent="0.35">
      <c r="K32443" s="293"/>
      <c r="M32443" s="290"/>
    </row>
    <row r="32444" spans="11:13" x14ac:dyDescent="0.35">
      <c r="K32444" s="293"/>
      <c r="M32444" s="290"/>
    </row>
    <row r="32445" spans="11:13" x14ac:dyDescent="0.35">
      <c r="K32445" s="293"/>
      <c r="M32445" s="290"/>
    </row>
    <row r="32446" spans="11:13" x14ac:dyDescent="0.35">
      <c r="K32446" s="293"/>
      <c r="M32446" s="290"/>
    </row>
    <row r="32447" spans="11:13" x14ac:dyDescent="0.35">
      <c r="K32447" s="293"/>
      <c r="M32447" s="290"/>
    </row>
    <row r="32448" spans="11:13" x14ac:dyDescent="0.35">
      <c r="K32448" s="293"/>
      <c r="M32448" s="290"/>
    </row>
    <row r="32449" spans="11:13" x14ac:dyDescent="0.35">
      <c r="K32449" s="293"/>
      <c r="M32449" s="290"/>
    </row>
    <row r="32450" spans="11:13" x14ac:dyDescent="0.35">
      <c r="K32450" s="293"/>
      <c r="M32450" s="290"/>
    </row>
    <row r="32451" spans="11:13" x14ac:dyDescent="0.35">
      <c r="K32451" s="293"/>
      <c r="M32451" s="290"/>
    </row>
    <row r="32452" spans="11:13" x14ac:dyDescent="0.35">
      <c r="K32452" s="293"/>
      <c r="M32452" s="290"/>
    </row>
    <row r="32453" spans="11:13" x14ac:dyDescent="0.35">
      <c r="K32453" s="293"/>
      <c r="M32453" s="290"/>
    </row>
    <row r="32454" spans="11:13" x14ac:dyDescent="0.35">
      <c r="K32454" s="293"/>
      <c r="M32454" s="290"/>
    </row>
    <row r="32455" spans="11:13" x14ac:dyDescent="0.35">
      <c r="K32455" s="293"/>
      <c r="M32455" s="290"/>
    </row>
    <row r="32456" spans="11:13" x14ac:dyDescent="0.35">
      <c r="K32456" s="293"/>
      <c r="M32456" s="290"/>
    </row>
    <row r="32457" spans="11:13" x14ac:dyDescent="0.35">
      <c r="K32457" s="293"/>
      <c r="M32457" s="290"/>
    </row>
    <row r="32458" spans="11:13" x14ac:dyDescent="0.35">
      <c r="K32458" s="293"/>
      <c r="M32458" s="290"/>
    </row>
    <row r="32459" spans="11:13" x14ac:dyDescent="0.35">
      <c r="K32459" s="293"/>
      <c r="M32459" s="290"/>
    </row>
    <row r="32460" spans="11:13" x14ac:dyDescent="0.35">
      <c r="K32460" s="293"/>
      <c r="M32460" s="290"/>
    </row>
    <row r="32461" spans="11:13" x14ac:dyDescent="0.35">
      <c r="K32461" s="293"/>
      <c r="M32461" s="290"/>
    </row>
    <row r="32462" spans="11:13" x14ac:dyDescent="0.35">
      <c r="K32462" s="293"/>
      <c r="M32462" s="290"/>
    </row>
    <row r="32463" spans="11:13" x14ac:dyDescent="0.35">
      <c r="K32463" s="293"/>
      <c r="M32463" s="290"/>
    </row>
    <row r="32464" spans="11:13" x14ac:dyDescent="0.35">
      <c r="K32464" s="293"/>
      <c r="M32464" s="290"/>
    </row>
    <row r="32465" spans="11:13" x14ac:dyDescent="0.35">
      <c r="K32465" s="293"/>
      <c r="M32465" s="290"/>
    </row>
    <row r="32466" spans="11:13" x14ac:dyDescent="0.35">
      <c r="K32466" s="293"/>
      <c r="M32466" s="290"/>
    </row>
    <row r="32467" spans="11:13" x14ac:dyDescent="0.35">
      <c r="K32467" s="293"/>
      <c r="M32467" s="290"/>
    </row>
    <row r="32468" spans="11:13" x14ac:dyDescent="0.35">
      <c r="K32468" s="293"/>
      <c r="M32468" s="290"/>
    </row>
    <row r="32469" spans="11:13" x14ac:dyDescent="0.35">
      <c r="K32469" s="293"/>
      <c r="M32469" s="290"/>
    </row>
    <row r="32470" spans="11:13" x14ac:dyDescent="0.35">
      <c r="K32470" s="293"/>
      <c r="M32470" s="290"/>
    </row>
    <row r="32471" spans="11:13" x14ac:dyDescent="0.35">
      <c r="K32471" s="293"/>
      <c r="M32471" s="290"/>
    </row>
    <row r="32472" spans="11:13" x14ac:dyDescent="0.35">
      <c r="K32472" s="293"/>
      <c r="M32472" s="290"/>
    </row>
    <row r="32473" spans="11:13" x14ac:dyDescent="0.35">
      <c r="K32473" s="293"/>
      <c r="M32473" s="290"/>
    </row>
    <row r="32474" spans="11:13" x14ac:dyDescent="0.35">
      <c r="K32474" s="293"/>
      <c r="M32474" s="290"/>
    </row>
    <row r="32475" spans="11:13" x14ac:dyDescent="0.35">
      <c r="K32475" s="293"/>
      <c r="M32475" s="290"/>
    </row>
    <row r="32476" spans="11:13" x14ac:dyDescent="0.35">
      <c r="K32476" s="293"/>
      <c r="M32476" s="290"/>
    </row>
    <row r="32477" spans="11:13" x14ac:dyDescent="0.35">
      <c r="K32477" s="293"/>
      <c r="M32477" s="290"/>
    </row>
    <row r="32478" spans="11:13" x14ac:dyDescent="0.35">
      <c r="K32478" s="293"/>
      <c r="M32478" s="290"/>
    </row>
    <row r="32479" spans="11:13" x14ac:dyDescent="0.35">
      <c r="K32479" s="293"/>
      <c r="M32479" s="290"/>
    </row>
    <row r="32480" spans="11:13" x14ac:dyDescent="0.35">
      <c r="K32480" s="293"/>
      <c r="M32480" s="290"/>
    </row>
    <row r="32481" spans="11:13" x14ac:dyDescent="0.35">
      <c r="K32481" s="293"/>
      <c r="M32481" s="290"/>
    </row>
    <row r="32482" spans="11:13" x14ac:dyDescent="0.35">
      <c r="K32482" s="293"/>
      <c r="M32482" s="290"/>
    </row>
    <row r="32483" spans="11:13" x14ac:dyDescent="0.35">
      <c r="K32483" s="293"/>
      <c r="M32483" s="290"/>
    </row>
    <row r="32484" spans="11:13" x14ac:dyDescent="0.35">
      <c r="K32484" s="293"/>
      <c r="M32484" s="290"/>
    </row>
    <row r="32485" spans="11:13" x14ac:dyDescent="0.35">
      <c r="K32485" s="293"/>
      <c r="M32485" s="290"/>
    </row>
    <row r="32486" spans="11:13" x14ac:dyDescent="0.35">
      <c r="K32486" s="293"/>
      <c r="M32486" s="290"/>
    </row>
    <row r="32487" spans="11:13" x14ac:dyDescent="0.35">
      <c r="K32487" s="293"/>
      <c r="M32487" s="290"/>
    </row>
    <row r="32488" spans="11:13" x14ac:dyDescent="0.35">
      <c r="K32488" s="293"/>
      <c r="M32488" s="290"/>
    </row>
    <row r="32489" spans="11:13" x14ac:dyDescent="0.35">
      <c r="K32489" s="293"/>
      <c r="M32489" s="290"/>
    </row>
    <row r="32490" spans="11:13" x14ac:dyDescent="0.35">
      <c r="K32490" s="293"/>
      <c r="M32490" s="290"/>
    </row>
    <row r="32491" spans="11:13" x14ac:dyDescent="0.35">
      <c r="K32491" s="293"/>
      <c r="M32491" s="290"/>
    </row>
    <row r="32492" spans="11:13" x14ac:dyDescent="0.35">
      <c r="K32492" s="293"/>
      <c r="M32492" s="290"/>
    </row>
    <row r="32493" spans="11:13" x14ac:dyDescent="0.35">
      <c r="K32493" s="293"/>
      <c r="M32493" s="290"/>
    </row>
    <row r="32494" spans="11:13" x14ac:dyDescent="0.35">
      <c r="K32494" s="293"/>
      <c r="M32494" s="290"/>
    </row>
    <row r="32495" spans="11:13" x14ac:dyDescent="0.35">
      <c r="K32495" s="293"/>
      <c r="M32495" s="290"/>
    </row>
    <row r="32496" spans="11:13" x14ac:dyDescent="0.35">
      <c r="K32496" s="293"/>
      <c r="M32496" s="290"/>
    </row>
    <row r="32497" spans="11:13" x14ac:dyDescent="0.35">
      <c r="K32497" s="293"/>
      <c r="M32497" s="290"/>
    </row>
    <row r="32498" spans="11:13" x14ac:dyDescent="0.35">
      <c r="K32498" s="293"/>
      <c r="M32498" s="290"/>
    </row>
    <row r="32499" spans="11:13" x14ac:dyDescent="0.35">
      <c r="K32499" s="293"/>
      <c r="M32499" s="290"/>
    </row>
    <row r="32500" spans="11:13" x14ac:dyDescent="0.35">
      <c r="K32500" s="293"/>
      <c r="M32500" s="290"/>
    </row>
    <row r="32501" spans="11:13" x14ac:dyDescent="0.35">
      <c r="K32501" s="293"/>
      <c r="M32501" s="290"/>
    </row>
    <row r="32502" spans="11:13" x14ac:dyDescent="0.35">
      <c r="K32502" s="293"/>
      <c r="M32502" s="290"/>
    </row>
    <row r="32503" spans="11:13" x14ac:dyDescent="0.35">
      <c r="K32503" s="293"/>
      <c r="M32503" s="290"/>
    </row>
    <row r="32504" spans="11:13" x14ac:dyDescent="0.35">
      <c r="K32504" s="293"/>
      <c r="M32504" s="290"/>
    </row>
    <row r="32505" spans="11:13" x14ac:dyDescent="0.35">
      <c r="K32505" s="293"/>
      <c r="M32505" s="290"/>
    </row>
    <row r="32506" spans="11:13" x14ac:dyDescent="0.35">
      <c r="K32506" s="293"/>
      <c r="M32506" s="290"/>
    </row>
    <row r="32507" spans="11:13" x14ac:dyDescent="0.35">
      <c r="K32507" s="293"/>
      <c r="M32507" s="290"/>
    </row>
    <row r="32508" spans="11:13" x14ac:dyDescent="0.35">
      <c r="K32508" s="293"/>
      <c r="M32508" s="290"/>
    </row>
    <row r="32509" spans="11:13" x14ac:dyDescent="0.35">
      <c r="K32509" s="293"/>
      <c r="M32509" s="290"/>
    </row>
    <row r="32510" spans="11:13" x14ac:dyDescent="0.35">
      <c r="K32510" s="293"/>
      <c r="M32510" s="290"/>
    </row>
    <row r="32511" spans="11:13" x14ac:dyDescent="0.35">
      <c r="K32511" s="293"/>
      <c r="M32511" s="290"/>
    </row>
    <row r="32512" spans="11:13" x14ac:dyDescent="0.35">
      <c r="K32512" s="293"/>
      <c r="M32512" s="290"/>
    </row>
    <row r="32513" spans="11:13" x14ac:dyDescent="0.35">
      <c r="K32513" s="293"/>
      <c r="M32513" s="290"/>
    </row>
    <row r="32514" spans="11:13" x14ac:dyDescent="0.35">
      <c r="K32514" s="293"/>
      <c r="M32514" s="290"/>
    </row>
    <row r="32515" spans="11:13" x14ac:dyDescent="0.35">
      <c r="K32515" s="293"/>
      <c r="M32515" s="290"/>
    </row>
    <row r="32516" spans="11:13" x14ac:dyDescent="0.35">
      <c r="K32516" s="293"/>
      <c r="M32516" s="290"/>
    </row>
    <row r="32517" spans="11:13" x14ac:dyDescent="0.35">
      <c r="K32517" s="293"/>
      <c r="M32517" s="290"/>
    </row>
    <row r="32518" spans="11:13" x14ac:dyDescent="0.35">
      <c r="K32518" s="293"/>
      <c r="M32518" s="290"/>
    </row>
    <row r="32519" spans="11:13" x14ac:dyDescent="0.35">
      <c r="K32519" s="293"/>
      <c r="M32519" s="290"/>
    </row>
    <row r="32520" spans="11:13" x14ac:dyDescent="0.35">
      <c r="K32520" s="293"/>
      <c r="M32520" s="290"/>
    </row>
    <row r="32521" spans="11:13" x14ac:dyDescent="0.35">
      <c r="K32521" s="293"/>
      <c r="M32521" s="290"/>
    </row>
    <row r="32522" spans="11:13" x14ac:dyDescent="0.35">
      <c r="K32522" s="293"/>
      <c r="M32522" s="290"/>
    </row>
    <row r="32523" spans="11:13" x14ac:dyDescent="0.35">
      <c r="K32523" s="293"/>
      <c r="M32523" s="290"/>
    </row>
    <row r="32524" spans="11:13" x14ac:dyDescent="0.35">
      <c r="K32524" s="293"/>
      <c r="M32524" s="290"/>
    </row>
    <row r="32525" spans="11:13" x14ac:dyDescent="0.35">
      <c r="K32525" s="293"/>
      <c r="M32525" s="290"/>
    </row>
    <row r="32526" spans="11:13" x14ac:dyDescent="0.35">
      <c r="K32526" s="293"/>
      <c r="M32526" s="290"/>
    </row>
    <row r="32527" spans="11:13" x14ac:dyDescent="0.35">
      <c r="K32527" s="293"/>
      <c r="M32527" s="290"/>
    </row>
    <row r="32528" spans="11:13" x14ac:dyDescent="0.35">
      <c r="K32528" s="293"/>
      <c r="M32528" s="290"/>
    </row>
    <row r="32529" spans="11:13" x14ac:dyDescent="0.35">
      <c r="K32529" s="293"/>
      <c r="M32529" s="290"/>
    </row>
    <row r="32530" spans="11:13" x14ac:dyDescent="0.35">
      <c r="K32530" s="293"/>
      <c r="M32530" s="290"/>
    </row>
    <row r="32531" spans="11:13" x14ac:dyDescent="0.35">
      <c r="K32531" s="293"/>
      <c r="M32531" s="290"/>
    </row>
    <row r="32532" spans="11:13" x14ac:dyDescent="0.35">
      <c r="K32532" s="293"/>
      <c r="M32532" s="290"/>
    </row>
    <row r="32533" spans="11:13" x14ac:dyDescent="0.35">
      <c r="K32533" s="293"/>
      <c r="M32533" s="290"/>
    </row>
    <row r="32534" spans="11:13" x14ac:dyDescent="0.35">
      <c r="K32534" s="293"/>
      <c r="M32534" s="290"/>
    </row>
    <row r="32535" spans="11:13" x14ac:dyDescent="0.35">
      <c r="K32535" s="293"/>
      <c r="M32535" s="290"/>
    </row>
    <row r="32536" spans="11:13" x14ac:dyDescent="0.35">
      <c r="K32536" s="293"/>
      <c r="M32536" s="290"/>
    </row>
    <row r="32537" spans="11:13" x14ac:dyDescent="0.35">
      <c r="K32537" s="293"/>
      <c r="M32537" s="290"/>
    </row>
    <row r="32538" spans="11:13" x14ac:dyDescent="0.35">
      <c r="K32538" s="293"/>
      <c r="M32538" s="290"/>
    </row>
    <row r="32539" spans="11:13" x14ac:dyDescent="0.35">
      <c r="K32539" s="293"/>
      <c r="M32539" s="290"/>
    </row>
    <row r="32540" spans="11:13" x14ac:dyDescent="0.35">
      <c r="K32540" s="293"/>
      <c r="M32540" s="290"/>
    </row>
    <row r="32541" spans="11:13" x14ac:dyDescent="0.35">
      <c r="K32541" s="293"/>
      <c r="M32541" s="290"/>
    </row>
    <row r="32542" spans="11:13" x14ac:dyDescent="0.35">
      <c r="K32542" s="293"/>
      <c r="M32542" s="290"/>
    </row>
    <row r="32543" spans="11:13" x14ac:dyDescent="0.35">
      <c r="K32543" s="293"/>
      <c r="M32543" s="290"/>
    </row>
    <row r="32544" spans="11:13" x14ac:dyDescent="0.35">
      <c r="K32544" s="293"/>
      <c r="M32544" s="290"/>
    </row>
    <row r="32545" spans="11:13" x14ac:dyDescent="0.35">
      <c r="K32545" s="293"/>
      <c r="M32545" s="290"/>
    </row>
    <row r="32546" spans="11:13" x14ac:dyDescent="0.35">
      <c r="K32546" s="293"/>
      <c r="M32546" s="290"/>
    </row>
    <row r="32547" spans="11:13" x14ac:dyDescent="0.35">
      <c r="K32547" s="293"/>
      <c r="M32547" s="290"/>
    </row>
    <row r="32548" spans="11:13" x14ac:dyDescent="0.35">
      <c r="K32548" s="293"/>
      <c r="M32548" s="290"/>
    </row>
    <row r="32549" spans="11:13" x14ac:dyDescent="0.35">
      <c r="K32549" s="293"/>
      <c r="M32549" s="290"/>
    </row>
    <row r="32550" spans="11:13" x14ac:dyDescent="0.35">
      <c r="K32550" s="293"/>
      <c r="M32550" s="290"/>
    </row>
    <row r="32551" spans="11:13" x14ac:dyDescent="0.35">
      <c r="K32551" s="293"/>
      <c r="M32551" s="290"/>
    </row>
    <row r="32552" spans="11:13" x14ac:dyDescent="0.35">
      <c r="K32552" s="293"/>
      <c r="M32552" s="290"/>
    </row>
    <row r="32553" spans="11:13" x14ac:dyDescent="0.35">
      <c r="K32553" s="293"/>
      <c r="M32553" s="290"/>
    </row>
    <row r="32554" spans="11:13" x14ac:dyDescent="0.35">
      <c r="K32554" s="293"/>
      <c r="M32554" s="290"/>
    </row>
    <row r="32555" spans="11:13" x14ac:dyDescent="0.35">
      <c r="K32555" s="293"/>
      <c r="M32555" s="290"/>
    </row>
    <row r="32556" spans="11:13" x14ac:dyDescent="0.35">
      <c r="K32556" s="293"/>
      <c r="M32556" s="290"/>
    </row>
    <row r="32557" spans="11:13" x14ac:dyDescent="0.35">
      <c r="K32557" s="293"/>
      <c r="M32557" s="290"/>
    </row>
    <row r="32558" spans="11:13" x14ac:dyDescent="0.35">
      <c r="K32558" s="293"/>
      <c r="M32558" s="290"/>
    </row>
    <row r="32559" spans="11:13" x14ac:dyDescent="0.35">
      <c r="K32559" s="293"/>
      <c r="M32559" s="290"/>
    </row>
    <row r="32560" spans="11:13" x14ac:dyDescent="0.35">
      <c r="K32560" s="293"/>
      <c r="M32560" s="290"/>
    </row>
    <row r="32561" spans="11:13" x14ac:dyDescent="0.35">
      <c r="K32561" s="293"/>
      <c r="M32561" s="290"/>
    </row>
    <row r="32562" spans="11:13" x14ac:dyDescent="0.35">
      <c r="K32562" s="293"/>
      <c r="M32562" s="290"/>
    </row>
    <row r="32563" spans="11:13" x14ac:dyDescent="0.35">
      <c r="K32563" s="293"/>
      <c r="M32563" s="290"/>
    </row>
    <row r="32564" spans="11:13" x14ac:dyDescent="0.35">
      <c r="K32564" s="293"/>
      <c r="M32564" s="290"/>
    </row>
    <row r="32565" spans="11:13" x14ac:dyDescent="0.35">
      <c r="K32565" s="293"/>
      <c r="M32565" s="290"/>
    </row>
    <row r="32566" spans="11:13" x14ac:dyDescent="0.35">
      <c r="K32566" s="293"/>
      <c r="M32566" s="290"/>
    </row>
    <row r="32567" spans="11:13" x14ac:dyDescent="0.35">
      <c r="K32567" s="293"/>
      <c r="M32567" s="290"/>
    </row>
    <row r="32568" spans="11:13" x14ac:dyDescent="0.35">
      <c r="K32568" s="293"/>
      <c r="M32568" s="290"/>
    </row>
    <row r="32569" spans="11:13" x14ac:dyDescent="0.35">
      <c r="K32569" s="293"/>
      <c r="M32569" s="290"/>
    </row>
    <row r="32570" spans="11:13" x14ac:dyDescent="0.35">
      <c r="K32570" s="293"/>
      <c r="M32570" s="290"/>
    </row>
    <row r="32571" spans="11:13" x14ac:dyDescent="0.35">
      <c r="K32571" s="293"/>
      <c r="M32571" s="290"/>
    </row>
    <row r="32572" spans="11:13" x14ac:dyDescent="0.35">
      <c r="K32572" s="293"/>
      <c r="M32572" s="290"/>
    </row>
    <row r="32573" spans="11:13" x14ac:dyDescent="0.35">
      <c r="K32573" s="293"/>
      <c r="M32573" s="290"/>
    </row>
    <row r="32574" spans="11:13" x14ac:dyDescent="0.35">
      <c r="K32574" s="293"/>
      <c r="M32574" s="290"/>
    </row>
    <row r="32575" spans="11:13" x14ac:dyDescent="0.35">
      <c r="K32575" s="293"/>
      <c r="M32575" s="290"/>
    </row>
    <row r="32576" spans="11:13" x14ac:dyDescent="0.35">
      <c r="K32576" s="293"/>
      <c r="M32576" s="290"/>
    </row>
    <row r="32577" spans="11:13" x14ac:dyDescent="0.35">
      <c r="K32577" s="293"/>
      <c r="M32577" s="290"/>
    </row>
    <row r="32578" spans="11:13" x14ac:dyDescent="0.35">
      <c r="K32578" s="293"/>
      <c r="M32578" s="290"/>
    </row>
    <row r="32579" spans="11:13" x14ac:dyDescent="0.35">
      <c r="K32579" s="293"/>
      <c r="M32579" s="290"/>
    </row>
    <row r="32580" spans="11:13" x14ac:dyDescent="0.35">
      <c r="K32580" s="293"/>
      <c r="M32580" s="290"/>
    </row>
    <row r="32581" spans="11:13" x14ac:dyDescent="0.35">
      <c r="K32581" s="293"/>
      <c r="M32581" s="290"/>
    </row>
    <row r="32582" spans="11:13" x14ac:dyDescent="0.35">
      <c r="K32582" s="293"/>
      <c r="M32582" s="290"/>
    </row>
    <row r="32583" spans="11:13" x14ac:dyDescent="0.35">
      <c r="K32583" s="293"/>
      <c r="M32583" s="290"/>
    </row>
    <row r="32584" spans="11:13" x14ac:dyDescent="0.35">
      <c r="K32584" s="293"/>
      <c r="M32584" s="290"/>
    </row>
    <row r="32585" spans="11:13" x14ac:dyDescent="0.35">
      <c r="K32585" s="293"/>
      <c r="M32585" s="290"/>
    </row>
    <row r="32586" spans="11:13" x14ac:dyDescent="0.35">
      <c r="K32586" s="293"/>
      <c r="M32586" s="290"/>
    </row>
    <row r="32587" spans="11:13" x14ac:dyDescent="0.35">
      <c r="K32587" s="293"/>
      <c r="M32587" s="290"/>
    </row>
    <row r="32588" spans="11:13" x14ac:dyDescent="0.35">
      <c r="K32588" s="293"/>
      <c r="M32588" s="290"/>
    </row>
    <row r="32589" spans="11:13" x14ac:dyDescent="0.35">
      <c r="K32589" s="293"/>
      <c r="M32589" s="290"/>
    </row>
    <row r="32590" spans="11:13" x14ac:dyDescent="0.35">
      <c r="K32590" s="293"/>
      <c r="M32590" s="290"/>
    </row>
    <row r="32591" spans="11:13" x14ac:dyDescent="0.35">
      <c r="K32591" s="293"/>
      <c r="M32591" s="290"/>
    </row>
    <row r="32592" spans="11:13" x14ac:dyDescent="0.35">
      <c r="K32592" s="293"/>
      <c r="M32592" s="290"/>
    </row>
    <row r="32593" spans="11:13" x14ac:dyDescent="0.35">
      <c r="K32593" s="293"/>
      <c r="M32593" s="290"/>
    </row>
    <row r="32594" spans="11:13" x14ac:dyDescent="0.35">
      <c r="K32594" s="293"/>
      <c r="M32594" s="290"/>
    </row>
    <row r="32595" spans="11:13" x14ac:dyDescent="0.35">
      <c r="K32595" s="293"/>
      <c r="M32595" s="290"/>
    </row>
    <row r="32596" spans="11:13" x14ac:dyDescent="0.35">
      <c r="K32596" s="293"/>
      <c r="M32596" s="290"/>
    </row>
    <row r="32597" spans="11:13" x14ac:dyDescent="0.35">
      <c r="K32597" s="293"/>
      <c r="M32597" s="290"/>
    </row>
    <row r="32598" spans="11:13" x14ac:dyDescent="0.35">
      <c r="K32598" s="293"/>
      <c r="M32598" s="290"/>
    </row>
    <row r="32599" spans="11:13" x14ac:dyDescent="0.35">
      <c r="K32599" s="293"/>
      <c r="M32599" s="290"/>
    </row>
    <row r="32600" spans="11:13" x14ac:dyDescent="0.35">
      <c r="K32600" s="293"/>
      <c r="M32600" s="290"/>
    </row>
    <row r="32601" spans="11:13" x14ac:dyDescent="0.35">
      <c r="K32601" s="293"/>
      <c r="M32601" s="290"/>
    </row>
    <row r="32602" spans="11:13" x14ac:dyDescent="0.35">
      <c r="K32602" s="293"/>
      <c r="M32602" s="290"/>
    </row>
    <row r="32603" spans="11:13" x14ac:dyDescent="0.35">
      <c r="K32603" s="293"/>
      <c r="M32603" s="290"/>
    </row>
    <row r="32604" spans="11:13" x14ac:dyDescent="0.35">
      <c r="K32604" s="293"/>
      <c r="M32604" s="290"/>
    </row>
    <row r="32605" spans="11:13" x14ac:dyDescent="0.35">
      <c r="K32605" s="293"/>
      <c r="M32605" s="290"/>
    </row>
    <row r="32606" spans="11:13" x14ac:dyDescent="0.35">
      <c r="K32606" s="293"/>
      <c r="M32606" s="290"/>
    </row>
    <row r="32607" spans="11:13" x14ac:dyDescent="0.35">
      <c r="K32607" s="293"/>
      <c r="M32607" s="290"/>
    </row>
    <row r="32608" spans="11:13" x14ac:dyDescent="0.35">
      <c r="K32608" s="293"/>
      <c r="M32608" s="290"/>
    </row>
    <row r="32609" spans="11:13" x14ac:dyDescent="0.35">
      <c r="K32609" s="293"/>
      <c r="M32609" s="290"/>
    </row>
    <row r="32610" spans="11:13" x14ac:dyDescent="0.35">
      <c r="K32610" s="293"/>
      <c r="M32610" s="290"/>
    </row>
    <row r="32611" spans="11:13" x14ac:dyDescent="0.35">
      <c r="K32611" s="293"/>
      <c r="M32611" s="290"/>
    </row>
    <row r="32612" spans="11:13" x14ac:dyDescent="0.35">
      <c r="K32612" s="293"/>
      <c r="M32612" s="290"/>
    </row>
    <row r="32613" spans="11:13" x14ac:dyDescent="0.35">
      <c r="K32613" s="293"/>
      <c r="M32613" s="290"/>
    </row>
    <row r="32614" spans="11:13" x14ac:dyDescent="0.35">
      <c r="K32614" s="293"/>
      <c r="M32614" s="290"/>
    </row>
    <row r="32615" spans="11:13" x14ac:dyDescent="0.35">
      <c r="K32615" s="293"/>
      <c r="M32615" s="290"/>
    </row>
    <row r="32616" spans="11:13" x14ac:dyDescent="0.35">
      <c r="K32616" s="293"/>
      <c r="M32616" s="290"/>
    </row>
    <row r="32617" spans="11:13" x14ac:dyDescent="0.35">
      <c r="K32617" s="293"/>
      <c r="M32617" s="290"/>
    </row>
    <row r="32618" spans="11:13" x14ac:dyDescent="0.35">
      <c r="K32618" s="293"/>
      <c r="M32618" s="290"/>
    </row>
    <row r="32619" spans="11:13" x14ac:dyDescent="0.35">
      <c r="K32619" s="293"/>
      <c r="M32619" s="290"/>
    </row>
    <row r="32620" spans="11:13" x14ac:dyDescent="0.35">
      <c r="K32620" s="293"/>
      <c r="M32620" s="290"/>
    </row>
    <row r="32621" spans="11:13" x14ac:dyDescent="0.35">
      <c r="K32621" s="293"/>
      <c r="M32621" s="290"/>
    </row>
    <row r="32622" spans="11:13" x14ac:dyDescent="0.35">
      <c r="K32622" s="293"/>
      <c r="M32622" s="290"/>
    </row>
    <row r="32623" spans="11:13" x14ac:dyDescent="0.35">
      <c r="K32623" s="293"/>
      <c r="M32623" s="290"/>
    </row>
    <row r="32624" spans="11:13" x14ac:dyDescent="0.35">
      <c r="K32624" s="293"/>
      <c r="M32624" s="290"/>
    </row>
    <row r="32625" spans="11:13" x14ac:dyDescent="0.35">
      <c r="K32625" s="293"/>
      <c r="M32625" s="290"/>
    </row>
    <row r="32626" spans="11:13" x14ac:dyDescent="0.35">
      <c r="K32626" s="293"/>
      <c r="M32626" s="290"/>
    </row>
    <row r="32627" spans="11:13" x14ac:dyDescent="0.35">
      <c r="K32627" s="293"/>
      <c r="M32627" s="290"/>
    </row>
    <row r="32628" spans="11:13" x14ac:dyDescent="0.35">
      <c r="K32628" s="293"/>
      <c r="M32628" s="290"/>
    </row>
    <row r="32629" spans="11:13" x14ac:dyDescent="0.35">
      <c r="K32629" s="293"/>
      <c r="M32629" s="290"/>
    </row>
    <row r="32630" spans="11:13" x14ac:dyDescent="0.35">
      <c r="K32630" s="293"/>
      <c r="M32630" s="290"/>
    </row>
    <row r="32631" spans="11:13" x14ac:dyDescent="0.35">
      <c r="K32631" s="293"/>
      <c r="M32631" s="290"/>
    </row>
    <row r="32632" spans="11:13" x14ac:dyDescent="0.35">
      <c r="K32632" s="293"/>
      <c r="M32632" s="290"/>
    </row>
    <row r="32633" spans="11:13" x14ac:dyDescent="0.35">
      <c r="K32633" s="293"/>
      <c r="M32633" s="290"/>
    </row>
    <row r="32634" spans="11:13" x14ac:dyDescent="0.35">
      <c r="K32634" s="293"/>
      <c r="M32634" s="290"/>
    </row>
    <row r="32635" spans="11:13" x14ac:dyDescent="0.35">
      <c r="K32635" s="293"/>
      <c r="M32635" s="290"/>
    </row>
    <row r="32636" spans="11:13" x14ac:dyDescent="0.35">
      <c r="K32636" s="293"/>
      <c r="M32636" s="290"/>
    </row>
    <row r="32637" spans="11:13" x14ac:dyDescent="0.35">
      <c r="K32637" s="293"/>
      <c r="M32637" s="290"/>
    </row>
    <row r="32638" spans="11:13" x14ac:dyDescent="0.35">
      <c r="K32638" s="293"/>
      <c r="M32638" s="290"/>
    </row>
    <row r="32639" spans="11:13" x14ac:dyDescent="0.35">
      <c r="K32639" s="293"/>
      <c r="M32639" s="290"/>
    </row>
    <row r="32640" spans="11:13" x14ac:dyDescent="0.35">
      <c r="K32640" s="293"/>
      <c r="M32640" s="290"/>
    </row>
    <row r="32641" spans="11:13" x14ac:dyDescent="0.35">
      <c r="K32641" s="293"/>
      <c r="M32641" s="290"/>
    </row>
    <row r="32642" spans="11:13" x14ac:dyDescent="0.35">
      <c r="K32642" s="293"/>
      <c r="M32642" s="290"/>
    </row>
    <row r="32643" spans="11:13" x14ac:dyDescent="0.35">
      <c r="K32643" s="293"/>
      <c r="M32643" s="290"/>
    </row>
    <row r="32644" spans="11:13" x14ac:dyDescent="0.35">
      <c r="K32644" s="293"/>
      <c r="M32644" s="290"/>
    </row>
    <row r="32645" spans="11:13" x14ac:dyDescent="0.35">
      <c r="K32645" s="293"/>
      <c r="M32645" s="290"/>
    </row>
    <row r="32646" spans="11:13" x14ac:dyDescent="0.35">
      <c r="K32646" s="293"/>
      <c r="M32646" s="290"/>
    </row>
    <row r="32647" spans="11:13" x14ac:dyDescent="0.35">
      <c r="K32647" s="293"/>
      <c r="M32647" s="290"/>
    </row>
    <row r="32648" spans="11:13" x14ac:dyDescent="0.35">
      <c r="K32648" s="293"/>
      <c r="M32648" s="290"/>
    </row>
    <row r="32649" spans="11:13" x14ac:dyDescent="0.35">
      <c r="K32649" s="293"/>
      <c r="M32649" s="290"/>
    </row>
    <row r="32650" spans="11:13" x14ac:dyDescent="0.35">
      <c r="K32650" s="293"/>
      <c r="M32650" s="290"/>
    </row>
    <row r="32651" spans="11:13" x14ac:dyDescent="0.35">
      <c r="K32651" s="293"/>
      <c r="M32651" s="290"/>
    </row>
    <row r="32652" spans="11:13" x14ac:dyDescent="0.35">
      <c r="K32652" s="293"/>
      <c r="M32652" s="290"/>
    </row>
    <row r="32653" spans="11:13" x14ac:dyDescent="0.35">
      <c r="K32653" s="293"/>
      <c r="M32653" s="290"/>
    </row>
    <row r="32654" spans="11:13" x14ac:dyDescent="0.35">
      <c r="K32654" s="293"/>
      <c r="M32654" s="290"/>
    </row>
    <row r="32655" spans="11:13" x14ac:dyDescent="0.35">
      <c r="K32655" s="293"/>
      <c r="M32655" s="290"/>
    </row>
    <row r="32656" spans="11:13" x14ac:dyDescent="0.35">
      <c r="K32656" s="293"/>
      <c r="M32656" s="290"/>
    </row>
    <row r="32657" spans="11:13" x14ac:dyDescent="0.35">
      <c r="K32657" s="293"/>
      <c r="M32657" s="290"/>
    </row>
    <row r="32658" spans="11:13" x14ac:dyDescent="0.35">
      <c r="K32658" s="293"/>
      <c r="M32658" s="290"/>
    </row>
    <row r="32659" spans="11:13" x14ac:dyDescent="0.35">
      <c r="K32659" s="293"/>
      <c r="M32659" s="290"/>
    </row>
    <row r="32660" spans="11:13" x14ac:dyDescent="0.35">
      <c r="K32660" s="293"/>
      <c r="M32660" s="290"/>
    </row>
    <row r="32661" spans="11:13" x14ac:dyDescent="0.35">
      <c r="K32661" s="293"/>
      <c r="M32661" s="290"/>
    </row>
    <row r="32662" spans="11:13" x14ac:dyDescent="0.35">
      <c r="K32662" s="293"/>
      <c r="M32662" s="290"/>
    </row>
    <row r="32663" spans="11:13" x14ac:dyDescent="0.35">
      <c r="K32663" s="293"/>
      <c r="M32663" s="290"/>
    </row>
    <row r="32664" spans="11:13" x14ac:dyDescent="0.35">
      <c r="K32664" s="293"/>
      <c r="M32664" s="290"/>
    </row>
    <row r="32665" spans="11:13" x14ac:dyDescent="0.35">
      <c r="K32665" s="293"/>
      <c r="M32665" s="290"/>
    </row>
    <row r="32666" spans="11:13" x14ac:dyDescent="0.35">
      <c r="K32666" s="293"/>
      <c r="M32666" s="290"/>
    </row>
    <row r="32667" spans="11:13" x14ac:dyDescent="0.35">
      <c r="K32667" s="293"/>
      <c r="M32667" s="290"/>
    </row>
    <row r="32668" spans="11:13" x14ac:dyDescent="0.35">
      <c r="K32668" s="293"/>
      <c r="M32668" s="290"/>
    </row>
    <row r="32669" spans="11:13" x14ac:dyDescent="0.35">
      <c r="K32669" s="293"/>
      <c r="M32669" s="290"/>
    </row>
    <row r="32670" spans="11:13" x14ac:dyDescent="0.35">
      <c r="K32670" s="293"/>
      <c r="M32670" s="290"/>
    </row>
    <row r="32671" spans="11:13" x14ac:dyDescent="0.35">
      <c r="K32671" s="293"/>
      <c r="M32671" s="290"/>
    </row>
    <row r="32672" spans="11:13" x14ac:dyDescent="0.35">
      <c r="K32672" s="293"/>
      <c r="M32672" s="290"/>
    </row>
    <row r="32673" spans="11:13" x14ac:dyDescent="0.35">
      <c r="K32673" s="293"/>
      <c r="M32673" s="290"/>
    </row>
    <row r="32674" spans="11:13" x14ac:dyDescent="0.35">
      <c r="K32674" s="293"/>
      <c r="M32674" s="290"/>
    </row>
    <row r="32675" spans="11:13" x14ac:dyDescent="0.35">
      <c r="K32675" s="293"/>
      <c r="M32675" s="290"/>
    </row>
    <row r="32676" spans="11:13" x14ac:dyDescent="0.35">
      <c r="K32676" s="293"/>
      <c r="M32676" s="290"/>
    </row>
    <row r="32677" spans="11:13" x14ac:dyDescent="0.35">
      <c r="K32677" s="293"/>
      <c r="M32677" s="290"/>
    </row>
    <row r="32678" spans="11:13" x14ac:dyDescent="0.35">
      <c r="K32678" s="293"/>
      <c r="M32678" s="290"/>
    </row>
    <row r="32679" spans="11:13" x14ac:dyDescent="0.35">
      <c r="K32679" s="293"/>
      <c r="M32679" s="290"/>
    </row>
    <row r="32680" spans="11:13" x14ac:dyDescent="0.35">
      <c r="K32680" s="293"/>
      <c r="M32680" s="290"/>
    </row>
    <row r="32681" spans="11:13" x14ac:dyDescent="0.35">
      <c r="K32681" s="293"/>
      <c r="M32681" s="290"/>
    </row>
    <row r="32682" spans="11:13" x14ac:dyDescent="0.35">
      <c r="K32682" s="293"/>
      <c r="M32682" s="290"/>
    </row>
    <row r="32683" spans="11:13" x14ac:dyDescent="0.35">
      <c r="K32683" s="293"/>
      <c r="M32683" s="290"/>
    </row>
    <row r="32684" spans="11:13" x14ac:dyDescent="0.35">
      <c r="K32684" s="293"/>
      <c r="M32684" s="290"/>
    </row>
    <row r="32685" spans="11:13" x14ac:dyDescent="0.35">
      <c r="K32685" s="293"/>
      <c r="M32685" s="290"/>
    </row>
    <row r="32686" spans="11:13" x14ac:dyDescent="0.35">
      <c r="K32686" s="293"/>
      <c r="M32686" s="290"/>
    </row>
    <row r="32687" spans="11:13" x14ac:dyDescent="0.35">
      <c r="K32687" s="293"/>
      <c r="M32687" s="290"/>
    </row>
    <row r="32688" spans="11:13" x14ac:dyDescent="0.35">
      <c r="K32688" s="293"/>
      <c r="M32688" s="290"/>
    </row>
    <row r="32689" spans="11:13" x14ac:dyDescent="0.35">
      <c r="K32689" s="293"/>
      <c r="M32689" s="290"/>
    </row>
    <row r="32690" spans="11:13" x14ac:dyDescent="0.35">
      <c r="K32690" s="293"/>
      <c r="M32690" s="290"/>
    </row>
    <row r="32691" spans="11:13" x14ac:dyDescent="0.35">
      <c r="K32691" s="293"/>
      <c r="M32691" s="290"/>
    </row>
    <row r="32692" spans="11:13" x14ac:dyDescent="0.35">
      <c r="K32692" s="293"/>
      <c r="M32692" s="290"/>
    </row>
    <row r="32693" spans="11:13" x14ac:dyDescent="0.35">
      <c r="K32693" s="293"/>
      <c r="M32693" s="290"/>
    </row>
    <row r="32694" spans="11:13" x14ac:dyDescent="0.35">
      <c r="K32694" s="293"/>
      <c r="M32694" s="290"/>
    </row>
    <row r="32695" spans="11:13" x14ac:dyDescent="0.35">
      <c r="K32695" s="293"/>
      <c r="M32695" s="290"/>
    </row>
    <row r="32696" spans="11:13" x14ac:dyDescent="0.35">
      <c r="K32696" s="293"/>
      <c r="M32696" s="290"/>
    </row>
    <row r="32697" spans="11:13" x14ac:dyDescent="0.35">
      <c r="K32697" s="293"/>
      <c r="M32697" s="290"/>
    </row>
    <row r="32698" spans="11:13" x14ac:dyDescent="0.35">
      <c r="K32698" s="293"/>
      <c r="M32698" s="290"/>
    </row>
    <row r="32699" spans="11:13" x14ac:dyDescent="0.35">
      <c r="K32699" s="293"/>
      <c r="M32699" s="290"/>
    </row>
    <row r="32700" spans="11:13" x14ac:dyDescent="0.35">
      <c r="K32700" s="293"/>
      <c r="M32700" s="290"/>
    </row>
    <row r="32701" spans="11:13" x14ac:dyDescent="0.35">
      <c r="K32701" s="293"/>
      <c r="M32701" s="290"/>
    </row>
    <row r="32702" spans="11:13" x14ac:dyDescent="0.35">
      <c r="K32702" s="293"/>
      <c r="M32702" s="290"/>
    </row>
    <row r="32703" spans="11:13" x14ac:dyDescent="0.35">
      <c r="K32703" s="293"/>
      <c r="M32703" s="290"/>
    </row>
    <row r="32704" spans="11:13" x14ac:dyDescent="0.35">
      <c r="K32704" s="293"/>
      <c r="M32704" s="290"/>
    </row>
    <row r="32705" spans="11:13" x14ac:dyDescent="0.35">
      <c r="K32705" s="293"/>
      <c r="M32705" s="290"/>
    </row>
    <row r="32706" spans="11:13" x14ac:dyDescent="0.35">
      <c r="K32706" s="293"/>
      <c r="M32706" s="290"/>
    </row>
    <row r="32707" spans="11:13" x14ac:dyDescent="0.35">
      <c r="K32707" s="293"/>
      <c r="M32707" s="290"/>
    </row>
    <row r="32708" spans="11:13" x14ac:dyDescent="0.35">
      <c r="K32708" s="293"/>
      <c r="M32708" s="290"/>
    </row>
    <row r="32709" spans="11:13" x14ac:dyDescent="0.35">
      <c r="K32709" s="293"/>
      <c r="M32709" s="290"/>
    </row>
    <row r="32710" spans="11:13" x14ac:dyDescent="0.35">
      <c r="K32710" s="293"/>
      <c r="M32710" s="290"/>
    </row>
    <row r="32711" spans="11:13" x14ac:dyDescent="0.35">
      <c r="K32711" s="293"/>
      <c r="M32711" s="290"/>
    </row>
    <row r="32712" spans="11:13" x14ac:dyDescent="0.35">
      <c r="K32712" s="293"/>
      <c r="M32712" s="290"/>
    </row>
    <row r="32713" spans="11:13" x14ac:dyDescent="0.35">
      <c r="K32713" s="293"/>
      <c r="M32713" s="290"/>
    </row>
    <row r="32714" spans="11:13" x14ac:dyDescent="0.35">
      <c r="K32714" s="293"/>
      <c r="M32714" s="290"/>
    </row>
    <row r="32715" spans="11:13" x14ac:dyDescent="0.35">
      <c r="K32715" s="293"/>
      <c r="M32715" s="290"/>
    </row>
    <row r="32716" spans="11:13" x14ac:dyDescent="0.35">
      <c r="K32716" s="293"/>
      <c r="M32716" s="290"/>
    </row>
    <row r="32717" spans="11:13" x14ac:dyDescent="0.35">
      <c r="K32717" s="293"/>
      <c r="M32717" s="290"/>
    </row>
    <row r="32718" spans="11:13" x14ac:dyDescent="0.35">
      <c r="K32718" s="293"/>
      <c r="M32718" s="290"/>
    </row>
    <row r="32719" spans="11:13" x14ac:dyDescent="0.35">
      <c r="K32719" s="293"/>
      <c r="M32719" s="290"/>
    </row>
    <row r="32720" spans="11:13" x14ac:dyDescent="0.35">
      <c r="K32720" s="293"/>
      <c r="M32720" s="290"/>
    </row>
    <row r="32721" spans="11:13" x14ac:dyDescent="0.35">
      <c r="K32721" s="293"/>
      <c r="M32721" s="290"/>
    </row>
    <row r="32722" spans="11:13" x14ac:dyDescent="0.35">
      <c r="K32722" s="293"/>
      <c r="M32722" s="290"/>
    </row>
    <row r="32723" spans="11:13" x14ac:dyDescent="0.35">
      <c r="K32723" s="293"/>
      <c r="M32723" s="290"/>
    </row>
    <row r="32724" spans="11:13" x14ac:dyDescent="0.35">
      <c r="K32724" s="293"/>
      <c r="M32724" s="290"/>
    </row>
    <row r="32725" spans="11:13" x14ac:dyDescent="0.35">
      <c r="K32725" s="293"/>
      <c r="M32725" s="290"/>
    </row>
    <row r="32726" spans="11:13" x14ac:dyDescent="0.35">
      <c r="K32726" s="293"/>
      <c r="M32726" s="290"/>
    </row>
    <row r="32727" spans="11:13" x14ac:dyDescent="0.35">
      <c r="K32727" s="293"/>
      <c r="M32727" s="290"/>
    </row>
    <row r="32728" spans="11:13" x14ac:dyDescent="0.35">
      <c r="K32728" s="293"/>
      <c r="M32728" s="290"/>
    </row>
    <row r="32729" spans="11:13" x14ac:dyDescent="0.35">
      <c r="K32729" s="293"/>
      <c r="M32729" s="290"/>
    </row>
    <row r="32730" spans="11:13" x14ac:dyDescent="0.35">
      <c r="K32730" s="293"/>
      <c r="M32730" s="290"/>
    </row>
    <row r="32731" spans="11:13" x14ac:dyDescent="0.35">
      <c r="K32731" s="293"/>
      <c r="M32731" s="290"/>
    </row>
    <row r="32732" spans="11:13" x14ac:dyDescent="0.35">
      <c r="K32732" s="293"/>
      <c r="M32732" s="290"/>
    </row>
    <row r="32733" spans="11:13" x14ac:dyDescent="0.35">
      <c r="K32733" s="293"/>
      <c r="M32733" s="290"/>
    </row>
    <row r="32734" spans="11:13" x14ac:dyDescent="0.35">
      <c r="K32734" s="293"/>
      <c r="M32734" s="290"/>
    </row>
    <row r="32735" spans="11:13" x14ac:dyDescent="0.35">
      <c r="K32735" s="293"/>
      <c r="M32735" s="290"/>
    </row>
    <row r="32736" spans="11:13" x14ac:dyDescent="0.35">
      <c r="K32736" s="293"/>
      <c r="M32736" s="290"/>
    </row>
    <row r="32737" spans="11:13" x14ac:dyDescent="0.35">
      <c r="K32737" s="293"/>
      <c r="M32737" s="290"/>
    </row>
    <row r="32738" spans="11:13" x14ac:dyDescent="0.35">
      <c r="K32738" s="293"/>
      <c r="M32738" s="290"/>
    </row>
    <row r="32739" spans="11:13" x14ac:dyDescent="0.35">
      <c r="K32739" s="293"/>
      <c r="M32739" s="290"/>
    </row>
    <row r="32740" spans="11:13" x14ac:dyDescent="0.35">
      <c r="K32740" s="293"/>
      <c r="M32740" s="290"/>
    </row>
    <row r="32741" spans="11:13" x14ac:dyDescent="0.35">
      <c r="K32741" s="293"/>
      <c r="M32741" s="290"/>
    </row>
    <row r="32742" spans="11:13" x14ac:dyDescent="0.35">
      <c r="K32742" s="293"/>
      <c r="M32742" s="290"/>
    </row>
    <row r="32743" spans="11:13" x14ac:dyDescent="0.35">
      <c r="K32743" s="293"/>
      <c r="M32743" s="290"/>
    </row>
    <row r="32744" spans="11:13" x14ac:dyDescent="0.35">
      <c r="K32744" s="293"/>
      <c r="M32744" s="290"/>
    </row>
    <row r="32745" spans="11:13" x14ac:dyDescent="0.35">
      <c r="K32745" s="293"/>
      <c r="M32745" s="290"/>
    </row>
    <row r="32746" spans="11:13" x14ac:dyDescent="0.35">
      <c r="K32746" s="293"/>
      <c r="M32746" s="290"/>
    </row>
    <row r="32747" spans="11:13" x14ac:dyDescent="0.35">
      <c r="K32747" s="293"/>
      <c r="M32747" s="290"/>
    </row>
    <row r="32748" spans="11:13" x14ac:dyDescent="0.35">
      <c r="K32748" s="293"/>
      <c r="M32748" s="290"/>
    </row>
    <row r="32749" spans="11:13" x14ac:dyDescent="0.35">
      <c r="K32749" s="293"/>
      <c r="M32749" s="290"/>
    </row>
    <row r="32750" spans="11:13" x14ac:dyDescent="0.35">
      <c r="K32750" s="293"/>
      <c r="M32750" s="290"/>
    </row>
    <row r="32751" spans="11:13" x14ac:dyDescent="0.35">
      <c r="K32751" s="293"/>
      <c r="M32751" s="290"/>
    </row>
    <row r="32752" spans="11:13" x14ac:dyDescent="0.35">
      <c r="K32752" s="293"/>
      <c r="M32752" s="290"/>
    </row>
    <row r="32753" spans="11:13" x14ac:dyDescent="0.35">
      <c r="K32753" s="293"/>
      <c r="M32753" s="290"/>
    </row>
    <row r="32754" spans="11:13" x14ac:dyDescent="0.35">
      <c r="K32754" s="293"/>
      <c r="M32754" s="290"/>
    </row>
    <row r="32755" spans="11:13" x14ac:dyDescent="0.35">
      <c r="K32755" s="293"/>
      <c r="M32755" s="290"/>
    </row>
    <row r="32756" spans="11:13" x14ac:dyDescent="0.35">
      <c r="K32756" s="293"/>
      <c r="M32756" s="290"/>
    </row>
    <row r="32757" spans="11:13" x14ac:dyDescent="0.35">
      <c r="K32757" s="293"/>
      <c r="M32757" s="290"/>
    </row>
    <row r="32758" spans="11:13" x14ac:dyDescent="0.35">
      <c r="K32758" s="293"/>
      <c r="M32758" s="290"/>
    </row>
    <row r="32759" spans="11:13" x14ac:dyDescent="0.35">
      <c r="K32759" s="293"/>
      <c r="M32759" s="290"/>
    </row>
    <row r="32760" spans="11:13" x14ac:dyDescent="0.35">
      <c r="K32760" s="293"/>
      <c r="M32760" s="290"/>
    </row>
    <row r="32761" spans="11:13" x14ac:dyDescent="0.35">
      <c r="K32761" s="293"/>
      <c r="M32761" s="290"/>
    </row>
    <row r="32762" spans="11:13" x14ac:dyDescent="0.35">
      <c r="K32762" s="293"/>
      <c r="M32762" s="290"/>
    </row>
    <row r="32763" spans="11:13" x14ac:dyDescent="0.35">
      <c r="K32763" s="293"/>
      <c r="M32763" s="290"/>
    </row>
    <row r="32764" spans="11:13" x14ac:dyDescent="0.35">
      <c r="K32764" s="293"/>
      <c r="M32764" s="290"/>
    </row>
    <row r="32765" spans="11:13" x14ac:dyDescent="0.35">
      <c r="K32765" s="293"/>
      <c r="M32765" s="290"/>
    </row>
    <row r="32766" spans="11:13" x14ac:dyDescent="0.35">
      <c r="K32766" s="293"/>
      <c r="M32766" s="290"/>
    </row>
    <row r="32767" spans="11:13" x14ac:dyDescent="0.35">
      <c r="K32767" s="293"/>
      <c r="M32767" s="290"/>
    </row>
    <row r="32768" spans="11:13" x14ac:dyDescent="0.35">
      <c r="K32768" s="293"/>
      <c r="M32768" s="290"/>
    </row>
    <row r="32769" spans="11:13" x14ac:dyDescent="0.35">
      <c r="K32769" s="293"/>
      <c r="M32769" s="290"/>
    </row>
    <row r="32770" spans="11:13" x14ac:dyDescent="0.35">
      <c r="K32770" s="293"/>
      <c r="M32770" s="290"/>
    </row>
    <row r="32771" spans="11:13" x14ac:dyDescent="0.35">
      <c r="K32771" s="293"/>
      <c r="M32771" s="290"/>
    </row>
    <row r="32772" spans="11:13" x14ac:dyDescent="0.35">
      <c r="K32772" s="293"/>
      <c r="M32772" s="290"/>
    </row>
    <row r="32773" spans="11:13" x14ac:dyDescent="0.35">
      <c r="K32773" s="293"/>
      <c r="M32773" s="290"/>
    </row>
    <row r="32774" spans="11:13" x14ac:dyDescent="0.35">
      <c r="K32774" s="293"/>
      <c r="M32774" s="290"/>
    </row>
    <row r="32775" spans="11:13" x14ac:dyDescent="0.35">
      <c r="K32775" s="293"/>
      <c r="M32775" s="290"/>
    </row>
    <row r="32776" spans="11:13" x14ac:dyDescent="0.35">
      <c r="K32776" s="293"/>
      <c r="M32776" s="290"/>
    </row>
    <row r="32777" spans="11:13" x14ac:dyDescent="0.35">
      <c r="K32777" s="293"/>
      <c r="M32777" s="290"/>
    </row>
    <row r="32778" spans="11:13" x14ac:dyDescent="0.35">
      <c r="K32778" s="293"/>
      <c r="M32778" s="290"/>
    </row>
    <row r="32779" spans="11:13" x14ac:dyDescent="0.35">
      <c r="K32779" s="293"/>
      <c r="M32779" s="290"/>
    </row>
    <row r="32780" spans="11:13" x14ac:dyDescent="0.35">
      <c r="K32780" s="293"/>
      <c r="M32780" s="290"/>
    </row>
    <row r="32781" spans="11:13" x14ac:dyDescent="0.35">
      <c r="K32781" s="293"/>
      <c r="M32781" s="290"/>
    </row>
    <row r="32782" spans="11:13" x14ac:dyDescent="0.35">
      <c r="K32782" s="293"/>
      <c r="M32782" s="290"/>
    </row>
    <row r="32783" spans="11:13" x14ac:dyDescent="0.35">
      <c r="K32783" s="293"/>
      <c r="M32783" s="290"/>
    </row>
    <row r="32784" spans="11:13" x14ac:dyDescent="0.35">
      <c r="K32784" s="293"/>
      <c r="M32784" s="290"/>
    </row>
    <row r="32785" spans="11:13" x14ac:dyDescent="0.35">
      <c r="K32785" s="293"/>
      <c r="M32785" s="290"/>
    </row>
    <row r="32786" spans="11:13" x14ac:dyDescent="0.35">
      <c r="K32786" s="293"/>
      <c r="M32786" s="290"/>
    </row>
    <row r="32787" spans="11:13" x14ac:dyDescent="0.35">
      <c r="K32787" s="293"/>
      <c r="M32787" s="290"/>
    </row>
    <row r="32788" spans="11:13" x14ac:dyDescent="0.35">
      <c r="K32788" s="293"/>
      <c r="M32788" s="290"/>
    </row>
    <row r="32789" spans="11:13" x14ac:dyDescent="0.35">
      <c r="K32789" s="293"/>
      <c r="M32789" s="290"/>
    </row>
    <row r="32790" spans="11:13" x14ac:dyDescent="0.35">
      <c r="K32790" s="293"/>
      <c r="M32790" s="290"/>
    </row>
    <row r="32791" spans="11:13" x14ac:dyDescent="0.35">
      <c r="K32791" s="293"/>
      <c r="M32791" s="290"/>
    </row>
    <row r="32792" spans="11:13" x14ac:dyDescent="0.35">
      <c r="K32792" s="293"/>
      <c r="M32792" s="290"/>
    </row>
    <row r="32793" spans="11:13" x14ac:dyDescent="0.35">
      <c r="K32793" s="293"/>
      <c r="M32793" s="290"/>
    </row>
    <row r="32794" spans="11:13" x14ac:dyDescent="0.35">
      <c r="K32794" s="293"/>
      <c r="M32794" s="290"/>
    </row>
    <row r="32795" spans="11:13" x14ac:dyDescent="0.35">
      <c r="K32795" s="293"/>
      <c r="M32795" s="290"/>
    </row>
    <row r="32796" spans="11:13" x14ac:dyDescent="0.35">
      <c r="K32796" s="293"/>
      <c r="M32796" s="290"/>
    </row>
    <row r="32797" spans="11:13" x14ac:dyDescent="0.35">
      <c r="K32797" s="293"/>
      <c r="M32797" s="290"/>
    </row>
    <row r="32798" spans="11:13" x14ac:dyDescent="0.35">
      <c r="K32798" s="293"/>
      <c r="M32798" s="290"/>
    </row>
    <row r="32799" spans="11:13" x14ac:dyDescent="0.35">
      <c r="K32799" s="293"/>
      <c r="M32799" s="290"/>
    </row>
    <row r="32800" spans="11:13" x14ac:dyDescent="0.35">
      <c r="K32800" s="293"/>
      <c r="M32800" s="290"/>
    </row>
    <row r="32801" spans="11:13" x14ac:dyDescent="0.35">
      <c r="K32801" s="293"/>
      <c r="M32801" s="290"/>
    </row>
    <row r="32802" spans="11:13" x14ac:dyDescent="0.35">
      <c r="K32802" s="293"/>
      <c r="M32802" s="290"/>
    </row>
    <row r="32803" spans="11:13" x14ac:dyDescent="0.35">
      <c r="K32803" s="293"/>
      <c r="M32803" s="290"/>
    </row>
    <row r="32804" spans="11:13" x14ac:dyDescent="0.35">
      <c r="K32804" s="293"/>
      <c r="M32804" s="290"/>
    </row>
    <row r="32805" spans="11:13" x14ac:dyDescent="0.35">
      <c r="K32805" s="293"/>
      <c r="M32805" s="290"/>
    </row>
    <row r="32806" spans="11:13" x14ac:dyDescent="0.35">
      <c r="K32806" s="293"/>
      <c r="M32806" s="290"/>
    </row>
    <row r="32807" spans="11:13" x14ac:dyDescent="0.35">
      <c r="K32807" s="293"/>
      <c r="M32807" s="290"/>
    </row>
    <row r="32808" spans="11:13" x14ac:dyDescent="0.35">
      <c r="K32808" s="293"/>
      <c r="M32808" s="290"/>
    </row>
    <row r="32809" spans="11:13" x14ac:dyDescent="0.35">
      <c r="K32809" s="293"/>
      <c r="M32809" s="290"/>
    </row>
    <row r="32810" spans="11:13" x14ac:dyDescent="0.35">
      <c r="K32810" s="293"/>
      <c r="M32810" s="290"/>
    </row>
    <row r="32811" spans="11:13" x14ac:dyDescent="0.35">
      <c r="K32811" s="293"/>
      <c r="M32811" s="290"/>
    </row>
    <row r="32812" spans="11:13" x14ac:dyDescent="0.35">
      <c r="K32812" s="293"/>
      <c r="M32812" s="290"/>
    </row>
    <row r="32813" spans="11:13" x14ac:dyDescent="0.35">
      <c r="K32813" s="293"/>
      <c r="M32813" s="290"/>
    </row>
    <row r="32814" spans="11:13" x14ac:dyDescent="0.35">
      <c r="K32814" s="293"/>
      <c r="M32814" s="290"/>
    </row>
    <row r="32815" spans="11:13" x14ac:dyDescent="0.35">
      <c r="K32815" s="293"/>
      <c r="M32815" s="290"/>
    </row>
    <row r="32816" spans="11:13" x14ac:dyDescent="0.35">
      <c r="K32816" s="293"/>
      <c r="M32816" s="290"/>
    </row>
    <row r="32817" spans="11:13" x14ac:dyDescent="0.35">
      <c r="K32817" s="293"/>
      <c r="M32817" s="290"/>
    </row>
    <row r="32818" spans="11:13" x14ac:dyDescent="0.35">
      <c r="K32818" s="293"/>
      <c r="M32818" s="290"/>
    </row>
    <row r="32819" spans="11:13" x14ac:dyDescent="0.35">
      <c r="K32819" s="293"/>
      <c r="M32819" s="290"/>
    </row>
    <row r="32820" spans="11:13" x14ac:dyDescent="0.35">
      <c r="K32820" s="293"/>
      <c r="M32820" s="290"/>
    </row>
    <row r="32821" spans="11:13" x14ac:dyDescent="0.35">
      <c r="K32821" s="293"/>
      <c r="M32821" s="290"/>
    </row>
    <row r="32822" spans="11:13" x14ac:dyDescent="0.35">
      <c r="K32822" s="293"/>
      <c r="M32822" s="290"/>
    </row>
    <row r="32823" spans="11:13" x14ac:dyDescent="0.35">
      <c r="K32823" s="293"/>
      <c r="M32823" s="290"/>
    </row>
    <row r="32824" spans="11:13" x14ac:dyDescent="0.35">
      <c r="K32824" s="293"/>
      <c r="M32824" s="290"/>
    </row>
    <row r="32825" spans="11:13" x14ac:dyDescent="0.35">
      <c r="K32825" s="293"/>
      <c r="M32825" s="290"/>
    </row>
    <row r="32826" spans="11:13" x14ac:dyDescent="0.35">
      <c r="K32826" s="293"/>
      <c r="M32826" s="290"/>
    </row>
    <row r="32827" spans="11:13" x14ac:dyDescent="0.35">
      <c r="K32827" s="293"/>
      <c r="M32827" s="290"/>
    </row>
    <row r="32828" spans="11:13" x14ac:dyDescent="0.35">
      <c r="K32828" s="293"/>
      <c r="M32828" s="290"/>
    </row>
    <row r="32829" spans="11:13" x14ac:dyDescent="0.35">
      <c r="K32829" s="293"/>
      <c r="M32829" s="290"/>
    </row>
    <row r="32830" spans="11:13" x14ac:dyDescent="0.35">
      <c r="K32830" s="293"/>
      <c r="M32830" s="290"/>
    </row>
    <row r="32831" spans="11:13" x14ac:dyDescent="0.35">
      <c r="K32831" s="293"/>
      <c r="M32831" s="290"/>
    </row>
    <row r="32832" spans="11:13" x14ac:dyDescent="0.35">
      <c r="K32832" s="293"/>
      <c r="M32832" s="290"/>
    </row>
    <row r="32833" spans="11:13" x14ac:dyDescent="0.35">
      <c r="K32833" s="293"/>
      <c r="M32833" s="290"/>
    </row>
    <row r="32834" spans="11:13" x14ac:dyDescent="0.35">
      <c r="K32834" s="293"/>
      <c r="M32834" s="290"/>
    </row>
    <row r="32835" spans="11:13" x14ac:dyDescent="0.35">
      <c r="K32835" s="293"/>
      <c r="M32835" s="290"/>
    </row>
    <row r="32836" spans="11:13" x14ac:dyDescent="0.35">
      <c r="K32836" s="293"/>
      <c r="M32836" s="290"/>
    </row>
    <row r="32837" spans="11:13" x14ac:dyDescent="0.35">
      <c r="K32837" s="293"/>
      <c r="M32837" s="290"/>
    </row>
    <row r="32838" spans="11:13" x14ac:dyDescent="0.35">
      <c r="K32838" s="293"/>
      <c r="M32838" s="290"/>
    </row>
    <row r="32839" spans="11:13" x14ac:dyDescent="0.35">
      <c r="K32839" s="293"/>
      <c r="M32839" s="290"/>
    </row>
    <row r="32840" spans="11:13" x14ac:dyDescent="0.35">
      <c r="K32840" s="293"/>
      <c r="M32840" s="290"/>
    </row>
    <row r="32841" spans="11:13" x14ac:dyDescent="0.35">
      <c r="K32841" s="293"/>
      <c r="M32841" s="290"/>
    </row>
    <row r="32842" spans="11:13" x14ac:dyDescent="0.35">
      <c r="K32842" s="293"/>
      <c r="M32842" s="290"/>
    </row>
    <row r="32843" spans="11:13" x14ac:dyDescent="0.35">
      <c r="K32843" s="293"/>
      <c r="M32843" s="290"/>
    </row>
    <row r="32844" spans="11:13" x14ac:dyDescent="0.35">
      <c r="K32844" s="293"/>
      <c r="M32844" s="290"/>
    </row>
    <row r="32845" spans="11:13" x14ac:dyDescent="0.35">
      <c r="K32845" s="293"/>
      <c r="M32845" s="290"/>
    </row>
    <row r="32846" spans="11:13" x14ac:dyDescent="0.35">
      <c r="K32846" s="293"/>
      <c r="M32846" s="290"/>
    </row>
    <row r="32847" spans="11:13" x14ac:dyDescent="0.35">
      <c r="K32847" s="293"/>
      <c r="M32847" s="290"/>
    </row>
    <row r="32848" spans="11:13" x14ac:dyDescent="0.35">
      <c r="K32848" s="293"/>
      <c r="M32848" s="290"/>
    </row>
    <row r="32849" spans="11:13" x14ac:dyDescent="0.35">
      <c r="K32849" s="293"/>
      <c r="M32849" s="290"/>
    </row>
    <row r="32850" spans="11:13" x14ac:dyDescent="0.35">
      <c r="K32850" s="293"/>
      <c r="M32850" s="290"/>
    </row>
    <row r="32851" spans="11:13" x14ac:dyDescent="0.35">
      <c r="K32851" s="293"/>
      <c r="M32851" s="290"/>
    </row>
    <row r="32852" spans="11:13" x14ac:dyDescent="0.35">
      <c r="K32852" s="293"/>
      <c r="M32852" s="290"/>
    </row>
    <row r="32853" spans="11:13" x14ac:dyDescent="0.35">
      <c r="K32853" s="293"/>
      <c r="M32853" s="290"/>
    </row>
    <row r="32854" spans="11:13" x14ac:dyDescent="0.35">
      <c r="K32854" s="293"/>
      <c r="M32854" s="290"/>
    </row>
    <row r="32855" spans="11:13" x14ac:dyDescent="0.35">
      <c r="K32855" s="293"/>
      <c r="M32855" s="290"/>
    </row>
    <row r="32856" spans="11:13" x14ac:dyDescent="0.35">
      <c r="K32856" s="293"/>
      <c r="M32856" s="290"/>
    </row>
    <row r="32857" spans="11:13" x14ac:dyDescent="0.35">
      <c r="K32857" s="293"/>
      <c r="M32857" s="290"/>
    </row>
    <row r="32858" spans="11:13" x14ac:dyDescent="0.35">
      <c r="K32858" s="293"/>
      <c r="M32858" s="290"/>
    </row>
    <row r="32859" spans="11:13" x14ac:dyDescent="0.35">
      <c r="K32859" s="293"/>
      <c r="M32859" s="290"/>
    </row>
    <row r="32860" spans="11:13" x14ac:dyDescent="0.35">
      <c r="K32860" s="293"/>
      <c r="M32860" s="290"/>
    </row>
    <row r="32861" spans="11:13" x14ac:dyDescent="0.35">
      <c r="K32861" s="293"/>
      <c r="M32861" s="290"/>
    </row>
    <row r="32862" spans="11:13" x14ac:dyDescent="0.35">
      <c r="K32862" s="293"/>
      <c r="M32862" s="290"/>
    </row>
    <row r="32863" spans="11:13" x14ac:dyDescent="0.35">
      <c r="K32863" s="293"/>
      <c r="M32863" s="290"/>
    </row>
    <row r="32864" spans="11:13" x14ac:dyDescent="0.35">
      <c r="K32864" s="293"/>
      <c r="M32864" s="290"/>
    </row>
    <row r="32865" spans="11:13" x14ac:dyDescent="0.35">
      <c r="K32865" s="293"/>
      <c r="M32865" s="290"/>
    </row>
    <row r="32866" spans="11:13" x14ac:dyDescent="0.35">
      <c r="K32866" s="293"/>
      <c r="M32866" s="290"/>
    </row>
    <row r="32867" spans="11:13" x14ac:dyDescent="0.35">
      <c r="K32867" s="293"/>
      <c r="M32867" s="290"/>
    </row>
    <row r="32868" spans="11:13" x14ac:dyDescent="0.35">
      <c r="K32868" s="293"/>
      <c r="M32868" s="290"/>
    </row>
    <row r="32869" spans="11:13" x14ac:dyDescent="0.35">
      <c r="K32869" s="293"/>
      <c r="M32869" s="290"/>
    </row>
    <row r="32870" spans="11:13" x14ac:dyDescent="0.35">
      <c r="K32870" s="293"/>
      <c r="M32870" s="290"/>
    </row>
    <row r="32871" spans="11:13" x14ac:dyDescent="0.35">
      <c r="K32871" s="293"/>
      <c r="M32871" s="290"/>
    </row>
    <row r="32872" spans="11:13" x14ac:dyDescent="0.35">
      <c r="K32872" s="293"/>
      <c r="M32872" s="290"/>
    </row>
    <row r="32873" spans="11:13" x14ac:dyDescent="0.35">
      <c r="K32873" s="293"/>
      <c r="M32873" s="290"/>
    </row>
    <row r="32874" spans="11:13" x14ac:dyDescent="0.35">
      <c r="K32874" s="293"/>
      <c r="M32874" s="290"/>
    </row>
    <row r="32875" spans="11:13" x14ac:dyDescent="0.35">
      <c r="K32875" s="293"/>
      <c r="M32875" s="290"/>
    </row>
    <row r="32876" spans="11:13" x14ac:dyDescent="0.35">
      <c r="K32876" s="293"/>
      <c r="M32876" s="290"/>
    </row>
    <row r="32877" spans="11:13" x14ac:dyDescent="0.35">
      <c r="K32877" s="293"/>
      <c r="M32877" s="290"/>
    </row>
    <row r="32878" spans="11:13" x14ac:dyDescent="0.35">
      <c r="K32878" s="293"/>
      <c r="M32878" s="290"/>
    </row>
    <row r="32879" spans="11:13" x14ac:dyDescent="0.35">
      <c r="K32879" s="293"/>
      <c r="M32879" s="290"/>
    </row>
    <row r="32880" spans="11:13" x14ac:dyDescent="0.35">
      <c r="K32880" s="293"/>
      <c r="M32880" s="290"/>
    </row>
    <row r="32881" spans="11:13" x14ac:dyDescent="0.35">
      <c r="K32881" s="293"/>
      <c r="M32881" s="290"/>
    </row>
    <row r="32882" spans="11:13" x14ac:dyDescent="0.35">
      <c r="K32882" s="293"/>
      <c r="M32882" s="290"/>
    </row>
    <row r="32883" spans="11:13" x14ac:dyDescent="0.35">
      <c r="K32883" s="293"/>
      <c r="M32883" s="290"/>
    </row>
    <row r="32884" spans="11:13" x14ac:dyDescent="0.35">
      <c r="K32884" s="293"/>
      <c r="M32884" s="290"/>
    </row>
    <row r="32885" spans="11:13" x14ac:dyDescent="0.35">
      <c r="K32885" s="293"/>
      <c r="M32885" s="290"/>
    </row>
    <row r="32886" spans="11:13" x14ac:dyDescent="0.35">
      <c r="K32886" s="293"/>
      <c r="M32886" s="290"/>
    </row>
    <row r="32887" spans="11:13" x14ac:dyDescent="0.35">
      <c r="K32887" s="293"/>
      <c r="M32887" s="290"/>
    </row>
    <row r="32888" spans="11:13" x14ac:dyDescent="0.35">
      <c r="K32888" s="293"/>
      <c r="M32888" s="290"/>
    </row>
    <row r="32889" spans="11:13" x14ac:dyDescent="0.35">
      <c r="K32889" s="293"/>
      <c r="M32889" s="290"/>
    </row>
    <row r="32890" spans="11:13" x14ac:dyDescent="0.35">
      <c r="K32890" s="293"/>
      <c r="M32890" s="290"/>
    </row>
    <row r="32891" spans="11:13" x14ac:dyDescent="0.35">
      <c r="K32891" s="293"/>
      <c r="M32891" s="290"/>
    </row>
    <row r="32892" spans="11:13" x14ac:dyDescent="0.35">
      <c r="K32892" s="293"/>
      <c r="M32892" s="290"/>
    </row>
    <row r="32893" spans="11:13" x14ac:dyDescent="0.35">
      <c r="K32893" s="293"/>
      <c r="M32893" s="290"/>
    </row>
    <row r="32894" spans="11:13" x14ac:dyDescent="0.35">
      <c r="K32894" s="293"/>
      <c r="M32894" s="290"/>
    </row>
    <row r="32895" spans="11:13" x14ac:dyDescent="0.35">
      <c r="K32895" s="293"/>
      <c r="M32895" s="290"/>
    </row>
    <row r="32896" spans="11:13" x14ac:dyDescent="0.35">
      <c r="K32896" s="293"/>
      <c r="M32896" s="290"/>
    </row>
    <row r="32897" spans="11:13" x14ac:dyDescent="0.35">
      <c r="K32897" s="293"/>
      <c r="M32897" s="290"/>
    </row>
    <row r="32898" spans="11:13" x14ac:dyDescent="0.35">
      <c r="K32898" s="293"/>
      <c r="M32898" s="290"/>
    </row>
    <row r="32899" spans="11:13" x14ac:dyDescent="0.35">
      <c r="K32899" s="293"/>
      <c r="M32899" s="290"/>
    </row>
    <row r="32900" spans="11:13" x14ac:dyDescent="0.35">
      <c r="K32900" s="293"/>
      <c r="M32900" s="290"/>
    </row>
    <row r="32901" spans="11:13" x14ac:dyDescent="0.35">
      <c r="K32901" s="293"/>
      <c r="M32901" s="290"/>
    </row>
    <row r="32902" spans="11:13" x14ac:dyDescent="0.35">
      <c r="K32902" s="293"/>
      <c r="M32902" s="290"/>
    </row>
    <row r="32903" spans="11:13" x14ac:dyDescent="0.35">
      <c r="K32903" s="293"/>
      <c r="M32903" s="290"/>
    </row>
    <row r="32904" spans="11:13" x14ac:dyDescent="0.35">
      <c r="K32904" s="293"/>
      <c r="M32904" s="290"/>
    </row>
    <row r="32905" spans="11:13" x14ac:dyDescent="0.35">
      <c r="K32905" s="293"/>
      <c r="M32905" s="290"/>
    </row>
    <row r="32906" spans="11:13" x14ac:dyDescent="0.35">
      <c r="K32906" s="293"/>
      <c r="M32906" s="290"/>
    </row>
    <row r="32907" spans="11:13" x14ac:dyDescent="0.35">
      <c r="K32907" s="293"/>
      <c r="M32907" s="290"/>
    </row>
    <row r="32908" spans="11:13" x14ac:dyDescent="0.35">
      <c r="K32908" s="293"/>
      <c r="M32908" s="290"/>
    </row>
    <row r="32909" spans="11:13" x14ac:dyDescent="0.35">
      <c r="K32909" s="293"/>
      <c r="M32909" s="290"/>
    </row>
    <row r="32910" spans="11:13" x14ac:dyDescent="0.35">
      <c r="K32910" s="293"/>
      <c r="M32910" s="290"/>
    </row>
    <row r="32911" spans="11:13" x14ac:dyDescent="0.35">
      <c r="K32911" s="293"/>
      <c r="M32911" s="290"/>
    </row>
    <row r="32912" spans="11:13" x14ac:dyDescent="0.35">
      <c r="K32912" s="293"/>
      <c r="M32912" s="290"/>
    </row>
    <row r="32913" spans="11:13" x14ac:dyDescent="0.35">
      <c r="K32913" s="293"/>
      <c r="M32913" s="290"/>
    </row>
    <row r="32914" spans="11:13" x14ac:dyDescent="0.35">
      <c r="K32914" s="293"/>
      <c r="M32914" s="290"/>
    </row>
    <row r="32915" spans="11:13" x14ac:dyDescent="0.35">
      <c r="K32915" s="293"/>
      <c r="M32915" s="290"/>
    </row>
    <row r="32916" spans="11:13" x14ac:dyDescent="0.35">
      <c r="K32916" s="293"/>
      <c r="M32916" s="290"/>
    </row>
    <row r="32917" spans="11:13" x14ac:dyDescent="0.35">
      <c r="K32917" s="293"/>
      <c r="M32917" s="290"/>
    </row>
    <row r="32918" spans="11:13" x14ac:dyDescent="0.35">
      <c r="K32918" s="293"/>
      <c r="M32918" s="290"/>
    </row>
    <row r="32919" spans="11:13" x14ac:dyDescent="0.35">
      <c r="K32919" s="293"/>
      <c r="M32919" s="290"/>
    </row>
    <row r="32920" spans="11:13" x14ac:dyDescent="0.35">
      <c r="K32920" s="293"/>
      <c r="M32920" s="290"/>
    </row>
    <row r="32921" spans="11:13" x14ac:dyDescent="0.35">
      <c r="K32921" s="293"/>
      <c r="M32921" s="290"/>
    </row>
    <row r="32922" spans="11:13" x14ac:dyDescent="0.35">
      <c r="K32922" s="293"/>
      <c r="M32922" s="290"/>
    </row>
    <row r="32923" spans="11:13" x14ac:dyDescent="0.35">
      <c r="K32923" s="293"/>
      <c r="M32923" s="290"/>
    </row>
    <row r="32924" spans="11:13" x14ac:dyDescent="0.35">
      <c r="K32924" s="293"/>
      <c r="M32924" s="290"/>
    </row>
    <row r="32925" spans="11:13" x14ac:dyDescent="0.35">
      <c r="K32925" s="293"/>
      <c r="M32925" s="290"/>
    </row>
    <row r="32926" spans="11:13" x14ac:dyDescent="0.35">
      <c r="K32926" s="293"/>
      <c r="M32926" s="290"/>
    </row>
    <row r="32927" spans="11:13" x14ac:dyDescent="0.35">
      <c r="K32927" s="293"/>
      <c r="M32927" s="290"/>
    </row>
    <row r="32928" spans="11:13" x14ac:dyDescent="0.35">
      <c r="K32928" s="293"/>
      <c r="M32928" s="290"/>
    </row>
    <row r="32929" spans="11:13" x14ac:dyDescent="0.35">
      <c r="K32929" s="293"/>
      <c r="M32929" s="290"/>
    </row>
    <row r="32930" spans="11:13" x14ac:dyDescent="0.35">
      <c r="K32930" s="293"/>
      <c r="M32930" s="290"/>
    </row>
    <row r="32931" spans="11:13" x14ac:dyDescent="0.35">
      <c r="K32931" s="293"/>
      <c r="M32931" s="290"/>
    </row>
    <row r="32932" spans="11:13" x14ac:dyDescent="0.35">
      <c r="K32932" s="293"/>
      <c r="M32932" s="290"/>
    </row>
    <row r="32933" spans="11:13" x14ac:dyDescent="0.35">
      <c r="K32933" s="293"/>
      <c r="M32933" s="290"/>
    </row>
    <row r="32934" spans="11:13" x14ac:dyDescent="0.35">
      <c r="K32934" s="293"/>
      <c r="M32934" s="290"/>
    </row>
    <row r="32935" spans="11:13" x14ac:dyDescent="0.35">
      <c r="K32935" s="293"/>
      <c r="M32935" s="290"/>
    </row>
    <row r="32936" spans="11:13" x14ac:dyDescent="0.35">
      <c r="K32936" s="293"/>
      <c r="M32936" s="290"/>
    </row>
    <row r="32937" spans="11:13" x14ac:dyDescent="0.35">
      <c r="K32937" s="293"/>
      <c r="M32937" s="290"/>
    </row>
    <row r="32938" spans="11:13" x14ac:dyDescent="0.35">
      <c r="K32938" s="293"/>
      <c r="M32938" s="290"/>
    </row>
    <row r="32939" spans="11:13" x14ac:dyDescent="0.35">
      <c r="K32939" s="293"/>
      <c r="M32939" s="290"/>
    </row>
    <row r="32940" spans="11:13" x14ac:dyDescent="0.35">
      <c r="K32940" s="293"/>
      <c r="M32940" s="290"/>
    </row>
    <row r="32941" spans="11:13" x14ac:dyDescent="0.35">
      <c r="K32941" s="293"/>
      <c r="M32941" s="290"/>
    </row>
    <row r="32942" spans="11:13" x14ac:dyDescent="0.35">
      <c r="K32942" s="293"/>
      <c r="M32942" s="290"/>
    </row>
    <row r="32943" spans="11:13" x14ac:dyDescent="0.35">
      <c r="K32943" s="293"/>
      <c r="M32943" s="290"/>
    </row>
    <row r="32944" spans="11:13" x14ac:dyDescent="0.35">
      <c r="K32944" s="293"/>
      <c r="M32944" s="290"/>
    </row>
    <row r="32945" spans="11:13" x14ac:dyDescent="0.35">
      <c r="K32945" s="293"/>
      <c r="M32945" s="290"/>
    </row>
    <row r="32946" spans="11:13" x14ac:dyDescent="0.35">
      <c r="K32946" s="293"/>
      <c r="M32946" s="290"/>
    </row>
    <row r="32947" spans="11:13" x14ac:dyDescent="0.35">
      <c r="K32947" s="293"/>
      <c r="M32947" s="290"/>
    </row>
    <row r="32948" spans="11:13" x14ac:dyDescent="0.35">
      <c r="K32948" s="293"/>
      <c r="M32948" s="290"/>
    </row>
    <row r="32949" spans="11:13" x14ac:dyDescent="0.35">
      <c r="K32949" s="293"/>
      <c r="M32949" s="290"/>
    </row>
    <row r="32950" spans="11:13" x14ac:dyDescent="0.35">
      <c r="K32950" s="293"/>
      <c r="M32950" s="290"/>
    </row>
    <row r="32951" spans="11:13" x14ac:dyDescent="0.35">
      <c r="K32951" s="293"/>
      <c r="M32951" s="290"/>
    </row>
    <row r="32952" spans="11:13" x14ac:dyDescent="0.35">
      <c r="K32952" s="293"/>
      <c r="M32952" s="290"/>
    </row>
    <row r="32953" spans="11:13" x14ac:dyDescent="0.35">
      <c r="K32953" s="293"/>
      <c r="M32953" s="290"/>
    </row>
    <row r="32954" spans="11:13" x14ac:dyDescent="0.35">
      <c r="K32954" s="293"/>
      <c r="M32954" s="290"/>
    </row>
    <row r="32955" spans="11:13" x14ac:dyDescent="0.35">
      <c r="K32955" s="293"/>
      <c r="M32955" s="290"/>
    </row>
    <row r="32956" spans="11:13" x14ac:dyDescent="0.35">
      <c r="K32956" s="293"/>
      <c r="M32956" s="290"/>
    </row>
    <row r="32957" spans="11:13" x14ac:dyDescent="0.35">
      <c r="K32957" s="293"/>
      <c r="M32957" s="290"/>
    </row>
    <row r="32958" spans="11:13" x14ac:dyDescent="0.35">
      <c r="K32958" s="293"/>
      <c r="M32958" s="290"/>
    </row>
    <row r="32959" spans="11:13" x14ac:dyDescent="0.35">
      <c r="K32959" s="293"/>
      <c r="M32959" s="290"/>
    </row>
    <row r="32960" spans="11:13" x14ac:dyDescent="0.35">
      <c r="K32960" s="293"/>
      <c r="M32960" s="290"/>
    </row>
    <row r="32961" spans="11:13" x14ac:dyDescent="0.35">
      <c r="K32961" s="293"/>
      <c r="M32961" s="290"/>
    </row>
    <row r="32962" spans="11:13" x14ac:dyDescent="0.35">
      <c r="K32962" s="293"/>
      <c r="M32962" s="290"/>
    </row>
    <row r="32963" spans="11:13" x14ac:dyDescent="0.35">
      <c r="K32963" s="293"/>
      <c r="M32963" s="290"/>
    </row>
    <row r="32964" spans="11:13" x14ac:dyDescent="0.35">
      <c r="K32964" s="293"/>
      <c r="M32964" s="290"/>
    </row>
    <row r="32965" spans="11:13" x14ac:dyDescent="0.35">
      <c r="K32965" s="293"/>
      <c r="M32965" s="290"/>
    </row>
    <row r="32966" spans="11:13" x14ac:dyDescent="0.35">
      <c r="K32966" s="293"/>
      <c r="M32966" s="290"/>
    </row>
    <row r="32967" spans="11:13" x14ac:dyDescent="0.35">
      <c r="K32967" s="293"/>
      <c r="M32967" s="290"/>
    </row>
    <row r="32968" spans="11:13" x14ac:dyDescent="0.35">
      <c r="K32968" s="293"/>
      <c r="M32968" s="290"/>
    </row>
    <row r="32969" spans="11:13" x14ac:dyDescent="0.35">
      <c r="K32969" s="293"/>
      <c r="M32969" s="290"/>
    </row>
    <row r="32970" spans="11:13" x14ac:dyDescent="0.35">
      <c r="K32970" s="293"/>
      <c r="M32970" s="290"/>
    </row>
    <row r="32971" spans="11:13" x14ac:dyDescent="0.35">
      <c r="K32971" s="293"/>
      <c r="M32971" s="290"/>
    </row>
    <row r="32972" spans="11:13" x14ac:dyDescent="0.35">
      <c r="K32972" s="293"/>
      <c r="M32972" s="290"/>
    </row>
    <row r="32973" spans="11:13" x14ac:dyDescent="0.35">
      <c r="K32973" s="293"/>
      <c r="M32973" s="290"/>
    </row>
    <row r="32974" spans="11:13" x14ac:dyDescent="0.35">
      <c r="K32974" s="293"/>
      <c r="M32974" s="290"/>
    </row>
    <row r="32975" spans="11:13" x14ac:dyDescent="0.35">
      <c r="K32975" s="293"/>
      <c r="M32975" s="290"/>
    </row>
    <row r="32976" spans="11:13" x14ac:dyDescent="0.35">
      <c r="K32976" s="293"/>
      <c r="M32976" s="290"/>
    </row>
    <row r="32977" spans="11:13" x14ac:dyDescent="0.35">
      <c r="K32977" s="293"/>
      <c r="M32977" s="290"/>
    </row>
    <row r="32978" spans="11:13" x14ac:dyDescent="0.35">
      <c r="K32978" s="293"/>
      <c r="M32978" s="290"/>
    </row>
    <row r="32979" spans="11:13" x14ac:dyDescent="0.35">
      <c r="K32979" s="293"/>
      <c r="M32979" s="290"/>
    </row>
    <row r="32980" spans="11:13" x14ac:dyDescent="0.35">
      <c r="K32980" s="293"/>
      <c r="M32980" s="290"/>
    </row>
    <row r="32981" spans="11:13" x14ac:dyDescent="0.35">
      <c r="K32981" s="293"/>
      <c r="M32981" s="290"/>
    </row>
    <row r="32982" spans="11:13" x14ac:dyDescent="0.35">
      <c r="K32982" s="293"/>
      <c r="M32982" s="290"/>
    </row>
    <row r="32983" spans="11:13" x14ac:dyDescent="0.35">
      <c r="K32983" s="293"/>
      <c r="M32983" s="290"/>
    </row>
    <row r="32984" spans="11:13" x14ac:dyDescent="0.35">
      <c r="K32984" s="293"/>
      <c r="M32984" s="290"/>
    </row>
    <row r="32985" spans="11:13" x14ac:dyDescent="0.35">
      <c r="K32985" s="293"/>
      <c r="M32985" s="290"/>
    </row>
    <row r="32986" spans="11:13" x14ac:dyDescent="0.35">
      <c r="K32986" s="293"/>
      <c r="M32986" s="290"/>
    </row>
    <row r="32987" spans="11:13" x14ac:dyDescent="0.35">
      <c r="K32987" s="293"/>
      <c r="M32987" s="290"/>
    </row>
    <row r="32988" spans="11:13" x14ac:dyDescent="0.35">
      <c r="K32988" s="293"/>
      <c r="M32988" s="290"/>
    </row>
    <row r="32989" spans="11:13" x14ac:dyDescent="0.35">
      <c r="K32989" s="293"/>
      <c r="M32989" s="290"/>
    </row>
    <row r="32990" spans="11:13" x14ac:dyDescent="0.35">
      <c r="K32990" s="293"/>
      <c r="M32990" s="290"/>
    </row>
    <row r="32991" spans="11:13" x14ac:dyDescent="0.35">
      <c r="K32991" s="293"/>
      <c r="M32991" s="290"/>
    </row>
    <row r="32992" spans="11:13" x14ac:dyDescent="0.35">
      <c r="K32992" s="293"/>
      <c r="M32992" s="290"/>
    </row>
    <row r="32993" spans="11:13" x14ac:dyDescent="0.35">
      <c r="K32993" s="293"/>
      <c r="M32993" s="290"/>
    </row>
    <row r="32994" spans="11:13" x14ac:dyDescent="0.35">
      <c r="K32994" s="293"/>
      <c r="M32994" s="290"/>
    </row>
    <row r="32995" spans="11:13" x14ac:dyDescent="0.35">
      <c r="K32995" s="293"/>
      <c r="M32995" s="290"/>
    </row>
    <row r="32996" spans="11:13" x14ac:dyDescent="0.35">
      <c r="K32996" s="293"/>
      <c r="M32996" s="290"/>
    </row>
    <row r="32997" spans="11:13" x14ac:dyDescent="0.35">
      <c r="K32997" s="293"/>
      <c r="M32997" s="290"/>
    </row>
    <row r="32998" spans="11:13" x14ac:dyDescent="0.35">
      <c r="K32998" s="293"/>
      <c r="M32998" s="290"/>
    </row>
    <row r="32999" spans="11:13" x14ac:dyDescent="0.35">
      <c r="K32999" s="293"/>
      <c r="M32999" s="290"/>
    </row>
    <row r="33000" spans="11:13" x14ac:dyDescent="0.35">
      <c r="K33000" s="293"/>
      <c r="M33000" s="290"/>
    </row>
    <row r="33001" spans="11:13" x14ac:dyDescent="0.35">
      <c r="K33001" s="293"/>
      <c r="M33001" s="290"/>
    </row>
    <row r="33002" spans="11:13" x14ac:dyDescent="0.35">
      <c r="K33002" s="293"/>
      <c r="M33002" s="290"/>
    </row>
    <row r="33003" spans="11:13" x14ac:dyDescent="0.35">
      <c r="K33003" s="293"/>
      <c r="M33003" s="290"/>
    </row>
    <row r="33004" spans="11:13" x14ac:dyDescent="0.35">
      <c r="K33004" s="293"/>
      <c r="M33004" s="290"/>
    </row>
    <row r="33005" spans="11:13" x14ac:dyDescent="0.35">
      <c r="K33005" s="293"/>
      <c r="M33005" s="290"/>
    </row>
    <row r="33006" spans="11:13" x14ac:dyDescent="0.35">
      <c r="K33006" s="293"/>
      <c r="M33006" s="290"/>
    </row>
    <row r="33007" spans="11:13" x14ac:dyDescent="0.35">
      <c r="K33007" s="293"/>
      <c r="M33007" s="290"/>
    </row>
    <row r="33008" spans="11:13" x14ac:dyDescent="0.35">
      <c r="K33008" s="293"/>
      <c r="M33008" s="290"/>
    </row>
    <row r="33009" spans="11:13" x14ac:dyDescent="0.35">
      <c r="K33009" s="293"/>
      <c r="M33009" s="290"/>
    </row>
    <row r="33010" spans="11:13" x14ac:dyDescent="0.35">
      <c r="K33010" s="293"/>
      <c r="M33010" s="290"/>
    </row>
    <row r="33011" spans="11:13" x14ac:dyDescent="0.35">
      <c r="K33011" s="293"/>
      <c r="M33011" s="290"/>
    </row>
    <row r="33012" spans="11:13" x14ac:dyDescent="0.35">
      <c r="K33012" s="293"/>
      <c r="M33012" s="290"/>
    </row>
    <row r="33013" spans="11:13" x14ac:dyDescent="0.35">
      <c r="K33013" s="293"/>
      <c r="M33013" s="290"/>
    </row>
    <row r="33014" spans="11:13" x14ac:dyDescent="0.35">
      <c r="K33014" s="293"/>
      <c r="M33014" s="290"/>
    </row>
    <row r="33015" spans="11:13" x14ac:dyDescent="0.35">
      <c r="K33015" s="293"/>
      <c r="M33015" s="290"/>
    </row>
    <row r="33016" spans="11:13" x14ac:dyDescent="0.35">
      <c r="K33016" s="293"/>
      <c r="M33016" s="290"/>
    </row>
    <row r="33017" spans="11:13" x14ac:dyDescent="0.35">
      <c r="K33017" s="293"/>
      <c r="M33017" s="290"/>
    </row>
    <row r="33018" spans="11:13" x14ac:dyDescent="0.35">
      <c r="K33018" s="293"/>
      <c r="M33018" s="290"/>
    </row>
    <row r="33019" spans="11:13" x14ac:dyDescent="0.35">
      <c r="K33019" s="293"/>
      <c r="M33019" s="290"/>
    </row>
    <row r="33020" spans="11:13" x14ac:dyDescent="0.35">
      <c r="K33020" s="293"/>
      <c r="M33020" s="290"/>
    </row>
    <row r="33021" spans="11:13" x14ac:dyDescent="0.35">
      <c r="K33021" s="293"/>
      <c r="M33021" s="290"/>
    </row>
    <row r="33022" spans="11:13" x14ac:dyDescent="0.35">
      <c r="K33022" s="293"/>
      <c r="M33022" s="290"/>
    </row>
    <row r="33023" spans="11:13" x14ac:dyDescent="0.35">
      <c r="K33023" s="293"/>
      <c r="M33023" s="290"/>
    </row>
    <row r="33024" spans="11:13" x14ac:dyDescent="0.35">
      <c r="K33024" s="293"/>
      <c r="M33024" s="290"/>
    </row>
    <row r="33025" spans="11:13" x14ac:dyDescent="0.35">
      <c r="K33025" s="293"/>
      <c r="M33025" s="290"/>
    </row>
    <row r="33026" spans="11:13" x14ac:dyDescent="0.35">
      <c r="K33026" s="293"/>
      <c r="M33026" s="290"/>
    </row>
    <row r="33027" spans="11:13" x14ac:dyDescent="0.35">
      <c r="K33027" s="293"/>
      <c r="M33027" s="290"/>
    </row>
    <row r="33028" spans="11:13" x14ac:dyDescent="0.35">
      <c r="K33028" s="293"/>
      <c r="M33028" s="290"/>
    </row>
    <row r="33029" spans="11:13" x14ac:dyDescent="0.35">
      <c r="K33029" s="293"/>
      <c r="M33029" s="290"/>
    </row>
    <row r="33030" spans="11:13" x14ac:dyDescent="0.35">
      <c r="K33030" s="293"/>
      <c r="M33030" s="290"/>
    </row>
    <row r="33031" spans="11:13" x14ac:dyDescent="0.35">
      <c r="K33031" s="293"/>
      <c r="M33031" s="290"/>
    </row>
    <row r="33032" spans="11:13" x14ac:dyDescent="0.35">
      <c r="K33032" s="293"/>
      <c r="M33032" s="290"/>
    </row>
    <row r="33033" spans="11:13" x14ac:dyDescent="0.35">
      <c r="K33033" s="293"/>
      <c r="M33033" s="290"/>
    </row>
    <row r="33034" spans="11:13" x14ac:dyDescent="0.35">
      <c r="K33034" s="293"/>
      <c r="M33034" s="290"/>
    </row>
    <row r="33035" spans="11:13" x14ac:dyDescent="0.35">
      <c r="K33035" s="293"/>
      <c r="M33035" s="290"/>
    </row>
    <row r="33036" spans="11:13" x14ac:dyDescent="0.35">
      <c r="K33036" s="293"/>
      <c r="M33036" s="290"/>
    </row>
    <row r="33037" spans="11:13" x14ac:dyDescent="0.35">
      <c r="K33037" s="293"/>
      <c r="M33037" s="290"/>
    </row>
    <row r="33038" spans="11:13" x14ac:dyDescent="0.35">
      <c r="K33038" s="293"/>
      <c r="M33038" s="290"/>
    </row>
    <row r="33039" spans="11:13" x14ac:dyDescent="0.35">
      <c r="K33039" s="293"/>
      <c r="M33039" s="290"/>
    </row>
    <row r="33040" spans="11:13" x14ac:dyDescent="0.35">
      <c r="K33040" s="293"/>
      <c r="M33040" s="290"/>
    </row>
    <row r="33041" spans="11:13" x14ac:dyDescent="0.35">
      <c r="K33041" s="293"/>
      <c r="M33041" s="290"/>
    </row>
    <row r="33042" spans="11:13" x14ac:dyDescent="0.35">
      <c r="K33042" s="293"/>
      <c r="M33042" s="290"/>
    </row>
    <row r="33043" spans="11:13" x14ac:dyDescent="0.35">
      <c r="K33043" s="293"/>
      <c r="M33043" s="290"/>
    </row>
    <row r="33044" spans="11:13" x14ac:dyDescent="0.35">
      <c r="K33044" s="293"/>
      <c r="M33044" s="290"/>
    </row>
    <row r="33045" spans="11:13" x14ac:dyDescent="0.35">
      <c r="K33045" s="293"/>
      <c r="M33045" s="290"/>
    </row>
    <row r="33046" spans="11:13" x14ac:dyDescent="0.35">
      <c r="K33046" s="293"/>
      <c r="M33046" s="290"/>
    </row>
    <row r="33047" spans="11:13" x14ac:dyDescent="0.35">
      <c r="K33047" s="293"/>
      <c r="M33047" s="290"/>
    </row>
    <row r="33048" spans="11:13" x14ac:dyDescent="0.35">
      <c r="K33048" s="293"/>
      <c r="M33048" s="290"/>
    </row>
    <row r="33049" spans="11:13" x14ac:dyDescent="0.35">
      <c r="K33049" s="293"/>
      <c r="M33049" s="290"/>
    </row>
    <row r="33050" spans="11:13" x14ac:dyDescent="0.35">
      <c r="K33050" s="293"/>
      <c r="M33050" s="290"/>
    </row>
    <row r="33051" spans="11:13" x14ac:dyDescent="0.35">
      <c r="K33051" s="293"/>
      <c r="M33051" s="290"/>
    </row>
    <row r="33052" spans="11:13" x14ac:dyDescent="0.35">
      <c r="K33052" s="293"/>
      <c r="M33052" s="290"/>
    </row>
    <row r="33053" spans="11:13" x14ac:dyDescent="0.35">
      <c r="K33053" s="293"/>
      <c r="M33053" s="290"/>
    </row>
    <row r="33054" spans="11:13" x14ac:dyDescent="0.35">
      <c r="K33054" s="293"/>
      <c r="M33054" s="290"/>
    </row>
    <row r="33055" spans="11:13" x14ac:dyDescent="0.35">
      <c r="K33055" s="293"/>
      <c r="M33055" s="290"/>
    </row>
    <row r="33056" spans="11:13" x14ac:dyDescent="0.35">
      <c r="K33056" s="293"/>
      <c r="M33056" s="290"/>
    </row>
    <row r="33057" spans="11:13" x14ac:dyDescent="0.35">
      <c r="K33057" s="293"/>
      <c r="M33057" s="290"/>
    </row>
    <row r="33058" spans="11:13" x14ac:dyDescent="0.35">
      <c r="K33058" s="293"/>
      <c r="M33058" s="290"/>
    </row>
    <row r="33059" spans="11:13" x14ac:dyDescent="0.35">
      <c r="K33059" s="293"/>
      <c r="M33059" s="290"/>
    </row>
    <row r="33060" spans="11:13" x14ac:dyDescent="0.35">
      <c r="K33060" s="293"/>
      <c r="M33060" s="290"/>
    </row>
    <row r="33061" spans="11:13" x14ac:dyDescent="0.35">
      <c r="K33061" s="293"/>
      <c r="M33061" s="290"/>
    </row>
    <row r="33062" spans="11:13" x14ac:dyDescent="0.35">
      <c r="K33062" s="293"/>
      <c r="M33062" s="290"/>
    </row>
    <row r="33063" spans="11:13" x14ac:dyDescent="0.35">
      <c r="K33063" s="293"/>
      <c r="M33063" s="290"/>
    </row>
    <row r="33064" spans="11:13" x14ac:dyDescent="0.35">
      <c r="K33064" s="293"/>
      <c r="M33064" s="290"/>
    </row>
    <row r="33065" spans="11:13" x14ac:dyDescent="0.35">
      <c r="K33065" s="293"/>
      <c r="M33065" s="290"/>
    </row>
    <row r="33066" spans="11:13" x14ac:dyDescent="0.35">
      <c r="K33066" s="293"/>
      <c r="M33066" s="290"/>
    </row>
    <row r="33067" spans="11:13" x14ac:dyDescent="0.35">
      <c r="K33067" s="293"/>
      <c r="M33067" s="290"/>
    </row>
    <row r="33068" spans="11:13" x14ac:dyDescent="0.35">
      <c r="K33068" s="293"/>
      <c r="M33068" s="290"/>
    </row>
    <row r="33069" spans="11:13" x14ac:dyDescent="0.35">
      <c r="K33069" s="293"/>
      <c r="M33069" s="290"/>
    </row>
    <row r="33070" spans="11:13" x14ac:dyDescent="0.35">
      <c r="K33070" s="293"/>
      <c r="M33070" s="290"/>
    </row>
    <row r="33071" spans="11:13" x14ac:dyDescent="0.35">
      <c r="K33071" s="293"/>
      <c r="M33071" s="290"/>
    </row>
    <row r="33072" spans="11:13" x14ac:dyDescent="0.35">
      <c r="K33072" s="293"/>
      <c r="M33072" s="290"/>
    </row>
    <row r="33073" spans="11:13" x14ac:dyDescent="0.35">
      <c r="K33073" s="293"/>
      <c r="M33073" s="290"/>
    </row>
    <row r="33074" spans="11:13" x14ac:dyDescent="0.35">
      <c r="K33074" s="293"/>
      <c r="M33074" s="290"/>
    </row>
    <row r="33075" spans="11:13" x14ac:dyDescent="0.35">
      <c r="K33075" s="293"/>
      <c r="M33075" s="290"/>
    </row>
    <row r="33076" spans="11:13" x14ac:dyDescent="0.35">
      <c r="K33076" s="293"/>
      <c r="M33076" s="290"/>
    </row>
    <row r="33077" spans="11:13" x14ac:dyDescent="0.35">
      <c r="K33077" s="293"/>
      <c r="M33077" s="290"/>
    </row>
    <row r="33078" spans="11:13" x14ac:dyDescent="0.35">
      <c r="K33078" s="293"/>
      <c r="M33078" s="290"/>
    </row>
    <row r="33079" spans="11:13" x14ac:dyDescent="0.35">
      <c r="K33079" s="293"/>
      <c r="M33079" s="290"/>
    </row>
    <row r="33080" spans="11:13" x14ac:dyDescent="0.35">
      <c r="K33080" s="293"/>
      <c r="M33080" s="290"/>
    </row>
    <row r="33081" spans="11:13" x14ac:dyDescent="0.35">
      <c r="K33081" s="293"/>
      <c r="M33081" s="290"/>
    </row>
    <row r="33082" spans="11:13" x14ac:dyDescent="0.35">
      <c r="K33082" s="293"/>
      <c r="M33082" s="290"/>
    </row>
    <row r="33083" spans="11:13" x14ac:dyDescent="0.35">
      <c r="K33083" s="293"/>
      <c r="M33083" s="290"/>
    </row>
    <row r="33084" spans="11:13" x14ac:dyDescent="0.35">
      <c r="K33084" s="293"/>
      <c r="M33084" s="290"/>
    </row>
    <row r="33085" spans="11:13" x14ac:dyDescent="0.35">
      <c r="K33085" s="293"/>
      <c r="M33085" s="290"/>
    </row>
    <row r="33086" spans="11:13" x14ac:dyDescent="0.35">
      <c r="K33086" s="293"/>
      <c r="M33086" s="290"/>
    </row>
    <row r="33087" spans="11:13" x14ac:dyDescent="0.35">
      <c r="K33087" s="293"/>
      <c r="M33087" s="290"/>
    </row>
    <row r="33088" spans="11:13" x14ac:dyDescent="0.35">
      <c r="K33088" s="293"/>
      <c r="M33088" s="290"/>
    </row>
    <row r="33089" spans="11:13" x14ac:dyDescent="0.35">
      <c r="K33089" s="293"/>
      <c r="M33089" s="290"/>
    </row>
    <row r="33090" spans="11:13" x14ac:dyDescent="0.35">
      <c r="K33090" s="293"/>
      <c r="M33090" s="290"/>
    </row>
    <row r="33091" spans="11:13" x14ac:dyDescent="0.35">
      <c r="K33091" s="293"/>
      <c r="M33091" s="290"/>
    </row>
    <row r="33092" spans="11:13" x14ac:dyDescent="0.35">
      <c r="K33092" s="293"/>
      <c r="M33092" s="290"/>
    </row>
    <row r="33093" spans="11:13" x14ac:dyDescent="0.35">
      <c r="K33093" s="293"/>
      <c r="M33093" s="290"/>
    </row>
    <row r="33094" spans="11:13" x14ac:dyDescent="0.35">
      <c r="K33094" s="293"/>
      <c r="M33094" s="290"/>
    </row>
    <row r="33095" spans="11:13" x14ac:dyDescent="0.35">
      <c r="K33095" s="293"/>
      <c r="M33095" s="290"/>
    </row>
    <row r="33096" spans="11:13" x14ac:dyDescent="0.35">
      <c r="K33096" s="293"/>
      <c r="M33096" s="290"/>
    </row>
    <row r="33097" spans="11:13" x14ac:dyDescent="0.35">
      <c r="K33097" s="293"/>
      <c r="M33097" s="290"/>
    </row>
    <row r="33098" spans="11:13" x14ac:dyDescent="0.35">
      <c r="K33098" s="293"/>
      <c r="M33098" s="290"/>
    </row>
    <row r="33099" spans="11:13" x14ac:dyDescent="0.35">
      <c r="K33099" s="293"/>
      <c r="M33099" s="290"/>
    </row>
    <row r="33100" spans="11:13" x14ac:dyDescent="0.35">
      <c r="K33100" s="293"/>
      <c r="M33100" s="290"/>
    </row>
    <row r="33101" spans="11:13" x14ac:dyDescent="0.35">
      <c r="K33101" s="293"/>
      <c r="M33101" s="290"/>
    </row>
    <row r="33102" spans="11:13" x14ac:dyDescent="0.35">
      <c r="K33102" s="293"/>
      <c r="M33102" s="290"/>
    </row>
    <row r="33103" spans="11:13" x14ac:dyDescent="0.35">
      <c r="K33103" s="293"/>
      <c r="M33103" s="290"/>
    </row>
    <row r="33104" spans="11:13" x14ac:dyDescent="0.35">
      <c r="K33104" s="293"/>
      <c r="M33104" s="290"/>
    </row>
    <row r="33105" spans="11:13" x14ac:dyDescent="0.35">
      <c r="K33105" s="293"/>
      <c r="M33105" s="290"/>
    </row>
    <row r="33106" spans="11:13" x14ac:dyDescent="0.35">
      <c r="K33106" s="293"/>
      <c r="M33106" s="290"/>
    </row>
    <row r="33107" spans="11:13" x14ac:dyDescent="0.35">
      <c r="K33107" s="293"/>
      <c r="M33107" s="290"/>
    </row>
    <row r="33108" spans="11:13" x14ac:dyDescent="0.35">
      <c r="K33108" s="293"/>
      <c r="M33108" s="290"/>
    </row>
    <row r="33109" spans="11:13" x14ac:dyDescent="0.35">
      <c r="K33109" s="293"/>
      <c r="M33109" s="290"/>
    </row>
    <row r="33110" spans="11:13" x14ac:dyDescent="0.35">
      <c r="K33110" s="293"/>
      <c r="M33110" s="290"/>
    </row>
    <row r="33111" spans="11:13" x14ac:dyDescent="0.35">
      <c r="K33111" s="293"/>
      <c r="M33111" s="290"/>
    </row>
    <row r="33112" spans="11:13" x14ac:dyDescent="0.35">
      <c r="K33112" s="293"/>
      <c r="M33112" s="290"/>
    </row>
    <row r="33113" spans="11:13" x14ac:dyDescent="0.35">
      <c r="K33113" s="293"/>
      <c r="M33113" s="290"/>
    </row>
    <row r="33114" spans="11:13" x14ac:dyDescent="0.35">
      <c r="K33114" s="293"/>
      <c r="M33114" s="290"/>
    </row>
    <row r="33115" spans="11:13" x14ac:dyDescent="0.35">
      <c r="K33115" s="293"/>
      <c r="M33115" s="290"/>
    </row>
    <row r="33116" spans="11:13" x14ac:dyDescent="0.35">
      <c r="K33116" s="293"/>
      <c r="M33116" s="290"/>
    </row>
    <row r="33117" spans="11:13" x14ac:dyDescent="0.35">
      <c r="K33117" s="293"/>
      <c r="M33117" s="290"/>
    </row>
    <row r="33118" spans="11:13" x14ac:dyDescent="0.35">
      <c r="K33118" s="293"/>
      <c r="M33118" s="290"/>
    </row>
    <row r="33119" spans="11:13" x14ac:dyDescent="0.35">
      <c r="K33119" s="293"/>
      <c r="M33119" s="290"/>
    </row>
    <row r="33120" spans="11:13" x14ac:dyDescent="0.35">
      <c r="K33120" s="293"/>
      <c r="M33120" s="290"/>
    </row>
    <row r="33121" spans="11:13" x14ac:dyDescent="0.35">
      <c r="K33121" s="293"/>
      <c r="M33121" s="290"/>
    </row>
    <row r="33122" spans="11:13" x14ac:dyDescent="0.35">
      <c r="K33122" s="293"/>
      <c r="M33122" s="290"/>
    </row>
    <row r="33123" spans="11:13" x14ac:dyDescent="0.35">
      <c r="K33123" s="293"/>
      <c r="M33123" s="290"/>
    </row>
    <row r="33124" spans="11:13" x14ac:dyDescent="0.35">
      <c r="K33124" s="293"/>
      <c r="M33124" s="290"/>
    </row>
    <row r="33125" spans="11:13" x14ac:dyDescent="0.35">
      <c r="K33125" s="293"/>
      <c r="M33125" s="290"/>
    </row>
    <row r="33126" spans="11:13" x14ac:dyDescent="0.35">
      <c r="K33126" s="293"/>
      <c r="M33126" s="290"/>
    </row>
    <row r="33127" spans="11:13" x14ac:dyDescent="0.35">
      <c r="K33127" s="293"/>
      <c r="M33127" s="290"/>
    </row>
    <row r="33128" spans="11:13" x14ac:dyDescent="0.35">
      <c r="K33128" s="293"/>
      <c r="M33128" s="290"/>
    </row>
    <row r="33129" spans="11:13" x14ac:dyDescent="0.35">
      <c r="K33129" s="293"/>
      <c r="M33129" s="290"/>
    </row>
    <row r="33130" spans="11:13" x14ac:dyDescent="0.35">
      <c r="K33130" s="293"/>
      <c r="M33130" s="290"/>
    </row>
    <row r="33131" spans="11:13" x14ac:dyDescent="0.35">
      <c r="K33131" s="293"/>
      <c r="M33131" s="290"/>
    </row>
    <row r="33132" spans="11:13" x14ac:dyDescent="0.35">
      <c r="K33132" s="293"/>
      <c r="M33132" s="290"/>
    </row>
    <row r="33133" spans="11:13" x14ac:dyDescent="0.35">
      <c r="K33133" s="293"/>
      <c r="M33133" s="290"/>
    </row>
    <row r="33134" spans="11:13" x14ac:dyDescent="0.35">
      <c r="K33134" s="293"/>
      <c r="M33134" s="290"/>
    </row>
    <row r="33135" spans="11:13" x14ac:dyDescent="0.35">
      <c r="K33135" s="293"/>
      <c r="M33135" s="290"/>
    </row>
    <row r="33136" spans="11:13" x14ac:dyDescent="0.35">
      <c r="K33136" s="293"/>
      <c r="M33136" s="290"/>
    </row>
    <row r="33137" spans="11:13" x14ac:dyDescent="0.35">
      <c r="K33137" s="293"/>
      <c r="M33137" s="290"/>
    </row>
    <row r="33138" spans="11:13" x14ac:dyDescent="0.35">
      <c r="K33138" s="293"/>
      <c r="M33138" s="290"/>
    </row>
    <row r="33139" spans="11:13" x14ac:dyDescent="0.35">
      <c r="K33139" s="293"/>
      <c r="M33139" s="290"/>
    </row>
    <row r="33140" spans="11:13" x14ac:dyDescent="0.35">
      <c r="K33140" s="293"/>
      <c r="M33140" s="290"/>
    </row>
    <row r="33141" spans="11:13" x14ac:dyDescent="0.35">
      <c r="K33141" s="293"/>
      <c r="M33141" s="290"/>
    </row>
    <row r="33142" spans="11:13" x14ac:dyDescent="0.35">
      <c r="K33142" s="293"/>
      <c r="M33142" s="290"/>
    </row>
    <row r="33143" spans="11:13" x14ac:dyDescent="0.35">
      <c r="K33143" s="293"/>
      <c r="M33143" s="290"/>
    </row>
    <row r="33144" spans="11:13" x14ac:dyDescent="0.35">
      <c r="K33144" s="293"/>
      <c r="M33144" s="290"/>
    </row>
    <row r="33145" spans="11:13" x14ac:dyDescent="0.35">
      <c r="K33145" s="293"/>
      <c r="M33145" s="290"/>
    </row>
    <row r="33146" spans="11:13" x14ac:dyDescent="0.35">
      <c r="K33146" s="293"/>
      <c r="M33146" s="290"/>
    </row>
    <row r="33147" spans="11:13" x14ac:dyDescent="0.35">
      <c r="K33147" s="293"/>
      <c r="M33147" s="290"/>
    </row>
    <row r="33148" spans="11:13" x14ac:dyDescent="0.35">
      <c r="K33148" s="293"/>
      <c r="M33148" s="290"/>
    </row>
    <row r="33149" spans="11:13" x14ac:dyDescent="0.35">
      <c r="K33149" s="293"/>
      <c r="M33149" s="290"/>
    </row>
    <row r="33150" spans="11:13" x14ac:dyDescent="0.35">
      <c r="K33150" s="293"/>
      <c r="M33150" s="290"/>
    </row>
    <row r="33151" spans="11:13" x14ac:dyDescent="0.35">
      <c r="K33151" s="293"/>
      <c r="M33151" s="290"/>
    </row>
    <row r="33152" spans="11:13" x14ac:dyDescent="0.35">
      <c r="K33152" s="293"/>
      <c r="M33152" s="290"/>
    </row>
    <row r="33153" spans="11:13" x14ac:dyDescent="0.35">
      <c r="K33153" s="293"/>
      <c r="M33153" s="290"/>
    </row>
    <row r="33154" spans="11:13" x14ac:dyDescent="0.35">
      <c r="K33154" s="293"/>
      <c r="M33154" s="290"/>
    </row>
    <row r="33155" spans="11:13" x14ac:dyDescent="0.35">
      <c r="K33155" s="293"/>
      <c r="M33155" s="290"/>
    </row>
    <row r="33156" spans="11:13" x14ac:dyDescent="0.35">
      <c r="K33156" s="293"/>
      <c r="M33156" s="290"/>
    </row>
    <row r="33157" spans="11:13" x14ac:dyDescent="0.35">
      <c r="K33157" s="293"/>
      <c r="M33157" s="290"/>
    </row>
    <row r="33158" spans="11:13" x14ac:dyDescent="0.35">
      <c r="K33158" s="293"/>
      <c r="M33158" s="290"/>
    </row>
    <row r="33159" spans="11:13" x14ac:dyDescent="0.35">
      <c r="K33159" s="293"/>
      <c r="M33159" s="290"/>
    </row>
    <row r="33160" spans="11:13" x14ac:dyDescent="0.35">
      <c r="K33160" s="293"/>
      <c r="M33160" s="290"/>
    </row>
    <row r="33161" spans="11:13" x14ac:dyDescent="0.35">
      <c r="K33161" s="293"/>
      <c r="M33161" s="290"/>
    </row>
    <row r="33162" spans="11:13" x14ac:dyDescent="0.35">
      <c r="K33162" s="293"/>
      <c r="M33162" s="290"/>
    </row>
    <row r="33163" spans="11:13" x14ac:dyDescent="0.35">
      <c r="K33163" s="293"/>
      <c r="M33163" s="290"/>
    </row>
    <row r="33164" spans="11:13" x14ac:dyDescent="0.35">
      <c r="K33164" s="293"/>
      <c r="M33164" s="290"/>
    </row>
    <row r="33165" spans="11:13" x14ac:dyDescent="0.35">
      <c r="K33165" s="293"/>
      <c r="M33165" s="290"/>
    </row>
    <row r="33166" spans="11:13" x14ac:dyDescent="0.35">
      <c r="K33166" s="293"/>
      <c r="M33166" s="290"/>
    </row>
    <row r="33167" spans="11:13" x14ac:dyDescent="0.35">
      <c r="K33167" s="293"/>
      <c r="M33167" s="290"/>
    </row>
    <row r="33168" spans="11:13" x14ac:dyDescent="0.35">
      <c r="K33168" s="293"/>
      <c r="M33168" s="290"/>
    </row>
    <row r="33169" spans="11:13" x14ac:dyDescent="0.35">
      <c r="K33169" s="293"/>
      <c r="M33169" s="290"/>
    </row>
    <row r="33170" spans="11:13" x14ac:dyDescent="0.35">
      <c r="K33170" s="293"/>
      <c r="M33170" s="290"/>
    </row>
    <row r="33171" spans="11:13" x14ac:dyDescent="0.35">
      <c r="K33171" s="293"/>
      <c r="M33171" s="290"/>
    </row>
    <row r="33172" spans="11:13" x14ac:dyDescent="0.35">
      <c r="K33172" s="293"/>
      <c r="M33172" s="290"/>
    </row>
    <row r="33173" spans="11:13" x14ac:dyDescent="0.35">
      <c r="K33173" s="293"/>
      <c r="M33173" s="290"/>
    </row>
    <row r="33174" spans="11:13" x14ac:dyDescent="0.35">
      <c r="K33174" s="293"/>
      <c r="M33174" s="290"/>
    </row>
    <row r="33175" spans="11:13" x14ac:dyDescent="0.35">
      <c r="K33175" s="293"/>
      <c r="M33175" s="290"/>
    </row>
    <row r="33176" spans="11:13" x14ac:dyDescent="0.35">
      <c r="K33176" s="293"/>
      <c r="M33176" s="290"/>
    </row>
    <row r="33177" spans="11:13" x14ac:dyDescent="0.35">
      <c r="K33177" s="293"/>
      <c r="M33177" s="290"/>
    </row>
    <row r="33178" spans="11:13" x14ac:dyDescent="0.35">
      <c r="K33178" s="293"/>
      <c r="M33178" s="290"/>
    </row>
    <row r="33179" spans="11:13" x14ac:dyDescent="0.35">
      <c r="K33179" s="293"/>
      <c r="M33179" s="290"/>
    </row>
    <row r="33180" spans="11:13" x14ac:dyDescent="0.35">
      <c r="K33180" s="293"/>
      <c r="M33180" s="290"/>
    </row>
    <row r="33181" spans="11:13" x14ac:dyDescent="0.35">
      <c r="K33181" s="293"/>
      <c r="M33181" s="290"/>
    </row>
    <row r="33182" spans="11:13" x14ac:dyDescent="0.35">
      <c r="K33182" s="293"/>
      <c r="M33182" s="290"/>
    </row>
    <row r="33183" spans="11:13" x14ac:dyDescent="0.35">
      <c r="K33183" s="293"/>
      <c r="M33183" s="290"/>
    </row>
    <row r="33184" spans="11:13" x14ac:dyDescent="0.35">
      <c r="K33184" s="293"/>
      <c r="M33184" s="290"/>
    </row>
    <row r="33185" spans="11:13" x14ac:dyDescent="0.35">
      <c r="K33185" s="293"/>
      <c r="M33185" s="290"/>
    </row>
    <row r="33186" spans="11:13" x14ac:dyDescent="0.35">
      <c r="K33186" s="293"/>
      <c r="M33186" s="290"/>
    </row>
    <row r="33187" spans="11:13" x14ac:dyDescent="0.35">
      <c r="K33187" s="293"/>
      <c r="M33187" s="290"/>
    </row>
    <row r="33188" spans="11:13" x14ac:dyDescent="0.35">
      <c r="K33188" s="293"/>
      <c r="M33188" s="290"/>
    </row>
    <row r="33189" spans="11:13" x14ac:dyDescent="0.35">
      <c r="K33189" s="293"/>
      <c r="M33189" s="290"/>
    </row>
    <row r="33190" spans="11:13" x14ac:dyDescent="0.35">
      <c r="K33190" s="293"/>
      <c r="M33190" s="290"/>
    </row>
    <row r="33191" spans="11:13" x14ac:dyDescent="0.35">
      <c r="K33191" s="293"/>
      <c r="M33191" s="290"/>
    </row>
    <row r="33192" spans="11:13" x14ac:dyDescent="0.35">
      <c r="K33192" s="293"/>
      <c r="M33192" s="290"/>
    </row>
    <row r="33193" spans="11:13" x14ac:dyDescent="0.35">
      <c r="K33193" s="293"/>
      <c r="M33193" s="290"/>
    </row>
    <row r="33194" spans="11:13" x14ac:dyDescent="0.35">
      <c r="K33194" s="293"/>
      <c r="M33194" s="290"/>
    </row>
    <row r="33195" spans="11:13" x14ac:dyDescent="0.35">
      <c r="K33195" s="293"/>
      <c r="M33195" s="290"/>
    </row>
    <row r="33196" spans="11:13" x14ac:dyDescent="0.35">
      <c r="K33196" s="293"/>
      <c r="M33196" s="290"/>
    </row>
    <row r="33197" spans="11:13" x14ac:dyDescent="0.35">
      <c r="K33197" s="293"/>
      <c r="M33197" s="290"/>
    </row>
    <row r="33198" spans="11:13" x14ac:dyDescent="0.35">
      <c r="K33198" s="293"/>
      <c r="M33198" s="290"/>
    </row>
    <row r="33199" spans="11:13" x14ac:dyDescent="0.35">
      <c r="K33199" s="293"/>
      <c r="M33199" s="290"/>
    </row>
    <row r="33200" spans="11:13" x14ac:dyDescent="0.35">
      <c r="K33200" s="293"/>
      <c r="M33200" s="290"/>
    </row>
    <row r="33201" spans="11:13" x14ac:dyDescent="0.35">
      <c r="K33201" s="293"/>
      <c r="M33201" s="290"/>
    </row>
    <row r="33202" spans="11:13" x14ac:dyDescent="0.35">
      <c r="K33202" s="293"/>
      <c r="M33202" s="290"/>
    </row>
    <row r="33203" spans="11:13" x14ac:dyDescent="0.35">
      <c r="K33203" s="293"/>
      <c r="M33203" s="290"/>
    </row>
    <row r="33204" spans="11:13" x14ac:dyDescent="0.35">
      <c r="K33204" s="293"/>
      <c r="M33204" s="290"/>
    </row>
    <row r="33205" spans="11:13" x14ac:dyDescent="0.35">
      <c r="K33205" s="293"/>
      <c r="M33205" s="290"/>
    </row>
    <row r="33206" spans="11:13" x14ac:dyDescent="0.35">
      <c r="K33206" s="293"/>
      <c r="M33206" s="290"/>
    </row>
    <row r="33207" spans="11:13" x14ac:dyDescent="0.35">
      <c r="K33207" s="293"/>
      <c r="M33207" s="290"/>
    </row>
    <row r="33208" spans="11:13" x14ac:dyDescent="0.35">
      <c r="K33208" s="293"/>
      <c r="M33208" s="290"/>
    </row>
    <row r="33209" spans="11:13" x14ac:dyDescent="0.35">
      <c r="K33209" s="293"/>
      <c r="M33209" s="290"/>
    </row>
    <row r="33210" spans="11:13" x14ac:dyDescent="0.35">
      <c r="K33210" s="293"/>
      <c r="M33210" s="290"/>
    </row>
    <row r="33211" spans="11:13" x14ac:dyDescent="0.35">
      <c r="K33211" s="293"/>
      <c r="M33211" s="290"/>
    </row>
    <row r="33212" spans="11:13" x14ac:dyDescent="0.35">
      <c r="K33212" s="293"/>
      <c r="M33212" s="290"/>
    </row>
    <row r="33213" spans="11:13" x14ac:dyDescent="0.35">
      <c r="K33213" s="293"/>
      <c r="M33213" s="290"/>
    </row>
    <row r="33214" spans="11:13" x14ac:dyDescent="0.35">
      <c r="K33214" s="293"/>
      <c r="M33214" s="290"/>
    </row>
    <row r="33215" spans="11:13" x14ac:dyDescent="0.35">
      <c r="K33215" s="293"/>
      <c r="M33215" s="290"/>
    </row>
    <row r="33216" spans="11:13" x14ac:dyDescent="0.35">
      <c r="K33216" s="293"/>
      <c r="M33216" s="290"/>
    </row>
    <row r="33217" spans="11:13" x14ac:dyDescent="0.35">
      <c r="K33217" s="293"/>
      <c r="M33217" s="290"/>
    </row>
    <row r="33218" spans="11:13" x14ac:dyDescent="0.35">
      <c r="K33218" s="293"/>
      <c r="M33218" s="290"/>
    </row>
    <row r="33219" spans="11:13" x14ac:dyDescent="0.35">
      <c r="K33219" s="293"/>
      <c r="M33219" s="290"/>
    </row>
    <row r="33220" spans="11:13" x14ac:dyDescent="0.35">
      <c r="K33220" s="293"/>
      <c r="M33220" s="290"/>
    </row>
    <row r="33221" spans="11:13" x14ac:dyDescent="0.35">
      <c r="K33221" s="293"/>
      <c r="M33221" s="290"/>
    </row>
    <row r="33222" spans="11:13" x14ac:dyDescent="0.35">
      <c r="K33222" s="293"/>
      <c r="M33222" s="290"/>
    </row>
    <row r="33223" spans="11:13" x14ac:dyDescent="0.35">
      <c r="K33223" s="293"/>
      <c r="M33223" s="290"/>
    </row>
    <row r="33224" spans="11:13" x14ac:dyDescent="0.35">
      <c r="K33224" s="293"/>
      <c r="M33224" s="290"/>
    </row>
    <row r="33225" spans="11:13" x14ac:dyDescent="0.35">
      <c r="K33225" s="293"/>
      <c r="M33225" s="290"/>
    </row>
    <row r="33226" spans="11:13" x14ac:dyDescent="0.35">
      <c r="K33226" s="293"/>
      <c r="M33226" s="290"/>
    </row>
    <row r="33227" spans="11:13" x14ac:dyDescent="0.35">
      <c r="K33227" s="293"/>
      <c r="M33227" s="290"/>
    </row>
    <row r="33228" spans="11:13" x14ac:dyDescent="0.35">
      <c r="K33228" s="293"/>
      <c r="M33228" s="290"/>
    </row>
    <row r="33229" spans="11:13" x14ac:dyDescent="0.35">
      <c r="K33229" s="293"/>
      <c r="M33229" s="290"/>
    </row>
    <row r="33230" spans="11:13" x14ac:dyDescent="0.35">
      <c r="K33230" s="293"/>
      <c r="M33230" s="290"/>
    </row>
    <row r="33231" spans="11:13" x14ac:dyDescent="0.35">
      <c r="K33231" s="293"/>
      <c r="M33231" s="290"/>
    </row>
    <row r="33232" spans="11:13" x14ac:dyDescent="0.35">
      <c r="K33232" s="293"/>
      <c r="M33232" s="290"/>
    </row>
    <row r="33233" spans="11:13" x14ac:dyDescent="0.35">
      <c r="K33233" s="293"/>
      <c r="M33233" s="290"/>
    </row>
    <row r="33234" spans="11:13" x14ac:dyDescent="0.35">
      <c r="K33234" s="293"/>
      <c r="M33234" s="290"/>
    </row>
    <row r="33235" spans="11:13" x14ac:dyDescent="0.35">
      <c r="K33235" s="293"/>
      <c r="M33235" s="290"/>
    </row>
    <row r="33236" spans="11:13" x14ac:dyDescent="0.35">
      <c r="K33236" s="293"/>
      <c r="M33236" s="290"/>
    </row>
    <row r="33237" spans="11:13" x14ac:dyDescent="0.35">
      <c r="K33237" s="293"/>
      <c r="M33237" s="290"/>
    </row>
    <row r="33238" spans="11:13" x14ac:dyDescent="0.35">
      <c r="K33238" s="293"/>
      <c r="M33238" s="290"/>
    </row>
    <row r="33239" spans="11:13" x14ac:dyDescent="0.35">
      <c r="K33239" s="293"/>
      <c r="M33239" s="290"/>
    </row>
    <row r="33240" spans="11:13" x14ac:dyDescent="0.35">
      <c r="K33240" s="293"/>
      <c r="M33240" s="290"/>
    </row>
    <row r="33241" spans="11:13" x14ac:dyDescent="0.35">
      <c r="K33241" s="293"/>
      <c r="M33241" s="290"/>
    </row>
    <row r="33242" spans="11:13" x14ac:dyDescent="0.35">
      <c r="K33242" s="293"/>
      <c r="M33242" s="290"/>
    </row>
    <row r="33243" spans="11:13" x14ac:dyDescent="0.35">
      <c r="K33243" s="293"/>
      <c r="M33243" s="290"/>
    </row>
    <row r="33244" spans="11:13" x14ac:dyDescent="0.35">
      <c r="K33244" s="293"/>
      <c r="M33244" s="290"/>
    </row>
    <row r="33245" spans="11:13" x14ac:dyDescent="0.35">
      <c r="K33245" s="293"/>
      <c r="M33245" s="290"/>
    </row>
    <row r="33246" spans="11:13" x14ac:dyDescent="0.35">
      <c r="K33246" s="293"/>
      <c r="M33246" s="290"/>
    </row>
    <row r="33247" spans="11:13" x14ac:dyDescent="0.35">
      <c r="K33247" s="293"/>
      <c r="M33247" s="290"/>
    </row>
    <row r="33248" spans="11:13" x14ac:dyDescent="0.35">
      <c r="K33248" s="293"/>
      <c r="M33248" s="290"/>
    </row>
    <row r="33249" spans="11:13" x14ac:dyDescent="0.35">
      <c r="K33249" s="293"/>
      <c r="M33249" s="290"/>
    </row>
    <row r="33250" spans="11:13" x14ac:dyDescent="0.35">
      <c r="K33250" s="293"/>
      <c r="M33250" s="290"/>
    </row>
    <row r="33251" spans="11:13" x14ac:dyDescent="0.35">
      <c r="K33251" s="293"/>
      <c r="M33251" s="290"/>
    </row>
    <row r="33252" spans="11:13" x14ac:dyDescent="0.35">
      <c r="K33252" s="293"/>
      <c r="M33252" s="290"/>
    </row>
    <row r="33253" spans="11:13" x14ac:dyDescent="0.35">
      <c r="K33253" s="293"/>
      <c r="M33253" s="290"/>
    </row>
    <row r="33254" spans="11:13" x14ac:dyDescent="0.35">
      <c r="K33254" s="293"/>
      <c r="M33254" s="290"/>
    </row>
    <row r="33255" spans="11:13" x14ac:dyDescent="0.35">
      <c r="K33255" s="293"/>
      <c r="M33255" s="290"/>
    </row>
    <row r="33256" spans="11:13" x14ac:dyDescent="0.35">
      <c r="K33256" s="293"/>
      <c r="M33256" s="290"/>
    </row>
    <row r="33257" spans="11:13" x14ac:dyDescent="0.35">
      <c r="K33257" s="293"/>
      <c r="M33257" s="290"/>
    </row>
    <row r="33258" spans="11:13" x14ac:dyDescent="0.35">
      <c r="K33258" s="293"/>
      <c r="M33258" s="290"/>
    </row>
    <row r="33259" spans="11:13" x14ac:dyDescent="0.35">
      <c r="K33259" s="293"/>
      <c r="M33259" s="290"/>
    </row>
    <row r="33260" spans="11:13" x14ac:dyDescent="0.35">
      <c r="K33260" s="293"/>
      <c r="M33260" s="290"/>
    </row>
    <row r="33261" spans="11:13" x14ac:dyDescent="0.35">
      <c r="K33261" s="293"/>
      <c r="M33261" s="290"/>
    </row>
    <row r="33262" spans="11:13" x14ac:dyDescent="0.35">
      <c r="K33262" s="293"/>
      <c r="M33262" s="290"/>
    </row>
    <row r="33263" spans="11:13" x14ac:dyDescent="0.35">
      <c r="K33263" s="293"/>
      <c r="M33263" s="290"/>
    </row>
    <row r="33264" spans="11:13" x14ac:dyDescent="0.35">
      <c r="K33264" s="293"/>
      <c r="M33264" s="290"/>
    </row>
    <row r="33265" spans="11:13" x14ac:dyDescent="0.35">
      <c r="K33265" s="293"/>
      <c r="M33265" s="290"/>
    </row>
    <row r="33266" spans="11:13" x14ac:dyDescent="0.35">
      <c r="K33266" s="293"/>
      <c r="M33266" s="290"/>
    </row>
    <row r="33267" spans="11:13" x14ac:dyDescent="0.35">
      <c r="K33267" s="293"/>
      <c r="M33267" s="290"/>
    </row>
    <row r="33268" spans="11:13" x14ac:dyDescent="0.35">
      <c r="K33268" s="293"/>
      <c r="M33268" s="290"/>
    </row>
    <row r="33269" spans="11:13" x14ac:dyDescent="0.35">
      <c r="K33269" s="293"/>
      <c r="M33269" s="290"/>
    </row>
    <row r="33270" spans="11:13" x14ac:dyDescent="0.35">
      <c r="K33270" s="293"/>
      <c r="M33270" s="290"/>
    </row>
    <row r="33271" spans="11:13" x14ac:dyDescent="0.35">
      <c r="K33271" s="293"/>
      <c r="M33271" s="290"/>
    </row>
    <row r="33272" spans="11:13" x14ac:dyDescent="0.35">
      <c r="K33272" s="293"/>
      <c r="M33272" s="290"/>
    </row>
    <row r="33273" spans="11:13" x14ac:dyDescent="0.35">
      <c r="K33273" s="293"/>
      <c r="M33273" s="290"/>
    </row>
    <row r="33274" spans="11:13" x14ac:dyDescent="0.35">
      <c r="K33274" s="293"/>
      <c r="M33274" s="290"/>
    </row>
    <row r="33275" spans="11:13" x14ac:dyDescent="0.35">
      <c r="K33275" s="293"/>
      <c r="M33275" s="290"/>
    </row>
    <row r="33276" spans="11:13" x14ac:dyDescent="0.35">
      <c r="K33276" s="293"/>
      <c r="M33276" s="290"/>
    </row>
    <row r="33277" spans="11:13" x14ac:dyDescent="0.35">
      <c r="K33277" s="293"/>
      <c r="M33277" s="290"/>
    </row>
    <row r="33278" spans="11:13" x14ac:dyDescent="0.35">
      <c r="K33278" s="293"/>
      <c r="M33278" s="290"/>
    </row>
    <row r="33279" spans="11:13" x14ac:dyDescent="0.35">
      <c r="K33279" s="293"/>
      <c r="M33279" s="290"/>
    </row>
    <row r="33280" spans="11:13" x14ac:dyDescent="0.35">
      <c r="K33280" s="293"/>
      <c r="M33280" s="290"/>
    </row>
    <row r="33281" spans="11:13" x14ac:dyDescent="0.35">
      <c r="K33281" s="293"/>
      <c r="M33281" s="290"/>
    </row>
    <row r="33282" spans="11:13" x14ac:dyDescent="0.35">
      <c r="K33282" s="293"/>
      <c r="M33282" s="290"/>
    </row>
    <row r="33283" spans="11:13" x14ac:dyDescent="0.35">
      <c r="K33283" s="293"/>
      <c r="M33283" s="290"/>
    </row>
    <row r="33284" spans="11:13" x14ac:dyDescent="0.35">
      <c r="K33284" s="293"/>
      <c r="M33284" s="290"/>
    </row>
    <row r="33285" spans="11:13" x14ac:dyDescent="0.35">
      <c r="K33285" s="293"/>
      <c r="M33285" s="290"/>
    </row>
    <row r="33286" spans="11:13" x14ac:dyDescent="0.35">
      <c r="K33286" s="293"/>
      <c r="M33286" s="290"/>
    </row>
    <row r="33287" spans="11:13" x14ac:dyDescent="0.35">
      <c r="K33287" s="293"/>
      <c r="M33287" s="290"/>
    </row>
    <row r="33288" spans="11:13" x14ac:dyDescent="0.35">
      <c r="K33288" s="293"/>
      <c r="M33288" s="290"/>
    </row>
    <row r="33289" spans="11:13" x14ac:dyDescent="0.35">
      <c r="K33289" s="293"/>
      <c r="M33289" s="290"/>
    </row>
    <row r="33290" spans="11:13" x14ac:dyDescent="0.35">
      <c r="K33290" s="293"/>
      <c r="M33290" s="290"/>
    </row>
    <row r="33291" spans="11:13" x14ac:dyDescent="0.35">
      <c r="K33291" s="293"/>
      <c r="M33291" s="290"/>
    </row>
    <row r="33292" spans="11:13" x14ac:dyDescent="0.35">
      <c r="K33292" s="293"/>
      <c r="M33292" s="290"/>
    </row>
    <row r="33293" spans="11:13" x14ac:dyDescent="0.35">
      <c r="K33293" s="293"/>
      <c r="M33293" s="290"/>
    </row>
    <row r="33294" spans="11:13" x14ac:dyDescent="0.35">
      <c r="K33294" s="293"/>
      <c r="M33294" s="290"/>
    </row>
    <row r="33295" spans="11:13" x14ac:dyDescent="0.35">
      <c r="K33295" s="293"/>
      <c r="M33295" s="290"/>
    </row>
    <row r="33296" spans="11:13" x14ac:dyDescent="0.35">
      <c r="K33296" s="293"/>
      <c r="M33296" s="290"/>
    </row>
    <row r="33297" spans="11:13" x14ac:dyDescent="0.35">
      <c r="K33297" s="293"/>
      <c r="M33297" s="290"/>
    </row>
    <row r="33298" spans="11:13" x14ac:dyDescent="0.35">
      <c r="K33298" s="293"/>
      <c r="M33298" s="290"/>
    </row>
    <row r="33299" spans="11:13" x14ac:dyDescent="0.35">
      <c r="K33299" s="293"/>
      <c r="M33299" s="290"/>
    </row>
    <row r="33300" spans="11:13" x14ac:dyDescent="0.35">
      <c r="K33300" s="293"/>
      <c r="M33300" s="290"/>
    </row>
    <row r="33301" spans="11:13" x14ac:dyDescent="0.35">
      <c r="K33301" s="293"/>
      <c r="M33301" s="290"/>
    </row>
    <row r="33302" spans="11:13" x14ac:dyDescent="0.35">
      <c r="K33302" s="293"/>
      <c r="M33302" s="290"/>
    </row>
    <row r="33303" spans="11:13" x14ac:dyDescent="0.35">
      <c r="K33303" s="293"/>
      <c r="M33303" s="290"/>
    </row>
    <row r="33304" spans="11:13" x14ac:dyDescent="0.35">
      <c r="K33304" s="293"/>
      <c r="M33304" s="290"/>
    </row>
    <row r="33305" spans="11:13" x14ac:dyDescent="0.35">
      <c r="K33305" s="293"/>
      <c r="M33305" s="290"/>
    </row>
    <row r="33306" spans="11:13" x14ac:dyDescent="0.35">
      <c r="K33306" s="293"/>
      <c r="M33306" s="290"/>
    </row>
    <row r="33307" spans="11:13" x14ac:dyDescent="0.35">
      <c r="K33307" s="293"/>
      <c r="M33307" s="290"/>
    </row>
    <row r="33308" spans="11:13" x14ac:dyDescent="0.35">
      <c r="K33308" s="293"/>
      <c r="M33308" s="290"/>
    </row>
    <row r="33309" spans="11:13" x14ac:dyDescent="0.35">
      <c r="K33309" s="293"/>
      <c r="M33309" s="290"/>
    </row>
    <row r="33310" spans="11:13" x14ac:dyDescent="0.35">
      <c r="K33310" s="293"/>
      <c r="M33310" s="290"/>
    </row>
    <row r="33311" spans="11:13" x14ac:dyDescent="0.35">
      <c r="K33311" s="293"/>
      <c r="M33311" s="290"/>
    </row>
    <row r="33312" spans="11:13" x14ac:dyDescent="0.35">
      <c r="K33312" s="293"/>
      <c r="M33312" s="290"/>
    </row>
    <row r="33313" spans="11:13" x14ac:dyDescent="0.35">
      <c r="K33313" s="293"/>
      <c r="M33313" s="290"/>
    </row>
    <row r="33314" spans="11:13" x14ac:dyDescent="0.35">
      <c r="K33314" s="293"/>
      <c r="M33314" s="290"/>
    </row>
    <row r="33315" spans="11:13" x14ac:dyDescent="0.35">
      <c r="K33315" s="293"/>
      <c r="M33315" s="290"/>
    </row>
    <row r="33316" spans="11:13" x14ac:dyDescent="0.35">
      <c r="K33316" s="293"/>
      <c r="M33316" s="290"/>
    </row>
    <row r="33317" spans="11:13" x14ac:dyDescent="0.35">
      <c r="K33317" s="293"/>
      <c r="M33317" s="290"/>
    </row>
    <row r="33318" spans="11:13" x14ac:dyDescent="0.35">
      <c r="K33318" s="293"/>
      <c r="M33318" s="290"/>
    </row>
    <row r="33319" spans="11:13" x14ac:dyDescent="0.35">
      <c r="K33319" s="293"/>
      <c r="M33319" s="290"/>
    </row>
    <row r="33320" spans="11:13" x14ac:dyDescent="0.35">
      <c r="K33320" s="293"/>
      <c r="M33320" s="290"/>
    </row>
    <row r="33321" spans="11:13" x14ac:dyDescent="0.35">
      <c r="K33321" s="293"/>
      <c r="M33321" s="290"/>
    </row>
    <row r="33322" spans="11:13" x14ac:dyDescent="0.35">
      <c r="K33322" s="293"/>
      <c r="M33322" s="290"/>
    </row>
    <row r="33323" spans="11:13" x14ac:dyDescent="0.35">
      <c r="K33323" s="293"/>
      <c r="M33323" s="290"/>
    </row>
    <row r="33324" spans="11:13" x14ac:dyDescent="0.35">
      <c r="K33324" s="293"/>
      <c r="M33324" s="290"/>
    </row>
    <row r="33325" spans="11:13" x14ac:dyDescent="0.35">
      <c r="K33325" s="293"/>
      <c r="M33325" s="290"/>
    </row>
    <row r="33326" spans="11:13" x14ac:dyDescent="0.35">
      <c r="K33326" s="293"/>
      <c r="M33326" s="290"/>
    </row>
    <row r="33327" spans="11:13" x14ac:dyDescent="0.35">
      <c r="K33327" s="293"/>
      <c r="M33327" s="290"/>
    </row>
    <row r="33328" spans="11:13" x14ac:dyDescent="0.35">
      <c r="K33328" s="293"/>
      <c r="M33328" s="290"/>
    </row>
    <row r="33329" spans="11:13" x14ac:dyDescent="0.35">
      <c r="K33329" s="293"/>
      <c r="M33329" s="290"/>
    </row>
    <row r="33330" spans="11:13" x14ac:dyDescent="0.35">
      <c r="K33330" s="293"/>
      <c r="M33330" s="290"/>
    </row>
    <row r="33331" spans="11:13" x14ac:dyDescent="0.35">
      <c r="K33331" s="293"/>
      <c r="M33331" s="290"/>
    </row>
    <row r="33332" spans="11:13" x14ac:dyDescent="0.35">
      <c r="K33332" s="293"/>
      <c r="M33332" s="290"/>
    </row>
    <row r="33333" spans="11:13" x14ac:dyDescent="0.35">
      <c r="K33333" s="293"/>
      <c r="M33333" s="290"/>
    </row>
    <row r="33334" spans="11:13" x14ac:dyDescent="0.35">
      <c r="K33334" s="293"/>
      <c r="M33334" s="290"/>
    </row>
    <row r="33335" spans="11:13" x14ac:dyDescent="0.35">
      <c r="K33335" s="293"/>
      <c r="M33335" s="290"/>
    </row>
    <row r="33336" spans="11:13" x14ac:dyDescent="0.35">
      <c r="K33336" s="293"/>
      <c r="M33336" s="290"/>
    </row>
    <row r="33337" spans="11:13" x14ac:dyDescent="0.35">
      <c r="K33337" s="293"/>
      <c r="M33337" s="290"/>
    </row>
    <row r="33338" spans="11:13" x14ac:dyDescent="0.35">
      <c r="K33338" s="293"/>
      <c r="M33338" s="290"/>
    </row>
    <row r="33339" spans="11:13" x14ac:dyDescent="0.35">
      <c r="K33339" s="293"/>
      <c r="M33339" s="290"/>
    </row>
    <row r="33340" spans="11:13" x14ac:dyDescent="0.35">
      <c r="K33340" s="293"/>
      <c r="M33340" s="290"/>
    </row>
    <row r="33341" spans="11:13" x14ac:dyDescent="0.35">
      <c r="K33341" s="293"/>
      <c r="M33341" s="290"/>
    </row>
    <row r="33342" spans="11:13" x14ac:dyDescent="0.35">
      <c r="K33342" s="293"/>
      <c r="M33342" s="290"/>
    </row>
    <row r="33343" spans="11:13" x14ac:dyDescent="0.35">
      <c r="K33343" s="293"/>
      <c r="M33343" s="290"/>
    </row>
    <row r="33344" spans="11:13" x14ac:dyDescent="0.35">
      <c r="K33344" s="293"/>
      <c r="M33344" s="290"/>
    </row>
    <row r="33345" spans="11:13" x14ac:dyDescent="0.35">
      <c r="K33345" s="293"/>
      <c r="M33345" s="290"/>
    </row>
    <row r="33346" spans="11:13" x14ac:dyDescent="0.35">
      <c r="K33346" s="293"/>
      <c r="M33346" s="290"/>
    </row>
    <row r="33347" spans="11:13" x14ac:dyDescent="0.35">
      <c r="K33347" s="293"/>
      <c r="M33347" s="290"/>
    </row>
    <row r="33348" spans="11:13" x14ac:dyDescent="0.35">
      <c r="K33348" s="293"/>
      <c r="M33348" s="290"/>
    </row>
    <row r="33349" spans="11:13" x14ac:dyDescent="0.35">
      <c r="K33349" s="293"/>
      <c r="M33349" s="290"/>
    </row>
    <row r="33350" spans="11:13" x14ac:dyDescent="0.35">
      <c r="K33350" s="293"/>
      <c r="M33350" s="290"/>
    </row>
    <row r="33351" spans="11:13" x14ac:dyDescent="0.35">
      <c r="K33351" s="293"/>
      <c r="M33351" s="290"/>
    </row>
    <row r="33352" spans="11:13" x14ac:dyDescent="0.35">
      <c r="K33352" s="293"/>
      <c r="M33352" s="290"/>
    </row>
    <row r="33353" spans="11:13" x14ac:dyDescent="0.35">
      <c r="K33353" s="293"/>
      <c r="M33353" s="290"/>
    </row>
    <row r="33354" spans="11:13" x14ac:dyDescent="0.35">
      <c r="K33354" s="293"/>
      <c r="M33354" s="290"/>
    </row>
    <row r="33355" spans="11:13" x14ac:dyDescent="0.35">
      <c r="K33355" s="293"/>
      <c r="M33355" s="290"/>
    </row>
    <row r="33356" spans="11:13" x14ac:dyDescent="0.35">
      <c r="K33356" s="293"/>
      <c r="M33356" s="290"/>
    </row>
    <row r="33357" spans="11:13" x14ac:dyDescent="0.35">
      <c r="K33357" s="293"/>
      <c r="M33357" s="290"/>
    </row>
    <row r="33358" spans="11:13" x14ac:dyDescent="0.35">
      <c r="K33358" s="293"/>
      <c r="M33358" s="290"/>
    </row>
    <row r="33359" spans="11:13" x14ac:dyDescent="0.35">
      <c r="K33359" s="293"/>
      <c r="M33359" s="290"/>
    </row>
    <row r="33360" spans="11:13" x14ac:dyDescent="0.35">
      <c r="K33360" s="293"/>
      <c r="M33360" s="290"/>
    </row>
    <row r="33361" spans="11:13" x14ac:dyDescent="0.35">
      <c r="K33361" s="293"/>
      <c r="M33361" s="290"/>
    </row>
    <row r="33362" spans="11:13" x14ac:dyDescent="0.35">
      <c r="K33362" s="293"/>
      <c r="M33362" s="290"/>
    </row>
    <row r="33363" spans="11:13" x14ac:dyDescent="0.35">
      <c r="K33363" s="293"/>
      <c r="M33363" s="290"/>
    </row>
    <row r="33364" spans="11:13" x14ac:dyDescent="0.35">
      <c r="K33364" s="293"/>
      <c r="M33364" s="290"/>
    </row>
    <row r="33365" spans="11:13" x14ac:dyDescent="0.35">
      <c r="K33365" s="293"/>
      <c r="M33365" s="290"/>
    </row>
    <row r="33366" spans="11:13" x14ac:dyDescent="0.35">
      <c r="K33366" s="293"/>
      <c r="M33366" s="290"/>
    </row>
    <row r="33367" spans="11:13" x14ac:dyDescent="0.35">
      <c r="K33367" s="293"/>
      <c r="M33367" s="290"/>
    </row>
    <row r="33368" spans="11:13" x14ac:dyDescent="0.35">
      <c r="K33368" s="293"/>
      <c r="M33368" s="290"/>
    </row>
    <row r="33369" spans="11:13" x14ac:dyDescent="0.35">
      <c r="K33369" s="293"/>
      <c r="M33369" s="290"/>
    </row>
    <row r="33370" spans="11:13" x14ac:dyDescent="0.35">
      <c r="K33370" s="293"/>
      <c r="M33370" s="290"/>
    </row>
    <row r="33371" spans="11:13" x14ac:dyDescent="0.35">
      <c r="K33371" s="293"/>
      <c r="M33371" s="290"/>
    </row>
    <row r="33372" spans="11:13" x14ac:dyDescent="0.35">
      <c r="K33372" s="293"/>
      <c r="M33372" s="290"/>
    </row>
    <row r="33373" spans="11:13" x14ac:dyDescent="0.35">
      <c r="K33373" s="293"/>
      <c r="M33373" s="290"/>
    </row>
    <row r="33374" spans="11:13" x14ac:dyDescent="0.35">
      <c r="K33374" s="293"/>
      <c r="M33374" s="290"/>
    </row>
    <row r="33375" spans="11:13" x14ac:dyDescent="0.35">
      <c r="K33375" s="293"/>
      <c r="M33375" s="290"/>
    </row>
    <row r="33376" spans="11:13" x14ac:dyDescent="0.35">
      <c r="K33376" s="293"/>
      <c r="M33376" s="290"/>
    </row>
    <row r="33377" spans="11:13" x14ac:dyDescent="0.35">
      <c r="K33377" s="293"/>
      <c r="M33377" s="290"/>
    </row>
    <row r="33378" spans="11:13" x14ac:dyDescent="0.35">
      <c r="K33378" s="293"/>
      <c r="M33378" s="290"/>
    </row>
    <row r="33379" spans="11:13" x14ac:dyDescent="0.35">
      <c r="K33379" s="293"/>
      <c r="M33379" s="290"/>
    </row>
    <row r="33380" spans="11:13" x14ac:dyDescent="0.35">
      <c r="K33380" s="293"/>
      <c r="M33380" s="290"/>
    </row>
    <row r="33381" spans="11:13" x14ac:dyDescent="0.35">
      <c r="K33381" s="293"/>
      <c r="M33381" s="290"/>
    </row>
    <row r="33382" spans="11:13" x14ac:dyDescent="0.35">
      <c r="K33382" s="293"/>
      <c r="M33382" s="290"/>
    </row>
    <row r="33383" spans="11:13" x14ac:dyDescent="0.35">
      <c r="K33383" s="293"/>
      <c r="M33383" s="290"/>
    </row>
    <row r="33384" spans="11:13" x14ac:dyDescent="0.35">
      <c r="K33384" s="293"/>
      <c r="M33384" s="290"/>
    </row>
    <row r="33385" spans="11:13" x14ac:dyDescent="0.35">
      <c r="K33385" s="293"/>
      <c r="M33385" s="290"/>
    </row>
    <row r="33386" spans="11:13" x14ac:dyDescent="0.35">
      <c r="K33386" s="293"/>
      <c r="M33386" s="290"/>
    </row>
    <row r="33387" spans="11:13" x14ac:dyDescent="0.35">
      <c r="K33387" s="293"/>
      <c r="M33387" s="290"/>
    </row>
    <row r="33388" spans="11:13" x14ac:dyDescent="0.35">
      <c r="K33388" s="293"/>
      <c r="M33388" s="290"/>
    </row>
    <row r="33389" spans="11:13" x14ac:dyDescent="0.35">
      <c r="K33389" s="293"/>
      <c r="M33389" s="290"/>
    </row>
    <row r="33390" spans="11:13" x14ac:dyDescent="0.35">
      <c r="K33390" s="293"/>
      <c r="M33390" s="290"/>
    </row>
    <row r="33391" spans="11:13" x14ac:dyDescent="0.35">
      <c r="K33391" s="293"/>
      <c r="M33391" s="290"/>
    </row>
    <row r="33392" spans="11:13" x14ac:dyDescent="0.35">
      <c r="K33392" s="293"/>
      <c r="M33392" s="290"/>
    </row>
    <row r="33393" spans="11:13" x14ac:dyDescent="0.35">
      <c r="K33393" s="293"/>
      <c r="M33393" s="290"/>
    </row>
    <row r="33394" spans="11:13" x14ac:dyDescent="0.35">
      <c r="K33394" s="293"/>
      <c r="M33394" s="290"/>
    </row>
    <row r="33395" spans="11:13" x14ac:dyDescent="0.35">
      <c r="K33395" s="293"/>
      <c r="M33395" s="290"/>
    </row>
    <row r="33396" spans="11:13" x14ac:dyDescent="0.35">
      <c r="K33396" s="293"/>
      <c r="M33396" s="290"/>
    </row>
    <row r="33397" spans="11:13" x14ac:dyDescent="0.35">
      <c r="K33397" s="293"/>
      <c r="M33397" s="290"/>
    </row>
    <row r="33398" spans="11:13" x14ac:dyDescent="0.35">
      <c r="K33398" s="293"/>
      <c r="M33398" s="290"/>
    </row>
    <row r="33399" spans="11:13" x14ac:dyDescent="0.35">
      <c r="K33399" s="293"/>
      <c r="M33399" s="290"/>
    </row>
    <row r="33400" spans="11:13" x14ac:dyDescent="0.35">
      <c r="K33400" s="293"/>
      <c r="M33400" s="290"/>
    </row>
    <row r="33401" spans="11:13" x14ac:dyDescent="0.35">
      <c r="K33401" s="293"/>
      <c r="M33401" s="290"/>
    </row>
    <row r="33402" spans="11:13" x14ac:dyDescent="0.35">
      <c r="K33402" s="293"/>
      <c r="M33402" s="290"/>
    </row>
    <row r="33403" spans="11:13" x14ac:dyDescent="0.35">
      <c r="K33403" s="293"/>
      <c r="M33403" s="290"/>
    </row>
    <row r="33404" spans="11:13" x14ac:dyDescent="0.35">
      <c r="K33404" s="293"/>
      <c r="M33404" s="290"/>
    </row>
    <row r="33405" spans="11:13" x14ac:dyDescent="0.35">
      <c r="K33405" s="293"/>
      <c r="M33405" s="290"/>
    </row>
    <row r="33406" spans="11:13" x14ac:dyDescent="0.35">
      <c r="K33406" s="293"/>
      <c r="M33406" s="290"/>
    </row>
    <row r="33407" spans="11:13" x14ac:dyDescent="0.35">
      <c r="K33407" s="293"/>
      <c r="M33407" s="290"/>
    </row>
    <row r="33408" spans="11:13" x14ac:dyDescent="0.35">
      <c r="K33408" s="293"/>
      <c r="M33408" s="290"/>
    </row>
    <row r="33409" spans="11:13" x14ac:dyDescent="0.35">
      <c r="K33409" s="293"/>
      <c r="M33409" s="290"/>
    </row>
    <row r="33410" spans="11:13" x14ac:dyDescent="0.35">
      <c r="K33410" s="293"/>
      <c r="M33410" s="290"/>
    </row>
    <row r="33411" spans="11:13" x14ac:dyDescent="0.35">
      <c r="K33411" s="293"/>
      <c r="M33411" s="290"/>
    </row>
    <row r="33412" spans="11:13" x14ac:dyDescent="0.35">
      <c r="K33412" s="293"/>
      <c r="M33412" s="290"/>
    </row>
    <row r="33413" spans="11:13" x14ac:dyDescent="0.35">
      <c r="K33413" s="293"/>
      <c r="M33413" s="290"/>
    </row>
    <row r="33414" spans="11:13" x14ac:dyDescent="0.35">
      <c r="K33414" s="293"/>
      <c r="M33414" s="290"/>
    </row>
    <row r="33415" spans="11:13" x14ac:dyDescent="0.35">
      <c r="K33415" s="293"/>
      <c r="M33415" s="290"/>
    </row>
    <row r="33416" spans="11:13" x14ac:dyDescent="0.35">
      <c r="K33416" s="293"/>
      <c r="M33416" s="290"/>
    </row>
    <row r="33417" spans="11:13" x14ac:dyDescent="0.35">
      <c r="K33417" s="293"/>
      <c r="M33417" s="290"/>
    </row>
    <row r="33418" spans="11:13" x14ac:dyDescent="0.35">
      <c r="K33418" s="293"/>
      <c r="M33418" s="290"/>
    </row>
    <row r="33419" spans="11:13" x14ac:dyDescent="0.35">
      <c r="K33419" s="293"/>
      <c r="M33419" s="290"/>
    </row>
    <row r="33420" spans="11:13" x14ac:dyDescent="0.35">
      <c r="K33420" s="293"/>
      <c r="M33420" s="290"/>
    </row>
    <row r="33421" spans="11:13" x14ac:dyDescent="0.35">
      <c r="K33421" s="293"/>
      <c r="M33421" s="290"/>
    </row>
    <row r="33422" spans="11:13" x14ac:dyDescent="0.35">
      <c r="K33422" s="293"/>
      <c r="M33422" s="290"/>
    </row>
    <row r="33423" spans="11:13" x14ac:dyDescent="0.35">
      <c r="K33423" s="293"/>
      <c r="M33423" s="290"/>
    </row>
    <row r="33424" spans="11:13" x14ac:dyDescent="0.35">
      <c r="K33424" s="293"/>
      <c r="M33424" s="290"/>
    </row>
    <row r="33425" spans="11:13" x14ac:dyDescent="0.35">
      <c r="K33425" s="293"/>
      <c r="M33425" s="290"/>
    </row>
    <row r="33426" spans="11:13" x14ac:dyDescent="0.35">
      <c r="K33426" s="293"/>
      <c r="M33426" s="290"/>
    </row>
    <row r="33427" spans="11:13" x14ac:dyDescent="0.35">
      <c r="K33427" s="293"/>
      <c r="M33427" s="290"/>
    </row>
    <row r="33428" spans="11:13" x14ac:dyDescent="0.35">
      <c r="K33428" s="293"/>
      <c r="M33428" s="290"/>
    </row>
    <row r="33429" spans="11:13" x14ac:dyDescent="0.35">
      <c r="K33429" s="293"/>
      <c r="M33429" s="290"/>
    </row>
    <row r="33430" spans="11:13" x14ac:dyDescent="0.35">
      <c r="K33430" s="293"/>
      <c r="M33430" s="290"/>
    </row>
    <row r="33431" spans="11:13" x14ac:dyDescent="0.35">
      <c r="K33431" s="293"/>
      <c r="M33431" s="290"/>
    </row>
    <row r="33432" spans="11:13" x14ac:dyDescent="0.35">
      <c r="K33432" s="293"/>
      <c r="M33432" s="290"/>
    </row>
    <row r="33433" spans="11:13" x14ac:dyDescent="0.35">
      <c r="K33433" s="293"/>
      <c r="M33433" s="290"/>
    </row>
    <row r="33434" spans="11:13" x14ac:dyDescent="0.35">
      <c r="K33434" s="293"/>
      <c r="M33434" s="290"/>
    </row>
    <row r="33435" spans="11:13" x14ac:dyDescent="0.35">
      <c r="K33435" s="293"/>
      <c r="M33435" s="290"/>
    </row>
    <row r="33436" spans="11:13" x14ac:dyDescent="0.35">
      <c r="K33436" s="293"/>
      <c r="M33436" s="290"/>
    </row>
    <row r="33437" spans="11:13" x14ac:dyDescent="0.35">
      <c r="K33437" s="293"/>
      <c r="M33437" s="290"/>
    </row>
    <row r="33438" spans="11:13" x14ac:dyDescent="0.35">
      <c r="K33438" s="293"/>
      <c r="M33438" s="290"/>
    </row>
    <row r="33439" spans="11:13" x14ac:dyDescent="0.35">
      <c r="K33439" s="293"/>
      <c r="M33439" s="290"/>
    </row>
    <row r="33440" spans="11:13" x14ac:dyDescent="0.35">
      <c r="K33440" s="293"/>
      <c r="M33440" s="290"/>
    </row>
    <row r="33441" spans="11:13" x14ac:dyDescent="0.35">
      <c r="K33441" s="293"/>
      <c r="M33441" s="290"/>
    </row>
    <row r="33442" spans="11:13" x14ac:dyDescent="0.35">
      <c r="K33442" s="293"/>
      <c r="M33442" s="290"/>
    </row>
    <row r="33443" spans="11:13" x14ac:dyDescent="0.35">
      <c r="K33443" s="293"/>
      <c r="M33443" s="290"/>
    </row>
    <row r="33444" spans="11:13" x14ac:dyDescent="0.35">
      <c r="K33444" s="293"/>
      <c r="M33444" s="290"/>
    </row>
    <row r="33445" spans="11:13" x14ac:dyDescent="0.35">
      <c r="K33445" s="293"/>
      <c r="M33445" s="290"/>
    </row>
    <row r="33446" spans="11:13" x14ac:dyDescent="0.35">
      <c r="K33446" s="293"/>
      <c r="M33446" s="290"/>
    </row>
    <row r="33447" spans="11:13" x14ac:dyDescent="0.35">
      <c r="K33447" s="293"/>
      <c r="M33447" s="290"/>
    </row>
    <row r="33448" spans="11:13" x14ac:dyDescent="0.35">
      <c r="K33448" s="293"/>
      <c r="M33448" s="290"/>
    </row>
    <row r="33449" spans="11:13" x14ac:dyDescent="0.35">
      <c r="K33449" s="293"/>
      <c r="M33449" s="290"/>
    </row>
    <row r="33450" spans="11:13" x14ac:dyDescent="0.35">
      <c r="K33450" s="293"/>
      <c r="M33450" s="290"/>
    </row>
    <row r="33451" spans="11:13" x14ac:dyDescent="0.35">
      <c r="K33451" s="293"/>
      <c r="M33451" s="290"/>
    </row>
    <row r="33452" spans="11:13" x14ac:dyDescent="0.35">
      <c r="K33452" s="293"/>
      <c r="M33452" s="290"/>
    </row>
    <row r="33453" spans="11:13" x14ac:dyDescent="0.35">
      <c r="K33453" s="293"/>
      <c r="M33453" s="290"/>
    </row>
    <row r="33454" spans="11:13" x14ac:dyDescent="0.35">
      <c r="K33454" s="293"/>
      <c r="M33454" s="290"/>
    </row>
    <row r="33455" spans="11:13" x14ac:dyDescent="0.35">
      <c r="K33455" s="293"/>
      <c r="M33455" s="290"/>
    </row>
    <row r="33456" spans="11:13" x14ac:dyDescent="0.35">
      <c r="K33456" s="293"/>
      <c r="M33456" s="290"/>
    </row>
    <row r="33457" spans="11:13" x14ac:dyDescent="0.35">
      <c r="K33457" s="293"/>
      <c r="M33457" s="290"/>
    </row>
    <row r="33458" spans="11:13" x14ac:dyDescent="0.35">
      <c r="K33458" s="293"/>
      <c r="M33458" s="290"/>
    </row>
    <row r="33459" spans="11:13" x14ac:dyDescent="0.35">
      <c r="K33459" s="293"/>
      <c r="M33459" s="290"/>
    </row>
    <row r="33460" spans="11:13" x14ac:dyDescent="0.35">
      <c r="K33460" s="293"/>
      <c r="M33460" s="290"/>
    </row>
    <row r="33461" spans="11:13" x14ac:dyDescent="0.35">
      <c r="K33461" s="293"/>
      <c r="M33461" s="290"/>
    </row>
    <row r="33462" spans="11:13" x14ac:dyDescent="0.35">
      <c r="K33462" s="293"/>
      <c r="M33462" s="290"/>
    </row>
    <row r="33463" spans="11:13" x14ac:dyDescent="0.35">
      <c r="K33463" s="293"/>
      <c r="M33463" s="290"/>
    </row>
    <row r="33464" spans="11:13" x14ac:dyDescent="0.35">
      <c r="K33464" s="293"/>
      <c r="M33464" s="290"/>
    </row>
    <row r="33465" spans="11:13" x14ac:dyDescent="0.35">
      <c r="K33465" s="293"/>
      <c r="M33465" s="290"/>
    </row>
    <row r="33466" spans="11:13" x14ac:dyDescent="0.35">
      <c r="K33466" s="293"/>
      <c r="M33466" s="290"/>
    </row>
    <row r="33467" spans="11:13" x14ac:dyDescent="0.35">
      <c r="K33467" s="293"/>
      <c r="M33467" s="290"/>
    </row>
    <row r="33468" spans="11:13" x14ac:dyDescent="0.35">
      <c r="K33468" s="293"/>
      <c r="M33468" s="290"/>
    </row>
    <row r="33469" spans="11:13" x14ac:dyDescent="0.35">
      <c r="K33469" s="293"/>
      <c r="M33469" s="290"/>
    </row>
    <row r="33470" spans="11:13" x14ac:dyDescent="0.35">
      <c r="K33470" s="293"/>
      <c r="M33470" s="290"/>
    </row>
    <row r="33471" spans="11:13" x14ac:dyDescent="0.35">
      <c r="K33471" s="293"/>
      <c r="M33471" s="290"/>
    </row>
    <row r="33472" spans="11:13" x14ac:dyDescent="0.35">
      <c r="K33472" s="293"/>
      <c r="M33472" s="290"/>
    </row>
    <row r="33473" spans="11:13" x14ac:dyDescent="0.35">
      <c r="K33473" s="293"/>
      <c r="M33473" s="290"/>
    </row>
    <row r="33474" spans="11:13" x14ac:dyDescent="0.35">
      <c r="K33474" s="293"/>
      <c r="M33474" s="290"/>
    </row>
    <row r="33475" spans="11:13" x14ac:dyDescent="0.35">
      <c r="K33475" s="293"/>
      <c r="M33475" s="290"/>
    </row>
    <row r="33476" spans="11:13" x14ac:dyDescent="0.35">
      <c r="K33476" s="293"/>
      <c r="M33476" s="290"/>
    </row>
    <row r="33477" spans="11:13" x14ac:dyDescent="0.35">
      <c r="K33477" s="293"/>
      <c r="M33477" s="290"/>
    </row>
    <row r="33478" spans="11:13" x14ac:dyDescent="0.35">
      <c r="K33478" s="293"/>
      <c r="M33478" s="290"/>
    </row>
    <row r="33479" spans="11:13" x14ac:dyDescent="0.35">
      <c r="K33479" s="293"/>
      <c r="M33479" s="290"/>
    </row>
    <row r="33480" spans="11:13" x14ac:dyDescent="0.35">
      <c r="K33480" s="293"/>
      <c r="M33480" s="290"/>
    </row>
    <row r="33481" spans="11:13" x14ac:dyDescent="0.35">
      <c r="K33481" s="293"/>
      <c r="M33481" s="290"/>
    </row>
    <row r="33482" spans="11:13" x14ac:dyDescent="0.35">
      <c r="K33482" s="293"/>
      <c r="M33482" s="290"/>
    </row>
    <row r="33483" spans="11:13" x14ac:dyDescent="0.35">
      <c r="K33483" s="293"/>
      <c r="M33483" s="290"/>
    </row>
    <row r="33484" spans="11:13" x14ac:dyDescent="0.35">
      <c r="K33484" s="293"/>
      <c r="M33484" s="290"/>
    </row>
    <row r="33485" spans="11:13" x14ac:dyDescent="0.35">
      <c r="K33485" s="293"/>
      <c r="M33485" s="290"/>
    </row>
    <row r="33486" spans="11:13" x14ac:dyDescent="0.35">
      <c r="K33486" s="293"/>
      <c r="M33486" s="290"/>
    </row>
    <row r="33487" spans="11:13" x14ac:dyDescent="0.35">
      <c r="K33487" s="293"/>
      <c r="M33487" s="290"/>
    </row>
    <row r="33488" spans="11:13" x14ac:dyDescent="0.35">
      <c r="K33488" s="293"/>
      <c r="M33488" s="290"/>
    </row>
    <row r="33489" spans="11:13" x14ac:dyDescent="0.35">
      <c r="K33489" s="293"/>
      <c r="M33489" s="290"/>
    </row>
    <row r="33490" spans="11:13" x14ac:dyDescent="0.35">
      <c r="K33490" s="293"/>
      <c r="M33490" s="290"/>
    </row>
    <row r="33491" spans="11:13" x14ac:dyDescent="0.35">
      <c r="K33491" s="293"/>
      <c r="M33491" s="290"/>
    </row>
    <row r="33492" spans="11:13" x14ac:dyDescent="0.35">
      <c r="K33492" s="293"/>
      <c r="M33492" s="290"/>
    </row>
    <row r="33493" spans="11:13" x14ac:dyDescent="0.35">
      <c r="K33493" s="293"/>
      <c r="M33493" s="290"/>
    </row>
    <row r="33494" spans="11:13" x14ac:dyDescent="0.35">
      <c r="K33494" s="293"/>
      <c r="M33494" s="290"/>
    </row>
    <row r="33495" spans="11:13" x14ac:dyDescent="0.35">
      <c r="K33495" s="293"/>
      <c r="M33495" s="290"/>
    </row>
    <row r="33496" spans="11:13" x14ac:dyDescent="0.35">
      <c r="K33496" s="293"/>
      <c r="M33496" s="290"/>
    </row>
    <row r="33497" spans="11:13" x14ac:dyDescent="0.35">
      <c r="K33497" s="293"/>
      <c r="M33497" s="290"/>
    </row>
    <row r="33498" spans="11:13" x14ac:dyDescent="0.35">
      <c r="K33498" s="293"/>
      <c r="M33498" s="290"/>
    </row>
    <row r="33499" spans="11:13" x14ac:dyDescent="0.35">
      <c r="K33499" s="293"/>
      <c r="M33499" s="290"/>
    </row>
    <row r="33500" spans="11:13" x14ac:dyDescent="0.35">
      <c r="K33500" s="293"/>
      <c r="M33500" s="290"/>
    </row>
    <row r="33501" spans="11:13" x14ac:dyDescent="0.35">
      <c r="K33501" s="293"/>
      <c r="M33501" s="290"/>
    </row>
    <row r="33502" spans="11:13" x14ac:dyDescent="0.35">
      <c r="K33502" s="293"/>
      <c r="M33502" s="290"/>
    </row>
    <row r="33503" spans="11:13" x14ac:dyDescent="0.35">
      <c r="K33503" s="293"/>
      <c r="M33503" s="290"/>
    </row>
    <row r="33504" spans="11:13" x14ac:dyDescent="0.35">
      <c r="K33504" s="293"/>
      <c r="M33504" s="290"/>
    </row>
    <row r="33505" spans="11:13" x14ac:dyDescent="0.35">
      <c r="K33505" s="293"/>
      <c r="M33505" s="290"/>
    </row>
    <row r="33506" spans="11:13" x14ac:dyDescent="0.35">
      <c r="K33506" s="293"/>
      <c r="M33506" s="290"/>
    </row>
    <row r="33507" spans="11:13" x14ac:dyDescent="0.35">
      <c r="K33507" s="293"/>
      <c r="M33507" s="290"/>
    </row>
    <row r="33508" spans="11:13" x14ac:dyDescent="0.35">
      <c r="K33508" s="293"/>
      <c r="M33508" s="290"/>
    </row>
    <row r="33509" spans="11:13" x14ac:dyDescent="0.35">
      <c r="K33509" s="293"/>
      <c r="M33509" s="290"/>
    </row>
    <row r="33510" spans="11:13" x14ac:dyDescent="0.35">
      <c r="K33510" s="293"/>
      <c r="M33510" s="290"/>
    </row>
    <row r="33511" spans="11:13" x14ac:dyDescent="0.35">
      <c r="K33511" s="293"/>
      <c r="M33511" s="290"/>
    </row>
    <row r="33512" spans="11:13" x14ac:dyDescent="0.35">
      <c r="K33512" s="293"/>
      <c r="M33512" s="290"/>
    </row>
    <row r="33513" spans="11:13" x14ac:dyDescent="0.35">
      <c r="K33513" s="293"/>
      <c r="M33513" s="290"/>
    </row>
    <row r="33514" spans="11:13" x14ac:dyDescent="0.35">
      <c r="K33514" s="293"/>
      <c r="M33514" s="290"/>
    </row>
    <row r="33515" spans="11:13" x14ac:dyDescent="0.35">
      <c r="K33515" s="293"/>
      <c r="M33515" s="290"/>
    </row>
    <row r="33516" spans="11:13" x14ac:dyDescent="0.35">
      <c r="K33516" s="293"/>
      <c r="M33516" s="290"/>
    </row>
    <row r="33517" spans="11:13" x14ac:dyDescent="0.35">
      <c r="K33517" s="293"/>
      <c r="M33517" s="290"/>
    </row>
    <row r="33518" spans="11:13" x14ac:dyDescent="0.35">
      <c r="K33518" s="293"/>
      <c r="M33518" s="290"/>
    </row>
    <row r="33519" spans="11:13" x14ac:dyDescent="0.35">
      <c r="K33519" s="293"/>
      <c r="M33519" s="290"/>
    </row>
    <row r="33520" spans="11:13" x14ac:dyDescent="0.35">
      <c r="K33520" s="293"/>
      <c r="M33520" s="290"/>
    </row>
    <row r="33521" spans="11:13" x14ac:dyDescent="0.35">
      <c r="K33521" s="293"/>
      <c r="M33521" s="290"/>
    </row>
    <row r="33522" spans="11:13" x14ac:dyDescent="0.35">
      <c r="K33522" s="293"/>
      <c r="M33522" s="290"/>
    </row>
    <row r="33523" spans="11:13" x14ac:dyDescent="0.35">
      <c r="K33523" s="293"/>
      <c r="M33523" s="290"/>
    </row>
    <row r="33524" spans="11:13" x14ac:dyDescent="0.35">
      <c r="K33524" s="293"/>
      <c r="M33524" s="290"/>
    </row>
    <row r="33525" spans="11:13" x14ac:dyDescent="0.35">
      <c r="K33525" s="293"/>
      <c r="M33525" s="290"/>
    </row>
    <row r="33526" spans="11:13" x14ac:dyDescent="0.35">
      <c r="K33526" s="293"/>
      <c r="M33526" s="290"/>
    </row>
    <row r="33527" spans="11:13" x14ac:dyDescent="0.35">
      <c r="K33527" s="293"/>
      <c r="M33527" s="290"/>
    </row>
    <row r="33528" spans="11:13" x14ac:dyDescent="0.35">
      <c r="K33528" s="293"/>
      <c r="M33528" s="290"/>
    </row>
    <row r="33529" spans="11:13" x14ac:dyDescent="0.35">
      <c r="K33529" s="293"/>
      <c r="M33529" s="290"/>
    </row>
    <row r="33530" spans="11:13" x14ac:dyDescent="0.35">
      <c r="K33530" s="293"/>
      <c r="M33530" s="290"/>
    </row>
    <row r="33531" spans="11:13" x14ac:dyDescent="0.35">
      <c r="K33531" s="293"/>
      <c r="M33531" s="290"/>
    </row>
    <row r="33532" spans="11:13" x14ac:dyDescent="0.35">
      <c r="K33532" s="293"/>
      <c r="M33532" s="290"/>
    </row>
    <row r="33533" spans="11:13" x14ac:dyDescent="0.35">
      <c r="K33533" s="293"/>
      <c r="M33533" s="290"/>
    </row>
    <row r="33534" spans="11:13" x14ac:dyDescent="0.35">
      <c r="K33534" s="293"/>
      <c r="M33534" s="290"/>
    </row>
    <row r="33535" spans="11:13" x14ac:dyDescent="0.35">
      <c r="K33535" s="293"/>
      <c r="M33535" s="290"/>
    </row>
    <row r="33536" spans="11:13" x14ac:dyDescent="0.35">
      <c r="K33536" s="293"/>
      <c r="M33536" s="290"/>
    </row>
    <row r="33537" spans="11:13" x14ac:dyDescent="0.35">
      <c r="K33537" s="293"/>
      <c r="M33537" s="290"/>
    </row>
    <row r="33538" spans="11:13" x14ac:dyDescent="0.35">
      <c r="K33538" s="293"/>
      <c r="M33538" s="290"/>
    </row>
    <row r="33539" spans="11:13" x14ac:dyDescent="0.35">
      <c r="K33539" s="293"/>
      <c r="M33539" s="290"/>
    </row>
    <row r="33540" spans="11:13" x14ac:dyDescent="0.35">
      <c r="K33540" s="293"/>
      <c r="M33540" s="290"/>
    </row>
    <row r="33541" spans="11:13" x14ac:dyDescent="0.35">
      <c r="K33541" s="293"/>
      <c r="M33541" s="290"/>
    </row>
    <row r="33542" spans="11:13" x14ac:dyDescent="0.35">
      <c r="K33542" s="293"/>
      <c r="M33542" s="290"/>
    </row>
    <row r="33543" spans="11:13" x14ac:dyDescent="0.35">
      <c r="K33543" s="293"/>
      <c r="M33543" s="290"/>
    </row>
    <row r="33544" spans="11:13" x14ac:dyDescent="0.35">
      <c r="K33544" s="293"/>
      <c r="M33544" s="290"/>
    </row>
    <row r="33545" spans="11:13" x14ac:dyDescent="0.35">
      <c r="K33545" s="293"/>
      <c r="M33545" s="290"/>
    </row>
    <row r="33546" spans="11:13" x14ac:dyDescent="0.35">
      <c r="K33546" s="293"/>
      <c r="M33546" s="290"/>
    </row>
    <row r="33547" spans="11:13" x14ac:dyDescent="0.35">
      <c r="K33547" s="293"/>
      <c r="M33547" s="290"/>
    </row>
    <row r="33548" spans="11:13" x14ac:dyDescent="0.35">
      <c r="K33548" s="293"/>
      <c r="M33548" s="290"/>
    </row>
    <row r="33549" spans="11:13" x14ac:dyDescent="0.35">
      <c r="K33549" s="293"/>
      <c r="M33549" s="290"/>
    </row>
    <row r="33550" spans="11:13" x14ac:dyDescent="0.35">
      <c r="K33550" s="293"/>
      <c r="M33550" s="290"/>
    </row>
    <row r="33551" spans="11:13" x14ac:dyDescent="0.35">
      <c r="K33551" s="293"/>
      <c r="M33551" s="290"/>
    </row>
    <row r="33552" spans="11:13" x14ac:dyDescent="0.35">
      <c r="K33552" s="293"/>
      <c r="M33552" s="290"/>
    </row>
    <row r="33553" spans="11:13" x14ac:dyDescent="0.35">
      <c r="K33553" s="293"/>
      <c r="M33553" s="290"/>
    </row>
    <row r="33554" spans="11:13" x14ac:dyDescent="0.35">
      <c r="K33554" s="293"/>
      <c r="M33554" s="290"/>
    </row>
    <row r="33555" spans="11:13" x14ac:dyDescent="0.35">
      <c r="K33555" s="293"/>
      <c r="M33555" s="290"/>
    </row>
    <row r="33556" spans="11:13" x14ac:dyDescent="0.35">
      <c r="K33556" s="293"/>
      <c r="M33556" s="290"/>
    </row>
    <row r="33557" spans="11:13" x14ac:dyDescent="0.35">
      <c r="K33557" s="293"/>
      <c r="M33557" s="290"/>
    </row>
    <row r="33558" spans="11:13" x14ac:dyDescent="0.35">
      <c r="K33558" s="293"/>
      <c r="M33558" s="290"/>
    </row>
    <row r="33559" spans="11:13" x14ac:dyDescent="0.35">
      <c r="K33559" s="293"/>
      <c r="M33559" s="290"/>
    </row>
    <row r="33560" spans="11:13" x14ac:dyDescent="0.35">
      <c r="K33560" s="293"/>
      <c r="M33560" s="290"/>
    </row>
    <row r="33561" spans="11:13" x14ac:dyDescent="0.35">
      <c r="K33561" s="293"/>
      <c r="M33561" s="290"/>
    </row>
    <row r="33562" spans="11:13" x14ac:dyDescent="0.35">
      <c r="K33562" s="293"/>
      <c r="M33562" s="290"/>
    </row>
    <row r="33563" spans="11:13" x14ac:dyDescent="0.35">
      <c r="K33563" s="293"/>
      <c r="M33563" s="290"/>
    </row>
    <row r="33564" spans="11:13" x14ac:dyDescent="0.35">
      <c r="K33564" s="293"/>
      <c r="M33564" s="290"/>
    </row>
    <row r="33565" spans="11:13" x14ac:dyDescent="0.35">
      <c r="K33565" s="293"/>
      <c r="M33565" s="290"/>
    </row>
    <row r="33566" spans="11:13" x14ac:dyDescent="0.35">
      <c r="K33566" s="293"/>
      <c r="M33566" s="290"/>
    </row>
    <row r="33567" spans="11:13" x14ac:dyDescent="0.35">
      <c r="K33567" s="293"/>
      <c r="M33567" s="290"/>
    </row>
    <row r="33568" spans="11:13" x14ac:dyDescent="0.35">
      <c r="K33568" s="293"/>
      <c r="M33568" s="290"/>
    </row>
    <row r="33569" spans="11:13" x14ac:dyDescent="0.35">
      <c r="K33569" s="293"/>
      <c r="M33569" s="290"/>
    </row>
    <row r="33570" spans="11:13" x14ac:dyDescent="0.35">
      <c r="K33570" s="293"/>
      <c r="M33570" s="290"/>
    </row>
    <row r="33571" spans="11:13" x14ac:dyDescent="0.35">
      <c r="K33571" s="293"/>
      <c r="M33571" s="290"/>
    </row>
    <row r="33572" spans="11:13" x14ac:dyDescent="0.35">
      <c r="K33572" s="293"/>
      <c r="M33572" s="290"/>
    </row>
    <row r="33573" spans="11:13" x14ac:dyDescent="0.35">
      <c r="K33573" s="293"/>
      <c r="M33573" s="290"/>
    </row>
    <row r="33574" spans="11:13" x14ac:dyDescent="0.35">
      <c r="K33574" s="293"/>
      <c r="M33574" s="290"/>
    </row>
    <row r="33575" spans="11:13" x14ac:dyDescent="0.35">
      <c r="K33575" s="293"/>
      <c r="M33575" s="290"/>
    </row>
    <row r="33576" spans="11:13" x14ac:dyDescent="0.35">
      <c r="K33576" s="293"/>
      <c r="M33576" s="290"/>
    </row>
    <row r="33577" spans="11:13" x14ac:dyDescent="0.35">
      <c r="K33577" s="293"/>
      <c r="M33577" s="290"/>
    </row>
    <row r="33578" spans="11:13" x14ac:dyDescent="0.35">
      <c r="K33578" s="293"/>
      <c r="M33578" s="290"/>
    </row>
    <row r="33579" spans="11:13" x14ac:dyDescent="0.35">
      <c r="K33579" s="293"/>
      <c r="M33579" s="290"/>
    </row>
    <row r="33580" spans="11:13" x14ac:dyDescent="0.35">
      <c r="K33580" s="293"/>
      <c r="M33580" s="290"/>
    </row>
    <row r="33581" spans="11:13" x14ac:dyDescent="0.35">
      <c r="K33581" s="293"/>
      <c r="M33581" s="290"/>
    </row>
    <row r="33582" spans="11:13" x14ac:dyDescent="0.35">
      <c r="K33582" s="293"/>
      <c r="M33582" s="290"/>
    </row>
    <row r="33583" spans="11:13" x14ac:dyDescent="0.35">
      <c r="K33583" s="293"/>
      <c r="M33583" s="290"/>
    </row>
    <row r="33584" spans="11:13" x14ac:dyDescent="0.35">
      <c r="K33584" s="293"/>
      <c r="M33584" s="290"/>
    </row>
    <row r="33585" spans="11:13" x14ac:dyDescent="0.35">
      <c r="K33585" s="293"/>
      <c r="M33585" s="290"/>
    </row>
    <row r="33586" spans="11:13" x14ac:dyDescent="0.35">
      <c r="K33586" s="293"/>
      <c r="M33586" s="290"/>
    </row>
    <row r="33587" spans="11:13" x14ac:dyDescent="0.35">
      <c r="K33587" s="293"/>
      <c r="M33587" s="290"/>
    </row>
    <row r="33588" spans="11:13" x14ac:dyDescent="0.35">
      <c r="K33588" s="293"/>
      <c r="M33588" s="290"/>
    </row>
    <row r="33589" spans="11:13" x14ac:dyDescent="0.35">
      <c r="K33589" s="293"/>
      <c r="M33589" s="290"/>
    </row>
    <row r="33590" spans="11:13" x14ac:dyDescent="0.35">
      <c r="K33590" s="293"/>
      <c r="M33590" s="290"/>
    </row>
    <row r="33591" spans="11:13" x14ac:dyDescent="0.35">
      <c r="K33591" s="293"/>
      <c r="M33591" s="290"/>
    </row>
    <row r="33592" spans="11:13" x14ac:dyDescent="0.35">
      <c r="K33592" s="293"/>
      <c r="M33592" s="290"/>
    </row>
    <row r="33593" spans="11:13" x14ac:dyDescent="0.35">
      <c r="K33593" s="293"/>
      <c r="M33593" s="290"/>
    </row>
    <row r="33594" spans="11:13" x14ac:dyDescent="0.35">
      <c r="K33594" s="293"/>
      <c r="M33594" s="290"/>
    </row>
    <row r="33595" spans="11:13" x14ac:dyDescent="0.35">
      <c r="K33595" s="293"/>
      <c r="M33595" s="290"/>
    </row>
    <row r="33596" spans="11:13" x14ac:dyDescent="0.35">
      <c r="K33596" s="293"/>
      <c r="M33596" s="290"/>
    </row>
    <row r="33597" spans="11:13" x14ac:dyDescent="0.35">
      <c r="K33597" s="293"/>
      <c r="M33597" s="290"/>
    </row>
    <row r="33598" spans="11:13" x14ac:dyDescent="0.35">
      <c r="K33598" s="293"/>
      <c r="M33598" s="290"/>
    </row>
    <row r="33599" spans="11:13" x14ac:dyDescent="0.35">
      <c r="K33599" s="293"/>
      <c r="M33599" s="290"/>
    </row>
    <row r="33600" spans="11:13" x14ac:dyDescent="0.35">
      <c r="K33600" s="293"/>
      <c r="M33600" s="290"/>
    </row>
    <row r="33601" spans="11:13" x14ac:dyDescent="0.35">
      <c r="K33601" s="293"/>
      <c r="M33601" s="290"/>
    </row>
    <row r="33602" spans="11:13" x14ac:dyDescent="0.35">
      <c r="K33602" s="293"/>
      <c r="M33602" s="290"/>
    </row>
    <row r="33603" spans="11:13" x14ac:dyDescent="0.35">
      <c r="K33603" s="293"/>
      <c r="M33603" s="290"/>
    </row>
    <row r="33604" spans="11:13" x14ac:dyDescent="0.35">
      <c r="K33604" s="293"/>
      <c r="M33604" s="290"/>
    </row>
    <row r="33605" spans="11:13" x14ac:dyDescent="0.35">
      <c r="K33605" s="293"/>
      <c r="M33605" s="290"/>
    </row>
    <row r="33606" spans="11:13" x14ac:dyDescent="0.35">
      <c r="K33606" s="293"/>
      <c r="M33606" s="290"/>
    </row>
    <row r="33607" spans="11:13" x14ac:dyDescent="0.35">
      <c r="K33607" s="293"/>
      <c r="M33607" s="290"/>
    </row>
    <row r="33608" spans="11:13" x14ac:dyDescent="0.35">
      <c r="K33608" s="293"/>
      <c r="M33608" s="290"/>
    </row>
    <row r="33609" spans="11:13" x14ac:dyDescent="0.35">
      <c r="K33609" s="293"/>
      <c r="M33609" s="290"/>
    </row>
    <row r="33610" spans="11:13" x14ac:dyDescent="0.35">
      <c r="K33610" s="293"/>
      <c r="M33610" s="290"/>
    </row>
    <row r="33611" spans="11:13" x14ac:dyDescent="0.35">
      <c r="K33611" s="293"/>
      <c r="M33611" s="290"/>
    </row>
    <row r="33612" spans="11:13" x14ac:dyDescent="0.35">
      <c r="K33612" s="293"/>
      <c r="M33612" s="290"/>
    </row>
    <row r="33613" spans="11:13" x14ac:dyDescent="0.35">
      <c r="K33613" s="293"/>
      <c r="M33613" s="290"/>
    </row>
    <row r="33614" spans="11:13" x14ac:dyDescent="0.35">
      <c r="K33614" s="293"/>
      <c r="M33614" s="290"/>
    </row>
    <row r="33615" spans="11:13" x14ac:dyDescent="0.35">
      <c r="K33615" s="293"/>
      <c r="M33615" s="290"/>
    </row>
    <row r="33616" spans="11:13" x14ac:dyDescent="0.35">
      <c r="K33616" s="293"/>
      <c r="M33616" s="290"/>
    </row>
    <row r="33617" spans="11:13" x14ac:dyDescent="0.35">
      <c r="K33617" s="293"/>
      <c r="M33617" s="290"/>
    </row>
    <row r="33618" spans="11:13" x14ac:dyDescent="0.35">
      <c r="K33618" s="293"/>
      <c r="M33618" s="290"/>
    </row>
    <row r="33619" spans="11:13" x14ac:dyDescent="0.35">
      <c r="K33619" s="293"/>
      <c r="M33619" s="290"/>
    </row>
    <row r="33620" spans="11:13" x14ac:dyDescent="0.35">
      <c r="K33620" s="293"/>
      <c r="M33620" s="290"/>
    </row>
    <row r="33621" spans="11:13" x14ac:dyDescent="0.35">
      <c r="K33621" s="293"/>
      <c r="M33621" s="290"/>
    </row>
    <row r="33622" spans="11:13" x14ac:dyDescent="0.35">
      <c r="K33622" s="293"/>
      <c r="M33622" s="290"/>
    </row>
    <row r="33623" spans="11:13" x14ac:dyDescent="0.35">
      <c r="K33623" s="293"/>
      <c r="M33623" s="290"/>
    </row>
    <row r="33624" spans="11:13" x14ac:dyDescent="0.35">
      <c r="K33624" s="293"/>
      <c r="M33624" s="290"/>
    </row>
    <row r="33625" spans="11:13" x14ac:dyDescent="0.35">
      <c r="K33625" s="293"/>
      <c r="M33625" s="290"/>
    </row>
    <row r="33626" spans="11:13" x14ac:dyDescent="0.35">
      <c r="K33626" s="293"/>
      <c r="M33626" s="290"/>
    </row>
    <row r="33627" spans="11:13" x14ac:dyDescent="0.35">
      <c r="K33627" s="293"/>
      <c r="M33627" s="290"/>
    </row>
    <row r="33628" spans="11:13" x14ac:dyDescent="0.35">
      <c r="K33628" s="293"/>
      <c r="M33628" s="290"/>
    </row>
    <row r="33629" spans="11:13" x14ac:dyDescent="0.35">
      <c r="K33629" s="293"/>
      <c r="M33629" s="290"/>
    </row>
    <row r="33630" spans="11:13" x14ac:dyDescent="0.35">
      <c r="K33630" s="293"/>
      <c r="M33630" s="290"/>
    </row>
    <row r="33631" spans="11:13" x14ac:dyDescent="0.35">
      <c r="K33631" s="293"/>
      <c r="M33631" s="290"/>
    </row>
    <row r="33632" spans="11:13" x14ac:dyDescent="0.35">
      <c r="K33632" s="293"/>
      <c r="M33632" s="290"/>
    </row>
    <row r="33633" spans="11:13" x14ac:dyDescent="0.35">
      <c r="K33633" s="293"/>
      <c r="M33633" s="290"/>
    </row>
    <row r="33634" spans="11:13" x14ac:dyDescent="0.35">
      <c r="K33634" s="293"/>
      <c r="M33634" s="290"/>
    </row>
    <row r="33635" spans="11:13" x14ac:dyDescent="0.35">
      <c r="K33635" s="293"/>
      <c r="M33635" s="290"/>
    </row>
    <row r="33636" spans="11:13" x14ac:dyDescent="0.35">
      <c r="K33636" s="293"/>
      <c r="M33636" s="290"/>
    </row>
    <row r="33637" spans="11:13" x14ac:dyDescent="0.35">
      <c r="K33637" s="293"/>
      <c r="M33637" s="290"/>
    </row>
    <row r="33638" spans="11:13" x14ac:dyDescent="0.35">
      <c r="K33638" s="293"/>
      <c r="M33638" s="290"/>
    </row>
    <row r="33639" spans="11:13" x14ac:dyDescent="0.35">
      <c r="K33639" s="293"/>
      <c r="M33639" s="290"/>
    </row>
    <row r="33640" spans="11:13" x14ac:dyDescent="0.35">
      <c r="K33640" s="293"/>
      <c r="M33640" s="290"/>
    </row>
    <row r="33641" spans="11:13" x14ac:dyDescent="0.35">
      <c r="K33641" s="293"/>
      <c r="M33641" s="290"/>
    </row>
    <row r="33642" spans="11:13" x14ac:dyDescent="0.35">
      <c r="K33642" s="293"/>
      <c r="M33642" s="290"/>
    </row>
    <row r="33643" spans="11:13" x14ac:dyDescent="0.35">
      <c r="K33643" s="293"/>
      <c r="M33643" s="290"/>
    </row>
    <row r="33644" spans="11:13" x14ac:dyDescent="0.35">
      <c r="K33644" s="293"/>
      <c r="M33644" s="290"/>
    </row>
    <row r="33645" spans="11:13" x14ac:dyDescent="0.35">
      <c r="K33645" s="293"/>
      <c r="M33645" s="290"/>
    </row>
    <row r="33646" spans="11:13" x14ac:dyDescent="0.35">
      <c r="K33646" s="293"/>
      <c r="M33646" s="290"/>
    </row>
    <row r="33647" spans="11:13" x14ac:dyDescent="0.35">
      <c r="K33647" s="293"/>
      <c r="M33647" s="290"/>
    </row>
    <row r="33648" spans="11:13" x14ac:dyDescent="0.35">
      <c r="K33648" s="293"/>
      <c r="M33648" s="290"/>
    </row>
    <row r="33649" spans="11:13" x14ac:dyDescent="0.35">
      <c r="K33649" s="293"/>
      <c r="M33649" s="290"/>
    </row>
    <row r="33650" spans="11:13" x14ac:dyDescent="0.35">
      <c r="K33650" s="293"/>
      <c r="M33650" s="290"/>
    </row>
    <row r="33651" spans="11:13" x14ac:dyDescent="0.35">
      <c r="K33651" s="293"/>
      <c r="M33651" s="290"/>
    </row>
    <row r="33652" spans="11:13" x14ac:dyDescent="0.35">
      <c r="K33652" s="293"/>
      <c r="M33652" s="290"/>
    </row>
    <row r="33653" spans="11:13" x14ac:dyDescent="0.35">
      <c r="K33653" s="293"/>
      <c r="M33653" s="290"/>
    </row>
    <row r="33654" spans="11:13" x14ac:dyDescent="0.35">
      <c r="K33654" s="293"/>
      <c r="M33654" s="290"/>
    </row>
    <row r="33655" spans="11:13" x14ac:dyDescent="0.35">
      <c r="K33655" s="293"/>
      <c r="M33655" s="290"/>
    </row>
    <row r="33656" spans="11:13" x14ac:dyDescent="0.35">
      <c r="K33656" s="293"/>
      <c r="M33656" s="290"/>
    </row>
    <row r="33657" spans="11:13" x14ac:dyDescent="0.35">
      <c r="K33657" s="293"/>
      <c r="M33657" s="290"/>
    </row>
    <row r="33658" spans="11:13" x14ac:dyDescent="0.35">
      <c r="K33658" s="293"/>
      <c r="M33658" s="290"/>
    </row>
    <row r="33659" spans="11:13" x14ac:dyDescent="0.35">
      <c r="K33659" s="293"/>
      <c r="M33659" s="290"/>
    </row>
    <row r="33660" spans="11:13" x14ac:dyDescent="0.35">
      <c r="K33660" s="293"/>
      <c r="M33660" s="290"/>
    </row>
    <row r="33661" spans="11:13" x14ac:dyDescent="0.35">
      <c r="K33661" s="293"/>
      <c r="M33661" s="290"/>
    </row>
    <row r="33662" spans="11:13" x14ac:dyDescent="0.35">
      <c r="K33662" s="293"/>
      <c r="M33662" s="290"/>
    </row>
    <row r="33663" spans="11:13" x14ac:dyDescent="0.35">
      <c r="K33663" s="293"/>
      <c r="M33663" s="290"/>
    </row>
    <row r="33664" spans="11:13" x14ac:dyDescent="0.35">
      <c r="K33664" s="293"/>
      <c r="M33664" s="290"/>
    </row>
    <row r="33665" spans="11:13" x14ac:dyDescent="0.35">
      <c r="K33665" s="293"/>
      <c r="M33665" s="290"/>
    </row>
    <row r="33666" spans="11:13" x14ac:dyDescent="0.35">
      <c r="K33666" s="293"/>
      <c r="M33666" s="290"/>
    </row>
    <row r="33667" spans="11:13" x14ac:dyDescent="0.35">
      <c r="K33667" s="293"/>
      <c r="M33667" s="290"/>
    </row>
    <row r="33668" spans="11:13" x14ac:dyDescent="0.35">
      <c r="K33668" s="293"/>
      <c r="M33668" s="290"/>
    </row>
    <row r="33669" spans="11:13" x14ac:dyDescent="0.35">
      <c r="K33669" s="293"/>
      <c r="M33669" s="290"/>
    </row>
    <row r="33670" spans="11:13" x14ac:dyDescent="0.35">
      <c r="K33670" s="293"/>
      <c r="M33670" s="290"/>
    </row>
    <row r="33671" spans="11:13" x14ac:dyDescent="0.35">
      <c r="K33671" s="293"/>
      <c r="M33671" s="290"/>
    </row>
    <row r="33672" spans="11:13" x14ac:dyDescent="0.35">
      <c r="K33672" s="293"/>
      <c r="M33672" s="290"/>
    </row>
    <row r="33673" spans="11:13" x14ac:dyDescent="0.35">
      <c r="K33673" s="293"/>
      <c r="M33673" s="290"/>
    </row>
    <row r="33674" spans="11:13" x14ac:dyDescent="0.35">
      <c r="K33674" s="293"/>
      <c r="M33674" s="290"/>
    </row>
    <row r="33675" spans="11:13" x14ac:dyDescent="0.35">
      <c r="K33675" s="293"/>
      <c r="M33675" s="290"/>
    </row>
    <row r="33676" spans="11:13" x14ac:dyDescent="0.35">
      <c r="K33676" s="293"/>
      <c r="M33676" s="290"/>
    </row>
    <row r="33677" spans="11:13" x14ac:dyDescent="0.35">
      <c r="K33677" s="293"/>
      <c r="M33677" s="290"/>
    </row>
    <row r="33678" spans="11:13" x14ac:dyDescent="0.35">
      <c r="K33678" s="293"/>
      <c r="M33678" s="290"/>
    </row>
    <row r="33679" spans="11:13" x14ac:dyDescent="0.35">
      <c r="K33679" s="293"/>
      <c r="M33679" s="290"/>
    </row>
    <row r="33680" spans="11:13" x14ac:dyDescent="0.35">
      <c r="K33680" s="293"/>
      <c r="M33680" s="290"/>
    </row>
    <row r="33681" spans="11:13" x14ac:dyDescent="0.35">
      <c r="K33681" s="293"/>
      <c r="M33681" s="290"/>
    </row>
    <row r="33682" spans="11:13" x14ac:dyDescent="0.35">
      <c r="K33682" s="293"/>
      <c r="M33682" s="290"/>
    </row>
    <row r="33683" spans="11:13" x14ac:dyDescent="0.35">
      <c r="K33683" s="293"/>
      <c r="M33683" s="290"/>
    </row>
    <row r="33684" spans="11:13" x14ac:dyDescent="0.35">
      <c r="K33684" s="293"/>
      <c r="M33684" s="290"/>
    </row>
    <row r="33685" spans="11:13" x14ac:dyDescent="0.35">
      <c r="K33685" s="293"/>
      <c r="M33685" s="290"/>
    </row>
    <row r="33686" spans="11:13" x14ac:dyDescent="0.35">
      <c r="K33686" s="293"/>
      <c r="M33686" s="290"/>
    </row>
    <row r="33687" spans="11:13" x14ac:dyDescent="0.35">
      <c r="K33687" s="293"/>
      <c r="M33687" s="290"/>
    </row>
    <row r="33688" spans="11:13" x14ac:dyDescent="0.35">
      <c r="K33688" s="293"/>
      <c r="M33688" s="290"/>
    </row>
    <row r="33689" spans="11:13" x14ac:dyDescent="0.35">
      <c r="K33689" s="293"/>
      <c r="M33689" s="290"/>
    </row>
    <row r="33690" spans="11:13" x14ac:dyDescent="0.35">
      <c r="K33690" s="293"/>
      <c r="M33690" s="290"/>
    </row>
    <row r="33691" spans="11:13" x14ac:dyDescent="0.35">
      <c r="K33691" s="293"/>
      <c r="M33691" s="290"/>
    </row>
    <row r="33692" spans="11:13" x14ac:dyDescent="0.35">
      <c r="K33692" s="293"/>
      <c r="M33692" s="290"/>
    </row>
    <row r="33693" spans="11:13" x14ac:dyDescent="0.35">
      <c r="K33693" s="293"/>
      <c r="M33693" s="290"/>
    </row>
    <row r="33694" spans="11:13" x14ac:dyDescent="0.35">
      <c r="K33694" s="293"/>
      <c r="M33694" s="290"/>
    </row>
    <row r="33695" spans="11:13" x14ac:dyDescent="0.35">
      <c r="K33695" s="293"/>
      <c r="M33695" s="290"/>
    </row>
    <row r="33696" spans="11:13" x14ac:dyDescent="0.35">
      <c r="K33696" s="293"/>
      <c r="M33696" s="290"/>
    </row>
    <row r="33697" spans="11:13" x14ac:dyDescent="0.35">
      <c r="K33697" s="293"/>
      <c r="M33697" s="290"/>
    </row>
    <row r="33698" spans="11:13" x14ac:dyDescent="0.35">
      <c r="K33698" s="293"/>
      <c r="M33698" s="290"/>
    </row>
    <row r="33699" spans="11:13" x14ac:dyDescent="0.35">
      <c r="K33699" s="293"/>
      <c r="M33699" s="290"/>
    </row>
    <row r="33700" spans="11:13" x14ac:dyDescent="0.35">
      <c r="K33700" s="293"/>
      <c r="M33700" s="290"/>
    </row>
    <row r="33701" spans="11:13" x14ac:dyDescent="0.35">
      <c r="K33701" s="293"/>
      <c r="M33701" s="290"/>
    </row>
    <row r="33702" spans="11:13" x14ac:dyDescent="0.35">
      <c r="K33702" s="293"/>
      <c r="M33702" s="290"/>
    </row>
    <row r="33703" spans="11:13" x14ac:dyDescent="0.35">
      <c r="K33703" s="293"/>
      <c r="M33703" s="290"/>
    </row>
    <row r="33704" spans="11:13" x14ac:dyDescent="0.35">
      <c r="K33704" s="293"/>
      <c r="M33704" s="290"/>
    </row>
    <row r="33705" spans="11:13" x14ac:dyDescent="0.35">
      <c r="K33705" s="293"/>
      <c r="M33705" s="290"/>
    </row>
    <row r="33706" spans="11:13" x14ac:dyDescent="0.35">
      <c r="K33706" s="293"/>
      <c r="M33706" s="290"/>
    </row>
    <row r="33707" spans="11:13" x14ac:dyDescent="0.35">
      <c r="K33707" s="293"/>
      <c r="M33707" s="290"/>
    </row>
    <row r="33708" spans="11:13" x14ac:dyDescent="0.35">
      <c r="K33708" s="293"/>
      <c r="M33708" s="290"/>
    </row>
    <row r="33709" spans="11:13" x14ac:dyDescent="0.35">
      <c r="K33709" s="293"/>
      <c r="M33709" s="290"/>
    </row>
    <row r="33710" spans="11:13" x14ac:dyDescent="0.35">
      <c r="K33710" s="293"/>
      <c r="M33710" s="290"/>
    </row>
    <row r="33711" spans="11:13" x14ac:dyDescent="0.35">
      <c r="K33711" s="293"/>
      <c r="M33711" s="290"/>
    </row>
    <row r="33712" spans="11:13" x14ac:dyDescent="0.35">
      <c r="K33712" s="293"/>
      <c r="M33712" s="290"/>
    </row>
    <row r="33713" spans="11:13" x14ac:dyDescent="0.35">
      <c r="K33713" s="293"/>
      <c r="M33713" s="290"/>
    </row>
    <row r="33714" spans="11:13" x14ac:dyDescent="0.35">
      <c r="K33714" s="293"/>
      <c r="M33714" s="290"/>
    </row>
    <row r="33715" spans="11:13" x14ac:dyDescent="0.35">
      <c r="K33715" s="293"/>
      <c r="M33715" s="290"/>
    </row>
    <row r="33716" spans="11:13" x14ac:dyDescent="0.35">
      <c r="K33716" s="293"/>
      <c r="M33716" s="290"/>
    </row>
    <row r="33717" spans="11:13" x14ac:dyDescent="0.35">
      <c r="K33717" s="293"/>
      <c r="M33717" s="290"/>
    </row>
    <row r="33718" spans="11:13" x14ac:dyDescent="0.35">
      <c r="K33718" s="293"/>
      <c r="M33718" s="290"/>
    </row>
    <row r="33719" spans="11:13" x14ac:dyDescent="0.35">
      <c r="K33719" s="293"/>
      <c r="M33719" s="290"/>
    </row>
    <row r="33720" spans="11:13" x14ac:dyDescent="0.35">
      <c r="K33720" s="293"/>
      <c r="M33720" s="290"/>
    </row>
    <row r="33721" spans="11:13" x14ac:dyDescent="0.35">
      <c r="K33721" s="293"/>
      <c r="M33721" s="290"/>
    </row>
    <row r="33722" spans="11:13" x14ac:dyDescent="0.35">
      <c r="K33722" s="293"/>
      <c r="M33722" s="290"/>
    </row>
    <row r="33723" spans="11:13" x14ac:dyDescent="0.35">
      <c r="K33723" s="293"/>
      <c r="M33723" s="290"/>
    </row>
    <row r="33724" spans="11:13" x14ac:dyDescent="0.35">
      <c r="K33724" s="293"/>
      <c r="M33724" s="290"/>
    </row>
    <row r="33725" spans="11:13" x14ac:dyDescent="0.35">
      <c r="K33725" s="293"/>
      <c r="M33725" s="290"/>
    </row>
    <row r="33726" spans="11:13" x14ac:dyDescent="0.35">
      <c r="K33726" s="293"/>
      <c r="M33726" s="290"/>
    </row>
    <row r="33727" spans="11:13" x14ac:dyDescent="0.35">
      <c r="K33727" s="293"/>
      <c r="M33727" s="290"/>
    </row>
    <row r="33728" spans="11:13" x14ac:dyDescent="0.35">
      <c r="K33728" s="293"/>
      <c r="M33728" s="290"/>
    </row>
    <row r="33729" spans="11:13" x14ac:dyDescent="0.35">
      <c r="K33729" s="293"/>
      <c r="M33729" s="290"/>
    </row>
    <row r="33730" spans="11:13" x14ac:dyDescent="0.35">
      <c r="K33730" s="293"/>
      <c r="M33730" s="290"/>
    </row>
    <row r="33731" spans="11:13" x14ac:dyDescent="0.35">
      <c r="K33731" s="293"/>
      <c r="M33731" s="290"/>
    </row>
    <row r="33732" spans="11:13" x14ac:dyDescent="0.35">
      <c r="K33732" s="293"/>
      <c r="M33732" s="290"/>
    </row>
    <row r="33733" spans="11:13" x14ac:dyDescent="0.35">
      <c r="K33733" s="293"/>
      <c r="M33733" s="290"/>
    </row>
    <row r="33734" spans="11:13" x14ac:dyDescent="0.35">
      <c r="K33734" s="293"/>
      <c r="M33734" s="290"/>
    </row>
    <row r="33735" spans="11:13" x14ac:dyDescent="0.35">
      <c r="K33735" s="293"/>
      <c r="M33735" s="290"/>
    </row>
    <row r="33736" spans="11:13" x14ac:dyDescent="0.35">
      <c r="K33736" s="293"/>
      <c r="M33736" s="290"/>
    </row>
    <row r="33737" spans="11:13" x14ac:dyDescent="0.35">
      <c r="K33737" s="293"/>
      <c r="M33737" s="290"/>
    </row>
    <row r="33738" spans="11:13" x14ac:dyDescent="0.35">
      <c r="K33738" s="293"/>
      <c r="M33738" s="290"/>
    </row>
    <row r="33739" spans="11:13" x14ac:dyDescent="0.35">
      <c r="K33739" s="293"/>
      <c r="M33739" s="290"/>
    </row>
    <row r="33740" spans="11:13" x14ac:dyDescent="0.35">
      <c r="K33740" s="293"/>
      <c r="M33740" s="290"/>
    </row>
    <row r="33741" spans="11:13" x14ac:dyDescent="0.35">
      <c r="K33741" s="293"/>
      <c r="M33741" s="290"/>
    </row>
    <row r="33742" spans="11:13" x14ac:dyDescent="0.35">
      <c r="K33742" s="293"/>
      <c r="M33742" s="290"/>
    </row>
    <row r="33743" spans="11:13" x14ac:dyDescent="0.35">
      <c r="K33743" s="293"/>
      <c r="M33743" s="290"/>
    </row>
    <row r="33744" spans="11:13" x14ac:dyDescent="0.35">
      <c r="K33744" s="293"/>
      <c r="M33744" s="290"/>
    </row>
    <row r="33745" spans="11:13" x14ac:dyDescent="0.35">
      <c r="K33745" s="293"/>
      <c r="M33745" s="290"/>
    </row>
    <row r="33746" spans="11:13" x14ac:dyDescent="0.35">
      <c r="K33746" s="293"/>
      <c r="M33746" s="290"/>
    </row>
    <row r="33747" spans="11:13" x14ac:dyDescent="0.35">
      <c r="K33747" s="293"/>
      <c r="M33747" s="290"/>
    </row>
    <row r="33748" spans="11:13" x14ac:dyDescent="0.35">
      <c r="K33748" s="293"/>
      <c r="M33748" s="290"/>
    </row>
    <row r="33749" spans="11:13" x14ac:dyDescent="0.35">
      <c r="K33749" s="293"/>
      <c r="M33749" s="290"/>
    </row>
    <row r="33750" spans="11:13" x14ac:dyDescent="0.35">
      <c r="K33750" s="293"/>
      <c r="M33750" s="290"/>
    </row>
    <row r="33751" spans="11:13" x14ac:dyDescent="0.35">
      <c r="K33751" s="293"/>
      <c r="M33751" s="290"/>
    </row>
    <row r="33752" spans="11:13" x14ac:dyDescent="0.35">
      <c r="K33752" s="293"/>
      <c r="M33752" s="290"/>
    </row>
    <row r="33753" spans="11:13" x14ac:dyDescent="0.35">
      <c r="K33753" s="293"/>
      <c r="M33753" s="290"/>
    </row>
    <row r="33754" spans="11:13" x14ac:dyDescent="0.35">
      <c r="K33754" s="293"/>
      <c r="M33754" s="290"/>
    </row>
    <row r="33755" spans="11:13" x14ac:dyDescent="0.35">
      <c r="K33755" s="293"/>
      <c r="M33755" s="290"/>
    </row>
    <row r="33756" spans="11:13" x14ac:dyDescent="0.35">
      <c r="K33756" s="293"/>
      <c r="M33756" s="290"/>
    </row>
    <row r="33757" spans="11:13" x14ac:dyDescent="0.35">
      <c r="K33757" s="293"/>
      <c r="M33757" s="290"/>
    </row>
    <row r="33758" spans="11:13" x14ac:dyDescent="0.35">
      <c r="K33758" s="293"/>
      <c r="M33758" s="290"/>
    </row>
    <row r="33759" spans="11:13" x14ac:dyDescent="0.35">
      <c r="K33759" s="293"/>
      <c r="M33759" s="290"/>
    </row>
    <row r="33760" spans="11:13" x14ac:dyDescent="0.35">
      <c r="K33760" s="293"/>
      <c r="M33760" s="290"/>
    </row>
    <row r="33761" spans="11:13" x14ac:dyDescent="0.35">
      <c r="K33761" s="293"/>
      <c r="M33761" s="290"/>
    </row>
    <row r="33762" spans="11:13" x14ac:dyDescent="0.35">
      <c r="K33762" s="293"/>
      <c r="M33762" s="290"/>
    </row>
    <row r="33763" spans="11:13" x14ac:dyDescent="0.35">
      <c r="K33763" s="293"/>
      <c r="M33763" s="290"/>
    </row>
    <row r="33764" spans="11:13" x14ac:dyDescent="0.35">
      <c r="K33764" s="293"/>
      <c r="M33764" s="290"/>
    </row>
    <row r="33765" spans="11:13" x14ac:dyDescent="0.35">
      <c r="K33765" s="293"/>
      <c r="M33765" s="290"/>
    </row>
    <row r="33766" spans="11:13" x14ac:dyDescent="0.35">
      <c r="K33766" s="293"/>
      <c r="M33766" s="290"/>
    </row>
    <row r="33767" spans="11:13" x14ac:dyDescent="0.35">
      <c r="K33767" s="293"/>
      <c r="M33767" s="290"/>
    </row>
    <row r="33768" spans="11:13" x14ac:dyDescent="0.35">
      <c r="K33768" s="293"/>
      <c r="M33768" s="290"/>
    </row>
    <row r="33769" spans="11:13" x14ac:dyDescent="0.35">
      <c r="K33769" s="293"/>
      <c r="M33769" s="290"/>
    </row>
    <row r="33770" spans="11:13" x14ac:dyDescent="0.35">
      <c r="K33770" s="293"/>
      <c r="M33770" s="290"/>
    </row>
    <row r="33771" spans="11:13" x14ac:dyDescent="0.35">
      <c r="K33771" s="293"/>
      <c r="M33771" s="290"/>
    </row>
    <row r="33772" spans="11:13" x14ac:dyDescent="0.35">
      <c r="K33772" s="293"/>
      <c r="M33772" s="290"/>
    </row>
    <row r="33773" spans="11:13" x14ac:dyDescent="0.35">
      <c r="K33773" s="293"/>
      <c r="M33773" s="290"/>
    </row>
    <row r="33774" spans="11:13" x14ac:dyDescent="0.35">
      <c r="K33774" s="293"/>
      <c r="M33774" s="290"/>
    </row>
    <row r="33775" spans="11:13" x14ac:dyDescent="0.35">
      <c r="K33775" s="293"/>
      <c r="M33775" s="290"/>
    </row>
    <row r="33776" spans="11:13" x14ac:dyDescent="0.35">
      <c r="K33776" s="293"/>
      <c r="M33776" s="290"/>
    </row>
    <row r="33777" spans="11:13" x14ac:dyDescent="0.35">
      <c r="K33777" s="293"/>
      <c r="M33777" s="290"/>
    </row>
    <row r="33778" spans="11:13" x14ac:dyDescent="0.35">
      <c r="K33778" s="293"/>
      <c r="M33778" s="290"/>
    </row>
    <row r="33779" spans="11:13" x14ac:dyDescent="0.35">
      <c r="K33779" s="293"/>
      <c r="M33779" s="290"/>
    </row>
    <row r="33780" spans="11:13" x14ac:dyDescent="0.35">
      <c r="K33780" s="293"/>
      <c r="M33780" s="290"/>
    </row>
    <row r="33781" spans="11:13" x14ac:dyDescent="0.35">
      <c r="K33781" s="293"/>
      <c r="M33781" s="290"/>
    </row>
    <row r="33782" spans="11:13" x14ac:dyDescent="0.35">
      <c r="K33782" s="293"/>
      <c r="M33782" s="290"/>
    </row>
    <row r="33783" spans="11:13" x14ac:dyDescent="0.35">
      <c r="K33783" s="293"/>
      <c r="M33783" s="290"/>
    </row>
    <row r="33784" spans="11:13" x14ac:dyDescent="0.35">
      <c r="K33784" s="293"/>
      <c r="M33784" s="290"/>
    </row>
    <row r="33785" spans="11:13" x14ac:dyDescent="0.35">
      <c r="K33785" s="293"/>
      <c r="M33785" s="290"/>
    </row>
    <row r="33786" spans="11:13" x14ac:dyDescent="0.35">
      <c r="K33786" s="293"/>
      <c r="M33786" s="290"/>
    </row>
    <row r="33787" spans="11:13" x14ac:dyDescent="0.35">
      <c r="K33787" s="293"/>
      <c r="M33787" s="290"/>
    </row>
    <row r="33788" spans="11:13" x14ac:dyDescent="0.35">
      <c r="K33788" s="293"/>
      <c r="M33788" s="290"/>
    </row>
    <row r="33789" spans="11:13" x14ac:dyDescent="0.35">
      <c r="K33789" s="293"/>
      <c r="M33789" s="290"/>
    </row>
    <row r="33790" spans="11:13" x14ac:dyDescent="0.35">
      <c r="K33790" s="293"/>
      <c r="M33790" s="290"/>
    </row>
    <row r="33791" spans="11:13" x14ac:dyDescent="0.35">
      <c r="K33791" s="293"/>
      <c r="M33791" s="290"/>
    </row>
    <row r="33792" spans="11:13" x14ac:dyDescent="0.35">
      <c r="K33792" s="293"/>
      <c r="M33792" s="290"/>
    </row>
    <row r="33793" spans="11:13" x14ac:dyDescent="0.35">
      <c r="K33793" s="293"/>
      <c r="M33793" s="290"/>
    </row>
    <row r="33794" spans="11:13" x14ac:dyDescent="0.35">
      <c r="K33794" s="293"/>
      <c r="M33794" s="290"/>
    </row>
    <row r="33795" spans="11:13" x14ac:dyDescent="0.35">
      <c r="K33795" s="293"/>
      <c r="M33795" s="290"/>
    </row>
    <row r="33796" spans="11:13" x14ac:dyDescent="0.35">
      <c r="K33796" s="293"/>
      <c r="M33796" s="290"/>
    </row>
    <row r="33797" spans="11:13" x14ac:dyDescent="0.35">
      <c r="K33797" s="293"/>
      <c r="M33797" s="290"/>
    </row>
    <row r="33798" spans="11:13" x14ac:dyDescent="0.35">
      <c r="K33798" s="293"/>
      <c r="M33798" s="290"/>
    </row>
    <row r="33799" spans="11:13" x14ac:dyDescent="0.35">
      <c r="K33799" s="293"/>
      <c r="M33799" s="290"/>
    </row>
    <row r="33800" spans="11:13" x14ac:dyDescent="0.35">
      <c r="K33800" s="293"/>
      <c r="M33800" s="290"/>
    </row>
    <row r="33801" spans="11:13" x14ac:dyDescent="0.35">
      <c r="K33801" s="293"/>
      <c r="M33801" s="290"/>
    </row>
    <row r="33802" spans="11:13" x14ac:dyDescent="0.35">
      <c r="K33802" s="293"/>
      <c r="M33802" s="290"/>
    </row>
    <row r="33803" spans="11:13" x14ac:dyDescent="0.35">
      <c r="K33803" s="293"/>
      <c r="M33803" s="290"/>
    </row>
    <row r="33804" spans="11:13" x14ac:dyDescent="0.35">
      <c r="K33804" s="293"/>
      <c r="M33804" s="290"/>
    </row>
    <row r="33805" spans="11:13" x14ac:dyDescent="0.35">
      <c r="K33805" s="293"/>
      <c r="M33805" s="290"/>
    </row>
    <row r="33806" spans="11:13" x14ac:dyDescent="0.35">
      <c r="K33806" s="293"/>
      <c r="M33806" s="290"/>
    </row>
    <row r="33807" spans="11:13" x14ac:dyDescent="0.35">
      <c r="K33807" s="293"/>
      <c r="M33807" s="290"/>
    </row>
    <row r="33808" spans="11:13" x14ac:dyDescent="0.35">
      <c r="K33808" s="293"/>
      <c r="M33808" s="290"/>
    </row>
    <row r="33809" spans="11:13" x14ac:dyDescent="0.35">
      <c r="K33809" s="293"/>
      <c r="M33809" s="290"/>
    </row>
    <row r="33810" spans="11:13" x14ac:dyDescent="0.35">
      <c r="K33810" s="293"/>
      <c r="M33810" s="290"/>
    </row>
    <row r="33811" spans="11:13" x14ac:dyDescent="0.35">
      <c r="K33811" s="293"/>
      <c r="M33811" s="290"/>
    </row>
    <row r="33812" spans="11:13" x14ac:dyDescent="0.35">
      <c r="K33812" s="293"/>
      <c r="M33812" s="290"/>
    </row>
    <row r="33813" spans="11:13" x14ac:dyDescent="0.35">
      <c r="K33813" s="293"/>
      <c r="M33813" s="290"/>
    </row>
    <row r="33814" spans="11:13" x14ac:dyDescent="0.35">
      <c r="K33814" s="293"/>
      <c r="M33814" s="290"/>
    </row>
    <row r="33815" spans="11:13" x14ac:dyDescent="0.35">
      <c r="K33815" s="293"/>
      <c r="M33815" s="290"/>
    </row>
    <row r="33816" spans="11:13" x14ac:dyDescent="0.35">
      <c r="K33816" s="293"/>
      <c r="M33816" s="290"/>
    </row>
    <row r="33817" spans="11:13" x14ac:dyDescent="0.35">
      <c r="K33817" s="293"/>
      <c r="M33817" s="290"/>
    </row>
    <row r="33818" spans="11:13" x14ac:dyDescent="0.35">
      <c r="K33818" s="293"/>
      <c r="M33818" s="290"/>
    </row>
    <row r="33819" spans="11:13" x14ac:dyDescent="0.35">
      <c r="K33819" s="293"/>
      <c r="M33819" s="290"/>
    </row>
    <row r="33820" spans="11:13" x14ac:dyDescent="0.35">
      <c r="K33820" s="293"/>
      <c r="M33820" s="290"/>
    </row>
    <row r="33821" spans="11:13" x14ac:dyDescent="0.35">
      <c r="K33821" s="293"/>
      <c r="M33821" s="290"/>
    </row>
    <row r="33822" spans="11:13" x14ac:dyDescent="0.35">
      <c r="K33822" s="293"/>
      <c r="M33822" s="290"/>
    </row>
    <row r="33823" spans="11:13" x14ac:dyDescent="0.35">
      <c r="K33823" s="293"/>
      <c r="M33823" s="290"/>
    </row>
    <row r="33824" spans="11:13" x14ac:dyDescent="0.35">
      <c r="K33824" s="293"/>
      <c r="M33824" s="290"/>
    </row>
    <row r="33825" spans="11:13" x14ac:dyDescent="0.35">
      <c r="K33825" s="293"/>
      <c r="M33825" s="290"/>
    </row>
    <row r="33826" spans="11:13" x14ac:dyDescent="0.35">
      <c r="K33826" s="293"/>
      <c r="M33826" s="290"/>
    </row>
    <row r="33827" spans="11:13" x14ac:dyDescent="0.35">
      <c r="K33827" s="293"/>
      <c r="M33827" s="290"/>
    </row>
    <row r="33828" spans="11:13" x14ac:dyDescent="0.35">
      <c r="K33828" s="293"/>
      <c r="M33828" s="290"/>
    </row>
    <row r="33829" spans="11:13" x14ac:dyDescent="0.35">
      <c r="K33829" s="293"/>
      <c r="M33829" s="290"/>
    </row>
    <row r="33830" spans="11:13" x14ac:dyDescent="0.35">
      <c r="K33830" s="293"/>
      <c r="M33830" s="290"/>
    </row>
    <row r="33831" spans="11:13" x14ac:dyDescent="0.35">
      <c r="K33831" s="293"/>
      <c r="M33831" s="290"/>
    </row>
    <row r="33832" spans="11:13" x14ac:dyDescent="0.35">
      <c r="K33832" s="293"/>
      <c r="M33832" s="290"/>
    </row>
    <row r="33833" spans="11:13" x14ac:dyDescent="0.35">
      <c r="K33833" s="293"/>
      <c r="M33833" s="290"/>
    </row>
    <row r="33834" spans="11:13" x14ac:dyDescent="0.35">
      <c r="K33834" s="293"/>
      <c r="M33834" s="290"/>
    </row>
    <row r="33835" spans="11:13" x14ac:dyDescent="0.35">
      <c r="K33835" s="293"/>
      <c r="M33835" s="290"/>
    </row>
    <row r="33836" spans="11:13" x14ac:dyDescent="0.35">
      <c r="K33836" s="293"/>
      <c r="M33836" s="290"/>
    </row>
    <row r="33837" spans="11:13" x14ac:dyDescent="0.35">
      <c r="K33837" s="293"/>
      <c r="M33837" s="290"/>
    </row>
    <row r="33838" spans="11:13" x14ac:dyDescent="0.35">
      <c r="K33838" s="293"/>
      <c r="M33838" s="290"/>
    </row>
    <row r="33839" spans="11:13" x14ac:dyDescent="0.35">
      <c r="K33839" s="293"/>
      <c r="M33839" s="290"/>
    </row>
    <row r="33840" spans="11:13" x14ac:dyDescent="0.35">
      <c r="K33840" s="293"/>
      <c r="M33840" s="290"/>
    </row>
    <row r="33841" spans="11:13" x14ac:dyDescent="0.35">
      <c r="K33841" s="293"/>
      <c r="M33841" s="290"/>
    </row>
    <row r="33842" spans="11:13" x14ac:dyDescent="0.35">
      <c r="K33842" s="293"/>
      <c r="M33842" s="290"/>
    </row>
    <row r="33843" spans="11:13" x14ac:dyDescent="0.35">
      <c r="K33843" s="293"/>
      <c r="M33843" s="290"/>
    </row>
    <row r="33844" spans="11:13" x14ac:dyDescent="0.35">
      <c r="K33844" s="293"/>
      <c r="M33844" s="290"/>
    </row>
    <row r="33845" spans="11:13" x14ac:dyDescent="0.35">
      <c r="K33845" s="293"/>
      <c r="M33845" s="290"/>
    </row>
    <row r="33846" spans="11:13" x14ac:dyDescent="0.35">
      <c r="K33846" s="293"/>
      <c r="M33846" s="290"/>
    </row>
    <row r="33847" spans="11:13" x14ac:dyDescent="0.35">
      <c r="K33847" s="293"/>
      <c r="M33847" s="290"/>
    </row>
    <row r="33848" spans="11:13" x14ac:dyDescent="0.35">
      <c r="K33848" s="293"/>
      <c r="M33848" s="290"/>
    </row>
    <row r="33849" spans="11:13" x14ac:dyDescent="0.35">
      <c r="K33849" s="293"/>
      <c r="M33849" s="290"/>
    </row>
    <row r="33850" spans="11:13" x14ac:dyDescent="0.35">
      <c r="K33850" s="293"/>
      <c r="M33850" s="290"/>
    </row>
    <row r="33851" spans="11:13" x14ac:dyDescent="0.35">
      <c r="K33851" s="293"/>
      <c r="M33851" s="290"/>
    </row>
    <row r="33852" spans="11:13" x14ac:dyDescent="0.35">
      <c r="K33852" s="293"/>
      <c r="M33852" s="290"/>
    </row>
    <row r="33853" spans="11:13" x14ac:dyDescent="0.35">
      <c r="K33853" s="293"/>
      <c r="M33853" s="290"/>
    </row>
    <row r="33854" spans="11:13" x14ac:dyDescent="0.35">
      <c r="K33854" s="293"/>
      <c r="M33854" s="290"/>
    </row>
    <row r="33855" spans="11:13" x14ac:dyDescent="0.35">
      <c r="K33855" s="293"/>
      <c r="M33855" s="290"/>
    </row>
    <row r="33856" spans="11:13" x14ac:dyDescent="0.35">
      <c r="K33856" s="293"/>
      <c r="M33856" s="290"/>
    </row>
    <row r="33857" spans="11:13" x14ac:dyDescent="0.35">
      <c r="K33857" s="293"/>
      <c r="M33857" s="290"/>
    </row>
    <row r="33858" spans="11:13" x14ac:dyDescent="0.35">
      <c r="K33858" s="293"/>
      <c r="M33858" s="290"/>
    </row>
    <row r="33859" spans="11:13" x14ac:dyDescent="0.35">
      <c r="K33859" s="293"/>
      <c r="M33859" s="290"/>
    </row>
    <row r="33860" spans="11:13" x14ac:dyDescent="0.35">
      <c r="K33860" s="293"/>
      <c r="M33860" s="290"/>
    </row>
    <row r="33861" spans="11:13" x14ac:dyDescent="0.35">
      <c r="K33861" s="293"/>
      <c r="M33861" s="290"/>
    </row>
    <row r="33862" spans="11:13" x14ac:dyDescent="0.35">
      <c r="K33862" s="293"/>
      <c r="M33862" s="290"/>
    </row>
    <row r="33863" spans="11:13" x14ac:dyDescent="0.35">
      <c r="K33863" s="293"/>
      <c r="M33863" s="290"/>
    </row>
    <row r="33864" spans="11:13" x14ac:dyDescent="0.35">
      <c r="K33864" s="293"/>
      <c r="M33864" s="290"/>
    </row>
    <row r="33865" spans="11:13" x14ac:dyDescent="0.35">
      <c r="K33865" s="293"/>
      <c r="M33865" s="290"/>
    </row>
    <row r="33866" spans="11:13" x14ac:dyDescent="0.35">
      <c r="K33866" s="293"/>
      <c r="M33866" s="290"/>
    </row>
    <row r="33867" spans="11:13" x14ac:dyDescent="0.35">
      <c r="K33867" s="293"/>
      <c r="M33867" s="290"/>
    </row>
    <row r="33868" spans="11:13" x14ac:dyDescent="0.35">
      <c r="K33868" s="293"/>
      <c r="M33868" s="290"/>
    </row>
    <row r="33869" spans="11:13" x14ac:dyDescent="0.35">
      <c r="K33869" s="293"/>
      <c r="M33869" s="290"/>
    </row>
    <row r="33870" spans="11:13" x14ac:dyDescent="0.35">
      <c r="K33870" s="293"/>
      <c r="M33870" s="290"/>
    </row>
    <row r="33871" spans="11:13" x14ac:dyDescent="0.35">
      <c r="K33871" s="293"/>
      <c r="M33871" s="290"/>
    </row>
    <row r="33872" spans="11:13" x14ac:dyDescent="0.35">
      <c r="K33872" s="293"/>
      <c r="M33872" s="290"/>
    </row>
    <row r="33873" spans="11:13" x14ac:dyDescent="0.35">
      <c r="K33873" s="293"/>
      <c r="M33873" s="290"/>
    </row>
    <row r="33874" spans="11:13" x14ac:dyDescent="0.35">
      <c r="K33874" s="293"/>
      <c r="M33874" s="290"/>
    </row>
    <row r="33875" spans="11:13" x14ac:dyDescent="0.35">
      <c r="K33875" s="293"/>
      <c r="M33875" s="290"/>
    </row>
    <row r="33876" spans="11:13" x14ac:dyDescent="0.35">
      <c r="K33876" s="293"/>
      <c r="M33876" s="290"/>
    </row>
    <row r="33877" spans="11:13" x14ac:dyDescent="0.35">
      <c r="K33877" s="293"/>
      <c r="M33877" s="290"/>
    </row>
    <row r="33878" spans="11:13" x14ac:dyDescent="0.35">
      <c r="K33878" s="293"/>
      <c r="M33878" s="290"/>
    </row>
    <row r="33879" spans="11:13" x14ac:dyDescent="0.35">
      <c r="K33879" s="293"/>
      <c r="M33879" s="290"/>
    </row>
    <row r="33880" spans="11:13" x14ac:dyDescent="0.35">
      <c r="K33880" s="293"/>
      <c r="M33880" s="290"/>
    </row>
    <row r="33881" spans="11:13" x14ac:dyDescent="0.35">
      <c r="K33881" s="293"/>
      <c r="M33881" s="290"/>
    </row>
    <row r="33882" spans="11:13" x14ac:dyDescent="0.35">
      <c r="K33882" s="293"/>
      <c r="M33882" s="290"/>
    </row>
    <row r="33883" spans="11:13" x14ac:dyDescent="0.35">
      <c r="K33883" s="293"/>
      <c r="M33883" s="290"/>
    </row>
    <row r="33884" spans="11:13" x14ac:dyDescent="0.35">
      <c r="K33884" s="293"/>
      <c r="M33884" s="290"/>
    </row>
    <row r="33885" spans="11:13" x14ac:dyDescent="0.35">
      <c r="K33885" s="293"/>
      <c r="M33885" s="290"/>
    </row>
    <row r="33886" spans="11:13" x14ac:dyDescent="0.35">
      <c r="K33886" s="293"/>
      <c r="M33886" s="290"/>
    </row>
    <row r="33887" spans="11:13" x14ac:dyDescent="0.35">
      <c r="K33887" s="293"/>
      <c r="M33887" s="290"/>
    </row>
    <row r="33888" spans="11:13" x14ac:dyDescent="0.35">
      <c r="K33888" s="293"/>
      <c r="M33888" s="290"/>
    </row>
    <row r="33889" spans="11:13" x14ac:dyDescent="0.35">
      <c r="K33889" s="293"/>
      <c r="M33889" s="290"/>
    </row>
    <row r="33890" spans="11:13" x14ac:dyDescent="0.35">
      <c r="K33890" s="293"/>
      <c r="M33890" s="290"/>
    </row>
    <row r="33891" spans="11:13" x14ac:dyDescent="0.35">
      <c r="K33891" s="293"/>
      <c r="M33891" s="290"/>
    </row>
    <row r="33892" spans="11:13" x14ac:dyDescent="0.35">
      <c r="K33892" s="293"/>
      <c r="M33892" s="290"/>
    </row>
    <row r="33893" spans="11:13" x14ac:dyDescent="0.35">
      <c r="K33893" s="293"/>
      <c r="M33893" s="290"/>
    </row>
    <row r="33894" spans="11:13" x14ac:dyDescent="0.35">
      <c r="K33894" s="293"/>
      <c r="M33894" s="290"/>
    </row>
    <row r="33895" spans="11:13" x14ac:dyDescent="0.35">
      <c r="K33895" s="293"/>
      <c r="M33895" s="290"/>
    </row>
    <row r="33896" spans="11:13" x14ac:dyDescent="0.35">
      <c r="K33896" s="293"/>
      <c r="M33896" s="290"/>
    </row>
    <row r="33897" spans="11:13" x14ac:dyDescent="0.35">
      <c r="K33897" s="293"/>
      <c r="M33897" s="290"/>
    </row>
    <row r="33898" spans="11:13" x14ac:dyDescent="0.35">
      <c r="K33898" s="293"/>
      <c r="M33898" s="290"/>
    </row>
    <row r="33899" spans="11:13" x14ac:dyDescent="0.35">
      <c r="K33899" s="293"/>
      <c r="M33899" s="290"/>
    </row>
    <row r="33900" spans="11:13" x14ac:dyDescent="0.35">
      <c r="K33900" s="293"/>
      <c r="M33900" s="290"/>
    </row>
    <row r="33901" spans="11:13" x14ac:dyDescent="0.35">
      <c r="K33901" s="293"/>
      <c r="M33901" s="290"/>
    </row>
    <row r="33902" spans="11:13" x14ac:dyDescent="0.35">
      <c r="K33902" s="293"/>
      <c r="M33902" s="290"/>
    </row>
    <row r="33903" spans="11:13" x14ac:dyDescent="0.35">
      <c r="K33903" s="293"/>
      <c r="M33903" s="290"/>
    </row>
    <row r="33904" spans="11:13" x14ac:dyDescent="0.35">
      <c r="K33904" s="293"/>
      <c r="M33904" s="290"/>
    </row>
    <row r="33905" spans="11:13" x14ac:dyDescent="0.35">
      <c r="K33905" s="293"/>
      <c r="M33905" s="290"/>
    </row>
    <row r="33906" spans="11:13" x14ac:dyDescent="0.35">
      <c r="K33906" s="293"/>
      <c r="M33906" s="290"/>
    </row>
    <row r="33907" spans="11:13" x14ac:dyDescent="0.35">
      <c r="K33907" s="293"/>
      <c r="M33907" s="290"/>
    </row>
    <row r="33908" spans="11:13" x14ac:dyDescent="0.35">
      <c r="K33908" s="293"/>
      <c r="M33908" s="290"/>
    </row>
    <row r="33909" spans="11:13" x14ac:dyDescent="0.35">
      <c r="K33909" s="293"/>
      <c r="M33909" s="290"/>
    </row>
    <row r="33910" spans="11:13" x14ac:dyDescent="0.35">
      <c r="K33910" s="293"/>
      <c r="M33910" s="290"/>
    </row>
    <row r="33911" spans="11:13" x14ac:dyDescent="0.35">
      <c r="K33911" s="293"/>
      <c r="M33911" s="290"/>
    </row>
    <row r="33912" spans="11:13" x14ac:dyDescent="0.35">
      <c r="K33912" s="293"/>
      <c r="M33912" s="290"/>
    </row>
    <row r="33913" spans="11:13" x14ac:dyDescent="0.35">
      <c r="K33913" s="293"/>
      <c r="M33913" s="290"/>
    </row>
    <row r="33914" spans="11:13" x14ac:dyDescent="0.35">
      <c r="K33914" s="293"/>
      <c r="M33914" s="290"/>
    </row>
    <row r="33915" spans="11:13" x14ac:dyDescent="0.35">
      <c r="K33915" s="293"/>
      <c r="M33915" s="290"/>
    </row>
    <row r="33916" spans="11:13" x14ac:dyDescent="0.35">
      <c r="K33916" s="293"/>
      <c r="M33916" s="290"/>
    </row>
    <row r="33917" spans="11:13" x14ac:dyDescent="0.35">
      <c r="K33917" s="293"/>
      <c r="M33917" s="290"/>
    </row>
    <row r="33918" spans="11:13" x14ac:dyDescent="0.35">
      <c r="K33918" s="293"/>
      <c r="M33918" s="290"/>
    </row>
    <row r="33919" spans="11:13" x14ac:dyDescent="0.35">
      <c r="K33919" s="293"/>
      <c r="M33919" s="290"/>
    </row>
    <row r="33920" spans="11:13" x14ac:dyDescent="0.35">
      <c r="K33920" s="293"/>
      <c r="M33920" s="290"/>
    </row>
    <row r="33921" spans="11:13" x14ac:dyDescent="0.35">
      <c r="K33921" s="293"/>
      <c r="M33921" s="290"/>
    </row>
    <row r="33922" spans="11:13" x14ac:dyDescent="0.35">
      <c r="K33922" s="293"/>
      <c r="M33922" s="290"/>
    </row>
    <row r="33923" spans="11:13" x14ac:dyDescent="0.35">
      <c r="K33923" s="293"/>
      <c r="M33923" s="290"/>
    </row>
    <row r="33924" spans="11:13" x14ac:dyDescent="0.35">
      <c r="K33924" s="293"/>
      <c r="M33924" s="290"/>
    </row>
    <row r="33925" spans="11:13" x14ac:dyDescent="0.35">
      <c r="K33925" s="293"/>
      <c r="M33925" s="290"/>
    </row>
    <row r="33926" spans="11:13" x14ac:dyDescent="0.35">
      <c r="K33926" s="293"/>
      <c r="M33926" s="290"/>
    </row>
    <row r="33927" spans="11:13" x14ac:dyDescent="0.35">
      <c r="K33927" s="293"/>
      <c r="M33927" s="290"/>
    </row>
    <row r="33928" spans="11:13" x14ac:dyDescent="0.35">
      <c r="K33928" s="293"/>
      <c r="M33928" s="290"/>
    </row>
    <row r="33929" spans="11:13" x14ac:dyDescent="0.35">
      <c r="K33929" s="293"/>
      <c r="M33929" s="290"/>
    </row>
    <row r="33930" spans="11:13" x14ac:dyDescent="0.35">
      <c r="K33930" s="293"/>
      <c r="M33930" s="290"/>
    </row>
    <row r="33931" spans="11:13" x14ac:dyDescent="0.35">
      <c r="K33931" s="293"/>
      <c r="M33931" s="290"/>
    </row>
    <row r="33932" spans="11:13" x14ac:dyDescent="0.35">
      <c r="K33932" s="293"/>
      <c r="M33932" s="290"/>
    </row>
    <row r="33933" spans="11:13" x14ac:dyDescent="0.35">
      <c r="K33933" s="293"/>
      <c r="M33933" s="290"/>
    </row>
    <row r="33934" spans="11:13" x14ac:dyDescent="0.35">
      <c r="K33934" s="293"/>
      <c r="M33934" s="290"/>
    </row>
    <row r="33935" spans="11:13" x14ac:dyDescent="0.35">
      <c r="K33935" s="293"/>
      <c r="M33935" s="290"/>
    </row>
    <row r="33936" spans="11:13" x14ac:dyDescent="0.35">
      <c r="K33936" s="293"/>
      <c r="M33936" s="290"/>
    </row>
    <row r="33937" spans="11:13" x14ac:dyDescent="0.35">
      <c r="K33937" s="293"/>
      <c r="M33937" s="290"/>
    </row>
    <row r="33938" spans="11:13" x14ac:dyDescent="0.35">
      <c r="K33938" s="293"/>
      <c r="M33938" s="290"/>
    </row>
    <row r="33939" spans="11:13" x14ac:dyDescent="0.35">
      <c r="K33939" s="293"/>
      <c r="M33939" s="290"/>
    </row>
    <row r="33940" spans="11:13" x14ac:dyDescent="0.35">
      <c r="K33940" s="293"/>
      <c r="M33940" s="290"/>
    </row>
    <row r="33941" spans="11:13" x14ac:dyDescent="0.35">
      <c r="K33941" s="293"/>
      <c r="M33941" s="290"/>
    </row>
    <row r="33942" spans="11:13" x14ac:dyDescent="0.35">
      <c r="K33942" s="293"/>
      <c r="M33942" s="290"/>
    </row>
    <row r="33943" spans="11:13" x14ac:dyDescent="0.35">
      <c r="K33943" s="293"/>
      <c r="M33943" s="290"/>
    </row>
    <row r="33944" spans="11:13" x14ac:dyDescent="0.35">
      <c r="K33944" s="293"/>
      <c r="M33944" s="290"/>
    </row>
    <row r="33945" spans="11:13" x14ac:dyDescent="0.35">
      <c r="K33945" s="293"/>
      <c r="M33945" s="290"/>
    </row>
    <row r="33946" spans="11:13" x14ac:dyDescent="0.35">
      <c r="K33946" s="293"/>
      <c r="M33946" s="290"/>
    </row>
    <row r="33947" spans="11:13" x14ac:dyDescent="0.35">
      <c r="K33947" s="293"/>
      <c r="M33947" s="290"/>
    </row>
    <row r="33948" spans="11:13" x14ac:dyDescent="0.35">
      <c r="K33948" s="293"/>
      <c r="M33948" s="290"/>
    </row>
    <row r="33949" spans="11:13" x14ac:dyDescent="0.35">
      <c r="K33949" s="293"/>
      <c r="M33949" s="290"/>
    </row>
    <row r="33950" spans="11:13" x14ac:dyDescent="0.35">
      <c r="K33950" s="293"/>
      <c r="M33950" s="290"/>
    </row>
    <row r="33951" spans="11:13" x14ac:dyDescent="0.35">
      <c r="K33951" s="293"/>
      <c r="M33951" s="290"/>
    </row>
    <row r="33952" spans="11:13" x14ac:dyDescent="0.35">
      <c r="K33952" s="293"/>
      <c r="M33952" s="290"/>
    </row>
    <row r="33953" spans="11:13" x14ac:dyDescent="0.35">
      <c r="K33953" s="293"/>
      <c r="M33953" s="290"/>
    </row>
    <row r="33954" spans="11:13" x14ac:dyDescent="0.35">
      <c r="K33954" s="293"/>
      <c r="M33954" s="290"/>
    </row>
    <row r="33955" spans="11:13" x14ac:dyDescent="0.35">
      <c r="K33955" s="293"/>
      <c r="M33955" s="290"/>
    </row>
    <row r="33956" spans="11:13" x14ac:dyDescent="0.35">
      <c r="K33956" s="293"/>
      <c r="M33956" s="290"/>
    </row>
    <row r="33957" spans="11:13" x14ac:dyDescent="0.35">
      <c r="K33957" s="293"/>
      <c r="M33957" s="290"/>
    </row>
    <row r="33958" spans="11:13" x14ac:dyDescent="0.35">
      <c r="K33958" s="293"/>
      <c r="M33958" s="290"/>
    </row>
    <row r="33959" spans="11:13" x14ac:dyDescent="0.35">
      <c r="K33959" s="293"/>
      <c r="M33959" s="290"/>
    </row>
    <row r="33960" spans="11:13" x14ac:dyDescent="0.35">
      <c r="K33960" s="293"/>
      <c r="M33960" s="290"/>
    </row>
    <row r="33961" spans="11:13" x14ac:dyDescent="0.35">
      <c r="K33961" s="293"/>
      <c r="M33961" s="290"/>
    </row>
    <row r="33962" spans="11:13" x14ac:dyDescent="0.35">
      <c r="K33962" s="293"/>
      <c r="M33962" s="290"/>
    </row>
    <row r="33963" spans="11:13" x14ac:dyDescent="0.35">
      <c r="K33963" s="293"/>
      <c r="M33963" s="290"/>
    </row>
    <row r="33964" spans="11:13" x14ac:dyDescent="0.35">
      <c r="K33964" s="293"/>
      <c r="M33964" s="290"/>
    </row>
    <row r="33965" spans="11:13" x14ac:dyDescent="0.35">
      <c r="K33965" s="293"/>
      <c r="M33965" s="290"/>
    </row>
    <row r="33966" spans="11:13" x14ac:dyDescent="0.35">
      <c r="K33966" s="293"/>
      <c r="M33966" s="290"/>
    </row>
    <row r="33967" spans="11:13" x14ac:dyDescent="0.35">
      <c r="K33967" s="293"/>
      <c r="M33967" s="290"/>
    </row>
    <row r="33968" spans="11:13" x14ac:dyDescent="0.35">
      <c r="K33968" s="293"/>
      <c r="M33968" s="290"/>
    </row>
    <row r="33969" spans="11:13" x14ac:dyDescent="0.35">
      <c r="K33969" s="293"/>
      <c r="M33969" s="290"/>
    </row>
    <row r="33970" spans="11:13" x14ac:dyDescent="0.35">
      <c r="K33970" s="293"/>
      <c r="M33970" s="290"/>
    </row>
    <row r="33971" spans="11:13" x14ac:dyDescent="0.35">
      <c r="K33971" s="293"/>
      <c r="M33971" s="290"/>
    </row>
    <row r="33972" spans="11:13" x14ac:dyDescent="0.35">
      <c r="K33972" s="293"/>
      <c r="M33972" s="290"/>
    </row>
    <row r="33973" spans="11:13" x14ac:dyDescent="0.35">
      <c r="K33973" s="293"/>
      <c r="M33973" s="290"/>
    </row>
    <row r="33974" spans="11:13" x14ac:dyDescent="0.35">
      <c r="K33974" s="293"/>
      <c r="M33974" s="290"/>
    </row>
    <row r="33975" spans="11:13" x14ac:dyDescent="0.35">
      <c r="K33975" s="293"/>
      <c r="M33975" s="290"/>
    </row>
    <row r="33976" spans="11:13" x14ac:dyDescent="0.35">
      <c r="K33976" s="293"/>
      <c r="M33976" s="290"/>
    </row>
    <row r="33977" spans="11:13" x14ac:dyDescent="0.35">
      <c r="K33977" s="293"/>
      <c r="M33977" s="290"/>
    </row>
    <row r="33978" spans="11:13" x14ac:dyDescent="0.35">
      <c r="K33978" s="293"/>
      <c r="M33978" s="290"/>
    </row>
    <row r="33979" spans="11:13" x14ac:dyDescent="0.35">
      <c r="K33979" s="293"/>
      <c r="M33979" s="290"/>
    </row>
    <row r="33980" spans="11:13" x14ac:dyDescent="0.35">
      <c r="K33980" s="293"/>
      <c r="M33980" s="290"/>
    </row>
    <row r="33981" spans="11:13" x14ac:dyDescent="0.35">
      <c r="K33981" s="293"/>
      <c r="M33981" s="290"/>
    </row>
    <row r="33982" spans="11:13" x14ac:dyDescent="0.35">
      <c r="K33982" s="293"/>
      <c r="M33982" s="290"/>
    </row>
    <row r="33983" spans="11:13" x14ac:dyDescent="0.35">
      <c r="K33983" s="293"/>
      <c r="M33983" s="290"/>
    </row>
    <row r="33984" spans="11:13" x14ac:dyDescent="0.35">
      <c r="K33984" s="293"/>
      <c r="M33984" s="290"/>
    </row>
    <row r="33985" spans="11:13" x14ac:dyDescent="0.35">
      <c r="K33985" s="293"/>
      <c r="M33985" s="290"/>
    </row>
    <row r="33986" spans="11:13" x14ac:dyDescent="0.35">
      <c r="K33986" s="293"/>
      <c r="M33986" s="290"/>
    </row>
    <row r="33987" spans="11:13" x14ac:dyDescent="0.35">
      <c r="K33987" s="293"/>
      <c r="M33987" s="290"/>
    </row>
    <row r="33988" spans="11:13" x14ac:dyDescent="0.35">
      <c r="K33988" s="293"/>
      <c r="M33988" s="290"/>
    </row>
    <row r="33989" spans="11:13" x14ac:dyDescent="0.35">
      <c r="K33989" s="293"/>
      <c r="M33989" s="290"/>
    </row>
    <row r="33990" spans="11:13" x14ac:dyDescent="0.35">
      <c r="K33990" s="293"/>
      <c r="M33990" s="290"/>
    </row>
    <row r="33991" spans="11:13" x14ac:dyDescent="0.35">
      <c r="K33991" s="293"/>
      <c r="M33991" s="290"/>
    </row>
    <row r="33992" spans="11:13" x14ac:dyDescent="0.35">
      <c r="K33992" s="293"/>
      <c r="M33992" s="290"/>
    </row>
    <row r="33993" spans="11:13" x14ac:dyDescent="0.35">
      <c r="K33993" s="293"/>
      <c r="M33993" s="290"/>
    </row>
    <row r="33994" spans="11:13" x14ac:dyDescent="0.35">
      <c r="K33994" s="293"/>
      <c r="M33994" s="290"/>
    </row>
    <row r="33995" spans="11:13" x14ac:dyDescent="0.35">
      <c r="K33995" s="293"/>
      <c r="M33995" s="290"/>
    </row>
    <row r="33996" spans="11:13" x14ac:dyDescent="0.35">
      <c r="K33996" s="293"/>
      <c r="M33996" s="290"/>
    </row>
    <row r="33997" spans="11:13" x14ac:dyDescent="0.35">
      <c r="K33997" s="293"/>
      <c r="M33997" s="290"/>
    </row>
    <row r="33998" spans="11:13" x14ac:dyDescent="0.35">
      <c r="K33998" s="293"/>
      <c r="M33998" s="290"/>
    </row>
    <row r="33999" spans="11:13" x14ac:dyDescent="0.35">
      <c r="K33999" s="293"/>
      <c r="M33999" s="290"/>
    </row>
    <row r="34000" spans="11:13" x14ac:dyDescent="0.35">
      <c r="K34000" s="293"/>
      <c r="M34000" s="290"/>
    </row>
    <row r="34001" spans="11:13" x14ac:dyDescent="0.35">
      <c r="K34001" s="293"/>
      <c r="M34001" s="290"/>
    </row>
    <row r="34002" spans="11:13" x14ac:dyDescent="0.35">
      <c r="K34002" s="293"/>
      <c r="M34002" s="290"/>
    </row>
    <row r="34003" spans="11:13" x14ac:dyDescent="0.35">
      <c r="K34003" s="293"/>
      <c r="M34003" s="290"/>
    </row>
    <row r="34004" spans="11:13" x14ac:dyDescent="0.35">
      <c r="K34004" s="293"/>
      <c r="M34004" s="290"/>
    </row>
    <row r="34005" spans="11:13" x14ac:dyDescent="0.35">
      <c r="K34005" s="293"/>
      <c r="M34005" s="290"/>
    </row>
    <row r="34006" spans="11:13" x14ac:dyDescent="0.35">
      <c r="K34006" s="293"/>
      <c r="M34006" s="290"/>
    </row>
    <row r="34007" spans="11:13" x14ac:dyDescent="0.35">
      <c r="K34007" s="293"/>
      <c r="M34007" s="290"/>
    </row>
    <row r="34008" spans="11:13" x14ac:dyDescent="0.35">
      <c r="K34008" s="293"/>
      <c r="M34008" s="290"/>
    </row>
    <row r="34009" spans="11:13" x14ac:dyDescent="0.35">
      <c r="K34009" s="293"/>
      <c r="M34009" s="290"/>
    </row>
    <row r="34010" spans="11:13" x14ac:dyDescent="0.35">
      <c r="K34010" s="293"/>
      <c r="M34010" s="290"/>
    </row>
    <row r="34011" spans="11:13" x14ac:dyDescent="0.35">
      <c r="K34011" s="293"/>
      <c r="M34011" s="290"/>
    </row>
    <row r="34012" spans="11:13" x14ac:dyDescent="0.35">
      <c r="K34012" s="293"/>
      <c r="M34012" s="290"/>
    </row>
    <row r="34013" spans="11:13" x14ac:dyDescent="0.35">
      <c r="K34013" s="293"/>
      <c r="M34013" s="290"/>
    </row>
    <row r="34014" spans="11:13" x14ac:dyDescent="0.35">
      <c r="K34014" s="293"/>
      <c r="M34014" s="290"/>
    </row>
    <row r="34015" spans="11:13" x14ac:dyDescent="0.35">
      <c r="K34015" s="293"/>
      <c r="M34015" s="290"/>
    </row>
    <row r="34016" spans="11:13" x14ac:dyDescent="0.35">
      <c r="K34016" s="293"/>
      <c r="M34016" s="290"/>
    </row>
    <row r="34017" spans="11:13" x14ac:dyDescent="0.35">
      <c r="K34017" s="293"/>
      <c r="M34017" s="290"/>
    </row>
    <row r="34018" spans="11:13" x14ac:dyDescent="0.35">
      <c r="K34018" s="293"/>
      <c r="M34018" s="290"/>
    </row>
    <row r="34019" spans="11:13" x14ac:dyDescent="0.35">
      <c r="K34019" s="293"/>
      <c r="M34019" s="290"/>
    </row>
    <row r="34020" spans="11:13" x14ac:dyDescent="0.35">
      <c r="K34020" s="293"/>
      <c r="M34020" s="290"/>
    </row>
    <row r="34021" spans="11:13" x14ac:dyDescent="0.35">
      <c r="K34021" s="293"/>
      <c r="M34021" s="290"/>
    </row>
    <row r="34022" spans="11:13" x14ac:dyDescent="0.35">
      <c r="K34022" s="293"/>
      <c r="M34022" s="290"/>
    </row>
    <row r="34023" spans="11:13" x14ac:dyDescent="0.35">
      <c r="K34023" s="293"/>
      <c r="M34023" s="290"/>
    </row>
    <row r="34024" spans="11:13" x14ac:dyDescent="0.35">
      <c r="K34024" s="293"/>
      <c r="M34024" s="290"/>
    </row>
    <row r="34025" spans="11:13" x14ac:dyDescent="0.35">
      <c r="K34025" s="293"/>
      <c r="M34025" s="290"/>
    </row>
    <row r="34026" spans="11:13" x14ac:dyDescent="0.35">
      <c r="K34026" s="293"/>
      <c r="M34026" s="290"/>
    </row>
    <row r="34027" spans="11:13" x14ac:dyDescent="0.35">
      <c r="K34027" s="293"/>
      <c r="M34027" s="290"/>
    </row>
    <row r="34028" spans="11:13" x14ac:dyDescent="0.35">
      <c r="K34028" s="293"/>
      <c r="M34028" s="290"/>
    </row>
    <row r="34029" spans="11:13" x14ac:dyDescent="0.35">
      <c r="K34029" s="293"/>
      <c r="M34029" s="290"/>
    </row>
    <row r="34030" spans="11:13" x14ac:dyDescent="0.35">
      <c r="K34030" s="293"/>
      <c r="M34030" s="290"/>
    </row>
    <row r="34031" spans="11:13" x14ac:dyDescent="0.35">
      <c r="K34031" s="293"/>
      <c r="M34031" s="290"/>
    </row>
    <row r="34032" spans="11:13" x14ac:dyDescent="0.35">
      <c r="K34032" s="293"/>
      <c r="M34032" s="290"/>
    </row>
    <row r="34033" spans="11:13" x14ac:dyDescent="0.35">
      <c r="K34033" s="293"/>
      <c r="M34033" s="290"/>
    </row>
    <row r="34034" spans="11:13" x14ac:dyDescent="0.35">
      <c r="K34034" s="293"/>
      <c r="M34034" s="290"/>
    </row>
    <row r="34035" spans="11:13" x14ac:dyDescent="0.35">
      <c r="K34035" s="293"/>
      <c r="M34035" s="290"/>
    </row>
    <row r="34036" spans="11:13" x14ac:dyDescent="0.35">
      <c r="K34036" s="293"/>
      <c r="M34036" s="290"/>
    </row>
    <row r="34037" spans="11:13" x14ac:dyDescent="0.35">
      <c r="K34037" s="293"/>
      <c r="M34037" s="290"/>
    </row>
    <row r="34038" spans="11:13" x14ac:dyDescent="0.35">
      <c r="K34038" s="293"/>
      <c r="M34038" s="290"/>
    </row>
    <row r="34039" spans="11:13" x14ac:dyDescent="0.35">
      <c r="K34039" s="293"/>
      <c r="M34039" s="290"/>
    </row>
    <row r="34040" spans="11:13" x14ac:dyDescent="0.35">
      <c r="K34040" s="293"/>
      <c r="M34040" s="290"/>
    </row>
    <row r="34041" spans="11:13" x14ac:dyDescent="0.35">
      <c r="K34041" s="293"/>
      <c r="M34041" s="290"/>
    </row>
    <row r="34042" spans="11:13" x14ac:dyDescent="0.35">
      <c r="K34042" s="293"/>
      <c r="M34042" s="290"/>
    </row>
    <row r="34043" spans="11:13" x14ac:dyDescent="0.35">
      <c r="K34043" s="293"/>
      <c r="M34043" s="290"/>
    </row>
    <row r="34044" spans="11:13" x14ac:dyDescent="0.35">
      <c r="K34044" s="293"/>
      <c r="M34044" s="290"/>
    </row>
    <row r="34045" spans="11:13" x14ac:dyDescent="0.35">
      <c r="K34045" s="293"/>
      <c r="M34045" s="290"/>
    </row>
    <row r="34046" spans="11:13" x14ac:dyDescent="0.35">
      <c r="K34046" s="293"/>
      <c r="M34046" s="290"/>
    </row>
    <row r="34047" spans="11:13" x14ac:dyDescent="0.35">
      <c r="K34047" s="293"/>
      <c r="M34047" s="290"/>
    </row>
    <row r="34048" spans="11:13" x14ac:dyDescent="0.35">
      <c r="K34048" s="293"/>
      <c r="M34048" s="290"/>
    </row>
    <row r="34049" spans="11:13" x14ac:dyDescent="0.35">
      <c r="K34049" s="293"/>
      <c r="M34049" s="290"/>
    </row>
    <row r="34050" spans="11:13" x14ac:dyDescent="0.35">
      <c r="K34050" s="293"/>
      <c r="M34050" s="290"/>
    </row>
    <row r="34051" spans="11:13" x14ac:dyDescent="0.35">
      <c r="K34051" s="293"/>
      <c r="M34051" s="290"/>
    </row>
    <row r="34052" spans="11:13" x14ac:dyDescent="0.35">
      <c r="K34052" s="293"/>
      <c r="M34052" s="290"/>
    </row>
    <row r="34053" spans="11:13" x14ac:dyDescent="0.35">
      <c r="K34053" s="293"/>
      <c r="M34053" s="290"/>
    </row>
    <row r="34054" spans="11:13" x14ac:dyDescent="0.35">
      <c r="K34054" s="293"/>
      <c r="M34054" s="290"/>
    </row>
    <row r="34055" spans="11:13" x14ac:dyDescent="0.35">
      <c r="K34055" s="293"/>
      <c r="M34055" s="290"/>
    </row>
    <row r="34056" spans="11:13" x14ac:dyDescent="0.35">
      <c r="K34056" s="293"/>
      <c r="M34056" s="290"/>
    </row>
    <row r="34057" spans="11:13" x14ac:dyDescent="0.35">
      <c r="K34057" s="293"/>
      <c r="M34057" s="290"/>
    </row>
    <row r="34058" spans="11:13" x14ac:dyDescent="0.35">
      <c r="K34058" s="293"/>
      <c r="M34058" s="290"/>
    </row>
    <row r="34059" spans="11:13" x14ac:dyDescent="0.35">
      <c r="K34059" s="293"/>
      <c r="M34059" s="290"/>
    </row>
    <row r="34060" spans="11:13" x14ac:dyDescent="0.35">
      <c r="K34060" s="293"/>
      <c r="M34060" s="290"/>
    </row>
    <row r="34061" spans="11:13" x14ac:dyDescent="0.35">
      <c r="K34061" s="293"/>
      <c r="M34061" s="290"/>
    </row>
    <row r="34062" spans="11:13" x14ac:dyDescent="0.35">
      <c r="K34062" s="293"/>
      <c r="M34062" s="290"/>
    </row>
    <row r="34063" spans="11:13" x14ac:dyDescent="0.35">
      <c r="K34063" s="293"/>
      <c r="M34063" s="290"/>
    </row>
    <row r="34064" spans="11:13" x14ac:dyDescent="0.35">
      <c r="K34064" s="293"/>
      <c r="M34064" s="290"/>
    </row>
    <row r="34065" spans="11:13" x14ac:dyDescent="0.35">
      <c r="K34065" s="293"/>
      <c r="M34065" s="290"/>
    </row>
    <row r="34066" spans="11:13" x14ac:dyDescent="0.35">
      <c r="K34066" s="293"/>
      <c r="M34066" s="290"/>
    </row>
    <row r="34067" spans="11:13" x14ac:dyDescent="0.35">
      <c r="K34067" s="293"/>
      <c r="M34067" s="290"/>
    </row>
    <row r="34068" spans="11:13" x14ac:dyDescent="0.35">
      <c r="K34068" s="293"/>
      <c r="M34068" s="290"/>
    </row>
    <row r="34069" spans="11:13" x14ac:dyDescent="0.35">
      <c r="K34069" s="293"/>
      <c r="M34069" s="290"/>
    </row>
    <row r="34070" spans="11:13" x14ac:dyDescent="0.35">
      <c r="K34070" s="293"/>
      <c r="M34070" s="290"/>
    </row>
    <row r="34071" spans="11:13" x14ac:dyDescent="0.35">
      <c r="K34071" s="293"/>
      <c r="M34071" s="290"/>
    </row>
    <row r="34072" spans="11:13" x14ac:dyDescent="0.35">
      <c r="K34072" s="293"/>
      <c r="M34072" s="290"/>
    </row>
    <row r="34073" spans="11:13" x14ac:dyDescent="0.35">
      <c r="K34073" s="293"/>
      <c r="M34073" s="290"/>
    </row>
    <row r="34074" spans="11:13" x14ac:dyDescent="0.35">
      <c r="K34074" s="293"/>
      <c r="M34074" s="290"/>
    </row>
    <row r="34075" spans="11:13" x14ac:dyDescent="0.35">
      <c r="K34075" s="293"/>
      <c r="M34075" s="290"/>
    </row>
    <row r="34076" spans="11:13" x14ac:dyDescent="0.35">
      <c r="K34076" s="293"/>
      <c r="M34076" s="290"/>
    </row>
    <row r="34077" spans="11:13" x14ac:dyDescent="0.35">
      <c r="K34077" s="293"/>
      <c r="M34077" s="290"/>
    </row>
    <row r="34078" spans="11:13" x14ac:dyDescent="0.35">
      <c r="K34078" s="293"/>
      <c r="M34078" s="290"/>
    </row>
    <row r="34079" spans="11:13" x14ac:dyDescent="0.35">
      <c r="K34079" s="293"/>
      <c r="M34079" s="290"/>
    </row>
    <row r="34080" spans="11:13" x14ac:dyDescent="0.35">
      <c r="K34080" s="293"/>
      <c r="M34080" s="290"/>
    </row>
    <row r="34081" spans="11:13" x14ac:dyDescent="0.35">
      <c r="K34081" s="293"/>
      <c r="M34081" s="290"/>
    </row>
    <row r="34082" spans="11:13" x14ac:dyDescent="0.35">
      <c r="K34082" s="293"/>
      <c r="M34082" s="290"/>
    </row>
    <row r="34083" spans="11:13" x14ac:dyDescent="0.35">
      <c r="K34083" s="293"/>
      <c r="M34083" s="290"/>
    </row>
    <row r="34084" spans="11:13" x14ac:dyDescent="0.35">
      <c r="K34084" s="293"/>
      <c r="M34084" s="290"/>
    </row>
    <row r="34085" spans="11:13" x14ac:dyDescent="0.35">
      <c r="K34085" s="293"/>
      <c r="M34085" s="290"/>
    </row>
    <row r="34086" spans="11:13" x14ac:dyDescent="0.35">
      <c r="K34086" s="293"/>
      <c r="M34086" s="290"/>
    </row>
    <row r="34087" spans="11:13" x14ac:dyDescent="0.35">
      <c r="K34087" s="293"/>
      <c r="M34087" s="290"/>
    </row>
    <row r="34088" spans="11:13" x14ac:dyDescent="0.35">
      <c r="K34088" s="293"/>
      <c r="M34088" s="290"/>
    </row>
    <row r="34089" spans="11:13" x14ac:dyDescent="0.35">
      <c r="K34089" s="293"/>
      <c r="M34089" s="290"/>
    </row>
    <row r="34090" spans="11:13" x14ac:dyDescent="0.35">
      <c r="K34090" s="293"/>
      <c r="M34090" s="290"/>
    </row>
    <row r="34091" spans="11:13" x14ac:dyDescent="0.35">
      <c r="K34091" s="293"/>
      <c r="M34091" s="290"/>
    </row>
    <row r="34092" spans="11:13" x14ac:dyDescent="0.35">
      <c r="K34092" s="293"/>
      <c r="M34092" s="290"/>
    </row>
    <row r="34093" spans="11:13" x14ac:dyDescent="0.35">
      <c r="K34093" s="293"/>
      <c r="M34093" s="290"/>
    </row>
    <row r="34094" spans="11:13" x14ac:dyDescent="0.35">
      <c r="K34094" s="293"/>
      <c r="M34094" s="290"/>
    </row>
    <row r="34095" spans="11:13" x14ac:dyDescent="0.35">
      <c r="K34095" s="293"/>
      <c r="M34095" s="290"/>
    </row>
    <row r="34096" spans="11:13" x14ac:dyDescent="0.35">
      <c r="K34096" s="293"/>
      <c r="M34096" s="290"/>
    </row>
    <row r="34097" spans="11:13" x14ac:dyDescent="0.35">
      <c r="K34097" s="293"/>
      <c r="M34097" s="290"/>
    </row>
    <row r="34098" spans="11:13" x14ac:dyDescent="0.35">
      <c r="K34098" s="293"/>
      <c r="M34098" s="290"/>
    </row>
    <row r="34099" spans="11:13" x14ac:dyDescent="0.35">
      <c r="K34099" s="293"/>
      <c r="M34099" s="290"/>
    </row>
    <row r="34100" spans="11:13" x14ac:dyDescent="0.35">
      <c r="K34100" s="293"/>
      <c r="M34100" s="290"/>
    </row>
    <row r="34101" spans="11:13" x14ac:dyDescent="0.35">
      <c r="K34101" s="293"/>
      <c r="M34101" s="290"/>
    </row>
    <row r="34102" spans="11:13" x14ac:dyDescent="0.35">
      <c r="K34102" s="293"/>
      <c r="M34102" s="290"/>
    </row>
    <row r="34103" spans="11:13" x14ac:dyDescent="0.35">
      <c r="K34103" s="293"/>
      <c r="M34103" s="290"/>
    </row>
    <row r="34104" spans="11:13" x14ac:dyDescent="0.35">
      <c r="K34104" s="293"/>
      <c r="M34104" s="290"/>
    </row>
    <row r="34105" spans="11:13" x14ac:dyDescent="0.35">
      <c r="K34105" s="293"/>
      <c r="M34105" s="290"/>
    </row>
    <row r="34106" spans="11:13" x14ac:dyDescent="0.35">
      <c r="K34106" s="293"/>
      <c r="M34106" s="290"/>
    </row>
    <row r="34107" spans="11:13" x14ac:dyDescent="0.35">
      <c r="K34107" s="293"/>
      <c r="M34107" s="290"/>
    </row>
    <row r="34108" spans="11:13" x14ac:dyDescent="0.35">
      <c r="K34108" s="293"/>
      <c r="M34108" s="290"/>
    </row>
    <row r="34109" spans="11:13" x14ac:dyDescent="0.35">
      <c r="K34109" s="293"/>
      <c r="M34109" s="290"/>
    </row>
    <row r="34110" spans="11:13" x14ac:dyDescent="0.35">
      <c r="K34110" s="293"/>
      <c r="M34110" s="290"/>
    </row>
    <row r="34111" spans="11:13" x14ac:dyDescent="0.35">
      <c r="K34111" s="293"/>
      <c r="M34111" s="290"/>
    </row>
    <row r="34112" spans="11:13" x14ac:dyDescent="0.35">
      <c r="K34112" s="293"/>
      <c r="M34112" s="290"/>
    </row>
    <row r="34113" spans="11:13" x14ac:dyDescent="0.35">
      <c r="K34113" s="293"/>
      <c r="M34113" s="290"/>
    </row>
    <row r="34114" spans="11:13" x14ac:dyDescent="0.35">
      <c r="K34114" s="293"/>
      <c r="M34114" s="290"/>
    </row>
    <row r="34115" spans="11:13" x14ac:dyDescent="0.35">
      <c r="K34115" s="293"/>
      <c r="M34115" s="290"/>
    </row>
    <row r="34116" spans="11:13" x14ac:dyDescent="0.35">
      <c r="K34116" s="293"/>
      <c r="M34116" s="290"/>
    </row>
    <row r="34117" spans="11:13" x14ac:dyDescent="0.35">
      <c r="K34117" s="293"/>
      <c r="M34117" s="290"/>
    </row>
    <row r="34118" spans="11:13" x14ac:dyDescent="0.35">
      <c r="K34118" s="293"/>
      <c r="M34118" s="290"/>
    </row>
    <row r="34119" spans="11:13" x14ac:dyDescent="0.35">
      <c r="K34119" s="293"/>
      <c r="M34119" s="290"/>
    </row>
    <row r="34120" spans="11:13" x14ac:dyDescent="0.35">
      <c r="K34120" s="293"/>
      <c r="M34120" s="290"/>
    </row>
    <row r="34121" spans="11:13" x14ac:dyDescent="0.35">
      <c r="K34121" s="293"/>
      <c r="M34121" s="290"/>
    </row>
    <row r="34122" spans="11:13" x14ac:dyDescent="0.35">
      <c r="K34122" s="293"/>
      <c r="M34122" s="290"/>
    </row>
    <row r="34123" spans="11:13" x14ac:dyDescent="0.35">
      <c r="K34123" s="293"/>
      <c r="M34123" s="290"/>
    </row>
    <row r="34124" spans="11:13" x14ac:dyDescent="0.35">
      <c r="K34124" s="293"/>
      <c r="M34124" s="290"/>
    </row>
    <row r="34125" spans="11:13" x14ac:dyDescent="0.35">
      <c r="K34125" s="293"/>
      <c r="M34125" s="290"/>
    </row>
    <row r="34126" spans="11:13" x14ac:dyDescent="0.35">
      <c r="K34126" s="293"/>
      <c r="M34126" s="290"/>
    </row>
    <row r="34127" spans="11:13" x14ac:dyDescent="0.35">
      <c r="K34127" s="293"/>
      <c r="M34127" s="290"/>
    </row>
    <row r="34128" spans="11:13" x14ac:dyDescent="0.35">
      <c r="K34128" s="293"/>
      <c r="M34128" s="290"/>
    </row>
    <row r="34129" spans="11:13" x14ac:dyDescent="0.35">
      <c r="K34129" s="293"/>
      <c r="M34129" s="290"/>
    </row>
    <row r="34130" spans="11:13" x14ac:dyDescent="0.35">
      <c r="K34130" s="293"/>
      <c r="M34130" s="290"/>
    </row>
    <row r="34131" spans="11:13" x14ac:dyDescent="0.35">
      <c r="K34131" s="293"/>
      <c r="M34131" s="290"/>
    </row>
    <row r="34132" spans="11:13" x14ac:dyDescent="0.35">
      <c r="K34132" s="293"/>
      <c r="M34132" s="290"/>
    </row>
    <row r="34133" spans="11:13" x14ac:dyDescent="0.35">
      <c r="K34133" s="293"/>
      <c r="M34133" s="290"/>
    </row>
    <row r="34134" spans="11:13" x14ac:dyDescent="0.35">
      <c r="K34134" s="293"/>
      <c r="M34134" s="290"/>
    </row>
    <row r="34135" spans="11:13" x14ac:dyDescent="0.35">
      <c r="K34135" s="293"/>
      <c r="M34135" s="290"/>
    </row>
    <row r="34136" spans="11:13" x14ac:dyDescent="0.35">
      <c r="K34136" s="293"/>
      <c r="M34136" s="290"/>
    </row>
    <row r="34137" spans="11:13" x14ac:dyDescent="0.35">
      <c r="K34137" s="293"/>
      <c r="M34137" s="290"/>
    </row>
    <row r="34138" spans="11:13" x14ac:dyDescent="0.35">
      <c r="K34138" s="293"/>
      <c r="M34138" s="290"/>
    </row>
    <row r="34139" spans="11:13" x14ac:dyDescent="0.35">
      <c r="K34139" s="293"/>
      <c r="M34139" s="290"/>
    </row>
    <row r="34140" spans="11:13" x14ac:dyDescent="0.35">
      <c r="K34140" s="293"/>
      <c r="M34140" s="290"/>
    </row>
    <row r="34141" spans="11:13" x14ac:dyDescent="0.35">
      <c r="K34141" s="293"/>
      <c r="M34141" s="290"/>
    </row>
    <row r="34142" spans="11:13" x14ac:dyDescent="0.35">
      <c r="K34142" s="293"/>
      <c r="M34142" s="290"/>
    </row>
    <row r="34143" spans="11:13" x14ac:dyDescent="0.35">
      <c r="K34143" s="293"/>
      <c r="M34143" s="290"/>
    </row>
    <row r="34144" spans="11:13" x14ac:dyDescent="0.35">
      <c r="K34144" s="293"/>
      <c r="M34144" s="290"/>
    </row>
    <row r="34145" spans="11:13" x14ac:dyDescent="0.35">
      <c r="K34145" s="293"/>
      <c r="M34145" s="290"/>
    </row>
    <row r="34146" spans="11:13" x14ac:dyDescent="0.35">
      <c r="K34146" s="293"/>
      <c r="M34146" s="290"/>
    </row>
    <row r="34147" spans="11:13" x14ac:dyDescent="0.35">
      <c r="K34147" s="293"/>
      <c r="M34147" s="290"/>
    </row>
    <row r="34148" spans="11:13" x14ac:dyDescent="0.35">
      <c r="K34148" s="293"/>
      <c r="M34148" s="290"/>
    </row>
    <row r="34149" spans="11:13" x14ac:dyDescent="0.35">
      <c r="K34149" s="293"/>
      <c r="M34149" s="290"/>
    </row>
    <row r="34150" spans="11:13" x14ac:dyDescent="0.35">
      <c r="K34150" s="293"/>
      <c r="M34150" s="290"/>
    </row>
    <row r="34151" spans="11:13" x14ac:dyDescent="0.35">
      <c r="K34151" s="293"/>
      <c r="M34151" s="290"/>
    </row>
    <row r="34152" spans="11:13" x14ac:dyDescent="0.35">
      <c r="K34152" s="293"/>
      <c r="M34152" s="290"/>
    </row>
    <row r="34153" spans="11:13" x14ac:dyDescent="0.35">
      <c r="K34153" s="293"/>
      <c r="M34153" s="290"/>
    </row>
    <row r="34154" spans="11:13" x14ac:dyDescent="0.35">
      <c r="K34154" s="293"/>
      <c r="M34154" s="290"/>
    </row>
    <row r="34155" spans="11:13" x14ac:dyDescent="0.35">
      <c r="K34155" s="293"/>
      <c r="M34155" s="290"/>
    </row>
    <row r="34156" spans="11:13" x14ac:dyDescent="0.35">
      <c r="K34156" s="293"/>
      <c r="M34156" s="290"/>
    </row>
    <row r="34157" spans="11:13" x14ac:dyDescent="0.35">
      <c r="K34157" s="293"/>
      <c r="M34157" s="290"/>
    </row>
    <row r="34158" spans="11:13" x14ac:dyDescent="0.35">
      <c r="K34158" s="293"/>
      <c r="M34158" s="290"/>
    </row>
    <row r="34159" spans="11:13" x14ac:dyDescent="0.35">
      <c r="K34159" s="293"/>
      <c r="M34159" s="290"/>
    </row>
    <row r="34160" spans="11:13" x14ac:dyDescent="0.35">
      <c r="K34160" s="293"/>
      <c r="M34160" s="290"/>
    </row>
    <row r="34161" spans="11:13" x14ac:dyDescent="0.35">
      <c r="K34161" s="293"/>
      <c r="M34161" s="290"/>
    </row>
    <row r="34162" spans="11:13" x14ac:dyDescent="0.35">
      <c r="K34162" s="293"/>
      <c r="M34162" s="290"/>
    </row>
    <row r="34163" spans="11:13" x14ac:dyDescent="0.35">
      <c r="K34163" s="293"/>
      <c r="M34163" s="290"/>
    </row>
    <row r="34164" spans="11:13" x14ac:dyDescent="0.35">
      <c r="K34164" s="293"/>
      <c r="M34164" s="290"/>
    </row>
    <row r="34165" spans="11:13" x14ac:dyDescent="0.35">
      <c r="K34165" s="293"/>
      <c r="M34165" s="290"/>
    </row>
    <row r="34166" spans="11:13" x14ac:dyDescent="0.35">
      <c r="K34166" s="293"/>
      <c r="M34166" s="290"/>
    </row>
    <row r="34167" spans="11:13" x14ac:dyDescent="0.35">
      <c r="K34167" s="293"/>
      <c r="M34167" s="290"/>
    </row>
    <row r="34168" spans="11:13" x14ac:dyDescent="0.35">
      <c r="K34168" s="293"/>
      <c r="M34168" s="290"/>
    </row>
    <row r="34169" spans="11:13" x14ac:dyDescent="0.35">
      <c r="K34169" s="293"/>
      <c r="M34169" s="290"/>
    </row>
    <row r="34170" spans="11:13" x14ac:dyDescent="0.35">
      <c r="K34170" s="293"/>
      <c r="M34170" s="290"/>
    </row>
    <row r="34171" spans="11:13" x14ac:dyDescent="0.35">
      <c r="K34171" s="293"/>
      <c r="M34171" s="290"/>
    </row>
    <row r="34172" spans="11:13" x14ac:dyDescent="0.35">
      <c r="K34172" s="293"/>
      <c r="M34172" s="290"/>
    </row>
    <row r="34173" spans="11:13" x14ac:dyDescent="0.35">
      <c r="K34173" s="293"/>
      <c r="M34173" s="290"/>
    </row>
    <row r="34174" spans="11:13" x14ac:dyDescent="0.35">
      <c r="K34174" s="293"/>
      <c r="M34174" s="290"/>
    </row>
    <row r="34175" spans="11:13" x14ac:dyDescent="0.35">
      <c r="K34175" s="293"/>
      <c r="M34175" s="290"/>
    </row>
    <row r="34176" spans="11:13" x14ac:dyDescent="0.35">
      <c r="K34176" s="293"/>
      <c r="M34176" s="290"/>
    </row>
    <row r="34177" spans="11:13" x14ac:dyDescent="0.35">
      <c r="K34177" s="293"/>
      <c r="M34177" s="290"/>
    </row>
    <row r="34178" spans="11:13" x14ac:dyDescent="0.35">
      <c r="K34178" s="293"/>
      <c r="M34178" s="290"/>
    </row>
    <row r="34179" spans="11:13" x14ac:dyDescent="0.35">
      <c r="K34179" s="293"/>
      <c r="M34179" s="290"/>
    </row>
    <row r="34180" spans="11:13" x14ac:dyDescent="0.35">
      <c r="K34180" s="293"/>
      <c r="M34180" s="290"/>
    </row>
    <row r="34181" spans="11:13" x14ac:dyDescent="0.35">
      <c r="K34181" s="293"/>
      <c r="M34181" s="290"/>
    </row>
    <row r="34182" spans="11:13" x14ac:dyDescent="0.35">
      <c r="K34182" s="293"/>
      <c r="M34182" s="290"/>
    </row>
    <row r="34183" spans="11:13" x14ac:dyDescent="0.35">
      <c r="K34183" s="293"/>
      <c r="M34183" s="290"/>
    </row>
    <row r="34184" spans="11:13" x14ac:dyDescent="0.35">
      <c r="K34184" s="293"/>
      <c r="M34184" s="290"/>
    </row>
    <row r="34185" spans="11:13" x14ac:dyDescent="0.35">
      <c r="K34185" s="293"/>
      <c r="M34185" s="290"/>
    </row>
    <row r="34186" spans="11:13" x14ac:dyDescent="0.35">
      <c r="K34186" s="293"/>
      <c r="M34186" s="290"/>
    </row>
    <row r="34187" spans="11:13" x14ac:dyDescent="0.35">
      <c r="K34187" s="293"/>
      <c r="M34187" s="290"/>
    </row>
    <row r="34188" spans="11:13" x14ac:dyDescent="0.35">
      <c r="K34188" s="293"/>
      <c r="M34188" s="290"/>
    </row>
    <row r="34189" spans="11:13" x14ac:dyDescent="0.35">
      <c r="K34189" s="293"/>
      <c r="M34189" s="290"/>
    </row>
    <row r="34190" spans="11:13" x14ac:dyDescent="0.35">
      <c r="K34190" s="293"/>
      <c r="M34190" s="290"/>
    </row>
    <row r="34191" spans="11:13" x14ac:dyDescent="0.35">
      <c r="K34191" s="293"/>
      <c r="M34191" s="290"/>
    </row>
    <row r="34192" spans="11:13" x14ac:dyDescent="0.35">
      <c r="K34192" s="293"/>
      <c r="M34192" s="290"/>
    </row>
    <row r="34193" spans="11:13" x14ac:dyDescent="0.35">
      <c r="K34193" s="293"/>
      <c r="M34193" s="290"/>
    </row>
    <row r="34194" spans="11:13" x14ac:dyDescent="0.35">
      <c r="K34194" s="293"/>
      <c r="M34194" s="290"/>
    </row>
    <row r="34195" spans="11:13" x14ac:dyDescent="0.35">
      <c r="K34195" s="293"/>
      <c r="M34195" s="290"/>
    </row>
    <row r="34196" spans="11:13" x14ac:dyDescent="0.35">
      <c r="K34196" s="293"/>
      <c r="M34196" s="290"/>
    </row>
    <row r="34197" spans="11:13" x14ac:dyDescent="0.35">
      <c r="K34197" s="293"/>
      <c r="M34197" s="290"/>
    </row>
    <row r="34198" spans="11:13" x14ac:dyDescent="0.35">
      <c r="K34198" s="293"/>
      <c r="M34198" s="290"/>
    </row>
    <row r="34199" spans="11:13" x14ac:dyDescent="0.35">
      <c r="K34199" s="293"/>
      <c r="M34199" s="290"/>
    </row>
    <row r="34200" spans="11:13" x14ac:dyDescent="0.35">
      <c r="K34200" s="293"/>
      <c r="M34200" s="290"/>
    </row>
    <row r="34201" spans="11:13" x14ac:dyDescent="0.35">
      <c r="K34201" s="293"/>
      <c r="M34201" s="290"/>
    </row>
    <row r="34202" spans="11:13" x14ac:dyDescent="0.35">
      <c r="K34202" s="293"/>
      <c r="M34202" s="290"/>
    </row>
    <row r="34203" spans="11:13" x14ac:dyDescent="0.35">
      <c r="K34203" s="293"/>
      <c r="M34203" s="290"/>
    </row>
    <row r="34204" spans="11:13" x14ac:dyDescent="0.35">
      <c r="K34204" s="293"/>
      <c r="M34204" s="290"/>
    </row>
    <row r="34205" spans="11:13" x14ac:dyDescent="0.35">
      <c r="K34205" s="293"/>
      <c r="M34205" s="290"/>
    </row>
    <row r="34206" spans="11:13" x14ac:dyDescent="0.35">
      <c r="K34206" s="293"/>
      <c r="M34206" s="290"/>
    </row>
    <row r="34207" spans="11:13" x14ac:dyDescent="0.35">
      <c r="K34207" s="293"/>
      <c r="M34207" s="290"/>
    </row>
    <row r="34208" spans="11:13" x14ac:dyDescent="0.35">
      <c r="K34208" s="293"/>
      <c r="M34208" s="290"/>
    </row>
    <row r="34209" spans="11:13" x14ac:dyDescent="0.35">
      <c r="K34209" s="293"/>
      <c r="M34209" s="290"/>
    </row>
    <row r="34210" spans="11:13" x14ac:dyDescent="0.35">
      <c r="K34210" s="293"/>
      <c r="M34210" s="290"/>
    </row>
    <row r="34211" spans="11:13" x14ac:dyDescent="0.35">
      <c r="K34211" s="293"/>
      <c r="M34211" s="290"/>
    </row>
    <row r="34212" spans="11:13" x14ac:dyDescent="0.35">
      <c r="K34212" s="293"/>
      <c r="M34212" s="290"/>
    </row>
    <row r="34213" spans="11:13" x14ac:dyDescent="0.35">
      <c r="K34213" s="293"/>
      <c r="M34213" s="290"/>
    </row>
    <row r="34214" spans="11:13" x14ac:dyDescent="0.35">
      <c r="K34214" s="293"/>
      <c r="M34214" s="290"/>
    </row>
    <row r="34215" spans="11:13" x14ac:dyDescent="0.35">
      <c r="K34215" s="293"/>
      <c r="M34215" s="290"/>
    </row>
    <row r="34216" spans="11:13" x14ac:dyDescent="0.35">
      <c r="K34216" s="293"/>
      <c r="M34216" s="290"/>
    </row>
    <row r="34217" spans="11:13" x14ac:dyDescent="0.35">
      <c r="K34217" s="293"/>
      <c r="M34217" s="290"/>
    </row>
    <row r="34218" spans="11:13" x14ac:dyDescent="0.35">
      <c r="K34218" s="293"/>
      <c r="M34218" s="290"/>
    </row>
    <row r="34219" spans="11:13" x14ac:dyDescent="0.35">
      <c r="K34219" s="293"/>
      <c r="M34219" s="290"/>
    </row>
    <row r="34220" spans="11:13" x14ac:dyDescent="0.35">
      <c r="K34220" s="293"/>
      <c r="M34220" s="290"/>
    </row>
    <row r="34221" spans="11:13" x14ac:dyDescent="0.35">
      <c r="K34221" s="293"/>
      <c r="M34221" s="290"/>
    </row>
    <row r="34222" spans="11:13" x14ac:dyDescent="0.35">
      <c r="K34222" s="293"/>
      <c r="M34222" s="290"/>
    </row>
    <row r="34223" spans="11:13" x14ac:dyDescent="0.35">
      <c r="K34223" s="293"/>
      <c r="M34223" s="290"/>
    </row>
    <row r="34224" spans="11:13" x14ac:dyDescent="0.35">
      <c r="K34224" s="293"/>
      <c r="M34224" s="290"/>
    </row>
    <row r="34225" spans="11:13" x14ac:dyDescent="0.35">
      <c r="K34225" s="293"/>
      <c r="M34225" s="290"/>
    </row>
    <row r="34226" spans="11:13" x14ac:dyDescent="0.35">
      <c r="K34226" s="293"/>
      <c r="M34226" s="290"/>
    </row>
    <row r="34227" spans="11:13" x14ac:dyDescent="0.35">
      <c r="K34227" s="293"/>
      <c r="M34227" s="290"/>
    </row>
    <row r="34228" spans="11:13" x14ac:dyDescent="0.35">
      <c r="K34228" s="293"/>
      <c r="M34228" s="290"/>
    </row>
    <row r="34229" spans="11:13" x14ac:dyDescent="0.35">
      <c r="K34229" s="293"/>
      <c r="M34229" s="290"/>
    </row>
    <row r="34230" spans="11:13" x14ac:dyDescent="0.35">
      <c r="K34230" s="293"/>
      <c r="M34230" s="290"/>
    </row>
    <row r="34231" spans="11:13" x14ac:dyDescent="0.35">
      <c r="K34231" s="293"/>
      <c r="M34231" s="290"/>
    </row>
    <row r="34232" spans="11:13" x14ac:dyDescent="0.35">
      <c r="K34232" s="293"/>
      <c r="M34232" s="290"/>
    </row>
    <row r="34233" spans="11:13" x14ac:dyDescent="0.35">
      <c r="K34233" s="293"/>
      <c r="M34233" s="290"/>
    </row>
    <row r="34234" spans="11:13" x14ac:dyDescent="0.35">
      <c r="K34234" s="293"/>
      <c r="M34234" s="290"/>
    </row>
    <row r="34235" spans="11:13" x14ac:dyDescent="0.35">
      <c r="K34235" s="293"/>
      <c r="M34235" s="290"/>
    </row>
    <row r="34236" spans="11:13" x14ac:dyDescent="0.35">
      <c r="K34236" s="293"/>
      <c r="M34236" s="290"/>
    </row>
    <row r="34237" spans="11:13" x14ac:dyDescent="0.35">
      <c r="K34237" s="293"/>
      <c r="M34237" s="290"/>
    </row>
    <row r="34238" spans="11:13" x14ac:dyDescent="0.35">
      <c r="K34238" s="293"/>
      <c r="M34238" s="290"/>
    </row>
    <row r="34239" spans="11:13" x14ac:dyDescent="0.35">
      <c r="K34239" s="293"/>
      <c r="M34239" s="290"/>
    </row>
    <row r="34240" spans="11:13" x14ac:dyDescent="0.35">
      <c r="K34240" s="293"/>
      <c r="M34240" s="290"/>
    </row>
    <row r="34241" spans="11:13" x14ac:dyDescent="0.35">
      <c r="K34241" s="293"/>
      <c r="M34241" s="290"/>
    </row>
    <row r="34242" spans="11:13" x14ac:dyDescent="0.35">
      <c r="K34242" s="293"/>
      <c r="M34242" s="290"/>
    </row>
    <row r="34243" spans="11:13" x14ac:dyDescent="0.35">
      <c r="K34243" s="293"/>
      <c r="M34243" s="290"/>
    </row>
    <row r="34244" spans="11:13" x14ac:dyDescent="0.35">
      <c r="K34244" s="293"/>
      <c r="M34244" s="290"/>
    </row>
    <row r="34245" spans="11:13" x14ac:dyDescent="0.35">
      <c r="K34245" s="293"/>
      <c r="M34245" s="290"/>
    </row>
    <row r="34246" spans="11:13" x14ac:dyDescent="0.35">
      <c r="K34246" s="293"/>
      <c r="M34246" s="290"/>
    </row>
    <row r="34247" spans="11:13" x14ac:dyDescent="0.35">
      <c r="K34247" s="293"/>
      <c r="M34247" s="290"/>
    </row>
    <row r="34248" spans="11:13" x14ac:dyDescent="0.35">
      <c r="K34248" s="293"/>
      <c r="M34248" s="290"/>
    </row>
    <row r="34249" spans="11:13" x14ac:dyDescent="0.35">
      <c r="K34249" s="293"/>
      <c r="M34249" s="290"/>
    </row>
    <row r="34250" spans="11:13" x14ac:dyDescent="0.35">
      <c r="K34250" s="293"/>
      <c r="M34250" s="290"/>
    </row>
    <row r="34251" spans="11:13" x14ac:dyDescent="0.35">
      <c r="K34251" s="293"/>
      <c r="M34251" s="290"/>
    </row>
    <row r="34252" spans="11:13" x14ac:dyDescent="0.35">
      <c r="K34252" s="293"/>
      <c r="M34252" s="290"/>
    </row>
    <row r="34253" spans="11:13" x14ac:dyDescent="0.35">
      <c r="K34253" s="293"/>
      <c r="M34253" s="290"/>
    </row>
    <row r="34254" spans="11:13" x14ac:dyDescent="0.35">
      <c r="K34254" s="293"/>
      <c r="M34254" s="290"/>
    </row>
    <row r="34255" spans="11:13" x14ac:dyDescent="0.35">
      <c r="K34255" s="293"/>
      <c r="M34255" s="290"/>
    </row>
    <row r="34256" spans="11:13" x14ac:dyDescent="0.35">
      <c r="K34256" s="293"/>
      <c r="M34256" s="290"/>
    </row>
    <row r="34257" spans="11:13" x14ac:dyDescent="0.35">
      <c r="K34257" s="293"/>
      <c r="M34257" s="290"/>
    </row>
    <row r="34258" spans="11:13" x14ac:dyDescent="0.35">
      <c r="K34258" s="293"/>
      <c r="M34258" s="290"/>
    </row>
    <row r="34259" spans="11:13" x14ac:dyDescent="0.35">
      <c r="K34259" s="293"/>
      <c r="M34259" s="290"/>
    </row>
    <row r="34260" spans="11:13" x14ac:dyDescent="0.35">
      <c r="K34260" s="293"/>
      <c r="M34260" s="290"/>
    </row>
    <row r="34261" spans="11:13" x14ac:dyDescent="0.35">
      <c r="K34261" s="293"/>
      <c r="M34261" s="290"/>
    </row>
    <row r="34262" spans="11:13" x14ac:dyDescent="0.35">
      <c r="K34262" s="293"/>
      <c r="M34262" s="290"/>
    </row>
    <row r="34263" spans="11:13" x14ac:dyDescent="0.35">
      <c r="K34263" s="293"/>
      <c r="M34263" s="290"/>
    </row>
    <row r="34264" spans="11:13" x14ac:dyDescent="0.35">
      <c r="K34264" s="293"/>
      <c r="M34264" s="290"/>
    </row>
    <row r="34265" spans="11:13" x14ac:dyDescent="0.35">
      <c r="K34265" s="293"/>
      <c r="M34265" s="290"/>
    </row>
    <row r="34266" spans="11:13" x14ac:dyDescent="0.35">
      <c r="K34266" s="293"/>
      <c r="M34266" s="290"/>
    </row>
    <row r="34267" spans="11:13" x14ac:dyDescent="0.35">
      <c r="K34267" s="293"/>
      <c r="M34267" s="290"/>
    </row>
    <row r="34268" spans="11:13" x14ac:dyDescent="0.35">
      <c r="K34268" s="293"/>
      <c r="M34268" s="290"/>
    </row>
    <row r="34269" spans="11:13" x14ac:dyDescent="0.35">
      <c r="K34269" s="293"/>
      <c r="M34269" s="290"/>
    </row>
    <row r="34270" spans="11:13" x14ac:dyDescent="0.35">
      <c r="K34270" s="293"/>
      <c r="M34270" s="290"/>
    </row>
    <row r="34271" spans="11:13" x14ac:dyDescent="0.35">
      <c r="K34271" s="293"/>
      <c r="M34271" s="290"/>
    </row>
    <row r="34272" spans="11:13" x14ac:dyDescent="0.35">
      <c r="K34272" s="293"/>
      <c r="M34272" s="290"/>
    </row>
    <row r="34273" spans="11:13" x14ac:dyDescent="0.35">
      <c r="K34273" s="293"/>
      <c r="M34273" s="290"/>
    </row>
    <row r="34274" spans="11:13" x14ac:dyDescent="0.35">
      <c r="K34274" s="293"/>
      <c r="M34274" s="290"/>
    </row>
    <row r="34275" spans="11:13" x14ac:dyDescent="0.35">
      <c r="K34275" s="293"/>
      <c r="M34275" s="290"/>
    </row>
    <row r="34276" spans="11:13" x14ac:dyDescent="0.35">
      <c r="K34276" s="293"/>
      <c r="M34276" s="290"/>
    </row>
    <row r="34277" spans="11:13" x14ac:dyDescent="0.35">
      <c r="K34277" s="293"/>
      <c r="M34277" s="290"/>
    </row>
    <row r="34278" spans="11:13" x14ac:dyDescent="0.35">
      <c r="K34278" s="293"/>
      <c r="M34278" s="290"/>
    </row>
    <row r="34279" spans="11:13" x14ac:dyDescent="0.35">
      <c r="K34279" s="293"/>
      <c r="M34279" s="290"/>
    </row>
    <row r="34280" spans="11:13" x14ac:dyDescent="0.35">
      <c r="K34280" s="293"/>
      <c r="M34280" s="290"/>
    </row>
    <row r="34281" spans="11:13" x14ac:dyDescent="0.35">
      <c r="K34281" s="293"/>
      <c r="M34281" s="290"/>
    </row>
    <row r="34282" spans="11:13" x14ac:dyDescent="0.35">
      <c r="K34282" s="293"/>
      <c r="M34282" s="290"/>
    </row>
    <row r="34283" spans="11:13" x14ac:dyDescent="0.35">
      <c r="K34283" s="293"/>
      <c r="M34283" s="290"/>
    </row>
    <row r="34284" spans="11:13" x14ac:dyDescent="0.35">
      <c r="K34284" s="293"/>
      <c r="M34284" s="290"/>
    </row>
    <row r="34285" spans="11:13" x14ac:dyDescent="0.35">
      <c r="K34285" s="293"/>
      <c r="M34285" s="290"/>
    </row>
    <row r="34286" spans="11:13" x14ac:dyDescent="0.35">
      <c r="K34286" s="293"/>
      <c r="M34286" s="290"/>
    </row>
    <row r="34287" spans="11:13" x14ac:dyDescent="0.35">
      <c r="K34287" s="293"/>
      <c r="M34287" s="290"/>
    </row>
    <row r="34288" spans="11:13" x14ac:dyDescent="0.35">
      <c r="K34288" s="293"/>
      <c r="M34288" s="290"/>
    </row>
    <row r="34289" spans="11:13" x14ac:dyDescent="0.35">
      <c r="K34289" s="293"/>
      <c r="M34289" s="290"/>
    </row>
    <row r="34290" spans="11:13" x14ac:dyDescent="0.35">
      <c r="K34290" s="293"/>
      <c r="M34290" s="290"/>
    </row>
    <row r="34291" spans="11:13" x14ac:dyDescent="0.35">
      <c r="K34291" s="293"/>
      <c r="M34291" s="290"/>
    </row>
    <row r="34292" spans="11:13" x14ac:dyDescent="0.35">
      <c r="K34292" s="293"/>
      <c r="M34292" s="290"/>
    </row>
    <row r="34293" spans="11:13" x14ac:dyDescent="0.35">
      <c r="K34293" s="293"/>
      <c r="M34293" s="290"/>
    </row>
    <row r="34294" spans="11:13" x14ac:dyDescent="0.35">
      <c r="K34294" s="293"/>
      <c r="M34294" s="290"/>
    </row>
    <row r="34295" spans="11:13" x14ac:dyDescent="0.35">
      <c r="K34295" s="293"/>
      <c r="M34295" s="290"/>
    </row>
    <row r="34296" spans="11:13" x14ac:dyDescent="0.35">
      <c r="K34296" s="293"/>
      <c r="M34296" s="290"/>
    </row>
    <row r="34297" spans="11:13" x14ac:dyDescent="0.35">
      <c r="K34297" s="293"/>
      <c r="M34297" s="290"/>
    </row>
    <row r="34298" spans="11:13" x14ac:dyDescent="0.35">
      <c r="K34298" s="293"/>
      <c r="M34298" s="290"/>
    </row>
    <row r="34299" spans="11:13" x14ac:dyDescent="0.35">
      <c r="K34299" s="293"/>
      <c r="M34299" s="290"/>
    </row>
    <row r="34300" spans="11:13" x14ac:dyDescent="0.35">
      <c r="K34300" s="293"/>
      <c r="M34300" s="290"/>
    </row>
    <row r="34301" spans="11:13" x14ac:dyDescent="0.35">
      <c r="K34301" s="293"/>
      <c r="M34301" s="290"/>
    </row>
    <row r="34302" spans="11:13" x14ac:dyDescent="0.35">
      <c r="K34302" s="293"/>
      <c r="M34302" s="290"/>
    </row>
    <row r="34303" spans="11:13" x14ac:dyDescent="0.35">
      <c r="K34303" s="293"/>
      <c r="M34303" s="290"/>
    </row>
    <row r="34304" spans="11:13" x14ac:dyDescent="0.35">
      <c r="K34304" s="293"/>
      <c r="M34304" s="290"/>
    </row>
    <row r="34305" spans="11:13" x14ac:dyDescent="0.35">
      <c r="K34305" s="293"/>
      <c r="M34305" s="290"/>
    </row>
    <row r="34306" spans="11:13" x14ac:dyDescent="0.35">
      <c r="K34306" s="293"/>
      <c r="M34306" s="290"/>
    </row>
    <row r="34307" spans="11:13" x14ac:dyDescent="0.35">
      <c r="K34307" s="293"/>
      <c r="M34307" s="290"/>
    </row>
    <row r="34308" spans="11:13" x14ac:dyDescent="0.35">
      <c r="K34308" s="293"/>
      <c r="M34308" s="290"/>
    </row>
    <row r="34309" spans="11:13" x14ac:dyDescent="0.35">
      <c r="K34309" s="293"/>
      <c r="M34309" s="290"/>
    </row>
    <row r="34310" spans="11:13" x14ac:dyDescent="0.35">
      <c r="K34310" s="293"/>
      <c r="M34310" s="290"/>
    </row>
    <row r="34311" spans="11:13" x14ac:dyDescent="0.35">
      <c r="K34311" s="293"/>
      <c r="M34311" s="290"/>
    </row>
    <row r="34312" spans="11:13" x14ac:dyDescent="0.35">
      <c r="K34312" s="293"/>
      <c r="M34312" s="290"/>
    </row>
    <row r="34313" spans="11:13" x14ac:dyDescent="0.35">
      <c r="K34313" s="293"/>
      <c r="M34313" s="290"/>
    </row>
    <row r="34314" spans="11:13" x14ac:dyDescent="0.35">
      <c r="K34314" s="293"/>
      <c r="M34314" s="290"/>
    </row>
    <row r="34315" spans="11:13" x14ac:dyDescent="0.35">
      <c r="K34315" s="293"/>
      <c r="M34315" s="290"/>
    </row>
    <row r="34316" spans="11:13" x14ac:dyDescent="0.35">
      <c r="K34316" s="293"/>
      <c r="M34316" s="290"/>
    </row>
    <row r="34317" spans="11:13" x14ac:dyDescent="0.35">
      <c r="K34317" s="293"/>
      <c r="M34317" s="290"/>
    </row>
    <row r="34318" spans="11:13" x14ac:dyDescent="0.35">
      <c r="K34318" s="293"/>
      <c r="M34318" s="290"/>
    </row>
    <row r="34319" spans="11:13" x14ac:dyDescent="0.35">
      <c r="K34319" s="293"/>
      <c r="M34319" s="290"/>
    </row>
    <row r="34320" spans="11:13" x14ac:dyDescent="0.35">
      <c r="K34320" s="293"/>
      <c r="M34320" s="290"/>
    </row>
    <row r="34321" spans="11:13" x14ac:dyDescent="0.35">
      <c r="K34321" s="293"/>
      <c r="M34321" s="290"/>
    </row>
    <row r="34322" spans="11:13" x14ac:dyDescent="0.35">
      <c r="K34322" s="293"/>
      <c r="M34322" s="290"/>
    </row>
    <row r="34323" spans="11:13" x14ac:dyDescent="0.35">
      <c r="K34323" s="293"/>
      <c r="M34323" s="290"/>
    </row>
    <row r="34324" spans="11:13" x14ac:dyDescent="0.35">
      <c r="K34324" s="293"/>
      <c r="M34324" s="290"/>
    </row>
    <row r="34325" spans="11:13" x14ac:dyDescent="0.35">
      <c r="K34325" s="293"/>
      <c r="M34325" s="290"/>
    </row>
    <row r="34326" spans="11:13" x14ac:dyDescent="0.35">
      <c r="K34326" s="293"/>
      <c r="M34326" s="290"/>
    </row>
    <row r="34327" spans="11:13" x14ac:dyDescent="0.35">
      <c r="K34327" s="293"/>
      <c r="M34327" s="290"/>
    </row>
    <row r="34328" spans="11:13" x14ac:dyDescent="0.35">
      <c r="K34328" s="293"/>
      <c r="M34328" s="290"/>
    </row>
    <row r="34329" spans="11:13" x14ac:dyDescent="0.35">
      <c r="K34329" s="293"/>
      <c r="M34329" s="290"/>
    </row>
    <row r="34330" spans="11:13" x14ac:dyDescent="0.35">
      <c r="K34330" s="293"/>
      <c r="M34330" s="290"/>
    </row>
    <row r="34331" spans="11:13" x14ac:dyDescent="0.35">
      <c r="K34331" s="293"/>
      <c r="M34331" s="290"/>
    </row>
    <row r="34332" spans="11:13" x14ac:dyDescent="0.35">
      <c r="K34332" s="293"/>
      <c r="M34332" s="290"/>
    </row>
    <row r="34333" spans="11:13" x14ac:dyDescent="0.35">
      <c r="K34333" s="293"/>
      <c r="M34333" s="290"/>
    </row>
    <row r="34334" spans="11:13" x14ac:dyDescent="0.35">
      <c r="K34334" s="293"/>
      <c r="M34334" s="290"/>
    </row>
    <row r="34335" spans="11:13" x14ac:dyDescent="0.35">
      <c r="K34335" s="293"/>
      <c r="M34335" s="290"/>
    </row>
    <row r="34336" spans="11:13" x14ac:dyDescent="0.35">
      <c r="K34336" s="293"/>
      <c r="M34336" s="290"/>
    </row>
    <row r="34337" spans="11:13" x14ac:dyDescent="0.35">
      <c r="K34337" s="293"/>
      <c r="M34337" s="290"/>
    </row>
    <row r="34338" spans="11:13" x14ac:dyDescent="0.35">
      <c r="K34338" s="293"/>
      <c r="M34338" s="290"/>
    </row>
    <row r="34339" spans="11:13" x14ac:dyDescent="0.35">
      <c r="K34339" s="293"/>
      <c r="M34339" s="290"/>
    </row>
    <row r="34340" spans="11:13" x14ac:dyDescent="0.35">
      <c r="K34340" s="293"/>
      <c r="M34340" s="290"/>
    </row>
    <row r="34341" spans="11:13" x14ac:dyDescent="0.35">
      <c r="K34341" s="293"/>
      <c r="M34341" s="290"/>
    </row>
    <row r="34342" spans="11:13" x14ac:dyDescent="0.35">
      <c r="K34342" s="293"/>
      <c r="M34342" s="290"/>
    </row>
    <row r="34343" spans="11:13" x14ac:dyDescent="0.35">
      <c r="K34343" s="293"/>
      <c r="M34343" s="290"/>
    </row>
    <row r="34344" spans="11:13" x14ac:dyDescent="0.35">
      <c r="K34344" s="293"/>
      <c r="M34344" s="290"/>
    </row>
    <row r="34345" spans="11:13" x14ac:dyDescent="0.35">
      <c r="K34345" s="293"/>
      <c r="M34345" s="290"/>
    </row>
    <row r="34346" spans="11:13" x14ac:dyDescent="0.35">
      <c r="K34346" s="293"/>
      <c r="M34346" s="290"/>
    </row>
    <row r="34347" spans="11:13" x14ac:dyDescent="0.35">
      <c r="K34347" s="293"/>
      <c r="M34347" s="290"/>
    </row>
    <row r="34348" spans="11:13" x14ac:dyDescent="0.35">
      <c r="K34348" s="293"/>
      <c r="M34348" s="290"/>
    </row>
    <row r="34349" spans="11:13" x14ac:dyDescent="0.35">
      <c r="K34349" s="293"/>
      <c r="M34349" s="290"/>
    </row>
    <row r="34350" spans="11:13" x14ac:dyDescent="0.35">
      <c r="K34350" s="293"/>
      <c r="M34350" s="290"/>
    </row>
    <row r="34351" spans="11:13" x14ac:dyDescent="0.35">
      <c r="K34351" s="293"/>
      <c r="M34351" s="290"/>
    </row>
    <row r="34352" spans="11:13" x14ac:dyDescent="0.35">
      <c r="K34352" s="293"/>
      <c r="M34352" s="290"/>
    </row>
    <row r="34353" spans="11:13" x14ac:dyDescent="0.35">
      <c r="K34353" s="293"/>
      <c r="M34353" s="290"/>
    </row>
    <row r="34354" spans="11:13" x14ac:dyDescent="0.35">
      <c r="K34354" s="293"/>
      <c r="M34354" s="290"/>
    </row>
    <row r="34355" spans="11:13" x14ac:dyDescent="0.35">
      <c r="K34355" s="293"/>
      <c r="M34355" s="290"/>
    </row>
    <row r="34356" spans="11:13" x14ac:dyDescent="0.35">
      <c r="K34356" s="293"/>
      <c r="M34356" s="290"/>
    </row>
    <row r="34357" spans="11:13" x14ac:dyDescent="0.35">
      <c r="K34357" s="293"/>
      <c r="M34357" s="290"/>
    </row>
    <row r="34358" spans="11:13" x14ac:dyDescent="0.35">
      <c r="K34358" s="293"/>
      <c r="M34358" s="290"/>
    </row>
    <row r="34359" spans="11:13" x14ac:dyDescent="0.35">
      <c r="K34359" s="293"/>
      <c r="M34359" s="290"/>
    </row>
    <row r="34360" spans="11:13" x14ac:dyDescent="0.35">
      <c r="K34360" s="293"/>
      <c r="M34360" s="290"/>
    </row>
    <row r="34361" spans="11:13" x14ac:dyDescent="0.35">
      <c r="K34361" s="293"/>
      <c r="M34361" s="290"/>
    </row>
    <row r="34362" spans="11:13" x14ac:dyDescent="0.35">
      <c r="K34362" s="293"/>
      <c r="M34362" s="290"/>
    </row>
    <row r="34363" spans="11:13" x14ac:dyDescent="0.35">
      <c r="K34363" s="293"/>
      <c r="M34363" s="290"/>
    </row>
    <row r="34364" spans="11:13" x14ac:dyDescent="0.35">
      <c r="K34364" s="293"/>
      <c r="M34364" s="290"/>
    </row>
    <row r="34365" spans="11:13" x14ac:dyDescent="0.35">
      <c r="K34365" s="293"/>
      <c r="M34365" s="290"/>
    </row>
    <row r="34366" spans="11:13" x14ac:dyDescent="0.35">
      <c r="K34366" s="293"/>
      <c r="M34366" s="290"/>
    </row>
    <row r="34367" spans="11:13" x14ac:dyDescent="0.35">
      <c r="K34367" s="293"/>
      <c r="M34367" s="290"/>
    </row>
    <row r="34368" spans="11:13" x14ac:dyDescent="0.35">
      <c r="K34368" s="293"/>
      <c r="M34368" s="290"/>
    </row>
    <row r="34369" spans="11:13" x14ac:dyDescent="0.35">
      <c r="K34369" s="293"/>
      <c r="M34369" s="290"/>
    </row>
    <row r="34370" spans="11:13" x14ac:dyDescent="0.35">
      <c r="K34370" s="293"/>
      <c r="M34370" s="290"/>
    </row>
    <row r="34371" spans="11:13" x14ac:dyDescent="0.35">
      <c r="K34371" s="293"/>
      <c r="M34371" s="290"/>
    </row>
    <row r="34372" spans="11:13" x14ac:dyDescent="0.35">
      <c r="K34372" s="293"/>
      <c r="M34372" s="290"/>
    </row>
    <row r="34373" spans="11:13" x14ac:dyDescent="0.35">
      <c r="K34373" s="293"/>
      <c r="M34373" s="290"/>
    </row>
    <row r="34374" spans="11:13" x14ac:dyDescent="0.35">
      <c r="K34374" s="293"/>
      <c r="M34374" s="290"/>
    </row>
    <row r="34375" spans="11:13" x14ac:dyDescent="0.35">
      <c r="K34375" s="293"/>
      <c r="M34375" s="290"/>
    </row>
    <row r="34376" spans="11:13" x14ac:dyDescent="0.35">
      <c r="K34376" s="293"/>
      <c r="M34376" s="290"/>
    </row>
    <row r="34377" spans="11:13" x14ac:dyDescent="0.35">
      <c r="K34377" s="293"/>
      <c r="M34377" s="290"/>
    </row>
    <row r="34378" spans="11:13" x14ac:dyDescent="0.35">
      <c r="K34378" s="293"/>
      <c r="M34378" s="290"/>
    </row>
    <row r="34379" spans="11:13" x14ac:dyDescent="0.35">
      <c r="K34379" s="293"/>
      <c r="M34379" s="290"/>
    </row>
    <row r="34380" spans="11:13" x14ac:dyDescent="0.35">
      <c r="K34380" s="293"/>
      <c r="M34380" s="290"/>
    </row>
    <row r="34381" spans="11:13" x14ac:dyDescent="0.35">
      <c r="K34381" s="293"/>
      <c r="M34381" s="290"/>
    </row>
    <row r="34382" spans="11:13" x14ac:dyDescent="0.35">
      <c r="K34382" s="293"/>
      <c r="M34382" s="290"/>
    </row>
    <row r="34383" spans="11:13" x14ac:dyDescent="0.35">
      <c r="K34383" s="293"/>
      <c r="M34383" s="290"/>
    </row>
    <row r="34384" spans="11:13" x14ac:dyDescent="0.35">
      <c r="K34384" s="293"/>
      <c r="M34384" s="290"/>
    </row>
    <row r="34385" spans="11:13" x14ac:dyDescent="0.35">
      <c r="K34385" s="293"/>
      <c r="M34385" s="290"/>
    </row>
    <row r="34386" spans="11:13" x14ac:dyDescent="0.35">
      <c r="K34386" s="293"/>
      <c r="M34386" s="290"/>
    </row>
    <row r="34387" spans="11:13" x14ac:dyDescent="0.35">
      <c r="K34387" s="293"/>
      <c r="M34387" s="290"/>
    </row>
    <row r="34388" spans="11:13" x14ac:dyDescent="0.35">
      <c r="K34388" s="293"/>
      <c r="M34388" s="290"/>
    </row>
    <row r="34389" spans="11:13" x14ac:dyDescent="0.35">
      <c r="K34389" s="293"/>
      <c r="M34389" s="290"/>
    </row>
    <row r="34390" spans="11:13" x14ac:dyDescent="0.35">
      <c r="K34390" s="293"/>
      <c r="M34390" s="290"/>
    </row>
    <row r="34391" spans="11:13" x14ac:dyDescent="0.35">
      <c r="K34391" s="293"/>
      <c r="M34391" s="290"/>
    </row>
    <row r="34392" spans="11:13" x14ac:dyDescent="0.35">
      <c r="K34392" s="293"/>
      <c r="M34392" s="290"/>
    </row>
    <row r="34393" spans="11:13" x14ac:dyDescent="0.35">
      <c r="K34393" s="293"/>
      <c r="M34393" s="290"/>
    </row>
    <row r="34394" spans="11:13" x14ac:dyDescent="0.35">
      <c r="K34394" s="293"/>
      <c r="M34394" s="290"/>
    </row>
    <row r="34395" spans="11:13" x14ac:dyDescent="0.35">
      <c r="K34395" s="293"/>
      <c r="M34395" s="290"/>
    </row>
    <row r="34396" spans="11:13" x14ac:dyDescent="0.35">
      <c r="K34396" s="293"/>
      <c r="M34396" s="290"/>
    </row>
    <row r="34397" spans="11:13" x14ac:dyDescent="0.35">
      <c r="K34397" s="293"/>
      <c r="M34397" s="290"/>
    </row>
    <row r="34398" spans="11:13" x14ac:dyDescent="0.35">
      <c r="K34398" s="293"/>
      <c r="M34398" s="290"/>
    </row>
    <row r="34399" spans="11:13" x14ac:dyDescent="0.35">
      <c r="K34399" s="293"/>
      <c r="M34399" s="290"/>
    </row>
    <row r="34400" spans="11:13" x14ac:dyDescent="0.35">
      <c r="K34400" s="293"/>
      <c r="M34400" s="290"/>
    </row>
    <row r="34401" spans="11:13" x14ac:dyDescent="0.35">
      <c r="K34401" s="293"/>
      <c r="M34401" s="290"/>
    </row>
    <row r="34402" spans="11:13" x14ac:dyDescent="0.35">
      <c r="K34402" s="293"/>
      <c r="M34402" s="290"/>
    </row>
    <row r="34403" spans="11:13" x14ac:dyDescent="0.35">
      <c r="K34403" s="293"/>
      <c r="M34403" s="290"/>
    </row>
    <row r="34404" spans="11:13" x14ac:dyDescent="0.35">
      <c r="K34404" s="293"/>
      <c r="M34404" s="290"/>
    </row>
    <row r="34405" spans="11:13" x14ac:dyDescent="0.35">
      <c r="K34405" s="293"/>
      <c r="M34405" s="290"/>
    </row>
    <row r="34406" spans="11:13" x14ac:dyDescent="0.35">
      <c r="K34406" s="293"/>
      <c r="M34406" s="290"/>
    </row>
    <row r="34407" spans="11:13" x14ac:dyDescent="0.35">
      <c r="K34407" s="293"/>
      <c r="M34407" s="290"/>
    </row>
    <row r="34408" spans="11:13" x14ac:dyDescent="0.35">
      <c r="K34408" s="293"/>
      <c r="M34408" s="290"/>
    </row>
    <row r="34409" spans="11:13" x14ac:dyDescent="0.35">
      <c r="K34409" s="293"/>
      <c r="M34409" s="290"/>
    </row>
    <row r="34410" spans="11:13" x14ac:dyDescent="0.35">
      <c r="K34410" s="293"/>
      <c r="M34410" s="290"/>
    </row>
    <row r="34411" spans="11:13" x14ac:dyDescent="0.35">
      <c r="K34411" s="293"/>
      <c r="M34411" s="290"/>
    </row>
    <row r="34412" spans="11:13" x14ac:dyDescent="0.35">
      <c r="K34412" s="293"/>
      <c r="M34412" s="290"/>
    </row>
    <row r="34413" spans="11:13" x14ac:dyDescent="0.35">
      <c r="K34413" s="293"/>
      <c r="M34413" s="290"/>
    </row>
    <row r="34414" spans="11:13" x14ac:dyDescent="0.35">
      <c r="K34414" s="293"/>
      <c r="M34414" s="290"/>
    </row>
    <row r="34415" spans="11:13" x14ac:dyDescent="0.35">
      <c r="K34415" s="293"/>
      <c r="M34415" s="290"/>
    </row>
    <row r="34416" spans="11:13" x14ac:dyDescent="0.35">
      <c r="K34416" s="293"/>
      <c r="M34416" s="290"/>
    </row>
    <row r="34417" spans="11:13" x14ac:dyDescent="0.35">
      <c r="K34417" s="293"/>
      <c r="M34417" s="290"/>
    </row>
    <row r="34418" spans="11:13" x14ac:dyDescent="0.35">
      <c r="K34418" s="293"/>
      <c r="M34418" s="290"/>
    </row>
    <row r="34419" spans="11:13" x14ac:dyDescent="0.35">
      <c r="K34419" s="293"/>
      <c r="M34419" s="290"/>
    </row>
    <row r="34420" spans="11:13" x14ac:dyDescent="0.35">
      <c r="K34420" s="293"/>
      <c r="M34420" s="290"/>
    </row>
    <row r="34421" spans="11:13" x14ac:dyDescent="0.35">
      <c r="K34421" s="293"/>
      <c r="M34421" s="290"/>
    </row>
    <row r="34422" spans="11:13" x14ac:dyDescent="0.35">
      <c r="K34422" s="293"/>
      <c r="M34422" s="290"/>
    </row>
    <row r="34423" spans="11:13" x14ac:dyDescent="0.35">
      <c r="K34423" s="293"/>
      <c r="M34423" s="290"/>
    </row>
    <row r="34424" spans="11:13" x14ac:dyDescent="0.35">
      <c r="K34424" s="293"/>
      <c r="M34424" s="290"/>
    </row>
    <row r="34425" spans="11:13" x14ac:dyDescent="0.35">
      <c r="K34425" s="293"/>
      <c r="M34425" s="290"/>
    </row>
    <row r="34426" spans="11:13" x14ac:dyDescent="0.35">
      <c r="K34426" s="293"/>
      <c r="M34426" s="290"/>
    </row>
    <row r="34427" spans="11:13" x14ac:dyDescent="0.35">
      <c r="K34427" s="293"/>
      <c r="M34427" s="290"/>
    </row>
    <row r="34428" spans="11:13" x14ac:dyDescent="0.35">
      <c r="K34428" s="293"/>
      <c r="M34428" s="290"/>
    </row>
    <row r="34429" spans="11:13" x14ac:dyDescent="0.35">
      <c r="K34429" s="293"/>
      <c r="M34429" s="290"/>
    </row>
    <row r="34430" spans="11:13" x14ac:dyDescent="0.35">
      <c r="K34430" s="293"/>
      <c r="M34430" s="290"/>
    </row>
    <row r="34431" spans="11:13" x14ac:dyDescent="0.35">
      <c r="K34431" s="293"/>
      <c r="M34431" s="290"/>
    </row>
    <row r="34432" spans="11:13" x14ac:dyDescent="0.35">
      <c r="K34432" s="293"/>
      <c r="M34432" s="290"/>
    </row>
    <row r="34433" spans="11:13" x14ac:dyDescent="0.35">
      <c r="K34433" s="293"/>
      <c r="M34433" s="290"/>
    </row>
    <row r="34434" spans="11:13" x14ac:dyDescent="0.35">
      <c r="K34434" s="293"/>
      <c r="M34434" s="290"/>
    </row>
    <row r="34435" spans="11:13" x14ac:dyDescent="0.35">
      <c r="K34435" s="293"/>
      <c r="M34435" s="290"/>
    </row>
    <row r="34436" spans="11:13" x14ac:dyDescent="0.35">
      <c r="K34436" s="293"/>
      <c r="M34436" s="290"/>
    </row>
    <row r="34437" spans="11:13" x14ac:dyDescent="0.35">
      <c r="K34437" s="293"/>
      <c r="M34437" s="290"/>
    </row>
    <row r="34438" spans="11:13" x14ac:dyDescent="0.35">
      <c r="K34438" s="293"/>
      <c r="M34438" s="290"/>
    </row>
    <row r="34439" spans="11:13" x14ac:dyDescent="0.35">
      <c r="K34439" s="293"/>
      <c r="M34439" s="290"/>
    </row>
    <row r="34440" spans="11:13" x14ac:dyDescent="0.35">
      <c r="K34440" s="293"/>
      <c r="M34440" s="290"/>
    </row>
    <row r="34441" spans="11:13" x14ac:dyDescent="0.35">
      <c r="K34441" s="293"/>
      <c r="M34441" s="290"/>
    </row>
    <row r="34442" spans="11:13" x14ac:dyDescent="0.35">
      <c r="K34442" s="293"/>
      <c r="M34442" s="290"/>
    </row>
    <row r="34443" spans="11:13" x14ac:dyDescent="0.35">
      <c r="K34443" s="293"/>
      <c r="M34443" s="290"/>
    </row>
    <row r="34444" spans="11:13" x14ac:dyDescent="0.35">
      <c r="K34444" s="293"/>
      <c r="M34444" s="290"/>
    </row>
    <row r="34445" spans="11:13" x14ac:dyDescent="0.35">
      <c r="K34445" s="293"/>
      <c r="M34445" s="290"/>
    </row>
    <row r="34446" spans="11:13" x14ac:dyDescent="0.35">
      <c r="K34446" s="293"/>
      <c r="M34446" s="290"/>
    </row>
    <row r="34447" spans="11:13" x14ac:dyDescent="0.35">
      <c r="K34447" s="293"/>
      <c r="M34447" s="290"/>
    </row>
    <row r="34448" spans="11:13" x14ac:dyDescent="0.35">
      <c r="K34448" s="293"/>
      <c r="M34448" s="290"/>
    </row>
    <row r="34449" spans="11:13" x14ac:dyDescent="0.35">
      <c r="K34449" s="293"/>
      <c r="M34449" s="290"/>
    </row>
    <row r="34450" spans="11:13" x14ac:dyDescent="0.35">
      <c r="K34450" s="293"/>
      <c r="M34450" s="290"/>
    </row>
    <row r="34451" spans="11:13" x14ac:dyDescent="0.35">
      <c r="K34451" s="293"/>
      <c r="M34451" s="290"/>
    </row>
    <row r="34452" spans="11:13" x14ac:dyDescent="0.35">
      <c r="K34452" s="293"/>
      <c r="M34452" s="290"/>
    </row>
    <row r="34453" spans="11:13" x14ac:dyDescent="0.35">
      <c r="K34453" s="293"/>
      <c r="M34453" s="290"/>
    </row>
    <row r="34454" spans="11:13" x14ac:dyDescent="0.35">
      <c r="K34454" s="293"/>
      <c r="M34454" s="290"/>
    </row>
    <row r="34455" spans="11:13" x14ac:dyDescent="0.35">
      <c r="K34455" s="293"/>
      <c r="M34455" s="290"/>
    </row>
    <row r="34456" spans="11:13" x14ac:dyDescent="0.35">
      <c r="K34456" s="293"/>
      <c r="M34456" s="290"/>
    </row>
    <row r="34457" spans="11:13" x14ac:dyDescent="0.35">
      <c r="K34457" s="293"/>
      <c r="M34457" s="290"/>
    </row>
    <row r="34458" spans="11:13" x14ac:dyDescent="0.35">
      <c r="K34458" s="293"/>
      <c r="M34458" s="290"/>
    </row>
    <row r="34459" spans="11:13" x14ac:dyDescent="0.35">
      <c r="K34459" s="293"/>
      <c r="M34459" s="290"/>
    </row>
    <row r="34460" spans="11:13" x14ac:dyDescent="0.35">
      <c r="K34460" s="293"/>
      <c r="M34460" s="290"/>
    </row>
    <row r="34461" spans="11:13" x14ac:dyDescent="0.35">
      <c r="K34461" s="293"/>
      <c r="M34461" s="290"/>
    </row>
    <row r="34462" spans="11:13" x14ac:dyDescent="0.35">
      <c r="K34462" s="293"/>
      <c r="M34462" s="290"/>
    </row>
    <row r="34463" spans="11:13" x14ac:dyDescent="0.35">
      <c r="K34463" s="293"/>
      <c r="M34463" s="290"/>
    </row>
    <row r="34464" spans="11:13" x14ac:dyDescent="0.35">
      <c r="K34464" s="293"/>
      <c r="M34464" s="290"/>
    </row>
    <row r="34465" spans="11:13" x14ac:dyDescent="0.35">
      <c r="K34465" s="293"/>
      <c r="M34465" s="290"/>
    </row>
    <row r="34466" spans="11:13" x14ac:dyDescent="0.35">
      <c r="K34466" s="293"/>
      <c r="M34466" s="290"/>
    </row>
    <row r="34467" spans="11:13" x14ac:dyDescent="0.35">
      <c r="K34467" s="293"/>
      <c r="M34467" s="290"/>
    </row>
    <row r="34468" spans="11:13" x14ac:dyDescent="0.35">
      <c r="K34468" s="293"/>
      <c r="M34468" s="290"/>
    </row>
    <row r="34469" spans="11:13" x14ac:dyDescent="0.35">
      <c r="K34469" s="293"/>
      <c r="M34469" s="290"/>
    </row>
    <row r="34470" spans="11:13" x14ac:dyDescent="0.35">
      <c r="K34470" s="293"/>
      <c r="M34470" s="290"/>
    </row>
    <row r="34471" spans="11:13" x14ac:dyDescent="0.35">
      <c r="K34471" s="293"/>
      <c r="M34471" s="290"/>
    </row>
    <row r="34472" spans="11:13" x14ac:dyDescent="0.35">
      <c r="K34472" s="293"/>
      <c r="M34472" s="290"/>
    </row>
    <row r="34473" spans="11:13" x14ac:dyDescent="0.35">
      <c r="K34473" s="293"/>
      <c r="M34473" s="290"/>
    </row>
    <row r="34474" spans="11:13" x14ac:dyDescent="0.35">
      <c r="K34474" s="293"/>
      <c r="M34474" s="290"/>
    </row>
    <row r="34475" spans="11:13" x14ac:dyDescent="0.35">
      <c r="K34475" s="293"/>
      <c r="M34475" s="290"/>
    </row>
    <row r="34476" spans="11:13" x14ac:dyDescent="0.35">
      <c r="K34476" s="293"/>
      <c r="M34476" s="290"/>
    </row>
    <row r="34477" spans="11:13" x14ac:dyDescent="0.35">
      <c r="K34477" s="293"/>
      <c r="M34477" s="290"/>
    </row>
    <row r="34478" spans="11:13" x14ac:dyDescent="0.35">
      <c r="K34478" s="293"/>
      <c r="M34478" s="290"/>
    </row>
    <row r="34479" spans="11:13" x14ac:dyDescent="0.35">
      <c r="K34479" s="293"/>
      <c r="M34479" s="290"/>
    </row>
    <row r="34480" spans="11:13" x14ac:dyDescent="0.35">
      <c r="K34480" s="293"/>
      <c r="M34480" s="290"/>
    </row>
    <row r="34481" spans="11:13" x14ac:dyDescent="0.35">
      <c r="K34481" s="293"/>
      <c r="M34481" s="290"/>
    </row>
    <row r="34482" spans="11:13" x14ac:dyDescent="0.35">
      <c r="K34482" s="293"/>
      <c r="M34482" s="290"/>
    </row>
    <row r="34483" spans="11:13" x14ac:dyDescent="0.35">
      <c r="K34483" s="293"/>
      <c r="M34483" s="290"/>
    </row>
    <row r="34484" spans="11:13" x14ac:dyDescent="0.35">
      <c r="K34484" s="293"/>
      <c r="M34484" s="290"/>
    </row>
    <row r="34485" spans="11:13" x14ac:dyDescent="0.35">
      <c r="K34485" s="293"/>
      <c r="M34485" s="290"/>
    </row>
    <row r="34486" spans="11:13" x14ac:dyDescent="0.35">
      <c r="K34486" s="293"/>
      <c r="M34486" s="290"/>
    </row>
    <row r="34487" spans="11:13" x14ac:dyDescent="0.35">
      <c r="K34487" s="293"/>
      <c r="M34487" s="290"/>
    </row>
    <row r="34488" spans="11:13" x14ac:dyDescent="0.35">
      <c r="K34488" s="293"/>
      <c r="M34488" s="290"/>
    </row>
    <row r="34489" spans="11:13" x14ac:dyDescent="0.35">
      <c r="K34489" s="293"/>
      <c r="M34489" s="290"/>
    </row>
    <row r="34490" spans="11:13" x14ac:dyDescent="0.35">
      <c r="K34490" s="293"/>
      <c r="M34490" s="290"/>
    </row>
    <row r="34491" spans="11:13" x14ac:dyDescent="0.35">
      <c r="K34491" s="293"/>
      <c r="M34491" s="290"/>
    </row>
    <row r="34492" spans="11:13" x14ac:dyDescent="0.35">
      <c r="K34492" s="293"/>
      <c r="M34492" s="290"/>
    </row>
    <row r="34493" spans="11:13" x14ac:dyDescent="0.35">
      <c r="K34493" s="293"/>
      <c r="M34493" s="290"/>
    </row>
    <row r="34494" spans="11:13" x14ac:dyDescent="0.35">
      <c r="K34494" s="293"/>
      <c r="M34494" s="290"/>
    </row>
    <row r="34495" spans="11:13" x14ac:dyDescent="0.35">
      <c r="K34495" s="293"/>
      <c r="M34495" s="290"/>
    </row>
    <row r="34496" spans="11:13" x14ac:dyDescent="0.35">
      <c r="K34496" s="293"/>
      <c r="M34496" s="290"/>
    </row>
    <row r="34497" spans="11:13" x14ac:dyDescent="0.35">
      <c r="K34497" s="293"/>
      <c r="M34497" s="290"/>
    </row>
    <row r="34498" spans="11:13" x14ac:dyDescent="0.35">
      <c r="K34498" s="293"/>
      <c r="M34498" s="290"/>
    </row>
    <row r="34499" spans="11:13" x14ac:dyDescent="0.35">
      <c r="K34499" s="293"/>
      <c r="M34499" s="290"/>
    </row>
    <row r="34500" spans="11:13" x14ac:dyDescent="0.35">
      <c r="K34500" s="293"/>
      <c r="M34500" s="290"/>
    </row>
    <row r="34501" spans="11:13" x14ac:dyDescent="0.35">
      <c r="K34501" s="293"/>
      <c r="M34501" s="290"/>
    </row>
    <row r="34502" spans="11:13" x14ac:dyDescent="0.35">
      <c r="K34502" s="293"/>
      <c r="M34502" s="290"/>
    </row>
    <row r="34503" spans="11:13" x14ac:dyDescent="0.35">
      <c r="K34503" s="293"/>
      <c r="M34503" s="290"/>
    </row>
    <row r="34504" spans="11:13" x14ac:dyDescent="0.35">
      <c r="K34504" s="293"/>
      <c r="M34504" s="290"/>
    </row>
    <row r="34505" spans="11:13" x14ac:dyDescent="0.35">
      <c r="K34505" s="293"/>
      <c r="M34505" s="290"/>
    </row>
    <row r="34506" spans="11:13" x14ac:dyDescent="0.35">
      <c r="K34506" s="293"/>
      <c r="M34506" s="290"/>
    </row>
    <row r="34507" spans="11:13" x14ac:dyDescent="0.35">
      <c r="K34507" s="293"/>
      <c r="M34507" s="290"/>
    </row>
    <row r="34508" spans="11:13" x14ac:dyDescent="0.35">
      <c r="K34508" s="293"/>
      <c r="M34508" s="290"/>
    </row>
    <row r="34509" spans="11:13" x14ac:dyDescent="0.35">
      <c r="K34509" s="293"/>
      <c r="M34509" s="290"/>
    </row>
    <row r="34510" spans="11:13" x14ac:dyDescent="0.35">
      <c r="K34510" s="293"/>
      <c r="M34510" s="290"/>
    </row>
    <row r="34511" spans="11:13" x14ac:dyDescent="0.35">
      <c r="K34511" s="293"/>
      <c r="M34511" s="290"/>
    </row>
    <row r="34512" spans="11:13" x14ac:dyDescent="0.35">
      <c r="K34512" s="293"/>
      <c r="M34512" s="290"/>
    </row>
    <row r="34513" spans="11:13" x14ac:dyDescent="0.35">
      <c r="K34513" s="293"/>
      <c r="M34513" s="290"/>
    </row>
    <row r="34514" spans="11:13" x14ac:dyDescent="0.35">
      <c r="K34514" s="293"/>
      <c r="M34514" s="290"/>
    </row>
    <row r="34515" spans="11:13" x14ac:dyDescent="0.35">
      <c r="K34515" s="293"/>
      <c r="M34515" s="290"/>
    </row>
    <row r="34516" spans="11:13" x14ac:dyDescent="0.35">
      <c r="K34516" s="293"/>
      <c r="M34516" s="290"/>
    </row>
    <row r="34517" spans="11:13" x14ac:dyDescent="0.35">
      <c r="K34517" s="293"/>
      <c r="M34517" s="290"/>
    </row>
    <row r="34518" spans="11:13" x14ac:dyDescent="0.35">
      <c r="K34518" s="293"/>
      <c r="M34518" s="290"/>
    </row>
    <row r="34519" spans="11:13" x14ac:dyDescent="0.35">
      <c r="K34519" s="293"/>
      <c r="M34519" s="290"/>
    </row>
    <row r="34520" spans="11:13" x14ac:dyDescent="0.35">
      <c r="K34520" s="293"/>
      <c r="M34520" s="290"/>
    </row>
    <row r="34521" spans="11:13" x14ac:dyDescent="0.35">
      <c r="K34521" s="293"/>
      <c r="M34521" s="290"/>
    </row>
    <row r="34522" spans="11:13" x14ac:dyDescent="0.35">
      <c r="K34522" s="293"/>
      <c r="M34522" s="290"/>
    </row>
    <row r="34523" spans="11:13" x14ac:dyDescent="0.35">
      <c r="K34523" s="293"/>
      <c r="M34523" s="290"/>
    </row>
    <row r="34524" spans="11:13" x14ac:dyDescent="0.35">
      <c r="K34524" s="293"/>
      <c r="M34524" s="290"/>
    </row>
    <row r="34525" spans="11:13" x14ac:dyDescent="0.35">
      <c r="K34525" s="293"/>
      <c r="M34525" s="290"/>
    </row>
    <row r="34526" spans="11:13" x14ac:dyDescent="0.35">
      <c r="K34526" s="293"/>
      <c r="M34526" s="290"/>
    </row>
    <row r="34527" spans="11:13" x14ac:dyDescent="0.35">
      <c r="K34527" s="293"/>
      <c r="M34527" s="290"/>
    </row>
    <row r="34528" spans="11:13" x14ac:dyDescent="0.35">
      <c r="K34528" s="293"/>
      <c r="M34528" s="290"/>
    </row>
    <row r="34529" spans="11:13" x14ac:dyDescent="0.35">
      <c r="K34529" s="293"/>
      <c r="M34529" s="290"/>
    </row>
    <row r="34530" spans="11:13" x14ac:dyDescent="0.35">
      <c r="K34530" s="293"/>
      <c r="M34530" s="290"/>
    </row>
    <row r="34531" spans="11:13" x14ac:dyDescent="0.35">
      <c r="K34531" s="293"/>
      <c r="M34531" s="290"/>
    </row>
    <row r="34532" spans="11:13" x14ac:dyDescent="0.35">
      <c r="K34532" s="293"/>
      <c r="M34532" s="290"/>
    </row>
    <row r="34533" spans="11:13" x14ac:dyDescent="0.35">
      <c r="K34533" s="293"/>
      <c r="M34533" s="290"/>
    </row>
    <row r="34534" spans="11:13" x14ac:dyDescent="0.35">
      <c r="K34534" s="293"/>
      <c r="M34534" s="290"/>
    </row>
    <row r="34535" spans="11:13" x14ac:dyDescent="0.35">
      <c r="K34535" s="293"/>
      <c r="M34535" s="290"/>
    </row>
    <row r="34536" spans="11:13" x14ac:dyDescent="0.35">
      <c r="K34536" s="293"/>
      <c r="M34536" s="290"/>
    </row>
    <row r="34537" spans="11:13" x14ac:dyDescent="0.35">
      <c r="K34537" s="293"/>
      <c r="M34537" s="290"/>
    </row>
    <row r="34538" spans="11:13" x14ac:dyDescent="0.35">
      <c r="K34538" s="293"/>
      <c r="M34538" s="290"/>
    </row>
    <row r="34539" spans="11:13" x14ac:dyDescent="0.35">
      <c r="K34539" s="293"/>
      <c r="M34539" s="290"/>
    </row>
    <row r="34540" spans="11:13" x14ac:dyDescent="0.35">
      <c r="K34540" s="293"/>
      <c r="M34540" s="290"/>
    </row>
    <row r="34541" spans="11:13" x14ac:dyDescent="0.35">
      <c r="K34541" s="293"/>
      <c r="M34541" s="290"/>
    </row>
    <row r="34542" spans="11:13" x14ac:dyDescent="0.35">
      <c r="K34542" s="293"/>
      <c r="M34542" s="290"/>
    </row>
    <row r="34543" spans="11:13" x14ac:dyDescent="0.35">
      <c r="K34543" s="293"/>
      <c r="M34543" s="290"/>
    </row>
    <row r="34544" spans="11:13" x14ac:dyDescent="0.35">
      <c r="K34544" s="293"/>
      <c r="M34544" s="290"/>
    </row>
    <row r="34545" spans="11:13" x14ac:dyDescent="0.35">
      <c r="K34545" s="293"/>
      <c r="M34545" s="290"/>
    </row>
    <row r="34546" spans="11:13" x14ac:dyDescent="0.35">
      <c r="K34546" s="293"/>
      <c r="M34546" s="290"/>
    </row>
    <row r="34547" spans="11:13" x14ac:dyDescent="0.35">
      <c r="K34547" s="293"/>
      <c r="M34547" s="290"/>
    </row>
    <row r="34548" spans="11:13" x14ac:dyDescent="0.35">
      <c r="K34548" s="293"/>
      <c r="M34548" s="290"/>
    </row>
    <row r="34549" spans="11:13" x14ac:dyDescent="0.35">
      <c r="K34549" s="293"/>
      <c r="M34549" s="290"/>
    </row>
    <row r="34550" spans="11:13" x14ac:dyDescent="0.35">
      <c r="K34550" s="293"/>
      <c r="M34550" s="290"/>
    </row>
    <row r="34551" spans="11:13" x14ac:dyDescent="0.35">
      <c r="K34551" s="293"/>
      <c r="M34551" s="290"/>
    </row>
    <row r="34552" spans="11:13" x14ac:dyDescent="0.35">
      <c r="K34552" s="293"/>
      <c r="M34552" s="290"/>
    </row>
    <row r="34553" spans="11:13" x14ac:dyDescent="0.35">
      <c r="K34553" s="293"/>
      <c r="M34553" s="290"/>
    </row>
    <row r="34554" spans="11:13" x14ac:dyDescent="0.35">
      <c r="K34554" s="293"/>
      <c r="M34554" s="290"/>
    </row>
    <row r="34555" spans="11:13" x14ac:dyDescent="0.35">
      <c r="K34555" s="293"/>
      <c r="M34555" s="290"/>
    </row>
    <row r="34556" spans="11:13" x14ac:dyDescent="0.35">
      <c r="K34556" s="293"/>
      <c r="M34556" s="290"/>
    </row>
    <row r="34557" spans="11:13" x14ac:dyDescent="0.35">
      <c r="K34557" s="293"/>
      <c r="M34557" s="290"/>
    </row>
    <row r="34558" spans="11:13" x14ac:dyDescent="0.35">
      <c r="K34558" s="293"/>
      <c r="M34558" s="290"/>
    </row>
    <row r="34559" spans="11:13" x14ac:dyDescent="0.35">
      <c r="K34559" s="293"/>
      <c r="M34559" s="290"/>
    </row>
    <row r="34560" spans="11:13" x14ac:dyDescent="0.35">
      <c r="K34560" s="293"/>
      <c r="M34560" s="290"/>
    </row>
    <row r="34561" spans="11:13" x14ac:dyDescent="0.35">
      <c r="K34561" s="293"/>
      <c r="M34561" s="290"/>
    </row>
    <row r="34562" spans="11:13" x14ac:dyDescent="0.35">
      <c r="K34562" s="293"/>
      <c r="M34562" s="290"/>
    </row>
    <row r="34563" spans="11:13" x14ac:dyDescent="0.35">
      <c r="K34563" s="293"/>
      <c r="M34563" s="290"/>
    </row>
    <row r="34564" spans="11:13" x14ac:dyDescent="0.35">
      <c r="K34564" s="293"/>
      <c r="M34564" s="290"/>
    </row>
    <row r="34565" spans="11:13" x14ac:dyDescent="0.35">
      <c r="K34565" s="293"/>
      <c r="M34565" s="290"/>
    </row>
    <row r="34566" spans="11:13" x14ac:dyDescent="0.35">
      <c r="K34566" s="293"/>
      <c r="M34566" s="290"/>
    </row>
    <row r="34567" spans="11:13" x14ac:dyDescent="0.35">
      <c r="K34567" s="293"/>
      <c r="M34567" s="290"/>
    </row>
    <row r="34568" spans="11:13" x14ac:dyDescent="0.35">
      <c r="K34568" s="293"/>
      <c r="M34568" s="290"/>
    </row>
    <row r="34569" spans="11:13" x14ac:dyDescent="0.35">
      <c r="K34569" s="293"/>
      <c r="M34569" s="290"/>
    </row>
    <row r="34570" spans="11:13" x14ac:dyDescent="0.35">
      <c r="K34570" s="293"/>
      <c r="M34570" s="290"/>
    </row>
    <row r="34571" spans="11:13" x14ac:dyDescent="0.35">
      <c r="K34571" s="293"/>
      <c r="M34571" s="290"/>
    </row>
    <row r="34572" spans="11:13" x14ac:dyDescent="0.35">
      <c r="K34572" s="293"/>
      <c r="M34572" s="290"/>
    </row>
    <row r="34573" spans="11:13" x14ac:dyDescent="0.35">
      <c r="K34573" s="293"/>
      <c r="M34573" s="290"/>
    </row>
    <row r="34574" spans="11:13" x14ac:dyDescent="0.35">
      <c r="K34574" s="293"/>
      <c r="M34574" s="290"/>
    </row>
    <row r="34575" spans="11:13" x14ac:dyDescent="0.35">
      <c r="K34575" s="293"/>
      <c r="M34575" s="290"/>
    </row>
    <row r="34576" spans="11:13" x14ac:dyDescent="0.35">
      <c r="K34576" s="293"/>
      <c r="M34576" s="290"/>
    </row>
    <row r="34577" spans="11:13" x14ac:dyDescent="0.35">
      <c r="K34577" s="293"/>
      <c r="M34577" s="290"/>
    </row>
    <row r="34578" spans="11:13" x14ac:dyDescent="0.35">
      <c r="K34578" s="293"/>
      <c r="M34578" s="290"/>
    </row>
    <row r="34579" spans="11:13" x14ac:dyDescent="0.35">
      <c r="K34579" s="293"/>
      <c r="M34579" s="290"/>
    </row>
    <row r="34580" spans="11:13" x14ac:dyDescent="0.35">
      <c r="K34580" s="293"/>
      <c r="M34580" s="290"/>
    </row>
    <row r="34581" spans="11:13" x14ac:dyDescent="0.35">
      <c r="K34581" s="293"/>
      <c r="M34581" s="290"/>
    </row>
    <row r="34582" spans="11:13" x14ac:dyDescent="0.35">
      <c r="K34582" s="293"/>
      <c r="M34582" s="290"/>
    </row>
    <row r="34583" spans="11:13" x14ac:dyDescent="0.35">
      <c r="K34583" s="293"/>
      <c r="M34583" s="290"/>
    </row>
    <row r="34584" spans="11:13" x14ac:dyDescent="0.35">
      <c r="K34584" s="293"/>
      <c r="M34584" s="290"/>
    </row>
    <row r="34585" spans="11:13" x14ac:dyDescent="0.35">
      <c r="K34585" s="293"/>
      <c r="M34585" s="290"/>
    </row>
    <row r="34586" spans="11:13" x14ac:dyDescent="0.35">
      <c r="K34586" s="293"/>
      <c r="M34586" s="290"/>
    </row>
    <row r="34587" spans="11:13" x14ac:dyDescent="0.35">
      <c r="K34587" s="293"/>
      <c r="M34587" s="290"/>
    </row>
    <row r="34588" spans="11:13" x14ac:dyDescent="0.35">
      <c r="K34588" s="293"/>
      <c r="M34588" s="290"/>
    </row>
    <row r="34589" spans="11:13" x14ac:dyDescent="0.35">
      <c r="K34589" s="293"/>
      <c r="M34589" s="290"/>
    </row>
    <row r="34590" spans="11:13" x14ac:dyDescent="0.35">
      <c r="K34590" s="293"/>
      <c r="M34590" s="290"/>
    </row>
    <row r="34591" spans="11:13" x14ac:dyDescent="0.35">
      <c r="K34591" s="293"/>
      <c r="M34591" s="290"/>
    </row>
    <row r="34592" spans="11:13" x14ac:dyDescent="0.35">
      <c r="K34592" s="293"/>
      <c r="M34592" s="290"/>
    </row>
    <row r="34593" spans="11:13" x14ac:dyDescent="0.35">
      <c r="K34593" s="293"/>
      <c r="M34593" s="290"/>
    </row>
    <row r="34594" spans="11:13" x14ac:dyDescent="0.35">
      <c r="K34594" s="293"/>
      <c r="M34594" s="290"/>
    </row>
    <row r="34595" spans="11:13" x14ac:dyDescent="0.35">
      <c r="K34595" s="293"/>
      <c r="M34595" s="290"/>
    </row>
    <row r="34596" spans="11:13" x14ac:dyDescent="0.35">
      <c r="K34596" s="293"/>
      <c r="M34596" s="290"/>
    </row>
    <row r="34597" spans="11:13" x14ac:dyDescent="0.35">
      <c r="K34597" s="293"/>
      <c r="M34597" s="290"/>
    </row>
    <row r="34598" spans="11:13" x14ac:dyDescent="0.35">
      <c r="K34598" s="293"/>
      <c r="M34598" s="290"/>
    </row>
    <row r="34599" spans="11:13" x14ac:dyDescent="0.35">
      <c r="K34599" s="293"/>
      <c r="M34599" s="290"/>
    </row>
    <row r="34600" spans="11:13" x14ac:dyDescent="0.35">
      <c r="K34600" s="293"/>
      <c r="M34600" s="290"/>
    </row>
    <row r="34601" spans="11:13" x14ac:dyDescent="0.35">
      <c r="K34601" s="293"/>
      <c r="M34601" s="290"/>
    </row>
    <row r="34602" spans="11:13" x14ac:dyDescent="0.35">
      <c r="K34602" s="293"/>
      <c r="M34602" s="290"/>
    </row>
    <row r="34603" spans="11:13" x14ac:dyDescent="0.35">
      <c r="K34603" s="293"/>
      <c r="M34603" s="290"/>
    </row>
    <row r="34604" spans="11:13" x14ac:dyDescent="0.35">
      <c r="K34604" s="293"/>
      <c r="M34604" s="290"/>
    </row>
    <row r="34605" spans="11:13" x14ac:dyDescent="0.35">
      <c r="K34605" s="293"/>
      <c r="M34605" s="290"/>
    </row>
    <row r="34606" spans="11:13" x14ac:dyDescent="0.35">
      <c r="K34606" s="293"/>
      <c r="M34606" s="290"/>
    </row>
    <row r="34607" spans="11:13" x14ac:dyDescent="0.35">
      <c r="K34607" s="293"/>
      <c r="M34607" s="290"/>
    </row>
    <row r="34608" spans="11:13" x14ac:dyDescent="0.35">
      <c r="K34608" s="293"/>
      <c r="M34608" s="290"/>
    </row>
    <row r="34609" spans="11:13" x14ac:dyDescent="0.35">
      <c r="K34609" s="293"/>
      <c r="M34609" s="290"/>
    </row>
    <row r="34610" spans="11:13" x14ac:dyDescent="0.35">
      <c r="K34610" s="293"/>
      <c r="M34610" s="290"/>
    </row>
    <row r="34611" spans="11:13" x14ac:dyDescent="0.35">
      <c r="K34611" s="293"/>
      <c r="M34611" s="290"/>
    </row>
    <row r="34612" spans="11:13" x14ac:dyDescent="0.35">
      <c r="K34612" s="293"/>
      <c r="M34612" s="290"/>
    </row>
    <row r="34613" spans="11:13" x14ac:dyDescent="0.35">
      <c r="K34613" s="293"/>
      <c r="M34613" s="290"/>
    </row>
    <row r="34614" spans="11:13" x14ac:dyDescent="0.35">
      <c r="K34614" s="293"/>
      <c r="M34614" s="290"/>
    </row>
    <row r="34615" spans="11:13" x14ac:dyDescent="0.35">
      <c r="K34615" s="293"/>
      <c r="M34615" s="290"/>
    </row>
    <row r="34616" spans="11:13" x14ac:dyDescent="0.35">
      <c r="K34616" s="293"/>
      <c r="M34616" s="290"/>
    </row>
    <row r="34617" spans="11:13" x14ac:dyDescent="0.35">
      <c r="K34617" s="293"/>
      <c r="M34617" s="290"/>
    </row>
    <row r="34618" spans="11:13" x14ac:dyDescent="0.35">
      <c r="K34618" s="293"/>
      <c r="M34618" s="290"/>
    </row>
    <row r="34619" spans="11:13" x14ac:dyDescent="0.35">
      <c r="K34619" s="293"/>
      <c r="M34619" s="290"/>
    </row>
    <row r="34620" spans="11:13" x14ac:dyDescent="0.35">
      <c r="K34620" s="293"/>
      <c r="M34620" s="290"/>
    </row>
    <row r="34621" spans="11:13" x14ac:dyDescent="0.35">
      <c r="K34621" s="293"/>
      <c r="M34621" s="290"/>
    </row>
    <row r="34622" spans="11:13" x14ac:dyDescent="0.35">
      <c r="K34622" s="293"/>
      <c r="M34622" s="290"/>
    </row>
    <row r="34623" spans="11:13" x14ac:dyDescent="0.35">
      <c r="K34623" s="293"/>
      <c r="M34623" s="290"/>
    </row>
    <row r="34624" spans="11:13" x14ac:dyDescent="0.35">
      <c r="K34624" s="293"/>
      <c r="M34624" s="290"/>
    </row>
    <row r="34625" spans="11:13" x14ac:dyDescent="0.35">
      <c r="K34625" s="293"/>
      <c r="M34625" s="290"/>
    </row>
    <row r="34626" spans="11:13" x14ac:dyDescent="0.35">
      <c r="K34626" s="293"/>
      <c r="M34626" s="290"/>
    </row>
    <row r="34627" spans="11:13" x14ac:dyDescent="0.35">
      <c r="K34627" s="293"/>
      <c r="M34627" s="290"/>
    </row>
    <row r="34628" spans="11:13" x14ac:dyDescent="0.35">
      <c r="K34628" s="293"/>
      <c r="M34628" s="290"/>
    </row>
    <row r="34629" spans="11:13" x14ac:dyDescent="0.35">
      <c r="K34629" s="293"/>
      <c r="M34629" s="290"/>
    </row>
    <row r="34630" spans="11:13" x14ac:dyDescent="0.35">
      <c r="K34630" s="293"/>
      <c r="M34630" s="290"/>
    </row>
    <row r="34631" spans="11:13" x14ac:dyDescent="0.35">
      <c r="K34631" s="293"/>
      <c r="M34631" s="290"/>
    </row>
    <row r="34632" spans="11:13" x14ac:dyDescent="0.35">
      <c r="K34632" s="293"/>
      <c r="M34632" s="290"/>
    </row>
    <row r="34633" spans="11:13" x14ac:dyDescent="0.35">
      <c r="K34633" s="293"/>
      <c r="M34633" s="290"/>
    </row>
    <row r="34634" spans="11:13" x14ac:dyDescent="0.35">
      <c r="K34634" s="293"/>
      <c r="M34634" s="290"/>
    </row>
    <row r="34635" spans="11:13" x14ac:dyDescent="0.35">
      <c r="K34635" s="293"/>
      <c r="M34635" s="290"/>
    </row>
    <row r="34636" spans="11:13" x14ac:dyDescent="0.35">
      <c r="K34636" s="293"/>
      <c r="M34636" s="290"/>
    </row>
    <row r="34637" spans="11:13" x14ac:dyDescent="0.35">
      <c r="K34637" s="293"/>
      <c r="M34637" s="290"/>
    </row>
    <row r="34638" spans="11:13" x14ac:dyDescent="0.35">
      <c r="K34638" s="293"/>
      <c r="M34638" s="290"/>
    </row>
    <row r="34639" spans="11:13" x14ac:dyDescent="0.35">
      <c r="K34639" s="293"/>
      <c r="M34639" s="290"/>
    </row>
    <row r="34640" spans="11:13" x14ac:dyDescent="0.35">
      <c r="K34640" s="293"/>
      <c r="M34640" s="290"/>
    </row>
    <row r="34641" spans="11:13" x14ac:dyDescent="0.35">
      <c r="K34641" s="293"/>
      <c r="M34641" s="290"/>
    </row>
    <row r="34642" spans="11:13" x14ac:dyDescent="0.35">
      <c r="K34642" s="293"/>
      <c r="M34642" s="290"/>
    </row>
    <row r="34643" spans="11:13" x14ac:dyDescent="0.35">
      <c r="K34643" s="293"/>
      <c r="M34643" s="290"/>
    </row>
    <row r="34644" spans="11:13" x14ac:dyDescent="0.35">
      <c r="K34644" s="293"/>
      <c r="M34644" s="290"/>
    </row>
    <row r="34645" spans="11:13" x14ac:dyDescent="0.35">
      <c r="K34645" s="293"/>
      <c r="M34645" s="290"/>
    </row>
    <row r="34646" spans="11:13" x14ac:dyDescent="0.35">
      <c r="K34646" s="293"/>
      <c r="M34646" s="290"/>
    </row>
    <row r="34647" spans="11:13" x14ac:dyDescent="0.35">
      <c r="K34647" s="293"/>
      <c r="M34647" s="290"/>
    </row>
    <row r="34648" spans="11:13" x14ac:dyDescent="0.35">
      <c r="K34648" s="293"/>
      <c r="M34648" s="290"/>
    </row>
    <row r="34649" spans="11:13" x14ac:dyDescent="0.35">
      <c r="K34649" s="293"/>
      <c r="M34649" s="290"/>
    </row>
    <row r="34650" spans="11:13" x14ac:dyDescent="0.35">
      <c r="K34650" s="293"/>
      <c r="M34650" s="290"/>
    </row>
    <row r="34651" spans="11:13" x14ac:dyDescent="0.35">
      <c r="K34651" s="293"/>
      <c r="M34651" s="290"/>
    </row>
    <row r="34652" spans="11:13" x14ac:dyDescent="0.35">
      <c r="K34652" s="293"/>
      <c r="M34652" s="290"/>
    </row>
    <row r="34653" spans="11:13" x14ac:dyDescent="0.35">
      <c r="K34653" s="293"/>
      <c r="M34653" s="290"/>
    </row>
    <row r="34654" spans="11:13" x14ac:dyDescent="0.35">
      <c r="K34654" s="293"/>
      <c r="M34654" s="290"/>
    </row>
    <row r="34655" spans="11:13" x14ac:dyDescent="0.35">
      <c r="K34655" s="293"/>
      <c r="M34655" s="290"/>
    </row>
    <row r="34656" spans="11:13" x14ac:dyDescent="0.35">
      <c r="K34656" s="293"/>
      <c r="M34656" s="290"/>
    </row>
    <row r="34657" spans="11:13" x14ac:dyDescent="0.35">
      <c r="K34657" s="293"/>
      <c r="M34657" s="290"/>
    </row>
    <row r="34658" spans="11:13" x14ac:dyDescent="0.35">
      <c r="K34658" s="293"/>
      <c r="M34658" s="290"/>
    </row>
    <row r="34659" spans="11:13" x14ac:dyDescent="0.35">
      <c r="K34659" s="293"/>
      <c r="M34659" s="290"/>
    </row>
    <row r="34660" spans="11:13" x14ac:dyDescent="0.35">
      <c r="K34660" s="293"/>
      <c r="M34660" s="290"/>
    </row>
    <row r="34661" spans="11:13" x14ac:dyDescent="0.35">
      <c r="K34661" s="293"/>
      <c r="M34661" s="290"/>
    </row>
    <row r="34662" spans="11:13" x14ac:dyDescent="0.35">
      <c r="K34662" s="293"/>
      <c r="M34662" s="290"/>
    </row>
    <row r="34663" spans="11:13" x14ac:dyDescent="0.35">
      <c r="K34663" s="293"/>
      <c r="M34663" s="290"/>
    </row>
    <row r="34664" spans="11:13" x14ac:dyDescent="0.35">
      <c r="K34664" s="293"/>
      <c r="M34664" s="290"/>
    </row>
    <row r="34665" spans="11:13" x14ac:dyDescent="0.35">
      <c r="K34665" s="293"/>
      <c r="M34665" s="290"/>
    </row>
    <row r="34666" spans="11:13" x14ac:dyDescent="0.35">
      <c r="K34666" s="293"/>
      <c r="M34666" s="290"/>
    </row>
    <row r="34667" spans="11:13" x14ac:dyDescent="0.35">
      <c r="K34667" s="293"/>
      <c r="M34667" s="290"/>
    </row>
    <row r="34668" spans="11:13" x14ac:dyDescent="0.35">
      <c r="K34668" s="293"/>
      <c r="M34668" s="290"/>
    </row>
    <row r="34669" spans="11:13" x14ac:dyDescent="0.35">
      <c r="K34669" s="293"/>
      <c r="M34669" s="290"/>
    </row>
    <row r="34670" spans="11:13" x14ac:dyDescent="0.35">
      <c r="K34670" s="293"/>
      <c r="M34670" s="290"/>
    </row>
    <row r="34671" spans="11:13" x14ac:dyDescent="0.35">
      <c r="K34671" s="293"/>
      <c r="M34671" s="290"/>
    </row>
    <row r="34672" spans="11:13" x14ac:dyDescent="0.35">
      <c r="K34672" s="293"/>
      <c r="M34672" s="290"/>
    </row>
    <row r="34673" spans="11:13" x14ac:dyDescent="0.35">
      <c r="K34673" s="293"/>
      <c r="M34673" s="290"/>
    </row>
    <row r="34674" spans="11:13" x14ac:dyDescent="0.35">
      <c r="K34674" s="293"/>
      <c r="M34674" s="290"/>
    </row>
    <row r="34675" spans="11:13" x14ac:dyDescent="0.35">
      <c r="K34675" s="293"/>
      <c r="M34675" s="290"/>
    </row>
    <row r="34676" spans="11:13" x14ac:dyDescent="0.35">
      <c r="K34676" s="293"/>
      <c r="M34676" s="290"/>
    </row>
    <row r="34677" spans="11:13" x14ac:dyDescent="0.35">
      <c r="K34677" s="293"/>
      <c r="M34677" s="290"/>
    </row>
    <row r="34678" spans="11:13" x14ac:dyDescent="0.35">
      <c r="K34678" s="293"/>
      <c r="M34678" s="290"/>
    </row>
    <row r="34679" spans="11:13" x14ac:dyDescent="0.35">
      <c r="K34679" s="293"/>
      <c r="M34679" s="290"/>
    </row>
    <row r="34680" spans="11:13" x14ac:dyDescent="0.35">
      <c r="K34680" s="293"/>
      <c r="M34680" s="290"/>
    </row>
    <row r="34681" spans="11:13" x14ac:dyDescent="0.35">
      <c r="K34681" s="293"/>
      <c r="M34681" s="290"/>
    </row>
    <row r="34682" spans="11:13" x14ac:dyDescent="0.35">
      <c r="K34682" s="293"/>
      <c r="M34682" s="290"/>
    </row>
    <row r="34683" spans="11:13" x14ac:dyDescent="0.35">
      <c r="K34683" s="293"/>
      <c r="M34683" s="290"/>
    </row>
    <row r="34684" spans="11:13" x14ac:dyDescent="0.35">
      <c r="K34684" s="293"/>
      <c r="M34684" s="290"/>
    </row>
    <row r="34685" spans="11:13" x14ac:dyDescent="0.35">
      <c r="K34685" s="293"/>
      <c r="M34685" s="290"/>
    </row>
    <row r="34686" spans="11:13" x14ac:dyDescent="0.35">
      <c r="K34686" s="293"/>
      <c r="M34686" s="290"/>
    </row>
    <row r="34687" spans="11:13" x14ac:dyDescent="0.35">
      <c r="K34687" s="293"/>
      <c r="M34687" s="290"/>
    </row>
    <row r="34688" spans="11:13" x14ac:dyDescent="0.35">
      <c r="K34688" s="293"/>
      <c r="M34688" s="290"/>
    </row>
    <row r="34689" spans="11:13" x14ac:dyDescent="0.35">
      <c r="K34689" s="293"/>
      <c r="M34689" s="290"/>
    </row>
    <row r="34690" spans="11:13" x14ac:dyDescent="0.35">
      <c r="K34690" s="293"/>
      <c r="M34690" s="290"/>
    </row>
    <row r="34691" spans="11:13" x14ac:dyDescent="0.35">
      <c r="K34691" s="293"/>
      <c r="M34691" s="290"/>
    </row>
    <row r="34692" spans="11:13" x14ac:dyDescent="0.35">
      <c r="K34692" s="293"/>
      <c r="M34692" s="290"/>
    </row>
    <row r="34693" spans="11:13" x14ac:dyDescent="0.35">
      <c r="K34693" s="293"/>
      <c r="M34693" s="290"/>
    </row>
    <row r="34694" spans="11:13" x14ac:dyDescent="0.35">
      <c r="K34694" s="293"/>
      <c r="M34694" s="290"/>
    </row>
    <row r="34695" spans="11:13" x14ac:dyDescent="0.35">
      <c r="K34695" s="293"/>
      <c r="M34695" s="290"/>
    </row>
    <row r="34696" spans="11:13" x14ac:dyDescent="0.35">
      <c r="K34696" s="293"/>
      <c r="M34696" s="290"/>
    </row>
    <row r="34697" spans="11:13" x14ac:dyDescent="0.35">
      <c r="K34697" s="293"/>
      <c r="M34697" s="290"/>
    </row>
    <row r="34698" spans="11:13" x14ac:dyDescent="0.35">
      <c r="K34698" s="293"/>
      <c r="M34698" s="290"/>
    </row>
    <row r="34699" spans="11:13" x14ac:dyDescent="0.35">
      <c r="K34699" s="293"/>
      <c r="M34699" s="290"/>
    </row>
    <row r="34700" spans="11:13" x14ac:dyDescent="0.35">
      <c r="K34700" s="293"/>
      <c r="M34700" s="290"/>
    </row>
    <row r="34701" spans="11:13" x14ac:dyDescent="0.35">
      <c r="K34701" s="293"/>
      <c r="M34701" s="290"/>
    </row>
    <row r="34702" spans="11:13" x14ac:dyDescent="0.35">
      <c r="K34702" s="293"/>
      <c r="M34702" s="290"/>
    </row>
    <row r="34703" spans="11:13" x14ac:dyDescent="0.35">
      <c r="K34703" s="293"/>
      <c r="M34703" s="290"/>
    </row>
    <row r="34704" spans="11:13" x14ac:dyDescent="0.35">
      <c r="K34704" s="293"/>
      <c r="M34704" s="290"/>
    </row>
    <row r="34705" spans="11:13" x14ac:dyDescent="0.35">
      <c r="K34705" s="293"/>
      <c r="M34705" s="290"/>
    </row>
    <row r="34706" spans="11:13" x14ac:dyDescent="0.35">
      <c r="K34706" s="293"/>
      <c r="M34706" s="290"/>
    </row>
    <row r="34707" spans="11:13" x14ac:dyDescent="0.35">
      <c r="K34707" s="293"/>
      <c r="M34707" s="290"/>
    </row>
    <row r="34708" spans="11:13" x14ac:dyDescent="0.35">
      <c r="K34708" s="293"/>
      <c r="M34708" s="290"/>
    </row>
    <row r="34709" spans="11:13" x14ac:dyDescent="0.35">
      <c r="K34709" s="293"/>
      <c r="M34709" s="290"/>
    </row>
    <row r="34710" spans="11:13" x14ac:dyDescent="0.35">
      <c r="K34710" s="293"/>
      <c r="M34710" s="290"/>
    </row>
    <row r="34711" spans="11:13" x14ac:dyDescent="0.35">
      <c r="K34711" s="293"/>
      <c r="M34711" s="290"/>
    </row>
    <row r="34712" spans="11:13" x14ac:dyDescent="0.35">
      <c r="K34712" s="293"/>
      <c r="M34712" s="290"/>
    </row>
    <row r="34713" spans="11:13" x14ac:dyDescent="0.35">
      <c r="K34713" s="293"/>
      <c r="M34713" s="290"/>
    </row>
    <row r="34714" spans="11:13" x14ac:dyDescent="0.35">
      <c r="K34714" s="293"/>
      <c r="M34714" s="290"/>
    </row>
    <row r="34715" spans="11:13" x14ac:dyDescent="0.35">
      <c r="K34715" s="293"/>
      <c r="M34715" s="290"/>
    </row>
    <row r="34716" spans="11:13" x14ac:dyDescent="0.35">
      <c r="K34716" s="293"/>
      <c r="M34716" s="290"/>
    </row>
    <row r="34717" spans="11:13" x14ac:dyDescent="0.35">
      <c r="K34717" s="293"/>
      <c r="M34717" s="290"/>
    </row>
    <row r="34718" spans="11:13" x14ac:dyDescent="0.35">
      <c r="K34718" s="293"/>
      <c r="M34718" s="290"/>
    </row>
    <row r="34719" spans="11:13" x14ac:dyDescent="0.35">
      <c r="K34719" s="293"/>
      <c r="M34719" s="290"/>
    </row>
    <row r="34720" spans="11:13" x14ac:dyDescent="0.35">
      <c r="K34720" s="293"/>
      <c r="M34720" s="290"/>
    </row>
    <row r="34721" spans="11:13" x14ac:dyDescent="0.35">
      <c r="K34721" s="293"/>
      <c r="M34721" s="290"/>
    </row>
    <row r="34722" spans="11:13" x14ac:dyDescent="0.35">
      <c r="K34722" s="293"/>
      <c r="M34722" s="290"/>
    </row>
    <row r="34723" spans="11:13" x14ac:dyDescent="0.35">
      <c r="K34723" s="293"/>
      <c r="M34723" s="290"/>
    </row>
    <row r="34724" spans="11:13" x14ac:dyDescent="0.35">
      <c r="K34724" s="293"/>
      <c r="M34724" s="290"/>
    </row>
    <row r="34725" spans="11:13" x14ac:dyDescent="0.35">
      <c r="K34725" s="293"/>
      <c r="M34725" s="290"/>
    </row>
    <row r="34726" spans="11:13" x14ac:dyDescent="0.35">
      <c r="K34726" s="293"/>
      <c r="M34726" s="290"/>
    </row>
    <row r="34727" spans="11:13" x14ac:dyDescent="0.35">
      <c r="K34727" s="293"/>
      <c r="M34727" s="290"/>
    </row>
    <row r="34728" spans="11:13" x14ac:dyDescent="0.35">
      <c r="K34728" s="293"/>
      <c r="M34728" s="290"/>
    </row>
    <row r="34729" spans="11:13" x14ac:dyDescent="0.35">
      <c r="K34729" s="293"/>
      <c r="M34729" s="290"/>
    </row>
    <row r="34730" spans="11:13" x14ac:dyDescent="0.35">
      <c r="K34730" s="293"/>
      <c r="M34730" s="290"/>
    </row>
    <row r="34731" spans="11:13" x14ac:dyDescent="0.35">
      <c r="K34731" s="293"/>
      <c r="M34731" s="290"/>
    </row>
    <row r="34732" spans="11:13" x14ac:dyDescent="0.35">
      <c r="K34732" s="293"/>
      <c r="M34732" s="290"/>
    </row>
    <row r="34733" spans="11:13" x14ac:dyDescent="0.35">
      <c r="K34733" s="293"/>
      <c r="M34733" s="290"/>
    </row>
    <row r="34734" spans="11:13" x14ac:dyDescent="0.35">
      <c r="K34734" s="293"/>
      <c r="M34734" s="290"/>
    </row>
    <row r="34735" spans="11:13" x14ac:dyDescent="0.35">
      <c r="K34735" s="293"/>
      <c r="M34735" s="290"/>
    </row>
    <row r="34736" spans="11:13" x14ac:dyDescent="0.35">
      <c r="K34736" s="293"/>
      <c r="M34736" s="290"/>
    </row>
    <row r="34737" spans="11:13" x14ac:dyDescent="0.35">
      <c r="K34737" s="293"/>
      <c r="M34737" s="290"/>
    </row>
    <row r="34738" spans="11:13" x14ac:dyDescent="0.35">
      <c r="K34738" s="293"/>
      <c r="M34738" s="290"/>
    </row>
    <row r="34739" spans="11:13" x14ac:dyDescent="0.35">
      <c r="K34739" s="293"/>
      <c r="M34739" s="290"/>
    </row>
    <row r="34740" spans="11:13" x14ac:dyDescent="0.35">
      <c r="K34740" s="293"/>
      <c r="M34740" s="290"/>
    </row>
    <row r="34741" spans="11:13" x14ac:dyDescent="0.35">
      <c r="K34741" s="293"/>
      <c r="M34741" s="290"/>
    </row>
    <row r="34742" spans="11:13" x14ac:dyDescent="0.35">
      <c r="K34742" s="293"/>
      <c r="M34742" s="290"/>
    </row>
    <row r="34743" spans="11:13" x14ac:dyDescent="0.35">
      <c r="K34743" s="293"/>
      <c r="M34743" s="290"/>
    </row>
    <row r="34744" spans="11:13" x14ac:dyDescent="0.35">
      <c r="K34744" s="293"/>
      <c r="M34744" s="290"/>
    </row>
    <row r="34745" spans="11:13" x14ac:dyDescent="0.35">
      <c r="K34745" s="293"/>
      <c r="M34745" s="290"/>
    </row>
    <row r="34746" spans="11:13" x14ac:dyDescent="0.35">
      <c r="K34746" s="293"/>
      <c r="M34746" s="290"/>
    </row>
    <row r="34747" spans="11:13" x14ac:dyDescent="0.35">
      <c r="K34747" s="293"/>
      <c r="M34747" s="290"/>
    </row>
    <row r="34748" spans="11:13" x14ac:dyDescent="0.35">
      <c r="K34748" s="293"/>
      <c r="M34748" s="290"/>
    </row>
    <row r="34749" spans="11:13" x14ac:dyDescent="0.35">
      <c r="K34749" s="293"/>
      <c r="M34749" s="290"/>
    </row>
    <row r="34750" spans="11:13" x14ac:dyDescent="0.35">
      <c r="K34750" s="293"/>
      <c r="M34750" s="290"/>
    </row>
    <row r="34751" spans="11:13" x14ac:dyDescent="0.35">
      <c r="K34751" s="293"/>
      <c r="M34751" s="290"/>
    </row>
    <row r="34752" spans="11:13" x14ac:dyDescent="0.35">
      <c r="K34752" s="293"/>
      <c r="M34752" s="290"/>
    </row>
    <row r="34753" spans="11:13" x14ac:dyDescent="0.35">
      <c r="K34753" s="293"/>
      <c r="M34753" s="290"/>
    </row>
    <row r="34754" spans="11:13" x14ac:dyDescent="0.35">
      <c r="K34754" s="293"/>
      <c r="M34754" s="290"/>
    </row>
    <row r="34755" spans="11:13" x14ac:dyDescent="0.35">
      <c r="K34755" s="293"/>
      <c r="M34755" s="290"/>
    </row>
    <row r="34756" spans="11:13" x14ac:dyDescent="0.35">
      <c r="K34756" s="293"/>
      <c r="M34756" s="290"/>
    </row>
    <row r="34757" spans="11:13" x14ac:dyDescent="0.35">
      <c r="K34757" s="293"/>
      <c r="M34757" s="290"/>
    </row>
    <row r="34758" spans="11:13" x14ac:dyDescent="0.35">
      <c r="K34758" s="293"/>
      <c r="M34758" s="290"/>
    </row>
    <row r="34759" spans="11:13" x14ac:dyDescent="0.35">
      <c r="K34759" s="293"/>
      <c r="M34759" s="290"/>
    </row>
    <row r="34760" spans="11:13" x14ac:dyDescent="0.35">
      <c r="K34760" s="293"/>
      <c r="M34760" s="290"/>
    </row>
    <row r="34761" spans="11:13" x14ac:dyDescent="0.35">
      <c r="K34761" s="293"/>
      <c r="M34761" s="290"/>
    </row>
    <row r="34762" spans="11:13" x14ac:dyDescent="0.35">
      <c r="K34762" s="293"/>
      <c r="M34762" s="290"/>
    </row>
    <row r="34763" spans="11:13" x14ac:dyDescent="0.35">
      <c r="K34763" s="293"/>
      <c r="M34763" s="290"/>
    </row>
    <row r="34764" spans="11:13" x14ac:dyDescent="0.35">
      <c r="K34764" s="293"/>
      <c r="M34764" s="290"/>
    </row>
    <row r="34765" spans="11:13" x14ac:dyDescent="0.35">
      <c r="K34765" s="293"/>
      <c r="M34765" s="290"/>
    </row>
    <row r="34766" spans="11:13" x14ac:dyDescent="0.35">
      <c r="K34766" s="293"/>
      <c r="M34766" s="290"/>
    </row>
    <row r="34767" spans="11:13" x14ac:dyDescent="0.35">
      <c r="K34767" s="293"/>
      <c r="M34767" s="290"/>
    </row>
    <row r="34768" spans="11:13" x14ac:dyDescent="0.35">
      <c r="K34768" s="293"/>
      <c r="M34768" s="290"/>
    </row>
    <row r="34769" spans="11:13" x14ac:dyDescent="0.35">
      <c r="K34769" s="293"/>
      <c r="M34769" s="290"/>
    </row>
    <row r="34770" spans="11:13" x14ac:dyDescent="0.35">
      <c r="K34770" s="293"/>
      <c r="M34770" s="290"/>
    </row>
    <row r="34771" spans="11:13" x14ac:dyDescent="0.35">
      <c r="K34771" s="293"/>
      <c r="M34771" s="290"/>
    </row>
    <row r="34772" spans="11:13" x14ac:dyDescent="0.35">
      <c r="K34772" s="293"/>
      <c r="M34772" s="290"/>
    </row>
    <row r="34773" spans="11:13" x14ac:dyDescent="0.35">
      <c r="K34773" s="293"/>
      <c r="M34773" s="290"/>
    </row>
    <row r="34774" spans="11:13" x14ac:dyDescent="0.35">
      <c r="K34774" s="293"/>
      <c r="M34774" s="290"/>
    </row>
    <row r="34775" spans="11:13" x14ac:dyDescent="0.35">
      <c r="K34775" s="293"/>
      <c r="M34775" s="290"/>
    </row>
    <row r="34776" spans="11:13" x14ac:dyDescent="0.35">
      <c r="K34776" s="293"/>
      <c r="M34776" s="290"/>
    </row>
    <row r="34777" spans="11:13" x14ac:dyDescent="0.35">
      <c r="K34777" s="293"/>
      <c r="M34777" s="290"/>
    </row>
    <row r="34778" spans="11:13" x14ac:dyDescent="0.35">
      <c r="K34778" s="293"/>
      <c r="M34778" s="290"/>
    </row>
    <row r="34779" spans="11:13" x14ac:dyDescent="0.35">
      <c r="K34779" s="293"/>
      <c r="M34779" s="290"/>
    </row>
    <row r="34780" spans="11:13" x14ac:dyDescent="0.35">
      <c r="K34780" s="293"/>
      <c r="M34780" s="290"/>
    </row>
    <row r="34781" spans="11:13" x14ac:dyDescent="0.35">
      <c r="K34781" s="293"/>
      <c r="M34781" s="290"/>
    </row>
    <row r="34782" spans="11:13" x14ac:dyDescent="0.35">
      <c r="K34782" s="293"/>
      <c r="M34782" s="290"/>
    </row>
    <row r="34783" spans="11:13" x14ac:dyDescent="0.35">
      <c r="K34783" s="293"/>
      <c r="M34783" s="290"/>
    </row>
    <row r="34784" spans="11:13" x14ac:dyDescent="0.35">
      <c r="K34784" s="293"/>
      <c r="M34784" s="290"/>
    </row>
    <row r="34785" spans="11:13" x14ac:dyDescent="0.35">
      <c r="K34785" s="293"/>
      <c r="M34785" s="290"/>
    </row>
    <row r="34786" spans="11:13" x14ac:dyDescent="0.35">
      <c r="K34786" s="293"/>
      <c r="M34786" s="290"/>
    </row>
    <row r="34787" spans="11:13" x14ac:dyDescent="0.35">
      <c r="K34787" s="293"/>
      <c r="M34787" s="290"/>
    </row>
    <row r="34788" spans="11:13" x14ac:dyDescent="0.35">
      <c r="K34788" s="293"/>
      <c r="M34788" s="290"/>
    </row>
    <row r="34789" spans="11:13" x14ac:dyDescent="0.35">
      <c r="K34789" s="293"/>
      <c r="M34789" s="290"/>
    </row>
    <row r="34790" spans="11:13" x14ac:dyDescent="0.35">
      <c r="K34790" s="293"/>
      <c r="M34790" s="290"/>
    </row>
    <row r="34791" spans="11:13" x14ac:dyDescent="0.35">
      <c r="K34791" s="293"/>
      <c r="M34791" s="290"/>
    </row>
    <row r="34792" spans="11:13" x14ac:dyDescent="0.35">
      <c r="K34792" s="293"/>
      <c r="M34792" s="290"/>
    </row>
    <row r="34793" spans="11:13" x14ac:dyDescent="0.35">
      <c r="K34793" s="293"/>
      <c r="M34793" s="290"/>
    </row>
    <row r="34794" spans="11:13" x14ac:dyDescent="0.35">
      <c r="K34794" s="293"/>
      <c r="M34794" s="290"/>
    </row>
    <row r="34795" spans="11:13" x14ac:dyDescent="0.35">
      <c r="K34795" s="293"/>
      <c r="M34795" s="290"/>
    </row>
    <row r="34796" spans="11:13" x14ac:dyDescent="0.35">
      <c r="K34796" s="293"/>
      <c r="M34796" s="290"/>
    </row>
    <row r="34797" spans="11:13" x14ac:dyDescent="0.35">
      <c r="K34797" s="293"/>
      <c r="M34797" s="290"/>
    </row>
    <row r="34798" spans="11:13" x14ac:dyDescent="0.35">
      <c r="K34798" s="293"/>
      <c r="M34798" s="290"/>
    </row>
    <row r="34799" spans="11:13" x14ac:dyDescent="0.35">
      <c r="K34799" s="293"/>
      <c r="M34799" s="290"/>
    </row>
    <row r="34800" spans="11:13" x14ac:dyDescent="0.35">
      <c r="K34800" s="293"/>
      <c r="M34800" s="290"/>
    </row>
    <row r="34801" spans="11:13" x14ac:dyDescent="0.35">
      <c r="K34801" s="293"/>
      <c r="M34801" s="290"/>
    </row>
    <row r="34802" spans="11:13" x14ac:dyDescent="0.35">
      <c r="K34802" s="293"/>
      <c r="M34802" s="290"/>
    </row>
    <row r="34803" spans="11:13" x14ac:dyDescent="0.35">
      <c r="K34803" s="293"/>
      <c r="M34803" s="290"/>
    </row>
    <row r="34804" spans="11:13" x14ac:dyDescent="0.35">
      <c r="K34804" s="293"/>
      <c r="M34804" s="290"/>
    </row>
    <row r="34805" spans="11:13" x14ac:dyDescent="0.35">
      <c r="K34805" s="293"/>
      <c r="M34805" s="290"/>
    </row>
    <row r="34806" spans="11:13" x14ac:dyDescent="0.35">
      <c r="K34806" s="293"/>
      <c r="M34806" s="290"/>
    </row>
    <row r="34807" spans="11:13" x14ac:dyDescent="0.35">
      <c r="K34807" s="293"/>
      <c r="M34807" s="290"/>
    </row>
    <row r="34808" spans="11:13" x14ac:dyDescent="0.35">
      <c r="K34808" s="293"/>
      <c r="M34808" s="290"/>
    </row>
    <row r="34809" spans="11:13" x14ac:dyDescent="0.35">
      <c r="K34809" s="293"/>
      <c r="M34809" s="290"/>
    </row>
    <row r="34810" spans="11:13" x14ac:dyDescent="0.35">
      <c r="K34810" s="293"/>
      <c r="M34810" s="290"/>
    </row>
    <row r="34811" spans="11:13" x14ac:dyDescent="0.35">
      <c r="K34811" s="293"/>
      <c r="M34811" s="290"/>
    </row>
    <row r="34812" spans="11:13" x14ac:dyDescent="0.35">
      <c r="K34812" s="293"/>
      <c r="M34812" s="290"/>
    </row>
    <row r="34813" spans="11:13" x14ac:dyDescent="0.35">
      <c r="K34813" s="293"/>
      <c r="M34813" s="290"/>
    </row>
    <row r="34814" spans="11:13" x14ac:dyDescent="0.35">
      <c r="K34814" s="293"/>
      <c r="M34814" s="290"/>
    </row>
    <row r="34815" spans="11:13" x14ac:dyDescent="0.35">
      <c r="K34815" s="293"/>
      <c r="M34815" s="290"/>
    </row>
    <row r="34816" spans="11:13" x14ac:dyDescent="0.35">
      <c r="K34816" s="293"/>
      <c r="M34816" s="290"/>
    </row>
    <row r="34817" spans="11:13" x14ac:dyDescent="0.35">
      <c r="K34817" s="293"/>
      <c r="M34817" s="290"/>
    </row>
    <row r="34818" spans="11:13" x14ac:dyDescent="0.35">
      <c r="K34818" s="293"/>
      <c r="M34818" s="290"/>
    </row>
    <row r="34819" spans="11:13" x14ac:dyDescent="0.35">
      <c r="K34819" s="293"/>
      <c r="M34819" s="290"/>
    </row>
    <row r="34820" spans="11:13" x14ac:dyDescent="0.35">
      <c r="K34820" s="293"/>
      <c r="M34820" s="290"/>
    </row>
    <row r="34821" spans="11:13" x14ac:dyDescent="0.35">
      <c r="K34821" s="293"/>
      <c r="M34821" s="290"/>
    </row>
    <row r="34822" spans="11:13" x14ac:dyDescent="0.35">
      <c r="K34822" s="293"/>
      <c r="M34822" s="290"/>
    </row>
    <row r="34823" spans="11:13" x14ac:dyDescent="0.35">
      <c r="K34823" s="293"/>
      <c r="M34823" s="290"/>
    </row>
    <row r="34824" spans="11:13" x14ac:dyDescent="0.35">
      <c r="K34824" s="293"/>
      <c r="M34824" s="290"/>
    </row>
    <row r="34825" spans="11:13" x14ac:dyDescent="0.35">
      <c r="K34825" s="293"/>
      <c r="M34825" s="290"/>
    </row>
    <row r="34826" spans="11:13" x14ac:dyDescent="0.35">
      <c r="K34826" s="293"/>
      <c r="M34826" s="290"/>
    </row>
    <row r="34827" spans="11:13" x14ac:dyDescent="0.35">
      <c r="K34827" s="293"/>
      <c r="M34827" s="290"/>
    </row>
    <row r="34828" spans="11:13" x14ac:dyDescent="0.35">
      <c r="K34828" s="293"/>
      <c r="M34828" s="290"/>
    </row>
    <row r="34829" spans="11:13" x14ac:dyDescent="0.35">
      <c r="K34829" s="293"/>
      <c r="M34829" s="290"/>
    </row>
    <row r="34830" spans="11:13" x14ac:dyDescent="0.35">
      <c r="K34830" s="293"/>
      <c r="M34830" s="290"/>
    </row>
    <row r="34831" spans="11:13" x14ac:dyDescent="0.35">
      <c r="K34831" s="293"/>
      <c r="M34831" s="290"/>
    </row>
    <row r="34832" spans="11:13" x14ac:dyDescent="0.35">
      <c r="K34832" s="293"/>
      <c r="M34832" s="290"/>
    </row>
    <row r="34833" spans="11:13" x14ac:dyDescent="0.35">
      <c r="K34833" s="293"/>
      <c r="M34833" s="290"/>
    </row>
    <row r="34834" spans="11:13" x14ac:dyDescent="0.35">
      <c r="K34834" s="293"/>
      <c r="M34834" s="290"/>
    </row>
    <row r="34835" spans="11:13" x14ac:dyDescent="0.35">
      <c r="K34835" s="293"/>
      <c r="M34835" s="290"/>
    </row>
    <row r="34836" spans="11:13" x14ac:dyDescent="0.35">
      <c r="K34836" s="293"/>
      <c r="M34836" s="290"/>
    </row>
    <row r="34837" spans="11:13" x14ac:dyDescent="0.35">
      <c r="K34837" s="293"/>
      <c r="M34837" s="290"/>
    </row>
    <row r="34838" spans="11:13" x14ac:dyDescent="0.35">
      <c r="K34838" s="293"/>
      <c r="M34838" s="290"/>
    </row>
    <row r="34839" spans="11:13" x14ac:dyDescent="0.35">
      <c r="K34839" s="293"/>
      <c r="M34839" s="290"/>
    </row>
    <row r="34840" spans="11:13" x14ac:dyDescent="0.35">
      <c r="K34840" s="293"/>
      <c r="M34840" s="290"/>
    </row>
    <row r="34841" spans="11:13" x14ac:dyDescent="0.35">
      <c r="K34841" s="293"/>
      <c r="M34841" s="290"/>
    </row>
    <row r="34842" spans="11:13" x14ac:dyDescent="0.35">
      <c r="K34842" s="293"/>
      <c r="M34842" s="290"/>
    </row>
    <row r="34843" spans="11:13" x14ac:dyDescent="0.35">
      <c r="K34843" s="293"/>
      <c r="M34843" s="290"/>
    </row>
    <row r="34844" spans="11:13" x14ac:dyDescent="0.35">
      <c r="K34844" s="293"/>
      <c r="M34844" s="290"/>
    </row>
    <row r="34845" spans="11:13" x14ac:dyDescent="0.35">
      <c r="K34845" s="293"/>
      <c r="M34845" s="290"/>
    </row>
    <row r="34846" spans="11:13" x14ac:dyDescent="0.35">
      <c r="K34846" s="293"/>
      <c r="M34846" s="290"/>
    </row>
    <row r="34847" spans="11:13" x14ac:dyDescent="0.35">
      <c r="K34847" s="293"/>
      <c r="M34847" s="290"/>
    </row>
    <row r="34848" spans="11:13" x14ac:dyDescent="0.35">
      <c r="K34848" s="293"/>
      <c r="M34848" s="290"/>
    </row>
    <row r="34849" spans="11:13" x14ac:dyDescent="0.35">
      <c r="K34849" s="293"/>
      <c r="M34849" s="290"/>
    </row>
    <row r="34850" spans="11:13" x14ac:dyDescent="0.35">
      <c r="K34850" s="293"/>
      <c r="M34850" s="290"/>
    </row>
    <row r="34851" spans="11:13" x14ac:dyDescent="0.35">
      <c r="K34851" s="293"/>
      <c r="M34851" s="290"/>
    </row>
    <row r="34852" spans="11:13" x14ac:dyDescent="0.35">
      <c r="K34852" s="293"/>
      <c r="M34852" s="290"/>
    </row>
    <row r="34853" spans="11:13" x14ac:dyDescent="0.35">
      <c r="K34853" s="293"/>
      <c r="M34853" s="290"/>
    </row>
    <row r="34854" spans="11:13" x14ac:dyDescent="0.35">
      <c r="K34854" s="293"/>
      <c r="M34854" s="290"/>
    </row>
    <row r="34855" spans="11:13" x14ac:dyDescent="0.35">
      <c r="K34855" s="293"/>
      <c r="M34855" s="290"/>
    </row>
    <row r="34856" spans="11:13" x14ac:dyDescent="0.35">
      <c r="K34856" s="293"/>
      <c r="M34856" s="290"/>
    </row>
    <row r="34857" spans="11:13" x14ac:dyDescent="0.35">
      <c r="K34857" s="293"/>
      <c r="M34857" s="290"/>
    </row>
    <row r="34858" spans="11:13" x14ac:dyDescent="0.35">
      <c r="K34858" s="293"/>
      <c r="M34858" s="290"/>
    </row>
    <row r="34859" spans="11:13" x14ac:dyDescent="0.35">
      <c r="K34859" s="293"/>
      <c r="M34859" s="290"/>
    </row>
    <row r="34860" spans="11:13" x14ac:dyDescent="0.35">
      <c r="K34860" s="293"/>
      <c r="M34860" s="290"/>
    </row>
    <row r="34861" spans="11:13" x14ac:dyDescent="0.35">
      <c r="K34861" s="293"/>
      <c r="M34861" s="290"/>
    </row>
    <row r="34862" spans="11:13" x14ac:dyDescent="0.35">
      <c r="K34862" s="293"/>
      <c r="M34862" s="290"/>
    </row>
    <row r="34863" spans="11:13" x14ac:dyDescent="0.35">
      <c r="K34863" s="293"/>
      <c r="M34863" s="290"/>
    </row>
    <row r="34864" spans="11:13" x14ac:dyDescent="0.35">
      <c r="K34864" s="293"/>
      <c r="M34864" s="290"/>
    </row>
    <row r="34865" spans="11:13" x14ac:dyDescent="0.35">
      <c r="K34865" s="293"/>
      <c r="M34865" s="290"/>
    </row>
    <row r="34866" spans="11:13" x14ac:dyDescent="0.35">
      <c r="K34866" s="293"/>
      <c r="M34866" s="290"/>
    </row>
    <row r="34867" spans="11:13" x14ac:dyDescent="0.35">
      <c r="K34867" s="293"/>
      <c r="M34867" s="290"/>
    </row>
    <row r="34868" spans="11:13" x14ac:dyDescent="0.35">
      <c r="K34868" s="293"/>
      <c r="M34868" s="290"/>
    </row>
    <row r="34869" spans="11:13" x14ac:dyDescent="0.35">
      <c r="K34869" s="293"/>
      <c r="M34869" s="290"/>
    </row>
    <row r="34870" spans="11:13" x14ac:dyDescent="0.35">
      <c r="K34870" s="293"/>
      <c r="M34870" s="290"/>
    </row>
    <row r="34871" spans="11:13" x14ac:dyDescent="0.35">
      <c r="K34871" s="293"/>
      <c r="M34871" s="290"/>
    </row>
    <row r="34872" spans="11:13" x14ac:dyDescent="0.35">
      <c r="K34872" s="293"/>
      <c r="M34872" s="290"/>
    </row>
    <row r="34873" spans="11:13" x14ac:dyDescent="0.35">
      <c r="K34873" s="293"/>
      <c r="M34873" s="290"/>
    </row>
    <row r="34874" spans="11:13" x14ac:dyDescent="0.35">
      <c r="K34874" s="293"/>
      <c r="M34874" s="290"/>
    </row>
    <row r="34875" spans="11:13" x14ac:dyDescent="0.35">
      <c r="K34875" s="293"/>
      <c r="M34875" s="290"/>
    </row>
    <row r="34876" spans="11:13" x14ac:dyDescent="0.35">
      <c r="K34876" s="293"/>
      <c r="M34876" s="290"/>
    </row>
    <row r="34877" spans="11:13" x14ac:dyDescent="0.35">
      <c r="K34877" s="293"/>
      <c r="M34877" s="290"/>
    </row>
    <row r="34878" spans="11:13" x14ac:dyDescent="0.35">
      <c r="K34878" s="293"/>
      <c r="M34878" s="290"/>
    </row>
    <row r="34879" spans="11:13" x14ac:dyDescent="0.35">
      <c r="K34879" s="293"/>
      <c r="M34879" s="290"/>
    </row>
    <row r="34880" spans="11:13" x14ac:dyDescent="0.35">
      <c r="K34880" s="293"/>
      <c r="M34880" s="290"/>
    </row>
    <row r="34881" spans="11:13" x14ac:dyDescent="0.35">
      <c r="K34881" s="293"/>
      <c r="M34881" s="290"/>
    </row>
    <row r="34882" spans="11:13" x14ac:dyDescent="0.35">
      <c r="K34882" s="293"/>
      <c r="M34882" s="290"/>
    </row>
    <row r="34883" spans="11:13" x14ac:dyDescent="0.35">
      <c r="K34883" s="293"/>
      <c r="M34883" s="290"/>
    </row>
    <row r="34884" spans="11:13" x14ac:dyDescent="0.35">
      <c r="K34884" s="293"/>
      <c r="M34884" s="290"/>
    </row>
    <row r="34885" spans="11:13" x14ac:dyDescent="0.35">
      <c r="K34885" s="293"/>
      <c r="M34885" s="290"/>
    </row>
    <row r="34886" spans="11:13" x14ac:dyDescent="0.35">
      <c r="K34886" s="293"/>
      <c r="M34886" s="290"/>
    </row>
    <row r="34887" spans="11:13" x14ac:dyDescent="0.35">
      <c r="K34887" s="293"/>
      <c r="M34887" s="290"/>
    </row>
    <row r="34888" spans="11:13" x14ac:dyDescent="0.35">
      <c r="K34888" s="293"/>
      <c r="M34888" s="290"/>
    </row>
    <row r="34889" spans="11:13" x14ac:dyDescent="0.35">
      <c r="K34889" s="293"/>
      <c r="M34889" s="290"/>
    </row>
    <row r="34890" spans="11:13" x14ac:dyDescent="0.35">
      <c r="K34890" s="293"/>
      <c r="M34890" s="290"/>
    </row>
    <row r="34891" spans="11:13" x14ac:dyDescent="0.35">
      <c r="K34891" s="293"/>
      <c r="M34891" s="290"/>
    </row>
    <row r="34892" spans="11:13" x14ac:dyDescent="0.35">
      <c r="K34892" s="293"/>
      <c r="M34892" s="290"/>
    </row>
    <row r="34893" spans="11:13" x14ac:dyDescent="0.35">
      <c r="K34893" s="293"/>
      <c r="M34893" s="290"/>
    </row>
    <row r="34894" spans="11:13" x14ac:dyDescent="0.35">
      <c r="K34894" s="293"/>
      <c r="M34894" s="290"/>
    </row>
    <row r="34895" spans="11:13" x14ac:dyDescent="0.35">
      <c r="K34895" s="293"/>
      <c r="M34895" s="290"/>
    </row>
    <row r="34896" spans="11:13" x14ac:dyDescent="0.35">
      <c r="K34896" s="293"/>
      <c r="M34896" s="290"/>
    </row>
    <row r="34897" spans="11:13" x14ac:dyDescent="0.35">
      <c r="K34897" s="293"/>
      <c r="M34897" s="290"/>
    </row>
    <row r="34898" spans="11:13" x14ac:dyDescent="0.35">
      <c r="K34898" s="293"/>
      <c r="M34898" s="290"/>
    </row>
    <row r="34899" spans="11:13" x14ac:dyDescent="0.35">
      <c r="K34899" s="293"/>
      <c r="M34899" s="290"/>
    </row>
    <row r="34900" spans="11:13" x14ac:dyDescent="0.35">
      <c r="K34900" s="293"/>
      <c r="M34900" s="290"/>
    </row>
    <row r="34901" spans="11:13" x14ac:dyDescent="0.35">
      <c r="K34901" s="293"/>
      <c r="M34901" s="290"/>
    </row>
    <row r="34902" spans="11:13" x14ac:dyDescent="0.35">
      <c r="K34902" s="293"/>
      <c r="M34902" s="290"/>
    </row>
    <row r="34903" spans="11:13" x14ac:dyDescent="0.35">
      <c r="K34903" s="293"/>
      <c r="M34903" s="290"/>
    </row>
    <row r="34904" spans="11:13" x14ac:dyDescent="0.35">
      <c r="K34904" s="293"/>
      <c r="M34904" s="290"/>
    </row>
    <row r="34905" spans="11:13" x14ac:dyDescent="0.35">
      <c r="K34905" s="293"/>
      <c r="M34905" s="290"/>
    </row>
    <row r="34906" spans="11:13" x14ac:dyDescent="0.35">
      <c r="K34906" s="293"/>
      <c r="M34906" s="290"/>
    </row>
    <row r="34907" spans="11:13" x14ac:dyDescent="0.35">
      <c r="K34907" s="293"/>
      <c r="M34907" s="290"/>
    </row>
    <row r="34908" spans="11:13" x14ac:dyDescent="0.35">
      <c r="K34908" s="293"/>
      <c r="M34908" s="290"/>
    </row>
    <row r="34909" spans="11:13" x14ac:dyDescent="0.35">
      <c r="K34909" s="293"/>
      <c r="M34909" s="290"/>
    </row>
    <row r="34910" spans="11:13" x14ac:dyDescent="0.35">
      <c r="K34910" s="293"/>
      <c r="M34910" s="290"/>
    </row>
    <row r="34911" spans="11:13" x14ac:dyDescent="0.35">
      <c r="K34911" s="293"/>
      <c r="M34911" s="290"/>
    </row>
    <row r="34912" spans="11:13" x14ac:dyDescent="0.35">
      <c r="K34912" s="293"/>
      <c r="M34912" s="290"/>
    </row>
    <row r="34913" spans="11:13" x14ac:dyDescent="0.35">
      <c r="K34913" s="293"/>
      <c r="M34913" s="290"/>
    </row>
    <row r="34914" spans="11:13" x14ac:dyDescent="0.35">
      <c r="K34914" s="293"/>
      <c r="M34914" s="290"/>
    </row>
    <row r="34915" spans="11:13" x14ac:dyDescent="0.35">
      <c r="K34915" s="293"/>
      <c r="M34915" s="290"/>
    </row>
    <row r="34916" spans="11:13" x14ac:dyDescent="0.35">
      <c r="K34916" s="293"/>
      <c r="M34916" s="290"/>
    </row>
    <row r="34917" spans="11:13" x14ac:dyDescent="0.35">
      <c r="K34917" s="293"/>
      <c r="M34917" s="290"/>
    </row>
    <row r="34918" spans="11:13" x14ac:dyDescent="0.35">
      <c r="K34918" s="293"/>
      <c r="M34918" s="290"/>
    </row>
    <row r="34919" spans="11:13" x14ac:dyDescent="0.35">
      <c r="K34919" s="293"/>
      <c r="M34919" s="290"/>
    </row>
    <row r="34920" spans="11:13" x14ac:dyDescent="0.35">
      <c r="K34920" s="293"/>
      <c r="M34920" s="290"/>
    </row>
    <row r="34921" spans="11:13" x14ac:dyDescent="0.35">
      <c r="K34921" s="293"/>
      <c r="M34921" s="290"/>
    </row>
    <row r="34922" spans="11:13" x14ac:dyDescent="0.35">
      <c r="K34922" s="293"/>
      <c r="M34922" s="290"/>
    </row>
    <row r="34923" spans="11:13" x14ac:dyDescent="0.35">
      <c r="K34923" s="293"/>
      <c r="M34923" s="290"/>
    </row>
    <row r="34924" spans="11:13" x14ac:dyDescent="0.35">
      <c r="K34924" s="293"/>
      <c r="M34924" s="290"/>
    </row>
    <row r="34925" spans="11:13" x14ac:dyDescent="0.35">
      <c r="K34925" s="293"/>
      <c r="M34925" s="290"/>
    </row>
    <row r="34926" spans="11:13" x14ac:dyDescent="0.35">
      <c r="K34926" s="293"/>
      <c r="M34926" s="290"/>
    </row>
    <row r="34927" spans="11:13" x14ac:dyDescent="0.35">
      <c r="K34927" s="293"/>
      <c r="M34927" s="290"/>
    </row>
    <row r="34928" spans="11:13" x14ac:dyDescent="0.35">
      <c r="K34928" s="293"/>
      <c r="M34928" s="290"/>
    </row>
    <row r="34929" spans="11:13" x14ac:dyDescent="0.35">
      <c r="K34929" s="293"/>
      <c r="M34929" s="290"/>
    </row>
    <row r="34930" spans="11:13" x14ac:dyDescent="0.35">
      <c r="K34930" s="293"/>
      <c r="M34930" s="290"/>
    </row>
    <row r="34931" spans="11:13" x14ac:dyDescent="0.35">
      <c r="K34931" s="293"/>
      <c r="M34931" s="290"/>
    </row>
    <row r="34932" spans="11:13" x14ac:dyDescent="0.35">
      <c r="K34932" s="293"/>
      <c r="M34932" s="290"/>
    </row>
    <row r="34933" spans="11:13" x14ac:dyDescent="0.35">
      <c r="K34933" s="293"/>
      <c r="M34933" s="290"/>
    </row>
    <row r="34934" spans="11:13" x14ac:dyDescent="0.35">
      <c r="K34934" s="293"/>
      <c r="M34934" s="290"/>
    </row>
    <row r="34935" spans="11:13" x14ac:dyDescent="0.35">
      <c r="K34935" s="293"/>
      <c r="M34935" s="290"/>
    </row>
    <row r="34936" spans="11:13" x14ac:dyDescent="0.35">
      <c r="K34936" s="293"/>
      <c r="M34936" s="290"/>
    </row>
    <row r="34937" spans="11:13" x14ac:dyDescent="0.35">
      <c r="K34937" s="293"/>
      <c r="M34937" s="290"/>
    </row>
    <row r="34938" spans="11:13" x14ac:dyDescent="0.35">
      <c r="K34938" s="293"/>
      <c r="M34938" s="290"/>
    </row>
    <row r="34939" spans="11:13" x14ac:dyDescent="0.35">
      <c r="K34939" s="293"/>
      <c r="M34939" s="290"/>
    </row>
    <row r="34940" spans="11:13" x14ac:dyDescent="0.35">
      <c r="K34940" s="293"/>
      <c r="M34940" s="290"/>
    </row>
    <row r="34941" spans="11:13" x14ac:dyDescent="0.35">
      <c r="K34941" s="293"/>
      <c r="M34941" s="290"/>
    </row>
    <row r="34942" spans="11:13" x14ac:dyDescent="0.35">
      <c r="K34942" s="293"/>
      <c r="M34942" s="290"/>
    </row>
    <row r="34943" spans="11:13" x14ac:dyDescent="0.35">
      <c r="K34943" s="293"/>
      <c r="M34943" s="290"/>
    </row>
    <row r="34944" spans="11:13" x14ac:dyDescent="0.35">
      <c r="K34944" s="293"/>
      <c r="M34944" s="290"/>
    </row>
    <row r="34945" spans="11:13" x14ac:dyDescent="0.35">
      <c r="K34945" s="293"/>
      <c r="M34945" s="290"/>
    </row>
    <row r="34946" spans="11:13" x14ac:dyDescent="0.35">
      <c r="K34946" s="293"/>
      <c r="M34946" s="290"/>
    </row>
    <row r="34947" spans="11:13" x14ac:dyDescent="0.35">
      <c r="K34947" s="293"/>
      <c r="M34947" s="290"/>
    </row>
    <row r="34948" spans="11:13" x14ac:dyDescent="0.35">
      <c r="K34948" s="293"/>
      <c r="M34948" s="290"/>
    </row>
    <row r="34949" spans="11:13" x14ac:dyDescent="0.35">
      <c r="K34949" s="293"/>
      <c r="M34949" s="290"/>
    </row>
    <row r="34950" spans="11:13" x14ac:dyDescent="0.35">
      <c r="K34950" s="293"/>
      <c r="M34950" s="290"/>
    </row>
    <row r="34951" spans="11:13" x14ac:dyDescent="0.35">
      <c r="K34951" s="293"/>
      <c r="M34951" s="290"/>
    </row>
    <row r="34952" spans="11:13" x14ac:dyDescent="0.35">
      <c r="K34952" s="293"/>
      <c r="M34952" s="290"/>
    </row>
    <row r="34953" spans="11:13" x14ac:dyDescent="0.35">
      <c r="K34953" s="293"/>
      <c r="M34953" s="290"/>
    </row>
    <row r="34954" spans="11:13" x14ac:dyDescent="0.35">
      <c r="K34954" s="293"/>
      <c r="M34954" s="290"/>
    </row>
    <row r="34955" spans="11:13" x14ac:dyDescent="0.35">
      <c r="K34955" s="293"/>
      <c r="M34955" s="290"/>
    </row>
    <row r="34956" spans="11:13" x14ac:dyDescent="0.35">
      <c r="K34956" s="293"/>
      <c r="M34956" s="290"/>
    </row>
    <row r="34957" spans="11:13" x14ac:dyDescent="0.35">
      <c r="K34957" s="293"/>
      <c r="M34957" s="290"/>
    </row>
    <row r="34958" spans="11:13" x14ac:dyDescent="0.35">
      <c r="K34958" s="293"/>
      <c r="M34958" s="290"/>
    </row>
    <row r="34959" spans="11:13" x14ac:dyDescent="0.35">
      <c r="K34959" s="293"/>
      <c r="M34959" s="290"/>
    </row>
    <row r="34960" spans="11:13" x14ac:dyDescent="0.35">
      <c r="K34960" s="293"/>
      <c r="M34960" s="290"/>
    </row>
    <row r="34961" spans="11:13" x14ac:dyDescent="0.35">
      <c r="K34961" s="293"/>
      <c r="M34961" s="290"/>
    </row>
    <row r="34962" spans="11:13" x14ac:dyDescent="0.35">
      <c r="K34962" s="293"/>
      <c r="M34962" s="290"/>
    </row>
    <row r="34963" spans="11:13" x14ac:dyDescent="0.35">
      <c r="K34963" s="293"/>
      <c r="M34963" s="290"/>
    </row>
    <row r="34964" spans="11:13" x14ac:dyDescent="0.35">
      <c r="K34964" s="293"/>
      <c r="M34964" s="290"/>
    </row>
    <row r="34965" spans="11:13" x14ac:dyDescent="0.35">
      <c r="K34965" s="293"/>
      <c r="M34965" s="290"/>
    </row>
    <row r="34966" spans="11:13" x14ac:dyDescent="0.35">
      <c r="K34966" s="293"/>
      <c r="M34966" s="290"/>
    </row>
    <row r="34967" spans="11:13" x14ac:dyDescent="0.35">
      <c r="K34967" s="293"/>
      <c r="M34967" s="290"/>
    </row>
    <row r="34968" spans="11:13" x14ac:dyDescent="0.35">
      <c r="K34968" s="293"/>
      <c r="M34968" s="290"/>
    </row>
    <row r="34969" spans="11:13" x14ac:dyDescent="0.35">
      <c r="K34969" s="293"/>
      <c r="M34969" s="290"/>
    </row>
    <row r="34970" spans="11:13" x14ac:dyDescent="0.35">
      <c r="K34970" s="293"/>
      <c r="M34970" s="290"/>
    </row>
    <row r="34971" spans="11:13" x14ac:dyDescent="0.35">
      <c r="K34971" s="293"/>
      <c r="M34971" s="290"/>
    </row>
    <row r="34972" spans="11:13" x14ac:dyDescent="0.35">
      <c r="K34972" s="293"/>
      <c r="M34972" s="290"/>
    </row>
    <row r="34973" spans="11:13" x14ac:dyDescent="0.35">
      <c r="K34973" s="293"/>
      <c r="M34973" s="290"/>
    </row>
    <row r="34974" spans="11:13" x14ac:dyDescent="0.35">
      <c r="K34974" s="293"/>
      <c r="M34974" s="290"/>
    </row>
    <row r="34975" spans="11:13" x14ac:dyDescent="0.35">
      <c r="K34975" s="293"/>
      <c r="M34975" s="290"/>
    </row>
    <row r="34976" spans="11:13" x14ac:dyDescent="0.35">
      <c r="K34976" s="293"/>
      <c r="M34976" s="290"/>
    </row>
    <row r="34977" spans="11:13" x14ac:dyDescent="0.35">
      <c r="K34977" s="293"/>
      <c r="M34977" s="290"/>
    </row>
    <row r="34978" spans="11:13" x14ac:dyDescent="0.35">
      <c r="K34978" s="293"/>
      <c r="M34978" s="290"/>
    </row>
    <row r="34979" spans="11:13" x14ac:dyDescent="0.35">
      <c r="K34979" s="293"/>
      <c r="M34979" s="290"/>
    </row>
    <row r="34980" spans="11:13" x14ac:dyDescent="0.35">
      <c r="K34980" s="293"/>
      <c r="M34980" s="290"/>
    </row>
    <row r="34981" spans="11:13" x14ac:dyDescent="0.35">
      <c r="K34981" s="293"/>
      <c r="M34981" s="290"/>
    </row>
    <row r="34982" spans="11:13" x14ac:dyDescent="0.35">
      <c r="K34982" s="293"/>
      <c r="M34982" s="290"/>
    </row>
    <row r="34983" spans="11:13" x14ac:dyDescent="0.35">
      <c r="K34983" s="293"/>
      <c r="M34983" s="290"/>
    </row>
    <row r="34984" spans="11:13" x14ac:dyDescent="0.35">
      <c r="K34984" s="293"/>
      <c r="M34984" s="290"/>
    </row>
    <row r="34985" spans="11:13" x14ac:dyDescent="0.35">
      <c r="K34985" s="293"/>
      <c r="M34985" s="290"/>
    </row>
    <row r="34986" spans="11:13" x14ac:dyDescent="0.35">
      <c r="K34986" s="293"/>
      <c r="M34986" s="290"/>
    </row>
    <row r="34987" spans="11:13" x14ac:dyDescent="0.35">
      <c r="K34987" s="293"/>
      <c r="M34987" s="290"/>
    </row>
    <row r="34988" spans="11:13" x14ac:dyDescent="0.35">
      <c r="K34988" s="293"/>
      <c r="M34988" s="290"/>
    </row>
    <row r="34989" spans="11:13" x14ac:dyDescent="0.35">
      <c r="K34989" s="293"/>
      <c r="M34989" s="290"/>
    </row>
    <row r="34990" spans="11:13" x14ac:dyDescent="0.35">
      <c r="K34990" s="293"/>
      <c r="M34990" s="290"/>
    </row>
    <row r="34991" spans="11:13" x14ac:dyDescent="0.35">
      <c r="K34991" s="293"/>
      <c r="M34991" s="290"/>
    </row>
    <row r="34992" spans="11:13" x14ac:dyDescent="0.35">
      <c r="K34992" s="293"/>
      <c r="M34992" s="290"/>
    </row>
    <row r="34993" spans="11:13" x14ac:dyDescent="0.35">
      <c r="K34993" s="293"/>
      <c r="M34993" s="290"/>
    </row>
    <row r="34994" spans="11:13" x14ac:dyDescent="0.35">
      <c r="K34994" s="293"/>
      <c r="M34994" s="290"/>
    </row>
    <row r="34995" spans="11:13" x14ac:dyDescent="0.35">
      <c r="K34995" s="293"/>
      <c r="M34995" s="290"/>
    </row>
    <row r="34996" spans="11:13" x14ac:dyDescent="0.35">
      <c r="K34996" s="293"/>
      <c r="M34996" s="290"/>
    </row>
    <row r="34997" spans="11:13" x14ac:dyDescent="0.35">
      <c r="K34997" s="293"/>
      <c r="M34997" s="290"/>
    </row>
    <row r="34998" spans="11:13" x14ac:dyDescent="0.35">
      <c r="K34998" s="293"/>
      <c r="M34998" s="290"/>
    </row>
    <row r="34999" spans="11:13" x14ac:dyDescent="0.35">
      <c r="K34999" s="293"/>
      <c r="M34999" s="290"/>
    </row>
    <row r="35000" spans="11:13" x14ac:dyDescent="0.35">
      <c r="K35000" s="293"/>
      <c r="M35000" s="290"/>
    </row>
    <row r="35001" spans="11:13" x14ac:dyDescent="0.35">
      <c r="K35001" s="293"/>
      <c r="M35001" s="290"/>
    </row>
    <row r="35002" spans="11:13" x14ac:dyDescent="0.35">
      <c r="K35002" s="293"/>
      <c r="M35002" s="290"/>
    </row>
    <row r="35003" spans="11:13" x14ac:dyDescent="0.35">
      <c r="K35003" s="293"/>
      <c r="M35003" s="290"/>
    </row>
    <row r="35004" spans="11:13" x14ac:dyDescent="0.35">
      <c r="K35004" s="293"/>
      <c r="M35004" s="290"/>
    </row>
    <row r="35005" spans="11:13" x14ac:dyDescent="0.35">
      <c r="K35005" s="293"/>
      <c r="M35005" s="290"/>
    </row>
    <row r="35006" spans="11:13" x14ac:dyDescent="0.35">
      <c r="K35006" s="293"/>
      <c r="M35006" s="290"/>
    </row>
    <row r="35007" spans="11:13" x14ac:dyDescent="0.35">
      <c r="K35007" s="293"/>
      <c r="M35007" s="290"/>
    </row>
    <row r="35008" spans="11:13" x14ac:dyDescent="0.35">
      <c r="K35008" s="293"/>
      <c r="M35008" s="290"/>
    </row>
    <row r="35009" spans="11:13" x14ac:dyDescent="0.35">
      <c r="K35009" s="293"/>
      <c r="M35009" s="290"/>
    </row>
    <row r="35010" spans="11:13" x14ac:dyDescent="0.35">
      <c r="K35010" s="293"/>
      <c r="M35010" s="290"/>
    </row>
    <row r="35011" spans="11:13" x14ac:dyDescent="0.35">
      <c r="K35011" s="293"/>
      <c r="M35011" s="290"/>
    </row>
    <row r="35012" spans="11:13" x14ac:dyDescent="0.35">
      <c r="K35012" s="293"/>
      <c r="M35012" s="290"/>
    </row>
    <row r="35013" spans="11:13" x14ac:dyDescent="0.35">
      <c r="K35013" s="293"/>
      <c r="M35013" s="290"/>
    </row>
    <row r="35014" spans="11:13" x14ac:dyDescent="0.35">
      <c r="K35014" s="293"/>
      <c r="M35014" s="290"/>
    </row>
    <row r="35015" spans="11:13" x14ac:dyDescent="0.35">
      <c r="K35015" s="293"/>
      <c r="M35015" s="290"/>
    </row>
    <row r="35016" spans="11:13" x14ac:dyDescent="0.35">
      <c r="K35016" s="293"/>
      <c r="M35016" s="290"/>
    </row>
    <row r="35017" spans="11:13" x14ac:dyDescent="0.35">
      <c r="K35017" s="293"/>
      <c r="M35017" s="290"/>
    </row>
    <row r="35018" spans="11:13" x14ac:dyDescent="0.35">
      <c r="K35018" s="293"/>
      <c r="M35018" s="290"/>
    </row>
    <row r="35019" spans="11:13" x14ac:dyDescent="0.35">
      <c r="K35019" s="293"/>
      <c r="M35019" s="290"/>
    </row>
    <row r="35020" spans="11:13" x14ac:dyDescent="0.35">
      <c r="K35020" s="293"/>
      <c r="M35020" s="290"/>
    </row>
    <row r="35021" spans="11:13" x14ac:dyDescent="0.35">
      <c r="K35021" s="293"/>
      <c r="M35021" s="290"/>
    </row>
    <row r="35022" spans="11:13" x14ac:dyDescent="0.35">
      <c r="K35022" s="293"/>
      <c r="M35022" s="290"/>
    </row>
    <row r="35023" spans="11:13" x14ac:dyDescent="0.35">
      <c r="K35023" s="293"/>
      <c r="M35023" s="290"/>
    </row>
    <row r="35024" spans="11:13" x14ac:dyDescent="0.35">
      <c r="K35024" s="293"/>
      <c r="M35024" s="290"/>
    </row>
    <row r="35025" spans="11:13" x14ac:dyDescent="0.35">
      <c r="K35025" s="293"/>
      <c r="M35025" s="290"/>
    </row>
    <row r="35026" spans="11:13" x14ac:dyDescent="0.35">
      <c r="K35026" s="293"/>
      <c r="M35026" s="290"/>
    </row>
    <row r="35027" spans="11:13" x14ac:dyDescent="0.35">
      <c r="K35027" s="293"/>
      <c r="M35027" s="290"/>
    </row>
    <row r="35028" spans="11:13" x14ac:dyDescent="0.35">
      <c r="K35028" s="293"/>
      <c r="M35028" s="290"/>
    </row>
    <row r="35029" spans="11:13" x14ac:dyDescent="0.35">
      <c r="K35029" s="293"/>
      <c r="M35029" s="290"/>
    </row>
    <row r="35030" spans="11:13" x14ac:dyDescent="0.35">
      <c r="K35030" s="293"/>
      <c r="M35030" s="290"/>
    </row>
    <row r="35031" spans="11:13" x14ac:dyDescent="0.35">
      <c r="K35031" s="293"/>
      <c r="M35031" s="290"/>
    </row>
    <row r="35032" spans="11:13" x14ac:dyDescent="0.35">
      <c r="K35032" s="293"/>
      <c r="M35032" s="290"/>
    </row>
    <row r="35033" spans="11:13" x14ac:dyDescent="0.35">
      <c r="K35033" s="293"/>
      <c r="M35033" s="290"/>
    </row>
    <row r="35034" spans="11:13" x14ac:dyDescent="0.35">
      <c r="K35034" s="293"/>
      <c r="M35034" s="290"/>
    </row>
    <row r="35035" spans="11:13" x14ac:dyDescent="0.35">
      <c r="K35035" s="293"/>
      <c r="M35035" s="290"/>
    </row>
    <row r="35036" spans="11:13" x14ac:dyDescent="0.35">
      <c r="K35036" s="293"/>
      <c r="M35036" s="290"/>
    </row>
    <row r="35037" spans="11:13" x14ac:dyDescent="0.35">
      <c r="K35037" s="293"/>
      <c r="M35037" s="290"/>
    </row>
    <row r="35038" spans="11:13" x14ac:dyDescent="0.35">
      <c r="K35038" s="293"/>
      <c r="M35038" s="290"/>
    </row>
    <row r="35039" spans="11:13" x14ac:dyDescent="0.35">
      <c r="K35039" s="293"/>
      <c r="M35039" s="290"/>
    </row>
    <row r="35040" spans="11:13" x14ac:dyDescent="0.35">
      <c r="K35040" s="293"/>
      <c r="M35040" s="290"/>
    </row>
    <row r="35041" spans="11:13" x14ac:dyDescent="0.35">
      <c r="K35041" s="293"/>
      <c r="M35041" s="290"/>
    </row>
    <row r="35042" spans="11:13" x14ac:dyDescent="0.35">
      <c r="K35042" s="293"/>
      <c r="M35042" s="290"/>
    </row>
    <row r="35043" spans="11:13" x14ac:dyDescent="0.35">
      <c r="K35043" s="293"/>
      <c r="M35043" s="290"/>
    </row>
    <row r="35044" spans="11:13" x14ac:dyDescent="0.35">
      <c r="K35044" s="293"/>
      <c r="M35044" s="290"/>
    </row>
    <row r="35045" spans="11:13" x14ac:dyDescent="0.35">
      <c r="K35045" s="293"/>
      <c r="M35045" s="290"/>
    </row>
    <row r="35046" spans="11:13" x14ac:dyDescent="0.35">
      <c r="K35046" s="293"/>
      <c r="M35046" s="290"/>
    </row>
    <row r="35047" spans="11:13" x14ac:dyDescent="0.35">
      <c r="K35047" s="293"/>
      <c r="M35047" s="290"/>
    </row>
    <row r="35048" spans="11:13" x14ac:dyDescent="0.35">
      <c r="K35048" s="293"/>
      <c r="M35048" s="290"/>
    </row>
    <row r="35049" spans="11:13" x14ac:dyDescent="0.35">
      <c r="K35049" s="293"/>
      <c r="M35049" s="290"/>
    </row>
    <row r="35050" spans="11:13" x14ac:dyDescent="0.35">
      <c r="K35050" s="293"/>
      <c r="M35050" s="290"/>
    </row>
    <row r="35051" spans="11:13" x14ac:dyDescent="0.35">
      <c r="K35051" s="293"/>
      <c r="M35051" s="290"/>
    </row>
    <row r="35052" spans="11:13" x14ac:dyDescent="0.35">
      <c r="K35052" s="293"/>
      <c r="M35052" s="290"/>
    </row>
    <row r="35053" spans="11:13" x14ac:dyDescent="0.35">
      <c r="K35053" s="293"/>
      <c r="M35053" s="290"/>
    </row>
    <row r="35054" spans="11:13" x14ac:dyDescent="0.35">
      <c r="K35054" s="293"/>
      <c r="M35054" s="290"/>
    </row>
    <row r="35055" spans="11:13" x14ac:dyDescent="0.35">
      <c r="K35055" s="293"/>
      <c r="M35055" s="290"/>
    </row>
    <row r="35056" spans="11:13" x14ac:dyDescent="0.35">
      <c r="K35056" s="293"/>
      <c r="M35056" s="290"/>
    </row>
    <row r="35057" spans="11:13" x14ac:dyDescent="0.35">
      <c r="K35057" s="293"/>
      <c r="M35057" s="290"/>
    </row>
    <row r="35058" spans="11:13" x14ac:dyDescent="0.35">
      <c r="K35058" s="293"/>
      <c r="M35058" s="290"/>
    </row>
    <row r="35059" spans="11:13" x14ac:dyDescent="0.35">
      <c r="K35059" s="293"/>
      <c r="M35059" s="290"/>
    </row>
    <row r="35060" spans="11:13" x14ac:dyDescent="0.35">
      <c r="K35060" s="293"/>
      <c r="M35060" s="290"/>
    </row>
    <row r="35061" spans="11:13" x14ac:dyDescent="0.35">
      <c r="K35061" s="293"/>
      <c r="M35061" s="290"/>
    </row>
    <row r="35062" spans="11:13" x14ac:dyDescent="0.35">
      <c r="K35062" s="293"/>
      <c r="M35062" s="290"/>
    </row>
    <row r="35063" spans="11:13" x14ac:dyDescent="0.35">
      <c r="K35063" s="293"/>
      <c r="M35063" s="290"/>
    </row>
    <row r="35064" spans="11:13" x14ac:dyDescent="0.35">
      <c r="K35064" s="293"/>
      <c r="M35064" s="290"/>
    </row>
    <row r="35065" spans="11:13" x14ac:dyDescent="0.35">
      <c r="K35065" s="293"/>
      <c r="M35065" s="290"/>
    </row>
    <row r="35066" spans="11:13" x14ac:dyDescent="0.35">
      <c r="K35066" s="293"/>
      <c r="M35066" s="290"/>
    </row>
    <row r="35067" spans="11:13" x14ac:dyDescent="0.35">
      <c r="K35067" s="293"/>
      <c r="M35067" s="290"/>
    </row>
    <row r="35068" spans="11:13" x14ac:dyDescent="0.35">
      <c r="K35068" s="293"/>
      <c r="M35068" s="290"/>
    </row>
    <row r="35069" spans="11:13" x14ac:dyDescent="0.35">
      <c r="K35069" s="293"/>
      <c r="M35069" s="290"/>
    </row>
    <row r="35070" spans="11:13" x14ac:dyDescent="0.35">
      <c r="K35070" s="293"/>
      <c r="M35070" s="290"/>
    </row>
    <row r="35071" spans="11:13" x14ac:dyDescent="0.35">
      <c r="K35071" s="293"/>
      <c r="M35071" s="290"/>
    </row>
    <row r="35072" spans="11:13" x14ac:dyDescent="0.35">
      <c r="K35072" s="293"/>
      <c r="M35072" s="290"/>
    </row>
    <row r="35073" spans="11:13" x14ac:dyDescent="0.35">
      <c r="K35073" s="293"/>
      <c r="M35073" s="290"/>
    </row>
    <row r="35074" spans="11:13" x14ac:dyDescent="0.35">
      <c r="K35074" s="293"/>
      <c r="M35074" s="290"/>
    </row>
    <row r="35075" spans="11:13" x14ac:dyDescent="0.35">
      <c r="K35075" s="293"/>
      <c r="M35075" s="290"/>
    </row>
    <row r="35076" spans="11:13" x14ac:dyDescent="0.35">
      <c r="K35076" s="293"/>
      <c r="M35076" s="290"/>
    </row>
    <row r="35077" spans="11:13" x14ac:dyDescent="0.35">
      <c r="K35077" s="293"/>
      <c r="M35077" s="290"/>
    </row>
    <row r="35078" spans="11:13" x14ac:dyDescent="0.35">
      <c r="K35078" s="293"/>
      <c r="M35078" s="290"/>
    </row>
    <row r="35079" spans="11:13" x14ac:dyDescent="0.35">
      <c r="K35079" s="293"/>
      <c r="M35079" s="290"/>
    </row>
    <row r="35080" spans="11:13" x14ac:dyDescent="0.35">
      <c r="K35080" s="293"/>
      <c r="M35080" s="290"/>
    </row>
    <row r="35081" spans="11:13" x14ac:dyDescent="0.35">
      <c r="K35081" s="293"/>
      <c r="M35081" s="290"/>
    </row>
    <row r="35082" spans="11:13" x14ac:dyDescent="0.35">
      <c r="K35082" s="293"/>
      <c r="M35082" s="290"/>
    </row>
    <row r="35083" spans="11:13" x14ac:dyDescent="0.35">
      <c r="K35083" s="293"/>
      <c r="M35083" s="290"/>
    </row>
    <row r="35084" spans="11:13" x14ac:dyDescent="0.35">
      <c r="K35084" s="293"/>
      <c r="M35084" s="290"/>
    </row>
    <row r="35085" spans="11:13" x14ac:dyDescent="0.35">
      <c r="K35085" s="293"/>
      <c r="M35085" s="290"/>
    </row>
    <row r="35086" spans="11:13" x14ac:dyDescent="0.35">
      <c r="K35086" s="293"/>
      <c r="M35086" s="290"/>
    </row>
    <row r="35087" spans="11:13" x14ac:dyDescent="0.35">
      <c r="K35087" s="293"/>
      <c r="M35087" s="290"/>
    </row>
    <row r="35088" spans="11:13" x14ac:dyDescent="0.35">
      <c r="K35088" s="293"/>
      <c r="M35088" s="290"/>
    </row>
    <row r="35089" spans="11:13" x14ac:dyDescent="0.35">
      <c r="K35089" s="293"/>
      <c r="M35089" s="290"/>
    </row>
    <row r="35090" spans="11:13" x14ac:dyDescent="0.35">
      <c r="K35090" s="293"/>
      <c r="M35090" s="290"/>
    </row>
    <row r="35091" spans="11:13" x14ac:dyDescent="0.35">
      <c r="K35091" s="293"/>
      <c r="M35091" s="290"/>
    </row>
    <row r="35092" spans="11:13" x14ac:dyDescent="0.35">
      <c r="K35092" s="293"/>
      <c r="M35092" s="290"/>
    </row>
    <row r="35093" spans="11:13" x14ac:dyDescent="0.35">
      <c r="K35093" s="293"/>
      <c r="M35093" s="290"/>
    </row>
    <row r="35094" spans="11:13" x14ac:dyDescent="0.35">
      <c r="K35094" s="293"/>
      <c r="M35094" s="290"/>
    </row>
    <row r="35095" spans="11:13" x14ac:dyDescent="0.35">
      <c r="K35095" s="293"/>
      <c r="M35095" s="290"/>
    </row>
    <row r="35096" spans="11:13" x14ac:dyDescent="0.35">
      <c r="K35096" s="293"/>
      <c r="M35096" s="290"/>
    </row>
    <row r="35097" spans="11:13" x14ac:dyDescent="0.35">
      <c r="K35097" s="293"/>
      <c r="M35097" s="290"/>
    </row>
    <row r="35098" spans="11:13" x14ac:dyDescent="0.35">
      <c r="K35098" s="293"/>
      <c r="M35098" s="290"/>
    </row>
    <row r="35099" spans="11:13" x14ac:dyDescent="0.35">
      <c r="K35099" s="293"/>
      <c r="M35099" s="290"/>
    </row>
    <row r="35100" spans="11:13" x14ac:dyDescent="0.35">
      <c r="K35100" s="293"/>
      <c r="M35100" s="290"/>
    </row>
    <row r="35101" spans="11:13" x14ac:dyDescent="0.35">
      <c r="K35101" s="293"/>
      <c r="M35101" s="290"/>
    </row>
    <row r="35102" spans="11:13" x14ac:dyDescent="0.35">
      <c r="K35102" s="293"/>
      <c r="M35102" s="290"/>
    </row>
    <row r="35103" spans="11:13" x14ac:dyDescent="0.35">
      <c r="K35103" s="293"/>
      <c r="M35103" s="290"/>
    </row>
    <row r="35104" spans="11:13" x14ac:dyDescent="0.35">
      <c r="K35104" s="293"/>
      <c r="M35104" s="290"/>
    </row>
    <row r="35105" spans="11:13" x14ac:dyDescent="0.35">
      <c r="K35105" s="293"/>
      <c r="M35105" s="290"/>
    </row>
    <row r="35106" spans="11:13" x14ac:dyDescent="0.35">
      <c r="K35106" s="293"/>
      <c r="M35106" s="290"/>
    </row>
    <row r="35107" spans="11:13" x14ac:dyDescent="0.35">
      <c r="K35107" s="293"/>
      <c r="M35107" s="290"/>
    </row>
    <row r="35108" spans="11:13" x14ac:dyDescent="0.35">
      <c r="K35108" s="293"/>
      <c r="M35108" s="290"/>
    </row>
    <row r="35109" spans="11:13" x14ac:dyDescent="0.35">
      <c r="K35109" s="293"/>
      <c r="M35109" s="290"/>
    </row>
    <row r="35110" spans="11:13" x14ac:dyDescent="0.35">
      <c r="K35110" s="293"/>
      <c r="M35110" s="290"/>
    </row>
    <row r="35111" spans="11:13" x14ac:dyDescent="0.35">
      <c r="K35111" s="293"/>
      <c r="M35111" s="290"/>
    </row>
    <row r="35112" spans="11:13" x14ac:dyDescent="0.35">
      <c r="K35112" s="293"/>
      <c r="M35112" s="290"/>
    </row>
    <row r="35113" spans="11:13" x14ac:dyDescent="0.35">
      <c r="K35113" s="293"/>
      <c r="M35113" s="290"/>
    </row>
    <row r="35114" spans="11:13" x14ac:dyDescent="0.35">
      <c r="K35114" s="293"/>
      <c r="M35114" s="290"/>
    </row>
    <row r="35115" spans="11:13" x14ac:dyDescent="0.35">
      <c r="K35115" s="293"/>
      <c r="M35115" s="290"/>
    </row>
    <row r="35116" spans="11:13" x14ac:dyDescent="0.35">
      <c r="K35116" s="293"/>
      <c r="M35116" s="290"/>
    </row>
    <row r="35117" spans="11:13" x14ac:dyDescent="0.35">
      <c r="K35117" s="293"/>
      <c r="M35117" s="290"/>
    </row>
    <row r="35118" spans="11:13" x14ac:dyDescent="0.35">
      <c r="K35118" s="293"/>
      <c r="M35118" s="290"/>
    </row>
    <row r="35119" spans="11:13" x14ac:dyDescent="0.35">
      <c r="K35119" s="293"/>
      <c r="M35119" s="290"/>
    </row>
    <row r="35120" spans="11:13" x14ac:dyDescent="0.35">
      <c r="K35120" s="293"/>
      <c r="M35120" s="290"/>
    </row>
    <row r="35121" spans="11:13" x14ac:dyDescent="0.35">
      <c r="K35121" s="293"/>
      <c r="M35121" s="290"/>
    </row>
    <row r="35122" spans="11:13" x14ac:dyDescent="0.35">
      <c r="K35122" s="293"/>
      <c r="M35122" s="290"/>
    </row>
    <row r="35123" spans="11:13" x14ac:dyDescent="0.35">
      <c r="K35123" s="293"/>
      <c r="M35123" s="290"/>
    </row>
    <row r="35124" spans="11:13" x14ac:dyDescent="0.35">
      <c r="K35124" s="293"/>
      <c r="M35124" s="290"/>
    </row>
    <row r="35125" spans="11:13" x14ac:dyDescent="0.35">
      <c r="K35125" s="293"/>
      <c r="M35125" s="290"/>
    </row>
    <row r="35126" spans="11:13" x14ac:dyDescent="0.35">
      <c r="K35126" s="293"/>
      <c r="M35126" s="290"/>
    </row>
    <row r="35127" spans="11:13" x14ac:dyDescent="0.35">
      <c r="K35127" s="293"/>
      <c r="M35127" s="290"/>
    </row>
    <row r="35128" spans="11:13" x14ac:dyDescent="0.35">
      <c r="K35128" s="293"/>
      <c r="M35128" s="290"/>
    </row>
    <row r="35129" spans="11:13" x14ac:dyDescent="0.35">
      <c r="K35129" s="293"/>
      <c r="M35129" s="290"/>
    </row>
    <row r="35130" spans="11:13" x14ac:dyDescent="0.35">
      <c r="K35130" s="293"/>
      <c r="M35130" s="290"/>
    </row>
    <row r="35131" spans="11:13" x14ac:dyDescent="0.35">
      <c r="K35131" s="293"/>
      <c r="M35131" s="290"/>
    </row>
    <row r="35132" spans="11:13" x14ac:dyDescent="0.35">
      <c r="K35132" s="293"/>
      <c r="M35132" s="290"/>
    </row>
    <row r="35133" spans="11:13" x14ac:dyDescent="0.35">
      <c r="K35133" s="293"/>
      <c r="M35133" s="290"/>
    </row>
    <row r="35134" spans="11:13" x14ac:dyDescent="0.35">
      <c r="K35134" s="293"/>
      <c r="M35134" s="290"/>
    </row>
    <row r="35135" spans="11:13" x14ac:dyDescent="0.35">
      <c r="K35135" s="293"/>
      <c r="M35135" s="290"/>
    </row>
    <row r="35136" spans="11:13" x14ac:dyDescent="0.35">
      <c r="K35136" s="293"/>
      <c r="M35136" s="290"/>
    </row>
    <row r="35137" spans="11:13" x14ac:dyDescent="0.35">
      <c r="K35137" s="293"/>
      <c r="M35137" s="290"/>
    </row>
    <row r="35138" spans="11:13" x14ac:dyDescent="0.35">
      <c r="K35138" s="293"/>
      <c r="M35138" s="290"/>
    </row>
    <row r="35139" spans="11:13" x14ac:dyDescent="0.35">
      <c r="K35139" s="293"/>
      <c r="M35139" s="290"/>
    </row>
    <row r="35140" spans="11:13" x14ac:dyDescent="0.35">
      <c r="K35140" s="293"/>
      <c r="M35140" s="290"/>
    </row>
    <row r="35141" spans="11:13" x14ac:dyDescent="0.35">
      <c r="K35141" s="293"/>
      <c r="M35141" s="290"/>
    </row>
    <row r="35142" spans="11:13" x14ac:dyDescent="0.35">
      <c r="K35142" s="293"/>
      <c r="M35142" s="290"/>
    </row>
    <row r="35143" spans="11:13" x14ac:dyDescent="0.35">
      <c r="K35143" s="293"/>
      <c r="M35143" s="290"/>
    </row>
    <row r="35144" spans="11:13" x14ac:dyDescent="0.35">
      <c r="K35144" s="293"/>
      <c r="M35144" s="290"/>
    </row>
    <row r="35145" spans="11:13" x14ac:dyDescent="0.35">
      <c r="K35145" s="293"/>
      <c r="M35145" s="290"/>
    </row>
    <row r="35146" spans="11:13" x14ac:dyDescent="0.35">
      <c r="K35146" s="293"/>
      <c r="M35146" s="290"/>
    </row>
    <row r="35147" spans="11:13" x14ac:dyDescent="0.35">
      <c r="K35147" s="293"/>
      <c r="M35147" s="290"/>
    </row>
    <row r="35148" spans="11:13" x14ac:dyDescent="0.35">
      <c r="K35148" s="293"/>
      <c r="M35148" s="290"/>
    </row>
    <row r="35149" spans="11:13" x14ac:dyDescent="0.35">
      <c r="K35149" s="293"/>
      <c r="M35149" s="290"/>
    </row>
    <row r="35150" spans="11:13" x14ac:dyDescent="0.35">
      <c r="K35150" s="293"/>
      <c r="M35150" s="290"/>
    </row>
    <row r="35151" spans="11:13" x14ac:dyDescent="0.35">
      <c r="K35151" s="293"/>
      <c r="M35151" s="290"/>
    </row>
    <row r="35152" spans="11:13" x14ac:dyDescent="0.35">
      <c r="K35152" s="293"/>
      <c r="M35152" s="290"/>
    </row>
    <row r="35153" spans="11:13" x14ac:dyDescent="0.35">
      <c r="K35153" s="293"/>
      <c r="M35153" s="290"/>
    </row>
    <row r="35154" spans="11:13" x14ac:dyDescent="0.35">
      <c r="K35154" s="293"/>
      <c r="M35154" s="290"/>
    </row>
    <row r="35155" spans="11:13" x14ac:dyDescent="0.35">
      <c r="K35155" s="293"/>
      <c r="M35155" s="290"/>
    </row>
    <row r="35156" spans="11:13" x14ac:dyDescent="0.35">
      <c r="K35156" s="293"/>
      <c r="M35156" s="290"/>
    </row>
    <row r="35157" spans="11:13" x14ac:dyDescent="0.35">
      <c r="K35157" s="293"/>
      <c r="M35157" s="290"/>
    </row>
    <row r="35158" spans="11:13" x14ac:dyDescent="0.35">
      <c r="K35158" s="293"/>
      <c r="M35158" s="290"/>
    </row>
    <row r="35159" spans="11:13" x14ac:dyDescent="0.35">
      <c r="K35159" s="293"/>
      <c r="M35159" s="290"/>
    </row>
    <row r="35160" spans="11:13" x14ac:dyDescent="0.35">
      <c r="K35160" s="293"/>
      <c r="M35160" s="290"/>
    </row>
    <row r="35161" spans="11:13" x14ac:dyDescent="0.35">
      <c r="K35161" s="293"/>
      <c r="M35161" s="290"/>
    </row>
    <row r="35162" spans="11:13" x14ac:dyDescent="0.35">
      <c r="K35162" s="293"/>
      <c r="M35162" s="290"/>
    </row>
    <row r="35163" spans="11:13" x14ac:dyDescent="0.35">
      <c r="K35163" s="293"/>
      <c r="M35163" s="290"/>
    </row>
    <row r="35164" spans="11:13" x14ac:dyDescent="0.35">
      <c r="K35164" s="293"/>
      <c r="M35164" s="290"/>
    </row>
    <row r="35165" spans="11:13" x14ac:dyDescent="0.35">
      <c r="K35165" s="293"/>
      <c r="M35165" s="290"/>
    </row>
    <row r="35166" spans="11:13" x14ac:dyDescent="0.35">
      <c r="K35166" s="293"/>
      <c r="M35166" s="290"/>
    </row>
    <row r="35167" spans="11:13" x14ac:dyDescent="0.35">
      <c r="K35167" s="293"/>
      <c r="M35167" s="290"/>
    </row>
    <row r="35168" spans="11:13" x14ac:dyDescent="0.35">
      <c r="K35168" s="293"/>
      <c r="M35168" s="290"/>
    </row>
    <row r="35169" spans="11:13" x14ac:dyDescent="0.35">
      <c r="K35169" s="293"/>
      <c r="M35169" s="290"/>
    </row>
    <row r="35170" spans="11:13" x14ac:dyDescent="0.35">
      <c r="K35170" s="293"/>
      <c r="M35170" s="290"/>
    </row>
    <row r="35171" spans="11:13" x14ac:dyDescent="0.35">
      <c r="K35171" s="293"/>
      <c r="M35171" s="290"/>
    </row>
    <row r="35172" spans="11:13" x14ac:dyDescent="0.35">
      <c r="K35172" s="293"/>
      <c r="M35172" s="290"/>
    </row>
    <row r="35173" spans="11:13" x14ac:dyDescent="0.35">
      <c r="K35173" s="293"/>
      <c r="M35173" s="290"/>
    </row>
    <row r="35174" spans="11:13" x14ac:dyDescent="0.35">
      <c r="K35174" s="293"/>
      <c r="M35174" s="290"/>
    </row>
    <row r="35175" spans="11:13" x14ac:dyDescent="0.35">
      <c r="K35175" s="293"/>
      <c r="M35175" s="290"/>
    </row>
    <row r="35176" spans="11:13" x14ac:dyDescent="0.35">
      <c r="K35176" s="293"/>
      <c r="M35176" s="290"/>
    </row>
    <row r="35177" spans="11:13" x14ac:dyDescent="0.35">
      <c r="K35177" s="293"/>
      <c r="M35177" s="290"/>
    </row>
    <row r="35178" spans="11:13" x14ac:dyDescent="0.35">
      <c r="K35178" s="293"/>
      <c r="M35178" s="290"/>
    </row>
    <row r="35179" spans="11:13" x14ac:dyDescent="0.35">
      <c r="K35179" s="293"/>
      <c r="M35179" s="290"/>
    </row>
    <row r="35180" spans="11:13" x14ac:dyDescent="0.35">
      <c r="K35180" s="293"/>
      <c r="M35180" s="290"/>
    </row>
    <row r="35181" spans="11:13" x14ac:dyDescent="0.35">
      <c r="K35181" s="293"/>
      <c r="M35181" s="290"/>
    </row>
    <row r="35182" spans="11:13" x14ac:dyDescent="0.35">
      <c r="K35182" s="293"/>
      <c r="M35182" s="290"/>
    </row>
    <row r="35183" spans="11:13" x14ac:dyDescent="0.35">
      <c r="K35183" s="293"/>
      <c r="M35183" s="290"/>
    </row>
    <row r="35184" spans="11:13" x14ac:dyDescent="0.35">
      <c r="K35184" s="293"/>
      <c r="M35184" s="290"/>
    </row>
    <row r="35185" spans="11:13" x14ac:dyDescent="0.35">
      <c r="K35185" s="293"/>
      <c r="M35185" s="290"/>
    </row>
    <row r="35186" spans="11:13" x14ac:dyDescent="0.35">
      <c r="K35186" s="293"/>
      <c r="M35186" s="290"/>
    </row>
    <row r="35187" spans="11:13" x14ac:dyDescent="0.35">
      <c r="K35187" s="293"/>
      <c r="M35187" s="290"/>
    </row>
    <row r="35188" spans="11:13" x14ac:dyDescent="0.35">
      <c r="K35188" s="293"/>
      <c r="M35188" s="290"/>
    </row>
    <row r="35189" spans="11:13" x14ac:dyDescent="0.35">
      <c r="K35189" s="293"/>
      <c r="M35189" s="290"/>
    </row>
    <row r="35190" spans="11:13" x14ac:dyDescent="0.35">
      <c r="K35190" s="293"/>
      <c r="M35190" s="290"/>
    </row>
    <row r="35191" spans="11:13" x14ac:dyDescent="0.35">
      <c r="K35191" s="293"/>
      <c r="M35191" s="290"/>
    </row>
    <row r="35192" spans="11:13" x14ac:dyDescent="0.35">
      <c r="K35192" s="293"/>
      <c r="M35192" s="290"/>
    </row>
    <row r="35193" spans="11:13" x14ac:dyDescent="0.35">
      <c r="K35193" s="293"/>
      <c r="M35193" s="290"/>
    </row>
    <row r="35194" spans="11:13" x14ac:dyDescent="0.35">
      <c r="K35194" s="293"/>
      <c r="M35194" s="290"/>
    </row>
    <row r="35195" spans="11:13" x14ac:dyDescent="0.35">
      <c r="K35195" s="293"/>
      <c r="M35195" s="290"/>
    </row>
    <row r="35196" spans="11:13" x14ac:dyDescent="0.35">
      <c r="K35196" s="293"/>
      <c r="M35196" s="290"/>
    </row>
    <row r="35197" spans="11:13" x14ac:dyDescent="0.35">
      <c r="K35197" s="293"/>
      <c r="M35197" s="290"/>
    </row>
    <row r="35198" spans="11:13" x14ac:dyDescent="0.35">
      <c r="K35198" s="293"/>
      <c r="M35198" s="290"/>
    </row>
    <row r="35199" spans="11:13" x14ac:dyDescent="0.35">
      <c r="K35199" s="293"/>
      <c r="M35199" s="290"/>
    </row>
    <row r="35200" spans="11:13" x14ac:dyDescent="0.35">
      <c r="K35200" s="293"/>
      <c r="M35200" s="290"/>
    </row>
    <row r="35201" spans="11:13" x14ac:dyDescent="0.35">
      <c r="K35201" s="293"/>
      <c r="M35201" s="290"/>
    </row>
    <row r="35202" spans="11:13" x14ac:dyDescent="0.35">
      <c r="K35202" s="293"/>
      <c r="M35202" s="290"/>
    </row>
    <row r="35203" spans="11:13" x14ac:dyDescent="0.35">
      <c r="K35203" s="293"/>
      <c r="M35203" s="290"/>
    </row>
    <row r="35204" spans="11:13" x14ac:dyDescent="0.35">
      <c r="K35204" s="293"/>
      <c r="M35204" s="290"/>
    </row>
    <row r="35205" spans="11:13" x14ac:dyDescent="0.35">
      <c r="K35205" s="293"/>
      <c r="M35205" s="290"/>
    </row>
    <row r="35206" spans="11:13" x14ac:dyDescent="0.35">
      <c r="K35206" s="293"/>
      <c r="M35206" s="290"/>
    </row>
    <row r="35207" spans="11:13" x14ac:dyDescent="0.35">
      <c r="K35207" s="293"/>
      <c r="M35207" s="290"/>
    </row>
    <row r="35208" spans="11:13" x14ac:dyDescent="0.35">
      <c r="K35208" s="293"/>
      <c r="M35208" s="290"/>
    </row>
    <row r="35209" spans="11:13" x14ac:dyDescent="0.35">
      <c r="K35209" s="293"/>
      <c r="M35209" s="290"/>
    </row>
    <row r="35210" spans="11:13" x14ac:dyDescent="0.35">
      <c r="K35210" s="293"/>
      <c r="M35210" s="290"/>
    </row>
    <row r="35211" spans="11:13" x14ac:dyDescent="0.35">
      <c r="K35211" s="293"/>
      <c r="M35211" s="290"/>
    </row>
    <row r="35212" spans="11:13" x14ac:dyDescent="0.35">
      <c r="K35212" s="293"/>
      <c r="M35212" s="290"/>
    </row>
    <row r="35213" spans="11:13" x14ac:dyDescent="0.35">
      <c r="K35213" s="293"/>
      <c r="M35213" s="290"/>
    </row>
    <row r="35214" spans="11:13" x14ac:dyDescent="0.35">
      <c r="K35214" s="293"/>
      <c r="M35214" s="290"/>
    </row>
    <row r="35215" spans="11:13" x14ac:dyDescent="0.35">
      <c r="K35215" s="293"/>
      <c r="M35215" s="290"/>
    </row>
    <row r="35216" spans="11:13" x14ac:dyDescent="0.35">
      <c r="K35216" s="293"/>
      <c r="M35216" s="290"/>
    </row>
    <row r="35217" spans="11:13" x14ac:dyDescent="0.35">
      <c r="K35217" s="293"/>
      <c r="M35217" s="290"/>
    </row>
    <row r="35218" spans="11:13" x14ac:dyDescent="0.35">
      <c r="K35218" s="293"/>
      <c r="M35218" s="290"/>
    </row>
    <row r="35219" spans="11:13" x14ac:dyDescent="0.35">
      <c r="K35219" s="293"/>
      <c r="M35219" s="290"/>
    </row>
    <row r="35220" spans="11:13" x14ac:dyDescent="0.35">
      <c r="K35220" s="293"/>
      <c r="M35220" s="290"/>
    </row>
    <row r="35221" spans="11:13" x14ac:dyDescent="0.35">
      <c r="K35221" s="293"/>
      <c r="M35221" s="290"/>
    </row>
    <row r="35222" spans="11:13" x14ac:dyDescent="0.35">
      <c r="K35222" s="293"/>
      <c r="M35222" s="290"/>
    </row>
    <row r="35223" spans="11:13" x14ac:dyDescent="0.35">
      <c r="K35223" s="293"/>
      <c r="M35223" s="290"/>
    </row>
    <row r="35224" spans="11:13" x14ac:dyDescent="0.35">
      <c r="K35224" s="293"/>
      <c r="M35224" s="290"/>
    </row>
    <row r="35225" spans="11:13" x14ac:dyDescent="0.35">
      <c r="K35225" s="293"/>
      <c r="M35225" s="290"/>
    </row>
    <row r="35226" spans="11:13" x14ac:dyDescent="0.35">
      <c r="K35226" s="293"/>
      <c r="M35226" s="290"/>
    </row>
    <row r="35227" spans="11:13" x14ac:dyDescent="0.35">
      <c r="K35227" s="293"/>
      <c r="M35227" s="290"/>
    </row>
    <row r="35228" spans="11:13" x14ac:dyDescent="0.35">
      <c r="K35228" s="293"/>
      <c r="M35228" s="290"/>
    </row>
    <row r="35229" spans="11:13" x14ac:dyDescent="0.35">
      <c r="K35229" s="293"/>
      <c r="M35229" s="290"/>
    </row>
    <row r="35230" spans="11:13" x14ac:dyDescent="0.35">
      <c r="K35230" s="293"/>
      <c r="M35230" s="290"/>
    </row>
    <row r="35231" spans="11:13" x14ac:dyDescent="0.35">
      <c r="K35231" s="293"/>
      <c r="M35231" s="290"/>
    </row>
    <row r="35232" spans="11:13" x14ac:dyDescent="0.35">
      <c r="K35232" s="293"/>
      <c r="M35232" s="290"/>
    </row>
    <row r="35233" spans="11:13" x14ac:dyDescent="0.35">
      <c r="K35233" s="293"/>
      <c r="M35233" s="290"/>
    </row>
    <row r="35234" spans="11:13" x14ac:dyDescent="0.35">
      <c r="K35234" s="293"/>
      <c r="M35234" s="290"/>
    </row>
    <row r="35235" spans="11:13" x14ac:dyDescent="0.35">
      <c r="K35235" s="293"/>
      <c r="M35235" s="290"/>
    </row>
    <row r="35236" spans="11:13" x14ac:dyDescent="0.35">
      <c r="K35236" s="293"/>
      <c r="M35236" s="290"/>
    </row>
    <row r="35237" spans="11:13" x14ac:dyDescent="0.35">
      <c r="K35237" s="293"/>
      <c r="M35237" s="290"/>
    </row>
    <row r="35238" spans="11:13" x14ac:dyDescent="0.35">
      <c r="K35238" s="293"/>
      <c r="M35238" s="290"/>
    </row>
    <row r="35239" spans="11:13" x14ac:dyDescent="0.35">
      <c r="K35239" s="293"/>
      <c r="M35239" s="290"/>
    </row>
    <row r="35240" spans="11:13" x14ac:dyDescent="0.35">
      <c r="K35240" s="293"/>
      <c r="M35240" s="290"/>
    </row>
    <row r="35241" spans="11:13" x14ac:dyDescent="0.35">
      <c r="K35241" s="293"/>
      <c r="M35241" s="290"/>
    </row>
    <row r="35242" spans="11:13" x14ac:dyDescent="0.35">
      <c r="K35242" s="293"/>
      <c r="M35242" s="290"/>
    </row>
    <row r="35243" spans="11:13" x14ac:dyDescent="0.35">
      <c r="K35243" s="293"/>
      <c r="M35243" s="290"/>
    </row>
    <row r="35244" spans="11:13" x14ac:dyDescent="0.35">
      <c r="K35244" s="293"/>
      <c r="M35244" s="290"/>
    </row>
    <row r="35245" spans="11:13" x14ac:dyDescent="0.35">
      <c r="K35245" s="293"/>
      <c r="M35245" s="290"/>
    </row>
    <row r="35246" spans="11:13" x14ac:dyDescent="0.35">
      <c r="K35246" s="293"/>
      <c r="M35246" s="290"/>
    </row>
    <row r="35247" spans="11:13" x14ac:dyDescent="0.35">
      <c r="K35247" s="293"/>
      <c r="M35247" s="290"/>
    </row>
    <row r="35248" spans="11:13" x14ac:dyDescent="0.35">
      <c r="K35248" s="293"/>
      <c r="M35248" s="290"/>
    </row>
    <row r="35249" spans="11:13" x14ac:dyDescent="0.35">
      <c r="K35249" s="293"/>
      <c r="M35249" s="290"/>
    </row>
    <row r="35250" spans="11:13" x14ac:dyDescent="0.35">
      <c r="K35250" s="293"/>
      <c r="M35250" s="290"/>
    </row>
    <row r="35251" spans="11:13" x14ac:dyDescent="0.35">
      <c r="K35251" s="293"/>
      <c r="M35251" s="290"/>
    </row>
    <row r="35252" spans="11:13" x14ac:dyDescent="0.35">
      <c r="K35252" s="293"/>
      <c r="M35252" s="290"/>
    </row>
    <row r="35253" spans="11:13" x14ac:dyDescent="0.35">
      <c r="K35253" s="293"/>
      <c r="M35253" s="290"/>
    </row>
    <row r="35254" spans="11:13" x14ac:dyDescent="0.35">
      <c r="K35254" s="293"/>
      <c r="M35254" s="290"/>
    </row>
    <row r="35255" spans="11:13" x14ac:dyDescent="0.35">
      <c r="K35255" s="293"/>
      <c r="M35255" s="290"/>
    </row>
    <row r="35256" spans="11:13" x14ac:dyDescent="0.35">
      <c r="K35256" s="293"/>
      <c r="M35256" s="290"/>
    </row>
    <row r="35257" spans="11:13" x14ac:dyDescent="0.35">
      <c r="K35257" s="293"/>
      <c r="M35257" s="290"/>
    </row>
    <row r="35258" spans="11:13" x14ac:dyDescent="0.35">
      <c r="K35258" s="293"/>
      <c r="M35258" s="290"/>
    </row>
    <row r="35259" spans="11:13" x14ac:dyDescent="0.35">
      <c r="K35259" s="293"/>
      <c r="M35259" s="290"/>
    </row>
    <row r="35260" spans="11:13" x14ac:dyDescent="0.35">
      <c r="K35260" s="293"/>
      <c r="M35260" s="290"/>
    </row>
    <row r="35261" spans="11:13" x14ac:dyDescent="0.35">
      <c r="K35261" s="293"/>
      <c r="M35261" s="290"/>
    </row>
    <row r="35262" spans="11:13" x14ac:dyDescent="0.35">
      <c r="K35262" s="293"/>
      <c r="M35262" s="290"/>
    </row>
    <row r="35263" spans="11:13" x14ac:dyDescent="0.35">
      <c r="K35263" s="293"/>
      <c r="M35263" s="290"/>
    </row>
    <row r="35264" spans="11:13" x14ac:dyDescent="0.35">
      <c r="K35264" s="293"/>
      <c r="M35264" s="290"/>
    </row>
    <row r="35265" spans="11:13" x14ac:dyDescent="0.35">
      <c r="K35265" s="293"/>
      <c r="M35265" s="290"/>
    </row>
    <row r="35266" spans="11:13" x14ac:dyDescent="0.35">
      <c r="K35266" s="293"/>
      <c r="M35266" s="290"/>
    </row>
    <row r="35267" spans="11:13" x14ac:dyDescent="0.35">
      <c r="K35267" s="293"/>
      <c r="M35267" s="290"/>
    </row>
    <row r="35268" spans="11:13" x14ac:dyDescent="0.35">
      <c r="K35268" s="293"/>
      <c r="M35268" s="290"/>
    </row>
    <row r="35269" spans="11:13" x14ac:dyDescent="0.35">
      <c r="K35269" s="293"/>
      <c r="M35269" s="290"/>
    </row>
    <row r="35270" spans="11:13" x14ac:dyDescent="0.35">
      <c r="K35270" s="293"/>
      <c r="M35270" s="290"/>
    </row>
    <row r="35271" spans="11:13" x14ac:dyDescent="0.35">
      <c r="K35271" s="293"/>
      <c r="M35271" s="290"/>
    </row>
    <row r="35272" spans="11:13" x14ac:dyDescent="0.35">
      <c r="K35272" s="293"/>
      <c r="M35272" s="290"/>
    </row>
    <row r="35273" spans="11:13" x14ac:dyDescent="0.35">
      <c r="K35273" s="293"/>
      <c r="M35273" s="290"/>
    </row>
    <row r="35274" spans="11:13" x14ac:dyDescent="0.35">
      <c r="K35274" s="293"/>
      <c r="M35274" s="290"/>
    </row>
    <row r="35275" spans="11:13" x14ac:dyDescent="0.35">
      <c r="K35275" s="293"/>
      <c r="M35275" s="290"/>
    </row>
    <row r="35276" spans="11:13" x14ac:dyDescent="0.35">
      <c r="K35276" s="293"/>
      <c r="M35276" s="290"/>
    </row>
    <row r="35277" spans="11:13" x14ac:dyDescent="0.35">
      <c r="K35277" s="293"/>
      <c r="M35277" s="290"/>
    </row>
    <row r="35278" spans="11:13" x14ac:dyDescent="0.35">
      <c r="K35278" s="293"/>
      <c r="M35278" s="290"/>
    </row>
    <row r="35279" spans="11:13" x14ac:dyDescent="0.35">
      <c r="K35279" s="293"/>
      <c r="M35279" s="290"/>
    </row>
    <row r="35280" spans="11:13" x14ac:dyDescent="0.35">
      <c r="K35280" s="293"/>
      <c r="M35280" s="290"/>
    </row>
    <row r="35281" spans="11:13" x14ac:dyDescent="0.35">
      <c r="K35281" s="293"/>
      <c r="M35281" s="290"/>
    </row>
    <row r="35282" spans="11:13" x14ac:dyDescent="0.35">
      <c r="K35282" s="293"/>
      <c r="M35282" s="290"/>
    </row>
    <row r="35283" spans="11:13" x14ac:dyDescent="0.35">
      <c r="K35283" s="293"/>
      <c r="M35283" s="290"/>
    </row>
    <row r="35284" spans="11:13" x14ac:dyDescent="0.35">
      <c r="K35284" s="293"/>
      <c r="M35284" s="290"/>
    </row>
    <row r="35285" spans="11:13" x14ac:dyDescent="0.35">
      <c r="K35285" s="293"/>
      <c r="M35285" s="290"/>
    </row>
    <row r="35286" spans="11:13" x14ac:dyDescent="0.35">
      <c r="K35286" s="293"/>
      <c r="M35286" s="290"/>
    </row>
    <row r="35287" spans="11:13" x14ac:dyDescent="0.35">
      <c r="K35287" s="293"/>
      <c r="M35287" s="290"/>
    </row>
    <row r="35288" spans="11:13" x14ac:dyDescent="0.35">
      <c r="K35288" s="293"/>
      <c r="M35288" s="290"/>
    </row>
    <row r="35289" spans="11:13" x14ac:dyDescent="0.35">
      <c r="K35289" s="293"/>
      <c r="M35289" s="290"/>
    </row>
    <row r="35290" spans="11:13" x14ac:dyDescent="0.35">
      <c r="K35290" s="293"/>
      <c r="M35290" s="290"/>
    </row>
    <row r="35291" spans="11:13" x14ac:dyDescent="0.35">
      <c r="K35291" s="293"/>
      <c r="M35291" s="290"/>
    </row>
    <row r="35292" spans="11:13" x14ac:dyDescent="0.35">
      <c r="K35292" s="293"/>
      <c r="M35292" s="290"/>
    </row>
    <row r="35293" spans="11:13" x14ac:dyDescent="0.35">
      <c r="K35293" s="293"/>
      <c r="M35293" s="290"/>
    </row>
    <row r="35294" spans="11:13" x14ac:dyDescent="0.35">
      <c r="K35294" s="293"/>
      <c r="M35294" s="290"/>
    </row>
    <row r="35295" spans="11:13" x14ac:dyDescent="0.35">
      <c r="K35295" s="293"/>
      <c r="M35295" s="290"/>
    </row>
    <row r="35296" spans="11:13" x14ac:dyDescent="0.35">
      <c r="K35296" s="293"/>
      <c r="M35296" s="290"/>
    </row>
    <row r="35297" spans="11:13" x14ac:dyDescent="0.35">
      <c r="K35297" s="293"/>
      <c r="M35297" s="290"/>
    </row>
    <row r="35298" spans="11:13" x14ac:dyDescent="0.35">
      <c r="K35298" s="293"/>
      <c r="M35298" s="290"/>
    </row>
    <row r="35299" spans="11:13" x14ac:dyDescent="0.35">
      <c r="K35299" s="293"/>
      <c r="M35299" s="290"/>
    </row>
    <row r="35300" spans="11:13" x14ac:dyDescent="0.35">
      <c r="K35300" s="293"/>
      <c r="M35300" s="290"/>
    </row>
    <row r="35301" spans="11:13" x14ac:dyDescent="0.35">
      <c r="K35301" s="293"/>
      <c r="M35301" s="290"/>
    </row>
    <row r="35302" spans="11:13" x14ac:dyDescent="0.35">
      <c r="K35302" s="293"/>
      <c r="M35302" s="290"/>
    </row>
    <row r="35303" spans="11:13" x14ac:dyDescent="0.35">
      <c r="K35303" s="293"/>
      <c r="M35303" s="290"/>
    </row>
    <row r="35304" spans="11:13" x14ac:dyDescent="0.35">
      <c r="K35304" s="293"/>
      <c r="M35304" s="290"/>
    </row>
    <row r="35305" spans="11:13" x14ac:dyDescent="0.35">
      <c r="K35305" s="293"/>
      <c r="M35305" s="290"/>
    </row>
    <row r="35306" spans="11:13" x14ac:dyDescent="0.35">
      <c r="K35306" s="293"/>
      <c r="M35306" s="290"/>
    </row>
    <row r="35307" spans="11:13" x14ac:dyDescent="0.35">
      <c r="K35307" s="293"/>
      <c r="M35307" s="290"/>
    </row>
    <row r="35308" spans="11:13" x14ac:dyDescent="0.35">
      <c r="K35308" s="293"/>
      <c r="M35308" s="290"/>
    </row>
    <row r="35309" spans="11:13" x14ac:dyDescent="0.35">
      <c r="K35309" s="293"/>
      <c r="M35309" s="290"/>
    </row>
    <row r="35310" spans="11:13" x14ac:dyDescent="0.35">
      <c r="K35310" s="293"/>
      <c r="M35310" s="290"/>
    </row>
    <row r="35311" spans="11:13" x14ac:dyDescent="0.35">
      <c r="K35311" s="293"/>
      <c r="M35311" s="290"/>
    </row>
    <row r="35312" spans="11:13" x14ac:dyDescent="0.35">
      <c r="K35312" s="293"/>
      <c r="M35312" s="290"/>
    </row>
    <row r="35313" spans="11:13" x14ac:dyDescent="0.35">
      <c r="K35313" s="293"/>
      <c r="M35313" s="290"/>
    </row>
    <row r="35314" spans="11:13" x14ac:dyDescent="0.35">
      <c r="K35314" s="293"/>
      <c r="M35314" s="290"/>
    </row>
    <row r="35315" spans="11:13" x14ac:dyDescent="0.35">
      <c r="K35315" s="293"/>
      <c r="M35315" s="290"/>
    </row>
    <row r="35316" spans="11:13" x14ac:dyDescent="0.35">
      <c r="K35316" s="293"/>
      <c r="M35316" s="290"/>
    </row>
    <row r="35317" spans="11:13" x14ac:dyDescent="0.35">
      <c r="K35317" s="293"/>
      <c r="M35317" s="290"/>
    </row>
    <row r="35318" spans="11:13" x14ac:dyDescent="0.35">
      <c r="K35318" s="293"/>
      <c r="M35318" s="290"/>
    </row>
    <row r="35319" spans="11:13" x14ac:dyDescent="0.35">
      <c r="K35319" s="293"/>
      <c r="M35319" s="290"/>
    </row>
    <row r="35320" spans="11:13" x14ac:dyDescent="0.35">
      <c r="K35320" s="293"/>
      <c r="M35320" s="290"/>
    </row>
    <row r="35321" spans="11:13" x14ac:dyDescent="0.35">
      <c r="K35321" s="293"/>
      <c r="M35321" s="290"/>
    </row>
    <row r="35322" spans="11:13" x14ac:dyDescent="0.35">
      <c r="K35322" s="293"/>
      <c r="M35322" s="290"/>
    </row>
    <row r="35323" spans="11:13" x14ac:dyDescent="0.35">
      <c r="K35323" s="293"/>
      <c r="M35323" s="290"/>
    </row>
    <row r="35324" spans="11:13" x14ac:dyDescent="0.35">
      <c r="K35324" s="293"/>
      <c r="M35324" s="290"/>
    </row>
    <row r="35325" spans="11:13" x14ac:dyDescent="0.35">
      <c r="K35325" s="293"/>
      <c r="M35325" s="290"/>
    </row>
    <row r="35326" spans="11:13" x14ac:dyDescent="0.35">
      <c r="K35326" s="293"/>
      <c r="M35326" s="290"/>
    </row>
    <row r="35327" spans="11:13" x14ac:dyDescent="0.35">
      <c r="K35327" s="293"/>
      <c r="M35327" s="290"/>
    </row>
    <row r="35328" spans="11:13" x14ac:dyDescent="0.35">
      <c r="K35328" s="293"/>
      <c r="M35328" s="290"/>
    </row>
    <row r="35329" spans="11:13" x14ac:dyDescent="0.35">
      <c r="K35329" s="293"/>
      <c r="M35329" s="290"/>
    </row>
    <row r="35330" spans="11:13" x14ac:dyDescent="0.35">
      <c r="K35330" s="293"/>
      <c r="M35330" s="290"/>
    </row>
    <row r="35331" spans="11:13" x14ac:dyDescent="0.35">
      <c r="K35331" s="293"/>
      <c r="M35331" s="290"/>
    </row>
    <row r="35332" spans="11:13" x14ac:dyDescent="0.35">
      <c r="K35332" s="293"/>
      <c r="M35332" s="290"/>
    </row>
    <row r="35333" spans="11:13" x14ac:dyDescent="0.35">
      <c r="K35333" s="293"/>
      <c r="M35333" s="290"/>
    </row>
    <row r="35334" spans="11:13" x14ac:dyDescent="0.35">
      <c r="K35334" s="293"/>
      <c r="M35334" s="290"/>
    </row>
    <row r="35335" spans="11:13" x14ac:dyDescent="0.35">
      <c r="K35335" s="293"/>
      <c r="M35335" s="290"/>
    </row>
    <row r="35336" spans="11:13" x14ac:dyDescent="0.35">
      <c r="K35336" s="293"/>
      <c r="M35336" s="290"/>
    </row>
    <row r="35337" spans="11:13" x14ac:dyDescent="0.35">
      <c r="K35337" s="293"/>
      <c r="M35337" s="290"/>
    </row>
    <row r="35338" spans="11:13" x14ac:dyDescent="0.35">
      <c r="K35338" s="293"/>
      <c r="M35338" s="290"/>
    </row>
    <row r="35339" spans="11:13" x14ac:dyDescent="0.35">
      <c r="K35339" s="293"/>
      <c r="M35339" s="290"/>
    </row>
    <row r="35340" spans="11:13" x14ac:dyDescent="0.35">
      <c r="K35340" s="293"/>
      <c r="M35340" s="290"/>
    </row>
    <row r="35341" spans="11:13" x14ac:dyDescent="0.35">
      <c r="K35341" s="293"/>
      <c r="M35341" s="290"/>
    </row>
    <row r="35342" spans="11:13" x14ac:dyDescent="0.35">
      <c r="K35342" s="293"/>
      <c r="M35342" s="290"/>
    </row>
    <row r="35343" spans="11:13" x14ac:dyDescent="0.35">
      <c r="K35343" s="293"/>
      <c r="M35343" s="290"/>
    </row>
    <row r="35344" spans="11:13" x14ac:dyDescent="0.35">
      <c r="K35344" s="293"/>
      <c r="M35344" s="290"/>
    </row>
    <row r="35345" spans="11:13" x14ac:dyDescent="0.35">
      <c r="K35345" s="293"/>
      <c r="M35345" s="290"/>
    </row>
    <row r="35346" spans="11:13" x14ac:dyDescent="0.35">
      <c r="K35346" s="293"/>
      <c r="M35346" s="290"/>
    </row>
    <row r="35347" spans="11:13" x14ac:dyDescent="0.35">
      <c r="K35347" s="293"/>
      <c r="M35347" s="290"/>
    </row>
    <row r="35348" spans="11:13" x14ac:dyDescent="0.35">
      <c r="K35348" s="293"/>
      <c r="M35348" s="290"/>
    </row>
    <row r="35349" spans="11:13" x14ac:dyDescent="0.35">
      <c r="K35349" s="293"/>
      <c r="M35349" s="290"/>
    </row>
    <row r="35350" spans="11:13" x14ac:dyDescent="0.35">
      <c r="K35350" s="293"/>
      <c r="M35350" s="290"/>
    </row>
    <row r="35351" spans="11:13" x14ac:dyDescent="0.35">
      <c r="K35351" s="293"/>
      <c r="M35351" s="290"/>
    </row>
    <row r="35352" spans="11:13" x14ac:dyDescent="0.35">
      <c r="K35352" s="293"/>
      <c r="M35352" s="290"/>
    </row>
    <row r="35353" spans="11:13" x14ac:dyDescent="0.35">
      <c r="K35353" s="293"/>
      <c r="M35353" s="290"/>
    </row>
    <row r="35354" spans="11:13" x14ac:dyDescent="0.35">
      <c r="K35354" s="293"/>
      <c r="M35354" s="290"/>
    </row>
    <row r="35355" spans="11:13" x14ac:dyDescent="0.35">
      <c r="K35355" s="293"/>
      <c r="M35355" s="290"/>
    </row>
    <row r="35356" spans="11:13" x14ac:dyDescent="0.35">
      <c r="K35356" s="293"/>
      <c r="M35356" s="290"/>
    </row>
    <row r="35357" spans="11:13" x14ac:dyDescent="0.35">
      <c r="K35357" s="293"/>
      <c r="M35357" s="290"/>
    </row>
    <row r="35358" spans="11:13" x14ac:dyDescent="0.35">
      <c r="K35358" s="293"/>
      <c r="M35358" s="290"/>
    </row>
    <row r="35359" spans="11:13" x14ac:dyDescent="0.35">
      <c r="K35359" s="293"/>
      <c r="M35359" s="290"/>
    </row>
    <row r="35360" spans="11:13" x14ac:dyDescent="0.35">
      <c r="K35360" s="293"/>
      <c r="M35360" s="290"/>
    </row>
    <row r="35361" spans="11:13" x14ac:dyDescent="0.35">
      <c r="K35361" s="293"/>
      <c r="M35361" s="290"/>
    </row>
    <row r="35362" spans="11:13" x14ac:dyDescent="0.35">
      <c r="K35362" s="293"/>
      <c r="M35362" s="290"/>
    </row>
    <row r="35363" spans="11:13" x14ac:dyDescent="0.35">
      <c r="K35363" s="293"/>
      <c r="M35363" s="290"/>
    </row>
    <row r="35364" spans="11:13" x14ac:dyDescent="0.35">
      <c r="K35364" s="293"/>
      <c r="M35364" s="290"/>
    </row>
    <row r="35365" spans="11:13" x14ac:dyDescent="0.35">
      <c r="K35365" s="293"/>
      <c r="M35365" s="290"/>
    </row>
    <row r="35366" spans="11:13" x14ac:dyDescent="0.35">
      <c r="K35366" s="293"/>
      <c r="M35366" s="290"/>
    </row>
    <row r="35367" spans="11:13" x14ac:dyDescent="0.35">
      <c r="K35367" s="293"/>
      <c r="M35367" s="290"/>
    </row>
    <row r="35368" spans="11:13" x14ac:dyDescent="0.35">
      <c r="K35368" s="293"/>
      <c r="M35368" s="290"/>
    </row>
    <row r="35369" spans="11:13" x14ac:dyDescent="0.35">
      <c r="K35369" s="293"/>
      <c r="M35369" s="290"/>
    </row>
    <row r="35370" spans="11:13" x14ac:dyDescent="0.35">
      <c r="K35370" s="293"/>
      <c r="M35370" s="290"/>
    </row>
    <row r="35371" spans="11:13" x14ac:dyDescent="0.35">
      <c r="K35371" s="293"/>
      <c r="M35371" s="290"/>
    </row>
    <row r="35372" spans="11:13" x14ac:dyDescent="0.35">
      <c r="K35372" s="293"/>
      <c r="M35372" s="290"/>
    </row>
    <row r="35373" spans="11:13" x14ac:dyDescent="0.35">
      <c r="K35373" s="293"/>
      <c r="M35373" s="290"/>
    </row>
    <row r="35374" spans="11:13" x14ac:dyDescent="0.35">
      <c r="K35374" s="293"/>
      <c r="M35374" s="290"/>
    </row>
    <row r="35375" spans="11:13" x14ac:dyDescent="0.35">
      <c r="K35375" s="293"/>
      <c r="M35375" s="290"/>
    </row>
    <row r="35376" spans="11:13" x14ac:dyDescent="0.35">
      <c r="K35376" s="293"/>
      <c r="M35376" s="290"/>
    </row>
    <row r="35377" spans="11:13" x14ac:dyDescent="0.35">
      <c r="K35377" s="293"/>
      <c r="M35377" s="290"/>
    </row>
    <row r="35378" spans="11:13" x14ac:dyDescent="0.35">
      <c r="K35378" s="293"/>
      <c r="M35378" s="290"/>
    </row>
    <row r="35379" spans="11:13" x14ac:dyDescent="0.35">
      <c r="K35379" s="293"/>
      <c r="M35379" s="290"/>
    </row>
    <row r="35380" spans="11:13" x14ac:dyDescent="0.35">
      <c r="K35380" s="293"/>
      <c r="M35380" s="290"/>
    </row>
    <row r="35381" spans="11:13" x14ac:dyDescent="0.35">
      <c r="K35381" s="293"/>
      <c r="M35381" s="290"/>
    </row>
    <row r="35382" spans="11:13" x14ac:dyDescent="0.35">
      <c r="K35382" s="293"/>
      <c r="M35382" s="290"/>
    </row>
    <row r="35383" spans="11:13" x14ac:dyDescent="0.35">
      <c r="K35383" s="293"/>
      <c r="M35383" s="290"/>
    </row>
    <row r="35384" spans="11:13" x14ac:dyDescent="0.35">
      <c r="K35384" s="293"/>
      <c r="M35384" s="290"/>
    </row>
    <row r="35385" spans="11:13" x14ac:dyDescent="0.35">
      <c r="K35385" s="293"/>
      <c r="M35385" s="290"/>
    </row>
    <row r="35386" spans="11:13" x14ac:dyDescent="0.35">
      <c r="K35386" s="293"/>
      <c r="M35386" s="290"/>
    </row>
    <row r="35387" spans="11:13" x14ac:dyDescent="0.35">
      <c r="K35387" s="293"/>
      <c r="M35387" s="290"/>
    </row>
    <row r="35388" spans="11:13" x14ac:dyDescent="0.35">
      <c r="K35388" s="293"/>
      <c r="M35388" s="290"/>
    </row>
    <row r="35389" spans="11:13" x14ac:dyDescent="0.35">
      <c r="K35389" s="293"/>
      <c r="M35389" s="290"/>
    </row>
    <row r="35390" spans="11:13" x14ac:dyDescent="0.35">
      <c r="K35390" s="293"/>
      <c r="M35390" s="290"/>
    </row>
    <row r="35391" spans="11:13" x14ac:dyDescent="0.35">
      <c r="K35391" s="293"/>
      <c r="M35391" s="290"/>
    </row>
    <row r="35392" spans="11:13" x14ac:dyDescent="0.35">
      <c r="K35392" s="293"/>
      <c r="M35392" s="290"/>
    </row>
    <row r="35393" spans="11:13" x14ac:dyDescent="0.35">
      <c r="K35393" s="293"/>
      <c r="M35393" s="290"/>
    </row>
    <row r="35394" spans="11:13" x14ac:dyDescent="0.35">
      <c r="K35394" s="293"/>
      <c r="M35394" s="290"/>
    </row>
    <row r="35395" spans="11:13" x14ac:dyDescent="0.35">
      <c r="K35395" s="293"/>
      <c r="M35395" s="290"/>
    </row>
    <row r="35396" spans="11:13" x14ac:dyDescent="0.35">
      <c r="K35396" s="293"/>
      <c r="M35396" s="290"/>
    </row>
    <row r="35397" spans="11:13" x14ac:dyDescent="0.35">
      <c r="K35397" s="293"/>
      <c r="M35397" s="290"/>
    </row>
    <row r="35398" spans="11:13" x14ac:dyDescent="0.35">
      <c r="K35398" s="293"/>
      <c r="M35398" s="290"/>
    </row>
    <row r="35399" spans="11:13" x14ac:dyDescent="0.35">
      <c r="K35399" s="293"/>
      <c r="M35399" s="290"/>
    </row>
    <row r="35400" spans="11:13" x14ac:dyDescent="0.35">
      <c r="K35400" s="293"/>
      <c r="M35400" s="290"/>
    </row>
    <row r="35401" spans="11:13" x14ac:dyDescent="0.35">
      <c r="K35401" s="293"/>
      <c r="M35401" s="290"/>
    </row>
    <row r="35402" spans="11:13" x14ac:dyDescent="0.35">
      <c r="K35402" s="293"/>
      <c r="M35402" s="290"/>
    </row>
    <row r="35403" spans="11:13" x14ac:dyDescent="0.35">
      <c r="K35403" s="293"/>
      <c r="M35403" s="290"/>
    </row>
    <row r="35404" spans="11:13" x14ac:dyDescent="0.35">
      <c r="K35404" s="293"/>
      <c r="M35404" s="290"/>
    </row>
    <row r="35405" spans="11:13" x14ac:dyDescent="0.35">
      <c r="K35405" s="293"/>
      <c r="M35405" s="290"/>
    </row>
    <row r="35406" spans="11:13" x14ac:dyDescent="0.35">
      <c r="K35406" s="293"/>
      <c r="M35406" s="290"/>
    </row>
    <row r="35407" spans="11:13" x14ac:dyDescent="0.35">
      <c r="K35407" s="293"/>
      <c r="M35407" s="290"/>
    </row>
    <row r="35408" spans="11:13" x14ac:dyDescent="0.35">
      <c r="K35408" s="293"/>
      <c r="M35408" s="290"/>
    </row>
    <row r="35409" spans="11:13" x14ac:dyDescent="0.35">
      <c r="K35409" s="293"/>
      <c r="M35409" s="290"/>
    </row>
    <row r="35410" spans="11:13" x14ac:dyDescent="0.35">
      <c r="K35410" s="293"/>
      <c r="M35410" s="290"/>
    </row>
    <row r="35411" spans="11:13" x14ac:dyDescent="0.35">
      <c r="K35411" s="293"/>
      <c r="M35411" s="290"/>
    </row>
    <row r="35412" spans="11:13" x14ac:dyDescent="0.35">
      <c r="K35412" s="293"/>
      <c r="M35412" s="290"/>
    </row>
    <row r="35413" spans="11:13" x14ac:dyDescent="0.35">
      <c r="K35413" s="293"/>
      <c r="M35413" s="290"/>
    </row>
    <row r="35414" spans="11:13" x14ac:dyDescent="0.35">
      <c r="K35414" s="293"/>
      <c r="M35414" s="290"/>
    </row>
    <row r="35415" spans="11:13" x14ac:dyDescent="0.35">
      <c r="K35415" s="293"/>
      <c r="M35415" s="290"/>
    </row>
    <row r="35416" spans="11:13" x14ac:dyDescent="0.35">
      <c r="K35416" s="293"/>
      <c r="M35416" s="290"/>
    </row>
    <row r="35417" spans="11:13" x14ac:dyDescent="0.35">
      <c r="K35417" s="293"/>
      <c r="M35417" s="290"/>
    </row>
    <row r="35418" spans="11:13" x14ac:dyDescent="0.35">
      <c r="K35418" s="293"/>
      <c r="M35418" s="290"/>
    </row>
    <row r="35419" spans="11:13" x14ac:dyDescent="0.35">
      <c r="K35419" s="293"/>
      <c r="M35419" s="290"/>
    </row>
    <row r="35420" spans="11:13" x14ac:dyDescent="0.35">
      <c r="K35420" s="293"/>
      <c r="M35420" s="290"/>
    </row>
    <row r="35421" spans="11:13" x14ac:dyDescent="0.35">
      <c r="K35421" s="293"/>
      <c r="M35421" s="290"/>
    </row>
    <row r="35422" spans="11:13" x14ac:dyDescent="0.35">
      <c r="K35422" s="293"/>
      <c r="M35422" s="290"/>
    </row>
    <row r="35423" spans="11:13" x14ac:dyDescent="0.35">
      <c r="K35423" s="293"/>
      <c r="M35423" s="290"/>
    </row>
    <row r="35424" spans="11:13" x14ac:dyDescent="0.35">
      <c r="K35424" s="293"/>
      <c r="M35424" s="290"/>
    </row>
    <row r="35425" spans="11:13" x14ac:dyDescent="0.35">
      <c r="K35425" s="293"/>
      <c r="M35425" s="290"/>
    </row>
    <row r="35426" spans="11:13" x14ac:dyDescent="0.35">
      <c r="K35426" s="293"/>
      <c r="M35426" s="290"/>
    </row>
    <row r="35427" spans="11:13" x14ac:dyDescent="0.35">
      <c r="K35427" s="293"/>
      <c r="M35427" s="290"/>
    </row>
    <row r="35428" spans="11:13" x14ac:dyDescent="0.35">
      <c r="K35428" s="293"/>
      <c r="M35428" s="290"/>
    </row>
    <row r="35429" spans="11:13" x14ac:dyDescent="0.35">
      <c r="K35429" s="293"/>
      <c r="M35429" s="290"/>
    </row>
    <row r="35430" spans="11:13" x14ac:dyDescent="0.35">
      <c r="K35430" s="293"/>
      <c r="M35430" s="290"/>
    </row>
    <row r="35431" spans="11:13" x14ac:dyDescent="0.35">
      <c r="K35431" s="293"/>
      <c r="M35431" s="290"/>
    </row>
    <row r="35432" spans="11:13" x14ac:dyDescent="0.35">
      <c r="K35432" s="293"/>
      <c r="M35432" s="290"/>
    </row>
    <row r="35433" spans="11:13" x14ac:dyDescent="0.35">
      <c r="K35433" s="293"/>
      <c r="M35433" s="290"/>
    </row>
    <row r="35434" spans="11:13" x14ac:dyDescent="0.35">
      <c r="K35434" s="293"/>
      <c r="M35434" s="290"/>
    </row>
    <row r="35435" spans="11:13" x14ac:dyDescent="0.35">
      <c r="K35435" s="293"/>
      <c r="M35435" s="290"/>
    </row>
    <row r="35436" spans="11:13" x14ac:dyDescent="0.35">
      <c r="K35436" s="293"/>
      <c r="M35436" s="290"/>
    </row>
    <row r="35437" spans="11:13" x14ac:dyDescent="0.35">
      <c r="K35437" s="293"/>
      <c r="M35437" s="290"/>
    </row>
    <row r="35438" spans="11:13" x14ac:dyDescent="0.35">
      <c r="K35438" s="293"/>
      <c r="M35438" s="290"/>
    </row>
    <row r="35439" spans="11:13" x14ac:dyDescent="0.35">
      <c r="K35439" s="293"/>
      <c r="M35439" s="290"/>
    </row>
    <row r="35440" spans="11:13" x14ac:dyDescent="0.35">
      <c r="K35440" s="293"/>
      <c r="M35440" s="290"/>
    </row>
    <row r="35441" spans="11:13" x14ac:dyDescent="0.35">
      <c r="K35441" s="293"/>
      <c r="M35441" s="290"/>
    </row>
    <row r="35442" spans="11:13" x14ac:dyDescent="0.35">
      <c r="K35442" s="293"/>
      <c r="M35442" s="290"/>
    </row>
    <row r="35443" spans="11:13" x14ac:dyDescent="0.35">
      <c r="K35443" s="293"/>
      <c r="M35443" s="290"/>
    </row>
    <row r="35444" spans="11:13" x14ac:dyDescent="0.35">
      <c r="K35444" s="293"/>
      <c r="M35444" s="290"/>
    </row>
    <row r="35445" spans="11:13" x14ac:dyDescent="0.35">
      <c r="K35445" s="293"/>
      <c r="M35445" s="290"/>
    </row>
    <row r="35446" spans="11:13" x14ac:dyDescent="0.35">
      <c r="K35446" s="293"/>
      <c r="M35446" s="290"/>
    </row>
    <row r="35447" spans="11:13" x14ac:dyDescent="0.35">
      <c r="K35447" s="293"/>
      <c r="M35447" s="290"/>
    </row>
    <row r="35448" spans="11:13" x14ac:dyDescent="0.35">
      <c r="K35448" s="293"/>
      <c r="M35448" s="290"/>
    </row>
    <row r="35449" spans="11:13" x14ac:dyDescent="0.35">
      <c r="K35449" s="293"/>
      <c r="M35449" s="290"/>
    </row>
    <row r="35450" spans="11:13" x14ac:dyDescent="0.35">
      <c r="K35450" s="293"/>
      <c r="M35450" s="290"/>
    </row>
    <row r="35451" spans="11:13" x14ac:dyDescent="0.35">
      <c r="K35451" s="293"/>
      <c r="M35451" s="290"/>
    </row>
    <row r="35452" spans="11:13" x14ac:dyDescent="0.35">
      <c r="K35452" s="293"/>
      <c r="M35452" s="290"/>
    </row>
    <row r="35453" spans="11:13" x14ac:dyDescent="0.35">
      <c r="K35453" s="293"/>
      <c r="M35453" s="290"/>
    </row>
    <row r="35454" spans="11:13" x14ac:dyDescent="0.35">
      <c r="K35454" s="293"/>
      <c r="M35454" s="290"/>
    </row>
    <row r="35455" spans="11:13" x14ac:dyDescent="0.35">
      <c r="K35455" s="293"/>
      <c r="M35455" s="290"/>
    </row>
    <row r="35456" spans="11:13" x14ac:dyDescent="0.35">
      <c r="K35456" s="293"/>
      <c r="M35456" s="290"/>
    </row>
    <row r="35457" spans="11:13" x14ac:dyDescent="0.35">
      <c r="K35457" s="293"/>
      <c r="M35457" s="290"/>
    </row>
    <row r="35458" spans="11:13" x14ac:dyDescent="0.35">
      <c r="K35458" s="293"/>
      <c r="M35458" s="290"/>
    </row>
    <row r="35459" spans="11:13" x14ac:dyDescent="0.35">
      <c r="K35459" s="293"/>
      <c r="M35459" s="290"/>
    </row>
    <row r="35460" spans="11:13" x14ac:dyDescent="0.35">
      <c r="K35460" s="293"/>
      <c r="M35460" s="290"/>
    </row>
    <row r="35461" spans="11:13" x14ac:dyDescent="0.35">
      <c r="K35461" s="293"/>
      <c r="M35461" s="290"/>
    </row>
    <row r="35462" spans="11:13" x14ac:dyDescent="0.35">
      <c r="K35462" s="293"/>
      <c r="M35462" s="290"/>
    </row>
    <row r="35463" spans="11:13" x14ac:dyDescent="0.35">
      <c r="K35463" s="293"/>
      <c r="M35463" s="290"/>
    </row>
    <row r="35464" spans="11:13" x14ac:dyDescent="0.35">
      <c r="K35464" s="293"/>
      <c r="M35464" s="290"/>
    </row>
    <row r="35465" spans="11:13" x14ac:dyDescent="0.35">
      <c r="K35465" s="293"/>
      <c r="M35465" s="290"/>
    </row>
    <row r="35466" spans="11:13" x14ac:dyDescent="0.35">
      <c r="K35466" s="293"/>
      <c r="M35466" s="290"/>
    </row>
    <row r="35467" spans="11:13" x14ac:dyDescent="0.35">
      <c r="K35467" s="293"/>
      <c r="M35467" s="290"/>
    </row>
    <row r="35468" spans="11:13" x14ac:dyDescent="0.35">
      <c r="K35468" s="293"/>
      <c r="M35468" s="290"/>
    </row>
    <row r="35469" spans="11:13" x14ac:dyDescent="0.35">
      <c r="K35469" s="293"/>
      <c r="M35469" s="290"/>
    </row>
    <row r="35470" spans="11:13" x14ac:dyDescent="0.35">
      <c r="K35470" s="293"/>
      <c r="M35470" s="290"/>
    </row>
    <row r="35471" spans="11:13" x14ac:dyDescent="0.35">
      <c r="K35471" s="293"/>
      <c r="M35471" s="290"/>
    </row>
    <row r="35472" spans="11:13" x14ac:dyDescent="0.35">
      <c r="K35472" s="293"/>
      <c r="M35472" s="290"/>
    </row>
    <row r="35473" spans="11:13" x14ac:dyDescent="0.35">
      <c r="K35473" s="293"/>
      <c r="M35473" s="290"/>
    </row>
    <row r="35474" spans="11:13" x14ac:dyDescent="0.35">
      <c r="K35474" s="293"/>
      <c r="M35474" s="290"/>
    </row>
    <row r="35475" spans="11:13" x14ac:dyDescent="0.35">
      <c r="K35475" s="293"/>
      <c r="M35475" s="290"/>
    </row>
    <row r="35476" spans="11:13" x14ac:dyDescent="0.35">
      <c r="K35476" s="293"/>
      <c r="M35476" s="290"/>
    </row>
    <row r="35477" spans="11:13" x14ac:dyDescent="0.35">
      <c r="K35477" s="293"/>
      <c r="M35477" s="290"/>
    </row>
    <row r="35478" spans="11:13" x14ac:dyDescent="0.35">
      <c r="K35478" s="293"/>
      <c r="M35478" s="290"/>
    </row>
    <row r="35479" spans="11:13" x14ac:dyDescent="0.35">
      <c r="K35479" s="293"/>
      <c r="M35479" s="290"/>
    </row>
    <row r="35480" spans="11:13" x14ac:dyDescent="0.35">
      <c r="K35480" s="293"/>
      <c r="M35480" s="290"/>
    </row>
    <row r="35481" spans="11:13" x14ac:dyDescent="0.35">
      <c r="K35481" s="293"/>
      <c r="M35481" s="290"/>
    </row>
    <row r="35482" spans="11:13" x14ac:dyDescent="0.35">
      <c r="K35482" s="293"/>
      <c r="M35482" s="290"/>
    </row>
    <row r="35483" spans="11:13" x14ac:dyDescent="0.35">
      <c r="K35483" s="293"/>
      <c r="M35483" s="290"/>
    </row>
    <row r="35484" spans="11:13" x14ac:dyDescent="0.35">
      <c r="K35484" s="293"/>
      <c r="M35484" s="290"/>
    </row>
    <row r="35485" spans="11:13" x14ac:dyDescent="0.35">
      <c r="K35485" s="293"/>
      <c r="M35485" s="290"/>
    </row>
    <row r="35486" spans="11:13" x14ac:dyDescent="0.35">
      <c r="K35486" s="293"/>
      <c r="M35486" s="290"/>
    </row>
    <row r="35487" spans="11:13" x14ac:dyDescent="0.35">
      <c r="K35487" s="293"/>
      <c r="M35487" s="290"/>
    </row>
    <row r="35488" spans="11:13" x14ac:dyDescent="0.35">
      <c r="K35488" s="293"/>
      <c r="M35488" s="290"/>
    </row>
    <row r="35489" spans="11:13" x14ac:dyDescent="0.35">
      <c r="K35489" s="293"/>
      <c r="M35489" s="290"/>
    </row>
    <row r="35490" spans="11:13" x14ac:dyDescent="0.35">
      <c r="K35490" s="293"/>
      <c r="M35490" s="290"/>
    </row>
    <row r="35491" spans="11:13" x14ac:dyDescent="0.35">
      <c r="K35491" s="293"/>
      <c r="M35491" s="290"/>
    </row>
    <row r="35492" spans="11:13" x14ac:dyDescent="0.35">
      <c r="K35492" s="293"/>
      <c r="M35492" s="290"/>
    </row>
    <row r="35493" spans="11:13" x14ac:dyDescent="0.35">
      <c r="K35493" s="293"/>
      <c r="M35493" s="290"/>
    </row>
    <row r="35494" spans="11:13" x14ac:dyDescent="0.35">
      <c r="K35494" s="293"/>
      <c r="M35494" s="290"/>
    </row>
    <row r="35495" spans="11:13" x14ac:dyDescent="0.35">
      <c r="K35495" s="293"/>
      <c r="M35495" s="290"/>
    </row>
    <row r="35496" spans="11:13" x14ac:dyDescent="0.35">
      <c r="K35496" s="293"/>
      <c r="M35496" s="290"/>
    </row>
    <row r="35497" spans="11:13" x14ac:dyDescent="0.35">
      <c r="K35497" s="293"/>
      <c r="M35497" s="290"/>
    </row>
    <row r="35498" spans="11:13" x14ac:dyDescent="0.35">
      <c r="K35498" s="293"/>
      <c r="M35498" s="290"/>
    </row>
    <row r="35499" spans="11:13" x14ac:dyDescent="0.35">
      <c r="K35499" s="293"/>
      <c r="M35499" s="290"/>
    </row>
    <row r="35500" spans="11:13" x14ac:dyDescent="0.35">
      <c r="K35500" s="293"/>
      <c r="M35500" s="290"/>
    </row>
    <row r="35501" spans="11:13" x14ac:dyDescent="0.35">
      <c r="K35501" s="293"/>
      <c r="M35501" s="290"/>
    </row>
    <row r="35502" spans="11:13" x14ac:dyDescent="0.35">
      <c r="K35502" s="293"/>
      <c r="M35502" s="290"/>
    </row>
    <row r="35503" spans="11:13" x14ac:dyDescent="0.35">
      <c r="K35503" s="293"/>
      <c r="M35503" s="290"/>
    </row>
    <row r="35504" spans="11:13" x14ac:dyDescent="0.35">
      <c r="K35504" s="293"/>
      <c r="M35504" s="290"/>
    </row>
    <row r="35505" spans="11:13" x14ac:dyDescent="0.35">
      <c r="K35505" s="293"/>
      <c r="M35505" s="290"/>
    </row>
    <row r="35506" spans="11:13" x14ac:dyDescent="0.35">
      <c r="K35506" s="293"/>
      <c r="M35506" s="290"/>
    </row>
    <row r="35507" spans="11:13" x14ac:dyDescent="0.35">
      <c r="K35507" s="293"/>
      <c r="M35507" s="290"/>
    </row>
    <row r="35508" spans="11:13" x14ac:dyDescent="0.35">
      <c r="K35508" s="293"/>
      <c r="M35508" s="290"/>
    </row>
    <row r="35509" spans="11:13" x14ac:dyDescent="0.35">
      <c r="K35509" s="293"/>
      <c r="M35509" s="290"/>
    </row>
    <row r="35510" spans="11:13" x14ac:dyDescent="0.35">
      <c r="K35510" s="293"/>
      <c r="M35510" s="290"/>
    </row>
    <row r="35511" spans="11:13" x14ac:dyDescent="0.35">
      <c r="K35511" s="293"/>
      <c r="M35511" s="290"/>
    </row>
    <row r="35512" spans="11:13" x14ac:dyDescent="0.35">
      <c r="K35512" s="293"/>
      <c r="M35512" s="290"/>
    </row>
    <row r="35513" spans="11:13" x14ac:dyDescent="0.35">
      <c r="K35513" s="293"/>
      <c r="M35513" s="290"/>
    </row>
    <row r="35514" spans="11:13" x14ac:dyDescent="0.35">
      <c r="K35514" s="293"/>
      <c r="M35514" s="290"/>
    </row>
    <row r="35515" spans="11:13" x14ac:dyDescent="0.35">
      <c r="K35515" s="293"/>
      <c r="M35515" s="290"/>
    </row>
    <row r="35516" spans="11:13" x14ac:dyDescent="0.35">
      <c r="K35516" s="293"/>
      <c r="M35516" s="290"/>
    </row>
    <row r="35517" spans="11:13" x14ac:dyDescent="0.35">
      <c r="K35517" s="293"/>
      <c r="M35517" s="290"/>
    </row>
    <row r="35518" spans="11:13" x14ac:dyDescent="0.35">
      <c r="K35518" s="293"/>
      <c r="M35518" s="290"/>
    </row>
    <row r="35519" spans="11:13" x14ac:dyDescent="0.35">
      <c r="K35519" s="293"/>
      <c r="M35519" s="290"/>
    </row>
    <row r="35520" spans="11:13" x14ac:dyDescent="0.35">
      <c r="K35520" s="293"/>
      <c r="M35520" s="290"/>
    </row>
    <row r="35521" spans="11:13" x14ac:dyDescent="0.35">
      <c r="K35521" s="293"/>
      <c r="M35521" s="290"/>
    </row>
    <row r="35522" spans="11:13" x14ac:dyDescent="0.35">
      <c r="K35522" s="293"/>
      <c r="M35522" s="290"/>
    </row>
    <row r="35523" spans="11:13" x14ac:dyDescent="0.35">
      <c r="K35523" s="293"/>
      <c r="M35523" s="290"/>
    </row>
    <row r="35524" spans="11:13" x14ac:dyDescent="0.35">
      <c r="K35524" s="293"/>
      <c r="M35524" s="290"/>
    </row>
    <row r="35525" spans="11:13" x14ac:dyDescent="0.35">
      <c r="K35525" s="293"/>
      <c r="M35525" s="290"/>
    </row>
    <row r="35526" spans="11:13" x14ac:dyDescent="0.35">
      <c r="K35526" s="293"/>
      <c r="M35526" s="290"/>
    </row>
    <row r="35527" spans="11:13" x14ac:dyDescent="0.35">
      <c r="K35527" s="293"/>
      <c r="M35527" s="290"/>
    </row>
    <row r="35528" spans="11:13" x14ac:dyDescent="0.35">
      <c r="K35528" s="293"/>
      <c r="M35528" s="290"/>
    </row>
    <row r="35529" spans="11:13" x14ac:dyDescent="0.35">
      <c r="K35529" s="293"/>
      <c r="M35529" s="290"/>
    </row>
    <row r="35530" spans="11:13" x14ac:dyDescent="0.35">
      <c r="K35530" s="293"/>
      <c r="M35530" s="290"/>
    </row>
    <row r="35531" spans="11:13" x14ac:dyDescent="0.35">
      <c r="K35531" s="293"/>
      <c r="M35531" s="290"/>
    </row>
    <row r="35532" spans="11:13" x14ac:dyDescent="0.35">
      <c r="K35532" s="293"/>
      <c r="M35532" s="290"/>
    </row>
    <row r="35533" spans="11:13" x14ac:dyDescent="0.35">
      <c r="K35533" s="293"/>
      <c r="M35533" s="290"/>
    </row>
    <row r="35534" spans="11:13" x14ac:dyDescent="0.35">
      <c r="K35534" s="293"/>
      <c r="M35534" s="290"/>
    </row>
    <row r="35535" spans="11:13" x14ac:dyDescent="0.35">
      <c r="K35535" s="293"/>
      <c r="M35535" s="290"/>
    </row>
    <row r="35536" spans="11:13" x14ac:dyDescent="0.35">
      <c r="K35536" s="293"/>
      <c r="M35536" s="290"/>
    </row>
    <row r="35537" spans="11:13" x14ac:dyDescent="0.35">
      <c r="K35537" s="293"/>
      <c r="M35537" s="290"/>
    </row>
    <row r="35538" spans="11:13" x14ac:dyDescent="0.35">
      <c r="K35538" s="293"/>
      <c r="M35538" s="290"/>
    </row>
    <row r="35539" spans="11:13" x14ac:dyDescent="0.35">
      <c r="K35539" s="293"/>
      <c r="M35539" s="290"/>
    </row>
    <row r="35540" spans="11:13" x14ac:dyDescent="0.35">
      <c r="K35540" s="293"/>
      <c r="M35540" s="290"/>
    </row>
    <row r="35541" spans="11:13" x14ac:dyDescent="0.35">
      <c r="K35541" s="293"/>
      <c r="M35541" s="290"/>
    </row>
    <row r="35542" spans="11:13" x14ac:dyDescent="0.35">
      <c r="K35542" s="293"/>
      <c r="M35542" s="290"/>
    </row>
    <row r="35543" spans="11:13" x14ac:dyDescent="0.35">
      <c r="K35543" s="293"/>
      <c r="M35543" s="290"/>
    </row>
    <row r="35544" spans="11:13" x14ac:dyDescent="0.35">
      <c r="K35544" s="293"/>
      <c r="M35544" s="290"/>
    </row>
    <row r="35545" spans="11:13" x14ac:dyDescent="0.35">
      <c r="K35545" s="293"/>
      <c r="M35545" s="290"/>
    </row>
    <row r="35546" spans="11:13" x14ac:dyDescent="0.35">
      <c r="K35546" s="293"/>
      <c r="M35546" s="290"/>
    </row>
    <row r="35547" spans="11:13" x14ac:dyDescent="0.35">
      <c r="K35547" s="293"/>
      <c r="M35547" s="290"/>
    </row>
    <row r="35548" spans="11:13" x14ac:dyDescent="0.35">
      <c r="K35548" s="293"/>
      <c r="M35548" s="290"/>
    </row>
    <row r="35549" spans="11:13" x14ac:dyDescent="0.35">
      <c r="K35549" s="293"/>
      <c r="M35549" s="290"/>
    </row>
    <row r="35550" spans="11:13" x14ac:dyDescent="0.35">
      <c r="K35550" s="293"/>
      <c r="M35550" s="290"/>
    </row>
    <row r="35551" spans="11:13" x14ac:dyDescent="0.35">
      <c r="K35551" s="293"/>
      <c r="M35551" s="290"/>
    </row>
    <row r="35552" spans="11:13" x14ac:dyDescent="0.35">
      <c r="K35552" s="293"/>
      <c r="M35552" s="290"/>
    </row>
    <row r="35553" spans="11:13" x14ac:dyDescent="0.35">
      <c r="K35553" s="293"/>
      <c r="M35553" s="290"/>
    </row>
    <row r="35554" spans="11:13" x14ac:dyDescent="0.35">
      <c r="K35554" s="293"/>
      <c r="M35554" s="290"/>
    </row>
    <row r="35555" spans="11:13" x14ac:dyDescent="0.35">
      <c r="K35555" s="293"/>
      <c r="M35555" s="290"/>
    </row>
    <row r="35556" spans="11:13" x14ac:dyDescent="0.35">
      <c r="K35556" s="293"/>
      <c r="M35556" s="290"/>
    </row>
    <row r="35557" spans="11:13" x14ac:dyDescent="0.35">
      <c r="K35557" s="293"/>
      <c r="M35557" s="290"/>
    </row>
    <row r="35558" spans="11:13" x14ac:dyDescent="0.35">
      <c r="K35558" s="293"/>
      <c r="M35558" s="290"/>
    </row>
    <row r="35559" spans="11:13" x14ac:dyDescent="0.35">
      <c r="K35559" s="293"/>
      <c r="M35559" s="290"/>
    </row>
    <row r="35560" spans="11:13" x14ac:dyDescent="0.35">
      <c r="K35560" s="293"/>
      <c r="M35560" s="290"/>
    </row>
    <row r="35561" spans="11:13" x14ac:dyDescent="0.35">
      <c r="K35561" s="293"/>
      <c r="M35561" s="290"/>
    </row>
    <row r="35562" spans="11:13" x14ac:dyDescent="0.35">
      <c r="K35562" s="293"/>
      <c r="M35562" s="290"/>
    </row>
    <row r="35563" spans="11:13" x14ac:dyDescent="0.35">
      <c r="K35563" s="293"/>
      <c r="M35563" s="290"/>
    </row>
    <row r="35564" spans="11:13" x14ac:dyDescent="0.35">
      <c r="K35564" s="293"/>
      <c r="M35564" s="290"/>
    </row>
    <row r="35565" spans="11:13" x14ac:dyDescent="0.35">
      <c r="K35565" s="293"/>
      <c r="M35565" s="290"/>
    </row>
    <row r="35566" spans="11:13" x14ac:dyDescent="0.35">
      <c r="K35566" s="293"/>
      <c r="M35566" s="290"/>
    </row>
    <row r="35567" spans="11:13" x14ac:dyDescent="0.35">
      <c r="K35567" s="293"/>
      <c r="M35567" s="290"/>
    </row>
    <row r="35568" spans="11:13" x14ac:dyDescent="0.35">
      <c r="K35568" s="293"/>
      <c r="M35568" s="290"/>
    </row>
    <row r="35569" spans="11:13" x14ac:dyDescent="0.35">
      <c r="K35569" s="293"/>
      <c r="M35569" s="290"/>
    </row>
    <row r="35570" spans="11:13" x14ac:dyDescent="0.35">
      <c r="K35570" s="293"/>
      <c r="M35570" s="290"/>
    </row>
    <row r="35571" spans="11:13" x14ac:dyDescent="0.35">
      <c r="K35571" s="293"/>
      <c r="M35571" s="290"/>
    </row>
    <row r="35572" spans="11:13" x14ac:dyDescent="0.35">
      <c r="K35572" s="293"/>
      <c r="M35572" s="290"/>
    </row>
    <row r="35573" spans="11:13" x14ac:dyDescent="0.35">
      <c r="K35573" s="293"/>
      <c r="M35573" s="290"/>
    </row>
    <row r="35574" spans="11:13" x14ac:dyDescent="0.35">
      <c r="K35574" s="293"/>
      <c r="M35574" s="290"/>
    </row>
    <row r="35575" spans="11:13" x14ac:dyDescent="0.35">
      <c r="K35575" s="293"/>
      <c r="M35575" s="290"/>
    </row>
    <row r="35576" spans="11:13" x14ac:dyDescent="0.35">
      <c r="K35576" s="293"/>
      <c r="M35576" s="290"/>
    </row>
    <row r="35577" spans="11:13" x14ac:dyDescent="0.35">
      <c r="K35577" s="293"/>
      <c r="M35577" s="290"/>
    </row>
    <row r="35578" spans="11:13" x14ac:dyDescent="0.35">
      <c r="K35578" s="293"/>
      <c r="M35578" s="290"/>
    </row>
    <row r="35579" spans="11:13" x14ac:dyDescent="0.35">
      <c r="K35579" s="293"/>
      <c r="M35579" s="290"/>
    </row>
    <row r="35580" spans="11:13" x14ac:dyDescent="0.35">
      <c r="K35580" s="293"/>
      <c r="M35580" s="290"/>
    </row>
    <row r="35581" spans="11:13" x14ac:dyDescent="0.35">
      <c r="K35581" s="293"/>
      <c r="M35581" s="290"/>
    </row>
    <row r="35582" spans="11:13" x14ac:dyDescent="0.35">
      <c r="K35582" s="293"/>
      <c r="M35582" s="290"/>
    </row>
    <row r="35583" spans="11:13" x14ac:dyDescent="0.35">
      <c r="K35583" s="293"/>
      <c r="M35583" s="290"/>
    </row>
    <row r="35584" spans="11:13" x14ac:dyDescent="0.35">
      <c r="K35584" s="293"/>
      <c r="M35584" s="290"/>
    </row>
    <row r="35585" spans="11:13" x14ac:dyDescent="0.35">
      <c r="K35585" s="293"/>
      <c r="M35585" s="290"/>
    </row>
    <row r="35586" spans="11:13" x14ac:dyDescent="0.35">
      <c r="K35586" s="293"/>
      <c r="M35586" s="290"/>
    </row>
    <row r="35587" spans="11:13" x14ac:dyDescent="0.35">
      <c r="K35587" s="293"/>
      <c r="M35587" s="290"/>
    </row>
    <row r="35588" spans="11:13" x14ac:dyDescent="0.35">
      <c r="K35588" s="293"/>
      <c r="M35588" s="290"/>
    </row>
    <row r="35589" spans="11:13" x14ac:dyDescent="0.35">
      <c r="K35589" s="293"/>
      <c r="M35589" s="290"/>
    </row>
    <row r="35590" spans="11:13" x14ac:dyDescent="0.35">
      <c r="K35590" s="293"/>
      <c r="M35590" s="290"/>
    </row>
    <row r="35591" spans="11:13" x14ac:dyDescent="0.35">
      <c r="K35591" s="293"/>
      <c r="M35591" s="290"/>
    </row>
    <row r="35592" spans="11:13" x14ac:dyDescent="0.35">
      <c r="K35592" s="293"/>
      <c r="M35592" s="290"/>
    </row>
    <row r="35593" spans="11:13" x14ac:dyDescent="0.35">
      <c r="K35593" s="293"/>
      <c r="M35593" s="290"/>
    </row>
    <row r="35594" spans="11:13" x14ac:dyDescent="0.35">
      <c r="K35594" s="293"/>
      <c r="M35594" s="290"/>
    </row>
    <row r="35595" spans="11:13" x14ac:dyDescent="0.35">
      <c r="K35595" s="293"/>
      <c r="M35595" s="290"/>
    </row>
    <row r="35596" spans="11:13" x14ac:dyDescent="0.35">
      <c r="K35596" s="293"/>
      <c r="M35596" s="290"/>
    </row>
    <row r="35597" spans="11:13" x14ac:dyDescent="0.35">
      <c r="K35597" s="293"/>
      <c r="M35597" s="290"/>
    </row>
    <row r="35598" spans="11:13" x14ac:dyDescent="0.35">
      <c r="K35598" s="293"/>
      <c r="M35598" s="290"/>
    </row>
    <row r="35599" spans="11:13" x14ac:dyDescent="0.35">
      <c r="K35599" s="293"/>
      <c r="M35599" s="290"/>
    </row>
    <row r="35600" spans="11:13" x14ac:dyDescent="0.35">
      <c r="K35600" s="293"/>
      <c r="M35600" s="290"/>
    </row>
    <row r="35601" spans="11:13" x14ac:dyDescent="0.35">
      <c r="K35601" s="293"/>
      <c r="M35601" s="290"/>
    </row>
    <row r="35602" spans="11:13" x14ac:dyDescent="0.35">
      <c r="K35602" s="293"/>
      <c r="M35602" s="290"/>
    </row>
    <row r="35603" spans="11:13" x14ac:dyDescent="0.35">
      <c r="K35603" s="293"/>
      <c r="M35603" s="290"/>
    </row>
    <row r="35604" spans="11:13" x14ac:dyDescent="0.35">
      <c r="K35604" s="293"/>
      <c r="M35604" s="290"/>
    </row>
    <row r="35605" spans="11:13" x14ac:dyDescent="0.35">
      <c r="K35605" s="293"/>
      <c r="M35605" s="290"/>
    </row>
    <row r="35606" spans="11:13" x14ac:dyDescent="0.35">
      <c r="K35606" s="293"/>
      <c r="M35606" s="290"/>
    </row>
    <row r="35607" spans="11:13" x14ac:dyDescent="0.35">
      <c r="K35607" s="293"/>
      <c r="M35607" s="290"/>
    </row>
    <row r="35608" spans="11:13" x14ac:dyDescent="0.35">
      <c r="K35608" s="293"/>
      <c r="M35608" s="290"/>
    </row>
    <row r="35609" spans="11:13" x14ac:dyDescent="0.35">
      <c r="K35609" s="293"/>
      <c r="M35609" s="290"/>
    </row>
    <row r="35610" spans="11:13" x14ac:dyDescent="0.35">
      <c r="K35610" s="293"/>
      <c r="M35610" s="290"/>
    </row>
    <row r="35611" spans="11:13" x14ac:dyDescent="0.35">
      <c r="K35611" s="293"/>
      <c r="M35611" s="290"/>
    </row>
    <row r="35612" spans="11:13" x14ac:dyDescent="0.35">
      <c r="K35612" s="293"/>
      <c r="M35612" s="290"/>
    </row>
    <row r="35613" spans="11:13" x14ac:dyDescent="0.35">
      <c r="K35613" s="293"/>
      <c r="M35613" s="290"/>
    </row>
    <row r="35614" spans="11:13" x14ac:dyDescent="0.35">
      <c r="K35614" s="293"/>
      <c r="M35614" s="290"/>
    </row>
    <row r="35615" spans="11:13" x14ac:dyDescent="0.35">
      <c r="K35615" s="293"/>
      <c r="M35615" s="290"/>
    </row>
    <row r="35616" spans="11:13" x14ac:dyDescent="0.35">
      <c r="K35616" s="293"/>
      <c r="M35616" s="290"/>
    </row>
    <row r="35617" spans="11:13" x14ac:dyDescent="0.35">
      <c r="K35617" s="293"/>
      <c r="M35617" s="290"/>
    </row>
    <row r="35618" spans="11:13" x14ac:dyDescent="0.35">
      <c r="K35618" s="293"/>
      <c r="M35618" s="290"/>
    </row>
    <row r="35619" spans="11:13" x14ac:dyDescent="0.35">
      <c r="K35619" s="293"/>
      <c r="M35619" s="290"/>
    </row>
    <row r="35620" spans="11:13" x14ac:dyDescent="0.35">
      <c r="K35620" s="293"/>
      <c r="M35620" s="290"/>
    </row>
    <row r="35621" spans="11:13" x14ac:dyDescent="0.35">
      <c r="K35621" s="293"/>
      <c r="M35621" s="290"/>
    </row>
    <row r="35622" spans="11:13" x14ac:dyDescent="0.35">
      <c r="K35622" s="293"/>
      <c r="M35622" s="290"/>
    </row>
    <row r="35623" spans="11:13" x14ac:dyDescent="0.35">
      <c r="K35623" s="293"/>
      <c r="M35623" s="290"/>
    </row>
    <row r="35624" spans="11:13" x14ac:dyDescent="0.35">
      <c r="K35624" s="293"/>
      <c r="M35624" s="290"/>
    </row>
    <row r="35625" spans="11:13" x14ac:dyDescent="0.35">
      <c r="K35625" s="293"/>
      <c r="M35625" s="290"/>
    </row>
    <row r="35626" spans="11:13" x14ac:dyDescent="0.35">
      <c r="K35626" s="293"/>
      <c r="M35626" s="290"/>
    </row>
    <row r="35627" spans="11:13" x14ac:dyDescent="0.35">
      <c r="K35627" s="293"/>
      <c r="M35627" s="290"/>
    </row>
    <row r="35628" spans="11:13" x14ac:dyDescent="0.35">
      <c r="K35628" s="293"/>
      <c r="M35628" s="290"/>
    </row>
    <row r="35629" spans="11:13" x14ac:dyDescent="0.35">
      <c r="K35629" s="293"/>
      <c r="M35629" s="290"/>
    </row>
    <row r="35630" spans="11:13" x14ac:dyDescent="0.35">
      <c r="K35630" s="293"/>
      <c r="M35630" s="290"/>
    </row>
    <row r="35631" spans="11:13" x14ac:dyDescent="0.35">
      <c r="K35631" s="293"/>
      <c r="M35631" s="290"/>
    </row>
    <row r="35632" spans="11:13" x14ac:dyDescent="0.35">
      <c r="K35632" s="293"/>
      <c r="M35632" s="290"/>
    </row>
    <row r="35633" spans="11:13" x14ac:dyDescent="0.35">
      <c r="K35633" s="293"/>
      <c r="M35633" s="290"/>
    </row>
    <row r="35634" spans="11:13" x14ac:dyDescent="0.35">
      <c r="K35634" s="293"/>
      <c r="M35634" s="290"/>
    </row>
    <row r="35635" spans="11:13" x14ac:dyDescent="0.35">
      <c r="K35635" s="293"/>
      <c r="M35635" s="290"/>
    </row>
    <row r="35636" spans="11:13" x14ac:dyDescent="0.35">
      <c r="K35636" s="293"/>
      <c r="M35636" s="290"/>
    </row>
    <row r="35637" spans="11:13" x14ac:dyDescent="0.35">
      <c r="K35637" s="293"/>
      <c r="M35637" s="290"/>
    </row>
    <row r="35638" spans="11:13" x14ac:dyDescent="0.35">
      <c r="K35638" s="293"/>
      <c r="M35638" s="290"/>
    </row>
    <row r="35639" spans="11:13" x14ac:dyDescent="0.35">
      <c r="K35639" s="293"/>
      <c r="M35639" s="290"/>
    </row>
    <row r="35640" spans="11:13" x14ac:dyDescent="0.35">
      <c r="K35640" s="293"/>
      <c r="M35640" s="290"/>
    </row>
    <row r="35641" spans="11:13" x14ac:dyDescent="0.35">
      <c r="K35641" s="293"/>
      <c r="M35641" s="290"/>
    </row>
    <row r="35642" spans="11:13" x14ac:dyDescent="0.35">
      <c r="K35642" s="293"/>
      <c r="M35642" s="290"/>
    </row>
    <row r="35643" spans="11:13" x14ac:dyDescent="0.35">
      <c r="K35643" s="293"/>
      <c r="M35643" s="290"/>
    </row>
    <row r="35644" spans="11:13" x14ac:dyDescent="0.35">
      <c r="K35644" s="293"/>
      <c r="M35644" s="290"/>
    </row>
    <row r="35645" spans="11:13" x14ac:dyDescent="0.35">
      <c r="K35645" s="293"/>
      <c r="M35645" s="290"/>
    </row>
    <row r="35646" spans="11:13" x14ac:dyDescent="0.35">
      <c r="K35646" s="293"/>
      <c r="M35646" s="290"/>
    </row>
    <row r="35647" spans="11:13" x14ac:dyDescent="0.35">
      <c r="K35647" s="293"/>
      <c r="M35647" s="290"/>
    </row>
    <row r="35648" spans="11:13" x14ac:dyDescent="0.35">
      <c r="K35648" s="293"/>
      <c r="M35648" s="290"/>
    </row>
    <row r="35649" spans="11:13" x14ac:dyDescent="0.35">
      <c r="K35649" s="293"/>
      <c r="M35649" s="290"/>
    </row>
    <row r="35650" spans="11:13" x14ac:dyDescent="0.35">
      <c r="K35650" s="293"/>
      <c r="M35650" s="290"/>
    </row>
    <row r="35651" spans="11:13" x14ac:dyDescent="0.35">
      <c r="K35651" s="293"/>
      <c r="M35651" s="290"/>
    </row>
    <row r="35652" spans="11:13" x14ac:dyDescent="0.35">
      <c r="K35652" s="293"/>
      <c r="M35652" s="290"/>
    </row>
    <row r="35653" spans="11:13" x14ac:dyDescent="0.35">
      <c r="K35653" s="293"/>
      <c r="M35653" s="290"/>
    </row>
    <row r="35654" spans="11:13" x14ac:dyDescent="0.35">
      <c r="K35654" s="293"/>
      <c r="M35654" s="290"/>
    </row>
    <row r="35655" spans="11:13" x14ac:dyDescent="0.35">
      <c r="K35655" s="293"/>
      <c r="M35655" s="290"/>
    </row>
    <row r="35656" spans="11:13" x14ac:dyDescent="0.35">
      <c r="K35656" s="293"/>
      <c r="M35656" s="290"/>
    </row>
    <row r="35657" spans="11:13" x14ac:dyDescent="0.35">
      <c r="K35657" s="293"/>
      <c r="M35657" s="290"/>
    </row>
    <row r="35658" spans="11:13" x14ac:dyDescent="0.35">
      <c r="K35658" s="293"/>
      <c r="M35658" s="290"/>
    </row>
    <row r="35659" spans="11:13" x14ac:dyDescent="0.35">
      <c r="K35659" s="293"/>
      <c r="M35659" s="290"/>
    </row>
    <row r="35660" spans="11:13" x14ac:dyDescent="0.35">
      <c r="K35660" s="293"/>
      <c r="M35660" s="290"/>
    </row>
    <row r="35661" spans="11:13" x14ac:dyDescent="0.35">
      <c r="K35661" s="293"/>
      <c r="M35661" s="290"/>
    </row>
    <row r="35662" spans="11:13" x14ac:dyDescent="0.35">
      <c r="K35662" s="293"/>
      <c r="M35662" s="290"/>
    </row>
    <row r="35663" spans="11:13" x14ac:dyDescent="0.35">
      <c r="K35663" s="293"/>
      <c r="M35663" s="290"/>
    </row>
    <row r="35664" spans="11:13" x14ac:dyDescent="0.35">
      <c r="K35664" s="293"/>
      <c r="M35664" s="290"/>
    </row>
    <row r="35665" spans="11:13" x14ac:dyDescent="0.35">
      <c r="K35665" s="293"/>
      <c r="M35665" s="290"/>
    </row>
    <row r="35666" spans="11:13" x14ac:dyDescent="0.35">
      <c r="K35666" s="293"/>
      <c r="M35666" s="290"/>
    </row>
    <row r="35667" spans="11:13" x14ac:dyDescent="0.35">
      <c r="K35667" s="293"/>
      <c r="M35667" s="290"/>
    </row>
    <row r="35668" spans="11:13" x14ac:dyDescent="0.35">
      <c r="K35668" s="293"/>
      <c r="M35668" s="290"/>
    </row>
    <row r="35669" spans="11:13" x14ac:dyDescent="0.35">
      <c r="K35669" s="293"/>
      <c r="M35669" s="290"/>
    </row>
    <row r="35670" spans="11:13" x14ac:dyDescent="0.35">
      <c r="K35670" s="293"/>
      <c r="M35670" s="290"/>
    </row>
    <row r="35671" spans="11:13" x14ac:dyDescent="0.35">
      <c r="K35671" s="293"/>
      <c r="M35671" s="290"/>
    </row>
    <row r="35672" spans="11:13" x14ac:dyDescent="0.35">
      <c r="K35672" s="293"/>
      <c r="M35672" s="290"/>
    </row>
    <row r="35673" spans="11:13" x14ac:dyDescent="0.35">
      <c r="K35673" s="293"/>
      <c r="M35673" s="290"/>
    </row>
    <row r="35674" spans="11:13" x14ac:dyDescent="0.35">
      <c r="K35674" s="293"/>
      <c r="M35674" s="290"/>
    </row>
    <row r="35675" spans="11:13" x14ac:dyDescent="0.35">
      <c r="K35675" s="293"/>
      <c r="M35675" s="290"/>
    </row>
    <row r="35676" spans="11:13" x14ac:dyDescent="0.35">
      <c r="K35676" s="293"/>
      <c r="M35676" s="290"/>
    </row>
    <row r="35677" spans="11:13" x14ac:dyDescent="0.35">
      <c r="K35677" s="293"/>
      <c r="M35677" s="290"/>
    </row>
    <row r="35678" spans="11:13" x14ac:dyDescent="0.35">
      <c r="K35678" s="293"/>
      <c r="M35678" s="290"/>
    </row>
    <row r="35679" spans="11:13" x14ac:dyDescent="0.35">
      <c r="K35679" s="293"/>
      <c r="M35679" s="290"/>
    </row>
    <row r="35680" spans="11:13" x14ac:dyDescent="0.35">
      <c r="K35680" s="293"/>
      <c r="M35680" s="290"/>
    </row>
    <row r="35681" spans="11:13" x14ac:dyDescent="0.35">
      <c r="K35681" s="293"/>
      <c r="M35681" s="290"/>
    </row>
    <row r="35682" spans="11:13" x14ac:dyDescent="0.35">
      <c r="K35682" s="293"/>
      <c r="M35682" s="290"/>
    </row>
    <row r="35683" spans="11:13" x14ac:dyDescent="0.35">
      <c r="K35683" s="293"/>
      <c r="M35683" s="290"/>
    </row>
    <row r="35684" spans="11:13" x14ac:dyDescent="0.35">
      <c r="K35684" s="293"/>
      <c r="M35684" s="290"/>
    </row>
    <row r="35685" spans="11:13" x14ac:dyDescent="0.35">
      <c r="K35685" s="293"/>
      <c r="M35685" s="290"/>
    </row>
    <row r="35686" spans="11:13" x14ac:dyDescent="0.35">
      <c r="K35686" s="293"/>
      <c r="M35686" s="290"/>
    </row>
    <row r="35687" spans="11:13" x14ac:dyDescent="0.35">
      <c r="K35687" s="293"/>
      <c r="M35687" s="290"/>
    </row>
    <row r="35688" spans="11:13" x14ac:dyDescent="0.35">
      <c r="K35688" s="293"/>
      <c r="M35688" s="290"/>
    </row>
    <row r="35689" spans="11:13" x14ac:dyDescent="0.35">
      <c r="K35689" s="293"/>
      <c r="M35689" s="290"/>
    </row>
    <row r="35690" spans="11:13" x14ac:dyDescent="0.35">
      <c r="K35690" s="293"/>
      <c r="M35690" s="290"/>
    </row>
    <row r="35691" spans="11:13" x14ac:dyDescent="0.35">
      <c r="K35691" s="293"/>
      <c r="M35691" s="290"/>
    </row>
    <row r="35692" spans="11:13" x14ac:dyDescent="0.35">
      <c r="K35692" s="293"/>
      <c r="M35692" s="290"/>
    </row>
    <row r="35693" spans="11:13" x14ac:dyDescent="0.35">
      <c r="K35693" s="293"/>
      <c r="M35693" s="290"/>
    </row>
    <row r="35694" spans="11:13" x14ac:dyDescent="0.35">
      <c r="K35694" s="293"/>
      <c r="M35694" s="290"/>
    </row>
    <row r="35695" spans="11:13" x14ac:dyDescent="0.35">
      <c r="K35695" s="293"/>
      <c r="M35695" s="290"/>
    </row>
    <row r="35696" spans="11:13" x14ac:dyDescent="0.35">
      <c r="K35696" s="293"/>
      <c r="M35696" s="290"/>
    </row>
    <row r="35697" spans="11:13" x14ac:dyDescent="0.35">
      <c r="K35697" s="293"/>
      <c r="M35697" s="290"/>
    </row>
    <row r="35698" spans="11:13" x14ac:dyDescent="0.35">
      <c r="K35698" s="293"/>
      <c r="M35698" s="290"/>
    </row>
    <row r="35699" spans="11:13" x14ac:dyDescent="0.35">
      <c r="K35699" s="293"/>
      <c r="M35699" s="290"/>
    </row>
    <row r="35700" spans="11:13" x14ac:dyDescent="0.35">
      <c r="K35700" s="293"/>
      <c r="M35700" s="290"/>
    </row>
    <row r="35701" spans="11:13" x14ac:dyDescent="0.35">
      <c r="K35701" s="293"/>
      <c r="M35701" s="290"/>
    </row>
    <row r="35702" spans="11:13" x14ac:dyDescent="0.35">
      <c r="K35702" s="293"/>
      <c r="M35702" s="290"/>
    </row>
    <row r="35703" spans="11:13" x14ac:dyDescent="0.35">
      <c r="K35703" s="293"/>
      <c r="M35703" s="290"/>
    </row>
    <row r="35704" spans="11:13" x14ac:dyDescent="0.35">
      <c r="K35704" s="293"/>
      <c r="M35704" s="290"/>
    </row>
    <row r="35705" spans="11:13" x14ac:dyDescent="0.35">
      <c r="K35705" s="293"/>
      <c r="M35705" s="290"/>
    </row>
    <row r="35706" spans="11:13" x14ac:dyDescent="0.35">
      <c r="K35706" s="293"/>
      <c r="M35706" s="290"/>
    </row>
    <row r="35707" spans="11:13" x14ac:dyDescent="0.35">
      <c r="K35707" s="293"/>
      <c r="M35707" s="290"/>
    </row>
    <row r="35708" spans="11:13" x14ac:dyDescent="0.35">
      <c r="K35708" s="293"/>
      <c r="M35708" s="290"/>
    </row>
    <row r="35709" spans="11:13" x14ac:dyDescent="0.35">
      <c r="K35709" s="293"/>
      <c r="M35709" s="290"/>
    </row>
    <row r="35710" spans="11:13" x14ac:dyDescent="0.35">
      <c r="K35710" s="293"/>
      <c r="M35710" s="290"/>
    </row>
    <row r="35711" spans="11:13" x14ac:dyDescent="0.35">
      <c r="K35711" s="293"/>
      <c r="M35711" s="290"/>
    </row>
    <row r="35712" spans="11:13" x14ac:dyDescent="0.35">
      <c r="K35712" s="293"/>
      <c r="M35712" s="290"/>
    </row>
    <row r="35713" spans="11:13" x14ac:dyDescent="0.35">
      <c r="K35713" s="293"/>
      <c r="M35713" s="290"/>
    </row>
    <row r="35714" spans="11:13" x14ac:dyDescent="0.35">
      <c r="K35714" s="293"/>
      <c r="M35714" s="290"/>
    </row>
    <row r="35715" spans="11:13" x14ac:dyDescent="0.35">
      <c r="K35715" s="293"/>
      <c r="M35715" s="290"/>
    </row>
    <row r="35716" spans="11:13" x14ac:dyDescent="0.35">
      <c r="K35716" s="293"/>
      <c r="M35716" s="290"/>
    </row>
    <row r="35717" spans="11:13" x14ac:dyDescent="0.35">
      <c r="K35717" s="293"/>
      <c r="M35717" s="290"/>
    </row>
    <row r="35718" spans="11:13" x14ac:dyDescent="0.35">
      <c r="K35718" s="293"/>
      <c r="M35718" s="290"/>
    </row>
    <row r="35719" spans="11:13" x14ac:dyDescent="0.35">
      <c r="K35719" s="293"/>
      <c r="M35719" s="290"/>
    </row>
    <row r="35720" spans="11:13" x14ac:dyDescent="0.35">
      <c r="K35720" s="293"/>
      <c r="M35720" s="290"/>
    </row>
    <row r="35721" spans="11:13" x14ac:dyDescent="0.35">
      <c r="K35721" s="293"/>
      <c r="M35721" s="290"/>
    </row>
    <row r="35722" spans="11:13" x14ac:dyDescent="0.35">
      <c r="K35722" s="293"/>
      <c r="M35722" s="290"/>
    </row>
    <row r="35723" spans="11:13" x14ac:dyDescent="0.35">
      <c r="K35723" s="293"/>
      <c r="M35723" s="290"/>
    </row>
    <row r="35724" spans="11:13" x14ac:dyDescent="0.35">
      <c r="K35724" s="293"/>
      <c r="M35724" s="290"/>
    </row>
    <row r="35725" spans="11:13" x14ac:dyDescent="0.35">
      <c r="K35725" s="293"/>
      <c r="M35725" s="290"/>
    </row>
    <row r="35726" spans="11:13" x14ac:dyDescent="0.35">
      <c r="K35726" s="293"/>
      <c r="M35726" s="290"/>
    </row>
    <row r="35727" spans="11:13" x14ac:dyDescent="0.35">
      <c r="K35727" s="293"/>
      <c r="M35727" s="290"/>
    </row>
    <row r="35728" spans="11:13" x14ac:dyDescent="0.35">
      <c r="K35728" s="293"/>
      <c r="M35728" s="290"/>
    </row>
    <row r="35729" spans="11:13" x14ac:dyDescent="0.35">
      <c r="K35729" s="293"/>
      <c r="M35729" s="290"/>
    </row>
    <row r="35730" spans="11:13" x14ac:dyDescent="0.35">
      <c r="K35730" s="293"/>
      <c r="M35730" s="290"/>
    </row>
    <row r="35731" spans="11:13" x14ac:dyDescent="0.35">
      <c r="K35731" s="293"/>
      <c r="M35731" s="290"/>
    </row>
    <row r="35732" spans="11:13" x14ac:dyDescent="0.35">
      <c r="K35732" s="293"/>
      <c r="M35732" s="290"/>
    </row>
    <row r="35733" spans="11:13" x14ac:dyDescent="0.35">
      <c r="K35733" s="293"/>
      <c r="M35733" s="290"/>
    </row>
    <row r="35734" spans="11:13" x14ac:dyDescent="0.35">
      <c r="K35734" s="293"/>
      <c r="M35734" s="290"/>
    </row>
    <row r="35735" spans="11:13" x14ac:dyDescent="0.35">
      <c r="K35735" s="293"/>
      <c r="M35735" s="290"/>
    </row>
    <row r="35736" spans="11:13" x14ac:dyDescent="0.35">
      <c r="K35736" s="293"/>
      <c r="M35736" s="290"/>
    </row>
    <row r="35737" spans="11:13" x14ac:dyDescent="0.35">
      <c r="K35737" s="293"/>
      <c r="M35737" s="290"/>
    </row>
    <row r="35738" spans="11:13" x14ac:dyDescent="0.35">
      <c r="K35738" s="293"/>
      <c r="M35738" s="290"/>
    </row>
    <row r="35739" spans="11:13" x14ac:dyDescent="0.35">
      <c r="K35739" s="293"/>
      <c r="M35739" s="290"/>
    </row>
    <row r="35740" spans="11:13" x14ac:dyDescent="0.35">
      <c r="K35740" s="293"/>
      <c r="M35740" s="290"/>
    </row>
    <row r="35741" spans="11:13" x14ac:dyDescent="0.35">
      <c r="K35741" s="293"/>
      <c r="M35741" s="290"/>
    </row>
    <row r="35742" spans="11:13" x14ac:dyDescent="0.35">
      <c r="K35742" s="293"/>
      <c r="M35742" s="290"/>
    </row>
    <row r="35743" spans="11:13" x14ac:dyDescent="0.35">
      <c r="K35743" s="293"/>
      <c r="M35743" s="290"/>
    </row>
    <row r="35744" spans="11:13" x14ac:dyDescent="0.35">
      <c r="K35744" s="293"/>
      <c r="M35744" s="290"/>
    </row>
    <row r="35745" spans="11:13" x14ac:dyDescent="0.35">
      <c r="K35745" s="293"/>
      <c r="M35745" s="290"/>
    </row>
    <row r="35746" spans="11:13" x14ac:dyDescent="0.35">
      <c r="K35746" s="293"/>
      <c r="M35746" s="290"/>
    </row>
    <row r="35747" spans="11:13" x14ac:dyDescent="0.35">
      <c r="K35747" s="293"/>
      <c r="M35747" s="290"/>
    </row>
    <row r="35748" spans="11:13" x14ac:dyDescent="0.35">
      <c r="K35748" s="293"/>
      <c r="M35748" s="290"/>
    </row>
    <row r="35749" spans="11:13" x14ac:dyDescent="0.35">
      <c r="K35749" s="293"/>
      <c r="M35749" s="290"/>
    </row>
    <row r="35750" spans="11:13" x14ac:dyDescent="0.35">
      <c r="K35750" s="293"/>
      <c r="M35750" s="290"/>
    </row>
    <row r="35751" spans="11:13" x14ac:dyDescent="0.35">
      <c r="K35751" s="293"/>
      <c r="M35751" s="290"/>
    </row>
    <row r="35752" spans="11:13" x14ac:dyDescent="0.35">
      <c r="K35752" s="293"/>
      <c r="M35752" s="290"/>
    </row>
    <row r="35753" spans="11:13" x14ac:dyDescent="0.35">
      <c r="K35753" s="293"/>
      <c r="M35753" s="290"/>
    </row>
    <row r="35754" spans="11:13" x14ac:dyDescent="0.35">
      <c r="K35754" s="293"/>
      <c r="M35754" s="290"/>
    </row>
    <row r="35755" spans="11:13" x14ac:dyDescent="0.35">
      <c r="K35755" s="293"/>
      <c r="M35755" s="290"/>
    </row>
    <row r="35756" spans="11:13" x14ac:dyDescent="0.35">
      <c r="K35756" s="293"/>
      <c r="M35756" s="290"/>
    </row>
    <row r="35757" spans="11:13" x14ac:dyDescent="0.35">
      <c r="K35757" s="293"/>
      <c r="M35757" s="290"/>
    </row>
    <row r="35758" spans="11:13" x14ac:dyDescent="0.35">
      <c r="K35758" s="293"/>
      <c r="M35758" s="290"/>
    </row>
    <row r="35759" spans="11:13" x14ac:dyDescent="0.35">
      <c r="K35759" s="293"/>
      <c r="M35759" s="290"/>
    </row>
    <row r="35760" spans="11:13" x14ac:dyDescent="0.35">
      <c r="K35760" s="293"/>
      <c r="M35760" s="290"/>
    </row>
    <row r="35761" spans="11:13" x14ac:dyDescent="0.35">
      <c r="K35761" s="293"/>
      <c r="M35761" s="290"/>
    </row>
    <row r="35762" spans="11:13" x14ac:dyDescent="0.35">
      <c r="K35762" s="293"/>
      <c r="M35762" s="290"/>
    </row>
    <row r="35763" spans="11:13" x14ac:dyDescent="0.35">
      <c r="K35763" s="293"/>
      <c r="M35763" s="290"/>
    </row>
    <row r="35764" spans="11:13" x14ac:dyDescent="0.35">
      <c r="K35764" s="293"/>
      <c r="M35764" s="290"/>
    </row>
    <row r="35765" spans="11:13" x14ac:dyDescent="0.35">
      <c r="K35765" s="293"/>
      <c r="M35765" s="290"/>
    </row>
    <row r="35766" spans="11:13" x14ac:dyDescent="0.35">
      <c r="K35766" s="293"/>
      <c r="M35766" s="290"/>
    </row>
    <row r="35767" spans="11:13" x14ac:dyDescent="0.35">
      <c r="K35767" s="293"/>
      <c r="M35767" s="290"/>
    </row>
    <row r="35768" spans="11:13" x14ac:dyDescent="0.35">
      <c r="K35768" s="293"/>
      <c r="M35768" s="290"/>
    </row>
    <row r="35769" spans="11:13" x14ac:dyDescent="0.35">
      <c r="K35769" s="293"/>
      <c r="M35769" s="290"/>
    </row>
    <row r="35770" spans="11:13" x14ac:dyDescent="0.35">
      <c r="K35770" s="293"/>
      <c r="M35770" s="290"/>
    </row>
    <row r="35771" spans="11:13" x14ac:dyDescent="0.35">
      <c r="K35771" s="293"/>
      <c r="M35771" s="290"/>
    </row>
    <row r="35772" spans="11:13" x14ac:dyDescent="0.35">
      <c r="K35772" s="293"/>
      <c r="M35772" s="290"/>
    </row>
    <row r="35773" spans="11:13" x14ac:dyDescent="0.35">
      <c r="K35773" s="293"/>
      <c r="M35773" s="290"/>
    </row>
    <row r="35774" spans="11:13" x14ac:dyDescent="0.35">
      <c r="K35774" s="293"/>
      <c r="M35774" s="290"/>
    </row>
    <row r="35775" spans="11:13" x14ac:dyDescent="0.35">
      <c r="K35775" s="293"/>
      <c r="M35775" s="290"/>
    </row>
    <row r="35776" spans="11:13" x14ac:dyDescent="0.35">
      <c r="K35776" s="293"/>
      <c r="M35776" s="290"/>
    </row>
    <row r="35777" spans="11:13" x14ac:dyDescent="0.35">
      <c r="K35777" s="293"/>
      <c r="M35777" s="290"/>
    </row>
    <row r="35778" spans="11:13" x14ac:dyDescent="0.35">
      <c r="K35778" s="293"/>
      <c r="M35778" s="290"/>
    </row>
    <row r="35779" spans="11:13" x14ac:dyDescent="0.35">
      <c r="K35779" s="293"/>
      <c r="M35779" s="290"/>
    </row>
    <row r="35780" spans="11:13" x14ac:dyDescent="0.35">
      <c r="K35780" s="293"/>
      <c r="M35780" s="290"/>
    </row>
    <row r="35781" spans="11:13" x14ac:dyDescent="0.35">
      <c r="K35781" s="293"/>
      <c r="M35781" s="290"/>
    </row>
    <row r="35782" spans="11:13" x14ac:dyDescent="0.35">
      <c r="K35782" s="293"/>
      <c r="M35782" s="290"/>
    </row>
    <row r="35783" spans="11:13" x14ac:dyDescent="0.35">
      <c r="K35783" s="293"/>
      <c r="M35783" s="290"/>
    </row>
    <row r="35784" spans="11:13" x14ac:dyDescent="0.35">
      <c r="K35784" s="293"/>
      <c r="M35784" s="290"/>
    </row>
    <row r="35785" spans="11:13" x14ac:dyDescent="0.35">
      <c r="K35785" s="293"/>
      <c r="M35785" s="290"/>
    </row>
    <row r="35786" spans="11:13" x14ac:dyDescent="0.35">
      <c r="K35786" s="293"/>
      <c r="M35786" s="290"/>
    </row>
    <row r="35787" spans="11:13" x14ac:dyDescent="0.35">
      <c r="K35787" s="293"/>
      <c r="M35787" s="290"/>
    </row>
    <row r="35788" spans="11:13" x14ac:dyDescent="0.35">
      <c r="K35788" s="293"/>
      <c r="M35788" s="290"/>
    </row>
    <row r="35789" spans="11:13" x14ac:dyDescent="0.35">
      <c r="K35789" s="293"/>
      <c r="M35789" s="290"/>
    </row>
    <row r="35790" spans="11:13" x14ac:dyDescent="0.35">
      <c r="K35790" s="293"/>
      <c r="M35790" s="290"/>
    </row>
    <row r="35791" spans="11:13" x14ac:dyDescent="0.35">
      <c r="K35791" s="293"/>
      <c r="M35791" s="290"/>
    </row>
    <row r="35792" spans="11:13" x14ac:dyDescent="0.35">
      <c r="K35792" s="293"/>
      <c r="M35792" s="290"/>
    </row>
    <row r="35793" spans="11:13" x14ac:dyDescent="0.35">
      <c r="K35793" s="293"/>
      <c r="M35793" s="290"/>
    </row>
    <row r="35794" spans="11:13" x14ac:dyDescent="0.35">
      <c r="K35794" s="293"/>
      <c r="M35794" s="290"/>
    </row>
    <row r="35795" spans="11:13" x14ac:dyDescent="0.35">
      <c r="K35795" s="293"/>
      <c r="M35795" s="290"/>
    </row>
    <row r="35796" spans="11:13" x14ac:dyDescent="0.35">
      <c r="K35796" s="293"/>
      <c r="M35796" s="290"/>
    </row>
    <row r="35797" spans="11:13" x14ac:dyDescent="0.35">
      <c r="K35797" s="293"/>
      <c r="M35797" s="290"/>
    </row>
    <row r="35798" spans="11:13" x14ac:dyDescent="0.35">
      <c r="K35798" s="293"/>
      <c r="M35798" s="290"/>
    </row>
    <row r="35799" spans="11:13" x14ac:dyDescent="0.35">
      <c r="K35799" s="293"/>
      <c r="M35799" s="290"/>
    </row>
    <row r="35800" spans="11:13" x14ac:dyDescent="0.35">
      <c r="K35800" s="293"/>
      <c r="M35800" s="290"/>
    </row>
    <row r="35801" spans="11:13" x14ac:dyDescent="0.35">
      <c r="K35801" s="293"/>
      <c r="M35801" s="290"/>
    </row>
    <row r="35802" spans="11:13" x14ac:dyDescent="0.35">
      <c r="K35802" s="293"/>
      <c r="M35802" s="290"/>
    </row>
    <row r="35803" spans="11:13" x14ac:dyDescent="0.35">
      <c r="K35803" s="293"/>
      <c r="M35803" s="290"/>
    </row>
    <row r="35804" spans="11:13" x14ac:dyDescent="0.35">
      <c r="K35804" s="293"/>
      <c r="M35804" s="290"/>
    </row>
    <row r="35805" spans="11:13" x14ac:dyDescent="0.35">
      <c r="K35805" s="293"/>
      <c r="M35805" s="290"/>
    </row>
    <row r="35806" spans="11:13" x14ac:dyDescent="0.35">
      <c r="K35806" s="293"/>
      <c r="M35806" s="290"/>
    </row>
    <row r="35807" spans="11:13" x14ac:dyDescent="0.35">
      <c r="K35807" s="293"/>
      <c r="M35807" s="290"/>
    </row>
    <row r="35808" spans="11:13" x14ac:dyDescent="0.35">
      <c r="K35808" s="293"/>
      <c r="M35808" s="290"/>
    </row>
    <row r="35809" spans="11:13" x14ac:dyDescent="0.35">
      <c r="K35809" s="293"/>
      <c r="M35809" s="290"/>
    </row>
    <row r="35810" spans="11:13" x14ac:dyDescent="0.35">
      <c r="K35810" s="293"/>
      <c r="M35810" s="290"/>
    </row>
    <row r="35811" spans="11:13" x14ac:dyDescent="0.35">
      <c r="K35811" s="293"/>
      <c r="M35811" s="290"/>
    </row>
    <row r="35812" spans="11:13" x14ac:dyDescent="0.35">
      <c r="K35812" s="293"/>
      <c r="M35812" s="290"/>
    </row>
    <row r="35813" spans="11:13" x14ac:dyDescent="0.35">
      <c r="K35813" s="293"/>
      <c r="M35813" s="290"/>
    </row>
    <row r="35814" spans="11:13" x14ac:dyDescent="0.35">
      <c r="K35814" s="293"/>
      <c r="M35814" s="290"/>
    </row>
    <row r="35815" spans="11:13" x14ac:dyDescent="0.35">
      <c r="K35815" s="293"/>
      <c r="M35815" s="290"/>
    </row>
    <row r="35816" spans="11:13" x14ac:dyDescent="0.35">
      <c r="K35816" s="293"/>
      <c r="M35816" s="290"/>
    </row>
    <row r="35817" spans="11:13" x14ac:dyDescent="0.35">
      <c r="K35817" s="293"/>
      <c r="M35817" s="290"/>
    </row>
    <row r="35818" spans="11:13" x14ac:dyDescent="0.35">
      <c r="K35818" s="293"/>
      <c r="M35818" s="290"/>
    </row>
    <row r="35819" spans="11:13" x14ac:dyDescent="0.35">
      <c r="K35819" s="293"/>
      <c r="M35819" s="290"/>
    </row>
    <row r="35820" spans="11:13" x14ac:dyDescent="0.35">
      <c r="K35820" s="293"/>
      <c r="M35820" s="290"/>
    </row>
    <row r="35821" spans="11:13" x14ac:dyDescent="0.35">
      <c r="K35821" s="293"/>
      <c r="M35821" s="290"/>
    </row>
    <row r="35822" spans="11:13" x14ac:dyDescent="0.35">
      <c r="K35822" s="293"/>
      <c r="M35822" s="290"/>
    </row>
    <row r="35823" spans="11:13" x14ac:dyDescent="0.35">
      <c r="K35823" s="293"/>
      <c r="M35823" s="290"/>
    </row>
    <row r="35824" spans="11:13" x14ac:dyDescent="0.35">
      <c r="K35824" s="293"/>
      <c r="M35824" s="290"/>
    </row>
    <row r="35825" spans="11:13" x14ac:dyDescent="0.35">
      <c r="K35825" s="293"/>
      <c r="M35825" s="290"/>
    </row>
    <row r="35826" spans="11:13" x14ac:dyDescent="0.35">
      <c r="K35826" s="293"/>
      <c r="M35826" s="290"/>
    </row>
    <row r="35827" spans="11:13" x14ac:dyDescent="0.35">
      <c r="K35827" s="293"/>
      <c r="M35827" s="290"/>
    </row>
    <row r="35828" spans="11:13" x14ac:dyDescent="0.35">
      <c r="K35828" s="293"/>
      <c r="M35828" s="290"/>
    </row>
    <row r="35829" spans="11:13" x14ac:dyDescent="0.35">
      <c r="K35829" s="293"/>
      <c r="M35829" s="290"/>
    </row>
    <row r="35830" spans="11:13" x14ac:dyDescent="0.35">
      <c r="K35830" s="293"/>
      <c r="M35830" s="290"/>
    </row>
    <row r="35831" spans="11:13" x14ac:dyDescent="0.35">
      <c r="K35831" s="293"/>
      <c r="M35831" s="290"/>
    </row>
    <row r="35832" spans="11:13" x14ac:dyDescent="0.35">
      <c r="K35832" s="293"/>
      <c r="M35832" s="290"/>
    </row>
    <row r="35833" spans="11:13" x14ac:dyDescent="0.35">
      <c r="K35833" s="293"/>
      <c r="M35833" s="290"/>
    </row>
    <row r="35834" spans="11:13" x14ac:dyDescent="0.35">
      <c r="K35834" s="293"/>
      <c r="M35834" s="290"/>
    </row>
    <row r="35835" spans="11:13" x14ac:dyDescent="0.35">
      <c r="K35835" s="293"/>
      <c r="M35835" s="290"/>
    </row>
    <row r="35836" spans="11:13" x14ac:dyDescent="0.35">
      <c r="K35836" s="293"/>
      <c r="M35836" s="290"/>
    </row>
    <row r="35837" spans="11:13" x14ac:dyDescent="0.35">
      <c r="K35837" s="293"/>
      <c r="M35837" s="290"/>
    </row>
    <row r="35838" spans="11:13" x14ac:dyDescent="0.35">
      <c r="K35838" s="293"/>
      <c r="M35838" s="290"/>
    </row>
    <row r="35839" spans="11:13" x14ac:dyDescent="0.35">
      <c r="K35839" s="293"/>
      <c r="M35839" s="290"/>
    </row>
    <row r="35840" spans="11:13" x14ac:dyDescent="0.35">
      <c r="K35840" s="293"/>
      <c r="M35840" s="290"/>
    </row>
    <row r="35841" spans="11:13" x14ac:dyDescent="0.35">
      <c r="K35841" s="293"/>
      <c r="M35841" s="290"/>
    </row>
    <row r="35842" spans="11:13" x14ac:dyDescent="0.35">
      <c r="K35842" s="293"/>
      <c r="M35842" s="290"/>
    </row>
    <row r="35843" spans="11:13" x14ac:dyDescent="0.35">
      <c r="K35843" s="293"/>
      <c r="M35843" s="290"/>
    </row>
    <row r="35844" spans="11:13" x14ac:dyDescent="0.35">
      <c r="K35844" s="293"/>
      <c r="M35844" s="290"/>
    </row>
    <row r="35845" spans="11:13" x14ac:dyDescent="0.35">
      <c r="K35845" s="293"/>
      <c r="M35845" s="290"/>
    </row>
    <row r="35846" spans="11:13" x14ac:dyDescent="0.35">
      <c r="K35846" s="293"/>
      <c r="M35846" s="290"/>
    </row>
    <row r="35847" spans="11:13" x14ac:dyDescent="0.35">
      <c r="K35847" s="293"/>
      <c r="M35847" s="290"/>
    </row>
    <row r="35848" spans="11:13" x14ac:dyDescent="0.35">
      <c r="K35848" s="293"/>
      <c r="M35848" s="290"/>
    </row>
    <row r="35849" spans="11:13" x14ac:dyDescent="0.35">
      <c r="K35849" s="293"/>
      <c r="M35849" s="290"/>
    </row>
    <row r="35850" spans="11:13" x14ac:dyDescent="0.35">
      <c r="K35850" s="293"/>
      <c r="M35850" s="290"/>
    </row>
    <row r="35851" spans="11:13" x14ac:dyDescent="0.35">
      <c r="K35851" s="293"/>
      <c r="M35851" s="290"/>
    </row>
    <row r="35852" spans="11:13" x14ac:dyDescent="0.35">
      <c r="K35852" s="293"/>
      <c r="M35852" s="290"/>
    </row>
    <row r="35853" spans="11:13" x14ac:dyDescent="0.35">
      <c r="K35853" s="293"/>
      <c r="M35853" s="290"/>
    </row>
    <row r="35854" spans="11:13" x14ac:dyDescent="0.35">
      <c r="K35854" s="293"/>
      <c r="M35854" s="290"/>
    </row>
    <row r="35855" spans="11:13" x14ac:dyDescent="0.35">
      <c r="K35855" s="293"/>
      <c r="M35855" s="290"/>
    </row>
    <row r="35856" spans="11:13" x14ac:dyDescent="0.35">
      <c r="K35856" s="293"/>
      <c r="M35856" s="290"/>
    </row>
    <row r="35857" spans="11:13" x14ac:dyDescent="0.35">
      <c r="K35857" s="293"/>
      <c r="M35857" s="290"/>
    </row>
    <row r="35858" spans="11:13" x14ac:dyDescent="0.35">
      <c r="K35858" s="293"/>
      <c r="M35858" s="290"/>
    </row>
    <row r="35859" spans="11:13" x14ac:dyDescent="0.35">
      <c r="K35859" s="293"/>
      <c r="M35859" s="290"/>
    </row>
    <row r="35860" spans="11:13" x14ac:dyDescent="0.35">
      <c r="K35860" s="293"/>
      <c r="M35860" s="290"/>
    </row>
    <row r="35861" spans="11:13" x14ac:dyDescent="0.35">
      <c r="K35861" s="293"/>
      <c r="M35861" s="290"/>
    </row>
    <row r="35862" spans="11:13" x14ac:dyDescent="0.35">
      <c r="K35862" s="293"/>
      <c r="M35862" s="290"/>
    </row>
    <row r="35863" spans="11:13" x14ac:dyDescent="0.35">
      <c r="K35863" s="293"/>
      <c r="M35863" s="290"/>
    </row>
    <row r="35864" spans="11:13" x14ac:dyDescent="0.35">
      <c r="K35864" s="293"/>
      <c r="M35864" s="290"/>
    </row>
    <row r="35865" spans="11:13" x14ac:dyDescent="0.35">
      <c r="K35865" s="293"/>
      <c r="M35865" s="290"/>
    </row>
    <row r="35866" spans="11:13" x14ac:dyDescent="0.35">
      <c r="K35866" s="293"/>
      <c r="M35866" s="290"/>
    </row>
    <row r="35867" spans="11:13" x14ac:dyDescent="0.35">
      <c r="K35867" s="293"/>
      <c r="M35867" s="290"/>
    </row>
    <row r="35868" spans="11:13" x14ac:dyDescent="0.35">
      <c r="K35868" s="293"/>
      <c r="M35868" s="290"/>
    </row>
    <row r="35869" spans="11:13" x14ac:dyDescent="0.35">
      <c r="K35869" s="293"/>
      <c r="M35869" s="290"/>
    </row>
    <row r="35870" spans="11:13" x14ac:dyDescent="0.35">
      <c r="K35870" s="293"/>
      <c r="M35870" s="290"/>
    </row>
    <row r="35871" spans="11:13" x14ac:dyDescent="0.35">
      <c r="K35871" s="293"/>
      <c r="M35871" s="290"/>
    </row>
    <row r="35872" spans="11:13" x14ac:dyDescent="0.35">
      <c r="K35872" s="293"/>
      <c r="M35872" s="290"/>
    </row>
    <row r="35873" spans="11:13" x14ac:dyDescent="0.35">
      <c r="K35873" s="293"/>
      <c r="M35873" s="290"/>
    </row>
    <row r="35874" spans="11:13" x14ac:dyDescent="0.35">
      <c r="K35874" s="293"/>
      <c r="M35874" s="290"/>
    </row>
    <row r="35875" spans="11:13" x14ac:dyDescent="0.35">
      <c r="K35875" s="293"/>
      <c r="M35875" s="290"/>
    </row>
    <row r="35876" spans="11:13" x14ac:dyDescent="0.35">
      <c r="K35876" s="293"/>
      <c r="M35876" s="290"/>
    </row>
    <row r="35877" spans="11:13" x14ac:dyDescent="0.35">
      <c r="K35877" s="293"/>
      <c r="M35877" s="290"/>
    </row>
    <row r="35878" spans="11:13" x14ac:dyDescent="0.35">
      <c r="K35878" s="293"/>
      <c r="M35878" s="290"/>
    </row>
    <row r="35879" spans="11:13" x14ac:dyDescent="0.35">
      <c r="K35879" s="293"/>
      <c r="M35879" s="290"/>
    </row>
    <row r="35880" spans="11:13" x14ac:dyDescent="0.35">
      <c r="K35880" s="293"/>
      <c r="M35880" s="290"/>
    </row>
    <row r="35881" spans="11:13" x14ac:dyDescent="0.35">
      <c r="K35881" s="293"/>
      <c r="M35881" s="290"/>
    </row>
    <row r="35882" spans="11:13" x14ac:dyDescent="0.35">
      <c r="K35882" s="293"/>
      <c r="M35882" s="290"/>
    </row>
    <row r="35883" spans="11:13" x14ac:dyDescent="0.35">
      <c r="K35883" s="293"/>
      <c r="M35883" s="290"/>
    </row>
    <row r="35884" spans="11:13" x14ac:dyDescent="0.35">
      <c r="K35884" s="293"/>
      <c r="M35884" s="290"/>
    </row>
    <row r="35885" spans="11:13" x14ac:dyDescent="0.35">
      <c r="K35885" s="293"/>
      <c r="M35885" s="290"/>
    </row>
    <row r="35886" spans="11:13" x14ac:dyDescent="0.35">
      <c r="K35886" s="293"/>
      <c r="M35886" s="290"/>
    </row>
    <row r="35887" spans="11:13" x14ac:dyDescent="0.35">
      <c r="K35887" s="293"/>
      <c r="M35887" s="290"/>
    </row>
    <row r="35888" spans="11:13" x14ac:dyDescent="0.35">
      <c r="K35888" s="293"/>
      <c r="M35888" s="290"/>
    </row>
    <row r="35889" spans="11:13" x14ac:dyDescent="0.35">
      <c r="K35889" s="293"/>
      <c r="M35889" s="290"/>
    </row>
    <row r="35890" spans="11:13" x14ac:dyDescent="0.35">
      <c r="K35890" s="293"/>
      <c r="M35890" s="290"/>
    </row>
    <row r="35891" spans="11:13" x14ac:dyDescent="0.35">
      <c r="K35891" s="293"/>
      <c r="M35891" s="290"/>
    </row>
    <row r="35892" spans="11:13" x14ac:dyDescent="0.35">
      <c r="K35892" s="293"/>
      <c r="M35892" s="290"/>
    </row>
    <row r="35893" spans="11:13" x14ac:dyDescent="0.35">
      <c r="K35893" s="293"/>
      <c r="M35893" s="290"/>
    </row>
    <row r="35894" spans="11:13" x14ac:dyDescent="0.35">
      <c r="K35894" s="293"/>
      <c r="M35894" s="290"/>
    </row>
    <row r="35895" spans="11:13" x14ac:dyDescent="0.35">
      <c r="K35895" s="293"/>
      <c r="M35895" s="290"/>
    </row>
    <row r="35896" spans="11:13" x14ac:dyDescent="0.35">
      <c r="K35896" s="293"/>
      <c r="M35896" s="290"/>
    </row>
    <row r="35897" spans="11:13" x14ac:dyDescent="0.35">
      <c r="K35897" s="293"/>
      <c r="M35897" s="290"/>
    </row>
    <row r="35898" spans="11:13" x14ac:dyDescent="0.35">
      <c r="K35898" s="293"/>
      <c r="M35898" s="290"/>
    </row>
    <row r="35899" spans="11:13" x14ac:dyDescent="0.35">
      <c r="K35899" s="293"/>
      <c r="M35899" s="290"/>
    </row>
    <row r="35900" spans="11:13" x14ac:dyDescent="0.35">
      <c r="K35900" s="293"/>
      <c r="M35900" s="290"/>
    </row>
    <row r="35901" spans="11:13" x14ac:dyDescent="0.35">
      <c r="K35901" s="293"/>
      <c r="M35901" s="290"/>
    </row>
    <row r="35902" spans="11:13" x14ac:dyDescent="0.35">
      <c r="K35902" s="293"/>
      <c r="M35902" s="290"/>
    </row>
    <row r="35903" spans="11:13" x14ac:dyDescent="0.35">
      <c r="K35903" s="293"/>
      <c r="M35903" s="290"/>
    </row>
    <row r="35904" spans="11:13" x14ac:dyDescent="0.35">
      <c r="K35904" s="293"/>
      <c r="M35904" s="290"/>
    </row>
    <row r="35905" spans="11:13" x14ac:dyDescent="0.35">
      <c r="K35905" s="293"/>
      <c r="M35905" s="290"/>
    </row>
    <row r="35906" spans="11:13" x14ac:dyDescent="0.35">
      <c r="K35906" s="293"/>
      <c r="M35906" s="290"/>
    </row>
    <row r="35907" spans="11:13" x14ac:dyDescent="0.35">
      <c r="K35907" s="293"/>
      <c r="M35907" s="290"/>
    </row>
    <row r="35908" spans="11:13" x14ac:dyDescent="0.35">
      <c r="K35908" s="293"/>
      <c r="M35908" s="290"/>
    </row>
    <row r="35909" spans="11:13" x14ac:dyDescent="0.35">
      <c r="K35909" s="293"/>
      <c r="M35909" s="290"/>
    </row>
    <row r="35910" spans="11:13" x14ac:dyDescent="0.35">
      <c r="K35910" s="293"/>
      <c r="M35910" s="290"/>
    </row>
    <row r="35911" spans="11:13" x14ac:dyDescent="0.35">
      <c r="K35911" s="293"/>
      <c r="M35911" s="290"/>
    </row>
    <row r="35912" spans="11:13" x14ac:dyDescent="0.35">
      <c r="K35912" s="293"/>
      <c r="M35912" s="290"/>
    </row>
    <row r="35913" spans="11:13" x14ac:dyDescent="0.35">
      <c r="K35913" s="293"/>
      <c r="M35913" s="290"/>
    </row>
    <row r="35914" spans="11:13" x14ac:dyDescent="0.35">
      <c r="K35914" s="293"/>
      <c r="M35914" s="290"/>
    </row>
    <row r="35915" spans="11:13" x14ac:dyDescent="0.35">
      <c r="K35915" s="293"/>
      <c r="M35915" s="290"/>
    </row>
    <row r="35916" spans="11:13" x14ac:dyDescent="0.35">
      <c r="K35916" s="293"/>
      <c r="M35916" s="290"/>
    </row>
    <row r="35917" spans="11:13" x14ac:dyDescent="0.35">
      <c r="K35917" s="293"/>
      <c r="M35917" s="290"/>
    </row>
    <row r="35918" spans="11:13" x14ac:dyDescent="0.35">
      <c r="K35918" s="293"/>
      <c r="M35918" s="290"/>
    </row>
    <row r="35919" spans="11:13" x14ac:dyDescent="0.35">
      <c r="K35919" s="293"/>
      <c r="M35919" s="290"/>
    </row>
    <row r="35920" spans="11:13" x14ac:dyDescent="0.35">
      <c r="K35920" s="293"/>
      <c r="M35920" s="290"/>
    </row>
    <row r="35921" spans="11:13" x14ac:dyDescent="0.35">
      <c r="K35921" s="293"/>
      <c r="M35921" s="290"/>
    </row>
    <row r="35922" spans="11:13" x14ac:dyDescent="0.35">
      <c r="K35922" s="293"/>
      <c r="M35922" s="290"/>
    </row>
    <row r="35923" spans="11:13" x14ac:dyDescent="0.35">
      <c r="K35923" s="293"/>
      <c r="M35923" s="290"/>
    </row>
    <row r="35924" spans="11:13" x14ac:dyDescent="0.35">
      <c r="K35924" s="293"/>
      <c r="M35924" s="290"/>
    </row>
    <row r="35925" spans="11:13" x14ac:dyDescent="0.35">
      <c r="K35925" s="293"/>
      <c r="M35925" s="290"/>
    </row>
    <row r="35926" spans="11:13" x14ac:dyDescent="0.35">
      <c r="K35926" s="293"/>
      <c r="M35926" s="290"/>
    </row>
    <row r="35927" spans="11:13" x14ac:dyDescent="0.35">
      <c r="K35927" s="293"/>
      <c r="M35927" s="290"/>
    </row>
    <row r="35928" spans="11:13" x14ac:dyDescent="0.35">
      <c r="K35928" s="293"/>
      <c r="M35928" s="290"/>
    </row>
    <row r="35929" spans="11:13" x14ac:dyDescent="0.35">
      <c r="K35929" s="293"/>
      <c r="M35929" s="290"/>
    </row>
    <row r="35930" spans="11:13" x14ac:dyDescent="0.35">
      <c r="K35930" s="293"/>
      <c r="M35930" s="290"/>
    </row>
    <row r="35931" spans="11:13" x14ac:dyDescent="0.35">
      <c r="K35931" s="293"/>
      <c r="M35931" s="290"/>
    </row>
    <row r="35932" spans="11:13" x14ac:dyDescent="0.35">
      <c r="K35932" s="293"/>
      <c r="M35932" s="290"/>
    </row>
    <row r="35933" spans="11:13" x14ac:dyDescent="0.35">
      <c r="K35933" s="293"/>
      <c r="M35933" s="290"/>
    </row>
    <row r="35934" spans="11:13" x14ac:dyDescent="0.35">
      <c r="K35934" s="293"/>
      <c r="M35934" s="290"/>
    </row>
    <row r="35935" spans="11:13" x14ac:dyDescent="0.35">
      <c r="K35935" s="293"/>
      <c r="M35935" s="290"/>
    </row>
    <row r="35936" spans="11:13" x14ac:dyDescent="0.35">
      <c r="K35936" s="293"/>
      <c r="M35936" s="290"/>
    </row>
    <row r="35937" spans="11:13" x14ac:dyDescent="0.35">
      <c r="K35937" s="293"/>
      <c r="M35937" s="290"/>
    </row>
    <row r="35938" spans="11:13" x14ac:dyDescent="0.35">
      <c r="K35938" s="293"/>
      <c r="M35938" s="290"/>
    </row>
    <row r="35939" spans="11:13" x14ac:dyDescent="0.35">
      <c r="K35939" s="293"/>
      <c r="M35939" s="290"/>
    </row>
    <row r="35940" spans="11:13" x14ac:dyDescent="0.35">
      <c r="K35940" s="293"/>
      <c r="M35940" s="290"/>
    </row>
    <row r="35941" spans="11:13" x14ac:dyDescent="0.35">
      <c r="K35941" s="293"/>
      <c r="M35941" s="290"/>
    </row>
    <row r="35942" spans="11:13" x14ac:dyDescent="0.35">
      <c r="K35942" s="293"/>
      <c r="M35942" s="290"/>
    </row>
    <row r="35943" spans="11:13" x14ac:dyDescent="0.35">
      <c r="K35943" s="293"/>
      <c r="M35943" s="290"/>
    </row>
    <row r="35944" spans="11:13" x14ac:dyDescent="0.35">
      <c r="K35944" s="293"/>
      <c r="M35944" s="290"/>
    </row>
    <row r="35945" spans="11:13" x14ac:dyDescent="0.35">
      <c r="K35945" s="293"/>
      <c r="M35945" s="290"/>
    </row>
    <row r="35946" spans="11:13" x14ac:dyDescent="0.35">
      <c r="K35946" s="293"/>
      <c r="M35946" s="290"/>
    </row>
    <row r="35947" spans="11:13" x14ac:dyDescent="0.35">
      <c r="K35947" s="293"/>
      <c r="M35947" s="290"/>
    </row>
    <row r="35948" spans="11:13" x14ac:dyDescent="0.35">
      <c r="K35948" s="293"/>
      <c r="M35948" s="290"/>
    </row>
    <row r="35949" spans="11:13" x14ac:dyDescent="0.35">
      <c r="K35949" s="293"/>
      <c r="M35949" s="290"/>
    </row>
    <row r="35950" spans="11:13" x14ac:dyDescent="0.35">
      <c r="K35950" s="293"/>
      <c r="M35950" s="290"/>
    </row>
    <row r="35951" spans="11:13" x14ac:dyDescent="0.35">
      <c r="K35951" s="293"/>
      <c r="M35951" s="290"/>
    </row>
    <row r="35952" spans="11:13" x14ac:dyDescent="0.35">
      <c r="K35952" s="293"/>
      <c r="M35952" s="290"/>
    </row>
    <row r="35953" spans="11:13" x14ac:dyDescent="0.35">
      <c r="K35953" s="293"/>
      <c r="M35953" s="290"/>
    </row>
    <row r="35954" spans="11:13" x14ac:dyDescent="0.35">
      <c r="K35954" s="293"/>
      <c r="M35954" s="290"/>
    </row>
    <row r="35955" spans="11:13" x14ac:dyDescent="0.35">
      <c r="K35955" s="293"/>
      <c r="M35955" s="290"/>
    </row>
    <row r="35956" spans="11:13" x14ac:dyDescent="0.35">
      <c r="K35956" s="293"/>
      <c r="M35956" s="290"/>
    </row>
    <row r="35957" spans="11:13" x14ac:dyDescent="0.35">
      <c r="K35957" s="293"/>
      <c r="M35957" s="290"/>
    </row>
    <row r="35958" spans="11:13" x14ac:dyDescent="0.35">
      <c r="K35958" s="293"/>
      <c r="M35958" s="290"/>
    </row>
    <row r="35959" spans="11:13" x14ac:dyDescent="0.35">
      <c r="K35959" s="293"/>
      <c r="M35959" s="290"/>
    </row>
    <row r="35960" spans="11:13" x14ac:dyDescent="0.35">
      <c r="K35960" s="293"/>
      <c r="M35960" s="290"/>
    </row>
    <row r="35961" spans="11:13" x14ac:dyDescent="0.35">
      <c r="K35961" s="293"/>
      <c r="M35961" s="290"/>
    </row>
    <row r="35962" spans="11:13" x14ac:dyDescent="0.35">
      <c r="K35962" s="293"/>
      <c r="M35962" s="290"/>
    </row>
    <row r="35963" spans="11:13" x14ac:dyDescent="0.35">
      <c r="K35963" s="293"/>
      <c r="M35963" s="290"/>
    </row>
    <row r="35964" spans="11:13" x14ac:dyDescent="0.35">
      <c r="K35964" s="293"/>
      <c r="M35964" s="290"/>
    </row>
    <row r="35965" spans="11:13" x14ac:dyDescent="0.35">
      <c r="K35965" s="293"/>
      <c r="M35965" s="290"/>
    </row>
    <row r="35966" spans="11:13" x14ac:dyDescent="0.35">
      <c r="K35966" s="293"/>
      <c r="M35966" s="290"/>
    </row>
    <row r="35967" spans="11:13" x14ac:dyDescent="0.35">
      <c r="K35967" s="293"/>
      <c r="M35967" s="290"/>
    </row>
    <row r="35968" spans="11:13" x14ac:dyDescent="0.35">
      <c r="K35968" s="293"/>
      <c r="M35968" s="290"/>
    </row>
    <row r="35969" spans="11:13" x14ac:dyDescent="0.35">
      <c r="K35969" s="293"/>
      <c r="M35969" s="290"/>
    </row>
    <row r="35970" spans="11:13" x14ac:dyDescent="0.35">
      <c r="K35970" s="293"/>
      <c r="M35970" s="290"/>
    </row>
    <row r="35971" spans="11:13" x14ac:dyDescent="0.35">
      <c r="K35971" s="293"/>
      <c r="M35971" s="290"/>
    </row>
    <row r="35972" spans="11:13" x14ac:dyDescent="0.35">
      <c r="K35972" s="293"/>
      <c r="M35972" s="290"/>
    </row>
    <row r="35973" spans="11:13" x14ac:dyDescent="0.35">
      <c r="K35973" s="293"/>
      <c r="M35973" s="290"/>
    </row>
    <row r="35974" spans="11:13" x14ac:dyDescent="0.35">
      <c r="K35974" s="293"/>
      <c r="M35974" s="290"/>
    </row>
    <row r="35975" spans="11:13" x14ac:dyDescent="0.35">
      <c r="K35975" s="293"/>
      <c r="M35975" s="290"/>
    </row>
    <row r="35976" spans="11:13" x14ac:dyDescent="0.35">
      <c r="K35976" s="293"/>
      <c r="M35976" s="290"/>
    </row>
    <row r="35977" spans="11:13" x14ac:dyDescent="0.35">
      <c r="K35977" s="293"/>
      <c r="M35977" s="290"/>
    </row>
    <row r="35978" spans="11:13" x14ac:dyDescent="0.35">
      <c r="K35978" s="293"/>
      <c r="M35978" s="290"/>
    </row>
    <row r="35979" spans="11:13" x14ac:dyDescent="0.35">
      <c r="K35979" s="293"/>
      <c r="M35979" s="290"/>
    </row>
    <row r="35980" spans="11:13" x14ac:dyDescent="0.35">
      <c r="K35980" s="293"/>
      <c r="M35980" s="290"/>
    </row>
    <row r="35981" spans="11:13" x14ac:dyDescent="0.35">
      <c r="K35981" s="293"/>
      <c r="M35981" s="290"/>
    </row>
    <row r="35982" spans="11:13" x14ac:dyDescent="0.35">
      <c r="K35982" s="293"/>
      <c r="M35982" s="290"/>
    </row>
    <row r="35983" spans="11:13" x14ac:dyDescent="0.35">
      <c r="K35983" s="293"/>
      <c r="M35983" s="290"/>
    </row>
    <row r="35984" spans="11:13" x14ac:dyDescent="0.35">
      <c r="K35984" s="293"/>
      <c r="M35984" s="290"/>
    </row>
    <row r="35985" spans="11:13" x14ac:dyDescent="0.35">
      <c r="K35985" s="293"/>
      <c r="M35985" s="290"/>
    </row>
    <row r="35986" spans="11:13" x14ac:dyDescent="0.35">
      <c r="K35986" s="293"/>
      <c r="M35986" s="290"/>
    </row>
    <row r="35987" spans="11:13" x14ac:dyDescent="0.35">
      <c r="K35987" s="293"/>
      <c r="M35987" s="290"/>
    </row>
    <row r="35988" spans="11:13" x14ac:dyDescent="0.35">
      <c r="K35988" s="293"/>
      <c r="M35988" s="290"/>
    </row>
    <row r="35989" spans="11:13" x14ac:dyDescent="0.35">
      <c r="K35989" s="293"/>
      <c r="M35989" s="290"/>
    </row>
    <row r="35990" spans="11:13" x14ac:dyDescent="0.35">
      <c r="K35990" s="293"/>
      <c r="M35990" s="290"/>
    </row>
    <row r="35991" spans="11:13" x14ac:dyDescent="0.35">
      <c r="K35991" s="293"/>
      <c r="M35991" s="290"/>
    </row>
    <row r="35992" spans="11:13" x14ac:dyDescent="0.35">
      <c r="K35992" s="293"/>
      <c r="M35992" s="290"/>
    </row>
    <row r="35993" spans="11:13" x14ac:dyDescent="0.35">
      <c r="K35993" s="293"/>
      <c r="M35993" s="290"/>
    </row>
    <row r="35994" spans="11:13" x14ac:dyDescent="0.35">
      <c r="K35994" s="293"/>
      <c r="M35994" s="290"/>
    </row>
    <row r="35995" spans="11:13" x14ac:dyDescent="0.35">
      <c r="K35995" s="293"/>
      <c r="M35995" s="290"/>
    </row>
    <row r="35996" spans="11:13" x14ac:dyDescent="0.35">
      <c r="K35996" s="293"/>
      <c r="M35996" s="290"/>
    </row>
    <row r="35997" spans="11:13" x14ac:dyDescent="0.35">
      <c r="K35997" s="293"/>
      <c r="M35997" s="290"/>
    </row>
    <row r="35998" spans="11:13" x14ac:dyDescent="0.35">
      <c r="K35998" s="293"/>
      <c r="M35998" s="290"/>
    </row>
    <row r="35999" spans="11:13" x14ac:dyDescent="0.35">
      <c r="K35999" s="293"/>
      <c r="M35999" s="290"/>
    </row>
    <row r="36000" spans="11:13" x14ac:dyDescent="0.35">
      <c r="K36000" s="293"/>
      <c r="M36000" s="290"/>
    </row>
    <row r="36001" spans="11:13" x14ac:dyDescent="0.35">
      <c r="K36001" s="293"/>
      <c r="M36001" s="290"/>
    </row>
    <row r="36002" spans="11:13" x14ac:dyDescent="0.35">
      <c r="K36002" s="293"/>
      <c r="M36002" s="290"/>
    </row>
    <row r="36003" spans="11:13" x14ac:dyDescent="0.35">
      <c r="K36003" s="293"/>
      <c r="M36003" s="290"/>
    </row>
    <row r="36004" spans="11:13" x14ac:dyDescent="0.35">
      <c r="K36004" s="293"/>
      <c r="M36004" s="290"/>
    </row>
    <row r="36005" spans="11:13" x14ac:dyDescent="0.35">
      <c r="K36005" s="293"/>
      <c r="M36005" s="290"/>
    </row>
    <row r="36006" spans="11:13" x14ac:dyDescent="0.35">
      <c r="K36006" s="293"/>
      <c r="M36006" s="290"/>
    </row>
    <row r="36007" spans="11:13" x14ac:dyDescent="0.35">
      <c r="K36007" s="293"/>
      <c r="M36007" s="290"/>
    </row>
    <row r="36008" spans="11:13" x14ac:dyDescent="0.35">
      <c r="K36008" s="293"/>
      <c r="M36008" s="290"/>
    </row>
    <row r="36009" spans="11:13" x14ac:dyDescent="0.35">
      <c r="K36009" s="293"/>
      <c r="M36009" s="290"/>
    </row>
    <row r="36010" spans="11:13" x14ac:dyDescent="0.35">
      <c r="K36010" s="293"/>
      <c r="M36010" s="290"/>
    </row>
    <row r="36011" spans="11:13" x14ac:dyDescent="0.35">
      <c r="K36011" s="293"/>
      <c r="M36011" s="290"/>
    </row>
    <row r="36012" spans="11:13" x14ac:dyDescent="0.35">
      <c r="K36012" s="293"/>
      <c r="M36012" s="290"/>
    </row>
    <row r="36013" spans="11:13" x14ac:dyDescent="0.35">
      <c r="K36013" s="293"/>
      <c r="M36013" s="290"/>
    </row>
    <row r="36014" spans="11:13" x14ac:dyDescent="0.35">
      <c r="K36014" s="293"/>
      <c r="M36014" s="290"/>
    </row>
    <row r="36015" spans="11:13" x14ac:dyDescent="0.35">
      <c r="K36015" s="293"/>
      <c r="M36015" s="290"/>
    </row>
    <row r="36016" spans="11:13" x14ac:dyDescent="0.35">
      <c r="K36016" s="293"/>
      <c r="M36016" s="290"/>
    </row>
    <row r="36017" spans="11:13" x14ac:dyDescent="0.35">
      <c r="K36017" s="293"/>
      <c r="M36017" s="290"/>
    </row>
    <row r="36018" spans="11:13" x14ac:dyDescent="0.35">
      <c r="K36018" s="293"/>
      <c r="M36018" s="290"/>
    </row>
    <row r="36019" spans="11:13" x14ac:dyDescent="0.35">
      <c r="K36019" s="293"/>
      <c r="M36019" s="290"/>
    </row>
    <row r="36020" spans="11:13" x14ac:dyDescent="0.35">
      <c r="K36020" s="293"/>
      <c r="M36020" s="290"/>
    </row>
    <row r="36021" spans="11:13" x14ac:dyDescent="0.35">
      <c r="K36021" s="293"/>
      <c r="M36021" s="290"/>
    </row>
    <row r="36022" spans="11:13" x14ac:dyDescent="0.35">
      <c r="K36022" s="293"/>
      <c r="M36022" s="290"/>
    </row>
    <row r="36023" spans="11:13" x14ac:dyDescent="0.35">
      <c r="K36023" s="293"/>
      <c r="M36023" s="290"/>
    </row>
    <row r="36024" spans="11:13" x14ac:dyDescent="0.35">
      <c r="K36024" s="293"/>
      <c r="M36024" s="290"/>
    </row>
    <row r="36025" spans="11:13" x14ac:dyDescent="0.35">
      <c r="K36025" s="293"/>
      <c r="M36025" s="290"/>
    </row>
    <row r="36026" spans="11:13" x14ac:dyDescent="0.35">
      <c r="K36026" s="293"/>
      <c r="M36026" s="290"/>
    </row>
    <row r="36027" spans="11:13" x14ac:dyDescent="0.35">
      <c r="K36027" s="293"/>
      <c r="M36027" s="290"/>
    </row>
    <row r="36028" spans="11:13" x14ac:dyDescent="0.35">
      <c r="K36028" s="293"/>
      <c r="M36028" s="290"/>
    </row>
    <row r="36029" spans="11:13" x14ac:dyDescent="0.35">
      <c r="K36029" s="293"/>
      <c r="M36029" s="290"/>
    </row>
    <row r="36030" spans="11:13" x14ac:dyDescent="0.35">
      <c r="K36030" s="293"/>
      <c r="M36030" s="290"/>
    </row>
    <row r="36031" spans="11:13" x14ac:dyDescent="0.35">
      <c r="K36031" s="293"/>
      <c r="M36031" s="290"/>
    </row>
    <row r="36032" spans="11:13" x14ac:dyDescent="0.35">
      <c r="K36032" s="293"/>
      <c r="M36032" s="290"/>
    </row>
    <row r="36033" spans="11:13" x14ac:dyDescent="0.35">
      <c r="K36033" s="293"/>
      <c r="M36033" s="290"/>
    </row>
    <row r="36034" spans="11:13" x14ac:dyDescent="0.35">
      <c r="K36034" s="293"/>
      <c r="M36034" s="290"/>
    </row>
    <row r="36035" spans="11:13" x14ac:dyDescent="0.35">
      <c r="K36035" s="293"/>
      <c r="M36035" s="290"/>
    </row>
    <row r="36036" spans="11:13" x14ac:dyDescent="0.35">
      <c r="K36036" s="293"/>
      <c r="M36036" s="290"/>
    </row>
    <row r="36037" spans="11:13" x14ac:dyDescent="0.35">
      <c r="K36037" s="293"/>
      <c r="M36037" s="290"/>
    </row>
    <row r="36038" spans="11:13" x14ac:dyDescent="0.35">
      <c r="K36038" s="293"/>
      <c r="M36038" s="290"/>
    </row>
    <row r="36039" spans="11:13" x14ac:dyDescent="0.35">
      <c r="K36039" s="293"/>
      <c r="M36039" s="290"/>
    </row>
    <row r="36040" spans="11:13" x14ac:dyDescent="0.35">
      <c r="K36040" s="293"/>
      <c r="M36040" s="290"/>
    </row>
    <row r="36041" spans="11:13" x14ac:dyDescent="0.35">
      <c r="K36041" s="293"/>
      <c r="M36041" s="290"/>
    </row>
    <row r="36042" spans="11:13" x14ac:dyDescent="0.35">
      <c r="K36042" s="293"/>
      <c r="M36042" s="290"/>
    </row>
    <row r="36043" spans="11:13" x14ac:dyDescent="0.35">
      <c r="K36043" s="293"/>
      <c r="M36043" s="290"/>
    </row>
    <row r="36044" spans="11:13" x14ac:dyDescent="0.35">
      <c r="K36044" s="293"/>
      <c r="M36044" s="290"/>
    </row>
    <row r="36045" spans="11:13" x14ac:dyDescent="0.35">
      <c r="K36045" s="293"/>
      <c r="M36045" s="290"/>
    </row>
    <row r="36046" spans="11:13" x14ac:dyDescent="0.35">
      <c r="K36046" s="293"/>
      <c r="M36046" s="290"/>
    </row>
    <row r="36047" spans="11:13" x14ac:dyDescent="0.35">
      <c r="K36047" s="293"/>
      <c r="M36047" s="290"/>
    </row>
    <row r="36048" spans="11:13" x14ac:dyDescent="0.35">
      <c r="K36048" s="293"/>
      <c r="M36048" s="290"/>
    </row>
    <row r="36049" spans="11:13" x14ac:dyDescent="0.35">
      <c r="K36049" s="293"/>
      <c r="M36049" s="290"/>
    </row>
    <row r="36050" spans="11:13" x14ac:dyDescent="0.35">
      <c r="K36050" s="293"/>
      <c r="M36050" s="290"/>
    </row>
    <row r="36051" spans="11:13" x14ac:dyDescent="0.35">
      <c r="K36051" s="293"/>
      <c r="M36051" s="290"/>
    </row>
    <row r="36052" spans="11:13" x14ac:dyDescent="0.35">
      <c r="K36052" s="293"/>
      <c r="M36052" s="290"/>
    </row>
    <row r="36053" spans="11:13" x14ac:dyDescent="0.35">
      <c r="K36053" s="293"/>
      <c r="M36053" s="290"/>
    </row>
    <row r="36054" spans="11:13" x14ac:dyDescent="0.35">
      <c r="K36054" s="293"/>
      <c r="M36054" s="290"/>
    </row>
    <row r="36055" spans="11:13" x14ac:dyDescent="0.35">
      <c r="K36055" s="293"/>
      <c r="M36055" s="290"/>
    </row>
    <row r="36056" spans="11:13" x14ac:dyDescent="0.35">
      <c r="K36056" s="293"/>
      <c r="M36056" s="290"/>
    </row>
    <row r="36057" spans="11:13" x14ac:dyDescent="0.35">
      <c r="K36057" s="293"/>
      <c r="M36057" s="290"/>
    </row>
    <row r="36058" spans="11:13" x14ac:dyDescent="0.35">
      <c r="K36058" s="293"/>
      <c r="M36058" s="290"/>
    </row>
    <row r="36059" spans="11:13" x14ac:dyDescent="0.35">
      <c r="K36059" s="293"/>
      <c r="M36059" s="290"/>
    </row>
    <row r="36060" spans="11:13" x14ac:dyDescent="0.35">
      <c r="K36060" s="293"/>
      <c r="M36060" s="290"/>
    </row>
    <row r="36061" spans="11:13" x14ac:dyDescent="0.35">
      <c r="K36061" s="293"/>
      <c r="M36061" s="290"/>
    </row>
    <row r="36062" spans="11:13" x14ac:dyDescent="0.35">
      <c r="K36062" s="293"/>
      <c r="M36062" s="290"/>
    </row>
    <row r="36063" spans="11:13" x14ac:dyDescent="0.35">
      <c r="K36063" s="293"/>
      <c r="M36063" s="290"/>
    </row>
    <row r="36064" spans="11:13" x14ac:dyDescent="0.35">
      <c r="K36064" s="293"/>
      <c r="M36064" s="290"/>
    </row>
    <row r="36065" spans="11:13" x14ac:dyDescent="0.35">
      <c r="K36065" s="293"/>
      <c r="M36065" s="290"/>
    </row>
    <row r="36066" spans="11:13" x14ac:dyDescent="0.35">
      <c r="K36066" s="293"/>
      <c r="M36066" s="290"/>
    </row>
    <row r="36067" spans="11:13" x14ac:dyDescent="0.35">
      <c r="K36067" s="293"/>
      <c r="M36067" s="290"/>
    </row>
    <row r="36068" spans="11:13" x14ac:dyDescent="0.35">
      <c r="K36068" s="293"/>
      <c r="M36068" s="290"/>
    </row>
    <row r="36069" spans="11:13" x14ac:dyDescent="0.35">
      <c r="K36069" s="293"/>
      <c r="M36069" s="290"/>
    </row>
    <row r="36070" spans="11:13" x14ac:dyDescent="0.35">
      <c r="K36070" s="293"/>
      <c r="M36070" s="290"/>
    </row>
    <row r="36071" spans="11:13" x14ac:dyDescent="0.35">
      <c r="K36071" s="293"/>
      <c r="M36071" s="290"/>
    </row>
    <row r="36072" spans="11:13" x14ac:dyDescent="0.35">
      <c r="K36072" s="293"/>
      <c r="M36072" s="290"/>
    </row>
    <row r="36073" spans="11:13" x14ac:dyDescent="0.35">
      <c r="K36073" s="293"/>
      <c r="M36073" s="290"/>
    </row>
    <row r="36074" spans="11:13" x14ac:dyDescent="0.35">
      <c r="K36074" s="293"/>
      <c r="M36074" s="290"/>
    </row>
    <row r="36075" spans="11:13" x14ac:dyDescent="0.35">
      <c r="K36075" s="293"/>
      <c r="M36075" s="290"/>
    </row>
    <row r="36076" spans="11:13" x14ac:dyDescent="0.35">
      <c r="K36076" s="293"/>
      <c r="M36076" s="290"/>
    </row>
    <row r="36077" spans="11:13" x14ac:dyDescent="0.35">
      <c r="K36077" s="293"/>
      <c r="M36077" s="290"/>
    </row>
    <row r="36078" spans="11:13" x14ac:dyDescent="0.35">
      <c r="K36078" s="293"/>
      <c r="M36078" s="290"/>
    </row>
    <row r="36079" spans="11:13" x14ac:dyDescent="0.35">
      <c r="K36079" s="293"/>
      <c r="M36079" s="290"/>
    </row>
    <row r="36080" spans="11:13" x14ac:dyDescent="0.35">
      <c r="K36080" s="293"/>
      <c r="M36080" s="290"/>
    </row>
    <row r="36081" spans="11:13" x14ac:dyDescent="0.35">
      <c r="K36081" s="293"/>
      <c r="M36081" s="290"/>
    </row>
    <row r="36082" spans="11:13" x14ac:dyDescent="0.35">
      <c r="K36082" s="293"/>
      <c r="M36082" s="290"/>
    </row>
    <row r="36083" spans="11:13" x14ac:dyDescent="0.35">
      <c r="K36083" s="293"/>
      <c r="M36083" s="290"/>
    </row>
    <row r="36084" spans="11:13" x14ac:dyDescent="0.35">
      <c r="K36084" s="293"/>
      <c r="M36084" s="290"/>
    </row>
    <row r="36085" spans="11:13" x14ac:dyDescent="0.35">
      <c r="K36085" s="293"/>
      <c r="M36085" s="290"/>
    </row>
    <row r="36086" spans="11:13" x14ac:dyDescent="0.35">
      <c r="K36086" s="293"/>
      <c r="M36086" s="290"/>
    </row>
    <row r="36087" spans="11:13" x14ac:dyDescent="0.35">
      <c r="K36087" s="293"/>
      <c r="M36087" s="290"/>
    </row>
    <row r="36088" spans="11:13" x14ac:dyDescent="0.35">
      <c r="K36088" s="293"/>
      <c r="M36088" s="290"/>
    </row>
    <row r="36089" spans="11:13" x14ac:dyDescent="0.35">
      <c r="K36089" s="293"/>
      <c r="M36089" s="290"/>
    </row>
    <row r="36090" spans="11:13" x14ac:dyDescent="0.35">
      <c r="K36090" s="293"/>
      <c r="M36090" s="290"/>
    </row>
    <row r="36091" spans="11:13" x14ac:dyDescent="0.35">
      <c r="K36091" s="293"/>
      <c r="M36091" s="290"/>
    </row>
    <row r="36092" spans="11:13" x14ac:dyDescent="0.35">
      <c r="K36092" s="293"/>
      <c r="M36092" s="290"/>
    </row>
    <row r="36093" spans="11:13" x14ac:dyDescent="0.35">
      <c r="K36093" s="293"/>
      <c r="M36093" s="290"/>
    </row>
    <row r="36094" spans="11:13" x14ac:dyDescent="0.35">
      <c r="K36094" s="293"/>
      <c r="M36094" s="290"/>
    </row>
    <row r="36095" spans="11:13" x14ac:dyDescent="0.35">
      <c r="K36095" s="293"/>
      <c r="M36095" s="290"/>
    </row>
    <row r="36096" spans="11:13" x14ac:dyDescent="0.35">
      <c r="K36096" s="293"/>
      <c r="M36096" s="290"/>
    </row>
    <row r="36097" spans="11:13" x14ac:dyDescent="0.35">
      <c r="K36097" s="293"/>
      <c r="M36097" s="290"/>
    </row>
    <row r="36098" spans="11:13" x14ac:dyDescent="0.35">
      <c r="K36098" s="293"/>
      <c r="M36098" s="290"/>
    </row>
    <row r="36099" spans="11:13" x14ac:dyDescent="0.35">
      <c r="K36099" s="293"/>
      <c r="M36099" s="290"/>
    </row>
    <row r="36100" spans="11:13" x14ac:dyDescent="0.35">
      <c r="K36100" s="293"/>
      <c r="M36100" s="290"/>
    </row>
    <row r="36101" spans="11:13" x14ac:dyDescent="0.35">
      <c r="K36101" s="293"/>
      <c r="M36101" s="290"/>
    </row>
    <row r="36102" spans="11:13" x14ac:dyDescent="0.35">
      <c r="K36102" s="293"/>
      <c r="M36102" s="290"/>
    </row>
    <row r="36103" spans="11:13" x14ac:dyDescent="0.35">
      <c r="K36103" s="293"/>
      <c r="M36103" s="290"/>
    </row>
    <row r="36104" spans="11:13" x14ac:dyDescent="0.35">
      <c r="K36104" s="293"/>
      <c r="M36104" s="290"/>
    </row>
    <row r="36105" spans="11:13" x14ac:dyDescent="0.35">
      <c r="K36105" s="293"/>
      <c r="M36105" s="290"/>
    </row>
    <row r="36106" spans="11:13" x14ac:dyDescent="0.35">
      <c r="K36106" s="293"/>
      <c r="M36106" s="290"/>
    </row>
    <row r="36107" spans="11:13" x14ac:dyDescent="0.35">
      <c r="K36107" s="293"/>
      <c r="M36107" s="290"/>
    </row>
    <row r="36108" spans="11:13" x14ac:dyDescent="0.35">
      <c r="K36108" s="293"/>
      <c r="M36108" s="290"/>
    </row>
    <row r="36109" spans="11:13" x14ac:dyDescent="0.35">
      <c r="K36109" s="293"/>
      <c r="M36109" s="290"/>
    </row>
    <row r="36110" spans="11:13" x14ac:dyDescent="0.35">
      <c r="K36110" s="293"/>
      <c r="M36110" s="290"/>
    </row>
    <row r="36111" spans="11:13" x14ac:dyDescent="0.35">
      <c r="K36111" s="293"/>
      <c r="M36111" s="290"/>
    </row>
    <row r="36112" spans="11:13" x14ac:dyDescent="0.35">
      <c r="K36112" s="293"/>
      <c r="M36112" s="290"/>
    </row>
    <row r="36113" spans="11:13" x14ac:dyDescent="0.35">
      <c r="K36113" s="293"/>
      <c r="M36113" s="290"/>
    </row>
    <row r="36114" spans="11:13" x14ac:dyDescent="0.35">
      <c r="K36114" s="293"/>
      <c r="M36114" s="290"/>
    </row>
    <row r="36115" spans="11:13" x14ac:dyDescent="0.35">
      <c r="K36115" s="293"/>
      <c r="M36115" s="290"/>
    </row>
    <row r="36116" spans="11:13" x14ac:dyDescent="0.35">
      <c r="K36116" s="293"/>
      <c r="M36116" s="290"/>
    </row>
    <row r="36117" spans="11:13" x14ac:dyDescent="0.35">
      <c r="K36117" s="293"/>
      <c r="M36117" s="290"/>
    </row>
    <row r="36118" spans="11:13" x14ac:dyDescent="0.35">
      <c r="K36118" s="293"/>
      <c r="M36118" s="290"/>
    </row>
    <row r="36119" spans="11:13" x14ac:dyDescent="0.35">
      <c r="K36119" s="293"/>
      <c r="M36119" s="290"/>
    </row>
    <row r="36120" spans="11:13" x14ac:dyDescent="0.35">
      <c r="K36120" s="293"/>
      <c r="M36120" s="290"/>
    </row>
    <row r="36121" spans="11:13" x14ac:dyDescent="0.35">
      <c r="K36121" s="293"/>
      <c r="M36121" s="290"/>
    </row>
    <row r="36122" spans="11:13" x14ac:dyDescent="0.35">
      <c r="K36122" s="293"/>
      <c r="M36122" s="290"/>
    </row>
    <row r="36123" spans="11:13" x14ac:dyDescent="0.35">
      <c r="K36123" s="293"/>
      <c r="M36123" s="290"/>
    </row>
    <row r="36124" spans="11:13" x14ac:dyDescent="0.35">
      <c r="K36124" s="293"/>
      <c r="M36124" s="290"/>
    </row>
    <row r="36125" spans="11:13" x14ac:dyDescent="0.35">
      <c r="K36125" s="293"/>
      <c r="M36125" s="290"/>
    </row>
    <row r="36126" spans="11:13" x14ac:dyDescent="0.35">
      <c r="K36126" s="293"/>
      <c r="M36126" s="290"/>
    </row>
    <row r="36127" spans="11:13" x14ac:dyDescent="0.35">
      <c r="K36127" s="293"/>
      <c r="M36127" s="290"/>
    </row>
    <row r="36128" spans="11:13" x14ac:dyDescent="0.35">
      <c r="K36128" s="293"/>
      <c r="M36128" s="290"/>
    </row>
    <row r="36129" spans="11:13" x14ac:dyDescent="0.35">
      <c r="K36129" s="293"/>
      <c r="M36129" s="290"/>
    </row>
    <row r="36130" spans="11:13" x14ac:dyDescent="0.35">
      <c r="K36130" s="293"/>
      <c r="M36130" s="290"/>
    </row>
    <row r="36131" spans="11:13" x14ac:dyDescent="0.35">
      <c r="K36131" s="293"/>
      <c r="M36131" s="290"/>
    </row>
    <row r="36132" spans="11:13" x14ac:dyDescent="0.35">
      <c r="K36132" s="293"/>
      <c r="M36132" s="290"/>
    </row>
    <row r="36133" spans="11:13" x14ac:dyDescent="0.35">
      <c r="K36133" s="293"/>
      <c r="M36133" s="290"/>
    </row>
    <row r="36134" spans="11:13" x14ac:dyDescent="0.35">
      <c r="K36134" s="293"/>
      <c r="M36134" s="290"/>
    </row>
    <row r="36135" spans="11:13" x14ac:dyDescent="0.35">
      <c r="K36135" s="293"/>
      <c r="M36135" s="290"/>
    </row>
    <row r="36136" spans="11:13" x14ac:dyDescent="0.35">
      <c r="K36136" s="293"/>
      <c r="M36136" s="290"/>
    </row>
    <row r="36137" spans="11:13" x14ac:dyDescent="0.35">
      <c r="K36137" s="293"/>
      <c r="M36137" s="290"/>
    </row>
    <row r="36138" spans="11:13" x14ac:dyDescent="0.35">
      <c r="K36138" s="293"/>
      <c r="M36138" s="290"/>
    </row>
    <row r="36139" spans="11:13" x14ac:dyDescent="0.35">
      <c r="K36139" s="293"/>
      <c r="M36139" s="290"/>
    </row>
    <row r="36140" spans="11:13" x14ac:dyDescent="0.35">
      <c r="K36140" s="293"/>
      <c r="M36140" s="290"/>
    </row>
    <row r="36141" spans="11:13" x14ac:dyDescent="0.35">
      <c r="K36141" s="293"/>
      <c r="M36141" s="290"/>
    </row>
    <row r="36142" spans="11:13" x14ac:dyDescent="0.35">
      <c r="K36142" s="293"/>
      <c r="M36142" s="290"/>
    </row>
    <row r="36143" spans="11:13" x14ac:dyDescent="0.35">
      <c r="K36143" s="293"/>
      <c r="M36143" s="290"/>
    </row>
    <row r="36144" spans="11:13" x14ac:dyDescent="0.35">
      <c r="K36144" s="293"/>
      <c r="M36144" s="290"/>
    </row>
    <row r="36145" spans="11:13" x14ac:dyDescent="0.35">
      <c r="K36145" s="293"/>
      <c r="M36145" s="290"/>
    </row>
    <row r="36146" spans="11:13" x14ac:dyDescent="0.35">
      <c r="K36146" s="293"/>
      <c r="M36146" s="290"/>
    </row>
    <row r="36147" spans="11:13" x14ac:dyDescent="0.35">
      <c r="K36147" s="293"/>
      <c r="M36147" s="290"/>
    </row>
    <row r="36148" spans="11:13" x14ac:dyDescent="0.35">
      <c r="K36148" s="293"/>
      <c r="M36148" s="290"/>
    </row>
    <row r="36149" spans="11:13" x14ac:dyDescent="0.35">
      <c r="K36149" s="293"/>
      <c r="M36149" s="290"/>
    </row>
    <row r="36150" spans="11:13" x14ac:dyDescent="0.35">
      <c r="K36150" s="293"/>
      <c r="M36150" s="290"/>
    </row>
    <row r="36151" spans="11:13" x14ac:dyDescent="0.35">
      <c r="K36151" s="293"/>
      <c r="M36151" s="290"/>
    </row>
    <row r="36152" spans="11:13" x14ac:dyDescent="0.35">
      <c r="K36152" s="293"/>
      <c r="M36152" s="290"/>
    </row>
    <row r="36153" spans="11:13" x14ac:dyDescent="0.35">
      <c r="K36153" s="293"/>
      <c r="M36153" s="290"/>
    </row>
    <row r="36154" spans="11:13" x14ac:dyDescent="0.35">
      <c r="K36154" s="293"/>
      <c r="M36154" s="290"/>
    </row>
    <row r="36155" spans="11:13" x14ac:dyDescent="0.35">
      <c r="K36155" s="293"/>
      <c r="M36155" s="290"/>
    </row>
    <row r="36156" spans="11:13" x14ac:dyDescent="0.35">
      <c r="K36156" s="293"/>
      <c r="M36156" s="290"/>
    </row>
    <row r="36157" spans="11:13" x14ac:dyDescent="0.35">
      <c r="K36157" s="293"/>
      <c r="M36157" s="290"/>
    </row>
    <row r="36158" spans="11:13" x14ac:dyDescent="0.35">
      <c r="K36158" s="293"/>
      <c r="M36158" s="290"/>
    </row>
    <row r="36159" spans="11:13" x14ac:dyDescent="0.35">
      <c r="K36159" s="293"/>
      <c r="M36159" s="290"/>
    </row>
    <row r="36160" spans="11:13" x14ac:dyDescent="0.35">
      <c r="K36160" s="293"/>
      <c r="M36160" s="290"/>
    </row>
    <row r="36161" spans="11:13" x14ac:dyDescent="0.35">
      <c r="K36161" s="293"/>
      <c r="M36161" s="290"/>
    </row>
    <row r="36162" spans="11:13" x14ac:dyDescent="0.35">
      <c r="K36162" s="293"/>
      <c r="M36162" s="290"/>
    </row>
    <row r="36163" spans="11:13" x14ac:dyDescent="0.35">
      <c r="K36163" s="293"/>
      <c r="M36163" s="290"/>
    </row>
    <row r="36164" spans="11:13" x14ac:dyDescent="0.35">
      <c r="K36164" s="293"/>
      <c r="M36164" s="290"/>
    </row>
    <row r="36165" spans="11:13" x14ac:dyDescent="0.35">
      <c r="K36165" s="293"/>
      <c r="M36165" s="290"/>
    </row>
    <row r="36166" spans="11:13" x14ac:dyDescent="0.35">
      <c r="K36166" s="293"/>
      <c r="M36166" s="290"/>
    </row>
    <row r="36167" spans="11:13" x14ac:dyDescent="0.35">
      <c r="K36167" s="293"/>
      <c r="M36167" s="290"/>
    </row>
    <row r="36168" spans="11:13" x14ac:dyDescent="0.35">
      <c r="K36168" s="293"/>
      <c r="M36168" s="290"/>
    </row>
    <row r="36169" spans="11:13" x14ac:dyDescent="0.35">
      <c r="K36169" s="293"/>
      <c r="M36169" s="290"/>
    </row>
    <row r="36170" spans="11:13" x14ac:dyDescent="0.35">
      <c r="K36170" s="293"/>
      <c r="M36170" s="290"/>
    </row>
    <row r="36171" spans="11:13" x14ac:dyDescent="0.35">
      <c r="K36171" s="293"/>
      <c r="M36171" s="290"/>
    </row>
    <row r="36172" spans="11:13" x14ac:dyDescent="0.35">
      <c r="K36172" s="293"/>
      <c r="M36172" s="290"/>
    </row>
    <row r="36173" spans="11:13" x14ac:dyDescent="0.35">
      <c r="K36173" s="293"/>
      <c r="M36173" s="290"/>
    </row>
    <row r="36174" spans="11:13" x14ac:dyDescent="0.35">
      <c r="K36174" s="293"/>
      <c r="M36174" s="290"/>
    </row>
    <row r="36175" spans="11:13" x14ac:dyDescent="0.35">
      <c r="K36175" s="293"/>
      <c r="M36175" s="290"/>
    </row>
    <row r="36176" spans="11:13" x14ac:dyDescent="0.35">
      <c r="K36176" s="293"/>
      <c r="M36176" s="290"/>
    </row>
    <row r="36177" spans="11:13" x14ac:dyDescent="0.35">
      <c r="K36177" s="293"/>
      <c r="M36177" s="290"/>
    </row>
    <row r="36178" spans="11:13" x14ac:dyDescent="0.35">
      <c r="K36178" s="293"/>
      <c r="M36178" s="290"/>
    </row>
    <row r="36179" spans="11:13" x14ac:dyDescent="0.35">
      <c r="K36179" s="293"/>
      <c r="M36179" s="290"/>
    </row>
    <row r="36180" spans="11:13" x14ac:dyDescent="0.35">
      <c r="K36180" s="293"/>
      <c r="M36180" s="290"/>
    </row>
    <row r="36181" spans="11:13" x14ac:dyDescent="0.35">
      <c r="K36181" s="293"/>
      <c r="M36181" s="290"/>
    </row>
    <row r="36182" spans="11:13" x14ac:dyDescent="0.35">
      <c r="K36182" s="293"/>
      <c r="M36182" s="290"/>
    </row>
    <row r="36183" spans="11:13" x14ac:dyDescent="0.35">
      <c r="K36183" s="293"/>
      <c r="M36183" s="290"/>
    </row>
    <row r="36184" spans="11:13" x14ac:dyDescent="0.35">
      <c r="K36184" s="293"/>
      <c r="M36184" s="290"/>
    </row>
    <row r="36185" spans="11:13" x14ac:dyDescent="0.35">
      <c r="K36185" s="293"/>
      <c r="M36185" s="290"/>
    </row>
    <row r="36186" spans="11:13" x14ac:dyDescent="0.35">
      <c r="K36186" s="293"/>
      <c r="M36186" s="290"/>
    </row>
    <row r="36187" spans="11:13" x14ac:dyDescent="0.35">
      <c r="K36187" s="293"/>
      <c r="M36187" s="290"/>
    </row>
    <row r="36188" spans="11:13" x14ac:dyDescent="0.35">
      <c r="K36188" s="293"/>
      <c r="M36188" s="290"/>
    </row>
    <row r="36189" spans="11:13" x14ac:dyDescent="0.35">
      <c r="K36189" s="293"/>
      <c r="M36189" s="290"/>
    </row>
    <row r="36190" spans="11:13" x14ac:dyDescent="0.35">
      <c r="K36190" s="293"/>
      <c r="M36190" s="290"/>
    </row>
    <row r="36191" spans="11:13" x14ac:dyDescent="0.35">
      <c r="K36191" s="293"/>
      <c r="M36191" s="290"/>
    </row>
    <row r="36192" spans="11:13" x14ac:dyDescent="0.35">
      <c r="K36192" s="293"/>
      <c r="M36192" s="290"/>
    </row>
    <row r="36193" spans="11:13" x14ac:dyDescent="0.35">
      <c r="K36193" s="293"/>
      <c r="M36193" s="290"/>
    </row>
    <row r="36194" spans="11:13" x14ac:dyDescent="0.35">
      <c r="K36194" s="293"/>
      <c r="M36194" s="290"/>
    </row>
    <row r="36195" spans="11:13" x14ac:dyDescent="0.35">
      <c r="K36195" s="293"/>
      <c r="M36195" s="290"/>
    </row>
    <row r="36196" spans="11:13" x14ac:dyDescent="0.35">
      <c r="K36196" s="293"/>
      <c r="M36196" s="290"/>
    </row>
    <row r="36197" spans="11:13" x14ac:dyDescent="0.35">
      <c r="K36197" s="293"/>
      <c r="M36197" s="290"/>
    </row>
    <row r="36198" spans="11:13" x14ac:dyDescent="0.35">
      <c r="K36198" s="293"/>
      <c r="M36198" s="290"/>
    </row>
    <row r="36199" spans="11:13" x14ac:dyDescent="0.35">
      <c r="K36199" s="293"/>
      <c r="M36199" s="290"/>
    </row>
    <row r="36200" spans="11:13" x14ac:dyDescent="0.35">
      <c r="K36200" s="293"/>
      <c r="M36200" s="290"/>
    </row>
    <row r="36201" spans="11:13" x14ac:dyDescent="0.35">
      <c r="K36201" s="293"/>
      <c r="M36201" s="290"/>
    </row>
    <row r="36202" spans="11:13" x14ac:dyDescent="0.35">
      <c r="K36202" s="293"/>
      <c r="M36202" s="290"/>
    </row>
    <row r="36203" spans="11:13" x14ac:dyDescent="0.35">
      <c r="K36203" s="293"/>
      <c r="M36203" s="290"/>
    </row>
    <row r="36204" spans="11:13" x14ac:dyDescent="0.35">
      <c r="K36204" s="293"/>
      <c r="M36204" s="290"/>
    </row>
    <row r="36205" spans="11:13" x14ac:dyDescent="0.35">
      <c r="K36205" s="293"/>
      <c r="M36205" s="290"/>
    </row>
    <row r="36206" spans="11:13" x14ac:dyDescent="0.35">
      <c r="K36206" s="293"/>
      <c r="M36206" s="290"/>
    </row>
    <row r="36207" spans="11:13" x14ac:dyDescent="0.35">
      <c r="K36207" s="293"/>
      <c r="M36207" s="290"/>
    </row>
    <row r="36208" spans="11:13" x14ac:dyDescent="0.35">
      <c r="K36208" s="293"/>
      <c r="M36208" s="290"/>
    </row>
    <row r="36209" spans="11:13" x14ac:dyDescent="0.35">
      <c r="K36209" s="293"/>
      <c r="M36209" s="290"/>
    </row>
    <row r="36210" spans="11:13" x14ac:dyDescent="0.35">
      <c r="K36210" s="293"/>
      <c r="M36210" s="290"/>
    </row>
    <row r="36211" spans="11:13" x14ac:dyDescent="0.35">
      <c r="K36211" s="293"/>
      <c r="M36211" s="290"/>
    </row>
    <row r="36212" spans="11:13" x14ac:dyDescent="0.35">
      <c r="K36212" s="293"/>
      <c r="M36212" s="290"/>
    </row>
    <row r="36213" spans="11:13" x14ac:dyDescent="0.35">
      <c r="K36213" s="293"/>
      <c r="M36213" s="290"/>
    </row>
    <row r="36214" spans="11:13" x14ac:dyDescent="0.35">
      <c r="K36214" s="293"/>
      <c r="M36214" s="290"/>
    </row>
    <row r="36215" spans="11:13" x14ac:dyDescent="0.35">
      <c r="K36215" s="293"/>
      <c r="M36215" s="290"/>
    </row>
    <row r="36216" spans="11:13" x14ac:dyDescent="0.35">
      <c r="K36216" s="293"/>
      <c r="M36216" s="290"/>
    </row>
    <row r="36217" spans="11:13" x14ac:dyDescent="0.35">
      <c r="K36217" s="293"/>
      <c r="M36217" s="290"/>
    </row>
    <row r="36218" spans="11:13" x14ac:dyDescent="0.35">
      <c r="K36218" s="293"/>
      <c r="M36218" s="290"/>
    </row>
    <row r="36219" spans="11:13" x14ac:dyDescent="0.35">
      <c r="K36219" s="293"/>
      <c r="M36219" s="290"/>
    </row>
    <row r="36220" spans="11:13" x14ac:dyDescent="0.35">
      <c r="K36220" s="293"/>
      <c r="M36220" s="290"/>
    </row>
    <row r="36221" spans="11:13" x14ac:dyDescent="0.35">
      <c r="K36221" s="293"/>
      <c r="M36221" s="290"/>
    </row>
    <row r="36222" spans="11:13" x14ac:dyDescent="0.35">
      <c r="K36222" s="293"/>
      <c r="M36222" s="290"/>
    </row>
    <row r="36223" spans="11:13" x14ac:dyDescent="0.35">
      <c r="K36223" s="293"/>
      <c r="M36223" s="290"/>
    </row>
    <row r="36224" spans="11:13" x14ac:dyDescent="0.35">
      <c r="K36224" s="293"/>
      <c r="M36224" s="290"/>
    </row>
    <row r="36225" spans="11:13" x14ac:dyDescent="0.35">
      <c r="K36225" s="293"/>
      <c r="M36225" s="290"/>
    </row>
    <row r="36226" spans="11:13" x14ac:dyDescent="0.35">
      <c r="K36226" s="293"/>
      <c r="M36226" s="290"/>
    </row>
    <row r="36227" spans="11:13" x14ac:dyDescent="0.35">
      <c r="K36227" s="293"/>
      <c r="M36227" s="290"/>
    </row>
    <row r="36228" spans="11:13" x14ac:dyDescent="0.35">
      <c r="K36228" s="293"/>
      <c r="M36228" s="290"/>
    </row>
    <row r="36229" spans="11:13" x14ac:dyDescent="0.35">
      <c r="K36229" s="293"/>
      <c r="M36229" s="290"/>
    </row>
    <row r="36230" spans="11:13" x14ac:dyDescent="0.35">
      <c r="K36230" s="293"/>
      <c r="M36230" s="290"/>
    </row>
    <row r="36231" spans="11:13" x14ac:dyDescent="0.35">
      <c r="K36231" s="293"/>
      <c r="M36231" s="290"/>
    </row>
    <row r="36232" spans="11:13" x14ac:dyDescent="0.35">
      <c r="K36232" s="293"/>
      <c r="M36232" s="290"/>
    </row>
    <row r="36233" spans="11:13" x14ac:dyDescent="0.35">
      <c r="K36233" s="293"/>
      <c r="M36233" s="290"/>
    </row>
    <row r="36234" spans="11:13" x14ac:dyDescent="0.35">
      <c r="K36234" s="293"/>
      <c r="M36234" s="290"/>
    </row>
    <row r="36235" spans="11:13" x14ac:dyDescent="0.35">
      <c r="K36235" s="293"/>
      <c r="M36235" s="290"/>
    </row>
    <row r="36236" spans="11:13" x14ac:dyDescent="0.35">
      <c r="K36236" s="293"/>
      <c r="M36236" s="290"/>
    </row>
    <row r="36237" spans="11:13" x14ac:dyDescent="0.35">
      <c r="K36237" s="293"/>
      <c r="M36237" s="290"/>
    </row>
    <row r="36238" spans="11:13" x14ac:dyDescent="0.35">
      <c r="K36238" s="293"/>
      <c r="M36238" s="290"/>
    </row>
    <row r="36239" spans="11:13" x14ac:dyDescent="0.35">
      <c r="K36239" s="293"/>
      <c r="M36239" s="290"/>
    </row>
    <row r="36240" spans="11:13" x14ac:dyDescent="0.35">
      <c r="K36240" s="293"/>
      <c r="M36240" s="290"/>
    </row>
    <row r="36241" spans="11:13" x14ac:dyDescent="0.35">
      <c r="K36241" s="293"/>
      <c r="M36241" s="290"/>
    </row>
    <row r="36242" spans="11:13" x14ac:dyDescent="0.35">
      <c r="K36242" s="293"/>
      <c r="M36242" s="290"/>
    </row>
    <row r="36243" spans="11:13" x14ac:dyDescent="0.35">
      <c r="K36243" s="293"/>
      <c r="M36243" s="290"/>
    </row>
    <row r="36244" spans="11:13" x14ac:dyDescent="0.35">
      <c r="K36244" s="293"/>
      <c r="M36244" s="290"/>
    </row>
    <row r="36245" spans="11:13" x14ac:dyDescent="0.35">
      <c r="K36245" s="293"/>
      <c r="M36245" s="290"/>
    </row>
    <row r="36246" spans="11:13" x14ac:dyDescent="0.35">
      <c r="K36246" s="293"/>
      <c r="M36246" s="290"/>
    </row>
    <row r="36247" spans="11:13" x14ac:dyDescent="0.35">
      <c r="K36247" s="293"/>
      <c r="M36247" s="290"/>
    </row>
    <row r="36248" spans="11:13" x14ac:dyDescent="0.35">
      <c r="K36248" s="293"/>
      <c r="M36248" s="290"/>
    </row>
    <row r="36249" spans="11:13" x14ac:dyDescent="0.35">
      <c r="K36249" s="293"/>
      <c r="M36249" s="290"/>
    </row>
    <row r="36250" spans="11:13" x14ac:dyDescent="0.35">
      <c r="K36250" s="293"/>
      <c r="M36250" s="290"/>
    </row>
    <row r="36251" spans="11:13" x14ac:dyDescent="0.35">
      <c r="K36251" s="293"/>
      <c r="M36251" s="290"/>
    </row>
    <row r="36252" spans="11:13" x14ac:dyDescent="0.35">
      <c r="K36252" s="293"/>
      <c r="M36252" s="290"/>
    </row>
    <row r="36253" spans="11:13" x14ac:dyDescent="0.35">
      <c r="K36253" s="293"/>
      <c r="M36253" s="290"/>
    </row>
    <row r="36254" spans="11:13" x14ac:dyDescent="0.35">
      <c r="K36254" s="293"/>
      <c r="M36254" s="290"/>
    </row>
    <row r="36255" spans="11:13" x14ac:dyDescent="0.35">
      <c r="K36255" s="293"/>
      <c r="M36255" s="290"/>
    </row>
    <row r="36256" spans="11:13" x14ac:dyDescent="0.35">
      <c r="K36256" s="293"/>
      <c r="M36256" s="290"/>
    </row>
    <row r="36257" spans="11:13" x14ac:dyDescent="0.35">
      <c r="K36257" s="293"/>
      <c r="M36257" s="290"/>
    </row>
    <row r="36258" spans="11:13" x14ac:dyDescent="0.35">
      <c r="K36258" s="293"/>
      <c r="M36258" s="290"/>
    </row>
    <row r="36259" spans="11:13" x14ac:dyDescent="0.35">
      <c r="K36259" s="293"/>
      <c r="M36259" s="290"/>
    </row>
    <row r="36260" spans="11:13" x14ac:dyDescent="0.35">
      <c r="K36260" s="293"/>
      <c r="M36260" s="290"/>
    </row>
    <row r="36261" spans="11:13" x14ac:dyDescent="0.35">
      <c r="K36261" s="293"/>
      <c r="M36261" s="290"/>
    </row>
    <row r="36262" spans="11:13" x14ac:dyDescent="0.35">
      <c r="K36262" s="293"/>
      <c r="M36262" s="290"/>
    </row>
    <row r="36263" spans="11:13" x14ac:dyDescent="0.35">
      <c r="K36263" s="293"/>
      <c r="M36263" s="290"/>
    </row>
    <row r="36264" spans="11:13" x14ac:dyDescent="0.35">
      <c r="K36264" s="293"/>
      <c r="M36264" s="290"/>
    </row>
    <row r="36265" spans="11:13" x14ac:dyDescent="0.35">
      <c r="K36265" s="293"/>
      <c r="M36265" s="290"/>
    </row>
    <row r="36266" spans="11:13" x14ac:dyDescent="0.35">
      <c r="K36266" s="293"/>
      <c r="M36266" s="290"/>
    </row>
    <row r="36267" spans="11:13" x14ac:dyDescent="0.35">
      <c r="K36267" s="293"/>
      <c r="M36267" s="290"/>
    </row>
    <row r="36268" spans="11:13" x14ac:dyDescent="0.35">
      <c r="K36268" s="293"/>
      <c r="M36268" s="290"/>
    </row>
    <row r="36269" spans="11:13" x14ac:dyDescent="0.35">
      <c r="K36269" s="293"/>
      <c r="M36269" s="290"/>
    </row>
    <row r="36270" spans="11:13" x14ac:dyDescent="0.35">
      <c r="K36270" s="293"/>
      <c r="M36270" s="290"/>
    </row>
    <row r="36271" spans="11:13" x14ac:dyDescent="0.35">
      <c r="K36271" s="293"/>
      <c r="M36271" s="290"/>
    </row>
    <row r="36272" spans="11:13" x14ac:dyDescent="0.35">
      <c r="K36272" s="293"/>
      <c r="M36272" s="290"/>
    </row>
    <row r="36273" spans="11:13" x14ac:dyDescent="0.35">
      <c r="K36273" s="293"/>
      <c r="M36273" s="290"/>
    </row>
    <row r="36274" spans="11:13" x14ac:dyDescent="0.35">
      <c r="K36274" s="293"/>
      <c r="M36274" s="290"/>
    </row>
    <row r="36275" spans="11:13" x14ac:dyDescent="0.35">
      <c r="K36275" s="293"/>
      <c r="M36275" s="290"/>
    </row>
    <row r="36276" spans="11:13" x14ac:dyDescent="0.35">
      <c r="K36276" s="293"/>
      <c r="M36276" s="290"/>
    </row>
    <row r="36277" spans="11:13" x14ac:dyDescent="0.35">
      <c r="K36277" s="293"/>
      <c r="M36277" s="290"/>
    </row>
    <row r="36278" spans="11:13" x14ac:dyDescent="0.35">
      <c r="K36278" s="293"/>
      <c r="M36278" s="290"/>
    </row>
    <row r="36279" spans="11:13" x14ac:dyDescent="0.35">
      <c r="K36279" s="293"/>
      <c r="M36279" s="290"/>
    </row>
    <row r="36280" spans="11:13" x14ac:dyDescent="0.35">
      <c r="K36280" s="293"/>
      <c r="M36280" s="290"/>
    </row>
    <row r="36281" spans="11:13" x14ac:dyDescent="0.35">
      <c r="K36281" s="293"/>
      <c r="M36281" s="290"/>
    </row>
    <row r="36282" spans="11:13" x14ac:dyDescent="0.35">
      <c r="K36282" s="293"/>
      <c r="M36282" s="290"/>
    </row>
    <row r="36283" spans="11:13" x14ac:dyDescent="0.35">
      <c r="K36283" s="293"/>
      <c r="M36283" s="290"/>
    </row>
    <row r="36284" spans="11:13" x14ac:dyDescent="0.35">
      <c r="K36284" s="293"/>
      <c r="M36284" s="290"/>
    </row>
    <row r="36285" spans="11:13" x14ac:dyDescent="0.35">
      <c r="K36285" s="293"/>
      <c r="M36285" s="290"/>
    </row>
    <row r="36286" spans="11:13" x14ac:dyDescent="0.35">
      <c r="K36286" s="293"/>
      <c r="M36286" s="290"/>
    </row>
    <row r="36287" spans="11:13" x14ac:dyDescent="0.35">
      <c r="K36287" s="293"/>
      <c r="M36287" s="290"/>
    </row>
    <row r="36288" spans="11:13" x14ac:dyDescent="0.35">
      <c r="K36288" s="293"/>
      <c r="M36288" s="290"/>
    </row>
    <row r="36289" spans="11:13" x14ac:dyDescent="0.35">
      <c r="K36289" s="293"/>
      <c r="M36289" s="290"/>
    </row>
    <row r="36290" spans="11:13" x14ac:dyDescent="0.35">
      <c r="K36290" s="293"/>
      <c r="M36290" s="290"/>
    </row>
    <row r="36291" spans="11:13" x14ac:dyDescent="0.35">
      <c r="K36291" s="293"/>
      <c r="M36291" s="290"/>
    </row>
    <row r="36292" spans="11:13" x14ac:dyDescent="0.35">
      <c r="K36292" s="293"/>
      <c r="M36292" s="290"/>
    </row>
    <row r="36293" spans="11:13" x14ac:dyDescent="0.35">
      <c r="K36293" s="293"/>
      <c r="M36293" s="290"/>
    </row>
    <row r="36294" spans="11:13" x14ac:dyDescent="0.35">
      <c r="K36294" s="293"/>
      <c r="M36294" s="290"/>
    </row>
    <row r="36295" spans="11:13" x14ac:dyDescent="0.35">
      <c r="K36295" s="293"/>
      <c r="M36295" s="290"/>
    </row>
    <row r="36296" spans="11:13" x14ac:dyDescent="0.35">
      <c r="K36296" s="293"/>
      <c r="M36296" s="290"/>
    </row>
    <row r="36297" spans="11:13" x14ac:dyDescent="0.35">
      <c r="K36297" s="293"/>
      <c r="M36297" s="290"/>
    </row>
    <row r="36298" spans="11:13" x14ac:dyDescent="0.35">
      <c r="K36298" s="293"/>
      <c r="M36298" s="290"/>
    </row>
    <row r="36299" spans="11:13" x14ac:dyDescent="0.35">
      <c r="K36299" s="293"/>
      <c r="M36299" s="290"/>
    </row>
    <row r="36300" spans="11:13" x14ac:dyDescent="0.35">
      <c r="K36300" s="293"/>
      <c r="M36300" s="290"/>
    </row>
    <row r="36301" spans="11:13" x14ac:dyDescent="0.35">
      <c r="K36301" s="293"/>
      <c r="M36301" s="290"/>
    </row>
    <row r="36302" spans="11:13" x14ac:dyDescent="0.35">
      <c r="K36302" s="293"/>
      <c r="M36302" s="290"/>
    </row>
    <row r="36303" spans="11:13" x14ac:dyDescent="0.35">
      <c r="K36303" s="293"/>
      <c r="M36303" s="290"/>
    </row>
    <row r="36304" spans="11:13" x14ac:dyDescent="0.35">
      <c r="K36304" s="293"/>
      <c r="M36304" s="290"/>
    </row>
    <row r="36305" spans="11:13" x14ac:dyDescent="0.35">
      <c r="K36305" s="293"/>
      <c r="M36305" s="290"/>
    </row>
    <row r="36306" spans="11:13" x14ac:dyDescent="0.35">
      <c r="K36306" s="293"/>
      <c r="M36306" s="290"/>
    </row>
    <row r="36307" spans="11:13" x14ac:dyDescent="0.35">
      <c r="K36307" s="293"/>
      <c r="M36307" s="290"/>
    </row>
    <row r="36308" spans="11:13" x14ac:dyDescent="0.35">
      <c r="K36308" s="293"/>
      <c r="M36308" s="290"/>
    </row>
    <row r="36309" spans="11:13" x14ac:dyDescent="0.35">
      <c r="K36309" s="293"/>
      <c r="M36309" s="290"/>
    </row>
    <row r="36310" spans="11:13" x14ac:dyDescent="0.35">
      <c r="K36310" s="293"/>
      <c r="M36310" s="290"/>
    </row>
    <row r="36311" spans="11:13" x14ac:dyDescent="0.35">
      <c r="K36311" s="293"/>
      <c r="M36311" s="290"/>
    </row>
    <row r="36312" spans="11:13" x14ac:dyDescent="0.35">
      <c r="K36312" s="293"/>
      <c r="M36312" s="290"/>
    </row>
    <row r="36313" spans="11:13" x14ac:dyDescent="0.35">
      <c r="K36313" s="293"/>
      <c r="M36313" s="290"/>
    </row>
    <row r="36314" spans="11:13" x14ac:dyDescent="0.35">
      <c r="K36314" s="293"/>
      <c r="M36314" s="290"/>
    </row>
    <row r="36315" spans="11:13" x14ac:dyDescent="0.35">
      <c r="K36315" s="293"/>
      <c r="M36315" s="290"/>
    </row>
    <row r="36316" spans="11:13" x14ac:dyDescent="0.35">
      <c r="K36316" s="293"/>
      <c r="M36316" s="290"/>
    </row>
    <row r="36317" spans="11:13" x14ac:dyDescent="0.35">
      <c r="K36317" s="293"/>
      <c r="M36317" s="290"/>
    </row>
    <row r="36318" spans="11:13" x14ac:dyDescent="0.35">
      <c r="K36318" s="293"/>
      <c r="M36318" s="290"/>
    </row>
    <row r="36319" spans="11:13" x14ac:dyDescent="0.35">
      <c r="K36319" s="293"/>
      <c r="M36319" s="290"/>
    </row>
    <row r="36320" spans="11:13" x14ac:dyDescent="0.35">
      <c r="K36320" s="293"/>
      <c r="M36320" s="290"/>
    </row>
    <row r="36321" spans="11:13" x14ac:dyDescent="0.35">
      <c r="K36321" s="293"/>
      <c r="M36321" s="290"/>
    </row>
    <row r="36322" spans="11:13" x14ac:dyDescent="0.35">
      <c r="K36322" s="293"/>
      <c r="M36322" s="290"/>
    </row>
    <row r="36323" spans="11:13" x14ac:dyDescent="0.35">
      <c r="K36323" s="293"/>
      <c r="M36323" s="290"/>
    </row>
    <row r="36324" spans="11:13" x14ac:dyDescent="0.35">
      <c r="K36324" s="293"/>
      <c r="M36324" s="290"/>
    </row>
    <row r="36325" spans="11:13" x14ac:dyDescent="0.35">
      <c r="K36325" s="293"/>
      <c r="M36325" s="290"/>
    </row>
    <row r="36326" spans="11:13" x14ac:dyDescent="0.35">
      <c r="K36326" s="293"/>
      <c r="M36326" s="290"/>
    </row>
    <row r="36327" spans="11:13" x14ac:dyDescent="0.35">
      <c r="K36327" s="293"/>
      <c r="M36327" s="290"/>
    </row>
    <row r="36328" spans="11:13" x14ac:dyDescent="0.35">
      <c r="K36328" s="293"/>
      <c r="M36328" s="290"/>
    </row>
    <row r="36329" spans="11:13" x14ac:dyDescent="0.35">
      <c r="K36329" s="293"/>
      <c r="M36329" s="290"/>
    </row>
    <row r="36330" spans="11:13" x14ac:dyDescent="0.35">
      <c r="K36330" s="293"/>
      <c r="M36330" s="290"/>
    </row>
    <row r="36331" spans="11:13" x14ac:dyDescent="0.35">
      <c r="K36331" s="293"/>
      <c r="M36331" s="290"/>
    </row>
    <row r="36332" spans="11:13" x14ac:dyDescent="0.35">
      <c r="K36332" s="293"/>
      <c r="M36332" s="290"/>
    </row>
    <row r="36333" spans="11:13" x14ac:dyDescent="0.35">
      <c r="K36333" s="293"/>
      <c r="M36333" s="290"/>
    </row>
    <row r="36334" spans="11:13" x14ac:dyDescent="0.35">
      <c r="K36334" s="293"/>
      <c r="M36334" s="290"/>
    </row>
    <row r="36335" spans="11:13" x14ac:dyDescent="0.35">
      <c r="K36335" s="293"/>
      <c r="M36335" s="290"/>
    </row>
    <row r="36336" spans="11:13" x14ac:dyDescent="0.35">
      <c r="K36336" s="293"/>
      <c r="M36336" s="290"/>
    </row>
    <row r="36337" spans="11:13" x14ac:dyDescent="0.35">
      <c r="K36337" s="293"/>
      <c r="M36337" s="290"/>
    </row>
    <row r="36338" spans="11:13" x14ac:dyDescent="0.35">
      <c r="K36338" s="293"/>
      <c r="M36338" s="290"/>
    </row>
    <row r="36339" spans="11:13" x14ac:dyDescent="0.35">
      <c r="K36339" s="293"/>
      <c r="M36339" s="290"/>
    </row>
    <row r="36340" spans="11:13" x14ac:dyDescent="0.35">
      <c r="K36340" s="293"/>
      <c r="M36340" s="290"/>
    </row>
    <row r="36341" spans="11:13" x14ac:dyDescent="0.35">
      <c r="K36341" s="293"/>
      <c r="M36341" s="290"/>
    </row>
    <row r="36342" spans="11:13" x14ac:dyDescent="0.35">
      <c r="K36342" s="293"/>
      <c r="M36342" s="290"/>
    </row>
    <row r="36343" spans="11:13" x14ac:dyDescent="0.35">
      <c r="K36343" s="293"/>
      <c r="M36343" s="290"/>
    </row>
    <row r="36344" spans="11:13" x14ac:dyDescent="0.35">
      <c r="K36344" s="293"/>
      <c r="M36344" s="290"/>
    </row>
    <row r="36345" spans="11:13" x14ac:dyDescent="0.35">
      <c r="K36345" s="293"/>
      <c r="M36345" s="290"/>
    </row>
    <row r="36346" spans="11:13" x14ac:dyDescent="0.35">
      <c r="K36346" s="293"/>
      <c r="M36346" s="290"/>
    </row>
    <row r="36347" spans="11:13" x14ac:dyDescent="0.35">
      <c r="K36347" s="293"/>
      <c r="M36347" s="290"/>
    </row>
    <row r="36348" spans="11:13" x14ac:dyDescent="0.35">
      <c r="K36348" s="293"/>
      <c r="M36348" s="290"/>
    </row>
    <row r="36349" spans="11:13" x14ac:dyDescent="0.35">
      <c r="K36349" s="293"/>
      <c r="M36349" s="290"/>
    </row>
    <row r="36350" spans="11:13" x14ac:dyDescent="0.35">
      <c r="K36350" s="293"/>
      <c r="M36350" s="290"/>
    </row>
    <row r="36351" spans="11:13" x14ac:dyDescent="0.35">
      <c r="K36351" s="293"/>
      <c r="M36351" s="290"/>
    </row>
    <row r="36352" spans="11:13" x14ac:dyDescent="0.35">
      <c r="K36352" s="293"/>
      <c r="M36352" s="290"/>
    </row>
    <row r="36353" spans="11:13" x14ac:dyDescent="0.35">
      <c r="K36353" s="293"/>
      <c r="M36353" s="290"/>
    </row>
    <row r="36354" spans="11:13" x14ac:dyDescent="0.35">
      <c r="K36354" s="293"/>
      <c r="M36354" s="290"/>
    </row>
    <row r="36355" spans="11:13" x14ac:dyDescent="0.35">
      <c r="K36355" s="293"/>
      <c r="M36355" s="290"/>
    </row>
    <row r="36356" spans="11:13" x14ac:dyDescent="0.35">
      <c r="K36356" s="293"/>
      <c r="M36356" s="290"/>
    </row>
    <row r="36357" spans="11:13" x14ac:dyDescent="0.35">
      <c r="K36357" s="293"/>
      <c r="M36357" s="290"/>
    </row>
    <row r="36358" spans="11:13" x14ac:dyDescent="0.35">
      <c r="K36358" s="293"/>
      <c r="M36358" s="290"/>
    </row>
    <row r="36359" spans="11:13" x14ac:dyDescent="0.35">
      <c r="K36359" s="293"/>
      <c r="M36359" s="290"/>
    </row>
    <row r="36360" spans="11:13" x14ac:dyDescent="0.35">
      <c r="K36360" s="293"/>
      <c r="M36360" s="290"/>
    </row>
    <row r="36361" spans="11:13" x14ac:dyDescent="0.35">
      <c r="K36361" s="293"/>
      <c r="M36361" s="290"/>
    </row>
    <row r="36362" spans="11:13" x14ac:dyDescent="0.35">
      <c r="K36362" s="293"/>
      <c r="M36362" s="290"/>
    </row>
    <row r="36363" spans="11:13" x14ac:dyDescent="0.35">
      <c r="K36363" s="293"/>
      <c r="M36363" s="290"/>
    </row>
    <row r="36364" spans="11:13" x14ac:dyDescent="0.35">
      <c r="K36364" s="293"/>
      <c r="M36364" s="290"/>
    </row>
    <row r="36365" spans="11:13" x14ac:dyDescent="0.35">
      <c r="K36365" s="293"/>
      <c r="M36365" s="290"/>
    </row>
    <row r="36366" spans="11:13" x14ac:dyDescent="0.35">
      <c r="K36366" s="293"/>
      <c r="M36366" s="290"/>
    </row>
    <row r="36367" spans="11:13" x14ac:dyDescent="0.35">
      <c r="K36367" s="293"/>
      <c r="M36367" s="290"/>
    </row>
    <row r="36368" spans="11:13" x14ac:dyDescent="0.35">
      <c r="K36368" s="293"/>
      <c r="M36368" s="290"/>
    </row>
    <row r="36369" spans="11:13" x14ac:dyDescent="0.35">
      <c r="K36369" s="293"/>
      <c r="M36369" s="290"/>
    </row>
    <row r="36370" spans="11:13" x14ac:dyDescent="0.35">
      <c r="K36370" s="293"/>
      <c r="M36370" s="290"/>
    </row>
    <row r="36371" spans="11:13" x14ac:dyDescent="0.35">
      <c r="K36371" s="293"/>
      <c r="M36371" s="290"/>
    </row>
    <row r="36372" spans="11:13" x14ac:dyDescent="0.35">
      <c r="K36372" s="293"/>
      <c r="M36372" s="290"/>
    </row>
    <row r="36373" spans="11:13" x14ac:dyDescent="0.35">
      <c r="K36373" s="293"/>
      <c r="M36373" s="290"/>
    </row>
    <row r="36374" spans="11:13" x14ac:dyDescent="0.35">
      <c r="K36374" s="293"/>
      <c r="M36374" s="290"/>
    </row>
    <row r="36375" spans="11:13" x14ac:dyDescent="0.35">
      <c r="K36375" s="293"/>
      <c r="M36375" s="290"/>
    </row>
    <row r="36376" spans="11:13" x14ac:dyDescent="0.35">
      <c r="K36376" s="293"/>
      <c r="M36376" s="290"/>
    </row>
    <row r="36377" spans="11:13" x14ac:dyDescent="0.35">
      <c r="K36377" s="293"/>
      <c r="M36377" s="290"/>
    </row>
    <row r="36378" spans="11:13" x14ac:dyDescent="0.35">
      <c r="K36378" s="293"/>
      <c r="M36378" s="290"/>
    </row>
    <row r="36379" spans="11:13" x14ac:dyDescent="0.35">
      <c r="K36379" s="293"/>
      <c r="M36379" s="290"/>
    </row>
    <row r="36380" spans="11:13" x14ac:dyDescent="0.35">
      <c r="K36380" s="293"/>
      <c r="M36380" s="290"/>
    </row>
    <row r="36381" spans="11:13" x14ac:dyDescent="0.35">
      <c r="K36381" s="293"/>
      <c r="M36381" s="290"/>
    </row>
    <row r="36382" spans="11:13" x14ac:dyDescent="0.35">
      <c r="K36382" s="293"/>
      <c r="M36382" s="290"/>
    </row>
    <row r="36383" spans="11:13" x14ac:dyDescent="0.35">
      <c r="K36383" s="293"/>
      <c r="M36383" s="290"/>
    </row>
    <row r="36384" spans="11:13" x14ac:dyDescent="0.35">
      <c r="K36384" s="293"/>
      <c r="M36384" s="290"/>
    </row>
    <row r="36385" spans="11:13" x14ac:dyDescent="0.35">
      <c r="K36385" s="293"/>
      <c r="M36385" s="290"/>
    </row>
    <row r="36386" spans="11:13" x14ac:dyDescent="0.35">
      <c r="K36386" s="293"/>
      <c r="M36386" s="290"/>
    </row>
    <row r="36387" spans="11:13" x14ac:dyDescent="0.35">
      <c r="K36387" s="293"/>
      <c r="M36387" s="290"/>
    </row>
    <row r="36388" spans="11:13" x14ac:dyDescent="0.35">
      <c r="K36388" s="293"/>
      <c r="M36388" s="290"/>
    </row>
    <row r="36389" spans="11:13" x14ac:dyDescent="0.35">
      <c r="K36389" s="293"/>
      <c r="M36389" s="290"/>
    </row>
    <row r="36390" spans="11:13" x14ac:dyDescent="0.35">
      <c r="K36390" s="293"/>
      <c r="M36390" s="290"/>
    </row>
    <row r="36391" spans="11:13" x14ac:dyDescent="0.35">
      <c r="K36391" s="293"/>
      <c r="M36391" s="290"/>
    </row>
    <row r="36392" spans="11:13" x14ac:dyDescent="0.35">
      <c r="K36392" s="293"/>
      <c r="M36392" s="290"/>
    </row>
    <row r="36393" spans="11:13" x14ac:dyDescent="0.35">
      <c r="K36393" s="293"/>
      <c r="M36393" s="290"/>
    </row>
    <row r="36394" spans="11:13" x14ac:dyDescent="0.35">
      <c r="K36394" s="293"/>
      <c r="M36394" s="290"/>
    </row>
    <row r="36395" spans="11:13" x14ac:dyDescent="0.35">
      <c r="K36395" s="293"/>
      <c r="M36395" s="290"/>
    </row>
    <row r="36396" spans="11:13" x14ac:dyDescent="0.35">
      <c r="K36396" s="293"/>
      <c r="M36396" s="290"/>
    </row>
    <row r="36397" spans="11:13" x14ac:dyDescent="0.35">
      <c r="K36397" s="293"/>
      <c r="M36397" s="290"/>
    </row>
    <row r="36398" spans="11:13" x14ac:dyDescent="0.35">
      <c r="K36398" s="293"/>
      <c r="M36398" s="290"/>
    </row>
    <row r="36399" spans="11:13" x14ac:dyDescent="0.35">
      <c r="K36399" s="293"/>
      <c r="M36399" s="290"/>
    </row>
    <row r="36400" spans="11:13" x14ac:dyDescent="0.35">
      <c r="K36400" s="293"/>
      <c r="M36400" s="290"/>
    </row>
    <row r="36401" spans="11:13" x14ac:dyDescent="0.35">
      <c r="K36401" s="293"/>
      <c r="M36401" s="290"/>
    </row>
    <row r="36402" spans="11:13" x14ac:dyDescent="0.35">
      <c r="K36402" s="293"/>
      <c r="M36402" s="290"/>
    </row>
    <row r="36403" spans="11:13" x14ac:dyDescent="0.35">
      <c r="K36403" s="293"/>
      <c r="M36403" s="290"/>
    </row>
    <row r="36404" spans="11:13" x14ac:dyDescent="0.35">
      <c r="K36404" s="293"/>
      <c r="M36404" s="290"/>
    </row>
    <row r="36405" spans="11:13" x14ac:dyDescent="0.35">
      <c r="K36405" s="293"/>
      <c r="M36405" s="290"/>
    </row>
    <row r="36406" spans="11:13" x14ac:dyDescent="0.35">
      <c r="K36406" s="293"/>
      <c r="M36406" s="290"/>
    </row>
    <row r="36407" spans="11:13" x14ac:dyDescent="0.35">
      <c r="K36407" s="293"/>
      <c r="M36407" s="290"/>
    </row>
    <row r="36408" spans="11:13" x14ac:dyDescent="0.35">
      <c r="K36408" s="293"/>
      <c r="M36408" s="290"/>
    </row>
    <row r="36409" spans="11:13" x14ac:dyDescent="0.35">
      <c r="K36409" s="293"/>
      <c r="M36409" s="290"/>
    </row>
    <row r="36410" spans="11:13" x14ac:dyDescent="0.35">
      <c r="K36410" s="293"/>
      <c r="M36410" s="290"/>
    </row>
    <row r="36411" spans="11:13" x14ac:dyDescent="0.35">
      <c r="K36411" s="293"/>
      <c r="M36411" s="290"/>
    </row>
    <row r="36412" spans="11:13" x14ac:dyDescent="0.35">
      <c r="K36412" s="293"/>
      <c r="M36412" s="290"/>
    </row>
    <row r="36413" spans="11:13" x14ac:dyDescent="0.35">
      <c r="K36413" s="293"/>
      <c r="M36413" s="290"/>
    </row>
    <row r="36414" spans="11:13" x14ac:dyDescent="0.35">
      <c r="K36414" s="293"/>
      <c r="M36414" s="290"/>
    </row>
    <row r="36415" spans="11:13" x14ac:dyDescent="0.35">
      <c r="K36415" s="293"/>
      <c r="M36415" s="290"/>
    </row>
    <row r="36416" spans="11:13" x14ac:dyDescent="0.35">
      <c r="K36416" s="293"/>
      <c r="M36416" s="290"/>
    </row>
    <row r="36417" spans="11:13" x14ac:dyDescent="0.35">
      <c r="K36417" s="293"/>
      <c r="M36417" s="290"/>
    </row>
    <row r="36418" spans="11:13" x14ac:dyDescent="0.35">
      <c r="K36418" s="293"/>
      <c r="M36418" s="290"/>
    </row>
    <row r="36419" spans="11:13" x14ac:dyDescent="0.35">
      <c r="K36419" s="293"/>
      <c r="M36419" s="290"/>
    </row>
    <row r="36420" spans="11:13" x14ac:dyDescent="0.35">
      <c r="K36420" s="293"/>
      <c r="M36420" s="290"/>
    </row>
    <row r="36421" spans="11:13" x14ac:dyDescent="0.35">
      <c r="K36421" s="293"/>
      <c r="M36421" s="290"/>
    </row>
    <row r="36422" spans="11:13" x14ac:dyDescent="0.35">
      <c r="K36422" s="293"/>
      <c r="M36422" s="290"/>
    </row>
    <row r="36423" spans="11:13" x14ac:dyDescent="0.35">
      <c r="K36423" s="293"/>
      <c r="M36423" s="290"/>
    </row>
    <row r="36424" spans="11:13" x14ac:dyDescent="0.35">
      <c r="K36424" s="293"/>
      <c r="M36424" s="290"/>
    </row>
    <row r="36425" spans="11:13" x14ac:dyDescent="0.35">
      <c r="K36425" s="293"/>
      <c r="M36425" s="290"/>
    </row>
    <row r="36426" spans="11:13" x14ac:dyDescent="0.35">
      <c r="K36426" s="293"/>
      <c r="M36426" s="290"/>
    </row>
    <row r="36427" spans="11:13" x14ac:dyDescent="0.35">
      <c r="K36427" s="293"/>
      <c r="M36427" s="290"/>
    </row>
    <row r="36428" spans="11:13" x14ac:dyDescent="0.35">
      <c r="K36428" s="293"/>
      <c r="M36428" s="290"/>
    </row>
    <row r="36429" spans="11:13" x14ac:dyDescent="0.35">
      <c r="K36429" s="293"/>
      <c r="M36429" s="290"/>
    </row>
    <row r="36430" spans="11:13" x14ac:dyDescent="0.35">
      <c r="K36430" s="293"/>
      <c r="M36430" s="290"/>
    </row>
    <row r="36431" spans="11:13" x14ac:dyDescent="0.35">
      <c r="K36431" s="293"/>
      <c r="M36431" s="290"/>
    </row>
    <row r="36432" spans="11:13" x14ac:dyDescent="0.35">
      <c r="K36432" s="293"/>
      <c r="M36432" s="290"/>
    </row>
    <row r="36433" spans="11:13" x14ac:dyDescent="0.35">
      <c r="K36433" s="293"/>
      <c r="M36433" s="290"/>
    </row>
    <row r="36434" spans="11:13" x14ac:dyDescent="0.35">
      <c r="K36434" s="293"/>
      <c r="M36434" s="290"/>
    </row>
    <row r="36435" spans="11:13" x14ac:dyDescent="0.35">
      <c r="K36435" s="293"/>
      <c r="M36435" s="290"/>
    </row>
    <row r="36436" spans="11:13" x14ac:dyDescent="0.35">
      <c r="K36436" s="293"/>
      <c r="M36436" s="290"/>
    </row>
    <row r="36437" spans="11:13" x14ac:dyDescent="0.35">
      <c r="K36437" s="293"/>
      <c r="M36437" s="290"/>
    </row>
    <row r="36438" spans="11:13" x14ac:dyDescent="0.35">
      <c r="K36438" s="293"/>
      <c r="M36438" s="290"/>
    </row>
    <row r="36439" spans="11:13" x14ac:dyDescent="0.35">
      <c r="K36439" s="293"/>
      <c r="M36439" s="290"/>
    </row>
    <row r="36440" spans="11:13" x14ac:dyDescent="0.35">
      <c r="K36440" s="293"/>
      <c r="M36440" s="290"/>
    </row>
    <row r="36441" spans="11:13" x14ac:dyDescent="0.35">
      <c r="K36441" s="293"/>
      <c r="M36441" s="290"/>
    </row>
    <row r="36442" spans="11:13" x14ac:dyDescent="0.35">
      <c r="K36442" s="293"/>
      <c r="M36442" s="290"/>
    </row>
    <row r="36443" spans="11:13" x14ac:dyDescent="0.35">
      <c r="K36443" s="293"/>
      <c r="M36443" s="290"/>
    </row>
    <row r="36444" spans="11:13" x14ac:dyDescent="0.35">
      <c r="K36444" s="293"/>
      <c r="M36444" s="290"/>
    </row>
    <row r="36445" spans="11:13" x14ac:dyDescent="0.35">
      <c r="K36445" s="293"/>
      <c r="M36445" s="290"/>
    </row>
    <row r="36446" spans="11:13" x14ac:dyDescent="0.35">
      <c r="K36446" s="293"/>
      <c r="M36446" s="290"/>
    </row>
    <row r="36447" spans="11:13" x14ac:dyDescent="0.35">
      <c r="K36447" s="293"/>
      <c r="M36447" s="290"/>
    </row>
    <row r="36448" spans="11:13" x14ac:dyDescent="0.35">
      <c r="K36448" s="293"/>
      <c r="M36448" s="290"/>
    </row>
    <row r="36449" spans="11:13" x14ac:dyDescent="0.35">
      <c r="K36449" s="293"/>
      <c r="M36449" s="290"/>
    </row>
    <row r="36450" spans="11:13" x14ac:dyDescent="0.35">
      <c r="K36450" s="293"/>
      <c r="M36450" s="290"/>
    </row>
    <row r="36451" spans="11:13" x14ac:dyDescent="0.35">
      <c r="K36451" s="293"/>
      <c r="M36451" s="290"/>
    </row>
    <row r="36452" spans="11:13" x14ac:dyDescent="0.35">
      <c r="K36452" s="293"/>
      <c r="M36452" s="290"/>
    </row>
    <row r="36453" spans="11:13" x14ac:dyDescent="0.35">
      <c r="K36453" s="293"/>
      <c r="M36453" s="290"/>
    </row>
    <row r="36454" spans="11:13" x14ac:dyDescent="0.35">
      <c r="K36454" s="293"/>
      <c r="M36454" s="290"/>
    </row>
    <row r="36455" spans="11:13" x14ac:dyDescent="0.35">
      <c r="K36455" s="293"/>
      <c r="M36455" s="290"/>
    </row>
    <row r="36456" spans="11:13" x14ac:dyDescent="0.35">
      <c r="K36456" s="293"/>
      <c r="M36456" s="290"/>
    </row>
    <row r="36457" spans="11:13" x14ac:dyDescent="0.35">
      <c r="K36457" s="293"/>
      <c r="M36457" s="290"/>
    </row>
    <row r="36458" spans="11:13" x14ac:dyDescent="0.35">
      <c r="K36458" s="293"/>
      <c r="M36458" s="290"/>
    </row>
    <row r="36459" spans="11:13" x14ac:dyDescent="0.35">
      <c r="K36459" s="293"/>
      <c r="M36459" s="290"/>
    </row>
    <row r="36460" spans="11:13" x14ac:dyDescent="0.35">
      <c r="K36460" s="293"/>
      <c r="M36460" s="290"/>
    </row>
    <row r="36461" spans="11:13" x14ac:dyDescent="0.35">
      <c r="K36461" s="293"/>
      <c r="M36461" s="290"/>
    </row>
    <row r="36462" spans="11:13" x14ac:dyDescent="0.35">
      <c r="K36462" s="293"/>
      <c r="M36462" s="290"/>
    </row>
    <row r="36463" spans="11:13" x14ac:dyDescent="0.35">
      <c r="K36463" s="293"/>
      <c r="M36463" s="290"/>
    </row>
    <row r="36464" spans="11:13" x14ac:dyDescent="0.35">
      <c r="K36464" s="293"/>
      <c r="M36464" s="290"/>
    </row>
    <row r="36465" spans="11:13" x14ac:dyDescent="0.35">
      <c r="K36465" s="293"/>
      <c r="M36465" s="290"/>
    </row>
    <row r="36466" spans="11:13" x14ac:dyDescent="0.35">
      <c r="K36466" s="293"/>
      <c r="M36466" s="290"/>
    </row>
    <row r="36467" spans="11:13" x14ac:dyDescent="0.35">
      <c r="K36467" s="293"/>
      <c r="M36467" s="290"/>
    </row>
    <row r="36468" spans="11:13" x14ac:dyDescent="0.35">
      <c r="K36468" s="293"/>
      <c r="M36468" s="290"/>
    </row>
    <row r="36469" spans="11:13" x14ac:dyDescent="0.35">
      <c r="K36469" s="293"/>
      <c r="M36469" s="290"/>
    </row>
    <row r="36470" spans="11:13" x14ac:dyDescent="0.35">
      <c r="K36470" s="293"/>
      <c r="M36470" s="290"/>
    </row>
    <row r="36471" spans="11:13" x14ac:dyDescent="0.35">
      <c r="K36471" s="293"/>
      <c r="M36471" s="290"/>
    </row>
    <row r="36472" spans="11:13" x14ac:dyDescent="0.35">
      <c r="K36472" s="293"/>
      <c r="M36472" s="290"/>
    </row>
    <row r="36473" spans="11:13" x14ac:dyDescent="0.35">
      <c r="K36473" s="293"/>
      <c r="M36473" s="290"/>
    </row>
    <row r="36474" spans="11:13" x14ac:dyDescent="0.35">
      <c r="K36474" s="293"/>
      <c r="M36474" s="290"/>
    </row>
    <row r="36475" spans="11:13" x14ac:dyDescent="0.35">
      <c r="K36475" s="293"/>
      <c r="M36475" s="290"/>
    </row>
    <row r="36476" spans="11:13" x14ac:dyDescent="0.35">
      <c r="K36476" s="293"/>
      <c r="M36476" s="290"/>
    </row>
    <row r="36477" spans="11:13" x14ac:dyDescent="0.35">
      <c r="K36477" s="293"/>
      <c r="M36477" s="290"/>
    </row>
    <row r="36478" spans="11:13" x14ac:dyDescent="0.35">
      <c r="K36478" s="293"/>
      <c r="M36478" s="290"/>
    </row>
    <row r="36479" spans="11:13" x14ac:dyDescent="0.35">
      <c r="K36479" s="293"/>
      <c r="M36479" s="290"/>
    </row>
    <row r="36480" spans="11:13" x14ac:dyDescent="0.35">
      <c r="K36480" s="293"/>
      <c r="M36480" s="290"/>
    </row>
    <row r="36481" spans="11:13" x14ac:dyDescent="0.35">
      <c r="K36481" s="293"/>
      <c r="M36481" s="290"/>
    </row>
    <row r="36482" spans="11:13" x14ac:dyDescent="0.35">
      <c r="K36482" s="293"/>
      <c r="M36482" s="290"/>
    </row>
    <row r="36483" spans="11:13" x14ac:dyDescent="0.35">
      <c r="K36483" s="293"/>
      <c r="M36483" s="290"/>
    </row>
    <row r="36484" spans="11:13" x14ac:dyDescent="0.35">
      <c r="K36484" s="293"/>
      <c r="M36484" s="290"/>
    </row>
    <row r="36485" spans="11:13" x14ac:dyDescent="0.35">
      <c r="K36485" s="293"/>
      <c r="M36485" s="290"/>
    </row>
    <row r="36486" spans="11:13" x14ac:dyDescent="0.35">
      <c r="K36486" s="293"/>
      <c r="M36486" s="290"/>
    </row>
    <row r="36487" spans="11:13" x14ac:dyDescent="0.35">
      <c r="K36487" s="293"/>
      <c r="M36487" s="290"/>
    </row>
    <row r="36488" spans="11:13" x14ac:dyDescent="0.35">
      <c r="K36488" s="293"/>
      <c r="M36488" s="290"/>
    </row>
    <row r="36489" spans="11:13" x14ac:dyDescent="0.35">
      <c r="K36489" s="293"/>
      <c r="M36489" s="290"/>
    </row>
    <row r="36490" spans="11:13" x14ac:dyDescent="0.35">
      <c r="K36490" s="293"/>
      <c r="M36490" s="290"/>
    </row>
    <row r="36491" spans="11:13" x14ac:dyDescent="0.35">
      <c r="K36491" s="293"/>
      <c r="M36491" s="290"/>
    </row>
    <row r="36492" spans="11:13" x14ac:dyDescent="0.35">
      <c r="K36492" s="293"/>
      <c r="M36492" s="290"/>
    </row>
    <row r="36493" spans="11:13" x14ac:dyDescent="0.35">
      <c r="K36493" s="293"/>
      <c r="M36493" s="290"/>
    </row>
    <row r="36494" spans="11:13" x14ac:dyDescent="0.35">
      <c r="K36494" s="293"/>
      <c r="M36494" s="290"/>
    </row>
    <row r="36495" spans="11:13" x14ac:dyDescent="0.35">
      <c r="K36495" s="293"/>
      <c r="M36495" s="290"/>
    </row>
    <row r="36496" spans="11:13" x14ac:dyDescent="0.35">
      <c r="K36496" s="293"/>
      <c r="M36496" s="290"/>
    </row>
    <row r="36497" spans="11:13" x14ac:dyDescent="0.35">
      <c r="K36497" s="293"/>
      <c r="M36497" s="290"/>
    </row>
    <row r="36498" spans="11:13" x14ac:dyDescent="0.35">
      <c r="K36498" s="293"/>
      <c r="M36498" s="290"/>
    </row>
    <row r="36499" spans="11:13" x14ac:dyDescent="0.35">
      <c r="K36499" s="293"/>
      <c r="M36499" s="290"/>
    </row>
    <row r="36500" spans="11:13" x14ac:dyDescent="0.35">
      <c r="K36500" s="293"/>
      <c r="M36500" s="290"/>
    </row>
    <row r="36501" spans="11:13" x14ac:dyDescent="0.35">
      <c r="K36501" s="293"/>
      <c r="M36501" s="290"/>
    </row>
    <row r="36502" spans="11:13" x14ac:dyDescent="0.35">
      <c r="K36502" s="293"/>
      <c r="M36502" s="290"/>
    </row>
    <row r="36503" spans="11:13" x14ac:dyDescent="0.35">
      <c r="K36503" s="293"/>
      <c r="M36503" s="290"/>
    </row>
    <row r="36504" spans="11:13" x14ac:dyDescent="0.35">
      <c r="K36504" s="293"/>
      <c r="M36504" s="290"/>
    </row>
    <row r="36505" spans="11:13" x14ac:dyDescent="0.35">
      <c r="K36505" s="293"/>
      <c r="M36505" s="290"/>
    </row>
    <row r="36506" spans="11:13" x14ac:dyDescent="0.35">
      <c r="K36506" s="293"/>
      <c r="M36506" s="290"/>
    </row>
    <row r="36507" spans="11:13" x14ac:dyDescent="0.35">
      <c r="K36507" s="293"/>
      <c r="M36507" s="290"/>
    </row>
    <row r="36508" spans="11:13" x14ac:dyDescent="0.35">
      <c r="K36508" s="293"/>
      <c r="M36508" s="290"/>
    </row>
    <row r="36509" spans="11:13" x14ac:dyDescent="0.35">
      <c r="K36509" s="293"/>
      <c r="M36509" s="290"/>
    </row>
    <row r="36510" spans="11:13" x14ac:dyDescent="0.35">
      <c r="K36510" s="293"/>
      <c r="M36510" s="290"/>
    </row>
    <row r="36511" spans="11:13" x14ac:dyDescent="0.35">
      <c r="K36511" s="293"/>
      <c r="M36511" s="290"/>
    </row>
    <row r="36512" spans="11:13" x14ac:dyDescent="0.35">
      <c r="K36512" s="293"/>
      <c r="M36512" s="290"/>
    </row>
    <row r="36513" spans="11:13" x14ac:dyDescent="0.35">
      <c r="K36513" s="293"/>
      <c r="M36513" s="290"/>
    </row>
    <row r="36514" spans="11:13" x14ac:dyDescent="0.35">
      <c r="K36514" s="293"/>
      <c r="M36514" s="290"/>
    </row>
    <row r="36515" spans="11:13" x14ac:dyDescent="0.35">
      <c r="K36515" s="293"/>
      <c r="M36515" s="290"/>
    </row>
    <row r="36516" spans="11:13" x14ac:dyDescent="0.35">
      <c r="K36516" s="293"/>
      <c r="M36516" s="290"/>
    </row>
    <row r="36517" spans="11:13" x14ac:dyDescent="0.35">
      <c r="K36517" s="293"/>
      <c r="M36517" s="290"/>
    </row>
    <row r="36518" spans="11:13" x14ac:dyDescent="0.35">
      <c r="K36518" s="293"/>
      <c r="M36518" s="290"/>
    </row>
    <row r="36519" spans="11:13" x14ac:dyDescent="0.35">
      <c r="K36519" s="293"/>
      <c r="M36519" s="290"/>
    </row>
    <row r="36520" spans="11:13" x14ac:dyDescent="0.35">
      <c r="K36520" s="293"/>
      <c r="M36520" s="290"/>
    </row>
    <row r="36521" spans="11:13" x14ac:dyDescent="0.35">
      <c r="K36521" s="293"/>
      <c r="M36521" s="290"/>
    </row>
    <row r="36522" spans="11:13" x14ac:dyDescent="0.35">
      <c r="K36522" s="293"/>
      <c r="M36522" s="290"/>
    </row>
    <row r="36523" spans="11:13" x14ac:dyDescent="0.35">
      <c r="K36523" s="293"/>
      <c r="M36523" s="290"/>
    </row>
    <row r="36524" spans="11:13" x14ac:dyDescent="0.35">
      <c r="K36524" s="293"/>
      <c r="M36524" s="290"/>
    </row>
    <row r="36525" spans="11:13" x14ac:dyDescent="0.35">
      <c r="K36525" s="293"/>
      <c r="M36525" s="290"/>
    </row>
    <row r="36526" spans="11:13" x14ac:dyDescent="0.35">
      <c r="K36526" s="293"/>
      <c r="M36526" s="290"/>
    </row>
    <row r="36527" spans="11:13" x14ac:dyDescent="0.35">
      <c r="K36527" s="293"/>
      <c r="M36527" s="290"/>
    </row>
    <row r="36528" spans="11:13" x14ac:dyDescent="0.35">
      <c r="K36528" s="293"/>
      <c r="M36528" s="290"/>
    </row>
    <row r="36529" spans="11:13" x14ac:dyDescent="0.35">
      <c r="K36529" s="293"/>
      <c r="M36529" s="290"/>
    </row>
    <row r="36530" spans="11:13" x14ac:dyDescent="0.35">
      <c r="K36530" s="293"/>
      <c r="M36530" s="290"/>
    </row>
    <row r="36531" spans="11:13" x14ac:dyDescent="0.35">
      <c r="K36531" s="293"/>
      <c r="M36531" s="290"/>
    </row>
    <row r="36532" spans="11:13" x14ac:dyDescent="0.35">
      <c r="K36532" s="293"/>
      <c r="M36532" s="290"/>
    </row>
    <row r="36533" spans="11:13" x14ac:dyDescent="0.35">
      <c r="K36533" s="293"/>
      <c r="M36533" s="290"/>
    </row>
    <row r="36534" spans="11:13" x14ac:dyDescent="0.35">
      <c r="K36534" s="293"/>
      <c r="M36534" s="290"/>
    </row>
    <row r="36535" spans="11:13" x14ac:dyDescent="0.35">
      <c r="K36535" s="293"/>
      <c r="M36535" s="290"/>
    </row>
    <row r="36536" spans="11:13" x14ac:dyDescent="0.35">
      <c r="K36536" s="293"/>
      <c r="M36536" s="290"/>
    </row>
    <row r="36537" spans="11:13" x14ac:dyDescent="0.35">
      <c r="K36537" s="293"/>
      <c r="M36537" s="290"/>
    </row>
    <row r="36538" spans="11:13" x14ac:dyDescent="0.35">
      <c r="K36538" s="293"/>
      <c r="M36538" s="290"/>
    </row>
    <row r="36539" spans="11:13" x14ac:dyDescent="0.35">
      <c r="K36539" s="293"/>
      <c r="M36539" s="290"/>
    </row>
    <row r="36540" spans="11:13" x14ac:dyDescent="0.35">
      <c r="K36540" s="293"/>
      <c r="M36540" s="290"/>
    </row>
    <row r="36541" spans="11:13" x14ac:dyDescent="0.35">
      <c r="K36541" s="293"/>
      <c r="M36541" s="290"/>
    </row>
    <row r="36542" spans="11:13" x14ac:dyDescent="0.35">
      <c r="K36542" s="293"/>
      <c r="M36542" s="290"/>
    </row>
    <row r="36543" spans="11:13" x14ac:dyDescent="0.35">
      <c r="K36543" s="293"/>
      <c r="M36543" s="290"/>
    </row>
    <row r="36544" spans="11:13" x14ac:dyDescent="0.35">
      <c r="K36544" s="293"/>
      <c r="M36544" s="290"/>
    </row>
    <row r="36545" spans="11:13" x14ac:dyDescent="0.35">
      <c r="K36545" s="293"/>
      <c r="M36545" s="290"/>
    </row>
    <row r="36546" spans="11:13" x14ac:dyDescent="0.35">
      <c r="K36546" s="293"/>
      <c r="M36546" s="290"/>
    </row>
    <row r="36547" spans="11:13" x14ac:dyDescent="0.35">
      <c r="K36547" s="293"/>
      <c r="M36547" s="290"/>
    </row>
    <row r="36548" spans="11:13" x14ac:dyDescent="0.35">
      <c r="K36548" s="293"/>
      <c r="M36548" s="290"/>
    </row>
    <row r="36549" spans="11:13" x14ac:dyDescent="0.35">
      <c r="K36549" s="293"/>
      <c r="M36549" s="290"/>
    </row>
    <row r="36550" spans="11:13" x14ac:dyDescent="0.35">
      <c r="K36550" s="293"/>
      <c r="M36550" s="290"/>
    </row>
    <row r="36551" spans="11:13" x14ac:dyDescent="0.35">
      <c r="K36551" s="293"/>
      <c r="M36551" s="290"/>
    </row>
    <row r="36552" spans="11:13" x14ac:dyDescent="0.35">
      <c r="K36552" s="293"/>
      <c r="M36552" s="290"/>
    </row>
    <row r="36553" spans="11:13" x14ac:dyDescent="0.35">
      <c r="K36553" s="293"/>
      <c r="M36553" s="290"/>
    </row>
    <row r="36554" spans="11:13" x14ac:dyDescent="0.35">
      <c r="K36554" s="293"/>
      <c r="M36554" s="290"/>
    </row>
    <row r="36555" spans="11:13" x14ac:dyDescent="0.35">
      <c r="K36555" s="293"/>
      <c r="M36555" s="290"/>
    </row>
    <row r="36556" spans="11:13" x14ac:dyDescent="0.35">
      <c r="K36556" s="293"/>
      <c r="M36556" s="290"/>
    </row>
    <row r="36557" spans="11:13" x14ac:dyDescent="0.35">
      <c r="K36557" s="293"/>
      <c r="M36557" s="290"/>
    </row>
    <row r="36558" spans="11:13" x14ac:dyDescent="0.35">
      <c r="K36558" s="293"/>
      <c r="M36558" s="290"/>
    </row>
    <row r="36559" spans="11:13" x14ac:dyDescent="0.35">
      <c r="K36559" s="293"/>
      <c r="M36559" s="290"/>
    </row>
    <row r="36560" spans="11:13" x14ac:dyDescent="0.35">
      <c r="K36560" s="293"/>
      <c r="M36560" s="290"/>
    </row>
    <row r="36561" spans="11:13" x14ac:dyDescent="0.35">
      <c r="K36561" s="293"/>
      <c r="M36561" s="290"/>
    </row>
    <row r="36562" spans="11:13" x14ac:dyDescent="0.35">
      <c r="K36562" s="293"/>
      <c r="M36562" s="290"/>
    </row>
    <row r="36563" spans="11:13" x14ac:dyDescent="0.35">
      <c r="K36563" s="293"/>
      <c r="M36563" s="290"/>
    </row>
    <row r="36564" spans="11:13" x14ac:dyDescent="0.35">
      <c r="K36564" s="293"/>
      <c r="M36564" s="290"/>
    </row>
    <row r="36565" spans="11:13" x14ac:dyDescent="0.35">
      <c r="K36565" s="293"/>
      <c r="M36565" s="290"/>
    </row>
    <row r="36566" spans="11:13" x14ac:dyDescent="0.35">
      <c r="K36566" s="293"/>
      <c r="M36566" s="290"/>
    </row>
    <row r="36567" spans="11:13" x14ac:dyDescent="0.35">
      <c r="K36567" s="293"/>
      <c r="M36567" s="290"/>
    </row>
    <row r="36568" spans="11:13" x14ac:dyDescent="0.35">
      <c r="K36568" s="293"/>
      <c r="M36568" s="290"/>
    </row>
    <row r="36569" spans="11:13" x14ac:dyDescent="0.35">
      <c r="K36569" s="293"/>
      <c r="M36569" s="290"/>
    </row>
    <row r="36570" spans="11:13" x14ac:dyDescent="0.35">
      <c r="K36570" s="293"/>
      <c r="M36570" s="290"/>
    </row>
    <row r="36571" spans="11:13" x14ac:dyDescent="0.35">
      <c r="K36571" s="293"/>
      <c r="M36571" s="290"/>
    </row>
    <row r="36572" spans="11:13" x14ac:dyDescent="0.35">
      <c r="K36572" s="293"/>
      <c r="M36572" s="290"/>
    </row>
    <row r="36573" spans="11:13" x14ac:dyDescent="0.35">
      <c r="K36573" s="293"/>
      <c r="M36573" s="290"/>
    </row>
    <row r="36574" spans="11:13" x14ac:dyDescent="0.35">
      <c r="K36574" s="293"/>
      <c r="M36574" s="290"/>
    </row>
    <row r="36575" spans="11:13" x14ac:dyDescent="0.35">
      <c r="K36575" s="293"/>
      <c r="M36575" s="290"/>
    </row>
    <row r="36576" spans="11:13" x14ac:dyDescent="0.35">
      <c r="K36576" s="293"/>
      <c r="M36576" s="290"/>
    </row>
    <row r="36577" spans="11:13" x14ac:dyDescent="0.35">
      <c r="K36577" s="293"/>
      <c r="M36577" s="290"/>
    </row>
    <row r="36578" spans="11:13" x14ac:dyDescent="0.35">
      <c r="K36578" s="293"/>
      <c r="M36578" s="290"/>
    </row>
    <row r="36579" spans="11:13" x14ac:dyDescent="0.35">
      <c r="K36579" s="293"/>
      <c r="M36579" s="290"/>
    </row>
    <row r="36580" spans="11:13" x14ac:dyDescent="0.35">
      <c r="K36580" s="293"/>
      <c r="M36580" s="290"/>
    </row>
    <row r="36581" spans="11:13" x14ac:dyDescent="0.35">
      <c r="K36581" s="293"/>
      <c r="M36581" s="290"/>
    </row>
    <row r="36582" spans="11:13" x14ac:dyDescent="0.35">
      <c r="K36582" s="293"/>
      <c r="M36582" s="290"/>
    </row>
    <row r="36583" spans="11:13" x14ac:dyDescent="0.35">
      <c r="K36583" s="293"/>
      <c r="M36583" s="290"/>
    </row>
    <row r="36584" spans="11:13" x14ac:dyDescent="0.35">
      <c r="K36584" s="293"/>
      <c r="M36584" s="290"/>
    </row>
    <row r="36585" spans="11:13" x14ac:dyDescent="0.35">
      <c r="K36585" s="293"/>
      <c r="M36585" s="290"/>
    </row>
    <row r="36586" spans="11:13" x14ac:dyDescent="0.35">
      <c r="K36586" s="293"/>
      <c r="M36586" s="290"/>
    </row>
    <row r="36587" spans="11:13" x14ac:dyDescent="0.35">
      <c r="K36587" s="293"/>
      <c r="M36587" s="290"/>
    </row>
    <row r="36588" spans="11:13" x14ac:dyDescent="0.35">
      <c r="K36588" s="293"/>
      <c r="M36588" s="290"/>
    </row>
    <row r="36589" spans="11:13" x14ac:dyDescent="0.35">
      <c r="K36589" s="293"/>
      <c r="M36589" s="290"/>
    </row>
    <row r="36590" spans="11:13" x14ac:dyDescent="0.35">
      <c r="K36590" s="293"/>
      <c r="M36590" s="290"/>
    </row>
    <row r="36591" spans="11:13" x14ac:dyDescent="0.35">
      <c r="K36591" s="293"/>
      <c r="M36591" s="290"/>
    </row>
    <row r="36592" spans="11:13" x14ac:dyDescent="0.35">
      <c r="K36592" s="293"/>
      <c r="M36592" s="290"/>
    </row>
    <row r="36593" spans="11:13" x14ac:dyDescent="0.35">
      <c r="K36593" s="293"/>
      <c r="M36593" s="290"/>
    </row>
    <row r="36594" spans="11:13" x14ac:dyDescent="0.35">
      <c r="K36594" s="293"/>
      <c r="M36594" s="290"/>
    </row>
    <row r="36595" spans="11:13" x14ac:dyDescent="0.35">
      <c r="K36595" s="293"/>
      <c r="M36595" s="290"/>
    </row>
    <row r="36596" spans="11:13" x14ac:dyDescent="0.35">
      <c r="K36596" s="293"/>
      <c r="M36596" s="290"/>
    </row>
    <row r="36597" spans="11:13" x14ac:dyDescent="0.35">
      <c r="K36597" s="293"/>
      <c r="M36597" s="290"/>
    </row>
    <row r="36598" spans="11:13" x14ac:dyDescent="0.35">
      <c r="K36598" s="293"/>
      <c r="M36598" s="290"/>
    </row>
    <row r="36599" spans="11:13" x14ac:dyDescent="0.35">
      <c r="K36599" s="293"/>
      <c r="M36599" s="290"/>
    </row>
    <row r="36600" spans="11:13" x14ac:dyDescent="0.35">
      <c r="K36600" s="293"/>
      <c r="M36600" s="290"/>
    </row>
    <row r="36601" spans="11:13" x14ac:dyDescent="0.35">
      <c r="K36601" s="293"/>
      <c r="M36601" s="290"/>
    </row>
    <row r="36602" spans="11:13" x14ac:dyDescent="0.35">
      <c r="K36602" s="293"/>
      <c r="M36602" s="290"/>
    </row>
    <row r="36603" spans="11:13" x14ac:dyDescent="0.35">
      <c r="K36603" s="293"/>
      <c r="M36603" s="290"/>
    </row>
    <row r="36604" spans="11:13" x14ac:dyDescent="0.35">
      <c r="K36604" s="293"/>
      <c r="M36604" s="290"/>
    </row>
    <row r="36605" spans="11:13" x14ac:dyDescent="0.35">
      <c r="K36605" s="293"/>
      <c r="M36605" s="290"/>
    </row>
    <row r="36606" spans="11:13" x14ac:dyDescent="0.35">
      <c r="K36606" s="293"/>
      <c r="M36606" s="290"/>
    </row>
    <row r="36607" spans="11:13" x14ac:dyDescent="0.35">
      <c r="K36607" s="293"/>
      <c r="M36607" s="290"/>
    </row>
    <row r="36608" spans="11:13" x14ac:dyDescent="0.35">
      <c r="K36608" s="293"/>
      <c r="M36608" s="290"/>
    </row>
    <row r="36609" spans="11:13" x14ac:dyDescent="0.35">
      <c r="K36609" s="293"/>
      <c r="M36609" s="290"/>
    </row>
    <row r="36610" spans="11:13" x14ac:dyDescent="0.35">
      <c r="K36610" s="293"/>
      <c r="M36610" s="290"/>
    </row>
    <row r="36611" spans="11:13" x14ac:dyDescent="0.35">
      <c r="K36611" s="293"/>
      <c r="M36611" s="290"/>
    </row>
    <row r="36612" spans="11:13" x14ac:dyDescent="0.35">
      <c r="K36612" s="293"/>
      <c r="M36612" s="290"/>
    </row>
    <row r="36613" spans="11:13" x14ac:dyDescent="0.35">
      <c r="K36613" s="293"/>
      <c r="M36613" s="290"/>
    </row>
    <row r="36614" spans="11:13" x14ac:dyDescent="0.35">
      <c r="K36614" s="293"/>
      <c r="M36614" s="290"/>
    </row>
    <row r="36615" spans="11:13" x14ac:dyDescent="0.35">
      <c r="K36615" s="293"/>
      <c r="M36615" s="290"/>
    </row>
    <row r="36616" spans="11:13" x14ac:dyDescent="0.35">
      <c r="K36616" s="293"/>
      <c r="M36616" s="290"/>
    </row>
    <row r="36617" spans="11:13" x14ac:dyDescent="0.35">
      <c r="K36617" s="293"/>
      <c r="M36617" s="290"/>
    </row>
    <row r="36618" spans="11:13" x14ac:dyDescent="0.35">
      <c r="K36618" s="293"/>
      <c r="M36618" s="290"/>
    </row>
    <row r="36619" spans="11:13" x14ac:dyDescent="0.35">
      <c r="K36619" s="293"/>
      <c r="M36619" s="290"/>
    </row>
    <row r="36620" spans="11:13" x14ac:dyDescent="0.35">
      <c r="K36620" s="293"/>
      <c r="M36620" s="290"/>
    </row>
    <row r="36621" spans="11:13" x14ac:dyDescent="0.35">
      <c r="K36621" s="293"/>
      <c r="M36621" s="290"/>
    </row>
    <row r="36622" spans="11:13" x14ac:dyDescent="0.35">
      <c r="K36622" s="293"/>
      <c r="M36622" s="290"/>
    </row>
    <row r="36623" spans="11:13" x14ac:dyDescent="0.35">
      <c r="K36623" s="293"/>
      <c r="M36623" s="290"/>
    </row>
    <row r="36624" spans="11:13" x14ac:dyDescent="0.35">
      <c r="K36624" s="293"/>
      <c r="M36624" s="290"/>
    </row>
    <row r="36625" spans="11:13" x14ac:dyDescent="0.35">
      <c r="K36625" s="293"/>
      <c r="M36625" s="290"/>
    </row>
    <row r="36626" spans="11:13" x14ac:dyDescent="0.35">
      <c r="K36626" s="293"/>
      <c r="M36626" s="290"/>
    </row>
    <row r="36627" spans="11:13" x14ac:dyDescent="0.35">
      <c r="K36627" s="293"/>
      <c r="M36627" s="290"/>
    </row>
    <row r="36628" spans="11:13" x14ac:dyDescent="0.35">
      <c r="K36628" s="293"/>
      <c r="M36628" s="290"/>
    </row>
    <row r="36629" spans="11:13" x14ac:dyDescent="0.35">
      <c r="K36629" s="293"/>
      <c r="M36629" s="290"/>
    </row>
    <row r="36630" spans="11:13" x14ac:dyDescent="0.35">
      <c r="K36630" s="293"/>
      <c r="M36630" s="290"/>
    </row>
    <row r="36631" spans="11:13" x14ac:dyDescent="0.35">
      <c r="K36631" s="293"/>
      <c r="M36631" s="290"/>
    </row>
    <row r="36632" spans="11:13" x14ac:dyDescent="0.35">
      <c r="K36632" s="293"/>
      <c r="M36632" s="290"/>
    </row>
    <row r="36633" spans="11:13" x14ac:dyDescent="0.35">
      <c r="K36633" s="293"/>
      <c r="M36633" s="290"/>
    </row>
    <row r="36634" spans="11:13" x14ac:dyDescent="0.35">
      <c r="K36634" s="293"/>
      <c r="M36634" s="290"/>
    </row>
    <row r="36635" spans="11:13" x14ac:dyDescent="0.35">
      <c r="K36635" s="293"/>
      <c r="M36635" s="290"/>
    </row>
    <row r="36636" spans="11:13" x14ac:dyDescent="0.35">
      <c r="K36636" s="293"/>
      <c r="M36636" s="290"/>
    </row>
    <row r="36637" spans="11:13" x14ac:dyDescent="0.35">
      <c r="K36637" s="293"/>
      <c r="M36637" s="290"/>
    </row>
    <row r="36638" spans="11:13" x14ac:dyDescent="0.35">
      <c r="K36638" s="293"/>
      <c r="M36638" s="290"/>
    </row>
    <row r="36639" spans="11:13" x14ac:dyDescent="0.35">
      <c r="K36639" s="293"/>
      <c r="M36639" s="290"/>
    </row>
    <row r="36640" spans="11:13" x14ac:dyDescent="0.35">
      <c r="K36640" s="293"/>
      <c r="M36640" s="290"/>
    </row>
    <row r="36641" spans="11:13" x14ac:dyDescent="0.35">
      <c r="K36641" s="293"/>
      <c r="M36641" s="290"/>
    </row>
    <row r="36642" spans="11:13" x14ac:dyDescent="0.35">
      <c r="K36642" s="293"/>
      <c r="M36642" s="290"/>
    </row>
    <row r="36643" spans="11:13" x14ac:dyDescent="0.35">
      <c r="K36643" s="293"/>
      <c r="M36643" s="290"/>
    </row>
    <row r="36644" spans="11:13" x14ac:dyDescent="0.35">
      <c r="K36644" s="293"/>
      <c r="M36644" s="290"/>
    </row>
    <row r="36645" spans="11:13" x14ac:dyDescent="0.35">
      <c r="K36645" s="293"/>
      <c r="M36645" s="290"/>
    </row>
    <row r="36646" spans="11:13" x14ac:dyDescent="0.35">
      <c r="K36646" s="293"/>
      <c r="M36646" s="290"/>
    </row>
    <row r="36647" spans="11:13" x14ac:dyDescent="0.35">
      <c r="K36647" s="293"/>
      <c r="M36647" s="290"/>
    </row>
    <row r="36648" spans="11:13" x14ac:dyDescent="0.35">
      <c r="K36648" s="293"/>
      <c r="M36648" s="290"/>
    </row>
    <row r="36649" spans="11:13" x14ac:dyDescent="0.35">
      <c r="K36649" s="293"/>
      <c r="M36649" s="290"/>
    </row>
    <row r="36650" spans="11:13" x14ac:dyDescent="0.35">
      <c r="K36650" s="293"/>
      <c r="M36650" s="290"/>
    </row>
    <row r="36651" spans="11:13" x14ac:dyDescent="0.35">
      <c r="K36651" s="293"/>
      <c r="M36651" s="290"/>
    </row>
    <row r="36652" spans="11:13" x14ac:dyDescent="0.35">
      <c r="K36652" s="293"/>
      <c r="M36652" s="290"/>
    </row>
    <row r="36653" spans="11:13" x14ac:dyDescent="0.35">
      <c r="K36653" s="293"/>
      <c r="M36653" s="290"/>
    </row>
    <row r="36654" spans="11:13" x14ac:dyDescent="0.35">
      <c r="K36654" s="293"/>
      <c r="M36654" s="290"/>
    </row>
    <row r="36655" spans="11:13" x14ac:dyDescent="0.35">
      <c r="K36655" s="293"/>
      <c r="M36655" s="290"/>
    </row>
    <row r="36656" spans="11:13" x14ac:dyDescent="0.35">
      <c r="K36656" s="293"/>
      <c r="M36656" s="290"/>
    </row>
    <row r="36657" spans="11:13" x14ac:dyDescent="0.35">
      <c r="K36657" s="293"/>
      <c r="M36657" s="290"/>
    </row>
    <row r="36658" spans="11:13" x14ac:dyDescent="0.35">
      <c r="K36658" s="293"/>
      <c r="M36658" s="290"/>
    </row>
    <row r="36659" spans="11:13" x14ac:dyDescent="0.35">
      <c r="K36659" s="293"/>
      <c r="M36659" s="290"/>
    </row>
    <row r="36660" spans="11:13" x14ac:dyDescent="0.35">
      <c r="K36660" s="293"/>
      <c r="M36660" s="290"/>
    </row>
    <row r="36661" spans="11:13" x14ac:dyDescent="0.35">
      <c r="K36661" s="293"/>
      <c r="M36661" s="290"/>
    </row>
    <row r="36662" spans="11:13" x14ac:dyDescent="0.35">
      <c r="K36662" s="293"/>
      <c r="M36662" s="290"/>
    </row>
    <row r="36663" spans="11:13" x14ac:dyDescent="0.35">
      <c r="K36663" s="293"/>
      <c r="M36663" s="290"/>
    </row>
    <row r="36664" spans="11:13" x14ac:dyDescent="0.35">
      <c r="K36664" s="293"/>
      <c r="M36664" s="290"/>
    </row>
    <row r="36665" spans="11:13" x14ac:dyDescent="0.35">
      <c r="K36665" s="293"/>
      <c r="M36665" s="290"/>
    </row>
    <row r="36666" spans="11:13" x14ac:dyDescent="0.35">
      <c r="K36666" s="293"/>
      <c r="M36666" s="290"/>
    </row>
    <row r="36667" spans="11:13" x14ac:dyDescent="0.35">
      <c r="K36667" s="293"/>
      <c r="M36667" s="290"/>
    </row>
    <row r="36668" spans="11:13" x14ac:dyDescent="0.35">
      <c r="K36668" s="293"/>
      <c r="M36668" s="290"/>
    </row>
    <row r="36669" spans="11:13" x14ac:dyDescent="0.35">
      <c r="K36669" s="293"/>
      <c r="M36669" s="290"/>
    </row>
    <row r="36670" spans="11:13" x14ac:dyDescent="0.35">
      <c r="K36670" s="293"/>
      <c r="M36670" s="290"/>
    </row>
    <row r="36671" spans="11:13" x14ac:dyDescent="0.35">
      <c r="K36671" s="293"/>
      <c r="M36671" s="290"/>
    </row>
    <row r="36672" spans="11:13" x14ac:dyDescent="0.35">
      <c r="K36672" s="293"/>
      <c r="M36672" s="290"/>
    </row>
    <row r="36673" spans="11:13" x14ac:dyDescent="0.35">
      <c r="K36673" s="293"/>
      <c r="M36673" s="290"/>
    </row>
    <row r="36674" spans="11:13" x14ac:dyDescent="0.35">
      <c r="K36674" s="293"/>
      <c r="M36674" s="290"/>
    </row>
    <row r="36675" spans="11:13" x14ac:dyDescent="0.35">
      <c r="K36675" s="293"/>
      <c r="M36675" s="290"/>
    </row>
    <row r="36676" spans="11:13" x14ac:dyDescent="0.35">
      <c r="K36676" s="293"/>
      <c r="M36676" s="290"/>
    </row>
    <row r="36677" spans="11:13" x14ac:dyDescent="0.35">
      <c r="K36677" s="293"/>
      <c r="M36677" s="290"/>
    </row>
    <row r="36678" spans="11:13" x14ac:dyDescent="0.35">
      <c r="K36678" s="293"/>
      <c r="M36678" s="290"/>
    </row>
    <row r="36679" spans="11:13" x14ac:dyDescent="0.35">
      <c r="K36679" s="293"/>
      <c r="M36679" s="290"/>
    </row>
    <row r="36680" spans="11:13" x14ac:dyDescent="0.35">
      <c r="K36680" s="293"/>
      <c r="M36680" s="290"/>
    </row>
    <row r="36681" spans="11:13" x14ac:dyDescent="0.35">
      <c r="K36681" s="293"/>
      <c r="M36681" s="290"/>
    </row>
    <row r="36682" spans="11:13" x14ac:dyDescent="0.35">
      <c r="K36682" s="293"/>
      <c r="M36682" s="290"/>
    </row>
    <row r="36683" spans="11:13" x14ac:dyDescent="0.35">
      <c r="K36683" s="293"/>
      <c r="M36683" s="290"/>
    </row>
    <row r="36684" spans="11:13" x14ac:dyDescent="0.35">
      <c r="K36684" s="293"/>
      <c r="M36684" s="290"/>
    </row>
    <row r="36685" spans="11:13" x14ac:dyDescent="0.35">
      <c r="K36685" s="293"/>
      <c r="M36685" s="290"/>
    </row>
    <row r="36686" spans="11:13" x14ac:dyDescent="0.35">
      <c r="K36686" s="293"/>
      <c r="M36686" s="290"/>
    </row>
    <row r="36687" spans="11:13" x14ac:dyDescent="0.35">
      <c r="K36687" s="293"/>
      <c r="M36687" s="290"/>
    </row>
    <row r="36688" spans="11:13" x14ac:dyDescent="0.35">
      <c r="K36688" s="293"/>
      <c r="M36688" s="290"/>
    </row>
    <row r="36689" spans="11:13" x14ac:dyDescent="0.35">
      <c r="K36689" s="293"/>
      <c r="M36689" s="290"/>
    </row>
    <row r="36690" spans="11:13" x14ac:dyDescent="0.35">
      <c r="K36690" s="293"/>
      <c r="M36690" s="290"/>
    </row>
    <row r="36691" spans="11:13" x14ac:dyDescent="0.35">
      <c r="K36691" s="293"/>
      <c r="M36691" s="290"/>
    </row>
    <row r="36692" spans="11:13" x14ac:dyDescent="0.35">
      <c r="K36692" s="293"/>
      <c r="M36692" s="290"/>
    </row>
    <row r="36693" spans="11:13" x14ac:dyDescent="0.35">
      <c r="K36693" s="293"/>
      <c r="M36693" s="290"/>
    </row>
    <row r="36694" spans="11:13" x14ac:dyDescent="0.35">
      <c r="K36694" s="293"/>
      <c r="M36694" s="290"/>
    </row>
    <row r="36695" spans="11:13" x14ac:dyDescent="0.35">
      <c r="K36695" s="293"/>
      <c r="M36695" s="290"/>
    </row>
    <row r="36696" spans="11:13" x14ac:dyDescent="0.35">
      <c r="K36696" s="293"/>
      <c r="M36696" s="290"/>
    </row>
    <row r="36697" spans="11:13" x14ac:dyDescent="0.35">
      <c r="K36697" s="293"/>
      <c r="M36697" s="290"/>
    </row>
    <row r="36698" spans="11:13" x14ac:dyDescent="0.35">
      <c r="K36698" s="293"/>
      <c r="M36698" s="290"/>
    </row>
    <row r="36699" spans="11:13" x14ac:dyDescent="0.35">
      <c r="K36699" s="293"/>
      <c r="M36699" s="290"/>
    </row>
    <row r="36700" spans="11:13" x14ac:dyDescent="0.35">
      <c r="K36700" s="293"/>
      <c r="M36700" s="290"/>
    </row>
    <row r="36701" spans="11:13" x14ac:dyDescent="0.35">
      <c r="K36701" s="293"/>
      <c r="M36701" s="290"/>
    </row>
    <row r="36702" spans="11:13" x14ac:dyDescent="0.35">
      <c r="K36702" s="293"/>
      <c r="M36702" s="290"/>
    </row>
    <row r="36703" spans="11:13" x14ac:dyDescent="0.35">
      <c r="K36703" s="293"/>
      <c r="M36703" s="290"/>
    </row>
    <row r="36704" spans="11:13" x14ac:dyDescent="0.35">
      <c r="K36704" s="293"/>
      <c r="M36704" s="290"/>
    </row>
    <row r="36705" spans="11:13" x14ac:dyDescent="0.35">
      <c r="K36705" s="293"/>
      <c r="M36705" s="290"/>
    </row>
    <row r="36706" spans="11:13" x14ac:dyDescent="0.35">
      <c r="K36706" s="293"/>
      <c r="M36706" s="290"/>
    </row>
    <row r="36707" spans="11:13" x14ac:dyDescent="0.35">
      <c r="K36707" s="293"/>
      <c r="M36707" s="290"/>
    </row>
    <row r="36708" spans="11:13" x14ac:dyDescent="0.35">
      <c r="K36708" s="293"/>
      <c r="M36708" s="290"/>
    </row>
    <row r="36709" spans="11:13" x14ac:dyDescent="0.35">
      <c r="K36709" s="293"/>
      <c r="M36709" s="290"/>
    </row>
    <row r="36710" spans="11:13" x14ac:dyDescent="0.35">
      <c r="K36710" s="293"/>
      <c r="M36710" s="290"/>
    </row>
    <row r="36711" spans="11:13" x14ac:dyDescent="0.35">
      <c r="K36711" s="293"/>
      <c r="M36711" s="290"/>
    </row>
    <row r="36712" spans="11:13" x14ac:dyDescent="0.35">
      <c r="K36712" s="293"/>
      <c r="M36712" s="290"/>
    </row>
    <row r="36713" spans="11:13" x14ac:dyDescent="0.35">
      <c r="K36713" s="293"/>
      <c r="M36713" s="290"/>
    </row>
    <row r="36714" spans="11:13" x14ac:dyDescent="0.35">
      <c r="K36714" s="293"/>
      <c r="M36714" s="290"/>
    </row>
    <row r="36715" spans="11:13" x14ac:dyDescent="0.35">
      <c r="K36715" s="293"/>
      <c r="M36715" s="290"/>
    </row>
    <row r="36716" spans="11:13" x14ac:dyDescent="0.35">
      <c r="K36716" s="293"/>
      <c r="M36716" s="290"/>
    </row>
    <row r="36717" spans="11:13" x14ac:dyDescent="0.35">
      <c r="K36717" s="293"/>
      <c r="M36717" s="290"/>
    </row>
    <row r="36718" spans="11:13" x14ac:dyDescent="0.35">
      <c r="K36718" s="293"/>
      <c r="M36718" s="290"/>
    </row>
    <row r="36719" spans="11:13" x14ac:dyDescent="0.35">
      <c r="K36719" s="293"/>
      <c r="M36719" s="290"/>
    </row>
    <row r="36720" spans="11:13" x14ac:dyDescent="0.35">
      <c r="K36720" s="293"/>
      <c r="M36720" s="290"/>
    </row>
    <row r="36721" spans="11:13" x14ac:dyDescent="0.35">
      <c r="K36721" s="293"/>
      <c r="M36721" s="290"/>
    </row>
    <row r="36722" spans="11:13" x14ac:dyDescent="0.35">
      <c r="K36722" s="293"/>
      <c r="M36722" s="290"/>
    </row>
    <row r="36723" spans="11:13" x14ac:dyDescent="0.35">
      <c r="K36723" s="293"/>
      <c r="M36723" s="290"/>
    </row>
    <row r="36724" spans="11:13" x14ac:dyDescent="0.35">
      <c r="K36724" s="293"/>
      <c r="M36724" s="290"/>
    </row>
    <row r="36725" spans="11:13" x14ac:dyDescent="0.35">
      <c r="K36725" s="293"/>
      <c r="M36725" s="290"/>
    </row>
    <row r="36726" spans="11:13" x14ac:dyDescent="0.35">
      <c r="K36726" s="293"/>
      <c r="M36726" s="290"/>
    </row>
    <row r="36727" spans="11:13" x14ac:dyDescent="0.35">
      <c r="K36727" s="293"/>
      <c r="M36727" s="290"/>
    </row>
    <row r="36728" spans="11:13" x14ac:dyDescent="0.35">
      <c r="K36728" s="293"/>
      <c r="M36728" s="290"/>
    </row>
    <row r="36729" spans="11:13" x14ac:dyDescent="0.35">
      <c r="K36729" s="293"/>
      <c r="M36729" s="290"/>
    </row>
    <row r="36730" spans="11:13" x14ac:dyDescent="0.35">
      <c r="K36730" s="293"/>
      <c r="M36730" s="290"/>
    </row>
    <row r="36731" spans="11:13" x14ac:dyDescent="0.35">
      <c r="K36731" s="293"/>
      <c r="M36731" s="290"/>
    </row>
    <row r="36732" spans="11:13" x14ac:dyDescent="0.35">
      <c r="K36732" s="293"/>
      <c r="M36732" s="290"/>
    </row>
    <row r="36733" spans="11:13" x14ac:dyDescent="0.35">
      <c r="K36733" s="293"/>
      <c r="M36733" s="290"/>
    </row>
    <row r="36734" spans="11:13" x14ac:dyDescent="0.35">
      <c r="K36734" s="293"/>
      <c r="M36734" s="290"/>
    </row>
    <row r="36735" spans="11:13" x14ac:dyDescent="0.35">
      <c r="K36735" s="293"/>
      <c r="M36735" s="290"/>
    </row>
    <row r="36736" spans="11:13" x14ac:dyDescent="0.35">
      <c r="K36736" s="293"/>
      <c r="M36736" s="290"/>
    </row>
    <row r="36737" spans="11:13" x14ac:dyDescent="0.35">
      <c r="K36737" s="293"/>
      <c r="M36737" s="290"/>
    </row>
    <row r="36738" spans="11:13" x14ac:dyDescent="0.35">
      <c r="K36738" s="293"/>
      <c r="M36738" s="290"/>
    </row>
    <row r="36739" spans="11:13" x14ac:dyDescent="0.35">
      <c r="K36739" s="293"/>
      <c r="M36739" s="290"/>
    </row>
    <row r="36740" spans="11:13" x14ac:dyDescent="0.35">
      <c r="K36740" s="293"/>
      <c r="M36740" s="290"/>
    </row>
    <row r="36741" spans="11:13" x14ac:dyDescent="0.35">
      <c r="K36741" s="293"/>
      <c r="M36741" s="290"/>
    </row>
    <row r="36742" spans="11:13" x14ac:dyDescent="0.35">
      <c r="K36742" s="293"/>
      <c r="M36742" s="290"/>
    </row>
    <row r="36743" spans="11:13" x14ac:dyDescent="0.35">
      <c r="K36743" s="293"/>
      <c r="M36743" s="290"/>
    </row>
    <row r="36744" spans="11:13" x14ac:dyDescent="0.35">
      <c r="K36744" s="293"/>
      <c r="M36744" s="290"/>
    </row>
    <row r="36745" spans="11:13" x14ac:dyDescent="0.35">
      <c r="K36745" s="293"/>
      <c r="M36745" s="290"/>
    </row>
    <row r="36746" spans="11:13" x14ac:dyDescent="0.35">
      <c r="K36746" s="293"/>
      <c r="M36746" s="290"/>
    </row>
    <row r="36747" spans="11:13" x14ac:dyDescent="0.35">
      <c r="K36747" s="293"/>
      <c r="M36747" s="290"/>
    </row>
    <row r="36748" spans="11:13" x14ac:dyDescent="0.35">
      <c r="K36748" s="293"/>
      <c r="M36748" s="290"/>
    </row>
    <row r="36749" spans="11:13" x14ac:dyDescent="0.35">
      <c r="K36749" s="293"/>
      <c r="M36749" s="290"/>
    </row>
    <row r="36750" spans="11:13" x14ac:dyDescent="0.35">
      <c r="K36750" s="293"/>
      <c r="M36750" s="290"/>
    </row>
    <row r="36751" spans="11:13" x14ac:dyDescent="0.35">
      <c r="K36751" s="293"/>
      <c r="M36751" s="290"/>
    </row>
    <row r="36752" spans="11:13" x14ac:dyDescent="0.35">
      <c r="K36752" s="293"/>
      <c r="M36752" s="290"/>
    </row>
    <row r="36753" spans="11:13" x14ac:dyDescent="0.35">
      <c r="K36753" s="293"/>
      <c r="M36753" s="290"/>
    </row>
    <row r="36754" spans="11:13" x14ac:dyDescent="0.35">
      <c r="K36754" s="293"/>
      <c r="M36754" s="290"/>
    </row>
    <row r="36755" spans="11:13" x14ac:dyDescent="0.35">
      <c r="K36755" s="293"/>
      <c r="M36755" s="290"/>
    </row>
    <row r="36756" spans="11:13" x14ac:dyDescent="0.35">
      <c r="K36756" s="293"/>
      <c r="M36756" s="290"/>
    </row>
    <row r="36757" spans="11:13" x14ac:dyDescent="0.35">
      <c r="K36757" s="293"/>
      <c r="M36757" s="290"/>
    </row>
    <row r="36758" spans="11:13" x14ac:dyDescent="0.35">
      <c r="K36758" s="293"/>
      <c r="M36758" s="290"/>
    </row>
    <row r="36759" spans="11:13" x14ac:dyDescent="0.35">
      <c r="K36759" s="293"/>
      <c r="M36759" s="290"/>
    </row>
    <row r="36760" spans="11:13" x14ac:dyDescent="0.35">
      <c r="K36760" s="293"/>
      <c r="M36760" s="290"/>
    </row>
    <row r="36761" spans="11:13" x14ac:dyDescent="0.35">
      <c r="K36761" s="293"/>
      <c r="M36761" s="290"/>
    </row>
    <row r="36762" spans="11:13" x14ac:dyDescent="0.35">
      <c r="K36762" s="293"/>
      <c r="M36762" s="290"/>
    </row>
    <row r="36763" spans="11:13" x14ac:dyDescent="0.35">
      <c r="K36763" s="293"/>
      <c r="M36763" s="290"/>
    </row>
    <row r="36764" spans="11:13" x14ac:dyDescent="0.35">
      <c r="K36764" s="293"/>
      <c r="M36764" s="290"/>
    </row>
    <row r="36765" spans="11:13" x14ac:dyDescent="0.35">
      <c r="K36765" s="293"/>
      <c r="M36765" s="290"/>
    </row>
    <row r="36766" spans="11:13" x14ac:dyDescent="0.35">
      <c r="K36766" s="293"/>
      <c r="M36766" s="290"/>
    </row>
    <row r="36767" spans="11:13" x14ac:dyDescent="0.35">
      <c r="K36767" s="293"/>
      <c r="M36767" s="290"/>
    </row>
    <row r="36768" spans="11:13" x14ac:dyDescent="0.35">
      <c r="K36768" s="293"/>
      <c r="M36768" s="290"/>
    </row>
    <row r="36769" spans="11:13" x14ac:dyDescent="0.35">
      <c r="K36769" s="293"/>
      <c r="M36769" s="290"/>
    </row>
    <row r="36770" spans="11:13" x14ac:dyDescent="0.35">
      <c r="K36770" s="293"/>
      <c r="M36770" s="290"/>
    </row>
    <row r="36771" spans="11:13" x14ac:dyDescent="0.35">
      <c r="K36771" s="293"/>
      <c r="M36771" s="290"/>
    </row>
    <row r="36772" spans="11:13" x14ac:dyDescent="0.35">
      <c r="K36772" s="293"/>
      <c r="M36772" s="290"/>
    </row>
    <row r="36773" spans="11:13" x14ac:dyDescent="0.35">
      <c r="K36773" s="293"/>
      <c r="M36773" s="290"/>
    </row>
    <row r="36774" spans="11:13" x14ac:dyDescent="0.35">
      <c r="K36774" s="293"/>
      <c r="M36774" s="290"/>
    </row>
    <row r="36775" spans="11:13" x14ac:dyDescent="0.35">
      <c r="K36775" s="293"/>
      <c r="M36775" s="290"/>
    </row>
    <row r="36776" spans="11:13" x14ac:dyDescent="0.35">
      <c r="K36776" s="293"/>
      <c r="M36776" s="290"/>
    </row>
    <row r="36777" spans="11:13" x14ac:dyDescent="0.35">
      <c r="K36777" s="293"/>
      <c r="M36777" s="290"/>
    </row>
    <row r="36778" spans="11:13" x14ac:dyDescent="0.35">
      <c r="K36778" s="293"/>
      <c r="M36778" s="290"/>
    </row>
    <row r="36779" spans="11:13" x14ac:dyDescent="0.35">
      <c r="K36779" s="293"/>
      <c r="M36779" s="290"/>
    </row>
    <row r="36780" spans="11:13" x14ac:dyDescent="0.35">
      <c r="K36780" s="293"/>
      <c r="M36780" s="290"/>
    </row>
    <row r="36781" spans="11:13" x14ac:dyDescent="0.35">
      <c r="K36781" s="293"/>
      <c r="M36781" s="290"/>
    </row>
    <row r="36782" spans="11:13" x14ac:dyDescent="0.35">
      <c r="K36782" s="293"/>
      <c r="M36782" s="290"/>
    </row>
    <row r="36783" spans="11:13" x14ac:dyDescent="0.35">
      <c r="K36783" s="293"/>
      <c r="M36783" s="290"/>
    </row>
    <row r="36784" spans="11:13" x14ac:dyDescent="0.35">
      <c r="K36784" s="293"/>
      <c r="M36784" s="290"/>
    </row>
    <row r="36785" spans="11:13" x14ac:dyDescent="0.35">
      <c r="K36785" s="293"/>
      <c r="M36785" s="290"/>
    </row>
    <row r="36786" spans="11:13" x14ac:dyDescent="0.35">
      <c r="K36786" s="293"/>
      <c r="M36786" s="290"/>
    </row>
    <row r="36787" spans="11:13" x14ac:dyDescent="0.35">
      <c r="K36787" s="293"/>
      <c r="M36787" s="290"/>
    </row>
    <row r="36788" spans="11:13" x14ac:dyDescent="0.35">
      <c r="K36788" s="293"/>
      <c r="M36788" s="290"/>
    </row>
    <row r="36789" spans="11:13" x14ac:dyDescent="0.35">
      <c r="K36789" s="293"/>
      <c r="M36789" s="290"/>
    </row>
    <row r="36790" spans="11:13" x14ac:dyDescent="0.35">
      <c r="K36790" s="293"/>
      <c r="M36790" s="290"/>
    </row>
    <row r="36791" spans="11:13" x14ac:dyDescent="0.35">
      <c r="K36791" s="293"/>
      <c r="M36791" s="290"/>
    </row>
    <row r="36792" spans="11:13" x14ac:dyDescent="0.35">
      <c r="K36792" s="293"/>
      <c r="M36792" s="290"/>
    </row>
    <row r="36793" spans="11:13" x14ac:dyDescent="0.35">
      <c r="K36793" s="293"/>
      <c r="M36793" s="290"/>
    </row>
    <row r="36794" spans="11:13" x14ac:dyDescent="0.35">
      <c r="K36794" s="293"/>
      <c r="M36794" s="290"/>
    </row>
    <row r="36795" spans="11:13" x14ac:dyDescent="0.35">
      <c r="K36795" s="293"/>
      <c r="M36795" s="290"/>
    </row>
    <row r="36796" spans="11:13" x14ac:dyDescent="0.35">
      <c r="K36796" s="293"/>
      <c r="M36796" s="290"/>
    </row>
    <row r="36797" spans="11:13" x14ac:dyDescent="0.35">
      <c r="K36797" s="293"/>
      <c r="M36797" s="290"/>
    </row>
    <row r="36798" spans="11:13" x14ac:dyDescent="0.35">
      <c r="K36798" s="293"/>
      <c r="M36798" s="290"/>
    </row>
    <row r="36799" spans="11:13" x14ac:dyDescent="0.35">
      <c r="K36799" s="293"/>
      <c r="M36799" s="290"/>
    </row>
    <row r="36800" spans="11:13" x14ac:dyDescent="0.35">
      <c r="K36800" s="293"/>
      <c r="M36800" s="290"/>
    </row>
    <row r="36801" spans="11:13" x14ac:dyDescent="0.35">
      <c r="K36801" s="293"/>
      <c r="M36801" s="290"/>
    </row>
    <row r="36802" spans="11:13" x14ac:dyDescent="0.35">
      <c r="K36802" s="293"/>
      <c r="M36802" s="290"/>
    </row>
    <row r="36803" spans="11:13" x14ac:dyDescent="0.35">
      <c r="K36803" s="293"/>
      <c r="M36803" s="290"/>
    </row>
    <row r="36804" spans="11:13" x14ac:dyDescent="0.35">
      <c r="K36804" s="293"/>
      <c r="M36804" s="290"/>
    </row>
    <row r="36805" spans="11:13" x14ac:dyDescent="0.35">
      <c r="K36805" s="293"/>
      <c r="M36805" s="290"/>
    </row>
    <row r="36806" spans="11:13" x14ac:dyDescent="0.35">
      <c r="K36806" s="293"/>
      <c r="M36806" s="290"/>
    </row>
    <row r="36807" spans="11:13" x14ac:dyDescent="0.35">
      <c r="K36807" s="293"/>
      <c r="M36807" s="290"/>
    </row>
    <row r="36808" spans="11:13" x14ac:dyDescent="0.35">
      <c r="K36808" s="293"/>
      <c r="M36808" s="290"/>
    </row>
    <row r="36809" spans="11:13" x14ac:dyDescent="0.35">
      <c r="K36809" s="293"/>
      <c r="M36809" s="290"/>
    </row>
    <row r="36810" spans="11:13" x14ac:dyDescent="0.35">
      <c r="K36810" s="293"/>
      <c r="M36810" s="290"/>
    </row>
    <row r="36811" spans="11:13" x14ac:dyDescent="0.35">
      <c r="K36811" s="293"/>
      <c r="M36811" s="290"/>
    </row>
    <row r="36812" spans="11:13" x14ac:dyDescent="0.35">
      <c r="K36812" s="293"/>
      <c r="M36812" s="290"/>
    </row>
    <row r="36813" spans="11:13" x14ac:dyDescent="0.35">
      <c r="K36813" s="293"/>
      <c r="M36813" s="290"/>
    </row>
    <row r="36814" spans="11:13" x14ac:dyDescent="0.35">
      <c r="K36814" s="293"/>
      <c r="M36814" s="290"/>
    </row>
    <row r="36815" spans="11:13" x14ac:dyDescent="0.35">
      <c r="K36815" s="293"/>
      <c r="M36815" s="290"/>
    </row>
    <row r="36816" spans="11:13" x14ac:dyDescent="0.35">
      <c r="K36816" s="293"/>
      <c r="M36816" s="290"/>
    </row>
    <row r="36817" spans="11:13" x14ac:dyDescent="0.35">
      <c r="K36817" s="293"/>
      <c r="M36817" s="290"/>
    </row>
    <row r="36818" spans="11:13" x14ac:dyDescent="0.35">
      <c r="K36818" s="293"/>
      <c r="M36818" s="290"/>
    </row>
    <row r="36819" spans="11:13" x14ac:dyDescent="0.35">
      <c r="K36819" s="293"/>
      <c r="M36819" s="290"/>
    </row>
    <row r="36820" spans="11:13" x14ac:dyDescent="0.35">
      <c r="K36820" s="293"/>
      <c r="M36820" s="290"/>
    </row>
    <row r="36821" spans="11:13" x14ac:dyDescent="0.35">
      <c r="K36821" s="293"/>
      <c r="M36821" s="290"/>
    </row>
    <row r="36822" spans="11:13" x14ac:dyDescent="0.35">
      <c r="K36822" s="293"/>
      <c r="M36822" s="290"/>
    </row>
    <row r="36823" spans="11:13" x14ac:dyDescent="0.35">
      <c r="K36823" s="293"/>
      <c r="M36823" s="290"/>
    </row>
    <row r="36824" spans="11:13" x14ac:dyDescent="0.35">
      <c r="K36824" s="293"/>
      <c r="M36824" s="290"/>
    </row>
    <row r="36825" spans="11:13" x14ac:dyDescent="0.35">
      <c r="K36825" s="293"/>
      <c r="M36825" s="290"/>
    </row>
    <row r="36826" spans="11:13" x14ac:dyDescent="0.35">
      <c r="K36826" s="293"/>
      <c r="M36826" s="290"/>
    </row>
    <row r="36827" spans="11:13" x14ac:dyDescent="0.35">
      <c r="K36827" s="293"/>
      <c r="M36827" s="290"/>
    </row>
    <row r="36828" spans="11:13" x14ac:dyDescent="0.35">
      <c r="K36828" s="293"/>
      <c r="M36828" s="290"/>
    </row>
    <row r="36829" spans="11:13" x14ac:dyDescent="0.35">
      <c r="K36829" s="293"/>
      <c r="M36829" s="290"/>
    </row>
    <row r="36830" spans="11:13" x14ac:dyDescent="0.35">
      <c r="K36830" s="293"/>
      <c r="M36830" s="290"/>
    </row>
    <row r="36831" spans="11:13" x14ac:dyDescent="0.35">
      <c r="K36831" s="293"/>
      <c r="M36831" s="290"/>
    </row>
    <row r="36832" spans="11:13" x14ac:dyDescent="0.35">
      <c r="K36832" s="293"/>
      <c r="M36832" s="290"/>
    </row>
    <row r="36833" spans="11:13" x14ac:dyDescent="0.35">
      <c r="K36833" s="293"/>
      <c r="M36833" s="290"/>
    </row>
    <row r="36834" spans="11:13" x14ac:dyDescent="0.35">
      <c r="K36834" s="293"/>
      <c r="M36834" s="290"/>
    </row>
    <row r="36835" spans="11:13" x14ac:dyDescent="0.35">
      <c r="K36835" s="293"/>
      <c r="M36835" s="290"/>
    </row>
    <row r="36836" spans="11:13" x14ac:dyDescent="0.35">
      <c r="K36836" s="293"/>
      <c r="M36836" s="290"/>
    </row>
    <row r="36837" spans="11:13" x14ac:dyDescent="0.35">
      <c r="K36837" s="293"/>
      <c r="M36837" s="290"/>
    </row>
    <row r="36838" spans="11:13" x14ac:dyDescent="0.35">
      <c r="K36838" s="293"/>
      <c r="M36838" s="290"/>
    </row>
    <row r="36839" spans="11:13" x14ac:dyDescent="0.35">
      <c r="K36839" s="293"/>
      <c r="M36839" s="290"/>
    </row>
    <row r="36840" spans="11:13" x14ac:dyDescent="0.35">
      <c r="K36840" s="293"/>
      <c r="M36840" s="290"/>
    </row>
    <row r="36841" spans="11:13" x14ac:dyDescent="0.35">
      <c r="K36841" s="293"/>
      <c r="M36841" s="290"/>
    </row>
    <row r="36842" spans="11:13" x14ac:dyDescent="0.35">
      <c r="K36842" s="293"/>
      <c r="M36842" s="290"/>
    </row>
    <row r="36843" spans="11:13" x14ac:dyDescent="0.35">
      <c r="K36843" s="293"/>
      <c r="M36843" s="290"/>
    </row>
    <row r="36844" spans="11:13" x14ac:dyDescent="0.35">
      <c r="K36844" s="293"/>
      <c r="M36844" s="290"/>
    </row>
    <row r="36845" spans="11:13" x14ac:dyDescent="0.35">
      <c r="K36845" s="293"/>
      <c r="M36845" s="290"/>
    </row>
    <row r="36846" spans="11:13" x14ac:dyDescent="0.35">
      <c r="K36846" s="293"/>
      <c r="M36846" s="290"/>
    </row>
    <row r="36847" spans="11:13" x14ac:dyDescent="0.35">
      <c r="K36847" s="293"/>
      <c r="M36847" s="290"/>
    </row>
    <row r="36848" spans="11:13" x14ac:dyDescent="0.35">
      <c r="K36848" s="293"/>
      <c r="M36848" s="290"/>
    </row>
    <row r="36849" spans="11:13" x14ac:dyDescent="0.35">
      <c r="K36849" s="293"/>
      <c r="M36849" s="290"/>
    </row>
    <row r="36850" spans="11:13" x14ac:dyDescent="0.35">
      <c r="K36850" s="293"/>
      <c r="M36850" s="290"/>
    </row>
    <row r="36851" spans="11:13" x14ac:dyDescent="0.35">
      <c r="K36851" s="293"/>
      <c r="M36851" s="290"/>
    </row>
    <row r="36852" spans="11:13" x14ac:dyDescent="0.35">
      <c r="K36852" s="293"/>
      <c r="M36852" s="290"/>
    </row>
    <row r="36853" spans="11:13" x14ac:dyDescent="0.35">
      <c r="K36853" s="293"/>
      <c r="M36853" s="290"/>
    </row>
    <row r="36854" spans="11:13" x14ac:dyDescent="0.35">
      <c r="K36854" s="293"/>
      <c r="M36854" s="290"/>
    </row>
    <row r="36855" spans="11:13" x14ac:dyDescent="0.35">
      <c r="K36855" s="293"/>
      <c r="M36855" s="290"/>
    </row>
    <row r="36856" spans="11:13" x14ac:dyDescent="0.35">
      <c r="K36856" s="293"/>
      <c r="M36856" s="290"/>
    </row>
    <row r="36857" spans="11:13" x14ac:dyDescent="0.35">
      <c r="K36857" s="293"/>
      <c r="M36857" s="290"/>
    </row>
    <row r="36858" spans="11:13" x14ac:dyDescent="0.35">
      <c r="K36858" s="293"/>
      <c r="M36858" s="290"/>
    </row>
    <row r="36859" spans="11:13" x14ac:dyDescent="0.35">
      <c r="K36859" s="293"/>
      <c r="M36859" s="290"/>
    </row>
    <row r="36860" spans="11:13" x14ac:dyDescent="0.35">
      <c r="K36860" s="293"/>
      <c r="M36860" s="290"/>
    </row>
    <row r="36861" spans="11:13" x14ac:dyDescent="0.35">
      <c r="K36861" s="293"/>
      <c r="M36861" s="290"/>
    </row>
    <row r="36862" spans="11:13" x14ac:dyDescent="0.35">
      <c r="K36862" s="293"/>
      <c r="M36862" s="290"/>
    </row>
    <row r="36863" spans="11:13" x14ac:dyDescent="0.35">
      <c r="K36863" s="293"/>
      <c r="M36863" s="290"/>
    </row>
    <row r="36864" spans="11:13" x14ac:dyDescent="0.35">
      <c r="K36864" s="293"/>
      <c r="M36864" s="290"/>
    </row>
    <row r="36865" spans="11:13" x14ac:dyDescent="0.35">
      <c r="K36865" s="293"/>
      <c r="M36865" s="290"/>
    </row>
    <row r="36866" spans="11:13" x14ac:dyDescent="0.35">
      <c r="K36866" s="293"/>
      <c r="M36866" s="290"/>
    </row>
    <row r="36867" spans="11:13" x14ac:dyDescent="0.35">
      <c r="K36867" s="293"/>
      <c r="M36867" s="290"/>
    </row>
    <row r="36868" spans="11:13" x14ac:dyDescent="0.35">
      <c r="K36868" s="293"/>
      <c r="M36868" s="290"/>
    </row>
    <row r="36869" spans="11:13" x14ac:dyDescent="0.35">
      <c r="K36869" s="293"/>
      <c r="M36869" s="290"/>
    </row>
    <row r="36870" spans="11:13" x14ac:dyDescent="0.35">
      <c r="K36870" s="293"/>
      <c r="M36870" s="290"/>
    </row>
    <row r="36871" spans="11:13" x14ac:dyDescent="0.35">
      <c r="K36871" s="293"/>
      <c r="M36871" s="290"/>
    </row>
    <row r="36872" spans="11:13" x14ac:dyDescent="0.35">
      <c r="K36872" s="293"/>
      <c r="M36872" s="290"/>
    </row>
    <row r="36873" spans="11:13" x14ac:dyDescent="0.35">
      <c r="K36873" s="293"/>
      <c r="M36873" s="290"/>
    </row>
    <row r="36874" spans="11:13" x14ac:dyDescent="0.35">
      <c r="K36874" s="293"/>
      <c r="M36874" s="290"/>
    </row>
    <row r="36875" spans="11:13" x14ac:dyDescent="0.35">
      <c r="K36875" s="293"/>
      <c r="M36875" s="290"/>
    </row>
    <row r="36876" spans="11:13" x14ac:dyDescent="0.35">
      <c r="K36876" s="293"/>
      <c r="M36876" s="290"/>
    </row>
    <row r="36877" spans="11:13" x14ac:dyDescent="0.35">
      <c r="K36877" s="293"/>
      <c r="M36877" s="290"/>
    </row>
    <row r="36878" spans="11:13" x14ac:dyDescent="0.35">
      <c r="K36878" s="293"/>
      <c r="M36878" s="290"/>
    </row>
    <row r="36879" spans="11:13" x14ac:dyDescent="0.35">
      <c r="K36879" s="293"/>
      <c r="M36879" s="290"/>
    </row>
    <row r="36880" spans="11:13" x14ac:dyDescent="0.35">
      <c r="K36880" s="293"/>
      <c r="M36880" s="290"/>
    </row>
    <row r="36881" spans="11:13" x14ac:dyDescent="0.35">
      <c r="K36881" s="293"/>
      <c r="M36881" s="290"/>
    </row>
    <row r="36882" spans="11:13" x14ac:dyDescent="0.35">
      <c r="K36882" s="293"/>
      <c r="M36882" s="290"/>
    </row>
    <row r="36883" spans="11:13" x14ac:dyDescent="0.35">
      <c r="K36883" s="293"/>
      <c r="M36883" s="290"/>
    </row>
    <row r="36884" spans="11:13" x14ac:dyDescent="0.35">
      <c r="K36884" s="293"/>
      <c r="M36884" s="290"/>
    </row>
    <row r="36885" spans="11:13" x14ac:dyDescent="0.35">
      <c r="K36885" s="293"/>
      <c r="M36885" s="290"/>
    </row>
    <row r="36886" spans="11:13" x14ac:dyDescent="0.35">
      <c r="K36886" s="293"/>
      <c r="M36886" s="290"/>
    </row>
    <row r="36887" spans="11:13" x14ac:dyDescent="0.35">
      <c r="K36887" s="293"/>
      <c r="M36887" s="290"/>
    </row>
    <row r="36888" spans="11:13" x14ac:dyDescent="0.35">
      <c r="K36888" s="293"/>
      <c r="M36888" s="290"/>
    </row>
    <row r="36889" spans="11:13" x14ac:dyDescent="0.35">
      <c r="K36889" s="293"/>
      <c r="M36889" s="290"/>
    </row>
    <row r="36890" spans="11:13" x14ac:dyDescent="0.35">
      <c r="K36890" s="293"/>
      <c r="M36890" s="290"/>
    </row>
    <row r="36891" spans="11:13" x14ac:dyDescent="0.35">
      <c r="K36891" s="293"/>
      <c r="M36891" s="290"/>
    </row>
    <row r="36892" spans="11:13" x14ac:dyDescent="0.35">
      <c r="K36892" s="293"/>
      <c r="M36892" s="290"/>
    </row>
    <row r="36893" spans="11:13" x14ac:dyDescent="0.35">
      <c r="K36893" s="293"/>
      <c r="M36893" s="290"/>
    </row>
    <row r="36894" spans="11:13" x14ac:dyDescent="0.35">
      <c r="K36894" s="293"/>
      <c r="M36894" s="290"/>
    </row>
    <row r="36895" spans="11:13" x14ac:dyDescent="0.35">
      <c r="K36895" s="293"/>
      <c r="M36895" s="290"/>
    </row>
    <row r="36896" spans="11:13" x14ac:dyDescent="0.35">
      <c r="K36896" s="293"/>
      <c r="M36896" s="290"/>
    </row>
    <row r="36897" spans="11:13" x14ac:dyDescent="0.35">
      <c r="K36897" s="293"/>
      <c r="M36897" s="290"/>
    </row>
    <row r="36898" spans="11:13" x14ac:dyDescent="0.35">
      <c r="K36898" s="293"/>
      <c r="M36898" s="290"/>
    </row>
    <row r="36899" spans="11:13" x14ac:dyDescent="0.35">
      <c r="K36899" s="293"/>
      <c r="M36899" s="290"/>
    </row>
    <row r="36900" spans="11:13" x14ac:dyDescent="0.35">
      <c r="K36900" s="293"/>
      <c r="M36900" s="290"/>
    </row>
    <row r="36901" spans="11:13" x14ac:dyDescent="0.35">
      <c r="K36901" s="293"/>
      <c r="M36901" s="290"/>
    </row>
    <row r="36902" spans="11:13" x14ac:dyDescent="0.35">
      <c r="K36902" s="293"/>
      <c r="M36902" s="290"/>
    </row>
    <row r="36903" spans="11:13" x14ac:dyDescent="0.35">
      <c r="K36903" s="293"/>
      <c r="M36903" s="290"/>
    </row>
    <row r="36904" spans="11:13" x14ac:dyDescent="0.35">
      <c r="K36904" s="293"/>
      <c r="M36904" s="290"/>
    </row>
    <row r="36905" spans="11:13" x14ac:dyDescent="0.35">
      <c r="K36905" s="293"/>
      <c r="M36905" s="290"/>
    </row>
    <row r="36906" spans="11:13" x14ac:dyDescent="0.35">
      <c r="K36906" s="293"/>
      <c r="M36906" s="290"/>
    </row>
    <row r="36907" spans="11:13" x14ac:dyDescent="0.35">
      <c r="K36907" s="293"/>
      <c r="M36907" s="290"/>
    </row>
    <row r="36908" spans="11:13" x14ac:dyDescent="0.35">
      <c r="K36908" s="293"/>
      <c r="M36908" s="290"/>
    </row>
    <row r="36909" spans="11:13" x14ac:dyDescent="0.35">
      <c r="K36909" s="293"/>
      <c r="M36909" s="290"/>
    </row>
    <row r="36910" spans="11:13" x14ac:dyDescent="0.35">
      <c r="K36910" s="293"/>
      <c r="M36910" s="290"/>
    </row>
    <row r="36911" spans="11:13" x14ac:dyDescent="0.35">
      <c r="K36911" s="293"/>
      <c r="M36911" s="290"/>
    </row>
    <row r="36912" spans="11:13" x14ac:dyDescent="0.35">
      <c r="K36912" s="293"/>
      <c r="M36912" s="290"/>
    </row>
    <row r="36913" spans="11:13" x14ac:dyDescent="0.35">
      <c r="K36913" s="293"/>
      <c r="M36913" s="290"/>
    </row>
    <row r="36914" spans="11:13" x14ac:dyDescent="0.35">
      <c r="K36914" s="293"/>
      <c r="M36914" s="290"/>
    </row>
    <row r="36915" spans="11:13" x14ac:dyDescent="0.35">
      <c r="K36915" s="293"/>
      <c r="M36915" s="290"/>
    </row>
    <row r="36916" spans="11:13" x14ac:dyDescent="0.35">
      <c r="K36916" s="293"/>
      <c r="M36916" s="290"/>
    </row>
    <row r="36917" spans="11:13" x14ac:dyDescent="0.35">
      <c r="K36917" s="293"/>
      <c r="M36917" s="290"/>
    </row>
    <row r="36918" spans="11:13" x14ac:dyDescent="0.35">
      <c r="K36918" s="293"/>
      <c r="M36918" s="290"/>
    </row>
    <row r="36919" spans="11:13" x14ac:dyDescent="0.35">
      <c r="K36919" s="293"/>
      <c r="M36919" s="290"/>
    </row>
    <row r="36920" spans="11:13" x14ac:dyDescent="0.35">
      <c r="K36920" s="293"/>
      <c r="M36920" s="290"/>
    </row>
    <row r="36921" spans="11:13" x14ac:dyDescent="0.35">
      <c r="K36921" s="293"/>
      <c r="M36921" s="290"/>
    </row>
    <row r="36922" spans="11:13" x14ac:dyDescent="0.35">
      <c r="K36922" s="293"/>
      <c r="M36922" s="290"/>
    </row>
    <row r="36923" spans="11:13" x14ac:dyDescent="0.35">
      <c r="K36923" s="293"/>
      <c r="M36923" s="290"/>
    </row>
    <row r="36924" spans="11:13" x14ac:dyDescent="0.35">
      <c r="K36924" s="293"/>
      <c r="M36924" s="290"/>
    </row>
    <row r="36925" spans="11:13" x14ac:dyDescent="0.35">
      <c r="K36925" s="293"/>
      <c r="M36925" s="290"/>
    </row>
    <row r="36926" spans="11:13" x14ac:dyDescent="0.35">
      <c r="K36926" s="293"/>
      <c r="M36926" s="290"/>
    </row>
    <row r="36927" spans="11:13" x14ac:dyDescent="0.35">
      <c r="K36927" s="293"/>
      <c r="M36927" s="290"/>
    </row>
    <row r="36928" spans="11:13" x14ac:dyDescent="0.35">
      <c r="K36928" s="293"/>
      <c r="M36928" s="290"/>
    </row>
    <row r="36929" spans="11:13" x14ac:dyDescent="0.35">
      <c r="K36929" s="293"/>
      <c r="M36929" s="290"/>
    </row>
    <row r="36930" spans="11:13" x14ac:dyDescent="0.35">
      <c r="K36930" s="293"/>
      <c r="M36930" s="290"/>
    </row>
    <row r="36931" spans="11:13" x14ac:dyDescent="0.35">
      <c r="K36931" s="293"/>
      <c r="M36931" s="290"/>
    </row>
    <row r="36932" spans="11:13" x14ac:dyDescent="0.35">
      <c r="K36932" s="293"/>
      <c r="M36932" s="290"/>
    </row>
    <row r="36933" spans="11:13" x14ac:dyDescent="0.35">
      <c r="K36933" s="293"/>
      <c r="M36933" s="290"/>
    </row>
    <row r="36934" spans="11:13" x14ac:dyDescent="0.35">
      <c r="K36934" s="293"/>
      <c r="M36934" s="290"/>
    </row>
    <row r="36935" spans="11:13" x14ac:dyDescent="0.35">
      <c r="K36935" s="293"/>
      <c r="M36935" s="290"/>
    </row>
    <row r="36936" spans="11:13" x14ac:dyDescent="0.35">
      <c r="K36936" s="293"/>
      <c r="M36936" s="290"/>
    </row>
    <row r="36937" spans="11:13" x14ac:dyDescent="0.35">
      <c r="K36937" s="293"/>
      <c r="M36937" s="290"/>
    </row>
    <row r="36938" spans="11:13" x14ac:dyDescent="0.35">
      <c r="K36938" s="293"/>
      <c r="M36938" s="290"/>
    </row>
    <row r="36939" spans="11:13" x14ac:dyDescent="0.35">
      <c r="K36939" s="293"/>
      <c r="M36939" s="290"/>
    </row>
    <row r="36940" spans="11:13" x14ac:dyDescent="0.35">
      <c r="K36940" s="293"/>
      <c r="M36940" s="290"/>
    </row>
    <row r="36941" spans="11:13" x14ac:dyDescent="0.35">
      <c r="K36941" s="293"/>
      <c r="M36941" s="290"/>
    </row>
    <row r="36942" spans="11:13" x14ac:dyDescent="0.35">
      <c r="K36942" s="293"/>
      <c r="M36942" s="290"/>
    </row>
    <row r="36943" spans="11:13" x14ac:dyDescent="0.35">
      <c r="K36943" s="293"/>
      <c r="M36943" s="290"/>
    </row>
    <row r="36944" spans="11:13" x14ac:dyDescent="0.35">
      <c r="K36944" s="293"/>
      <c r="M36944" s="290"/>
    </row>
    <row r="36945" spans="11:13" x14ac:dyDescent="0.35">
      <c r="K36945" s="293"/>
      <c r="M36945" s="290"/>
    </row>
    <row r="36946" spans="11:13" x14ac:dyDescent="0.35">
      <c r="K36946" s="293"/>
      <c r="M36946" s="290"/>
    </row>
    <row r="36947" spans="11:13" x14ac:dyDescent="0.35">
      <c r="K36947" s="293"/>
      <c r="M36947" s="290"/>
    </row>
    <row r="36948" spans="11:13" x14ac:dyDescent="0.35">
      <c r="K36948" s="293"/>
      <c r="M36948" s="290"/>
    </row>
    <row r="36949" spans="11:13" x14ac:dyDescent="0.35">
      <c r="K36949" s="293"/>
      <c r="M36949" s="290"/>
    </row>
    <row r="36950" spans="11:13" x14ac:dyDescent="0.35">
      <c r="K36950" s="293"/>
      <c r="M36950" s="290"/>
    </row>
    <row r="36951" spans="11:13" x14ac:dyDescent="0.35">
      <c r="K36951" s="293"/>
      <c r="M36951" s="290"/>
    </row>
    <row r="36952" spans="11:13" x14ac:dyDescent="0.35">
      <c r="K36952" s="293"/>
      <c r="M36952" s="290"/>
    </row>
    <row r="36953" spans="11:13" x14ac:dyDescent="0.35">
      <c r="K36953" s="293"/>
      <c r="M36953" s="290"/>
    </row>
    <row r="36954" spans="11:13" x14ac:dyDescent="0.35">
      <c r="K36954" s="293"/>
      <c r="M36954" s="290"/>
    </row>
    <row r="36955" spans="11:13" x14ac:dyDescent="0.35">
      <c r="K36955" s="293"/>
      <c r="M36955" s="290"/>
    </row>
    <row r="36956" spans="11:13" x14ac:dyDescent="0.35">
      <c r="K36956" s="293"/>
      <c r="M36956" s="290"/>
    </row>
    <row r="36957" spans="11:13" x14ac:dyDescent="0.35">
      <c r="K36957" s="293"/>
      <c r="M36957" s="290"/>
    </row>
    <row r="36958" spans="11:13" x14ac:dyDescent="0.35">
      <c r="K36958" s="293"/>
      <c r="M36958" s="290"/>
    </row>
    <row r="36959" spans="11:13" x14ac:dyDescent="0.35">
      <c r="K36959" s="293"/>
      <c r="M36959" s="290"/>
    </row>
    <row r="36960" spans="11:13" x14ac:dyDescent="0.35">
      <c r="K36960" s="293"/>
      <c r="M36960" s="290"/>
    </row>
    <row r="36961" spans="11:13" x14ac:dyDescent="0.35">
      <c r="K36961" s="293"/>
      <c r="M36961" s="290"/>
    </row>
    <row r="36962" spans="11:13" x14ac:dyDescent="0.35">
      <c r="K36962" s="293"/>
      <c r="M36962" s="290"/>
    </row>
    <row r="36963" spans="11:13" x14ac:dyDescent="0.35">
      <c r="K36963" s="293"/>
      <c r="M36963" s="290"/>
    </row>
    <row r="36964" spans="11:13" x14ac:dyDescent="0.35">
      <c r="K36964" s="293"/>
      <c r="M36964" s="290"/>
    </row>
    <row r="36965" spans="11:13" x14ac:dyDescent="0.35">
      <c r="K36965" s="293"/>
      <c r="M36965" s="290"/>
    </row>
    <row r="36966" spans="11:13" x14ac:dyDescent="0.35">
      <c r="K36966" s="293"/>
      <c r="M36966" s="290"/>
    </row>
    <row r="36967" spans="11:13" x14ac:dyDescent="0.35">
      <c r="K36967" s="293"/>
      <c r="M36967" s="290"/>
    </row>
    <row r="36968" spans="11:13" x14ac:dyDescent="0.35">
      <c r="K36968" s="293"/>
      <c r="M36968" s="290"/>
    </row>
    <row r="36969" spans="11:13" x14ac:dyDescent="0.35">
      <c r="K36969" s="293"/>
      <c r="M36969" s="290"/>
    </row>
    <row r="36970" spans="11:13" x14ac:dyDescent="0.35">
      <c r="K36970" s="293"/>
      <c r="M36970" s="290"/>
    </row>
    <row r="36971" spans="11:13" x14ac:dyDescent="0.35">
      <c r="K36971" s="293"/>
      <c r="M36971" s="290"/>
    </row>
    <row r="36972" spans="11:13" x14ac:dyDescent="0.35">
      <c r="K36972" s="293"/>
      <c r="M36972" s="290"/>
    </row>
    <row r="36973" spans="11:13" x14ac:dyDescent="0.35">
      <c r="K36973" s="293"/>
      <c r="M36973" s="290"/>
    </row>
    <row r="36974" spans="11:13" x14ac:dyDescent="0.35">
      <c r="K36974" s="293"/>
      <c r="M36974" s="290"/>
    </row>
    <row r="36975" spans="11:13" x14ac:dyDescent="0.35">
      <c r="K36975" s="293"/>
      <c r="M36975" s="290"/>
    </row>
    <row r="36976" spans="11:13" x14ac:dyDescent="0.35">
      <c r="K36976" s="293"/>
      <c r="M36976" s="290"/>
    </row>
    <row r="36977" spans="11:13" x14ac:dyDescent="0.35">
      <c r="K36977" s="293"/>
      <c r="M36977" s="290"/>
    </row>
    <row r="36978" spans="11:13" x14ac:dyDescent="0.35">
      <c r="K36978" s="293"/>
      <c r="M36978" s="290"/>
    </row>
    <row r="36979" spans="11:13" x14ac:dyDescent="0.35">
      <c r="K36979" s="293"/>
      <c r="M36979" s="290"/>
    </row>
    <row r="36980" spans="11:13" x14ac:dyDescent="0.35">
      <c r="K36980" s="293"/>
      <c r="M36980" s="290"/>
    </row>
    <row r="36981" spans="11:13" x14ac:dyDescent="0.35">
      <c r="K36981" s="293"/>
      <c r="M36981" s="290"/>
    </row>
    <row r="36982" spans="11:13" x14ac:dyDescent="0.35">
      <c r="K36982" s="293"/>
      <c r="M36982" s="290"/>
    </row>
    <row r="36983" spans="11:13" x14ac:dyDescent="0.35">
      <c r="K36983" s="293"/>
      <c r="M36983" s="290"/>
    </row>
    <row r="36984" spans="11:13" x14ac:dyDescent="0.35">
      <c r="K36984" s="293"/>
      <c r="M36984" s="290"/>
    </row>
    <row r="36985" spans="11:13" x14ac:dyDescent="0.35">
      <c r="K36985" s="293"/>
      <c r="M36985" s="290"/>
    </row>
    <row r="36986" spans="11:13" x14ac:dyDescent="0.35">
      <c r="K36986" s="293"/>
      <c r="M36986" s="290"/>
    </row>
    <row r="36987" spans="11:13" x14ac:dyDescent="0.35">
      <c r="K36987" s="293"/>
      <c r="M36987" s="290"/>
    </row>
    <row r="36988" spans="11:13" x14ac:dyDescent="0.35">
      <c r="K36988" s="293"/>
      <c r="M36988" s="290"/>
    </row>
    <row r="36989" spans="11:13" x14ac:dyDescent="0.35">
      <c r="K36989" s="293"/>
      <c r="M36989" s="290"/>
    </row>
    <row r="36990" spans="11:13" x14ac:dyDescent="0.35">
      <c r="K36990" s="293"/>
      <c r="M36990" s="290"/>
    </row>
    <row r="36991" spans="11:13" x14ac:dyDescent="0.35">
      <c r="K36991" s="293"/>
      <c r="M36991" s="290"/>
    </row>
    <row r="36992" spans="11:13" x14ac:dyDescent="0.35">
      <c r="K36992" s="293"/>
      <c r="M36992" s="290"/>
    </row>
    <row r="36993" spans="11:13" x14ac:dyDescent="0.35">
      <c r="K36993" s="293"/>
      <c r="M36993" s="290"/>
    </row>
    <row r="36994" spans="11:13" x14ac:dyDescent="0.35">
      <c r="K36994" s="293"/>
      <c r="M36994" s="290"/>
    </row>
    <row r="36995" spans="11:13" x14ac:dyDescent="0.35">
      <c r="K36995" s="293"/>
      <c r="M36995" s="290"/>
    </row>
    <row r="36996" spans="11:13" x14ac:dyDescent="0.35">
      <c r="K36996" s="293"/>
      <c r="M36996" s="290"/>
    </row>
    <row r="36997" spans="11:13" x14ac:dyDescent="0.35">
      <c r="K36997" s="293"/>
      <c r="M36997" s="290"/>
    </row>
    <row r="36998" spans="11:13" x14ac:dyDescent="0.35">
      <c r="K36998" s="293"/>
      <c r="M36998" s="290"/>
    </row>
    <row r="36999" spans="11:13" x14ac:dyDescent="0.35">
      <c r="K36999" s="293"/>
      <c r="M36999" s="290"/>
    </row>
    <row r="37000" spans="11:13" x14ac:dyDescent="0.35">
      <c r="K37000" s="293"/>
      <c r="M37000" s="290"/>
    </row>
    <row r="37001" spans="11:13" x14ac:dyDescent="0.35">
      <c r="K37001" s="293"/>
      <c r="M37001" s="290"/>
    </row>
    <row r="37002" spans="11:13" x14ac:dyDescent="0.35">
      <c r="K37002" s="293"/>
      <c r="M37002" s="290"/>
    </row>
    <row r="37003" spans="11:13" x14ac:dyDescent="0.35">
      <c r="K37003" s="293"/>
      <c r="M37003" s="290"/>
    </row>
    <row r="37004" spans="11:13" x14ac:dyDescent="0.35">
      <c r="K37004" s="293"/>
      <c r="M37004" s="290"/>
    </row>
    <row r="37005" spans="11:13" x14ac:dyDescent="0.35">
      <c r="K37005" s="293"/>
      <c r="M37005" s="290"/>
    </row>
    <row r="37006" spans="11:13" x14ac:dyDescent="0.35">
      <c r="K37006" s="293"/>
      <c r="M37006" s="290"/>
    </row>
    <row r="37007" spans="11:13" x14ac:dyDescent="0.35">
      <c r="K37007" s="293"/>
      <c r="M37007" s="290"/>
    </row>
    <row r="37008" spans="11:13" x14ac:dyDescent="0.35">
      <c r="K37008" s="293"/>
      <c r="M37008" s="290"/>
    </row>
    <row r="37009" spans="11:13" x14ac:dyDescent="0.35">
      <c r="K37009" s="293"/>
      <c r="M37009" s="290"/>
    </row>
    <row r="37010" spans="11:13" x14ac:dyDescent="0.35">
      <c r="K37010" s="293"/>
      <c r="M37010" s="290"/>
    </row>
    <row r="37011" spans="11:13" x14ac:dyDescent="0.35">
      <c r="K37011" s="293"/>
      <c r="M37011" s="290"/>
    </row>
    <row r="37012" spans="11:13" x14ac:dyDescent="0.35">
      <c r="K37012" s="293"/>
      <c r="M37012" s="290"/>
    </row>
    <row r="37013" spans="11:13" x14ac:dyDescent="0.35">
      <c r="K37013" s="293"/>
      <c r="M37013" s="290"/>
    </row>
    <row r="37014" spans="11:13" x14ac:dyDescent="0.35">
      <c r="K37014" s="293"/>
      <c r="M37014" s="290"/>
    </row>
    <row r="37015" spans="11:13" x14ac:dyDescent="0.35">
      <c r="K37015" s="293"/>
      <c r="M37015" s="290"/>
    </row>
    <row r="37016" spans="11:13" x14ac:dyDescent="0.35">
      <c r="K37016" s="293"/>
      <c r="M37016" s="290"/>
    </row>
    <row r="37017" spans="11:13" x14ac:dyDescent="0.35">
      <c r="K37017" s="293"/>
      <c r="M37017" s="290"/>
    </row>
    <row r="37018" spans="11:13" x14ac:dyDescent="0.35">
      <c r="K37018" s="293"/>
      <c r="M37018" s="290"/>
    </row>
    <row r="37019" spans="11:13" x14ac:dyDescent="0.35">
      <c r="K37019" s="293"/>
      <c r="M37019" s="290"/>
    </row>
    <row r="37020" spans="11:13" x14ac:dyDescent="0.35">
      <c r="K37020" s="293"/>
      <c r="M37020" s="290"/>
    </row>
    <row r="37021" spans="11:13" x14ac:dyDescent="0.35">
      <c r="K37021" s="293"/>
      <c r="M37021" s="290"/>
    </row>
    <row r="37022" spans="11:13" x14ac:dyDescent="0.35">
      <c r="K37022" s="293"/>
      <c r="M37022" s="290"/>
    </row>
    <row r="37023" spans="11:13" x14ac:dyDescent="0.35">
      <c r="K37023" s="293"/>
      <c r="M37023" s="290"/>
    </row>
    <row r="37024" spans="11:13" x14ac:dyDescent="0.35">
      <c r="K37024" s="293"/>
      <c r="M37024" s="290"/>
    </row>
    <row r="37025" spans="11:13" x14ac:dyDescent="0.35">
      <c r="K37025" s="293"/>
      <c r="M37025" s="290"/>
    </row>
    <row r="37026" spans="11:13" x14ac:dyDescent="0.35">
      <c r="K37026" s="293"/>
      <c r="M37026" s="290"/>
    </row>
    <row r="37027" spans="11:13" x14ac:dyDescent="0.35">
      <c r="K37027" s="293"/>
      <c r="M37027" s="290"/>
    </row>
    <row r="37028" spans="11:13" x14ac:dyDescent="0.35">
      <c r="K37028" s="293"/>
      <c r="M37028" s="290"/>
    </row>
    <row r="37029" spans="11:13" x14ac:dyDescent="0.35">
      <c r="K37029" s="293"/>
      <c r="M37029" s="290"/>
    </row>
    <row r="37030" spans="11:13" x14ac:dyDescent="0.35">
      <c r="K37030" s="293"/>
      <c r="M37030" s="290"/>
    </row>
    <row r="37031" spans="11:13" x14ac:dyDescent="0.35">
      <c r="K37031" s="293"/>
      <c r="M37031" s="290"/>
    </row>
    <row r="37032" spans="11:13" x14ac:dyDescent="0.35">
      <c r="K37032" s="293"/>
      <c r="M37032" s="290"/>
    </row>
    <row r="37033" spans="11:13" x14ac:dyDescent="0.35">
      <c r="K37033" s="293"/>
      <c r="M37033" s="290"/>
    </row>
    <row r="37034" spans="11:13" x14ac:dyDescent="0.35">
      <c r="K37034" s="293"/>
      <c r="M37034" s="290"/>
    </row>
    <row r="37035" spans="11:13" x14ac:dyDescent="0.35">
      <c r="K37035" s="293"/>
      <c r="M37035" s="290"/>
    </row>
    <row r="37036" spans="11:13" x14ac:dyDescent="0.35">
      <c r="K37036" s="293"/>
      <c r="M37036" s="290"/>
    </row>
    <row r="37037" spans="11:13" x14ac:dyDescent="0.35">
      <c r="K37037" s="293"/>
      <c r="M37037" s="290"/>
    </row>
    <row r="37038" spans="11:13" x14ac:dyDescent="0.35">
      <c r="K37038" s="293"/>
      <c r="M37038" s="290"/>
    </row>
    <row r="37039" spans="11:13" x14ac:dyDescent="0.35">
      <c r="K37039" s="293"/>
      <c r="M37039" s="290"/>
    </row>
    <row r="37040" spans="11:13" x14ac:dyDescent="0.35">
      <c r="K37040" s="293"/>
      <c r="M37040" s="290"/>
    </row>
    <row r="37041" spans="11:13" x14ac:dyDescent="0.35">
      <c r="K37041" s="293"/>
      <c r="M37041" s="290"/>
    </row>
    <row r="37042" spans="11:13" x14ac:dyDescent="0.35">
      <c r="K37042" s="293"/>
      <c r="M37042" s="290"/>
    </row>
    <row r="37043" spans="11:13" x14ac:dyDescent="0.35">
      <c r="K37043" s="293"/>
      <c r="M37043" s="290"/>
    </row>
    <row r="37044" spans="11:13" x14ac:dyDescent="0.35">
      <c r="K37044" s="293"/>
      <c r="M37044" s="290"/>
    </row>
    <row r="37045" spans="11:13" x14ac:dyDescent="0.35">
      <c r="K37045" s="293"/>
      <c r="M37045" s="290"/>
    </row>
    <row r="37046" spans="11:13" x14ac:dyDescent="0.35">
      <c r="K37046" s="293"/>
      <c r="M37046" s="290"/>
    </row>
    <row r="37047" spans="11:13" x14ac:dyDescent="0.35">
      <c r="K37047" s="293"/>
      <c r="M37047" s="290"/>
    </row>
    <row r="37048" spans="11:13" x14ac:dyDescent="0.35">
      <c r="K37048" s="293"/>
      <c r="M37048" s="290"/>
    </row>
    <row r="37049" spans="11:13" x14ac:dyDescent="0.35">
      <c r="K37049" s="293"/>
      <c r="M37049" s="290"/>
    </row>
    <row r="37050" spans="11:13" x14ac:dyDescent="0.35">
      <c r="K37050" s="293"/>
      <c r="M37050" s="290"/>
    </row>
    <row r="37051" spans="11:13" x14ac:dyDescent="0.35">
      <c r="K37051" s="293"/>
      <c r="M37051" s="290"/>
    </row>
    <row r="37052" spans="11:13" x14ac:dyDescent="0.35">
      <c r="K37052" s="293"/>
      <c r="M37052" s="290"/>
    </row>
    <row r="37053" spans="11:13" x14ac:dyDescent="0.35">
      <c r="K37053" s="293"/>
      <c r="M37053" s="290"/>
    </row>
    <row r="37054" spans="11:13" x14ac:dyDescent="0.35">
      <c r="K37054" s="293"/>
      <c r="M37054" s="290"/>
    </row>
    <row r="37055" spans="11:13" x14ac:dyDescent="0.35">
      <c r="K37055" s="293"/>
      <c r="M37055" s="290"/>
    </row>
    <row r="37056" spans="11:13" x14ac:dyDescent="0.35">
      <c r="K37056" s="293"/>
      <c r="M37056" s="290"/>
    </row>
    <row r="37057" spans="11:13" x14ac:dyDescent="0.35">
      <c r="K37057" s="293"/>
      <c r="M37057" s="290"/>
    </row>
    <row r="37058" spans="11:13" x14ac:dyDescent="0.35">
      <c r="K37058" s="293"/>
      <c r="M37058" s="290"/>
    </row>
    <row r="37059" spans="11:13" x14ac:dyDescent="0.35">
      <c r="K37059" s="293"/>
      <c r="M37059" s="290"/>
    </row>
    <row r="37060" spans="11:13" x14ac:dyDescent="0.35">
      <c r="K37060" s="293"/>
      <c r="M37060" s="290"/>
    </row>
    <row r="37061" spans="11:13" x14ac:dyDescent="0.35">
      <c r="K37061" s="293"/>
      <c r="M37061" s="290"/>
    </row>
    <row r="37062" spans="11:13" x14ac:dyDescent="0.35">
      <c r="K37062" s="293"/>
      <c r="M37062" s="290"/>
    </row>
    <row r="37063" spans="11:13" x14ac:dyDescent="0.35">
      <c r="K37063" s="293"/>
      <c r="M37063" s="290"/>
    </row>
    <row r="37064" spans="11:13" x14ac:dyDescent="0.35">
      <c r="K37064" s="293"/>
      <c r="M37064" s="290"/>
    </row>
    <row r="37065" spans="11:13" x14ac:dyDescent="0.35">
      <c r="K37065" s="293"/>
      <c r="M37065" s="290"/>
    </row>
    <row r="37066" spans="11:13" x14ac:dyDescent="0.35">
      <c r="K37066" s="293"/>
      <c r="M37066" s="290"/>
    </row>
    <row r="37067" spans="11:13" x14ac:dyDescent="0.35">
      <c r="K37067" s="293"/>
      <c r="M37067" s="290"/>
    </row>
    <row r="37068" spans="11:13" x14ac:dyDescent="0.35">
      <c r="K37068" s="293"/>
      <c r="M37068" s="290"/>
    </row>
    <row r="37069" spans="11:13" x14ac:dyDescent="0.35">
      <c r="K37069" s="293"/>
      <c r="M37069" s="290"/>
    </row>
    <row r="37070" spans="11:13" x14ac:dyDescent="0.35">
      <c r="K37070" s="293"/>
      <c r="M37070" s="290"/>
    </row>
    <row r="37071" spans="11:13" x14ac:dyDescent="0.35">
      <c r="K37071" s="293"/>
      <c r="M37071" s="290"/>
    </row>
    <row r="37072" spans="11:13" x14ac:dyDescent="0.35">
      <c r="K37072" s="293"/>
      <c r="M37072" s="290"/>
    </row>
    <row r="37073" spans="11:13" x14ac:dyDescent="0.35">
      <c r="K37073" s="293"/>
      <c r="M37073" s="290"/>
    </row>
    <row r="37074" spans="11:13" x14ac:dyDescent="0.35">
      <c r="K37074" s="293"/>
      <c r="M37074" s="290"/>
    </row>
    <row r="37075" spans="11:13" x14ac:dyDescent="0.35">
      <c r="K37075" s="293"/>
      <c r="M37075" s="290"/>
    </row>
    <row r="37076" spans="11:13" x14ac:dyDescent="0.35">
      <c r="K37076" s="293"/>
      <c r="M37076" s="290"/>
    </row>
    <row r="37077" spans="11:13" x14ac:dyDescent="0.35">
      <c r="K37077" s="293"/>
      <c r="M37077" s="290"/>
    </row>
    <row r="37078" spans="11:13" x14ac:dyDescent="0.35">
      <c r="K37078" s="293"/>
      <c r="M37078" s="290"/>
    </row>
    <row r="37079" spans="11:13" x14ac:dyDescent="0.35">
      <c r="K37079" s="293"/>
      <c r="M37079" s="290"/>
    </row>
    <row r="37080" spans="11:13" x14ac:dyDescent="0.35">
      <c r="K37080" s="293"/>
      <c r="M37080" s="290"/>
    </row>
    <row r="37081" spans="11:13" x14ac:dyDescent="0.35">
      <c r="K37081" s="293"/>
      <c r="M37081" s="290"/>
    </row>
    <row r="37082" spans="11:13" x14ac:dyDescent="0.35">
      <c r="K37082" s="293"/>
      <c r="M37082" s="290"/>
    </row>
    <row r="37083" spans="11:13" x14ac:dyDescent="0.35">
      <c r="K37083" s="293"/>
      <c r="M37083" s="290"/>
    </row>
    <row r="37084" spans="11:13" x14ac:dyDescent="0.35">
      <c r="K37084" s="293"/>
      <c r="M37084" s="290"/>
    </row>
    <row r="37085" spans="11:13" x14ac:dyDescent="0.35">
      <c r="K37085" s="293"/>
      <c r="M37085" s="290"/>
    </row>
    <row r="37086" spans="11:13" x14ac:dyDescent="0.35">
      <c r="K37086" s="293"/>
      <c r="M37086" s="290"/>
    </row>
    <row r="37087" spans="11:13" x14ac:dyDescent="0.35">
      <c r="K37087" s="293"/>
      <c r="M37087" s="290"/>
    </row>
    <row r="37088" spans="11:13" x14ac:dyDescent="0.35">
      <c r="K37088" s="293"/>
      <c r="M37088" s="290"/>
    </row>
    <row r="37089" spans="11:13" x14ac:dyDescent="0.35">
      <c r="K37089" s="293"/>
      <c r="M37089" s="290"/>
    </row>
    <row r="37090" spans="11:13" x14ac:dyDescent="0.35">
      <c r="K37090" s="293"/>
      <c r="M37090" s="290"/>
    </row>
    <row r="37091" spans="11:13" x14ac:dyDescent="0.35">
      <c r="K37091" s="293"/>
      <c r="M37091" s="290"/>
    </row>
    <row r="37092" spans="11:13" x14ac:dyDescent="0.35">
      <c r="K37092" s="293"/>
      <c r="M37092" s="290"/>
    </row>
    <row r="37093" spans="11:13" x14ac:dyDescent="0.35">
      <c r="K37093" s="293"/>
      <c r="M37093" s="290"/>
    </row>
    <row r="37094" spans="11:13" x14ac:dyDescent="0.35">
      <c r="K37094" s="293"/>
      <c r="M37094" s="290"/>
    </row>
    <row r="37095" spans="11:13" x14ac:dyDescent="0.35">
      <c r="K37095" s="293"/>
      <c r="M37095" s="290"/>
    </row>
    <row r="37096" spans="11:13" x14ac:dyDescent="0.35">
      <c r="K37096" s="293"/>
      <c r="M37096" s="290"/>
    </row>
    <row r="37097" spans="11:13" x14ac:dyDescent="0.35">
      <c r="K37097" s="293"/>
      <c r="M37097" s="290"/>
    </row>
    <row r="37098" spans="11:13" x14ac:dyDescent="0.35">
      <c r="K37098" s="293"/>
      <c r="M37098" s="290"/>
    </row>
    <row r="37099" spans="11:13" x14ac:dyDescent="0.35">
      <c r="K37099" s="293"/>
      <c r="M37099" s="290"/>
    </row>
    <row r="37100" spans="11:13" x14ac:dyDescent="0.35">
      <c r="K37100" s="293"/>
      <c r="M37100" s="290"/>
    </row>
    <row r="37101" spans="11:13" x14ac:dyDescent="0.35">
      <c r="K37101" s="293"/>
      <c r="M37101" s="290"/>
    </row>
    <row r="37102" spans="11:13" x14ac:dyDescent="0.35">
      <c r="K37102" s="293"/>
      <c r="M37102" s="290"/>
    </row>
    <row r="37103" spans="11:13" x14ac:dyDescent="0.35">
      <c r="K37103" s="293"/>
      <c r="M37103" s="290"/>
    </row>
    <row r="37104" spans="11:13" x14ac:dyDescent="0.35">
      <c r="K37104" s="293"/>
      <c r="M37104" s="290"/>
    </row>
    <row r="37105" spans="11:13" x14ac:dyDescent="0.35">
      <c r="K37105" s="293"/>
      <c r="M37105" s="290"/>
    </row>
    <row r="37106" spans="11:13" x14ac:dyDescent="0.35">
      <c r="K37106" s="293"/>
      <c r="M37106" s="290"/>
    </row>
    <row r="37107" spans="11:13" x14ac:dyDescent="0.35">
      <c r="K37107" s="293"/>
      <c r="M37107" s="290"/>
    </row>
    <row r="37108" spans="11:13" x14ac:dyDescent="0.35">
      <c r="K37108" s="293"/>
      <c r="M37108" s="290"/>
    </row>
    <row r="37109" spans="11:13" x14ac:dyDescent="0.35">
      <c r="K37109" s="293"/>
      <c r="M37109" s="290"/>
    </row>
    <row r="37110" spans="11:13" x14ac:dyDescent="0.35">
      <c r="K37110" s="293"/>
      <c r="M37110" s="290"/>
    </row>
    <row r="37111" spans="11:13" x14ac:dyDescent="0.35">
      <c r="K37111" s="293"/>
      <c r="M37111" s="290"/>
    </row>
    <row r="37112" spans="11:13" x14ac:dyDescent="0.35">
      <c r="K37112" s="293"/>
      <c r="M37112" s="290"/>
    </row>
    <row r="37113" spans="11:13" x14ac:dyDescent="0.35">
      <c r="K37113" s="293"/>
      <c r="M37113" s="290"/>
    </row>
    <row r="37114" spans="11:13" x14ac:dyDescent="0.35">
      <c r="K37114" s="293"/>
      <c r="M37114" s="290"/>
    </row>
    <row r="37115" spans="11:13" x14ac:dyDescent="0.35">
      <c r="K37115" s="293"/>
      <c r="M37115" s="290"/>
    </row>
    <row r="37116" spans="11:13" x14ac:dyDescent="0.35">
      <c r="K37116" s="293"/>
      <c r="M37116" s="290"/>
    </row>
    <row r="37117" spans="11:13" x14ac:dyDescent="0.35">
      <c r="K37117" s="293"/>
      <c r="M37117" s="290"/>
    </row>
    <row r="37118" spans="11:13" x14ac:dyDescent="0.35">
      <c r="K37118" s="293"/>
      <c r="M37118" s="290"/>
    </row>
    <row r="37119" spans="11:13" x14ac:dyDescent="0.35">
      <c r="K37119" s="293"/>
      <c r="M37119" s="290"/>
    </row>
    <row r="37120" spans="11:13" x14ac:dyDescent="0.35">
      <c r="K37120" s="293"/>
      <c r="M37120" s="290"/>
    </row>
    <row r="37121" spans="11:13" x14ac:dyDescent="0.35">
      <c r="K37121" s="293"/>
      <c r="M37121" s="290"/>
    </row>
    <row r="37122" spans="11:13" x14ac:dyDescent="0.35">
      <c r="K37122" s="293"/>
      <c r="M37122" s="290"/>
    </row>
    <row r="37123" spans="11:13" x14ac:dyDescent="0.35">
      <c r="K37123" s="293"/>
      <c r="M37123" s="290"/>
    </row>
    <row r="37124" spans="11:13" x14ac:dyDescent="0.35">
      <c r="K37124" s="293"/>
      <c r="M37124" s="290"/>
    </row>
    <row r="37125" spans="11:13" x14ac:dyDescent="0.35">
      <c r="K37125" s="293"/>
      <c r="M37125" s="290"/>
    </row>
    <row r="37126" spans="11:13" x14ac:dyDescent="0.35">
      <c r="K37126" s="293"/>
      <c r="M37126" s="290"/>
    </row>
    <row r="37127" spans="11:13" x14ac:dyDescent="0.35">
      <c r="K37127" s="293"/>
      <c r="M37127" s="290"/>
    </row>
    <row r="37128" spans="11:13" x14ac:dyDescent="0.35">
      <c r="K37128" s="293"/>
      <c r="M37128" s="290"/>
    </row>
    <row r="37129" spans="11:13" x14ac:dyDescent="0.35">
      <c r="K37129" s="293"/>
      <c r="M37129" s="290"/>
    </row>
    <row r="37130" spans="11:13" x14ac:dyDescent="0.35">
      <c r="K37130" s="293"/>
      <c r="M37130" s="290"/>
    </row>
    <row r="37131" spans="11:13" x14ac:dyDescent="0.35">
      <c r="K37131" s="293"/>
      <c r="M37131" s="290"/>
    </row>
    <row r="37132" spans="11:13" x14ac:dyDescent="0.35">
      <c r="K37132" s="293"/>
      <c r="M37132" s="290"/>
    </row>
    <row r="37133" spans="11:13" x14ac:dyDescent="0.35">
      <c r="K37133" s="293"/>
      <c r="M37133" s="290"/>
    </row>
    <row r="37134" spans="11:13" x14ac:dyDescent="0.35">
      <c r="K37134" s="293"/>
      <c r="M37134" s="290"/>
    </row>
    <row r="37135" spans="11:13" x14ac:dyDescent="0.35">
      <c r="K37135" s="293"/>
      <c r="M37135" s="290"/>
    </row>
    <row r="37136" spans="11:13" x14ac:dyDescent="0.35">
      <c r="K37136" s="293"/>
      <c r="M37136" s="290"/>
    </row>
    <row r="37137" spans="11:13" x14ac:dyDescent="0.35">
      <c r="K37137" s="293"/>
      <c r="M37137" s="290"/>
    </row>
    <row r="37138" spans="11:13" x14ac:dyDescent="0.35">
      <c r="K37138" s="293"/>
      <c r="M37138" s="290"/>
    </row>
    <row r="37139" spans="11:13" x14ac:dyDescent="0.35">
      <c r="K37139" s="293"/>
      <c r="M37139" s="290"/>
    </row>
    <row r="37140" spans="11:13" x14ac:dyDescent="0.35">
      <c r="K37140" s="293"/>
      <c r="M37140" s="290"/>
    </row>
    <row r="37141" spans="11:13" x14ac:dyDescent="0.35">
      <c r="K37141" s="293"/>
      <c r="M37141" s="290"/>
    </row>
    <row r="37142" spans="11:13" x14ac:dyDescent="0.35">
      <c r="K37142" s="293"/>
      <c r="M37142" s="290"/>
    </row>
    <row r="37143" spans="11:13" x14ac:dyDescent="0.35">
      <c r="K37143" s="293"/>
      <c r="M37143" s="290"/>
    </row>
    <row r="37144" spans="11:13" x14ac:dyDescent="0.35">
      <c r="K37144" s="293"/>
      <c r="M37144" s="290"/>
    </row>
    <row r="37145" spans="11:13" x14ac:dyDescent="0.35">
      <c r="K37145" s="293"/>
      <c r="M37145" s="290"/>
    </row>
    <row r="37146" spans="11:13" x14ac:dyDescent="0.35">
      <c r="K37146" s="293"/>
      <c r="M37146" s="290"/>
    </row>
    <row r="37147" spans="11:13" x14ac:dyDescent="0.35">
      <c r="K37147" s="293"/>
      <c r="M37147" s="290"/>
    </row>
    <row r="37148" spans="11:13" x14ac:dyDescent="0.35">
      <c r="K37148" s="293"/>
      <c r="M37148" s="290"/>
    </row>
    <row r="37149" spans="11:13" x14ac:dyDescent="0.35">
      <c r="K37149" s="293"/>
      <c r="M37149" s="290"/>
    </row>
    <row r="37150" spans="11:13" x14ac:dyDescent="0.35">
      <c r="K37150" s="293"/>
      <c r="M37150" s="290"/>
    </row>
    <row r="37151" spans="11:13" x14ac:dyDescent="0.35">
      <c r="K37151" s="293"/>
      <c r="M37151" s="290"/>
    </row>
    <row r="37152" spans="11:13" x14ac:dyDescent="0.35">
      <c r="K37152" s="293"/>
      <c r="M37152" s="290"/>
    </row>
    <row r="37153" spans="11:13" x14ac:dyDescent="0.35">
      <c r="K37153" s="293"/>
      <c r="M37153" s="290"/>
    </row>
    <row r="37154" spans="11:13" x14ac:dyDescent="0.35">
      <c r="K37154" s="293"/>
      <c r="M37154" s="290"/>
    </row>
    <row r="37155" spans="11:13" x14ac:dyDescent="0.35">
      <c r="K37155" s="293"/>
      <c r="M37155" s="290"/>
    </row>
    <row r="37156" spans="11:13" x14ac:dyDescent="0.35">
      <c r="K37156" s="293"/>
      <c r="M37156" s="290"/>
    </row>
    <row r="37157" spans="11:13" x14ac:dyDescent="0.35">
      <c r="K37157" s="293"/>
      <c r="M37157" s="290"/>
    </row>
    <row r="37158" spans="11:13" x14ac:dyDescent="0.35">
      <c r="K37158" s="293"/>
      <c r="M37158" s="290"/>
    </row>
    <row r="37159" spans="11:13" x14ac:dyDescent="0.35">
      <c r="K37159" s="293"/>
      <c r="M37159" s="290"/>
    </row>
    <row r="37160" spans="11:13" x14ac:dyDescent="0.35">
      <c r="K37160" s="293"/>
      <c r="M37160" s="290"/>
    </row>
    <row r="37161" spans="11:13" x14ac:dyDescent="0.35">
      <c r="K37161" s="293"/>
      <c r="M37161" s="290"/>
    </row>
    <row r="37162" spans="11:13" x14ac:dyDescent="0.35">
      <c r="K37162" s="293"/>
      <c r="M37162" s="290"/>
    </row>
    <row r="37163" spans="11:13" x14ac:dyDescent="0.35">
      <c r="K37163" s="293"/>
      <c r="M37163" s="290"/>
    </row>
    <row r="37164" spans="11:13" x14ac:dyDescent="0.35">
      <c r="K37164" s="293"/>
      <c r="M37164" s="290"/>
    </row>
    <row r="37165" spans="11:13" x14ac:dyDescent="0.35">
      <c r="K37165" s="293"/>
      <c r="M37165" s="290"/>
    </row>
    <row r="37166" spans="11:13" x14ac:dyDescent="0.35">
      <c r="K37166" s="293"/>
      <c r="M37166" s="290"/>
    </row>
    <row r="37167" spans="11:13" x14ac:dyDescent="0.35">
      <c r="K37167" s="293"/>
      <c r="M37167" s="290"/>
    </row>
    <row r="37168" spans="11:13" x14ac:dyDescent="0.35">
      <c r="K37168" s="293"/>
      <c r="M37168" s="290"/>
    </row>
    <row r="37169" spans="11:13" x14ac:dyDescent="0.35">
      <c r="K37169" s="293"/>
      <c r="M37169" s="290"/>
    </row>
    <row r="37170" spans="11:13" x14ac:dyDescent="0.35">
      <c r="K37170" s="293"/>
      <c r="M37170" s="290"/>
    </row>
    <row r="37171" spans="11:13" x14ac:dyDescent="0.35">
      <c r="K37171" s="293"/>
      <c r="M37171" s="290"/>
    </row>
    <row r="37172" spans="11:13" x14ac:dyDescent="0.35">
      <c r="K37172" s="293"/>
      <c r="M37172" s="290"/>
    </row>
    <row r="37173" spans="11:13" x14ac:dyDescent="0.35">
      <c r="K37173" s="293"/>
      <c r="M37173" s="290"/>
    </row>
    <row r="37174" spans="11:13" x14ac:dyDescent="0.35">
      <c r="K37174" s="293"/>
      <c r="M37174" s="290"/>
    </row>
    <row r="37175" spans="11:13" x14ac:dyDescent="0.35">
      <c r="K37175" s="293"/>
      <c r="M37175" s="290"/>
    </row>
    <row r="37176" spans="11:13" x14ac:dyDescent="0.35">
      <c r="K37176" s="293"/>
      <c r="M37176" s="290"/>
    </row>
    <row r="37177" spans="11:13" x14ac:dyDescent="0.35">
      <c r="K37177" s="293"/>
      <c r="M37177" s="290"/>
    </row>
    <row r="37178" spans="11:13" x14ac:dyDescent="0.35">
      <c r="K37178" s="293"/>
      <c r="M37178" s="290"/>
    </row>
    <row r="37179" spans="11:13" x14ac:dyDescent="0.35">
      <c r="K37179" s="293"/>
      <c r="M37179" s="290"/>
    </row>
    <row r="37180" spans="11:13" x14ac:dyDescent="0.35">
      <c r="K37180" s="293"/>
      <c r="M37180" s="290"/>
    </row>
    <row r="37181" spans="11:13" x14ac:dyDescent="0.35">
      <c r="K37181" s="293"/>
      <c r="M37181" s="290"/>
    </row>
    <row r="37182" spans="11:13" x14ac:dyDescent="0.35">
      <c r="K37182" s="293"/>
      <c r="M37182" s="290"/>
    </row>
    <row r="37183" spans="11:13" x14ac:dyDescent="0.35">
      <c r="K37183" s="293"/>
      <c r="M37183" s="290"/>
    </row>
    <row r="37184" spans="11:13" x14ac:dyDescent="0.35">
      <c r="K37184" s="293"/>
      <c r="M37184" s="290"/>
    </row>
    <row r="37185" spans="11:13" x14ac:dyDescent="0.35">
      <c r="K37185" s="293"/>
      <c r="M37185" s="290"/>
    </row>
    <row r="37186" spans="11:13" x14ac:dyDescent="0.35">
      <c r="K37186" s="293"/>
      <c r="M37186" s="290"/>
    </row>
    <row r="37187" spans="11:13" x14ac:dyDescent="0.35">
      <c r="K37187" s="293"/>
      <c r="M37187" s="290"/>
    </row>
    <row r="37188" spans="11:13" x14ac:dyDescent="0.35">
      <c r="K37188" s="293"/>
      <c r="M37188" s="290"/>
    </row>
    <row r="37189" spans="11:13" x14ac:dyDescent="0.35">
      <c r="K37189" s="293"/>
      <c r="M37189" s="290"/>
    </row>
    <row r="37190" spans="11:13" x14ac:dyDescent="0.35">
      <c r="K37190" s="293"/>
      <c r="M37190" s="290"/>
    </row>
    <row r="37191" spans="11:13" x14ac:dyDescent="0.35">
      <c r="K37191" s="293"/>
      <c r="M37191" s="290"/>
    </row>
    <row r="37192" spans="11:13" x14ac:dyDescent="0.35">
      <c r="K37192" s="293"/>
      <c r="M37192" s="290"/>
    </row>
    <row r="37193" spans="11:13" x14ac:dyDescent="0.35">
      <c r="K37193" s="293"/>
      <c r="M37193" s="290"/>
    </row>
    <row r="37194" spans="11:13" x14ac:dyDescent="0.35">
      <c r="K37194" s="293"/>
      <c r="M37194" s="290"/>
    </row>
    <row r="37195" spans="11:13" x14ac:dyDescent="0.35">
      <c r="K37195" s="293"/>
      <c r="M37195" s="290"/>
    </row>
    <row r="37196" spans="11:13" x14ac:dyDescent="0.35">
      <c r="K37196" s="293"/>
      <c r="M37196" s="290"/>
    </row>
    <row r="37197" spans="11:13" x14ac:dyDescent="0.35">
      <c r="K37197" s="293"/>
      <c r="M37197" s="290"/>
    </row>
    <row r="37198" spans="11:13" x14ac:dyDescent="0.35">
      <c r="K37198" s="293"/>
      <c r="M37198" s="290"/>
    </row>
    <row r="37199" spans="11:13" x14ac:dyDescent="0.35">
      <c r="K37199" s="293"/>
      <c r="M37199" s="290"/>
    </row>
    <row r="37200" spans="11:13" x14ac:dyDescent="0.35">
      <c r="K37200" s="293"/>
      <c r="M37200" s="290"/>
    </row>
    <row r="37201" spans="11:13" x14ac:dyDescent="0.35">
      <c r="K37201" s="293"/>
      <c r="M37201" s="290"/>
    </row>
    <row r="37202" spans="11:13" x14ac:dyDescent="0.35">
      <c r="K37202" s="293"/>
      <c r="M37202" s="290"/>
    </row>
    <row r="37203" spans="11:13" x14ac:dyDescent="0.35">
      <c r="K37203" s="293"/>
      <c r="M37203" s="290"/>
    </row>
    <row r="37204" spans="11:13" x14ac:dyDescent="0.35">
      <c r="K37204" s="293"/>
      <c r="M37204" s="290"/>
    </row>
    <row r="37205" spans="11:13" x14ac:dyDescent="0.35">
      <c r="K37205" s="293"/>
      <c r="M37205" s="290"/>
    </row>
    <row r="37206" spans="11:13" x14ac:dyDescent="0.35">
      <c r="K37206" s="293"/>
      <c r="M37206" s="290"/>
    </row>
    <row r="37207" spans="11:13" x14ac:dyDescent="0.35">
      <c r="K37207" s="293"/>
      <c r="M37207" s="290"/>
    </row>
    <row r="37208" spans="11:13" x14ac:dyDescent="0.35">
      <c r="K37208" s="293"/>
      <c r="M37208" s="290"/>
    </row>
    <row r="37209" spans="11:13" x14ac:dyDescent="0.35">
      <c r="K37209" s="293"/>
      <c r="M37209" s="290"/>
    </row>
    <row r="37210" spans="11:13" x14ac:dyDescent="0.35">
      <c r="K37210" s="293"/>
      <c r="M37210" s="290"/>
    </row>
    <row r="37211" spans="11:13" x14ac:dyDescent="0.35">
      <c r="K37211" s="293"/>
      <c r="M37211" s="290"/>
    </row>
    <row r="37212" spans="11:13" x14ac:dyDescent="0.35">
      <c r="K37212" s="293"/>
      <c r="M37212" s="290"/>
    </row>
    <row r="37213" spans="11:13" x14ac:dyDescent="0.35">
      <c r="K37213" s="293"/>
      <c r="M37213" s="290"/>
    </row>
    <row r="37214" spans="11:13" x14ac:dyDescent="0.35">
      <c r="K37214" s="293"/>
      <c r="M37214" s="290"/>
    </row>
    <row r="37215" spans="11:13" x14ac:dyDescent="0.35">
      <c r="K37215" s="293"/>
      <c r="M37215" s="290"/>
    </row>
    <row r="37216" spans="11:13" x14ac:dyDescent="0.35">
      <c r="K37216" s="293"/>
      <c r="M37216" s="290"/>
    </row>
    <row r="37217" spans="11:13" x14ac:dyDescent="0.35">
      <c r="K37217" s="293"/>
      <c r="M37217" s="290"/>
    </row>
    <row r="37218" spans="11:13" x14ac:dyDescent="0.35">
      <c r="K37218" s="293"/>
      <c r="M37218" s="290"/>
    </row>
    <row r="37219" spans="11:13" x14ac:dyDescent="0.35">
      <c r="K37219" s="293"/>
      <c r="M37219" s="290"/>
    </row>
    <row r="37220" spans="11:13" x14ac:dyDescent="0.35">
      <c r="K37220" s="293"/>
      <c r="M37220" s="290"/>
    </row>
    <row r="37221" spans="11:13" x14ac:dyDescent="0.35">
      <c r="K37221" s="293"/>
      <c r="M37221" s="290"/>
    </row>
    <row r="37222" spans="11:13" x14ac:dyDescent="0.35">
      <c r="K37222" s="293"/>
      <c r="M37222" s="290"/>
    </row>
    <row r="37223" spans="11:13" x14ac:dyDescent="0.35">
      <c r="K37223" s="293"/>
      <c r="M37223" s="290"/>
    </row>
    <row r="37224" spans="11:13" x14ac:dyDescent="0.35">
      <c r="K37224" s="293"/>
      <c r="M37224" s="290"/>
    </row>
    <row r="37225" spans="11:13" x14ac:dyDescent="0.35">
      <c r="K37225" s="293"/>
      <c r="M37225" s="290"/>
    </row>
    <row r="37226" spans="11:13" x14ac:dyDescent="0.35">
      <c r="K37226" s="293"/>
      <c r="M37226" s="290"/>
    </row>
    <row r="37227" spans="11:13" x14ac:dyDescent="0.35">
      <c r="K37227" s="293"/>
      <c r="M37227" s="290"/>
    </row>
    <row r="37228" spans="11:13" x14ac:dyDescent="0.35">
      <c r="K37228" s="293"/>
      <c r="M37228" s="290"/>
    </row>
    <row r="37229" spans="11:13" x14ac:dyDescent="0.35">
      <c r="K37229" s="293"/>
      <c r="M37229" s="290"/>
    </row>
    <row r="37230" spans="11:13" x14ac:dyDescent="0.35">
      <c r="K37230" s="293"/>
      <c r="M37230" s="290"/>
    </row>
    <row r="37231" spans="11:13" x14ac:dyDescent="0.35">
      <c r="K37231" s="293"/>
      <c r="M37231" s="290"/>
    </row>
    <row r="37232" spans="11:13" x14ac:dyDescent="0.35">
      <c r="K37232" s="293"/>
      <c r="M37232" s="290"/>
    </row>
    <row r="37233" spans="11:13" x14ac:dyDescent="0.35">
      <c r="K37233" s="293"/>
      <c r="M37233" s="290"/>
    </row>
    <row r="37234" spans="11:13" x14ac:dyDescent="0.35">
      <c r="K37234" s="293"/>
      <c r="M37234" s="290"/>
    </row>
    <row r="37235" spans="11:13" x14ac:dyDescent="0.35">
      <c r="K37235" s="293"/>
      <c r="M37235" s="290"/>
    </row>
    <row r="37236" spans="11:13" x14ac:dyDescent="0.35">
      <c r="K37236" s="293"/>
      <c r="M37236" s="290"/>
    </row>
    <row r="37237" spans="11:13" x14ac:dyDescent="0.35">
      <c r="K37237" s="293"/>
      <c r="M37237" s="290"/>
    </row>
    <row r="37238" spans="11:13" x14ac:dyDescent="0.35">
      <c r="K37238" s="293"/>
      <c r="M37238" s="290"/>
    </row>
    <row r="37239" spans="11:13" x14ac:dyDescent="0.35">
      <c r="K37239" s="293"/>
      <c r="M37239" s="290"/>
    </row>
    <row r="37240" spans="11:13" x14ac:dyDescent="0.35">
      <c r="K37240" s="293"/>
      <c r="M37240" s="290"/>
    </row>
    <row r="37241" spans="11:13" x14ac:dyDescent="0.35">
      <c r="K37241" s="293"/>
      <c r="M37241" s="290"/>
    </row>
    <row r="37242" spans="11:13" x14ac:dyDescent="0.35">
      <c r="K37242" s="293"/>
      <c r="M37242" s="290"/>
    </row>
    <row r="37243" spans="11:13" x14ac:dyDescent="0.35">
      <c r="K37243" s="293"/>
      <c r="M37243" s="290"/>
    </row>
    <row r="37244" spans="11:13" x14ac:dyDescent="0.35">
      <c r="K37244" s="293"/>
      <c r="M37244" s="290"/>
    </row>
    <row r="37245" spans="11:13" x14ac:dyDescent="0.35">
      <c r="K37245" s="293"/>
      <c r="M37245" s="290"/>
    </row>
    <row r="37246" spans="11:13" x14ac:dyDescent="0.35">
      <c r="K37246" s="293"/>
      <c r="M37246" s="290"/>
    </row>
    <row r="37247" spans="11:13" x14ac:dyDescent="0.35">
      <c r="K37247" s="293"/>
      <c r="M37247" s="290"/>
    </row>
    <row r="37248" spans="11:13" x14ac:dyDescent="0.35">
      <c r="K37248" s="293"/>
      <c r="M37248" s="290"/>
    </row>
    <row r="37249" spans="11:13" x14ac:dyDescent="0.35">
      <c r="K37249" s="293"/>
      <c r="M37249" s="290"/>
    </row>
    <row r="37250" spans="11:13" x14ac:dyDescent="0.35">
      <c r="K37250" s="293"/>
      <c r="M37250" s="290"/>
    </row>
    <row r="37251" spans="11:13" x14ac:dyDescent="0.35">
      <c r="K37251" s="293"/>
      <c r="M37251" s="290"/>
    </row>
    <row r="37252" spans="11:13" x14ac:dyDescent="0.35">
      <c r="K37252" s="293"/>
      <c r="M37252" s="290"/>
    </row>
    <row r="37253" spans="11:13" x14ac:dyDescent="0.35">
      <c r="K37253" s="293"/>
      <c r="M37253" s="290"/>
    </row>
    <row r="37254" spans="11:13" x14ac:dyDescent="0.35">
      <c r="K37254" s="293"/>
      <c r="M37254" s="290"/>
    </row>
    <row r="37255" spans="11:13" x14ac:dyDescent="0.35">
      <c r="K37255" s="293"/>
      <c r="M37255" s="290"/>
    </row>
    <row r="37256" spans="11:13" x14ac:dyDescent="0.35">
      <c r="K37256" s="293"/>
      <c r="M37256" s="290"/>
    </row>
    <row r="37257" spans="11:13" x14ac:dyDescent="0.35">
      <c r="K37257" s="293"/>
      <c r="M37257" s="290"/>
    </row>
    <row r="37258" spans="11:13" x14ac:dyDescent="0.35">
      <c r="K37258" s="293"/>
      <c r="M37258" s="290"/>
    </row>
    <row r="37259" spans="11:13" x14ac:dyDescent="0.35">
      <c r="K37259" s="293"/>
      <c r="M37259" s="290"/>
    </row>
    <row r="37260" spans="11:13" x14ac:dyDescent="0.35">
      <c r="K37260" s="293"/>
      <c r="M37260" s="290"/>
    </row>
    <row r="37261" spans="11:13" x14ac:dyDescent="0.35">
      <c r="K37261" s="293"/>
      <c r="M37261" s="290"/>
    </row>
    <row r="37262" spans="11:13" x14ac:dyDescent="0.35">
      <c r="K37262" s="293"/>
      <c r="M37262" s="290"/>
    </row>
    <row r="37263" spans="11:13" x14ac:dyDescent="0.35">
      <c r="K37263" s="293"/>
      <c r="M37263" s="290"/>
    </row>
    <row r="37264" spans="11:13" x14ac:dyDescent="0.35">
      <c r="K37264" s="293"/>
      <c r="M37264" s="290"/>
    </row>
    <row r="37265" spans="11:13" x14ac:dyDescent="0.35">
      <c r="K37265" s="293"/>
      <c r="M37265" s="290"/>
    </row>
    <row r="37266" spans="11:13" x14ac:dyDescent="0.35">
      <c r="K37266" s="293"/>
      <c r="M37266" s="290"/>
    </row>
    <row r="37267" spans="11:13" x14ac:dyDescent="0.35">
      <c r="K37267" s="293"/>
      <c r="M37267" s="290"/>
    </row>
    <row r="37268" spans="11:13" x14ac:dyDescent="0.35">
      <c r="K37268" s="293"/>
      <c r="M37268" s="290"/>
    </row>
    <row r="37269" spans="11:13" x14ac:dyDescent="0.35">
      <c r="K37269" s="293"/>
      <c r="M37269" s="290"/>
    </row>
    <row r="37270" spans="11:13" x14ac:dyDescent="0.35">
      <c r="K37270" s="293"/>
      <c r="M37270" s="290"/>
    </row>
    <row r="37271" spans="11:13" x14ac:dyDescent="0.35">
      <c r="K37271" s="293"/>
      <c r="M37271" s="290"/>
    </row>
    <row r="37272" spans="11:13" x14ac:dyDescent="0.35">
      <c r="K37272" s="293"/>
      <c r="M37272" s="290"/>
    </row>
    <row r="37273" spans="11:13" x14ac:dyDescent="0.35">
      <c r="K37273" s="293"/>
      <c r="M37273" s="290"/>
    </row>
    <row r="37274" spans="11:13" x14ac:dyDescent="0.35">
      <c r="K37274" s="293"/>
      <c r="M37274" s="290"/>
    </row>
    <row r="37275" spans="11:13" x14ac:dyDescent="0.35">
      <c r="K37275" s="293"/>
      <c r="M37275" s="290"/>
    </row>
    <row r="37276" spans="11:13" x14ac:dyDescent="0.35">
      <c r="K37276" s="293"/>
      <c r="M37276" s="290"/>
    </row>
    <row r="37277" spans="11:13" x14ac:dyDescent="0.35">
      <c r="K37277" s="293"/>
      <c r="M37277" s="290"/>
    </row>
    <row r="37278" spans="11:13" x14ac:dyDescent="0.35">
      <c r="K37278" s="293"/>
      <c r="M37278" s="290"/>
    </row>
    <row r="37279" spans="11:13" x14ac:dyDescent="0.35">
      <c r="K37279" s="293"/>
      <c r="M37279" s="290"/>
    </row>
    <row r="37280" spans="11:13" x14ac:dyDescent="0.35">
      <c r="K37280" s="293"/>
      <c r="M37280" s="290"/>
    </row>
    <row r="37281" spans="11:13" x14ac:dyDescent="0.35">
      <c r="K37281" s="293"/>
      <c r="M37281" s="290"/>
    </row>
    <row r="37282" spans="11:13" x14ac:dyDescent="0.35">
      <c r="K37282" s="293"/>
      <c r="M37282" s="290"/>
    </row>
    <row r="37283" spans="11:13" x14ac:dyDescent="0.35">
      <c r="K37283" s="293"/>
      <c r="M37283" s="290"/>
    </row>
    <row r="37284" spans="11:13" x14ac:dyDescent="0.35">
      <c r="K37284" s="293"/>
      <c r="M37284" s="290"/>
    </row>
    <row r="37285" spans="11:13" x14ac:dyDescent="0.35">
      <c r="K37285" s="293"/>
      <c r="M37285" s="290"/>
    </row>
    <row r="37286" spans="11:13" x14ac:dyDescent="0.35">
      <c r="K37286" s="293"/>
      <c r="M37286" s="290"/>
    </row>
    <row r="37287" spans="11:13" x14ac:dyDescent="0.35">
      <c r="K37287" s="293"/>
      <c r="M37287" s="290"/>
    </row>
    <row r="37288" spans="11:13" x14ac:dyDescent="0.35">
      <c r="K37288" s="293"/>
      <c r="M37288" s="290"/>
    </row>
    <row r="37289" spans="11:13" x14ac:dyDescent="0.35">
      <c r="K37289" s="293"/>
      <c r="M37289" s="290"/>
    </row>
    <row r="37290" spans="11:13" x14ac:dyDescent="0.35">
      <c r="K37290" s="293"/>
      <c r="M37290" s="290"/>
    </row>
    <row r="37291" spans="11:13" x14ac:dyDescent="0.35">
      <c r="K37291" s="293"/>
      <c r="M37291" s="290"/>
    </row>
    <row r="37292" spans="11:13" x14ac:dyDescent="0.35">
      <c r="K37292" s="293"/>
      <c r="M37292" s="290"/>
    </row>
    <row r="37293" spans="11:13" x14ac:dyDescent="0.35">
      <c r="K37293" s="293"/>
      <c r="M37293" s="290"/>
    </row>
    <row r="37294" spans="11:13" x14ac:dyDescent="0.35">
      <c r="K37294" s="293"/>
      <c r="M37294" s="290"/>
    </row>
    <row r="37295" spans="11:13" x14ac:dyDescent="0.35">
      <c r="K37295" s="293"/>
      <c r="M37295" s="290"/>
    </row>
    <row r="37296" spans="11:13" x14ac:dyDescent="0.35">
      <c r="K37296" s="293"/>
      <c r="M37296" s="290"/>
    </row>
    <row r="37297" spans="11:13" x14ac:dyDescent="0.35">
      <c r="K37297" s="293"/>
      <c r="M37297" s="290"/>
    </row>
    <row r="37298" spans="11:13" x14ac:dyDescent="0.35">
      <c r="K37298" s="293"/>
      <c r="M37298" s="290"/>
    </row>
    <row r="37299" spans="11:13" x14ac:dyDescent="0.35">
      <c r="K37299" s="293"/>
      <c r="M37299" s="290"/>
    </row>
    <row r="37300" spans="11:13" x14ac:dyDescent="0.35">
      <c r="K37300" s="293"/>
      <c r="M37300" s="290"/>
    </row>
    <row r="37301" spans="11:13" x14ac:dyDescent="0.35">
      <c r="K37301" s="293"/>
      <c r="M37301" s="290"/>
    </row>
    <row r="37302" spans="11:13" x14ac:dyDescent="0.35">
      <c r="K37302" s="293"/>
      <c r="M37302" s="290"/>
    </row>
    <row r="37303" spans="11:13" x14ac:dyDescent="0.35">
      <c r="K37303" s="293"/>
      <c r="M37303" s="290"/>
    </row>
    <row r="37304" spans="11:13" x14ac:dyDescent="0.35">
      <c r="K37304" s="293"/>
      <c r="M37304" s="290"/>
    </row>
    <row r="37305" spans="11:13" x14ac:dyDescent="0.35">
      <c r="K37305" s="293"/>
      <c r="M37305" s="290"/>
    </row>
    <row r="37306" spans="11:13" x14ac:dyDescent="0.35">
      <c r="K37306" s="293"/>
      <c r="M37306" s="290"/>
    </row>
    <row r="37307" spans="11:13" x14ac:dyDescent="0.35">
      <c r="K37307" s="293"/>
      <c r="M37307" s="290"/>
    </row>
    <row r="37308" spans="11:13" x14ac:dyDescent="0.35">
      <c r="K37308" s="293"/>
      <c r="M37308" s="290"/>
    </row>
    <row r="37309" spans="11:13" x14ac:dyDescent="0.35">
      <c r="K37309" s="293"/>
      <c r="M37309" s="290"/>
    </row>
    <row r="37310" spans="11:13" x14ac:dyDescent="0.35">
      <c r="K37310" s="293"/>
      <c r="M37310" s="290"/>
    </row>
    <row r="37311" spans="11:13" x14ac:dyDescent="0.35">
      <c r="K37311" s="293"/>
      <c r="M37311" s="290"/>
    </row>
    <row r="37312" spans="11:13" x14ac:dyDescent="0.35">
      <c r="K37312" s="293"/>
      <c r="M37312" s="290"/>
    </row>
    <row r="37313" spans="11:13" x14ac:dyDescent="0.35">
      <c r="K37313" s="293"/>
      <c r="M37313" s="290"/>
    </row>
    <row r="37314" spans="11:13" x14ac:dyDescent="0.35">
      <c r="K37314" s="293"/>
      <c r="M37314" s="290"/>
    </row>
    <row r="37315" spans="11:13" x14ac:dyDescent="0.35">
      <c r="K37315" s="293"/>
      <c r="M37315" s="290"/>
    </row>
    <row r="37316" spans="11:13" x14ac:dyDescent="0.35">
      <c r="K37316" s="293"/>
      <c r="M37316" s="290"/>
    </row>
    <row r="37317" spans="11:13" x14ac:dyDescent="0.35">
      <c r="K37317" s="293"/>
      <c r="M37317" s="290"/>
    </row>
    <row r="37318" spans="11:13" x14ac:dyDescent="0.35">
      <c r="K37318" s="293"/>
      <c r="M37318" s="290"/>
    </row>
    <row r="37319" spans="11:13" x14ac:dyDescent="0.35">
      <c r="K37319" s="293"/>
      <c r="M37319" s="290"/>
    </row>
    <row r="37320" spans="11:13" x14ac:dyDescent="0.35">
      <c r="K37320" s="293"/>
      <c r="M37320" s="290"/>
    </row>
    <row r="37321" spans="11:13" x14ac:dyDescent="0.35">
      <c r="K37321" s="293"/>
      <c r="M37321" s="290"/>
    </row>
    <row r="37322" spans="11:13" x14ac:dyDescent="0.35">
      <c r="K37322" s="293"/>
      <c r="M37322" s="290"/>
    </row>
    <row r="37323" spans="11:13" x14ac:dyDescent="0.35">
      <c r="K37323" s="293"/>
      <c r="M37323" s="290"/>
    </row>
    <row r="37324" spans="11:13" x14ac:dyDescent="0.35">
      <c r="K37324" s="293"/>
      <c r="M37324" s="290"/>
    </row>
    <row r="37325" spans="11:13" x14ac:dyDescent="0.35">
      <c r="K37325" s="293"/>
      <c r="M37325" s="290"/>
    </row>
    <row r="37326" spans="11:13" x14ac:dyDescent="0.35">
      <c r="K37326" s="293"/>
      <c r="M37326" s="290"/>
    </row>
    <row r="37327" spans="11:13" x14ac:dyDescent="0.35">
      <c r="K37327" s="293"/>
      <c r="M37327" s="290"/>
    </row>
    <row r="37328" spans="11:13" x14ac:dyDescent="0.35">
      <c r="K37328" s="293"/>
      <c r="M37328" s="290"/>
    </row>
    <row r="37329" spans="11:13" x14ac:dyDescent="0.35">
      <c r="K37329" s="293"/>
      <c r="M37329" s="290"/>
    </row>
    <row r="37330" spans="11:13" x14ac:dyDescent="0.35">
      <c r="K37330" s="293"/>
      <c r="M37330" s="290"/>
    </row>
    <row r="37331" spans="11:13" x14ac:dyDescent="0.35">
      <c r="K37331" s="293"/>
      <c r="M37331" s="290"/>
    </row>
    <row r="37332" spans="11:13" x14ac:dyDescent="0.35">
      <c r="K37332" s="293"/>
      <c r="M37332" s="290"/>
    </row>
    <row r="37333" spans="11:13" x14ac:dyDescent="0.35">
      <c r="K37333" s="293"/>
      <c r="M37333" s="290"/>
    </row>
    <row r="37334" spans="11:13" x14ac:dyDescent="0.35">
      <c r="K37334" s="293"/>
      <c r="M37334" s="290"/>
    </row>
    <row r="37335" spans="11:13" x14ac:dyDescent="0.35">
      <c r="K37335" s="293"/>
      <c r="M37335" s="290"/>
    </row>
    <row r="37336" spans="11:13" x14ac:dyDescent="0.35">
      <c r="K37336" s="293"/>
      <c r="M37336" s="290"/>
    </row>
    <row r="37337" spans="11:13" x14ac:dyDescent="0.35">
      <c r="K37337" s="293"/>
      <c r="M37337" s="290"/>
    </row>
    <row r="37338" spans="11:13" x14ac:dyDescent="0.35">
      <c r="K37338" s="293"/>
      <c r="M37338" s="290"/>
    </row>
    <row r="37339" spans="11:13" x14ac:dyDescent="0.35">
      <c r="K37339" s="293"/>
      <c r="M37339" s="290"/>
    </row>
    <row r="37340" spans="11:13" x14ac:dyDescent="0.35">
      <c r="K37340" s="293"/>
      <c r="M37340" s="290"/>
    </row>
    <row r="37341" spans="11:13" x14ac:dyDescent="0.35">
      <c r="K37341" s="293"/>
      <c r="M37341" s="290"/>
    </row>
    <row r="37342" spans="11:13" x14ac:dyDescent="0.35">
      <c r="K37342" s="293"/>
      <c r="M37342" s="290"/>
    </row>
    <row r="37343" spans="11:13" x14ac:dyDescent="0.35">
      <c r="K37343" s="293"/>
      <c r="M37343" s="290"/>
    </row>
    <row r="37344" spans="11:13" x14ac:dyDescent="0.35">
      <c r="K37344" s="293"/>
      <c r="M37344" s="290"/>
    </row>
    <row r="37345" spans="11:13" x14ac:dyDescent="0.35">
      <c r="K37345" s="293"/>
      <c r="M37345" s="290"/>
    </row>
    <row r="37346" spans="11:13" x14ac:dyDescent="0.35">
      <c r="K37346" s="293"/>
      <c r="M37346" s="290"/>
    </row>
    <row r="37347" spans="11:13" x14ac:dyDescent="0.35">
      <c r="K37347" s="293"/>
      <c r="M37347" s="290"/>
    </row>
    <row r="37348" spans="11:13" x14ac:dyDescent="0.35">
      <c r="K37348" s="293"/>
      <c r="M37348" s="290"/>
    </row>
    <row r="37349" spans="11:13" x14ac:dyDescent="0.35">
      <c r="K37349" s="293"/>
      <c r="M37349" s="290"/>
    </row>
    <row r="37350" spans="11:13" x14ac:dyDescent="0.35">
      <c r="K37350" s="293"/>
      <c r="M37350" s="290"/>
    </row>
    <row r="37351" spans="11:13" x14ac:dyDescent="0.35">
      <c r="K37351" s="293"/>
      <c r="M37351" s="290"/>
    </row>
    <row r="37352" spans="11:13" x14ac:dyDescent="0.35">
      <c r="K37352" s="293"/>
      <c r="M37352" s="290"/>
    </row>
    <row r="37353" spans="11:13" x14ac:dyDescent="0.35">
      <c r="K37353" s="293"/>
      <c r="M37353" s="290"/>
    </row>
    <row r="37354" spans="11:13" x14ac:dyDescent="0.35">
      <c r="K37354" s="293"/>
      <c r="M37354" s="290"/>
    </row>
    <row r="37355" spans="11:13" x14ac:dyDescent="0.35">
      <c r="K37355" s="293"/>
      <c r="M37355" s="290"/>
    </row>
    <row r="37356" spans="11:13" x14ac:dyDescent="0.35">
      <c r="K37356" s="293"/>
      <c r="M37356" s="290"/>
    </row>
    <row r="37357" spans="11:13" x14ac:dyDescent="0.35">
      <c r="K37357" s="293"/>
      <c r="M37357" s="290"/>
    </row>
    <row r="37358" spans="11:13" x14ac:dyDescent="0.35">
      <c r="K37358" s="293"/>
      <c r="M37358" s="290"/>
    </row>
    <row r="37359" spans="11:13" x14ac:dyDescent="0.35">
      <c r="K37359" s="293"/>
      <c r="M37359" s="290"/>
    </row>
    <row r="37360" spans="11:13" x14ac:dyDescent="0.35">
      <c r="K37360" s="293"/>
      <c r="M37360" s="290"/>
    </row>
    <row r="37361" spans="11:13" x14ac:dyDescent="0.35">
      <c r="K37361" s="293"/>
      <c r="M37361" s="290"/>
    </row>
    <row r="37362" spans="11:13" x14ac:dyDescent="0.35">
      <c r="K37362" s="293"/>
      <c r="M37362" s="290"/>
    </row>
    <row r="37363" spans="11:13" x14ac:dyDescent="0.35">
      <c r="K37363" s="293"/>
      <c r="M37363" s="290"/>
    </row>
    <row r="37364" spans="11:13" x14ac:dyDescent="0.35">
      <c r="K37364" s="293"/>
      <c r="M37364" s="290"/>
    </row>
    <row r="37365" spans="11:13" x14ac:dyDescent="0.35">
      <c r="K37365" s="293"/>
      <c r="M37365" s="290"/>
    </row>
    <row r="37366" spans="11:13" x14ac:dyDescent="0.35">
      <c r="K37366" s="293"/>
      <c r="M37366" s="290"/>
    </row>
    <row r="37367" spans="11:13" x14ac:dyDescent="0.35">
      <c r="K37367" s="293"/>
      <c r="M37367" s="290"/>
    </row>
    <row r="37368" spans="11:13" x14ac:dyDescent="0.35">
      <c r="K37368" s="293"/>
      <c r="M37368" s="290"/>
    </row>
    <row r="37369" spans="11:13" x14ac:dyDescent="0.35">
      <c r="K37369" s="293"/>
      <c r="M37369" s="290"/>
    </row>
    <row r="37370" spans="11:13" x14ac:dyDescent="0.35">
      <c r="K37370" s="293"/>
      <c r="M37370" s="290"/>
    </row>
    <row r="37371" spans="11:13" x14ac:dyDescent="0.35">
      <c r="K37371" s="293"/>
      <c r="M37371" s="290"/>
    </row>
    <row r="37372" spans="11:13" x14ac:dyDescent="0.35">
      <c r="K37372" s="293"/>
      <c r="M37372" s="290"/>
    </row>
    <row r="37373" spans="11:13" x14ac:dyDescent="0.35">
      <c r="K37373" s="293"/>
      <c r="M37373" s="290"/>
    </row>
    <row r="37374" spans="11:13" x14ac:dyDescent="0.35">
      <c r="K37374" s="293"/>
      <c r="M37374" s="290"/>
    </row>
    <row r="37375" spans="11:13" x14ac:dyDescent="0.35">
      <c r="K37375" s="293"/>
      <c r="M37375" s="290"/>
    </row>
    <row r="37376" spans="11:13" x14ac:dyDescent="0.35">
      <c r="K37376" s="293"/>
      <c r="M37376" s="290"/>
    </row>
    <row r="37377" spans="11:13" x14ac:dyDescent="0.35">
      <c r="K37377" s="293"/>
      <c r="M37377" s="290"/>
    </row>
    <row r="37378" spans="11:13" x14ac:dyDescent="0.35">
      <c r="K37378" s="293"/>
      <c r="M37378" s="290"/>
    </row>
    <row r="37379" spans="11:13" x14ac:dyDescent="0.35">
      <c r="K37379" s="293"/>
      <c r="M37379" s="290"/>
    </row>
    <row r="37380" spans="11:13" x14ac:dyDescent="0.35">
      <c r="K37380" s="293"/>
      <c r="M37380" s="290"/>
    </row>
    <row r="37381" spans="11:13" x14ac:dyDescent="0.35">
      <c r="K37381" s="293"/>
      <c r="M37381" s="290"/>
    </row>
    <row r="37382" spans="11:13" x14ac:dyDescent="0.35">
      <c r="K37382" s="293"/>
      <c r="M37382" s="290"/>
    </row>
    <row r="37383" spans="11:13" x14ac:dyDescent="0.35">
      <c r="K37383" s="293"/>
      <c r="M37383" s="290"/>
    </row>
    <row r="37384" spans="11:13" x14ac:dyDescent="0.35">
      <c r="K37384" s="293"/>
      <c r="M37384" s="290"/>
    </row>
    <row r="37385" spans="11:13" x14ac:dyDescent="0.35">
      <c r="K37385" s="293"/>
      <c r="M37385" s="290"/>
    </row>
    <row r="37386" spans="11:13" x14ac:dyDescent="0.35">
      <c r="K37386" s="293"/>
      <c r="M37386" s="290"/>
    </row>
    <row r="37387" spans="11:13" x14ac:dyDescent="0.35">
      <c r="K37387" s="293"/>
      <c r="M37387" s="290"/>
    </row>
    <row r="37388" spans="11:13" x14ac:dyDescent="0.35">
      <c r="K37388" s="293"/>
      <c r="M37388" s="290"/>
    </row>
    <row r="37389" spans="11:13" x14ac:dyDescent="0.35">
      <c r="K37389" s="293"/>
      <c r="M37389" s="290"/>
    </row>
    <row r="37390" spans="11:13" x14ac:dyDescent="0.35">
      <c r="K37390" s="293"/>
      <c r="M37390" s="290"/>
    </row>
    <row r="37391" spans="11:13" x14ac:dyDescent="0.35">
      <c r="K37391" s="293"/>
      <c r="M37391" s="290"/>
    </row>
    <row r="37392" spans="11:13" x14ac:dyDescent="0.35">
      <c r="K37392" s="293"/>
      <c r="M37392" s="290"/>
    </row>
    <row r="37393" spans="11:13" x14ac:dyDescent="0.35">
      <c r="K37393" s="293"/>
      <c r="M37393" s="290"/>
    </row>
    <row r="37394" spans="11:13" x14ac:dyDescent="0.35">
      <c r="K37394" s="293"/>
      <c r="M37394" s="290"/>
    </row>
    <row r="37395" spans="11:13" x14ac:dyDescent="0.35">
      <c r="K37395" s="293"/>
      <c r="M37395" s="290"/>
    </row>
    <row r="37396" spans="11:13" x14ac:dyDescent="0.35">
      <c r="K37396" s="293"/>
      <c r="M37396" s="290"/>
    </row>
    <row r="37397" spans="11:13" x14ac:dyDescent="0.35">
      <c r="K37397" s="293"/>
      <c r="M37397" s="290"/>
    </row>
    <row r="37398" spans="11:13" x14ac:dyDescent="0.35">
      <c r="K37398" s="293"/>
      <c r="M37398" s="290"/>
    </row>
    <row r="37399" spans="11:13" x14ac:dyDescent="0.35">
      <c r="K37399" s="293"/>
      <c r="M37399" s="290"/>
    </row>
    <row r="37400" spans="11:13" x14ac:dyDescent="0.35">
      <c r="K37400" s="293"/>
      <c r="M37400" s="290"/>
    </row>
    <row r="37401" spans="11:13" x14ac:dyDescent="0.35">
      <c r="K37401" s="293"/>
      <c r="M37401" s="290"/>
    </row>
    <row r="37402" spans="11:13" x14ac:dyDescent="0.35">
      <c r="K37402" s="293"/>
      <c r="M37402" s="290"/>
    </row>
    <row r="37403" spans="11:13" x14ac:dyDescent="0.35">
      <c r="K37403" s="293"/>
      <c r="M37403" s="290"/>
    </row>
    <row r="37404" spans="11:13" x14ac:dyDescent="0.35">
      <c r="K37404" s="293"/>
      <c r="M37404" s="290"/>
    </row>
    <row r="37405" spans="11:13" x14ac:dyDescent="0.35">
      <c r="K37405" s="293"/>
      <c r="M37405" s="290"/>
    </row>
    <row r="37406" spans="11:13" x14ac:dyDescent="0.35">
      <c r="K37406" s="293"/>
      <c r="M37406" s="290"/>
    </row>
    <row r="37407" spans="11:13" x14ac:dyDescent="0.35">
      <c r="K37407" s="293"/>
      <c r="M37407" s="290"/>
    </row>
    <row r="37408" spans="11:13" x14ac:dyDescent="0.35">
      <c r="K37408" s="293"/>
      <c r="M37408" s="290"/>
    </row>
    <row r="37409" spans="11:13" x14ac:dyDescent="0.35">
      <c r="K37409" s="293"/>
      <c r="M37409" s="290"/>
    </row>
    <row r="37410" spans="11:13" x14ac:dyDescent="0.35">
      <c r="K37410" s="293"/>
      <c r="M37410" s="290"/>
    </row>
    <row r="37411" spans="11:13" x14ac:dyDescent="0.35">
      <c r="K37411" s="293"/>
      <c r="M37411" s="290"/>
    </row>
    <row r="37412" spans="11:13" x14ac:dyDescent="0.35">
      <c r="K37412" s="293"/>
      <c r="M37412" s="290"/>
    </row>
    <row r="37413" spans="11:13" x14ac:dyDescent="0.35">
      <c r="K37413" s="293"/>
      <c r="M37413" s="290"/>
    </row>
    <row r="37414" spans="11:13" x14ac:dyDescent="0.35">
      <c r="K37414" s="293"/>
      <c r="M37414" s="290"/>
    </row>
    <row r="37415" spans="11:13" x14ac:dyDescent="0.35">
      <c r="K37415" s="293"/>
      <c r="M37415" s="290"/>
    </row>
    <row r="37416" spans="11:13" x14ac:dyDescent="0.35">
      <c r="K37416" s="293"/>
      <c r="M37416" s="290"/>
    </row>
    <row r="37417" spans="11:13" x14ac:dyDescent="0.35">
      <c r="K37417" s="293"/>
      <c r="M37417" s="290"/>
    </row>
    <row r="37418" spans="11:13" x14ac:dyDescent="0.35">
      <c r="K37418" s="293"/>
      <c r="M37418" s="290"/>
    </row>
    <row r="37419" spans="11:13" x14ac:dyDescent="0.35">
      <c r="K37419" s="293"/>
      <c r="M37419" s="290"/>
    </row>
    <row r="37420" spans="11:13" x14ac:dyDescent="0.35">
      <c r="K37420" s="293"/>
      <c r="M37420" s="290"/>
    </row>
    <row r="37421" spans="11:13" x14ac:dyDescent="0.35">
      <c r="K37421" s="293"/>
      <c r="M37421" s="290"/>
    </row>
    <row r="37422" spans="11:13" x14ac:dyDescent="0.35">
      <c r="K37422" s="293"/>
      <c r="M37422" s="290"/>
    </row>
    <row r="37423" spans="11:13" x14ac:dyDescent="0.35">
      <c r="K37423" s="293"/>
      <c r="M37423" s="290"/>
    </row>
    <row r="37424" spans="11:13" x14ac:dyDescent="0.35">
      <c r="K37424" s="293"/>
      <c r="M37424" s="290"/>
    </row>
    <row r="37425" spans="11:13" x14ac:dyDescent="0.35">
      <c r="K37425" s="293"/>
      <c r="M37425" s="290"/>
    </row>
    <row r="37426" spans="11:13" x14ac:dyDescent="0.35">
      <c r="K37426" s="293"/>
      <c r="M37426" s="290"/>
    </row>
    <row r="37427" spans="11:13" x14ac:dyDescent="0.35">
      <c r="K37427" s="293"/>
      <c r="M37427" s="290"/>
    </row>
    <row r="37428" spans="11:13" x14ac:dyDescent="0.35">
      <c r="K37428" s="293"/>
      <c r="M37428" s="290"/>
    </row>
    <row r="37429" spans="11:13" x14ac:dyDescent="0.35">
      <c r="K37429" s="293"/>
      <c r="M37429" s="290"/>
    </row>
    <row r="37430" spans="11:13" x14ac:dyDescent="0.35">
      <c r="K37430" s="293"/>
      <c r="M37430" s="290"/>
    </row>
    <row r="37431" spans="11:13" x14ac:dyDescent="0.35">
      <c r="K37431" s="293"/>
      <c r="M37431" s="290"/>
    </row>
    <row r="37432" spans="11:13" x14ac:dyDescent="0.35">
      <c r="K37432" s="293"/>
      <c r="M37432" s="290"/>
    </row>
    <row r="37433" spans="11:13" x14ac:dyDescent="0.35">
      <c r="K37433" s="293"/>
      <c r="M37433" s="290"/>
    </row>
    <row r="37434" spans="11:13" x14ac:dyDescent="0.35">
      <c r="K37434" s="293"/>
      <c r="M37434" s="290"/>
    </row>
    <row r="37435" spans="11:13" x14ac:dyDescent="0.35">
      <c r="K37435" s="293"/>
      <c r="M37435" s="290"/>
    </row>
    <row r="37436" spans="11:13" x14ac:dyDescent="0.35">
      <c r="K37436" s="293"/>
      <c r="M37436" s="290"/>
    </row>
    <row r="37437" spans="11:13" x14ac:dyDescent="0.35">
      <c r="K37437" s="293"/>
      <c r="M37437" s="290"/>
    </row>
    <row r="37438" spans="11:13" x14ac:dyDescent="0.35">
      <c r="K37438" s="293"/>
      <c r="M37438" s="290"/>
    </row>
    <row r="37439" spans="11:13" x14ac:dyDescent="0.35">
      <c r="K37439" s="293"/>
      <c r="M37439" s="290"/>
    </row>
    <row r="37440" spans="11:13" x14ac:dyDescent="0.35">
      <c r="K37440" s="293"/>
      <c r="M37440" s="290"/>
    </row>
    <row r="37441" spans="11:13" x14ac:dyDescent="0.35">
      <c r="K37441" s="293"/>
      <c r="M37441" s="290"/>
    </row>
    <row r="37442" spans="11:13" x14ac:dyDescent="0.35">
      <c r="K37442" s="293"/>
      <c r="M37442" s="290"/>
    </row>
    <row r="37443" spans="11:13" x14ac:dyDescent="0.35">
      <c r="K37443" s="293"/>
      <c r="M37443" s="290"/>
    </row>
    <row r="37444" spans="11:13" x14ac:dyDescent="0.35">
      <c r="K37444" s="293"/>
      <c r="M37444" s="290"/>
    </row>
    <row r="37445" spans="11:13" x14ac:dyDescent="0.35">
      <c r="K37445" s="293"/>
      <c r="M37445" s="290"/>
    </row>
    <row r="37446" spans="11:13" x14ac:dyDescent="0.35">
      <c r="K37446" s="293"/>
      <c r="M37446" s="290"/>
    </row>
    <row r="37447" spans="11:13" x14ac:dyDescent="0.35">
      <c r="K37447" s="293"/>
      <c r="M37447" s="290"/>
    </row>
    <row r="37448" spans="11:13" x14ac:dyDescent="0.35">
      <c r="K37448" s="293"/>
      <c r="M37448" s="290"/>
    </row>
    <row r="37449" spans="11:13" x14ac:dyDescent="0.35">
      <c r="K37449" s="293"/>
      <c r="M37449" s="290"/>
    </row>
    <row r="37450" spans="11:13" x14ac:dyDescent="0.35">
      <c r="K37450" s="293"/>
      <c r="M37450" s="290"/>
    </row>
    <row r="37451" spans="11:13" x14ac:dyDescent="0.35">
      <c r="K37451" s="293"/>
      <c r="M37451" s="290"/>
    </row>
    <row r="37452" spans="11:13" x14ac:dyDescent="0.35">
      <c r="K37452" s="293"/>
      <c r="M37452" s="290"/>
    </row>
    <row r="37453" spans="11:13" x14ac:dyDescent="0.35">
      <c r="K37453" s="293"/>
      <c r="M37453" s="290"/>
    </row>
    <row r="37454" spans="11:13" x14ac:dyDescent="0.35">
      <c r="K37454" s="293"/>
      <c r="M37454" s="290"/>
    </row>
    <row r="37455" spans="11:13" x14ac:dyDescent="0.35">
      <c r="K37455" s="293"/>
      <c r="M37455" s="290"/>
    </row>
    <row r="37456" spans="11:13" x14ac:dyDescent="0.35">
      <c r="K37456" s="293"/>
      <c r="M37456" s="290"/>
    </row>
    <row r="37457" spans="11:13" x14ac:dyDescent="0.35">
      <c r="K37457" s="293"/>
      <c r="M37457" s="290"/>
    </row>
    <row r="37458" spans="11:13" x14ac:dyDescent="0.35">
      <c r="K37458" s="293"/>
      <c r="M37458" s="290"/>
    </row>
    <row r="37459" spans="11:13" x14ac:dyDescent="0.35">
      <c r="K37459" s="293"/>
      <c r="M37459" s="290"/>
    </row>
    <row r="37460" spans="11:13" x14ac:dyDescent="0.35">
      <c r="K37460" s="293"/>
      <c r="M37460" s="290"/>
    </row>
    <row r="37461" spans="11:13" x14ac:dyDescent="0.35">
      <c r="K37461" s="293"/>
      <c r="M37461" s="290"/>
    </row>
    <row r="37462" spans="11:13" x14ac:dyDescent="0.35">
      <c r="K37462" s="293"/>
      <c r="M37462" s="290"/>
    </row>
    <row r="37463" spans="11:13" x14ac:dyDescent="0.35">
      <c r="K37463" s="293"/>
      <c r="M37463" s="290"/>
    </row>
    <row r="37464" spans="11:13" x14ac:dyDescent="0.35">
      <c r="K37464" s="293"/>
      <c r="M37464" s="290"/>
    </row>
    <row r="37465" spans="11:13" x14ac:dyDescent="0.35">
      <c r="K37465" s="293"/>
      <c r="M37465" s="290"/>
    </row>
    <row r="37466" spans="11:13" x14ac:dyDescent="0.35">
      <c r="K37466" s="293"/>
      <c r="M37466" s="290"/>
    </row>
    <row r="37467" spans="11:13" x14ac:dyDescent="0.35">
      <c r="K37467" s="293"/>
      <c r="M37467" s="290"/>
    </row>
    <row r="37468" spans="11:13" x14ac:dyDescent="0.35">
      <c r="K37468" s="293"/>
      <c r="M37468" s="290"/>
    </row>
    <row r="37469" spans="11:13" x14ac:dyDescent="0.35">
      <c r="K37469" s="293"/>
      <c r="M37469" s="290"/>
    </row>
    <row r="37470" spans="11:13" x14ac:dyDescent="0.35">
      <c r="K37470" s="293"/>
      <c r="M37470" s="290"/>
    </row>
    <row r="37471" spans="11:13" x14ac:dyDescent="0.35">
      <c r="K37471" s="293"/>
      <c r="M37471" s="290"/>
    </row>
    <row r="37472" spans="11:13" x14ac:dyDescent="0.35">
      <c r="K37472" s="293"/>
      <c r="M37472" s="290"/>
    </row>
    <row r="37473" spans="11:13" x14ac:dyDescent="0.35">
      <c r="K37473" s="293"/>
      <c r="M37473" s="290"/>
    </row>
    <row r="37474" spans="11:13" x14ac:dyDescent="0.35">
      <c r="K37474" s="293"/>
      <c r="M37474" s="290"/>
    </row>
    <row r="37475" spans="11:13" x14ac:dyDescent="0.35">
      <c r="K37475" s="293"/>
      <c r="M37475" s="290"/>
    </row>
    <row r="37476" spans="11:13" x14ac:dyDescent="0.35">
      <c r="K37476" s="293"/>
      <c r="M37476" s="290"/>
    </row>
    <row r="37477" spans="11:13" x14ac:dyDescent="0.35">
      <c r="K37477" s="293"/>
      <c r="M37477" s="290"/>
    </row>
    <row r="37478" spans="11:13" x14ac:dyDescent="0.35">
      <c r="K37478" s="293"/>
      <c r="M37478" s="290"/>
    </row>
    <row r="37479" spans="11:13" x14ac:dyDescent="0.35">
      <c r="K37479" s="293"/>
      <c r="M37479" s="290"/>
    </row>
    <row r="37480" spans="11:13" x14ac:dyDescent="0.35">
      <c r="K37480" s="293"/>
      <c r="M37480" s="290"/>
    </row>
    <row r="37481" spans="11:13" x14ac:dyDescent="0.35">
      <c r="K37481" s="293"/>
      <c r="M37481" s="290"/>
    </row>
    <row r="37482" spans="11:13" x14ac:dyDescent="0.35">
      <c r="K37482" s="293"/>
      <c r="M37482" s="290"/>
    </row>
    <row r="37483" spans="11:13" x14ac:dyDescent="0.35">
      <c r="K37483" s="293"/>
      <c r="M37483" s="290"/>
    </row>
    <row r="37484" spans="11:13" x14ac:dyDescent="0.35">
      <c r="K37484" s="293"/>
      <c r="M37484" s="290"/>
    </row>
    <row r="37485" spans="11:13" x14ac:dyDescent="0.35">
      <c r="K37485" s="293"/>
      <c r="M37485" s="290"/>
    </row>
    <row r="37486" spans="11:13" x14ac:dyDescent="0.35">
      <c r="K37486" s="293"/>
      <c r="M37486" s="290"/>
    </row>
    <row r="37487" spans="11:13" x14ac:dyDescent="0.35">
      <c r="K37487" s="293"/>
      <c r="M37487" s="290"/>
    </row>
    <row r="37488" spans="11:13" x14ac:dyDescent="0.35">
      <c r="K37488" s="293"/>
      <c r="M37488" s="290"/>
    </row>
    <row r="37489" spans="11:13" x14ac:dyDescent="0.35">
      <c r="K37489" s="293"/>
      <c r="M37489" s="290"/>
    </row>
    <row r="37490" spans="11:13" x14ac:dyDescent="0.35">
      <c r="K37490" s="293"/>
      <c r="M37490" s="290"/>
    </row>
    <row r="37491" spans="11:13" x14ac:dyDescent="0.35">
      <c r="K37491" s="293"/>
      <c r="M37491" s="290"/>
    </row>
    <row r="37492" spans="11:13" x14ac:dyDescent="0.35">
      <c r="K37492" s="293"/>
      <c r="M37492" s="290"/>
    </row>
    <row r="37493" spans="11:13" x14ac:dyDescent="0.35">
      <c r="K37493" s="293"/>
      <c r="M37493" s="290"/>
    </row>
    <row r="37494" spans="11:13" x14ac:dyDescent="0.35">
      <c r="K37494" s="293"/>
      <c r="M37494" s="290"/>
    </row>
    <row r="37495" spans="11:13" x14ac:dyDescent="0.35">
      <c r="K37495" s="293"/>
      <c r="M37495" s="290"/>
    </row>
    <row r="37496" spans="11:13" x14ac:dyDescent="0.35">
      <c r="K37496" s="293"/>
      <c r="M37496" s="290"/>
    </row>
    <row r="37497" spans="11:13" x14ac:dyDescent="0.35">
      <c r="K37497" s="293"/>
      <c r="M37497" s="290"/>
    </row>
    <row r="37498" spans="11:13" x14ac:dyDescent="0.35">
      <c r="K37498" s="293"/>
      <c r="M37498" s="290"/>
    </row>
    <row r="37499" spans="11:13" x14ac:dyDescent="0.35">
      <c r="K37499" s="293"/>
      <c r="M37499" s="290"/>
    </row>
    <row r="37500" spans="11:13" x14ac:dyDescent="0.35">
      <c r="K37500" s="293"/>
      <c r="M37500" s="290"/>
    </row>
    <row r="37501" spans="11:13" x14ac:dyDescent="0.35">
      <c r="K37501" s="293"/>
      <c r="M37501" s="290"/>
    </row>
    <row r="37502" spans="11:13" x14ac:dyDescent="0.35">
      <c r="K37502" s="293"/>
      <c r="M37502" s="290"/>
    </row>
    <row r="37503" spans="11:13" x14ac:dyDescent="0.35">
      <c r="K37503" s="293"/>
      <c r="M37503" s="290"/>
    </row>
    <row r="37504" spans="11:13" x14ac:dyDescent="0.35">
      <c r="K37504" s="293"/>
      <c r="M37504" s="290"/>
    </row>
    <row r="37505" spans="11:13" x14ac:dyDescent="0.35">
      <c r="K37505" s="293"/>
      <c r="M37505" s="290"/>
    </row>
    <row r="37506" spans="11:13" x14ac:dyDescent="0.35">
      <c r="K37506" s="293"/>
      <c r="M37506" s="290"/>
    </row>
    <row r="37507" spans="11:13" x14ac:dyDescent="0.35">
      <c r="K37507" s="293"/>
      <c r="M37507" s="290"/>
    </row>
    <row r="37508" spans="11:13" x14ac:dyDescent="0.35">
      <c r="K37508" s="293"/>
      <c r="M37508" s="290"/>
    </row>
    <row r="37509" spans="11:13" x14ac:dyDescent="0.35">
      <c r="K37509" s="293"/>
      <c r="M37509" s="290"/>
    </row>
    <row r="37510" spans="11:13" x14ac:dyDescent="0.35">
      <c r="K37510" s="293"/>
      <c r="M37510" s="290"/>
    </row>
    <row r="37511" spans="11:13" x14ac:dyDescent="0.35">
      <c r="K37511" s="293"/>
      <c r="M37511" s="290"/>
    </row>
    <row r="37512" spans="11:13" x14ac:dyDescent="0.35">
      <c r="K37512" s="293"/>
      <c r="M37512" s="290"/>
    </row>
    <row r="37513" spans="11:13" x14ac:dyDescent="0.35">
      <c r="K37513" s="293"/>
      <c r="M37513" s="290"/>
    </row>
    <row r="37514" spans="11:13" x14ac:dyDescent="0.35">
      <c r="K37514" s="293"/>
      <c r="M37514" s="290"/>
    </row>
    <row r="37515" spans="11:13" x14ac:dyDescent="0.35">
      <c r="K37515" s="293"/>
      <c r="M37515" s="290"/>
    </row>
    <row r="37516" spans="11:13" x14ac:dyDescent="0.35">
      <c r="K37516" s="293"/>
      <c r="M37516" s="290"/>
    </row>
    <row r="37517" spans="11:13" x14ac:dyDescent="0.35">
      <c r="K37517" s="293"/>
      <c r="M37517" s="290"/>
    </row>
    <row r="37518" spans="11:13" x14ac:dyDescent="0.35">
      <c r="K37518" s="293"/>
      <c r="M37518" s="290"/>
    </row>
    <row r="37519" spans="11:13" x14ac:dyDescent="0.35">
      <c r="K37519" s="293"/>
      <c r="M37519" s="290"/>
    </row>
    <row r="37520" spans="11:13" x14ac:dyDescent="0.35">
      <c r="K37520" s="293"/>
      <c r="M37520" s="290"/>
    </row>
    <row r="37521" spans="11:13" x14ac:dyDescent="0.35">
      <c r="K37521" s="293"/>
      <c r="M37521" s="290"/>
    </row>
    <row r="37522" spans="11:13" x14ac:dyDescent="0.35">
      <c r="K37522" s="293"/>
      <c r="M37522" s="290"/>
    </row>
    <row r="37523" spans="11:13" x14ac:dyDescent="0.35">
      <c r="K37523" s="293"/>
      <c r="M37523" s="290"/>
    </row>
    <row r="37524" spans="11:13" x14ac:dyDescent="0.35">
      <c r="K37524" s="293"/>
      <c r="M37524" s="290"/>
    </row>
    <row r="37525" spans="11:13" x14ac:dyDescent="0.35">
      <c r="K37525" s="293"/>
      <c r="M37525" s="290"/>
    </row>
    <row r="37526" spans="11:13" x14ac:dyDescent="0.35">
      <c r="K37526" s="293"/>
      <c r="M37526" s="290"/>
    </row>
    <row r="37527" spans="11:13" x14ac:dyDescent="0.35">
      <c r="K37527" s="293"/>
      <c r="M37527" s="290"/>
    </row>
    <row r="37528" spans="11:13" x14ac:dyDescent="0.35">
      <c r="K37528" s="293"/>
      <c r="M37528" s="290"/>
    </row>
    <row r="37529" spans="11:13" x14ac:dyDescent="0.35">
      <c r="K37529" s="293"/>
      <c r="M37529" s="290"/>
    </row>
    <row r="37530" spans="11:13" x14ac:dyDescent="0.35">
      <c r="K37530" s="293"/>
      <c r="M37530" s="290"/>
    </row>
    <row r="37531" spans="11:13" x14ac:dyDescent="0.35">
      <c r="K37531" s="293"/>
      <c r="M37531" s="290"/>
    </row>
    <row r="37532" spans="11:13" x14ac:dyDescent="0.35">
      <c r="K37532" s="293"/>
      <c r="M37532" s="290"/>
    </row>
    <row r="37533" spans="11:13" x14ac:dyDescent="0.35">
      <c r="K37533" s="293"/>
      <c r="M37533" s="290"/>
    </row>
    <row r="37534" spans="11:13" x14ac:dyDescent="0.35">
      <c r="K37534" s="293"/>
      <c r="M37534" s="290"/>
    </row>
    <row r="37535" spans="11:13" x14ac:dyDescent="0.35">
      <c r="K37535" s="293"/>
      <c r="M37535" s="290"/>
    </row>
    <row r="37536" spans="11:13" x14ac:dyDescent="0.35">
      <c r="K37536" s="293"/>
      <c r="M37536" s="290"/>
    </row>
    <row r="37537" spans="11:13" x14ac:dyDescent="0.35">
      <c r="K37537" s="293"/>
      <c r="M37537" s="290"/>
    </row>
    <row r="37538" spans="11:13" x14ac:dyDescent="0.35">
      <c r="K37538" s="293"/>
      <c r="M37538" s="290"/>
    </row>
    <row r="37539" spans="11:13" x14ac:dyDescent="0.35">
      <c r="K37539" s="293"/>
      <c r="M37539" s="290"/>
    </row>
    <row r="37540" spans="11:13" x14ac:dyDescent="0.35">
      <c r="K37540" s="293"/>
      <c r="M37540" s="290"/>
    </row>
    <row r="37541" spans="11:13" x14ac:dyDescent="0.35">
      <c r="K37541" s="293"/>
      <c r="M37541" s="290"/>
    </row>
    <row r="37542" spans="11:13" x14ac:dyDescent="0.35">
      <c r="K37542" s="293"/>
      <c r="M37542" s="290"/>
    </row>
    <row r="37543" spans="11:13" x14ac:dyDescent="0.35">
      <c r="K37543" s="293"/>
      <c r="M37543" s="290"/>
    </row>
    <row r="37544" spans="11:13" x14ac:dyDescent="0.35">
      <c r="K37544" s="293"/>
      <c r="M37544" s="290"/>
    </row>
    <row r="37545" spans="11:13" x14ac:dyDescent="0.35">
      <c r="K37545" s="293"/>
      <c r="M37545" s="290"/>
    </row>
    <row r="37546" spans="11:13" x14ac:dyDescent="0.35">
      <c r="K37546" s="293"/>
      <c r="M37546" s="290"/>
    </row>
    <row r="37547" spans="11:13" x14ac:dyDescent="0.35">
      <c r="K37547" s="293"/>
      <c r="M37547" s="290"/>
    </row>
    <row r="37548" spans="11:13" x14ac:dyDescent="0.35">
      <c r="K37548" s="293"/>
      <c r="M37548" s="290"/>
    </row>
    <row r="37549" spans="11:13" x14ac:dyDescent="0.35">
      <c r="K37549" s="293"/>
      <c r="M37549" s="290"/>
    </row>
    <row r="37550" spans="11:13" x14ac:dyDescent="0.35">
      <c r="K37550" s="293"/>
      <c r="M37550" s="290"/>
    </row>
    <row r="37551" spans="11:13" x14ac:dyDescent="0.35">
      <c r="K37551" s="293"/>
      <c r="M37551" s="290"/>
    </row>
    <row r="37552" spans="11:13" x14ac:dyDescent="0.35">
      <c r="K37552" s="293"/>
      <c r="M37552" s="290"/>
    </row>
    <row r="37553" spans="11:13" x14ac:dyDescent="0.35">
      <c r="K37553" s="293"/>
      <c r="M37553" s="290"/>
    </row>
    <row r="37554" spans="11:13" x14ac:dyDescent="0.35">
      <c r="K37554" s="293"/>
      <c r="M37554" s="290"/>
    </row>
    <row r="37555" spans="11:13" x14ac:dyDescent="0.35">
      <c r="K37555" s="293"/>
      <c r="M37555" s="290"/>
    </row>
    <row r="37556" spans="11:13" x14ac:dyDescent="0.35">
      <c r="K37556" s="293"/>
      <c r="M37556" s="290"/>
    </row>
    <row r="37557" spans="11:13" x14ac:dyDescent="0.35">
      <c r="K37557" s="293"/>
      <c r="M37557" s="290"/>
    </row>
    <row r="37558" spans="11:13" x14ac:dyDescent="0.35">
      <c r="K37558" s="293"/>
      <c r="M37558" s="290"/>
    </row>
    <row r="37559" spans="11:13" x14ac:dyDescent="0.35">
      <c r="K37559" s="293"/>
      <c r="M37559" s="290"/>
    </row>
    <row r="37560" spans="11:13" x14ac:dyDescent="0.35">
      <c r="K37560" s="293"/>
      <c r="M37560" s="290"/>
    </row>
    <row r="37561" spans="11:13" x14ac:dyDescent="0.35">
      <c r="K37561" s="293"/>
      <c r="M37561" s="290"/>
    </row>
    <row r="37562" spans="11:13" x14ac:dyDescent="0.35">
      <c r="K37562" s="293"/>
      <c r="M37562" s="290"/>
    </row>
    <row r="37563" spans="11:13" x14ac:dyDescent="0.35">
      <c r="K37563" s="293"/>
      <c r="M37563" s="290"/>
    </row>
    <row r="37564" spans="11:13" x14ac:dyDescent="0.35">
      <c r="K37564" s="293"/>
      <c r="M37564" s="290"/>
    </row>
    <row r="37565" spans="11:13" x14ac:dyDescent="0.35">
      <c r="K37565" s="293"/>
      <c r="M37565" s="290"/>
    </row>
    <row r="37566" spans="11:13" x14ac:dyDescent="0.35">
      <c r="K37566" s="293"/>
      <c r="M37566" s="290"/>
    </row>
    <row r="37567" spans="11:13" x14ac:dyDescent="0.35">
      <c r="K37567" s="293"/>
      <c r="M37567" s="290"/>
    </row>
    <row r="37568" spans="11:13" x14ac:dyDescent="0.35">
      <c r="K37568" s="293"/>
      <c r="M37568" s="290"/>
    </row>
    <row r="37569" spans="11:13" x14ac:dyDescent="0.35">
      <c r="K37569" s="293"/>
      <c r="M37569" s="290"/>
    </row>
    <row r="37570" spans="11:13" x14ac:dyDescent="0.35">
      <c r="K37570" s="293"/>
      <c r="M37570" s="290"/>
    </row>
    <row r="37571" spans="11:13" x14ac:dyDescent="0.35">
      <c r="K37571" s="293"/>
      <c r="M37571" s="290"/>
    </row>
    <row r="37572" spans="11:13" x14ac:dyDescent="0.35">
      <c r="K37572" s="293"/>
      <c r="M37572" s="290"/>
    </row>
    <row r="37573" spans="11:13" x14ac:dyDescent="0.35">
      <c r="K37573" s="293"/>
      <c r="M37573" s="290"/>
    </row>
    <row r="37574" spans="11:13" x14ac:dyDescent="0.35">
      <c r="K37574" s="293"/>
      <c r="M37574" s="290"/>
    </row>
    <row r="37575" spans="11:13" x14ac:dyDescent="0.35">
      <c r="K37575" s="293"/>
      <c r="M37575" s="290"/>
    </row>
    <row r="37576" spans="11:13" x14ac:dyDescent="0.35">
      <c r="K37576" s="293"/>
      <c r="M37576" s="290"/>
    </row>
    <row r="37577" spans="11:13" x14ac:dyDescent="0.35">
      <c r="K37577" s="293"/>
      <c r="M37577" s="290"/>
    </row>
    <row r="37578" spans="11:13" x14ac:dyDescent="0.35">
      <c r="K37578" s="293"/>
      <c r="M37578" s="290"/>
    </row>
    <row r="37579" spans="11:13" x14ac:dyDescent="0.35">
      <c r="K37579" s="293"/>
      <c r="M37579" s="290"/>
    </row>
    <row r="37580" spans="11:13" x14ac:dyDescent="0.35">
      <c r="K37580" s="293"/>
      <c r="M37580" s="290"/>
    </row>
    <row r="37581" spans="11:13" x14ac:dyDescent="0.35">
      <c r="K37581" s="293"/>
      <c r="M37581" s="290"/>
    </row>
    <row r="37582" spans="11:13" x14ac:dyDescent="0.35">
      <c r="K37582" s="293"/>
      <c r="M37582" s="290"/>
    </row>
    <row r="37583" spans="11:13" x14ac:dyDescent="0.35">
      <c r="K37583" s="293"/>
      <c r="M37583" s="290"/>
    </row>
    <row r="37584" spans="11:13" x14ac:dyDescent="0.35">
      <c r="K37584" s="293"/>
      <c r="M37584" s="290"/>
    </row>
    <row r="37585" spans="11:13" x14ac:dyDescent="0.35">
      <c r="K37585" s="293"/>
      <c r="M37585" s="290"/>
    </row>
    <row r="37586" spans="11:13" x14ac:dyDescent="0.35">
      <c r="K37586" s="293"/>
      <c r="M37586" s="290"/>
    </row>
    <row r="37587" spans="11:13" x14ac:dyDescent="0.35">
      <c r="K37587" s="293"/>
      <c r="M37587" s="290"/>
    </row>
    <row r="37588" spans="11:13" x14ac:dyDescent="0.35">
      <c r="K37588" s="293"/>
      <c r="M37588" s="290"/>
    </row>
    <row r="37589" spans="11:13" x14ac:dyDescent="0.35">
      <c r="K37589" s="293"/>
      <c r="M37589" s="290"/>
    </row>
    <row r="37590" spans="11:13" x14ac:dyDescent="0.35">
      <c r="K37590" s="293"/>
      <c r="M37590" s="290"/>
    </row>
    <row r="37591" spans="11:13" x14ac:dyDescent="0.35">
      <c r="K37591" s="293"/>
      <c r="M37591" s="290"/>
    </row>
    <row r="37592" spans="11:13" x14ac:dyDescent="0.35">
      <c r="K37592" s="293"/>
      <c r="M37592" s="290"/>
    </row>
    <row r="37593" spans="11:13" x14ac:dyDescent="0.35">
      <c r="K37593" s="293"/>
      <c r="M37593" s="290"/>
    </row>
    <row r="37594" spans="11:13" x14ac:dyDescent="0.35">
      <c r="K37594" s="293"/>
      <c r="M37594" s="290"/>
    </row>
    <row r="37595" spans="11:13" x14ac:dyDescent="0.35">
      <c r="K37595" s="293"/>
      <c r="M37595" s="290"/>
    </row>
    <row r="37596" spans="11:13" x14ac:dyDescent="0.35">
      <c r="K37596" s="293"/>
      <c r="M37596" s="290"/>
    </row>
    <row r="37597" spans="11:13" x14ac:dyDescent="0.35">
      <c r="K37597" s="293"/>
      <c r="M37597" s="290"/>
    </row>
    <row r="37598" spans="11:13" x14ac:dyDescent="0.35">
      <c r="K37598" s="293"/>
      <c r="M37598" s="290"/>
    </row>
    <row r="37599" spans="11:13" x14ac:dyDescent="0.35">
      <c r="K37599" s="293"/>
      <c r="M37599" s="290"/>
    </row>
    <row r="37600" spans="11:13" x14ac:dyDescent="0.35">
      <c r="K37600" s="293"/>
      <c r="M37600" s="290"/>
    </row>
    <row r="37601" spans="11:13" x14ac:dyDescent="0.35">
      <c r="K37601" s="293"/>
      <c r="M37601" s="290"/>
    </row>
    <row r="37602" spans="11:13" x14ac:dyDescent="0.35">
      <c r="K37602" s="293"/>
      <c r="M37602" s="290"/>
    </row>
    <row r="37603" spans="11:13" x14ac:dyDescent="0.35">
      <c r="K37603" s="293"/>
      <c r="M37603" s="290"/>
    </row>
    <row r="37604" spans="11:13" x14ac:dyDescent="0.35">
      <c r="K37604" s="293"/>
      <c r="M37604" s="290"/>
    </row>
    <row r="37605" spans="11:13" x14ac:dyDescent="0.35">
      <c r="K37605" s="293"/>
      <c r="M37605" s="290"/>
    </row>
    <row r="37606" spans="11:13" x14ac:dyDescent="0.35">
      <c r="K37606" s="293"/>
      <c r="M37606" s="290"/>
    </row>
    <row r="37607" spans="11:13" x14ac:dyDescent="0.35">
      <c r="K37607" s="293"/>
      <c r="M37607" s="290"/>
    </row>
    <row r="37608" spans="11:13" x14ac:dyDescent="0.35">
      <c r="K37608" s="293"/>
      <c r="M37608" s="290"/>
    </row>
    <row r="37609" spans="11:13" x14ac:dyDescent="0.35">
      <c r="K37609" s="293"/>
      <c r="M37609" s="290"/>
    </row>
    <row r="37610" spans="11:13" x14ac:dyDescent="0.35">
      <c r="K37610" s="293"/>
      <c r="M37610" s="290"/>
    </row>
    <row r="37611" spans="11:13" x14ac:dyDescent="0.35">
      <c r="K37611" s="293"/>
      <c r="M37611" s="290"/>
    </row>
    <row r="37612" spans="11:13" x14ac:dyDescent="0.35">
      <c r="K37612" s="293"/>
      <c r="M37612" s="290"/>
    </row>
    <row r="37613" spans="11:13" x14ac:dyDescent="0.35">
      <c r="K37613" s="293"/>
      <c r="M37613" s="290"/>
    </row>
    <row r="37614" spans="11:13" x14ac:dyDescent="0.35">
      <c r="K37614" s="293"/>
      <c r="M37614" s="290"/>
    </row>
    <row r="37615" spans="11:13" x14ac:dyDescent="0.35">
      <c r="K37615" s="293"/>
      <c r="M37615" s="290"/>
    </row>
    <row r="37616" spans="11:13" x14ac:dyDescent="0.35">
      <c r="K37616" s="293"/>
      <c r="M37616" s="290"/>
    </row>
    <row r="37617" spans="11:13" x14ac:dyDescent="0.35">
      <c r="K37617" s="293"/>
      <c r="M37617" s="290"/>
    </row>
    <row r="37618" spans="11:13" x14ac:dyDescent="0.35">
      <c r="K37618" s="293"/>
      <c r="M37618" s="290"/>
    </row>
    <row r="37619" spans="11:13" x14ac:dyDescent="0.35">
      <c r="K37619" s="293"/>
      <c r="M37619" s="290"/>
    </row>
    <row r="37620" spans="11:13" x14ac:dyDescent="0.35">
      <c r="K37620" s="293"/>
      <c r="M37620" s="290"/>
    </row>
    <row r="37621" spans="11:13" x14ac:dyDescent="0.35">
      <c r="K37621" s="293"/>
      <c r="M37621" s="290"/>
    </row>
    <row r="37622" spans="11:13" x14ac:dyDescent="0.35">
      <c r="K37622" s="293"/>
      <c r="M37622" s="290"/>
    </row>
    <row r="37623" spans="11:13" x14ac:dyDescent="0.35">
      <c r="K37623" s="293"/>
      <c r="M37623" s="290"/>
    </row>
    <row r="37624" spans="11:13" x14ac:dyDescent="0.35">
      <c r="K37624" s="293"/>
      <c r="M37624" s="290"/>
    </row>
    <row r="37625" spans="11:13" x14ac:dyDescent="0.35">
      <c r="K37625" s="293"/>
      <c r="M37625" s="290"/>
    </row>
    <row r="37626" spans="11:13" x14ac:dyDescent="0.35">
      <c r="K37626" s="293"/>
      <c r="M37626" s="290"/>
    </row>
    <row r="37627" spans="11:13" x14ac:dyDescent="0.35">
      <c r="K37627" s="293"/>
      <c r="M37627" s="290"/>
    </row>
    <row r="37628" spans="11:13" x14ac:dyDescent="0.35">
      <c r="K37628" s="293"/>
      <c r="M37628" s="290"/>
    </row>
    <row r="37629" spans="11:13" x14ac:dyDescent="0.35">
      <c r="K37629" s="293"/>
      <c r="M37629" s="290"/>
    </row>
    <row r="37630" spans="11:13" x14ac:dyDescent="0.35">
      <c r="K37630" s="293"/>
      <c r="M37630" s="290"/>
    </row>
    <row r="37631" spans="11:13" x14ac:dyDescent="0.35">
      <c r="K37631" s="293"/>
      <c r="M37631" s="290"/>
    </row>
    <row r="37632" spans="11:13" x14ac:dyDescent="0.35">
      <c r="K37632" s="293"/>
      <c r="M37632" s="290"/>
    </row>
    <row r="37633" spans="11:13" x14ac:dyDescent="0.35">
      <c r="K37633" s="293"/>
      <c r="M37633" s="290"/>
    </row>
    <row r="37634" spans="11:13" x14ac:dyDescent="0.35">
      <c r="K37634" s="293"/>
      <c r="M37634" s="290"/>
    </row>
    <row r="37635" spans="11:13" x14ac:dyDescent="0.35">
      <c r="K37635" s="293"/>
      <c r="M37635" s="290"/>
    </row>
    <row r="37636" spans="11:13" x14ac:dyDescent="0.35">
      <c r="K37636" s="293"/>
      <c r="M37636" s="290"/>
    </row>
    <row r="37637" spans="11:13" x14ac:dyDescent="0.35">
      <c r="K37637" s="293"/>
      <c r="M37637" s="290"/>
    </row>
    <row r="37638" spans="11:13" x14ac:dyDescent="0.35">
      <c r="K37638" s="293"/>
      <c r="M37638" s="290"/>
    </row>
    <row r="37639" spans="11:13" x14ac:dyDescent="0.35">
      <c r="K37639" s="293"/>
      <c r="M37639" s="290"/>
    </row>
    <row r="37640" spans="11:13" x14ac:dyDescent="0.35">
      <c r="K37640" s="293"/>
      <c r="M37640" s="290"/>
    </row>
    <row r="37641" spans="11:13" x14ac:dyDescent="0.35">
      <c r="K37641" s="293"/>
      <c r="M37641" s="290"/>
    </row>
    <row r="37642" spans="11:13" x14ac:dyDescent="0.35">
      <c r="K37642" s="293"/>
      <c r="M37642" s="290"/>
    </row>
    <row r="37643" spans="11:13" x14ac:dyDescent="0.35">
      <c r="K37643" s="293"/>
      <c r="M37643" s="290"/>
    </row>
    <row r="37644" spans="11:13" x14ac:dyDescent="0.35">
      <c r="K37644" s="293"/>
      <c r="M37644" s="290"/>
    </row>
    <row r="37645" spans="11:13" x14ac:dyDescent="0.35">
      <c r="K37645" s="293"/>
      <c r="M37645" s="290"/>
    </row>
    <row r="37646" spans="11:13" x14ac:dyDescent="0.35">
      <c r="K37646" s="293"/>
      <c r="M37646" s="290"/>
    </row>
    <row r="37647" spans="11:13" x14ac:dyDescent="0.35">
      <c r="K37647" s="293"/>
      <c r="M37647" s="290"/>
    </row>
    <row r="37648" spans="11:13" x14ac:dyDescent="0.35">
      <c r="K37648" s="293"/>
      <c r="M37648" s="290"/>
    </row>
    <row r="37649" spans="11:13" x14ac:dyDescent="0.35">
      <c r="K37649" s="293"/>
      <c r="M37649" s="290"/>
    </row>
    <row r="37650" spans="11:13" x14ac:dyDescent="0.35">
      <c r="K37650" s="293"/>
      <c r="M37650" s="290"/>
    </row>
    <row r="37651" spans="11:13" x14ac:dyDescent="0.35">
      <c r="K37651" s="293"/>
      <c r="M37651" s="290"/>
    </row>
    <row r="37652" spans="11:13" x14ac:dyDescent="0.35">
      <c r="K37652" s="293"/>
      <c r="M37652" s="290"/>
    </row>
    <row r="37653" spans="11:13" x14ac:dyDescent="0.35">
      <c r="K37653" s="293"/>
      <c r="M37653" s="290"/>
    </row>
    <row r="37654" spans="11:13" x14ac:dyDescent="0.35">
      <c r="K37654" s="293"/>
      <c r="M37654" s="290"/>
    </row>
    <row r="37655" spans="11:13" x14ac:dyDescent="0.35">
      <c r="K37655" s="293"/>
      <c r="M37655" s="290"/>
    </row>
    <row r="37656" spans="11:13" x14ac:dyDescent="0.35">
      <c r="K37656" s="293"/>
      <c r="M37656" s="290"/>
    </row>
    <row r="37657" spans="11:13" x14ac:dyDescent="0.35">
      <c r="K37657" s="293"/>
      <c r="M37657" s="290"/>
    </row>
    <row r="37658" spans="11:13" x14ac:dyDescent="0.35">
      <c r="K37658" s="293"/>
      <c r="M37658" s="290"/>
    </row>
    <row r="37659" spans="11:13" x14ac:dyDescent="0.35">
      <c r="K37659" s="293"/>
      <c r="M37659" s="290"/>
    </row>
    <row r="37660" spans="11:13" x14ac:dyDescent="0.35">
      <c r="K37660" s="293"/>
      <c r="M37660" s="290"/>
    </row>
    <row r="37661" spans="11:13" x14ac:dyDescent="0.35">
      <c r="K37661" s="293"/>
      <c r="M37661" s="290"/>
    </row>
    <row r="37662" spans="11:13" x14ac:dyDescent="0.35">
      <c r="K37662" s="293"/>
      <c r="M37662" s="290"/>
    </row>
    <row r="37663" spans="11:13" x14ac:dyDescent="0.35">
      <c r="K37663" s="293"/>
      <c r="M37663" s="290"/>
    </row>
    <row r="37664" spans="11:13" x14ac:dyDescent="0.35">
      <c r="K37664" s="293"/>
      <c r="M37664" s="290"/>
    </row>
    <row r="37665" spans="11:13" x14ac:dyDescent="0.35">
      <c r="K37665" s="293"/>
      <c r="M37665" s="290"/>
    </row>
    <row r="37666" spans="11:13" x14ac:dyDescent="0.35">
      <c r="K37666" s="293"/>
      <c r="M37666" s="290"/>
    </row>
    <row r="37667" spans="11:13" x14ac:dyDescent="0.35">
      <c r="K37667" s="293"/>
      <c r="M37667" s="290"/>
    </row>
    <row r="37668" spans="11:13" x14ac:dyDescent="0.35">
      <c r="K37668" s="293"/>
      <c r="M37668" s="290"/>
    </row>
    <row r="37669" spans="11:13" x14ac:dyDescent="0.35">
      <c r="K37669" s="293"/>
      <c r="M37669" s="290"/>
    </row>
    <row r="37670" spans="11:13" x14ac:dyDescent="0.35">
      <c r="K37670" s="293"/>
      <c r="M37670" s="290"/>
    </row>
    <row r="37671" spans="11:13" x14ac:dyDescent="0.35">
      <c r="K37671" s="293"/>
      <c r="M37671" s="290"/>
    </row>
    <row r="37672" spans="11:13" x14ac:dyDescent="0.35">
      <c r="K37672" s="293"/>
      <c r="M37672" s="290"/>
    </row>
    <row r="37673" spans="11:13" x14ac:dyDescent="0.35">
      <c r="K37673" s="293"/>
      <c r="M37673" s="290"/>
    </row>
    <row r="37674" spans="11:13" x14ac:dyDescent="0.35">
      <c r="K37674" s="293"/>
      <c r="M37674" s="290"/>
    </row>
    <row r="37675" spans="11:13" x14ac:dyDescent="0.35">
      <c r="K37675" s="293"/>
      <c r="M37675" s="290"/>
    </row>
    <row r="37676" spans="11:13" x14ac:dyDescent="0.35">
      <c r="K37676" s="293"/>
      <c r="M37676" s="290"/>
    </row>
    <row r="37677" spans="11:13" x14ac:dyDescent="0.35">
      <c r="K37677" s="293"/>
      <c r="M37677" s="290"/>
    </row>
    <row r="37678" spans="11:13" x14ac:dyDescent="0.35">
      <c r="K37678" s="293"/>
      <c r="M37678" s="290"/>
    </row>
    <row r="37679" spans="11:13" x14ac:dyDescent="0.35">
      <c r="K37679" s="293"/>
      <c r="M37679" s="290"/>
    </row>
    <row r="37680" spans="11:13" x14ac:dyDescent="0.35">
      <c r="K37680" s="293"/>
      <c r="M37680" s="290"/>
    </row>
    <row r="37681" spans="11:13" x14ac:dyDescent="0.35">
      <c r="K37681" s="293"/>
      <c r="M37681" s="290"/>
    </row>
    <row r="37682" spans="11:13" x14ac:dyDescent="0.35">
      <c r="K37682" s="293"/>
      <c r="M37682" s="290"/>
    </row>
    <row r="37683" spans="11:13" x14ac:dyDescent="0.35">
      <c r="K37683" s="293"/>
      <c r="M37683" s="290"/>
    </row>
    <row r="37684" spans="11:13" x14ac:dyDescent="0.35">
      <c r="K37684" s="293"/>
      <c r="M37684" s="290"/>
    </row>
    <row r="37685" spans="11:13" x14ac:dyDescent="0.35">
      <c r="K37685" s="293"/>
      <c r="M37685" s="290"/>
    </row>
    <row r="37686" spans="11:13" x14ac:dyDescent="0.35">
      <c r="K37686" s="293"/>
      <c r="M37686" s="290"/>
    </row>
    <row r="37687" spans="11:13" x14ac:dyDescent="0.35">
      <c r="K37687" s="293"/>
      <c r="M37687" s="290"/>
    </row>
    <row r="37688" spans="11:13" x14ac:dyDescent="0.35">
      <c r="K37688" s="293"/>
      <c r="M37688" s="290"/>
    </row>
    <row r="37689" spans="11:13" x14ac:dyDescent="0.35">
      <c r="K37689" s="293"/>
      <c r="M37689" s="290"/>
    </row>
    <row r="37690" spans="11:13" x14ac:dyDescent="0.35">
      <c r="K37690" s="293"/>
      <c r="M37690" s="290"/>
    </row>
    <row r="37691" spans="11:13" x14ac:dyDescent="0.35">
      <c r="K37691" s="293"/>
      <c r="M37691" s="290"/>
    </row>
    <row r="37692" spans="11:13" x14ac:dyDescent="0.35">
      <c r="K37692" s="293"/>
      <c r="M37692" s="290"/>
    </row>
    <row r="37693" spans="11:13" x14ac:dyDescent="0.35">
      <c r="K37693" s="293"/>
      <c r="M37693" s="290"/>
    </row>
    <row r="37694" spans="11:13" x14ac:dyDescent="0.35">
      <c r="K37694" s="293"/>
      <c r="M37694" s="290"/>
    </row>
    <row r="37695" spans="11:13" x14ac:dyDescent="0.35">
      <c r="K37695" s="293"/>
      <c r="M37695" s="290"/>
    </row>
    <row r="37696" spans="11:13" x14ac:dyDescent="0.35">
      <c r="K37696" s="293"/>
      <c r="M37696" s="290"/>
    </row>
    <row r="37697" spans="11:13" x14ac:dyDescent="0.35">
      <c r="K37697" s="293"/>
      <c r="M37697" s="290"/>
    </row>
    <row r="37698" spans="11:13" x14ac:dyDescent="0.35">
      <c r="K37698" s="293"/>
      <c r="M37698" s="290"/>
    </row>
    <row r="37699" spans="11:13" x14ac:dyDescent="0.35">
      <c r="K37699" s="293"/>
      <c r="M37699" s="290"/>
    </row>
    <row r="37700" spans="11:13" x14ac:dyDescent="0.35">
      <c r="K37700" s="293"/>
      <c r="M37700" s="290"/>
    </row>
    <row r="37701" spans="11:13" x14ac:dyDescent="0.35">
      <c r="K37701" s="293"/>
      <c r="M37701" s="290"/>
    </row>
    <row r="37702" spans="11:13" x14ac:dyDescent="0.35">
      <c r="K37702" s="293"/>
      <c r="M37702" s="290"/>
    </row>
    <row r="37703" spans="11:13" x14ac:dyDescent="0.35">
      <c r="K37703" s="293"/>
      <c r="M37703" s="290"/>
    </row>
    <row r="37704" spans="11:13" x14ac:dyDescent="0.35">
      <c r="K37704" s="293"/>
      <c r="M37704" s="290"/>
    </row>
    <row r="37705" spans="11:13" x14ac:dyDescent="0.35">
      <c r="K37705" s="293"/>
      <c r="M37705" s="290"/>
    </row>
    <row r="37706" spans="11:13" x14ac:dyDescent="0.35">
      <c r="K37706" s="293"/>
      <c r="M37706" s="290"/>
    </row>
    <row r="37707" spans="11:13" x14ac:dyDescent="0.35">
      <c r="K37707" s="293"/>
      <c r="M37707" s="290"/>
    </row>
    <row r="37708" spans="11:13" x14ac:dyDescent="0.35">
      <c r="K37708" s="293"/>
      <c r="M37708" s="290"/>
    </row>
    <row r="37709" spans="11:13" x14ac:dyDescent="0.35">
      <c r="K37709" s="293"/>
      <c r="M37709" s="290"/>
    </row>
    <row r="37710" spans="11:13" x14ac:dyDescent="0.35">
      <c r="K37710" s="293"/>
      <c r="M37710" s="290"/>
    </row>
    <row r="37711" spans="11:13" x14ac:dyDescent="0.35">
      <c r="K37711" s="293"/>
      <c r="M37711" s="290"/>
    </row>
    <row r="37712" spans="11:13" x14ac:dyDescent="0.35">
      <c r="K37712" s="293"/>
      <c r="M37712" s="290"/>
    </row>
    <row r="37713" spans="11:13" x14ac:dyDescent="0.35">
      <c r="K37713" s="293"/>
      <c r="M37713" s="290"/>
    </row>
    <row r="37714" spans="11:13" x14ac:dyDescent="0.35">
      <c r="K37714" s="293"/>
      <c r="M37714" s="290"/>
    </row>
    <row r="37715" spans="11:13" x14ac:dyDescent="0.35">
      <c r="K37715" s="293"/>
      <c r="M37715" s="290"/>
    </row>
    <row r="37716" spans="11:13" x14ac:dyDescent="0.35">
      <c r="K37716" s="293"/>
      <c r="M37716" s="290"/>
    </row>
    <row r="37717" spans="11:13" x14ac:dyDescent="0.35">
      <c r="K37717" s="293"/>
      <c r="M37717" s="290"/>
    </row>
    <row r="37718" spans="11:13" x14ac:dyDescent="0.35">
      <c r="K37718" s="293"/>
      <c r="M37718" s="290"/>
    </row>
    <row r="37719" spans="11:13" x14ac:dyDescent="0.35">
      <c r="K37719" s="293"/>
      <c r="M37719" s="290"/>
    </row>
    <row r="37720" spans="11:13" x14ac:dyDescent="0.35">
      <c r="K37720" s="293"/>
      <c r="M37720" s="290"/>
    </row>
    <row r="37721" spans="11:13" x14ac:dyDescent="0.35">
      <c r="K37721" s="293"/>
      <c r="M37721" s="290"/>
    </row>
    <row r="37722" spans="11:13" x14ac:dyDescent="0.35">
      <c r="K37722" s="293"/>
      <c r="M37722" s="290"/>
    </row>
    <row r="37723" spans="11:13" x14ac:dyDescent="0.35">
      <c r="K37723" s="293"/>
      <c r="M37723" s="290"/>
    </row>
    <row r="37724" spans="11:13" x14ac:dyDescent="0.35">
      <c r="K37724" s="293"/>
      <c r="M37724" s="290"/>
    </row>
    <row r="37725" spans="11:13" x14ac:dyDescent="0.35">
      <c r="K37725" s="293"/>
      <c r="M37725" s="290"/>
    </row>
    <row r="37726" spans="11:13" x14ac:dyDescent="0.35">
      <c r="K37726" s="293"/>
      <c r="M37726" s="290"/>
    </row>
    <row r="37727" spans="11:13" x14ac:dyDescent="0.35">
      <c r="K37727" s="293"/>
      <c r="M37727" s="290"/>
    </row>
    <row r="37728" spans="11:13" x14ac:dyDescent="0.35">
      <c r="K37728" s="293"/>
      <c r="M37728" s="290"/>
    </row>
    <row r="37729" spans="11:13" x14ac:dyDescent="0.35">
      <c r="K37729" s="293"/>
      <c r="M37729" s="290"/>
    </row>
    <row r="37730" spans="11:13" x14ac:dyDescent="0.35">
      <c r="K37730" s="293"/>
      <c r="M37730" s="290"/>
    </row>
    <row r="37731" spans="11:13" x14ac:dyDescent="0.35">
      <c r="K37731" s="293"/>
      <c r="M37731" s="290"/>
    </row>
    <row r="37732" spans="11:13" x14ac:dyDescent="0.35">
      <c r="K37732" s="293"/>
      <c r="M37732" s="290"/>
    </row>
    <row r="37733" spans="11:13" x14ac:dyDescent="0.35">
      <c r="K37733" s="293"/>
      <c r="M37733" s="290"/>
    </row>
    <row r="37734" spans="11:13" x14ac:dyDescent="0.35">
      <c r="K37734" s="293"/>
      <c r="M37734" s="290"/>
    </row>
    <row r="37735" spans="11:13" x14ac:dyDescent="0.35">
      <c r="K37735" s="293"/>
      <c r="M37735" s="290"/>
    </row>
    <row r="37736" spans="11:13" x14ac:dyDescent="0.35">
      <c r="K37736" s="293"/>
      <c r="M37736" s="290"/>
    </row>
    <row r="37737" spans="11:13" x14ac:dyDescent="0.35">
      <c r="K37737" s="293"/>
      <c r="M37737" s="290"/>
    </row>
    <row r="37738" spans="11:13" x14ac:dyDescent="0.35">
      <c r="K37738" s="293"/>
      <c r="M37738" s="290"/>
    </row>
    <row r="37739" spans="11:13" x14ac:dyDescent="0.35">
      <c r="K37739" s="293"/>
      <c r="M37739" s="290"/>
    </row>
    <row r="37740" spans="11:13" x14ac:dyDescent="0.35">
      <c r="K37740" s="293"/>
      <c r="M37740" s="290"/>
    </row>
    <row r="37741" spans="11:13" x14ac:dyDescent="0.35">
      <c r="K37741" s="293"/>
      <c r="M37741" s="290"/>
    </row>
    <row r="37742" spans="11:13" x14ac:dyDescent="0.35">
      <c r="K37742" s="293"/>
      <c r="M37742" s="290"/>
    </row>
    <row r="37743" spans="11:13" x14ac:dyDescent="0.35">
      <c r="K37743" s="293"/>
      <c r="M37743" s="290"/>
    </row>
    <row r="37744" spans="11:13" x14ac:dyDescent="0.35">
      <c r="K37744" s="293"/>
      <c r="M37744" s="290"/>
    </row>
    <row r="37745" spans="11:13" x14ac:dyDescent="0.35">
      <c r="K37745" s="293"/>
      <c r="M37745" s="290"/>
    </row>
    <row r="37746" spans="11:13" x14ac:dyDescent="0.35">
      <c r="K37746" s="293"/>
      <c r="M37746" s="290"/>
    </row>
    <row r="37747" spans="11:13" x14ac:dyDescent="0.35">
      <c r="K37747" s="293"/>
      <c r="M37747" s="290"/>
    </row>
    <row r="37748" spans="11:13" x14ac:dyDescent="0.35">
      <c r="K37748" s="293"/>
      <c r="M37748" s="290"/>
    </row>
    <row r="37749" spans="11:13" x14ac:dyDescent="0.35">
      <c r="K37749" s="293"/>
      <c r="M37749" s="290"/>
    </row>
    <row r="37750" spans="11:13" x14ac:dyDescent="0.35">
      <c r="K37750" s="293"/>
      <c r="M37750" s="290"/>
    </row>
    <row r="37751" spans="11:13" x14ac:dyDescent="0.35">
      <c r="K37751" s="293"/>
      <c r="M37751" s="290"/>
    </row>
    <row r="37752" spans="11:13" x14ac:dyDescent="0.35">
      <c r="K37752" s="293"/>
      <c r="M37752" s="290"/>
    </row>
    <row r="37753" spans="11:13" x14ac:dyDescent="0.35">
      <c r="K37753" s="293"/>
      <c r="M37753" s="290"/>
    </row>
    <row r="37754" spans="11:13" x14ac:dyDescent="0.35">
      <c r="K37754" s="293"/>
      <c r="M37754" s="290"/>
    </row>
    <row r="37755" spans="11:13" x14ac:dyDescent="0.35">
      <c r="K37755" s="293"/>
      <c r="M37755" s="290"/>
    </row>
    <row r="37756" spans="11:13" x14ac:dyDescent="0.35">
      <c r="K37756" s="293"/>
      <c r="M37756" s="290"/>
    </row>
    <row r="37757" spans="11:13" x14ac:dyDescent="0.35">
      <c r="K37757" s="293"/>
      <c r="M37757" s="290"/>
    </row>
    <row r="37758" spans="11:13" x14ac:dyDescent="0.35">
      <c r="K37758" s="293"/>
      <c r="M37758" s="290"/>
    </row>
    <row r="37759" spans="11:13" x14ac:dyDescent="0.35">
      <c r="K37759" s="293"/>
      <c r="M37759" s="290"/>
    </row>
    <row r="37760" spans="11:13" x14ac:dyDescent="0.35">
      <c r="K37760" s="293"/>
      <c r="M37760" s="290"/>
    </row>
    <row r="37761" spans="11:13" x14ac:dyDescent="0.35">
      <c r="K37761" s="293"/>
      <c r="M37761" s="290"/>
    </row>
    <row r="37762" spans="11:13" x14ac:dyDescent="0.35">
      <c r="K37762" s="293"/>
      <c r="M37762" s="290"/>
    </row>
    <row r="37763" spans="11:13" x14ac:dyDescent="0.35">
      <c r="K37763" s="293"/>
      <c r="M37763" s="290"/>
    </row>
    <row r="37764" spans="11:13" x14ac:dyDescent="0.35">
      <c r="K37764" s="293"/>
      <c r="M37764" s="290"/>
    </row>
    <row r="37765" spans="11:13" x14ac:dyDescent="0.35">
      <c r="K37765" s="293"/>
      <c r="M37765" s="290"/>
    </row>
    <row r="37766" spans="11:13" x14ac:dyDescent="0.35">
      <c r="K37766" s="293"/>
      <c r="M37766" s="290"/>
    </row>
    <row r="37767" spans="11:13" x14ac:dyDescent="0.35">
      <c r="K37767" s="293"/>
      <c r="M37767" s="290"/>
    </row>
    <row r="37768" spans="11:13" x14ac:dyDescent="0.35">
      <c r="K37768" s="293"/>
      <c r="M37768" s="290"/>
    </row>
    <row r="37769" spans="11:13" x14ac:dyDescent="0.35">
      <c r="K37769" s="293"/>
      <c r="M37769" s="290"/>
    </row>
    <row r="37770" spans="11:13" x14ac:dyDescent="0.35">
      <c r="K37770" s="293"/>
      <c r="M37770" s="290"/>
    </row>
    <row r="37771" spans="11:13" x14ac:dyDescent="0.35">
      <c r="K37771" s="293"/>
      <c r="M37771" s="290"/>
    </row>
    <row r="37772" spans="11:13" x14ac:dyDescent="0.35">
      <c r="K37772" s="293"/>
      <c r="M37772" s="290"/>
    </row>
    <row r="37773" spans="11:13" x14ac:dyDescent="0.35">
      <c r="K37773" s="293"/>
      <c r="M37773" s="290"/>
    </row>
    <row r="37774" spans="11:13" x14ac:dyDescent="0.35">
      <c r="K37774" s="293"/>
      <c r="M37774" s="290"/>
    </row>
    <row r="37775" spans="11:13" x14ac:dyDescent="0.35">
      <c r="K37775" s="293"/>
      <c r="M37775" s="290"/>
    </row>
    <row r="37776" spans="11:13" x14ac:dyDescent="0.35">
      <c r="K37776" s="293"/>
      <c r="M37776" s="290"/>
    </row>
    <row r="37777" spans="11:13" x14ac:dyDescent="0.35">
      <c r="K37777" s="293"/>
      <c r="M37777" s="290"/>
    </row>
    <row r="37778" spans="11:13" x14ac:dyDescent="0.35">
      <c r="K37778" s="293"/>
      <c r="M37778" s="290"/>
    </row>
    <row r="37779" spans="11:13" x14ac:dyDescent="0.35">
      <c r="K37779" s="293"/>
      <c r="M37779" s="290"/>
    </row>
    <row r="37780" spans="11:13" x14ac:dyDescent="0.35">
      <c r="K37780" s="293"/>
      <c r="M37780" s="290"/>
    </row>
    <row r="37781" spans="11:13" x14ac:dyDescent="0.35">
      <c r="K37781" s="293"/>
      <c r="M37781" s="290"/>
    </row>
    <row r="37782" spans="11:13" x14ac:dyDescent="0.35">
      <c r="K37782" s="293"/>
      <c r="M37782" s="290"/>
    </row>
    <row r="37783" spans="11:13" x14ac:dyDescent="0.35">
      <c r="K37783" s="293"/>
      <c r="M37783" s="290"/>
    </row>
    <row r="37784" spans="11:13" x14ac:dyDescent="0.35">
      <c r="K37784" s="293"/>
      <c r="M37784" s="290"/>
    </row>
    <row r="37785" spans="11:13" x14ac:dyDescent="0.35">
      <c r="K37785" s="293"/>
      <c r="M37785" s="290"/>
    </row>
    <row r="37786" spans="11:13" x14ac:dyDescent="0.35">
      <c r="K37786" s="293"/>
      <c r="M37786" s="290"/>
    </row>
    <row r="37787" spans="11:13" x14ac:dyDescent="0.35">
      <c r="K37787" s="293"/>
      <c r="M37787" s="290"/>
    </row>
    <row r="37788" spans="11:13" x14ac:dyDescent="0.35">
      <c r="K37788" s="293"/>
      <c r="M37788" s="290"/>
    </row>
    <row r="37789" spans="11:13" x14ac:dyDescent="0.35">
      <c r="K37789" s="293"/>
      <c r="M37789" s="290"/>
    </row>
    <row r="37790" spans="11:13" x14ac:dyDescent="0.35">
      <c r="K37790" s="293"/>
      <c r="M37790" s="290"/>
    </row>
    <row r="37791" spans="11:13" x14ac:dyDescent="0.35">
      <c r="K37791" s="293"/>
      <c r="M37791" s="290"/>
    </row>
    <row r="37792" spans="11:13" x14ac:dyDescent="0.35">
      <c r="K37792" s="293"/>
      <c r="M37792" s="290"/>
    </row>
    <row r="37793" spans="11:13" x14ac:dyDescent="0.35">
      <c r="K37793" s="293"/>
      <c r="M37793" s="290"/>
    </row>
    <row r="37794" spans="11:13" x14ac:dyDescent="0.35">
      <c r="K37794" s="293"/>
      <c r="M37794" s="290"/>
    </row>
    <row r="37795" spans="11:13" x14ac:dyDescent="0.35">
      <c r="K37795" s="293"/>
      <c r="M37795" s="290"/>
    </row>
    <row r="37796" spans="11:13" x14ac:dyDescent="0.35">
      <c r="K37796" s="293"/>
      <c r="M37796" s="290"/>
    </row>
    <row r="37797" spans="11:13" x14ac:dyDescent="0.35">
      <c r="K37797" s="293"/>
      <c r="M37797" s="290"/>
    </row>
    <row r="37798" spans="11:13" x14ac:dyDescent="0.35">
      <c r="K37798" s="293"/>
      <c r="M37798" s="290"/>
    </row>
    <row r="37799" spans="11:13" x14ac:dyDescent="0.35">
      <c r="K37799" s="293"/>
      <c r="M37799" s="290"/>
    </row>
    <row r="37800" spans="11:13" x14ac:dyDescent="0.35">
      <c r="K37800" s="293"/>
      <c r="M37800" s="290"/>
    </row>
    <row r="37801" spans="11:13" x14ac:dyDescent="0.35">
      <c r="K37801" s="293"/>
      <c r="M37801" s="290"/>
    </row>
    <row r="37802" spans="11:13" x14ac:dyDescent="0.35">
      <c r="K37802" s="293"/>
      <c r="M37802" s="290"/>
    </row>
    <row r="37803" spans="11:13" x14ac:dyDescent="0.35">
      <c r="K37803" s="293"/>
      <c r="M37803" s="290"/>
    </row>
    <row r="37804" spans="11:13" x14ac:dyDescent="0.35">
      <c r="K37804" s="293"/>
      <c r="M37804" s="290"/>
    </row>
    <row r="37805" spans="11:13" x14ac:dyDescent="0.35">
      <c r="K37805" s="293"/>
      <c r="M37805" s="290"/>
    </row>
    <row r="37806" spans="11:13" x14ac:dyDescent="0.35">
      <c r="K37806" s="293"/>
      <c r="M37806" s="290"/>
    </row>
    <row r="37807" spans="11:13" x14ac:dyDescent="0.35">
      <c r="K37807" s="293"/>
      <c r="M37807" s="290"/>
    </row>
    <row r="37808" spans="11:13" x14ac:dyDescent="0.35">
      <c r="K37808" s="293"/>
      <c r="M37808" s="290"/>
    </row>
    <row r="37809" spans="11:13" x14ac:dyDescent="0.35">
      <c r="K37809" s="293"/>
      <c r="M37809" s="290"/>
    </row>
    <row r="37810" spans="11:13" x14ac:dyDescent="0.35">
      <c r="K37810" s="293"/>
      <c r="M37810" s="290"/>
    </row>
    <row r="37811" spans="11:13" x14ac:dyDescent="0.35">
      <c r="K37811" s="293"/>
      <c r="M37811" s="290"/>
    </row>
    <row r="37812" spans="11:13" x14ac:dyDescent="0.35">
      <c r="K37812" s="293"/>
      <c r="M37812" s="290"/>
    </row>
    <row r="37813" spans="11:13" x14ac:dyDescent="0.35">
      <c r="K37813" s="293"/>
      <c r="M37813" s="290"/>
    </row>
    <row r="37814" spans="11:13" x14ac:dyDescent="0.35">
      <c r="K37814" s="293"/>
      <c r="M37814" s="290"/>
    </row>
    <row r="37815" spans="11:13" x14ac:dyDescent="0.35">
      <c r="K37815" s="293"/>
      <c r="M37815" s="290"/>
    </row>
    <row r="37816" spans="11:13" x14ac:dyDescent="0.35">
      <c r="K37816" s="293"/>
      <c r="M37816" s="290"/>
    </row>
    <row r="37817" spans="11:13" x14ac:dyDescent="0.35">
      <c r="K37817" s="293"/>
      <c r="M37817" s="290"/>
    </row>
    <row r="37818" spans="11:13" x14ac:dyDescent="0.35">
      <c r="K37818" s="293"/>
      <c r="M37818" s="290"/>
    </row>
    <row r="37819" spans="11:13" x14ac:dyDescent="0.35">
      <c r="K37819" s="293"/>
      <c r="M37819" s="290"/>
    </row>
    <row r="37820" spans="11:13" x14ac:dyDescent="0.35">
      <c r="K37820" s="293"/>
      <c r="M37820" s="290"/>
    </row>
    <row r="37821" spans="11:13" x14ac:dyDescent="0.35">
      <c r="K37821" s="293"/>
      <c r="M37821" s="290"/>
    </row>
    <row r="37822" spans="11:13" x14ac:dyDescent="0.35">
      <c r="K37822" s="293"/>
      <c r="M37822" s="290"/>
    </row>
    <row r="37823" spans="11:13" x14ac:dyDescent="0.35">
      <c r="K37823" s="293"/>
      <c r="M37823" s="290"/>
    </row>
    <row r="37824" spans="11:13" x14ac:dyDescent="0.35">
      <c r="K37824" s="293"/>
      <c r="M37824" s="290"/>
    </row>
    <row r="37825" spans="11:13" x14ac:dyDescent="0.35">
      <c r="K37825" s="293"/>
      <c r="M37825" s="290"/>
    </row>
    <row r="37826" spans="11:13" x14ac:dyDescent="0.35">
      <c r="K37826" s="293"/>
      <c r="M37826" s="290"/>
    </row>
    <row r="37827" spans="11:13" x14ac:dyDescent="0.35">
      <c r="K37827" s="293"/>
      <c r="M37827" s="290"/>
    </row>
    <row r="37828" spans="11:13" x14ac:dyDescent="0.35">
      <c r="K37828" s="293"/>
      <c r="M37828" s="290"/>
    </row>
    <row r="37829" spans="11:13" x14ac:dyDescent="0.35">
      <c r="K37829" s="293"/>
      <c r="M37829" s="290"/>
    </row>
    <row r="37830" spans="11:13" x14ac:dyDescent="0.35">
      <c r="K37830" s="293"/>
      <c r="M37830" s="290"/>
    </row>
    <row r="37831" spans="11:13" x14ac:dyDescent="0.35">
      <c r="K37831" s="293"/>
      <c r="M37831" s="290"/>
    </row>
    <row r="37832" spans="11:13" x14ac:dyDescent="0.35">
      <c r="K37832" s="293"/>
      <c r="M37832" s="290"/>
    </row>
    <row r="37833" spans="11:13" x14ac:dyDescent="0.35">
      <c r="K37833" s="293"/>
      <c r="M37833" s="290"/>
    </row>
    <row r="37834" spans="11:13" x14ac:dyDescent="0.35">
      <c r="K37834" s="293"/>
      <c r="M37834" s="290"/>
    </row>
    <row r="37835" spans="11:13" x14ac:dyDescent="0.35">
      <c r="K37835" s="293"/>
      <c r="M37835" s="290"/>
    </row>
    <row r="37836" spans="11:13" x14ac:dyDescent="0.35">
      <c r="K37836" s="293"/>
      <c r="M37836" s="290"/>
    </row>
    <row r="37837" spans="11:13" x14ac:dyDescent="0.35">
      <c r="K37837" s="293"/>
      <c r="M37837" s="290"/>
    </row>
    <row r="37838" spans="11:13" x14ac:dyDescent="0.35">
      <c r="K37838" s="293"/>
      <c r="M37838" s="290"/>
    </row>
    <row r="37839" spans="11:13" x14ac:dyDescent="0.35">
      <c r="K37839" s="293"/>
      <c r="M37839" s="290"/>
    </row>
    <row r="37840" spans="11:13" x14ac:dyDescent="0.35">
      <c r="K37840" s="293"/>
      <c r="M37840" s="290"/>
    </row>
    <row r="37841" spans="11:13" x14ac:dyDescent="0.35">
      <c r="K37841" s="293"/>
      <c r="M37841" s="290"/>
    </row>
    <row r="37842" spans="11:13" x14ac:dyDescent="0.35">
      <c r="K37842" s="293"/>
      <c r="M37842" s="290"/>
    </row>
    <row r="37843" spans="11:13" x14ac:dyDescent="0.35">
      <c r="K37843" s="293"/>
      <c r="M37843" s="290"/>
    </row>
    <row r="37844" spans="11:13" x14ac:dyDescent="0.35">
      <c r="K37844" s="293"/>
      <c r="M37844" s="290"/>
    </row>
    <row r="37845" spans="11:13" x14ac:dyDescent="0.35">
      <c r="K37845" s="293"/>
      <c r="M37845" s="290"/>
    </row>
    <row r="37846" spans="11:13" x14ac:dyDescent="0.35">
      <c r="K37846" s="293"/>
      <c r="M37846" s="290"/>
    </row>
    <row r="37847" spans="11:13" x14ac:dyDescent="0.35">
      <c r="K37847" s="293"/>
      <c r="M37847" s="290"/>
    </row>
    <row r="37848" spans="11:13" x14ac:dyDescent="0.35">
      <c r="K37848" s="293"/>
      <c r="M37848" s="290"/>
    </row>
    <row r="37849" spans="11:13" x14ac:dyDescent="0.35">
      <c r="K37849" s="293"/>
      <c r="M37849" s="290"/>
    </row>
    <row r="37850" spans="11:13" x14ac:dyDescent="0.35">
      <c r="K37850" s="293"/>
      <c r="M37850" s="290"/>
    </row>
    <row r="37851" spans="11:13" x14ac:dyDescent="0.35">
      <c r="K37851" s="293"/>
      <c r="M37851" s="290"/>
    </row>
    <row r="37852" spans="11:13" x14ac:dyDescent="0.35">
      <c r="K37852" s="293"/>
      <c r="M37852" s="290"/>
    </row>
    <row r="37853" spans="11:13" x14ac:dyDescent="0.35">
      <c r="K37853" s="293"/>
      <c r="M37853" s="290"/>
    </row>
    <row r="37854" spans="11:13" x14ac:dyDescent="0.35">
      <c r="K37854" s="293"/>
      <c r="M37854" s="290"/>
    </row>
    <row r="37855" spans="11:13" x14ac:dyDescent="0.35">
      <c r="K37855" s="293"/>
      <c r="M37855" s="290"/>
    </row>
    <row r="37856" spans="11:13" x14ac:dyDescent="0.35">
      <c r="K37856" s="293"/>
      <c r="M37856" s="290"/>
    </row>
    <row r="37857" spans="11:13" x14ac:dyDescent="0.35">
      <c r="K37857" s="293"/>
      <c r="M37857" s="290"/>
    </row>
    <row r="37858" spans="11:13" x14ac:dyDescent="0.35">
      <c r="K37858" s="293"/>
      <c r="M37858" s="290"/>
    </row>
    <row r="37859" spans="11:13" x14ac:dyDescent="0.35">
      <c r="K37859" s="293"/>
      <c r="M37859" s="290"/>
    </row>
    <row r="37860" spans="11:13" x14ac:dyDescent="0.35">
      <c r="K37860" s="293"/>
      <c r="M37860" s="290"/>
    </row>
    <row r="37861" spans="11:13" x14ac:dyDescent="0.35">
      <c r="K37861" s="293"/>
      <c r="M37861" s="290"/>
    </row>
    <row r="37862" spans="11:13" x14ac:dyDescent="0.35">
      <c r="K37862" s="293"/>
      <c r="M37862" s="290"/>
    </row>
    <row r="37863" spans="11:13" x14ac:dyDescent="0.35">
      <c r="K37863" s="293"/>
      <c r="M37863" s="290"/>
    </row>
    <row r="37864" spans="11:13" x14ac:dyDescent="0.35">
      <c r="K37864" s="293"/>
      <c r="M37864" s="290"/>
    </row>
    <row r="37865" spans="11:13" x14ac:dyDescent="0.35">
      <c r="K37865" s="293"/>
      <c r="M37865" s="290"/>
    </row>
    <row r="37866" spans="11:13" x14ac:dyDescent="0.35">
      <c r="K37866" s="293"/>
      <c r="M37866" s="290"/>
    </row>
    <row r="37867" spans="11:13" x14ac:dyDescent="0.35">
      <c r="K37867" s="293"/>
      <c r="M37867" s="290"/>
    </row>
    <row r="37868" spans="11:13" x14ac:dyDescent="0.35">
      <c r="K37868" s="293"/>
      <c r="M37868" s="290"/>
    </row>
    <row r="37869" spans="11:13" x14ac:dyDescent="0.35">
      <c r="K37869" s="293"/>
      <c r="M37869" s="290"/>
    </row>
    <row r="37870" spans="11:13" x14ac:dyDescent="0.35">
      <c r="K37870" s="293"/>
      <c r="M37870" s="290"/>
    </row>
    <row r="37871" spans="11:13" x14ac:dyDescent="0.35">
      <c r="K37871" s="293"/>
      <c r="M37871" s="290"/>
    </row>
    <row r="37872" spans="11:13" x14ac:dyDescent="0.35">
      <c r="K37872" s="293"/>
      <c r="M37872" s="290"/>
    </row>
    <row r="37873" spans="11:13" x14ac:dyDescent="0.35">
      <c r="K37873" s="293"/>
      <c r="M37873" s="290"/>
    </row>
    <row r="37874" spans="11:13" x14ac:dyDescent="0.35">
      <c r="K37874" s="293"/>
      <c r="M37874" s="290"/>
    </row>
    <row r="37875" spans="11:13" x14ac:dyDescent="0.35">
      <c r="K37875" s="293"/>
      <c r="M37875" s="290"/>
    </row>
    <row r="37876" spans="11:13" x14ac:dyDescent="0.35">
      <c r="K37876" s="293"/>
      <c r="M37876" s="290"/>
    </row>
    <row r="37877" spans="11:13" x14ac:dyDescent="0.35">
      <c r="K37877" s="293"/>
      <c r="M37877" s="290"/>
    </row>
    <row r="37878" spans="11:13" x14ac:dyDescent="0.35">
      <c r="K37878" s="293"/>
      <c r="M37878" s="290"/>
    </row>
    <row r="37879" spans="11:13" x14ac:dyDescent="0.35">
      <c r="K37879" s="293"/>
      <c r="M37879" s="290"/>
    </row>
    <row r="37880" spans="11:13" x14ac:dyDescent="0.35">
      <c r="K37880" s="293"/>
      <c r="M37880" s="290"/>
    </row>
    <row r="37881" spans="11:13" x14ac:dyDescent="0.35">
      <c r="K37881" s="293"/>
      <c r="M37881" s="290"/>
    </row>
    <row r="37882" spans="11:13" x14ac:dyDescent="0.35">
      <c r="K37882" s="293"/>
      <c r="M37882" s="290"/>
    </row>
    <row r="37883" spans="11:13" x14ac:dyDescent="0.35">
      <c r="K37883" s="293"/>
      <c r="M37883" s="290"/>
    </row>
    <row r="37884" spans="11:13" x14ac:dyDescent="0.35">
      <c r="K37884" s="293"/>
      <c r="M37884" s="290"/>
    </row>
    <row r="37885" spans="11:13" x14ac:dyDescent="0.35">
      <c r="K37885" s="293"/>
      <c r="M37885" s="290"/>
    </row>
    <row r="37886" spans="11:13" x14ac:dyDescent="0.35">
      <c r="K37886" s="293"/>
      <c r="M37886" s="290"/>
    </row>
    <row r="37887" spans="11:13" x14ac:dyDescent="0.35">
      <c r="K37887" s="293"/>
      <c r="M37887" s="290"/>
    </row>
    <row r="37888" spans="11:13" x14ac:dyDescent="0.35">
      <c r="K37888" s="293"/>
      <c r="M37888" s="290"/>
    </row>
    <row r="37889" spans="11:13" x14ac:dyDescent="0.35">
      <c r="K37889" s="293"/>
      <c r="M37889" s="290"/>
    </row>
    <row r="37890" spans="11:13" x14ac:dyDescent="0.35">
      <c r="K37890" s="293"/>
      <c r="M37890" s="290"/>
    </row>
    <row r="37891" spans="11:13" x14ac:dyDescent="0.35">
      <c r="K37891" s="293"/>
      <c r="M37891" s="290"/>
    </row>
    <row r="37892" spans="11:13" x14ac:dyDescent="0.35">
      <c r="K37892" s="293"/>
      <c r="M37892" s="290"/>
    </row>
    <row r="37893" spans="11:13" x14ac:dyDescent="0.35">
      <c r="K37893" s="293"/>
      <c r="M37893" s="290"/>
    </row>
    <row r="37894" spans="11:13" x14ac:dyDescent="0.35">
      <c r="K37894" s="293"/>
      <c r="M37894" s="290"/>
    </row>
    <row r="37895" spans="11:13" x14ac:dyDescent="0.35">
      <c r="K37895" s="293"/>
      <c r="M37895" s="290"/>
    </row>
    <row r="37896" spans="11:13" x14ac:dyDescent="0.35">
      <c r="K37896" s="293"/>
      <c r="M37896" s="290"/>
    </row>
    <row r="37897" spans="11:13" x14ac:dyDescent="0.35">
      <c r="K37897" s="293"/>
      <c r="M37897" s="290"/>
    </row>
    <row r="37898" spans="11:13" x14ac:dyDescent="0.35">
      <c r="K37898" s="293"/>
      <c r="M37898" s="290"/>
    </row>
    <row r="37899" spans="11:13" x14ac:dyDescent="0.35">
      <c r="K37899" s="293"/>
      <c r="M37899" s="290"/>
    </row>
    <row r="37900" spans="11:13" x14ac:dyDescent="0.35">
      <c r="K37900" s="293"/>
      <c r="M37900" s="290"/>
    </row>
    <row r="37901" spans="11:13" x14ac:dyDescent="0.35">
      <c r="K37901" s="293"/>
      <c r="M37901" s="290"/>
    </row>
    <row r="37902" spans="11:13" x14ac:dyDescent="0.35">
      <c r="K37902" s="293"/>
      <c r="M37902" s="290"/>
    </row>
    <row r="37903" spans="11:13" x14ac:dyDescent="0.35">
      <c r="K37903" s="293"/>
      <c r="M37903" s="290"/>
    </row>
    <row r="37904" spans="11:13" x14ac:dyDescent="0.35">
      <c r="K37904" s="293"/>
      <c r="M37904" s="290"/>
    </row>
    <row r="37905" spans="11:13" x14ac:dyDescent="0.35">
      <c r="K37905" s="293"/>
      <c r="M37905" s="290"/>
    </row>
    <row r="37906" spans="11:13" x14ac:dyDescent="0.35">
      <c r="K37906" s="293"/>
      <c r="M37906" s="290"/>
    </row>
    <row r="37907" spans="11:13" x14ac:dyDescent="0.35">
      <c r="K37907" s="293"/>
      <c r="M37907" s="290"/>
    </row>
    <row r="37908" spans="11:13" x14ac:dyDescent="0.35">
      <c r="K37908" s="293"/>
      <c r="M37908" s="290"/>
    </row>
    <row r="37909" spans="11:13" x14ac:dyDescent="0.35">
      <c r="K37909" s="293"/>
      <c r="M37909" s="290"/>
    </row>
    <row r="37910" spans="11:13" x14ac:dyDescent="0.35">
      <c r="K37910" s="293"/>
      <c r="M37910" s="290"/>
    </row>
    <row r="37911" spans="11:13" x14ac:dyDescent="0.35">
      <c r="K37911" s="293"/>
      <c r="M37911" s="290"/>
    </row>
    <row r="37912" spans="11:13" x14ac:dyDescent="0.35">
      <c r="K37912" s="293"/>
      <c r="M37912" s="290"/>
    </row>
    <row r="37913" spans="11:13" x14ac:dyDescent="0.35">
      <c r="K37913" s="293"/>
      <c r="M37913" s="290"/>
    </row>
    <row r="37914" spans="11:13" x14ac:dyDescent="0.35">
      <c r="K37914" s="293"/>
      <c r="M37914" s="290"/>
    </row>
    <row r="37915" spans="11:13" x14ac:dyDescent="0.35">
      <c r="K37915" s="293"/>
      <c r="M37915" s="290"/>
    </row>
    <row r="37916" spans="11:13" x14ac:dyDescent="0.35">
      <c r="K37916" s="293"/>
      <c r="M37916" s="290"/>
    </row>
    <row r="37917" spans="11:13" x14ac:dyDescent="0.35">
      <c r="K37917" s="293"/>
      <c r="M37917" s="290"/>
    </row>
    <row r="37918" spans="11:13" x14ac:dyDescent="0.35">
      <c r="K37918" s="293"/>
      <c r="M37918" s="290"/>
    </row>
    <row r="37919" spans="11:13" x14ac:dyDescent="0.35">
      <c r="K37919" s="293"/>
      <c r="M37919" s="290"/>
    </row>
    <row r="37920" spans="11:13" x14ac:dyDescent="0.35">
      <c r="K37920" s="293"/>
      <c r="M37920" s="290"/>
    </row>
    <row r="37921" spans="11:13" x14ac:dyDescent="0.35">
      <c r="K37921" s="293"/>
      <c r="M37921" s="290"/>
    </row>
    <row r="37922" spans="11:13" x14ac:dyDescent="0.35">
      <c r="K37922" s="293"/>
      <c r="M37922" s="290"/>
    </row>
    <row r="37923" spans="11:13" x14ac:dyDescent="0.35">
      <c r="K37923" s="293"/>
      <c r="M37923" s="290"/>
    </row>
    <row r="37924" spans="11:13" x14ac:dyDescent="0.35">
      <c r="K37924" s="293"/>
      <c r="M37924" s="290"/>
    </row>
    <row r="37925" spans="11:13" x14ac:dyDescent="0.35">
      <c r="K37925" s="293"/>
      <c r="M37925" s="290"/>
    </row>
    <row r="37926" spans="11:13" x14ac:dyDescent="0.35">
      <c r="K37926" s="293"/>
      <c r="M37926" s="290"/>
    </row>
    <row r="37927" spans="11:13" x14ac:dyDescent="0.35">
      <c r="K37927" s="293"/>
      <c r="M37927" s="290"/>
    </row>
    <row r="37928" spans="11:13" x14ac:dyDescent="0.35">
      <c r="K37928" s="293"/>
      <c r="M37928" s="290"/>
    </row>
    <row r="37929" spans="11:13" x14ac:dyDescent="0.35">
      <c r="K37929" s="293"/>
      <c r="M37929" s="290"/>
    </row>
    <row r="37930" spans="11:13" x14ac:dyDescent="0.35">
      <c r="K37930" s="293"/>
      <c r="M37930" s="290"/>
    </row>
    <row r="37931" spans="11:13" x14ac:dyDescent="0.35">
      <c r="K37931" s="293"/>
      <c r="M37931" s="290"/>
    </row>
    <row r="37932" spans="11:13" x14ac:dyDescent="0.35">
      <c r="K37932" s="293"/>
      <c r="M37932" s="290"/>
    </row>
    <row r="37933" spans="11:13" x14ac:dyDescent="0.35">
      <c r="K37933" s="293"/>
      <c r="M37933" s="290"/>
    </row>
    <row r="37934" spans="11:13" x14ac:dyDescent="0.35">
      <c r="K37934" s="293"/>
      <c r="M37934" s="290"/>
    </row>
    <row r="37935" spans="11:13" x14ac:dyDescent="0.35">
      <c r="K37935" s="293"/>
      <c r="M37935" s="290"/>
    </row>
    <row r="37936" spans="11:13" x14ac:dyDescent="0.35">
      <c r="K37936" s="293"/>
      <c r="M37936" s="290"/>
    </row>
    <row r="37937" spans="11:13" x14ac:dyDescent="0.35">
      <c r="K37937" s="293"/>
      <c r="M37937" s="290"/>
    </row>
    <row r="37938" spans="11:13" x14ac:dyDescent="0.35">
      <c r="K37938" s="293"/>
      <c r="M37938" s="290"/>
    </row>
    <row r="37939" spans="11:13" x14ac:dyDescent="0.35">
      <c r="K37939" s="293"/>
      <c r="M37939" s="290"/>
    </row>
    <row r="37940" spans="11:13" x14ac:dyDescent="0.35">
      <c r="K37940" s="293"/>
      <c r="M37940" s="290"/>
    </row>
    <row r="37941" spans="11:13" x14ac:dyDescent="0.35">
      <c r="K37941" s="293"/>
      <c r="M37941" s="290"/>
    </row>
    <row r="37942" spans="11:13" x14ac:dyDescent="0.35">
      <c r="K37942" s="293"/>
      <c r="M37942" s="290"/>
    </row>
    <row r="37943" spans="11:13" x14ac:dyDescent="0.35">
      <c r="K37943" s="293"/>
      <c r="M37943" s="290"/>
    </row>
    <row r="37944" spans="11:13" x14ac:dyDescent="0.35">
      <c r="K37944" s="293"/>
      <c r="M37944" s="290"/>
    </row>
    <row r="37945" spans="11:13" x14ac:dyDescent="0.35">
      <c r="K37945" s="293"/>
      <c r="M37945" s="290"/>
    </row>
    <row r="37946" spans="11:13" x14ac:dyDescent="0.35">
      <c r="K37946" s="293"/>
      <c r="M37946" s="290"/>
    </row>
    <row r="37947" spans="11:13" x14ac:dyDescent="0.35">
      <c r="K37947" s="293"/>
      <c r="M37947" s="290"/>
    </row>
    <row r="37948" spans="11:13" x14ac:dyDescent="0.35">
      <c r="K37948" s="293"/>
      <c r="M37948" s="290"/>
    </row>
    <row r="37949" spans="11:13" x14ac:dyDescent="0.35">
      <c r="K37949" s="293"/>
      <c r="M37949" s="290"/>
    </row>
    <row r="37950" spans="11:13" x14ac:dyDescent="0.35">
      <c r="K37950" s="293"/>
      <c r="M37950" s="290"/>
    </row>
    <row r="37951" spans="11:13" x14ac:dyDescent="0.35">
      <c r="K37951" s="293"/>
      <c r="M37951" s="290"/>
    </row>
    <row r="37952" spans="11:13" x14ac:dyDescent="0.35">
      <c r="K37952" s="293"/>
      <c r="M37952" s="290"/>
    </row>
    <row r="37953" spans="11:13" x14ac:dyDescent="0.35">
      <c r="K37953" s="293"/>
      <c r="M37953" s="290"/>
    </row>
    <row r="37954" spans="11:13" x14ac:dyDescent="0.35">
      <c r="K37954" s="293"/>
      <c r="M37954" s="290"/>
    </row>
    <row r="37955" spans="11:13" x14ac:dyDescent="0.35">
      <c r="K37955" s="293"/>
      <c r="M37955" s="290"/>
    </row>
    <row r="37956" spans="11:13" x14ac:dyDescent="0.35">
      <c r="K37956" s="293"/>
      <c r="M37956" s="290"/>
    </row>
    <row r="37957" spans="11:13" x14ac:dyDescent="0.35">
      <c r="K37957" s="293"/>
      <c r="M37957" s="290"/>
    </row>
    <row r="37958" spans="11:13" x14ac:dyDescent="0.35">
      <c r="K37958" s="293"/>
      <c r="M37958" s="290"/>
    </row>
    <row r="37959" spans="11:13" x14ac:dyDescent="0.35">
      <c r="K37959" s="293"/>
      <c r="M37959" s="290"/>
    </row>
    <row r="37960" spans="11:13" x14ac:dyDescent="0.35">
      <c r="K37960" s="293"/>
      <c r="M37960" s="290"/>
    </row>
    <row r="37961" spans="11:13" x14ac:dyDescent="0.35">
      <c r="K37961" s="293"/>
      <c r="M37961" s="290"/>
    </row>
    <row r="37962" spans="11:13" x14ac:dyDescent="0.35">
      <c r="K37962" s="293"/>
      <c r="M37962" s="290"/>
    </row>
    <row r="37963" spans="11:13" x14ac:dyDescent="0.35">
      <c r="K37963" s="293"/>
      <c r="M37963" s="290"/>
    </row>
    <row r="37964" spans="11:13" x14ac:dyDescent="0.35">
      <c r="K37964" s="293"/>
      <c r="M37964" s="290"/>
    </row>
    <row r="37965" spans="11:13" x14ac:dyDescent="0.35">
      <c r="K37965" s="293"/>
      <c r="M37965" s="290"/>
    </row>
    <row r="37966" spans="11:13" x14ac:dyDescent="0.35">
      <c r="K37966" s="293"/>
      <c r="M37966" s="290"/>
    </row>
    <row r="37967" spans="11:13" x14ac:dyDescent="0.35">
      <c r="K37967" s="293"/>
      <c r="M37967" s="290"/>
    </row>
    <row r="37968" spans="11:13" x14ac:dyDescent="0.35">
      <c r="K37968" s="293"/>
      <c r="M37968" s="290"/>
    </row>
    <row r="37969" spans="11:13" x14ac:dyDescent="0.35">
      <c r="K37969" s="293"/>
      <c r="M37969" s="290"/>
    </row>
    <row r="37970" spans="11:13" x14ac:dyDescent="0.35">
      <c r="K37970" s="293"/>
      <c r="M37970" s="290"/>
    </row>
    <row r="37971" spans="11:13" x14ac:dyDescent="0.35">
      <c r="K37971" s="293"/>
      <c r="M37971" s="290"/>
    </row>
    <row r="37972" spans="11:13" x14ac:dyDescent="0.35">
      <c r="K37972" s="293"/>
      <c r="M37972" s="290"/>
    </row>
    <row r="37973" spans="11:13" x14ac:dyDescent="0.35">
      <c r="K37973" s="293"/>
      <c r="M37973" s="290"/>
    </row>
    <row r="37974" spans="11:13" x14ac:dyDescent="0.35">
      <c r="K37974" s="293"/>
      <c r="M37974" s="290"/>
    </row>
    <row r="37975" spans="11:13" x14ac:dyDescent="0.35">
      <c r="K37975" s="293"/>
      <c r="M37975" s="290"/>
    </row>
    <row r="37976" spans="11:13" x14ac:dyDescent="0.35">
      <c r="K37976" s="293"/>
      <c r="M37976" s="290"/>
    </row>
    <row r="37977" spans="11:13" x14ac:dyDescent="0.35">
      <c r="K37977" s="293"/>
      <c r="M37977" s="290"/>
    </row>
    <row r="37978" spans="11:13" x14ac:dyDescent="0.35">
      <c r="K37978" s="293"/>
      <c r="M37978" s="290"/>
    </row>
    <row r="37979" spans="11:13" x14ac:dyDescent="0.35">
      <c r="K37979" s="293"/>
      <c r="M37979" s="290"/>
    </row>
    <row r="37980" spans="11:13" x14ac:dyDescent="0.35">
      <c r="K37980" s="293"/>
      <c r="M37980" s="290"/>
    </row>
    <row r="37981" spans="11:13" x14ac:dyDescent="0.35">
      <c r="K37981" s="293"/>
      <c r="M37981" s="290"/>
    </row>
    <row r="37982" spans="11:13" x14ac:dyDescent="0.35">
      <c r="K37982" s="293"/>
      <c r="M37982" s="290"/>
    </row>
    <row r="37983" spans="11:13" x14ac:dyDescent="0.35">
      <c r="K37983" s="293"/>
      <c r="M37983" s="290"/>
    </row>
    <row r="37984" spans="11:13" x14ac:dyDescent="0.35">
      <c r="K37984" s="293"/>
      <c r="M37984" s="290"/>
    </row>
    <row r="37985" spans="11:13" x14ac:dyDescent="0.35">
      <c r="K37985" s="293"/>
      <c r="M37985" s="290"/>
    </row>
    <row r="37986" spans="11:13" x14ac:dyDescent="0.35">
      <c r="K37986" s="293"/>
      <c r="M37986" s="290"/>
    </row>
    <row r="37987" spans="11:13" x14ac:dyDescent="0.35">
      <c r="K37987" s="293"/>
      <c r="M37987" s="290"/>
    </row>
    <row r="37988" spans="11:13" x14ac:dyDescent="0.35">
      <c r="K37988" s="293"/>
      <c r="M37988" s="290"/>
    </row>
    <row r="37989" spans="11:13" x14ac:dyDescent="0.35">
      <c r="K37989" s="293"/>
      <c r="M37989" s="290"/>
    </row>
    <row r="37990" spans="11:13" x14ac:dyDescent="0.35">
      <c r="K37990" s="293"/>
      <c r="M37990" s="290"/>
    </row>
    <row r="37991" spans="11:13" x14ac:dyDescent="0.35">
      <c r="K37991" s="293"/>
      <c r="M37991" s="290"/>
    </row>
    <row r="37992" spans="11:13" x14ac:dyDescent="0.35">
      <c r="K37992" s="293"/>
      <c r="M37992" s="290"/>
    </row>
    <row r="37993" spans="11:13" x14ac:dyDescent="0.35">
      <c r="K37993" s="293"/>
      <c r="M37993" s="290"/>
    </row>
    <row r="37994" spans="11:13" x14ac:dyDescent="0.35">
      <c r="K37994" s="293"/>
      <c r="M37994" s="290"/>
    </row>
    <row r="37995" spans="11:13" x14ac:dyDescent="0.35">
      <c r="K37995" s="293"/>
      <c r="M37995" s="290"/>
    </row>
    <row r="37996" spans="11:13" x14ac:dyDescent="0.35">
      <c r="K37996" s="293"/>
      <c r="M37996" s="290"/>
    </row>
    <row r="37997" spans="11:13" x14ac:dyDescent="0.35">
      <c r="K37997" s="293"/>
      <c r="M37997" s="290"/>
    </row>
    <row r="37998" spans="11:13" x14ac:dyDescent="0.35">
      <c r="K37998" s="293"/>
      <c r="M37998" s="290"/>
    </row>
    <row r="37999" spans="11:13" x14ac:dyDescent="0.35">
      <c r="K37999" s="293"/>
      <c r="M37999" s="290"/>
    </row>
    <row r="38000" spans="11:13" x14ac:dyDescent="0.35">
      <c r="K38000" s="293"/>
      <c r="M38000" s="290"/>
    </row>
    <row r="38001" spans="11:13" x14ac:dyDescent="0.35">
      <c r="K38001" s="293"/>
      <c r="M38001" s="290"/>
    </row>
    <row r="38002" spans="11:13" x14ac:dyDescent="0.35">
      <c r="K38002" s="293"/>
      <c r="M38002" s="290"/>
    </row>
    <row r="38003" spans="11:13" x14ac:dyDescent="0.35">
      <c r="K38003" s="293"/>
      <c r="M38003" s="290"/>
    </row>
    <row r="38004" spans="11:13" x14ac:dyDescent="0.35">
      <c r="K38004" s="293"/>
      <c r="M38004" s="290"/>
    </row>
    <row r="38005" spans="11:13" x14ac:dyDescent="0.35">
      <c r="K38005" s="293"/>
      <c r="M38005" s="290"/>
    </row>
    <row r="38006" spans="11:13" x14ac:dyDescent="0.35">
      <c r="K38006" s="293"/>
      <c r="M38006" s="290"/>
    </row>
    <row r="38007" spans="11:13" x14ac:dyDescent="0.35">
      <c r="K38007" s="293"/>
      <c r="M38007" s="290"/>
    </row>
    <row r="38008" spans="11:13" x14ac:dyDescent="0.35">
      <c r="K38008" s="293"/>
      <c r="M38008" s="290"/>
    </row>
    <row r="38009" spans="11:13" x14ac:dyDescent="0.35">
      <c r="K38009" s="293"/>
      <c r="M38009" s="290"/>
    </row>
    <row r="38010" spans="11:13" x14ac:dyDescent="0.35">
      <c r="K38010" s="293"/>
      <c r="M38010" s="290"/>
    </row>
    <row r="38011" spans="11:13" x14ac:dyDescent="0.35">
      <c r="K38011" s="293"/>
      <c r="M38011" s="290"/>
    </row>
    <row r="38012" spans="11:13" x14ac:dyDescent="0.35">
      <c r="K38012" s="293"/>
      <c r="M38012" s="290"/>
    </row>
    <row r="38013" spans="11:13" x14ac:dyDescent="0.35">
      <c r="K38013" s="293"/>
      <c r="M38013" s="290"/>
    </row>
    <row r="38014" spans="11:13" x14ac:dyDescent="0.35">
      <c r="K38014" s="293"/>
      <c r="M38014" s="290"/>
    </row>
    <row r="38015" spans="11:13" x14ac:dyDescent="0.35">
      <c r="K38015" s="293"/>
      <c r="M38015" s="290"/>
    </row>
    <row r="38016" spans="11:13" x14ac:dyDescent="0.35">
      <c r="K38016" s="293"/>
      <c r="M38016" s="290"/>
    </row>
    <row r="38017" spans="11:13" x14ac:dyDescent="0.35">
      <c r="K38017" s="293"/>
      <c r="M38017" s="290"/>
    </row>
    <row r="38018" spans="11:13" x14ac:dyDescent="0.35">
      <c r="K38018" s="293"/>
      <c r="M38018" s="290"/>
    </row>
    <row r="38019" spans="11:13" x14ac:dyDescent="0.35">
      <c r="K38019" s="293"/>
      <c r="M38019" s="290"/>
    </row>
    <row r="38020" spans="11:13" x14ac:dyDescent="0.35">
      <c r="K38020" s="293"/>
      <c r="M38020" s="290"/>
    </row>
    <row r="38021" spans="11:13" x14ac:dyDescent="0.35">
      <c r="K38021" s="293"/>
      <c r="M38021" s="290"/>
    </row>
    <row r="38022" spans="11:13" x14ac:dyDescent="0.35">
      <c r="K38022" s="293"/>
      <c r="M38022" s="290"/>
    </row>
    <row r="38023" spans="11:13" x14ac:dyDescent="0.35">
      <c r="K38023" s="293"/>
      <c r="M38023" s="290"/>
    </row>
    <row r="38024" spans="11:13" x14ac:dyDescent="0.35">
      <c r="K38024" s="293"/>
      <c r="M38024" s="290"/>
    </row>
    <row r="38025" spans="11:13" x14ac:dyDescent="0.35">
      <c r="K38025" s="293"/>
      <c r="M38025" s="290"/>
    </row>
    <row r="38026" spans="11:13" x14ac:dyDescent="0.35">
      <c r="K38026" s="293"/>
      <c r="M38026" s="290"/>
    </row>
    <row r="38027" spans="11:13" x14ac:dyDescent="0.35">
      <c r="K38027" s="293"/>
      <c r="M38027" s="290"/>
    </row>
    <row r="38028" spans="11:13" x14ac:dyDescent="0.35">
      <c r="K38028" s="293"/>
      <c r="M38028" s="290"/>
    </row>
    <row r="38029" spans="11:13" x14ac:dyDescent="0.35">
      <c r="K38029" s="293"/>
      <c r="M38029" s="290"/>
    </row>
    <row r="38030" spans="11:13" x14ac:dyDescent="0.35">
      <c r="K38030" s="293"/>
      <c r="M38030" s="290"/>
    </row>
    <row r="38031" spans="11:13" x14ac:dyDescent="0.35">
      <c r="K38031" s="293"/>
      <c r="M38031" s="290"/>
    </row>
    <row r="38032" spans="11:13" x14ac:dyDescent="0.35">
      <c r="K38032" s="293"/>
      <c r="M38032" s="290"/>
    </row>
    <row r="38033" spans="11:13" x14ac:dyDescent="0.35">
      <c r="K38033" s="293"/>
      <c r="M38033" s="290"/>
    </row>
    <row r="38034" spans="11:13" x14ac:dyDescent="0.35">
      <c r="K38034" s="293"/>
      <c r="M38034" s="290"/>
    </row>
    <row r="38035" spans="11:13" x14ac:dyDescent="0.35">
      <c r="K38035" s="293"/>
      <c r="M38035" s="290"/>
    </row>
    <row r="38036" spans="11:13" x14ac:dyDescent="0.35">
      <c r="K38036" s="293"/>
      <c r="M38036" s="290"/>
    </row>
    <row r="38037" spans="11:13" x14ac:dyDescent="0.35">
      <c r="K38037" s="293"/>
      <c r="M38037" s="290"/>
    </row>
    <row r="38038" spans="11:13" x14ac:dyDescent="0.35">
      <c r="K38038" s="293"/>
      <c r="M38038" s="290"/>
    </row>
    <row r="38039" spans="11:13" x14ac:dyDescent="0.35">
      <c r="K38039" s="293"/>
      <c r="M38039" s="290"/>
    </row>
    <row r="38040" spans="11:13" x14ac:dyDescent="0.35">
      <c r="K38040" s="293"/>
      <c r="M38040" s="290"/>
    </row>
    <row r="38041" spans="11:13" x14ac:dyDescent="0.35">
      <c r="K38041" s="293"/>
      <c r="M38041" s="290"/>
    </row>
    <row r="38042" spans="11:13" x14ac:dyDescent="0.35">
      <c r="K38042" s="293"/>
      <c r="M38042" s="290"/>
    </row>
    <row r="38043" spans="11:13" x14ac:dyDescent="0.35">
      <c r="K38043" s="293"/>
      <c r="M38043" s="290"/>
    </row>
    <row r="38044" spans="11:13" x14ac:dyDescent="0.35">
      <c r="K38044" s="293"/>
      <c r="M38044" s="290"/>
    </row>
    <row r="38045" spans="11:13" x14ac:dyDescent="0.35">
      <c r="K38045" s="293"/>
      <c r="M38045" s="290"/>
    </row>
    <row r="38046" spans="11:13" x14ac:dyDescent="0.35">
      <c r="K38046" s="293"/>
      <c r="M38046" s="290"/>
    </row>
    <row r="38047" spans="11:13" x14ac:dyDescent="0.35">
      <c r="K38047" s="293"/>
      <c r="M38047" s="290"/>
    </row>
    <row r="38048" spans="11:13" x14ac:dyDescent="0.35">
      <c r="K38048" s="293"/>
      <c r="M38048" s="290"/>
    </row>
    <row r="38049" spans="11:13" x14ac:dyDescent="0.35">
      <c r="K38049" s="293"/>
      <c r="M38049" s="290"/>
    </row>
    <row r="38050" spans="11:13" x14ac:dyDescent="0.35">
      <c r="K38050" s="293"/>
      <c r="M38050" s="290"/>
    </row>
    <row r="38051" spans="11:13" x14ac:dyDescent="0.35">
      <c r="K38051" s="293"/>
      <c r="M38051" s="290"/>
    </row>
    <row r="38052" spans="11:13" x14ac:dyDescent="0.35">
      <c r="K38052" s="293"/>
      <c r="M38052" s="290"/>
    </row>
    <row r="38053" spans="11:13" x14ac:dyDescent="0.35">
      <c r="K38053" s="293"/>
      <c r="M38053" s="290"/>
    </row>
    <row r="38054" spans="11:13" x14ac:dyDescent="0.35">
      <c r="K38054" s="293"/>
      <c r="M38054" s="290"/>
    </row>
    <row r="38055" spans="11:13" x14ac:dyDescent="0.35">
      <c r="K38055" s="293"/>
      <c r="M38055" s="290"/>
    </row>
    <row r="38056" spans="11:13" x14ac:dyDescent="0.35">
      <c r="K38056" s="293"/>
      <c r="M38056" s="290"/>
    </row>
    <row r="38057" spans="11:13" x14ac:dyDescent="0.35">
      <c r="K38057" s="293"/>
      <c r="M38057" s="290"/>
    </row>
    <row r="38058" spans="11:13" x14ac:dyDescent="0.35">
      <c r="K38058" s="293"/>
      <c r="M38058" s="290"/>
    </row>
    <row r="38059" spans="11:13" x14ac:dyDescent="0.35">
      <c r="K38059" s="293"/>
      <c r="M38059" s="290"/>
    </row>
    <row r="38060" spans="11:13" x14ac:dyDescent="0.35">
      <c r="K38060" s="293"/>
      <c r="M38060" s="290"/>
    </row>
    <row r="38061" spans="11:13" x14ac:dyDescent="0.35">
      <c r="K38061" s="293"/>
      <c r="M38061" s="290"/>
    </row>
    <row r="38062" spans="11:13" x14ac:dyDescent="0.35">
      <c r="K38062" s="293"/>
      <c r="M38062" s="290"/>
    </row>
    <row r="38063" spans="11:13" x14ac:dyDescent="0.35">
      <c r="K38063" s="293"/>
      <c r="M38063" s="290"/>
    </row>
    <row r="38064" spans="11:13" x14ac:dyDescent="0.35">
      <c r="K38064" s="293"/>
      <c r="M38064" s="290"/>
    </row>
    <row r="38065" spans="11:13" x14ac:dyDescent="0.35">
      <c r="K38065" s="293"/>
      <c r="M38065" s="290"/>
    </row>
    <row r="38066" spans="11:13" x14ac:dyDescent="0.35">
      <c r="K38066" s="293"/>
      <c r="M38066" s="290"/>
    </row>
    <row r="38067" spans="11:13" x14ac:dyDescent="0.35">
      <c r="K38067" s="293"/>
      <c r="M38067" s="290"/>
    </row>
    <row r="38068" spans="11:13" x14ac:dyDescent="0.35">
      <c r="K38068" s="293"/>
      <c r="M38068" s="290"/>
    </row>
    <row r="38069" spans="11:13" x14ac:dyDescent="0.35">
      <c r="K38069" s="293"/>
      <c r="M38069" s="290"/>
    </row>
    <row r="38070" spans="11:13" x14ac:dyDescent="0.35">
      <c r="K38070" s="293"/>
      <c r="M38070" s="290"/>
    </row>
    <row r="38071" spans="11:13" x14ac:dyDescent="0.35">
      <c r="K38071" s="293"/>
      <c r="M38071" s="290"/>
    </row>
    <row r="38072" spans="11:13" x14ac:dyDescent="0.35">
      <c r="K38072" s="293"/>
      <c r="M38072" s="290"/>
    </row>
    <row r="38073" spans="11:13" x14ac:dyDescent="0.35">
      <c r="K38073" s="293"/>
      <c r="M38073" s="290"/>
    </row>
    <row r="38074" spans="11:13" x14ac:dyDescent="0.35">
      <c r="K38074" s="293"/>
      <c r="M38074" s="290"/>
    </row>
    <row r="38075" spans="11:13" x14ac:dyDescent="0.35">
      <c r="K38075" s="293"/>
      <c r="M38075" s="290"/>
    </row>
    <row r="38076" spans="11:13" x14ac:dyDescent="0.35">
      <c r="K38076" s="293"/>
      <c r="M38076" s="290"/>
    </row>
    <row r="38077" spans="11:13" x14ac:dyDescent="0.35">
      <c r="K38077" s="293"/>
      <c r="M38077" s="290"/>
    </row>
    <row r="38078" spans="11:13" x14ac:dyDescent="0.35">
      <c r="K38078" s="293"/>
      <c r="M38078" s="290"/>
    </row>
    <row r="38079" spans="11:13" x14ac:dyDescent="0.35">
      <c r="K38079" s="293"/>
      <c r="M38079" s="290"/>
    </row>
    <row r="38080" spans="11:13" x14ac:dyDescent="0.35">
      <c r="K38080" s="293"/>
      <c r="M38080" s="290"/>
    </row>
    <row r="38081" spans="11:13" x14ac:dyDescent="0.35">
      <c r="K38081" s="293"/>
      <c r="M38081" s="290"/>
    </row>
    <row r="38082" spans="11:13" x14ac:dyDescent="0.35">
      <c r="K38082" s="293"/>
      <c r="M38082" s="290"/>
    </row>
    <row r="38083" spans="11:13" x14ac:dyDescent="0.35">
      <c r="K38083" s="293"/>
      <c r="M38083" s="290"/>
    </row>
    <row r="38084" spans="11:13" x14ac:dyDescent="0.35">
      <c r="K38084" s="293"/>
      <c r="M38084" s="290"/>
    </row>
    <row r="38085" spans="11:13" x14ac:dyDescent="0.35">
      <c r="K38085" s="293"/>
      <c r="M38085" s="290"/>
    </row>
    <row r="38086" spans="11:13" x14ac:dyDescent="0.35">
      <c r="K38086" s="293"/>
      <c r="M38086" s="290"/>
    </row>
    <row r="38087" spans="11:13" x14ac:dyDescent="0.35">
      <c r="K38087" s="293"/>
      <c r="M38087" s="290"/>
    </row>
    <row r="38088" spans="11:13" x14ac:dyDescent="0.35">
      <c r="K38088" s="293"/>
      <c r="M38088" s="290"/>
    </row>
    <row r="38089" spans="11:13" x14ac:dyDescent="0.35">
      <c r="K38089" s="293"/>
      <c r="M38089" s="290"/>
    </row>
    <row r="38090" spans="11:13" x14ac:dyDescent="0.35">
      <c r="K38090" s="293"/>
      <c r="M38090" s="290"/>
    </row>
    <row r="38091" spans="11:13" x14ac:dyDescent="0.35">
      <c r="K38091" s="293"/>
      <c r="M38091" s="290"/>
    </row>
    <row r="38092" spans="11:13" x14ac:dyDescent="0.35">
      <c r="K38092" s="293"/>
      <c r="M38092" s="290"/>
    </row>
    <row r="38093" spans="11:13" x14ac:dyDescent="0.35">
      <c r="K38093" s="293"/>
      <c r="M38093" s="290"/>
    </row>
    <row r="38094" spans="11:13" x14ac:dyDescent="0.35">
      <c r="K38094" s="293"/>
      <c r="M38094" s="290"/>
    </row>
    <row r="38095" spans="11:13" x14ac:dyDescent="0.35">
      <c r="K38095" s="293"/>
      <c r="M38095" s="290"/>
    </row>
    <row r="38096" spans="11:13" x14ac:dyDescent="0.35">
      <c r="K38096" s="293"/>
      <c r="M38096" s="290"/>
    </row>
    <row r="38097" spans="11:13" x14ac:dyDescent="0.35">
      <c r="K38097" s="293"/>
      <c r="M38097" s="290"/>
    </row>
    <row r="38098" spans="11:13" x14ac:dyDescent="0.35">
      <c r="K38098" s="293"/>
      <c r="M38098" s="290"/>
    </row>
    <row r="38099" spans="11:13" x14ac:dyDescent="0.35">
      <c r="K38099" s="293"/>
      <c r="M38099" s="290"/>
    </row>
    <row r="38100" spans="11:13" x14ac:dyDescent="0.35">
      <c r="K38100" s="293"/>
      <c r="M38100" s="290"/>
    </row>
    <row r="38101" spans="11:13" x14ac:dyDescent="0.35">
      <c r="K38101" s="293"/>
      <c r="M38101" s="290"/>
    </row>
    <row r="38102" spans="11:13" x14ac:dyDescent="0.35">
      <c r="K38102" s="293"/>
      <c r="M38102" s="290"/>
    </row>
    <row r="38103" spans="11:13" x14ac:dyDescent="0.35">
      <c r="K38103" s="293"/>
      <c r="M38103" s="290"/>
    </row>
    <row r="38104" spans="11:13" x14ac:dyDescent="0.35">
      <c r="K38104" s="293"/>
      <c r="M38104" s="290"/>
    </row>
    <row r="38105" spans="11:13" x14ac:dyDescent="0.35">
      <c r="K38105" s="293"/>
      <c r="M38105" s="290"/>
    </row>
    <row r="38106" spans="11:13" x14ac:dyDescent="0.35">
      <c r="K38106" s="293"/>
      <c r="M38106" s="290"/>
    </row>
    <row r="38107" spans="11:13" x14ac:dyDescent="0.35">
      <c r="K38107" s="293"/>
      <c r="M38107" s="290"/>
    </row>
    <row r="38108" spans="11:13" x14ac:dyDescent="0.35">
      <c r="K38108" s="293"/>
      <c r="M38108" s="290"/>
    </row>
    <row r="38109" spans="11:13" x14ac:dyDescent="0.35">
      <c r="K38109" s="293"/>
      <c r="M38109" s="290"/>
    </row>
    <row r="38110" spans="11:13" x14ac:dyDescent="0.35">
      <c r="K38110" s="293"/>
      <c r="M38110" s="290"/>
    </row>
    <row r="38111" spans="11:13" x14ac:dyDescent="0.35">
      <c r="K38111" s="293"/>
      <c r="M38111" s="290"/>
    </row>
    <row r="38112" spans="11:13" x14ac:dyDescent="0.35">
      <c r="K38112" s="293"/>
      <c r="M38112" s="290"/>
    </row>
    <row r="38113" spans="11:13" x14ac:dyDescent="0.35">
      <c r="K38113" s="293"/>
      <c r="M38113" s="290"/>
    </row>
    <row r="38114" spans="11:13" x14ac:dyDescent="0.35">
      <c r="K38114" s="293"/>
      <c r="M38114" s="290"/>
    </row>
    <row r="38115" spans="11:13" x14ac:dyDescent="0.35">
      <c r="K38115" s="293"/>
      <c r="M38115" s="290"/>
    </row>
    <row r="38116" spans="11:13" x14ac:dyDescent="0.35">
      <c r="K38116" s="293"/>
      <c r="M38116" s="290"/>
    </row>
    <row r="38117" spans="11:13" x14ac:dyDescent="0.35">
      <c r="K38117" s="293"/>
      <c r="M38117" s="290"/>
    </row>
    <row r="38118" spans="11:13" x14ac:dyDescent="0.35">
      <c r="K38118" s="293"/>
      <c r="M38118" s="290"/>
    </row>
    <row r="38119" spans="11:13" x14ac:dyDescent="0.35">
      <c r="K38119" s="293"/>
      <c r="M38119" s="290"/>
    </row>
    <row r="38120" spans="11:13" x14ac:dyDescent="0.35">
      <c r="K38120" s="293"/>
      <c r="M38120" s="290"/>
    </row>
    <row r="38121" spans="11:13" x14ac:dyDescent="0.35">
      <c r="K38121" s="293"/>
      <c r="M38121" s="290"/>
    </row>
    <row r="38122" spans="11:13" x14ac:dyDescent="0.35">
      <c r="K38122" s="293"/>
      <c r="M38122" s="290"/>
    </row>
    <row r="38123" spans="11:13" x14ac:dyDescent="0.35">
      <c r="K38123" s="293"/>
      <c r="M38123" s="290"/>
    </row>
    <row r="38124" spans="11:13" x14ac:dyDescent="0.35">
      <c r="K38124" s="293"/>
      <c r="M38124" s="290"/>
    </row>
    <row r="38125" spans="11:13" x14ac:dyDescent="0.35">
      <c r="K38125" s="293"/>
      <c r="M38125" s="290"/>
    </row>
    <row r="38126" spans="11:13" x14ac:dyDescent="0.35">
      <c r="K38126" s="293"/>
      <c r="M38126" s="290"/>
    </row>
    <row r="38127" spans="11:13" x14ac:dyDescent="0.35">
      <c r="K38127" s="293"/>
      <c r="M38127" s="290"/>
    </row>
    <row r="38128" spans="11:13" x14ac:dyDescent="0.35">
      <c r="K38128" s="293"/>
      <c r="M38128" s="290"/>
    </row>
    <row r="38129" spans="11:13" x14ac:dyDescent="0.35">
      <c r="K38129" s="293"/>
      <c r="M38129" s="290"/>
    </row>
    <row r="38130" spans="11:13" x14ac:dyDescent="0.35">
      <c r="K38130" s="293"/>
      <c r="M38130" s="290"/>
    </row>
    <row r="38131" spans="11:13" x14ac:dyDescent="0.35">
      <c r="K38131" s="293"/>
      <c r="M38131" s="290"/>
    </row>
    <row r="38132" spans="11:13" x14ac:dyDescent="0.35">
      <c r="K38132" s="293"/>
      <c r="M38132" s="290"/>
    </row>
    <row r="38133" spans="11:13" x14ac:dyDescent="0.35">
      <c r="K38133" s="293"/>
      <c r="M38133" s="290"/>
    </row>
    <row r="38134" spans="11:13" x14ac:dyDescent="0.35">
      <c r="K38134" s="293"/>
      <c r="M38134" s="290"/>
    </row>
    <row r="38135" spans="11:13" x14ac:dyDescent="0.35">
      <c r="K38135" s="293"/>
      <c r="M38135" s="290"/>
    </row>
    <row r="38136" spans="11:13" x14ac:dyDescent="0.35">
      <c r="K38136" s="293"/>
      <c r="M38136" s="290"/>
    </row>
    <row r="38137" spans="11:13" x14ac:dyDescent="0.35">
      <c r="K38137" s="293"/>
      <c r="M38137" s="290"/>
    </row>
    <row r="38138" spans="11:13" x14ac:dyDescent="0.35">
      <c r="K38138" s="293"/>
      <c r="M38138" s="290"/>
    </row>
    <row r="38139" spans="11:13" x14ac:dyDescent="0.35">
      <c r="K38139" s="293"/>
      <c r="M38139" s="290"/>
    </row>
    <row r="38140" spans="11:13" x14ac:dyDescent="0.35">
      <c r="K38140" s="293"/>
      <c r="M38140" s="290"/>
    </row>
    <row r="38141" spans="11:13" x14ac:dyDescent="0.35">
      <c r="K38141" s="293"/>
      <c r="M38141" s="290"/>
    </row>
    <row r="38142" spans="11:13" x14ac:dyDescent="0.35">
      <c r="K38142" s="293"/>
      <c r="M38142" s="290"/>
    </row>
    <row r="38143" spans="11:13" x14ac:dyDescent="0.35">
      <c r="K38143" s="293"/>
      <c r="M38143" s="290"/>
    </row>
    <row r="38144" spans="11:13" x14ac:dyDescent="0.35">
      <c r="K38144" s="293"/>
      <c r="M38144" s="290"/>
    </row>
    <row r="38145" spans="11:13" x14ac:dyDescent="0.35">
      <c r="K38145" s="293"/>
      <c r="M38145" s="290"/>
    </row>
    <row r="38146" spans="11:13" x14ac:dyDescent="0.35">
      <c r="K38146" s="293"/>
      <c r="M38146" s="290"/>
    </row>
    <row r="38147" spans="11:13" x14ac:dyDescent="0.35">
      <c r="K38147" s="293"/>
      <c r="M38147" s="290"/>
    </row>
    <row r="38148" spans="11:13" x14ac:dyDescent="0.35">
      <c r="K38148" s="293"/>
      <c r="M38148" s="290"/>
    </row>
    <row r="38149" spans="11:13" x14ac:dyDescent="0.35">
      <c r="K38149" s="293"/>
      <c r="M38149" s="290"/>
    </row>
    <row r="38150" spans="11:13" x14ac:dyDescent="0.35">
      <c r="K38150" s="293"/>
      <c r="M38150" s="290"/>
    </row>
    <row r="38151" spans="11:13" x14ac:dyDescent="0.35">
      <c r="K38151" s="293"/>
      <c r="M38151" s="290"/>
    </row>
    <row r="38152" spans="11:13" x14ac:dyDescent="0.35">
      <c r="K38152" s="293"/>
      <c r="M38152" s="290"/>
    </row>
    <row r="38153" spans="11:13" x14ac:dyDescent="0.35">
      <c r="K38153" s="293"/>
      <c r="M38153" s="290"/>
    </row>
    <row r="38154" spans="11:13" x14ac:dyDescent="0.35">
      <c r="K38154" s="293"/>
      <c r="M38154" s="290"/>
    </row>
    <row r="38155" spans="11:13" x14ac:dyDescent="0.35">
      <c r="K38155" s="293"/>
      <c r="M38155" s="290"/>
    </row>
    <row r="38156" spans="11:13" x14ac:dyDescent="0.35">
      <c r="K38156" s="293"/>
      <c r="M38156" s="290"/>
    </row>
    <row r="38157" spans="11:13" x14ac:dyDescent="0.35">
      <c r="K38157" s="293"/>
      <c r="M38157" s="290"/>
    </row>
    <row r="38158" spans="11:13" x14ac:dyDescent="0.35">
      <c r="K38158" s="293"/>
      <c r="M38158" s="290"/>
    </row>
    <row r="38159" spans="11:13" x14ac:dyDescent="0.35">
      <c r="K38159" s="293"/>
      <c r="M38159" s="290"/>
    </row>
    <row r="38160" spans="11:13" x14ac:dyDescent="0.35">
      <c r="K38160" s="293"/>
      <c r="M38160" s="290"/>
    </row>
    <row r="38161" spans="11:13" x14ac:dyDescent="0.35">
      <c r="K38161" s="293"/>
      <c r="M38161" s="290"/>
    </row>
    <row r="38162" spans="11:13" x14ac:dyDescent="0.35">
      <c r="K38162" s="293"/>
      <c r="M38162" s="290"/>
    </row>
    <row r="38163" spans="11:13" x14ac:dyDescent="0.35">
      <c r="K38163" s="293"/>
      <c r="M38163" s="290"/>
    </row>
    <row r="38164" spans="11:13" x14ac:dyDescent="0.35">
      <c r="K38164" s="293"/>
      <c r="M38164" s="290"/>
    </row>
    <row r="38165" spans="11:13" x14ac:dyDescent="0.35">
      <c r="K38165" s="293"/>
      <c r="M38165" s="290"/>
    </row>
    <row r="38166" spans="11:13" x14ac:dyDescent="0.35">
      <c r="K38166" s="293"/>
      <c r="M38166" s="290"/>
    </row>
    <row r="38167" spans="11:13" x14ac:dyDescent="0.35">
      <c r="K38167" s="293"/>
      <c r="M38167" s="290"/>
    </row>
    <row r="38168" spans="11:13" x14ac:dyDescent="0.35">
      <c r="K38168" s="293"/>
      <c r="M38168" s="290"/>
    </row>
    <row r="38169" spans="11:13" x14ac:dyDescent="0.35">
      <c r="K38169" s="293"/>
      <c r="M38169" s="290"/>
    </row>
    <row r="38170" spans="11:13" x14ac:dyDescent="0.35">
      <c r="K38170" s="293"/>
      <c r="M38170" s="290"/>
    </row>
    <row r="38171" spans="11:13" x14ac:dyDescent="0.35">
      <c r="K38171" s="293"/>
      <c r="M38171" s="290"/>
    </row>
    <row r="38172" spans="11:13" x14ac:dyDescent="0.35">
      <c r="K38172" s="293"/>
      <c r="M38172" s="290"/>
    </row>
    <row r="38173" spans="11:13" x14ac:dyDescent="0.35">
      <c r="K38173" s="293"/>
      <c r="M38173" s="290"/>
    </row>
    <row r="38174" spans="11:13" x14ac:dyDescent="0.35">
      <c r="K38174" s="293"/>
      <c r="M38174" s="290"/>
    </row>
    <row r="38175" spans="11:13" x14ac:dyDescent="0.35">
      <c r="K38175" s="293"/>
      <c r="M38175" s="290"/>
    </row>
    <row r="38176" spans="11:13" x14ac:dyDescent="0.35">
      <c r="K38176" s="293"/>
      <c r="M38176" s="290"/>
    </row>
    <row r="38177" spans="11:13" x14ac:dyDescent="0.35">
      <c r="K38177" s="293"/>
      <c r="M38177" s="290"/>
    </row>
    <row r="38178" spans="11:13" x14ac:dyDescent="0.35">
      <c r="K38178" s="293"/>
      <c r="M38178" s="290"/>
    </row>
    <row r="38179" spans="11:13" x14ac:dyDescent="0.35">
      <c r="K38179" s="293"/>
      <c r="M38179" s="290"/>
    </row>
    <row r="38180" spans="11:13" x14ac:dyDescent="0.35">
      <c r="K38180" s="293"/>
      <c r="M38180" s="290"/>
    </row>
    <row r="38181" spans="11:13" x14ac:dyDescent="0.35">
      <c r="K38181" s="293"/>
      <c r="M38181" s="290"/>
    </row>
    <row r="38182" spans="11:13" x14ac:dyDescent="0.35">
      <c r="K38182" s="293"/>
      <c r="M38182" s="290"/>
    </row>
    <row r="38183" spans="11:13" x14ac:dyDescent="0.35">
      <c r="K38183" s="293"/>
      <c r="M38183" s="290"/>
    </row>
    <row r="38184" spans="11:13" x14ac:dyDescent="0.35">
      <c r="K38184" s="293"/>
      <c r="M38184" s="290"/>
    </row>
    <row r="38185" spans="11:13" x14ac:dyDescent="0.35">
      <c r="K38185" s="293"/>
      <c r="M38185" s="290"/>
    </row>
    <row r="38186" spans="11:13" x14ac:dyDescent="0.35">
      <c r="K38186" s="293"/>
      <c r="M38186" s="290"/>
    </row>
    <row r="38187" spans="11:13" x14ac:dyDescent="0.35">
      <c r="K38187" s="293"/>
      <c r="M38187" s="290"/>
    </row>
    <row r="38188" spans="11:13" x14ac:dyDescent="0.35">
      <c r="K38188" s="293"/>
      <c r="M38188" s="290"/>
    </row>
    <row r="38189" spans="11:13" x14ac:dyDescent="0.35">
      <c r="K38189" s="293"/>
      <c r="M38189" s="290"/>
    </row>
    <row r="38190" spans="11:13" x14ac:dyDescent="0.35">
      <c r="K38190" s="293"/>
      <c r="M38190" s="290"/>
    </row>
    <row r="38191" spans="11:13" x14ac:dyDescent="0.35">
      <c r="K38191" s="293"/>
      <c r="M38191" s="290"/>
    </row>
    <row r="38192" spans="11:13" x14ac:dyDescent="0.35">
      <c r="K38192" s="293"/>
      <c r="M38192" s="290"/>
    </row>
    <row r="38193" spans="11:13" x14ac:dyDescent="0.35">
      <c r="K38193" s="293"/>
      <c r="M38193" s="290"/>
    </row>
    <row r="38194" spans="11:13" x14ac:dyDescent="0.35">
      <c r="K38194" s="293"/>
      <c r="M38194" s="290"/>
    </row>
    <row r="38195" spans="11:13" x14ac:dyDescent="0.35">
      <c r="K38195" s="293"/>
      <c r="M38195" s="290"/>
    </row>
    <row r="38196" spans="11:13" x14ac:dyDescent="0.35">
      <c r="K38196" s="293"/>
      <c r="M38196" s="290"/>
    </row>
    <row r="38197" spans="11:13" x14ac:dyDescent="0.35">
      <c r="K38197" s="293"/>
      <c r="M38197" s="290"/>
    </row>
    <row r="38198" spans="11:13" x14ac:dyDescent="0.35">
      <c r="K38198" s="293"/>
      <c r="M38198" s="290"/>
    </row>
    <row r="38199" spans="11:13" x14ac:dyDescent="0.35">
      <c r="K38199" s="293"/>
      <c r="M38199" s="290"/>
    </row>
    <row r="38200" spans="11:13" x14ac:dyDescent="0.35">
      <c r="K38200" s="293"/>
      <c r="M38200" s="290"/>
    </row>
    <row r="38201" spans="11:13" x14ac:dyDescent="0.35">
      <c r="K38201" s="293"/>
      <c r="M38201" s="290"/>
    </row>
    <row r="38202" spans="11:13" x14ac:dyDescent="0.35">
      <c r="K38202" s="293"/>
      <c r="M38202" s="290"/>
    </row>
    <row r="38203" spans="11:13" x14ac:dyDescent="0.35">
      <c r="K38203" s="293"/>
      <c r="M38203" s="290"/>
    </row>
    <row r="38204" spans="11:13" x14ac:dyDescent="0.35">
      <c r="K38204" s="293"/>
      <c r="M38204" s="290"/>
    </row>
    <row r="38205" spans="11:13" x14ac:dyDescent="0.35">
      <c r="K38205" s="293"/>
      <c r="M38205" s="290"/>
    </row>
    <row r="38206" spans="11:13" x14ac:dyDescent="0.35">
      <c r="K38206" s="293"/>
      <c r="M38206" s="290"/>
    </row>
    <row r="38207" spans="11:13" x14ac:dyDescent="0.35">
      <c r="K38207" s="293"/>
      <c r="M38207" s="290"/>
    </row>
    <row r="38208" spans="11:13" x14ac:dyDescent="0.35">
      <c r="K38208" s="293"/>
      <c r="M38208" s="290"/>
    </row>
    <row r="38209" spans="11:13" x14ac:dyDescent="0.35">
      <c r="K38209" s="293"/>
      <c r="M38209" s="290"/>
    </row>
    <row r="38210" spans="11:13" x14ac:dyDescent="0.35">
      <c r="K38210" s="293"/>
      <c r="M38210" s="290"/>
    </row>
    <row r="38211" spans="11:13" x14ac:dyDescent="0.35">
      <c r="K38211" s="293"/>
      <c r="M38211" s="290"/>
    </row>
    <row r="38212" spans="11:13" x14ac:dyDescent="0.35">
      <c r="K38212" s="293"/>
      <c r="M38212" s="290"/>
    </row>
    <row r="38213" spans="11:13" x14ac:dyDescent="0.35">
      <c r="K38213" s="293"/>
      <c r="M38213" s="290"/>
    </row>
    <row r="38214" spans="11:13" x14ac:dyDescent="0.35">
      <c r="K38214" s="293"/>
      <c r="M38214" s="290"/>
    </row>
    <row r="38215" spans="11:13" x14ac:dyDescent="0.35">
      <c r="K38215" s="293"/>
      <c r="M38215" s="290"/>
    </row>
    <row r="38216" spans="11:13" x14ac:dyDescent="0.35">
      <c r="K38216" s="293"/>
      <c r="M38216" s="290"/>
    </row>
    <row r="38217" spans="11:13" x14ac:dyDescent="0.35">
      <c r="K38217" s="293"/>
      <c r="M38217" s="290"/>
    </row>
    <row r="38218" spans="11:13" x14ac:dyDescent="0.35">
      <c r="K38218" s="293"/>
      <c r="M38218" s="290"/>
    </row>
    <row r="38219" spans="11:13" x14ac:dyDescent="0.35">
      <c r="K38219" s="293"/>
      <c r="M38219" s="290"/>
    </row>
    <row r="38220" spans="11:13" x14ac:dyDescent="0.35">
      <c r="K38220" s="293"/>
      <c r="M38220" s="290"/>
    </row>
    <row r="38221" spans="11:13" x14ac:dyDescent="0.35">
      <c r="K38221" s="293"/>
      <c r="M38221" s="290"/>
    </row>
    <row r="38222" spans="11:13" x14ac:dyDescent="0.35">
      <c r="K38222" s="293"/>
      <c r="M38222" s="290"/>
    </row>
    <row r="38223" spans="11:13" x14ac:dyDescent="0.35">
      <c r="K38223" s="293"/>
      <c r="M38223" s="290"/>
    </row>
    <row r="38224" spans="11:13" x14ac:dyDescent="0.35">
      <c r="K38224" s="293"/>
      <c r="M38224" s="290"/>
    </row>
    <row r="38225" spans="11:13" x14ac:dyDescent="0.35">
      <c r="K38225" s="293"/>
      <c r="M38225" s="290"/>
    </row>
    <row r="38226" spans="11:13" x14ac:dyDescent="0.35">
      <c r="K38226" s="293"/>
      <c r="M38226" s="290"/>
    </row>
    <row r="38227" spans="11:13" x14ac:dyDescent="0.35">
      <c r="K38227" s="293"/>
      <c r="M38227" s="290"/>
    </row>
    <row r="38228" spans="11:13" x14ac:dyDescent="0.35">
      <c r="K38228" s="293"/>
      <c r="M38228" s="290"/>
    </row>
    <row r="38229" spans="11:13" x14ac:dyDescent="0.35">
      <c r="K38229" s="293"/>
      <c r="M38229" s="290"/>
    </row>
    <row r="38230" spans="11:13" x14ac:dyDescent="0.35">
      <c r="K38230" s="293"/>
      <c r="M38230" s="290"/>
    </row>
    <row r="38231" spans="11:13" x14ac:dyDescent="0.35">
      <c r="K38231" s="293"/>
      <c r="M38231" s="290"/>
    </row>
    <row r="38232" spans="11:13" x14ac:dyDescent="0.35">
      <c r="K38232" s="293"/>
      <c r="M38232" s="290"/>
    </row>
    <row r="38233" spans="11:13" x14ac:dyDescent="0.35">
      <c r="K38233" s="293"/>
      <c r="M38233" s="290"/>
    </row>
    <row r="38234" spans="11:13" x14ac:dyDescent="0.35">
      <c r="K38234" s="293"/>
      <c r="M38234" s="290"/>
    </row>
    <row r="38235" spans="11:13" x14ac:dyDescent="0.35">
      <c r="K38235" s="293"/>
      <c r="M38235" s="290"/>
    </row>
    <row r="38236" spans="11:13" x14ac:dyDescent="0.35">
      <c r="K38236" s="293"/>
      <c r="M38236" s="290"/>
    </row>
    <row r="38237" spans="11:13" x14ac:dyDescent="0.35">
      <c r="K38237" s="293"/>
      <c r="M38237" s="290"/>
    </row>
    <row r="38238" spans="11:13" x14ac:dyDescent="0.35">
      <c r="K38238" s="293"/>
      <c r="M38238" s="290"/>
    </row>
    <row r="38239" spans="11:13" x14ac:dyDescent="0.35">
      <c r="K38239" s="293"/>
      <c r="M38239" s="290"/>
    </row>
    <row r="38240" spans="11:13" x14ac:dyDescent="0.35">
      <c r="K38240" s="293"/>
      <c r="M38240" s="290"/>
    </row>
    <row r="38241" spans="11:13" x14ac:dyDescent="0.35">
      <c r="K38241" s="293"/>
      <c r="M38241" s="290"/>
    </row>
    <row r="38242" spans="11:13" x14ac:dyDescent="0.35">
      <c r="K38242" s="293"/>
      <c r="M38242" s="290"/>
    </row>
    <row r="38243" spans="11:13" x14ac:dyDescent="0.35">
      <c r="K38243" s="293"/>
      <c r="M38243" s="290"/>
    </row>
    <row r="38244" spans="11:13" x14ac:dyDescent="0.35">
      <c r="K38244" s="293"/>
      <c r="M38244" s="290"/>
    </row>
    <row r="38245" spans="11:13" x14ac:dyDescent="0.35">
      <c r="K38245" s="293"/>
      <c r="M38245" s="290"/>
    </row>
    <row r="38246" spans="11:13" x14ac:dyDescent="0.35">
      <c r="K38246" s="293"/>
      <c r="M38246" s="290"/>
    </row>
    <row r="38247" spans="11:13" x14ac:dyDescent="0.35">
      <c r="K38247" s="293"/>
      <c r="M38247" s="290"/>
    </row>
    <row r="38248" spans="11:13" x14ac:dyDescent="0.35">
      <c r="K38248" s="293"/>
      <c r="M38248" s="290"/>
    </row>
    <row r="38249" spans="11:13" x14ac:dyDescent="0.35">
      <c r="K38249" s="293"/>
      <c r="M38249" s="290"/>
    </row>
    <row r="38250" spans="11:13" x14ac:dyDescent="0.35">
      <c r="K38250" s="293"/>
      <c r="M38250" s="290"/>
    </row>
    <row r="38251" spans="11:13" x14ac:dyDescent="0.35">
      <c r="K38251" s="293"/>
      <c r="M38251" s="290"/>
    </row>
    <row r="38252" spans="11:13" x14ac:dyDescent="0.35">
      <c r="K38252" s="293"/>
      <c r="M38252" s="290"/>
    </row>
    <row r="38253" spans="11:13" x14ac:dyDescent="0.35">
      <c r="K38253" s="293"/>
      <c r="M38253" s="290"/>
    </row>
    <row r="38254" spans="11:13" x14ac:dyDescent="0.35">
      <c r="K38254" s="293"/>
      <c r="M38254" s="290"/>
    </row>
    <row r="38255" spans="11:13" x14ac:dyDescent="0.35">
      <c r="K38255" s="293"/>
      <c r="M38255" s="290"/>
    </row>
    <row r="38256" spans="11:13" x14ac:dyDescent="0.35">
      <c r="K38256" s="293"/>
      <c r="M38256" s="290"/>
    </row>
    <row r="38257" spans="11:13" x14ac:dyDescent="0.35">
      <c r="K38257" s="293"/>
      <c r="M38257" s="290"/>
    </row>
    <row r="38258" spans="11:13" x14ac:dyDescent="0.35">
      <c r="K38258" s="293"/>
      <c r="M38258" s="290"/>
    </row>
    <row r="38259" spans="11:13" x14ac:dyDescent="0.35">
      <c r="K38259" s="293"/>
      <c r="M38259" s="290"/>
    </row>
    <row r="38260" spans="11:13" x14ac:dyDescent="0.35">
      <c r="K38260" s="293"/>
      <c r="M38260" s="290"/>
    </row>
    <row r="38261" spans="11:13" x14ac:dyDescent="0.35">
      <c r="K38261" s="293"/>
      <c r="M38261" s="290"/>
    </row>
    <row r="38262" spans="11:13" x14ac:dyDescent="0.35">
      <c r="K38262" s="293"/>
      <c r="M38262" s="290"/>
    </row>
    <row r="38263" spans="11:13" x14ac:dyDescent="0.35">
      <c r="K38263" s="293"/>
      <c r="M38263" s="290"/>
    </row>
    <row r="38264" spans="11:13" x14ac:dyDescent="0.35">
      <c r="K38264" s="293"/>
      <c r="M38264" s="290"/>
    </row>
    <row r="38265" spans="11:13" x14ac:dyDescent="0.35">
      <c r="K38265" s="293"/>
      <c r="M38265" s="290"/>
    </row>
    <row r="38266" spans="11:13" x14ac:dyDescent="0.35">
      <c r="K38266" s="293"/>
      <c r="M38266" s="290"/>
    </row>
    <row r="38267" spans="11:13" x14ac:dyDescent="0.35">
      <c r="K38267" s="293"/>
      <c r="M38267" s="290"/>
    </row>
    <row r="38268" spans="11:13" x14ac:dyDescent="0.35">
      <c r="K38268" s="293"/>
      <c r="M38268" s="290"/>
    </row>
    <row r="38269" spans="11:13" x14ac:dyDescent="0.35">
      <c r="K38269" s="293"/>
      <c r="M38269" s="290"/>
    </row>
    <row r="38270" spans="11:13" x14ac:dyDescent="0.35">
      <c r="K38270" s="293"/>
      <c r="M38270" s="290"/>
    </row>
    <row r="38271" spans="11:13" x14ac:dyDescent="0.35">
      <c r="K38271" s="293"/>
      <c r="M38271" s="290"/>
    </row>
    <row r="38272" spans="11:13" x14ac:dyDescent="0.35">
      <c r="K38272" s="293"/>
      <c r="M38272" s="290"/>
    </row>
    <row r="38273" spans="11:13" x14ac:dyDescent="0.35">
      <c r="K38273" s="293"/>
      <c r="M38273" s="290"/>
    </row>
    <row r="38274" spans="11:13" x14ac:dyDescent="0.35">
      <c r="K38274" s="293"/>
      <c r="M38274" s="290"/>
    </row>
    <row r="38275" spans="11:13" x14ac:dyDescent="0.35">
      <c r="K38275" s="293"/>
      <c r="M38275" s="290"/>
    </row>
    <row r="38276" spans="11:13" x14ac:dyDescent="0.35">
      <c r="K38276" s="293"/>
      <c r="M38276" s="290"/>
    </row>
    <row r="38277" spans="11:13" x14ac:dyDescent="0.35">
      <c r="K38277" s="293"/>
      <c r="M38277" s="290"/>
    </row>
    <row r="38278" spans="11:13" x14ac:dyDescent="0.35">
      <c r="K38278" s="293"/>
      <c r="M38278" s="290"/>
    </row>
    <row r="38279" spans="11:13" x14ac:dyDescent="0.35">
      <c r="K38279" s="293"/>
      <c r="M38279" s="290"/>
    </row>
    <row r="38280" spans="11:13" x14ac:dyDescent="0.35">
      <c r="K38280" s="293"/>
      <c r="M38280" s="290"/>
    </row>
    <row r="38281" spans="11:13" x14ac:dyDescent="0.35">
      <c r="K38281" s="293"/>
      <c r="M38281" s="290"/>
    </row>
    <row r="38282" spans="11:13" x14ac:dyDescent="0.35">
      <c r="K38282" s="293"/>
      <c r="M38282" s="290"/>
    </row>
    <row r="38283" spans="11:13" x14ac:dyDescent="0.35">
      <c r="K38283" s="293"/>
      <c r="M38283" s="290"/>
    </row>
    <row r="38284" spans="11:13" x14ac:dyDescent="0.35">
      <c r="K38284" s="293"/>
      <c r="M38284" s="290"/>
    </row>
    <row r="38285" spans="11:13" x14ac:dyDescent="0.35">
      <c r="K38285" s="293"/>
      <c r="M38285" s="290"/>
    </row>
    <row r="38286" spans="11:13" x14ac:dyDescent="0.35">
      <c r="K38286" s="293"/>
      <c r="M38286" s="290"/>
    </row>
    <row r="38287" spans="11:13" x14ac:dyDescent="0.35">
      <c r="K38287" s="293"/>
      <c r="M38287" s="290"/>
    </row>
    <row r="38288" spans="11:13" x14ac:dyDescent="0.35">
      <c r="K38288" s="293"/>
      <c r="M38288" s="290"/>
    </row>
    <row r="38289" spans="11:13" x14ac:dyDescent="0.35">
      <c r="K38289" s="293"/>
      <c r="M38289" s="290"/>
    </row>
    <row r="38290" spans="11:13" x14ac:dyDescent="0.35">
      <c r="K38290" s="293"/>
      <c r="M38290" s="290"/>
    </row>
    <row r="38291" spans="11:13" x14ac:dyDescent="0.35">
      <c r="K38291" s="293"/>
      <c r="M38291" s="290"/>
    </row>
    <row r="38292" spans="11:13" x14ac:dyDescent="0.35">
      <c r="K38292" s="293"/>
      <c r="M38292" s="290"/>
    </row>
    <row r="38293" spans="11:13" x14ac:dyDescent="0.35">
      <c r="K38293" s="293"/>
      <c r="M38293" s="290"/>
    </row>
    <row r="38294" spans="11:13" x14ac:dyDescent="0.35">
      <c r="K38294" s="293"/>
      <c r="M38294" s="290"/>
    </row>
    <row r="38295" spans="11:13" x14ac:dyDescent="0.35">
      <c r="K38295" s="293"/>
      <c r="M38295" s="290"/>
    </row>
    <row r="38296" spans="11:13" x14ac:dyDescent="0.35">
      <c r="K38296" s="293"/>
      <c r="M38296" s="290"/>
    </row>
    <row r="38297" spans="11:13" x14ac:dyDescent="0.35">
      <c r="K38297" s="293"/>
      <c r="M38297" s="290"/>
    </row>
    <row r="38298" spans="11:13" x14ac:dyDescent="0.35">
      <c r="K38298" s="293"/>
      <c r="M38298" s="290"/>
    </row>
    <row r="38299" spans="11:13" x14ac:dyDescent="0.35">
      <c r="K38299" s="293"/>
      <c r="M38299" s="290"/>
    </row>
    <row r="38300" spans="11:13" x14ac:dyDescent="0.35">
      <c r="K38300" s="293"/>
      <c r="M38300" s="290"/>
    </row>
    <row r="38301" spans="11:13" x14ac:dyDescent="0.35">
      <c r="K38301" s="293"/>
      <c r="M38301" s="290"/>
    </row>
    <row r="38302" spans="11:13" x14ac:dyDescent="0.35">
      <c r="K38302" s="293"/>
      <c r="M38302" s="290"/>
    </row>
    <row r="38303" spans="11:13" x14ac:dyDescent="0.35">
      <c r="K38303" s="293"/>
      <c r="M38303" s="290"/>
    </row>
    <row r="38304" spans="11:13" x14ac:dyDescent="0.35">
      <c r="K38304" s="293"/>
      <c r="M38304" s="290"/>
    </row>
    <row r="38305" spans="11:13" x14ac:dyDescent="0.35">
      <c r="K38305" s="293"/>
      <c r="M38305" s="290"/>
    </row>
    <row r="38306" spans="11:13" x14ac:dyDescent="0.35">
      <c r="K38306" s="293"/>
      <c r="M38306" s="290"/>
    </row>
    <row r="38307" spans="11:13" x14ac:dyDescent="0.35">
      <c r="K38307" s="293"/>
      <c r="M38307" s="290"/>
    </row>
    <row r="38308" spans="11:13" x14ac:dyDescent="0.35">
      <c r="K38308" s="293"/>
      <c r="M38308" s="290"/>
    </row>
    <row r="38309" spans="11:13" x14ac:dyDescent="0.35">
      <c r="K38309" s="293"/>
      <c r="M38309" s="290"/>
    </row>
    <row r="38310" spans="11:13" x14ac:dyDescent="0.35">
      <c r="K38310" s="293"/>
      <c r="M38310" s="290"/>
    </row>
    <row r="38311" spans="11:13" x14ac:dyDescent="0.35">
      <c r="K38311" s="293"/>
      <c r="M38311" s="290"/>
    </row>
    <row r="38312" spans="11:13" x14ac:dyDescent="0.35">
      <c r="K38312" s="293"/>
      <c r="M38312" s="290"/>
    </row>
    <row r="38313" spans="11:13" x14ac:dyDescent="0.35">
      <c r="K38313" s="293"/>
      <c r="M38313" s="290"/>
    </row>
    <row r="38314" spans="11:13" x14ac:dyDescent="0.35">
      <c r="K38314" s="293"/>
      <c r="M38314" s="290"/>
    </row>
    <row r="38315" spans="11:13" x14ac:dyDescent="0.35">
      <c r="K38315" s="293"/>
      <c r="M38315" s="290"/>
    </row>
    <row r="38316" spans="11:13" x14ac:dyDescent="0.35">
      <c r="K38316" s="293"/>
      <c r="M38316" s="290"/>
    </row>
    <row r="38317" spans="11:13" x14ac:dyDescent="0.35">
      <c r="K38317" s="293"/>
      <c r="M38317" s="290"/>
    </row>
    <row r="38318" spans="11:13" x14ac:dyDescent="0.35">
      <c r="K38318" s="293"/>
      <c r="M38318" s="290"/>
    </row>
    <row r="38319" spans="11:13" x14ac:dyDescent="0.35">
      <c r="K38319" s="293"/>
      <c r="M38319" s="290"/>
    </row>
    <row r="38320" spans="11:13" x14ac:dyDescent="0.35">
      <c r="K38320" s="293"/>
      <c r="M38320" s="290"/>
    </row>
    <row r="38321" spans="11:13" x14ac:dyDescent="0.35">
      <c r="K38321" s="293"/>
      <c r="M38321" s="290"/>
    </row>
    <row r="38322" spans="11:13" x14ac:dyDescent="0.35">
      <c r="K38322" s="293"/>
      <c r="M38322" s="290"/>
    </row>
    <row r="38323" spans="11:13" x14ac:dyDescent="0.35">
      <c r="K38323" s="293"/>
      <c r="M38323" s="290"/>
    </row>
    <row r="38324" spans="11:13" x14ac:dyDescent="0.35">
      <c r="K38324" s="293"/>
      <c r="M38324" s="290"/>
    </row>
    <row r="38325" spans="11:13" x14ac:dyDescent="0.35">
      <c r="K38325" s="293"/>
      <c r="M38325" s="290"/>
    </row>
    <row r="38326" spans="11:13" x14ac:dyDescent="0.35">
      <c r="K38326" s="293"/>
      <c r="M38326" s="290"/>
    </row>
    <row r="38327" spans="11:13" x14ac:dyDescent="0.35">
      <c r="K38327" s="293"/>
      <c r="M38327" s="290"/>
    </row>
    <row r="38328" spans="11:13" x14ac:dyDescent="0.35">
      <c r="K38328" s="293"/>
      <c r="M38328" s="290"/>
    </row>
    <row r="38329" spans="11:13" x14ac:dyDescent="0.35">
      <c r="K38329" s="293"/>
      <c r="M38329" s="290"/>
    </row>
    <row r="38330" spans="11:13" x14ac:dyDescent="0.35">
      <c r="K38330" s="293"/>
      <c r="M38330" s="290"/>
    </row>
    <row r="38331" spans="11:13" x14ac:dyDescent="0.35">
      <c r="K38331" s="293"/>
      <c r="M38331" s="290"/>
    </row>
    <row r="38332" spans="11:13" x14ac:dyDescent="0.35">
      <c r="K38332" s="293"/>
      <c r="M38332" s="290"/>
    </row>
    <row r="38333" spans="11:13" x14ac:dyDescent="0.35">
      <c r="K38333" s="293"/>
      <c r="M38333" s="290"/>
    </row>
    <row r="38334" spans="11:13" x14ac:dyDescent="0.35">
      <c r="K38334" s="293"/>
      <c r="M38334" s="290"/>
    </row>
    <row r="38335" spans="11:13" x14ac:dyDescent="0.35">
      <c r="K38335" s="293"/>
      <c r="M38335" s="290"/>
    </row>
    <row r="38336" spans="11:13" x14ac:dyDescent="0.35">
      <c r="K38336" s="293"/>
      <c r="M38336" s="290"/>
    </row>
    <row r="38337" spans="11:13" x14ac:dyDescent="0.35">
      <c r="K38337" s="293"/>
      <c r="M38337" s="290"/>
    </row>
    <row r="38338" spans="11:13" x14ac:dyDescent="0.35">
      <c r="K38338" s="293"/>
      <c r="M38338" s="290"/>
    </row>
    <row r="38339" spans="11:13" x14ac:dyDescent="0.35">
      <c r="K38339" s="293"/>
      <c r="M38339" s="290"/>
    </row>
    <row r="38340" spans="11:13" x14ac:dyDescent="0.35">
      <c r="K38340" s="293"/>
      <c r="M38340" s="290"/>
    </row>
    <row r="38341" spans="11:13" x14ac:dyDescent="0.35">
      <c r="K38341" s="293"/>
      <c r="M38341" s="290"/>
    </row>
    <row r="38342" spans="11:13" x14ac:dyDescent="0.35">
      <c r="K38342" s="293"/>
      <c r="M38342" s="290"/>
    </row>
    <row r="38343" spans="11:13" x14ac:dyDescent="0.35">
      <c r="K38343" s="293"/>
      <c r="M38343" s="290"/>
    </row>
    <row r="38344" spans="11:13" x14ac:dyDescent="0.35">
      <c r="K38344" s="293"/>
      <c r="M38344" s="290"/>
    </row>
    <row r="38345" spans="11:13" x14ac:dyDescent="0.35">
      <c r="K38345" s="293"/>
      <c r="M38345" s="290"/>
    </row>
    <row r="38346" spans="11:13" x14ac:dyDescent="0.35">
      <c r="K38346" s="293"/>
      <c r="M38346" s="290"/>
    </row>
    <row r="38347" spans="11:13" x14ac:dyDescent="0.35">
      <c r="K38347" s="293"/>
      <c r="M38347" s="290"/>
    </row>
    <row r="38348" spans="11:13" x14ac:dyDescent="0.35">
      <c r="K38348" s="293"/>
      <c r="M38348" s="290"/>
    </row>
    <row r="38349" spans="11:13" x14ac:dyDescent="0.35">
      <c r="K38349" s="293"/>
      <c r="M38349" s="290"/>
    </row>
    <row r="38350" spans="11:13" x14ac:dyDescent="0.35">
      <c r="K38350" s="293"/>
      <c r="M38350" s="290"/>
    </row>
    <row r="38351" spans="11:13" x14ac:dyDescent="0.35">
      <c r="K38351" s="293"/>
      <c r="M38351" s="290"/>
    </row>
    <row r="38352" spans="11:13" x14ac:dyDescent="0.35">
      <c r="K38352" s="293"/>
      <c r="M38352" s="290"/>
    </row>
    <row r="38353" spans="11:13" x14ac:dyDescent="0.35">
      <c r="K38353" s="293"/>
      <c r="M38353" s="290"/>
    </row>
    <row r="38354" spans="11:13" x14ac:dyDescent="0.35">
      <c r="K38354" s="293"/>
      <c r="M38354" s="290"/>
    </row>
    <row r="38355" spans="11:13" x14ac:dyDescent="0.35">
      <c r="K38355" s="293"/>
      <c r="M38355" s="290"/>
    </row>
    <row r="38356" spans="11:13" x14ac:dyDescent="0.35">
      <c r="K38356" s="293"/>
      <c r="M38356" s="290"/>
    </row>
    <row r="38357" spans="11:13" x14ac:dyDescent="0.35">
      <c r="K38357" s="293"/>
      <c r="M38357" s="290"/>
    </row>
    <row r="38358" spans="11:13" x14ac:dyDescent="0.35">
      <c r="K38358" s="293"/>
      <c r="M38358" s="290"/>
    </row>
    <row r="38359" spans="11:13" x14ac:dyDescent="0.35">
      <c r="K38359" s="293"/>
      <c r="M38359" s="290"/>
    </row>
    <row r="38360" spans="11:13" x14ac:dyDescent="0.35">
      <c r="K38360" s="293"/>
      <c r="M38360" s="290"/>
    </row>
    <row r="38361" spans="11:13" x14ac:dyDescent="0.35">
      <c r="K38361" s="293"/>
      <c r="M38361" s="290"/>
    </row>
    <row r="38362" spans="11:13" x14ac:dyDescent="0.35">
      <c r="K38362" s="293"/>
      <c r="M38362" s="290"/>
    </row>
    <row r="38363" spans="11:13" x14ac:dyDescent="0.35">
      <c r="K38363" s="293"/>
      <c r="M38363" s="290"/>
    </row>
    <row r="38364" spans="11:13" x14ac:dyDescent="0.35">
      <c r="K38364" s="293"/>
      <c r="M38364" s="290"/>
    </row>
    <row r="38365" spans="11:13" x14ac:dyDescent="0.35">
      <c r="K38365" s="293"/>
      <c r="M38365" s="290"/>
    </row>
    <row r="38366" spans="11:13" x14ac:dyDescent="0.35">
      <c r="K38366" s="293"/>
      <c r="M38366" s="290"/>
    </row>
    <row r="38367" spans="11:13" x14ac:dyDescent="0.35">
      <c r="K38367" s="293"/>
      <c r="M38367" s="290"/>
    </row>
    <row r="38368" spans="11:13" x14ac:dyDescent="0.35">
      <c r="K38368" s="293"/>
      <c r="M38368" s="290"/>
    </row>
    <row r="38369" spans="11:13" x14ac:dyDescent="0.35">
      <c r="K38369" s="293"/>
      <c r="M38369" s="290"/>
    </row>
    <row r="38370" spans="11:13" x14ac:dyDescent="0.35">
      <c r="K38370" s="293"/>
      <c r="M38370" s="290"/>
    </row>
    <row r="38371" spans="11:13" x14ac:dyDescent="0.35">
      <c r="K38371" s="293"/>
      <c r="M38371" s="290"/>
    </row>
    <row r="38372" spans="11:13" x14ac:dyDescent="0.35">
      <c r="K38372" s="293"/>
      <c r="M38372" s="290"/>
    </row>
    <row r="38373" spans="11:13" x14ac:dyDescent="0.35">
      <c r="K38373" s="293"/>
      <c r="M38373" s="290"/>
    </row>
    <row r="38374" spans="11:13" x14ac:dyDescent="0.35">
      <c r="K38374" s="293"/>
      <c r="M38374" s="290"/>
    </row>
    <row r="38375" spans="11:13" x14ac:dyDescent="0.35">
      <c r="K38375" s="293"/>
      <c r="M38375" s="290"/>
    </row>
    <row r="38376" spans="11:13" x14ac:dyDescent="0.35">
      <c r="K38376" s="293"/>
      <c r="M38376" s="290"/>
    </row>
    <row r="38377" spans="11:13" x14ac:dyDescent="0.35">
      <c r="K38377" s="293"/>
      <c r="M38377" s="290"/>
    </row>
    <row r="38378" spans="11:13" x14ac:dyDescent="0.35">
      <c r="K38378" s="293"/>
      <c r="M38378" s="290"/>
    </row>
    <row r="38379" spans="11:13" x14ac:dyDescent="0.35">
      <c r="K38379" s="293"/>
      <c r="M38379" s="290"/>
    </row>
    <row r="38380" spans="11:13" x14ac:dyDescent="0.35">
      <c r="K38380" s="293"/>
      <c r="M38380" s="290"/>
    </row>
    <row r="38381" spans="11:13" x14ac:dyDescent="0.35">
      <c r="K38381" s="293"/>
      <c r="M38381" s="290"/>
    </row>
    <row r="38382" spans="11:13" x14ac:dyDescent="0.35">
      <c r="K38382" s="293"/>
      <c r="M38382" s="290"/>
    </row>
    <row r="38383" spans="11:13" x14ac:dyDescent="0.35">
      <c r="K38383" s="293"/>
      <c r="M38383" s="290"/>
    </row>
    <row r="38384" spans="11:13" x14ac:dyDescent="0.35">
      <c r="K38384" s="293"/>
      <c r="M38384" s="290"/>
    </row>
    <row r="38385" spans="11:13" x14ac:dyDescent="0.35">
      <c r="K38385" s="293"/>
      <c r="M38385" s="290"/>
    </row>
    <row r="38386" spans="11:13" x14ac:dyDescent="0.35">
      <c r="K38386" s="293"/>
      <c r="M38386" s="290"/>
    </row>
    <row r="38387" spans="11:13" x14ac:dyDescent="0.35">
      <c r="K38387" s="293"/>
      <c r="M38387" s="290"/>
    </row>
    <row r="38388" spans="11:13" x14ac:dyDescent="0.35">
      <c r="K38388" s="293"/>
      <c r="M38388" s="290"/>
    </row>
    <row r="38389" spans="11:13" x14ac:dyDescent="0.35">
      <c r="K38389" s="293"/>
      <c r="M38389" s="290"/>
    </row>
    <row r="38390" spans="11:13" x14ac:dyDescent="0.35">
      <c r="K38390" s="293"/>
      <c r="M38390" s="290"/>
    </row>
    <row r="38391" spans="11:13" x14ac:dyDescent="0.35">
      <c r="K38391" s="293"/>
      <c r="M38391" s="290"/>
    </row>
    <row r="38392" spans="11:13" x14ac:dyDescent="0.35">
      <c r="K38392" s="293"/>
      <c r="M38392" s="290"/>
    </row>
    <row r="38393" spans="11:13" x14ac:dyDescent="0.35">
      <c r="K38393" s="293"/>
      <c r="M38393" s="290"/>
    </row>
    <row r="38394" spans="11:13" x14ac:dyDescent="0.35">
      <c r="K38394" s="293"/>
      <c r="M38394" s="290"/>
    </row>
    <row r="38395" spans="11:13" x14ac:dyDescent="0.35">
      <c r="K38395" s="293"/>
      <c r="M38395" s="290"/>
    </row>
    <row r="38396" spans="11:13" x14ac:dyDescent="0.35">
      <c r="K38396" s="293"/>
      <c r="M38396" s="290"/>
    </row>
    <row r="38397" spans="11:13" x14ac:dyDescent="0.35">
      <c r="K38397" s="293"/>
      <c r="M38397" s="290"/>
    </row>
    <row r="38398" spans="11:13" x14ac:dyDescent="0.35">
      <c r="K38398" s="293"/>
      <c r="M38398" s="290"/>
    </row>
    <row r="38399" spans="11:13" x14ac:dyDescent="0.35">
      <c r="K38399" s="293"/>
      <c r="M38399" s="290"/>
    </row>
    <row r="38400" spans="11:13" x14ac:dyDescent="0.35">
      <c r="K38400" s="293"/>
      <c r="M38400" s="290"/>
    </row>
    <row r="38401" spans="11:13" x14ac:dyDescent="0.35">
      <c r="K38401" s="293"/>
      <c r="M38401" s="290"/>
    </row>
    <row r="38402" spans="11:13" x14ac:dyDescent="0.35">
      <c r="K38402" s="293"/>
      <c r="M38402" s="290"/>
    </row>
    <row r="38403" spans="11:13" x14ac:dyDescent="0.35">
      <c r="K38403" s="293"/>
      <c r="M38403" s="290"/>
    </row>
    <row r="38404" spans="11:13" x14ac:dyDescent="0.35">
      <c r="K38404" s="293"/>
      <c r="M38404" s="290"/>
    </row>
    <row r="38405" spans="11:13" x14ac:dyDescent="0.35">
      <c r="K38405" s="293"/>
      <c r="M38405" s="290"/>
    </row>
    <row r="38406" spans="11:13" x14ac:dyDescent="0.35">
      <c r="K38406" s="293"/>
      <c r="M38406" s="290"/>
    </row>
    <row r="38407" spans="11:13" x14ac:dyDescent="0.35">
      <c r="K38407" s="293"/>
      <c r="M38407" s="290"/>
    </row>
    <row r="38408" spans="11:13" x14ac:dyDescent="0.35">
      <c r="K38408" s="293"/>
      <c r="M38408" s="290"/>
    </row>
    <row r="38409" spans="11:13" x14ac:dyDescent="0.35">
      <c r="K38409" s="293"/>
      <c r="M38409" s="290"/>
    </row>
    <row r="38410" spans="11:13" x14ac:dyDescent="0.35">
      <c r="K38410" s="293"/>
      <c r="M38410" s="290"/>
    </row>
    <row r="38411" spans="11:13" x14ac:dyDescent="0.35">
      <c r="K38411" s="293"/>
      <c r="M38411" s="290"/>
    </row>
    <row r="38412" spans="11:13" x14ac:dyDescent="0.35">
      <c r="K38412" s="293"/>
      <c r="M38412" s="290"/>
    </row>
    <row r="38413" spans="11:13" x14ac:dyDescent="0.35">
      <c r="K38413" s="293"/>
      <c r="M38413" s="290"/>
    </row>
    <row r="38414" spans="11:13" x14ac:dyDescent="0.35">
      <c r="K38414" s="293"/>
      <c r="M38414" s="290"/>
    </row>
    <row r="38415" spans="11:13" x14ac:dyDescent="0.35">
      <c r="K38415" s="293"/>
      <c r="M38415" s="290"/>
    </row>
    <row r="38416" spans="11:13" x14ac:dyDescent="0.35">
      <c r="K38416" s="293"/>
      <c r="M38416" s="290"/>
    </row>
    <row r="38417" spans="11:13" x14ac:dyDescent="0.35">
      <c r="K38417" s="293"/>
      <c r="M38417" s="290"/>
    </row>
    <row r="38418" spans="11:13" x14ac:dyDescent="0.35">
      <c r="K38418" s="293"/>
      <c r="M38418" s="290"/>
    </row>
    <row r="38419" spans="11:13" x14ac:dyDescent="0.35">
      <c r="K38419" s="293"/>
      <c r="M38419" s="290"/>
    </row>
    <row r="38420" spans="11:13" x14ac:dyDescent="0.35">
      <c r="K38420" s="293"/>
      <c r="M38420" s="290"/>
    </row>
    <row r="38421" spans="11:13" x14ac:dyDescent="0.35">
      <c r="K38421" s="293"/>
      <c r="M38421" s="290"/>
    </row>
    <row r="38422" spans="11:13" x14ac:dyDescent="0.35">
      <c r="K38422" s="293"/>
      <c r="M38422" s="290"/>
    </row>
    <row r="38423" spans="11:13" x14ac:dyDescent="0.35">
      <c r="K38423" s="293"/>
      <c r="M38423" s="290"/>
    </row>
    <row r="38424" spans="11:13" x14ac:dyDescent="0.35">
      <c r="K38424" s="293"/>
      <c r="M38424" s="290"/>
    </row>
    <row r="38425" spans="11:13" x14ac:dyDescent="0.35">
      <c r="K38425" s="293"/>
      <c r="M38425" s="290"/>
    </row>
    <row r="38426" spans="11:13" x14ac:dyDescent="0.35">
      <c r="K38426" s="293"/>
      <c r="M38426" s="290"/>
    </row>
    <row r="38427" spans="11:13" x14ac:dyDescent="0.35">
      <c r="K38427" s="293"/>
      <c r="M38427" s="290"/>
    </row>
    <row r="38428" spans="11:13" x14ac:dyDescent="0.35">
      <c r="K38428" s="293"/>
      <c r="M38428" s="290"/>
    </row>
    <row r="38429" spans="11:13" x14ac:dyDescent="0.35">
      <c r="K38429" s="293"/>
      <c r="M38429" s="290"/>
    </row>
    <row r="38430" spans="11:13" x14ac:dyDescent="0.35">
      <c r="K38430" s="293"/>
      <c r="M38430" s="290"/>
    </row>
    <row r="38431" spans="11:13" x14ac:dyDescent="0.35">
      <c r="K38431" s="293"/>
      <c r="M38431" s="290"/>
    </row>
    <row r="38432" spans="11:13" x14ac:dyDescent="0.35">
      <c r="K38432" s="293"/>
      <c r="M38432" s="290"/>
    </row>
    <row r="38433" spans="11:13" x14ac:dyDescent="0.35">
      <c r="K38433" s="293"/>
      <c r="M38433" s="290"/>
    </row>
    <row r="38434" spans="11:13" x14ac:dyDescent="0.35">
      <c r="K38434" s="293"/>
      <c r="M38434" s="290"/>
    </row>
    <row r="38435" spans="11:13" x14ac:dyDescent="0.35">
      <c r="K38435" s="293"/>
      <c r="M38435" s="290"/>
    </row>
    <row r="38436" spans="11:13" x14ac:dyDescent="0.35">
      <c r="K38436" s="293"/>
      <c r="M38436" s="290"/>
    </row>
    <row r="38437" spans="11:13" x14ac:dyDescent="0.35">
      <c r="K38437" s="293"/>
      <c r="M38437" s="290"/>
    </row>
    <row r="38438" spans="11:13" x14ac:dyDescent="0.35">
      <c r="K38438" s="293"/>
      <c r="M38438" s="290"/>
    </row>
    <row r="38439" spans="11:13" x14ac:dyDescent="0.35">
      <c r="K38439" s="293"/>
      <c r="M38439" s="290"/>
    </row>
    <row r="38440" spans="11:13" x14ac:dyDescent="0.35">
      <c r="K38440" s="293"/>
      <c r="M38440" s="290"/>
    </row>
    <row r="38441" spans="11:13" x14ac:dyDescent="0.35">
      <c r="K38441" s="293"/>
      <c r="M38441" s="290"/>
    </row>
    <row r="38442" spans="11:13" x14ac:dyDescent="0.35">
      <c r="K38442" s="293"/>
      <c r="M38442" s="290"/>
    </row>
    <row r="38443" spans="11:13" x14ac:dyDescent="0.35">
      <c r="K38443" s="293"/>
      <c r="M38443" s="290"/>
    </row>
    <row r="38444" spans="11:13" x14ac:dyDescent="0.35">
      <c r="K38444" s="293"/>
      <c r="M38444" s="290"/>
    </row>
    <row r="38445" spans="11:13" x14ac:dyDescent="0.35">
      <c r="K38445" s="293"/>
      <c r="M38445" s="290"/>
    </row>
    <row r="38446" spans="11:13" x14ac:dyDescent="0.35">
      <c r="K38446" s="293"/>
      <c r="M38446" s="290"/>
    </row>
    <row r="38447" spans="11:13" x14ac:dyDescent="0.35">
      <c r="K38447" s="293"/>
      <c r="M38447" s="290"/>
    </row>
    <row r="38448" spans="11:13" x14ac:dyDescent="0.35">
      <c r="K38448" s="293"/>
      <c r="M38448" s="290"/>
    </row>
    <row r="38449" spans="11:13" x14ac:dyDescent="0.35">
      <c r="K38449" s="293"/>
      <c r="M38449" s="290"/>
    </row>
    <row r="38450" spans="11:13" x14ac:dyDescent="0.35">
      <c r="K38450" s="293"/>
      <c r="M38450" s="290"/>
    </row>
    <row r="38451" spans="11:13" x14ac:dyDescent="0.35">
      <c r="K38451" s="293"/>
      <c r="M38451" s="290"/>
    </row>
    <row r="38452" spans="11:13" x14ac:dyDescent="0.35">
      <c r="K38452" s="293"/>
      <c r="M38452" s="290"/>
    </row>
    <row r="38453" spans="11:13" x14ac:dyDescent="0.35">
      <c r="K38453" s="293"/>
      <c r="M38453" s="290"/>
    </row>
    <row r="38454" spans="11:13" x14ac:dyDescent="0.35">
      <c r="K38454" s="293"/>
      <c r="M38454" s="290"/>
    </row>
    <row r="38455" spans="11:13" x14ac:dyDescent="0.35">
      <c r="K38455" s="293"/>
      <c r="M38455" s="290"/>
    </row>
    <row r="38456" spans="11:13" x14ac:dyDescent="0.35">
      <c r="K38456" s="293"/>
      <c r="M38456" s="290"/>
    </row>
    <row r="38457" spans="11:13" x14ac:dyDescent="0.35">
      <c r="K38457" s="293"/>
      <c r="M38457" s="290"/>
    </row>
    <row r="38458" spans="11:13" x14ac:dyDescent="0.35">
      <c r="K38458" s="293"/>
      <c r="M38458" s="290"/>
    </row>
    <row r="38459" spans="11:13" x14ac:dyDescent="0.35">
      <c r="K38459" s="293"/>
      <c r="M38459" s="290"/>
    </row>
    <row r="38460" spans="11:13" x14ac:dyDescent="0.35">
      <c r="K38460" s="293"/>
      <c r="M38460" s="290"/>
    </row>
    <row r="38461" spans="11:13" x14ac:dyDescent="0.35">
      <c r="K38461" s="293"/>
      <c r="M38461" s="290"/>
    </row>
    <row r="38462" spans="11:13" x14ac:dyDescent="0.35">
      <c r="K38462" s="293"/>
      <c r="M38462" s="290"/>
    </row>
    <row r="38463" spans="11:13" x14ac:dyDescent="0.35">
      <c r="K38463" s="293"/>
      <c r="M38463" s="290"/>
    </row>
    <row r="38464" spans="11:13" x14ac:dyDescent="0.35">
      <c r="K38464" s="293"/>
      <c r="M38464" s="290"/>
    </row>
    <row r="38465" spans="11:13" x14ac:dyDescent="0.35">
      <c r="K38465" s="293"/>
      <c r="M38465" s="290"/>
    </row>
    <row r="38466" spans="11:13" x14ac:dyDescent="0.35">
      <c r="K38466" s="293"/>
      <c r="M38466" s="290"/>
    </row>
    <row r="38467" spans="11:13" x14ac:dyDescent="0.35">
      <c r="K38467" s="293"/>
      <c r="M38467" s="290"/>
    </row>
    <row r="38468" spans="11:13" x14ac:dyDescent="0.35">
      <c r="K38468" s="293"/>
      <c r="M38468" s="290"/>
    </row>
    <row r="38469" spans="11:13" x14ac:dyDescent="0.35">
      <c r="K38469" s="293"/>
      <c r="M38469" s="290"/>
    </row>
    <row r="38470" spans="11:13" x14ac:dyDescent="0.35">
      <c r="K38470" s="293"/>
      <c r="M38470" s="290"/>
    </row>
    <row r="38471" spans="11:13" x14ac:dyDescent="0.35">
      <c r="K38471" s="293"/>
      <c r="M38471" s="290"/>
    </row>
    <row r="38472" spans="11:13" x14ac:dyDescent="0.35">
      <c r="K38472" s="293"/>
      <c r="M38472" s="290"/>
    </row>
    <row r="38473" spans="11:13" x14ac:dyDescent="0.35">
      <c r="K38473" s="293"/>
      <c r="M38473" s="290"/>
    </row>
    <row r="38474" spans="11:13" x14ac:dyDescent="0.35">
      <c r="K38474" s="293"/>
      <c r="M38474" s="290"/>
    </row>
    <row r="38475" spans="11:13" x14ac:dyDescent="0.35">
      <c r="K38475" s="293"/>
      <c r="M38475" s="290"/>
    </row>
    <row r="38476" spans="11:13" x14ac:dyDescent="0.35">
      <c r="K38476" s="293"/>
      <c r="M38476" s="290"/>
    </row>
    <row r="38477" spans="11:13" x14ac:dyDescent="0.35">
      <c r="K38477" s="293"/>
      <c r="M38477" s="290"/>
    </row>
    <row r="38478" spans="11:13" x14ac:dyDescent="0.35">
      <c r="K38478" s="293"/>
      <c r="M38478" s="290"/>
    </row>
    <row r="38479" spans="11:13" x14ac:dyDescent="0.35">
      <c r="K38479" s="293"/>
      <c r="M38479" s="290"/>
    </row>
    <row r="38480" spans="11:13" x14ac:dyDescent="0.35">
      <c r="K38480" s="293"/>
      <c r="M38480" s="290"/>
    </row>
    <row r="38481" spans="11:13" x14ac:dyDescent="0.35">
      <c r="K38481" s="293"/>
      <c r="M38481" s="290"/>
    </row>
    <row r="38482" spans="11:13" x14ac:dyDescent="0.35">
      <c r="K38482" s="293"/>
      <c r="M38482" s="290"/>
    </row>
    <row r="38483" spans="11:13" x14ac:dyDescent="0.35">
      <c r="K38483" s="293"/>
      <c r="M38483" s="290"/>
    </row>
    <row r="38484" spans="11:13" x14ac:dyDescent="0.35">
      <c r="K38484" s="293"/>
      <c r="M38484" s="290"/>
    </row>
    <row r="38485" spans="11:13" x14ac:dyDescent="0.35">
      <c r="K38485" s="293"/>
      <c r="M38485" s="290"/>
    </row>
    <row r="38486" spans="11:13" x14ac:dyDescent="0.35">
      <c r="K38486" s="293"/>
      <c r="M38486" s="290"/>
    </row>
    <row r="38487" spans="11:13" x14ac:dyDescent="0.35">
      <c r="K38487" s="293"/>
      <c r="M38487" s="290"/>
    </row>
    <row r="38488" spans="11:13" x14ac:dyDescent="0.35">
      <c r="K38488" s="293"/>
      <c r="M38488" s="290"/>
    </row>
    <row r="38489" spans="11:13" x14ac:dyDescent="0.35">
      <c r="K38489" s="293"/>
      <c r="M38489" s="290"/>
    </row>
    <row r="38490" spans="11:13" x14ac:dyDescent="0.35">
      <c r="K38490" s="293"/>
      <c r="M38490" s="290"/>
    </row>
    <row r="38491" spans="11:13" x14ac:dyDescent="0.35">
      <c r="K38491" s="293"/>
      <c r="M38491" s="290"/>
    </row>
    <row r="38492" spans="11:13" x14ac:dyDescent="0.35">
      <c r="K38492" s="293"/>
      <c r="M38492" s="290"/>
    </row>
    <row r="38493" spans="11:13" x14ac:dyDescent="0.35">
      <c r="K38493" s="293"/>
      <c r="M38493" s="290"/>
    </row>
    <row r="38494" spans="11:13" x14ac:dyDescent="0.35">
      <c r="K38494" s="293"/>
      <c r="M38494" s="290"/>
    </row>
    <row r="38495" spans="11:13" x14ac:dyDescent="0.35">
      <c r="K38495" s="293"/>
      <c r="M38495" s="290"/>
    </row>
    <row r="38496" spans="11:13" x14ac:dyDescent="0.35">
      <c r="K38496" s="293"/>
      <c r="M38496" s="290"/>
    </row>
    <row r="38497" spans="11:13" x14ac:dyDescent="0.35">
      <c r="K38497" s="293"/>
      <c r="M38497" s="290"/>
    </row>
    <row r="38498" spans="11:13" x14ac:dyDescent="0.35">
      <c r="K38498" s="293"/>
      <c r="M38498" s="290"/>
    </row>
    <row r="38499" spans="11:13" x14ac:dyDescent="0.35">
      <c r="K38499" s="293"/>
      <c r="M38499" s="290"/>
    </row>
    <row r="38500" spans="11:13" x14ac:dyDescent="0.35">
      <c r="K38500" s="293"/>
      <c r="M38500" s="290"/>
    </row>
    <row r="38501" spans="11:13" x14ac:dyDescent="0.35">
      <c r="K38501" s="293"/>
      <c r="M38501" s="290"/>
    </row>
    <row r="38502" spans="11:13" x14ac:dyDescent="0.35">
      <c r="K38502" s="293"/>
      <c r="M38502" s="290"/>
    </row>
    <row r="38503" spans="11:13" x14ac:dyDescent="0.35">
      <c r="K38503" s="293"/>
      <c r="M38503" s="290"/>
    </row>
    <row r="38504" spans="11:13" x14ac:dyDescent="0.35">
      <c r="K38504" s="293"/>
      <c r="M38504" s="290"/>
    </row>
    <row r="38505" spans="11:13" x14ac:dyDescent="0.35">
      <c r="K38505" s="293"/>
      <c r="M38505" s="290"/>
    </row>
    <row r="38506" spans="11:13" x14ac:dyDescent="0.35">
      <c r="K38506" s="293"/>
      <c r="M38506" s="290"/>
    </row>
    <row r="38507" spans="11:13" x14ac:dyDescent="0.35">
      <c r="K38507" s="293"/>
      <c r="M38507" s="290"/>
    </row>
    <row r="38508" spans="11:13" x14ac:dyDescent="0.35">
      <c r="K38508" s="293"/>
      <c r="M38508" s="290"/>
    </row>
    <row r="38509" spans="11:13" x14ac:dyDescent="0.35">
      <c r="K38509" s="293"/>
      <c r="M38509" s="290"/>
    </row>
    <row r="38510" spans="11:13" x14ac:dyDescent="0.35">
      <c r="K38510" s="293"/>
      <c r="M38510" s="290"/>
    </row>
    <row r="38511" spans="11:13" x14ac:dyDescent="0.35">
      <c r="K38511" s="293"/>
      <c r="M38511" s="290"/>
    </row>
    <row r="38512" spans="11:13" x14ac:dyDescent="0.35">
      <c r="K38512" s="293"/>
      <c r="M38512" s="290"/>
    </row>
    <row r="38513" spans="11:13" x14ac:dyDescent="0.35">
      <c r="K38513" s="293"/>
      <c r="M38513" s="290"/>
    </row>
    <row r="38514" spans="11:13" x14ac:dyDescent="0.35">
      <c r="K38514" s="293"/>
      <c r="M38514" s="290"/>
    </row>
    <row r="38515" spans="11:13" x14ac:dyDescent="0.35">
      <c r="K38515" s="293"/>
      <c r="M38515" s="290"/>
    </row>
    <row r="38516" spans="11:13" x14ac:dyDescent="0.35">
      <c r="K38516" s="293"/>
      <c r="M38516" s="290"/>
    </row>
    <row r="38517" spans="11:13" x14ac:dyDescent="0.35">
      <c r="K38517" s="293"/>
      <c r="M38517" s="290"/>
    </row>
    <row r="38518" spans="11:13" x14ac:dyDescent="0.35">
      <c r="K38518" s="293"/>
      <c r="M38518" s="290"/>
    </row>
    <row r="38519" spans="11:13" x14ac:dyDescent="0.35">
      <c r="K38519" s="293"/>
      <c r="M38519" s="290"/>
    </row>
    <row r="38520" spans="11:13" x14ac:dyDescent="0.35">
      <c r="K38520" s="293"/>
      <c r="M38520" s="290"/>
    </row>
    <row r="38521" spans="11:13" x14ac:dyDescent="0.35">
      <c r="K38521" s="293"/>
      <c r="M38521" s="290"/>
    </row>
    <row r="38522" spans="11:13" x14ac:dyDescent="0.35">
      <c r="K38522" s="293"/>
      <c r="M38522" s="290"/>
    </row>
    <row r="38523" spans="11:13" x14ac:dyDescent="0.35">
      <c r="K38523" s="293"/>
      <c r="M38523" s="290"/>
    </row>
    <row r="38524" spans="11:13" x14ac:dyDescent="0.35">
      <c r="K38524" s="293"/>
      <c r="M38524" s="290"/>
    </row>
    <row r="38525" spans="11:13" x14ac:dyDescent="0.35">
      <c r="K38525" s="293"/>
      <c r="M38525" s="290"/>
    </row>
    <row r="38526" spans="11:13" x14ac:dyDescent="0.35">
      <c r="K38526" s="293"/>
      <c r="M38526" s="290"/>
    </row>
    <row r="38527" spans="11:13" x14ac:dyDescent="0.35">
      <c r="K38527" s="293"/>
      <c r="M38527" s="290"/>
    </row>
    <row r="38528" spans="11:13" x14ac:dyDescent="0.35">
      <c r="K38528" s="293"/>
      <c r="M38528" s="290"/>
    </row>
    <row r="38529" spans="11:13" x14ac:dyDescent="0.35">
      <c r="K38529" s="293"/>
      <c r="M38529" s="290"/>
    </row>
    <row r="38530" spans="11:13" x14ac:dyDescent="0.35">
      <c r="K38530" s="293"/>
      <c r="M38530" s="290"/>
    </row>
    <row r="38531" spans="11:13" x14ac:dyDescent="0.35">
      <c r="K38531" s="293"/>
      <c r="M38531" s="290"/>
    </row>
    <row r="38532" spans="11:13" x14ac:dyDescent="0.35">
      <c r="K38532" s="293"/>
      <c r="M38532" s="290"/>
    </row>
    <row r="38533" spans="11:13" x14ac:dyDescent="0.35">
      <c r="K38533" s="293"/>
      <c r="M38533" s="290"/>
    </row>
    <row r="38534" spans="11:13" x14ac:dyDescent="0.35">
      <c r="K38534" s="293"/>
      <c r="M38534" s="290"/>
    </row>
    <row r="38535" spans="11:13" x14ac:dyDescent="0.35">
      <c r="K38535" s="293"/>
      <c r="M38535" s="290"/>
    </row>
    <row r="38536" spans="11:13" x14ac:dyDescent="0.35">
      <c r="K38536" s="293"/>
      <c r="M38536" s="290"/>
    </row>
    <row r="38537" spans="11:13" x14ac:dyDescent="0.35">
      <c r="K38537" s="293"/>
      <c r="M38537" s="290"/>
    </row>
    <row r="38538" spans="11:13" x14ac:dyDescent="0.35">
      <c r="K38538" s="293"/>
      <c r="M38538" s="290"/>
    </row>
    <row r="38539" spans="11:13" x14ac:dyDescent="0.35">
      <c r="K38539" s="293"/>
      <c r="M38539" s="290"/>
    </row>
    <row r="38540" spans="11:13" x14ac:dyDescent="0.35">
      <c r="K38540" s="293"/>
      <c r="M38540" s="290"/>
    </row>
    <row r="38541" spans="11:13" x14ac:dyDescent="0.35">
      <c r="K38541" s="293"/>
      <c r="M38541" s="290"/>
    </row>
    <row r="38542" spans="11:13" x14ac:dyDescent="0.35">
      <c r="K38542" s="293"/>
      <c r="M38542" s="290"/>
    </row>
    <row r="38543" spans="11:13" x14ac:dyDescent="0.35">
      <c r="K38543" s="293"/>
      <c r="M38543" s="290"/>
    </row>
    <row r="38544" spans="11:13" x14ac:dyDescent="0.35">
      <c r="K38544" s="293"/>
      <c r="M38544" s="290"/>
    </row>
    <row r="38545" spans="11:13" x14ac:dyDescent="0.35">
      <c r="K38545" s="293"/>
      <c r="M38545" s="290"/>
    </row>
    <row r="38546" spans="11:13" x14ac:dyDescent="0.35">
      <c r="K38546" s="293"/>
      <c r="M38546" s="290"/>
    </row>
    <row r="38547" spans="11:13" x14ac:dyDescent="0.35">
      <c r="K38547" s="293"/>
      <c r="M38547" s="290"/>
    </row>
    <row r="38548" spans="11:13" x14ac:dyDescent="0.35">
      <c r="K38548" s="293"/>
      <c r="M38548" s="290"/>
    </row>
    <row r="38549" spans="11:13" x14ac:dyDescent="0.35">
      <c r="K38549" s="293"/>
      <c r="M38549" s="290"/>
    </row>
    <row r="38550" spans="11:13" x14ac:dyDescent="0.35">
      <c r="K38550" s="293"/>
      <c r="M38550" s="290"/>
    </row>
    <row r="38551" spans="11:13" x14ac:dyDescent="0.35">
      <c r="K38551" s="293"/>
      <c r="M38551" s="290"/>
    </row>
    <row r="38552" spans="11:13" x14ac:dyDescent="0.35">
      <c r="K38552" s="293"/>
      <c r="M38552" s="290"/>
    </row>
    <row r="38553" spans="11:13" x14ac:dyDescent="0.35">
      <c r="K38553" s="293"/>
      <c r="M38553" s="290"/>
    </row>
    <row r="38554" spans="11:13" x14ac:dyDescent="0.35">
      <c r="K38554" s="293"/>
      <c r="M38554" s="290"/>
    </row>
    <row r="38555" spans="11:13" x14ac:dyDescent="0.35">
      <c r="K38555" s="293"/>
      <c r="M38555" s="290"/>
    </row>
    <row r="38556" spans="11:13" x14ac:dyDescent="0.35">
      <c r="K38556" s="293"/>
      <c r="M38556" s="290"/>
    </row>
    <row r="38557" spans="11:13" x14ac:dyDescent="0.35">
      <c r="K38557" s="293"/>
      <c r="M38557" s="290"/>
    </row>
    <row r="38558" spans="11:13" x14ac:dyDescent="0.35">
      <c r="K38558" s="293"/>
      <c r="M38558" s="290"/>
    </row>
    <row r="38559" spans="11:13" x14ac:dyDescent="0.35">
      <c r="K38559" s="293"/>
      <c r="M38559" s="290"/>
    </row>
    <row r="38560" spans="11:13" x14ac:dyDescent="0.35">
      <c r="K38560" s="293"/>
      <c r="M38560" s="290"/>
    </row>
    <row r="38561" spans="11:13" x14ac:dyDescent="0.35">
      <c r="K38561" s="293"/>
      <c r="M38561" s="290"/>
    </row>
    <row r="38562" spans="11:13" x14ac:dyDescent="0.35">
      <c r="K38562" s="293"/>
      <c r="M38562" s="290"/>
    </row>
    <row r="38563" spans="11:13" x14ac:dyDescent="0.35">
      <c r="K38563" s="293"/>
      <c r="M38563" s="290"/>
    </row>
    <row r="38564" spans="11:13" x14ac:dyDescent="0.35">
      <c r="K38564" s="293"/>
      <c r="M38564" s="290"/>
    </row>
    <row r="38565" spans="11:13" x14ac:dyDescent="0.35">
      <c r="K38565" s="293"/>
      <c r="M38565" s="290"/>
    </row>
    <row r="38566" spans="11:13" x14ac:dyDescent="0.35">
      <c r="K38566" s="293"/>
      <c r="M38566" s="290"/>
    </row>
    <row r="38567" spans="11:13" x14ac:dyDescent="0.35">
      <c r="K38567" s="293"/>
      <c r="M38567" s="290"/>
    </row>
    <row r="38568" spans="11:13" x14ac:dyDescent="0.35">
      <c r="K38568" s="293"/>
      <c r="M38568" s="290"/>
    </row>
    <row r="38569" spans="11:13" x14ac:dyDescent="0.35">
      <c r="K38569" s="293"/>
      <c r="M38569" s="290"/>
    </row>
    <row r="38570" spans="11:13" x14ac:dyDescent="0.35">
      <c r="K38570" s="293"/>
      <c r="M38570" s="290"/>
    </row>
    <row r="38571" spans="11:13" x14ac:dyDescent="0.35">
      <c r="K38571" s="293"/>
      <c r="M38571" s="290"/>
    </row>
    <row r="38572" spans="11:13" x14ac:dyDescent="0.35">
      <c r="K38572" s="293"/>
      <c r="M38572" s="290"/>
    </row>
    <row r="38573" spans="11:13" x14ac:dyDescent="0.35">
      <c r="K38573" s="293"/>
      <c r="M38573" s="290"/>
    </row>
    <row r="38574" spans="11:13" x14ac:dyDescent="0.35">
      <c r="K38574" s="293"/>
      <c r="M38574" s="290"/>
    </row>
    <row r="38575" spans="11:13" x14ac:dyDescent="0.35">
      <c r="K38575" s="293"/>
      <c r="M38575" s="290"/>
    </row>
    <row r="38576" spans="11:13" x14ac:dyDescent="0.35">
      <c r="K38576" s="293"/>
      <c r="M38576" s="290"/>
    </row>
    <row r="38577" spans="11:13" x14ac:dyDescent="0.35">
      <c r="K38577" s="293"/>
      <c r="M38577" s="290"/>
    </row>
    <row r="38578" spans="11:13" x14ac:dyDescent="0.35">
      <c r="K38578" s="293"/>
      <c r="M38578" s="290"/>
    </row>
    <row r="38579" spans="11:13" x14ac:dyDescent="0.35">
      <c r="K38579" s="293"/>
      <c r="M38579" s="290"/>
    </row>
    <row r="38580" spans="11:13" x14ac:dyDescent="0.35">
      <c r="K38580" s="293"/>
      <c r="M38580" s="290"/>
    </row>
    <row r="38581" spans="11:13" x14ac:dyDescent="0.35">
      <c r="K38581" s="293"/>
      <c r="M38581" s="290"/>
    </row>
    <row r="38582" spans="11:13" x14ac:dyDescent="0.35">
      <c r="K38582" s="293"/>
      <c r="M38582" s="290"/>
    </row>
    <row r="38583" spans="11:13" x14ac:dyDescent="0.35">
      <c r="K38583" s="293"/>
      <c r="M38583" s="290"/>
    </row>
    <row r="38584" spans="11:13" x14ac:dyDescent="0.35">
      <c r="K38584" s="293"/>
      <c r="M38584" s="290"/>
    </row>
    <row r="38585" spans="11:13" x14ac:dyDescent="0.35">
      <c r="K38585" s="293"/>
      <c r="M38585" s="290"/>
    </row>
    <row r="38586" spans="11:13" x14ac:dyDescent="0.35">
      <c r="K38586" s="293"/>
      <c r="M38586" s="290"/>
    </row>
    <row r="38587" spans="11:13" x14ac:dyDescent="0.35">
      <c r="K38587" s="293"/>
      <c r="M38587" s="290"/>
    </row>
    <row r="38588" spans="11:13" x14ac:dyDescent="0.35">
      <c r="K38588" s="293"/>
      <c r="M38588" s="290"/>
    </row>
    <row r="38589" spans="11:13" x14ac:dyDescent="0.35">
      <c r="K38589" s="293"/>
      <c r="M38589" s="290"/>
    </row>
    <row r="38590" spans="11:13" x14ac:dyDescent="0.35">
      <c r="K38590" s="293"/>
      <c r="M38590" s="290"/>
    </row>
    <row r="38591" spans="11:13" x14ac:dyDescent="0.35">
      <c r="K38591" s="293"/>
      <c r="M38591" s="290"/>
    </row>
    <row r="38592" spans="11:13" x14ac:dyDescent="0.35">
      <c r="K38592" s="293"/>
      <c r="M38592" s="290"/>
    </row>
    <row r="38593" spans="11:13" x14ac:dyDescent="0.35">
      <c r="K38593" s="293"/>
      <c r="M38593" s="290"/>
    </row>
    <row r="38594" spans="11:13" x14ac:dyDescent="0.35">
      <c r="K38594" s="293"/>
      <c r="M38594" s="290"/>
    </row>
    <row r="38595" spans="11:13" x14ac:dyDescent="0.35">
      <c r="K38595" s="293"/>
      <c r="M38595" s="290"/>
    </row>
    <row r="38596" spans="11:13" x14ac:dyDescent="0.35">
      <c r="K38596" s="293"/>
      <c r="M38596" s="290"/>
    </row>
    <row r="38597" spans="11:13" x14ac:dyDescent="0.35">
      <c r="K38597" s="293"/>
      <c r="M38597" s="290"/>
    </row>
    <row r="38598" spans="11:13" x14ac:dyDescent="0.35">
      <c r="K38598" s="293"/>
      <c r="M38598" s="290"/>
    </row>
    <row r="38599" spans="11:13" x14ac:dyDescent="0.35">
      <c r="K38599" s="293"/>
      <c r="M38599" s="290"/>
    </row>
    <row r="38600" spans="11:13" x14ac:dyDescent="0.35">
      <c r="K38600" s="293"/>
      <c r="M38600" s="290"/>
    </row>
    <row r="38601" spans="11:13" x14ac:dyDescent="0.35">
      <c r="K38601" s="293"/>
      <c r="M38601" s="290"/>
    </row>
    <row r="38602" spans="11:13" x14ac:dyDescent="0.35">
      <c r="K38602" s="293"/>
      <c r="M38602" s="290"/>
    </row>
    <row r="38603" spans="11:13" x14ac:dyDescent="0.35">
      <c r="K38603" s="293"/>
      <c r="M38603" s="290"/>
    </row>
    <row r="38604" spans="11:13" x14ac:dyDescent="0.35">
      <c r="K38604" s="293"/>
      <c r="M38604" s="290"/>
    </row>
    <row r="38605" spans="11:13" x14ac:dyDescent="0.35">
      <c r="K38605" s="293"/>
      <c r="M38605" s="290"/>
    </row>
    <row r="38606" spans="11:13" x14ac:dyDescent="0.35">
      <c r="K38606" s="293"/>
      <c r="M38606" s="290"/>
    </row>
    <row r="38607" spans="11:13" x14ac:dyDescent="0.35">
      <c r="K38607" s="293"/>
      <c r="M38607" s="290"/>
    </row>
    <row r="38608" spans="11:13" x14ac:dyDescent="0.35">
      <c r="K38608" s="293"/>
      <c r="M38608" s="290"/>
    </row>
    <row r="38609" spans="11:13" x14ac:dyDescent="0.35">
      <c r="K38609" s="293"/>
      <c r="M38609" s="290"/>
    </row>
    <row r="38610" spans="11:13" x14ac:dyDescent="0.35">
      <c r="K38610" s="293"/>
      <c r="M38610" s="290"/>
    </row>
    <row r="38611" spans="11:13" x14ac:dyDescent="0.35">
      <c r="K38611" s="293"/>
      <c r="M38611" s="290"/>
    </row>
    <row r="38612" spans="11:13" x14ac:dyDescent="0.35">
      <c r="K38612" s="293"/>
      <c r="M38612" s="290"/>
    </row>
    <row r="38613" spans="11:13" x14ac:dyDescent="0.35">
      <c r="K38613" s="293"/>
      <c r="M38613" s="290"/>
    </row>
    <row r="38614" spans="11:13" x14ac:dyDescent="0.35">
      <c r="K38614" s="293"/>
      <c r="M38614" s="290"/>
    </row>
    <row r="38615" spans="11:13" x14ac:dyDescent="0.35">
      <c r="K38615" s="293"/>
      <c r="M38615" s="290"/>
    </row>
    <row r="38616" spans="11:13" x14ac:dyDescent="0.35">
      <c r="K38616" s="293"/>
      <c r="M38616" s="290"/>
    </row>
    <row r="38617" spans="11:13" x14ac:dyDescent="0.35">
      <c r="K38617" s="293"/>
      <c r="M38617" s="290"/>
    </row>
    <row r="38618" spans="11:13" x14ac:dyDescent="0.35">
      <c r="K38618" s="293"/>
      <c r="M38618" s="290"/>
    </row>
    <row r="38619" spans="11:13" x14ac:dyDescent="0.35">
      <c r="K38619" s="293"/>
      <c r="M38619" s="290"/>
    </row>
    <row r="38620" spans="11:13" x14ac:dyDescent="0.35">
      <c r="K38620" s="293"/>
      <c r="M38620" s="290"/>
    </row>
    <row r="38621" spans="11:13" x14ac:dyDescent="0.35">
      <c r="K38621" s="293"/>
      <c r="M38621" s="290"/>
    </row>
    <row r="38622" spans="11:13" x14ac:dyDescent="0.35">
      <c r="K38622" s="293"/>
      <c r="M38622" s="290"/>
    </row>
    <row r="38623" spans="11:13" x14ac:dyDescent="0.35">
      <c r="K38623" s="293"/>
      <c r="M38623" s="290"/>
    </row>
    <row r="38624" spans="11:13" x14ac:dyDescent="0.35">
      <c r="K38624" s="293"/>
      <c r="M38624" s="290"/>
    </row>
    <row r="38625" spans="11:13" x14ac:dyDescent="0.35">
      <c r="K38625" s="293"/>
      <c r="M38625" s="290"/>
    </row>
    <row r="38626" spans="11:13" x14ac:dyDescent="0.35">
      <c r="K38626" s="293"/>
      <c r="M38626" s="290"/>
    </row>
    <row r="38627" spans="11:13" x14ac:dyDescent="0.35">
      <c r="K38627" s="293"/>
      <c r="M38627" s="290"/>
    </row>
    <row r="38628" spans="11:13" x14ac:dyDescent="0.35">
      <c r="K38628" s="293"/>
      <c r="M38628" s="290"/>
    </row>
    <row r="38629" spans="11:13" x14ac:dyDescent="0.35">
      <c r="K38629" s="293"/>
      <c r="M38629" s="290"/>
    </row>
    <row r="38630" spans="11:13" x14ac:dyDescent="0.35">
      <c r="K38630" s="293"/>
      <c r="M38630" s="290"/>
    </row>
    <row r="38631" spans="11:13" x14ac:dyDescent="0.35">
      <c r="K38631" s="293"/>
      <c r="M38631" s="290"/>
    </row>
    <row r="38632" spans="11:13" x14ac:dyDescent="0.35">
      <c r="K38632" s="293"/>
      <c r="M38632" s="290"/>
    </row>
    <row r="38633" spans="11:13" x14ac:dyDescent="0.35">
      <c r="K38633" s="293"/>
      <c r="M38633" s="290"/>
    </row>
    <row r="38634" spans="11:13" x14ac:dyDescent="0.35">
      <c r="K38634" s="293"/>
      <c r="M38634" s="290"/>
    </row>
    <row r="38635" spans="11:13" x14ac:dyDescent="0.35">
      <c r="K38635" s="293"/>
      <c r="M38635" s="290"/>
    </row>
    <row r="38636" spans="11:13" x14ac:dyDescent="0.35">
      <c r="K38636" s="293"/>
      <c r="M38636" s="290"/>
    </row>
    <row r="38637" spans="11:13" x14ac:dyDescent="0.35">
      <c r="K38637" s="293"/>
      <c r="M38637" s="290"/>
    </row>
    <row r="38638" spans="11:13" x14ac:dyDescent="0.35">
      <c r="K38638" s="293"/>
      <c r="M38638" s="290"/>
    </row>
    <row r="38639" spans="11:13" x14ac:dyDescent="0.35">
      <c r="K38639" s="293"/>
      <c r="M38639" s="290"/>
    </row>
    <row r="38640" spans="11:13" x14ac:dyDescent="0.35">
      <c r="K38640" s="293"/>
      <c r="M38640" s="290"/>
    </row>
    <row r="38641" spans="11:13" x14ac:dyDescent="0.35">
      <c r="K38641" s="293"/>
      <c r="M38641" s="290"/>
    </row>
    <row r="38642" spans="11:13" x14ac:dyDescent="0.35">
      <c r="K38642" s="293"/>
      <c r="M38642" s="290"/>
    </row>
    <row r="38643" spans="11:13" x14ac:dyDescent="0.35">
      <c r="K38643" s="293"/>
      <c r="M38643" s="290"/>
    </row>
    <row r="38644" spans="11:13" x14ac:dyDescent="0.35">
      <c r="K38644" s="293"/>
      <c r="M38644" s="290"/>
    </row>
    <row r="38645" spans="11:13" x14ac:dyDescent="0.35">
      <c r="K38645" s="293"/>
      <c r="M38645" s="290"/>
    </row>
    <row r="38646" spans="11:13" x14ac:dyDescent="0.35">
      <c r="K38646" s="293"/>
      <c r="M38646" s="290"/>
    </row>
    <row r="38647" spans="11:13" x14ac:dyDescent="0.35">
      <c r="K38647" s="293"/>
      <c r="M38647" s="290"/>
    </row>
    <row r="38648" spans="11:13" x14ac:dyDescent="0.35">
      <c r="K38648" s="293"/>
      <c r="M38648" s="290"/>
    </row>
    <row r="38649" spans="11:13" x14ac:dyDescent="0.35">
      <c r="K38649" s="293"/>
      <c r="M38649" s="290"/>
    </row>
    <row r="38650" spans="11:13" x14ac:dyDescent="0.35">
      <c r="K38650" s="293"/>
      <c r="M38650" s="290"/>
    </row>
    <row r="38651" spans="11:13" x14ac:dyDescent="0.35">
      <c r="K38651" s="293"/>
      <c r="M38651" s="290"/>
    </row>
    <row r="38652" spans="11:13" x14ac:dyDescent="0.35">
      <c r="K38652" s="293"/>
      <c r="M38652" s="290"/>
    </row>
    <row r="38653" spans="11:13" x14ac:dyDescent="0.35">
      <c r="K38653" s="293"/>
      <c r="M38653" s="290"/>
    </row>
    <row r="38654" spans="11:13" x14ac:dyDescent="0.35">
      <c r="K38654" s="293"/>
      <c r="M38654" s="290"/>
    </row>
    <row r="38655" spans="11:13" x14ac:dyDescent="0.35">
      <c r="K38655" s="293"/>
      <c r="M38655" s="290"/>
    </row>
    <row r="38656" spans="11:13" x14ac:dyDescent="0.35">
      <c r="K38656" s="293"/>
      <c r="M38656" s="290"/>
    </row>
    <row r="38657" spans="11:13" x14ac:dyDescent="0.35">
      <c r="K38657" s="293"/>
      <c r="M38657" s="290"/>
    </row>
    <row r="38658" spans="11:13" x14ac:dyDescent="0.35">
      <c r="K38658" s="293"/>
      <c r="M38658" s="290"/>
    </row>
    <row r="38659" spans="11:13" x14ac:dyDescent="0.35">
      <c r="K38659" s="293"/>
      <c r="M38659" s="290"/>
    </row>
    <row r="38660" spans="11:13" x14ac:dyDescent="0.35">
      <c r="K38660" s="293"/>
      <c r="M38660" s="290"/>
    </row>
    <row r="38661" spans="11:13" x14ac:dyDescent="0.35">
      <c r="K38661" s="293"/>
      <c r="M38661" s="290"/>
    </row>
    <row r="38662" spans="11:13" x14ac:dyDescent="0.35">
      <c r="K38662" s="293"/>
      <c r="M38662" s="290"/>
    </row>
    <row r="38663" spans="11:13" x14ac:dyDescent="0.35">
      <c r="K38663" s="293"/>
      <c r="M38663" s="290"/>
    </row>
    <row r="38664" spans="11:13" x14ac:dyDescent="0.35">
      <c r="K38664" s="293"/>
      <c r="M38664" s="290"/>
    </row>
    <row r="38665" spans="11:13" x14ac:dyDescent="0.35">
      <c r="K38665" s="293"/>
      <c r="M38665" s="290"/>
    </row>
    <row r="38666" spans="11:13" x14ac:dyDescent="0.35">
      <c r="K38666" s="293"/>
      <c r="M38666" s="290"/>
    </row>
    <row r="38667" spans="11:13" x14ac:dyDescent="0.35">
      <c r="K38667" s="293"/>
      <c r="M38667" s="290"/>
    </row>
    <row r="38668" spans="11:13" x14ac:dyDescent="0.35">
      <c r="K38668" s="293"/>
      <c r="M38668" s="290"/>
    </row>
    <row r="38669" spans="11:13" x14ac:dyDescent="0.35">
      <c r="K38669" s="293"/>
      <c r="M38669" s="290"/>
    </row>
    <row r="38670" spans="11:13" x14ac:dyDescent="0.35">
      <c r="K38670" s="293"/>
      <c r="M38670" s="290"/>
    </row>
    <row r="38671" spans="11:13" x14ac:dyDescent="0.35">
      <c r="K38671" s="293"/>
      <c r="M38671" s="290"/>
    </row>
    <row r="38672" spans="11:13" x14ac:dyDescent="0.35">
      <c r="K38672" s="293"/>
      <c r="M38672" s="290"/>
    </row>
    <row r="38673" spans="11:13" x14ac:dyDescent="0.35">
      <c r="K38673" s="293"/>
      <c r="M38673" s="290"/>
    </row>
    <row r="38674" spans="11:13" x14ac:dyDescent="0.35">
      <c r="K38674" s="293"/>
      <c r="M38674" s="290"/>
    </row>
    <row r="38675" spans="11:13" x14ac:dyDescent="0.35">
      <c r="K38675" s="293"/>
      <c r="M38675" s="290"/>
    </row>
    <row r="38676" spans="11:13" x14ac:dyDescent="0.35">
      <c r="K38676" s="293"/>
      <c r="M38676" s="290"/>
    </row>
    <row r="38677" spans="11:13" x14ac:dyDescent="0.35">
      <c r="K38677" s="293"/>
      <c r="M38677" s="290"/>
    </row>
    <row r="38678" spans="11:13" x14ac:dyDescent="0.35">
      <c r="K38678" s="293"/>
      <c r="M38678" s="290"/>
    </row>
    <row r="38679" spans="11:13" x14ac:dyDescent="0.35">
      <c r="K38679" s="293"/>
      <c r="M38679" s="290"/>
    </row>
    <row r="38680" spans="11:13" x14ac:dyDescent="0.35">
      <c r="K38680" s="293"/>
      <c r="M38680" s="290"/>
    </row>
    <row r="38681" spans="11:13" x14ac:dyDescent="0.35">
      <c r="K38681" s="293"/>
      <c r="M38681" s="290"/>
    </row>
    <row r="38682" spans="11:13" x14ac:dyDescent="0.35">
      <c r="K38682" s="293"/>
      <c r="M38682" s="290"/>
    </row>
    <row r="38683" spans="11:13" x14ac:dyDescent="0.35">
      <c r="K38683" s="293"/>
      <c r="M38683" s="290"/>
    </row>
    <row r="38684" spans="11:13" x14ac:dyDescent="0.35">
      <c r="K38684" s="293"/>
      <c r="M38684" s="290"/>
    </row>
    <row r="38685" spans="11:13" x14ac:dyDescent="0.35">
      <c r="K38685" s="293"/>
      <c r="M38685" s="290"/>
    </row>
    <row r="38686" spans="11:13" x14ac:dyDescent="0.35">
      <c r="K38686" s="293"/>
      <c r="M38686" s="290"/>
    </row>
    <row r="38687" spans="11:13" x14ac:dyDescent="0.35">
      <c r="K38687" s="293"/>
      <c r="M38687" s="290"/>
    </row>
    <row r="38688" spans="11:13" x14ac:dyDescent="0.35">
      <c r="K38688" s="293"/>
      <c r="M38688" s="290"/>
    </row>
    <row r="38689" spans="11:13" x14ac:dyDescent="0.35">
      <c r="K38689" s="293"/>
      <c r="M38689" s="290"/>
    </row>
    <row r="38690" spans="11:13" x14ac:dyDescent="0.35">
      <c r="K38690" s="293"/>
      <c r="M38690" s="290"/>
    </row>
    <row r="38691" spans="11:13" x14ac:dyDescent="0.35">
      <c r="K38691" s="293"/>
      <c r="M38691" s="290"/>
    </row>
    <row r="38692" spans="11:13" x14ac:dyDescent="0.35">
      <c r="K38692" s="293"/>
      <c r="M38692" s="290"/>
    </row>
    <row r="38693" spans="11:13" x14ac:dyDescent="0.35">
      <c r="K38693" s="293"/>
      <c r="M38693" s="290"/>
    </row>
    <row r="38694" spans="11:13" x14ac:dyDescent="0.35">
      <c r="K38694" s="293"/>
      <c r="M38694" s="290"/>
    </row>
    <row r="38695" spans="11:13" x14ac:dyDescent="0.35">
      <c r="K38695" s="293"/>
      <c r="M38695" s="290"/>
    </row>
    <row r="38696" spans="11:13" x14ac:dyDescent="0.35">
      <c r="K38696" s="293"/>
      <c r="M38696" s="290"/>
    </row>
    <row r="38697" spans="11:13" x14ac:dyDescent="0.35">
      <c r="K38697" s="293"/>
      <c r="M38697" s="290"/>
    </row>
    <row r="38698" spans="11:13" x14ac:dyDescent="0.35">
      <c r="K38698" s="293"/>
      <c r="M38698" s="290"/>
    </row>
    <row r="38699" spans="11:13" x14ac:dyDescent="0.35">
      <c r="K38699" s="293"/>
      <c r="M38699" s="290"/>
    </row>
    <row r="38700" spans="11:13" x14ac:dyDescent="0.35">
      <c r="K38700" s="293"/>
      <c r="M38700" s="290"/>
    </row>
    <row r="38701" spans="11:13" x14ac:dyDescent="0.35">
      <c r="K38701" s="293"/>
      <c r="M38701" s="290"/>
    </row>
    <row r="38702" spans="11:13" x14ac:dyDescent="0.35">
      <c r="K38702" s="293"/>
      <c r="M38702" s="290"/>
    </row>
    <row r="38703" spans="11:13" x14ac:dyDescent="0.35">
      <c r="K38703" s="293"/>
      <c r="M38703" s="290"/>
    </row>
    <row r="38704" spans="11:13" x14ac:dyDescent="0.35">
      <c r="K38704" s="293"/>
      <c r="M38704" s="290"/>
    </row>
    <row r="38705" spans="11:13" x14ac:dyDescent="0.35">
      <c r="K38705" s="293"/>
      <c r="M38705" s="290"/>
    </row>
    <row r="38706" spans="11:13" x14ac:dyDescent="0.35">
      <c r="K38706" s="293"/>
      <c r="M38706" s="290"/>
    </row>
    <row r="38707" spans="11:13" x14ac:dyDescent="0.35">
      <c r="K38707" s="293"/>
      <c r="M38707" s="290"/>
    </row>
    <row r="38708" spans="11:13" x14ac:dyDescent="0.35">
      <c r="K38708" s="293"/>
      <c r="M38708" s="290"/>
    </row>
    <row r="38709" spans="11:13" x14ac:dyDescent="0.35">
      <c r="K38709" s="293"/>
      <c r="M38709" s="290"/>
    </row>
    <row r="38710" spans="11:13" x14ac:dyDescent="0.35">
      <c r="K38710" s="293"/>
      <c r="M38710" s="290"/>
    </row>
    <row r="38711" spans="11:13" x14ac:dyDescent="0.35">
      <c r="K38711" s="293"/>
      <c r="M38711" s="290"/>
    </row>
    <row r="38712" spans="11:13" x14ac:dyDescent="0.35">
      <c r="K38712" s="293"/>
      <c r="M38712" s="290"/>
    </row>
    <row r="38713" spans="11:13" x14ac:dyDescent="0.35">
      <c r="K38713" s="293"/>
      <c r="M38713" s="290"/>
    </row>
    <row r="38714" spans="11:13" x14ac:dyDescent="0.35">
      <c r="K38714" s="293"/>
      <c r="M38714" s="290"/>
    </row>
    <row r="38715" spans="11:13" x14ac:dyDescent="0.35">
      <c r="K38715" s="293"/>
      <c r="M38715" s="290"/>
    </row>
    <row r="38716" spans="11:13" x14ac:dyDescent="0.35">
      <c r="K38716" s="293"/>
      <c r="M38716" s="290"/>
    </row>
    <row r="38717" spans="11:13" x14ac:dyDescent="0.35">
      <c r="K38717" s="293"/>
      <c r="M38717" s="290"/>
    </row>
    <row r="38718" spans="11:13" x14ac:dyDescent="0.35">
      <c r="K38718" s="293"/>
      <c r="M38718" s="290"/>
    </row>
    <row r="38719" spans="11:13" x14ac:dyDescent="0.35">
      <c r="K38719" s="293"/>
      <c r="M38719" s="290"/>
    </row>
    <row r="38720" spans="11:13" x14ac:dyDescent="0.35">
      <c r="K38720" s="293"/>
      <c r="M38720" s="290"/>
    </row>
    <row r="38721" spans="11:13" x14ac:dyDescent="0.35">
      <c r="K38721" s="293"/>
      <c r="M38721" s="290"/>
    </row>
    <row r="38722" spans="11:13" x14ac:dyDescent="0.35">
      <c r="K38722" s="293"/>
      <c r="M38722" s="290"/>
    </row>
    <row r="38723" spans="11:13" x14ac:dyDescent="0.35">
      <c r="K38723" s="293"/>
      <c r="M38723" s="290"/>
    </row>
    <row r="38724" spans="11:13" x14ac:dyDescent="0.35">
      <c r="K38724" s="293"/>
      <c r="M38724" s="290"/>
    </row>
    <row r="38725" spans="11:13" x14ac:dyDescent="0.35">
      <c r="K38725" s="293"/>
      <c r="M38725" s="290"/>
    </row>
    <row r="38726" spans="11:13" x14ac:dyDescent="0.35">
      <c r="K38726" s="293"/>
      <c r="M38726" s="290"/>
    </row>
    <row r="38727" spans="11:13" x14ac:dyDescent="0.35">
      <c r="K38727" s="293"/>
      <c r="M38727" s="290"/>
    </row>
    <row r="38728" spans="11:13" x14ac:dyDescent="0.35">
      <c r="K38728" s="293"/>
      <c r="M38728" s="290"/>
    </row>
    <row r="38729" spans="11:13" x14ac:dyDescent="0.35">
      <c r="K38729" s="293"/>
      <c r="M38729" s="290"/>
    </row>
    <row r="38730" spans="11:13" x14ac:dyDescent="0.35">
      <c r="K38730" s="293"/>
      <c r="M38730" s="290"/>
    </row>
    <row r="38731" spans="11:13" x14ac:dyDescent="0.35">
      <c r="K38731" s="293"/>
      <c r="M38731" s="290"/>
    </row>
    <row r="38732" spans="11:13" x14ac:dyDescent="0.35">
      <c r="K38732" s="293"/>
      <c r="M38732" s="290"/>
    </row>
    <row r="38733" spans="11:13" x14ac:dyDescent="0.35">
      <c r="K38733" s="293"/>
      <c r="M38733" s="290"/>
    </row>
    <row r="38734" spans="11:13" x14ac:dyDescent="0.35">
      <c r="K38734" s="293"/>
      <c r="M38734" s="290"/>
    </row>
    <row r="38735" spans="11:13" x14ac:dyDescent="0.35">
      <c r="K38735" s="293"/>
      <c r="M38735" s="290"/>
    </row>
    <row r="38736" spans="11:13" x14ac:dyDescent="0.35">
      <c r="K38736" s="293"/>
      <c r="M38736" s="290"/>
    </row>
    <row r="38737" spans="11:13" x14ac:dyDescent="0.35">
      <c r="K38737" s="293"/>
      <c r="M38737" s="290"/>
    </row>
    <row r="38738" spans="11:13" x14ac:dyDescent="0.35">
      <c r="K38738" s="293"/>
      <c r="M38738" s="290"/>
    </row>
    <row r="38739" spans="11:13" x14ac:dyDescent="0.35">
      <c r="K38739" s="293"/>
      <c r="M38739" s="290"/>
    </row>
    <row r="38740" spans="11:13" x14ac:dyDescent="0.35">
      <c r="K38740" s="293"/>
      <c r="M38740" s="290"/>
    </row>
    <row r="38741" spans="11:13" x14ac:dyDescent="0.35">
      <c r="K38741" s="293"/>
      <c r="M38741" s="290"/>
    </row>
    <row r="38742" spans="11:13" x14ac:dyDescent="0.35">
      <c r="K38742" s="293"/>
      <c r="M38742" s="290"/>
    </row>
    <row r="38743" spans="11:13" x14ac:dyDescent="0.35">
      <c r="K38743" s="293"/>
      <c r="M38743" s="290"/>
    </row>
    <row r="38744" spans="11:13" x14ac:dyDescent="0.35">
      <c r="K38744" s="293"/>
      <c r="M38744" s="290"/>
    </row>
    <row r="38745" spans="11:13" x14ac:dyDescent="0.35">
      <c r="K38745" s="293"/>
      <c r="M38745" s="290"/>
    </row>
    <row r="38746" spans="11:13" x14ac:dyDescent="0.35">
      <c r="K38746" s="293"/>
      <c r="M38746" s="290"/>
    </row>
    <row r="38747" spans="11:13" x14ac:dyDescent="0.35">
      <c r="K38747" s="293"/>
      <c r="M38747" s="290"/>
    </row>
    <row r="38748" spans="11:13" x14ac:dyDescent="0.35">
      <c r="K38748" s="293"/>
      <c r="M38748" s="290"/>
    </row>
    <row r="38749" spans="11:13" x14ac:dyDescent="0.35">
      <c r="K38749" s="293"/>
      <c r="M38749" s="290"/>
    </row>
    <row r="38750" spans="11:13" x14ac:dyDescent="0.35">
      <c r="K38750" s="293"/>
      <c r="M38750" s="290"/>
    </row>
    <row r="38751" spans="11:13" x14ac:dyDescent="0.35">
      <c r="K38751" s="293"/>
      <c r="M38751" s="290"/>
    </row>
    <row r="38752" spans="11:13" x14ac:dyDescent="0.35">
      <c r="K38752" s="293"/>
      <c r="M38752" s="290"/>
    </row>
    <row r="38753" spans="11:13" x14ac:dyDescent="0.35">
      <c r="K38753" s="293"/>
      <c r="M38753" s="290"/>
    </row>
    <row r="38754" spans="11:13" x14ac:dyDescent="0.35">
      <c r="K38754" s="293"/>
      <c r="M38754" s="290"/>
    </row>
    <row r="38755" spans="11:13" x14ac:dyDescent="0.35">
      <c r="K38755" s="293"/>
      <c r="M38755" s="290"/>
    </row>
    <row r="38756" spans="11:13" x14ac:dyDescent="0.35">
      <c r="K38756" s="293"/>
      <c r="M38756" s="290"/>
    </row>
    <row r="38757" spans="11:13" x14ac:dyDescent="0.35">
      <c r="K38757" s="293"/>
      <c r="M38757" s="290"/>
    </row>
    <row r="38758" spans="11:13" x14ac:dyDescent="0.35">
      <c r="K38758" s="293"/>
      <c r="M38758" s="290"/>
    </row>
    <row r="38759" spans="11:13" x14ac:dyDescent="0.35">
      <c r="K38759" s="293"/>
      <c r="M38759" s="290"/>
    </row>
    <row r="38760" spans="11:13" x14ac:dyDescent="0.35">
      <c r="K38760" s="293"/>
      <c r="M38760" s="290"/>
    </row>
    <row r="38761" spans="11:13" x14ac:dyDescent="0.35">
      <c r="K38761" s="293"/>
      <c r="M38761" s="290"/>
    </row>
    <row r="38762" spans="11:13" x14ac:dyDescent="0.35">
      <c r="K38762" s="293"/>
      <c r="M38762" s="290"/>
    </row>
    <row r="38763" spans="11:13" x14ac:dyDescent="0.35">
      <c r="K38763" s="293"/>
      <c r="M38763" s="290"/>
    </row>
    <row r="38764" spans="11:13" x14ac:dyDescent="0.35">
      <c r="K38764" s="293"/>
      <c r="M38764" s="290"/>
    </row>
    <row r="38765" spans="11:13" x14ac:dyDescent="0.35">
      <c r="K38765" s="293"/>
      <c r="M38765" s="290"/>
    </row>
    <row r="38766" spans="11:13" x14ac:dyDescent="0.35">
      <c r="K38766" s="293"/>
      <c r="M38766" s="290"/>
    </row>
    <row r="38767" spans="11:13" x14ac:dyDescent="0.35">
      <c r="K38767" s="293"/>
      <c r="M38767" s="290"/>
    </row>
    <row r="38768" spans="11:13" x14ac:dyDescent="0.35">
      <c r="K38768" s="293"/>
      <c r="M38768" s="290"/>
    </row>
    <row r="38769" spans="11:13" x14ac:dyDescent="0.35">
      <c r="K38769" s="293"/>
      <c r="M38769" s="290"/>
    </row>
    <row r="38770" spans="11:13" x14ac:dyDescent="0.35">
      <c r="K38770" s="293"/>
      <c r="M38770" s="290"/>
    </row>
    <row r="38771" spans="11:13" x14ac:dyDescent="0.35">
      <c r="K38771" s="293"/>
      <c r="M38771" s="290"/>
    </row>
    <row r="38772" spans="11:13" x14ac:dyDescent="0.35">
      <c r="K38772" s="293"/>
      <c r="M38772" s="290"/>
    </row>
    <row r="38773" spans="11:13" x14ac:dyDescent="0.35">
      <c r="K38773" s="293"/>
      <c r="M38773" s="290"/>
    </row>
    <row r="38774" spans="11:13" x14ac:dyDescent="0.35">
      <c r="K38774" s="293"/>
      <c r="M38774" s="290"/>
    </row>
    <row r="38775" spans="11:13" x14ac:dyDescent="0.35">
      <c r="K38775" s="293"/>
      <c r="M38775" s="290"/>
    </row>
    <row r="38776" spans="11:13" x14ac:dyDescent="0.35">
      <c r="K38776" s="293"/>
      <c r="M38776" s="290"/>
    </row>
    <row r="38777" spans="11:13" x14ac:dyDescent="0.35">
      <c r="K38777" s="293"/>
      <c r="M38777" s="290"/>
    </row>
    <row r="38778" spans="11:13" x14ac:dyDescent="0.35">
      <c r="K38778" s="293"/>
      <c r="M38778" s="290"/>
    </row>
    <row r="38779" spans="11:13" x14ac:dyDescent="0.35">
      <c r="K38779" s="293"/>
      <c r="M38779" s="290"/>
    </row>
    <row r="38780" spans="11:13" x14ac:dyDescent="0.35">
      <c r="K38780" s="293"/>
      <c r="M38780" s="290"/>
    </row>
    <row r="38781" spans="11:13" x14ac:dyDescent="0.35">
      <c r="K38781" s="293"/>
      <c r="M38781" s="290"/>
    </row>
    <row r="38782" spans="11:13" x14ac:dyDescent="0.35">
      <c r="K38782" s="293"/>
      <c r="M38782" s="290"/>
    </row>
    <row r="38783" spans="11:13" x14ac:dyDescent="0.35">
      <c r="K38783" s="293"/>
      <c r="M38783" s="290"/>
    </row>
    <row r="38784" spans="11:13" x14ac:dyDescent="0.35">
      <c r="K38784" s="293"/>
      <c r="M38784" s="290"/>
    </row>
    <row r="38785" spans="11:13" x14ac:dyDescent="0.35">
      <c r="K38785" s="293"/>
      <c r="M38785" s="290"/>
    </row>
    <row r="38786" spans="11:13" x14ac:dyDescent="0.35">
      <c r="K38786" s="293"/>
      <c r="M38786" s="290"/>
    </row>
    <row r="38787" spans="11:13" x14ac:dyDescent="0.35">
      <c r="K38787" s="293"/>
      <c r="M38787" s="290"/>
    </row>
    <row r="38788" spans="11:13" x14ac:dyDescent="0.35">
      <c r="K38788" s="293"/>
      <c r="M38788" s="290"/>
    </row>
    <row r="38789" spans="11:13" x14ac:dyDescent="0.35">
      <c r="K38789" s="293"/>
      <c r="M38789" s="290"/>
    </row>
    <row r="38790" spans="11:13" x14ac:dyDescent="0.35">
      <c r="K38790" s="293"/>
      <c r="M38790" s="290"/>
    </row>
    <row r="38791" spans="11:13" x14ac:dyDescent="0.35">
      <c r="K38791" s="293"/>
      <c r="M38791" s="290"/>
    </row>
    <row r="38792" spans="11:13" x14ac:dyDescent="0.35">
      <c r="K38792" s="293"/>
      <c r="M38792" s="290"/>
    </row>
    <row r="38793" spans="11:13" x14ac:dyDescent="0.35">
      <c r="K38793" s="293"/>
      <c r="M38793" s="290"/>
    </row>
    <row r="38794" spans="11:13" x14ac:dyDescent="0.35">
      <c r="K38794" s="293"/>
      <c r="M38794" s="290"/>
    </row>
    <row r="38795" spans="11:13" x14ac:dyDescent="0.35">
      <c r="K38795" s="293"/>
      <c r="M38795" s="290"/>
    </row>
    <row r="38796" spans="11:13" x14ac:dyDescent="0.35">
      <c r="K38796" s="293"/>
      <c r="M38796" s="290"/>
    </row>
    <row r="38797" spans="11:13" x14ac:dyDescent="0.35">
      <c r="K38797" s="293"/>
      <c r="M38797" s="290"/>
    </row>
    <row r="38798" spans="11:13" x14ac:dyDescent="0.35">
      <c r="K38798" s="293"/>
      <c r="M38798" s="290"/>
    </row>
    <row r="38799" spans="11:13" x14ac:dyDescent="0.35">
      <c r="K38799" s="293"/>
      <c r="M38799" s="290"/>
    </row>
    <row r="38800" spans="11:13" x14ac:dyDescent="0.35">
      <c r="K38800" s="293"/>
      <c r="M38800" s="290"/>
    </row>
    <row r="38801" spans="11:13" x14ac:dyDescent="0.35">
      <c r="K38801" s="293"/>
      <c r="M38801" s="290"/>
    </row>
    <row r="38802" spans="11:13" x14ac:dyDescent="0.35">
      <c r="K38802" s="293"/>
      <c r="M38802" s="290"/>
    </row>
    <row r="38803" spans="11:13" x14ac:dyDescent="0.35">
      <c r="K38803" s="293"/>
      <c r="M38803" s="290"/>
    </row>
    <row r="38804" spans="11:13" x14ac:dyDescent="0.35">
      <c r="K38804" s="293"/>
      <c r="M38804" s="290"/>
    </row>
    <row r="38805" spans="11:13" x14ac:dyDescent="0.35">
      <c r="K38805" s="293"/>
      <c r="M38805" s="290"/>
    </row>
    <row r="38806" spans="11:13" x14ac:dyDescent="0.35">
      <c r="K38806" s="293"/>
      <c r="M38806" s="290"/>
    </row>
    <row r="38807" spans="11:13" x14ac:dyDescent="0.35">
      <c r="K38807" s="293"/>
      <c r="M38807" s="290"/>
    </row>
    <row r="38808" spans="11:13" x14ac:dyDescent="0.35">
      <c r="K38808" s="293"/>
      <c r="M38808" s="290"/>
    </row>
    <row r="38809" spans="11:13" x14ac:dyDescent="0.35">
      <c r="K38809" s="293"/>
      <c r="M38809" s="290"/>
    </row>
    <row r="38810" spans="11:13" x14ac:dyDescent="0.35">
      <c r="K38810" s="293"/>
      <c r="M38810" s="290"/>
    </row>
    <row r="38811" spans="11:13" x14ac:dyDescent="0.35">
      <c r="K38811" s="293"/>
      <c r="M38811" s="290"/>
    </row>
    <row r="38812" spans="11:13" x14ac:dyDescent="0.35">
      <c r="K38812" s="293"/>
      <c r="M38812" s="290"/>
    </row>
    <row r="38813" spans="11:13" x14ac:dyDescent="0.35">
      <c r="K38813" s="293"/>
      <c r="M38813" s="290"/>
    </row>
    <row r="38814" spans="11:13" x14ac:dyDescent="0.35">
      <c r="K38814" s="293"/>
      <c r="M38814" s="290"/>
    </row>
    <row r="38815" spans="11:13" x14ac:dyDescent="0.35">
      <c r="K38815" s="293"/>
      <c r="M38815" s="290"/>
    </row>
    <row r="38816" spans="11:13" x14ac:dyDescent="0.35">
      <c r="K38816" s="293"/>
      <c r="M38816" s="290"/>
    </row>
    <row r="38817" spans="11:13" x14ac:dyDescent="0.35">
      <c r="K38817" s="293"/>
      <c r="M38817" s="290"/>
    </row>
    <row r="38818" spans="11:13" x14ac:dyDescent="0.35">
      <c r="K38818" s="293"/>
      <c r="M38818" s="290"/>
    </row>
    <row r="38819" spans="11:13" x14ac:dyDescent="0.35">
      <c r="K38819" s="293"/>
      <c r="M38819" s="290"/>
    </row>
    <row r="38820" spans="11:13" x14ac:dyDescent="0.35">
      <c r="K38820" s="293"/>
      <c r="M38820" s="290"/>
    </row>
    <row r="38821" spans="11:13" x14ac:dyDescent="0.35">
      <c r="K38821" s="293"/>
      <c r="M38821" s="290"/>
    </row>
    <row r="38822" spans="11:13" x14ac:dyDescent="0.35">
      <c r="K38822" s="293"/>
      <c r="M38822" s="290"/>
    </row>
    <row r="38823" spans="11:13" x14ac:dyDescent="0.35">
      <c r="K38823" s="293"/>
      <c r="M38823" s="290"/>
    </row>
    <row r="38824" spans="11:13" x14ac:dyDescent="0.35">
      <c r="K38824" s="293"/>
      <c r="M38824" s="290"/>
    </row>
    <row r="38825" spans="11:13" x14ac:dyDescent="0.35">
      <c r="K38825" s="293"/>
      <c r="M38825" s="290"/>
    </row>
    <row r="38826" spans="11:13" x14ac:dyDescent="0.35">
      <c r="K38826" s="293"/>
      <c r="M38826" s="290"/>
    </row>
    <row r="38827" spans="11:13" x14ac:dyDescent="0.35">
      <c r="K38827" s="293"/>
      <c r="M38827" s="290"/>
    </row>
    <row r="38828" spans="11:13" x14ac:dyDescent="0.35">
      <c r="K38828" s="293"/>
      <c r="M38828" s="290"/>
    </row>
    <row r="38829" spans="11:13" x14ac:dyDescent="0.35">
      <c r="K38829" s="293"/>
      <c r="M38829" s="290"/>
    </row>
    <row r="38830" spans="11:13" x14ac:dyDescent="0.35">
      <c r="K38830" s="293"/>
      <c r="M38830" s="290"/>
    </row>
    <row r="38831" spans="11:13" x14ac:dyDescent="0.35">
      <c r="K38831" s="293"/>
      <c r="M38831" s="290"/>
    </row>
    <row r="38832" spans="11:13" x14ac:dyDescent="0.35">
      <c r="K38832" s="293"/>
      <c r="M38832" s="290"/>
    </row>
    <row r="38833" spans="11:13" x14ac:dyDescent="0.35">
      <c r="K38833" s="293"/>
      <c r="M38833" s="290"/>
    </row>
    <row r="38834" spans="11:13" x14ac:dyDescent="0.35">
      <c r="K38834" s="293"/>
      <c r="M38834" s="290"/>
    </row>
    <row r="38835" spans="11:13" x14ac:dyDescent="0.35">
      <c r="K38835" s="293"/>
      <c r="M38835" s="290"/>
    </row>
    <row r="38836" spans="11:13" x14ac:dyDescent="0.35">
      <c r="K38836" s="293"/>
      <c r="M38836" s="290"/>
    </row>
    <row r="38837" spans="11:13" x14ac:dyDescent="0.35">
      <c r="K38837" s="293"/>
      <c r="M38837" s="290"/>
    </row>
    <row r="38838" spans="11:13" x14ac:dyDescent="0.35">
      <c r="K38838" s="293"/>
      <c r="M38838" s="290"/>
    </row>
    <row r="38839" spans="11:13" x14ac:dyDescent="0.35">
      <c r="K38839" s="293"/>
      <c r="M38839" s="290"/>
    </row>
    <row r="38840" spans="11:13" x14ac:dyDescent="0.35">
      <c r="K38840" s="293"/>
      <c r="M38840" s="290"/>
    </row>
    <row r="38841" spans="11:13" x14ac:dyDescent="0.35">
      <c r="K38841" s="293"/>
      <c r="M38841" s="290"/>
    </row>
    <row r="38842" spans="11:13" x14ac:dyDescent="0.35">
      <c r="K38842" s="293"/>
      <c r="M38842" s="290"/>
    </row>
    <row r="38843" spans="11:13" x14ac:dyDescent="0.35">
      <c r="K38843" s="293"/>
      <c r="M38843" s="290"/>
    </row>
    <row r="38844" spans="11:13" x14ac:dyDescent="0.35">
      <c r="K38844" s="293"/>
      <c r="M38844" s="290"/>
    </row>
    <row r="38845" spans="11:13" x14ac:dyDescent="0.35">
      <c r="K38845" s="293"/>
      <c r="M38845" s="290"/>
    </row>
    <row r="38846" spans="11:13" x14ac:dyDescent="0.35">
      <c r="K38846" s="293"/>
      <c r="M38846" s="290"/>
    </row>
    <row r="38847" spans="11:13" x14ac:dyDescent="0.35">
      <c r="K38847" s="293"/>
      <c r="M38847" s="290"/>
    </row>
    <row r="38848" spans="11:13" x14ac:dyDescent="0.35">
      <c r="K38848" s="293"/>
      <c r="M38848" s="290"/>
    </row>
    <row r="38849" spans="11:13" x14ac:dyDescent="0.35">
      <c r="K38849" s="293"/>
      <c r="M38849" s="290"/>
    </row>
    <row r="38850" spans="11:13" x14ac:dyDescent="0.35">
      <c r="K38850" s="293"/>
      <c r="M38850" s="290"/>
    </row>
    <row r="38851" spans="11:13" x14ac:dyDescent="0.35">
      <c r="K38851" s="293"/>
      <c r="M38851" s="290"/>
    </row>
    <row r="38852" spans="11:13" x14ac:dyDescent="0.35">
      <c r="K38852" s="293"/>
      <c r="M38852" s="290"/>
    </row>
    <row r="38853" spans="11:13" x14ac:dyDescent="0.35">
      <c r="K38853" s="293"/>
      <c r="M38853" s="290"/>
    </row>
    <row r="38854" spans="11:13" x14ac:dyDescent="0.35">
      <c r="K38854" s="293"/>
      <c r="M38854" s="290"/>
    </row>
    <row r="38855" spans="11:13" x14ac:dyDescent="0.35">
      <c r="K38855" s="293"/>
      <c r="M38855" s="290"/>
    </row>
    <row r="38856" spans="11:13" x14ac:dyDescent="0.35">
      <c r="K38856" s="293"/>
      <c r="M38856" s="290"/>
    </row>
    <row r="38857" spans="11:13" x14ac:dyDescent="0.35">
      <c r="K38857" s="293"/>
      <c r="M38857" s="290"/>
    </row>
    <row r="38858" spans="11:13" x14ac:dyDescent="0.35">
      <c r="K38858" s="293"/>
      <c r="M38858" s="290"/>
    </row>
    <row r="38859" spans="11:13" x14ac:dyDescent="0.35">
      <c r="K38859" s="293"/>
      <c r="M38859" s="290"/>
    </row>
    <row r="38860" spans="11:13" x14ac:dyDescent="0.35">
      <c r="K38860" s="293"/>
      <c r="M38860" s="290"/>
    </row>
    <row r="38861" spans="11:13" x14ac:dyDescent="0.35">
      <c r="K38861" s="293"/>
      <c r="M38861" s="290"/>
    </row>
    <row r="38862" spans="11:13" x14ac:dyDescent="0.35">
      <c r="K38862" s="293"/>
      <c r="M38862" s="290"/>
    </row>
    <row r="38863" spans="11:13" x14ac:dyDescent="0.35">
      <c r="K38863" s="293"/>
      <c r="M38863" s="290"/>
    </row>
    <row r="38864" spans="11:13" x14ac:dyDescent="0.35">
      <c r="K38864" s="293"/>
      <c r="M38864" s="290"/>
    </row>
    <row r="38865" spans="11:13" x14ac:dyDescent="0.35">
      <c r="K38865" s="293"/>
      <c r="M38865" s="290"/>
    </row>
    <row r="38866" spans="11:13" x14ac:dyDescent="0.35">
      <c r="K38866" s="293"/>
      <c r="M38866" s="290"/>
    </row>
    <row r="38867" spans="11:13" x14ac:dyDescent="0.35">
      <c r="K38867" s="293"/>
      <c r="M38867" s="290"/>
    </row>
    <row r="38868" spans="11:13" x14ac:dyDescent="0.35">
      <c r="K38868" s="293"/>
      <c r="M38868" s="290"/>
    </row>
    <row r="38869" spans="11:13" x14ac:dyDescent="0.35">
      <c r="K38869" s="293"/>
      <c r="M38869" s="290"/>
    </row>
    <row r="38870" spans="11:13" x14ac:dyDescent="0.35">
      <c r="K38870" s="293"/>
      <c r="M38870" s="290"/>
    </row>
    <row r="38871" spans="11:13" x14ac:dyDescent="0.35">
      <c r="K38871" s="293"/>
      <c r="M38871" s="290"/>
    </row>
    <row r="38872" spans="11:13" x14ac:dyDescent="0.35">
      <c r="K38872" s="293"/>
      <c r="M38872" s="290"/>
    </row>
    <row r="38873" spans="11:13" x14ac:dyDescent="0.35">
      <c r="K38873" s="293"/>
      <c r="M38873" s="290"/>
    </row>
    <row r="38874" spans="11:13" x14ac:dyDescent="0.35">
      <c r="K38874" s="293"/>
      <c r="M38874" s="290"/>
    </row>
    <row r="38875" spans="11:13" x14ac:dyDescent="0.35">
      <c r="K38875" s="293"/>
      <c r="M38875" s="290"/>
    </row>
    <row r="38876" spans="11:13" x14ac:dyDescent="0.35">
      <c r="K38876" s="293"/>
      <c r="M38876" s="290"/>
    </row>
    <row r="38877" spans="11:13" x14ac:dyDescent="0.35">
      <c r="K38877" s="293"/>
      <c r="M38877" s="290"/>
    </row>
    <row r="38878" spans="11:13" x14ac:dyDescent="0.35">
      <c r="K38878" s="293"/>
      <c r="M38878" s="290"/>
    </row>
    <row r="38879" spans="11:13" x14ac:dyDescent="0.35">
      <c r="K38879" s="293"/>
      <c r="M38879" s="290"/>
    </row>
    <row r="38880" spans="11:13" x14ac:dyDescent="0.35">
      <c r="K38880" s="293"/>
      <c r="M38880" s="290"/>
    </row>
    <row r="38881" spans="11:13" x14ac:dyDescent="0.35">
      <c r="K38881" s="293"/>
      <c r="M38881" s="290"/>
    </row>
    <row r="38882" spans="11:13" x14ac:dyDescent="0.35">
      <c r="K38882" s="293"/>
      <c r="M38882" s="290"/>
    </row>
    <row r="38883" spans="11:13" x14ac:dyDescent="0.35">
      <c r="K38883" s="293"/>
      <c r="M38883" s="290"/>
    </row>
    <row r="38884" spans="11:13" x14ac:dyDescent="0.35">
      <c r="K38884" s="293"/>
      <c r="M38884" s="290"/>
    </row>
    <row r="38885" spans="11:13" x14ac:dyDescent="0.35">
      <c r="K38885" s="293"/>
      <c r="M38885" s="290"/>
    </row>
    <row r="38886" spans="11:13" x14ac:dyDescent="0.35">
      <c r="K38886" s="293"/>
      <c r="M38886" s="290"/>
    </row>
    <row r="38887" spans="11:13" x14ac:dyDescent="0.35">
      <c r="K38887" s="293"/>
      <c r="M38887" s="290"/>
    </row>
    <row r="38888" spans="11:13" x14ac:dyDescent="0.35">
      <c r="K38888" s="293"/>
      <c r="M38888" s="290"/>
    </row>
    <row r="38889" spans="11:13" x14ac:dyDescent="0.35">
      <c r="K38889" s="293"/>
      <c r="M38889" s="290"/>
    </row>
    <row r="38890" spans="11:13" x14ac:dyDescent="0.35">
      <c r="K38890" s="293"/>
      <c r="M38890" s="290"/>
    </row>
    <row r="38891" spans="11:13" x14ac:dyDescent="0.35">
      <c r="K38891" s="293"/>
      <c r="M38891" s="290"/>
    </row>
    <row r="38892" spans="11:13" x14ac:dyDescent="0.35">
      <c r="K38892" s="293"/>
      <c r="M38892" s="290"/>
    </row>
    <row r="38893" spans="11:13" x14ac:dyDescent="0.35">
      <c r="K38893" s="293"/>
      <c r="M38893" s="290"/>
    </row>
    <row r="38894" spans="11:13" x14ac:dyDescent="0.35">
      <c r="K38894" s="293"/>
      <c r="M38894" s="290"/>
    </row>
    <row r="38895" spans="11:13" x14ac:dyDescent="0.35">
      <c r="K38895" s="293"/>
      <c r="M38895" s="290"/>
    </row>
    <row r="38896" spans="11:13" x14ac:dyDescent="0.35">
      <c r="K38896" s="293"/>
      <c r="M38896" s="290"/>
    </row>
    <row r="38897" spans="11:13" x14ac:dyDescent="0.35">
      <c r="K38897" s="293"/>
      <c r="M38897" s="290"/>
    </row>
    <row r="38898" spans="11:13" x14ac:dyDescent="0.35">
      <c r="K38898" s="293"/>
      <c r="M38898" s="290"/>
    </row>
    <row r="38899" spans="11:13" x14ac:dyDescent="0.35">
      <c r="K38899" s="293"/>
      <c r="M38899" s="290"/>
    </row>
    <row r="38900" spans="11:13" x14ac:dyDescent="0.35">
      <c r="K38900" s="293"/>
      <c r="M38900" s="290"/>
    </row>
    <row r="38901" spans="11:13" x14ac:dyDescent="0.35">
      <c r="K38901" s="293"/>
      <c r="M38901" s="290"/>
    </row>
    <row r="38902" spans="11:13" x14ac:dyDescent="0.35">
      <c r="K38902" s="293"/>
      <c r="M38902" s="290"/>
    </row>
    <row r="38903" spans="11:13" x14ac:dyDescent="0.35">
      <c r="K38903" s="293"/>
      <c r="M38903" s="290"/>
    </row>
    <row r="38904" spans="11:13" x14ac:dyDescent="0.35">
      <c r="K38904" s="293"/>
      <c r="M38904" s="290"/>
    </row>
    <row r="38905" spans="11:13" x14ac:dyDescent="0.35">
      <c r="K38905" s="293"/>
      <c r="M38905" s="290"/>
    </row>
    <row r="38906" spans="11:13" x14ac:dyDescent="0.35">
      <c r="K38906" s="293"/>
      <c r="M38906" s="290"/>
    </row>
    <row r="38907" spans="11:13" x14ac:dyDescent="0.35">
      <c r="K38907" s="293"/>
      <c r="M38907" s="290"/>
    </row>
    <row r="38908" spans="11:13" x14ac:dyDescent="0.35">
      <c r="K38908" s="293"/>
      <c r="M38908" s="290"/>
    </row>
    <row r="38909" spans="11:13" x14ac:dyDescent="0.35">
      <c r="K38909" s="293"/>
      <c r="M38909" s="290"/>
    </row>
    <row r="38910" spans="11:13" x14ac:dyDescent="0.35">
      <c r="K38910" s="293"/>
      <c r="M38910" s="290"/>
    </row>
    <row r="38911" spans="11:13" x14ac:dyDescent="0.35">
      <c r="K38911" s="293"/>
      <c r="M38911" s="290"/>
    </row>
    <row r="38912" spans="11:13" x14ac:dyDescent="0.35">
      <c r="K38912" s="293"/>
      <c r="M38912" s="290"/>
    </row>
    <row r="38913" spans="11:13" x14ac:dyDescent="0.35">
      <c r="K38913" s="293"/>
      <c r="M38913" s="290"/>
    </row>
    <row r="38914" spans="11:13" x14ac:dyDescent="0.35">
      <c r="K38914" s="293"/>
      <c r="M38914" s="290"/>
    </row>
    <row r="38915" spans="11:13" x14ac:dyDescent="0.35">
      <c r="K38915" s="293"/>
      <c r="M38915" s="290"/>
    </row>
    <row r="38916" spans="11:13" x14ac:dyDescent="0.35">
      <c r="K38916" s="293"/>
      <c r="M38916" s="290"/>
    </row>
    <row r="38917" spans="11:13" x14ac:dyDescent="0.35">
      <c r="K38917" s="293"/>
      <c r="M38917" s="290"/>
    </row>
    <row r="38918" spans="11:13" x14ac:dyDescent="0.35">
      <c r="K38918" s="293"/>
      <c r="M38918" s="290"/>
    </row>
    <row r="38919" spans="11:13" x14ac:dyDescent="0.35">
      <c r="K38919" s="293"/>
      <c r="M38919" s="290"/>
    </row>
    <row r="38920" spans="11:13" x14ac:dyDescent="0.35">
      <c r="K38920" s="293"/>
      <c r="M38920" s="290"/>
    </row>
    <row r="38921" spans="11:13" x14ac:dyDescent="0.35">
      <c r="K38921" s="293"/>
      <c r="M38921" s="290"/>
    </row>
    <row r="38922" spans="11:13" x14ac:dyDescent="0.35">
      <c r="K38922" s="293"/>
      <c r="M38922" s="290"/>
    </row>
    <row r="38923" spans="11:13" x14ac:dyDescent="0.35">
      <c r="K38923" s="293"/>
      <c r="M38923" s="290"/>
    </row>
    <row r="38924" spans="11:13" x14ac:dyDescent="0.35">
      <c r="K38924" s="293"/>
      <c r="M38924" s="290"/>
    </row>
    <row r="38925" spans="11:13" x14ac:dyDescent="0.35">
      <c r="K38925" s="293"/>
      <c r="M38925" s="290"/>
    </row>
    <row r="38926" spans="11:13" x14ac:dyDescent="0.35">
      <c r="K38926" s="293"/>
      <c r="M38926" s="290"/>
    </row>
    <row r="38927" spans="11:13" x14ac:dyDescent="0.35">
      <c r="K38927" s="293"/>
      <c r="M38927" s="290"/>
    </row>
    <row r="38928" spans="11:13" x14ac:dyDescent="0.35">
      <c r="K38928" s="293"/>
      <c r="M38928" s="290"/>
    </row>
    <row r="38929" spans="11:13" x14ac:dyDescent="0.35">
      <c r="K38929" s="293"/>
      <c r="M38929" s="290"/>
    </row>
    <row r="38930" spans="11:13" x14ac:dyDescent="0.35">
      <c r="K38930" s="293"/>
      <c r="M38930" s="290"/>
    </row>
    <row r="38931" spans="11:13" x14ac:dyDescent="0.35">
      <c r="K38931" s="293"/>
      <c r="M38931" s="290"/>
    </row>
    <row r="38932" spans="11:13" x14ac:dyDescent="0.35">
      <c r="K38932" s="293"/>
      <c r="M38932" s="290"/>
    </row>
    <row r="38933" spans="11:13" x14ac:dyDescent="0.35">
      <c r="K38933" s="293"/>
      <c r="M38933" s="290"/>
    </row>
    <row r="38934" spans="11:13" x14ac:dyDescent="0.35">
      <c r="K38934" s="293"/>
      <c r="M38934" s="290"/>
    </row>
    <row r="38935" spans="11:13" x14ac:dyDescent="0.35">
      <c r="K38935" s="293"/>
      <c r="M38935" s="290"/>
    </row>
    <row r="38936" spans="11:13" x14ac:dyDescent="0.35">
      <c r="K38936" s="293"/>
      <c r="M38936" s="290"/>
    </row>
    <row r="38937" spans="11:13" x14ac:dyDescent="0.35">
      <c r="K38937" s="293"/>
      <c r="M38937" s="290"/>
    </row>
    <row r="38938" spans="11:13" x14ac:dyDescent="0.35">
      <c r="K38938" s="293"/>
      <c r="M38938" s="290"/>
    </row>
    <row r="38939" spans="11:13" x14ac:dyDescent="0.35">
      <c r="K38939" s="293"/>
      <c r="M38939" s="290"/>
    </row>
    <row r="38940" spans="11:13" x14ac:dyDescent="0.35">
      <c r="K38940" s="293"/>
      <c r="M38940" s="290"/>
    </row>
    <row r="38941" spans="11:13" x14ac:dyDescent="0.35">
      <c r="K38941" s="293"/>
      <c r="M38941" s="290"/>
    </row>
    <row r="38942" spans="11:13" x14ac:dyDescent="0.35">
      <c r="K38942" s="293"/>
      <c r="M38942" s="290"/>
    </row>
    <row r="38943" spans="11:13" x14ac:dyDescent="0.35">
      <c r="K38943" s="293"/>
      <c r="M38943" s="290"/>
    </row>
    <row r="38944" spans="11:13" x14ac:dyDescent="0.35">
      <c r="K38944" s="293"/>
      <c r="M38944" s="290"/>
    </row>
    <row r="38945" spans="11:13" x14ac:dyDescent="0.35">
      <c r="K38945" s="293"/>
      <c r="M38945" s="290"/>
    </row>
    <row r="38946" spans="11:13" x14ac:dyDescent="0.35">
      <c r="K38946" s="293"/>
      <c r="M38946" s="290"/>
    </row>
    <row r="38947" spans="11:13" x14ac:dyDescent="0.35">
      <c r="K38947" s="293"/>
      <c r="M38947" s="290"/>
    </row>
    <row r="38948" spans="11:13" x14ac:dyDescent="0.35">
      <c r="K38948" s="293"/>
      <c r="M38948" s="290"/>
    </row>
    <row r="38949" spans="11:13" x14ac:dyDescent="0.35">
      <c r="K38949" s="293"/>
      <c r="M38949" s="290"/>
    </row>
    <row r="38950" spans="11:13" x14ac:dyDescent="0.35">
      <c r="K38950" s="293"/>
      <c r="M38950" s="290"/>
    </row>
    <row r="38951" spans="11:13" x14ac:dyDescent="0.35">
      <c r="K38951" s="293"/>
      <c r="M38951" s="290"/>
    </row>
    <row r="38952" spans="11:13" x14ac:dyDescent="0.35">
      <c r="K38952" s="293"/>
      <c r="M38952" s="290"/>
    </row>
    <row r="38953" spans="11:13" x14ac:dyDescent="0.35">
      <c r="K38953" s="293"/>
      <c r="M38953" s="290"/>
    </row>
    <row r="38954" spans="11:13" x14ac:dyDescent="0.35">
      <c r="K38954" s="293"/>
      <c r="M38954" s="290"/>
    </row>
    <row r="38955" spans="11:13" x14ac:dyDescent="0.35">
      <c r="K38955" s="293"/>
      <c r="M38955" s="290"/>
    </row>
    <row r="38956" spans="11:13" x14ac:dyDescent="0.35">
      <c r="K38956" s="293"/>
      <c r="M38956" s="290"/>
    </row>
    <row r="38957" spans="11:13" x14ac:dyDescent="0.35">
      <c r="K38957" s="293"/>
      <c r="M38957" s="290"/>
    </row>
    <row r="38958" spans="11:13" x14ac:dyDescent="0.35">
      <c r="K38958" s="293"/>
      <c r="M38958" s="290"/>
    </row>
    <row r="38959" spans="11:13" x14ac:dyDescent="0.35">
      <c r="K38959" s="293"/>
      <c r="M38959" s="290"/>
    </row>
    <row r="38960" spans="11:13" x14ac:dyDescent="0.35">
      <c r="K38960" s="293"/>
      <c r="M38960" s="290"/>
    </row>
    <row r="38961" spans="11:13" x14ac:dyDescent="0.35">
      <c r="K38961" s="293"/>
      <c r="M38961" s="290"/>
    </row>
    <row r="38962" spans="11:13" x14ac:dyDescent="0.35">
      <c r="K38962" s="293"/>
      <c r="M38962" s="290"/>
    </row>
    <row r="38963" spans="11:13" x14ac:dyDescent="0.35">
      <c r="K38963" s="293"/>
      <c r="M38963" s="290"/>
    </row>
    <row r="38964" spans="11:13" x14ac:dyDescent="0.35">
      <c r="K38964" s="293"/>
      <c r="M38964" s="290"/>
    </row>
    <row r="38965" spans="11:13" x14ac:dyDescent="0.35">
      <c r="K38965" s="293"/>
      <c r="M38965" s="290"/>
    </row>
    <row r="38966" spans="11:13" x14ac:dyDescent="0.35">
      <c r="K38966" s="293"/>
      <c r="M38966" s="290"/>
    </row>
    <row r="38967" spans="11:13" x14ac:dyDescent="0.35">
      <c r="K38967" s="293"/>
      <c r="M38967" s="290"/>
    </row>
    <row r="38968" spans="11:13" x14ac:dyDescent="0.35">
      <c r="K38968" s="293"/>
      <c r="M38968" s="290"/>
    </row>
    <row r="38969" spans="11:13" x14ac:dyDescent="0.35">
      <c r="K38969" s="293"/>
      <c r="M38969" s="290"/>
    </row>
    <row r="38970" spans="11:13" x14ac:dyDescent="0.35">
      <c r="K38970" s="293"/>
      <c r="M38970" s="290"/>
    </row>
    <row r="38971" spans="11:13" x14ac:dyDescent="0.35">
      <c r="K38971" s="293"/>
      <c r="M38971" s="290"/>
    </row>
    <row r="38972" spans="11:13" x14ac:dyDescent="0.35">
      <c r="K38972" s="293"/>
      <c r="M38972" s="290"/>
    </row>
    <row r="38973" spans="11:13" x14ac:dyDescent="0.35">
      <c r="K38973" s="293"/>
      <c r="M38973" s="290"/>
    </row>
    <row r="38974" spans="11:13" x14ac:dyDescent="0.35">
      <c r="K38974" s="293"/>
      <c r="M38974" s="290"/>
    </row>
    <row r="38975" spans="11:13" x14ac:dyDescent="0.35">
      <c r="K38975" s="293"/>
      <c r="M38975" s="290"/>
    </row>
    <row r="38976" spans="11:13" x14ac:dyDescent="0.35">
      <c r="K38976" s="293"/>
      <c r="M38976" s="290"/>
    </row>
    <row r="38977" spans="11:13" x14ac:dyDescent="0.35">
      <c r="K38977" s="293"/>
      <c r="M38977" s="290"/>
    </row>
    <row r="38978" spans="11:13" x14ac:dyDescent="0.35">
      <c r="K38978" s="293"/>
      <c r="M38978" s="290"/>
    </row>
    <row r="38979" spans="11:13" x14ac:dyDescent="0.35">
      <c r="K38979" s="293"/>
      <c r="M38979" s="290"/>
    </row>
    <row r="38980" spans="11:13" x14ac:dyDescent="0.35">
      <c r="K38980" s="293"/>
      <c r="M38980" s="290"/>
    </row>
    <row r="38981" spans="11:13" x14ac:dyDescent="0.35">
      <c r="K38981" s="293"/>
      <c r="M38981" s="290"/>
    </row>
    <row r="38982" spans="11:13" x14ac:dyDescent="0.35">
      <c r="K38982" s="293"/>
      <c r="M38982" s="290"/>
    </row>
    <row r="38983" spans="11:13" x14ac:dyDescent="0.35">
      <c r="K38983" s="293"/>
      <c r="M38983" s="290"/>
    </row>
    <row r="38984" spans="11:13" x14ac:dyDescent="0.35">
      <c r="K38984" s="293"/>
      <c r="M38984" s="290"/>
    </row>
    <row r="38985" spans="11:13" x14ac:dyDescent="0.35">
      <c r="K38985" s="293"/>
      <c r="M38985" s="290"/>
    </row>
    <row r="38986" spans="11:13" x14ac:dyDescent="0.35">
      <c r="K38986" s="293"/>
      <c r="M38986" s="290"/>
    </row>
    <row r="38987" spans="11:13" x14ac:dyDescent="0.35">
      <c r="K38987" s="293"/>
      <c r="M38987" s="290"/>
    </row>
    <row r="38988" spans="11:13" x14ac:dyDescent="0.35">
      <c r="K38988" s="293"/>
      <c r="M38988" s="290"/>
    </row>
    <row r="38989" spans="11:13" x14ac:dyDescent="0.35">
      <c r="K38989" s="293"/>
      <c r="M38989" s="290"/>
    </row>
    <row r="38990" spans="11:13" x14ac:dyDescent="0.35">
      <c r="K38990" s="293"/>
      <c r="M38990" s="290"/>
    </row>
    <row r="38991" spans="11:13" x14ac:dyDescent="0.35">
      <c r="K38991" s="293"/>
      <c r="M38991" s="290"/>
    </row>
    <row r="38992" spans="11:13" x14ac:dyDescent="0.35">
      <c r="K38992" s="293"/>
      <c r="M38992" s="290"/>
    </row>
    <row r="38993" spans="11:13" x14ac:dyDescent="0.35">
      <c r="K38993" s="293"/>
      <c r="M38993" s="290"/>
    </row>
    <row r="38994" spans="11:13" x14ac:dyDescent="0.35">
      <c r="K38994" s="293"/>
      <c r="M38994" s="290"/>
    </row>
    <row r="38995" spans="11:13" x14ac:dyDescent="0.35">
      <c r="K38995" s="293"/>
      <c r="M38995" s="290"/>
    </row>
    <row r="38996" spans="11:13" x14ac:dyDescent="0.35">
      <c r="K38996" s="293"/>
      <c r="M38996" s="290"/>
    </row>
    <row r="38997" spans="11:13" x14ac:dyDescent="0.35">
      <c r="K38997" s="293"/>
      <c r="M38997" s="290"/>
    </row>
    <row r="38998" spans="11:13" x14ac:dyDescent="0.35">
      <c r="K38998" s="293"/>
      <c r="M38998" s="290"/>
    </row>
    <row r="38999" spans="11:13" x14ac:dyDescent="0.35">
      <c r="K38999" s="293"/>
      <c r="M38999" s="290"/>
    </row>
    <row r="39000" spans="11:13" x14ac:dyDescent="0.35">
      <c r="K39000" s="293"/>
      <c r="M39000" s="290"/>
    </row>
    <row r="39001" spans="11:13" x14ac:dyDescent="0.35">
      <c r="K39001" s="293"/>
      <c r="M39001" s="290"/>
    </row>
    <row r="39002" spans="11:13" x14ac:dyDescent="0.35">
      <c r="K39002" s="293"/>
      <c r="M39002" s="290"/>
    </row>
    <row r="39003" spans="11:13" x14ac:dyDescent="0.35">
      <c r="K39003" s="293"/>
      <c r="M39003" s="290"/>
    </row>
    <row r="39004" spans="11:13" x14ac:dyDescent="0.35">
      <c r="K39004" s="293"/>
      <c r="M39004" s="290"/>
    </row>
    <row r="39005" spans="11:13" x14ac:dyDescent="0.35">
      <c r="K39005" s="293"/>
      <c r="M39005" s="290"/>
    </row>
    <row r="39006" spans="11:13" x14ac:dyDescent="0.35">
      <c r="K39006" s="293"/>
      <c r="M39006" s="290"/>
    </row>
    <row r="39007" spans="11:13" x14ac:dyDescent="0.35">
      <c r="K39007" s="293"/>
      <c r="M39007" s="290"/>
    </row>
    <row r="39008" spans="11:13" x14ac:dyDescent="0.35">
      <c r="K39008" s="293"/>
      <c r="M39008" s="290"/>
    </row>
    <row r="39009" spans="11:13" x14ac:dyDescent="0.35">
      <c r="K39009" s="293"/>
      <c r="M39009" s="290"/>
    </row>
    <row r="39010" spans="11:13" x14ac:dyDescent="0.35">
      <c r="K39010" s="293"/>
      <c r="M39010" s="290"/>
    </row>
    <row r="39011" spans="11:13" x14ac:dyDescent="0.35">
      <c r="K39011" s="293"/>
      <c r="M39011" s="290"/>
    </row>
    <row r="39012" spans="11:13" x14ac:dyDescent="0.35">
      <c r="K39012" s="293"/>
      <c r="M39012" s="290"/>
    </row>
    <row r="39013" spans="11:13" x14ac:dyDescent="0.35">
      <c r="K39013" s="293"/>
      <c r="M39013" s="290"/>
    </row>
    <row r="39014" spans="11:13" x14ac:dyDescent="0.35">
      <c r="K39014" s="293"/>
      <c r="M39014" s="290"/>
    </row>
    <row r="39015" spans="11:13" x14ac:dyDescent="0.35">
      <c r="K39015" s="293"/>
      <c r="M39015" s="290"/>
    </row>
    <row r="39016" spans="11:13" x14ac:dyDescent="0.35">
      <c r="K39016" s="293"/>
      <c r="M39016" s="290"/>
    </row>
    <row r="39017" spans="11:13" x14ac:dyDescent="0.35">
      <c r="K39017" s="293"/>
      <c r="M39017" s="290"/>
    </row>
    <row r="39018" spans="11:13" x14ac:dyDescent="0.35">
      <c r="K39018" s="293"/>
      <c r="M39018" s="290"/>
    </row>
    <row r="39019" spans="11:13" x14ac:dyDescent="0.35">
      <c r="K39019" s="293"/>
      <c r="M39019" s="290"/>
    </row>
    <row r="39020" spans="11:13" x14ac:dyDescent="0.35">
      <c r="K39020" s="293"/>
      <c r="M39020" s="290"/>
    </row>
    <row r="39021" spans="11:13" x14ac:dyDescent="0.35">
      <c r="K39021" s="293"/>
      <c r="M39021" s="290"/>
    </row>
    <row r="39022" spans="11:13" x14ac:dyDescent="0.35">
      <c r="K39022" s="293"/>
      <c r="M39022" s="290"/>
    </row>
    <row r="39023" spans="11:13" x14ac:dyDescent="0.35">
      <c r="K39023" s="293"/>
      <c r="M39023" s="290"/>
    </row>
    <row r="39024" spans="11:13" x14ac:dyDescent="0.35">
      <c r="K39024" s="293"/>
      <c r="M39024" s="290"/>
    </row>
    <row r="39025" spans="11:13" x14ac:dyDescent="0.35">
      <c r="K39025" s="293"/>
      <c r="M39025" s="290"/>
    </row>
    <row r="39026" spans="11:13" x14ac:dyDescent="0.35">
      <c r="K39026" s="293"/>
      <c r="M39026" s="290"/>
    </row>
    <row r="39027" spans="11:13" x14ac:dyDescent="0.35">
      <c r="K39027" s="293"/>
      <c r="M39027" s="290"/>
    </row>
    <row r="39028" spans="11:13" x14ac:dyDescent="0.35">
      <c r="K39028" s="293"/>
      <c r="M39028" s="290"/>
    </row>
    <row r="39029" spans="11:13" x14ac:dyDescent="0.35">
      <c r="K39029" s="293"/>
      <c r="M39029" s="290"/>
    </row>
    <row r="39030" spans="11:13" x14ac:dyDescent="0.35">
      <c r="K39030" s="293"/>
      <c r="M39030" s="290"/>
    </row>
    <row r="39031" spans="11:13" x14ac:dyDescent="0.35">
      <c r="K39031" s="293"/>
      <c r="M39031" s="290"/>
    </row>
    <row r="39032" spans="11:13" x14ac:dyDescent="0.35">
      <c r="K39032" s="293"/>
      <c r="M39032" s="290"/>
    </row>
    <row r="39033" spans="11:13" x14ac:dyDescent="0.35">
      <c r="K39033" s="293"/>
      <c r="M39033" s="290"/>
    </row>
    <row r="39034" spans="11:13" x14ac:dyDescent="0.35">
      <c r="K39034" s="293"/>
      <c r="M39034" s="290"/>
    </row>
    <row r="39035" spans="11:13" x14ac:dyDescent="0.35">
      <c r="K39035" s="293"/>
      <c r="M39035" s="290"/>
    </row>
    <row r="39036" spans="11:13" x14ac:dyDescent="0.35">
      <c r="K39036" s="293"/>
      <c r="M39036" s="290"/>
    </row>
    <row r="39037" spans="11:13" x14ac:dyDescent="0.35">
      <c r="K39037" s="293"/>
      <c r="M39037" s="290"/>
    </row>
    <row r="39038" spans="11:13" x14ac:dyDescent="0.35">
      <c r="K39038" s="293"/>
      <c r="M39038" s="290"/>
    </row>
    <row r="39039" spans="11:13" x14ac:dyDescent="0.35">
      <c r="K39039" s="293"/>
      <c r="M39039" s="290"/>
    </row>
    <row r="39040" spans="11:13" x14ac:dyDescent="0.35">
      <c r="K39040" s="293"/>
      <c r="M39040" s="290"/>
    </row>
    <row r="39041" spans="11:13" x14ac:dyDescent="0.35">
      <c r="K39041" s="293"/>
      <c r="M39041" s="290"/>
    </row>
    <row r="39042" spans="11:13" x14ac:dyDescent="0.35">
      <c r="K39042" s="293"/>
      <c r="M39042" s="290"/>
    </row>
    <row r="39043" spans="11:13" x14ac:dyDescent="0.35">
      <c r="K39043" s="293"/>
      <c r="M39043" s="290"/>
    </row>
    <row r="39044" spans="11:13" x14ac:dyDescent="0.35">
      <c r="K39044" s="293"/>
      <c r="M39044" s="290"/>
    </row>
    <row r="39045" spans="11:13" x14ac:dyDescent="0.35">
      <c r="K39045" s="293"/>
      <c r="M39045" s="290"/>
    </row>
    <row r="39046" spans="11:13" x14ac:dyDescent="0.35">
      <c r="K39046" s="293"/>
      <c r="M39046" s="290"/>
    </row>
    <row r="39047" spans="11:13" x14ac:dyDescent="0.35">
      <c r="K39047" s="293"/>
      <c r="M39047" s="290"/>
    </row>
    <row r="39048" spans="11:13" x14ac:dyDescent="0.35">
      <c r="K39048" s="293"/>
      <c r="M39048" s="290"/>
    </row>
    <row r="39049" spans="11:13" x14ac:dyDescent="0.35">
      <c r="K39049" s="293"/>
      <c r="M39049" s="290"/>
    </row>
    <row r="39050" spans="11:13" x14ac:dyDescent="0.35">
      <c r="K39050" s="293"/>
      <c r="M39050" s="290"/>
    </row>
    <row r="39051" spans="11:13" x14ac:dyDescent="0.35">
      <c r="K39051" s="293"/>
      <c r="M39051" s="290"/>
    </row>
    <row r="39052" spans="11:13" x14ac:dyDescent="0.35">
      <c r="K39052" s="293"/>
      <c r="M39052" s="290"/>
    </row>
    <row r="39053" spans="11:13" x14ac:dyDescent="0.35">
      <c r="K39053" s="293"/>
      <c r="M39053" s="290"/>
    </row>
    <row r="39054" spans="11:13" x14ac:dyDescent="0.35">
      <c r="K39054" s="293"/>
      <c r="M39054" s="290"/>
    </row>
    <row r="39055" spans="11:13" x14ac:dyDescent="0.35">
      <c r="K39055" s="293"/>
      <c r="M39055" s="290"/>
    </row>
    <row r="39056" spans="11:13" x14ac:dyDescent="0.35">
      <c r="K39056" s="293"/>
      <c r="M39056" s="290"/>
    </row>
    <row r="39057" spans="11:13" x14ac:dyDescent="0.35">
      <c r="K39057" s="293"/>
      <c r="M39057" s="290"/>
    </row>
    <row r="39058" spans="11:13" x14ac:dyDescent="0.35">
      <c r="K39058" s="293"/>
      <c r="M39058" s="290"/>
    </row>
    <row r="39059" spans="11:13" x14ac:dyDescent="0.35">
      <c r="K39059" s="293"/>
      <c r="M39059" s="290"/>
    </row>
    <row r="39060" spans="11:13" x14ac:dyDescent="0.35">
      <c r="K39060" s="293"/>
      <c r="M39060" s="290"/>
    </row>
    <row r="39061" spans="11:13" x14ac:dyDescent="0.35">
      <c r="K39061" s="293"/>
      <c r="M39061" s="290"/>
    </row>
    <row r="39062" spans="11:13" x14ac:dyDescent="0.35">
      <c r="K39062" s="293"/>
      <c r="M39062" s="290"/>
    </row>
    <row r="39063" spans="11:13" x14ac:dyDescent="0.35">
      <c r="K39063" s="293"/>
      <c r="M39063" s="290"/>
    </row>
    <row r="39064" spans="11:13" x14ac:dyDescent="0.35">
      <c r="K39064" s="293"/>
      <c r="M39064" s="290"/>
    </row>
    <row r="39065" spans="11:13" x14ac:dyDescent="0.35">
      <c r="K39065" s="293"/>
      <c r="M39065" s="290"/>
    </row>
    <row r="39066" spans="11:13" x14ac:dyDescent="0.35">
      <c r="K39066" s="293"/>
      <c r="M39066" s="290"/>
    </row>
    <row r="39067" spans="11:13" x14ac:dyDescent="0.35">
      <c r="K39067" s="293"/>
      <c r="M39067" s="290"/>
    </row>
    <row r="39068" spans="11:13" x14ac:dyDescent="0.35">
      <c r="K39068" s="293"/>
      <c r="M39068" s="290"/>
    </row>
    <row r="39069" spans="11:13" x14ac:dyDescent="0.35">
      <c r="K39069" s="293"/>
      <c r="M39069" s="290"/>
    </row>
    <row r="39070" spans="11:13" x14ac:dyDescent="0.35">
      <c r="K39070" s="293"/>
      <c r="M39070" s="290"/>
    </row>
    <row r="39071" spans="11:13" x14ac:dyDescent="0.35">
      <c r="K39071" s="293"/>
      <c r="M39071" s="290"/>
    </row>
    <row r="39072" spans="11:13" x14ac:dyDescent="0.35">
      <c r="K39072" s="293"/>
      <c r="M39072" s="290"/>
    </row>
    <row r="39073" spans="11:13" x14ac:dyDescent="0.35">
      <c r="K39073" s="293"/>
      <c r="M39073" s="290"/>
    </row>
    <row r="39074" spans="11:13" x14ac:dyDescent="0.35">
      <c r="K39074" s="293"/>
      <c r="M39074" s="290"/>
    </row>
    <row r="39075" spans="11:13" x14ac:dyDescent="0.35">
      <c r="K39075" s="293"/>
      <c r="M39075" s="290"/>
    </row>
    <row r="39076" spans="11:13" x14ac:dyDescent="0.35">
      <c r="K39076" s="293"/>
      <c r="M39076" s="290"/>
    </row>
    <row r="39077" spans="11:13" x14ac:dyDescent="0.35">
      <c r="K39077" s="293"/>
      <c r="M39077" s="290"/>
    </row>
    <row r="39078" spans="11:13" x14ac:dyDescent="0.35">
      <c r="K39078" s="293"/>
      <c r="M39078" s="290"/>
    </row>
    <row r="39079" spans="11:13" x14ac:dyDescent="0.35">
      <c r="K39079" s="293"/>
      <c r="M39079" s="290"/>
    </row>
    <row r="39080" spans="11:13" x14ac:dyDescent="0.35">
      <c r="K39080" s="293"/>
      <c r="M39080" s="290"/>
    </row>
    <row r="39081" spans="11:13" x14ac:dyDescent="0.35">
      <c r="K39081" s="293"/>
      <c r="M39081" s="290"/>
    </row>
    <row r="39082" spans="11:13" x14ac:dyDescent="0.35">
      <c r="K39082" s="293"/>
      <c r="M39082" s="290"/>
    </row>
    <row r="39083" spans="11:13" x14ac:dyDescent="0.35">
      <c r="K39083" s="293"/>
      <c r="M39083" s="290"/>
    </row>
    <row r="39084" spans="11:13" x14ac:dyDescent="0.35">
      <c r="K39084" s="293"/>
      <c r="M39084" s="290"/>
    </row>
    <row r="39085" spans="11:13" x14ac:dyDescent="0.35">
      <c r="K39085" s="293"/>
      <c r="M39085" s="290"/>
    </row>
    <row r="39086" spans="11:13" x14ac:dyDescent="0.35">
      <c r="K39086" s="293"/>
      <c r="M39086" s="290"/>
    </row>
    <row r="39087" spans="11:13" x14ac:dyDescent="0.35">
      <c r="K39087" s="293"/>
      <c r="M39087" s="290"/>
    </row>
    <row r="39088" spans="11:13" x14ac:dyDescent="0.35">
      <c r="K39088" s="293"/>
      <c r="M39088" s="290"/>
    </row>
    <row r="39089" spans="11:13" x14ac:dyDescent="0.35">
      <c r="K39089" s="293"/>
      <c r="M39089" s="290"/>
    </row>
    <row r="39090" spans="11:13" x14ac:dyDescent="0.35">
      <c r="K39090" s="293"/>
      <c r="M39090" s="290"/>
    </row>
    <row r="39091" spans="11:13" x14ac:dyDescent="0.35">
      <c r="K39091" s="293"/>
      <c r="M39091" s="290"/>
    </row>
    <row r="39092" spans="11:13" x14ac:dyDescent="0.35">
      <c r="K39092" s="293"/>
      <c r="M39092" s="290"/>
    </row>
    <row r="39093" spans="11:13" x14ac:dyDescent="0.35">
      <c r="K39093" s="293"/>
      <c r="M39093" s="290"/>
    </row>
    <row r="39094" spans="11:13" x14ac:dyDescent="0.35">
      <c r="K39094" s="293"/>
      <c r="M39094" s="290"/>
    </row>
    <row r="39095" spans="11:13" x14ac:dyDescent="0.35">
      <c r="K39095" s="293"/>
      <c r="M39095" s="290"/>
    </row>
    <row r="39096" spans="11:13" x14ac:dyDescent="0.35">
      <c r="K39096" s="293"/>
      <c r="M39096" s="290"/>
    </row>
    <row r="39097" spans="11:13" x14ac:dyDescent="0.35">
      <c r="K39097" s="293"/>
      <c r="M39097" s="290"/>
    </row>
    <row r="39098" spans="11:13" x14ac:dyDescent="0.35">
      <c r="K39098" s="293"/>
      <c r="M39098" s="290"/>
    </row>
    <row r="39099" spans="11:13" x14ac:dyDescent="0.35">
      <c r="K39099" s="293"/>
      <c r="M39099" s="290"/>
    </row>
    <row r="39100" spans="11:13" x14ac:dyDescent="0.35">
      <c r="K39100" s="293"/>
      <c r="M39100" s="290"/>
    </row>
    <row r="39101" spans="11:13" x14ac:dyDescent="0.35">
      <c r="K39101" s="293"/>
      <c r="M39101" s="290"/>
    </row>
    <row r="39102" spans="11:13" x14ac:dyDescent="0.35">
      <c r="K39102" s="293"/>
      <c r="M39102" s="290"/>
    </row>
    <row r="39103" spans="11:13" x14ac:dyDescent="0.35">
      <c r="K39103" s="293"/>
      <c r="M39103" s="290"/>
    </row>
    <row r="39104" spans="11:13" x14ac:dyDescent="0.35">
      <c r="K39104" s="293"/>
      <c r="M39104" s="290"/>
    </row>
    <row r="39105" spans="11:13" x14ac:dyDescent="0.35">
      <c r="K39105" s="293"/>
      <c r="M39105" s="290"/>
    </row>
    <row r="39106" spans="11:13" x14ac:dyDescent="0.35">
      <c r="K39106" s="293"/>
      <c r="M39106" s="290"/>
    </row>
    <row r="39107" spans="11:13" x14ac:dyDescent="0.35">
      <c r="K39107" s="293"/>
      <c r="M39107" s="290"/>
    </row>
    <row r="39108" spans="11:13" x14ac:dyDescent="0.35">
      <c r="K39108" s="293"/>
      <c r="M39108" s="290"/>
    </row>
    <row r="39109" spans="11:13" x14ac:dyDescent="0.35">
      <c r="K39109" s="293"/>
      <c r="M39109" s="290"/>
    </row>
    <row r="39110" spans="11:13" x14ac:dyDescent="0.35">
      <c r="K39110" s="293"/>
      <c r="M39110" s="290"/>
    </row>
    <row r="39111" spans="11:13" x14ac:dyDescent="0.35">
      <c r="K39111" s="293"/>
      <c r="M39111" s="290"/>
    </row>
    <row r="39112" spans="11:13" x14ac:dyDescent="0.35">
      <c r="K39112" s="293"/>
      <c r="M39112" s="290"/>
    </row>
    <row r="39113" spans="11:13" x14ac:dyDescent="0.35">
      <c r="K39113" s="293"/>
      <c r="M39113" s="290"/>
    </row>
    <row r="39114" spans="11:13" x14ac:dyDescent="0.35">
      <c r="K39114" s="293"/>
      <c r="M39114" s="290"/>
    </row>
    <row r="39115" spans="11:13" x14ac:dyDescent="0.35">
      <c r="K39115" s="293"/>
      <c r="M39115" s="290"/>
    </row>
    <row r="39116" spans="11:13" x14ac:dyDescent="0.35">
      <c r="K39116" s="293"/>
      <c r="M39116" s="290"/>
    </row>
    <row r="39117" spans="11:13" x14ac:dyDescent="0.35">
      <c r="K39117" s="293"/>
      <c r="M39117" s="290"/>
    </row>
    <row r="39118" spans="11:13" x14ac:dyDescent="0.35">
      <c r="K39118" s="293"/>
      <c r="M39118" s="290"/>
    </row>
    <row r="39119" spans="11:13" x14ac:dyDescent="0.35">
      <c r="K39119" s="293"/>
      <c r="M39119" s="290"/>
    </row>
    <row r="39120" spans="11:13" x14ac:dyDescent="0.35">
      <c r="K39120" s="293"/>
      <c r="M39120" s="290"/>
    </row>
    <row r="39121" spans="11:13" x14ac:dyDescent="0.35">
      <c r="K39121" s="293"/>
      <c r="M39121" s="290"/>
    </row>
    <row r="39122" spans="11:13" x14ac:dyDescent="0.35">
      <c r="K39122" s="293"/>
      <c r="M39122" s="290"/>
    </row>
    <row r="39123" spans="11:13" x14ac:dyDescent="0.35">
      <c r="K39123" s="293"/>
      <c r="M39123" s="290"/>
    </row>
    <row r="39124" spans="11:13" x14ac:dyDescent="0.35">
      <c r="K39124" s="293"/>
      <c r="M39124" s="290"/>
    </row>
    <row r="39125" spans="11:13" x14ac:dyDescent="0.35">
      <c r="K39125" s="293"/>
      <c r="M39125" s="290"/>
    </row>
    <row r="39126" spans="11:13" x14ac:dyDescent="0.35">
      <c r="K39126" s="293"/>
      <c r="M39126" s="290"/>
    </row>
    <row r="39127" spans="11:13" x14ac:dyDescent="0.35">
      <c r="K39127" s="293"/>
      <c r="M39127" s="290"/>
    </row>
    <row r="39128" spans="11:13" x14ac:dyDescent="0.35">
      <c r="K39128" s="293"/>
      <c r="M39128" s="290"/>
    </row>
    <row r="39129" spans="11:13" x14ac:dyDescent="0.35">
      <c r="K39129" s="293"/>
      <c r="M39129" s="290"/>
    </row>
    <row r="39130" spans="11:13" x14ac:dyDescent="0.35">
      <c r="K39130" s="293"/>
      <c r="M39130" s="290"/>
    </row>
    <row r="39131" spans="11:13" x14ac:dyDescent="0.35">
      <c r="K39131" s="293"/>
      <c r="M39131" s="290"/>
    </row>
    <row r="39132" spans="11:13" x14ac:dyDescent="0.35">
      <c r="K39132" s="293"/>
      <c r="M39132" s="290"/>
    </row>
    <row r="39133" spans="11:13" x14ac:dyDescent="0.35">
      <c r="K39133" s="293"/>
      <c r="M39133" s="290"/>
    </row>
    <row r="39134" spans="11:13" x14ac:dyDescent="0.35">
      <c r="K39134" s="293"/>
      <c r="M39134" s="290"/>
    </row>
    <row r="39135" spans="11:13" x14ac:dyDescent="0.35">
      <c r="K39135" s="293"/>
      <c r="M39135" s="290"/>
    </row>
    <row r="39136" spans="11:13" x14ac:dyDescent="0.35">
      <c r="K39136" s="293"/>
      <c r="M39136" s="290"/>
    </row>
    <row r="39137" spans="11:13" x14ac:dyDescent="0.35">
      <c r="K39137" s="293"/>
      <c r="M39137" s="290"/>
    </row>
    <row r="39138" spans="11:13" x14ac:dyDescent="0.35">
      <c r="K39138" s="293"/>
      <c r="M39138" s="290"/>
    </row>
    <row r="39139" spans="11:13" x14ac:dyDescent="0.35">
      <c r="K39139" s="293"/>
      <c r="M39139" s="290"/>
    </row>
    <row r="39140" spans="11:13" x14ac:dyDescent="0.35">
      <c r="K39140" s="293"/>
      <c r="M39140" s="290"/>
    </row>
    <row r="39141" spans="11:13" x14ac:dyDescent="0.35">
      <c r="K39141" s="293"/>
      <c r="M39141" s="290"/>
    </row>
    <row r="39142" spans="11:13" x14ac:dyDescent="0.35">
      <c r="K39142" s="293"/>
      <c r="M39142" s="290"/>
    </row>
    <row r="39143" spans="11:13" x14ac:dyDescent="0.35">
      <c r="K39143" s="293"/>
      <c r="M39143" s="290"/>
    </row>
    <row r="39144" spans="11:13" x14ac:dyDescent="0.35">
      <c r="K39144" s="293"/>
      <c r="M39144" s="290"/>
    </row>
    <row r="39145" spans="11:13" x14ac:dyDescent="0.35">
      <c r="K39145" s="293"/>
      <c r="M39145" s="290"/>
    </row>
    <row r="39146" spans="11:13" x14ac:dyDescent="0.35">
      <c r="K39146" s="293"/>
      <c r="M39146" s="290"/>
    </row>
    <row r="39147" spans="11:13" x14ac:dyDescent="0.35">
      <c r="K39147" s="293"/>
      <c r="M39147" s="290"/>
    </row>
    <row r="39148" spans="11:13" x14ac:dyDescent="0.35">
      <c r="K39148" s="293"/>
      <c r="M39148" s="290"/>
    </row>
    <row r="39149" spans="11:13" x14ac:dyDescent="0.35">
      <c r="K39149" s="293"/>
      <c r="M39149" s="290"/>
    </row>
    <row r="39150" spans="11:13" x14ac:dyDescent="0.35">
      <c r="K39150" s="293"/>
      <c r="M39150" s="290"/>
    </row>
    <row r="39151" spans="11:13" x14ac:dyDescent="0.35">
      <c r="K39151" s="293"/>
      <c r="M39151" s="290"/>
    </row>
    <row r="39152" spans="11:13" x14ac:dyDescent="0.35">
      <c r="K39152" s="293"/>
      <c r="M39152" s="290"/>
    </row>
    <row r="39153" spans="11:13" x14ac:dyDescent="0.35">
      <c r="K39153" s="293"/>
      <c r="M39153" s="290"/>
    </row>
    <row r="39154" spans="11:13" x14ac:dyDescent="0.35">
      <c r="K39154" s="293"/>
      <c r="M39154" s="290"/>
    </row>
    <row r="39155" spans="11:13" x14ac:dyDescent="0.35">
      <c r="K39155" s="293"/>
      <c r="M39155" s="290"/>
    </row>
    <row r="39156" spans="11:13" x14ac:dyDescent="0.35">
      <c r="K39156" s="293"/>
      <c r="M39156" s="290"/>
    </row>
    <row r="39157" spans="11:13" x14ac:dyDescent="0.35">
      <c r="K39157" s="293"/>
      <c r="M39157" s="290"/>
    </row>
    <row r="39158" spans="11:13" x14ac:dyDescent="0.35">
      <c r="K39158" s="293"/>
      <c r="M39158" s="290"/>
    </row>
    <row r="39159" spans="11:13" x14ac:dyDescent="0.35">
      <c r="K39159" s="293"/>
      <c r="M39159" s="290"/>
    </row>
    <row r="39160" spans="11:13" x14ac:dyDescent="0.35">
      <c r="K39160" s="293"/>
      <c r="M39160" s="290"/>
    </row>
    <row r="39161" spans="11:13" x14ac:dyDescent="0.35">
      <c r="K39161" s="293"/>
      <c r="M39161" s="290"/>
    </row>
    <row r="39162" spans="11:13" x14ac:dyDescent="0.35">
      <c r="K39162" s="293"/>
      <c r="M39162" s="290"/>
    </row>
    <row r="39163" spans="11:13" x14ac:dyDescent="0.35">
      <c r="K39163" s="293"/>
      <c r="M39163" s="290"/>
    </row>
    <row r="39164" spans="11:13" x14ac:dyDescent="0.35">
      <c r="K39164" s="293"/>
      <c r="M39164" s="290"/>
    </row>
    <row r="39165" spans="11:13" x14ac:dyDescent="0.35">
      <c r="K39165" s="293"/>
      <c r="M39165" s="290"/>
    </row>
    <row r="39166" spans="11:13" x14ac:dyDescent="0.35">
      <c r="K39166" s="293"/>
      <c r="M39166" s="290"/>
    </row>
    <row r="39167" spans="11:13" x14ac:dyDescent="0.35">
      <c r="K39167" s="293"/>
      <c r="M39167" s="290"/>
    </row>
    <row r="39168" spans="11:13" x14ac:dyDescent="0.35">
      <c r="K39168" s="293"/>
      <c r="M39168" s="290"/>
    </row>
    <row r="39169" spans="11:13" x14ac:dyDescent="0.35">
      <c r="K39169" s="293"/>
      <c r="M39169" s="290"/>
    </row>
    <row r="39170" spans="11:13" x14ac:dyDescent="0.35">
      <c r="K39170" s="293"/>
      <c r="M39170" s="290"/>
    </row>
    <row r="39171" spans="11:13" x14ac:dyDescent="0.35">
      <c r="K39171" s="293"/>
      <c r="M39171" s="290"/>
    </row>
    <row r="39172" spans="11:13" x14ac:dyDescent="0.35">
      <c r="K39172" s="293"/>
      <c r="M39172" s="290"/>
    </row>
    <row r="39173" spans="11:13" x14ac:dyDescent="0.35">
      <c r="K39173" s="293"/>
      <c r="M39173" s="290"/>
    </row>
    <row r="39174" spans="11:13" x14ac:dyDescent="0.35">
      <c r="K39174" s="293"/>
      <c r="M39174" s="290"/>
    </row>
    <row r="39175" spans="11:13" x14ac:dyDescent="0.35">
      <c r="K39175" s="293"/>
      <c r="M39175" s="290"/>
    </row>
    <row r="39176" spans="11:13" x14ac:dyDescent="0.35">
      <c r="K39176" s="293"/>
      <c r="M39176" s="290"/>
    </row>
    <row r="39177" spans="11:13" x14ac:dyDescent="0.35">
      <c r="K39177" s="293"/>
      <c r="M39177" s="290"/>
    </row>
    <row r="39178" spans="11:13" x14ac:dyDescent="0.35">
      <c r="K39178" s="293"/>
      <c r="M39178" s="290"/>
    </row>
    <row r="39179" spans="11:13" x14ac:dyDescent="0.35">
      <c r="K39179" s="293"/>
      <c r="M39179" s="290"/>
    </row>
    <row r="39180" spans="11:13" x14ac:dyDescent="0.35">
      <c r="K39180" s="293"/>
      <c r="M39180" s="290"/>
    </row>
    <row r="39181" spans="11:13" x14ac:dyDescent="0.35">
      <c r="K39181" s="293"/>
      <c r="M39181" s="290"/>
    </row>
    <row r="39182" spans="11:13" x14ac:dyDescent="0.35">
      <c r="K39182" s="293"/>
      <c r="M39182" s="290"/>
    </row>
    <row r="39183" spans="11:13" x14ac:dyDescent="0.35">
      <c r="K39183" s="293"/>
      <c r="M39183" s="290"/>
    </row>
    <row r="39184" spans="11:13" x14ac:dyDescent="0.35">
      <c r="K39184" s="293"/>
      <c r="M39184" s="290"/>
    </row>
    <row r="39185" spans="11:13" x14ac:dyDescent="0.35">
      <c r="K39185" s="293"/>
      <c r="M39185" s="290"/>
    </row>
    <row r="39186" spans="11:13" x14ac:dyDescent="0.35">
      <c r="K39186" s="293"/>
      <c r="M39186" s="290"/>
    </row>
    <row r="39187" spans="11:13" x14ac:dyDescent="0.35">
      <c r="K39187" s="293"/>
      <c r="M39187" s="290"/>
    </row>
    <row r="39188" spans="11:13" x14ac:dyDescent="0.35">
      <c r="K39188" s="293"/>
      <c r="M39188" s="290"/>
    </row>
    <row r="39189" spans="11:13" x14ac:dyDescent="0.35">
      <c r="K39189" s="293"/>
      <c r="M39189" s="290"/>
    </row>
    <row r="39190" spans="11:13" x14ac:dyDescent="0.35">
      <c r="K39190" s="293"/>
      <c r="M39190" s="290"/>
    </row>
    <row r="39191" spans="11:13" x14ac:dyDescent="0.35">
      <c r="K39191" s="293"/>
      <c r="M39191" s="290"/>
    </row>
    <row r="39192" spans="11:13" x14ac:dyDescent="0.35">
      <c r="K39192" s="293"/>
      <c r="M39192" s="290"/>
    </row>
    <row r="39193" spans="11:13" x14ac:dyDescent="0.35">
      <c r="K39193" s="293"/>
      <c r="M39193" s="290"/>
    </row>
    <row r="39194" spans="11:13" x14ac:dyDescent="0.35">
      <c r="K39194" s="293"/>
      <c r="M39194" s="290"/>
    </row>
    <row r="39195" spans="11:13" x14ac:dyDescent="0.35">
      <c r="K39195" s="293"/>
      <c r="M39195" s="290"/>
    </row>
    <row r="39196" spans="11:13" x14ac:dyDescent="0.35">
      <c r="K39196" s="293"/>
      <c r="M39196" s="290"/>
    </row>
    <row r="39197" spans="11:13" x14ac:dyDescent="0.35">
      <c r="K39197" s="293"/>
      <c r="M39197" s="290"/>
    </row>
    <row r="39198" spans="11:13" x14ac:dyDescent="0.35">
      <c r="K39198" s="293"/>
      <c r="M39198" s="290"/>
    </row>
    <row r="39199" spans="11:13" x14ac:dyDescent="0.35">
      <c r="K39199" s="293"/>
      <c r="M39199" s="290"/>
    </row>
    <row r="39200" spans="11:13" x14ac:dyDescent="0.35">
      <c r="K39200" s="293"/>
      <c r="M39200" s="290"/>
    </row>
    <row r="39201" spans="11:13" x14ac:dyDescent="0.35">
      <c r="K39201" s="293"/>
      <c r="M39201" s="290"/>
    </row>
    <row r="39202" spans="11:13" x14ac:dyDescent="0.35">
      <c r="K39202" s="293"/>
      <c r="M39202" s="290"/>
    </row>
    <row r="39203" spans="11:13" x14ac:dyDescent="0.35">
      <c r="K39203" s="293"/>
      <c r="M39203" s="290"/>
    </row>
    <row r="39204" spans="11:13" x14ac:dyDescent="0.35">
      <c r="K39204" s="293"/>
      <c r="M39204" s="290"/>
    </row>
    <row r="39205" spans="11:13" x14ac:dyDescent="0.35">
      <c r="K39205" s="293"/>
      <c r="M39205" s="290"/>
    </row>
    <row r="39206" spans="11:13" x14ac:dyDescent="0.35">
      <c r="K39206" s="293"/>
      <c r="M39206" s="290"/>
    </row>
    <row r="39207" spans="11:13" x14ac:dyDescent="0.35">
      <c r="K39207" s="293"/>
      <c r="M39207" s="290"/>
    </row>
    <row r="39208" spans="11:13" x14ac:dyDescent="0.35">
      <c r="K39208" s="293"/>
      <c r="M39208" s="290"/>
    </row>
    <row r="39209" spans="11:13" x14ac:dyDescent="0.35">
      <c r="K39209" s="293"/>
      <c r="M39209" s="290"/>
    </row>
    <row r="39210" spans="11:13" x14ac:dyDescent="0.35">
      <c r="K39210" s="293"/>
      <c r="M39210" s="290"/>
    </row>
    <row r="39211" spans="11:13" x14ac:dyDescent="0.35">
      <c r="K39211" s="293"/>
      <c r="M39211" s="290"/>
    </row>
    <row r="39212" spans="11:13" x14ac:dyDescent="0.35">
      <c r="K39212" s="293"/>
      <c r="M39212" s="290"/>
    </row>
    <row r="39213" spans="11:13" x14ac:dyDescent="0.35">
      <c r="K39213" s="293"/>
      <c r="M39213" s="290"/>
    </row>
    <row r="39214" spans="11:13" x14ac:dyDescent="0.35">
      <c r="K39214" s="293"/>
      <c r="M39214" s="290"/>
    </row>
    <row r="39215" spans="11:13" x14ac:dyDescent="0.35">
      <c r="K39215" s="293"/>
      <c r="M39215" s="290"/>
    </row>
    <row r="39216" spans="11:13" x14ac:dyDescent="0.35">
      <c r="K39216" s="293"/>
      <c r="M39216" s="290"/>
    </row>
    <row r="39217" spans="11:13" x14ac:dyDescent="0.35">
      <c r="K39217" s="293"/>
      <c r="M39217" s="290"/>
    </row>
    <row r="39218" spans="11:13" x14ac:dyDescent="0.35">
      <c r="K39218" s="293"/>
      <c r="M39218" s="290"/>
    </row>
    <row r="39219" spans="11:13" x14ac:dyDescent="0.35">
      <c r="K39219" s="293"/>
      <c r="M39219" s="290"/>
    </row>
    <row r="39220" spans="11:13" x14ac:dyDescent="0.35">
      <c r="K39220" s="293"/>
      <c r="M39220" s="290"/>
    </row>
    <row r="39221" spans="11:13" x14ac:dyDescent="0.35">
      <c r="K39221" s="293"/>
      <c r="M39221" s="290"/>
    </row>
    <row r="39222" spans="11:13" x14ac:dyDescent="0.35">
      <c r="K39222" s="293"/>
      <c r="M39222" s="290"/>
    </row>
    <row r="39223" spans="11:13" x14ac:dyDescent="0.35">
      <c r="K39223" s="293"/>
      <c r="M39223" s="290"/>
    </row>
    <row r="39224" spans="11:13" x14ac:dyDescent="0.35">
      <c r="K39224" s="293"/>
      <c r="M39224" s="290"/>
    </row>
    <row r="39225" spans="11:13" x14ac:dyDescent="0.35">
      <c r="K39225" s="293"/>
      <c r="M39225" s="290"/>
    </row>
    <row r="39226" spans="11:13" x14ac:dyDescent="0.35">
      <c r="K39226" s="293"/>
      <c r="M39226" s="290"/>
    </row>
    <row r="39227" spans="11:13" x14ac:dyDescent="0.35">
      <c r="K39227" s="293"/>
      <c r="M39227" s="290"/>
    </row>
    <row r="39228" spans="11:13" x14ac:dyDescent="0.35">
      <c r="K39228" s="293"/>
      <c r="M39228" s="290"/>
    </row>
    <row r="39229" spans="11:13" x14ac:dyDescent="0.35">
      <c r="K39229" s="293"/>
      <c r="M39229" s="290"/>
    </row>
    <row r="39230" spans="11:13" x14ac:dyDescent="0.35">
      <c r="K39230" s="293"/>
      <c r="M39230" s="290"/>
    </row>
    <row r="39231" spans="11:13" x14ac:dyDescent="0.35">
      <c r="K39231" s="293"/>
      <c r="M39231" s="290"/>
    </row>
    <row r="39232" spans="11:13" x14ac:dyDescent="0.35">
      <c r="K39232" s="293"/>
      <c r="M39232" s="290"/>
    </row>
    <row r="39233" spans="11:13" x14ac:dyDescent="0.35">
      <c r="K39233" s="293"/>
      <c r="M39233" s="290"/>
    </row>
    <row r="39234" spans="11:13" x14ac:dyDescent="0.35">
      <c r="K39234" s="293"/>
      <c r="M39234" s="290"/>
    </row>
    <row r="39235" spans="11:13" x14ac:dyDescent="0.35">
      <c r="K39235" s="293"/>
      <c r="M39235" s="290"/>
    </row>
    <row r="39236" spans="11:13" x14ac:dyDescent="0.35">
      <c r="K39236" s="293"/>
      <c r="M39236" s="290"/>
    </row>
    <row r="39237" spans="11:13" x14ac:dyDescent="0.35">
      <c r="K39237" s="293"/>
      <c r="M39237" s="290"/>
    </row>
    <row r="39238" spans="11:13" x14ac:dyDescent="0.35">
      <c r="K39238" s="293"/>
      <c r="M39238" s="290"/>
    </row>
    <row r="39239" spans="11:13" x14ac:dyDescent="0.35">
      <c r="K39239" s="293"/>
      <c r="M39239" s="290"/>
    </row>
    <row r="39240" spans="11:13" x14ac:dyDescent="0.35">
      <c r="K39240" s="293"/>
      <c r="M39240" s="290"/>
    </row>
    <row r="39241" spans="11:13" x14ac:dyDescent="0.35">
      <c r="K39241" s="293"/>
      <c r="M39241" s="290"/>
    </row>
    <row r="39242" spans="11:13" x14ac:dyDescent="0.35">
      <c r="K39242" s="293"/>
      <c r="M39242" s="290"/>
    </row>
    <row r="39243" spans="11:13" x14ac:dyDescent="0.35">
      <c r="K39243" s="293"/>
      <c r="M39243" s="290"/>
    </row>
    <row r="39244" spans="11:13" x14ac:dyDescent="0.35">
      <c r="K39244" s="293"/>
      <c r="M39244" s="290"/>
    </row>
    <row r="39245" spans="11:13" x14ac:dyDescent="0.35">
      <c r="K39245" s="293"/>
      <c r="M39245" s="290"/>
    </row>
    <row r="39246" spans="11:13" x14ac:dyDescent="0.35">
      <c r="K39246" s="293"/>
      <c r="M39246" s="290"/>
    </row>
    <row r="39247" spans="11:13" x14ac:dyDescent="0.35">
      <c r="K39247" s="293"/>
      <c r="M39247" s="290"/>
    </row>
    <row r="39248" spans="11:13" x14ac:dyDescent="0.35">
      <c r="K39248" s="293"/>
      <c r="M39248" s="290"/>
    </row>
    <row r="39249" spans="11:13" x14ac:dyDescent="0.35">
      <c r="K39249" s="293"/>
      <c r="M39249" s="290"/>
    </row>
    <row r="39250" spans="11:13" x14ac:dyDescent="0.35">
      <c r="K39250" s="293"/>
      <c r="M39250" s="290"/>
    </row>
    <row r="39251" spans="11:13" x14ac:dyDescent="0.35">
      <c r="K39251" s="293"/>
      <c r="M39251" s="290"/>
    </row>
    <row r="39252" spans="11:13" x14ac:dyDescent="0.35">
      <c r="K39252" s="293"/>
      <c r="M39252" s="290"/>
    </row>
    <row r="39253" spans="11:13" x14ac:dyDescent="0.35">
      <c r="K39253" s="293"/>
      <c r="M39253" s="290"/>
    </row>
    <row r="39254" spans="11:13" x14ac:dyDescent="0.35">
      <c r="K39254" s="293"/>
      <c r="M39254" s="290"/>
    </row>
    <row r="39255" spans="11:13" x14ac:dyDescent="0.35">
      <c r="K39255" s="293"/>
      <c r="M39255" s="290"/>
    </row>
    <row r="39256" spans="11:13" x14ac:dyDescent="0.35">
      <c r="K39256" s="293"/>
      <c r="M39256" s="290"/>
    </row>
    <row r="39257" spans="11:13" x14ac:dyDescent="0.35">
      <c r="K39257" s="293"/>
      <c r="M39257" s="290"/>
    </row>
    <row r="39258" spans="11:13" x14ac:dyDescent="0.35">
      <c r="K39258" s="293"/>
      <c r="M39258" s="290"/>
    </row>
    <row r="39259" spans="11:13" x14ac:dyDescent="0.35">
      <c r="K39259" s="293"/>
      <c r="M39259" s="290"/>
    </row>
    <row r="39260" spans="11:13" x14ac:dyDescent="0.35">
      <c r="K39260" s="293"/>
      <c r="M39260" s="290"/>
    </row>
    <row r="39261" spans="11:13" x14ac:dyDescent="0.35">
      <c r="K39261" s="293"/>
      <c r="M39261" s="290"/>
    </row>
    <row r="39262" spans="11:13" x14ac:dyDescent="0.35">
      <c r="K39262" s="293"/>
      <c r="M39262" s="290"/>
    </row>
    <row r="39263" spans="11:13" x14ac:dyDescent="0.35">
      <c r="K39263" s="293"/>
      <c r="M39263" s="290"/>
    </row>
    <row r="39264" spans="11:13" x14ac:dyDescent="0.35">
      <c r="K39264" s="293"/>
      <c r="M39264" s="290"/>
    </row>
    <row r="39265" spans="11:13" x14ac:dyDescent="0.35">
      <c r="K39265" s="293"/>
      <c r="M39265" s="290"/>
    </row>
    <row r="39266" spans="11:13" x14ac:dyDescent="0.35">
      <c r="K39266" s="293"/>
      <c r="M39266" s="290"/>
    </row>
    <row r="39267" spans="11:13" x14ac:dyDescent="0.35">
      <c r="K39267" s="293"/>
      <c r="M39267" s="290"/>
    </row>
    <row r="39268" spans="11:13" x14ac:dyDescent="0.35">
      <c r="K39268" s="293"/>
      <c r="M39268" s="290"/>
    </row>
    <row r="39269" spans="11:13" x14ac:dyDescent="0.35">
      <c r="K39269" s="293"/>
      <c r="M39269" s="290"/>
    </row>
    <row r="39270" spans="11:13" x14ac:dyDescent="0.35">
      <c r="K39270" s="293"/>
      <c r="M39270" s="290"/>
    </row>
    <row r="39271" spans="11:13" x14ac:dyDescent="0.35">
      <c r="K39271" s="293"/>
      <c r="M39271" s="290"/>
    </row>
    <row r="39272" spans="11:13" x14ac:dyDescent="0.35">
      <c r="K39272" s="293"/>
      <c r="M39272" s="290"/>
    </row>
    <row r="39273" spans="11:13" x14ac:dyDescent="0.35">
      <c r="K39273" s="293"/>
      <c r="M39273" s="290"/>
    </row>
    <row r="39274" spans="11:13" x14ac:dyDescent="0.35">
      <c r="K39274" s="293"/>
      <c r="M39274" s="290"/>
    </row>
    <row r="39275" spans="11:13" x14ac:dyDescent="0.35">
      <c r="K39275" s="293"/>
      <c r="M39275" s="290"/>
    </row>
    <row r="39276" spans="11:13" x14ac:dyDescent="0.35">
      <c r="K39276" s="293"/>
      <c r="M39276" s="290"/>
    </row>
    <row r="39277" spans="11:13" x14ac:dyDescent="0.35">
      <c r="K39277" s="293"/>
      <c r="M39277" s="290"/>
    </row>
    <row r="39278" spans="11:13" x14ac:dyDescent="0.35">
      <c r="K39278" s="293"/>
      <c r="M39278" s="290"/>
    </row>
    <row r="39279" spans="11:13" x14ac:dyDescent="0.35">
      <c r="K39279" s="293"/>
      <c r="M39279" s="290"/>
    </row>
    <row r="39280" spans="11:13" x14ac:dyDescent="0.35">
      <c r="K39280" s="293"/>
      <c r="M39280" s="290"/>
    </row>
    <row r="39281" spans="11:13" x14ac:dyDescent="0.35">
      <c r="K39281" s="293"/>
      <c r="M39281" s="290"/>
    </row>
    <row r="39282" spans="11:13" x14ac:dyDescent="0.35">
      <c r="K39282" s="293"/>
      <c r="M39282" s="290"/>
    </row>
    <row r="39283" spans="11:13" x14ac:dyDescent="0.35">
      <c r="K39283" s="293"/>
      <c r="M39283" s="290"/>
    </row>
    <row r="39284" spans="11:13" x14ac:dyDescent="0.35">
      <c r="K39284" s="293"/>
      <c r="M39284" s="290"/>
    </row>
    <row r="39285" spans="11:13" x14ac:dyDescent="0.35">
      <c r="K39285" s="293"/>
      <c r="M39285" s="290"/>
    </row>
    <row r="39286" spans="11:13" x14ac:dyDescent="0.35">
      <c r="K39286" s="293"/>
      <c r="M39286" s="290"/>
    </row>
    <row r="39287" spans="11:13" x14ac:dyDescent="0.35">
      <c r="K39287" s="293"/>
      <c r="M39287" s="290"/>
    </row>
    <row r="39288" spans="11:13" x14ac:dyDescent="0.35">
      <c r="K39288" s="293"/>
      <c r="M39288" s="290"/>
    </row>
    <row r="39289" spans="11:13" x14ac:dyDescent="0.35">
      <c r="K39289" s="293"/>
      <c r="M39289" s="290"/>
    </row>
    <row r="39290" spans="11:13" x14ac:dyDescent="0.35">
      <c r="K39290" s="293"/>
      <c r="M39290" s="290"/>
    </row>
    <row r="39291" spans="11:13" x14ac:dyDescent="0.35">
      <c r="K39291" s="293"/>
      <c r="M39291" s="290"/>
    </row>
    <row r="39292" spans="11:13" x14ac:dyDescent="0.35">
      <c r="K39292" s="293"/>
      <c r="M39292" s="290"/>
    </row>
    <row r="39293" spans="11:13" x14ac:dyDescent="0.35">
      <c r="K39293" s="293"/>
      <c r="M39293" s="290"/>
    </row>
    <row r="39294" spans="11:13" x14ac:dyDescent="0.35">
      <c r="K39294" s="293"/>
      <c r="M39294" s="290"/>
    </row>
    <row r="39295" spans="11:13" x14ac:dyDescent="0.35">
      <c r="K39295" s="293"/>
      <c r="M39295" s="290"/>
    </row>
    <row r="39296" spans="11:13" x14ac:dyDescent="0.35">
      <c r="K39296" s="293"/>
      <c r="M39296" s="290"/>
    </row>
    <row r="39297" spans="11:13" x14ac:dyDescent="0.35">
      <c r="K39297" s="293"/>
      <c r="M39297" s="290"/>
    </row>
    <row r="39298" spans="11:13" x14ac:dyDescent="0.35">
      <c r="K39298" s="293"/>
      <c r="M39298" s="290"/>
    </row>
    <row r="39299" spans="11:13" x14ac:dyDescent="0.35">
      <c r="K39299" s="293"/>
      <c r="M39299" s="290"/>
    </row>
    <row r="39300" spans="11:13" x14ac:dyDescent="0.35">
      <c r="K39300" s="293"/>
      <c r="M39300" s="290"/>
    </row>
    <row r="39301" spans="11:13" x14ac:dyDescent="0.35">
      <c r="K39301" s="293"/>
      <c r="M39301" s="290"/>
    </row>
    <row r="39302" spans="11:13" x14ac:dyDescent="0.35">
      <c r="K39302" s="293"/>
      <c r="M39302" s="290"/>
    </row>
    <row r="39303" spans="11:13" x14ac:dyDescent="0.35">
      <c r="K39303" s="293"/>
      <c r="M39303" s="290"/>
    </row>
    <row r="39304" spans="11:13" x14ac:dyDescent="0.35">
      <c r="K39304" s="293"/>
      <c r="M39304" s="290"/>
    </row>
    <row r="39305" spans="11:13" x14ac:dyDescent="0.35">
      <c r="K39305" s="293"/>
      <c r="M39305" s="290"/>
    </row>
    <row r="39306" spans="11:13" x14ac:dyDescent="0.35">
      <c r="K39306" s="293"/>
      <c r="M39306" s="290"/>
    </row>
    <row r="39307" spans="11:13" x14ac:dyDescent="0.35">
      <c r="K39307" s="293"/>
      <c r="M39307" s="290"/>
    </row>
    <row r="39308" spans="11:13" x14ac:dyDescent="0.35">
      <c r="K39308" s="293"/>
      <c r="M39308" s="290"/>
    </row>
    <row r="39309" spans="11:13" x14ac:dyDescent="0.35">
      <c r="K39309" s="293"/>
      <c r="M39309" s="290"/>
    </row>
    <row r="39310" spans="11:13" x14ac:dyDescent="0.35">
      <c r="K39310" s="293"/>
      <c r="M39310" s="290"/>
    </row>
    <row r="39311" spans="11:13" x14ac:dyDescent="0.35">
      <c r="K39311" s="293"/>
      <c r="M39311" s="290"/>
    </row>
    <row r="39312" spans="11:13" x14ac:dyDescent="0.35">
      <c r="K39312" s="293"/>
      <c r="M39312" s="290"/>
    </row>
    <row r="39313" spans="11:13" x14ac:dyDescent="0.35">
      <c r="K39313" s="293"/>
      <c r="M39313" s="290"/>
    </row>
    <row r="39314" spans="11:13" x14ac:dyDescent="0.35">
      <c r="K39314" s="293"/>
      <c r="M39314" s="290"/>
    </row>
    <row r="39315" spans="11:13" x14ac:dyDescent="0.35">
      <c r="K39315" s="293"/>
      <c r="M39315" s="290"/>
    </row>
    <row r="39316" spans="11:13" x14ac:dyDescent="0.35">
      <c r="K39316" s="293"/>
      <c r="M39316" s="290"/>
    </row>
    <row r="39317" spans="11:13" x14ac:dyDescent="0.35">
      <c r="K39317" s="293"/>
      <c r="M39317" s="290"/>
    </row>
    <row r="39318" spans="11:13" x14ac:dyDescent="0.35">
      <c r="K39318" s="293"/>
      <c r="M39318" s="290"/>
    </row>
    <row r="39319" spans="11:13" x14ac:dyDescent="0.35">
      <c r="K39319" s="293"/>
      <c r="M39319" s="290"/>
    </row>
    <row r="39320" spans="11:13" x14ac:dyDescent="0.35">
      <c r="K39320" s="293"/>
      <c r="M39320" s="290"/>
    </row>
    <row r="39321" spans="11:13" x14ac:dyDescent="0.35">
      <c r="K39321" s="293"/>
      <c r="M39321" s="290"/>
    </row>
    <row r="39322" spans="11:13" x14ac:dyDescent="0.35">
      <c r="K39322" s="293"/>
      <c r="M39322" s="290"/>
    </row>
    <row r="39323" spans="11:13" x14ac:dyDescent="0.35">
      <c r="K39323" s="293"/>
      <c r="M39323" s="290"/>
    </row>
    <row r="39324" spans="11:13" x14ac:dyDescent="0.35">
      <c r="K39324" s="293"/>
      <c r="M39324" s="290"/>
    </row>
    <row r="39325" spans="11:13" x14ac:dyDescent="0.35">
      <c r="K39325" s="293"/>
      <c r="M39325" s="290"/>
    </row>
    <row r="39326" spans="11:13" x14ac:dyDescent="0.35">
      <c r="K39326" s="293"/>
      <c r="M39326" s="290"/>
    </row>
    <row r="39327" spans="11:13" x14ac:dyDescent="0.35">
      <c r="K39327" s="293"/>
      <c r="M39327" s="290"/>
    </row>
    <row r="39328" spans="11:13" x14ac:dyDescent="0.35">
      <c r="K39328" s="293"/>
      <c r="M39328" s="290"/>
    </row>
    <row r="39329" spans="11:13" x14ac:dyDescent="0.35">
      <c r="K39329" s="293"/>
      <c r="M39329" s="290"/>
    </row>
    <row r="39330" spans="11:13" x14ac:dyDescent="0.35">
      <c r="K39330" s="293"/>
      <c r="M39330" s="290"/>
    </row>
    <row r="39331" spans="11:13" x14ac:dyDescent="0.35">
      <c r="K39331" s="293"/>
      <c r="M39331" s="290"/>
    </row>
    <row r="39332" spans="11:13" x14ac:dyDescent="0.35">
      <c r="K39332" s="293"/>
      <c r="M39332" s="290"/>
    </row>
    <row r="39333" spans="11:13" x14ac:dyDescent="0.35">
      <c r="K39333" s="293"/>
      <c r="M39333" s="290"/>
    </row>
    <row r="39334" spans="11:13" x14ac:dyDescent="0.35">
      <c r="K39334" s="293"/>
      <c r="M39334" s="290"/>
    </row>
    <row r="39335" spans="11:13" x14ac:dyDescent="0.35">
      <c r="K39335" s="293"/>
      <c r="M39335" s="290"/>
    </row>
    <row r="39336" spans="11:13" x14ac:dyDescent="0.35">
      <c r="K39336" s="293"/>
      <c r="M39336" s="290"/>
    </row>
    <row r="39337" spans="11:13" x14ac:dyDescent="0.35">
      <c r="K39337" s="293"/>
      <c r="M39337" s="290"/>
    </row>
    <row r="39338" spans="11:13" x14ac:dyDescent="0.35">
      <c r="K39338" s="293"/>
      <c r="M39338" s="290"/>
    </row>
    <row r="39339" spans="11:13" x14ac:dyDescent="0.35">
      <c r="K39339" s="293"/>
      <c r="M39339" s="290"/>
    </row>
    <row r="39340" spans="11:13" x14ac:dyDescent="0.35">
      <c r="K39340" s="293"/>
      <c r="M39340" s="290"/>
    </row>
    <row r="39341" spans="11:13" x14ac:dyDescent="0.35">
      <c r="K39341" s="293"/>
      <c r="M39341" s="290"/>
    </row>
    <row r="39342" spans="11:13" x14ac:dyDescent="0.35">
      <c r="K39342" s="293"/>
      <c r="M39342" s="290"/>
    </row>
    <row r="39343" spans="11:13" x14ac:dyDescent="0.35">
      <c r="K39343" s="293"/>
      <c r="M39343" s="290"/>
    </row>
    <row r="39344" spans="11:13" x14ac:dyDescent="0.35">
      <c r="K39344" s="293"/>
      <c r="M39344" s="290"/>
    </row>
    <row r="39345" spans="11:13" x14ac:dyDescent="0.35">
      <c r="K39345" s="293"/>
      <c r="M39345" s="290"/>
    </row>
    <row r="39346" spans="11:13" x14ac:dyDescent="0.35">
      <c r="K39346" s="293"/>
      <c r="M39346" s="290"/>
    </row>
    <row r="39347" spans="11:13" x14ac:dyDescent="0.35">
      <c r="K39347" s="293"/>
      <c r="M39347" s="290"/>
    </row>
    <row r="39348" spans="11:13" x14ac:dyDescent="0.35">
      <c r="K39348" s="293"/>
      <c r="M39348" s="290"/>
    </row>
    <row r="39349" spans="11:13" x14ac:dyDescent="0.35">
      <c r="K39349" s="293"/>
      <c r="M39349" s="290"/>
    </row>
    <row r="39350" spans="11:13" x14ac:dyDescent="0.35">
      <c r="K39350" s="293"/>
      <c r="M39350" s="290"/>
    </row>
    <row r="39351" spans="11:13" x14ac:dyDescent="0.35">
      <c r="K39351" s="293"/>
      <c r="M39351" s="290"/>
    </row>
    <row r="39352" spans="11:13" x14ac:dyDescent="0.35">
      <c r="K39352" s="293"/>
      <c r="M39352" s="290"/>
    </row>
    <row r="39353" spans="11:13" x14ac:dyDescent="0.35">
      <c r="K39353" s="293"/>
      <c r="M39353" s="290"/>
    </row>
    <row r="39354" spans="11:13" x14ac:dyDescent="0.35">
      <c r="K39354" s="293"/>
      <c r="M39354" s="290"/>
    </row>
    <row r="39355" spans="11:13" x14ac:dyDescent="0.35">
      <c r="K39355" s="293"/>
      <c r="M39355" s="290"/>
    </row>
    <row r="39356" spans="11:13" x14ac:dyDescent="0.35">
      <c r="K39356" s="293"/>
      <c r="M39356" s="290"/>
    </row>
    <row r="39357" spans="11:13" x14ac:dyDescent="0.35">
      <c r="K39357" s="293"/>
      <c r="M39357" s="290"/>
    </row>
    <row r="39358" spans="11:13" x14ac:dyDescent="0.35">
      <c r="K39358" s="293"/>
      <c r="M39358" s="290"/>
    </row>
    <row r="39359" spans="11:13" x14ac:dyDescent="0.35">
      <c r="K39359" s="293"/>
      <c r="M39359" s="290"/>
    </row>
    <row r="39360" spans="11:13" x14ac:dyDescent="0.35">
      <c r="K39360" s="293"/>
      <c r="M39360" s="290"/>
    </row>
    <row r="39361" spans="11:13" x14ac:dyDescent="0.35">
      <c r="K39361" s="293"/>
      <c r="M39361" s="290"/>
    </row>
    <row r="39362" spans="11:13" x14ac:dyDescent="0.35">
      <c r="K39362" s="293"/>
      <c r="M39362" s="290"/>
    </row>
    <row r="39363" spans="11:13" x14ac:dyDescent="0.35">
      <c r="K39363" s="293"/>
      <c r="M39363" s="290"/>
    </row>
    <row r="39364" spans="11:13" x14ac:dyDescent="0.35">
      <c r="K39364" s="293"/>
      <c r="M39364" s="290"/>
    </row>
    <row r="39365" spans="11:13" x14ac:dyDescent="0.35">
      <c r="K39365" s="293"/>
      <c r="M39365" s="290"/>
    </row>
    <row r="39366" spans="11:13" x14ac:dyDescent="0.35">
      <c r="K39366" s="293"/>
      <c r="M39366" s="290"/>
    </row>
    <row r="39367" spans="11:13" x14ac:dyDescent="0.35">
      <c r="K39367" s="293"/>
      <c r="M39367" s="290"/>
    </row>
    <row r="39368" spans="11:13" x14ac:dyDescent="0.35">
      <c r="K39368" s="293"/>
      <c r="M39368" s="290"/>
    </row>
    <row r="39369" spans="11:13" x14ac:dyDescent="0.35">
      <c r="K39369" s="293"/>
      <c r="M39369" s="290"/>
    </row>
    <row r="39370" spans="11:13" x14ac:dyDescent="0.35">
      <c r="K39370" s="293"/>
      <c r="M39370" s="290"/>
    </row>
    <row r="39371" spans="11:13" x14ac:dyDescent="0.35">
      <c r="K39371" s="293"/>
      <c r="M39371" s="290"/>
    </row>
    <row r="39372" spans="11:13" x14ac:dyDescent="0.35">
      <c r="K39372" s="293"/>
      <c r="M39372" s="290"/>
    </row>
    <row r="39373" spans="11:13" x14ac:dyDescent="0.35">
      <c r="K39373" s="293"/>
      <c r="M39373" s="290"/>
    </row>
    <row r="39374" spans="11:13" x14ac:dyDescent="0.35">
      <c r="K39374" s="293"/>
      <c r="M39374" s="290"/>
    </row>
    <row r="39375" spans="11:13" x14ac:dyDescent="0.35">
      <c r="K39375" s="293"/>
      <c r="M39375" s="290"/>
    </row>
    <row r="39376" spans="11:13" x14ac:dyDescent="0.35">
      <c r="K39376" s="293"/>
      <c r="M39376" s="290"/>
    </row>
    <row r="39377" spans="11:13" x14ac:dyDescent="0.35">
      <c r="K39377" s="293"/>
      <c r="M39377" s="290"/>
    </row>
    <row r="39378" spans="11:13" x14ac:dyDescent="0.35">
      <c r="K39378" s="293"/>
      <c r="M39378" s="290"/>
    </row>
    <row r="39379" spans="11:13" x14ac:dyDescent="0.35">
      <c r="K39379" s="293"/>
      <c r="M39379" s="290"/>
    </row>
    <row r="39380" spans="11:13" x14ac:dyDescent="0.35">
      <c r="K39380" s="293"/>
      <c r="M39380" s="290"/>
    </row>
    <row r="39381" spans="11:13" x14ac:dyDescent="0.35">
      <c r="K39381" s="293"/>
      <c r="M39381" s="290"/>
    </row>
    <row r="39382" spans="11:13" x14ac:dyDescent="0.35">
      <c r="K39382" s="293"/>
      <c r="M39382" s="290"/>
    </row>
    <row r="39383" spans="11:13" x14ac:dyDescent="0.35">
      <c r="K39383" s="293"/>
      <c r="M39383" s="290"/>
    </row>
    <row r="39384" spans="11:13" x14ac:dyDescent="0.35">
      <c r="K39384" s="293"/>
      <c r="M39384" s="290"/>
    </row>
    <row r="39385" spans="11:13" x14ac:dyDescent="0.35">
      <c r="K39385" s="293"/>
      <c r="M39385" s="290"/>
    </row>
    <row r="39386" spans="11:13" x14ac:dyDescent="0.35">
      <c r="K39386" s="293"/>
      <c r="M39386" s="290"/>
    </row>
    <row r="39387" spans="11:13" x14ac:dyDescent="0.35">
      <c r="K39387" s="293"/>
      <c r="M39387" s="290"/>
    </row>
    <row r="39388" spans="11:13" x14ac:dyDescent="0.35">
      <c r="K39388" s="293"/>
      <c r="M39388" s="290"/>
    </row>
    <row r="39389" spans="11:13" x14ac:dyDescent="0.35">
      <c r="K39389" s="293"/>
      <c r="M39389" s="290"/>
    </row>
    <row r="39390" spans="11:13" x14ac:dyDescent="0.35">
      <c r="K39390" s="293"/>
      <c r="M39390" s="290"/>
    </row>
    <row r="39391" spans="11:13" x14ac:dyDescent="0.35">
      <c r="K39391" s="293"/>
      <c r="M39391" s="290"/>
    </row>
    <row r="39392" spans="11:13" x14ac:dyDescent="0.35">
      <c r="K39392" s="293"/>
      <c r="M39392" s="290"/>
    </row>
    <row r="39393" spans="11:13" x14ac:dyDescent="0.35">
      <c r="K39393" s="293"/>
      <c r="M39393" s="290"/>
    </row>
    <row r="39394" spans="11:13" x14ac:dyDescent="0.35">
      <c r="K39394" s="293"/>
      <c r="M39394" s="290"/>
    </row>
    <row r="39395" spans="11:13" x14ac:dyDescent="0.35">
      <c r="K39395" s="293"/>
      <c r="M39395" s="290"/>
    </row>
    <row r="39396" spans="11:13" x14ac:dyDescent="0.35">
      <c r="K39396" s="293"/>
      <c r="M39396" s="290"/>
    </row>
    <row r="39397" spans="11:13" x14ac:dyDescent="0.35">
      <c r="K39397" s="293"/>
      <c r="M39397" s="290"/>
    </row>
    <row r="39398" spans="11:13" x14ac:dyDescent="0.35">
      <c r="K39398" s="293"/>
      <c r="M39398" s="290"/>
    </row>
    <row r="39399" spans="11:13" x14ac:dyDescent="0.35">
      <c r="K39399" s="293"/>
      <c r="M39399" s="290"/>
    </row>
    <row r="39400" spans="11:13" x14ac:dyDescent="0.35">
      <c r="K39400" s="293"/>
      <c r="M39400" s="290"/>
    </row>
    <row r="39401" spans="11:13" x14ac:dyDescent="0.35">
      <c r="K39401" s="293"/>
      <c r="M39401" s="290"/>
    </row>
    <row r="39402" spans="11:13" x14ac:dyDescent="0.35">
      <c r="K39402" s="293"/>
      <c r="M39402" s="290"/>
    </row>
    <row r="39403" spans="11:13" x14ac:dyDescent="0.35">
      <c r="K39403" s="293"/>
      <c r="M39403" s="290"/>
    </row>
    <row r="39404" spans="11:13" x14ac:dyDescent="0.35">
      <c r="K39404" s="293"/>
      <c r="M39404" s="290"/>
    </row>
    <row r="39405" spans="11:13" x14ac:dyDescent="0.35">
      <c r="K39405" s="293"/>
      <c r="M39405" s="290"/>
    </row>
    <row r="39406" spans="11:13" x14ac:dyDescent="0.35">
      <c r="K39406" s="293"/>
      <c r="M39406" s="290"/>
    </row>
    <row r="39407" spans="11:13" x14ac:dyDescent="0.35">
      <c r="K39407" s="293"/>
      <c r="M39407" s="290"/>
    </row>
    <row r="39408" spans="11:13" x14ac:dyDescent="0.35">
      <c r="K39408" s="293"/>
      <c r="M39408" s="290"/>
    </row>
    <row r="39409" spans="11:13" x14ac:dyDescent="0.35">
      <c r="K39409" s="293"/>
      <c r="M39409" s="290"/>
    </row>
    <row r="39410" spans="11:13" x14ac:dyDescent="0.35">
      <c r="K39410" s="293"/>
      <c r="M39410" s="290"/>
    </row>
    <row r="39411" spans="11:13" x14ac:dyDescent="0.35">
      <c r="K39411" s="293"/>
      <c r="M39411" s="290"/>
    </row>
    <row r="39412" spans="11:13" x14ac:dyDescent="0.35">
      <c r="K39412" s="293"/>
      <c r="M39412" s="290"/>
    </row>
    <row r="39413" spans="11:13" x14ac:dyDescent="0.35">
      <c r="K39413" s="293"/>
      <c r="M39413" s="290"/>
    </row>
    <row r="39414" spans="11:13" x14ac:dyDescent="0.35">
      <c r="K39414" s="293"/>
      <c r="M39414" s="290"/>
    </row>
    <row r="39415" spans="11:13" x14ac:dyDescent="0.35">
      <c r="K39415" s="293"/>
      <c r="M39415" s="290"/>
    </row>
    <row r="39416" spans="11:13" x14ac:dyDescent="0.35">
      <c r="K39416" s="293"/>
      <c r="M39416" s="290"/>
    </row>
    <row r="39417" spans="11:13" x14ac:dyDescent="0.35">
      <c r="K39417" s="293"/>
      <c r="M39417" s="290"/>
    </row>
    <row r="39418" spans="11:13" x14ac:dyDescent="0.35">
      <c r="K39418" s="293"/>
      <c r="M39418" s="290"/>
    </row>
    <row r="39419" spans="11:13" x14ac:dyDescent="0.35">
      <c r="K39419" s="293"/>
      <c r="M39419" s="290"/>
    </row>
    <row r="39420" spans="11:13" x14ac:dyDescent="0.35">
      <c r="K39420" s="293"/>
      <c r="M39420" s="290"/>
    </row>
    <row r="39421" spans="11:13" x14ac:dyDescent="0.35">
      <c r="K39421" s="293"/>
      <c r="M39421" s="290"/>
    </row>
    <row r="39422" spans="11:13" x14ac:dyDescent="0.35">
      <c r="K39422" s="293"/>
      <c r="M39422" s="290"/>
    </row>
    <row r="39423" spans="11:13" x14ac:dyDescent="0.35">
      <c r="K39423" s="293"/>
      <c r="M39423" s="290"/>
    </row>
    <row r="39424" spans="11:13" x14ac:dyDescent="0.35">
      <c r="K39424" s="293"/>
      <c r="M39424" s="290"/>
    </row>
    <row r="39425" spans="11:13" x14ac:dyDescent="0.35">
      <c r="K39425" s="293"/>
      <c r="M39425" s="290"/>
    </row>
    <row r="39426" spans="11:13" x14ac:dyDescent="0.35">
      <c r="K39426" s="293"/>
      <c r="M39426" s="290"/>
    </row>
    <row r="39427" spans="11:13" x14ac:dyDescent="0.35">
      <c r="K39427" s="293"/>
      <c r="M39427" s="290"/>
    </row>
    <row r="39428" spans="11:13" x14ac:dyDescent="0.35">
      <c r="K39428" s="293"/>
      <c r="M39428" s="290"/>
    </row>
    <row r="39429" spans="11:13" x14ac:dyDescent="0.35">
      <c r="K39429" s="293"/>
      <c r="M39429" s="290"/>
    </row>
    <row r="39430" spans="11:13" x14ac:dyDescent="0.35">
      <c r="K39430" s="293"/>
      <c r="M39430" s="290"/>
    </row>
    <row r="39431" spans="11:13" x14ac:dyDescent="0.35">
      <c r="K39431" s="293"/>
      <c r="M39431" s="290"/>
    </row>
    <row r="39432" spans="11:13" x14ac:dyDescent="0.35">
      <c r="K39432" s="293"/>
      <c r="M39432" s="290"/>
    </row>
    <row r="39433" spans="11:13" x14ac:dyDescent="0.35">
      <c r="K39433" s="293"/>
      <c r="M39433" s="290"/>
    </row>
    <row r="39434" spans="11:13" x14ac:dyDescent="0.35">
      <c r="K39434" s="293"/>
      <c r="M39434" s="290"/>
    </row>
    <row r="39435" spans="11:13" x14ac:dyDescent="0.35">
      <c r="K39435" s="293"/>
      <c r="M39435" s="290"/>
    </row>
    <row r="39436" spans="11:13" x14ac:dyDescent="0.35">
      <c r="K39436" s="293"/>
      <c r="M39436" s="290"/>
    </row>
    <row r="39437" spans="11:13" x14ac:dyDescent="0.35">
      <c r="K39437" s="293"/>
      <c r="M39437" s="290"/>
    </row>
    <row r="39438" spans="11:13" x14ac:dyDescent="0.35">
      <c r="K39438" s="293"/>
      <c r="M39438" s="290"/>
    </row>
    <row r="39439" spans="11:13" x14ac:dyDescent="0.35">
      <c r="K39439" s="293"/>
      <c r="M39439" s="290"/>
    </row>
    <row r="39440" spans="11:13" x14ac:dyDescent="0.35">
      <c r="K39440" s="293"/>
      <c r="M39440" s="290"/>
    </row>
    <row r="39441" spans="11:13" x14ac:dyDescent="0.35">
      <c r="K39441" s="293"/>
      <c r="M39441" s="290"/>
    </row>
    <row r="39442" spans="11:13" x14ac:dyDescent="0.35">
      <c r="K39442" s="293"/>
      <c r="M39442" s="290"/>
    </row>
    <row r="39443" spans="11:13" x14ac:dyDescent="0.35">
      <c r="K39443" s="293"/>
      <c r="M39443" s="290"/>
    </row>
    <row r="39444" spans="11:13" x14ac:dyDescent="0.35">
      <c r="K39444" s="293"/>
      <c r="M39444" s="290"/>
    </row>
    <row r="39445" spans="11:13" x14ac:dyDescent="0.35">
      <c r="K39445" s="293"/>
      <c r="M39445" s="290"/>
    </row>
    <row r="39446" spans="11:13" x14ac:dyDescent="0.35">
      <c r="K39446" s="293"/>
      <c r="M39446" s="290"/>
    </row>
    <row r="39447" spans="11:13" x14ac:dyDescent="0.35">
      <c r="K39447" s="293"/>
      <c r="M39447" s="290"/>
    </row>
    <row r="39448" spans="11:13" x14ac:dyDescent="0.35">
      <c r="K39448" s="293"/>
      <c r="M39448" s="290"/>
    </row>
    <row r="39449" spans="11:13" x14ac:dyDescent="0.35">
      <c r="K39449" s="293"/>
      <c r="M39449" s="290"/>
    </row>
    <row r="39450" spans="11:13" x14ac:dyDescent="0.35">
      <c r="K39450" s="293"/>
      <c r="M39450" s="290"/>
    </row>
    <row r="39451" spans="11:13" x14ac:dyDescent="0.35">
      <c r="K39451" s="293"/>
      <c r="M39451" s="290"/>
    </row>
    <row r="39452" spans="11:13" x14ac:dyDescent="0.35">
      <c r="K39452" s="293"/>
      <c r="M39452" s="290"/>
    </row>
    <row r="39453" spans="11:13" x14ac:dyDescent="0.35">
      <c r="K39453" s="293"/>
      <c r="M39453" s="290"/>
    </row>
    <row r="39454" spans="11:13" x14ac:dyDescent="0.35">
      <c r="K39454" s="293"/>
      <c r="M39454" s="290"/>
    </row>
    <row r="39455" spans="11:13" x14ac:dyDescent="0.35">
      <c r="K39455" s="293"/>
      <c r="M39455" s="290"/>
    </row>
    <row r="39456" spans="11:13" x14ac:dyDescent="0.35">
      <c r="K39456" s="293"/>
      <c r="M39456" s="290"/>
    </row>
    <row r="39457" spans="11:13" x14ac:dyDescent="0.35">
      <c r="K39457" s="293"/>
      <c r="M39457" s="290"/>
    </row>
    <row r="39458" spans="11:13" x14ac:dyDescent="0.35">
      <c r="K39458" s="293"/>
      <c r="M39458" s="290"/>
    </row>
    <row r="39459" spans="11:13" x14ac:dyDescent="0.35">
      <c r="K39459" s="293"/>
      <c r="M39459" s="290"/>
    </row>
    <row r="39460" spans="11:13" x14ac:dyDescent="0.35">
      <c r="K39460" s="293"/>
      <c r="M39460" s="290"/>
    </row>
    <row r="39461" spans="11:13" x14ac:dyDescent="0.35">
      <c r="K39461" s="293"/>
      <c r="M39461" s="290"/>
    </row>
    <row r="39462" spans="11:13" x14ac:dyDescent="0.35">
      <c r="K39462" s="293"/>
      <c r="M39462" s="290"/>
    </row>
    <row r="39463" spans="11:13" x14ac:dyDescent="0.35">
      <c r="K39463" s="293"/>
      <c r="M39463" s="290"/>
    </row>
    <row r="39464" spans="11:13" x14ac:dyDescent="0.35">
      <c r="K39464" s="293"/>
      <c r="M39464" s="290"/>
    </row>
    <row r="39465" spans="11:13" x14ac:dyDescent="0.35">
      <c r="K39465" s="293"/>
      <c r="M39465" s="290"/>
    </row>
    <row r="39466" spans="11:13" x14ac:dyDescent="0.35">
      <c r="K39466" s="293"/>
      <c r="M39466" s="290"/>
    </row>
    <row r="39467" spans="11:13" x14ac:dyDescent="0.35">
      <c r="K39467" s="293"/>
      <c r="M39467" s="290"/>
    </row>
    <row r="39468" spans="11:13" x14ac:dyDescent="0.35">
      <c r="K39468" s="293"/>
      <c r="M39468" s="290"/>
    </row>
    <row r="39469" spans="11:13" x14ac:dyDescent="0.35">
      <c r="K39469" s="293"/>
      <c r="M39469" s="290"/>
    </row>
    <row r="39470" spans="11:13" x14ac:dyDescent="0.35">
      <c r="K39470" s="293"/>
      <c r="M39470" s="290"/>
    </row>
    <row r="39471" spans="11:13" x14ac:dyDescent="0.35">
      <c r="K39471" s="293"/>
      <c r="M39471" s="290"/>
    </row>
    <row r="39472" spans="11:13" x14ac:dyDescent="0.35">
      <c r="K39472" s="293"/>
      <c r="M39472" s="290"/>
    </row>
    <row r="39473" spans="11:13" x14ac:dyDescent="0.35">
      <c r="K39473" s="293"/>
      <c r="M39473" s="290"/>
    </row>
    <row r="39474" spans="11:13" x14ac:dyDescent="0.35">
      <c r="K39474" s="293"/>
      <c r="M39474" s="290"/>
    </row>
    <row r="39475" spans="11:13" x14ac:dyDescent="0.35">
      <c r="K39475" s="293"/>
      <c r="M39475" s="290"/>
    </row>
    <row r="39476" spans="11:13" x14ac:dyDescent="0.35">
      <c r="K39476" s="293"/>
      <c r="M39476" s="290"/>
    </row>
    <row r="39477" spans="11:13" x14ac:dyDescent="0.35">
      <c r="K39477" s="293"/>
      <c r="M39477" s="290"/>
    </row>
    <row r="39478" spans="11:13" x14ac:dyDescent="0.35">
      <c r="K39478" s="293"/>
      <c r="M39478" s="290"/>
    </row>
    <row r="39479" spans="11:13" x14ac:dyDescent="0.35">
      <c r="K39479" s="293"/>
      <c r="M39479" s="290"/>
    </row>
    <row r="39480" spans="11:13" x14ac:dyDescent="0.35">
      <c r="K39480" s="293"/>
      <c r="M39480" s="290"/>
    </row>
    <row r="39481" spans="11:13" x14ac:dyDescent="0.35">
      <c r="K39481" s="293"/>
      <c r="M39481" s="290"/>
    </row>
    <row r="39482" spans="11:13" x14ac:dyDescent="0.35">
      <c r="K39482" s="293"/>
      <c r="M39482" s="290"/>
    </row>
    <row r="39483" spans="11:13" x14ac:dyDescent="0.35">
      <c r="K39483" s="293"/>
      <c r="M39483" s="290"/>
    </row>
    <row r="39484" spans="11:13" x14ac:dyDescent="0.35">
      <c r="K39484" s="293"/>
      <c r="M39484" s="290"/>
    </row>
    <row r="39485" spans="11:13" x14ac:dyDescent="0.35">
      <c r="K39485" s="293"/>
      <c r="M39485" s="290"/>
    </row>
    <row r="39486" spans="11:13" x14ac:dyDescent="0.35">
      <c r="K39486" s="293"/>
      <c r="M39486" s="290"/>
    </row>
    <row r="39487" spans="11:13" x14ac:dyDescent="0.35">
      <c r="K39487" s="293"/>
      <c r="M39487" s="290"/>
    </row>
    <row r="39488" spans="11:13" x14ac:dyDescent="0.35">
      <c r="K39488" s="293"/>
      <c r="M39488" s="290"/>
    </row>
    <row r="39489" spans="11:13" x14ac:dyDescent="0.35">
      <c r="K39489" s="293"/>
      <c r="M39489" s="290"/>
    </row>
    <row r="39490" spans="11:13" x14ac:dyDescent="0.35">
      <c r="K39490" s="293"/>
      <c r="M39490" s="290"/>
    </row>
    <row r="39491" spans="11:13" x14ac:dyDescent="0.35">
      <c r="K39491" s="293"/>
      <c r="M39491" s="290"/>
    </row>
    <row r="39492" spans="11:13" x14ac:dyDescent="0.35">
      <c r="K39492" s="293"/>
      <c r="M39492" s="290"/>
    </row>
    <row r="39493" spans="11:13" x14ac:dyDescent="0.35">
      <c r="K39493" s="293"/>
      <c r="M39493" s="290"/>
    </row>
    <row r="39494" spans="11:13" x14ac:dyDescent="0.35">
      <c r="K39494" s="293"/>
      <c r="M39494" s="290"/>
    </row>
    <row r="39495" spans="11:13" x14ac:dyDescent="0.35">
      <c r="K39495" s="293"/>
      <c r="M39495" s="290"/>
    </row>
    <row r="39496" spans="11:13" x14ac:dyDescent="0.35">
      <c r="K39496" s="293"/>
      <c r="M39496" s="290"/>
    </row>
    <row r="39497" spans="11:13" x14ac:dyDescent="0.35">
      <c r="K39497" s="293"/>
      <c r="M39497" s="290"/>
    </row>
    <row r="39498" spans="11:13" x14ac:dyDescent="0.35">
      <c r="K39498" s="293"/>
      <c r="M39498" s="290"/>
    </row>
    <row r="39499" spans="11:13" x14ac:dyDescent="0.35">
      <c r="K39499" s="293"/>
      <c r="M39499" s="290"/>
    </row>
    <row r="39500" spans="11:13" x14ac:dyDescent="0.35">
      <c r="K39500" s="293"/>
      <c r="M39500" s="290"/>
    </row>
    <row r="39501" spans="11:13" x14ac:dyDescent="0.35">
      <c r="K39501" s="293"/>
      <c r="M39501" s="290"/>
    </row>
    <row r="39502" spans="11:13" x14ac:dyDescent="0.35">
      <c r="K39502" s="293"/>
      <c r="M39502" s="290"/>
    </row>
    <row r="39503" spans="11:13" x14ac:dyDescent="0.35">
      <c r="K39503" s="293"/>
      <c r="M39503" s="290"/>
    </row>
    <row r="39504" spans="11:13" x14ac:dyDescent="0.35">
      <c r="K39504" s="293"/>
      <c r="M39504" s="290"/>
    </row>
    <row r="39505" spans="11:13" x14ac:dyDescent="0.35">
      <c r="K39505" s="293"/>
      <c r="M39505" s="290"/>
    </row>
    <row r="39506" spans="11:13" x14ac:dyDescent="0.35">
      <c r="K39506" s="293"/>
      <c r="M39506" s="290"/>
    </row>
    <row r="39507" spans="11:13" x14ac:dyDescent="0.35">
      <c r="K39507" s="293"/>
      <c r="M39507" s="290"/>
    </row>
    <row r="39508" spans="11:13" x14ac:dyDescent="0.35">
      <c r="K39508" s="293"/>
      <c r="M39508" s="290"/>
    </row>
    <row r="39509" spans="11:13" x14ac:dyDescent="0.35">
      <c r="K39509" s="293"/>
      <c r="M39509" s="290"/>
    </row>
    <row r="39510" spans="11:13" x14ac:dyDescent="0.35">
      <c r="K39510" s="293"/>
      <c r="M39510" s="290"/>
    </row>
    <row r="39511" spans="11:13" x14ac:dyDescent="0.35">
      <c r="K39511" s="293"/>
      <c r="M39511" s="290"/>
    </row>
    <row r="39512" spans="11:13" x14ac:dyDescent="0.35">
      <c r="K39512" s="293"/>
      <c r="M39512" s="290"/>
    </row>
    <row r="39513" spans="11:13" x14ac:dyDescent="0.35">
      <c r="K39513" s="293"/>
      <c r="M39513" s="290"/>
    </row>
    <row r="39514" spans="11:13" x14ac:dyDescent="0.35">
      <c r="K39514" s="293"/>
      <c r="M39514" s="290"/>
    </row>
    <row r="39515" spans="11:13" x14ac:dyDescent="0.35">
      <c r="K39515" s="293"/>
      <c r="M39515" s="290"/>
    </row>
    <row r="39516" spans="11:13" x14ac:dyDescent="0.35">
      <c r="K39516" s="293"/>
      <c r="M39516" s="290"/>
    </row>
    <row r="39517" spans="11:13" x14ac:dyDescent="0.35">
      <c r="K39517" s="293"/>
      <c r="M39517" s="290"/>
    </row>
    <row r="39518" spans="11:13" x14ac:dyDescent="0.35">
      <c r="K39518" s="293"/>
      <c r="M39518" s="290"/>
    </row>
    <row r="39519" spans="11:13" x14ac:dyDescent="0.35">
      <c r="K39519" s="293"/>
      <c r="M39519" s="290"/>
    </row>
    <row r="39520" spans="11:13" x14ac:dyDescent="0.35">
      <c r="K39520" s="293"/>
      <c r="M39520" s="290"/>
    </row>
    <row r="39521" spans="11:13" x14ac:dyDescent="0.35">
      <c r="K39521" s="293"/>
      <c r="M39521" s="290"/>
    </row>
    <row r="39522" spans="11:13" x14ac:dyDescent="0.35">
      <c r="K39522" s="293"/>
      <c r="M39522" s="290"/>
    </row>
    <row r="39523" spans="11:13" x14ac:dyDescent="0.35">
      <c r="K39523" s="293"/>
      <c r="M39523" s="290"/>
    </row>
    <row r="39524" spans="11:13" x14ac:dyDescent="0.35">
      <c r="K39524" s="293"/>
      <c r="M39524" s="290"/>
    </row>
    <row r="39525" spans="11:13" x14ac:dyDescent="0.35">
      <c r="K39525" s="293"/>
      <c r="M39525" s="290"/>
    </row>
    <row r="39526" spans="11:13" x14ac:dyDescent="0.35">
      <c r="K39526" s="293"/>
      <c r="M39526" s="290"/>
    </row>
    <row r="39527" spans="11:13" x14ac:dyDescent="0.35">
      <c r="K39527" s="293"/>
      <c r="M39527" s="290"/>
    </row>
    <row r="39528" spans="11:13" x14ac:dyDescent="0.35">
      <c r="K39528" s="293"/>
      <c r="M39528" s="290"/>
    </row>
    <row r="39529" spans="11:13" x14ac:dyDescent="0.35">
      <c r="K39529" s="293"/>
      <c r="M39529" s="290"/>
    </row>
    <row r="39530" spans="11:13" x14ac:dyDescent="0.35">
      <c r="K39530" s="293"/>
      <c r="M39530" s="290"/>
    </row>
    <row r="39531" spans="11:13" x14ac:dyDescent="0.35">
      <c r="K39531" s="293"/>
      <c r="M39531" s="290"/>
    </row>
    <row r="39532" spans="11:13" x14ac:dyDescent="0.35">
      <c r="K39532" s="293"/>
      <c r="M39532" s="290"/>
    </row>
    <row r="39533" spans="11:13" x14ac:dyDescent="0.35">
      <c r="K39533" s="293"/>
      <c r="M39533" s="290"/>
    </row>
    <row r="39534" spans="11:13" x14ac:dyDescent="0.35">
      <c r="K39534" s="293"/>
      <c r="M39534" s="290"/>
    </row>
    <row r="39535" spans="11:13" x14ac:dyDescent="0.35">
      <c r="K39535" s="293"/>
      <c r="M39535" s="290"/>
    </row>
    <row r="39536" spans="11:13" x14ac:dyDescent="0.35">
      <c r="K39536" s="293"/>
      <c r="M39536" s="290"/>
    </row>
    <row r="39537" spans="11:13" x14ac:dyDescent="0.35">
      <c r="K39537" s="293"/>
      <c r="M39537" s="290"/>
    </row>
    <row r="39538" spans="11:13" x14ac:dyDescent="0.35">
      <c r="K39538" s="293"/>
      <c r="M39538" s="290"/>
    </row>
    <row r="39539" spans="11:13" x14ac:dyDescent="0.35">
      <c r="K39539" s="293"/>
      <c r="M39539" s="290"/>
    </row>
    <row r="39540" spans="11:13" x14ac:dyDescent="0.35">
      <c r="K39540" s="293"/>
      <c r="M39540" s="290"/>
    </row>
    <row r="39541" spans="11:13" x14ac:dyDescent="0.35">
      <c r="K39541" s="293"/>
      <c r="M39541" s="290"/>
    </row>
    <row r="39542" spans="11:13" x14ac:dyDescent="0.35">
      <c r="K39542" s="293"/>
      <c r="M39542" s="290"/>
    </row>
    <row r="39543" spans="11:13" x14ac:dyDescent="0.35">
      <c r="K39543" s="293"/>
      <c r="M39543" s="290"/>
    </row>
    <row r="39544" spans="11:13" x14ac:dyDescent="0.35">
      <c r="K39544" s="293"/>
      <c r="M39544" s="290"/>
    </row>
    <row r="39545" spans="11:13" x14ac:dyDescent="0.35">
      <c r="K39545" s="293"/>
      <c r="M39545" s="290"/>
    </row>
    <row r="39546" spans="11:13" x14ac:dyDescent="0.35">
      <c r="K39546" s="293"/>
      <c r="M39546" s="290"/>
    </row>
    <row r="39547" spans="11:13" x14ac:dyDescent="0.35">
      <c r="K39547" s="293"/>
      <c r="M39547" s="290"/>
    </row>
    <row r="39548" spans="11:13" x14ac:dyDescent="0.35">
      <c r="K39548" s="293"/>
      <c r="M39548" s="290"/>
    </row>
    <row r="39549" spans="11:13" x14ac:dyDescent="0.35">
      <c r="K39549" s="293"/>
      <c r="M39549" s="290"/>
    </row>
    <row r="39550" spans="11:13" x14ac:dyDescent="0.35">
      <c r="K39550" s="293"/>
      <c r="M39550" s="290"/>
    </row>
    <row r="39551" spans="11:13" x14ac:dyDescent="0.35">
      <c r="K39551" s="293"/>
      <c r="M39551" s="290"/>
    </row>
    <row r="39552" spans="11:13" x14ac:dyDescent="0.35">
      <c r="K39552" s="293"/>
      <c r="M39552" s="290"/>
    </row>
    <row r="39553" spans="11:13" x14ac:dyDescent="0.35">
      <c r="K39553" s="293"/>
      <c r="M39553" s="290"/>
    </row>
    <row r="39554" spans="11:13" x14ac:dyDescent="0.35">
      <c r="K39554" s="293"/>
      <c r="M39554" s="290"/>
    </row>
    <row r="39555" spans="11:13" x14ac:dyDescent="0.35">
      <c r="K39555" s="293"/>
      <c r="M39555" s="290"/>
    </row>
    <row r="39556" spans="11:13" x14ac:dyDescent="0.35">
      <c r="K39556" s="293"/>
      <c r="M39556" s="290"/>
    </row>
    <row r="39557" spans="11:13" x14ac:dyDescent="0.35">
      <c r="K39557" s="293"/>
      <c r="M39557" s="290"/>
    </row>
    <row r="39558" spans="11:13" x14ac:dyDescent="0.35">
      <c r="K39558" s="293"/>
      <c r="M39558" s="290"/>
    </row>
    <row r="39559" spans="11:13" x14ac:dyDescent="0.35">
      <c r="K39559" s="293"/>
      <c r="M39559" s="290"/>
    </row>
    <row r="39560" spans="11:13" x14ac:dyDescent="0.35">
      <c r="K39560" s="293"/>
      <c r="M39560" s="290"/>
    </row>
    <row r="39561" spans="11:13" x14ac:dyDescent="0.35">
      <c r="K39561" s="293"/>
      <c r="M39561" s="290"/>
    </row>
    <row r="39562" spans="11:13" x14ac:dyDescent="0.35">
      <c r="K39562" s="293"/>
      <c r="M39562" s="290"/>
    </row>
    <row r="39563" spans="11:13" x14ac:dyDescent="0.35">
      <c r="K39563" s="293"/>
      <c r="M39563" s="290"/>
    </row>
    <row r="39564" spans="11:13" x14ac:dyDescent="0.35">
      <c r="K39564" s="293"/>
      <c r="M39564" s="290"/>
    </row>
    <row r="39565" spans="11:13" x14ac:dyDescent="0.35">
      <c r="K39565" s="293"/>
      <c r="M39565" s="290"/>
    </row>
    <row r="39566" spans="11:13" x14ac:dyDescent="0.35">
      <c r="K39566" s="293"/>
      <c r="M39566" s="290"/>
    </row>
    <row r="39567" spans="11:13" x14ac:dyDescent="0.35">
      <c r="K39567" s="293"/>
      <c r="M39567" s="290"/>
    </row>
    <row r="39568" spans="11:13" x14ac:dyDescent="0.35">
      <c r="K39568" s="293"/>
      <c r="M39568" s="290"/>
    </row>
    <row r="39569" spans="11:13" x14ac:dyDescent="0.35">
      <c r="K39569" s="293"/>
      <c r="M39569" s="290"/>
    </row>
    <row r="39570" spans="11:13" x14ac:dyDescent="0.35">
      <c r="K39570" s="293"/>
      <c r="M39570" s="290"/>
    </row>
    <row r="39571" spans="11:13" x14ac:dyDescent="0.35">
      <c r="K39571" s="293"/>
      <c r="M39571" s="290"/>
    </row>
    <row r="39572" spans="11:13" x14ac:dyDescent="0.35">
      <c r="K39572" s="293"/>
      <c r="M39572" s="290"/>
    </row>
    <row r="39573" spans="11:13" x14ac:dyDescent="0.35">
      <c r="K39573" s="293"/>
      <c r="M39573" s="290"/>
    </row>
    <row r="39574" spans="11:13" x14ac:dyDescent="0.35">
      <c r="K39574" s="293"/>
      <c r="M39574" s="290"/>
    </row>
    <row r="39575" spans="11:13" x14ac:dyDescent="0.35">
      <c r="K39575" s="293"/>
      <c r="M39575" s="290"/>
    </row>
    <row r="39576" spans="11:13" x14ac:dyDescent="0.35">
      <c r="K39576" s="293"/>
      <c r="M39576" s="290"/>
    </row>
    <row r="39577" spans="11:13" x14ac:dyDescent="0.35">
      <c r="K39577" s="293"/>
      <c r="M39577" s="290"/>
    </row>
    <row r="39578" spans="11:13" x14ac:dyDescent="0.35">
      <c r="K39578" s="293"/>
      <c r="M39578" s="290"/>
    </row>
    <row r="39579" spans="11:13" x14ac:dyDescent="0.35">
      <c r="K39579" s="293"/>
      <c r="M39579" s="290"/>
    </row>
    <row r="39580" spans="11:13" x14ac:dyDescent="0.35">
      <c r="K39580" s="293"/>
      <c r="M39580" s="290"/>
    </row>
    <row r="39581" spans="11:13" x14ac:dyDescent="0.35">
      <c r="K39581" s="293"/>
      <c r="M39581" s="290"/>
    </row>
    <row r="39582" spans="11:13" x14ac:dyDescent="0.35">
      <c r="K39582" s="293"/>
      <c r="M39582" s="290"/>
    </row>
    <row r="39583" spans="11:13" x14ac:dyDescent="0.35">
      <c r="K39583" s="293"/>
      <c r="M39583" s="290"/>
    </row>
    <row r="39584" spans="11:13" x14ac:dyDescent="0.35">
      <c r="K39584" s="293"/>
      <c r="M39584" s="290"/>
    </row>
    <row r="39585" spans="11:13" x14ac:dyDescent="0.35">
      <c r="K39585" s="293"/>
      <c r="M39585" s="290"/>
    </row>
    <row r="39586" spans="11:13" x14ac:dyDescent="0.35">
      <c r="K39586" s="293"/>
      <c r="M39586" s="290"/>
    </row>
    <row r="39587" spans="11:13" x14ac:dyDescent="0.35">
      <c r="K39587" s="293"/>
      <c r="M39587" s="290"/>
    </row>
    <row r="39588" spans="11:13" x14ac:dyDescent="0.35">
      <c r="K39588" s="293"/>
      <c r="M39588" s="290"/>
    </row>
    <row r="39589" spans="11:13" x14ac:dyDescent="0.35">
      <c r="K39589" s="293"/>
      <c r="M39589" s="290"/>
    </row>
    <row r="39590" spans="11:13" x14ac:dyDescent="0.35">
      <c r="K39590" s="293"/>
      <c r="M39590" s="290"/>
    </row>
    <row r="39591" spans="11:13" x14ac:dyDescent="0.35">
      <c r="K39591" s="293"/>
      <c r="M39591" s="290"/>
    </row>
    <row r="39592" spans="11:13" x14ac:dyDescent="0.35">
      <c r="K39592" s="293"/>
      <c r="M39592" s="290"/>
    </row>
    <row r="39593" spans="11:13" x14ac:dyDescent="0.35">
      <c r="K39593" s="293"/>
      <c r="M39593" s="290"/>
    </row>
    <row r="39594" spans="11:13" x14ac:dyDescent="0.35">
      <c r="K39594" s="293"/>
      <c r="M39594" s="290"/>
    </row>
    <row r="39595" spans="11:13" x14ac:dyDescent="0.35">
      <c r="K39595" s="293"/>
      <c r="M39595" s="290"/>
    </row>
    <row r="39596" spans="11:13" x14ac:dyDescent="0.35">
      <c r="K39596" s="293"/>
      <c r="M39596" s="290"/>
    </row>
    <row r="39597" spans="11:13" x14ac:dyDescent="0.35">
      <c r="K39597" s="293"/>
      <c r="M39597" s="290"/>
    </row>
    <row r="39598" spans="11:13" x14ac:dyDescent="0.35">
      <c r="K39598" s="293"/>
      <c r="M39598" s="290"/>
    </row>
    <row r="39599" spans="11:13" x14ac:dyDescent="0.35">
      <c r="K39599" s="293"/>
      <c r="M39599" s="290"/>
    </row>
    <row r="39600" spans="11:13" x14ac:dyDescent="0.35">
      <c r="K39600" s="293"/>
      <c r="M39600" s="290"/>
    </row>
    <row r="39601" spans="11:13" x14ac:dyDescent="0.35">
      <c r="K39601" s="293"/>
      <c r="M39601" s="290"/>
    </row>
    <row r="39602" spans="11:13" x14ac:dyDescent="0.35">
      <c r="K39602" s="293"/>
      <c r="M39602" s="290"/>
    </row>
    <row r="39603" spans="11:13" x14ac:dyDescent="0.35">
      <c r="K39603" s="293"/>
      <c r="M39603" s="290"/>
    </row>
    <row r="39604" spans="11:13" x14ac:dyDescent="0.35">
      <c r="K39604" s="293"/>
      <c r="M39604" s="290"/>
    </row>
    <row r="39605" spans="11:13" x14ac:dyDescent="0.35">
      <c r="K39605" s="293"/>
      <c r="M39605" s="290"/>
    </row>
    <row r="39606" spans="11:13" x14ac:dyDescent="0.35">
      <c r="K39606" s="293"/>
      <c r="M39606" s="290"/>
    </row>
    <row r="39607" spans="11:13" x14ac:dyDescent="0.35">
      <c r="K39607" s="293"/>
      <c r="M39607" s="290"/>
    </row>
    <row r="39608" spans="11:13" x14ac:dyDescent="0.35">
      <c r="K39608" s="293"/>
      <c r="M39608" s="290"/>
    </row>
    <row r="39609" spans="11:13" x14ac:dyDescent="0.35">
      <c r="K39609" s="293"/>
      <c r="M39609" s="290"/>
    </row>
    <row r="39610" spans="11:13" x14ac:dyDescent="0.35">
      <c r="K39610" s="293"/>
      <c r="M39610" s="290"/>
    </row>
    <row r="39611" spans="11:13" x14ac:dyDescent="0.35">
      <c r="K39611" s="293"/>
      <c r="M39611" s="290"/>
    </row>
    <row r="39612" spans="11:13" x14ac:dyDescent="0.35">
      <c r="K39612" s="293"/>
      <c r="M39612" s="290"/>
    </row>
    <row r="39613" spans="11:13" x14ac:dyDescent="0.35">
      <c r="K39613" s="293"/>
      <c r="M39613" s="290"/>
    </row>
    <row r="39614" spans="11:13" x14ac:dyDescent="0.35">
      <c r="K39614" s="293"/>
      <c r="M39614" s="290"/>
    </row>
    <row r="39615" spans="11:13" x14ac:dyDescent="0.35">
      <c r="K39615" s="293"/>
      <c r="M39615" s="290"/>
    </row>
    <row r="39616" spans="11:13" x14ac:dyDescent="0.35">
      <c r="K39616" s="293"/>
      <c r="M39616" s="290"/>
    </row>
    <row r="39617" spans="11:13" x14ac:dyDescent="0.35">
      <c r="K39617" s="293"/>
      <c r="M39617" s="290"/>
    </row>
    <row r="39618" spans="11:13" x14ac:dyDescent="0.35">
      <c r="K39618" s="293"/>
      <c r="M39618" s="290"/>
    </row>
    <row r="39619" spans="11:13" x14ac:dyDescent="0.35">
      <c r="K39619" s="293"/>
      <c r="M39619" s="290"/>
    </row>
    <row r="39620" spans="11:13" x14ac:dyDescent="0.35">
      <c r="K39620" s="293"/>
      <c r="M39620" s="290"/>
    </row>
    <row r="39621" spans="11:13" x14ac:dyDescent="0.35">
      <c r="K39621" s="293"/>
      <c r="M39621" s="290"/>
    </row>
    <row r="39622" spans="11:13" x14ac:dyDescent="0.35">
      <c r="K39622" s="293"/>
      <c r="M39622" s="290"/>
    </row>
    <row r="39623" spans="11:13" x14ac:dyDescent="0.35">
      <c r="K39623" s="293"/>
      <c r="M39623" s="290"/>
    </row>
    <row r="39624" spans="11:13" x14ac:dyDescent="0.35">
      <c r="K39624" s="293"/>
      <c r="M39624" s="290"/>
    </row>
    <row r="39625" spans="11:13" x14ac:dyDescent="0.35">
      <c r="K39625" s="293"/>
      <c r="M39625" s="290"/>
    </row>
    <row r="39626" spans="11:13" x14ac:dyDescent="0.35">
      <c r="K39626" s="293"/>
      <c r="M39626" s="290"/>
    </row>
    <row r="39627" spans="11:13" x14ac:dyDescent="0.35">
      <c r="K39627" s="293"/>
      <c r="M39627" s="290"/>
    </row>
    <row r="39628" spans="11:13" x14ac:dyDescent="0.35">
      <c r="K39628" s="293"/>
      <c r="M39628" s="290"/>
    </row>
    <row r="39629" spans="11:13" x14ac:dyDescent="0.35">
      <c r="K39629" s="293"/>
      <c r="M39629" s="290"/>
    </row>
    <row r="39630" spans="11:13" x14ac:dyDescent="0.35">
      <c r="K39630" s="293"/>
      <c r="M39630" s="290"/>
    </row>
    <row r="39631" spans="11:13" x14ac:dyDescent="0.35">
      <c r="K39631" s="293"/>
      <c r="M39631" s="290"/>
    </row>
    <row r="39632" spans="11:13" x14ac:dyDescent="0.35">
      <c r="K39632" s="293"/>
      <c r="M39632" s="290"/>
    </row>
    <row r="39633" spans="11:13" x14ac:dyDescent="0.35">
      <c r="K39633" s="293"/>
      <c r="M39633" s="290"/>
    </row>
    <row r="39634" spans="11:13" x14ac:dyDescent="0.35">
      <c r="K39634" s="293"/>
      <c r="M39634" s="290"/>
    </row>
    <row r="39635" spans="11:13" x14ac:dyDescent="0.35">
      <c r="K39635" s="293"/>
      <c r="M39635" s="290"/>
    </row>
    <row r="39636" spans="11:13" x14ac:dyDescent="0.35">
      <c r="K39636" s="293"/>
      <c r="M39636" s="290"/>
    </row>
    <row r="39637" spans="11:13" x14ac:dyDescent="0.35">
      <c r="K39637" s="293"/>
      <c r="M39637" s="290"/>
    </row>
    <row r="39638" spans="11:13" x14ac:dyDescent="0.35">
      <c r="K39638" s="293"/>
      <c r="M39638" s="290"/>
    </row>
    <row r="39639" spans="11:13" x14ac:dyDescent="0.35">
      <c r="K39639" s="293"/>
      <c r="M39639" s="290"/>
    </row>
    <row r="39640" spans="11:13" x14ac:dyDescent="0.35">
      <c r="K39640" s="293"/>
      <c r="M39640" s="290"/>
    </row>
    <row r="39641" spans="11:13" x14ac:dyDescent="0.35">
      <c r="K39641" s="293"/>
      <c r="M39641" s="290"/>
    </row>
    <row r="39642" spans="11:13" x14ac:dyDescent="0.35">
      <c r="K39642" s="293"/>
      <c r="M39642" s="290"/>
    </row>
    <row r="39643" spans="11:13" x14ac:dyDescent="0.35">
      <c r="K39643" s="293"/>
      <c r="M39643" s="290"/>
    </row>
    <row r="39644" spans="11:13" x14ac:dyDescent="0.35">
      <c r="K39644" s="293"/>
      <c r="M39644" s="290"/>
    </row>
    <row r="39645" spans="11:13" x14ac:dyDescent="0.35">
      <c r="K39645" s="293"/>
      <c r="M39645" s="290"/>
    </row>
    <row r="39646" spans="11:13" x14ac:dyDescent="0.35">
      <c r="K39646" s="293"/>
      <c r="M39646" s="290"/>
    </row>
    <row r="39647" spans="11:13" x14ac:dyDescent="0.35">
      <c r="K39647" s="293"/>
      <c r="M39647" s="290"/>
    </row>
    <row r="39648" spans="11:13" x14ac:dyDescent="0.35">
      <c r="K39648" s="293"/>
      <c r="M39648" s="290"/>
    </row>
    <row r="39649" spans="11:13" x14ac:dyDescent="0.35">
      <c r="K39649" s="293"/>
      <c r="M39649" s="290"/>
    </row>
    <row r="39650" spans="11:13" x14ac:dyDescent="0.35">
      <c r="K39650" s="293"/>
      <c r="M39650" s="290"/>
    </row>
    <row r="39651" spans="11:13" x14ac:dyDescent="0.35">
      <c r="K39651" s="293"/>
      <c r="M39651" s="290"/>
    </row>
    <row r="39652" spans="11:13" x14ac:dyDescent="0.35">
      <c r="K39652" s="293"/>
      <c r="M39652" s="290"/>
    </row>
    <row r="39653" spans="11:13" x14ac:dyDescent="0.35">
      <c r="K39653" s="293"/>
      <c r="M39653" s="290"/>
    </row>
    <row r="39654" spans="11:13" x14ac:dyDescent="0.35">
      <c r="K39654" s="293"/>
      <c r="M39654" s="290"/>
    </row>
    <row r="39655" spans="11:13" x14ac:dyDescent="0.35">
      <c r="K39655" s="293"/>
      <c r="M39655" s="290"/>
    </row>
    <row r="39656" spans="11:13" x14ac:dyDescent="0.35">
      <c r="K39656" s="293"/>
      <c r="M39656" s="290"/>
    </row>
    <row r="39657" spans="11:13" x14ac:dyDescent="0.35">
      <c r="K39657" s="293"/>
      <c r="M39657" s="290"/>
    </row>
    <row r="39658" spans="11:13" x14ac:dyDescent="0.35">
      <c r="K39658" s="293"/>
      <c r="M39658" s="290"/>
    </row>
    <row r="39659" spans="11:13" x14ac:dyDescent="0.35">
      <c r="K39659" s="293"/>
      <c r="M39659" s="290"/>
    </row>
    <row r="39660" spans="11:13" x14ac:dyDescent="0.35">
      <c r="K39660" s="293"/>
      <c r="M39660" s="290"/>
    </row>
    <row r="39661" spans="11:13" x14ac:dyDescent="0.35">
      <c r="K39661" s="293"/>
      <c r="M39661" s="290"/>
    </row>
    <row r="39662" spans="11:13" x14ac:dyDescent="0.35">
      <c r="K39662" s="293"/>
      <c r="M39662" s="290"/>
    </row>
    <row r="39663" spans="11:13" x14ac:dyDescent="0.35">
      <c r="K39663" s="293"/>
      <c r="M39663" s="290"/>
    </row>
    <row r="39664" spans="11:13" x14ac:dyDescent="0.35">
      <c r="K39664" s="293"/>
      <c r="M39664" s="290"/>
    </row>
    <row r="39665" spans="11:13" x14ac:dyDescent="0.35">
      <c r="K39665" s="293"/>
      <c r="M39665" s="290"/>
    </row>
    <row r="39666" spans="11:13" x14ac:dyDescent="0.35">
      <c r="K39666" s="293"/>
      <c r="M39666" s="290"/>
    </row>
    <row r="39667" spans="11:13" x14ac:dyDescent="0.35">
      <c r="K39667" s="293"/>
      <c r="M39667" s="290"/>
    </row>
    <row r="39668" spans="11:13" x14ac:dyDescent="0.35">
      <c r="K39668" s="293"/>
      <c r="M39668" s="290"/>
    </row>
    <row r="39669" spans="11:13" x14ac:dyDescent="0.35">
      <c r="K39669" s="293"/>
      <c r="M39669" s="290"/>
    </row>
    <row r="39670" spans="11:13" x14ac:dyDescent="0.35">
      <c r="K39670" s="293"/>
      <c r="M39670" s="290"/>
    </row>
    <row r="39671" spans="11:13" x14ac:dyDescent="0.35">
      <c r="K39671" s="293"/>
      <c r="M39671" s="290"/>
    </row>
    <row r="39672" spans="11:13" x14ac:dyDescent="0.35">
      <c r="K39672" s="293"/>
      <c r="M39672" s="290"/>
    </row>
    <row r="39673" spans="11:13" x14ac:dyDescent="0.35">
      <c r="K39673" s="293"/>
      <c r="M39673" s="290"/>
    </row>
    <row r="39674" spans="11:13" x14ac:dyDescent="0.35">
      <c r="K39674" s="293"/>
      <c r="M39674" s="290"/>
    </row>
    <row r="39675" spans="11:13" x14ac:dyDescent="0.35">
      <c r="K39675" s="293"/>
      <c r="M39675" s="290"/>
    </row>
    <row r="39676" spans="11:13" x14ac:dyDescent="0.35">
      <c r="K39676" s="293"/>
      <c r="M39676" s="290"/>
    </row>
    <row r="39677" spans="11:13" x14ac:dyDescent="0.35">
      <c r="K39677" s="293"/>
      <c r="M39677" s="290"/>
    </row>
    <row r="39678" spans="11:13" x14ac:dyDescent="0.35">
      <c r="K39678" s="293"/>
      <c r="M39678" s="290"/>
    </row>
    <row r="39679" spans="11:13" x14ac:dyDescent="0.35">
      <c r="K39679" s="293"/>
      <c r="M39679" s="290"/>
    </row>
    <row r="39680" spans="11:13" x14ac:dyDescent="0.35">
      <c r="K39680" s="293"/>
      <c r="M39680" s="290"/>
    </row>
    <row r="39681" spans="11:13" x14ac:dyDescent="0.35">
      <c r="K39681" s="293"/>
      <c r="M39681" s="290"/>
    </row>
    <row r="39682" spans="11:13" x14ac:dyDescent="0.35">
      <c r="K39682" s="293"/>
      <c r="M39682" s="290"/>
    </row>
    <row r="39683" spans="11:13" x14ac:dyDescent="0.35">
      <c r="K39683" s="293"/>
      <c r="M39683" s="290"/>
    </row>
    <row r="39684" spans="11:13" x14ac:dyDescent="0.35">
      <c r="K39684" s="293"/>
      <c r="M39684" s="290"/>
    </row>
    <row r="39685" spans="11:13" x14ac:dyDescent="0.35">
      <c r="K39685" s="293"/>
      <c r="M39685" s="290"/>
    </row>
    <row r="39686" spans="11:13" x14ac:dyDescent="0.35">
      <c r="K39686" s="293"/>
      <c r="M39686" s="290"/>
    </row>
    <row r="39687" spans="11:13" x14ac:dyDescent="0.35">
      <c r="K39687" s="293"/>
      <c r="M39687" s="290"/>
    </row>
    <row r="39688" spans="11:13" x14ac:dyDescent="0.35">
      <c r="K39688" s="293"/>
      <c r="M39688" s="290"/>
    </row>
    <row r="39689" spans="11:13" x14ac:dyDescent="0.35">
      <c r="K39689" s="293"/>
      <c r="M39689" s="290"/>
    </row>
    <row r="39690" spans="11:13" x14ac:dyDescent="0.35">
      <c r="K39690" s="293"/>
      <c r="M39690" s="290"/>
    </row>
    <row r="39691" spans="11:13" x14ac:dyDescent="0.35">
      <c r="K39691" s="293"/>
      <c r="M39691" s="290"/>
    </row>
    <row r="39692" spans="11:13" x14ac:dyDescent="0.35">
      <c r="K39692" s="293"/>
      <c r="M39692" s="290"/>
    </row>
    <row r="39693" spans="11:13" x14ac:dyDescent="0.35">
      <c r="K39693" s="293"/>
      <c r="M39693" s="290"/>
    </row>
    <row r="39694" spans="11:13" x14ac:dyDescent="0.35">
      <c r="K39694" s="293"/>
      <c r="M39694" s="290"/>
    </row>
    <row r="39695" spans="11:13" x14ac:dyDescent="0.35">
      <c r="K39695" s="293"/>
      <c r="M39695" s="290"/>
    </row>
    <row r="39696" spans="11:13" x14ac:dyDescent="0.35">
      <c r="K39696" s="293"/>
      <c r="M39696" s="290"/>
    </row>
    <row r="39697" spans="11:13" x14ac:dyDescent="0.35">
      <c r="K39697" s="293"/>
      <c r="M39697" s="290"/>
    </row>
    <row r="39698" spans="11:13" x14ac:dyDescent="0.35">
      <c r="K39698" s="293"/>
      <c r="M39698" s="290"/>
    </row>
    <row r="39699" spans="11:13" x14ac:dyDescent="0.35">
      <c r="K39699" s="293"/>
      <c r="M39699" s="290"/>
    </row>
    <row r="39700" spans="11:13" x14ac:dyDescent="0.35">
      <c r="K39700" s="293"/>
      <c r="M39700" s="290"/>
    </row>
    <row r="39701" spans="11:13" x14ac:dyDescent="0.35">
      <c r="K39701" s="293"/>
      <c r="M39701" s="290"/>
    </row>
    <row r="39702" spans="11:13" x14ac:dyDescent="0.35">
      <c r="K39702" s="293"/>
      <c r="M39702" s="290"/>
    </row>
    <row r="39703" spans="11:13" x14ac:dyDescent="0.35">
      <c r="K39703" s="293"/>
      <c r="M39703" s="290"/>
    </row>
    <row r="39704" spans="11:13" x14ac:dyDescent="0.35">
      <c r="K39704" s="293"/>
      <c r="M39704" s="290"/>
    </row>
    <row r="39705" spans="11:13" x14ac:dyDescent="0.35">
      <c r="K39705" s="293"/>
      <c r="M39705" s="290"/>
    </row>
    <row r="39706" spans="11:13" x14ac:dyDescent="0.35">
      <c r="K39706" s="293"/>
      <c r="M39706" s="290"/>
    </row>
    <row r="39707" spans="11:13" x14ac:dyDescent="0.35">
      <c r="K39707" s="293"/>
      <c r="M39707" s="290"/>
    </row>
    <row r="39708" spans="11:13" x14ac:dyDescent="0.35">
      <c r="K39708" s="293"/>
      <c r="M39708" s="290"/>
    </row>
    <row r="39709" spans="11:13" x14ac:dyDescent="0.35">
      <c r="K39709" s="293"/>
      <c r="M39709" s="290"/>
    </row>
    <row r="39710" spans="11:13" x14ac:dyDescent="0.35">
      <c r="K39710" s="293"/>
      <c r="M39710" s="290"/>
    </row>
    <row r="39711" spans="11:13" x14ac:dyDescent="0.35">
      <c r="K39711" s="293"/>
      <c r="M39711" s="290"/>
    </row>
    <row r="39712" spans="11:13" x14ac:dyDescent="0.35">
      <c r="K39712" s="293"/>
      <c r="M39712" s="290"/>
    </row>
    <row r="39713" spans="11:13" x14ac:dyDescent="0.35">
      <c r="K39713" s="293"/>
      <c r="M39713" s="290"/>
    </row>
    <row r="39714" spans="11:13" x14ac:dyDescent="0.35">
      <c r="K39714" s="293"/>
      <c r="M39714" s="290"/>
    </row>
    <row r="39715" spans="11:13" x14ac:dyDescent="0.35">
      <c r="K39715" s="293"/>
      <c r="M39715" s="290"/>
    </row>
    <row r="39716" spans="11:13" x14ac:dyDescent="0.35">
      <c r="K39716" s="293"/>
      <c r="M39716" s="290"/>
    </row>
    <row r="39717" spans="11:13" x14ac:dyDescent="0.35">
      <c r="K39717" s="293"/>
      <c r="M39717" s="290"/>
    </row>
    <row r="39718" spans="11:13" x14ac:dyDescent="0.35">
      <c r="K39718" s="293"/>
      <c r="M39718" s="290"/>
    </row>
    <row r="39719" spans="11:13" x14ac:dyDescent="0.35">
      <c r="K39719" s="293"/>
      <c r="M39719" s="290"/>
    </row>
    <row r="39720" spans="11:13" x14ac:dyDescent="0.35">
      <c r="K39720" s="293"/>
      <c r="M39720" s="290"/>
    </row>
    <row r="39721" spans="11:13" x14ac:dyDescent="0.35">
      <c r="K39721" s="293"/>
      <c r="M39721" s="290"/>
    </row>
    <row r="39722" spans="11:13" x14ac:dyDescent="0.35">
      <c r="K39722" s="293"/>
      <c r="M39722" s="290"/>
    </row>
    <row r="39723" spans="11:13" x14ac:dyDescent="0.35">
      <c r="K39723" s="293"/>
      <c r="M39723" s="290"/>
    </row>
    <row r="39724" spans="11:13" x14ac:dyDescent="0.35">
      <c r="K39724" s="293"/>
      <c r="M39724" s="290"/>
    </row>
    <row r="39725" spans="11:13" x14ac:dyDescent="0.35">
      <c r="K39725" s="293"/>
      <c r="M39725" s="290"/>
    </row>
    <row r="39726" spans="11:13" x14ac:dyDescent="0.35">
      <c r="K39726" s="293"/>
      <c r="M39726" s="290"/>
    </row>
    <row r="39727" spans="11:13" x14ac:dyDescent="0.35">
      <c r="K39727" s="293"/>
      <c r="M39727" s="290"/>
    </row>
    <row r="39728" spans="11:13" x14ac:dyDescent="0.35">
      <c r="K39728" s="293"/>
      <c r="M39728" s="290"/>
    </row>
    <row r="39729" spans="11:13" x14ac:dyDescent="0.35">
      <c r="K39729" s="293"/>
      <c r="M39729" s="290"/>
    </row>
    <row r="39730" spans="11:13" x14ac:dyDescent="0.35">
      <c r="K39730" s="293"/>
      <c r="M39730" s="290"/>
    </row>
    <row r="39731" spans="11:13" x14ac:dyDescent="0.35">
      <c r="K39731" s="293"/>
      <c r="M39731" s="290"/>
    </row>
    <row r="39732" spans="11:13" x14ac:dyDescent="0.35">
      <c r="K39732" s="293"/>
      <c r="M39732" s="290"/>
    </row>
    <row r="39733" spans="11:13" x14ac:dyDescent="0.35">
      <c r="K39733" s="293"/>
      <c r="M39733" s="290"/>
    </row>
    <row r="39734" spans="11:13" x14ac:dyDescent="0.35">
      <c r="K39734" s="293"/>
      <c r="M39734" s="290"/>
    </row>
    <row r="39735" spans="11:13" x14ac:dyDescent="0.35">
      <c r="K39735" s="293"/>
      <c r="M39735" s="290"/>
    </row>
    <row r="39736" spans="11:13" x14ac:dyDescent="0.35">
      <c r="K39736" s="293"/>
      <c r="M39736" s="290"/>
    </row>
    <row r="39737" spans="11:13" x14ac:dyDescent="0.35">
      <c r="K39737" s="293"/>
      <c r="M39737" s="290"/>
    </row>
    <row r="39738" spans="11:13" x14ac:dyDescent="0.35">
      <c r="K39738" s="293"/>
      <c r="M39738" s="290"/>
    </row>
    <row r="39739" spans="11:13" x14ac:dyDescent="0.35">
      <c r="K39739" s="293"/>
      <c r="M39739" s="290"/>
    </row>
    <row r="39740" spans="11:13" x14ac:dyDescent="0.35">
      <c r="K39740" s="293"/>
      <c r="M39740" s="290"/>
    </row>
    <row r="39741" spans="11:13" x14ac:dyDescent="0.35">
      <c r="K39741" s="293"/>
      <c r="M39741" s="290"/>
    </row>
    <row r="39742" spans="11:13" x14ac:dyDescent="0.35">
      <c r="K39742" s="293"/>
      <c r="M39742" s="290"/>
    </row>
    <row r="39743" spans="11:13" x14ac:dyDescent="0.35">
      <c r="K39743" s="293"/>
      <c r="M39743" s="290"/>
    </row>
    <row r="39744" spans="11:13" x14ac:dyDescent="0.35">
      <c r="K39744" s="293"/>
      <c r="M39744" s="290"/>
    </row>
    <row r="39745" spans="11:13" x14ac:dyDescent="0.35">
      <c r="K39745" s="293"/>
      <c r="M39745" s="290"/>
    </row>
    <row r="39746" spans="11:13" x14ac:dyDescent="0.35">
      <c r="K39746" s="293"/>
      <c r="M39746" s="290"/>
    </row>
    <row r="39747" spans="11:13" x14ac:dyDescent="0.35">
      <c r="K39747" s="293"/>
      <c r="M39747" s="290"/>
    </row>
    <row r="39748" spans="11:13" x14ac:dyDescent="0.35">
      <c r="K39748" s="293"/>
      <c r="M39748" s="290"/>
    </row>
    <row r="39749" spans="11:13" x14ac:dyDescent="0.35">
      <c r="K39749" s="293"/>
      <c r="M39749" s="290"/>
    </row>
    <row r="39750" spans="11:13" x14ac:dyDescent="0.35">
      <c r="K39750" s="293"/>
      <c r="M39750" s="290"/>
    </row>
    <row r="39751" spans="11:13" x14ac:dyDescent="0.35">
      <c r="K39751" s="293"/>
      <c r="M39751" s="290"/>
    </row>
    <row r="39752" spans="11:13" x14ac:dyDescent="0.35">
      <c r="K39752" s="293"/>
      <c r="M39752" s="290"/>
    </row>
    <row r="39753" spans="11:13" x14ac:dyDescent="0.35">
      <c r="K39753" s="293"/>
      <c r="M39753" s="290"/>
    </row>
    <row r="39754" spans="11:13" x14ac:dyDescent="0.35">
      <c r="K39754" s="293"/>
      <c r="M39754" s="290"/>
    </row>
    <row r="39755" spans="11:13" x14ac:dyDescent="0.35">
      <c r="K39755" s="293"/>
      <c r="M39755" s="290"/>
    </row>
    <row r="39756" spans="11:13" x14ac:dyDescent="0.35">
      <c r="K39756" s="293"/>
      <c r="M39756" s="290"/>
    </row>
    <row r="39757" spans="11:13" x14ac:dyDescent="0.35">
      <c r="K39757" s="293"/>
      <c r="M39757" s="290"/>
    </row>
    <row r="39758" spans="11:13" x14ac:dyDescent="0.35">
      <c r="K39758" s="293"/>
      <c r="M39758" s="290"/>
    </row>
    <row r="39759" spans="11:13" x14ac:dyDescent="0.35">
      <c r="K39759" s="293"/>
      <c r="M39759" s="290"/>
    </row>
    <row r="39760" spans="11:13" x14ac:dyDescent="0.35">
      <c r="K39760" s="293"/>
      <c r="M39760" s="290"/>
    </row>
    <row r="39761" spans="11:13" x14ac:dyDescent="0.35">
      <c r="K39761" s="293"/>
      <c r="M39761" s="290"/>
    </row>
    <row r="39762" spans="11:13" x14ac:dyDescent="0.35">
      <c r="K39762" s="293"/>
      <c r="M39762" s="290"/>
    </row>
    <row r="39763" spans="11:13" x14ac:dyDescent="0.35">
      <c r="K39763" s="293"/>
      <c r="M39763" s="290"/>
    </row>
    <row r="39764" spans="11:13" x14ac:dyDescent="0.35">
      <c r="K39764" s="293"/>
      <c r="M39764" s="290"/>
    </row>
    <row r="39765" spans="11:13" x14ac:dyDescent="0.35">
      <c r="K39765" s="293"/>
      <c r="M39765" s="290"/>
    </row>
    <row r="39766" spans="11:13" x14ac:dyDescent="0.35">
      <c r="K39766" s="293"/>
      <c r="M39766" s="290"/>
    </row>
    <row r="39767" spans="11:13" x14ac:dyDescent="0.35">
      <c r="K39767" s="293"/>
      <c r="M39767" s="290"/>
    </row>
    <row r="39768" spans="11:13" x14ac:dyDescent="0.35">
      <c r="K39768" s="293"/>
      <c r="M39768" s="290"/>
    </row>
    <row r="39769" spans="11:13" x14ac:dyDescent="0.35">
      <c r="K39769" s="293"/>
      <c r="M39769" s="290"/>
    </row>
    <row r="39770" spans="11:13" x14ac:dyDescent="0.35">
      <c r="K39770" s="293"/>
      <c r="M39770" s="290"/>
    </row>
    <row r="39771" spans="11:13" x14ac:dyDescent="0.35">
      <c r="K39771" s="293"/>
      <c r="M39771" s="290"/>
    </row>
    <row r="39772" spans="11:13" x14ac:dyDescent="0.35">
      <c r="K39772" s="293"/>
      <c r="M39772" s="290"/>
    </row>
    <row r="39773" spans="11:13" x14ac:dyDescent="0.35">
      <c r="K39773" s="293"/>
      <c r="M39773" s="290"/>
    </row>
    <row r="39774" spans="11:13" x14ac:dyDescent="0.35">
      <c r="K39774" s="293"/>
      <c r="M39774" s="290"/>
    </row>
    <row r="39775" spans="11:13" x14ac:dyDescent="0.35">
      <c r="K39775" s="293"/>
      <c r="M39775" s="290"/>
    </row>
    <row r="39776" spans="11:13" x14ac:dyDescent="0.35">
      <c r="K39776" s="293"/>
      <c r="M39776" s="290"/>
    </row>
    <row r="39777" spans="11:13" x14ac:dyDescent="0.35">
      <c r="K39777" s="293"/>
      <c r="M39777" s="290"/>
    </row>
    <row r="39778" spans="11:13" x14ac:dyDescent="0.35">
      <c r="K39778" s="293"/>
      <c r="M39778" s="290"/>
    </row>
    <row r="39779" spans="11:13" x14ac:dyDescent="0.35">
      <c r="K39779" s="293"/>
      <c r="M39779" s="290"/>
    </row>
    <row r="39780" spans="11:13" x14ac:dyDescent="0.35">
      <c r="K39780" s="293"/>
      <c r="M39780" s="290"/>
    </row>
    <row r="39781" spans="11:13" x14ac:dyDescent="0.35">
      <c r="K39781" s="293"/>
      <c r="M39781" s="290"/>
    </row>
    <row r="39782" spans="11:13" x14ac:dyDescent="0.35">
      <c r="K39782" s="293"/>
      <c r="M39782" s="290"/>
    </row>
    <row r="39783" spans="11:13" x14ac:dyDescent="0.35">
      <c r="K39783" s="293"/>
      <c r="M39783" s="290"/>
    </row>
    <row r="39784" spans="11:13" x14ac:dyDescent="0.35">
      <c r="K39784" s="293"/>
      <c r="M39784" s="290"/>
    </row>
    <row r="39785" spans="11:13" x14ac:dyDescent="0.35">
      <c r="K39785" s="293"/>
      <c r="M39785" s="290"/>
    </row>
    <row r="39786" spans="11:13" x14ac:dyDescent="0.35">
      <c r="K39786" s="293"/>
      <c r="M39786" s="290"/>
    </row>
    <row r="39787" spans="11:13" x14ac:dyDescent="0.35">
      <c r="K39787" s="293"/>
      <c r="M39787" s="290"/>
    </row>
    <row r="39788" spans="11:13" x14ac:dyDescent="0.35">
      <c r="K39788" s="293"/>
      <c r="M39788" s="290"/>
    </row>
    <row r="39789" spans="11:13" x14ac:dyDescent="0.35">
      <c r="K39789" s="293"/>
      <c r="M39789" s="290"/>
    </row>
    <row r="39790" spans="11:13" x14ac:dyDescent="0.35">
      <c r="K39790" s="293"/>
      <c r="M39790" s="290"/>
    </row>
    <row r="39791" spans="11:13" x14ac:dyDescent="0.35">
      <c r="K39791" s="293"/>
      <c r="M39791" s="290"/>
    </row>
    <row r="39792" spans="11:13" x14ac:dyDescent="0.35">
      <c r="K39792" s="293"/>
      <c r="M39792" s="290"/>
    </row>
    <row r="39793" spans="11:13" x14ac:dyDescent="0.35">
      <c r="K39793" s="293"/>
      <c r="M39793" s="290"/>
    </row>
    <row r="39794" spans="11:13" x14ac:dyDescent="0.35">
      <c r="K39794" s="293"/>
      <c r="M39794" s="290"/>
    </row>
    <row r="39795" spans="11:13" x14ac:dyDescent="0.35">
      <c r="K39795" s="293"/>
      <c r="M39795" s="290"/>
    </row>
    <row r="39796" spans="11:13" x14ac:dyDescent="0.35">
      <c r="K39796" s="293"/>
      <c r="M39796" s="290"/>
    </row>
    <row r="39797" spans="11:13" x14ac:dyDescent="0.35">
      <c r="K39797" s="293"/>
      <c r="M39797" s="290"/>
    </row>
    <row r="39798" spans="11:13" x14ac:dyDescent="0.35">
      <c r="K39798" s="293"/>
      <c r="M39798" s="290"/>
    </row>
    <row r="39799" spans="11:13" x14ac:dyDescent="0.35">
      <c r="K39799" s="293"/>
      <c r="M39799" s="290"/>
    </row>
    <row r="39800" spans="11:13" x14ac:dyDescent="0.35">
      <c r="K39800" s="293"/>
      <c r="M39800" s="290"/>
    </row>
    <row r="39801" spans="11:13" x14ac:dyDescent="0.35">
      <c r="K39801" s="293"/>
      <c r="M39801" s="290"/>
    </row>
    <row r="39802" spans="11:13" x14ac:dyDescent="0.35">
      <c r="K39802" s="293"/>
      <c r="M39802" s="290"/>
    </row>
    <row r="39803" spans="11:13" x14ac:dyDescent="0.35">
      <c r="K39803" s="293"/>
      <c r="M39803" s="290"/>
    </row>
    <row r="39804" spans="11:13" x14ac:dyDescent="0.35">
      <c r="K39804" s="293"/>
      <c r="M39804" s="290"/>
    </row>
    <row r="39805" spans="11:13" x14ac:dyDescent="0.35">
      <c r="K39805" s="293"/>
      <c r="M39805" s="290"/>
    </row>
    <row r="39806" spans="11:13" x14ac:dyDescent="0.35">
      <c r="K39806" s="293"/>
      <c r="M39806" s="290"/>
    </row>
    <row r="39807" spans="11:13" x14ac:dyDescent="0.35">
      <c r="K39807" s="293"/>
      <c r="M39807" s="290"/>
    </row>
    <row r="39808" spans="11:13" x14ac:dyDescent="0.35">
      <c r="K39808" s="293"/>
      <c r="M39808" s="290"/>
    </row>
    <row r="39809" spans="11:13" x14ac:dyDescent="0.35">
      <c r="K39809" s="293"/>
      <c r="M39809" s="290"/>
    </row>
    <row r="39810" spans="11:13" x14ac:dyDescent="0.35">
      <c r="K39810" s="293"/>
      <c r="M39810" s="290"/>
    </row>
    <row r="39811" spans="11:13" x14ac:dyDescent="0.35">
      <c r="K39811" s="293"/>
      <c r="M39811" s="290"/>
    </row>
    <row r="39812" spans="11:13" x14ac:dyDescent="0.35">
      <c r="K39812" s="293"/>
      <c r="M39812" s="290"/>
    </row>
    <row r="39813" spans="11:13" x14ac:dyDescent="0.35">
      <c r="K39813" s="293"/>
      <c r="M39813" s="290"/>
    </row>
    <row r="39814" spans="11:13" x14ac:dyDescent="0.35">
      <c r="K39814" s="293"/>
      <c r="M39814" s="290"/>
    </row>
    <row r="39815" spans="11:13" x14ac:dyDescent="0.35">
      <c r="K39815" s="293"/>
      <c r="M39815" s="290"/>
    </row>
    <row r="39816" spans="11:13" x14ac:dyDescent="0.35">
      <c r="K39816" s="293"/>
      <c r="M39816" s="290"/>
    </row>
    <row r="39817" spans="11:13" x14ac:dyDescent="0.35">
      <c r="K39817" s="293"/>
      <c r="M39817" s="290"/>
    </row>
    <row r="39818" spans="11:13" x14ac:dyDescent="0.35">
      <c r="K39818" s="293"/>
      <c r="M39818" s="290"/>
    </row>
    <row r="39819" spans="11:13" x14ac:dyDescent="0.35">
      <c r="K39819" s="293"/>
      <c r="M39819" s="290"/>
    </row>
    <row r="39820" spans="11:13" x14ac:dyDescent="0.35">
      <c r="K39820" s="293"/>
      <c r="M39820" s="290"/>
    </row>
    <row r="39821" spans="11:13" x14ac:dyDescent="0.35">
      <c r="K39821" s="293"/>
      <c r="M39821" s="290"/>
    </row>
    <row r="39822" spans="11:13" x14ac:dyDescent="0.35">
      <c r="K39822" s="293"/>
      <c r="M39822" s="290"/>
    </row>
    <row r="39823" spans="11:13" x14ac:dyDescent="0.35">
      <c r="K39823" s="293"/>
      <c r="M39823" s="290"/>
    </row>
    <row r="39824" spans="11:13" x14ac:dyDescent="0.35">
      <c r="K39824" s="293"/>
      <c r="M39824" s="290"/>
    </row>
    <row r="39825" spans="11:13" x14ac:dyDescent="0.35">
      <c r="K39825" s="293"/>
      <c r="M39825" s="290"/>
    </row>
    <row r="39826" spans="11:13" x14ac:dyDescent="0.35">
      <c r="K39826" s="293"/>
      <c r="M39826" s="290"/>
    </row>
    <row r="39827" spans="11:13" x14ac:dyDescent="0.35">
      <c r="K39827" s="293"/>
      <c r="M39827" s="290"/>
    </row>
    <row r="39828" spans="11:13" x14ac:dyDescent="0.35">
      <c r="K39828" s="293"/>
      <c r="M39828" s="290"/>
    </row>
    <row r="39829" spans="11:13" x14ac:dyDescent="0.35">
      <c r="K39829" s="293"/>
      <c r="M39829" s="290"/>
    </row>
    <row r="39830" spans="11:13" x14ac:dyDescent="0.35">
      <c r="K39830" s="293"/>
      <c r="M39830" s="290"/>
    </row>
    <row r="39831" spans="11:13" x14ac:dyDescent="0.35">
      <c r="K39831" s="293"/>
      <c r="M39831" s="290"/>
    </row>
    <row r="39832" spans="11:13" x14ac:dyDescent="0.35">
      <c r="K39832" s="293"/>
      <c r="M39832" s="290"/>
    </row>
    <row r="39833" spans="11:13" x14ac:dyDescent="0.35">
      <c r="K39833" s="293"/>
      <c r="M39833" s="290"/>
    </row>
    <row r="39834" spans="11:13" x14ac:dyDescent="0.35">
      <c r="K39834" s="293"/>
      <c r="M39834" s="290"/>
    </row>
    <row r="39835" spans="11:13" x14ac:dyDescent="0.35">
      <c r="K39835" s="293"/>
      <c r="M39835" s="290"/>
    </row>
    <row r="39836" spans="11:13" x14ac:dyDescent="0.35">
      <c r="K39836" s="293"/>
      <c r="M39836" s="290"/>
    </row>
    <row r="39837" spans="11:13" x14ac:dyDescent="0.35">
      <c r="K39837" s="293"/>
      <c r="M39837" s="290"/>
    </row>
    <row r="39838" spans="11:13" x14ac:dyDescent="0.35">
      <c r="K39838" s="293"/>
      <c r="M39838" s="290"/>
    </row>
    <row r="39839" spans="11:13" x14ac:dyDescent="0.35">
      <c r="K39839" s="293"/>
      <c r="M39839" s="290"/>
    </row>
    <row r="39840" spans="11:13" x14ac:dyDescent="0.35">
      <c r="K39840" s="293"/>
      <c r="M39840" s="290"/>
    </row>
    <row r="39841" spans="11:13" x14ac:dyDescent="0.35">
      <c r="K39841" s="293"/>
      <c r="M39841" s="290"/>
    </row>
    <row r="39842" spans="11:13" x14ac:dyDescent="0.35">
      <c r="K39842" s="293"/>
      <c r="M39842" s="290"/>
    </row>
    <row r="39843" spans="11:13" x14ac:dyDescent="0.35">
      <c r="K39843" s="293"/>
      <c r="M39843" s="290"/>
    </row>
    <row r="39844" spans="11:13" x14ac:dyDescent="0.35">
      <c r="K39844" s="293"/>
      <c r="M39844" s="290"/>
    </row>
    <row r="39845" spans="11:13" x14ac:dyDescent="0.35">
      <c r="K39845" s="293"/>
      <c r="M39845" s="290"/>
    </row>
    <row r="39846" spans="11:13" x14ac:dyDescent="0.35">
      <c r="K39846" s="293"/>
      <c r="M39846" s="290"/>
    </row>
    <row r="39847" spans="11:13" x14ac:dyDescent="0.35">
      <c r="K39847" s="293"/>
      <c r="M39847" s="290"/>
    </row>
    <row r="39848" spans="11:13" x14ac:dyDescent="0.35">
      <c r="K39848" s="293"/>
      <c r="M39848" s="290"/>
    </row>
    <row r="39849" spans="11:13" x14ac:dyDescent="0.35">
      <c r="K39849" s="293"/>
      <c r="M39849" s="290"/>
    </row>
    <row r="39850" spans="11:13" x14ac:dyDescent="0.35">
      <c r="K39850" s="293"/>
      <c r="M39850" s="290"/>
    </row>
    <row r="39851" spans="11:13" x14ac:dyDescent="0.35">
      <c r="K39851" s="293"/>
      <c r="M39851" s="290"/>
    </row>
    <row r="39852" spans="11:13" x14ac:dyDescent="0.35">
      <c r="K39852" s="293"/>
      <c r="M39852" s="290"/>
    </row>
    <row r="39853" spans="11:13" x14ac:dyDescent="0.35">
      <c r="K39853" s="293"/>
      <c r="M39853" s="290"/>
    </row>
    <row r="39854" spans="11:13" x14ac:dyDescent="0.35">
      <c r="K39854" s="293"/>
      <c r="M39854" s="290"/>
    </row>
    <row r="39855" spans="11:13" x14ac:dyDescent="0.35">
      <c r="K39855" s="293"/>
      <c r="M39855" s="290"/>
    </row>
    <row r="39856" spans="11:13" x14ac:dyDescent="0.35">
      <c r="K39856" s="293"/>
      <c r="M39856" s="290"/>
    </row>
    <row r="39857" spans="11:13" x14ac:dyDescent="0.35">
      <c r="K39857" s="293"/>
      <c r="M39857" s="290"/>
    </row>
    <row r="39858" spans="11:13" x14ac:dyDescent="0.35">
      <c r="K39858" s="293"/>
      <c r="M39858" s="290"/>
    </row>
    <row r="39859" spans="11:13" x14ac:dyDescent="0.35">
      <c r="K39859" s="293"/>
      <c r="M39859" s="290"/>
    </row>
    <row r="39860" spans="11:13" x14ac:dyDescent="0.35">
      <c r="K39860" s="293"/>
      <c r="M39860" s="290"/>
    </row>
    <row r="39861" spans="11:13" x14ac:dyDescent="0.35">
      <c r="K39861" s="293"/>
      <c r="M39861" s="290"/>
    </row>
    <row r="39862" spans="11:13" x14ac:dyDescent="0.35">
      <c r="K39862" s="293"/>
      <c r="M39862" s="290"/>
    </row>
    <row r="39863" spans="11:13" x14ac:dyDescent="0.35">
      <c r="K39863" s="293"/>
      <c r="M39863" s="290"/>
    </row>
    <row r="39864" spans="11:13" x14ac:dyDescent="0.35">
      <c r="K39864" s="293"/>
      <c r="M39864" s="290"/>
    </row>
    <row r="39865" spans="11:13" x14ac:dyDescent="0.35">
      <c r="K39865" s="293"/>
      <c r="M39865" s="290"/>
    </row>
    <row r="39866" spans="11:13" x14ac:dyDescent="0.35">
      <c r="K39866" s="293"/>
      <c r="M39866" s="290"/>
    </row>
    <row r="39867" spans="11:13" x14ac:dyDescent="0.35">
      <c r="K39867" s="293"/>
      <c r="M39867" s="290"/>
    </row>
    <row r="39868" spans="11:13" x14ac:dyDescent="0.35">
      <c r="K39868" s="293"/>
      <c r="M39868" s="290"/>
    </row>
    <row r="39869" spans="11:13" x14ac:dyDescent="0.35">
      <c r="K39869" s="293"/>
      <c r="M39869" s="290"/>
    </row>
    <row r="39870" spans="11:13" x14ac:dyDescent="0.35">
      <c r="K39870" s="293"/>
      <c r="M39870" s="290"/>
    </row>
    <row r="39871" spans="11:13" x14ac:dyDescent="0.35">
      <c r="K39871" s="293"/>
      <c r="M39871" s="290"/>
    </row>
    <row r="39872" spans="11:13" x14ac:dyDescent="0.35">
      <c r="K39872" s="293"/>
      <c r="M39872" s="290"/>
    </row>
    <row r="39873" spans="11:13" x14ac:dyDescent="0.35">
      <c r="K39873" s="293"/>
      <c r="M39873" s="290"/>
    </row>
    <row r="39874" spans="11:13" x14ac:dyDescent="0.35">
      <c r="K39874" s="293"/>
      <c r="M39874" s="290"/>
    </row>
    <row r="39875" spans="11:13" x14ac:dyDescent="0.35">
      <c r="K39875" s="293"/>
      <c r="M39875" s="290"/>
    </row>
    <row r="39876" spans="11:13" x14ac:dyDescent="0.35">
      <c r="K39876" s="293"/>
      <c r="M39876" s="290"/>
    </row>
    <row r="39877" spans="11:13" x14ac:dyDescent="0.35">
      <c r="K39877" s="293"/>
      <c r="M39877" s="290"/>
    </row>
    <row r="39878" spans="11:13" x14ac:dyDescent="0.35">
      <c r="K39878" s="293"/>
      <c r="M39878" s="290"/>
    </row>
    <row r="39879" spans="11:13" x14ac:dyDescent="0.35">
      <c r="K39879" s="293"/>
      <c r="M39879" s="290"/>
    </row>
    <row r="39880" spans="11:13" x14ac:dyDescent="0.35">
      <c r="K39880" s="293"/>
      <c r="M39880" s="290"/>
    </row>
    <row r="39881" spans="11:13" x14ac:dyDescent="0.35">
      <c r="K39881" s="293"/>
      <c r="M39881" s="290"/>
    </row>
    <row r="39882" spans="11:13" x14ac:dyDescent="0.35">
      <c r="K39882" s="293"/>
      <c r="M39882" s="290"/>
    </row>
    <row r="39883" spans="11:13" x14ac:dyDescent="0.35">
      <c r="K39883" s="293"/>
      <c r="M39883" s="290"/>
    </row>
    <row r="39884" spans="11:13" x14ac:dyDescent="0.35">
      <c r="K39884" s="293"/>
      <c r="M39884" s="290"/>
    </row>
    <row r="39885" spans="11:13" x14ac:dyDescent="0.35">
      <c r="K39885" s="293"/>
      <c r="M39885" s="290"/>
    </row>
    <row r="39886" spans="11:13" x14ac:dyDescent="0.35">
      <c r="K39886" s="293"/>
      <c r="M39886" s="290"/>
    </row>
    <row r="39887" spans="11:13" x14ac:dyDescent="0.35">
      <c r="K39887" s="293"/>
      <c r="M39887" s="290"/>
    </row>
    <row r="39888" spans="11:13" x14ac:dyDescent="0.35">
      <c r="K39888" s="293"/>
      <c r="M39888" s="290"/>
    </row>
    <row r="39889" spans="11:13" x14ac:dyDescent="0.35">
      <c r="K39889" s="293"/>
      <c r="M39889" s="290"/>
    </row>
    <row r="39890" spans="11:13" x14ac:dyDescent="0.35">
      <c r="K39890" s="293"/>
      <c r="M39890" s="290"/>
    </row>
    <row r="39891" spans="11:13" x14ac:dyDescent="0.35">
      <c r="K39891" s="293"/>
      <c r="M39891" s="290"/>
    </row>
    <row r="39892" spans="11:13" x14ac:dyDescent="0.35">
      <c r="K39892" s="293"/>
      <c r="M39892" s="290"/>
    </row>
    <row r="39893" spans="11:13" x14ac:dyDescent="0.35">
      <c r="K39893" s="293"/>
      <c r="M39893" s="290"/>
    </row>
    <row r="39894" spans="11:13" x14ac:dyDescent="0.35">
      <c r="K39894" s="293"/>
      <c r="M39894" s="290"/>
    </row>
    <row r="39895" spans="11:13" x14ac:dyDescent="0.35">
      <c r="K39895" s="293"/>
      <c r="M39895" s="290"/>
    </row>
    <row r="39896" spans="11:13" x14ac:dyDescent="0.35">
      <c r="K39896" s="293"/>
      <c r="M39896" s="290"/>
    </row>
    <row r="39897" spans="11:13" x14ac:dyDescent="0.35">
      <c r="K39897" s="293"/>
      <c r="M39897" s="290"/>
    </row>
    <row r="39898" spans="11:13" x14ac:dyDescent="0.35">
      <c r="K39898" s="293"/>
      <c r="M39898" s="290"/>
    </row>
    <row r="39899" spans="11:13" x14ac:dyDescent="0.35">
      <c r="K39899" s="293"/>
      <c r="M39899" s="290"/>
    </row>
    <row r="39900" spans="11:13" x14ac:dyDescent="0.35">
      <c r="K39900" s="293"/>
      <c r="M39900" s="290"/>
    </row>
    <row r="39901" spans="11:13" x14ac:dyDescent="0.35">
      <c r="K39901" s="293"/>
      <c r="M39901" s="290"/>
    </row>
    <row r="39902" spans="11:13" x14ac:dyDescent="0.35">
      <c r="K39902" s="293"/>
      <c r="M39902" s="290"/>
    </row>
    <row r="39903" spans="11:13" x14ac:dyDescent="0.35">
      <c r="K39903" s="293"/>
      <c r="M39903" s="290"/>
    </row>
    <row r="39904" spans="11:13" x14ac:dyDescent="0.35">
      <c r="K39904" s="293"/>
      <c r="M39904" s="290"/>
    </row>
    <row r="39905" spans="11:13" x14ac:dyDescent="0.35">
      <c r="K39905" s="293"/>
      <c r="M39905" s="290"/>
    </row>
    <row r="39906" spans="11:13" x14ac:dyDescent="0.35">
      <c r="K39906" s="293"/>
      <c r="M39906" s="290"/>
    </row>
    <row r="39907" spans="11:13" x14ac:dyDescent="0.35">
      <c r="K39907" s="293"/>
      <c r="M39907" s="290"/>
    </row>
    <row r="39908" spans="11:13" x14ac:dyDescent="0.35">
      <c r="K39908" s="293"/>
      <c r="M39908" s="290"/>
    </row>
    <row r="39909" spans="11:13" x14ac:dyDescent="0.35">
      <c r="K39909" s="293"/>
      <c r="M39909" s="290"/>
    </row>
    <row r="39910" spans="11:13" x14ac:dyDescent="0.35">
      <c r="K39910" s="293"/>
      <c r="M39910" s="290"/>
    </row>
    <row r="39911" spans="11:13" x14ac:dyDescent="0.35">
      <c r="K39911" s="293"/>
      <c r="M39911" s="290"/>
    </row>
    <row r="39912" spans="11:13" x14ac:dyDescent="0.35">
      <c r="K39912" s="293"/>
      <c r="M39912" s="290"/>
    </row>
    <row r="39913" spans="11:13" x14ac:dyDescent="0.35">
      <c r="K39913" s="293"/>
      <c r="M39913" s="290"/>
    </row>
    <row r="39914" spans="11:13" x14ac:dyDescent="0.35">
      <c r="K39914" s="293"/>
      <c r="M39914" s="290"/>
    </row>
    <row r="39915" spans="11:13" x14ac:dyDescent="0.35">
      <c r="K39915" s="293"/>
      <c r="M39915" s="290"/>
    </row>
    <row r="39916" spans="11:13" x14ac:dyDescent="0.35">
      <c r="K39916" s="293"/>
      <c r="M39916" s="290"/>
    </row>
    <row r="39917" spans="11:13" x14ac:dyDescent="0.35">
      <c r="K39917" s="293"/>
      <c r="M39917" s="290"/>
    </row>
    <row r="39918" spans="11:13" x14ac:dyDescent="0.35">
      <c r="K39918" s="293"/>
      <c r="M39918" s="290"/>
    </row>
    <row r="39919" spans="11:13" x14ac:dyDescent="0.35">
      <c r="K39919" s="293"/>
      <c r="M39919" s="290"/>
    </row>
    <row r="39920" spans="11:13" x14ac:dyDescent="0.35">
      <c r="K39920" s="293"/>
      <c r="M39920" s="290"/>
    </row>
    <row r="39921" spans="11:13" x14ac:dyDescent="0.35">
      <c r="K39921" s="293"/>
      <c r="M39921" s="290"/>
    </row>
    <row r="39922" spans="11:13" x14ac:dyDescent="0.35">
      <c r="K39922" s="293"/>
      <c r="M39922" s="290"/>
    </row>
    <row r="39923" spans="11:13" x14ac:dyDescent="0.35">
      <c r="K39923" s="293"/>
      <c r="M39923" s="290"/>
    </row>
    <row r="39924" spans="11:13" x14ac:dyDescent="0.35">
      <c r="K39924" s="293"/>
      <c r="M39924" s="290"/>
    </row>
    <row r="39925" spans="11:13" x14ac:dyDescent="0.35">
      <c r="K39925" s="293"/>
      <c r="M39925" s="290"/>
    </row>
    <row r="39926" spans="11:13" x14ac:dyDescent="0.35">
      <c r="K39926" s="293"/>
      <c r="M39926" s="290"/>
    </row>
    <row r="39927" spans="11:13" x14ac:dyDescent="0.35">
      <c r="K39927" s="293"/>
      <c r="M39927" s="290"/>
    </row>
    <row r="39928" spans="11:13" x14ac:dyDescent="0.35">
      <c r="K39928" s="293"/>
      <c r="M39928" s="290"/>
    </row>
    <row r="39929" spans="11:13" x14ac:dyDescent="0.35">
      <c r="K39929" s="293"/>
      <c r="M39929" s="290"/>
    </row>
    <row r="39930" spans="11:13" x14ac:dyDescent="0.35">
      <c r="K39930" s="293"/>
      <c r="M39930" s="290"/>
    </row>
    <row r="39931" spans="11:13" x14ac:dyDescent="0.35">
      <c r="K39931" s="293"/>
      <c r="M39931" s="290"/>
    </row>
    <row r="39932" spans="11:13" x14ac:dyDescent="0.35">
      <c r="K39932" s="293"/>
      <c r="M39932" s="290"/>
    </row>
    <row r="39933" spans="11:13" x14ac:dyDescent="0.35">
      <c r="K39933" s="293"/>
      <c r="M39933" s="290"/>
    </row>
    <row r="39934" spans="11:13" x14ac:dyDescent="0.35">
      <c r="K39934" s="293"/>
      <c r="M39934" s="290"/>
    </row>
    <row r="39935" spans="11:13" x14ac:dyDescent="0.35">
      <c r="K39935" s="293"/>
      <c r="M39935" s="290"/>
    </row>
    <row r="39936" spans="11:13" x14ac:dyDescent="0.35">
      <c r="K39936" s="293"/>
      <c r="M39936" s="290"/>
    </row>
    <row r="39937" spans="11:13" x14ac:dyDescent="0.35">
      <c r="K39937" s="293"/>
      <c r="M39937" s="290"/>
    </row>
    <row r="39938" spans="11:13" x14ac:dyDescent="0.35">
      <c r="K39938" s="293"/>
      <c r="M39938" s="290"/>
    </row>
    <row r="39939" spans="11:13" x14ac:dyDescent="0.35">
      <c r="K39939" s="293"/>
      <c r="M39939" s="290"/>
    </row>
    <row r="39940" spans="11:13" x14ac:dyDescent="0.35">
      <c r="K39940" s="293"/>
      <c r="M39940" s="290"/>
    </row>
    <row r="39941" spans="11:13" x14ac:dyDescent="0.35">
      <c r="K39941" s="293"/>
      <c r="M39941" s="290"/>
    </row>
    <row r="39942" spans="11:13" x14ac:dyDescent="0.35">
      <c r="K39942" s="293"/>
      <c r="M39942" s="290"/>
    </row>
    <row r="39943" spans="11:13" x14ac:dyDescent="0.35">
      <c r="K39943" s="293"/>
      <c r="M39943" s="290"/>
    </row>
    <row r="39944" spans="11:13" x14ac:dyDescent="0.35">
      <c r="K39944" s="293"/>
      <c r="M39944" s="290"/>
    </row>
    <row r="39945" spans="11:13" x14ac:dyDescent="0.35">
      <c r="K39945" s="293"/>
      <c r="M39945" s="290"/>
    </row>
    <row r="39946" spans="11:13" x14ac:dyDescent="0.35">
      <c r="K39946" s="293"/>
      <c r="M39946" s="290"/>
    </row>
    <row r="39947" spans="11:13" x14ac:dyDescent="0.35">
      <c r="K39947" s="293"/>
      <c r="M39947" s="290"/>
    </row>
    <row r="39948" spans="11:13" x14ac:dyDescent="0.35">
      <c r="K39948" s="293"/>
      <c r="M39948" s="290"/>
    </row>
    <row r="39949" spans="11:13" x14ac:dyDescent="0.35">
      <c r="K39949" s="293"/>
      <c r="M39949" s="290"/>
    </row>
    <row r="39950" spans="11:13" x14ac:dyDescent="0.35">
      <c r="K39950" s="293"/>
      <c r="M39950" s="290"/>
    </row>
    <row r="39951" spans="11:13" x14ac:dyDescent="0.35">
      <c r="K39951" s="293"/>
      <c r="M39951" s="290"/>
    </row>
    <row r="39952" spans="11:13" x14ac:dyDescent="0.35">
      <c r="K39952" s="293"/>
      <c r="M39952" s="290"/>
    </row>
    <row r="39953" spans="11:13" x14ac:dyDescent="0.35">
      <c r="K39953" s="293"/>
      <c r="M39953" s="290"/>
    </row>
    <row r="39954" spans="11:13" x14ac:dyDescent="0.35">
      <c r="K39954" s="293"/>
      <c r="M39954" s="290"/>
    </row>
    <row r="39955" spans="11:13" x14ac:dyDescent="0.35">
      <c r="K39955" s="293"/>
      <c r="M39955" s="290"/>
    </row>
    <row r="39956" spans="11:13" x14ac:dyDescent="0.35">
      <c r="K39956" s="293"/>
      <c r="M39956" s="290"/>
    </row>
    <row r="39957" spans="11:13" x14ac:dyDescent="0.35">
      <c r="K39957" s="293"/>
      <c r="M39957" s="290"/>
    </row>
    <row r="39958" spans="11:13" x14ac:dyDescent="0.35">
      <c r="K39958" s="293"/>
      <c r="M39958" s="290"/>
    </row>
    <row r="39959" spans="11:13" x14ac:dyDescent="0.35">
      <c r="K39959" s="293"/>
      <c r="M39959" s="290"/>
    </row>
    <row r="39960" spans="11:13" x14ac:dyDescent="0.35">
      <c r="K39960" s="293"/>
      <c r="M39960" s="290"/>
    </row>
    <row r="39961" spans="11:13" x14ac:dyDescent="0.35">
      <c r="K39961" s="293"/>
      <c r="M39961" s="290"/>
    </row>
    <row r="39962" spans="11:13" x14ac:dyDescent="0.35">
      <c r="K39962" s="293"/>
      <c r="M39962" s="290"/>
    </row>
    <row r="39963" spans="11:13" x14ac:dyDescent="0.35">
      <c r="K39963" s="293"/>
      <c r="M39963" s="290"/>
    </row>
    <row r="39964" spans="11:13" x14ac:dyDescent="0.35">
      <c r="K39964" s="293"/>
      <c r="M39964" s="290"/>
    </row>
    <row r="39965" spans="11:13" x14ac:dyDescent="0.35">
      <c r="K39965" s="293"/>
      <c r="M39965" s="290"/>
    </row>
    <row r="39966" spans="11:13" x14ac:dyDescent="0.35">
      <c r="K39966" s="293"/>
      <c r="M39966" s="290"/>
    </row>
    <row r="39967" spans="11:13" x14ac:dyDescent="0.35">
      <c r="K39967" s="293"/>
      <c r="M39967" s="290"/>
    </row>
    <row r="39968" spans="11:13" x14ac:dyDescent="0.35">
      <c r="K39968" s="293"/>
      <c r="M39968" s="290"/>
    </row>
    <row r="39969" spans="11:13" x14ac:dyDescent="0.35">
      <c r="K39969" s="293"/>
      <c r="M39969" s="290"/>
    </row>
    <row r="39970" spans="11:13" x14ac:dyDescent="0.35">
      <c r="K39970" s="293"/>
      <c r="M39970" s="290"/>
    </row>
    <row r="39971" spans="11:13" x14ac:dyDescent="0.35">
      <c r="K39971" s="293"/>
      <c r="M39971" s="290"/>
    </row>
    <row r="39972" spans="11:13" x14ac:dyDescent="0.35">
      <c r="K39972" s="293"/>
      <c r="M39972" s="290"/>
    </row>
    <row r="39973" spans="11:13" x14ac:dyDescent="0.35">
      <c r="K39973" s="293"/>
      <c r="M39973" s="290"/>
    </row>
    <row r="39974" spans="11:13" x14ac:dyDescent="0.35">
      <c r="K39974" s="293"/>
      <c r="M39974" s="290"/>
    </row>
    <row r="39975" spans="11:13" x14ac:dyDescent="0.35">
      <c r="K39975" s="293"/>
      <c r="M39975" s="290"/>
    </row>
    <row r="39976" spans="11:13" x14ac:dyDescent="0.35">
      <c r="K39976" s="293"/>
      <c r="M39976" s="290"/>
    </row>
    <row r="39977" spans="11:13" x14ac:dyDescent="0.35">
      <c r="K39977" s="293"/>
      <c r="M39977" s="290"/>
    </row>
    <row r="39978" spans="11:13" x14ac:dyDescent="0.35">
      <c r="K39978" s="293"/>
      <c r="M39978" s="290"/>
    </row>
    <row r="39979" spans="11:13" x14ac:dyDescent="0.35">
      <c r="K39979" s="293"/>
      <c r="M39979" s="290"/>
    </row>
    <row r="39980" spans="11:13" x14ac:dyDescent="0.35">
      <c r="K39980" s="293"/>
      <c r="M39980" s="290"/>
    </row>
    <row r="39981" spans="11:13" x14ac:dyDescent="0.35">
      <c r="K39981" s="293"/>
      <c r="M39981" s="290"/>
    </row>
    <row r="39982" spans="11:13" x14ac:dyDescent="0.35">
      <c r="K39982" s="293"/>
      <c r="M39982" s="290"/>
    </row>
    <row r="39983" spans="11:13" x14ac:dyDescent="0.35">
      <c r="K39983" s="293"/>
      <c r="M39983" s="290"/>
    </row>
    <row r="39984" spans="11:13" x14ac:dyDescent="0.35">
      <c r="K39984" s="293"/>
      <c r="M39984" s="290"/>
    </row>
    <row r="39985" spans="11:13" x14ac:dyDescent="0.35">
      <c r="K39985" s="293"/>
      <c r="M39985" s="290"/>
    </row>
    <row r="39986" spans="11:13" x14ac:dyDescent="0.35">
      <c r="K39986" s="293"/>
      <c r="M39986" s="290"/>
    </row>
    <row r="39987" spans="11:13" x14ac:dyDescent="0.35">
      <c r="K39987" s="293"/>
      <c r="M39987" s="290"/>
    </row>
    <row r="39988" spans="11:13" x14ac:dyDescent="0.35">
      <c r="K39988" s="293"/>
      <c r="M39988" s="290"/>
    </row>
    <row r="39989" spans="11:13" x14ac:dyDescent="0.35">
      <c r="K39989" s="293"/>
      <c r="M39989" s="290"/>
    </row>
    <row r="39990" spans="11:13" x14ac:dyDescent="0.35">
      <c r="K39990" s="293"/>
      <c r="M39990" s="290"/>
    </row>
    <row r="39991" spans="11:13" x14ac:dyDescent="0.35">
      <c r="K39991" s="293"/>
      <c r="M39991" s="290"/>
    </row>
    <row r="39992" spans="11:13" x14ac:dyDescent="0.35">
      <c r="K39992" s="293"/>
      <c r="M39992" s="290"/>
    </row>
    <row r="39993" spans="11:13" x14ac:dyDescent="0.35">
      <c r="K39993" s="293"/>
      <c r="M39993" s="290"/>
    </row>
    <row r="39994" spans="11:13" x14ac:dyDescent="0.35">
      <c r="K39994" s="293"/>
      <c r="M39994" s="290"/>
    </row>
    <row r="39995" spans="11:13" x14ac:dyDescent="0.35">
      <c r="K39995" s="293"/>
      <c r="M39995" s="290"/>
    </row>
    <row r="39996" spans="11:13" x14ac:dyDescent="0.35">
      <c r="K39996" s="293"/>
      <c r="M39996" s="290"/>
    </row>
    <row r="39997" spans="11:13" x14ac:dyDescent="0.35">
      <c r="K39997" s="293"/>
      <c r="M39997" s="290"/>
    </row>
    <row r="39998" spans="11:13" x14ac:dyDescent="0.35">
      <c r="K39998" s="293"/>
      <c r="M39998" s="290"/>
    </row>
    <row r="39999" spans="11:13" x14ac:dyDescent="0.35">
      <c r="K39999" s="293"/>
      <c r="M39999" s="290"/>
    </row>
    <row r="40000" spans="11:13" x14ac:dyDescent="0.35">
      <c r="K40000" s="293"/>
      <c r="M40000" s="290"/>
    </row>
    <row r="40001" spans="11:13" x14ac:dyDescent="0.35">
      <c r="K40001" s="293"/>
      <c r="M40001" s="290"/>
    </row>
    <row r="40002" spans="11:13" x14ac:dyDescent="0.35">
      <c r="K40002" s="293"/>
      <c r="M40002" s="290"/>
    </row>
    <row r="40003" spans="11:13" x14ac:dyDescent="0.35">
      <c r="K40003" s="293"/>
      <c r="M40003" s="290"/>
    </row>
    <row r="40004" spans="11:13" x14ac:dyDescent="0.35">
      <c r="K40004" s="293"/>
      <c r="M40004" s="290"/>
    </row>
    <row r="40005" spans="11:13" x14ac:dyDescent="0.35">
      <c r="K40005" s="293"/>
      <c r="M40005" s="290"/>
    </row>
    <row r="40006" spans="11:13" x14ac:dyDescent="0.35">
      <c r="K40006" s="293"/>
      <c r="M40006" s="290"/>
    </row>
    <row r="40007" spans="11:13" x14ac:dyDescent="0.35">
      <c r="K40007" s="293"/>
      <c r="M40007" s="290"/>
    </row>
    <row r="40008" spans="11:13" x14ac:dyDescent="0.35">
      <c r="K40008" s="293"/>
      <c r="M40008" s="290"/>
    </row>
    <row r="40009" spans="11:13" x14ac:dyDescent="0.35">
      <c r="K40009" s="293"/>
      <c r="M40009" s="290"/>
    </row>
    <row r="40010" spans="11:13" x14ac:dyDescent="0.35">
      <c r="K40010" s="293"/>
      <c r="M40010" s="290"/>
    </row>
    <row r="40011" spans="11:13" x14ac:dyDescent="0.35">
      <c r="K40011" s="293"/>
      <c r="M40011" s="290"/>
    </row>
    <row r="40012" spans="11:13" x14ac:dyDescent="0.35">
      <c r="K40012" s="293"/>
      <c r="M40012" s="290"/>
    </row>
    <row r="40013" spans="11:13" x14ac:dyDescent="0.35">
      <c r="K40013" s="293"/>
      <c r="M40013" s="290"/>
    </row>
    <row r="40014" spans="11:13" x14ac:dyDescent="0.35">
      <c r="K40014" s="293"/>
      <c r="M40014" s="290"/>
    </row>
    <row r="40015" spans="11:13" x14ac:dyDescent="0.35">
      <c r="K40015" s="293"/>
      <c r="M40015" s="290"/>
    </row>
    <row r="40016" spans="11:13" x14ac:dyDescent="0.35">
      <c r="K40016" s="293"/>
      <c r="M40016" s="290"/>
    </row>
    <row r="40017" spans="11:13" x14ac:dyDescent="0.35">
      <c r="K40017" s="293"/>
      <c r="M40017" s="290"/>
    </row>
    <row r="40018" spans="11:13" x14ac:dyDescent="0.35">
      <c r="K40018" s="293"/>
      <c r="M40018" s="290"/>
    </row>
    <row r="40019" spans="11:13" x14ac:dyDescent="0.35">
      <c r="K40019" s="293"/>
      <c r="M40019" s="290"/>
    </row>
    <row r="40020" spans="11:13" x14ac:dyDescent="0.35">
      <c r="K40020" s="293"/>
      <c r="M40020" s="290"/>
    </row>
    <row r="40021" spans="11:13" x14ac:dyDescent="0.35">
      <c r="K40021" s="293"/>
      <c r="M40021" s="290"/>
    </row>
    <row r="40022" spans="11:13" x14ac:dyDescent="0.35">
      <c r="K40022" s="293"/>
      <c r="M40022" s="290"/>
    </row>
    <row r="40023" spans="11:13" x14ac:dyDescent="0.35">
      <c r="K40023" s="293"/>
      <c r="M40023" s="290"/>
    </row>
    <row r="40024" spans="11:13" x14ac:dyDescent="0.35">
      <c r="K40024" s="293"/>
      <c r="M40024" s="290"/>
    </row>
    <row r="40025" spans="11:13" x14ac:dyDescent="0.35">
      <c r="K40025" s="293"/>
      <c r="M40025" s="290"/>
    </row>
    <row r="40026" spans="11:13" x14ac:dyDescent="0.35">
      <c r="K40026" s="293"/>
      <c r="M40026" s="290"/>
    </row>
    <row r="40027" spans="11:13" x14ac:dyDescent="0.35">
      <c r="K40027" s="293"/>
      <c r="M40027" s="290"/>
    </row>
    <row r="40028" spans="11:13" x14ac:dyDescent="0.35">
      <c r="K40028" s="293"/>
      <c r="M40028" s="290"/>
    </row>
    <row r="40029" spans="11:13" x14ac:dyDescent="0.35">
      <c r="K40029" s="293"/>
      <c r="M40029" s="290"/>
    </row>
    <row r="40030" spans="11:13" x14ac:dyDescent="0.35">
      <c r="K40030" s="293"/>
      <c r="M40030" s="290"/>
    </row>
    <row r="40031" spans="11:13" x14ac:dyDescent="0.35">
      <c r="K40031" s="293"/>
      <c r="M40031" s="290"/>
    </row>
    <row r="40032" spans="11:13" x14ac:dyDescent="0.35">
      <c r="K40032" s="293"/>
      <c r="M40032" s="290"/>
    </row>
    <row r="40033" spans="11:13" x14ac:dyDescent="0.35">
      <c r="K40033" s="293"/>
      <c r="M40033" s="290"/>
    </row>
    <row r="40034" spans="11:13" x14ac:dyDescent="0.35">
      <c r="K40034" s="293"/>
      <c r="M40034" s="290"/>
    </row>
    <row r="40035" spans="11:13" x14ac:dyDescent="0.35">
      <c r="K40035" s="293"/>
      <c r="M40035" s="290"/>
    </row>
    <row r="40036" spans="11:13" x14ac:dyDescent="0.35">
      <c r="K40036" s="293"/>
      <c r="M40036" s="290"/>
    </row>
    <row r="40037" spans="11:13" x14ac:dyDescent="0.35">
      <c r="K40037" s="293"/>
      <c r="M40037" s="290"/>
    </row>
    <row r="40038" spans="11:13" x14ac:dyDescent="0.35">
      <c r="K40038" s="293"/>
      <c r="M40038" s="290"/>
    </row>
    <row r="40039" spans="11:13" x14ac:dyDescent="0.35">
      <c r="K40039" s="293"/>
      <c r="M40039" s="290"/>
    </row>
    <row r="40040" spans="11:13" x14ac:dyDescent="0.35">
      <c r="K40040" s="293"/>
      <c r="M40040" s="290"/>
    </row>
    <row r="40041" spans="11:13" x14ac:dyDescent="0.35">
      <c r="K40041" s="293"/>
      <c r="M40041" s="290"/>
    </row>
    <row r="40042" spans="11:13" x14ac:dyDescent="0.35">
      <c r="K40042" s="293"/>
      <c r="M40042" s="290"/>
    </row>
    <row r="40043" spans="11:13" x14ac:dyDescent="0.35">
      <c r="K40043" s="293"/>
      <c r="M40043" s="290"/>
    </row>
    <row r="40044" spans="11:13" x14ac:dyDescent="0.35">
      <c r="K40044" s="293"/>
      <c r="M40044" s="290"/>
    </row>
    <row r="40045" spans="11:13" x14ac:dyDescent="0.35">
      <c r="K40045" s="293"/>
      <c r="M40045" s="290"/>
    </row>
    <row r="40046" spans="11:13" x14ac:dyDescent="0.35">
      <c r="K40046" s="293"/>
      <c r="M40046" s="290"/>
    </row>
    <row r="40047" spans="11:13" x14ac:dyDescent="0.35">
      <c r="K40047" s="293"/>
      <c r="M40047" s="290"/>
    </row>
    <row r="40048" spans="11:13" x14ac:dyDescent="0.35">
      <c r="K40048" s="293"/>
      <c r="M40048" s="290"/>
    </row>
    <row r="40049" spans="11:13" x14ac:dyDescent="0.35">
      <c r="K40049" s="293"/>
      <c r="M40049" s="290"/>
    </row>
    <row r="40050" spans="11:13" x14ac:dyDescent="0.35">
      <c r="K40050" s="293"/>
      <c r="M40050" s="290"/>
    </row>
    <row r="40051" spans="11:13" x14ac:dyDescent="0.35">
      <c r="K40051" s="293"/>
      <c r="M40051" s="290"/>
    </row>
    <row r="40052" spans="11:13" x14ac:dyDescent="0.35">
      <c r="K40052" s="293"/>
      <c r="M40052" s="290"/>
    </row>
    <row r="40053" spans="11:13" x14ac:dyDescent="0.35">
      <c r="K40053" s="293"/>
      <c r="M40053" s="290"/>
    </row>
    <row r="40054" spans="11:13" x14ac:dyDescent="0.35">
      <c r="K40054" s="293"/>
      <c r="M40054" s="290"/>
    </row>
    <row r="40055" spans="11:13" x14ac:dyDescent="0.35">
      <c r="K40055" s="293"/>
      <c r="M40055" s="290"/>
    </row>
    <row r="40056" spans="11:13" x14ac:dyDescent="0.35">
      <c r="K40056" s="293"/>
      <c r="M40056" s="290"/>
    </row>
    <row r="40057" spans="11:13" x14ac:dyDescent="0.35">
      <c r="K40057" s="293"/>
      <c r="M40057" s="290"/>
    </row>
    <row r="40058" spans="11:13" x14ac:dyDescent="0.35">
      <c r="K40058" s="293"/>
      <c r="M40058" s="290"/>
    </row>
    <row r="40059" spans="11:13" x14ac:dyDescent="0.35">
      <c r="K40059" s="293"/>
      <c r="M40059" s="290"/>
    </row>
    <row r="40060" spans="11:13" x14ac:dyDescent="0.35">
      <c r="K40060" s="293"/>
      <c r="M40060" s="290"/>
    </row>
    <row r="40061" spans="11:13" x14ac:dyDescent="0.35">
      <c r="K40061" s="293"/>
      <c r="M40061" s="290"/>
    </row>
    <row r="40062" spans="11:13" x14ac:dyDescent="0.35">
      <c r="K40062" s="293"/>
      <c r="M40062" s="290"/>
    </row>
    <row r="40063" spans="11:13" x14ac:dyDescent="0.35">
      <c r="K40063" s="293"/>
      <c r="M40063" s="290"/>
    </row>
    <row r="40064" spans="11:13" x14ac:dyDescent="0.35">
      <c r="K40064" s="293"/>
      <c r="M40064" s="290"/>
    </row>
    <row r="40065" spans="11:13" x14ac:dyDescent="0.35">
      <c r="K40065" s="293"/>
      <c r="M40065" s="290"/>
    </row>
    <row r="40066" spans="11:13" x14ac:dyDescent="0.35">
      <c r="K40066" s="293"/>
      <c r="M40066" s="290"/>
    </row>
    <row r="40067" spans="11:13" x14ac:dyDescent="0.35">
      <c r="K40067" s="293"/>
      <c r="M40067" s="290"/>
    </row>
    <row r="40068" spans="11:13" x14ac:dyDescent="0.35">
      <c r="K40068" s="293"/>
      <c r="M40068" s="290"/>
    </row>
    <row r="40069" spans="11:13" x14ac:dyDescent="0.35">
      <c r="K40069" s="293"/>
      <c r="M40069" s="290"/>
    </row>
    <row r="40070" spans="11:13" x14ac:dyDescent="0.35">
      <c r="K40070" s="293"/>
      <c r="M40070" s="290"/>
    </row>
    <row r="40071" spans="11:13" x14ac:dyDescent="0.35">
      <c r="K40071" s="293"/>
      <c r="M40071" s="290"/>
    </row>
    <row r="40072" spans="11:13" x14ac:dyDescent="0.35">
      <c r="K40072" s="293"/>
      <c r="M40072" s="290"/>
    </row>
    <row r="40073" spans="11:13" x14ac:dyDescent="0.35">
      <c r="K40073" s="293"/>
      <c r="M40073" s="290"/>
    </row>
    <row r="40074" spans="11:13" x14ac:dyDescent="0.35">
      <c r="K40074" s="293"/>
      <c r="M40074" s="290"/>
    </row>
    <row r="40075" spans="11:13" x14ac:dyDescent="0.35">
      <c r="K40075" s="293"/>
      <c r="M40075" s="290"/>
    </row>
    <row r="40076" spans="11:13" x14ac:dyDescent="0.35">
      <c r="K40076" s="293"/>
      <c r="M40076" s="290"/>
    </row>
    <row r="40077" spans="11:13" x14ac:dyDescent="0.35">
      <c r="K40077" s="293"/>
      <c r="M40077" s="290"/>
    </row>
    <row r="40078" spans="11:13" x14ac:dyDescent="0.35">
      <c r="K40078" s="293"/>
      <c r="M40078" s="290"/>
    </row>
    <row r="40079" spans="11:13" x14ac:dyDescent="0.35">
      <c r="K40079" s="293"/>
      <c r="M40079" s="290"/>
    </row>
    <row r="40080" spans="11:13" x14ac:dyDescent="0.35">
      <c r="K40080" s="293"/>
      <c r="M40080" s="290"/>
    </row>
    <row r="40081" spans="11:13" x14ac:dyDescent="0.35">
      <c r="K40081" s="293"/>
      <c r="M40081" s="290"/>
    </row>
    <row r="40082" spans="11:13" x14ac:dyDescent="0.35">
      <c r="K40082" s="293"/>
      <c r="M40082" s="290"/>
    </row>
    <row r="40083" spans="11:13" x14ac:dyDescent="0.35">
      <c r="K40083" s="293"/>
      <c r="M40083" s="290"/>
    </row>
    <row r="40084" spans="11:13" x14ac:dyDescent="0.35">
      <c r="K40084" s="293"/>
      <c r="M40084" s="290"/>
    </row>
    <row r="40085" spans="11:13" x14ac:dyDescent="0.35">
      <c r="K40085" s="293"/>
      <c r="M40085" s="290"/>
    </row>
    <row r="40086" spans="11:13" x14ac:dyDescent="0.35">
      <c r="K40086" s="293"/>
      <c r="M40086" s="290"/>
    </row>
    <row r="40087" spans="11:13" x14ac:dyDescent="0.35">
      <c r="K40087" s="293"/>
      <c r="M40087" s="290"/>
    </row>
    <row r="40088" spans="11:13" x14ac:dyDescent="0.35">
      <c r="K40088" s="293"/>
      <c r="M40088" s="290"/>
    </row>
    <row r="40089" spans="11:13" x14ac:dyDescent="0.35">
      <c r="K40089" s="293"/>
      <c r="M40089" s="290"/>
    </row>
    <row r="40090" spans="11:13" x14ac:dyDescent="0.35">
      <c r="K40090" s="293"/>
      <c r="M40090" s="290"/>
    </row>
    <row r="40091" spans="11:13" x14ac:dyDescent="0.35">
      <c r="K40091" s="293"/>
      <c r="M40091" s="290"/>
    </row>
    <row r="40092" spans="11:13" x14ac:dyDescent="0.35">
      <c r="K40092" s="293"/>
      <c r="M40092" s="290"/>
    </row>
    <row r="40093" spans="11:13" x14ac:dyDescent="0.35">
      <c r="K40093" s="293"/>
      <c r="M40093" s="290"/>
    </row>
    <row r="40094" spans="11:13" x14ac:dyDescent="0.35">
      <c r="K40094" s="293"/>
      <c r="M40094" s="290"/>
    </row>
    <row r="40095" spans="11:13" x14ac:dyDescent="0.35">
      <c r="K40095" s="293"/>
      <c r="M40095" s="290"/>
    </row>
    <row r="40096" spans="11:13" x14ac:dyDescent="0.35">
      <c r="K40096" s="293"/>
      <c r="M40096" s="290"/>
    </row>
    <row r="40097" spans="11:13" x14ac:dyDescent="0.35">
      <c r="K40097" s="293"/>
      <c r="M40097" s="290"/>
    </row>
    <row r="40098" spans="11:13" x14ac:dyDescent="0.35">
      <c r="K40098" s="293"/>
      <c r="M40098" s="290"/>
    </row>
    <row r="40099" spans="11:13" x14ac:dyDescent="0.35">
      <c r="K40099" s="293"/>
      <c r="M40099" s="290"/>
    </row>
    <row r="40100" spans="11:13" x14ac:dyDescent="0.35">
      <c r="K40100" s="293"/>
      <c r="M40100" s="290"/>
    </row>
    <row r="40101" spans="11:13" x14ac:dyDescent="0.35">
      <c r="K40101" s="293"/>
      <c r="M40101" s="290"/>
    </row>
    <row r="40102" spans="11:13" x14ac:dyDescent="0.35">
      <c r="K40102" s="293"/>
      <c r="M40102" s="290"/>
    </row>
    <row r="40103" spans="11:13" x14ac:dyDescent="0.35">
      <c r="K40103" s="293"/>
      <c r="M40103" s="290"/>
    </row>
    <row r="40104" spans="11:13" x14ac:dyDescent="0.35">
      <c r="K40104" s="293"/>
      <c r="M40104" s="290"/>
    </row>
    <row r="40105" spans="11:13" x14ac:dyDescent="0.35">
      <c r="K40105" s="293"/>
      <c r="M40105" s="290"/>
    </row>
    <row r="40106" spans="11:13" x14ac:dyDescent="0.35">
      <c r="K40106" s="293"/>
      <c r="M40106" s="290"/>
    </row>
    <row r="40107" spans="11:13" x14ac:dyDescent="0.35">
      <c r="K40107" s="293"/>
      <c r="M40107" s="290"/>
    </row>
    <row r="40108" spans="11:13" x14ac:dyDescent="0.35">
      <c r="K40108" s="293"/>
      <c r="M40108" s="290"/>
    </row>
    <row r="40109" spans="11:13" x14ac:dyDescent="0.35">
      <c r="K40109" s="293"/>
      <c r="M40109" s="290"/>
    </row>
    <row r="40110" spans="11:13" x14ac:dyDescent="0.35">
      <c r="K40110" s="293"/>
      <c r="M40110" s="290"/>
    </row>
    <row r="40111" spans="11:13" x14ac:dyDescent="0.35">
      <c r="K40111" s="293"/>
      <c r="M40111" s="290"/>
    </row>
    <row r="40112" spans="11:13" x14ac:dyDescent="0.35">
      <c r="K40112" s="293"/>
      <c r="M40112" s="290"/>
    </row>
    <row r="40113" spans="11:13" x14ac:dyDescent="0.35">
      <c r="K40113" s="293"/>
      <c r="M40113" s="290"/>
    </row>
    <row r="40114" spans="11:13" x14ac:dyDescent="0.35">
      <c r="K40114" s="293"/>
      <c r="M40114" s="290"/>
    </row>
    <row r="40115" spans="11:13" x14ac:dyDescent="0.35">
      <c r="K40115" s="293"/>
      <c r="M40115" s="290"/>
    </row>
    <row r="40116" spans="11:13" x14ac:dyDescent="0.35">
      <c r="K40116" s="293"/>
      <c r="M40116" s="290"/>
    </row>
    <row r="40117" spans="11:13" x14ac:dyDescent="0.35">
      <c r="K40117" s="293"/>
      <c r="M40117" s="290"/>
    </row>
    <row r="40118" spans="11:13" x14ac:dyDescent="0.35">
      <c r="K40118" s="293"/>
      <c r="M40118" s="290"/>
    </row>
    <row r="40119" spans="11:13" x14ac:dyDescent="0.35">
      <c r="K40119" s="293"/>
      <c r="M40119" s="290"/>
    </row>
    <row r="40120" spans="11:13" x14ac:dyDescent="0.35">
      <c r="K40120" s="293"/>
      <c r="M40120" s="290"/>
    </row>
    <row r="40121" spans="11:13" x14ac:dyDescent="0.35">
      <c r="K40121" s="293"/>
      <c r="M40121" s="290"/>
    </row>
    <row r="40122" spans="11:13" x14ac:dyDescent="0.35">
      <c r="K40122" s="293"/>
      <c r="M40122" s="290"/>
    </row>
    <row r="40123" spans="11:13" x14ac:dyDescent="0.35">
      <c r="K40123" s="293"/>
      <c r="M40123" s="290"/>
    </row>
    <row r="40124" spans="11:13" x14ac:dyDescent="0.35">
      <c r="K40124" s="293"/>
      <c r="M40124" s="290"/>
    </row>
    <row r="40125" spans="11:13" x14ac:dyDescent="0.35">
      <c r="K40125" s="293"/>
      <c r="M40125" s="290"/>
    </row>
    <row r="40126" spans="11:13" x14ac:dyDescent="0.35">
      <c r="K40126" s="293"/>
      <c r="M40126" s="290"/>
    </row>
    <row r="40127" spans="11:13" x14ac:dyDescent="0.35">
      <c r="K40127" s="293"/>
      <c r="M40127" s="290"/>
    </row>
    <row r="40128" spans="11:13" x14ac:dyDescent="0.35">
      <c r="K40128" s="293"/>
      <c r="M40128" s="290"/>
    </row>
    <row r="40129" spans="11:13" x14ac:dyDescent="0.35">
      <c r="K40129" s="293"/>
      <c r="M40129" s="290"/>
    </row>
    <row r="40130" spans="11:13" x14ac:dyDescent="0.35">
      <c r="K40130" s="293"/>
      <c r="M40130" s="290"/>
    </row>
    <row r="40131" spans="11:13" x14ac:dyDescent="0.35">
      <c r="K40131" s="293"/>
      <c r="M40131" s="290"/>
    </row>
    <row r="40132" spans="11:13" x14ac:dyDescent="0.35">
      <c r="K40132" s="293"/>
      <c r="M40132" s="290"/>
    </row>
    <row r="40133" spans="11:13" x14ac:dyDescent="0.35">
      <c r="K40133" s="293"/>
      <c r="M40133" s="290"/>
    </row>
    <row r="40134" spans="11:13" x14ac:dyDescent="0.35">
      <c r="K40134" s="293"/>
      <c r="M40134" s="290"/>
    </row>
    <row r="40135" spans="11:13" x14ac:dyDescent="0.35">
      <c r="K40135" s="293"/>
      <c r="M40135" s="290"/>
    </row>
    <row r="40136" spans="11:13" x14ac:dyDescent="0.35">
      <c r="K40136" s="293"/>
      <c r="M40136" s="290"/>
    </row>
    <row r="40137" spans="11:13" x14ac:dyDescent="0.35">
      <c r="K40137" s="293"/>
      <c r="M40137" s="290"/>
    </row>
    <row r="40138" spans="11:13" x14ac:dyDescent="0.35">
      <c r="K40138" s="293"/>
      <c r="M40138" s="290"/>
    </row>
    <row r="40139" spans="11:13" x14ac:dyDescent="0.35">
      <c r="K40139" s="293"/>
      <c r="M40139" s="290"/>
    </row>
    <row r="40140" spans="11:13" x14ac:dyDescent="0.35">
      <c r="K40140" s="293"/>
      <c r="M40140" s="290"/>
    </row>
    <row r="40141" spans="11:13" x14ac:dyDescent="0.35">
      <c r="K40141" s="293"/>
      <c r="M40141" s="290"/>
    </row>
    <row r="40142" spans="11:13" x14ac:dyDescent="0.35">
      <c r="K40142" s="293"/>
      <c r="M40142" s="290"/>
    </row>
    <row r="40143" spans="11:13" x14ac:dyDescent="0.35">
      <c r="K40143" s="293"/>
      <c r="M40143" s="290"/>
    </row>
    <row r="40144" spans="11:13" x14ac:dyDescent="0.35">
      <c r="K40144" s="293"/>
      <c r="M40144" s="290"/>
    </row>
    <row r="40145" spans="11:13" x14ac:dyDescent="0.35">
      <c r="K40145" s="293"/>
      <c r="M40145" s="290"/>
    </row>
    <row r="40146" spans="11:13" x14ac:dyDescent="0.35">
      <c r="K40146" s="293"/>
      <c r="M40146" s="290"/>
    </row>
    <row r="40147" spans="11:13" x14ac:dyDescent="0.35">
      <c r="K40147" s="293"/>
      <c r="M40147" s="290"/>
    </row>
    <row r="40148" spans="11:13" x14ac:dyDescent="0.35">
      <c r="K40148" s="293"/>
      <c r="M40148" s="290"/>
    </row>
    <row r="40149" spans="11:13" x14ac:dyDescent="0.35">
      <c r="K40149" s="293"/>
      <c r="M40149" s="290"/>
    </row>
    <row r="40150" spans="11:13" x14ac:dyDescent="0.35">
      <c r="K40150" s="293"/>
      <c r="M40150" s="290"/>
    </row>
    <row r="40151" spans="11:13" x14ac:dyDescent="0.35">
      <c r="K40151" s="293"/>
      <c r="M40151" s="290"/>
    </row>
    <row r="40152" spans="11:13" x14ac:dyDescent="0.35">
      <c r="K40152" s="293"/>
      <c r="M40152" s="290"/>
    </row>
    <row r="40153" spans="11:13" x14ac:dyDescent="0.35">
      <c r="K40153" s="293"/>
      <c r="M40153" s="290"/>
    </row>
    <row r="40154" spans="11:13" x14ac:dyDescent="0.35">
      <c r="K40154" s="293"/>
      <c r="M40154" s="290"/>
    </row>
    <row r="40155" spans="11:13" x14ac:dyDescent="0.35">
      <c r="K40155" s="293"/>
      <c r="M40155" s="290"/>
    </row>
    <row r="40156" spans="11:13" x14ac:dyDescent="0.35">
      <c r="K40156" s="293"/>
      <c r="M40156" s="290"/>
    </row>
    <row r="40157" spans="11:13" x14ac:dyDescent="0.35">
      <c r="K40157" s="293"/>
      <c r="M40157" s="290"/>
    </row>
    <row r="40158" spans="11:13" x14ac:dyDescent="0.35">
      <c r="K40158" s="293"/>
      <c r="M40158" s="290"/>
    </row>
    <row r="40159" spans="11:13" x14ac:dyDescent="0.35">
      <c r="K40159" s="293"/>
      <c r="M40159" s="290"/>
    </row>
    <row r="40160" spans="11:13" x14ac:dyDescent="0.35">
      <c r="K40160" s="293"/>
      <c r="M40160" s="290"/>
    </row>
    <row r="40161" spans="11:13" x14ac:dyDescent="0.35">
      <c r="K40161" s="293"/>
      <c r="M40161" s="290"/>
    </row>
    <row r="40162" spans="11:13" x14ac:dyDescent="0.35">
      <c r="K40162" s="293"/>
      <c r="M40162" s="290"/>
    </row>
    <row r="40163" spans="11:13" x14ac:dyDescent="0.35">
      <c r="K40163" s="293"/>
      <c r="M40163" s="290"/>
    </row>
    <row r="40164" spans="11:13" x14ac:dyDescent="0.35">
      <c r="K40164" s="293"/>
      <c r="M40164" s="290"/>
    </row>
    <row r="40165" spans="11:13" x14ac:dyDescent="0.35">
      <c r="K40165" s="293"/>
      <c r="M40165" s="290"/>
    </row>
    <row r="40166" spans="11:13" x14ac:dyDescent="0.35">
      <c r="K40166" s="293"/>
      <c r="M40166" s="290"/>
    </row>
    <row r="40167" spans="11:13" x14ac:dyDescent="0.35">
      <c r="K40167" s="293"/>
      <c r="M40167" s="290"/>
    </row>
    <row r="40168" spans="11:13" x14ac:dyDescent="0.35">
      <c r="K40168" s="293"/>
      <c r="M40168" s="290"/>
    </row>
    <row r="40169" spans="11:13" x14ac:dyDescent="0.35">
      <c r="K40169" s="293"/>
      <c r="M40169" s="290"/>
    </row>
    <row r="40170" spans="11:13" x14ac:dyDescent="0.35">
      <c r="K40170" s="293"/>
      <c r="M40170" s="290"/>
    </row>
    <row r="40171" spans="11:13" x14ac:dyDescent="0.35">
      <c r="K40171" s="293"/>
      <c r="M40171" s="290"/>
    </row>
    <row r="40172" spans="11:13" x14ac:dyDescent="0.35">
      <c r="K40172" s="293"/>
      <c r="M40172" s="290"/>
    </row>
    <row r="40173" spans="11:13" x14ac:dyDescent="0.35">
      <c r="K40173" s="293"/>
      <c r="M40173" s="290"/>
    </row>
    <row r="40174" spans="11:13" x14ac:dyDescent="0.35">
      <c r="K40174" s="293"/>
      <c r="M40174" s="290"/>
    </row>
    <row r="40175" spans="11:13" x14ac:dyDescent="0.35">
      <c r="K40175" s="293"/>
      <c r="M40175" s="290"/>
    </row>
    <row r="40176" spans="11:13" x14ac:dyDescent="0.35">
      <c r="K40176" s="293"/>
      <c r="M40176" s="290"/>
    </row>
    <row r="40177" spans="11:13" x14ac:dyDescent="0.35">
      <c r="K40177" s="293"/>
      <c r="M40177" s="290"/>
    </row>
    <row r="40178" spans="11:13" x14ac:dyDescent="0.35">
      <c r="K40178" s="293"/>
      <c r="M40178" s="290"/>
    </row>
    <row r="40179" spans="11:13" x14ac:dyDescent="0.35">
      <c r="K40179" s="293"/>
      <c r="M40179" s="290"/>
    </row>
    <row r="40180" spans="11:13" x14ac:dyDescent="0.35">
      <c r="K40180" s="293"/>
      <c r="M40180" s="290"/>
    </row>
    <row r="40181" spans="11:13" x14ac:dyDescent="0.35">
      <c r="K40181" s="293"/>
      <c r="M40181" s="290"/>
    </row>
    <row r="40182" spans="11:13" x14ac:dyDescent="0.35">
      <c r="K40182" s="293"/>
      <c r="M40182" s="290"/>
    </row>
    <row r="40183" spans="11:13" x14ac:dyDescent="0.35">
      <c r="K40183" s="293"/>
      <c r="M40183" s="290"/>
    </row>
    <row r="40184" spans="11:13" x14ac:dyDescent="0.35">
      <c r="K40184" s="293"/>
      <c r="M40184" s="290"/>
    </row>
    <row r="40185" spans="11:13" x14ac:dyDescent="0.35">
      <c r="K40185" s="293"/>
      <c r="M40185" s="290"/>
    </row>
    <row r="40186" spans="11:13" x14ac:dyDescent="0.35">
      <c r="K40186" s="293"/>
      <c r="M40186" s="290"/>
    </row>
    <row r="40187" spans="11:13" x14ac:dyDescent="0.35">
      <c r="K40187" s="293"/>
      <c r="M40187" s="290"/>
    </row>
    <row r="40188" spans="11:13" x14ac:dyDescent="0.35">
      <c r="K40188" s="293"/>
      <c r="M40188" s="290"/>
    </row>
    <row r="40189" spans="11:13" x14ac:dyDescent="0.35">
      <c r="K40189" s="293"/>
      <c r="M40189" s="290"/>
    </row>
    <row r="40190" spans="11:13" x14ac:dyDescent="0.35">
      <c r="K40190" s="293"/>
      <c r="M40190" s="290"/>
    </row>
    <row r="40191" spans="11:13" x14ac:dyDescent="0.35">
      <c r="K40191" s="293"/>
      <c r="M40191" s="290"/>
    </row>
    <row r="40192" spans="11:13" x14ac:dyDescent="0.35">
      <c r="K40192" s="293"/>
      <c r="M40192" s="290"/>
    </row>
    <row r="40193" spans="11:13" x14ac:dyDescent="0.35">
      <c r="K40193" s="293"/>
      <c r="M40193" s="290"/>
    </row>
    <row r="40194" spans="11:13" x14ac:dyDescent="0.35">
      <c r="K40194" s="293"/>
      <c r="M40194" s="290"/>
    </row>
    <row r="40195" spans="11:13" x14ac:dyDescent="0.35">
      <c r="K40195" s="293"/>
      <c r="M40195" s="290"/>
    </row>
    <row r="40196" spans="11:13" x14ac:dyDescent="0.35">
      <c r="K40196" s="293"/>
      <c r="M40196" s="290"/>
    </row>
    <row r="40197" spans="11:13" x14ac:dyDescent="0.35">
      <c r="K40197" s="293"/>
      <c r="M40197" s="290"/>
    </row>
    <row r="40198" spans="11:13" x14ac:dyDescent="0.35">
      <c r="K40198" s="293"/>
      <c r="M40198" s="290"/>
    </row>
    <row r="40199" spans="11:13" x14ac:dyDescent="0.35">
      <c r="K40199" s="293"/>
      <c r="M40199" s="290"/>
    </row>
    <row r="40200" spans="11:13" x14ac:dyDescent="0.35">
      <c r="K40200" s="293"/>
      <c r="M40200" s="290"/>
    </row>
    <row r="40201" spans="11:13" x14ac:dyDescent="0.35">
      <c r="K40201" s="293"/>
      <c r="M40201" s="290"/>
    </row>
    <row r="40202" spans="11:13" x14ac:dyDescent="0.35">
      <c r="K40202" s="293"/>
      <c r="M40202" s="290"/>
    </row>
    <row r="40203" spans="11:13" x14ac:dyDescent="0.35">
      <c r="K40203" s="293"/>
      <c r="M40203" s="290"/>
    </row>
    <row r="40204" spans="11:13" x14ac:dyDescent="0.35">
      <c r="K40204" s="293"/>
      <c r="M40204" s="290"/>
    </row>
    <row r="40205" spans="11:13" x14ac:dyDescent="0.35">
      <c r="K40205" s="293"/>
      <c r="M40205" s="290"/>
    </row>
    <row r="40206" spans="11:13" x14ac:dyDescent="0.35">
      <c r="K40206" s="293"/>
      <c r="M40206" s="290"/>
    </row>
    <row r="40207" spans="11:13" x14ac:dyDescent="0.35">
      <c r="K40207" s="293"/>
      <c r="M40207" s="290"/>
    </row>
    <row r="40208" spans="11:13" x14ac:dyDescent="0.35">
      <c r="K40208" s="293"/>
      <c r="M40208" s="290"/>
    </row>
    <row r="40209" spans="11:13" x14ac:dyDescent="0.35">
      <c r="K40209" s="293"/>
      <c r="M40209" s="290"/>
    </row>
    <row r="40210" spans="11:13" x14ac:dyDescent="0.35">
      <c r="K40210" s="293"/>
      <c r="M40210" s="290"/>
    </row>
    <row r="40211" spans="11:13" x14ac:dyDescent="0.35">
      <c r="K40211" s="293"/>
      <c r="M40211" s="290"/>
    </row>
    <row r="40212" spans="11:13" x14ac:dyDescent="0.35">
      <c r="K40212" s="293"/>
      <c r="M40212" s="290"/>
    </row>
    <row r="40213" spans="11:13" x14ac:dyDescent="0.35">
      <c r="K40213" s="293"/>
      <c r="M40213" s="290"/>
    </row>
    <row r="40214" spans="11:13" x14ac:dyDescent="0.35">
      <c r="K40214" s="293"/>
      <c r="M40214" s="290"/>
    </row>
    <row r="40215" spans="11:13" x14ac:dyDescent="0.35">
      <c r="K40215" s="293"/>
      <c r="M40215" s="290"/>
    </row>
    <row r="40216" spans="11:13" x14ac:dyDescent="0.35">
      <c r="K40216" s="293"/>
      <c r="M40216" s="290"/>
    </row>
    <row r="40217" spans="11:13" x14ac:dyDescent="0.35">
      <c r="K40217" s="293"/>
      <c r="M40217" s="290"/>
    </row>
    <row r="40218" spans="11:13" x14ac:dyDescent="0.35">
      <c r="K40218" s="293"/>
      <c r="M40218" s="290"/>
    </row>
    <row r="40219" spans="11:13" x14ac:dyDescent="0.35">
      <c r="K40219" s="293"/>
      <c r="M40219" s="290"/>
    </row>
    <row r="40220" spans="11:13" x14ac:dyDescent="0.35">
      <c r="K40220" s="293"/>
      <c r="M40220" s="290"/>
    </row>
    <row r="40221" spans="11:13" x14ac:dyDescent="0.35">
      <c r="K40221" s="293"/>
      <c r="M40221" s="290"/>
    </row>
    <row r="40222" spans="11:13" x14ac:dyDescent="0.35">
      <c r="K40222" s="293"/>
      <c r="M40222" s="290"/>
    </row>
    <row r="40223" spans="11:13" x14ac:dyDescent="0.35">
      <c r="K40223" s="293"/>
      <c r="M40223" s="290"/>
    </row>
    <row r="40224" spans="11:13" x14ac:dyDescent="0.35">
      <c r="K40224" s="293"/>
      <c r="M40224" s="290"/>
    </row>
    <row r="40225" spans="11:13" x14ac:dyDescent="0.35">
      <c r="K40225" s="293"/>
      <c r="M40225" s="290"/>
    </row>
    <row r="40226" spans="11:13" x14ac:dyDescent="0.35">
      <c r="K40226" s="293"/>
      <c r="M40226" s="290"/>
    </row>
    <row r="40227" spans="11:13" x14ac:dyDescent="0.35">
      <c r="K40227" s="293"/>
      <c r="M40227" s="290"/>
    </row>
    <row r="40228" spans="11:13" x14ac:dyDescent="0.35">
      <c r="K40228" s="293"/>
      <c r="M40228" s="290"/>
    </row>
    <row r="40229" spans="11:13" x14ac:dyDescent="0.35">
      <c r="K40229" s="293"/>
      <c r="M40229" s="290"/>
    </row>
    <row r="40230" spans="11:13" x14ac:dyDescent="0.35">
      <c r="K40230" s="293"/>
      <c r="M40230" s="290"/>
    </row>
    <row r="40231" spans="11:13" x14ac:dyDescent="0.35">
      <c r="K40231" s="293"/>
      <c r="M40231" s="290"/>
    </row>
    <row r="40232" spans="11:13" x14ac:dyDescent="0.35">
      <c r="K40232" s="293"/>
      <c r="M40232" s="290"/>
    </row>
    <row r="40233" spans="11:13" x14ac:dyDescent="0.35">
      <c r="K40233" s="293"/>
      <c r="M40233" s="290"/>
    </row>
    <row r="40234" spans="11:13" x14ac:dyDescent="0.35">
      <c r="K40234" s="293"/>
      <c r="M40234" s="290"/>
    </row>
    <row r="40235" spans="11:13" x14ac:dyDescent="0.35">
      <c r="K40235" s="293"/>
      <c r="M40235" s="290"/>
    </row>
    <row r="40236" spans="11:13" x14ac:dyDescent="0.35">
      <c r="K40236" s="293"/>
      <c r="M40236" s="290"/>
    </row>
    <row r="40237" spans="11:13" x14ac:dyDescent="0.35">
      <c r="K40237" s="293"/>
      <c r="M40237" s="290"/>
    </row>
    <row r="40238" spans="11:13" x14ac:dyDescent="0.35">
      <c r="K40238" s="293"/>
      <c r="M40238" s="290"/>
    </row>
    <row r="40239" spans="11:13" x14ac:dyDescent="0.35">
      <c r="K40239" s="293"/>
      <c r="M40239" s="290"/>
    </row>
    <row r="40240" spans="11:13" x14ac:dyDescent="0.35">
      <c r="K40240" s="293"/>
      <c r="M40240" s="290"/>
    </row>
    <row r="40241" spans="11:13" x14ac:dyDescent="0.35">
      <c r="K40241" s="293"/>
      <c r="M40241" s="290"/>
    </row>
    <row r="40242" spans="11:13" x14ac:dyDescent="0.35">
      <c r="K40242" s="293"/>
      <c r="M40242" s="290"/>
    </row>
    <row r="40243" spans="11:13" x14ac:dyDescent="0.35">
      <c r="K40243" s="293"/>
      <c r="M40243" s="290"/>
    </row>
    <row r="40244" spans="11:13" x14ac:dyDescent="0.35">
      <c r="K40244" s="293"/>
      <c r="M40244" s="290"/>
    </row>
    <row r="40245" spans="11:13" x14ac:dyDescent="0.35">
      <c r="K40245" s="293"/>
      <c r="M40245" s="290"/>
    </row>
    <row r="40246" spans="11:13" x14ac:dyDescent="0.35">
      <c r="K40246" s="293"/>
      <c r="M40246" s="290"/>
    </row>
    <row r="40247" spans="11:13" x14ac:dyDescent="0.35">
      <c r="K40247" s="293"/>
      <c r="M40247" s="290"/>
    </row>
    <row r="40248" spans="11:13" x14ac:dyDescent="0.35">
      <c r="K40248" s="293"/>
      <c r="M40248" s="290"/>
    </row>
    <row r="40249" spans="11:13" x14ac:dyDescent="0.35">
      <c r="K40249" s="293"/>
      <c r="M40249" s="290"/>
    </row>
    <row r="40250" spans="11:13" x14ac:dyDescent="0.35">
      <c r="K40250" s="293"/>
      <c r="M40250" s="290"/>
    </row>
    <row r="40251" spans="11:13" x14ac:dyDescent="0.35">
      <c r="K40251" s="293"/>
      <c r="M40251" s="290"/>
    </row>
    <row r="40252" spans="11:13" x14ac:dyDescent="0.35">
      <c r="K40252" s="293"/>
      <c r="M40252" s="290"/>
    </row>
    <row r="40253" spans="11:13" x14ac:dyDescent="0.35">
      <c r="K40253" s="293"/>
      <c r="M40253" s="290"/>
    </row>
    <row r="40254" spans="11:13" x14ac:dyDescent="0.35">
      <c r="K40254" s="293"/>
      <c r="M40254" s="290"/>
    </row>
    <row r="40255" spans="11:13" x14ac:dyDescent="0.35">
      <c r="K40255" s="293"/>
      <c r="M40255" s="290"/>
    </row>
    <row r="40256" spans="11:13" x14ac:dyDescent="0.35">
      <c r="K40256" s="293"/>
      <c r="M40256" s="290"/>
    </row>
    <row r="40257" spans="11:13" x14ac:dyDescent="0.35">
      <c r="K40257" s="293"/>
      <c r="M40257" s="290"/>
    </row>
    <row r="40258" spans="11:13" x14ac:dyDescent="0.35">
      <c r="K40258" s="293"/>
      <c r="M40258" s="290"/>
    </row>
    <row r="40259" spans="11:13" x14ac:dyDescent="0.35">
      <c r="K40259" s="293"/>
      <c r="M40259" s="290"/>
    </row>
    <row r="40260" spans="11:13" x14ac:dyDescent="0.35">
      <c r="K40260" s="293"/>
      <c r="M40260" s="290"/>
    </row>
    <row r="40261" spans="11:13" x14ac:dyDescent="0.35">
      <c r="K40261" s="293"/>
      <c r="M40261" s="290"/>
    </row>
    <row r="40262" spans="11:13" x14ac:dyDescent="0.35">
      <c r="K40262" s="293"/>
      <c r="M40262" s="290"/>
    </row>
    <row r="40263" spans="11:13" x14ac:dyDescent="0.35">
      <c r="K40263" s="293"/>
      <c r="M40263" s="290"/>
    </row>
    <row r="40264" spans="11:13" x14ac:dyDescent="0.35">
      <c r="K40264" s="293"/>
      <c r="M40264" s="290"/>
    </row>
    <row r="40265" spans="11:13" x14ac:dyDescent="0.35">
      <c r="K40265" s="293"/>
      <c r="M40265" s="290"/>
    </row>
    <row r="40266" spans="11:13" x14ac:dyDescent="0.35">
      <c r="K40266" s="293"/>
      <c r="M40266" s="290"/>
    </row>
    <row r="40267" spans="11:13" x14ac:dyDescent="0.35">
      <c r="K40267" s="293"/>
      <c r="M40267" s="290"/>
    </row>
    <row r="40268" spans="11:13" x14ac:dyDescent="0.35">
      <c r="K40268" s="293"/>
      <c r="M40268" s="290"/>
    </row>
    <row r="40269" spans="11:13" x14ac:dyDescent="0.35">
      <c r="K40269" s="293"/>
      <c r="M40269" s="290"/>
    </row>
    <row r="40270" spans="11:13" x14ac:dyDescent="0.35">
      <c r="K40270" s="293"/>
      <c r="M40270" s="290"/>
    </row>
    <row r="40271" spans="11:13" x14ac:dyDescent="0.35">
      <c r="K40271" s="293"/>
      <c r="M40271" s="290"/>
    </row>
    <row r="40272" spans="11:13" x14ac:dyDescent="0.35">
      <c r="K40272" s="293"/>
      <c r="M40272" s="290"/>
    </row>
    <row r="40273" spans="11:13" x14ac:dyDescent="0.35">
      <c r="K40273" s="293"/>
      <c r="M40273" s="290"/>
    </row>
    <row r="40274" spans="11:13" x14ac:dyDescent="0.35">
      <c r="K40274" s="293"/>
      <c r="M40274" s="290"/>
    </row>
    <row r="40275" spans="11:13" x14ac:dyDescent="0.35">
      <c r="K40275" s="293"/>
      <c r="M40275" s="290"/>
    </row>
    <row r="40276" spans="11:13" x14ac:dyDescent="0.35">
      <c r="K40276" s="293"/>
      <c r="M40276" s="290"/>
    </row>
    <row r="40277" spans="11:13" x14ac:dyDescent="0.35">
      <c r="K40277" s="293"/>
      <c r="M40277" s="290"/>
    </row>
    <row r="40278" spans="11:13" x14ac:dyDescent="0.35">
      <c r="K40278" s="293"/>
      <c r="M40278" s="290"/>
    </row>
    <row r="40279" spans="11:13" x14ac:dyDescent="0.35">
      <c r="K40279" s="293"/>
      <c r="M40279" s="290"/>
    </row>
    <row r="40280" spans="11:13" x14ac:dyDescent="0.35">
      <c r="K40280" s="293"/>
      <c r="M40280" s="290"/>
    </row>
    <row r="40281" spans="11:13" x14ac:dyDescent="0.35">
      <c r="K40281" s="293"/>
      <c r="M40281" s="290"/>
    </row>
    <row r="40282" spans="11:13" x14ac:dyDescent="0.35">
      <c r="K40282" s="293"/>
      <c r="M40282" s="290"/>
    </row>
    <row r="40283" spans="11:13" x14ac:dyDescent="0.35">
      <c r="K40283" s="293"/>
      <c r="M40283" s="290"/>
    </row>
    <row r="40284" spans="11:13" x14ac:dyDescent="0.35">
      <c r="K40284" s="293"/>
      <c r="M40284" s="290"/>
    </row>
    <row r="40285" spans="11:13" x14ac:dyDescent="0.35">
      <c r="K40285" s="293"/>
      <c r="M40285" s="290"/>
    </row>
    <row r="40286" spans="11:13" x14ac:dyDescent="0.35">
      <c r="K40286" s="293"/>
      <c r="M40286" s="290"/>
    </row>
    <row r="40287" spans="11:13" x14ac:dyDescent="0.35">
      <c r="K40287" s="293"/>
      <c r="M40287" s="290"/>
    </row>
    <row r="40288" spans="11:13" x14ac:dyDescent="0.35">
      <c r="K40288" s="293"/>
      <c r="M40288" s="290"/>
    </row>
    <row r="40289" spans="11:13" x14ac:dyDescent="0.35">
      <c r="K40289" s="293"/>
      <c r="M40289" s="290"/>
    </row>
    <row r="40290" spans="11:13" x14ac:dyDescent="0.35">
      <c r="K40290" s="293"/>
      <c r="M40290" s="290"/>
    </row>
    <row r="40291" spans="11:13" x14ac:dyDescent="0.35">
      <c r="K40291" s="293"/>
      <c r="M40291" s="290"/>
    </row>
    <row r="40292" spans="11:13" x14ac:dyDescent="0.35">
      <c r="K40292" s="293"/>
      <c r="M40292" s="290"/>
    </row>
    <row r="40293" spans="11:13" x14ac:dyDescent="0.35">
      <c r="K40293" s="293"/>
      <c r="M40293" s="290"/>
    </row>
    <row r="40294" spans="11:13" x14ac:dyDescent="0.35">
      <c r="K40294" s="293"/>
      <c r="M40294" s="290"/>
    </row>
    <row r="40295" spans="11:13" x14ac:dyDescent="0.35">
      <c r="K40295" s="293"/>
      <c r="M40295" s="290"/>
    </row>
    <row r="40296" spans="11:13" x14ac:dyDescent="0.35">
      <c r="K40296" s="293"/>
      <c r="M40296" s="290"/>
    </row>
    <row r="40297" spans="11:13" x14ac:dyDescent="0.35">
      <c r="K40297" s="293"/>
      <c r="M40297" s="290"/>
    </row>
    <row r="40298" spans="11:13" x14ac:dyDescent="0.35">
      <c r="K40298" s="293"/>
      <c r="M40298" s="290"/>
    </row>
    <row r="40299" spans="11:13" x14ac:dyDescent="0.35">
      <c r="K40299" s="293"/>
      <c r="M40299" s="290"/>
    </row>
    <row r="40300" spans="11:13" x14ac:dyDescent="0.35">
      <c r="K40300" s="293"/>
      <c r="M40300" s="290"/>
    </row>
    <row r="40301" spans="11:13" x14ac:dyDescent="0.35">
      <c r="K40301" s="293"/>
      <c r="M40301" s="290"/>
    </row>
    <row r="40302" spans="11:13" x14ac:dyDescent="0.35">
      <c r="K40302" s="293"/>
      <c r="M40302" s="290"/>
    </row>
    <row r="40303" spans="11:13" x14ac:dyDescent="0.35">
      <c r="K40303" s="293"/>
      <c r="M40303" s="290"/>
    </row>
    <row r="40304" spans="11:13" x14ac:dyDescent="0.35">
      <c r="K40304" s="293"/>
      <c r="M40304" s="290"/>
    </row>
    <row r="40305" spans="11:13" x14ac:dyDescent="0.35">
      <c r="K40305" s="293"/>
      <c r="M40305" s="290"/>
    </row>
    <row r="40306" spans="11:13" x14ac:dyDescent="0.35">
      <c r="K40306" s="293"/>
      <c r="M40306" s="290"/>
    </row>
    <row r="40307" spans="11:13" x14ac:dyDescent="0.35">
      <c r="K40307" s="293"/>
      <c r="M40307" s="290"/>
    </row>
    <row r="40308" spans="11:13" x14ac:dyDescent="0.35">
      <c r="K40308" s="293"/>
      <c r="M40308" s="290"/>
    </row>
    <row r="40309" spans="11:13" x14ac:dyDescent="0.35">
      <c r="K40309" s="293"/>
      <c r="M40309" s="290"/>
    </row>
    <row r="40310" spans="11:13" x14ac:dyDescent="0.35">
      <c r="K40310" s="293"/>
      <c r="M40310" s="290"/>
    </row>
    <row r="40311" spans="11:13" x14ac:dyDescent="0.35">
      <c r="K40311" s="293"/>
      <c r="M40311" s="290"/>
    </row>
    <row r="40312" spans="11:13" x14ac:dyDescent="0.35">
      <c r="K40312" s="293"/>
      <c r="M40312" s="290"/>
    </row>
    <row r="40313" spans="11:13" x14ac:dyDescent="0.35">
      <c r="K40313" s="293"/>
      <c r="M40313" s="290"/>
    </row>
    <row r="40314" spans="11:13" x14ac:dyDescent="0.35">
      <c r="K40314" s="293"/>
      <c r="M40314" s="290"/>
    </row>
    <row r="40315" spans="11:13" x14ac:dyDescent="0.35">
      <c r="K40315" s="293"/>
      <c r="M40315" s="290"/>
    </row>
    <row r="40316" spans="11:13" x14ac:dyDescent="0.35">
      <c r="K40316" s="293"/>
      <c r="M40316" s="290"/>
    </row>
    <row r="40317" spans="11:13" x14ac:dyDescent="0.35">
      <c r="K40317" s="293"/>
      <c r="M40317" s="290"/>
    </row>
    <row r="40318" spans="11:13" x14ac:dyDescent="0.35">
      <c r="K40318" s="293"/>
      <c r="M40318" s="290"/>
    </row>
    <row r="40319" spans="11:13" x14ac:dyDescent="0.35">
      <c r="K40319" s="293"/>
      <c r="M40319" s="290"/>
    </row>
    <row r="40320" spans="11:13" x14ac:dyDescent="0.35">
      <c r="K40320" s="293"/>
      <c r="M40320" s="290"/>
    </row>
    <row r="40321" spans="11:13" x14ac:dyDescent="0.35">
      <c r="K40321" s="293"/>
      <c r="M40321" s="290"/>
    </row>
    <row r="40322" spans="11:13" x14ac:dyDescent="0.35">
      <c r="K40322" s="293"/>
      <c r="M40322" s="290"/>
    </row>
    <row r="40323" spans="11:13" x14ac:dyDescent="0.35">
      <c r="K40323" s="293"/>
      <c r="M40323" s="290"/>
    </row>
    <row r="40324" spans="11:13" x14ac:dyDescent="0.35">
      <c r="K40324" s="293"/>
      <c r="M40324" s="290"/>
    </row>
    <row r="40325" spans="11:13" x14ac:dyDescent="0.35">
      <c r="K40325" s="293"/>
      <c r="M40325" s="290"/>
    </row>
    <row r="40326" spans="11:13" x14ac:dyDescent="0.35">
      <c r="K40326" s="293"/>
      <c r="M40326" s="290"/>
    </row>
    <row r="40327" spans="11:13" x14ac:dyDescent="0.35">
      <c r="K40327" s="293"/>
      <c r="M40327" s="290"/>
    </row>
    <row r="40328" spans="11:13" x14ac:dyDescent="0.35">
      <c r="K40328" s="293"/>
      <c r="M40328" s="290"/>
    </row>
    <row r="40329" spans="11:13" x14ac:dyDescent="0.35">
      <c r="K40329" s="293"/>
      <c r="M40329" s="290"/>
    </row>
    <row r="40330" spans="11:13" x14ac:dyDescent="0.35">
      <c r="K40330" s="293"/>
      <c r="M40330" s="290"/>
    </row>
    <row r="40331" spans="11:13" x14ac:dyDescent="0.35">
      <c r="K40331" s="293"/>
      <c r="M40331" s="290"/>
    </row>
    <row r="40332" spans="11:13" x14ac:dyDescent="0.35">
      <c r="K40332" s="293"/>
      <c r="M40332" s="290"/>
    </row>
    <row r="40333" spans="11:13" x14ac:dyDescent="0.35">
      <c r="K40333" s="293"/>
      <c r="M40333" s="290"/>
    </row>
    <row r="40334" spans="11:13" x14ac:dyDescent="0.35">
      <c r="K40334" s="293"/>
      <c r="M40334" s="290"/>
    </row>
    <row r="40335" spans="11:13" x14ac:dyDescent="0.35">
      <c r="K40335" s="293"/>
      <c r="M40335" s="290"/>
    </row>
    <row r="40336" spans="11:13" x14ac:dyDescent="0.35">
      <c r="K40336" s="293"/>
      <c r="M40336" s="290"/>
    </row>
    <row r="40337" spans="11:13" x14ac:dyDescent="0.35">
      <c r="K40337" s="293"/>
      <c r="M40337" s="290"/>
    </row>
    <row r="40338" spans="11:13" x14ac:dyDescent="0.35">
      <c r="K40338" s="293"/>
      <c r="M40338" s="290"/>
    </row>
    <row r="40339" spans="11:13" x14ac:dyDescent="0.35">
      <c r="K40339" s="293"/>
      <c r="M40339" s="290"/>
    </row>
    <row r="40340" spans="11:13" x14ac:dyDescent="0.35">
      <c r="K40340" s="293"/>
      <c r="M40340" s="290"/>
    </row>
    <row r="40341" spans="11:13" x14ac:dyDescent="0.35">
      <c r="K40341" s="293"/>
      <c r="M40341" s="290"/>
    </row>
    <row r="40342" spans="11:13" x14ac:dyDescent="0.35">
      <c r="K40342" s="293"/>
      <c r="M40342" s="290"/>
    </row>
    <row r="40343" spans="11:13" x14ac:dyDescent="0.35">
      <c r="K40343" s="293"/>
      <c r="M40343" s="290"/>
    </row>
    <row r="40344" spans="11:13" x14ac:dyDescent="0.35">
      <c r="K40344" s="293"/>
      <c r="M40344" s="290"/>
    </row>
    <row r="40345" spans="11:13" x14ac:dyDescent="0.35">
      <c r="K40345" s="293"/>
      <c r="M40345" s="290"/>
    </row>
    <row r="40346" spans="11:13" x14ac:dyDescent="0.35">
      <c r="K40346" s="293"/>
      <c r="M40346" s="290"/>
    </row>
    <row r="40347" spans="11:13" x14ac:dyDescent="0.35">
      <c r="K40347" s="293"/>
      <c r="M40347" s="290"/>
    </row>
    <row r="40348" spans="11:13" x14ac:dyDescent="0.35">
      <c r="K40348" s="293"/>
      <c r="M40348" s="290"/>
    </row>
    <row r="40349" spans="11:13" x14ac:dyDescent="0.35">
      <c r="K40349" s="293"/>
      <c r="M40349" s="290"/>
    </row>
    <row r="40350" spans="11:13" x14ac:dyDescent="0.35">
      <c r="K40350" s="293"/>
      <c r="M40350" s="290"/>
    </row>
    <row r="40351" spans="11:13" x14ac:dyDescent="0.35">
      <c r="K40351" s="293"/>
      <c r="M40351" s="290"/>
    </row>
    <row r="40352" spans="11:13" x14ac:dyDescent="0.35">
      <c r="K40352" s="293"/>
      <c r="M40352" s="290"/>
    </row>
    <row r="40353" spans="11:13" x14ac:dyDescent="0.35">
      <c r="K40353" s="293"/>
      <c r="M40353" s="290"/>
    </row>
    <row r="40354" spans="11:13" x14ac:dyDescent="0.35">
      <c r="K40354" s="293"/>
      <c r="M40354" s="290"/>
    </row>
    <row r="40355" spans="11:13" x14ac:dyDescent="0.35">
      <c r="K40355" s="293"/>
      <c r="M40355" s="290"/>
    </row>
    <row r="40356" spans="11:13" x14ac:dyDescent="0.35">
      <c r="K40356" s="293"/>
      <c r="M40356" s="290"/>
    </row>
    <row r="40357" spans="11:13" x14ac:dyDescent="0.35">
      <c r="K40357" s="293"/>
      <c r="M40357" s="290"/>
    </row>
    <row r="40358" spans="11:13" x14ac:dyDescent="0.35">
      <c r="K40358" s="293"/>
      <c r="M40358" s="290"/>
    </row>
    <row r="40359" spans="11:13" x14ac:dyDescent="0.35">
      <c r="K40359" s="293"/>
      <c r="M40359" s="290"/>
    </row>
    <row r="40360" spans="11:13" x14ac:dyDescent="0.35">
      <c r="K40360" s="293"/>
      <c r="M40360" s="290"/>
    </row>
    <row r="40361" spans="11:13" x14ac:dyDescent="0.35">
      <c r="K40361" s="293"/>
      <c r="M40361" s="290"/>
    </row>
    <row r="40362" spans="11:13" x14ac:dyDescent="0.35">
      <c r="K40362" s="293"/>
      <c r="M40362" s="290"/>
    </row>
    <row r="40363" spans="11:13" x14ac:dyDescent="0.35">
      <c r="K40363" s="293"/>
      <c r="M40363" s="290"/>
    </row>
    <row r="40364" spans="11:13" x14ac:dyDescent="0.35">
      <c r="K40364" s="293"/>
      <c r="M40364" s="290"/>
    </row>
    <row r="40365" spans="11:13" x14ac:dyDescent="0.35">
      <c r="K40365" s="293"/>
      <c r="M40365" s="290"/>
    </row>
    <row r="40366" spans="11:13" x14ac:dyDescent="0.35">
      <c r="K40366" s="293"/>
      <c r="M40366" s="290"/>
    </row>
    <row r="40367" spans="11:13" x14ac:dyDescent="0.35">
      <c r="K40367" s="293"/>
      <c r="M40367" s="290"/>
    </row>
    <row r="40368" spans="11:13" x14ac:dyDescent="0.35">
      <c r="K40368" s="293"/>
      <c r="M40368" s="290"/>
    </row>
    <row r="40369" spans="11:13" x14ac:dyDescent="0.35">
      <c r="K40369" s="293"/>
      <c r="M40369" s="290"/>
    </row>
    <row r="40370" spans="11:13" x14ac:dyDescent="0.35">
      <c r="K40370" s="293"/>
      <c r="M40370" s="290"/>
    </row>
    <row r="40371" spans="11:13" x14ac:dyDescent="0.35">
      <c r="K40371" s="293"/>
      <c r="M40371" s="290"/>
    </row>
    <row r="40372" spans="11:13" x14ac:dyDescent="0.35">
      <c r="K40372" s="293"/>
      <c r="M40372" s="290"/>
    </row>
    <row r="40373" spans="11:13" x14ac:dyDescent="0.35">
      <c r="K40373" s="293"/>
      <c r="M40373" s="290"/>
    </row>
    <row r="40374" spans="11:13" x14ac:dyDescent="0.35">
      <c r="K40374" s="293"/>
      <c r="M40374" s="290"/>
    </row>
    <row r="40375" spans="11:13" x14ac:dyDescent="0.35">
      <c r="K40375" s="293"/>
      <c r="M40375" s="290"/>
    </row>
    <row r="40376" spans="11:13" x14ac:dyDescent="0.35">
      <c r="K40376" s="293"/>
      <c r="M40376" s="290"/>
    </row>
    <row r="40377" spans="11:13" x14ac:dyDescent="0.35">
      <c r="K40377" s="293"/>
      <c r="M40377" s="290"/>
    </row>
    <row r="40378" spans="11:13" x14ac:dyDescent="0.35">
      <c r="K40378" s="293"/>
      <c r="M40378" s="290"/>
    </row>
    <row r="40379" spans="11:13" x14ac:dyDescent="0.35">
      <c r="K40379" s="293"/>
      <c r="M40379" s="290"/>
    </row>
    <row r="40380" spans="11:13" x14ac:dyDescent="0.35">
      <c r="K40380" s="293"/>
      <c r="M40380" s="290"/>
    </row>
    <row r="40381" spans="11:13" x14ac:dyDescent="0.35">
      <c r="K40381" s="293"/>
      <c r="M40381" s="290"/>
    </row>
    <row r="40382" spans="11:13" x14ac:dyDescent="0.35">
      <c r="K40382" s="293"/>
      <c r="M40382" s="290"/>
    </row>
    <row r="40383" spans="11:13" x14ac:dyDescent="0.35">
      <c r="K40383" s="293"/>
      <c r="M40383" s="290"/>
    </row>
    <row r="40384" spans="11:13" x14ac:dyDescent="0.35">
      <c r="K40384" s="293"/>
      <c r="M40384" s="290"/>
    </row>
    <row r="40385" spans="11:13" x14ac:dyDescent="0.35">
      <c r="K40385" s="293"/>
      <c r="M40385" s="290"/>
    </row>
    <row r="40386" spans="11:13" x14ac:dyDescent="0.35">
      <c r="K40386" s="293"/>
      <c r="M40386" s="290"/>
    </row>
    <row r="40387" spans="11:13" x14ac:dyDescent="0.35">
      <c r="K40387" s="293"/>
      <c r="M40387" s="290"/>
    </row>
    <row r="40388" spans="11:13" x14ac:dyDescent="0.35">
      <c r="K40388" s="293"/>
      <c r="M40388" s="290"/>
    </row>
    <row r="40389" spans="11:13" x14ac:dyDescent="0.35">
      <c r="K40389" s="293"/>
      <c r="M40389" s="290"/>
    </row>
    <row r="40390" spans="11:13" x14ac:dyDescent="0.35">
      <c r="K40390" s="293"/>
      <c r="M40390" s="290"/>
    </row>
    <row r="40391" spans="11:13" x14ac:dyDescent="0.35">
      <c r="K40391" s="293"/>
      <c r="M40391" s="290"/>
    </row>
    <row r="40392" spans="11:13" x14ac:dyDescent="0.35">
      <c r="K40392" s="293"/>
      <c r="M40392" s="290"/>
    </row>
    <row r="40393" spans="11:13" x14ac:dyDescent="0.35">
      <c r="K40393" s="293"/>
      <c r="M40393" s="290"/>
    </row>
    <row r="40394" spans="11:13" x14ac:dyDescent="0.35">
      <c r="K40394" s="293"/>
      <c r="M40394" s="290"/>
    </row>
    <row r="40395" spans="11:13" x14ac:dyDescent="0.35">
      <c r="K40395" s="293"/>
      <c r="M40395" s="290"/>
    </row>
    <row r="40396" spans="11:13" x14ac:dyDescent="0.35">
      <c r="K40396" s="293"/>
      <c r="M40396" s="290"/>
    </row>
    <row r="40397" spans="11:13" x14ac:dyDescent="0.35">
      <c r="K40397" s="293"/>
      <c r="M40397" s="290"/>
    </row>
    <row r="40398" spans="11:13" x14ac:dyDescent="0.35">
      <c r="K40398" s="293"/>
      <c r="M40398" s="290"/>
    </row>
    <row r="40399" spans="11:13" x14ac:dyDescent="0.35">
      <c r="K40399" s="293"/>
      <c r="M40399" s="290"/>
    </row>
    <row r="40400" spans="11:13" x14ac:dyDescent="0.35">
      <c r="K40400" s="293"/>
      <c r="M40400" s="290"/>
    </row>
    <row r="40401" spans="11:13" x14ac:dyDescent="0.35">
      <c r="K40401" s="293"/>
      <c r="M40401" s="290"/>
    </row>
    <row r="40402" spans="11:13" x14ac:dyDescent="0.35">
      <c r="K40402" s="293"/>
      <c r="M40402" s="290"/>
    </row>
    <row r="40403" spans="11:13" x14ac:dyDescent="0.35">
      <c r="K40403" s="293"/>
      <c r="M40403" s="290"/>
    </row>
    <row r="40404" spans="11:13" x14ac:dyDescent="0.35">
      <c r="K40404" s="293"/>
      <c r="M40404" s="290"/>
    </row>
    <row r="40405" spans="11:13" x14ac:dyDescent="0.35">
      <c r="K40405" s="293"/>
      <c r="M40405" s="290"/>
    </row>
    <row r="40406" spans="11:13" x14ac:dyDescent="0.35">
      <c r="K40406" s="293"/>
      <c r="M40406" s="290"/>
    </row>
    <row r="40407" spans="11:13" x14ac:dyDescent="0.35">
      <c r="K40407" s="293"/>
      <c r="M40407" s="290"/>
    </row>
    <row r="40408" spans="11:13" x14ac:dyDescent="0.35">
      <c r="K40408" s="293"/>
      <c r="M40408" s="290"/>
    </row>
    <row r="40409" spans="11:13" x14ac:dyDescent="0.35">
      <c r="K40409" s="293"/>
      <c r="M40409" s="290"/>
    </row>
    <row r="40410" spans="11:13" x14ac:dyDescent="0.35">
      <c r="K40410" s="293"/>
      <c r="M40410" s="290"/>
    </row>
    <row r="40411" spans="11:13" x14ac:dyDescent="0.35">
      <c r="K40411" s="293"/>
      <c r="M40411" s="290"/>
    </row>
    <row r="40412" spans="11:13" x14ac:dyDescent="0.35">
      <c r="K40412" s="293"/>
      <c r="M40412" s="290"/>
    </row>
    <row r="40413" spans="11:13" x14ac:dyDescent="0.35">
      <c r="K40413" s="293"/>
      <c r="M40413" s="290"/>
    </row>
    <row r="40414" spans="11:13" x14ac:dyDescent="0.35">
      <c r="K40414" s="293"/>
      <c r="M40414" s="290"/>
    </row>
    <row r="40415" spans="11:13" x14ac:dyDescent="0.35">
      <c r="K40415" s="293"/>
      <c r="M40415" s="290"/>
    </row>
    <row r="40416" spans="11:13" x14ac:dyDescent="0.35">
      <c r="K40416" s="293"/>
      <c r="M40416" s="290"/>
    </row>
    <row r="40417" spans="11:13" x14ac:dyDescent="0.35">
      <c r="K40417" s="293"/>
      <c r="M40417" s="290"/>
    </row>
    <row r="40418" spans="11:13" x14ac:dyDescent="0.35">
      <c r="K40418" s="293"/>
      <c r="M40418" s="290"/>
    </row>
    <row r="40419" spans="11:13" x14ac:dyDescent="0.35">
      <c r="K40419" s="293"/>
      <c r="M40419" s="290"/>
    </row>
    <row r="40420" spans="11:13" x14ac:dyDescent="0.35">
      <c r="K40420" s="293"/>
      <c r="M40420" s="290"/>
    </row>
    <row r="40421" spans="11:13" x14ac:dyDescent="0.35">
      <c r="K40421" s="293"/>
      <c r="M40421" s="290"/>
    </row>
    <row r="40422" spans="11:13" x14ac:dyDescent="0.35">
      <c r="K40422" s="293"/>
      <c r="M40422" s="290"/>
    </row>
    <row r="40423" spans="11:13" x14ac:dyDescent="0.35">
      <c r="K40423" s="293"/>
      <c r="M40423" s="290"/>
    </row>
    <row r="40424" spans="11:13" x14ac:dyDescent="0.35">
      <c r="K40424" s="293"/>
      <c r="M40424" s="290"/>
    </row>
    <row r="40425" spans="11:13" x14ac:dyDescent="0.35">
      <c r="K40425" s="293"/>
      <c r="M40425" s="290"/>
    </row>
    <row r="40426" spans="11:13" x14ac:dyDescent="0.35">
      <c r="K40426" s="293"/>
      <c r="M40426" s="290"/>
    </row>
    <row r="40427" spans="11:13" x14ac:dyDescent="0.35">
      <c r="K40427" s="293"/>
      <c r="M40427" s="290"/>
    </row>
    <row r="40428" spans="11:13" x14ac:dyDescent="0.35">
      <c r="K40428" s="293"/>
      <c r="M40428" s="290"/>
    </row>
    <row r="40429" spans="11:13" x14ac:dyDescent="0.35">
      <c r="K40429" s="293"/>
      <c r="M40429" s="290"/>
    </row>
    <row r="40430" spans="11:13" x14ac:dyDescent="0.35">
      <c r="K40430" s="293"/>
      <c r="M40430" s="290"/>
    </row>
    <row r="40431" spans="11:13" x14ac:dyDescent="0.35">
      <c r="K40431" s="293"/>
      <c r="M40431" s="290"/>
    </row>
    <row r="40432" spans="11:13" x14ac:dyDescent="0.35">
      <c r="K40432" s="293"/>
      <c r="M40432" s="290"/>
    </row>
    <row r="40433" spans="11:13" x14ac:dyDescent="0.35">
      <c r="K40433" s="293"/>
      <c r="M40433" s="290"/>
    </row>
    <row r="40434" spans="11:13" x14ac:dyDescent="0.35">
      <c r="K40434" s="293"/>
      <c r="M40434" s="290"/>
    </row>
    <row r="40435" spans="11:13" x14ac:dyDescent="0.35">
      <c r="K40435" s="293"/>
      <c r="M40435" s="290"/>
    </row>
    <row r="40436" spans="11:13" x14ac:dyDescent="0.35">
      <c r="K40436" s="293"/>
      <c r="M40436" s="290"/>
    </row>
    <row r="40437" spans="11:13" x14ac:dyDescent="0.35">
      <c r="K40437" s="293"/>
      <c r="M40437" s="290"/>
    </row>
    <row r="40438" spans="11:13" x14ac:dyDescent="0.35">
      <c r="K40438" s="293"/>
      <c r="M40438" s="290"/>
    </row>
    <row r="40439" spans="11:13" x14ac:dyDescent="0.35">
      <c r="K40439" s="293"/>
      <c r="M40439" s="290"/>
    </row>
    <row r="40440" spans="11:13" x14ac:dyDescent="0.35">
      <c r="K40440" s="293"/>
      <c r="M40440" s="290"/>
    </row>
    <row r="40441" spans="11:13" x14ac:dyDescent="0.35">
      <c r="K40441" s="293"/>
      <c r="M40441" s="290"/>
    </row>
    <row r="40442" spans="11:13" x14ac:dyDescent="0.35">
      <c r="K40442" s="293"/>
      <c r="M40442" s="290"/>
    </row>
    <row r="40443" spans="11:13" x14ac:dyDescent="0.35">
      <c r="K40443" s="293"/>
      <c r="M40443" s="290"/>
    </row>
    <row r="40444" spans="11:13" x14ac:dyDescent="0.35">
      <c r="K40444" s="293"/>
      <c r="M40444" s="290"/>
    </row>
    <row r="40445" spans="11:13" x14ac:dyDescent="0.35">
      <c r="K40445" s="293"/>
      <c r="M40445" s="290"/>
    </row>
    <row r="40446" spans="11:13" x14ac:dyDescent="0.35">
      <c r="K40446" s="293"/>
      <c r="M40446" s="290"/>
    </row>
    <row r="40447" spans="11:13" x14ac:dyDescent="0.35">
      <c r="K40447" s="293"/>
      <c r="M40447" s="290"/>
    </row>
    <row r="40448" spans="11:13" x14ac:dyDescent="0.35">
      <c r="K40448" s="293"/>
      <c r="M40448" s="290"/>
    </row>
    <row r="40449" spans="11:13" x14ac:dyDescent="0.35">
      <c r="K40449" s="293"/>
      <c r="M40449" s="290"/>
    </row>
    <row r="40450" spans="11:13" x14ac:dyDescent="0.35">
      <c r="K40450" s="293"/>
      <c r="M40450" s="290"/>
    </row>
    <row r="40451" spans="11:13" x14ac:dyDescent="0.35">
      <c r="K40451" s="293"/>
      <c r="M40451" s="290"/>
    </row>
    <row r="40452" spans="11:13" x14ac:dyDescent="0.35">
      <c r="K40452" s="293"/>
      <c r="M40452" s="290"/>
    </row>
    <row r="40453" spans="11:13" x14ac:dyDescent="0.35">
      <c r="K40453" s="293"/>
      <c r="M40453" s="290"/>
    </row>
    <row r="40454" spans="11:13" x14ac:dyDescent="0.35">
      <c r="K40454" s="293"/>
      <c r="M40454" s="290"/>
    </row>
    <row r="40455" spans="11:13" x14ac:dyDescent="0.35">
      <c r="K40455" s="293"/>
      <c r="M40455" s="290"/>
    </row>
    <row r="40456" spans="11:13" x14ac:dyDescent="0.35">
      <c r="K40456" s="293"/>
      <c r="M40456" s="290"/>
    </row>
    <row r="40457" spans="11:13" x14ac:dyDescent="0.35">
      <c r="K40457" s="293"/>
      <c r="M40457" s="290"/>
    </row>
    <row r="40458" spans="11:13" x14ac:dyDescent="0.35">
      <c r="K40458" s="293"/>
      <c r="M40458" s="290"/>
    </row>
    <row r="40459" spans="11:13" x14ac:dyDescent="0.35">
      <c r="K40459" s="293"/>
      <c r="M40459" s="290"/>
    </row>
    <row r="40460" spans="11:13" x14ac:dyDescent="0.35">
      <c r="K40460" s="293"/>
      <c r="M40460" s="290"/>
    </row>
    <row r="40461" spans="11:13" x14ac:dyDescent="0.35">
      <c r="K40461" s="293"/>
      <c r="M40461" s="290"/>
    </row>
    <row r="40462" spans="11:13" x14ac:dyDescent="0.35">
      <c r="K40462" s="293"/>
      <c r="M40462" s="290"/>
    </row>
    <row r="40463" spans="11:13" x14ac:dyDescent="0.35">
      <c r="K40463" s="293"/>
      <c r="M40463" s="290"/>
    </row>
    <row r="40464" spans="11:13" x14ac:dyDescent="0.35">
      <c r="K40464" s="293"/>
      <c r="M40464" s="290"/>
    </row>
    <row r="40465" spans="11:13" x14ac:dyDescent="0.35">
      <c r="K40465" s="293"/>
      <c r="M40465" s="290"/>
    </row>
    <row r="40466" spans="11:13" x14ac:dyDescent="0.35">
      <c r="K40466" s="293"/>
      <c r="M40466" s="290"/>
    </row>
    <row r="40467" spans="11:13" x14ac:dyDescent="0.35">
      <c r="K40467" s="293"/>
      <c r="M40467" s="290"/>
    </row>
    <row r="40468" spans="11:13" x14ac:dyDescent="0.35">
      <c r="K40468" s="293"/>
      <c r="M40468" s="290"/>
    </row>
    <row r="40469" spans="11:13" x14ac:dyDescent="0.35">
      <c r="K40469" s="293"/>
      <c r="M40469" s="290"/>
    </row>
    <row r="40470" spans="11:13" x14ac:dyDescent="0.35">
      <c r="K40470" s="293"/>
      <c r="M40470" s="290"/>
    </row>
    <row r="40471" spans="11:13" x14ac:dyDescent="0.35">
      <c r="K40471" s="293"/>
      <c r="M40471" s="290"/>
    </row>
    <row r="40472" spans="11:13" x14ac:dyDescent="0.35">
      <c r="K40472" s="293"/>
      <c r="M40472" s="290"/>
    </row>
    <row r="40473" spans="11:13" x14ac:dyDescent="0.35">
      <c r="K40473" s="293"/>
      <c r="M40473" s="290"/>
    </row>
    <row r="40474" spans="11:13" x14ac:dyDescent="0.35">
      <c r="K40474" s="293"/>
      <c r="M40474" s="290"/>
    </row>
    <row r="40475" spans="11:13" x14ac:dyDescent="0.35">
      <c r="K40475" s="293"/>
      <c r="M40475" s="290"/>
    </row>
    <row r="40476" spans="11:13" x14ac:dyDescent="0.35">
      <c r="K40476" s="293"/>
      <c r="M40476" s="290"/>
    </row>
    <row r="40477" spans="11:13" x14ac:dyDescent="0.35">
      <c r="K40477" s="293"/>
      <c r="M40477" s="290"/>
    </row>
    <row r="40478" spans="11:13" x14ac:dyDescent="0.35">
      <c r="K40478" s="293"/>
      <c r="M40478" s="290"/>
    </row>
    <row r="40479" spans="11:13" x14ac:dyDescent="0.35">
      <c r="K40479" s="293"/>
      <c r="M40479" s="290"/>
    </row>
    <row r="40480" spans="11:13" x14ac:dyDescent="0.35">
      <c r="K40480" s="293"/>
      <c r="M40480" s="290"/>
    </row>
    <row r="40481" spans="11:13" x14ac:dyDescent="0.35">
      <c r="K40481" s="293"/>
      <c r="M40481" s="290"/>
    </row>
    <row r="40482" spans="11:13" x14ac:dyDescent="0.35">
      <c r="K40482" s="293"/>
      <c r="M40482" s="290"/>
    </row>
    <row r="40483" spans="11:13" x14ac:dyDescent="0.35">
      <c r="K40483" s="293"/>
      <c r="M40483" s="290"/>
    </row>
    <row r="40484" spans="11:13" x14ac:dyDescent="0.35">
      <c r="K40484" s="293"/>
      <c r="M40484" s="290"/>
    </row>
    <row r="40485" spans="11:13" x14ac:dyDescent="0.35">
      <c r="K40485" s="293"/>
      <c r="M40485" s="290"/>
    </row>
    <row r="40486" spans="11:13" x14ac:dyDescent="0.35">
      <c r="K40486" s="293"/>
      <c r="M40486" s="290"/>
    </row>
    <row r="40487" spans="11:13" x14ac:dyDescent="0.35">
      <c r="K40487" s="293"/>
      <c r="M40487" s="290"/>
    </row>
    <row r="40488" spans="11:13" x14ac:dyDescent="0.35">
      <c r="K40488" s="293"/>
      <c r="M40488" s="290"/>
    </row>
    <row r="40489" spans="11:13" x14ac:dyDescent="0.35">
      <c r="K40489" s="293"/>
      <c r="M40489" s="290"/>
    </row>
    <row r="40490" spans="11:13" x14ac:dyDescent="0.35">
      <c r="K40490" s="293"/>
      <c r="M40490" s="290"/>
    </row>
    <row r="40491" spans="11:13" x14ac:dyDescent="0.35">
      <c r="K40491" s="293"/>
      <c r="M40491" s="290"/>
    </row>
    <row r="40492" spans="11:13" x14ac:dyDescent="0.35">
      <c r="K40492" s="293"/>
      <c r="M40492" s="290"/>
    </row>
    <row r="40493" spans="11:13" x14ac:dyDescent="0.35">
      <c r="K40493" s="293"/>
      <c r="M40493" s="290"/>
    </row>
    <row r="40494" spans="11:13" x14ac:dyDescent="0.35">
      <c r="K40494" s="293"/>
      <c r="M40494" s="290"/>
    </row>
    <row r="40495" spans="11:13" x14ac:dyDescent="0.35">
      <c r="K40495" s="293"/>
      <c r="M40495" s="290"/>
    </row>
    <row r="40496" spans="11:13" x14ac:dyDescent="0.35">
      <c r="K40496" s="293"/>
      <c r="M40496" s="290"/>
    </row>
    <row r="40497" spans="11:13" x14ac:dyDescent="0.35">
      <c r="K40497" s="293"/>
      <c r="M40497" s="290"/>
    </row>
    <row r="40498" spans="11:13" x14ac:dyDescent="0.35">
      <c r="K40498" s="293"/>
      <c r="M40498" s="290"/>
    </row>
    <row r="40499" spans="11:13" x14ac:dyDescent="0.35">
      <c r="K40499" s="293"/>
      <c r="M40499" s="290"/>
    </row>
    <row r="40500" spans="11:13" x14ac:dyDescent="0.35">
      <c r="K40500" s="293"/>
      <c r="M40500" s="290"/>
    </row>
    <row r="40501" spans="11:13" x14ac:dyDescent="0.35">
      <c r="K40501" s="293"/>
      <c r="M40501" s="290"/>
    </row>
    <row r="40502" spans="11:13" x14ac:dyDescent="0.35">
      <c r="K40502" s="293"/>
      <c r="M40502" s="290"/>
    </row>
    <row r="40503" spans="11:13" x14ac:dyDescent="0.35">
      <c r="K40503" s="293"/>
      <c r="M40503" s="290"/>
    </row>
    <row r="40504" spans="11:13" x14ac:dyDescent="0.35">
      <c r="K40504" s="293"/>
      <c r="M40504" s="290"/>
    </row>
    <row r="40505" spans="11:13" x14ac:dyDescent="0.35">
      <c r="K40505" s="293"/>
      <c r="M40505" s="290"/>
    </row>
    <row r="40506" spans="11:13" x14ac:dyDescent="0.35">
      <c r="K40506" s="293"/>
      <c r="M40506" s="290"/>
    </row>
    <row r="40507" spans="11:13" x14ac:dyDescent="0.35">
      <c r="K40507" s="293"/>
      <c r="M40507" s="290"/>
    </row>
    <row r="40508" spans="11:13" x14ac:dyDescent="0.35">
      <c r="K40508" s="293"/>
      <c r="M40508" s="290"/>
    </row>
    <row r="40509" spans="11:13" x14ac:dyDescent="0.35">
      <c r="K40509" s="293"/>
      <c r="M40509" s="290"/>
    </row>
    <row r="40510" spans="11:13" x14ac:dyDescent="0.35">
      <c r="K40510" s="293"/>
      <c r="M40510" s="290"/>
    </row>
    <row r="40511" spans="11:13" x14ac:dyDescent="0.35">
      <c r="K40511" s="293"/>
      <c r="M40511" s="290"/>
    </row>
    <row r="40512" spans="11:13" x14ac:dyDescent="0.35">
      <c r="K40512" s="293"/>
      <c r="M40512" s="290"/>
    </row>
    <row r="40513" spans="11:13" x14ac:dyDescent="0.35">
      <c r="K40513" s="293"/>
      <c r="M40513" s="290"/>
    </row>
    <row r="40514" spans="11:13" x14ac:dyDescent="0.35">
      <c r="K40514" s="293"/>
      <c r="M40514" s="290"/>
    </row>
    <row r="40515" spans="11:13" x14ac:dyDescent="0.35">
      <c r="K40515" s="293"/>
      <c r="M40515" s="290"/>
    </row>
    <row r="40516" spans="11:13" x14ac:dyDescent="0.35">
      <c r="K40516" s="293"/>
      <c r="M40516" s="290"/>
    </row>
    <row r="40517" spans="11:13" x14ac:dyDescent="0.35">
      <c r="K40517" s="293"/>
      <c r="M40517" s="290"/>
    </row>
    <row r="40518" spans="11:13" x14ac:dyDescent="0.35">
      <c r="K40518" s="293"/>
      <c r="M40518" s="290"/>
    </row>
    <row r="40519" spans="11:13" x14ac:dyDescent="0.35">
      <c r="K40519" s="293"/>
      <c r="M40519" s="290"/>
    </row>
    <row r="40520" spans="11:13" x14ac:dyDescent="0.35">
      <c r="K40520" s="293"/>
      <c r="M40520" s="290"/>
    </row>
    <row r="40521" spans="11:13" x14ac:dyDescent="0.35">
      <c r="K40521" s="293"/>
      <c r="M40521" s="290"/>
    </row>
    <row r="40522" spans="11:13" x14ac:dyDescent="0.35">
      <c r="K40522" s="293"/>
      <c r="M40522" s="290"/>
    </row>
    <row r="40523" spans="11:13" x14ac:dyDescent="0.35">
      <c r="K40523" s="293"/>
      <c r="M40523" s="290"/>
    </row>
    <row r="40524" spans="11:13" x14ac:dyDescent="0.35">
      <c r="K40524" s="293"/>
      <c r="M40524" s="290"/>
    </row>
    <row r="40525" spans="11:13" x14ac:dyDescent="0.35">
      <c r="K40525" s="293"/>
      <c r="M40525" s="290"/>
    </row>
    <row r="40526" spans="11:13" x14ac:dyDescent="0.35">
      <c r="K40526" s="293"/>
      <c r="M40526" s="290"/>
    </row>
    <row r="40527" spans="11:13" x14ac:dyDescent="0.35">
      <c r="K40527" s="293"/>
      <c r="M40527" s="290"/>
    </row>
    <row r="40528" spans="11:13" x14ac:dyDescent="0.35">
      <c r="K40528" s="293"/>
      <c r="M40528" s="290"/>
    </row>
    <row r="40529" spans="11:13" x14ac:dyDescent="0.35">
      <c r="K40529" s="293"/>
      <c r="M40529" s="290"/>
    </row>
    <row r="40530" spans="11:13" x14ac:dyDescent="0.35">
      <c r="K40530" s="293"/>
      <c r="M40530" s="290"/>
    </row>
    <row r="40531" spans="11:13" x14ac:dyDescent="0.35">
      <c r="K40531" s="293"/>
      <c r="M40531" s="290"/>
    </row>
    <row r="40532" spans="11:13" x14ac:dyDescent="0.35">
      <c r="K40532" s="293"/>
      <c r="M40532" s="290"/>
    </row>
    <row r="40533" spans="11:13" x14ac:dyDescent="0.35">
      <c r="K40533" s="293"/>
      <c r="M40533" s="290"/>
    </row>
    <row r="40534" spans="11:13" x14ac:dyDescent="0.35">
      <c r="K40534" s="293"/>
      <c r="M40534" s="290"/>
    </row>
    <row r="40535" spans="11:13" x14ac:dyDescent="0.35">
      <c r="K40535" s="293"/>
      <c r="M40535" s="290"/>
    </row>
    <row r="40536" spans="11:13" x14ac:dyDescent="0.35">
      <c r="K40536" s="293"/>
      <c r="M40536" s="290"/>
    </row>
    <row r="40537" spans="11:13" x14ac:dyDescent="0.35">
      <c r="K40537" s="293"/>
      <c r="M40537" s="290"/>
    </row>
    <row r="40538" spans="11:13" x14ac:dyDescent="0.35">
      <c r="K40538" s="293"/>
      <c r="M40538" s="290"/>
    </row>
    <row r="40539" spans="11:13" x14ac:dyDescent="0.35">
      <c r="K40539" s="293"/>
      <c r="M40539" s="290"/>
    </row>
    <row r="40540" spans="11:13" x14ac:dyDescent="0.35">
      <c r="K40540" s="293"/>
      <c r="M40540" s="290"/>
    </row>
    <row r="40541" spans="11:13" x14ac:dyDescent="0.35">
      <c r="K40541" s="293"/>
      <c r="M40541" s="290"/>
    </row>
    <row r="40542" spans="11:13" x14ac:dyDescent="0.35">
      <c r="K40542" s="293"/>
      <c r="M40542" s="290"/>
    </row>
    <row r="40543" spans="11:13" x14ac:dyDescent="0.35">
      <c r="K40543" s="293"/>
      <c r="M40543" s="290"/>
    </row>
    <row r="40544" spans="11:13" x14ac:dyDescent="0.35">
      <c r="K40544" s="293"/>
      <c r="M40544" s="290"/>
    </row>
    <row r="40545" spans="11:13" x14ac:dyDescent="0.35">
      <c r="K40545" s="293"/>
      <c r="M40545" s="290"/>
    </row>
    <row r="40546" spans="11:13" x14ac:dyDescent="0.35">
      <c r="K40546" s="293"/>
      <c r="M40546" s="290"/>
    </row>
    <row r="40547" spans="11:13" x14ac:dyDescent="0.35">
      <c r="K40547" s="293"/>
      <c r="M40547" s="290"/>
    </row>
    <row r="40548" spans="11:13" x14ac:dyDescent="0.35">
      <c r="K40548" s="293"/>
      <c r="M40548" s="290"/>
    </row>
    <row r="40549" spans="11:13" x14ac:dyDescent="0.35">
      <c r="K40549" s="293"/>
      <c r="M40549" s="290"/>
    </row>
    <row r="40550" spans="11:13" x14ac:dyDescent="0.35">
      <c r="K40550" s="293"/>
      <c r="M40550" s="290"/>
    </row>
    <row r="40551" spans="11:13" x14ac:dyDescent="0.35">
      <c r="K40551" s="293"/>
      <c r="M40551" s="290"/>
    </row>
    <row r="40552" spans="11:13" x14ac:dyDescent="0.35">
      <c r="K40552" s="293"/>
      <c r="M40552" s="290"/>
    </row>
    <row r="40553" spans="11:13" x14ac:dyDescent="0.35">
      <c r="K40553" s="293"/>
      <c r="M40553" s="290"/>
    </row>
    <row r="40554" spans="11:13" x14ac:dyDescent="0.35">
      <c r="K40554" s="293"/>
      <c r="M40554" s="290"/>
    </row>
    <row r="40555" spans="11:13" x14ac:dyDescent="0.35">
      <c r="K40555" s="293"/>
      <c r="M40555" s="290"/>
    </row>
    <row r="40556" spans="11:13" x14ac:dyDescent="0.35">
      <c r="K40556" s="293"/>
      <c r="M40556" s="290"/>
    </row>
    <row r="40557" spans="11:13" x14ac:dyDescent="0.35">
      <c r="K40557" s="293"/>
      <c r="M40557" s="290"/>
    </row>
    <row r="40558" spans="11:13" x14ac:dyDescent="0.35">
      <c r="K40558" s="293"/>
      <c r="M40558" s="290"/>
    </row>
    <row r="40559" spans="11:13" x14ac:dyDescent="0.35">
      <c r="K40559" s="293"/>
      <c r="M40559" s="290"/>
    </row>
    <row r="40560" spans="11:13" x14ac:dyDescent="0.35">
      <c r="K40560" s="293"/>
      <c r="M40560" s="290"/>
    </row>
    <row r="40561" spans="11:13" x14ac:dyDescent="0.35">
      <c r="K40561" s="293"/>
      <c r="M40561" s="290"/>
    </row>
    <row r="40562" spans="11:13" x14ac:dyDescent="0.35">
      <c r="K40562" s="293"/>
      <c r="M40562" s="290"/>
    </row>
    <row r="40563" spans="11:13" x14ac:dyDescent="0.35">
      <c r="K40563" s="293"/>
      <c r="M40563" s="290"/>
    </row>
    <row r="40564" spans="11:13" x14ac:dyDescent="0.35">
      <c r="K40564" s="293"/>
      <c r="M40564" s="290"/>
    </row>
    <row r="40565" spans="11:13" x14ac:dyDescent="0.35">
      <c r="K40565" s="293"/>
      <c r="M40565" s="290"/>
    </row>
    <row r="40566" spans="11:13" x14ac:dyDescent="0.35">
      <c r="K40566" s="293"/>
      <c r="M40566" s="290"/>
    </row>
    <row r="40567" spans="11:13" x14ac:dyDescent="0.35">
      <c r="K40567" s="293"/>
      <c r="M40567" s="290"/>
    </row>
    <row r="40568" spans="11:13" x14ac:dyDescent="0.35">
      <c r="K40568" s="293"/>
      <c r="M40568" s="290"/>
    </row>
    <row r="40569" spans="11:13" x14ac:dyDescent="0.35">
      <c r="K40569" s="293"/>
      <c r="M40569" s="290"/>
    </row>
    <row r="40570" spans="11:13" x14ac:dyDescent="0.35">
      <c r="K40570" s="293"/>
      <c r="M40570" s="290"/>
    </row>
    <row r="40571" spans="11:13" x14ac:dyDescent="0.35">
      <c r="K40571" s="293"/>
      <c r="M40571" s="290"/>
    </row>
    <row r="40572" spans="11:13" x14ac:dyDescent="0.35">
      <c r="K40572" s="293"/>
      <c r="M40572" s="290"/>
    </row>
    <row r="40573" spans="11:13" x14ac:dyDescent="0.35">
      <c r="K40573" s="293"/>
      <c r="M40573" s="290"/>
    </row>
    <row r="40574" spans="11:13" x14ac:dyDescent="0.35">
      <c r="K40574" s="293"/>
      <c r="M40574" s="290"/>
    </row>
    <row r="40575" spans="11:13" x14ac:dyDescent="0.35">
      <c r="K40575" s="293"/>
      <c r="M40575" s="290"/>
    </row>
    <row r="40576" spans="11:13" x14ac:dyDescent="0.35">
      <c r="K40576" s="293"/>
      <c r="M40576" s="290"/>
    </row>
    <row r="40577" spans="11:13" x14ac:dyDescent="0.35">
      <c r="K40577" s="293"/>
      <c r="M40577" s="290"/>
    </row>
    <row r="40578" spans="11:13" x14ac:dyDescent="0.35">
      <c r="K40578" s="293"/>
      <c r="M40578" s="290"/>
    </row>
    <row r="40579" spans="11:13" x14ac:dyDescent="0.35">
      <c r="K40579" s="293"/>
      <c r="M40579" s="290"/>
    </row>
    <row r="40580" spans="11:13" x14ac:dyDescent="0.35">
      <c r="K40580" s="293"/>
      <c r="M40580" s="290"/>
    </row>
    <row r="40581" spans="11:13" x14ac:dyDescent="0.35">
      <c r="K40581" s="293"/>
      <c r="M40581" s="290"/>
    </row>
    <row r="40582" spans="11:13" x14ac:dyDescent="0.35">
      <c r="K40582" s="293"/>
      <c r="M40582" s="290"/>
    </row>
    <row r="40583" spans="11:13" x14ac:dyDescent="0.35">
      <c r="K40583" s="293"/>
      <c r="M40583" s="290"/>
    </row>
    <row r="40584" spans="11:13" x14ac:dyDescent="0.35">
      <c r="K40584" s="293"/>
      <c r="M40584" s="290"/>
    </row>
    <row r="40585" spans="11:13" x14ac:dyDescent="0.35">
      <c r="K40585" s="293"/>
      <c r="M40585" s="290"/>
    </row>
    <row r="40586" spans="11:13" x14ac:dyDescent="0.35">
      <c r="K40586" s="293"/>
      <c r="M40586" s="290"/>
    </row>
    <row r="40587" spans="11:13" x14ac:dyDescent="0.35">
      <c r="K40587" s="293"/>
      <c r="M40587" s="290"/>
    </row>
    <row r="40588" spans="11:13" x14ac:dyDescent="0.35">
      <c r="K40588" s="293"/>
      <c r="M40588" s="290"/>
    </row>
    <row r="40589" spans="11:13" x14ac:dyDescent="0.35">
      <c r="K40589" s="293"/>
      <c r="M40589" s="290"/>
    </row>
    <row r="40590" spans="11:13" x14ac:dyDescent="0.35">
      <c r="K40590" s="293"/>
      <c r="M40590" s="290"/>
    </row>
    <row r="40591" spans="11:13" x14ac:dyDescent="0.35">
      <c r="K40591" s="293"/>
      <c r="M40591" s="290"/>
    </row>
    <row r="40592" spans="11:13" x14ac:dyDescent="0.35">
      <c r="K40592" s="293"/>
      <c r="M40592" s="290"/>
    </row>
    <row r="40593" spans="11:13" x14ac:dyDescent="0.35">
      <c r="K40593" s="293"/>
      <c r="M40593" s="290"/>
    </row>
    <row r="40594" spans="11:13" x14ac:dyDescent="0.35">
      <c r="K40594" s="293"/>
      <c r="M40594" s="290"/>
    </row>
    <row r="40595" spans="11:13" x14ac:dyDescent="0.35">
      <c r="K40595" s="293"/>
      <c r="M40595" s="290"/>
    </row>
    <row r="40596" spans="11:13" x14ac:dyDescent="0.35">
      <c r="K40596" s="293"/>
      <c r="M40596" s="290"/>
    </row>
    <row r="40597" spans="11:13" x14ac:dyDescent="0.35">
      <c r="K40597" s="293"/>
      <c r="M40597" s="290"/>
    </row>
    <row r="40598" spans="11:13" x14ac:dyDescent="0.35">
      <c r="K40598" s="293"/>
      <c r="M40598" s="290"/>
    </row>
    <row r="40599" spans="11:13" x14ac:dyDescent="0.35">
      <c r="K40599" s="293"/>
      <c r="M40599" s="290"/>
    </row>
    <row r="40600" spans="11:13" x14ac:dyDescent="0.35">
      <c r="K40600" s="293"/>
      <c r="M40600" s="290"/>
    </row>
    <row r="40601" spans="11:13" x14ac:dyDescent="0.35">
      <c r="K40601" s="293"/>
      <c r="M40601" s="290"/>
    </row>
    <row r="40602" spans="11:13" x14ac:dyDescent="0.35">
      <c r="K40602" s="293"/>
      <c r="M40602" s="290"/>
    </row>
    <row r="40603" spans="11:13" x14ac:dyDescent="0.35">
      <c r="K40603" s="293"/>
      <c r="M40603" s="290"/>
    </row>
    <row r="40604" spans="11:13" x14ac:dyDescent="0.35">
      <c r="K40604" s="293"/>
      <c r="M40604" s="290"/>
    </row>
    <row r="40605" spans="11:13" x14ac:dyDescent="0.35">
      <c r="K40605" s="293"/>
      <c r="M40605" s="290"/>
    </row>
    <row r="40606" spans="11:13" x14ac:dyDescent="0.35">
      <c r="K40606" s="293"/>
      <c r="M40606" s="290"/>
    </row>
    <row r="40607" spans="11:13" x14ac:dyDescent="0.35">
      <c r="K40607" s="293"/>
      <c r="M40607" s="290"/>
    </row>
    <row r="40608" spans="11:13" x14ac:dyDescent="0.35">
      <c r="K40608" s="293"/>
      <c r="M40608" s="290"/>
    </row>
    <row r="40609" spans="11:13" x14ac:dyDescent="0.35">
      <c r="K40609" s="293"/>
      <c r="M40609" s="290"/>
    </row>
    <row r="40610" spans="11:13" x14ac:dyDescent="0.35">
      <c r="K40610" s="293"/>
      <c r="M40610" s="290"/>
    </row>
    <row r="40611" spans="11:13" x14ac:dyDescent="0.35">
      <c r="K40611" s="293"/>
      <c r="M40611" s="290"/>
    </row>
    <row r="40612" spans="11:13" x14ac:dyDescent="0.35">
      <c r="K40612" s="293"/>
      <c r="M40612" s="290"/>
    </row>
    <row r="40613" spans="11:13" x14ac:dyDescent="0.35">
      <c r="K40613" s="293"/>
      <c r="M40613" s="290"/>
    </row>
    <row r="40614" spans="11:13" x14ac:dyDescent="0.35">
      <c r="K40614" s="293"/>
      <c r="M40614" s="290"/>
    </row>
    <row r="40615" spans="11:13" x14ac:dyDescent="0.35">
      <c r="K40615" s="293"/>
      <c r="M40615" s="290"/>
    </row>
    <row r="40616" spans="11:13" x14ac:dyDescent="0.35">
      <c r="K40616" s="293"/>
      <c r="M40616" s="290"/>
    </row>
    <row r="40617" spans="11:13" x14ac:dyDescent="0.35">
      <c r="K40617" s="293"/>
      <c r="M40617" s="290"/>
    </row>
    <row r="40618" spans="11:13" x14ac:dyDescent="0.35">
      <c r="K40618" s="293"/>
      <c r="M40618" s="290"/>
    </row>
    <row r="40619" spans="11:13" x14ac:dyDescent="0.35">
      <c r="K40619" s="293"/>
      <c r="M40619" s="290"/>
    </row>
    <row r="40620" spans="11:13" x14ac:dyDescent="0.35">
      <c r="K40620" s="293"/>
      <c r="M40620" s="290"/>
    </row>
    <row r="40621" spans="11:13" x14ac:dyDescent="0.35">
      <c r="K40621" s="293"/>
      <c r="M40621" s="290"/>
    </row>
    <row r="40622" spans="11:13" x14ac:dyDescent="0.35">
      <c r="K40622" s="293"/>
      <c r="M40622" s="290"/>
    </row>
    <row r="40623" spans="11:13" x14ac:dyDescent="0.35">
      <c r="K40623" s="293"/>
      <c r="M40623" s="290"/>
    </row>
    <row r="40624" spans="11:13" x14ac:dyDescent="0.35">
      <c r="K40624" s="293"/>
      <c r="M40624" s="290"/>
    </row>
    <row r="40625" spans="11:13" x14ac:dyDescent="0.35">
      <c r="K40625" s="293"/>
      <c r="M40625" s="290"/>
    </row>
    <row r="40626" spans="11:13" x14ac:dyDescent="0.35">
      <c r="K40626" s="293"/>
      <c r="M40626" s="290"/>
    </row>
    <row r="40627" spans="11:13" x14ac:dyDescent="0.35">
      <c r="K40627" s="293"/>
      <c r="M40627" s="290"/>
    </row>
    <row r="40628" spans="11:13" x14ac:dyDescent="0.35">
      <c r="K40628" s="293"/>
      <c r="M40628" s="290"/>
    </row>
    <row r="40629" spans="11:13" x14ac:dyDescent="0.35">
      <c r="K40629" s="293"/>
      <c r="M40629" s="290"/>
    </row>
    <row r="40630" spans="11:13" x14ac:dyDescent="0.35">
      <c r="K40630" s="293"/>
      <c r="M40630" s="290"/>
    </row>
    <row r="40631" spans="11:13" x14ac:dyDescent="0.35">
      <c r="K40631" s="293"/>
      <c r="M40631" s="290"/>
    </row>
    <row r="40632" spans="11:13" x14ac:dyDescent="0.35">
      <c r="K40632" s="293"/>
      <c r="M40632" s="290"/>
    </row>
    <row r="40633" spans="11:13" x14ac:dyDescent="0.35">
      <c r="K40633" s="293"/>
      <c r="M40633" s="290"/>
    </row>
    <row r="40634" spans="11:13" x14ac:dyDescent="0.35">
      <c r="K40634" s="293"/>
      <c r="M40634" s="290"/>
    </row>
    <row r="40635" spans="11:13" x14ac:dyDescent="0.35">
      <c r="K40635" s="293"/>
      <c r="M40635" s="290"/>
    </row>
    <row r="40636" spans="11:13" x14ac:dyDescent="0.35">
      <c r="K40636" s="293"/>
      <c r="M40636" s="290"/>
    </row>
    <row r="40637" spans="11:13" x14ac:dyDescent="0.35">
      <c r="K40637" s="293"/>
      <c r="M40637" s="290"/>
    </row>
    <row r="40638" spans="11:13" x14ac:dyDescent="0.35">
      <c r="K40638" s="293"/>
      <c r="M40638" s="290"/>
    </row>
    <row r="40639" spans="11:13" x14ac:dyDescent="0.35">
      <c r="K40639" s="293"/>
      <c r="M40639" s="290"/>
    </row>
    <row r="40640" spans="11:13" x14ac:dyDescent="0.35">
      <c r="K40640" s="293"/>
      <c r="M40640" s="290"/>
    </row>
    <row r="40641" spans="11:13" x14ac:dyDescent="0.35">
      <c r="K40641" s="293"/>
      <c r="M40641" s="290"/>
    </row>
    <row r="40642" spans="11:13" x14ac:dyDescent="0.35">
      <c r="K40642" s="293"/>
      <c r="M40642" s="290"/>
    </row>
    <row r="40643" spans="11:13" x14ac:dyDescent="0.35">
      <c r="K40643" s="293"/>
      <c r="M40643" s="290"/>
    </row>
    <row r="40644" spans="11:13" x14ac:dyDescent="0.35">
      <c r="K40644" s="293"/>
      <c r="M40644" s="290"/>
    </row>
    <row r="40645" spans="11:13" x14ac:dyDescent="0.35">
      <c r="K40645" s="293"/>
      <c r="M40645" s="290"/>
    </row>
    <row r="40646" spans="11:13" x14ac:dyDescent="0.35">
      <c r="K40646" s="293"/>
      <c r="M40646" s="290"/>
    </row>
    <row r="40647" spans="11:13" x14ac:dyDescent="0.35">
      <c r="K40647" s="293"/>
      <c r="M40647" s="290"/>
    </row>
    <row r="40648" spans="11:13" x14ac:dyDescent="0.35">
      <c r="K40648" s="293"/>
      <c r="M40648" s="290"/>
    </row>
    <row r="40649" spans="11:13" x14ac:dyDescent="0.35">
      <c r="K40649" s="293"/>
      <c r="M40649" s="290"/>
    </row>
    <row r="40650" spans="11:13" x14ac:dyDescent="0.35">
      <c r="K40650" s="293"/>
      <c r="M40650" s="290"/>
    </row>
    <row r="40651" spans="11:13" x14ac:dyDescent="0.35">
      <c r="K40651" s="293"/>
      <c r="M40651" s="290"/>
    </row>
    <row r="40652" spans="11:13" x14ac:dyDescent="0.35">
      <c r="K40652" s="293"/>
      <c r="M40652" s="290"/>
    </row>
    <row r="40653" spans="11:13" x14ac:dyDescent="0.35">
      <c r="K40653" s="293"/>
      <c r="M40653" s="290"/>
    </row>
    <row r="40654" spans="11:13" x14ac:dyDescent="0.35">
      <c r="K40654" s="293"/>
      <c r="M40654" s="290"/>
    </row>
    <row r="40655" spans="11:13" x14ac:dyDescent="0.35">
      <c r="K40655" s="293"/>
      <c r="M40655" s="290"/>
    </row>
    <row r="40656" spans="11:13" x14ac:dyDescent="0.35">
      <c r="K40656" s="293"/>
      <c r="M40656" s="290"/>
    </row>
    <row r="40657" spans="11:13" x14ac:dyDescent="0.35">
      <c r="K40657" s="293"/>
      <c r="M40657" s="290"/>
    </row>
    <row r="40658" spans="11:13" x14ac:dyDescent="0.35">
      <c r="K40658" s="293"/>
      <c r="M40658" s="290"/>
    </row>
    <row r="40659" spans="11:13" x14ac:dyDescent="0.35">
      <c r="K40659" s="293"/>
      <c r="M40659" s="290"/>
    </row>
    <row r="40660" spans="11:13" x14ac:dyDescent="0.35">
      <c r="K40660" s="293"/>
      <c r="M40660" s="290"/>
    </row>
    <row r="40661" spans="11:13" x14ac:dyDescent="0.35">
      <c r="K40661" s="293"/>
      <c r="M40661" s="290"/>
    </row>
    <row r="40662" spans="11:13" x14ac:dyDescent="0.35">
      <c r="K40662" s="293"/>
      <c r="M40662" s="290"/>
    </row>
    <row r="40663" spans="11:13" x14ac:dyDescent="0.35">
      <c r="K40663" s="293"/>
      <c r="M40663" s="290"/>
    </row>
    <row r="40664" spans="11:13" x14ac:dyDescent="0.35">
      <c r="K40664" s="293"/>
      <c r="M40664" s="290"/>
    </row>
    <row r="40665" spans="11:13" x14ac:dyDescent="0.35">
      <c r="K40665" s="293"/>
      <c r="M40665" s="290"/>
    </row>
    <row r="40666" spans="11:13" x14ac:dyDescent="0.35">
      <c r="K40666" s="293"/>
      <c r="M40666" s="290"/>
    </row>
    <row r="40667" spans="11:13" x14ac:dyDescent="0.35">
      <c r="K40667" s="293"/>
      <c r="M40667" s="290"/>
    </row>
    <row r="40668" spans="11:13" x14ac:dyDescent="0.35">
      <c r="K40668" s="293"/>
      <c r="M40668" s="290"/>
    </row>
    <row r="40669" spans="11:13" x14ac:dyDescent="0.35">
      <c r="K40669" s="293"/>
      <c r="M40669" s="290"/>
    </row>
    <row r="40670" spans="11:13" x14ac:dyDescent="0.35">
      <c r="K40670" s="293"/>
      <c r="M40670" s="290"/>
    </row>
    <row r="40671" spans="11:13" x14ac:dyDescent="0.35">
      <c r="K40671" s="293"/>
      <c r="M40671" s="290"/>
    </row>
    <row r="40672" spans="11:13" x14ac:dyDescent="0.35">
      <c r="K40672" s="293"/>
      <c r="M40672" s="290"/>
    </row>
    <row r="40673" spans="11:13" x14ac:dyDescent="0.35">
      <c r="K40673" s="293"/>
      <c r="M40673" s="290"/>
    </row>
    <row r="40674" spans="11:13" x14ac:dyDescent="0.35">
      <c r="K40674" s="293"/>
      <c r="M40674" s="290"/>
    </row>
    <row r="40675" spans="11:13" x14ac:dyDescent="0.35">
      <c r="K40675" s="293"/>
      <c r="M40675" s="290"/>
    </row>
    <row r="40676" spans="11:13" x14ac:dyDescent="0.35">
      <c r="K40676" s="293"/>
      <c r="M40676" s="290"/>
    </row>
    <row r="40677" spans="11:13" x14ac:dyDescent="0.35">
      <c r="K40677" s="293"/>
      <c r="M40677" s="290"/>
    </row>
    <row r="40678" spans="11:13" x14ac:dyDescent="0.35">
      <c r="K40678" s="293"/>
      <c r="M40678" s="290"/>
    </row>
    <row r="40679" spans="11:13" x14ac:dyDescent="0.35">
      <c r="K40679" s="293"/>
      <c r="M40679" s="290"/>
    </row>
    <row r="40680" spans="11:13" x14ac:dyDescent="0.35">
      <c r="K40680" s="293"/>
      <c r="M40680" s="290"/>
    </row>
    <row r="40681" spans="11:13" x14ac:dyDescent="0.35">
      <c r="K40681" s="293"/>
      <c r="M40681" s="290"/>
    </row>
    <row r="40682" spans="11:13" x14ac:dyDescent="0.35">
      <c r="K40682" s="293"/>
      <c r="M40682" s="290"/>
    </row>
    <row r="40683" spans="11:13" x14ac:dyDescent="0.35">
      <c r="K40683" s="293"/>
      <c r="M40683" s="290"/>
    </row>
    <row r="40684" spans="11:13" x14ac:dyDescent="0.35">
      <c r="K40684" s="293"/>
      <c r="M40684" s="290"/>
    </row>
    <row r="40685" spans="11:13" x14ac:dyDescent="0.35">
      <c r="K40685" s="293"/>
      <c r="M40685" s="290"/>
    </row>
    <row r="40686" spans="11:13" x14ac:dyDescent="0.35">
      <c r="K40686" s="293"/>
      <c r="M40686" s="290"/>
    </row>
    <row r="40687" spans="11:13" x14ac:dyDescent="0.35">
      <c r="K40687" s="293"/>
      <c r="M40687" s="290"/>
    </row>
    <row r="40688" spans="11:13" x14ac:dyDescent="0.35">
      <c r="K40688" s="293"/>
      <c r="M40688" s="290"/>
    </row>
    <row r="40689" spans="11:13" x14ac:dyDescent="0.35">
      <c r="K40689" s="293"/>
      <c r="M40689" s="290"/>
    </row>
    <row r="40690" spans="11:13" x14ac:dyDescent="0.35">
      <c r="K40690" s="293"/>
      <c r="M40690" s="290"/>
    </row>
    <row r="40691" spans="11:13" x14ac:dyDescent="0.35">
      <c r="K40691" s="293"/>
      <c r="M40691" s="290"/>
    </row>
    <row r="40692" spans="11:13" x14ac:dyDescent="0.35">
      <c r="K40692" s="293"/>
      <c r="M40692" s="290"/>
    </row>
    <row r="40693" spans="11:13" x14ac:dyDescent="0.35">
      <c r="K40693" s="293"/>
      <c r="M40693" s="290"/>
    </row>
    <row r="40694" spans="11:13" x14ac:dyDescent="0.35">
      <c r="K40694" s="293"/>
      <c r="M40694" s="290"/>
    </row>
    <row r="40695" spans="11:13" x14ac:dyDescent="0.35">
      <c r="K40695" s="293"/>
      <c r="M40695" s="290"/>
    </row>
    <row r="40696" spans="11:13" x14ac:dyDescent="0.35">
      <c r="K40696" s="293"/>
      <c r="M40696" s="290"/>
    </row>
    <row r="40697" spans="11:13" x14ac:dyDescent="0.35">
      <c r="K40697" s="293"/>
      <c r="M40697" s="290"/>
    </row>
    <row r="40698" spans="11:13" x14ac:dyDescent="0.35">
      <c r="K40698" s="293"/>
      <c r="M40698" s="290"/>
    </row>
    <row r="40699" spans="11:13" x14ac:dyDescent="0.35">
      <c r="K40699" s="293"/>
      <c r="M40699" s="290"/>
    </row>
    <row r="40700" spans="11:13" x14ac:dyDescent="0.35">
      <c r="K40700" s="293"/>
      <c r="M40700" s="290"/>
    </row>
    <row r="40701" spans="11:13" x14ac:dyDescent="0.35">
      <c r="K40701" s="293"/>
      <c r="M40701" s="290"/>
    </row>
    <row r="40702" spans="11:13" x14ac:dyDescent="0.35">
      <c r="K40702" s="293"/>
      <c r="M40702" s="290"/>
    </row>
    <row r="40703" spans="11:13" x14ac:dyDescent="0.35">
      <c r="K40703" s="293"/>
      <c r="M40703" s="290"/>
    </row>
    <row r="40704" spans="11:13" x14ac:dyDescent="0.35">
      <c r="K40704" s="293"/>
      <c r="M40704" s="290"/>
    </row>
    <row r="40705" spans="11:13" x14ac:dyDescent="0.35">
      <c r="K40705" s="293"/>
      <c r="M40705" s="290"/>
    </row>
    <row r="40706" spans="11:13" x14ac:dyDescent="0.35">
      <c r="K40706" s="293"/>
      <c r="M40706" s="290"/>
    </row>
    <row r="40707" spans="11:13" x14ac:dyDescent="0.35">
      <c r="K40707" s="293"/>
      <c r="M40707" s="290"/>
    </row>
    <row r="40708" spans="11:13" x14ac:dyDescent="0.35">
      <c r="K40708" s="293"/>
      <c r="M40708" s="290"/>
    </row>
    <row r="40709" spans="11:13" x14ac:dyDescent="0.35">
      <c r="K40709" s="293"/>
      <c r="M40709" s="290"/>
    </row>
    <row r="40710" spans="11:13" x14ac:dyDescent="0.35">
      <c r="K40710" s="293"/>
      <c r="M40710" s="290"/>
    </row>
    <row r="40711" spans="11:13" x14ac:dyDescent="0.35">
      <c r="K40711" s="293"/>
      <c r="M40711" s="290"/>
    </row>
    <row r="40712" spans="11:13" x14ac:dyDescent="0.35">
      <c r="K40712" s="293"/>
      <c r="M40712" s="290"/>
    </row>
    <row r="40713" spans="11:13" x14ac:dyDescent="0.35">
      <c r="K40713" s="293"/>
      <c r="M40713" s="290"/>
    </row>
    <row r="40714" spans="11:13" x14ac:dyDescent="0.35">
      <c r="K40714" s="293"/>
      <c r="M40714" s="290"/>
    </row>
    <row r="40715" spans="11:13" x14ac:dyDescent="0.35">
      <c r="K40715" s="293"/>
      <c r="M40715" s="290"/>
    </row>
    <row r="40716" spans="11:13" x14ac:dyDescent="0.35">
      <c r="K40716" s="293"/>
      <c r="M40716" s="290"/>
    </row>
    <row r="40717" spans="11:13" x14ac:dyDescent="0.35">
      <c r="K40717" s="293"/>
      <c r="M40717" s="290"/>
    </row>
    <row r="40718" spans="11:13" x14ac:dyDescent="0.35">
      <c r="K40718" s="293"/>
      <c r="M40718" s="290"/>
    </row>
    <row r="40719" spans="11:13" x14ac:dyDescent="0.35">
      <c r="K40719" s="293"/>
      <c r="M40719" s="290"/>
    </row>
    <row r="40720" spans="11:13" x14ac:dyDescent="0.35">
      <c r="K40720" s="293"/>
      <c r="M40720" s="290"/>
    </row>
    <row r="40721" spans="11:13" x14ac:dyDescent="0.35">
      <c r="K40721" s="293"/>
      <c r="M40721" s="290"/>
    </row>
    <row r="40722" spans="11:13" x14ac:dyDescent="0.35">
      <c r="K40722" s="293"/>
      <c r="M40722" s="290"/>
    </row>
    <row r="40723" spans="11:13" x14ac:dyDescent="0.35">
      <c r="K40723" s="293"/>
      <c r="M40723" s="290"/>
    </row>
    <row r="40724" spans="11:13" x14ac:dyDescent="0.35">
      <c r="K40724" s="293"/>
      <c r="M40724" s="290"/>
    </row>
    <row r="40725" spans="11:13" x14ac:dyDescent="0.35">
      <c r="K40725" s="293"/>
      <c r="M40725" s="290"/>
    </row>
    <row r="40726" spans="11:13" x14ac:dyDescent="0.35">
      <c r="K40726" s="293"/>
      <c r="M40726" s="290"/>
    </row>
    <row r="40727" spans="11:13" x14ac:dyDescent="0.35">
      <c r="K40727" s="293"/>
      <c r="M40727" s="290"/>
    </row>
    <row r="40728" spans="11:13" x14ac:dyDescent="0.35">
      <c r="K40728" s="293"/>
      <c r="M40728" s="290"/>
    </row>
    <row r="40729" spans="11:13" x14ac:dyDescent="0.35">
      <c r="K40729" s="293"/>
      <c r="M40729" s="290"/>
    </row>
    <row r="40730" spans="11:13" x14ac:dyDescent="0.35">
      <c r="K40730" s="293"/>
      <c r="M40730" s="290"/>
    </row>
    <row r="40731" spans="11:13" x14ac:dyDescent="0.35">
      <c r="K40731" s="293"/>
      <c r="M40731" s="290"/>
    </row>
    <row r="40732" spans="11:13" x14ac:dyDescent="0.35">
      <c r="K40732" s="293"/>
      <c r="M40732" s="290"/>
    </row>
    <row r="40733" spans="11:13" x14ac:dyDescent="0.35">
      <c r="K40733" s="293"/>
      <c r="M40733" s="290"/>
    </row>
    <row r="40734" spans="11:13" x14ac:dyDescent="0.35">
      <c r="K40734" s="293"/>
      <c r="M40734" s="290"/>
    </row>
    <row r="40735" spans="11:13" x14ac:dyDescent="0.35">
      <c r="K40735" s="293"/>
      <c r="M40735" s="290"/>
    </row>
    <row r="40736" spans="11:13" x14ac:dyDescent="0.35">
      <c r="K40736" s="293"/>
      <c r="M40736" s="290"/>
    </row>
    <row r="40737" spans="11:13" x14ac:dyDescent="0.35">
      <c r="K40737" s="293"/>
      <c r="M40737" s="290"/>
    </row>
    <row r="40738" spans="11:13" x14ac:dyDescent="0.35">
      <c r="K40738" s="293"/>
      <c r="M40738" s="290"/>
    </row>
    <row r="40739" spans="11:13" x14ac:dyDescent="0.35">
      <c r="K40739" s="293"/>
      <c r="M40739" s="290"/>
    </row>
    <row r="40740" spans="11:13" x14ac:dyDescent="0.35">
      <c r="K40740" s="293"/>
      <c r="M40740" s="290"/>
    </row>
    <row r="40741" spans="11:13" x14ac:dyDescent="0.35">
      <c r="K40741" s="293"/>
      <c r="M40741" s="290"/>
    </row>
    <row r="40742" spans="11:13" x14ac:dyDescent="0.35">
      <c r="K40742" s="293"/>
      <c r="M40742" s="290"/>
    </row>
    <row r="40743" spans="11:13" x14ac:dyDescent="0.35">
      <c r="K40743" s="293"/>
      <c r="M40743" s="290"/>
    </row>
    <row r="40744" spans="11:13" x14ac:dyDescent="0.35">
      <c r="K40744" s="293"/>
      <c r="M40744" s="290"/>
    </row>
    <row r="40745" spans="11:13" x14ac:dyDescent="0.35">
      <c r="K40745" s="293"/>
      <c r="M40745" s="290"/>
    </row>
    <row r="40746" spans="11:13" x14ac:dyDescent="0.35">
      <c r="K40746" s="293"/>
      <c r="M40746" s="290"/>
    </row>
    <row r="40747" spans="11:13" x14ac:dyDescent="0.35">
      <c r="K40747" s="293"/>
      <c r="M40747" s="290"/>
    </row>
    <row r="40748" spans="11:13" x14ac:dyDescent="0.35">
      <c r="K40748" s="293"/>
      <c r="M40748" s="290"/>
    </row>
    <row r="40749" spans="11:13" x14ac:dyDescent="0.35">
      <c r="K40749" s="293"/>
      <c r="M40749" s="290"/>
    </row>
    <row r="40750" spans="11:13" x14ac:dyDescent="0.35">
      <c r="K40750" s="293"/>
      <c r="M40750" s="290"/>
    </row>
    <row r="40751" spans="11:13" x14ac:dyDescent="0.35">
      <c r="K40751" s="293"/>
      <c r="M40751" s="290"/>
    </row>
    <row r="40752" spans="11:13" x14ac:dyDescent="0.35">
      <c r="K40752" s="293"/>
      <c r="M40752" s="290"/>
    </row>
    <row r="40753" spans="11:13" x14ac:dyDescent="0.35">
      <c r="K40753" s="293"/>
      <c r="M40753" s="290"/>
    </row>
    <row r="40754" spans="11:13" x14ac:dyDescent="0.35">
      <c r="K40754" s="293"/>
      <c r="M40754" s="290"/>
    </row>
    <row r="40755" spans="11:13" x14ac:dyDescent="0.35">
      <c r="K40755" s="293"/>
      <c r="M40755" s="290"/>
    </row>
    <row r="40756" spans="11:13" x14ac:dyDescent="0.35">
      <c r="K40756" s="293"/>
      <c r="M40756" s="290"/>
    </row>
    <row r="40757" spans="11:13" x14ac:dyDescent="0.35">
      <c r="K40757" s="293"/>
      <c r="M40757" s="290"/>
    </row>
    <row r="40758" spans="11:13" x14ac:dyDescent="0.35">
      <c r="K40758" s="293"/>
      <c r="M40758" s="290"/>
    </row>
    <row r="40759" spans="11:13" x14ac:dyDescent="0.35">
      <c r="K40759" s="293"/>
      <c r="M40759" s="290"/>
    </row>
    <row r="40760" spans="11:13" x14ac:dyDescent="0.35">
      <c r="K40760" s="293"/>
      <c r="M40760" s="290"/>
    </row>
    <row r="40761" spans="11:13" x14ac:dyDescent="0.35">
      <c r="K40761" s="293"/>
      <c r="M40761" s="290"/>
    </row>
    <row r="40762" spans="11:13" x14ac:dyDescent="0.35">
      <c r="K40762" s="293"/>
      <c r="M40762" s="290"/>
    </row>
    <row r="40763" spans="11:13" x14ac:dyDescent="0.35">
      <c r="K40763" s="293"/>
      <c r="M40763" s="290"/>
    </row>
    <row r="40764" spans="11:13" x14ac:dyDescent="0.35">
      <c r="K40764" s="293"/>
      <c r="M40764" s="290"/>
    </row>
    <row r="40765" spans="11:13" x14ac:dyDescent="0.35">
      <c r="K40765" s="293"/>
      <c r="M40765" s="290"/>
    </row>
    <row r="40766" spans="11:13" x14ac:dyDescent="0.35">
      <c r="K40766" s="293"/>
      <c r="M40766" s="290"/>
    </row>
    <row r="40767" spans="11:13" x14ac:dyDescent="0.35">
      <c r="K40767" s="293"/>
      <c r="M40767" s="290"/>
    </row>
    <row r="40768" spans="11:13" x14ac:dyDescent="0.35">
      <c r="K40768" s="293"/>
      <c r="M40768" s="290"/>
    </row>
    <row r="40769" spans="11:13" x14ac:dyDescent="0.35">
      <c r="K40769" s="293"/>
      <c r="M40769" s="290"/>
    </row>
    <row r="40770" spans="11:13" x14ac:dyDescent="0.35">
      <c r="K40770" s="293"/>
      <c r="M40770" s="290"/>
    </row>
    <row r="40771" spans="11:13" x14ac:dyDescent="0.35">
      <c r="K40771" s="293"/>
      <c r="M40771" s="290"/>
    </row>
    <row r="40772" spans="11:13" x14ac:dyDescent="0.35">
      <c r="K40772" s="293"/>
      <c r="M40772" s="290"/>
    </row>
    <row r="40773" spans="11:13" x14ac:dyDescent="0.35">
      <c r="K40773" s="293"/>
      <c r="M40773" s="290"/>
    </row>
    <row r="40774" spans="11:13" x14ac:dyDescent="0.35">
      <c r="K40774" s="293"/>
      <c r="M40774" s="290"/>
    </row>
    <row r="40775" spans="11:13" x14ac:dyDescent="0.35">
      <c r="K40775" s="293"/>
      <c r="M40775" s="290"/>
    </row>
    <row r="40776" spans="11:13" x14ac:dyDescent="0.35">
      <c r="K40776" s="293"/>
      <c r="M40776" s="290"/>
    </row>
    <row r="40777" spans="11:13" x14ac:dyDescent="0.35">
      <c r="K40777" s="293"/>
      <c r="M40777" s="290"/>
    </row>
    <row r="40778" spans="11:13" x14ac:dyDescent="0.35">
      <c r="K40778" s="293"/>
      <c r="M40778" s="290"/>
    </row>
    <row r="40779" spans="11:13" x14ac:dyDescent="0.35">
      <c r="K40779" s="293"/>
      <c r="M40779" s="290"/>
    </row>
    <row r="40780" spans="11:13" x14ac:dyDescent="0.35">
      <c r="K40780" s="293"/>
      <c r="M40780" s="290"/>
    </row>
    <row r="40781" spans="11:13" x14ac:dyDescent="0.35">
      <c r="K40781" s="293"/>
      <c r="M40781" s="290"/>
    </row>
    <row r="40782" spans="11:13" x14ac:dyDescent="0.35">
      <c r="K40782" s="293"/>
      <c r="M40782" s="290"/>
    </row>
    <row r="40783" spans="11:13" x14ac:dyDescent="0.35">
      <c r="K40783" s="293"/>
      <c r="M40783" s="290"/>
    </row>
    <row r="40784" spans="11:13" x14ac:dyDescent="0.35">
      <c r="K40784" s="293"/>
      <c r="M40784" s="290"/>
    </row>
    <row r="40785" spans="11:13" x14ac:dyDescent="0.35">
      <c r="K40785" s="293"/>
      <c r="M40785" s="290"/>
    </row>
    <row r="40786" spans="11:13" x14ac:dyDescent="0.35">
      <c r="K40786" s="293"/>
      <c r="M40786" s="290"/>
    </row>
    <row r="40787" spans="11:13" x14ac:dyDescent="0.35">
      <c r="K40787" s="293"/>
      <c r="M40787" s="290"/>
    </row>
    <row r="40788" spans="11:13" x14ac:dyDescent="0.35">
      <c r="K40788" s="293"/>
      <c r="M40788" s="290"/>
    </row>
    <row r="40789" spans="11:13" x14ac:dyDescent="0.35">
      <c r="K40789" s="293"/>
      <c r="M40789" s="290"/>
    </row>
    <row r="40790" spans="11:13" x14ac:dyDescent="0.35">
      <c r="K40790" s="293"/>
      <c r="M40790" s="290"/>
    </row>
    <row r="40791" spans="11:13" x14ac:dyDescent="0.35">
      <c r="K40791" s="293"/>
      <c r="M40791" s="290"/>
    </row>
    <row r="40792" spans="11:13" x14ac:dyDescent="0.35">
      <c r="K40792" s="293"/>
      <c r="M40792" s="290"/>
    </row>
    <row r="40793" spans="11:13" x14ac:dyDescent="0.35">
      <c r="K40793" s="293"/>
      <c r="M40793" s="290"/>
    </row>
    <row r="40794" spans="11:13" x14ac:dyDescent="0.35">
      <c r="K40794" s="293"/>
      <c r="M40794" s="290"/>
    </row>
    <row r="40795" spans="11:13" x14ac:dyDescent="0.35">
      <c r="K40795" s="293"/>
      <c r="M40795" s="290"/>
    </row>
    <row r="40796" spans="11:13" x14ac:dyDescent="0.35">
      <c r="K40796" s="293"/>
      <c r="M40796" s="290"/>
    </row>
    <row r="40797" spans="11:13" x14ac:dyDescent="0.35">
      <c r="K40797" s="293"/>
      <c r="M40797" s="290"/>
    </row>
    <row r="40798" spans="11:13" x14ac:dyDescent="0.35">
      <c r="K40798" s="293"/>
      <c r="M40798" s="290"/>
    </row>
    <row r="40799" spans="11:13" x14ac:dyDescent="0.35">
      <c r="K40799" s="293"/>
      <c r="M40799" s="290"/>
    </row>
    <row r="40800" spans="11:13" x14ac:dyDescent="0.35">
      <c r="K40800" s="293"/>
      <c r="M40800" s="290"/>
    </row>
    <row r="40801" spans="11:13" x14ac:dyDescent="0.35">
      <c r="K40801" s="293"/>
      <c r="M40801" s="290"/>
    </row>
    <row r="40802" spans="11:13" x14ac:dyDescent="0.35">
      <c r="K40802" s="293"/>
      <c r="M40802" s="290"/>
    </row>
    <row r="40803" spans="11:13" x14ac:dyDescent="0.35">
      <c r="K40803" s="293"/>
      <c r="M40803" s="290"/>
    </row>
    <row r="40804" spans="11:13" x14ac:dyDescent="0.35">
      <c r="K40804" s="293"/>
      <c r="M40804" s="290"/>
    </row>
    <row r="40805" spans="11:13" x14ac:dyDescent="0.35">
      <c r="K40805" s="293"/>
      <c r="M40805" s="290"/>
    </row>
    <row r="40806" spans="11:13" x14ac:dyDescent="0.35">
      <c r="K40806" s="293"/>
      <c r="M40806" s="290"/>
    </row>
    <row r="40807" spans="11:13" x14ac:dyDescent="0.35">
      <c r="K40807" s="293"/>
      <c r="M40807" s="290"/>
    </row>
    <row r="40808" spans="11:13" x14ac:dyDescent="0.35">
      <c r="K40808" s="293"/>
      <c r="M40808" s="290"/>
    </row>
    <row r="40809" spans="11:13" x14ac:dyDescent="0.35">
      <c r="K40809" s="293"/>
      <c r="M40809" s="290"/>
    </row>
    <row r="40810" spans="11:13" x14ac:dyDescent="0.35">
      <c r="K40810" s="293"/>
      <c r="M40810" s="290"/>
    </row>
    <row r="40811" spans="11:13" x14ac:dyDescent="0.35">
      <c r="K40811" s="293"/>
      <c r="M40811" s="290"/>
    </row>
    <row r="40812" spans="11:13" x14ac:dyDescent="0.35">
      <c r="K40812" s="293"/>
      <c r="M40812" s="290"/>
    </row>
    <row r="40813" spans="11:13" x14ac:dyDescent="0.35">
      <c r="K40813" s="293"/>
      <c r="M40813" s="290"/>
    </row>
    <row r="40814" spans="11:13" x14ac:dyDescent="0.35">
      <c r="K40814" s="293"/>
      <c r="M40814" s="290"/>
    </row>
    <row r="40815" spans="11:13" x14ac:dyDescent="0.35">
      <c r="K40815" s="293"/>
      <c r="M40815" s="290"/>
    </row>
    <row r="40816" spans="11:13" x14ac:dyDescent="0.35">
      <c r="K40816" s="293"/>
      <c r="M40816" s="290"/>
    </row>
    <row r="40817" spans="11:13" x14ac:dyDescent="0.35">
      <c r="K40817" s="293"/>
      <c r="M40817" s="290"/>
    </row>
    <row r="40818" spans="11:13" x14ac:dyDescent="0.35">
      <c r="K40818" s="293"/>
      <c r="M40818" s="290"/>
    </row>
    <row r="40819" spans="11:13" x14ac:dyDescent="0.35">
      <c r="K40819" s="293"/>
      <c r="M40819" s="290"/>
    </row>
    <row r="40820" spans="11:13" x14ac:dyDescent="0.35">
      <c r="K40820" s="293"/>
      <c r="M40820" s="290"/>
    </row>
    <row r="40821" spans="11:13" x14ac:dyDescent="0.35">
      <c r="K40821" s="293"/>
      <c r="M40821" s="290"/>
    </row>
    <row r="40822" spans="11:13" x14ac:dyDescent="0.35">
      <c r="K40822" s="293"/>
      <c r="M40822" s="290"/>
    </row>
    <row r="40823" spans="11:13" x14ac:dyDescent="0.35">
      <c r="K40823" s="293"/>
      <c r="M40823" s="290"/>
    </row>
    <row r="40824" spans="11:13" x14ac:dyDescent="0.35">
      <c r="K40824" s="293"/>
      <c r="M40824" s="290"/>
    </row>
    <row r="40825" spans="11:13" x14ac:dyDescent="0.35">
      <c r="K40825" s="293"/>
      <c r="M40825" s="290"/>
    </row>
    <row r="40826" spans="11:13" x14ac:dyDescent="0.35">
      <c r="K40826" s="293"/>
      <c r="M40826" s="290"/>
    </row>
    <row r="40827" spans="11:13" x14ac:dyDescent="0.35">
      <c r="K40827" s="293"/>
      <c r="M40827" s="290"/>
    </row>
    <row r="40828" spans="11:13" x14ac:dyDescent="0.35">
      <c r="K40828" s="293"/>
      <c r="M40828" s="290"/>
    </row>
    <row r="40829" spans="11:13" x14ac:dyDescent="0.35">
      <c r="K40829" s="293"/>
      <c r="M40829" s="290"/>
    </row>
    <row r="40830" spans="11:13" x14ac:dyDescent="0.35">
      <c r="K40830" s="293"/>
      <c r="M40830" s="290"/>
    </row>
    <row r="40831" spans="11:13" x14ac:dyDescent="0.35">
      <c r="K40831" s="293"/>
      <c r="M40831" s="290"/>
    </row>
    <row r="40832" spans="11:13" x14ac:dyDescent="0.35">
      <c r="K40832" s="293"/>
      <c r="M40832" s="290"/>
    </row>
    <row r="40833" spans="11:13" x14ac:dyDescent="0.35">
      <c r="K40833" s="293"/>
      <c r="M40833" s="290"/>
    </row>
    <row r="40834" spans="11:13" x14ac:dyDescent="0.35">
      <c r="K40834" s="293"/>
      <c r="M40834" s="290"/>
    </row>
    <row r="40835" spans="11:13" x14ac:dyDescent="0.35">
      <c r="K40835" s="293"/>
      <c r="M40835" s="290"/>
    </row>
    <row r="40836" spans="11:13" x14ac:dyDescent="0.35">
      <c r="K40836" s="293"/>
      <c r="M40836" s="290"/>
    </row>
    <row r="40837" spans="11:13" x14ac:dyDescent="0.35">
      <c r="K40837" s="293"/>
      <c r="M40837" s="290"/>
    </row>
    <row r="40838" spans="11:13" x14ac:dyDescent="0.35">
      <c r="K40838" s="293"/>
      <c r="M40838" s="290"/>
    </row>
    <row r="40839" spans="11:13" x14ac:dyDescent="0.35">
      <c r="K40839" s="293"/>
      <c r="M40839" s="290"/>
    </row>
    <row r="40840" spans="11:13" x14ac:dyDescent="0.35">
      <c r="K40840" s="293"/>
      <c r="M40840" s="290"/>
    </row>
    <row r="40841" spans="11:13" x14ac:dyDescent="0.35">
      <c r="K40841" s="293"/>
      <c r="M40841" s="290"/>
    </row>
    <row r="40842" spans="11:13" x14ac:dyDescent="0.35">
      <c r="K40842" s="293"/>
      <c r="M40842" s="290"/>
    </row>
    <row r="40843" spans="11:13" x14ac:dyDescent="0.35">
      <c r="K40843" s="293"/>
      <c r="M40843" s="290"/>
    </row>
    <row r="40844" spans="11:13" x14ac:dyDescent="0.35">
      <c r="K40844" s="293"/>
      <c r="M40844" s="290"/>
    </row>
    <row r="40845" spans="11:13" x14ac:dyDescent="0.35">
      <c r="K40845" s="293"/>
      <c r="M40845" s="290"/>
    </row>
    <row r="40846" spans="11:13" x14ac:dyDescent="0.35">
      <c r="K40846" s="293"/>
      <c r="M40846" s="290"/>
    </row>
    <row r="40847" spans="11:13" x14ac:dyDescent="0.35">
      <c r="K40847" s="293"/>
      <c r="M40847" s="290"/>
    </row>
    <row r="40848" spans="11:13" x14ac:dyDescent="0.35">
      <c r="K40848" s="293"/>
      <c r="M40848" s="290"/>
    </row>
    <row r="40849" spans="11:13" x14ac:dyDescent="0.35">
      <c r="K40849" s="293"/>
      <c r="M40849" s="290"/>
    </row>
    <row r="40850" spans="11:13" x14ac:dyDescent="0.35">
      <c r="K40850" s="293"/>
      <c r="M40850" s="290"/>
    </row>
    <row r="40851" spans="11:13" x14ac:dyDescent="0.35">
      <c r="K40851" s="293"/>
      <c r="M40851" s="290"/>
    </row>
    <row r="40852" spans="11:13" x14ac:dyDescent="0.35">
      <c r="K40852" s="293"/>
      <c r="M40852" s="290"/>
    </row>
    <row r="40853" spans="11:13" x14ac:dyDescent="0.35">
      <c r="K40853" s="293"/>
      <c r="M40853" s="290"/>
    </row>
    <row r="40854" spans="11:13" x14ac:dyDescent="0.35">
      <c r="K40854" s="293"/>
      <c r="M40854" s="290"/>
    </row>
    <row r="40855" spans="11:13" x14ac:dyDescent="0.35">
      <c r="K40855" s="293"/>
      <c r="M40855" s="290"/>
    </row>
    <row r="40856" spans="11:13" x14ac:dyDescent="0.35">
      <c r="K40856" s="293"/>
      <c r="M40856" s="290"/>
    </row>
    <row r="40857" spans="11:13" x14ac:dyDescent="0.35">
      <c r="K40857" s="293"/>
      <c r="M40857" s="290"/>
    </row>
    <row r="40858" spans="11:13" x14ac:dyDescent="0.35">
      <c r="K40858" s="293"/>
      <c r="M40858" s="290"/>
    </row>
    <row r="40859" spans="11:13" x14ac:dyDescent="0.35">
      <c r="K40859" s="293"/>
      <c r="M40859" s="290"/>
    </row>
    <row r="40860" spans="11:13" x14ac:dyDescent="0.35">
      <c r="K40860" s="293"/>
      <c r="M40860" s="290"/>
    </row>
    <row r="40861" spans="11:13" x14ac:dyDescent="0.35">
      <c r="K40861" s="293"/>
      <c r="M40861" s="290"/>
    </row>
    <row r="40862" spans="11:13" x14ac:dyDescent="0.35">
      <c r="K40862" s="293"/>
      <c r="M40862" s="290"/>
    </row>
    <row r="40863" spans="11:13" x14ac:dyDescent="0.35">
      <c r="K40863" s="293"/>
      <c r="M40863" s="290"/>
    </row>
    <row r="40864" spans="11:13" x14ac:dyDescent="0.35">
      <c r="K40864" s="293"/>
      <c r="M40864" s="290"/>
    </row>
    <row r="40865" spans="11:13" x14ac:dyDescent="0.35">
      <c r="K40865" s="293"/>
      <c r="M40865" s="290"/>
    </row>
    <row r="40866" spans="11:13" x14ac:dyDescent="0.35">
      <c r="K40866" s="293"/>
      <c r="M40866" s="290"/>
    </row>
    <row r="40867" spans="11:13" x14ac:dyDescent="0.35">
      <c r="K40867" s="293"/>
      <c r="M40867" s="290"/>
    </row>
    <row r="40868" spans="11:13" x14ac:dyDescent="0.35">
      <c r="K40868" s="293"/>
      <c r="M40868" s="290"/>
    </row>
    <row r="40869" spans="11:13" x14ac:dyDescent="0.35">
      <c r="K40869" s="293"/>
      <c r="M40869" s="290"/>
    </row>
    <row r="40870" spans="11:13" x14ac:dyDescent="0.35">
      <c r="K40870" s="293"/>
      <c r="M40870" s="290"/>
    </row>
    <row r="40871" spans="11:13" x14ac:dyDescent="0.35">
      <c r="K40871" s="293"/>
      <c r="M40871" s="290"/>
    </row>
    <row r="40872" spans="11:13" x14ac:dyDescent="0.35">
      <c r="K40872" s="293"/>
      <c r="M40872" s="290"/>
    </row>
    <row r="40873" spans="11:13" x14ac:dyDescent="0.35">
      <c r="K40873" s="293"/>
      <c r="M40873" s="290"/>
    </row>
    <row r="40874" spans="11:13" x14ac:dyDescent="0.35">
      <c r="K40874" s="293"/>
      <c r="M40874" s="290"/>
    </row>
    <row r="40875" spans="11:13" x14ac:dyDescent="0.35">
      <c r="K40875" s="293"/>
      <c r="M40875" s="290"/>
    </row>
    <row r="40876" spans="11:13" x14ac:dyDescent="0.35">
      <c r="K40876" s="293"/>
      <c r="M40876" s="290"/>
    </row>
    <row r="40877" spans="11:13" x14ac:dyDescent="0.35">
      <c r="K40877" s="293"/>
      <c r="M40877" s="290"/>
    </row>
    <row r="40878" spans="11:13" x14ac:dyDescent="0.35">
      <c r="K40878" s="293"/>
      <c r="M40878" s="290"/>
    </row>
    <row r="40879" spans="11:13" x14ac:dyDescent="0.35">
      <c r="K40879" s="293"/>
      <c r="M40879" s="290"/>
    </row>
    <row r="40880" spans="11:13" x14ac:dyDescent="0.35">
      <c r="K40880" s="293"/>
      <c r="M40880" s="290"/>
    </row>
    <row r="40881" spans="11:13" x14ac:dyDescent="0.35">
      <c r="K40881" s="293"/>
      <c r="M40881" s="290"/>
    </row>
    <row r="40882" spans="11:13" x14ac:dyDescent="0.35">
      <c r="K40882" s="293"/>
      <c r="M40882" s="290"/>
    </row>
    <row r="40883" spans="11:13" x14ac:dyDescent="0.35">
      <c r="K40883" s="293"/>
      <c r="M40883" s="290"/>
    </row>
    <row r="40884" spans="11:13" x14ac:dyDescent="0.35">
      <c r="K40884" s="293"/>
      <c r="M40884" s="290"/>
    </row>
    <row r="40885" spans="11:13" x14ac:dyDescent="0.35">
      <c r="K40885" s="293"/>
      <c r="M40885" s="290"/>
    </row>
    <row r="40886" spans="11:13" x14ac:dyDescent="0.35">
      <c r="K40886" s="293"/>
      <c r="M40886" s="290"/>
    </row>
    <row r="40887" spans="11:13" x14ac:dyDescent="0.35">
      <c r="K40887" s="293"/>
      <c r="M40887" s="290"/>
    </row>
    <row r="40888" spans="11:13" x14ac:dyDescent="0.35">
      <c r="K40888" s="293"/>
      <c r="M40888" s="290"/>
    </row>
    <row r="40889" spans="11:13" x14ac:dyDescent="0.35">
      <c r="K40889" s="293"/>
      <c r="M40889" s="290"/>
    </row>
    <row r="40890" spans="11:13" x14ac:dyDescent="0.35">
      <c r="K40890" s="293"/>
      <c r="M40890" s="290"/>
    </row>
    <row r="40891" spans="11:13" x14ac:dyDescent="0.35">
      <c r="K40891" s="293"/>
      <c r="M40891" s="290"/>
    </row>
    <row r="40892" spans="11:13" x14ac:dyDescent="0.35">
      <c r="K40892" s="293"/>
      <c r="M40892" s="290"/>
    </row>
    <row r="40893" spans="11:13" x14ac:dyDescent="0.35">
      <c r="K40893" s="293"/>
      <c r="M40893" s="290"/>
    </row>
    <row r="40894" spans="11:13" x14ac:dyDescent="0.35">
      <c r="K40894" s="293"/>
      <c r="M40894" s="290"/>
    </row>
    <row r="40895" spans="11:13" x14ac:dyDescent="0.35">
      <c r="K40895" s="293"/>
      <c r="M40895" s="290"/>
    </row>
    <row r="40896" spans="11:13" x14ac:dyDescent="0.35">
      <c r="K40896" s="293"/>
      <c r="M40896" s="290"/>
    </row>
    <row r="40897" spans="11:13" x14ac:dyDescent="0.35">
      <c r="K40897" s="293"/>
      <c r="M40897" s="290"/>
    </row>
    <row r="40898" spans="11:13" x14ac:dyDescent="0.35">
      <c r="K40898" s="293"/>
      <c r="M40898" s="290"/>
    </row>
    <row r="40899" spans="11:13" x14ac:dyDescent="0.35">
      <c r="K40899" s="293"/>
      <c r="M40899" s="290"/>
    </row>
    <row r="40900" spans="11:13" x14ac:dyDescent="0.35">
      <c r="K40900" s="293"/>
      <c r="M40900" s="290"/>
    </row>
    <row r="40901" spans="11:13" x14ac:dyDescent="0.35">
      <c r="K40901" s="293"/>
      <c r="M40901" s="290"/>
    </row>
    <row r="40902" spans="11:13" x14ac:dyDescent="0.35">
      <c r="K40902" s="293"/>
      <c r="M40902" s="290"/>
    </row>
    <row r="40903" spans="11:13" x14ac:dyDescent="0.35">
      <c r="K40903" s="293"/>
      <c r="M40903" s="290"/>
    </row>
    <row r="40904" spans="11:13" x14ac:dyDescent="0.35">
      <c r="K40904" s="293"/>
      <c r="M40904" s="290"/>
    </row>
    <row r="40905" spans="11:13" x14ac:dyDescent="0.35">
      <c r="K40905" s="293"/>
      <c r="M40905" s="290"/>
    </row>
    <row r="40906" spans="11:13" x14ac:dyDescent="0.35">
      <c r="K40906" s="293"/>
      <c r="M40906" s="290"/>
    </row>
    <row r="40907" spans="11:13" x14ac:dyDescent="0.35">
      <c r="K40907" s="293"/>
      <c r="M40907" s="290"/>
    </row>
    <row r="40908" spans="11:13" x14ac:dyDescent="0.35">
      <c r="K40908" s="293"/>
      <c r="M40908" s="290"/>
    </row>
    <row r="40909" spans="11:13" x14ac:dyDescent="0.35">
      <c r="K40909" s="293"/>
      <c r="M40909" s="290"/>
    </row>
    <row r="40910" spans="11:13" x14ac:dyDescent="0.35">
      <c r="K40910" s="293"/>
      <c r="M40910" s="290"/>
    </row>
    <row r="40911" spans="11:13" x14ac:dyDescent="0.35">
      <c r="K40911" s="293"/>
      <c r="M40911" s="290"/>
    </row>
    <row r="40912" spans="11:13" x14ac:dyDescent="0.35">
      <c r="K40912" s="293"/>
      <c r="M40912" s="290"/>
    </row>
    <row r="40913" spans="11:13" x14ac:dyDescent="0.35">
      <c r="K40913" s="293"/>
      <c r="M40913" s="290"/>
    </row>
    <row r="40914" spans="11:13" x14ac:dyDescent="0.35">
      <c r="K40914" s="293"/>
      <c r="M40914" s="290"/>
    </row>
    <row r="40915" spans="11:13" x14ac:dyDescent="0.35">
      <c r="K40915" s="293"/>
      <c r="M40915" s="290"/>
    </row>
    <row r="40916" spans="11:13" x14ac:dyDescent="0.35">
      <c r="K40916" s="293"/>
      <c r="M40916" s="290"/>
    </row>
    <row r="40917" spans="11:13" x14ac:dyDescent="0.35">
      <c r="K40917" s="293"/>
      <c r="M40917" s="290"/>
    </row>
    <row r="40918" spans="11:13" x14ac:dyDescent="0.35">
      <c r="K40918" s="293"/>
      <c r="M40918" s="290"/>
    </row>
    <row r="40919" spans="11:13" x14ac:dyDescent="0.35">
      <c r="K40919" s="293"/>
      <c r="M40919" s="290"/>
    </row>
    <row r="40920" spans="11:13" x14ac:dyDescent="0.35">
      <c r="K40920" s="293"/>
      <c r="M40920" s="290"/>
    </row>
    <row r="40921" spans="11:13" x14ac:dyDescent="0.35">
      <c r="K40921" s="293"/>
      <c r="M40921" s="290"/>
    </row>
    <row r="40922" spans="11:13" x14ac:dyDescent="0.35">
      <c r="K40922" s="293"/>
      <c r="M40922" s="290"/>
    </row>
    <row r="40923" spans="11:13" x14ac:dyDescent="0.35">
      <c r="K40923" s="293"/>
      <c r="M40923" s="290"/>
    </row>
    <row r="40924" spans="11:13" x14ac:dyDescent="0.35">
      <c r="K40924" s="293"/>
      <c r="M40924" s="290"/>
    </row>
    <row r="40925" spans="11:13" x14ac:dyDescent="0.35">
      <c r="K40925" s="293"/>
      <c r="M40925" s="290"/>
    </row>
    <row r="40926" spans="11:13" x14ac:dyDescent="0.35">
      <c r="K40926" s="293"/>
      <c r="M40926" s="290"/>
    </row>
    <row r="40927" spans="11:13" x14ac:dyDescent="0.35">
      <c r="K40927" s="293"/>
      <c r="M40927" s="290"/>
    </row>
    <row r="40928" spans="11:13" x14ac:dyDescent="0.35">
      <c r="K40928" s="293"/>
      <c r="M40928" s="290"/>
    </row>
    <row r="40929" spans="11:13" x14ac:dyDescent="0.35">
      <c r="K40929" s="293"/>
      <c r="M40929" s="290"/>
    </row>
    <row r="40930" spans="11:13" x14ac:dyDescent="0.35">
      <c r="K40930" s="293"/>
      <c r="M40930" s="290"/>
    </row>
    <row r="40931" spans="11:13" x14ac:dyDescent="0.35">
      <c r="K40931" s="293"/>
      <c r="M40931" s="290"/>
    </row>
    <row r="40932" spans="11:13" x14ac:dyDescent="0.35">
      <c r="K40932" s="293"/>
      <c r="M40932" s="290"/>
    </row>
    <row r="40933" spans="11:13" x14ac:dyDescent="0.35">
      <c r="K40933" s="293"/>
      <c r="M40933" s="290"/>
    </row>
    <row r="40934" spans="11:13" x14ac:dyDescent="0.35">
      <c r="K40934" s="293"/>
      <c r="M40934" s="290"/>
    </row>
    <row r="40935" spans="11:13" x14ac:dyDescent="0.35">
      <c r="K40935" s="293"/>
      <c r="M40935" s="290"/>
    </row>
    <row r="40936" spans="11:13" x14ac:dyDescent="0.35">
      <c r="K40936" s="293"/>
      <c r="M40936" s="290"/>
    </row>
    <row r="40937" spans="11:13" x14ac:dyDescent="0.35">
      <c r="K40937" s="293"/>
      <c r="M40937" s="290"/>
    </row>
    <row r="40938" spans="11:13" x14ac:dyDescent="0.35">
      <c r="K40938" s="293"/>
      <c r="M40938" s="290"/>
    </row>
    <row r="40939" spans="11:13" x14ac:dyDescent="0.35">
      <c r="K40939" s="293"/>
      <c r="M40939" s="290"/>
    </row>
    <row r="40940" spans="11:13" x14ac:dyDescent="0.35">
      <c r="K40940" s="293"/>
      <c r="M40940" s="290"/>
    </row>
    <row r="40941" spans="11:13" x14ac:dyDescent="0.35">
      <c r="K40941" s="293"/>
      <c r="M40941" s="290"/>
    </row>
    <row r="40942" spans="11:13" x14ac:dyDescent="0.35">
      <c r="K40942" s="293"/>
      <c r="M40942" s="290"/>
    </row>
    <row r="40943" spans="11:13" x14ac:dyDescent="0.35">
      <c r="K40943" s="293"/>
      <c r="M40943" s="290"/>
    </row>
    <row r="40944" spans="11:13" x14ac:dyDescent="0.35">
      <c r="K40944" s="293"/>
      <c r="M40944" s="290"/>
    </row>
    <row r="40945" spans="11:13" x14ac:dyDescent="0.35">
      <c r="K40945" s="293"/>
      <c r="M40945" s="290"/>
    </row>
    <row r="40946" spans="11:13" x14ac:dyDescent="0.35">
      <c r="K40946" s="293"/>
      <c r="M40946" s="290"/>
    </row>
    <row r="40947" spans="11:13" x14ac:dyDescent="0.35">
      <c r="K40947" s="293"/>
      <c r="M40947" s="290"/>
    </row>
    <row r="40948" spans="11:13" x14ac:dyDescent="0.35">
      <c r="K40948" s="293"/>
      <c r="M40948" s="290"/>
    </row>
    <row r="40949" spans="11:13" x14ac:dyDescent="0.35">
      <c r="K40949" s="293"/>
      <c r="M40949" s="290"/>
    </row>
    <row r="40950" spans="11:13" x14ac:dyDescent="0.35">
      <c r="K40950" s="293"/>
      <c r="M40950" s="290"/>
    </row>
    <row r="40951" spans="11:13" x14ac:dyDescent="0.35">
      <c r="K40951" s="293"/>
      <c r="M40951" s="290"/>
    </row>
    <row r="40952" spans="11:13" x14ac:dyDescent="0.35">
      <c r="K40952" s="293"/>
      <c r="M40952" s="290"/>
    </row>
    <row r="40953" spans="11:13" x14ac:dyDescent="0.35">
      <c r="K40953" s="293"/>
      <c r="M40953" s="290"/>
    </row>
    <row r="40954" spans="11:13" x14ac:dyDescent="0.35">
      <c r="K40954" s="293"/>
      <c r="M40954" s="290"/>
    </row>
    <row r="40955" spans="11:13" x14ac:dyDescent="0.35">
      <c r="K40955" s="293"/>
      <c r="M40955" s="290"/>
    </row>
    <row r="40956" spans="11:13" x14ac:dyDescent="0.35">
      <c r="K40956" s="293"/>
      <c r="M40956" s="290"/>
    </row>
    <row r="40957" spans="11:13" x14ac:dyDescent="0.35">
      <c r="K40957" s="293"/>
      <c r="M40957" s="290"/>
    </row>
    <row r="40958" spans="11:13" x14ac:dyDescent="0.35">
      <c r="K40958" s="293"/>
      <c r="M40958" s="290"/>
    </row>
    <row r="40959" spans="11:13" x14ac:dyDescent="0.35">
      <c r="K40959" s="293"/>
      <c r="M40959" s="290"/>
    </row>
    <row r="40960" spans="11:13" x14ac:dyDescent="0.35">
      <c r="K40960" s="293"/>
      <c r="M40960" s="290"/>
    </row>
    <row r="40961" spans="11:13" x14ac:dyDescent="0.35">
      <c r="K40961" s="293"/>
      <c r="M40961" s="290"/>
    </row>
    <row r="40962" spans="11:13" x14ac:dyDescent="0.35">
      <c r="K40962" s="293"/>
      <c r="M40962" s="290"/>
    </row>
    <row r="40963" spans="11:13" x14ac:dyDescent="0.35">
      <c r="K40963" s="293"/>
      <c r="M40963" s="290"/>
    </row>
    <row r="40964" spans="11:13" x14ac:dyDescent="0.35">
      <c r="K40964" s="293"/>
      <c r="M40964" s="290"/>
    </row>
    <row r="40965" spans="11:13" x14ac:dyDescent="0.35">
      <c r="K40965" s="293"/>
      <c r="M40965" s="290"/>
    </row>
    <row r="40966" spans="11:13" x14ac:dyDescent="0.35">
      <c r="K40966" s="293"/>
      <c r="M40966" s="290"/>
    </row>
    <row r="40967" spans="11:13" x14ac:dyDescent="0.35">
      <c r="K40967" s="293"/>
      <c r="M40967" s="290"/>
    </row>
    <row r="40968" spans="11:13" x14ac:dyDescent="0.35">
      <c r="K40968" s="293"/>
      <c r="M40968" s="290"/>
    </row>
    <row r="40969" spans="11:13" x14ac:dyDescent="0.35">
      <c r="K40969" s="293"/>
      <c r="M40969" s="290"/>
    </row>
    <row r="40970" spans="11:13" x14ac:dyDescent="0.35">
      <c r="K40970" s="293"/>
      <c r="M40970" s="290"/>
    </row>
    <row r="40971" spans="11:13" x14ac:dyDescent="0.35">
      <c r="K40971" s="293"/>
      <c r="M40971" s="290"/>
    </row>
    <row r="40972" spans="11:13" x14ac:dyDescent="0.35">
      <c r="K40972" s="293"/>
      <c r="M40972" s="290"/>
    </row>
    <row r="40973" spans="11:13" x14ac:dyDescent="0.35">
      <c r="K40973" s="293"/>
      <c r="M40973" s="290"/>
    </row>
    <row r="40974" spans="11:13" x14ac:dyDescent="0.35">
      <c r="K40974" s="293"/>
      <c r="M40974" s="290"/>
    </row>
    <row r="40975" spans="11:13" x14ac:dyDescent="0.35">
      <c r="K40975" s="293"/>
      <c r="M40975" s="290"/>
    </row>
    <row r="40976" spans="11:13" x14ac:dyDescent="0.35">
      <c r="K40976" s="293"/>
      <c r="M40976" s="290"/>
    </row>
    <row r="40977" spans="11:13" x14ac:dyDescent="0.35">
      <c r="K40977" s="293"/>
      <c r="M40977" s="290"/>
    </row>
    <row r="40978" spans="11:13" x14ac:dyDescent="0.35">
      <c r="K40978" s="293"/>
      <c r="M40978" s="290"/>
    </row>
    <row r="40979" spans="11:13" x14ac:dyDescent="0.35">
      <c r="K40979" s="293"/>
      <c r="M40979" s="290"/>
    </row>
    <row r="40980" spans="11:13" x14ac:dyDescent="0.35">
      <c r="K40980" s="293"/>
      <c r="M40980" s="290"/>
    </row>
    <row r="40981" spans="11:13" x14ac:dyDescent="0.35">
      <c r="K40981" s="293"/>
      <c r="M40981" s="290"/>
    </row>
    <row r="40982" spans="11:13" x14ac:dyDescent="0.35">
      <c r="K40982" s="293"/>
      <c r="M40982" s="290"/>
    </row>
    <row r="40983" spans="11:13" x14ac:dyDescent="0.35">
      <c r="K40983" s="293"/>
      <c r="M40983" s="290"/>
    </row>
    <row r="40984" spans="11:13" x14ac:dyDescent="0.35">
      <c r="K40984" s="293"/>
      <c r="M40984" s="290"/>
    </row>
    <row r="40985" spans="11:13" x14ac:dyDescent="0.35">
      <c r="K40985" s="293"/>
      <c r="M40985" s="290"/>
    </row>
    <row r="40986" spans="11:13" x14ac:dyDescent="0.35">
      <c r="K40986" s="293"/>
      <c r="M40986" s="290"/>
    </row>
    <row r="40987" spans="11:13" x14ac:dyDescent="0.35">
      <c r="K40987" s="293"/>
      <c r="M40987" s="290"/>
    </row>
    <row r="40988" spans="11:13" x14ac:dyDescent="0.35">
      <c r="K40988" s="293"/>
      <c r="M40988" s="290"/>
    </row>
    <row r="40989" spans="11:13" x14ac:dyDescent="0.35">
      <c r="K40989" s="293"/>
      <c r="M40989" s="290"/>
    </row>
    <row r="40990" spans="11:13" x14ac:dyDescent="0.35">
      <c r="K40990" s="293"/>
      <c r="M40990" s="290"/>
    </row>
    <row r="40991" spans="11:13" x14ac:dyDescent="0.35">
      <c r="K40991" s="293"/>
      <c r="M40991" s="290"/>
    </row>
    <row r="40992" spans="11:13" x14ac:dyDescent="0.35">
      <c r="K40992" s="293"/>
      <c r="M40992" s="290"/>
    </row>
    <row r="40993" spans="11:13" x14ac:dyDescent="0.35">
      <c r="K40993" s="293"/>
      <c r="M40993" s="290"/>
    </row>
    <row r="40994" spans="11:13" x14ac:dyDescent="0.35">
      <c r="K40994" s="293"/>
      <c r="M40994" s="290"/>
    </row>
    <row r="40995" spans="11:13" x14ac:dyDescent="0.35">
      <c r="K40995" s="293"/>
      <c r="M40995" s="290"/>
    </row>
    <row r="40996" spans="11:13" x14ac:dyDescent="0.35">
      <c r="K40996" s="293"/>
      <c r="M40996" s="290"/>
    </row>
    <row r="40997" spans="11:13" x14ac:dyDescent="0.35">
      <c r="K40997" s="293"/>
      <c r="M40997" s="290"/>
    </row>
    <row r="40998" spans="11:13" x14ac:dyDescent="0.35">
      <c r="K40998" s="293"/>
      <c r="M40998" s="290"/>
    </row>
    <row r="40999" spans="11:13" x14ac:dyDescent="0.35">
      <c r="K40999" s="293"/>
      <c r="M40999" s="290"/>
    </row>
    <row r="41000" spans="11:13" x14ac:dyDescent="0.35">
      <c r="K41000" s="293"/>
      <c r="M41000" s="290"/>
    </row>
    <row r="41001" spans="11:13" x14ac:dyDescent="0.35">
      <c r="K41001" s="293"/>
      <c r="M41001" s="290"/>
    </row>
    <row r="41002" spans="11:13" x14ac:dyDescent="0.35">
      <c r="K41002" s="293"/>
      <c r="M41002" s="290"/>
    </row>
    <row r="41003" spans="11:13" x14ac:dyDescent="0.35">
      <c r="K41003" s="293"/>
      <c r="M41003" s="290"/>
    </row>
    <row r="41004" spans="11:13" x14ac:dyDescent="0.35">
      <c r="K41004" s="293"/>
      <c r="M41004" s="290"/>
    </row>
    <row r="41005" spans="11:13" x14ac:dyDescent="0.35">
      <c r="K41005" s="293"/>
      <c r="M41005" s="290"/>
    </row>
    <row r="41006" spans="11:13" x14ac:dyDescent="0.35">
      <c r="K41006" s="293"/>
      <c r="M41006" s="290"/>
    </row>
    <row r="41007" spans="11:13" x14ac:dyDescent="0.35">
      <c r="K41007" s="293"/>
      <c r="M41007" s="290"/>
    </row>
    <row r="41008" spans="11:13" x14ac:dyDescent="0.35">
      <c r="K41008" s="293"/>
      <c r="M41008" s="290"/>
    </row>
    <row r="41009" spans="11:13" x14ac:dyDescent="0.35">
      <c r="K41009" s="293"/>
      <c r="M41009" s="290"/>
    </row>
    <row r="41010" spans="11:13" x14ac:dyDescent="0.35">
      <c r="K41010" s="293"/>
      <c r="M41010" s="290"/>
    </row>
    <row r="41011" spans="11:13" x14ac:dyDescent="0.35">
      <c r="K41011" s="293"/>
      <c r="M41011" s="290"/>
    </row>
    <row r="41012" spans="11:13" x14ac:dyDescent="0.35">
      <c r="K41012" s="293"/>
      <c r="M41012" s="290"/>
    </row>
    <row r="41013" spans="11:13" x14ac:dyDescent="0.35">
      <c r="K41013" s="293"/>
      <c r="M41013" s="290"/>
    </row>
    <row r="41014" spans="11:13" x14ac:dyDescent="0.35">
      <c r="K41014" s="293"/>
      <c r="M41014" s="290"/>
    </row>
    <row r="41015" spans="11:13" x14ac:dyDescent="0.35">
      <c r="K41015" s="293"/>
      <c r="M41015" s="290"/>
    </row>
    <row r="41016" spans="11:13" x14ac:dyDescent="0.35">
      <c r="K41016" s="293"/>
      <c r="M41016" s="290"/>
    </row>
    <row r="41017" spans="11:13" x14ac:dyDescent="0.35">
      <c r="K41017" s="293"/>
      <c r="M41017" s="290"/>
    </row>
    <row r="41018" spans="11:13" x14ac:dyDescent="0.35">
      <c r="K41018" s="293"/>
      <c r="M41018" s="290"/>
    </row>
    <row r="41019" spans="11:13" x14ac:dyDescent="0.35">
      <c r="K41019" s="293"/>
      <c r="M41019" s="290"/>
    </row>
    <row r="41020" spans="11:13" x14ac:dyDescent="0.35">
      <c r="K41020" s="293"/>
      <c r="M41020" s="290"/>
    </row>
    <row r="41021" spans="11:13" x14ac:dyDescent="0.35">
      <c r="K41021" s="293"/>
      <c r="M41021" s="290"/>
    </row>
    <row r="41022" spans="11:13" x14ac:dyDescent="0.35">
      <c r="K41022" s="293"/>
      <c r="M41022" s="290"/>
    </row>
    <row r="41023" spans="11:13" x14ac:dyDescent="0.35">
      <c r="K41023" s="293"/>
      <c r="M41023" s="290"/>
    </row>
    <row r="41024" spans="11:13" x14ac:dyDescent="0.35">
      <c r="K41024" s="293"/>
      <c r="M41024" s="290"/>
    </row>
    <row r="41025" spans="11:13" x14ac:dyDescent="0.35">
      <c r="K41025" s="293"/>
      <c r="M41025" s="290"/>
    </row>
    <row r="41026" spans="11:13" x14ac:dyDescent="0.35">
      <c r="K41026" s="293"/>
      <c r="M41026" s="290"/>
    </row>
    <row r="41027" spans="11:13" x14ac:dyDescent="0.35">
      <c r="K41027" s="293"/>
      <c r="M41027" s="290"/>
    </row>
    <row r="41028" spans="11:13" x14ac:dyDescent="0.35">
      <c r="K41028" s="293"/>
      <c r="M41028" s="290"/>
    </row>
    <row r="41029" spans="11:13" x14ac:dyDescent="0.35">
      <c r="K41029" s="293"/>
      <c r="M41029" s="290"/>
    </row>
    <row r="41030" spans="11:13" x14ac:dyDescent="0.35">
      <c r="K41030" s="293"/>
      <c r="M41030" s="290"/>
    </row>
    <row r="41031" spans="11:13" x14ac:dyDescent="0.35">
      <c r="K41031" s="293"/>
      <c r="M41031" s="290"/>
    </row>
    <row r="41032" spans="11:13" x14ac:dyDescent="0.35">
      <c r="K41032" s="293"/>
      <c r="M41032" s="290"/>
    </row>
    <row r="41033" spans="11:13" x14ac:dyDescent="0.35">
      <c r="K41033" s="293"/>
      <c r="M41033" s="290"/>
    </row>
    <row r="41034" spans="11:13" x14ac:dyDescent="0.35">
      <c r="K41034" s="293"/>
      <c r="M41034" s="290"/>
    </row>
    <row r="41035" spans="11:13" x14ac:dyDescent="0.35">
      <c r="K41035" s="293"/>
      <c r="M41035" s="290"/>
    </row>
    <row r="41036" spans="11:13" x14ac:dyDescent="0.35">
      <c r="K41036" s="293"/>
      <c r="M41036" s="290"/>
    </row>
    <row r="41037" spans="11:13" x14ac:dyDescent="0.35">
      <c r="K41037" s="293"/>
      <c r="M41037" s="290"/>
    </row>
    <row r="41038" spans="11:13" x14ac:dyDescent="0.35">
      <c r="K41038" s="293"/>
      <c r="M41038" s="290"/>
    </row>
    <row r="41039" spans="11:13" x14ac:dyDescent="0.35">
      <c r="K41039" s="293"/>
      <c r="M41039" s="290"/>
    </row>
    <row r="41040" spans="11:13" x14ac:dyDescent="0.35">
      <c r="K41040" s="293"/>
      <c r="M41040" s="290"/>
    </row>
    <row r="41041" spans="11:13" x14ac:dyDescent="0.35">
      <c r="K41041" s="293"/>
      <c r="M41041" s="290"/>
    </row>
    <row r="41042" spans="11:13" x14ac:dyDescent="0.35">
      <c r="K41042" s="293"/>
      <c r="M41042" s="290"/>
    </row>
    <row r="41043" spans="11:13" x14ac:dyDescent="0.35">
      <c r="K41043" s="293"/>
      <c r="M41043" s="290"/>
    </row>
    <row r="41044" spans="11:13" x14ac:dyDescent="0.35">
      <c r="K41044" s="293"/>
      <c r="M41044" s="290"/>
    </row>
    <row r="41045" spans="11:13" x14ac:dyDescent="0.35">
      <c r="K41045" s="293"/>
      <c r="M41045" s="290"/>
    </row>
    <row r="41046" spans="11:13" x14ac:dyDescent="0.35">
      <c r="K41046" s="293"/>
      <c r="M41046" s="290"/>
    </row>
    <row r="41047" spans="11:13" x14ac:dyDescent="0.35">
      <c r="K41047" s="293"/>
      <c r="M41047" s="290"/>
    </row>
    <row r="41048" spans="11:13" x14ac:dyDescent="0.35">
      <c r="K41048" s="293"/>
      <c r="M41048" s="290"/>
    </row>
    <row r="41049" spans="11:13" x14ac:dyDescent="0.35">
      <c r="K41049" s="293"/>
      <c r="M41049" s="290"/>
    </row>
    <row r="41050" spans="11:13" x14ac:dyDescent="0.35">
      <c r="K41050" s="293"/>
      <c r="M41050" s="290"/>
    </row>
    <row r="41051" spans="11:13" x14ac:dyDescent="0.35">
      <c r="K41051" s="293"/>
      <c r="M41051" s="290"/>
    </row>
    <row r="41052" spans="11:13" x14ac:dyDescent="0.35">
      <c r="K41052" s="293"/>
      <c r="M41052" s="290"/>
    </row>
    <row r="41053" spans="11:13" x14ac:dyDescent="0.35">
      <c r="K41053" s="293"/>
      <c r="M41053" s="290"/>
    </row>
    <row r="41054" spans="11:13" x14ac:dyDescent="0.35">
      <c r="K41054" s="293"/>
      <c r="M41054" s="290"/>
    </row>
    <row r="41055" spans="11:13" x14ac:dyDescent="0.35">
      <c r="K41055" s="293"/>
      <c r="M41055" s="290"/>
    </row>
    <row r="41056" spans="11:13" x14ac:dyDescent="0.35">
      <c r="K41056" s="293"/>
      <c r="M41056" s="290"/>
    </row>
    <row r="41057" spans="11:13" x14ac:dyDescent="0.35">
      <c r="K41057" s="293"/>
      <c r="M41057" s="290"/>
    </row>
    <row r="41058" spans="11:13" x14ac:dyDescent="0.35">
      <c r="K41058" s="293"/>
      <c r="M41058" s="290"/>
    </row>
    <row r="41059" spans="11:13" x14ac:dyDescent="0.35">
      <c r="K41059" s="293"/>
      <c r="M41059" s="290"/>
    </row>
    <row r="41060" spans="11:13" x14ac:dyDescent="0.35">
      <c r="K41060" s="293"/>
      <c r="M41060" s="290"/>
    </row>
    <row r="41061" spans="11:13" x14ac:dyDescent="0.35">
      <c r="K41061" s="293"/>
      <c r="M41061" s="290"/>
    </row>
    <row r="41062" spans="11:13" x14ac:dyDescent="0.35">
      <c r="K41062" s="293"/>
      <c r="M41062" s="290"/>
    </row>
    <row r="41063" spans="11:13" x14ac:dyDescent="0.35">
      <c r="K41063" s="293"/>
      <c r="M41063" s="290"/>
    </row>
    <row r="41064" spans="11:13" x14ac:dyDescent="0.35">
      <c r="K41064" s="293"/>
      <c r="M41064" s="290"/>
    </row>
    <row r="41065" spans="11:13" x14ac:dyDescent="0.35">
      <c r="K41065" s="293"/>
      <c r="M41065" s="290"/>
    </row>
    <row r="41066" spans="11:13" x14ac:dyDescent="0.35">
      <c r="K41066" s="293"/>
      <c r="M41066" s="290"/>
    </row>
    <row r="41067" spans="11:13" x14ac:dyDescent="0.35">
      <c r="K41067" s="293"/>
      <c r="M41067" s="290"/>
    </row>
    <row r="41068" spans="11:13" x14ac:dyDescent="0.35">
      <c r="K41068" s="293"/>
      <c r="M41068" s="290"/>
    </row>
    <row r="41069" spans="11:13" x14ac:dyDescent="0.35">
      <c r="K41069" s="293"/>
      <c r="M41069" s="290"/>
    </row>
    <row r="41070" spans="11:13" x14ac:dyDescent="0.35">
      <c r="K41070" s="293"/>
      <c r="M41070" s="290"/>
    </row>
    <row r="41071" spans="11:13" x14ac:dyDescent="0.35">
      <c r="K41071" s="293"/>
      <c r="M41071" s="290"/>
    </row>
    <row r="41072" spans="11:13" x14ac:dyDescent="0.35">
      <c r="K41072" s="293"/>
      <c r="M41072" s="290"/>
    </row>
    <row r="41073" spans="11:13" x14ac:dyDescent="0.35">
      <c r="K41073" s="293"/>
      <c r="M41073" s="290"/>
    </row>
    <row r="41074" spans="11:13" x14ac:dyDescent="0.35">
      <c r="K41074" s="293"/>
      <c r="M41074" s="290"/>
    </row>
    <row r="41075" spans="11:13" x14ac:dyDescent="0.35">
      <c r="K41075" s="293"/>
      <c r="M41075" s="290"/>
    </row>
    <row r="41076" spans="11:13" x14ac:dyDescent="0.35">
      <c r="K41076" s="293"/>
      <c r="M41076" s="290"/>
    </row>
    <row r="41077" spans="11:13" x14ac:dyDescent="0.35">
      <c r="K41077" s="293"/>
      <c r="M41077" s="290"/>
    </row>
    <row r="41078" spans="11:13" x14ac:dyDescent="0.35">
      <c r="K41078" s="293"/>
      <c r="M41078" s="290"/>
    </row>
    <row r="41079" spans="11:13" x14ac:dyDescent="0.35">
      <c r="K41079" s="293"/>
      <c r="M41079" s="290"/>
    </row>
    <row r="41080" spans="11:13" x14ac:dyDescent="0.35">
      <c r="K41080" s="293"/>
      <c r="M41080" s="290"/>
    </row>
    <row r="41081" spans="11:13" x14ac:dyDescent="0.35">
      <c r="K41081" s="293"/>
      <c r="M41081" s="290"/>
    </row>
    <row r="41082" spans="11:13" x14ac:dyDescent="0.35">
      <c r="K41082" s="293"/>
      <c r="M41082" s="290"/>
    </row>
    <row r="41083" spans="11:13" x14ac:dyDescent="0.35">
      <c r="K41083" s="293"/>
      <c r="M41083" s="290"/>
    </row>
    <row r="41084" spans="11:13" x14ac:dyDescent="0.35">
      <c r="K41084" s="293"/>
      <c r="M41084" s="290"/>
    </row>
    <row r="41085" spans="11:13" x14ac:dyDescent="0.35">
      <c r="K41085" s="293"/>
      <c r="M41085" s="290"/>
    </row>
    <row r="41086" spans="11:13" x14ac:dyDescent="0.35">
      <c r="K41086" s="293"/>
      <c r="M41086" s="290"/>
    </row>
    <row r="41087" spans="11:13" x14ac:dyDescent="0.35">
      <c r="K41087" s="293"/>
      <c r="M41087" s="290"/>
    </row>
    <row r="41088" spans="11:13" x14ac:dyDescent="0.35">
      <c r="K41088" s="293"/>
      <c r="M41088" s="290"/>
    </row>
    <row r="41089" spans="11:13" x14ac:dyDescent="0.35">
      <c r="K41089" s="293"/>
      <c r="M41089" s="290"/>
    </row>
    <row r="41090" spans="11:13" x14ac:dyDescent="0.35">
      <c r="K41090" s="293"/>
      <c r="M41090" s="290"/>
    </row>
    <row r="41091" spans="11:13" x14ac:dyDescent="0.35">
      <c r="K41091" s="293"/>
      <c r="M41091" s="290"/>
    </row>
    <row r="41092" spans="11:13" x14ac:dyDescent="0.35">
      <c r="K41092" s="293"/>
      <c r="M41092" s="290"/>
    </row>
    <row r="41093" spans="11:13" x14ac:dyDescent="0.35">
      <c r="K41093" s="293"/>
      <c r="M41093" s="290"/>
    </row>
    <row r="41094" spans="11:13" x14ac:dyDescent="0.35">
      <c r="K41094" s="293"/>
      <c r="M41094" s="290"/>
    </row>
    <row r="41095" spans="11:13" x14ac:dyDescent="0.35">
      <c r="K41095" s="293"/>
      <c r="M41095" s="290"/>
    </row>
    <row r="41096" spans="11:13" x14ac:dyDescent="0.35">
      <c r="K41096" s="293"/>
      <c r="M41096" s="290"/>
    </row>
    <row r="41097" spans="11:13" x14ac:dyDescent="0.35">
      <c r="K41097" s="293"/>
      <c r="M41097" s="290"/>
    </row>
    <row r="41098" spans="11:13" x14ac:dyDescent="0.35">
      <c r="K41098" s="293"/>
      <c r="M41098" s="290"/>
    </row>
    <row r="41099" spans="11:13" x14ac:dyDescent="0.35">
      <c r="K41099" s="293"/>
      <c r="M41099" s="290"/>
    </row>
    <row r="41100" spans="11:13" x14ac:dyDescent="0.35">
      <c r="K41100" s="293"/>
      <c r="M41100" s="290"/>
    </row>
    <row r="41101" spans="11:13" x14ac:dyDescent="0.35">
      <c r="K41101" s="293"/>
      <c r="M41101" s="290"/>
    </row>
    <row r="41102" spans="11:13" x14ac:dyDescent="0.35">
      <c r="K41102" s="293"/>
      <c r="M41102" s="290"/>
    </row>
    <row r="41103" spans="11:13" x14ac:dyDescent="0.35">
      <c r="K41103" s="293"/>
      <c r="M41103" s="290"/>
    </row>
    <row r="41104" spans="11:13" x14ac:dyDescent="0.35">
      <c r="K41104" s="293"/>
      <c r="M41104" s="290"/>
    </row>
    <row r="41105" spans="11:13" x14ac:dyDescent="0.35">
      <c r="K41105" s="293"/>
      <c r="M41105" s="290"/>
    </row>
    <row r="41106" spans="11:13" x14ac:dyDescent="0.35">
      <c r="K41106" s="293"/>
      <c r="M41106" s="290"/>
    </row>
    <row r="41107" spans="11:13" x14ac:dyDescent="0.35">
      <c r="K41107" s="293"/>
      <c r="M41107" s="290"/>
    </row>
    <row r="41108" spans="11:13" x14ac:dyDescent="0.35">
      <c r="K41108" s="293"/>
      <c r="M41108" s="290"/>
    </row>
    <row r="41109" spans="11:13" x14ac:dyDescent="0.35">
      <c r="K41109" s="293"/>
      <c r="M41109" s="290"/>
    </row>
    <row r="41110" spans="11:13" x14ac:dyDescent="0.35">
      <c r="K41110" s="293"/>
      <c r="M41110" s="290"/>
    </row>
    <row r="41111" spans="11:13" x14ac:dyDescent="0.35">
      <c r="K41111" s="293"/>
      <c r="M41111" s="290"/>
    </row>
    <row r="41112" spans="11:13" x14ac:dyDescent="0.35">
      <c r="K41112" s="293"/>
      <c r="M41112" s="290"/>
    </row>
    <row r="41113" spans="11:13" x14ac:dyDescent="0.35">
      <c r="K41113" s="293"/>
      <c r="M41113" s="290"/>
    </row>
    <row r="41114" spans="11:13" x14ac:dyDescent="0.35">
      <c r="K41114" s="293"/>
      <c r="M41114" s="290"/>
    </row>
    <row r="41115" spans="11:13" x14ac:dyDescent="0.35">
      <c r="K41115" s="293"/>
      <c r="M41115" s="290"/>
    </row>
    <row r="41116" spans="11:13" x14ac:dyDescent="0.35">
      <c r="K41116" s="293"/>
      <c r="M41116" s="290"/>
    </row>
    <row r="41117" spans="11:13" x14ac:dyDescent="0.35">
      <c r="K41117" s="293"/>
      <c r="M41117" s="290"/>
    </row>
    <row r="41118" spans="11:13" x14ac:dyDescent="0.35">
      <c r="K41118" s="293"/>
      <c r="M41118" s="290"/>
    </row>
    <row r="41119" spans="11:13" x14ac:dyDescent="0.35">
      <c r="K41119" s="293"/>
      <c r="M41119" s="290"/>
    </row>
    <row r="41120" spans="11:13" x14ac:dyDescent="0.35">
      <c r="K41120" s="293"/>
      <c r="M41120" s="290"/>
    </row>
    <row r="41121" spans="11:13" x14ac:dyDescent="0.35">
      <c r="K41121" s="293"/>
      <c r="M41121" s="290"/>
    </row>
    <row r="41122" spans="11:13" x14ac:dyDescent="0.35">
      <c r="K41122" s="293"/>
      <c r="M41122" s="290"/>
    </row>
    <row r="41123" spans="11:13" x14ac:dyDescent="0.35">
      <c r="K41123" s="293"/>
      <c r="M41123" s="290"/>
    </row>
    <row r="41124" spans="11:13" x14ac:dyDescent="0.35">
      <c r="K41124" s="293"/>
      <c r="M41124" s="290"/>
    </row>
    <row r="41125" spans="11:13" x14ac:dyDescent="0.35">
      <c r="K41125" s="293"/>
      <c r="M41125" s="290"/>
    </row>
    <row r="41126" spans="11:13" x14ac:dyDescent="0.35">
      <c r="K41126" s="293"/>
      <c r="M41126" s="290"/>
    </row>
    <row r="41127" spans="11:13" x14ac:dyDescent="0.35">
      <c r="K41127" s="293"/>
      <c r="M41127" s="290"/>
    </row>
    <row r="41128" spans="11:13" x14ac:dyDescent="0.35">
      <c r="K41128" s="293"/>
      <c r="M41128" s="290"/>
    </row>
    <row r="41129" spans="11:13" x14ac:dyDescent="0.35">
      <c r="K41129" s="293"/>
      <c r="M41129" s="290"/>
    </row>
    <row r="41130" spans="11:13" x14ac:dyDescent="0.35">
      <c r="K41130" s="293"/>
      <c r="M41130" s="290"/>
    </row>
    <row r="41131" spans="11:13" x14ac:dyDescent="0.35">
      <c r="K41131" s="293"/>
      <c r="M41131" s="290"/>
    </row>
    <row r="41132" spans="11:13" x14ac:dyDescent="0.35">
      <c r="K41132" s="293"/>
      <c r="M41132" s="290"/>
    </row>
    <row r="41133" spans="11:13" x14ac:dyDescent="0.35">
      <c r="K41133" s="293"/>
      <c r="M41133" s="290"/>
    </row>
    <row r="41134" spans="11:13" x14ac:dyDescent="0.35">
      <c r="K41134" s="293"/>
      <c r="M41134" s="290"/>
    </row>
    <row r="41135" spans="11:13" x14ac:dyDescent="0.35">
      <c r="K41135" s="293"/>
      <c r="M41135" s="290"/>
    </row>
    <row r="41136" spans="11:13" x14ac:dyDescent="0.35">
      <c r="K41136" s="293"/>
      <c r="M41136" s="290"/>
    </row>
    <row r="41137" spans="11:13" x14ac:dyDescent="0.35">
      <c r="K41137" s="293"/>
      <c r="M41137" s="290"/>
    </row>
    <row r="41138" spans="11:13" x14ac:dyDescent="0.35">
      <c r="K41138" s="293"/>
      <c r="M41138" s="290"/>
    </row>
    <row r="41139" spans="11:13" x14ac:dyDescent="0.35">
      <c r="K41139" s="293"/>
      <c r="M41139" s="290"/>
    </row>
    <row r="41140" spans="11:13" x14ac:dyDescent="0.35">
      <c r="K41140" s="293"/>
      <c r="M41140" s="290"/>
    </row>
    <row r="41141" spans="11:13" x14ac:dyDescent="0.35">
      <c r="K41141" s="293"/>
      <c r="M41141" s="290"/>
    </row>
    <row r="41142" spans="11:13" x14ac:dyDescent="0.35">
      <c r="K41142" s="293"/>
      <c r="M41142" s="290"/>
    </row>
    <row r="41143" spans="11:13" x14ac:dyDescent="0.35">
      <c r="K41143" s="293"/>
      <c r="M41143" s="290"/>
    </row>
    <row r="41144" spans="11:13" x14ac:dyDescent="0.35">
      <c r="K41144" s="293"/>
      <c r="M41144" s="290"/>
    </row>
    <row r="41145" spans="11:13" x14ac:dyDescent="0.35">
      <c r="K41145" s="293"/>
      <c r="M41145" s="290"/>
    </row>
    <row r="41146" spans="11:13" x14ac:dyDescent="0.35">
      <c r="K41146" s="293"/>
      <c r="M41146" s="290"/>
    </row>
    <row r="41147" spans="11:13" x14ac:dyDescent="0.35">
      <c r="K41147" s="293"/>
      <c r="M41147" s="290"/>
    </row>
    <row r="41148" spans="11:13" x14ac:dyDescent="0.35">
      <c r="K41148" s="293"/>
      <c r="M41148" s="290"/>
    </row>
    <row r="41149" spans="11:13" x14ac:dyDescent="0.35">
      <c r="K41149" s="293"/>
      <c r="M41149" s="290"/>
    </row>
    <row r="41150" spans="11:13" x14ac:dyDescent="0.35">
      <c r="K41150" s="293"/>
      <c r="M41150" s="290"/>
    </row>
    <row r="41151" spans="11:13" x14ac:dyDescent="0.35">
      <c r="K41151" s="293"/>
      <c r="M41151" s="290"/>
    </row>
    <row r="41152" spans="11:13" x14ac:dyDescent="0.35">
      <c r="K41152" s="293"/>
      <c r="M41152" s="290"/>
    </row>
    <row r="41153" spans="11:13" x14ac:dyDescent="0.35">
      <c r="K41153" s="293"/>
      <c r="M41153" s="290"/>
    </row>
    <row r="41154" spans="11:13" x14ac:dyDescent="0.35">
      <c r="K41154" s="293"/>
      <c r="M41154" s="290"/>
    </row>
    <row r="41155" spans="11:13" x14ac:dyDescent="0.35">
      <c r="K41155" s="293"/>
      <c r="M41155" s="290"/>
    </row>
    <row r="41156" spans="11:13" x14ac:dyDescent="0.35">
      <c r="K41156" s="293"/>
      <c r="M41156" s="290"/>
    </row>
    <row r="41157" spans="11:13" x14ac:dyDescent="0.35">
      <c r="K41157" s="293"/>
      <c r="M41157" s="290"/>
    </row>
    <row r="41158" spans="11:13" x14ac:dyDescent="0.35">
      <c r="K41158" s="293"/>
      <c r="M41158" s="290"/>
    </row>
    <row r="41159" spans="11:13" x14ac:dyDescent="0.35">
      <c r="K41159" s="293"/>
      <c r="M41159" s="290"/>
    </row>
    <row r="41160" spans="11:13" x14ac:dyDescent="0.35">
      <c r="K41160" s="293"/>
      <c r="M41160" s="290"/>
    </row>
    <row r="41161" spans="11:13" x14ac:dyDescent="0.35">
      <c r="K41161" s="293"/>
      <c r="M41161" s="290"/>
    </row>
    <row r="41162" spans="11:13" x14ac:dyDescent="0.35">
      <c r="K41162" s="293"/>
      <c r="M41162" s="290"/>
    </row>
    <row r="41163" spans="11:13" x14ac:dyDescent="0.35">
      <c r="K41163" s="293"/>
      <c r="M41163" s="290"/>
    </row>
    <row r="41164" spans="11:13" x14ac:dyDescent="0.35">
      <c r="K41164" s="293"/>
      <c r="M41164" s="290"/>
    </row>
    <row r="41165" spans="11:13" x14ac:dyDescent="0.35">
      <c r="K41165" s="293"/>
      <c r="M41165" s="290"/>
    </row>
    <row r="41166" spans="11:13" x14ac:dyDescent="0.35">
      <c r="K41166" s="293"/>
      <c r="M41166" s="290"/>
    </row>
    <row r="41167" spans="11:13" x14ac:dyDescent="0.35">
      <c r="K41167" s="293"/>
      <c r="M41167" s="290"/>
    </row>
    <row r="41168" spans="11:13" x14ac:dyDescent="0.35">
      <c r="K41168" s="293"/>
      <c r="M41168" s="290"/>
    </row>
    <row r="41169" spans="11:13" x14ac:dyDescent="0.35">
      <c r="K41169" s="293"/>
      <c r="M41169" s="290"/>
    </row>
    <row r="41170" spans="11:13" x14ac:dyDescent="0.35">
      <c r="K41170" s="293"/>
      <c r="M41170" s="290"/>
    </row>
    <row r="41171" spans="11:13" x14ac:dyDescent="0.35">
      <c r="K41171" s="293"/>
      <c r="M41171" s="290"/>
    </row>
    <row r="41172" spans="11:13" x14ac:dyDescent="0.35">
      <c r="K41172" s="293"/>
      <c r="M41172" s="290"/>
    </row>
    <row r="41173" spans="11:13" x14ac:dyDescent="0.35">
      <c r="K41173" s="293"/>
      <c r="M41173" s="290"/>
    </row>
    <row r="41174" spans="11:13" x14ac:dyDescent="0.35">
      <c r="K41174" s="293"/>
      <c r="M41174" s="290"/>
    </row>
    <row r="41175" spans="11:13" x14ac:dyDescent="0.35">
      <c r="K41175" s="293"/>
      <c r="M41175" s="290"/>
    </row>
    <row r="41176" spans="11:13" x14ac:dyDescent="0.35">
      <c r="K41176" s="293"/>
      <c r="M41176" s="290"/>
    </row>
    <row r="41177" spans="11:13" x14ac:dyDescent="0.35">
      <c r="K41177" s="293"/>
      <c r="M41177" s="290"/>
    </row>
    <row r="41178" spans="11:13" x14ac:dyDescent="0.35">
      <c r="K41178" s="293"/>
      <c r="M41178" s="290"/>
    </row>
    <row r="41179" spans="11:13" x14ac:dyDescent="0.35">
      <c r="K41179" s="293"/>
      <c r="M41179" s="290"/>
    </row>
    <row r="41180" spans="11:13" x14ac:dyDescent="0.35">
      <c r="K41180" s="293"/>
      <c r="M41180" s="290"/>
    </row>
    <row r="41181" spans="11:13" x14ac:dyDescent="0.35">
      <c r="K41181" s="293"/>
      <c r="M41181" s="290"/>
    </row>
    <row r="41182" spans="11:13" x14ac:dyDescent="0.35">
      <c r="K41182" s="293"/>
      <c r="M41182" s="290"/>
    </row>
    <row r="41183" spans="11:13" x14ac:dyDescent="0.35">
      <c r="K41183" s="293"/>
      <c r="M41183" s="290"/>
    </row>
    <row r="41184" spans="11:13" x14ac:dyDescent="0.35">
      <c r="K41184" s="293"/>
      <c r="M41184" s="290"/>
    </row>
    <row r="41185" spans="11:13" x14ac:dyDescent="0.35">
      <c r="K41185" s="293"/>
      <c r="M41185" s="290"/>
    </row>
    <row r="41186" spans="11:13" x14ac:dyDescent="0.35">
      <c r="K41186" s="293"/>
      <c r="M41186" s="290"/>
    </row>
    <row r="41187" spans="11:13" x14ac:dyDescent="0.35">
      <c r="K41187" s="293"/>
      <c r="M41187" s="290"/>
    </row>
    <row r="41188" spans="11:13" x14ac:dyDescent="0.35">
      <c r="K41188" s="293"/>
      <c r="M41188" s="290"/>
    </row>
    <row r="41189" spans="11:13" x14ac:dyDescent="0.35">
      <c r="K41189" s="293"/>
      <c r="M41189" s="290"/>
    </row>
    <row r="41190" spans="11:13" x14ac:dyDescent="0.35">
      <c r="K41190" s="293"/>
      <c r="M41190" s="290"/>
    </row>
    <row r="41191" spans="11:13" x14ac:dyDescent="0.35">
      <c r="K41191" s="293"/>
      <c r="M41191" s="290"/>
    </row>
    <row r="41192" spans="11:13" x14ac:dyDescent="0.35">
      <c r="K41192" s="293"/>
      <c r="M41192" s="290"/>
    </row>
    <row r="41193" spans="11:13" x14ac:dyDescent="0.35">
      <c r="K41193" s="293"/>
      <c r="M41193" s="290"/>
    </row>
    <row r="41194" spans="11:13" x14ac:dyDescent="0.35">
      <c r="K41194" s="293"/>
      <c r="M41194" s="290"/>
    </row>
    <row r="41195" spans="11:13" x14ac:dyDescent="0.35">
      <c r="K41195" s="293"/>
      <c r="M41195" s="290"/>
    </row>
    <row r="41196" spans="11:13" x14ac:dyDescent="0.35">
      <c r="K41196" s="293"/>
      <c r="M41196" s="290"/>
    </row>
    <row r="41197" spans="11:13" x14ac:dyDescent="0.35">
      <c r="K41197" s="293"/>
      <c r="M41197" s="290"/>
    </row>
    <row r="41198" spans="11:13" x14ac:dyDescent="0.35">
      <c r="K41198" s="293"/>
      <c r="M41198" s="290"/>
    </row>
    <row r="41199" spans="11:13" x14ac:dyDescent="0.35">
      <c r="K41199" s="293"/>
      <c r="M41199" s="290"/>
    </row>
    <row r="41200" spans="11:13" x14ac:dyDescent="0.35">
      <c r="K41200" s="293"/>
      <c r="M41200" s="290"/>
    </row>
    <row r="41201" spans="11:13" x14ac:dyDescent="0.35">
      <c r="K41201" s="293"/>
      <c r="M41201" s="290"/>
    </row>
    <row r="41202" spans="11:13" x14ac:dyDescent="0.35">
      <c r="K41202" s="293"/>
      <c r="M41202" s="290"/>
    </row>
    <row r="41203" spans="11:13" x14ac:dyDescent="0.35">
      <c r="K41203" s="293"/>
      <c r="M41203" s="290"/>
    </row>
    <row r="41204" spans="11:13" x14ac:dyDescent="0.35">
      <c r="K41204" s="293"/>
      <c r="M41204" s="290"/>
    </row>
    <row r="41205" spans="11:13" x14ac:dyDescent="0.35">
      <c r="K41205" s="293"/>
      <c r="M41205" s="290"/>
    </row>
    <row r="41206" spans="11:13" x14ac:dyDescent="0.35">
      <c r="K41206" s="293"/>
      <c r="M41206" s="290"/>
    </row>
    <row r="41207" spans="11:13" x14ac:dyDescent="0.35">
      <c r="K41207" s="293"/>
      <c r="M41207" s="290"/>
    </row>
    <row r="41208" spans="11:13" x14ac:dyDescent="0.35">
      <c r="K41208" s="293"/>
      <c r="M41208" s="290"/>
    </row>
    <row r="41209" spans="11:13" x14ac:dyDescent="0.35">
      <c r="K41209" s="293"/>
      <c r="M41209" s="290"/>
    </row>
    <row r="41210" spans="11:13" x14ac:dyDescent="0.35">
      <c r="K41210" s="293"/>
      <c r="M41210" s="290"/>
    </row>
    <row r="41211" spans="11:13" x14ac:dyDescent="0.35">
      <c r="K41211" s="293"/>
      <c r="M41211" s="290"/>
    </row>
    <row r="41212" spans="11:13" x14ac:dyDescent="0.35">
      <c r="K41212" s="293"/>
      <c r="M41212" s="290"/>
    </row>
    <row r="41213" spans="11:13" x14ac:dyDescent="0.35">
      <c r="K41213" s="293"/>
      <c r="M41213" s="290"/>
    </row>
    <row r="41214" spans="11:13" x14ac:dyDescent="0.35">
      <c r="K41214" s="293"/>
      <c r="M41214" s="290"/>
    </row>
    <row r="41215" spans="11:13" x14ac:dyDescent="0.35">
      <c r="K41215" s="293"/>
      <c r="M41215" s="290"/>
    </row>
    <row r="41216" spans="11:13" x14ac:dyDescent="0.35">
      <c r="K41216" s="293"/>
      <c r="M41216" s="290"/>
    </row>
    <row r="41217" spans="11:13" x14ac:dyDescent="0.35">
      <c r="K41217" s="293"/>
      <c r="M41217" s="290"/>
    </row>
    <row r="41218" spans="11:13" x14ac:dyDescent="0.35">
      <c r="K41218" s="293"/>
      <c r="M41218" s="290"/>
    </row>
    <row r="41219" spans="11:13" x14ac:dyDescent="0.35">
      <c r="K41219" s="293"/>
      <c r="M41219" s="290"/>
    </row>
    <row r="41220" spans="11:13" x14ac:dyDescent="0.35">
      <c r="K41220" s="293"/>
      <c r="M41220" s="290"/>
    </row>
    <row r="41221" spans="11:13" x14ac:dyDescent="0.35">
      <c r="K41221" s="293"/>
      <c r="M41221" s="290"/>
    </row>
    <row r="41222" spans="11:13" x14ac:dyDescent="0.35">
      <c r="K41222" s="293"/>
      <c r="M41222" s="290"/>
    </row>
    <row r="41223" spans="11:13" x14ac:dyDescent="0.35">
      <c r="K41223" s="293"/>
      <c r="M41223" s="290"/>
    </row>
    <row r="41224" spans="11:13" x14ac:dyDescent="0.35">
      <c r="K41224" s="293"/>
      <c r="M41224" s="290"/>
    </row>
    <row r="41225" spans="11:13" x14ac:dyDescent="0.35">
      <c r="K41225" s="293"/>
      <c r="M41225" s="290"/>
    </row>
    <row r="41226" spans="11:13" x14ac:dyDescent="0.35">
      <c r="K41226" s="293"/>
      <c r="M41226" s="290"/>
    </row>
    <row r="41227" spans="11:13" x14ac:dyDescent="0.35">
      <c r="K41227" s="293"/>
      <c r="M41227" s="290"/>
    </row>
    <row r="41228" spans="11:13" x14ac:dyDescent="0.35">
      <c r="K41228" s="293"/>
      <c r="M41228" s="290"/>
    </row>
    <row r="41229" spans="11:13" x14ac:dyDescent="0.35">
      <c r="K41229" s="293"/>
      <c r="M41229" s="290"/>
    </row>
    <row r="41230" spans="11:13" x14ac:dyDescent="0.35">
      <c r="K41230" s="293"/>
      <c r="M41230" s="290"/>
    </row>
    <row r="41231" spans="11:13" x14ac:dyDescent="0.35">
      <c r="K41231" s="293"/>
      <c r="M41231" s="290"/>
    </row>
    <row r="41232" spans="11:13" x14ac:dyDescent="0.35">
      <c r="K41232" s="293"/>
      <c r="M41232" s="290"/>
    </row>
    <row r="41233" spans="11:13" x14ac:dyDescent="0.35">
      <c r="K41233" s="293"/>
      <c r="M41233" s="290"/>
    </row>
    <row r="41234" spans="11:13" x14ac:dyDescent="0.35">
      <c r="K41234" s="293"/>
      <c r="M41234" s="290"/>
    </row>
    <row r="41235" spans="11:13" x14ac:dyDescent="0.35">
      <c r="K41235" s="293"/>
      <c r="M41235" s="290"/>
    </row>
    <row r="41236" spans="11:13" x14ac:dyDescent="0.35">
      <c r="K41236" s="293"/>
      <c r="M41236" s="290"/>
    </row>
    <row r="41237" spans="11:13" x14ac:dyDescent="0.35">
      <c r="K41237" s="293"/>
      <c r="M41237" s="290"/>
    </row>
    <row r="41238" spans="11:13" x14ac:dyDescent="0.35">
      <c r="K41238" s="293"/>
      <c r="M41238" s="290"/>
    </row>
    <row r="41239" spans="11:13" x14ac:dyDescent="0.35">
      <c r="K41239" s="293"/>
      <c r="M41239" s="290"/>
    </row>
    <row r="41240" spans="11:13" x14ac:dyDescent="0.35">
      <c r="K41240" s="293"/>
      <c r="M41240" s="290"/>
    </row>
    <row r="41241" spans="11:13" x14ac:dyDescent="0.35">
      <c r="K41241" s="293"/>
      <c r="M41241" s="290"/>
    </row>
    <row r="41242" spans="11:13" x14ac:dyDescent="0.35">
      <c r="K41242" s="293"/>
      <c r="M41242" s="290"/>
    </row>
    <row r="41243" spans="11:13" x14ac:dyDescent="0.35">
      <c r="K41243" s="293"/>
      <c r="M41243" s="290"/>
    </row>
    <row r="41244" spans="11:13" x14ac:dyDescent="0.35">
      <c r="K41244" s="293"/>
      <c r="M41244" s="290"/>
    </row>
    <row r="41245" spans="11:13" x14ac:dyDescent="0.35">
      <c r="K41245" s="293"/>
      <c r="M41245" s="290"/>
    </row>
    <row r="41246" spans="11:13" x14ac:dyDescent="0.35">
      <c r="K41246" s="293"/>
      <c r="M41246" s="290"/>
    </row>
    <row r="41247" spans="11:13" x14ac:dyDescent="0.35">
      <c r="K41247" s="293"/>
      <c r="M41247" s="290"/>
    </row>
    <row r="41248" spans="11:13" x14ac:dyDescent="0.35">
      <c r="K41248" s="293"/>
      <c r="M41248" s="290"/>
    </row>
    <row r="41249" spans="11:13" x14ac:dyDescent="0.35">
      <c r="K41249" s="293"/>
      <c r="M41249" s="290"/>
    </row>
    <row r="41250" spans="11:13" x14ac:dyDescent="0.35">
      <c r="K41250" s="293"/>
      <c r="M41250" s="290"/>
    </row>
    <row r="41251" spans="11:13" x14ac:dyDescent="0.35">
      <c r="K41251" s="293"/>
      <c r="M41251" s="290"/>
    </row>
    <row r="41252" spans="11:13" x14ac:dyDescent="0.35">
      <c r="K41252" s="293"/>
      <c r="M41252" s="290"/>
    </row>
    <row r="41253" spans="11:13" x14ac:dyDescent="0.35">
      <c r="K41253" s="293"/>
      <c r="M41253" s="290"/>
    </row>
    <row r="41254" spans="11:13" x14ac:dyDescent="0.35">
      <c r="K41254" s="293"/>
      <c r="M41254" s="290"/>
    </row>
    <row r="41255" spans="11:13" x14ac:dyDescent="0.35">
      <c r="K41255" s="293"/>
      <c r="M41255" s="290"/>
    </row>
    <row r="41256" spans="11:13" x14ac:dyDescent="0.35">
      <c r="K41256" s="293"/>
      <c r="M41256" s="290"/>
    </row>
    <row r="41257" spans="11:13" x14ac:dyDescent="0.35">
      <c r="K41257" s="293"/>
      <c r="M41257" s="290"/>
    </row>
    <row r="41258" spans="11:13" x14ac:dyDescent="0.35">
      <c r="K41258" s="293"/>
      <c r="M41258" s="290"/>
    </row>
    <row r="41259" spans="11:13" x14ac:dyDescent="0.35">
      <c r="K41259" s="293"/>
      <c r="M41259" s="290"/>
    </row>
    <row r="41260" spans="11:13" x14ac:dyDescent="0.35">
      <c r="K41260" s="293"/>
      <c r="M41260" s="290"/>
    </row>
    <row r="41261" spans="11:13" x14ac:dyDescent="0.35">
      <c r="K41261" s="293"/>
      <c r="M41261" s="290"/>
    </row>
    <row r="41262" spans="11:13" x14ac:dyDescent="0.35">
      <c r="K41262" s="293"/>
      <c r="M41262" s="290"/>
    </row>
    <row r="41263" spans="11:13" x14ac:dyDescent="0.35">
      <c r="K41263" s="293"/>
      <c r="M41263" s="290"/>
    </row>
    <row r="41264" spans="11:13" x14ac:dyDescent="0.35">
      <c r="K41264" s="293"/>
      <c r="M41264" s="290"/>
    </row>
    <row r="41265" spans="11:13" x14ac:dyDescent="0.35">
      <c r="K41265" s="293"/>
      <c r="M41265" s="290"/>
    </row>
    <row r="41266" spans="11:13" x14ac:dyDescent="0.35">
      <c r="K41266" s="293"/>
      <c r="M41266" s="290"/>
    </row>
    <row r="41267" spans="11:13" x14ac:dyDescent="0.35">
      <c r="K41267" s="293"/>
      <c r="M41267" s="290"/>
    </row>
    <row r="41268" spans="11:13" x14ac:dyDescent="0.35">
      <c r="K41268" s="293"/>
      <c r="M41268" s="290"/>
    </row>
    <row r="41269" spans="11:13" x14ac:dyDescent="0.35">
      <c r="K41269" s="293"/>
      <c r="M41269" s="290"/>
    </row>
    <row r="41270" spans="11:13" x14ac:dyDescent="0.35">
      <c r="K41270" s="293"/>
      <c r="M41270" s="290"/>
    </row>
    <row r="41271" spans="11:13" x14ac:dyDescent="0.35">
      <c r="K41271" s="293"/>
      <c r="M41271" s="290"/>
    </row>
    <row r="41272" spans="11:13" x14ac:dyDescent="0.35">
      <c r="K41272" s="293"/>
      <c r="M41272" s="290"/>
    </row>
    <row r="41273" spans="11:13" x14ac:dyDescent="0.35">
      <c r="K41273" s="293"/>
      <c r="M41273" s="290"/>
    </row>
    <row r="41274" spans="11:13" x14ac:dyDescent="0.35">
      <c r="K41274" s="293"/>
      <c r="M41274" s="290"/>
    </row>
    <row r="41275" spans="11:13" x14ac:dyDescent="0.35">
      <c r="K41275" s="293"/>
      <c r="M41275" s="290"/>
    </row>
    <row r="41276" spans="11:13" x14ac:dyDescent="0.35">
      <c r="K41276" s="293"/>
      <c r="M41276" s="290"/>
    </row>
    <row r="41277" spans="11:13" x14ac:dyDescent="0.35">
      <c r="K41277" s="293"/>
      <c r="M41277" s="290"/>
    </row>
    <row r="41278" spans="11:13" x14ac:dyDescent="0.35">
      <c r="K41278" s="293"/>
      <c r="M41278" s="290"/>
    </row>
    <row r="41279" spans="11:13" x14ac:dyDescent="0.35">
      <c r="K41279" s="293"/>
      <c r="M41279" s="290"/>
    </row>
    <row r="41280" spans="11:13" x14ac:dyDescent="0.35">
      <c r="K41280" s="293"/>
      <c r="M41280" s="290"/>
    </row>
    <row r="41281" spans="11:13" x14ac:dyDescent="0.35">
      <c r="K41281" s="293"/>
      <c r="M41281" s="290"/>
    </row>
    <row r="41282" spans="11:13" x14ac:dyDescent="0.35">
      <c r="K41282" s="293"/>
      <c r="M41282" s="290"/>
    </row>
    <row r="41283" spans="11:13" x14ac:dyDescent="0.35">
      <c r="K41283" s="293"/>
      <c r="M41283" s="290"/>
    </row>
    <row r="41284" spans="11:13" x14ac:dyDescent="0.35">
      <c r="K41284" s="293"/>
      <c r="M41284" s="290"/>
    </row>
    <row r="41285" spans="11:13" x14ac:dyDescent="0.35">
      <c r="K41285" s="293"/>
      <c r="M41285" s="290"/>
    </row>
    <row r="41286" spans="11:13" x14ac:dyDescent="0.35">
      <c r="K41286" s="293"/>
      <c r="M41286" s="290"/>
    </row>
    <row r="41287" spans="11:13" x14ac:dyDescent="0.35">
      <c r="K41287" s="293"/>
      <c r="M41287" s="290"/>
    </row>
    <row r="41288" spans="11:13" x14ac:dyDescent="0.35">
      <c r="K41288" s="293"/>
      <c r="M41288" s="290"/>
    </row>
    <row r="41289" spans="11:13" x14ac:dyDescent="0.35">
      <c r="K41289" s="293"/>
      <c r="M41289" s="290"/>
    </row>
    <row r="41290" spans="11:13" x14ac:dyDescent="0.35">
      <c r="K41290" s="293"/>
      <c r="M41290" s="290"/>
    </row>
    <row r="41291" spans="11:13" x14ac:dyDescent="0.35">
      <c r="K41291" s="293"/>
      <c r="M41291" s="290"/>
    </row>
    <row r="41292" spans="11:13" x14ac:dyDescent="0.35">
      <c r="K41292" s="293"/>
      <c r="M41292" s="290"/>
    </row>
    <row r="41293" spans="11:13" x14ac:dyDescent="0.35">
      <c r="K41293" s="293"/>
      <c r="M41293" s="290"/>
    </row>
    <row r="41294" spans="11:13" x14ac:dyDescent="0.35">
      <c r="K41294" s="293"/>
      <c r="M41294" s="290"/>
    </row>
    <row r="41295" spans="11:13" x14ac:dyDescent="0.35">
      <c r="K41295" s="293"/>
      <c r="M41295" s="290"/>
    </row>
    <row r="41296" spans="11:13" x14ac:dyDescent="0.35">
      <c r="K41296" s="293"/>
      <c r="M41296" s="290"/>
    </row>
    <row r="41297" spans="11:13" x14ac:dyDescent="0.35">
      <c r="K41297" s="293"/>
      <c r="M41297" s="290"/>
    </row>
    <row r="41298" spans="11:13" x14ac:dyDescent="0.35">
      <c r="K41298" s="293"/>
      <c r="M41298" s="290"/>
    </row>
    <row r="41299" spans="11:13" x14ac:dyDescent="0.35">
      <c r="K41299" s="293"/>
      <c r="M41299" s="290"/>
    </row>
    <row r="41300" spans="11:13" x14ac:dyDescent="0.35">
      <c r="K41300" s="293"/>
      <c r="M41300" s="290"/>
    </row>
    <row r="41301" spans="11:13" x14ac:dyDescent="0.35">
      <c r="K41301" s="293"/>
      <c r="M41301" s="290"/>
    </row>
    <row r="41302" spans="11:13" x14ac:dyDescent="0.35">
      <c r="K41302" s="293"/>
      <c r="M41302" s="290"/>
    </row>
    <row r="41303" spans="11:13" x14ac:dyDescent="0.35">
      <c r="K41303" s="293"/>
      <c r="M41303" s="290"/>
    </row>
    <row r="41304" spans="11:13" x14ac:dyDescent="0.35">
      <c r="K41304" s="293"/>
      <c r="M41304" s="290"/>
    </row>
    <row r="41305" spans="11:13" x14ac:dyDescent="0.35">
      <c r="K41305" s="293"/>
      <c r="M41305" s="290"/>
    </row>
    <row r="41306" spans="11:13" x14ac:dyDescent="0.35">
      <c r="K41306" s="293"/>
      <c r="M41306" s="290"/>
    </row>
    <row r="41307" spans="11:13" x14ac:dyDescent="0.35">
      <c r="K41307" s="293"/>
      <c r="M41307" s="290"/>
    </row>
    <row r="41308" spans="11:13" x14ac:dyDescent="0.35">
      <c r="K41308" s="293"/>
      <c r="M41308" s="290"/>
    </row>
    <row r="41309" spans="11:13" x14ac:dyDescent="0.35">
      <c r="K41309" s="293"/>
      <c r="M41309" s="290"/>
    </row>
    <row r="41310" spans="11:13" x14ac:dyDescent="0.35">
      <c r="K41310" s="293"/>
      <c r="M41310" s="290"/>
    </row>
    <row r="41311" spans="11:13" x14ac:dyDescent="0.35">
      <c r="K41311" s="293"/>
      <c r="M41311" s="290"/>
    </row>
    <row r="41312" spans="11:13" x14ac:dyDescent="0.35">
      <c r="K41312" s="293"/>
      <c r="M41312" s="290"/>
    </row>
    <row r="41313" spans="11:13" x14ac:dyDescent="0.35">
      <c r="K41313" s="293"/>
      <c r="M41313" s="290"/>
    </row>
    <row r="41314" spans="11:13" x14ac:dyDescent="0.35">
      <c r="K41314" s="293"/>
      <c r="M41314" s="290"/>
    </row>
    <row r="41315" spans="11:13" x14ac:dyDescent="0.35">
      <c r="K41315" s="293"/>
      <c r="M41315" s="290"/>
    </row>
    <row r="41316" spans="11:13" x14ac:dyDescent="0.35">
      <c r="K41316" s="293"/>
      <c r="M41316" s="290"/>
    </row>
    <row r="41317" spans="11:13" x14ac:dyDescent="0.35">
      <c r="K41317" s="293"/>
      <c r="M41317" s="290"/>
    </row>
    <row r="41318" spans="11:13" x14ac:dyDescent="0.35">
      <c r="K41318" s="293"/>
      <c r="M41318" s="290"/>
    </row>
    <row r="41319" spans="11:13" x14ac:dyDescent="0.35">
      <c r="K41319" s="293"/>
      <c r="M41319" s="290"/>
    </row>
    <row r="41320" spans="11:13" x14ac:dyDescent="0.35">
      <c r="K41320" s="293"/>
      <c r="M41320" s="290"/>
    </row>
    <row r="41321" spans="11:13" x14ac:dyDescent="0.35">
      <c r="K41321" s="293"/>
      <c r="M41321" s="290"/>
    </row>
    <row r="41322" spans="11:13" x14ac:dyDescent="0.35">
      <c r="K41322" s="293"/>
      <c r="M41322" s="290"/>
    </row>
    <row r="41323" spans="11:13" x14ac:dyDescent="0.35">
      <c r="K41323" s="293"/>
      <c r="M41323" s="290"/>
    </row>
    <row r="41324" spans="11:13" x14ac:dyDescent="0.35">
      <c r="K41324" s="293"/>
      <c r="M41324" s="290"/>
    </row>
    <row r="41325" spans="11:13" x14ac:dyDescent="0.35">
      <c r="K41325" s="293"/>
      <c r="M41325" s="290"/>
    </row>
    <row r="41326" spans="11:13" x14ac:dyDescent="0.35">
      <c r="K41326" s="293"/>
      <c r="M41326" s="290"/>
    </row>
    <row r="41327" spans="11:13" x14ac:dyDescent="0.35">
      <c r="K41327" s="293"/>
      <c r="M41327" s="290"/>
    </row>
    <row r="41328" spans="11:13" x14ac:dyDescent="0.35">
      <c r="K41328" s="293"/>
      <c r="M41328" s="290"/>
    </row>
    <row r="41329" spans="11:13" x14ac:dyDescent="0.35">
      <c r="K41329" s="293"/>
      <c r="M41329" s="290"/>
    </row>
    <row r="41330" spans="11:13" x14ac:dyDescent="0.35">
      <c r="K41330" s="293"/>
      <c r="M41330" s="290"/>
    </row>
    <row r="41331" spans="11:13" x14ac:dyDescent="0.35">
      <c r="K41331" s="293"/>
      <c r="M41331" s="290"/>
    </row>
    <row r="41332" spans="11:13" x14ac:dyDescent="0.35">
      <c r="K41332" s="293"/>
      <c r="M41332" s="290"/>
    </row>
    <row r="41333" spans="11:13" x14ac:dyDescent="0.35">
      <c r="K41333" s="293"/>
      <c r="M41333" s="290"/>
    </row>
    <row r="41334" spans="11:13" x14ac:dyDescent="0.35">
      <c r="K41334" s="293"/>
      <c r="M41334" s="290"/>
    </row>
    <row r="41335" spans="11:13" x14ac:dyDescent="0.35">
      <c r="K41335" s="293"/>
      <c r="M41335" s="290"/>
    </row>
    <row r="41336" spans="11:13" x14ac:dyDescent="0.35">
      <c r="K41336" s="293"/>
      <c r="M41336" s="290"/>
    </row>
    <row r="41337" spans="11:13" x14ac:dyDescent="0.35">
      <c r="K41337" s="293"/>
      <c r="M41337" s="290"/>
    </row>
    <row r="41338" spans="11:13" x14ac:dyDescent="0.35">
      <c r="K41338" s="293"/>
      <c r="M41338" s="290"/>
    </row>
    <row r="41339" spans="11:13" x14ac:dyDescent="0.35">
      <c r="K41339" s="293"/>
      <c r="M41339" s="290"/>
    </row>
    <row r="41340" spans="11:13" x14ac:dyDescent="0.35">
      <c r="K41340" s="293"/>
      <c r="M41340" s="290"/>
    </row>
    <row r="41341" spans="11:13" x14ac:dyDescent="0.35">
      <c r="K41341" s="293"/>
      <c r="M41341" s="290"/>
    </row>
    <row r="41342" spans="11:13" x14ac:dyDescent="0.35">
      <c r="K41342" s="293"/>
      <c r="M41342" s="290"/>
    </row>
    <row r="41343" spans="11:13" x14ac:dyDescent="0.35">
      <c r="K41343" s="293"/>
      <c r="M41343" s="290"/>
    </row>
    <row r="41344" spans="11:13" x14ac:dyDescent="0.35">
      <c r="K41344" s="293"/>
      <c r="M41344" s="290"/>
    </row>
    <row r="41345" spans="11:13" x14ac:dyDescent="0.35">
      <c r="K41345" s="293"/>
      <c r="M41345" s="290"/>
    </row>
    <row r="41346" spans="11:13" x14ac:dyDescent="0.35">
      <c r="K41346" s="293"/>
      <c r="M41346" s="290"/>
    </row>
    <row r="41347" spans="11:13" x14ac:dyDescent="0.35">
      <c r="K41347" s="293"/>
      <c r="M41347" s="290"/>
    </row>
    <row r="41348" spans="11:13" x14ac:dyDescent="0.35">
      <c r="K41348" s="293"/>
      <c r="M41348" s="290"/>
    </row>
    <row r="41349" spans="11:13" x14ac:dyDescent="0.35">
      <c r="K41349" s="293"/>
      <c r="M41349" s="290"/>
    </row>
    <row r="41350" spans="11:13" x14ac:dyDescent="0.35">
      <c r="K41350" s="293"/>
      <c r="M41350" s="290"/>
    </row>
    <row r="41351" spans="11:13" x14ac:dyDescent="0.35">
      <c r="K41351" s="293"/>
      <c r="M41351" s="290"/>
    </row>
    <row r="41352" spans="11:13" x14ac:dyDescent="0.35">
      <c r="K41352" s="293"/>
      <c r="M41352" s="290"/>
    </row>
    <row r="41353" spans="11:13" x14ac:dyDescent="0.35">
      <c r="K41353" s="293"/>
      <c r="M41353" s="290"/>
    </row>
    <row r="41354" spans="11:13" x14ac:dyDescent="0.35">
      <c r="K41354" s="293"/>
      <c r="M41354" s="290"/>
    </row>
    <row r="41355" spans="11:13" x14ac:dyDescent="0.35">
      <c r="K41355" s="293"/>
      <c r="M41355" s="290"/>
    </row>
    <row r="41356" spans="11:13" x14ac:dyDescent="0.35">
      <c r="K41356" s="293"/>
      <c r="M41356" s="290"/>
    </row>
    <row r="41357" spans="11:13" x14ac:dyDescent="0.35">
      <c r="K41357" s="293"/>
      <c r="M41357" s="290"/>
    </row>
    <row r="41358" spans="11:13" x14ac:dyDescent="0.35">
      <c r="K41358" s="293"/>
      <c r="M41358" s="290"/>
    </row>
    <row r="41359" spans="11:13" x14ac:dyDescent="0.35">
      <c r="K41359" s="293"/>
      <c r="M41359" s="290"/>
    </row>
    <row r="41360" spans="11:13" x14ac:dyDescent="0.35">
      <c r="K41360" s="293"/>
      <c r="M41360" s="290"/>
    </row>
    <row r="41361" spans="11:13" x14ac:dyDescent="0.35">
      <c r="K41361" s="293"/>
      <c r="M41361" s="290"/>
    </row>
    <row r="41362" spans="11:13" x14ac:dyDescent="0.35">
      <c r="K41362" s="293"/>
      <c r="M41362" s="290"/>
    </row>
    <row r="41363" spans="11:13" x14ac:dyDescent="0.35">
      <c r="K41363" s="293"/>
      <c r="M41363" s="290"/>
    </row>
    <row r="41364" spans="11:13" x14ac:dyDescent="0.35">
      <c r="K41364" s="293"/>
      <c r="M41364" s="290"/>
    </row>
    <row r="41365" spans="11:13" x14ac:dyDescent="0.35">
      <c r="K41365" s="293"/>
      <c r="M41365" s="290"/>
    </row>
    <row r="41366" spans="11:13" x14ac:dyDescent="0.35">
      <c r="K41366" s="293"/>
      <c r="M41366" s="290"/>
    </row>
    <row r="41367" spans="11:13" x14ac:dyDescent="0.35">
      <c r="K41367" s="293"/>
      <c r="M41367" s="290"/>
    </row>
    <row r="41368" spans="11:13" x14ac:dyDescent="0.35">
      <c r="K41368" s="293"/>
      <c r="M41368" s="290"/>
    </row>
    <row r="41369" spans="11:13" x14ac:dyDescent="0.35">
      <c r="K41369" s="293"/>
      <c r="M41369" s="290"/>
    </row>
    <row r="41370" spans="11:13" x14ac:dyDescent="0.35">
      <c r="K41370" s="293"/>
      <c r="M41370" s="290"/>
    </row>
    <row r="41371" spans="11:13" x14ac:dyDescent="0.35">
      <c r="K41371" s="293"/>
      <c r="M41371" s="290"/>
    </row>
    <row r="41372" spans="11:13" x14ac:dyDescent="0.35">
      <c r="K41372" s="293"/>
      <c r="M41372" s="290"/>
    </row>
    <row r="41373" spans="11:13" x14ac:dyDescent="0.35">
      <c r="K41373" s="293"/>
      <c r="M41373" s="290"/>
    </row>
    <row r="41374" spans="11:13" x14ac:dyDescent="0.35">
      <c r="K41374" s="293"/>
      <c r="M41374" s="290"/>
    </row>
    <row r="41375" spans="11:13" x14ac:dyDescent="0.35">
      <c r="K41375" s="293"/>
      <c r="M41375" s="290"/>
    </row>
    <row r="41376" spans="11:13" x14ac:dyDescent="0.35">
      <c r="K41376" s="293"/>
      <c r="M41376" s="290"/>
    </row>
    <row r="41377" spans="11:13" x14ac:dyDescent="0.35">
      <c r="K41377" s="293"/>
      <c r="M41377" s="290"/>
    </row>
    <row r="41378" spans="11:13" x14ac:dyDescent="0.35">
      <c r="K41378" s="293"/>
      <c r="M41378" s="290"/>
    </row>
    <row r="41379" spans="11:13" x14ac:dyDescent="0.35">
      <c r="K41379" s="293"/>
      <c r="M41379" s="290"/>
    </row>
    <row r="41380" spans="11:13" x14ac:dyDescent="0.35">
      <c r="K41380" s="293"/>
      <c r="M41380" s="290"/>
    </row>
    <row r="41381" spans="11:13" x14ac:dyDescent="0.35">
      <c r="K41381" s="293"/>
      <c r="M41381" s="290"/>
    </row>
    <row r="41382" spans="11:13" x14ac:dyDescent="0.35">
      <c r="K41382" s="293"/>
      <c r="M41382" s="290"/>
    </row>
    <row r="41383" spans="11:13" x14ac:dyDescent="0.35">
      <c r="K41383" s="293"/>
      <c r="M41383" s="290"/>
    </row>
    <row r="41384" spans="11:13" x14ac:dyDescent="0.35">
      <c r="K41384" s="293"/>
      <c r="M41384" s="290"/>
    </row>
    <row r="41385" spans="11:13" x14ac:dyDescent="0.35">
      <c r="K41385" s="293"/>
      <c r="M41385" s="290"/>
    </row>
    <row r="41386" spans="11:13" x14ac:dyDescent="0.35">
      <c r="K41386" s="293"/>
      <c r="M41386" s="290"/>
    </row>
    <row r="41387" spans="11:13" x14ac:dyDescent="0.35">
      <c r="K41387" s="293"/>
      <c r="M41387" s="290"/>
    </row>
    <row r="41388" spans="11:13" x14ac:dyDescent="0.35">
      <c r="K41388" s="293"/>
      <c r="M41388" s="290"/>
    </row>
    <row r="41389" spans="11:13" x14ac:dyDescent="0.35">
      <c r="K41389" s="293"/>
      <c r="M41389" s="290"/>
    </row>
    <row r="41390" spans="11:13" x14ac:dyDescent="0.35">
      <c r="K41390" s="293"/>
      <c r="M41390" s="290"/>
    </row>
    <row r="41391" spans="11:13" x14ac:dyDescent="0.35">
      <c r="K41391" s="293"/>
      <c r="M41391" s="290"/>
    </row>
    <row r="41392" spans="11:13" x14ac:dyDescent="0.35">
      <c r="K41392" s="293"/>
      <c r="M41392" s="290"/>
    </row>
    <row r="41393" spans="11:13" x14ac:dyDescent="0.35">
      <c r="K41393" s="293"/>
      <c r="M41393" s="290"/>
    </row>
    <row r="41394" spans="11:13" x14ac:dyDescent="0.35">
      <c r="K41394" s="293"/>
      <c r="M41394" s="290"/>
    </row>
    <row r="41395" spans="11:13" x14ac:dyDescent="0.35">
      <c r="K41395" s="293"/>
      <c r="M41395" s="290"/>
    </row>
    <row r="41396" spans="11:13" x14ac:dyDescent="0.35">
      <c r="K41396" s="293"/>
      <c r="M41396" s="290"/>
    </row>
    <row r="41397" spans="11:13" x14ac:dyDescent="0.35">
      <c r="K41397" s="293"/>
      <c r="M41397" s="290"/>
    </row>
    <row r="41398" spans="11:13" x14ac:dyDescent="0.35">
      <c r="K41398" s="293"/>
      <c r="M41398" s="290"/>
    </row>
    <row r="41399" spans="11:13" x14ac:dyDescent="0.35">
      <c r="K41399" s="293"/>
      <c r="M41399" s="290"/>
    </row>
    <row r="41400" spans="11:13" x14ac:dyDescent="0.35">
      <c r="K41400" s="293"/>
      <c r="M41400" s="290"/>
    </row>
    <row r="41401" spans="11:13" x14ac:dyDescent="0.35">
      <c r="K41401" s="293"/>
      <c r="M41401" s="290"/>
    </row>
    <row r="41402" spans="11:13" x14ac:dyDescent="0.35">
      <c r="K41402" s="293"/>
      <c r="M41402" s="290"/>
    </row>
    <row r="41403" spans="11:13" x14ac:dyDescent="0.35">
      <c r="K41403" s="293"/>
      <c r="M41403" s="290"/>
    </row>
    <row r="41404" spans="11:13" x14ac:dyDescent="0.35">
      <c r="K41404" s="293"/>
      <c r="M41404" s="290"/>
    </row>
    <row r="41405" spans="11:13" x14ac:dyDescent="0.35">
      <c r="K41405" s="293"/>
      <c r="M41405" s="290"/>
    </row>
    <row r="41406" spans="11:13" x14ac:dyDescent="0.35">
      <c r="K41406" s="293"/>
      <c r="M41406" s="290"/>
    </row>
    <row r="41407" spans="11:13" x14ac:dyDescent="0.35">
      <c r="K41407" s="293"/>
      <c r="M41407" s="290"/>
    </row>
    <row r="41408" spans="11:13" x14ac:dyDescent="0.35">
      <c r="K41408" s="293"/>
      <c r="M41408" s="290"/>
    </row>
    <row r="41409" spans="11:13" x14ac:dyDescent="0.35">
      <c r="K41409" s="293"/>
      <c r="M41409" s="290"/>
    </row>
    <row r="41410" spans="11:13" x14ac:dyDescent="0.35">
      <c r="K41410" s="293"/>
      <c r="M41410" s="290"/>
    </row>
    <row r="41411" spans="11:13" x14ac:dyDescent="0.35">
      <c r="K41411" s="293"/>
      <c r="M41411" s="290"/>
    </row>
    <row r="41412" spans="11:13" x14ac:dyDescent="0.35">
      <c r="K41412" s="293"/>
      <c r="M41412" s="290"/>
    </row>
    <row r="41413" spans="11:13" x14ac:dyDescent="0.35">
      <c r="K41413" s="293"/>
      <c r="M41413" s="290"/>
    </row>
    <row r="41414" spans="11:13" x14ac:dyDescent="0.35">
      <c r="K41414" s="293"/>
      <c r="M41414" s="290"/>
    </row>
    <row r="41415" spans="11:13" x14ac:dyDescent="0.35">
      <c r="K41415" s="293"/>
      <c r="M41415" s="290"/>
    </row>
    <row r="41416" spans="11:13" x14ac:dyDescent="0.35">
      <c r="K41416" s="293"/>
      <c r="M41416" s="290"/>
    </row>
    <row r="41417" spans="11:13" x14ac:dyDescent="0.35">
      <c r="K41417" s="293"/>
      <c r="M41417" s="290"/>
    </row>
    <row r="41418" spans="11:13" x14ac:dyDescent="0.35">
      <c r="K41418" s="293"/>
      <c r="M41418" s="290"/>
    </row>
    <row r="41419" spans="11:13" x14ac:dyDescent="0.35">
      <c r="K41419" s="293"/>
      <c r="M41419" s="290"/>
    </row>
    <row r="41420" spans="11:13" x14ac:dyDescent="0.35">
      <c r="K41420" s="293"/>
      <c r="M41420" s="290"/>
    </row>
    <row r="41421" spans="11:13" x14ac:dyDescent="0.35">
      <c r="K41421" s="293"/>
      <c r="M41421" s="290"/>
    </row>
    <row r="41422" spans="11:13" x14ac:dyDescent="0.35">
      <c r="K41422" s="293"/>
      <c r="M41422" s="290"/>
    </row>
    <row r="41423" spans="11:13" x14ac:dyDescent="0.35">
      <c r="K41423" s="293"/>
      <c r="M41423" s="290"/>
    </row>
    <row r="41424" spans="11:13" x14ac:dyDescent="0.35">
      <c r="K41424" s="293"/>
      <c r="M41424" s="290"/>
    </row>
    <row r="41425" spans="11:13" x14ac:dyDescent="0.35">
      <c r="K41425" s="293"/>
      <c r="M41425" s="290"/>
    </row>
    <row r="41426" spans="11:13" x14ac:dyDescent="0.35">
      <c r="K41426" s="293"/>
      <c r="M41426" s="290"/>
    </row>
    <row r="41427" spans="11:13" x14ac:dyDescent="0.35">
      <c r="K41427" s="293"/>
      <c r="M41427" s="290"/>
    </row>
    <row r="41428" spans="11:13" x14ac:dyDescent="0.35">
      <c r="K41428" s="293"/>
      <c r="M41428" s="290"/>
    </row>
    <row r="41429" spans="11:13" x14ac:dyDescent="0.35">
      <c r="K41429" s="293"/>
      <c r="M41429" s="290"/>
    </row>
    <row r="41430" spans="11:13" x14ac:dyDescent="0.35">
      <c r="K41430" s="293"/>
      <c r="M41430" s="290"/>
    </row>
    <row r="41431" spans="11:13" x14ac:dyDescent="0.35">
      <c r="K41431" s="293"/>
      <c r="M41431" s="290"/>
    </row>
    <row r="41432" spans="11:13" x14ac:dyDescent="0.35">
      <c r="K41432" s="293"/>
      <c r="M41432" s="290"/>
    </row>
    <row r="41433" spans="11:13" x14ac:dyDescent="0.35">
      <c r="K41433" s="293"/>
      <c r="M41433" s="290"/>
    </row>
    <row r="41434" spans="11:13" x14ac:dyDescent="0.35">
      <c r="K41434" s="293"/>
      <c r="M41434" s="290"/>
    </row>
    <row r="41435" spans="11:13" x14ac:dyDescent="0.35">
      <c r="K41435" s="293"/>
      <c r="M41435" s="290"/>
    </row>
    <row r="41436" spans="11:13" x14ac:dyDescent="0.35">
      <c r="K41436" s="293"/>
      <c r="M41436" s="290"/>
    </row>
    <row r="41437" spans="11:13" x14ac:dyDescent="0.35">
      <c r="K41437" s="293"/>
      <c r="M41437" s="290"/>
    </row>
    <row r="41438" spans="11:13" x14ac:dyDescent="0.35">
      <c r="K41438" s="293"/>
      <c r="M41438" s="290"/>
    </row>
    <row r="41439" spans="11:13" x14ac:dyDescent="0.35">
      <c r="K41439" s="293"/>
      <c r="M41439" s="290"/>
    </row>
    <row r="41440" spans="11:13" x14ac:dyDescent="0.35">
      <c r="K41440" s="293"/>
      <c r="M41440" s="290"/>
    </row>
    <row r="41441" spans="11:13" x14ac:dyDescent="0.35">
      <c r="K41441" s="293"/>
      <c r="M41441" s="290"/>
    </row>
    <row r="41442" spans="11:13" x14ac:dyDescent="0.35">
      <c r="K41442" s="293"/>
      <c r="M41442" s="290"/>
    </row>
    <row r="41443" spans="11:13" x14ac:dyDescent="0.35">
      <c r="K41443" s="293"/>
      <c r="M41443" s="290"/>
    </row>
    <row r="41444" spans="11:13" x14ac:dyDescent="0.35">
      <c r="K41444" s="293"/>
      <c r="M41444" s="290"/>
    </row>
    <row r="41445" spans="11:13" x14ac:dyDescent="0.35">
      <c r="K41445" s="293"/>
      <c r="M41445" s="290"/>
    </row>
    <row r="41446" spans="11:13" x14ac:dyDescent="0.35">
      <c r="K41446" s="293"/>
      <c r="M41446" s="290"/>
    </row>
    <row r="41447" spans="11:13" x14ac:dyDescent="0.35">
      <c r="K41447" s="293"/>
      <c r="M41447" s="290"/>
    </row>
    <row r="41448" spans="11:13" x14ac:dyDescent="0.35">
      <c r="K41448" s="293"/>
      <c r="M41448" s="290"/>
    </row>
    <row r="41449" spans="11:13" x14ac:dyDescent="0.35">
      <c r="K41449" s="293"/>
      <c r="M41449" s="290"/>
    </row>
    <row r="41450" spans="11:13" x14ac:dyDescent="0.35">
      <c r="K41450" s="293"/>
      <c r="M41450" s="290"/>
    </row>
    <row r="41451" spans="11:13" x14ac:dyDescent="0.35">
      <c r="K41451" s="293"/>
      <c r="M41451" s="290"/>
    </row>
    <row r="41452" spans="11:13" x14ac:dyDescent="0.35">
      <c r="K41452" s="293"/>
      <c r="M41452" s="290"/>
    </row>
    <row r="41453" spans="11:13" x14ac:dyDescent="0.35">
      <c r="K41453" s="293"/>
      <c r="M41453" s="290"/>
    </row>
    <row r="41454" spans="11:13" x14ac:dyDescent="0.35">
      <c r="K41454" s="293"/>
      <c r="M41454" s="290"/>
    </row>
    <row r="41455" spans="11:13" x14ac:dyDescent="0.35">
      <c r="K41455" s="293"/>
      <c r="M41455" s="290"/>
    </row>
    <row r="41456" spans="11:13" x14ac:dyDescent="0.35">
      <c r="K41456" s="293"/>
      <c r="M41456" s="290"/>
    </row>
    <row r="41457" spans="11:13" x14ac:dyDescent="0.35">
      <c r="K41457" s="293"/>
      <c r="M41457" s="290"/>
    </row>
    <row r="41458" spans="11:13" x14ac:dyDescent="0.35">
      <c r="K41458" s="293"/>
      <c r="M41458" s="290"/>
    </row>
    <row r="41459" spans="11:13" x14ac:dyDescent="0.35">
      <c r="K41459" s="293"/>
      <c r="M41459" s="290"/>
    </row>
    <row r="41460" spans="11:13" x14ac:dyDescent="0.35">
      <c r="K41460" s="293"/>
      <c r="M41460" s="290"/>
    </row>
    <row r="41461" spans="11:13" x14ac:dyDescent="0.35">
      <c r="K41461" s="293"/>
      <c r="M41461" s="290"/>
    </row>
    <row r="41462" spans="11:13" x14ac:dyDescent="0.35">
      <c r="K41462" s="293"/>
      <c r="M41462" s="290"/>
    </row>
    <row r="41463" spans="11:13" x14ac:dyDescent="0.35">
      <c r="K41463" s="293"/>
      <c r="M41463" s="290"/>
    </row>
    <row r="41464" spans="11:13" x14ac:dyDescent="0.35">
      <c r="K41464" s="293"/>
      <c r="M41464" s="290"/>
    </row>
    <row r="41465" spans="11:13" x14ac:dyDescent="0.35">
      <c r="K41465" s="293"/>
      <c r="M41465" s="290"/>
    </row>
    <row r="41466" spans="11:13" x14ac:dyDescent="0.35">
      <c r="K41466" s="293"/>
      <c r="M41466" s="290"/>
    </row>
    <row r="41467" spans="11:13" x14ac:dyDescent="0.35">
      <c r="K41467" s="293"/>
      <c r="M41467" s="290"/>
    </row>
    <row r="41468" spans="11:13" x14ac:dyDescent="0.35">
      <c r="K41468" s="293"/>
      <c r="M41468" s="290"/>
    </row>
    <row r="41469" spans="11:13" x14ac:dyDescent="0.35">
      <c r="K41469" s="293"/>
      <c r="M41469" s="290"/>
    </row>
    <row r="41470" spans="11:13" x14ac:dyDescent="0.35">
      <c r="K41470" s="293"/>
      <c r="M41470" s="290"/>
    </row>
    <row r="41471" spans="11:13" x14ac:dyDescent="0.35">
      <c r="K41471" s="293"/>
      <c r="M41471" s="290"/>
    </row>
    <row r="41472" spans="11:13" x14ac:dyDescent="0.35">
      <c r="K41472" s="293"/>
      <c r="M41472" s="290"/>
    </row>
    <row r="41473" spans="11:13" x14ac:dyDescent="0.35">
      <c r="K41473" s="293"/>
      <c r="M41473" s="290"/>
    </row>
    <row r="41474" spans="11:13" x14ac:dyDescent="0.35">
      <c r="K41474" s="293"/>
      <c r="M41474" s="290"/>
    </row>
    <row r="41475" spans="11:13" x14ac:dyDescent="0.35">
      <c r="K41475" s="293"/>
      <c r="M41475" s="290"/>
    </row>
    <row r="41476" spans="11:13" x14ac:dyDescent="0.35">
      <c r="K41476" s="293"/>
      <c r="M41476" s="290"/>
    </row>
    <row r="41477" spans="11:13" x14ac:dyDescent="0.35">
      <c r="K41477" s="293"/>
      <c r="M41477" s="290"/>
    </row>
    <row r="41478" spans="11:13" x14ac:dyDescent="0.35">
      <c r="K41478" s="293"/>
      <c r="M41478" s="290"/>
    </row>
    <row r="41479" spans="11:13" x14ac:dyDescent="0.35">
      <c r="K41479" s="293"/>
      <c r="M41479" s="290"/>
    </row>
    <row r="41480" spans="11:13" x14ac:dyDescent="0.35">
      <c r="K41480" s="293"/>
      <c r="M41480" s="290"/>
    </row>
    <row r="41481" spans="11:13" x14ac:dyDescent="0.35">
      <c r="K41481" s="293"/>
      <c r="M41481" s="290"/>
    </row>
    <row r="41482" spans="11:13" x14ac:dyDescent="0.35">
      <c r="K41482" s="293"/>
      <c r="M41482" s="290"/>
    </row>
    <row r="41483" spans="11:13" x14ac:dyDescent="0.35">
      <c r="K41483" s="293"/>
      <c r="M41483" s="290"/>
    </row>
    <row r="41484" spans="11:13" x14ac:dyDescent="0.35">
      <c r="K41484" s="293"/>
      <c r="M41484" s="290"/>
    </row>
    <row r="41485" spans="11:13" x14ac:dyDescent="0.35">
      <c r="K41485" s="293"/>
      <c r="M41485" s="290"/>
    </row>
    <row r="41486" spans="11:13" x14ac:dyDescent="0.35">
      <c r="K41486" s="293"/>
      <c r="M41486" s="290"/>
    </row>
    <row r="41487" spans="11:13" x14ac:dyDescent="0.35">
      <c r="K41487" s="293"/>
      <c r="M41487" s="290"/>
    </row>
    <row r="41488" spans="11:13" x14ac:dyDescent="0.35">
      <c r="K41488" s="293"/>
      <c r="M41488" s="290"/>
    </row>
    <row r="41489" spans="11:13" x14ac:dyDescent="0.35">
      <c r="K41489" s="293"/>
      <c r="M41489" s="290"/>
    </row>
    <row r="41490" spans="11:13" x14ac:dyDescent="0.35">
      <c r="K41490" s="293"/>
      <c r="M41490" s="290"/>
    </row>
    <row r="41491" spans="11:13" x14ac:dyDescent="0.35">
      <c r="K41491" s="293"/>
      <c r="M41491" s="290"/>
    </row>
    <row r="41492" spans="11:13" x14ac:dyDescent="0.35">
      <c r="K41492" s="293"/>
      <c r="M41492" s="290"/>
    </row>
    <row r="41493" spans="11:13" x14ac:dyDescent="0.35">
      <c r="K41493" s="293"/>
      <c r="M41493" s="290"/>
    </row>
    <row r="41494" spans="11:13" x14ac:dyDescent="0.35">
      <c r="K41494" s="293"/>
      <c r="M41494" s="290"/>
    </row>
    <row r="41495" spans="11:13" x14ac:dyDescent="0.35">
      <c r="K41495" s="293"/>
      <c r="M41495" s="290"/>
    </row>
    <row r="41496" spans="11:13" x14ac:dyDescent="0.35">
      <c r="K41496" s="293"/>
      <c r="M41496" s="290"/>
    </row>
    <row r="41497" spans="11:13" x14ac:dyDescent="0.35">
      <c r="K41497" s="293"/>
      <c r="M41497" s="290"/>
    </row>
    <row r="41498" spans="11:13" x14ac:dyDescent="0.35">
      <c r="K41498" s="293"/>
      <c r="M41498" s="290"/>
    </row>
    <row r="41499" spans="11:13" x14ac:dyDescent="0.35">
      <c r="K41499" s="293"/>
      <c r="M41499" s="290"/>
    </row>
    <row r="41500" spans="11:13" x14ac:dyDescent="0.35">
      <c r="K41500" s="293"/>
      <c r="M41500" s="290"/>
    </row>
    <row r="41501" spans="11:13" x14ac:dyDescent="0.35">
      <c r="K41501" s="293"/>
      <c r="M41501" s="290"/>
    </row>
    <row r="41502" spans="11:13" x14ac:dyDescent="0.35">
      <c r="K41502" s="293"/>
      <c r="M41502" s="290"/>
    </row>
    <row r="41503" spans="11:13" x14ac:dyDescent="0.35">
      <c r="K41503" s="293"/>
      <c r="M41503" s="290"/>
    </row>
    <row r="41504" spans="11:13" x14ac:dyDescent="0.35">
      <c r="K41504" s="293"/>
      <c r="M41504" s="290"/>
    </row>
    <row r="41505" spans="11:13" x14ac:dyDescent="0.35">
      <c r="K41505" s="293"/>
      <c r="M41505" s="290"/>
    </row>
    <row r="41506" spans="11:13" x14ac:dyDescent="0.35">
      <c r="K41506" s="293"/>
      <c r="M41506" s="290"/>
    </row>
    <row r="41507" spans="11:13" x14ac:dyDescent="0.35">
      <c r="K41507" s="293"/>
      <c r="M41507" s="290"/>
    </row>
    <row r="41508" spans="11:13" x14ac:dyDescent="0.35">
      <c r="K41508" s="293"/>
      <c r="M41508" s="290"/>
    </row>
    <row r="41509" spans="11:13" x14ac:dyDescent="0.35">
      <c r="K41509" s="293"/>
      <c r="M41509" s="290"/>
    </row>
    <row r="41510" spans="11:13" x14ac:dyDescent="0.35">
      <c r="K41510" s="293"/>
      <c r="M41510" s="290"/>
    </row>
    <row r="41511" spans="11:13" x14ac:dyDescent="0.35">
      <c r="K41511" s="293"/>
      <c r="M41511" s="290"/>
    </row>
    <row r="41512" spans="11:13" x14ac:dyDescent="0.35">
      <c r="K41512" s="293"/>
      <c r="M41512" s="290"/>
    </row>
    <row r="41513" spans="11:13" x14ac:dyDescent="0.35">
      <c r="K41513" s="293"/>
      <c r="M41513" s="290"/>
    </row>
    <row r="41514" spans="11:13" x14ac:dyDescent="0.35">
      <c r="K41514" s="293"/>
      <c r="M41514" s="290"/>
    </row>
    <row r="41515" spans="11:13" x14ac:dyDescent="0.35">
      <c r="K41515" s="293"/>
      <c r="M41515" s="290"/>
    </row>
    <row r="41516" spans="11:13" x14ac:dyDescent="0.35">
      <c r="K41516" s="293"/>
      <c r="M41516" s="290"/>
    </row>
    <row r="41517" spans="11:13" x14ac:dyDescent="0.35">
      <c r="K41517" s="293"/>
      <c r="M41517" s="290"/>
    </row>
    <row r="41518" spans="11:13" x14ac:dyDescent="0.35">
      <c r="K41518" s="293"/>
      <c r="M41518" s="290"/>
    </row>
    <row r="41519" spans="11:13" x14ac:dyDescent="0.35">
      <c r="K41519" s="293"/>
      <c r="M41519" s="290"/>
    </row>
    <row r="41520" spans="11:13" x14ac:dyDescent="0.35">
      <c r="K41520" s="293"/>
      <c r="M41520" s="290"/>
    </row>
    <row r="41521" spans="11:13" x14ac:dyDescent="0.35">
      <c r="K41521" s="293"/>
      <c r="M41521" s="290"/>
    </row>
    <row r="41522" spans="11:13" x14ac:dyDescent="0.35">
      <c r="K41522" s="293"/>
      <c r="M41522" s="290"/>
    </row>
    <row r="41523" spans="11:13" x14ac:dyDescent="0.35">
      <c r="K41523" s="293"/>
      <c r="M41523" s="290"/>
    </row>
    <row r="41524" spans="11:13" x14ac:dyDescent="0.35">
      <c r="K41524" s="293"/>
      <c r="M41524" s="290"/>
    </row>
    <row r="41525" spans="11:13" x14ac:dyDescent="0.35">
      <c r="K41525" s="293"/>
      <c r="M41525" s="290"/>
    </row>
    <row r="41526" spans="11:13" x14ac:dyDescent="0.35">
      <c r="K41526" s="293"/>
      <c r="M41526" s="290"/>
    </row>
    <row r="41527" spans="11:13" x14ac:dyDescent="0.35">
      <c r="K41527" s="293"/>
      <c r="M41527" s="290"/>
    </row>
    <row r="41528" spans="11:13" x14ac:dyDescent="0.35">
      <c r="K41528" s="293"/>
      <c r="M41528" s="290"/>
    </row>
    <row r="41529" spans="11:13" x14ac:dyDescent="0.35">
      <c r="K41529" s="293"/>
      <c r="M41529" s="290"/>
    </row>
    <row r="41530" spans="11:13" x14ac:dyDescent="0.35">
      <c r="K41530" s="293"/>
      <c r="M41530" s="290"/>
    </row>
    <row r="41531" spans="11:13" x14ac:dyDescent="0.35">
      <c r="K41531" s="293"/>
      <c r="M41531" s="290"/>
    </row>
    <row r="41532" spans="11:13" x14ac:dyDescent="0.35">
      <c r="K41532" s="293"/>
      <c r="M41532" s="290"/>
    </row>
    <row r="41533" spans="11:13" x14ac:dyDescent="0.35">
      <c r="K41533" s="293"/>
      <c r="M41533" s="290"/>
    </row>
    <row r="41534" spans="11:13" x14ac:dyDescent="0.35">
      <c r="K41534" s="293"/>
      <c r="M41534" s="290"/>
    </row>
    <row r="41535" spans="11:13" x14ac:dyDescent="0.35">
      <c r="K41535" s="293"/>
      <c r="M41535" s="290"/>
    </row>
    <row r="41536" spans="11:13" x14ac:dyDescent="0.35">
      <c r="K41536" s="293"/>
      <c r="M41536" s="290"/>
    </row>
    <row r="41537" spans="11:13" x14ac:dyDescent="0.35">
      <c r="K41537" s="293"/>
      <c r="M41537" s="290"/>
    </row>
    <row r="41538" spans="11:13" x14ac:dyDescent="0.35">
      <c r="K41538" s="293"/>
      <c r="M41538" s="290"/>
    </row>
    <row r="41539" spans="11:13" x14ac:dyDescent="0.35">
      <c r="K41539" s="293"/>
      <c r="M41539" s="290"/>
    </row>
    <row r="41540" spans="11:13" x14ac:dyDescent="0.35">
      <c r="K41540" s="293"/>
      <c r="M41540" s="290"/>
    </row>
    <row r="41541" spans="11:13" x14ac:dyDescent="0.35">
      <c r="K41541" s="293"/>
      <c r="M41541" s="290"/>
    </row>
    <row r="41542" spans="11:13" x14ac:dyDescent="0.35">
      <c r="K41542" s="293"/>
      <c r="M41542" s="290"/>
    </row>
    <row r="41543" spans="11:13" x14ac:dyDescent="0.35">
      <c r="K41543" s="293"/>
      <c r="M41543" s="290"/>
    </row>
    <row r="41544" spans="11:13" x14ac:dyDescent="0.35">
      <c r="K41544" s="293"/>
      <c r="M41544" s="290"/>
    </row>
    <row r="41545" spans="11:13" x14ac:dyDescent="0.35">
      <c r="K41545" s="293"/>
      <c r="M41545" s="290"/>
    </row>
    <row r="41546" spans="11:13" x14ac:dyDescent="0.35">
      <c r="K41546" s="293"/>
      <c r="M41546" s="290"/>
    </row>
    <row r="41547" spans="11:13" x14ac:dyDescent="0.35">
      <c r="K41547" s="293"/>
      <c r="M41547" s="290"/>
    </row>
    <row r="41548" spans="11:13" x14ac:dyDescent="0.35">
      <c r="K41548" s="293"/>
      <c r="M41548" s="290"/>
    </row>
    <row r="41549" spans="11:13" x14ac:dyDescent="0.35">
      <c r="K41549" s="293"/>
      <c r="M41549" s="290"/>
    </row>
    <row r="41550" spans="11:13" x14ac:dyDescent="0.35">
      <c r="K41550" s="293"/>
      <c r="M41550" s="290"/>
    </row>
    <row r="41551" spans="11:13" x14ac:dyDescent="0.35">
      <c r="K41551" s="293"/>
      <c r="M41551" s="290"/>
    </row>
    <row r="41552" spans="11:13" x14ac:dyDescent="0.35">
      <c r="K41552" s="293"/>
      <c r="M41552" s="290"/>
    </row>
    <row r="41553" spans="11:13" x14ac:dyDescent="0.35">
      <c r="K41553" s="293"/>
      <c r="M41553" s="290"/>
    </row>
    <row r="41554" spans="11:13" x14ac:dyDescent="0.35">
      <c r="K41554" s="293"/>
      <c r="M41554" s="290"/>
    </row>
    <row r="41555" spans="11:13" x14ac:dyDescent="0.35">
      <c r="K41555" s="293"/>
      <c r="M41555" s="290"/>
    </row>
    <row r="41556" spans="11:13" x14ac:dyDescent="0.35">
      <c r="K41556" s="293"/>
      <c r="M41556" s="290"/>
    </row>
    <row r="41557" spans="11:13" x14ac:dyDescent="0.35">
      <c r="K41557" s="293"/>
      <c r="M41557" s="290"/>
    </row>
    <row r="41558" spans="11:13" x14ac:dyDescent="0.35">
      <c r="K41558" s="293"/>
      <c r="M41558" s="290"/>
    </row>
    <row r="41559" spans="11:13" x14ac:dyDescent="0.35">
      <c r="K41559" s="293"/>
      <c r="M41559" s="290"/>
    </row>
    <row r="41560" spans="11:13" x14ac:dyDescent="0.35">
      <c r="K41560" s="293"/>
      <c r="M41560" s="290"/>
    </row>
    <row r="41561" spans="11:13" x14ac:dyDescent="0.35">
      <c r="K41561" s="293"/>
      <c r="M41561" s="290"/>
    </row>
    <row r="41562" spans="11:13" x14ac:dyDescent="0.35">
      <c r="K41562" s="293"/>
      <c r="M41562" s="290"/>
    </row>
    <row r="41563" spans="11:13" x14ac:dyDescent="0.35">
      <c r="K41563" s="293"/>
      <c r="M41563" s="290"/>
    </row>
    <row r="41564" spans="11:13" x14ac:dyDescent="0.35">
      <c r="K41564" s="293"/>
      <c r="M41564" s="290"/>
    </row>
    <row r="41565" spans="11:13" x14ac:dyDescent="0.35">
      <c r="K41565" s="293"/>
      <c r="M41565" s="290"/>
    </row>
    <row r="41566" spans="11:13" x14ac:dyDescent="0.35">
      <c r="K41566" s="293"/>
      <c r="M41566" s="290"/>
    </row>
    <row r="41567" spans="11:13" x14ac:dyDescent="0.35">
      <c r="K41567" s="293"/>
      <c r="M41567" s="290"/>
    </row>
    <row r="41568" spans="11:13" x14ac:dyDescent="0.35">
      <c r="K41568" s="293"/>
      <c r="M41568" s="290"/>
    </row>
    <row r="41569" spans="11:13" x14ac:dyDescent="0.35">
      <c r="K41569" s="293"/>
      <c r="M41569" s="290"/>
    </row>
    <row r="41570" spans="11:13" x14ac:dyDescent="0.35">
      <c r="K41570" s="293"/>
      <c r="M41570" s="290"/>
    </row>
    <row r="41571" spans="11:13" x14ac:dyDescent="0.35">
      <c r="K41571" s="293"/>
      <c r="M41571" s="290"/>
    </row>
    <row r="41572" spans="11:13" x14ac:dyDescent="0.35">
      <c r="K41572" s="293"/>
      <c r="M41572" s="290"/>
    </row>
    <row r="41573" spans="11:13" x14ac:dyDescent="0.35">
      <c r="K41573" s="293"/>
      <c r="M41573" s="290"/>
    </row>
    <row r="41574" spans="11:13" x14ac:dyDescent="0.35">
      <c r="K41574" s="293"/>
      <c r="M41574" s="290"/>
    </row>
    <row r="41575" spans="11:13" x14ac:dyDescent="0.35">
      <c r="K41575" s="293"/>
      <c r="M41575" s="290"/>
    </row>
    <row r="41576" spans="11:13" x14ac:dyDescent="0.35">
      <c r="K41576" s="293"/>
      <c r="M41576" s="290"/>
    </row>
    <row r="41577" spans="11:13" x14ac:dyDescent="0.35">
      <c r="K41577" s="293"/>
      <c r="M41577" s="290"/>
    </row>
    <row r="41578" spans="11:13" x14ac:dyDescent="0.35">
      <c r="K41578" s="293"/>
      <c r="M41578" s="290"/>
    </row>
    <row r="41579" spans="11:13" x14ac:dyDescent="0.35">
      <c r="K41579" s="293"/>
      <c r="M41579" s="290"/>
    </row>
    <row r="41580" spans="11:13" x14ac:dyDescent="0.35">
      <c r="K41580" s="293"/>
      <c r="M41580" s="290"/>
    </row>
    <row r="41581" spans="11:13" x14ac:dyDescent="0.35">
      <c r="K41581" s="293"/>
      <c r="M41581" s="290"/>
    </row>
    <row r="41582" spans="11:13" x14ac:dyDescent="0.35">
      <c r="K41582" s="293"/>
      <c r="M41582" s="290"/>
    </row>
    <row r="41583" spans="11:13" x14ac:dyDescent="0.35">
      <c r="K41583" s="293"/>
      <c r="M41583" s="290"/>
    </row>
    <row r="41584" spans="11:13" x14ac:dyDescent="0.35">
      <c r="K41584" s="293"/>
      <c r="M41584" s="290"/>
    </row>
    <row r="41585" spans="11:13" x14ac:dyDescent="0.35">
      <c r="K41585" s="293"/>
      <c r="M41585" s="290"/>
    </row>
    <row r="41586" spans="11:13" x14ac:dyDescent="0.35">
      <c r="K41586" s="293"/>
      <c r="M41586" s="290"/>
    </row>
    <row r="41587" spans="11:13" x14ac:dyDescent="0.35">
      <c r="K41587" s="293"/>
      <c r="M41587" s="290"/>
    </row>
    <row r="41588" spans="11:13" x14ac:dyDescent="0.35">
      <c r="K41588" s="293"/>
      <c r="M41588" s="290"/>
    </row>
    <row r="41589" spans="11:13" x14ac:dyDescent="0.35">
      <c r="K41589" s="293"/>
      <c r="M41589" s="290"/>
    </row>
    <row r="41590" spans="11:13" x14ac:dyDescent="0.35">
      <c r="K41590" s="293"/>
      <c r="M41590" s="290"/>
    </row>
    <row r="41591" spans="11:13" x14ac:dyDescent="0.35">
      <c r="K41591" s="293"/>
      <c r="M41591" s="290"/>
    </row>
    <row r="41592" spans="11:13" x14ac:dyDescent="0.35">
      <c r="K41592" s="293"/>
      <c r="M41592" s="290"/>
    </row>
    <row r="41593" spans="11:13" x14ac:dyDescent="0.35">
      <c r="K41593" s="293"/>
      <c r="M41593" s="290"/>
    </row>
    <row r="41594" spans="11:13" x14ac:dyDescent="0.35">
      <c r="K41594" s="293"/>
      <c r="M41594" s="290"/>
    </row>
    <row r="41595" spans="11:13" x14ac:dyDescent="0.35">
      <c r="K41595" s="293"/>
      <c r="M41595" s="290"/>
    </row>
    <row r="41596" spans="11:13" x14ac:dyDescent="0.35">
      <c r="K41596" s="293"/>
      <c r="M41596" s="290"/>
    </row>
    <row r="41597" spans="11:13" x14ac:dyDescent="0.35">
      <c r="K41597" s="293"/>
      <c r="M41597" s="290"/>
    </row>
    <row r="41598" spans="11:13" x14ac:dyDescent="0.35">
      <c r="K41598" s="293"/>
      <c r="M41598" s="290"/>
    </row>
    <row r="41599" spans="11:13" x14ac:dyDescent="0.35">
      <c r="K41599" s="293"/>
      <c r="M41599" s="290"/>
    </row>
    <row r="41600" spans="11:13" x14ac:dyDescent="0.35">
      <c r="K41600" s="293"/>
      <c r="M41600" s="290"/>
    </row>
    <row r="41601" spans="11:13" x14ac:dyDescent="0.35">
      <c r="K41601" s="293"/>
      <c r="M41601" s="290"/>
    </row>
    <row r="41602" spans="11:13" x14ac:dyDescent="0.35">
      <c r="K41602" s="293"/>
      <c r="M41602" s="290"/>
    </row>
    <row r="41603" spans="11:13" x14ac:dyDescent="0.35">
      <c r="K41603" s="293"/>
      <c r="M41603" s="290"/>
    </row>
    <row r="41604" spans="11:13" x14ac:dyDescent="0.35">
      <c r="K41604" s="293"/>
      <c r="M41604" s="290"/>
    </row>
    <row r="41605" spans="11:13" x14ac:dyDescent="0.35">
      <c r="K41605" s="293"/>
      <c r="M41605" s="290"/>
    </row>
    <row r="41606" spans="11:13" x14ac:dyDescent="0.35">
      <c r="K41606" s="293"/>
      <c r="M41606" s="290"/>
    </row>
    <row r="41607" spans="11:13" x14ac:dyDescent="0.35">
      <c r="K41607" s="293"/>
      <c r="M41607" s="290"/>
    </row>
    <row r="41608" spans="11:13" x14ac:dyDescent="0.35">
      <c r="K41608" s="293"/>
      <c r="M41608" s="290"/>
    </row>
    <row r="41609" spans="11:13" x14ac:dyDescent="0.35">
      <c r="K41609" s="293"/>
      <c r="M41609" s="290"/>
    </row>
    <row r="41610" spans="11:13" x14ac:dyDescent="0.35">
      <c r="K41610" s="293"/>
      <c r="M41610" s="290"/>
    </row>
    <row r="41611" spans="11:13" x14ac:dyDescent="0.35">
      <c r="K41611" s="293"/>
      <c r="M41611" s="290"/>
    </row>
    <row r="41612" spans="11:13" x14ac:dyDescent="0.35">
      <c r="K41612" s="293"/>
      <c r="M41612" s="290"/>
    </row>
    <row r="41613" spans="11:13" x14ac:dyDescent="0.35">
      <c r="K41613" s="293"/>
      <c r="M41613" s="290"/>
    </row>
    <row r="41614" spans="11:13" x14ac:dyDescent="0.35">
      <c r="K41614" s="293"/>
      <c r="M41614" s="290"/>
    </row>
    <row r="41615" spans="11:13" x14ac:dyDescent="0.35">
      <c r="K41615" s="293"/>
      <c r="M41615" s="290"/>
    </row>
    <row r="41616" spans="11:13" x14ac:dyDescent="0.35">
      <c r="K41616" s="293"/>
      <c r="M41616" s="290"/>
    </row>
    <row r="41617" spans="11:13" x14ac:dyDescent="0.35">
      <c r="K41617" s="293"/>
      <c r="M41617" s="290"/>
    </row>
    <row r="41618" spans="11:13" x14ac:dyDescent="0.35">
      <c r="K41618" s="293"/>
      <c r="M41618" s="290"/>
    </row>
    <row r="41619" spans="11:13" x14ac:dyDescent="0.35">
      <c r="K41619" s="293"/>
      <c r="M41619" s="290"/>
    </row>
    <row r="41620" spans="11:13" x14ac:dyDescent="0.35">
      <c r="K41620" s="293"/>
      <c r="M41620" s="290"/>
    </row>
    <row r="41621" spans="11:13" x14ac:dyDescent="0.35">
      <c r="K41621" s="293"/>
      <c r="M41621" s="290"/>
    </row>
    <row r="41622" spans="11:13" x14ac:dyDescent="0.35">
      <c r="K41622" s="293"/>
      <c r="M41622" s="290"/>
    </row>
    <row r="41623" spans="11:13" x14ac:dyDescent="0.35">
      <c r="K41623" s="293"/>
      <c r="M41623" s="290"/>
    </row>
    <row r="41624" spans="11:13" x14ac:dyDescent="0.35">
      <c r="K41624" s="293"/>
      <c r="M41624" s="290"/>
    </row>
    <row r="41625" spans="11:13" x14ac:dyDescent="0.35">
      <c r="K41625" s="293"/>
      <c r="M41625" s="290"/>
    </row>
    <row r="41626" spans="11:13" x14ac:dyDescent="0.35">
      <c r="K41626" s="293"/>
      <c r="M41626" s="290"/>
    </row>
    <row r="41627" spans="11:13" x14ac:dyDescent="0.35">
      <c r="K41627" s="293"/>
      <c r="M41627" s="290"/>
    </row>
    <row r="41628" spans="11:13" x14ac:dyDescent="0.35">
      <c r="K41628" s="293"/>
      <c r="M41628" s="290"/>
    </row>
    <row r="41629" spans="11:13" x14ac:dyDescent="0.35">
      <c r="K41629" s="293"/>
      <c r="M41629" s="290"/>
    </row>
    <row r="41630" spans="11:13" x14ac:dyDescent="0.35">
      <c r="K41630" s="293"/>
      <c r="M41630" s="290"/>
    </row>
    <row r="41631" spans="11:13" x14ac:dyDescent="0.35">
      <c r="K41631" s="293"/>
      <c r="M41631" s="290"/>
    </row>
    <row r="41632" spans="11:13" x14ac:dyDescent="0.35">
      <c r="K41632" s="293"/>
      <c r="M41632" s="290"/>
    </row>
    <row r="41633" spans="11:13" x14ac:dyDescent="0.35">
      <c r="K41633" s="293"/>
      <c r="M41633" s="290"/>
    </row>
    <row r="41634" spans="11:13" x14ac:dyDescent="0.35">
      <c r="K41634" s="293"/>
      <c r="M41634" s="290"/>
    </row>
    <row r="41635" spans="11:13" x14ac:dyDescent="0.35">
      <c r="K41635" s="293"/>
      <c r="M41635" s="290"/>
    </row>
    <row r="41636" spans="11:13" x14ac:dyDescent="0.35">
      <c r="K41636" s="293"/>
      <c r="M41636" s="290"/>
    </row>
    <row r="41637" spans="11:13" x14ac:dyDescent="0.35">
      <c r="K41637" s="293"/>
      <c r="M41637" s="290"/>
    </row>
    <row r="41638" spans="11:13" x14ac:dyDescent="0.35">
      <c r="K41638" s="293"/>
      <c r="M41638" s="290"/>
    </row>
    <row r="41639" spans="11:13" x14ac:dyDescent="0.35">
      <c r="K41639" s="293"/>
      <c r="M41639" s="290"/>
    </row>
    <row r="41640" spans="11:13" x14ac:dyDescent="0.35">
      <c r="K41640" s="293"/>
      <c r="M41640" s="290"/>
    </row>
    <row r="41641" spans="11:13" x14ac:dyDescent="0.35">
      <c r="K41641" s="293"/>
      <c r="M41641" s="290"/>
    </row>
    <row r="41642" spans="11:13" x14ac:dyDescent="0.35">
      <c r="K41642" s="293"/>
      <c r="M41642" s="290"/>
    </row>
    <row r="41643" spans="11:13" x14ac:dyDescent="0.35">
      <c r="K41643" s="293"/>
      <c r="M41643" s="290"/>
    </row>
    <row r="41644" spans="11:13" x14ac:dyDescent="0.35">
      <c r="K41644" s="293"/>
      <c r="M41644" s="290"/>
    </row>
    <row r="41645" spans="11:13" x14ac:dyDescent="0.35">
      <c r="K41645" s="293"/>
      <c r="M41645" s="290"/>
    </row>
    <row r="41646" spans="11:13" x14ac:dyDescent="0.35">
      <c r="K41646" s="293"/>
      <c r="M41646" s="290"/>
    </row>
    <row r="41647" spans="11:13" x14ac:dyDescent="0.35">
      <c r="K41647" s="293"/>
      <c r="M41647" s="290"/>
    </row>
    <row r="41648" spans="11:13" x14ac:dyDescent="0.35">
      <c r="K41648" s="293"/>
      <c r="M41648" s="290"/>
    </row>
    <row r="41649" spans="11:13" x14ac:dyDescent="0.35">
      <c r="K41649" s="293"/>
      <c r="M41649" s="290"/>
    </row>
    <row r="41650" spans="11:13" x14ac:dyDescent="0.35">
      <c r="K41650" s="293"/>
      <c r="M41650" s="290"/>
    </row>
    <row r="41651" spans="11:13" x14ac:dyDescent="0.35">
      <c r="K41651" s="293"/>
      <c r="M41651" s="290"/>
    </row>
    <row r="41652" spans="11:13" x14ac:dyDescent="0.35">
      <c r="K41652" s="293"/>
      <c r="M41652" s="290"/>
    </row>
    <row r="41653" spans="11:13" x14ac:dyDescent="0.35">
      <c r="K41653" s="293"/>
      <c r="M41653" s="290"/>
    </row>
    <row r="41654" spans="11:13" x14ac:dyDescent="0.35">
      <c r="K41654" s="293"/>
      <c r="M41654" s="290"/>
    </row>
    <row r="41655" spans="11:13" x14ac:dyDescent="0.35">
      <c r="K41655" s="293"/>
      <c r="M41655" s="290"/>
    </row>
    <row r="41656" spans="11:13" x14ac:dyDescent="0.35">
      <c r="K41656" s="293"/>
      <c r="M41656" s="290"/>
    </row>
    <row r="41657" spans="11:13" x14ac:dyDescent="0.35">
      <c r="K41657" s="293"/>
      <c r="M41657" s="290"/>
    </row>
    <row r="41658" spans="11:13" x14ac:dyDescent="0.35">
      <c r="K41658" s="293"/>
      <c r="M41658" s="290"/>
    </row>
    <row r="41659" spans="11:13" x14ac:dyDescent="0.35">
      <c r="K41659" s="293"/>
      <c r="M41659" s="290"/>
    </row>
    <row r="41660" spans="11:13" x14ac:dyDescent="0.35">
      <c r="K41660" s="293"/>
      <c r="M41660" s="290"/>
    </row>
    <row r="41661" spans="11:13" x14ac:dyDescent="0.35">
      <c r="K41661" s="293"/>
      <c r="M41661" s="290"/>
    </row>
    <row r="41662" spans="11:13" x14ac:dyDescent="0.35">
      <c r="K41662" s="293"/>
      <c r="M41662" s="290"/>
    </row>
    <row r="41663" spans="11:13" x14ac:dyDescent="0.35">
      <c r="K41663" s="293"/>
      <c r="M41663" s="290"/>
    </row>
    <row r="41664" spans="11:13" x14ac:dyDescent="0.35">
      <c r="K41664" s="293"/>
      <c r="M41664" s="290"/>
    </row>
    <row r="41665" spans="11:13" x14ac:dyDescent="0.35">
      <c r="K41665" s="293"/>
      <c r="M41665" s="290"/>
    </row>
    <row r="41666" spans="11:13" x14ac:dyDescent="0.35">
      <c r="K41666" s="293"/>
      <c r="M41666" s="290"/>
    </row>
    <row r="41667" spans="11:13" x14ac:dyDescent="0.35">
      <c r="K41667" s="293"/>
      <c r="M41667" s="290"/>
    </row>
    <row r="41668" spans="11:13" x14ac:dyDescent="0.35">
      <c r="K41668" s="293"/>
      <c r="M41668" s="290"/>
    </row>
    <row r="41669" spans="11:13" x14ac:dyDescent="0.35">
      <c r="K41669" s="293"/>
      <c r="M41669" s="290"/>
    </row>
    <row r="41670" spans="11:13" x14ac:dyDescent="0.35">
      <c r="K41670" s="293"/>
      <c r="M41670" s="290"/>
    </row>
    <row r="41671" spans="11:13" x14ac:dyDescent="0.35">
      <c r="K41671" s="293"/>
      <c r="M41671" s="290"/>
    </row>
    <row r="41672" spans="11:13" x14ac:dyDescent="0.35">
      <c r="K41672" s="293"/>
      <c r="M41672" s="290"/>
    </row>
    <row r="41673" spans="11:13" x14ac:dyDescent="0.35">
      <c r="K41673" s="293"/>
      <c r="M41673" s="290"/>
    </row>
    <row r="41674" spans="11:13" x14ac:dyDescent="0.35">
      <c r="K41674" s="293"/>
      <c r="M41674" s="290"/>
    </row>
    <row r="41675" spans="11:13" x14ac:dyDescent="0.35">
      <c r="K41675" s="293"/>
      <c r="M41675" s="290"/>
    </row>
    <row r="41676" spans="11:13" x14ac:dyDescent="0.35">
      <c r="K41676" s="293"/>
      <c r="M41676" s="290"/>
    </row>
    <row r="41677" spans="11:13" x14ac:dyDescent="0.35">
      <c r="K41677" s="293"/>
      <c r="M41677" s="290"/>
    </row>
    <row r="41678" spans="11:13" x14ac:dyDescent="0.35">
      <c r="K41678" s="293"/>
      <c r="M41678" s="290"/>
    </row>
    <row r="41679" spans="11:13" x14ac:dyDescent="0.35">
      <c r="K41679" s="293"/>
      <c r="M41679" s="290"/>
    </row>
    <row r="41680" spans="11:13" x14ac:dyDescent="0.35">
      <c r="K41680" s="293"/>
      <c r="M41680" s="290"/>
    </row>
    <row r="41681" spans="11:13" x14ac:dyDescent="0.35">
      <c r="K41681" s="293"/>
      <c r="M41681" s="290"/>
    </row>
    <row r="41682" spans="11:13" x14ac:dyDescent="0.35">
      <c r="K41682" s="293"/>
      <c r="M41682" s="290"/>
    </row>
    <row r="41683" spans="11:13" x14ac:dyDescent="0.35">
      <c r="K41683" s="293"/>
      <c r="M41683" s="290"/>
    </row>
    <row r="41684" spans="11:13" x14ac:dyDescent="0.35">
      <c r="K41684" s="293"/>
      <c r="M41684" s="290"/>
    </row>
    <row r="41685" spans="11:13" x14ac:dyDescent="0.35">
      <c r="K41685" s="293"/>
      <c r="M41685" s="290"/>
    </row>
    <row r="41686" spans="11:13" x14ac:dyDescent="0.35">
      <c r="K41686" s="293"/>
      <c r="M41686" s="290"/>
    </row>
    <row r="41687" spans="11:13" x14ac:dyDescent="0.35">
      <c r="K41687" s="293"/>
      <c r="M41687" s="290"/>
    </row>
    <row r="41688" spans="11:13" x14ac:dyDescent="0.35">
      <c r="K41688" s="293"/>
      <c r="M41688" s="290"/>
    </row>
    <row r="41689" spans="11:13" x14ac:dyDescent="0.35">
      <c r="K41689" s="293"/>
      <c r="M41689" s="290"/>
    </row>
    <row r="41690" spans="11:13" x14ac:dyDescent="0.35">
      <c r="K41690" s="293"/>
      <c r="M41690" s="290"/>
    </row>
    <row r="41691" spans="11:13" x14ac:dyDescent="0.35">
      <c r="K41691" s="293"/>
      <c r="M41691" s="290"/>
    </row>
    <row r="41692" spans="11:13" x14ac:dyDescent="0.35">
      <c r="K41692" s="293"/>
      <c r="M41692" s="290"/>
    </row>
    <row r="41693" spans="11:13" x14ac:dyDescent="0.35">
      <c r="K41693" s="293"/>
      <c r="M41693" s="290"/>
    </row>
    <row r="41694" spans="11:13" x14ac:dyDescent="0.35">
      <c r="K41694" s="293"/>
      <c r="M41694" s="290"/>
    </row>
    <row r="41695" spans="11:13" x14ac:dyDescent="0.35">
      <c r="K41695" s="293"/>
      <c r="M41695" s="290"/>
    </row>
    <row r="41696" spans="11:13" x14ac:dyDescent="0.35">
      <c r="K41696" s="293"/>
      <c r="M41696" s="290"/>
    </row>
    <row r="41697" spans="11:13" x14ac:dyDescent="0.35">
      <c r="K41697" s="293"/>
      <c r="M41697" s="290"/>
    </row>
    <row r="41698" spans="11:13" x14ac:dyDescent="0.35">
      <c r="K41698" s="293"/>
      <c r="M41698" s="290"/>
    </row>
    <row r="41699" spans="11:13" x14ac:dyDescent="0.35">
      <c r="K41699" s="293"/>
      <c r="M41699" s="290"/>
    </row>
    <row r="41700" spans="11:13" x14ac:dyDescent="0.35">
      <c r="K41700" s="293"/>
      <c r="M41700" s="290"/>
    </row>
    <row r="41701" spans="11:13" x14ac:dyDescent="0.35">
      <c r="K41701" s="293"/>
      <c r="M41701" s="290"/>
    </row>
    <row r="41702" spans="11:13" x14ac:dyDescent="0.35">
      <c r="K41702" s="293"/>
      <c r="M41702" s="290"/>
    </row>
    <row r="41703" spans="11:13" x14ac:dyDescent="0.35">
      <c r="K41703" s="293"/>
      <c r="M41703" s="290"/>
    </row>
    <row r="41704" spans="11:13" x14ac:dyDescent="0.35">
      <c r="K41704" s="293"/>
      <c r="M41704" s="290"/>
    </row>
    <row r="41705" spans="11:13" x14ac:dyDescent="0.35">
      <c r="K41705" s="293"/>
      <c r="M41705" s="290"/>
    </row>
    <row r="41706" spans="11:13" x14ac:dyDescent="0.35">
      <c r="K41706" s="293"/>
      <c r="M41706" s="290"/>
    </row>
    <row r="41707" spans="11:13" x14ac:dyDescent="0.35">
      <c r="K41707" s="293"/>
      <c r="M41707" s="290"/>
    </row>
    <row r="41708" spans="11:13" x14ac:dyDescent="0.35">
      <c r="K41708" s="293"/>
      <c r="M41708" s="290"/>
    </row>
    <row r="41709" spans="11:13" x14ac:dyDescent="0.35">
      <c r="K41709" s="293"/>
      <c r="M41709" s="290"/>
    </row>
    <row r="41710" spans="11:13" x14ac:dyDescent="0.35">
      <c r="K41710" s="293"/>
      <c r="M41710" s="290"/>
    </row>
    <row r="41711" spans="11:13" x14ac:dyDescent="0.35">
      <c r="K41711" s="293"/>
      <c r="M41711" s="290"/>
    </row>
    <row r="41712" spans="11:13" x14ac:dyDescent="0.35">
      <c r="K41712" s="293"/>
      <c r="M41712" s="290"/>
    </row>
    <row r="41713" spans="11:13" x14ac:dyDescent="0.35">
      <c r="K41713" s="293"/>
      <c r="M41713" s="290"/>
    </row>
    <row r="41714" spans="11:13" x14ac:dyDescent="0.35">
      <c r="K41714" s="293"/>
      <c r="M41714" s="290"/>
    </row>
    <row r="41715" spans="11:13" x14ac:dyDescent="0.35">
      <c r="K41715" s="293"/>
      <c r="M41715" s="290"/>
    </row>
    <row r="41716" spans="11:13" x14ac:dyDescent="0.35">
      <c r="K41716" s="293"/>
      <c r="M41716" s="290"/>
    </row>
    <row r="41717" spans="11:13" x14ac:dyDescent="0.35">
      <c r="K41717" s="293"/>
      <c r="M41717" s="290"/>
    </row>
    <row r="41718" spans="11:13" x14ac:dyDescent="0.35">
      <c r="K41718" s="293"/>
      <c r="M41718" s="290"/>
    </row>
    <row r="41719" spans="11:13" x14ac:dyDescent="0.35">
      <c r="K41719" s="293"/>
      <c r="M41719" s="290"/>
    </row>
    <row r="41720" spans="11:13" x14ac:dyDescent="0.35">
      <c r="K41720" s="293"/>
      <c r="M41720" s="290"/>
    </row>
    <row r="41721" spans="11:13" x14ac:dyDescent="0.35">
      <c r="K41721" s="293"/>
      <c r="M41721" s="290"/>
    </row>
    <row r="41722" spans="11:13" x14ac:dyDescent="0.35">
      <c r="K41722" s="293"/>
      <c r="M41722" s="290"/>
    </row>
    <row r="41723" spans="11:13" x14ac:dyDescent="0.35">
      <c r="K41723" s="293"/>
      <c r="M41723" s="290"/>
    </row>
    <row r="41724" spans="11:13" x14ac:dyDescent="0.35">
      <c r="K41724" s="293"/>
      <c r="M41724" s="290"/>
    </row>
    <row r="41725" spans="11:13" x14ac:dyDescent="0.35">
      <c r="K41725" s="293"/>
      <c r="M41725" s="290"/>
    </row>
    <row r="41726" spans="11:13" x14ac:dyDescent="0.35">
      <c r="K41726" s="293"/>
      <c r="M41726" s="290"/>
    </row>
    <row r="41727" spans="11:13" x14ac:dyDescent="0.35">
      <c r="K41727" s="293"/>
      <c r="M41727" s="290"/>
    </row>
    <row r="41728" spans="11:13" x14ac:dyDescent="0.35">
      <c r="K41728" s="293"/>
      <c r="M41728" s="290"/>
    </row>
    <row r="41729" spans="11:13" x14ac:dyDescent="0.35">
      <c r="K41729" s="293"/>
      <c r="M41729" s="290"/>
    </row>
    <row r="41730" spans="11:13" x14ac:dyDescent="0.35">
      <c r="K41730" s="293"/>
      <c r="M41730" s="290"/>
    </row>
    <row r="41731" spans="11:13" x14ac:dyDescent="0.35">
      <c r="K41731" s="293"/>
      <c r="M41731" s="290"/>
    </row>
    <row r="41732" spans="11:13" x14ac:dyDescent="0.35">
      <c r="K41732" s="293"/>
      <c r="M41732" s="290"/>
    </row>
    <row r="41733" spans="11:13" x14ac:dyDescent="0.35">
      <c r="K41733" s="293"/>
      <c r="M41733" s="290"/>
    </row>
    <row r="41734" spans="11:13" x14ac:dyDescent="0.35">
      <c r="K41734" s="293"/>
      <c r="M41734" s="290"/>
    </row>
    <row r="41735" spans="11:13" x14ac:dyDescent="0.35">
      <c r="K41735" s="293"/>
      <c r="M41735" s="290"/>
    </row>
    <row r="41736" spans="11:13" x14ac:dyDescent="0.35">
      <c r="K41736" s="293"/>
      <c r="M41736" s="290"/>
    </row>
    <row r="41737" spans="11:13" x14ac:dyDescent="0.35">
      <c r="K41737" s="293"/>
      <c r="M41737" s="290"/>
    </row>
    <row r="41738" spans="11:13" x14ac:dyDescent="0.35">
      <c r="K41738" s="293"/>
      <c r="M41738" s="290"/>
    </row>
    <row r="41739" spans="11:13" x14ac:dyDescent="0.35">
      <c r="K41739" s="293"/>
      <c r="M41739" s="290"/>
    </row>
    <row r="41740" spans="11:13" x14ac:dyDescent="0.35">
      <c r="K41740" s="293"/>
      <c r="M41740" s="290"/>
    </row>
    <row r="41741" spans="11:13" x14ac:dyDescent="0.35">
      <c r="K41741" s="293"/>
      <c r="M41741" s="290"/>
    </row>
    <row r="41742" spans="11:13" x14ac:dyDescent="0.35">
      <c r="K41742" s="293"/>
      <c r="M41742" s="290"/>
    </row>
    <row r="41743" spans="11:13" x14ac:dyDescent="0.35">
      <c r="K41743" s="293"/>
      <c r="M41743" s="290"/>
    </row>
    <row r="41744" spans="11:13" x14ac:dyDescent="0.35">
      <c r="K41744" s="293"/>
      <c r="M41744" s="290"/>
    </row>
    <row r="41745" spans="11:13" x14ac:dyDescent="0.35">
      <c r="K41745" s="293"/>
      <c r="M41745" s="290"/>
    </row>
    <row r="41746" spans="11:13" x14ac:dyDescent="0.35">
      <c r="K41746" s="293"/>
      <c r="M41746" s="290"/>
    </row>
    <row r="41747" spans="11:13" x14ac:dyDescent="0.35">
      <c r="K41747" s="293"/>
      <c r="M41747" s="290"/>
    </row>
    <row r="41748" spans="11:13" x14ac:dyDescent="0.35">
      <c r="K41748" s="293"/>
      <c r="M41748" s="290"/>
    </row>
    <row r="41749" spans="11:13" x14ac:dyDescent="0.35">
      <c r="K41749" s="293"/>
      <c r="M41749" s="290"/>
    </row>
    <row r="41750" spans="11:13" x14ac:dyDescent="0.35">
      <c r="K41750" s="293"/>
      <c r="M41750" s="290"/>
    </row>
    <row r="41751" spans="11:13" x14ac:dyDescent="0.35">
      <c r="K41751" s="293"/>
      <c r="M41751" s="290"/>
    </row>
    <row r="41752" spans="11:13" x14ac:dyDescent="0.35">
      <c r="K41752" s="293"/>
      <c r="M41752" s="290"/>
    </row>
    <row r="41753" spans="11:13" x14ac:dyDescent="0.35">
      <c r="K41753" s="293"/>
      <c r="M41753" s="290"/>
    </row>
    <row r="41754" spans="11:13" x14ac:dyDescent="0.35">
      <c r="K41754" s="293"/>
      <c r="M41754" s="290"/>
    </row>
    <row r="41755" spans="11:13" x14ac:dyDescent="0.35">
      <c r="K41755" s="293"/>
      <c r="M41755" s="290"/>
    </row>
    <row r="41756" spans="11:13" x14ac:dyDescent="0.35">
      <c r="K41756" s="293"/>
      <c r="M41756" s="290"/>
    </row>
    <row r="41757" spans="11:13" x14ac:dyDescent="0.35">
      <c r="K41757" s="293"/>
      <c r="M41757" s="290"/>
    </row>
    <row r="41758" spans="11:13" x14ac:dyDescent="0.35">
      <c r="K41758" s="293"/>
      <c r="M41758" s="290"/>
    </row>
    <row r="41759" spans="11:13" x14ac:dyDescent="0.35">
      <c r="K41759" s="293"/>
      <c r="M41759" s="290"/>
    </row>
    <row r="41760" spans="11:13" x14ac:dyDescent="0.35">
      <c r="K41760" s="293"/>
      <c r="M41760" s="290"/>
    </row>
    <row r="41761" spans="11:13" x14ac:dyDescent="0.35">
      <c r="K41761" s="293"/>
      <c r="M41761" s="290"/>
    </row>
    <row r="41762" spans="11:13" x14ac:dyDescent="0.35">
      <c r="K41762" s="293"/>
      <c r="M41762" s="290"/>
    </row>
    <row r="41763" spans="11:13" x14ac:dyDescent="0.35">
      <c r="K41763" s="293"/>
      <c r="M41763" s="290"/>
    </row>
    <row r="41764" spans="11:13" x14ac:dyDescent="0.35">
      <c r="K41764" s="293"/>
      <c r="M41764" s="290"/>
    </row>
    <row r="41765" spans="11:13" x14ac:dyDescent="0.35">
      <c r="K41765" s="293"/>
      <c r="M41765" s="290"/>
    </row>
    <row r="41766" spans="11:13" x14ac:dyDescent="0.35">
      <c r="K41766" s="293"/>
      <c r="M41766" s="290"/>
    </row>
    <row r="41767" spans="11:13" x14ac:dyDescent="0.35">
      <c r="K41767" s="293"/>
      <c r="M41767" s="290"/>
    </row>
    <row r="41768" spans="11:13" x14ac:dyDescent="0.35">
      <c r="K41768" s="293"/>
      <c r="M41768" s="290"/>
    </row>
    <row r="41769" spans="11:13" x14ac:dyDescent="0.35">
      <c r="K41769" s="293"/>
      <c r="M41769" s="290"/>
    </row>
    <row r="41770" spans="11:13" x14ac:dyDescent="0.35">
      <c r="K41770" s="293"/>
      <c r="M41770" s="290"/>
    </row>
    <row r="41771" spans="11:13" x14ac:dyDescent="0.35">
      <c r="K41771" s="293"/>
      <c r="M41771" s="290"/>
    </row>
    <row r="41772" spans="11:13" x14ac:dyDescent="0.35">
      <c r="K41772" s="293"/>
      <c r="M41772" s="290"/>
    </row>
    <row r="41773" spans="11:13" x14ac:dyDescent="0.35">
      <c r="K41773" s="293"/>
      <c r="M41773" s="290"/>
    </row>
    <row r="41774" spans="11:13" x14ac:dyDescent="0.35">
      <c r="K41774" s="293"/>
      <c r="M41774" s="290"/>
    </row>
    <row r="41775" spans="11:13" x14ac:dyDescent="0.35">
      <c r="K41775" s="293"/>
      <c r="M41775" s="290"/>
    </row>
    <row r="41776" spans="11:13" x14ac:dyDescent="0.35">
      <c r="K41776" s="293"/>
      <c r="M41776" s="290"/>
    </row>
    <row r="41777" spans="11:13" x14ac:dyDescent="0.35">
      <c r="K41777" s="293"/>
      <c r="M41777" s="290"/>
    </row>
    <row r="41778" spans="11:13" x14ac:dyDescent="0.35">
      <c r="K41778" s="293"/>
      <c r="M41778" s="290"/>
    </row>
    <row r="41779" spans="11:13" x14ac:dyDescent="0.35">
      <c r="K41779" s="293"/>
      <c r="M41779" s="290"/>
    </row>
    <row r="41780" spans="11:13" x14ac:dyDescent="0.35">
      <c r="K41780" s="293"/>
      <c r="M41780" s="290"/>
    </row>
    <row r="41781" spans="11:13" x14ac:dyDescent="0.35">
      <c r="K41781" s="293"/>
      <c r="M41781" s="290"/>
    </row>
    <row r="41782" spans="11:13" x14ac:dyDescent="0.35">
      <c r="K41782" s="293"/>
      <c r="M41782" s="290"/>
    </row>
    <row r="41783" spans="11:13" x14ac:dyDescent="0.35">
      <c r="K41783" s="293"/>
      <c r="M41783" s="290"/>
    </row>
    <row r="41784" spans="11:13" x14ac:dyDescent="0.35">
      <c r="K41784" s="293"/>
      <c r="M41784" s="290"/>
    </row>
    <row r="41785" spans="11:13" x14ac:dyDescent="0.35">
      <c r="K41785" s="293"/>
      <c r="M41785" s="290"/>
    </row>
    <row r="41786" spans="11:13" x14ac:dyDescent="0.35">
      <c r="K41786" s="293"/>
      <c r="M41786" s="290"/>
    </row>
    <row r="41787" spans="11:13" x14ac:dyDescent="0.35">
      <c r="K41787" s="293"/>
      <c r="M41787" s="290"/>
    </row>
    <row r="41788" spans="11:13" x14ac:dyDescent="0.35">
      <c r="K41788" s="293"/>
      <c r="M41788" s="290"/>
    </row>
    <row r="41789" spans="11:13" x14ac:dyDescent="0.35">
      <c r="K41789" s="293"/>
      <c r="M41789" s="290"/>
    </row>
    <row r="41790" spans="11:13" x14ac:dyDescent="0.35">
      <c r="K41790" s="293"/>
      <c r="M41790" s="290"/>
    </row>
    <row r="41791" spans="11:13" x14ac:dyDescent="0.35">
      <c r="K41791" s="293"/>
      <c r="M41791" s="290"/>
    </row>
    <row r="41792" spans="11:13" x14ac:dyDescent="0.35">
      <c r="K41792" s="293"/>
      <c r="M41792" s="290"/>
    </row>
    <row r="41793" spans="11:13" x14ac:dyDescent="0.35">
      <c r="K41793" s="293"/>
      <c r="M41793" s="290"/>
    </row>
    <row r="41794" spans="11:13" x14ac:dyDescent="0.35">
      <c r="K41794" s="293"/>
      <c r="M41794" s="290"/>
    </row>
    <row r="41795" spans="11:13" x14ac:dyDescent="0.35">
      <c r="K41795" s="293"/>
      <c r="M41795" s="290"/>
    </row>
    <row r="41796" spans="11:13" x14ac:dyDescent="0.35">
      <c r="K41796" s="293"/>
      <c r="M41796" s="290"/>
    </row>
    <row r="41797" spans="11:13" x14ac:dyDescent="0.35">
      <c r="K41797" s="293"/>
      <c r="M41797" s="290"/>
    </row>
    <row r="41798" spans="11:13" x14ac:dyDescent="0.35">
      <c r="K41798" s="293"/>
      <c r="M41798" s="290"/>
    </row>
    <row r="41799" spans="11:13" x14ac:dyDescent="0.35">
      <c r="K41799" s="293"/>
      <c r="M41799" s="290"/>
    </row>
    <row r="41800" spans="11:13" x14ac:dyDescent="0.35">
      <c r="K41800" s="293"/>
      <c r="M41800" s="290"/>
    </row>
    <row r="41801" spans="11:13" x14ac:dyDescent="0.35">
      <c r="K41801" s="293"/>
      <c r="M41801" s="290"/>
    </row>
    <row r="41802" spans="11:13" x14ac:dyDescent="0.35">
      <c r="K41802" s="293"/>
      <c r="M41802" s="290"/>
    </row>
    <row r="41803" spans="11:13" x14ac:dyDescent="0.35">
      <c r="K41803" s="293"/>
      <c r="M41803" s="290"/>
    </row>
    <row r="41804" spans="11:13" x14ac:dyDescent="0.35">
      <c r="K41804" s="293"/>
      <c r="M41804" s="290"/>
    </row>
    <row r="41805" spans="11:13" x14ac:dyDescent="0.35">
      <c r="K41805" s="293"/>
      <c r="M41805" s="290"/>
    </row>
    <row r="41806" spans="11:13" x14ac:dyDescent="0.35">
      <c r="K41806" s="293"/>
      <c r="M41806" s="290"/>
    </row>
    <row r="41807" spans="11:13" x14ac:dyDescent="0.35">
      <c r="K41807" s="293"/>
      <c r="M41807" s="290"/>
    </row>
    <row r="41808" spans="11:13" x14ac:dyDescent="0.35">
      <c r="K41808" s="293"/>
      <c r="M41808" s="290"/>
    </row>
    <row r="41809" spans="11:13" x14ac:dyDescent="0.35">
      <c r="K41809" s="293"/>
      <c r="M41809" s="290"/>
    </row>
    <row r="41810" spans="11:13" x14ac:dyDescent="0.35">
      <c r="K41810" s="293"/>
      <c r="M41810" s="290"/>
    </row>
    <row r="41811" spans="11:13" x14ac:dyDescent="0.35">
      <c r="K41811" s="293"/>
      <c r="M41811" s="290"/>
    </row>
    <row r="41812" spans="11:13" x14ac:dyDescent="0.35">
      <c r="K41812" s="293"/>
      <c r="M41812" s="290"/>
    </row>
    <row r="41813" spans="11:13" x14ac:dyDescent="0.35">
      <c r="K41813" s="293"/>
      <c r="M41813" s="290"/>
    </row>
    <row r="41814" spans="11:13" x14ac:dyDescent="0.35">
      <c r="K41814" s="293"/>
      <c r="M41814" s="290"/>
    </row>
    <row r="41815" spans="11:13" x14ac:dyDescent="0.35">
      <c r="K41815" s="293"/>
      <c r="M41815" s="290"/>
    </row>
    <row r="41816" spans="11:13" x14ac:dyDescent="0.35">
      <c r="K41816" s="293"/>
      <c r="M41816" s="290"/>
    </row>
    <row r="41817" spans="11:13" x14ac:dyDescent="0.35">
      <c r="K41817" s="293"/>
      <c r="M41817" s="290"/>
    </row>
    <row r="41818" spans="11:13" x14ac:dyDescent="0.35">
      <c r="K41818" s="293"/>
      <c r="M41818" s="290"/>
    </row>
    <row r="41819" spans="11:13" x14ac:dyDescent="0.35">
      <c r="K41819" s="293"/>
      <c r="M41819" s="290"/>
    </row>
    <row r="41820" spans="11:13" x14ac:dyDescent="0.35">
      <c r="K41820" s="293"/>
      <c r="M41820" s="290"/>
    </row>
    <row r="41821" spans="11:13" x14ac:dyDescent="0.35">
      <c r="K41821" s="293"/>
      <c r="M41821" s="290"/>
    </row>
    <row r="41822" spans="11:13" x14ac:dyDescent="0.35">
      <c r="K41822" s="293"/>
      <c r="M41822" s="290"/>
    </row>
    <row r="41823" spans="11:13" x14ac:dyDescent="0.35">
      <c r="K41823" s="293"/>
      <c r="M41823" s="290"/>
    </row>
    <row r="41824" spans="11:13" x14ac:dyDescent="0.35">
      <c r="K41824" s="293"/>
      <c r="M41824" s="290"/>
    </row>
    <row r="41825" spans="11:13" x14ac:dyDescent="0.35">
      <c r="K41825" s="293"/>
      <c r="M41825" s="290"/>
    </row>
    <row r="41826" spans="11:13" x14ac:dyDescent="0.35">
      <c r="K41826" s="293"/>
      <c r="M41826" s="290"/>
    </row>
    <row r="41827" spans="11:13" x14ac:dyDescent="0.35">
      <c r="K41827" s="293"/>
      <c r="M41827" s="290"/>
    </row>
    <row r="41828" spans="11:13" x14ac:dyDescent="0.35">
      <c r="K41828" s="293"/>
      <c r="M41828" s="290"/>
    </row>
    <row r="41829" spans="11:13" x14ac:dyDescent="0.35">
      <c r="K41829" s="293"/>
      <c r="M41829" s="290"/>
    </row>
    <row r="41830" spans="11:13" x14ac:dyDescent="0.35">
      <c r="K41830" s="293"/>
      <c r="M41830" s="290"/>
    </row>
    <row r="41831" spans="11:13" x14ac:dyDescent="0.35">
      <c r="K41831" s="293"/>
      <c r="M41831" s="290"/>
    </row>
    <row r="41832" spans="11:13" x14ac:dyDescent="0.35">
      <c r="K41832" s="293"/>
      <c r="M41832" s="290"/>
    </row>
    <row r="41833" spans="11:13" x14ac:dyDescent="0.35">
      <c r="K41833" s="293"/>
      <c r="M41833" s="290"/>
    </row>
    <row r="41834" spans="11:13" x14ac:dyDescent="0.35">
      <c r="K41834" s="293"/>
      <c r="M41834" s="290"/>
    </row>
    <row r="41835" spans="11:13" x14ac:dyDescent="0.35">
      <c r="K41835" s="293"/>
      <c r="M41835" s="290"/>
    </row>
    <row r="41836" spans="11:13" x14ac:dyDescent="0.35">
      <c r="K41836" s="293"/>
      <c r="M41836" s="290"/>
    </row>
    <row r="41837" spans="11:13" x14ac:dyDescent="0.35">
      <c r="K41837" s="293"/>
      <c r="M41837" s="290"/>
    </row>
    <row r="41838" spans="11:13" x14ac:dyDescent="0.35">
      <c r="K41838" s="293"/>
      <c r="M41838" s="290"/>
    </row>
    <row r="41839" spans="11:13" x14ac:dyDescent="0.35">
      <c r="K41839" s="293"/>
      <c r="M41839" s="290"/>
    </row>
    <row r="41840" spans="11:13" x14ac:dyDescent="0.35">
      <c r="K41840" s="293"/>
      <c r="M41840" s="290"/>
    </row>
    <row r="41841" spans="11:13" x14ac:dyDescent="0.35">
      <c r="K41841" s="293"/>
      <c r="M41841" s="290"/>
    </row>
    <row r="41842" spans="11:13" x14ac:dyDescent="0.35">
      <c r="K41842" s="293"/>
      <c r="M41842" s="290"/>
    </row>
    <row r="41843" spans="11:13" x14ac:dyDescent="0.35">
      <c r="K41843" s="293"/>
      <c r="M41843" s="290"/>
    </row>
    <row r="41844" spans="11:13" x14ac:dyDescent="0.35">
      <c r="K41844" s="293"/>
      <c r="M41844" s="290"/>
    </row>
    <row r="41845" spans="11:13" x14ac:dyDescent="0.35">
      <c r="K41845" s="293"/>
      <c r="M41845" s="290"/>
    </row>
    <row r="41846" spans="11:13" x14ac:dyDescent="0.35">
      <c r="K41846" s="293"/>
      <c r="M41846" s="290"/>
    </row>
    <row r="41847" spans="11:13" x14ac:dyDescent="0.35">
      <c r="K41847" s="293"/>
      <c r="M41847" s="290"/>
    </row>
    <row r="41848" spans="11:13" x14ac:dyDescent="0.35">
      <c r="K41848" s="293"/>
      <c r="M41848" s="290"/>
    </row>
    <row r="41849" spans="11:13" x14ac:dyDescent="0.35">
      <c r="K41849" s="293"/>
      <c r="M41849" s="290"/>
    </row>
    <row r="41850" spans="11:13" x14ac:dyDescent="0.35">
      <c r="K41850" s="293"/>
      <c r="M41850" s="290"/>
    </row>
    <row r="41851" spans="11:13" x14ac:dyDescent="0.35">
      <c r="K41851" s="293"/>
      <c r="M41851" s="290"/>
    </row>
    <row r="41852" spans="11:13" x14ac:dyDescent="0.35">
      <c r="K41852" s="293"/>
      <c r="M41852" s="290"/>
    </row>
    <row r="41853" spans="11:13" x14ac:dyDescent="0.35">
      <c r="K41853" s="293"/>
      <c r="M41853" s="290"/>
    </row>
    <row r="41854" spans="11:13" x14ac:dyDescent="0.35">
      <c r="K41854" s="293"/>
      <c r="M41854" s="290"/>
    </row>
    <row r="41855" spans="11:13" x14ac:dyDescent="0.35">
      <c r="K41855" s="293"/>
      <c r="M41855" s="290"/>
    </row>
    <row r="41856" spans="11:13" x14ac:dyDescent="0.35">
      <c r="K41856" s="293"/>
      <c r="M41856" s="290"/>
    </row>
    <row r="41857" spans="11:13" x14ac:dyDescent="0.35">
      <c r="K41857" s="293"/>
      <c r="M41857" s="290"/>
    </row>
    <row r="41858" spans="11:13" x14ac:dyDescent="0.35">
      <c r="K41858" s="293"/>
      <c r="M41858" s="290"/>
    </row>
    <row r="41859" spans="11:13" x14ac:dyDescent="0.35">
      <c r="K41859" s="293"/>
      <c r="M41859" s="290"/>
    </row>
    <row r="41860" spans="11:13" x14ac:dyDescent="0.35">
      <c r="K41860" s="293"/>
      <c r="M41860" s="290"/>
    </row>
    <row r="41861" spans="11:13" x14ac:dyDescent="0.35">
      <c r="K41861" s="293"/>
      <c r="M41861" s="290"/>
    </row>
    <row r="41862" spans="11:13" x14ac:dyDescent="0.35">
      <c r="K41862" s="293"/>
      <c r="M41862" s="290"/>
    </row>
    <row r="41863" spans="11:13" x14ac:dyDescent="0.35">
      <c r="K41863" s="293"/>
      <c r="M41863" s="290"/>
    </row>
    <row r="41864" spans="11:13" x14ac:dyDescent="0.35">
      <c r="K41864" s="293"/>
      <c r="M41864" s="290"/>
    </row>
    <row r="41865" spans="11:13" x14ac:dyDescent="0.35">
      <c r="K41865" s="293"/>
      <c r="M41865" s="290"/>
    </row>
    <row r="41866" spans="11:13" x14ac:dyDescent="0.35">
      <c r="K41866" s="293"/>
      <c r="M41866" s="290"/>
    </row>
    <row r="41867" spans="11:13" x14ac:dyDescent="0.35">
      <c r="K41867" s="293"/>
      <c r="M41867" s="290"/>
    </row>
    <row r="41868" spans="11:13" x14ac:dyDescent="0.35">
      <c r="K41868" s="293"/>
      <c r="M41868" s="290"/>
    </row>
    <row r="41869" spans="11:13" x14ac:dyDescent="0.35">
      <c r="K41869" s="293"/>
      <c r="M41869" s="290"/>
    </row>
    <row r="41870" spans="11:13" x14ac:dyDescent="0.35">
      <c r="K41870" s="293"/>
      <c r="M41870" s="290"/>
    </row>
    <row r="41871" spans="11:13" x14ac:dyDescent="0.35">
      <c r="K41871" s="293"/>
      <c r="M41871" s="290"/>
    </row>
    <row r="41872" spans="11:13" x14ac:dyDescent="0.35">
      <c r="K41872" s="293"/>
      <c r="M41872" s="290"/>
    </row>
    <row r="41873" spans="11:13" x14ac:dyDescent="0.35">
      <c r="K41873" s="293"/>
      <c r="M41873" s="290"/>
    </row>
    <row r="41874" spans="11:13" x14ac:dyDescent="0.35">
      <c r="K41874" s="293"/>
      <c r="M41874" s="290"/>
    </row>
    <row r="41875" spans="11:13" x14ac:dyDescent="0.35">
      <c r="K41875" s="293"/>
      <c r="M41875" s="290"/>
    </row>
    <row r="41876" spans="11:13" x14ac:dyDescent="0.35">
      <c r="K41876" s="293"/>
      <c r="M41876" s="290"/>
    </row>
    <row r="41877" spans="11:13" x14ac:dyDescent="0.35">
      <c r="K41877" s="293"/>
      <c r="M41877" s="290"/>
    </row>
    <row r="41878" spans="11:13" x14ac:dyDescent="0.35">
      <c r="K41878" s="293"/>
      <c r="M41878" s="290"/>
    </row>
    <row r="41879" spans="11:13" x14ac:dyDescent="0.35">
      <c r="K41879" s="293"/>
      <c r="M41879" s="290"/>
    </row>
    <row r="41880" spans="11:13" x14ac:dyDescent="0.35">
      <c r="K41880" s="293"/>
      <c r="M41880" s="290"/>
    </row>
    <row r="41881" spans="11:13" x14ac:dyDescent="0.35">
      <c r="K41881" s="293"/>
      <c r="M41881" s="290"/>
    </row>
    <row r="41882" spans="11:13" x14ac:dyDescent="0.35">
      <c r="K41882" s="293"/>
      <c r="M41882" s="290"/>
    </row>
    <row r="41883" spans="11:13" x14ac:dyDescent="0.35">
      <c r="K41883" s="293"/>
      <c r="M41883" s="290"/>
    </row>
    <row r="41884" spans="11:13" x14ac:dyDescent="0.35">
      <c r="K41884" s="293"/>
      <c r="M41884" s="290"/>
    </row>
    <row r="41885" spans="11:13" x14ac:dyDescent="0.35">
      <c r="K41885" s="293"/>
      <c r="M41885" s="290"/>
    </row>
    <row r="41886" spans="11:13" x14ac:dyDescent="0.35">
      <c r="K41886" s="293"/>
      <c r="M41886" s="290"/>
    </row>
    <row r="41887" spans="11:13" x14ac:dyDescent="0.35">
      <c r="K41887" s="293"/>
      <c r="M41887" s="290"/>
    </row>
    <row r="41888" spans="11:13" x14ac:dyDescent="0.35">
      <c r="K41888" s="293"/>
      <c r="M41888" s="290"/>
    </row>
    <row r="41889" spans="11:13" x14ac:dyDescent="0.35">
      <c r="K41889" s="293"/>
      <c r="M41889" s="290"/>
    </row>
    <row r="41890" spans="11:13" x14ac:dyDescent="0.35">
      <c r="K41890" s="293"/>
      <c r="M41890" s="290"/>
    </row>
    <row r="41891" spans="11:13" x14ac:dyDescent="0.35">
      <c r="K41891" s="293"/>
      <c r="M41891" s="290"/>
    </row>
    <row r="41892" spans="11:13" x14ac:dyDescent="0.35">
      <c r="K41892" s="293"/>
      <c r="M41892" s="290"/>
    </row>
    <row r="41893" spans="11:13" x14ac:dyDescent="0.35">
      <c r="K41893" s="293"/>
      <c r="M41893" s="290"/>
    </row>
    <row r="41894" spans="11:13" x14ac:dyDescent="0.35">
      <c r="K41894" s="293"/>
      <c r="M41894" s="290"/>
    </row>
    <row r="41895" spans="11:13" x14ac:dyDescent="0.35">
      <c r="K41895" s="293"/>
      <c r="M41895" s="290"/>
    </row>
    <row r="41896" spans="11:13" x14ac:dyDescent="0.35">
      <c r="K41896" s="293"/>
      <c r="M41896" s="290"/>
    </row>
    <row r="41897" spans="11:13" x14ac:dyDescent="0.35">
      <c r="K41897" s="293"/>
      <c r="M41897" s="290"/>
    </row>
    <row r="41898" spans="11:13" x14ac:dyDescent="0.35">
      <c r="K41898" s="293"/>
      <c r="M41898" s="290"/>
    </row>
    <row r="41899" spans="11:13" x14ac:dyDescent="0.35">
      <c r="K41899" s="293"/>
      <c r="M41899" s="290"/>
    </row>
    <row r="41900" spans="11:13" x14ac:dyDescent="0.35">
      <c r="K41900" s="293"/>
      <c r="M41900" s="290"/>
    </row>
    <row r="41901" spans="11:13" x14ac:dyDescent="0.35">
      <c r="K41901" s="293"/>
      <c r="M41901" s="290"/>
    </row>
    <row r="41902" spans="11:13" x14ac:dyDescent="0.35">
      <c r="K41902" s="293"/>
      <c r="M41902" s="290"/>
    </row>
    <row r="41903" spans="11:13" x14ac:dyDescent="0.35">
      <c r="K41903" s="293"/>
      <c r="M41903" s="290"/>
    </row>
    <row r="41904" spans="11:13" x14ac:dyDescent="0.35">
      <c r="K41904" s="293"/>
      <c r="M41904" s="290"/>
    </row>
    <row r="41905" spans="11:13" x14ac:dyDescent="0.35">
      <c r="K41905" s="293"/>
      <c r="M41905" s="290"/>
    </row>
    <row r="41906" spans="11:13" x14ac:dyDescent="0.35">
      <c r="K41906" s="293"/>
      <c r="M41906" s="290"/>
    </row>
    <row r="41907" spans="11:13" x14ac:dyDescent="0.35">
      <c r="K41907" s="293"/>
      <c r="M41907" s="290"/>
    </row>
    <row r="41908" spans="11:13" x14ac:dyDescent="0.35">
      <c r="K41908" s="293"/>
      <c r="M41908" s="290"/>
    </row>
    <row r="41909" spans="11:13" x14ac:dyDescent="0.35">
      <c r="K41909" s="293"/>
      <c r="M41909" s="290"/>
    </row>
    <row r="41910" spans="11:13" x14ac:dyDescent="0.35">
      <c r="K41910" s="293"/>
      <c r="M41910" s="290"/>
    </row>
    <row r="41911" spans="11:13" x14ac:dyDescent="0.35">
      <c r="K41911" s="293"/>
      <c r="M41911" s="290"/>
    </row>
    <row r="41912" spans="11:13" x14ac:dyDescent="0.35">
      <c r="K41912" s="293"/>
      <c r="M41912" s="290"/>
    </row>
    <row r="41913" spans="11:13" x14ac:dyDescent="0.35">
      <c r="K41913" s="293"/>
      <c r="M41913" s="290"/>
    </row>
    <row r="41914" spans="11:13" x14ac:dyDescent="0.35">
      <c r="K41914" s="293"/>
      <c r="M41914" s="290"/>
    </row>
    <row r="41915" spans="11:13" x14ac:dyDescent="0.35">
      <c r="K41915" s="293"/>
      <c r="M41915" s="290"/>
    </row>
    <row r="41916" spans="11:13" x14ac:dyDescent="0.35">
      <c r="K41916" s="293"/>
      <c r="M41916" s="290"/>
    </row>
    <row r="41917" spans="11:13" x14ac:dyDescent="0.35">
      <c r="K41917" s="293"/>
      <c r="M41917" s="290"/>
    </row>
    <row r="41918" spans="11:13" x14ac:dyDescent="0.35">
      <c r="K41918" s="293"/>
      <c r="M41918" s="290"/>
    </row>
    <row r="41919" spans="11:13" x14ac:dyDescent="0.35">
      <c r="K41919" s="293"/>
      <c r="M41919" s="290"/>
    </row>
    <row r="41920" spans="11:13" x14ac:dyDescent="0.35">
      <c r="K41920" s="293"/>
      <c r="M41920" s="290"/>
    </row>
    <row r="41921" spans="11:13" x14ac:dyDescent="0.35">
      <c r="K41921" s="293"/>
      <c r="M41921" s="290"/>
    </row>
    <row r="41922" spans="11:13" x14ac:dyDescent="0.35">
      <c r="K41922" s="293"/>
      <c r="M41922" s="290"/>
    </row>
    <row r="41923" spans="11:13" x14ac:dyDescent="0.35">
      <c r="K41923" s="293"/>
      <c r="M41923" s="290"/>
    </row>
    <row r="41924" spans="11:13" x14ac:dyDescent="0.35">
      <c r="K41924" s="293"/>
      <c r="M41924" s="290"/>
    </row>
    <row r="41925" spans="11:13" x14ac:dyDescent="0.35">
      <c r="K41925" s="293"/>
      <c r="M41925" s="290"/>
    </row>
    <row r="41926" spans="11:13" x14ac:dyDescent="0.35">
      <c r="K41926" s="293"/>
      <c r="M41926" s="290"/>
    </row>
    <row r="41927" spans="11:13" x14ac:dyDescent="0.35">
      <c r="K41927" s="293"/>
      <c r="M41927" s="290"/>
    </row>
    <row r="41928" spans="11:13" x14ac:dyDescent="0.35">
      <c r="K41928" s="293"/>
      <c r="M41928" s="290"/>
    </row>
    <row r="41929" spans="11:13" x14ac:dyDescent="0.35">
      <c r="K41929" s="293"/>
      <c r="M41929" s="290"/>
    </row>
    <row r="41930" spans="11:13" x14ac:dyDescent="0.35">
      <c r="K41930" s="293"/>
      <c r="M41930" s="290"/>
    </row>
    <row r="41931" spans="11:13" x14ac:dyDescent="0.35">
      <c r="K41931" s="293"/>
      <c r="M41931" s="290"/>
    </row>
    <row r="41932" spans="11:13" x14ac:dyDescent="0.35">
      <c r="K41932" s="293"/>
      <c r="M41932" s="290"/>
    </row>
    <row r="41933" spans="11:13" x14ac:dyDescent="0.35">
      <c r="K41933" s="293"/>
      <c r="M41933" s="290"/>
    </row>
    <row r="41934" spans="11:13" x14ac:dyDescent="0.35">
      <c r="K41934" s="293"/>
      <c r="M41934" s="290"/>
    </row>
    <row r="41935" spans="11:13" x14ac:dyDescent="0.35">
      <c r="K41935" s="293"/>
      <c r="M41935" s="290"/>
    </row>
    <row r="41936" spans="11:13" x14ac:dyDescent="0.35">
      <c r="K41936" s="293"/>
      <c r="M41936" s="290"/>
    </row>
    <row r="41937" spans="11:13" x14ac:dyDescent="0.35">
      <c r="K41937" s="293"/>
      <c r="M41937" s="290"/>
    </row>
    <row r="41938" spans="11:13" x14ac:dyDescent="0.35">
      <c r="K41938" s="293"/>
      <c r="M41938" s="290"/>
    </row>
    <row r="41939" spans="11:13" x14ac:dyDescent="0.35">
      <c r="K41939" s="293"/>
      <c r="M41939" s="290"/>
    </row>
    <row r="41940" spans="11:13" x14ac:dyDescent="0.35">
      <c r="K41940" s="293"/>
      <c r="M41940" s="290"/>
    </row>
    <row r="41941" spans="11:13" x14ac:dyDescent="0.35">
      <c r="K41941" s="293"/>
      <c r="M41941" s="290"/>
    </row>
    <row r="41942" spans="11:13" x14ac:dyDescent="0.35">
      <c r="K41942" s="293"/>
      <c r="M41942" s="290"/>
    </row>
    <row r="41943" spans="11:13" x14ac:dyDescent="0.35">
      <c r="K41943" s="293"/>
      <c r="M41943" s="290"/>
    </row>
    <row r="41944" spans="11:13" x14ac:dyDescent="0.35">
      <c r="K41944" s="293"/>
      <c r="M41944" s="290"/>
    </row>
    <row r="41945" spans="11:13" x14ac:dyDescent="0.35">
      <c r="K41945" s="293"/>
      <c r="M41945" s="290"/>
    </row>
    <row r="41946" spans="11:13" x14ac:dyDescent="0.35">
      <c r="K41946" s="293"/>
      <c r="M41946" s="290"/>
    </row>
    <row r="41947" spans="11:13" x14ac:dyDescent="0.35">
      <c r="K41947" s="293"/>
      <c r="M41947" s="290"/>
    </row>
    <row r="41948" spans="11:13" x14ac:dyDescent="0.35">
      <c r="K41948" s="293"/>
      <c r="M41948" s="290"/>
    </row>
    <row r="41949" spans="11:13" x14ac:dyDescent="0.35">
      <c r="K41949" s="293"/>
      <c r="M41949" s="290"/>
    </row>
    <row r="41950" spans="11:13" x14ac:dyDescent="0.35">
      <c r="K41950" s="293"/>
      <c r="M41950" s="290"/>
    </row>
    <row r="41951" spans="11:13" x14ac:dyDescent="0.35">
      <c r="K41951" s="293"/>
      <c r="M41951" s="290"/>
    </row>
    <row r="41952" spans="11:13" x14ac:dyDescent="0.35">
      <c r="K41952" s="293"/>
      <c r="M41952" s="290"/>
    </row>
    <row r="41953" spans="11:13" x14ac:dyDescent="0.35">
      <c r="K41953" s="293"/>
      <c r="M41953" s="290"/>
    </row>
    <row r="41954" spans="11:13" x14ac:dyDescent="0.35">
      <c r="K41954" s="293"/>
      <c r="M41954" s="290"/>
    </row>
    <row r="41955" spans="11:13" x14ac:dyDescent="0.35">
      <c r="K41955" s="293"/>
      <c r="M41955" s="290"/>
    </row>
    <row r="41956" spans="11:13" x14ac:dyDescent="0.35">
      <c r="K41956" s="293"/>
      <c r="M41956" s="290"/>
    </row>
    <row r="41957" spans="11:13" x14ac:dyDescent="0.35">
      <c r="K41957" s="293"/>
      <c r="M41957" s="290"/>
    </row>
    <row r="41958" spans="11:13" x14ac:dyDescent="0.35">
      <c r="K41958" s="293"/>
      <c r="M41958" s="290"/>
    </row>
    <row r="41959" spans="11:13" x14ac:dyDescent="0.35">
      <c r="K41959" s="293"/>
      <c r="M41959" s="290"/>
    </row>
    <row r="41960" spans="11:13" x14ac:dyDescent="0.35">
      <c r="K41960" s="293"/>
      <c r="M41960" s="290"/>
    </row>
    <row r="41961" spans="11:13" x14ac:dyDescent="0.35">
      <c r="K41961" s="293"/>
      <c r="M41961" s="290"/>
    </row>
    <row r="41962" spans="11:13" x14ac:dyDescent="0.35">
      <c r="K41962" s="293"/>
      <c r="M41962" s="290"/>
    </row>
    <row r="41963" spans="11:13" x14ac:dyDescent="0.35">
      <c r="K41963" s="293"/>
      <c r="M41963" s="290"/>
    </row>
    <row r="41964" spans="11:13" x14ac:dyDescent="0.35">
      <c r="K41964" s="293"/>
      <c r="M41964" s="290"/>
    </row>
    <row r="41965" spans="11:13" x14ac:dyDescent="0.35">
      <c r="K41965" s="293"/>
      <c r="M41965" s="290"/>
    </row>
    <row r="41966" spans="11:13" x14ac:dyDescent="0.35">
      <c r="K41966" s="293"/>
      <c r="M41966" s="290"/>
    </row>
    <row r="41967" spans="11:13" x14ac:dyDescent="0.35">
      <c r="K41967" s="293"/>
      <c r="M41967" s="290"/>
    </row>
    <row r="41968" spans="11:13" x14ac:dyDescent="0.35">
      <c r="K41968" s="293"/>
      <c r="M41968" s="290"/>
    </row>
    <row r="41969" spans="11:13" x14ac:dyDescent="0.35">
      <c r="K41969" s="293"/>
      <c r="M41969" s="290"/>
    </row>
    <row r="41970" spans="11:13" x14ac:dyDescent="0.35">
      <c r="K41970" s="293"/>
      <c r="M41970" s="290"/>
    </row>
    <row r="41971" spans="11:13" x14ac:dyDescent="0.35">
      <c r="K41971" s="293"/>
      <c r="M41971" s="290"/>
    </row>
    <row r="41972" spans="11:13" x14ac:dyDescent="0.35">
      <c r="K41972" s="293"/>
      <c r="M41972" s="290"/>
    </row>
    <row r="41973" spans="11:13" x14ac:dyDescent="0.35">
      <c r="K41973" s="293"/>
      <c r="M41973" s="290"/>
    </row>
    <row r="41974" spans="11:13" x14ac:dyDescent="0.35">
      <c r="K41974" s="293"/>
      <c r="M41974" s="290"/>
    </row>
    <row r="41975" spans="11:13" x14ac:dyDescent="0.35">
      <c r="K41975" s="293"/>
      <c r="M41975" s="290"/>
    </row>
    <row r="41976" spans="11:13" x14ac:dyDescent="0.35">
      <c r="K41976" s="293"/>
      <c r="M41976" s="290"/>
    </row>
    <row r="41977" spans="11:13" x14ac:dyDescent="0.35">
      <c r="K41977" s="293"/>
      <c r="M41977" s="290"/>
    </row>
    <row r="41978" spans="11:13" x14ac:dyDescent="0.35">
      <c r="K41978" s="293"/>
      <c r="M41978" s="290"/>
    </row>
    <row r="41979" spans="11:13" x14ac:dyDescent="0.35">
      <c r="K41979" s="293"/>
      <c r="M41979" s="290"/>
    </row>
    <row r="41980" spans="11:13" x14ac:dyDescent="0.35">
      <c r="K41980" s="293"/>
      <c r="M41980" s="290"/>
    </row>
    <row r="41981" spans="11:13" x14ac:dyDescent="0.35">
      <c r="K41981" s="293"/>
      <c r="M41981" s="290"/>
    </row>
    <row r="41982" spans="11:13" x14ac:dyDescent="0.35">
      <c r="K41982" s="293"/>
      <c r="M41982" s="290"/>
    </row>
    <row r="41983" spans="11:13" x14ac:dyDescent="0.35">
      <c r="K41983" s="293"/>
      <c r="M41983" s="290"/>
    </row>
    <row r="41984" spans="11:13" x14ac:dyDescent="0.35">
      <c r="K41984" s="293"/>
      <c r="M41984" s="290"/>
    </row>
    <row r="41985" spans="11:13" x14ac:dyDescent="0.35">
      <c r="K41985" s="293"/>
      <c r="M41985" s="290"/>
    </row>
    <row r="41986" spans="11:13" x14ac:dyDescent="0.35">
      <c r="K41986" s="293"/>
      <c r="M41986" s="290"/>
    </row>
    <row r="41987" spans="11:13" x14ac:dyDescent="0.35">
      <c r="K41987" s="293"/>
      <c r="M41987" s="290"/>
    </row>
    <row r="41988" spans="11:13" x14ac:dyDescent="0.35">
      <c r="K41988" s="293"/>
      <c r="M41988" s="290"/>
    </row>
    <row r="41989" spans="11:13" x14ac:dyDescent="0.35">
      <c r="K41989" s="293"/>
      <c r="M41989" s="290"/>
    </row>
    <row r="41990" spans="11:13" x14ac:dyDescent="0.35">
      <c r="K41990" s="293"/>
      <c r="M41990" s="290"/>
    </row>
    <row r="41991" spans="11:13" x14ac:dyDescent="0.35">
      <c r="K41991" s="293"/>
      <c r="M41991" s="290"/>
    </row>
    <row r="41992" spans="11:13" x14ac:dyDescent="0.35">
      <c r="K41992" s="293"/>
      <c r="M41992" s="290"/>
    </row>
    <row r="41993" spans="11:13" x14ac:dyDescent="0.35">
      <c r="K41993" s="293"/>
      <c r="M41993" s="290"/>
    </row>
    <row r="41994" spans="11:13" x14ac:dyDescent="0.35">
      <c r="K41994" s="293"/>
      <c r="M41994" s="290"/>
    </row>
    <row r="41995" spans="11:13" x14ac:dyDescent="0.35">
      <c r="K41995" s="293"/>
      <c r="M41995" s="290"/>
    </row>
    <row r="41996" spans="11:13" x14ac:dyDescent="0.35">
      <c r="K41996" s="293"/>
      <c r="M41996" s="290"/>
    </row>
    <row r="41997" spans="11:13" x14ac:dyDescent="0.35">
      <c r="K41997" s="293"/>
      <c r="M41997" s="290"/>
    </row>
    <row r="41998" spans="11:13" x14ac:dyDescent="0.35">
      <c r="K41998" s="293"/>
      <c r="M41998" s="290"/>
    </row>
    <row r="41999" spans="11:13" x14ac:dyDescent="0.35">
      <c r="K41999" s="293"/>
      <c r="M41999" s="290"/>
    </row>
    <row r="42000" spans="11:13" x14ac:dyDescent="0.35">
      <c r="K42000" s="293"/>
      <c r="M42000" s="290"/>
    </row>
    <row r="42001" spans="11:13" x14ac:dyDescent="0.35">
      <c r="K42001" s="293"/>
      <c r="M42001" s="290"/>
    </row>
    <row r="42002" spans="11:13" x14ac:dyDescent="0.35">
      <c r="K42002" s="293"/>
      <c r="M42002" s="290"/>
    </row>
    <row r="42003" spans="11:13" x14ac:dyDescent="0.35">
      <c r="K42003" s="293"/>
      <c r="M42003" s="290"/>
    </row>
    <row r="42004" spans="11:13" x14ac:dyDescent="0.35">
      <c r="K42004" s="293"/>
      <c r="M42004" s="290"/>
    </row>
    <row r="42005" spans="11:13" x14ac:dyDescent="0.35">
      <c r="K42005" s="293"/>
      <c r="M42005" s="290"/>
    </row>
    <row r="42006" spans="11:13" x14ac:dyDescent="0.35">
      <c r="K42006" s="293"/>
      <c r="M42006" s="290"/>
    </row>
    <row r="42007" spans="11:13" x14ac:dyDescent="0.35">
      <c r="K42007" s="293"/>
      <c r="M42007" s="290"/>
    </row>
    <row r="42008" spans="11:13" x14ac:dyDescent="0.35">
      <c r="K42008" s="293"/>
      <c r="M42008" s="290"/>
    </row>
    <row r="42009" spans="11:13" x14ac:dyDescent="0.35">
      <c r="K42009" s="293"/>
      <c r="M42009" s="290"/>
    </row>
    <row r="42010" spans="11:13" x14ac:dyDescent="0.35">
      <c r="K42010" s="293"/>
      <c r="M42010" s="290"/>
    </row>
    <row r="42011" spans="11:13" x14ac:dyDescent="0.35">
      <c r="K42011" s="293"/>
      <c r="M42011" s="290"/>
    </row>
    <row r="42012" spans="11:13" x14ac:dyDescent="0.35">
      <c r="K42012" s="293"/>
      <c r="M42012" s="290"/>
    </row>
    <row r="42013" spans="11:13" x14ac:dyDescent="0.35">
      <c r="K42013" s="293"/>
      <c r="M42013" s="290"/>
    </row>
    <row r="42014" spans="11:13" x14ac:dyDescent="0.35">
      <c r="K42014" s="293"/>
      <c r="M42014" s="290"/>
    </row>
    <row r="42015" spans="11:13" x14ac:dyDescent="0.35">
      <c r="K42015" s="293"/>
      <c r="M42015" s="290"/>
    </row>
    <row r="42016" spans="11:13" x14ac:dyDescent="0.35">
      <c r="K42016" s="293"/>
      <c r="M42016" s="290"/>
    </row>
    <row r="42017" spans="11:13" x14ac:dyDescent="0.35">
      <c r="K42017" s="293"/>
      <c r="M42017" s="290"/>
    </row>
    <row r="42018" spans="11:13" x14ac:dyDescent="0.35">
      <c r="K42018" s="293"/>
      <c r="M42018" s="290"/>
    </row>
    <row r="42019" spans="11:13" x14ac:dyDescent="0.35">
      <c r="K42019" s="293"/>
      <c r="M42019" s="290"/>
    </row>
    <row r="42020" spans="11:13" x14ac:dyDescent="0.35">
      <c r="K42020" s="293"/>
      <c r="M42020" s="290"/>
    </row>
    <row r="42021" spans="11:13" x14ac:dyDescent="0.35">
      <c r="K42021" s="293"/>
      <c r="M42021" s="290"/>
    </row>
    <row r="42022" spans="11:13" x14ac:dyDescent="0.35">
      <c r="K42022" s="293"/>
      <c r="M42022" s="290"/>
    </row>
    <row r="42023" spans="11:13" x14ac:dyDescent="0.35">
      <c r="K42023" s="293"/>
      <c r="M42023" s="290"/>
    </row>
    <row r="42024" spans="11:13" x14ac:dyDescent="0.35">
      <c r="K42024" s="293"/>
      <c r="M42024" s="290"/>
    </row>
    <row r="42025" spans="11:13" x14ac:dyDescent="0.35">
      <c r="K42025" s="293"/>
      <c r="M42025" s="290"/>
    </row>
    <row r="42026" spans="11:13" x14ac:dyDescent="0.35">
      <c r="K42026" s="293"/>
      <c r="M42026" s="290"/>
    </row>
    <row r="42027" spans="11:13" x14ac:dyDescent="0.35">
      <c r="K42027" s="293"/>
      <c r="M42027" s="290"/>
    </row>
    <row r="42028" spans="11:13" x14ac:dyDescent="0.35">
      <c r="K42028" s="293"/>
      <c r="M42028" s="290"/>
    </row>
    <row r="42029" spans="11:13" x14ac:dyDescent="0.35">
      <c r="K42029" s="293"/>
      <c r="M42029" s="290"/>
    </row>
    <row r="42030" spans="11:13" x14ac:dyDescent="0.35">
      <c r="K42030" s="293"/>
      <c r="M42030" s="290"/>
    </row>
    <row r="42031" spans="11:13" x14ac:dyDescent="0.35">
      <c r="K42031" s="293"/>
      <c r="M42031" s="290"/>
    </row>
    <row r="42032" spans="11:13" x14ac:dyDescent="0.35">
      <c r="K42032" s="293"/>
      <c r="M42032" s="290"/>
    </row>
    <row r="42033" spans="11:13" x14ac:dyDescent="0.35">
      <c r="K42033" s="293"/>
      <c r="M42033" s="290"/>
    </row>
    <row r="42034" spans="11:13" x14ac:dyDescent="0.35">
      <c r="K42034" s="293"/>
      <c r="M42034" s="290"/>
    </row>
    <row r="42035" spans="11:13" x14ac:dyDescent="0.35">
      <c r="K42035" s="293"/>
      <c r="M42035" s="290"/>
    </row>
    <row r="42036" spans="11:13" x14ac:dyDescent="0.35">
      <c r="K42036" s="293"/>
      <c r="M42036" s="290"/>
    </row>
    <row r="42037" spans="11:13" x14ac:dyDescent="0.35">
      <c r="K42037" s="293"/>
      <c r="M42037" s="290"/>
    </row>
    <row r="42038" spans="11:13" x14ac:dyDescent="0.35">
      <c r="K42038" s="293"/>
      <c r="M42038" s="290"/>
    </row>
    <row r="42039" spans="11:13" x14ac:dyDescent="0.35">
      <c r="K42039" s="293"/>
      <c r="M42039" s="290"/>
    </row>
    <row r="42040" spans="11:13" x14ac:dyDescent="0.35">
      <c r="K42040" s="293"/>
      <c r="M42040" s="290"/>
    </row>
    <row r="42041" spans="11:13" x14ac:dyDescent="0.35">
      <c r="K42041" s="293"/>
      <c r="M42041" s="290"/>
    </row>
    <row r="42042" spans="11:13" x14ac:dyDescent="0.35">
      <c r="K42042" s="293"/>
      <c r="M42042" s="290"/>
    </row>
    <row r="42043" spans="11:13" x14ac:dyDescent="0.35">
      <c r="K42043" s="293"/>
      <c r="M42043" s="290"/>
    </row>
    <row r="42044" spans="11:13" x14ac:dyDescent="0.35">
      <c r="K42044" s="293"/>
      <c r="M42044" s="290"/>
    </row>
    <row r="42045" spans="11:13" x14ac:dyDescent="0.35">
      <c r="K42045" s="293"/>
      <c r="M42045" s="290"/>
    </row>
    <row r="42046" spans="11:13" x14ac:dyDescent="0.35">
      <c r="K42046" s="293"/>
      <c r="M42046" s="290"/>
    </row>
    <row r="42047" spans="11:13" x14ac:dyDescent="0.35">
      <c r="K42047" s="293"/>
      <c r="M42047" s="290"/>
    </row>
    <row r="42048" spans="11:13" x14ac:dyDescent="0.35">
      <c r="K42048" s="293"/>
      <c r="M42048" s="290"/>
    </row>
    <row r="42049" spans="11:13" x14ac:dyDescent="0.35">
      <c r="K42049" s="293"/>
      <c r="M42049" s="290"/>
    </row>
    <row r="42050" spans="11:13" x14ac:dyDescent="0.35">
      <c r="K42050" s="293"/>
      <c r="M42050" s="290"/>
    </row>
    <row r="42051" spans="11:13" x14ac:dyDescent="0.35">
      <c r="K42051" s="293"/>
      <c r="M42051" s="290"/>
    </row>
    <row r="42052" spans="11:13" x14ac:dyDescent="0.35">
      <c r="K42052" s="293"/>
      <c r="M42052" s="290"/>
    </row>
    <row r="42053" spans="11:13" x14ac:dyDescent="0.35">
      <c r="K42053" s="293"/>
      <c r="M42053" s="290"/>
    </row>
    <row r="42054" spans="11:13" x14ac:dyDescent="0.35">
      <c r="K42054" s="293"/>
      <c r="M42054" s="290"/>
    </row>
    <row r="42055" spans="11:13" x14ac:dyDescent="0.35">
      <c r="K42055" s="293"/>
      <c r="M42055" s="290"/>
    </row>
    <row r="42056" spans="11:13" x14ac:dyDescent="0.35">
      <c r="K42056" s="293"/>
      <c r="M42056" s="290"/>
    </row>
    <row r="42057" spans="11:13" x14ac:dyDescent="0.35">
      <c r="K42057" s="293"/>
      <c r="M42057" s="290"/>
    </row>
    <row r="42058" spans="11:13" x14ac:dyDescent="0.35">
      <c r="K42058" s="293"/>
      <c r="M42058" s="290"/>
    </row>
    <row r="42059" spans="11:13" x14ac:dyDescent="0.35">
      <c r="K42059" s="293"/>
      <c r="M42059" s="290"/>
    </row>
    <row r="42060" spans="11:13" x14ac:dyDescent="0.35">
      <c r="K42060" s="293"/>
      <c r="M42060" s="290"/>
    </row>
    <row r="42061" spans="11:13" x14ac:dyDescent="0.35">
      <c r="K42061" s="293"/>
      <c r="M42061" s="290"/>
    </row>
    <row r="42062" spans="11:13" x14ac:dyDescent="0.35">
      <c r="K42062" s="293"/>
      <c r="M42062" s="290"/>
    </row>
    <row r="42063" spans="11:13" x14ac:dyDescent="0.35">
      <c r="K42063" s="293"/>
      <c r="M42063" s="290"/>
    </row>
    <row r="42064" spans="11:13" x14ac:dyDescent="0.35">
      <c r="K42064" s="293"/>
      <c r="M42064" s="290"/>
    </row>
    <row r="42065" spans="11:13" x14ac:dyDescent="0.35">
      <c r="K42065" s="293"/>
      <c r="M42065" s="290"/>
    </row>
    <row r="42066" spans="11:13" x14ac:dyDescent="0.35">
      <c r="K42066" s="293"/>
      <c r="M42066" s="290"/>
    </row>
    <row r="42067" spans="11:13" x14ac:dyDescent="0.35">
      <c r="K42067" s="293"/>
      <c r="M42067" s="290"/>
    </row>
    <row r="42068" spans="11:13" x14ac:dyDescent="0.35">
      <c r="K42068" s="293"/>
      <c r="M42068" s="290"/>
    </row>
    <row r="42069" spans="11:13" x14ac:dyDescent="0.35">
      <c r="K42069" s="293"/>
      <c r="M42069" s="290"/>
    </row>
    <row r="42070" spans="11:13" x14ac:dyDescent="0.35">
      <c r="K42070" s="293"/>
      <c r="M42070" s="290"/>
    </row>
    <row r="42071" spans="11:13" x14ac:dyDescent="0.35">
      <c r="K42071" s="293"/>
      <c r="M42071" s="290"/>
    </row>
    <row r="42072" spans="11:13" x14ac:dyDescent="0.35">
      <c r="K42072" s="293"/>
      <c r="M42072" s="290"/>
    </row>
    <row r="42073" spans="11:13" x14ac:dyDescent="0.35">
      <c r="K42073" s="293"/>
      <c r="M42073" s="290"/>
    </row>
    <row r="42074" spans="11:13" x14ac:dyDescent="0.35">
      <c r="K42074" s="293"/>
      <c r="M42074" s="290"/>
    </row>
    <row r="42075" spans="11:13" x14ac:dyDescent="0.35">
      <c r="K42075" s="293"/>
      <c r="M42075" s="290"/>
    </row>
    <row r="42076" spans="11:13" x14ac:dyDescent="0.35">
      <c r="K42076" s="293"/>
      <c r="M42076" s="290"/>
    </row>
    <row r="42077" spans="11:13" x14ac:dyDescent="0.35">
      <c r="K42077" s="293"/>
      <c r="M42077" s="290"/>
    </row>
    <row r="42078" spans="11:13" x14ac:dyDescent="0.35">
      <c r="K42078" s="293"/>
      <c r="M42078" s="290"/>
    </row>
    <row r="42079" spans="11:13" x14ac:dyDescent="0.35">
      <c r="K42079" s="293"/>
      <c r="M42079" s="290"/>
    </row>
    <row r="42080" spans="11:13" x14ac:dyDescent="0.35">
      <c r="K42080" s="293"/>
      <c r="M42080" s="290"/>
    </row>
    <row r="42081" spans="11:13" x14ac:dyDescent="0.35">
      <c r="K42081" s="293"/>
      <c r="M42081" s="290"/>
    </row>
    <row r="42082" spans="11:13" x14ac:dyDescent="0.35">
      <c r="K42082" s="293"/>
      <c r="M42082" s="290"/>
    </row>
    <row r="42083" spans="11:13" x14ac:dyDescent="0.35">
      <c r="K42083" s="293"/>
      <c r="M42083" s="290"/>
    </row>
    <row r="42084" spans="11:13" x14ac:dyDescent="0.35">
      <c r="K42084" s="293"/>
      <c r="M42084" s="290"/>
    </row>
    <row r="42085" spans="11:13" x14ac:dyDescent="0.35">
      <c r="K42085" s="293"/>
      <c r="M42085" s="290"/>
    </row>
    <row r="42086" spans="11:13" x14ac:dyDescent="0.35">
      <c r="K42086" s="293"/>
      <c r="M42086" s="290"/>
    </row>
    <row r="42087" spans="11:13" x14ac:dyDescent="0.35">
      <c r="K42087" s="293"/>
      <c r="M42087" s="290"/>
    </row>
    <row r="42088" spans="11:13" x14ac:dyDescent="0.35">
      <c r="K42088" s="293"/>
      <c r="M42088" s="290"/>
    </row>
    <row r="42089" spans="11:13" x14ac:dyDescent="0.35">
      <c r="K42089" s="293"/>
      <c r="M42089" s="290"/>
    </row>
    <row r="42090" spans="11:13" x14ac:dyDescent="0.35">
      <c r="K42090" s="293"/>
      <c r="M42090" s="290"/>
    </row>
    <row r="42091" spans="11:13" x14ac:dyDescent="0.35">
      <c r="K42091" s="293"/>
      <c r="M42091" s="290"/>
    </row>
    <row r="42092" spans="11:13" x14ac:dyDescent="0.35">
      <c r="K42092" s="293"/>
      <c r="M42092" s="290"/>
    </row>
    <row r="42093" spans="11:13" x14ac:dyDescent="0.35">
      <c r="K42093" s="293"/>
      <c r="M42093" s="290"/>
    </row>
    <row r="42094" spans="11:13" x14ac:dyDescent="0.35">
      <c r="K42094" s="293"/>
      <c r="M42094" s="290"/>
    </row>
    <row r="42095" spans="11:13" x14ac:dyDescent="0.35">
      <c r="K42095" s="293"/>
      <c r="M42095" s="290"/>
    </row>
    <row r="42096" spans="11:13" x14ac:dyDescent="0.35">
      <c r="K42096" s="293"/>
      <c r="M42096" s="290"/>
    </row>
    <row r="42097" spans="11:13" x14ac:dyDescent="0.35">
      <c r="K42097" s="293"/>
      <c r="M42097" s="290"/>
    </row>
    <row r="42098" spans="11:13" x14ac:dyDescent="0.35">
      <c r="K42098" s="293"/>
      <c r="M42098" s="290"/>
    </row>
    <row r="42099" spans="11:13" x14ac:dyDescent="0.35">
      <c r="K42099" s="293"/>
      <c r="M42099" s="290"/>
    </row>
    <row r="42100" spans="11:13" x14ac:dyDescent="0.35">
      <c r="K42100" s="293"/>
      <c r="M42100" s="290"/>
    </row>
    <row r="42101" spans="11:13" x14ac:dyDescent="0.35">
      <c r="K42101" s="293"/>
      <c r="M42101" s="290"/>
    </row>
    <row r="42102" spans="11:13" x14ac:dyDescent="0.35">
      <c r="K42102" s="293"/>
      <c r="M42102" s="290"/>
    </row>
    <row r="42103" spans="11:13" x14ac:dyDescent="0.35">
      <c r="K42103" s="293"/>
      <c r="M42103" s="290"/>
    </row>
    <row r="42104" spans="11:13" x14ac:dyDescent="0.35">
      <c r="K42104" s="293"/>
      <c r="M42104" s="290"/>
    </row>
    <row r="42105" spans="11:13" x14ac:dyDescent="0.35">
      <c r="K42105" s="293"/>
      <c r="M42105" s="290"/>
    </row>
    <row r="42106" spans="11:13" x14ac:dyDescent="0.35">
      <c r="K42106" s="293"/>
      <c r="M42106" s="290"/>
    </row>
    <row r="42107" spans="11:13" x14ac:dyDescent="0.35">
      <c r="K42107" s="293"/>
      <c r="M42107" s="290"/>
    </row>
    <row r="42108" spans="11:13" x14ac:dyDescent="0.35">
      <c r="K42108" s="293"/>
      <c r="M42108" s="290"/>
    </row>
    <row r="42109" spans="11:13" x14ac:dyDescent="0.35">
      <c r="K42109" s="293"/>
      <c r="M42109" s="290"/>
    </row>
    <row r="42110" spans="11:13" x14ac:dyDescent="0.35">
      <c r="K42110" s="293"/>
      <c r="M42110" s="290"/>
    </row>
    <row r="42111" spans="11:13" x14ac:dyDescent="0.35">
      <c r="K42111" s="293"/>
      <c r="M42111" s="290"/>
    </row>
    <row r="42112" spans="11:13" x14ac:dyDescent="0.35">
      <c r="K42112" s="293"/>
      <c r="M42112" s="290"/>
    </row>
    <row r="42113" spans="11:13" x14ac:dyDescent="0.35">
      <c r="K42113" s="293"/>
      <c r="M42113" s="290"/>
    </row>
    <row r="42114" spans="11:13" x14ac:dyDescent="0.35">
      <c r="K42114" s="293"/>
      <c r="M42114" s="290"/>
    </row>
    <row r="42115" spans="11:13" x14ac:dyDescent="0.35">
      <c r="K42115" s="293"/>
      <c r="M42115" s="290"/>
    </row>
    <row r="42116" spans="11:13" x14ac:dyDescent="0.35">
      <c r="K42116" s="293"/>
      <c r="M42116" s="290"/>
    </row>
    <row r="42117" spans="11:13" x14ac:dyDescent="0.35">
      <c r="K42117" s="293"/>
      <c r="M42117" s="290"/>
    </row>
    <row r="42118" spans="11:13" x14ac:dyDescent="0.35">
      <c r="K42118" s="293"/>
      <c r="M42118" s="290"/>
    </row>
    <row r="42119" spans="11:13" x14ac:dyDescent="0.35">
      <c r="K42119" s="293"/>
      <c r="M42119" s="290"/>
    </row>
    <row r="42120" spans="11:13" x14ac:dyDescent="0.35">
      <c r="K42120" s="293"/>
      <c r="M42120" s="290"/>
    </row>
    <row r="42121" spans="11:13" x14ac:dyDescent="0.35">
      <c r="K42121" s="293"/>
      <c r="M42121" s="290"/>
    </row>
    <row r="42122" spans="11:13" x14ac:dyDescent="0.35">
      <c r="K42122" s="293"/>
      <c r="M42122" s="290"/>
    </row>
    <row r="42123" spans="11:13" x14ac:dyDescent="0.35">
      <c r="K42123" s="293"/>
      <c r="M42123" s="290"/>
    </row>
    <row r="42124" spans="11:13" x14ac:dyDescent="0.35">
      <c r="K42124" s="293"/>
      <c r="M42124" s="290"/>
    </row>
    <row r="42125" spans="11:13" x14ac:dyDescent="0.35">
      <c r="K42125" s="293"/>
      <c r="M42125" s="290"/>
    </row>
    <row r="42126" spans="11:13" x14ac:dyDescent="0.35">
      <c r="K42126" s="293"/>
      <c r="M42126" s="290"/>
    </row>
    <row r="42127" spans="11:13" x14ac:dyDescent="0.35">
      <c r="K42127" s="293"/>
      <c r="M42127" s="290"/>
    </row>
    <row r="42128" spans="11:13" x14ac:dyDescent="0.35">
      <c r="K42128" s="293"/>
      <c r="M42128" s="290"/>
    </row>
    <row r="42129" spans="11:13" x14ac:dyDescent="0.35">
      <c r="K42129" s="293"/>
      <c r="M42129" s="290"/>
    </row>
    <row r="42130" spans="11:13" x14ac:dyDescent="0.35">
      <c r="K42130" s="293"/>
      <c r="M42130" s="290"/>
    </row>
    <row r="42131" spans="11:13" x14ac:dyDescent="0.35">
      <c r="K42131" s="293"/>
      <c r="M42131" s="290"/>
    </row>
    <row r="42132" spans="11:13" x14ac:dyDescent="0.35">
      <c r="K42132" s="293"/>
      <c r="M42132" s="290"/>
    </row>
    <row r="42133" spans="11:13" x14ac:dyDescent="0.35">
      <c r="K42133" s="293"/>
      <c r="M42133" s="290"/>
    </row>
    <row r="42134" spans="11:13" x14ac:dyDescent="0.35">
      <c r="K42134" s="293"/>
      <c r="M42134" s="290"/>
    </row>
    <row r="42135" spans="11:13" x14ac:dyDescent="0.35">
      <c r="K42135" s="293"/>
      <c r="M42135" s="290"/>
    </row>
    <row r="42136" spans="11:13" x14ac:dyDescent="0.35">
      <c r="K42136" s="293"/>
      <c r="M42136" s="290"/>
    </row>
    <row r="42137" spans="11:13" x14ac:dyDescent="0.35">
      <c r="K42137" s="293"/>
      <c r="M42137" s="290"/>
    </row>
    <row r="42138" spans="11:13" x14ac:dyDescent="0.35">
      <c r="K42138" s="293"/>
      <c r="M42138" s="290"/>
    </row>
    <row r="42139" spans="11:13" x14ac:dyDescent="0.35">
      <c r="K42139" s="293"/>
      <c r="M42139" s="290"/>
    </row>
    <row r="42140" spans="11:13" x14ac:dyDescent="0.35">
      <c r="K42140" s="293"/>
      <c r="M42140" s="290"/>
    </row>
    <row r="42141" spans="11:13" x14ac:dyDescent="0.35">
      <c r="K42141" s="293"/>
      <c r="M42141" s="290"/>
    </row>
    <row r="42142" spans="11:13" x14ac:dyDescent="0.35">
      <c r="K42142" s="293"/>
      <c r="M42142" s="290"/>
    </row>
    <row r="42143" spans="11:13" x14ac:dyDescent="0.35">
      <c r="K42143" s="293"/>
      <c r="M42143" s="290"/>
    </row>
    <row r="42144" spans="11:13" x14ac:dyDescent="0.35">
      <c r="K42144" s="293"/>
      <c r="M42144" s="290"/>
    </row>
    <row r="42145" spans="11:13" x14ac:dyDescent="0.35">
      <c r="K42145" s="293"/>
      <c r="M42145" s="290"/>
    </row>
    <row r="42146" spans="11:13" x14ac:dyDescent="0.35">
      <c r="K42146" s="293"/>
      <c r="M42146" s="290"/>
    </row>
    <row r="42147" spans="11:13" x14ac:dyDescent="0.35">
      <c r="K42147" s="293"/>
      <c r="M42147" s="290"/>
    </row>
    <row r="42148" spans="11:13" x14ac:dyDescent="0.35">
      <c r="K42148" s="293"/>
      <c r="M42148" s="290"/>
    </row>
    <row r="42149" spans="11:13" x14ac:dyDescent="0.35">
      <c r="K42149" s="293"/>
      <c r="M42149" s="290"/>
    </row>
    <row r="42150" spans="11:13" x14ac:dyDescent="0.35">
      <c r="K42150" s="293"/>
      <c r="M42150" s="290"/>
    </row>
    <row r="42151" spans="11:13" x14ac:dyDescent="0.35">
      <c r="K42151" s="293"/>
      <c r="M42151" s="290"/>
    </row>
    <row r="42152" spans="11:13" x14ac:dyDescent="0.35">
      <c r="K42152" s="293"/>
      <c r="M42152" s="290"/>
    </row>
    <row r="42153" spans="11:13" x14ac:dyDescent="0.35">
      <c r="K42153" s="293"/>
      <c r="M42153" s="290"/>
    </row>
    <row r="42154" spans="11:13" x14ac:dyDescent="0.35">
      <c r="K42154" s="293"/>
      <c r="M42154" s="290"/>
    </row>
    <row r="42155" spans="11:13" x14ac:dyDescent="0.35">
      <c r="K42155" s="293"/>
      <c r="M42155" s="290"/>
    </row>
    <row r="42156" spans="11:13" x14ac:dyDescent="0.35">
      <c r="K42156" s="293"/>
      <c r="M42156" s="290"/>
    </row>
    <row r="42157" spans="11:13" x14ac:dyDescent="0.35">
      <c r="K42157" s="293"/>
      <c r="M42157" s="290"/>
    </row>
    <row r="42158" spans="11:13" x14ac:dyDescent="0.35">
      <c r="K42158" s="293"/>
      <c r="M42158" s="290"/>
    </row>
    <row r="42159" spans="11:13" x14ac:dyDescent="0.35">
      <c r="K42159" s="293"/>
      <c r="M42159" s="290"/>
    </row>
    <row r="42160" spans="11:13" x14ac:dyDescent="0.35">
      <c r="K42160" s="293"/>
      <c r="M42160" s="290"/>
    </row>
    <row r="42161" spans="11:13" x14ac:dyDescent="0.35">
      <c r="K42161" s="293"/>
      <c r="M42161" s="290"/>
    </row>
    <row r="42162" spans="11:13" x14ac:dyDescent="0.35">
      <c r="K42162" s="293"/>
      <c r="M42162" s="290"/>
    </row>
    <row r="42163" spans="11:13" x14ac:dyDescent="0.35">
      <c r="K42163" s="293"/>
      <c r="M42163" s="290"/>
    </row>
    <row r="42164" spans="11:13" x14ac:dyDescent="0.35">
      <c r="K42164" s="293"/>
      <c r="M42164" s="290"/>
    </row>
    <row r="42165" spans="11:13" x14ac:dyDescent="0.35">
      <c r="K42165" s="293"/>
      <c r="M42165" s="290"/>
    </row>
    <row r="42166" spans="11:13" x14ac:dyDescent="0.35">
      <c r="K42166" s="293"/>
      <c r="M42166" s="290"/>
    </row>
    <row r="42167" spans="11:13" x14ac:dyDescent="0.35">
      <c r="K42167" s="293"/>
      <c r="M42167" s="290"/>
    </row>
    <row r="42168" spans="11:13" x14ac:dyDescent="0.35">
      <c r="K42168" s="293"/>
      <c r="M42168" s="290"/>
    </row>
    <row r="42169" spans="11:13" x14ac:dyDescent="0.35">
      <c r="K42169" s="293"/>
      <c r="M42169" s="290"/>
    </row>
    <row r="42170" spans="11:13" x14ac:dyDescent="0.35">
      <c r="K42170" s="293"/>
      <c r="M42170" s="290"/>
    </row>
    <row r="42171" spans="11:13" x14ac:dyDescent="0.35">
      <c r="K42171" s="293"/>
      <c r="M42171" s="290"/>
    </row>
    <row r="42172" spans="11:13" x14ac:dyDescent="0.35">
      <c r="K42172" s="293"/>
      <c r="M42172" s="290"/>
    </row>
    <row r="42173" spans="11:13" x14ac:dyDescent="0.35">
      <c r="K42173" s="293"/>
      <c r="M42173" s="290"/>
    </row>
    <row r="42174" spans="11:13" x14ac:dyDescent="0.35">
      <c r="K42174" s="293"/>
      <c r="M42174" s="290"/>
    </row>
    <row r="42175" spans="11:13" x14ac:dyDescent="0.35">
      <c r="K42175" s="293"/>
      <c r="M42175" s="290"/>
    </row>
    <row r="42176" spans="11:13" x14ac:dyDescent="0.35">
      <c r="K42176" s="293"/>
      <c r="M42176" s="290"/>
    </row>
    <row r="42177" spans="11:13" x14ac:dyDescent="0.35">
      <c r="K42177" s="293"/>
      <c r="M42177" s="290"/>
    </row>
    <row r="42178" spans="11:13" x14ac:dyDescent="0.35">
      <c r="K42178" s="293"/>
      <c r="M42178" s="290"/>
    </row>
    <row r="42179" spans="11:13" x14ac:dyDescent="0.35">
      <c r="K42179" s="293"/>
      <c r="M42179" s="290"/>
    </row>
    <row r="42180" spans="11:13" x14ac:dyDescent="0.35">
      <c r="K42180" s="293"/>
      <c r="M42180" s="290"/>
    </row>
    <row r="42181" spans="11:13" x14ac:dyDescent="0.35">
      <c r="K42181" s="293"/>
      <c r="M42181" s="290"/>
    </row>
    <row r="42182" spans="11:13" x14ac:dyDescent="0.35">
      <c r="K42182" s="293"/>
      <c r="M42182" s="290"/>
    </row>
    <row r="42183" spans="11:13" x14ac:dyDescent="0.35">
      <c r="K42183" s="293"/>
      <c r="M42183" s="290"/>
    </row>
    <row r="42184" spans="11:13" x14ac:dyDescent="0.35">
      <c r="K42184" s="293"/>
      <c r="M42184" s="290"/>
    </row>
    <row r="42185" spans="11:13" x14ac:dyDescent="0.35">
      <c r="K42185" s="293"/>
      <c r="M42185" s="290"/>
    </row>
    <row r="42186" spans="11:13" x14ac:dyDescent="0.35">
      <c r="K42186" s="293"/>
      <c r="M42186" s="290"/>
    </row>
    <row r="42187" spans="11:13" x14ac:dyDescent="0.35">
      <c r="K42187" s="293"/>
      <c r="M42187" s="290"/>
    </row>
    <row r="42188" spans="11:13" x14ac:dyDescent="0.35">
      <c r="K42188" s="293"/>
      <c r="M42188" s="290"/>
    </row>
    <row r="42189" spans="11:13" x14ac:dyDescent="0.35">
      <c r="K42189" s="293"/>
      <c r="M42189" s="290"/>
    </row>
    <row r="42190" spans="11:13" x14ac:dyDescent="0.35">
      <c r="K42190" s="293"/>
      <c r="M42190" s="290"/>
    </row>
    <row r="42191" spans="11:13" x14ac:dyDescent="0.35">
      <c r="K42191" s="293"/>
      <c r="M42191" s="290"/>
    </row>
    <row r="42192" spans="11:13" x14ac:dyDescent="0.35">
      <c r="K42192" s="293"/>
      <c r="M42192" s="290"/>
    </row>
    <row r="42193" spans="11:13" x14ac:dyDescent="0.35">
      <c r="K42193" s="293"/>
      <c r="M42193" s="290"/>
    </row>
    <row r="42194" spans="11:13" x14ac:dyDescent="0.35">
      <c r="K42194" s="293"/>
      <c r="M42194" s="290"/>
    </row>
    <row r="42195" spans="11:13" x14ac:dyDescent="0.35">
      <c r="K42195" s="293"/>
      <c r="M42195" s="290"/>
    </row>
    <row r="42196" spans="11:13" x14ac:dyDescent="0.35">
      <c r="K42196" s="293"/>
      <c r="M42196" s="290"/>
    </row>
    <row r="42197" spans="11:13" x14ac:dyDescent="0.35">
      <c r="K42197" s="293"/>
      <c r="M42197" s="290"/>
    </row>
    <row r="42198" spans="11:13" x14ac:dyDescent="0.35">
      <c r="K42198" s="293"/>
      <c r="M42198" s="290"/>
    </row>
    <row r="42199" spans="11:13" x14ac:dyDescent="0.35">
      <c r="K42199" s="293"/>
      <c r="M42199" s="290"/>
    </row>
    <row r="42200" spans="11:13" x14ac:dyDescent="0.35">
      <c r="K42200" s="293"/>
      <c r="M42200" s="290"/>
    </row>
    <row r="42201" spans="11:13" x14ac:dyDescent="0.35">
      <c r="K42201" s="293"/>
      <c r="M42201" s="290"/>
    </row>
    <row r="42202" spans="11:13" x14ac:dyDescent="0.35">
      <c r="K42202" s="293"/>
      <c r="M42202" s="290"/>
    </row>
    <row r="42203" spans="11:13" x14ac:dyDescent="0.35">
      <c r="K42203" s="293"/>
      <c r="M42203" s="290"/>
    </row>
    <row r="42204" spans="11:13" x14ac:dyDescent="0.35">
      <c r="K42204" s="293"/>
      <c r="M42204" s="290"/>
    </row>
    <row r="42205" spans="11:13" x14ac:dyDescent="0.35">
      <c r="K42205" s="293"/>
      <c r="M42205" s="290"/>
    </row>
    <row r="42206" spans="11:13" x14ac:dyDescent="0.35">
      <c r="K42206" s="293"/>
      <c r="M42206" s="290"/>
    </row>
    <row r="42207" spans="11:13" x14ac:dyDescent="0.35">
      <c r="K42207" s="293"/>
      <c r="M42207" s="290"/>
    </row>
    <row r="42208" spans="11:13" x14ac:dyDescent="0.35">
      <c r="K42208" s="293"/>
      <c r="M42208" s="290"/>
    </row>
    <row r="42209" spans="11:13" x14ac:dyDescent="0.35">
      <c r="K42209" s="293"/>
      <c r="M42209" s="290"/>
    </row>
    <row r="42210" spans="11:13" x14ac:dyDescent="0.35">
      <c r="K42210" s="293"/>
      <c r="M42210" s="290"/>
    </row>
    <row r="42211" spans="11:13" x14ac:dyDescent="0.35">
      <c r="K42211" s="293"/>
      <c r="M42211" s="290"/>
    </row>
    <row r="42212" spans="11:13" x14ac:dyDescent="0.35">
      <c r="K42212" s="293"/>
      <c r="M42212" s="290"/>
    </row>
    <row r="42213" spans="11:13" x14ac:dyDescent="0.35">
      <c r="K42213" s="293"/>
      <c r="M42213" s="290"/>
    </row>
    <row r="42214" spans="11:13" x14ac:dyDescent="0.35">
      <c r="K42214" s="293"/>
      <c r="M42214" s="290"/>
    </row>
    <row r="42215" spans="11:13" x14ac:dyDescent="0.35">
      <c r="K42215" s="293"/>
      <c r="M42215" s="290"/>
    </row>
    <row r="42216" spans="11:13" x14ac:dyDescent="0.35">
      <c r="K42216" s="293"/>
      <c r="M42216" s="290"/>
    </row>
    <row r="42217" spans="11:13" x14ac:dyDescent="0.35">
      <c r="K42217" s="293"/>
      <c r="M42217" s="290"/>
    </row>
    <row r="42218" spans="11:13" x14ac:dyDescent="0.35">
      <c r="K42218" s="293"/>
      <c r="M42218" s="290"/>
    </row>
    <row r="42219" spans="11:13" x14ac:dyDescent="0.35">
      <c r="K42219" s="293"/>
      <c r="M42219" s="290"/>
    </row>
    <row r="42220" spans="11:13" x14ac:dyDescent="0.35">
      <c r="K42220" s="293"/>
      <c r="M42220" s="290"/>
    </row>
    <row r="42221" spans="11:13" x14ac:dyDescent="0.35">
      <c r="K42221" s="293"/>
      <c r="M42221" s="290"/>
    </row>
    <row r="42222" spans="11:13" x14ac:dyDescent="0.35">
      <c r="K42222" s="293"/>
      <c r="M42222" s="290"/>
    </row>
    <row r="42223" spans="11:13" x14ac:dyDescent="0.35">
      <c r="K42223" s="293"/>
      <c r="M42223" s="290"/>
    </row>
    <row r="42224" spans="11:13" x14ac:dyDescent="0.35">
      <c r="K42224" s="293"/>
      <c r="M42224" s="290"/>
    </row>
    <row r="42225" spans="11:13" x14ac:dyDescent="0.35">
      <c r="K42225" s="293"/>
      <c r="M42225" s="290"/>
    </row>
    <row r="42226" spans="11:13" x14ac:dyDescent="0.35">
      <c r="K42226" s="293"/>
      <c r="M42226" s="290"/>
    </row>
    <row r="42227" spans="11:13" x14ac:dyDescent="0.35">
      <c r="K42227" s="293"/>
      <c r="M42227" s="290"/>
    </row>
    <row r="42228" spans="11:13" x14ac:dyDescent="0.35">
      <c r="K42228" s="293"/>
      <c r="M42228" s="290"/>
    </row>
    <row r="42229" spans="11:13" x14ac:dyDescent="0.35">
      <c r="K42229" s="293"/>
      <c r="M42229" s="290"/>
    </row>
    <row r="42230" spans="11:13" x14ac:dyDescent="0.35">
      <c r="K42230" s="293"/>
      <c r="M42230" s="290"/>
    </row>
    <row r="42231" spans="11:13" x14ac:dyDescent="0.35">
      <c r="K42231" s="293"/>
      <c r="M42231" s="290"/>
    </row>
    <row r="42232" spans="11:13" x14ac:dyDescent="0.35">
      <c r="K42232" s="293"/>
      <c r="M42232" s="290"/>
    </row>
    <row r="42233" spans="11:13" x14ac:dyDescent="0.35">
      <c r="K42233" s="293"/>
      <c r="M42233" s="290"/>
    </row>
    <row r="42234" spans="11:13" x14ac:dyDescent="0.35">
      <c r="K42234" s="293"/>
      <c r="M42234" s="290"/>
    </row>
    <row r="42235" spans="11:13" x14ac:dyDescent="0.35">
      <c r="K42235" s="293"/>
      <c r="M42235" s="290"/>
    </row>
    <row r="42236" spans="11:13" x14ac:dyDescent="0.35">
      <c r="K42236" s="293"/>
      <c r="M42236" s="290"/>
    </row>
    <row r="42237" spans="11:13" x14ac:dyDescent="0.35">
      <c r="K42237" s="293"/>
      <c r="M42237" s="290"/>
    </row>
    <row r="42238" spans="11:13" x14ac:dyDescent="0.35">
      <c r="K42238" s="293"/>
      <c r="M42238" s="290"/>
    </row>
    <row r="42239" spans="11:13" x14ac:dyDescent="0.35">
      <c r="K42239" s="293"/>
      <c r="M42239" s="290"/>
    </row>
    <row r="42240" spans="11:13" x14ac:dyDescent="0.35">
      <c r="K42240" s="293"/>
      <c r="M42240" s="290"/>
    </row>
    <row r="42241" spans="11:13" x14ac:dyDescent="0.35">
      <c r="K42241" s="293"/>
      <c r="M42241" s="290"/>
    </row>
    <row r="42242" spans="11:13" x14ac:dyDescent="0.35">
      <c r="K42242" s="293"/>
      <c r="M42242" s="290"/>
    </row>
    <row r="42243" spans="11:13" x14ac:dyDescent="0.35">
      <c r="K42243" s="293"/>
      <c r="M42243" s="290"/>
    </row>
    <row r="42244" spans="11:13" x14ac:dyDescent="0.35">
      <c r="K42244" s="293"/>
      <c r="M42244" s="290"/>
    </row>
    <row r="42245" spans="11:13" x14ac:dyDescent="0.35">
      <c r="K42245" s="293"/>
      <c r="M42245" s="290"/>
    </row>
    <row r="42246" spans="11:13" x14ac:dyDescent="0.35">
      <c r="K42246" s="293"/>
      <c r="M42246" s="290"/>
    </row>
    <row r="42247" spans="11:13" x14ac:dyDescent="0.35">
      <c r="K42247" s="293"/>
      <c r="M42247" s="290"/>
    </row>
    <row r="42248" spans="11:13" x14ac:dyDescent="0.35">
      <c r="K42248" s="293"/>
      <c r="M42248" s="290"/>
    </row>
    <row r="42249" spans="11:13" x14ac:dyDescent="0.35">
      <c r="K42249" s="293"/>
      <c r="M42249" s="290"/>
    </row>
    <row r="42250" spans="11:13" x14ac:dyDescent="0.35">
      <c r="K42250" s="293"/>
      <c r="M42250" s="290"/>
    </row>
    <row r="42251" spans="11:13" x14ac:dyDescent="0.35">
      <c r="K42251" s="293"/>
      <c r="M42251" s="290"/>
    </row>
    <row r="42252" spans="11:13" x14ac:dyDescent="0.35">
      <c r="K42252" s="293"/>
      <c r="M42252" s="290"/>
    </row>
    <row r="42253" spans="11:13" x14ac:dyDescent="0.35">
      <c r="K42253" s="293"/>
      <c r="M42253" s="290"/>
    </row>
    <row r="42254" spans="11:13" x14ac:dyDescent="0.35">
      <c r="K42254" s="293"/>
      <c r="M42254" s="290"/>
    </row>
    <row r="42255" spans="11:13" x14ac:dyDescent="0.35">
      <c r="K42255" s="293"/>
      <c r="M42255" s="290"/>
    </row>
    <row r="42256" spans="11:13" x14ac:dyDescent="0.35">
      <c r="K42256" s="293"/>
      <c r="M42256" s="290"/>
    </row>
    <row r="42257" spans="11:13" x14ac:dyDescent="0.35">
      <c r="K42257" s="293"/>
      <c r="M42257" s="290"/>
    </row>
    <row r="42258" spans="11:13" x14ac:dyDescent="0.35">
      <c r="K42258" s="293"/>
      <c r="M42258" s="290"/>
    </row>
    <row r="42259" spans="11:13" x14ac:dyDescent="0.35">
      <c r="K42259" s="293"/>
      <c r="M42259" s="290"/>
    </row>
    <row r="42260" spans="11:13" x14ac:dyDescent="0.35">
      <c r="K42260" s="293"/>
      <c r="M42260" s="290"/>
    </row>
    <row r="42261" spans="11:13" x14ac:dyDescent="0.35">
      <c r="K42261" s="293"/>
      <c r="M42261" s="290"/>
    </row>
    <row r="42262" spans="11:13" x14ac:dyDescent="0.35">
      <c r="K42262" s="293"/>
      <c r="M42262" s="290"/>
    </row>
    <row r="42263" spans="11:13" x14ac:dyDescent="0.35">
      <c r="K42263" s="293"/>
      <c r="M42263" s="290"/>
    </row>
    <row r="42264" spans="11:13" x14ac:dyDescent="0.35">
      <c r="K42264" s="293"/>
      <c r="M42264" s="290"/>
    </row>
    <row r="42265" spans="11:13" x14ac:dyDescent="0.35">
      <c r="K42265" s="293"/>
      <c r="M42265" s="290"/>
    </row>
    <row r="42266" spans="11:13" x14ac:dyDescent="0.35">
      <c r="K42266" s="293"/>
      <c r="M42266" s="290"/>
    </row>
    <row r="42267" spans="11:13" x14ac:dyDescent="0.35">
      <c r="K42267" s="293"/>
      <c r="M42267" s="290"/>
    </row>
    <row r="42268" spans="11:13" x14ac:dyDescent="0.35">
      <c r="K42268" s="293"/>
      <c r="M42268" s="290"/>
    </row>
    <row r="42269" spans="11:13" x14ac:dyDescent="0.35">
      <c r="K42269" s="293"/>
      <c r="M42269" s="290"/>
    </row>
    <row r="42270" spans="11:13" x14ac:dyDescent="0.35">
      <c r="K42270" s="293"/>
      <c r="M42270" s="290"/>
    </row>
    <row r="42271" spans="11:13" x14ac:dyDescent="0.35">
      <c r="K42271" s="293"/>
      <c r="M42271" s="290"/>
    </row>
    <row r="42272" spans="11:13" x14ac:dyDescent="0.35">
      <c r="K42272" s="293"/>
      <c r="M42272" s="290"/>
    </row>
    <row r="42273" spans="11:13" x14ac:dyDescent="0.35">
      <c r="K42273" s="293"/>
      <c r="M42273" s="290"/>
    </row>
    <row r="42274" spans="11:13" x14ac:dyDescent="0.35">
      <c r="K42274" s="293"/>
      <c r="M42274" s="290"/>
    </row>
    <row r="42275" spans="11:13" x14ac:dyDescent="0.35">
      <c r="K42275" s="293"/>
      <c r="M42275" s="290"/>
    </row>
    <row r="42276" spans="11:13" x14ac:dyDescent="0.35">
      <c r="K42276" s="293"/>
      <c r="M42276" s="290"/>
    </row>
    <row r="42277" spans="11:13" x14ac:dyDescent="0.35">
      <c r="K42277" s="293"/>
      <c r="M42277" s="290"/>
    </row>
    <row r="42278" spans="11:13" x14ac:dyDescent="0.35">
      <c r="K42278" s="293"/>
      <c r="M42278" s="290"/>
    </row>
    <row r="42279" spans="11:13" x14ac:dyDescent="0.35">
      <c r="K42279" s="293"/>
      <c r="M42279" s="290"/>
    </row>
    <row r="42280" spans="11:13" x14ac:dyDescent="0.35">
      <c r="K42280" s="293"/>
      <c r="M42280" s="290"/>
    </row>
    <row r="42281" spans="11:13" x14ac:dyDescent="0.35">
      <c r="K42281" s="293"/>
      <c r="M42281" s="290"/>
    </row>
    <row r="42282" spans="11:13" x14ac:dyDescent="0.35">
      <c r="K42282" s="293"/>
      <c r="M42282" s="290"/>
    </row>
    <row r="42283" spans="11:13" x14ac:dyDescent="0.35">
      <c r="K42283" s="293"/>
      <c r="M42283" s="290"/>
    </row>
    <row r="42284" spans="11:13" x14ac:dyDescent="0.35">
      <c r="K42284" s="293"/>
      <c r="M42284" s="290"/>
    </row>
    <row r="42285" spans="11:13" x14ac:dyDescent="0.35">
      <c r="K42285" s="293"/>
      <c r="M42285" s="290"/>
    </row>
    <row r="42286" spans="11:13" x14ac:dyDescent="0.35">
      <c r="K42286" s="293"/>
      <c r="M42286" s="290"/>
    </row>
    <row r="42287" spans="11:13" x14ac:dyDescent="0.35">
      <c r="K42287" s="293"/>
      <c r="M42287" s="290"/>
    </row>
    <row r="42288" spans="11:13" x14ac:dyDescent="0.35">
      <c r="K42288" s="293"/>
      <c r="M42288" s="290"/>
    </row>
    <row r="42289" spans="11:13" x14ac:dyDescent="0.35">
      <c r="K42289" s="293"/>
      <c r="M42289" s="290"/>
    </row>
    <row r="42290" spans="11:13" x14ac:dyDescent="0.35">
      <c r="K42290" s="293"/>
      <c r="M42290" s="290"/>
    </row>
    <row r="42291" spans="11:13" x14ac:dyDescent="0.35">
      <c r="K42291" s="293"/>
      <c r="M42291" s="290"/>
    </row>
    <row r="42292" spans="11:13" x14ac:dyDescent="0.35">
      <c r="K42292" s="293"/>
      <c r="M42292" s="290"/>
    </row>
    <row r="42293" spans="11:13" x14ac:dyDescent="0.35">
      <c r="K42293" s="293"/>
      <c r="M42293" s="290"/>
    </row>
    <row r="42294" spans="11:13" x14ac:dyDescent="0.35">
      <c r="K42294" s="293"/>
      <c r="M42294" s="290"/>
    </row>
    <row r="42295" spans="11:13" x14ac:dyDescent="0.35">
      <c r="K42295" s="293"/>
      <c r="M42295" s="290"/>
    </row>
    <row r="42296" spans="11:13" x14ac:dyDescent="0.35">
      <c r="K42296" s="293"/>
      <c r="M42296" s="290"/>
    </row>
    <row r="42297" spans="11:13" x14ac:dyDescent="0.35">
      <c r="K42297" s="293"/>
      <c r="M42297" s="290"/>
    </row>
    <row r="42298" spans="11:13" x14ac:dyDescent="0.35">
      <c r="K42298" s="293"/>
      <c r="M42298" s="290"/>
    </row>
    <row r="42299" spans="11:13" x14ac:dyDescent="0.35">
      <c r="K42299" s="293"/>
      <c r="M42299" s="290"/>
    </row>
    <row r="42300" spans="11:13" x14ac:dyDescent="0.35">
      <c r="K42300" s="293"/>
      <c r="M42300" s="290"/>
    </row>
    <row r="42301" spans="11:13" x14ac:dyDescent="0.35">
      <c r="K42301" s="293"/>
      <c r="M42301" s="290"/>
    </row>
    <row r="42302" spans="11:13" x14ac:dyDescent="0.35">
      <c r="K42302" s="293"/>
      <c r="M42302" s="290"/>
    </row>
    <row r="42303" spans="11:13" x14ac:dyDescent="0.35">
      <c r="K42303" s="293"/>
      <c r="M42303" s="290"/>
    </row>
    <row r="42304" spans="11:13" x14ac:dyDescent="0.35">
      <c r="K42304" s="293"/>
      <c r="M42304" s="290"/>
    </row>
    <row r="42305" spans="11:13" x14ac:dyDescent="0.35">
      <c r="K42305" s="293"/>
      <c r="M42305" s="290"/>
    </row>
    <row r="42306" spans="11:13" x14ac:dyDescent="0.35">
      <c r="K42306" s="293"/>
      <c r="M42306" s="290"/>
    </row>
    <row r="42307" spans="11:13" x14ac:dyDescent="0.35">
      <c r="K42307" s="293"/>
      <c r="M42307" s="290"/>
    </row>
    <row r="42308" spans="11:13" x14ac:dyDescent="0.35">
      <c r="K42308" s="293"/>
      <c r="M42308" s="290"/>
    </row>
    <row r="42309" spans="11:13" x14ac:dyDescent="0.35">
      <c r="K42309" s="293"/>
      <c r="M42309" s="290"/>
    </row>
    <row r="42310" spans="11:13" x14ac:dyDescent="0.35">
      <c r="K42310" s="293"/>
      <c r="M42310" s="290"/>
    </row>
    <row r="42311" spans="11:13" x14ac:dyDescent="0.35">
      <c r="K42311" s="293"/>
      <c r="M42311" s="290"/>
    </row>
    <row r="42312" spans="11:13" x14ac:dyDescent="0.35">
      <c r="K42312" s="293"/>
      <c r="M42312" s="290"/>
    </row>
    <row r="42313" spans="11:13" x14ac:dyDescent="0.35">
      <c r="K42313" s="293"/>
      <c r="M42313" s="290"/>
    </row>
    <row r="42314" spans="11:13" x14ac:dyDescent="0.35">
      <c r="K42314" s="293"/>
      <c r="M42314" s="290"/>
    </row>
    <row r="42315" spans="11:13" x14ac:dyDescent="0.35">
      <c r="K42315" s="293"/>
      <c r="M42315" s="290"/>
    </row>
    <row r="42316" spans="11:13" x14ac:dyDescent="0.35">
      <c r="K42316" s="293"/>
      <c r="M42316" s="290"/>
    </row>
    <row r="42317" spans="11:13" x14ac:dyDescent="0.35">
      <c r="K42317" s="293"/>
      <c r="M42317" s="290"/>
    </row>
    <row r="42318" spans="11:13" x14ac:dyDescent="0.35">
      <c r="K42318" s="293"/>
      <c r="M42318" s="290"/>
    </row>
    <row r="42319" spans="11:13" x14ac:dyDescent="0.35">
      <c r="K42319" s="293"/>
      <c r="M42319" s="290"/>
    </row>
    <row r="42320" spans="11:13" x14ac:dyDescent="0.35">
      <c r="K42320" s="293"/>
      <c r="M42320" s="290"/>
    </row>
    <row r="42321" spans="11:13" x14ac:dyDescent="0.35">
      <c r="K42321" s="293"/>
      <c r="M42321" s="290"/>
    </row>
    <row r="42322" spans="11:13" x14ac:dyDescent="0.35">
      <c r="K42322" s="293"/>
      <c r="M42322" s="290"/>
    </row>
    <row r="42323" spans="11:13" x14ac:dyDescent="0.35">
      <c r="K42323" s="293"/>
      <c r="M42323" s="290"/>
    </row>
    <row r="42324" spans="11:13" x14ac:dyDescent="0.35">
      <c r="K42324" s="293"/>
      <c r="M42324" s="290"/>
    </row>
    <row r="42325" spans="11:13" x14ac:dyDescent="0.35">
      <c r="K42325" s="293"/>
      <c r="M42325" s="290"/>
    </row>
    <row r="42326" spans="11:13" x14ac:dyDescent="0.35">
      <c r="K42326" s="293"/>
      <c r="M42326" s="290"/>
    </row>
    <row r="42327" spans="11:13" x14ac:dyDescent="0.35">
      <c r="K42327" s="293"/>
      <c r="M42327" s="290"/>
    </row>
    <row r="42328" spans="11:13" x14ac:dyDescent="0.35">
      <c r="K42328" s="293"/>
      <c r="M42328" s="290"/>
    </row>
    <row r="42329" spans="11:13" x14ac:dyDescent="0.35">
      <c r="K42329" s="293"/>
      <c r="M42329" s="290"/>
    </row>
    <row r="42330" spans="11:13" x14ac:dyDescent="0.35">
      <c r="K42330" s="293"/>
      <c r="M42330" s="290"/>
    </row>
    <row r="42331" spans="11:13" x14ac:dyDescent="0.35">
      <c r="K42331" s="293"/>
      <c r="M42331" s="290"/>
    </row>
    <row r="42332" spans="11:13" x14ac:dyDescent="0.35">
      <c r="K42332" s="293"/>
      <c r="M42332" s="290"/>
    </row>
    <row r="42333" spans="11:13" x14ac:dyDescent="0.35">
      <c r="K42333" s="293"/>
      <c r="M42333" s="290"/>
    </row>
    <row r="42334" spans="11:13" x14ac:dyDescent="0.35">
      <c r="K42334" s="293"/>
      <c r="M42334" s="290"/>
    </row>
    <row r="42335" spans="11:13" x14ac:dyDescent="0.35">
      <c r="K42335" s="293"/>
      <c r="M42335" s="290"/>
    </row>
    <row r="42336" spans="11:13" x14ac:dyDescent="0.35">
      <c r="K42336" s="293"/>
      <c r="M42336" s="290"/>
    </row>
    <row r="42337" spans="11:13" x14ac:dyDescent="0.35">
      <c r="K42337" s="293"/>
      <c r="M42337" s="290"/>
    </row>
    <row r="42338" spans="11:13" x14ac:dyDescent="0.35">
      <c r="K42338" s="293"/>
      <c r="M42338" s="290"/>
    </row>
    <row r="42339" spans="11:13" x14ac:dyDescent="0.35">
      <c r="K42339" s="293"/>
      <c r="M42339" s="290"/>
    </row>
    <row r="42340" spans="11:13" x14ac:dyDescent="0.35">
      <c r="K42340" s="293"/>
      <c r="M42340" s="290"/>
    </row>
    <row r="42341" spans="11:13" x14ac:dyDescent="0.35">
      <c r="K42341" s="293"/>
      <c r="M42341" s="290"/>
    </row>
    <row r="42342" spans="11:13" x14ac:dyDescent="0.35">
      <c r="K42342" s="293"/>
      <c r="M42342" s="290"/>
    </row>
    <row r="42343" spans="11:13" x14ac:dyDescent="0.35">
      <c r="K42343" s="293"/>
      <c r="M42343" s="290"/>
    </row>
    <row r="42344" spans="11:13" x14ac:dyDescent="0.35">
      <c r="K42344" s="293"/>
      <c r="M42344" s="290"/>
    </row>
    <row r="42345" spans="11:13" x14ac:dyDescent="0.35">
      <c r="K42345" s="293"/>
      <c r="M42345" s="290"/>
    </row>
    <row r="42346" spans="11:13" x14ac:dyDescent="0.35">
      <c r="K42346" s="293"/>
      <c r="M42346" s="290"/>
    </row>
    <row r="42347" spans="11:13" x14ac:dyDescent="0.35">
      <c r="K42347" s="293"/>
      <c r="M42347" s="290"/>
    </row>
    <row r="42348" spans="11:13" x14ac:dyDescent="0.35">
      <c r="K42348" s="293"/>
      <c r="M42348" s="290"/>
    </row>
    <row r="42349" spans="11:13" x14ac:dyDescent="0.35">
      <c r="K42349" s="293"/>
      <c r="M42349" s="290"/>
    </row>
    <row r="42350" spans="11:13" x14ac:dyDescent="0.35">
      <c r="K42350" s="293"/>
      <c r="M42350" s="290"/>
    </row>
    <row r="42351" spans="11:13" x14ac:dyDescent="0.35">
      <c r="K42351" s="293"/>
      <c r="M42351" s="290"/>
    </row>
    <row r="42352" spans="11:13" x14ac:dyDescent="0.35">
      <c r="K42352" s="293"/>
      <c r="M42352" s="290"/>
    </row>
    <row r="42353" spans="11:13" x14ac:dyDescent="0.35">
      <c r="K42353" s="293"/>
      <c r="M42353" s="290"/>
    </row>
    <row r="42354" spans="11:13" x14ac:dyDescent="0.35">
      <c r="K42354" s="293"/>
      <c r="M42354" s="290"/>
    </row>
    <row r="42355" spans="11:13" x14ac:dyDescent="0.35">
      <c r="K42355" s="293"/>
      <c r="M42355" s="290"/>
    </row>
    <row r="42356" spans="11:13" x14ac:dyDescent="0.35">
      <c r="K42356" s="293"/>
      <c r="M42356" s="290"/>
    </row>
    <row r="42357" spans="11:13" x14ac:dyDescent="0.35">
      <c r="K42357" s="293"/>
      <c r="M42357" s="290"/>
    </row>
    <row r="42358" spans="11:13" x14ac:dyDescent="0.35">
      <c r="K42358" s="293"/>
      <c r="M42358" s="290"/>
    </row>
    <row r="42359" spans="11:13" x14ac:dyDescent="0.35">
      <c r="K42359" s="293"/>
      <c r="M42359" s="290"/>
    </row>
    <row r="42360" spans="11:13" x14ac:dyDescent="0.35">
      <c r="K42360" s="293"/>
      <c r="M42360" s="290"/>
    </row>
    <row r="42361" spans="11:13" x14ac:dyDescent="0.35">
      <c r="K42361" s="293"/>
      <c r="M42361" s="290"/>
    </row>
    <row r="42362" spans="11:13" x14ac:dyDescent="0.35">
      <c r="K42362" s="293"/>
      <c r="M42362" s="290"/>
    </row>
    <row r="42363" spans="11:13" x14ac:dyDescent="0.35">
      <c r="K42363" s="293"/>
      <c r="M42363" s="290"/>
    </row>
    <row r="42364" spans="11:13" x14ac:dyDescent="0.35">
      <c r="K42364" s="293"/>
      <c r="M42364" s="290"/>
    </row>
    <row r="42365" spans="11:13" x14ac:dyDescent="0.35">
      <c r="K42365" s="293"/>
      <c r="M42365" s="290"/>
    </row>
    <row r="42366" spans="11:13" x14ac:dyDescent="0.35">
      <c r="K42366" s="293"/>
      <c r="M42366" s="290"/>
    </row>
    <row r="42367" spans="11:13" x14ac:dyDescent="0.35">
      <c r="K42367" s="293"/>
      <c r="M42367" s="290"/>
    </row>
    <row r="42368" spans="11:13" x14ac:dyDescent="0.35">
      <c r="K42368" s="293"/>
      <c r="M42368" s="290"/>
    </row>
    <row r="42369" spans="11:13" x14ac:dyDescent="0.35">
      <c r="K42369" s="293"/>
      <c r="M42369" s="290"/>
    </row>
    <row r="42370" spans="11:13" x14ac:dyDescent="0.35">
      <c r="K42370" s="293"/>
      <c r="M42370" s="290"/>
    </row>
    <row r="42371" spans="11:13" x14ac:dyDescent="0.35">
      <c r="K42371" s="293"/>
      <c r="M42371" s="290"/>
    </row>
    <row r="42372" spans="11:13" x14ac:dyDescent="0.35">
      <c r="K42372" s="293"/>
      <c r="M42372" s="290"/>
    </row>
    <row r="42373" spans="11:13" x14ac:dyDescent="0.35">
      <c r="K42373" s="293"/>
      <c r="M42373" s="290"/>
    </row>
    <row r="42374" spans="11:13" x14ac:dyDescent="0.35">
      <c r="K42374" s="293"/>
      <c r="M42374" s="290"/>
    </row>
    <row r="42375" spans="11:13" x14ac:dyDescent="0.35">
      <c r="K42375" s="293"/>
      <c r="M42375" s="290"/>
    </row>
    <row r="42376" spans="11:13" x14ac:dyDescent="0.35">
      <c r="K42376" s="293"/>
      <c r="M42376" s="290"/>
    </row>
    <row r="42377" spans="11:13" x14ac:dyDescent="0.35">
      <c r="K42377" s="293"/>
      <c r="M42377" s="290"/>
    </row>
    <row r="42378" spans="11:13" x14ac:dyDescent="0.35">
      <c r="K42378" s="293"/>
      <c r="M42378" s="290"/>
    </row>
    <row r="42379" spans="11:13" x14ac:dyDescent="0.35">
      <c r="K42379" s="293"/>
      <c r="M42379" s="290"/>
    </row>
    <row r="42380" spans="11:13" x14ac:dyDescent="0.35">
      <c r="K42380" s="293"/>
      <c r="M42380" s="290"/>
    </row>
    <row r="42381" spans="11:13" x14ac:dyDescent="0.35">
      <c r="K42381" s="293"/>
      <c r="M42381" s="290"/>
    </row>
    <row r="42382" spans="11:13" x14ac:dyDescent="0.35">
      <c r="K42382" s="293"/>
      <c r="M42382" s="290"/>
    </row>
    <row r="42383" spans="11:13" x14ac:dyDescent="0.35">
      <c r="K42383" s="293"/>
      <c r="M42383" s="290"/>
    </row>
    <row r="42384" spans="11:13" x14ac:dyDescent="0.35">
      <c r="K42384" s="293"/>
      <c r="M42384" s="290"/>
    </row>
    <row r="42385" spans="11:13" x14ac:dyDescent="0.35">
      <c r="K42385" s="293"/>
      <c r="M42385" s="290"/>
    </row>
    <row r="42386" spans="11:13" x14ac:dyDescent="0.35">
      <c r="K42386" s="293"/>
      <c r="M42386" s="290"/>
    </row>
    <row r="42387" spans="11:13" x14ac:dyDescent="0.35">
      <c r="K42387" s="293"/>
      <c r="M42387" s="290"/>
    </row>
    <row r="42388" spans="11:13" x14ac:dyDescent="0.35">
      <c r="K42388" s="293"/>
      <c r="M42388" s="290"/>
    </row>
    <row r="42389" spans="11:13" x14ac:dyDescent="0.35">
      <c r="K42389" s="293"/>
      <c r="M42389" s="290"/>
    </row>
    <row r="42390" spans="11:13" x14ac:dyDescent="0.35">
      <c r="K42390" s="293"/>
      <c r="M42390" s="290"/>
    </row>
    <row r="42391" spans="11:13" x14ac:dyDescent="0.35">
      <c r="K42391" s="293"/>
      <c r="M42391" s="290"/>
    </row>
    <row r="42392" spans="11:13" x14ac:dyDescent="0.35">
      <c r="K42392" s="293"/>
      <c r="M42392" s="290"/>
    </row>
    <row r="42393" spans="11:13" x14ac:dyDescent="0.35">
      <c r="K42393" s="293"/>
      <c r="M42393" s="290"/>
    </row>
    <row r="42394" spans="11:13" x14ac:dyDescent="0.35">
      <c r="K42394" s="293"/>
      <c r="M42394" s="290"/>
    </row>
    <row r="42395" spans="11:13" x14ac:dyDescent="0.35">
      <c r="K42395" s="293"/>
      <c r="M42395" s="290"/>
    </row>
    <row r="42396" spans="11:13" x14ac:dyDescent="0.35">
      <c r="K42396" s="293"/>
      <c r="M42396" s="290"/>
    </row>
    <row r="42397" spans="11:13" x14ac:dyDescent="0.35">
      <c r="K42397" s="293"/>
      <c r="M42397" s="290"/>
    </row>
    <row r="42398" spans="11:13" x14ac:dyDescent="0.35">
      <c r="K42398" s="293"/>
      <c r="M42398" s="290"/>
    </row>
    <row r="42399" spans="11:13" x14ac:dyDescent="0.35">
      <c r="K42399" s="293"/>
      <c r="M42399" s="290"/>
    </row>
    <row r="42400" spans="11:13" x14ac:dyDescent="0.35">
      <c r="K42400" s="293"/>
      <c r="M42400" s="290"/>
    </row>
    <row r="42401" spans="11:13" x14ac:dyDescent="0.35">
      <c r="K42401" s="293"/>
      <c r="M42401" s="290"/>
    </row>
    <row r="42402" spans="11:13" x14ac:dyDescent="0.35">
      <c r="K42402" s="293"/>
      <c r="M42402" s="290"/>
    </row>
    <row r="42403" spans="11:13" x14ac:dyDescent="0.35">
      <c r="K42403" s="293"/>
      <c r="M42403" s="290"/>
    </row>
    <row r="42404" spans="11:13" x14ac:dyDescent="0.35">
      <c r="K42404" s="293"/>
      <c r="M42404" s="290"/>
    </row>
    <row r="42405" spans="11:13" x14ac:dyDescent="0.35">
      <c r="K42405" s="293"/>
      <c r="M42405" s="290"/>
    </row>
    <row r="42406" spans="11:13" x14ac:dyDescent="0.35">
      <c r="K42406" s="293"/>
      <c r="M42406" s="290"/>
    </row>
    <row r="42407" spans="11:13" x14ac:dyDescent="0.35">
      <c r="K42407" s="293"/>
      <c r="M42407" s="290"/>
    </row>
    <row r="42408" spans="11:13" x14ac:dyDescent="0.35">
      <c r="K42408" s="293"/>
      <c r="M42408" s="290"/>
    </row>
    <row r="42409" spans="11:13" x14ac:dyDescent="0.35">
      <c r="K42409" s="293"/>
      <c r="M42409" s="290"/>
    </row>
    <row r="42410" spans="11:13" x14ac:dyDescent="0.35">
      <c r="K42410" s="293"/>
      <c r="M42410" s="290"/>
    </row>
    <row r="42411" spans="11:13" x14ac:dyDescent="0.35">
      <c r="K42411" s="293"/>
      <c r="M42411" s="290"/>
    </row>
    <row r="42412" spans="11:13" x14ac:dyDescent="0.35">
      <c r="K42412" s="293"/>
      <c r="M42412" s="290"/>
    </row>
    <row r="42413" spans="11:13" x14ac:dyDescent="0.35">
      <c r="K42413" s="293"/>
      <c r="M42413" s="290"/>
    </row>
    <row r="42414" spans="11:13" x14ac:dyDescent="0.35">
      <c r="K42414" s="293"/>
      <c r="M42414" s="290"/>
    </row>
    <row r="42415" spans="11:13" x14ac:dyDescent="0.35">
      <c r="K42415" s="293"/>
      <c r="M42415" s="290"/>
    </row>
    <row r="42416" spans="11:13" x14ac:dyDescent="0.35">
      <c r="K42416" s="293"/>
      <c r="M42416" s="290"/>
    </row>
    <row r="42417" spans="11:13" x14ac:dyDescent="0.35">
      <c r="K42417" s="293"/>
      <c r="M42417" s="290"/>
    </row>
    <row r="42418" spans="11:13" x14ac:dyDescent="0.35">
      <c r="K42418" s="293"/>
      <c r="M42418" s="290"/>
    </row>
    <row r="42419" spans="11:13" x14ac:dyDescent="0.35">
      <c r="K42419" s="293"/>
      <c r="M42419" s="290"/>
    </row>
    <row r="42420" spans="11:13" x14ac:dyDescent="0.35">
      <c r="K42420" s="293"/>
      <c r="M42420" s="290"/>
    </row>
    <row r="42421" spans="11:13" x14ac:dyDescent="0.35">
      <c r="K42421" s="293"/>
      <c r="M42421" s="290"/>
    </row>
    <row r="42422" spans="11:13" x14ac:dyDescent="0.35">
      <c r="K42422" s="293"/>
      <c r="M42422" s="290"/>
    </row>
    <row r="42423" spans="11:13" x14ac:dyDescent="0.35">
      <c r="K42423" s="293"/>
      <c r="M42423" s="290"/>
    </row>
    <row r="42424" spans="11:13" x14ac:dyDescent="0.35">
      <c r="K42424" s="293"/>
      <c r="M42424" s="290"/>
    </row>
    <row r="42425" spans="11:13" x14ac:dyDescent="0.35">
      <c r="K42425" s="293"/>
      <c r="M42425" s="290"/>
    </row>
    <row r="42426" spans="11:13" x14ac:dyDescent="0.35">
      <c r="K42426" s="293"/>
      <c r="M42426" s="290"/>
    </row>
    <row r="42427" spans="11:13" x14ac:dyDescent="0.35">
      <c r="K42427" s="293"/>
      <c r="M42427" s="290"/>
    </row>
    <row r="42428" spans="11:13" x14ac:dyDescent="0.35">
      <c r="K42428" s="293"/>
      <c r="M42428" s="290"/>
    </row>
    <row r="42429" spans="11:13" x14ac:dyDescent="0.35">
      <c r="K42429" s="293"/>
      <c r="M42429" s="290"/>
    </row>
    <row r="42430" spans="11:13" x14ac:dyDescent="0.35">
      <c r="K42430" s="293"/>
      <c r="M42430" s="290"/>
    </row>
    <row r="42431" spans="11:13" x14ac:dyDescent="0.35">
      <c r="K42431" s="293"/>
      <c r="M42431" s="290"/>
    </row>
    <row r="42432" spans="11:13" x14ac:dyDescent="0.35">
      <c r="K42432" s="293"/>
      <c r="M42432" s="290"/>
    </row>
    <row r="42433" spans="11:13" x14ac:dyDescent="0.35">
      <c r="K42433" s="293"/>
      <c r="M42433" s="290"/>
    </row>
    <row r="42434" spans="11:13" x14ac:dyDescent="0.35">
      <c r="K42434" s="293"/>
      <c r="M42434" s="290"/>
    </row>
    <row r="42435" spans="11:13" x14ac:dyDescent="0.35">
      <c r="K42435" s="293"/>
      <c r="M42435" s="290"/>
    </row>
    <row r="42436" spans="11:13" x14ac:dyDescent="0.35">
      <c r="K42436" s="293"/>
      <c r="M42436" s="290"/>
    </row>
    <row r="42437" spans="11:13" x14ac:dyDescent="0.35">
      <c r="K42437" s="293"/>
      <c r="M42437" s="290"/>
    </row>
    <row r="42438" spans="11:13" x14ac:dyDescent="0.35">
      <c r="K42438" s="293"/>
      <c r="M42438" s="290"/>
    </row>
    <row r="42439" spans="11:13" x14ac:dyDescent="0.35">
      <c r="K42439" s="293"/>
      <c r="M42439" s="290"/>
    </row>
    <row r="42440" spans="11:13" x14ac:dyDescent="0.35">
      <c r="K42440" s="293"/>
      <c r="M42440" s="290"/>
    </row>
    <row r="42441" spans="11:13" x14ac:dyDescent="0.35">
      <c r="K42441" s="293"/>
      <c r="M42441" s="290"/>
    </row>
    <row r="42442" spans="11:13" x14ac:dyDescent="0.35">
      <c r="K42442" s="293"/>
      <c r="M42442" s="290"/>
    </row>
    <row r="42443" spans="11:13" x14ac:dyDescent="0.35">
      <c r="K42443" s="293"/>
      <c r="M42443" s="290"/>
    </row>
    <row r="42444" spans="11:13" x14ac:dyDescent="0.35">
      <c r="K42444" s="293"/>
      <c r="M42444" s="290"/>
    </row>
    <row r="42445" spans="11:13" x14ac:dyDescent="0.35">
      <c r="K42445" s="293"/>
      <c r="M42445" s="290"/>
    </row>
    <row r="42446" spans="11:13" x14ac:dyDescent="0.35">
      <c r="K42446" s="293"/>
      <c r="M42446" s="290"/>
    </row>
    <row r="42447" spans="11:13" x14ac:dyDescent="0.35">
      <c r="K42447" s="293"/>
      <c r="M42447" s="290"/>
    </row>
    <row r="42448" spans="11:13" x14ac:dyDescent="0.35">
      <c r="K42448" s="293"/>
      <c r="M42448" s="290"/>
    </row>
    <row r="42449" spans="11:13" x14ac:dyDescent="0.35">
      <c r="K42449" s="293"/>
      <c r="M42449" s="290"/>
    </row>
    <row r="42450" spans="11:13" x14ac:dyDescent="0.35">
      <c r="K42450" s="293"/>
      <c r="M42450" s="290"/>
    </row>
    <row r="42451" spans="11:13" x14ac:dyDescent="0.35">
      <c r="K42451" s="293"/>
      <c r="M42451" s="290"/>
    </row>
    <row r="42452" spans="11:13" x14ac:dyDescent="0.35">
      <c r="K42452" s="293"/>
      <c r="M42452" s="290"/>
    </row>
    <row r="42453" spans="11:13" x14ac:dyDescent="0.35">
      <c r="K42453" s="293"/>
      <c r="M42453" s="290"/>
    </row>
    <row r="42454" spans="11:13" x14ac:dyDescent="0.35">
      <c r="K42454" s="293"/>
      <c r="M42454" s="290"/>
    </row>
    <row r="42455" spans="11:13" x14ac:dyDescent="0.35">
      <c r="K42455" s="293"/>
      <c r="M42455" s="290"/>
    </row>
    <row r="42456" spans="11:13" x14ac:dyDescent="0.35">
      <c r="K42456" s="293"/>
      <c r="M42456" s="290"/>
    </row>
    <row r="42457" spans="11:13" x14ac:dyDescent="0.35">
      <c r="K42457" s="293"/>
      <c r="M42457" s="290"/>
    </row>
    <row r="42458" spans="11:13" x14ac:dyDescent="0.35">
      <c r="K42458" s="293"/>
      <c r="M42458" s="290"/>
    </row>
    <row r="42459" spans="11:13" x14ac:dyDescent="0.35">
      <c r="K42459" s="293"/>
      <c r="M42459" s="290"/>
    </row>
    <row r="42460" spans="11:13" x14ac:dyDescent="0.35">
      <c r="K42460" s="293"/>
      <c r="M42460" s="290"/>
    </row>
    <row r="42461" spans="11:13" x14ac:dyDescent="0.35">
      <c r="K42461" s="293"/>
      <c r="M42461" s="290"/>
    </row>
    <row r="42462" spans="11:13" x14ac:dyDescent="0.35">
      <c r="K42462" s="293"/>
      <c r="M42462" s="290"/>
    </row>
    <row r="42463" spans="11:13" x14ac:dyDescent="0.35">
      <c r="K42463" s="293"/>
      <c r="M42463" s="290"/>
    </row>
    <row r="42464" spans="11:13" x14ac:dyDescent="0.35">
      <c r="K42464" s="293"/>
      <c r="M42464" s="290"/>
    </row>
    <row r="42465" spans="11:13" x14ac:dyDescent="0.35">
      <c r="K42465" s="293"/>
      <c r="M42465" s="290"/>
    </row>
    <row r="42466" spans="11:13" x14ac:dyDescent="0.35">
      <c r="K42466" s="293"/>
      <c r="M42466" s="290"/>
    </row>
    <row r="42467" spans="11:13" x14ac:dyDescent="0.35">
      <c r="K42467" s="293"/>
      <c r="M42467" s="290"/>
    </row>
    <row r="42468" spans="11:13" x14ac:dyDescent="0.35">
      <c r="K42468" s="293"/>
      <c r="M42468" s="290"/>
    </row>
    <row r="42469" spans="11:13" x14ac:dyDescent="0.35">
      <c r="K42469" s="293"/>
      <c r="M42469" s="290"/>
    </row>
    <row r="42470" spans="11:13" x14ac:dyDescent="0.35">
      <c r="K42470" s="293"/>
      <c r="M42470" s="290"/>
    </row>
    <row r="42471" spans="11:13" x14ac:dyDescent="0.35">
      <c r="K42471" s="293"/>
      <c r="M42471" s="290"/>
    </row>
    <row r="42472" spans="11:13" x14ac:dyDescent="0.35">
      <c r="K42472" s="293"/>
      <c r="M42472" s="290"/>
    </row>
    <row r="42473" spans="11:13" x14ac:dyDescent="0.35">
      <c r="K42473" s="293"/>
      <c r="M42473" s="290"/>
    </row>
    <row r="42474" spans="11:13" x14ac:dyDescent="0.35">
      <c r="K42474" s="293"/>
      <c r="M42474" s="290"/>
    </row>
    <row r="42475" spans="11:13" x14ac:dyDescent="0.35">
      <c r="K42475" s="293"/>
      <c r="M42475" s="290"/>
    </row>
    <row r="42476" spans="11:13" x14ac:dyDescent="0.35">
      <c r="K42476" s="293"/>
      <c r="M42476" s="290"/>
    </row>
    <row r="42477" spans="11:13" x14ac:dyDescent="0.35">
      <c r="K42477" s="293"/>
      <c r="M42477" s="290"/>
    </row>
    <row r="42478" spans="11:13" x14ac:dyDescent="0.35">
      <c r="K42478" s="293"/>
      <c r="M42478" s="290"/>
    </row>
    <row r="42479" spans="11:13" x14ac:dyDescent="0.35">
      <c r="K42479" s="293"/>
      <c r="M42479" s="290"/>
    </row>
    <row r="42480" spans="11:13" x14ac:dyDescent="0.35">
      <c r="K42480" s="293"/>
      <c r="M42480" s="290"/>
    </row>
    <row r="42481" spans="11:13" x14ac:dyDescent="0.35">
      <c r="K42481" s="293"/>
      <c r="M42481" s="290"/>
    </row>
    <row r="42482" spans="11:13" x14ac:dyDescent="0.35">
      <c r="K42482" s="293"/>
      <c r="M42482" s="290"/>
    </row>
    <row r="42483" spans="11:13" x14ac:dyDescent="0.35">
      <c r="K42483" s="293"/>
      <c r="M42483" s="290"/>
    </row>
    <row r="42484" spans="11:13" x14ac:dyDescent="0.35">
      <c r="K42484" s="293"/>
      <c r="M42484" s="290"/>
    </row>
    <row r="42485" spans="11:13" x14ac:dyDescent="0.35">
      <c r="K42485" s="293"/>
      <c r="M42485" s="290"/>
    </row>
    <row r="42486" spans="11:13" x14ac:dyDescent="0.35">
      <c r="K42486" s="293"/>
      <c r="M42486" s="290"/>
    </row>
    <row r="42487" spans="11:13" x14ac:dyDescent="0.35">
      <c r="K42487" s="293"/>
      <c r="M42487" s="290"/>
    </row>
    <row r="42488" spans="11:13" x14ac:dyDescent="0.35">
      <c r="K42488" s="293"/>
      <c r="M42488" s="290"/>
    </row>
    <row r="42489" spans="11:13" x14ac:dyDescent="0.35">
      <c r="K42489" s="293"/>
      <c r="M42489" s="290"/>
    </row>
    <row r="42490" spans="11:13" x14ac:dyDescent="0.35">
      <c r="K42490" s="293"/>
      <c r="M42490" s="290"/>
    </row>
    <row r="42491" spans="11:13" x14ac:dyDescent="0.35">
      <c r="K42491" s="293"/>
      <c r="M42491" s="290"/>
    </row>
    <row r="42492" spans="11:13" x14ac:dyDescent="0.35">
      <c r="K42492" s="293"/>
      <c r="M42492" s="290"/>
    </row>
    <row r="42493" spans="11:13" x14ac:dyDescent="0.35">
      <c r="K42493" s="293"/>
      <c r="M42493" s="290"/>
    </row>
    <row r="42494" spans="11:13" x14ac:dyDescent="0.35">
      <c r="K42494" s="293"/>
      <c r="M42494" s="290"/>
    </row>
    <row r="42495" spans="11:13" x14ac:dyDescent="0.35">
      <c r="K42495" s="293"/>
      <c r="M42495" s="290"/>
    </row>
    <row r="42496" spans="11:13" x14ac:dyDescent="0.35">
      <c r="K42496" s="293"/>
      <c r="M42496" s="290"/>
    </row>
    <row r="42497" spans="11:13" x14ac:dyDescent="0.35">
      <c r="K42497" s="293"/>
      <c r="M42497" s="290"/>
    </row>
    <row r="42498" spans="11:13" x14ac:dyDescent="0.35">
      <c r="K42498" s="293"/>
      <c r="M42498" s="290"/>
    </row>
    <row r="42499" spans="11:13" x14ac:dyDescent="0.35">
      <c r="K42499" s="293"/>
      <c r="M42499" s="290"/>
    </row>
    <row r="42500" spans="11:13" x14ac:dyDescent="0.35">
      <c r="K42500" s="293"/>
      <c r="M42500" s="290"/>
    </row>
    <row r="42501" spans="11:13" x14ac:dyDescent="0.35">
      <c r="K42501" s="293"/>
      <c r="M42501" s="290"/>
    </row>
    <row r="42502" spans="11:13" x14ac:dyDescent="0.35">
      <c r="K42502" s="293"/>
      <c r="M42502" s="290"/>
    </row>
    <row r="42503" spans="11:13" x14ac:dyDescent="0.35">
      <c r="K42503" s="293"/>
      <c r="M42503" s="290"/>
    </row>
    <row r="42504" spans="11:13" x14ac:dyDescent="0.35">
      <c r="K42504" s="293"/>
      <c r="M42504" s="290"/>
    </row>
    <row r="42505" spans="11:13" x14ac:dyDescent="0.35">
      <c r="K42505" s="293"/>
      <c r="M42505" s="290"/>
    </row>
    <row r="42506" spans="11:13" x14ac:dyDescent="0.35">
      <c r="K42506" s="293"/>
      <c r="M42506" s="290"/>
    </row>
    <row r="42507" spans="11:13" x14ac:dyDescent="0.35">
      <c r="K42507" s="293"/>
      <c r="M42507" s="290"/>
    </row>
    <row r="42508" spans="11:13" x14ac:dyDescent="0.35">
      <c r="K42508" s="293"/>
      <c r="M42508" s="290"/>
    </row>
    <row r="42509" spans="11:13" x14ac:dyDescent="0.35">
      <c r="K42509" s="293"/>
      <c r="M42509" s="290"/>
    </row>
    <row r="42510" spans="11:13" x14ac:dyDescent="0.35">
      <c r="K42510" s="293"/>
      <c r="M42510" s="290"/>
    </row>
    <row r="42511" spans="11:13" x14ac:dyDescent="0.35">
      <c r="K42511" s="293"/>
      <c r="M42511" s="290"/>
    </row>
    <row r="42512" spans="11:13" x14ac:dyDescent="0.35">
      <c r="K42512" s="293"/>
      <c r="M42512" s="290"/>
    </row>
    <row r="42513" spans="11:13" x14ac:dyDescent="0.35">
      <c r="K42513" s="293"/>
      <c r="M42513" s="290"/>
    </row>
    <row r="42514" spans="11:13" x14ac:dyDescent="0.35">
      <c r="K42514" s="293"/>
      <c r="M42514" s="290"/>
    </row>
    <row r="42515" spans="11:13" x14ac:dyDescent="0.35">
      <c r="K42515" s="293"/>
      <c r="M42515" s="290"/>
    </row>
    <row r="42516" spans="11:13" x14ac:dyDescent="0.35">
      <c r="K42516" s="293"/>
      <c r="M42516" s="290"/>
    </row>
    <row r="42517" spans="11:13" x14ac:dyDescent="0.35">
      <c r="K42517" s="293"/>
      <c r="M42517" s="290"/>
    </row>
    <row r="42518" spans="11:13" x14ac:dyDescent="0.35">
      <c r="K42518" s="293"/>
      <c r="M42518" s="290"/>
    </row>
    <row r="42519" spans="11:13" x14ac:dyDescent="0.35">
      <c r="K42519" s="293"/>
      <c r="M42519" s="290"/>
    </row>
    <row r="42520" spans="11:13" x14ac:dyDescent="0.35">
      <c r="K42520" s="293"/>
      <c r="M42520" s="290"/>
    </row>
    <row r="42521" spans="11:13" x14ac:dyDescent="0.35">
      <c r="K42521" s="293"/>
      <c r="M42521" s="290"/>
    </row>
    <row r="42522" spans="11:13" x14ac:dyDescent="0.35">
      <c r="K42522" s="293"/>
      <c r="M42522" s="290"/>
    </row>
    <row r="42523" spans="11:13" x14ac:dyDescent="0.35">
      <c r="K42523" s="293"/>
      <c r="M42523" s="290"/>
    </row>
    <row r="42524" spans="11:13" x14ac:dyDescent="0.35">
      <c r="K42524" s="293"/>
      <c r="M42524" s="290"/>
    </row>
    <row r="42525" spans="11:13" x14ac:dyDescent="0.35">
      <c r="K42525" s="293"/>
      <c r="M42525" s="290"/>
    </row>
    <row r="42526" spans="11:13" x14ac:dyDescent="0.35">
      <c r="K42526" s="293"/>
      <c r="M42526" s="290"/>
    </row>
    <row r="42527" spans="11:13" x14ac:dyDescent="0.35">
      <c r="K42527" s="293"/>
      <c r="M42527" s="290"/>
    </row>
    <row r="42528" spans="11:13" x14ac:dyDescent="0.35">
      <c r="K42528" s="293"/>
      <c r="M42528" s="290"/>
    </row>
    <row r="42529" spans="11:13" x14ac:dyDescent="0.35">
      <c r="K42529" s="293"/>
      <c r="M42529" s="290"/>
    </row>
    <row r="42530" spans="11:13" x14ac:dyDescent="0.35">
      <c r="K42530" s="293"/>
      <c r="M42530" s="290"/>
    </row>
    <row r="42531" spans="11:13" x14ac:dyDescent="0.35">
      <c r="K42531" s="293"/>
      <c r="M42531" s="290"/>
    </row>
    <row r="42532" spans="11:13" x14ac:dyDescent="0.35">
      <c r="K42532" s="293"/>
      <c r="M42532" s="290"/>
    </row>
    <row r="42533" spans="11:13" x14ac:dyDescent="0.35">
      <c r="K42533" s="293"/>
      <c r="M42533" s="290"/>
    </row>
    <row r="42534" spans="11:13" x14ac:dyDescent="0.35">
      <c r="K42534" s="293"/>
      <c r="M42534" s="290"/>
    </row>
    <row r="42535" spans="11:13" x14ac:dyDescent="0.35">
      <c r="K42535" s="293"/>
      <c r="M42535" s="290"/>
    </row>
    <row r="42536" spans="11:13" x14ac:dyDescent="0.35">
      <c r="K42536" s="293"/>
      <c r="M42536" s="290"/>
    </row>
    <row r="42537" spans="11:13" x14ac:dyDescent="0.35">
      <c r="K42537" s="293"/>
      <c r="M42537" s="290"/>
    </row>
    <row r="42538" spans="11:13" x14ac:dyDescent="0.35">
      <c r="K42538" s="293"/>
      <c r="M42538" s="290"/>
    </row>
    <row r="42539" spans="11:13" x14ac:dyDescent="0.35">
      <c r="K42539" s="293"/>
      <c r="M42539" s="290"/>
    </row>
    <row r="42540" spans="11:13" x14ac:dyDescent="0.35">
      <c r="K42540" s="293"/>
      <c r="M42540" s="290"/>
    </row>
    <row r="42541" spans="11:13" x14ac:dyDescent="0.35">
      <c r="K42541" s="293"/>
      <c r="M42541" s="290"/>
    </row>
    <row r="42542" spans="11:13" x14ac:dyDescent="0.35">
      <c r="K42542" s="293"/>
      <c r="M42542" s="290"/>
    </row>
    <row r="42543" spans="11:13" x14ac:dyDescent="0.35">
      <c r="K42543" s="293"/>
      <c r="M42543" s="290"/>
    </row>
    <row r="42544" spans="11:13" x14ac:dyDescent="0.35">
      <c r="K42544" s="293"/>
      <c r="M42544" s="290"/>
    </row>
    <row r="42545" spans="11:13" x14ac:dyDescent="0.35">
      <c r="K42545" s="293"/>
      <c r="M42545" s="290"/>
    </row>
    <row r="42546" spans="11:13" x14ac:dyDescent="0.35">
      <c r="K42546" s="293"/>
      <c r="M42546" s="290"/>
    </row>
    <row r="42547" spans="11:13" x14ac:dyDescent="0.35">
      <c r="K42547" s="293"/>
      <c r="M42547" s="290"/>
    </row>
    <row r="42548" spans="11:13" x14ac:dyDescent="0.35">
      <c r="K42548" s="293"/>
      <c r="M42548" s="290"/>
    </row>
    <row r="42549" spans="11:13" x14ac:dyDescent="0.35">
      <c r="K42549" s="293"/>
      <c r="M42549" s="290"/>
    </row>
    <row r="42550" spans="11:13" x14ac:dyDescent="0.35">
      <c r="K42550" s="293"/>
      <c r="M42550" s="290"/>
    </row>
    <row r="42551" spans="11:13" x14ac:dyDescent="0.35">
      <c r="K42551" s="293"/>
      <c r="M42551" s="290"/>
    </row>
    <row r="42552" spans="11:13" x14ac:dyDescent="0.35">
      <c r="K42552" s="293"/>
      <c r="M42552" s="290"/>
    </row>
    <row r="42553" spans="11:13" x14ac:dyDescent="0.35">
      <c r="K42553" s="293"/>
      <c r="M42553" s="290"/>
    </row>
    <row r="42554" spans="11:13" x14ac:dyDescent="0.35">
      <c r="K42554" s="293"/>
      <c r="M42554" s="290"/>
    </row>
    <row r="42555" spans="11:13" x14ac:dyDescent="0.35">
      <c r="K42555" s="293"/>
      <c r="M42555" s="290"/>
    </row>
    <row r="42556" spans="11:13" x14ac:dyDescent="0.35">
      <c r="K42556" s="293"/>
      <c r="M42556" s="290"/>
    </row>
    <row r="42557" spans="11:13" x14ac:dyDescent="0.35">
      <c r="K42557" s="293"/>
      <c r="M42557" s="290"/>
    </row>
    <row r="42558" spans="11:13" x14ac:dyDescent="0.35">
      <c r="K42558" s="293"/>
      <c r="M42558" s="290"/>
    </row>
    <row r="42559" spans="11:13" x14ac:dyDescent="0.35">
      <c r="K42559" s="293"/>
      <c r="M42559" s="290"/>
    </row>
    <row r="42560" spans="11:13" x14ac:dyDescent="0.35">
      <c r="K42560" s="293"/>
      <c r="M42560" s="290"/>
    </row>
    <row r="42561" spans="11:13" x14ac:dyDescent="0.35">
      <c r="K42561" s="293"/>
      <c r="M42561" s="290"/>
    </row>
    <row r="42562" spans="11:13" x14ac:dyDescent="0.35">
      <c r="K42562" s="293"/>
      <c r="M42562" s="290"/>
    </row>
    <row r="42563" spans="11:13" x14ac:dyDescent="0.35">
      <c r="K42563" s="293"/>
      <c r="M42563" s="290"/>
    </row>
    <row r="42564" spans="11:13" x14ac:dyDescent="0.35">
      <c r="K42564" s="293"/>
      <c r="M42564" s="290"/>
    </row>
    <row r="42565" spans="11:13" x14ac:dyDescent="0.35">
      <c r="K42565" s="293"/>
      <c r="M42565" s="290"/>
    </row>
    <row r="42566" spans="11:13" x14ac:dyDescent="0.35">
      <c r="K42566" s="293"/>
      <c r="M42566" s="290"/>
    </row>
    <row r="42567" spans="11:13" x14ac:dyDescent="0.35">
      <c r="K42567" s="293"/>
      <c r="M42567" s="290"/>
    </row>
    <row r="42568" spans="11:13" x14ac:dyDescent="0.35">
      <c r="K42568" s="293"/>
      <c r="M42568" s="290"/>
    </row>
    <row r="42569" spans="11:13" x14ac:dyDescent="0.35">
      <c r="K42569" s="293"/>
      <c r="M42569" s="290"/>
    </row>
    <row r="42570" spans="11:13" x14ac:dyDescent="0.35">
      <c r="K42570" s="293"/>
      <c r="M42570" s="290"/>
    </row>
    <row r="42571" spans="11:13" x14ac:dyDescent="0.35">
      <c r="K42571" s="293"/>
      <c r="M42571" s="290"/>
    </row>
    <row r="42572" spans="11:13" x14ac:dyDescent="0.35">
      <c r="K42572" s="293"/>
      <c r="M42572" s="290"/>
    </row>
    <row r="42573" spans="11:13" x14ac:dyDescent="0.35">
      <c r="K42573" s="293"/>
      <c r="M42573" s="290"/>
    </row>
    <row r="42574" spans="11:13" x14ac:dyDescent="0.35">
      <c r="K42574" s="293"/>
      <c r="M42574" s="290"/>
    </row>
    <row r="42575" spans="11:13" x14ac:dyDescent="0.35">
      <c r="K42575" s="293"/>
      <c r="M42575" s="290"/>
    </row>
    <row r="42576" spans="11:13" x14ac:dyDescent="0.35">
      <c r="K42576" s="293"/>
      <c r="M42576" s="290"/>
    </row>
    <row r="42577" spans="11:13" x14ac:dyDescent="0.35">
      <c r="K42577" s="293"/>
      <c r="M42577" s="290"/>
    </row>
    <row r="42578" spans="11:13" x14ac:dyDescent="0.35">
      <c r="K42578" s="293"/>
      <c r="M42578" s="290"/>
    </row>
    <row r="42579" spans="11:13" x14ac:dyDescent="0.35">
      <c r="K42579" s="293"/>
      <c r="M42579" s="290"/>
    </row>
    <row r="42580" spans="11:13" x14ac:dyDescent="0.35">
      <c r="K42580" s="293"/>
      <c r="M42580" s="290"/>
    </row>
    <row r="42581" spans="11:13" x14ac:dyDescent="0.35">
      <c r="K42581" s="293"/>
      <c r="M42581" s="290"/>
    </row>
    <row r="42582" spans="11:13" x14ac:dyDescent="0.35">
      <c r="K42582" s="293"/>
      <c r="M42582" s="290"/>
    </row>
    <row r="42583" spans="11:13" x14ac:dyDescent="0.35">
      <c r="K42583" s="293"/>
      <c r="M42583" s="290"/>
    </row>
    <row r="42584" spans="11:13" x14ac:dyDescent="0.35">
      <c r="K42584" s="293"/>
      <c r="M42584" s="290"/>
    </row>
    <row r="42585" spans="11:13" x14ac:dyDescent="0.35">
      <c r="K42585" s="293"/>
      <c r="M42585" s="290"/>
    </row>
    <row r="42586" spans="11:13" x14ac:dyDescent="0.35">
      <c r="K42586" s="293"/>
      <c r="M42586" s="290"/>
    </row>
    <row r="42587" spans="11:13" x14ac:dyDescent="0.35">
      <c r="K42587" s="293"/>
      <c r="M42587" s="290"/>
    </row>
    <row r="42588" spans="11:13" x14ac:dyDescent="0.35">
      <c r="K42588" s="293"/>
      <c r="M42588" s="290"/>
    </row>
    <row r="42589" spans="11:13" x14ac:dyDescent="0.35">
      <c r="K42589" s="293"/>
      <c r="M42589" s="290"/>
    </row>
    <row r="42590" spans="11:13" x14ac:dyDescent="0.35">
      <c r="K42590" s="293"/>
      <c r="M42590" s="290"/>
    </row>
    <row r="42591" spans="11:13" x14ac:dyDescent="0.35">
      <c r="K42591" s="293"/>
      <c r="M42591" s="290"/>
    </row>
    <row r="42592" spans="11:13" x14ac:dyDescent="0.35">
      <c r="K42592" s="293"/>
      <c r="M42592" s="290"/>
    </row>
    <row r="42593" spans="11:13" x14ac:dyDescent="0.35">
      <c r="K42593" s="293"/>
      <c r="M42593" s="290"/>
    </row>
    <row r="42594" spans="11:13" x14ac:dyDescent="0.35">
      <c r="K42594" s="293"/>
      <c r="M42594" s="290"/>
    </row>
    <row r="42595" spans="11:13" x14ac:dyDescent="0.35">
      <c r="K42595" s="293"/>
      <c r="M42595" s="290"/>
    </row>
    <row r="42596" spans="11:13" x14ac:dyDescent="0.35">
      <c r="K42596" s="293"/>
      <c r="M42596" s="290"/>
    </row>
    <row r="42597" spans="11:13" x14ac:dyDescent="0.35">
      <c r="K42597" s="293"/>
      <c r="M42597" s="290"/>
    </row>
    <row r="42598" spans="11:13" x14ac:dyDescent="0.35">
      <c r="K42598" s="293"/>
      <c r="M42598" s="290"/>
    </row>
    <row r="42599" spans="11:13" x14ac:dyDescent="0.35">
      <c r="K42599" s="293"/>
      <c r="M42599" s="290"/>
    </row>
    <row r="42600" spans="11:13" x14ac:dyDescent="0.35">
      <c r="K42600" s="293"/>
      <c r="M42600" s="290"/>
    </row>
    <row r="42601" spans="11:13" x14ac:dyDescent="0.35">
      <c r="K42601" s="293"/>
      <c r="M42601" s="290"/>
    </row>
    <row r="42602" spans="11:13" x14ac:dyDescent="0.35">
      <c r="K42602" s="293"/>
      <c r="M42602" s="290"/>
    </row>
    <row r="42603" spans="11:13" x14ac:dyDescent="0.35">
      <c r="K42603" s="293"/>
      <c r="M42603" s="290"/>
    </row>
    <row r="42604" spans="11:13" x14ac:dyDescent="0.35">
      <c r="K42604" s="293"/>
      <c r="M42604" s="290"/>
    </row>
    <row r="42605" spans="11:13" x14ac:dyDescent="0.35">
      <c r="K42605" s="293"/>
      <c r="M42605" s="290"/>
    </row>
    <row r="42606" spans="11:13" x14ac:dyDescent="0.35">
      <c r="K42606" s="293"/>
      <c r="M42606" s="290"/>
    </row>
    <row r="42607" spans="11:13" x14ac:dyDescent="0.35">
      <c r="K42607" s="293"/>
      <c r="M42607" s="290"/>
    </row>
    <row r="42608" spans="11:13" x14ac:dyDescent="0.35">
      <c r="K42608" s="293"/>
      <c r="M42608" s="290"/>
    </row>
    <row r="42609" spans="11:13" x14ac:dyDescent="0.35">
      <c r="K42609" s="293"/>
      <c r="M42609" s="290"/>
    </row>
    <row r="42610" spans="11:13" x14ac:dyDescent="0.35">
      <c r="K42610" s="293"/>
      <c r="M42610" s="290"/>
    </row>
    <row r="42611" spans="11:13" x14ac:dyDescent="0.35">
      <c r="K42611" s="293"/>
      <c r="M42611" s="290"/>
    </row>
    <row r="42612" spans="11:13" x14ac:dyDescent="0.35">
      <c r="K42612" s="293"/>
      <c r="M42612" s="290"/>
    </row>
    <row r="42613" spans="11:13" x14ac:dyDescent="0.35">
      <c r="K42613" s="293"/>
      <c r="M42613" s="290"/>
    </row>
    <row r="42614" spans="11:13" x14ac:dyDescent="0.35">
      <c r="K42614" s="293"/>
      <c r="M42614" s="290"/>
    </row>
    <row r="42615" spans="11:13" x14ac:dyDescent="0.35">
      <c r="K42615" s="293"/>
      <c r="M42615" s="290"/>
    </row>
    <row r="42616" spans="11:13" x14ac:dyDescent="0.35">
      <c r="K42616" s="293"/>
      <c r="M42616" s="290"/>
    </row>
    <row r="42617" spans="11:13" x14ac:dyDescent="0.35">
      <c r="K42617" s="293"/>
      <c r="M42617" s="290"/>
    </row>
    <row r="42618" spans="11:13" x14ac:dyDescent="0.35">
      <c r="K42618" s="293"/>
      <c r="M42618" s="290"/>
    </row>
    <row r="42619" spans="11:13" x14ac:dyDescent="0.35">
      <c r="K42619" s="293"/>
      <c r="M42619" s="290"/>
    </row>
    <row r="42620" spans="11:13" x14ac:dyDescent="0.35">
      <c r="K42620" s="293"/>
      <c r="M42620" s="290"/>
    </row>
    <row r="42621" spans="11:13" x14ac:dyDescent="0.35">
      <c r="K42621" s="293"/>
      <c r="M42621" s="290"/>
    </row>
    <row r="42622" spans="11:13" x14ac:dyDescent="0.35">
      <c r="K42622" s="293"/>
      <c r="M42622" s="290"/>
    </row>
    <row r="42623" spans="11:13" x14ac:dyDescent="0.35">
      <c r="K42623" s="293"/>
      <c r="M42623" s="290"/>
    </row>
    <row r="42624" spans="11:13" x14ac:dyDescent="0.35">
      <c r="K42624" s="293"/>
      <c r="M42624" s="290"/>
    </row>
    <row r="42625" spans="11:13" x14ac:dyDescent="0.35">
      <c r="K42625" s="293"/>
      <c r="M42625" s="290"/>
    </row>
    <row r="42626" spans="11:13" x14ac:dyDescent="0.35">
      <c r="K42626" s="293"/>
      <c r="M42626" s="290"/>
    </row>
    <row r="42627" spans="11:13" x14ac:dyDescent="0.35">
      <c r="K42627" s="293"/>
      <c r="M42627" s="290"/>
    </row>
    <row r="42628" spans="11:13" x14ac:dyDescent="0.35">
      <c r="K42628" s="293"/>
      <c r="M42628" s="290"/>
    </row>
    <row r="42629" spans="11:13" x14ac:dyDescent="0.35">
      <c r="K42629" s="293"/>
      <c r="M42629" s="290"/>
    </row>
    <row r="42630" spans="11:13" x14ac:dyDescent="0.35">
      <c r="K42630" s="293"/>
      <c r="M42630" s="290"/>
    </row>
    <row r="42631" spans="11:13" x14ac:dyDescent="0.35">
      <c r="K42631" s="293"/>
      <c r="M42631" s="290"/>
    </row>
    <row r="42632" spans="11:13" x14ac:dyDescent="0.35">
      <c r="K42632" s="293"/>
      <c r="M42632" s="290"/>
    </row>
    <row r="42633" spans="11:13" x14ac:dyDescent="0.35">
      <c r="K42633" s="293"/>
      <c r="M42633" s="290"/>
    </row>
    <row r="42634" spans="11:13" x14ac:dyDescent="0.35">
      <c r="K42634" s="293"/>
      <c r="M42634" s="290"/>
    </row>
    <row r="42635" spans="11:13" x14ac:dyDescent="0.35">
      <c r="K42635" s="293"/>
      <c r="M42635" s="290"/>
    </row>
    <row r="42636" spans="11:13" x14ac:dyDescent="0.35">
      <c r="K42636" s="293"/>
      <c r="M42636" s="290"/>
    </row>
    <row r="42637" spans="11:13" x14ac:dyDescent="0.35">
      <c r="K42637" s="293"/>
      <c r="M42637" s="290"/>
    </row>
    <row r="42638" spans="11:13" x14ac:dyDescent="0.35">
      <c r="K42638" s="293"/>
      <c r="M42638" s="290"/>
    </row>
    <row r="42639" spans="11:13" x14ac:dyDescent="0.35">
      <c r="K42639" s="293"/>
      <c r="M42639" s="290"/>
    </row>
    <row r="42640" spans="11:13" x14ac:dyDescent="0.35">
      <c r="K42640" s="293"/>
      <c r="M42640" s="290"/>
    </row>
    <row r="42641" spans="11:13" x14ac:dyDescent="0.35">
      <c r="K42641" s="293"/>
      <c r="M42641" s="290"/>
    </row>
    <row r="42642" spans="11:13" x14ac:dyDescent="0.35">
      <c r="K42642" s="293"/>
      <c r="M42642" s="290"/>
    </row>
    <row r="42643" spans="11:13" x14ac:dyDescent="0.35">
      <c r="K42643" s="293"/>
      <c r="M42643" s="290"/>
    </row>
    <row r="42644" spans="11:13" x14ac:dyDescent="0.35">
      <c r="K42644" s="293"/>
      <c r="M42644" s="290"/>
    </row>
    <row r="42645" spans="11:13" x14ac:dyDescent="0.35">
      <c r="K42645" s="293"/>
      <c r="M42645" s="290"/>
    </row>
    <row r="42646" spans="11:13" x14ac:dyDescent="0.35">
      <c r="K42646" s="293"/>
      <c r="M42646" s="290"/>
    </row>
    <row r="42647" spans="11:13" x14ac:dyDescent="0.35">
      <c r="K42647" s="293"/>
      <c r="M42647" s="290"/>
    </row>
    <row r="42648" spans="11:13" x14ac:dyDescent="0.35">
      <c r="K42648" s="293"/>
      <c r="M42648" s="290"/>
    </row>
    <row r="42649" spans="11:13" x14ac:dyDescent="0.35">
      <c r="K42649" s="293"/>
      <c r="M42649" s="290"/>
    </row>
    <row r="42650" spans="11:13" x14ac:dyDescent="0.35">
      <c r="K42650" s="293"/>
      <c r="M42650" s="290"/>
    </row>
    <row r="42651" spans="11:13" x14ac:dyDescent="0.35">
      <c r="K42651" s="293"/>
      <c r="M42651" s="290"/>
    </row>
    <row r="42652" spans="11:13" x14ac:dyDescent="0.35">
      <c r="K42652" s="293"/>
      <c r="M42652" s="290"/>
    </row>
    <row r="42653" spans="11:13" x14ac:dyDescent="0.35">
      <c r="K42653" s="293"/>
      <c r="M42653" s="290"/>
    </row>
    <row r="42654" spans="11:13" x14ac:dyDescent="0.35">
      <c r="K42654" s="293"/>
      <c r="M42654" s="290"/>
    </row>
    <row r="42655" spans="11:13" x14ac:dyDescent="0.35">
      <c r="K42655" s="293"/>
      <c r="M42655" s="290"/>
    </row>
    <row r="42656" spans="11:13" x14ac:dyDescent="0.35">
      <c r="K42656" s="293"/>
      <c r="M42656" s="290"/>
    </row>
    <row r="42657" spans="11:13" x14ac:dyDescent="0.35">
      <c r="K42657" s="293"/>
      <c r="M42657" s="290"/>
    </row>
    <row r="42658" spans="11:13" x14ac:dyDescent="0.35">
      <c r="K42658" s="293"/>
      <c r="M42658" s="290"/>
    </row>
    <row r="42659" spans="11:13" x14ac:dyDescent="0.35">
      <c r="K42659" s="293"/>
      <c r="M42659" s="290"/>
    </row>
    <row r="42660" spans="11:13" x14ac:dyDescent="0.35">
      <c r="K42660" s="293"/>
      <c r="M42660" s="290"/>
    </row>
    <row r="42661" spans="11:13" x14ac:dyDescent="0.35">
      <c r="K42661" s="293"/>
      <c r="M42661" s="290"/>
    </row>
    <row r="42662" spans="11:13" x14ac:dyDescent="0.35">
      <c r="K42662" s="293"/>
      <c r="M42662" s="290"/>
    </row>
    <row r="42663" spans="11:13" x14ac:dyDescent="0.35">
      <c r="K42663" s="293"/>
      <c r="M42663" s="290"/>
    </row>
    <row r="42664" spans="11:13" x14ac:dyDescent="0.35">
      <c r="K42664" s="293"/>
      <c r="M42664" s="290"/>
    </row>
    <row r="42665" spans="11:13" x14ac:dyDescent="0.35">
      <c r="K42665" s="293"/>
      <c r="M42665" s="290"/>
    </row>
    <row r="42666" spans="11:13" x14ac:dyDescent="0.35">
      <c r="K42666" s="293"/>
      <c r="M42666" s="290"/>
    </row>
    <row r="42667" spans="11:13" x14ac:dyDescent="0.35">
      <c r="K42667" s="293"/>
      <c r="M42667" s="290"/>
    </row>
    <row r="42668" spans="11:13" x14ac:dyDescent="0.35">
      <c r="K42668" s="293"/>
      <c r="M42668" s="290"/>
    </row>
    <row r="42669" spans="11:13" x14ac:dyDescent="0.35">
      <c r="K42669" s="293"/>
      <c r="M42669" s="290"/>
    </row>
    <row r="42670" spans="11:13" x14ac:dyDescent="0.35">
      <c r="K42670" s="293"/>
      <c r="M42670" s="290"/>
    </row>
    <row r="42671" spans="11:13" x14ac:dyDescent="0.35">
      <c r="K42671" s="293"/>
      <c r="M42671" s="290"/>
    </row>
    <row r="42672" spans="11:13" x14ac:dyDescent="0.35">
      <c r="K42672" s="293"/>
      <c r="M42672" s="290"/>
    </row>
    <row r="42673" spans="11:13" x14ac:dyDescent="0.35">
      <c r="K42673" s="293"/>
      <c r="M42673" s="290"/>
    </row>
    <row r="42674" spans="11:13" x14ac:dyDescent="0.35">
      <c r="K42674" s="293"/>
      <c r="M42674" s="290"/>
    </row>
    <row r="42675" spans="11:13" x14ac:dyDescent="0.35">
      <c r="K42675" s="293"/>
      <c r="M42675" s="290"/>
    </row>
    <row r="42676" spans="11:13" x14ac:dyDescent="0.35">
      <c r="K42676" s="293"/>
      <c r="M42676" s="290"/>
    </row>
    <row r="42677" spans="11:13" x14ac:dyDescent="0.35">
      <c r="K42677" s="293"/>
      <c r="M42677" s="290"/>
    </row>
    <row r="42678" spans="11:13" x14ac:dyDescent="0.35">
      <c r="K42678" s="293"/>
      <c r="M42678" s="290"/>
    </row>
    <row r="42679" spans="11:13" x14ac:dyDescent="0.35">
      <c r="K42679" s="293"/>
      <c r="M42679" s="290"/>
    </row>
    <row r="42680" spans="11:13" x14ac:dyDescent="0.35">
      <c r="K42680" s="293"/>
      <c r="M42680" s="290"/>
    </row>
    <row r="42681" spans="11:13" x14ac:dyDescent="0.35">
      <c r="K42681" s="293"/>
      <c r="M42681" s="290"/>
    </row>
    <row r="42682" spans="11:13" x14ac:dyDescent="0.35">
      <c r="K42682" s="293"/>
      <c r="M42682" s="290"/>
    </row>
    <row r="42683" spans="11:13" x14ac:dyDescent="0.35">
      <c r="K42683" s="293"/>
      <c r="M42683" s="290"/>
    </row>
    <row r="42684" spans="11:13" x14ac:dyDescent="0.35">
      <c r="K42684" s="293"/>
      <c r="M42684" s="290"/>
    </row>
    <row r="42685" spans="11:13" x14ac:dyDescent="0.35">
      <c r="K42685" s="293"/>
      <c r="M42685" s="290"/>
    </row>
    <row r="42686" spans="11:13" x14ac:dyDescent="0.35">
      <c r="K42686" s="293"/>
      <c r="M42686" s="290"/>
    </row>
    <row r="42687" spans="11:13" x14ac:dyDescent="0.35">
      <c r="K42687" s="293"/>
      <c r="M42687" s="290"/>
    </row>
    <row r="42688" spans="11:13" x14ac:dyDescent="0.35">
      <c r="K42688" s="293"/>
      <c r="M42688" s="290"/>
    </row>
    <row r="42689" spans="11:13" x14ac:dyDescent="0.35">
      <c r="K42689" s="293"/>
      <c r="M42689" s="290"/>
    </row>
    <row r="42690" spans="11:13" x14ac:dyDescent="0.35">
      <c r="K42690" s="293"/>
      <c r="M42690" s="290"/>
    </row>
    <row r="42691" spans="11:13" x14ac:dyDescent="0.35">
      <c r="K42691" s="293"/>
      <c r="M42691" s="290"/>
    </row>
    <row r="42692" spans="11:13" x14ac:dyDescent="0.35">
      <c r="K42692" s="293"/>
      <c r="M42692" s="290"/>
    </row>
    <row r="42693" spans="11:13" x14ac:dyDescent="0.35">
      <c r="K42693" s="293"/>
      <c r="M42693" s="290"/>
    </row>
    <row r="42694" spans="11:13" x14ac:dyDescent="0.35">
      <c r="K42694" s="293"/>
      <c r="M42694" s="290"/>
    </row>
    <row r="42695" spans="11:13" x14ac:dyDescent="0.35">
      <c r="K42695" s="293"/>
      <c r="M42695" s="290"/>
    </row>
    <row r="42696" spans="11:13" x14ac:dyDescent="0.35">
      <c r="K42696" s="293"/>
      <c r="M42696" s="290"/>
    </row>
    <row r="42697" spans="11:13" x14ac:dyDescent="0.35">
      <c r="K42697" s="293"/>
      <c r="M42697" s="290"/>
    </row>
    <row r="42698" spans="11:13" x14ac:dyDescent="0.35">
      <c r="K42698" s="293"/>
      <c r="M42698" s="290"/>
    </row>
    <row r="42699" spans="11:13" x14ac:dyDescent="0.35">
      <c r="K42699" s="293"/>
      <c r="M42699" s="290"/>
    </row>
    <row r="42700" spans="11:13" x14ac:dyDescent="0.35">
      <c r="K42700" s="293"/>
      <c r="M42700" s="290"/>
    </row>
    <row r="42701" spans="11:13" x14ac:dyDescent="0.35">
      <c r="K42701" s="293"/>
      <c r="M42701" s="290"/>
    </row>
    <row r="42702" spans="11:13" x14ac:dyDescent="0.35">
      <c r="K42702" s="293"/>
      <c r="M42702" s="290"/>
    </row>
    <row r="42703" spans="11:13" x14ac:dyDescent="0.35">
      <c r="K42703" s="293"/>
      <c r="M42703" s="290"/>
    </row>
    <row r="42704" spans="11:13" x14ac:dyDescent="0.35">
      <c r="K42704" s="293"/>
      <c r="M42704" s="290"/>
    </row>
    <row r="42705" spans="11:13" x14ac:dyDescent="0.35">
      <c r="K42705" s="293"/>
      <c r="M42705" s="290"/>
    </row>
    <row r="42706" spans="11:13" x14ac:dyDescent="0.35">
      <c r="K42706" s="293"/>
      <c r="M42706" s="290"/>
    </row>
    <row r="42707" spans="11:13" x14ac:dyDescent="0.35">
      <c r="K42707" s="293"/>
      <c r="M42707" s="290"/>
    </row>
    <row r="42708" spans="11:13" x14ac:dyDescent="0.35">
      <c r="K42708" s="293"/>
      <c r="M42708" s="290"/>
    </row>
    <row r="42709" spans="11:13" x14ac:dyDescent="0.35">
      <c r="K42709" s="293"/>
      <c r="M42709" s="290"/>
    </row>
    <row r="42710" spans="11:13" x14ac:dyDescent="0.35">
      <c r="K42710" s="293"/>
      <c r="M42710" s="290"/>
    </row>
    <row r="42711" spans="11:13" x14ac:dyDescent="0.35">
      <c r="K42711" s="293"/>
      <c r="M42711" s="290"/>
    </row>
    <row r="42712" spans="11:13" x14ac:dyDescent="0.35">
      <c r="K42712" s="293"/>
      <c r="M42712" s="290"/>
    </row>
    <row r="42713" spans="11:13" x14ac:dyDescent="0.35">
      <c r="K42713" s="293"/>
      <c r="M42713" s="290"/>
    </row>
    <row r="42714" spans="11:13" x14ac:dyDescent="0.35">
      <c r="K42714" s="293"/>
      <c r="M42714" s="290"/>
    </row>
    <row r="42715" spans="11:13" x14ac:dyDescent="0.35">
      <c r="K42715" s="293"/>
      <c r="M42715" s="290"/>
    </row>
    <row r="42716" spans="11:13" x14ac:dyDescent="0.35">
      <c r="K42716" s="293"/>
      <c r="M42716" s="290"/>
    </row>
    <row r="42717" spans="11:13" x14ac:dyDescent="0.35">
      <c r="K42717" s="293"/>
      <c r="M42717" s="290"/>
    </row>
    <row r="42718" spans="11:13" x14ac:dyDescent="0.35">
      <c r="K42718" s="293"/>
      <c r="M42718" s="290"/>
    </row>
    <row r="42719" spans="11:13" x14ac:dyDescent="0.35">
      <c r="K42719" s="293"/>
      <c r="M42719" s="290"/>
    </row>
    <row r="42720" spans="11:13" x14ac:dyDescent="0.35">
      <c r="K42720" s="293"/>
      <c r="M42720" s="290"/>
    </row>
    <row r="42721" spans="11:13" x14ac:dyDescent="0.35">
      <c r="K42721" s="293"/>
      <c r="M42721" s="290"/>
    </row>
    <row r="42722" spans="11:13" x14ac:dyDescent="0.35">
      <c r="K42722" s="293"/>
      <c r="M42722" s="290"/>
    </row>
    <row r="42723" spans="11:13" x14ac:dyDescent="0.35">
      <c r="K42723" s="293"/>
      <c r="M42723" s="290"/>
    </row>
    <row r="42724" spans="11:13" x14ac:dyDescent="0.35">
      <c r="K42724" s="293"/>
      <c r="M42724" s="290"/>
    </row>
    <row r="42725" spans="11:13" x14ac:dyDescent="0.35">
      <c r="K42725" s="293"/>
      <c r="M42725" s="290"/>
    </row>
    <row r="42726" spans="11:13" x14ac:dyDescent="0.35">
      <c r="K42726" s="293"/>
      <c r="M42726" s="290"/>
    </row>
    <row r="42727" spans="11:13" x14ac:dyDescent="0.35">
      <c r="K42727" s="293"/>
      <c r="M42727" s="290"/>
    </row>
    <row r="42728" spans="11:13" x14ac:dyDescent="0.35">
      <c r="K42728" s="293"/>
      <c r="M42728" s="290"/>
    </row>
    <row r="42729" spans="11:13" x14ac:dyDescent="0.35">
      <c r="K42729" s="293"/>
      <c r="M42729" s="290"/>
    </row>
    <row r="42730" spans="11:13" x14ac:dyDescent="0.35">
      <c r="K42730" s="293"/>
      <c r="M42730" s="290"/>
    </row>
    <row r="42731" spans="11:13" x14ac:dyDescent="0.35">
      <c r="K42731" s="293"/>
      <c r="M42731" s="290"/>
    </row>
    <row r="42732" spans="11:13" x14ac:dyDescent="0.35">
      <c r="K42732" s="293"/>
      <c r="M42732" s="290"/>
    </row>
    <row r="42733" spans="11:13" x14ac:dyDescent="0.35">
      <c r="K42733" s="293"/>
      <c r="M42733" s="290"/>
    </row>
    <row r="42734" spans="11:13" x14ac:dyDescent="0.35">
      <c r="K42734" s="293"/>
      <c r="M42734" s="290"/>
    </row>
    <row r="42735" spans="11:13" x14ac:dyDescent="0.35">
      <c r="K42735" s="293"/>
      <c r="M42735" s="290"/>
    </row>
    <row r="42736" spans="11:13" x14ac:dyDescent="0.35">
      <c r="K42736" s="293"/>
      <c r="M42736" s="290"/>
    </row>
    <row r="42737" spans="11:13" x14ac:dyDescent="0.35">
      <c r="K42737" s="293"/>
      <c r="M42737" s="290"/>
    </row>
    <row r="42738" spans="11:13" x14ac:dyDescent="0.35">
      <c r="K42738" s="293"/>
      <c r="M42738" s="290"/>
    </row>
    <row r="42739" spans="11:13" x14ac:dyDescent="0.35">
      <c r="K42739" s="293"/>
      <c r="M42739" s="290"/>
    </row>
    <row r="42740" spans="11:13" x14ac:dyDescent="0.35">
      <c r="K42740" s="293"/>
      <c r="M42740" s="290"/>
    </row>
    <row r="42741" spans="11:13" x14ac:dyDescent="0.35">
      <c r="K42741" s="293"/>
      <c r="M42741" s="290"/>
    </row>
    <row r="42742" spans="11:13" x14ac:dyDescent="0.35">
      <c r="K42742" s="293"/>
      <c r="M42742" s="290"/>
    </row>
    <row r="42743" spans="11:13" x14ac:dyDescent="0.35">
      <c r="K42743" s="293"/>
      <c r="M42743" s="290"/>
    </row>
    <row r="42744" spans="11:13" x14ac:dyDescent="0.35">
      <c r="K42744" s="293"/>
      <c r="M42744" s="290"/>
    </row>
    <row r="42745" spans="11:13" x14ac:dyDescent="0.35">
      <c r="K42745" s="293"/>
      <c r="M42745" s="290"/>
    </row>
    <row r="42746" spans="11:13" x14ac:dyDescent="0.35">
      <c r="K42746" s="293"/>
      <c r="M42746" s="290"/>
    </row>
    <row r="42747" spans="11:13" x14ac:dyDescent="0.35">
      <c r="K42747" s="293"/>
      <c r="M42747" s="290"/>
    </row>
    <row r="42748" spans="11:13" x14ac:dyDescent="0.35">
      <c r="K42748" s="293"/>
      <c r="M42748" s="290"/>
    </row>
    <row r="42749" spans="11:13" x14ac:dyDescent="0.35">
      <c r="K42749" s="293"/>
      <c r="M42749" s="290"/>
    </row>
    <row r="42750" spans="11:13" x14ac:dyDescent="0.35">
      <c r="K42750" s="293"/>
      <c r="M42750" s="290"/>
    </row>
    <row r="42751" spans="11:13" x14ac:dyDescent="0.35">
      <c r="K42751" s="293"/>
      <c r="M42751" s="290"/>
    </row>
    <row r="42752" spans="11:13" x14ac:dyDescent="0.35">
      <c r="K42752" s="293"/>
      <c r="M42752" s="290"/>
    </row>
    <row r="42753" spans="11:13" x14ac:dyDescent="0.35">
      <c r="K42753" s="293"/>
      <c r="M42753" s="290"/>
    </row>
    <row r="42754" spans="11:13" x14ac:dyDescent="0.35">
      <c r="K42754" s="293"/>
      <c r="M42754" s="290"/>
    </row>
    <row r="42755" spans="11:13" x14ac:dyDescent="0.35">
      <c r="K42755" s="293"/>
      <c r="M42755" s="290"/>
    </row>
    <row r="42756" spans="11:13" x14ac:dyDescent="0.35">
      <c r="K42756" s="293"/>
      <c r="M42756" s="290"/>
    </row>
    <row r="42757" spans="11:13" x14ac:dyDescent="0.35">
      <c r="K42757" s="293"/>
      <c r="M42757" s="290"/>
    </row>
    <row r="42758" spans="11:13" x14ac:dyDescent="0.35">
      <c r="K42758" s="293"/>
      <c r="M42758" s="290"/>
    </row>
    <row r="42759" spans="11:13" x14ac:dyDescent="0.35">
      <c r="K42759" s="293"/>
      <c r="M42759" s="290"/>
    </row>
    <row r="42760" spans="11:13" x14ac:dyDescent="0.35">
      <c r="K42760" s="293"/>
      <c r="M42760" s="290"/>
    </row>
    <row r="42761" spans="11:13" x14ac:dyDescent="0.35">
      <c r="K42761" s="293"/>
      <c r="M42761" s="290"/>
    </row>
    <row r="42762" spans="11:13" x14ac:dyDescent="0.35">
      <c r="K42762" s="293"/>
      <c r="M42762" s="290"/>
    </row>
    <row r="42763" spans="11:13" x14ac:dyDescent="0.35">
      <c r="K42763" s="293"/>
      <c r="M42763" s="290"/>
    </row>
    <row r="42764" spans="11:13" x14ac:dyDescent="0.35">
      <c r="K42764" s="293"/>
      <c r="M42764" s="290"/>
    </row>
    <row r="42765" spans="11:13" x14ac:dyDescent="0.35">
      <c r="K42765" s="293"/>
      <c r="M42765" s="290"/>
    </row>
    <row r="42766" spans="11:13" x14ac:dyDescent="0.35">
      <c r="K42766" s="293"/>
      <c r="M42766" s="290"/>
    </row>
    <row r="42767" spans="11:13" x14ac:dyDescent="0.35">
      <c r="K42767" s="293"/>
      <c r="M42767" s="290"/>
    </row>
    <row r="42768" spans="11:13" x14ac:dyDescent="0.35">
      <c r="K42768" s="293"/>
      <c r="M42768" s="290"/>
    </row>
    <row r="42769" spans="11:13" x14ac:dyDescent="0.35">
      <c r="K42769" s="293"/>
      <c r="M42769" s="290"/>
    </row>
    <row r="42770" spans="11:13" x14ac:dyDescent="0.35">
      <c r="K42770" s="293"/>
      <c r="M42770" s="290"/>
    </row>
    <row r="42771" spans="11:13" x14ac:dyDescent="0.35">
      <c r="K42771" s="293"/>
      <c r="M42771" s="290"/>
    </row>
    <row r="42772" spans="11:13" x14ac:dyDescent="0.35">
      <c r="K42772" s="293"/>
      <c r="M42772" s="290"/>
    </row>
    <row r="42773" spans="11:13" x14ac:dyDescent="0.35">
      <c r="K42773" s="293"/>
      <c r="M42773" s="290"/>
    </row>
    <row r="42774" spans="11:13" x14ac:dyDescent="0.35">
      <c r="K42774" s="293"/>
      <c r="M42774" s="290"/>
    </row>
    <row r="42775" spans="11:13" x14ac:dyDescent="0.35">
      <c r="K42775" s="293"/>
      <c r="M42775" s="290"/>
    </row>
    <row r="42776" spans="11:13" x14ac:dyDescent="0.35">
      <c r="K42776" s="293"/>
      <c r="M42776" s="290"/>
    </row>
    <row r="42777" spans="11:13" x14ac:dyDescent="0.35">
      <c r="K42777" s="293"/>
      <c r="M42777" s="290"/>
    </row>
    <row r="42778" spans="11:13" x14ac:dyDescent="0.35">
      <c r="K42778" s="293"/>
      <c r="M42778" s="290"/>
    </row>
    <row r="42779" spans="11:13" x14ac:dyDescent="0.35">
      <c r="K42779" s="293"/>
      <c r="M42779" s="290"/>
    </row>
    <row r="42780" spans="11:13" x14ac:dyDescent="0.35">
      <c r="K42780" s="293"/>
      <c r="M42780" s="290"/>
    </row>
    <row r="42781" spans="11:13" x14ac:dyDescent="0.35">
      <c r="K42781" s="293"/>
      <c r="M42781" s="290"/>
    </row>
    <row r="42782" spans="11:13" x14ac:dyDescent="0.35">
      <c r="K42782" s="293"/>
      <c r="M42782" s="290"/>
    </row>
    <row r="42783" spans="11:13" x14ac:dyDescent="0.35">
      <c r="K42783" s="293"/>
      <c r="M42783" s="290"/>
    </row>
    <row r="42784" spans="11:13" x14ac:dyDescent="0.35">
      <c r="K42784" s="293"/>
      <c r="M42784" s="290"/>
    </row>
    <row r="42785" spans="11:13" x14ac:dyDescent="0.35">
      <c r="K42785" s="293"/>
      <c r="M42785" s="290"/>
    </row>
    <row r="42786" spans="11:13" x14ac:dyDescent="0.35">
      <c r="K42786" s="293"/>
      <c r="M42786" s="290"/>
    </row>
    <row r="42787" spans="11:13" x14ac:dyDescent="0.35">
      <c r="K42787" s="293"/>
      <c r="M42787" s="290"/>
    </row>
    <row r="42788" spans="11:13" x14ac:dyDescent="0.35">
      <c r="K42788" s="293"/>
      <c r="M42788" s="290"/>
    </row>
    <row r="42789" spans="11:13" x14ac:dyDescent="0.35">
      <c r="K42789" s="293"/>
      <c r="M42789" s="290"/>
    </row>
    <row r="42790" spans="11:13" x14ac:dyDescent="0.35">
      <c r="K42790" s="293"/>
      <c r="M42790" s="290"/>
    </row>
    <row r="42791" spans="11:13" x14ac:dyDescent="0.35">
      <c r="K42791" s="293"/>
      <c r="M42791" s="290"/>
    </row>
    <row r="42792" spans="11:13" x14ac:dyDescent="0.35">
      <c r="K42792" s="293"/>
      <c r="M42792" s="290"/>
    </row>
    <row r="42793" spans="11:13" x14ac:dyDescent="0.35">
      <c r="K42793" s="293"/>
      <c r="M42793" s="290"/>
    </row>
    <row r="42794" spans="11:13" x14ac:dyDescent="0.35">
      <c r="K42794" s="293"/>
      <c r="M42794" s="290"/>
    </row>
    <row r="42795" spans="11:13" x14ac:dyDescent="0.35">
      <c r="K42795" s="293"/>
      <c r="M42795" s="290"/>
    </row>
    <row r="42796" spans="11:13" x14ac:dyDescent="0.35">
      <c r="K42796" s="293"/>
      <c r="M42796" s="290"/>
    </row>
    <row r="42797" spans="11:13" x14ac:dyDescent="0.35">
      <c r="K42797" s="293"/>
      <c r="M42797" s="290"/>
    </row>
    <row r="42798" spans="11:13" x14ac:dyDescent="0.35">
      <c r="K42798" s="293"/>
      <c r="M42798" s="290"/>
    </row>
    <row r="42799" spans="11:13" x14ac:dyDescent="0.35">
      <c r="K42799" s="293"/>
      <c r="M42799" s="290"/>
    </row>
    <row r="42800" spans="11:13" x14ac:dyDescent="0.35">
      <c r="K42800" s="293"/>
      <c r="M42800" s="290"/>
    </row>
    <row r="42801" spans="11:13" x14ac:dyDescent="0.35">
      <c r="K42801" s="293"/>
      <c r="M42801" s="290"/>
    </row>
    <row r="42802" spans="11:13" x14ac:dyDescent="0.35">
      <c r="K42802" s="293"/>
      <c r="M42802" s="290"/>
    </row>
    <row r="42803" spans="11:13" x14ac:dyDescent="0.35">
      <c r="K42803" s="293"/>
      <c r="M42803" s="290"/>
    </row>
    <row r="42804" spans="11:13" x14ac:dyDescent="0.35">
      <c r="K42804" s="293"/>
      <c r="M42804" s="290"/>
    </row>
    <row r="42805" spans="11:13" x14ac:dyDescent="0.35">
      <c r="K42805" s="293"/>
      <c r="M42805" s="290"/>
    </row>
    <row r="42806" spans="11:13" x14ac:dyDescent="0.35">
      <c r="K42806" s="293"/>
      <c r="M42806" s="290"/>
    </row>
    <row r="42807" spans="11:13" x14ac:dyDescent="0.35">
      <c r="K42807" s="293"/>
      <c r="M42807" s="290"/>
    </row>
    <row r="42808" spans="11:13" x14ac:dyDescent="0.35">
      <c r="K42808" s="293"/>
      <c r="M42808" s="290"/>
    </row>
    <row r="42809" spans="11:13" x14ac:dyDescent="0.35">
      <c r="K42809" s="293"/>
      <c r="M42809" s="290"/>
    </row>
    <row r="42810" spans="11:13" x14ac:dyDescent="0.35">
      <c r="K42810" s="293"/>
      <c r="M42810" s="290"/>
    </row>
    <row r="42811" spans="11:13" x14ac:dyDescent="0.35">
      <c r="K42811" s="293"/>
      <c r="M42811" s="290"/>
    </row>
    <row r="42812" spans="11:13" x14ac:dyDescent="0.35">
      <c r="K42812" s="293"/>
      <c r="M42812" s="290"/>
    </row>
    <row r="42813" spans="11:13" x14ac:dyDescent="0.35">
      <c r="K42813" s="293"/>
      <c r="M42813" s="290"/>
    </row>
    <row r="42814" spans="11:13" x14ac:dyDescent="0.35">
      <c r="K42814" s="293"/>
      <c r="M42814" s="290"/>
    </row>
    <row r="42815" spans="11:13" x14ac:dyDescent="0.35">
      <c r="K42815" s="293"/>
      <c r="M42815" s="290"/>
    </row>
    <row r="42816" spans="11:13" x14ac:dyDescent="0.35">
      <c r="K42816" s="293"/>
      <c r="M42816" s="290"/>
    </row>
    <row r="42817" spans="11:13" x14ac:dyDescent="0.35">
      <c r="K42817" s="293"/>
      <c r="M42817" s="290"/>
    </row>
    <row r="42818" spans="11:13" x14ac:dyDescent="0.35">
      <c r="K42818" s="293"/>
      <c r="M42818" s="290"/>
    </row>
    <row r="42819" spans="11:13" x14ac:dyDescent="0.35">
      <c r="K42819" s="293"/>
      <c r="M42819" s="290"/>
    </row>
    <row r="42820" spans="11:13" x14ac:dyDescent="0.35">
      <c r="K42820" s="293"/>
      <c r="M42820" s="290"/>
    </row>
    <row r="42821" spans="11:13" x14ac:dyDescent="0.35">
      <c r="K42821" s="293"/>
      <c r="M42821" s="290"/>
    </row>
    <row r="42822" spans="11:13" x14ac:dyDescent="0.35">
      <c r="K42822" s="293"/>
      <c r="M42822" s="290"/>
    </row>
    <row r="42823" spans="11:13" x14ac:dyDescent="0.35">
      <c r="K42823" s="293"/>
      <c r="M42823" s="290"/>
    </row>
    <row r="42824" spans="11:13" x14ac:dyDescent="0.35">
      <c r="K42824" s="293"/>
      <c r="M42824" s="290"/>
    </row>
    <row r="42825" spans="11:13" x14ac:dyDescent="0.35">
      <c r="K42825" s="293"/>
      <c r="M42825" s="290"/>
    </row>
    <row r="42826" spans="11:13" x14ac:dyDescent="0.35">
      <c r="K42826" s="293"/>
      <c r="M42826" s="290"/>
    </row>
    <row r="42827" spans="11:13" x14ac:dyDescent="0.35">
      <c r="K42827" s="293"/>
      <c r="M42827" s="290"/>
    </row>
    <row r="42828" spans="11:13" x14ac:dyDescent="0.35">
      <c r="K42828" s="293"/>
      <c r="M42828" s="290"/>
    </row>
    <row r="42829" spans="11:13" x14ac:dyDescent="0.35">
      <c r="K42829" s="293"/>
      <c r="M42829" s="290"/>
    </row>
    <row r="42830" spans="11:13" x14ac:dyDescent="0.35">
      <c r="K42830" s="293"/>
      <c r="M42830" s="290"/>
    </row>
    <row r="42831" spans="11:13" x14ac:dyDescent="0.35">
      <c r="K42831" s="293"/>
      <c r="M42831" s="290"/>
    </row>
    <row r="42832" spans="11:13" x14ac:dyDescent="0.35">
      <c r="K42832" s="293"/>
      <c r="M42832" s="290"/>
    </row>
    <row r="42833" spans="11:13" x14ac:dyDescent="0.35">
      <c r="K42833" s="293"/>
      <c r="M42833" s="290"/>
    </row>
    <row r="42834" spans="11:13" x14ac:dyDescent="0.35">
      <c r="K42834" s="293"/>
      <c r="M42834" s="290"/>
    </row>
    <row r="42835" spans="11:13" x14ac:dyDescent="0.35">
      <c r="K42835" s="293"/>
      <c r="M42835" s="290"/>
    </row>
    <row r="42836" spans="11:13" x14ac:dyDescent="0.35">
      <c r="K42836" s="293"/>
      <c r="M42836" s="290"/>
    </row>
    <row r="42837" spans="11:13" x14ac:dyDescent="0.35">
      <c r="K42837" s="293"/>
      <c r="M42837" s="290"/>
    </row>
    <row r="42838" spans="11:13" x14ac:dyDescent="0.35">
      <c r="K42838" s="293"/>
      <c r="M42838" s="290"/>
    </row>
    <row r="42839" spans="11:13" x14ac:dyDescent="0.35">
      <c r="K42839" s="293"/>
      <c r="M42839" s="290"/>
    </row>
    <row r="42840" spans="11:13" x14ac:dyDescent="0.35">
      <c r="K42840" s="293"/>
      <c r="M42840" s="290"/>
    </row>
    <row r="42841" spans="11:13" x14ac:dyDescent="0.35">
      <c r="K42841" s="293"/>
      <c r="M42841" s="290"/>
    </row>
    <row r="42842" spans="11:13" x14ac:dyDescent="0.35">
      <c r="K42842" s="293"/>
      <c r="M42842" s="290"/>
    </row>
    <row r="42843" spans="11:13" x14ac:dyDescent="0.35">
      <c r="K42843" s="293"/>
      <c r="M42843" s="290"/>
    </row>
    <row r="42844" spans="11:13" x14ac:dyDescent="0.35">
      <c r="K42844" s="293"/>
      <c r="M42844" s="290"/>
    </row>
    <row r="42845" spans="11:13" x14ac:dyDescent="0.35">
      <c r="K42845" s="293"/>
      <c r="M42845" s="290"/>
    </row>
    <row r="42846" spans="11:13" x14ac:dyDescent="0.35">
      <c r="K42846" s="293"/>
      <c r="M42846" s="290"/>
    </row>
    <row r="42847" spans="11:13" x14ac:dyDescent="0.35">
      <c r="K42847" s="293"/>
      <c r="M42847" s="290"/>
    </row>
    <row r="42848" spans="11:13" x14ac:dyDescent="0.35">
      <c r="K42848" s="293"/>
      <c r="M42848" s="290"/>
    </row>
    <row r="42849" spans="11:13" x14ac:dyDescent="0.35">
      <c r="K42849" s="293"/>
      <c r="M42849" s="290"/>
    </row>
    <row r="42850" spans="11:13" x14ac:dyDescent="0.35">
      <c r="K42850" s="293"/>
      <c r="M42850" s="290"/>
    </row>
    <row r="42851" spans="11:13" x14ac:dyDescent="0.35">
      <c r="K42851" s="293"/>
      <c r="M42851" s="290"/>
    </row>
    <row r="42852" spans="11:13" x14ac:dyDescent="0.35">
      <c r="K42852" s="293"/>
      <c r="M42852" s="290"/>
    </row>
    <row r="42853" spans="11:13" x14ac:dyDescent="0.35">
      <c r="K42853" s="293"/>
      <c r="M42853" s="290"/>
    </row>
    <row r="42854" spans="11:13" x14ac:dyDescent="0.35">
      <c r="K42854" s="293"/>
      <c r="M42854" s="290"/>
    </row>
    <row r="42855" spans="11:13" x14ac:dyDescent="0.35">
      <c r="K42855" s="293"/>
      <c r="M42855" s="290"/>
    </row>
    <row r="42856" spans="11:13" x14ac:dyDescent="0.35">
      <c r="K42856" s="293"/>
      <c r="M42856" s="290"/>
    </row>
    <row r="42857" spans="11:13" x14ac:dyDescent="0.35">
      <c r="K42857" s="293"/>
      <c r="M42857" s="290"/>
    </row>
    <row r="42858" spans="11:13" x14ac:dyDescent="0.35">
      <c r="K42858" s="293"/>
      <c r="M42858" s="290"/>
    </row>
    <row r="42859" spans="11:13" x14ac:dyDescent="0.35">
      <c r="K42859" s="293"/>
      <c r="M42859" s="290"/>
    </row>
    <row r="42860" spans="11:13" x14ac:dyDescent="0.35">
      <c r="K42860" s="293"/>
      <c r="M42860" s="290"/>
    </row>
    <row r="42861" spans="11:13" x14ac:dyDescent="0.35">
      <c r="K42861" s="293"/>
      <c r="M42861" s="290"/>
    </row>
    <row r="42862" spans="11:13" x14ac:dyDescent="0.35">
      <c r="K42862" s="293"/>
      <c r="M42862" s="290"/>
    </row>
    <row r="42863" spans="11:13" x14ac:dyDescent="0.35">
      <c r="K42863" s="293"/>
      <c r="M42863" s="290"/>
    </row>
    <row r="42864" spans="11:13" x14ac:dyDescent="0.35">
      <c r="K42864" s="293"/>
      <c r="M42864" s="290"/>
    </row>
    <row r="42865" spans="11:13" x14ac:dyDescent="0.35">
      <c r="K42865" s="293"/>
      <c r="M42865" s="290"/>
    </row>
    <row r="42866" spans="11:13" x14ac:dyDescent="0.35">
      <c r="K42866" s="293"/>
      <c r="M42866" s="290"/>
    </row>
    <row r="42867" spans="11:13" x14ac:dyDescent="0.35">
      <c r="K42867" s="293"/>
      <c r="M42867" s="290"/>
    </row>
    <row r="42868" spans="11:13" x14ac:dyDescent="0.35">
      <c r="K42868" s="293"/>
      <c r="M42868" s="290"/>
    </row>
    <row r="42869" spans="11:13" x14ac:dyDescent="0.35">
      <c r="K42869" s="293"/>
      <c r="M42869" s="290"/>
    </row>
    <row r="42870" spans="11:13" x14ac:dyDescent="0.35">
      <c r="K42870" s="293"/>
      <c r="M42870" s="290"/>
    </row>
    <row r="42871" spans="11:13" x14ac:dyDescent="0.35">
      <c r="K42871" s="293"/>
      <c r="M42871" s="290"/>
    </row>
    <row r="42872" spans="11:13" x14ac:dyDescent="0.35">
      <c r="K42872" s="293"/>
      <c r="M42872" s="290"/>
    </row>
    <row r="42873" spans="11:13" x14ac:dyDescent="0.35">
      <c r="K42873" s="293"/>
      <c r="M42873" s="290"/>
    </row>
    <row r="42874" spans="11:13" x14ac:dyDescent="0.35">
      <c r="K42874" s="293"/>
      <c r="M42874" s="290"/>
    </row>
    <row r="42875" spans="11:13" x14ac:dyDescent="0.35">
      <c r="K42875" s="293"/>
      <c r="M42875" s="290"/>
    </row>
    <row r="42876" spans="11:13" x14ac:dyDescent="0.35">
      <c r="K42876" s="293"/>
      <c r="M42876" s="290"/>
    </row>
    <row r="42877" spans="11:13" x14ac:dyDescent="0.35">
      <c r="K42877" s="293"/>
      <c r="M42877" s="290"/>
    </row>
    <row r="42878" spans="11:13" x14ac:dyDescent="0.35">
      <c r="K42878" s="293"/>
      <c r="M42878" s="290"/>
    </row>
    <row r="42879" spans="11:13" x14ac:dyDescent="0.35">
      <c r="K42879" s="293"/>
      <c r="M42879" s="290"/>
    </row>
    <row r="42880" spans="11:13" x14ac:dyDescent="0.35">
      <c r="K42880" s="293"/>
      <c r="M42880" s="290"/>
    </row>
    <row r="42881" spans="11:13" x14ac:dyDescent="0.35">
      <c r="K42881" s="293"/>
      <c r="M42881" s="290"/>
    </row>
    <row r="42882" spans="11:13" x14ac:dyDescent="0.35">
      <c r="K42882" s="293"/>
      <c r="M42882" s="290"/>
    </row>
    <row r="42883" spans="11:13" x14ac:dyDescent="0.35">
      <c r="K42883" s="293"/>
      <c r="M42883" s="290"/>
    </row>
    <row r="42884" spans="11:13" x14ac:dyDescent="0.35">
      <c r="K42884" s="293"/>
      <c r="M42884" s="290"/>
    </row>
    <row r="42885" spans="11:13" x14ac:dyDescent="0.35">
      <c r="K42885" s="293"/>
      <c r="M42885" s="290"/>
    </row>
    <row r="42886" spans="11:13" x14ac:dyDescent="0.35">
      <c r="K42886" s="293"/>
      <c r="M42886" s="290"/>
    </row>
    <row r="42887" spans="11:13" x14ac:dyDescent="0.35">
      <c r="K42887" s="293"/>
      <c r="M42887" s="290"/>
    </row>
    <row r="42888" spans="11:13" x14ac:dyDescent="0.35">
      <c r="K42888" s="293"/>
      <c r="M42888" s="290"/>
    </row>
    <row r="42889" spans="11:13" x14ac:dyDescent="0.35">
      <c r="K42889" s="293"/>
      <c r="M42889" s="290"/>
    </row>
    <row r="42890" spans="11:13" x14ac:dyDescent="0.35">
      <c r="K42890" s="293"/>
      <c r="M42890" s="290"/>
    </row>
    <row r="42891" spans="11:13" x14ac:dyDescent="0.35">
      <c r="K42891" s="293"/>
      <c r="M42891" s="290"/>
    </row>
    <row r="42892" spans="11:13" x14ac:dyDescent="0.35">
      <c r="K42892" s="293"/>
      <c r="M42892" s="290"/>
    </row>
    <row r="42893" spans="11:13" x14ac:dyDescent="0.35">
      <c r="K42893" s="293"/>
      <c r="M42893" s="290"/>
    </row>
    <row r="42894" spans="11:13" x14ac:dyDescent="0.35">
      <c r="K42894" s="293"/>
      <c r="M42894" s="290"/>
    </row>
    <row r="42895" spans="11:13" x14ac:dyDescent="0.35">
      <c r="K42895" s="293"/>
      <c r="M42895" s="290"/>
    </row>
    <row r="42896" spans="11:13" x14ac:dyDescent="0.35">
      <c r="K42896" s="293"/>
      <c r="M42896" s="290"/>
    </row>
    <row r="42897" spans="11:13" x14ac:dyDescent="0.35">
      <c r="K42897" s="293"/>
      <c r="M42897" s="290"/>
    </row>
    <row r="42898" spans="11:13" x14ac:dyDescent="0.35">
      <c r="K42898" s="293"/>
      <c r="M42898" s="290"/>
    </row>
    <row r="42899" spans="11:13" x14ac:dyDescent="0.35">
      <c r="K42899" s="293"/>
      <c r="M42899" s="290"/>
    </row>
    <row r="42900" spans="11:13" x14ac:dyDescent="0.35">
      <c r="K42900" s="293"/>
      <c r="M42900" s="290"/>
    </row>
    <row r="42901" spans="11:13" x14ac:dyDescent="0.35">
      <c r="K42901" s="293"/>
      <c r="M42901" s="290"/>
    </row>
    <row r="42902" spans="11:13" x14ac:dyDescent="0.35">
      <c r="K42902" s="293"/>
      <c r="M42902" s="290"/>
    </row>
    <row r="42903" spans="11:13" x14ac:dyDescent="0.35">
      <c r="K42903" s="293"/>
      <c r="M42903" s="290"/>
    </row>
    <row r="42904" spans="11:13" x14ac:dyDescent="0.35">
      <c r="K42904" s="293"/>
      <c r="M42904" s="290"/>
    </row>
    <row r="42905" spans="11:13" x14ac:dyDescent="0.35">
      <c r="K42905" s="293"/>
      <c r="M42905" s="290"/>
    </row>
    <row r="42906" spans="11:13" x14ac:dyDescent="0.35">
      <c r="K42906" s="293"/>
      <c r="M42906" s="290"/>
    </row>
    <row r="42907" spans="11:13" x14ac:dyDescent="0.35">
      <c r="K42907" s="293"/>
      <c r="M42907" s="290"/>
    </row>
    <row r="42908" spans="11:13" x14ac:dyDescent="0.35">
      <c r="K42908" s="293"/>
      <c r="M42908" s="290"/>
    </row>
    <row r="42909" spans="11:13" x14ac:dyDescent="0.35">
      <c r="K42909" s="293"/>
      <c r="M42909" s="290"/>
    </row>
    <row r="42910" spans="11:13" x14ac:dyDescent="0.35">
      <c r="K42910" s="293"/>
      <c r="M42910" s="290"/>
    </row>
    <row r="42911" spans="11:13" x14ac:dyDescent="0.35">
      <c r="K42911" s="293"/>
      <c r="M42911" s="290"/>
    </row>
    <row r="42912" spans="11:13" x14ac:dyDescent="0.35">
      <c r="K42912" s="293"/>
      <c r="M42912" s="290"/>
    </row>
    <row r="42913" spans="11:13" x14ac:dyDescent="0.35">
      <c r="K42913" s="293"/>
      <c r="M42913" s="290"/>
    </row>
    <row r="42914" spans="11:13" x14ac:dyDescent="0.35">
      <c r="K42914" s="293"/>
      <c r="M42914" s="290"/>
    </row>
    <row r="42915" spans="11:13" x14ac:dyDescent="0.35">
      <c r="K42915" s="293"/>
      <c r="M42915" s="290"/>
    </row>
    <row r="42916" spans="11:13" x14ac:dyDescent="0.35">
      <c r="K42916" s="293"/>
      <c r="M42916" s="290"/>
    </row>
    <row r="42917" spans="11:13" x14ac:dyDescent="0.35">
      <c r="K42917" s="293"/>
      <c r="M42917" s="290"/>
    </row>
    <row r="42918" spans="11:13" x14ac:dyDescent="0.35">
      <c r="K42918" s="293"/>
      <c r="M42918" s="290"/>
    </row>
    <row r="42919" spans="11:13" x14ac:dyDescent="0.35">
      <c r="K42919" s="293"/>
      <c r="M42919" s="290"/>
    </row>
    <row r="42920" spans="11:13" x14ac:dyDescent="0.35">
      <c r="K42920" s="293"/>
      <c r="M42920" s="290"/>
    </row>
    <row r="42921" spans="11:13" x14ac:dyDescent="0.35">
      <c r="K42921" s="293"/>
      <c r="M42921" s="290"/>
    </row>
    <row r="42922" spans="11:13" x14ac:dyDescent="0.35">
      <c r="K42922" s="293"/>
      <c r="M42922" s="290"/>
    </row>
    <row r="42923" spans="11:13" x14ac:dyDescent="0.35">
      <c r="K42923" s="293"/>
      <c r="M42923" s="290"/>
    </row>
    <row r="42924" spans="11:13" x14ac:dyDescent="0.35">
      <c r="K42924" s="293"/>
      <c r="M42924" s="290"/>
    </row>
    <row r="42925" spans="11:13" x14ac:dyDescent="0.35">
      <c r="K42925" s="293"/>
      <c r="M42925" s="290"/>
    </row>
    <row r="42926" spans="11:13" x14ac:dyDescent="0.35">
      <c r="K42926" s="293"/>
      <c r="M42926" s="290"/>
    </row>
    <row r="42927" spans="11:13" x14ac:dyDescent="0.35">
      <c r="K42927" s="293"/>
      <c r="M42927" s="290"/>
    </row>
    <row r="42928" spans="11:13" x14ac:dyDescent="0.35">
      <c r="K42928" s="293"/>
      <c r="M42928" s="290"/>
    </row>
    <row r="42929" spans="11:13" x14ac:dyDescent="0.35">
      <c r="K42929" s="293"/>
      <c r="M42929" s="290"/>
    </row>
    <row r="42930" spans="11:13" x14ac:dyDescent="0.35">
      <c r="K42930" s="293"/>
      <c r="M42930" s="290"/>
    </row>
    <row r="42931" spans="11:13" x14ac:dyDescent="0.35">
      <c r="K42931" s="293"/>
      <c r="M42931" s="290"/>
    </row>
    <row r="42932" spans="11:13" x14ac:dyDescent="0.35">
      <c r="K42932" s="293"/>
      <c r="M42932" s="290"/>
    </row>
    <row r="42933" spans="11:13" x14ac:dyDescent="0.35">
      <c r="K42933" s="293"/>
      <c r="M42933" s="290"/>
    </row>
    <row r="42934" spans="11:13" x14ac:dyDescent="0.35">
      <c r="K42934" s="293"/>
      <c r="M42934" s="290"/>
    </row>
    <row r="42935" spans="11:13" x14ac:dyDescent="0.35">
      <c r="K42935" s="293"/>
      <c r="M42935" s="290"/>
    </row>
    <row r="42936" spans="11:13" x14ac:dyDescent="0.35">
      <c r="K42936" s="293"/>
      <c r="M42936" s="290"/>
    </row>
    <row r="42937" spans="11:13" x14ac:dyDescent="0.35">
      <c r="K42937" s="293"/>
      <c r="M42937" s="290"/>
    </row>
    <row r="42938" spans="11:13" x14ac:dyDescent="0.35">
      <c r="K42938" s="293"/>
      <c r="M42938" s="290"/>
    </row>
    <row r="42939" spans="11:13" x14ac:dyDescent="0.35">
      <c r="K42939" s="293"/>
      <c r="M42939" s="290"/>
    </row>
    <row r="42940" spans="11:13" x14ac:dyDescent="0.35">
      <c r="K42940" s="293"/>
      <c r="M42940" s="290"/>
    </row>
    <row r="42941" spans="11:13" x14ac:dyDescent="0.35">
      <c r="K42941" s="293"/>
      <c r="M42941" s="290"/>
    </row>
    <row r="42942" spans="11:13" x14ac:dyDescent="0.35">
      <c r="K42942" s="293"/>
      <c r="M42942" s="290"/>
    </row>
    <row r="42943" spans="11:13" x14ac:dyDescent="0.35">
      <c r="K42943" s="293"/>
      <c r="M42943" s="290"/>
    </row>
    <row r="42944" spans="11:13" x14ac:dyDescent="0.35">
      <c r="K42944" s="293"/>
      <c r="M42944" s="290"/>
    </row>
    <row r="42945" spans="11:13" x14ac:dyDescent="0.35">
      <c r="K42945" s="293"/>
      <c r="M42945" s="290"/>
    </row>
    <row r="42946" spans="11:13" x14ac:dyDescent="0.35">
      <c r="K42946" s="293"/>
      <c r="M42946" s="290"/>
    </row>
    <row r="42947" spans="11:13" x14ac:dyDescent="0.35">
      <c r="K42947" s="293"/>
      <c r="M42947" s="290"/>
    </row>
    <row r="42948" spans="11:13" x14ac:dyDescent="0.35">
      <c r="K42948" s="293"/>
      <c r="M42948" s="290"/>
    </row>
    <row r="42949" spans="11:13" x14ac:dyDescent="0.35">
      <c r="K42949" s="293"/>
      <c r="M42949" s="290"/>
    </row>
    <row r="42950" spans="11:13" x14ac:dyDescent="0.35">
      <c r="K42950" s="293"/>
      <c r="M42950" s="290"/>
    </row>
    <row r="42951" spans="11:13" x14ac:dyDescent="0.35">
      <c r="K42951" s="293"/>
      <c r="M42951" s="290"/>
    </row>
    <row r="42952" spans="11:13" x14ac:dyDescent="0.35">
      <c r="K42952" s="293"/>
      <c r="M42952" s="290"/>
    </row>
    <row r="42953" spans="11:13" x14ac:dyDescent="0.35">
      <c r="K42953" s="293"/>
      <c r="M42953" s="290"/>
    </row>
    <row r="42954" spans="11:13" x14ac:dyDescent="0.35">
      <c r="K42954" s="293"/>
      <c r="M42954" s="290"/>
    </row>
    <row r="42955" spans="11:13" x14ac:dyDescent="0.35">
      <c r="K42955" s="293"/>
      <c r="M42955" s="290"/>
    </row>
    <row r="42956" spans="11:13" x14ac:dyDescent="0.35">
      <c r="K42956" s="293"/>
      <c r="M42956" s="290"/>
    </row>
    <row r="42957" spans="11:13" x14ac:dyDescent="0.35">
      <c r="K42957" s="293"/>
      <c r="M42957" s="290"/>
    </row>
    <row r="42958" spans="11:13" x14ac:dyDescent="0.35">
      <c r="K42958" s="293"/>
      <c r="M42958" s="290"/>
    </row>
    <row r="42959" spans="11:13" x14ac:dyDescent="0.35">
      <c r="K42959" s="293"/>
      <c r="M42959" s="290"/>
    </row>
    <row r="42960" spans="11:13" x14ac:dyDescent="0.35">
      <c r="K42960" s="293"/>
      <c r="M42960" s="290"/>
    </row>
    <row r="42961" spans="11:13" x14ac:dyDescent="0.35">
      <c r="K42961" s="293"/>
      <c r="M42961" s="290"/>
    </row>
    <row r="42962" spans="11:13" x14ac:dyDescent="0.35">
      <c r="K42962" s="293"/>
      <c r="M42962" s="290"/>
    </row>
    <row r="42963" spans="11:13" x14ac:dyDescent="0.35">
      <c r="K42963" s="293"/>
      <c r="M42963" s="290"/>
    </row>
    <row r="42964" spans="11:13" x14ac:dyDescent="0.35">
      <c r="K42964" s="293"/>
      <c r="M42964" s="290"/>
    </row>
    <row r="42965" spans="11:13" x14ac:dyDescent="0.35">
      <c r="K42965" s="293"/>
      <c r="M42965" s="290"/>
    </row>
    <row r="42966" spans="11:13" x14ac:dyDescent="0.35">
      <c r="K42966" s="293"/>
      <c r="M42966" s="290"/>
    </row>
    <row r="42967" spans="11:13" x14ac:dyDescent="0.35">
      <c r="K42967" s="293"/>
      <c r="M42967" s="290"/>
    </row>
    <row r="42968" spans="11:13" x14ac:dyDescent="0.35">
      <c r="K42968" s="293"/>
      <c r="M42968" s="290"/>
    </row>
    <row r="42969" spans="11:13" x14ac:dyDescent="0.35">
      <c r="K42969" s="293"/>
      <c r="M42969" s="290"/>
    </row>
    <row r="42970" spans="11:13" x14ac:dyDescent="0.35">
      <c r="K42970" s="293"/>
      <c r="M42970" s="290"/>
    </row>
    <row r="42971" spans="11:13" x14ac:dyDescent="0.35">
      <c r="K42971" s="293"/>
      <c r="M42971" s="290"/>
    </row>
    <row r="42972" spans="11:13" x14ac:dyDescent="0.35">
      <c r="K42972" s="293"/>
      <c r="M42972" s="290"/>
    </row>
    <row r="42973" spans="11:13" x14ac:dyDescent="0.35">
      <c r="K42973" s="293"/>
      <c r="M42973" s="290"/>
    </row>
    <row r="42974" spans="11:13" x14ac:dyDescent="0.35">
      <c r="K42974" s="293"/>
      <c r="M42974" s="290"/>
    </row>
    <row r="42975" spans="11:13" x14ac:dyDescent="0.35">
      <c r="K42975" s="293"/>
      <c r="M42975" s="290"/>
    </row>
    <row r="42976" spans="11:13" x14ac:dyDescent="0.35">
      <c r="K42976" s="293"/>
      <c r="M42976" s="290"/>
    </row>
    <row r="42977" spans="11:13" x14ac:dyDescent="0.35">
      <c r="K42977" s="293"/>
      <c r="M42977" s="290"/>
    </row>
    <row r="42978" spans="11:13" x14ac:dyDescent="0.35">
      <c r="K42978" s="293"/>
      <c r="M42978" s="290"/>
    </row>
    <row r="42979" spans="11:13" x14ac:dyDescent="0.35">
      <c r="K42979" s="293"/>
      <c r="M42979" s="290"/>
    </row>
    <row r="42980" spans="11:13" x14ac:dyDescent="0.35">
      <c r="K42980" s="293"/>
      <c r="M42980" s="290"/>
    </row>
    <row r="42981" spans="11:13" x14ac:dyDescent="0.35">
      <c r="K42981" s="293"/>
      <c r="M42981" s="290"/>
    </row>
    <row r="42982" spans="11:13" x14ac:dyDescent="0.35">
      <c r="K42982" s="293"/>
      <c r="M42982" s="290"/>
    </row>
    <row r="42983" spans="11:13" x14ac:dyDescent="0.35">
      <c r="K42983" s="293"/>
      <c r="M42983" s="290"/>
    </row>
    <row r="42984" spans="11:13" x14ac:dyDescent="0.35">
      <c r="K42984" s="293"/>
      <c r="M42984" s="290"/>
    </row>
    <row r="42985" spans="11:13" x14ac:dyDescent="0.35">
      <c r="K42985" s="293"/>
      <c r="M42985" s="290"/>
    </row>
    <row r="42986" spans="11:13" x14ac:dyDescent="0.35">
      <c r="K42986" s="293"/>
      <c r="M42986" s="290"/>
    </row>
    <row r="42987" spans="11:13" x14ac:dyDescent="0.35">
      <c r="K42987" s="293"/>
      <c r="M42987" s="290"/>
    </row>
    <row r="42988" spans="11:13" x14ac:dyDescent="0.35">
      <c r="K42988" s="293"/>
      <c r="M42988" s="290"/>
    </row>
    <row r="42989" spans="11:13" x14ac:dyDescent="0.35">
      <c r="K42989" s="293"/>
      <c r="M42989" s="290"/>
    </row>
    <row r="42990" spans="11:13" x14ac:dyDescent="0.35">
      <c r="K42990" s="293"/>
      <c r="M42990" s="290"/>
    </row>
    <row r="42991" spans="11:13" x14ac:dyDescent="0.35">
      <c r="K42991" s="293"/>
      <c r="M42991" s="290"/>
    </row>
    <row r="42992" spans="11:13" x14ac:dyDescent="0.35">
      <c r="K42992" s="293"/>
      <c r="M42992" s="290"/>
    </row>
    <row r="42993" spans="11:13" x14ac:dyDescent="0.35">
      <c r="K42993" s="293"/>
      <c r="M42993" s="290"/>
    </row>
    <row r="42994" spans="11:13" x14ac:dyDescent="0.35">
      <c r="K42994" s="293"/>
      <c r="M42994" s="290"/>
    </row>
    <row r="42995" spans="11:13" x14ac:dyDescent="0.35">
      <c r="K42995" s="293"/>
      <c r="M42995" s="290"/>
    </row>
    <row r="42996" spans="11:13" x14ac:dyDescent="0.35">
      <c r="K42996" s="293"/>
      <c r="M42996" s="290"/>
    </row>
    <row r="42997" spans="11:13" x14ac:dyDescent="0.35">
      <c r="K42997" s="293"/>
      <c r="M42997" s="290"/>
    </row>
    <row r="42998" spans="11:13" x14ac:dyDescent="0.35">
      <c r="K42998" s="293"/>
      <c r="M42998" s="290"/>
    </row>
    <row r="42999" spans="11:13" x14ac:dyDescent="0.35">
      <c r="K42999" s="293"/>
      <c r="M42999" s="290"/>
    </row>
    <row r="43000" spans="11:13" x14ac:dyDescent="0.35">
      <c r="K43000" s="293"/>
      <c r="M43000" s="290"/>
    </row>
    <row r="43001" spans="11:13" x14ac:dyDescent="0.35">
      <c r="K43001" s="293"/>
      <c r="M43001" s="290"/>
    </row>
    <row r="43002" spans="11:13" x14ac:dyDescent="0.35">
      <c r="K43002" s="293"/>
      <c r="M43002" s="290"/>
    </row>
    <row r="43003" spans="11:13" x14ac:dyDescent="0.35">
      <c r="K43003" s="293"/>
      <c r="M43003" s="290"/>
    </row>
    <row r="43004" spans="11:13" x14ac:dyDescent="0.35">
      <c r="K43004" s="293"/>
      <c r="M43004" s="290"/>
    </row>
    <row r="43005" spans="11:13" x14ac:dyDescent="0.35">
      <c r="K43005" s="293"/>
      <c r="M43005" s="290"/>
    </row>
    <row r="43006" spans="11:13" x14ac:dyDescent="0.35">
      <c r="K43006" s="293"/>
      <c r="M43006" s="290"/>
    </row>
    <row r="43007" spans="11:13" x14ac:dyDescent="0.35">
      <c r="K43007" s="293"/>
      <c r="M43007" s="290"/>
    </row>
    <row r="43008" spans="11:13" x14ac:dyDescent="0.35">
      <c r="K43008" s="293"/>
      <c r="M43008" s="290"/>
    </row>
    <row r="43009" spans="11:13" x14ac:dyDescent="0.35">
      <c r="K43009" s="293"/>
      <c r="M43009" s="290"/>
    </row>
    <row r="43010" spans="11:13" x14ac:dyDescent="0.35">
      <c r="K43010" s="293"/>
      <c r="M43010" s="290"/>
    </row>
    <row r="43011" spans="11:13" x14ac:dyDescent="0.35">
      <c r="K43011" s="293"/>
      <c r="M43011" s="290"/>
    </row>
    <row r="43012" spans="11:13" x14ac:dyDescent="0.35">
      <c r="K43012" s="293"/>
      <c r="M43012" s="290"/>
    </row>
    <row r="43013" spans="11:13" x14ac:dyDescent="0.35">
      <c r="K43013" s="293"/>
      <c r="M43013" s="290"/>
    </row>
    <row r="43014" spans="11:13" x14ac:dyDescent="0.35">
      <c r="K43014" s="293"/>
      <c r="M43014" s="290"/>
    </row>
    <row r="43015" spans="11:13" x14ac:dyDescent="0.35">
      <c r="K43015" s="293"/>
      <c r="M43015" s="290"/>
    </row>
    <row r="43016" spans="11:13" x14ac:dyDescent="0.35">
      <c r="K43016" s="293"/>
      <c r="M43016" s="290"/>
    </row>
    <row r="43017" spans="11:13" x14ac:dyDescent="0.35">
      <c r="K43017" s="293"/>
      <c r="M43017" s="290"/>
    </row>
    <row r="43018" spans="11:13" x14ac:dyDescent="0.35">
      <c r="K43018" s="293"/>
      <c r="M43018" s="290"/>
    </row>
    <row r="43019" spans="11:13" x14ac:dyDescent="0.35">
      <c r="K43019" s="293"/>
      <c r="M43019" s="290"/>
    </row>
    <row r="43020" spans="11:13" x14ac:dyDescent="0.35">
      <c r="K43020" s="293"/>
      <c r="M43020" s="290"/>
    </row>
    <row r="43021" spans="11:13" x14ac:dyDescent="0.35">
      <c r="K43021" s="293"/>
      <c r="M43021" s="290"/>
    </row>
    <row r="43022" spans="11:13" x14ac:dyDescent="0.35">
      <c r="K43022" s="293"/>
      <c r="M43022" s="290"/>
    </row>
    <row r="43023" spans="11:13" x14ac:dyDescent="0.35">
      <c r="K43023" s="293"/>
      <c r="M43023" s="290"/>
    </row>
    <row r="43024" spans="11:13" x14ac:dyDescent="0.35">
      <c r="K43024" s="293"/>
      <c r="M43024" s="290"/>
    </row>
    <row r="43025" spans="11:13" x14ac:dyDescent="0.35">
      <c r="K43025" s="293"/>
      <c r="M43025" s="290"/>
    </row>
    <row r="43026" spans="11:13" x14ac:dyDescent="0.35">
      <c r="K43026" s="293"/>
      <c r="M43026" s="290"/>
    </row>
    <row r="43027" spans="11:13" x14ac:dyDescent="0.35">
      <c r="K43027" s="293"/>
      <c r="M43027" s="290"/>
    </row>
    <row r="43028" spans="11:13" x14ac:dyDescent="0.35">
      <c r="K43028" s="293"/>
      <c r="M43028" s="290"/>
    </row>
    <row r="43029" spans="11:13" x14ac:dyDescent="0.35">
      <c r="K43029" s="293"/>
      <c r="M43029" s="290"/>
    </row>
    <row r="43030" spans="11:13" x14ac:dyDescent="0.35">
      <c r="K43030" s="293"/>
      <c r="M43030" s="290"/>
    </row>
    <row r="43031" spans="11:13" x14ac:dyDescent="0.35">
      <c r="K43031" s="293"/>
      <c r="M43031" s="290"/>
    </row>
    <row r="43032" spans="11:13" x14ac:dyDescent="0.35">
      <c r="K43032" s="293"/>
      <c r="M43032" s="290"/>
    </row>
    <row r="43033" spans="11:13" x14ac:dyDescent="0.35">
      <c r="K43033" s="293"/>
      <c r="M43033" s="290"/>
    </row>
    <row r="43034" spans="11:13" x14ac:dyDescent="0.35">
      <c r="K43034" s="293"/>
      <c r="M43034" s="290"/>
    </row>
    <row r="43035" spans="11:13" x14ac:dyDescent="0.35">
      <c r="K43035" s="293"/>
      <c r="M43035" s="290"/>
    </row>
    <row r="43036" spans="11:13" x14ac:dyDescent="0.35">
      <c r="K43036" s="293"/>
      <c r="M43036" s="290"/>
    </row>
    <row r="43037" spans="11:13" x14ac:dyDescent="0.35">
      <c r="K43037" s="293"/>
      <c r="M43037" s="290"/>
    </row>
    <row r="43038" spans="11:13" x14ac:dyDescent="0.35">
      <c r="K43038" s="293"/>
      <c r="M43038" s="290"/>
    </row>
    <row r="43039" spans="11:13" x14ac:dyDescent="0.35">
      <c r="K43039" s="293"/>
      <c r="M43039" s="290"/>
    </row>
    <row r="43040" spans="11:13" x14ac:dyDescent="0.35">
      <c r="K43040" s="293"/>
      <c r="M43040" s="290"/>
    </row>
    <row r="43041" spans="11:13" x14ac:dyDescent="0.35">
      <c r="K43041" s="293"/>
      <c r="M43041" s="290"/>
    </row>
    <row r="43042" spans="11:13" x14ac:dyDescent="0.35">
      <c r="K43042" s="293"/>
      <c r="M43042" s="290"/>
    </row>
    <row r="43043" spans="11:13" x14ac:dyDescent="0.35">
      <c r="K43043" s="293"/>
      <c r="M43043" s="290"/>
    </row>
    <row r="43044" spans="11:13" x14ac:dyDescent="0.35">
      <c r="K43044" s="293"/>
      <c r="M43044" s="290"/>
    </row>
    <row r="43045" spans="11:13" x14ac:dyDescent="0.35">
      <c r="K43045" s="293"/>
      <c r="M43045" s="290"/>
    </row>
    <row r="43046" spans="11:13" x14ac:dyDescent="0.35">
      <c r="K43046" s="293"/>
      <c r="M43046" s="290"/>
    </row>
    <row r="43047" spans="11:13" x14ac:dyDescent="0.35">
      <c r="K43047" s="293"/>
      <c r="M43047" s="290"/>
    </row>
    <row r="43048" spans="11:13" x14ac:dyDescent="0.35">
      <c r="K43048" s="293"/>
      <c r="M43048" s="290"/>
    </row>
    <row r="43049" spans="11:13" x14ac:dyDescent="0.35">
      <c r="K43049" s="293"/>
      <c r="M43049" s="290"/>
    </row>
    <row r="43050" spans="11:13" x14ac:dyDescent="0.35">
      <c r="K43050" s="293"/>
      <c r="M43050" s="290"/>
    </row>
    <row r="43051" spans="11:13" x14ac:dyDescent="0.35">
      <c r="K43051" s="293"/>
      <c r="M43051" s="290"/>
    </row>
    <row r="43052" spans="11:13" x14ac:dyDescent="0.35">
      <c r="K43052" s="293"/>
      <c r="M43052" s="290"/>
    </row>
    <row r="43053" spans="11:13" x14ac:dyDescent="0.35">
      <c r="K43053" s="293"/>
      <c r="M43053" s="290"/>
    </row>
    <row r="43054" spans="11:13" x14ac:dyDescent="0.35">
      <c r="K43054" s="293"/>
      <c r="M43054" s="290"/>
    </row>
    <row r="43055" spans="11:13" x14ac:dyDescent="0.35">
      <c r="K43055" s="293"/>
      <c r="M43055" s="290"/>
    </row>
    <row r="43056" spans="11:13" x14ac:dyDescent="0.35">
      <c r="K43056" s="293"/>
      <c r="M43056" s="290"/>
    </row>
    <row r="43057" spans="11:13" x14ac:dyDescent="0.35">
      <c r="K43057" s="293"/>
      <c r="M43057" s="290"/>
    </row>
    <row r="43058" spans="11:13" x14ac:dyDescent="0.35">
      <c r="K43058" s="293"/>
      <c r="M43058" s="290"/>
    </row>
    <row r="43059" spans="11:13" x14ac:dyDescent="0.35">
      <c r="K43059" s="293"/>
      <c r="M43059" s="290"/>
    </row>
    <row r="43060" spans="11:13" x14ac:dyDescent="0.35">
      <c r="K43060" s="293"/>
      <c r="M43060" s="290"/>
    </row>
    <row r="43061" spans="11:13" x14ac:dyDescent="0.35">
      <c r="K43061" s="293"/>
      <c r="M43061" s="290"/>
    </row>
    <row r="43062" spans="11:13" x14ac:dyDescent="0.35">
      <c r="K43062" s="293"/>
      <c r="M43062" s="290"/>
    </row>
    <row r="43063" spans="11:13" x14ac:dyDescent="0.35">
      <c r="K43063" s="293"/>
      <c r="M43063" s="290"/>
    </row>
    <row r="43064" spans="11:13" x14ac:dyDescent="0.35">
      <c r="K43064" s="293"/>
      <c r="M43064" s="290"/>
    </row>
    <row r="43065" spans="11:13" x14ac:dyDescent="0.35">
      <c r="K43065" s="293"/>
      <c r="M43065" s="290"/>
    </row>
    <row r="43066" spans="11:13" x14ac:dyDescent="0.35">
      <c r="K43066" s="293"/>
      <c r="M43066" s="290"/>
    </row>
    <row r="43067" spans="11:13" x14ac:dyDescent="0.35">
      <c r="K43067" s="293"/>
      <c r="M43067" s="290"/>
    </row>
    <row r="43068" spans="11:13" x14ac:dyDescent="0.35">
      <c r="K43068" s="293"/>
      <c r="M43068" s="290"/>
    </row>
    <row r="43069" spans="11:13" x14ac:dyDescent="0.35">
      <c r="K43069" s="293"/>
      <c r="M43069" s="290"/>
    </row>
    <row r="43070" spans="11:13" x14ac:dyDescent="0.35">
      <c r="K43070" s="293"/>
      <c r="M43070" s="290"/>
    </row>
    <row r="43071" spans="11:13" x14ac:dyDescent="0.35">
      <c r="K43071" s="293"/>
      <c r="M43071" s="290"/>
    </row>
    <row r="43072" spans="11:13" x14ac:dyDescent="0.35">
      <c r="K43072" s="293"/>
      <c r="M43072" s="290"/>
    </row>
    <row r="43073" spans="11:13" x14ac:dyDescent="0.35">
      <c r="K43073" s="293"/>
      <c r="M43073" s="290"/>
    </row>
    <row r="43074" spans="11:13" x14ac:dyDescent="0.35">
      <c r="K43074" s="293"/>
      <c r="M43074" s="290"/>
    </row>
    <row r="43075" spans="11:13" x14ac:dyDescent="0.35">
      <c r="K43075" s="293"/>
      <c r="M43075" s="290"/>
    </row>
    <row r="43076" spans="11:13" x14ac:dyDescent="0.35">
      <c r="K43076" s="293"/>
      <c r="M43076" s="290"/>
    </row>
    <row r="43077" spans="11:13" x14ac:dyDescent="0.35">
      <c r="K43077" s="293"/>
      <c r="M43077" s="290"/>
    </row>
    <row r="43078" spans="11:13" x14ac:dyDescent="0.35">
      <c r="K43078" s="293"/>
      <c r="M43078" s="290"/>
    </row>
    <row r="43079" spans="11:13" x14ac:dyDescent="0.35">
      <c r="K43079" s="293"/>
      <c r="M43079" s="290"/>
    </row>
    <row r="43080" spans="11:13" x14ac:dyDescent="0.35">
      <c r="K43080" s="293"/>
      <c r="M43080" s="290"/>
    </row>
    <row r="43081" spans="11:13" x14ac:dyDescent="0.35">
      <c r="K43081" s="293"/>
      <c r="M43081" s="290"/>
    </row>
    <row r="43082" spans="11:13" x14ac:dyDescent="0.35">
      <c r="K43082" s="293"/>
      <c r="M43082" s="290"/>
    </row>
    <row r="43083" spans="11:13" x14ac:dyDescent="0.35">
      <c r="K43083" s="293"/>
      <c r="M43083" s="290"/>
    </row>
    <row r="43084" spans="11:13" x14ac:dyDescent="0.35">
      <c r="K43084" s="293"/>
      <c r="M43084" s="290"/>
    </row>
    <row r="43085" spans="11:13" x14ac:dyDescent="0.35">
      <c r="K43085" s="293"/>
      <c r="M43085" s="290"/>
    </row>
    <row r="43086" spans="11:13" x14ac:dyDescent="0.35">
      <c r="K43086" s="293"/>
      <c r="M43086" s="290"/>
    </row>
    <row r="43087" spans="11:13" x14ac:dyDescent="0.35">
      <c r="K43087" s="293"/>
      <c r="M43087" s="290"/>
    </row>
    <row r="43088" spans="11:13" x14ac:dyDescent="0.35">
      <c r="K43088" s="293"/>
      <c r="M43088" s="290"/>
    </row>
    <row r="43089" spans="11:13" x14ac:dyDescent="0.35">
      <c r="K43089" s="293"/>
      <c r="M43089" s="290"/>
    </row>
    <row r="43090" spans="11:13" x14ac:dyDescent="0.35">
      <c r="K43090" s="293"/>
      <c r="M43090" s="290"/>
    </row>
    <row r="43091" spans="11:13" x14ac:dyDescent="0.35">
      <c r="K43091" s="293"/>
      <c r="M43091" s="290"/>
    </row>
    <row r="43092" spans="11:13" x14ac:dyDescent="0.35">
      <c r="K43092" s="293"/>
      <c r="M43092" s="290"/>
    </row>
    <row r="43093" spans="11:13" x14ac:dyDescent="0.35">
      <c r="K43093" s="293"/>
      <c r="M43093" s="290"/>
    </row>
    <row r="43094" spans="11:13" x14ac:dyDescent="0.35">
      <c r="K43094" s="293"/>
      <c r="M43094" s="290"/>
    </row>
    <row r="43095" spans="11:13" x14ac:dyDescent="0.35">
      <c r="K43095" s="293"/>
      <c r="M43095" s="290"/>
    </row>
    <row r="43096" spans="11:13" x14ac:dyDescent="0.35">
      <c r="K43096" s="293"/>
      <c r="M43096" s="290"/>
    </row>
    <row r="43097" spans="11:13" x14ac:dyDescent="0.35">
      <c r="K43097" s="293"/>
      <c r="M43097" s="290"/>
    </row>
    <row r="43098" spans="11:13" x14ac:dyDescent="0.35">
      <c r="K43098" s="293"/>
      <c r="M43098" s="290"/>
    </row>
    <row r="43099" spans="11:13" x14ac:dyDescent="0.35">
      <c r="K43099" s="293"/>
      <c r="M43099" s="290"/>
    </row>
    <row r="43100" spans="11:13" x14ac:dyDescent="0.35">
      <c r="K43100" s="293"/>
      <c r="M43100" s="290"/>
    </row>
    <row r="43101" spans="11:13" x14ac:dyDescent="0.35">
      <c r="K43101" s="293"/>
      <c r="M43101" s="290"/>
    </row>
    <row r="43102" spans="11:13" x14ac:dyDescent="0.35">
      <c r="K43102" s="293"/>
      <c r="M43102" s="290"/>
    </row>
    <row r="43103" spans="11:13" x14ac:dyDescent="0.35">
      <c r="K43103" s="293"/>
      <c r="M43103" s="290"/>
    </row>
    <row r="43104" spans="11:13" x14ac:dyDescent="0.35">
      <c r="K43104" s="293"/>
      <c r="M43104" s="290"/>
    </row>
    <row r="43105" spans="11:13" x14ac:dyDescent="0.35">
      <c r="K43105" s="293"/>
      <c r="M43105" s="290"/>
    </row>
    <row r="43106" spans="11:13" x14ac:dyDescent="0.35">
      <c r="K43106" s="293"/>
      <c r="M43106" s="290"/>
    </row>
    <row r="43107" spans="11:13" x14ac:dyDescent="0.35">
      <c r="K43107" s="293"/>
      <c r="M43107" s="290"/>
    </row>
    <row r="43108" spans="11:13" x14ac:dyDescent="0.35">
      <c r="K43108" s="293"/>
      <c r="M43108" s="290"/>
    </row>
    <row r="43109" spans="11:13" x14ac:dyDescent="0.35">
      <c r="K43109" s="293"/>
      <c r="M43109" s="290"/>
    </row>
    <row r="43110" spans="11:13" x14ac:dyDescent="0.35">
      <c r="K43110" s="293"/>
      <c r="M43110" s="290"/>
    </row>
    <row r="43111" spans="11:13" x14ac:dyDescent="0.35">
      <c r="K43111" s="293"/>
      <c r="M43111" s="290"/>
    </row>
    <row r="43112" spans="11:13" x14ac:dyDescent="0.35">
      <c r="K43112" s="293"/>
      <c r="M43112" s="290"/>
    </row>
    <row r="43113" spans="11:13" x14ac:dyDescent="0.35">
      <c r="K43113" s="293"/>
      <c r="M43113" s="290"/>
    </row>
    <row r="43114" spans="11:13" x14ac:dyDescent="0.35">
      <c r="K43114" s="293"/>
      <c r="M43114" s="290"/>
    </row>
    <row r="43115" spans="11:13" x14ac:dyDescent="0.35">
      <c r="K43115" s="293"/>
      <c r="M43115" s="290"/>
    </row>
    <row r="43116" spans="11:13" x14ac:dyDescent="0.35">
      <c r="K43116" s="293"/>
      <c r="M43116" s="290"/>
    </row>
    <row r="43117" spans="11:13" x14ac:dyDescent="0.35">
      <c r="K43117" s="293"/>
      <c r="M43117" s="290"/>
    </row>
    <row r="43118" spans="11:13" x14ac:dyDescent="0.35">
      <c r="K43118" s="293"/>
      <c r="M43118" s="290"/>
    </row>
    <row r="43119" spans="11:13" x14ac:dyDescent="0.35">
      <c r="K43119" s="293"/>
      <c r="M43119" s="290"/>
    </row>
    <row r="43120" spans="11:13" x14ac:dyDescent="0.35">
      <c r="K43120" s="293"/>
      <c r="M43120" s="290"/>
    </row>
    <row r="43121" spans="11:13" x14ac:dyDescent="0.35">
      <c r="K43121" s="293"/>
      <c r="M43121" s="290"/>
    </row>
    <row r="43122" spans="11:13" x14ac:dyDescent="0.35">
      <c r="K43122" s="293"/>
      <c r="M43122" s="290"/>
    </row>
    <row r="43123" spans="11:13" x14ac:dyDescent="0.35">
      <c r="K43123" s="293"/>
      <c r="M43123" s="290"/>
    </row>
    <row r="43124" spans="11:13" x14ac:dyDescent="0.35">
      <c r="K43124" s="293"/>
      <c r="M43124" s="290"/>
    </row>
    <row r="43125" spans="11:13" x14ac:dyDescent="0.35">
      <c r="K43125" s="293"/>
      <c r="M43125" s="290"/>
    </row>
    <row r="43126" spans="11:13" x14ac:dyDescent="0.35">
      <c r="K43126" s="293"/>
      <c r="M43126" s="290"/>
    </row>
    <row r="43127" spans="11:13" x14ac:dyDescent="0.35">
      <c r="K43127" s="293"/>
      <c r="M43127" s="290"/>
    </row>
    <row r="43128" spans="11:13" x14ac:dyDescent="0.35">
      <c r="K43128" s="293"/>
      <c r="M43128" s="290"/>
    </row>
    <row r="43129" spans="11:13" x14ac:dyDescent="0.35">
      <c r="K43129" s="293"/>
      <c r="M43129" s="290"/>
    </row>
    <row r="43130" spans="11:13" x14ac:dyDescent="0.35">
      <c r="K43130" s="293"/>
      <c r="M43130" s="290"/>
    </row>
    <row r="43131" spans="11:13" x14ac:dyDescent="0.35">
      <c r="K43131" s="293"/>
      <c r="M43131" s="290"/>
    </row>
    <row r="43132" spans="11:13" x14ac:dyDescent="0.35">
      <c r="K43132" s="293"/>
      <c r="M43132" s="290"/>
    </row>
    <row r="43133" spans="11:13" x14ac:dyDescent="0.35">
      <c r="K43133" s="293"/>
      <c r="M43133" s="290"/>
    </row>
    <row r="43134" spans="11:13" x14ac:dyDescent="0.35">
      <c r="K43134" s="293"/>
      <c r="M43134" s="290"/>
    </row>
    <row r="43135" spans="11:13" x14ac:dyDescent="0.35">
      <c r="K43135" s="293"/>
      <c r="M43135" s="290"/>
    </row>
    <row r="43136" spans="11:13" x14ac:dyDescent="0.35">
      <c r="K43136" s="293"/>
      <c r="M43136" s="290"/>
    </row>
    <row r="43137" spans="11:13" x14ac:dyDescent="0.35">
      <c r="K43137" s="293"/>
      <c r="M43137" s="290"/>
    </row>
    <row r="43138" spans="11:13" x14ac:dyDescent="0.35">
      <c r="K43138" s="293"/>
      <c r="M43138" s="290"/>
    </row>
    <row r="43139" spans="11:13" x14ac:dyDescent="0.35">
      <c r="K43139" s="293"/>
      <c r="M43139" s="290"/>
    </row>
    <row r="43140" spans="11:13" x14ac:dyDescent="0.35">
      <c r="K43140" s="293"/>
      <c r="M43140" s="290"/>
    </row>
    <row r="43141" spans="11:13" x14ac:dyDescent="0.35">
      <c r="K43141" s="293"/>
      <c r="M43141" s="290"/>
    </row>
    <row r="43142" spans="11:13" x14ac:dyDescent="0.35">
      <c r="K43142" s="293"/>
      <c r="M43142" s="290"/>
    </row>
    <row r="43143" spans="11:13" x14ac:dyDescent="0.35">
      <c r="K43143" s="293"/>
      <c r="M43143" s="290"/>
    </row>
    <row r="43144" spans="11:13" x14ac:dyDescent="0.35">
      <c r="K43144" s="293"/>
      <c r="M43144" s="290"/>
    </row>
    <row r="43145" spans="11:13" x14ac:dyDescent="0.35">
      <c r="K43145" s="293"/>
      <c r="M43145" s="290"/>
    </row>
    <row r="43146" spans="11:13" x14ac:dyDescent="0.35">
      <c r="K43146" s="293"/>
      <c r="M43146" s="290"/>
    </row>
    <row r="43147" spans="11:13" x14ac:dyDescent="0.35">
      <c r="K43147" s="293"/>
      <c r="M43147" s="290"/>
    </row>
    <row r="43148" spans="11:13" x14ac:dyDescent="0.35">
      <c r="K43148" s="293"/>
      <c r="M43148" s="290"/>
    </row>
    <row r="43149" spans="11:13" x14ac:dyDescent="0.35">
      <c r="K43149" s="293"/>
      <c r="M43149" s="290"/>
    </row>
    <row r="43150" spans="11:13" x14ac:dyDescent="0.35">
      <c r="K43150" s="293"/>
      <c r="M43150" s="290"/>
    </row>
    <row r="43151" spans="11:13" x14ac:dyDescent="0.35">
      <c r="K43151" s="293"/>
      <c r="M43151" s="290"/>
    </row>
    <row r="43152" spans="11:13" x14ac:dyDescent="0.35">
      <c r="K43152" s="293"/>
      <c r="M43152" s="290"/>
    </row>
    <row r="43153" spans="11:13" x14ac:dyDescent="0.35">
      <c r="K43153" s="293"/>
      <c r="M43153" s="290"/>
    </row>
    <row r="43154" spans="11:13" x14ac:dyDescent="0.35">
      <c r="K43154" s="293"/>
      <c r="M43154" s="290"/>
    </row>
    <row r="43155" spans="11:13" x14ac:dyDescent="0.35">
      <c r="K43155" s="293"/>
      <c r="M43155" s="290"/>
    </row>
    <row r="43156" spans="11:13" x14ac:dyDescent="0.35">
      <c r="K43156" s="293"/>
      <c r="M43156" s="290"/>
    </row>
    <row r="43157" spans="11:13" x14ac:dyDescent="0.35">
      <c r="K43157" s="293"/>
      <c r="M43157" s="290"/>
    </row>
    <row r="43158" spans="11:13" x14ac:dyDescent="0.35">
      <c r="K43158" s="293"/>
      <c r="M43158" s="290"/>
    </row>
    <row r="43159" spans="11:13" x14ac:dyDescent="0.35">
      <c r="K43159" s="293"/>
      <c r="M43159" s="290"/>
    </row>
    <row r="43160" spans="11:13" x14ac:dyDescent="0.35">
      <c r="K43160" s="293"/>
      <c r="M43160" s="290"/>
    </row>
    <row r="43161" spans="11:13" x14ac:dyDescent="0.35">
      <c r="K43161" s="293"/>
      <c r="M43161" s="290"/>
    </row>
    <row r="43162" spans="11:13" x14ac:dyDescent="0.35">
      <c r="K43162" s="293"/>
      <c r="M43162" s="290"/>
    </row>
    <row r="43163" spans="11:13" x14ac:dyDescent="0.35">
      <c r="K43163" s="293"/>
      <c r="M43163" s="290"/>
    </row>
    <row r="43164" spans="11:13" x14ac:dyDescent="0.35">
      <c r="K43164" s="293"/>
      <c r="M43164" s="290"/>
    </row>
    <row r="43165" spans="11:13" x14ac:dyDescent="0.35">
      <c r="K43165" s="293"/>
      <c r="M43165" s="290"/>
    </row>
    <row r="43166" spans="11:13" x14ac:dyDescent="0.35">
      <c r="K43166" s="293"/>
      <c r="M43166" s="290"/>
    </row>
    <row r="43167" spans="11:13" x14ac:dyDescent="0.35">
      <c r="K43167" s="293"/>
      <c r="M43167" s="290"/>
    </row>
    <row r="43168" spans="11:13" x14ac:dyDescent="0.35">
      <c r="K43168" s="293"/>
      <c r="M43168" s="290"/>
    </row>
    <row r="43169" spans="11:13" x14ac:dyDescent="0.35">
      <c r="K43169" s="293"/>
      <c r="M43169" s="290"/>
    </row>
    <row r="43170" spans="11:13" x14ac:dyDescent="0.35">
      <c r="K43170" s="293"/>
      <c r="M43170" s="290"/>
    </row>
    <row r="43171" spans="11:13" x14ac:dyDescent="0.35">
      <c r="K43171" s="293"/>
      <c r="M43171" s="290"/>
    </row>
    <row r="43172" spans="11:13" x14ac:dyDescent="0.35">
      <c r="K43172" s="293"/>
      <c r="M43172" s="290"/>
    </row>
    <row r="43173" spans="11:13" x14ac:dyDescent="0.35">
      <c r="K43173" s="293"/>
      <c r="M43173" s="290"/>
    </row>
    <row r="43174" spans="11:13" x14ac:dyDescent="0.35">
      <c r="K43174" s="293"/>
      <c r="M43174" s="290"/>
    </row>
    <row r="43175" spans="11:13" x14ac:dyDescent="0.35">
      <c r="K43175" s="293"/>
      <c r="M43175" s="290"/>
    </row>
    <row r="43176" spans="11:13" x14ac:dyDescent="0.35">
      <c r="K43176" s="293"/>
      <c r="M43176" s="290"/>
    </row>
    <row r="43177" spans="11:13" x14ac:dyDescent="0.35">
      <c r="K43177" s="293"/>
      <c r="M43177" s="290"/>
    </row>
    <row r="43178" spans="11:13" x14ac:dyDescent="0.35">
      <c r="K43178" s="293"/>
      <c r="M43178" s="290"/>
    </row>
    <row r="43179" spans="11:13" x14ac:dyDescent="0.35">
      <c r="K43179" s="293"/>
      <c r="M43179" s="290"/>
    </row>
    <row r="43180" spans="11:13" x14ac:dyDescent="0.35">
      <c r="K43180" s="293"/>
      <c r="M43180" s="290"/>
    </row>
    <row r="43181" spans="11:13" x14ac:dyDescent="0.35">
      <c r="K43181" s="293"/>
      <c r="M43181" s="290"/>
    </row>
    <row r="43182" spans="11:13" x14ac:dyDescent="0.35">
      <c r="K43182" s="293"/>
      <c r="M43182" s="290"/>
    </row>
    <row r="43183" spans="11:13" x14ac:dyDescent="0.35">
      <c r="K43183" s="293"/>
      <c r="M43183" s="290"/>
    </row>
    <row r="43184" spans="11:13" x14ac:dyDescent="0.35">
      <c r="K43184" s="293"/>
      <c r="M43184" s="290"/>
    </row>
    <row r="43185" spans="11:13" x14ac:dyDescent="0.35">
      <c r="K43185" s="293"/>
      <c r="M43185" s="290"/>
    </row>
    <row r="43186" spans="11:13" x14ac:dyDescent="0.35">
      <c r="K43186" s="293"/>
      <c r="M43186" s="290"/>
    </row>
    <row r="43187" spans="11:13" x14ac:dyDescent="0.35">
      <c r="K43187" s="293"/>
      <c r="M43187" s="290"/>
    </row>
    <row r="43188" spans="11:13" x14ac:dyDescent="0.35">
      <c r="K43188" s="293"/>
      <c r="M43188" s="290"/>
    </row>
    <row r="43189" spans="11:13" x14ac:dyDescent="0.35">
      <c r="K43189" s="293"/>
      <c r="M43189" s="290"/>
    </row>
    <row r="43190" spans="11:13" x14ac:dyDescent="0.35">
      <c r="K43190" s="293"/>
      <c r="M43190" s="290"/>
    </row>
    <row r="43191" spans="11:13" x14ac:dyDescent="0.35">
      <c r="K43191" s="293"/>
      <c r="M43191" s="290"/>
    </row>
    <row r="43192" spans="11:13" x14ac:dyDescent="0.35">
      <c r="K43192" s="293"/>
      <c r="M43192" s="290"/>
    </row>
    <row r="43193" spans="11:13" x14ac:dyDescent="0.35">
      <c r="K43193" s="293"/>
      <c r="M43193" s="290"/>
    </row>
    <row r="43194" spans="11:13" x14ac:dyDescent="0.35">
      <c r="K43194" s="293"/>
      <c r="M43194" s="290"/>
    </row>
    <row r="43195" spans="11:13" x14ac:dyDescent="0.35">
      <c r="K43195" s="293"/>
      <c r="M43195" s="290"/>
    </row>
    <row r="43196" spans="11:13" x14ac:dyDescent="0.35">
      <c r="K43196" s="293"/>
      <c r="M43196" s="290"/>
    </row>
    <row r="43197" spans="11:13" x14ac:dyDescent="0.35">
      <c r="K43197" s="293"/>
      <c r="M43197" s="290"/>
    </row>
    <row r="43198" spans="11:13" x14ac:dyDescent="0.35">
      <c r="K43198" s="293"/>
      <c r="M43198" s="290"/>
    </row>
    <row r="43199" spans="11:13" x14ac:dyDescent="0.35">
      <c r="K43199" s="293"/>
      <c r="M43199" s="290"/>
    </row>
    <row r="43200" spans="11:13" x14ac:dyDescent="0.35">
      <c r="K43200" s="293"/>
      <c r="M43200" s="290"/>
    </row>
    <row r="43201" spans="11:13" x14ac:dyDescent="0.35">
      <c r="K43201" s="293"/>
      <c r="M43201" s="290"/>
    </row>
    <row r="43202" spans="11:13" x14ac:dyDescent="0.35">
      <c r="K43202" s="293"/>
      <c r="M43202" s="290"/>
    </row>
    <row r="43203" spans="11:13" x14ac:dyDescent="0.35">
      <c r="K43203" s="293"/>
      <c r="M43203" s="290"/>
    </row>
    <row r="43204" spans="11:13" x14ac:dyDescent="0.35">
      <c r="K43204" s="293"/>
      <c r="M43204" s="290"/>
    </row>
    <row r="43205" spans="11:13" x14ac:dyDescent="0.35">
      <c r="K43205" s="293"/>
      <c r="M43205" s="290"/>
    </row>
    <row r="43206" spans="11:13" x14ac:dyDescent="0.35">
      <c r="K43206" s="293"/>
      <c r="M43206" s="290"/>
    </row>
    <row r="43207" spans="11:13" x14ac:dyDescent="0.35">
      <c r="K43207" s="293"/>
      <c r="M43207" s="290"/>
    </row>
    <row r="43208" spans="11:13" x14ac:dyDescent="0.35">
      <c r="K43208" s="293"/>
      <c r="M43208" s="290"/>
    </row>
    <row r="43209" spans="11:13" x14ac:dyDescent="0.35">
      <c r="K43209" s="293"/>
      <c r="M43209" s="290"/>
    </row>
    <row r="43210" spans="11:13" x14ac:dyDescent="0.35">
      <c r="K43210" s="293"/>
      <c r="M43210" s="290"/>
    </row>
    <row r="43211" spans="11:13" x14ac:dyDescent="0.35">
      <c r="K43211" s="293"/>
      <c r="M43211" s="290"/>
    </row>
    <row r="43212" spans="11:13" x14ac:dyDescent="0.35">
      <c r="K43212" s="293"/>
      <c r="M43212" s="290"/>
    </row>
    <row r="43213" spans="11:13" x14ac:dyDescent="0.35">
      <c r="K43213" s="293"/>
      <c r="M43213" s="290"/>
    </row>
    <row r="43214" spans="11:13" x14ac:dyDescent="0.35">
      <c r="K43214" s="293"/>
      <c r="M43214" s="290"/>
    </row>
    <row r="43215" spans="11:13" x14ac:dyDescent="0.35">
      <c r="K43215" s="293"/>
      <c r="M43215" s="290"/>
    </row>
    <row r="43216" spans="11:13" x14ac:dyDescent="0.35">
      <c r="K43216" s="293"/>
      <c r="M43216" s="290"/>
    </row>
    <row r="43217" spans="11:13" x14ac:dyDescent="0.35">
      <c r="K43217" s="293"/>
      <c r="M43217" s="290"/>
    </row>
    <row r="43218" spans="11:13" x14ac:dyDescent="0.35">
      <c r="K43218" s="293"/>
      <c r="M43218" s="290"/>
    </row>
    <row r="43219" spans="11:13" x14ac:dyDescent="0.35">
      <c r="K43219" s="293"/>
      <c r="M43219" s="290"/>
    </row>
    <row r="43220" spans="11:13" x14ac:dyDescent="0.35">
      <c r="K43220" s="293"/>
      <c r="M43220" s="290"/>
    </row>
    <row r="43221" spans="11:13" x14ac:dyDescent="0.35">
      <c r="K43221" s="293"/>
      <c r="M43221" s="290"/>
    </row>
    <row r="43222" spans="11:13" x14ac:dyDescent="0.35">
      <c r="K43222" s="293"/>
      <c r="M43222" s="290"/>
    </row>
    <row r="43223" spans="11:13" x14ac:dyDescent="0.35">
      <c r="K43223" s="293"/>
      <c r="M43223" s="290"/>
    </row>
    <row r="43224" spans="11:13" x14ac:dyDescent="0.35">
      <c r="K43224" s="293"/>
      <c r="M43224" s="290"/>
    </row>
    <row r="43225" spans="11:13" x14ac:dyDescent="0.35">
      <c r="K43225" s="293"/>
      <c r="M43225" s="290"/>
    </row>
    <row r="43226" spans="11:13" x14ac:dyDescent="0.35">
      <c r="K43226" s="293"/>
      <c r="M43226" s="290"/>
    </row>
    <row r="43227" spans="11:13" x14ac:dyDescent="0.35">
      <c r="K43227" s="293"/>
      <c r="M43227" s="290"/>
    </row>
    <row r="43228" spans="11:13" x14ac:dyDescent="0.35">
      <c r="K43228" s="293"/>
      <c r="M43228" s="290"/>
    </row>
    <row r="43229" spans="11:13" x14ac:dyDescent="0.35">
      <c r="K43229" s="293"/>
      <c r="M43229" s="290"/>
    </row>
    <row r="43230" spans="11:13" x14ac:dyDescent="0.35">
      <c r="K43230" s="293"/>
      <c r="M43230" s="290"/>
    </row>
    <row r="43231" spans="11:13" x14ac:dyDescent="0.35">
      <c r="K43231" s="293"/>
      <c r="M43231" s="290"/>
    </row>
    <row r="43232" spans="11:13" x14ac:dyDescent="0.35">
      <c r="K43232" s="293"/>
      <c r="M43232" s="290"/>
    </row>
    <row r="43233" spans="11:13" x14ac:dyDescent="0.35">
      <c r="K43233" s="293"/>
      <c r="M43233" s="290"/>
    </row>
    <row r="43234" spans="11:13" x14ac:dyDescent="0.35">
      <c r="K43234" s="293"/>
      <c r="M43234" s="290"/>
    </row>
    <row r="43235" spans="11:13" x14ac:dyDescent="0.35">
      <c r="K43235" s="293"/>
      <c r="M43235" s="290"/>
    </row>
    <row r="43236" spans="11:13" x14ac:dyDescent="0.35">
      <c r="K43236" s="293"/>
      <c r="M43236" s="290"/>
    </row>
    <row r="43237" spans="11:13" x14ac:dyDescent="0.35">
      <c r="K43237" s="293"/>
      <c r="M43237" s="290"/>
    </row>
    <row r="43238" spans="11:13" x14ac:dyDescent="0.35">
      <c r="K43238" s="293"/>
      <c r="M43238" s="290"/>
    </row>
    <row r="43239" spans="11:13" x14ac:dyDescent="0.35">
      <c r="K43239" s="293"/>
      <c r="M43239" s="290"/>
    </row>
    <row r="43240" spans="11:13" x14ac:dyDescent="0.35">
      <c r="K43240" s="293"/>
      <c r="M43240" s="290"/>
    </row>
    <row r="43241" spans="11:13" x14ac:dyDescent="0.35">
      <c r="K43241" s="293"/>
      <c r="M43241" s="290"/>
    </row>
    <row r="43242" spans="11:13" x14ac:dyDescent="0.35">
      <c r="K43242" s="293"/>
      <c r="M43242" s="290"/>
    </row>
    <row r="43243" spans="11:13" x14ac:dyDescent="0.35">
      <c r="K43243" s="293"/>
      <c r="M43243" s="290"/>
    </row>
    <row r="43244" spans="11:13" x14ac:dyDescent="0.35">
      <c r="K43244" s="293"/>
      <c r="M43244" s="290"/>
    </row>
    <row r="43245" spans="11:13" x14ac:dyDescent="0.35">
      <c r="K43245" s="293"/>
      <c r="M43245" s="290"/>
    </row>
    <row r="43246" spans="11:13" x14ac:dyDescent="0.35">
      <c r="K43246" s="293"/>
      <c r="M43246" s="290"/>
    </row>
    <row r="43247" spans="11:13" x14ac:dyDescent="0.35">
      <c r="K43247" s="293"/>
      <c r="M43247" s="290"/>
    </row>
    <row r="43248" spans="11:13" x14ac:dyDescent="0.35">
      <c r="K43248" s="293"/>
      <c r="M43248" s="290"/>
    </row>
    <row r="43249" spans="11:13" x14ac:dyDescent="0.35">
      <c r="K43249" s="293"/>
      <c r="M43249" s="290"/>
    </row>
    <row r="43250" spans="11:13" x14ac:dyDescent="0.35">
      <c r="K43250" s="293"/>
      <c r="M43250" s="290"/>
    </row>
    <row r="43251" spans="11:13" x14ac:dyDescent="0.35">
      <c r="K43251" s="293"/>
      <c r="M43251" s="290"/>
    </row>
    <row r="43252" spans="11:13" x14ac:dyDescent="0.35">
      <c r="K43252" s="293"/>
      <c r="M43252" s="290"/>
    </row>
    <row r="43253" spans="11:13" x14ac:dyDescent="0.35">
      <c r="K43253" s="293"/>
      <c r="M43253" s="290"/>
    </row>
    <row r="43254" spans="11:13" x14ac:dyDescent="0.35">
      <c r="K43254" s="293"/>
      <c r="M43254" s="290"/>
    </row>
    <row r="43255" spans="11:13" x14ac:dyDescent="0.35">
      <c r="K43255" s="293"/>
      <c r="M43255" s="290"/>
    </row>
    <row r="43256" spans="11:13" x14ac:dyDescent="0.35">
      <c r="K43256" s="293"/>
      <c r="M43256" s="290"/>
    </row>
    <row r="43257" spans="11:13" x14ac:dyDescent="0.35">
      <c r="K43257" s="293"/>
      <c r="M43257" s="290"/>
    </row>
    <row r="43258" spans="11:13" x14ac:dyDescent="0.35">
      <c r="K43258" s="293"/>
      <c r="M43258" s="290"/>
    </row>
    <row r="43259" spans="11:13" x14ac:dyDescent="0.35">
      <c r="K43259" s="293"/>
      <c r="M43259" s="290"/>
    </row>
    <row r="43260" spans="11:13" x14ac:dyDescent="0.35">
      <c r="K43260" s="293"/>
      <c r="M43260" s="290"/>
    </row>
    <row r="43261" spans="11:13" x14ac:dyDescent="0.35">
      <c r="K43261" s="293"/>
      <c r="M43261" s="290"/>
    </row>
    <row r="43262" spans="11:13" x14ac:dyDescent="0.35">
      <c r="K43262" s="293"/>
      <c r="M43262" s="290"/>
    </row>
    <row r="43263" spans="11:13" x14ac:dyDescent="0.35">
      <c r="K43263" s="293"/>
      <c r="M43263" s="290"/>
    </row>
    <row r="43264" spans="11:13" x14ac:dyDescent="0.35">
      <c r="K43264" s="293"/>
      <c r="M43264" s="290"/>
    </row>
    <row r="43265" spans="11:13" x14ac:dyDescent="0.35">
      <c r="K43265" s="293"/>
      <c r="M43265" s="290"/>
    </row>
    <row r="43266" spans="11:13" x14ac:dyDescent="0.35">
      <c r="K43266" s="293"/>
      <c r="M43266" s="290"/>
    </row>
    <row r="43267" spans="11:13" x14ac:dyDescent="0.35">
      <c r="K43267" s="293"/>
      <c r="M43267" s="290"/>
    </row>
    <row r="43268" spans="11:13" x14ac:dyDescent="0.35">
      <c r="K43268" s="293"/>
      <c r="M43268" s="290"/>
    </row>
    <row r="43269" spans="11:13" x14ac:dyDescent="0.35">
      <c r="K43269" s="293"/>
      <c r="M43269" s="290"/>
    </row>
    <row r="43270" spans="11:13" x14ac:dyDescent="0.35">
      <c r="K43270" s="293"/>
      <c r="M43270" s="290"/>
    </row>
    <row r="43271" spans="11:13" x14ac:dyDescent="0.35">
      <c r="K43271" s="293"/>
      <c r="M43271" s="290"/>
    </row>
    <row r="43272" spans="11:13" x14ac:dyDescent="0.35">
      <c r="K43272" s="293"/>
      <c r="M43272" s="290"/>
    </row>
    <row r="43273" spans="11:13" x14ac:dyDescent="0.35">
      <c r="K43273" s="293"/>
      <c r="M43273" s="290"/>
    </row>
    <row r="43274" spans="11:13" x14ac:dyDescent="0.35">
      <c r="K43274" s="293"/>
      <c r="M43274" s="290"/>
    </row>
    <row r="43275" spans="11:13" x14ac:dyDescent="0.35">
      <c r="K43275" s="293"/>
      <c r="M43275" s="290"/>
    </row>
    <row r="43276" spans="11:13" x14ac:dyDescent="0.35">
      <c r="K43276" s="293"/>
      <c r="M43276" s="290"/>
    </row>
    <row r="43277" spans="11:13" x14ac:dyDescent="0.35">
      <c r="K43277" s="293"/>
      <c r="M43277" s="290"/>
    </row>
    <row r="43278" spans="11:13" x14ac:dyDescent="0.35">
      <c r="K43278" s="293"/>
      <c r="M43278" s="290"/>
    </row>
    <row r="43279" spans="11:13" x14ac:dyDescent="0.35">
      <c r="K43279" s="293"/>
      <c r="M43279" s="290"/>
    </row>
    <row r="43280" spans="11:13" x14ac:dyDescent="0.35">
      <c r="K43280" s="293"/>
      <c r="M43280" s="290"/>
    </row>
    <row r="43281" spans="11:13" x14ac:dyDescent="0.35">
      <c r="K43281" s="293"/>
      <c r="M43281" s="290"/>
    </row>
    <row r="43282" spans="11:13" x14ac:dyDescent="0.35">
      <c r="K43282" s="293"/>
      <c r="M43282" s="290"/>
    </row>
    <row r="43283" spans="11:13" x14ac:dyDescent="0.35">
      <c r="K43283" s="293"/>
      <c r="M43283" s="290"/>
    </row>
    <row r="43284" spans="11:13" x14ac:dyDescent="0.35">
      <c r="K43284" s="293"/>
      <c r="M43284" s="290"/>
    </row>
    <row r="43285" spans="11:13" x14ac:dyDescent="0.35">
      <c r="K43285" s="293"/>
      <c r="M43285" s="290"/>
    </row>
    <row r="43286" spans="11:13" x14ac:dyDescent="0.35">
      <c r="K43286" s="293"/>
      <c r="M43286" s="290"/>
    </row>
    <row r="43287" spans="11:13" x14ac:dyDescent="0.35">
      <c r="K43287" s="293"/>
      <c r="M43287" s="290"/>
    </row>
    <row r="43288" spans="11:13" x14ac:dyDescent="0.35">
      <c r="K43288" s="293"/>
      <c r="M43288" s="290"/>
    </row>
    <row r="43289" spans="11:13" x14ac:dyDescent="0.35">
      <c r="K43289" s="293"/>
      <c r="M43289" s="290"/>
    </row>
    <row r="43290" spans="11:13" x14ac:dyDescent="0.35">
      <c r="K43290" s="293"/>
      <c r="M43290" s="290"/>
    </row>
    <row r="43291" spans="11:13" x14ac:dyDescent="0.35">
      <c r="K43291" s="293"/>
      <c r="M43291" s="290"/>
    </row>
    <row r="43292" spans="11:13" x14ac:dyDescent="0.35">
      <c r="K43292" s="293"/>
      <c r="M43292" s="290"/>
    </row>
    <row r="43293" spans="11:13" x14ac:dyDescent="0.35">
      <c r="K43293" s="293"/>
      <c r="M43293" s="290"/>
    </row>
    <row r="43294" spans="11:13" x14ac:dyDescent="0.35">
      <c r="K43294" s="293"/>
      <c r="M43294" s="290"/>
    </row>
    <row r="43295" spans="11:13" x14ac:dyDescent="0.35">
      <c r="K43295" s="293"/>
      <c r="M43295" s="290"/>
    </row>
    <row r="43296" spans="11:13" x14ac:dyDescent="0.35">
      <c r="K43296" s="293"/>
      <c r="M43296" s="290"/>
    </row>
    <row r="43297" spans="11:13" x14ac:dyDescent="0.35">
      <c r="K43297" s="293"/>
      <c r="M43297" s="290"/>
    </row>
    <row r="43298" spans="11:13" x14ac:dyDescent="0.35">
      <c r="K43298" s="293"/>
      <c r="M43298" s="290"/>
    </row>
    <row r="43299" spans="11:13" x14ac:dyDescent="0.35">
      <c r="K43299" s="293"/>
      <c r="M43299" s="290"/>
    </row>
    <row r="43300" spans="11:13" x14ac:dyDescent="0.35">
      <c r="K43300" s="293"/>
      <c r="M43300" s="290"/>
    </row>
    <row r="43301" spans="11:13" x14ac:dyDescent="0.35">
      <c r="K43301" s="293"/>
      <c r="M43301" s="290"/>
    </row>
    <row r="43302" spans="11:13" x14ac:dyDescent="0.35">
      <c r="K43302" s="293"/>
      <c r="M43302" s="290"/>
    </row>
    <row r="43303" spans="11:13" x14ac:dyDescent="0.35">
      <c r="K43303" s="293"/>
      <c r="M43303" s="290"/>
    </row>
    <row r="43304" spans="11:13" x14ac:dyDescent="0.35">
      <c r="K43304" s="293"/>
      <c r="M43304" s="290"/>
    </row>
    <row r="43305" spans="11:13" x14ac:dyDescent="0.35">
      <c r="K43305" s="293"/>
      <c r="M43305" s="290"/>
    </row>
    <row r="43306" spans="11:13" x14ac:dyDescent="0.35">
      <c r="K43306" s="293"/>
      <c r="M43306" s="290"/>
    </row>
    <row r="43307" spans="11:13" x14ac:dyDescent="0.35">
      <c r="K43307" s="293"/>
      <c r="M43307" s="290"/>
    </row>
    <row r="43308" spans="11:13" x14ac:dyDescent="0.35">
      <c r="K43308" s="293"/>
      <c r="M43308" s="290"/>
    </row>
    <row r="43309" spans="11:13" x14ac:dyDescent="0.35">
      <c r="K43309" s="293"/>
      <c r="M43309" s="290"/>
    </row>
    <row r="43310" spans="11:13" x14ac:dyDescent="0.35">
      <c r="K43310" s="293"/>
      <c r="M43310" s="290"/>
    </row>
    <row r="43311" spans="11:13" x14ac:dyDescent="0.35">
      <c r="K43311" s="293"/>
      <c r="M43311" s="290"/>
    </row>
    <row r="43312" spans="11:13" x14ac:dyDescent="0.35">
      <c r="K43312" s="293"/>
      <c r="M43312" s="290"/>
    </row>
    <row r="43313" spans="11:13" x14ac:dyDescent="0.35">
      <c r="K43313" s="293"/>
      <c r="M43313" s="290"/>
    </row>
    <row r="43314" spans="11:13" x14ac:dyDescent="0.35">
      <c r="K43314" s="293"/>
      <c r="M43314" s="290"/>
    </row>
    <row r="43315" spans="11:13" x14ac:dyDescent="0.35">
      <c r="K43315" s="293"/>
      <c r="M43315" s="290"/>
    </row>
    <row r="43316" spans="11:13" x14ac:dyDescent="0.35">
      <c r="K43316" s="293"/>
      <c r="M43316" s="290"/>
    </row>
    <row r="43317" spans="11:13" x14ac:dyDescent="0.35">
      <c r="K43317" s="293"/>
      <c r="M43317" s="290"/>
    </row>
    <row r="43318" spans="11:13" x14ac:dyDescent="0.35">
      <c r="K43318" s="293"/>
      <c r="M43318" s="290"/>
    </row>
    <row r="43319" spans="11:13" x14ac:dyDescent="0.35">
      <c r="K43319" s="293"/>
      <c r="M43319" s="290"/>
    </row>
    <row r="43320" spans="11:13" x14ac:dyDescent="0.35">
      <c r="K43320" s="293"/>
      <c r="M43320" s="290"/>
    </row>
    <row r="43321" spans="11:13" x14ac:dyDescent="0.35">
      <c r="K43321" s="293"/>
      <c r="M43321" s="290"/>
    </row>
    <row r="43322" spans="11:13" x14ac:dyDescent="0.35">
      <c r="K43322" s="293"/>
      <c r="M43322" s="290"/>
    </row>
    <row r="43323" spans="11:13" x14ac:dyDescent="0.35">
      <c r="K43323" s="293"/>
      <c r="M43323" s="290"/>
    </row>
    <row r="43324" spans="11:13" x14ac:dyDescent="0.35">
      <c r="K43324" s="293"/>
      <c r="M43324" s="290"/>
    </row>
    <row r="43325" spans="11:13" x14ac:dyDescent="0.35">
      <c r="K43325" s="293"/>
      <c r="M43325" s="290"/>
    </row>
    <row r="43326" spans="11:13" x14ac:dyDescent="0.35">
      <c r="K43326" s="293"/>
      <c r="M43326" s="290"/>
    </row>
    <row r="43327" spans="11:13" x14ac:dyDescent="0.35">
      <c r="K43327" s="293"/>
      <c r="M43327" s="290"/>
    </row>
    <row r="43328" spans="11:13" x14ac:dyDescent="0.35">
      <c r="K43328" s="293"/>
      <c r="M43328" s="290"/>
    </row>
    <row r="43329" spans="11:13" x14ac:dyDescent="0.35">
      <c r="K43329" s="293"/>
      <c r="M43329" s="290"/>
    </row>
    <row r="43330" spans="11:13" x14ac:dyDescent="0.35">
      <c r="K43330" s="293"/>
      <c r="M43330" s="290"/>
    </row>
    <row r="43331" spans="11:13" x14ac:dyDescent="0.35">
      <c r="K43331" s="293"/>
      <c r="M43331" s="290"/>
    </row>
    <row r="43332" spans="11:13" x14ac:dyDescent="0.35">
      <c r="K43332" s="293"/>
      <c r="M43332" s="290"/>
    </row>
    <row r="43333" spans="11:13" x14ac:dyDescent="0.35">
      <c r="K43333" s="293"/>
      <c r="M43333" s="290"/>
    </row>
    <row r="43334" spans="11:13" x14ac:dyDescent="0.35">
      <c r="K43334" s="293"/>
      <c r="M43334" s="290"/>
    </row>
    <row r="43335" spans="11:13" x14ac:dyDescent="0.35">
      <c r="K43335" s="293"/>
      <c r="M43335" s="290"/>
    </row>
    <row r="43336" spans="11:13" x14ac:dyDescent="0.35">
      <c r="K43336" s="293"/>
      <c r="M43336" s="290"/>
    </row>
    <row r="43337" spans="11:13" x14ac:dyDescent="0.35">
      <c r="K43337" s="293"/>
      <c r="M43337" s="290"/>
    </row>
    <row r="43338" spans="11:13" x14ac:dyDescent="0.35">
      <c r="K43338" s="293"/>
      <c r="M43338" s="290"/>
    </row>
    <row r="43339" spans="11:13" x14ac:dyDescent="0.35">
      <c r="K43339" s="293"/>
      <c r="M43339" s="290"/>
    </row>
    <row r="43340" spans="11:13" x14ac:dyDescent="0.35">
      <c r="K43340" s="293"/>
      <c r="M43340" s="290"/>
    </row>
    <row r="43341" spans="11:13" x14ac:dyDescent="0.35">
      <c r="K43341" s="293"/>
      <c r="M43341" s="290"/>
    </row>
    <row r="43342" spans="11:13" x14ac:dyDescent="0.35">
      <c r="K43342" s="293"/>
      <c r="M43342" s="290"/>
    </row>
    <row r="43343" spans="11:13" x14ac:dyDescent="0.35">
      <c r="K43343" s="293"/>
      <c r="M43343" s="290"/>
    </row>
    <row r="43344" spans="11:13" x14ac:dyDescent="0.35">
      <c r="K43344" s="293"/>
      <c r="M43344" s="290"/>
    </row>
    <row r="43345" spans="11:13" x14ac:dyDescent="0.35">
      <c r="K43345" s="293"/>
      <c r="M43345" s="290"/>
    </row>
    <row r="43346" spans="11:13" x14ac:dyDescent="0.35">
      <c r="K43346" s="293"/>
      <c r="M43346" s="290"/>
    </row>
    <row r="43347" spans="11:13" x14ac:dyDescent="0.35">
      <c r="K43347" s="293"/>
      <c r="M43347" s="290"/>
    </row>
    <row r="43348" spans="11:13" x14ac:dyDescent="0.35">
      <c r="K43348" s="293"/>
      <c r="M43348" s="290"/>
    </row>
    <row r="43349" spans="11:13" x14ac:dyDescent="0.35">
      <c r="K43349" s="293"/>
      <c r="M43349" s="290"/>
    </row>
    <row r="43350" spans="11:13" x14ac:dyDescent="0.35">
      <c r="K43350" s="293"/>
      <c r="M43350" s="290"/>
    </row>
    <row r="43351" spans="11:13" x14ac:dyDescent="0.35">
      <c r="K43351" s="293"/>
      <c r="M43351" s="290"/>
    </row>
    <row r="43352" spans="11:13" x14ac:dyDescent="0.35">
      <c r="K43352" s="293"/>
      <c r="M43352" s="290"/>
    </row>
    <row r="43353" spans="11:13" x14ac:dyDescent="0.35">
      <c r="K43353" s="293"/>
      <c r="M43353" s="290"/>
    </row>
    <row r="43354" spans="11:13" x14ac:dyDescent="0.35">
      <c r="K43354" s="293"/>
      <c r="M43354" s="290"/>
    </row>
    <row r="43355" spans="11:13" x14ac:dyDescent="0.35">
      <c r="K43355" s="293"/>
      <c r="M43355" s="290"/>
    </row>
    <row r="43356" spans="11:13" x14ac:dyDescent="0.35">
      <c r="K43356" s="293"/>
      <c r="M43356" s="290"/>
    </row>
    <row r="43357" spans="11:13" x14ac:dyDescent="0.35">
      <c r="K43357" s="293"/>
      <c r="M43357" s="290"/>
    </row>
    <row r="43358" spans="11:13" x14ac:dyDescent="0.35">
      <c r="K43358" s="293"/>
      <c r="M43358" s="290"/>
    </row>
    <row r="43359" spans="11:13" x14ac:dyDescent="0.35">
      <c r="K43359" s="293"/>
      <c r="M43359" s="290"/>
    </row>
    <row r="43360" spans="11:13" x14ac:dyDescent="0.35">
      <c r="K43360" s="293"/>
      <c r="M43360" s="290"/>
    </row>
    <row r="43361" spans="11:13" x14ac:dyDescent="0.35">
      <c r="K43361" s="293"/>
      <c r="M43361" s="290"/>
    </row>
    <row r="43362" spans="11:13" x14ac:dyDescent="0.35">
      <c r="K43362" s="293"/>
      <c r="M43362" s="290"/>
    </row>
    <row r="43363" spans="11:13" x14ac:dyDescent="0.35">
      <c r="K43363" s="293"/>
      <c r="M43363" s="290"/>
    </row>
    <row r="43364" spans="11:13" x14ac:dyDescent="0.35">
      <c r="K43364" s="293"/>
      <c r="M43364" s="290"/>
    </row>
    <row r="43365" spans="11:13" x14ac:dyDescent="0.35">
      <c r="K43365" s="293"/>
      <c r="M43365" s="290"/>
    </row>
    <row r="43366" spans="11:13" x14ac:dyDescent="0.35">
      <c r="K43366" s="293"/>
      <c r="M43366" s="290"/>
    </row>
    <row r="43367" spans="11:13" x14ac:dyDescent="0.35">
      <c r="K43367" s="293"/>
      <c r="M43367" s="290"/>
    </row>
    <row r="43368" spans="11:13" x14ac:dyDescent="0.35">
      <c r="K43368" s="293"/>
      <c r="M43368" s="290"/>
    </row>
    <row r="43369" spans="11:13" x14ac:dyDescent="0.35">
      <c r="K43369" s="293"/>
      <c r="M43369" s="290"/>
    </row>
    <row r="43370" spans="11:13" x14ac:dyDescent="0.35">
      <c r="K43370" s="293"/>
      <c r="M43370" s="290"/>
    </row>
    <row r="43371" spans="11:13" x14ac:dyDescent="0.35">
      <c r="K43371" s="293"/>
      <c r="M43371" s="290"/>
    </row>
    <row r="43372" spans="11:13" x14ac:dyDescent="0.35">
      <c r="K43372" s="293"/>
      <c r="M43372" s="290"/>
    </row>
    <row r="43373" spans="11:13" x14ac:dyDescent="0.35">
      <c r="K43373" s="293"/>
      <c r="M43373" s="290"/>
    </row>
    <row r="43374" spans="11:13" x14ac:dyDescent="0.35">
      <c r="K43374" s="293"/>
      <c r="M43374" s="290"/>
    </row>
    <row r="43375" spans="11:13" x14ac:dyDescent="0.35">
      <c r="K43375" s="293"/>
      <c r="M43375" s="290"/>
    </row>
    <row r="43376" spans="11:13" x14ac:dyDescent="0.35">
      <c r="K43376" s="293"/>
      <c r="M43376" s="290"/>
    </row>
    <row r="43377" spans="11:13" x14ac:dyDescent="0.35">
      <c r="K43377" s="293"/>
      <c r="M43377" s="290"/>
    </row>
    <row r="43378" spans="11:13" x14ac:dyDescent="0.35">
      <c r="K43378" s="293"/>
      <c r="M43378" s="290"/>
    </row>
    <row r="43379" spans="11:13" x14ac:dyDescent="0.35">
      <c r="K43379" s="293"/>
      <c r="M43379" s="290"/>
    </row>
    <row r="43380" spans="11:13" x14ac:dyDescent="0.35">
      <c r="K43380" s="293"/>
      <c r="M43380" s="290"/>
    </row>
    <row r="43381" spans="11:13" x14ac:dyDescent="0.35">
      <c r="K43381" s="293"/>
      <c r="M43381" s="290"/>
    </row>
    <row r="43382" spans="11:13" x14ac:dyDescent="0.35">
      <c r="K43382" s="293"/>
      <c r="M43382" s="290"/>
    </row>
    <row r="43383" spans="11:13" x14ac:dyDescent="0.35">
      <c r="K43383" s="293"/>
      <c r="M43383" s="290"/>
    </row>
    <row r="43384" spans="11:13" x14ac:dyDescent="0.35">
      <c r="K43384" s="293"/>
      <c r="M43384" s="290"/>
    </row>
    <row r="43385" spans="11:13" x14ac:dyDescent="0.35">
      <c r="K43385" s="293"/>
      <c r="M43385" s="290"/>
    </row>
    <row r="43386" spans="11:13" x14ac:dyDescent="0.35">
      <c r="K43386" s="293"/>
      <c r="M43386" s="290"/>
    </row>
    <row r="43387" spans="11:13" x14ac:dyDescent="0.35">
      <c r="K43387" s="293"/>
      <c r="M43387" s="290"/>
    </row>
    <row r="43388" spans="11:13" x14ac:dyDescent="0.35">
      <c r="K43388" s="293"/>
      <c r="M43388" s="290"/>
    </row>
    <row r="43389" spans="11:13" x14ac:dyDescent="0.35">
      <c r="K43389" s="293"/>
      <c r="M43389" s="290"/>
    </row>
    <row r="43390" spans="11:13" x14ac:dyDescent="0.35">
      <c r="K43390" s="293"/>
      <c r="M43390" s="290"/>
    </row>
    <row r="43391" spans="11:13" x14ac:dyDescent="0.35">
      <c r="K43391" s="293"/>
      <c r="M43391" s="290"/>
    </row>
    <row r="43392" spans="11:13" x14ac:dyDescent="0.35">
      <c r="K43392" s="293"/>
      <c r="M43392" s="290"/>
    </row>
    <row r="43393" spans="11:13" x14ac:dyDescent="0.35">
      <c r="K43393" s="293"/>
      <c r="M43393" s="290"/>
    </row>
    <row r="43394" spans="11:13" x14ac:dyDescent="0.35">
      <c r="K43394" s="293"/>
      <c r="M43394" s="290"/>
    </row>
    <row r="43395" spans="11:13" x14ac:dyDescent="0.35">
      <c r="K43395" s="293"/>
      <c r="M43395" s="290"/>
    </row>
    <row r="43396" spans="11:13" x14ac:dyDescent="0.35">
      <c r="K43396" s="293"/>
      <c r="M43396" s="290"/>
    </row>
    <row r="43397" spans="11:13" x14ac:dyDescent="0.35">
      <c r="K43397" s="293"/>
      <c r="M43397" s="290"/>
    </row>
    <row r="43398" spans="11:13" x14ac:dyDescent="0.35">
      <c r="K43398" s="293"/>
      <c r="M43398" s="290"/>
    </row>
    <row r="43399" spans="11:13" x14ac:dyDescent="0.35">
      <c r="K43399" s="293"/>
      <c r="M43399" s="290"/>
    </row>
    <row r="43400" spans="11:13" x14ac:dyDescent="0.35">
      <c r="K43400" s="293"/>
      <c r="M43400" s="290"/>
    </row>
    <row r="43401" spans="11:13" x14ac:dyDescent="0.35">
      <c r="K43401" s="293"/>
      <c r="M43401" s="290"/>
    </row>
    <row r="43402" spans="11:13" x14ac:dyDescent="0.35">
      <c r="K43402" s="293"/>
      <c r="M43402" s="290"/>
    </row>
    <row r="43403" spans="11:13" x14ac:dyDescent="0.35">
      <c r="K43403" s="293"/>
      <c r="M43403" s="290"/>
    </row>
    <row r="43404" spans="11:13" x14ac:dyDescent="0.35">
      <c r="K43404" s="293"/>
      <c r="M43404" s="290"/>
    </row>
    <row r="43405" spans="11:13" x14ac:dyDescent="0.35">
      <c r="K43405" s="293"/>
      <c r="M43405" s="290"/>
    </row>
    <row r="43406" spans="11:13" x14ac:dyDescent="0.35">
      <c r="K43406" s="293"/>
      <c r="M43406" s="290"/>
    </row>
    <row r="43407" spans="11:13" x14ac:dyDescent="0.35">
      <c r="K43407" s="293"/>
      <c r="M43407" s="290"/>
    </row>
    <row r="43408" spans="11:13" x14ac:dyDescent="0.35">
      <c r="K43408" s="293"/>
      <c r="M43408" s="290"/>
    </row>
    <row r="43409" spans="11:13" x14ac:dyDescent="0.35">
      <c r="K43409" s="293"/>
      <c r="M43409" s="290"/>
    </row>
    <row r="43410" spans="11:13" x14ac:dyDescent="0.35">
      <c r="K43410" s="293"/>
      <c r="M43410" s="290"/>
    </row>
    <row r="43411" spans="11:13" x14ac:dyDescent="0.35">
      <c r="K43411" s="293"/>
      <c r="M43411" s="290"/>
    </row>
    <row r="43412" spans="11:13" x14ac:dyDescent="0.35">
      <c r="K43412" s="293"/>
      <c r="M43412" s="290"/>
    </row>
    <row r="43413" spans="11:13" x14ac:dyDescent="0.35">
      <c r="K43413" s="293"/>
      <c r="M43413" s="290"/>
    </row>
    <row r="43414" spans="11:13" x14ac:dyDescent="0.35">
      <c r="K43414" s="293"/>
      <c r="M43414" s="290"/>
    </row>
    <row r="43415" spans="11:13" x14ac:dyDescent="0.35">
      <c r="K43415" s="293"/>
      <c r="M43415" s="290"/>
    </row>
    <row r="43416" spans="11:13" x14ac:dyDescent="0.35">
      <c r="K43416" s="293"/>
      <c r="M43416" s="290"/>
    </row>
    <row r="43417" spans="11:13" x14ac:dyDescent="0.35">
      <c r="K43417" s="293"/>
      <c r="M43417" s="290"/>
    </row>
    <row r="43418" spans="11:13" x14ac:dyDescent="0.35">
      <c r="K43418" s="293"/>
      <c r="M43418" s="290"/>
    </row>
    <row r="43419" spans="11:13" x14ac:dyDescent="0.35">
      <c r="K43419" s="293"/>
      <c r="M43419" s="290"/>
    </row>
    <row r="43420" spans="11:13" x14ac:dyDescent="0.35">
      <c r="K43420" s="293"/>
      <c r="M43420" s="290"/>
    </row>
    <row r="43421" spans="11:13" x14ac:dyDescent="0.35">
      <c r="K43421" s="293"/>
      <c r="M43421" s="290"/>
    </row>
    <row r="43422" spans="11:13" x14ac:dyDescent="0.35">
      <c r="K43422" s="293"/>
      <c r="M43422" s="290"/>
    </row>
    <row r="43423" spans="11:13" x14ac:dyDescent="0.35">
      <c r="K43423" s="293"/>
      <c r="M43423" s="290"/>
    </row>
    <row r="43424" spans="11:13" x14ac:dyDescent="0.35">
      <c r="K43424" s="293"/>
      <c r="M43424" s="290"/>
    </row>
    <row r="43425" spans="11:13" x14ac:dyDescent="0.35">
      <c r="K43425" s="293"/>
      <c r="M43425" s="290"/>
    </row>
    <row r="43426" spans="11:13" x14ac:dyDescent="0.35">
      <c r="K43426" s="293"/>
      <c r="M43426" s="290"/>
    </row>
    <row r="43427" spans="11:13" x14ac:dyDescent="0.35">
      <c r="K43427" s="293"/>
      <c r="M43427" s="290"/>
    </row>
    <row r="43428" spans="11:13" x14ac:dyDescent="0.35">
      <c r="K43428" s="293"/>
      <c r="M43428" s="290"/>
    </row>
    <row r="43429" spans="11:13" x14ac:dyDescent="0.35">
      <c r="K43429" s="293"/>
      <c r="M43429" s="290"/>
    </row>
    <row r="43430" spans="11:13" x14ac:dyDescent="0.35">
      <c r="K43430" s="293"/>
      <c r="M43430" s="290"/>
    </row>
    <row r="43431" spans="11:13" x14ac:dyDescent="0.35">
      <c r="K43431" s="293"/>
      <c r="M43431" s="290"/>
    </row>
    <row r="43432" spans="11:13" x14ac:dyDescent="0.35">
      <c r="K43432" s="293"/>
      <c r="M43432" s="290"/>
    </row>
    <row r="43433" spans="11:13" x14ac:dyDescent="0.35">
      <c r="K43433" s="293"/>
      <c r="M43433" s="290"/>
    </row>
    <row r="43434" spans="11:13" x14ac:dyDescent="0.35">
      <c r="K43434" s="293"/>
      <c r="M43434" s="290"/>
    </row>
    <row r="43435" spans="11:13" x14ac:dyDescent="0.35">
      <c r="K43435" s="293"/>
      <c r="M43435" s="290"/>
    </row>
    <row r="43436" spans="11:13" x14ac:dyDescent="0.35">
      <c r="K43436" s="293"/>
      <c r="M43436" s="290"/>
    </row>
    <row r="43437" spans="11:13" x14ac:dyDescent="0.35">
      <c r="K43437" s="293"/>
      <c r="M43437" s="290"/>
    </row>
    <row r="43438" spans="11:13" x14ac:dyDescent="0.35">
      <c r="K43438" s="293"/>
      <c r="M43438" s="290"/>
    </row>
    <row r="43439" spans="11:13" x14ac:dyDescent="0.35">
      <c r="K43439" s="293"/>
      <c r="M43439" s="290"/>
    </row>
    <row r="43440" spans="11:13" x14ac:dyDescent="0.35">
      <c r="K43440" s="293"/>
      <c r="M43440" s="290"/>
    </row>
    <row r="43441" spans="11:13" x14ac:dyDescent="0.35">
      <c r="K43441" s="293"/>
      <c r="M43441" s="290"/>
    </row>
    <row r="43442" spans="11:13" x14ac:dyDescent="0.35">
      <c r="K43442" s="293"/>
      <c r="M43442" s="290"/>
    </row>
    <row r="43443" spans="11:13" x14ac:dyDescent="0.35">
      <c r="K43443" s="293"/>
      <c r="M43443" s="290"/>
    </row>
    <row r="43444" spans="11:13" x14ac:dyDescent="0.35">
      <c r="K43444" s="293"/>
      <c r="M43444" s="290"/>
    </row>
    <row r="43445" spans="11:13" x14ac:dyDescent="0.35">
      <c r="K43445" s="293"/>
      <c r="M43445" s="290"/>
    </row>
    <row r="43446" spans="11:13" x14ac:dyDescent="0.35">
      <c r="K43446" s="293"/>
      <c r="M43446" s="290"/>
    </row>
    <row r="43447" spans="11:13" x14ac:dyDescent="0.35">
      <c r="K43447" s="293"/>
      <c r="M43447" s="290"/>
    </row>
    <row r="43448" spans="11:13" x14ac:dyDescent="0.35">
      <c r="K43448" s="293"/>
      <c r="M43448" s="290"/>
    </row>
    <row r="43449" spans="11:13" x14ac:dyDescent="0.35">
      <c r="K43449" s="293"/>
      <c r="M43449" s="290"/>
    </row>
    <row r="43450" spans="11:13" x14ac:dyDescent="0.35">
      <c r="K43450" s="293"/>
      <c r="M43450" s="290"/>
    </row>
    <row r="43451" spans="11:13" x14ac:dyDescent="0.35">
      <c r="K43451" s="293"/>
      <c r="M43451" s="290"/>
    </row>
    <row r="43452" spans="11:13" x14ac:dyDescent="0.35">
      <c r="K43452" s="293"/>
      <c r="M43452" s="290"/>
    </row>
    <row r="43453" spans="11:13" x14ac:dyDescent="0.35">
      <c r="K43453" s="293"/>
      <c r="M43453" s="290"/>
    </row>
    <row r="43454" spans="11:13" x14ac:dyDescent="0.35">
      <c r="K43454" s="293"/>
      <c r="M43454" s="290"/>
    </row>
    <row r="43455" spans="11:13" x14ac:dyDescent="0.35">
      <c r="K43455" s="293"/>
      <c r="M43455" s="290"/>
    </row>
    <row r="43456" spans="11:13" x14ac:dyDescent="0.35">
      <c r="K43456" s="293"/>
      <c r="M43456" s="290"/>
    </row>
    <row r="43457" spans="11:13" x14ac:dyDescent="0.35">
      <c r="K43457" s="293"/>
      <c r="M43457" s="290"/>
    </row>
    <row r="43458" spans="11:13" x14ac:dyDescent="0.35">
      <c r="K43458" s="293"/>
      <c r="M43458" s="290"/>
    </row>
    <row r="43459" spans="11:13" x14ac:dyDescent="0.35">
      <c r="K43459" s="293"/>
      <c r="M43459" s="290"/>
    </row>
    <row r="43460" spans="11:13" x14ac:dyDescent="0.35">
      <c r="K43460" s="293"/>
      <c r="M43460" s="290"/>
    </row>
    <row r="43461" spans="11:13" x14ac:dyDescent="0.35">
      <c r="K43461" s="293"/>
      <c r="M43461" s="290"/>
    </row>
    <row r="43462" spans="11:13" x14ac:dyDescent="0.35">
      <c r="K43462" s="293"/>
      <c r="M43462" s="290"/>
    </row>
    <row r="43463" spans="11:13" x14ac:dyDescent="0.35">
      <c r="K43463" s="293"/>
      <c r="M43463" s="290"/>
    </row>
    <row r="43464" spans="11:13" x14ac:dyDescent="0.35">
      <c r="K43464" s="293"/>
      <c r="M43464" s="290"/>
    </row>
    <row r="43465" spans="11:13" x14ac:dyDescent="0.35">
      <c r="K43465" s="293"/>
      <c r="M43465" s="290"/>
    </row>
    <row r="43466" spans="11:13" x14ac:dyDescent="0.35">
      <c r="K43466" s="293"/>
      <c r="M43466" s="290"/>
    </row>
    <row r="43467" spans="11:13" x14ac:dyDescent="0.35">
      <c r="K43467" s="293"/>
      <c r="M43467" s="290"/>
    </row>
    <row r="43468" spans="11:13" x14ac:dyDescent="0.35">
      <c r="K43468" s="293"/>
      <c r="M43468" s="290"/>
    </row>
    <row r="43469" spans="11:13" x14ac:dyDescent="0.35">
      <c r="K43469" s="293"/>
      <c r="M43469" s="290"/>
    </row>
    <row r="43470" spans="11:13" x14ac:dyDescent="0.35">
      <c r="K43470" s="293"/>
      <c r="M43470" s="290"/>
    </row>
    <row r="43471" spans="11:13" x14ac:dyDescent="0.35">
      <c r="K43471" s="293"/>
      <c r="M43471" s="290"/>
    </row>
    <row r="43472" spans="11:13" x14ac:dyDescent="0.35">
      <c r="K43472" s="293"/>
      <c r="M43472" s="290"/>
    </row>
    <row r="43473" spans="11:13" x14ac:dyDescent="0.35">
      <c r="K43473" s="293"/>
      <c r="M43473" s="290"/>
    </row>
    <row r="43474" spans="11:13" x14ac:dyDescent="0.35">
      <c r="K43474" s="293"/>
      <c r="M43474" s="290"/>
    </row>
    <row r="43475" spans="11:13" x14ac:dyDescent="0.35">
      <c r="K43475" s="293"/>
      <c r="M43475" s="290"/>
    </row>
    <row r="43476" spans="11:13" x14ac:dyDescent="0.35">
      <c r="K43476" s="293"/>
      <c r="M43476" s="290"/>
    </row>
    <row r="43477" spans="11:13" x14ac:dyDescent="0.35">
      <c r="K43477" s="293"/>
      <c r="M43477" s="290"/>
    </row>
    <row r="43478" spans="11:13" x14ac:dyDescent="0.35">
      <c r="K43478" s="293"/>
      <c r="M43478" s="290"/>
    </row>
    <row r="43479" spans="11:13" x14ac:dyDescent="0.35">
      <c r="K43479" s="293"/>
      <c r="M43479" s="290"/>
    </row>
    <row r="43480" spans="11:13" x14ac:dyDescent="0.35">
      <c r="K43480" s="293"/>
      <c r="M43480" s="290"/>
    </row>
    <row r="43481" spans="11:13" x14ac:dyDescent="0.35">
      <c r="K43481" s="293"/>
      <c r="M43481" s="290"/>
    </row>
    <row r="43482" spans="11:13" x14ac:dyDescent="0.35">
      <c r="K43482" s="293"/>
      <c r="M43482" s="290"/>
    </row>
    <row r="43483" spans="11:13" x14ac:dyDescent="0.35">
      <c r="K43483" s="293"/>
      <c r="M43483" s="290"/>
    </row>
    <row r="43484" spans="11:13" x14ac:dyDescent="0.35">
      <c r="K43484" s="293"/>
      <c r="M43484" s="290"/>
    </row>
    <row r="43485" spans="11:13" x14ac:dyDescent="0.35">
      <c r="K43485" s="293"/>
      <c r="M43485" s="290"/>
    </row>
    <row r="43486" spans="11:13" x14ac:dyDescent="0.35">
      <c r="K43486" s="293"/>
      <c r="M43486" s="290"/>
    </row>
    <row r="43487" spans="11:13" x14ac:dyDescent="0.35">
      <c r="K43487" s="293"/>
      <c r="M43487" s="290"/>
    </row>
    <row r="43488" spans="11:13" x14ac:dyDescent="0.35">
      <c r="K43488" s="293"/>
      <c r="M43488" s="290"/>
    </row>
    <row r="43489" spans="11:13" x14ac:dyDescent="0.35">
      <c r="K43489" s="293"/>
      <c r="M43489" s="290"/>
    </row>
    <row r="43490" spans="11:13" x14ac:dyDescent="0.35">
      <c r="K43490" s="293"/>
      <c r="M43490" s="290"/>
    </row>
    <row r="43491" spans="11:13" x14ac:dyDescent="0.35">
      <c r="K43491" s="293"/>
      <c r="M43491" s="290"/>
    </row>
    <row r="43492" spans="11:13" x14ac:dyDescent="0.35">
      <c r="K43492" s="293"/>
      <c r="M43492" s="290"/>
    </row>
    <row r="43493" spans="11:13" x14ac:dyDescent="0.35">
      <c r="K43493" s="293"/>
      <c r="M43493" s="290"/>
    </row>
    <row r="43494" spans="11:13" x14ac:dyDescent="0.35">
      <c r="K43494" s="293"/>
      <c r="M43494" s="290"/>
    </row>
    <row r="43495" spans="11:13" x14ac:dyDescent="0.35">
      <c r="K43495" s="293"/>
      <c r="M43495" s="290"/>
    </row>
    <row r="43496" spans="11:13" x14ac:dyDescent="0.35">
      <c r="K43496" s="293"/>
      <c r="M43496" s="290"/>
    </row>
    <row r="43497" spans="11:13" x14ac:dyDescent="0.35">
      <c r="K43497" s="293"/>
      <c r="M43497" s="290"/>
    </row>
    <row r="43498" spans="11:13" x14ac:dyDescent="0.35">
      <c r="K43498" s="293"/>
      <c r="M43498" s="290"/>
    </row>
    <row r="43499" spans="11:13" x14ac:dyDescent="0.35">
      <c r="K43499" s="293"/>
      <c r="M43499" s="290"/>
    </row>
    <row r="43500" spans="11:13" x14ac:dyDescent="0.35">
      <c r="K43500" s="293"/>
      <c r="M43500" s="290"/>
    </row>
    <row r="43501" spans="11:13" x14ac:dyDescent="0.35">
      <c r="K43501" s="293"/>
      <c r="M43501" s="290"/>
    </row>
    <row r="43502" spans="11:13" x14ac:dyDescent="0.35">
      <c r="K43502" s="293"/>
      <c r="M43502" s="290"/>
    </row>
    <row r="43503" spans="11:13" x14ac:dyDescent="0.35">
      <c r="K43503" s="293"/>
      <c r="M43503" s="290"/>
    </row>
    <row r="43504" spans="11:13" x14ac:dyDescent="0.35">
      <c r="K43504" s="293"/>
      <c r="M43504" s="290"/>
    </row>
    <row r="43505" spans="11:13" x14ac:dyDescent="0.35">
      <c r="K43505" s="293"/>
      <c r="M43505" s="290"/>
    </row>
    <row r="43506" spans="11:13" x14ac:dyDescent="0.35">
      <c r="K43506" s="293"/>
      <c r="M43506" s="290"/>
    </row>
    <row r="43507" spans="11:13" x14ac:dyDescent="0.35">
      <c r="K43507" s="293"/>
      <c r="M43507" s="290"/>
    </row>
    <row r="43508" spans="11:13" x14ac:dyDescent="0.35">
      <c r="K43508" s="293"/>
      <c r="M43508" s="290"/>
    </row>
    <row r="43509" spans="11:13" x14ac:dyDescent="0.35">
      <c r="K43509" s="293"/>
      <c r="M43509" s="290"/>
    </row>
    <row r="43510" spans="11:13" x14ac:dyDescent="0.35">
      <c r="K43510" s="293"/>
      <c r="M43510" s="290"/>
    </row>
    <row r="43511" spans="11:13" x14ac:dyDescent="0.35">
      <c r="K43511" s="293"/>
      <c r="M43511" s="290"/>
    </row>
    <row r="43512" spans="11:13" x14ac:dyDescent="0.35">
      <c r="K43512" s="293"/>
      <c r="M43512" s="290"/>
    </row>
    <row r="43513" spans="11:13" x14ac:dyDescent="0.35">
      <c r="K43513" s="293"/>
      <c r="M43513" s="290"/>
    </row>
    <row r="43514" spans="11:13" x14ac:dyDescent="0.35">
      <c r="K43514" s="293"/>
      <c r="M43514" s="290"/>
    </row>
    <row r="43515" spans="11:13" x14ac:dyDescent="0.35">
      <c r="K43515" s="293"/>
      <c r="M43515" s="290"/>
    </row>
    <row r="43516" spans="11:13" x14ac:dyDescent="0.35">
      <c r="K43516" s="293"/>
      <c r="M43516" s="290"/>
    </row>
    <row r="43517" spans="11:13" x14ac:dyDescent="0.35">
      <c r="K43517" s="293"/>
      <c r="M43517" s="290"/>
    </row>
    <row r="43518" spans="11:13" x14ac:dyDescent="0.35">
      <c r="K43518" s="293"/>
      <c r="M43518" s="290"/>
    </row>
    <row r="43519" spans="11:13" x14ac:dyDescent="0.35">
      <c r="K43519" s="293"/>
      <c r="M43519" s="290"/>
    </row>
    <row r="43520" spans="11:13" x14ac:dyDescent="0.35">
      <c r="K43520" s="293"/>
      <c r="M43520" s="290"/>
    </row>
    <row r="43521" spans="11:13" x14ac:dyDescent="0.35">
      <c r="K43521" s="293"/>
      <c r="M43521" s="290"/>
    </row>
    <row r="43522" spans="11:13" x14ac:dyDescent="0.35">
      <c r="K43522" s="293"/>
      <c r="M43522" s="290"/>
    </row>
    <row r="43523" spans="11:13" x14ac:dyDescent="0.35">
      <c r="K43523" s="293"/>
      <c r="M43523" s="290"/>
    </row>
    <row r="43524" spans="11:13" x14ac:dyDescent="0.35">
      <c r="K43524" s="293"/>
      <c r="M43524" s="290"/>
    </row>
    <row r="43525" spans="11:13" x14ac:dyDescent="0.35">
      <c r="K43525" s="293"/>
      <c r="M43525" s="290"/>
    </row>
    <row r="43526" spans="11:13" x14ac:dyDescent="0.35">
      <c r="K43526" s="293"/>
      <c r="M43526" s="290"/>
    </row>
    <row r="43527" spans="11:13" x14ac:dyDescent="0.35">
      <c r="K43527" s="293"/>
      <c r="M43527" s="290"/>
    </row>
    <row r="43528" spans="11:13" x14ac:dyDescent="0.35">
      <c r="K43528" s="293"/>
      <c r="M43528" s="290"/>
    </row>
    <row r="43529" spans="11:13" x14ac:dyDescent="0.35">
      <c r="K43529" s="293"/>
      <c r="M43529" s="290"/>
    </row>
    <row r="43530" spans="11:13" x14ac:dyDescent="0.35">
      <c r="K43530" s="293"/>
      <c r="M43530" s="290"/>
    </row>
    <row r="43531" spans="11:13" x14ac:dyDescent="0.35">
      <c r="K43531" s="293"/>
      <c r="M43531" s="290"/>
    </row>
    <row r="43532" spans="11:13" x14ac:dyDescent="0.35">
      <c r="K43532" s="293"/>
      <c r="M43532" s="290"/>
    </row>
    <row r="43533" spans="11:13" x14ac:dyDescent="0.35">
      <c r="K43533" s="293"/>
      <c r="M43533" s="290"/>
    </row>
    <row r="43534" spans="11:13" x14ac:dyDescent="0.35">
      <c r="K43534" s="293"/>
      <c r="M43534" s="290"/>
    </row>
    <row r="43535" spans="11:13" x14ac:dyDescent="0.35">
      <c r="K43535" s="293"/>
      <c r="M43535" s="290"/>
    </row>
    <row r="43536" spans="11:13" x14ac:dyDescent="0.35">
      <c r="K43536" s="293"/>
      <c r="M43536" s="290"/>
    </row>
    <row r="43537" spans="11:13" x14ac:dyDescent="0.35">
      <c r="K43537" s="293"/>
      <c r="M43537" s="290"/>
    </row>
    <row r="43538" spans="11:13" x14ac:dyDescent="0.35">
      <c r="K43538" s="293"/>
      <c r="M43538" s="290"/>
    </row>
    <row r="43539" spans="11:13" x14ac:dyDescent="0.35">
      <c r="K43539" s="293"/>
      <c r="M43539" s="290"/>
    </row>
    <row r="43540" spans="11:13" x14ac:dyDescent="0.35">
      <c r="K43540" s="293"/>
      <c r="M43540" s="290"/>
    </row>
    <row r="43541" spans="11:13" x14ac:dyDescent="0.35">
      <c r="K43541" s="293"/>
      <c r="M43541" s="290"/>
    </row>
    <row r="43542" spans="11:13" x14ac:dyDescent="0.35">
      <c r="K43542" s="293"/>
      <c r="M43542" s="290"/>
    </row>
    <row r="43543" spans="11:13" x14ac:dyDescent="0.35">
      <c r="K43543" s="293"/>
      <c r="M43543" s="290"/>
    </row>
    <row r="43544" spans="11:13" x14ac:dyDescent="0.35">
      <c r="K43544" s="293"/>
      <c r="M43544" s="290"/>
    </row>
    <row r="43545" spans="11:13" x14ac:dyDescent="0.35">
      <c r="K43545" s="293"/>
      <c r="M43545" s="290"/>
    </row>
    <row r="43546" spans="11:13" x14ac:dyDescent="0.35">
      <c r="K43546" s="293"/>
      <c r="M43546" s="290"/>
    </row>
    <row r="43547" spans="11:13" x14ac:dyDescent="0.35">
      <c r="K43547" s="293"/>
      <c r="M43547" s="290"/>
    </row>
    <row r="43548" spans="11:13" x14ac:dyDescent="0.35">
      <c r="K43548" s="293"/>
      <c r="M43548" s="290"/>
    </row>
    <row r="43549" spans="11:13" x14ac:dyDescent="0.35">
      <c r="K43549" s="293"/>
      <c r="M43549" s="290"/>
    </row>
    <row r="43550" spans="11:13" x14ac:dyDescent="0.35">
      <c r="K43550" s="293"/>
      <c r="M43550" s="290"/>
    </row>
    <row r="43551" spans="11:13" x14ac:dyDescent="0.35">
      <c r="K43551" s="293"/>
      <c r="M43551" s="290"/>
    </row>
    <row r="43552" spans="11:13" x14ac:dyDescent="0.35">
      <c r="K43552" s="293"/>
      <c r="M43552" s="290"/>
    </row>
    <row r="43553" spans="11:13" x14ac:dyDescent="0.35">
      <c r="K43553" s="293"/>
      <c r="M43553" s="290"/>
    </row>
    <row r="43554" spans="11:13" x14ac:dyDescent="0.35">
      <c r="K43554" s="293"/>
      <c r="M43554" s="290"/>
    </row>
    <row r="43555" spans="11:13" x14ac:dyDescent="0.35">
      <c r="K43555" s="293"/>
      <c r="M43555" s="290"/>
    </row>
    <row r="43556" spans="11:13" x14ac:dyDescent="0.35">
      <c r="K43556" s="293"/>
      <c r="M43556" s="290"/>
    </row>
    <row r="43557" spans="11:13" x14ac:dyDescent="0.35">
      <c r="K43557" s="293"/>
      <c r="M43557" s="290"/>
    </row>
    <row r="43558" spans="11:13" x14ac:dyDescent="0.35">
      <c r="K43558" s="293"/>
      <c r="M43558" s="290"/>
    </row>
    <row r="43559" spans="11:13" x14ac:dyDescent="0.35">
      <c r="K43559" s="293"/>
      <c r="M43559" s="290"/>
    </row>
    <row r="43560" spans="11:13" x14ac:dyDescent="0.35">
      <c r="K43560" s="293"/>
      <c r="M43560" s="290"/>
    </row>
    <row r="43561" spans="11:13" x14ac:dyDescent="0.35">
      <c r="K43561" s="293"/>
      <c r="M43561" s="290"/>
    </row>
    <row r="43562" spans="11:13" x14ac:dyDescent="0.35">
      <c r="K43562" s="293"/>
      <c r="M43562" s="290"/>
    </row>
    <row r="43563" spans="11:13" x14ac:dyDescent="0.35">
      <c r="K43563" s="293"/>
      <c r="M43563" s="290"/>
    </row>
    <row r="43564" spans="11:13" x14ac:dyDescent="0.35">
      <c r="K43564" s="293"/>
      <c r="M43564" s="290"/>
    </row>
    <row r="43565" spans="11:13" x14ac:dyDescent="0.35">
      <c r="K43565" s="293"/>
      <c r="M43565" s="290"/>
    </row>
    <row r="43566" spans="11:13" x14ac:dyDescent="0.35">
      <c r="K43566" s="293"/>
      <c r="M43566" s="290"/>
    </row>
    <row r="43567" spans="11:13" x14ac:dyDescent="0.35">
      <c r="K43567" s="293"/>
      <c r="M43567" s="290"/>
    </row>
    <row r="43568" spans="11:13" x14ac:dyDescent="0.35">
      <c r="K43568" s="293"/>
      <c r="M43568" s="290"/>
    </row>
    <row r="43569" spans="11:13" x14ac:dyDescent="0.35">
      <c r="K43569" s="293"/>
      <c r="M43569" s="290"/>
    </row>
    <row r="43570" spans="11:13" x14ac:dyDescent="0.35">
      <c r="K43570" s="293"/>
      <c r="M43570" s="290"/>
    </row>
    <row r="43571" spans="11:13" x14ac:dyDescent="0.35">
      <c r="K43571" s="293"/>
      <c r="M43571" s="290"/>
    </row>
    <row r="43572" spans="11:13" x14ac:dyDescent="0.35">
      <c r="K43572" s="293"/>
      <c r="M43572" s="290"/>
    </row>
    <row r="43573" spans="11:13" x14ac:dyDescent="0.35">
      <c r="K43573" s="293"/>
      <c r="M43573" s="290"/>
    </row>
    <row r="43574" spans="11:13" x14ac:dyDescent="0.35">
      <c r="K43574" s="293"/>
      <c r="M43574" s="290"/>
    </row>
    <row r="43575" spans="11:13" x14ac:dyDescent="0.35">
      <c r="K43575" s="293"/>
      <c r="M43575" s="290"/>
    </row>
    <row r="43576" spans="11:13" x14ac:dyDescent="0.35">
      <c r="K43576" s="293"/>
      <c r="M43576" s="290"/>
    </row>
    <row r="43577" spans="11:13" x14ac:dyDescent="0.35">
      <c r="K43577" s="293"/>
      <c r="M43577" s="290"/>
    </row>
    <row r="43578" spans="11:13" x14ac:dyDescent="0.35">
      <c r="K43578" s="293"/>
      <c r="M43578" s="290"/>
    </row>
    <row r="43579" spans="11:13" x14ac:dyDescent="0.35">
      <c r="K43579" s="293"/>
      <c r="M43579" s="290"/>
    </row>
    <row r="43580" spans="11:13" x14ac:dyDescent="0.35">
      <c r="K43580" s="293"/>
      <c r="M43580" s="290"/>
    </row>
    <row r="43581" spans="11:13" x14ac:dyDescent="0.35">
      <c r="K43581" s="293"/>
      <c r="M43581" s="290"/>
    </row>
    <row r="43582" spans="11:13" x14ac:dyDescent="0.35">
      <c r="K43582" s="293"/>
      <c r="M43582" s="290"/>
    </row>
    <row r="43583" spans="11:13" x14ac:dyDescent="0.35">
      <c r="K43583" s="293"/>
      <c r="M43583" s="290"/>
    </row>
    <row r="43584" spans="11:13" x14ac:dyDescent="0.35">
      <c r="K43584" s="293"/>
      <c r="M43584" s="290"/>
    </row>
    <row r="43585" spans="11:13" x14ac:dyDescent="0.35">
      <c r="K43585" s="293"/>
      <c r="M43585" s="290"/>
    </row>
    <row r="43586" spans="11:13" x14ac:dyDescent="0.35">
      <c r="K43586" s="293"/>
      <c r="M43586" s="290"/>
    </row>
    <row r="43587" spans="11:13" x14ac:dyDescent="0.35">
      <c r="K43587" s="293"/>
      <c r="M43587" s="290"/>
    </row>
    <row r="43588" spans="11:13" x14ac:dyDescent="0.35">
      <c r="K43588" s="293"/>
      <c r="M43588" s="290"/>
    </row>
    <row r="43589" spans="11:13" x14ac:dyDescent="0.35">
      <c r="K43589" s="293"/>
      <c r="M43589" s="290"/>
    </row>
    <row r="43590" spans="11:13" x14ac:dyDescent="0.35">
      <c r="K43590" s="293"/>
      <c r="M43590" s="290"/>
    </row>
    <row r="43591" spans="11:13" x14ac:dyDescent="0.35">
      <c r="K43591" s="293"/>
      <c r="M43591" s="290"/>
    </row>
    <row r="43592" spans="11:13" x14ac:dyDescent="0.35">
      <c r="K43592" s="293"/>
      <c r="M43592" s="290"/>
    </row>
    <row r="43593" spans="11:13" x14ac:dyDescent="0.35">
      <c r="K43593" s="293"/>
      <c r="M43593" s="290"/>
    </row>
    <row r="43594" spans="11:13" x14ac:dyDescent="0.35">
      <c r="K43594" s="293"/>
      <c r="M43594" s="290"/>
    </row>
    <row r="43595" spans="11:13" x14ac:dyDescent="0.35">
      <c r="K43595" s="293"/>
      <c r="M43595" s="290"/>
    </row>
    <row r="43596" spans="11:13" x14ac:dyDescent="0.35">
      <c r="K43596" s="293"/>
      <c r="M43596" s="290"/>
    </row>
    <row r="43597" spans="11:13" x14ac:dyDescent="0.35">
      <c r="K43597" s="293"/>
      <c r="M43597" s="290"/>
    </row>
    <row r="43598" spans="11:13" x14ac:dyDescent="0.35">
      <c r="K43598" s="293"/>
      <c r="M43598" s="290"/>
    </row>
    <row r="43599" spans="11:13" x14ac:dyDescent="0.35">
      <c r="K43599" s="293"/>
      <c r="M43599" s="290"/>
    </row>
    <row r="43600" spans="11:13" x14ac:dyDescent="0.35">
      <c r="K43600" s="293"/>
      <c r="M43600" s="290"/>
    </row>
    <row r="43601" spans="11:13" x14ac:dyDescent="0.35">
      <c r="K43601" s="293"/>
      <c r="M43601" s="290"/>
    </row>
    <row r="43602" spans="11:13" x14ac:dyDescent="0.35">
      <c r="K43602" s="293"/>
      <c r="M43602" s="290"/>
    </row>
    <row r="43603" spans="11:13" x14ac:dyDescent="0.35">
      <c r="K43603" s="293"/>
      <c r="M43603" s="290"/>
    </row>
    <row r="43604" spans="11:13" x14ac:dyDescent="0.35">
      <c r="K43604" s="293"/>
      <c r="M43604" s="290"/>
    </row>
    <row r="43605" spans="11:13" x14ac:dyDescent="0.35">
      <c r="K43605" s="293"/>
      <c r="M43605" s="290"/>
    </row>
    <row r="43606" spans="11:13" x14ac:dyDescent="0.35">
      <c r="K43606" s="293"/>
      <c r="M43606" s="290"/>
    </row>
    <row r="43607" spans="11:13" x14ac:dyDescent="0.35">
      <c r="K43607" s="293"/>
      <c r="M43607" s="290"/>
    </row>
    <row r="43608" spans="11:13" x14ac:dyDescent="0.35">
      <c r="K43608" s="293"/>
      <c r="M43608" s="290"/>
    </row>
    <row r="43609" spans="11:13" x14ac:dyDescent="0.35">
      <c r="K43609" s="293"/>
      <c r="M43609" s="290"/>
    </row>
    <row r="43610" spans="11:13" x14ac:dyDescent="0.35">
      <c r="K43610" s="293"/>
      <c r="M43610" s="290"/>
    </row>
    <row r="43611" spans="11:13" x14ac:dyDescent="0.35">
      <c r="K43611" s="293"/>
      <c r="M43611" s="290"/>
    </row>
    <row r="43612" spans="11:13" x14ac:dyDescent="0.35">
      <c r="K43612" s="293"/>
      <c r="M43612" s="290"/>
    </row>
    <row r="43613" spans="11:13" x14ac:dyDescent="0.35">
      <c r="K43613" s="293"/>
      <c r="M43613" s="290"/>
    </row>
    <row r="43614" spans="11:13" x14ac:dyDescent="0.35">
      <c r="K43614" s="293"/>
      <c r="M43614" s="290"/>
    </row>
    <row r="43615" spans="11:13" x14ac:dyDescent="0.35">
      <c r="K43615" s="293"/>
      <c r="M43615" s="290"/>
    </row>
    <row r="43616" spans="11:13" x14ac:dyDescent="0.35">
      <c r="K43616" s="293"/>
      <c r="M43616" s="290"/>
    </row>
    <row r="43617" spans="11:13" x14ac:dyDescent="0.35">
      <c r="K43617" s="293"/>
      <c r="M43617" s="290"/>
    </row>
    <row r="43618" spans="11:13" x14ac:dyDescent="0.35">
      <c r="K43618" s="293"/>
      <c r="M43618" s="290"/>
    </row>
    <row r="43619" spans="11:13" x14ac:dyDescent="0.35">
      <c r="K43619" s="293"/>
      <c r="M43619" s="290"/>
    </row>
    <row r="43620" spans="11:13" x14ac:dyDescent="0.35">
      <c r="K43620" s="293"/>
      <c r="M43620" s="290"/>
    </row>
    <row r="43621" spans="11:13" x14ac:dyDescent="0.35">
      <c r="K43621" s="293"/>
      <c r="M43621" s="290"/>
    </row>
    <row r="43622" spans="11:13" x14ac:dyDescent="0.35">
      <c r="K43622" s="293"/>
      <c r="M43622" s="290"/>
    </row>
    <row r="43623" spans="11:13" x14ac:dyDescent="0.35">
      <c r="K43623" s="293"/>
      <c r="M43623" s="290"/>
    </row>
    <row r="43624" spans="11:13" x14ac:dyDescent="0.35">
      <c r="K43624" s="293"/>
      <c r="M43624" s="290"/>
    </row>
    <row r="43625" spans="11:13" x14ac:dyDescent="0.35">
      <c r="K43625" s="293"/>
      <c r="M43625" s="290"/>
    </row>
    <row r="43626" spans="11:13" x14ac:dyDescent="0.35">
      <c r="K43626" s="293"/>
      <c r="M43626" s="290"/>
    </row>
    <row r="43627" spans="11:13" x14ac:dyDescent="0.35">
      <c r="K43627" s="293"/>
      <c r="M43627" s="290"/>
    </row>
    <row r="43628" spans="11:13" x14ac:dyDescent="0.35">
      <c r="K43628" s="293"/>
      <c r="M43628" s="290"/>
    </row>
    <row r="43629" spans="11:13" x14ac:dyDescent="0.35">
      <c r="K43629" s="293"/>
      <c r="M43629" s="290"/>
    </row>
    <row r="43630" spans="11:13" x14ac:dyDescent="0.35">
      <c r="K43630" s="293"/>
      <c r="M43630" s="290"/>
    </row>
    <row r="43631" spans="11:13" x14ac:dyDescent="0.35">
      <c r="K43631" s="293"/>
      <c r="M43631" s="290"/>
    </row>
    <row r="43632" spans="11:13" x14ac:dyDescent="0.35">
      <c r="K43632" s="293"/>
      <c r="M43632" s="290"/>
    </row>
    <row r="43633" spans="11:13" x14ac:dyDescent="0.35">
      <c r="K43633" s="293"/>
      <c r="M43633" s="290"/>
    </row>
    <row r="43634" spans="11:13" x14ac:dyDescent="0.35">
      <c r="K43634" s="293"/>
      <c r="M43634" s="290"/>
    </row>
    <row r="43635" spans="11:13" x14ac:dyDescent="0.35">
      <c r="K43635" s="293"/>
      <c r="M43635" s="290"/>
    </row>
    <row r="43636" spans="11:13" x14ac:dyDescent="0.35">
      <c r="K43636" s="293"/>
      <c r="M43636" s="290"/>
    </row>
    <row r="43637" spans="11:13" x14ac:dyDescent="0.35">
      <c r="K43637" s="293"/>
      <c r="M43637" s="290"/>
    </row>
    <row r="43638" spans="11:13" x14ac:dyDescent="0.35">
      <c r="K43638" s="293"/>
      <c r="M43638" s="290"/>
    </row>
    <row r="43639" spans="11:13" x14ac:dyDescent="0.35">
      <c r="K43639" s="293"/>
      <c r="M43639" s="290"/>
    </row>
    <row r="43640" spans="11:13" x14ac:dyDescent="0.35">
      <c r="K43640" s="293"/>
      <c r="M43640" s="290"/>
    </row>
    <row r="43641" spans="11:13" x14ac:dyDescent="0.35">
      <c r="K43641" s="293"/>
      <c r="M43641" s="290"/>
    </row>
    <row r="43642" spans="11:13" x14ac:dyDescent="0.35">
      <c r="K43642" s="293"/>
      <c r="M43642" s="290"/>
    </row>
    <row r="43643" spans="11:13" x14ac:dyDescent="0.35">
      <c r="K43643" s="293"/>
      <c r="M43643" s="290"/>
    </row>
    <row r="43644" spans="11:13" x14ac:dyDescent="0.35">
      <c r="K43644" s="293"/>
      <c r="M43644" s="290"/>
    </row>
    <row r="43645" spans="11:13" x14ac:dyDescent="0.35">
      <c r="K43645" s="293"/>
      <c r="M43645" s="290"/>
    </row>
    <row r="43646" spans="11:13" x14ac:dyDescent="0.35">
      <c r="K43646" s="293"/>
      <c r="M43646" s="290"/>
    </row>
    <row r="43647" spans="11:13" x14ac:dyDescent="0.35">
      <c r="K43647" s="293"/>
      <c r="M43647" s="290"/>
    </row>
    <row r="43648" spans="11:13" x14ac:dyDescent="0.35">
      <c r="K43648" s="293"/>
      <c r="M43648" s="290"/>
    </row>
    <row r="43649" spans="11:13" x14ac:dyDescent="0.35">
      <c r="K43649" s="293"/>
      <c r="M43649" s="290"/>
    </row>
    <row r="43650" spans="11:13" x14ac:dyDescent="0.35">
      <c r="K43650" s="293"/>
      <c r="M43650" s="290"/>
    </row>
    <row r="43651" spans="11:13" x14ac:dyDescent="0.35">
      <c r="K43651" s="293"/>
      <c r="M43651" s="290"/>
    </row>
    <row r="43652" spans="11:13" x14ac:dyDescent="0.35">
      <c r="K43652" s="293"/>
      <c r="M43652" s="290"/>
    </row>
    <row r="43653" spans="11:13" x14ac:dyDescent="0.35">
      <c r="K43653" s="293"/>
      <c r="M43653" s="290"/>
    </row>
    <row r="43654" spans="11:13" x14ac:dyDescent="0.35">
      <c r="K43654" s="293"/>
      <c r="M43654" s="290"/>
    </row>
    <row r="43655" spans="11:13" x14ac:dyDescent="0.35">
      <c r="K43655" s="293"/>
      <c r="M43655" s="290"/>
    </row>
    <row r="43656" spans="11:13" x14ac:dyDescent="0.35">
      <c r="K43656" s="293"/>
      <c r="M43656" s="290"/>
    </row>
    <row r="43657" spans="11:13" x14ac:dyDescent="0.35">
      <c r="K43657" s="293"/>
      <c r="M43657" s="290"/>
    </row>
    <row r="43658" spans="11:13" x14ac:dyDescent="0.35">
      <c r="K43658" s="293"/>
      <c r="M43658" s="290"/>
    </row>
    <row r="43659" spans="11:13" x14ac:dyDescent="0.35">
      <c r="K43659" s="293"/>
      <c r="M43659" s="290"/>
    </row>
    <row r="43660" spans="11:13" x14ac:dyDescent="0.35">
      <c r="K43660" s="293"/>
      <c r="M43660" s="290"/>
    </row>
    <row r="43661" spans="11:13" x14ac:dyDescent="0.35">
      <c r="K43661" s="293"/>
      <c r="M43661" s="290"/>
    </row>
    <row r="43662" spans="11:13" x14ac:dyDescent="0.35">
      <c r="K43662" s="293"/>
      <c r="M43662" s="290"/>
    </row>
    <row r="43663" spans="11:13" x14ac:dyDescent="0.35">
      <c r="K43663" s="293"/>
      <c r="M43663" s="290"/>
    </row>
    <row r="43664" spans="11:13" x14ac:dyDescent="0.35">
      <c r="K43664" s="293"/>
      <c r="M43664" s="290"/>
    </row>
    <row r="43665" spans="11:13" x14ac:dyDescent="0.35">
      <c r="K43665" s="293"/>
      <c r="M43665" s="290"/>
    </row>
    <row r="43666" spans="11:13" x14ac:dyDescent="0.35">
      <c r="K43666" s="293"/>
      <c r="M43666" s="290"/>
    </row>
    <row r="43667" spans="11:13" x14ac:dyDescent="0.35">
      <c r="K43667" s="293"/>
      <c r="M43667" s="290"/>
    </row>
    <row r="43668" spans="11:13" x14ac:dyDescent="0.35">
      <c r="K43668" s="293"/>
      <c r="M43668" s="290"/>
    </row>
    <row r="43669" spans="11:13" x14ac:dyDescent="0.35">
      <c r="K43669" s="293"/>
      <c r="M43669" s="290"/>
    </row>
    <row r="43670" spans="11:13" x14ac:dyDescent="0.35">
      <c r="K43670" s="293"/>
      <c r="M43670" s="290"/>
    </row>
    <row r="43671" spans="11:13" x14ac:dyDescent="0.35">
      <c r="K43671" s="293"/>
      <c r="M43671" s="290"/>
    </row>
    <row r="43672" spans="11:13" x14ac:dyDescent="0.35">
      <c r="K43672" s="293"/>
      <c r="M43672" s="290"/>
    </row>
    <row r="43673" spans="11:13" x14ac:dyDescent="0.35">
      <c r="K43673" s="293"/>
      <c r="M43673" s="290"/>
    </row>
    <row r="43674" spans="11:13" x14ac:dyDescent="0.35">
      <c r="K43674" s="293"/>
      <c r="M43674" s="290"/>
    </row>
    <row r="43675" spans="11:13" x14ac:dyDescent="0.35">
      <c r="K43675" s="293"/>
      <c r="M43675" s="290"/>
    </row>
    <row r="43676" spans="11:13" x14ac:dyDescent="0.35">
      <c r="K43676" s="293"/>
      <c r="M43676" s="290"/>
    </row>
    <row r="43677" spans="11:13" x14ac:dyDescent="0.35">
      <c r="K43677" s="293"/>
      <c r="M43677" s="290"/>
    </row>
    <row r="43678" spans="11:13" x14ac:dyDescent="0.35">
      <c r="K43678" s="293"/>
      <c r="M43678" s="290"/>
    </row>
    <row r="43679" spans="11:13" x14ac:dyDescent="0.35">
      <c r="K43679" s="293"/>
      <c r="M43679" s="290"/>
    </row>
    <row r="43680" spans="11:13" x14ac:dyDescent="0.35">
      <c r="K43680" s="293"/>
      <c r="M43680" s="290"/>
    </row>
    <row r="43681" spans="11:13" x14ac:dyDescent="0.35">
      <c r="K43681" s="293"/>
      <c r="M43681" s="290"/>
    </row>
    <row r="43682" spans="11:13" x14ac:dyDescent="0.35">
      <c r="K43682" s="293"/>
      <c r="M43682" s="290"/>
    </row>
    <row r="43683" spans="11:13" x14ac:dyDescent="0.35">
      <c r="K43683" s="293"/>
      <c r="M43683" s="290"/>
    </row>
    <row r="43684" spans="11:13" x14ac:dyDescent="0.35">
      <c r="K43684" s="293"/>
      <c r="M43684" s="290"/>
    </row>
    <row r="43685" spans="11:13" x14ac:dyDescent="0.35">
      <c r="K43685" s="293"/>
      <c r="M43685" s="290"/>
    </row>
    <row r="43686" spans="11:13" x14ac:dyDescent="0.35">
      <c r="K43686" s="293"/>
      <c r="M43686" s="290"/>
    </row>
    <row r="43687" spans="11:13" x14ac:dyDescent="0.35">
      <c r="K43687" s="293"/>
      <c r="M43687" s="290"/>
    </row>
    <row r="43688" spans="11:13" x14ac:dyDescent="0.35">
      <c r="K43688" s="293"/>
      <c r="M43688" s="290"/>
    </row>
    <row r="43689" spans="11:13" x14ac:dyDescent="0.35">
      <c r="K43689" s="293"/>
      <c r="M43689" s="290"/>
    </row>
    <row r="43690" spans="11:13" x14ac:dyDescent="0.35">
      <c r="K43690" s="293"/>
      <c r="M43690" s="290"/>
    </row>
    <row r="43691" spans="11:13" x14ac:dyDescent="0.35">
      <c r="K43691" s="293"/>
      <c r="M43691" s="290"/>
    </row>
    <row r="43692" spans="11:13" x14ac:dyDescent="0.35">
      <c r="K43692" s="293"/>
      <c r="M43692" s="290"/>
    </row>
    <row r="43693" spans="11:13" x14ac:dyDescent="0.35">
      <c r="K43693" s="293"/>
      <c r="M43693" s="290"/>
    </row>
    <row r="43694" spans="11:13" x14ac:dyDescent="0.35">
      <c r="K43694" s="293"/>
      <c r="M43694" s="290"/>
    </row>
    <row r="43695" spans="11:13" x14ac:dyDescent="0.35">
      <c r="K43695" s="293"/>
      <c r="M43695" s="290"/>
    </row>
    <row r="43696" spans="11:13" x14ac:dyDescent="0.35">
      <c r="K43696" s="293"/>
      <c r="M43696" s="290"/>
    </row>
    <row r="43697" spans="11:13" x14ac:dyDescent="0.35">
      <c r="K43697" s="293"/>
      <c r="M43697" s="290"/>
    </row>
    <row r="43698" spans="11:13" x14ac:dyDescent="0.35">
      <c r="K43698" s="293"/>
      <c r="M43698" s="290"/>
    </row>
    <row r="43699" spans="11:13" x14ac:dyDescent="0.35">
      <c r="K43699" s="293"/>
      <c r="M43699" s="290"/>
    </row>
    <row r="43700" spans="11:13" x14ac:dyDescent="0.35">
      <c r="K43700" s="293"/>
      <c r="M43700" s="290"/>
    </row>
    <row r="43701" spans="11:13" x14ac:dyDescent="0.35">
      <c r="K43701" s="293"/>
      <c r="M43701" s="290"/>
    </row>
    <row r="43702" spans="11:13" x14ac:dyDescent="0.35">
      <c r="K43702" s="293"/>
      <c r="M43702" s="290"/>
    </row>
    <row r="43703" spans="11:13" x14ac:dyDescent="0.35">
      <c r="K43703" s="293"/>
      <c r="M43703" s="290"/>
    </row>
    <row r="43704" spans="11:13" x14ac:dyDescent="0.35">
      <c r="K43704" s="293"/>
      <c r="M43704" s="290"/>
    </row>
    <row r="43705" spans="11:13" x14ac:dyDescent="0.35">
      <c r="K43705" s="293"/>
      <c r="M43705" s="290"/>
    </row>
    <row r="43706" spans="11:13" x14ac:dyDescent="0.35">
      <c r="K43706" s="293"/>
      <c r="M43706" s="290"/>
    </row>
    <row r="43707" spans="11:13" x14ac:dyDescent="0.35">
      <c r="K43707" s="293"/>
      <c r="M43707" s="290"/>
    </row>
    <row r="43708" spans="11:13" x14ac:dyDescent="0.35">
      <c r="K43708" s="293"/>
      <c r="M43708" s="290"/>
    </row>
    <row r="43709" spans="11:13" x14ac:dyDescent="0.35">
      <c r="K43709" s="293"/>
      <c r="M43709" s="290"/>
    </row>
    <row r="43710" spans="11:13" x14ac:dyDescent="0.35">
      <c r="K43710" s="293"/>
      <c r="M43710" s="290"/>
    </row>
    <row r="43711" spans="11:13" x14ac:dyDescent="0.35">
      <c r="K43711" s="293"/>
      <c r="M43711" s="290"/>
    </row>
    <row r="43712" spans="11:13" x14ac:dyDescent="0.35">
      <c r="K43712" s="293"/>
      <c r="M43712" s="290"/>
    </row>
    <row r="43713" spans="11:13" x14ac:dyDescent="0.35">
      <c r="K43713" s="293"/>
      <c r="M43713" s="290"/>
    </row>
    <row r="43714" spans="11:13" x14ac:dyDescent="0.35">
      <c r="K43714" s="293"/>
      <c r="M43714" s="290"/>
    </row>
    <row r="43715" spans="11:13" x14ac:dyDescent="0.35">
      <c r="K43715" s="293"/>
      <c r="M43715" s="290"/>
    </row>
    <row r="43716" spans="11:13" x14ac:dyDescent="0.35">
      <c r="K43716" s="293"/>
      <c r="M43716" s="290"/>
    </row>
    <row r="43717" spans="11:13" x14ac:dyDescent="0.35">
      <c r="K43717" s="293"/>
      <c r="M43717" s="290"/>
    </row>
    <row r="43718" spans="11:13" x14ac:dyDescent="0.35">
      <c r="K43718" s="293"/>
      <c r="M43718" s="290"/>
    </row>
    <row r="43719" spans="11:13" x14ac:dyDescent="0.35">
      <c r="K43719" s="293"/>
      <c r="M43719" s="290"/>
    </row>
    <row r="43720" spans="11:13" x14ac:dyDescent="0.35">
      <c r="K43720" s="293"/>
      <c r="M43720" s="290"/>
    </row>
    <row r="43721" spans="11:13" x14ac:dyDescent="0.35">
      <c r="K43721" s="293"/>
      <c r="M43721" s="290"/>
    </row>
    <row r="43722" spans="11:13" x14ac:dyDescent="0.35">
      <c r="K43722" s="293"/>
      <c r="M43722" s="290"/>
    </row>
    <row r="43723" spans="11:13" x14ac:dyDescent="0.35">
      <c r="K43723" s="293"/>
      <c r="M43723" s="290"/>
    </row>
    <row r="43724" spans="11:13" x14ac:dyDescent="0.35">
      <c r="K43724" s="293"/>
      <c r="M43724" s="290"/>
    </row>
    <row r="43725" spans="11:13" x14ac:dyDescent="0.35">
      <c r="K43725" s="293"/>
      <c r="M43725" s="290"/>
    </row>
    <row r="43726" spans="11:13" x14ac:dyDescent="0.35">
      <c r="K43726" s="293"/>
      <c r="M43726" s="290"/>
    </row>
    <row r="43727" spans="11:13" x14ac:dyDescent="0.35">
      <c r="K43727" s="293"/>
      <c r="M43727" s="290"/>
    </row>
    <row r="43728" spans="11:13" x14ac:dyDescent="0.35">
      <c r="K43728" s="293"/>
      <c r="M43728" s="290"/>
    </row>
    <row r="43729" spans="11:13" x14ac:dyDescent="0.35">
      <c r="K43729" s="293"/>
      <c r="M43729" s="290"/>
    </row>
    <row r="43730" spans="11:13" x14ac:dyDescent="0.35">
      <c r="K43730" s="293"/>
      <c r="M43730" s="290"/>
    </row>
    <row r="43731" spans="11:13" x14ac:dyDescent="0.35">
      <c r="K43731" s="293"/>
      <c r="M43731" s="290"/>
    </row>
    <row r="43732" spans="11:13" x14ac:dyDescent="0.35">
      <c r="K43732" s="293"/>
      <c r="M43732" s="290"/>
    </row>
    <row r="43733" spans="11:13" x14ac:dyDescent="0.35">
      <c r="K43733" s="293"/>
      <c r="M43733" s="290"/>
    </row>
    <row r="43734" spans="11:13" x14ac:dyDescent="0.35">
      <c r="K43734" s="293"/>
      <c r="M43734" s="290"/>
    </row>
    <row r="43735" spans="11:13" x14ac:dyDescent="0.35">
      <c r="K43735" s="293"/>
      <c r="M43735" s="290"/>
    </row>
    <row r="43736" spans="11:13" x14ac:dyDescent="0.35">
      <c r="K43736" s="293"/>
      <c r="M43736" s="290"/>
    </row>
    <row r="43737" spans="11:13" x14ac:dyDescent="0.35">
      <c r="K43737" s="293"/>
      <c r="M43737" s="290"/>
    </row>
    <row r="43738" spans="11:13" x14ac:dyDescent="0.35">
      <c r="K43738" s="293"/>
      <c r="M43738" s="290"/>
    </row>
    <row r="43739" spans="11:13" x14ac:dyDescent="0.35">
      <c r="K43739" s="293"/>
      <c r="M43739" s="290"/>
    </row>
    <row r="43740" spans="11:13" x14ac:dyDescent="0.35">
      <c r="K43740" s="293"/>
      <c r="M43740" s="290"/>
    </row>
    <row r="43741" spans="11:13" x14ac:dyDescent="0.35">
      <c r="K43741" s="293"/>
      <c r="M43741" s="290"/>
    </row>
    <row r="43742" spans="11:13" x14ac:dyDescent="0.35">
      <c r="K43742" s="293"/>
      <c r="M43742" s="290"/>
    </row>
    <row r="43743" spans="11:13" x14ac:dyDescent="0.35">
      <c r="K43743" s="293"/>
      <c r="M43743" s="290"/>
    </row>
    <row r="43744" spans="11:13" x14ac:dyDescent="0.35">
      <c r="K43744" s="293"/>
      <c r="M43744" s="290"/>
    </row>
    <row r="43745" spans="11:13" x14ac:dyDescent="0.35">
      <c r="K43745" s="293"/>
      <c r="M43745" s="290"/>
    </row>
    <row r="43746" spans="11:13" x14ac:dyDescent="0.35">
      <c r="K43746" s="293"/>
      <c r="M43746" s="290"/>
    </row>
    <row r="43747" spans="11:13" x14ac:dyDescent="0.35">
      <c r="K43747" s="293"/>
      <c r="M43747" s="290"/>
    </row>
    <row r="43748" spans="11:13" x14ac:dyDescent="0.35">
      <c r="K43748" s="293"/>
      <c r="M43748" s="290"/>
    </row>
    <row r="43749" spans="11:13" x14ac:dyDescent="0.35">
      <c r="K43749" s="293"/>
      <c r="M43749" s="290"/>
    </row>
    <row r="43750" spans="11:13" x14ac:dyDescent="0.35">
      <c r="K43750" s="293"/>
      <c r="M43750" s="290"/>
    </row>
    <row r="43751" spans="11:13" x14ac:dyDescent="0.35">
      <c r="K43751" s="293"/>
      <c r="M43751" s="290"/>
    </row>
    <row r="43752" spans="11:13" x14ac:dyDescent="0.35">
      <c r="K43752" s="293"/>
      <c r="M43752" s="290"/>
    </row>
    <row r="43753" spans="11:13" x14ac:dyDescent="0.35">
      <c r="K43753" s="293"/>
      <c r="M43753" s="290"/>
    </row>
    <row r="43754" spans="11:13" x14ac:dyDescent="0.35">
      <c r="K43754" s="293"/>
      <c r="M43754" s="290"/>
    </row>
    <row r="43755" spans="11:13" x14ac:dyDescent="0.35">
      <c r="K43755" s="293"/>
      <c r="M43755" s="290"/>
    </row>
    <row r="43756" spans="11:13" x14ac:dyDescent="0.35">
      <c r="K43756" s="293"/>
      <c r="M43756" s="290"/>
    </row>
    <row r="43757" spans="11:13" x14ac:dyDescent="0.35">
      <c r="K43757" s="293"/>
      <c r="M43757" s="290"/>
    </row>
    <row r="43758" spans="11:13" x14ac:dyDescent="0.35">
      <c r="K43758" s="293"/>
      <c r="M43758" s="290"/>
    </row>
    <row r="43759" spans="11:13" x14ac:dyDescent="0.35">
      <c r="K43759" s="293"/>
      <c r="M43759" s="290"/>
    </row>
    <row r="43760" spans="11:13" x14ac:dyDescent="0.35">
      <c r="K43760" s="293"/>
      <c r="M43760" s="290"/>
    </row>
    <row r="43761" spans="11:13" x14ac:dyDescent="0.35">
      <c r="K43761" s="293"/>
      <c r="M43761" s="290"/>
    </row>
    <row r="43762" spans="11:13" x14ac:dyDescent="0.35">
      <c r="K43762" s="293"/>
      <c r="M43762" s="290"/>
    </row>
    <row r="43763" spans="11:13" x14ac:dyDescent="0.35">
      <c r="K43763" s="293"/>
      <c r="M43763" s="290"/>
    </row>
    <row r="43764" spans="11:13" x14ac:dyDescent="0.35">
      <c r="K43764" s="293"/>
      <c r="M43764" s="290"/>
    </row>
    <row r="43765" spans="11:13" x14ac:dyDescent="0.35">
      <c r="K43765" s="293"/>
      <c r="M43765" s="290"/>
    </row>
    <row r="43766" spans="11:13" x14ac:dyDescent="0.35">
      <c r="K43766" s="293"/>
      <c r="M43766" s="290"/>
    </row>
    <row r="43767" spans="11:13" x14ac:dyDescent="0.35">
      <c r="K43767" s="293"/>
      <c r="M43767" s="290"/>
    </row>
    <row r="43768" spans="11:13" x14ac:dyDescent="0.35">
      <c r="K43768" s="293"/>
      <c r="M43768" s="290"/>
    </row>
    <row r="43769" spans="11:13" x14ac:dyDescent="0.35">
      <c r="K43769" s="293"/>
      <c r="M43769" s="290"/>
    </row>
    <row r="43770" spans="11:13" x14ac:dyDescent="0.35">
      <c r="K43770" s="293"/>
      <c r="M43770" s="290"/>
    </row>
    <row r="43771" spans="11:13" x14ac:dyDescent="0.35">
      <c r="K43771" s="293"/>
      <c r="M43771" s="290"/>
    </row>
    <row r="43772" spans="11:13" x14ac:dyDescent="0.35">
      <c r="K43772" s="293"/>
      <c r="M43772" s="290"/>
    </row>
    <row r="43773" spans="11:13" x14ac:dyDescent="0.35">
      <c r="K43773" s="293"/>
      <c r="M43773" s="290"/>
    </row>
    <row r="43774" spans="11:13" x14ac:dyDescent="0.35">
      <c r="K43774" s="293"/>
      <c r="M43774" s="290"/>
    </row>
    <row r="43775" spans="11:13" x14ac:dyDescent="0.35">
      <c r="K43775" s="293"/>
      <c r="M43775" s="290"/>
    </row>
    <row r="43776" spans="11:13" x14ac:dyDescent="0.35">
      <c r="K43776" s="293"/>
      <c r="M43776" s="290"/>
    </row>
    <row r="43777" spans="11:13" x14ac:dyDescent="0.35">
      <c r="K43777" s="293"/>
      <c r="M43777" s="290"/>
    </row>
    <row r="43778" spans="11:13" x14ac:dyDescent="0.35">
      <c r="K43778" s="293"/>
      <c r="M43778" s="290"/>
    </row>
    <row r="43779" spans="11:13" x14ac:dyDescent="0.35">
      <c r="K43779" s="293"/>
      <c r="M43779" s="290"/>
    </row>
    <row r="43780" spans="11:13" x14ac:dyDescent="0.35">
      <c r="K43780" s="293"/>
      <c r="M43780" s="290"/>
    </row>
    <row r="43781" spans="11:13" x14ac:dyDescent="0.35">
      <c r="K43781" s="293"/>
      <c r="M43781" s="290"/>
    </row>
    <row r="43782" spans="11:13" x14ac:dyDescent="0.35">
      <c r="K43782" s="293"/>
      <c r="M43782" s="290"/>
    </row>
    <row r="43783" spans="11:13" x14ac:dyDescent="0.35">
      <c r="K43783" s="293"/>
      <c r="M43783" s="290"/>
    </row>
    <row r="43784" spans="11:13" x14ac:dyDescent="0.35">
      <c r="K43784" s="293"/>
      <c r="M43784" s="290"/>
    </row>
    <row r="43785" spans="11:13" x14ac:dyDescent="0.35">
      <c r="K43785" s="293"/>
      <c r="M43785" s="290"/>
    </row>
    <row r="43786" spans="11:13" x14ac:dyDescent="0.35">
      <c r="K43786" s="293"/>
      <c r="M43786" s="290"/>
    </row>
    <row r="43787" spans="11:13" x14ac:dyDescent="0.35">
      <c r="K43787" s="293"/>
      <c r="M43787" s="290"/>
    </row>
    <row r="43788" spans="11:13" x14ac:dyDescent="0.35">
      <c r="K43788" s="293"/>
      <c r="M43788" s="290"/>
    </row>
    <row r="43789" spans="11:13" x14ac:dyDescent="0.35">
      <c r="K43789" s="293"/>
      <c r="M43789" s="290"/>
    </row>
    <row r="43790" spans="11:13" x14ac:dyDescent="0.35">
      <c r="K43790" s="293"/>
      <c r="M43790" s="290"/>
    </row>
    <row r="43791" spans="11:13" x14ac:dyDescent="0.35">
      <c r="K43791" s="293"/>
      <c r="M43791" s="290"/>
    </row>
    <row r="43792" spans="11:13" x14ac:dyDescent="0.35">
      <c r="K43792" s="293"/>
      <c r="M43792" s="290"/>
    </row>
    <row r="43793" spans="11:13" x14ac:dyDescent="0.35">
      <c r="K43793" s="293"/>
      <c r="M43793" s="290"/>
    </row>
    <row r="43794" spans="11:13" x14ac:dyDescent="0.35">
      <c r="K43794" s="293"/>
      <c r="M43794" s="290"/>
    </row>
    <row r="43795" spans="11:13" x14ac:dyDescent="0.35">
      <c r="K43795" s="293"/>
      <c r="M43795" s="290"/>
    </row>
    <row r="43796" spans="11:13" x14ac:dyDescent="0.35">
      <c r="K43796" s="293"/>
      <c r="M43796" s="290"/>
    </row>
    <row r="43797" spans="11:13" x14ac:dyDescent="0.35">
      <c r="K43797" s="293"/>
      <c r="M43797" s="290"/>
    </row>
    <row r="43798" spans="11:13" x14ac:dyDescent="0.35">
      <c r="K43798" s="293"/>
      <c r="M43798" s="290"/>
    </row>
    <row r="43799" spans="11:13" x14ac:dyDescent="0.35">
      <c r="K43799" s="293"/>
      <c r="M43799" s="290"/>
    </row>
    <row r="43800" spans="11:13" x14ac:dyDescent="0.35">
      <c r="K43800" s="293"/>
      <c r="M43800" s="290"/>
    </row>
    <row r="43801" spans="11:13" x14ac:dyDescent="0.35">
      <c r="K43801" s="293"/>
      <c r="M43801" s="290"/>
    </row>
    <row r="43802" spans="11:13" x14ac:dyDescent="0.35">
      <c r="K43802" s="293"/>
      <c r="M43802" s="290"/>
    </row>
    <row r="43803" spans="11:13" x14ac:dyDescent="0.35">
      <c r="K43803" s="293"/>
      <c r="M43803" s="290"/>
    </row>
    <row r="43804" spans="11:13" x14ac:dyDescent="0.35">
      <c r="K43804" s="293"/>
      <c r="M43804" s="290"/>
    </row>
    <row r="43805" spans="11:13" x14ac:dyDescent="0.35">
      <c r="K43805" s="293"/>
      <c r="M43805" s="290"/>
    </row>
    <row r="43806" spans="11:13" x14ac:dyDescent="0.35">
      <c r="K43806" s="293"/>
      <c r="M43806" s="290"/>
    </row>
    <row r="43807" spans="11:13" x14ac:dyDescent="0.35">
      <c r="K43807" s="293"/>
      <c r="M43807" s="290"/>
    </row>
    <row r="43808" spans="11:13" x14ac:dyDescent="0.35">
      <c r="K43808" s="293"/>
      <c r="M43808" s="290"/>
    </row>
    <row r="43809" spans="11:13" x14ac:dyDescent="0.35">
      <c r="K43809" s="293"/>
      <c r="M43809" s="290"/>
    </row>
    <row r="43810" spans="11:13" x14ac:dyDescent="0.35">
      <c r="K43810" s="293"/>
      <c r="M43810" s="290"/>
    </row>
    <row r="43811" spans="11:13" x14ac:dyDescent="0.35">
      <c r="K43811" s="293"/>
      <c r="M43811" s="290"/>
    </row>
    <row r="43812" spans="11:13" x14ac:dyDescent="0.35">
      <c r="K43812" s="293"/>
      <c r="M43812" s="290"/>
    </row>
    <row r="43813" spans="11:13" x14ac:dyDescent="0.35">
      <c r="K43813" s="293"/>
      <c r="M43813" s="290"/>
    </row>
    <row r="43814" spans="11:13" x14ac:dyDescent="0.35">
      <c r="K43814" s="293"/>
      <c r="M43814" s="290"/>
    </row>
    <row r="43815" spans="11:13" x14ac:dyDescent="0.35">
      <c r="K43815" s="293"/>
      <c r="M43815" s="290"/>
    </row>
    <row r="43816" spans="11:13" x14ac:dyDescent="0.35">
      <c r="K43816" s="293"/>
      <c r="M43816" s="290"/>
    </row>
    <row r="43817" spans="11:13" x14ac:dyDescent="0.35">
      <c r="K43817" s="293"/>
      <c r="M43817" s="290"/>
    </row>
    <row r="43818" spans="11:13" x14ac:dyDescent="0.35">
      <c r="K43818" s="293"/>
      <c r="M43818" s="290"/>
    </row>
    <row r="43819" spans="11:13" x14ac:dyDescent="0.35">
      <c r="K43819" s="293"/>
      <c r="M43819" s="290"/>
    </row>
    <row r="43820" spans="11:13" x14ac:dyDescent="0.35">
      <c r="K43820" s="293"/>
      <c r="M43820" s="290"/>
    </row>
    <row r="43821" spans="11:13" x14ac:dyDescent="0.35">
      <c r="K43821" s="293"/>
      <c r="M43821" s="290"/>
    </row>
    <row r="43822" spans="11:13" x14ac:dyDescent="0.35">
      <c r="K43822" s="293"/>
      <c r="M43822" s="290"/>
    </row>
    <row r="43823" spans="11:13" x14ac:dyDescent="0.35">
      <c r="K43823" s="293"/>
      <c r="M43823" s="290"/>
    </row>
    <row r="43824" spans="11:13" x14ac:dyDescent="0.35">
      <c r="K43824" s="293"/>
      <c r="M43824" s="290"/>
    </row>
    <row r="43825" spans="11:13" x14ac:dyDescent="0.35">
      <c r="K43825" s="293"/>
      <c r="M43825" s="290"/>
    </row>
    <row r="43826" spans="11:13" x14ac:dyDescent="0.35">
      <c r="K43826" s="293"/>
      <c r="M43826" s="290"/>
    </row>
    <row r="43827" spans="11:13" x14ac:dyDescent="0.35">
      <c r="K43827" s="293"/>
      <c r="M43827" s="290"/>
    </row>
    <row r="43828" spans="11:13" x14ac:dyDescent="0.35">
      <c r="K43828" s="293"/>
      <c r="M43828" s="290"/>
    </row>
    <row r="43829" spans="11:13" x14ac:dyDescent="0.35">
      <c r="K43829" s="293"/>
      <c r="M43829" s="290"/>
    </row>
    <row r="43830" spans="11:13" x14ac:dyDescent="0.35">
      <c r="K43830" s="293"/>
      <c r="M43830" s="290"/>
    </row>
    <row r="43831" spans="11:13" x14ac:dyDescent="0.35">
      <c r="K43831" s="293"/>
      <c r="M43831" s="290"/>
    </row>
    <row r="43832" spans="11:13" x14ac:dyDescent="0.35">
      <c r="K43832" s="293"/>
      <c r="M43832" s="290"/>
    </row>
    <row r="43833" spans="11:13" x14ac:dyDescent="0.35">
      <c r="K43833" s="293"/>
      <c r="M43833" s="290"/>
    </row>
    <row r="43834" spans="11:13" x14ac:dyDescent="0.35">
      <c r="K43834" s="293"/>
      <c r="M43834" s="290"/>
    </row>
    <row r="43835" spans="11:13" x14ac:dyDescent="0.35">
      <c r="K43835" s="293"/>
      <c r="M43835" s="290"/>
    </row>
    <row r="43836" spans="11:13" x14ac:dyDescent="0.35">
      <c r="K43836" s="293"/>
      <c r="M43836" s="290"/>
    </row>
    <row r="43837" spans="11:13" x14ac:dyDescent="0.35">
      <c r="K43837" s="293"/>
      <c r="M43837" s="290"/>
    </row>
    <row r="43838" spans="11:13" x14ac:dyDescent="0.35">
      <c r="K43838" s="293"/>
      <c r="M43838" s="290"/>
    </row>
    <row r="43839" spans="11:13" x14ac:dyDescent="0.35">
      <c r="K43839" s="293"/>
      <c r="M43839" s="290"/>
    </row>
    <row r="43840" spans="11:13" x14ac:dyDescent="0.35">
      <c r="K43840" s="293"/>
      <c r="M43840" s="290"/>
    </row>
    <row r="43841" spans="11:13" x14ac:dyDescent="0.35">
      <c r="K43841" s="293"/>
      <c r="M43841" s="290"/>
    </row>
    <row r="43842" spans="11:13" x14ac:dyDescent="0.35">
      <c r="K43842" s="293"/>
      <c r="M43842" s="290"/>
    </row>
    <row r="43843" spans="11:13" x14ac:dyDescent="0.35">
      <c r="K43843" s="293"/>
      <c r="M43843" s="290"/>
    </row>
    <row r="43844" spans="11:13" x14ac:dyDescent="0.35">
      <c r="K43844" s="293"/>
      <c r="M43844" s="290"/>
    </row>
    <row r="43845" spans="11:13" x14ac:dyDescent="0.35">
      <c r="K43845" s="293"/>
      <c r="M43845" s="290"/>
    </row>
    <row r="43846" spans="11:13" x14ac:dyDescent="0.35">
      <c r="K43846" s="293"/>
      <c r="M43846" s="290"/>
    </row>
    <row r="43847" spans="11:13" x14ac:dyDescent="0.35">
      <c r="K43847" s="293"/>
      <c r="M43847" s="290"/>
    </row>
    <row r="43848" spans="11:13" x14ac:dyDescent="0.35">
      <c r="K43848" s="293"/>
      <c r="M43848" s="290"/>
    </row>
    <row r="43849" spans="11:13" x14ac:dyDescent="0.35">
      <c r="K43849" s="293"/>
      <c r="M43849" s="290"/>
    </row>
    <row r="43850" spans="11:13" x14ac:dyDescent="0.35">
      <c r="K43850" s="293"/>
      <c r="M43850" s="290"/>
    </row>
    <row r="43851" spans="11:13" x14ac:dyDescent="0.35">
      <c r="K43851" s="293"/>
      <c r="M43851" s="290"/>
    </row>
    <row r="43852" spans="11:13" x14ac:dyDescent="0.35">
      <c r="K43852" s="293"/>
      <c r="M43852" s="290"/>
    </row>
    <row r="43853" spans="11:13" x14ac:dyDescent="0.35">
      <c r="K43853" s="293"/>
      <c r="M43853" s="290"/>
    </row>
    <row r="43854" spans="11:13" x14ac:dyDescent="0.35">
      <c r="K43854" s="293"/>
      <c r="M43854" s="290"/>
    </row>
    <row r="43855" spans="11:13" x14ac:dyDescent="0.35">
      <c r="K43855" s="293"/>
      <c r="M43855" s="290"/>
    </row>
    <row r="43856" spans="11:13" x14ac:dyDescent="0.35">
      <c r="K43856" s="293"/>
      <c r="M43856" s="290"/>
    </row>
    <row r="43857" spans="11:13" x14ac:dyDescent="0.35">
      <c r="K43857" s="293"/>
      <c r="M43857" s="290"/>
    </row>
    <row r="43858" spans="11:13" x14ac:dyDescent="0.35">
      <c r="K43858" s="293"/>
      <c r="M43858" s="290"/>
    </row>
    <row r="43859" spans="11:13" x14ac:dyDescent="0.35">
      <c r="K43859" s="293"/>
      <c r="M43859" s="290"/>
    </row>
    <row r="43860" spans="11:13" x14ac:dyDescent="0.35">
      <c r="K43860" s="293"/>
      <c r="M43860" s="290"/>
    </row>
    <row r="43861" spans="11:13" x14ac:dyDescent="0.35">
      <c r="K43861" s="293"/>
      <c r="M43861" s="290"/>
    </row>
    <row r="43862" spans="11:13" x14ac:dyDescent="0.35">
      <c r="K43862" s="293"/>
      <c r="M43862" s="290"/>
    </row>
    <row r="43863" spans="11:13" x14ac:dyDescent="0.35">
      <c r="K43863" s="293"/>
      <c r="M43863" s="290"/>
    </row>
    <row r="43864" spans="11:13" x14ac:dyDescent="0.35">
      <c r="K43864" s="293"/>
      <c r="M43864" s="290"/>
    </row>
    <row r="43865" spans="11:13" x14ac:dyDescent="0.35">
      <c r="K43865" s="293"/>
      <c r="M43865" s="290"/>
    </row>
    <row r="43866" spans="11:13" x14ac:dyDescent="0.35">
      <c r="K43866" s="293"/>
      <c r="M43866" s="290"/>
    </row>
    <row r="43867" spans="11:13" x14ac:dyDescent="0.35">
      <c r="K43867" s="293"/>
      <c r="M43867" s="290"/>
    </row>
    <row r="43868" spans="11:13" x14ac:dyDescent="0.35">
      <c r="K43868" s="293"/>
      <c r="M43868" s="290"/>
    </row>
    <row r="43869" spans="11:13" x14ac:dyDescent="0.35">
      <c r="K43869" s="293"/>
      <c r="M43869" s="290"/>
    </row>
    <row r="43870" spans="11:13" x14ac:dyDescent="0.35">
      <c r="K43870" s="293"/>
      <c r="M43870" s="290"/>
    </row>
    <row r="43871" spans="11:13" x14ac:dyDescent="0.35">
      <c r="K43871" s="293"/>
      <c r="M43871" s="290"/>
    </row>
    <row r="43872" spans="11:13" x14ac:dyDescent="0.35">
      <c r="K43872" s="293"/>
      <c r="M43872" s="290"/>
    </row>
    <row r="43873" spans="11:13" x14ac:dyDescent="0.35">
      <c r="K43873" s="293"/>
      <c r="M43873" s="290"/>
    </row>
    <row r="43874" spans="11:13" x14ac:dyDescent="0.35">
      <c r="K43874" s="293"/>
      <c r="M43874" s="290"/>
    </row>
    <row r="43875" spans="11:13" x14ac:dyDescent="0.35">
      <c r="K43875" s="293"/>
      <c r="M43875" s="290"/>
    </row>
    <row r="43876" spans="11:13" x14ac:dyDescent="0.35">
      <c r="K43876" s="293"/>
      <c r="M43876" s="290"/>
    </row>
    <row r="43877" spans="11:13" x14ac:dyDescent="0.35">
      <c r="K43877" s="293"/>
      <c r="M43877" s="290"/>
    </row>
    <row r="43878" spans="11:13" x14ac:dyDescent="0.35">
      <c r="K43878" s="293"/>
      <c r="M43878" s="290"/>
    </row>
    <row r="43879" spans="11:13" x14ac:dyDescent="0.35">
      <c r="K43879" s="293"/>
      <c r="M43879" s="290"/>
    </row>
    <row r="43880" spans="11:13" x14ac:dyDescent="0.35">
      <c r="K43880" s="293"/>
      <c r="M43880" s="290"/>
    </row>
    <row r="43881" spans="11:13" x14ac:dyDescent="0.35">
      <c r="K43881" s="293"/>
      <c r="M43881" s="290"/>
    </row>
    <row r="43882" spans="11:13" x14ac:dyDescent="0.35">
      <c r="K43882" s="293"/>
      <c r="M43882" s="290"/>
    </row>
    <row r="43883" spans="11:13" x14ac:dyDescent="0.35">
      <c r="K43883" s="293"/>
      <c r="M43883" s="290"/>
    </row>
    <row r="43884" spans="11:13" x14ac:dyDescent="0.35">
      <c r="K43884" s="293"/>
      <c r="M43884" s="290"/>
    </row>
    <row r="43885" spans="11:13" x14ac:dyDescent="0.35">
      <c r="K43885" s="293"/>
      <c r="M43885" s="290"/>
    </row>
    <row r="43886" spans="11:13" x14ac:dyDescent="0.35">
      <c r="K43886" s="293"/>
      <c r="M43886" s="290"/>
    </row>
    <row r="43887" spans="11:13" x14ac:dyDescent="0.35">
      <c r="K43887" s="293"/>
      <c r="M43887" s="290"/>
    </row>
    <row r="43888" spans="11:13" x14ac:dyDescent="0.35">
      <c r="K43888" s="293"/>
      <c r="M43888" s="290"/>
    </row>
    <row r="43889" spans="11:13" x14ac:dyDescent="0.35">
      <c r="K43889" s="293"/>
      <c r="M43889" s="290"/>
    </row>
    <row r="43890" spans="11:13" x14ac:dyDescent="0.35">
      <c r="K43890" s="293"/>
      <c r="M43890" s="290"/>
    </row>
    <row r="43891" spans="11:13" x14ac:dyDescent="0.35">
      <c r="K43891" s="293"/>
      <c r="M43891" s="290"/>
    </row>
    <row r="43892" spans="11:13" x14ac:dyDescent="0.35">
      <c r="K43892" s="293"/>
      <c r="M43892" s="290"/>
    </row>
    <row r="43893" spans="11:13" x14ac:dyDescent="0.35">
      <c r="K43893" s="293"/>
      <c r="M43893" s="290"/>
    </row>
    <row r="43894" spans="11:13" x14ac:dyDescent="0.35">
      <c r="K43894" s="293"/>
      <c r="M43894" s="290"/>
    </row>
    <row r="43895" spans="11:13" x14ac:dyDescent="0.35">
      <c r="K43895" s="293"/>
      <c r="M43895" s="290"/>
    </row>
    <row r="43896" spans="11:13" x14ac:dyDescent="0.35">
      <c r="K43896" s="293"/>
      <c r="M43896" s="290"/>
    </row>
    <row r="43897" spans="11:13" x14ac:dyDescent="0.35">
      <c r="K43897" s="293"/>
      <c r="M43897" s="290"/>
    </row>
    <row r="43898" spans="11:13" x14ac:dyDescent="0.35">
      <c r="K43898" s="293"/>
      <c r="M43898" s="290"/>
    </row>
    <row r="43899" spans="11:13" x14ac:dyDescent="0.35">
      <c r="K43899" s="293"/>
      <c r="M43899" s="290"/>
    </row>
    <row r="43900" spans="11:13" x14ac:dyDescent="0.35">
      <c r="K43900" s="293"/>
      <c r="M43900" s="290"/>
    </row>
    <row r="43901" spans="11:13" x14ac:dyDescent="0.35">
      <c r="K43901" s="293"/>
      <c r="M43901" s="290"/>
    </row>
    <row r="43902" spans="11:13" x14ac:dyDescent="0.35">
      <c r="K43902" s="293"/>
      <c r="M43902" s="290"/>
    </row>
    <row r="43903" spans="11:13" x14ac:dyDescent="0.35">
      <c r="K43903" s="293"/>
      <c r="M43903" s="290"/>
    </row>
    <row r="43904" spans="11:13" x14ac:dyDescent="0.35">
      <c r="K43904" s="293"/>
      <c r="M43904" s="290"/>
    </row>
    <row r="43905" spans="11:13" x14ac:dyDescent="0.35">
      <c r="K43905" s="293"/>
      <c r="M43905" s="290"/>
    </row>
    <row r="43906" spans="11:13" x14ac:dyDescent="0.35">
      <c r="K43906" s="293"/>
      <c r="M43906" s="290"/>
    </row>
    <row r="43907" spans="11:13" x14ac:dyDescent="0.35">
      <c r="K43907" s="293"/>
      <c r="M43907" s="290"/>
    </row>
    <row r="43908" spans="11:13" x14ac:dyDescent="0.35">
      <c r="K43908" s="293"/>
      <c r="M43908" s="290"/>
    </row>
    <row r="43909" spans="11:13" x14ac:dyDescent="0.35">
      <c r="K43909" s="293"/>
      <c r="M43909" s="290"/>
    </row>
    <row r="43910" spans="11:13" x14ac:dyDescent="0.35">
      <c r="K43910" s="293"/>
      <c r="M43910" s="290"/>
    </row>
    <row r="43911" spans="11:13" x14ac:dyDescent="0.35">
      <c r="K43911" s="293"/>
      <c r="M43911" s="290"/>
    </row>
    <row r="43912" spans="11:13" x14ac:dyDescent="0.35">
      <c r="K43912" s="293"/>
      <c r="M43912" s="290"/>
    </row>
    <row r="43913" spans="11:13" x14ac:dyDescent="0.35">
      <c r="K43913" s="293"/>
      <c r="M43913" s="290"/>
    </row>
    <row r="43914" spans="11:13" x14ac:dyDescent="0.35">
      <c r="K43914" s="293"/>
      <c r="M43914" s="290"/>
    </row>
    <row r="43915" spans="11:13" x14ac:dyDescent="0.35">
      <c r="K43915" s="293"/>
      <c r="M43915" s="290"/>
    </row>
    <row r="43916" spans="11:13" x14ac:dyDescent="0.35">
      <c r="K43916" s="293"/>
      <c r="M43916" s="290"/>
    </row>
    <row r="43917" spans="11:13" x14ac:dyDescent="0.35">
      <c r="K43917" s="293"/>
      <c r="M43917" s="290"/>
    </row>
    <row r="43918" spans="11:13" x14ac:dyDescent="0.35">
      <c r="K43918" s="293"/>
      <c r="M43918" s="290"/>
    </row>
    <row r="43919" spans="11:13" x14ac:dyDescent="0.35">
      <c r="K43919" s="293"/>
      <c r="M43919" s="290"/>
    </row>
    <row r="43920" spans="11:13" x14ac:dyDescent="0.35">
      <c r="K43920" s="293"/>
      <c r="M43920" s="290"/>
    </row>
    <row r="43921" spans="11:13" x14ac:dyDescent="0.35">
      <c r="K43921" s="293"/>
      <c r="M43921" s="290"/>
    </row>
    <row r="43922" spans="11:13" x14ac:dyDescent="0.35">
      <c r="K43922" s="293"/>
      <c r="M43922" s="290"/>
    </row>
    <row r="43923" spans="11:13" x14ac:dyDescent="0.35">
      <c r="K43923" s="293"/>
      <c r="M43923" s="290"/>
    </row>
    <row r="43924" spans="11:13" x14ac:dyDescent="0.35">
      <c r="K43924" s="293"/>
      <c r="M43924" s="290"/>
    </row>
    <row r="43925" spans="11:13" x14ac:dyDescent="0.35">
      <c r="K43925" s="293"/>
      <c r="M43925" s="290"/>
    </row>
    <row r="43926" spans="11:13" x14ac:dyDescent="0.35">
      <c r="K43926" s="293"/>
      <c r="M43926" s="290"/>
    </row>
    <row r="43927" spans="11:13" x14ac:dyDescent="0.35">
      <c r="K43927" s="293"/>
      <c r="M43927" s="290"/>
    </row>
    <row r="43928" spans="11:13" x14ac:dyDescent="0.35">
      <c r="K43928" s="293"/>
      <c r="M43928" s="290"/>
    </row>
    <row r="43929" spans="11:13" x14ac:dyDescent="0.35">
      <c r="K43929" s="293"/>
      <c r="M43929" s="290"/>
    </row>
    <row r="43930" spans="11:13" x14ac:dyDescent="0.35">
      <c r="K43930" s="293"/>
      <c r="M43930" s="290"/>
    </row>
    <row r="43931" spans="11:13" x14ac:dyDescent="0.35">
      <c r="K43931" s="293"/>
      <c r="M43931" s="290"/>
    </row>
    <row r="43932" spans="11:13" x14ac:dyDescent="0.35">
      <c r="K43932" s="293"/>
      <c r="M43932" s="290"/>
    </row>
    <row r="43933" spans="11:13" x14ac:dyDescent="0.35">
      <c r="K43933" s="293"/>
      <c r="M43933" s="290"/>
    </row>
    <row r="43934" spans="11:13" x14ac:dyDescent="0.35">
      <c r="K43934" s="293"/>
      <c r="M43934" s="290"/>
    </row>
    <row r="43935" spans="11:13" x14ac:dyDescent="0.35">
      <c r="K43935" s="293"/>
      <c r="M43935" s="290"/>
    </row>
    <row r="43936" spans="11:13" x14ac:dyDescent="0.35">
      <c r="K43936" s="293"/>
      <c r="M43936" s="290"/>
    </row>
    <row r="43937" spans="11:13" x14ac:dyDescent="0.35">
      <c r="K43937" s="293"/>
      <c r="M43937" s="290"/>
    </row>
    <row r="43938" spans="11:13" x14ac:dyDescent="0.35">
      <c r="K43938" s="293"/>
      <c r="M43938" s="290"/>
    </row>
    <row r="43939" spans="11:13" x14ac:dyDescent="0.35">
      <c r="K43939" s="293"/>
      <c r="M43939" s="290"/>
    </row>
    <row r="43940" spans="11:13" x14ac:dyDescent="0.35">
      <c r="K43940" s="293"/>
      <c r="M43940" s="290"/>
    </row>
    <row r="43941" spans="11:13" x14ac:dyDescent="0.35">
      <c r="K43941" s="293"/>
      <c r="M43941" s="290"/>
    </row>
    <row r="43942" spans="11:13" x14ac:dyDescent="0.35">
      <c r="K43942" s="293"/>
      <c r="M43942" s="290"/>
    </row>
    <row r="43943" spans="11:13" x14ac:dyDescent="0.35">
      <c r="K43943" s="293"/>
      <c r="M43943" s="290"/>
    </row>
    <row r="43944" spans="11:13" x14ac:dyDescent="0.35">
      <c r="K43944" s="293"/>
      <c r="M43944" s="290"/>
    </row>
    <row r="43945" spans="11:13" x14ac:dyDescent="0.35">
      <c r="K43945" s="293"/>
      <c r="M43945" s="290"/>
    </row>
    <row r="43946" spans="11:13" x14ac:dyDescent="0.35">
      <c r="K43946" s="293"/>
      <c r="M43946" s="290"/>
    </row>
    <row r="43947" spans="11:13" x14ac:dyDescent="0.35">
      <c r="K43947" s="293"/>
      <c r="M43947" s="290"/>
    </row>
    <row r="43948" spans="11:13" x14ac:dyDescent="0.35">
      <c r="K43948" s="293"/>
      <c r="M43948" s="290"/>
    </row>
    <row r="43949" spans="11:13" x14ac:dyDescent="0.35">
      <c r="K43949" s="293"/>
      <c r="M43949" s="290"/>
    </row>
    <row r="43950" spans="11:13" x14ac:dyDescent="0.35">
      <c r="K43950" s="293"/>
      <c r="M43950" s="290"/>
    </row>
    <row r="43951" spans="11:13" x14ac:dyDescent="0.35">
      <c r="K43951" s="293"/>
      <c r="M43951" s="290"/>
    </row>
    <row r="43952" spans="11:13" x14ac:dyDescent="0.35">
      <c r="K43952" s="293"/>
      <c r="M43952" s="290"/>
    </row>
    <row r="43953" spans="11:13" x14ac:dyDescent="0.35">
      <c r="K43953" s="293"/>
      <c r="M43953" s="290"/>
    </row>
    <row r="43954" spans="11:13" x14ac:dyDescent="0.35">
      <c r="K43954" s="293"/>
      <c r="M43954" s="290"/>
    </row>
    <row r="43955" spans="11:13" x14ac:dyDescent="0.35">
      <c r="K43955" s="293"/>
      <c r="M43955" s="290"/>
    </row>
    <row r="43956" spans="11:13" x14ac:dyDescent="0.35">
      <c r="K43956" s="293"/>
      <c r="M43956" s="290"/>
    </row>
    <row r="43957" spans="11:13" x14ac:dyDescent="0.35">
      <c r="K43957" s="293"/>
      <c r="M43957" s="290"/>
    </row>
    <row r="43958" spans="11:13" x14ac:dyDescent="0.35">
      <c r="K43958" s="293"/>
      <c r="M43958" s="290"/>
    </row>
    <row r="43959" spans="11:13" x14ac:dyDescent="0.35">
      <c r="K43959" s="293"/>
      <c r="M43959" s="290"/>
    </row>
    <row r="43960" spans="11:13" x14ac:dyDescent="0.35">
      <c r="K43960" s="293"/>
      <c r="M43960" s="290"/>
    </row>
    <row r="43961" spans="11:13" x14ac:dyDescent="0.35">
      <c r="K43961" s="293"/>
      <c r="M43961" s="290"/>
    </row>
    <row r="43962" spans="11:13" x14ac:dyDescent="0.35">
      <c r="K43962" s="293"/>
      <c r="M43962" s="290"/>
    </row>
    <row r="43963" spans="11:13" x14ac:dyDescent="0.35">
      <c r="K43963" s="293"/>
      <c r="M43963" s="290"/>
    </row>
    <row r="43964" spans="11:13" x14ac:dyDescent="0.35">
      <c r="K43964" s="293"/>
      <c r="M43964" s="290"/>
    </row>
    <row r="43965" spans="11:13" x14ac:dyDescent="0.35">
      <c r="K43965" s="293"/>
      <c r="M43965" s="290"/>
    </row>
    <row r="43966" spans="11:13" x14ac:dyDescent="0.35">
      <c r="K43966" s="293"/>
      <c r="M43966" s="290"/>
    </row>
    <row r="43967" spans="11:13" x14ac:dyDescent="0.35">
      <c r="K43967" s="293"/>
      <c r="M43967" s="290"/>
    </row>
    <row r="43968" spans="11:13" x14ac:dyDescent="0.35">
      <c r="K43968" s="293"/>
      <c r="M43968" s="290"/>
    </row>
    <row r="43969" spans="11:13" x14ac:dyDescent="0.35">
      <c r="K43969" s="293"/>
      <c r="M43969" s="290"/>
    </row>
    <row r="43970" spans="11:13" x14ac:dyDescent="0.35">
      <c r="K43970" s="293"/>
      <c r="M43970" s="290"/>
    </row>
    <row r="43971" spans="11:13" x14ac:dyDescent="0.35">
      <c r="K43971" s="293"/>
      <c r="M43971" s="290"/>
    </row>
    <row r="43972" spans="11:13" x14ac:dyDescent="0.35">
      <c r="K43972" s="293"/>
      <c r="M43972" s="290"/>
    </row>
    <row r="43973" spans="11:13" x14ac:dyDescent="0.35">
      <c r="K43973" s="293"/>
      <c r="M43973" s="290"/>
    </row>
    <row r="43974" spans="11:13" x14ac:dyDescent="0.35">
      <c r="K43974" s="293"/>
      <c r="M43974" s="290"/>
    </row>
    <row r="43975" spans="11:13" x14ac:dyDescent="0.35">
      <c r="K43975" s="293"/>
      <c r="M43975" s="290"/>
    </row>
    <row r="43976" spans="11:13" x14ac:dyDescent="0.35">
      <c r="K43976" s="293"/>
      <c r="M43976" s="290"/>
    </row>
    <row r="43977" spans="11:13" x14ac:dyDescent="0.35">
      <c r="K43977" s="293"/>
      <c r="M43977" s="290"/>
    </row>
    <row r="43978" spans="11:13" x14ac:dyDescent="0.35">
      <c r="K43978" s="293"/>
      <c r="M43978" s="290"/>
    </row>
    <row r="43979" spans="11:13" x14ac:dyDescent="0.35">
      <c r="K43979" s="293"/>
      <c r="M43979" s="290"/>
    </row>
    <row r="43980" spans="11:13" x14ac:dyDescent="0.35">
      <c r="K43980" s="293"/>
      <c r="M43980" s="290"/>
    </row>
    <row r="43981" spans="11:13" x14ac:dyDescent="0.35">
      <c r="K43981" s="293"/>
      <c r="M43981" s="290"/>
    </row>
    <row r="43982" spans="11:13" x14ac:dyDescent="0.35">
      <c r="K43982" s="293"/>
      <c r="M43982" s="290"/>
    </row>
    <row r="43983" spans="11:13" x14ac:dyDescent="0.35">
      <c r="K43983" s="293"/>
      <c r="M43983" s="290"/>
    </row>
    <row r="43984" spans="11:13" x14ac:dyDescent="0.35">
      <c r="K43984" s="293"/>
      <c r="M43984" s="290"/>
    </row>
    <row r="43985" spans="11:13" x14ac:dyDescent="0.35">
      <c r="K43985" s="293"/>
      <c r="M43985" s="290"/>
    </row>
    <row r="43986" spans="11:13" x14ac:dyDescent="0.35">
      <c r="K43986" s="293"/>
      <c r="M43986" s="290"/>
    </row>
    <row r="43987" spans="11:13" x14ac:dyDescent="0.35">
      <c r="K43987" s="293"/>
      <c r="M43987" s="290"/>
    </row>
    <row r="43988" spans="11:13" x14ac:dyDescent="0.35">
      <c r="K43988" s="293"/>
      <c r="M43988" s="290"/>
    </row>
    <row r="43989" spans="11:13" x14ac:dyDescent="0.35">
      <c r="K43989" s="293"/>
      <c r="M43989" s="290"/>
    </row>
    <row r="43990" spans="11:13" x14ac:dyDescent="0.35">
      <c r="K43990" s="293"/>
      <c r="M43990" s="290"/>
    </row>
    <row r="43991" spans="11:13" x14ac:dyDescent="0.35">
      <c r="K43991" s="293"/>
      <c r="M43991" s="290"/>
    </row>
    <row r="43992" spans="11:13" x14ac:dyDescent="0.35">
      <c r="K43992" s="293"/>
      <c r="M43992" s="290"/>
    </row>
    <row r="43993" spans="11:13" x14ac:dyDescent="0.35">
      <c r="K43993" s="293"/>
      <c r="M43993" s="290"/>
    </row>
    <row r="43994" spans="11:13" x14ac:dyDescent="0.35">
      <c r="K43994" s="293"/>
      <c r="M43994" s="290"/>
    </row>
    <row r="43995" spans="11:13" x14ac:dyDescent="0.35">
      <c r="K43995" s="293"/>
      <c r="M43995" s="290"/>
    </row>
    <row r="43996" spans="11:13" x14ac:dyDescent="0.35">
      <c r="K43996" s="293"/>
      <c r="M43996" s="290"/>
    </row>
    <row r="43997" spans="11:13" x14ac:dyDescent="0.35">
      <c r="K43997" s="293"/>
      <c r="M43997" s="290"/>
    </row>
    <row r="43998" spans="11:13" x14ac:dyDescent="0.35">
      <c r="K43998" s="293"/>
      <c r="M43998" s="290"/>
    </row>
    <row r="43999" spans="11:13" x14ac:dyDescent="0.35">
      <c r="K43999" s="293"/>
      <c r="M43999" s="290"/>
    </row>
    <row r="44000" spans="11:13" x14ac:dyDescent="0.35">
      <c r="K44000" s="293"/>
      <c r="M44000" s="290"/>
    </row>
    <row r="44001" spans="11:13" x14ac:dyDescent="0.35">
      <c r="K44001" s="293"/>
      <c r="M44001" s="290"/>
    </row>
    <row r="44002" spans="11:13" x14ac:dyDescent="0.35">
      <c r="K44002" s="293"/>
      <c r="M44002" s="290"/>
    </row>
    <row r="44003" spans="11:13" x14ac:dyDescent="0.35">
      <c r="K44003" s="293"/>
      <c r="M44003" s="290"/>
    </row>
    <row r="44004" spans="11:13" x14ac:dyDescent="0.35">
      <c r="K44004" s="293"/>
      <c r="M44004" s="290"/>
    </row>
    <row r="44005" spans="11:13" x14ac:dyDescent="0.35">
      <c r="K44005" s="293"/>
      <c r="M44005" s="290"/>
    </row>
    <row r="44006" spans="11:13" x14ac:dyDescent="0.35">
      <c r="K44006" s="293"/>
      <c r="M44006" s="290"/>
    </row>
    <row r="44007" spans="11:13" x14ac:dyDescent="0.35">
      <c r="K44007" s="293"/>
      <c r="M44007" s="290"/>
    </row>
    <row r="44008" spans="11:13" x14ac:dyDescent="0.35">
      <c r="K44008" s="293"/>
      <c r="M44008" s="290"/>
    </row>
    <row r="44009" spans="11:13" x14ac:dyDescent="0.35">
      <c r="K44009" s="293"/>
      <c r="M44009" s="290"/>
    </row>
    <row r="44010" spans="11:13" x14ac:dyDescent="0.35">
      <c r="K44010" s="293"/>
      <c r="M44010" s="290"/>
    </row>
    <row r="44011" spans="11:13" x14ac:dyDescent="0.35">
      <c r="K44011" s="293"/>
      <c r="M44011" s="290"/>
    </row>
    <row r="44012" spans="11:13" x14ac:dyDescent="0.35">
      <c r="K44012" s="293"/>
      <c r="M44012" s="290"/>
    </row>
    <row r="44013" spans="11:13" x14ac:dyDescent="0.35">
      <c r="K44013" s="293"/>
      <c r="M44013" s="290"/>
    </row>
    <row r="44014" spans="11:13" x14ac:dyDescent="0.35">
      <c r="K44014" s="293"/>
      <c r="M44014" s="290"/>
    </row>
    <row r="44015" spans="11:13" x14ac:dyDescent="0.35">
      <c r="K44015" s="293"/>
      <c r="M44015" s="290"/>
    </row>
    <row r="44016" spans="11:13" x14ac:dyDescent="0.35">
      <c r="K44016" s="293"/>
      <c r="M44016" s="290"/>
    </row>
    <row r="44017" spans="11:13" x14ac:dyDescent="0.35">
      <c r="K44017" s="293"/>
      <c r="M44017" s="290"/>
    </row>
    <row r="44018" spans="11:13" x14ac:dyDescent="0.35">
      <c r="K44018" s="293"/>
      <c r="M44018" s="290"/>
    </row>
    <row r="44019" spans="11:13" x14ac:dyDescent="0.35">
      <c r="K44019" s="293"/>
      <c r="M44019" s="290"/>
    </row>
    <row r="44020" spans="11:13" x14ac:dyDescent="0.35">
      <c r="K44020" s="293"/>
      <c r="M44020" s="290"/>
    </row>
    <row r="44021" spans="11:13" x14ac:dyDescent="0.35">
      <c r="K44021" s="293"/>
      <c r="M44021" s="290"/>
    </row>
    <row r="44022" spans="11:13" x14ac:dyDescent="0.35">
      <c r="K44022" s="293"/>
      <c r="M44022" s="290"/>
    </row>
    <row r="44023" spans="11:13" x14ac:dyDescent="0.35">
      <c r="K44023" s="293"/>
      <c r="M44023" s="290"/>
    </row>
    <row r="44024" spans="11:13" x14ac:dyDescent="0.35">
      <c r="K44024" s="293"/>
      <c r="M44024" s="290"/>
    </row>
    <row r="44025" spans="11:13" x14ac:dyDescent="0.35">
      <c r="K44025" s="293"/>
      <c r="M44025" s="290"/>
    </row>
    <row r="44026" spans="11:13" x14ac:dyDescent="0.35">
      <c r="K44026" s="293"/>
      <c r="M44026" s="290"/>
    </row>
    <row r="44027" spans="11:13" x14ac:dyDescent="0.35">
      <c r="K44027" s="293"/>
      <c r="M44027" s="290"/>
    </row>
    <row r="44028" spans="11:13" x14ac:dyDescent="0.35">
      <c r="K44028" s="293"/>
      <c r="M44028" s="290"/>
    </row>
    <row r="44029" spans="11:13" x14ac:dyDescent="0.35">
      <c r="K44029" s="293"/>
      <c r="M44029" s="290"/>
    </row>
    <row r="44030" spans="11:13" x14ac:dyDescent="0.35">
      <c r="K44030" s="293"/>
      <c r="M44030" s="290"/>
    </row>
    <row r="44031" spans="11:13" x14ac:dyDescent="0.35">
      <c r="K44031" s="293"/>
      <c r="M44031" s="290"/>
    </row>
    <row r="44032" spans="11:13" x14ac:dyDescent="0.35">
      <c r="K44032" s="293"/>
      <c r="M44032" s="290"/>
    </row>
    <row r="44033" spans="11:13" x14ac:dyDescent="0.35">
      <c r="K44033" s="293"/>
      <c r="M44033" s="290"/>
    </row>
    <row r="44034" spans="11:13" x14ac:dyDescent="0.35">
      <c r="K44034" s="293"/>
      <c r="M44034" s="290"/>
    </row>
    <row r="44035" spans="11:13" x14ac:dyDescent="0.35">
      <c r="K44035" s="293"/>
      <c r="M44035" s="290"/>
    </row>
    <row r="44036" spans="11:13" x14ac:dyDescent="0.35">
      <c r="K44036" s="293"/>
      <c r="M44036" s="290"/>
    </row>
    <row r="44037" spans="11:13" x14ac:dyDescent="0.35">
      <c r="K44037" s="293"/>
      <c r="M44037" s="290"/>
    </row>
    <row r="44038" spans="11:13" x14ac:dyDescent="0.35">
      <c r="K44038" s="293"/>
      <c r="M44038" s="290"/>
    </row>
    <row r="44039" spans="11:13" x14ac:dyDescent="0.35">
      <c r="K44039" s="293"/>
      <c r="M44039" s="290"/>
    </row>
    <row r="44040" spans="11:13" x14ac:dyDescent="0.35">
      <c r="K44040" s="293"/>
      <c r="M44040" s="290"/>
    </row>
    <row r="44041" spans="11:13" x14ac:dyDescent="0.35">
      <c r="K44041" s="293"/>
      <c r="M44041" s="290"/>
    </row>
    <row r="44042" spans="11:13" x14ac:dyDescent="0.35">
      <c r="K44042" s="293"/>
      <c r="M44042" s="290"/>
    </row>
    <row r="44043" spans="11:13" x14ac:dyDescent="0.35">
      <c r="K44043" s="293"/>
      <c r="M44043" s="290"/>
    </row>
    <row r="44044" spans="11:13" x14ac:dyDescent="0.35">
      <c r="K44044" s="293"/>
      <c r="M44044" s="290"/>
    </row>
    <row r="44045" spans="11:13" x14ac:dyDescent="0.35">
      <c r="K44045" s="293"/>
      <c r="M44045" s="290"/>
    </row>
    <row r="44046" spans="11:13" x14ac:dyDescent="0.35">
      <c r="K44046" s="293"/>
      <c r="M44046" s="290"/>
    </row>
    <row r="44047" spans="11:13" x14ac:dyDescent="0.35">
      <c r="K44047" s="293"/>
      <c r="M44047" s="290"/>
    </row>
    <row r="44048" spans="11:13" x14ac:dyDescent="0.35">
      <c r="K44048" s="293"/>
      <c r="M44048" s="290"/>
    </row>
    <row r="44049" spans="11:13" x14ac:dyDescent="0.35">
      <c r="K44049" s="293"/>
      <c r="M44049" s="290"/>
    </row>
    <row r="44050" spans="11:13" x14ac:dyDescent="0.35">
      <c r="K44050" s="293"/>
      <c r="M44050" s="290"/>
    </row>
    <row r="44051" spans="11:13" x14ac:dyDescent="0.35">
      <c r="K44051" s="293"/>
      <c r="M44051" s="290"/>
    </row>
    <row r="44052" spans="11:13" x14ac:dyDescent="0.35">
      <c r="K44052" s="293"/>
      <c r="M44052" s="290"/>
    </row>
    <row r="44053" spans="11:13" x14ac:dyDescent="0.35">
      <c r="K44053" s="293"/>
      <c r="M44053" s="290"/>
    </row>
    <row r="44054" spans="11:13" x14ac:dyDescent="0.35">
      <c r="K44054" s="293"/>
      <c r="M44054" s="290"/>
    </row>
    <row r="44055" spans="11:13" x14ac:dyDescent="0.35">
      <c r="K44055" s="293"/>
      <c r="M44055" s="290"/>
    </row>
    <row r="44056" spans="11:13" x14ac:dyDescent="0.35">
      <c r="K44056" s="293"/>
      <c r="M44056" s="290"/>
    </row>
    <row r="44057" spans="11:13" x14ac:dyDescent="0.35">
      <c r="K44057" s="293"/>
      <c r="M44057" s="290"/>
    </row>
    <row r="44058" spans="11:13" x14ac:dyDescent="0.35">
      <c r="K44058" s="293"/>
      <c r="M44058" s="290"/>
    </row>
    <row r="44059" spans="11:13" x14ac:dyDescent="0.35">
      <c r="K44059" s="293"/>
      <c r="M44059" s="290"/>
    </row>
    <row r="44060" spans="11:13" x14ac:dyDescent="0.35">
      <c r="K44060" s="293"/>
      <c r="M44060" s="290"/>
    </row>
    <row r="44061" spans="11:13" x14ac:dyDescent="0.35">
      <c r="K44061" s="293"/>
      <c r="M44061" s="290"/>
    </row>
    <row r="44062" spans="11:13" x14ac:dyDescent="0.35">
      <c r="K44062" s="293"/>
      <c r="M44062" s="290"/>
    </row>
    <row r="44063" spans="11:13" x14ac:dyDescent="0.35">
      <c r="K44063" s="293"/>
      <c r="M44063" s="290"/>
    </row>
    <row r="44064" spans="11:13" x14ac:dyDescent="0.35">
      <c r="K44064" s="293"/>
      <c r="M44064" s="290"/>
    </row>
    <row r="44065" spans="11:13" x14ac:dyDescent="0.35">
      <c r="K44065" s="293"/>
      <c r="M44065" s="290"/>
    </row>
    <row r="44066" spans="11:13" x14ac:dyDescent="0.35">
      <c r="K44066" s="293"/>
      <c r="M44066" s="290"/>
    </row>
    <row r="44067" spans="11:13" x14ac:dyDescent="0.35">
      <c r="K44067" s="293"/>
      <c r="M44067" s="290"/>
    </row>
    <row r="44068" spans="11:13" x14ac:dyDescent="0.35">
      <c r="K44068" s="293"/>
      <c r="M44068" s="290"/>
    </row>
    <row r="44069" spans="11:13" x14ac:dyDescent="0.35">
      <c r="K44069" s="293"/>
      <c r="M44069" s="290"/>
    </row>
    <row r="44070" spans="11:13" x14ac:dyDescent="0.35">
      <c r="K44070" s="293"/>
      <c r="M44070" s="290"/>
    </row>
    <row r="44071" spans="11:13" x14ac:dyDescent="0.35">
      <c r="K44071" s="293"/>
      <c r="M44071" s="290"/>
    </row>
    <row r="44072" spans="11:13" x14ac:dyDescent="0.35">
      <c r="K44072" s="293"/>
      <c r="M44072" s="290"/>
    </row>
    <row r="44073" spans="11:13" x14ac:dyDescent="0.35">
      <c r="K44073" s="293"/>
      <c r="M44073" s="290"/>
    </row>
    <row r="44074" spans="11:13" x14ac:dyDescent="0.35">
      <c r="K44074" s="293"/>
      <c r="M44074" s="290"/>
    </row>
    <row r="44075" spans="11:13" x14ac:dyDescent="0.35">
      <c r="K44075" s="293"/>
      <c r="M44075" s="290"/>
    </row>
    <row r="44076" spans="11:13" x14ac:dyDescent="0.35">
      <c r="K44076" s="293"/>
      <c r="M44076" s="290"/>
    </row>
    <row r="44077" spans="11:13" x14ac:dyDescent="0.35">
      <c r="K44077" s="293"/>
      <c r="M44077" s="290"/>
    </row>
    <row r="44078" spans="11:13" x14ac:dyDescent="0.35">
      <c r="K44078" s="293"/>
      <c r="M44078" s="290"/>
    </row>
    <row r="44079" spans="11:13" x14ac:dyDescent="0.35">
      <c r="K44079" s="293"/>
      <c r="M44079" s="290"/>
    </row>
    <row r="44080" spans="11:13" x14ac:dyDescent="0.35">
      <c r="K44080" s="293"/>
      <c r="M44080" s="290"/>
    </row>
    <row r="44081" spans="11:13" x14ac:dyDescent="0.35">
      <c r="K44081" s="293"/>
      <c r="M44081" s="290"/>
    </row>
    <row r="44082" spans="11:13" x14ac:dyDescent="0.35">
      <c r="K44082" s="293"/>
      <c r="M44082" s="290"/>
    </row>
    <row r="44083" spans="11:13" x14ac:dyDescent="0.35">
      <c r="K44083" s="293"/>
      <c r="M44083" s="290"/>
    </row>
    <row r="44084" spans="11:13" x14ac:dyDescent="0.35">
      <c r="K44084" s="293"/>
      <c r="M44084" s="290"/>
    </row>
    <row r="44085" spans="11:13" x14ac:dyDescent="0.35">
      <c r="K44085" s="293"/>
      <c r="M44085" s="290"/>
    </row>
    <row r="44086" spans="11:13" x14ac:dyDescent="0.35">
      <c r="K44086" s="293"/>
      <c r="M44086" s="290"/>
    </row>
    <row r="44087" spans="11:13" x14ac:dyDescent="0.35">
      <c r="K44087" s="293"/>
      <c r="M44087" s="290"/>
    </row>
    <row r="44088" spans="11:13" x14ac:dyDescent="0.35">
      <c r="K44088" s="293"/>
      <c r="M44088" s="290"/>
    </row>
    <row r="44089" spans="11:13" x14ac:dyDescent="0.35">
      <c r="K44089" s="293"/>
      <c r="M44089" s="290"/>
    </row>
    <row r="44090" spans="11:13" x14ac:dyDescent="0.35">
      <c r="K44090" s="293"/>
      <c r="M44090" s="290"/>
    </row>
    <row r="44091" spans="11:13" x14ac:dyDescent="0.35">
      <c r="K44091" s="293"/>
      <c r="M44091" s="290"/>
    </row>
    <row r="44092" spans="11:13" x14ac:dyDescent="0.35">
      <c r="K44092" s="293"/>
      <c r="M44092" s="290"/>
    </row>
    <row r="44093" spans="11:13" x14ac:dyDescent="0.35">
      <c r="K44093" s="293"/>
      <c r="M44093" s="290"/>
    </row>
    <row r="44094" spans="11:13" x14ac:dyDescent="0.35">
      <c r="K44094" s="293"/>
      <c r="M44094" s="290"/>
    </row>
    <row r="44095" spans="11:13" x14ac:dyDescent="0.35">
      <c r="K44095" s="293"/>
      <c r="M44095" s="290"/>
    </row>
    <row r="44096" spans="11:13" x14ac:dyDescent="0.35">
      <c r="K44096" s="293"/>
      <c r="M44096" s="290"/>
    </row>
    <row r="44097" spans="11:13" x14ac:dyDescent="0.35">
      <c r="K44097" s="293"/>
      <c r="M44097" s="290"/>
    </row>
    <row r="44098" spans="11:13" x14ac:dyDescent="0.35">
      <c r="K44098" s="293"/>
      <c r="M44098" s="290"/>
    </row>
    <row r="44099" spans="11:13" x14ac:dyDescent="0.35">
      <c r="K44099" s="293"/>
      <c r="M44099" s="290"/>
    </row>
    <row r="44100" spans="11:13" x14ac:dyDescent="0.35">
      <c r="K44100" s="293"/>
      <c r="M44100" s="290"/>
    </row>
    <row r="44101" spans="11:13" x14ac:dyDescent="0.35">
      <c r="K44101" s="293"/>
      <c r="M44101" s="290"/>
    </row>
    <row r="44102" spans="11:13" x14ac:dyDescent="0.35">
      <c r="K44102" s="293"/>
      <c r="M44102" s="290"/>
    </row>
    <row r="44103" spans="11:13" x14ac:dyDescent="0.35">
      <c r="K44103" s="293"/>
      <c r="M44103" s="290"/>
    </row>
    <row r="44104" spans="11:13" x14ac:dyDescent="0.35">
      <c r="K44104" s="293"/>
      <c r="M44104" s="290"/>
    </row>
    <row r="44105" spans="11:13" x14ac:dyDescent="0.35">
      <c r="K44105" s="293"/>
      <c r="M44105" s="290"/>
    </row>
    <row r="44106" spans="11:13" x14ac:dyDescent="0.35">
      <c r="K44106" s="293"/>
      <c r="M44106" s="290"/>
    </row>
    <row r="44107" spans="11:13" x14ac:dyDescent="0.35">
      <c r="K44107" s="293"/>
      <c r="M44107" s="290"/>
    </row>
    <row r="44108" spans="11:13" x14ac:dyDescent="0.35">
      <c r="K44108" s="293"/>
      <c r="M44108" s="290"/>
    </row>
    <row r="44109" spans="11:13" x14ac:dyDescent="0.35">
      <c r="K44109" s="293"/>
      <c r="M44109" s="290"/>
    </row>
    <row r="44110" spans="11:13" x14ac:dyDescent="0.35">
      <c r="K44110" s="293"/>
      <c r="M44110" s="290"/>
    </row>
    <row r="44111" spans="11:13" x14ac:dyDescent="0.35">
      <c r="K44111" s="293"/>
      <c r="M44111" s="290"/>
    </row>
    <row r="44112" spans="11:13" x14ac:dyDescent="0.35">
      <c r="K44112" s="293"/>
      <c r="M44112" s="290"/>
    </row>
    <row r="44113" spans="11:13" x14ac:dyDescent="0.35">
      <c r="K44113" s="293"/>
      <c r="M44113" s="290"/>
    </row>
    <row r="44114" spans="11:13" x14ac:dyDescent="0.35">
      <c r="K44114" s="293"/>
      <c r="M44114" s="290"/>
    </row>
    <row r="44115" spans="11:13" x14ac:dyDescent="0.35">
      <c r="K44115" s="293"/>
      <c r="M44115" s="290"/>
    </row>
    <row r="44116" spans="11:13" x14ac:dyDescent="0.35">
      <c r="K44116" s="293"/>
      <c r="M44116" s="290"/>
    </row>
    <row r="44117" spans="11:13" x14ac:dyDescent="0.35">
      <c r="K44117" s="293"/>
      <c r="M44117" s="290"/>
    </row>
    <row r="44118" spans="11:13" x14ac:dyDescent="0.35">
      <c r="K44118" s="293"/>
      <c r="M44118" s="290"/>
    </row>
    <row r="44119" spans="11:13" x14ac:dyDescent="0.35">
      <c r="K44119" s="293"/>
      <c r="M44119" s="290"/>
    </row>
    <row r="44120" spans="11:13" x14ac:dyDescent="0.35">
      <c r="K44120" s="293"/>
      <c r="M44120" s="290"/>
    </row>
    <row r="44121" spans="11:13" x14ac:dyDescent="0.35">
      <c r="K44121" s="293"/>
      <c r="M44121" s="290"/>
    </row>
    <row r="44122" spans="11:13" x14ac:dyDescent="0.35">
      <c r="K44122" s="293"/>
      <c r="M44122" s="290"/>
    </row>
    <row r="44123" spans="11:13" x14ac:dyDescent="0.35">
      <c r="K44123" s="293"/>
      <c r="M44123" s="290"/>
    </row>
    <row r="44124" spans="11:13" x14ac:dyDescent="0.35">
      <c r="K44124" s="293"/>
      <c r="M44124" s="290"/>
    </row>
    <row r="44125" spans="11:13" x14ac:dyDescent="0.35">
      <c r="K44125" s="293"/>
      <c r="M44125" s="290"/>
    </row>
    <row r="44126" spans="11:13" x14ac:dyDescent="0.35">
      <c r="K44126" s="293"/>
      <c r="M44126" s="290"/>
    </row>
    <row r="44127" spans="11:13" x14ac:dyDescent="0.35">
      <c r="K44127" s="293"/>
      <c r="M44127" s="290"/>
    </row>
    <row r="44128" spans="11:13" x14ac:dyDescent="0.35">
      <c r="K44128" s="293"/>
      <c r="M44128" s="290"/>
    </row>
    <row r="44129" spans="11:13" x14ac:dyDescent="0.35">
      <c r="K44129" s="293"/>
      <c r="M44129" s="290"/>
    </row>
    <row r="44130" spans="11:13" x14ac:dyDescent="0.35">
      <c r="K44130" s="293"/>
      <c r="M44130" s="290"/>
    </row>
    <row r="44131" spans="11:13" x14ac:dyDescent="0.35">
      <c r="K44131" s="293"/>
      <c r="M44131" s="290"/>
    </row>
    <row r="44132" spans="11:13" x14ac:dyDescent="0.35">
      <c r="K44132" s="293"/>
      <c r="M44132" s="290"/>
    </row>
    <row r="44133" spans="11:13" x14ac:dyDescent="0.35">
      <c r="K44133" s="293"/>
      <c r="M44133" s="290"/>
    </row>
    <row r="44134" spans="11:13" x14ac:dyDescent="0.35">
      <c r="K44134" s="293"/>
      <c r="M44134" s="290"/>
    </row>
    <row r="44135" spans="11:13" x14ac:dyDescent="0.35">
      <c r="K44135" s="293"/>
      <c r="M44135" s="290"/>
    </row>
    <row r="44136" spans="11:13" x14ac:dyDescent="0.35">
      <c r="K44136" s="293"/>
      <c r="M44136" s="290"/>
    </row>
    <row r="44137" spans="11:13" x14ac:dyDescent="0.35">
      <c r="K44137" s="293"/>
      <c r="M44137" s="290"/>
    </row>
    <row r="44138" spans="11:13" x14ac:dyDescent="0.35">
      <c r="K44138" s="293"/>
      <c r="M44138" s="290"/>
    </row>
    <row r="44139" spans="11:13" x14ac:dyDescent="0.35">
      <c r="K44139" s="293"/>
      <c r="M44139" s="290"/>
    </row>
    <row r="44140" spans="11:13" x14ac:dyDescent="0.35">
      <c r="K44140" s="293"/>
      <c r="M44140" s="290"/>
    </row>
    <row r="44141" spans="11:13" x14ac:dyDescent="0.35">
      <c r="K44141" s="293"/>
      <c r="M44141" s="290"/>
    </row>
    <row r="44142" spans="11:13" x14ac:dyDescent="0.35">
      <c r="K44142" s="293"/>
      <c r="M44142" s="290"/>
    </row>
    <row r="44143" spans="11:13" x14ac:dyDescent="0.35">
      <c r="K44143" s="293"/>
      <c r="M44143" s="290"/>
    </row>
    <row r="44144" spans="11:13" x14ac:dyDescent="0.35">
      <c r="K44144" s="293"/>
      <c r="M44144" s="290"/>
    </row>
    <row r="44145" spans="11:13" x14ac:dyDescent="0.35">
      <c r="K44145" s="293"/>
      <c r="M44145" s="290"/>
    </row>
    <row r="44146" spans="11:13" x14ac:dyDescent="0.35">
      <c r="K44146" s="293"/>
      <c r="M44146" s="290"/>
    </row>
    <row r="44147" spans="11:13" x14ac:dyDescent="0.35">
      <c r="K44147" s="293"/>
      <c r="M44147" s="290"/>
    </row>
    <row r="44148" spans="11:13" x14ac:dyDescent="0.35">
      <c r="K44148" s="293"/>
      <c r="M44148" s="290"/>
    </row>
    <row r="44149" spans="11:13" x14ac:dyDescent="0.35">
      <c r="K44149" s="293"/>
      <c r="M44149" s="290"/>
    </row>
    <row r="44150" spans="11:13" x14ac:dyDescent="0.35">
      <c r="K44150" s="293"/>
      <c r="M44150" s="290"/>
    </row>
    <row r="44151" spans="11:13" x14ac:dyDescent="0.35">
      <c r="K44151" s="293"/>
      <c r="M44151" s="290"/>
    </row>
    <row r="44152" spans="11:13" x14ac:dyDescent="0.35">
      <c r="K44152" s="293"/>
      <c r="M44152" s="290"/>
    </row>
    <row r="44153" spans="11:13" x14ac:dyDescent="0.35">
      <c r="K44153" s="293"/>
      <c r="M44153" s="290"/>
    </row>
    <row r="44154" spans="11:13" x14ac:dyDescent="0.35">
      <c r="K44154" s="293"/>
      <c r="M44154" s="290"/>
    </row>
    <row r="44155" spans="11:13" x14ac:dyDescent="0.35">
      <c r="K44155" s="293"/>
      <c r="M44155" s="290"/>
    </row>
    <row r="44156" spans="11:13" x14ac:dyDescent="0.35">
      <c r="K44156" s="293"/>
      <c r="M44156" s="290"/>
    </row>
    <row r="44157" spans="11:13" x14ac:dyDescent="0.35">
      <c r="K44157" s="293"/>
      <c r="M44157" s="290"/>
    </row>
    <row r="44158" spans="11:13" x14ac:dyDescent="0.35">
      <c r="K44158" s="293"/>
      <c r="M44158" s="290"/>
    </row>
    <row r="44159" spans="11:13" x14ac:dyDescent="0.35">
      <c r="K44159" s="293"/>
      <c r="M44159" s="290"/>
    </row>
    <row r="44160" spans="11:13" x14ac:dyDescent="0.35">
      <c r="K44160" s="293"/>
      <c r="M44160" s="290"/>
    </row>
    <row r="44161" spans="11:13" x14ac:dyDescent="0.35">
      <c r="K44161" s="293"/>
      <c r="M44161" s="290"/>
    </row>
    <row r="44162" spans="11:13" x14ac:dyDescent="0.35">
      <c r="K44162" s="293"/>
      <c r="M44162" s="290"/>
    </row>
    <row r="44163" spans="11:13" x14ac:dyDescent="0.35">
      <c r="K44163" s="293"/>
      <c r="M44163" s="290"/>
    </row>
    <row r="44164" spans="11:13" x14ac:dyDescent="0.35">
      <c r="K44164" s="293"/>
      <c r="M44164" s="290"/>
    </row>
    <row r="44165" spans="11:13" x14ac:dyDescent="0.35">
      <c r="K44165" s="293"/>
      <c r="M44165" s="290"/>
    </row>
    <row r="44166" spans="11:13" x14ac:dyDescent="0.35">
      <c r="K44166" s="293"/>
      <c r="M44166" s="290"/>
    </row>
    <row r="44167" spans="11:13" x14ac:dyDescent="0.35">
      <c r="K44167" s="293"/>
      <c r="M44167" s="290"/>
    </row>
    <row r="44168" spans="11:13" x14ac:dyDescent="0.35">
      <c r="K44168" s="293"/>
      <c r="M44168" s="290"/>
    </row>
    <row r="44169" spans="11:13" x14ac:dyDescent="0.35">
      <c r="K44169" s="293"/>
      <c r="M44169" s="290"/>
    </row>
    <row r="44170" spans="11:13" x14ac:dyDescent="0.35">
      <c r="K44170" s="293"/>
      <c r="M44170" s="290"/>
    </row>
    <row r="44171" spans="11:13" x14ac:dyDescent="0.35">
      <c r="K44171" s="293"/>
      <c r="M44171" s="290"/>
    </row>
    <row r="44172" spans="11:13" x14ac:dyDescent="0.35">
      <c r="K44172" s="293"/>
      <c r="M44172" s="290"/>
    </row>
    <row r="44173" spans="11:13" x14ac:dyDescent="0.35">
      <c r="K44173" s="293"/>
      <c r="M44173" s="290"/>
    </row>
    <row r="44174" spans="11:13" x14ac:dyDescent="0.35">
      <c r="K44174" s="293"/>
      <c r="M44174" s="290"/>
    </row>
    <row r="44175" spans="11:13" x14ac:dyDescent="0.35">
      <c r="K44175" s="293"/>
      <c r="M44175" s="290"/>
    </row>
    <row r="44176" spans="11:13" x14ac:dyDescent="0.35">
      <c r="K44176" s="293"/>
      <c r="M44176" s="290"/>
    </row>
    <row r="44177" spans="11:13" x14ac:dyDescent="0.35">
      <c r="K44177" s="293"/>
      <c r="M44177" s="290"/>
    </row>
    <row r="44178" spans="11:13" x14ac:dyDescent="0.35">
      <c r="K44178" s="293"/>
      <c r="M44178" s="290"/>
    </row>
    <row r="44179" spans="11:13" x14ac:dyDescent="0.35">
      <c r="K44179" s="293"/>
      <c r="M44179" s="290"/>
    </row>
    <row r="44180" spans="11:13" x14ac:dyDescent="0.35">
      <c r="K44180" s="293"/>
      <c r="M44180" s="290"/>
    </row>
    <row r="44181" spans="11:13" x14ac:dyDescent="0.35">
      <c r="K44181" s="293"/>
      <c r="M44181" s="290"/>
    </row>
    <row r="44182" spans="11:13" x14ac:dyDescent="0.35">
      <c r="K44182" s="293"/>
      <c r="M44182" s="290"/>
    </row>
    <row r="44183" spans="11:13" x14ac:dyDescent="0.35">
      <c r="K44183" s="293"/>
      <c r="M44183" s="290"/>
    </row>
    <row r="44184" spans="11:13" x14ac:dyDescent="0.35">
      <c r="K44184" s="293"/>
      <c r="M44184" s="290"/>
    </row>
    <row r="44185" spans="11:13" x14ac:dyDescent="0.35">
      <c r="K44185" s="293"/>
      <c r="M44185" s="290"/>
    </row>
    <row r="44186" spans="11:13" x14ac:dyDescent="0.35">
      <c r="K44186" s="293"/>
      <c r="M44186" s="290"/>
    </row>
    <row r="44187" spans="11:13" x14ac:dyDescent="0.35">
      <c r="K44187" s="293"/>
      <c r="M44187" s="290"/>
    </row>
    <row r="44188" spans="11:13" x14ac:dyDescent="0.35">
      <c r="K44188" s="293"/>
      <c r="M44188" s="290"/>
    </row>
    <row r="44189" spans="11:13" x14ac:dyDescent="0.35">
      <c r="K44189" s="293"/>
      <c r="M44189" s="290"/>
    </row>
    <row r="44190" spans="11:13" x14ac:dyDescent="0.35">
      <c r="K44190" s="293"/>
      <c r="M44190" s="290"/>
    </row>
    <row r="44191" spans="11:13" x14ac:dyDescent="0.35">
      <c r="K44191" s="293"/>
      <c r="M44191" s="290"/>
    </row>
    <row r="44192" spans="11:13" x14ac:dyDescent="0.35">
      <c r="K44192" s="293"/>
      <c r="M44192" s="290"/>
    </row>
    <row r="44193" spans="11:13" x14ac:dyDescent="0.35">
      <c r="K44193" s="293"/>
      <c r="M44193" s="290"/>
    </row>
    <row r="44194" spans="11:13" x14ac:dyDescent="0.35">
      <c r="K44194" s="293"/>
      <c r="M44194" s="290"/>
    </row>
    <row r="44195" spans="11:13" x14ac:dyDescent="0.35">
      <c r="K44195" s="293"/>
      <c r="M44195" s="290"/>
    </row>
    <row r="44196" spans="11:13" x14ac:dyDescent="0.35">
      <c r="K44196" s="293"/>
      <c r="M44196" s="290"/>
    </row>
    <row r="44197" spans="11:13" x14ac:dyDescent="0.35">
      <c r="K44197" s="293"/>
      <c r="M44197" s="290"/>
    </row>
    <row r="44198" spans="11:13" x14ac:dyDescent="0.35">
      <c r="K44198" s="293"/>
      <c r="M44198" s="290"/>
    </row>
    <row r="44199" spans="11:13" x14ac:dyDescent="0.35">
      <c r="K44199" s="293"/>
      <c r="M44199" s="290"/>
    </row>
    <row r="44200" spans="11:13" x14ac:dyDescent="0.35">
      <c r="K44200" s="293"/>
      <c r="M44200" s="290"/>
    </row>
    <row r="44201" spans="11:13" x14ac:dyDescent="0.35">
      <c r="K44201" s="293"/>
      <c r="M44201" s="290"/>
    </row>
    <row r="44202" spans="11:13" x14ac:dyDescent="0.35">
      <c r="K44202" s="293"/>
      <c r="M44202" s="290"/>
    </row>
    <row r="44203" spans="11:13" x14ac:dyDescent="0.35">
      <c r="K44203" s="293"/>
      <c r="M44203" s="290"/>
    </row>
    <row r="44204" spans="11:13" x14ac:dyDescent="0.35">
      <c r="K44204" s="293"/>
      <c r="M44204" s="290"/>
    </row>
    <row r="44205" spans="11:13" x14ac:dyDescent="0.35">
      <c r="K44205" s="293"/>
      <c r="M44205" s="290"/>
    </row>
    <row r="44206" spans="11:13" x14ac:dyDescent="0.35">
      <c r="K44206" s="293"/>
      <c r="M44206" s="290"/>
    </row>
    <row r="44207" spans="11:13" x14ac:dyDescent="0.35">
      <c r="K44207" s="293"/>
      <c r="M44207" s="290"/>
    </row>
    <row r="44208" spans="11:13" x14ac:dyDescent="0.35">
      <c r="K44208" s="293"/>
      <c r="M44208" s="290"/>
    </row>
    <row r="44209" spans="11:13" x14ac:dyDescent="0.35">
      <c r="K44209" s="293"/>
      <c r="M44209" s="290"/>
    </row>
    <row r="44210" spans="11:13" x14ac:dyDescent="0.35">
      <c r="K44210" s="293"/>
      <c r="M44210" s="290"/>
    </row>
    <row r="44211" spans="11:13" x14ac:dyDescent="0.35">
      <c r="K44211" s="293"/>
      <c r="M44211" s="290"/>
    </row>
    <row r="44212" spans="11:13" x14ac:dyDescent="0.35">
      <c r="K44212" s="293"/>
      <c r="M44212" s="290"/>
    </row>
    <row r="44213" spans="11:13" x14ac:dyDescent="0.35">
      <c r="K44213" s="293"/>
      <c r="M44213" s="290"/>
    </row>
    <row r="44214" spans="11:13" x14ac:dyDescent="0.35">
      <c r="K44214" s="293"/>
      <c r="M44214" s="290"/>
    </row>
    <row r="44215" spans="11:13" x14ac:dyDescent="0.35">
      <c r="K44215" s="293"/>
      <c r="M44215" s="290"/>
    </row>
    <row r="44216" spans="11:13" x14ac:dyDescent="0.35">
      <c r="K44216" s="293"/>
      <c r="M44216" s="290"/>
    </row>
    <row r="44217" spans="11:13" x14ac:dyDescent="0.35">
      <c r="K44217" s="293"/>
      <c r="M44217" s="290"/>
    </row>
    <row r="44218" spans="11:13" x14ac:dyDescent="0.35">
      <c r="K44218" s="293"/>
      <c r="M44218" s="290"/>
    </row>
    <row r="44219" spans="11:13" x14ac:dyDescent="0.35">
      <c r="K44219" s="293"/>
      <c r="M44219" s="290"/>
    </row>
    <row r="44220" spans="11:13" x14ac:dyDescent="0.35">
      <c r="K44220" s="293"/>
      <c r="M44220" s="290"/>
    </row>
    <row r="44221" spans="11:13" x14ac:dyDescent="0.35">
      <c r="K44221" s="293"/>
      <c r="M44221" s="290"/>
    </row>
    <row r="44222" spans="11:13" x14ac:dyDescent="0.35">
      <c r="K44222" s="293"/>
      <c r="M44222" s="290"/>
    </row>
    <row r="44223" spans="11:13" x14ac:dyDescent="0.35">
      <c r="K44223" s="293"/>
      <c r="M44223" s="290"/>
    </row>
    <row r="44224" spans="11:13" x14ac:dyDescent="0.35">
      <c r="K44224" s="293"/>
      <c r="M44224" s="290"/>
    </row>
    <row r="44225" spans="11:13" x14ac:dyDescent="0.35">
      <c r="K44225" s="293"/>
      <c r="M44225" s="290"/>
    </row>
    <row r="44226" spans="11:13" x14ac:dyDescent="0.35">
      <c r="K44226" s="293"/>
      <c r="M44226" s="290"/>
    </row>
    <row r="44227" spans="11:13" x14ac:dyDescent="0.35">
      <c r="K44227" s="293"/>
      <c r="M44227" s="290"/>
    </row>
    <row r="44228" spans="11:13" x14ac:dyDescent="0.35">
      <c r="K44228" s="293"/>
      <c r="M44228" s="290"/>
    </row>
    <row r="44229" spans="11:13" x14ac:dyDescent="0.35">
      <c r="K44229" s="293"/>
      <c r="M44229" s="290"/>
    </row>
    <row r="44230" spans="11:13" x14ac:dyDescent="0.35">
      <c r="K44230" s="293"/>
      <c r="M44230" s="290"/>
    </row>
    <row r="44231" spans="11:13" x14ac:dyDescent="0.35">
      <c r="K44231" s="293"/>
      <c r="M44231" s="290"/>
    </row>
    <row r="44232" spans="11:13" x14ac:dyDescent="0.35">
      <c r="K44232" s="293"/>
      <c r="M44232" s="290"/>
    </row>
    <row r="44233" spans="11:13" x14ac:dyDescent="0.35">
      <c r="K44233" s="293"/>
      <c r="M44233" s="290"/>
    </row>
    <row r="44234" spans="11:13" x14ac:dyDescent="0.35">
      <c r="K44234" s="293"/>
      <c r="M44234" s="290"/>
    </row>
    <row r="44235" spans="11:13" x14ac:dyDescent="0.35">
      <c r="K44235" s="293"/>
      <c r="M44235" s="290"/>
    </row>
    <row r="44236" spans="11:13" x14ac:dyDescent="0.35">
      <c r="K44236" s="293"/>
      <c r="M44236" s="290"/>
    </row>
    <row r="44237" spans="11:13" x14ac:dyDescent="0.35">
      <c r="K44237" s="293"/>
      <c r="M44237" s="290"/>
    </row>
    <row r="44238" spans="11:13" x14ac:dyDescent="0.35">
      <c r="K44238" s="293"/>
      <c r="M44238" s="290"/>
    </row>
    <row r="44239" spans="11:13" x14ac:dyDescent="0.35">
      <c r="K44239" s="293"/>
      <c r="M44239" s="290"/>
    </row>
    <row r="44240" spans="11:13" x14ac:dyDescent="0.35">
      <c r="K44240" s="293"/>
      <c r="M44240" s="290"/>
    </row>
    <row r="44241" spans="11:13" x14ac:dyDescent="0.35">
      <c r="K44241" s="293"/>
      <c r="M44241" s="290"/>
    </row>
    <row r="44242" spans="11:13" x14ac:dyDescent="0.35">
      <c r="K44242" s="293"/>
      <c r="M44242" s="290"/>
    </row>
    <row r="44243" spans="11:13" x14ac:dyDescent="0.35">
      <c r="K44243" s="293"/>
      <c r="M44243" s="290"/>
    </row>
    <row r="44244" spans="11:13" x14ac:dyDescent="0.35">
      <c r="K44244" s="293"/>
      <c r="M44244" s="290"/>
    </row>
    <row r="44245" spans="11:13" x14ac:dyDescent="0.35">
      <c r="K44245" s="293"/>
      <c r="M44245" s="290"/>
    </row>
    <row r="44246" spans="11:13" x14ac:dyDescent="0.35">
      <c r="K44246" s="293"/>
      <c r="M44246" s="290"/>
    </row>
    <row r="44247" spans="11:13" x14ac:dyDescent="0.35">
      <c r="K44247" s="293"/>
      <c r="M44247" s="290"/>
    </row>
    <row r="44248" spans="11:13" x14ac:dyDescent="0.35">
      <c r="K44248" s="293"/>
      <c r="M44248" s="290"/>
    </row>
    <row r="44249" spans="11:13" x14ac:dyDescent="0.35">
      <c r="K44249" s="293"/>
      <c r="M44249" s="290"/>
    </row>
    <row r="44250" spans="11:13" x14ac:dyDescent="0.35">
      <c r="K44250" s="293"/>
      <c r="M44250" s="290"/>
    </row>
    <row r="44251" spans="11:13" x14ac:dyDescent="0.35">
      <c r="K44251" s="293"/>
      <c r="M44251" s="290"/>
    </row>
    <row r="44252" spans="11:13" x14ac:dyDescent="0.35">
      <c r="K44252" s="293"/>
      <c r="M44252" s="290"/>
    </row>
    <row r="44253" spans="11:13" x14ac:dyDescent="0.35">
      <c r="K44253" s="293"/>
      <c r="M44253" s="290"/>
    </row>
    <row r="44254" spans="11:13" x14ac:dyDescent="0.35">
      <c r="K44254" s="293"/>
      <c r="M44254" s="290"/>
    </row>
    <row r="44255" spans="11:13" x14ac:dyDescent="0.35">
      <c r="K44255" s="293"/>
      <c r="M44255" s="290"/>
    </row>
    <row r="44256" spans="11:13" x14ac:dyDescent="0.35">
      <c r="K44256" s="293"/>
      <c r="M44256" s="290"/>
    </row>
    <row r="44257" spans="11:13" x14ac:dyDescent="0.35">
      <c r="K44257" s="293"/>
      <c r="M44257" s="290"/>
    </row>
    <row r="44258" spans="11:13" x14ac:dyDescent="0.35">
      <c r="K44258" s="293"/>
      <c r="M44258" s="290"/>
    </row>
    <row r="44259" spans="11:13" x14ac:dyDescent="0.35">
      <c r="K44259" s="293"/>
      <c r="M44259" s="290"/>
    </row>
    <row r="44260" spans="11:13" x14ac:dyDescent="0.35">
      <c r="K44260" s="293"/>
      <c r="M44260" s="290"/>
    </row>
    <row r="44261" spans="11:13" x14ac:dyDescent="0.35">
      <c r="K44261" s="293"/>
      <c r="M44261" s="290"/>
    </row>
    <row r="44262" spans="11:13" x14ac:dyDescent="0.35">
      <c r="K44262" s="293"/>
      <c r="M44262" s="290"/>
    </row>
    <row r="44263" spans="11:13" x14ac:dyDescent="0.35">
      <c r="K44263" s="293"/>
      <c r="M44263" s="290"/>
    </row>
    <row r="44264" spans="11:13" x14ac:dyDescent="0.35">
      <c r="K44264" s="293"/>
      <c r="M44264" s="290"/>
    </row>
    <row r="44265" spans="11:13" x14ac:dyDescent="0.35">
      <c r="K44265" s="293"/>
      <c r="M44265" s="290"/>
    </row>
    <row r="44266" spans="11:13" x14ac:dyDescent="0.35">
      <c r="K44266" s="293"/>
      <c r="M44266" s="290"/>
    </row>
    <row r="44267" spans="11:13" x14ac:dyDescent="0.35">
      <c r="K44267" s="293"/>
      <c r="M44267" s="290"/>
    </row>
    <row r="44268" spans="11:13" x14ac:dyDescent="0.35">
      <c r="K44268" s="293"/>
      <c r="M44268" s="290"/>
    </row>
    <row r="44269" spans="11:13" x14ac:dyDescent="0.35">
      <c r="K44269" s="293"/>
      <c r="M44269" s="290"/>
    </row>
    <row r="44270" spans="11:13" x14ac:dyDescent="0.35">
      <c r="K44270" s="293"/>
      <c r="M44270" s="290"/>
    </row>
    <row r="44271" spans="11:13" x14ac:dyDescent="0.35">
      <c r="K44271" s="293"/>
      <c r="M44271" s="290"/>
    </row>
    <row r="44272" spans="11:13" x14ac:dyDescent="0.35">
      <c r="K44272" s="293"/>
      <c r="M44272" s="290"/>
    </row>
    <row r="44273" spans="11:13" x14ac:dyDescent="0.35">
      <c r="K44273" s="293"/>
      <c r="M44273" s="290"/>
    </row>
    <row r="44274" spans="11:13" x14ac:dyDescent="0.35">
      <c r="K44274" s="293"/>
      <c r="M44274" s="290"/>
    </row>
    <row r="44275" spans="11:13" x14ac:dyDescent="0.35">
      <c r="K44275" s="293"/>
      <c r="M44275" s="290"/>
    </row>
    <row r="44276" spans="11:13" x14ac:dyDescent="0.35">
      <c r="K44276" s="293"/>
      <c r="M44276" s="290"/>
    </row>
    <row r="44277" spans="11:13" x14ac:dyDescent="0.35">
      <c r="K44277" s="293"/>
      <c r="M44277" s="290"/>
    </row>
    <row r="44278" spans="11:13" x14ac:dyDescent="0.35">
      <c r="K44278" s="293"/>
      <c r="M44278" s="290"/>
    </row>
    <row r="44279" spans="11:13" x14ac:dyDescent="0.35">
      <c r="K44279" s="293"/>
      <c r="M44279" s="290"/>
    </row>
    <row r="44280" spans="11:13" x14ac:dyDescent="0.35">
      <c r="K44280" s="293"/>
      <c r="M44280" s="290"/>
    </row>
    <row r="44281" spans="11:13" x14ac:dyDescent="0.35">
      <c r="K44281" s="293"/>
      <c r="M44281" s="290"/>
    </row>
    <row r="44282" spans="11:13" x14ac:dyDescent="0.35">
      <c r="K44282" s="293"/>
      <c r="M44282" s="290"/>
    </row>
    <row r="44283" spans="11:13" x14ac:dyDescent="0.35">
      <c r="K44283" s="293"/>
      <c r="M44283" s="290"/>
    </row>
    <row r="44284" spans="11:13" x14ac:dyDescent="0.35">
      <c r="K44284" s="293"/>
      <c r="M44284" s="290"/>
    </row>
    <row r="44285" spans="11:13" x14ac:dyDescent="0.35">
      <c r="K44285" s="293"/>
      <c r="M44285" s="290"/>
    </row>
    <row r="44286" spans="11:13" x14ac:dyDescent="0.35">
      <c r="K44286" s="293"/>
      <c r="M44286" s="290"/>
    </row>
    <row r="44287" spans="11:13" x14ac:dyDescent="0.35">
      <c r="K44287" s="293"/>
      <c r="M44287" s="290"/>
    </row>
    <row r="44288" spans="11:13" x14ac:dyDescent="0.35">
      <c r="K44288" s="293"/>
      <c r="M44288" s="290"/>
    </row>
    <row r="44289" spans="11:13" x14ac:dyDescent="0.35">
      <c r="K44289" s="293"/>
      <c r="M44289" s="290"/>
    </row>
    <row r="44290" spans="11:13" x14ac:dyDescent="0.35">
      <c r="K44290" s="293"/>
      <c r="M44290" s="290"/>
    </row>
    <row r="44291" spans="11:13" x14ac:dyDescent="0.35">
      <c r="K44291" s="293"/>
      <c r="M44291" s="290"/>
    </row>
    <row r="44292" spans="11:13" x14ac:dyDescent="0.35">
      <c r="K44292" s="293"/>
      <c r="M44292" s="290"/>
    </row>
    <row r="44293" spans="11:13" x14ac:dyDescent="0.35">
      <c r="K44293" s="293"/>
      <c r="M44293" s="290"/>
    </row>
    <row r="44294" spans="11:13" x14ac:dyDescent="0.35">
      <c r="K44294" s="293"/>
      <c r="M44294" s="290"/>
    </row>
    <row r="44295" spans="11:13" x14ac:dyDescent="0.35">
      <c r="K44295" s="293"/>
      <c r="M44295" s="290"/>
    </row>
    <row r="44296" spans="11:13" x14ac:dyDescent="0.35">
      <c r="K44296" s="293"/>
      <c r="M44296" s="290"/>
    </row>
    <row r="44297" spans="11:13" x14ac:dyDescent="0.35">
      <c r="K44297" s="293"/>
      <c r="M44297" s="290"/>
    </row>
    <row r="44298" spans="11:13" x14ac:dyDescent="0.35">
      <c r="K44298" s="293"/>
      <c r="M44298" s="290"/>
    </row>
    <row r="44299" spans="11:13" x14ac:dyDescent="0.35">
      <c r="K44299" s="293"/>
      <c r="M44299" s="290"/>
    </row>
    <row r="44300" spans="11:13" x14ac:dyDescent="0.35">
      <c r="K44300" s="293"/>
      <c r="M44300" s="290"/>
    </row>
    <row r="44301" spans="11:13" x14ac:dyDescent="0.35">
      <c r="K44301" s="293"/>
      <c r="M44301" s="290"/>
    </row>
    <row r="44302" spans="11:13" x14ac:dyDescent="0.35">
      <c r="K44302" s="293"/>
      <c r="M44302" s="290"/>
    </row>
    <row r="44303" spans="11:13" x14ac:dyDescent="0.35">
      <c r="K44303" s="293"/>
      <c r="M44303" s="290"/>
    </row>
    <row r="44304" spans="11:13" x14ac:dyDescent="0.35">
      <c r="K44304" s="293"/>
      <c r="M44304" s="290"/>
    </row>
    <row r="44305" spans="11:13" x14ac:dyDescent="0.35">
      <c r="K44305" s="293"/>
      <c r="M44305" s="290"/>
    </row>
    <row r="44306" spans="11:13" x14ac:dyDescent="0.35">
      <c r="K44306" s="293"/>
      <c r="M44306" s="290"/>
    </row>
    <row r="44307" spans="11:13" x14ac:dyDescent="0.35">
      <c r="K44307" s="293"/>
      <c r="M44307" s="290"/>
    </row>
    <row r="44308" spans="11:13" x14ac:dyDescent="0.35">
      <c r="K44308" s="293"/>
      <c r="M44308" s="290"/>
    </row>
    <row r="44309" spans="11:13" x14ac:dyDescent="0.35">
      <c r="K44309" s="293"/>
      <c r="M44309" s="290"/>
    </row>
    <row r="44310" spans="11:13" x14ac:dyDescent="0.35">
      <c r="K44310" s="293"/>
      <c r="M44310" s="290"/>
    </row>
    <row r="44311" spans="11:13" x14ac:dyDescent="0.35">
      <c r="K44311" s="293"/>
      <c r="M44311" s="290"/>
    </row>
    <row r="44312" spans="11:13" x14ac:dyDescent="0.35">
      <c r="K44312" s="293"/>
      <c r="M44312" s="290"/>
    </row>
    <row r="44313" spans="11:13" x14ac:dyDescent="0.35">
      <c r="K44313" s="293"/>
      <c r="M44313" s="290"/>
    </row>
    <row r="44314" spans="11:13" x14ac:dyDescent="0.35">
      <c r="K44314" s="293"/>
      <c r="M44314" s="290"/>
    </row>
    <row r="44315" spans="11:13" x14ac:dyDescent="0.35">
      <c r="K44315" s="293"/>
      <c r="M44315" s="290"/>
    </row>
    <row r="44316" spans="11:13" x14ac:dyDescent="0.35">
      <c r="K44316" s="293"/>
      <c r="M44316" s="290"/>
    </row>
    <row r="44317" spans="11:13" x14ac:dyDescent="0.35">
      <c r="K44317" s="293"/>
      <c r="M44317" s="290"/>
    </row>
    <row r="44318" spans="11:13" x14ac:dyDescent="0.35">
      <c r="K44318" s="293"/>
      <c r="M44318" s="290"/>
    </row>
    <row r="44319" spans="11:13" x14ac:dyDescent="0.35">
      <c r="K44319" s="293"/>
      <c r="M44319" s="290"/>
    </row>
    <row r="44320" spans="11:13" x14ac:dyDescent="0.35">
      <c r="K44320" s="293"/>
      <c r="M44320" s="290"/>
    </row>
    <row r="44321" spans="11:13" x14ac:dyDescent="0.35">
      <c r="K44321" s="293"/>
      <c r="M44321" s="290"/>
    </row>
    <row r="44322" spans="11:13" x14ac:dyDescent="0.35">
      <c r="K44322" s="293"/>
      <c r="M44322" s="290"/>
    </row>
    <row r="44323" spans="11:13" x14ac:dyDescent="0.35">
      <c r="K44323" s="293"/>
      <c r="M44323" s="290"/>
    </row>
    <row r="44324" spans="11:13" x14ac:dyDescent="0.35">
      <c r="K44324" s="293"/>
      <c r="M44324" s="290"/>
    </row>
    <row r="44325" spans="11:13" x14ac:dyDescent="0.35">
      <c r="K44325" s="293"/>
      <c r="M44325" s="290"/>
    </row>
    <row r="44326" spans="11:13" x14ac:dyDescent="0.35">
      <c r="K44326" s="293"/>
      <c r="M44326" s="290"/>
    </row>
    <row r="44327" spans="11:13" x14ac:dyDescent="0.35">
      <c r="K44327" s="293"/>
      <c r="M44327" s="290"/>
    </row>
    <row r="44328" spans="11:13" x14ac:dyDescent="0.35">
      <c r="K44328" s="293"/>
      <c r="M44328" s="290"/>
    </row>
    <row r="44329" spans="11:13" x14ac:dyDescent="0.35">
      <c r="K44329" s="293"/>
      <c r="M44329" s="290"/>
    </row>
    <row r="44330" spans="11:13" x14ac:dyDescent="0.35">
      <c r="K44330" s="293"/>
      <c r="M44330" s="290"/>
    </row>
    <row r="44331" spans="11:13" x14ac:dyDescent="0.35">
      <c r="K44331" s="293"/>
      <c r="M44331" s="290"/>
    </row>
    <row r="44332" spans="11:13" x14ac:dyDescent="0.35">
      <c r="K44332" s="293"/>
      <c r="M44332" s="290"/>
    </row>
    <row r="44333" spans="11:13" x14ac:dyDescent="0.35">
      <c r="K44333" s="293"/>
      <c r="M44333" s="290"/>
    </row>
    <row r="44334" spans="11:13" x14ac:dyDescent="0.35">
      <c r="K44334" s="293"/>
      <c r="M44334" s="290"/>
    </row>
    <row r="44335" spans="11:13" x14ac:dyDescent="0.35">
      <c r="K44335" s="293"/>
      <c r="M44335" s="290"/>
    </row>
    <row r="44336" spans="11:13" x14ac:dyDescent="0.35">
      <c r="K44336" s="293"/>
      <c r="M44336" s="290"/>
    </row>
    <row r="44337" spans="11:13" x14ac:dyDescent="0.35">
      <c r="K44337" s="293"/>
      <c r="M44337" s="290"/>
    </row>
    <row r="44338" spans="11:13" x14ac:dyDescent="0.35">
      <c r="K44338" s="293"/>
      <c r="M44338" s="290"/>
    </row>
    <row r="44339" spans="11:13" x14ac:dyDescent="0.35">
      <c r="K44339" s="293"/>
      <c r="M44339" s="290"/>
    </row>
    <row r="44340" spans="11:13" x14ac:dyDescent="0.35">
      <c r="K44340" s="293"/>
      <c r="M44340" s="290"/>
    </row>
    <row r="44341" spans="11:13" x14ac:dyDescent="0.35">
      <c r="K44341" s="293"/>
      <c r="M44341" s="290"/>
    </row>
    <row r="44342" spans="11:13" x14ac:dyDescent="0.35">
      <c r="K44342" s="293"/>
      <c r="M44342" s="290"/>
    </row>
    <row r="44343" spans="11:13" x14ac:dyDescent="0.35">
      <c r="K44343" s="293"/>
      <c r="M44343" s="290"/>
    </row>
    <row r="44344" spans="11:13" x14ac:dyDescent="0.35">
      <c r="K44344" s="293"/>
      <c r="M44344" s="290"/>
    </row>
    <row r="44345" spans="11:13" x14ac:dyDescent="0.35">
      <c r="K44345" s="293"/>
      <c r="M44345" s="290"/>
    </row>
    <row r="44346" spans="11:13" x14ac:dyDescent="0.35">
      <c r="K44346" s="293"/>
      <c r="M44346" s="290"/>
    </row>
    <row r="44347" spans="11:13" x14ac:dyDescent="0.35">
      <c r="K44347" s="293"/>
      <c r="M44347" s="290"/>
    </row>
    <row r="44348" spans="11:13" x14ac:dyDescent="0.35">
      <c r="K44348" s="293"/>
      <c r="M44348" s="290"/>
    </row>
    <row r="44349" spans="11:13" x14ac:dyDescent="0.35">
      <c r="K44349" s="293"/>
      <c r="M44349" s="290"/>
    </row>
    <row r="44350" spans="11:13" x14ac:dyDescent="0.35">
      <c r="K44350" s="293"/>
      <c r="M44350" s="290"/>
    </row>
    <row r="44351" spans="11:13" x14ac:dyDescent="0.35">
      <c r="K44351" s="293"/>
      <c r="M44351" s="290"/>
    </row>
    <row r="44352" spans="11:13" x14ac:dyDescent="0.35">
      <c r="K44352" s="293"/>
      <c r="M44352" s="290"/>
    </row>
    <row r="44353" spans="11:13" x14ac:dyDescent="0.35">
      <c r="K44353" s="293"/>
      <c r="M44353" s="290"/>
    </row>
    <row r="44354" spans="11:13" x14ac:dyDescent="0.35">
      <c r="K44354" s="293"/>
      <c r="M44354" s="290"/>
    </row>
    <row r="44355" spans="11:13" x14ac:dyDescent="0.35">
      <c r="K44355" s="293"/>
      <c r="M44355" s="290"/>
    </row>
    <row r="44356" spans="11:13" x14ac:dyDescent="0.35">
      <c r="K44356" s="293"/>
      <c r="M44356" s="290"/>
    </row>
    <row r="44357" spans="11:13" x14ac:dyDescent="0.35">
      <c r="K44357" s="293"/>
      <c r="M44357" s="290"/>
    </row>
    <row r="44358" spans="11:13" x14ac:dyDescent="0.35">
      <c r="K44358" s="293"/>
      <c r="M44358" s="290"/>
    </row>
    <row r="44359" spans="11:13" x14ac:dyDescent="0.35">
      <c r="K44359" s="293"/>
      <c r="M44359" s="290"/>
    </row>
    <row r="44360" spans="11:13" x14ac:dyDescent="0.35">
      <c r="K44360" s="293"/>
      <c r="M44360" s="290"/>
    </row>
    <row r="44361" spans="11:13" x14ac:dyDescent="0.35">
      <c r="K44361" s="293"/>
      <c r="M44361" s="290"/>
    </row>
    <row r="44362" spans="11:13" x14ac:dyDescent="0.35">
      <c r="K44362" s="293"/>
      <c r="M44362" s="290"/>
    </row>
    <row r="44363" spans="11:13" x14ac:dyDescent="0.35">
      <c r="K44363" s="293"/>
      <c r="M44363" s="290"/>
    </row>
    <row r="44364" spans="11:13" x14ac:dyDescent="0.35">
      <c r="K44364" s="293"/>
      <c r="M44364" s="290"/>
    </row>
    <row r="44365" spans="11:13" x14ac:dyDescent="0.35">
      <c r="K44365" s="293"/>
      <c r="M44365" s="290"/>
    </row>
    <row r="44366" spans="11:13" x14ac:dyDescent="0.35">
      <c r="K44366" s="293"/>
      <c r="M44366" s="290"/>
    </row>
    <row r="44367" spans="11:13" x14ac:dyDescent="0.35">
      <c r="K44367" s="293"/>
      <c r="M44367" s="290"/>
    </row>
    <row r="44368" spans="11:13" x14ac:dyDescent="0.35">
      <c r="K44368" s="293"/>
      <c r="M44368" s="290"/>
    </row>
    <row r="44369" spans="11:13" x14ac:dyDescent="0.35">
      <c r="K44369" s="293"/>
      <c r="M44369" s="290"/>
    </row>
    <row r="44370" spans="11:13" x14ac:dyDescent="0.35">
      <c r="K44370" s="293"/>
      <c r="M44370" s="290"/>
    </row>
    <row r="44371" spans="11:13" x14ac:dyDescent="0.35">
      <c r="K44371" s="293"/>
      <c r="M44371" s="290"/>
    </row>
    <row r="44372" spans="11:13" x14ac:dyDescent="0.35">
      <c r="K44372" s="293"/>
      <c r="M44372" s="290"/>
    </row>
    <row r="44373" spans="11:13" x14ac:dyDescent="0.35">
      <c r="K44373" s="293"/>
      <c r="M44373" s="290"/>
    </row>
    <row r="44374" spans="11:13" x14ac:dyDescent="0.35">
      <c r="K44374" s="293"/>
      <c r="M44374" s="290"/>
    </row>
    <row r="44375" spans="11:13" x14ac:dyDescent="0.35">
      <c r="K44375" s="293"/>
      <c r="M44375" s="290"/>
    </row>
    <row r="44376" spans="11:13" x14ac:dyDescent="0.35">
      <c r="K44376" s="293"/>
      <c r="M44376" s="290"/>
    </row>
    <row r="44377" spans="11:13" x14ac:dyDescent="0.35">
      <c r="K44377" s="293"/>
      <c r="M44377" s="290"/>
    </row>
    <row r="44378" spans="11:13" x14ac:dyDescent="0.35">
      <c r="K44378" s="293"/>
      <c r="M44378" s="290"/>
    </row>
    <row r="44379" spans="11:13" x14ac:dyDescent="0.35">
      <c r="K44379" s="293"/>
      <c r="M44379" s="290"/>
    </row>
    <row r="44380" spans="11:13" x14ac:dyDescent="0.35">
      <c r="K44380" s="293"/>
      <c r="M44380" s="290"/>
    </row>
    <row r="44381" spans="11:13" x14ac:dyDescent="0.35">
      <c r="K44381" s="293"/>
      <c r="M44381" s="290"/>
    </row>
    <row r="44382" spans="11:13" x14ac:dyDescent="0.35">
      <c r="K44382" s="293"/>
      <c r="M44382" s="290"/>
    </row>
    <row r="44383" spans="11:13" x14ac:dyDescent="0.35">
      <c r="K44383" s="293"/>
      <c r="M44383" s="290"/>
    </row>
    <row r="44384" spans="11:13" x14ac:dyDescent="0.35">
      <c r="K44384" s="293"/>
      <c r="M44384" s="290"/>
    </row>
    <row r="44385" spans="11:13" x14ac:dyDescent="0.35">
      <c r="K44385" s="293"/>
      <c r="M44385" s="290"/>
    </row>
    <row r="44386" spans="11:13" x14ac:dyDescent="0.35">
      <c r="K44386" s="293"/>
      <c r="M44386" s="290"/>
    </row>
    <row r="44387" spans="11:13" x14ac:dyDescent="0.35">
      <c r="K44387" s="293"/>
      <c r="M44387" s="290"/>
    </row>
    <row r="44388" spans="11:13" x14ac:dyDescent="0.35">
      <c r="K44388" s="293"/>
      <c r="M44388" s="290"/>
    </row>
    <row r="44389" spans="11:13" x14ac:dyDescent="0.35">
      <c r="K44389" s="293"/>
      <c r="M44389" s="290"/>
    </row>
    <row r="44390" spans="11:13" x14ac:dyDescent="0.35">
      <c r="K44390" s="293"/>
      <c r="M44390" s="290"/>
    </row>
    <row r="44391" spans="11:13" x14ac:dyDescent="0.35">
      <c r="K44391" s="293"/>
      <c r="M44391" s="290"/>
    </row>
    <row r="44392" spans="11:13" x14ac:dyDescent="0.35">
      <c r="K44392" s="293"/>
      <c r="M44392" s="290"/>
    </row>
    <row r="44393" spans="11:13" x14ac:dyDescent="0.35">
      <c r="K44393" s="293"/>
      <c r="M44393" s="290"/>
    </row>
    <row r="44394" spans="11:13" x14ac:dyDescent="0.35">
      <c r="K44394" s="293"/>
      <c r="M44394" s="290"/>
    </row>
    <row r="44395" spans="11:13" x14ac:dyDescent="0.35">
      <c r="K44395" s="293"/>
      <c r="M44395" s="290"/>
    </row>
    <row r="44396" spans="11:13" x14ac:dyDescent="0.35">
      <c r="K44396" s="293"/>
      <c r="M44396" s="290"/>
    </row>
    <row r="44397" spans="11:13" x14ac:dyDescent="0.35">
      <c r="K44397" s="293"/>
      <c r="M44397" s="290"/>
    </row>
    <row r="44398" spans="11:13" x14ac:dyDescent="0.35">
      <c r="K44398" s="293"/>
      <c r="M44398" s="290"/>
    </row>
    <row r="44399" spans="11:13" x14ac:dyDescent="0.35">
      <c r="K44399" s="293"/>
      <c r="M44399" s="290"/>
    </row>
    <row r="44400" spans="11:13" x14ac:dyDescent="0.35">
      <c r="K44400" s="293"/>
      <c r="M44400" s="290"/>
    </row>
    <row r="44401" spans="11:13" x14ac:dyDescent="0.35">
      <c r="K44401" s="293"/>
      <c r="M44401" s="290"/>
    </row>
    <row r="44402" spans="11:13" x14ac:dyDescent="0.35">
      <c r="K44402" s="293"/>
      <c r="M44402" s="290"/>
    </row>
    <row r="44403" spans="11:13" x14ac:dyDescent="0.35">
      <c r="K44403" s="293"/>
      <c r="M44403" s="290"/>
    </row>
    <row r="44404" spans="11:13" x14ac:dyDescent="0.35">
      <c r="K44404" s="293"/>
      <c r="M44404" s="290"/>
    </row>
    <row r="44405" spans="11:13" x14ac:dyDescent="0.35">
      <c r="K44405" s="293"/>
      <c r="M44405" s="290"/>
    </row>
    <row r="44406" spans="11:13" x14ac:dyDescent="0.35">
      <c r="K44406" s="293"/>
      <c r="M44406" s="290"/>
    </row>
    <row r="44407" spans="11:13" x14ac:dyDescent="0.35">
      <c r="K44407" s="293"/>
      <c r="M44407" s="290"/>
    </row>
    <row r="44408" spans="11:13" x14ac:dyDescent="0.35">
      <c r="K44408" s="293"/>
      <c r="M44408" s="290"/>
    </row>
    <row r="44409" spans="11:13" x14ac:dyDescent="0.35">
      <c r="K44409" s="293"/>
      <c r="M44409" s="290"/>
    </row>
    <row r="44410" spans="11:13" x14ac:dyDescent="0.35">
      <c r="K44410" s="293"/>
      <c r="M44410" s="290"/>
    </row>
    <row r="44411" spans="11:13" x14ac:dyDescent="0.35">
      <c r="K44411" s="293"/>
      <c r="M44411" s="290"/>
    </row>
    <row r="44412" spans="11:13" x14ac:dyDescent="0.35">
      <c r="K44412" s="293"/>
      <c r="M44412" s="290"/>
    </row>
    <row r="44413" spans="11:13" x14ac:dyDescent="0.35">
      <c r="K44413" s="293"/>
      <c r="M44413" s="290"/>
    </row>
    <row r="44414" spans="11:13" x14ac:dyDescent="0.35">
      <c r="K44414" s="293"/>
      <c r="M44414" s="290"/>
    </row>
    <row r="44415" spans="11:13" x14ac:dyDescent="0.35">
      <c r="K44415" s="293"/>
      <c r="M44415" s="290"/>
    </row>
    <row r="44416" spans="11:13" x14ac:dyDescent="0.35">
      <c r="K44416" s="293"/>
      <c r="M44416" s="290"/>
    </row>
    <row r="44417" spans="11:13" x14ac:dyDescent="0.35">
      <c r="K44417" s="293"/>
      <c r="M44417" s="290"/>
    </row>
    <row r="44418" spans="11:13" x14ac:dyDescent="0.35">
      <c r="K44418" s="293"/>
      <c r="M44418" s="290"/>
    </row>
    <row r="44419" spans="11:13" x14ac:dyDescent="0.35">
      <c r="K44419" s="293"/>
      <c r="M44419" s="290"/>
    </row>
    <row r="44420" spans="11:13" x14ac:dyDescent="0.35">
      <c r="K44420" s="293"/>
      <c r="M44420" s="290"/>
    </row>
    <row r="44421" spans="11:13" x14ac:dyDescent="0.35">
      <c r="K44421" s="293"/>
      <c r="M44421" s="290"/>
    </row>
    <row r="44422" spans="11:13" x14ac:dyDescent="0.35">
      <c r="K44422" s="293"/>
      <c r="M44422" s="290"/>
    </row>
    <row r="44423" spans="11:13" x14ac:dyDescent="0.35">
      <c r="K44423" s="293"/>
      <c r="M44423" s="290"/>
    </row>
    <row r="44424" spans="11:13" x14ac:dyDescent="0.35">
      <c r="K44424" s="293"/>
      <c r="M44424" s="290"/>
    </row>
    <row r="44425" spans="11:13" x14ac:dyDescent="0.35">
      <c r="K44425" s="293"/>
      <c r="M44425" s="290"/>
    </row>
    <row r="44426" spans="11:13" x14ac:dyDescent="0.35">
      <c r="K44426" s="293"/>
      <c r="M44426" s="290"/>
    </row>
    <row r="44427" spans="11:13" x14ac:dyDescent="0.35">
      <c r="K44427" s="293"/>
      <c r="M44427" s="290"/>
    </row>
    <row r="44428" spans="11:13" x14ac:dyDescent="0.35">
      <c r="K44428" s="293"/>
      <c r="M44428" s="290"/>
    </row>
    <row r="44429" spans="11:13" x14ac:dyDescent="0.35">
      <c r="K44429" s="293"/>
      <c r="M44429" s="290"/>
    </row>
    <row r="44430" spans="11:13" x14ac:dyDescent="0.35">
      <c r="K44430" s="293"/>
      <c r="M44430" s="290"/>
    </row>
    <row r="44431" spans="11:13" x14ac:dyDescent="0.35">
      <c r="K44431" s="293"/>
      <c r="M44431" s="290"/>
    </row>
    <row r="44432" spans="11:13" x14ac:dyDescent="0.35">
      <c r="K44432" s="293"/>
      <c r="M44432" s="290"/>
    </row>
    <row r="44433" spans="11:13" x14ac:dyDescent="0.35">
      <c r="K44433" s="293"/>
      <c r="M44433" s="290"/>
    </row>
    <row r="44434" spans="11:13" x14ac:dyDescent="0.35">
      <c r="K44434" s="293"/>
      <c r="M44434" s="290"/>
    </row>
    <row r="44435" spans="11:13" x14ac:dyDescent="0.35">
      <c r="K44435" s="293"/>
      <c r="M44435" s="290"/>
    </row>
    <row r="44436" spans="11:13" x14ac:dyDescent="0.35">
      <c r="K44436" s="293"/>
      <c r="M44436" s="290"/>
    </row>
    <row r="44437" spans="11:13" x14ac:dyDescent="0.35">
      <c r="K44437" s="293"/>
      <c r="M44437" s="290"/>
    </row>
    <row r="44438" spans="11:13" x14ac:dyDescent="0.35">
      <c r="K44438" s="293"/>
      <c r="M44438" s="290"/>
    </row>
    <row r="44439" spans="11:13" x14ac:dyDescent="0.35">
      <c r="K44439" s="293"/>
      <c r="M44439" s="290"/>
    </row>
    <row r="44440" spans="11:13" x14ac:dyDescent="0.35">
      <c r="K44440" s="293"/>
      <c r="M44440" s="290"/>
    </row>
    <row r="44441" spans="11:13" x14ac:dyDescent="0.35">
      <c r="K44441" s="293"/>
      <c r="M44441" s="290"/>
    </row>
    <row r="44442" spans="11:13" x14ac:dyDescent="0.35">
      <c r="K44442" s="293"/>
      <c r="M44442" s="290"/>
    </row>
    <row r="44443" spans="11:13" x14ac:dyDescent="0.35">
      <c r="K44443" s="293"/>
      <c r="M44443" s="290"/>
    </row>
    <row r="44444" spans="11:13" x14ac:dyDescent="0.35">
      <c r="K44444" s="293"/>
      <c r="M44444" s="290"/>
    </row>
    <row r="44445" spans="11:13" x14ac:dyDescent="0.35">
      <c r="K44445" s="293"/>
      <c r="M44445" s="290"/>
    </row>
    <row r="44446" spans="11:13" x14ac:dyDescent="0.35">
      <c r="K44446" s="293"/>
      <c r="M44446" s="290"/>
    </row>
    <row r="44447" spans="11:13" x14ac:dyDescent="0.35">
      <c r="K44447" s="293"/>
      <c r="M44447" s="290"/>
    </row>
    <row r="44448" spans="11:13" x14ac:dyDescent="0.35">
      <c r="K44448" s="293"/>
      <c r="M44448" s="290"/>
    </row>
    <row r="44449" spans="11:13" x14ac:dyDescent="0.35">
      <c r="K44449" s="293"/>
      <c r="M44449" s="290"/>
    </row>
    <row r="44450" spans="11:13" x14ac:dyDescent="0.35">
      <c r="K44450" s="293"/>
      <c r="M44450" s="290"/>
    </row>
    <row r="44451" spans="11:13" x14ac:dyDescent="0.35">
      <c r="K44451" s="293"/>
      <c r="M44451" s="290"/>
    </row>
    <row r="44452" spans="11:13" x14ac:dyDescent="0.35">
      <c r="K44452" s="293"/>
      <c r="M44452" s="290"/>
    </row>
    <row r="44453" spans="11:13" x14ac:dyDescent="0.35">
      <c r="K44453" s="293"/>
      <c r="M44453" s="290"/>
    </row>
    <row r="44454" spans="11:13" x14ac:dyDescent="0.35">
      <c r="K44454" s="293"/>
      <c r="M44454" s="290"/>
    </row>
    <row r="44455" spans="11:13" x14ac:dyDescent="0.35">
      <c r="K44455" s="293"/>
      <c r="M44455" s="290"/>
    </row>
    <row r="44456" spans="11:13" x14ac:dyDescent="0.35">
      <c r="K44456" s="293"/>
      <c r="M44456" s="290"/>
    </row>
    <row r="44457" spans="11:13" x14ac:dyDescent="0.35">
      <c r="K44457" s="293"/>
      <c r="M44457" s="290"/>
    </row>
    <row r="44458" spans="11:13" x14ac:dyDescent="0.35">
      <c r="K44458" s="293"/>
      <c r="M44458" s="290"/>
    </row>
    <row r="44459" spans="11:13" x14ac:dyDescent="0.35">
      <c r="K44459" s="293"/>
      <c r="M44459" s="290"/>
    </row>
    <row r="44460" spans="11:13" x14ac:dyDescent="0.35">
      <c r="K44460" s="293"/>
      <c r="M44460" s="290"/>
    </row>
    <row r="44461" spans="11:13" x14ac:dyDescent="0.35">
      <c r="K44461" s="293"/>
      <c r="M44461" s="290"/>
    </row>
    <row r="44462" spans="11:13" x14ac:dyDescent="0.35">
      <c r="K44462" s="293"/>
      <c r="M44462" s="290"/>
    </row>
    <row r="44463" spans="11:13" x14ac:dyDescent="0.35">
      <c r="K44463" s="293"/>
      <c r="M44463" s="290"/>
    </row>
    <row r="44464" spans="11:13" x14ac:dyDescent="0.35">
      <c r="K44464" s="293"/>
      <c r="M44464" s="290"/>
    </row>
    <row r="44465" spans="11:13" x14ac:dyDescent="0.35">
      <c r="K44465" s="293"/>
      <c r="M44465" s="290"/>
    </row>
    <row r="44466" spans="11:13" x14ac:dyDescent="0.35">
      <c r="K44466" s="293"/>
      <c r="M44466" s="290"/>
    </row>
    <row r="44467" spans="11:13" x14ac:dyDescent="0.35">
      <c r="K44467" s="293"/>
      <c r="M44467" s="290"/>
    </row>
    <row r="44468" spans="11:13" x14ac:dyDescent="0.35">
      <c r="K44468" s="293"/>
      <c r="M44468" s="290"/>
    </row>
    <row r="44469" spans="11:13" x14ac:dyDescent="0.35">
      <c r="K44469" s="293"/>
      <c r="M44469" s="290"/>
    </row>
    <row r="44470" spans="11:13" x14ac:dyDescent="0.35">
      <c r="K44470" s="293"/>
      <c r="M44470" s="290"/>
    </row>
    <row r="44471" spans="11:13" x14ac:dyDescent="0.35">
      <c r="K44471" s="293"/>
      <c r="M44471" s="290"/>
    </row>
    <row r="44472" spans="11:13" x14ac:dyDescent="0.35">
      <c r="K44472" s="293"/>
      <c r="M44472" s="290"/>
    </row>
    <row r="44473" spans="11:13" x14ac:dyDescent="0.35">
      <c r="K44473" s="293"/>
      <c r="M44473" s="290"/>
    </row>
    <row r="44474" spans="11:13" x14ac:dyDescent="0.35">
      <c r="K44474" s="293"/>
      <c r="M44474" s="290"/>
    </row>
    <row r="44475" spans="11:13" x14ac:dyDescent="0.35">
      <c r="K44475" s="293"/>
      <c r="M44475" s="290"/>
    </row>
    <row r="44476" spans="11:13" x14ac:dyDescent="0.35">
      <c r="K44476" s="293"/>
      <c r="M44476" s="290"/>
    </row>
    <row r="44477" spans="11:13" x14ac:dyDescent="0.35">
      <c r="K44477" s="293"/>
      <c r="M44477" s="290"/>
    </row>
    <row r="44478" spans="11:13" x14ac:dyDescent="0.35">
      <c r="K44478" s="293"/>
      <c r="M44478" s="290"/>
    </row>
    <row r="44479" spans="11:13" x14ac:dyDescent="0.35">
      <c r="K44479" s="293"/>
      <c r="M44479" s="290"/>
    </row>
    <row r="44480" spans="11:13" x14ac:dyDescent="0.35">
      <c r="K44480" s="293"/>
      <c r="M44480" s="290"/>
    </row>
    <row r="44481" spans="11:13" x14ac:dyDescent="0.35">
      <c r="K44481" s="293"/>
      <c r="M44481" s="290"/>
    </row>
    <row r="44482" spans="11:13" x14ac:dyDescent="0.35">
      <c r="K44482" s="293"/>
      <c r="M44482" s="290"/>
    </row>
    <row r="44483" spans="11:13" x14ac:dyDescent="0.35">
      <c r="K44483" s="293"/>
      <c r="M44483" s="290"/>
    </row>
    <row r="44484" spans="11:13" x14ac:dyDescent="0.35">
      <c r="K44484" s="293"/>
      <c r="M44484" s="290"/>
    </row>
    <row r="44485" spans="11:13" x14ac:dyDescent="0.35">
      <c r="K44485" s="293"/>
      <c r="M44485" s="290"/>
    </row>
    <row r="44486" spans="11:13" x14ac:dyDescent="0.35">
      <c r="K44486" s="293"/>
      <c r="M44486" s="290"/>
    </row>
    <row r="44487" spans="11:13" x14ac:dyDescent="0.35">
      <c r="K44487" s="293"/>
      <c r="M44487" s="290"/>
    </row>
    <row r="44488" spans="11:13" x14ac:dyDescent="0.35">
      <c r="K44488" s="293"/>
      <c r="M44488" s="290"/>
    </row>
    <row r="44489" spans="11:13" x14ac:dyDescent="0.35">
      <c r="K44489" s="293"/>
      <c r="M44489" s="290"/>
    </row>
    <row r="44490" spans="11:13" x14ac:dyDescent="0.35">
      <c r="K44490" s="293"/>
      <c r="M44490" s="290"/>
    </row>
    <row r="44491" spans="11:13" x14ac:dyDescent="0.35">
      <c r="K44491" s="293"/>
      <c r="M44491" s="290"/>
    </row>
    <row r="44492" spans="11:13" x14ac:dyDescent="0.35">
      <c r="K44492" s="293"/>
      <c r="M44492" s="290"/>
    </row>
    <row r="44493" spans="11:13" x14ac:dyDescent="0.35">
      <c r="K44493" s="293"/>
      <c r="M44493" s="290"/>
    </row>
    <row r="44494" spans="11:13" x14ac:dyDescent="0.35">
      <c r="K44494" s="293"/>
      <c r="M44494" s="290"/>
    </row>
    <row r="44495" spans="11:13" x14ac:dyDescent="0.35">
      <c r="K44495" s="293"/>
      <c r="M44495" s="290"/>
    </row>
    <row r="44496" spans="11:13" x14ac:dyDescent="0.35">
      <c r="K44496" s="293"/>
      <c r="M44496" s="290"/>
    </row>
    <row r="44497" spans="11:13" x14ac:dyDescent="0.35">
      <c r="K44497" s="293"/>
      <c r="M44497" s="290"/>
    </row>
    <row r="44498" spans="11:13" x14ac:dyDescent="0.35">
      <c r="K44498" s="293"/>
      <c r="M44498" s="290"/>
    </row>
    <row r="44499" spans="11:13" x14ac:dyDescent="0.35">
      <c r="K44499" s="293"/>
      <c r="M44499" s="290"/>
    </row>
    <row r="44500" spans="11:13" x14ac:dyDescent="0.35">
      <c r="K44500" s="293"/>
      <c r="M44500" s="290"/>
    </row>
    <row r="44501" spans="11:13" x14ac:dyDescent="0.35">
      <c r="K44501" s="293"/>
      <c r="M44501" s="290"/>
    </row>
    <row r="44502" spans="11:13" x14ac:dyDescent="0.35">
      <c r="K44502" s="293"/>
      <c r="M44502" s="290"/>
    </row>
    <row r="44503" spans="11:13" x14ac:dyDescent="0.35">
      <c r="K44503" s="293"/>
      <c r="M44503" s="290"/>
    </row>
    <row r="44504" spans="11:13" x14ac:dyDescent="0.35">
      <c r="K44504" s="293"/>
      <c r="M44504" s="290"/>
    </row>
    <row r="44505" spans="11:13" x14ac:dyDescent="0.35">
      <c r="K44505" s="293"/>
      <c r="M44505" s="290"/>
    </row>
    <row r="44506" spans="11:13" x14ac:dyDescent="0.35">
      <c r="K44506" s="293"/>
      <c r="M44506" s="290"/>
    </row>
    <row r="44507" spans="11:13" x14ac:dyDescent="0.35">
      <c r="K44507" s="293"/>
      <c r="M44507" s="290"/>
    </row>
    <row r="44508" spans="11:13" x14ac:dyDescent="0.35">
      <c r="K44508" s="293"/>
      <c r="M44508" s="290"/>
    </row>
    <row r="44509" spans="11:13" x14ac:dyDescent="0.35">
      <c r="K44509" s="293"/>
      <c r="M44509" s="290"/>
    </row>
    <row r="44510" spans="11:13" x14ac:dyDescent="0.35">
      <c r="K44510" s="293"/>
      <c r="M44510" s="290"/>
    </row>
    <row r="44511" spans="11:13" x14ac:dyDescent="0.35">
      <c r="K44511" s="293"/>
      <c r="M44511" s="290"/>
    </row>
    <row r="44512" spans="11:13" x14ac:dyDescent="0.35">
      <c r="K44512" s="293"/>
      <c r="M44512" s="290"/>
    </row>
    <row r="44513" spans="11:13" x14ac:dyDescent="0.35">
      <c r="K44513" s="293"/>
      <c r="M44513" s="290"/>
    </row>
    <row r="44514" spans="11:13" x14ac:dyDescent="0.35">
      <c r="K44514" s="293"/>
      <c r="M44514" s="290"/>
    </row>
    <row r="44515" spans="11:13" x14ac:dyDescent="0.35">
      <c r="K44515" s="293"/>
      <c r="M44515" s="290"/>
    </row>
    <row r="44516" spans="11:13" x14ac:dyDescent="0.35">
      <c r="K44516" s="293"/>
      <c r="M44516" s="290"/>
    </row>
    <row r="44517" spans="11:13" x14ac:dyDescent="0.35">
      <c r="K44517" s="293"/>
      <c r="M44517" s="290"/>
    </row>
    <row r="44518" spans="11:13" x14ac:dyDescent="0.35">
      <c r="K44518" s="293"/>
      <c r="M44518" s="290"/>
    </row>
    <row r="44519" spans="11:13" x14ac:dyDescent="0.35">
      <c r="K44519" s="293"/>
      <c r="M44519" s="290"/>
    </row>
    <row r="44520" spans="11:13" x14ac:dyDescent="0.35">
      <c r="K44520" s="293"/>
      <c r="M44520" s="290"/>
    </row>
    <row r="44521" spans="11:13" x14ac:dyDescent="0.35">
      <c r="K44521" s="293"/>
      <c r="M44521" s="290"/>
    </row>
    <row r="44522" spans="11:13" x14ac:dyDescent="0.35">
      <c r="K44522" s="293"/>
      <c r="M44522" s="290"/>
    </row>
    <row r="44523" spans="11:13" x14ac:dyDescent="0.35">
      <c r="K44523" s="293"/>
      <c r="M44523" s="290"/>
    </row>
    <row r="44524" spans="11:13" x14ac:dyDescent="0.35">
      <c r="K44524" s="293"/>
      <c r="M44524" s="290"/>
    </row>
    <row r="44525" spans="11:13" x14ac:dyDescent="0.35">
      <c r="K44525" s="293"/>
      <c r="M44525" s="290"/>
    </row>
    <row r="44526" spans="11:13" x14ac:dyDescent="0.35">
      <c r="K44526" s="293"/>
      <c r="M44526" s="290"/>
    </row>
    <row r="44527" spans="11:13" x14ac:dyDescent="0.35">
      <c r="K44527" s="293"/>
      <c r="M44527" s="290"/>
    </row>
    <row r="44528" spans="11:13" x14ac:dyDescent="0.35">
      <c r="K44528" s="293"/>
      <c r="M44528" s="290"/>
    </row>
    <row r="44529" spans="11:13" x14ac:dyDescent="0.35">
      <c r="K44529" s="293"/>
      <c r="M44529" s="290"/>
    </row>
    <row r="44530" spans="11:13" x14ac:dyDescent="0.35">
      <c r="K44530" s="293"/>
      <c r="M44530" s="290"/>
    </row>
    <row r="44531" spans="11:13" x14ac:dyDescent="0.35">
      <c r="K44531" s="293"/>
      <c r="M44531" s="290"/>
    </row>
    <row r="44532" spans="11:13" x14ac:dyDescent="0.35">
      <c r="K44532" s="293"/>
      <c r="M44532" s="290"/>
    </row>
    <row r="44533" spans="11:13" x14ac:dyDescent="0.35">
      <c r="K44533" s="293"/>
      <c r="M44533" s="290"/>
    </row>
    <row r="44534" spans="11:13" x14ac:dyDescent="0.35">
      <c r="K44534" s="293"/>
      <c r="M44534" s="290"/>
    </row>
    <row r="44535" spans="11:13" x14ac:dyDescent="0.35">
      <c r="K44535" s="293"/>
      <c r="M44535" s="290"/>
    </row>
    <row r="44536" spans="11:13" x14ac:dyDescent="0.35">
      <c r="K44536" s="293"/>
      <c r="M44536" s="290"/>
    </row>
    <row r="44537" spans="11:13" x14ac:dyDescent="0.35">
      <c r="K44537" s="293"/>
      <c r="M44537" s="290"/>
    </row>
    <row r="44538" spans="11:13" x14ac:dyDescent="0.35">
      <c r="K44538" s="293"/>
      <c r="M44538" s="290"/>
    </row>
    <row r="44539" spans="11:13" x14ac:dyDescent="0.35">
      <c r="K44539" s="293"/>
      <c r="M44539" s="290"/>
    </row>
    <row r="44540" spans="11:13" x14ac:dyDescent="0.35">
      <c r="K44540" s="293"/>
      <c r="M44540" s="290"/>
    </row>
    <row r="44541" spans="11:13" x14ac:dyDescent="0.35">
      <c r="K44541" s="293"/>
      <c r="M44541" s="290"/>
    </row>
    <row r="44542" spans="11:13" x14ac:dyDescent="0.35">
      <c r="K44542" s="293"/>
      <c r="M44542" s="290"/>
    </row>
    <row r="44543" spans="11:13" x14ac:dyDescent="0.35">
      <c r="K44543" s="293"/>
      <c r="M44543" s="290"/>
    </row>
    <row r="44544" spans="11:13" x14ac:dyDescent="0.35">
      <c r="K44544" s="293"/>
      <c r="M44544" s="290"/>
    </row>
    <row r="44545" spans="11:13" x14ac:dyDescent="0.35">
      <c r="K44545" s="293"/>
      <c r="M44545" s="290"/>
    </row>
    <row r="44546" spans="11:13" x14ac:dyDescent="0.35">
      <c r="K44546" s="293"/>
      <c r="M44546" s="290"/>
    </row>
    <row r="44547" spans="11:13" x14ac:dyDescent="0.35">
      <c r="K44547" s="293"/>
      <c r="M44547" s="290"/>
    </row>
    <row r="44548" spans="11:13" x14ac:dyDescent="0.35">
      <c r="K44548" s="293"/>
      <c r="M44548" s="290"/>
    </row>
    <row r="44549" spans="11:13" x14ac:dyDescent="0.35">
      <c r="K44549" s="293"/>
      <c r="M44549" s="290"/>
    </row>
    <row r="44550" spans="11:13" x14ac:dyDescent="0.35">
      <c r="K44550" s="293"/>
      <c r="M44550" s="290"/>
    </row>
    <row r="44551" spans="11:13" x14ac:dyDescent="0.35">
      <c r="K44551" s="293"/>
      <c r="M44551" s="290"/>
    </row>
    <row r="44552" spans="11:13" x14ac:dyDescent="0.35">
      <c r="K44552" s="293"/>
      <c r="M44552" s="290"/>
    </row>
    <row r="44553" spans="11:13" x14ac:dyDescent="0.35">
      <c r="K44553" s="293"/>
      <c r="M44553" s="290"/>
    </row>
    <row r="44554" spans="11:13" x14ac:dyDescent="0.35">
      <c r="K44554" s="293"/>
      <c r="M44554" s="290"/>
    </row>
    <row r="44555" spans="11:13" x14ac:dyDescent="0.35">
      <c r="K44555" s="293"/>
      <c r="M44555" s="290"/>
    </row>
    <row r="44556" spans="11:13" x14ac:dyDescent="0.35">
      <c r="K44556" s="293"/>
      <c r="M44556" s="290"/>
    </row>
    <row r="44557" spans="11:13" x14ac:dyDescent="0.35">
      <c r="K44557" s="293"/>
      <c r="M44557" s="290"/>
    </row>
    <row r="44558" spans="11:13" x14ac:dyDescent="0.35">
      <c r="K44558" s="293"/>
      <c r="M44558" s="290"/>
    </row>
    <row r="44559" spans="11:13" x14ac:dyDescent="0.35">
      <c r="K44559" s="293"/>
      <c r="M44559" s="290"/>
    </row>
    <row r="44560" spans="11:13" x14ac:dyDescent="0.35">
      <c r="K44560" s="293"/>
      <c r="M44560" s="290"/>
    </row>
    <row r="44561" spans="11:13" x14ac:dyDescent="0.35">
      <c r="K44561" s="293"/>
      <c r="M44561" s="290"/>
    </row>
    <row r="44562" spans="11:13" x14ac:dyDescent="0.35">
      <c r="K44562" s="293"/>
      <c r="M44562" s="290"/>
    </row>
    <row r="44563" spans="11:13" x14ac:dyDescent="0.35">
      <c r="K44563" s="293"/>
      <c r="M44563" s="290"/>
    </row>
    <row r="44564" spans="11:13" x14ac:dyDescent="0.35">
      <c r="K44564" s="293"/>
      <c r="M44564" s="290"/>
    </row>
    <row r="44565" spans="11:13" x14ac:dyDescent="0.35">
      <c r="K44565" s="293"/>
      <c r="M44565" s="290"/>
    </row>
    <row r="44566" spans="11:13" x14ac:dyDescent="0.35">
      <c r="K44566" s="293"/>
      <c r="M44566" s="290"/>
    </row>
    <row r="44567" spans="11:13" x14ac:dyDescent="0.35">
      <c r="K44567" s="293"/>
      <c r="M44567" s="290"/>
    </row>
    <row r="44568" spans="11:13" x14ac:dyDescent="0.35">
      <c r="K44568" s="293"/>
      <c r="M44568" s="290"/>
    </row>
    <row r="44569" spans="11:13" x14ac:dyDescent="0.35">
      <c r="K44569" s="293"/>
      <c r="M44569" s="290"/>
    </row>
    <row r="44570" spans="11:13" x14ac:dyDescent="0.35">
      <c r="K44570" s="293"/>
      <c r="M44570" s="290"/>
    </row>
    <row r="44571" spans="11:13" x14ac:dyDescent="0.35">
      <c r="K44571" s="293"/>
      <c r="M44571" s="290"/>
    </row>
    <row r="44572" spans="11:13" x14ac:dyDescent="0.35">
      <c r="K44572" s="293"/>
      <c r="M44572" s="290"/>
    </row>
    <row r="44573" spans="11:13" x14ac:dyDescent="0.35">
      <c r="K44573" s="293"/>
      <c r="M44573" s="290"/>
    </row>
    <row r="44574" spans="11:13" x14ac:dyDescent="0.35">
      <c r="K44574" s="293"/>
      <c r="M44574" s="290"/>
    </row>
    <row r="44575" spans="11:13" x14ac:dyDescent="0.35">
      <c r="K44575" s="293"/>
      <c r="M44575" s="290"/>
    </row>
    <row r="44576" spans="11:13" x14ac:dyDescent="0.35">
      <c r="K44576" s="293"/>
      <c r="M44576" s="290"/>
    </row>
    <row r="44577" spans="11:13" x14ac:dyDescent="0.35">
      <c r="K44577" s="293"/>
      <c r="M44577" s="290"/>
    </row>
    <row r="44578" spans="11:13" x14ac:dyDescent="0.35">
      <c r="K44578" s="293"/>
      <c r="M44578" s="290"/>
    </row>
    <row r="44579" spans="11:13" x14ac:dyDescent="0.35">
      <c r="K44579" s="293"/>
      <c r="M44579" s="290"/>
    </row>
    <row r="44580" spans="11:13" x14ac:dyDescent="0.35">
      <c r="K44580" s="293"/>
      <c r="M44580" s="290"/>
    </row>
    <row r="44581" spans="11:13" x14ac:dyDescent="0.35">
      <c r="K44581" s="293"/>
      <c r="M44581" s="290"/>
    </row>
    <row r="44582" spans="11:13" x14ac:dyDescent="0.35">
      <c r="K44582" s="293"/>
      <c r="M44582" s="290"/>
    </row>
    <row r="44583" spans="11:13" x14ac:dyDescent="0.35">
      <c r="K44583" s="293"/>
      <c r="M44583" s="290"/>
    </row>
    <row r="44584" spans="11:13" x14ac:dyDescent="0.35">
      <c r="K44584" s="293"/>
      <c r="M44584" s="290"/>
    </row>
    <row r="44585" spans="11:13" x14ac:dyDescent="0.35">
      <c r="K44585" s="293"/>
      <c r="M44585" s="290"/>
    </row>
    <row r="44586" spans="11:13" x14ac:dyDescent="0.35">
      <c r="K44586" s="293"/>
      <c r="M44586" s="290"/>
    </row>
    <row r="44587" spans="11:13" x14ac:dyDescent="0.35">
      <c r="K44587" s="293"/>
      <c r="M44587" s="290"/>
    </row>
    <row r="44588" spans="11:13" x14ac:dyDescent="0.35">
      <c r="K44588" s="293"/>
      <c r="M44588" s="290"/>
    </row>
    <row r="44589" spans="11:13" x14ac:dyDescent="0.35">
      <c r="K44589" s="293"/>
      <c r="M44589" s="290"/>
    </row>
    <row r="44590" spans="11:13" x14ac:dyDescent="0.35">
      <c r="K44590" s="293"/>
      <c r="M44590" s="290"/>
    </row>
    <row r="44591" spans="11:13" x14ac:dyDescent="0.35">
      <c r="K44591" s="293"/>
      <c r="M44591" s="290"/>
    </row>
    <row r="44592" spans="11:13" x14ac:dyDescent="0.35">
      <c r="K44592" s="293"/>
      <c r="M44592" s="290"/>
    </row>
    <row r="44593" spans="11:13" x14ac:dyDescent="0.35">
      <c r="K44593" s="293"/>
      <c r="M44593" s="290"/>
    </row>
    <row r="44594" spans="11:13" x14ac:dyDescent="0.35">
      <c r="K44594" s="293"/>
      <c r="M44594" s="290"/>
    </row>
    <row r="44595" spans="11:13" x14ac:dyDescent="0.35">
      <c r="K44595" s="293"/>
      <c r="M44595" s="290"/>
    </row>
    <row r="44596" spans="11:13" x14ac:dyDescent="0.35">
      <c r="K44596" s="293"/>
      <c r="M44596" s="290"/>
    </row>
    <row r="44597" spans="11:13" x14ac:dyDescent="0.35">
      <c r="K44597" s="293"/>
      <c r="M44597" s="290"/>
    </row>
    <row r="44598" spans="11:13" x14ac:dyDescent="0.35">
      <c r="K44598" s="293"/>
      <c r="M44598" s="290"/>
    </row>
    <row r="44599" spans="11:13" x14ac:dyDescent="0.35">
      <c r="K44599" s="293"/>
      <c r="M44599" s="290"/>
    </row>
    <row r="44600" spans="11:13" x14ac:dyDescent="0.35">
      <c r="K44600" s="293"/>
      <c r="M44600" s="290"/>
    </row>
    <row r="44601" spans="11:13" x14ac:dyDescent="0.35">
      <c r="K44601" s="293"/>
      <c r="M44601" s="290"/>
    </row>
    <row r="44602" spans="11:13" x14ac:dyDescent="0.35">
      <c r="K44602" s="293"/>
      <c r="M44602" s="290"/>
    </row>
    <row r="44603" spans="11:13" x14ac:dyDescent="0.35">
      <c r="K44603" s="293"/>
      <c r="M44603" s="290"/>
    </row>
    <row r="44604" spans="11:13" x14ac:dyDescent="0.35">
      <c r="K44604" s="293"/>
      <c r="M44604" s="290"/>
    </row>
    <row r="44605" spans="11:13" x14ac:dyDescent="0.35">
      <c r="K44605" s="293"/>
      <c r="M44605" s="290"/>
    </row>
    <row r="44606" spans="11:13" x14ac:dyDescent="0.35">
      <c r="K44606" s="293"/>
      <c r="M44606" s="290"/>
    </row>
    <row r="44607" spans="11:13" x14ac:dyDescent="0.35">
      <c r="K44607" s="293"/>
      <c r="M44607" s="290"/>
    </row>
    <row r="44608" spans="11:13" x14ac:dyDescent="0.35">
      <c r="K44608" s="293"/>
      <c r="M44608" s="290"/>
    </row>
    <row r="44609" spans="11:13" x14ac:dyDescent="0.35">
      <c r="K44609" s="293"/>
      <c r="M44609" s="290"/>
    </row>
    <row r="44610" spans="11:13" x14ac:dyDescent="0.35">
      <c r="K44610" s="293"/>
      <c r="M44610" s="290"/>
    </row>
    <row r="44611" spans="11:13" x14ac:dyDescent="0.35">
      <c r="K44611" s="293"/>
      <c r="M44611" s="290"/>
    </row>
    <row r="44612" spans="11:13" x14ac:dyDescent="0.35">
      <c r="K44612" s="293"/>
      <c r="M44612" s="290"/>
    </row>
    <row r="44613" spans="11:13" x14ac:dyDescent="0.35">
      <c r="K44613" s="293"/>
      <c r="M44613" s="290"/>
    </row>
    <row r="44614" spans="11:13" x14ac:dyDescent="0.35">
      <c r="K44614" s="293"/>
      <c r="M44614" s="290"/>
    </row>
    <row r="44615" spans="11:13" x14ac:dyDescent="0.35">
      <c r="K44615" s="293"/>
      <c r="M44615" s="290"/>
    </row>
    <row r="44616" spans="11:13" x14ac:dyDescent="0.35">
      <c r="K44616" s="293"/>
      <c r="M44616" s="290"/>
    </row>
    <row r="44617" spans="11:13" x14ac:dyDescent="0.35">
      <c r="K44617" s="293"/>
      <c r="M44617" s="290"/>
    </row>
    <row r="44618" spans="11:13" x14ac:dyDescent="0.35">
      <c r="K44618" s="293"/>
      <c r="M44618" s="290"/>
    </row>
    <row r="44619" spans="11:13" x14ac:dyDescent="0.35">
      <c r="K44619" s="293"/>
      <c r="M44619" s="290"/>
    </row>
    <row r="44620" spans="11:13" x14ac:dyDescent="0.35">
      <c r="K44620" s="293"/>
      <c r="M44620" s="290"/>
    </row>
    <row r="44621" spans="11:13" x14ac:dyDescent="0.35">
      <c r="K44621" s="293"/>
      <c r="M44621" s="290"/>
    </row>
    <row r="44622" spans="11:13" x14ac:dyDescent="0.35">
      <c r="K44622" s="293"/>
      <c r="M44622" s="290"/>
    </row>
    <row r="44623" spans="11:13" x14ac:dyDescent="0.35">
      <c r="K44623" s="293"/>
      <c r="M44623" s="290"/>
    </row>
    <row r="44624" spans="11:13" x14ac:dyDescent="0.35">
      <c r="K44624" s="293"/>
      <c r="M44624" s="290"/>
    </row>
    <row r="44625" spans="11:13" x14ac:dyDescent="0.35">
      <c r="K44625" s="293"/>
      <c r="M44625" s="290"/>
    </row>
    <row r="44626" spans="11:13" x14ac:dyDescent="0.35">
      <c r="K44626" s="293"/>
      <c r="M44626" s="290"/>
    </row>
    <row r="44627" spans="11:13" x14ac:dyDescent="0.35">
      <c r="K44627" s="293"/>
      <c r="M44627" s="290"/>
    </row>
    <row r="44628" spans="11:13" x14ac:dyDescent="0.35">
      <c r="K44628" s="293"/>
      <c r="M44628" s="290"/>
    </row>
    <row r="44629" spans="11:13" x14ac:dyDescent="0.35">
      <c r="K44629" s="293"/>
      <c r="M44629" s="290"/>
    </row>
    <row r="44630" spans="11:13" x14ac:dyDescent="0.35">
      <c r="K44630" s="293"/>
      <c r="M44630" s="290"/>
    </row>
    <row r="44631" spans="11:13" x14ac:dyDescent="0.35">
      <c r="K44631" s="293"/>
      <c r="M44631" s="290"/>
    </row>
    <row r="44632" spans="11:13" x14ac:dyDescent="0.35">
      <c r="K44632" s="293"/>
      <c r="M44632" s="290"/>
    </row>
    <row r="44633" spans="11:13" x14ac:dyDescent="0.35">
      <c r="K44633" s="293"/>
      <c r="M44633" s="290"/>
    </row>
    <row r="44634" spans="11:13" x14ac:dyDescent="0.35">
      <c r="K44634" s="293"/>
      <c r="M44634" s="290"/>
    </row>
    <row r="44635" spans="11:13" x14ac:dyDescent="0.35">
      <c r="K44635" s="293"/>
      <c r="M44635" s="290"/>
    </row>
    <row r="44636" spans="11:13" x14ac:dyDescent="0.35">
      <c r="K44636" s="293"/>
      <c r="M44636" s="290"/>
    </row>
    <row r="44637" spans="11:13" x14ac:dyDescent="0.35">
      <c r="K44637" s="293"/>
      <c r="M44637" s="290"/>
    </row>
    <row r="44638" spans="11:13" x14ac:dyDescent="0.35">
      <c r="K44638" s="293"/>
      <c r="M44638" s="290"/>
    </row>
    <row r="44639" spans="11:13" x14ac:dyDescent="0.35">
      <c r="K44639" s="293"/>
      <c r="M44639" s="290"/>
    </row>
    <row r="44640" spans="11:13" x14ac:dyDescent="0.35">
      <c r="K44640" s="293"/>
      <c r="M44640" s="290"/>
    </row>
    <row r="44641" spans="11:13" x14ac:dyDescent="0.35">
      <c r="K44641" s="293"/>
      <c r="M44641" s="290"/>
    </row>
    <row r="44642" spans="11:13" x14ac:dyDescent="0.35">
      <c r="K44642" s="293"/>
      <c r="M44642" s="290"/>
    </row>
    <row r="44643" spans="11:13" x14ac:dyDescent="0.35">
      <c r="K44643" s="293"/>
      <c r="M44643" s="290"/>
    </row>
    <row r="44644" spans="11:13" x14ac:dyDescent="0.35">
      <c r="K44644" s="293"/>
      <c r="M44644" s="290"/>
    </row>
    <row r="44645" spans="11:13" x14ac:dyDescent="0.35">
      <c r="K44645" s="293"/>
      <c r="M44645" s="290"/>
    </row>
    <row r="44646" spans="11:13" x14ac:dyDescent="0.35">
      <c r="K44646" s="293"/>
      <c r="M44646" s="290"/>
    </row>
    <row r="44647" spans="11:13" x14ac:dyDescent="0.35">
      <c r="K44647" s="293"/>
      <c r="M44647" s="290"/>
    </row>
    <row r="44648" spans="11:13" x14ac:dyDescent="0.35">
      <c r="K44648" s="293"/>
      <c r="M44648" s="290"/>
    </row>
    <row r="44649" spans="11:13" x14ac:dyDescent="0.35">
      <c r="K44649" s="293"/>
      <c r="M44649" s="290"/>
    </row>
    <row r="44650" spans="11:13" x14ac:dyDescent="0.35">
      <c r="K44650" s="293"/>
      <c r="M44650" s="290"/>
    </row>
    <row r="44651" spans="11:13" x14ac:dyDescent="0.35">
      <c r="K44651" s="293"/>
      <c r="M44651" s="290"/>
    </row>
    <row r="44652" spans="11:13" x14ac:dyDescent="0.35">
      <c r="K44652" s="293"/>
      <c r="M44652" s="290"/>
    </row>
    <row r="44653" spans="11:13" x14ac:dyDescent="0.35">
      <c r="K44653" s="293"/>
      <c r="M44653" s="290"/>
    </row>
    <row r="44654" spans="11:13" x14ac:dyDescent="0.35">
      <c r="K44654" s="293"/>
      <c r="M44654" s="290"/>
    </row>
    <row r="44655" spans="11:13" x14ac:dyDescent="0.35">
      <c r="K44655" s="293"/>
      <c r="M44655" s="290"/>
    </row>
    <row r="44656" spans="11:13" x14ac:dyDescent="0.35">
      <c r="K44656" s="293"/>
      <c r="M44656" s="290"/>
    </row>
    <row r="44657" spans="11:13" x14ac:dyDescent="0.35">
      <c r="K44657" s="293"/>
      <c r="M44657" s="290"/>
    </row>
    <row r="44658" spans="11:13" x14ac:dyDescent="0.35">
      <c r="K44658" s="293"/>
      <c r="M44658" s="290"/>
    </row>
    <row r="44659" spans="11:13" x14ac:dyDescent="0.35">
      <c r="K44659" s="293"/>
      <c r="M44659" s="290"/>
    </row>
    <row r="44660" spans="11:13" x14ac:dyDescent="0.35">
      <c r="K44660" s="293"/>
      <c r="M44660" s="290"/>
    </row>
    <row r="44661" spans="11:13" x14ac:dyDescent="0.35">
      <c r="K44661" s="293"/>
      <c r="M44661" s="290"/>
    </row>
    <row r="44662" spans="11:13" x14ac:dyDescent="0.35">
      <c r="K44662" s="293"/>
      <c r="M44662" s="290"/>
    </row>
    <row r="44663" spans="11:13" x14ac:dyDescent="0.35">
      <c r="K44663" s="293"/>
      <c r="M44663" s="290"/>
    </row>
    <row r="44664" spans="11:13" x14ac:dyDescent="0.35">
      <c r="K44664" s="293"/>
      <c r="M44664" s="290"/>
    </row>
    <row r="44665" spans="11:13" x14ac:dyDescent="0.35">
      <c r="K44665" s="293"/>
      <c r="M44665" s="290"/>
    </row>
    <row r="44666" spans="11:13" x14ac:dyDescent="0.35">
      <c r="K44666" s="293"/>
      <c r="M44666" s="290"/>
    </row>
    <row r="44667" spans="11:13" x14ac:dyDescent="0.35">
      <c r="K44667" s="293"/>
      <c r="M44667" s="290"/>
    </row>
    <row r="44668" spans="11:13" x14ac:dyDescent="0.35">
      <c r="K44668" s="293"/>
      <c r="M44668" s="290"/>
    </row>
    <row r="44669" spans="11:13" x14ac:dyDescent="0.35">
      <c r="K44669" s="293"/>
      <c r="M44669" s="290"/>
    </row>
    <row r="44670" spans="11:13" x14ac:dyDescent="0.35">
      <c r="K44670" s="293"/>
      <c r="M44670" s="290"/>
    </row>
    <row r="44671" spans="11:13" x14ac:dyDescent="0.35">
      <c r="K44671" s="293"/>
      <c r="M44671" s="290"/>
    </row>
    <row r="44672" spans="11:13" x14ac:dyDescent="0.35">
      <c r="K44672" s="293"/>
      <c r="M44672" s="290"/>
    </row>
    <row r="44673" spans="11:13" x14ac:dyDescent="0.35">
      <c r="K44673" s="293"/>
      <c r="M44673" s="290"/>
    </row>
    <row r="44674" spans="11:13" x14ac:dyDescent="0.35">
      <c r="K44674" s="293"/>
      <c r="M44674" s="290"/>
    </row>
    <row r="44675" spans="11:13" x14ac:dyDescent="0.35">
      <c r="K44675" s="293"/>
      <c r="M44675" s="290"/>
    </row>
    <row r="44676" spans="11:13" x14ac:dyDescent="0.35">
      <c r="K44676" s="293"/>
      <c r="M44676" s="290"/>
    </row>
    <row r="44677" spans="11:13" x14ac:dyDescent="0.35">
      <c r="K44677" s="293"/>
      <c r="M44677" s="290"/>
    </row>
    <row r="44678" spans="11:13" x14ac:dyDescent="0.35">
      <c r="K44678" s="293"/>
      <c r="M44678" s="290"/>
    </row>
    <row r="44679" spans="11:13" x14ac:dyDescent="0.35">
      <c r="K44679" s="293"/>
      <c r="M44679" s="290"/>
    </row>
    <row r="44680" spans="11:13" x14ac:dyDescent="0.35">
      <c r="K44680" s="293"/>
      <c r="M44680" s="290"/>
    </row>
    <row r="44681" spans="11:13" x14ac:dyDescent="0.35">
      <c r="K44681" s="293"/>
      <c r="M44681" s="290"/>
    </row>
    <row r="44682" spans="11:13" x14ac:dyDescent="0.35">
      <c r="K44682" s="293"/>
      <c r="M44682" s="290"/>
    </row>
    <row r="44683" spans="11:13" x14ac:dyDescent="0.35">
      <c r="K44683" s="293"/>
      <c r="M44683" s="290"/>
    </row>
    <row r="44684" spans="11:13" x14ac:dyDescent="0.35">
      <c r="K44684" s="293"/>
      <c r="M44684" s="290"/>
    </row>
    <row r="44685" spans="11:13" x14ac:dyDescent="0.35">
      <c r="K44685" s="293"/>
      <c r="M44685" s="290"/>
    </row>
    <row r="44686" spans="11:13" x14ac:dyDescent="0.35">
      <c r="K44686" s="293"/>
      <c r="M44686" s="290"/>
    </row>
    <row r="44687" spans="11:13" x14ac:dyDescent="0.35">
      <c r="K44687" s="293"/>
      <c r="M44687" s="290"/>
    </row>
    <row r="44688" spans="11:13" x14ac:dyDescent="0.35">
      <c r="K44688" s="293"/>
      <c r="M44688" s="290"/>
    </row>
    <row r="44689" spans="11:13" x14ac:dyDescent="0.35">
      <c r="K44689" s="293"/>
      <c r="M44689" s="290"/>
    </row>
    <row r="44690" spans="11:13" x14ac:dyDescent="0.35">
      <c r="K44690" s="293"/>
      <c r="M44690" s="290"/>
    </row>
    <row r="44691" spans="11:13" x14ac:dyDescent="0.35">
      <c r="K44691" s="293"/>
      <c r="M44691" s="290"/>
    </row>
    <row r="44692" spans="11:13" x14ac:dyDescent="0.35">
      <c r="K44692" s="293"/>
      <c r="M44692" s="290"/>
    </row>
    <row r="44693" spans="11:13" x14ac:dyDescent="0.35">
      <c r="K44693" s="293"/>
      <c r="M44693" s="290"/>
    </row>
    <row r="44694" spans="11:13" x14ac:dyDescent="0.35">
      <c r="K44694" s="293"/>
      <c r="M44694" s="290"/>
    </row>
    <row r="44695" spans="11:13" x14ac:dyDescent="0.35">
      <c r="K44695" s="293"/>
      <c r="M44695" s="290"/>
    </row>
    <row r="44696" spans="11:13" x14ac:dyDescent="0.35">
      <c r="K44696" s="293"/>
      <c r="M44696" s="290"/>
    </row>
    <row r="44697" spans="11:13" x14ac:dyDescent="0.35">
      <c r="K44697" s="293"/>
      <c r="M44697" s="290"/>
    </row>
    <row r="44698" spans="11:13" x14ac:dyDescent="0.35">
      <c r="K44698" s="293"/>
      <c r="M44698" s="290"/>
    </row>
    <row r="44699" spans="11:13" x14ac:dyDescent="0.35">
      <c r="K44699" s="293"/>
      <c r="M44699" s="290"/>
    </row>
    <row r="44700" spans="11:13" x14ac:dyDescent="0.35">
      <c r="K44700" s="293"/>
      <c r="M44700" s="290"/>
    </row>
    <row r="44701" spans="11:13" x14ac:dyDescent="0.35">
      <c r="K44701" s="293"/>
      <c r="M44701" s="290"/>
    </row>
    <row r="44702" spans="11:13" x14ac:dyDescent="0.35">
      <c r="K44702" s="293"/>
      <c r="M44702" s="290"/>
    </row>
    <row r="44703" spans="11:13" x14ac:dyDescent="0.35">
      <c r="K44703" s="293"/>
      <c r="M44703" s="290"/>
    </row>
    <row r="44704" spans="11:13" x14ac:dyDescent="0.35">
      <c r="K44704" s="293"/>
      <c r="M44704" s="290"/>
    </row>
    <row r="44705" spans="11:13" x14ac:dyDescent="0.35">
      <c r="K44705" s="293"/>
      <c r="M44705" s="290"/>
    </row>
    <row r="44706" spans="11:13" x14ac:dyDescent="0.35">
      <c r="K44706" s="293"/>
      <c r="M44706" s="290"/>
    </row>
    <row r="44707" spans="11:13" x14ac:dyDescent="0.35">
      <c r="K44707" s="293"/>
      <c r="M44707" s="290"/>
    </row>
    <row r="44708" spans="11:13" x14ac:dyDescent="0.35">
      <c r="K44708" s="293"/>
      <c r="M44708" s="290"/>
    </row>
    <row r="44709" spans="11:13" x14ac:dyDescent="0.35">
      <c r="K44709" s="293"/>
      <c r="M44709" s="290"/>
    </row>
    <row r="44710" spans="11:13" x14ac:dyDescent="0.35">
      <c r="K44710" s="293"/>
      <c r="M44710" s="290"/>
    </row>
    <row r="44711" spans="11:13" x14ac:dyDescent="0.35">
      <c r="K44711" s="293"/>
      <c r="M44711" s="290"/>
    </row>
    <row r="44712" spans="11:13" x14ac:dyDescent="0.35">
      <c r="K44712" s="293"/>
      <c r="M44712" s="290"/>
    </row>
    <row r="44713" spans="11:13" x14ac:dyDescent="0.35">
      <c r="K44713" s="293"/>
      <c r="M44713" s="290"/>
    </row>
    <row r="44714" spans="11:13" x14ac:dyDescent="0.35">
      <c r="K44714" s="293"/>
      <c r="M44714" s="290"/>
    </row>
    <row r="44715" spans="11:13" x14ac:dyDescent="0.35">
      <c r="K44715" s="293"/>
      <c r="M44715" s="290"/>
    </row>
    <row r="44716" spans="11:13" x14ac:dyDescent="0.35">
      <c r="K44716" s="293"/>
      <c r="M44716" s="290"/>
    </row>
    <row r="44717" spans="11:13" x14ac:dyDescent="0.35">
      <c r="K44717" s="293"/>
      <c r="M44717" s="290"/>
    </row>
    <row r="44718" spans="11:13" x14ac:dyDescent="0.35">
      <c r="K44718" s="293"/>
      <c r="M44718" s="290"/>
    </row>
    <row r="44719" spans="11:13" x14ac:dyDescent="0.35">
      <c r="K44719" s="293"/>
      <c r="M44719" s="290"/>
    </row>
    <row r="44720" spans="11:13" x14ac:dyDescent="0.35">
      <c r="K44720" s="293"/>
      <c r="M44720" s="290"/>
    </row>
    <row r="44721" spans="11:13" x14ac:dyDescent="0.35">
      <c r="K44721" s="293"/>
      <c r="M44721" s="290"/>
    </row>
    <row r="44722" spans="11:13" x14ac:dyDescent="0.35">
      <c r="K44722" s="293"/>
      <c r="M44722" s="290"/>
    </row>
    <row r="44723" spans="11:13" x14ac:dyDescent="0.35">
      <c r="K44723" s="293"/>
      <c r="M44723" s="290"/>
    </row>
    <row r="44724" spans="11:13" x14ac:dyDescent="0.35">
      <c r="K44724" s="293"/>
      <c r="M44724" s="290"/>
    </row>
    <row r="44725" spans="11:13" x14ac:dyDescent="0.35">
      <c r="K44725" s="293"/>
      <c r="M44725" s="290"/>
    </row>
    <row r="44726" spans="11:13" x14ac:dyDescent="0.35">
      <c r="K44726" s="293"/>
      <c r="M44726" s="290"/>
    </row>
    <row r="44727" spans="11:13" x14ac:dyDescent="0.35">
      <c r="K44727" s="293"/>
      <c r="M44727" s="290"/>
    </row>
    <row r="44728" spans="11:13" x14ac:dyDescent="0.35">
      <c r="K44728" s="293"/>
      <c r="M44728" s="290"/>
    </row>
    <row r="44729" spans="11:13" x14ac:dyDescent="0.35">
      <c r="K44729" s="293"/>
      <c r="M44729" s="290"/>
    </row>
    <row r="44730" spans="11:13" x14ac:dyDescent="0.35">
      <c r="K44730" s="293"/>
      <c r="M44730" s="290"/>
    </row>
    <row r="44731" spans="11:13" x14ac:dyDescent="0.35">
      <c r="K44731" s="293"/>
      <c r="M44731" s="290"/>
    </row>
    <row r="44732" spans="11:13" x14ac:dyDescent="0.35">
      <c r="K44732" s="293"/>
      <c r="M44732" s="290"/>
    </row>
    <row r="44733" spans="11:13" x14ac:dyDescent="0.35">
      <c r="K44733" s="293"/>
      <c r="M44733" s="290"/>
    </row>
    <row r="44734" spans="11:13" x14ac:dyDescent="0.35">
      <c r="K44734" s="293"/>
      <c r="M44734" s="290"/>
    </row>
    <row r="44735" spans="11:13" x14ac:dyDescent="0.35">
      <c r="K44735" s="293"/>
      <c r="M44735" s="290"/>
    </row>
    <row r="44736" spans="11:13" x14ac:dyDescent="0.35">
      <c r="K44736" s="293"/>
      <c r="M44736" s="290"/>
    </row>
    <row r="44737" spans="11:13" x14ac:dyDescent="0.35">
      <c r="K44737" s="293"/>
      <c r="M44737" s="290"/>
    </row>
    <row r="44738" spans="11:13" x14ac:dyDescent="0.35">
      <c r="K44738" s="293"/>
      <c r="M44738" s="290"/>
    </row>
    <row r="44739" spans="11:13" x14ac:dyDescent="0.35">
      <c r="K44739" s="293"/>
      <c r="M44739" s="290"/>
    </row>
    <row r="44740" spans="11:13" x14ac:dyDescent="0.35">
      <c r="K44740" s="293"/>
      <c r="M44740" s="290"/>
    </row>
    <row r="44741" spans="11:13" x14ac:dyDescent="0.35">
      <c r="K44741" s="293"/>
      <c r="M44741" s="290"/>
    </row>
    <row r="44742" spans="11:13" x14ac:dyDescent="0.35">
      <c r="K44742" s="293"/>
      <c r="M44742" s="290"/>
    </row>
    <row r="44743" spans="11:13" x14ac:dyDescent="0.35">
      <c r="K44743" s="293"/>
      <c r="M44743" s="290"/>
    </row>
    <row r="44744" spans="11:13" x14ac:dyDescent="0.35">
      <c r="K44744" s="293"/>
      <c r="M44744" s="290"/>
    </row>
    <row r="44745" spans="11:13" x14ac:dyDescent="0.35">
      <c r="K44745" s="293"/>
      <c r="M44745" s="290"/>
    </row>
    <row r="44746" spans="11:13" x14ac:dyDescent="0.35">
      <c r="K44746" s="293"/>
      <c r="M44746" s="290"/>
    </row>
    <row r="44747" spans="11:13" x14ac:dyDescent="0.35">
      <c r="K44747" s="293"/>
      <c r="M44747" s="290"/>
    </row>
    <row r="44748" spans="11:13" x14ac:dyDescent="0.35">
      <c r="K44748" s="293"/>
      <c r="M44748" s="290"/>
    </row>
    <row r="44749" spans="11:13" x14ac:dyDescent="0.35">
      <c r="K44749" s="293"/>
      <c r="M44749" s="290"/>
    </row>
    <row r="44750" spans="11:13" x14ac:dyDescent="0.35">
      <c r="K44750" s="293"/>
      <c r="M44750" s="290"/>
    </row>
    <row r="44751" spans="11:13" x14ac:dyDescent="0.35">
      <c r="K44751" s="293"/>
      <c r="M44751" s="290"/>
    </row>
    <row r="44752" spans="11:13" x14ac:dyDescent="0.35">
      <c r="K44752" s="293"/>
      <c r="M44752" s="290"/>
    </row>
    <row r="44753" spans="11:13" x14ac:dyDescent="0.35">
      <c r="K44753" s="293"/>
      <c r="M44753" s="290"/>
    </row>
    <row r="44754" spans="11:13" x14ac:dyDescent="0.35">
      <c r="K44754" s="293"/>
      <c r="M44754" s="290"/>
    </row>
    <row r="44755" spans="11:13" x14ac:dyDescent="0.35">
      <c r="K44755" s="293"/>
      <c r="M44755" s="290"/>
    </row>
    <row r="44756" spans="11:13" x14ac:dyDescent="0.35">
      <c r="K44756" s="293"/>
      <c r="M44756" s="290"/>
    </row>
    <row r="44757" spans="11:13" x14ac:dyDescent="0.35">
      <c r="K44757" s="293"/>
      <c r="M44757" s="290"/>
    </row>
    <row r="44758" spans="11:13" x14ac:dyDescent="0.35">
      <c r="K44758" s="293"/>
      <c r="M44758" s="290"/>
    </row>
    <row r="44759" spans="11:13" x14ac:dyDescent="0.35">
      <c r="K44759" s="293"/>
      <c r="M44759" s="290"/>
    </row>
    <row r="44760" spans="11:13" x14ac:dyDescent="0.35">
      <c r="K44760" s="293"/>
      <c r="M44760" s="290"/>
    </row>
    <row r="44761" spans="11:13" x14ac:dyDescent="0.35">
      <c r="K44761" s="293"/>
      <c r="M44761" s="290"/>
    </row>
    <row r="44762" spans="11:13" x14ac:dyDescent="0.35">
      <c r="K44762" s="293"/>
      <c r="M44762" s="290"/>
    </row>
    <row r="44763" spans="11:13" x14ac:dyDescent="0.35">
      <c r="K44763" s="293"/>
      <c r="M44763" s="290"/>
    </row>
    <row r="44764" spans="11:13" x14ac:dyDescent="0.35">
      <c r="K44764" s="293"/>
      <c r="M44764" s="290"/>
    </row>
    <row r="44765" spans="11:13" x14ac:dyDescent="0.35">
      <c r="K44765" s="293"/>
      <c r="M44765" s="290"/>
    </row>
    <row r="44766" spans="11:13" x14ac:dyDescent="0.35">
      <c r="K44766" s="293"/>
      <c r="M44766" s="290"/>
    </row>
    <row r="44767" spans="11:13" x14ac:dyDescent="0.35">
      <c r="K44767" s="293"/>
      <c r="M44767" s="290"/>
    </row>
    <row r="44768" spans="11:13" x14ac:dyDescent="0.35">
      <c r="K44768" s="293"/>
      <c r="M44768" s="290"/>
    </row>
    <row r="44769" spans="11:13" x14ac:dyDescent="0.35">
      <c r="K44769" s="293"/>
      <c r="M44769" s="290"/>
    </row>
    <row r="44770" spans="11:13" x14ac:dyDescent="0.35">
      <c r="K44770" s="293"/>
      <c r="M44770" s="290"/>
    </row>
    <row r="44771" spans="11:13" x14ac:dyDescent="0.35">
      <c r="K44771" s="293"/>
      <c r="M44771" s="290"/>
    </row>
    <row r="44772" spans="11:13" x14ac:dyDescent="0.35">
      <c r="K44772" s="293"/>
      <c r="M44772" s="290"/>
    </row>
    <row r="44773" spans="11:13" x14ac:dyDescent="0.35">
      <c r="K44773" s="293"/>
      <c r="M44773" s="290"/>
    </row>
    <row r="44774" spans="11:13" x14ac:dyDescent="0.35">
      <c r="K44774" s="293"/>
      <c r="M44774" s="290"/>
    </row>
    <row r="44775" spans="11:13" x14ac:dyDescent="0.35">
      <c r="K44775" s="293"/>
      <c r="M44775" s="290"/>
    </row>
    <row r="44776" spans="11:13" x14ac:dyDescent="0.35">
      <c r="K44776" s="293"/>
      <c r="M44776" s="290"/>
    </row>
    <row r="44777" spans="11:13" x14ac:dyDescent="0.35">
      <c r="K44777" s="293"/>
      <c r="M44777" s="290"/>
    </row>
    <row r="44778" spans="11:13" x14ac:dyDescent="0.35">
      <c r="K44778" s="293"/>
      <c r="M44778" s="290"/>
    </row>
    <row r="44779" spans="11:13" x14ac:dyDescent="0.35">
      <c r="K44779" s="293"/>
      <c r="M44779" s="290"/>
    </row>
    <row r="44780" spans="11:13" x14ac:dyDescent="0.35">
      <c r="K44780" s="293"/>
      <c r="M44780" s="290"/>
    </row>
    <row r="44781" spans="11:13" x14ac:dyDescent="0.35">
      <c r="K44781" s="293"/>
      <c r="M44781" s="290"/>
    </row>
    <row r="44782" spans="11:13" x14ac:dyDescent="0.35">
      <c r="K44782" s="293"/>
      <c r="M44782" s="290"/>
    </row>
    <row r="44783" spans="11:13" x14ac:dyDescent="0.35">
      <c r="K44783" s="293"/>
      <c r="M44783" s="290"/>
    </row>
    <row r="44784" spans="11:13" x14ac:dyDescent="0.35">
      <c r="K44784" s="293"/>
      <c r="M44784" s="290"/>
    </row>
    <row r="44785" spans="11:13" x14ac:dyDescent="0.35">
      <c r="K44785" s="293"/>
      <c r="M44785" s="290"/>
    </row>
    <row r="44786" spans="11:13" x14ac:dyDescent="0.35">
      <c r="K44786" s="293"/>
      <c r="M44786" s="290"/>
    </row>
    <row r="44787" spans="11:13" x14ac:dyDescent="0.35">
      <c r="K44787" s="293"/>
      <c r="M44787" s="290"/>
    </row>
    <row r="44788" spans="11:13" x14ac:dyDescent="0.35">
      <c r="K44788" s="293"/>
      <c r="M44788" s="290"/>
    </row>
    <row r="44789" spans="11:13" x14ac:dyDescent="0.35">
      <c r="K44789" s="293"/>
      <c r="M44789" s="290"/>
    </row>
    <row r="44790" spans="11:13" x14ac:dyDescent="0.35">
      <c r="K44790" s="293"/>
      <c r="M44790" s="290"/>
    </row>
    <row r="44791" spans="11:13" x14ac:dyDescent="0.35">
      <c r="K44791" s="293"/>
      <c r="M44791" s="290"/>
    </row>
    <row r="44792" spans="11:13" x14ac:dyDescent="0.35">
      <c r="K44792" s="293"/>
      <c r="M44792" s="290"/>
    </row>
    <row r="44793" spans="11:13" x14ac:dyDescent="0.35">
      <c r="K44793" s="293"/>
      <c r="M44793" s="290"/>
    </row>
    <row r="44794" spans="11:13" x14ac:dyDescent="0.35">
      <c r="K44794" s="293"/>
      <c r="M44794" s="290"/>
    </row>
    <row r="44795" spans="11:13" x14ac:dyDescent="0.35">
      <c r="K44795" s="293"/>
      <c r="M44795" s="290"/>
    </row>
    <row r="44796" spans="11:13" x14ac:dyDescent="0.35">
      <c r="K44796" s="293"/>
      <c r="M44796" s="290"/>
    </row>
    <row r="44797" spans="11:13" x14ac:dyDescent="0.35">
      <c r="K44797" s="293"/>
      <c r="M44797" s="290"/>
    </row>
    <row r="44798" spans="11:13" x14ac:dyDescent="0.35">
      <c r="K44798" s="293"/>
      <c r="M44798" s="290"/>
    </row>
    <row r="44799" spans="11:13" x14ac:dyDescent="0.35">
      <c r="K44799" s="293"/>
      <c r="M44799" s="290"/>
    </row>
    <row r="44800" spans="11:13" x14ac:dyDescent="0.35">
      <c r="K44800" s="293"/>
      <c r="M44800" s="290"/>
    </row>
    <row r="44801" spans="11:13" x14ac:dyDescent="0.35">
      <c r="K44801" s="293"/>
      <c r="M44801" s="290"/>
    </row>
    <row r="44802" spans="11:13" x14ac:dyDescent="0.35">
      <c r="K44802" s="293"/>
      <c r="M44802" s="290"/>
    </row>
    <row r="44803" spans="11:13" x14ac:dyDescent="0.35">
      <c r="K44803" s="293"/>
      <c r="M44803" s="290"/>
    </row>
    <row r="44804" spans="11:13" x14ac:dyDescent="0.35">
      <c r="K44804" s="293"/>
      <c r="M44804" s="290"/>
    </row>
    <row r="44805" spans="11:13" x14ac:dyDescent="0.35">
      <c r="K44805" s="293"/>
      <c r="M44805" s="290"/>
    </row>
    <row r="44806" spans="11:13" x14ac:dyDescent="0.35">
      <c r="K44806" s="293"/>
      <c r="M44806" s="290"/>
    </row>
    <row r="44807" spans="11:13" x14ac:dyDescent="0.35">
      <c r="K44807" s="293"/>
      <c r="M44807" s="290"/>
    </row>
    <row r="44808" spans="11:13" x14ac:dyDescent="0.35">
      <c r="K44808" s="293"/>
      <c r="M44808" s="290"/>
    </row>
    <row r="44809" spans="11:13" x14ac:dyDescent="0.35">
      <c r="K44809" s="293"/>
      <c r="M44809" s="290"/>
    </row>
    <row r="44810" spans="11:13" x14ac:dyDescent="0.35">
      <c r="K44810" s="293"/>
      <c r="M44810" s="290"/>
    </row>
    <row r="44811" spans="11:13" x14ac:dyDescent="0.35">
      <c r="K44811" s="293"/>
      <c r="M44811" s="290"/>
    </row>
    <row r="44812" spans="11:13" x14ac:dyDescent="0.35">
      <c r="K44812" s="293"/>
      <c r="M44812" s="290"/>
    </row>
    <row r="44813" spans="11:13" x14ac:dyDescent="0.35">
      <c r="K44813" s="293"/>
      <c r="M44813" s="290"/>
    </row>
    <row r="44814" spans="11:13" x14ac:dyDescent="0.35">
      <c r="K44814" s="293"/>
      <c r="M44814" s="290"/>
    </row>
    <row r="44815" spans="11:13" x14ac:dyDescent="0.35">
      <c r="K44815" s="293"/>
      <c r="M44815" s="290"/>
    </row>
    <row r="44816" spans="11:13" x14ac:dyDescent="0.35">
      <c r="K44816" s="293"/>
      <c r="M44816" s="290"/>
    </row>
    <row r="44817" spans="11:13" x14ac:dyDescent="0.35">
      <c r="K44817" s="293"/>
      <c r="M44817" s="290"/>
    </row>
    <row r="44818" spans="11:13" x14ac:dyDescent="0.35">
      <c r="K44818" s="293"/>
      <c r="M44818" s="290"/>
    </row>
    <row r="44819" spans="11:13" x14ac:dyDescent="0.35">
      <c r="K44819" s="293"/>
      <c r="M44819" s="290"/>
    </row>
    <row r="44820" spans="11:13" x14ac:dyDescent="0.35">
      <c r="K44820" s="293"/>
      <c r="M44820" s="290"/>
    </row>
    <row r="44821" spans="11:13" x14ac:dyDescent="0.35">
      <c r="K44821" s="293"/>
      <c r="M44821" s="290"/>
    </row>
    <row r="44822" spans="11:13" x14ac:dyDescent="0.35">
      <c r="K44822" s="293"/>
      <c r="M44822" s="290"/>
    </row>
    <row r="44823" spans="11:13" x14ac:dyDescent="0.35">
      <c r="K44823" s="293"/>
      <c r="M44823" s="290"/>
    </row>
    <row r="44824" spans="11:13" x14ac:dyDescent="0.35">
      <c r="K44824" s="293"/>
      <c r="M44824" s="290"/>
    </row>
    <row r="44825" spans="11:13" x14ac:dyDescent="0.35">
      <c r="K44825" s="293"/>
      <c r="M44825" s="290"/>
    </row>
    <row r="44826" spans="11:13" x14ac:dyDescent="0.35">
      <c r="K44826" s="293"/>
      <c r="M44826" s="290"/>
    </row>
    <row r="44827" spans="11:13" x14ac:dyDescent="0.35">
      <c r="K44827" s="293"/>
      <c r="M44827" s="290"/>
    </row>
    <row r="44828" spans="11:13" x14ac:dyDescent="0.35">
      <c r="K44828" s="293"/>
      <c r="M44828" s="290"/>
    </row>
    <row r="44829" spans="11:13" x14ac:dyDescent="0.35">
      <c r="K44829" s="293"/>
      <c r="M44829" s="290"/>
    </row>
    <row r="44830" spans="11:13" x14ac:dyDescent="0.35">
      <c r="K44830" s="293"/>
      <c r="M44830" s="290"/>
    </row>
    <row r="44831" spans="11:13" x14ac:dyDescent="0.35">
      <c r="K44831" s="293"/>
      <c r="M44831" s="290"/>
    </row>
    <row r="44832" spans="11:13" x14ac:dyDescent="0.35">
      <c r="K44832" s="293"/>
      <c r="M44832" s="290"/>
    </row>
    <row r="44833" spans="11:13" x14ac:dyDescent="0.35">
      <c r="K44833" s="293"/>
      <c r="M44833" s="290"/>
    </row>
    <row r="44834" spans="11:13" x14ac:dyDescent="0.35">
      <c r="K44834" s="293"/>
      <c r="M44834" s="290"/>
    </row>
    <row r="44835" spans="11:13" x14ac:dyDescent="0.35">
      <c r="K44835" s="293"/>
      <c r="M44835" s="290"/>
    </row>
    <row r="44836" spans="11:13" x14ac:dyDescent="0.35">
      <c r="K44836" s="293"/>
      <c r="M44836" s="290"/>
    </row>
    <row r="44837" spans="11:13" x14ac:dyDescent="0.35">
      <c r="K44837" s="293"/>
      <c r="M44837" s="290"/>
    </row>
    <row r="44838" spans="11:13" x14ac:dyDescent="0.35">
      <c r="K44838" s="293"/>
      <c r="M44838" s="290"/>
    </row>
    <row r="44839" spans="11:13" x14ac:dyDescent="0.35">
      <c r="K44839" s="293"/>
      <c r="M44839" s="290"/>
    </row>
    <row r="44840" spans="11:13" x14ac:dyDescent="0.35">
      <c r="K44840" s="293"/>
      <c r="M44840" s="290"/>
    </row>
    <row r="44841" spans="11:13" x14ac:dyDescent="0.35">
      <c r="K44841" s="293"/>
      <c r="M44841" s="290"/>
    </row>
    <row r="44842" spans="11:13" x14ac:dyDescent="0.35">
      <c r="K44842" s="293"/>
      <c r="M44842" s="290"/>
    </row>
    <row r="44843" spans="11:13" x14ac:dyDescent="0.35">
      <c r="K44843" s="293"/>
      <c r="M44843" s="290"/>
    </row>
    <row r="44844" spans="11:13" x14ac:dyDescent="0.35">
      <c r="K44844" s="293"/>
      <c r="M44844" s="290"/>
    </row>
    <row r="44845" spans="11:13" x14ac:dyDescent="0.35">
      <c r="K44845" s="293"/>
      <c r="M44845" s="290"/>
    </row>
    <row r="44846" spans="11:13" x14ac:dyDescent="0.35">
      <c r="K44846" s="293"/>
      <c r="M44846" s="290"/>
    </row>
    <row r="44847" spans="11:13" x14ac:dyDescent="0.35">
      <c r="K44847" s="293"/>
      <c r="M44847" s="290"/>
    </row>
    <row r="44848" spans="11:13" x14ac:dyDescent="0.35">
      <c r="K44848" s="293"/>
      <c r="M44848" s="290"/>
    </row>
    <row r="44849" spans="11:13" x14ac:dyDescent="0.35">
      <c r="K44849" s="293"/>
      <c r="M44849" s="290"/>
    </row>
    <row r="44850" spans="11:13" x14ac:dyDescent="0.35">
      <c r="K44850" s="293"/>
      <c r="M44850" s="290"/>
    </row>
    <row r="44851" spans="11:13" x14ac:dyDescent="0.35">
      <c r="K44851" s="293"/>
      <c r="M44851" s="290"/>
    </row>
    <row r="44852" spans="11:13" x14ac:dyDescent="0.35">
      <c r="K44852" s="293"/>
      <c r="M44852" s="290"/>
    </row>
    <row r="44853" spans="11:13" x14ac:dyDescent="0.35">
      <c r="K44853" s="293"/>
      <c r="M44853" s="290"/>
    </row>
    <row r="44854" spans="11:13" x14ac:dyDescent="0.35">
      <c r="K44854" s="293"/>
      <c r="M44854" s="290"/>
    </row>
    <row r="44855" spans="11:13" x14ac:dyDescent="0.35">
      <c r="K44855" s="293"/>
      <c r="M44855" s="290"/>
    </row>
    <row r="44856" spans="11:13" x14ac:dyDescent="0.35">
      <c r="K44856" s="293"/>
      <c r="M44856" s="290"/>
    </row>
    <row r="44857" spans="11:13" x14ac:dyDescent="0.35">
      <c r="K44857" s="293"/>
      <c r="M44857" s="290"/>
    </row>
    <row r="44858" spans="11:13" x14ac:dyDescent="0.35">
      <c r="K44858" s="293"/>
      <c r="M44858" s="290"/>
    </row>
    <row r="44859" spans="11:13" x14ac:dyDescent="0.35">
      <c r="K44859" s="293"/>
      <c r="M44859" s="290"/>
    </row>
    <row r="44860" spans="11:13" x14ac:dyDescent="0.35">
      <c r="K44860" s="293"/>
      <c r="M44860" s="290"/>
    </row>
    <row r="44861" spans="11:13" x14ac:dyDescent="0.35">
      <c r="K44861" s="293"/>
      <c r="M44861" s="290"/>
    </row>
    <row r="44862" spans="11:13" x14ac:dyDescent="0.35">
      <c r="K44862" s="293"/>
      <c r="M44862" s="290"/>
    </row>
    <row r="44863" spans="11:13" x14ac:dyDescent="0.35">
      <c r="K44863" s="293"/>
      <c r="M44863" s="290"/>
    </row>
    <row r="44864" spans="11:13" x14ac:dyDescent="0.35">
      <c r="K44864" s="293"/>
      <c r="M44864" s="290"/>
    </row>
    <row r="44865" spans="11:13" x14ac:dyDescent="0.35">
      <c r="K44865" s="293"/>
      <c r="M44865" s="290"/>
    </row>
    <row r="44866" spans="11:13" x14ac:dyDescent="0.35">
      <c r="K44866" s="293"/>
      <c r="M44866" s="290"/>
    </row>
    <row r="44867" spans="11:13" x14ac:dyDescent="0.35">
      <c r="K44867" s="293"/>
      <c r="M44867" s="290"/>
    </row>
    <row r="44868" spans="11:13" x14ac:dyDescent="0.35">
      <c r="K44868" s="293"/>
      <c r="M44868" s="290"/>
    </row>
    <row r="44869" spans="11:13" x14ac:dyDescent="0.35">
      <c r="K44869" s="293"/>
      <c r="M44869" s="290"/>
    </row>
    <row r="44870" spans="11:13" x14ac:dyDescent="0.35">
      <c r="K44870" s="293"/>
      <c r="M44870" s="290"/>
    </row>
    <row r="44871" spans="11:13" x14ac:dyDescent="0.35">
      <c r="K44871" s="293"/>
      <c r="M44871" s="290"/>
    </row>
    <row r="44872" spans="11:13" x14ac:dyDescent="0.35">
      <c r="K44872" s="293"/>
      <c r="M44872" s="290"/>
    </row>
    <row r="44873" spans="11:13" x14ac:dyDescent="0.35">
      <c r="K44873" s="293"/>
      <c r="M44873" s="290"/>
    </row>
    <row r="44874" spans="11:13" x14ac:dyDescent="0.35">
      <c r="K44874" s="293"/>
      <c r="M44874" s="290"/>
    </row>
    <row r="44875" spans="11:13" x14ac:dyDescent="0.35">
      <c r="K44875" s="293"/>
      <c r="M44875" s="290"/>
    </row>
    <row r="44876" spans="11:13" x14ac:dyDescent="0.35">
      <c r="K44876" s="293"/>
      <c r="M44876" s="290"/>
    </row>
    <row r="44877" spans="11:13" x14ac:dyDescent="0.35">
      <c r="K44877" s="293"/>
      <c r="M44877" s="290"/>
    </row>
    <row r="44878" spans="11:13" x14ac:dyDescent="0.35">
      <c r="K44878" s="293"/>
      <c r="M44878" s="290"/>
    </row>
    <row r="44879" spans="11:13" x14ac:dyDescent="0.35">
      <c r="K44879" s="293"/>
      <c r="M44879" s="290"/>
    </row>
    <row r="44880" spans="11:13" x14ac:dyDescent="0.35">
      <c r="K44880" s="293"/>
      <c r="M44880" s="290"/>
    </row>
    <row r="44881" spans="11:13" x14ac:dyDescent="0.35">
      <c r="K44881" s="293"/>
      <c r="M44881" s="290"/>
    </row>
    <row r="44882" spans="11:13" x14ac:dyDescent="0.35">
      <c r="K44882" s="293"/>
      <c r="M44882" s="290"/>
    </row>
    <row r="44883" spans="11:13" x14ac:dyDescent="0.35">
      <c r="K44883" s="293"/>
      <c r="M44883" s="290"/>
    </row>
    <row r="44884" spans="11:13" x14ac:dyDescent="0.35">
      <c r="K44884" s="293"/>
      <c r="M44884" s="290"/>
    </row>
    <row r="44885" spans="11:13" x14ac:dyDescent="0.35">
      <c r="K44885" s="293"/>
      <c r="M44885" s="290"/>
    </row>
    <row r="44886" spans="11:13" x14ac:dyDescent="0.35">
      <c r="K44886" s="293"/>
      <c r="M44886" s="290"/>
    </row>
    <row r="44887" spans="11:13" x14ac:dyDescent="0.35">
      <c r="K44887" s="293"/>
      <c r="M44887" s="290"/>
    </row>
    <row r="44888" spans="11:13" x14ac:dyDescent="0.35">
      <c r="K44888" s="293"/>
      <c r="M44888" s="290"/>
    </row>
    <row r="44889" spans="11:13" x14ac:dyDescent="0.35">
      <c r="K44889" s="293"/>
      <c r="M44889" s="290"/>
    </row>
    <row r="44890" spans="11:13" x14ac:dyDescent="0.35">
      <c r="K44890" s="293"/>
      <c r="M44890" s="290"/>
    </row>
    <row r="44891" spans="11:13" x14ac:dyDescent="0.35">
      <c r="K44891" s="293"/>
      <c r="M44891" s="290"/>
    </row>
    <row r="44892" spans="11:13" x14ac:dyDescent="0.35">
      <c r="K44892" s="293"/>
      <c r="M44892" s="290"/>
    </row>
    <row r="44893" spans="11:13" x14ac:dyDescent="0.35">
      <c r="K44893" s="293"/>
      <c r="M44893" s="290"/>
    </row>
    <row r="44894" spans="11:13" x14ac:dyDescent="0.35">
      <c r="K44894" s="293"/>
      <c r="M44894" s="290"/>
    </row>
    <row r="44895" spans="11:13" x14ac:dyDescent="0.35">
      <c r="K44895" s="293"/>
      <c r="M44895" s="290"/>
    </row>
    <row r="44896" spans="11:13" x14ac:dyDescent="0.35">
      <c r="K44896" s="293"/>
      <c r="M44896" s="290"/>
    </row>
    <row r="44897" spans="11:13" x14ac:dyDescent="0.35">
      <c r="K44897" s="293"/>
      <c r="M44897" s="290"/>
    </row>
    <row r="44898" spans="11:13" x14ac:dyDescent="0.35">
      <c r="K44898" s="293"/>
      <c r="M44898" s="290"/>
    </row>
    <row r="44899" spans="11:13" x14ac:dyDescent="0.35">
      <c r="K44899" s="293"/>
      <c r="M44899" s="290"/>
    </row>
    <row r="44900" spans="11:13" x14ac:dyDescent="0.35">
      <c r="K44900" s="293"/>
      <c r="M44900" s="290"/>
    </row>
    <row r="44901" spans="11:13" x14ac:dyDescent="0.35">
      <c r="K44901" s="293"/>
      <c r="M44901" s="290"/>
    </row>
    <row r="44902" spans="11:13" x14ac:dyDescent="0.35">
      <c r="K44902" s="293"/>
      <c r="M44902" s="290"/>
    </row>
    <row r="44903" spans="11:13" x14ac:dyDescent="0.35">
      <c r="K44903" s="293"/>
      <c r="M44903" s="290"/>
    </row>
    <row r="44904" spans="11:13" x14ac:dyDescent="0.35">
      <c r="K44904" s="293"/>
      <c r="M44904" s="290"/>
    </row>
    <row r="44905" spans="11:13" x14ac:dyDescent="0.35">
      <c r="K44905" s="293"/>
      <c r="M44905" s="290"/>
    </row>
    <row r="44906" spans="11:13" x14ac:dyDescent="0.35">
      <c r="K44906" s="293"/>
      <c r="M44906" s="290"/>
    </row>
    <row r="44907" spans="11:13" x14ac:dyDescent="0.35">
      <c r="K44907" s="293"/>
      <c r="M44907" s="290"/>
    </row>
    <row r="44908" spans="11:13" x14ac:dyDescent="0.35">
      <c r="K44908" s="293"/>
      <c r="M44908" s="290"/>
    </row>
    <row r="44909" spans="11:13" x14ac:dyDescent="0.35">
      <c r="K44909" s="293"/>
      <c r="M44909" s="290"/>
    </row>
    <row r="44910" spans="11:13" x14ac:dyDescent="0.35">
      <c r="K44910" s="293"/>
      <c r="M44910" s="290"/>
    </row>
    <row r="44911" spans="11:13" x14ac:dyDescent="0.35">
      <c r="K44911" s="293"/>
      <c r="M44911" s="290"/>
    </row>
    <row r="44912" spans="11:13" x14ac:dyDescent="0.35">
      <c r="K44912" s="293"/>
      <c r="M44912" s="290"/>
    </row>
    <row r="44913" spans="11:13" x14ac:dyDescent="0.35">
      <c r="K44913" s="293"/>
      <c r="M44913" s="290"/>
    </row>
    <row r="44914" spans="11:13" x14ac:dyDescent="0.35">
      <c r="K44914" s="293"/>
      <c r="M44914" s="290"/>
    </row>
    <row r="44915" spans="11:13" x14ac:dyDescent="0.35">
      <c r="K44915" s="293"/>
      <c r="M44915" s="290"/>
    </row>
    <row r="44916" spans="11:13" x14ac:dyDescent="0.35">
      <c r="K44916" s="293"/>
      <c r="M44916" s="290"/>
    </row>
    <row r="44917" spans="11:13" x14ac:dyDescent="0.35">
      <c r="K44917" s="293"/>
      <c r="M44917" s="290"/>
    </row>
    <row r="44918" spans="11:13" x14ac:dyDescent="0.35">
      <c r="K44918" s="293"/>
      <c r="M44918" s="290"/>
    </row>
    <row r="44919" spans="11:13" x14ac:dyDescent="0.35">
      <c r="K44919" s="293"/>
      <c r="M44919" s="290"/>
    </row>
    <row r="44920" spans="11:13" x14ac:dyDescent="0.35">
      <c r="K44920" s="293"/>
      <c r="M44920" s="290"/>
    </row>
    <row r="44921" spans="11:13" x14ac:dyDescent="0.35">
      <c r="K44921" s="293"/>
      <c r="M44921" s="290"/>
    </row>
    <row r="44922" spans="11:13" x14ac:dyDescent="0.35">
      <c r="K44922" s="293"/>
      <c r="M44922" s="290"/>
    </row>
    <row r="44923" spans="11:13" x14ac:dyDescent="0.35">
      <c r="K44923" s="293"/>
      <c r="M44923" s="290"/>
    </row>
    <row r="44924" spans="11:13" x14ac:dyDescent="0.35">
      <c r="K44924" s="293"/>
      <c r="M44924" s="290"/>
    </row>
    <row r="44925" spans="11:13" x14ac:dyDescent="0.35">
      <c r="K44925" s="293"/>
      <c r="M44925" s="290"/>
    </row>
    <row r="44926" spans="11:13" x14ac:dyDescent="0.35">
      <c r="K44926" s="293"/>
      <c r="M44926" s="290"/>
    </row>
    <row r="44927" spans="11:13" x14ac:dyDescent="0.35">
      <c r="K44927" s="293"/>
      <c r="M44927" s="290"/>
    </row>
    <row r="44928" spans="11:13" x14ac:dyDescent="0.35">
      <c r="K44928" s="293"/>
      <c r="M44928" s="290"/>
    </row>
    <row r="44929" spans="11:13" x14ac:dyDescent="0.35">
      <c r="K44929" s="293"/>
      <c r="M44929" s="290"/>
    </row>
    <row r="44930" spans="11:13" x14ac:dyDescent="0.35">
      <c r="K44930" s="293"/>
      <c r="M44930" s="290"/>
    </row>
    <row r="44931" spans="11:13" x14ac:dyDescent="0.35">
      <c r="K44931" s="293"/>
      <c r="M44931" s="290"/>
    </row>
    <row r="44932" spans="11:13" x14ac:dyDescent="0.35">
      <c r="K44932" s="293"/>
      <c r="M44932" s="290"/>
    </row>
    <row r="44933" spans="11:13" x14ac:dyDescent="0.35">
      <c r="K44933" s="293"/>
      <c r="M44933" s="290"/>
    </row>
    <row r="44934" spans="11:13" x14ac:dyDescent="0.35">
      <c r="K44934" s="293"/>
      <c r="M44934" s="290"/>
    </row>
    <row r="44935" spans="11:13" x14ac:dyDescent="0.35">
      <c r="K44935" s="293"/>
      <c r="M44935" s="290"/>
    </row>
    <row r="44936" spans="11:13" x14ac:dyDescent="0.35">
      <c r="K44936" s="293"/>
      <c r="M44936" s="290"/>
    </row>
    <row r="44937" spans="11:13" x14ac:dyDescent="0.35">
      <c r="K44937" s="293"/>
      <c r="M44937" s="290"/>
    </row>
    <row r="44938" spans="11:13" x14ac:dyDescent="0.35">
      <c r="K44938" s="293"/>
      <c r="M44938" s="290"/>
    </row>
    <row r="44939" spans="11:13" x14ac:dyDescent="0.35">
      <c r="K44939" s="293"/>
      <c r="M44939" s="290"/>
    </row>
    <row r="44940" spans="11:13" x14ac:dyDescent="0.35">
      <c r="K44940" s="293"/>
      <c r="M44940" s="290"/>
    </row>
    <row r="44941" spans="11:13" x14ac:dyDescent="0.35">
      <c r="K44941" s="293"/>
      <c r="M44941" s="290"/>
    </row>
    <row r="44942" spans="11:13" x14ac:dyDescent="0.35">
      <c r="K44942" s="293"/>
      <c r="M44942" s="290"/>
    </row>
    <row r="44943" spans="11:13" x14ac:dyDescent="0.35">
      <c r="K44943" s="293"/>
      <c r="M44943" s="290"/>
    </row>
    <row r="44944" spans="11:13" x14ac:dyDescent="0.35">
      <c r="K44944" s="293"/>
      <c r="M44944" s="290"/>
    </row>
    <row r="44945" spans="11:13" x14ac:dyDescent="0.35">
      <c r="K44945" s="293"/>
      <c r="M44945" s="290"/>
    </row>
    <row r="44946" spans="11:13" x14ac:dyDescent="0.35">
      <c r="K44946" s="293"/>
      <c r="M44946" s="290"/>
    </row>
    <row r="44947" spans="11:13" x14ac:dyDescent="0.35">
      <c r="K44947" s="293"/>
      <c r="M44947" s="290"/>
    </row>
    <row r="44948" spans="11:13" x14ac:dyDescent="0.35">
      <c r="K44948" s="293"/>
      <c r="M44948" s="290"/>
    </row>
    <row r="44949" spans="11:13" x14ac:dyDescent="0.35">
      <c r="K44949" s="293"/>
      <c r="M44949" s="290"/>
    </row>
    <row r="44950" spans="11:13" x14ac:dyDescent="0.35">
      <c r="K44950" s="293"/>
      <c r="M44950" s="290"/>
    </row>
    <row r="44951" spans="11:13" x14ac:dyDescent="0.35">
      <c r="K44951" s="293"/>
      <c r="M44951" s="290"/>
    </row>
    <row r="44952" spans="11:13" x14ac:dyDescent="0.35">
      <c r="K44952" s="293"/>
      <c r="M44952" s="290"/>
    </row>
    <row r="44953" spans="11:13" x14ac:dyDescent="0.35">
      <c r="K44953" s="293"/>
      <c r="M44953" s="290"/>
    </row>
    <row r="44954" spans="11:13" x14ac:dyDescent="0.35">
      <c r="K44954" s="293"/>
      <c r="M44954" s="290"/>
    </row>
    <row r="44955" spans="11:13" x14ac:dyDescent="0.35">
      <c r="K44955" s="293"/>
      <c r="M44955" s="290"/>
    </row>
    <row r="44956" spans="11:13" x14ac:dyDescent="0.35">
      <c r="K44956" s="293"/>
      <c r="M44956" s="290"/>
    </row>
    <row r="44957" spans="11:13" x14ac:dyDescent="0.35">
      <c r="K44957" s="293"/>
      <c r="M44957" s="290"/>
    </row>
    <row r="44958" spans="11:13" x14ac:dyDescent="0.35">
      <c r="K44958" s="293"/>
      <c r="M44958" s="290"/>
    </row>
    <row r="44959" spans="11:13" x14ac:dyDescent="0.35">
      <c r="K44959" s="293"/>
      <c r="M44959" s="290"/>
    </row>
    <row r="44960" spans="11:13" x14ac:dyDescent="0.35">
      <c r="K44960" s="293"/>
      <c r="M44960" s="290"/>
    </row>
    <row r="44961" spans="11:13" x14ac:dyDescent="0.35">
      <c r="K44961" s="293"/>
      <c r="M44961" s="290"/>
    </row>
    <row r="44962" spans="11:13" x14ac:dyDescent="0.35">
      <c r="K44962" s="293"/>
      <c r="M44962" s="290"/>
    </row>
    <row r="44963" spans="11:13" x14ac:dyDescent="0.35">
      <c r="K44963" s="293"/>
      <c r="M44963" s="290"/>
    </row>
    <row r="44964" spans="11:13" x14ac:dyDescent="0.35">
      <c r="K44964" s="293"/>
      <c r="M44964" s="290"/>
    </row>
    <row r="44965" spans="11:13" x14ac:dyDescent="0.35">
      <c r="K44965" s="293"/>
      <c r="M44965" s="290"/>
    </row>
    <row r="44966" spans="11:13" x14ac:dyDescent="0.35">
      <c r="K44966" s="293"/>
      <c r="M44966" s="290"/>
    </row>
    <row r="44967" spans="11:13" x14ac:dyDescent="0.35">
      <c r="K44967" s="293"/>
      <c r="M44967" s="290"/>
    </row>
    <row r="44968" spans="11:13" x14ac:dyDescent="0.35">
      <c r="K44968" s="293"/>
      <c r="M44968" s="290"/>
    </row>
    <row r="44969" spans="11:13" x14ac:dyDescent="0.35">
      <c r="K44969" s="293"/>
      <c r="M44969" s="290"/>
    </row>
    <row r="44970" spans="11:13" x14ac:dyDescent="0.35">
      <c r="K44970" s="293"/>
      <c r="M44970" s="290"/>
    </row>
    <row r="44971" spans="11:13" x14ac:dyDescent="0.35">
      <c r="K44971" s="293"/>
      <c r="M44971" s="290"/>
    </row>
    <row r="44972" spans="11:13" x14ac:dyDescent="0.35">
      <c r="K44972" s="293"/>
      <c r="M44972" s="290"/>
    </row>
    <row r="44973" spans="11:13" x14ac:dyDescent="0.35">
      <c r="K44973" s="293"/>
      <c r="M44973" s="290"/>
    </row>
    <row r="44974" spans="11:13" x14ac:dyDescent="0.35">
      <c r="K44974" s="293"/>
      <c r="M44974" s="290"/>
    </row>
    <row r="44975" spans="11:13" x14ac:dyDescent="0.35">
      <c r="K44975" s="293"/>
      <c r="M44975" s="290"/>
    </row>
    <row r="44976" spans="11:13" x14ac:dyDescent="0.35">
      <c r="K44976" s="293"/>
      <c r="M44976" s="290"/>
    </row>
    <row r="44977" spans="11:13" x14ac:dyDescent="0.35">
      <c r="K44977" s="293"/>
      <c r="M44977" s="290"/>
    </row>
    <row r="44978" spans="11:13" x14ac:dyDescent="0.35">
      <c r="K44978" s="293"/>
      <c r="M44978" s="290"/>
    </row>
    <row r="44979" spans="11:13" x14ac:dyDescent="0.35">
      <c r="K44979" s="293"/>
      <c r="M44979" s="290"/>
    </row>
    <row r="44980" spans="11:13" x14ac:dyDescent="0.35">
      <c r="K44980" s="293"/>
      <c r="M44980" s="290"/>
    </row>
    <row r="44981" spans="11:13" x14ac:dyDescent="0.35">
      <c r="K44981" s="293"/>
      <c r="M44981" s="290"/>
    </row>
    <row r="44982" spans="11:13" x14ac:dyDescent="0.35">
      <c r="K44982" s="293"/>
      <c r="M44982" s="290"/>
    </row>
    <row r="44983" spans="11:13" x14ac:dyDescent="0.35">
      <c r="K44983" s="293"/>
      <c r="M44983" s="290"/>
    </row>
    <row r="44984" spans="11:13" x14ac:dyDescent="0.35">
      <c r="K44984" s="293"/>
      <c r="M44984" s="290"/>
    </row>
    <row r="44985" spans="11:13" x14ac:dyDescent="0.35">
      <c r="K44985" s="293"/>
      <c r="M44985" s="290"/>
    </row>
    <row r="44986" spans="11:13" x14ac:dyDescent="0.35">
      <c r="K44986" s="293"/>
      <c r="M44986" s="290"/>
    </row>
    <row r="44987" spans="11:13" x14ac:dyDescent="0.35">
      <c r="K44987" s="293"/>
      <c r="M44987" s="290"/>
    </row>
    <row r="44988" spans="11:13" x14ac:dyDescent="0.35">
      <c r="K44988" s="293"/>
      <c r="M44988" s="290"/>
    </row>
    <row r="44989" spans="11:13" x14ac:dyDescent="0.35">
      <c r="K44989" s="293"/>
      <c r="M44989" s="290"/>
    </row>
    <row r="44990" spans="11:13" x14ac:dyDescent="0.35">
      <c r="K44990" s="293"/>
      <c r="M44990" s="290"/>
    </row>
    <row r="44991" spans="11:13" x14ac:dyDescent="0.35">
      <c r="K44991" s="293"/>
      <c r="M44991" s="290"/>
    </row>
    <row r="44992" spans="11:13" x14ac:dyDescent="0.35">
      <c r="K44992" s="293"/>
      <c r="M44992" s="290"/>
    </row>
    <row r="44993" spans="11:13" x14ac:dyDescent="0.35">
      <c r="K44993" s="293"/>
      <c r="M44993" s="290"/>
    </row>
    <row r="44994" spans="11:13" x14ac:dyDescent="0.35">
      <c r="K44994" s="293"/>
      <c r="M44994" s="290"/>
    </row>
    <row r="44995" spans="11:13" x14ac:dyDescent="0.35">
      <c r="K44995" s="293"/>
      <c r="M44995" s="290"/>
    </row>
    <row r="44996" spans="11:13" x14ac:dyDescent="0.35">
      <c r="K44996" s="293"/>
      <c r="M44996" s="290"/>
    </row>
    <row r="44997" spans="11:13" x14ac:dyDescent="0.35">
      <c r="K44997" s="293"/>
      <c r="M44997" s="290"/>
    </row>
    <row r="44998" spans="11:13" x14ac:dyDescent="0.35">
      <c r="K44998" s="293"/>
      <c r="M44998" s="290"/>
    </row>
    <row r="44999" spans="11:13" x14ac:dyDescent="0.35">
      <c r="K44999" s="293"/>
      <c r="M44999" s="290"/>
    </row>
    <row r="45000" spans="11:13" x14ac:dyDescent="0.35">
      <c r="K45000" s="293"/>
      <c r="M45000" s="290"/>
    </row>
    <row r="45001" spans="11:13" x14ac:dyDescent="0.35">
      <c r="K45001" s="293"/>
      <c r="M45001" s="290"/>
    </row>
    <row r="45002" spans="11:13" x14ac:dyDescent="0.35">
      <c r="K45002" s="293"/>
      <c r="M45002" s="290"/>
    </row>
    <row r="45003" spans="11:13" x14ac:dyDescent="0.35">
      <c r="K45003" s="293"/>
      <c r="M45003" s="290"/>
    </row>
    <row r="45004" spans="11:13" x14ac:dyDescent="0.35">
      <c r="K45004" s="293"/>
      <c r="M45004" s="290"/>
    </row>
    <row r="45005" spans="11:13" x14ac:dyDescent="0.35">
      <c r="K45005" s="293"/>
      <c r="M45005" s="290"/>
    </row>
    <row r="45006" spans="11:13" x14ac:dyDescent="0.35">
      <c r="K45006" s="293"/>
      <c r="M45006" s="290"/>
    </row>
    <row r="45007" spans="11:13" x14ac:dyDescent="0.35">
      <c r="K45007" s="293"/>
      <c r="M45007" s="290"/>
    </row>
    <row r="45008" spans="11:13" x14ac:dyDescent="0.35">
      <c r="K45008" s="293"/>
      <c r="M45008" s="290"/>
    </row>
    <row r="45009" spans="11:13" x14ac:dyDescent="0.35">
      <c r="K45009" s="293"/>
      <c r="M45009" s="290"/>
    </row>
    <row r="45010" spans="11:13" x14ac:dyDescent="0.35">
      <c r="K45010" s="293"/>
      <c r="M45010" s="290"/>
    </row>
    <row r="45011" spans="11:13" x14ac:dyDescent="0.35">
      <c r="K45011" s="293"/>
      <c r="M45011" s="290"/>
    </row>
    <row r="45012" spans="11:13" x14ac:dyDescent="0.35">
      <c r="K45012" s="293"/>
      <c r="M45012" s="290"/>
    </row>
    <row r="45013" spans="11:13" x14ac:dyDescent="0.35">
      <c r="K45013" s="293"/>
      <c r="M45013" s="290"/>
    </row>
    <row r="45014" spans="11:13" x14ac:dyDescent="0.35">
      <c r="K45014" s="293"/>
      <c r="M45014" s="290"/>
    </row>
    <row r="45015" spans="11:13" x14ac:dyDescent="0.35">
      <c r="K45015" s="293"/>
      <c r="M45015" s="290"/>
    </row>
    <row r="45016" spans="11:13" x14ac:dyDescent="0.35">
      <c r="K45016" s="293"/>
      <c r="M45016" s="290"/>
    </row>
    <row r="45017" spans="11:13" x14ac:dyDescent="0.35">
      <c r="K45017" s="293"/>
      <c r="M45017" s="290"/>
    </row>
    <row r="45018" spans="11:13" x14ac:dyDescent="0.35">
      <c r="K45018" s="293"/>
      <c r="M45018" s="290"/>
    </row>
    <row r="45019" spans="11:13" x14ac:dyDescent="0.35">
      <c r="K45019" s="293"/>
      <c r="M45019" s="290"/>
    </row>
    <row r="45020" spans="11:13" x14ac:dyDescent="0.35">
      <c r="K45020" s="293"/>
      <c r="M45020" s="290"/>
    </row>
    <row r="45021" spans="11:13" x14ac:dyDescent="0.35">
      <c r="K45021" s="293"/>
      <c r="M45021" s="290"/>
    </row>
    <row r="45022" spans="11:13" x14ac:dyDescent="0.35">
      <c r="K45022" s="293"/>
      <c r="M45022" s="290"/>
    </row>
    <row r="45023" spans="11:13" x14ac:dyDescent="0.35">
      <c r="K45023" s="293"/>
      <c r="M45023" s="290"/>
    </row>
    <row r="45024" spans="11:13" x14ac:dyDescent="0.35">
      <c r="K45024" s="293"/>
      <c r="M45024" s="290"/>
    </row>
    <row r="45025" spans="11:13" x14ac:dyDescent="0.35">
      <c r="K45025" s="293"/>
      <c r="M45025" s="290"/>
    </row>
    <row r="45026" spans="11:13" x14ac:dyDescent="0.35">
      <c r="K45026" s="293"/>
      <c r="M45026" s="290"/>
    </row>
    <row r="45027" spans="11:13" x14ac:dyDescent="0.35">
      <c r="K45027" s="293"/>
      <c r="M45027" s="290"/>
    </row>
    <row r="45028" spans="11:13" x14ac:dyDescent="0.35">
      <c r="K45028" s="293"/>
      <c r="M45028" s="290"/>
    </row>
    <row r="45029" spans="11:13" x14ac:dyDescent="0.35">
      <c r="K45029" s="293"/>
      <c r="M45029" s="290"/>
    </row>
    <row r="45030" spans="11:13" x14ac:dyDescent="0.35">
      <c r="K45030" s="293"/>
      <c r="M45030" s="290"/>
    </row>
    <row r="45031" spans="11:13" x14ac:dyDescent="0.35">
      <c r="K45031" s="293"/>
      <c r="M45031" s="290"/>
    </row>
    <row r="45032" spans="11:13" x14ac:dyDescent="0.35">
      <c r="K45032" s="293"/>
      <c r="M45032" s="290"/>
    </row>
    <row r="45033" spans="11:13" x14ac:dyDescent="0.35">
      <c r="K45033" s="293"/>
      <c r="M45033" s="290"/>
    </row>
    <row r="45034" spans="11:13" x14ac:dyDescent="0.35">
      <c r="K45034" s="293"/>
      <c r="M45034" s="290"/>
    </row>
    <row r="45035" spans="11:13" x14ac:dyDescent="0.35">
      <c r="K45035" s="293"/>
      <c r="M45035" s="290"/>
    </row>
    <row r="45036" spans="11:13" x14ac:dyDescent="0.35">
      <c r="K45036" s="293"/>
      <c r="M45036" s="290"/>
    </row>
    <row r="45037" spans="11:13" x14ac:dyDescent="0.35">
      <c r="K45037" s="293"/>
      <c r="M45037" s="290"/>
    </row>
    <row r="45038" spans="11:13" x14ac:dyDescent="0.35">
      <c r="K45038" s="293"/>
      <c r="M45038" s="290"/>
    </row>
    <row r="45039" spans="11:13" x14ac:dyDescent="0.35">
      <c r="K45039" s="293"/>
      <c r="M45039" s="290"/>
    </row>
    <row r="45040" spans="11:13" x14ac:dyDescent="0.35">
      <c r="K45040" s="293"/>
      <c r="M45040" s="290"/>
    </row>
    <row r="45041" spans="11:13" x14ac:dyDescent="0.35">
      <c r="K45041" s="293"/>
      <c r="M45041" s="290"/>
    </row>
    <row r="45042" spans="11:13" x14ac:dyDescent="0.35">
      <c r="K45042" s="293"/>
      <c r="M45042" s="290"/>
    </row>
    <row r="45043" spans="11:13" x14ac:dyDescent="0.35">
      <c r="K45043" s="293"/>
      <c r="M45043" s="290"/>
    </row>
    <row r="45044" spans="11:13" x14ac:dyDescent="0.35">
      <c r="K45044" s="293"/>
      <c r="M45044" s="290"/>
    </row>
    <row r="45045" spans="11:13" x14ac:dyDescent="0.35">
      <c r="K45045" s="293"/>
      <c r="M45045" s="290"/>
    </row>
    <row r="45046" spans="11:13" x14ac:dyDescent="0.35">
      <c r="K45046" s="293"/>
      <c r="M45046" s="290"/>
    </row>
    <row r="45047" spans="11:13" x14ac:dyDescent="0.35">
      <c r="K45047" s="293"/>
      <c r="M45047" s="290"/>
    </row>
    <row r="45048" spans="11:13" x14ac:dyDescent="0.35">
      <c r="K45048" s="293"/>
      <c r="M45048" s="290"/>
    </row>
    <row r="45049" spans="11:13" x14ac:dyDescent="0.35">
      <c r="K45049" s="293"/>
      <c r="M45049" s="290"/>
    </row>
    <row r="45050" spans="11:13" x14ac:dyDescent="0.35">
      <c r="K45050" s="293"/>
      <c r="M45050" s="290"/>
    </row>
    <row r="45051" spans="11:13" x14ac:dyDescent="0.35">
      <c r="K45051" s="293"/>
      <c r="M45051" s="290"/>
    </row>
    <row r="45052" spans="11:13" x14ac:dyDescent="0.35">
      <c r="K45052" s="293"/>
      <c r="M45052" s="290"/>
    </row>
    <row r="45053" spans="11:13" x14ac:dyDescent="0.35">
      <c r="K45053" s="293"/>
      <c r="M45053" s="290"/>
    </row>
    <row r="45054" spans="11:13" x14ac:dyDescent="0.35">
      <c r="K45054" s="293"/>
      <c r="M45054" s="290"/>
    </row>
    <row r="45055" spans="11:13" x14ac:dyDescent="0.35">
      <c r="K45055" s="293"/>
      <c r="M45055" s="290"/>
    </row>
    <row r="45056" spans="11:13" x14ac:dyDescent="0.35">
      <c r="K45056" s="293"/>
      <c r="M45056" s="290"/>
    </row>
    <row r="45057" spans="11:13" x14ac:dyDescent="0.35">
      <c r="K45057" s="293"/>
      <c r="M45057" s="290"/>
    </row>
    <row r="45058" spans="11:13" x14ac:dyDescent="0.35">
      <c r="K45058" s="293"/>
      <c r="M45058" s="290"/>
    </row>
    <row r="45059" spans="11:13" x14ac:dyDescent="0.35">
      <c r="K45059" s="293"/>
      <c r="M45059" s="290"/>
    </row>
    <row r="45060" spans="11:13" x14ac:dyDescent="0.35">
      <c r="K45060" s="293"/>
      <c r="M45060" s="290"/>
    </row>
    <row r="45061" spans="11:13" x14ac:dyDescent="0.35">
      <c r="K45061" s="293"/>
      <c r="M45061" s="290"/>
    </row>
    <row r="45062" spans="11:13" x14ac:dyDescent="0.35">
      <c r="K45062" s="293"/>
      <c r="M45062" s="290"/>
    </row>
    <row r="45063" spans="11:13" x14ac:dyDescent="0.35">
      <c r="K45063" s="293"/>
      <c r="M45063" s="290"/>
    </row>
    <row r="45064" spans="11:13" x14ac:dyDescent="0.35">
      <c r="K45064" s="293"/>
      <c r="M45064" s="290"/>
    </row>
    <row r="45065" spans="11:13" x14ac:dyDescent="0.35">
      <c r="K45065" s="293"/>
      <c r="M45065" s="290"/>
    </row>
    <row r="45066" spans="11:13" x14ac:dyDescent="0.35">
      <c r="K45066" s="293"/>
      <c r="M45066" s="290"/>
    </row>
    <row r="45067" spans="11:13" x14ac:dyDescent="0.35">
      <c r="K45067" s="293"/>
      <c r="M45067" s="290"/>
    </row>
    <row r="45068" spans="11:13" x14ac:dyDescent="0.35">
      <c r="K45068" s="293"/>
      <c r="M45068" s="290"/>
    </row>
    <row r="45069" spans="11:13" x14ac:dyDescent="0.35">
      <c r="K45069" s="293"/>
      <c r="M45069" s="290"/>
    </row>
    <row r="45070" spans="11:13" x14ac:dyDescent="0.35">
      <c r="K45070" s="293"/>
      <c r="M45070" s="290"/>
    </row>
    <row r="45071" spans="11:13" x14ac:dyDescent="0.35">
      <c r="K45071" s="293"/>
      <c r="M45071" s="290"/>
    </row>
    <row r="45072" spans="11:13" x14ac:dyDescent="0.35">
      <c r="K45072" s="293"/>
      <c r="M45072" s="290"/>
    </row>
    <row r="45073" spans="11:13" x14ac:dyDescent="0.35">
      <c r="K45073" s="293"/>
      <c r="M45073" s="290"/>
    </row>
    <row r="45074" spans="11:13" x14ac:dyDescent="0.35">
      <c r="K45074" s="293"/>
      <c r="M45074" s="290"/>
    </row>
    <row r="45075" spans="11:13" x14ac:dyDescent="0.35">
      <c r="K45075" s="293"/>
      <c r="M45075" s="290"/>
    </row>
    <row r="45076" spans="11:13" x14ac:dyDescent="0.35">
      <c r="K45076" s="293"/>
      <c r="M45076" s="290"/>
    </row>
    <row r="45077" spans="11:13" x14ac:dyDescent="0.35">
      <c r="K45077" s="293"/>
      <c r="M45077" s="290"/>
    </row>
    <row r="45078" spans="11:13" x14ac:dyDescent="0.35">
      <c r="K45078" s="293"/>
      <c r="M45078" s="290"/>
    </row>
    <row r="45079" spans="11:13" x14ac:dyDescent="0.35">
      <c r="K45079" s="293"/>
      <c r="M45079" s="290"/>
    </row>
    <row r="45080" spans="11:13" x14ac:dyDescent="0.35">
      <c r="K45080" s="293"/>
      <c r="M45080" s="290"/>
    </row>
    <row r="45081" spans="11:13" x14ac:dyDescent="0.35">
      <c r="K45081" s="293"/>
      <c r="M45081" s="290"/>
    </row>
    <row r="45082" spans="11:13" x14ac:dyDescent="0.35">
      <c r="K45082" s="293"/>
      <c r="M45082" s="290"/>
    </row>
    <row r="45083" spans="11:13" x14ac:dyDescent="0.35">
      <c r="K45083" s="293"/>
      <c r="M45083" s="290"/>
    </row>
    <row r="45084" spans="11:13" x14ac:dyDescent="0.35">
      <c r="K45084" s="293"/>
      <c r="M45084" s="290"/>
    </row>
    <row r="45085" spans="11:13" x14ac:dyDescent="0.35">
      <c r="K45085" s="293"/>
      <c r="M45085" s="290"/>
    </row>
    <row r="45086" spans="11:13" x14ac:dyDescent="0.35">
      <c r="K45086" s="293"/>
      <c r="M45086" s="290"/>
    </row>
    <row r="45087" spans="11:13" x14ac:dyDescent="0.35">
      <c r="K45087" s="293"/>
      <c r="M45087" s="290"/>
    </row>
    <row r="45088" spans="11:13" x14ac:dyDescent="0.35">
      <c r="K45088" s="293"/>
      <c r="M45088" s="290"/>
    </row>
    <row r="45089" spans="11:13" x14ac:dyDescent="0.35">
      <c r="K45089" s="293"/>
      <c r="M45089" s="290"/>
    </row>
    <row r="45090" spans="11:13" x14ac:dyDescent="0.35">
      <c r="K45090" s="293"/>
      <c r="M45090" s="290"/>
    </row>
    <row r="45091" spans="11:13" x14ac:dyDescent="0.35">
      <c r="K45091" s="293"/>
      <c r="M45091" s="290"/>
    </row>
    <row r="45092" spans="11:13" x14ac:dyDescent="0.35">
      <c r="K45092" s="293"/>
      <c r="M45092" s="290"/>
    </row>
    <row r="45093" spans="11:13" x14ac:dyDescent="0.35">
      <c r="K45093" s="293"/>
      <c r="M45093" s="290"/>
    </row>
    <row r="45094" spans="11:13" x14ac:dyDescent="0.35">
      <c r="K45094" s="293"/>
      <c r="M45094" s="290"/>
    </row>
    <row r="45095" spans="11:13" x14ac:dyDescent="0.35">
      <c r="K45095" s="293"/>
      <c r="M45095" s="290"/>
    </row>
    <row r="45096" spans="11:13" x14ac:dyDescent="0.35">
      <c r="K45096" s="293"/>
      <c r="M45096" s="290"/>
    </row>
    <row r="45097" spans="11:13" x14ac:dyDescent="0.35">
      <c r="K45097" s="293"/>
      <c r="M45097" s="290"/>
    </row>
    <row r="45098" spans="11:13" x14ac:dyDescent="0.35">
      <c r="K45098" s="293"/>
      <c r="M45098" s="290"/>
    </row>
    <row r="45099" spans="11:13" x14ac:dyDescent="0.35">
      <c r="K45099" s="293"/>
      <c r="M45099" s="290"/>
    </row>
    <row r="45100" spans="11:13" x14ac:dyDescent="0.35">
      <c r="K45100" s="293"/>
      <c r="M45100" s="290"/>
    </row>
    <row r="45101" spans="11:13" x14ac:dyDescent="0.35">
      <c r="K45101" s="293"/>
      <c r="M45101" s="290"/>
    </row>
    <row r="45102" spans="11:13" x14ac:dyDescent="0.35">
      <c r="K45102" s="293"/>
      <c r="M45102" s="290"/>
    </row>
    <row r="45103" spans="11:13" x14ac:dyDescent="0.35">
      <c r="K45103" s="293"/>
      <c r="M45103" s="290"/>
    </row>
    <row r="45104" spans="11:13" x14ac:dyDescent="0.35">
      <c r="K45104" s="293"/>
      <c r="M45104" s="290"/>
    </row>
    <row r="45105" spans="11:13" x14ac:dyDescent="0.35">
      <c r="K45105" s="293"/>
      <c r="M45105" s="290"/>
    </row>
    <row r="45106" spans="11:13" x14ac:dyDescent="0.35">
      <c r="K45106" s="293"/>
      <c r="M45106" s="290"/>
    </row>
    <row r="45107" spans="11:13" x14ac:dyDescent="0.35">
      <c r="K45107" s="293"/>
      <c r="M45107" s="290"/>
    </row>
    <row r="45108" spans="11:13" x14ac:dyDescent="0.35">
      <c r="K45108" s="293"/>
      <c r="M45108" s="290"/>
    </row>
    <row r="45109" spans="11:13" x14ac:dyDescent="0.35">
      <c r="K45109" s="293"/>
      <c r="M45109" s="290"/>
    </row>
    <row r="45110" spans="11:13" x14ac:dyDescent="0.35">
      <c r="K45110" s="293"/>
      <c r="M45110" s="290"/>
    </row>
    <row r="45111" spans="11:13" x14ac:dyDescent="0.35">
      <c r="K45111" s="293"/>
      <c r="M45111" s="290"/>
    </row>
    <row r="45112" spans="11:13" x14ac:dyDescent="0.35">
      <c r="K45112" s="293"/>
      <c r="M45112" s="290"/>
    </row>
    <row r="45113" spans="11:13" x14ac:dyDescent="0.35">
      <c r="K45113" s="293"/>
      <c r="M45113" s="290"/>
    </row>
    <row r="45114" spans="11:13" x14ac:dyDescent="0.35">
      <c r="K45114" s="293"/>
      <c r="M45114" s="290"/>
    </row>
    <row r="45115" spans="11:13" x14ac:dyDescent="0.35">
      <c r="K45115" s="293"/>
      <c r="M45115" s="290"/>
    </row>
    <row r="45116" spans="11:13" x14ac:dyDescent="0.35">
      <c r="K45116" s="293"/>
      <c r="M45116" s="290"/>
    </row>
    <row r="45117" spans="11:13" x14ac:dyDescent="0.35">
      <c r="K45117" s="293"/>
      <c r="M45117" s="290"/>
    </row>
    <row r="45118" spans="11:13" x14ac:dyDescent="0.35">
      <c r="K45118" s="293"/>
      <c r="M45118" s="290"/>
    </row>
    <row r="45119" spans="11:13" x14ac:dyDescent="0.35">
      <c r="K45119" s="293"/>
      <c r="M45119" s="290"/>
    </row>
    <row r="45120" spans="11:13" x14ac:dyDescent="0.35">
      <c r="K45120" s="293"/>
      <c r="M45120" s="290"/>
    </row>
    <row r="45121" spans="11:13" x14ac:dyDescent="0.35">
      <c r="K45121" s="293"/>
      <c r="M45121" s="290"/>
    </row>
    <row r="45122" spans="11:13" x14ac:dyDescent="0.35">
      <c r="K45122" s="293"/>
      <c r="M45122" s="290"/>
    </row>
    <row r="45123" spans="11:13" x14ac:dyDescent="0.35">
      <c r="K45123" s="293"/>
      <c r="M45123" s="290"/>
    </row>
    <row r="45124" spans="11:13" x14ac:dyDescent="0.35">
      <c r="K45124" s="293"/>
      <c r="M45124" s="290"/>
    </row>
    <row r="45125" spans="11:13" x14ac:dyDescent="0.35">
      <c r="K45125" s="293"/>
      <c r="M45125" s="290"/>
    </row>
    <row r="45126" spans="11:13" x14ac:dyDescent="0.35">
      <c r="K45126" s="293"/>
      <c r="M45126" s="290"/>
    </row>
    <row r="45127" spans="11:13" x14ac:dyDescent="0.35">
      <c r="K45127" s="293"/>
      <c r="M45127" s="290"/>
    </row>
    <row r="45128" spans="11:13" x14ac:dyDescent="0.35">
      <c r="K45128" s="293"/>
      <c r="M45128" s="290"/>
    </row>
    <row r="45129" spans="11:13" x14ac:dyDescent="0.35">
      <c r="K45129" s="293"/>
      <c r="M45129" s="290"/>
    </row>
    <row r="45130" spans="11:13" x14ac:dyDescent="0.35">
      <c r="K45130" s="293"/>
      <c r="M45130" s="290"/>
    </row>
    <row r="45131" spans="11:13" x14ac:dyDescent="0.35">
      <c r="K45131" s="293"/>
      <c r="M45131" s="290"/>
    </row>
    <row r="45132" spans="11:13" x14ac:dyDescent="0.35">
      <c r="K45132" s="293"/>
      <c r="M45132" s="290"/>
    </row>
    <row r="45133" spans="11:13" x14ac:dyDescent="0.35">
      <c r="K45133" s="293"/>
      <c r="M45133" s="290"/>
    </row>
    <row r="45134" spans="11:13" x14ac:dyDescent="0.35">
      <c r="K45134" s="293"/>
      <c r="M45134" s="290"/>
    </row>
    <row r="45135" spans="11:13" x14ac:dyDescent="0.35">
      <c r="K45135" s="293"/>
      <c r="M45135" s="290"/>
    </row>
    <row r="45136" spans="11:13" x14ac:dyDescent="0.35">
      <c r="K45136" s="293"/>
      <c r="M45136" s="290"/>
    </row>
    <row r="45137" spans="11:13" x14ac:dyDescent="0.35">
      <c r="K45137" s="293"/>
      <c r="M45137" s="290"/>
    </row>
    <row r="45138" spans="11:13" x14ac:dyDescent="0.35">
      <c r="K45138" s="293"/>
      <c r="M45138" s="290"/>
    </row>
    <row r="45139" spans="11:13" x14ac:dyDescent="0.35">
      <c r="K45139" s="293"/>
      <c r="M45139" s="290"/>
    </row>
    <row r="45140" spans="11:13" x14ac:dyDescent="0.35">
      <c r="K45140" s="293"/>
      <c r="M45140" s="290"/>
    </row>
    <row r="45141" spans="11:13" x14ac:dyDescent="0.35">
      <c r="K45141" s="293"/>
      <c r="M45141" s="290"/>
    </row>
    <row r="45142" spans="11:13" x14ac:dyDescent="0.35">
      <c r="K45142" s="293"/>
      <c r="M45142" s="290"/>
    </row>
    <row r="45143" spans="11:13" x14ac:dyDescent="0.35">
      <c r="K45143" s="293"/>
      <c r="M45143" s="290"/>
    </row>
    <row r="45144" spans="11:13" x14ac:dyDescent="0.35">
      <c r="K45144" s="293"/>
      <c r="M45144" s="290"/>
    </row>
    <row r="45145" spans="11:13" x14ac:dyDescent="0.35">
      <c r="K45145" s="293"/>
      <c r="M45145" s="290"/>
    </row>
    <row r="45146" spans="11:13" x14ac:dyDescent="0.35">
      <c r="K45146" s="293"/>
      <c r="M45146" s="290"/>
    </row>
    <row r="45147" spans="11:13" x14ac:dyDescent="0.35">
      <c r="K45147" s="293"/>
      <c r="M45147" s="290"/>
    </row>
    <row r="45148" spans="11:13" x14ac:dyDescent="0.35">
      <c r="K45148" s="293"/>
      <c r="M45148" s="290"/>
    </row>
    <row r="45149" spans="11:13" x14ac:dyDescent="0.35">
      <c r="K45149" s="293"/>
      <c r="M45149" s="290"/>
    </row>
    <row r="45150" spans="11:13" x14ac:dyDescent="0.35">
      <c r="K45150" s="293"/>
      <c r="M45150" s="290"/>
    </row>
    <row r="45151" spans="11:13" x14ac:dyDescent="0.35">
      <c r="K45151" s="293"/>
      <c r="M45151" s="290"/>
    </row>
    <row r="45152" spans="11:13" x14ac:dyDescent="0.35">
      <c r="K45152" s="293"/>
      <c r="M45152" s="290"/>
    </row>
    <row r="45153" spans="11:13" x14ac:dyDescent="0.35">
      <c r="K45153" s="293"/>
      <c r="M45153" s="290"/>
    </row>
    <row r="45154" spans="11:13" x14ac:dyDescent="0.35">
      <c r="K45154" s="293"/>
      <c r="M45154" s="290"/>
    </row>
    <row r="45155" spans="11:13" x14ac:dyDescent="0.35">
      <c r="K45155" s="293"/>
      <c r="M45155" s="290"/>
    </row>
    <row r="45156" spans="11:13" x14ac:dyDescent="0.35">
      <c r="K45156" s="293"/>
      <c r="M45156" s="290"/>
    </row>
    <row r="45157" spans="11:13" x14ac:dyDescent="0.35">
      <c r="K45157" s="293"/>
      <c r="M45157" s="290"/>
    </row>
    <row r="45158" spans="11:13" x14ac:dyDescent="0.35">
      <c r="K45158" s="293"/>
      <c r="M45158" s="290"/>
    </row>
    <row r="45159" spans="11:13" x14ac:dyDescent="0.35">
      <c r="K45159" s="293"/>
      <c r="M45159" s="290"/>
    </row>
    <row r="45160" spans="11:13" x14ac:dyDescent="0.35">
      <c r="K45160" s="293"/>
      <c r="M45160" s="290"/>
    </row>
    <row r="45161" spans="11:13" x14ac:dyDescent="0.35">
      <c r="K45161" s="293"/>
      <c r="M45161" s="290"/>
    </row>
    <row r="45162" spans="11:13" x14ac:dyDescent="0.35">
      <c r="K45162" s="293"/>
      <c r="M45162" s="290"/>
    </row>
    <row r="45163" spans="11:13" x14ac:dyDescent="0.35">
      <c r="K45163" s="293"/>
      <c r="M45163" s="290"/>
    </row>
    <row r="45164" spans="11:13" x14ac:dyDescent="0.35">
      <c r="K45164" s="293"/>
      <c r="M45164" s="290"/>
    </row>
    <row r="45165" spans="11:13" x14ac:dyDescent="0.35">
      <c r="K45165" s="293"/>
      <c r="M45165" s="290"/>
    </row>
    <row r="45166" spans="11:13" x14ac:dyDescent="0.35">
      <c r="K45166" s="293"/>
      <c r="M45166" s="290"/>
    </row>
    <row r="45167" spans="11:13" x14ac:dyDescent="0.35">
      <c r="K45167" s="293"/>
      <c r="M45167" s="290"/>
    </row>
    <row r="45168" spans="11:13" x14ac:dyDescent="0.35">
      <c r="K45168" s="293"/>
      <c r="M45168" s="290"/>
    </row>
    <row r="45169" spans="11:13" x14ac:dyDescent="0.35">
      <c r="K45169" s="293"/>
      <c r="M45169" s="290"/>
    </row>
    <row r="45170" spans="11:13" x14ac:dyDescent="0.35">
      <c r="K45170" s="293"/>
      <c r="M45170" s="290"/>
    </row>
    <row r="45171" spans="11:13" x14ac:dyDescent="0.35">
      <c r="K45171" s="293"/>
      <c r="M45171" s="290"/>
    </row>
    <row r="45172" spans="11:13" x14ac:dyDescent="0.35">
      <c r="K45172" s="293"/>
      <c r="M45172" s="290"/>
    </row>
    <row r="45173" spans="11:13" x14ac:dyDescent="0.35">
      <c r="K45173" s="293"/>
      <c r="M45173" s="290"/>
    </row>
    <row r="45174" spans="11:13" x14ac:dyDescent="0.35">
      <c r="K45174" s="293"/>
      <c r="M45174" s="290"/>
    </row>
    <row r="45175" spans="11:13" x14ac:dyDescent="0.35">
      <c r="K45175" s="293"/>
      <c r="M45175" s="290"/>
    </row>
    <row r="45176" spans="11:13" x14ac:dyDescent="0.35">
      <c r="K45176" s="293"/>
      <c r="M45176" s="290"/>
    </row>
    <row r="45177" spans="11:13" x14ac:dyDescent="0.35">
      <c r="K45177" s="293"/>
      <c r="M45177" s="290"/>
    </row>
    <row r="45178" spans="11:13" x14ac:dyDescent="0.35">
      <c r="K45178" s="293"/>
      <c r="M45178" s="290"/>
    </row>
    <row r="45179" spans="11:13" x14ac:dyDescent="0.35">
      <c r="K45179" s="293"/>
      <c r="M45179" s="290"/>
    </row>
    <row r="45180" spans="11:13" x14ac:dyDescent="0.35">
      <c r="K45180" s="293"/>
      <c r="M45180" s="290"/>
    </row>
    <row r="45181" spans="11:13" x14ac:dyDescent="0.35">
      <c r="K45181" s="293"/>
      <c r="M45181" s="290"/>
    </row>
    <row r="45182" spans="11:13" x14ac:dyDescent="0.35">
      <c r="K45182" s="293"/>
      <c r="M45182" s="290"/>
    </row>
    <row r="45183" spans="11:13" x14ac:dyDescent="0.35">
      <c r="K45183" s="293"/>
      <c r="M45183" s="290"/>
    </row>
    <row r="45184" spans="11:13" x14ac:dyDescent="0.35">
      <c r="K45184" s="293"/>
      <c r="M45184" s="290"/>
    </row>
    <row r="45185" spans="11:13" x14ac:dyDescent="0.35">
      <c r="K45185" s="293"/>
      <c r="M45185" s="290"/>
    </row>
    <row r="45186" spans="11:13" x14ac:dyDescent="0.35">
      <c r="K45186" s="293"/>
      <c r="M45186" s="290"/>
    </row>
    <row r="45187" spans="11:13" x14ac:dyDescent="0.35">
      <c r="K45187" s="293"/>
      <c r="M45187" s="290"/>
    </row>
    <row r="45188" spans="11:13" x14ac:dyDescent="0.35">
      <c r="K45188" s="293"/>
      <c r="M45188" s="290"/>
    </row>
    <row r="45189" spans="11:13" x14ac:dyDescent="0.35">
      <c r="K45189" s="293"/>
      <c r="M45189" s="290"/>
    </row>
    <row r="45190" spans="11:13" x14ac:dyDescent="0.35">
      <c r="K45190" s="293"/>
      <c r="M45190" s="290"/>
    </row>
    <row r="45191" spans="11:13" x14ac:dyDescent="0.35">
      <c r="K45191" s="293"/>
      <c r="M45191" s="290"/>
    </row>
    <row r="45192" spans="11:13" x14ac:dyDescent="0.35">
      <c r="K45192" s="293"/>
      <c r="M45192" s="290"/>
    </row>
    <row r="45193" spans="11:13" x14ac:dyDescent="0.35">
      <c r="K45193" s="293"/>
      <c r="M45193" s="290"/>
    </row>
    <row r="45194" spans="11:13" x14ac:dyDescent="0.35">
      <c r="K45194" s="293"/>
      <c r="M45194" s="290"/>
    </row>
    <row r="45195" spans="11:13" x14ac:dyDescent="0.35">
      <c r="K45195" s="293"/>
      <c r="M45195" s="290"/>
    </row>
    <row r="45196" spans="11:13" x14ac:dyDescent="0.35">
      <c r="K45196" s="293"/>
      <c r="M45196" s="290"/>
    </row>
    <row r="45197" spans="11:13" x14ac:dyDescent="0.35">
      <c r="K45197" s="293"/>
      <c r="M45197" s="290"/>
    </row>
    <row r="45198" spans="11:13" x14ac:dyDescent="0.35">
      <c r="K45198" s="293"/>
      <c r="M45198" s="290"/>
    </row>
    <row r="45199" spans="11:13" x14ac:dyDescent="0.35">
      <c r="K45199" s="293"/>
      <c r="M45199" s="290"/>
    </row>
    <row r="45200" spans="11:13" x14ac:dyDescent="0.35">
      <c r="K45200" s="293"/>
      <c r="M45200" s="290"/>
    </row>
    <row r="45201" spans="11:13" x14ac:dyDescent="0.35">
      <c r="K45201" s="293"/>
      <c r="M45201" s="290"/>
    </row>
    <row r="45202" spans="11:13" x14ac:dyDescent="0.35">
      <c r="K45202" s="293"/>
      <c r="M45202" s="290"/>
    </row>
    <row r="45203" spans="11:13" x14ac:dyDescent="0.35">
      <c r="K45203" s="293"/>
      <c r="M45203" s="290"/>
    </row>
    <row r="45204" spans="11:13" x14ac:dyDescent="0.35">
      <c r="K45204" s="293"/>
      <c r="M45204" s="290"/>
    </row>
    <row r="45205" spans="11:13" x14ac:dyDescent="0.35">
      <c r="K45205" s="293"/>
      <c r="M45205" s="290"/>
    </row>
    <row r="45206" spans="11:13" x14ac:dyDescent="0.35">
      <c r="K45206" s="293"/>
      <c r="M45206" s="290"/>
    </row>
    <row r="45207" spans="11:13" x14ac:dyDescent="0.35">
      <c r="K45207" s="293"/>
      <c r="M45207" s="290"/>
    </row>
    <row r="45208" spans="11:13" x14ac:dyDescent="0.35">
      <c r="K45208" s="293"/>
      <c r="M45208" s="290"/>
    </row>
    <row r="45209" spans="11:13" x14ac:dyDescent="0.35">
      <c r="K45209" s="293"/>
      <c r="M45209" s="290"/>
    </row>
    <row r="45210" spans="11:13" x14ac:dyDescent="0.35">
      <c r="K45210" s="293"/>
      <c r="M45210" s="290"/>
    </row>
    <row r="45211" spans="11:13" x14ac:dyDescent="0.35">
      <c r="K45211" s="293"/>
      <c r="M45211" s="290"/>
    </row>
    <row r="45212" spans="11:13" x14ac:dyDescent="0.35">
      <c r="K45212" s="293"/>
      <c r="M45212" s="290"/>
    </row>
    <row r="45213" spans="11:13" x14ac:dyDescent="0.35">
      <c r="K45213" s="293"/>
      <c r="M45213" s="290"/>
    </row>
    <row r="45214" spans="11:13" x14ac:dyDescent="0.35">
      <c r="K45214" s="293"/>
      <c r="M45214" s="290"/>
    </row>
    <row r="45215" spans="11:13" x14ac:dyDescent="0.35">
      <c r="K45215" s="293"/>
      <c r="M45215" s="290"/>
    </row>
    <row r="45216" spans="11:13" x14ac:dyDescent="0.35">
      <c r="K45216" s="293"/>
      <c r="M45216" s="290"/>
    </row>
    <row r="45217" spans="11:13" x14ac:dyDescent="0.35">
      <c r="K45217" s="293"/>
      <c r="M45217" s="290"/>
    </row>
    <row r="45218" spans="11:13" x14ac:dyDescent="0.35">
      <c r="K45218" s="293"/>
      <c r="M45218" s="290"/>
    </row>
    <row r="45219" spans="11:13" x14ac:dyDescent="0.35">
      <c r="K45219" s="293"/>
      <c r="M45219" s="290"/>
    </row>
    <row r="45220" spans="11:13" x14ac:dyDescent="0.35">
      <c r="K45220" s="293"/>
      <c r="M45220" s="290"/>
    </row>
    <row r="45221" spans="11:13" x14ac:dyDescent="0.35">
      <c r="K45221" s="293"/>
      <c r="M45221" s="290"/>
    </row>
    <row r="45222" spans="11:13" x14ac:dyDescent="0.35">
      <c r="K45222" s="293"/>
      <c r="M45222" s="290"/>
    </row>
    <row r="45223" spans="11:13" x14ac:dyDescent="0.35">
      <c r="K45223" s="293"/>
      <c r="M45223" s="290"/>
    </row>
    <row r="45224" spans="11:13" x14ac:dyDescent="0.35">
      <c r="K45224" s="293"/>
      <c r="M45224" s="290"/>
    </row>
    <row r="45225" spans="11:13" x14ac:dyDescent="0.35">
      <c r="K45225" s="293"/>
      <c r="M45225" s="290"/>
    </row>
    <row r="45226" spans="11:13" x14ac:dyDescent="0.35">
      <c r="K45226" s="293"/>
      <c r="M45226" s="290"/>
    </row>
    <row r="45227" spans="11:13" x14ac:dyDescent="0.35">
      <c r="K45227" s="293"/>
      <c r="M45227" s="290"/>
    </row>
    <row r="45228" spans="11:13" x14ac:dyDescent="0.35">
      <c r="K45228" s="293"/>
      <c r="M45228" s="290"/>
    </row>
    <row r="45229" spans="11:13" x14ac:dyDescent="0.35">
      <c r="K45229" s="293"/>
      <c r="M45229" s="290"/>
    </row>
    <row r="45230" spans="11:13" x14ac:dyDescent="0.35">
      <c r="K45230" s="293"/>
      <c r="M45230" s="290"/>
    </row>
    <row r="45231" spans="11:13" x14ac:dyDescent="0.35">
      <c r="K45231" s="293"/>
      <c r="M45231" s="290"/>
    </row>
    <row r="45232" spans="11:13" x14ac:dyDescent="0.35">
      <c r="K45232" s="293"/>
      <c r="M45232" s="290"/>
    </row>
    <row r="45233" spans="11:13" x14ac:dyDescent="0.35">
      <c r="K45233" s="293"/>
      <c r="M45233" s="290"/>
    </row>
    <row r="45234" spans="11:13" x14ac:dyDescent="0.35">
      <c r="K45234" s="293"/>
      <c r="M45234" s="290"/>
    </row>
    <row r="45235" spans="11:13" x14ac:dyDescent="0.35">
      <c r="K45235" s="293"/>
      <c r="M45235" s="290"/>
    </row>
    <row r="45236" spans="11:13" x14ac:dyDescent="0.35">
      <c r="K45236" s="293"/>
      <c r="M45236" s="290"/>
    </row>
    <row r="45237" spans="11:13" x14ac:dyDescent="0.35">
      <c r="K45237" s="293"/>
      <c r="M45237" s="290"/>
    </row>
    <row r="45238" spans="11:13" x14ac:dyDescent="0.35">
      <c r="K45238" s="293"/>
      <c r="M45238" s="290"/>
    </row>
    <row r="45239" spans="11:13" x14ac:dyDescent="0.35">
      <c r="K45239" s="293"/>
      <c r="M45239" s="290"/>
    </row>
    <row r="45240" spans="11:13" x14ac:dyDescent="0.35">
      <c r="K45240" s="293"/>
      <c r="M45240" s="290"/>
    </row>
    <row r="45241" spans="11:13" x14ac:dyDescent="0.35">
      <c r="K45241" s="293"/>
      <c r="M45241" s="290"/>
    </row>
    <row r="45242" spans="11:13" x14ac:dyDescent="0.35">
      <c r="K45242" s="293"/>
      <c r="M45242" s="290"/>
    </row>
    <row r="45243" spans="11:13" x14ac:dyDescent="0.35">
      <c r="K45243" s="293"/>
      <c r="M45243" s="290"/>
    </row>
    <row r="45244" spans="11:13" x14ac:dyDescent="0.35">
      <c r="K45244" s="293"/>
      <c r="M45244" s="290"/>
    </row>
    <row r="45245" spans="11:13" x14ac:dyDescent="0.35">
      <c r="K45245" s="293"/>
      <c r="M45245" s="290"/>
    </row>
    <row r="45246" spans="11:13" x14ac:dyDescent="0.35">
      <c r="K45246" s="293"/>
      <c r="M45246" s="290"/>
    </row>
    <row r="45247" spans="11:13" x14ac:dyDescent="0.35">
      <c r="K45247" s="293"/>
      <c r="M45247" s="290"/>
    </row>
    <row r="45248" spans="11:13" x14ac:dyDescent="0.35">
      <c r="K45248" s="293"/>
      <c r="M45248" s="290"/>
    </row>
    <row r="45249" spans="11:13" x14ac:dyDescent="0.35">
      <c r="K45249" s="293"/>
      <c r="M45249" s="290"/>
    </row>
    <row r="45250" spans="11:13" x14ac:dyDescent="0.35">
      <c r="K45250" s="293"/>
      <c r="M45250" s="290"/>
    </row>
    <row r="45251" spans="11:13" x14ac:dyDescent="0.35">
      <c r="K45251" s="293"/>
      <c r="M45251" s="290"/>
    </row>
    <row r="45252" spans="11:13" x14ac:dyDescent="0.35">
      <c r="K45252" s="293"/>
      <c r="M45252" s="290"/>
    </row>
    <row r="45253" spans="11:13" x14ac:dyDescent="0.35">
      <c r="K45253" s="293"/>
      <c r="M45253" s="290"/>
    </row>
    <row r="45254" spans="11:13" x14ac:dyDescent="0.35">
      <c r="K45254" s="293"/>
      <c r="M45254" s="290"/>
    </row>
    <row r="45255" spans="11:13" x14ac:dyDescent="0.35">
      <c r="K45255" s="293"/>
      <c r="M45255" s="290"/>
    </row>
    <row r="45256" spans="11:13" x14ac:dyDescent="0.35">
      <c r="K45256" s="293"/>
      <c r="M45256" s="290"/>
    </row>
    <row r="45257" spans="11:13" x14ac:dyDescent="0.35">
      <c r="K45257" s="293"/>
      <c r="M45257" s="290"/>
    </row>
    <row r="45258" spans="11:13" x14ac:dyDescent="0.35">
      <c r="K45258" s="293"/>
      <c r="M45258" s="290"/>
    </row>
    <row r="45259" spans="11:13" x14ac:dyDescent="0.35">
      <c r="K45259" s="293"/>
      <c r="M45259" s="290"/>
    </row>
    <row r="45260" spans="11:13" x14ac:dyDescent="0.35">
      <c r="K45260" s="293"/>
      <c r="M45260" s="290"/>
    </row>
    <row r="45261" spans="11:13" x14ac:dyDescent="0.35">
      <c r="K45261" s="293"/>
      <c r="M45261" s="290"/>
    </row>
    <row r="45262" spans="11:13" x14ac:dyDescent="0.35">
      <c r="K45262" s="293"/>
      <c r="M45262" s="290"/>
    </row>
    <row r="45263" spans="11:13" x14ac:dyDescent="0.35">
      <c r="K45263" s="293"/>
      <c r="M45263" s="290"/>
    </row>
    <row r="45264" spans="11:13" x14ac:dyDescent="0.35">
      <c r="K45264" s="293"/>
      <c r="M45264" s="290"/>
    </row>
    <row r="45265" spans="11:13" x14ac:dyDescent="0.35">
      <c r="K45265" s="293"/>
      <c r="M45265" s="290"/>
    </row>
    <row r="45266" spans="11:13" x14ac:dyDescent="0.35">
      <c r="K45266" s="293"/>
      <c r="M45266" s="290"/>
    </row>
    <row r="45267" spans="11:13" x14ac:dyDescent="0.35">
      <c r="K45267" s="293"/>
      <c r="M45267" s="290"/>
    </row>
    <row r="45268" spans="11:13" x14ac:dyDescent="0.35">
      <c r="K45268" s="293"/>
      <c r="M45268" s="290"/>
    </row>
    <row r="45269" spans="11:13" x14ac:dyDescent="0.35">
      <c r="K45269" s="293"/>
      <c r="M45269" s="290"/>
    </row>
    <row r="45270" spans="11:13" x14ac:dyDescent="0.35">
      <c r="K45270" s="293"/>
      <c r="M45270" s="290"/>
    </row>
    <row r="45271" spans="11:13" x14ac:dyDescent="0.35">
      <c r="K45271" s="293"/>
      <c r="M45271" s="290"/>
    </row>
    <row r="45272" spans="11:13" x14ac:dyDescent="0.35">
      <c r="K45272" s="293"/>
      <c r="M45272" s="290"/>
    </row>
    <row r="45273" spans="11:13" x14ac:dyDescent="0.35">
      <c r="K45273" s="293"/>
      <c r="M45273" s="290"/>
    </row>
    <row r="45274" spans="11:13" x14ac:dyDescent="0.35">
      <c r="K45274" s="293"/>
      <c r="M45274" s="290"/>
    </row>
    <row r="45275" spans="11:13" x14ac:dyDescent="0.35">
      <c r="K45275" s="293"/>
      <c r="M45275" s="290"/>
    </row>
    <row r="45276" spans="11:13" x14ac:dyDescent="0.35">
      <c r="K45276" s="293"/>
      <c r="M45276" s="290"/>
    </row>
    <row r="45277" spans="11:13" x14ac:dyDescent="0.35">
      <c r="K45277" s="293"/>
      <c r="M45277" s="290"/>
    </row>
    <row r="45278" spans="11:13" x14ac:dyDescent="0.35">
      <c r="K45278" s="293"/>
      <c r="M45278" s="290"/>
    </row>
    <row r="45279" spans="11:13" x14ac:dyDescent="0.35">
      <c r="K45279" s="293"/>
      <c r="M45279" s="290"/>
    </row>
    <row r="45280" spans="11:13" x14ac:dyDescent="0.35">
      <c r="K45280" s="293"/>
      <c r="M45280" s="290"/>
    </row>
    <row r="45281" spans="11:13" x14ac:dyDescent="0.35">
      <c r="K45281" s="293"/>
      <c r="M45281" s="290"/>
    </row>
    <row r="45282" spans="11:13" x14ac:dyDescent="0.35">
      <c r="K45282" s="293"/>
      <c r="M45282" s="290"/>
    </row>
    <row r="45283" spans="11:13" x14ac:dyDescent="0.35">
      <c r="K45283" s="293"/>
      <c r="M45283" s="290"/>
    </row>
    <row r="45284" spans="11:13" x14ac:dyDescent="0.35">
      <c r="K45284" s="293"/>
      <c r="M45284" s="290"/>
    </row>
    <row r="45285" spans="11:13" x14ac:dyDescent="0.35">
      <c r="K45285" s="293"/>
      <c r="M45285" s="290"/>
    </row>
    <row r="45286" spans="11:13" x14ac:dyDescent="0.35">
      <c r="K45286" s="293"/>
      <c r="M45286" s="290"/>
    </row>
    <row r="45287" spans="11:13" x14ac:dyDescent="0.35">
      <c r="K45287" s="293"/>
      <c r="M45287" s="290"/>
    </row>
    <row r="45288" spans="11:13" x14ac:dyDescent="0.35">
      <c r="K45288" s="293"/>
      <c r="M45288" s="290"/>
    </row>
    <row r="45289" spans="11:13" x14ac:dyDescent="0.35">
      <c r="K45289" s="293"/>
      <c r="M45289" s="290"/>
    </row>
    <row r="45290" spans="11:13" x14ac:dyDescent="0.35">
      <c r="K45290" s="293"/>
      <c r="M45290" s="290"/>
    </row>
    <row r="45291" spans="11:13" x14ac:dyDescent="0.35">
      <c r="K45291" s="293"/>
      <c r="M45291" s="290"/>
    </row>
    <row r="45292" spans="11:13" x14ac:dyDescent="0.35">
      <c r="K45292" s="293"/>
      <c r="M45292" s="290"/>
    </row>
    <row r="45293" spans="11:13" x14ac:dyDescent="0.35">
      <c r="K45293" s="293"/>
      <c r="M45293" s="290"/>
    </row>
    <row r="45294" spans="11:13" x14ac:dyDescent="0.35">
      <c r="K45294" s="293"/>
      <c r="M45294" s="290"/>
    </row>
    <row r="45295" spans="11:13" x14ac:dyDescent="0.35">
      <c r="K45295" s="293"/>
      <c r="M45295" s="290"/>
    </row>
    <row r="45296" spans="11:13" x14ac:dyDescent="0.35">
      <c r="K45296" s="293"/>
      <c r="M45296" s="290"/>
    </row>
    <row r="45297" spans="11:13" x14ac:dyDescent="0.35">
      <c r="K45297" s="293"/>
      <c r="M45297" s="290"/>
    </row>
    <row r="45298" spans="11:13" x14ac:dyDescent="0.35">
      <c r="K45298" s="293"/>
      <c r="M45298" s="290"/>
    </row>
    <row r="45299" spans="11:13" x14ac:dyDescent="0.35">
      <c r="K45299" s="293"/>
      <c r="M45299" s="290"/>
    </row>
    <row r="45300" spans="11:13" x14ac:dyDescent="0.35">
      <c r="K45300" s="293"/>
      <c r="M45300" s="290"/>
    </row>
    <row r="45301" spans="11:13" x14ac:dyDescent="0.35">
      <c r="K45301" s="293"/>
      <c r="M45301" s="290"/>
    </row>
    <row r="45302" spans="11:13" x14ac:dyDescent="0.35">
      <c r="K45302" s="293"/>
      <c r="M45302" s="290"/>
    </row>
    <row r="45303" spans="11:13" x14ac:dyDescent="0.35">
      <c r="K45303" s="293"/>
      <c r="M45303" s="290"/>
    </row>
    <row r="45304" spans="11:13" x14ac:dyDescent="0.35">
      <c r="K45304" s="293"/>
      <c r="M45304" s="290"/>
    </row>
    <row r="45305" spans="11:13" x14ac:dyDescent="0.35">
      <c r="K45305" s="293"/>
      <c r="M45305" s="290"/>
    </row>
    <row r="45306" spans="11:13" x14ac:dyDescent="0.35">
      <c r="K45306" s="293"/>
      <c r="M45306" s="290"/>
    </row>
    <row r="45307" spans="11:13" x14ac:dyDescent="0.35">
      <c r="K45307" s="293"/>
      <c r="M45307" s="290"/>
    </row>
    <row r="45308" spans="11:13" x14ac:dyDescent="0.35">
      <c r="K45308" s="293"/>
      <c r="M45308" s="290"/>
    </row>
    <row r="45309" spans="11:13" x14ac:dyDescent="0.35">
      <c r="K45309" s="293"/>
      <c r="M45309" s="290"/>
    </row>
    <row r="45310" spans="11:13" x14ac:dyDescent="0.35">
      <c r="K45310" s="293"/>
      <c r="M45310" s="290"/>
    </row>
    <row r="45311" spans="11:13" x14ac:dyDescent="0.35">
      <c r="K45311" s="293"/>
      <c r="M45311" s="290"/>
    </row>
    <row r="45312" spans="11:13" x14ac:dyDescent="0.35">
      <c r="K45312" s="293"/>
      <c r="M45312" s="290"/>
    </row>
    <row r="45313" spans="11:13" x14ac:dyDescent="0.35">
      <c r="K45313" s="293"/>
      <c r="M45313" s="290"/>
    </row>
    <row r="45314" spans="11:13" x14ac:dyDescent="0.35">
      <c r="K45314" s="293"/>
      <c r="M45314" s="290"/>
    </row>
    <row r="45315" spans="11:13" x14ac:dyDescent="0.35">
      <c r="K45315" s="293"/>
      <c r="M45315" s="290"/>
    </row>
    <row r="45316" spans="11:13" x14ac:dyDescent="0.35">
      <c r="K45316" s="293"/>
      <c r="M45316" s="290"/>
    </row>
    <row r="45317" spans="11:13" x14ac:dyDescent="0.35">
      <c r="K45317" s="293"/>
      <c r="M45317" s="290"/>
    </row>
    <row r="45318" spans="11:13" x14ac:dyDescent="0.35">
      <c r="K45318" s="293"/>
      <c r="M45318" s="290"/>
    </row>
    <row r="45319" spans="11:13" x14ac:dyDescent="0.35">
      <c r="K45319" s="293"/>
      <c r="M45319" s="290"/>
    </row>
    <row r="45320" spans="11:13" x14ac:dyDescent="0.35">
      <c r="K45320" s="293"/>
      <c r="M45320" s="290"/>
    </row>
    <row r="45321" spans="11:13" x14ac:dyDescent="0.35">
      <c r="K45321" s="293"/>
      <c r="M45321" s="290"/>
    </row>
    <row r="45322" spans="11:13" x14ac:dyDescent="0.35">
      <c r="K45322" s="293"/>
      <c r="M45322" s="290"/>
    </row>
    <row r="45323" spans="11:13" x14ac:dyDescent="0.35">
      <c r="K45323" s="293"/>
      <c r="M45323" s="290"/>
    </row>
    <row r="45324" spans="11:13" x14ac:dyDescent="0.35">
      <c r="K45324" s="293"/>
      <c r="M45324" s="290"/>
    </row>
    <row r="45325" spans="11:13" x14ac:dyDescent="0.35">
      <c r="K45325" s="293"/>
      <c r="M45325" s="290"/>
    </row>
    <row r="45326" spans="11:13" x14ac:dyDescent="0.35">
      <c r="K45326" s="293"/>
      <c r="M45326" s="290"/>
    </row>
    <row r="45327" spans="11:13" x14ac:dyDescent="0.35">
      <c r="K45327" s="293"/>
      <c r="M45327" s="290"/>
    </row>
    <row r="45328" spans="11:13" x14ac:dyDescent="0.35">
      <c r="K45328" s="293"/>
      <c r="M45328" s="290"/>
    </row>
    <row r="45329" spans="11:13" x14ac:dyDescent="0.35">
      <c r="K45329" s="293"/>
      <c r="M45329" s="290"/>
    </row>
    <row r="45330" spans="11:13" x14ac:dyDescent="0.35">
      <c r="K45330" s="293"/>
      <c r="M45330" s="290"/>
    </row>
    <row r="45331" spans="11:13" x14ac:dyDescent="0.35">
      <c r="K45331" s="293"/>
      <c r="M45331" s="290"/>
    </row>
    <row r="45332" spans="11:13" x14ac:dyDescent="0.35">
      <c r="K45332" s="293"/>
      <c r="M45332" s="290"/>
    </row>
    <row r="45333" spans="11:13" x14ac:dyDescent="0.35">
      <c r="K45333" s="293"/>
      <c r="M45333" s="290"/>
    </row>
    <row r="45334" spans="11:13" x14ac:dyDescent="0.35">
      <c r="K45334" s="293"/>
      <c r="M45334" s="290"/>
    </row>
    <row r="45335" spans="11:13" x14ac:dyDescent="0.35">
      <c r="K45335" s="293"/>
      <c r="M45335" s="290"/>
    </row>
    <row r="45336" spans="11:13" x14ac:dyDescent="0.35">
      <c r="K45336" s="293"/>
      <c r="M45336" s="290"/>
    </row>
    <row r="45337" spans="11:13" x14ac:dyDescent="0.35">
      <c r="K45337" s="293"/>
      <c r="M45337" s="290"/>
    </row>
    <row r="45338" spans="11:13" x14ac:dyDescent="0.35">
      <c r="K45338" s="293"/>
      <c r="M45338" s="290"/>
    </row>
    <row r="45339" spans="11:13" x14ac:dyDescent="0.35">
      <c r="K45339" s="293"/>
      <c r="M45339" s="290"/>
    </row>
    <row r="45340" spans="11:13" x14ac:dyDescent="0.35">
      <c r="K45340" s="293"/>
      <c r="M45340" s="290"/>
    </row>
    <row r="45341" spans="11:13" x14ac:dyDescent="0.35">
      <c r="K45341" s="293"/>
      <c r="M45341" s="290"/>
    </row>
    <row r="45342" spans="11:13" x14ac:dyDescent="0.35">
      <c r="K45342" s="293"/>
      <c r="M45342" s="290"/>
    </row>
    <row r="45343" spans="11:13" x14ac:dyDescent="0.35">
      <c r="K45343" s="293"/>
      <c r="M45343" s="290"/>
    </row>
    <row r="45344" spans="11:13" x14ac:dyDescent="0.35">
      <c r="K45344" s="293"/>
      <c r="M45344" s="290"/>
    </row>
    <row r="45345" spans="11:13" x14ac:dyDescent="0.35">
      <c r="K45345" s="293"/>
      <c r="M45345" s="290"/>
    </row>
    <row r="45346" spans="11:13" x14ac:dyDescent="0.35">
      <c r="K45346" s="293"/>
      <c r="M45346" s="290"/>
    </row>
    <row r="45347" spans="11:13" x14ac:dyDescent="0.35">
      <c r="K45347" s="293"/>
      <c r="M45347" s="290"/>
    </row>
    <row r="45348" spans="11:13" x14ac:dyDescent="0.35">
      <c r="K45348" s="293"/>
      <c r="M45348" s="290"/>
    </row>
    <row r="45349" spans="11:13" x14ac:dyDescent="0.35">
      <c r="K45349" s="293"/>
      <c r="M45349" s="290"/>
    </row>
    <row r="45350" spans="11:13" x14ac:dyDescent="0.35">
      <c r="K45350" s="293"/>
      <c r="M45350" s="290"/>
    </row>
    <row r="45351" spans="11:13" x14ac:dyDescent="0.35">
      <c r="K45351" s="293"/>
      <c r="M45351" s="290"/>
    </row>
    <row r="45352" spans="11:13" x14ac:dyDescent="0.35">
      <c r="K45352" s="293"/>
      <c r="M45352" s="290"/>
    </row>
    <row r="45353" spans="11:13" x14ac:dyDescent="0.35">
      <c r="K45353" s="293"/>
      <c r="M45353" s="290"/>
    </row>
    <row r="45354" spans="11:13" x14ac:dyDescent="0.35">
      <c r="K45354" s="293"/>
      <c r="M45354" s="290"/>
    </row>
    <row r="45355" spans="11:13" x14ac:dyDescent="0.35">
      <c r="K45355" s="293"/>
      <c r="M45355" s="290"/>
    </row>
    <row r="45356" spans="11:13" x14ac:dyDescent="0.35">
      <c r="K45356" s="293"/>
      <c r="M45356" s="290"/>
    </row>
    <row r="45357" spans="11:13" x14ac:dyDescent="0.35">
      <c r="K45357" s="293"/>
      <c r="M45357" s="290"/>
    </row>
    <row r="45358" spans="11:13" x14ac:dyDescent="0.35">
      <c r="K45358" s="293"/>
      <c r="M45358" s="290"/>
    </row>
    <row r="45359" spans="11:13" x14ac:dyDescent="0.35">
      <c r="K45359" s="293"/>
      <c r="M45359" s="290"/>
    </row>
    <row r="45360" spans="11:13" x14ac:dyDescent="0.35">
      <c r="K45360" s="293"/>
      <c r="M45360" s="290"/>
    </row>
    <row r="45361" spans="11:13" x14ac:dyDescent="0.35">
      <c r="K45361" s="293"/>
      <c r="M45361" s="290"/>
    </row>
    <row r="45362" spans="11:13" x14ac:dyDescent="0.35">
      <c r="K45362" s="293"/>
      <c r="M45362" s="290"/>
    </row>
    <row r="45363" spans="11:13" x14ac:dyDescent="0.35">
      <c r="K45363" s="293"/>
      <c r="M45363" s="290"/>
    </row>
    <row r="45364" spans="11:13" x14ac:dyDescent="0.35">
      <c r="K45364" s="293"/>
      <c r="M45364" s="290"/>
    </row>
    <row r="45365" spans="11:13" x14ac:dyDescent="0.35">
      <c r="K45365" s="293"/>
      <c r="M45365" s="290"/>
    </row>
    <row r="45366" spans="11:13" x14ac:dyDescent="0.35">
      <c r="K45366" s="293"/>
      <c r="M45366" s="290"/>
    </row>
    <row r="45367" spans="11:13" x14ac:dyDescent="0.35">
      <c r="K45367" s="293"/>
      <c r="M45367" s="290"/>
    </row>
    <row r="45368" spans="11:13" x14ac:dyDescent="0.35">
      <c r="K45368" s="293"/>
      <c r="M45368" s="290"/>
    </row>
    <row r="45369" spans="11:13" x14ac:dyDescent="0.35">
      <c r="K45369" s="293"/>
      <c r="M45369" s="290"/>
    </row>
    <row r="45370" spans="11:13" x14ac:dyDescent="0.35">
      <c r="K45370" s="293"/>
      <c r="M45370" s="290"/>
    </row>
    <row r="45371" spans="11:13" x14ac:dyDescent="0.35">
      <c r="K45371" s="293"/>
      <c r="M45371" s="290"/>
    </row>
    <row r="45372" spans="11:13" x14ac:dyDescent="0.35">
      <c r="K45372" s="293"/>
      <c r="M45372" s="290"/>
    </row>
    <row r="45373" spans="11:13" x14ac:dyDescent="0.35">
      <c r="K45373" s="293"/>
      <c r="M45373" s="290"/>
    </row>
    <row r="45374" spans="11:13" x14ac:dyDescent="0.35">
      <c r="K45374" s="293"/>
      <c r="M45374" s="290"/>
    </row>
    <row r="45375" spans="11:13" x14ac:dyDescent="0.35">
      <c r="K45375" s="293"/>
      <c r="M45375" s="290"/>
    </row>
    <row r="45376" spans="11:13" x14ac:dyDescent="0.35">
      <c r="K45376" s="293"/>
      <c r="M45376" s="290"/>
    </row>
    <row r="45377" spans="11:13" x14ac:dyDescent="0.35">
      <c r="K45377" s="293"/>
      <c r="M45377" s="290"/>
    </row>
    <row r="45378" spans="11:13" x14ac:dyDescent="0.35">
      <c r="K45378" s="293"/>
      <c r="M45378" s="290"/>
    </row>
    <row r="45379" spans="11:13" x14ac:dyDescent="0.35">
      <c r="K45379" s="293"/>
      <c r="M45379" s="290"/>
    </row>
    <row r="45380" spans="11:13" x14ac:dyDescent="0.35">
      <c r="K45380" s="293"/>
      <c r="M45380" s="290"/>
    </row>
    <row r="45381" spans="11:13" x14ac:dyDescent="0.35">
      <c r="K45381" s="293"/>
      <c r="M45381" s="290"/>
    </row>
    <row r="45382" spans="11:13" x14ac:dyDescent="0.35">
      <c r="K45382" s="293"/>
      <c r="M45382" s="290"/>
    </row>
    <row r="45383" spans="11:13" x14ac:dyDescent="0.35">
      <c r="K45383" s="293"/>
      <c r="M45383" s="290"/>
    </row>
    <row r="45384" spans="11:13" x14ac:dyDescent="0.35">
      <c r="K45384" s="293"/>
      <c r="M45384" s="290"/>
    </row>
    <row r="45385" spans="11:13" x14ac:dyDescent="0.35">
      <c r="K45385" s="293"/>
      <c r="M45385" s="290"/>
    </row>
    <row r="45386" spans="11:13" x14ac:dyDescent="0.35">
      <c r="K45386" s="293"/>
      <c r="M45386" s="290"/>
    </row>
    <row r="45387" spans="11:13" x14ac:dyDescent="0.35">
      <c r="K45387" s="293"/>
      <c r="M45387" s="290"/>
    </row>
    <row r="45388" spans="11:13" x14ac:dyDescent="0.35">
      <c r="K45388" s="293"/>
      <c r="M45388" s="290"/>
    </row>
    <row r="45389" spans="11:13" x14ac:dyDescent="0.35">
      <c r="K45389" s="293"/>
      <c r="M45389" s="290"/>
    </row>
    <row r="45390" spans="11:13" x14ac:dyDescent="0.35">
      <c r="K45390" s="293"/>
      <c r="M45390" s="290"/>
    </row>
    <row r="45391" spans="11:13" x14ac:dyDescent="0.35">
      <c r="K45391" s="293"/>
      <c r="M45391" s="290"/>
    </row>
    <row r="45392" spans="11:13" x14ac:dyDescent="0.35">
      <c r="K45392" s="293"/>
      <c r="M45392" s="290"/>
    </row>
    <row r="45393" spans="11:13" x14ac:dyDescent="0.35">
      <c r="K45393" s="293"/>
      <c r="M45393" s="290"/>
    </row>
    <row r="45394" spans="11:13" x14ac:dyDescent="0.35">
      <c r="K45394" s="293"/>
      <c r="M45394" s="290"/>
    </row>
    <row r="45395" spans="11:13" x14ac:dyDescent="0.35">
      <c r="K45395" s="293"/>
      <c r="M45395" s="290"/>
    </row>
    <row r="45396" spans="11:13" x14ac:dyDescent="0.35">
      <c r="K45396" s="293"/>
      <c r="M45396" s="290"/>
    </row>
    <row r="45397" spans="11:13" x14ac:dyDescent="0.35">
      <c r="K45397" s="293"/>
      <c r="M45397" s="290"/>
    </row>
    <row r="45398" spans="11:13" x14ac:dyDescent="0.35">
      <c r="K45398" s="293"/>
      <c r="M45398" s="290"/>
    </row>
    <row r="45399" spans="11:13" x14ac:dyDescent="0.35">
      <c r="K45399" s="293"/>
      <c r="M45399" s="290"/>
    </row>
    <row r="45400" spans="11:13" x14ac:dyDescent="0.35">
      <c r="K45400" s="293"/>
      <c r="M45400" s="290"/>
    </row>
    <row r="45401" spans="11:13" x14ac:dyDescent="0.35">
      <c r="K45401" s="293"/>
      <c r="M45401" s="290"/>
    </row>
    <row r="45402" spans="11:13" x14ac:dyDescent="0.35">
      <c r="K45402" s="293"/>
      <c r="M45402" s="290"/>
    </row>
    <row r="45403" spans="11:13" x14ac:dyDescent="0.35">
      <c r="K45403" s="293"/>
      <c r="M45403" s="290"/>
    </row>
    <row r="45404" spans="11:13" x14ac:dyDescent="0.35">
      <c r="K45404" s="293"/>
      <c r="M45404" s="290"/>
    </row>
    <row r="45405" spans="11:13" x14ac:dyDescent="0.35">
      <c r="K45405" s="293"/>
      <c r="M45405" s="290"/>
    </row>
    <row r="45406" spans="11:13" x14ac:dyDescent="0.35">
      <c r="K45406" s="293"/>
      <c r="M45406" s="290"/>
    </row>
    <row r="45407" spans="11:13" x14ac:dyDescent="0.35">
      <c r="K45407" s="293"/>
      <c r="M45407" s="290"/>
    </row>
    <row r="45408" spans="11:13" x14ac:dyDescent="0.35">
      <c r="K45408" s="293"/>
      <c r="M45408" s="290"/>
    </row>
    <row r="45409" spans="11:13" x14ac:dyDescent="0.35">
      <c r="K45409" s="293"/>
      <c r="M45409" s="290"/>
    </row>
    <row r="45410" spans="11:13" x14ac:dyDescent="0.35">
      <c r="K45410" s="293"/>
      <c r="M45410" s="290"/>
    </row>
    <row r="45411" spans="11:13" x14ac:dyDescent="0.35">
      <c r="K45411" s="293"/>
      <c r="M45411" s="290"/>
    </row>
    <row r="45412" spans="11:13" x14ac:dyDescent="0.35">
      <c r="K45412" s="293"/>
      <c r="M45412" s="290"/>
    </row>
    <row r="45413" spans="11:13" x14ac:dyDescent="0.35">
      <c r="K45413" s="293"/>
      <c r="M45413" s="290"/>
    </row>
    <row r="45414" spans="11:13" x14ac:dyDescent="0.35">
      <c r="K45414" s="293"/>
      <c r="M45414" s="290"/>
    </row>
    <row r="45415" spans="11:13" x14ac:dyDescent="0.35">
      <c r="K45415" s="293"/>
      <c r="M45415" s="290"/>
    </row>
    <row r="45416" spans="11:13" x14ac:dyDescent="0.35">
      <c r="K45416" s="293"/>
      <c r="M45416" s="290"/>
    </row>
    <row r="45417" spans="11:13" x14ac:dyDescent="0.35">
      <c r="K45417" s="293"/>
      <c r="M45417" s="290"/>
    </row>
    <row r="45418" spans="11:13" x14ac:dyDescent="0.35">
      <c r="K45418" s="293"/>
      <c r="M45418" s="290"/>
    </row>
    <row r="45419" spans="11:13" x14ac:dyDescent="0.35">
      <c r="K45419" s="293"/>
      <c r="M45419" s="290"/>
    </row>
    <row r="45420" spans="11:13" x14ac:dyDescent="0.35">
      <c r="K45420" s="293"/>
      <c r="M45420" s="290"/>
    </row>
    <row r="45421" spans="11:13" x14ac:dyDescent="0.35">
      <c r="K45421" s="293"/>
      <c r="M45421" s="290"/>
    </row>
    <row r="45422" spans="11:13" x14ac:dyDescent="0.35">
      <c r="K45422" s="293"/>
      <c r="M45422" s="290"/>
    </row>
    <row r="45423" spans="11:13" x14ac:dyDescent="0.35">
      <c r="K45423" s="293"/>
      <c r="M45423" s="290"/>
    </row>
    <row r="45424" spans="11:13" x14ac:dyDescent="0.35">
      <c r="K45424" s="293"/>
      <c r="M45424" s="290"/>
    </row>
    <row r="45425" spans="11:13" x14ac:dyDescent="0.35">
      <c r="K45425" s="293"/>
      <c r="M45425" s="290"/>
    </row>
    <row r="45426" spans="11:13" x14ac:dyDescent="0.35">
      <c r="K45426" s="293"/>
      <c r="M45426" s="290"/>
    </row>
    <row r="45427" spans="11:13" x14ac:dyDescent="0.35">
      <c r="K45427" s="293"/>
      <c r="M45427" s="290"/>
    </row>
    <row r="45428" spans="11:13" x14ac:dyDescent="0.35">
      <c r="K45428" s="293"/>
      <c r="M45428" s="290"/>
    </row>
    <row r="45429" spans="11:13" x14ac:dyDescent="0.35">
      <c r="K45429" s="293"/>
      <c r="M45429" s="290"/>
    </row>
    <row r="45430" spans="11:13" x14ac:dyDescent="0.35">
      <c r="K45430" s="293"/>
      <c r="M45430" s="290"/>
    </row>
    <row r="45431" spans="11:13" x14ac:dyDescent="0.35">
      <c r="K45431" s="293"/>
      <c r="M45431" s="290"/>
    </row>
    <row r="45432" spans="11:13" x14ac:dyDescent="0.35">
      <c r="K45432" s="293"/>
      <c r="M45432" s="290"/>
    </row>
    <row r="45433" spans="11:13" x14ac:dyDescent="0.35">
      <c r="K45433" s="293"/>
      <c r="M45433" s="290"/>
    </row>
    <row r="45434" spans="11:13" x14ac:dyDescent="0.35">
      <c r="K45434" s="293"/>
      <c r="M45434" s="290"/>
    </row>
    <row r="45435" spans="11:13" x14ac:dyDescent="0.35">
      <c r="K45435" s="293"/>
      <c r="M45435" s="290"/>
    </row>
    <row r="45436" spans="11:13" x14ac:dyDescent="0.35">
      <c r="K45436" s="293"/>
      <c r="M45436" s="290"/>
    </row>
    <row r="45437" spans="11:13" x14ac:dyDescent="0.35">
      <c r="K45437" s="293"/>
      <c r="M45437" s="290"/>
    </row>
    <row r="45438" spans="11:13" x14ac:dyDescent="0.35">
      <c r="K45438" s="293"/>
      <c r="M45438" s="290"/>
    </row>
    <row r="45439" spans="11:13" x14ac:dyDescent="0.35">
      <c r="K45439" s="293"/>
      <c r="M45439" s="290"/>
    </row>
    <row r="45440" spans="11:13" x14ac:dyDescent="0.35">
      <c r="K45440" s="293"/>
      <c r="M45440" s="290"/>
    </row>
    <row r="45441" spans="11:13" x14ac:dyDescent="0.35">
      <c r="K45441" s="293"/>
      <c r="M45441" s="290"/>
    </row>
    <row r="45442" spans="11:13" x14ac:dyDescent="0.35">
      <c r="K45442" s="293"/>
      <c r="M45442" s="290"/>
    </row>
    <row r="45443" spans="11:13" x14ac:dyDescent="0.35">
      <c r="K45443" s="293"/>
      <c r="M45443" s="290"/>
    </row>
    <row r="45444" spans="11:13" x14ac:dyDescent="0.35">
      <c r="K45444" s="293"/>
      <c r="M45444" s="290"/>
    </row>
    <row r="45445" spans="11:13" x14ac:dyDescent="0.35">
      <c r="K45445" s="293"/>
      <c r="M45445" s="290"/>
    </row>
    <row r="45446" spans="11:13" x14ac:dyDescent="0.35">
      <c r="K45446" s="293"/>
      <c r="M45446" s="290"/>
    </row>
    <row r="45447" spans="11:13" x14ac:dyDescent="0.35">
      <c r="K45447" s="293"/>
      <c r="M45447" s="290"/>
    </row>
    <row r="45448" spans="11:13" x14ac:dyDescent="0.35">
      <c r="K45448" s="293"/>
      <c r="M45448" s="290"/>
    </row>
    <row r="45449" spans="11:13" x14ac:dyDescent="0.35">
      <c r="K45449" s="293"/>
      <c r="M45449" s="290"/>
    </row>
    <row r="45450" spans="11:13" x14ac:dyDescent="0.35">
      <c r="K45450" s="293"/>
      <c r="M45450" s="290"/>
    </row>
    <row r="45451" spans="11:13" x14ac:dyDescent="0.35">
      <c r="K45451" s="293"/>
      <c r="M45451" s="290"/>
    </row>
    <row r="45452" spans="11:13" x14ac:dyDescent="0.35">
      <c r="K45452" s="293"/>
      <c r="M45452" s="290"/>
    </row>
    <row r="45453" spans="11:13" x14ac:dyDescent="0.35">
      <c r="K45453" s="293"/>
      <c r="M45453" s="290"/>
    </row>
    <row r="45454" spans="11:13" x14ac:dyDescent="0.35">
      <c r="K45454" s="293"/>
      <c r="M45454" s="290"/>
    </row>
    <row r="45455" spans="11:13" x14ac:dyDescent="0.35">
      <c r="K45455" s="293"/>
      <c r="M45455" s="290"/>
    </row>
    <row r="45456" spans="11:13" x14ac:dyDescent="0.35">
      <c r="K45456" s="293"/>
      <c r="M45456" s="290"/>
    </row>
    <row r="45457" spans="11:13" x14ac:dyDescent="0.35">
      <c r="K45457" s="293"/>
      <c r="M45457" s="290"/>
    </row>
    <row r="45458" spans="11:13" x14ac:dyDescent="0.35">
      <c r="K45458" s="293"/>
      <c r="M45458" s="290"/>
    </row>
    <row r="45459" spans="11:13" x14ac:dyDescent="0.35">
      <c r="K45459" s="293"/>
      <c r="M45459" s="290"/>
    </row>
    <row r="45460" spans="11:13" x14ac:dyDescent="0.35">
      <c r="K45460" s="293"/>
      <c r="M45460" s="290"/>
    </row>
    <row r="45461" spans="11:13" x14ac:dyDescent="0.35">
      <c r="K45461" s="293"/>
      <c r="M45461" s="290"/>
    </row>
    <row r="45462" spans="11:13" x14ac:dyDescent="0.35">
      <c r="K45462" s="293"/>
      <c r="M45462" s="290"/>
    </row>
    <row r="45463" spans="11:13" x14ac:dyDescent="0.35">
      <c r="K45463" s="293"/>
      <c r="M45463" s="290"/>
    </row>
    <row r="45464" spans="11:13" x14ac:dyDescent="0.35">
      <c r="K45464" s="293"/>
      <c r="M45464" s="290"/>
    </row>
    <row r="45465" spans="11:13" x14ac:dyDescent="0.35">
      <c r="K45465" s="293"/>
      <c r="M45465" s="290"/>
    </row>
    <row r="45466" spans="11:13" x14ac:dyDescent="0.35">
      <c r="K45466" s="293"/>
      <c r="M45466" s="290"/>
    </row>
    <row r="45467" spans="11:13" x14ac:dyDescent="0.35">
      <c r="K45467" s="293"/>
      <c r="M45467" s="290"/>
    </row>
    <row r="45468" spans="11:13" x14ac:dyDescent="0.35">
      <c r="K45468" s="293"/>
      <c r="M45468" s="290"/>
    </row>
    <row r="45469" spans="11:13" x14ac:dyDescent="0.35">
      <c r="K45469" s="293"/>
      <c r="M45469" s="290"/>
    </row>
    <row r="45470" spans="11:13" x14ac:dyDescent="0.35">
      <c r="K45470" s="293"/>
      <c r="M45470" s="290"/>
    </row>
    <row r="45471" spans="11:13" x14ac:dyDescent="0.35">
      <c r="K45471" s="293"/>
      <c r="M45471" s="290"/>
    </row>
    <row r="45472" spans="11:13" x14ac:dyDescent="0.35">
      <c r="K45472" s="293"/>
      <c r="M45472" s="290"/>
    </row>
    <row r="45473" spans="11:13" x14ac:dyDescent="0.35">
      <c r="K45473" s="293"/>
      <c r="M45473" s="290"/>
    </row>
    <row r="45474" spans="11:13" x14ac:dyDescent="0.35">
      <c r="K45474" s="293"/>
      <c r="M45474" s="290"/>
    </row>
    <row r="45475" spans="11:13" x14ac:dyDescent="0.35">
      <c r="K45475" s="293"/>
      <c r="M45475" s="290"/>
    </row>
    <row r="45476" spans="11:13" x14ac:dyDescent="0.35">
      <c r="K45476" s="293"/>
      <c r="M45476" s="290"/>
    </row>
    <row r="45477" spans="11:13" x14ac:dyDescent="0.35">
      <c r="K45477" s="293"/>
      <c r="M45477" s="290"/>
    </row>
    <row r="45478" spans="11:13" x14ac:dyDescent="0.35">
      <c r="K45478" s="293"/>
      <c r="M45478" s="290"/>
    </row>
    <row r="45479" spans="11:13" x14ac:dyDescent="0.35">
      <c r="K45479" s="293"/>
      <c r="M45479" s="290"/>
    </row>
    <row r="45480" spans="11:13" x14ac:dyDescent="0.35">
      <c r="K45480" s="293"/>
      <c r="M45480" s="290"/>
    </row>
    <row r="45481" spans="11:13" x14ac:dyDescent="0.35">
      <c r="K45481" s="293"/>
      <c r="M45481" s="290"/>
    </row>
    <row r="45482" spans="11:13" x14ac:dyDescent="0.35">
      <c r="K45482" s="293"/>
      <c r="M45482" s="290"/>
    </row>
    <row r="45483" spans="11:13" x14ac:dyDescent="0.35">
      <c r="K45483" s="293"/>
      <c r="M45483" s="290"/>
    </row>
    <row r="45484" spans="11:13" x14ac:dyDescent="0.35">
      <c r="K45484" s="293"/>
      <c r="M45484" s="290"/>
    </row>
    <row r="45485" spans="11:13" x14ac:dyDescent="0.35">
      <c r="K45485" s="293"/>
      <c r="M45485" s="290"/>
    </row>
    <row r="45486" spans="11:13" x14ac:dyDescent="0.35">
      <c r="K45486" s="293"/>
      <c r="M45486" s="290"/>
    </row>
    <row r="45487" spans="11:13" x14ac:dyDescent="0.35">
      <c r="K45487" s="293"/>
      <c r="M45487" s="290"/>
    </row>
    <row r="45488" spans="11:13" x14ac:dyDescent="0.35">
      <c r="K45488" s="293"/>
      <c r="M45488" s="290"/>
    </row>
    <row r="45489" spans="11:13" x14ac:dyDescent="0.35">
      <c r="K45489" s="293"/>
      <c r="M45489" s="290"/>
    </row>
    <row r="45490" spans="11:13" x14ac:dyDescent="0.35">
      <c r="K45490" s="293"/>
      <c r="M45490" s="290"/>
    </row>
    <row r="45491" spans="11:13" x14ac:dyDescent="0.35">
      <c r="K45491" s="293"/>
      <c r="M45491" s="290"/>
    </row>
    <row r="45492" spans="11:13" x14ac:dyDescent="0.35">
      <c r="K45492" s="293"/>
      <c r="M45492" s="290"/>
    </row>
    <row r="45493" spans="11:13" x14ac:dyDescent="0.35">
      <c r="K45493" s="293"/>
      <c r="M45493" s="290"/>
    </row>
    <row r="45494" spans="11:13" x14ac:dyDescent="0.35">
      <c r="K45494" s="293"/>
      <c r="M45494" s="290"/>
    </row>
    <row r="45495" spans="11:13" x14ac:dyDescent="0.35">
      <c r="K45495" s="293"/>
      <c r="M45495" s="290"/>
    </row>
    <row r="45496" spans="11:13" x14ac:dyDescent="0.35">
      <c r="K45496" s="293"/>
      <c r="M45496" s="290"/>
    </row>
    <row r="45497" spans="11:13" x14ac:dyDescent="0.35">
      <c r="K45497" s="293"/>
      <c r="M45497" s="290"/>
    </row>
    <row r="45498" spans="11:13" x14ac:dyDescent="0.35">
      <c r="K45498" s="293"/>
      <c r="M45498" s="290"/>
    </row>
    <row r="45499" spans="11:13" x14ac:dyDescent="0.35">
      <c r="K45499" s="293"/>
      <c r="M45499" s="290"/>
    </row>
    <row r="45500" spans="11:13" x14ac:dyDescent="0.35">
      <c r="K45500" s="293"/>
      <c r="M45500" s="290"/>
    </row>
    <row r="45501" spans="11:13" x14ac:dyDescent="0.35">
      <c r="K45501" s="293"/>
      <c r="M45501" s="290"/>
    </row>
    <row r="45502" spans="11:13" x14ac:dyDescent="0.35">
      <c r="K45502" s="293"/>
      <c r="M45502" s="290"/>
    </row>
    <row r="45503" spans="11:13" x14ac:dyDescent="0.35">
      <c r="K45503" s="293"/>
      <c r="M45503" s="290"/>
    </row>
    <row r="45504" spans="11:13" x14ac:dyDescent="0.35">
      <c r="K45504" s="293"/>
      <c r="M45504" s="290"/>
    </row>
    <row r="45505" spans="11:13" x14ac:dyDescent="0.35">
      <c r="K45505" s="293"/>
      <c r="M45505" s="290"/>
    </row>
    <row r="45506" spans="11:13" x14ac:dyDescent="0.35">
      <c r="K45506" s="293"/>
      <c r="M45506" s="290"/>
    </row>
    <row r="45507" spans="11:13" x14ac:dyDescent="0.35">
      <c r="K45507" s="293"/>
      <c r="M45507" s="290"/>
    </row>
    <row r="45508" spans="11:13" x14ac:dyDescent="0.35">
      <c r="K45508" s="293"/>
      <c r="M45508" s="290"/>
    </row>
    <row r="45509" spans="11:13" x14ac:dyDescent="0.35">
      <c r="K45509" s="293"/>
      <c r="M45509" s="290"/>
    </row>
    <row r="45510" spans="11:13" x14ac:dyDescent="0.35">
      <c r="K45510" s="293"/>
      <c r="M45510" s="290"/>
    </row>
    <row r="45511" spans="11:13" x14ac:dyDescent="0.35">
      <c r="K45511" s="293"/>
      <c r="M45511" s="290"/>
    </row>
    <row r="45512" spans="11:13" x14ac:dyDescent="0.35">
      <c r="K45512" s="293"/>
      <c r="M45512" s="290"/>
    </row>
    <row r="45513" spans="11:13" x14ac:dyDescent="0.35">
      <c r="K45513" s="293"/>
      <c r="M45513" s="290"/>
    </row>
    <row r="45514" spans="11:13" x14ac:dyDescent="0.35">
      <c r="K45514" s="293"/>
      <c r="M45514" s="290"/>
    </row>
    <row r="45515" spans="11:13" x14ac:dyDescent="0.35">
      <c r="K45515" s="293"/>
      <c r="M45515" s="290"/>
    </row>
    <row r="45516" spans="11:13" x14ac:dyDescent="0.35">
      <c r="K45516" s="293"/>
      <c r="M45516" s="290"/>
    </row>
    <row r="45517" spans="11:13" x14ac:dyDescent="0.35">
      <c r="K45517" s="293"/>
      <c r="M45517" s="290"/>
    </row>
    <row r="45518" spans="11:13" x14ac:dyDescent="0.35">
      <c r="K45518" s="293"/>
      <c r="M45518" s="290"/>
    </row>
    <row r="45519" spans="11:13" x14ac:dyDescent="0.35">
      <c r="K45519" s="293"/>
      <c r="M45519" s="290"/>
    </row>
    <row r="45520" spans="11:13" x14ac:dyDescent="0.35">
      <c r="K45520" s="293"/>
      <c r="M45520" s="290"/>
    </row>
    <row r="45521" spans="11:13" x14ac:dyDescent="0.35">
      <c r="K45521" s="293"/>
      <c r="M45521" s="290"/>
    </row>
    <row r="45522" spans="11:13" x14ac:dyDescent="0.35">
      <c r="K45522" s="293"/>
      <c r="M45522" s="290"/>
    </row>
    <row r="45523" spans="11:13" x14ac:dyDescent="0.35">
      <c r="K45523" s="293"/>
      <c r="M45523" s="290"/>
    </row>
    <row r="45524" spans="11:13" x14ac:dyDescent="0.35">
      <c r="K45524" s="293"/>
      <c r="M45524" s="290"/>
    </row>
    <row r="45525" spans="11:13" x14ac:dyDescent="0.35">
      <c r="K45525" s="293"/>
      <c r="M45525" s="290"/>
    </row>
    <row r="45526" spans="11:13" x14ac:dyDescent="0.35">
      <c r="K45526" s="293"/>
      <c r="M45526" s="290"/>
    </row>
    <row r="45527" spans="11:13" x14ac:dyDescent="0.35">
      <c r="K45527" s="293"/>
      <c r="M45527" s="290"/>
    </row>
    <row r="45528" spans="11:13" x14ac:dyDescent="0.35">
      <c r="K45528" s="293"/>
      <c r="M45528" s="290"/>
    </row>
    <row r="45529" spans="11:13" x14ac:dyDescent="0.35">
      <c r="K45529" s="293"/>
      <c r="M45529" s="290"/>
    </row>
    <row r="45530" spans="11:13" x14ac:dyDescent="0.35">
      <c r="K45530" s="293"/>
      <c r="M45530" s="290"/>
    </row>
    <row r="45531" spans="11:13" x14ac:dyDescent="0.35">
      <c r="K45531" s="293"/>
      <c r="M45531" s="290"/>
    </row>
    <row r="45532" spans="11:13" x14ac:dyDescent="0.35">
      <c r="K45532" s="293"/>
      <c r="M45532" s="290"/>
    </row>
    <row r="45533" spans="11:13" x14ac:dyDescent="0.35">
      <c r="K45533" s="293"/>
      <c r="M45533" s="290"/>
    </row>
    <row r="45534" spans="11:13" x14ac:dyDescent="0.35">
      <c r="K45534" s="293"/>
      <c r="M45534" s="290"/>
    </row>
    <row r="45535" spans="11:13" x14ac:dyDescent="0.35">
      <c r="K45535" s="293"/>
      <c r="M45535" s="290"/>
    </row>
    <row r="45536" spans="11:13" x14ac:dyDescent="0.35">
      <c r="K45536" s="293"/>
      <c r="M45536" s="290"/>
    </row>
    <row r="45537" spans="11:13" x14ac:dyDescent="0.35">
      <c r="K45537" s="293"/>
      <c r="M45537" s="290"/>
    </row>
    <row r="45538" spans="11:13" x14ac:dyDescent="0.35">
      <c r="K45538" s="293"/>
      <c r="M45538" s="290"/>
    </row>
    <row r="45539" spans="11:13" x14ac:dyDescent="0.35">
      <c r="K45539" s="293"/>
      <c r="M45539" s="290"/>
    </row>
    <row r="45540" spans="11:13" x14ac:dyDescent="0.35">
      <c r="K45540" s="293"/>
      <c r="M45540" s="290"/>
    </row>
    <row r="45541" spans="11:13" x14ac:dyDescent="0.35">
      <c r="K45541" s="293"/>
      <c r="M45541" s="290"/>
    </row>
    <row r="45542" spans="11:13" x14ac:dyDescent="0.35">
      <c r="K45542" s="293"/>
      <c r="M45542" s="290"/>
    </row>
    <row r="45543" spans="11:13" x14ac:dyDescent="0.35">
      <c r="K45543" s="293"/>
      <c r="M45543" s="290"/>
    </row>
    <row r="45544" spans="11:13" x14ac:dyDescent="0.35">
      <c r="K45544" s="293"/>
      <c r="M45544" s="290"/>
    </row>
    <row r="45545" spans="11:13" x14ac:dyDescent="0.35">
      <c r="K45545" s="293"/>
      <c r="M45545" s="290"/>
    </row>
    <row r="45546" spans="11:13" x14ac:dyDescent="0.35">
      <c r="K45546" s="293"/>
      <c r="M45546" s="290"/>
    </row>
    <row r="45547" spans="11:13" x14ac:dyDescent="0.35">
      <c r="K45547" s="293"/>
      <c r="M45547" s="290"/>
    </row>
    <row r="45548" spans="11:13" x14ac:dyDescent="0.35">
      <c r="K45548" s="293"/>
      <c r="M45548" s="290"/>
    </row>
    <row r="45549" spans="11:13" x14ac:dyDescent="0.35">
      <c r="K45549" s="293"/>
      <c r="M45549" s="290"/>
    </row>
    <row r="45550" spans="11:13" x14ac:dyDescent="0.35">
      <c r="K45550" s="293"/>
      <c r="M45550" s="290"/>
    </row>
    <row r="45551" spans="11:13" x14ac:dyDescent="0.35">
      <c r="K45551" s="293"/>
      <c r="M45551" s="290"/>
    </row>
    <row r="45552" spans="11:13" x14ac:dyDescent="0.35">
      <c r="K45552" s="293"/>
      <c r="M45552" s="290"/>
    </row>
    <row r="45553" spans="11:13" x14ac:dyDescent="0.35">
      <c r="K45553" s="293"/>
      <c r="M45553" s="290"/>
    </row>
    <row r="45554" spans="11:13" x14ac:dyDescent="0.35">
      <c r="K45554" s="293"/>
      <c r="M45554" s="290"/>
    </row>
    <row r="45555" spans="11:13" x14ac:dyDescent="0.35">
      <c r="K45555" s="293"/>
      <c r="M45555" s="290"/>
    </row>
    <row r="45556" spans="11:13" x14ac:dyDescent="0.35">
      <c r="K45556" s="293"/>
      <c r="M45556" s="290"/>
    </row>
    <row r="45557" spans="11:13" x14ac:dyDescent="0.35">
      <c r="K45557" s="293"/>
      <c r="M45557" s="290"/>
    </row>
    <row r="45558" spans="11:13" x14ac:dyDescent="0.35">
      <c r="K45558" s="293"/>
      <c r="M45558" s="290"/>
    </row>
    <row r="45559" spans="11:13" x14ac:dyDescent="0.35">
      <c r="K45559" s="293"/>
      <c r="M45559" s="290"/>
    </row>
    <row r="45560" spans="11:13" x14ac:dyDescent="0.35">
      <c r="K45560" s="293"/>
      <c r="M45560" s="290"/>
    </row>
    <row r="45561" spans="11:13" x14ac:dyDescent="0.35">
      <c r="K45561" s="293"/>
      <c r="M45561" s="290"/>
    </row>
    <row r="45562" spans="11:13" x14ac:dyDescent="0.35">
      <c r="K45562" s="293"/>
      <c r="M45562" s="290"/>
    </row>
    <row r="45563" spans="11:13" x14ac:dyDescent="0.35">
      <c r="K45563" s="293"/>
      <c r="M45563" s="290"/>
    </row>
    <row r="45564" spans="11:13" x14ac:dyDescent="0.35">
      <c r="K45564" s="293"/>
      <c r="M45564" s="290"/>
    </row>
    <row r="45565" spans="11:13" x14ac:dyDescent="0.35">
      <c r="K45565" s="293"/>
      <c r="M45565" s="290"/>
    </row>
    <row r="45566" spans="11:13" x14ac:dyDescent="0.35">
      <c r="K45566" s="293"/>
      <c r="M45566" s="290"/>
    </row>
    <row r="45567" spans="11:13" x14ac:dyDescent="0.35">
      <c r="K45567" s="293"/>
      <c r="M45567" s="290"/>
    </row>
    <row r="45568" spans="11:13" x14ac:dyDescent="0.35">
      <c r="K45568" s="293"/>
      <c r="M45568" s="290"/>
    </row>
    <row r="45569" spans="11:13" x14ac:dyDescent="0.35">
      <c r="K45569" s="293"/>
      <c r="M45569" s="290"/>
    </row>
    <row r="45570" spans="11:13" x14ac:dyDescent="0.35">
      <c r="K45570" s="293"/>
      <c r="M45570" s="290"/>
    </row>
    <row r="45571" spans="11:13" x14ac:dyDescent="0.35">
      <c r="K45571" s="293"/>
      <c r="M45571" s="290"/>
    </row>
    <row r="45572" spans="11:13" x14ac:dyDescent="0.35">
      <c r="K45572" s="293"/>
      <c r="M45572" s="290"/>
    </row>
    <row r="45573" spans="11:13" x14ac:dyDescent="0.35">
      <c r="K45573" s="293"/>
      <c r="M45573" s="290"/>
    </row>
    <row r="45574" spans="11:13" x14ac:dyDescent="0.35">
      <c r="K45574" s="293"/>
      <c r="M45574" s="290"/>
    </row>
    <row r="45575" spans="11:13" x14ac:dyDescent="0.35">
      <c r="K45575" s="293"/>
      <c r="M45575" s="290"/>
    </row>
    <row r="45576" spans="11:13" x14ac:dyDescent="0.35">
      <c r="K45576" s="293"/>
      <c r="M45576" s="290"/>
    </row>
    <row r="45577" spans="11:13" x14ac:dyDescent="0.35">
      <c r="K45577" s="293"/>
      <c r="M45577" s="290"/>
    </row>
    <row r="45578" spans="11:13" x14ac:dyDescent="0.35">
      <c r="K45578" s="293"/>
      <c r="M45578" s="290"/>
    </row>
    <row r="45579" spans="11:13" x14ac:dyDescent="0.35">
      <c r="K45579" s="293"/>
      <c r="M45579" s="290"/>
    </row>
    <row r="45580" spans="11:13" x14ac:dyDescent="0.35">
      <c r="K45580" s="293"/>
      <c r="M45580" s="290"/>
    </row>
    <row r="45581" spans="11:13" x14ac:dyDescent="0.35">
      <c r="K45581" s="293"/>
      <c r="M45581" s="290"/>
    </row>
    <row r="45582" spans="11:13" x14ac:dyDescent="0.35">
      <c r="K45582" s="293"/>
      <c r="M45582" s="290"/>
    </row>
    <row r="45583" spans="11:13" x14ac:dyDescent="0.35">
      <c r="K45583" s="293"/>
      <c r="M45583" s="290"/>
    </row>
    <row r="45584" spans="11:13" x14ac:dyDescent="0.35">
      <c r="K45584" s="293"/>
      <c r="M45584" s="290"/>
    </row>
    <row r="45585" spans="11:13" x14ac:dyDescent="0.35">
      <c r="K45585" s="293"/>
      <c r="M45585" s="290"/>
    </row>
    <row r="45586" spans="11:13" x14ac:dyDescent="0.35">
      <c r="K45586" s="293"/>
      <c r="M45586" s="290"/>
    </row>
    <row r="45587" spans="11:13" x14ac:dyDescent="0.35">
      <c r="K45587" s="293"/>
      <c r="M45587" s="290"/>
    </row>
    <row r="45588" spans="11:13" x14ac:dyDescent="0.35">
      <c r="K45588" s="293"/>
      <c r="M45588" s="290"/>
    </row>
    <row r="45589" spans="11:13" x14ac:dyDescent="0.35">
      <c r="K45589" s="293"/>
      <c r="M45589" s="290"/>
    </row>
    <row r="45590" spans="11:13" x14ac:dyDescent="0.35">
      <c r="K45590" s="293"/>
      <c r="M45590" s="290"/>
    </row>
    <row r="45591" spans="11:13" x14ac:dyDescent="0.35">
      <c r="K45591" s="293"/>
      <c r="M45591" s="290"/>
    </row>
    <row r="45592" spans="11:13" x14ac:dyDescent="0.35">
      <c r="K45592" s="293"/>
      <c r="M45592" s="290"/>
    </row>
    <row r="45593" spans="11:13" x14ac:dyDescent="0.35">
      <c r="K45593" s="293"/>
      <c r="M45593" s="290"/>
    </row>
    <row r="45594" spans="11:13" x14ac:dyDescent="0.35">
      <c r="K45594" s="293"/>
      <c r="M45594" s="290"/>
    </row>
    <row r="45595" spans="11:13" x14ac:dyDescent="0.35">
      <c r="K45595" s="293"/>
      <c r="M45595" s="290"/>
    </row>
    <row r="45596" spans="11:13" x14ac:dyDescent="0.35">
      <c r="K45596" s="293"/>
      <c r="M45596" s="290"/>
    </row>
    <row r="45597" spans="11:13" x14ac:dyDescent="0.35">
      <c r="K45597" s="293"/>
      <c r="M45597" s="290"/>
    </row>
    <row r="45598" spans="11:13" x14ac:dyDescent="0.35">
      <c r="K45598" s="293"/>
      <c r="M45598" s="290"/>
    </row>
    <row r="45599" spans="11:13" x14ac:dyDescent="0.35">
      <c r="K45599" s="293"/>
      <c r="M45599" s="290"/>
    </row>
    <row r="45600" spans="11:13" x14ac:dyDescent="0.35">
      <c r="K45600" s="293"/>
      <c r="M45600" s="290"/>
    </row>
    <row r="45601" spans="11:13" x14ac:dyDescent="0.35">
      <c r="K45601" s="293"/>
      <c r="M45601" s="290"/>
    </row>
    <row r="45602" spans="11:13" x14ac:dyDescent="0.35">
      <c r="K45602" s="293"/>
      <c r="M45602" s="290"/>
    </row>
    <row r="45603" spans="11:13" x14ac:dyDescent="0.35">
      <c r="K45603" s="293"/>
      <c r="M45603" s="290"/>
    </row>
    <row r="45604" spans="11:13" x14ac:dyDescent="0.35">
      <c r="K45604" s="293"/>
      <c r="M45604" s="290"/>
    </row>
    <row r="45605" spans="11:13" x14ac:dyDescent="0.35">
      <c r="K45605" s="293"/>
      <c r="M45605" s="290"/>
    </row>
    <row r="45606" spans="11:13" x14ac:dyDescent="0.35">
      <c r="K45606" s="293"/>
      <c r="M45606" s="290"/>
    </row>
    <row r="45607" spans="11:13" x14ac:dyDescent="0.35">
      <c r="K45607" s="293"/>
      <c r="M45607" s="290"/>
    </row>
    <row r="45608" spans="11:13" x14ac:dyDescent="0.35">
      <c r="K45608" s="293"/>
      <c r="M45608" s="290"/>
    </row>
    <row r="45609" spans="11:13" x14ac:dyDescent="0.35">
      <c r="K45609" s="293"/>
      <c r="M45609" s="290"/>
    </row>
    <row r="45610" spans="11:13" x14ac:dyDescent="0.35">
      <c r="K45610" s="293"/>
      <c r="M45610" s="290"/>
    </row>
    <row r="45611" spans="11:13" x14ac:dyDescent="0.35">
      <c r="K45611" s="293"/>
      <c r="M45611" s="290"/>
    </row>
    <row r="45612" spans="11:13" x14ac:dyDescent="0.35">
      <c r="K45612" s="293"/>
      <c r="M45612" s="290"/>
    </row>
    <row r="45613" spans="11:13" x14ac:dyDescent="0.35">
      <c r="K45613" s="293"/>
      <c r="M45613" s="290"/>
    </row>
    <row r="45614" spans="11:13" x14ac:dyDescent="0.35">
      <c r="K45614" s="293"/>
      <c r="M45614" s="290"/>
    </row>
    <row r="45615" spans="11:13" x14ac:dyDescent="0.35">
      <c r="K45615" s="293"/>
      <c r="M45615" s="290"/>
    </row>
    <row r="45616" spans="11:13" x14ac:dyDescent="0.35">
      <c r="K45616" s="293"/>
      <c r="M45616" s="290"/>
    </row>
    <row r="45617" spans="11:13" x14ac:dyDescent="0.35">
      <c r="K45617" s="293"/>
      <c r="M45617" s="290"/>
    </row>
    <row r="45618" spans="11:13" x14ac:dyDescent="0.35">
      <c r="K45618" s="293"/>
      <c r="M45618" s="290"/>
    </row>
    <row r="45619" spans="11:13" x14ac:dyDescent="0.35">
      <c r="K45619" s="293"/>
      <c r="M45619" s="290"/>
    </row>
    <row r="45620" spans="11:13" x14ac:dyDescent="0.35">
      <c r="K45620" s="293"/>
      <c r="M45620" s="290"/>
    </row>
    <row r="45621" spans="11:13" x14ac:dyDescent="0.35">
      <c r="K45621" s="293"/>
      <c r="M45621" s="290"/>
    </row>
    <row r="45622" spans="11:13" x14ac:dyDescent="0.35">
      <c r="K45622" s="293"/>
      <c r="M45622" s="290"/>
    </row>
    <row r="45623" spans="11:13" x14ac:dyDescent="0.35">
      <c r="K45623" s="293"/>
      <c r="M45623" s="290"/>
    </row>
    <row r="45624" spans="11:13" x14ac:dyDescent="0.35">
      <c r="K45624" s="293"/>
      <c r="M45624" s="290"/>
    </row>
    <row r="45625" spans="11:13" x14ac:dyDescent="0.35">
      <c r="K45625" s="293"/>
      <c r="M45625" s="290"/>
    </row>
    <row r="45626" spans="11:13" x14ac:dyDescent="0.35">
      <c r="K45626" s="293"/>
      <c r="M45626" s="290"/>
    </row>
    <row r="45627" spans="11:13" x14ac:dyDescent="0.35">
      <c r="K45627" s="293"/>
      <c r="M45627" s="290"/>
    </row>
    <row r="45628" spans="11:13" x14ac:dyDescent="0.35">
      <c r="K45628" s="293"/>
      <c r="M45628" s="290"/>
    </row>
    <row r="45629" spans="11:13" x14ac:dyDescent="0.35">
      <c r="K45629" s="293"/>
      <c r="M45629" s="290"/>
    </row>
    <row r="45630" spans="11:13" x14ac:dyDescent="0.35">
      <c r="K45630" s="293"/>
      <c r="M45630" s="290"/>
    </row>
    <row r="45631" spans="11:13" x14ac:dyDescent="0.35">
      <c r="K45631" s="293"/>
      <c r="M45631" s="290"/>
    </row>
    <row r="45632" spans="11:13" x14ac:dyDescent="0.35">
      <c r="K45632" s="293"/>
      <c r="M45632" s="290"/>
    </row>
    <row r="45633" spans="11:13" x14ac:dyDescent="0.35">
      <c r="K45633" s="293"/>
      <c r="M45633" s="290"/>
    </row>
    <row r="45634" spans="11:13" x14ac:dyDescent="0.35">
      <c r="K45634" s="293"/>
      <c r="M45634" s="290"/>
    </row>
    <row r="45635" spans="11:13" x14ac:dyDescent="0.35">
      <c r="K45635" s="293"/>
      <c r="M45635" s="290"/>
    </row>
    <row r="45636" spans="11:13" x14ac:dyDescent="0.35">
      <c r="K45636" s="293"/>
      <c r="M45636" s="290"/>
    </row>
    <row r="45637" spans="11:13" x14ac:dyDescent="0.35">
      <c r="K45637" s="293"/>
      <c r="M45637" s="290"/>
    </row>
    <row r="45638" spans="11:13" x14ac:dyDescent="0.35">
      <c r="K45638" s="293"/>
      <c r="M45638" s="290"/>
    </row>
    <row r="45639" spans="11:13" x14ac:dyDescent="0.35">
      <c r="K45639" s="293"/>
      <c r="M45639" s="290"/>
    </row>
    <row r="45640" spans="11:13" x14ac:dyDescent="0.35">
      <c r="K45640" s="293"/>
      <c r="M45640" s="290"/>
    </row>
    <row r="45641" spans="11:13" x14ac:dyDescent="0.35">
      <c r="K45641" s="293"/>
      <c r="M45641" s="290"/>
    </row>
    <row r="45642" spans="11:13" x14ac:dyDescent="0.35">
      <c r="K45642" s="293"/>
      <c r="M45642" s="290"/>
    </row>
    <row r="45643" spans="11:13" x14ac:dyDescent="0.35">
      <c r="K45643" s="293"/>
      <c r="M45643" s="290"/>
    </row>
    <row r="45644" spans="11:13" x14ac:dyDescent="0.35">
      <c r="K45644" s="293"/>
      <c r="M45644" s="290"/>
    </row>
    <row r="45645" spans="11:13" x14ac:dyDescent="0.35">
      <c r="K45645" s="293"/>
      <c r="M45645" s="290"/>
    </row>
    <row r="45646" spans="11:13" x14ac:dyDescent="0.35">
      <c r="K45646" s="293"/>
      <c r="M45646" s="290"/>
    </row>
    <row r="45647" spans="11:13" x14ac:dyDescent="0.35">
      <c r="K45647" s="293"/>
      <c r="M45647" s="290"/>
    </row>
    <row r="45648" spans="11:13" x14ac:dyDescent="0.35">
      <c r="K45648" s="293"/>
      <c r="M45648" s="290"/>
    </row>
    <row r="45649" spans="11:13" x14ac:dyDescent="0.35">
      <c r="K45649" s="293"/>
      <c r="M45649" s="290"/>
    </row>
    <row r="45650" spans="11:13" x14ac:dyDescent="0.35">
      <c r="K45650" s="293"/>
      <c r="M45650" s="290"/>
    </row>
    <row r="45651" spans="11:13" x14ac:dyDescent="0.35">
      <c r="K45651" s="293"/>
      <c r="M45651" s="290"/>
    </row>
    <row r="45652" spans="11:13" x14ac:dyDescent="0.35">
      <c r="K45652" s="293"/>
      <c r="M45652" s="290"/>
    </row>
    <row r="45653" spans="11:13" x14ac:dyDescent="0.35">
      <c r="K45653" s="293"/>
      <c r="M45653" s="290"/>
    </row>
    <row r="45654" spans="11:13" x14ac:dyDescent="0.35">
      <c r="K45654" s="293"/>
      <c r="M45654" s="290"/>
    </row>
    <row r="45655" spans="11:13" x14ac:dyDescent="0.35">
      <c r="K45655" s="293"/>
      <c r="M45655" s="290"/>
    </row>
    <row r="45656" spans="11:13" x14ac:dyDescent="0.35">
      <c r="K45656" s="293"/>
      <c r="M45656" s="290"/>
    </row>
    <row r="45657" spans="11:13" x14ac:dyDescent="0.35">
      <c r="K45657" s="293"/>
      <c r="M45657" s="290"/>
    </row>
    <row r="45658" spans="11:13" x14ac:dyDescent="0.35">
      <c r="K45658" s="293"/>
      <c r="M45658" s="290"/>
    </row>
    <row r="45659" spans="11:13" x14ac:dyDescent="0.35">
      <c r="K45659" s="293"/>
      <c r="M45659" s="290"/>
    </row>
    <row r="45660" spans="11:13" x14ac:dyDescent="0.35">
      <c r="K45660" s="293"/>
      <c r="M45660" s="290"/>
    </row>
    <row r="45661" spans="11:13" x14ac:dyDescent="0.35">
      <c r="K45661" s="293"/>
      <c r="M45661" s="290"/>
    </row>
    <row r="45662" spans="11:13" x14ac:dyDescent="0.35">
      <c r="K45662" s="293"/>
      <c r="M45662" s="290"/>
    </row>
    <row r="45663" spans="11:13" x14ac:dyDescent="0.35">
      <c r="K45663" s="293"/>
      <c r="M45663" s="290"/>
    </row>
    <row r="45664" spans="11:13" x14ac:dyDescent="0.35">
      <c r="K45664" s="293"/>
      <c r="M45664" s="290"/>
    </row>
    <row r="45665" spans="11:13" x14ac:dyDescent="0.35">
      <c r="K45665" s="293"/>
      <c r="M45665" s="290"/>
    </row>
    <row r="45666" spans="11:13" x14ac:dyDescent="0.35">
      <c r="K45666" s="293"/>
      <c r="M45666" s="290"/>
    </row>
    <row r="45667" spans="11:13" x14ac:dyDescent="0.35">
      <c r="K45667" s="293"/>
      <c r="M45667" s="290"/>
    </row>
    <row r="45668" spans="11:13" x14ac:dyDescent="0.35">
      <c r="K45668" s="293"/>
      <c r="M45668" s="290"/>
    </row>
    <row r="45669" spans="11:13" x14ac:dyDescent="0.35">
      <c r="K45669" s="293"/>
      <c r="M45669" s="290"/>
    </row>
    <row r="45670" spans="11:13" x14ac:dyDescent="0.35">
      <c r="K45670" s="293"/>
      <c r="M45670" s="290"/>
    </row>
    <row r="45671" spans="11:13" x14ac:dyDescent="0.35">
      <c r="K45671" s="293"/>
      <c r="M45671" s="290"/>
    </row>
    <row r="45672" spans="11:13" x14ac:dyDescent="0.35">
      <c r="K45672" s="293"/>
      <c r="M45672" s="290"/>
    </row>
    <row r="45673" spans="11:13" x14ac:dyDescent="0.35">
      <c r="K45673" s="293"/>
      <c r="M45673" s="290"/>
    </row>
    <row r="45674" spans="11:13" x14ac:dyDescent="0.35">
      <c r="K45674" s="293"/>
      <c r="M45674" s="290"/>
    </row>
    <row r="45675" spans="11:13" x14ac:dyDescent="0.35">
      <c r="K45675" s="293"/>
      <c r="M45675" s="290"/>
    </row>
    <row r="45676" spans="11:13" x14ac:dyDescent="0.35">
      <c r="K45676" s="293"/>
      <c r="M45676" s="290"/>
    </row>
    <row r="45677" spans="11:13" x14ac:dyDescent="0.35">
      <c r="K45677" s="293"/>
      <c r="M45677" s="290"/>
    </row>
    <row r="45678" spans="11:13" x14ac:dyDescent="0.35">
      <c r="K45678" s="293"/>
      <c r="M45678" s="290"/>
    </row>
    <row r="45679" spans="11:13" x14ac:dyDescent="0.35">
      <c r="K45679" s="293"/>
      <c r="M45679" s="290"/>
    </row>
    <row r="45680" spans="11:13" x14ac:dyDescent="0.35">
      <c r="K45680" s="293"/>
      <c r="M45680" s="290"/>
    </row>
    <row r="45681" spans="11:13" x14ac:dyDescent="0.35">
      <c r="K45681" s="293"/>
      <c r="M45681" s="290"/>
    </row>
    <row r="45682" spans="11:13" x14ac:dyDescent="0.35">
      <c r="K45682" s="293"/>
      <c r="M45682" s="290"/>
    </row>
    <row r="45683" spans="11:13" x14ac:dyDescent="0.35">
      <c r="K45683" s="293"/>
      <c r="M45683" s="290"/>
    </row>
    <row r="45684" spans="11:13" x14ac:dyDescent="0.35">
      <c r="K45684" s="293"/>
      <c r="M45684" s="290"/>
    </row>
    <row r="45685" spans="11:13" x14ac:dyDescent="0.35">
      <c r="K45685" s="293"/>
      <c r="M45685" s="290"/>
    </row>
    <row r="45686" spans="11:13" x14ac:dyDescent="0.35">
      <c r="K45686" s="293"/>
      <c r="M45686" s="290"/>
    </row>
    <row r="45687" spans="11:13" x14ac:dyDescent="0.35">
      <c r="K45687" s="293"/>
      <c r="M45687" s="290"/>
    </row>
    <row r="45688" spans="11:13" x14ac:dyDescent="0.35">
      <c r="K45688" s="293"/>
      <c r="M45688" s="290"/>
    </row>
    <row r="45689" spans="11:13" x14ac:dyDescent="0.35">
      <c r="K45689" s="293"/>
      <c r="M45689" s="290"/>
    </row>
    <row r="45690" spans="11:13" x14ac:dyDescent="0.35">
      <c r="K45690" s="293"/>
      <c r="M45690" s="290"/>
    </row>
    <row r="45691" spans="11:13" x14ac:dyDescent="0.35">
      <c r="K45691" s="293"/>
      <c r="M45691" s="290"/>
    </row>
    <row r="45692" spans="11:13" x14ac:dyDescent="0.35">
      <c r="K45692" s="293"/>
      <c r="M45692" s="290"/>
    </row>
    <row r="45693" spans="11:13" x14ac:dyDescent="0.35">
      <c r="K45693" s="293"/>
      <c r="M45693" s="290"/>
    </row>
    <row r="45694" spans="11:13" x14ac:dyDescent="0.35">
      <c r="K45694" s="293"/>
      <c r="M45694" s="290"/>
    </row>
    <row r="45695" spans="11:13" x14ac:dyDescent="0.35">
      <c r="K45695" s="293"/>
      <c r="M45695" s="290"/>
    </row>
    <row r="45696" spans="11:13" x14ac:dyDescent="0.35">
      <c r="K45696" s="293"/>
      <c r="M45696" s="290"/>
    </row>
    <row r="45697" spans="11:13" x14ac:dyDescent="0.35">
      <c r="K45697" s="293"/>
      <c r="M45697" s="290"/>
    </row>
    <row r="45698" spans="11:13" x14ac:dyDescent="0.35">
      <c r="K45698" s="293"/>
      <c r="M45698" s="290"/>
    </row>
    <row r="45699" spans="11:13" x14ac:dyDescent="0.35">
      <c r="K45699" s="293"/>
      <c r="M45699" s="290"/>
    </row>
    <row r="45700" spans="11:13" x14ac:dyDescent="0.35">
      <c r="K45700" s="293"/>
      <c r="M45700" s="290"/>
    </row>
    <row r="45701" spans="11:13" x14ac:dyDescent="0.35">
      <c r="K45701" s="293"/>
      <c r="M45701" s="290"/>
    </row>
    <row r="45702" spans="11:13" x14ac:dyDescent="0.35">
      <c r="K45702" s="293"/>
      <c r="M45702" s="290"/>
    </row>
    <row r="45703" spans="11:13" x14ac:dyDescent="0.35">
      <c r="K45703" s="293"/>
      <c r="M45703" s="290"/>
    </row>
    <row r="45704" spans="11:13" x14ac:dyDescent="0.35">
      <c r="K45704" s="293"/>
      <c r="M45704" s="290"/>
    </row>
    <row r="45705" spans="11:13" x14ac:dyDescent="0.35">
      <c r="K45705" s="293"/>
      <c r="M45705" s="290"/>
    </row>
    <row r="45706" spans="11:13" x14ac:dyDescent="0.35">
      <c r="K45706" s="293"/>
      <c r="M45706" s="290"/>
    </row>
    <row r="45707" spans="11:13" x14ac:dyDescent="0.35">
      <c r="K45707" s="293"/>
      <c r="M45707" s="290"/>
    </row>
    <row r="45708" spans="11:13" x14ac:dyDescent="0.35">
      <c r="K45708" s="293"/>
      <c r="M45708" s="290"/>
    </row>
    <row r="45709" spans="11:13" x14ac:dyDescent="0.35">
      <c r="K45709" s="293"/>
      <c r="M45709" s="290"/>
    </row>
    <row r="45710" spans="11:13" x14ac:dyDescent="0.35">
      <c r="K45710" s="293"/>
      <c r="M45710" s="290"/>
    </row>
    <row r="45711" spans="11:13" x14ac:dyDescent="0.35">
      <c r="K45711" s="293"/>
      <c r="M45711" s="290"/>
    </row>
    <row r="45712" spans="11:13" x14ac:dyDescent="0.35">
      <c r="K45712" s="293"/>
      <c r="M45712" s="290"/>
    </row>
    <row r="45713" spans="11:13" x14ac:dyDescent="0.35">
      <c r="K45713" s="293"/>
      <c r="M45713" s="290"/>
    </row>
    <row r="45714" spans="11:13" x14ac:dyDescent="0.35">
      <c r="K45714" s="293"/>
      <c r="M45714" s="290"/>
    </row>
    <row r="45715" spans="11:13" x14ac:dyDescent="0.35">
      <c r="K45715" s="293"/>
      <c r="M45715" s="290"/>
    </row>
    <row r="45716" spans="11:13" x14ac:dyDescent="0.35">
      <c r="K45716" s="293"/>
      <c r="M45716" s="290"/>
    </row>
    <row r="45717" spans="11:13" x14ac:dyDescent="0.35">
      <c r="K45717" s="293"/>
      <c r="M45717" s="290"/>
    </row>
    <row r="45718" spans="11:13" x14ac:dyDescent="0.35">
      <c r="K45718" s="293"/>
      <c r="M45718" s="290"/>
    </row>
    <row r="45719" spans="11:13" x14ac:dyDescent="0.35">
      <c r="K45719" s="293"/>
      <c r="M45719" s="290"/>
    </row>
    <row r="45720" spans="11:13" x14ac:dyDescent="0.35">
      <c r="K45720" s="293"/>
      <c r="M45720" s="290"/>
    </row>
    <row r="45721" spans="11:13" x14ac:dyDescent="0.35">
      <c r="K45721" s="293"/>
      <c r="M45721" s="290"/>
    </row>
    <row r="45722" spans="11:13" x14ac:dyDescent="0.35">
      <c r="K45722" s="293"/>
      <c r="M45722" s="290"/>
    </row>
    <row r="45723" spans="11:13" x14ac:dyDescent="0.35">
      <c r="K45723" s="293"/>
      <c r="M45723" s="290"/>
    </row>
    <row r="45724" spans="11:13" x14ac:dyDescent="0.35">
      <c r="K45724" s="293"/>
      <c r="M45724" s="290"/>
    </row>
    <row r="45725" spans="11:13" x14ac:dyDescent="0.35">
      <c r="K45725" s="293"/>
      <c r="M45725" s="290"/>
    </row>
    <row r="45726" spans="11:13" x14ac:dyDescent="0.35">
      <c r="K45726" s="293"/>
      <c r="M45726" s="290"/>
    </row>
    <row r="45727" spans="11:13" x14ac:dyDescent="0.35">
      <c r="K45727" s="293"/>
      <c r="M45727" s="290"/>
    </row>
    <row r="45728" spans="11:13" x14ac:dyDescent="0.35">
      <c r="K45728" s="293"/>
      <c r="M45728" s="290"/>
    </row>
    <row r="45729" spans="11:13" x14ac:dyDescent="0.35">
      <c r="K45729" s="293"/>
      <c r="M45729" s="290"/>
    </row>
    <row r="45730" spans="11:13" x14ac:dyDescent="0.35">
      <c r="K45730" s="293"/>
      <c r="M45730" s="290"/>
    </row>
    <row r="45731" spans="11:13" x14ac:dyDescent="0.35">
      <c r="K45731" s="293"/>
      <c r="M45731" s="290"/>
    </row>
    <row r="45732" spans="11:13" x14ac:dyDescent="0.35">
      <c r="K45732" s="293"/>
      <c r="M45732" s="290"/>
    </row>
    <row r="45733" spans="11:13" x14ac:dyDescent="0.35">
      <c r="K45733" s="293"/>
      <c r="M45733" s="290"/>
    </row>
    <row r="45734" spans="11:13" x14ac:dyDescent="0.35">
      <c r="K45734" s="293"/>
      <c r="M45734" s="290"/>
    </row>
    <row r="45735" spans="11:13" x14ac:dyDescent="0.35">
      <c r="K45735" s="293"/>
      <c r="M45735" s="290"/>
    </row>
    <row r="45736" spans="11:13" x14ac:dyDescent="0.35">
      <c r="K45736" s="293"/>
      <c r="M45736" s="290"/>
    </row>
    <row r="45737" spans="11:13" x14ac:dyDescent="0.35">
      <c r="K45737" s="293"/>
      <c r="M45737" s="290"/>
    </row>
    <row r="45738" spans="11:13" x14ac:dyDescent="0.35">
      <c r="K45738" s="293"/>
      <c r="M45738" s="290"/>
    </row>
    <row r="45739" spans="11:13" x14ac:dyDescent="0.35">
      <c r="K45739" s="293"/>
      <c r="M45739" s="290"/>
    </row>
    <row r="45740" spans="11:13" x14ac:dyDescent="0.35">
      <c r="K45740" s="293"/>
      <c r="M45740" s="290"/>
    </row>
    <row r="45741" spans="11:13" x14ac:dyDescent="0.35">
      <c r="K45741" s="293"/>
      <c r="M45741" s="290"/>
    </row>
    <row r="45742" spans="11:13" x14ac:dyDescent="0.35">
      <c r="K45742" s="293"/>
      <c r="M45742" s="290"/>
    </row>
    <row r="45743" spans="11:13" x14ac:dyDescent="0.35">
      <c r="K45743" s="293"/>
      <c r="M45743" s="290"/>
    </row>
    <row r="45744" spans="11:13" x14ac:dyDescent="0.35">
      <c r="K45744" s="293"/>
      <c r="M45744" s="290"/>
    </row>
    <row r="45745" spans="11:13" x14ac:dyDescent="0.35">
      <c r="K45745" s="293"/>
      <c r="M45745" s="290"/>
    </row>
    <row r="45746" spans="11:13" x14ac:dyDescent="0.35">
      <c r="K45746" s="293"/>
      <c r="M45746" s="290"/>
    </row>
    <row r="45747" spans="11:13" x14ac:dyDescent="0.35">
      <c r="K45747" s="293"/>
      <c r="M45747" s="290"/>
    </row>
    <row r="45748" spans="11:13" x14ac:dyDescent="0.35">
      <c r="K45748" s="293"/>
      <c r="M45748" s="290"/>
    </row>
    <row r="45749" spans="11:13" x14ac:dyDescent="0.35">
      <c r="K45749" s="293"/>
      <c r="M45749" s="290"/>
    </row>
    <row r="45750" spans="11:13" x14ac:dyDescent="0.35">
      <c r="K45750" s="293"/>
      <c r="M45750" s="290"/>
    </row>
    <row r="45751" spans="11:13" x14ac:dyDescent="0.35">
      <c r="K45751" s="293"/>
      <c r="M45751" s="290"/>
    </row>
    <row r="45752" spans="11:13" x14ac:dyDescent="0.35">
      <c r="K45752" s="293"/>
      <c r="M45752" s="290"/>
    </row>
    <row r="45753" spans="11:13" x14ac:dyDescent="0.35">
      <c r="K45753" s="293"/>
      <c r="M45753" s="290"/>
    </row>
    <row r="45754" spans="11:13" x14ac:dyDescent="0.35">
      <c r="K45754" s="293"/>
      <c r="M45754" s="290"/>
    </row>
    <row r="45755" spans="11:13" x14ac:dyDescent="0.35">
      <c r="K45755" s="293"/>
      <c r="M45755" s="290"/>
    </row>
    <row r="45756" spans="11:13" x14ac:dyDescent="0.35">
      <c r="K45756" s="293"/>
      <c r="M45756" s="290"/>
    </row>
    <row r="45757" spans="11:13" x14ac:dyDescent="0.35">
      <c r="K45757" s="293"/>
      <c r="M45757" s="290"/>
    </row>
    <row r="45758" spans="11:13" x14ac:dyDescent="0.35">
      <c r="K45758" s="293"/>
      <c r="M45758" s="290"/>
    </row>
    <row r="45759" spans="11:13" x14ac:dyDescent="0.35">
      <c r="K45759" s="293"/>
      <c r="M45759" s="290"/>
    </row>
    <row r="45760" spans="11:13" x14ac:dyDescent="0.35">
      <c r="K45760" s="293"/>
      <c r="M45760" s="290"/>
    </row>
    <row r="45761" spans="11:13" x14ac:dyDescent="0.35">
      <c r="K45761" s="293"/>
      <c r="M45761" s="290"/>
    </row>
    <row r="45762" spans="11:13" x14ac:dyDescent="0.35">
      <c r="K45762" s="293"/>
      <c r="M45762" s="290"/>
    </row>
    <row r="45763" spans="11:13" x14ac:dyDescent="0.35">
      <c r="K45763" s="293"/>
      <c r="M45763" s="290"/>
    </row>
    <row r="45764" spans="11:13" x14ac:dyDescent="0.35">
      <c r="K45764" s="293"/>
      <c r="M45764" s="290"/>
    </row>
    <row r="45765" spans="11:13" x14ac:dyDescent="0.35">
      <c r="K45765" s="293"/>
      <c r="M45765" s="290"/>
    </row>
    <row r="45766" spans="11:13" x14ac:dyDescent="0.35">
      <c r="K45766" s="293"/>
      <c r="M45766" s="290"/>
    </row>
    <row r="45767" spans="11:13" x14ac:dyDescent="0.35">
      <c r="K45767" s="293"/>
      <c r="M45767" s="290"/>
    </row>
    <row r="45768" spans="11:13" x14ac:dyDescent="0.35">
      <c r="K45768" s="293"/>
      <c r="M45768" s="290"/>
    </row>
    <row r="45769" spans="11:13" x14ac:dyDescent="0.35">
      <c r="K45769" s="293"/>
      <c r="M45769" s="290"/>
    </row>
    <row r="45770" spans="11:13" x14ac:dyDescent="0.35">
      <c r="K45770" s="293"/>
      <c r="M45770" s="290"/>
    </row>
    <row r="45771" spans="11:13" x14ac:dyDescent="0.35">
      <c r="K45771" s="293"/>
      <c r="M45771" s="290"/>
    </row>
    <row r="45772" spans="11:13" x14ac:dyDescent="0.35">
      <c r="K45772" s="293"/>
      <c r="M45772" s="290"/>
    </row>
    <row r="45773" spans="11:13" x14ac:dyDescent="0.35">
      <c r="K45773" s="293"/>
      <c r="M45773" s="290"/>
    </row>
    <row r="45774" spans="11:13" x14ac:dyDescent="0.35">
      <c r="K45774" s="293"/>
      <c r="M45774" s="290"/>
    </row>
    <row r="45775" spans="11:13" x14ac:dyDescent="0.35">
      <c r="K45775" s="293"/>
      <c r="M45775" s="290"/>
    </row>
    <row r="45776" spans="11:13" x14ac:dyDescent="0.35">
      <c r="K45776" s="293"/>
      <c r="M45776" s="290"/>
    </row>
    <row r="45777" spans="11:13" x14ac:dyDescent="0.35">
      <c r="K45777" s="293"/>
      <c r="M45777" s="290"/>
    </row>
    <row r="45778" spans="11:13" x14ac:dyDescent="0.35">
      <c r="K45778" s="293"/>
      <c r="M45778" s="290"/>
    </row>
    <row r="45779" spans="11:13" x14ac:dyDescent="0.35">
      <c r="K45779" s="293"/>
      <c r="M45779" s="290"/>
    </row>
    <row r="45780" spans="11:13" x14ac:dyDescent="0.35">
      <c r="K45780" s="293"/>
      <c r="M45780" s="290"/>
    </row>
    <row r="45781" spans="11:13" x14ac:dyDescent="0.35">
      <c r="K45781" s="293"/>
      <c r="M45781" s="290"/>
    </row>
    <row r="45782" spans="11:13" x14ac:dyDescent="0.35">
      <c r="K45782" s="293"/>
      <c r="M45782" s="290"/>
    </row>
    <row r="45783" spans="11:13" x14ac:dyDescent="0.35">
      <c r="K45783" s="293"/>
      <c r="M45783" s="290"/>
    </row>
    <row r="45784" spans="11:13" x14ac:dyDescent="0.35">
      <c r="K45784" s="293"/>
      <c r="M45784" s="290"/>
    </row>
    <row r="45785" spans="11:13" x14ac:dyDescent="0.35">
      <c r="K45785" s="293"/>
      <c r="M45785" s="290"/>
    </row>
    <row r="45786" spans="11:13" x14ac:dyDescent="0.35">
      <c r="K45786" s="293"/>
      <c r="M45786" s="290"/>
    </row>
    <row r="45787" spans="11:13" x14ac:dyDescent="0.35">
      <c r="K45787" s="293"/>
      <c r="M45787" s="290"/>
    </row>
    <row r="45788" spans="11:13" x14ac:dyDescent="0.35">
      <c r="K45788" s="293"/>
      <c r="M45788" s="290"/>
    </row>
    <row r="45789" spans="11:13" x14ac:dyDescent="0.35">
      <c r="K45789" s="293"/>
      <c r="M45789" s="290"/>
    </row>
    <row r="45790" spans="11:13" x14ac:dyDescent="0.35">
      <c r="K45790" s="293"/>
      <c r="M45790" s="290"/>
    </row>
    <row r="45791" spans="11:13" x14ac:dyDescent="0.35">
      <c r="K45791" s="293"/>
      <c r="M45791" s="290"/>
    </row>
    <row r="45792" spans="11:13" x14ac:dyDescent="0.35">
      <c r="K45792" s="293"/>
      <c r="M45792" s="290"/>
    </row>
    <row r="45793" spans="11:13" x14ac:dyDescent="0.35">
      <c r="K45793" s="293"/>
      <c r="M45793" s="290"/>
    </row>
    <row r="45794" spans="11:13" x14ac:dyDescent="0.35">
      <c r="K45794" s="293"/>
      <c r="M45794" s="290"/>
    </row>
    <row r="45795" spans="11:13" x14ac:dyDescent="0.35">
      <c r="K45795" s="293"/>
      <c r="M45795" s="290"/>
    </row>
    <row r="45796" spans="11:13" x14ac:dyDescent="0.35">
      <c r="K45796" s="293"/>
      <c r="M45796" s="290"/>
    </row>
    <row r="45797" spans="11:13" x14ac:dyDescent="0.35">
      <c r="K45797" s="293"/>
      <c r="M45797" s="290"/>
    </row>
    <row r="45798" spans="11:13" x14ac:dyDescent="0.35">
      <c r="K45798" s="293"/>
      <c r="M45798" s="290"/>
    </row>
    <row r="45799" spans="11:13" x14ac:dyDescent="0.35">
      <c r="K45799" s="293"/>
      <c r="M45799" s="290"/>
    </row>
    <row r="45800" spans="11:13" x14ac:dyDescent="0.35">
      <c r="K45800" s="293"/>
      <c r="M45800" s="290"/>
    </row>
    <row r="45801" spans="11:13" x14ac:dyDescent="0.35">
      <c r="K45801" s="293"/>
      <c r="M45801" s="290"/>
    </row>
    <row r="45802" spans="11:13" x14ac:dyDescent="0.35">
      <c r="K45802" s="293"/>
      <c r="M45802" s="290"/>
    </row>
    <row r="45803" spans="11:13" x14ac:dyDescent="0.35">
      <c r="K45803" s="293"/>
      <c r="M45803" s="290"/>
    </row>
    <row r="45804" spans="11:13" x14ac:dyDescent="0.35">
      <c r="K45804" s="293"/>
      <c r="M45804" s="290"/>
    </row>
    <row r="45805" spans="11:13" x14ac:dyDescent="0.35">
      <c r="K45805" s="293"/>
      <c r="M45805" s="290"/>
    </row>
    <row r="45806" spans="11:13" x14ac:dyDescent="0.35">
      <c r="K45806" s="293"/>
      <c r="M45806" s="290"/>
    </row>
    <row r="45807" spans="11:13" x14ac:dyDescent="0.35">
      <c r="K45807" s="293"/>
      <c r="M45807" s="290"/>
    </row>
    <row r="45808" spans="11:13" x14ac:dyDescent="0.35">
      <c r="K45808" s="293"/>
      <c r="M45808" s="290"/>
    </row>
    <row r="45809" spans="11:13" x14ac:dyDescent="0.35">
      <c r="K45809" s="293"/>
      <c r="M45809" s="290"/>
    </row>
    <row r="45810" spans="11:13" x14ac:dyDescent="0.35">
      <c r="K45810" s="293"/>
      <c r="M45810" s="290"/>
    </row>
    <row r="45811" spans="11:13" x14ac:dyDescent="0.35">
      <c r="K45811" s="293"/>
      <c r="M45811" s="290"/>
    </row>
    <row r="45812" spans="11:13" x14ac:dyDescent="0.35">
      <c r="K45812" s="293"/>
      <c r="M45812" s="290"/>
    </row>
    <row r="45813" spans="11:13" x14ac:dyDescent="0.35">
      <c r="K45813" s="293"/>
      <c r="M45813" s="290"/>
    </row>
    <row r="45814" spans="11:13" x14ac:dyDescent="0.35">
      <c r="K45814" s="293"/>
      <c r="M45814" s="290"/>
    </row>
    <row r="45815" spans="11:13" x14ac:dyDescent="0.35">
      <c r="K45815" s="293"/>
      <c r="M45815" s="290"/>
    </row>
    <row r="45816" spans="11:13" x14ac:dyDescent="0.35">
      <c r="K45816" s="293"/>
      <c r="M45816" s="290"/>
    </row>
    <row r="45817" spans="11:13" x14ac:dyDescent="0.35">
      <c r="K45817" s="293"/>
      <c r="M45817" s="290"/>
    </row>
    <row r="45818" spans="11:13" x14ac:dyDescent="0.35">
      <c r="K45818" s="293"/>
      <c r="M45818" s="290"/>
    </row>
    <row r="45819" spans="11:13" x14ac:dyDescent="0.35">
      <c r="K45819" s="293"/>
      <c r="M45819" s="290"/>
    </row>
    <row r="45820" spans="11:13" x14ac:dyDescent="0.35">
      <c r="K45820" s="293"/>
      <c r="M45820" s="290"/>
    </row>
    <row r="45821" spans="11:13" x14ac:dyDescent="0.35">
      <c r="K45821" s="293"/>
      <c r="M45821" s="290"/>
    </row>
    <row r="45822" spans="11:13" x14ac:dyDescent="0.35">
      <c r="K45822" s="293"/>
      <c r="M45822" s="290"/>
    </row>
    <row r="45823" spans="11:13" x14ac:dyDescent="0.35">
      <c r="K45823" s="293"/>
      <c r="M45823" s="290"/>
    </row>
    <row r="45824" spans="11:13" x14ac:dyDescent="0.35">
      <c r="K45824" s="293"/>
      <c r="M45824" s="290"/>
    </row>
    <row r="45825" spans="11:13" x14ac:dyDescent="0.35">
      <c r="K45825" s="293"/>
      <c r="M45825" s="290"/>
    </row>
    <row r="45826" spans="11:13" x14ac:dyDescent="0.35">
      <c r="K45826" s="293"/>
      <c r="M45826" s="290"/>
    </row>
    <row r="45827" spans="11:13" x14ac:dyDescent="0.35">
      <c r="K45827" s="293"/>
      <c r="M45827" s="290"/>
    </row>
    <row r="45828" spans="11:13" x14ac:dyDescent="0.35">
      <c r="K45828" s="293"/>
      <c r="M45828" s="290"/>
    </row>
    <row r="45829" spans="11:13" x14ac:dyDescent="0.35">
      <c r="K45829" s="293"/>
      <c r="M45829" s="290"/>
    </row>
    <row r="45830" spans="11:13" x14ac:dyDescent="0.35">
      <c r="K45830" s="293"/>
      <c r="M45830" s="290"/>
    </row>
    <row r="45831" spans="11:13" x14ac:dyDescent="0.35">
      <c r="K45831" s="293"/>
      <c r="M45831" s="290"/>
    </row>
    <row r="45832" spans="11:13" x14ac:dyDescent="0.35">
      <c r="K45832" s="293"/>
      <c r="M45832" s="290"/>
    </row>
    <row r="45833" spans="11:13" x14ac:dyDescent="0.35">
      <c r="K45833" s="293"/>
      <c r="M45833" s="290"/>
    </row>
    <row r="45834" spans="11:13" x14ac:dyDescent="0.35">
      <c r="K45834" s="293"/>
      <c r="M45834" s="290"/>
    </row>
    <row r="45835" spans="11:13" x14ac:dyDescent="0.35">
      <c r="K45835" s="293"/>
      <c r="M45835" s="290"/>
    </row>
    <row r="45836" spans="11:13" x14ac:dyDescent="0.35">
      <c r="K45836" s="293"/>
      <c r="M45836" s="290"/>
    </row>
    <row r="45837" spans="11:13" x14ac:dyDescent="0.35">
      <c r="K45837" s="293"/>
      <c r="M45837" s="290"/>
    </row>
    <row r="45838" spans="11:13" x14ac:dyDescent="0.35">
      <c r="K45838" s="293"/>
      <c r="M45838" s="290"/>
    </row>
    <row r="45839" spans="11:13" x14ac:dyDescent="0.35">
      <c r="K45839" s="293"/>
      <c r="M45839" s="290"/>
    </row>
    <row r="45840" spans="11:13" x14ac:dyDescent="0.35">
      <c r="K45840" s="293"/>
      <c r="M45840" s="290"/>
    </row>
    <row r="45841" spans="11:13" x14ac:dyDescent="0.35">
      <c r="K45841" s="293"/>
      <c r="M45841" s="290"/>
    </row>
    <row r="45842" spans="11:13" x14ac:dyDescent="0.35">
      <c r="K45842" s="293"/>
      <c r="M45842" s="290"/>
    </row>
    <row r="45843" spans="11:13" x14ac:dyDescent="0.35">
      <c r="K45843" s="293"/>
      <c r="M45843" s="290"/>
    </row>
    <row r="45844" spans="11:13" x14ac:dyDescent="0.35">
      <c r="K45844" s="293"/>
      <c r="M45844" s="290"/>
    </row>
    <row r="45845" spans="11:13" x14ac:dyDescent="0.35">
      <c r="K45845" s="293"/>
      <c r="M45845" s="290"/>
    </row>
    <row r="45846" spans="11:13" x14ac:dyDescent="0.35">
      <c r="K45846" s="293"/>
      <c r="M45846" s="290"/>
    </row>
    <row r="45847" spans="11:13" x14ac:dyDescent="0.35">
      <c r="K45847" s="293"/>
      <c r="M45847" s="290"/>
    </row>
    <row r="45848" spans="11:13" x14ac:dyDescent="0.35">
      <c r="K45848" s="293"/>
      <c r="M45848" s="290"/>
    </row>
    <row r="45849" spans="11:13" x14ac:dyDescent="0.35">
      <c r="K45849" s="293"/>
      <c r="M45849" s="290"/>
    </row>
    <row r="45850" spans="11:13" x14ac:dyDescent="0.35">
      <c r="K45850" s="293"/>
      <c r="M45850" s="290"/>
    </row>
    <row r="45851" spans="11:13" x14ac:dyDescent="0.35">
      <c r="K45851" s="293"/>
      <c r="M45851" s="290"/>
    </row>
    <row r="45852" spans="11:13" x14ac:dyDescent="0.35">
      <c r="K45852" s="293"/>
      <c r="M45852" s="290"/>
    </row>
    <row r="45853" spans="11:13" x14ac:dyDescent="0.35">
      <c r="K45853" s="293"/>
      <c r="M45853" s="290"/>
    </row>
    <row r="45854" spans="11:13" x14ac:dyDescent="0.35">
      <c r="K45854" s="293"/>
      <c r="M45854" s="290"/>
    </row>
    <row r="45855" spans="11:13" x14ac:dyDescent="0.35">
      <c r="K45855" s="293"/>
      <c r="M45855" s="290"/>
    </row>
    <row r="45856" spans="11:13" x14ac:dyDescent="0.35">
      <c r="K45856" s="293"/>
      <c r="M45856" s="290"/>
    </row>
    <row r="45857" spans="11:13" x14ac:dyDescent="0.35">
      <c r="K45857" s="293"/>
      <c r="M45857" s="290"/>
    </row>
    <row r="45858" spans="11:13" x14ac:dyDescent="0.35">
      <c r="K45858" s="293"/>
      <c r="M45858" s="290"/>
    </row>
    <row r="45859" spans="11:13" x14ac:dyDescent="0.35">
      <c r="K45859" s="293"/>
      <c r="M45859" s="290"/>
    </row>
    <row r="45860" spans="11:13" x14ac:dyDescent="0.35">
      <c r="K45860" s="293"/>
      <c r="M45860" s="290"/>
    </row>
    <row r="45861" spans="11:13" x14ac:dyDescent="0.35">
      <c r="K45861" s="293"/>
      <c r="M45861" s="290"/>
    </row>
    <row r="45862" spans="11:13" x14ac:dyDescent="0.35">
      <c r="K45862" s="293"/>
      <c r="M45862" s="290"/>
    </row>
    <row r="45863" spans="11:13" x14ac:dyDescent="0.35">
      <c r="K45863" s="293"/>
      <c r="M45863" s="290"/>
    </row>
    <row r="45864" spans="11:13" x14ac:dyDescent="0.35">
      <c r="K45864" s="293"/>
      <c r="M45864" s="290"/>
    </row>
    <row r="45865" spans="11:13" x14ac:dyDescent="0.35">
      <c r="K45865" s="293"/>
      <c r="M45865" s="290"/>
    </row>
    <row r="45866" spans="11:13" x14ac:dyDescent="0.35">
      <c r="K45866" s="293"/>
      <c r="M45866" s="290"/>
    </row>
    <row r="45867" spans="11:13" x14ac:dyDescent="0.35">
      <c r="K45867" s="293"/>
      <c r="M45867" s="290"/>
    </row>
    <row r="45868" spans="11:13" x14ac:dyDescent="0.35">
      <c r="K45868" s="293"/>
      <c r="M45868" s="290"/>
    </row>
    <row r="45869" spans="11:13" x14ac:dyDescent="0.35">
      <c r="K45869" s="293"/>
      <c r="M45869" s="290"/>
    </row>
    <row r="45870" spans="11:13" x14ac:dyDescent="0.35">
      <c r="K45870" s="293"/>
      <c r="M45870" s="290"/>
    </row>
    <row r="45871" spans="11:13" x14ac:dyDescent="0.35">
      <c r="K45871" s="293"/>
      <c r="M45871" s="290"/>
    </row>
    <row r="45872" spans="11:13" x14ac:dyDescent="0.35">
      <c r="K45872" s="293"/>
      <c r="M45872" s="290"/>
    </row>
    <row r="45873" spans="11:13" x14ac:dyDescent="0.35">
      <c r="K45873" s="293"/>
      <c r="M45873" s="290"/>
    </row>
    <row r="45874" spans="11:13" x14ac:dyDescent="0.35">
      <c r="K45874" s="293"/>
      <c r="M45874" s="290"/>
    </row>
    <row r="45875" spans="11:13" x14ac:dyDescent="0.35">
      <c r="K45875" s="293"/>
      <c r="M45875" s="290"/>
    </row>
    <row r="45876" spans="11:13" x14ac:dyDescent="0.35">
      <c r="K45876" s="293"/>
      <c r="M45876" s="290"/>
    </row>
    <row r="45877" spans="11:13" x14ac:dyDescent="0.35">
      <c r="K45877" s="293"/>
      <c r="M45877" s="290"/>
    </row>
    <row r="45878" spans="11:13" x14ac:dyDescent="0.35">
      <c r="K45878" s="293"/>
      <c r="M45878" s="290"/>
    </row>
    <row r="45879" spans="11:13" x14ac:dyDescent="0.35">
      <c r="K45879" s="293"/>
      <c r="M45879" s="290"/>
    </row>
    <row r="45880" spans="11:13" x14ac:dyDescent="0.35">
      <c r="K45880" s="293"/>
      <c r="M45880" s="290"/>
    </row>
    <row r="45881" spans="11:13" x14ac:dyDescent="0.35">
      <c r="K45881" s="293"/>
      <c r="M45881" s="290"/>
    </row>
    <row r="45882" spans="11:13" x14ac:dyDescent="0.35">
      <c r="K45882" s="293"/>
      <c r="M45882" s="290"/>
    </row>
    <row r="45883" spans="11:13" x14ac:dyDescent="0.35">
      <c r="K45883" s="293"/>
      <c r="M45883" s="290"/>
    </row>
    <row r="45884" spans="11:13" x14ac:dyDescent="0.35">
      <c r="K45884" s="293"/>
      <c r="M45884" s="290"/>
    </row>
    <row r="45885" spans="11:13" x14ac:dyDescent="0.35">
      <c r="K45885" s="293"/>
      <c r="M45885" s="290"/>
    </row>
    <row r="45886" spans="11:13" x14ac:dyDescent="0.35">
      <c r="K45886" s="293"/>
      <c r="M45886" s="290"/>
    </row>
    <row r="45887" spans="11:13" x14ac:dyDescent="0.35">
      <c r="K45887" s="293"/>
      <c r="M45887" s="290"/>
    </row>
    <row r="45888" spans="11:13" x14ac:dyDescent="0.35">
      <c r="K45888" s="293"/>
      <c r="M45888" s="290"/>
    </row>
    <row r="45889" spans="11:13" x14ac:dyDescent="0.35">
      <c r="K45889" s="293"/>
      <c r="M45889" s="290"/>
    </row>
    <row r="45890" spans="11:13" x14ac:dyDescent="0.35">
      <c r="K45890" s="293"/>
      <c r="M45890" s="290"/>
    </row>
    <row r="45891" spans="11:13" x14ac:dyDescent="0.35">
      <c r="K45891" s="293"/>
      <c r="M45891" s="290"/>
    </row>
    <row r="45892" spans="11:13" x14ac:dyDescent="0.35">
      <c r="K45892" s="293"/>
      <c r="M45892" s="290"/>
    </row>
    <row r="45893" spans="11:13" x14ac:dyDescent="0.35">
      <c r="K45893" s="293"/>
      <c r="M45893" s="290"/>
    </row>
    <row r="45894" spans="11:13" x14ac:dyDescent="0.35">
      <c r="K45894" s="293"/>
      <c r="M45894" s="290"/>
    </row>
    <row r="45895" spans="11:13" x14ac:dyDescent="0.35">
      <c r="K45895" s="293"/>
      <c r="M45895" s="290"/>
    </row>
    <row r="45896" spans="11:13" x14ac:dyDescent="0.35">
      <c r="K45896" s="293"/>
      <c r="M45896" s="290"/>
    </row>
    <row r="45897" spans="11:13" x14ac:dyDescent="0.35">
      <c r="K45897" s="293"/>
      <c r="M45897" s="290"/>
    </row>
    <row r="45898" spans="11:13" x14ac:dyDescent="0.35">
      <c r="K45898" s="293"/>
      <c r="M45898" s="290"/>
    </row>
    <row r="45899" spans="11:13" x14ac:dyDescent="0.35">
      <c r="K45899" s="293"/>
      <c r="M45899" s="290"/>
    </row>
    <row r="45900" spans="11:13" x14ac:dyDescent="0.35">
      <c r="K45900" s="293"/>
      <c r="M45900" s="290"/>
    </row>
    <row r="45901" spans="11:13" x14ac:dyDescent="0.35">
      <c r="K45901" s="293"/>
      <c r="M45901" s="290"/>
    </row>
    <row r="45902" spans="11:13" x14ac:dyDescent="0.35">
      <c r="K45902" s="293"/>
      <c r="M45902" s="290"/>
    </row>
    <row r="45903" spans="11:13" x14ac:dyDescent="0.35">
      <c r="K45903" s="293"/>
      <c r="M45903" s="290"/>
    </row>
    <row r="45904" spans="11:13" x14ac:dyDescent="0.35">
      <c r="K45904" s="293"/>
      <c r="M45904" s="290"/>
    </row>
    <row r="45905" spans="11:13" x14ac:dyDescent="0.35">
      <c r="K45905" s="293"/>
      <c r="M45905" s="290"/>
    </row>
    <row r="45906" spans="11:13" x14ac:dyDescent="0.35">
      <c r="K45906" s="293"/>
      <c r="M45906" s="290"/>
    </row>
    <row r="45907" spans="11:13" x14ac:dyDescent="0.35">
      <c r="K45907" s="293"/>
      <c r="M45907" s="290"/>
    </row>
    <row r="45908" spans="11:13" x14ac:dyDescent="0.35">
      <c r="K45908" s="293"/>
      <c r="M45908" s="290"/>
    </row>
    <row r="45909" spans="11:13" x14ac:dyDescent="0.35">
      <c r="K45909" s="293"/>
      <c r="M45909" s="290"/>
    </row>
    <row r="45910" spans="11:13" x14ac:dyDescent="0.35">
      <c r="K45910" s="293"/>
      <c r="M45910" s="290"/>
    </row>
    <row r="45911" spans="11:13" x14ac:dyDescent="0.35">
      <c r="K45911" s="293"/>
      <c r="M45911" s="290"/>
    </row>
    <row r="45912" spans="11:13" x14ac:dyDescent="0.35">
      <c r="K45912" s="293"/>
      <c r="M45912" s="290"/>
    </row>
    <row r="45913" spans="11:13" x14ac:dyDescent="0.35">
      <c r="K45913" s="293"/>
      <c r="M45913" s="290"/>
    </row>
    <row r="45914" spans="11:13" x14ac:dyDescent="0.35">
      <c r="K45914" s="293"/>
      <c r="M45914" s="290"/>
    </row>
    <row r="45915" spans="11:13" x14ac:dyDescent="0.35">
      <c r="K45915" s="293"/>
      <c r="M45915" s="290"/>
    </row>
    <row r="45916" spans="11:13" x14ac:dyDescent="0.35">
      <c r="K45916" s="293"/>
      <c r="M45916" s="290"/>
    </row>
    <row r="45917" spans="11:13" x14ac:dyDescent="0.35">
      <c r="K45917" s="293"/>
      <c r="M45917" s="290"/>
    </row>
    <row r="45918" spans="11:13" x14ac:dyDescent="0.35">
      <c r="K45918" s="293"/>
      <c r="M45918" s="290"/>
    </row>
    <row r="45919" spans="11:13" x14ac:dyDescent="0.35">
      <c r="K45919" s="293"/>
      <c r="M45919" s="290"/>
    </row>
    <row r="45920" spans="11:13" x14ac:dyDescent="0.35">
      <c r="K45920" s="293"/>
      <c r="M45920" s="290"/>
    </row>
    <row r="45921" spans="11:13" x14ac:dyDescent="0.35">
      <c r="K45921" s="293"/>
      <c r="M45921" s="290"/>
    </row>
    <row r="45922" spans="11:13" x14ac:dyDescent="0.35">
      <c r="K45922" s="293"/>
      <c r="M45922" s="290"/>
    </row>
    <row r="45923" spans="11:13" x14ac:dyDescent="0.35">
      <c r="K45923" s="293"/>
      <c r="M45923" s="290"/>
    </row>
    <row r="45924" spans="11:13" x14ac:dyDescent="0.35">
      <c r="K45924" s="293"/>
      <c r="M45924" s="290"/>
    </row>
    <row r="45925" spans="11:13" x14ac:dyDescent="0.35">
      <c r="K45925" s="293"/>
      <c r="M45925" s="290"/>
    </row>
    <row r="45926" spans="11:13" x14ac:dyDescent="0.35">
      <c r="K45926" s="293"/>
      <c r="M45926" s="290"/>
    </row>
    <row r="45927" spans="11:13" x14ac:dyDescent="0.35">
      <c r="K45927" s="293"/>
      <c r="M45927" s="290"/>
    </row>
    <row r="45928" spans="11:13" x14ac:dyDescent="0.35">
      <c r="K45928" s="293"/>
      <c r="M45928" s="290"/>
    </row>
    <row r="45929" spans="11:13" x14ac:dyDescent="0.35">
      <c r="K45929" s="293"/>
      <c r="M45929" s="290"/>
    </row>
    <row r="45930" spans="11:13" x14ac:dyDescent="0.35">
      <c r="K45930" s="293"/>
      <c r="M45930" s="290"/>
    </row>
    <row r="45931" spans="11:13" x14ac:dyDescent="0.35">
      <c r="K45931" s="293"/>
      <c r="M45931" s="290"/>
    </row>
    <row r="45932" spans="11:13" x14ac:dyDescent="0.35">
      <c r="K45932" s="293"/>
      <c r="M45932" s="290"/>
    </row>
    <row r="45933" spans="11:13" x14ac:dyDescent="0.35">
      <c r="K45933" s="293"/>
      <c r="M45933" s="290"/>
    </row>
    <row r="45934" spans="11:13" x14ac:dyDescent="0.35">
      <c r="K45934" s="293"/>
      <c r="M45934" s="290"/>
    </row>
    <row r="45935" spans="11:13" x14ac:dyDescent="0.35">
      <c r="K45935" s="293"/>
      <c r="M45935" s="290"/>
    </row>
    <row r="45936" spans="11:13" x14ac:dyDescent="0.35">
      <c r="K45936" s="293"/>
      <c r="M45936" s="290"/>
    </row>
    <row r="45937" spans="11:13" x14ac:dyDescent="0.35">
      <c r="K45937" s="293"/>
      <c r="M45937" s="290"/>
    </row>
    <row r="45938" spans="11:13" x14ac:dyDescent="0.35">
      <c r="K45938" s="293"/>
      <c r="M45938" s="290"/>
    </row>
    <row r="45939" spans="11:13" x14ac:dyDescent="0.35">
      <c r="K45939" s="293"/>
      <c r="M45939" s="290"/>
    </row>
    <row r="45940" spans="11:13" x14ac:dyDescent="0.35">
      <c r="K45940" s="293"/>
      <c r="M45940" s="290"/>
    </row>
    <row r="45941" spans="11:13" x14ac:dyDescent="0.35">
      <c r="K45941" s="293"/>
      <c r="M45941" s="290"/>
    </row>
    <row r="45942" spans="11:13" x14ac:dyDescent="0.35">
      <c r="K45942" s="293"/>
      <c r="M45942" s="290"/>
    </row>
    <row r="45943" spans="11:13" x14ac:dyDescent="0.35">
      <c r="K45943" s="293"/>
      <c r="M45943" s="290"/>
    </row>
    <row r="45944" spans="11:13" x14ac:dyDescent="0.35">
      <c r="K45944" s="293"/>
      <c r="M45944" s="290"/>
    </row>
    <row r="45945" spans="11:13" x14ac:dyDescent="0.35">
      <c r="K45945" s="293"/>
      <c r="M45945" s="290"/>
    </row>
    <row r="45946" spans="11:13" x14ac:dyDescent="0.35">
      <c r="K45946" s="293"/>
      <c r="M45946" s="290"/>
    </row>
    <row r="45947" spans="11:13" x14ac:dyDescent="0.35">
      <c r="K45947" s="293"/>
      <c r="M45947" s="290"/>
    </row>
    <row r="45948" spans="11:13" x14ac:dyDescent="0.35">
      <c r="K45948" s="293"/>
      <c r="M45948" s="290"/>
    </row>
    <row r="45949" spans="11:13" x14ac:dyDescent="0.35">
      <c r="K45949" s="293"/>
      <c r="M45949" s="290"/>
    </row>
    <row r="45950" spans="11:13" x14ac:dyDescent="0.35">
      <c r="K45950" s="293"/>
      <c r="M45950" s="290"/>
    </row>
    <row r="45951" spans="11:13" x14ac:dyDescent="0.35">
      <c r="K45951" s="293"/>
      <c r="M45951" s="290"/>
    </row>
    <row r="45952" spans="11:13" x14ac:dyDescent="0.35">
      <c r="K45952" s="293"/>
      <c r="M45952" s="290"/>
    </row>
    <row r="45953" spans="11:13" x14ac:dyDescent="0.35">
      <c r="K45953" s="293"/>
      <c r="M45953" s="290"/>
    </row>
    <row r="45954" spans="11:13" x14ac:dyDescent="0.35">
      <c r="K45954" s="293"/>
      <c r="M45954" s="290"/>
    </row>
    <row r="45955" spans="11:13" x14ac:dyDescent="0.35">
      <c r="K45955" s="293"/>
      <c r="M45955" s="290"/>
    </row>
    <row r="45956" spans="11:13" x14ac:dyDescent="0.35">
      <c r="K45956" s="293"/>
      <c r="M45956" s="290"/>
    </row>
    <row r="45957" spans="11:13" x14ac:dyDescent="0.35">
      <c r="K45957" s="293"/>
      <c r="M45957" s="290"/>
    </row>
    <row r="45958" spans="11:13" x14ac:dyDescent="0.35">
      <c r="K45958" s="293"/>
      <c r="M45958" s="290"/>
    </row>
    <row r="45959" spans="11:13" x14ac:dyDescent="0.35">
      <c r="K45959" s="293"/>
      <c r="M45959" s="290"/>
    </row>
    <row r="45960" spans="11:13" x14ac:dyDescent="0.35">
      <c r="K45960" s="293"/>
      <c r="M45960" s="290"/>
    </row>
    <row r="45961" spans="11:13" x14ac:dyDescent="0.35">
      <c r="K45961" s="293"/>
      <c r="M45961" s="290"/>
    </row>
    <row r="45962" spans="11:13" x14ac:dyDescent="0.35">
      <c r="K45962" s="293"/>
      <c r="M45962" s="290"/>
    </row>
    <row r="45963" spans="11:13" x14ac:dyDescent="0.35">
      <c r="K45963" s="293"/>
      <c r="M45963" s="290"/>
    </row>
    <row r="45964" spans="11:13" x14ac:dyDescent="0.35">
      <c r="K45964" s="293"/>
      <c r="M45964" s="290"/>
    </row>
    <row r="45965" spans="11:13" x14ac:dyDescent="0.35">
      <c r="K45965" s="293"/>
      <c r="M45965" s="290"/>
    </row>
    <row r="45966" spans="11:13" x14ac:dyDescent="0.35">
      <c r="K45966" s="293"/>
      <c r="M45966" s="290"/>
    </row>
    <row r="45967" spans="11:13" x14ac:dyDescent="0.35">
      <c r="K45967" s="293"/>
      <c r="M45967" s="290"/>
    </row>
    <row r="45968" spans="11:13" x14ac:dyDescent="0.35">
      <c r="K45968" s="293"/>
      <c r="M45968" s="290"/>
    </row>
    <row r="45969" spans="11:13" x14ac:dyDescent="0.35">
      <c r="K45969" s="293"/>
      <c r="M45969" s="290"/>
    </row>
    <row r="45970" spans="11:13" x14ac:dyDescent="0.35">
      <c r="K45970" s="293"/>
      <c r="M45970" s="290"/>
    </row>
    <row r="45971" spans="11:13" x14ac:dyDescent="0.35">
      <c r="K45971" s="293"/>
      <c r="M45971" s="290"/>
    </row>
    <row r="45972" spans="11:13" x14ac:dyDescent="0.35">
      <c r="K45972" s="293"/>
      <c r="M45972" s="290"/>
    </row>
    <row r="45973" spans="11:13" x14ac:dyDescent="0.35">
      <c r="K45973" s="293"/>
      <c r="M45973" s="290"/>
    </row>
    <row r="45974" spans="11:13" x14ac:dyDescent="0.35">
      <c r="K45974" s="293"/>
      <c r="M45974" s="290"/>
    </row>
    <row r="45975" spans="11:13" x14ac:dyDescent="0.35">
      <c r="K45975" s="293"/>
      <c r="M45975" s="290"/>
    </row>
    <row r="45976" spans="11:13" x14ac:dyDescent="0.35">
      <c r="K45976" s="293"/>
      <c r="M45976" s="290"/>
    </row>
    <row r="45977" spans="11:13" x14ac:dyDescent="0.35">
      <c r="K45977" s="293"/>
      <c r="M45977" s="290"/>
    </row>
    <row r="45978" spans="11:13" x14ac:dyDescent="0.35">
      <c r="K45978" s="293"/>
      <c r="M45978" s="290"/>
    </row>
    <row r="45979" spans="11:13" x14ac:dyDescent="0.35">
      <c r="K45979" s="293"/>
      <c r="M45979" s="290"/>
    </row>
    <row r="45980" spans="11:13" x14ac:dyDescent="0.35">
      <c r="K45980" s="293"/>
      <c r="M45980" s="290"/>
    </row>
    <row r="45981" spans="11:13" x14ac:dyDescent="0.35">
      <c r="K45981" s="293"/>
      <c r="M45981" s="290"/>
    </row>
    <row r="45982" spans="11:13" x14ac:dyDescent="0.35">
      <c r="K45982" s="293"/>
      <c r="M45982" s="290"/>
    </row>
    <row r="45983" spans="11:13" x14ac:dyDescent="0.35">
      <c r="K45983" s="293"/>
      <c r="M45983" s="290"/>
    </row>
    <row r="45984" spans="11:13" x14ac:dyDescent="0.35">
      <c r="K45984" s="293"/>
      <c r="M45984" s="290"/>
    </row>
    <row r="45985" spans="11:13" x14ac:dyDescent="0.35">
      <c r="K45985" s="293"/>
      <c r="M45985" s="290"/>
    </row>
    <row r="45986" spans="11:13" x14ac:dyDescent="0.35">
      <c r="K45986" s="293"/>
      <c r="M45986" s="290"/>
    </row>
    <row r="45987" spans="11:13" x14ac:dyDescent="0.35">
      <c r="K45987" s="293"/>
      <c r="M45987" s="290"/>
    </row>
    <row r="45988" spans="11:13" x14ac:dyDescent="0.35">
      <c r="K45988" s="293"/>
      <c r="M45988" s="290"/>
    </row>
    <row r="45989" spans="11:13" x14ac:dyDescent="0.35">
      <c r="K45989" s="293"/>
      <c r="M45989" s="290"/>
    </row>
    <row r="45990" spans="11:13" x14ac:dyDescent="0.35">
      <c r="K45990" s="293"/>
      <c r="M45990" s="290"/>
    </row>
    <row r="45991" spans="11:13" x14ac:dyDescent="0.35">
      <c r="K45991" s="293"/>
      <c r="M45991" s="290"/>
    </row>
    <row r="45992" spans="11:13" x14ac:dyDescent="0.35">
      <c r="K45992" s="293"/>
      <c r="M45992" s="290"/>
    </row>
    <row r="45993" spans="11:13" x14ac:dyDescent="0.35">
      <c r="K45993" s="293"/>
      <c r="M45993" s="290"/>
    </row>
    <row r="45994" spans="11:13" x14ac:dyDescent="0.35">
      <c r="K45994" s="293"/>
      <c r="M45994" s="290"/>
    </row>
    <row r="45995" spans="11:13" x14ac:dyDescent="0.35">
      <c r="K45995" s="293"/>
      <c r="M45995" s="290"/>
    </row>
    <row r="45996" spans="11:13" x14ac:dyDescent="0.35">
      <c r="K45996" s="293"/>
      <c r="M45996" s="290"/>
    </row>
    <row r="45997" spans="11:13" x14ac:dyDescent="0.35">
      <c r="K45997" s="293"/>
      <c r="M45997" s="290"/>
    </row>
    <row r="45998" spans="11:13" x14ac:dyDescent="0.35">
      <c r="K45998" s="293"/>
      <c r="M45998" s="290"/>
    </row>
    <row r="45999" spans="11:13" x14ac:dyDescent="0.35">
      <c r="K45999" s="293"/>
      <c r="M45999" s="290"/>
    </row>
    <row r="46000" spans="11:13" x14ac:dyDescent="0.35">
      <c r="K46000" s="293"/>
      <c r="M46000" s="290"/>
    </row>
    <row r="46001" spans="11:13" x14ac:dyDescent="0.35">
      <c r="K46001" s="293"/>
      <c r="M46001" s="290"/>
    </row>
    <row r="46002" spans="11:13" x14ac:dyDescent="0.35">
      <c r="K46002" s="293"/>
      <c r="M46002" s="290"/>
    </row>
    <row r="46003" spans="11:13" x14ac:dyDescent="0.35">
      <c r="K46003" s="293"/>
      <c r="M46003" s="290"/>
    </row>
    <row r="46004" spans="11:13" x14ac:dyDescent="0.35">
      <c r="K46004" s="293"/>
      <c r="M46004" s="290"/>
    </row>
    <row r="46005" spans="11:13" x14ac:dyDescent="0.35">
      <c r="K46005" s="293"/>
      <c r="M46005" s="290"/>
    </row>
    <row r="46006" spans="11:13" x14ac:dyDescent="0.35">
      <c r="K46006" s="293"/>
      <c r="M46006" s="290"/>
    </row>
    <row r="46007" spans="11:13" x14ac:dyDescent="0.35">
      <c r="K46007" s="293"/>
      <c r="M46007" s="290"/>
    </row>
    <row r="46008" spans="11:13" x14ac:dyDescent="0.35">
      <c r="K46008" s="293"/>
      <c r="M46008" s="290"/>
    </row>
    <row r="46009" spans="11:13" x14ac:dyDescent="0.35">
      <c r="K46009" s="293"/>
      <c r="M46009" s="290"/>
    </row>
    <row r="46010" spans="11:13" x14ac:dyDescent="0.35">
      <c r="K46010" s="293"/>
      <c r="M46010" s="290"/>
    </row>
    <row r="46011" spans="11:13" x14ac:dyDescent="0.35">
      <c r="K46011" s="293"/>
      <c r="M46011" s="290"/>
    </row>
    <row r="46012" spans="11:13" x14ac:dyDescent="0.35">
      <c r="K46012" s="293"/>
      <c r="M46012" s="290"/>
    </row>
    <row r="46013" spans="11:13" x14ac:dyDescent="0.35">
      <c r="K46013" s="293"/>
      <c r="M46013" s="290"/>
    </row>
    <row r="46014" spans="11:13" x14ac:dyDescent="0.35">
      <c r="K46014" s="293"/>
      <c r="M46014" s="290"/>
    </row>
    <row r="46015" spans="11:13" x14ac:dyDescent="0.35">
      <c r="K46015" s="293"/>
      <c r="M46015" s="290"/>
    </row>
    <row r="46016" spans="11:13" x14ac:dyDescent="0.35">
      <c r="K46016" s="293"/>
      <c r="M46016" s="290"/>
    </row>
    <row r="46017" spans="11:13" x14ac:dyDescent="0.35">
      <c r="K46017" s="293"/>
      <c r="M46017" s="290"/>
    </row>
    <row r="46018" spans="11:13" x14ac:dyDescent="0.35">
      <c r="K46018" s="293"/>
      <c r="M46018" s="290"/>
    </row>
    <row r="46019" spans="11:13" x14ac:dyDescent="0.35">
      <c r="K46019" s="293"/>
      <c r="M46019" s="290"/>
    </row>
    <row r="46020" spans="11:13" x14ac:dyDescent="0.35">
      <c r="K46020" s="293"/>
      <c r="M46020" s="290"/>
    </row>
    <row r="46021" spans="11:13" x14ac:dyDescent="0.35">
      <c r="K46021" s="293"/>
      <c r="M46021" s="290"/>
    </row>
    <row r="46022" spans="11:13" x14ac:dyDescent="0.35">
      <c r="K46022" s="293"/>
      <c r="M46022" s="290"/>
    </row>
    <row r="46023" spans="11:13" x14ac:dyDescent="0.35">
      <c r="K46023" s="293"/>
      <c r="M46023" s="290"/>
    </row>
    <row r="46024" spans="11:13" x14ac:dyDescent="0.35">
      <c r="K46024" s="293"/>
      <c r="M46024" s="290"/>
    </row>
    <row r="46025" spans="11:13" x14ac:dyDescent="0.35">
      <c r="K46025" s="293"/>
      <c r="M46025" s="290"/>
    </row>
    <row r="46026" spans="11:13" x14ac:dyDescent="0.35">
      <c r="K46026" s="293"/>
      <c r="M46026" s="290"/>
    </row>
    <row r="46027" spans="11:13" x14ac:dyDescent="0.35">
      <c r="K46027" s="293"/>
      <c r="M46027" s="290"/>
    </row>
    <row r="46028" spans="11:13" x14ac:dyDescent="0.35">
      <c r="K46028" s="293"/>
      <c r="M46028" s="290"/>
    </row>
    <row r="46029" spans="11:13" x14ac:dyDescent="0.35">
      <c r="K46029" s="293"/>
      <c r="M46029" s="290"/>
    </row>
    <row r="46030" spans="11:13" x14ac:dyDescent="0.35">
      <c r="K46030" s="293"/>
      <c r="M46030" s="290"/>
    </row>
    <row r="46031" spans="11:13" x14ac:dyDescent="0.35">
      <c r="K46031" s="293"/>
      <c r="M46031" s="290"/>
    </row>
    <row r="46032" spans="11:13" x14ac:dyDescent="0.35">
      <c r="K46032" s="293"/>
      <c r="M46032" s="290"/>
    </row>
    <row r="46033" spans="11:13" x14ac:dyDescent="0.35">
      <c r="K46033" s="293"/>
      <c r="M46033" s="290"/>
    </row>
    <row r="46034" spans="11:13" x14ac:dyDescent="0.35">
      <c r="K46034" s="293"/>
      <c r="M46034" s="290"/>
    </row>
    <row r="46035" spans="11:13" x14ac:dyDescent="0.35">
      <c r="K46035" s="293"/>
      <c r="M46035" s="290"/>
    </row>
    <row r="46036" spans="11:13" x14ac:dyDescent="0.35">
      <c r="K46036" s="293"/>
      <c r="M46036" s="290"/>
    </row>
    <row r="46037" spans="11:13" x14ac:dyDescent="0.35">
      <c r="K46037" s="293"/>
      <c r="M46037" s="290"/>
    </row>
    <row r="46038" spans="11:13" x14ac:dyDescent="0.35">
      <c r="K46038" s="293"/>
      <c r="M46038" s="290"/>
    </row>
    <row r="46039" spans="11:13" x14ac:dyDescent="0.35">
      <c r="K46039" s="293"/>
      <c r="M46039" s="290"/>
    </row>
    <row r="46040" spans="11:13" x14ac:dyDescent="0.35">
      <c r="K46040" s="293"/>
      <c r="M46040" s="290"/>
    </row>
    <row r="46041" spans="11:13" x14ac:dyDescent="0.35">
      <c r="K46041" s="293"/>
      <c r="M46041" s="290"/>
    </row>
    <row r="46042" spans="11:13" x14ac:dyDescent="0.35">
      <c r="K46042" s="293"/>
      <c r="M46042" s="290"/>
    </row>
    <row r="46043" spans="11:13" x14ac:dyDescent="0.35">
      <c r="K46043" s="293"/>
      <c r="M46043" s="290"/>
    </row>
    <row r="46044" spans="11:13" x14ac:dyDescent="0.35">
      <c r="K46044" s="293"/>
      <c r="M46044" s="290"/>
    </row>
    <row r="46045" spans="11:13" x14ac:dyDescent="0.35">
      <c r="K46045" s="293"/>
      <c r="M46045" s="290"/>
    </row>
    <row r="46046" spans="11:13" x14ac:dyDescent="0.35">
      <c r="K46046" s="293"/>
      <c r="M46046" s="290"/>
    </row>
    <row r="46047" spans="11:13" x14ac:dyDescent="0.35">
      <c r="K46047" s="293"/>
      <c r="M46047" s="290"/>
    </row>
    <row r="46048" spans="11:13" x14ac:dyDescent="0.35">
      <c r="K46048" s="293"/>
      <c r="M46048" s="290"/>
    </row>
    <row r="46049" spans="11:13" x14ac:dyDescent="0.35">
      <c r="K46049" s="293"/>
      <c r="M46049" s="290"/>
    </row>
    <row r="46050" spans="11:13" x14ac:dyDescent="0.35">
      <c r="K46050" s="293"/>
      <c r="M46050" s="290"/>
    </row>
    <row r="46051" spans="11:13" x14ac:dyDescent="0.35">
      <c r="K46051" s="293"/>
      <c r="M46051" s="290"/>
    </row>
    <row r="46052" spans="11:13" x14ac:dyDescent="0.35">
      <c r="K46052" s="293"/>
      <c r="M46052" s="290"/>
    </row>
    <row r="46053" spans="11:13" x14ac:dyDescent="0.35">
      <c r="K46053" s="293"/>
      <c r="M46053" s="290"/>
    </row>
    <row r="46054" spans="11:13" x14ac:dyDescent="0.35">
      <c r="K46054" s="293"/>
      <c r="M46054" s="290"/>
    </row>
    <row r="46055" spans="11:13" x14ac:dyDescent="0.35">
      <c r="K46055" s="293"/>
      <c r="M46055" s="290"/>
    </row>
    <row r="46056" spans="11:13" x14ac:dyDescent="0.35">
      <c r="K46056" s="293"/>
      <c r="M46056" s="290"/>
    </row>
    <row r="46057" spans="11:13" x14ac:dyDescent="0.35">
      <c r="K46057" s="293"/>
      <c r="M46057" s="290"/>
    </row>
    <row r="46058" spans="11:13" x14ac:dyDescent="0.35">
      <c r="K46058" s="293"/>
      <c r="M46058" s="290"/>
    </row>
    <row r="46059" spans="11:13" x14ac:dyDescent="0.35">
      <c r="K46059" s="293"/>
      <c r="M46059" s="290"/>
    </row>
    <row r="46060" spans="11:13" x14ac:dyDescent="0.35">
      <c r="K46060" s="293"/>
      <c r="M46060" s="290"/>
    </row>
    <row r="46061" spans="11:13" x14ac:dyDescent="0.35">
      <c r="K46061" s="293"/>
      <c r="M46061" s="290"/>
    </row>
    <row r="46062" spans="11:13" x14ac:dyDescent="0.35">
      <c r="K46062" s="293"/>
      <c r="M46062" s="290"/>
    </row>
    <row r="46063" spans="11:13" x14ac:dyDescent="0.35">
      <c r="K46063" s="293"/>
      <c r="M46063" s="290"/>
    </row>
    <row r="46064" spans="11:13" x14ac:dyDescent="0.35">
      <c r="K46064" s="293"/>
      <c r="M46064" s="290"/>
    </row>
    <row r="46065" spans="11:13" x14ac:dyDescent="0.35">
      <c r="K46065" s="293"/>
      <c r="M46065" s="290"/>
    </row>
    <row r="46066" spans="11:13" x14ac:dyDescent="0.35">
      <c r="K46066" s="293"/>
      <c r="M46066" s="290"/>
    </row>
    <row r="46067" spans="11:13" x14ac:dyDescent="0.35">
      <c r="K46067" s="293"/>
      <c r="M46067" s="290"/>
    </row>
    <row r="46068" spans="11:13" x14ac:dyDescent="0.35">
      <c r="K46068" s="293"/>
      <c r="M46068" s="290"/>
    </row>
    <row r="46069" spans="11:13" x14ac:dyDescent="0.35">
      <c r="K46069" s="293"/>
      <c r="M46069" s="290"/>
    </row>
    <row r="46070" spans="11:13" x14ac:dyDescent="0.35">
      <c r="K46070" s="293"/>
      <c r="M46070" s="290"/>
    </row>
    <row r="46071" spans="11:13" x14ac:dyDescent="0.35">
      <c r="K46071" s="293"/>
      <c r="M46071" s="290"/>
    </row>
    <row r="46072" spans="11:13" x14ac:dyDescent="0.35">
      <c r="K46072" s="293"/>
      <c r="M46072" s="290"/>
    </row>
    <row r="46073" spans="11:13" x14ac:dyDescent="0.35">
      <c r="K46073" s="293"/>
      <c r="M46073" s="290"/>
    </row>
    <row r="46074" spans="11:13" x14ac:dyDescent="0.35">
      <c r="K46074" s="293"/>
      <c r="M46074" s="290"/>
    </row>
    <row r="46075" spans="11:13" x14ac:dyDescent="0.35">
      <c r="K46075" s="293"/>
      <c r="M46075" s="290"/>
    </row>
    <row r="46076" spans="11:13" x14ac:dyDescent="0.35">
      <c r="K46076" s="293"/>
      <c r="M46076" s="290"/>
    </row>
    <row r="46077" spans="11:13" x14ac:dyDescent="0.35">
      <c r="K46077" s="293"/>
      <c r="M46077" s="290"/>
    </row>
    <row r="46078" spans="11:13" x14ac:dyDescent="0.35">
      <c r="K46078" s="293"/>
      <c r="M46078" s="290"/>
    </row>
    <row r="46079" spans="11:13" x14ac:dyDescent="0.35">
      <c r="K46079" s="293"/>
      <c r="M46079" s="290"/>
    </row>
    <row r="46080" spans="11:13" x14ac:dyDescent="0.35">
      <c r="K46080" s="293"/>
      <c r="M46080" s="290"/>
    </row>
    <row r="46081" spans="11:13" x14ac:dyDescent="0.35">
      <c r="K46081" s="293"/>
      <c r="M46081" s="290"/>
    </row>
    <row r="46082" spans="11:13" x14ac:dyDescent="0.35">
      <c r="K46082" s="293"/>
      <c r="M46082" s="290"/>
    </row>
    <row r="46083" spans="11:13" x14ac:dyDescent="0.35">
      <c r="K46083" s="293"/>
      <c r="M46083" s="290"/>
    </row>
    <row r="46084" spans="11:13" x14ac:dyDescent="0.35">
      <c r="K46084" s="293"/>
      <c r="M46084" s="290"/>
    </row>
    <row r="46085" spans="11:13" x14ac:dyDescent="0.35">
      <c r="K46085" s="293"/>
      <c r="M46085" s="290"/>
    </row>
    <row r="46086" spans="11:13" x14ac:dyDescent="0.35">
      <c r="K46086" s="293"/>
      <c r="M46086" s="290"/>
    </row>
    <row r="46087" spans="11:13" x14ac:dyDescent="0.35">
      <c r="K46087" s="293"/>
      <c r="M46087" s="290"/>
    </row>
    <row r="46088" spans="11:13" x14ac:dyDescent="0.35">
      <c r="K46088" s="293"/>
      <c r="M46088" s="290"/>
    </row>
    <row r="46089" spans="11:13" x14ac:dyDescent="0.35">
      <c r="K46089" s="293"/>
      <c r="M46089" s="290"/>
    </row>
    <row r="46090" spans="11:13" x14ac:dyDescent="0.35">
      <c r="K46090" s="293"/>
      <c r="M46090" s="290"/>
    </row>
    <row r="46091" spans="11:13" x14ac:dyDescent="0.35">
      <c r="K46091" s="293"/>
      <c r="M46091" s="290"/>
    </row>
    <row r="46092" spans="11:13" x14ac:dyDescent="0.35">
      <c r="K46092" s="293"/>
      <c r="M46092" s="290"/>
    </row>
    <row r="46093" spans="11:13" x14ac:dyDescent="0.35">
      <c r="K46093" s="293"/>
      <c r="M46093" s="290"/>
    </row>
    <row r="46094" spans="11:13" x14ac:dyDescent="0.35">
      <c r="K46094" s="293"/>
      <c r="M46094" s="290"/>
    </row>
    <row r="46095" spans="11:13" x14ac:dyDescent="0.35">
      <c r="K46095" s="293"/>
      <c r="M46095" s="290"/>
    </row>
    <row r="46096" spans="11:13" x14ac:dyDescent="0.35">
      <c r="K46096" s="293"/>
      <c r="M46096" s="290"/>
    </row>
    <row r="46097" spans="11:13" x14ac:dyDescent="0.35">
      <c r="K46097" s="293"/>
      <c r="M46097" s="290"/>
    </row>
    <row r="46098" spans="11:13" x14ac:dyDescent="0.35">
      <c r="K46098" s="293"/>
      <c r="M46098" s="290"/>
    </row>
    <row r="46099" spans="11:13" x14ac:dyDescent="0.35">
      <c r="K46099" s="293"/>
      <c r="M46099" s="290"/>
    </row>
    <row r="46100" spans="11:13" x14ac:dyDescent="0.35">
      <c r="K46100" s="293"/>
      <c r="M46100" s="290"/>
    </row>
    <row r="46101" spans="11:13" x14ac:dyDescent="0.35">
      <c r="K46101" s="293"/>
      <c r="M46101" s="290"/>
    </row>
    <row r="46102" spans="11:13" x14ac:dyDescent="0.35">
      <c r="K46102" s="293"/>
      <c r="M46102" s="290"/>
    </row>
    <row r="46103" spans="11:13" x14ac:dyDescent="0.35">
      <c r="K46103" s="293"/>
      <c r="M46103" s="290"/>
    </row>
    <row r="46104" spans="11:13" x14ac:dyDescent="0.35">
      <c r="K46104" s="293"/>
      <c r="M46104" s="290"/>
    </row>
    <row r="46105" spans="11:13" x14ac:dyDescent="0.35">
      <c r="K46105" s="293"/>
      <c r="M46105" s="290"/>
    </row>
    <row r="46106" spans="11:13" x14ac:dyDescent="0.35">
      <c r="K46106" s="293"/>
      <c r="M46106" s="290"/>
    </row>
    <row r="46107" spans="11:13" x14ac:dyDescent="0.35">
      <c r="K46107" s="293"/>
      <c r="M46107" s="290"/>
    </row>
    <row r="46108" spans="11:13" x14ac:dyDescent="0.35">
      <c r="K46108" s="293"/>
      <c r="M46108" s="290"/>
    </row>
    <row r="46109" spans="11:13" x14ac:dyDescent="0.35">
      <c r="K46109" s="293"/>
      <c r="M46109" s="290"/>
    </row>
    <row r="46110" spans="11:13" x14ac:dyDescent="0.35">
      <c r="K46110" s="293"/>
      <c r="M46110" s="290"/>
    </row>
    <row r="46111" spans="11:13" x14ac:dyDescent="0.35">
      <c r="K46111" s="293"/>
      <c r="M46111" s="290"/>
    </row>
    <row r="46112" spans="11:13" x14ac:dyDescent="0.35">
      <c r="K46112" s="293"/>
      <c r="M46112" s="290"/>
    </row>
    <row r="46113" spans="11:13" x14ac:dyDescent="0.35">
      <c r="K46113" s="293"/>
      <c r="M46113" s="290"/>
    </row>
    <row r="46114" spans="11:13" x14ac:dyDescent="0.35">
      <c r="K46114" s="293"/>
      <c r="M46114" s="290"/>
    </row>
    <row r="46115" spans="11:13" x14ac:dyDescent="0.35">
      <c r="K46115" s="293"/>
      <c r="M46115" s="290"/>
    </row>
    <row r="46116" spans="11:13" x14ac:dyDescent="0.35">
      <c r="K46116" s="293"/>
      <c r="M46116" s="290"/>
    </row>
    <row r="46117" spans="11:13" x14ac:dyDescent="0.35">
      <c r="K46117" s="293"/>
      <c r="M46117" s="290"/>
    </row>
    <row r="46118" spans="11:13" x14ac:dyDescent="0.35">
      <c r="K46118" s="293"/>
      <c r="M46118" s="290"/>
    </row>
    <row r="46119" spans="11:13" x14ac:dyDescent="0.35">
      <c r="K46119" s="293"/>
      <c r="M46119" s="290"/>
    </row>
    <row r="46120" spans="11:13" x14ac:dyDescent="0.35">
      <c r="K46120" s="293"/>
      <c r="M46120" s="290"/>
    </row>
    <row r="46121" spans="11:13" x14ac:dyDescent="0.35">
      <c r="K46121" s="293"/>
      <c r="M46121" s="290"/>
    </row>
    <row r="46122" spans="11:13" x14ac:dyDescent="0.35">
      <c r="K46122" s="293"/>
      <c r="M46122" s="290"/>
    </row>
    <row r="46123" spans="11:13" x14ac:dyDescent="0.35">
      <c r="K46123" s="293"/>
      <c r="M46123" s="290"/>
    </row>
    <row r="46124" spans="11:13" x14ac:dyDescent="0.35">
      <c r="K46124" s="293"/>
      <c r="M46124" s="290"/>
    </row>
    <row r="46125" spans="11:13" x14ac:dyDescent="0.35">
      <c r="K46125" s="293"/>
      <c r="M46125" s="290"/>
    </row>
    <row r="46126" spans="11:13" x14ac:dyDescent="0.35">
      <c r="K46126" s="293"/>
      <c r="M46126" s="290"/>
    </row>
    <row r="46127" spans="11:13" x14ac:dyDescent="0.35">
      <c r="K46127" s="293"/>
      <c r="M46127" s="290"/>
    </row>
    <row r="46128" spans="11:13" x14ac:dyDescent="0.35">
      <c r="K46128" s="293"/>
      <c r="M46128" s="290"/>
    </row>
    <row r="46129" spans="11:13" x14ac:dyDescent="0.35">
      <c r="K46129" s="293"/>
      <c r="M46129" s="290"/>
    </row>
    <row r="46130" spans="11:13" x14ac:dyDescent="0.35">
      <c r="K46130" s="293"/>
      <c r="M46130" s="290"/>
    </row>
    <row r="46131" spans="11:13" x14ac:dyDescent="0.35">
      <c r="K46131" s="293"/>
      <c r="M46131" s="290"/>
    </row>
    <row r="46132" spans="11:13" x14ac:dyDescent="0.35">
      <c r="K46132" s="293"/>
      <c r="M46132" s="290"/>
    </row>
    <row r="46133" spans="11:13" x14ac:dyDescent="0.35">
      <c r="K46133" s="293"/>
      <c r="M46133" s="290"/>
    </row>
    <row r="46134" spans="11:13" x14ac:dyDescent="0.35">
      <c r="K46134" s="293"/>
      <c r="M46134" s="290"/>
    </row>
    <row r="46135" spans="11:13" x14ac:dyDescent="0.35">
      <c r="K46135" s="293"/>
      <c r="M46135" s="290"/>
    </row>
    <row r="46136" spans="11:13" x14ac:dyDescent="0.35">
      <c r="K46136" s="293"/>
      <c r="M46136" s="290"/>
    </row>
    <row r="46137" spans="11:13" x14ac:dyDescent="0.35">
      <c r="K46137" s="293"/>
      <c r="M46137" s="290"/>
    </row>
    <row r="46138" spans="11:13" x14ac:dyDescent="0.35">
      <c r="K46138" s="293"/>
      <c r="M46138" s="290"/>
    </row>
    <row r="46139" spans="11:13" x14ac:dyDescent="0.35">
      <c r="K46139" s="293"/>
      <c r="M46139" s="290"/>
    </row>
    <row r="46140" spans="11:13" x14ac:dyDescent="0.35">
      <c r="K46140" s="293"/>
      <c r="M46140" s="290"/>
    </row>
    <row r="46141" spans="11:13" x14ac:dyDescent="0.35">
      <c r="K46141" s="293"/>
      <c r="M46141" s="290"/>
    </row>
    <row r="46142" spans="11:13" x14ac:dyDescent="0.35">
      <c r="K46142" s="293"/>
      <c r="M46142" s="290"/>
    </row>
    <row r="46143" spans="11:13" x14ac:dyDescent="0.35">
      <c r="K46143" s="293"/>
      <c r="M46143" s="290"/>
    </row>
    <row r="46144" spans="11:13" x14ac:dyDescent="0.35">
      <c r="K46144" s="293"/>
      <c r="M46144" s="290"/>
    </row>
    <row r="46145" spans="11:13" x14ac:dyDescent="0.35">
      <c r="K46145" s="293"/>
      <c r="M46145" s="290"/>
    </row>
    <row r="46146" spans="11:13" x14ac:dyDescent="0.35">
      <c r="K46146" s="293"/>
      <c r="M46146" s="290"/>
    </row>
    <row r="46147" spans="11:13" x14ac:dyDescent="0.35">
      <c r="K46147" s="293"/>
      <c r="M46147" s="290"/>
    </row>
    <row r="46148" spans="11:13" x14ac:dyDescent="0.35">
      <c r="K46148" s="293"/>
      <c r="M46148" s="290"/>
    </row>
    <row r="46149" spans="11:13" x14ac:dyDescent="0.35">
      <c r="K46149" s="293"/>
      <c r="M46149" s="290"/>
    </row>
    <row r="46150" spans="11:13" x14ac:dyDescent="0.35">
      <c r="K46150" s="293"/>
      <c r="M46150" s="290"/>
    </row>
    <row r="46151" spans="11:13" x14ac:dyDescent="0.35">
      <c r="K46151" s="293"/>
      <c r="M46151" s="290"/>
    </row>
    <row r="46152" spans="11:13" x14ac:dyDescent="0.35">
      <c r="K46152" s="293"/>
      <c r="M46152" s="290"/>
    </row>
    <row r="46153" spans="11:13" x14ac:dyDescent="0.35">
      <c r="K46153" s="293"/>
      <c r="M46153" s="290"/>
    </row>
    <row r="46154" spans="11:13" x14ac:dyDescent="0.35">
      <c r="K46154" s="293"/>
      <c r="M46154" s="290"/>
    </row>
    <row r="46155" spans="11:13" x14ac:dyDescent="0.35">
      <c r="K46155" s="293"/>
      <c r="M46155" s="290"/>
    </row>
    <row r="46156" spans="11:13" x14ac:dyDescent="0.35">
      <c r="K46156" s="293"/>
      <c r="M46156" s="290"/>
    </row>
    <row r="46157" spans="11:13" x14ac:dyDescent="0.35">
      <c r="K46157" s="293"/>
      <c r="M46157" s="290"/>
    </row>
    <row r="46158" spans="11:13" x14ac:dyDescent="0.35">
      <c r="K46158" s="293"/>
      <c r="M46158" s="290"/>
    </row>
    <row r="46159" spans="11:13" x14ac:dyDescent="0.35">
      <c r="K46159" s="293"/>
      <c r="M46159" s="290"/>
    </row>
    <row r="46160" spans="11:13" x14ac:dyDescent="0.35">
      <c r="K46160" s="293"/>
      <c r="M46160" s="290"/>
    </row>
    <row r="46161" spans="11:13" x14ac:dyDescent="0.35">
      <c r="K46161" s="293"/>
      <c r="M46161" s="290"/>
    </row>
    <row r="46162" spans="11:13" x14ac:dyDescent="0.35">
      <c r="K46162" s="293"/>
      <c r="M46162" s="290"/>
    </row>
    <row r="46163" spans="11:13" x14ac:dyDescent="0.35">
      <c r="K46163" s="293"/>
      <c r="M46163" s="290"/>
    </row>
    <row r="46164" spans="11:13" x14ac:dyDescent="0.35">
      <c r="K46164" s="293"/>
      <c r="M46164" s="290"/>
    </row>
    <row r="46165" spans="11:13" x14ac:dyDescent="0.35">
      <c r="K46165" s="293"/>
      <c r="M46165" s="290"/>
    </row>
    <row r="46166" spans="11:13" x14ac:dyDescent="0.35">
      <c r="K46166" s="293"/>
      <c r="M46166" s="290"/>
    </row>
    <row r="46167" spans="11:13" x14ac:dyDescent="0.35">
      <c r="K46167" s="293"/>
      <c r="M46167" s="290"/>
    </row>
    <row r="46168" spans="11:13" x14ac:dyDescent="0.35">
      <c r="K46168" s="293"/>
      <c r="M46168" s="290"/>
    </row>
    <row r="46169" spans="11:13" x14ac:dyDescent="0.35">
      <c r="K46169" s="293"/>
      <c r="M46169" s="290"/>
    </row>
    <row r="46170" spans="11:13" x14ac:dyDescent="0.35">
      <c r="K46170" s="293"/>
      <c r="M46170" s="290"/>
    </row>
    <row r="46171" spans="11:13" x14ac:dyDescent="0.35">
      <c r="K46171" s="293"/>
      <c r="M46171" s="290"/>
    </row>
    <row r="46172" spans="11:13" x14ac:dyDescent="0.35">
      <c r="K46172" s="293"/>
      <c r="M46172" s="290"/>
    </row>
    <row r="46173" spans="11:13" x14ac:dyDescent="0.35">
      <c r="K46173" s="293"/>
      <c r="M46173" s="290"/>
    </row>
    <row r="46174" spans="11:13" x14ac:dyDescent="0.35">
      <c r="K46174" s="293"/>
      <c r="M46174" s="290"/>
    </row>
    <row r="46175" spans="11:13" x14ac:dyDescent="0.35">
      <c r="K46175" s="293"/>
      <c r="M46175" s="290"/>
    </row>
    <row r="46176" spans="11:13" x14ac:dyDescent="0.35">
      <c r="K46176" s="293"/>
      <c r="M46176" s="290"/>
    </row>
    <row r="46177" spans="11:13" x14ac:dyDescent="0.35">
      <c r="K46177" s="293"/>
      <c r="M46177" s="290"/>
    </row>
    <row r="46178" spans="11:13" x14ac:dyDescent="0.35">
      <c r="K46178" s="293"/>
      <c r="M46178" s="290"/>
    </row>
    <row r="46179" spans="11:13" x14ac:dyDescent="0.35">
      <c r="K46179" s="293"/>
      <c r="M46179" s="290"/>
    </row>
    <row r="46180" spans="11:13" x14ac:dyDescent="0.35">
      <c r="K46180" s="293"/>
      <c r="M46180" s="290"/>
    </row>
    <row r="46181" spans="11:13" x14ac:dyDescent="0.35">
      <c r="K46181" s="293"/>
      <c r="M46181" s="290"/>
    </row>
    <row r="46182" spans="11:13" x14ac:dyDescent="0.35">
      <c r="K46182" s="293"/>
      <c r="M46182" s="290"/>
    </row>
    <row r="46183" spans="11:13" x14ac:dyDescent="0.35">
      <c r="K46183" s="293"/>
      <c r="M46183" s="290"/>
    </row>
    <row r="46184" spans="11:13" x14ac:dyDescent="0.35">
      <c r="K46184" s="293"/>
      <c r="M46184" s="290"/>
    </row>
    <row r="46185" spans="11:13" x14ac:dyDescent="0.35">
      <c r="K46185" s="293"/>
      <c r="M46185" s="290"/>
    </row>
    <row r="46186" spans="11:13" x14ac:dyDescent="0.35">
      <c r="K46186" s="293"/>
      <c r="M46186" s="290"/>
    </row>
    <row r="46187" spans="11:13" x14ac:dyDescent="0.35">
      <c r="K46187" s="293"/>
      <c r="M46187" s="290"/>
    </row>
    <row r="46188" spans="11:13" x14ac:dyDescent="0.35">
      <c r="K46188" s="293"/>
      <c r="M46188" s="290"/>
    </row>
    <row r="46189" spans="11:13" x14ac:dyDescent="0.35">
      <c r="K46189" s="293"/>
      <c r="M46189" s="290"/>
    </row>
    <row r="46190" spans="11:13" x14ac:dyDescent="0.35">
      <c r="K46190" s="293"/>
      <c r="M46190" s="290"/>
    </row>
    <row r="46191" spans="11:13" x14ac:dyDescent="0.35">
      <c r="K46191" s="293"/>
      <c r="M46191" s="290"/>
    </row>
    <row r="46192" spans="11:13" x14ac:dyDescent="0.35">
      <c r="K46192" s="293"/>
      <c r="M46192" s="290"/>
    </row>
    <row r="46193" spans="11:13" x14ac:dyDescent="0.35">
      <c r="K46193" s="293"/>
      <c r="M46193" s="290"/>
    </row>
    <row r="46194" spans="11:13" x14ac:dyDescent="0.35">
      <c r="K46194" s="293"/>
      <c r="M46194" s="290"/>
    </row>
    <row r="46195" spans="11:13" x14ac:dyDescent="0.35">
      <c r="K46195" s="293"/>
      <c r="M46195" s="290"/>
    </row>
    <row r="46196" spans="11:13" x14ac:dyDescent="0.35">
      <c r="K46196" s="293"/>
      <c r="M46196" s="290"/>
    </row>
    <row r="46197" spans="11:13" x14ac:dyDescent="0.35">
      <c r="K46197" s="293"/>
      <c r="M46197" s="290"/>
    </row>
    <row r="46198" spans="11:13" x14ac:dyDescent="0.35">
      <c r="K46198" s="293"/>
      <c r="M46198" s="290"/>
    </row>
    <row r="46199" spans="11:13" x14ac:dyDescent="0.35">
      <c r="K46199" s="293"/>
      <c r="M46199" s="290"/>
    </row>
    <row r="46200" spans="11:13" x14ac:dyDescent="0.35">
      <c r="K46200" s="293"/>
      <c r="M46200" s="290"/>
    </row>
    <row r="46201" spans="11:13" x14ac:dyDescent="0.35">
      <c r="K46201" s="293"/>
      <c r="M46201" s="290"/>
    </row>
    <row r="46202" spans="11:13" x14ac:dyDescent="0.35">
      <c r="K46202" s="293"/>
      <c r="M46202" s="290"/>
    </row>
    <row r="46203" spans="11:13" x14ac:dyDescent="0.35">
      <c r="K46203" s="293"/>
      <c r="M46203" s="290"/>
    </row>
    <row r="46204" spans="11:13" x14ac:dyDescent="0.35">
      <c r="K46204" s="293"/>
      <c r="M46204" s="290"/>
    </row>
    <row r="46205" spans="11:13" x14ac:dyDescent="0.35">
      <c r="K46205" s="293"/>
      <c r="M46205" s="290"/>
    </row>
    <row r="46206" spans="11:13" x14ac:dyDescent="0.35">
      <c r="K46206" s="293"/>
      <c r="M46206" s="290"/>
    </row>
    <row r="46207" spans="11:13" x14ac:dyDescent="0.35">
      <c r="K46207" s="293"/>
      <c r="M46207" s="290"/>
    </row>
    <row r="46208" spans="11:13" x14ac:dyDescent="0.35">
      <c r="K46208" s="293"/>
      <c r="M46208" s="290"/>
    </row>
    <row r="46209" spans="11:13" x14ac:dyDescent="0.35">
      <c r="K46209" s="293"/>
      <c r="M46209" s="290"/>
    </row>
    <row r="46210" spans="11:13" x14ac:dyDescent="0.35">
      <c r="K46210" s="293"/>
      <c r="M46210" s="290"/>
    </row>
    <row r="46211" spans="11:13" x14ac:dyDescent="0.35">
      <c r="K46211" s="293"/>
      <c r="M46211" s="290"/>
    </row>
    <row r="46212" spans="11:13" x14ac:dyDescent="0.35">
      <c r="K46212" s="293"/>
      <c r="M46212" s="290"/>
    </row>
    <row r="46213" spans="11:13" x14ac:dyDescent="0.35">
      <c r="K46213" s="293"/>
      <c r="M46213" s="290"/>
    </row>
    <row r="46214" spans="11:13" x14ac:dyDescent="0.35">
      <c r="K46214" s="293"/>
      <c r="M46214" s="290"/>
    </row>
    <row r="46215" spans="11:13" x14ac:dyDescent="0.35">
      <c r="K46215" s="293"/>
      <c r="M46215" s="290"/>
    </row>
    <row r="46216" spans="11:13" x14ac:dyDescent="0.35">
      <c r="K46216" s="293"/>
      <c r="M46216" s="290"/>
    </row>
    <row r="46217" spans="11:13" x14ac:dyDescent="0.35">
      <c r="K46217" s="293"/>
      <c r="M46217" s="290"/>
    </row>
    <row r="46218" spans="11:13" x14ac:dyDescent="0.35">
      <c r="K46218" s="293"/>
      <c r="M46218" s="290"/>
    </row>
    <row r="46219" spans="11:13" x14ac:dyDescent="0.35">
      <c r="K46219" s="293"/>
      <c r="M46219" s="290"/>
    </row>
    <row r="46220" spans="11:13" x14ac:dyDescent="0.35">
      <c r="K46220" s="293"/>
      <c r="M46220" s="290"/>
    </row>
    <row r="46221" spans="11:13" x14ac:dyDescent="0.35">
      <c r="K46221" s="293"/>
      <c r="M46221" s="290"/>
    </row>
    <row r="46222" spans="11:13" x14ac:dyDescent="0.35">
      <c r="K46222" s="293"/>
      <c r="M46222" s="290"/>
    </row>
    <row r="46223" spans="11:13" x14ac:dyDescent="0.35">
      <c r="K46223" s="293"/>
      <c r="M46223" s="290"/>
    </row>
    <row r="46224" spans="11:13" x14ac:dyDescent="0.35">
      <c r="K46224" s="293"/>
      <c r="M46224" s="290"/>
    </row>
    <row r="46225" spans="11:13" x14ac:dyDescent="0.35">
      <c r="K46225" s="293"/>
      <c r="M46225" s="290"/>
    </row>
    <row r="46226" spans="11:13" x14ac:dyDescent="0.35">
      <c r="K46226" s="293"/>
      <c r="M46226" s="290"/>
    </row>
    <row r="46227" spans="11:13" x14ac:dyDescent="0.35">
      <c r="K46227" s="293"/>
      <c r="M46227" s="290"/>
    </row>
    <row r="46228" spans="11:13" x14ac:dyDescent="0.35">
      <c r="K46228" s="293"/>
      <c r="M46228" s="290"/>
    </row>
    <row r="46229" spans="11:13" x14ac:dyDescent="0.35">
      <c r="K46229" s="293"/>
      <c r="M46229" s="290"/>
    </row>
    <row r="46230" spans="11:13" x14ac:dyDescent="0.35">
      <c r="K46230" s="293"/>
      <c r="M46230" s="290"/>
    </row>
    <row r="46231" spans="11:13" x14ac:dyDescent="0.35">
      <c r="K46231" s="293"/>
      <c r="M46231" s="290"/>
    </row>
    <row r="46232" spans="11:13" x14ac:dyDescent="0.35">
      <c r="K46232" s="293"/>
      <c r="M46232" s="290"/>
    </row>
    <row r="46233" spans="11:13" x14ac:dyDescent="0.35">
      <c r="K46233" s="293"/>
      <c r="M46233" s="290"/>
    </row>
    <row r="46234" spans="11:13" x14ac:dyDescent="0.35">
      <c r="K46234" s="293"/>
      <c r="M46234" s="290"/>
    </row>
    <row r="46235" spans="11:13" x14ac:dyDescent="0.35">
      <c r="K46235" s="293"/>
      <c r="M46235" s="290"/>
    </row>
    <row r="46236" spans="11:13" x14ac:dyDescent="0.35">
      <c r="K46236" s="293"/>
      <c r="M46236" s="290"/>
    </row>
    <row r="46237" spans="11:13" x14ac:dyDescent="0.35">
      <c r="K46237" s="293"/>
      <c r="M46237" s="290"/>
    </row>
    <row r="46238" spans="11:13" x14ac:dyDescent="0.35">
      <c r="K46238" s="293"/>
      <c r="M46238" s="290"/>
    </row>
    <row r="46239" spans="11:13" x14ac:dyDescent="0.35">
      <c r="K46239" s="293"/>
      <c r="M46239" s="290"/>
    </row>
    <row r="46240" spans="11:13" x14ac:dyDescent="0.35">
      <c r="K46240" s="293"/>
      <c r="M46240" s="290"/>
    </row>
    <row r="46241" spans="11:13" x14ac:dyDescent="0.35">
      <c r="K46241" s="293"/>
      <c r="M46241" s="290"/>
    </row>
    <row r="46242" spans="11:13" x14ac:dyDescent="0.35">
      <c r="K46242" s="293"/>
      <c r="M46242" s="290"/>
    </row>
    <row r="46243" spans="11:13" x14ac:dyDescent="0.35">
      <c r="K46243" s="293"/>
      <c r="M46243" s="290"/>
    </row>
    <row r="46244" spans="11:13" x14ac:dyDescent="0.35">
      <c r="K46244" s="293"/>
      <c r="M46244" s="290"/>
    </row>
    <row r="46245" spans="11:13" x14ac:dyDescent="0.35">
      <c r="K46245" s="293"/>
      <c r="M46245" s="290"/>
    </row>
    <row r="46246" spans="11:13" x14ac:dyDescent="0.35">
      <c r="K46246" s="293"/>
      <c r="M46246" s="290"/>
    </row>
    <row r="46247" spans="11:13" x14ac:dyDescent="0.35">
      <c r="K46247" s="293"/>
      <c r="M46247" s="290"/>
    </row>
    <row r="46248" spans="11:13" x14ac:dyDescent="0.35">
      <c r="K46248" s="293"/>
      <c r="M46248" s="290"/>
    </row>
    <row r="46249" spans="11:13" x14ac:dyDescent="0.35">
      <c r="K46249" s="293"/>
      <c r="M46249" s="290"/>
    </row>
    <row r="46250" spans="11:13" x14ac:dyDescent="0.35">
      <c r="K46250" s="293"/>
      <c r="M46250" s="290"/>
    </row>
    <row r="46251" spans="11:13" x14ac:dyDescent="0.35">
      <c r="K46251" s="293"/>
      <c r="M46251" s="290"/>
    </row>
    <row r="46252" spans="11:13" x14ac:dyDescent="0.35">
      <c r="K46252" s="293"/>
      <c r="M46252" s="290"/>
    </row>
    <row r="46253" spans="11:13" x14ac:dyDescent="0.35">
      <c r="K46253" s="293"/>
      <c r="M46253" s="290"/>
    </row>
    <row r="46254" spans="11:13" x14ac:dyDescent="0.35">
      <c r="K46254" s="293"/>
      <c r="M46254" s="290"/>
    </row>
    <row r="46255" spans="11:13" x14ac:dyDescent="0.35">
      <c r="K46255" s="293"/>
      <c r="M46255" s="290"/>
    </row>
    <row r="46256" spans="11:13" x14ac:dyDescent="0.35">
      <c r="K46256" s="293"/>
      <c r="M46256" s="290"/>
    </row>
    <row r="46257" spans="11:13" x14ac:dyDescent="0.35">
      <c r="K46257" s="293"/>
      <c r="M46257" s="290"/>
    </row>
    <row r="46258" spans="11:13" x14ac:dyDescent="0.35">
      <c r="K46258" s="293"/>
      <c r="M46258" s="290"/>
    </row>
    <row r="46259" spans="11:13" x14ac:dyDescent="0.35">
      <c r="K46259" s="293"/>
      <c r="M46259" s="290"/>
    </row>
    <row r="46260" spans="11:13" x14ac:dyDescent="0.35">
      <c r="K46260" s="293"/>
      <c r="M46260" s="290"/>
    </row>
    <row r="46261" spans="11:13" x14ac:dyDescent="0.35">
      <c r="K46261" s="293"/>
      <c r="M46261" s="290"/>
    </row>
    <row r="46262" spans="11:13" x14ac:dyDescent="0.35">
      <c r="K46262" s="293"/>
      <c r="M46262" s="290"/>
    </row>
    <row r="46263" spans="11:13" x14ac:dyDescent="0.35">
      <c r="K46263" s="293"/>
      <c r="M46263" s="290"/>
    </row>
    <row r="46264" spans="11:13" x14ac:dyDescent="0.35">
      <c r="K46264" s="293"/>
      <c r="M46264" s="290"/>
    </row>
    <row r="46265" spans="11:13" x14ac:dyDescent="0.35">
      <c r="K46265" s="293"/>
      <c r="M46265" s="290"/>
    </row>
    <row r="46266" spans="11:13" x14ac:dyDescent="0.35">
      <c r="K46266" s="293"/>
      <c r="M46266" s="290"/>
    </row>
    <row r="46267" spans="11:13" x14ac:dyDescent="0.35">
      <c r="K46267" s="293"/>
      <c r="M46267" s="290"/>
    </row>
    <row r="46268" spans="11:13" x14ac:dyDescent="0.35">
      <c r="K46268" s="293"/>
      <c r="M46268" s="290"/>
    </row>
    <row r="46269" spans="11:13" x14ac:dyDescent="0.35">
      <c r="K46269" s="293"/>
      <c r="M46269" s="290"/>
    </row>
    <row r="46270" spans="11:13" x14ac:dyDescent="0.35">
      <c r="K46270" s="293"/>
      <c r="M46270" s="290"/>
    </row>
    <row r="46271" spans="11:13" x14ac:dyDescent="0.35">
      <c r="K46271" s="293"/>
      <c r="M46271" s="290"/>
    </row>
    <row r="46272" spans="11:13" x14ac:dyDescent="0.35">
      <c r="K46272" s="293"/>
      <c r="M46272" s="290"/>
    </row>
    <row r="46273" spans="11:13" x14ac:dyDescent="0.35">
      <c r="K46273" s="293"/>
      <c r="M46273" s="290"/>
    </row>
    <row r="46274" spans="11:13" x14ac:dyDescent="0.35">
      <c r="K46274" s="293"/>
      <c r="M46274" s="290"/>
    </row>
    <row r="46275" spans="11:13" x14ac:dyDescent="0.35">
      <c r="K46275" s="293"/>
      <c r="M46275" s="290"/>
    </row>
    <row r="46276" spans="11:13" x14ac:dyDescent="0.35">
      <c r="K46276" s="293"/>
      <c r="M46276" s="290"/>
    </row>
    <row r="46277" spans="11:13" x14ac:dyDescent="0.35">
      <c r="K46277" s="293"/>
      <c r="M46277" s="290"/>
    </row>
    <row r="46278" spans="11:13" x14ac:dyDescent="0.35">
      <c r="K46278" s="293"/>
      <c r="M46278" s="290"/>
    </row>
    <row r="46279" spans="11:13" x14ac:dyDescent="0.35">
      <c r="K46279" s="293"/>
      <c r="M46279" s="290"/>
    </row>
    <row r="46280" spans="11:13" x14ac:dyDescent="0.35">
      <c r="K46280" s="293"/>
      <c r="M46280" s="290"/>
    </row>
    <row r="46281" spans="11:13" x14ac:dyDescent="0.35">
      <c r="K46281" s="293"/>
      <c r="M46281" s="290"/>
    </row>
    <row r="46282" spans="11:13" x14ac:dyDescent="0.35">
      <c r="K46282" s="293"/>
      <c r="M46282" s="290"/>
    </row>
    <row r="46283" spans="11:13" x14ac:dyDescent="0.35">
      <c r="K46283" s="293"/>
      <c r="M46283" s="290"/>
    </row>
    <row r="46284" spans="11:13" x14ac:dyDescent="0.35">
      <c r="K46284" s="293"/>
      <c r="M46284" s="290"/>
    </row>
    <row r="46285" spans="11:13" x14ac:dyDescent="0.35">
      <c r="K46285" s="293"/>
      <c r="M46285" s="290"/>
    </row>
    <row r="46286" spans="11:13" x14ac:dyDescent="0.35">
      <c r="K46286" s="293"/>
      <c r="M46286" s="290"/>
    </row>
    <row r="46287" spans="11:13" x14ac:dyDescent="0.35">
      <c r="K46287" s="293"/>
      <c r="M46287" s="290"/>
    </row>
    <row r="46288" spans="11:13" x14ac:dyDescent="0.35">
      <c r="K46288" s="293"/>
      <c r="M46288" s="290"/>
    </row>
    <row r="46289" spans="11:13" x14ac:dyDescent="0.35">
      <c r="K46289" s="293"/>
      <c r="M46289" s="290"/>
    </row>
    <row r="46290" spans="11:13" x14ac:dyDescent="0.35">
      <c r="K46290" s="293"/>
      <c r="M46290" s="290"/>
    </row>
    <row r="46291" spans="11:13" x14ac:dyDescent="0.35">
      <c r="K46291" s="293"/>
      <c r="M46291" s="290"/>
    </row>
    <row r="46292" spans="11:13" x14ac:dyDescent="0.35">
      <c r="K46292" s="293"/>
      <c r="M46292" s="290"/>
    </row>
    <row r="46293" spans="11:13" x14ac:dyDescent="0.35">
      <c r="K46293" s="293"/>
      <c r="M46293" s="290"/>
    </row>
    <row r="46294" spans="11:13" x14ac:dyDescent="0.35">
      <c r="K46294" s="293"/>
      <c r="M46294" s="290"/>
    </row>
    <row r="46295" spans="11:13" x14ac:dyDescent="0.35">
      <c r="K46295" s="293"/>
      <c r="M46295" s="290"/>
    </row>
    <row r="46296" spans="11:13" x14ac:dyDescent="0.35">
      <c r="K46296" s="293"/>
      <c r="M46296" s="290"/>
    </row>
    <row r="46297" spans="11:13" x14ac:dyDescent="0.35">
      <c r="K46297" s="293"/>
      <c r="M46297" s="290"/>
    </row>
    <row r="46298" spans="11:13" x14ac:dyDescent="0.35">
      <c r="K46298" s="293"/>
      <c r="M46298" s="290"/>
    </row>
    <row r="46299" spans="11:13" x14ac:dyDescent="0.35">
      <c r="K46299" s="293"/>
      <c r="M46299" s="290"/>
    </row>
    <row r="46300" spans="11:13" x14ac:dyDescent="0.35">
      <c r="K46300" s="293"/>
      <c r="M46300" s="290"/>
    </row>
    <row r="46301" spans="11:13" x14ac:dyDescent="0.35">
      <c r="K46301" s="293"/>
      <c r="M46301" s="290"/>
    </row>
    <row r="46302" spans="11:13" x14ac:dyDescent="0.35">
      <c r="K46302" s="293"/>
      <c r="M46302" s="290"/>
    </row>
    <row r="46303" spans="11:13" x14ac:dyDescent="0.35">
      <c r="K46303" s="293"/>
      <c r="M46303" s="290"/>
    </row>
    <row r="46304" spans="11:13" x14ac:dyDescent="0.35">
      <c r="K46304" s="293"/>
      <c r="M46304" s="290"/>
    </row>
    <row r="46305" spans="11:13" x14ac:dyDescent="0.35">
      <c r="K46305" s="293"/>
      <c r="M46305" s="290"/>
    </row>
    <row r="46306" spans="11:13" x14ac:dyDescent="0.35">
      <c r="K46306" s="293"/>
      <c r="M46306" s="290"/>
    </row>
    <row r="46307" spans="11:13" x14ac:dyDescent="0.35">
      <c r="K46307" s="293"/>
      <c r="M46307" s="290"/>
    </row>
    <row r="46308" spans="11:13" x14ac:dyDescent="0.35">
      <c r="K46308" s="293"/>
      <c r="M46308" s="290"/>
    </row>
    <row r="46309" spans="11:13" x14ac:dyDescent="0.35">
      <c r="K46309" s="293"/>
      <c r="M46309" s="290"/>
    </row>
    <row r="46310" spans="11:13" x14ac:dyDescent="0.35">
      <c r="K46310" s="293"/>
      <c r="M46310" s="290"/>
    </row>
    <row r="46311" spans="11:13" x14ac:dyDescent="0.35">
      <c r="K46311" s="293"/>
      <c r="M46311" s="290"/>
    </row>
    <row r="46312" spans="11:13" x14ac:dyDescent="0.35">
      <c r="K46312" s="293"/>
      <c r="M46312" s="290"/>
    </row>
    <row r="46313" spans="11:13" x14ac:dyDescent="0.35">
      <c r="K46313" s="293"/>
      <c r="M46313" s="290"/>
    </row>
    <row r="46314" spans="11:13" x14ac:dyDescent="0.35">
      <c r="K46314" s="293"/>
      <c r="M46314" s="290"/>
    </row>
    <row r="46315" spans="11:13" x14ac:dyDescent="0.35">
      <c r="K46315" s="293"/>
      <c r="M46315" s="290"/>
    </row>
    <row r="46316" spans="11:13" x14ac:dyDescent="0.35">
      <c r="K46316" s="293"/>
      <c r="M46316" s="290"/>
    </row>
    <row r="46317" spans="11:13" x14ac:dyDescent="0.35">
      <c r="K46317" s="293"/>
      <c r="M46317" s="290"/>
    </row>
    <row r="46318" spans="11:13" x14ac:dyDescent="0.35">
      <c r="K46318" s="293"/>
      <c r="M46318" s="290"/>
    </row>
    <row r="46319" spans="11:13" x14ac:dyDescent="0.35">
      <c r="K46319" s="293"/>
      <c r="M46319" s="290"/>
    </row>
    <row r="46320" spans="11:13" x14ac:dyDescent="0.35">
      <c r="K46320" s="293"/>
      <c r="M46320" s="290"/>
    </row>
    <row r="46321" spans="11:13" x14ac:dyDescent="0.35">
      <c r="K46321" s="293"/>
      <c r="M46321" s="290"/>
    </row>
    <row r="46322" spans="11:13" x14ac:dyDescent="0.35">
      <c r="K46322" s="293"/>
      <c r="M46322" s="290"/>
    </row>
    <row r="46323" spans="11:13" x14ac:dyDescent="0.35">
      <c r="K46323" s="293"/>
      <c r="M46323" s="290"/>
    </row>
    <row r="46324" spans="11:13" x14ac:dyDescent="0.35">
      <c r="K46324" s="293"/>
      <c r="M46324" s="290"/>
    </row>
    <row r="46325" spans="11:13" x14ac:dyDescent="0.35">
      <c r="K46325" s="293"/>
      <c r="M46325" s="290"/>
    </row>
    <row r="46326" spans="11:13" x14ac:dyDescent="0.35">
      <c r="K46326" s="293"/>
      <c r="M46326" s="290"/>
    </row>
    <row r="46327" spans="11:13" x14ac:dyDescent="0.35">
      <c r="K46327" s="293"/>
      <c r="M46327" s="290"/>
    </row>
    <row r="46328" spans="11:13" x14ac:dyDescent="0.35">
      <c r="K46328" s="293"/>
      <c r="M46328" s="290"/>
    </row>
    <row r="46329" spans="11:13" x14ac:dyDescent="0.35">
      <c r="K46329" s="293"/>
      <c r="M46329" s="290"/>
    </row>
    <row r="46330" spans="11:13" x14ac:dyDescent="0.35">
      <c r="K46330" s="293"/>
      <c r="M46330" s="290"/>
    </row>
    <row r="46331" spans="11:13" x14ac:dyDescent="0.35">
      <c r="K46331" s="293"/>
      <c r="M46331" s="290"/>
    </row>
    <row r="46332" spans="11:13" x14ac:dyDescent="0.35">
      <c r="K46332" s="293"/>
      <c r="M46332" s="290"/>
    </row>
    <row r="46333" spans="11:13" x14ac:dyDescent="0.35">
      <c r="K46333" s="293"/>
      <c r="M46333" s="290"/>
    </row>
    <row r="46334" spans="11:13" x14ac:dyDescent="0.35">
      <c r="K46334" s="293"/>
      <c r="M46334" s="290"/>
    </row>
    <row r="46335" spans="11:13" x14ac:dyDescent="0.35">
      <c r="K46335" s="293"/>
      <c r="M46335" s="290"/>
    </row>
    <row r="46336" spans="11:13" x14ac:dyDescent="0.35">
      <c r="K46336" s="293"/>
      <c r="M46336" s="290"/>
    </row>
    <row r="46337" spans="11:13" x14ac:dyDescent="0.35">
      <c r="K46337" s="293"/>
      <c r="M46337" s="290"/>
    </row>
    <row r="46338" spans="11:13" x14ac:dyDescent="0.35">
      <c r="K46338" s="293"/>
      <c r="M46338" s="290"/>
    </row>
    <row r="46339" spans="11:13" x14ac:dyDescent="0.35">
      <c r="K46339" s="293"/>
      <c r="M46339" s="290"/>
    </row>
    <row r="46340" spans="11:13" x14ac:dyDescent="0.35">
      <c r="K46340" s="293"/>
      <c r="M46340" s="290"/>
    </row>
    <row r="46341" spans="11:13" x14ac:dyDescent="0.35">
      <c r="K46341" s="293"/>
      <c r="M46341" s="290"/>
    </row>
    <row r="46342" spans="11:13" x14ac:dyDescent="0.35">
      <c r="K46342" s="293"/>
      <c r="M46342" s="290"/>
    </row>
    <row r="46343" spans="11:13" x14ac:dyDescent="0.35">
      <c r="K46343" s="293"/>
      <c r="M46343" s="290"/>
    </row>
    <row r="46344" spans="11:13" x14ac:dyDescent="0.35">
      <c r="K46344" s="293"/>
      <c r="M46344" s="290"/>
    </row>
    <row r="46345" spans="11:13" x14ac:dyDescent="0.35">
      <c r="K46345" s="293"/>
      <c r="M46345" s="290"/>
    </row>
    <row r="46346" spans="11:13" x14ac:dyDescent="0.35">
      <c r="K46346" s="293"/>
      <c r="M46346" s="290"/>
    </row>
    <row r="46347" spans="11:13" x14ac:dyDescent="0.35">
      <c r="K46347" s="293"/>
      <c r="M46347" s="290"/>
    </row>
    <row r="46348" spans="11:13" x14ac:dyDescent="0.35">
      <c r="K46348" s="293"/>
      <c r="M46348" s="290"/>
    </row>
    <row r="46349" spans="11:13" x14ac:dyDescent="0.35">
      <c r="K46349" s="293"/>
      <c r="M46349" s="290"/>
    </row>
    <row r="46350" spans="11:13" x14ac:dyDescent="0.35">
      <c r="K46350" s="293"/>
      <c r="M46350" s="290"/>
    </row>
    <row r="46351" spans="11:13" x14ac:dyDescent="0.35">
      <c r="K46351" s="293"/>
      <c r="M46351" s="290"/>
    </row>
    <row r="46352" spans="11:13" x14ac:dyDescent="0.35">
      <c r="K46352" s="293"/>
      <c r="M46352" s="290"/>
    </row>
    <row r="46353" spans="11:13" x14ac:dyDescent="0.35">
      <c r="K46353" s="293"/>
      <c r="M46353" s="290"/>
    </row>
    <row r="46354" spans="11:13" x14ac:dyDescent="0.35">
      <c r="K46354" s="293"/>
      <c r="M46354" s="290"/>
    </row>
    <row r="46355" spans="11:13" x14ac:dyDescent="0.35">
      <c r="K46355" s="293"/>
      <c r="M46355" s="290"/>
    </row>
    <row r="46356" spans="11:13" x14ac:dyDescent="0.35">
      <c r="K46356" s="293"/>
      <c r="M46356" s="290"/>
    </row>
    <row r="46357" spans="11:13" x14ac:dyDescent="0.35">
      <c r="K46357" s="293"/>
      <c r="M46357" s="290"/>
    </row>
    <row r="46358" spans="11:13" x14ac:dyDescent="0.35">
      <c r="K46358" s="293"/>
      <c r="M46358" s="290"/>
    </row>
    <row r="46359" spans="11:13" x14ac:dyDescent="0.35">
      <c r="K46359" s="293"/>
      <c r="M46359" s="290"/>
    </row>
    <row r="46360" spans="11:13" x14ac:dyDescent="0.35">
      <c r="K46360" s="293"/>
      <c r="M46360" s="290"/>
    </row>
    <row r="46361" spans="11:13" x14ac:dyDescent="0.35">
      <c r="K46361" s="293"/>
      <c r="M46361" s="290"/>
    </row>
    <row r="46362" spans="11:13" x14ac:dyDescent="0.35">
      <c r="K46362" s="293"/>
      <c r="M46362" s="290"/>
    </row>
    <row r="46363" spans="11:13" x14ac:dyDescent="0.35">
      <c r="K46363" s="293"/>
      <c r="M46363" s="290"/>
    </row>
    <row r="46364" spans="11:13" x14ac:dyDescent="0.35">
      <c r="K46364" s="293"/>
      <c r="M46364" s="290"/>
    </row>
    <row r="46365" spans="11:13" x14ac:dyDescent="0.35">
      <c r="K46365" s="293"/>
      <c r="M46365" s="290"/>
    </row>
    <row r="46366" spans="11:13" x14ac:dyDescent="0.35">
      <c r="K46366" s="293"/>
      <c r="M46366" s="290"/>
    </row>
    <row r="46367" spans="11:13" x14ac:dyDescent="0.35">
      <c r="K46367" s="293"/>
      <c r="M46367" s="290"/>
    </row>
    <row r="46368" spans="11:13" x14ac:dyDescent="0.35">
      <c r="K46368" s="293"/>
      <c r="M46368" s="290"/>
    </row>
    <row r="46369" spans="11:13" x14ac:dyDescent="0.35">
      <c r="K46369" s="293"/>
      <c r="M46369" s="290"/>
    </row>
    <row r="46370" spans="11:13" x14ac:dyDescent="0.35">
      <c r="K46370" s="293"/>
      <c r="M46370" s="290"/>
    </row>
    <row r="46371" spans="11:13" x14ac:dyDescent="0.35">
      <c r="K46371" s="293"/>
      <c r="M46371" s="290"/>
    </row>
    <row r="46372" spans="11:13" x14ac:dyDescent="0.35">
      <c r="K46372" s="293"/>
      <c r="M46372" s="290"/>
    </row>
    <row r="46373" spans="11:13" x14ac:dyDescent="0.35">
      <c r="K46373" s="293"/>
      <c r="M46373" s="290"/>
    </row>
    <row r="46374" spans="11:13" x14ac:dyDescent="0.35">
      <c r="K46374" s="293"/>
      <c r="M46374" s="290"/>
    </row>
    <row r="46375" spans="11:13" x14ac:dyDescent="0.35">
      <c r="K46375" s="293"/>
      <c r="M46375" s="290"/>
    </row>
    <row r="46376" spans="11:13" x14ac:dyDescent="0.35">
      <c r="K46376" s="293"/>
      <c r="M46376" s="290"/>
    </row>
    <row r="46377" spans="11:13" x14ac:dyDescent="0.35">
      <c r="K46377" s="293"/>
      <c r="M46377" s="290"/>
    </row>
    <row r="46378" spans="11:13" x14ac:dyDescent="0.35">
      <c r="K46378" s="293"/>
      <c r="M46378" s="290"/>
    </row>
    <row r="46379" spans="11:13" x14ac:dyDescent="0.35">
      <c r="K46379" s="293"/>
      <c r="M46379" s="290"/>
    </row>
    <row r="46380" spans="11:13" x14ac:dyDescent="0.35">
      <c r="K46380" s="293"/>
      <c r="M46380" s="290"/>
    </row>
    <row r="46381" spans="11:13" x14ac:dyDescent="0.35">
      <c r="K46381" s="293"/>
      <c r="M46381" s="290"/>
    </row>
    <row r="46382" spans="11:13" x14ac:dyDescent="0.35">
      <c r="K46382" s="293"/>
      <c r="M46382" s="290"/>
    </row>
    <row r="46383" spans="11:13" x14ac:dyDescent="0.35">
      <c r="K46383" s="293"/>
      <c r="M46383" s="290"/>
    </row>
    <row r="46384" spans="11:13" x14ac:dyDescent="0.35">
      <c r="K46384" s="293"/>
      <c r="M46384" s="290"/>
    </row>
    <row r="46385" spans="11:13" x14ac:dyDescent="0.35">
      <c r="K46385" s="293"/>
      <c r="M46385" s="290"/>
    </row>
    <row r="46386" spans="11:13" x14ac:dyDescent="0.35">
      <c r="K46386" s="293"/>
      <c r="M46386" s="290"/>
    </row>
    <row r="46387" spans="11:13" x14ac:dyDescent="0.35">
      <c r="K46387" s="293"/>
      <c r="M46387" s="290"/>
    </row>
    <row r="46388" spans="11:13" x14ac:dyDescent="0.35">
      <c r="K46388" s="293"/>
      <c r="M46388" s="290"/>
    </row>
    <row r="46389" spans="11:13" x14ac:dyDescent="0.35">
      <c r="K46389" s="293"/>
      <c r="M46389" s="290"/>
    </row>
    <row r="46390" spans="11:13" x14ac:dyDescent="0.35">
      <c r="K46390" s="293"/>
      <c r="M46390" s="290"/>
    </row>
    <row r="46391" spans="11:13" x14ac:dyDescent="0.35">
      <c r="K46391" s="293"/>
      <c r="M46391" s="290"/>
    </row>
    <row r="46392" spans="11:13" x14ac:dyDescent="0.35">
      <c r="K46392" s="293"/>
      <c r="M46392" s="290"/>
    </row>
    <row r="46393" spans="11:13" x14ac:dyDescent="0.35">
      <c r="K46393" s="293"/>
      <c r="M46393" s="290"/>
    </row>
    <row r="46394" spans="11:13" x14ac:dyDescent="0.35">
      <c r="K46394" s="293"/>
      <c r="M46394" s="290"/>
    </row>
    <row r="46395" spans="11:13" x14ac:dyDescent="0.35">
      <c r="K46395" s="293"/>
      <c r="M46395" s="290"/>
    </row>
    <row r="46396" spans="11:13" x14ac:dyDescent="0.35">
      <c r="K46396" s="293"/>
      <c r="M46396" s="290"/>
    </row>
    <row r="46397" spans="11:13" x14ac:dyDescent="0.35">
      <c r="K46397" s="293"/>
      <c r="M46397" s="290"/>
    </row>
    <row r="46398" spans="11:13" x14ac:dyDescent="0.35">
      <c r="K46398" s="293"/>
      <c r="M46398" s="290"/>
    </row>
    <row r="46399" spans="11:13" x14ac:dyDescent="0.35">
      <c r="K46399" s="293"/>
      <c r="M46399" s="290"/>
    </row>
    <row r="46400" spans="11:13" x14ac:dyDescent="0.35">
      <c r="K46400" s="293"/>
      <c r="M46400" s="290"/>
    </row>
    <row r="46401" spans="11:13" x14ac:dyDescent="0.35">
      <c r="K46401" s="293"/>
      <c r="M46401" s="290"/>
    </row>
    <row r="46402" spans="11:13" x14ac:dyDescent="0.35">
      <c r="K46402" s="293"/>
      <c r="M46402" s="290"/>
    </row>
    <row r="46403" spans="11:13" x14ac:dyDescent="0.35">
      <c r="K46403" s="293"/>
      <c r="M46403" s="290"/>
    </row>
    <row r="46404" spans="11:13" x14ac:dyDescent="0.35">
      <c r="K46404" s="293"/>
      <c r="M46404" s="290"/>
    </row>
    <row r="46405" spans="11:13" x14ac:dyDescent="0.35">
      <c r="K46405" s="293"/>
      <c r="M46405" s="290"/>
    </row>
    <row r="46406" spans="11:13" x14ac:dyDescent="0.35">
      <c r="K46406" s="293"/>
      <c r="M46406" s="290"/>
    </row>
    <row r="46407" spans="11:13" x14ac:dyDescent="0.35">
      <c r="K46407" s="293"/>
      <c r="M46407" s="290"/>
    </row>
    <row r="46408" spans="11:13" x14ac:dyDescent="0.35">
      <c r="K46408" s="293"/>
      <c r="M46408" s="290"/>
    </row>
    <row r="46409" spans="11:13" x14ac:dyDescent="0.35">
      <c r="K46409" s="293"/>
      <c r="M46409" s="290"/>
    </row>
    <row r="46410" spans="11:13" x14ac:dyDescent="0.35">
      <c r="K46410" s="293"/>
      <c r="M46410" s="290"/>
    </row>
    <row r="46411" spans="11:13" x14ac:dyDescent="0.35">
      <c r="K46411" s="293"/>
      <c r="M46411" s="290"/>
    </row>
    <row r="46412" spans="11:13" x14ac:dyDescent="0.35">
      <c r="K46412" s="293"/>
      <c r="M46412" s="290"/>
    </row>
    <row r="46413" spans="11:13" x14ac:dyDescent="0.35">
      <c r="K46413" s="293"/>
      <c r="M46413" s="290"/>
    </row>
    <row r="46414" spans="11:13" x14ac:dyDescent="0.35">
      <c r="K46414" s="293"/>
      <c r="M46414" s="290"/>
    </row>
    <row r="46415" spans="11:13" x14ac:dyDescent="0.35">
      <c r="K46415" s="293"/>
      <c r="M46415" s="290"/>
    </row>
    <row r="46416" spans="11:13" x14ac:dyDescent="0.35">
      <c r="K46416" s="293"/>
      <c r="M46416" s="290"/>
    </row>
    <row r="46417" spans="11:13" x14ac:dyDescent="0.35">
      <c r="K46417" s="293"/>
      <c r="M46417" s="290"/>
    </row>
    <row r="46418" spans="11:13" x14ac:dyDescent="0.35">
      <c r="K46418" s="293"/>
      <c r="M46418" s="290"/>
    </row>
    <row r="46419" spans="11:13" x14ac:dyDescent="0.35">
      <c r="K46419" s="293"/>
      <c r="M46419" s="290"/>
    </row>
    <row r="46420" spans="11:13" x14ac:dyDescent="0.35">
      <c r="K46420" s="293"/>
      <c r="M46420" s="290"/>
    </row>
    <row r="46421" spans="11:13" x14ac:dyDescent="0.35">
      <c r="K46421" s="293"/>
      <c r="M46421" s="290"/>
    </row>
    <row r="46422" spans="11:13" x14ac:dyDescent="0.35">
      <c r="K46422" s="293"/>
      <c r="M46422" s="290"/>
    </row>
    <row r="46423" spans="11:13" x14ac:dyDescent="0.35">
      <c r="K46423" s="293"/>
      <c r="M46423" s="290"/>
    </row>
    <row r="46424" spans="11:13" x14ac:dyDescent="0.35">
      <c r="K46424" s="293"/>
      <c r="M46424" s="290"/>
    </row>
    <row r="46425" spans="11:13" x14ac:dyDescent="0.35">
      <c r="K46425" s="293"/>
      <c r="M46425" s="290"/>
    </row>
    <row r="46426" spans="11:13" x14ac:dyDescent="0.35">
      <c r="K46426" s="293"/>
      <c r="M46426" s="290"/>
    </row>
    <row r="46427" spans="11:13" x14ac:dyDescent="0.35">
      <c r="K46427" s="293"/>
      <c r="M46427" s="290"/>
    </row>
    <row r="46428" spans="11:13" x14ac:dyDescent="0.35">
      <c r="K46428" s="293"/>
      <c r="M46428" s="290"/>
    </row>
    <row r="46429" spans="11:13" x14ac:dyDescent="0.35">
      <c r="K46429" s="293"/>
      <c r="M46429" s="290"/>
    </row>
    <row r="46430" spans="11:13" x14ac:dyDescent="0.35">
      <c r="K46430" s="293"/>
      <c r="M46430" s="290"/>
    </row>
    <row r="46431" spans="11:13" x14ac:dyDescent="0.35">
      <c r="K46431" s="293"/>
      <c r="M46431" s="290"/>
    </row>
    <row r="46432" spans="11:13" x14ac:dyDescent="0.35">
      <c r="K46432" s="293"/>
      <c r="M46432" s="290"/>
    </row>
    <row r="46433" spans="11:13" x14ac:dyDescent="0.35">
      <c r="K46433" s="293"/>
      <c r="M46433" s="290"/>
    </row>
    <row r="46434" spans="11:13" x14ac:dyDescent="0.35">
      <c r="K46434" s="293"/>
      <c r="M46434" s="290"/>
    </row>
    <row r="46435" spans="11:13" x14ac:dyDescent="0.35">
      <c r="K46435" s="293"/>
      <c r="M46435" s="290"/>
    </row>
    <row r="46436" spans="11:13" x14ac:dyDescent="0.35">
      <c r="K46436" s="293"/>
      <c r="M46436" s="290"/>
    </row>
    <row r="46437" spans="11:13" x14ac:dyDescent="0.35">
      <c r="K46437" s="293"/>
      <c r="M46437" s="290"/>
    </row>
    <row r="46438" spans="11:13" x14ac:dyDescent="0.35">
      <c r="K46438" s="293"/>
      <c r="M46438" s="290"/>
    </row>
    <row r="46439" spans="11:13" x14ac:dyDescent="0.35">
      <c r="K46439" s="293"/>
      <c r="M46439" s="290"/>
    </row>
    <row r="46440" spans="11:13" x14ac:dyDescent="0.35">
      <c r="K46440" s="293"/>
      <c r="M46440" s="290"/>
    </row>
    <row r="46441" spans="11:13" x14ac:dyDescent="0.35">
      <c r="K46441" s="293"/>
      <c r="M46441" s="290"/>
    </row>
    <row r="46442" spans="11:13" x14ac:dyDescent="0.35">
      <c r="K46442" s="293"/>
      <c r="M46442" s="290"/>
    </row>
    <row r="46443" spans="11:13" x14ac:dyDescent="0.35">
      <c r="K46443" s="293"/>
      <c r="M46443" s="290"/>
    </row>
    <row r="46444" spans="11:13" x14ac:dyDescent="0.35">
      <c r="K46444" s="293"/>
      <c r="M46444" s="290"/>
    </row>
    <row r="46445" spans="11:13" x14ac:dyDescent="0.35">
      <c r="K46445" s="293"/>
      <c r="M46445" s="290"/>
    </row>
    <row r="46446" spans="11:13" x14ac:dyDescent="0.35">
      <c r="K46446" s="293"/>
      <c r="M46446" s="290"/>
    </row>
    <row r="46447" spans="11:13" x14ac:dyDescent="0.35">
      <c r="K46447" s="293"/>
      <c r="M46447" s="290"/>
    </row>
    <row r="46448" spans="11:13" x14ac:dyDescent="0.35">
      <c r="K46448" s="293"/>
      <c r="M46448" s="290"/>
    </row>
    <row r="46449" spans="11:13" x14ac:dyDescent="0.35">
      <c r="K46449" s="293"/>
      <c r="M46449" s="290"/>
    </row>
    <row r="46450" spans="11:13" x14ac:dyDescent="0.35">
      <c r="K46450" s="293"/>
      <c r="M46450" s="290"/>
    </row>
    <row r="46451" spans="11:13" x14ac:dyDescent="0.35">
      <c r="K46451" s="293"/>
      <c r="M46451" s="290"/>
    </row>
    <row r="46452" spans="11:13" x14ac:dyDescent="0.35">
      <c r="K46452" s="293"/>
      <c r="M46452" s="290"/>
    </row>
    <row r="46453" spans="11:13" x14ac:dyDescent="0.35">
      <c r="K46453" s="293"/>
      <c r="M46453" s="290"/>
    </row>
    <row r="46454" spans="11:13" x14ac:dyDescent="0.35">
      <c r="K46454" s="293"/>
      <c r="M46454" s="290"/>
    </row>
    <row r="46455" spans="11:13" x14ac:dyDescent="0.35">
      <c r="K46455" s="293"/>
      <c r="M46455" s="290"/>
    </row>
    <row r="46456" spans="11:13" x14ac:dyDescent="0.35">
      <c r="K46456" s="293"/>
      <c r="M46456" s="290"/>
    </row>
    <row r="46457" spans="11:13" x14ac:dyDescent="0.35">
      <c r="K46457" s="293"/>
      <c r="M46457" s="290"/>
    </row>
    <row r="46458" spans="11:13" x14ac:dyDescent="0.35">
      <c r="K46458" s="293"/>
      <c r="M46458" s="290"/>
    </row>
    <row r="46459" spans="11:13" x14ac:dyDescent="0.35">
      <c r="K46459" s="293"/>
      <c r="M46459" s="290"/>
    </row>
    <row r="46460" spans="11:13" x14ac:dyDescent="0.35">
      <c r="K46460" s="293"/>
      <c r="M46460" s="290"/>
    </row>
    <row r="46461" spans="11:13" x14ac:dyDescent="0.35">
      <c r="K46461" s="293"/>
      <c r="M46461" s="290"/>
    </row>
    <row r="46462" spans="11:13" x14ac:dyDescent="0.35">
      <c r="K46462" s="293"/>
      <c r="M46462" s="290"/>
    </row>
    <row r="46463" spans="11:13" x14ac:dyDescent="0.35">
      <c r="K46463" s="293"/>
      <c r="M46463" s="290"/>
    </row>
    <row r="46464" spans="11:13" x14ac:dyDescent="0.35">
      <c r="K46464" s="293"/>
      <c r="M46464" s="290"/>
    </row>
    <row r="46465" spans="11:13" x14ac:dyDescent="0.35">
      <c r="K46465" s="293"/>
      <c r="M46465" s="290"/>
    </row>
    <row r="46466" spans="11:13" x14ac:dyDescent="0.35">
      <c r="K46466" s="293"/>
      <c r="M46466" s="290"/>
    </row>
    <row r="46467" spans="11:13" x14ac:dyDescent="0.35">
      <c r="K46467" s="293"/>
      <c r="M46467" s="290"/>
    </row>
    <row r="46468" spans="11:13" x14ac:dyDescent="0.35">
      <c r="K46468" s="293"/>
      <c r="M46468" s="290"/>
    </row>
    <row r="46469" spans="11:13" x14ac:dyDescent="0.35">
      <c r="K46469" s="293"/>
      <c r="M46469" s="290"/>
    </row>
    <row r="46470" spans="11:13" x14ac:dyDescent="0.35">
      <c r="K46470" s="293"/>
      <c r="M46470" s="290"/>
    </row>
    <row r="46471" spans="11:13" x14ac:dyDescent="0.35">
      <c r="K46471" s="293"/>
      <c r="M46471" s="290"/>
    </row>
    <row r="46472" spans="11:13" x14ac:dyDescent="0.35">
      <c r="K46472" s="293"/>
      <c r="M46472" s="290"/>
    </row>
    <row r="46473" spans="11:13" x14ac:dyDescent="0.35">
      <c r="K46473" s="293"/>
      <c r="M46473" s="290"/>
    </row>
    <row r="46474" spans="11:13" x14ac:dyDescent="0.35">
      <c r="K46474" s="293"/>
      <c r="M46474" s="290"/>
    </row>
    <row r="46475" spans="11:13" x14ac:dyDescent="0.35">
      <c r="K46475" s="293"/>
      <c r="M46475" s="290"/>
    </row>
    <row r="46476" spans="11:13" x14ac:dyDescent="0.35">
      <c r="K46476" s="293"/>
      <c r="M46476" s="290"/>
    </row>
    <row r="46477" spans="11:13" x14ac:dyDescent="0.35">
      <c r="K46477" s="293"/>
      <c r="M46477" s="290"/>
    </row>
    <row r="46478" spans="11:13" x14ac:dyDescent="0.35">
      <c r="K46478" s="293"/>
      <c r="M46478" s="290"/>
    </row>
    <row r="46479" spans="11:13" x14ac:dyDescent="0.35">
      <c r="K46479" s="293"/>
      <c r="M46479" s="290"/>
    </row>
    <row r="46480" spans="11:13" x14ac:dyDescent="0.35">
      <c r="K46480" s="293"/>
      <c r="M46480" s="290"/>
    </row>
    <row r="46481" spans="11:13" x14ac:dyDescent="0.35">
      <c r="K46481" s="293"/>
      <c r="M46481" s="290"/>
    </row>
    <row r="46482" spans="11:13" x14ac:dyDescent="0.35">
      <c r="K46482" s="293"/>
      <c r="M46482" s="290"/>
    </row>
    <row r="46483" spans="11:13" x14ac:dyDescent="0.35">
      <c r="K46483" s="293"/>
      <c r="M46483" s="290"/>
    </row>
    <row r="46484" spans="11:13" x14ac:dyDescent="0.35">
      <c r="K46484" s="293"/>
      <c r="M46484" s="290"/>
    </row>
    <row r="46485" spans="11:13" x14ac:dyDescent="0.35">
      <c r="K46485" s="293"/>
      <c r="M46485" s="290"/>
    </row>
    <row r="46486" spans="11:13" x14ac:dyDescent="0.35">
      <c r="K46486" s="293"/>
      <c r="M46486" s="290"/>
    </row>
    <row r="46487" spans="11:13" x14ac:dyDescent="0.35">
      <c r="K46487" s="293"/>
      <c r="M46487" s="290"/>
    </row>
    <row r="46488" spans="11:13" x14ac:dyDescent="0.35">
      <c r="K46488" s="293"/>
      <c r="M46488" s="290"/>
    </row>
    <row r="46489" spans="11:13" x14ac:dyDescent="0.35">
      <c r="K46489" s="293"/>
      <c r="M46489" s="290"/>
    </row>
    <row r="46490" spans="11:13" x14ac:dyDescent="0.35">
      <c r="K46490" s="293"/>
      <c r="M46490" s="290"/>
    </row>
    <row r="46491" spans="11:13" x14ac:dyDescent="0.35">
      <c r="K46491" s="293"/>
      <c r="M46491" s="290"/>
    </row>
    <row r="46492" spans="11:13" x14ac:dyDescent="0.35">
      <c r="K46492" s="293"/>
      <c r="M46492" s="290"/>
    </row>
    <row r="46493" spans="11:13" x14ac:dyDescent="0.35">
      <c r="K46493" s="293"/>
      <c r="M46493" s="290"/>
    </row>
    <row r="46494" spans="11:13" x14ac:dyDescent="0.35">
      <c r="K46494" s="293"/>
      <c r="M46494" s="290"/>
    </row>
    <row r="46495" spans="11:13" x14ac:dyDescent="0.35">
      <c r="K46495" s="293"/>
      <c r="M46495" s="290"/>
    </row>
    <row r="46496" spans="11:13" x14ac:dyDescent="0.35">
      <c r="K46496" s="293"/>
      <c r="M46496" s="290"/>
    </row>
    <row r="46497" spans="11:13" x14ac:dyDescent="0.35">
      <c r="K46497" s="293"/>
      <c r="M46497" s="290"/>
    </row>
    <row r="46498" spans="11:13" x14ac:dyDescent="0.35">
      <c r="K46498" s="293"/>
      <c r="M46498" s="290"/>
    </row>
    <row r="46499" spans="11:13" x14ac:dyDescent="0.35">
      <c r="K46499" s="293"/>
      <c r="M46499" s="290"/>
    </row>
    <row r="46500" spans="11:13" x14ac:dyDescent="0.35">
      <c r="K46500" s="293"/>
      <c r="M46500" s="290"/>
    </row>
    <row r="46501" spans="11:13" x14ac:dyDescent="0.35">
      <c r="K46501" s="293"/>
      <c r="M46501" s="290"/>
    </row>
    <row r="46502" spans="11:13" x14ac:dyDescent="0.35">
      <c r="K46502" s="293"/>
      <c r="M46502" s="290"/>
    </row>
    <row r="46503" spans="11:13" x14ac:dyDescent="0.35">
      <c r="K46503" s="293"/>
      <c r="M46503" s="290"/>
    </row>
    <row r="46504" spans="11:13" x14ac:dyDescent="0.35">
      <c r="K46504" s="293"/>
      <c r="M46504" s="290"/>
    </row>
    <row r="46505" spans="11:13" x14ac:dyDescent="0.35">
      <c r="K46505" s="293"/>
      <c r="M46505" s="290"/>
    </row>
    <row r="46506" spans="11:13" x14ac:dyDescent="0.35">
      <c r="K46506" s="293"/>
      <c r="M46506" s="290"/>
    </row>
    <row r="46507" spans="11:13" x14ac:dyDescent="0.35">
      <c r="K46507" s="293"/>
      <c r="M46507" s="290"/>
    </row>
    <row r="46508" spans="11:13" x14ac:dyDescent="0.35">
      <c r="K46508" s="293"/>
      <c r="M46508" s="290"/>
    </row>
    <row r="46509" spans="11:13" x14ac:dyDescent="0.35">
      <c r="K46509" s="293"/>
      <c r="M46509" s="290"/>
    </row>
    <row r="46510" spans="11:13" x14ac:dyDescent="0.35">
      <c r="K46510" s="293"/>
      <c r="M46510" s="290"/>
    </row>
    <row r="46511" spans="11:13" x14ac:dyDescent="0.35">
      <c r="K46511" s="293"/>
      <c r="M46511" s="290"/>
    </row>
    <row r="46512" spans="11:13" x14ac:dyDescent="0.35">
      <c r="K46512" s="293"/>
      <c r="M46512" s="290"/>
    </row>
    <row r="46513" spans="11:13" x14ac:dyDescent="0.35">
      <c r="K46513" s="293"/>
      <c r="M46513" s="290"/>
    </row>
    <row r="46514" spans="11:13" x14ac:dyDescent="0.35">
      <c r="K46514" s="293"/>
      <c r="M46514" s="290"/>
    </row>
    <row r="46515" spans="11:13" x14ac:dyDescent="0.35">
      <c r="K46515" s="293"/>
      <c r="M46515" s="290"/>
    </row>
    <row r="46516" spans="11:13" x14ac:dyDescent="0.35">
      <c r="K46516" s="293"/>
      <c r="M46516" s="290"/>
    </row>
    <row r="46517" spans="11:13" x14ac:dyDescent="0.35">
      <c r="K46517" s="293"/>
      <c r="M46517" s="290"/>
    </row>
    <row r="46518" spans="11:13" x14ac:dyDescent="0.35">
      <c r="K46518" s="293"/>
      <c r="M46518" s="290"/>
    </row>
    <row r="46519" spans="11:13" x14ac:dyDescent="0.35">
      <c r="K46519" s="293"/>
      <c r="M46519" s="290"/>
    </row>
    <row r="46520" spans="11:13" x14ac:dyDescent="0.35">
      <c r="K46520" s="293"/>
      <c r="M46520" s="290"/>
    </row>
    <row r="46521" spans="11:13" x14ac:dyDescent="0.35">
      <c r="K46521" s="293"/>
      <c r="M46521" s="290"/>
    </row>
    <row r="46522" spans="11:13" x14ac:dyDescent="0.35">
      <c r="K46522" s="293"/>
      <c r="M46522" s="290"/>
    </row>
    <row r="46523" spans="11:13" x14ac:dyDescent="0.35">
      <c r="K46523" s="293"/>
      <c r="M46523" s="290"/>
    </row>
    <row r="46524" spans="11:13" x14ac:dyDescent="0.35">
      <c r="K46524" s="293"/>
      <c r="M46524" s="290"/>
    </row>
    <row r="46525" spans="11:13" x14ac:dyDescent="0.35">
      <c r="K46525" s="293"/>
      <c r="M46525" s="290"/>
    </row>
    <row r="46526" spans="11:13" x14ac:dyDescent="0.35">
      <c r="K46526" s="293"/>
      <c r="M46526" s="290"/>
    </row>
    <row r="46527" spans="11:13" x14ac:dyDescent="0.35">
      <c r="K46527" s="293"/>
      <c r="M46527" s="290"/>
    </row>
    <row r="46528" spans="11:13" x14ac:dyDescent="0.35">
      <c r="K46528" s="293"/>
      <c r="M46528" s="290"/>
    </row>
    <row r="46529" spans="11:13" x14ac:dyDescent="0.35">
      <c r="K46529" s="293"/>
      <c r="M46529" s="290"/>
    </row>
    <row r="46530" spans="11:13" x14ac:dyDescent="0.35">
      <c r="K46530" s="293"/>
      <c r="M46530" s="290"/>
    </row>
    <row r="46531" spans="11:13" x14ac:dyDescent="0.35">
      <c r="K46531" s="293"/>
      <c r="M46531" s="290"/>
    </row>
    <row r="46532" spans="11:13" x14ac:dyDescent="0.35">
      <c r="K46532" s="293"/>
      <c r="M46532" s="290"/>
    </row>
    <row r="46533" spans="11:13" x14ac:dyDescent="0.35">
      <c r="K46533" s="293"/>
      <c r="M46533" s="290"/>
    </row>
    <row r="46534" spans="11:13" x14ac:dyDescent="0.35">
      <c r="K46534" s="293"/>
      <c r="M46534" s="290"/>
    </row>
    <row r="46535" spans="11:13" x14ac:dyDescent="0.35">
      <c r="K46535" s="293"/>
      <c r="M46535" s="290"/>
    </row>
    <row r="46536" spans="11:13" x14ac:dyDescent="0.35">
      <c r="K46536" s="293"/>
      <c r="M46536" s="290"/>
    </row>
    <row r="46537" spans="11:13" x14ac:dyDescent="0.35">
      <c r="K46537" s="293"/>
      <c r="M46537" s="290"/>
    </row>
    <row r="46538" spans="11:13" x14ac:dyDescent="0.35">
      <c r="K46538" s="293"/>
      <c r="M46538" s="290"/>
    </row>
    <row r="46539" spans="11:13" x14ac:dyDescent="0.35">
      <c r="K46539" s="293"/>
      <c r="M46539" s="290"/>
    </row>
    <row r="46540" spans="11:13" x14ac:dyDescent="0.35">
      <c r="K46540" s="293"/>
      <c r="M46540" s="290"/>
    </row>
    <row r="46541" spans="11:13" x14ac:dyDescent="0.35">
      <c r="K46541" s="293"/>
      <c r="M46541" s="290"/>
    </row>
    <row r="46542" spans="11:13" x14ac:dyDescent="0.35">
      <c r="K46542" s="293"/>
      <c r="M46542" s="290"/>
    </row>
    <row r="46543" spans="11:13" x14ac:dyDescent="0.35">
      <c r="K46543" s="293"/>
      <c r="M46543" s="290"/>
    </row>
    <row r="46544" spans="11:13" x14ac:dyDescent="0.35">
      <c r="K46544" s="293"/>
      <c r="M46544" s="290"/>
    </row>
    <row r="46545" spans="11:13" x14ac:dyDescent="0.35">
      <c r="K46545" s="293"/>
      <c r="M46545" s="290"/>
    </row>
    <row r="46546" spans="11:13" x14ac:dyDescent="0.35">
      <c r="K46546" s="293"/>
      <c r="M46546" s="290"/>
    </row>
    <row r="46547" spans="11:13" x14ac:dyDescent="0.35">
      <c r="K46547" s="293"/>
      <c r="M46547" s="290"/>
    </row>
    <row r="46548" spans="11:13" x14ac:dyDescent="0.35">
      <c r="K46548" s="293"/>
      <c r="M46548" s="290"/>
    </row>
    <row r="46549" spans="11:13" x14ac:dyDescent="0.35">
      <c r="K46549" s="293"/>
      <c r="M46549" s="290"/>
    </row>
    <row r="46550" spans="11:13" x14ac:dyDescent="0.35">
      <c r="K46550" s="293"/>
      <c r="M46550" s="290"/>
    </row>
    <row r="46551" spans="11:13" x14ac:dyDescent="0.35">
      <c r="K46551" s="293"/>
      <c r="M46551" s="290"/>
    </row>
    <row r="46552" spans="11:13" x14ac:dyDescent="0.35">
      <c r="K46552" s="293"/>
      <c r="M46552" s="290"/>
    </row>
    <row r="46553" spans="11:13" x14ac:dyDescent="0.35">
      <c r="K46553" s="293"/>
      <c r="M46553" s="290"/>
    </row>
    <row r="46554" spans="11:13" x14ac:dyDescent="0.35">
      <c r="K46554" s="293"/>
      <c r="M46554" s="290"/>
    </row>
    <row r="46555" spans="11:13" x14ac:dyDescent="0.35">
      <c r="K46555" s="293"/>
      <c r="M46555" s="290"/>
    </row>
    <row r="46556" spans="11:13" x14ac:dyDescent="0.35">
      <c r="K46556" s="293"/>
      <c r="M46556" s="290"/>
    </row>
    <row r="46557" spans="11:13" x14ac:dyDescent="0.35">
      <c r="K46557" s="293"/>
      <c r="M46557" s="290"/>
    </row>
    <row r="46558" spans="11:13" x14ac:dyDescent="0.35">
      <c r="K46558" s="293"/>
      <c r="M46558" s="290"/>
    </row>
    <row r="46559" spans="11:13" x14ac:dyDescent="0.35">
      <c r="K46559" s="293"/>
      <c r="M46559" s="290"/>
    </row>
    <row r="46560" spans="11:13" x14ac:dyDescent="0.35">
      <c r="K46560" s="293"/>
      <c r="M46560" s="290"/>
    </row>
    <row r="46561" spans="11:13" x14ac:dyDescent="0.35">
      <c r="K46561" s="293"/>
      <c r="M46561" s="290"/>
    </row>
    <row r="46562" spans="11:13" x14ac:dyDescent="0.35">
      <c r="K46562" s="293"/>
      <c r="M46562" s="290"/>
    </row>
    <row r="46563" spans="11:13" x14ac:dyDescent="0.35">
      <c r="K46563" s="293"/>
      <c r="M46563" s="290"/>
    </row>
    <row r="46564" spans="11:13" x14ac:dyDescent="0.35">
      <c r="K46564" s="293"/>
      <c r="M46564" s="290"/>
    </row>
    <row r="46565" spans="11:13" x14ac:dyDescent="0.35">
      <c r="K46565" s="293"/>
      <c r="M46565" s="290"/>
    </row>
    <row r="46566" spans="11:13" x14ac:dyDescent="0.35">
      <c r="K46566" s="293"/>
      <c r="M46566" s="290"/>
    </row>
    <row r="46567" spans="11:13" x14ac:dyDescent="0.35">
      <c r="K46567" s="293"/>
      <c r="M46567" s="290"/>
    </row>
    <row r="46568" spans="11:13" x14ac:dyDescent="0.35">
      <c r="K46568" s="293"/>
      <c r="M46568" s="290"/>
    </row>
    <row r="46569" spans="11:13" x14ac:dyDescent="0.35">
      <c r="K46569" s="293"/>
      <c r="M46569" s="290"/>
    </row>
    <row r="46570" spans="11:13" x14ac:dyDescent="0.35">
      <c r="K46570" s="293"/>
      <c r="M46570" s="290"/>
    </row>
    <row r="46571" spans="11:13" x14ac:dyDescent="0.35">
      <c r="K46571" s="293"/>
      <c r="M46571" s="290"/>
    </row>
    <row r="46572" spans="11:13" x14ac:dyDescent="0.35">
      <c r="K46572" s="293"/>
      <c r="M46572" s="290"/>
    </row>
    <row r="46573" spans="11:13" x14ac:dyDescent="0.35">
      <c r="K46573" s="293"/>
      <c r="M46573" s="290"/>
    </row>
    <row r="46574" spans="11:13" x14ac:dyDescent="0.35">
      <c r="K46574" s="293"/>
      <c r="M46574" s="290"/>
    </row>
    <row r="46575" spans="11:13" x14ac:dyDescent="0.35">
      <c r="K46575" s="293"/>
      <c r="M46575" s="290"/>
    </row>
    <row r="46576" spans="11:13" x14ac:dyDescent="0.35">
      <c r="K46576" s="293"/>
      <c r="M46576" s="290"/>
    </row>
    <row r="46577" spans="11:13" x14ac:dyDescent="0.35">
      <c r="K46577" s="293"/>
      <c r="M46577" s="290"/>
    </row>
    <row r="46578" spans="11:13" x14ac:dyDescent="0.35">
      <c r="K46578" s="293"/>
      <c r="M46578" s="290"/>
    </row>
    <row r="46579" spans="11:13" x14ac:dyDescent="0.35">
      <c r="K46579" s="293"/>
      <c r="M46579" s="290"/>
    </row>
    <row r="46580" spans="11:13" x14ac:dyDescent="0.35">
      <c r="K46580" s="293"/>
      <c r="M46580" s="290"/>
    </row>
    <row r="46581" spans="11:13" x14ac:dyDescent="0.35">
      <c r="K46581" s="293"/>
      <c r="M46581" s="290"/>
    </row>
    <row r="46582" spans="11:13" x14ac:dyDescent="0.35">
      <c r="K46582" s="293"/>
      <c r="M46582" s="290"/>
    </row>
    <row r="46583" spans="11:13" x14ac:dyDescent="0.35">
      <c r="K46583" s="293"/>
      <c r="M46583" s="290"/>
    </row>
    <row r="46584" spans="11:13" x14ac:dyDescent="0.35">
      <c r="K46584" s="293"/>
      <c r="M46584" s="290"/>
    </row>
    <row r="46585" spans="11:13" x14ac:dyDescent="0.35">
      <c r="K46585" s="293"/>
      <c r="M46585" s="290"/>
    </row>
    <row r="46586" spans="11:13" x14ac:dyDescent="0.35">
      <c r="K46586" s="293"/>
      <c r="M46586" s="290"/>
    </row>
    <row r="46587" spans="11:13" x14ac:dyDescent="0.35">
      <c r="K46587" s="293"/>
      <c r="M46587" s="290"/>
    </row>
    <row r="46588" spans="11:13" x14ac:dyDescent="0.35">
      <c r="K46588" s="293"/>
      <c r="M46588" s="290"/>
    </row>
    <row r="46589" spans="11:13" x14ac:dyDescent="0.35">
      <c r="K46589" s="293"/>
      <c r="M46589" s="290"/>
    </row>
    <row r="46590" spans="11:13" x14ac:dyDescent="0.35">
      <c r="K46590" s="293"/>
      <c r="M46590" s="290"/>
    </row>
    <row r="46591" spans="11:13" x14ac:dyDescent="0.35">
      <c r="K46591" s="293"/>
      <c r="M46591" s="290"/>
    </row>
    <row r="46592" spans="11:13" x14ac:dyDescent="0.35">
      <c r="K46592" s="293"/>
      <c r="M46592" s="290"/>
    </row>
    <row r="46593" spans="11:13" x14ac:dyDescent="0.35">
      <c r="K46593" s="293"/>
      <c r="M46593" s="290"/>
    </row>
    <row r="46594" spans="11:13" x14ac:dyDescent="0.35">
      <c r="K46594" s="293"/>
      <c r="M46594" s="290"/>
    </row>
    <row r="46595" spans="11:13" x14ac:dyDescent="0.35">
      <c r="K46595" s="293"/>
      <c r="M46595" s="290"/>
    </row>
    <row r="46596" spans="11:13" x14ac:dyDescent="0.35">
      <c r="K46596" s="293"/>
      <c r="M46596" s="290"/>
    </row>
    <row r="46597" spans="11:13" x14ac:dyDescent="0.35">
      <c r="K46597" s="293"/>
      <c r="M46597" s="290"/>
    </row>
    <row r="46598" spans="11:13" x14ac:dyDescent="0.35">
      <c r="K46598" s="293"/>
      <c r="M46598" s="290"/>
    </row>
    <row r="46599" spans="11:13" x14ac:dyDescent="0.35">
      <c r="K46599" s="293"/>
      <c r="M46599" s="290"/>
    </row>
    <row r="46600" spans="11:13" x14ac:dyDescent="0.35">
      <c r="K46600" s="293"/>
      <c r="M46600" s="290"/>
    </row>
    <row r="46601" spans="11:13" x14ac:dyDescent="0.35">
      <c r="K46601" s="293"/>
      <c r="M46601" s="290"/>
    </row>
    <row r="46602" spans="11:13" x14ac:dyDescent="0.35">
      <c r="K46602" s="293"/>
      <c r="M46602" s="290"/>
    </row>
    <row r="46603" spans="11:13" x14ac:dyDescent="0.35">
      <c r="K46603" s="293"/>
      <c r="M46603" s="290"/>
    </row>
    <row r="46604" spans="11:13" x14ac:dyDescent="0.35">
      <c r="K46604" s="293"/>
      <c r="M46604" s="290"/>
    </row>
    <row r="46605" spans="11:13" x14ac:dyDescent="0.35">
      <c r="K46605" s="293"/>
      <c r="M46605" s="290"/>
    </row>
    <row r="46606" spans="11:13" x14ac:dyDescent="0.35">
      <c r="K46606" s="293"/>
      <c r="M46606" s="290"/>
    </row>
    <row r="46607" spans="11:13" x14ac:dyDescent="0.35">
      <c r="K46607" s="293"/>
      <c r="M46607" s="290"/>
    </row>
    <row r="46608" spans="11:13" x14ac:dyDescent="0.35">
      <c r="K46608" s="293"/>
      <c r="M46608" s="290"/>
    </row>
    <row r="46609" spans="11:13" x14ac:dyDescent="0.35">
      <c r="K46609" s="293"/>
      <c r="M46609" s="290"/>
    </row>
    <row r="46610" spans="11:13" x14ac:dyDescent="0.35">
      <c r="K46610" s="293"/>
      <c r="M46610" s="290"/>
    </row>
    <row r="46611" spans="11:13" x14ac:dyDescent="0.35">
      <c r="K46611" s="293"/>
      <c r="M46611" s="290"/>
    </row>
    <row r="46612" spans="11:13" x14ac:dyDescent="0.35">
      <c r="K46612" s="293"/>
      <c r="M46612" s="290"/>
    </row>
    <row r="46613" spans="11:13" x14ac:dyDescent="0.35">
      <c r="K46613" s="293"/>
      <c r="M46613" s="290"/>
    </row>
    <row r="46614" spans="11:13" x14ac:dyDescent="0.35">
      <c r="K46614" s="293"/>
      <c r="M46614" s="290"/>
    </row>
    <row r="46615" spans="11:13" x14ac:dyDescent="0.35">
      <c r="K46615" s="293"/>
      <c r="M46615" s="290"/>
    </row>
    <row r="46616" spans="11:13" x14ac:dyDescent="0.35">
      <c r="K46616" s="293"/>
      <c r="M46616" s="290"/>
    </row>
    <row r="46617" spans="11:13" x14ac:dyDescent="0.35">
      <c r="K46617" s="293"/>
      <c r="M46617" s="290"/>
    </row>
    <row r="46618" spans="11:13" x14ac:dyDescent="0.35">
      <c r="K46618" s="293"/>
      <c r="M46618" s="290"/>
    </row>
    <row r="46619" spans="11:13" x14ac:dyDescent="0.35">
      <c r="K46619" s="293"/>
      <c r="M46619" s="290"/>
    </row>
    <row r="46620" spans="11:13" x14ac:dyDescent="0.35">
      <c r="K46620" s="293"/>
      <c r="M46620" s="290"/>
    </row>
    <row r="46621" spans="11:13" x14ac:dyDescent="0.35">
      <c r="K46621" s="293"/>
      <c r="M46621" s="290"/>
    </row>
    <row r="46622" spans="11:13" x14ac:dyDescent="0.35">
      <c r="K46622" s="293"/>
      <c r="M46622" s="290"/>
    </row>
    <row r="46623" spans="11:13" x14ac:dyDescent="0.35">
      <c r="K46623" s="293"/>
      <c r="M46623" s="290"/>
    </row>
    <row r="46624" spans="11:13" x14ac:dyDescent="0.35">
      <c r="K46624" s="293"/>
      <c r="M46624" s="290"/>
    </row>
    <row r="46625" spans="11:13" x14ac:dyDescent="0.35">
      <c r="K46625" s="293"/>
      <c r="M46625" s="290"/>
    </row>
    <row r="46626" spans="11:13" x14ac:dyDescent="0.35">
      <c r="K46626" s="293"/>
      <c r="M46626" s="290"/>
    </row>
    <row r="46627" spans="11:13" x14ac:dyDescent="0.35">
      <c r="K46627" s="293"/>
      <c r="M46627" s="290"/>
    </row>
    <row r="46628" spans="11:13" x14ac:dyDescent="0.35">
      <c r="K46628" s="293"/>
      <c r="M46628" s="290"/>
    </row>
    <row r="46629" spans="11:13" x14ac:dyDescent="0.35">
      <c r="K46629" s="293"/>
      <c r="M46629" s="290"/>
    </row>
    <row r="46630" spans="11:13" x14ac:dyDescent="0.35">
      <c r="K46630" s="293"/>
      <c r="M46630" s="290"/>
    </row>
    <row r="46631" spans="11:13" x14ac:dyDescent="0.35">
      <c r="K46631" s="293"/>
      <c r="M46631" s="290"/>
    </row>
    <row r="46632" spans="11:13" x14ac:dyDescent="0.35">
      <c r="K46632" s="293"/>
      <c r="M46632" s="290"/>
    </row>
    <row r="46633" spans="11:13" x14ac:dyDescent="0.35">
      <c r="K46633" s="293"/>
      <c r="M46633" s="290"/>
    </row>
    <row r="46634" spans="11:13" x14ac:dyDescent="0.35">
      <c r="K46634" s="293"/>
      <c r="M46634" s="290"/>
    </row>
    <row r="46635" spans="11:13" x14ac:dyDescent="0.35">
      <c r="K46635" s="293"/>
      <c r="M46635" s="290"/>
    </row>
    <row r="46636" spans="11:13" x14ac:dyDescent="0.35">
      <c r="K46636" s="293"/>
      <c r="M46636" s="290"/>
    </row>
    <row r="46637" spans="11:13" x14ac:dyDescent="0.35">
      <c r="K46637" s="293"/>
      <c r="M46637" s="290"/>
    </row>
    <row r="46638" spans="11:13" x14ac:dyDescent="0.35">
      <c r="K46638" s="293"/>
      <c r="M46638" s="290"/>
    </row>
    <row r="46639" spans="11:13" x14ac:dyDescent="0.35">
      <c r="K46639" s="293"/>
      <c r="M46639" s="290"/>
    </row>
    <row r="46640" spans="11:13" x14ac:dyDescent="0.35">
      <c r="K46640" s="293"/>
      <c r="M46640" s="290"/>
    </row>
    <row r="46641" spans="11:13" x14ac:dyDescent="0.35">
      <c r="K46641" s="293"/>
      <c r="M46641" s="290"/>
    </row>
    <row r="46642" spans="11:13" x14ac:dyDescent="0.35">
      <c r="K46642" s="293"/>
      <c r="M46642" s="290"/>
    </row>
    <row r="46643" spans="11:13" x14ac:dyDescent="0.35">
      <c r="K46643" s="293"/>
      <c r="M46643" s="290"/>
    </row>
    <row r="46644" spans="11:13" x14ac:dyDescent="0.35">
      <c r="K46644" s="293"/>
      <c r="M46644" s="290"/>
    </row>
    <row r="46645" spans="11:13" x14ac:dyDescent="0.35">
      <c r="K46645" s="293"/>
      <c r="M46645" s="290"/>
    </row>
    <row r="46646" spans="11:13" x14ac:dyDescent="0.35">
      <c r="K46646" s="293"/>
      <c r="M46646" s="290"/>
    </row>
    <row r="46647" spans="11:13" x14ac:dyDescent="0.35">
      <c r="K46647" s="293"/>
      <c r="M46647" s="290"/>
    </row>
    <row r="46648" spans="11:13" x14ac:dyDescent="0.35">
      <c r="K46648" s="293"/>
      <c r="M46648" s="290"/>
    </row>
    <row r="46649" spans="11:13" x14ac:dyDescent="0.35">
      <c r="K46649" s="293"/>
      <c r="M46649" s="290"/>
    </row>
    <row r="46650" spans="11:13" x14ac:dyDescent="0.35">
      <c r="K46650" s="293"/>
      <c r="M46650" s="290"/>
    </row>
    <row r="46651" spans="11:13" x14ac:dyDescent="0.35">
      <c r="K46651" s="293"/>
      <c r="M46651" s="290"/>
    </row>
    <row r="46652" spans="11:13" x14ac:dyDescent="0.35">
      <c r="K46652" s="293"/>
      <c r="M46652" s="290"/>
    </row>
    <row r="46653" spans="11:13" x14ac:dyDescent="0.35">
      <c r="K46653" s="293"/>
      <c r="M46653" s="290"/>
    </row>
    <row r="46654" spans="11:13" x14ac:dyDescent="0.35">
      <c r="K46654" s="293"/>
      <c r="M46654" s="290"/>
    </row>
    <row r="46655" spans="11:13" x14ac:dyDescent="0.35">
      <c r="K46655" s="293"/>
      <c r="M46655" s="290"/>
    </row>
    <row r="46656" spans="11:13" x14ac:dyDescent="0.35">
      <c r="K46656" s="293"/>
      <c r="M46656" s="290"/>
    </row>
    <row r="46657" spans="11:13" x14ac:dyDescent="0.35">
      <c r="K46657" s="293"/>
      <c r="M46657" s="290"/>
    </row>
    <row r="46658" spans="11:13" x14ac:dyDescent="0.35">
      <c r="K46658" s="293"/>
      <c r="M46658" s="290"/>
    </row>
    <row r="46659" spans="11:13" x14ac:dyDescent="0.35">
      <c r="K46659" s="293"/>
      <c r="M46659" s="290"/>
    </row>
    <row r="46660" spans="11:13" x14ac:dyDescent="0.35">
      <c r="K46660" s="293"/>
      <c r="M46660" s="290"/>
    </row>
    <row r="46661" spans="11:13" x14ac:dyDescent="0.35">
      <c r="K46661" s="293"/>
      <c r="M46661" s="290"/>
    </row>
    <row r="46662" spans="11:13" x14ac:dyDescent="0.35">
      <c r="K46662" s="293"/>
      <c r="M46662" s="290"/>
    </row>
    <row r="46663" spans="11:13" x14ac:dyDescent="0.35">
      <c r="K46663" s="293"/>
      <c r="M46663" s="290"/>
    </row>
    <row r="46664" spans="11:13" x14ac:dyDescent="0.35">
      <c r="K46664" s="293"/>
      <c r="M46664" s="290"/>
    </row>
    <row r="46665" spans="11:13" x14ac:dyDescent="0.35">
      <c r="K46665" s="293"/>
      <c r="M46665" s="290"/>
    </row>
    <row r="46666" spans="11:13" x14ac:dyDescent="0.35">
      <c r="K46666" s="293"/>
      <c r="M46666" s="290"/>
    </row>
    <row r="46667" spans="11:13" x14ac:dyDescent="0.35">
      <c r="K46667" s="293"/>
      <c r="M46667" s="290"/>
    </row>
    <row r="46668" spans="11:13" x14ac:dyDescent="0.35">
      <c r="K46668" s="293"/>
      <c r="M46668" s="290"/>
    </row>
    <row r="46669" spans="11:13" x14ac:dyDescent="0.35">
      <c r="K46669" s="293"/>
      <c r="M46669" s="290"/>
    </row>
    <row r="46670" spans="11:13" x14ac:dyDescent="0.35">
      <c r="K46670" s="293"/>
      <c r="M46670" s="290"/>
    </row>
    <row r="46671" spans="11:13" x14ac:dyDescent="0.35">
      <c r="K46671" s="293"/>
      <c r="M46671" s="290"/>
    </row>
    <row r="46672" spans="11:13" x14ac:dyDescent="0.35">
      <c r="K46672" s="293"/>
      <c r="M46672" s="290"/>
    </row>
    <row r="46673" spans="11:13" x14ac:dyDescent="0.35">
      <c r="K46673" s="293"/>
      <c r="M46673" s="290"/>
    </row>
    <row r="46674" spans="11:13" x14ac:dyDescent="0.35">
      <c r="K46674" s="293"/>
      <c r="M46674" s="290"/>
    </row>
    <row r="46675" spans="11:13" x14ac:dyDescent="0.35">
      <c r="K46675" s="293"/>
      <c r="M46675" s="290"/>
    </row>
    <row r="46676" spans="11:13" x14ac:dyDescent="0.35">
      <c r="K46676" s="293"/>
      <c r="M46676" s="290"/>
    </row>
    <row r="46677" spans="11:13" x14ac:dyDescent="0.35">
      <c r="K46677" s="293"/>
      <c r="M46677" s="290"/>
    </row>
    <row r="46678" spans="11:13" x14ac:dyDescent="0.35">
      <c r="K46678" s="293"/>
      <c r="M46678" s="290"/>
    </row>
    <row r="46679" spans="11:13" x14ac:dyDescent="0.35">
      <c r="K46679" s="293"/>
      <c r="M46679" s="290"/>
    </row>
    <row r="46680" spans="11:13" x14ac:dyDescent="0.35">
      <c r="K46680" s="293"/>
      <c r="M46680" s="290"/>
    </row>
    <row r="46681" spans="11:13" x14ac:dyDescent="0.35">
      <c r="K46681" s="293"/>
      <c r="M46681" s="290"/>
    </row>
    <row r="46682" spans="11:13" x14ac:dyDescent="0.35">
      <c r="K46682" s="293"/>
      <c r="M46682" s="290"/>
    </row>
    <row r="46683" spans="11:13" x14ac:dyDescent="0.35">
      <c r="K46683" s="293"/>
      <c r="M46683" s="290"/>
    </row>
    <row r="46684" spans="11:13" x14ac:dyDescent="0.35">
      <c r="K46684" s="293"/>
      <c r="M46684" s="290"/>
    </row>
    <row r="46685" spans="11:13" x14ac:dyDescent="0.35">
      <c r="K46685" s="293"/>
      <c r="M46685" s="290"/>
    </row>
    <row r="46686" spans="11:13" x14ac:dyDescent="0.35">
      <c r="K46686" s="293"/>
      <c r="M46686" s="290"/>
    </row>
    <row r="46687" spans="11:13" x14ac:dyDescent="0.35">
      <c r="K46687" s="293"/>
      <c r="M46687" s="290"/>
    </row>
    <row r="46688" spans="11:13" x14ac:dyDescent="0.35">
      <c r="K46688" s="293"/>
      <c r="M46688" s="290"/>
    </row>
    <row r="46689" spans="11:13" x14ac:dyDescent="0.35">
      <c r="K46689" s="293"/>
      <c r="M46689" s="290"/>
    </row>
    <row r="46690" spans="11:13" x14ac:dyDescent="0.35">
      <c r="K46690" s="293"/>
      <c r="M46690" s="290"/>
    </row>
    <row r="46691" spans="11:13" x14ac:dyDescent="0.35">
      <c r="K46691" s="293"/>
      <c r="M46691" s="290"/>
    </row>
    <row r="46692" spans="11:13" x14ac:dyDescent="0.35">
      <c r="K46692" s="293"/>
      <c r="M46692" s="290"/>
    </row>
    <row r="46693" spans="11:13" x14ac:dyDescent="0.35">
      <c r="K46693" s="293"/>
      <c r="M46693" s="290"/>
    </row>
    <row r="46694" spans="11:13" x14ac:dyDescent="0.35">
      <c r="K46694" s="293"/>
      <c r="M46694" s="290"/>
    </row>
    <row r="46695" spans="11:13" x14ac:dyDescent="0.35">
      <c r="K46695" s="293"/>
      <c r="M46695" s="290"/>
    </row>
    <row r="46696" spans="11:13" x14ac:dyDescent="0.35">
      <c r="K46696" s="293"/>
      <c r="M46696" s="290"/>
    </row>
    <row r="46697" spans="11:13" x14ac:dyDescent="0.35">
      <c r="K46697" s="293"/>
      <c r="M46697" s="290"/>
    </row>
    <row r="46698" spans="11:13" x14ac:dyDescent="0.35">
      <c r="K46698" s="293"/>
      <c r="M46698" s="290"/>
    </row>
    <row r="46699" spans="11:13" x14ac:dyDescent="0.35">
      <c r="K46699" s="293"/>
      <c r="M46699" s="290"/>
    </row>
    <row r="46700" spans="11:13" x14ac:dyDescent="0.35">
      <c r="K46700" s="293"/>
      <c r="M46700" s="290"/>
    </row>
    <row r="46701" spans="11:13" x14ac:dyDescent="0.35">
      <c r="K46701" s="293"/>
      <c r="M46701" s="290"/>
    </row>
    <row r="46702" spans="11:13" x14ac:dyDescent="0.35">
      <c r="K46702" s="293"/>
      <c r="M46702" s="290"/>
    </row>
    <row r="46703" spans="11:13" x14ac:dyDescent="0.35">
      <c r="K46703" s="293"/>
      <c r="M46703" s="290"/>
    </row>
    <row r="46704" spans="11:13" x14ac:dyDescent="0.35">
      <c r="K46704" s="293"/>
      <c r="M46704" s="290"/>
    </row>
    <row r="46705" spans="11:13" x14ac:dyDescent="0.35">
      <c r="K46705" s="293"/>
      <c r="M46705" s="290"/>
    </row>
    <row r="46706" spans="11:13" x14ac:dyDescent="0.35">
      <c r="K46706" s="293"/>
      <c r="M46706" s="290"/>
    </row>
    <row r="46707" spans="11:13" x14ac:dyDescent="0.35">
      <c r="K46707" s="293"/>
      <c r="M46707" s="290"/>
    </row>
    <row r="46708" spans="11:13" x14ac:dyDescent="0.35">
      <c r="K46708" s="293"/>
      <c r="M46708" s="290"/>
    </row>
    <row r="46709" spans="11:13" x14ac:dyDescent="0.35">
      <c r="K46709" s="293"/>
      <c r="M46709" s="290"/>
    </row>
    <row r="46710" spans="11:13" x14ac:dyDescent="0.35">
      <c r="K46710" s="293"/>
      <c r="M46710" s="290"/>
    </row>
    <row r="46711" spans="11:13" x14ac:dyDescent="0.35">
      <c r="K46711" s="293"/>
      <c r="M46711" s="290"/>
    </row>
    <row r="46712" spans="11:13" x14ac:dyDescent="0.35">
      <c r="K46712" s="293"/>
      <c r="M46712" s="290"/>
    </row>
    <row r="46713" spans="11:13" x14ac:dyDescent="0.35">
      <c r="K46713" s="293"/>
      <c r="M46713" s="290"/>
    </row>
    <row r="46714" spans="11:13" x14ac:dyDescent="0.35">
      <c r="K46714" s="293"/>
      <c r="M46714" s="290"/>
    </row>
    <row r="46715" spans="11:13" x14ac:dyDescent="0.35">
      <c r="K46715" s="293"/>
      <c r="M46715" s="290"/>
    </row>
    <row r="46716" spans="11:13" x14ac:dyDescent="0.35">
      <c r="K46716" s="293"/>
      <c r="M46716" s="290"/>
    </row>
    <row r="46717" spans="11:13" x14ac:dyDescent="0.35">
      <c r="K46717" s="293"/>
      <c r="M46717" s="290"/>
    </row>
    <row r="46718" spans="11:13" x14ac:dyDescent="0.35">
      <c r="K46718" s="293"/>
      <c r="M46718" s="290"/>
    </row>
    <row r="46719" spans="11:13" x14ac:dyDescent="0.35">
      <c r="K46719" s="293"/>
      <c r="M46719" s="290"/>
    </row>
    <row r="46720" spans="11:13" x14ac:dyDescent="0.35">
      <c r="K46720" s="293"/>
      <c r="M46720" s="290"/>
    </row>
    <row r="46721" spans="11:13" x14ac:dyDescent="0.35">
      <c r="K46721" s="293"/>
      <c r="M46721" s="290"/>
    </row>
    <row r="46722" spans="11:13" x14ac:dyDescent="0.35">
      <c r="K46722" s="293"/>
      <c r="M46722" s="290"/>
    </row>
    <row r="46723" spans="11:13" x14ac:dyDescent="0.35">
      <c r="K46723" s="293"/>
      <c r="M46723" s="290"/>
    </row>
    <row r="46724" spans="11:13" x14ac:dyDescent="0.35">
      <c r="K46724" s="293"/>
      <c r="M46724" s="290"/>
    </row>
    <row r="46725" spans="11:13" x14ac:dyDescent="0.35">
      <c r="K46725" s="293"/>
      <c r="M46725" s="290"/>
    </row>
    <row r="46726" spans="11:13" x14ac:dyDescent="0.35">
      <c r="K46726" s="293"/>
      <c r="M46726" s="290"/>
    </row>
    <row r="46727" spans="11:13" x14ac:dyDescent="0.35">
      <c r="K46727" s="293"/>
      <c r="M46727" s="290"/>
    </row>
    <row r="46728" spans="11:13" x14ac:dyDescent="0.35">
      <c r="K46728" s="293"/>
      <c r="M46728" s="290"/>
    </row>
    <row r="46729" spans="11:13" x14ac:dyDescent="0.35">
      <c r="K46729" s="293"/>
      <c r="M46729" s="290"/>
    </row>
    <row r="46730" spans="11:13" x14ac:dyDescent="0.35">
      <c r="K46730" s="293"/>
      <c r="M46730" s="290"/>
    </row>
    <row r="46731" spans="11:13" x14ac:dyDescent="0.35">
      <c r="K46731" s="293"/>
      <c r="M46731" s="290"/>
    </row>
    <row r="46732" spans="11:13" x14ac:dyDescent="0.35">
      <c r="K46732" s="293"/>
      <c r="M46732" s="290"/>
    </row>
    <row r="46733" spans="11:13" x14ac:dyDescent="0.35">
      <c r="K46733" s="293"/>
      <c r="M46733" s="290"/>
    </row>
    <row r="46734" spans="11:13" x14ac:dyDescent="0.35">
      <c r="K46734" s="293"/>
      <c r="M46734" s="290"/>
    </row>
    <row r="46735" spans="11:13" x14ac:dyDescent="0.35">
      <c r="K46735" s="293"/>
      <c r="M46735" s="290"/>
    </row>
    <row r="46736" spans="11:13" x14ac:dyDescent="0.35">
      <c r="K46736" s="293"/>
      <c r="M46736" s="290"/>
    </row>
    <row r="46737" spans="11:13" x14ac:dyDescent="0.35">
      <c r="K46737" s="293"/>
      <c r="M46737" s="290"/>
    </row>
    <row r="46738" spans="11:13" x14ac:dyDescent="0.35">
      <c r="K46738" s="293"/>
      <c r="M46738" s="290"/>
    </row>
    <row r="46739" spans="11:13" x14ac:dyDescent="0.35">
      <c r="K46739" s="293"/>
      <c r="M46739" s="290"/>
    </row>
    <row r="46740" spans="11:13" x14ac:dyDescent="0.35">
      <c r="K46740" s="293"/>
      <c r="M46740" s="290"/>
    </row>
    <row r="46741" spans="11:13" x14ac:dyDescent="0.35">
      <c r="K46741" s="293"/>
      <c r="M46741" s="290"/>
    </row>
    <row r="46742" spans="11:13" x14ac:dyDescent="0.35">
      <c r="K46742" s="293"/>
      <c r="M46742" s="290"/>
    </row>
    <row r="46743" spans="11:13" x14ac:dyDescent="0.35">
      <c r="K46743" s="293"/>
      <c r="M46743" s="290"/>
    </row>
    <row r="46744" spans="11:13" x14ac:dyDescent="0.35">
      <c r="K46744" s="293"/>
      <c r="M46744" s="290"/>
    </row>
    <row r="46745" spans="11:13" x14ac:dyDescent="0.35">
      <c r="K46745" s="293"/>
      <c r="M46745" s="290"/>
    </row>
    <row r="46746" spans="11:13" x14ac:dyDescent="0.35">
      <c r="K46746" s="293"/>
      <c r="M46746" s="290"/>
    </row>
    <row r="46747" spans="11:13" x14ac:dyDescent="0.35">
      <c r="K46747" s="293"/>
      <c r="M46747" s="290"/>
    </row>
    <row r="46748" spans="11:13" x14ac:dyDescent="0.35">
      <c r="K46748" s="293"/>
      <c r="M46748" s="290"/>
    </row>
    <row r="46749" spans="11:13" x14ac:dyDescent="0.35">
      <c r="K46749" s="293"/>
      <c r="M46749" s="290"/>
    </row>
    <row r="46750" spans="11:13" x14ac:dyDescent="0.35">
      <c r="K46750" s="293"/>
      <c r="M46750" s="290"/>
    </row>
    <row r="46751" spans="11:13" x14ac:dyDescent="0.35">
      <c r="K46751" s="293"/>
      <c r="M46751" s="290"/>
    </row>
    <row r="46752" spans="11:13" x14ac:dyDescent="0.35">
      <c r="K46752" s="293"/>
      <c r="M46752" s="290"/>
    </row>
    <row r="46753" spans="11:13" x14ac:dyDescent="0.35">
      <c r="K46753" s="293"/>
      <c r="M46753" s="290"/>
    </row>
    <row r="46754" spans="11:13" x14ac:dyDescent="0.35">
      <c r="K46754" s="293"/>
      <c r="M46754" s="290"/>
    </row>
    <row r="46755" spans="11:13" x14ac:dyDescent="0.35">
      <c r="K46755" s="293"/>
      <c r="M46755" s="290"/>
    </row>
    <row r="46756" spans="11:13" x14ac:dyDescent="0.35">
      <c r="K46756" s="293"/>
      <c r="M46756" s="290"/>
    </row>
    <row r="46757" spans="11:13" x14ac:dyDescent="0.35">
      <c r="K46757" s="293"/>
      <c r="M46757" s="290"/>
    </row>
    <row r="46758" spans="11:13" x14ac:dyDescent="0.35">
      <c r="K46758" s="293"/>
      <c r="M46758" s="290"/>
    </row>
    <row r="46759" spans="11:13" x14ac:dyDescent="0.35">
      <c r="K46759" s="293"/>
      <c r="M46759" s="290"/>
    </row>
    <row r="46760" spans="11:13" x14ac:dyDescent="0.35">
      <c r="K46760" s="293"/>
      <c r="M46760" s="290"/>
    </row>
    <row r="46761" spans="11:13" x14ac:dyDescent="0.35">
      <c r="K46761" s="293"/>
      <c r="M46761" s="290"/>
    </row>
    <row r="46762" spans="11:13" x14ac:dyDescent="0.35">
      <c r="K46762" s="293"/>
      <c r="M46762" s="290"/>
    </row>
    <row r="46763" spans="11:13" x14ac:dyDescent="0.35">
      <c r="K46763" s="293"/>
      <c r="M46763" s="290"/>
    </row>
    <row r="46764" spans="11:13" x14ac:dyDescent="0.35">
      <c r="K46764" s="293"/>
      <c r="M46764" s="290"/>
    </row>
    <row r="46765" spans="11:13" x14ac:dyDescent="0.35">
      <c r="K46765" s="293"/>
      <c r="M46765" s="290"/>
    </row>
    <row r="46766" spans="11:13" x14ac:dyDescent="0.35">
      <c r="K46766" s="293"/>
      <c r="M46766" s="290"/>
    </row>
    <row r="46767" spans="11:13" x14ac:dyDescent="0.35">
      <c r="K46767" s="293"/>
      <c r="M46767" s="290"/>
    </row>
    <row r="46768" spans="11:13" x14ac:dyDescent="0.35">
      <c r="K46768" s="293"/>
      <c r="M46768" s="290"/>
    </row>
    <row r="46769" spans="11:13" x14ac:dyDescent="0.35">
      <c r="K46769" s="293"/>
      <c r="M46769" s="290"/>
    </row>
    <row r="46770" spans="11:13" x14ac:dyDescent="0.35">
      <c r="K46770" s="293"/>
      <c r="M46770" s="290"/>
    </row>
    <row r="46771" spans="11:13" x14ac:dyDescent="0.35">
      <c r="K46771" s="293"/>
      <c r="M46771" s="290"/>
    </row>
    <row r="46772" spans="11:13" x14ac:dyDescent="0.35">
      <c r="K46772" s="293"/>
      <c r="M46772" s="290"/>
    </row>
    <row r="46773" spans="11:13" x14ac:dyDescent="0.35">
      <c r="K46773" s="293"/>
      <c r="M46773" s="290"/>
    </row>
    <row r="46774" spans="11:13" x14ac:dyDescent="0.35">
      <c r="K46774" s="293"/>
      <c r="M46774" s="290"/>
    </row>
    <row r="46775" spans="11:13" x14ac:dyDescent="0.35">
      <c r="K46775" s="293"/>
      <c r="M46775" s="290"/>
    </row>
    <row r="46776" spans="11:13" x14ac:dyDescent="0.35">
      <c r="K46776" s="293"/>
      <c r="M46776" s="290"/>
    </row>
    <row r="46777" spans="11:13" x14ac:dyDescent="0.35">
      <c r="K46777" s="293"/>
      <c r="M46777" s="290"/>
    </row>
    <row r="46778" spans="11:13" x14ac:dyDescent="0.35">
      <c r="K46778" s="293"/>
      <c r="M46778" s="290"/>
    </row>
    <row r="46779" spans="11:13" x14ac:dyDescent="0.35">
      <c r="K46779" s="293"/>
      <c r="M46779" s="290"/>
    </row>
    <row r="46780" spans="11:13" x14ac:dyDescent="0.35">
      <c r="K46780" s="293"/>
      <c r="M46780" s="290"/>
    </row>
    <row r="46781" spans="11:13" x14ac:dyDescent="0.35">
      <c r="K46781" s="293"/>
      <c r="M46781" s="290"/>
    </row>
    <row r="46782" spans="11:13" x14ac:dyDescent="0.35">
      <c r="K46782" s="293"/>
      <c r="M46782" s="290"/>
    </row>
    <row r="46783" spans="11:13" x14ac:dyDescent="0.35">
      <c r="K46783" s="293"/>
      <c r="M46783" s="290"/>
    </row>
    <row r="46784" spans="11:13" x14ac:dyDescent="0.35">
      <c r="K46784" s="293"/>
      <c r="M46784" s="290"/>
    </row>
    <row r="46785" spans="11:13" x14ac:dyDescent="0.35">
      <c r="K46785" s="293"/>
      <c r="M46785" s="290"/>
    </row>
    <row r="46786" spans="11:13" x14ac:dyDescent="0.35">
      <c r="K46786" s="293"/>
      <c r="M46786" s="290"/>
    </row>
    <row r="46787" spans="11:13" x14ac:dyDescent="0.35">
      <c r="K46787" s="293"/>
      <c r="M46787" s="290"/>
    </row>
    <row r="46788" spans="11:13" x14ac:dyDescent="0.35">
      <c r="K46788" s="293"/>
      <c r="M46788" s="290"/>
    </row>
    <row r="46789" spans="11:13" x14ac:dyDescent="0.35">
      <c r="K46789" s="293"/>
      <c r="M46789" s="290"/>
    </row>
    <row r="46790" spans="11:13" x14ac:dyDescent="0.35">
      <c r="K46790" s="293"/>
      <c r="M46790" s="290"/>
    </row>
    <row r="46791" spans="11:13" x14ac:dyDescent="0.35">
      <c r="K46791" s="293"/>
      <c r="M46791" s="290"/>
    </row>
    <row r="46792" spans="11:13" x14ac:dyDescent="0.35">
      <c r="K46792" s="293"/>
      <c r="M46792" s="290"/>
    </row>
    <row r="46793" spans="11:13" x14ac:dyDescent="0.35">
      <c r="K46793" s="293"/>
      <c r="M46793" s="290"/>
    </row>
    <row r="46794" spans="11:13" x14ac:dyDescent="0.35">
      <c r="K46794" s="293"/>
      <c r="M46794" s="290"/>
    </row>
    <row r="46795" spans="11:13" x14ac:dyDescent="0.35">
      <c r="K46795" s="293"/>
      <c r="M46795" s="290"/>
    </row>
    <row r="46796" spans="11:13" x14ac:dyDescent="0.35">
      <c r="K46796" s="293"/>
      <c r="M46796" s="290"/>
    </row>
    <row r="46797" spans="11:13" x14ac:dyDescent="0.35">
      <c r="K46797" s="293"/>
      <c r="M46797" s="290"/>
    </row>
    <row r="46798" spans="11:13" x14ac:dyDescent="0.35">
      <c r="K46798" s="293"/>
      <c r="M46798" s="290"/>
    </row>
    <row r="46799" spans="11:13" x14ac:dyDescent="0.35">
      <c r="K46799" s="293"/>
      <c r="M46799" s="290"/>
    </row>
    <row r="46800" spans="11:13" x14ac:dyDescent="0.35">
      <c r="K46800" s="293"/>
      <c r="M46800" s="290"/>
    </row>
    <row r="46801" spans="11:13" x14ac:dyDescent="0.35">
      <c r="K46801" s="293"/>
      <c r="M46801" s="290"/>
    </row>
    <row r="46802" spans="11:13" x14ac:dyDescent="0.35">
      <c r="K46802" s="293"/>
      <c r="M46802" s="290"/>
    </row>
    <row r="46803" spans="11:13" x14ac:dyDescent="0.35">
      <c r="K46803" s="293"/>
      <c r="M46803" s="290"/>
    </row>
    <row r="46804" spans="11:13" x14ac:dyDescent="0.35">
      <c r="K46804" s="293"/>
      <c r="M46804" s="290"/>
    </row>
    <row r="46805" spans="11:13" x14ac:dyDescent="0.35">
      <c r="K46805" s="293"/>
      <c r="M46805" s="290"/>
    </row>
    <row r="46806" spans="11:13" x14ac:dyDescent="0.35">
      <c r="K46806" s="293"/>
      <c r="M46806" s="290"/>
    </row>
    <row r="46807" spans="11:13" x14ac:dyDescent="0.35">
      <c r="K46807" s="293"/>
      <c r="M46807" s="290"/>
    </row>
    <row r="46808" spans="11:13" x14ac:dyDescent="0.35">
      <c r="K46808" s="293"/>
      <c r="M46808" s="290"/>
    </row>
    <row r="46809" spans="11:13" x14ac:dyDescent="0.35">
      <c r="K46809" s="293"/>
      <c r="M46809" s="290"/>
    </row>
    <row r="46810" spans="11:13" x14ac:dyDescent="0.35">
      <c r="K46810" s="293"/>
      <c r="M46810" s="290"/>
    </row>
    <row r="46811" spans="11:13" x14ac:dyDescent="0.35">
      <c r="K46811" s="293"/>
      <c r="M46811" s="290"/>
    </row>
    <row r="46812" spans="11:13" x14ac:dyDescent="0.35">
      <c r="K46812" s="293"/>
      <c r="M46812" s="290"/>
    </row>
    <row r="46813" spans="11:13" x14ac:dyDescent="0.35">
      <c r="K46813" s="293"/>
      <c r="M46813" s="290"/>
    </row>
    <row r="46814" spans="11:13" x14ac:dyDescent="0.35">
      <c r="K46814" s="293"/>
      <c r="M46814" s="290"/>
    </row>
    <row r="46815" spans="11:13" x14ac:dyDescent="0.35">
      <c r="K46815" s="293"/>
      <c r="M46815" s="290"/>
    </row>
    <row r="46816" spans="11:13" x14ac:dyDescent="0.35">
      <c r="K46816" s="293"/>
      <c r="M46816" s="290"/>
    </row>
    <row r="46817" spans="11:13" x14ac:dyDescent="0.35">
      <c r="K46817" s="293"/>
      <c r="M46817" s="290"/>
    </row>
    <row r="46818" spans="11:13" x14ac:dyDescent="0.35">
      <c r="K46818" s="293"/>
      <c r="M46818" s="290"/>
    </row>
    <row r="46819" spans="11:13" x14ac:dyDescent="0.35">
      <c r="K46819" s="293"/>
      <c r="M46819" s="290"/>
    </row>
    <row r="46820" spans="11:13" x14ac:dyDescent="0.35">
      <c r="K46820" s="293"/>
      <c r="M46820" s="290"/>
    </row>
    <row r="46821" spans="11:13" x14ac:dyDescent="0.35">
      <c r="K46821" s="293"/>
      <c r="M46821" s="290"/>
    </row>
    <row r="46822" spans="11:13" x14ac:dyDescent="0.35">
      <c r="K46822" s="293"/>
      <c r="M46822" s="290"/>
    </row>
    <row r="46823" spans="11:13" x14ac:dyDescent="0.35">
      <c r="K46823" s="293"/>
      <c r="M46823" s="290"/>
    </row>
    <row r="46824" spans="11:13" x14ac:dyDescent="0.35">
      <c r="K46824" s="293"/>
      <c r="M46824" s="290"/>
    </row>
    <row r="46825" spans="11:13" x14ac:dyDescent="0.35">
      <c r="K46825" s="293"/>
      <c r="M46825" s="290"/>
    </row>
    <row r="46826" spans="11:13" x14ac:dyDescent="0.35">
      <c r="K46826" s="293"/>
      <c r="M46826" s="290"/>
    </row>
    <row r="46827" spans="11:13" x14ac:dyDescent="0.35">
      <c r="K46827" s="293"/>
      <c r="M46827" s="290"/>
    </row>
    <row r="46828" spans="11:13" x14ac:dyDescent="0.35">
      <c r="K46828" s="293"/>
      <c r="M46828" s="290"/>
    </row>
    <row r="46829" spans="11:13" x14ac:dyDescent="0.35">
      <c r="K46829" s="293"/>
      <c r="M46829" s="290"/>
    </row>
    <row r="46830" spans="11:13" x14ac:dyDescent="0.35">
      <c r="K46830" s="293"/>
      <c r="M46830" s="290"/>
    </row>
    <row r="46831" spans="11:13" x14ac:dyDescent="0.35">
      <c r="K46831" s="293"/>
      <c r="M46831" s="290"/>
    </row>
    <row r="46832" spans="11:13" x14ac:dyDescent="0.35">
      <c r="K46832" s="293"/>
      <c r="M46832" s="290"/>
    </row>
    <row r="46833" spans="11:13" x14ac:dyDescent="0.35">
      <c r="K46833" s="293"/>
      <c r="M46833" s="290"/>
    </row>
    <row r="46834" spans="11:13" x14ac:dyDescent="0.35">
      <c r="K46834" s="293"/>
      <c r="M46834" s="290"/>
    </row>
    <row r="46835" spans="11:13" x14ac:dyDescent="0.35">
      <c r="K46835" s="293"/>
      <c r="M46835" s="290"/>
    </row>
    <row r="46836" spans="11:13" x14ac:dyDescent="0.35">
      <c r="K46836" s="293"/>
      <c r="M46836" s="290"/>
    </row>
    <row r="46837" spans="11:13" x14ac:dyDescent="0.35">
      <c r="K46837" s="293"/>
      <c r="M46837" s="290"/>
    </row>
    <row r="46838" spans="11:13" x14ac:dyDescent="0.35">
      <c r="K46838" s="293"/>
      <c r="M46838" s="290"/>
    </row>
    <row r="46839" spans="11:13" x14ac:dyDescent="0.35">
      <c r="K46839" s="293"/>
      <c r="M46839" s="290"/>
    </row>
    <row r="46840" spans="11:13" x14ac:dyDescent="0.35">
      <c r="K46840" s="293"/>
      <c r="M46840" s="290"/>
    </row>
    <row r="46841" spans="11:13" x14ac:dyDescent="0.35">
      <c r="K46841" s="293"/>
      <c r="M46841" s="290"/>
    </row>
    <row r="46842" spans="11:13" x14ac:dyDescent="0.35">
      <c r="K46842" s="293"/>
      <c r="M46842" s="290"/>
    </row>
    <row r="46843" spans="11:13" x14ac:dyDescent="0.35">
      <c r="K46843" s="293"/>
      <c r="M46843" s="290"/>
    </row>
    <row r="46844" spans="11:13" x14ac:dyDescent="0.35">
      <c r="K46844" s="293"/>
      <c r="M46844" s="290"/>
    </row>
    <row r="46845" spans="11:13" x14ac:dyDescent="0.35">
      <c r="K46845" s="293"/>
      <c r="M46845" s="290"/>
    </row>
    <row r="46846" spans="11:13" x14ac:dyDescent="0.35">
      <c r="K46846" s="293"/>
      <c r="M46846" s="290"/>
    </row>
    <row r="46847" spans="11:13" x14ac:dyDescent="0.35">
      <c r="K46847" s="293"/>
      <c r="M46847" s="290"/>
    </row>
    <row r="46848" spans="11:13" x14ac:dyDescent="0.35">
      <c r="K46848" s="293"/>
      <c r="M46848" s="290"/>
    </row>
    <row r="46849" spans="11:13" x14ac:dyDescent="0.35">
      <c r="K46849" s="293"/>
      <c r="M46849" s="290"/>
    </row>
    <row r="46850" spans="11:13" x14ac:dyDescent="0.35">
      <c r="K46850" s="293"/>
      <c r="M46850" s="290"/>
    </row>
    <row r="46851" spans="11:13" x14ac:dyDescent="0.35">
      <c r="K46851" s="293"/>
      <c r="M46851" s="290"/>
    </row>
    <row r="46852" spans="11:13" x14ac:dyDescent="0.35">
      <c r="K46852" s="293"/>
      <c r="M46852" s="290"/>
    </row>
    <row r="46853" spans="11:13" x14ac:dyDescent="0.35">
      <c r="K46853" s="293"/>
      <c r="M46853" s="290"/>
    </row>
    <row r="46854" spans="11:13" x14ac:dyDescent="0.35">
      <c r="K46854" s="293"/>
      <c r="M46854" s="290"/>
    </row>
    <row r="46855" spans="11:13" x14ac:dyDescent="0.35">
      <c r="K46855" s="293"/>
      <c r="M46855" s="290"/>
    </row>
    <row r="46856" spans="11:13" x14ac:dyDescent="0.35">
      <c r="K46856" s="293"/>
      <c r="M46856" s="290"/>
    </row>
    <row r="46857" spans="11:13" x14ac:dyDescent="0.35">
      <c r="K46857" s="293"/>
      <c r="M46857" s="290"/>
    </row>
    <row r="46858" spans="11:13" x14ac:dyDescent="0.35">
      <c r="K46858" s="293"/>
      <c r="M46858" s="290"/>
    </row>
    <row r="46859" spans="11:13" x14ac:dyDescent="0.35">
      <c r="K46859" s="293"/>
      <c r="M46859" s="290"/>
    </row>
    <row r="46860" spans="11:13" x14ac:dyDescent="0.35">
      <c r="K46860" s="293"/>
      <c r="M46860" s="290"/>
    </row>
    <row r="46861" spans="11:13" x14ac:dyDescent="0.35">
      <c r="K46861" s="293"/>
      <c r="M46861" s="290"/>
    </row>
    <row r="46862" spans="11:13" x14ac:dyDescent="0.35">
      <c r="K46862" s="293"/>
      <c r="M46862" s="290"/>
    </row>
    <row r="46863" spans="11:13" x14ac:dyDescent="0.35">
      <c r="K46863" s="293"/>
      <c r="M46863" s="290"/>
    </row>
    <row r="46864" spans="11:13" x14ac:dyDescent="0.35">
      <c r="K46864" s="293"/>
      <c r="M46864" s="290"/>
    </row>
    <row r="46865" spans="11:13" x14ac:dyDescent="0.35">
      <c r="K46865" s="293"/>
      <c r="M46865" s="290"/>
    </row>
    <row r="46866" spans="11:13" x14ac:dyDescent="0.35">
      <c r="K46866" s="293"/>
      <c r="M46866" s="290"/>
    </row>
    <row r="46867" spans="11:13" x14ac:dyDescent="0.35">
      <c r="K46867" s="293"/>
      <c r="M46867" s="290"/>
    </row>
    <row r="46868" spans="11:13" x14ac:dyDescent="0.35">
      <c r="K46868" s="293"/>
      <c r="M46868" s="290"/>
    </row>
    <row r="46869" spans="11:13" x14ac:dyDescent="0.35">
      <c r="K46869" s="293"/>
      <c r="M46869" s="290"/>
    </row>
    <row r="46870" spans="11:13" x14ac:dyDescent="0.35">
      <c r="K46870" s="293"/>
      <c r="M46870" s="290"/>
    </row>
    <row r="46871" spans="11:13" x14ac:dyDescent="0.35">
      <c r="K46871" s="293"/>
      <c r="M46871" s="290"/>
    </row>
    <row r="46872" spans="11:13" x14ac:dyDescent="0.35">
      <c r="K46872" s="293"/>
      <c r="M46872" s="290"/>
    </row>
    <row r="46873" spans="11:13" x14ac:dyDescent="0.35">
      <c r="K46873" s="293"/>
      <c r="M46873" s="290"/>
    </row>
    <row r="46874" spans="11:13" x14ac:dyDescent="0.35">
      <c r="K46874" s="293"/>
      <c r="M46874" s="290"/>
    </row>
    <row r="46875" spans="11:13" x14ac:dyDescent="0.35">
      <c r="K46875" s="293"/>
      <c r="M46875" s="290"/>
    </row>
    <row r="46876" spans="11:13" x14ac:dyDescent="0.35">
      <c r="K46876" s="293"/>
      <c r="M46876" s="290"/>
    </row>
    <row r="46877" spans="11:13" x14ac:dyDescent="0.35">
      <c r="K46877" s="293"/>
      <c r="M46877" s="290"/>
    </row>
    <row r="46878" spans="11:13" x14ac:dyDescent="0.35">
      <c r="K46878" s="293"/>
      <c r="M46878" s="290"/>
    </row>
    <row r="46879" spans="11:13" x14ac:dyDescent="0.35">
      <c r="K46879" s="293"/>
      <c r="M46879" s="290"/>
    </row>
    <row r="46880" spans="11:13" x14ac:dyDescent="0.35">
      <c r="K46880" s="293"/>
      <c r="M46880" s="290"/>
    </row>
    <row r="46881" spans="11:13" x14ac:dyDescent="0.35">
      <c r="K46881" s="293"/>
      <c r="M46881" s="290"/>
    </row>
    <row r="46882" spans="11:13" x14ac:dyDescent="0.35">
      <c r="K46882" s="293"/>
      <c r="M46882" s="290"/>
    </row>
    <row r="46883" spans="11:13" x14ac:dyDescent="0.35">
      <c r="K46883" s="293"/>
      <c r="M46883" s="290"/>
    </row>
    <row r="46884" spans="11:13" x14ac:dyDescent="0.35">
      <c r="K46884" s="293"/>
      <c r="M46884" s="290"/>
    </row>
    <row r="46885" spans="11:13" x14ac:dyDescent="0.35">
      <c r="K46885" s="293"/>
      <c r="M46885" s="290"/>
    </row>
    <row r="46886" spans="11:13" x14ac:dyDescent="0.35">
      <c r="K46886" s="293"/>
      <c r="M46886" s="290"/>
    </row>
    <row r="46887" spans="11:13" x14ac:dyDescent="0.35">
      <c r="K46887" s="293"/>
      <c r="M46887" s="290"/>
    </row>
    <row r="46888" spans="11:13" x14ac:dyDescent="0.35">
      <c r="K46888" s="293"/>
      <c r="M46888" s="290"/>
    </row>
    <row r="46889" spans="11:13" x14ac:dyDescent="0.35">
      <c r="K46889" s="293"/>
      <c r="M46889" s="290"/>
    </row>
    <row r="46890" spans="11:13" x14ac:dyDescent="0.35">
      <c r="K46890" s="293"/>
      <c r="M46890" s="290"/>
    </row>
    <row r="46891" spans="11:13" x14ac:dyDescent="0.35">
      <c r="K46891" s="293"/>
      <c r="M46891" s="290"/>
    </row>
    <row r="46892" spans="11:13" x14ac:dyDescent="0.35">
      <c r="K46892" s="293"/>
      <c r="M46892" s="290"/>
    </row>
    <row r="46893" spans="11:13" x14ac:dyDescent="0.35">
      <c r="K46893" s="293"/>
      <c r="M46893" s="290"/>
    </row>
    <row r="46894" spans="11:13" x14ac:dyDescent="0.35">
      <c r="K46894" s="293"/>
      <c r="M46894" s="290"/>
    </row>
    <row r="46895" spans="11:13" x14ac:dyDescent="0.35">
      <c r="K46895" s="293"/>
      <c r="M46895" s="290"/>
    </row>
    <row r="46896" spans="11:13" x14ac:dyDescent="0.35">
      <c r="K46896" s="293"/>
      <c r="M46896" s="290"/>
    </row>
    <row r="46897" spans="11:13" x14ac:dyDescent="0.35">
      <c r="K46897" s="293"/>
      <c r="M46897" s="290"/>
    </row>
    <row r="46898" spans="11:13" x14ac:dyDescent="0.35">
      <c r="K46898" s="293"/>
      <c r="M46898" s="290"/>
    </row>
    <row r="46899" spans="11:13" x14ac:dyDescent="0.35">
      <c r="K46899" s="293"/>
      <c r="M46899" s="290"/>
    </row>
    <row r="46900" spans="11:13" x14ac:dyDescent="0.35">
      <c r="K46900" s="293"/>
      <c r="M46900" s="290"/>
    </row>
    <row r="46901" spans="11:13" x14ac:dyDescent="0.35">
      <c r="K46901" s="293"/>
      <c r="M46901" s="290"/>
    </row>
    <row r="46902" spans="11:13" x14ac:dyDescent="0.35">
      <c r="K46902" s="293"/>
      <c r="M46902" s="290"/>
    </row>
    <row r="46903" spans="11:13" x14ac:dyDescent="0.35">
      <c r="K46903" s="293"/>
      <c r="M46903" s="290"/>
    </row>
    <row r="46904" spans="11:13" x14ac:dyDescent="0.35">
      <c r="K46904" s="293"/>
      <c r="M46904" s="290"/>
    </row>
    <row r="46905" spans="11:13" x14ac:dyDescent="0.35">
      <c r="K46905" s="293"/>
      <c r="M46905" s="290"/>
    </row>
    <row r="46906" spans="11:13" x14ac:dyDescent="0.35">
      <c r="K46906" s="293"/>
      <c r="M46906" s="290"/>
    </row>
    <row r="46907" spans="11:13" x14ac:dyDescent="0.35">
      <c r="K46907" s="293"/>
      <c r="M46907" s="290"/>
    </row>
    <row r="46908" spans="11:13" x14ac:dyDescent="0.35">
      <c r="K46908" s="293"/>
      <c r="M46908" s="290"/>
    </row>
    <row r="46909" spans="11:13" x14ac:dyDescent="0.35">
      <c r="K46909" s="293"/>
      <c r="M46909" s="290"/>
    </row>
    <row r="46910" spans="11:13" x14ac:dyDescent="0.35">
      <c r="K46910" s="293"/>
      <c r="M46910" s="290"/>
    </row>
    <row r="46911" spans="11:13" x14ac:dyDescent="0.35">
      <c r="K46911" s="293"/>
      <c r="M46911" s="290"/>
    </row>
    <row r="46912" spans="11:13" x14ac:dyDescent="0.35">
      <c r="K46912" s="293"/>
      <c r="M46912" s="290"/>
    </row>
    <row r="46913" spans="11:13" x14ac:dyDescent="0.35">
      <c r="K46913" s="293"/>
      <c r="M46913" s="290"/>
    </row>
    <row r="46914" spans="11:13" x14ac:dyDescent="0.35">
      <c r="K46914" s="293"/>
      <c r="M46914" s="290"/>
    </row>
    <row r="46915" spans="11:13" x14ac:dyDescent="0.35">
      <c r="K46915" s="293"/>
      <c r="M46915" s="290"/>
    </row>
    <row r="46916" spans="11:13" x14ac:dyDescent="0.35">
      <c r="K46916" s="293"/>
      <c r="M46916" s="290"/>
    </row>
    <row r="46917" spans="11:13" x14ac:dyDescent="0.35">
      <c r="K46917" s="293"/>
      <c r="M46917" s="290"/>
    </row>
    <row r="46918" spans="11:13" x14ac:dyDescent="0.35">
      <c r="K46918" s="293"/>
      <c r="M46918" s="290"/>
    </row>
    <row r="46919" spans="11:13" x14ac:dyDescent="0.35">
      <c r="K46919" s="293"/>
      <c r="M46919" s="290"/>
    </row>
    <row r="46920" spans="11:13" x14ac:dyDescent="0.35">
      <c r="K46920" s="293"/>
      <c r="M46920" s="290"/>
    </row>
    <row r="46921" spans="11:13" x14ac:dyDescent="0.35">
      <c r="K46921" s="293"/>
      <c r="M46921" s="290"/>
    </row>
    <row r="46922" spans="11:13" x14ac:dyDescent="0.35">
      <c r="K46922" s="293"/>
      <c r="M46922" s="290"/>
    </row>
    <row r="46923" spans="11:13" x14ac:dyDescent="0.35">
      <c r="K46923" s="293"/>
      <c r="M46923" s="290"/>
    </row>
    <row r="46924" spans="11:13" x14ac:dyDescent="0.35">
      <c r="K46924" s="293"/>
      <c r="M46924" s="290"/>
    </row>
    <row r="46925" spans="11:13" x14ac:dyDescent="0.35">
      <c r="K46925" s="293"/>
      <c r="M46925" s="290"/>
    </row>
    <row r="46926" spans="11:13" x14ac:dyDescent="0.35">
      <c r="K46926" s="293"/>
      <c r="M46926" s="290"/>
    </row>
    <row r="46927" spans="11:13" x14ac:dyDescent="0.35">
      <c r="K46927" s="293"/>
      <c r="M46927" s="290"/>
    </row>
    <row r="46928" spans="11:13" x14ac:dyDescent="0.35">
      <c r="K46928" s="293"/>
      <c r="M46928" s="290"/>
    </row>
    <row r="46929" spans="11:13" x14ac:dyDescent="0.35">
      <c r="K46929" s="293"/>
      <c r="M46929" s="290"/>
    </row>
    <row r="46930" spans="11:13" x14ac:dyDescent="0.35">
      <c r="K46930" s="293"/>
      <c r="M46930" s="290"/>
    </row>
    <row r="46931" spans="11:13" x14ac:dyDescent="0.35">
      <c r="K46931" s="293"/>
      <c r="M46931" s="290"/>
    </row>
    <row r="46932" spans="11:13" x14ac:dyDescent="0.35">
      <c r="K46932" s="293"/>
      <c r="M46932" s="290"/>
    </row>
    <row r="46933" spans="11:13" x14ac:dyDescent="0.35">
      <c r="K46933" s="293"/>
      <c r="M46933" s="290"/>
    </row>
    <row r="46934" spans="11:13" x14ac:dyDescent="0.35">
      <c r="K46934" s="293"/>
      <c r="M46934" s="290"/>
    </row>
    <row r="46935" spans="11:13" x14ac:dyDescent="0.35">
      <c r="K46935" s="293"/>
      <c r="M46935" s="290"/>
    </row>
    <row r="46936" spans="11:13" x14ac:dyDescent="0.35">
      <c r="K46936" s="293"/>
      <c r="M46936" s="290"/>
    </row>
    <row r="46937" spans="11:13" x14ac:dyDescent="0.35">
      <c r="K46937" s="293"/>
      <c r="M46937" s="290"/>
    </row>
    <row r="46938" spans="11:13" x14ac:dyDescent="0.35">
      <c r="K46938" s="293"/>
      <c r="M46938" s="290"/>
    </row>
    <row r="46939" spans="11:13" x14ac:dyDescent="0.35">
      <c r="K46939" s="293"/>
      <c r="M46939" s="290"/>
    </row>
    <row r="46940" spans="11:13" x14ac:dyDescent="0.35">
      <c r="K46940" s="293"/>
      <c r="M46940" s="290"/>
    </row>
    <row r="46941" spans="11:13" x14ac:dyDescent="0.35">
      <c r="K46941" s="293"/>
      <c r="M46941" s="290"/>
    </row>
    <row r="46942" spans="11:13" x14ac:dyDescent="0.35">
      <c r="K46942" s="293"/>
      <c r="M46942" s="290"/>
    </row>
    <row r="46943" spans="11:13" x14ac:dyDescent="0.35">
      <c r="K46943" s="293"/>
      <c r="M46943" s="290"/>
    </row>
    <row r="46944" spans="11:13" x14ac:dyDescent="0.35">
      <c r="K46944" s="293"/>
      <c r="M46944" s="290"/>
    </row>
    <row r="46945" spans="11:13" x14ac:dyDescent="0.35">
      <c r="K46945" s="293"/>
      <c r="M46945" s="290"/>
    </row>
    <row r="46946" spans="11:13" x14ac:dyDescent="0.35">
      <c r="K46946" s="293"/>
      <c r="M46946" s="290"/>
    </row>
    <row r="46947" spans="11:13" x14ac:dyDescent="0.35">
      <c r="K46947" s="293"/>
      <c r="M46947" s="290"/>
    </row>
    <row r="46948" spans="11:13" x14ac:dyDescent="0.35">
      <c r="K46948" s="293"/>
      <c r="M46948" s="290"/>
    </row>
    <row r="46949" spans="11:13" x14ac:dyDescent="0.35">
      <c r="K46949" s="293"/>
      <c r="M46949" s="290"/>
    </row>
    <row r="46950" spans="11:13" x14ac:dyDescent="0.35">
      <c r="K46950" s="293"/>
      <c r="M46950" s="290"/>
    </row>
    <row r="46951" spans="11:13" x14ac:dyDescent="0.35">
      <c r="K46951" s="293"/>
      <c r="M46951" s="290"/>
    </row>
    <row r="46952" spans="11:13" x14ac:dyDescent="0.35">
      <c r="K46952" s="293"/>
      <c r="M46952" s="290"/>
    </row>
    <row r="46953" spans="11:13" x14ac:dyDescent="0.35">
      <c r="K46953" s="293"/>
      <c r="M46953" s="290"/>
    </row>
    <row r="46954" spans="11:13" x14ac:dyDescent="0.35">
      <c r="K46954" s="293"/>
      <c r="M46954" s="290"/>
    </row>
    <row r="46955" spans="11:13" x14ac:dyDescent="0.35">
      <c r="K46955" s="293"/>
      <c r="M46955" s="290"/>
    </row>
    <row r="46956" spans="11:13" x14ac:dyDescent="0.35">
      <c r="K46956" s="293"/>
      <c r="M46956" s="290"/>
    </row>
    <row r="46957" spans="11:13" x14ac:dyDescent="0.35">
      <c r="K46957" s="293"/>
      <c r="M46957" s="290"/>
    </row>
    <row r="46958" spans="11:13" x14ac:dyDescent="0.35">
      <c r="K46958" s="293"/>
      <c r="M46958" s="290"/>
    </row>
    <row r="46959" spans="11:13" x14ac:dyDescent="0.35">
      <c r="K46959" s="293"/>
      <c r="M46959" s="290"/>
    </row>
    <row r="46960" spans="11:13" x14ac:dyDescent="0.35">
      <c r="K46960" s="293"/>
      <c r="M46960" s="290"/>
    </row>
    <row r="46961" spans="11:13" x14ac:dyDescent="0.35">
      <c r="K46961" s="293"/>
      <c r="M46961" s="290"/>
    </row>
    <row r="46962" spans="11:13" x14ac:dyDescent="0.35">
      <c r="K46962" s="293"/>
      <c r="M46962" s="290"/>
    </row>
    <row r="46963" spans="11:13" x14ac:dyDescent="0.35">
      <c r="K46963" s="293"/>
      <c r="M46963" s="290"/>
    </row>
    <row r="46964" spans="11:13" x14ac:dyDescent="0.35">
      <c r="K46964" s="293"/>
      <c r="M46964" s="290"/>
    </row>
    <row r="46965" spans="11:13" x14ac:dyDescent="0.35">
      <c r="K46965" s="293"/>
      <c r="M46965" s="290"/>
    </row>
    <row r="46966" spans="11:13" x14ac:dyDescent="0.35">
      <c r="K46966" s="293"/>
      <c r="M46966" s="290"/>
    </row>
    <row r="46967" spans="11:13" x14ac:dyDescent="0.35">
      <c r="K46967" s="293"/>
      <c r="M46967" s="290"/>
    </row>
    <row r="46968" spans="11:13" x14ac:dyDescent="0.35">
      <c r="K46968" s="293"/>
      <c r="M46968" s="290"/>
    </row>
    <row r="46969" spans="11:13" x14ac:dyDescent="0.35">
      <c r="K46969" s="293"/>
      <c r="M46969" s="290"/>
    </row>
    <row r="46970" spans="11:13" x14ac:dyDescent="0.35">
      <c r="K46970" s="293"/>
      <c r="M46970" s="290"/>
    </row>
    <row r="46971" spans="11:13" x14ac:dyDescent="0.35">
      <c r="K46971" s="293"/>
      <c r="M46971" s="290"/>
    </row>
    <row r="46972" spans="11:13" x14ac:dyDescent="0.35">
      <c r="K46972" s="293"/>
      <c r="M46972" s="290"/>
    </row>
    <row r="46973" spans="11:13" x14ac:dyDescent="0.35">
      <c r="K46973" s="293"/>
      <c r="M46973" s="290"/>
    </row>
    <row r="46974" spans="11:13" x14ac:dyDescent="0.35">
      <c r="K46974" s="293"/>
      <c r="M46974" s="290"/>
    </row>
    <row r="46975" spans="11:13" x14ac:dyDescent="0.35">
      <c r="K46975" s="293"/>
      <c r="M46975" s="290"/>
    </row>
    <row r="46976" spans="11:13" x14ac:dyDescent="0.35">
      <c r="K46976" s="293"/>
      <c r="M46976" s="290"/>
    </row>
    <row r="46977" spans="11:13" x14ac:dyDescent="0.35">
      <c r="K46977" s="293"/>
      <c r="M46977" s="290"/>
    </row>
    <row r="46978" spans="11:13" x14ac:dyDescent="0.35">
      <c r="K46978" s="293"/>
      <c r="M46978" s="290"/>
    </row>
    <row r="46979" spans="11:13" x14ac:dyDescent="0.35">
      <c r="K46979" s="293"/>
      <c r="M46979" s="290"/>
    </row>
    <row r="46980" spans="11:13" x14ac:dyDescent="0.35">
      <c r="K46980" s="293"/>
      <c r="M46980" s="290"/>
    </row>
    <row r="46981" spans="11:13" x14ac:dyDescent="0.35">
      <c r="K46981" s="293"/>
      <c r="M46981" s="290"/>
    </row>
    <row r="46982" spans="11:13" x14ac:dyDescent="0.35">
      <c r="K46982" s="293"/>
      <c r="M46982" s="290"/>
    </row>
    <row r="46983" spans="11:13" x14ac:dyDescent="0.35">
      <c r="K46983" s="293"/>
      <c r="M46983" s="290"/>
    </row>
    <row r="46984" spans="11:13" x14ac:dyDescent="0.35">
      <c r="K46984" s="293"/>
      <c r="M46984" s="290"/>
    </row>
    <row r="46985" spans="11:13" x14ac:dyDescent="0.35">
      <c r="K46985" s="293"/>
      <c r="M46985" s="290"/>
    </row>
    <row r="46986" spans="11:13" x14ac:dyDescent="0.35">
      <c r="K46986" s="293"/>
      <c r="M46986" s="290"/>
    </row>
    <row r="46987" spans="11:13" x14ac:dyDescent="0.35">
      <c r="K46987" s="293"/>
      <c r="M46987" s="290"/>
    </row>
    <row r="46988" spans="11:13" x14ac:dyDescent="0.35">
      <c r="K46988" s="293"/>
      <c r="M46988" s="290"/>
    </row>
    <row r="46989" spans="11:13" x14ac:dyDescent="0.35">
      <c r="K46989" s="293"/>
      <c r="M46989" s="290"/>
    </row>
    <row r="46990" spans="11:13" x14ac:dyDescent="0.35">
      <c r="K46990" s="293"/>
      <c r="M46990" s="290"/>
    </row>
    <row r="46991" spans="11:13" x14ac:dyDescent="0.35">
      <c r="K46991" s="293"/>
      <c r="M46991" s="290"/>
    </row>
    <row r="46992" spans="11:13" x14ac:dyDescent="0.35">
      <c r="K46992" s="293"/>
      <c r="M46992" s="290"/>
    </row>
    <row r="46993" spans="11:13" x14ac:dyDescent="0.35">
      <c r="K46993" s="293"/>
      <c r="M46993" s="290"/>
    </row>
    <row r="46994" spans="11:13" x14ac:dyDescent="0.35">
      <c r="K46994" s="293"/>
      <c r="M46994" s="290"/>
    </row>
    <row r="46995" spans="11:13" x14ac:dyDescent="0.35">
      <c r="K46995" s="293"/>
      <c r="M46995" s="290"/>
    </row>
    <row r="46996" spans="11:13" x14ac:dyDescent="0.35">
      <c r="K46996" s="293"/>
      <c r="M46996" s="290"/>
    </row>
    <row r="46997" spans="11:13" x14ac:dyDescent="0.35">
      <c r="K46997" s="293"/>
      <c r="M46997" s="290"/>
    </row>
    <row r="46998" spans="11:13" x14ac:dyDescent="0.35">
      <c r="K46998" s="293"/>
      <c r="M46998" s="290"/>
    </row>
    <row r="46999" spans="11:13" x14ac:dyDescent="0.35">
      <c r="K46999" s="293"/>
      <c r="M46999" s="290"/>
    </row>
    <row r="47000" spans="11:13" x14ac:dyDescent="0.35">
      <c r="K47000" s="293"/>
      <c r="M47000" s="290"/>
    </row>
    <row r="47001" spans="11:13" x14ac:dyDescent="0.35">
      <c r="K47001" s="293"/>
      <c r="M47001" s="290"/>
    </row>
    <row r="47002" spans="11:13" x14ac:dyDescent="0.35">
      <c r="K47002" s="293"/>
      <c r="M47002" s="290"/>
    </row>
    <row r="47003" spans="11:13" x14ac:dyDescent="0.35">
      <c r="K47003" s="293"/>
      <c r="M47003" s="290"/>
    </row>
    <row r="47004" spans="11:13" x14ac:dyDescent="0.35">
      <c r="K47004" s="293"/>
      <c r="M47004" s="290"/>
    </row>
    <row r="47005" spans="11:13" x14ac:dyDescent="0.35">
      <c r="K47005" s="293"/>
      <c r="M47005" s="290"/>
    </row>
    <row r="47006" spans="11:13" x14ac:dyDescent="0.35">
      <c r="K47006" s="293"/>
      <c r="M47006" s="290"/>
    </row>
    <row r="47007" spans="11:13" x14ac:dyDescent="0.35">
      <c r="K47007" s="293"/>
      <c r="M47007" s="290"/>
    </row>
    <row r="47008" spans="11:13" x14ac:dyDescent="0.35">
      <c r="K47008" s="293"/>
      <c r="M47008" s="290"/>
    </row>
    <row r="47009" spans="11:13" x14ac:dyDescent="0.35">
      <c r="K47009" s="293"/>
      <c r="M47009" s="290"/>
    </row>
    <row r="47010" spans="11:13" x14ac:dyDescent="0.35">
      <c r="K47010" s="293"/>
      <c r="M47010" s="290"/>
    </row>
    <row r="47011" spans="11:13" x14ac:dyDescent="0.35">
      <c r="K47011" s="293"/>
      <c r="M47011" s="290"/>
    </row>
    <row r="47012" spans="11:13" x14ac:dyDescent="0.35">
      <c r="K47012" s="293"/>
      <c r="M47012" s="290"/>
    </row>
    <row r="47013" spans="11:13" x14ac:dyDescent="0.35">
      <c r="K47013" s="293"/>
      <c r="M47013" s="290"/>
    </row>
    <row r="47014" spans="11:13" x14ac:dyDescent="0.35">
      <c r="K47014" s="293"/>
      <c r="M47014" s="290"/>
    </row>
    <row r="47015" spans="11:13" x14ac:dyDescent="0.35">
      <c r="K47015" s="293"/>
      <c r="M47015" s="290"/>
    </row>
    <row r="47016" spans="11:13" x14ac:dyDescent="0.35">
      <c r="K47016" s="293"/>
      <c r="M47016" s="290"/>
    </row>
    <row r="47017" spans="11:13" x14ac:dyDescent="0.35">
      <c r="K47017" s="293"/>
      <c r="M47017" s="290"/>
    </row>
    <row r="47018" spans="11:13" x14ac:dyDescent="0.35">
      <c r="K47018" s="293"/>
      <c r="M47018" s="290"/>
    </row>
    <row r="47019" spans="11:13" x14ac:dyDescent="0.35">
      <c r="K47019" s="293"/>
      <c r="M47019" s="290"/>
    </row>
    <row r="47020" spans="11:13" x14ac:dyDescent="0.35">
      <c r="K47020" s="293"/>
      <c r="M47020" s="290"/>
    </row>
    <row r="47021" spans="11:13" x14ac:dyDescent="0.35">
      <c r="K47021" s="293"/>
      <c r="M47021" s="290"/>
    </row>
    <row r="47022" spans="11:13" x14ac:dyDescent="0.35">
      <c r="K47022" s="293"/>
      <c r="M47022" s="290"/>
    </row>
    <row r="47023" spans="11:13" x14ac:dyDescent="0.35">
      <c r="K47023" s="293"/>
      <c r="M47023" s="290"/>
    </row>
    <row r="47024" spans="11:13" x14ac:dyDescent="0.35">
      <c r="K47024" s="293"/>
      <c r="M47024" s="290"/>
    </row>
    <row r="47025" spans="11:13" x14ac:dyDescent="0.35">
      <c r="K47025" s="293"/>
      <c r="M47025" s="290"/>
    </row>
    <row r="47026" spans="11:13" x14ac:dyDescent="0.35">
      <c r="K47026" s="293"/>
      <c r="M47026" s="290"/>
    </row>
    <row r="47027" spans="11:13" x14ac:dyDescent="0.35">
      <c r="K47027" s="293"/>
      <c r="M47027" s="290"/>
    </row>
    <row r="47028" spans="11:13" x14ac:dyDescent="0.35">
      <c r="K47028" s="293"/>
      <c r="M47028" s="290"/>
    </row>
    <row r="47029" spans="11:13" x14ac:dyDescent="0.35">
      <c r="K47029" s="293"/>
      <c r="M47029" s="290"/>
    </row>
    <row r="47030" spans="11:13" x14ac:dyDescent="0.35">
      <c r="K47030" s="293"/>
      <c r="M47030" s="290"/>
    </row>
    <row r="47031" spans="11:13" x14ac:dyDescent="0.35">
      <c r="K47031" s="293"/>
      <c r="M47031" s="290"/>
    </row>
    <row r="47032" spans="11:13" x14ac:dyDescent="0.35">
      <c r="K47032" s="293"/>
      <c r="M47032" s="290"/>
    </row>
    <row r="47033" spans="11:13" x14ac:dyDescent="0.35">
      <c r="K47033" s="293"/>
      <c r="M47033" s="290"/>
    </row>
    <row r="47034" spans="11:13" x14ac:dyDescent="0.35">
      <c r="K47034" s="293"/>
      <c r="M47034" s="290"/>
    </row>
    <row r="47035" spans="11:13" x14ac:dyDescent="0.35">
      <c r="K47035" s="293"/>
      <c r="M47035" s="290"/>
    </row>
    <row r="47036" spans="11:13" x14ac:dyDescent="0.35">
      <c r="K47036" s="293"/>
      <c r="M47036" s="290"/>
    </row>
    <row r="47037" spans="11:13" x14ac:dyDescent="0.35">
      <c r="K47037" s="293"/>
      <c r="M47037" s="290"/>
    </row>
    <row r="47038" spans="11:13" x14ac:dyDescent="0.35">
      <c r="K47038" s="293"/>
      <c r="M47038" s="290"/>
    </row>
    <row r="47039" spans="11:13" x14ac:dyDescent="0.35">
      <c r="K47039" s="293"/>
      <c r="M47039" s="290"/>
    </row>
    <row r="47040" spans="11:13" x14ac:dyDescent="0.35">
      <c r="K47040" s="293"/>
      <c r="M47040" s="290"/>
    </row>
    <row r="47041" spans="11:13" x14ac:dyDescent="0.35">
      <c r="K47041" s="293"/>
      <c r="M47041" s="290"/>
    </row>
    <row r="47042" spans="11:13" x14ac:dyDescent="0.35">
      <c r="K47042" s="293"/>
      <c r="M47042" s="290"/>
    </row>
    <row r="47043" spans="11:13" x14ac:dyDescent="0.35">
      <c r="K47043" s="293"/>
      <c r="M47043" s="290"/>
    </row>
    <row r="47044" spans="11:13" x14ac:dyDescent="0.35">
      <c r="K47044" s="293"/>
      <c r="M47044" s="290"/>
    </row>
    <row r="47045" spans="11:13" x14ac:dyDescent="0.35">
      <c r="K47045" s="293"/>
      <c r="M47045" s="290"/>
    </row>
    <row r="47046" spans="11:13" x14ac:dyDescent="0.35">
      <c r="K47046" s="293"/>
      <c r="M47046" s="290"/>
    </row>
    <row r="47047" spans="11:13" x14ac:dyDescent="0.35">
      <c r="K47047" s="293"/>
      <c r="M47047" s="290"/>
    </row>
    <row r="47048" spans="11:13" x14ac:dyDescent="0.35">
      <c r="K47048" s="293"/>
      <c r="M47048" s="290"/>
    </row>
    <row r="47049" spans="11:13" x14ac:dyDescent="0.35">
      <c r="K47049" s="293"/>
      <c r="M47049" s="290"/>
    </row>
    <row r="47050" spans="11:13" x14ac:dyDescent="0.35">
      <c r="K47050" s="293"/>
      <c r="M47050" s="290"/>
    </row>
    <row r="47051" spans="11:13" x14ac:dyDescent="0.35">
      <c r="K47051" s="293"/>
      <c r="M47051" s="290"/>
    </row>
    <row r="47052" spans="11:13" x14ac:dyDescent="0.35">
      <c r="K47052" s="293"/>
      <c r="M47052" s="290"/>
    </row>
    <row r="47053" spans="11:13" x14ac:dyDescent="0.35">
      <c r="K47053" s="293"/>
      <c r="M47053" s="290"/>
    </row>
    <row r="47054" spans="11:13" x14ac:dyDescent="0.35">
      <c r="K47054" s="293"/>
      <c r="M47054" s="290"/>
    </row>
    <row r="47055" spans="11:13" x14ac:dyDescent="0.35">
      <c r="K47055" s="293"/>
      <c r="M47055" s="290"/>
    </row>
    <row r="47056" spans="11:13" x14ac:dyDescent="0.35">
      <c r="K47056" s="293"/>
      <c r="M47056" s="290"/>
    </row>
    <row r="47057" spans="11:13" x14ac:dyDescent="0.35">
      <c r="K47057" s="293"/>
      <c r="M47057" s="290"/>
    </row>
    <row r="47058" spans="11:13" x14ac:dyDescent="0.35">
      <c r="K47058" s="293"/>
      <c r="M47058" s="290"/>
    </row>
    <row r="47059" spans="11:13" x14ac:dyDescent="0.35">
      <c r="K47059" s="293"/>
      <c r="M47059" s="290"/>
    </row>
    <row r="47060" spans="11:13" x14ac:dyDescent="0.35">
      <c r="K47060" s="293"/>
      <c r="M47060" s="290"/>
    </row>
    <row r="47061" spans="11:13" x14ac:dyDescent="0.35">
      <c r="K47061" s="293"/>
      <c r="M47061" s="290"/>
    </row>
    <row r="47062" spans="11:13" x14ac:dyDescent="0.35">
      <c r="K47062" s="293"/>
      <c r="M47062" s="290"/>
    </row>
    <row r="47063" spans="11:13" x14ac:dyDescent="0.35">
      <c r="K47063" s="293"/>
      <c r="M47063" s="290"/>
    </row>
    <row r="47064" spans="11:13" x14ac:dyDescent="0.35">
      <c r="K47064" s="293"/>
      <c r="M47064" s="290"/>
    </row>
    <row r="47065" spans="11:13" x14ac:dyDescent="0.35">
      <c r="K47065" s="293"/>
      <c r="M47065" s="290"/>
    </row>
    <row r="47066" spans="11:13" x14ac:dyDescent="0.35">
      <c r="K47066" s="293"/>
      <c r="M47066" s="290"/>
    </row>
    <row r="47067" spans="11:13" x14ac:dyDescent="0.35">
      <c r="K47067" s="293"/>
      <c r="M47067" s="290"/>
    </row>
    <row r="47068" spans="11:13" x14ac:dyDescent="0.35">
      <c r="K47068" s="293"/>
      <c r="M47068" s="290"/>
    </row>
    <row r="47069" spans="11:13" x14ac:dyDescent="0.35">
      <c r="K47069" s="293"/>
      <c r="M47069" s="290"/>
    </row>
    <row r="47070" spans="11:13" x14ac:dyDescent="0.35">
      <c r="K47070" s="293"/>
      <c r="M47070" s="290"/>
    </row>
    <row r="47071" spans="11:13" x14ac:dyDescent="0.35">
      <c r="K47071" s="293"/>
      <c r="M47071" s="290"/>
    </row>
    <row r="47072" spans="11:13" x14ac:dyDescent="0.35">
      <c r="K47072" s="293"/>
      <c r="M47072" s="290"/>
    </row>
    <row r="47073" spans="11:13" x14ac:dyDescent="0.35">
      <c r="K47073" s="293"/>
      <c r="M47073" s="290"/>
    </row>
    <row r="47074" spans="11:13" x14ac:dyDescent="0.35">
      <c r="K47074" s="293"/>
      <c r="M47074" s="290"/>
    </row>
    <row r="47075" spans="11:13" x14ac:dyDescent="0.35">
      <c r="K47075" s="293"/>
      <c r="M47075" s="290"/>
    </row>
    <row r="47076" spans="11:13" x14ac:dyDescent="0.35">
      <c r="K47076" s="293"/>
      <c r="M47076" s="290"/>
    </row>
    <row r="47077" spans="11:13" x14ac:dyDescent="0.35">
      <c r="K47077" s="293"/>
      <c r="M47077" s="290"/>
    </row>
    <row r="47078" spans="11:13" x14ac:dyDescent="0.35">
      <c r="K47078" s="293"/>
      <c r="M47078" s="290"/>
    </row>
    <row r="47079" spans="11:13" x14ac:dyDescent="0.35">
      <c r="K47079" s="293"/>
      <c r="M47079" s="290"/>
    </row>
    <row r="47080" spans="11:13" x14ac:dyDescent="0.35">
      <c r="K47080" s="293"/>
      <c r="M47080" s="290"/>
    </row>
    <row r="47081" spans="11:13" x14ac:dyDescent="0.35">
      <c r="K47081" s="293"/>
      <c r="M47081" s="290"/>
    </row>
    <row r="47082" spans="11:13" x14ac:dyDescent="0.35">
      <c r="K47082" s="293"/>
      <c r="M47082" s="290"/>
    </row>
    <row r="47083" spans="11:13" x14ac:dyDescent="0.35">
      <c r="K47083" s="293"/>
      <c r="M47083" s="290"/>
    </row>
    <row r="47084" spans="11:13" x14ac:dyDescent="0.35">
      <c r="K47084" s="293"/>
      <c r="M47084" s="290"/>
    </row>
    <row r="47085" spans="11:13" x14ac:dyDescent="0.35">
      <c r="K47085" s="293"/>
      <c r="M47085" s="290"/>
    </row>
    <row r="47086" spans="11:13" x14ac:dyDescent="0.35">
      <c r="K47086" s="293"/>
      <c r="M47086" s="290"/>
    </row>
    <row r="47087" spans="11:13" x14ac:dyDescent="0.35">
      <c r="K47087" s="293"/>
      <c r="M47087" s="290"/>
    </row>
    <row r="47088" spans="11:13" x14ac:dyDescent="0.35">
      <c r="K47088" s="293"/>
      <c r="M47088" s="290"/>
    </row>
    <row r="47089" spans="11:13" x14ac:dyDescent="0.35">
      <c r="K47089" s="293"/>
      <c r="M47089" s="290"/>
    </row>
    <row r="47090" spans="11:13" x14ac:dyDescent="0.35">
      <c r="K47090" s="293"/>
      <c r="M47090" s="290"/>
    </row>
    <row r="47091" spans="11:13" x14ac:dyDescent="0.35">
      <c r="K47091" s="293"/>
      <c r="M47091" s="290"/>
    </row>
    <row r="47092" spans="11:13" x14ac:dyDescent="0.35">
      <c r="K47092" s="293"/>
      <c r="M47092" s="290"/>
    </row>
    <row r="47093" spans="11:13" x14ac:dyDescent="0.35">
      <c r="K47093" s="293"/>
      <c r="M47093" s="290"/>
    </row>
    <row r="47094" spans="11:13" x14ac:dyDescent="0.35">
      <c r="K47094" s="293"/>
      <c r="M47094" s="290"/>
    </row>
    <row r="47095" spans="11:13" x14ac:dyDescent="0.35">
      <c r="K47095" s="293"/>
      <c r="M47095" s="290"/>
    </row>
    <row r="47096" spans="11:13" x14ac:dyDescent="0.35">
      <c r="K47096" s="293"/>
      <c r="M47096" s="290"/>
    </row>
    <row r="47097" spans="11:13" x14ac:dyDescent="0.35">
      <c r="K47097" s="293"/>
      <c r="M47097" s="290"/>
    </row>
    <row r="47098" spans="11:13" x14ac:dyDescent="0.35">
      <c r="K47098" s="293"/>
      <c r="M47098" s="290"/>
    </row>
    <row r="47099" spans="11:13" x14ac:dyDescent="0.35">
      <c r="K47099" s="293"/>
      <c r="M47099" s="290"/>
    </row>
    <row r="47100" spans="11:13" x14ac:dyDescent="0.35">
      <c r="K47100" s="293"/>
      <c r="M47100" s="290"/>
    </row>
    <row r="47101" spans="11:13" x14ac:dyDescent="0.35">
      <c r="K47101" s="293"/>
      <c r="M47101" s="290"/>
    </row>
    <row r="47102" spans="11:13" x14ac:dyDescent="0.35">
      <c r="K47102" s="293"/>
      <c r="M47102" s="290"/>
    </row>
    <row r="47103" spans="11:13" x14ac:dyDescent="0.35">
      <c r="K47103" s="293"/>
      <c r="M47103" s="290"/>
    </row>
    <row r="47104" spans="11:13" x14ac:dyDescent="0.35">
      <c r="K47104" s="293"/>
      <c r="M47104" s="290"/>
    </row>
    <row r="47105" spans="11:13" x14ac:dyDescent="0.35">
      <c r="K47105" s="293"/>
      <c r="M47105" s="290"/>
    </row>
    <row r="47106" spans="11:13" x14ac:dyDescent="0.35">
      <c r="K47106" s="293"/>
      <c r="M47106" s="290"/>
    </row>
    <row r="47107" spans="11:13" x14ac:dyDescent="0.35">
      <c r="K47107" s="293"/>
      <c r="M47107" s="290"/>
    </row>
    <row r="47108" spans="11:13" x14ac:dyDescent="0.35">
      <c r="K47108" s="293"/>
      <c r="M47108" s="290"/>
    </row>
    <row r="47109" spans="11:13" x14ac:dyDescent="0.35">
      <c r="K47109" s="293"/>
      <c r="M47109" s="290"/>
    </row>
    <row r="47110" spans="11:13" x14ac:dyDescent="0.35">
      <c r="K47110" s="293"/>
      <c r="M47110" s="290"/>
    </row>
    <row r="47111" spans="11:13" x14ac:dyDescent="0.35">
      <c r="K47111" s="293"/>
      <c r="M47111" s="290"/>
    </row>
    <row r="47112" spans="11:13" x14ac:dyDescent="0.35">
      <c r="K47112" s="293"/>
      <c r="M47112" s="290"/>
    </row>
    <row r="47113" spans="11:13" x14ac:dyDescent="0.35">
      <c r="K47113" s="293"/>
      <c r="M47113" s="290"/>
    </row>
    <row r="47114" spans="11:13" x14ac:dyDescent="0.35">
      <c r="K47114" s="293"/>
      <c r="M47114" s="290"/>
    </row>
    <row r="47115" spans="11:13" x14ac:dyDescent="0.35">
      <c r="K47115" s="293"/>
      <c r="M47115" s="290"/>
    </row>
    <row r="47116" spans="11:13" x14ac:dyDescent="0.35">
      <c r="K47116" s="293"/>
      <c r="M47116" s="290"/>
    </row>
    <row r="47117" spans="11:13" x14ac:dyDescent="0.35">
      <c r="K47117" s="293"/>
      <c r="M47117" s="290"/>
    </row>
    <row r="47118" spans="11:13" x14ac:dyDescent="0.35">
      <c r="K47118" s="293"/>
      <c r="M47118" s="290"/>
    </row>
    <row r="47119" spans="11:13" x14ac:dyDescent="0.35">
      <c r="K47119" s="293"/>
      <c r="M47119" s="290"/>
    </row>
    <row r="47120" spans="11:13" x14ac:dyDescent="0.35">
      <c r="K47120" s="293"/>
      <c r="M47120" s="290"/>
    </row>
    <row r="47121" spans="11:13" x14ac:dyDescent="0.35">
      <c r="K47121" s="293"/>
      <c r="M47121" s="290"/>
    </row>
    <row r="47122" spans="11:13" x14ac:dyDescent="0.35">
      <c r="K47122" s="293"/>
      <c r="M47122" s="290"/>
    </row>
    <row r="47123" spans="11:13" x14ac:dyDescent="0.35">
      <c r="K47123" s="293"/>
      <c r="M47123" s="290"/>
    </row>
    <row r="47124" spans="11:13" x14ac:dyDescent="0.35">
      <c r="K47124" s="293"/>
      <c r="M47124" s="290"/>
    </row>
    <row r="47125" spans="11:13" x14ac:dyDescent="0.35">
      <c r="K47125" s="293"/>
      <c r="M47125" s="290"/>
    </row>
    <row r="47126" spans="11:13" x14ac:dyDescent="0.35">
      <c r="K47126" s="293"/>
      <c r="M47126" s="290"/>
    </row>
    <row r="47127" spans="11:13" x14ac:dyDescent="0.35">
      <c r="K47127" s="293"/>
      <c r="M47127" s="290"/>
    </row>
    <row r="47128" spans="11:13" x14ac:dyDescent="0.35">
      <c r="K47128" s="293"/>
      <c r="M47128" s="290"/>
    </row>
    <row r="47129" spans="11:13" x14ac:dyDescent="0.35">
      <c r="K47129" s="293"/>
      <c r="M47129" s="290"/>
    </row>
    <row r="47130" spans="11:13" x14ac:dyDescent="0.35">
      <c r="K47130" s="293"/>
      <c r="M47130" s="290"/>
    </row>
    <row r="47131" spans="11:13" x14ac:dyDescent="0.35">
      <c r="K47131" s="293"/>
      <c r="M47131" s="290"/>
    </row>
    <row r="47132" spans="11:13" x14ac:dyDescent="0.35">
      <c r="K47132" s="293"/>
      <c r="M47132" s="290"/>
    </row>
    <row r="47133" spans="11:13" x14ac:dyDescent="0.35">
      <c r="K47133" s="293"/>
      <c r="M47133" s="290"/>
    </row>
    <row r="47134" spans="11:13" x14ac:dyDescent="0.35">
      <c r="K47134" s="293"/>
      <c r="M47134" s="290"/>
    </row>
    <row r="47135" spans="11:13" x14ac:dyDescent="0.35">
      <c r="K47135" s="293"/>
      <c r="M47135" s="290"/>
    </row>
    <row r="47136" spans="11:13" x14ac:dyDescent="0.35">
      <c r="K47136" s="293"/>
      <c r="M47136" s="290"/>
    </row>
    <row r="47137" spans="11:13" x14ac:dyDescent="0.35">
      <c r="K47137" s="293"/>
      <c r="M47137" s="290"/>
    </row>
    <row r="47138" spans="11:13" x14ac:dyDescent="0.35">
      <c r="K47138" s="293"/>
      <c r="M47138" s="290"/>
    </row>
    <row r="47139" spans="11:13" x14ac:dyDescent="0.35">
      <c r="K47139" s="293"/>
      <c r="M47139" s="290"/>
    </row>
    <row r="47140" spans="11:13" x14ac:dyDescent="0.35">
      <c r="K47140" s="293"/>
      <c r="M47140" s="290"/>
    </row>
    <row r="47141" spans="11:13" x14ac:dyDescent="0.35">
      <c r="K47141" s="293"/>
      <c r="M47141" s="290"/>
    </row>
    <row r="47142" spans="11:13" x14ac:dyDescent="0.35">
      <c r="K47142" s="293"/>
      <c r="M47142" s="290"/>
    </row>
    <row r="47143" spans="11:13" x14ac:dyDescent="0.35">
      <c r="K47143" s="293"/>
      <c r="M47143" s="290"/>
    </row>
    <row r="47144" spans="11:13" x14ac:dyDescent="0.35">
      <c r="K47144" s="293"/>
      <c r="M47144" s="290"/>
    </row>
    <row r="47145" spans="11:13" x14ac:dyDescent="0.35">
      <c r="K47145" s="293"/>
      <c r="M47145" s="290"/>
    </row>
    <row r="47146" spans="11:13" x14ac:dyDescent="0.35">
      <c r="K47146" s="293"/>
      <c r="M47146" s="290"/>
    </row>
    <row r="47147" spans="11:13" x14ac:dyDescent="0.35">
      <c r="K47147" s="293"/>
      <c r="M47147" s="290"/>
    </row>
    <row r="47148" spans="11:13" x14ac:dyDescent="0.35">
      <c r="K47148" s="293"/>
      <c r="M47148" s="290"/>
    </row>
    <row r="47149" spans="11:13" x14ac:dyDescent="0.35">
      <c r="K47149" s="293"/>
      <c r="M47149" s="290"/>
    </row>
    <row r="47150" spans="11:13" x14ac:dyDescent="0.35">
      <c r="K47150" s="293"/>
      <c r="M47150" s="290"/>
    </row>
    <row r="47151" spans="11:13" x14ac:dyDescent="0.35">
      <c r="K47151" s="293"/>
      <c r="M47151" s="290"/>
    </row>
    <row r="47152" spans="11:13" x14ac:dyDescent="0.35">
      <c r="K47152" s="293"/>
      <c r="M47152" s="290"/>
    </row>
    <row r="47153" spans="11:13" x14ac:dyDescent="0.35">
      <c r="K47153" s="293"/>
      <c r="M47153" s="290"/>
    </row>
    <row r="47154" spans="11:13" x14ac:dyDescent="0.35">
      <c r="K47154" s="293"/>
      <c r="M47154" s="290"/>
    </row>
    <row r="47155" spans="11:13" x14ac:dyDescent="0.35">
      <c r="K47155" s="293"/>
      <c r="M47155" s="290"/>
    </row>
    <row r="47156" spans="11:13" x14ac:dyDescent="0.35">
      <c r="K47156" s="293"/>
      <c r="M47156" s="290"/>
    </row>
    <row r="47157" spans="11:13" x14ac:dyDescent="0.35">
      <c r="K47157" s="293"/>
      <c r="M47157" s="290"/>
    </row>
    <row r="47158" spans="11:13" x14ac:dyDescent="0.35">
      <c r="K47158" s="293"/>
      <c r="M47158" s="290"/>
    </row>
    <row r="47159" spans="11:13" x14ac:dyDescent="0.35">
      <c r="K47159" s="293"/>
      <c r="M47159" s="290"/>
    </row>
    <row r="47160" spans="11:13" x14ac:dyDescent="0.35">
      <c r="K47160" s="293"/>
      <c r="M47160" s="290"/>
    </row>
    <row r="47161" spans="11:13" x14ac:dyDescent="0.35">
      <c r="K47161" s="293"/>
      <c r="M47161" s="290"/>
    </row>
    <row r="47162" spans="11:13" x14ac:dyDescent="0.35">
      <c r="K47162" s="293"/>
      <c r="M47162" s="290"/>
    </row>
    <row r="47163" spans="11:13" x14ac:dyDescent="0.35">
      <c r="K47163" s="293"/>
      <c r="M47163" s="290"/>
    </row>
    <row r="47164" spans="11:13" x14ac:dyDescent="0.35">
      <c r="K47164" s="293"/>
      <c r="M47164" s="290"/>
    </row>
    <row r="47165" spans="11:13" x14ac:dyDescent="0.35">
      <c r="K47165" s="293"/>
      <c r="M47165" s="290"/>
    </row>
    <row r="47166" spans="11:13" x14ac:dyDescent="0.35">
      <c r="K47166" s="293"/>
      <c r="M47166" s="290"/>
    </row>
    <row r="47167" spans="11:13" x14ac:dyDescent="0.35">
      <c r="K47167" s="293"/>
      <c r="M47167" s="290"/>
    </row>
    <row r="47168" spans="11:13" x14ac:dyDescent="0.35">
      <c r="K47168" s="293"/>
      <c r="M47168" s="290"/>
    </row>
    <row r="47169" spans="11:13" x14ac:dyDescent="0.35">
      <c r="K47169" s="293"/>
      <c r="M47169" s="290"/>
    </row>
    <row r="47170" spans="11:13" x14ac:dyDescent="0.35">
      <c r="K47170" s="293"/>
      <c r="M47170" s="290"/>
    </row>
    <row r="47171" spans="11:13" x14ac:dyDescent="0.35">
      <c r="K47171" s="293"/>
      <c r="M47171" s="290"/>
    </row>
    <row r="47172" spans="11:13" x14ac:dyDescent="0.35">
      <c r="K47172" s="293"/>
      <c r="M47172" s="290"/>
    </row>
    <row r="47173" spans="11:13" x14ac:dyDescent="0.35">
      <c r="K47173" s="293"/>
      <c r="M47173" s="290"/>
    </row>
    <row r="47174" spans="11:13" x14ac:dyDescent="0.35">
      <c r="K47174" s="293"/>
      <c r="M47174" s="290"/>
    </row>
    <row r="47175" spans="11:13" x14ac:dyDescent="0.35">
      <c r="K47175" s="293"/>
      <c r="M47175" s="290"/>
    </row>
    <row r="47176" spans="11:13" x14ac:dyDescent="0.35">
      <c r="K47176" s="293"/>
      <c r="M47176" s="290"/>
    </row>
    <row r="47177" spans="11:13" x14ac:dyDescent="0.35">
      <c r="K47177" s="293"/>
      <c r="M47177" s="290"/>
    </row>
    <row r="47178" spans="11:13" x14ac:dyDescent="0.35">
      <c r="K47178" s="293"/>
      <c r="M47178" s="290"/>
    </row>
    <row r="47179" spans="11:13" x14ac:dyDescent="0.35">
      <c r="K47179" s="293"/>
      <c r="M47179" s="290"/>
    </row>
    <row r="47180" spans="11:13" x14ac:dyDescent="0.35">
      <c r="K47180" s="293"/>
      <c r="M47180" s="290"/>
    </row>
    <row r="47181" spans="11:13" x14ac:dyDescent="0.35">
      <c r="K47181" s="293"/>
      <c r="M47181" s="290"/>
    </row>
    <row r="47182" spans="11:13" x14ac:dyDescent="0.35">
      <c r="K47182" s="293"/>
      <c r="M47182" s="290"/>
    </row>
    <row r="47183" spans="11:13" x14ac:dyDescent="0.35">
      <c r="K47183" s="293"/>
      <c r="M47183" s="290"/>
    </row>
    <row r="47184" spans="11:13" x14ac:dyDescent="0.35">
      <c r="K47184" s="293"/>
      <c r="M47184" s="290"/>
    </row>
    <row r="47185" spans="11:13" x14ac:dyDescent="0.35">
      <c r="K47185" s="293"/>
      <c r="M47185" s="290"/>
    </row>
    <row r="47186" spans="11:13" x14ac:dyDescent="0.35">
      <c r="K47186" s="293"/>
      <c r="M47186" s="290"/>
    </row>
    <row r="47187" spans="11:13" x14ac:dyDescent="0.35">
      <c r="K47187" s="293"/>
      <c r="M47187" s="290"/>
    </row>
    <row r="47188" spans="11:13" x14ac:dyDescent="0.35">
      <c r="K47188" s="293"/>
      <c r="M47188" s="290"/>
    </row>
    <row r="47189" spans="11:13" x14ac:dyDescent="0.35">
      <c r="K47189" s="293"/>
      <c r="M47189" s="290"/>
    </row>
    <row r="47190" spans="11:13" x14ac:dyDescent="0.35">
      <c r="K47190" s="293"/>
      <c r="M47190" s="290"/>
    </row>
    <row r="47191" spans="11:13" x14ac:dyDescent="0.35">
      <c r="K47191" s="293"/>
      <c r="M47191" s="290"/>
    </row>
    <row r="47192" spans="11:13" x14ac:dyDescent="0.35">
      <c r="K47192" s="293"/>
      <c r="M47192" s="290"/>
    </row>
    <row r="47193" spans="11:13" x14ac:dyDescent="0.35">
      <c r="K47193" s="293"/>
      <c r="M47193" s="290"/>
    </row>
    <row r="47194" spans="11:13" x14ac:dyDescent="0.35">
      <c r="K47194" s="293"/>
      <c r="M47194" s="290"/>
    </row>
    <row r="47195" spans="11:13" x14ac:dyDescent="0.35">
      <c r="K47195" s="293"/>
      <c r="M47195" s="290"/>
    </row>
    <row r="47196" spans="11:13" x14ac:dyDescent="0.35">
      <c r="K47196" s="293"/>
      <c r="M47196" s="290"/>
    </row>
    <row r="47197" spans="11:13" x14ac:dyDescent="0.35">
      <c r="K47197" s="293"/>
      <c r="M47197" s="290"/>
    </row>
    <row r="47198" spans="11:13" x14ac:dyDescent="0.35">
      <c r="K47198" s="293"/>
      <c r="M47198" s="290"/>
    </row>
    <row r="47199" spans="11:13" x14ac:dyDescent="0.35">
      <c r="K47199" s="293"/>
      <c r="M47199" s="290"/>
    </row>
    <row r="47200" spans="11:13" x14ac:dyDescent="0.35">
      <c r="K47200" s="293"/>
      <c r="M47200" s="290"/>
    </row>
    <row r="47201" spans="11:13" x14ac:dyDescent="0.35">
      <c r="K47201" s="293"/>
      <c r="M47201" s="290"/>
    </row>
    <row r="47202" spans="11:13" x14ac:dyDescent="0.35">
      <c r="K47202" s="293"/>
      <c r="M47202" s="290"/>
    </row>
    <row r="47203" spans="11:13" x14ac:dyDescent="0.35">
      <c r="K47203" s="293"/>
      <c r="M47203" s="290"/>
    </row>
    <row r="47204" spans="11:13" x14ac:dyDescent="0.35">
      <c r="K47204" s="293"/>
      <c r="M47204" s="290"/>
    </row>
    <row r="47205" spans="11:13" x14ac:dyDescent="0.35">
      <c r="K47205" s="293"/>
      <c r="M47205" s="290"/>
    </row>
    <row r="47206" spans="11:13" x14ac:dyDescent="0.35">
      <c r="K47206" s="293"/>
      <c r="M47206" s="290"/>
    </row>
    <row r="47207" spans="11:13" x14ac:dyDescent="0.35">
      <c r="K47207" s="293"/>
      <c r="M47207" s="290"/>
    </row>
    <row r="47208" spans="11:13" x14ac:dyDescent="0.35">
      <c r="K47208" s="293"/>
      <c r="M47208" s="290"/>
    </row>
    <row r="47209" spans="11:13" x14ac:dyDescent="0.35">
      <c r="K47209" s="293"/>
      <c r="M47209" s="290"/>
    </row>
    <row r="47210" spans="11:13" x14ac:dyDescent="0.35">
      <c r="K47210" s="293"/>
      <c r="M47210" s="290"/>
    </row>
    <row r="47211" spans="11:13" x14ac:dyDescent="0.35">
      <c r="K47211" s="293"/>
      <c r="M47211" s="290"/>
    </row>
    <row r="47212" spans="11:13" x14ac:dyDescent="0.35">
      <c r="K47212" s="293"/>
      <c r="M47212" s="290"/>
    </row>
    <row r="47213" spans="11:13" x14ac:dyDescent="0.35">
      <c r="K47213" s="293"/>
      <c r="M47213" s="290"/>
    </row>
    <row r="47214" spans="11:13" x14ac:dyDescent="0.35">
      <c r="K47214" s="293"/>
      <c r="M47214" s="290"/>
    </row>
    <row r="47215" spans="11:13" x14ac:dyDescent="0.35">
      <c r="K47215" s="293"/>
      <c r="M47215" s="290"/>
    </row>
    <row r="47216" spans="11:13" x14ac:dyDescent="0.35">
      <c r="K47216" s="293"/>
      <c r="M47216" s="290"/>
    </row>
    <row r="47217" spans="11:13" x14ac:dyDescent="0.35">
      <c r="K47217" s="293"/>
      <c r="M47217" s="290"/>
    </row>
    <row r="47218" spans="11:13" x14ac:dyDescent="0.35">
      <c r="K47218" s="293"/>
      <c r="M47218" s="290"/>
    </row>
    <row r="47219" spans="11:13" x14ac:dyDescent="0.35">
      <c r="K47219" s="293"/>
      <c r="M47219" s="290"/>
    </row>
    <row r="47220" spans="11:13" x14ac:dyDescent="0.35">
      <c r="K47220" s="293"/>
      <c r="M47220" s="290"/>
    </row>
    <row r="47221" spans="11:13" x14ac:dyDescent="0.35">
      <c r="K47221" s="293"/>
      <c r="M47221" s="290"/>
    </row>
    <row r="47222" spans="11:13" x14ac:dyDescent="0.35">
      <c r="K47222" s="293"/>
      <c r="M47222" s="290"/>
    </row>
    <row r="47223" spans="11:13" x14ac:dyDescent="0.35">
      <c r="K47223" s="293"/>
      <c r="M47223" s="290"/>
    </row>
    <row r="47224" spans="11:13" x14ac:dyDescent="0.35">
      <c r="K47224" s="293"/>
      <c r="M47224" s="290"/>
    </row>
    <row r="47225" spans="11:13" x14ac:dyDescent="0.35">
      <c r="K47225" s="293"/>
      <c r="M47225" s="290"/>
    </row>
    <row r="47226" spans="11:13" x14ac:dyDescent="0.35">
      <c r="K47226" s="293"/>
      <c r="M47226" s="290"/>
    </row>
    <row r="47227" spans="11:13" x14ac:dyDescent="0.35">
      <c r="K47227" s="293"/>
      <c r="M47227" s="290"/>
    </row>
    <row r="47228" spans="11:13" x14ac:dyDescent="0.35">
      <c r="K47228" s="293"/>
      <c r="M47228" s="290"/>
    </row>
    <row r="47229" spans="11:13" x14ac:dyDescent="0.35">
      <c r="K47229" s="293"/>
      <c r="M47229" s="290"/>
    </row>
    <row r="47230" spans="11:13" x14ac:dyDescent="0.35">
      <c r="K47230" s="293"/>
      <c r="M47230" s="290"/>
    </row>
    <row r="47231" spans="11:13" x14ac:dyDescent="0.35">
      <c r="K47231" s="293"/>
      <c r="M47231" s="290"/>
    </row>
    <row r="47232" spans="11:13" x14ac:dyDescent="0.35">
      <c r="K47232" s="293"/>
      <c r="M47232" s="290"/>
    </row>
    <row r="47233" spans="11:13" x14ac:dyDescent="0.35">
      <c r="K47233" s="293"/>
      <c r="M47233" s="290"/>
    </row>
    <row r="47234" spans="11:13" x14ac:dyDescent="0.35">
      <c r="K47234" s="293"/>
      <c r="M47234" s="290"/>
    </row>
    <row r="47235" spans="11:13" x14ac:dyDescent="0.35">
      <c r="K47235" s="293"/>
      <c r="M47235" s="290"/>
    </row>
    <row r="47236" spans="11:13" x14ac:dyDescent="0.35">
      <c r="K47236" s="293"/>
      <c r="M47236" s="290"/>
    </row>
    <row r="47237" spans="11:13" x14ac:dyDescent="0.35">
      <c r="K47237" s="293"/>
      <c r="M47237" s="290"/>
    </row>
    <row r="47238" spans="11:13" x14ac:dyDescent="0.35">
      <c r="K47238" s="293"/>
      <c r="M47238" s="290"/>
    </row>
    <row r="47239" spans="11:13" x14ac:dyDescent="0.35">
      <c r="K47239" s="293"/>
      <c r="M47239" s="290"/>
    </row>
    <row r="47240" spans="11:13" x14ac:dyDescent="0.35">
      <c r="K47240" s="293"/>
      <c r="M47240" s="290"/>
    </row>
    <row r="47241" spans="11:13" x14ac:dyDescent="0.35">
      <c r="K47241" s="293"/>
      <c r="M47241" s="290"/>
    </row>
    <row r="47242" spans="11:13" x14ac:dyDescent="0.35">
      <c r="K47242" s="293"/>
      <c r="M47242" s="290"/>
    </row>
    <row r="47243" spans="11:13" x14ac:dyDescent="0.35">
      <c r="K47243" s="293"/>
      <c r="M47243" s="290"/>
    </row>
    <row r="47244" spans="11:13" x14ac:dyDescent="0.35">
      <c r="K47244" s="293"/>
      <c r="M47244" s="290"/>
    </row>
    <row r="47245" spans="11:13" x14ac:dyDescent="0.35">
      <c r="K47245" s="293"/>
      <c r="M47245" s="290"/>
    </row>
    <row r="47246" spans="11:13" x14ac:dyDescent="0.35">
      <c r="K47246" s="293"/>
      <c r="M47246" s="290"/>
    </row>
    <row r="47247" spans="11:13" x14ac:dyDescent="0.35">
      <c r="K47247" s="293"/>
      <c r="M47247" s="290"/>
    </row>
    <row r="47248" spans="11:13" x14ac:dyDescent="0.35">
      <c r="K47248" s="293"/>
      <c r="M47248" s="290"/>
    </row>
    <row r="47249" spans="11:13" x14ac:dyDescent="0.35">
      <c r="K47249" s="293"/>
      <c r="M47249" s="290"/>
    </row>
    <row r="47250" spans="11:13" x14ac:dyDescent="0.35">
      <c r="K47250" s="293"/>
      <c r="M47250" s="290"/>
    </row>
    <row r="47251" spans="11:13" x14ac:dyDescent="0.35">
      <c r="K47251" s="293"/>
      <c r="M47251" s="290"/>
    </row>
    <row r="47252" spans="11:13" x14ac:dyDescent="0.35">
      <c r="K47252" s="293"/>
      <c r="M47252" s="290"/>
    </row>
    <row r="47253" spans="11:13" x14ac:dyDescent="0.35">
      <c r="K47253" s="293"/>
      <c r="M47253" s="290"/>
    </row>
    <row r="47254" spans="11:13" x14ac:dyDescent="0.35">
      <c r="K47254" s="293"/>
      <c r="M47254" s="290"/>
    </row>
    <row r="47255" spans="11:13" x14ac:dyDescent="0.35">
      <c r="K47255" s="293"/>
      <c r="M47255" s="290"/>
    </row>
    <row r="47256" spans="11:13" x14ac:dyDescent="0.35">
      <c r="K47256" s="293"/>
      <c r="M47256" s="290"/>
    </row>
    <row r="47257" spans="11:13" x14ac:dyDescent="0.35">
      <c r="K47257" s="293"/>
      <c r="M47257" s="290"/>
    </row>
    <row r="47258" spans="11:13" x14ac:dyDescent="0.35">
      <c r="K47258" s="293"/>
      <c r="M47258" s="290"/>
    </row>
    <row r="47259" spans="11:13" x14ac:dyDescent="0.35">
      <c r="K47259" s="293"/>
      <c r="M47259" s="290"/>
    </row>
    <row r="47260" spans="11:13" x14ac:dyDescent="0.35">
      <c r="K47260" s="293"/>
      <c r="M47260" s="290"/>
    </row>
    <row r="47261" spans="11:13" x14ac:dyDescent="0.35">
      <c r="K47261" s="293"/>
      <c r="M47261" s="290"/>
    </row>
    <row r="47262" spans="11:13" x14ac:dyDescent="0.35">
      <c r="K47262" s="293"/>
      <c r="M47262" s="290"/>
    </row>
    <row r="47263" spans="11:13" x14ac:dyDescent="0.35">
      <c r="K47263" s="293"/>
      <c r="M47263" s="290"/>
    </row>
    <row r="47264" spans="11:13" x14ac:dyDescent="0.35">
      <c r="K47264" s="293"/>
      <c r="M47264" s="290"/>
    </row>
    <row r="47265" spans="11:13" x14ac:dyDescent="0.35">
      <c r="K47265" s="293"/>
      <c r="M47265" s="290"/>
    </row>
    <row r="47266" spans="11:13" x14ac:dyDescent="0.35">
      <c r="K47266" s="293"/>
      <c r="M47266" s="290"/>
    </row>
    <row r="47267" spans="11:13" x14ac:dyDescent="0.35">
      <c r="K47267" s="293"/>
      <c r="M47267" s="290"/>
    </row>
    <row r="47268" spans="11:13" x14ac:dyDescent="0.35">
      <c r="K47268" s="293"/>
      <c r="M47268" s="290"/>
    </row>
    <row r="47269" spans="11:13" x14ac:dyDescent="0.35">
      <c r="K47269" s="293"/>
      <c r="M47269" s="290"/>
    </row>
    <row r="47270" spans="11:13" x14ac:dyDescent="0.35">
      <c r="K47270" s="293"/>
      <c r="M47270" s="290"/>
    </row>
    <row r="47271" spans="11:13" x14ac:dyDescent="0.35">
      <c r="K47271" s="293"/>
      <c r="M47271" s="290"/>
    </row>
    <row r="47272" spans="11:13" x14ac:dyDescent="0.35">
      <c r="K47272" s="293"/>
      <c r="M47272" s="290"/>
    </row>
    <row r="47273" spans="11:13" x14ac:dyDescent="0.35">
      <c r="K47273" s="293"/>
      <c r="M47273" s="290"/>
    </row>
    <row r="47274" spans="11:13" x14ac:dyDescent="0.35">
      <c r="K47274" s="293"/>
      <c r="M47274" s="290"/>
    </row>
    <row r="47275" spans="11:13" x14ac:dyDescent="0.35">
      <c r="K47275" s="293"/>
      <c r="M47275" s="290"/>
    </row>
    <row r="47276" spans="11:13" x14ac:dyDescent="0.35">
      <c r="K47276" s="293"/>
      <c r="M47276" s="290"/>
    </row>
    <row r="47277" spans="11:13" x14ac:dyDescent="0.35">
      <c r="K47277" s="293"/>
      <c r="M47277" s="290"/>
    </row>
    <row r="47278" spans="11:13" x14ac:dyDescent="0.35">
      <c r="K47278" s="293"/>
      <c r="M47278" s="290"/>
    </row>
    <row r="47279" spans="11:13" x14ac:dyDescent="0.35">
      <c r="K47279" s="293"/>
      <c r="M47279" s="290"/>
    </row>
    <row r="47280" spans="11:13" x14ac:dyDescent="0.35">
      <c r="K47280" s="293"/>
      <c r="M47280" s="290"/>
    </row>
    <row r="47281" spans="11:13" x14ac:dyDescent="0.35">
      <c r="K47281" s="293"/>
      <c r="M47281" s="290"/>
    </row>
    <row r="47282" spans="11:13" x14ac:dyDescent="0.35">
      <c r="K47282" s="293"/>
      <c r="M47282" s="290"/>
    </row>
    <row r="47283" spans="11:13" x14ac:dyDescent="0.35">
      <c r="K47283" s="293"/>
      <c r="M47283" s="290"/>
    </row>
    <row r="47284" spans="11:13" x14ac:dyDescent="0.35">
      <c r="K47284" s="293"/>
      <c r="M47284" s="290"/>
    </row>
    <row r="47285" spans="11:13" x14ac:dyDescent="0.35">
      <c r="K47285" s="293"/>
      <c r="M47285" s="290"/>
    </row>
    <row r="47286" spans="11:13" x14ac:dyDescent="0.35">
      <c r="K47286" s="293"/>
      <c r="M47286" s="290"/>
    </row>
    <row r="47287" spans="11:13" x14ac:dyDescent="0.35">
      <c r="K47287" s="293"/>
      <c r="M47287" s="290"/>
    </row>
    <row r="47288" spans="11:13" x14ac:dyDescent="0.35">
      <c r="K47288" s="293"/>
      <c r="M47288" s="290"/>
    </row>
    <row r="47289" spans="11:13" x14ac:dyDescent="0.35">
      <c r="K47289" s="293"/>
      <c r="M47289" s="290"/>
    </row>
    <row r="47290" spans="11:13" x14ac:dyDescent="0.35">
      <c r="K47290" s="293"/>
      <c r="M47290" s="290"/>
    </row>
    <row r="47291" spans="11:13" x14ac:dyDescent="0.35">
      <c r="K47291" s="293"/>
      <c r="M47291" s="290"/>
    </row>
    <row r="47292" spans="11:13" x14ac:dyDescent="0.35">
      <c r="K47292" s="293"/>
      <c r="M47292" s="290"/>
    </row>
    <row r="47293" spans="11:13" x14ac:dyDescent="0.35">
      <c r="K47293" s="293"/>
      <c r="M47293" s="290"/>
    </row>
    <row r="47294" spans="11:13" x14ac:dyDescent="0.35">
      <c r="K47294" s="293"/>
      <c r="M47294" s="290"/>
    </row>
    <row r="47295" spans="11:13" x14ac:dyDescent="0.35">
      <c r="K47295" s="293"/>
      <c r="M47295" s="290"/>
    </row>
    <row r="47296" spans="11:13" x14ac:dyDescent="0.35">
      <c r="K47296" s="293"/>
      <c r="M47296" s="290"/>
    </row>
    <row r="47297" spans="11:13" x14ac:dyDescent="0.35">
      <c r="K47297" s="293"/>
      <c r="M47297" s="290"/>
    </row>
    <row r="47298" spans="11:13" x14ac:dyDescent="0.35">
      <c r="K47298" s="293"/>
      <c r="M47298" s="290"/>
    </row>
    <row r="47299" spans="11:13" x14ac:dyDescent="0.35">
      <c r="K47299" s="293"/>
      <c r="M47299" s="290"/>
    </row>
    <row r="47300" spans="11:13" x14ac:dyDescent="0.35">
      <c r="K47300" s="293"/>
      <c r="M47300" s="290"/>
    </row>
    <row r="47301" spans="11:13" x14ac:dyDescent="0.35">
      <c r="K47301" s="293"/>
      <c r="M47301" s="290"/>
    </row>
    <row r="47302" spans="11:13" x14ac:dyDescent="0.35">
      <c r="K47302" s="293"/>
      <c r="M47302" s="290"/>
    </row>
    <row r="47303" spans="11:13" x14ac:dyDescent="0.35">
      <c r="K47303" s="293"/>
      <c r="M47303" s="290"/>
    </row>
    <row r="47304" spans="11:13" x14ac:dyDescent="0.35">
      <c r="K47304" s="293"/>
      <c r="M47304" s="290"/>
    </row>
    <row r="47305" spans="11:13" x14ac:dyDescent="0.35">
      <c r="K47305" s="293"/>
      <c r="M47305" s="290"/>
    </row>
    <row r="47306" spans="11:13" x14ac:dyDescent="0.35">
      <c r="K47306" s="293"/>
      <c r="M47306" s="290"/>
    </row>
    <row r="47307" spans="11:13" x14ac:dyDescent="0.35">
      <c r="K47307" s="293"/>
      <c r="M47307" s="290"/>
    </row>
    <row r="47308" spans="11:13" x14ac:dyDescent="0.35">
      <c r="K47308" s="293"/>
      <c r="M47308" s="290"/>
    </row>
    <row r="47309" spans="11:13" x14ac:dyDescent="0.35">
      <c r="K47309" s="293"/>
      <c r="M47309" s="290"/>
    </row>
    <row r="47310" spans="11:13" x14ac:dyDescent="0.35">
      <c r="K47310" s="293"/>
      <c r="M47310" s="290"/>
    </row>
    <row r="47311" spans="11:13" x14ac:dyDescent="0.35">
      <c r="K47311" s="293"/>
      <c r="M47311" s="290"/>
    </row>
    <row r="47312" spans="11:13" x14ac:dyDescent="0.35">
      <c r="K47312" s="293"/>
      <c r="M47312" s="290"/>
    </row>
    <row r="47313" spans="11:13" x14ac:dyDescent="0.35">
      <c r="K47313" s="293"/>
      <c r="M47313" s="290"/>
    </row>
    <row r="47314" spans="11:13" x14ac:dyDescent="0.35">
      <c r="K47314" s="293"/>
      <c r="M47314" s="290"/>
    </row>
    <row r="47315" spans="11:13" x14ac:dyDescent="0.35">
      <c r="K47315" s="293"/>
      <c r="M47315" s="290"/>
    </row>
    <row r="47316" spans="11:13" x14ac:dyDescent="0.35">
      <c r="K47316" s="293"/>
      <c r="M47316" s="290"/>
    </row>
    <row r="47317" spans="11:13" x14ac:dyDescent="0.35">
      <c r="K47317" s="293"/>
      <c r="M47317" s="290"/>
    </row>
    <row r="47318" spans="11:13" x14ac:dyDescent="0.35">
      <c r="K47318" s="293"/>
      <c r="M47318" s="290"/>
    </row>
    <row r="47319" spans="11:13" x14ac:dyDescent="0.35">
      <c r="K47319" s="293"/>
      <c r="M47319" s="290"/>
    </row>
    <row r="47320" spans="11:13" x14ac:dyDescent="0.35">
      <c r="K47320" s="293"/>
      <c r="M47320" s="290"/>
    </row>
    <row r="47321" spans="11:13" x14ac:dyDescent="0.35">
      <c r="K47321" s="293"/>
      <c r="M47321" s="290"/>
    </row>
    <row r="47322" spans="11:13" x14ac:dyDescent="0.35">
      <c r="K47322" s="293"/>
      <c r="M47322" s="290"/>
    </row>
    <row r="47323" spans="11:13" x14ac:dyDescent="0.35">
      <c r="K47323" s="293"/>
      <c r="M47323" s="290"/>
    </row>
    <row r="47324" spans="11:13" x14ac:dyDescent="0.35">
      <c r="K47324" s="293"/>
      <c r="M47324" s="290"/>
    </row>
    <row r="47325" spans="11:13" x14ac:dyDescent="0.35">
      <c r="K47325" s="293"/>
      <c r="M47325" s="290"/>
    </row>
    <row r="47326" spans="11:13" x14ac:dyDescent="0.35">
      <c r="K47326" s="293"/>
      <c r="M47326" s="290"/>
    </row>
    <row r="47327" spans="11:13" x14ac:dyDescent="0.35">
      <c r="K47327" s="293"/>
      <c r="M47327" s="290"/>
    </row>
    <row r="47328" spans="11:13" x14ac:dyDescent="0.35">
      <c r="K47328" s="293"/>
      <c r="M47328" s="290"/>
    </row>
    <row r="47329" spans="11:13" x14ac:dyDescent="0.35">
      <c r="K47329" s="293"/>
      <c r="M47329" s="290"/>
    </row>
    <row r="47330" spans="11:13" x14ac:dyDescent="0.35">
      <c r="K47330" s="293"/>
      <c r="M47330" s="290"/>
    </row>
    <row r="47331" spans="11:13" x14ac:dyDescent="0.35">
      <c r="K47331" s="293"/>
      <c r="M47331" s="290"/>
    </row>
    <row r="47332" spans="11:13" x14ac:dyDescent="0.35">
      <c r="K47332" s="293"/>
      <c r="M47332" s="290"/>
    </row>
    <row r="47333" spans="11:13" x14ac:dyDescent="0.35">
      <c r="K47333" s="293"/>
      <c r="M47333" s="290"/>
    </row>
    <row r="47334" spans="11:13" x14ac:dyDescent="0.35">
      <c r="K47334" s="293"/>
      <c r="M47334" s="290"/>
    </row>
    <row r="47335" spans="11:13" x14ac:dyDescent="0.35">
      <c r="K47335" s="293"/>
      <c r="M47335" s="290"/>
    </row>
    <row r="47336" spans="11:13" x14ac:dyDescent="0.35">
      <c r="K47336" s="293"/>
      <c r="M47336" s="290"/>
    </row>
    <row r="47337" spans="11:13" x14ac:dyDescent="0.35">
      <c r="K47337" s="293"/>
      <c r="M47337" s="290"/>
    </row>
    <row r="47338" spans="11:13" x14ac:dyDescent="0.35">
      <c r="K47338" s="293"/>
      <c r="M47338" s="290"/>
    </row>
    <row r="47339" spans="11:13" x14ac:dyDescent="0.35">
      <c r="K47339" s="293"/>
      <c r="M47339" s="290"/>
    </row>
    <row r="47340" spans="11:13" x14ac:dyDescent="0.35">
      <c r="K47340" s="293"/>
      <c r="M47340" s="290"/>
    </row>
    <row r="47341" spans="11:13" x14ac:dyDescent="0.35">
      <c r="K47341" s="293"/>
      <c r="M47341" s="290"/>
    </row>
    <row r="47342" spans="11:13" x14ac:dyDescent="0.35">
      <c r="K47342" s="293"/>
      <c r="M47342" s="290"/>
    </row>
    <row r="47343" spans="11:13" x14ac:dyDescent="0.35">
      <c r="K47343" s="293"/>
      <c r="M47343" s="290"/>
    </row>
    <row r="47344" spans="11:13" x14ac:dyDescent="0.35">
      <c r="K47344" s="293"/>
      <c r="M47344" s="290"/>
    </row>
    <row r="47345" spans="11:13" x14ac:dyDescent="0.35">
      <c r="K47345" s="293"/>
      <c r="M47345" s="290"/>
    </row>
    <row r="47346" spans="11:13" x14ac:dyDescent="0.35">
      <c r="K47346" s="293"/>
      <c r="M47346" s="290"/>
    </row>
    <row r="47347" spans="11:13" x14ac:dyDescent="0.35">
      <c r="K47347" s="293"/>
      <c r="M47347" s="290"/>
    </row>
    <row r="47348" spans="11:13" x14ac:dyDescent="0.35">
      <c r="K47348" s="293"/>
      <c r="M47348" s="290"/>
    </row>
    <row r="47349" spans="11:13" x14ac:dyDescent="0.35">
      <c r="K47349" s="293"/>
      <c r="M47349" s="290"/>
    </row>
    <row r="47350" spans="11:13" x14ac:dyDescent="0.35">
      <c r="K47350" s="293"/>
      <c r="M47350" s="290"/>
    </row>
    <row r="47351" spans="11:13" x14ac:dyDescent="0.35">
      <c r="K47351" s="293"/>
      <c r="M47351" s="290"/>
    </row>
    <row r="47352" spans="11:13" x14ac:dyDescent="0.35">
      <c r="K47352" s="293"/>
      <c r="M47352" s="290"/>
    </row>
    <row r="47353" spans="11:13" x14ac:dyDescent="0.35">
      <c r="K47353" s="293"/>
      <c r="M47353" s="290"/>
    </row>
    <row r="47354" spans="11:13" x14ac:dyDescent="0.35">
      <c r="K47354" s="293"/>
      <c r="M47354" s="290"/>
    </row>
    <row r="47355" spans="11:13" x14ac:dyDescent="0.35">
      <c r="K47355" s="293"/>
      <c r="M47355" s="290"/>
    </row>
    <row r="47356" spans="11:13" x14ac:dyDescent="0.35">
      <c r="K47356" s="293"/>
      <c r="M47356" s="290"/>
    </row>
    <row r="47357" spans="11:13" x14ac:dyDescent="0.35">
      <c r="K47357" s="293"/>
      <c r="M47357" s="290"/>
    </row>
    <row r="47358" spans="11:13" x14ac:dyDescent="0.35">
      <c r="K47358" s="293"/>
      <c r="M47358" s="290"/>
    </row>
    <row r="47359" spans="11:13" x14ac:dyDescent="0.35">
      <c r="K47359" s="293"/>
      <c r="M47359" s="290"/>
    </row>
    <row r="47360" spans="11:13" x14ac:dyDescent="0.35">
      <c r="K47360" s="293"/>
      <c r="M47360" s="290"/>
    </row>
    <row r="47361" spans="11:13" x14ac:dyDescent="0.35">
      <c r="K47361" s="293"/>
      <c r="M47361" s="290"/>
    </row>
    <row r="47362" spans="11:13" x14ac:dyDescent="0.35">
      <c r="K47362" s="293"/>
      <c r="M47362" s="290"/>
    </row>
    <row r="47363" spans="11:13" x14ac:dyDescent="0.35">
      <c r="K47363" s="293"/>
      <c r="M47363" s="290"/>
    </row>
    <row r="47364" spans="11:13" x14ac:dyDescent="0.35">
      <c r="K47364" s="293"/>
      <c r="M47364" s="290"/>
    </row>
    <row r="47365" spans="11:13" x14ac:dyDescent="0.35">
      <c r="K47365" s="293"/>
      <c r="M47365" s="290"/>
    </row>
    <row r="47366" spans="11:13" x14ac:dyDescent="0.35">
      <c r="K47366" s="293"/>
      <c r="M47366" s="290"/>
    </row>
    <row r="47367" spans="11:13" x14ac:dyDescent="0.35">
      <c r="K47367" s="293"/>
      <c r="M47367" s="290"/>
    </row>
    <row r="47368" spans="11:13" x14ac:dyDescent="0.35">
      <c r="K47368" s="293"/>
      <c r="M47368" s="290"/>
    </row>
    <row r="47369" spans="11:13" x14ac:dyDescent="0.35">
      <c r="K47369" s="293"/>
      <c r="M47369" s="290"/>
    </row>
    <row r="47370" spans="11:13" x14ac:dyDescent="0.35">
      <c r="K47370" s="293"/>
      <c r="M47370" s="290"/>
    </row>
    <row r="47371" spans="11:13" x14ac:dyDescent="0.35">
      <c r="K47371" s="293"/>
      <c r="M47371" s="290"/>
    </row>
    <row r="47372" spans="11:13" x14ac:dyDescent="0.35">
      <c r="K47372" s="293"/>
      <c r="M47372" s="290"/>
    </row>
    <row r="47373" spans="11:13" x14ac:dyDescent="0.35">
      <c r="K47373" s="293"/>
      <c r="M47373" s="290"/>
    </row>
    <row r="47374" spans="11:13" x14ac:dyDescent="0.35">
      <c r="K47374" s="293"/>
      <c r="M47374" s="290"/>
    </row>
    <row r="47375" spans="11:13" x14ac:dyDescent="0.35">
      <c r="K47375" s="293"/>
      <c r="M47375" s="290"/>
    </row>
    <row r="47376" spans="11:13" x14ac:dyDescent="0.35">
      <c r="K47376" s="293"/>
      <c r="M47376" s="290"/>
    </row>
    <row r="47377" spans="11:13" x14ac:dyDescent="0.35">
      <c r="K47377" s="293"/>
      <c r="M47377" s="290"/>
    </row>
    <row r="47378" spans="11:13" x14ac:dyDescent="0.35">
      <c r="K47378" s="293"/>
      <c r="M47378" s="290"/>
    </row>
    <row r="47379" spans="11:13" x14ac:dyDescent="0.35">
      <c r="K47379" s="293"/>
      <c r="M47379" s="290"/>
    </row>
    <row r="47380" spans="11:13" x14ac:dyDescent="0.35">
      <c r="K47380" s="293"/>
      <c r="M47380" s="290"/>
    </row>
    <row r="47381" spans="11:13" x14ac:dyDescent="0.35">
      <c r="K47381" s="293"/>
      <c r="M47381" s="290"/>
    </row>
    <row r="47382" spans="11:13" x14ac:dyDescent="0.35">
      <c r="K47382" s="293"/>
      <c r="M47382" s="290"/>
    </row>
    <row r="47383" spans="11:13" x14ac:dyDescent="0.35">
      <c r="K47383" s="293"/>
      <c r="M47383" s="290"/>
    </row>
    <row r="47384" spans="11:13" x14ac:dyDescent="0.35">
      <c r="K47384" s="293"/>
      <c r="M47384" s="290"/>
    </row>
    <row r="47385" spans="11:13" x14ac:dyDescent="0.35">
      <c r="K47385" s="293"/>
      <c r="M47385" s="290"/>
    </row>
    <row r="47386" spans="11:13" x14ac:dyDescent="0.35">
      <c r="K47386" s="293"/>
      <c r="M47386" s="290"/>
    </row>
    <row r="47387" spans="11:13" x14ac:dyDescent="0.35">
      <c r="K47387" s="293"/>
      <c r="M47387" s="290"/>
    </row>
    <row r="47388" spans="11:13" x14ac:dyDescent="0.35">
      <c r="K47388" s="293"/>
      <c r="M47388" s="290"/>
    </row>
    <row r="47389" spans="11:13" x14ac:dyDescent="0.35">
      <c r="K47389" s="293"/>
      <c r="M47389" s="290"/>
    </row>
    <row r="47390" spans="11:13" x14ac:dyDescent="0.35">
      <c r="K47390" s="293"/>
      <c r="M47390" s="290"/>
    </row>
    <row r="47391" spans="11:13" x14ac:dyDescent="0.35">
      <c r="K47391" s="293"/>
      <c r="M47391" s="290"/>
    </row>
    <row r="47392" spans="11:13" x14ac:dyDescent="0.35">
      <c r="K47392" s="293"/>
      <c r="M47392" s="290"/>
    </row>
    <row r="47393" spans="11:13" x14ac:dyDescent="0.35">
      <c r="K47393" s="293"/>
      <c r="M47393" s="290"/>
    </row>
    <row r="47394" spans="11:13" x14ac:dyDescent="0.35">
      <c r="K47394" s="293"/>
      <c r="M47394" s="290"/>
    </row>
    <row r="47395" spans="11:13" x14ac:dyDescent="0.35">
      <c r="K47395" s="293"/>
      <c r="M47395" s="290"/>
    </row>
    <row r="47396" spans="11:13" x14ac:dyDescent="0.35">
      <c r="K47396" s="293"/>
      <c r="M47396" s="290"/>
    </row>
    <row r="47397" spans="11:13" x14ac:dyDescent="0.35">
      <c r="K47397" s="293"/>
      <c r="M47397" s="290"/>
    </row>
    <row r="47398" spans="11:13" x14ac:dyDescent="0.35">
      <c r="K47398" s="293"/>
      <c r="M47398" s="290"/>
    </row>
    <row r="47399" spans="11:13" x14ac:dyDescent="0.35">
      <c r="K47399" s="293"/>
      <c r="M47399" s="290"/>
    </row>
    <row r="47400" spans="11:13" x14ac:dyDescent="0.35">
      <c r="K47400" s="293"/>
      <c r="M47400" s="290"/>
    </row>
    <row r="47401" spans="11:13" x14ac:dyDescent="0.35">
      <c r="K47401" s="293"/>
      <c r="M47401" s="290"/>
    </row>
    <row r="47402" spans="11:13" x14ac:dyDescent="0.35">
      <c r="K47402" s="293"/>
      <c r="M47402" s="290"/>
    </row>
    <row r="47403" spans="11:13" x14ac:dyDescent="0.35">
      <c r="K47403" s="293"/>
      <c r="M47403" s="290"/>
    </row>
    <row r="47404" spans="11:13" x14ac:dyDescent="0.35">
      <c r="K47404" s="293"/>
      <c r="M47404" s="290"/>
    </row>
    <row r="47405" spans="11:13" x14ac:dyDescent="0.35">
      <c r="K47405" s="293"/>
      <c r="M47405" s="290"/>
    </row>
    <row r="47406" spans="11:13" x14ac:dyDescent="0.35">
      <c r="K47406" s="293"/>
      <c r="M47406" s="290"/>
    </row>
    <row r="47407" spans="11:13" x14ac:dyDescent="0.35">
      <c r="K47407" s="293"/>
      <c r="M47407" s="290"/>
    </row>
    <row r="47408" spans="11:13" x14ac:dyDescent="0.35">
      <c r="K47408" s="293"/>
      <c r="M47408" s="290"/>
    </row>
    <row r="47409" spans="11:13" x14ac:dyDescent="0.35">
      <c r="K47409" s="293"/>
      <c r="M47409" s="290"/>
    </row>
    <row r="47410" spans="11:13" x14ac:dyDescent="0.35">
      <c r="K47410" s="293"/>
      <c r="M47410" s="290"/>
    </row>
    <row r="47411" spans="11:13" x14ac:dyDescent="0.35">
      <c r="K47411" s="293"/>
      <c r="M47411" s="290"/>
    </row>
    <row r="47412" spans="11:13" x14ac:dyDescent="0.35">
      <c r="K47412" s="293"/>
      <c r="M47412" s="290"/>
    </row>
    <row r="47413" spans="11:13" x14ac:dyDescent="0.35">
      <c r="K47413" s="293"/>
      <c r="M47413" s="290"/>
    </row>
    <row r="47414" spans="11:13" x14ac:dyDescent="0.35">
      <c r="K47414" s="293"/>
      <c r="M47414" s="290"/>
    </row>
    <row r="47415" spans="11:13" x14ac:dyDescent="0.35">
      <c r="K47415" s="293"/>
      <c r="M47415" s="290"/>
    </row>
    <row r="47416" spans="11:13" x14ac:dyDescent="0.35">
      <c r="K47416" s="293"/>
      <c r="M47416" s="290"/>
    </row>
    <row r="47417" spans="11:13" x14ac:dyDescent="0.35">
      <c r="K47417" s="293"/>
      <c r="M47417" s="290"/>
    </row>
    <row r="47418" spans="11:13" x14ac:dyDescent="0.35">
      <c r="K47418" s="293"/>
      <c r="M47418" s="290"/>
    </row>
    <row r="47419" spans="11:13" x14ac:dyDescent="0.35">
      <c r="K47419" s="293"/>
      <c r="M47419" s="290"/>
    </row>
    <row r="47420" spans="11:13" x14ac:dyDescent="0.35">
      <c r="K47420" s="293"/>
      <c r="M47420" s="290"/>
    </row>
    <row r="47421" spans="11:13" x14ac:dyDescent="0.35">
      <c r="K47421" s="293"/>
      <c r="M47421" s="290"/>
    </row>
    <row r="47422" spans="11:13" x14ac:dyDescent="0.35">
      <c r="K47422" s="293"/>
      <c r="M47422" s="290"/>
    </row>
    <row r="47423" spans="11:13" x14ac:dyDescent="0.35">
      <c r="K47423" s="293"/>
      <c r="M47423" s="290"/>
    </row>
    <row r="47424" spans="11:13" x14ac:dyDescent="0.35">
      <c r="K47424" s="293"/>
      <c r="M47424" s="290"/>
    </row>
    <row r="47425" spans="11:13" x14ac:dyDescent="0.35">
      <c r="K47425" s="293"/>
      <c r="M47425" s="290"/>
    </row>
    <row r="47426" spans="11:13" x14ac:dyDescent="0.35">
      <c r="K47426" s="293"/>
      <c r="M47426" s="290"/>
    </row>
    <row r="47427" spans="11:13" x14ac:dyDescent="0.35">
      <c r="K47427" s="293"/>
      <c r="M47427" s="290"/>
    </row>
    <row r="47428" spans="11:13" x14ac:dyDescent="0.35">
      <c r="K47428" s="293"/>
      <c r="M47428" s="290"/>
    </row>
    <row r="47429" spans="11:13" x14ac:dyDescent="0.35">
      <c r="K47429" s="293"/>
      <c r="M47429" s="290"/>
    </row>
    <row r="47430" spans="11:13" x14ac:dyDescent="0.35">
      <c r="K47430" s="293"/>
      <c r="M47430" s="290"/>
    </row>
    <row r="47431" spans="11:13" x14ac:dyDescent="0.35">
      <c r="K47431" s="293"/>
      <c r="M47431" s="290"/>
    </row>
    <row r="47432" spans="11:13" x14ac:dyDescent="0.35">
      <c r="K47432" s="293"/>
      <c r="M47432" s="290"/>
    </row>
    <row r="47433" spans="11:13" x14ac:dyDescent="0.35">
      <c r="K47433" s="293"/>
      <c r="M47433" s="290"/>
    </row>
    <row r="47434" spans="11:13" x14ac:dyDescent="0.35">
      <c r="K47434" s="293"/>
      <c r="M47434" s="290"/>
    </row>
    <row r="47435" spans="11:13" x14ac:dyDescent="0.35">
      <c r="K47435" s="293"/>
      <c r="M47435" s="290"/>
    </row>
    <row r="47436" spans="11:13" x14ac:dyDescent="0.35">
      <c r="K47436" s="293"/>
      <c r="M47436" s="290"/>
    </row>
    <row r="47437" spans="11:13" x14ac:dyDescent="0.35">
      <c r="K47437" s="293"/>
      <c r="M47437" s="290"/>
    </row>
    <row r="47438" spans="11:13" x14ac:dyDescent="0.35">
      <c r="K47438" s="293"/>
      <c r="M47438" s="290"/>
    </row>
    <row r="47439" spans="11:13" x14ac:dyDescent="0.35">
      <c r="K47439" s="293"/>
      <c r="M47439" s="290"/>
    </row>
    <row r="47440" spans="11:13" x14ac:dyDescent="0.35">
      <c r="K47440" s="293"/>
      <c r="M47440" s="290"/>
    </row>
    <row r="47441" spans="11:13" x14ac:dyDescent="0.35">
      <c r="K47441" s="293"/>
      <c r="M47441" s="290"/>
    </row>
    <row r="47442" spans="11:13" x14ac:dyDescent="0.35">
      <c r="K47442" s="293"/>
      <c r="M47442" s="290"/>
    </row>
    <row r="47443" spans="11:13" x14ac:dyDescent="0.35">
      <c r="K47443" s="293"/>
      <c r="M47443" s="290"/>
    </row>
    <row r="47444" spans="11:13" x14ac:dyDescent="0.35">
      <c r="K47444" s="293"/>
      <c r="M47444" s="290"/>
    </row>
    <row r="47445" spans="11:13" x14ac:dyDescent="0.35">
      <c r="K47445" s="293"/>
      <c r="M47445" s="290"/>
    </row>
    <row r="47446" spans="11:13" x14ac:dyDescent="0.35">
      <c r="K47446" s="293"/>
      <c r="M47446" s="290"/>
    </row>
    <row r="47447" spans="11:13" x14ac:dyDescent="0.35">
      <c r="K47447" s="293"/>
      <c r="M47447" s="290"/>
    </row>
    <row r="47448" spans="11:13" x14ac:dyDescent="0.35">
      <c r="K47448" s="293"/>
      <c r="M47448" s="290"/>
    </row>
    <row r="47449" spans="11:13" x14ac:dyDescent="0.35">
      <c r="K47449" s="293"/>
      <c r="M47449" s="290"/>
    </row>
    <row r="47450" spans="11:13" x14ac:dyDescent="0.35">
      <c r="K47450" s="293"/>
      <c r="M47450" s="290"/>
    </row>
    <row r="47451" spans="11:13" x14ac:dyDescent="0.35">
      <c r="K47451" s="293"/>
      <c r="M47451" s="290"/>
    </row>
    <row r="47452" spans="11:13" x14ac:dyDescent="0.35">
      <c r="K47452" s="293"/>
      <c r="M47452" s="290"/>
    </row>
    <row r="47453" spans="11:13" x14ac:dyDescent="0.35">
      <c r="K47453" s="293"/>
      <c r="M47453" s="290"/>
    </row>
    <row r="47454" spans="11:13" x14ac:dyDescent="0.35">
      <c r="K47454" s="293"/>
      <c r="M47454" s="290"/>
    </row>
    <row r="47455" spans="11:13" x14ac:dyDescent="0.35">
      <c r="K47455" s="293"/>
      <c r="M47455" s="290"/>
    </row>
    <row r="47456" spans="11:13" x14ac:dyDescent="0.35">
      <c r="K47456" s="293"/>
      <c r="M47456" s="290"/>
    </row>
    <row r="47457" spans="11:13" x14ac:dyDescent="0.35">
      <c r="K47457" s="293"/>
      <c r="M47457" s="290"/>
    </row>
    <row r="47458" spans="11:13" x14ac:dyDescent="0.35">
      <c r="K47458" s="293"/>
      <c r="M47458" s="290"/>
    </row>
    <row r="47459" spans="11:13" x14ac:dyDescent="0.35">
      <c r="K47459" s="293"/>
      <c r="M47459" s="290"/>
    </row>
    <row r="47460" spans="11:13" x14ac:dyDescent="0.35">
      <c r="K47460" s="293"/>
      <c r="M47460" s="290"/>
    </row>
    <row r="47461" spans="11:13" x14ac:dyDescent="0.35">
      <c r="K47461" s="293"/>
      <c r="M47461" s="290"/>
    </row>
    <row r="47462" spans="11:13" x14ac:dyDescent="0.35">
      <c r="K47462" s="293"/>
      <c r="M47462" s="290"/>
    </row>
    <row r="47463" spans="11:13" x14ac:dyDescent="0.35">
      <c r="K47463" s="293"/>
      <c r="M47463" s="290"/>
    </row>
    <row r="47464" spans="11:13" x14ac:dyDescent="0.35">
      <c r="K47464" s="293"/>
      <c r="M47464" s="290"/>
    </row>
    <row r="47465" spans="11:13" x14ac:dyDescent="0.35">
      <c r="K47465" s="293"/>
      <c r="M47465" s="290"/>
    </row>
    <row r="47466" spans="11:13" x14ac:dyDescent="0.35">
      <c r="K47466" s="293"/>
      <c r="M47466" s="290"/>
    </row>
    <row r="47467" spans="11:13" x14ac:dyDescent="0.35">
      <c r="K47467" s="293"/>
      <c r="M47467" s="290"/>
    </row>
    <row r="47468" spans="11:13" x14ac:dyDescent="0.35">
      <c r="K47468" s="293"/>
      <c r="M47468" s="290"/>
    </row>
    <row r="47469" spans="11:13" x14ac:dyDescent="0.35">
      <c r="K47469" s="293"/>
      <c r="M47469" s="290"/>
    </row>
    <row r="47470" spans="11:13" x14ac:dyDescent="0.35">
      <c r="K47470" s="293"/>
      <c r="M47470" s="290"/>
    </row>
    <row r="47471" spans="11:13" x14ac:dyDescent="0.35">
      <c r="K47471" s="293"/>
      <c r="M47471" s="290"/>
    </row>
    <row r="47472" spans="11:13" x14ac:dyDescent="0.35">
      <c r="K47472" s="293"/>
      <c r="M47472" s="290"/>
    </row>
    <row r="47473" spans="11:13" x14ac:dyDescent="0.35">
      <c r="K47473" s="293"/>
      <c r="M47473" s="290"/>
    </row>
    <row r="47474" spans="11:13" x14ac:dyDescent="0.35">
      <c r="K47474" s="293"/>
      <c r="M47474" s="290"/>
    </row>
    <row r="47475" spans="11:13" x14ac:dyDescent="0.35">
      <c r="K47475" s="293"/>
      <c r="M47475" s="290"/>
    </row>
    <row r="47476" spans="11:13" x14ac:dyDescent="0.35">
      <c r="K47476" s="293"/>
      <c r="M47476" s="290"/>
    </row>
    <row r="47477" spans="11:13" x14ac:dyDescent="0.35">
      <c r="K47477" s="293"/>
      <c r="M47477" s="290"/>
    </row>
    <row r="47478" spans="11:13" x14ac:dyDescent="0.35">
      <c r="K47478" s="293"/>
      <c r="M47478" s="290"/>
    </row>
    <row r="47479" spans="11:13" x14ac:dyDescent="0.35">
      <c r="K47479" s="293"/>
      <c r="M47479" s="290"/>
    </row>
    <row r="47480" spans="11:13" x14ac:dyDescent="0.35">
      <c r="K47480" s="293"/>
      <c r="M47480" s="290"/>
    </row>
    <row r="47481" spans="11:13" x14ac:dyDescent="0.35">
      <c r="K47481" s="293"/>
      <c r="M47481" s="290"/>
    </row>
    <row r="47482" spans="11:13" x14ac:dyDescent="0.35">
      <c r="K47482" s="293"/>
      <c r="M47482" s="290"/>
    </row>
    <row r="47483" spans="11:13" x14ac:dyDescent="0.35">
      <c r="K47483" s="293"/>
      <c r="M47483" s="290"/>
    </row>
    <row r="47484" spans="11:13" x14ac:dyDescent="0.35">
      <c r="K47484" s="293"/>
      <c r="M47484" s="290"/>
    </row>
    <row r="47485" spans="11:13" x14ac:dyDescent="0.35">
      <c r="K47485" s="293"/>
      <c r="M47485" s="290"/>
    </row>
    <row r="47486" spans="11:13" x14ac:dyDescent="0.35">
      <c r="K47486" s="293"/>
      <c r="M47486" s="290"/>
    </row>
    <row r="47487" spans="11:13" x14ac:dyDescent="0.35">
      <c r="K47487" s="293"/>
      <c r="M47487" s="290"/>
    </row>
    <row r="47488" spans="11:13" x14ac:dyDescent="0.35">
      <c r="K47488" s="293"/>
      <c r="M47488" s="290"/>
    </row>
    <row r="47489" spans="11:13" x14ac:dyDescent="0.35">
      <c r="K47489" s="293"/>
      <c r="M47489" s="290"/>
    </row>
    <row r="47490" spans="11:13" x14ac:dyDescent="0.35">
      <c r="K47490" s="293"/>
      <c r="M47490" s="290"/>
    </row>
    <row r="47491" spans="11:13" x14ac:dyDescent="0.35">
      <c r="K47491" s="293"/>
      <c r="M47491" s="290"/>
    </row>
    <row r="47492" spans="11:13" x14ac:dyDescent="0.35">
      <c r="K47492" s="293"/>
      <c r="M47492" s="290"/>
    </row>
    <row r="47493" spans="11:13" x14ac:dyDescent="0.35">
      <c r="K47493" s="293"/>
      <c r="M47493" s="290"/>
    </row>
    <row r="47494" spans="11:13" x14ac:dyDescent="0.35">
      <c r="K47494" s="293"/>
      <c r="M47494" s="290"/>
    </row>
    <row r="47495" spans="11:13" x14ac:dyDescent="0.35">
      <c r="K47495" s="293"/>
      <c r="M47495" s="290"/>
    </row>
    <row r="47496" spans="11:13" x14ac:dyDescent="0.35">
      <c r="K47496" s="293"/>
      <c r="M47496" s="290"/>
    </row>
    <row r="47497" spans="11:13" x14ac:dyDescent="0.35">
      <c r="K47497" s="293"/>
      <c r="M47497" s="290"/>
    </row>
    <row r="47498" spans="11:13" x14ac:dyDescent="0.35">
      <c r="K47498" s="293"/>
      <c r="M47498" s="290"/>
    </row>
    <row r="47499" spans="11:13" x14ac:dyDescent="0.35">
      <c r="K47499" s="293"/>
      <c r="M47499" s="290"/>
    </row>
    <row r="47500" spans="11:13" x14ac:dyDescent="0.35">
      <c r="K47500" s="293"/>
      <c r="M47500" s="290"/>
    </row>
    <row r="47501" spans="11:13" x14ac:dyDescent="0.35">
      <c r="K47501" s="293"/>
      <c r="M47501" s="290"/>
    </row>
    <row r="47502" spans="11:13" x14ac:dyDescent="0.35">
      <c r="K47502" s="293"/>
      <c r="M47502" s="290"/>
    </row>
    <row r="47503" spans="11:13" x14ac:dyDescent="0.35">
      <c r="K47503" s="293"/>
      <c r="M47503" s="290"/>
    </row>
    <row r="47504" spans="11:13" x14ac:dyDescent="0.35">
      <c r="K47504" s="293"/>
      <c r="M47504" s="290"/>
    </row>
    <row r="47505" spans="11:13" x14ac:dyDescent="0.35">
      <c r="K47505" s="293"/>
      <c r="M47505" s="290"/>
    </row>
    <row r="47506" spans="11:13" x14ac:dyDescent="0.35">
      <c r="K47506" s="293"/>
      <c r="M47506" s="290"/>
    </row>
    <row r="47507" spans="11:13" x14ac:dyDescent="0.35">
      <c r="K47507" s="293"/>
      <c r="M47507" s="290"/>
    </row>
    <row r="47508" spans="11:13" x14ac:dyDescent="0.35">
      <c r="K47508" s="293"/>
      <c r="M47508" s="290"/>
    </row>
    <row r="47509" spans="11:13" x14ac:dyDescent="0.35">
      <c r="K47509" s="293"/>
      <c r="M47509" s="290"/>
    </row>
    <row r="47510" spans="11:13" x14ac:dyDescent="0.35">
      <c r="K47510" s="293"/>
      <c r="M47510" s="290"/>
    </row>
    <row r="47511" spans="11:13" x14ac:dyDescent="0.35">
      <c r="K47511" s="293"/>
      <c r="M47511" s="290"/>
    </row>
    <row r="47512" spans="11:13" x14ac:dyDescent="0.35">
      <c r="K47512" s="293"/>
      <c r="M47512" s="290"/>
    </row>
    <row r="47513" spans="11:13" x14ac:dyDescent="0.35">
      <c r="K47513" s="293"/>
      <c r="M47513" s="290"/>
    </row>
    <row r="47514" spans="11:13" x14ac:dyDescent="0.35">
      <c r="K47514" s="293"/>
      <c r="M47514" s="290"/>
    </row>
    <row r="47515" spans="11:13" x14ac:dyDescent="0.35">
      <c r="K47515" s="293"/>
      <c r="M47515" s="290"/>
    </row>
    <row r="47516" spans="11:13" x14ac:dyDescent="0.35">
      <c r="K47516" s="293"/>
      <c r="M47516" s="290"/>
    </row>
    <row r="47517" spans="11:13" x14ac:dyDescent="0.35">
      <c r="K47517" s="293"/>
      <c r="M47517" s="290"/>
    </row>
    <row r="47518" spans="11:13" x14ac:dyDescent="0.35">
      <c r="K47518" s="293"/>
      <c r="M47518" s="290"/>
    </row>
    <row r="47519" spans="11:13" x14ac:dyDescent="0.35">
      <c r="K47519" s="293"/>
      <c r="M47519" s="290"/>
    </row>
    <row r="47520" spans="11:13" x14ac:dyDescent="0.35">
      <c r="K47520" s="293"/>
      <c r="M47520" s="290"/>
    </row>
    <row r="47521" spans="11:13" x14ac:dyDescent="0.35">
      <c r="K47521" s="293"/>
      <c r="M47521" s="290"/>
    </row>
    <row r="47522" spans="11:13" x14ac:dyDescent="0.35">
      <c r="K47522" s="293"/>
      <c r="M47522" s="290"/>
    </row>
    <row r="47523" spans="11:13" x14ac:dyDescent="0.35">
      <c r="K47523" s="293"/>
      <c r="M47523" s="290"/>
    </row>
    <row r="47524" spans="11:13" x14ac:dyDescent="0.35">
      <c r="K47524" s="293"/>
      <c r="M47524" s="290"/>
    </row>
    <row r="47525" spans="11:13" x14ac:dyDescent="0.35">
      <c r="K47525" s="293"/>
      <c r="M47525" s="290"/>
    </row>
    <row r="47526" spans="11:13" x14ac:dyDescent="0.35">
      <c r="K47526" s="293"/>
      <c r="M47526" s="290"/>
    </row>
    <row r="47527" spans="11:13" x14ac:dyDescent="0.35">
      <c r="K47527" s="293"/>
      <c r="M47527" s="290"/>
    </row>
    <row r="47528" spans="11:13" x14ac:dyDescent="0.35">
      <c r="K47528" s="293"/>
      <c r="M47528" s="290"/>
    </row>
    <row r="47529" spans="11:13" x14ac:dyDescent="0.35">
      <c r="K47529" s="293"/>
      <c r="M47529" s="290"/>
    </row>
    <row r="47530" spans="11:13" x14ac:dyDescent="0.35">
      <c r="K47530" s="293"/>
      <c r="M47530" s="290"/>
    </row>
    <row r="47531" spans="11:13" x14ac:dyDescent="0.35">
      <c r="K47531" s="293"/>
      <c r="M47531" s="290"/>
    </row>
    <row r="47532" spans="11:13" x14ac:dyDescent="0.35">
      <c r="K47532" s="293"/>
      <c r="M47532" s="290"/>
    </row>
    <row r="47533" spans="11:13" x14ac:dyDescent="0.35">
      <c r="K47533" s="293"/>
      <c r="M47533" s="290"/>
    </row>
    <row r="47534" spans="11:13" x14ac:dyDescent="0.35">
      <c r="K47534" s="293"/>
      <c r="M47534" s="290"/>
    </row>
    <row r="47535" spans="11:13" x14ac:dyDescent="0.35">
      <c r="K47535" s="293"/>
      <c r="M47535" s="290"/>
    </row>
    <row r="47536" spans="11:13" x14ac:dyDescent="0.35">
      <c r="K47536" s="293"/>
      <c r="M47536" s="290"/>
    </row>
    <row r="47537" spans="11:13" x14ac:dyDescent="0.35">
      <c r="K47537" s="293"/>
      <c r="M47537" s="290"/>
    </row>
    <row r="47538" spans="11:13" x14ac:dyDescent="0.35">
      <c r="K47538" s="293"/>
      <c r="M47538" s="290"/>
    </row>
    <row r="47539" spans="11:13" x14ac:dyDescent="0.35">
      <c r="K47539" s="293"/>
      <c r="M47539" s="290"/>
    </row>
    <row r="47540" spans="11:13" x14ac:dyDescent="0.35">
      <c r="K47540" s="293"/>
      <c r="M47540" s="290"/>
    </row>
    <row r="47541" spans="11:13" x14ac:dyDescent="0.35">
      <c r="K47541" s="293"/>
      <c r="M47541" s="290"/>
    </row>
    <row r="47542" spans="11:13" x14ac:dyDescent="0.35">
      <c r="K47542" s="293"/>
      <c r="M47542" s="290"/>
    </row>
    <row r="47543" spans="11:13" x14ac:dyDescent="0.35">
      <c r="K47543" s="293"/>
      <c r="M47543" s="290"/>
    </row>
    <row r="47544" spans="11:13" x14ac:dyDescent="0.35">
      <c r="K47544" s="293"/>
      <c r="M47544" s="290"/>
    </row>
    <row r="47545" spans="11:13" x14ac:dyDescent="0.35">
      <c r="K47545" s="293"/>
      <c r="M47545" s="290"/>
    </row>
    <row r="47546" spans="11:13" x14ac:dyDescent="0.35">
      <c r="K47546" s="293"/>
      <c r="M47546" s="290"/>
    </row>
    <row r="47547" spans="11:13" x14ac:dyDescent="0.35">
      <c r="K47547" s="293"/>
      <c r="M47547" s="290"/>
    </row>
    <row r="47548" spans="11:13" x14ac:dyDescent="0.35">
      <c r="K47548" s="293"/>
      <c r="M47548" s="290"/>
    </row>
    <row r="47549" spans="11:13" x14ac:dyDescent="0.35">
      <c r="K47549" s="293"/>
      <c r="M47549" s="290"/>
    </row>
    <row r="47550" spans="11:13" x14ac:dyDescent="0.35">
      <c r="K47550" s="293"/>
      <c r="M47550" s="290"/>
    </row>
    <row r="47551" spans="11:13" x14ac:dyDescent="0.35">
      <c r="K47551" s="293"/>
      <c r="M47551" s="290"/>
    </row>
    <row r="47552" spans="11:13" x14ac:dyDescent="0.35">
      <c r="K47552" s="293"/>
      <c r="M47552" s="290"/>
    </row>
    <row r="47553" spans="11:13" x14ac:dyDescent="0.35">
      <c r="K47553" s="293"/>
      <c r="M47553" s="290"/>
    </row>
    <row r="47554" spans="11:13" x14ac:dyDescent="0.35">
      <c r="K47554" s="293"/>
      <c r="M47554" s="290"/>
    </row>
    <row r="47555" spans="11:13" x14ac:dyDescent="0.35">
      <c r="K47555" s="293"/>
      <c r="M47555" s="290"/>
    </row>
    <row r="47556" spans="11:13" x14ac:dyDescent="0.35">
      <c r="K47556" s="293"/>
      <c r="M47556" s="290"/>
    </row>
    <row r="47557" spans="11:13" x14ac:dyDescent="0.35">
      <c r="K47557" s="293"/>
      <c r="M47557" s="290"/>
    </row>
    <row r="47558" spans="11:13" x14ac:dyDescent="0.35">
      <c r="K47558" s="293"/>
      <c r="M47558" s="290"/>
    </row>
    <row r="47559" spans="11:13" x14ac:dyDescent="0.35">
      <c r="K47559" s="293"/>
      <c r="M47559" s="290"/>
    </row>
    <row r="47560" spans="11:13" x14ac:dyDescent="0.35">
      <c r="K47560" s="293"/>
      <c r="M47560" s="290"/>
    </row>
    <row r="47561" spans="11:13" x14ac:dyDescent="0.35">
      <c r="K47561" s="293"/>
      <c r="M47561" s="290"/>
    </row>
    <row r="47562" spans="11:13" x14ac:dyDescent="0.35">
      <c r="K47562" s="293"/>
      <c r="M47562" s="290"/>
    </row>
    <row r="47563" spans="11:13" x14ac:dyDescent="0.35">
      <c r="K47563" s="293"/>
      <c r="M47563" s="290"/>
    </row>
    <row r="47564" spans="11:13" x14ac:dyDescent="0.35">
      <c r="K47564" s="293"/>
      <c r="M47564" s="290"/>
    </row>
    <row r="47565" spans="11:13" x14ac:dyDescent="0.35">
      <c r="K47565" s="293"/>
      <c r="M47565" s="290"/>
    </row>
    <row r="47566" spans="11:13" x14ac:dyDescent="0.35">
      <c r="K47566" s="293"/>
      <c r="M47566" s="290"/>
    </row>
    <row r="47567" spans="11:13" x14ac:dyDescent="0.35">
      <c r="K47567" s="293"/>
      <c r="M47567" s="290"/>
    </row>
    <row r="47568" spans="11:13" x14ac:dyDescent="0.35">
      <c r="K47568" s="293"/>
      <c r="M47568" s="290"/>
    </row>
    <row r="47569" spans="11:13" x14ac:dyDescent="0.35">
      <c r="K47569" s="293"/>
      <c r="M47569" s="290"/>
    </row>
    <row r="47570" spans="11:13" x14ac:dyDescent="0.35">
      <c r="K47570" s="293"/>
      <c r="M47570" s="290"/>
    </row>
    <row r="47571" spans="11:13" x14ac:dyDescent="0.35">
      <c r="K47571" s="293"/>
      <c r="M47571" s="290"/>
    </row>
    <row r="47572" spans="11:13" x14ac:dyDescent="0.35">
      <c r="K47572" s="293"/>
      <c r="M47572" s="290"/>
    </row>
    <row r="47573" spans="11:13" x14ac:dyDescent="0.35">
      <c r="K47573" s="293"/>
      <c r="M47573" s="290"/>
    </row>
    <row r="47574" spans="11:13" x14ac:dyDescent="0.35">
      <c r="K47574" s="293"/>
      <c r="M47574" s="290"/>
    </row>
    <row r="47575" spans="11:13" x14ac:dyDescent="0.35">
      <c r="K47575" s="293"/>
      <c r="M47575" s="290"/>
    </row>
    <row r="47576" spans="11:13" x14ac:dyDescent="0.35">
      <c r="K47576" s="293"/>
      <c r="M47576" s="290"/>
    </row>
    <row r="47577" spans="11:13" x14ac:dyDescent="0.35">
      <c r="K47577" s="293"/>
      <c r="M47577" s="290"/>
    </row>
    <row r="47578" spans="11:13" x14ac:dyDescent="0.35">
      <c r="K47578" s="293"/>
      <c r="M47578" s="290"/>
    </row>
    <row r="47579" spans="11:13" x14ac:dyDescent="0.35">
      <c r="K47579" s="293"/>
      <c r="M47579" s="290"/>
    </row>
    <row r="47580" spans="11:13" x14ac:dyDescent="0.35">
      <c r="K47580" s="293"/>
      <c r="M47580" s="290"/>
    </row>
    <row r="47581" spans="11:13" x14ac:dyDescent="0.35">
      <c r="K47581" s="293"/>
      <c r="M47581" s="290"/>
    </row>
    <row r="47582" spans="11:13" x14ac:dyDescent="0.35">
      <c r="K47582" s="293"/>
      <c r="M47582" s="290"/>
    </row>
    <row r="47583" spans="11:13" x14ac:dyDescent="0.35">
      <c r="K47583" s="293"/>
      <c r="M47583" s="290"/>
    </row>
    <row r="47584" spans="11:13" x14ac:dyDescent="0.35">
      <c r="K47584" s="293"/>
      <c r="M47584" s="290"/>
    </row>
    <row r="47585" spans="11:13" x14ac:dyDescent="0.35">
      <c r="K47585" s="293"/>
      <c r="M47585" s="290"/>
    </row>
    <row r="47586" spans="11:13" x14ac:dyDescent="0.35">
      <c r="K47586" s="293"/>
      <c r="M47586" s="290"/>
    </row>
    <row r="47587" spans="11:13" x14ac:dyDescent="0.35">
      <c r="K47587" s="293"/>
      <c r="M47587" s="290"/>
    </row>
    <row r="47588" spans="11:13" x14ac:dyDescent="0.35">
      <c r="K47588" s="293"/>
      <c r="M47588" s="290"/>
    </row>
    <row r="47589" spans="11:13" x14ac:dyDescent="0.35">
      <c r="K47589" s="293"/>
      <c r="M47589" s="290"/>
    </row>
    <row r="47590" spans="11:13" x14ac:dyDescent="0.35">
      <c r="K47590" s="293"/>
      <c r="M47590" s="290"/>
    </row>
    <row r="47591" spans="11:13" x14ac:dyDescent="0.35">
      <c r="K47591" s="293"/>
      <c r="M47591" s="290"/>
    </row>
    <row r="47592" spans="11:13" x14ac:dyDescent="0.35">
      <c r="K47592" s="293"/>
      <c r="M47592" s="290"/>
    </row>
    <row r="47593" spans="11:13" x14ac:dyDescent="0.35">
      <c r="K47593" s="293"/>
      <c r="M47593" s="290"/>
    </row>
    <row r="47594" spans="11:13" x14ac:dyDescent="0.35">
      <c r="K47594" s="293"/>
      <c r="M47594" s="290"/>
    </row>
    <row r="47595" spans="11:13" x14ac:dyDescent="0.35">
      <c r="K47595" s="293"/>
      <c r="M47595" s="290"/>
    </row>
    <row r="47596" spans="11:13" x14ac:dyDescent="0.35">
      <c r="K47596" s="293"/>
      <c r="M47596" s="290"/>
    </row>
    <row r="47597" spans="11:13" x14ac:dyDescent="0.35">
      <c r="K47597" s="293"/>
      <c r="M47597" s="290"/>
    </row>
    <row r="47598" spans="11:13" x14ac:dyDescent="0.35">
      <c r="K47598" s="293"/>
      <c r="M47598" s="290"/>
    </row>
    <row r="47599" spans="11:13" x14ac:dyDescent="0.35">
      <c r="K47599" s="293"/>
      <c r="M47599" s="290"/>
    </row>
    <row r="47600" spans="11:13" x14ac:dyDescent="0.35">
      <c r="K47600" s="293"/>
      <c r="M47600" s="290"/>
    </row>
    <row r="47601" spans="11:13" x14ac:dyDescent="0.35">
      <c r="K47601" s="293"/>
      <c r="M47601" s="290"/>
    </row>
    <row r="47602" spans="11:13" x14ac:dyDescent="0.35">
      <c r="K47602" s="293"/>
      <c r="M47602" s="290"/>
    </row>
    <row r="47603" spans="11:13" x14ac:dyDescent="0.35">
      <c r="K47603" s="293"/>
      <c r="M47603" s="290"/>
    </row>
    <row r="47604" spans="11:13" x14ac:dyDescent="0.35">
      <c r="K47604" s="293"/>
      <c r="M47604" s="290"/>
    </row>
    <row r="47605" spans="11:13" x14ac:dyDescent="0.35">
      <c r="K47605" s="293"/>
      <c r="M47605" s="290"/>
    </row>
    <row r="47606" spans="11:13" x14ac:dyDescent="0.35">
      <c r="K47606" s="293"/>
      <c r="M47606" s="290"/>
    </row>
    <row r="47607" spans="11:13" x14ac:dyDescent="0.35">
      <c r="K47607" s="293"/>
      <c r="M47607" s="290"/>
    </row>
    <row r="47608" spans="11:13" x14ac:dyDescent="0.35">
      <c r="K47608" s="293"/>
      <c r="M47608" s="290"/>
    </row>
    <row r="47609" spans="11:13" x14ac:dyDescent="0.35">
      <c r="K47609" s="293"/>
      <c r="M47609" s="290"/>
    </row>
    <row r="47610" spans="11:13" x14ac:dyDescent="0.35">
      <c r="K47610" s="293"/>
      <c r="M47610" s="290"/>
    </row>
    <row r="47611" spans="11:13" x14ac:dyDescent="0.35">
      <c r="K47611" s="293"/>
      <c r="M47611" s="290"/>
    </row>
    <row r="47612" spans="11:13" x14ac:dyDescent="0.35">
      <c r="K47612" s="293"/>
      <c r="M47612" s="290"/>
    </row>
    <row r="47613" spans="11:13" x14ac:dyDescent="0.35">
      <c r="K47613" s="293"/>
      <c r="M47613" s="290"/>
    </row>
    <row r="47614" spans="11:13" x14ac:dyDescent="0.35">
      <c r="K47614" s="293"/>
      <c r="M47614" s="290"/>
    </row>
    <row r="47615" spans="11:13" x14ac:dyDescent="0.35">
      <c r="K47615" s="293"/>
      <c r="M47615" s="290"/>
    </row>
    <row r="47616" spans="11:13" x14ac:dyDescent="0.35">
      <c r="K47616" s="293"/>
      <c r="M47616" s="290"/>
    </row>
    <row r="47617" spans="11:13" x14ac:dyDescent="0.35">
      <c r="K47617" s="293"/>
      <c r="M47617" s="290"/>
    </row>
    <row r="47618" spans="11:13" x14ac:dyDescent="0.35">
      <c r="K47618" s="293"/>
      <c r="M47618" s="290"/>
    </row>
    <row r="47619" spans="11:13" x14ac:dyDescent="0.35">
      <c r="K47619" s="293"/>
      <c r="M47619" s="290"/>
    </row>
    <row r="47620" spans="11:13" x14ac:dyDescent="0.35">
      <c r="K47620" s="293"/>
      <c r="M47620" s="290"/>
    </row>
    <row r="47621" spans="11:13" x14ac:dyDescent="0.35">
      <c r="K47621" s="293"/>
      <c r="M47621" s="290"/>
    </row>
    <row r="47622" spans="11:13" x14ac:dyDescent="0.35">
      <c r="K47622" s="293"/>
      <c r="M47622" s="290"/>
    </row>
    <row r="47623" spans="11:13" x14ac:dyDescent="0.35">
      <c r="K47623" s="293"/>
      <c r="M47623" s="290"/>
    </row>
    <row r="47624" spans="11:13" x14ac:dyDescent="0.35">
      <c r="K47624" s="293"/>
      <c r="M47624" s="290"/>
    </row>
    <row r="47625" spans="11:13" x14ac:dyDescent="0.35">
      <c r="K47625" s="293"/>
      <c r="M47625" s="290"/>
    </row>
    <row r="47626" spans="11:13" x14ac:dyDescent="0.35">
      <c r="K47626" s="293"/>
      <c r="M47626" s="290"/>
    </row>
    <row r="47627" spans="11:13" x14ac:dyDescent="0.35">
      <c r="K47627" s="293"/>
      <c r="M47627" s="290"/>
    </row>
    <row r="47628" spans="11:13" x14ac:dyDescent="0.35">
      <c r="K47628" s="293"/>
      <c r="M47628" s="290"/>
    </row>
    <row r="47629" spans="11:13" x14ac:dyDescent="0.35">
      <c r="K47629" s="293"/>
      <c r="M47629" s="290"/>
    </row>
    <row r="47630" spans="11:13" x14ac:dyDescent="0.35">
      <c r="K47630" s="293"/>
      <c r="M47630" s="290"/>
    </row>
    <row r="47631" spans="11:13" x14ac:dyDescent="0.35">
      <c r="K47631" s="293"/>
      <c r="M47631" s="290"/>
    </row>
    <row r="47632" spans="11:13" x14ac:dyDescent="0.35">
      <c r="K47632" s="293"/>
      <c r="M47632" s="290"/>
    </row>
    <row r="47633" spans="11:13" x14ac:dyDescent="0.35">
      <c r="K47633" s="293"/>
      <c r="M47633" s="290"/>
    </row>
    <row r="47634" spans="11:13" x14ac:dyDescent="0.35">
      <c r="K47634" s="293"/>
      <c r="M47634" s="290"/>
    </row>
    <row r="47635" spans="11:13" x14ac:dyDescent="0.35">
      <c r="K47635" s="293"/>
      <c r="M47635" s="290"/>
    </row>
    <row r="47636" spans="11:13" x14ac:dyDescent="0.35">
      <c r="K47636" s="293"/>
      <c r="M47636" s="290"/>
    </row>
    <row r="47637" spans="11:13" x14ac:dyDescent="0.35">
      <c r="K47637" s="293"/>
      <c r="M47637" s="290"/>
    </row>
    <row r="47638" spans="11:13" x14ac:dyDescent="0.35">
      <c r="K47638" s="293"/>
      <c r="M47638" s="290"/>
    </row>
    <row r="47639" spans="11:13" x14ac:dyDescent="0.35">
      <c r="K47639" s="293"/>
      <c r="M47639" s="290"/>
    </row>
    <row r="47640" spans="11:13" x14ac:dyDescent="0.35">
      <c r="K47640" s="293"/>
      <c r="M47640" s="290"/>
    </row>
    <row r="47641" spans="11:13" x14ac:dyDescent="0.35">
      <c r="K47641" s="293"/>
      <c r="M47641" s="290"/>
    </row>
    <row r="47642" spans="11:13" x14ac:dyDescent="0.35">
      <c r="K47642" s="293"/>
      <c r="M47642" s="290"/>
    </row>
    <row r="47643" spans="11:13" x14ac:dyDescent="0.35">
      <c r="K47643" s="293"/>
      <c r="M47643" s="290"/>
    </row>
    <row r="47644" spans="11:13" x14ac:dyDescent="0.35">
      <c r="K47644" s="293"/>
      <c r="M47644" s="290"/>
    </row>
    <row r="47645" spans="11:13" x14ac:dyDescent="0.35">
      <c r="K47645" s="293"/>
      <c r="M47645" s="290"/>
    </row>
    <row r="47646" spans="11:13" x14ac:dyDescent="0.35">
      <c r="K47646" s="293"/>
      <c r="M47646" s="290"/>
    </row>
    <row r="47647" spans="11:13" x14ac:dyDescent="0.35">
      <c r="K47647" s="293"/>
      <c r="M47647" s="290"/>
    </row>
    <row r="47648" spans="11:13" x14ac:dyDescent="0.35">
      <c r="K47648" s="293"/>
      <c r="M47648" s="290"/>
    </row>
    <row r="47649" spans="11:13" x14ac:dyDescent="0.35">
      <c r="K47649" s="293"/>
      <c r="M47649" s="290"/>
    </row>
    <row r="47650" spans="11:13" x14ac:dyDescent="0.35">
      <c r="K47650" s="293"/>
      <c r="M47650" s="290"/>
    </row>
    <row r="47651" spans="11:13" x14ac:dyDescent="0.35">
      <c r="K47651" s="293"/>
      <c r="M47651" s="290"/>
    </row>
    <row r="47652" spans="11:13" x14ac:dyDescent="0.35">
      <c r="K47652" s="293"/>
      <c r="M47652" s="290"/>
    </row>
    <row r="47653" spans="11:13" x14ac:dyDescent="0.35">
      <c r="K47653" s="293"/>
      <c r="M47653" s="290"/>
    </row>
    <row r="47654" spans="11:13" x14ac:dyDescent="0.35">
      <c r="K47654" s="293"/>
      <c r="M47654" s="290"/>
    </row>
    <row r="47655" spans="11:13" x14ac:dyDescent="0.35">
      <c r="K47655" s="293"/>
      <c r="M47655" s="290"/>
    </row>
    <row r="47656" spans="11:13" x14ac:dyDescent="0.35">
      <c r="K47656" s="293"/>
      <c r="M47656" s="290"/>
    </row>
    <row r="47657" spans="11:13" x14ac:dyDescent="0.35">
      <c r="K47657" s="293"/>
      <c r="M47657" s="290"/>
    </row>
    <row r="47658" spans="11:13" x14ac:dyDescent="0.35">
      <c r="K47658" s="293"/>
      <c r="M47658" s="290"/>
    </row>
    <row r="47659" spans="11:13" x14ac:dyDescent="0.35">
      <c r="K47659" s="293"/>
      <c r="M47659" s="290"/>
    </row>
    <row r="47660" spans="11:13" x14ac:dyDescent="0.35">
      <c r="K47660" s="293"/>
      <c r="M47660" s="290"/>
    </row>
    <row r="47661" spans="11:13" x14ac:dyDescent="0.35">
      <c r="K47661" s="293"/>
      <c r="M47661" s="290"/>
    </row>
    <row r="47662" spans="11:13" x14ac:dyDescent="0.35">
      <c r="K47662" s="293"/>
      <c r="M47662" s="290"/>
    </row>
    <row r="47663" spans="11:13" x14ac:dyDescent="0.35">
      <c r="K47663" s="293"/>
      <c r="M47663" s="290"/>
    </row>
    <row r="47664" spans="11:13" x14ac:dyDescent="0.35">
      <c r="K47664" s="293"/>
      <c r="M47664" s="290"/>
    </row>
    <row r="47665" spans="11:13" x14ac:dyDescent="0.35">
      <c r="K47665" s="293"/>
      <c r="M47665" s="290"/>
    </row>
    <row r="47666" spans="11:13" x14ac:dyDescent="0.35">
      <c r="K47666" s="293"/>
      <c r="M47666" s="290"/>
    </row>
    <row r="47667" spans="11:13" x14ac:dyDescent="0.35">
      <c r="K47667" s="293"/>
      <c r="M47667" s="290"/>
    </row>
    <row r="47668" spans="11:13" x14ac:dyDescent="0.35">
      <c r="K47668" s="293"/>
      <c r="M47668" s="290"/>
    </row>
    <row r="47669" spans="11:13" x14ac:dyDescent="0.35">
      <c r="K47669" s="293"/>
      <c r="M47669" s="290"/>
    </row>
    <row r="47670" spans="11:13" x14ac:dyDescent="0.35">
      <c r="K47670" s="293"/>
      <c r="M47670" s="290"/>
    </row>
    <row r="47671" spans="11:13" x14ac:dyDescent="0.35">
      <c r="K47671" s="293"/>
      <c r="M47671" s="290"/>
    </row>
    <row r="47672" spans="11:13" x14ac:dyDescent="0.35">
      <c r="K47672" s="293"/>
      <c r="M47672" s="290"/>
    </row>
    <row r="47673" spans="11:13" x14ac:dyDescent="0.35">
      <c r="K47673" s="293"/>
      <c r="M47673" s="290"/>
    </row>
    <row r="47674" spans="11:13" x14ac:dyDescent="0.35">
      <c r="K47674" s="293"/>
      <c r="M47674" s="290"/>
    </row>
    <row r="47675" spans="11:13" x14ac:dyDescent="0.35">
      <c r="K47675" s="293"/>
      <c r="M47675" s="290"/>
    </row>
    <row r="47676" spans="11:13" x14ac:dyDescent="0.35">
      <c r="K47676" s="293"/>
      <c r="M47676" s="290"/>
    </row>
    <row r="47677" spans="11:13" x14ac:dyDescent="0.35">
      <c r="K47677" s="293"/>
      <c r="M47677" s="290"/>
    </row>
    <row r="47678" spans="11:13" x14ac:dyDescent="0.35">
      <c r="K47678" s="293"/>
      <c r="M47678" s="290"/>
    </row>
    <row r="47679" spans="11:13" x14ac:dyDescent="0.35">
      <c r="K47679" s="293"/>
      <c r="M47679" s="290"/>
    </row>
    <row r="47680" spans="11:13" x14ac:dyDescent="0.35">
      <c r="K47680" s="293"/>
      <c r="M47680" s="290"/>
    </row>
    <row r="47681" spans="11:13" x14ac:dyDescent="0.35">
      <c r="K47681" s="293"/>
      <c r="M47681" s="290"/>
    </row>
    <row r="47682" spans="11:13" x14ac:dyDescent="0.35">
      <c r="K47682" s="293"/>
      <c r="M47682" s="290"/>
    </row>
    <row r="47683" spans="11:13" x14ac:dyDescent="0.35">
      <c r="K47683" s="293"/>
      <c r="M47683" s="290"/>
    </row>
    <row r="47684" spans="11:13" x14ac:dyDescent="0.35">
      <c r="K47684" s="293"/>
      <c r="M47684" s="290"/>
    </row>
    <row r="47685" spans="11:13" x14ac:dyDescent="0.35">
      <c r="K47685" s="293"/>
      <c r="M47685" s="290"/>
    </row>
    <row r="47686" spans="11:13" x14ac:dyDescent="0.35">
      <c r="K47686" s="293"/>
      <c r="M47686" s="290"/>
    </row>
    <row r="47687" spans="11:13" x14ac:dyDescent="0.35">
      <c r="K47687" s="293"/>
      <c r="M47687" s="290"/>
    </row>
    <row r="47688" spans="11:13" x14ac:dyDescent="0.35">
      <c r="K47688" s="293"/>
      <c r="M47688" s="290"/>
    </row>
    <row r="47689" spans="11:13" x14ac:dyDescent="0.35">
      <c r="K47689" s="293"/>
      <c r="M47689" s="290"/>
    </row>
    <row r="47690" spans="11:13" x14ac:dyDescent="0.35">
      <c r="K47690" s="293"/>
      <c r="M47690" s="290"/>
    </row>
    <row r="47691" spans="11:13" x14ac:dyDescent="0.35">
      <c r="K47691" s="293"/>
      <c r="M47691" s="290"/>
    </row>
    <row r="47692" spans="11:13" x14ac:dyDescent="0.35">
      <c r="K47692" s="293"/>
      <c r="M47692" s="290"/>
    </row>
    <row r="47693" spans="11:13" x14ac:dyDescent="0.35">
      <c r="K47693" s="293"/>
      <c r="M47693" s="290"/>
    </row>
    <row r="47694" spans="11:13" x14ac:dyDescent="0.35">
      <c r="K47694" s="293"/>
      <c r="M47694" s="290"/>
    </row>
    <row r="47695" spans="11:13" x14ac:dyDescent="0.35">
      <c r="K47695" s="293"/>
      <c r="M47695" s="290"/>
    </row>
    <row r="47696" spans="11:13" x14ac:dyDescent="0.35">
      <c r="K47696" s="293"/>
      <c r="M47696" s="290"/>
    </row>
    <row r="47697" spans="11:13" x14ac:dyDescent="0.35">
      <c r="K47697" s="293"/>
      <c r="M47697" s="290"/>
    </row>
    <row r="47698" spans="11:13" x14ac:dyDescent="0.35">
      <c r="K47698" s="293"/>
      <c r="M47698" s="290"/>
    </row>
    <row r="47699" spans="11:13" x14ac:dyDescent="0.35">
      <c r="K47699" s="293"/>
      <c r="M47699" s="290"/>
    </row>
    <row r="47700" spans="11:13" x14ac:dyDescent="0.35">
      <c r="K47700" s="293"/>
      <c r="M47700" s="290"/>
    </row>
    <row r="47701" spans="11:13" x14ac:dyDescent="0.35">
      <c r="K47701" s="293"/>
      <c r="M47701" s="290"/>
    </row>
    <row r="47702" spans="11:13" x14ac:dyDescent="0.35">
      <c r="K47702" s="293"/>
      <c r="M47702" s="290"/>
    </row>
    <row r="47703" spans="11:13" x14ac:dyDescent="0.35">
      <c r="K47703" s="293"/>
      <c r="M47703" s="290"/>
    </row>
    <row r="47704" spans="11:13" x14ac:dyDescent="0.35">
      <c r="K47704" s="293"/>
      <c r="M47704" s="290"/>
    </row>
    <row r="47705" spans="11:13" x14ac:dyDescent="0.35">
      <c r="K47705" s="293"/>
      <c r="M47705" s="290"/>
    </row>
    <row r="47706" spans="11:13" x14ac:dyDescent="0.35">
      <c r="K47706" s="293"/>
      <c r="M47706" s="290"/>
    </row>
    <row r="47707" spans="11:13" x14ac:dyDescent="0.35">
      <c r="K47707" s="293"/>
      <c r="M47707" s="290"/>
    </row>
    <row r="47708" spans="11:13" x14ac:dyDescent="0.35">
      <c r="K47708" s="293"/>
      <c r="M47708" s="290"/>
    </row>
    <row r="47709" spans="11:13" x14ac:dyDescent="0.35">
      <c r="K47709" s="293"/>
      <c r="M47709" s="290"/>
    </row>
    <row r="47710" spans="11:13" x14ac:dyDescent="0.35">
      <c r="K47710" s="293"/>
      <c r="M47710" s="290"/>
    </row>
    <row r="47711" spans="11:13" x14ac:dyDescent="0.35">
      <c r="K47711" s="293"/>
      <c r="M47711" s="290"/>
    </row>
    <row r="47712" spans="11:13" x14ac:dyDescent="0.35">
      <c r="K47712" s="293"/>
      <c r="M47712" s="290"/>
    </row>
    <row r="47713" spans="11:13" x14ac:dyDescent="0.35">
      <c r="K47713" s="293"/>
      <c r="M47713" s="290"/>
    </row>
    <row r="47714" spans="11:13" x14ac:dyDescent="0.35">
      <c r="K47714" s="293"/>
      <c r="M47714" s="290"/>
    </row>
    <row r="47715" spans="11:13" x14ac:dyDescent="0.35">
      <c r="K47715" s="293"/>
      <c r="M47715" s="290"/>
    </row>
    <row r="47716" spans="11:13" x14ac:dyDescent="0.35">
      <c r="K47716" s="293"/>
      <c r="M47716" s="290"/>
    </row>
    <row r="47717" spans="11:13" x14ac:dyDescent="0.35">
      <c r="K47717" s="293"/>
      <c r="M47717" s="290"/>
    </row>
    <row r="47718" spans="11:13" x14ac:dyDescent="0.35">
      <c r="K47718" s="293"/>
      <c r="M47718" s="290"/>
    </row>
    <row r="47719" spans="11:13" x14ac:dyDescent="0.35">
      <c r="K47719" s="293"/>
      <c r="M47719" s="290"/>
    </row>
    <row r="47720" spans="11:13" x14ac:dyDescent="0.35">
      <c r="K47720" s="293"/>
      <c r="M47720" s="290"/>
    </row>
    <row r="47721" spans="11:13" x14ac:dyDescent="0.35">
      <c r="K47721" s="293"/>
      <c r="M47721" s="290"/>
    </row>
    <row r="47722" spans="11:13" x14ac:dyDescent="0.35">
      <c r="K47722" s="293"/>
      <c r="M47722" s="290"/>
    </row>
    <row r="47723" spans="11:13" x14ac:dyDescent="0.35">
      <c r="K47723" s="293"/>
      <c r="M47723" s="290"/>
    </row>
    <row r="47724" spans="11:13" x14ac:dyDescent="0.35">
      <c r="K47724" s="293"/>
      <c r="M47724" s="290"/>
    </row>
    <row r="47725" spans="11:13" x14ac:dyDescent="0.35">
      <c r="K47725" s="293"/>
      <c r="M47725" s="290"/>
    </row>
    <row r="47726" spans="11:13" x14ac:dyDescent="0.35">
      <c r="K47726" s="293"/>
      <c r="M47726" s="290"/>
    </row>
    <row r="47727" spans="11:13" x14ac:dyDescent="0.35">
      <c r="K47727" s="293"/>
      <c r="M47727" s="290"/>
    </row>
    <row r="47728" spans="11:13" x14ac:dyDescent="0.35">
      <c r="K47728" s="293"/>
      <c r="M47728" s="290"/>
    </row>
    <row r="47729" spans="11:13" x14ac:dyDescent="0.35">
      <c r="K47729" s="293"/>
      <c r="M47729" s="290"/>
    </row>
    <row r="47730" spans="11:13" x14ac:dyDescent="0.35">
      <c r="K47730" s="293"/>
      <c r="M47730" s="290"/>
    </row>
    <row r="47731" spans="11:13" x14ac:dyDescent="0.35">
      <c r="K47731" s="293"/>
      <c r="M47731" s="290"/>
    </row>
    <row r="47732" spans="11:13" x14ac:dyDescent="0.35">
      <c r="K47732" s="293"/>
      <c r="M47732" s="290"/>
    </row>
    <row r="47733" spans="11:13" x14ac:dyDescent="0.35">
      <c r="K47733" s="293"/>
      <c r="M47733" s="290"/>
    </row>
    <row r="47734" spans="11:13" x14ac:dyDescent="0.35">
      <c r="K47734" s="293"/>
      <c r="M47734" s="290"/>
    </row>
    <row r="47735" spans="11:13" x14ac:dyDescent="0.35">
      <c r="K47735" s="293"/>
      <c r="M47735" s="290"/>
    </row>
    <row r="47736" spans="11:13" x14ac:dyDescent="0.35">
      <c r="K47736" s="293"/>
      <c r="M47736" s="290"/>
    </row>
    <row r="47737" spans="11:13" x14ac:dyDescent="0.35">
      <c r="K47737" s="293"/>
      <c r="M47737" s="290"/>
    </row>
    <row r="47738" spans="11:13" x14ac:dyDescent="0.35">
      <c r="K47738" s="293"/>
      <c r="M47738" s="290"/>
    </row>
    <row r="47739" spans="11:13" x14ac:dyDescent="0.35">
      <c r="K47739" s="293"/>
      <c r="M47739" s="290"/>
    </row>
    <row r="47740" spans="11:13" x14ac:dyDescent="0.35">
      <c r="K47740" s="293"/>
      <c r="M47740" s="290"/>
    </row>
    <row r="47741" spans="11:13" x14ac:dyDescent="0.35">
      <c r="K47741" s="293"/>
      <c r="M47741" s="290"/>
    </row>
    <row r="47742" spans="11:13" x14ac:dyDescent="0.35">
      <c r="K47742" s="293"/>
      <c r="M47742" s="290"/>
    </row>
    <row r="47743" spans="11:13" x14ac:dyDescent="0.35">
      <c r="K47743" s="293"/>
      <c r="M47743" s="290"/>
    </row>
    <row r="47744" spans="11:13" x14ac:dyDescent="0.35">
      <c r="K47744" s="293"/>
      <c r="M47744" s="290"/>
    </row>
    <row r="47745" spans="11:13" x14ac:dyDescent="0.35">
      <c r="K47745" s="293"/>
      <c r="M47745" s="290"/>
    </row>
    <row r="47746" spans="11:13" x14ac:dyDescent="0.35">
      <c r="K47746" s="293"/>
      <c r="M47746" s="290"/>
    </row>
    <row r="47747" spans="11:13" x14ac:dyDescent="0.35">
      <c r="K47747" s="293"/>
      <c r="M47747" s="290"/>
    </row>
    <row r="47748" spans="11:13" x14ac:dyDescent="0.35">
      <c r="K47748" s="293"/>
      <c r="M47748" s="290"/>
    </row>
    <row r="47749" spans="11:13" x14ac:dyDescent="0.35">
      <c r="K47749" s="293"/>
      <c r="M47749" s="290"/>
    </row>
    <row r="47750" spans="11:13" x14ac:dyDescent="0.35">
      <c r="K47750" s="293"/>
      <c r="M47750" s="290"/>
    </row>
    <row r="47751" spans="11:13" x14ac:dyDescent="0.35">
      <c r="K47751" s="293"/>
      <c r="M47751" s="290"/>
    </row>
    <row r="47752" spans="11:13" x14ac:dyDescent="0.35">
      <c r="K47752" s="293"/>
      <c r="M47752" s="290"/>
    </row>
    <row r="47753" spans="11:13" x14ac:dyDescent="0.35">
      <c r="K47753" s="293"/>
      <c r="M47753" s="290"/>
    </row>
    <row r="47754" spans="11:13" x14ac:dyDescent="0.35">
      <c r="K47754" s="293"/>
      <c r="M47754" s="290"/>
    </row>
    <row r="47755" spans="11:13" x14ac:dyDescent="0.35">
      <c r="K47755" s="293"/>
      <c r="M47755" s="290"/>
    </row>
    <row r="47756" spans="11:13" x14ac:dyDescent="0.35">
      <c r="K47756" s="293"/>
      <c r="M47756" s="290"/>
    </row>
    <row r="47757" spans="11:13" x14ac:dyDescent="0.35">
      <c r="K47757" s="293"/>
      <c r="M47757" s="290"/>
    </row>
    <row r="47758" spans="11:13" x14ac:dyDescent="0.35">
      <c r="K47758" s="293"/>
      <c r="M47758" s="290"/>
    </row>
    <row r="47759" spans="11:13" x14ac:dyDescent="0.35">
      <c r="K47759" s="293"/>
      <c r="M47759" s="290"/>
    </row>
    <row r="47760" spans="11:13" x14ac:dyDescent="0.35">
      <c r="K47760" s="293"/>
      <c r="M47760" s="290"/>
    </row>
    <row r="47761" spans="11:13" x14ac:dyDescent="0.35">
      <c r="K47761" s="293"/>
      <c r="M47761" s="290"/>
    </row>
    <row r="47762" spans="11:13" x14ac:dyDescent="0.35">
      <c r="K47762" s="293"/>
      <c r="M47762" s="290"/>
    </row>
    <row r="47763" spans="11:13" x14ac:dyDescent="0.35">
      <c r="K47763" s="293"/>
      <c r="M47763" s="290"/>
    </row>
    <row r="47764" spans="11:13" x14ac:dyDescent="0.35">
      <c r="K47764" s="293"/>
      <c r="M47764" s="290"/>
    </row>
    <row r="47765" spans="11:13" x14ac:dyDescent="0.35">
      <c r="K47765" s="293"/>
      <c r="M47765" s="290"/>
    </row>
    <row r="47766" spans="11:13" x14ac:dyDescent="0.35">
      <c r="K47766" s="293"/>
      <c r="M47766" s="290"/>
    </row>
    <row r="47767" spans="11:13" x14ac:dyDescent="0.35">
      <c r="K47767" s="293"/>
      <c r="M47767" s="290"/>
    </row>
    <row r="47768" spans="11:13" x14ac:dyDescent="0.35">
      <c r="K47768" s="293"/>
      <c r="M47768" s="290"/>
    </row>
    <row r="47769" spans="11:13" x14ac:dyDescent="0.35">
      <c r="K47769" s="293"/>
      <c r="M47769" s="290"/>
    </row>
    <row r="47770" spans="11:13" x14ac:dyDescent="0.35">
      <c r="K47770" s="293"/>
      <c r="M47770" s="290"/>
    </row>
    <row r="47771" spans="11:13" x14ac:dyDescent="0.35">
      <c r="K47771" s="293"/>
      <c r="M47771" s="290"/>
    </row>
    <row r="47772" spans="11:13" x14ac:dyDescent="0.35">
      <c r="K47772" s="293"/>
      <c r="M47772" s="290"/>
    </row>
    <row r="47773" spans="11:13" x14ac:dyDescent="0.35">
      <c r="K47773" s="293"/>
      <c r="M47773" s="290"/>
    </row>
    <row r="47774" spans="11:13" x14ac:dyDescent="0.35">
      <c r="K47774" s="293"/>
      <c r="M47774" s="290"/>
    </row>
    <row r="47775" spans="11:13" x14ac:dyDescent="0.35">
      <c r="K47775" s="293"/>
      <c r="M47775" s="290"/>
    </row>
    <row r="47776" spans="11:13" x14ac:dyDescent="0.35">
      <c r="K47776" s="293"/>
      <c r="M47776" s="290"/>
    </row>
    <row r="47777" spans="11:13" x14ac:dyDescent="0.35">
      <c r="K47777" s="293"/>
      <c r="M47777" s="290"/>
    </row>
    <row r="47778" spans="11:13" x14ac:dyDescent="0.35">
      <c r="K47778" s="293"/>
      <c r="M47778" s="290"/>
    </row>
    <row r="47779" spans="11:13" x14ac:dyDescent="0.35">
      <c r="K47779" s="293"/>
      <c r="M47779" s="290"/>
    </row>
    <row r="47780" spans="11:13" x14ac:dyDescent="0.35">
      <c r="K47780" s="293"/>
      <c r="M47780" s="290"/>
    </row>
    <row r="47781" spans="11:13" x14ac:dyDescent="0.35">
      <c r="K47781" s="293"/>
      <c r="M47781" s="290"/>
    </row>
    <row r="47782" spans="11:13" x14ac:dyDescent="0.35">
      <c r="K47782" s="293"/>
      <c r="M47782" s="290"/>
    </row>
    <row r="47783" spans="11:13" x14ac:dyDescent="0.35">
      <c r="K47783" s="293"/>
      <c r="M47783" s="290"/>
    </row>
    <row r="47784" spans="11:13" x14ac:dyDescent="0.35">
      <c r="K47784" s="293"/>
      <c r="M47784" s="290"/>
    </row>
    <row r="47785" spans="11:13" x14ac:dyDescent="0.35">
      <c r="K47785" s="293"/>
      <c r="M47785" s="290"/>
    </row>
    <row r="47786" spans="11:13" x14ac:dyDescent="0.35">
      <c r="K47786" s="293"/>
      <c r="M47786" s="290"/>
    </row>
    <row r="47787" spans="11:13" x14ac:dyDescent="0.35">
      <c r="K47787" s="293"/>
      <c r="M47787" s="290"/>
    </row>
    <row r="47788" spans="11:13" x14ac:dyDescent="0.35">
      <c r="K47788" s="293"/>
      <c r="M47788" s="290"/>
    </row>
    <row r="47789" spans="11:13" x14ac:dyDescent="0.35">
      <c r="K47789" s="293"/>
      <c r="M47789" s="290"/>
    </row>
    <row r="47790" spans="11:13" x14ac:dyDescent="0.35">
      <c r="K47790" s="293"/>
      <c r="M47790" s="290"/>
    </row>
    <row r="47791" spans="11:13" x14ac:dyDescent="0.35">
      <c r="K47791" s="293"/>
      <c r="M47791" s="290"/>
    </row>
    <row r="47792" spans="11:13" x14ac:dyDescent="0.35">
      <c r="K47792" s="293"/>
      <c r="M47792" s="290"/>
    </row>
    <row r="47793" spans="11:13" x14ac:dyDescent="0.35">
      <c r="K47793" s="293"/>
      <c r="M47793" s="290"/>
    </row>
    <row r="47794" spans="11:13" x14ac:dyDescent="0.35">
      <c r="K47794" s="293"/>
      <c r="M47794" s="290"/>
    </row>
    <row r="47795" spans="11:13" x14ac:dyDescent="0.35">
      <c r="K47795" s="293"/>
      <c r="M47795" s="290"/>
    </row>
    <row r="47796" spans="11:13" x14ac:dyDescent="0.35">
      <c r="K47796" s="293"/>
      <c r="M47796" s="290"/>
    </row>
    <row r="47797" spans="11:13" x14ac:dyDescent="0.35">
      <c r="K47797" s="293"/>
      <c r="M47797" s="290"/>
    </row>
    <row r="47798" spans="11:13" x14ac:dyDescent="0.35">
      <c r="K47798" s="293"/>
      <c r="M47798" s="290"/>
    </row>
    <row r="47799" spans="11:13" x14ac:dyDescent="0.35">
      <c r="K47799" s="293"/>
      <c r="M47799" s="290"/>
    </row>
    <row r="47800" spans="11:13" x14ac:dyDescent="0.35">
      <c r="K47800" s="293"/>
      <c r="M47800" s="290"/>
    </row>
    <row r="47801" spans="11:13" x14ac:dyDescent="0.35">
      <c r="K47801" s="293"/>
      <c r="M47801" s="290"/>
    </row>
    <row r="47802" spans="11:13" x14ac:dyDescent="0.35">
      <c r="K47802" s="293"/>
      <c r="M47802" s="290"/>
    </row>
    <row r="47803" spans="11:13" x14ac:dyDescent="0.35">
      <c r="K47803" s="293"/>
      <c r="M47803" s="290"/>
    </row>
    <row r="47804" spans="11:13" x14ac:dyDescent="0.35">
      <c r="K47804" s="293"/>
      <c r="M47804" s="290"/>
    </row>
    <row r="47805" spans="11:13" x14ac:dyDescent="0.35">
      <c r="K47805" s="293"/>
      <c r="M47805" s="290"/>
    </row>
    <row r="47806" spans="11:13" x14ac:dyDescent="0.35">
      <c r="K47806" s="293"/>
      <c r="M47806" s="290"/>
    </row>
    <row r="47807" spans="11:13" x14ac:dyDescent="0.35">
      <c r="K47807" s="293"/>
      <c r="M47807" s="290"/>
    </row>
    <row r="47808" spans="11:13" x14ac:dyDescent="0.35">
      <c r="K47808" s="293"/>
      <c r="M47808" s="290"/>
    </row>
    <row r="47809" spans="11:13" x14ac:dyDescent="0.35">
      <c r="K47809" s="293"/>
      <c r="M47809" s="290"/>
    </row>
    <row r="47810" spans="11:13" x14ac:dyDescent="0.35">
      <c r="K47810" s="293"/>
      <c r="M47810" s="290"/>
    </row>
    <row r="47811" spans="11:13" x14ac:dyDescent="0.35">
      <c r="K47811" s="293"/>
      <c r="M47811" s="290"/>
    </row>
    <row r="47812" spans="11:13" x14ac:dyDescent="0.35">
      <c r="K47812" s="293"/>
      <c r="M47812" s="290"/>
    </row>
    <row r="47813" spans="11:13" x14ac:dyDescent="0.35">
      <c r="K47813" s="293"/>
      <c r="M47813" s="290"/>
    </row>
    <row r="47814" spans="11:13" x14ac:dyDescent="0.35">
      <c r="K47814" s="293"/>
      <c r="M47814" s="290"/>
    </row>
    <row r="47815" spans="11:13" x14ac:dyDescent="0.35">
      <c r="K47815" s="293"/>
      <c r="M47815" s="290"/>
    </row>
    <row r="47816" spans="11:13" x14ac:dyDescent="0.35">
      <c r="K47816" s="293"/>
      <c r="M47816" s="290"/>
    </row>
    <row r="47817" spans="11:13" x14ac:dyDescent="0.35">
      <c r="K47817" s="293"/>
      <c r="M47817" s="290"/>
    </row>
    <row r="47818" spans="11:13" x14ac:dyDescent="0.35">
      <c r="K47818" s="293"/>
      <c r="M47818" s="290"/>
    </row>
    <row r="47819" spans="11:13" x14ac:dyDescent="0.35">
      <c r="K47819" s="293"/>
      <c r="M47819" s="290"/>
    </row>
    <row r="47820" spans="11:13" x14ac:dyDescent="0.35">
      <c r="K47820" s="293"/>
      <c r="M47820" s="290"/>
    </row>
    <row r="47821" spans="11:13" x14ac:dyDescent="0.35">
      <c r="K47821" s="293"/>
      <c r="M47821" s="290"/>
    </row>
    <row r="47822" spans="11:13" x14ac:dyDescent="0.35">
      <c r="K47822" s="293"/>
      <c r="M47822" s="290"/>
    </row>
    <row r="47823" spans="11:13" x14ac:dyDescent="0.35">
      <c r="K47823" s="293"/>
      <c r="M47823" s="290"/>
    </row>
    <row r="47824" spans="11:13" x14ac:dyDescent="0.35">
      <c r="K47824" s="293"/>
      <c r="M47824" s="290"/>
    </row>
    <row r="47825" spans="11:13" x14ac:dyDescent="0.35">
      <c r="K47825" s="293"/>
      <c r="M47825" s="290"/>
    </row>
    <row r="47826" spans="11:13" x14ac:dyDescent="0.35">
      <c r="K47826" s="293"/>
      <c r="M47826" s="290"/>
    </row>
    <row r="47827" spans="11:13" x14ac:dyDescent="0.35">
      <c r="K47827" s="293"/>
      <c r="M47827" s="290"/>
    </row>
    <row r="47828" spans="11:13" x14ac:dyDescent="0.35">
      <c r="K47828" s="293"/>
      <c r="M47828" s="290"/>
    </row>
    <row r="47829" spans="11:13" x14ac:dyDescent="0.35">
      <c r="K47829" s="293"/>
      <c r="M47829" s="290"/>
    </row>
    <row r="47830" spans="11:13" x14ac:dyDescent="0.35">
      <c r="K47830" s="293"/>
      <c r="M47830" s="290"/>
    </row>
    <row r="47831" spans="11:13" x14ac:dyDescent="0.35">
      <c r="K47831" s="293"/>
      <c r="M47831" s="290"/>
    </row>
    <row r="47832" spans="11:13" x14ac:dyDescent="0.35">
      <c r="K47832" s="293"/>
      <c r="M47832" s="290"/>
    </row>
    <row r="47833" spans="11:13" x14ac:dyDescent="0.35">
      <c r="K47833" s="293"/>
      <c r="M47833" s="290"/>
    </row>
    <row r="47834" spans="11:13" x14ac:dyDescent="0.35">
      <c r="K47834" s="293"/>
      <c r="M47834" s="290"/>
    </row>
    <row r="47835" spans="11:13" x14ac:dyDescent="0.35">
      <c r="K47835" s="293"/>
      <c r="M47835" s="290"/>
    </row>
    <row r="47836" spans="11:13" x14ac:dyDescent="0.35">
      <c r="K47836" s="293"/>
      <c r="M47836" s="290"/>
    </row>
    <row r="47837" spans="11:13" x14ac:dyDescent="0.35">
      <c r="K47837" s="293"/>
      <c r="M47837" s="290"/>
    </row>
    <row r="47838" spans="11:13" x14ac:dyDescent="0.35">
      <c r="K47838" s="293"/>
      <c r="M47838" s="290"/>
    </row>
    <row r="47839" spans="11:13" x14ac:dyDescent="0.35">
      <c r="K47839" s="293"/>
      <c r="M47839" s="290"/>
    </row>
    <row r="47840" spans="11:13" x14ac:dyDescent="0.35">
      <c r="K47840" s="293"/>
      <c r="M47840" s="290"/>
    </row>
    <row r="47841" spans="11:13" x14ac:dyDescent="0.35">
      <c r="K47841" s="293"/>
      <c r="M47841" s="290"/>
    </row>
    <row r="47842" spans="11:13" x14ac:dyDescent="0.35">
      <c r="K47842" s="293"/>
      <c r="M47842" s="290"/>
    </row>
    <row r="47843" spans="11:13" x14ac:dyDescent="0.35">
      <c r="K47843" s="293"/>
      <c r="M47843" s="290"/>
    </row>
    <row r="47844" spans="11:13" x14ac:dyDescent="0.35">
      <c r="K47844" s="293"/>
      <c r="M47844" s="290"/>
    </row>
    <row r="47845" spans="11:13" x14ac:dyDescent="0.35">
      <c r="K47845" s="293"/>
      <c r="M47845" s="290"/>
    </row>
    <row r="47846" spans="11:13" x14ac:dyDescent="0.35">
      <c r="K47846" s="293"/>
      <c r="M47846" s="290"/>
    </row>
    <row r="47847" spans="11:13" x14ac:dyDescent="0.35">
      <c r="K47847" s="293"/>
      <c r="M47847" s="290"/>
    </row>
    <row r="47848" spans="11:13" x14ac:dyDescent="0.35">
      <c r="K47848" s="293"/>
      <c r="M47848" s="290"/>
    </row>
    <row r="47849" spans="11:13" x14ac:dyDescent="0.35">
      <c r="K47849" s="293"/>
      <c r="M47849" s="290"/>
    </row>
    <row r="47850" spans="11:13" x14ac:dyDescent="0.35">
      <c r="K47850" s="293"/>
      <c r="M47850" s="290"/>
    </row>
    <row r="47851" spans="11:13" x14ac:dyDescent="0.35">
      <c r="K47851" s="293"/>
      <c r="M47851" s="290"/>
    </row>
    <row r="47852" spans="11:13" x14ac:dyDescent="0.35">
      <c r="K47852" s="293"/>
      <c r="M47852" s="290"/>
    </row>
    <row r="47853" spans="11:13" x14ac:dyDescent="0.35">
      <c r="K47853" s="293"/>
      <c r="M47853" s="290"/>
    </row>
    <row r="47854" spans="11:13" x14ac:dyDescent="0.35">
      <c r="K47854" s="293"/>
      <c r="M47854" s="290"/>
    </row>
    <row r="47855" spans="11:13" x14ac:dyDescent="0.35">
      <c r="K47855" s="293"/>
      <c r="M47855" s="290"/>
    </row>
    <row r="47856" spans="11:13" x14ac:dyDescent="0.35">
      <c r="K47856" s="293"/>
      <c r="M47856" s="290"/>
    </row>
    <row r="47857" spans="11:13" x14ac:dyDescent="0.35">
      <c r="K47857" s="293"/>
      <c r="M47857" s="290"/>
    </row>
    <row r="47858" spans="11:13" x14ac:dyDescent="0.35">
      <c r="K47858" s="293"/>
      <c r="M47858" s="290"/>
    </row>
    <row r="47859" spans="11:13" x14ac:dyDescent="0.35">
      <c r="K47859" s="293"/>
      <c r="M47859" s="290"/>
    </row>
    <row r="47860" spans="11:13" x14ac:dyDescent="0.35">
      <c r="K47860" s="293"/>
      <c r="M47860" s="290"/>
    </row>
    <row r="47861" spans="11:13" x14ac:dyDescent="0.35">
      <c r="K47861" s="293"/>
      <c r="M47861" s="290"/>
    </row>
    <row r="47862" spans="11:13" x14ac:dyDescent="0.35">
      <c r="K47862" s="293"/>
      <c r="M47862" s="290"/>
    </row>
    <row r="47863" spans="11:13" x14ac:dyDescent="0.35">
      <c r="K47863" s="293"/>
      <c r="M47863" s="290"/>
    </row>
    <row r="47864" spans="11:13" x14ac:dyDescent="0.35">
      <c r="K47864" s="293"/>
      <c r="M47864" s="290"/>
    </row>
    <row r="47865" spans="11:13" x14ac:dyDescent="0.35">
      <c r="K47865" s="293"/>
      <c r="M47865" s="290"/>
    </row>
    <row r="47866" spans="11:13" x14ac:dyDescent="0.35">
      <c r="K47866" s="293"/>
      <c r="M47866" s="290"/>
    </row>
    <row r="47867" spans="11:13" x14ac:dyDescent="0.35">
      <c r="K47867" s="293"/>
      <c r="M47867" s="290"/>
    </row>
    <row r="47868" spans="11:13" x14ac:dyDescent="0.35">
      <c r="K47868" s="293"/>
      <c r="M47868" s="290"/>
    </row>
    <row r="47869" spans="11:13" x14ac:dyDescent="0.35">
      <c r="K47869" s="293"/>
      <c r="M47869" s="290"/>
    </row>
    <row r="47870" spans="11:13" x14ac:dyDescent="0.35">
      <c r="K47870" s="293"/>
      <c r="M47870" s="290"/>
    </row>
    <row r="47871" spans="11:13" x14ac:dyDescent="0.35">
      <c r="K47871" s="293"/>
      <c r="M47871" s="290"/>
    </row>
    <row r="47872" spans="11:13" x14ac:dyDescent="0.35">
      <c r="K47872" s="293"/>
      <c r="M47872" s="290"/>
    </row>
    <row r="47873" spans="11:13" x14ac:dyDescent="0.35">
      <c r="K47873" s="293"/>
      <c r="M47873" s="290"/>
    </row>
    <row r="47874" spans="11:13" x14ac:dyDescent="0.35">
      <c r="K47874" s="293"/>
      <c r="M47874" s="290"/>
    </row>
    <row r="47875" spans="11:13" x14ac:dyDescent="0.35">
      <c r="K47875" s="293"/>
      <c r="M47875" s="290"/>
    </row>
    <row r="47876" spans="11:13" x14ac:dyDescent="0.35">
      <c r="K47876" s="293"/>
      <c r="M47876" s="290"/>
    </row>
    <row r="47877" spans="11:13" x14ac:dyDescent="0.35">
      <c r="K47877" s="293"/>
      <c r="M47877" s="290"/>
    </row>
    <row r="47878" spans="11:13" x14ac:dyDescent="0.35">
      <c r="K47878" s="293"/>
      <c r="M47878" s="290"/>
    </row>
    <row r="47879" spans="11:13" x14ac:dyDescent="0.35">
      <c r="K47879" s="293"/>
      <c r="M47879" s="290"/>
    </row>
    <row r="47880" spans="11:13" x14ac:dyDescent="0.35">
      <c r="K47880" s="293"/>
      <c r="M47880" s="290"/>
    </row>
    <row r="47881" spans="11:13" x14ac:dyDescent="0.35">
      <c r="K47881" s="293"/>
      <c r="M47881" s="290"/>
    </row>
    <row r="47882" spans="11:13" x14ac:dyDescent="0.35">
      <c r="K47882" s="293"/>
      <c r="M47882" s="290"/>
    </row>
    <row r="47883" spans="11:13" x14ac:dyDescent="0.35">
      <c r="K47883" s="293"/>
      <c r="M47883" s="290"/>
    </row>
    <row r="47884" spans="11:13" x14ac:dyDescent="0.35">
      <c r="K47884" s="293"/>
      <c r="M47884" s="290"/>
    </row>
    <row r="47885" spans="11:13" x14ac:dyDescent="0.35">
      <c r="K47885" s="293"/>
      <c r="M47885" s="290"/>
    </row>
    <row r="47886" spans="11:13" x14ac:dyDescent="0.35">
      <c r="K47886" s="293"/>
      <c r="M47886" s="290"/>
    </row>
    <row r="47887" spans="11:13" x14ac:dyDescent="0.35">
      <c r="K47887" s="293"/>
      <c r="M47887" s="290"/>
    </row>
    <row r="47888" spans="11:13" x14ac:dyDescent="0.35">
      <c r="K47888" s="293"/>
      <c r="M47888" s="290"/>
    </row>
    <row r="47889" spans="11:13" x14ac:dyDescent="0.35">
      <c r="K47889" s="293"/>
      <c r="M47889" s="290"/>
    </row>
    <row r="47890" spans="11:13" x14ac:dyDescent="0.35">
      <c r="K47890" s="293"/>
      <c r="M47890" s="290"/>
    </row>
    <row r="47891" spans="11:13" x14ac:dyDescent="0.35">
      <c r="K47891" s="293"/>
      <c r="M47891" s="290"/>
    </row>
    <row r="47892" spans="11:13" x14ac:dyDescent="0.35">
      <c r="K47892" s="293"/>
      <c r="M47892" s="290"/>
    </row>
    <row r="47893" spans="11:13" x14ac:dyDescent="0.35">
      <c r="K47893" s="293"/>
      <c r="M47893" s="290"/>
    </row>
    <row r="47894" spans="11:13" x14ac:dyDescent="0.35">
      <c r="K47894" s="293"/>
      <c r="M47894" s="290"/>
    </row>
    <row r="47895" spans="11:13" x14ac:dyDescent="0.35">
      <c r="K47895" s="293"/>
      <c r="M47895" s="290"/>
    </row>
    <row r="47896" spans="11:13" x14ac:dyDescent="0.35">
      <c r="K47896" s="293"/>
      <c r="M47896" s="290"/>
    </row>
    <row r="47897" spans="11:13" x14ac:dyDescent="0.35">
      <c r="K47897" s="293"/>
      <c r="M47897" s="290"/>
    </row>
    <row r="47898" spans="11:13" x14ac:dyDescent="0.35">
      <c r="K47898" s="293"/>
      <c r="M47898" s="290"/>
    </row>
    <row r="47899" spans="11:13" x14ac:dyDescent="0.35">
      <c r="K47899" s="293"/>
      <c r="M47899" s="290"/>
    </row>
    <row r="47900" spans="11:13" x14ac:dyDescent="0.35">
      <c r="K47900" s="293"/>
      <c r="M47900" s="290"/>
    </row>
    <row r="47901" spans="11:13" x14ac:dyDescent="0.35">
      <c r="K47901" s="293"/>
      <c r="M47901" s="290"/>
    </row>
    <row r="47902" spans="11:13" x14ac:dyDescent="0.35">
      <c r="K47902" s="293"/>
      <c r="M47902" s="290"/>
    </row>
    <row r="47903" spans="11:13" x14ac:dyDescent="0.35">
      <c r="K47903" s="293"/>
      <c r="M47903" s="290"/>
    </row>
    <row r="47904" spans="11:13" x14ac:dyDescent="0.35">
      <c r="K47904" s="293"/>
      <c r="M47904" s="290"/>
    </row>
    <row r="47905" spans="11:13" x14ac:dyDescent="0.35">
      <c r="K47905" s="293"/>
      <c r="M47905" s="290"/>
    </row>
    <row r="47906" spans="11:13" x14ac:dyDescent="0.35">
      <c r="K47906" s="293"/>
      <c r="M47906" s="290"/>
    </row>
    <row r="47907" spans="11:13" x14ac:dyDescent="0.35">
      <c r="K47907" s="293"/>
      <c r="M47907" s="290"/>
    </row>
    <row r="47908" spans="11:13" x14ac:dyDescent="0.35">
      <c r="K47908" s="293"/>
      <c r="M47908" s="290"/>
    </row>
    <row r="47909" spans="11:13" x14ac:dyDescent="0.35">
      <c r="K47909" s="293"/>
      <c r="M47909" s="290"/>
    </row>
    <row r="47910" spans="11:13" x14ac:dyDescent="0.35">
      <c r="K47910" s="293"/>
      <c r="M47910" s="290"/>
    </row>
    <row r="47911" spans="11:13" x14ac:dyDescent="0.35">
      <c r="K47911" s="293"/>
      <c r="M47911" s="290"/>
    </row>
    <row r="47912" spans="11:13" x14ac:dyDescent="0.35">
      <c r="K47912" s="293"/>
      <c r="M47912" s="290"/>
    </row>
    <row r="47913" spans="11:13" x14ac:dyDescent="0.35">
      <c r="K47913" s="293"/>
      <c r="M47913" s="290"/>
    </row>
    <row r="47914" spans="11:13" x14ac:dyDescent="0.35">
      <c r="K47914" s="293"/>
      <c r="M47914" s="290"/>
    </row>
    <row r="47915" spans="11:13" x14ac:dyDescent="0.35">
      <c r="K47915" s="293"/>
      <c r="M47915" s="290"/>
    </row>
    <row r="47916" spans="11:13" x14ac:dyDescent="0.35">
      <c r="K47916" s="293"/>
      <c r="M47916" s="290"/>
    </row>
    <row r="47917" spans="11:13" x14ac:dyDescent="0.35">
      <c r="K47917" s="293"/>
      <c r="M47917" s="290"/>
    </row>
    <row r="47918" spans="11:13" x14ac:dyDescent="0.35">
      <c r="K47918" s="293"/>
      <c r="M47918" s="290"/>
    </row>
    <row r="47919" spans="11:13" x14ac:dyDescent="0.35">
      <c r="K47919" s="293"/>
      <c r="M47919" s="290"/>
    </row>
    <row r="47920" spans="11:13" x14ac:dyDescent="0.35">
      <c r="K47920" s="293"/>
      <c r="M47920" s="290"/>
    </row>
    <row r="47921" spans="11:13" x14ac:dyDescent="0.35">
      <c r="K47921" s="293"/>
      <c r="M47921" s="290"/>
    </row>
    <row r="47922" spans="11:13" x14ac:dyDescent="0.35">
      <c r="K47922" s="293"/>
      <c r="M47922" s="290"/>
    </row>
    <row r="47923" spans="11:13" x14ac:dyDescent="0.35">
      <c r="K47923" s="293"/>
      <c r="M47923" s="290"/>
    </row>
    <row r="47924" spans="11:13" x14ac:dyDescent="0.35">
      <c r="K47924" s="293"/>
      <c r="M47924" s="290"/>
    </row>
    <row r="47925" spans="11:13" x14ac:dyDescent="0.35">
      <c r="K47925" s="293"/>
      <c r="M47925" s="290"/>
    </row>
    <row r="47926" spans="11:13" x14ac:dyDescent="0.35">
      <c r="K47926" s="293"/>
      <c r="M47926" s="290"/>
    </row>
    <row r="47927" spans="11:13" x14ac:dyDescent="0.35">
      <c r="K47927" s="293"/>
      <c r="M47927" s="290"/>
    </row>
    <row r="47928" spans="11:13" x14ac:dyDescent="0.35">
      <c r="K47928" s="293"/>
      <c r="M47928" s="290"/>
    </row>
    <row r="47929" spans="11:13" x14ac:dyDescent="0.35">
      <c r="K47929" s="293"/>
      <c r="M47929" s="290"/>
    </row>
    <row r="47930" spans="11:13" x14ac:dyDescent="0.35">
      <c r="K47930" s="293"/>
      <c r="M47930" s="290"/>
    </row>
    <row r="47931" spans="11:13" x14ac:dyDescent="0.35">
      <c r="K47931" s="293"/>
      <c r="M47931" s="290"/>
    </row>
    <row r="47932" spans="11:13" x14ac:dyDescent="0.35">
      <c r="K47932" s="293"/>
      <c r="M47932" s="290"/>
    </row>
    <row r="47933" spans="11:13" x14ac:dyDescent="0.35">
      <c r="K47933" s="293"/>
      <c r="M47933" s="290"/>
    </row>
    <row r="47934" spans="11:13" x14ac:dyDescent="0.35">
      <c r="K47934" s="293"/>
      <c r="M47934" s="290"/>
    </row>
    <row r="47935" spans="11:13" x14ac:dyDescent="0.35">
      <c r="K47935" s="293"/>
      <c r="M47935" s="290"/>
    </row>
    <row r="47936" spans="11:13" x14ac:dyDescent="0.35">
      <c r="K47936" s="293"/>
      <c r="M47936" s="290"/>
    </row>
    <row r="47937" spans="11:13" x14ac:dyDescent="0.35">
      <c r="K47937" s="293"/>
      <c r="M47937" s="290"/>
    </row>
    <row r="47938" spans="11:13" x14ac:dyDescent="0.35">
      <c r="K47938" s="293"/>
      <c r="M47938" s="290"/>
    </row>
    <row r="47939" spans="11:13" x14ac:dyDescent="0.35">
      <c r="K47939" s="293"/>
      <c r="M47939" s="290"/>
    </row>
    <row r="47940" spans="11:13" x14ac:dyDescent="0.35">
      <c r="K47940" s="293"/>
      <c r="M47940" s="290"/>
    </row>
    <row r="47941" spans="11:13" x14ac:dyDescent="0.35">
      <c r="K47941" s="293"/>
      <c r="M47941" s="290"/>
    </row>
    <row r="47942" spans="11:13" x14ac:dyDescent="0.35">
      <c r="K47942" s="293"/>
      <c r="M47942" s="290"/>
    </row>
    <row r="47943" spans="11:13" x14ac:dyDescent="0.35">
      <c r="K47943" s="293"/>
      <c r="M47943" s="290"/>
    </row>
    <row r="47944" spans="11:13" x14ac:dyDescent="0.35">
      <c r="K47944" s="293"/>
      <c r="M47944" s="290"/>
    </row>
    <row r="47945" spans="11:13" x14ac:dyDescent="0.35">
      <c r="K47945" s="293"/>
      <c r="M47945" s="290"/>
    </row>
    <row r="47946" spans="11:13" x14ac:dyDescent="0.35">
      <c r="K47946" s="293"/>
      <c r="M47946" s="290"/>
    </row>
    <row r="47947" spans="11:13" x14ac:dyDescent="0.35">
      <c r="K47947" s="293"/>
      <c r="M47947" s="290"/>
    </row>
    <row r="47948" spans="11:13" x14ac:dyDescent="0.35">
      <c r="K47948" s="293"/>
      <c r="M47948" s="290"/>
    </row>
    <row r="47949" spans="11:13" x14ac:dyDescent="0.35">
      <c r="K47949" s="293"/>
      <c r="M47949" s="290"/>
    </row>
    <row r="47950" spans="11:13" x14ac:dyDescent="0.35">
      <c r="K47950" s="293"/>
      <c r="M47950" s="290"/>
    </row>
    <row r="47951" spans="11:13" x14ac:dyDescent="0.35">
      <c r="K47951" s="293"/>
      <c r="M47951" s="290"/>
    </row>
    <row r="47952" spans="11:13" x14ac:dyDescent="0.35">
      <c r="K47952" s="293"/>
      <c r="M47952" s="290"/>
    </row>
    <row r="47953" spans="11:13" x14ac:dyDescent="0.35">
      <c r="K47953" s="293"/>
      <c r="M47953" s="290"/>
    </row>
    <row r="47954" spans="11:13" x14ac:dyDescent="0.35">
      <c r="K47954" s="293"/>
      <c r="M47954" s="290"/>
    </row>
    <row r="47955" spans="11:13" x14ac:dyDescent="0.35">
      <c r="K47955" s="293"/>
      <c r="M47955" s="290"/>
    </row>
    <row r="47956" spans="11:13" x14ac:dyDescent="0.35">
      <c r="K47956" s="293"/>
      <c r="M47956" s="290"/>
    </row>
    <row r="47957" spans="11:13" x14ac:dyDescent="0.35">
      <c r="K47957" s="293"/>
      <c r="M47957" s="290"/>
    </row>
    <row r="47958" spans="11:13" x14ac:dyDescent="0.35">
      <c r="K47958" s="293"/>
      <c r="M47958" s="290"/>
    </row>
    <row r="47959" spans="11:13" x14ac:dyDescent="0.35">
      <c r="K47959" s="293"/>
      <c r="M47959" s="290"/>
    </row>
    <row r="47960" spans="11:13" x14ac:dyDescent="0.35">
      <c r="K47960" s="293"/>
      <c r="M47960" s="290"/>
    </row>
    <row r="47961" spans="11:13" x14ac:dyDescent="0.35">
      <c r="K47961" s="293"/>
      <c r="M47961" s="290"/>
    </row>
    <row r="47962" spans="11:13" x14ac:dyDescent="0.35">
      <c r="K47962" s="293"/>
      <c r="M47962" s="290"/>
    </row>
    <row r="47963" spans="11:13" x14ac:dyDescent="0.35">
      <c r="K47963" s="293"/>
      <c r="M47963" s="290"/>
    </row>
    <row r="47964" spans="11:13" x14ac:dyDescent="0.35">
      <c r="K47964" s="293"/>
      <c r="M47964" s="290"/>
    </row>
    <row r="47965" spans="11:13" x14ac:dyDescent="0.35">
      <c r="K47965" s="293"/>
      <c r="M47965" s="290"/>
    </row>
    <row r="47966" spans="11:13" x14ac:dyDescent="0.35">
      <c r="K47966" s="293"/>
      <c r="M47966" s="290"/>
    </row>
    <row r="47967" spans="11:13" x14ac:dyDescent="0.35">
      <c r="K47967" s="293"/>
      <c r="M47967" s="290"/>
    </row>
    <row r="47968" spans="11:13" x14ac:dyDescent="0.35">
      <c r="K47968" s="293"/>
      <c r="M47968" s="290"/>
    </row>
    <row r="47969" spans="11:13" x14ac:dyDescent="0.35">
      <c r="K47969" s="293"/>
      <c r="M47969" s="290"/>
    </row>
    <row r="47970" spans="11:13" x14ac:dyDescent="0.35">
      <c r="K47970" s="293"/>
      <c r="M47970" s="290"/>
    </row>
    <row r="47971" spans="11:13" x14ac:dyDescent="0.35">
      <c r="K47971" s="293"/>
      <c r="M47971" s="290"/>
    </row>
    <row r="47972" spans="11:13" x14ac:dyDescent="0.35">
      <c r="K47972" s="293"/>
      <c r="M47972" s="290"/>
    </row>
    <row r="47973" spans="11:13" x14ac:dyDescent="0.35">
      <c r="K47973" s="293"/>
      <c r="M47973" s="290"/>
    </row>
    <row r="47974" spans="11:13" x14ac:dyDescent="0.35">
      <c r="K47974" s="293"/>
      <c r="M47974" s="290"/>
    </row>
    <row r="47975" spans="11:13" x14ac:dyDescent="0.35">
      <c r="K47975" s="293"/>
      <c r="M47975" s="290"/>
    </row>
    <row r="47976" spans="11:13" x14ac:dyDescent="0.35">
      <c r="K47976" s="293"/>
      <c r="M47976" s="290"/>
    </row>
    <row r="47977" spans="11:13" x14ac:dyDescent="0.35">
      <c r="K47977" s="293"/>
      <c r="M47977" s="290"/>
    </row>
    <row r="47978" spans="11:13" x14ac:dyDescent="0.35">
      <c r="K47978" s="293"/>
      <c r="M47978" s="290"/>
    </row>
    <row r="47979" spans="11:13" x14ac:dyDescent="0.35">
      <c r="K47979" s="293"/>
      <c r="M47979" s="290"/>
    </row>
    <row r="47980" spans="11:13" x14ac:dyDescent="0.35">
      <c r="K47980" s="293"/>
      <c r="M47980" s="290"/>
    </row>
    <row r="47981" spans="11:13" x14ac:dyDescent="0.35">
      <c r="K47981" s="293"/>
      <c r="M47981" s="290"/>
    </row>
    <row r="47982" spans="11:13" x14ac:dyDescent="0.35">
      <c r="K47982" s="293"/>
      <c r="M47982" s="290"/>
    </row>
    <row r="47983" spans="11:13" x14ac:dyDescent="0.35">
      <c r="K47983" s="293"/>
      <c r="M47983" s="290"/>
    </row>
    <row r="47984" spans="11:13" x14ac:dyDescent="0.35">
      <c r="K47984" s="293"/>
      <c r="M47984" s="290"/>
    </row>
    <row r="47985" spans="11:13" x14ac:dyDescent="0.35">
      <c r="K47985" s="293"/>
      <c r="M47985" s="290"/>
    </row>
    <row r="47986" spans="11:13" x14ac:dyDescent="0.35">
      <c r="K47986" s="293"/>
      <c r="M47986" s="290"/>
    </row>
    <row r="47987" spans="11:13" x14ac:dyDescent="0.35">
      <c r="K47987" s="293"/>
      <c r="M47987" s="290"/>
    </row>
    <row r="47988" spans="11:13" x14ac:dyDescent="0.35">
      <c r="K47988" s="293"/>
      <c r="M47988" s="290"/>
    </row>
    <row r="47989" spans="11:13" x14ac:dyDescent="0.35">
      <c r="K47989" s="293"/>
      <c r="M47989" s="290"/>
    </row>
    <row r="47990" spans="11:13" x14ac:dyDescent="0.35">
      <c r="K47990" s="293"/>
      <c r="M47990" s="290"/>
    </row>
    <row r="47991" spans="11:13" x14ac:dyDescent="0.35">
      <c r="K47991" s="293"/>
      <c r="M47991" s="290"/>
    </row>
    <row r="47992" spans="11:13" x14ac:dyDescent="0.35">
      <c r="K47992" s="293"/>
      <c r="M47992" s="290"/>
    </row>
    <row r="47993" spans="11:13" x14ac:dyDescent="0.35">
      <c r="K47993" s="293"/>
      <c r="M47993" s="290"/>
    </row>
    <row r="47994" spans="11:13" x14ac:dyDescent="0.35">
      <c r="K47994" s="293"/>
      <c r="M47994" s="290"/>
    </row>
    <row r="47995" spans="11:13" x14ac:dyDescent="0.35">
      <c r="K47995" s="293"/>
      <c r="M47995" s="290"/>
    </row>
    <row r="47996" spans="11:13" x14ac:dyDescent="0.35">
      <c r="K47996" s="293"/>
      <c r="M47996" s="290"/>
    </row>
    <row r="47997" spans="11:13" x14ac:dyDescent="0.35">
      <c r="K47997" s="293"/>
      <c r="M47997" s="290"/>
    </row>
    <row r="47998" spans="11:13" x14ac:dyDescent="0.35">
      <c r="K47998" s="293"/>
      <c r="M47998" s="290"/>
    </row>
    <row r="47999" spans="11:13" x14ac:dyDescent="0.35">
      <c r="K47999" s="293"/>
      <c r="M47999" s="290"/>
    </row>
    <row r="48000" spans="11:13" x14ac:dyDescent="0.35">
      <c r="K48000" s="293"/>
      <c r="M48000" s="290"/>
    </row>
    <row r="48001" spans="11:13" x14ac:dyDescent="0.35">
      <c r="K48001" s="293"/>
      <c r="M48001" s="290"/>
    </row>
    <row r="48002" spans="11:13" x14ac:dyDescent="0.35">
      <c r="K48002" s="293"/>
      <c r="M48002" s="290"/>
    </row>
    <row r="48003" spans="11:13" x14ac:dyDescent="0.35">
      <c r="K48003" s="293"/>
      <c r="M48003" s="290"/>
    </row>
    <row r="48004" spans="11:13" x14ac:dyDescent="0.35">
      <c r="K48004" s="293"/>
      <c r="M48004" s="290"/>
    </row>
    <row r="48005" spans="11:13" x14ac:dyDescent="0.35">
      <c r="K48005" s="293"/>
      <c r="M48005" s="290"/>
    </row>
    <row r="48006" spans="11:13" x14ac:dyDescent="0.35">
      <c r="K48006" s="293"/>
      <c r="M48006" s="290"/>
    </row>
    <row r="48007" spans="11:13" x14ac:dyDescent="0.35">
      <c r="K48007" s="293"/>
      <c r="M48007" s="290"/>
    </row>
    <row r="48008" spans="11:13" x14ac:dyDescent="0.35">
      <c r="K48008" s="293"/>
      <c r="M48008" s="290"/>
    </row>
    <row r="48009" spans="11:13" x14ac:dyDescent="0.35">
      <c r="K48009" s="293"/>
      <c r="M48009" s="290"/>
    </row>
    <row r="48010" spans="11:13" x14ac:dyDescent="0.35">
      <c r="K48010" s="293"/>
      <c r="M48010" s="290"/>
    </row>
    <row r="48011" spans="11:13" x14ac:dyDescent="0.35">
      <c r="K48011" s="293"/>
      <c r="M48011" s="290"/>
    </row>
    <row r="48012" spans="11:13" x14ac:dyDescent="0.35">
      <c r="K48012" s="293"/>
      <c r="M48012" s="290"/>
    </row>
    <row r="48013" spans="11:13" x14ac:dyDescent="0.35">
      <c r="K48013" s="293"/>
      <c r="M48013" s="290"/>
    </row>
    <row r="48014" spans="11:13" x14ac:dyDescent="0.35">
      <c r="K48014" s="293"/>
      <c r="M48014" s="290"/>
    </row>
    <row r="48015" spans="11:13" x14ac:dyDescent="0.35">
      <c r="K48015" s="293"/>
      <c r="M48015" s="290"/>
    </row>
    <row r="48016" spans="11:13" x14ac:dyDescent="0.35">
      <c r="K48016" s="293"/>
      <c r="M48016" s="290"/>
    </row>
    <row r="48017" spans="11:13" x14ac:dyDescent="0.35">
      <c r="K48017" s="293"/>
      <c r="M48017" s="290"/>
    </row>
    <row r="48018" spans="11:13" x14ac:dyDescent="0.35">
      <c r="K48018" s="293"/>
      <c r="M48018" s="290"/>
    </row>
    <row r="48019" spans="11:13" x14ac:dyDescent="0.35">
      <c r="K48019" s="293"/>
      <c r="M48019" s="290"/>
    </row>
    <row r="48020" spans="11:13" x14ac:dyDescent="0.35">
      <c r="K48020" s="293"/>
      <c r="M48020" s="290"/>
    </row>
    <row r="48021" spans="11:13" x14ac:dyDescent="0.35">
      <c r="K48021" s="293"/>
      <c r="M48021" s="290"/>
    </row>
    <row r="48022" spans="11:13" x14ac:dyDescent="0.35">
      <c r="K48022" s="293"/>
      <c r="M48022" s="290"/>
    </row>
    <row r="48023" spans="11:13" x14ac:dyDescent="0.35">
      <c r="K48023" s="293"/>
      <c r="M48023" s="290"/>
    </row>
    <row r="48024" spans="11:13" x14ac:dyDescent="0.35">
      <c r="K48024" s="293"/>
      <c r="M48024" s="290"/>
    </row>
    <row r="48025" spans="11:13" x14ac:dyDescent="0.35">
      <c r="K48025" s="293"/>
      <c r="M48025" s="290"/>
    </row>
    <row r="48026" spans="11:13" x14ac:dyDescent="0.35">
      <c r="K48026" s="293"/>
      <c r="M48026" s="290"/>
    </row>
    <row r="48027" spans="11:13" x14ac:dyDescent="0.35">
      <c r="K48027" s="293"/>
      <c r="M48027" s="290"/>
    </row>
    <row r="48028" spans="11:13" x14ac:dyDescent="0.35">
      <c r="K48028" s="293"/>
      <c r="M48028" s="290"/>
    </row>
    <row r="48029" spans="11:13" x14ac:dyDescent="0.35">
      <c r="K48029" s="293"/>
      <c r="M48029" s="290"/>
    </row>
    <row r="48030" spans="11:13" x14ac:dyDescent="0.35">
      <c r="K48030" s="293"/>
      <c r="M48030" s="290"/>
    </row>
    <row r="48031" spans="11:13" x14ac:dyDescent="0.35">
      <c r="K48031" s="293"/>
      <c r="M48031" s="290"/>
    </row>
    <row r="48032" spans="11:13" x14ac:dyDescent="0.35">
      <c r="K48032" s="293"/>
      <c r="M48032" s="290"/>
    </row>
    <row r="48033" spans="11:13" x14ac:dyDescent="0.35">
      <c r="K48033" s="293"/>
      <c r="M48033" s="290"/>
    </row>
    <row r="48034" spans="11:13" x14ac:dyDescent="0.35">
      <c r="K48034" s="293"/>
      <c r="M48034" s="290"/>
    </row>
    <row r="48035" spans="11:13" x14ac:dyDescent="0.35">
      <c r="K48035" s="293"/>
      <c r="M48035" s="290"/>
    </row>
    <row r="48036" spans="11:13" x14ac:dyDescent="0.35">
      <c r="K48036" s="293"/>
      <c r="M48036" s="290"/>
    </row>
    <row r="48037" spans="11:13" x14ac:dyDescent="0.35">
      <c r="K48037" s="293"/>
      <c r="M48037" s="290"/>
    </row>
    <row r="48038" spans="11:13" x14ac:dyDescent="0.35">
      <c r="K48038" s="293"/>
      <c r="M48038" s="290"/>
    </row>
    <row r="48039" spans="11:13" x14ac:dyDescent="0.35">
      <c r="K48039" s="293"/>
      <c r="M48039" s="290"/>
    </row>
    <row r="48040" spans="11:13" x14ac:dyDescent="0.35">
      <c r="K48040" s="293"/>
      <c r="M48040" s="290"/>
    </row>
    <row r="48041" spans="11:13" x14ac:dyDescent="0.35">
      <c r="K48041" s="293"/>
      <c r="M48041" s="290"/>
    </row>
    <row r="48042" spans="11:13" x14ac:dyDescent="0.35">
      <c r="K48042" s="293"/>
      <c r="M48042" s="290"/>
    </row>
    <row r="48043" spans="11:13" x14ac:dyDescent="0.35">
      <c r="K48043" s="293"/>
      <c r="M48043" s="290"/>
    </row>
    <row r="48044" spans="11:13" x14ac:dyDescent="0.35">
      <c r="K48044" s="293"/>
      <c r="M48044" s="290"/>
    </row>
    <row r="48045" spans="11:13" x14ac:dyDescent="0.35">
      <c r="K48045" s="293"/>
      <c r="M48045" s="290"/>
    </row>
    <row r="48046" spans="11:13" x14ac:dyDescent="0.35">
      <c r="K48046" s="293"/>
      <c r="M48046" s="290"/>
    </row>
    <row r="48047" spans="11:13" x14ac:dyDescent="0.35">
      <c r="K48047" s="293"/>
      <c r="M48047" s="290"/>
    </row>
    <row r="48048" spans="11:13" x14ac:dyDescent="0.35">
      <c r="K48048" s="293"/>
      <c r="M48048" s="290"/>
    </row>
    <row r="48049" spans="11:13" x14ac:dyDescent="0.35">
      <c r="K48049" s="293"/>
      <c r="M48049" s="290"/>
    </row>
    <row r="48050" spans="11:13" x14ac:dyDescent="0.35">
      <c r="K48050" s="293"/>
      <c r="M48050" s="290"/>
    </row>
    <row r="48051" spans="11:13" x14ac:dyDescent="0.35">
      <c r="K48051" s="293"/>
      <c r="M48051" s="290"/>
    </row>
    <row r="48052" spans="11:13" x14ac:dyDescent="0.35">
      <c r="K48052" s="293"/>
      <c r="M48052" s="290"/>
    </row>
    <row r="48053" spans="11:13" x14ac:dyDescent="0.35">
      <c r="K48053" s="293"/>
      <c r="M48053" s="290"/>
    </row>
    <row r="48054" spans="11:13" x14ac:dyDescent="0.35">
      <c r="K48054" s="293"/>
      <c r="M48054" s="290"/>
    </row>
    <row r="48055" spans="11:13" x14ac:dyDescent="0.35">
      <c r="K48055" s="293"/>
      <c r="M48055" s="290"/>
    </row>
    <row r="48056" spans="11:13" x14ac:dyDescent="0.35">
      <c r="K48056" s="293"/>
      <c r="M48056" s="290"/>
    </row>
    <row r="48057" spans="11:13" x14ac:dyDescent="0.35">
      <c r="K48057" s="293"/>
      <c r="M48057" s="290"/>
    </row>
    <row r="48058" spans="11:13" x14ac:dyDescent="0.35">
      <c r="K48058" s="293"/>
      <c r="M48058" s="290"/>
    </row>
    <row r="48059" spans="11:13" x14ac:dyDescent="0.35">
      <c r="K48059" s="293"/>
      <c r="M48059" s="290"/>
    </row>
    <row r="48060" spans="11:13" x14ac:dyDescent="0.35">
      <c r="K48060" s="293"/>
      <c r="M48060" s="290"/>
    </row>
    <row r="48061" spans="11:13" x14ac:dyDescent="0.35">
      <c r="K48061" s="293"/>
      <c r="M48061" s="290"/>
    </row>
    <row r="48062" spans="11:13" x14ac:dyDescent="0.35">
      <c r="K48062" s="293"/>
      <c r="M48062" s="290"/>
    </row>
    <row r="48063" spans="11:13" x14ac:dyDescent="0.35">
      <c r="K48063" s="293"/>
      <c r="M48063" s="290"/>
    </row>
    <row r="48064" spans="11:13" x14ac:dyDescent="0.35">
      <c r="K48064" s="293"/>
      <c r="M48064" s="290"/>
    </row>
    <row r="48065" spans="11:13" x14ac:dyDescent="0.35">
      <c r="K48065" s="293"/>
      <c r="M48065" s="290"/>
    </row>
    <row r="48066" spans="11:13" x14ac:dyDescent="0.35">
      <c r="K48066" s="293"/>
      <c r="M48066" s="290"/>
    </row>
    <row r="48067" spans="11:13" x14ac:dyDescent="0.35">
      <c r="K48067" s="293"/>
      <c r="M48067" s="290"/>
    </row>
    <row r="48068" spans="11:13" x14ac:dyDescent="0.35">
      <c r="K48068" s="293"/>
      <c r="M48068" s="290"/>
    </row>
    <row r="48069" spans="11:13" x14ac:dyDescent="0.35">
      <c r="K48069" s="293"/>
      <c r="M48069" s="290"/>
    </row>
    <row r="48070" spans="11:13" x14ac:dyDescent="0.35">
      <c r="K48070" s="293"/>
      <c r="M48070" s="290"/>
    </row>
    <row r="48071" spans="11:13" x14ac:dyDescent="0.35">
      <c r="K48071" s="293"/>
      <c r="M48071" s="290"/>
    </row>
    <row r="48072" spans="11:13" x14ac:dyDescent="0.35">
      <c r="K48072" s="293"/>
      <c r="M48072" s="290"/>
    </row>
    <row r="48073" spans="11:13" x14ac:dyDescent="0.35">
      <c r="K48073" s="293"/>
      <c r="M48073" s="290"/>
    </row>
    <row r="48074" spans="11:13" x14ac:dyDescent="0.35">
      <c r="K48074" s="293"/>
      <c r="M48074" s="290"/>
    </row>
    <row r="48075" spans="11:13" x14ac:dyDescent="0.35">
      <c r="K48075" s="293"/>
      <c r="M48075" s="290"/>
    </row>
    <row r="48076" spans="11:13" x14ac:dyDescent="0.35">
      <c r="K48076" s="293"/>
      <c r="M48076" s="290"/>
    </row>
    <row r="48077" spans="11:13" x14ac:dyDescent="0.35">
      <c r="K48077" s="293"/>
      <c r="M48077" s="290"/>
    </row>
    <row r="48078" spans="11:13" x14ac:dyDescent="0.35">
      <c r="K48078" s="293"/>
      <c r="M48078" s="290"/>
    </row>
    <row r="48079" spans="11:13" x14ac:dyDescent="0.35">
      <c r="K48079" s="293"/>
      <c r="M48079" s="290"/>
    </row>
    <row r="48080" spans="11:13" x14ac:dyDescent="0.35">
      <c r="K48080" s="293"/>
      <c r="M48080" s="290"/>
    </row>
    <row r="48081" spans="11:13" x14ac:dyDescent="0.35">
      <c r="K48081" s="293"/>
      <c r="M48081" s="290"/>
    </row>
    <row r="48082" spans="11:13" x14ac:dyDescent="0.35">
      <c r="K48082" s="293"/>
      <c r="M48082" s="290"/>
    </row>
    <row r="48083" spans="11:13" x14ac:dyDescent="0.35">
      <c r="K48083" s="293"/>
      <c r="M48083" s="290"/>
    </row>
    <row r="48084" spans="11:13" x14ac:dyDescent="0.35">
      <c r="K48084" s="293"/>
      <c r="M48084" s="290"/>
    </row>
    <row r="48085" spans="11:13" x14ac:dyDescent="0.35">
      <c r="K48085" s="293"/>
      <c r="M48085" s="290"/>
    </row>
    <row r="48086" spans="11:13" x14ac:dyDescent="0.35">
      <c r="K48086" s="293"/>
      <c r="M48086" s="290"/>
    </row>
    <row r="48087" spans="11:13" x14ac:dyDescent="0.35">
      <c r="K48087" s="293"/>
      <c r="M48087" s="290"/>
    </row>
    <row r="48088" spans="11:13" x14ac:dyDescent="0.35">
      <c r="K48088" s="293"/>
      <c r="M48088" s="290"/>
    </row>
    <row r="48089" spans="11:13" x14ac:dyDescent="0.35">
      <c r="K48089" s="293"/>
      <c r="M48089" s="290"/>
    </row>
    <row r="48090" spans="11:13" x14ac:dyDescent="0.35">
      <c r="K48090" s="293"/>
      <c r="M48090" s="290"/>
    </row>
    <row r="48091" spans="11:13" x14ac:dyDescent="0.35">
      <c r="K48091" s="293"/>
      <c r="M48091" s="290"/>
    </row>
    <row r="48092" spans="11:13" x14ac:dyDescent="0.35">
      <c r="K48092" s="293"/>
      <c r="M48092" s="290"/>
    </row>
    <row r="48093" spans="11:13" x14ac:dyDescent="0.35">
      <c r="K48093" s="293"/>
      <c r="M48093" s="290"/>
    </row>
    <row r="48094" spans="11:13" x14ac:dyDescent="0.35">
      <c r="K48094" s="293"/>
      <c r="M48094" s="290"/>
    </row>
    <row r="48095" spans="11:13" x14ac:dyDescent="0.35">
      <c r="K48095" s="293"/>
      <c r="M48095" s="290"/>
    </row>
    <row r="48096" spans="11:13" x14ac:dyDescent="0.35">
      <c r="K48096" s="293"/>
      <c r="M48096" s="290"/>
    </row>
    <row r="48097" spans="11:13" x14ac:dyDescent="0.35">
      <c r="K48097" s="293"/>
      <c r="M48097" s="290"/>
    </row>
    <row r="48098" spans="11:13" x14ac:dyDescent="0.35">
      <c r="K48098" s="293"/>
      <c r="M48098" s="290"/>
    </row>
    <row r="48099" spans="11:13" x14ac:dyDescent="0.35">
      <c r="K48099" s="293"/>
      <c r="M48099" s="290"/>
    </row>
    <row r="48100" spans="11:13" x14ac:dyDescent="0.35">
      <c r="K48100" s="293"/>
      <c r="M48100" s="290"/>
    </row>
    <row r="48101" spans="11:13" x14ac:dyDescent="0.35">
      <c r="K48101" s="293"/>
      <c r="M48101" s="290"/>
    </row>
    <row r="48102" spans="11:13" x14ac:dyDescent="0.35">
      <c r="K48102" s="293"/>
      <c r="M48102" s="290"/>
    </row>
    <row r="48103" spans="11:13" x14ac:dyDescent="0.35">
      <c r="K48103" s="293"/>
      <c r="M48103" s="290"/>
    </row>
    <row r="48104" spans="11:13" x14ac:dyDescent="0.35">
      <c r="K48104" s="293"/>
      <c r="M48104" s="290"/>
    </row>
    <row r="48105" spans="11:13" x14ac:dyDescent="0.35">
      <c r="K48105" s="293"/>
      <c r="M48105" s="290"/>
    </row>
    <row r="48106" spans="11:13" x14ac:dyDescent="0.35">
      <c r="K48106" s="293"/>
      <c r="M48106" s="290"/>
    </row>
    <row r="48107" spans="11:13" x14ac:dyDescent="0.35">
      <c r="K48107" s="293"/>
      <c r="M48107" s="290"/>
    </row>
    <row r="48108" spans="11:13" x14ac:dyDescent="0.35">
      <c r="K48108" s="293"/>
      <c r="M48108" s="290"/>
    </row>
    <row r="48109" spans="11:13" x14ac:dyDescent="0.35">
      <c r="K48109" s="293"/>
      <c r="M48109" s="290"/>
    </row>
    <row r="48110" spans="11:13" x14ac:dyDescent="0.35">
      <c r="K48110" s="293"/>
      <c r="M48110" s="290"/>
    </row>
    <row r="48111" spans="11:13" x14ac:dyDescent="0.35">
      <c r="K48111" s="293"/>
      <c r="M48111" s="290"/>
    </row>
    <row r="48112" spans="11:13" x14ac:dyDescent="0.35">
      <c r="K48112" s="293"/>
      <c r="M48112" s="290"/>
    </row>
    <row r="48113" spans="11:13" x14ac:dyDescent="0.35">
      <c r="K48113" s="293"/>
      <c r="M48113" s="290"/>
    </row>
    <row r="48114" spans="11:13" x14ac:dyDescent="0.35">
      <c r="K48114" s="293"/>
      <c r="M48114" s="290"/>
    </row>
    <row r="48115" spans="11:13" x14ac:dyDescent="0.35">
      <c r="K48115" s="293"/>
      <c r="M48115" s="290"/>
    </row>
    <row r="48116" spans="11:13" x14ac:dyDescent="0.35">
      <c r="K48116" s="293"/>
      <c r="M48116" s="290"/>
    </row>
    <row r="48117" spans="11:13" x14ac:dyDescent="0.35">
      <c r="K48117" s="293"/>
      <c r="M48117" s="290"/>
    </row>
    <row r="48118" spans="11:13" x14ac:dyDescent="0.35">
      <c r="K48118" s="293"/>
      <c r="M48118" s="290"/>
    </row>
    <row r="48119" spans="11:13" x14ac:dyDescent="0.35">
      <c r="K48119" s="293"/>
      <c r="M48119" s="290"/>
    </row>
    <row r="48120" spans="11:13" x14ac:dyDescent="0.35">
      <c r="K48120" s="293"/>
      <c r="M48120" s="290"/>
    </row>
    <row r="48121" spans="11:13" x14ac:dyDescent="0.35">
      <c r="K48121" s="293"/>
      <c r="M48121" s="290"/>
    </row>
    <row r="48122" spans="11:13" x14ac:dyDescent="0.35">
      <c r="K48122" s="293"/>
      <c r="M48122" s="290"/>
    </row>
    <row r="48123" spans="11:13" x14ac:dyDescent="0.35">
      <c r="K48123" s="293"/>
      <c r="M48123" s="290"/>
    </row>
    <row r="48124" spans="11:13" x14ac:dyDescent="0.35">
      <c r="K48124" s="293"/>
      <c r="M48124" s="290"/>
    </row>
    <row r="48125" spans="11:13" x14ac:dyDescent="0.35">
      <c r="K48125" s="293"/>
      <c r="M48125" s="290"/>
    </row>
    <row r="48126" spans="11:13" x14ac:dyDescent="0.35">
      <c r="K48126" s="293"/>
      <c r="M48126" s="290"/>
    </row>
    <row r="48127" spans="11:13" x14ac:dyDescent="0.35">
      <c r="K48127" s="293"/>
      <c r="M48127" s="290"/>
    </row>
    <row r="48128" spans="11:13" x14ac:dyDescent="0.35">
      <c r="K48128" s="293"/>
      <c r="M48128" s="290"/>
    </row>
    <row r="48129" spans="11:13" x14ac:dyDescent="0.35">
      <c r="K48129" s="293"/>
      <c r="M48129" s="290"/>
    </row>
    <row r="48130" spans="11:13" x14ac:dyDescent="0.35">
      <c r="K48130" s="293"/>
      <c r="M48130" s="290"/>
    </row>
    <row r="48131" spans="11:13" x14ac:dyDescent="0.35">
      <c r="K48131" s="293"/>
      <c r="M48131" s="290"/>
    </row>
    <row r="48132" spans="11:13" x14ac:dyDescent="0.35">
      <c r="K48132" s="293"/>
      <c r="M48132" s="290"/>
    </row>
    <row r="48133" spans="11:13" x14ac:dyDescent="0.35">
      <c r="K48133" s="293"/>
      <c r="M48133" s="290"/>
    </row>
    <row r="48134" spans="11:13" x14ac:dyDescent="0.35">
      <c r="K48134" s="293"/>
      <c r="M48134" s="290"/>
    </row>
    <row r="48135" spans="11:13" x14ac:dyDescent="0.35">
      <c r="K48135" s="293"/>
      <c r="M48135" s="290"/>
    </row>
    <row r="48136" spans="11:13" x14ac:dyDescent="0.35">
      <c r="K48136" s="293"/>
      <c r="M48136" s="290"/>
    </row>
    <row r="48137" spans="11:13" x14ac:dyDescent="0.35">
      <c r="K48137" s="293"/>
      <c r="M48137" s="290"/>
    </row>
    <row r="48138" spans="11:13" x14ac:dyDescent="0.35">
      <c r="K48138" s="293"/>
      <c r="M48138" s="290"/>
    </row>
    <row r="48139" spans="11:13" x14ac:dyDescent="0.35">
      <c r="K48139" s="293"/>
      <c r="M48139" s="290"/>
    </row>
    <row r="48140" spans="11:13" x14ac:dyDescent="0.35">
      <c r="K48140" s="293"/>
      <c r="M48140" s="290"/>
    </row>
    <row r="48141" spans="11:13" x14ac:dyDescent="0.35">
      <c r="K48141" s="293"/>
      <c r="M48141" s="290"/>
    </row>
    <row r="48142" spans="11:13" x14ac:dyDescent="0.35">
      <c r="K48142" s="293"/>
      <c r="M48142" s="290"/>
    </row>
    <row r="48143" spans="11:13" x14ac:dyDescent="0.35">
      <c r="K48143" s="293"/>
      <c r="M48143" s="290"/>
    </row>
    <row r="48144" spans="11:13" x14ac:dyDescent="0.35">
      <c r="K48144" s="293"/>
      <c r="M48144" s="290"/>
    </row>
    <row r="48145" spans="11:13" x14ac:dyDescent="0.35">
      <c r="K48145" s="293"/>
      <c r="M48145" s="290"/>
    </row>
    <row r="48146" spans="11:13" x14ac:dyDescent="0.35">
      <c r="K48146" s="293"/>
      <c r="M48146" s="290"/>
    </row>
    <row r="48147" spans="11:13" x14ac:dyDescent="0.35">
      <c r="K48147" s="293"/>
      <c r="M48147" s="290"/>
    </row>
    <row r="48148" spans="11:13" x14ac:dyDescent="0.35">
      <c r="K48148" s="293"/>
      <c r="M48148" s="290"/>
    </row>
    <row r="48149" spans="11:13" x14ac:dyDescent="0.35">
      <c r="K48149" s="293"/>
      <c r="M48149" s="290"/>
    </row>
    <row r="48150" spans="11:13" x14ac:dyDescent="0.35">
      <c r="K48150" s="293"/>
      <c r="M48150" s="290"/>
    </row>
    <row r="48151" spans="11:13" x14ac:dyDescent="0.35">
      <c r="K48151" s="293"/>
      <c r="M48151" s="290"/>
    </row>
    <row r="48152" spans="11:13" x14ac:dyDescent="0.35">
      <c r="K48152" s="293"/>
      <c r="M48152" s="290"/>
    </row>
    <row r="48153" spans="11:13" x14ac:dyDescent="0.35">
      <c r="K48153" s="293"/>
      <c r="M48153" s="290"/>
    </row>
    <row r="48154" spans="11:13" x14ac:dyDescent="0.35">
      <c r="K48154" s="293"/>
      <c r="M48154" s="290"/>
    </row>
    <row r="48155" spans="11:13" x14ac:dyDescent="0.35">
      <c r="K48155" s="293"/>
      <c r="M48155" s="290"/>
    </row>
    <row r="48156" spans="11:13" x14ac:dyDescent="0.35">
      <c r="K48156" s="293"/>
      <c r="M48156" s="290"/>
    </row>
    <row r="48157" spans="11:13" x14ac:dyDescent="0.35">
      <c r="K48157" s="293"/>
      <c r="M48157" s="290"/>
    </row>
    <row r="48158" spans="11:13" x14ac:dyDescent="0.35">
      <c r="K48158" s="293"/>
      <c r="M48158" s="290"/>
    </row>
    <row r="48159" spans="11:13" x14ac:dyDescent="0.35">
      <c r="K48159" s="293"/>
      <c r="M48159" s="290"/>
    </row>
    <row r="48160" spans="11:13" x14ac:dyDescent="0.35">
      <c r="K48160" s="293"/>
      <c r="M48160" s="290"/>
    </row>
    <row r="48161" spans="11:13" x14ac:dyDescent="0.35">
      <c r="K48161" s="293"/>
      <c r="M48161" s="290"/>
    </row>
    <row r="48162" spans="11:13" x14ac:dyDescent="0.35">
      <c r="K48162" s="293"/>
      <c r="M48162" s="290"/>
    </row>
    <row r="48163" spans="11:13" x14ac:dyDescent="0.35">
      <c r="K48163" s="293"/>
      <c r="M48163" s="290"/>
    </row>
    <row r="48164" spans="11:13" x14ac:dyDescent="0.35">
      <c r="K48164" s="293"/>
      <c r="M48164" s="290"/>
    </row>
    <row r="48165" spans="11:13" x14ac:dyDescent="0.35">
      <c r="K48165" s="293"/>
      <c r="M48165" s="290"/>
    </row>
    <row r="48166" spans="11:13" x14ac:dyDescent="0.35">
      <c r="K48166" s="293"/>
      <c r="M48166" s="290"/>
    </row>
    <row r="48167" spans="11:13" x14ac:dyDescent="0.35">
      <c r="K48167" s="293"/>
      <c r="M48167" s="290"/>
    </row>
    <row r="48168" spans="11:13" x14ac:dyDescent="0.35">
      <c r="K48168" s="293"/>
      <c r="M48168" s="290"/>
    </row>
    <row r="48169" spans="11:13" x14ac:dyDescent="0.35">
      <c r="K48169" s="293"/>
      <c r="M48169" s="290"/>
    </row>
    <row r="48170" spans="11:13" x14ac:dyDescent="0.35">
      <c r="K48170" s="293"/>
      <c r="M48170" s="290"/>
    </row>
    <row r="48171" spans="11:13" x14ac:dyDescent="0.35">
      <c r="K48171" s="293"/>
      <c r="M48171" s="290"/>
    </row>
    <row r="48172" spans="11:13" x14ac:dyDescent="0.35">
      <c r="K48172" s="293"/>
      <c r="M48172" s="290"/>
    </row>
    <row r="48173" spans="11:13" x14ac:dyDescent="0.35">
      <c r="K48173" s="293"/>
      <c r="M48173" s="290"/>
    </row>
    <row r="48174" spans="11:13" x14ac:dyDescent="0.35">
      <c r="K48174" s="293"/>
      <c r="M48174" s="290"/>
    </row>
    <row r="48175" spans="11:13" x14ac:dyDescent="0.35">
      <c r="K48175" s="293"/>
      <c r="M48175" s="290"/>
    </row>
    <row r="48176" spans="11:13" x14ac:dyDescent="0.35">
      <c r="K48176" s="293"/>
      <c r="M48176" s="290"/>
    </row>
    <row r="48177" spans="11:13" x14ac:dyDescent="0.35">
      <c r="K48177" s="293"/>
      <c r="M48177" s="290"/>
    </row>
    <row r="48178" spans="11:13" x14ac:dyDescent="0.35">
      <c r="K48178" s="293"/>
      <c r="M48178" s="290"/>
    </row>
    <row r="48179" spans="11:13" x14ac:dyDescent="0.35">
      <c r="K48179" s="293"/>
      <c r="M48179" s="290"/>
    </row>
    <row r="48180" spans="11:13" x14ac:dyDescent="0.35">
      <c r="K48180" s="293"/>
      <c r="M48180" s="290"/>
    </row>
    <row r="48181" spans="11:13" x14ac:dyDescent="0.35">
      <c r="K48181" s="293"/>
      <c r="M48181" s="290"/>
    </row>
    <row r="48182" spans="11:13" x14ac:dyDescent="0.35">
      <c r="K48182" s="293"/>
      <c r="M48182" s="290"/>
    </row>
    <row r="48183" spans="11:13" x14ac:dyDescent="0.35">
      <c r="K48183" s="293"/>
      <c r="M48183" s="290"/>
    </row>
    <row r="48184" spans="11:13" x14ac:dyDescent="0.35">
      <c r="K48184" s="293"/>
      <c r="M48184" s="290"/>
    </row>
    <row r="48185" spans="11:13" x14ac:dyDescent="0.35">
      <c r="K48185" s="293"/>
      <c r="M48185" s="290"/>
    </row>
    <row r="48186" spans="11:13" x14ac:dyDescent="0.35">
      <c r="K48186" s="293"/>
      <c r="M48186" s="290"/>
    </row>
    <row r="48187" spans="11:13" x14ac:dyDescent="0.35">
      <c r="K48187" s="293"/>
      <c r="M48187" s="290"/>
    </row>
    <row r="48188" spans="11:13" x14ac:dyDescent="0.35">
      <c r="K48188" s="293"/>
      <c r="M48188" s="290"/>
    </row>
    <row r="48189" spans="11:13" x14ac:dyDescent="0.35">
      <c r="K48189" s="293"/>
      <c r="M48189" s="290"/>
    </row>
    <row r="48190" spans="11:13" x14ac:dyDescent="0.35">
      <c r="K48190" s="293"/>
      <c r="M48190" s="290"/>
    </row>
    <row r="48191" spans="11:13" x14ac:dyDescent="0.35">
      <c r="K48191" s="293"/>
      <c r="M48191" s="290"/>
    </row>
    <row r="48192" spans="11:13" x14ac:dyDescent="0.35">
      <c r="K48192" s="293"/>
      <c r="M48192" s="290"/>
    </row>
    <row r="48193" spans="11:13" x14ac:dyDescent="0.35">
      <c r="K48193" s="293"/>
      <c r="M48193" s="290"/>
    </row>
    <row r="48194" spans="11:13" x14ac:dyDescent="0.35">
      <c r="K48194" s="293"/>
      <c r="M48194" s="290"/>
    </row>
    <row r="48195" spans="11:13" x14ac:dyDescent="0.35">
      <c r="K48195" s="293"/>
      <c r="M48195" s="290"/>
    </row>
    <row r="48196" spans="11:13" x14ac:dyDescent="0.35">
      <c r="K48196" s="293"/>
      <c r="M48196" s="290"/>
    </row>
    <row r="48197" spans="11:13" x14ac:dyDescent="0.35">
      <c r="K48197" s="293"/>
      <c r="M48197" s="290"/>
    </row>
    <row r="48198" spans="11:13" x14ac:dyDescent="0.35">
      <c r="K48198" s="293"/>
      <c r="M48198" s="290"/>
    </row>
    <row r="48199" spans="11:13" x14ac:dyDescent="0.35">
      <c r="K48199" s="293"/>
      <c r="M48199" s="290"/>
    </row>
    <row r="48200" spans="11:13" x14ac:dyDescent="0.35">
      <c r="K48200" s="293"/>
      <c r="M48200" s="290"/>
    </row>
    <row r="48201" spans="11:13" x14ac:dyDescent="0.35">
      <c r="K48201" s="293"/>
      <c r="M48201" s="290"/>
    </row>
    <row r="48202" spans="11:13" x14ac:dyDescent="0.35">
      <c r="K48202" s="293"/>
      <c r="M48202" s="290"/>
    </row>
    <row r="48203" spans="11:13" x14ac:dyDescent="0.35">
      <c r="K48203" s="293"/>
      <c r="M48203" s="290"/>
    </row>
    <row r="48204" spans="11:13" x14ac:dyDescent="0.35">
      <c r="K48204" s="293"/>
      <c r="M48204" s="290"/>
    </row>
    <row r="48205" spans="11:13" x14ac:dyDescent="0.35">
      <c r="K48205" s="293"/>
      <c r="M48205" s="290"/>
    </row>
    <row r="48206" spans="11:13" x14ac:dyDescent="0.35">
      <c r="K48206" s="293"/>
      <c r="M48206" s="290"/>
    </row>
    <row r="48207" spans="11:13" x14ac:dyDescent="0.35">
      <c r="K48207" s="293"/>
      <c r="M48207" s="290"/>
    </row>
    <row r="48208" spans="11:13" x14ac:dyDescent="0.35">
      <c r="K48208" s="293"/>
      <c r="M48208" s="290"/>
    </row>
    <row r="48209" spans="11:13" x14ac:dyDescent="0.35">
      <c r="K48209" s="293"/>
      <c r="M48209" s="290"/>
    </row>
    <row r="48210" spans="11:13" x14ac:dyDescent="0.35">
      <c r="K48210" s="293"/>
      <c r="M48210" s="290"/>
    </row>
    <row r="48211" spans="11:13" x14ac:dyDescent="0.35">
      <c r="K48211" s="293"/>
      <c r="M48211" s="290"/>
    </row>
    <row r="48212" spans="11:13" x14ac:dyDescent="0.35">
      <c r="K48212" s="293"/>
      <c r="M48212" s="290"/>
    </row>
    <row r="48213" spans="11:13" x14ac:dyDescent="0.35">
      <c r="K48213" s="293"/>
      <c r="M48213" s="290"/>
    </row>
    <row r="48214" spans="11:13" x14ac:dyDescent="0.35">
      <c r="K48214" s="293"/>
      <c r="M48214" s="290"/>
    </row>
    <row r="48215" spans="11:13" x14ac:dyDescent="0.35">
      <c r="K48215" s="293"/>
      <c r="M48215" s="290"/>
    </row>
    <row r="48216" spans="11:13" x14ac:dyDescent="0.35">
      <c r="K48216" s="293"/>
      <c r="M48216" s="290"/>
    </row>
    <row r="48217" spans="11:13" x14ac:dyDescent="0.35">
      <c r="K48217" s="293"/>
      <c r="M48217" s="290"/>
    </row>
    <row r="48218" spans="11:13" x14ac:dyDescent="0.35">
      <c r="K48218" s="293"/>
      <c r="M48218" s="290"/>
    </row>
    <row r="48219" spans="11:13" x14ac:dyDescent="0.35">
      <c r="K48219" s="293"/>
      <c r="M48219" s="290"/>
    </row>
    <row r="48220" spans="11:13" x14ac:dyDescent="0.35">
      <c r="K48220" s="293"/>
      <c r="M48220" s="290"/>
    </row>
    <row r="48221" spans="11:13" x14ac:dyDescent="0.35">
      <c r="K48221" s="293"/>
      <c r="M48221" s="290"/>
    </row>
    <row r="48222" spans="11:13" x14ac:dyDescent="0.35">
      <c r="K48222" s="293"/>
      <c r="M48222" s="290"/>
    </row>
    <row r="48223" spans="11:13" x14ac:dyDescent="0.35">
      <c r="K48223" s="293"/>
      <c r="M48223" s="290"/>
    </row>
    <row r="48224" spans="11:13" x14ac:dyDescent="0.35">
      <c r="K48224" s="293"/>
      <c r="M48224" s="290"/>
    </row>
    <row r="48225" spans="11:13" x14ac:dyDescent="0.35">
      <c r="K48225" s="293"/>
      <c r="M48225" s="290"/>
    </row>
    <row r="48226" spans="11:13" x14ac:dyDescent="0.35">
      <c r="K48226" s="293"/>
      <c r="M48226" s="290"/>
    </row>
    <row r="48227" spans="11:13" x14ac:dyDescent="0.35">
      <c r="K48227" s="293"/>
      <c r="M48227" s="290"/>
    </row>
    <row r="48228" spans="11:13" x14ac:dyDescent="0.35">
      <c r="K48228" s="293"/>
      <c r="M48228" s="290"/>
    </row>
    <row r="48229" spans="11:13" x14ac:dyDescent="0.35">
      <c r="K48229" s="293"/>
      <c r="M48229" s="290"/>
    </row>
    <row r="48230" spans="11:13" x14ac:dyDescent="0.35">
      <c r="K48230" s="293"/>
      <c r="M48230" s="290"/>
    </row>
    <row r="48231" spans="11:13" x14ac:dyDescent="0.35">
      <c r="K48231" s="293"/>
      <c r="M48231" s="290"/>
    </row>
    <row r="48232" spans="11:13" x14ac:dyDescent="0.35">
      <c r="K48232" s="293"/>
      <c r="M48232" s="290"/>
    </row>
    <row r="48233" spans="11:13" x14ac:dyDescent="0.35">
      <c r="K48233" s="293"/>
      <c r="M48233" s="290"/>
    </row>
    <row r="48234" spans="11:13" x14ac:dyDescent="0.35">
      <c r="K48234" s="293"/>
      <c r="M48234" s="290"/>
    </row>
    <row r="48235" spans="11:13" x14ac:dyDescent="0.35">
      <c r="K48235" s="293"/>
      <c r="M48235" s="290"/>
    </row>
    <row r="48236" spans="11:13" x14ac:dyDescent="0.35">
      <c r="K48236" s="293"/>
      <c r="M48236" s="290"/>
    </row>
    <row r="48237" spans="11:13" x14ac:dyDescent="0.35">
      <c r="K48237" s="293"/>
      <c r="M48237" s="290"/>
    </row>
    <row r="48238" spans="11:13" x14ac:dyDescent="0.35">
      <c r="K48238" s="293"/>
      <c r="M48238" s="290"/>
    </row>
    <row r="48239" spans="11:13" x14ac:dyDescent="0.35">
      <c r="K48239" s="293"/>
      <c r="M48239" s="290"/>
    </row>
    <row r="48240" spans="11:13" x14ac:dyDescent="0.35">
      <c r="K48240" s="293"/>
      <c r="M48240" s="290"/>
    </row>
    <row r="48241" spans="11:13" x14ac:dyDescent="0.35">
      <c r="K48241" s="293"/>
      <c r="M48241" s="290"/>
    </row>
    <row r="48242" spans="11:13" x14ac:dyDescent="0.35">
      <c r="K48242" s="293"/>
      <c r="M48242" s="290"/>
    </row>
    <row r="48243" spans="11:13" x14ac:dyDescent="0.35">
      <c r="K48243" s="293"/>
      <c r="M48243" s="290"/>
    </row>
    <row r="48244" spans="11:13" x14ac:dyDescent="0.35">
      <c r="K48244" s="293"/>
      <c r="M48244" s="290"/>
    </row>
    <row r="48245" spans="11:13" x14ac:dyDescent="0.35">
      <c r="K48245" s="293"/>
      <c r="M48245" s="290"/>
    </row>
    <row r="48246" spans="11:13" x14ac:dyDescent="0.35">
      <c r="K48246" s="293"/>
      <c r="M48246" s="290"/>
    </row>
    <row r="48247" spans="11:13" x14ac:dyDescent="0.35">
      <c r="K48247" s="293"/>
      <c r="M48247" s="290"/>
    </row>
    <row r="48248" spans="11:13" x14ac:dyDescent="0.35">
      <c r="K48248" s="293"/>
      <c r="M48248" s="290"/>
    </row>
    <row r="48249" spans="11:13" x14ac:dyDescent="0.35">
      <c r="K48249" s="293"/>
      <c r="M48249" s="290"/>
    </row>
    <row r="48250" spans="11:13" x14ac:dyDescent="0.35">
      <c r="K48250" s="293"/>
      <c r="M48250" s="290"/>
    </row>
    <row r="48251" spans="11:13" x14ac:dyDescent="0.35">
      <c r="K48251" s="293"/>
      <c r="M48251" s="290"/>
    </row>
    <row r="48252" spans="11:13" x14ac:dyDescent="0.35">
      <c r="K48252" s="293"/>
      <c r="M48252" s="290"/>
    </row>
    <row r="48253" spans="11:13" x14ac:dyDescent="0.35">
      <c r="K48253" s="293"/>
      <c r="M48253" s="290"/>
    </row>
    <row r="48254" spans="11:13" x14ac:dyDescent="0.35">
      <c r="K48254" s="293"/>
      <c r="M48254" s="290"/>
    </row>
    <row r="48255" spans="11:13" x14ac:dyDescent="0.35">
      <c r="K48255" s="293"/>
      <c r="M48255" s="290"/>
    </row>
    <row r="48256" spans="11:13" x14ac:dyDescent="0.35">
      <c r="K48256" s="293"/>
      <c r="M48256" s="290"/>
    </row>
    <row r="48257" spans="11:13" x14ac:dyDescent="0.35">
      <c r="K48257" s="293"/>
      <c r="M48257" s="290"/>
    </row>
    <row r="48258" spans="11:13" x14ac:dyDescent="0.35">
      <c r="K48258" s="293"/>
      <c r="M48258" s="290"/>
    </row>
    <row r="48259" spans="11:13" x14ac:dyDescent="0.35">
      <c r="K48259" s="293"/>
      <c r="M48259" s="290"/>
    </row>
    <row r="48260" spans="11:13" x14ac:dyDescent="0.35">
      <c r="K48260" s="293"/>
      <c r="M48260" s="290"/>
    </row>
    <row r="48261" spans="11:13" x14ac:dyDescent="0.35">
      <c r="K48261" s="293"/>
      <c r="M48261" s="290"/>
    </row>
    <row r="48262" spans="11:13" x14ac:dyDescent="0.35">
      <c r="K48262" s="293"/>
      <c r="M48262" s="290"/>
    </row>
    <row r="48263" spans="11:13" x14ac:dyDescent="0.35">
      <c r="K48263" s="293"/>
      <c r="M48263" s="290"/>
    </row>
    <row r="48264" spans="11:13" x14ac:dyDescent="0.35">
      <c r="K48264" s="293"/>
      <c r="M48264" s="290"/>
    </row>
    <row r="48265" spans="11:13" x14ac:dyDescent="0.35">
      <c r="K48265" s="293"/>
      <c r="M48265" s="290"/>
    </row>
    <row r="48266" spans="11:13" x14ac:dyDescent="0.35">
      <c r="K48266" s="293"/>
      <c r="M48266" s="290"/>
    </row>
    <row r="48267" spans="11:13" x14ac:dyDescent="0.35">
      <c r="K48267" s="293"/>
      <c r="M48267" s="290"/>
    </row>
    <row r="48268" spans="11:13" x14ac:dyDescent="0.35">
      <c r="K48268" s="293"/>
      <c r="M48268" s="290"/>
    </row>
    <row r="48269" spans="11:13" x14ac:dyDescent="0.35">
      <c r="K48269" s="293"/>
      <c r="M48269" s="290"/>
    </row>
    <row r="48270" spans="11:13" x14ac:dyDescent="0.35">
      <c r="K48270" s="293"/>
      <c r="M48270" s="290"/>
    </row>
    <row r="48271" spans="11:13" x14ac:dyDescent="0.35">
      <c r="K48271" s="293"/>
      <c r="M48271" s="290"/>
    </row>
    <row r="48272" spans="11:13" x14ac:dyDescent="0.35">
      <c r="K48272" s="293"/>
      <c r="M48272" s="290"/>
    </row>
    <row r="48273" spans="11:13" x14ac:dyDescent="0.35">
      <c r="K48273" s="293"/>
      <c r="M48273" s="290"/>
    </row>
    <row r="48274" spans="11:13" x14ac:dyDescent="0.35">
      <c r="K48274" s="293"/>
      <c r="M48274" s="290"/>
    </row>
    <row r="48275" spans="11:13" x14ac:dyDescent="0.35">
      <c r="K48275" s="293"/>
      <c r="M48275" s="290"/>
    </row>
    <row r="48276" spans="11:13" x14ac:dyDescent="0.35">
      <c r="K48276" s="293"/>
      <c r="M48276" s="290"/>
    </row>
    <row r="48277" spans="11:13" x14ac:dyDescent="0.35">
      <c r="K48277" s="293"/>
      <c r="M48277" s="290"/>
    </row>
    <row r="48278" spans="11:13" x14ac:dyDescent="0.35">
      <c r="K48278" s="293"/>
      <c r="M48278" s="290"/>
    </row>
    <row r="48279" spans="11:13" x14ac:dyDescent="0.35">
      <c r="K48279" s="293"/>
      <c r="M48279" s="290"/>
    </row>
    <row r="48280" spans="11:13" x14ac:dyDescent="0.35">
      <c r="K48280" s="293"/>
      <c r="M48280" s="290"/>
    </row>
    <row r="48281" spans="11:13" x14ac:dyDescent="0.35">
      <c r="K48281" s="293"/>
      <c r="M48281" s="290"/>
    </row>
    <row r="48282" spans="11:13" x14ac:dyDescent="0.35">
      <c r="K48282" s="293"/>
      <c r="M48282" s="290"/>
    </row>
    <row r="48283" spans="11:13" x14ac:dyDescent="0.35">
      <c r="K48283" s="293"/>
      <c r="M48283" s="290"/>
    </row>
    <row r="48284" spans="11:13" x14ac:dyDescent="0.35">
      <c r="K48284" s="293"/>
      <c r="M48284" s="290"/>
    </row>
    <row r="48285" spans="11:13" x14ac:dyDescent="0.35">
      <c r="K48285" s="293"/>
      <c r="M48285" s="290"/>
    </row>
    <row r="48286" spans="11:13" x14ac:dyDescent="0.35">
      <c r="K48286" s="293"/>
      <c r="M48286" s="290"/>
    </row>
    <row r="48287" spans="11:13" x14ac:dyDescent="0.35">
      <c r="K48287" s="293"/>
      <c r="M48287" s="290"/>
    </row>
    <row r="48288" spans="11:13" x14ac:dyDescent="0.35">
      <c r="K48288" s="293"/>
      <c r="M48288" s="290"/>
    </row>
    <row r="48289" spans="11:13" x14ac:dyDescent="0.35">
      <c r="K48289" s="293"/>
      <c r="M48289" s="290"/>
    </row>
    <row r="48290" spans="11:13" x14ac:dyDescent="0.35">
      <c r="K48290" s="293"/>
      <c r="M48290" s="290"/>
    </row>
    <row r="48291" spans="11:13" x14ac:dyDescent="0.35">
      <c r="K48291" s="293"/>
      <c r="M48291" s="290"/>
    </row>
    <row r="48292" spans="11:13" x14ac:dyDescent="0.35">
      <c r="K48292" s="293"/>
      <c r="M48292" s="290"/>
    </row>
    <row r="48293" spans="11:13" x14ac:dyDescent="0.35">
      <c r="K48293" s="293"/>
      <c r="M48293" s="290"/>
    </row>
    <row r="48294" spans="11:13" x14ac:dyDescent="0.35">
      <c r="K48294" s="293"/>
      <c r="M48294" s="290"/>
    </row>
    <row r="48295" spans="11:13" x14ac:dyDescent="0.35">
      <c r="K48295" s="293"/>
      <c r="M48295" s="290"/>
    </row>
    <row r="48296" spans="11:13" x14ac:dyDescent="0.35">
      <c r="K48296" s="293"/>
      <c r="M48296" s="290"/>
    </row>
    <row r="48297" spans="11:13" x14ac:dyDescent="0.35">
      <c r="K48297" s="293"/>
      <c r="M48297" s="290"/>
    </row>
    <row r="48298" spans="11:13" x14ac:dyDescent="0.35">
      <c r="K48298" s="293"/>
      <c r="M48298" s="290"/>
    </row>
    <row r="48299" spans="11:13" x14ac:dyDescent="0.35">
      <c r="K48299" s="293"/>
      <c r="M48299" s="290"/>
    </row>
    <row r="48300" spans="11:13" x14ac:dyDescent="0.35">
      <c r="K48300" s="293"/>
      <c r="M48300" s="290"/>
    </row>
    <row r="48301" spans="11:13" x14ac:dyDescent="0.35">
      <c r="K48301" s="293"/>
      <c r="M48301" s="290"/>
    </row>
    <row r="48302" spans="11:13" x14ac:dyDescent="0.35">
      <c r="K48302" s="293"/>
      <c r="M48302" s="290"/>
    </row>
    <row r="48303" spans="11:13" x14ac:dyDescent="0.35">
      <c r="K48303" s="293"/>
      <c r="M48303" s="290"/>
    </row>
    <row r="48304" spans="11:13" x14ac:dyDescent="0.35">
      <c r="K48304" s="293"/>
      <c r="M48304" s="290"/>
    </row>
    <row r="48305" spans="11:13" x14ac:dyDescent="0.35">
      <c r="K48305" s="293"/>
      <c r="M48305" s="290"/>
    </row>
    <row r="48306" spans="11:13" x14ac:dyDescent="0.35">
      <c r="K48306" s="293"/>
      <c r="M48306" s="290"/>
    </row>
    <row r="48307" spans="11:13" x14ac:dyDescent="0.35">
      <c r="K48307" s="293"/>
      <c r="M48307" s="290"/>
    </row>
    <row r="48308" spans="11:13" x14ac:dyDescent="0.35">
      <c r="K48308" s="293"/>
      <c r="M48308" s="290"/>
    </row>
    <row r="48309" spans="11:13" x14ac:dyDescent="0.35">
      <c r="K48309" s="293"/>
      <c r="M48309" s="290"/>
    </row>
    <row r="48310" spans="11:13" x14ac:dyDescent="0.35">
      <c r="K48310" s="293"/>
      <c r="M48310" s="290"/>
    </row>
    <row r="48311" spans="11:13" x14ac:dyDescent="0.35">
      <c r="K48311" s="293"/>
      <c r="M48311" s="290"/>
    </row>
    <row r="48312" spans="11:13" x14ac:dyDescent="0.35">
      <c r="K48312" s="293"/>
      <c r="M48312" s="290"/>
    </row>
    <row r="48313" spans="11:13" x14ac:dyDescent="0.35">
      <c r="K48313" s="293"/>
      <c r="M48313" s="290"/>
    </row>
    <row r="48314" spans="11:13" x14ac:dyDescent="0.35">
      <c r="K48314" s="293"/>
      <c r="M48314" s="290"/>
    </row>
    <row r="48315" spans="11:13" x14ac:dyDescent="0.35">
      <c r="K48315" s="293"/>
      <c r="M48315" s="290"/>
    </row>
    <row r="48316" spans="11:13" x14ac:dyDescent="0.35">
      <c r="K48316" s="293"/>
      <c r="M48316" s="290"/>
    </row>
    <row r="48317" spans="11:13" x14ac:dyDescent="0.35">
      <c r="K48317" s="293"/>
      <c r="M48317" s="290"/>
    </row>
    <row r="48318" spans="11:13" x14ac:dyDescent="0.35">
      <c r="K48318" s="293"/>
      <c r="M48318" s="290"/>
    </row>
    <row r="48319" spans="11:13" x14ac:dyDescent="0.35">
      <c r="K48319" s="293"/>
      <c r="M48319" s="290"/>
    </row>
    <row r="48320" spans="11:13" x14ac:dyDescent="0.35">
      <c r="K48320" s="293"/>
      <c r="M48320" s="290"/>
    </row>
    <row r="48321" spans="11:13" x14ac:dyDescent="0.35">
      <c r="K48321" s="293"/>
      <c r="M48321" s="290"/>
    </row>
    <row r="48322" spans="11:13" x14ac:dyDescent="0.35">
      <c r="K48322" s="293"/>
      <c r="M48322" s="290"/>
    </row>
    <row r="48323" spans="11:13" x14ac:dyDescent="0.35">
      <c r="K48323" s="293"/>
      <c r="M48323" s="290"/>
    </row>
    <row r="48324" spans="11:13" x14ac:dyDescent="0.35">
      <c r="K48324" s="293"/>
      <c r="M48324" s="290"/>
    </row>
    <row r="48325" spans="11:13" x14ac:dyDescent="0.35">
      <c r="K48325" s="293"/>
      <c r="M48325" s="290"/>
    </row>
    <row r="48326" spans="11:13" x14ac:dyDescent="0.35">
      <c r="K48326" s="293"/>
      <c r="M48326" s="290"/>
    </row>
    <row r="48327" spans="11:13" x14ac:dyDescent="0.35">
      <c r="K48327" s="293"/>
      <c r="M48327" s="290"/>
    </row>
    <row r="48328" spans="11:13" x14ac:dyDescent="0.35">
      <c r="K48328" s="293"/>
      <c r="M48328" s="290"/>
    </row>
    <row r="48329" spans="11:13" x14ac:dyDescent="0.35">
      <c r="K48329" s="293"/>
      <c r="M48329" s="290"/>
    </row>
    <row r="48330" spans="11:13" x14ac:dyDescent="0.35">
      <c r="K48330" s="293"/>
      <c r="M48330" s="290"/>
    </row>
    <row r="48331" spans="11:13" x14ac:dyDescent="0.35">
      <c r="K48331" s="293"/>
      <c r="M48331" s="290"/>
    </row>
    <row r="48332" spans="11:13" x14ac:dyDescent="0.35">
      <c r="K48332" s="293"/>
      <c r="M48332" s="290"/>
    </row>
    <row r="48333" spans="11:13" x14ac:dyDescent="0.35">
      <c r="K48333" s="293"/>
      <c r="M48333" s="290"/>
    </row>
    <row r="48334" spans="11:13" x14ac:dyDescent="0.35">
      <c r="K48334" s="293"/>
      <c r="M48334" s="290"/>
    </row>
    <row r="48335" spans="11:13" x14ac:dyDescent="0.35">
      <c r="K48335" s="293"/>
      <c r="M48335" s="290"/>
    </row>
    <row r="48336" spans="11:13" x14ac:dyDescent="0.35">
      <c r="K48336" s="293"/>
      <c r="M48336" s="290"/>
    </row>
    <row r="48337" spans="11:13" x14ac:dyDescent="0.35">
      <c r="K48337" s="293"/>
      <c r="M48337" s="290"/>
    </row>
    <row r="48338" spans="11:13" x14ac:dyDescent="0.35">
      <c r="K48338" s="293"/>
      <c r="M48338" s="290"/>
    </row>
    <row r="48339" spans="11:13" x14ac:dyDescent="0.35">
      <c r="K48339" s="293"/>
      <c r="M48339" s="290"/>
    </row>
    <row r="48340" spans="11:13" x14ac:dyDescent="0.35">
      <c r="K48340" s="293"/>
      <c r="M48340" s="290"/>
    </row>
    <row r="48341" spans="11:13" x14ac:dyDescent="0.35">
      <c r="K48341" s="293"/>
      <c r="M48341" s="290"/>
    </row>
    <row r="48342" spans="11:13" x14ac:dyDescent="0.35">
      <c r="K48342" s="293"/>
      <c r="M48342" s="290"/>
    </row>
    <row r="48343" spans="11:13" x14ac:dyDescent="0.35">
      <c r="K48343" s="293"/>
      <c r="M48343" s="290"/>
    </row>
    <row r="48344" spans="11:13" x14ac:dyDescent="0.35">
      <c r="K48344" s="293"/>
      <c r="M48344" s="290"/>
    </row>
    <row r="48345" spans="11:13" x14ac:dyDescent="0.35">
      <c r="K48345" s="293"/>
      <c r="M48345" s="290"/>
    </row>
    <row r="48346" spans="11:13" x14ac:dyDescent="0.35">
      <c r="K48346" s="293"/>
      <c r="M48346" s="290"/>
    </row>
    <row r="48347" spans="11:13" x14ac:dyDescent="0.35">
      <c r="K48347" s="293"/>
      <c r="M48347" s="290"/>
    </row>
    <row r="48348" spans="11:13" x14ac:dyDescent="0.35">
      <c r="K48348" s="293"/>
      <c r="M48348" s="290"/>
    </row>
    <row r="48349" spans="11:13" x14ac:dyDescent="0.35">
      <c r="K48349" s="293"/>
      <c r="M48349" s="290"/>
    </row>
    <row r="48350" spans="11:13" x14ac:dyDescent="0.35">
      <c r="K48350" s="293"/>
      <c r="M48350" s="290"/>
    </row>
    <row r="48351" spans="11:13" x14ac:dyDescent="0.35">
      <c r="K48351" s="293"/>
      <c r="M48351" s="290"/>
    </row>
    <row r="48352" spans="11:13" x14ac:dyDescent="0.35">
      <c r="K48352" s="293"/>
      <c r="M48352" s="290"/>
    </row>
    <row r="48353" spans="11:13" x14ac:dyDescent="0.35">
      <c r="K48353" s="293"/>
      <c r="M48353" s="290"/>
    </row>
    <row r="48354" spans="11:13" x14ac:dyDescent="0.35">
      <c r="K48354" s="293"/>
      <c r="M48354" s="290"/>
    </row>
    <row r="48355" spans="11:13" x14ac:dyDescent="0.35">
      <c r="K48355" s="293"/>
      <c r="M48355" s="290"/>
    </row>
    <row r="48356" spans="11:13" x14ac:dyDescent="0.35">
      <c r="K48356" s="293"/>
      <c r="M48356" s="290"/>
    </row>
    <row r="48357" spans="11:13" x14ac:dyDescent="0.35">
      <c r="K48357" s="293"/>
      <c r="M48357" s="290"/>
    </row>
    <row r="48358" spans="11:13" x14ac:dyDescent="0.35">
      <c r="K48358" s="293"/>
      <c r="M48358" s="290"/>
    </row>
    <row r="48359" spans="11:13" x14ac:dyDescent="0.35">
      <c r="K48359" s="293"/>
      <c r="M48359" s="290"/>
    </row>
    <row r="48360" spans="11:13" x14ac:dyDescent="0.35">
      <c r="K48360" s="293"/>
      <c r="M48360" s="290"/>
    </row>
    <row r="48361" spans="11:13" x14ac:dyDescent="0.35">
      <c r="K48361" s="293"/>
      <c r="M48361" s="290"/>
    </row>
    <row r="48362" spans="11:13" x14ac:dyDescent="0.35">
      <c r="K48362" s="293"/>
      <c r="M48362" s="290"/>
    </row>
    <row r="48363" spans="11:13" x14ac:dyDescent="0.35">
      <c r="K48363" s="293"/>
      <c r="M48363" s="290"/>
    </row>
    <row r="48364" spans="11:13" x14ac:dyDescent="0.35">
      <c r="K48364" s="293"/>
      <c r="M48364" s="290"/>
    </row>
    <row r="48365" spans="11:13" x14ac:dyDescent="0.35">
      <c r="K48365" s="293"/>
      <c r="M48365" s="290"/>
    </row>
    <row r="48366" spans="11:13" x14ac:dyDescent="0.35">
      <c r="K48366" s="293"/>
      <c r="M48366" s="290"/>
    </row>
    <row r="48367" spans="11:13" x14ac:dyDescent="0.35">
      <c r="K48367" s="293"/>
      <c r="M48367" s="290"/>
    </row>
    <row r="48368" spans="11:13" x14ac:dyDescent="0.35">
      <c r="K48368" s="293"/>
      <c r="M48368" s="290"/>
    </row>
    <row r="48369" spans="11:13" x14ac:dyDescent="0.35">
      <c r="K48369" s="293"/>
      <c r="M48369" s="290"/>
    </row>
    <row r="48370" spans="11:13" x14ac:dyDescent="0.35">
      <c r="K48370" s="293"/>
      <c r="M48370" s="290"/>
    </row>
    <row r="48371" spans="11:13" x14ac:dyDescent="0.35">
      <c r="K48371" s="293"/>
      <c r="M48371" s="290"/>
    </row>
    <row r="48372" spans="11:13" x14ac:dyDescent="0.35">
      <c r="K48372" s="293"/>
      <c r="M48372" s="290"/>
    </row>
    <row r="48373" spans="11:13" x14ac:dyDescent="0.35">
      <c r="K48373" s="293"/>
      <c r="M48373" s="290"/>
    </row>
    <row r="48374" spans="11:13" x14ac:dyDescent="0.35">
      <c r="K48374" s="293"/>
      <c r="M48374" s="290"/>
    </row>
    <row r="48375" spans="11:13" x14ac:dyDescent="0.35">
      <c r="K48375" s="293"/>
      <c r="M48375" s="290"/>
    </row>
    <row r="48376" spans="11:13" x14ac:dyDescent="0.35">
      <c r="K48376" s="293"/>
      <c r="M48376" s="290"/>
    </row>
    <row r="48377" spans="11:13" x14ac:dyDescent="0.35">
      <c r="K48377" s="293"/>
      <c r="M48377" s="290"/>
    </row>
    <row r="48378" spans="11:13" x14ac:dyDescent="0.35">
      <c r="K48378" s="293"/>
      <c r="M48378" s="290"/>
    </row>
    <row r="48379" spans="11:13" x14ac:dyDescent="0.35">
      <c r="K48379" s="293"/>
      <c r="M48379" s="290"/>
    </row>
    <row r="48380" spans="11:13" x14ac:dyDescent="0.35">
      <c r="K48380" s="293"/>
      <c r="M48380" s="290"/>
    </row>
    <row r="48381" spans="11:13" x14ac:dyDescent="0.35">
      <c r="K48381" s="293"/>
      <c r="M48381" s="290"/>
    </row>
    <row r="48382" spans="11:13" x14ac:dyDescent="0.35">
      <c r="K48382" s="293"/>
      <c r="M48382" s="290"/>
    </row>
    <row r="48383" spans="11:13" x14ac:dyDescent="0.35">
      <c r="K48383" s="293"/>
      <c r="M48383" s="290"/>
    </row>
    <row r="48384" spans="11:13" x14ac:dyDescent="0.35">
      <c r="K48384" s="293"/>
      <c r="M48384" s="290"/>
    </row>
    <row r="48385" spans="11:13" x14ac:dyDescent="0.35">
      <c r="K48385" s="293"/>
      <c r="M48385" s="290"/>
    </row>
    <row r="48386" spans="11:13" x14ac:dyDescent="0.35">
      <c r="K48386" s="293"/>
      <c r="M48386" s="290"/>
    </row>
    <row r="48387" spans="11:13" x14ac:dyDescent="0.35">
      <c r="K48387" s="293"/>
      <c r="M48387" s="290"/>
    </row>
    <row r="48388" spans="11:13" x14ac:dyDescent="0.35">
      <c r="K48388" s="293"/>
      <c r="M48388" s="290"/>
    </row>
    <row r="48389" spans="11:13" x14ac:dyDescent="0.35">
      <c r="K48389" s="293"/>
      <c r="M48389" s="290"/>
    </row>
    <row r="48390" spans="11:13" x14ac:dyDescent="0.35">
      <c r="K48390" s="293"/>
      <c r="M48390" s="290"/>
    </row>
    <row r="48391" spans="11:13" x14ac:dyDescent="0.35">
      <c r="K48391" s="293"/>
      <c r="M48391" s="290"/>
    </row>
    <row r="48392" spans="11:13" x14ac:dyDescent="0.35">
      <c r="K48392" s="293"/>
      <c r="M48392" s="290"/>
    </row>
    <row r="48393" spans="11:13" x14ac:dyDescent="0.35">
      <c r="K48393" s="293"/>
      <c r="M48393" s="290"/>
    </row>
    <row r="48394" spans="11:13" x14ac:dyDescent="0.35">
      <c r="K48394" s="293"/>
      <c r="M48394" s="290"/>
    </row>
    <row r="48395" spans="11:13" x14ac:dyDescent="0.35">
      <c r="K48395" s="293"/>
      <c r="M48395" s="290"/>
    </row>
    <row r="48396" spans="11:13" x14ac:dyDescent="0.35">
      <c r="K48396" s="293"/>
      <c r="M48396" s="290"/>
    </row>
    <row r="48397" spans="11:13" x14ac:dyDescent="0.35">
      <c r="K48397" s="293"/>
      <c r="M48397" s="290"/>
    </row>
    <row r="48398" spans="11:13" x14ac:dyDescent="0.35">
      <c r="K48398" s="293"/>
      <c r="M48398" s="290"/>
    </row>
    <row r="48399" spans="11:13" x14ac:dyDescent="0.35">
      <c r="K48399" s="293"/>
      <c r="M48399" s="290"/>
    </row>
    <row r="48400" spans="11:13" x14ac:dyDescent="0.35">
      <c r="K48400" s="293"/>
      <c r="M48400" s="290"/>
    </row>
    <row r="48401" spans="11:13" x14ac:dyDescent="0.35">
      <c r="K48401" s="293"/>
      <c r="M48401" s="290"/>
    </row>
    <row r="48402" spans="11:13" x14ac:dyDescent="0.35">
      <c r="K48402" s="293"/>
      <c r="M48402" s="290"/>
    </row>
    <row r="48403" spans="11:13" x14ac:dyDescent="0.35">
      <c r="K48403" s="293"/>
      <c r="M48403" s="290"/>
    </row>
    <row r="48404" spans="11:13" x14ac:dyDescent="0.35">
      <c r="K48404" s="293"/>
      <c r="M48404" s="290"/>
    </row>
    <row r="48405" spans="11:13" x14ac:dyDescent="0.35">
      <c r="K48405" s="293"/>
      <c r="M48405" s="290"/>
    </row>
    <row r="48406" spans="11:13" x14ac:dyDescent="0.35">
      <c r="K48406" s="293"/>
      <c r="M48406" s="290"/>
    </row>
    <row r="48407" spans="11:13" x14ac:dyDescent="0.35">
      <c r="K48407" s="293"/>
      <c r="M48407" s="290"/>
    </row>
    <row r="48408" spans="11:13" x14ac:dyDescent="0.35">
      <c r="K48408" s="293"/>
      <c r="M48408" s="290"/>
    </row>
    <row r="48409" spans="11:13" x14ac:dyDescent="0.35">
      <c r="K48409" s="293"/>
      <c r="M48409" s="290"/>
    </row>
    <row r="48410" spans="11:13" x14ac:dyDescent="0.35">
      <c r="K48410" s="293"/>
      <c r="M48410" s="290"/>
    </row>
    <row r="48411" spans="11:13" x14ac:dyDescent="0.35">
      <c r="K48411" s="293"/>
      <c r="M48411" s="290"/>
    </row>
    <row r="48412" spans="11:13" x14ac:dyDescent="0.35">
      <c r="K48412" s="293"/>
      <c r="M48412" s="290"/>
    </row>
    <row r="48413" spans="11:13" x14ac:dyDescent="0.35">
      <c r="K48413" s="293"/>
      <c r="M48413" s="290"/>
    </row>
    <row r="48414" spans="11:13" x14ac:dyDescent="0.35">
      <c r="K48414" s="293"/>
      <c r="M48414" s="290"/>
    </row>
    <row r="48415" spans="11:13" x14ac:dyDescent="0.35">
      <c r="K48415" s="293"/>
      <c r="M48415" s="290"/>
    </row>
    <row r="48416" spans="11:13" x14ac:dyDescent="0.35">
      <c r="K48416" s="293"/>
      <c r="M48416" s="290"/>
    </row>
    <row r="48417" spans="11:13" x14ac:dyDescent="0.35">
      <c r="K48417" s="293"/>
      <c r="M48417" s="290"/>
    </row>
    <row r="48418" spans="11:13" x14ac:dyDescent="0.35">
      <c r="K48418" s="293"/>
      <c r="M48418" s="290"/>
    </row>
    <row r="48419" spans="11:13" x14ac:dyDescent="0.35">
      <c r="K48419" s="293"/>
      <c r="M48419" s="290"/>
    </row>
    <row r="48420" spans="11:13" x14ac:dyDescent="0.35">
      <c r="K48420" s="293"/>
      <c r="M48420" s="290"/>
    </row>
    <row r="48421" spans="11:13" x14ac:dyDescent="0.35">
      <c r="K48421" s="293"/>
      <c r="M48421" s="290"/>
    </row>
    <row r="48422" spans="11:13" x14ac:dyDescent="0.35">
      <c r="K48422" s="293"/>
      <c r="M48422" s="290"/>
    </row>
    <row r="48423" spans="11:13" x14ac:dyDescent="0.35">
      <c r="K48423" s="293"/>
      <c r="M48423" s="290"/>
    </row>
    <row r="48424" spans="11:13" x14ac:dyDescent="0.35">
      <c r="K48424" s="293"/>
      <c r="M48424" s="290"/>
    </row>
    <row r="48425" spans="11:13" x14ac:dyDescent="0.35">
      <c r="K48425" s="293"/>
      <c r="M48425" s="290"/>
    </row>
    <row r="48426" spans="11:13" x14ac:dyDescent="0.35">
      <c r="K48426" s="293"/>
      <c r="M48426" s="290"/>
    </row>
    <row r="48427" spans="11:13" x14ac:dyDescent="0.35">
      <c r="K48427" s="293"/>
      <c r="M48427" s="290"/>
    </row>
    <row r="48428" spans="11:13" x14ac:dyDescent="0.35">
      <c r="K48428" s="293"/>
      <c r="M48428" s="290"/>
    </row>
    <row r="48429" spans="11:13" x14ac:dyDescent="0.35">
      <c r="K48429" s="293"/>
      <c r="M48429" s="290"/>
    </row>
    <row r="48430" spans="11:13" x14ac:dyDescent="0.35">
      <c r="K48430" s="293"/>
      <c r="M48430" s="290"/>
    </row>
    <row r="48431" spans="11:13" x14ac:dyDescent="0.35">
      <c r="K48431" s="293"/>
      <c r="M48431" s="290"/>
    </row>
    <row r="48432" spans="11:13" x14ac:dyDescent="0.35">
      <c r="K48432" s="293"/>
      <c r="M48432" s="290"/>
    </row>
    <row r="48433" spans="11:13" x14ac:dyDescent="0.35">
      <c r="K48433" s="293"/>
      <c r="M48433" s="290"/>
    </row>
    <row r="48434" spans="11:13" x14ac:dyDescent="0.35">
      <c r="K48434" s="293"/>
      <c r="M48434" s="290"/>
    </row>
    <row r="48435" spans="11:13" x14ac:dyDescent="0.35">
      <c r="K48435" s="293"/>
      <c r="M48435" s="290"/>
    </row>
    <row r="48436" spans="11:13" x14ac:dyDescent="0.35">
      <c r="K48436" s="293"/>
      <c r="M48436" s="290"/>
    </row>
    <row r="48437" spans="11:13" x14ac:dyDescent="0.35">
      <c r="K48437" s="293"/>
      <c r="M48437" s="290"/>
    </row>
    <row r="48438" spans="11:13" x14ac:dyDescent="0.35">
      <c r="K48438" s="293"/>
      <c r="M48438" s="290"/>
    </row>
    <row r="48439" spans="11:13" x14ac:dyDescent="0.35">
      <c r="K48439" s="293"/>
      <c r="M48439" s="290"/>
    </row>
    <row r="48440" spans="11:13" x14ac:dyDescent="0.35">
      <c r="K48440" s="293"/>
      <c r="M48440" s="290"/>
    </row>
    <row r="48441" spans="11:13" x14ac:dyDescent="0.35">
      <c r="K48441" s="293"/>
      <c r="M48441" s="290"/>
    </row>
    <row r="48442" spans="11:13" x14ac:dyDescent="0.35">
      <c r="K48442" s="293"/>
      <c r="M48442" s="290"/>
    </row>
    <row r="48443" spans="11:13" x14ac:dyDescent="0.35">
      <c r="K48443" s="293"/>
      <c r="M48443" s="290"/>
    </row>
    <row r="48444" spans="11:13" x14ac:dyDescent="0.35">
      <c r="K48444" s="293"/>
      <c r="M48444" s="290"/>
    </row>
    <row r="48445" spans="11:13" x14ac:dyDescent="0.35">
      <c r="K48445" s="293"/>
      <c r="M48445" s="290"/>
    </row>
    <row r="48446" spans="11:13" x14ac:dyDescent="0.35">
      <c r="K48446" s="293"/>
      <c r="M48446" s="290"/>
    </row>
    <row r="48447" spans="11:13" x14ac:dyDescent="0.35">
      <c r="K48447" s="293"/>
      <c r="M48447" s="290"/>
    </row>
    <row r="48448" spans="11:13" x14ac:dyDescent="0.35">
      <c r="K48448" s="293"/>
      <c r="M48448" s="290"/>
    </row>
    <row r="48449" spans="11:13" x14ac:dyDescent="0.35">
      <c r="K48449" s="293"/>
      <c r="M48449" s="290"/>
    </row>
    <row r="48450" spans="11:13" x14ac:dyDescent="0.35">
      <c r="K48450" s="293"/>
      <c r="M48450" s="290"/>
    </row>
    <row r="48451" spans="11:13" x14ac:dyDescent="0.35">
      <c r="K48451" s="293"/>
      <c r="M48451" s="290"/>
    </row>
    <row r="48452" spans="11:13" x14ac:dyDescent="0.35">
      <c r="K48452" s="293"/>
      <c r="M48452" s="290"/>
    </row>
    <row r="48453" spans="11:13" x14ac:dyDescent="0.35">
      <c r="K48453" s="293"/>
      <c r="M48453" s="290"/>
    </row>
    <row r="48454" spans="11:13" x14ac:dyDescent="0.35">
      <c r="K48454" s="293"/>
      <c r="M48454" s="290"/>
    </row>
    <row r="48455" spans="11:13" x14ac:dyDescent="0.35">
      <c r="K48455" s="293"/>
      <c r="M48455" s="290"/>
    </row>
    <row r="48456" spans="11:13" x14ac:dyDescent="0.35">
      <c r="K48456" s="293"/>
      <c r="M48456" s="290"/>
    </row>
    <row r="48457" spans="11:13" x14ac:dyDescent="0.35">
      <c r="K48457" s="293"/>
      <c r="M48457" s="290"/>
    </row>
    <row r="48458" spans="11:13" x14ac:dyDescent="0.35">
      <c r="K48458" s="293"/>
      <c r="M48458" s="290"/>
    </row>
    <row r="48459" spans="11:13" x14ac:dyDescent="0.35">
      <c r="K48459" s="293"/>
      <c r="M48459" s="290"/>
    </row>
    <row r="48460" spans="11:13" x14ac:dyDescent="0.35">
      <c r="K48460" s="293"/>
      <c r="M48460" s="290"/>
    </row>
    <row r="48461" spans="11:13" x14ac:dyDescent="0.35">
      <c r="K48461" s="293"/>
      <c r="M48461" s="290"/>
    </row>
    <row r="48462" spans="11:13" x14ac:dyDescent="0.35">
      <c r="K48462" s="293"/>
      <c r="M48462" s="290"/>
    </row>
    <row r="48463" spans="11:13" x14ac:dyDescent="0.35">
      <c r="K48463" s="293"/>
      <c r="M48463" s="290"/>
    </row>
    <row r="48464" spans="11:13" x14ac:dyDescent="0.35">
      <c r="K48464" s="293"/>
      <c r="M48464" s="290"/>
    </row>
    <row r="48465" spans="11:13" x14ac:dyDescent="0.35">
      <c r="K48465" s="293"/>
      <c r="M48465" s="290"/>
    </row>
    <row r="48466" spans="11:13" x14ac:dyDescent="0.35">
      <c r="K48466" s="293"/>
      <c r="M48466" s="290"/>
    </row>
    <row r="48467" spans="11:13" x14ac:dyDescent="0.35">
      <c r="K48467" s="293"/>
      <c r="M48467" s="290"/>
    </row>
    <row r="48468" spans="11:13" x14ac:dyDescent="0.35">
      <c r="K48468" s="293"/>
      <c r="M48468" s="290"/>
    </row>
    <row r="48469" spans="11:13" x14ac:dyDescent="0.35">
      <c r="K48469" s="293"/>
      <c r="M48469" s="290"/>
    </row>
    <row r="48470" spans="11:13" x14ac:dyDescent="0.35">
      <c r="K48470" s="293"/>
      <c r="M48470" s="290"/>
    </row>
    <row r="48471" spans="11:13" x14ac:dyDescent="0.35">
      <c r="K48471" s="293"/>
      <c r="M48471" s="290"/>
    </row>
    <row r="48472" spans="11:13" x14ac:dyDescent="0.35">
      <c r="K48472" s="293"/>
      <c r="M48472" s="290"/>
    </row>
    <row r="48473" spans="11:13" x14ac:dyDescent="0.35">
      <c r="K48473" s="293"/>
      <c r="M48473" s="290"/>
    </row>
    <row r="48474" spans="11:13" x14ac:dyDescent="0.35">
      <c r="K48474" s="293"/>
      <c r="M48474" s="290"/>
    </row>
    <row r="48475" spans="11:13" x14ac:dyDescent="0.35">
      <c r="K48475" s="293"/>
      <c r="M48475" s="290"/>
    </row>
    <row r="48476" spans="11:13" x14ac:dyDescent="0.35">
      <c r="K48476" s="293"/>
      <c r="M48476" s="290"/>
    </row>
    <row r="48477" spans="11:13" x14ac:dyDescent="0.35">
      <c r="K48477" s="293"/>
      <c r="M48477" s="290"/>
    </row>
    <row r="48478" spans="11:13" x14ac:dyDescent="0.35">
      <c r="K48478" s="293"/>
      <c r="M48478" s="290"/>
    </row>
    <row r="48479" spans="11:13" x14ac:dyDescent="0.35">
      <c r="K48479" s="293"/>
      <c r="M48479" s="290"/>
    </row>
    <row r="48480" spans="11:13" x14ac:dyDescent="0.35">
      <c r="K48480" s="293"/>
      <c r="M48480" s="290"/>
    </row>
    <row r="48481" spans="11:13" x14ac:dyDescent="0.35">
      <c r="K48481" s="293"/>
      <c r="M48481" s="290"/>
    </row>
    <row r="48482" spans="11:13" x14ac:dyDescent="0.35">
      <c r="K48482" s="293"/>
      <c r="M48482" s="290"/>
    </row>
    <row r="48483" spans="11:13" x14ac:dyDescent="0.35">
      <c r="K48483" s="293"/>
      <c r="M48483" s="290"/>
    </row>
    <row r="48484" spans="11:13" x14ac:dyDescent="0.35">
      <c r="K48484" s="293"/>
      <c r="M48484" s="290"/>
    </row>
    <row r="48485" spans="11:13" x14ac:dyDescent="0.35">
      <c r="K48485" s="293"/>
      <c r="M48485" s="290"/>
    </row>
    <row r="48486" spans="11:13" x14ac:dyDescent="0.35">
      <c r="K48486" s="293"/>
      <c r="M48486" s="290"/>
    </row>
    <row r="48487" spans="11:13" x14ac:dyDescent="0.35">
      <c r="K48487" s="293"/>
      <c r="M48487" s="290"/>
    </row>
    <row r="48488" spans="11:13" x14ac:dyDescent="0.35">
      <c r="K48488" s="293"/>
      <c r="M48488" s="290"/>
    </row>
    <row r="48489" spans="11:13" x14ac:dyDescent="0.35">
      <c r="K48489" s="293"/>
      <c r="M48489" s="290"/>
    </row>
    <row r="48490" spans="11:13" x14ac:dyDescent="0.35">
      <c r="K48490" s="293"/>
      <c r="M48490" s="290"/>
    </row>
    <row r="48491" spans="11:13" x14ac:dyDescent="0.35">
      <c r="K48491" s="293"/>
      <c r="M48491" s="290"/>
    </row>
    <row r="48492" spans="11:13" x14ac:dyDescent="0.35">
      <c r="K48492" s="293"/>
      <c r="M48492" s="290"/>
    </row>
    <row r="48493" spans="11:13" x14ac:dyDescent="0.35">
      <c r="K48493" s="293"/>
      <c r="M48493" s="290"/>
    </row>
    <row r="48494" spans="11:13" x14ac:dyDescent="0.35">
      <c r="K48494" s="293"/>
      <c r="M48494" s="290"/>
    </row>
    <row r="48495" spans="11:13" x14ac:dyDescent="0.35">
      <c r="K48495" s="293"/>
      <c r="M48495" s="290"/>
    </row>
    <row r="48496" spans="11:13" x14ac:dyDescent="0.35">
      <c r="K48496" s="293"/>
      <c r="M48496" s="290"/>
    </row>
    <row r="48497" spans="11:13" x14ac:dyDescent="0.35">
      <c r="K48497" s="293"/>
      <c r="M48497" s="290"/>
    </row>
    <row r="48498" spans="11:13" x14ac:dyDescent="0.35">
      <c r="K48498" s="293"/>
      <c r="M48498" s="290"/>
    </row>
    <row r="48499" spans="11:13" x14ac:dyDescent="0.35">
      <c r="K48499" s="293"/>
      <c r="M48499" s="290"/>
    </row>
    <row r="48500" spans="11:13" x14ac:dyDescent="0.35">
      <c r="K48500" s="293"/>
      <c r="M48500" s="290"/>
    </row>
    <row r="48501" spans="11:13" x14ac:dyDescent="0.35">
      <c r="K48501" s="293"/>
      <c r="M48501" s="290"/>
    </row>
    <row r="48502" spans="11:13" x14ac:dyDescent="0.35">
      <c r="K48502" s="293"/>
      <c r="M48502" s="290"/>
    </row>
    <row r="48503" spans="11:13" x14ac:dyDescent="0.35">
      <c r="K48503" s="293"/>
      <c r="M48503" s="290"/>
    </row>
    <row r="48504" spans="11:13" x14ac:dyDescent="0.35">
      <c r="K48504" s="293"/>
      <c r="M48504" s="290"/>
    </row>
    <row r="48505" spans="11:13" x14ac:dyDescent="0.35">
      <c r="K48505" s="293"/>
      <c r="M48505" s="290"/>
    </row>
    <row r="48506" spans="11:13" x14ac:dyDescent="0.35">
      <c r="K48506" s="293"/>
      <c r="M48506" s="290"/>
    </row>
    <row r="48507" spans="11:13" x14ac:dyDescent="0.35">
      <c r="K48507" s="293"/>
      <c r="M48507" s="290"/>
    </row>
    <row r="48508" spans="11:13" x14ac:dyDescent="0.35">
      <c r="K48508" s="293"/>
      <c r="M48508" s="290"/>
    </row>
    <row r="48509" spans="11:13" x14ac:dyDescent="0.35">
      <c r="K48509" s="293"/>
      <c r="M48509" s="290"/>
    </row>
    <row r="48510" spans="11:13" x14ac:dyDescent="0.35">
      <c r="K48510" s="293"/>
      <c r="M48510" s="290"/>
    </row>
    <row r="48511" spans="11:13" x14ac:dyDescent="0.35">
      <c r="K48511" s="293"/>
      <c r="M48511" s="290"/>
    </row>
    <row r="48512" spans="11:13" x14ac:dyDescent="0.35">
      <c r="K48512" s="293"/>
      <c r="M48512" s="290"/>
    </row>
    <row r="48513" spans="11:13" x14ac:dyDescent="0.35">
      <c r="K48513" s="293"/>
      <c r="M48513" s="290"/>
    </row>
    <row r="48514" spans="11:13" x14ac:dyDescent="0.35">
      <c r="K48514" s="293"/>
      <c r="M48514" s="290"/>
    </row>
    <row r="48515" spans="11:13" x14ac:dyDescent="0.35">
      <c r="K48515" s="293"/>
      <c r="M48515" s="290"/>
    </row>
    <row r="48516" spans="11:13" x14ac:dyDescent="0.35">
      <c r="K48516" s="293"/>
      <c r="M48516" s="290"/>
    </row>
    <row r="48517" spans="11:13" x14ac:dyDescent="0.35">
      <c r="K48517" s="293"/>
      <c r="M48517" s="290"/>
    </row>
    <row r="48518" spans="11:13" x14ac:dyDescent="0.35">
      <c r="K48518" s="293"/>
      <c r="M48518" s="290"/>
    </row>
    <row r="48519" spans="11:13" x14ac:dyDescent="0.35">
      <c r="K48519" s="293"/>
      <c r="M48519" s="290"/>
    </row>
    <row r="48520" spans="11:13" x14ac:dyDescent="0.35">
      <c r="K48520" s="293"/>
      <c r="M48520" s="290"/>
    </row>
    <row r="48521" spans="11:13" x14ac:dyDescent="0.35">
      <c r="K48521" s="293"/>
      <c r="M48521" s="290"/>
    </row>
    <row r="48522" spans="11:13" x14ac:dyDescent="0.35">
      <c r="K48522" s="293"/>
      <c r="M48522" s="290"/>
    </row>
    <row r="48523" spans="11:13" x14ac:dyDescent="0.35">
      <c r="K48523" s="293"/>
      <c r="M48523" s="290"/>
    </row>
    <row r="48524" spans="11:13" x14ac:dyDescent="0.35">
      <c r="K48524" s="293"/>
      <c r="M48524" s="290"/>
    </row>
    <row r="48525" spans="11:13" x14ac:dyDescent="0.35">
      <c r="K48525" s="293"/>
      <c r="M48525" s="290"/>
    </row>
    <row r="48526" spans="11:13" x14ac:dyDescent="0.35">
      <c r="K48526" s="293"/>
      <c r="M48526" s="290"/>
    </row>
    <row r="48527" spans="11:13" x14ac:dyDescent="0.35">
      <c r="K48527" s="293"/>
      <c r="M48527" s="290"/>
    </row>
    <row r="48528" spans="11:13" x14ac:dyDescent="0.35">
      <c r="K48528" s="293"/>
      <c r="M48528" s="290"/>
    </row>
    <row r="48529" spans="11:13" x14ac:dyDescent="0.35">
      <c r="K48529" s="293"/>
      <c r="M48529" s="290"/>
    </row>
    <row r="48530" spans="11:13" x14ac:dyDescent="0.35">
      <c r="K48530" s="293"/>
      <c r="M48530" s="290"/>
    </row>
    <row r="48531" spans="11:13" x14ac:dyDescent="0.35">
      <c r="K48531" s="293"/>
      <c r="M48531" s="290"/>
    </row>
    <row r="48532" spans="11:13" x14ac:dyDescent="0.35">
      <c r="K48532" s="293"/>
      <c r="M48532" s="290"/>
    </row>
    <row r="48533" spans="11:13" x14ac:dyDescent="0.35">
      <c r="K48533" s="293"/>
      <c r="M48533" s="290"/>
    </row>
    <row r="48534" spans="11:13" x14ac:dyDescent="0.35">
      <c r="K48534" s="293"/>
      <c r="M48534" s="290"/>
    </row>
    <row r="48535" spans="11:13" x14ac:dyDescent="0.35">
      <c r="K48535" s="293"/>
      <c r="M48535" s="290"/>
    </row>
    <row r="48536" spans="11:13" x14ac:dyDescent="0.35">
      <c r="K48536" s="293"/>
      <c r="M48536" s="290"/>
    </row>
    <row r="48537" spans="11:13" x14ac:dyDescent="0.35">
      <c r="K48537" s="293"/>
      <c r="M48537" s="290"/>
    </row>
    <row r="48538" spans="11:13" x14ac:dyDescent="0.35">
      <c r="K48538" s="293"/>
      <c r="M48538" s="290"/>
    </row>
    <row r="48539" spans="11:13" x14ac:dyDescent="0.35">
      <c r="K48539" s="293"/>
      <c r="M48539" s="290"/>
    </row>
    <row r="48540" spans="11:13" x14ac:dyDescent="0.35">
      <c r="K48540" s="293"/>
      <c r="M48540" s="290"/>
    </row>
    <row r="48541" spans="11:13" x14ac:dyDescent="0.35">
      <c r="K48541" s="293"/>
      <c r="M48541" s="290"/>
    </row>
    <row r="48542" spans="11:13" x14ac:dyDescent="0.35">
      <c r="K48542" s="293"/>
      <c r="M48542" s="290"/>
    </row>
    <row r="48543" spans="11:13" x14ac:dyDescent="0.35">
      <c r="K48543" s="293"/>
      <c r="M48543" s="290"/>
    </row>
    <row r="48544" spans="11:13" x14ac:dyDescent="0.35">
      <c r="K48544" s="293"/>
      <c r="M48544" s="290"/>
    </row>
    <row r="48545" spans="11:13" x14ac:dyDescent="0.35">
      <c r="K48545" s="293"/>
      <c r="M48545" s="290"/>
    </row>
    <row r="48546" spans="11:13" x14ac:dyDescent="0.35">
      <c r="K48546" s="293"/>
      <c r="M48546" s="290"/>
    </row>
    <row r="48547" spans="11:13" x14ac:dyDescent="0.35">
      <c r="K48547" s="293"/>
      <c r="M48547" s="290"/>
    </row>
    <row r="48548" spans="11:13" x14ac:dyDescent="0.35">
      <c r="K48548" s="293"/>
      <c r="M48548" s="290"/>
    </row>
    <row r="48549" spans="11:13" x14ac:dyDescent="0.35">
      <c r="K48549" s="293"/>
      <c r="M48549" s="290"/>
    </row>
    <row r="48550" spans="11:13" x14ac:dyDescent="0.35">
      <c r="K48550" s="293"/>
      <c r="M48550" s="290"/>
    </row>
    <row r="48551" spans="11:13" x14ac:dyDescent="0.35">
      <c r="K48551" s="293"/>
      <c r="M48551" s="290"/>
    </row>
    <row r="48552" spans="11:13" x14ac:dyDescent="0.35">
      <c r="K48552" s="293"/>
      <c r="M48552" s="290"/>
    </row>
    <row r="48553" spans="11:13" x14ac:dyDescent="0.35">
      <c r="K48553" s="293"/>
      <c r="M48553" s="290"/>
    </row>
    <row r="48554" spans="11:13" x14ac:dyDescent="0.35">
      <c r="K48554" s="293"/>
      <c r="M48554" s="290"/>
    </row>
    <row r="48555" spans="11:13" x14ac:dyDescent="0.35">
      <c r="K48555" s="293"/>
      <c r="M48555" s="290"/>
    </row>
    <row r="48556" spans="11:13" x14ac:dyDescent="0.35">
      <c r="K48556" s="293"/>
      <c r="M48556" s="290"/>
    </row>
    <row r="48557" spans="11:13" x14ac:dyDescent="0.35">
      <c r="K48557" s="293"/>
      <c r="M48557" s="290"/>
    </row>
    <row r="48558" spans="11:13" x14ac:dyDescent="0.35">
      <c r="K48558" s="293"/>
      <c r="M48558" s="290"/>
    </row>
    <row r="48559" spans="11:13" x14ac:dyDescent="0.35">
      <c r="K48559" s="293"/>
      <c r="M48559" s="290"/>
    </row>
    <row r="48560" spans="11:13" x14ac:dyDescent="0.35">
      <c r="K48560" s="293"/>
      <c r="M48560" s="290"/>
    </row>
    <row r="48561" spans="11:13" x14ac:dyDescent="0.35">
      <c r="K48561" s="293"/>
      <c r="M48561" s="290"/>
    </row>
    <row r="48562" spans="11:13" x14ac:dyDescent="0.35">
      <c r="K48562" s="293"/>
      <c r="M48562" s="290"/>
    </row>
    <row r="48563" spans="11:13" x14ac:dyDescent="0.35">
      <c r="K48563" s="293"/>
      <c r="M48563" s="290"/>
    </row>
    <row r="48564" spans="11:13" x14ac:dyDescent="0.35">
      <c r="K48564" s="293"/>
      <c r="M48564" s="290"/>
    </row>
    <row r="48565" spans="11:13" x14ac:dyDescent="0.35">
      <c r="K48565" s="293"/>
      <c r="M48565" s="290"/>
    </row>
    <row r="48566" spans="11:13" x14ac:dyDescent="0.35">
      <c r="K48566" s="293"/>
      <c r="M48566" s="290"/>
    </row>
    <row r="48567" spans="11:13" x14ac:dyDescent="0.35">
      <c r="K48567" s="293"/>
      <c r="M48567" s="290"/>
    </row>
    <row r="48568" spans="11:13" x14ac:dyDescent="0.35">
      <c r="K48568" s="293"/>
      <c r="M48568" s="290"/>
    </row>
    <row r="48569" spans="11:13" x14ac:dyDescent="0.35">
      <c r="K48569" s="293"/>
      <c r="M48569" s="290"/>
    </row>
    <row r="48570" spans="11:13" x14ac:dyDescent="0.35">
      <c r="K48570" s="293"/>
      <c r="M48570" s="290"/>
    </row>
    <row r="48571" spans="11:13" x14ac:dyDescent="0.35">
      <c r="K48571" s="293"/>
      <c r="M48571" s="290"/>
    </row>
    <row r="48572" spans="11:13" x14ac:dyDescent="0.35">
      <c r="K48572" s="293"/>
      <c r="M48572" s="290"/>
    </row>
    <row r="48573" spans="11:13" x14ac:dyDescent="0.35">
      <c r="K48573" s="293"/>
      <c r="M48573" s="290"/>
    </row>
    <row r="48574" spans="11:13" x14ac:dyDescent="0.35">
      <c r="K48574" s="293"/>
      <c r="M48574" s="290"/>
    </row>
    <row r="48575" spans="11:13" x14ac:dyDescent="0.35">
      <c r="K48575" s="293"/>
      <c r="M48575" s="290"/>
    </row>
    <row r="48576" spans="11:13" x14ac:dyDescent="0.35">
      <c r="K48576" s="293"/>
      <c r="M48576" s="290"/>
    </row>
    <row r="48577" spans="11:13" x14ac:dyDescent="0.35">
      <c r="K48577" s="293"/>
      <c r="M48577" s="290"/>
    </row>
    <row r="48578" spans="11:13" x14ac:dyDescent="0.35">
      <c r="K48578" s="293"/>
      <c r="M48578" s="290"/>
    </row>
    <row r="48579" spans="11:13" x14ac:dyDescent="0.35">
      <c r="K48579" s="293"/>
      <c r="M48579" s="290"/>
    </row>
    <row r="48580" spans="11:13" x14ac:dyDescent="0.35">
      <c r="K48580" s="293"/>
      <c r="M48580" s="290"/>
    </row>
    <row r="48581" spans="11:13" x14ac:dyDescent="0.35">
      <c r="K48581" s="293"/>
      <c r="M48581" s="290"/>
    </row>
    <row r="48582" spans="11:13" x14ac:dyDescent="0.35">
      <c r="K48582" s="293"/>
      <c r="M48582" s="290"/>
    </row>
    <row r="48583" spans="11:13" x14ac:dyDescent="0.35">
      <c r="K48583" s="293"/>
      <c r="M48583" s="290"/>
    </row>
    <row r="48584" spans="11:13" x14ac:dyDescent="0.35">
      <c r="K48584" s="293"/>
      <c r="M48584" s="290"/>
    </row>
    <row r="48585" spans="11:13" x14ac:dyDescent="0.35">
      <c r="K48585" s="293"/>
      <c r="M48585" s="290"/>
    </row>
    <row r="48586" spans="11:13" x14ac:dyDescent="0.35">
      <c r="K48586" s="293"/>
      <c r="M48586" s="290"/>
    </row>
    <row r="48587" spans="11:13" x14ac:dyDescent="0.35">
      <c r="K48587" s="293"/>
      <c r="M48587" s="290"/>
    </row>
    <row r="48588" spans="11:13" x14ac:dyDescent="0.35">
      <c r="K48588" s="293"/>
      <c r="M48588" s="290"/>
    </row>
    <row r="48589" spans="11:13" x14ac:dyDescent="0.35">
      <c r="K48589" s="293"/>
      <c r="M48589" s="290"/>
    </row>
    <row r="48590" spans="11:13" x14ac:dyDescent="0.35">
      <c r="K48590" s="293"/>
      <c r="M48590" s="290"/>
    </row>
    <row r="48591" spans="11:13" x14ac:dyDescent="0.35">
      <c r="K48591" s="293"/>
      <c r="M48591" s="290"/>
    </row>
    <row r="48592" spans="11:13" x14ac:dyDescent="0.35">
      <c r="K48592" s="293"/>
      <c r="M48592" s="290"/>
    </row>
    <row r="48593" spans="11:13" x14ac:dyDescent="0.35">
      <c r="K48593" s="293"/>
      <c r="M48593" s="290"/>
    </row>
    <row r="48594" spans="11:13" x14ac:dyDescent="0.35">
      <c r="K48594" s="293"/>
      <c r="M48594" s="290"/>
    </row>
    <row r="48595" spans="11:13" x14ac:dyDescent="0.35">
      <c r="K48595" s="293"/>
      <c r="M48595" s="290"/>
    </row>
    <row r="48596" spans="11:13" x14ac:dyDescent="0.35">
      <c r="K48596" s="293"/>
      <c r="M48596" s="290"/>
    </row>
    <row r="48597" spans="11:13" x14ac:dyDescent="0.35">
      <c r="K48597" s="293"/>
      <c r="M48597" s="290"/>
    </row>
    <row r="48598" spans="11:13" x14ac:dyDescent="0.35">
      <c r="K48598" s="293"/>
      <c r="M48598" s="290"/>
    </row>
    <row r="48599" spans="11:13" x14ac:dyDescent="0.35">
      <c r="K48599" s="293"/>
      <c r="M48599" s="290"/>
    </row>
    <row r="48600" spans="11:13" x14ac:dyDescent="0.35">
      <c r="K48600" s="293"/>
      <c r="M48600" s="290"/>
    </row>
    <row r="48601" spans="11:13" x14ac:dyDescent="0.35">
      <c r="K48601" s="293"/>
      <c r="M48601" s="290"/>
    </row>
    <row r="48602" spans="11:13" x14ac:dyDescent="0.35">
      <c r="K48602" s="293"/>
      <c r="M48602" s="290"/>
    </row>
    <row r="48603" spans="11:13" x14ac:dyDescent="0.35">
      <c r="K48603" s="293"/>
      <c r="M48603" s="290"/>
    </row>
    <row r="48604" spans="11:13" x14ac:dyDescent="0.35">
      <c r="K48604" s="293"/>
      <c r="M48604" s="290"/>
    </row>
    <row r="48605" spans="11:13" x14ac:dyDescent="0.35">
      <c r="K48605" s="293"/>
      <c r="M48605" s="290"/>
    </row>
    <row r="48606" spans="11:13" x14ac:dyDescent="0.35">
      <c r="K48606" s="293"/>
      <c r="M48606" s="290"/>
    </row>
    <row r="48607" spans="11:13" x14ac:dyDescent="0.35">
      <c r="K48607" s="293"/>
      <c r="M48607" s="290"/>
    </row>
    <row r="48608" spans="11:13" x14ac:dyDescent="0.35">
      <c r="K48608" s="293"/>
      <c r="M48608" s="290"/>
    </row>
    <row r="48609" spans="11:13" x14ac:dyDescent="0.35">
      <c r="K48609" s="293"/>
      <c r="M48609" s="290"/>
    </row>
    <row r="48610" spans="11:13" x14ac:dyDescent="0.35">
      <c r="K48610" s="293"/>
      <c r="M48610" s="290"/>
    </row>
    <row r="48611" spans="11:13" x14ac:dyDescent="0.35">
      <c r="K48611" s="293"/>
      <c r="M48611" s="290"/>
    </row>
    <row r="48612" spans="11:13" x14ac:dyDescent="0.35">
      <c r="K48612" s="293"/>
      <c r="M48612" s="290"/>
    </row>
    <row r="48613" spans="11:13" x14ac:dyDescent="0.35">
      <c r="K48613" s="293"/>
      <c r="M48613" s="290"/>
    </row>
    <row r="48614" spans="11:13" x14ac:dyDescent="0.35">
      <c r="K48614" s="293"/>
      <c r="M48614" s="290"/>
    </row>
    <row r="48615" spans="11:13" x14ac:dyDescent="0.35">
      <c r="K48615" s="293"/>
      <c r="M48615" s="290"/>
    </row>
    <row r="48616" spans="11:13" x14ac:dyDescent="0.35">
      <c r="K48616" s="293"/>
      <c r="M48616" s="290"/>
    </row>
    <row r="48617" spans="11:13" x14ac:dyDescent="0.35">
      <c r="K48617" s="293"/>
      <c r="M48617" s="290"/>
    </row>
    <row r="48618" spans="11:13" x14ac:dyDescent="0.35">
      <c r="K48618" s="293"/>
      <c r="M48618" s="290"/>
    </row>
    <row r="48619" spans="11:13" x14ac:dyDescent="0.35">
      <c r="K48619" s="293"/>
      <c r="M48619" s="290"/>
    </row>
    <row r="48620" spans="11:13" x14ac:dyDescent="0.35">
      <c r="K48620" s="293"/>
      <c r="M48620" s="290"/>
    </row>
    <row r="48621" spans="11:13" x14ac:dyDescent="0.35">
      <c r="K48621" s="293"/>
      <c r="M48621" s="290"/>
    </row>
    <row r="48622" spans="11:13" x14ac:dyDescent="0.35">
      <c r="K48622" s="293"/>
      <c r="M48622" s="290"/>
    </row>
    <row r="48623" spans="11:13" x14ac:dyDescent="0.35">
      <c r="K48623" s="293"/>
      <c r="M48623" s="290"/>
    </row>
    <row r="48624" spans="11:13" x14ac:dyDescent="0.35">
      <c r="K48624" s="293"/>
      <c r="M48624" s="290"/>
    </row>
    <row r="48625" spans="11:13" x14ac:dyDescent="0.35">
      <c r="K48625" s="293"/>
      <c r="M48625" s="290"/>
    </row>
    <row r="48626" spans="11:13" x14ac:dyDescent="0.35">
      <c r="K48626" s="293"/>
      <c r="M48626" s="290"/>
    </row>
    <row r="48627" spans="11:13" x14ac:dyDescent="0.35">
      <c r="K48627" s="293"/>
      <c r="M48627" s="290"/>
    </row>
    <row r="48628" spans="11:13" x14ac:dyDescent="0.35">
      <c r="K48628" s="293"/>
      <c r="M48628" s="290"/>
    </row>
    <row r="48629" spans="11:13" x14ac:dyDescent="0.35">
      <c r="K48629" s="293"/>
      <c r="M48629" s="290"/>
    </row>
    <row r="48630" spans="11:13" x14ac:dyDescent="0.35">
      <c r="K48630" s="293"/>
      <c r="M48630" s="290"/>
    </row>
    <row r="48631" spans="11:13" x14ac:dyDescent="0.35">
      <c r="K48631" s="293"/>
      <c r="M48631" s="290"/>
    </row>
    <row r="48632" spans="11:13" x14ac:dyDescent="0.35">
      <c r="K48632" s="293"/>
      <c r="M48632" s="290"/>
    </row>
    <row r="48633" spans="11:13" x14ac:dyDescent="0.35">
      <c r="K48633" s="293"/>
      <c r="M48633" s="290"/>
    </row>
    <row r="48634" spans="11:13" x14ac:dyDescent="0.35">
      <c r="K48634" s="293"/>
      <c r="M48634" s="290"/>
    </row>
    <row r="48635" spans="11:13" x14ac:dyDescent="0.35">
      <c r="K48635" s="293"/>
      <c r="M48635" s="290"/>
    </row>
    <row r="48636" spans="11:13" x14ac:dyDescent="0.35">
      <c r="K48636" s="293"/>
      <c r="M48636" s="290"/>
    </row>
    <row r="48637" spans="11:13" x14ac:dyDescent="0.35">
      <c r="K48637" s="293"/>
      <c r="M48637" s="290"/>
    </row>
    <row r="48638" spans="11:13" x14ac:dyDescent="0.35">
      <c r="K48638" s="293"/>
      <c r="M48638" s="290"/>
    </row>
    <row r="48639" spans="11:13" x14ac:dyDescent="0.35">
      <c r="K48639" s="293"/>
      <c r="M48639" s="290"/>
    </row>
    <row r="48640" spans="11:13" x14ac:dyDescent="0.35">
      <c r="K48640" s="293"/>
      <c r="M48640" s="290"/>
    </row>
    <row r="48641" spans="11:13" x14ac:dyDescent="0.35">
      <c r="K48641" s="293"/>
      <c r="M48641" s="290"/>
    </row>
    <row r="48642" spans="11:13" x14ac:dyDescent="0.35">
      <c r="K48642" s="293"/>
      <c r="M48642" s="290"/>
    </row>
    <row r="48643" spans="11:13" x14ac:dyDescent="0.35">
      <c r="K48643" s="293"/>
      <c r="M48643" s="290"/>
    </row>
    <row r="48644" spans="11:13" x14ac:dyDescent="0.35">
      <c r="K48644" s="293"/>
      <c r="M48644" s="290"/>
    </row>
    <row r="48645" spans="11:13" x14ac:dyDescent="0.35">
      <c r="K48645" s="293"/>
      <c r="M48645" s="290"/>
    </row>
    <row r="48646" spans="11:13" x14ac:dyDescent="0.35">
      <c r="K48646" s="293"/>
      <c r="M48646" s="290"/>
    </row>
    <row r="48647" spans="11:13" x14ac:dyDescent="0.35">
      <c r="K48647" s="293"/>
      <c r="M48647" s="290"/>
    </row>
    <row r="48648" spans="11:13" x14ac:dyDescent="0.35">
      <c r="K48648" s="293"/>
      <c r="M48648" s="290"/>
    </row>
    <row r="48649" spans="11:13" x14ac:dyDescent="0.35">
      <c r="K48649" s="293"/>
      <c r="M48649" s="290"/>
    </row>
    <row r="48650" spans="11:13" x14ac:dyDescent="0.35">
      <c r="K48650" s="293"/>
      <c r="M48650" s="290"/>
    </row>
    <row r="48651" spans="11:13" x14ac:dyDescent="0.35">
      <c r="K48651" s="293"/>
      <c r="M48651" s="290"/>
    </row>
    <row r="48652" spans="11:13" x14ac:dyDescent="0.35">
      <c r="K48652" s="293"/>
      <c r="M48652" s="290"/>
    </row>
    <row r="48653" spans="11:13" x14ac:dyDescent="0.35">
      <c r="K48653" s="293"/>
      <c r="M48653" s="290"/>
    </row>
    <row r="48654" spans="11:13" x14ac:dyDescent="0.35">
      <c r="K48654" s="293"/>
      <c r="M48654" s="290"/>
    </row>
    <row r="48655" spans="11:13" x14ac:dyDescent="0.35">
      <c r="K48655" s="293"/>
      <c r="M48655" s="290"/>
    </row>
    <row r="48656" spans="11:13" x14ac:dyDescent="0.35">
      <c r="K48656" s="293"/>
      <c r="M48656" s="290"/>
    </row>
    <row r="48657" spans="11:13" x14ac:dyDescent="0.35">
      <c r="K48657" s="293"/>
      <c r="M48657" s="290"/>
    </row>
    <row r="48658" spans="11:13" x14ac:dyDescent="0.35">
      <c r="K48658" s="293"/>
      <c r="M48658" s="290"/>
    </row>
    <row r="48659" spans="11:13" x14ac:dyDescent="0.35">
      <c r="K48659" s="293"/>
      <c r="M48659" s="290"/>
    </row>
    <row r="48660" spans="11:13" x14ac:dyDescent="0.35">
      <c r="K48660" s="293"/>
      <c r="M48660" s="290"/>
    </row>
    <row r="48661" spans="11:13" x14ac:dyDescent="0.35">
      <c r="K48661" s="293"/>
      <c r="M48661" s="290"/>
    </row>
    <row r="48662" spans="11:13" x14ac:dyDescent="0.35">
      <c r="K48662" s="293"/>
      <c r="M48662" s="290"/>
    </row>
    <row r="48663" spans="11:13" x14ac:dyDescent="0.35">
      <c r="K48663" s="293"/>
      <c r="M48663" s="290"/>
    </row>
    <row r="48664" spans="11:13" x14ac:dyDescent="0.35">
      <c r="K48664" s="293"/>
      <c r="M48664" s="290"/>
    </row>
    <row r="48665" spans="11:13" x14ac:dyDescent="0.35">
      <c r="K48665" s="293"/>
      <c r="M48665" s="290"/>
    </row>
    <row r="48666" spans="11:13" x14ac:dyDescent="0.35">
      <c r="K48666" s="293"/>
      <c r="M48666" s="290"/>
    </row>
    <row r="48667" spans="11:13" x14ac:dyDescent="0.35">
      <c r="K48667" s="293"/>
      <c r="M48667" s="290"/>
    </row>
    <row r="48668" spans="11:13" x14ac:dyDescent="0.35">
      <c r="K48668" s="293"/>
      <c r="M48668" s="290"/>
    </row>
    <row r="48669" spans="11:13" x14ac:dyDescent="0.35">
      <c r="K48669" s="293"/>
      <c r="M48669" s="290"/>
    </row>
    <row r="48670" spans="11:13" x14ac:dyDescent="0.35">
      <c r="K48670" s="293"/>
      <c r="M48670" s="290"/>
    </row>
    <row r="48671" spans="11:13" x14ac:dyDescent="0.35">
      <c r="K48671" s="293"/>
      <c r="M48671" s="290"/>
    </row>
    <row r="48672" spans="11:13" x14ac:dyDescent="0.35">
      <c r="K48672" s="293"/>
      <c r="M48672" s="290"/>
    </row>
    <row r="48673" spans="11:13" x14ac:dyDescent="0.35">
      <c r="K48673" s="293"/>
      <c r="M48673" s="290"/>
    </row>
    <row r="48674" spans="11:13" x14ac:dyDescent="0.35">
      <c r="K48674" s="293"/>
      <c r="M48674" s="290"/>
    </row>
    <row r="48675" spans="11:13" x14ac:dyDescent="0.35">
      <c r="K48675" s="293"/>
      <c r="M48675" s="290"/>
    </row>
    <row r="48676" spans="11:13" x14ac:dyDescent="0.35">
      <c r="K48676" s="293"/>
      <c r="M48676" s="290"/>
    </row>
    <row r="48677" spans="11:13" x14ac:dyDescent="0.35">
      <c r="K48677" s="293"/>
      <c r="M48677" s="290"/>
    </row>
    <row r="48678" spans="11:13" x14ac:dyDescent="0.35">
      <c r="K48678" s="293"/>
      <c r="M48678" s="290"/>
    </row>
    <row r="48679" spans="11:13" x14ac:dyDescent="0.35">
      <c r="K48679" s="293"/>
      <c r="M48679" s="290"/>
    </row>
    <row r="48680" spans="11:13" x14ac:dyDescent="0.35">
      <c r="K48680" s="293"/>
      <c r="M48680" s="290"/>
    </row>
    <row r="48681" spans="11:13" x14ac:dyDescent="0.35">
      <c r="K48681" s="293"/>
      <c r="M48681" s="290"/>
    </row>
    <row r="48682" spans="11:13" x14ac:dyDescent="0.35">
      <c r="K48682" s="293"/>
      <c r="M48682" s="290"/>
    </row>
    <row r="48683" spans="11:13" x14ac:dyDescent="0.35">
      <c r="K48683" s="293"/>
      <c r="M48683" s="290"/>
    </row>
    <row r="48684" spans="11:13" x14ac:dyDescent="0.35">
      <c r="K48684" s="293"/>
      <c r="M48684" s="290"/>
    </row>
    <row r="48685" spans="11:13" x14ac:dyDescent="0.35">
      <c r="K48685" s="293"/>
      <c r="M48685" s="290"/>
    </row>
    <row r="48686" spans="11:13" x14ac:dyDescent="0.35">
      <c r="K48686" s="293"/>
      <c r="M48686" s="290"/>
    </row>
    <row r="48687" spans="11:13" x14ac:dyDescent="0.35">
      <c r="K48687" s="293"/>
      <c r="M48687" s="290"/>
    </row>
    <row r="48688" spans="11:13" x14ac:dyDescent="0.35">
      <c r="K48688" s="293"/>
      <c r="M48688" s="290"/>
    </row>
    <row r="48689" spans="11:13" x14ac:dyDescent="0.35">
      <c r="K48689" s="293"/>
      <c r="M48689" s="290"/>
    </row>
    <row r="48690" spans="11:13" x14ac:dyDescent="0.35">
      <c r="K48690" s="293"/>
      <c r="M48690" s="290"/>
    </row>
    <row r="48691" spans="11:13" x14ac:dyDescent="0.35">
      <c r="K48691" s="293"/>
      <c r="M48691" s="290"/>
    </row>
    <row r="48692" spans="11:13" x14ac:dyDescent="0.35">
      <c r="K48692" s="293"/>
      <c r="M48692" s="290"/>
    </row>
    <row r="48693" spans="11:13" x14ac:dyDescent="0.35">
      <c r="K48693" s="293"/>
      <c r="M48693" s="290"/>
    </row>
    <row r="48694" spans="11:13" x14ac:dyDescent="0.35">
      <c r="K48694" s="293"/>
      <c r="M48694" s="290"/>
    </row>
    <row r="48695" spans="11:13" x14ac:dyDescent="0.35">
      <c r="K48695" s="293"/>
      <c r="M48695" s="290"/>
    </row>
    <row r="48696" spans="11:13" x14ac:dyDescent="0.35">
      <c r="K48696" s="293"/>
      <c r="M48696" s="290"/>
    </row>
    <row r="48697" spans="11:13" x14ac:dyDescent="0.35">
      <c r="K48697" s="293"/>
      <c r="M48697" s="290"/>
    </row>
    <row r="48698" spans="11:13" x14ac:dyDescent="0.35">
      <c r="K48698" s="293"/>
      <c r="M48698" s="290"/>
    </row>
    <row r="48699" spans="11:13" x14ac:dyDescent="0.35">
      <c r="K48699" s="293"/>
      <c r="M48699" s="290"/>
    </row>
    <row r="48700" spans="11:13" x14ac:dyDescent="0.35">
      <c r="K48700" s="293"/>
      <c r="M48700" s="290"/>
    </row>
    <row r="48701" spans="11:13" x14ac:dyDescent="0.35">
      <c r="K48701" s="293"/>
      <c r="M48701" s="290"/>
    </row>
    <row r="48702" spans="11:13" x14ac:dyDescent="0.35">
      <c r="K48702" s="293"/>
      <c r="M48702" s="290"/>
    </row>
    <row r="48703" spans="11:13" x14ac:dyDescent="0.35">
      <c r="K48703" s="293"/>
      <c r="M48703" s="290"/>
    </row>
    <row r="48704" spans="11:13" x14ac:dyDescent="0.35">
      <c r="K48704" s="293"/>
      <c r="M48704" s="290"/>
    </row>
    <row r="48705" spans="11:13" x14ac:dyDescent="0.35">
      <c r="K48705" s="293"/>
      <c r="M48705" s="290"/>
    </row>
    <row r="48706" spans="11:13" x14ac:dyDescent="0.35">
      <c r="K48706" s="293"/>
      <c r="M48706" s="290"/>
    </row>
    <row r="48707" spans="11:13" x14ac:dyDescent="0.35">
      <c r="K48707" s="293"/>
      <c r="M48707" s="290"/>
    </row>
    <row r="48708" spans="11:13" x14ac:dyDescent="0.35">
      <c r="K48708" s="293"/>
      <c r="M48708" s="290"/>
    </row>
    <row r="48709" spans="11:13" x14ac:dyDescent="0.35">
      <c r="K48709" s="293"/>
      <c r="M48709" s="290"/>
    </row>
    <row r="48710" spans="11:13" x14ac:dyDescent="0.35">
      <c r="K48710" s="293"/>
      <c r="M48710" s="290"/>
    </row>
    <row r="48711" spans="11:13" x14ac:dyDescent="0.35">
      <c r="K48711" s="293"/>
      <c r="M48711" s="290"/>
    </row>
    <row r="48712" spans="11:13" x14ac:dyDescent="0.35">
      <c r="K48712" s="293"/>
      <c r="M48712" s="290"/>
    </row>
    <row r="48713" spans="11:13" x14ac:dyDescent="0.35">
      <c r="K48713" s="293"/>
      <c r="M48713" s="290"/>
    </row>
    <row r="48714" spans="11:13" x14ac:dyDescent="0.35">
      <c r="K48714" s="293"/>
      <c r="M48714" s="290"/>
    </row>
    <row r="48715" spans="11:13" x14ac:dyDescent="0.35">
      <c r="K48715" s="293"/>
      <c r="M48715" s="290"/>
    </row>
    <row r="48716" spans="11:13" x14ac:dyDescent="0.35">
      <c r="K48716" s="293"/>
      <c r="M48716" s="290"/>
    </row>
    <row r="48717" spans="11:13" x14ac:dyDescent="0.35">
      <c r="K48717" s="293"/>
      <c r="M48717" s="290"/>
    </row>
    <row r="48718" spans="11:13" x14ac:dyDescent="0.35">
      <c r="K48718" s="293"/>
      <c r="M48718" s="290"/>
    </row>
    <row r="48719" spans="11:13" x14ac:dyDescent="0.35">
      <c r="K48719" s="293"/>
      <c r="M48719" s="290"/>
    </row>
    <row r="48720" spans="11:13" x14ac:dyDescent="0.35">
      <c r="K48720" s="293"/>
      <c r="M48720" s="290"/>
    </row>
    <row r="48721" spans="11:13" x14ac:dyDescent="0.35">
      <c r="K48721" s="293"/>
      <c r="M48721" s="290"/>
    </row>
    <row r="48722" spans="11:13" x14ac:dyDescent="0.35">
      <c r="K48722" s="293"/>
      <c r="M48722" s="290"/>
    </row>
    <row r="48723" spans="11:13" x14ac:dyDescent="0.35">
      <c r="K48723" s="293"/>
      <c r="M48723" s="290"/>
    </row>
    <row r="48724" spans="11:13" x14ac:dyDescent="0.35">
      <c r="K48724" s="293"/>
      <c r="M48724" s="290"/>
    </row>
    <row r="48725" spans="11:13" x14ac:dyDescent="0.35">
      <c r="K48725" s="293"/>
      <c r="M48725" s="290"/>
    </row>
    <row r="48726" spans="11:13" x14ac:dyDescent="0.35">
      <c r="K48726" s="293"/>
      <c r="M48726" s="290"/>
    </row>
    <row r="48727" spans="11:13" x14ac:dyDescent="0.35">
      <c r="K48727" s="293"/>
      <c r="M48727" s="290"/>
    </row>
    <row r="48728" spans="11:13" x14ac:dyDescent="0.35">
      <c r="K48728" s="293"/>
      <c r="M48728" s="290"/>
    </row>
    <row r="48729" spans="11:13" x14ac:dyDescent="0.35">
      <c r="K48729" s="293"/>
      <c r="M48729" s="290"/>
    </row>
    <row r="48730" spans="11:13" x14ac:dyDescent="0.35">
      <c r="K48730" s="293"/>
      <c r="M48730" s="290"/>
    </row>
    <row r="48731" spans="11:13" x14ac:dyDescent="0.35">
      <c r="K48731" s="293"/>
      <c r="M48731" s="290"/>
    </row>
    <row r="48732" spans="11:13" x14ac:dyDescent="0.35">
      <c r="K48732" s="293"/>
      <c r="M48732" s="290"/>
    </row>
    <row r="48733" spans="11:13" x14ac:dyDescent="0.35">
      <c r="K48733" s="293"/>
      <c r="M48733" s="290"/>
    </row>
    <row r="48734" spans="11:13" x14ac:dyDescent="0.35">
      <c r="K48734" s="293"/>
      <c r="M48734" s="290"/>
    </row>
    <row r="48735" spans="11:13" x14ac:dyDescent="0.35">
      <c r="K48735" s="293"/>
      <c r="M48735" s="290"/>
    </row>
    <row r="48736" spans="11:13" x14ac:dyDescent="0.35">
      <c r="K48736" s="293"/>
      <c r="M48736" s="290"/>
    </row>
    <row r="48737" spans="11:13" x14ac:dyDescent="0.35">
      <c r="K48737" s="293"/>
      <c r="M48737" s="290"/>
    </row>
    <row r="48738" spans="11:13" x14ac:dyDescent="0.35">
      <c r="K48738" s="293"/>
      <c r="M48738" s="290"/>
    </row>
    <row r="48739" spans="11:13" x14ac:dyDescent="0.35">
      <c r="K48739" s="293"/>
      <c r="M48739" s="290"/>
    </row>
    <row r="48740" spans="11:13" x14ac:dyDescent="0.35">
      <c r="K48740" s="293"/>
      <c r="M48740" s="290"/>
    </row>
    <row r="48741" spans="11:13" x14ac:dyDescent="0.35">
      <c r="K48741" s="293"/>
      <c r="M48741" s="290"/>
    </row>
    <row r="48742" spans="11:13" x14ac:dyDescent="0.35">
      <c r="K48742" s="293"/>
      <c r="M48742" s="290"/>
    </row>
    <row r="48743" spans="11:13" x14ac:dyDescent="0.35">
      <c r="K48743" s="293"/>
      <c r="M48743" s="290"/>
    </row>
    <row r="48744" spans="11:13" x14ac:dyDescent="0.35">
      <c r="K48744" s="293"/>
      <c r="M48744" s="290"/>
    </row>
    <row r="48745" spans="11:13" x14ac:dyDescent="0.35">
      <c r="K48745" s="293"/>
      <c r="M48745" s="290"/>
    </row>
    <row r="48746" spans="11:13" x14ac:dyDescent="0.35">
      <c r="K48746" s="293"/>
      <c r="M48746" s="290"/>
    </row>
    <row r="48747" spans="11:13" x14ac:dyDescent="0.35">
      <c r="K48747" s="293"/>
      <c r="M48747" s="290"/>
    </row>
    <row r="48748" spans="11:13" x14ac:dyDescent="0.35">
      <c r="K48748" s="293"/>
      <c r="M48748" s="290"/>
    </row>
    <row r="48749" spans="11:13" x14ac:dyDescent="0.35">
      <c r="K48749" s="293"/>
      <c r="M48749" s="290"/>
    </row>
    <row r="48750" spans="11:13" x14ac:dyDescent="0.35">
      <c r="K48750" s="293"/>
      <c r="M48750" s="290"/>
    </row>
    <row r="48751" spans="11:13" x14ac:dyDescent="0.35">
      <c r="K48751" s="293"/>
      <c r="M48751" s="290"/>
    </row>
    <row r="48752" spans="11:13" x14ac:dyDescent="0.35">
      <c r="K48752" s="293"/>
      <c r="M48752" s="290"/>
    </row>
    <row r="48753" spans="11:13" x14ac:dyDescent="0.35">
      <c r="K48753" s="293"/>
      <c r="M48753" s="290"/>
    </row>
    <row r="48754" spans="11:13" x14ac:dyDescent="0.35">
      <c r="K48754" s="293"/>
      <c r="M48754" s="290"/>
    </row>
    <row r="48755" spans="11:13" x14ac:dyDescent="0.35">
      <c r="K48755" s="293"/>
      <c r="M48755" s="290"/>
    </row>
    <row r="48756" spans="11:13" x14ac:dyDescent="0.35">
      <c r="K48756" s="293"/>
      <c r="M48756" s="290"/>
    </row>
    <row r="48757" spans="11:13" x14ac:dyDescent="0.35">
      <c r="K48757" s="293"/>
      <c r="M48757" s="290"/>
    </row>
    <row r="48758" spans="11:13" x14ac:dyDescent="0.35">
      <c r="K48758" s="293"/>
      <c r="M48758" s="290"/>
    </row>
    <row r="48759" spans="11:13" x14ac:dyDescent="0.35">
      <c r="K48759" s="293"/>
      <c r="M48759" s="290"/>
    </row>
    <row r="48760" spans="11:13" x14ac:dyDescent="0.35">
      <c r="K48760" s="293"/>
      <c r="M48760" s="290"/>
    </row>
    <row r="48761" spans="11:13" x14ac:dyDescent="0.35">
      <c r="K48761" s="293"/>
      <c r="M48761" s="290"/>
    </row>
    <row r="48762" spans="11:13" x14ac:dyDescent="0.35">
      <c r="K48762" s="293"/>
      <c r="M48762" s="290"/>
    </row>
    <row r="48763" spans="11:13" x14ac:dyDescent="0.35">
      <c r="K48763" s="293"/>
      <c r="M48763" s="290"/>
    </row>
    <row r="48764" spans="11:13" x14ac:dyDescent="0.35">
      <c r="K48764" s="293"/>
      <c r="M48764" s="290"/>
    </row>
    <row r="48765" spans="11:13" x14ac:dyDescent="0.35">
      <c r="K48765" s="293"/>
      <c r="M48765" s="290"/>
    </row>
    <row r="48766" spans="11:13" x14ac:dyDescent="0.35">
      <c r="K48766" s="293"/>
      <c r="M48766" s="290"/>
    </row>
    <row r="48767" spans="11:13" x14ac:dyDescent="0.35">
      <c r="K48767" s="293"/>
      <c r="M48767" s="290"/>
    </row>
    <row r="48768" spans="11:13" x14ac:dyDescent="0.35">
      <c r="K48768" s="293"/>
      <c r="M48768" s="290"/>
    </row>
    <row r="48769" spans="11:13" x14ac:dyDescent="0.35">
      <c r="K48769" s="293"/>
      <c r="M48769" s="290"/>
    </row>
    <row r="48770" spans="11:13" x14ac:dyDescent="0.35">
      <c r="K48770" s="293"/>
      <c r="M48770" s="290"/>
    </row>
    <row r="48771" spans="11:13" x14ac:dyDescent="0.35">
      <c r="K48771" s="293"/>
      <c r="M48771" s="290"/>
    </row>
    <row r="48772" spans="11:13" x14ac:dyDescent="0.35">
      <c r="K48772" s="293"/>
      <c r="M48772" s="290"/>
    </row>
    <row r="48773" spans="11:13" x14ac:dyDescent="0.35">
      <c r="K48773" s="293"/>
      <c r="M48773" s="290"/>
    </row>
    <row r="48774" spans="11:13" x14ac:dyDescent="0.35">
      <c r="K48774" s="293"/>
      <c r="M48774" s="290"/>
    </row>
    <row r="48775" spans="11:13" x14ac:dyDescent="0.35">
      <c r="K48775" s="293"/>
      <c r="M48775" s="290"/>
    </row>
    <row r="48776" spans="11:13" x14ac:dyDescent="0.35">
      <c r="K48776" s="293"/>
      <c r="M48776" s="290"/>
    </row>
    <row r="48777" spans="11:13" x14ac:dyDescent="0.35">
      <c r="K48777" s="293"/>
      <c r="M48777" s="290"/>
    </row>
    <row r="48778" spans="11:13" x14ac:dyDescent="0.35">
      <c r="K48778" s="293"/>
      <c r="M48778" s="290"/>
    </row>
    <row r="48779" spans="11:13" x14ac:dyDescent="0.35">
      <c r="K48779" s="293"/>
      <c r="M48779" s="290"/>
    </row>
    <row r="48780" spans="11:13" x14ac:dyDescent="0.35">
      <c r="K48780" s="293"/>
      <c r="M48780" s="290"/>
    </row>
    <row r="48781" spans="11:13" x14ac:dyDescent="0.35">
      <c r="K48781" s="293"/>
      <c r="M48781" s="290"/>
    </row>
    <row r="48782" spans="11:13" x14ac:dyDescent="0.35">
      <c r="K48782" s="293"/>
      <c r="M48782" s="290"/>
    </row>
    <row r="48783" spans="11:13" x14ac:dyDescent="0.35">
      <c r="K48783" s="293"/>
      <c r="M48783" s="290"/>
    </row>
    <row r="48784" spans="11:13" x14ac:dyDescent="0.35">
      <c r="K48784" s="293"/>
      <c r="M48784" s="290"/>
    </row>
    <row r="48785" spans="11:13" x14ac:dyDescent="0.35">
      <c r="K48785" s="293"/>
      <c r="M48785" s="290"/>
    </row>
    <row r="48786" spans="11:13" x14ac:dyDescent="0.35">
      <c r="K48786" s="293"/>
      <c r="M48786" s="290"/>
    </row>
    <row r="48787" spans="11:13" x14ac:dyDescent="0.35">
      <c r="K48787" s="293"/>
      <c r="M48787" s="290"/>
    </row>
    <row r="48788" spans="11:13" x14ac:dyDescent="0.35">
      <c r="K48788" s="293"/>
      <c r="M48788" s="290"/>
    </row>
    <row r="48789" spans="11:13" x14ac:dyDescent="0.35">
      <c r="K48789" s="293"/>
      <c r="M48789" s="290"/>
    </row>
    <row r="48790" spans="11:13" x14ac:dyDescent="0.35">
      <c r="K48790" s="293"/>
      <c r="M48790" s="290"/>
    </row>
    <row r="48791" spans="11:13" x14ac:dyDescent="0.35">
      <c r="K48791" s="293"/>
      <c r="M48791" s="290"/>
    </row>
    <row r="48792" spans="11:13" x14ac:dyDescent="0.35">
      <c r="K48792" s="293"/>
      <c r="M48792" s="290"/>
    </row>
    <row r="48793" spans="11:13" x14ac:dyDescent="0.35">
      <c r="K48793" s="293"/>
      <c r="M48793" s="290"/>
    </row>
    <row r="48794" spans="11:13" x14ac:dyDescent="0.35">
      <c r="K48794" s="293"/>
      <c r="M48794" s="290"/>
    </row>
    <row r="48795" spans="11:13" x14ac:dyDescent="0.35">
      <c r="K48795" s="293"/>
      <c r="M48795" s="290"/>
    </row>
    <row r="48796" spans="11:13" x14ac:dyDescent="0.35">
      <c r="K48796" s="293"/>
      <c r="M48796" s="290"/>
    </row>
    <row r="48797" spans="11:13" x14ac:dyDescent="0.35">
      <c r="K48797" s="293"/>
      <c r="M48797" s="290"/>
    </row>
    <row r="48798" spans="11:13" x14ac:dyDescent="0.35">
      <c r="K48798" s="293"/>
      <c r="M48798" s="290"/>
    </row>
    <row r="48799" spans="11:13" x14ac:dyDescent="0.35">
      <c r="K48799" s="293"/>
      <c r="M48799" s="290"/>
    </row>
    <row r="48800" spans="11:13" x14ac:dyDescent="0.35">
      <c r="K48800" s="293"/>
      <c r="M48800" s="290"/>
    </row>
    <row r="48801" spans="11:13" x14ac:dyDescent="0.35">
      <c r="K48801" s="293"/>
      <c r="M48801" s="290"/>
    </row>
    <row r="48802" spans="11:13" x14ac:dyDescent="0.35">
      <c r="K48802" s="293"/>
      <c r="M48802" s="290"/>
    </row>
    <row r="48803" spans="11:13" x14ac:dyDescent="0.35">
      <c r="K48803" s="293"/>
      <c r="M48803" s="290"/>
    </row>
    <row r="48804" spans="11:13" x14ac:dyDescent="0.35">
      <c r="K48804" s="293"/>
      <c r="M48804" s="290"/>
    </row>
    <row r="48805" spans="11:13" x14ac:dyDescent="0.35">
      <c r="K48805" s="293"/>
      <c r="M48805" s="290"/>
    </row>
    <row r="48806" spans="11:13" x14ac:dyDescent="0.35">
      <c r="K48806" s="293"/>
      <c r="M48806" s="290"/>
    </row>
    <row r="48807" spans="11:13" x14ac:dyDescent="0.35">
      <c r="K48807" s="293"/>
      <c r="M48807" s="290"/>
    </row>
    <row r="48808" spans="11:13" x14ac:dyDescent="0.35">
      <c r="K48808" s="293"/>
      <c r="M48808" s="290"/>
    </row>
    <row r="48809" spans="11:13" x14ac:dyDescent="0.35">
      <c r="K48809" s="293"/>
      <c r="M48809" s="290"/>
    </row>
    <row r="48810" spans="11:13" x14ac:dyDescent="0.35">
      <c r="K48810" s="293"/>
      <c r="M48810" s="290"/>
    </row>
    <row r="48811" spans="11:13" x14ac:dyDescent="0.35">
      <c r="K48811" s="293"/>
      <c r="M48811" s="290"/>
    </row>
    <row r="48812" spans="11:13" x14ac:dyDescent="0.35">
      <c r="K48812" s="293"/>
      <c r="M48812" s="290"/>
    </row>
    <row r="48813" spans="11:13" x14ac:dyDescent="0.35">
      <c r="K48813" s="293"/>
      <c r="M48813" s="290"/>
    </row>
    <row r="48814" spans="11:13" x14ac:dyDescent="0.35">
      <c r="K48814" s="293"/>
      <c r="M48814" s="290"/>
    </row>
    <row r="48815" spans="11:13" x14ac:dyDescent="0.35">
      <c r="K48815" s="293"/>
      <c r="M48815" s="290"/>
    </row>
    <row r="48816" spans="11:13" x14ac:dyDescent="0.35">
      <c r="K48816" s="293"/>
      <c r="M48816" s="290"/>
    </row>
    <row r="48817" spans="11:13" x14ac:dyDescent="0.35">
      <c r="K48817" s="293"/>
      <c r="M48817" s="290"/>
    </row>
    <row r="48818" spans="11:13" x14ac:dyDescent="0.35">
      <c r="K48818" s="293"/>
      <c r="M48818" s="290"/>
    </row>
    <row r="48819" spans="11:13" x14ac:dyDescent="0.35">
      <c r="K48819" s="293"/>
      <c r="M48819" s="290"/>
    </row>
    <row r="48820" spans="11:13" x14ac:dyDescent="0.35">
      <c r="K48820" s="293"/>
      <c r="M48820" s="290"/>
    </row>
    <row r="48821" spans="11:13" x14ac:dyDescent="0.35">
      <c r="K48821" s="293"/>
      <c r="M48821" s="290"/>
    </row>
    <row r="48822" spans="11:13" x14ac:dyDescent="0.35">
      <c r="K48822" s="293"/>
      <c r="M48822" s="290"/>
    </row>
    <row r="48823" spans="11:13" x14ac:dyDescent="0.35">
      <c r="K48823" s="293"/>
      <c r="M48823" s="290"/>
    </row>
    <row r="48824" spans="11:13" x14ac:dyDescent="0.35">
      <c r="K48824" s="293"/>
      <c r="M48824" s="290"/>
    </row>
    <row r="48825" spans="11:13" x14ac:dyDescent="0.35">
      <c r="K48825" s="293"/>
      <c r="M48825" s="290"/>
    </row>
    <row r="48826" spans="11:13" x14ac:dyDescent="0.35">
      <c r="K48826" s="293"/>
      <c r="M48826" s="290"/>
    </row>
    <row r="48827" spans="11:13" x14ac:dyDescent="0.35">
      <c r="K48827" s="293"/>
      <c r="M48827" s="290"/>
    </row>
    <row r="48828" spans="11:13" x14ac:dyDescent="0.35">
      <c r="K48828" s="293"/>
      <c r="M48828" s="290"/>
    </row>
    <row r="48829" spans="11:13" x14ac:dyDescent="0.35">
      <c r="K48829" s="293"/>
      <c r="M48829" s="290"/>
    </row>
    <row r="48830" spans="11:13" x14ac:dyDescent="0.35">
      <c r="K48830" s="293"/>
      <c r="M48830" s="290"/>
    </row>
    <row r="48831" spans="11:13" x14ac:dyDescent="0.35">
      <c r="K48831" s="293"/>
      <c r="M48831" s="290"/>
    </row>
    <row r="48832" spans="11:13" x14ac:dyDescent="0.35">
      <c r="K48832" s="293"/>
      <c r="M48832" s="290"/>
    </row>
    <row r="48833" spans="11:13" x14ac:dyDescent="0.35">
      <c r="K48833" s="293"/>
      <c r="M48833" s="290"/>
    </row>
    <row r="48834" spans="11:13" x14ac:dyDescent="0.35">
      <c r="K48834" s="293"/>
      <c r="M48834" s="290"/>
    </row>
    <row r="48835" spans="11:13" x14ac:dyDescent="0.35">
      <c r="K48835" s="293"/>
      <c r="M48835" s="290"/>
    </row>
    <row r="48836" spans="11:13" x14ac:dyDescent="0.35">
      <c r="K48836" s="293"/>
      <c r="M48836" s="290"/>
    </row>
    <row r="48837" spans="11:13" x14ac:dyDescent="0.35">
      <c r="K48837" s="293"/>
      <c r="M48837" s="290"/>
    </row>
    <row r="48838" spans="11:13" x14ac:dyDescent="0.35">
      <c r="K48838" s="293"/>
      <c r="M48838" s="290"/>
    </row>
    <row r="48839" spans="11:13" x14ac:dyDescent="0.35">
      <c r="K48839" s="293"/>
      <c r="M48839" s="290"/>
    </row>
    <row r="48840" spans="11:13" x14ac:dyDescent="0.35">
      <c r="K48840" s="293"/>
      <c r="M48840" s="290"/>
    </row>
    <row r="48841" spans="11:13" x14ac:dyDescent="0.35">
      <c r="K48841" s="293"/>
      <c r="M48841" s="290"/>
    </row>
    <row r="48842" spans="11:13" x14ac:dyDescent="0.35">
      <c r="K48842" s="293"/>
      <c r="M48842" s="290"/>
    </row>
    <row r="48843" spans="11:13" x14ac:dyDescent="0.35">
      <c r="K48843" s="293"/>
      <c r="M48843" s="290"/>
    </row>
    <row r="48844" spans="11:13" x14ac:dyDescent="0.35">
      <c r="K48844" s="293"/>
      <c r="M48844" s="290"/>
    </row>
    <row r="48845" spans="11:13" x14ac:dyDescent="0.35">
      <c r="K48845" s="293"/>
      <c r="M48845" s="290"/>
    </row>
    <row r="48846" spans="11:13" x14ac:dyDescent="0.35">
      <c r="K48846" s="293"/>
      <c r="M48846" s="290"/>
    </row>
    <row r="48847" spans="11:13" x14ac:dyDescent="0.35">
      <c r="K48847" s="293"/>
      <c r="M48847" s="290"/>
    </row>
    <row r="48848" spans="11:13" x14ac:dyDescent="0.35">
      <c r="K48848" s="293"/>
      <c r="M48848" s="290"/>
    </row>
    <row r="48849" spans="11:13" x14ac:dyDescent="0.35">
      <c r="K48849" s="293"/>
      <c r="M48849" s="290"/>
    </row>
    <row r="48850" spans="11:13" x14ac:dyDescent="0.35">
      <c r="K48850" s="293"/>
      <c r="M48850" s="290"/>
    </row>
    <row r="48851" spans="11:13" x14ac:dyDescent="0.35">
      <c r="K48851" s="293"/>
      <c r="M48851" s="290"/>
    </row>
    <row r="48852" spans="11:13" x14ac:dyDescent="0.35">
      <c r="K48852" s="293"/>
      <c r="M48852" s="290"/>
    </row>
    <row r="48853" spans="11:13" x14ac:dyDescent="0.35">
      <c r="K48853" s="293"/>
      <c r="M48853" s="290"/>
    </row>
    <row r="48854" spans="11:13" x14ac:dyDescent="0.35">
      <c r="K48854" s="293"/>
      <c r="M48854" s="290"/>
    </row>
    <row r="48855" spans="11:13" x14ac:dyDescent="0.35">
      <c r="K48855" s="293"/>
      <c r="M48855" s="290"/>
    </row>
    <row r="48856" spans="11:13" x14ac:dyDescent="0.35">
      <c r="K48856" s="293"/>
      <c r="M48856" s="290"/>
    </row>
    <row r="48857" spans="11:13" x14ac:dyDescent="0.35">
      <c r="K48857" s="293"/>
      <c r="M48857" s="290"/>
    </row>
    <row r="48858" spans="11:13" x14ac:dyDescent="0.35">
      <c r="K48858" s="293"/>
      <c r="M48858" s="290"/>
    </row>
    <row r="48859" spans="11:13" x14ac:dyDescent="0.35">
      <c r="K48859" s="293"/>
      <c r="M48859" s="290"/>
    </row>
    <row r="48860" spans="11:13" x14ac:dyDescent="0.35">
      <c r="K48860" s="293"/>
      <c r="M48860" s="290"/>
    </row>
    <row r="48861" spans="11:13" x14ac:dyDescent="0.35">
      <c r="K48861" s="293"/>
      <c r="M48861" s="290"/>
    </row>
    <row r="48862" spans="11:13" x14ac:dyDescent="0.35">
      <c r="K48862" s="293"/>
      <c r="M48862" s="290"/>
    </row>
    <row r="48863" spans="11:13" x14ac:dyDescent="0.35">
      <c r="K48863" s="293"/>
      <c r="M48863" s="290"/>
    </row>
    <row r="48864" spans="11:13" x14ac:dyDescent="0.35">
      <c r="K48864" s="293"/>
      <c r="M48864" s="290"/>
    </row>
    <row r="48865" spans="11:13" x14ac:dyDescent="0.35">
      <c r="K48865" s="293"/>
      <c r="M48865" s="290"/>
    </row>
    <row r="48866" spans="11:13" x14ac:dyDescent="0.35">
      <c r="K48866" s="293"/>
      <c r="M48866" s="290"/>
    </row>
    <row r="48867" spans="11:13" x14ac:dyDescent="0.35">
      <c r="K48867" s="293"/>
      <c r="M48867" s="290"/>
    </row>
    <row r="48868" spans="11:13" x14ac:dyDescent="0.35">
      <c r="K48868" s="293"/>
      <c r="M48868" s="290"/>
    </row>
    <row r="48869" spans="11:13" x14ac:dyDescent="0.35">
      <c r="K48869" s="293"/>
      <c r="M48869" s="290"/>
    </row>
    <row r="48870" spans="11:13" x14ac:dyDescent="0.35">
      <c r="K48870" s="293"/>
      <c r="M48870" s="290"/>
    </row>
    <row r="48871" spans="11:13" x14ac:dyDescent="0.35">
      <c r="K48871" s="293"/>
      <c r="M48871" s="290"/>
    </row>
    <row r="48872" spans="11:13" x14ac:dyDescent="0.35">
      <c r="K48872" s="293"/>
      <c r="M48872" s="290"/>
    </row>
    <row r="48873" spans="11:13" x14ac:dyDescent="0.35">
      <c r="K48873" s="293"/>
      <c r="M48873" s="290"/>
    </row>
    <row r="48874" spans="11:13" x14ac:dyDescent="0.35">
      <c r="K48874" s="293"/>
      <c r="M48874" s="290"/>
    </row>
    <row r="48875" spans="11:13" x14ac:dyDescent="0.35">
      <c r="K48875" s="293"/>
      <c r="M48875" s="290"/>
    </row>
    <row r="48876" spans="11:13" x14ac:dyDescent="0.35">
      <c r="K48876" s="293"/>
      <c r="M48876" s="290"/>
    </row>
    <row r="48877" spans="11:13" x14ac:dyDescent="0.35">
      <c r="K48877" s="293"/>
      <c r="M48877" s="290"/>
    </row>
    <row r="48878" spans="11:13" x14ac:dyDescent="0.35">
      <c r="K48878" s="293"/>
      <c r="M48878" s="290"/>
    </row>
    <row r="48879" spans="11:13" x14ac:dyDescent="0.35">
      <c r="K48879" s="293"/>
      <c r="M48879" s="290"/>
    </row>
    <row r="48880" spans="11:13" x14ac:dyDescent="0.35">
      <c r="K48880" s="293"/>
      <c r="M48880" s="290"/>
    </row>
    <row r="48881" spans="11:13" x14ac:dyDescent="0.35">
      <c r="K48881" s="293"/>
      <c r="M48881" s="290"/>
    </row>
    <row r="48882" spans="11:13" x14ac:dyDescent="0.35">
      <c r="K48882" s="293"/>
      <c r="M48882" s="290"/>
    </row>
    <row r="48883" spans="11:13" x14ac:dyDescent="0.35">
      <c r="K48883" s="293"/>
      <c r="M48883" s="290"/>
    </row>
    <row r="48884" spans="11:13" x14ac:dyDescent="0.35">
      <c r="K48884" s="293"/>
      <c r="M48884" s="290"/>
    </row>
    <row r="48885" spans="11:13" x14ac:dyDescent="0.35">
      <c r="K48885" s="293"/>
      <c r="M48885" s="290"/>
    </row>
    <row r="48886" spans="11:13" x14ac:dyDescent="0.35">
      <c r="K48886" s="293"/>
      <c r="M48886" s="290"/>
    </row>
    <row r="48887" spans="11:13" x14ac:dyDescent="0.35">
      <c r="K48887" s="293"/>
      <c r="M48887" s="290"/>
    </row>
    <row r="48888" spans="11:13" x14ac:dyDescent="0.35">
      <c r="K48888" s="293"/>
      <c r="M48888" s="290"/>
    </row>
    <row r="48889" spans="11:13" x14ac:dyDescent="0.35">
      <c r="K48889" s="293"/>
      <c r="M48889" s="290"/>
    </row>
    <row r="48890" spans="11:13" x14ac:dyDescent="0.35">
      <c r="K48890" s="293"/>
      <c r="M48890" s="290"/>
    </row>
    <row r="48891" spans="11:13" x14ac:dyDescent="0.35">
      <c r="K48891" s="293"/>
      <c r="M48891" s="290"/>
    </row>
    <row r="48892" spans="11:13" x14ac:dyDescent="0.35">
      <c r="K48892" s="293"/>
      <c r="M48892" s="290"/>
    </row>
    <row r="48893" spans="11:13" x14ac:dyDescent="0.35">
      <c r="K48893" s="293"/>
      <c r="M48893" s="290"/>
    </row>
    <row r="48894" spans="11:13" x14ac:dyDescent="0.35">
      <c r="K48894" s="293"/>
      <c r="M48894" s="290"/>
    </row>
    <row r="48895" spans="11:13" x14ac:dyDescent="0.35">
      <c r="K48895" s="293"/>
      <c r="M48895" s="290"/>
    </row>
    <row r="48896" spans="11:13" x14ac:dyDescent="0.35">
      <c r="K48896" s="293"/>
      <c r="M48896" s="290"/>
    </row>
    <row r="48897" spans="11:13" x14ac:dyDescent="0.35">
      <c r="K48897" s="293"/>
      <c r="M48897" s="290"/>
    </row>
    <row r="48898" spans="11:13" x14ac:dyDescent="0.35">
      <c r="K48898" s="293"/>
      <c r="M48898" s="290"/>
    </row>
    <row r="48899" spans="11:13" x14ac:dyDescent="0.35">
      <c r="K48899" s="293"/>
      <c r="M48899" s="290"/>
    </row>
    <row r="48900" spans="11:13" x14ac:dyDescent="0.35">
      <c r="K48900" s="293"/>
      <c r="M48900" s="290"/>
    </row>
    <row r="48901" spans="11:13" x14ac:dyDescent="0.35">
      <c r="K48901" s="293"/>
      <c r="M48901" s="290"/>
    </row>
    <row r="48902" spans="11:13" x14ac:dyDescent="0.35">
      <c r="K48902" s="293"/>
      <c r="M48902" s="290"/>
    </row>
    <row r="48903" spans="11:13" x14ac:dyDescent="0.35">
      <c r="K48903" s="293"/>
      <c r="M48903" s="290"/>
    </row>
    <row r="48904" spans="11:13" x14ac:dyDescent="0.35">
      <c r="K48904" s="293"/>
      <c r="M48904" s="290"/>
    </row>
    <row r="48905" spans="11:13" x14ac:dyDescent="0.35">
      <c r="K48905" s="293"/>
      <c r="M48905" s="290"/>
    </row>
    <row r="48906" spans="11:13" x14ac:dyDescent="0.35">
      <c r="K48906" s="293"/>
      <c r="M48906" s="290"/>
    </row>
    <row r="48907" spans="11:13" x14ac:dyDescent="0.35">
      <c r="K48907" s="293"/>
      <c r="M48907" s="290"/>
    </row>
    <row r="48908" spans="11:13" x14ac:dyDescent="0.35">
      <c r="K48908" s="293"/>
      <c r="M48908" s="290"/>
    </row>
    <row r="48909" spans="11:13" x14ac:dyDescent="0.35">
      <c r="K48909" s="293"/>
      <c r="M48909" s="290"/>
    </row>
    <row r="48910" spans="11:13" x14ac:dyDescent="0.35">
      <c r="K48910" s="293"/>
      <c r="M48910" s="290"/>
    </row>
    <row r="48911" spans="11:13" x14ac:dyDescent="0.35">
      <c r="K48911" s="293"/>
      <c r="M48911" s="290"/>
    </row>
    <row r="48912" spans="11:13" x14ac:dyDescent="0.35">
      <c r="K48912" s="293"/>
      <c r="M48912" s="290"/>
    </row>
    <row r="48913" spans="11:13" x14ac:dyDescent="0.35">
      <c r="K48913" s="293"/>
      <c r="M48913" s="290"/>
    </row>
    <row r="48914" spans="11:13" x14ac:dyDescent="0.35">
      <c r="K48914" s="293"/>
      <c r="M48914" s="290"/>
    </row>
    <row r="48915" spans="11:13" x14ac:dyDescent="0.35">
      <c r="K48915" s="293"/>
      <c r="M48915" s="290"/>
    </row>
    <row r="48916" spans="11:13" x14ac:dyDescent="0.35">
      <c r="K48916" s="293"/>
      <c r="M48916" s="290"/>
    </row>
    <row r="48917" spans="11:13" x14ac:dyDescent="0.35">
      <c r="K48917" s="293"/>
      <c r="M48917" s="290"/>
    </row>
    <row r="48918" spans="11:13" x14ac:dyDescent="0.35">
      <c r="K48918" s="293"/>
      <c r="M48918" s="290"/>
    </row>
    <row r="48919" spans="11:13" x14ac:dyDescent="0.35">
      <c r="K48919" s="293"/>
      <c r="M48919" s="290"/>
    </row>
    <row r="48920" spans="11:13" x14ac:dyDescent="0.35">
      <c r="K48920" s="293"/>
      <c r="M48920" s="290"/>
    </row>
    <row r="48921" spans="11:13" x14ac:dyDescent="0.35">
      <c r="K48921" s="293"/>
      <c r="M48921" s="290"/>
    </row>
    <row r="48922" spans="11:13" x14ac:dyDescent="0.35">
      <c r="K48922" s="293"/>
      <c r="M48922" s="290"/>
    </row>
    <row r="48923" spans="11:13" x14ac:dyDescent="0.35">
      <c r="K48923" s="293"/>
      <c r="M48923" s="290"/>
    </row>
    <row r="48924" spans="11:13" x14ac:dyDescent="0.35">
      <c r="K48924" s="293"/>
      <c r="M48924" s="290"/>
    </row>
    <row r="48925" spans="11:13" x14ac:dyDescent="0.35">
      <c r="K48925" s="293"/>
      <c r="M48925" s="290"/>
    </row>
    <row r="48926" spans="11:13" x14ac:dyDescent="0.35">
      <c r="K48926" s="293"/>
      <c r="M48926" s="290"/>
    </row>
    <row r="48927" spans="11:13" x14ac:dyDescent="0.35">
      <c r="K48927" s="293"/>
      <c r="M48927" s="290"/>
    </row>
    <row r="48928" spans="11:13" x14ac:dyDescent="0.35">
      <c r="K48928" s="293"/>
      <c r="M48928" s="290"/>
    </row>
    <row r="48929" spans="11:13" x14ac:dyDescent="0.35">
      <c r="K48929" s="293"/>
      <c r="M48929" s="290"/>
    </row>
    <row r="48930" spans="11:13" x14ac:dyDescent="0.35">
      <c r="K48930" s="293"/>
      <c r="M48930" s="290"/>
    </row>
    <row r="48931" spans="11:13" x14ac:dyDescent="0.35">
      <c r="K48931" s="293"/>
      <c r="M48931" s="290"/>
    </row>
    <row r="48932" spans="11:13" x14ac:dyDescent="0.35">
      <c r="K48932" s="293"/>
      <c r="M48932" s="290"/>
    </row>
    <row r="48933" spans="11:13" x14ac:dyDescent="0.35">
      <c r="K48933" s="293"/>
      <c r="M48933" s="290"/>
    </row>
    <row r="48934" spans="11:13" x14ac:dyDescent="0.35">
      <c r="K48934" s="293"/>
      <c r="M48934" s="290"/>
    </row>
    <row r="48935" spans="11:13" x14ac:dyDescent="0.35">
      <c r="K48935" s="293"/>
      <c r="M48935" s="290"/>
    </row>
    <row r="48936" spans="11:13" x14ac:dyDescent="0.35">
      <c r="K48936" s="293"/>
      <c r="M48936" s="290"/>
    </row>
    <row r="48937" spans="11:13" x14ac:dyDescent="0.35">
      <c r="K48937" s="293"/>
      <c r="M48937" s="290"/>
    </row>
    <row r="48938" spans="11:13" x14ac:dyDescent="0.35">
      <c r="K48938" s="293"/>
      <c r="M48938" s="290"/>
    </row>
    <row r="48939" spans="11:13" x14ac:dyDescent="0.35">
      <c r="K48939" s="293"/>
      <c r="M48939" s="290"/>
    </row>
    <row r="48940" spans="11:13" x14ac:dyDescent="0.35">
      <c r="K48940" s="293"/>
      <c r="M48940" s="290"/>
    </row>
    <row r="48941" spans="11:13" x14ac:dyDescent="0.35">
      <c r="K48941" s="293"/>
      <c r="M48941" s="290"/>
    </row>
    <row r="48942" spans="11:13" x14ac:dyDescent="0.35">
      <c r="K48942" s="293"/>
      <c r="M48942" s="290"/>
    </row>
    <row r="48943" spans="11:13" x14ac:dyDescent="0.35">
      <c r="K48943" s="293"/>
      <c r="M48943" s="290"/>
    </row>
    <row r="48944" spans="11:13" x14ac:dyDescent="0.35">
      <c r="K48944" s="293"/>
      <c r="M48944" s="290"/>
    </row>
    <row r="48945" spans="11:13" x14ac:dyDescent="0.35">
      <c r="K48945" s="293"/>
      <c r="M48945" s="290"/>
    </row>
    <row r="48946" spans="11:13" x14ac:dyDescent="0.35">
      <c r="K48946" s="293"/>
      <c r="M48946" s="290"/>
    </row>
    <row r="48947" spans="11:13" x14ac:dyDescent="0.35">
      <c r="K48947" s="293"/>
      <c r="M48947" s="290"/>
    </row>
    <row r="48948" spans="11:13" x14ac:dyDescent="0.35">
      <c r="K48948" s="293"/>
      <c r="M48948" s="290"/>
    </row>
    <row r="48949" spans="11:13" x14ac:dyDescent="0.35">
      <c r="K48949" s="293"/>
      <c r="M48949" s="290"/>
    </row>
    <row r="48950" spans="11:13" x14ac:dyDescent="0.35">
      <c r="K48950" s="293"/>
      <c r="M48950" s="290"/>
    </row>
    <row r="48951" spans="11:13" x14ac:dyDescent="0.35">
      <c r="K48951" s="293"/>
      <c r="M48951" s="290"/>
    </row>
    <row r="48952" spans="11:13" x14ac:dyDescent="0.35">
      <c r="K48952" s="293"/>
      <c r="M48952" s="290"/>
    </row>
    <row r="48953" spans="11:13" x14ac:dyDescent="0.35">
      <c r="K48953" s="293"/>
      <c r="M48953" s="290"/>
    </row>
    <row r="48954" spans="11:13" x14ac:dyDescent="0.35">
      <c r="K48954" s="293"/>
      <c r="M48954" s="290"/>
    </row>
    <row r="48955" spans="11:13" x14ac:dyDescent="0.35">
      <c r="K48955" s="293"/>
      <c r="M48955" s="290"/>
    </row>
    <row r="48956" spans="11:13" x14ac:dyDescent="0.35">
      <c r="K48956" s="293"/>
      <c r="M48956" s="290"/>
    </row>
    <row r="48957" spans="11:13" x14ac:dyDescent="0.35">
      <c r="K48957" s="293"/>
      <c r="M48957" s="290"/>
    </row>
    <row r="48958" spans="11:13" x14ac:dyDescent="0.35">
      <c r="K48958" s="293"/>
      <c r="M48958" s="290"/>
    </row>
    <row r="48959" spans="11:13" x14ac:dyDescent="0.35">
      <c r="K48959" s="293"/>
      <c r="M48959" s="290"/>
    </row>
    <row r="48960" spans="11:13" x14ac:dyDescent="0.35">
      <c r="K48960" s="293"/>
      <c r="M48960" s="290"/>
    </row>
    <row r="48961" spans="11:13" x14ac:dyDescent="0.35">
      <c r="K48961" s="293"/>
      <c r="M48961" s="290"/>
    </row>
    <row r="48962" spans="11:13" x14ac:dyDescent="0.35">
      <c r="K48962" s="293"/>
      <c r="M48962" s="290"/>
    </row>
    <row r="48963" spans="11:13" x14ac:dyDescent="0.35">
      <c r="K48963" s="293"/>
      <c r="M48963" s="290"/>
    </row>
    <row r="48964" spans="11:13" x14ac:dyDescent="0.35">
      <c r="K48964" s="293"/>
      <c r="M48964" s="290"/>
    </row>
    <row r="48965" spans="11:13" x14ac:dyDescent="0.35">
      <c r="K48965" s="293"/>
      <c r="M48965" s="290"/>
    </row>
    <row r="48966" spans="11:13" x14ac:dyDescent="0.35">
      <c r="K48966" s="293"/>
      <c r="M48966" s="290"/>
    </row>
    <row r="48967" spans="11:13" x14ac:dyDescent="0.35">
      <c r="K48967" s="293"/>
      <c r="M48967" s="290"/>
    </row>
    <row r="48968" spans="11:13" x14ac:dyDescent="0.35">
      <c r="K48968" s="293"/>
      <c r="M48968" s="290"/>
    </row>
    <row r="48969" spans="11:13" x14ac:dyDescent="0.35">
      <c r="K48969" s="293"/>
      <c r="M48969" s="290"/>
    </row>
    <row r="48970" spans="11:13" x14ac:dyDescent="0.35">
      <c r="K48970" s="293"/>
      <c r="M48970" s="290"/>
    </row>
    <row r="48971" spans="11:13" x14ac:dyDescent="0.35">
      <c r="K48971" s="293"/>
      <c r="M48971" s="290"/>
    </row>
    <row r="48972" spans="11:13" x14ac:dyDescent="0.35">
      <c r="K48972" s="293"/>
      <c r="M48972" s="290"/>
    </row>
    <row r="48973" spans="11:13" x14ac:dyDescent="0.35">
      <c r="K48973" s="293"/>
      <c r="M48973" s="290"/>
    </row>
    <row r="48974" spans="11:13" x14ac:dyDescent="0.35">
      <c r="K48974" s="293"/>
      <c r="M48974" s="290"/>
    </row>
    <row r="48975" spans="11:13" x14ac:dyDescent="0.35">
      <c r="K48975" s="293"/>
      <c r="M48975" s="290"/>
    </row>
    <row r="48976" spans="11:13" x14ac:dyDescent="0.35">
      <c r="K48976" s="293"/>
      <c r="M48976" s="290"/>
    </row>
    <row r="48977" spans="11:13" x14ac:dyDescent="0.35">
      <c r="K48977" s="293"/>
      <c r="M48977" s="290"/>
    </row>
    <row r="48978" spans="11:13" x14ac:dyDescent="0.35">
      <c r="K48978" s="293"/>
      <c r="M48978" s="290"/>
    </row>
    <row r="48979" spans="11:13" x14ac:dyDescent="0.35">
      <c r="K48979" s="293"/>
      <c r="M48979" s="290"/>
    </row>
    <row r="48980" spans="11:13" x14ac:dyDescent="0.35">
      <c r="K48980" s="293"/>
      <c r="M48980" s="290"/>
    </row>
    <row r="48981" spans="11:13" x14ac:dyDescent="0.35">
      <c r="K48981" s="293"/>
      <c r="M48981" s="290"/>
    </row>
    <row r="48982" spans="11:13" x14ac:dyDescent="0.35">
      <c r="K48982" s="293"/>
      <c r="M48982" s="290"/>
    </row>
    <row r="48983" spans="11:13" x14ac:dyDescent="0.35">
      <c r="K48983" s="293"/>
      <c r="M48983" s="290"/>
    </row>
    <row r="48984" spans="11:13" x14ac:dyDescent="0.35">
      <c r="K48984" s="293"/>
      <c r="M48984" s="290"/>
    </row>
    <row r="48985" spans="11:13" x14ac:dyDescent="0.35">
      <c r="K48985" s="293"/>
      <c r="M48985" s="290"/>
    </row>
    <row r="48986" spans="11:13" x14ac:dyDescent="0.35">
      <c r="K48986" s="293"/>
      <c r="M48986" s="290"/>
    </row>
    <row r="48987" spans="11:13" x14ac:dyDescent="0.35">
      <c r="K48987" s="293"/>
      <c r="M48987" s="290"/>
    </row>
    <row r="48988" spans="11:13" x14ac:dyDescent="0.35">
      <c r="K48988" s="293"/>
      <c r="M48988" s="290"/>
    </row>
    <row r="48989" spans="11:13" x14ac:dyDescent="0.35">
      <c r="K48989" s="293"/>
      <c r="M48989" s="290"/>
    </row>
    <row r="48990" spans="11:13" x14ac:dyDescent="0.35">
      <c r="K48990" s="293"/>
      <c r="M48990" s="290"/>
    </row>
    <row r="48991" spans="11:13" x14ac:dyDescent="0.35">
      <c r="K48991" s="293"/>
      <c r="M48991" s="290"/>
    </row>
    <row r="48992" spans="11:13" x14ac:dyDescent="0.35">
      <c r="K48992" s="293"/>
      <c r="M48992" s="290"/>
    </row>
    <row r="48993" spans="11:13" x14ac:dyDescent="0.35">
      <c r="K48993" s="293"/>
      <c r="M48993" s="290"/>
    </row>
    <row r="48994" spans="11:13" x14ac:dyDescent="0.35">
      <c r="K48994" s="293"/>
      <c r="M48994" s="290"/>
    </row>
    <row r="48995" spans="11:13" x14ac:dyDescent="0.35">
      <c r="K48995" s="293"/>
      <c r="M48995" s="290"/>
    </row>
    <row r="48996" spans="11:13" x14ac:dyDescent="0.35">
      <c r="K48996" s="293"/>
      <c r="M48996" s="290"/>
    </row>
    <row r="48997" spans="11:13" x14ac:dyDescent="0.35">
      <c r="K48997" s="293"/>
      <c r="M48997" s="290"/>
    </row>
    <row r="48998" spans="11:13" x14ac:dyDescent="0.35">
      <c r="K48998" s="293"/>
      <c r="M48998" s="290"/>
    </row>
    <row r="48999" spans="11:13" x14ac:dyDescent="0.35">
      <c r="K48999" s="293"/>
      <c r="M48999" s="290"/>
    </row>
    <row r="49000" spans="11:13" x14ac:dyDescent="0.35">
      <c r="K49000" s="293"/>
      <c r="M49000" s="290"/>
    </row>
    <row r="49001" spans="11:13" x14ac:dyDescent="0.35">
      <c r="K49001" s="293"/>
      <c r="M49001" s="290"/>
    </row>
    <row r="49002" spans="11:13" x14ac:dyDescent="0.35">
      <c r="K49002" s="293"/>
      <c r="M49002" s="290"/>
    </row>
    <row r="49003" spans="11:13" x14ac:dyDescent="0.35">
      <c r="K49003" s="293"/>
      <c r="M49003" s="290"/>
    </row>
    <row r="49004" spans="11:13" x14ac:dyDescent="0.35">
      <c r="K49004" s="293"/>
      <c r="M49004" s="290"/>
    </row>
    <row r="49005" spans="11:13" x14ac:dyDescent="0.35">
      <c r="K49005" s="293"/>
      <c r="M49005" s="290"/>
    </row>
    <row r="49006" spans="11:13" x14ac:dyDescent="0.35">
      <c r="K49006" s="293"/>
      <c r="M49006" s="290"/>
    </row>
    <row r="49007" spans="11:13" x14ac:dyDescent="0.35">
      <c r="K49007" s="293"/>
      <c r="M49007" s="290"/>
    </row>
    <row r="49008" spans="11:13" x14ac:dyDescent="0.35">
      <c r="K49008" s="293"/>
      <c r="M49008" s="290"/>
    </row>
    <row r="49009" spans="11:13" x14ac:dyDescent="0.35">
      <c r="K49009" s="293"/>
      <c r="M49009" s="290"/>
    </row>
    <row r="49010" spans="11:13" x14ac:dyDescent="0.35">
      <c r="K49010" s="293"/>
      <c r="M49010" s="290"/>
    </row>
    <row r="49011" spans="11:13" x14ac:dyDescent="0.35">
      <c r="K49011" s="293"/>
      <c r="M49011" s="290"/>
    </row>
    <row r="49012" spans="11:13" x14ac:dyDescent="0.35">
      <c r="K49012" s="293"/>
      <c r="M49012" s="290"/>
    </row>
    <row r="49013" spans="11:13" x14ac:dyDescent="0.35">
      <c r="K49013" s="293"/>
      <c r="M49013" s="290"/>
    </row>
    <row r="49014" spans="11:13" x14ac:dyDescent="0.35">
      <c r="K49014" s="293"/>
      <c r="M49014" s="290"/>
    </row>
    <row r="49015" spans="11:13" x14ac:dyDescent="0.35">
      <c r="K49015" s="293"/>
      <c r="M49015" s="290"/>
    </row>
    <row r="49016" spans="11:13" x14ac:dyDescent="0.35">
      <c r="K49016" s="293"/>
      <c r="M49016" s="290"/>
    </row>
    <row r="49017" spans="11:13" x14ac:dyDescent="0.35">
      <c r="K49017" s="293"/>
      <c r="M49017" s="290"/>
    </row>
    <row r="49018" spans="11:13" x14ac:dyDescent="0.35">
      <c r="K49018" s="293"/>
      <c r="M49018" s="290"/>
    </row>
    <row r="49019" spans="11:13" x14ac:dyDescent="0.35">
      <c r="K49019" s="293"/>
      <c r="M49019" s="290"/>
    </row>
    <row r="49020" spans="11:13" x14ac:dyDescent="0.35">
      <c r="K49020" s="293"/>
      <c r="M49020" s="290"/>
    </row>
    <row r="49021" spans="11:13" x14ac:dyDescent="0.35">
      <c r="K49021" s="293"/>
      <c r="M49021" s="290"/>
    </row>
    <row r="49022" spans="11:13" x14ac:dyDescent="0.35">
      <c r="K49022" s="293"/>
      <c r="M49022" s="290"/>
    </row>
    <row r="49023" spans="11:13" x14ac:dyDescent="0.35">
      <c r="K49023" s="293"/>
      <c r="M49023" s="290"/>
    </row>
    <row r="49024" spans="11:13" x14ac:dyDescent="0.35">
      <c r="K49024" s="293"/>
      <c r="M49024" s="290"/>
    </row>
    <row r="49025" spans="11:13" x14ac:dyDescent="0.35">
      <c r="K49025" s="293"/>
      <c r="M49025" s="290"/>
    </row>
    <row r="49026" spans="11:13" x14ac:dyDescent="0.35">
      <c r="K49026" s="293"/>
      <c r="M49026" s="290"/>
    </row>
    <row r="49027" spans="11:13" x14ac:dyDescent="0.35">
      <c r="K49027" s="293"/>
      <c r="M49027" s="290"/>
    </row>
    <row r="49028" spans="11:13" x14ac:dyDescent="0.35">
      <c r="K49028" s="293"/>
      <c r="M49028" s="290"/>
    </row>
    <row r="49029" spans="11:13" x14ac:dyDescent="0.35">
      <c r="K49029" s="293"/>
      <c r="M49029" s="290"/>
    </row>
    <row r="49030" spans="11:13" x14ac:dyDescent="0.35">
      <c r="K49030" s="293"/>
      <c r="M49030" s="290"/>
    </row>
    <row r="49031" spans="11:13" x14ac:dyDescent="0.35">
      <c r="K49031" s="293"/>
      <c r="M49031" s="290"/>
    </row>
    <row r="49032" spans="11:13" x14ac:dyDescent="0.35">
      <c r="K49032" s="293"/>
      <c r="M49032" s="290"/>
    </row>
    <row r="49033" spans="11:13" x14ac:dyDescent="0.35">
      <c r="K49033" s="293"/>
      <c r="M49033" s="290"/>
    </row>
    <row r="49034" spans="11:13" x14ac:dyDescent="0.35">
      <c r="K49034" s="293"/>
      <c r="M49034" s="290"/>
    </row>
    <row r="49035" spans="11:13" x14ac:dyDescent="0.35">
      <c r="K49035" s="293"/>
      <c r="M49035" s="290"/>
    </row>
    <row r="49036" spans="11:13" x14ac:dyDescent="0.35">
      <c r="K49036" s="293"/>
      <c r="M49036" s="290"/>
    </row>
    <row r="49037" spans="11:13" x14ac:dyDescent="0.35">
      <c r="K49037" s="293"/>
      <c r="M49037" s="290"/>
    </row>
    <row r="49038" spans="11:13" x14ac:dyDescent="0.35">
      <c r="K49038" s="293"/>
      <c r="M49038" s="290"/>
    </row>
    <row r="49039" spans="11:13" x14ac:dyDescent="0.35">
      <c r="K49039" s="293"/>
      <c r="M49039" s="290"/>
    </row>
    <row r="49040" spans="11:13" x14ac:dyDescent="0.35">
      <c r="K49040" s="293"/>
      <c r="M49040" s="290"/>
    </row>
    <row r="49041" spans="11:13" x14ac:dyDescent="0.35">
      <c r="K49041" s="293"/>
      <c r="M49041" s="290"/>
    </row>
    <row r="49042" spans="11:13" x14ac:dyDescent="0.35">
      <c r="K49042" s="293"/>
      <c r="M49042" s="290"/>
    </row>
    <row r="49043" spans="11:13" x14ac:dyDescent="0.35">
      <c r="K49043" s="293"/>
      <c r="M49043" s="290"/>
    </row>
    <row r="49044" spans="11:13" x14ac:dyDescent="0.35">
      <c r="K49044" s="293"/>
      <c r="M49044" s="290"/>
    </row>
    <row r="49045" spans="11:13" x14ac:dyDescent="0.35">
      <c r="K49045" s="293"/>
      <c r="M49045" s="290"/>
    </row>
    <row r="49046" spans="11:13" x14ac:dyDescent="0.35">
      <c r="K49046" s="293"/>
      <c r="M49046" s="290"/>
    </row>
    <row r="49047" spans="11:13" x14ac:dyDescent="0.35">
      <c r="K49047" s="293"/>
      <c r="M49047" s="290"/>
    </row>
    <row r="49048" spans="11:13" x14ac:dyDescent="0.35">
      <c r="K49048" s="293"/>
      <c r="M49048" s="290"/>
    </row>
    <row r="49049" spans="11:13" x14ac:dyDescent="0.35">
      <c r="K49049" s="293"/>
      <c r="M49049" s="290"/>
    </row>
    <row r="49050" spans="11:13" x14ac:dyDescent="0.35">
      <c r="K49050" s="293"/>
      <c r="M49050" s="290"/>
    </row>
    <row r="49051" spans="11:13" x14ac:dyDescent="0.35">
      <c r="K49051" s="293"/>
      <c r="M49051" s="290"/>
    </row>
    <row r="49052" spans="11:13" x14ac:dyDescent="0.35">
      <c r="K49052" s="293"/>
      <c r="M49052" s="290"/>
    </row>
    <row r="49053" spans="11:13" x14ac:dyDescent="0.35">
      <c r="K49053" s="293"/>
      <c r="M49053" s="290"/>
    </row>
    <row r="49054" spans="11:13" x14ac:dyDescent="0.35">
      <c r="K49054" s="293"/>
      <c r="M49054" s="290"/>
    </row>
    <row r="49055" spans="11:13" x14ac:dyDescent="0.35">
      <c r="K49055" s="293"/>
      <c r="M49055" s="290"/>
    </row>
    <row r="49056" spans="11:13" x14ac:dyDescent="0.35">
      <c r="K49056" s="293"/>
      <c r="M49056" s="290"/>
    </row>
    <row r="49057" spans="11:13" x14ac:dyDescent="0.35">
      <c r="K49057" s="293"/>
      <c r="M49057" s="290"/>
    </row>
    <row r="49058" spans="11:13" x14ac:dyDescent="0.35">
      <c r="K49058" s="293"/>
      <c r="M49058" s="290"/>
    </row>
    <row r="49059" spans="11:13" x14ac:dyDescent="0.35">
      <c r="K49059" s="293"/>
      <c r="M49059" s="290"/>
    </row>
    <row r="49060" spans="11:13" x14ac:dyDescent="0.35">
      <c r="K49060" s="293"/>
      <c r="M49060" s="290"/>
    </row>
    <row r="49061" spans="11:13" x14ac:dyDescent="0.35">
      <c r="K49061" s="293"/>
      <c r="M49061" s="290"/>
    </row>
    <row r="49062" spans="11:13" x14ac:dyDescent="0.35">
      <c r="K49062" s="293"/>
      <c r="M49062" s="290"/>
    </row>
    <row r="49063" spans="11:13" x14ac:dyDescent="0.35">
      <c r="K49063" s="293"/>
      <c r="M49063" s="290"/>
    </row>
    <row r="49064" spans="11:13" x14ac:dyDescent="0.35">
      <c r="K49064" s="293"/>
      <c r="M49064" s="290"/>
    </row>
    <row r="49065" spans="11:13" x14ac:dyDescent="0.35">
      <c r="K49065" s="293"/>
      <c r="M49065" s="290"/>
    </row>
    <row r="49066" spans="11:13" x14ac:dyDescent="0.35">
      <c r="K49066" s="293"/>
      <c r="M49066" s="290"/>
    </row>
    <row r="49067" spans="11:13" x14ac:dyDescent="0.35">
      <c r="K49067" s="293"/>
      <c r="M49067" s="290"/>
    </row>
    <row r="49068" spans="11:13" x14ac:dyDescent="0.35">
      <c r="K49068" s="293"/>
      <c r="M49068" s="290"/>
    </row>
    <row r="49069" spans="11:13" x14ac:dyDescent="0.35">
      <c r="K49069" s="293"/>
      <c r="M49069" s="290"/>
    </row>
    <row r="49070" spans="11:13" x14ac:dyDescent="0.35">
      <c r="K49070" s="293"/>
      <c r="M49070" s="290"/>
    </row>
    <row r="49071" spans="11:13" x14ac:dyDescent="0.35">
      <c r="K49071" s="293"/>
      <c r="M49071" s="290"/>
    </row>
    <row r="49072" spans="11:13" x14ac:dyDescent="0.35">
      <c r="K49072" s="293"/>
      <c r="M49072" s="290"/>
    </row>
    <row r="49073" spans="11:13" x14ac:dyDescent="0.35">
      <c r="K49073" s="293"/>
      <c r="M49073" s="290"/>
    </row>
    <row r="49074" spans="11:13" x14ac:dyDescent="0.35">
      <c r="K49074" s="293"/>
      <c r="M49074" s="290"/>
    </row>
    <row r="49075" spans="11:13" x14ac:dyDescent="0.35">
      <c r="K49075" s="293"/>
      <c r="M49075" s="290"/>
    </row>
    <row r="49076" spans="11:13" x14ac:dyDescent="0.35">
      <c r="K49076" s="293"/>
      <c r="M49076" s="290"/>
    </row>
    <row r="49077" spans="11:13" x14ac:dyDescent="0.35">
      <c r="K49077" s="293"/>
      <c r="M49077" s="290"/>
    </row>
    <row r="49078" spans="11:13" x14ac:dyDescent="0.35">
      <c r="K49078" s="293"/>
      <c r="M49078" s="290"/>
    </row>
    <row r="49079" spans="11:13" x14ac:dyDescent="0.35">
      <c r="K49079" s="293"/>
      <c r="M49079" s="290"/>
    </row>
    <row r="49080" spans="11:13" x14ac:dyDescent="0.35">
      <c r="K49080" s="293"/>
      <c r="M49080" s="290"/>
    </row>
    <row r="49081" spans="11:13" x14ac:dyDescent="0.35">
      <c r="K49081" s="293"/>
      <c r="M49081" s="290"/>
    </row>
    <row r="49082" spans="11:13" x14ac:dyDescent="0.35">
      <c r="K49082" s="293"/>
      <c r="M49082" s="290"/>
    </row>
    <row r="49083" spans="11:13" x14ac:dyDescent="0.35">
      <c r="K49083" s="293"/>
      <c r="M49083" s="290"/>
    </row>
    <row r="49084" spans="11:13" x14ac:dyDescent="0.35">
      <c r="K49084" s="293"/>
      <c r="M49084" s="290"/>
    </row>
    <row r="49085" spans="11:13" x14ac:dyDescent="0.35">
      <c r="K49085" s="293"/>
      <c r="M49085" s="290"/>
    </row>
    <row r="49086" spans="11:13" x14ac:dyDescent="0.35">
      <c r="K49086" s="293"/>
      <c r="M49086" s="290"/>
    </row>
    <row r="49087" spans="11:13" x14ac:dyDescent="0.35">
      <c r="K49087" s="293"/>
      <c r="M49087" s="290"/>
    </row>
    <row r="49088" spans="11:13" x14ac:dyDescent="0.35">
      <c r="K49088" s="293"/>
      <c r="M49088" s="290"/>
    </row>
    <row r="49089" spans="11:13" x14ac:dyDescent="0.35">
      <c r="K49089" s="293"/>
      <c r="M49089" s="290"/>
    </row>
    <row r="49090" spans="11:13" x14ac:dyDescent="0.35">
      <c r="K49090" s="293"/>
      <c r="M49090" s="290"/>
    </row>
    <row r="49091" spans="11:13" x14ac:dyDescent="0.35">
      <c r="K49091" s="293"/>
      <c r="M49091" s="290"/>
    </row>
    <row r="49092" spans="11:13" x14ac:dyDescent="0.35">
      <c r="K49092" s="293"/>
      <c r="M49092" s="290"/>
    </row>
    <row r="49093" spans="11:13" x14ac:dyDescent="0.35">
      <c r="K49093" s="293"/>
      <c r="M49093" s="290"/>
    </row>
    <row r="49094" spans="11:13" x14ac:dyDescent="0.35">
      <c r="K49094" s="293"/>
      <c r="M49094" s="290"/>
    </row>
    <row r="49095" spans="11:13" x14ac:dyDescent="0.35">
      <c r="K49095" s="293"/>
      <c r="M49095" s="290"/>
    </row>
    <row r="49096" spans="11:13" x14ac:dyDescent="0.35">
      <c r="K49096" s="293"/>
      <c r="M49096" s="290"/>
    </row>
    <row r="49097" spans="11:13" x14ac:dyDescent="0.35">
      <c r="K49097" s="293"/>
      <c r="M49097" s="290"/>
    </row>
    <row r="49098" spans="11:13" x14ac:dyDescent="0.35">
      <c r="K49098" s="293"/>
      <c r="M49098" s="290"/>
    </row>
    <row r="49099" spans="11:13" x14ac:dyDescent="0.35">
      <c r="K49099" s="293"/>
      <c r="M49099" s="290"/>
    </row>
    <row r="49100" spans="11:13" x14ac:dyDescent="0.35">
      <c r="K49100" s="293"/>
      <c r="M49100" s="290"/>
    </row>
    <row r="49101" spans="11:13" x14ac:dyDescent="0.35">
      <c r="K49101" s="293"/>
      <c r="M49101" s="290"/>
    </row>
    <row r="49102" spans="11:13" x14ac:dyDescent="0.35">
      <c r="K49102" s="293"/>
      <c r="M49102" s="290"/>
    </row>
    <row r="49103" spans="11:13" x14ac:dyDescent="0.35">
      <c r="K49103" s="293"/>
      <c r="M49103" s="290"/>
    </row>
    <row r="49104" spans="11:13" x14ac:dyDescent="0.35">
      <c r="K49104" s="293"/>
      <c r="M49104" s="290"/>
    </row>
    <row r="49105" spans="11:13" x14ac:dyDescent="0.35">
      <c r="K49105" s="293"/>
      <c r="M49105" s="290"/>
    </row>
    <row r="49106" spans="11:13" x14ac:dyDescent="0.35">
      <c r="K49106" s="293"/>
      <c r="M49106" s="290"/>
    </row>
    <row r="49107" spans="11:13" x14ac:dyDescent="0.35">
      <c r="K49107" s="293"/>
      <c r="M49107" s="290"/>
    </row>
    <row r="49108" spans="11:13" x14ac:dyDescent="0.35">
      <c r="K49108" s="293"/>
      <c r="M49108" s="290"/>
    </row>
    <row r="49109" spans="11:13" x14ac:dyDescent="0.35">
      <c r="K49109" s="293"/>
      <c r="M49109" s="290"/>
    </row>
    <row r="49110" spans="11:13" x14ac:dyDescent="0.35">
      <c r="K49110" s="293"/>
      <c r="M49110" s="290"/>
    </row>
    <row r="49111" spans="11:13" x14ac:dyDescent="0.35">
      <c r="K49111" s="293"/>
      <c r="M49111" s="290"/>
    </row>
    <row r="49112" spans="11:13" x14ac:dyDescent="0.35">
      <c r="K49112" s="293"/>
      <c r="M49112" s="290"/>
    </row>
    <row r="49113" spans="11:13" x14ac:dyDescent="0.35">
      <c r="K49113" s="293"/>
      <c r="M49113" s="290"/>
    </row>
    <row r="49114" spans="11:13" x14ac:dyDescent="0.35">
      <c r="K49114" s="293"/>
      <c r="M49114" s="290"/>
    </row>
    <row r="49115" spans="11:13" x14ac:dyDescent="0.35">
      <c r="K49115" s="293"/>
      <c r="M49115" s="290"/>
    </row>
    <row r="49116" spans="11:13" x14ac:dyDescent="0.35">
      <c r="K49116" s="293"/>
      <c r="M49116" s="290"/>
    </row>
    <row r="49117" spans="11:13" x14ac:dyDescent="0.35">
      <c r="K49117" s="293"/>
      <c r="M49117" s="290"/>
    </row>
    <row r="49118" spans="11:13" x14ac:dyDescent="0.35">
      <c r="K49118" s="293"/>
      <c r="M49118" s="290"/>
    </row>
    <row r="49119" spans="11:13" x14ac:dyDescent="0.35">
      <c r="K49119" s="293"/>
      <c r="M49119" s="290"/>
    </row>
    <row r="49120" spans="11:13" x14ac:dyDescent="0.35">
      <c r="K49120" s="293"/>
      <c r="M49120" s="290"/>
    </row>
    <row r="49121" spans="11:13" x14ac:dyDescent="0.35">
      <c r="K49121" s="293"/>
      <c r="M49121" s="290"/>
    </row>
    <row r="49122" spans="11:13" x14ac:dyDescent="0.35">
      <c r="K49122" s="293"/>
      <c r="M49122" s="290"/>
    </row>
    <row r="49123" spans="11:13" x14ac:dyDescent="0.35">
      <c r="K49123" s="293"/>
      <c r="M49123" s="290"/>
    </row>
    <row r="49124" spans="11:13" x14ac:dyDescent="0.35">
      <c r="K49124" s="293"/>
      <c r="M49124" s="290"/>
    </row>
    <row r="49125" spans="11:13" x14ac:dyDescent="0.35">
      <c r="K49125" s="293"/>
      <c r="M49125" s="290"/>
    </row>
    <row r="49126" spans="11:13" x14ac:dyDescent="0.35">
      <c r="K49126" s="293"/>
      <c r="M49126" s="290"/>
    </row>
    <row r="49127" spans="11:13" x14ac:dyDescent="0.35">
      <c r="K49127" s="293"/>
      <c r="M49127" s="290"/>
    </row>
    <row r="49128" spans="11:13" x14ac:dyDescent="0.35">
      <c r="K49128" s="293"/>
      <c r="M49128" s="290"/>
    </row>
    <row r="49129" spans="11:13" x14ac:dyDescent="0.35">
      <c r="K49129" s="293"/>
      <c r="M49129" s="290"/>
    </row>
    <row r="49130" spans="11:13" x14ac:dyDescent="0.35">
      <c r="K49130" s="293"/>
      <c r="M49130" s="290"/>
    </row>
    <row r="49131" spans="11:13" x14ac:dyDescent="0.35">
      <c r="K49131" s="293"/>
      <c r="M49131" s="290"/>
    </row>
    <row r="49132" spans="11:13" x14ac:dyDescent="0.35">
      <c r="K49132" s="293"/>
      <c r="M49132" s="290"/>
    </row>
    <row r="49133" spans="11:13" x14ac:dyDescent="0.35">
      <c r="K49133" s="293"/>
      <c r="M49133" s="290"/>
    </row>
    <row r="49134" spans="11:13" x14ac:dyDescent="0.35">
      <c r="K49134" s="293"/>
      <c r="M49134" s="290"/>
    </row>
    <row r="49135" spans="11:13" x14ac:dyDescent="0.35">
      <c r="K49135" s="293"/>
      <c r="M49135" s="290"/>
    </row>
    <row r="49136" spans="11:13" x14ac:dyDescent="0.35">
      <c r="K49136" s="293"/>
      <c r="M49136" s="290"/>
    </row>
    <row r="49137" spans="11:13" x14ac:dyDescent="0.35">
      <c r="K49137" s="293"/>
      <c r="M49137" s="290"/>
    </row>
    <row r="49138" spans="11:13" x14ac:dyDescent="0.35">
      <c r="K49138" s="293"/>
      <c r="M49138" s="290"/>
    </row>
    <row r="49139" spans="11:13" x14ac:dyDescent="0.35">
      <c r="K49139" s="293"/>
      <c r="M49139" s="290"/>
    </row>
    <row r="49140" spans="11:13" x14ac:dyDescent="0.35">
      <c r="K49140" s="293"/>
      <c r="M49140" s="290"/>
    </row>
    <row r="49141" spans="11:13" x14ac:dyDescent="0.35">
      <c r="K49141" s="293"/>
      <c r="M49141" s="290"/>
    </row>
    <row r="49142" spans="11:13" x14ac:dyDescent="0.35">
      <c r="K49142" s="293"/>
      <c r="M49142" s="290"/>
    </row>
    <row r="49143" spans="11:13" x14ac:dyDescent="0.35">
      <c r="K49143" s="293"/>
      <c r="M49143" s="290"/>
    </row>
    <row r="49144" spans="11:13" x14ac:dyDescent="0.35">
      <c r="K49144" s="293"/>
      <c r="M49144" s="290"/>
    </row>
    <row r="49145" spans="11:13" x14ac:dyDescent="0.35">
      <c r="K49145" s="293"/>
      <c r="M49145" s="290"/>
    </row>
    <row r="49146" spans="11:13" x14ac:dyDescent="0.35">
      <c r="K49146" s="293"/>
      <c r="M49146" s="290"/>
    </row>
    <row r="49147" spans="11:13" x14ac:dyDescent="0.35">
      <c r="K49147" s="293"/>
      <c r="M49147" s="290"/>
    </row>
    <row r="49148" spans="11:13" x14ac:dyDescent="0.35">
      <c r="K49148" s="293"/>
      <c r="M49148" s="290"/>
    </row>
    <row r="49149" spans="11:13" x14ac:dyDescent="0.35">
      <c r="K49149" s="293"/>
      <c r="M49149" s="290"/>
    </row>
    <row r="49150" spans="11:13" x14ac:dyDescent="0.35">
      <c r="K49150" s="293"/>
      <c r="M49150" s="290"/>
    </row>
    <row r="49151" spans="11:13" x14ac:dyDescent="0.35">
      <c r="K49151" s="293"/>
      <c r="M49151" s="290"/>
    </row>
    <row r="49152" spans="11:13" x14ac:dyDescent="0.35">
      <c r="K49152" s="293"/>
      <c r="M49152" s="290"/>
    </row>
    <row r="49153" spans="11:13" x14ac:dyDescent="0.35">
      <c r="K49153" s="293"/>
      <c r="M49153" s="290"/>
    </row>
    <row r="49154" spans="11:13" x14ac:dyDescent="0.35">
      <c r="K49154" s="293"/>
      <c r="M49154" s="290"/>
    </row>
    <row r="49155" spans="11:13" x14ac:dyDescent="0.35">
      <c r="K49155" s="293"/>
      <c r="M49155" s="290"/>
    </row>
    <row r="49156" spans="11:13" x14ac:dyDescent="0.35">
      <c r="K49156" s="293"/>
      <c r="M49156" s="290"/>
    </row>
    <row r="49157" spans="11:13" x14ac:dyDescent="0.35">
      <c r="K49157" s="293"/>
      <c r="M49157" s="290"/>
    </row>
    <row r="49158" spans="11:13" x14ac:dyDescent="0.35">
      <c r="K49158" s="293"/>
      <c r="M49158" s="290"/>
    </row>
    <row r="49159" spans="11:13" x14ac:dyDescent="0.35">
      <c r="K49159" s="293"/>
      <c r="M49159" s="290"/>
    </row>
    <row r="49160" spans="11:13" x14ac:dyDescent="0.35">
      <c r="K49160" s="293"/>
      <c r="M49160" s="290"/>
    </row>
    <row r="49161" spans="11:13" x14ac:dyDescent="0.35">
      <c r="K49161" s="293"/>
      <c r="M49161" s="290"/>
    </row>
    <row r="49162" spans="11:13" x14ac:dyDescent="0.35">
      <c r="K49162" s="293"/>
      <c r="M49162" s="290"/>
    </row>
    <row r="49163" spans="11:13" x14ac:dyDescent="0.35">
      <c r="K49163" s="293"/>
      <c r="M49163" s="290"/>
    </row>
    <row r="49164" spans="11:13" x14ac:dyDescent="0.35">
      <c r="K49164" s="293"/>
      <c r="M49164" s="290"/>
    </row>
    <row r="49165" spans="11:13" x14ac:dyDescent="0.35">
      <c r="K49165" s="293"/>
      <c r="M49165" s="290"/>
    </row>
    <row r="49166" spans="11:13" x14ac:dyDescent="0.35">
      <c r="K49166" s="293"/>
      <c r="M49166" s="290"/>
    </row>
    <row r="49167" spans="11:13" x14ac:dyDescent="0.35">
      <c r="K49167" s="293"/>
      <c r="M49167" s="290"/>
    </row>
    <row r="49168" spans="11:13" x14ac:dyDescent="0.35">
      <c r="K49168" s="293"/>
      <c r="M49168" s="290"/>
    </row>
    <row r="49169" spans="11:13" x14ac:dyDescent="0.35">
      <c r="K49169" s="293"/>
      <c r="M49169" s="290"/>
    </row>
    <row r="49170" spans="11:13" x14ac:dyDescent="0.35">
      <c r="K49170" s="293"/>
      <c r="M49170" s="290"/>
    </row>
    <row r="49171" spans="11:13" x14ac:dyDescent="0.35">
      <c r="K49171" s="293"/>
      <c r="M49171" s="290"/>
    </row>
    <row r="49172" spans="11:13" x14ac:dyDescent="0.35">
      <c r="K49172" s="293"/>
      <c r="M49172" s="290"/>
    </row>
    <row r="49173" spans="11:13" x14ac:dyDescent="0.35">
      <c r="K49173" s="293"/>
      <c r="M49173" s="290"/>
    </row>
    <row r="49174" spans="11:13" x14ac:dyDescent="0.35">
      <c r="K49174" s="293"/>
      <c r="M49174" s="290"/>
    </row>
    <row r="49175" spans="11:13" x14ac:dyDescent="0.35">
      <c r="K49175" s="293"/>
      <c r="M49175" s="290"/>
    </row>
    <row r="49176" spans="11:13" x14ac:dyDescent="0.35">
      <c r="K49176" s="293"/>
      <c r="M49176" s="290"/>
    </row>
    <row r="49177" spans="11:13" x14ac:dyDescent="0.35">
      <c r="K49177" s="293"/>
      <c r="M49177" s="290"/>
    </row>
    <row r="49178" spans="11:13" x14ac:dyDescent="0.35">
      <c r="K49178" s="293"/>
      <c r="M49178" s="290"/>
    </row>
    <row r="49179" spans="11:13" x14ac:dyDescent="0.35">
      <c r="K49179" s="293"/>
      <c r="M49179" s="290"/>
    </row>
    <row r="49180" spans="11:13" x14ac:dyDescent="0.35">
      <c r="K49180" s="293"/>
      <c r="M49180" s="290"/>
    </row>
    <row r="49181" spans="11:13" x14ac:dyDescent="0.35">
      <c r="K49181" s="293"/>
      <c r="M49181" s="290"/>
    </row>
    <row r="49182" spans="11:13" x14ac:dyDescent="0.35">
      <c r="K49182" s="293"/>
      <c r="M49182" s="290"/>
    </row>
    <row r="49183" spans="11:13" x14ac:dyDescent="0.35">
      <c r="K49183" s="293"/>
      <c r="M49183" s="290"/>
    </row>
    <row r="49184" spans="11:13" x14ac:dyDescent="0.35">
      <c r="K49184" s="293"/>
      <c r="M49184" s="290"/>
    </row>
    <row r="49185" spans="11:13" x14ac:dyDescent="0.35">
      <c r="K49185" s="293"/>
      <c r="M49185" s="290"/>
    </row>
    <row r="49186" spans="11:13" x14ac:dyDescent="0.35">
      <c r="K49186" s="293"/>
      <c r="M49186" s="290"/>
    </row>
    <row r="49187" spans="11:13" x14ac:dyDescent="0.35">
      <c r="K49187" s="293"/>
      <c r="M49187" s="290"/>
    </row>
    <row r="49188" spans="11:13" x14ac:dyDescent="0.35">
      <c r="K49188" s="293"/>
      <c r="M49188" s="290"/>
    </row>
    <row r="49189" spans="11:13" x14ac:dyDescent="0.35">
      <c r="K49189" s="293"/>
      <c r="M49189" s="290"/>
    </row>
    <row r="49190" spans="11:13" x14ac:dyDescent="0.35">
      <c r="K49190" s="293"/>
      <c r="M49190" s="290"/>
    </row>
    <row r="49191" spans="11:13" x14ac:dyDescent="0.35">
      <c r="K49191" s="293"/>
      <c r="M49191" s="290"/>
    </row>
    <row r="49192" spans="11:13" x14ac:dyDescent="0.35">
      <c r="K49192" s="293"/>
      <c r="M49192" s="290"/>
    </row>
    <row r="49193" spans="11:13" x14ac:dyDescent="0.35">
      <c r="K49193" s="293"/>
      <c r="M49193" s="290"/>
    </row>
    <row r="49194" spans="11:13" x14ac:dyDescent="0.35">
      <c r="K49194" s="293"/>
      <c r="M49194" s="290"/>
    </row>
    <row r="49195" spans="11:13" x14ac:dyDescent="0.35">
      <c r="K49195" s="293"/>
      <c r="M49195" s="290"/>
    </row>
    <row r="49196" spans="11:13" x14ac:dyDescent="0.35">
      <c r="K49196" s="293"/>
      <c r="M49196" s="290"/>
    </row>
    <row r="49197" spans="11:13" x14ac:dyDescent="0.35">
      <c r="K49197" s="293"/>
      <c r="M49197" s="290"/>
    </row>
    <row r="49198" spans="11:13" x14ac:dyDescent="0.35">
      <c r="K49198" s="293"/>
      <c r="M49198" s="290"/>
    </row>
    <row r="49199" spans="11:13" x14ac:dyDescent="0.35">
      <c r="K49199" s="293"/>
      <c r="M49199" s="290"/>
    </row>
    <row r="49200" spans="11:13" x14ac:dyDescent="0.35">
      <c r="K49200" s="293"/>
      <c r="M49200" s="290"/>
    </row>
    <row r="49201" spans="11:13" x14ac:dyDescent="0.35">
      <c r="K49201" s="293"/>
      <c r="M49201" s="290"/>
    </row>
    <row r="49202" spans="11:13" x14ac:dyDescent="0.35">
      <c r="K49202" s="293"/>
      <c r="M49202" s="290"/>
    </row>
    <row r="49203" spans="11:13" x14ac:dyDescent="0.35">
      <c r="K49203" s="293"/>
      <c r="M49203" s="290"/>
    </row>
    <row r="49204" spans="11:13" x14ac:dyDescent="0.35">
      <c r="K49204" s="293"/>
      <c r="M49204" s="290"/>
    </row>
    <row r="49205" spans="11:13" x14ac:dyDescent="0.35">
      <c r="K49205" s="293"/>
      <c r="M49205" s="290"/>
    </row>
    <row r="49206" spans="11:13" x14ac:dyDescent="0.35">
      <c r="K49206" s="293"/>
      <c r="M49206" s="290"/>
    </row>
    <row r="49207" spans="11:13" x14ac:dyDescent="0.35">
      <c r="K49207" s="293"/>
      <c r="M49207" s="290"/>
    </row>
    <row r="49208" spans="11:13" x14ac:dyDescent="0.35">
      <c r="K49208" s="293"/>
      <c r="M49208" s="290"/>
    </row>
    <row r="49209" spans="11:13" x14ac:dyDescent="0.35">
      <c r="K49209" s="293"/>
      <c r="M49209" s="290"/>
    </row>
    <row r="49210" spans="11:13" x14ac:dyDescent="0.35">
      <c r="K49210" s="293"/>
      <c r="M49210" s="290"/>
    </row>
    <row r="49211" spans="11:13" x14ac:dyDescent="0.35">
      <c r="K49211" s="293"/>
      <c r="M49211" s="290"/>
    </row>
    <row r="49212" spans="11:13" x14ac:dyDescent="0.35">
      <c r="K49212" s="293"/>
      <c r="M49212" s="290"/>
    </row>
    <row r="49213" spans="11:13" x14ac:dyDescent="0.35">
      <c r="K49213" s="293"/>
      <c r="M49213" s="290"/>
    </row>
    <row r="49214" spans="11:13" x14ac:dyDescent="0.35">
      <c r="K49214" s="293"/>
      <c r="M49214" s="290"/>
    </row>
    <row r="49215" spans="11:13" x14ac:dyDescent="0.35">
      <c r="K49215" s="293"/>
      <c r="M49215" s="290"/>
    </row>
    <row r="49216" spans="11:13" x14ac:dyDescent="0.35">
      <c r="K49216" s="293"/>
      <c r="M49216" s="290"/>
    </row>
    <row r="49217" spans="11:13" x14ac:dyDescent="0.35">
      <c r="K49217" s="293"/>
      <c r="M49217" s="290"/>
    </row>
    <row r="49218" spans="11:13" x14ac:dyDescent="0.35">
      <c r="K49218" s="293"/>
      <c r="M49218" s="290"/>
    </row>
    <row r="49219" spans="11:13" x14ac:dyDescent="0.35">
      <c r="K49219" s="293"/>
      <c r="M49219" s="290"/>
    </row>
    <row r="49220" spans="11:13" x14ac:dyDescent="0.35">
      <c r="K49220" s="293"/>
      <c r="M49220" s="290"/>
    </row>
    <row r="49221" spans="11:13" x14ac:dyDescent="0.35">
      <c r="K49221" s="293"/>
      <c r="M49221" s="290"/>
    </row>
    <row r="49222" spans="11:13" x14ac:dyDescent="0.35">
      <c r="K49222" s="293"/>
      <c r="M49222" s="290"/>
    </row>
    <row r="49223" spans="11:13" x14ac:dyDescent="0.35">
      <c r="K49223" s="293"/>
      <c r="M49223" s="290"/>
    </row>
    <row r="49224" spans="11:13" x14ac:dyDescent="0.35">
      <c r="K49224" s="293"/>
      <c r="M49224" s="290"/>
    </row>
    <row r="49225" spans="11:13" x14ac:dyDescent="0.35">
      <c r="K49225" s="293"/>
      <c r="M49225" s="290"/>
    </row>
    <row r="49226" spans="11:13" x14ac:dyDescent="0.35">
      <c r="K49226" s="293"/>
      <c r="M49226" s="290"/>
    </row>
    <row r="49227" spans="11:13" x14ac:dyDescent="0.35">
      <c r="K49227" s="293"/>
      <c r="M49227" s="290"/>
    </row>
    <row r="49228" spans="11:13" x14ac:dyDescent="0.35">
      <c r="K49228" s="293"/>
      <c r="M49228" s="290"/>
    </row>
    <row r="49229" spans="11:13" x14ac:dyDescent="0.35">
      <c r="K49229" s="293"/>
      <c r="M49229" s="290"/>
    </row>
    <row r="49230" spans="11:13" x14ac:dyDescent="0.35">
      <c r="K49230" s="293"/>
      <c r="M49230" s="290"/>
    </row>
    <row r="49231" spans="11:13" x14ac:dyDescent="0.35">
      <c r="K49231" s="293"/>
      <c r="M49231" s="290"/>
    </row>
    <row r="49232" spans="11:13" x14ac:dyDescent="0.35">
      <c r="K49232" s="293"/>
      <c r="M49232" s="290"/>
    </row>
    <row r="49233" spans="11:13" x14ac:dyDescent="0.35">
      <c r="K49233" s="293"/>
      <c r="M49233" s="290"/>
    </row>
    <row r="49234" spans="11:13" x14ac:dyDescent="0.35">
      <c r="K49234" s="293"/>
      <c r="M49234" s="290"/>
    </row>
    <row r="49235" spans="11:13" x14ac:dyDescent="0.35">
      <c r="K49235" s="293"/>
      <c r="M49235" s="290"/>
    </row>
    <row r="49236" spans="11:13" x14ac:dyDescent="0.35">
      <c r="K49236" s="293"/>
      <c r="M49236" s="290"/>
    </row>
    <row r="49237" spans="11:13" x14ac:dyDescent="0.35">
      <c r="K49237" s="293"/>
      <c r="M49237" s="290"/>
    </row>
    <row r="49238" spans="11:13" x14ac:dyDescent="0.35">
      <c r="K49238" s="293"/>
      <c r="M49238" s="290"/>
    </row>
    <row r="49239" spans="11:13" x14ac:dyDescent="0.35">
      <c r="K49239" s="293"/>
      <c r="M49239" s="290"/>
    </row>
    <row r="49240" spans="11:13" x14ac:dyDescent="0.35">
      <c r="K49240" s="293"/>
      <c r="M49240" s="290"/>
    </row>
    <row r="49241" spans="11:13" x14ac:dyDescent="0.35">
      <c r="K49241" s="293"/>
      <c r="M49241" s="290"/>
    </row>
    <row r="49242" spans="11:13" x14ac:dyDescent="0.35">
      <c r="K49242" s="293"/>
      <c r="M49242" s="290"/>
    </row>
    <row r="49243" spans="11:13" x14ac:dyDescent="0.35">
      <c r="K49243" s="293"/>
      <c r="M49243" s="290"/>
    </row>
    <row r="49244" spans="11:13" x14ac:dyDescent="0.35">
      <c r="K49244" s="293"/>
      <c r="M49244" s="290"/>
    </row>
    <row r="49245" spans="11:13" x14ac:dyDescent="0.35">
      <c r="K49245" s="293"/>
      <c r="M49245" s="290"/>
    </row>
    <row r="49246" spans="11:13" x14ac:dyDescent="0.35">
      <c r="K49246" s="293"/>
      <c r="M49246" s="290"/>
    </row>
    <row r="49247" spans="11:13" x14ac:dyDescent="0.35">
      <c r="K49247" s="293"/>
      <c r="M49247" s="290"/>
    </row>
    <row r="49248" spans="11:13" x14ac:dyDescent="0.35">
      <c r="K49248" s="293"/>
      <c r="M49248" s="290"/>
    </row>
    <row r="49249" spans="11:13" x14ac:dyDescent="0.35">
      <c r="K49249" s="293"/>
      <c r="M49249" s="290"/>
    </row>
    <row r="49250" spans="11:13" x14ac:dyDescent="0.35">
      <c r="K49250" s="293"/>
      <c r="M49250" s="290"/>
    </row>
    <row r="49251" spans="11:13" x14ac:dyDescent="0.35">
      <c r="K49251" s="293"/>
      <c r="M49251" s="290"/>
    </row>
    <row r="49252" spans="11:13" x14ac:dyDescent="0.35">
      <c r="K49252" s="293"/>
      <c r="M49252" s="290"/>
    </row>
    <row r="49253" spans="11:13" x14ac:dyDescent="0.35">
      <c r="K49253" s="293"/>
      <c r="M49253" s="290"/>
    </row>
    <row r="49254" spans="11:13" x14ac:dyDescent="0.35">
      <c r="K49254" s="293"/>
      <c r="M49254" s="290"/>
    </row>
    <row r="49255" spans="11:13" x14ac:dyDescent="0.35">
      <c r="K49255" s="293"/>
      <c r="M49255" s="290"/>
    </row>
    <row r="49256" spans="11:13" x14ac:dyDescent="0.35">
      <c r="K49256" s="293"/>
      <c r="M49256" s="290"/>
    </row>
    <row r="49257" spans="11:13" x14ac:dyDescent="0.35">
      <c r="K49257" s="293"/>
      <c r="M49257" s="290"/>
    </row>
    <row r="49258" spans="11:13" x14ac:dyDescent="0.35">
      <c r="K49258" s="293"/>
      <c r="M49258" s="290"/>
    </row>
    <row r="49259" spans="11:13" x14ac:dyDescent="0.35">
      <c r="K49259" s="293"/>
      <c r="M49259" s="290"/>
    </row>
    <row r="49260" spans="11:13" x14ac:dyDescent="0.35">
      <c r="K49260" s="293"/>
      <c r="M49260" s="290"/>
    </row>
    <row r="49261" spans="11:13" x14ac:dyDescent="0.35">
      <c r="K49261" s="293"/>
      <c r="M49261" s="290"/>
    </row>
    <row r="49262" spans="11:13" x14ac:dyDescent="0.35">
      <c r="K49262" s="293"/>
      <c r="M49262" s="290"/>
    </row>
    <row r="49263" spans="11:13" x14ac:dyDescent="0.35">
      <c r="K49263" s="293"/>
      <c r="M49263" s="290"/>
    </row>
    <row r="49264" spans="11:13" x14ac:dyDescent="0.35">
      <c r="K49264" s="293"/>
      <c r="M49264" s="290"/>
    </row>
    <row r="49265" spans="11:13" x14ac:dyDescent="0.35">
      <c r="K49265" s="293"/>
      <c r="M49265" s="290"/>
    </row>
    <row r="49266" spans="11:13" x14ac:dyDescent="0.35">
      <c r="K49266" s="293"/>
      <c r="M49266" s="290"/>
    </row>
    <row r="49267" spans="11:13" x14ac:dyDescent="0.35">
      <c r="K49267" s="293"/>
      <c r="M49267" s="290"/>
    </row>
    <row r="49268" spans="11:13" x14ac:dyDescent="0.35">
      <c r="K49268" s="293"/>
      <c r="M49268" s="290"/>
    </row>
    <row r="49269" spans="11:13" x14ac:dyDescent="0.35">
      <c r="K49269" s="293"/>
      <c r="M49269" s="290"/>
    </row>
    <row r="49270" spans="11:13" x14ac:dyDescent="0.35">
      <c r="K49270" s="293"/>
      <c r="M49270" s="290"/>
    </row>
    <row r="49271" spans="11:13" x14ac:dyDescent="0.35">
      <c r="K49271" s="293"/>
      <c r="M49271" s="290"/>
    </row>
    <row r="49272" spans="11:13" x14ac:dyDescent="0.35">
      <c r="K49272" s="293"/>
      <c r="M49272" s="290"/>
    </row>
    <row r="49273" spans="11:13" x14ac:dyDescent="0.35">
      <c r="K49273" s="293"/>
      <c r="M49273" s="290"/>
    </row>
    <row r="49274" spans="11:13" x14ac:dyDescent="0.35">
      <c r="K49274" s="293"/>
      <c r="M49274" s="290"/>
    </row>
    <row r="49275" spans="11:13" x14ac:dyDescent="0.35">
      <c r="K49275" s="293"/>
      <c r="M49275" s="290"/>
    </row>
    <row r="49276" spans="11:13" x14ac:dyDescent="0.35">
      <c r="K49276" s="293"/>
      <c r="M49276" s="290"/>
    </row>
    <row r="49277" spans="11:13" x14ac:dyDescent="0.35">
      <c r="K49277" s="293"/>
      <c r="M49277" s="290"/>
    </row>
    <row r="49278" spans="11:13" x14ac:dyDescent="0.35">
      <c r="K49278" s="293"/>
      <c r="M49278" s="290"/>
    </row>
    <row r="49279" spans="11:13" x14ac:dyDescent="0.35">
      <c r="K49279" s="293"/>
      <c r="M49279" s="290"/>
    </row>
    <row r="49280" spans="11:13" x14ac:dyDescent="0.35">
      <c r="K49280" s="293"/>
      <c r="M49280" s="290"/>
    </row>
    <row r="49281" spans="11:13" x14ac:dyDescent="0.35">
      <c r="K49281" s="293"/>
      <c r="M49281" s="290"/>
    </row>
    <row r="49282" spans="11:13" x14ac:dyDescent="0.35">
      <c r="K49282" s="293"/>
      <c r="M49282" s="290"/>
    </row>
    <row r="49283" spans="11:13" x14ac:dyDescent="0.35">
      <c r="K49283" s="293"/>
      <c r="M49283" s="290"/>
    </row>
    <row r="49284" spans="11:13" x14ac:dyDescent="0.35">
      <c r="K49284" s="293"/>
      <c r="M49284" s="290"/>
    </row>
    <row r="49285" spans="11:13" x14ac:dyDescent="0.35">
      <c r="K49285" s="293"/>
      <c r="M49285" s="290"/>
    </row>
    <row r="49286" spans="11:13" x14ac:dyDescent="0.35">
      <c r="K49286" s="293"/>
      <c r="M49286" s="290"/>
    </row>
    <row r="49287" spans="11:13" x14ac:dyDescent="0.35">
      <c r="K49287" s="293"/>
      <c r="M49287" s="290"/>
    </row>
    <row r="49288" spans="11:13" x14ac:dyDescent="0.35">
      <c r="K49288" s="293"/>
      <c r="M49288" s="290"/>
    </row>
    <row r="49289" spans="11:13" x14ac:dyDescent="0.35">
      <c r="K49289" s="293"/>
      <c r="M49289" s="290"/>
    </row>
    <row r="49290" spans="11:13" x14ac:dyDescent="0.35">
      <c r="K49290" s="293"/>
      <c r="M49290" s="290"/>
    </row>
    <row r="49291" spans="11:13" x14ac:dyDescent="0.35">
      <c r="K49291" s="293"/>
      <c r="M49291" s="290"/>
    </row>
    <row r="49292" spans="11:13" x14ac:dyDescent="0.35">
      <c r="K49292" s="293"/>
      <c r="M49292" s="290"/>
    </row>
    <row r="49293" spans="11:13" x14ac:dyDescent="0.35">
      <c r="K49293" s="293"/>
      <c r="M49293" s="290"/>
    </row>
    <row r="49294" spans="11:13" x14ac:dyDescent="0.35">
      <c r="K49294" s="293"/>
      <c r="M49294" s="290"/>
    </row>
    <row r="49295" spans="11:13" x14ac:dyDescent="0.35">
      <c r="K49295" s="293"/>
      <c r="M49295" s="290"/>
    </row>
    <row r="49296" spans="11:13" x14ac:dyDescent="0.35">
      <c r="K49296" s="293"/>
      <c r="M49296" s="290"/>
    </row>
    <row r="49297" spans="11:13" x14ac:dyDescent="0.35">
      <c r="K49297" s="293"/>
      <c r="M49297" s="290"/>
    </row>
    <row r="49298" spans="11:13" x14ac:dyDescent="0.35">
      <c r="K49298" s="293"/>
      <c r="M49298" s="290"/>
    </row>
    <row r="49299" spans="11:13" x14ac:dyDescent="0.35">
      <c r="K49299" s="293"/>
      <c r="M49299" s="290"/>
    </row>
    <row r="49300" spans="11:13" x14ac:dyDescent="0.35">
      <c r="K49300" s="293"/>
      <c r="M49300" s="290"/>
    </row>
    <row r="49301" spans="11:13" x14ac:dyDescent="0.35">
      <c r="K49301" s="293"/>
      <c r="M49301" s="290"/>
    </row>
    <row r="49302" spans="11:13" x14ac:dyDescent="0.35">
      <c r="K49302" s="293"/>
      <c r="M49302" s="290"/>
    </row>
    <row r="49303" spans="11:13" x14ac:dyDescent="0.35">
      <c r="K49303" s="293"/>
      <c r="M49303" s="290"/>
    </row>
    <row r="49304" spans="11:13" x14ac:dyDescent="0.35">
      <c r="K49304" s="293"/>
      <c r="M49304" s="290"/>
    </row>
    <row r="49305" spans="11:13" x14ac:dyDescent="0.35">
      <c r="K49305" s="293"/>
      <c r="M49305" s="290"/>
    </row>
    <row r="49306" spans="11:13" x14ac:dyDescent="0.35">
      <c r="K49306" s="293"/>
      <c r="M49306" s="290"/>
    </row>
    <row r="49307" spans="11:13" x14ac:dyDescent="0.35">
      <c r="K49307" s="293"/>
      <c r="M49307" s="290"/>
    </row>
    <row r="49308" spans="11:13" x14ac:dyDescent="0.35">
      <c r="K49308" s="293"/>
      <c r="M49308" s="290"/>
    </row>
    <row r="49309" spans="11:13" x14ac:dyDescent="0.35">
      <c r="K49309" s="293"/>
      <c r="M49309" s="290"/>
    </row>
    <row r="49310" spans="11:13" x14ac:dyDescent="0.35">
      <c r="K49310" s="293"/>
      <c r="M49310" s="290"/>
    </row>
    <row r="49311" spans="11:13" x14ac:dyDescent="0.35">
      <c r="K49311" s="293"/>
      <c r="M49311" s="290"/>
    </row>
    <row r="49312" spans="11:13" x14ac:dyDescent="0.35">
      <c r="K49312" s="293"/>
      <c r="M49312" s="290"/>
    </row>
    <row r="49313" spans="11:13" x14ac:dyDescent="0.35">
      <c r="K49313" s="293"/>
      <c r="M49313" s="290"/>
    </row>
    <row r="49314" spans="11:13" x14ac:dyDescent="0.35">
      <c r="K49314" s="293"/>
      <c r="M49314" s="290"/>
    </row>
    <row r="49315" spans="11:13" x14ac:dyDescent="0.35">
      <c r="K49315" s="293"/>
      <c r="M49315" s="290"/>
    </row>
    <row r="49316" spans="11:13" x14ac:dyDescent="0.35">
      <c r="K49316" s="293"/>
      <c r="M49316" s="290"/>
    </row>
    <row r="49317" spans="11:13" x14ac:dyDescent="0.35">
      <c r="K49317" s="293"/>
      <c r="M49317" s="290"/>
    </row>
    <row r="49318" spans="11:13" x14ac:dyDescent="0.35">
      <c r="K49318" s="293"/>
      <c r="M49318" s="290"/>
    </row>
    <row r="49319" spans="11:13" x14ac:dyDescent="0.35">
      <c r="K49319" s="293"/>
      <c r="M49319" s="290"/>
    </row>
    <row r="49320" spans="11:13" x14ac:dyDescent="0.35">
      <c r="K49320" s="293"/>
      <c r="M49320" s="290"/>
    </row>
    <row r="49321" spans="11:13" x14ac:dyDescent="0.35">
      <c r="K49321" s="293"/>
      <c r="M49321" s="290"/>
    </row>
    <row r="49322" spans="11:13" x14ac:dyDescent="0.35">
      <c r="K49322" s="293"/>
      <c r="M49322" s="290"/>
    </row>
    <row r="49323" spans="11:13" x14ac:dyDescent="0.35">
      <c r="K49323" s="293"/>
      <c r="M49323" s="290"/>
    </row>
    <row r="49324" spans="11:13" x14ac:dyDescent="0.35">
      <c r="K49324" s="293"/>
      <c r="M49324" s="290"/>
    </row>
    <row r="49325" spans="11:13" x14ac:dyDescent="0.35">
      <c r="K49325" s="293"/>
      <c r="M49325" s="290"/>
    </row>
    <row r="49326" spans="11:13" x14ac:dyDescent="0.35">
      <c r="K49326" s="293"/>
      <c r="M49326" s="290"/>
    </row>
    <row r="49327" spans="11:13" x14ac:dyDescent="0.35">
      <c r="K49327" s="293"/>
      <c r="M49327" s="290"/>
    </row>
    <row r="49328" spans="11:13" x14ac:dyDescent="0.35">
      <c r="K49328" s="293"/>
      <c r="M49328" s="290"/>
    </row>
    <row r="49329" spans="11:13" x14ac:dyDescent="0.35">
      <c r="K49329" s="293"/>
      <c r="M49329" s="290"/>
    </row>
    <row r="49330" spans="11:13" x14ac:dyDescent="0.35">
      <c r="K49330" s="293"/>
      <c r="M49330" s="290"/>
    </row>
    <row r="49331" spans="11:13" x14ac:dyDescent="0.35">
      <c r="K49331" s="293"/>
      <c r="M49331" s="290"/>
    </row>
    <row r="49332" spans="11:13" x14ac:dyDescent="0.35">
      <c r="K49332" s="293"/>
      <c r="M49332" s="290"/>
    </row>
    <row r="49333" spans="11:13" x14ac:dyDescent="0.35">
      <c r="K49333" s="293"/>
      <c r="M49333" s="290"/>
    </row>
    <row r="49334" spans="11:13" x14ac:dyDescent="0.35">
      <c r="K49334" s="293"/>
      <c r="M49334" s="290"/>
    </row>
    <row r="49335" spans="11:13" x14ac:dyDescent="0.35">
      <c r="K49335" s="293"/>
      <c r="M49335" s="290"/>
    </row>
    <row r="49336" spans="11:13" x14ac:dyDescent="0.35">
      <c r="K49336" s="293"/>
      <c r="M49336" s="290"/>
    </row>
    <row r="49337" spans="11:13" x14ac:dyDescent="0.35">
      <c r="K49337" s="293"/>
      <c r="M49337" s="290"/>
    </row>
    <row r="49338" spans="11:13" x14ac:dyDescent="0.35">
      <c r="K49338" s="293"/>
      <c r="M49338" s="290"/>
    </row>
    <row r="49339" spans="11:13" x14ac:dyDescent="0.35">
      <c r="K49339" s="293"/>
      <c r="M49339" s="290"/>
    </row>
    <row r="49340" spans="11:13" x14ac:dyDescent="0.35">
      <c r="K49340" s="293"/>
      <c r="M49340" s="290"/>
    </row>
    <row r="49341" spans="11:13" x14ac:dyDescent="0.35">
      <c r="K49341" s="293"/>
      <c r="M49341" s="290"/>
    </row>
    <row r="49342" spans="11:13" x14ac:dyDescent="0.35">
      <c r="K49342" s="293"/>
      <c r="M49342" s="290"/>
    </row>
    <row r="49343" spans="11:13" x14ac:dyDescent="0.35">
      <c r="K49343" s="293"/>
      <c r="M49343" s="290"/>
    </row>
    <row r="49344" spans="11:13" x14ac:dyDescent="0.35">
      <c r="K49344" s="293"/>
      <c r="M49344" s="290"/>
    </row>
    <row r="49345" spans="11:13" x14ac:dyDescent="0.35">
      <c r="K49345" s="293"/>
      <c r="M49345" s="290"/>
    </row>
    <row r="49346" spans="11:13" x14ac:dyDescent="0.35">
      <c r="K49346" s="293"/>
      <c r="M49346" s="290"/>
    </row>
    <row r="49347" spans="11:13" x14ac:dyDescent="0.35">
      <c r="K49347" s="293"/>
      <c r="M49347" s="290"/>
    </row>
    <row r="49348" spans="11:13" x14ac:dyDescent="0.35">
      <c r="K49348" s="293"/>
      <c r="M49348" s="290"/>
    </row>
    <row r="49349" spans="11:13" x14ac:dyDescent="0.35">
      <c r="K49349" s="293"/>
      <c r="M49349" s="290"/>
    </row>
    <row r="49350" spans="11:13" x14ac:dyDescent="0.35">
      <c r="K49350" s="293"/>
      <c r="M49350" s="290"/>
    </row>
    <row r="49351" spans="11:13" x14ac:dyDescent="0.35">
      <c r="K49351" s="293"/>
      <c r="M49351" s="290"/>
    </row>
    <row r="49352" spans="11:13" x14ac:dyDescent="0.35">
      <c r="K49352" s="293"/>
      <c r="M49352" s="290"/>
    </row>
    <row r="49353" spans="11:13" x14ac:dyDescent="0.35">
      <c r="K49353" s="293"/>
      <c r="M49353" s="290"/>
    </row>
    <row r="49354" spans="11:13" x14ac:dyDescent="0.35">
      <c r="K49354" s="293"/>
      <c r="M49354" s="290"/>
    </row>
    <row r="49355" spans="11:13" x14ac:dyDescent="0.35">
      <c r="K49355" s="293"/>
      <c r="M49355" s="290"/>
    </row>
    <row r="49356" spans="11:13" x14ac:dyDescent="0.35">
      <c r="K49356" s="293"/>
      <c r="M49356" s="290"/>
    </row>
    <row r="49357" spans="11:13" x14ac:dyDescent="0.35">
      <c r="K49357" s="293"/>
      <c r="M49357" s="290"/>
    </row>
    <row r="49358" spans="11:13" x14ac:dyDescent="0.35">
      <c r="K49358" s="293"/>
      <c r="M49358" s="290"/>
    </row>
    <row r="49359" spans="11:13" x14ac:dyDescent="0.35">
      <c r="K49359" s="293"/>
      <c r="M49359" s="290"/>
    </row>
    <row r="49360" spans="11:13" x14ac:dyDescent="0.35">
      <c r="K49360" s="293"/>
      <c r="M49360" s="290"/>
    </row>
    <row r="49361" spans="11:13" x14ac:dyDescent="0.35">
      <c r="K49361" s="293"/>
      <c r="M49361" s="290"/>
    </row>
    <row r="49362" spans="11:13" x14ac:dyDescent="0.35">
      <c r="K49362" s="293"/>
      <c r="M49362" s="290"/>
    </row>
    <row r="49363" spans="11:13" x14ac:dyDescent="0.35">
      <c r="K49363" s="293"/>
      <c r="M49363" s="290"/>
    </row>
    <row r="49364" spans="11:13" x14ac:dyDescent="0.35">
      <c r="K49364" s="293"/>
      <c r="M49364" s="290"/>
    </row>
    <row r="49365" spans="11:13" x14ac:dyDescent="0.35">
      <c r="K49365" s="293"/>
      <c r="M49365" s="290"/>
    </row>
    <row r="49366" spans="11:13" x14ac:dyDescent="0.35">
      <c r="K49366" s="293"/>
      <c r="M49366" s="290"/>
    </row>
    <row r="49367" spans="11:13" x14ac:dyDescent="0.35">
      <c r="K49367" s="293"/>
      <c r="M49367" s="290"/>
    </row>
    <row r="49368" spans="11:13" x14ac:dyDescent="0.35">
      <c r="K49368" s="293"/>
      <c r="M49368" s="290"/>
    </row>
    <row r="49369" spans="11:13" x14ac:dyDescent="0.35">
      <c r="K49369" s="293"/>
      <c r="M49369" s="290"/>
    </row>
    <row r="49370" spans="11:13" x14ac:dyDescent="0.35">
      <c r="K49370" s="293"/>
      <c r="M49370" s="290"/>
    </row>
    <row r="49371" spans="11:13" x14ac:dyDescent="0.35">
      <c r="K49371" s="293"/>
      <c r="M49371" s="290"/>
    </row>
    <row r="49372" spans="11:13" x14ac:dyDescent="0.35">
      <c r="K49372" s="293"/>
      <c r="M49372" s="290"/>
    </row>
    <row r="49373" spans="11:13" x14ac:dyDescent="0.35">
      <c r="K49373" s="293"/>
      <c r="M49373" s="290"/>
    </row>
    <row r="49374" spans="11:13" x14ac:dyDescent="0.35">
      <c r="K49374" s="293"/>
      <c r="M49374" s="290"/>
    </row>
    <row r="49375" spans="11:13" x14ac:dyDescent="0.35">
      <c r="K49375" s="293"/>
      <c r="M49375" s="290"/>
    </row>
    <row r="49376" spans="11:13" x14ac:dyDescent="0.35">
      <c r="K49376" s="293"/>
      <c r="M49376" s="290"/>
    </row>
    <row r="49377" spans="11:13" x14ac:dyDescent="0.35">
      <c r="K49377" s="293"/>
      <c r="M49377" s="290"/>
    </row>
    <row r="49378" spans="11:13" x14ac:dyDescent="0.35">
      <c r="K49378" s="293"/>
      <c r="M49378" s="290"/>
    </row>
    <row r="49379" spans="11:13" x14ac:dyDescent="0.35">
      <c r="K49379" s="293"/>
      <c r="M49379" s="290"/>
    </row>
    <row r="49380" spans="11:13" x14ac:dyDescent="0.35">
      <c r="K49380" s="293"/>
      <c r="M49380" s="290"/>
    </row>
    <row r="49381" spans="11:13" x14ac:dyDescent="0.35">
      <c r="K49381" s="293"/>
      <c r="M49381" s="290"/>
    </row>
    <row r="49382" spans="11:13" x14ac:dyDescent="0.35">
      <c r="K49382" s="293"/>
      <c r="M49382" s="290"/>
    </row>
    <row r="49383" spans="11:13" x14ac:dyDescent="0.35">
      <c r="K49383" s="293"/>
      <c r="M49383" s="290"/>
    </row>
    <row r="49384" spans="11:13" x14ac:dyDescent="0.35">
      <c r="K49384" s="293"/>
      <c r="M49384" s="290"/>
    </row>
    <row r="49385" spans="11:13" x14ac:dyDescent="0.35">
      <c r="K49385" s="293"/>
      <c r="M49385" s="290"/>
    </row>
    <row r="49386" spans="11:13" x14ac:dyDescent="0.35">
      <c r="K49386" s="293"/>
      <c r="M49386" s="290"/>
    </row>
    <row r="49387" spans="11:13" x14ac:dyDescent="0.35">
      <c r="K49387" s="293"/>
      <c r="M49387" s="290"/>
    </row>
    <row r="49388" spans="11:13" x14ac:dyDescent="0.35">
      <c r="K49388" s="293"/>
      <c r="M49388" s="290"/>
    </row>
    <row r="49389" spans="11:13" x14ac:dyDescent="0.35">
      <c r="K49389" s="293"/>
      <c r="M49389" s="290"/>
    </row>
    <row r="49390" spans="11:13" x14ac:dyDescent="0.35">
      <c r="K49390" s="293"/>
      <c r="M49390" s="290"/>
    </row>
    <row r="49391" spans="11:13" x14ac:dyDescent="0.35">
      <c r="K49391" s="293"/>
      <c r="M49391" s="290"/>
    </row>
    <row r="49392" spans="11:13" x14ac:dyDescent="0.35">
      <c r="K49392" s="293"/>
      <c r="M49392" s="290"/>
    </row>
    <row r="49393" spans="11:13" x14ac:dyDescent="0.35">
      <c r="K49393" s="293"/>
      <c r="M49393" s="290"/>
    </row>
    <row r="49394" spans="11:13" x14ac:dyDescent="0.35">
      <c r="K49394" s="293"/>
      <c r="M49394" s="290"/>
    </row>
    <row r="49395" spans="11:13" x14ac:dyDescent="0.35">
      <c r="K49395" s="293"/>
      <c r="M49395" s="290"/>
    </row>
    <row r="49396" spans="11:13" x14ac:dyDescent="0.35">
      <c r="K49396" s="293"/>
      <c r="M49396" s="290"/>
    </row>
    <row r="49397" spans="11:13" x14ac:dyDescent="0.35">
      <c r="K49397" s="293"/>
      <c r="M49397" s="290"/>
    </row>
    <row r="49398" spans="11:13" x14ac:dyDescent="0.35">
      <c r="K49398" s="293"/>
      <c r="M49398" s="290"/>
    </row>
    <row r="49399" spans="11:13" x14ac:dyDescent="0.35">
      <c r="K49399" s="293"/>
      <c r="M49399" s="290"/>
    </row>
    <row r="49400" spans="11:13" x14ac:dyDescent="0.35">
      <c r="K49400" s="293"/>
      <c r="M49400" s="290"/>
    </row>
    <row r="49401" spans="11:13" x14ac:dyDescent="0.35">
      <c r="K49401" s="293"/>
      <c r="M49401" s="290"/>
    </row>
    <row r="49402" spans="11:13" x14ac:dyDescent="0.35">
      <c r="K49402" s="293"/>
      <c r="M49402" s="290"/>
    </row>
    <row r="49403" spans="11:13" x14ac:dyDescent="0.35">
      <c r="K49403" s="293"/>
      <c r="M49403" s="290"/>
    </row>
    <row r="49404" spans="11:13" x14ac:dyDescent="0.35">
      <c r="K49404" s="293"/>
      <c r="M49404" s="290"/>
    </row>
    <row r="49405" spans="11:13" x14ac:dyDescent="0.35">
      <c r="K49405" s="293"/>
      <c r="M49405" s="290"/>
    </row>
    <row r="49406" spans="11:13" x14ac:dyDescent="0.35">
      <c r="K49406" s="293"/>
      <c r="M49406" s="290"/>
    </row>
    <row r="49407" spans="11:13" x14ac:dyDescent="0.35">
      <c r="K49407" s="293"/>
      <c r="M49407" s="290"/>
    </row>
    <row r="49408" spans="11:13" x14ac:dyDescent="0.35">
      <c r="K49408" s="293"/>
      <c r="M49408" s="290"/>
    </row>
    <row r="49409" spans="11:13" x14ac:dyDescent="0.35">
      <c r="K49409" s="293"/>
      <c r="M49409" s="290"/>
    </row>
    <row r="49410" spans="11:13" x14ac:dyDescent="0.35">
      <c r="K49410" s="293"/>
      <c r="M49410" s="290"/>
    </row>
    <row r="49411" spans="11:13" x14ac:dyDescent="0.35">
      <c r="K49411" s="293"/>
      <c r="M49411" s="290"/>
    </row>
    <row r="49412" spans="11:13" x14ac:dyDescent="0.35">
      <c r="K49412" s="293"/>
      <c r="M49412" s="290"/>
    </row>
    <row r="49413" spans="11:13" x14ac:dyDescent="0.35">
      <c r="K49413" s="293"/>
      <c r="M49413" s="290"/>
    </row>
    <row r="49414" spans="11:13" x14ac:dyDescent="0.35">
      <c r="K49414" s="293"/>
      <c r="M49414" s="290"/>
    </row>
    <row r="49415" spans="11:13" x14ac:dyDescent="0.35">
      <c r="K49415" s="293"/>
      <c r="M49415" s="290"/>
    </row>
    <row r="49416" spans="11:13" x14ac:dyDescent="0.35">
      <c r="K49416" s="293"/>
      <c r="M49416" s="290"/>
    </row>
    <row r="49417" spans="11:13" x14ac:dyDescent="0.35">
      <c r="K49417" s="293"/>
      <c r="M49417" s="290"/>
    </row>
    <row r="49418" spans="11:13" x14ac:dyDescent="0.35">
      <c r="K49418" s="293"/>
      <c r="M49418" s="290"/>
    </row>
    <row r="49419" spans="11:13" x14ac:dyDescent="0.35">
      <c r="K49419" s="293"/>
      <c r="M49419" s="290"/>
    </row>
    <row r="49420" spans="11:13" x14ac:dyDescent="0.35">
      <c r="K49420" s="293"/>
      <c r="M49420" s="290"/>
    </row>
    <row r="49421" spans="11:13" x14ac:dyDescent="0.35">
      <c r="K49421" s="293"/>
      <c r="M49421" s="290"/>
    </row>
    <row r="49422" spans="11:13" x14ac:dyDescent="0.35">
      <c r="K49422" s="293"/>
      <c r="M49422" s="290"/>
    </row>
    <row r="49423" spans="11:13" x14ac:dyDescent="0.35">
      <c r="K49423" s="293"/>
      <c r="M49423" s="290"/>
    </row>
    <row r="49424" spans="11:13" x14ac:dyDescent="0.35">
      <c r="K49424" s="293"/>
      <c r="M49424" s="290"/>
    </row>
    <row r="49425" spans="11:13" x14ac:dyDescent="0.35">
      <c r="K49425" s="293"/>
      <c r="M49425" s="290"/>
    </row>
    <row r="49426" spans="11:13" x14ac:dyDescent="0.35">
      <c r="K49426" s="293"/>
      <c r="M49426" s="290"/>
    </row>
    <row r="49427" spans="11:13" x14ac:dyDescent="0.35">
      <c r="K49427" s="293"/>
      <c r="M49427" s="290"/>
    </row>
    <row r="49428" spans="11:13" x14ac:dyDescent="0.35">
      <c r="K49428" s="293"/>
      <c r="M49428" s="290"/>
    </row>
    <row r="49429" spans="11:13" x14ac:dyDescent="0.35">
      <c r="K49429" s="293"/>
      <c r="M49429" s="290"/>
    </row>
    <row r="49430" spans="11:13" x14ac:dyDescent="0.35">
      <c r="K49430" s="293"/>
      <c r="M49430" s="290"/>
    </row>
    <row r="49431" spans="11:13" x14ac:dyDescent="0.35">
      <c r="K49431" s="293"/>
      <c r="M49431" s="290"/>
    </row>
    <row r="49432" spans="11:13" x14ac:dyDescent="0.35">
      <c r="K49432" s="293"/>
      <c r="M49432" s="290"/>
    </row>
    <row r="49433" spans="11:13" x14ac:dyDescent="0.35">
      <c r="K49433" s="293"/>
      <c r="M49433" s="290"/>
    </row>
    <row r="49434" spans="11:13" x14ac:dyDescent="0.35">
      <c r="K49434" s="293"/>
      <c r="M49434" s="290"/>
    </row>
    <row r="49435" spans="11:13" x14ac:dyDescent="0.35">
      <c r="K49435" s="293"/>
      <c r="M49435" s="290"/>
    </row>
    <row r="49436" spans="11:13" x14ac:dyDescent="0.35">
      <c r="K49436" s="293"/>
      <c r="M49436" s="290"/>
    </row>
    <row r="49437" spans="11:13" x14ac:dyDescent="0.35">
      <c r="K49437" s="293"/>
      <c r="M49437" s="290"/>
    </row>
    <row r="49438" spans="11:13" x14ac:dyDescent="0.35">
      <c r="K49438" s="293"/>
      <c r="M49438" s="290"/>
    </row>
    <row r="49439" spans="11:13" x14ac:dyDescent="0.35">
      <c r="K49439" s="293"/>
      <c r="M49439" s="290"/>
    </row>
    <row r="49440" spans="11:13" x14ac:dyDescent="0.35">
      <c r="K49440" s="293"/>
      <c r="M49440" s="290"/>
    </row>
    <row r="49441" spans="11:13" x14ac:dyDescent="0.35">
      <c r="K49441" s="293"/>
      <c r="M49441" s="290"/>
    </row>
    <row r="49442" spans="11:13" x14ac:dyDescent="0.35">
      <c r="K49442" s="293"/>
      <c r="M49442" s="290"/>
    </row>
    <row r="49443" spans="11:13" x14ac:dyDescent="0.35">
      <c r="K49443" s="293"/>
      <c r="M49443" s="290"/>
    </row>
    <row r="49444" spans="11:13" x14ac:dyDescent="0.35">
      <c r="K49444" s="293"/>
      <c r="M49444" s="290"/>
    </row>
    <row r="49445" spans="11:13" x14ac:dyDescent="0.35">
      <c r="K49445" s="293"/>
      <c r="M49445" s="290"/>
    </row>
    <row r="49446" spans="11:13" x14ac:dyDescent="0.35">
      <c r="K49446" s="293"/>
      <c r="M49446" s="290"/>
    </row>
    <row r="49447" spans="11:13" x14ac:dyDescent="0.35">
      <c r="K49447" s="293"/>
      <c r="M49447" s="290"/>
    </row>
    <row r="49448" spans="11:13" x14ac:dyDescent="0.35">
      <c r="K49448" s="293"/>
      <c r="M49448" s="290"/>
    </row>
    <row r="49449" spans="11:13" x14ac:dyDescent="0.35">
      <c r="K49449" s="293"/>
      <c r="M49449" s="290"/>
    </row>
    <row r="49450" spans="11:13" x14ac:dyDescent="0.35">
      <c r="K49450" s="293"/>
      <c r="M49450" s="290"/>
    </row>
    <row r="49451" spans="11:13" x14ac:dyDescent="0.35">
      <c r="K49451" s="293"/>
      <c r="M49451" s="290"/>
    </row>
    <row r="49452" spans="11:13" x14ac:dyDescent="0.35">
      <c r="K49452" s="293"/>
      <c r="M49452" s="290"/>
    </row>
    <row r="49453" spans="11:13" x14ac:dyDescent="0.35">
      <c r="K49453" s="293"/>
      <c r="M49453" s="290"/>
    </row>
    <row r="49454" spans="11:13" x14ac:dyDescent="0.35">
      <c r="K49454" s="293"/>
      <c r="M49454" s="290"/>
    </row>
    <row r="49455" spans="11:13" x14ac:dyDescent="0.35">
      <c r="K49455" s="293"/>
      <c r="M49455" s="290"/>
    </row>
    <row r="49456" spans="11:13" x14ac:dyDescent="0.35">
      <c r="K49456" s="293"/>
      <c r="M49456" s="290"/>
    </row>
    <row r="49457" spans="11:13" x14ac:dyDescent="0.35">
      <c r="K49457" s="293"/>
      <c r="M49457" s="290"/>
    </row>
    <row r="49458" spans="11:13" x14ac:dyDescent="0.35">
      <c r="K49458" s="293"/>
      <c r="M49458" s="290"/>
    </row>
    <row r="49459" spans="11:13" x14ac:dyDescent="0.35">
      <c r="K49459" s="293"/>
      <c r="M49459" s="290"/>
    </row>
    <row r="49460" spans="11:13" x14ac:dyDescent="0.35">
      <c r="K49460" s="293"/>
      <c r="M49460" s="290"/>
    </row>
    <row r="49461" spans="11:13" x14ac:dyDescent="0.35">
      <c r="K49461" s="293"/>
      <c r="M49461" s="290"/>
    </row>
    <row r="49462" spans="11:13" x14ac:dyDescent="0.35">
      <c r="K49462" s="293"/>
      <c r="M49462" s="290"/>
    </row>
    <row r="49463" spans="11:13" x14ac:dyDescent="0.35">
      <c r="K49463" s="293"/>
      <c r="M49463" s="290"/>
    </row>
    <row r="49464" spans="11:13" x14ac:dyDescent="0.35">
      <c r="K49464" s="293"/>
      <c r="M49464" s="290"/>
    </row>
    <row r="49465" spans="11:13" x14ac:dyDescent="0.35">
      <c r="K49465" s="293"/>
      <c r="M49465" s="290"/>
    </row>
    <row r="49466" spans="11:13" x14ac:dyDescent="0.35">
      <c r="K49466" s="293"/>
      <c r="M49466" s="290"/>
    </row>
    <row r="49467" spans="11:13" x14ac:dyDescent="0.35">
      <c r="K49467" s="293"/>
      <c r="M49467" s="290"/>
    </row>
    <row r="49468" spans="11:13" x14ac:dyDescent="0.35">
      <c r="K49468" s="293"/>
      <c r="M49468" s="290"/>
    </row>
    <row r="49469" spans="11:13" x14ac:dyDescent="0.35">
      <c r="K49469" s="293"/>
      <c r="M49469" s="290"/>
    </row>
    <row r="49470" spans="11:13" x14ac:dyDescent="0.35">
      <c r="K49470" s="293"/>
      <c r="M49470" s="290"/>
    </row>
    <row r="49471" spans="11:13" x14ac:dyDescent="0.35">
      <c r="K49471" s="293"/>
      <c r="M49471" s="290"/>
    </row>
    <row r="49472" spans="11:13" x14ac:dyDescent="0.35">
      <c r="K49472" s="293"/>
      <c r="M49472" s="290"/>
    </row>
    <row r="49473" spans="11:13" x14ac:dyDescent="0.35">
      <c r="K49473" s="293"/>
      <c r="M49473" s="290"/>
    </row>
    <row r="49474" spans="11:13" x14ac:dyDescent="0.35">
      <c r="K49474" s="293"/>
      <c r="M49474" s="290"/>
    </row>
    <row r="49475" spans="11:13" x14ac:dyDescent="0.35">
      <c r="K49475" s="293"/>
      <c r="M49475" s="290"/>
    </row>
    <row r="49476" spans="11:13" x14ac:dyDescent="0.35">
      <c r="K49476" s="293"/>
      <c r="M49476" s="290"/>
    </row>
    <row r="49477" spans="11:13" x14ac:dyDescent="0.35">
      <c r="K49477" s="293"/>
      <c r="M49477" s="290"/>
    </row>
    <row r="49478" spans="11:13" x14ac:dyDescent="0.35">
      <c r="K49478" s="293"/>
      <c r="M49478" s="290"/>
    </row>
    <row r="49479" spans="11:13" x14ac:dyDescent="0.35">
      <c r="K49479" s="293"/>
      <c r="M49479" s="290"/>
    </row>
    <row r="49480" spans="11:13" x14ac:dyDescent="0.35">
      <c r="K49480" s="293"/>
      <c r="M49480" s="290"/>
    </row>
    <row r="49481" spans="11:13" x14ac:dyDescent="0.35">
      <c r="K49481" s="293"/>
      <c r="M49481" s="290"/>
    </row>
    <row r="49482" spans="11:13" x14ac:dyDescent="0.35">
      <c r="K49482" s="293"/>
      <c r="M49482" s="290"/>
    </row>
    <row r="49483" spans="11:13" x14ac:dyDescent="0.35">
      <c r="K49483" s="293"/>
      <c r="M49483" s="290"/>
    </row>
    <row r="49484" spans="11:13" x14ac:dyDescent="0.35">
      <c r="K49484" s="293"/>
      <c r="M49484" s="290"/>
    </row>
    <row r="49485" spans="11:13" x14ac:dyDescent="0.35">
      <c r="K49485" s="293"/>
      <c r="M49485" s="290"/>
    </row>
    <row r="49486" spans="11:13" x14ac:dyDescent="0.35">
      <c r="K49486" s="293"/>
      <c r="M49486" s="290"/>
    </row>
    <row r="49487" spans="11:13" x14ac:dyDescent="0.35">
      <c r="K49487" s="293"/>
      <c r="M49487" s="290"/>
    </row>
    <row r="49488" spans="11:13" x14ac:dyDescent="0.35">
      <c r="K49488" s="293"/>
      <c r="M49488" s="290"/>
    </row>
    <row r="49489" spans="11:13" x14ac:dyDescent="0.35">
      <c r="K49489" s="293"/>
      <c r="M49489" s="290"/>
    </row>
    <row r="49490" spans="11:13" x14ac:dyDescent="0.35">
      <c r="K49490" s="293"/>
      <c r="M49490" s="290"/>
    </row>
    <row r="49491" spans="11:13" x14ac:dyDescent="0.35">
      <c r="K49491" s="293"/>
      <c r="M49491" s="290"/>
    </row>
    <row r="49492" spans="11:13" x14ac:dyDescent="0.35">
      <c r="K49492" s="293"/>
      <c r="M49492" s="290"/>
    </row>
    <row r="49493" spans="11:13" x14ac:dyDescent="0.35">
      <c r="K49493" s="293"/>
      <c r="M49493" s="290"/>
    </row>
    <row r="49494" spans="11:13" x14ac:dyDescent="0.35">
      <c r="K49494" s="293"/>
      <c r="M49494" s="290"/>
    </row>
    <row r="49495" spans="11:13" x14ac:dyDescent="0.35">
      <c r="K49495" s="293"/>
      <c r="M49495" s="290"/>
    </row>
    <row r="49496" spans="11:13" x14ac:dyDescent="0.35">
      <c r="K49496" s="293"/>
      <c r="M49496" s="290"/>
    </row>
    <row r="49497" spans="11:13" x14ac:dyDescent="0.35">
      <c r="K49497" s="293"/>
      <c r="M49497" s="290"/>
    </row>
    <row r="49498" spans="11:13" x14ac:dyDescent="0.35">
      <c r="K49498" s="293"/>
      <c r="M49498" s="290"/>
    </row>
    <row r="49499" spans="11:13" x14ac:dyDescent="0.35">
      <c r="K49499" s="293"/>
      <c r="M49499" s="290"/>
    </row>
    <row r="49500" spans="11:13" x14ac:dyDescent="0.35">
      <c r="K49500" s="293"/>
      <c r="M49500" s="290"/>
    </row>
    <row r="49501" spans="11:13" x14ac:dyDescent="0.35">
      <c r="K49501" s="293"/>
      <c r="M49501" s="290"/>
    </row>
    <row r="49502" spans="11:13" x14ac:dyDescent="0.35">
      <c r="K49502" s="293"/>
      <c r="M49502" s="290"/>
    </row>
    <row r="49503" spans="11:13" x14ac:dyDescent="0.35">
      <c r="K49503" s="293"/>
      <c r="M49503" s="290"/>
    </row>
    <row r="49504" spans="11:13" x14ac:dyDescent="0.35">
      <c r="K49504" s="293"/>
      <c r="M49504" s="290"/>
    </row>
    <row r="49505" spans="11:13" x14ac:dyDescent="0.35">
      <c r="K49505" s="293"/>
      <c r="M49505" s="290"/>
    </row>
    <row r="49506" spans="11:13" x14ac:dyDescent="0.35">
      <c r="K49506" s="293"/>
      <c r="M49506" s="290"/>
    </row>
    <row r="49507" spans="11:13" x14ac:dyDescent="0.35">
      <c r="K49507" s="293"/>
      <c r="M49507" s="290"/>
    </row>
    <row r="49508" spans="11:13" x14ac:dyDescent="0.35">
      <c r="K49508" s="293"/>
      <c r="M49508" s="290"/>
    </row>
    <row r="49509" spans="11:13" x14ac:dyDescent="0.35">
      <c r="K49509" s="293"/>
      <c r="M49509" s="290"/>
    </row>
    <row r="49510" spans="11:13" x14ac:dyDescent="0.35">
      <c r="K49510" s="293"/>
      <c r="M49510" s="290"/>
    </row>
    <row r="49511" spans="11:13" x14ac:dyDescent="0.35">
      <c r="K49511" s="293"/>
      <c r="M49511" s="290"/>
    </row>
    <row r="49512" spans="11:13" x14ac:dyDescent="0.35">
      <c r="K49512" s="293"/>
      <c r="M49512" s="290"/>
    </row>
    <row r="49513" spans="11:13" x14ac:dyDescent="0.35">
      <c r="K49513" s="293"/>
      <c r="M49513" s="290"/>
    </row>
    <row r="49514" spans="11:13" x14ac:dyDescent="0.35">
      <c r="K49514" s="293"/>
      <c r="M49514" s="290"/>
    </row>
    <row r="49515" spans="11:13" x14ac:dyDescent="0.35">
      <c r="K49515" s="293"/>
      <c r="M49515" s="290"/>
    </row>
    <row r="49516" spans="11:13" x14ac:dyDescent="0.35">
      <c r="K49516" s="293"/>
      <c r="M49516" s="290"/>
    </row>
    <row r="49517" spans="11:13" x14ac:dyDescent="0.35">
      <c r="K49517" s="293"/>
      <c r="M49517" s="290"/>
    </row>
    <row r="49518" spans="11:13" x14ac:dyDescent="0.35">
      <c r="K49518" s="293"/>
      <c r="M49518" s="290"/>
    </row>
    <row r="49519" spans="11:13" x14ac:dyDescent="0.35">
      <c r="K49519" s="293"/>
      <c r="M49519" s="290"/>
    </row>
    <row r="49520" spans="11:13" x14ac:dyDescent="0.35">
      <c r="K49520" s="293"/>
      <c r="M49520" s="290"/>
    </row>
    <row r="49521" spans="11:13" x14ac:dyDescent="0.35">
      <c r="K49521" s="293"/>
      <c r="M49521" s="290"/>
    </row>
    <row r="49522" spans="11:13" x14ac:dyDescent="0.35">
      <c r="K49522" s="293"/>
      <c r="M49522" s="290"/>
    </row>
    <row r="49523" spans="11:13" x14ac:dyDescent="0.35">
      <c r="K49523" s="293"/>
      <c r="M49523" s="290"/>
    </row>
    <row r="49524" spans="11:13" x14ac:dyDescent="0.35">
      <c r="K49524" s="293"/>
      <c r="M49524" s="290"/>
    </row>
    <row r="49525" spans="11:13" x14ac:dyDescent="0.35">
      <c r="K49525" s="293"/>
      <c r="M49525" s="290"/>
    </row>
    <row r="49526" spans="11:13" x14ac:dyDescent="0.35">
      <c r="K49526" s="293"/>
      <c r="M49526" s="290"/>
    </row>
    <row r="49527" spans="11:13" x14ac:dyDescent="0.35">
      <c r="K49527" s="293"/>
      <c r="M49527" s="290"/>
    </row>
    <row r="49528" spans="11:13" x14ac:dyDescent="0.35">
      <c r="K49528" s="293"/>
      <c r="M49528" s="290"/>
    </row>
    <row r="49529" spans="11:13" x14ac:dyDescent="0.35">
      <c r="K49529" s="293"/>
      <c r="M49529" s="290"/>
    </row>
    <row r="49530" spans="11:13" x14ac:dyDescent="0.35">
      <c r="K49530" s="293"/>
      <c r="M49530" s="290"/>
    </row>
    <row r="49531" spans="11:13" x14ac:dyDescent="0.35">
      <c r="K49531" s="293"/>
      <c r="M49531" s="290"/>
    </row>
    <row r="49532" spans="11:13" x14ac:dyDescent="0.35">
      <c r="K49532" s="293"/>
      <c r="M49532" s="290"/>
    </row>
    <row r="49533" spans="11:13" x14ac:dyDescent="0.35">
      <c r="K49533" s="293"/>
      <c r="M49533" s="290"/>
    </row>
    <row r="49534" spans="11:13" x14ac:dyDescent="0.35">
      <c r="K49534" s="293"/>
      <c r="M49534" s="290"/>
    </row>
    <row r="49535" spans="11:13" x14ac:dyDescent="0.35">
      <c r="K49535" s="293"/>
      <c r="M49535" s="290"/>
    </row>
    <row r="49536" spans="11:13" x14ac:dyDescent="0.35">
      <c r="K49536" s="293"/>
      <c r="M49536" s="290"/>
    </row>
    <row r="49537" spans="11:13" x14ac:dyDescent="0.35">
      <c r="K49537" s="293"/>
      <c r="M49537" s="290"/>
    </row>
    <row r="49538" spans="11:13" x14ac:dyDescent="0.35">
      <c r="K49538" s="293"/>
      <c r="M49538" s="290"/>
    </row>
    <row r="49539" spans="11:13" x14ac:dyDescent="0.35">
      <c r="K49539" s="293"/>
      <c r="M49539" s="290"/>
    </row>
    <row r="49540" spans="11:13" x14ac:dyDescent="0.35">
      <c r="K49540" s="293"/>
      <c r="M49540" s="290"/>
    </row>
    <row r="49541" spans="11:13" x14ac:dyDescent="0.35">
      <c r="K49541" s="293"/>
      <c r="M49541" s="290"/>
    </row>
    <row r="49542" spans="11:13" x14ac:dyDescent="0.35">
      <c r="K49542" s="293"/>
      <c r="M49542" s="290"/>
    </row>
    <row r="49543" spans="11:13" x14ac:dyDescent="0.35">
      <c r="K49543" s="293"/>
      <c r="M49543" s="290"/>
    </row>
    <row r="49544" spans="11:13" x14ac:dyDescent="0.35">
      <c r="K49544" s="293"/>
      <c r="M49544" s="290"/>
    </row>
    <row r="49545" spans="11:13" x14ac:dyDescent="0.35">
      <c r="K49545" s="293"/>
      <c r="M49545" s="290"/>
    </row>
    <row r="49546" spans="11:13" x14ac:dyDescent="0.35">
      <c r="K49546" s="293"/>
      <c r="M49546" s="290"/>
    </row>
    <row r="49547" spans="11:13" x14ac:dyDescent="0.35">
      <c r="K49547" s="293"/>
      <c r="M49547" s="290"/>
    </row>
    <row r="49548" spans="11:13" x14ac:dyDescent="0.35">
      <c r="K49548" s="293"/>
      <c r="M49548" s="290"/>
    </row>
    <row r="49549" spans="11:13" x14ac:dyDescent="0.35">
      <c r="K49549" s="293"/>
      <c r="M49549" s="290"/>
    </row>
    <row r="49550" spans="11:13" x14ac:dyDescent="0.35">
      <c r="K49550" s="293"/>
      <c r="M49550" s="290"/>
    </row>
    <row r="49551" spans="11:13" x14ac:dyDescent="0.35">
      <c r="K49551" s="293"/>
      <c r="M49551" s="290"/>
    </row>
    <row r="49552" spans="11:13" x14ac:dyDescent="0.35">
      <c r="K49552" s="293"/>
      <c r="M49552" s="290"/>
    </row>
    <row r="49553" spans="11:13" x14ac:dyDescent="0.35">
      <c r="K49553" s="293"/>
      <c r="M49553" s="290"/>
    </row>
    <row r="49554" spans="11:13" x14ac:dyDescent="0.35">
      <c r="K49554" s="293"/>
      <c r="M49554" s="290"/>
    </row>
    <row r="49555" spans="11:13" x14ac:dyDescent="0.35">
      <c r="K49555" s="293"/>
      <c r="M49555" s="290"/>
    </row>
    <row r="49556" spans="11:13" x14ac:dyDescent="0.35">
      <c r="K49556" s="293"/>
      <c r="M49556" s="290"/>
    </row>
    <row r="49557" spans="11:13" x14ac:dyDescent="0.35">
      <c r="K49557" s="293"/>
      <c r="M49557" s="290"/>
    </row>
    <row r="49558" spans="11:13" x14ac:dyDescent="0.35">
      <c r="K49558" s="293"/>
      <c r="M49558" s="290"/>
    </row>
    <row r="49559" spans="11:13" x14ac:dyDescent="0.35">
      <c r="K49559" s="293"/>
      <c r="M49559" s="290"/>
    </row>
    <row r="49560" spans="11:13" x14ac:dyDescent="0.35">
      <c r="K49560" s="293"/>
      <c r="M49560" s="290"/>
    </row>
    <row r="49561" spans="11:13" x14ac:dyDescent="0.35">
      <c r="K49561" s="293"/>
      <c r="M49561" s="290"/>
    </row>
    <row r="49562" spans="11:13" x14ac:dyDescent="0.35">
      <c r="K49562" s="293"/>
      <c r="M49562" s="290"/>
    </row>
    <row r="49563" spans="11:13" x14ac:dyDescent="0.35">
      <c r="K49563" s="293"/>
      <c r="M49563" s="290"/>
    </row>
    <row r="49564" spans="11:13" x14ac:dyDescent="0.35">
      <c r="K49564" s="293"/>
      <c r="M49564" s="290"/>
    </row>
    <row r="49565" spans="11:13" x14ac:dyDescent="0.35">
      <c r="K49565" s="293"/>
      <c r="M49565" s="290"/>
    </row>
    <row r="49566" spans="11:13" x14ac:dyDescent="0.35">
      <c r="K49566" s="293"/>
      <c r="M49566" s="290"/>
    </row>
    <row r="49567" spans="11:13" x14ac:dyDescent="0.35">
      <c r="K49567" s="293"/>
      <c r="M49567" s="290"/>
    </row>
    <row r="49568" spans="11:13" x14ac:dyDescent="0.35">
      <c r="K49568" s="293"/>
      <c r="M49568" s="290"/>
    </row>
    <row r="49569" spans="11:13" x14ac:dyDescent="0.35">
      <c r="K49569" s="293"/>
      <c r="M49569" s="290"/>
    </row>
    <row r="49570" spans="11:13" x14ac:dyDescent="0.35">
      <c r="K49570" s="293"/>
      <c r="M49570" s="290"/>
    </row>
    <row r="49571" spans="11:13" x14ac:dyDescent="0.35">
      <c r="K49571" s="293"/>
      <c r="M49571" s="290"/>
    </row>
    <row r="49572" spans="11:13" x14ac:dyDescent="0.35">
      <c r="K49572" s="293"/>
      <c r="M49572" s="290"/>
    </row>
    <row r="49573" spans="11:13" x14ac:dyDescent="0.35">
      <c r="K49573" s="293"/>
      <c r="M49573" s="290"/>
    </row>
    <row r="49574" spans="11:13" x14ac:dyDescent="0.35">
      <c r="K49574" s="293"/>
      <c r="M49574" s="290"/>
    </row>
    <row r="49575" spans="11:13" x14ac:dyDescent="0.35">
      <c r="K49575" s="293"/>
      <c r="M49575" s="290"/>
    </row>
    <row r="49576" spans="11:13" x14ac:dyDescent="0.35">
      <c r="K49576" s="293"/>
      <c r="M49576" s="290"/>
    </row>
    <row r="49577" spans="11:13" x14ac:dyDescent="0.35">
      <c r="K49577" s="293"/>
      <c r="M49577" s="290"/>
    </row>
    <row r="49578" spans="11:13" x14ac:dyDescent="0.35">
      <c r="K49578" s="293"/>
      <c r="M49578" s="290"/>
    </row>
    <row r="49579" spans="11:13" x14ac:dyDescent="0.35">
      <c r="K49579" s="293"/>
      <c r="M49579" s="290"/>
    </row>
    <row r="49580" spans="11:13" x14ac:dyDescent="0.35">
      <c r="K49580" s="293"/>
      <c r="M49580" s="290"/>
    </row>
    <row r="49581" spans="11:13" x14ac:dyDescent="0.35">
      <c r="K49581" s="293"/>
      <c r="M49581" s="290"/>
    </row>
    <row r="49582" spans="11:13" x14ac:dyDescent="0.35">
      <c r="K49582" s="293"/>
      <c r="M49582" s="290"/>
    </row>
    <row r="49583" spans="11:13" x14ac:dyDescent="0.35">
      <c r="K49583" s="293"/>
      <c r="M49583" s="290"/>
    </row>
    <row r="49584" spans="11:13" x14ac:dyDescent="0.35">
      <c r="K49584" s="293"/>
      <c r="M49584" s="290"/>
    </row>
    <row r="49585" spans="11:13" x14ac:dyDescent="0.35">
      <c r="K49585" s="293"/>
      <c r="M49585" s="290"/>
    </row>
    <row r="49586" spans="11:13" x14ac:dyDescent="0.35">
      <c r="K49586" s="293"/>
      <c r="M49586" s="290"/>
    </row>
    <row r="49587" spans="11:13" x14ac:dyDescent="0.35">
      <c r="K49587" s="293"/>
      <c r="M49587" s="290"/>
    </row>
    <row r="49588" spans="11:13" x14ac:dyDescent="0.35">
      <c r="K49588" s="293"/>
      <c r="M49588" s="290"/>
    </row>
    <row r="49589" spans="11:13" x14ac:dyDescent="0.35">
      <c r="K49589" s="293"/>
      <c r="M49589" s="290"/>
    </row>
    <row r="49590" spans="11:13" x14ac:dyDescent="0.35">
      <c r="K49590" s="293"/>
      <c r="M49590" s="290"/>
    </row>
    <row r="49591" spans="11:13" x14ac:dyDescent="0.35">
      <c r="K49591" s="293"/>
      <c r="M49591" s="290"/>
    </row>
    <row r="49592" spans="11:13" x14ac:dyDescent="0.35">
      <c r="K49592" s="293"/>
      <c r="M49592" s="290"/>
    </row>
    <row r="49593" spans="11:13" x14ac:dyDescent="0.35">
      <c r="K49593" s="293"/>
      <c r="M49593" s="290"/>
    </row>
    <row r="49594" spans="11:13" x14ac:dyDescent="0.35">
      <c r="K49594" s="293"/>
      <c r="M49594" s="290"/>
    </row>
    <row r="49595" spans="11:13" x14ac:dyDescent="0.35">
      <c r="K49595" s="293"/>
      <c r="M49595" s="290"/>
    </row>
    <row r="49596" spans="11:13" x14ac:dyDescent="0.35">
      <c r="K49596" s="293"/>
      <c r="M49596" s="290"/>
    </row>
    <row r="49597" spans="11:13" x14ac:dyDescent="0.35">
      <c r="K49597" s="293"/>
      <c r="M49597" s="290"/>
    </row>
    <row r="49598" spans="11:13" x14ac:dyDescent="0.35">
      <c r="K49598" s="293"/>
      <c r="M49598" s="290"/>
    </row>
    <row r="49599" spans="11:13" x14ac:dyDescent="0.35">
      <c r="K49599" s="293"/>
      <c r="M49599" s="290"/>
    </row>
    <row r="49600" spans="11:13" x14ac:dyDescent="0.35">
      <c r="K49600" s="293"/>
      <c r="M49600" s="290"/>
    </row>
    <row r="49601" spans="11:13" x14ac:dyDescent="0.35">
      <c r="K49601" s="293"/>
      <c r="M49601" s="290"/>
    </row>
    <row r="49602" spans="11:13" x14ac:dyDescent="0.35">
      <c r="K49602" s="293"/>
      <c r="M49602" s="290"/>
    </row>
    <row r="49603" spans="11:13" x14ac:dyDescent="0.35">
      <c r="K49603" s="293"/>
      <c r="M49603" s="290"/>
    </row>
    <row r="49604" spans="11:13" x14ac:dyDescent="0.35">
      <c r="K49604" s="293"/>
      <c r="M49604" s="290"/>
    </row>
    <row r="49605" spans="11:13" x14ac:dyDescent="0.35">
      <c r="K49605" s="293"/>
      <c r="M49605" s="290"/>
    </row>
    <row r="49606" spans="11:13" x14ac:dyDescent="0.35">
      <c r="K49606" s="293"/>
      <c r="M49606" s="290"/>
    </row>
    <row r="49607" spans="11:13" x14ac:dyDescent="0.35">
      <c r="K49607" s="293"/>
      <c r="M49607" s="290"/>
    </row>
    <row r="49608" spans="11:13" x14ac:dyDescent="0.35">
      <c r="K49608" s="293"/>
      <c r="M49608" s="290"/>
    </row>
    <row r="49609" spans="11:13" x14ac:dyDescent="0.35">
      <c r="K49609" s="293"/>
      <c r="M49609" s="290"/>
    </row>
    <row r="49610" spans="11:13" x14ac:dyDescent="0.35">
      <c r="K49610" s="293"/>
      <c r="M49610" s="290"/>
    </row>
    <row r="49611" spans="11:13" x14ac:dyDescent="0.35">
      <c r="K49611" s="293"/>
      <c r="M49611" s="290"/>
    </row>
    <row r="49612" spans="11:13" x14ac:dyDescent="0.35">
      <c r="K49612" s="293"/>
      <c r="M49612" s="290"/>
    </row>
    <row r="49613" spans="11:13" x14ac:dyDescent="0.35">
      <c r="K49613" s="293"/>
      <c r="M49613" s="290"/>
    </row>
    <row r="49614" spans="11:13" x14ac:dyDescent="0.35">
      <c r="K49614" s="293"/>
      <c r="M49614" s="290"/>
    </row>
    <row r="49615" spans="11:13" x14ac:dyDescent="0.35">
      <c r="K49615" s="293"/>
      <c r="M49615" s="290"/>
    </row>
    <row r="49616" spans="11:13" x14ac:dyDescent="0.35">
      <c r="K49616" s="293"/>
      <c r="M49616" s="290"/>
    </row>
    <row r="49617" spans="11:13" x14ac:dyDescent="0.35">
      <c r="K49617" s="293"/>
      <c r="M49617" s="290"/>
    </row>
    <row r="49618" spans="11:13" x14ac:dyDescent="0.35">
      <c r="K49618" s="293"/>
      <c r="M49618" s="290"/>
    </row>
    <row r="49619" spans="11:13" x14ac:dyDescent="0.35">
      <c r="K49619" s="293"/>
      <c r="M49619" s="290"/>
    </row>
    <row r="49620" spans="11:13" x14ac:dyDescent="0.35">
      <c r="K49620" s="293"/>
      <c r="M49620" s="290"/>
    </row>
    <row r="49621" spans="11:13" x14ac:dyDescent="0.35">
      <c r="K49621" s="293"/>
      <c r="M49621" s="290"/>
    </row>
    <row r="49622" spans="11:13" x14ac:dyDescent="0.35">
      <c r="K49622" s="293"/>
      <c r="M49622" s="290"/>
    </row>
    <row r="49623" spans="11:13" x14ac:dyDescent="0.35">
      <c r="K49623" s="293"/>
      <c r="M49623" s="290"/>
    </row>
    <row r="49624" spans="11:13" x14ac:dyDescent="0.35">
      <c r="K49624" s="293"/>
      <c r="M49624" s="290"/>
    </row>
    <row r="49625" spans="11:13" x14ac:dyDescent="0.35">
      <c r="K49625" s="293"/>
      <c r="M49625" s="290"/>
    </row>
    <row r="49626" spans="11:13" x14ac:dyDescent="0.35">
      <c r="K49626" s="293"/>
      <c r="M49626" s="290"/>
    </row>
    <row r="49627" spans="11:13" x14ac:dyDescent="0.35">
      <c r="K49627" s="293"/>
      <c r="M49627" s="290"/>
    </row>
    <row r="49628" spans="11:13" x14ac:dyDescent="0.35">
      <c r="K49628" s="293"/>
      <c r="M49628" s="290"/>
    </row>
    <row r="49629" spans="11:13" x14ac:dyDescent="0.35">
      <c r="K49629" s="293"/>
      <c r="M49629" s="290"/>
    </row>
    <row r="49630" spans="11:13" x14ac:dyDescent="0.35">
      <c r="K49630" s="293"/>
      <c r="M49630" s="290"/>
    </row>
    <row r="49631" spans="11:13" x14ac:dyDescent="0.35">
      <c r="K49631" s="293"/>
      <c r="M49631" s="290"/>
    </row>
    <row r="49632" spans="11:13" x14ac:dyDescent="0.35">
      <c r="K49632" s="293"/>
      <c r="M49632" s="290"/>
    </row>
    <row r="49633" spans="11:13" x14ac:dyDescent="0.35">
      <c r="K49633" s="293"/>
      <c r="M49633" s="290"/>
    </row>
    <row r="49634" spans="11:13" x14ac:dyDescent="0.35">
      <c r="K49634" s="293"/>
      <c r="M49634" s="290"/>
    </row>
    <row r="49635" spans="11:13" x14ac:dyDescent="0.35">
      <c r="K49635" s="293"/>
      <c r="M49635" s="290"/>
    </row>
    <row r="49636" spans="11:13" x14ac:dyDescent="0.35">
      <c r="K49636" s="293"/>
      <c r="M49636" s="290"/>
    </row>
    <row r="49637" spans="11:13" x14ac:dyDescent="0.35">
      <c r="K49637" s="293"/>
      <c r="M49637" s="290"/>
    </row>
    <row r="49638" spans="11:13" x14ac:dyDescent="0.35">
      <c r="K49638" s="293"/>
      <c r="M49638" s="290"/>
    </row>
    <row r="49639" spans="11:13" x14ac:dyDescent="0.35">
      <c r="K49639" s="293"/>
      <c r="M49639" s="290"/>
    </row>
    <row r="49640" spans="11:13" x14ac:dyDescent="0.35">
      <c r="K49640" s="293"/>
      <c r="M49640" s="290"/>
    </row>
    <row r="49641" spans="11:13" x14ac:dyDescent="0.35">
      <c r="K49641" s="293"/>
      <c r="M49641" s="290"/>
    </row>
    <row r="49642" spans="11:13" x14ac:dyDescent="0.35">
      <c r="K49642" s="293"/>
      <c r="M49642" s="290"/>
    </row>
    <row r="49643" spans="11:13" x14ac:dyDescent="0.35">
      <c r="K49643" s="293"/>
      <c r="M49643" s="290"/>
    </row>
    <row r="49644" spans="11:13" x14ac:dyDescent="0.35">
      <c r="K49644" s="293"/>
      <c r="M49644" s="290"/>
    </row>
    <row r="49645" spans="11:13" x14ac:dyDescent="0.35">
      <c r="K49645" s="293"/>
      <c r="M49645" s="290"/>
    </row>
    <row r="49646" spans="11:13" x14ac:dyDescent="0.35">
      <c r="K49646" s="293"/>
      <c r="M49646" s="290"/>
    </row>
    <row r="49647" spans="11:13" x14ac:dyDescent="0.35">
      <c r="K49647" s="293"/>
      <c r="M49647" s="290"/>
    </row>
    <row r="49648" spans="11:13" x14ac:dyDescent="0.35">
      <c r="K49648" s="293"/>
      <c r="M49648" s="290"/>
    </row>
    <row r="49649" spans="11:13" x14ac:dyDescent="0.35">
      <c r="K49649" s="293"/>
      <c r="M49649" s="290"/>
    </row>
    <row r="49650" spans="11:13" x14ac:dyDescent="0.35">
      <c r="K49650" s="293"/>
      <c r="M49650" s="290"/>
    </row>
    <row r="49651" spans="11:13" x14ac:dyDescent="0.35">
      <c r="K49651" s="293"/>
      <c r="M49651" s="290"/>
    </row>
    <row r="49652" spans="11:13" x14ac:dyDescent="0.35">
      <c r="K49652" s="293"/>
      <c r="M49652" s="290"/>
    </row>
    <row r="49653" spans="11:13" x14ac:dyDescent="0.35">
      <c r="K49653" s="293"/>
      <c r="M49653" s="290"/>
    </row>
    <row r="49654" spans="11:13" x14ac:dyDescent="0.35">
      <c r="K49654" s="293"/>
      <c r="M49654" s="290"/>
    </row>
    <row r="49655" spans="11:13" x14ac:dyDescent="0.35">
      <c r="K49655" s="293"/>
      <c r="M49655" s="290"/>
    </row>
    <row r="49656" spans="11:13" x14ac:dyDescent="0.35">
      <c r="K49656" s="293"/>
      <c r="M49656" s="290"/>
    </row>
    <row r="49657" spans="11:13" x14ac:dyDescent="0.35">
      <c r="K49657" s="293"/>
      <c r="M49657" s="290"/>
    </row>
    <row r="49658" spans="11:13" x14ac:dyDescent="0.35">
      <c r="K49658" s="293"/>
      <c r="M49658" s="290"/>
    </row>
    <row r="49659" spans="11:13" x14ac:dyDescent="0.35">
      <c r="K49659" s="293"/>
      <c r="M49659" s="290"/>
    </row>
    <row r="49660" spans="11:13" x14ac:dyDescent="0.35">
      <c r="K49660" s="293"/>
      <c r="M49660" s="290"/>
    </row>
    <row r="49661" spans="11:13" x14ac:dyDescent="0.35">
      <c r="K49661" s="293"/>
      <c r="M49661" s="290"/>
    </row>
    <row r="49662" spans="11:13" x14ac:dyDescent="0.35">
      <c r="K49662" s="293"/>
      <c r="M49662" s="290"/>
    </row>
    <row r="49663" spans="11:13" x14ac:dyDescent="0.35">
      <c r="K49663" s="293"/>
      <c r="M49663" s="290"/>
    </row>
    <row r="49664" spans="11:13" x14ac:dyDescent="0.35">
      <c r="K49664" s="293"/>
      <c r="M49664" s="290"/>
    </row>
    <row r="49665" spans="11:13" x14ac:dyDescent="0.35">
      <c r="K49665" s="293"/>
      <c r="M49665" s="290"/>
    </row>
    <row r="49666" spans="11:13" x14ac:dyDescent="0.35">
      <c r="K49666" s="293"/>
      <c r="M49666" s="290"/>
    </row>
    <row r="49667" spans="11:13" x14ac:dyDescent="0.35">
      <c r="K49667" s="293"/>
      <c r="M49667" s="290"/>
    </row>
    <row r="49668" spans="11:13" x14ac:dyDescent="0.35">
      <c r="K49668" s="293"/>
      <c r="M49668" s="290"/>
    </row>
    <row r="49669" spans="11:13" x14ac:dyDescent="0.35">
      <c r="K49669" s="293"/>
      <c r="M49669" s="290"/>
    </row>
    <row r="49670" spans="11:13" x14ac:dyDescent="0.35">
      <c r="K49670" s="293"/>
      <c r="M49670" s="290"/>
    </row>
    <row r="49671" spans="11:13" x14ac:dyDescent="0.35">
      <c r="K49671" s="293"/>
      <c r="M49671" s="290"/>
    </row>
    <row r="49672" spans="11:13" x14ac:dyDescent="0.35">
      <c r="K49672" s="293"/>
      <c r="M49672" s="290"/>
    </row>
    <row r="49673" spans="11:13" x14ac:dyDescent="0.35">
      <c r="K49673" s="293"/>
      <c r="M49673" s="290"/>
    </row>
    <row r="49674" spans="11:13" x14ac:dyDescent="0.35">
      <c r="K49674" s="293"/>
      <c r="M49674" s="290"/>
    </row>
    <row r="49675" spans="11:13" x14ac:dyDescent="0.35">
      <c r="K49675" s="293"/>
      <c r="M49675" s="290"/>
    </row>
    <row r="49676" spans="11:13" x14ac:dyDescent="0.35">
      <c r="K49676" s="293"/>
      <c r="M49676" s="290"/>
    </row>
    <row r="49677" spans="11:13" x14ac:dyDescent="0.35">
      <c r="K49677" s="293"/>
      <c r="M49677" s="290"/>
    </row>
    <row r="49678" spans="11:13" x14ac:dyDescent="0.35">
      <c r="K49678" s="293"/>
      <c r="M49678" s="290"/>
    </row>
    <row r="49679" spans="11:13" x14ac:dyDescent="0.35">
      <c r="K49679" s="293"/>
      <c r="M49679" s="290"/>
    </row>
    <row r="49680" spans="11:13" x14ac:dyDescent="0.35">
      <c r="K49680" s="293"/>
      <c r="M49680" s="290"/>
    </row>
    <row r="49681" spans="11:13" x14ac:dyDescent="0.35">
      <c r="K49681" s="293"/>
      <c r="M49681" s="290"/>
    </row>
    <row r="49682" spans="11:13" x14ac:dyDescent="0.35">
      <c r="K49682" s="293"/>
      <c r="M49682" s="290"/>
    </row>
    <row r="49683" spans="11:13" x14ac:dyDescent="0.35">
      <c r="K49683" s="293"/>
      <c r="M49683" s="290"/>
    </row>
    <row r="49684" spans="11:13" x14ac:dyDescent="0.35">
      <c r="K49684" s="293"/>
      <c r="M49684" s="290"/>
    </row>
    <row r="49685" spans="11:13" x14ac:dyDescent="0.35">
      <c r="K49685" s="293"/>
      <c r="M49685" s="290"/>
    </row>
    <row r="49686" spans="11:13" x14ac:dyDescent="0.35">
      <c r="K49686" s="293"/>
      <c r="M49686" s="290"/>
    </row>
    <row r="49687" spans="11:13" x14ac:dyDescent="0.35">
      <c r="K49687" s="293"/>
      <c r="M49687" s="290"/>
    </row>
    <row r="49688" spans="11:13" x14ac:dyDescent="0.35">
      <c r="K49688" s="293"/>
      <c r="M49688" s="290"/>
    </row>
    <row r="49689" spans="11:13" x14ac:dyDescent="0.35">
      <c r="K49689" s="293"/>
      <c r="M49689" s="290"/>
    </row>
    <row r="49690" spans="11:13" x14ac:dyDescent="0.35">
      <c r="K49690" s="293"/>
      <c r="M49690" s="290"/>
    </row>
    <row r="49691" spans="11:13" x14ac:dyDescent="0.35">
      <c r="K49691" s="293"/>
      <c r="M49691" s="290"/>
    </row>
    <row r="49692" spans="11:13" x14ac:dyDescent="0.35">
      <c r="K49692" s="293"/>
      <c r="M49692" s="290"/>
    </row>
    <row r="49693" spans="11:13" x14ac:dyDescent="0.35">
      <c r="K49693" s="293"/>
      <c r="M49693" s="290"/>
    </row>
    <row r="49694" spans="11:13" x14ac:dyDescent="0.35">
      <c r="K49694" s="293"/>
      <c r="M49694" s="290"/>
    </row>
    <row r="49695" spans="11:13" x14ac:dyDescent="0.35">
      <c r="K49695" s="293"/>
      <c r="M49695" s="290"/>
    </row>
    <row r="49696" spans="11:13" x14ac:dyDescent="0.35">
      <c r="K49696" s="293"/>
      <c r="M49696" s="290"/>
    </row>
    <row r="49697" spans="11:13" x14ac:dyDescent="0.35">
      <c r="K49697" s="293"/>
      <c r="M49697" s="290"/>
    </row>
    <row r="49698" spans="11:13" x14ac:dyDescent="0.35">
      <c r="K49698" s="293"/>
      <c r="M49698" s="290"/>
    </row>
    <row r="49699" spans="11:13" x14ac:dyDescent="0.35">
      <c r="K49699" s="293"/>
      <c r="M49699" s="290"/>
    </row>
    <row r="49700" spans="11:13" x14ac:dyDescent="0.35">
      <c r="K49700" s="293"/>
      <c r="M49700" s="290"/>
    </row>
    <row r="49701" spans="11:13" x14ac:dyDescent="0.35">
      <c r="K49701" s="293"/>
      <c r="M49701" s="290"/>
    </row>
    <row r="49702" spans="11:13" x14ac:dyDescent="0.35">
      <c r="K49702" s="293"/>
      <c r="M49702" s="290"/>
    </row>
    <row r="49703" spans="11:13" x14ac:dyDescent="0.35">
      <c r="K49703" s="293"/>
      <c r="M49703" s="290"/>
    </row>
    <row r="49704" spans="11:13" x14ac:dyDescent="0.35">
      <c r="K49704" s="293"/>
      <c r="M49704" s="290"/>
    </row>
    <row r="49705" spans="11:13" x14ac:dyDescent="0.35">
      <c r="K49705" s="293"/>
      <c r="M49705" s="290"/>
    </row>
    <row r="49706" spans="11:13" x14ac:dyDescent="0.35">
      <c r="K49706" s="293"/>
      <c r="M49706" s="290"/>
    </row>
    <row r="49707" spans="11:13" x14ac:dyDescent="0.35">
      <c r="K49707" s="293"/>
      <c r="M49707" s="290"/>
    </row>
    <row r="49708" spans="11:13" x14ac:dyDescent="0.35">
      <c r="K49708" s="293"/>
      <c r="M49708" s="290"/>
    </row>
    <row r="49709" spans="11:13" x14ac:dyDescent="0.35">
      <c r="K49709" s="293"/>
      <c r="M49709" s="290"/>
    </row>
    <row r="49710" spans="11:13" x14ac:dyDescent="0.35">
      <c r="K49710" s="293"/>
      <c r="M49710" s="290"/>
    </row>
    <row r="49711" spans="11:13" x14ac:dyDescent="0.35">
      <c r="K49711" s="293"/>
      <c r="M49711" s="290"/>
    </row>
    <row r="49712" spans="11:13" x14ac:dyDescent="0.35">
      <c r="K49712" s="293"/>
      <c r="M49712" s="290"/>
    </row>
    <row r="49713" spans="11:13" x14ac:dyDescent="0.35">
      <c r="K49713" s="293"/>
      <c r="M49713" s="290"/>
    </row>
    <row r="49714" spans="11:13" x14ac:dyDescent="0.35">
      <c r="K49714" s="293"/>
      <c r="M49714" s="290"/>
    </row>
    <row r="49715" spans="11:13" x14ac:dyDescent="0.35">
      <c r="K49715" s="293"/>
      <c r="M49715" s="290"/>
    </row>
    <row r="49716" spans="11:13" x14ac:dyDescent="0.35">
      <c r="K49716" s="293"/>
      <c r="M49716" s="290"/>
    </row>
    <row r="49717" spans="11:13" x14ac:dyDescent="0.35">
      <c r="K49717" s="293"/>
      <c r="M49717" s="290"/>
    </row>
    <row r="49718" spans="11:13" x14ac:dyDescent="0.35">
      <c r="K49718" s="293"/>
      <c r="M49718" s="290"/>
    </row>
    <row r="49719" spans="11:13" x14ac:dyDescent="0.35">
      <c r="K49719" s="293"/>
      <c r="M49719" s="290"/>
    </row>
    <row r="49720" spans="11:13" x14ac:dyDescent="0.35">
      <c r="K49720" s="293"/>
      <c r="M49720" s="290"/>
    </row>
    <row r="49721" spans="11:13" x14ac:dyDescent="0.35">
      <c r="K49721" s="293"/>
      <c r="M49721" s="290"/>
    </row>
    <row r="49722" spans="11:13" x14ac:dyDescent="0.35">
      <c r="K49722" s="293"/>
      <c r="M49722" s="290"/>
    </row>
    <row r="49723" spans="11:13" x14ac:dyDescent="0.35">
      <c r="K49723" s="293"/>
      <c r="M49723" s="290"/>
    </row>
    <row r="49724" spans="11:13" x14ac:dyDescent="0.35">
      <c r="K49724" s="293"/>
      <c r="M49724" s="290"/>
    </row>
    <row r="49725" spans="11:13" x14ac:dyDescent="0.35">
      <c r="K49725" s="293"/>
      <c r="M49725" s="290"/>
    </row>
    <row r="49726" spans="11:13" x14ac:dyDescent="0.35">
      <c r="K49726" s="293"/>
      <c r="M49726" s="290"/>
    </row>
    <row r="49727" spans="11:13" x14ac:dyDescent="0.35">
      <c r="K49727" s="293"/>
      <c r="M49727" s="290"/>
    </row>
    <row r="49728" spans="11:13" x14ac:dyDescent="0.35">
      <c r="K49728" s="293"/>
      <c r="M49728" s="290"/>
    </row>
    <row r="49729" spans="11:13" x14ac:dyDescent="0.35">
      <c r="K49729" s="293"/>
      <c r="M49729" s="290"/>
    </row>
    <row r="49730" spans="11:13" x14ac:dyDescent="0.35">
      <c r="K49730" s="293"/>
      <c r="M49730" s="290"/>
    </row>
    <row r="49731" spans="11:13" x14ac:dyDescent="0.35">
      <c r="K49731" s="293"/>
      <c r="M49731" s="290"/>
    </row>
    <row r="49732" spans="11:13" x14ac:dyDescent="0.35">
      <c r="K49732" s="293"/>
      <c r="M49732" s="290"/>
    </row>
    <row r="49733" spans="11:13" x14ac:dyDescent="0.35">
      <c r="K49733" s="293"/>
      <c r="M49733" s="290"/>
    </row>
    <row r="49734" spans="11:13" x14ac:dyDescent="0.35">
      <c r="K49734" s="293"/>
      <c r="M49734" s="290"/>
    </row>
    <row r="49735" spans="11:13" x14ac:dyDescent="0.35">
      <c r="K49735" s="293"/>
      <c r="M49735" s="290"/>
    </row>
    <row r="49736" spans="11:13" x14ac:dyDescent="0.35">
      <c r="K49736" s="293"/>
      <c r="M49736" s="290"/>
    </row>
    <row r="49737" spans="11:13" x14ac:dyDescent="0.35">
      <c r="K49737" s="293"/>
      <c r="M49737" s="290"/>
    </row>
    <row r="49738" spans="11:13" x14ac:dyDescent="0.35">
      <c r="K49738" s="293"/>
      <c r="M49738" s="290"/>
    </row>
    <row r="49739" spans="11:13" x14ac:dyDescent="0.35">
      <c r="K49739" s="293"/>
      <c r="M49739" s="290"/>
    </row>
    <row r="49740" spans="11:13" x14ac:dyDescent="0.35">
      <c r="K49740" s="293"/>
      <c r="M49740" s="290"/>
    </row>
    <row r="49741" spans="11:13" x14ac:dyDescent="0.35">
      <c r="K49741" s="293"/>
      <c r="M49741" s="290"/>
    </row>
    <row r="49742" spans="11:13" x14ac:dyDescent="0.35">
      <c r="K49742" s="293"/>
      <c r="M49742" s="290"/>
    </row>
    <row r="49743" spans="11:13" x14ac:dyDescent="0.35">
      <c r="K49743" s="293"/>
      <c r="M49743" s="290"/>
    </row>
    <row r="49744" spans="11:13" x14ac:dyDescent="0.35">
      <c r="K49744" s="293"/>
      <c r="M49744" s="290"/>
    </row>
    <row r="49745" spans="11:13" x14ac:dyDescent="0.35">
      <c r="K49745" s="293"/>
      <c r="M49745" s="290"/>
    </row>
    <row r="49746" spans="11:13" x14ac:dyDescent="0.35">
      <c r="K49746" s="293"/>
      <c r="M49746" s="290"/>
    </row>
    <row r="49747" spans="11:13" x14ac:dyDescent="0.35">
      <c r="K49747" s="293"/>
      <c r="M49747" s="290"/>
    </row>
    <row r="49748" spans="11:13" x14ac:dyDescent="0.35">
      <c r="K49748" s="293"/>
      <c r="M49748" s="290"/>
    </row>
    <row r="49749" spans="11:13" x14ac:dyDescent="0.35">
      <c r="K49749" s="293"/>
      <c r="M49749" s="290"/>
    </row>
    <row r="49750" spans="11:13" x14ac:dyDescent="0.35">
      <c r="K49750" s="293"/>
      <c r="M49750" s="290"/>
    </row>
    <row r="49751" spans="11:13" x14ac:dyDescent="0.35">
      <c r="K49751" s="293"/>
      <c r="M49751" s="290"/>
    </row>
    <row r="49752" spans="11:13" x14ac:dyDescent="0.35">
      <c r="K49752" s="293"/>
      <c r="M49752" s="290"/>
    </row>
    <row r="49753" spans="11:13" x14ac:dyDescent="0.35">
      <c r="K49753" s="293"/>
      <c r="M49753" s="290"/>
    </row>
    <row r="49754" spans="11:13" x14ac:dyDescent="0.35">
      <c r="K49754" s="293"/>
      <c r="M49754" s="290"/>
    </row>
    <row r="49755" spans="11:13" x14ac:dyDescent="0.35">
      <c r="K49755" s="293"/>
      <c r="M49755" s="290"/>
    </row>
    <row r="49756" spans="11:13" x14ac:dyDescent="0.35">
      <c r="K49756" s="293"/>
      <c r="M49756" s="290"/>
    </row>
    <row r="49757" spans="11:13" x14ac:dyDescent="0.35">
      <c r="K49757" s="293"/>
      <c r="M49757" s="290"/>
    </row>
    <row r="49758" spans="11:13" x14ac:dyDescent="0.35">
      <c r="K49758" s="293"/>
      <c r="M49758" s="290"/>
    </row>
    <row r="49759" spans="11:13" x14ac:dyDescent="0.35">
      <c r="K49759" s="293"/>
      <c r="M49759" s="290"/>
    </row>
    <row r="49760" spans="11:13" x14ac:dyDescent="0.35">
      <c r="K49760" s="293"/>
      <c r="M49760" s="290"/>
    </row>
    <row r="49761" spans="11:13" x14ac:dyDescent="0.35">
      <c r="K49761" s="293"/>
      <c r="M49761" s="290"/>
    </row>
    <row r="49762" spans="11:13" x14ac:dyDescent="0.35">
      <c r="K49762" s="293"/>
      <c r="M49762" s="290"/>
    </row>
    <row r="49763" spans="11:13" x14ac:dyDescent="0.35">
      <c r="K49763" s="293"/>
      <c r="M49763" s="290"/>
    </row>
    <row r="49764" spans="11:13" x14ac:dyDescent="0.35">
      <c r="K49764" s="293"/>
      <c r="M49764" s="290"/>
    </row>
    <row r="49765" spans="11:13" x14ac:dyDescent="0.35">
      <c r="K49765" s="293"/>
      <c r="M49765" s="290"/>
    </row>
    <row r="49766" spans="11:13" x14ac:dyDescent="0.35">
      <c r="K49766" s="293"/>
      <c r="M49766" s="290"/>
    </row>
    <row r="49767" spans="11:13" x14ac:dyDescent="0.35">
      <c r="K49767" s="293"/>
      <c r="M49767" s="290"/>
    </row>
    <row r="49768" spans="11:13" x14ac:dyDescent="0.35">
      <c r="K49768" s="293"/>
      <c r="M49768" s="290"/>
    </row>
    <row r="49769" spans="11:13" x14ac:dyDescent="0.35">
      <c r="K49769" s="293"/>
      <c r="M49769" s="290"/>
    </row>
    <row r="49770" spans="11:13" x14ac:dyDescent="0.35">
      <c r="K49770" s="293"/>
      <c r="M49770" s="290"/>
    </row>
    <row r="49771" spans="11:13" x14ac:dyDescent="0.35">
      <c r="K49771" s="293"/>
      <c r="M49771" s="290"/>
    </row>
    <row r="49772" spans="11:13" x14ac:dyDescent="0.35">
      <c r="K49772" s="293"/>
      <c r="M49772" s="290"/>
    </row>
    <row r="49773" spans="11:13" x14ac:dyDescent="0.35">
      <c r="K49773" s="293"/>
      <c r="M49773" s="290"/>
    </row>
    <row r="49774" spans="11:13" x14ac:dyDescent="0.35">
      <c r="K49774" s="293"/>
      <c r="M49774" s="290"/>
    </row>
    <row r="49775" spans="11:13" x14ac:dyDescent="0.35">
      <c r="K49775" s="293"/>
      <c r="M49775" s="290"/>
    </row>
    <row r="49776" spans="11:13" x14ac:dyDescent="0.35">
      <c r="K49776" s="293"/>
      <c r="M49776" s="290"/>
    </row>
    <row r="49777" spans="11:13" x14ac:dyDescent="0.35">
      <c r="K49777" s="293"/>
      <c r="M49777" s="290"/>
    </row>
    <row r="49778" spans="11:13" x14ac:dyDescent="0.35">
      <c r="K49778" s="293"/>
      <c r="M49778" s="290"/>
    </row>
    <row r="49779" spans="11:13" x14ac:dyDescent="0.35">
      <c r="K49779" s="293"/>
      <c r="M49779" s="290"/>
    </row>
    <row r="49780" spans="11:13" x14ac:dyDescent="0.35">
      <c r="K49780" s="293"/>
      <c r="M49780" s="290"/>
    </row>
    <row r="49781" spans="11:13" x14ac:dyDescent="0.35">
      <c r="K49781" s="293"/>
      <c r="M49781" s="290"/>
    </row>
    <row r="49782" spans="11:13" x14ac:dyDescent="0.35">
      <c r="K49782" s="293"/>
      <c r="M49782" s="290"/>
    </row>
    <row r="49783" spans="11:13" x14ac:dyDescent="0.35">
      <c r="K49783" s="293"/>
      <c r="M49783" s="290"/>
    </row>
    <row r="49784" spans="11:13" x14ac:dyDescent="0.35">
      <c r="K49784" s="293"/>
      <c r="M49784" s="290"/>
    </row>
    <row r="49785" spans="11:13" x14ac:dyDescent="0.35">
      <c r="K49785" s="293"/>
      <c r="M49785" s="290"/>
    </row>
    <row r="49786" spans="11:13" x14ac:dyDescent="0.35">
      <c r="K49786" s="293"/>
      <c r="M49786" s="290"/>
    </row>
    <row r="49787" spans="11:13" x14ac:dyDescent="0.35">
      <c r="K49787" s="293"/>
      <c r="M49787" s="290"/>
    </row>
    <row r="49788" spans="11:13" x14ac:dyDescent="0.35">
      <c r="K49788" s="293"/>
      <c r="M49788" s="290"/>
    </row>
    <row r="49789" spans="11:13" x14ac:dyDescent="0.35">
      <c r="K49789" s="293"/>
      <c r="M49789" s="290"/>
    </row>
    <row r="49790" spans="11:13" x14ac:dyDescent="0.35">
      <c r="K49790" s="293"/>
      <c r="M49790" s="290"/>
    </row>
    <row r="49791" spans="11:13" x14ac:dyDescent="0.35">
      <c r="K49791" s="293"/>
      <c r="M49791" s="290"/>
    </row>
    <row r="49792" spans="11:13" x14ac:dyDescent="0.35">
      <c r="K49792" s="293"/>
      <c r="M49792" s="290"/>
    </row>
    <row r="49793" spans="11:13" x14ac:dyDescent="0.35">
      <c r="K49793" s="293"/>
      <c r="M49793" s="290"/>
    </row>
    <row r="49794" spans="11:13" x14ac:dyDescent="0.35">
      <c r="K49794" s="293"/>
      <c r="M49794" s="290"/>
    </row>
    <row r="49795" spans="11:13" x14ac:dyDescent="0.35">
      <c r="K49795" s="293"/>
      <c r="M49795" s="290"/>
    </row>
    <row r="49796" spans="11:13" x14ac:dyDescent="0.35">
      <c r="K49796" s="293"/>
      <c r="M49796" s="290"/>
    </row>
    <row r="49797" spans="11:13" x14ac:dyDescent="0.35">
      <c r="K49797" s="293"/>
      <c r="M49797" s="290"/>
    </row>
    <row r="49798" spans="11:13" x14ac:dyDescent="0.35">
      <c r="K49798" s="293"/>
      <c r="M49798" s="290"/>
    </row>
    <row r="49799" spans="11:13" x14ac:dyDescent="0.35">
      <c r="K49799" s="293"/>
      <c r="M49799" s="290"/>
    </row>
    <row r="49800" spans="11:13" x14ac:dyDescent="0.35">
      <c r="K49800" s="293"/>
      <c r="M49800" s="290"/>
    </row>
    <row r="49801" spans="11:13" x14ac:dyDescent="0.35">
      <c r="K49801" s="293"/>
      <c r="M49801" s="290"/>
    </row>
    <row r="49802" spans="11:13" x14ac:dyDescent="0.35">
      <c r="K49802" s="293"/>
      <c r="M49802" s="290"/>
    </row>
    <row r="49803" spans="11:13" x14ac:dyDescent="0.35">
      <c r="K49803" s="293"/>
      <c r="M49803" s="290"/>
    </row>
    <row r="49804" spans="11:13" x14ac:dyDescent="0.35">
      <c r="K49804" s="293"/>
      <c r="M49804" s="290"/>
    </row>
    <row r="49805" spans="11:13" x14ac:dyDescent="0.35">
      <c r="K49805" s="293"/>
      <c r="M49805" s="290"/>
    </row>
    <row r="49806" spans="11:13" x14ac:dyDescent="0.35">
      <c r="K49806" s="293"/>
      <c r="M49806" s="290"/>
    </row>
    <row r="49807" spans="11:13" x14ac:dyDescent="0.35">
      <c r="K49807" s="293"/>
      <c r="M49807" s="290"/>
    </row>
    <row r="49808" spans="11:13" x14ac:dyDescent="0.35">
      <c r="K49808" s="293"/>
      <c r="M49808" s="290"/>
    </row>
    <row r="49809" spans="11:13" x14ac:dyDescent="0.35">
      <c r="K49809" s="293"/>
      <c r="M49809" s="290"/>
    </row>
    <row r="49810" spans="11:13" x14ac:dyDescent="0.35">
      <c r="K49810" s="293"/>
      <c r="M49810" s="290"/>
    </row>
    <row r="49811" spans="11:13" x14ac:dyDescent="0.35">
      <c r="K49811" s="293"/>
      <c r="M49811" s="290"/>
    </row>
    <row r="49812" spans="11:13" x14ac:dyDescent="0.35">
      <c r="K49812" s="293"/>
      <c r="M49812" s="290"/>
    </row>
    <row r="49813" spans="11:13" x14ac:dyDescent="0.35">
      <c r="K49813" s="293"/>
      <c r="M49813" s="290"/>
    </row>
    <row r="49814" spans="11:13" x14ac:dyDescent="0.35">
      <c r="K49814" s="293"/>
      <c r="M49814" s="290"/>
    </row>
    <row r="49815" spans="11:13" x14ac:dyDescent="0.35">
      <c r="K49815" s="293"/>
      <c r="M49815" s="290"/>
    </row>
    <row r="49816" spans="11:13" x14ac:dyDescent="0.35">
      <c r="K49816" s="293"/>
      <c r="M49816" s="290"/>
    </row>
    <row r="49817" spans="11:13" x14ac:dyDescent="0.35">
      <c r="K49817" s="293"/>
      <c r="M49817" s="290"/>
    </row>
    <row r="49818" spans="11:13" x14ac:dyDescent="0.35">
      <c r="K49818" s="293"/>
      <c r="M49818" s="290"/>
    </row>
    <row r="49819" spans="11:13" x14ac:dyDescent="0.35">
      <c r="K49819" s="293"/>
      <c r="M49819" s="290"/>
    </row>
    <row r="49820" spans="11:13" x14ac:dyDescent="0.35">
      <c r="K49820" s="293"/>
      <c r="M49820" s="290"/>
    </row>
    <row r="49821" spans="11:13" x14ac:dyDescent="0.35">
      <c r="K49821" s="293"/>
      <c r="M49821" s="290"/>
    </row>
    <row r="49822" spans="11:13" x14ac:dyDescent="0.35">
      <c r="K49822" s="293"/>
      <c r="M49822" s="290"/>
    </row>
    <row r="49823" spans="11:13" x14ac:dyDescent="0.35">
      <c r="K49823" s="293"/>
      <c r="M49823" s="290"/>
    </row>
    <row r="49824" spans="11:13" x14ac:dyDescent="0.35">
      <c r="K49824" s="293"/>
      <c r="M49824" s="290"/>
    </row>
    <row r="49825" spans="11:13" x14ac:dyDescent="0.35">
      <c r="K49825" s="293"/>
      <c r="M49825" s="290"/>
    </row>
    <row r="49826" spans="11:13" x14ac:dyDescent="0.35">
      <c r="K49826" s="293"/>
      <c r="M49826" s="290"/>
    </row>
    <row r="49827" spans="11:13" x14ac:dyDescent="0.35">
      <c r="K49827" s="293"/>
      <c r="M49827" s="290"/>
    </row>
    <row r="49828" spans="11:13" x14ac:dyDescent="0.35">
      <c r="K49828" s="293"/>
      <c r="M49828" s="290"/>
    </row>
    <row r="49829" spans="11:13" x14ac:dyDescent="0.35">
      <c r="K49829" s="293"/>
      <c r="M49829" s="290"/>
    </row>
    <row r="49830" spans="11:13" x14ac:dyDescent="0.35">
      <c r="K49830" s="293"/>
      <c r="M49830" s="290"/>
    </row>
    <row r="49831" spans="11:13" x14ac:dyDescent="0.35">
      <c r="K49831" s="293"/>
      <c r="M49831" s="290"/>
    </row>
    <row r="49832" spans="11:13" x14ac:dyDescent="0.35">
      <c r="K49832" s="293"/>
      <c r="M49832" s="290"/>
    </row>
    <row r="49833" spans="11:13" x14ac:dyDescent="0.35">
      <c r="K49833" s="293"/>
      <c r="M49833" s="290"/>
    </row>
    <row r="49834" spans="11:13" x14ac:dyDescent="0.35">
      <c r="K49834" s="293"/>
      <c r="M49834" s="290"/>
    </row>
    <row r="49835" spans="11:13" x14ac:dyDescent="0.35">
      <c r="K49835" s="293"/>
      <c r="M49835" s="290"/>
    </row>
    <row r="49836" spans="11:13" x14ac:dyDescent="0.35">
      <c r="K49836" s="293"/>
      <c r="M49836" s="290"/>
    </row>
    <row r="49837" spans="11:13" x14ac:dyDescent="0.35">
      <c r="K49837" s="293"/>
      <c r="M49837" s="290"/>
    </row>
    <row r="49838" spans="11:13" x14ac:dyDescent="0.35">
      <c r="K49838" s="293"/>
      <c r="M49838" s="290"/>
    </row>
    <row r="49839" spans="11:13" x14ac:dyDescent="0.35">
      <c r="K49839" s="293"/>
      <c r="M49839" s="290"/>
    </row>
    <row r="49840" spans="11:13" x14ac:dyDescent="0.35">
      <c r="K49840" s="293"/>
      <c r="M49840" s="290"/>
    </row>
    <row r="49841" spans="11:13" x14ac:dyDescent="0.35">
      <c r="K49841" s="293"/>
      <c r="M49841" s="290"/>
    </row>
    <row r="49842" spans="11:13" x14ac:dyDescent="0.35">
      <c r="K49842" s="293"/>
      <c r="M49842" s="290"/>
    </row>
    <row r="49843" spans="11:13" x14ac:dyDescent="0.35">
      <c r="K49843" s="293"/>
      <c r="M49843" s="290"/>
    </row>
    <row r="49844" spans="11:13" x14ac:dyDescent="0.35">
      <c r="K49844" s="293"/>
      <c r="M49844" s="290"/>
    </row>
    <row r="49845" spans="11:13" x14ac:dyDescent="0.35">
      <c r="K49845" s="293"/>
      <c r="M49845" s="290"/>
    </row>
    <row r="49846" spans="11:13" x14ac:dyDescent="0.35">
      <c r="K49846" s="293"/>
      <c r="M49846" s="290"/>
    </row>
    <row r="49847" spans="11:13" x14ac:dyDescent="0.35">
      <c r="K49847" s="293"/>
      <c r="M49847" s="290"/>
    </row>
    <row r="49848" spans="11:13" x14ac:dyDescent="0.35">
      <c r="K49848" s="293"/>
      <c r="M49848" s="290"/>
    </row>
    <row r="49849" spans="11:13" x14ac:dyDescent="0.35">
      <c r="K49849" s="293"/>
      <c r="M49849" s="290"/>
    </row>
    <row r="49850" spans="11:13" x14ac:dyDescent="0.35">
      <c r="K49850" s="293"/>
      <c r="M49850" s="290"/>
    </row>
    <row r="49851" spans="11:13" x14ac:dyDescent="0.35">
      <c r="K49851" s="293"/>
      <c r="M49851" s="290"/>
    </row>
    <row r="49852" spans="11:13" x14ac:dyDescent="0.35">
      <c r="K49852" s="293"/>
      <c r="M49852" s="290"/>
    </row>
    <row r="49853" spans="11:13" x14ac:dyDescent="0.35">
      <c r="K49853" s="293"/>
      <c r="M49853" s="290"/>
    </row>
    <row r="49854" spans="11:13" x14ac:dyDescent="0.35">
      <c r="K49854" s="293"/>
      <c r="M49854" s="290"/>
    </row>
    <row r="49855" spans="11:13" x14ac:dyDescent="0.35">
      <c r="K49855" s="293"/>
      <c r="M49855" s="290"/>
    </row>
    <row r="49856" spans="11:13" x14ac:dyDescent="0.35">
      <c r="K49856" s="293"/>
      <c r="M49856" s="290"/>
    </row>
    <row r="49857" spans="11:13" x14ac:dyDescent="0.35">
      <c r="K49857" s="293"/>
      <c r="M49857" s="290"/>
    </row>
    <row r="49858" spans="11:13" x14ac:dyDescent="0.35">
      <c r="K49858" s="293"/>
      <c r="M49858" s="290"/>
    </row>
    <row r="49859" spans="11:13" x14ac:dyDescent="0.35">
      <c r="K49859" s="293"/>
      <c r="M49859" s="290"/>
    </row>
    <row r="49860" spans="11:13" x14ac:dyDescent="0.35">
      <c r="K49860" s="293"/>
      <c r="M49860" s="290"/>
    </row>
    <row r="49861" spans="11:13" x14ac:dyDescent="0.35">
      <c r="K49861" s="293"/>
      <c r="M49861" s="290"/>
    </row>
    <row r="49862" spans="11:13" x14ac:dyDescent="0.35">
      <c r="K49862" s="293"/>
      <c r="M49862" s="290"/>
    </row>
    <row r="49863" spans="11:13" x14ac:dyDescent="0.35">
      <c r="K49863" s="293"/>
      <c r="M49863" s="290"/>
    </row>
    <row r="49864" spans="11:13" x14ac:dyDescent="0.35">
      <c r="K49864" s="293"/>
      <c r="M49864" s="290"/>
    </row>
    <row r="49865" spans="11:13" x14ac:dyDescent="0.35">
      <c r="K49865" s="293"/>
      <c r="M49865" s="290"/>
    </row>
    <row r="49866" spans="11:13" x14ac:dyDescent="0.35">
      <c r="K49866" s="293"/>
      <c r="M49866" s="290"/>
    </row>
    <row r="49867" spans="11:13" x14ac:dyDescent="0.35">
      <c r="K49867" s="293"/>
      <c r="M49867" s="290"/>
    </row>
    <row r="49868" spans="11:13" x14ac:dyDescent="0.35">
      <c r="K49868" s="293"/>
      <c r="M49868" s="290"/>
    </row>
    <row r="49869" spans="11:13" x14ac:dyDescent="0.35">
      <c r="K49869" s="293"/>
      <c r="M49869" s="290"/>
    </row>
    <row r="49870" spans="11:13" x14ac:dyDescent="0.35">
      <c r="K49870" s="293"/>
      <c r="M49870" s="290"/>
    </row>
    <row r="49871" spans="11:13" x14ac:dyDescent="0.35">
      <c r="K49871" s="293"/>
      <c r="M49871" s="290"/>
    </row>
    <row r="49872" spans="11:13" x14ac:dyDescent="0.35">
      <c r="K49872" s="293"/>
      <c r="M49872" s="290"/>
    </row>
    <row r="49873" spans="11:13" x14ac:dyDescent="0.35">
      <c r="K49873" s="293"/>
      <c r="M49873" s="290"/>
    </row>
    <row r="49874" spans="11:13" x14ac:dyDescent="0.35">
      <c r="K49874" s="293"/>
      <c r="M49874" s="290"/>
    </row>
    <row r="49875" spans="11:13" x14ac:dyDescent="0.35">
      <c r="K49875" s="293"/>
      <c r="M49875" s="290"/>
    </row>
    <row r="49876" spans="11:13" x14ac:dyDescent="0.35">
      <c r="K49876" s="293"/>
      <c r="M49876" s="290"/>
    </row>
    <row r="49877" spans="11:13" x14ac:dyDescent="0.35">
      <c r="K49877" s="293"/>
      <c r="M49877" s="290"/>
    </row>
    <row r="49878" spans="11:13" x14ac:dyDescent="0.35">
      <c r="K49878" s="293"/>
      <c r="M49878" s="290"/>
    </row>
    <row r="49879" spans="11:13" x14ac:dyDescent="0.35">
      <c r="K49879" s="293"/>
      <c r="M49879" s="290"/>
    </row>
    <row r="49880" spans="11:13" x14ac:dyDescent="0.35">
      <c r="K49880" s="293"/>
      <c r="M49880" s="290"/>
    </row>
    <row r="49881" spans="11:13" x14ac:dyDescent="0.35">
      <c r="K49881" s="293"/>
      <c r="M49881" s="290"/>
    </row>
    <row r="49882" spans="11:13" x14ac:dyDescent="0.35">
      <c r="K49882" s="293"/>
      <c r="M49882" s="290"/>
    </row>
    <row r="49883" spans="11:13" x14ac:dyDescent="0.35">
      <c r="K49883" s="293"/>
      <c r="M49883" s="290"/>
    </row>
    <row r="49884" spans="11:13" x14ac:dyDescent="0.35">
      <c r="K49884" s="293"/>
      <c r="M49884" s="290"/>
    </row>
    <row r="49885" spans="11:13" x14ac:dyDescent="0.35">
      <c r="K49885" s="293"/>
      <c r="M49885" s="290"/>
    </row>
    <row r="49886" spans="11:13" x14ac:dyDescent="0.35">
      <c r="K49886" s="293"/>
      <c r="M49886" s="290"/>
    </row>
    <row r="49887" spans="11:13" x14ac:dyDescent="0.35">
      <c r="K49887" s="293"/>
      <c r="M49887" s="290"/>
    </row>
    <row r="49888" spans="11:13" x14ac:dyDescent="0.35">
      <c r="K49888" s="293"/>
      <c r="M49888" s="290"/>
    </row>
    <row r="49889" spans="11:13" x14ac:dyDescent="0.35">
      <c r="K49889" s="293"/>
      <c r="M49889" s="290"/>
    </row>
    <row r="49890" spans="11:13" x14ac:dyDescent="0.35">
      <c r="K49890" s="293"/>
      <c r="M49890" s="290"/>
    </row>
    <row r="49891" spans="11:13" x14ac:dyDescent="0.35">
      <c r="K49891" s="293"/>
      <c r="M49891" s="290"/>
    </row>
    <row r="49892" spans="11:13" x14ac:dyDescent="0.35">
      <c r="K49892" s="293"/>
      <c r="M49892" s="290"/>
    </row>
    <row r="49893" spans="11:13" x14ac:dyDescent="0.35">
      <c r="K49893" s="293"/>
      <c r="M49893" s="290"/>
    </row>
    <row r="49894" spans="11:13" x14ac:dyDescent="0.35">
      <c r="K49894" s="293"/>
      <c r="M49894" s="290"/>
    </row>
    <row r="49895" spans="11:13" x14ac:dyDescent="0.35">
      <c r="K49895" s="293"/>
      <c r="M49895" s="290"/>
    </row>
    <row r="49896" spans="11:13" x14ac:dyDescent="0.35">
      <c r="K49896" s="293"/>
      <c r="M49896" s="290"/>
    </row>
    <row r="49897" spans="11:13" x14ac:dyDescent="0.35">
      <c r="K49897" s="293"/>
      <c r="M49897" s="290"/>
    </row>
    <row r="49898" spans="11:13" x14ac:dyDescent="0.35">
      <c r="K49898" s="293"/>
      <c r="M49898" s="290"/>
    </row>
    <row r="49899" spans="11:13" x14ac:dyDescent="0.35">
      <c r="K49899" s="293"/>
      <c r="M49899" s="290"/>
    </row>
    <row r="49900" spans="11:13" x14ac:dyDescent="0.35">
      <c r="K49900" s="293"/>
      <c r="M49900" s="290"/>
    </row>
    <row r="49901" spans="11:13" x14ac:dyDescent="0.35">
      <c r="K49901" s="293"/>
      <c r="M49901" s="290"/>
    </row>
    <row r="49902" spans="11:13" x14ac:dyDescent="0.35">
      <c r="K49902" s="293"/>
      <c r="M49902" s="290"/>
    </row>
    <row r="49903" spans="11:13" x14ac:dyDescent="0.35">
      <c r="K49903" s="293"/>
      <c r="M49903" s="290"/>
    </row>
    <row r="49904" spans="11:13" x14ac:dyDescent="0.35">
      <c r="K49904" s="293"/>
      <c r="M49904" s="290"/>
    </row>
    <row r="49905" spans="11:13" x14ac:dyDescent="0.35">
      <c r="K49905" s="293"/>
      <c r="M49905" s="290"/>
    </row>
    <row r="49906" spans="11:13" x14ac:dyDescent="0.35">
      <c r="K49906" s="293"/>
      <c r="M49906" s="290"/>
    </row>
    <row r="49907" spans="11:13" x14ac:dyDescent="0.35">
      <c r="K49907" s="293"/>
      <c r="M49907" s="290"/>
    </row>
    <row r="49908" spans="11:13" x14ac:dyDescent="0.35">
      <c r="K49908" s="293"/>
      <c r="M49908" s="290"/>
    </row>
    <row r="49909" spans="11:13" x14ac:dyDescent="0.35">
      <c r="K49909" s="293"/>
      <c r="M49909" s="290"/>
    </row>
    <row r="49910" spans="11:13" x14ac:dyDescent="0.35">
      <c r="K49910" s="293"/>
      <c r="M49910" s="290"/>
    </row>
    <row r="49911" spans="11:13" x14ac:dyDescent="0.35">
      <c r="K49911" s="293"/>
      <c r="M49911" s="290"/>
    </row>
    <row r="49912" spans="11:13" x14ac:dyDescent="0.35">
      <c r="K49912" s="293"/>
      <c r="M49912" s="290"/>
    </row>
    <row r="49913" spans="11:13" x14ac:dyDescent="0.35">
      <c r="K49913" s="293"/>
      <c r="M49913" s="290"/>
    </row>
    <row r="49914" spans="11:13" x14ac:dyDescent="0.35">
      <c r="K49914" s="293"/>
      <c r="M49914" s="290"/>
    </row>
    <row r="49915" spans="11:13" x14ac:dyDescent="0.35">
      <c r="K49915" s="293"/>
      <c r="M49915" s="290"/>
    </row>
    <row r="49916" spans="11:13" x14ac:dyDescent="0.35">
      <c r="K49916" s="293"/>
      <c r="M49916" s="290"/>
    </row>
    <row r="49917" spans="11:13" x14ac:dyDescent="0.35">
      <c r="K49917" s="293"/>
      <c r="M49917" s="290"/>
    </row>
    <row r="49918" spans="11:13" x14ac:dyDescent="0.35">
      <c r="K49918" s="293"/>
      <c r="M49918" s="290"/>
    </row>
    <row r="49919" spans="11:13" x14ac:dyDescent="0.35">
      <c r="K49919" s="293"/>
      <c r="M49919" s="290"/>
    </row>
    <row r="49920" spans="11:13" x14ac:dyDescent="0.35">
      <c r="K49920" s="293"/>
      <c r="M49920" s="290"/>
    </row>
    <row r="49921" spans="11:13" x14ac:dyDescent="0.35">
      <c r="K49921" s="293"/>
      <c r="M49921" s="290"/>
    </row>
    <row r="49922" spans="11:13" x14ac:dyDescent="0.35">
      <c r="K49922" s="293"/>
      <c r="M49922" s="290"/>
    </row>
    <row r="49923" spans="11:13" x14ac:dyDescent="0.35">
      <c r="K49923" s="293"/>
      <c r="M49923" s="290"/>
    </row>
    <row r="49924" spans="11:13" x14ac:dyDescent="0.35">
      <c r="K49924" s="293"/>
      <c r="M49924" s="290"/>
    </row>
    <row r="49925" spans="11:13" x14ac:dyDescent="0.35">
      <c r="K49925" s="293"/>
      <c r="M49925" s="290"/>
    </row>
    <row r="49926" spans="11:13" x14ac:dyDescent="0.35">
      <c r="K49926" s="293"/>
      <c r="M49926" s="290"/>
    </row>
    <row r="49927" spans="11:13" x14ac:dyDescent="0.35">
      <c r="K49927" s="293"/>
      <c r="M49927" s="290"/>
    </row>
    <row r="49928" spans="11:13" x14ac:dyDescent="0.35">
      <c r="K49928" s="293"/>
      <c r="M49928" s="290"/>
    </row>
    <row r="49929" spans="11:13" x14ac:dyDescent="0.35">
      <c r="K49929" s="293"/>
      <c r="M49929" s="290"/>
    </row>
    <row r="49930" spans="11:13" x14ac:dyDescent="0.35">
      <c r="K49930" s="293"/>
      <c r="M49930" s="290"/>
    </row>
    <row r="49931" spans="11:13" x14ac:dyDescent="0.35">
      <c r="K49931" s="293"/>
      <c r="M49931" s="290"/>
    </row>
    <row r="49932" spans="11:13" x14ac:dyDescent="0.35">
      <c r="K49932" s="293"/>
      <c r="M49932" s="290"/>
    </row>
    <row r="49933" spans="11:13" x14ac:dyDescent="0.35">
      <c r="K49933" s="293"/>
      <c r="M49933" s="290"/>
    </row>
    <row r="49934" spans="11:13" x14ac:dyDescent="0.35">
      <c r="K49934" s="293"/>
      <c r="M49934" s="290"/>
    </row>
    <row r="49935" spans="11:13" x14ac:dyDescent="0.35">
      <c r="K49935" s="293"/>
      <c r="M49935" s="290"/>
    </row>
    <row r="49936" spans="11:13" x14ac:dyDescent="0.35">
      <c r="K49936" s="293"/>
      <c r="M49936" s="290"/>
    </row>
    <row r="49937" spans="11:13" x14ac:dyDescent="0.35">
      <c r="K49937" s="293"/>
      <c r="M49937" s="290"/>
    </row>
    <row r="49938" spans="11:13" x14ac:dyDescent="0.35">
      <c r="K49938" s="293"/>
      <c r="M49938" s="290"/>
    </row>
    <row r="49939" spans="11:13" x14ac:dyDescent="0.35">
      <c r="K49939" s="293"/>
      <c r="M49939" s="290"/>
    </row>
    <row r="49940" spans="11:13" x14ac:dyDescent="0.35">
      <c r="K49940" s="293"/>
      <c r="M49940" s="290"/>
    </row>
    <row r="49941" spans="11:13" x14ac:dyDescent="0.35">
      <c r="K49941" s="293"/>
      <c r="M49941" s="290"/>
    </row>
    <row r="49942" spans="11:13" x14ac:dyDescent="0.35">
      <c r="K49942" s="293"/>
      <c r="M49942" s="290"/>
    </row>
    <row r="49943" spans="11:13" x14ac:dyDescent="0.35">
      <c r="K49943" s="293"/>
      <c r="M49943" s="290"/>
    </row>
    <row r="49944" spans="11:13" x14ac:dyDescent="0.35">
      <c r="K49944" s="293"/>
      <c r="M49944" s="290"/>
    </row>
    <row r="49945" spans="11:13" x14ac:dyDescent="0.35">
      <c r="K49945" s="293"/>
      <c r="M49945" s="290"/>
    </row>
    <row r="49946" spans="11:13" x14ac:dyDescent="0.35">
      <c r="K49946" s="293"/>
      <c r="M49946" s="290"/>
    </row>
    <row r="49947" spans="11:13" x14ac:dyDescent="0.35">
      <c r="K49947" s="293"/>
      <c r="M49947" s="290"/>
    </row>
    <row r="49948" spans="11:13" x14ac:dyDescent="0.35">
      <c r="K49948" s="293"/>
      <c r="M49948" s="290"/>
    </row>
    <row r="49949" spans="11:13" x14ac:dyDescent="0.35">
      <c r="K49949" s="293"/>
      <c r="M49949" s="290"/>
    </row>
    <row r="49950" spans="11:13" x14ac:dyDescent="0.35">
      <c r="K49950" s="293"/>
      <c r="M49950" s="290"/>
    </row>
    <row r="49951" spans="11:13" x14ac:dyDescent="0.35">
      <c r="K49951" s="293"/>
      <c r="M49951" s="290"/>
    </row>
    <row r="49952" spans="11:13" x14ac:dyDescent="0.35">
      <c r="K49952" s="293"/>
      <c r="M49952" s="290"/>
    </row>
    <row r="49953" spans="11:13" x14ac:dyDescent="0.35">
      <c r="K49953" s="293"/>
      <c r="M49953" s="290"/>
    </row>
    <row r="49954" spans="11:13" x14ac:dyDescent="0.35">
      <c r="K49954" s="293"/>
      <c r="M49954" s="290"/>
    </row>
    <row r="49955" spans="11:13" x14ac:dyDescent="0.35">
      <c r="K49955" s="293"/>
      <c r="M49955" s="290"/>
    </row>
    <row r="49956" spans="11:13" x14ac:dyDescent="0.35">
      <c r="K49956" s="293"/>
      <c r="M49956" s="290"/>
    </row>
    <row r="49957" spans="11:13" x14ac:dyDescent="0.35">
      <c r="K49957" s="293"/>
      <c r="M49957" s="290"/>
    </row>
    <row r="49958" spans="11:13" x14ac:dyDescent="0.35">
      <c r="K49958" s="293"/>
      <c r="M49958" s="290"/>
    </row>
    <row r="49959" spans="11:13" x14ac:dyDescent="0.35">
      <c r="K49959" s="293"/>
      <c r="M49959" s="290"/>
    </row>
    <row r="49960" spans="11:13" x14ac:dyDescent="0.35">
      <c r="K49960" s="293"/>
      <c r="M49960" s="290"/>
    </row>
    <row r="49961" spans="11:13" x14ac:dyDescent="0.35">
      <c r="K49961" s="293"/>
      <c r="M49961" s="290"/>
    </row>
    <row r="49962" spans="11:13" x14ac:dyDescent="0.35">
      <c r="K49962" s="293"/>
      <c r="M49962" s="290"/>
    </row>
    <row r="49963" spans="11:13" x14ac:dyDescent="0.35">
      <c r="K49963" s="293"/>
      <c r="M49963" s="290"/>
    </row>
    <row r="49964" spans="11:13" x14ac:dyDescent="0.35">
      <c r="K49964" s="293"/>
      <c r="M49964" s="290"/>
    </row>
    <row r="49965" spans="11:13" x14ac:dyDescent="0.35">
      <c r="K49965" s="293"/>
      <c r="M49965" s="290"/>
    </row>
    <row r="49966" spans="11:13" x14ac:dyDescent="0.35">
      <c r="K49966" s="293"/>
      <c r="M49966" s="290"/>
    </row>
    <row r="49967" spans="11:13" x14ac:dyDescent="0.35">
      <c r="K49967" s="293"/>
      <c r="M49967" s="290"/>
    </row>
    <row r="49968" spans="11:13" x14ac:dyDescent="0.35">
      <c r="K49968" s="293"/>
      <c r="M49968" s="290"/>
    </row>
    <row r="49969" spans="11:13" x14ac:dyDescent="0.35">
      <c r="K49969" s="293"/>
      <c r="M49969" s="290"/>
    </row>
    <row r="49970" spans="11:13" x14ac:dyDescent="0.35">
      <c r="K49970" s="293"/>
      <c r="M49970" s="290"/>
    </row>
    <row r="49971" spans="11:13" x14ac:dyDescent="0.35">
      <c r="K49971" s="293"/>
      <c r="M49971" s="290"/>
    </row>
    <row r="49972" spans="11:13" x14ac:dyDescent="0.35">
      <c r="K49972" s="293"/>
      <c r="M49972" s="290"/>
    </row>
    <row r="49973" spans="11:13" x14ac:dyDescent="0.35">
      <c r="K49973" s="293"/>
      <c r="M49973" s="290"/>
    </row>
    <row r="49974" spans="11:13" x14ac:dyDescent="0.35">
      <c r="K49974" s="293"/>
      <c r="M49974" s="290"/>
    </row>
    <row r="49975" spans="11:13" x14ac:dyDescent="0.35">
      <c r="K49975" s="293"/>
      <c r="M49975" s="290"/>
    </row>
    <row r="49976" spans="11:13" x14ac:dyDescent="0.35">
      <c r="K49976" s="293"/>
      <c r="M49976" s="290"/>
    </row>
    <row r="49977" spans="11:13" x14ac:dyDescent="0.35">
      <c r="K49977" s="293"/>
      <c r="M49977" s="290"/>
    </row>
    <row r="49978" spans="11:13" x14ac:dyDescent="0.35">
      <c r="K49978" s="293"/>
      <c r="M49978" s="290"/>
    </row>
    <row r="49979" spans="11:13" x14ac:dyDescent="0.35">
      <c r="K49979" s="293"/>
      <c r="M49979" s="290"/>
    </row>
    <row r="49980" spans="11:13" x14ac:dyDescent="0.35">
      <c r="K49980" s="293"/>
      <c r="M49980" s="290"/>
    </row>
    <row r="49981" spans="11:13" x14ac:dyDescent="0.35">
      <c r="K49981" s="293"/>
      <c r="M49981" s="290"/>
    </row>
    <row r="49982" spans="11:13" x14ac:dyDescent="0.35">
      <c r="K49982" s="293"/>
      <c r="M49982" s="290"/>
    </row>
    <row r="49983" spans="11:13" x14ac:dyDescent="0.35">
      <c r="K49983" s="293"/>
      <c r="M49983" s="290"/>
    </row>
    <row r="49984" spans="11:13" x14ac:dyDescent="0.35">
      <c r="K49984" s="293"/>
      <c r="M49984" s="290"/>
    </row>
    <row r="49985" spans="11:13" x14ac:dyDescent="0.35">
      <c r="K49985" s="293"/>
      <c r="M49985" s="290"/>
    </row>
    <row r="49986" spans="11:13" x14ac:dyDescent="0.35">
      <c r="K49986" s="293"/>
      <c r="M49986" s="290"/>
    </row>
    <row r="49987" spans="11:13" x14ac:dyDescent="0.35">
      <c r="K49987" s="293"/>
      <c r="M49987" s="290"/>
    </row>
    <row r="49988" spans="11:13" x14ac:dyDescent="0.35">
      <c r="K49988" s="293"/>
      <c r="M49988" s="290"/>
    </row>
    <row r="49989" spans="11:13" x14ac:dyDescent="0.35">
      <c r="K49989" s="293"/>
      <c r="M49989" s="290"/>
    </row>
    <row r="49990" spans="11:13" x14ac:dyDescent="0.35">
      <c r="K49990" s="293"/>
      <c r="M49990" s="290"/>
    </row>
    <row r="49991" spans="11:13" x14ac:dyDescent="0.35">
      <c r="K49991" s="293"/>
      <c r="M49991" s="290"/>
    </row>
    <row r="49992" spans="11:13" x14ac:dyDescent="0.35">
      <c r="K49992" s="293"/>
      <c r="M49992" s="290"/>
    </row>
    <row r="49993" spans="11:13" x14ac:dyDescent="0.35">
      <c r="K49993" s="293"/>
      <c r="M49993" s="290"/>
    </row>
    <row r="49994" spans="11:13" x14ac:dyDescent="0.35">
      <c r="K49994" s="293"/>
      <c r="M49994" s="290"/>
    </row>
    <row r="49995" spans="11:13" x14ac:dyDescent="0.35">
      <c r="K49995" s="293"/>
      <c r="M49995" s="290"/>
    </row>
    <row r="49996" spans="11:13" x14ac:dyDescent="0.35">
      <c r="K49996" s="293"/>
      <c r="M49996" s="290"/>
    </row>
    <row r="49997" spans="11:13" x14ac:dyDescent="0.35">
      <c r="K49997" s="293"/>
      <c r="M49997" s="290"/>
    </row>
    <row r="49998" spans="11:13" x14ac:dyDescent="0.35">
      <c r="K49998" s="293"/>
      <c r="M49998" s="290"/>
    </row>
    <row r="49999" spans="11:13" x14ac:dyDescent="0.35">
      <c r="K49999" s="293"/>
      <c r="M49999" s="290"/>
    </row>
    <row r="50000" spans="11:13" x14ac:dyDescent="0.35">
      <c r="K50000" s="293"/>
      <c r="M50000" s="290"/>
    </row>
    <row r="50001" spans="11:13" x14ac:dyDescent="0.35">
      <c r="K50001" s="293"/>
      <c r="M50001" s="290"/>
    </row>
    <row r="50002" spans="11:13" x14ac:dyDescent="0.35">
      <c r="K50002" s="293"/>
      <c r="M50002" s="290"/>
    </row>
    <row r="50003" spans="11:13" x14ac:dyDescent="0.35">
      <c r="K50003" s="293"/>
      <c r="M50003" s="290"/>
    </row>
    <row r="50004" spans="11:13" x14ac:dyDescent="0.35">
      <c r="K50004" s="293"/>
      <c r="M50004" s="290"/>
    </row>
    <row r="50005" spans="11:13" x14ac:dyDescent="0.35">
      <c r="K50005" s="293"/>
      <c r="M50005" s="290"/>
    </row>
    <row r="50006" spans="11:13" x14ac:dyDescent="0.35">
      <c r="K50006" s="293"/>
      <c r="M50006" s="290"/>
    </row>
    <row r="50007" spans="11:13" x14ac:dyDescent="0.35">
      <c r="K50007" s="293"/>
      <c r="M50007" s="290"/>
    </row>
    <row r="50008" spans="11:13" x14ac:dyDescent="0.35">
      <c r="K50008" s="293"/>
      <c r="M50008" s="290"/>
    </row>
    <row r="50009" spans="11:13" x14ac:dyDescent="0.35">
      <c r="K50009" s="293"/>
      <c r="M50009" s="290"/>
    </row>
    <row r="50010" spans="11:13" x14ac:dyDescent="0.35">
      <c r="K50010" s="293"/>
      <c r="M50010" s="290"/>
    </row>
    <row r="50011" spans="11:13" x14ac:dyDescent="0.35">
      <c r="K50011" s="293"/>
      <c r="M50011" s="290"/>
    </row>
    <row r="50012" spans="11:13" x14ac:dyDescent="0.35">
      <c r="K50012" s="293"/>
      <c r="M50012" s="290"/>
    </row>
    <row r="50013" spans="11:13" x14ac:dyDescent="0.35">
      <c r="K50013" s="293"/>
      <c r="M50013" s="290"/>
    </row>
    <row r="50014" spans="11:13" x14ac:dyDescent="0.35">
      <c r="K50014" s="293"/>
      <c r="M50014" s="290"/>
    </row>
    <row r="50015" spans="11:13" x14ac:dyDescent="0.35">
      <c r="K50015" s="293"/>
      <c r="M50015" s="290"/>
    </row>
    <row r="50016" spans="11:13" x14ac:dyDescent="0.35">
      <c r="K50016" s="293"/>
      <c r="M50016" s="290"/>
    </row>
    <row r="50017" spans="11:13" x14ac:dyDescent="0.35">
      <c r="K50017" s="293"/>
      <c r="M50017" s="290"/>
    </row>
    <row r="50018" spans="11:13" x14ac:dyDescent="0.35">
      <c r="K50018" s="293"/>
      <c r="M50018" s="290"/>
    </row>
    <row r="50019" spans="11:13" x14ac:dyDescent="0.35">
      <c r="K50019" s="293"/>
      <c r="M50019" s="290"/>
    </row>
    <row r="50020" spans="11:13" x14ac:dyDescent="0.35">
      <c r="K50020" s="293"/>
      <c r="M50020" s="290"/>
    </row>
    <row r="50021" spans="11:13" x14ac:dyDescent="0.35">
      <c r="K50021" s="293"/>
      <c r="M50021" s="290"/>
    </row>
    <row r="50022" spans="11:13" x14ac:dyDescent="0.35">
      <c r="K50022" s="293"/>
      <c r="M50022" s="290"/>
    </row>
    <row r="50023" spans="11:13" x14ac:dyDescent="0.35">
      <c r="K50023" s="293"/>
      <c r="M50023" s="290"/>
    </row>
    <row r="50024" spans="11:13" x14ac:dyDescent="0.35">
      <c r="K50024" s="293"/>
      <c r="M50024" s="290"/>
    </row>
    <row r="50025" spans="11:13" x14ac:dyDescent="0.35">
      <c r="K50025" s="293"/>
      <c r="M50025" s="290"/>
    </row>
    <row r="50026" spans="11:13" x14ac:dyDescent="0.35">
      <c r="K50026" s="293"/>
      <c r="M50026" s="290"/>
    </row>
    <row r="50027" spans="11:13" x14ac:dyDescent="0.35">
      <c r="K50027" s="293"/>
      <c r="M50027" s="290"/>
    </row>
    <row r="50028" spans="11:13" x14ac:dyDescent="0.35">
      <c r="K50028" s="293"/>
      <c r="M50028" s="290"/>
    </row>
    <row r="50029" spans="11:13" x14ac:dyDescent="0.35">
      <c r="K50029" s="293"/>
      <c r="M50029" s="290"/>
    </row>
    <row r="50030" spans="11:13" x14ac:dyDescent="0.35">
      <c r="K50030" s="293"/>
      <c r="M50030" s="290"/>
    </row>
    <row r="50031" spans="11:13" x14ac:dyDescent="0.35">
      <c r="K50031" s="293"/>
      <c r="M50031" s="290"/>
    </row>
    <row r="50032" spans="11:13" x14ac:dyDescent="0.35">
      <c r="K50032" s="293"/>
      <c r="M50032" s="290"/>
    </row>
    <row r="50033" spans="11:13" x14ac:dyDescent="0.35">
      <c r="K50033" s="293"/>
      <c r="M50033" s="290"/>
    </row>
    <row r="50034" spans="11:13" x14ac:dyDescent="0.35">
      <c r="K50034" s="293"/>
      <c r="M50034" s="290"/>
    </row>
    <row r="50035" spans="11:13" x14ac:dyDescent="0.35">
      <c r="K50035" s="293"/>
      <c r="M50035" s="290"/>
    </row>
    <row r="50036" spans="11:13" x14ac:dyDescent="0.35">
      <c r="K50036" s="293"/>
      <c r="M50036" s="290"/>
    </row>
    <row r="50037" spans="11:13" x14ac:dyDescent="0.35">
      <c r="K50037" s="293"/>
      <c r="M50037" s="290"/>
    </row>
    <row r="50038" spans="11:13" x14ac:dyDescent="0.35">
      <c r="K50038" s="293"/>
      <c r="M50038" s="290"/>
    </row>
    <row r="50039" spans="11:13" x14ac:dyDescent="0.35">
      <c r="K50039" s="293"/>
      <c r="M50039" s="290"/>
    </row>
    <row r="50040" spans="11:13" x14ac:dyDescent="0.35">
      <c r="K50040" s="293"/>
      <c r="M50040" s="290"/>
    </row>
    <row r="50041" spans="11:13" x14ac:dyDescent="0.35">
      <c r="K50041" s="293"/>
      <c r="M50041" s="290"/>
    </row>
    <row r="50042" spans="11:13" x14ac:dyDescent="0.35">
      <c r="K50042" s="293"/>
      <c r="M50042" s="290"/>
    </row>
    <row r="50043" spans="11:13" x14ac:dyDescent="0.35">
      <c r="K50043" s="293"/>
      <c r="M50043" s="290"/>
    </row>
    <row r="50044" spans="11:13" x14ac:dyDescent="0.35">
      <c r="K50044" s="293"/>
      <c r="M50044" s="290"/>
    </row>
    <row r="50045" spans="11:13" x14ac:dyDescent="0.35">
      <c r="K50045" s="293"/>
      <c r="M50045" s="290"/>
    </row>
    <row r="50046" spans="11:13" x14ac:dyDescent="0.35">
      <c r="K50046" s="293"/>
      <c r="M50046" s="290"/>
    </row>
    <row r="50047" spans="11:13" x14ac:dyDescent="0.35">
      <c r="K50047" s="293"/>
      <c r="M50047" s="290"/>
    </row>
    <row r="50048" spans="11:13" x14ac:dyDescent="0.35">
      <c r="K50048" s="293"/>
      <c r="M50048" s="290"/>
    </row>
    <row r="50049" spans="11:13" x14ac:dyDescent="0.35">
      <c r="K50049" s="293"/>
      <c r="M50049" s="290"/>
    </row>
    <row r="50050" spans="11:13" x14ac:dyDescent="0.35">
      <c r="K50050" s="293"/>
      <c r="M50050" s="290"/>
    </row>
    <row r="50051" spans="11:13" x14ac:dyDescent="0.35">
      <c r="K50051" s="293"/>
      <c r="M50051" s="290"/>
    </row>
    <row r="50052" spans="11:13" x14ac:dyDescent="0.35">
      <c r="K50052" s="293"/>
      <c r="M50052" s="290"/>
    </row>
    <row r="50053" spans="11:13" x14ac:dyDescent="0.35">
      <c r="K50053" s="293"/>
      <c r="M50053" s="290"/>
    </row>
    <row r="50054" spans="11:13" x14ac:dyDescent="0.35">
      <c r="K50054" s="293"/>
      <c r="M50054" s="290"/>
    </row>
    <row r="50055" spans="11:13" x14ac:dyDescent="0.35">
      <c r="K50055" s="293"/>
      <c r="M50055" s="290"/>
    </row>
    <row r="50056" spans="11:13" x14ac:dyDescent="0.35">
      <c r="K50056" s="293"/>
      <c r="M50056" s="290"/>
    </row>
    <row r="50057" spans="11:13" x14ac:dyDescent="0.35">
      <c r="K50057" s="293"/>
      <c r="M50057" s="290"/>
    </row>
    <row r="50058" spans="11:13" x14ac:dyDescent="0.35">
      <c r="K50058" s="293"/>
      <c r="M50058" s="290"/>
    </row>
    <row r="50059" spans="11:13" x14ac:dyDescent="0.35">
      <c r="K50059" s="293"/>
      <c r="M50059" s="290"/>
    </row>
    <row r="50060" spans="11:13" x14ac:dyDescent="0.35">
      <c r="K50060" s="293"/>
      <c r="M50060" s="290"/>
    </row>
    <row r="50061" spans="11:13" x14ac:dyDescent="0.35">
      <c r="K50061" s="293"/>
      <c r="M50061" s="290"/>
    </row>
    <row r="50062" spans="11:13" x14ac:dyDescent="0.35">
      <c r="K50062" s="293"/>
      <c r="M50062" s="290"/>
    </row>
    <row r="50063" spans="11:13" x14ac:dyDescent="0.35">
      <c r="K50063" s="293"/>
      <c r="M50063" s="290"/>
    </row>
    <row r="50064" spans="11:13" x14ac:dyDescent="0.35">
      <c r="K50064" s="293"/>
      <c r="M50064" s="290"/>
    </row>
    <row r="50065" spans="11:13" x14ac:dyDescent="0.35">
      <c r="K50065" s="293"/>
      <c r="M50065" s="290"/>
    </row>
    <row r="50066" spans="11:13" x14ac:dyDescent="0.35">
      <c r="K50066" s="293"/>
      <c r="M50066" s="290"/>
    </row>
    <row r="50067" spans="11:13" x14ac:dyDescent="0.35">
      <c r="K50067" s="293"/>
      <c r="M50067" s="290"/>
    </row>
    <row r="50068" spans="11:13" x14ac:dyDescent="0.35">
      <c r="K50068" s="293"/>
      <c r="M50068" s="290"/>
    </row>
    <row r="50069" spans="11:13" x14ac:dyDescent="0.35">
      <c r="K50069" s="293"/>
      <c r="M50069" s="290"/>
    </row>
    <row r="50070" spans="11:13" x14ac:dyDescent="0.35">
      <c r="K50070" s="293"/>
      <c r="M50070" s="290"/>
    </row>
    <row r="50071" spans="11:13" x14ac:dyDescent="0.35">
      <c r="K50071" s="293"/>
      <c r="M50071" s="290"/>
    </row>
    <row r="50072" spans="11:13" x14ac:dyDescent="0.35">
      <c r="K50072" s="293"/>
      <c r="M50072" s="290"/>
    </row>
    <row r="50073" spans="11:13" x14ac:dyDescent="0.35">
      <c r="K50073" s="293"/>
      <c r="M50073" s="290"/>
    </row>
    <row r="50074" spans="11:13" x14ac:dyDescent="0.35">
      <c r="K50074" s="293"/>
      <c r="M50074" s="290"/>
    </row>
    <row r="50075" spans="11:13" x14ac:dyDescent="0.35">
      <c r="K50075" s="293"/>
      <c r="M50075" s="290"/>
    </row>
    <row r="50076" spans="11:13" x14ac:dyDescent="0.35">
      <c r="K50076" s="293"/>
      <c r="M50076" s="290"/>
    </row>
    <row r="50077" spans="11:13" x14ac:dyDescent="0.35">
      <c r="K50077" s="293"/>
      <c r="M50077" s="290"/>
    </row>
    <row r="50078" spans="11:13" x14ac:dyDescent="0.35">
      <c r="K50078" s="293"/>
      <c r="M50078" s="290"/>
    </row>
    <row r="50079" spans="11:13" x14ac:dyDescent="0.35">
      <c r="K50079" s="293"/>
      <c r="M50079" s="290"/>
    </row>
    <row r="50080" spans="11:13" x14ac:dyDescent="0.35">
      <c r="K50080" s="293"/>
      <c r="M50080" s="290"/>
    </row>
    <row r="50081" spans="11:13" x14ac:dyDescent="0.35">
      <c r="K50081" s="293"/>
      <c r="M50081" s="290"/>
    </row>
    <row r="50082" spans="11:13" x14ac:dyDescent="0.35">
      <c r="K50082" s="293"/>
      <c r="M50082" s="290"/>
    </row>
    <row r="50083" spans="11:13" x14ac:dyDescent="0.35">
      <c r="K50083" s="293"/>
      <c r="M50083" s="290"/>
    </row>
    <row r="50084" spans="11:13" x14ac:dyDescent="0.35">
      <c r="K50084" s="293"/>
      <c r="M50084" s="290"/>
    </row>
    <row r="50085" spans="11:13" x14ac:dyDescent="0.35">
      <c r="K50085" s="293"/>
      <c r="M50085" s="290"/>
    </row>
    <row r="50086" spans="11:13" x14ac:dyDescent="0.35">
      <c r="K50086" s="293"/>
      <c r="M50086" s="290"/>
    </row>
    <row r="50087" spans="11:13" x14ac:dyDescent="0.35">
      <c r="K50087" s="293"/>
      <c r="M50087" s="290"/>
    </row>
    <row r="50088" spans="11:13" x14ac:dyDescent="0.35">
      <c r="K50088" s="293"/>
      <c r="M50088" s="290"/>
    </row>
    <row r="50089" spans="11:13" x14ac:dyDescent="0.35">
      <c r="K50089" s="293"/>
      <c r="M50089" s="290"/>
    </row>
    <row r="50090" spans="11:13" x14ac:dyDescent="0.35">
      <c r="K50090" s="293"/>
      <c r="M50090" s="290"/>
    </row>
    <row r="50091" spans="11:13" x14ac:dyDescent="0.35">
      <c r="K50091" s="293"/>
      <c r="M50091" s="290"/>
    </row>
    <row r="50092" spans="11:13" x14ac:dyDescent="0.35">
      <c r="K50092" s="293"/>
      <c r="M50092" s="290"/>
    </row>
    <row r="50093" spans="11:13" x14ac:dyDescent="0.35">
      <c r="K50093" s="293"/>
      <c r="M50093" s="290"/>
    </row>
    <row r="50094" spans="11:13" x14ac:dyDescent="0.35">
      <c r="K50094" s="293"/>
      <c r="M50094" s="290"/>
    </row>
    <row r="50095" spans="11:13" x14ac:dyDescent="0.35">
      <c r="K50095" s="293"/>
      <c r="M50095" s="290"/>
    </row>
    <row r="50096" spans="11:13" x14ac:dyDescent="0.35">
      <c r="K50096" s="293"/>
      <c r="M50096" s="290"/>
    </row>
    <row r="50097" spans="11:13" x14ac:dyDescent="0.35">
      <c r="K50097" s="293"/>
      <c r="M50097" s="290"/>
    </row>
    <row r="50098" spans="11:13" x14ac:dyDescent="0.35">
      <c r="K50098" s="293"/>
      <c r="M50098" s="290"/>
    </row>
    <row r="50099" spans="11:13" x14ac:dyDescent="0.35">
      <c r="K50099" s="293"/>
      <c r="M50099" s="290"/>
    </row>
    <row r="50100" spans="11:13" x14ac:dyDescent="0.35">
      <c r="K50100" s="293"/>
      <c r="M50100" s="290"/>
    </row>
    <row r="50101" spans="11:13" x14ac:dyDescent="0.35">
      <c r="K50101" s="293"/>
      <c r="M50101" s="290"/>
    </row>
    <row r="50102" spans="11:13" x14ac:dyDescent="0.35">
      <c r="K50102" s="293"/>
      <c r="M50102" s="290"/>
    </row>
    <row r="50103" spans="11:13" x14ac:dyDescent="0.35">
      <c r="K50103" s="293"/>
      <c r="M50103" s="290"/>
    </row>
    <row r="50104" spans="11:13" x14ac:dyDescent="0.35">
      <c r="K50104" s="293"/>
      <c r="M50104" s="290"/>
    </row>
    <row r="50105" spans="11:13" x14ac:dyDescent="0.35">
      <c r="K50105" s="293"/>
      <c r="M50105" s="290"/>
    </row>
    <row r="50106" spans="11:13" x14ac:dyDescent="0.35">
      <c r="K50106" s="293"/>
      <c r="M50106" s="290"/>
    </row>
    <row r="50107" spans="11:13" x14ac:dyDescent="0.35">
      <c r="K50107" s="293"/>
      <c r="M50107" s="290"/>
    </row>
    <row r="50108" spans="11:13" x14ac:dyDescent="0.35">
      <c r="K50108" s="293"/>
      <c r="M50108" s="290"/>
    </row>
    <row r="50109" spans="11:13" x14ac:dyDescent="0.35">
      <c r="K50109" s="293"/>
      <c r="M50109" s="290"/>
    </row>
    <row r="50110" spans="11:13" x14ac:dyDescent="0.35">
      <c r="K50110" s="293"/>
      <c r="M50110" s="290"/>
    </row>
    <row r="50111" spans="11:13" x14ac:dyDescent="0.35">
      <c r="K50111" s="293"/>
      <c r="M50111" s="290"/>
    </row>
    <row r="50112" spans="11:13" x14ac:dyDescent="0.35">
      <c r="K50112" s="293"/>
      <c r="M50112" s="290"/>
    </row>
    <row r="50113" spans="11:13" x14ac:dyDescent="0.35">
      <c r="K50113" s="293"/>
      <c r="M50113" s="290"/>
    </row>
    <row r="50114" spans="11:13" x14ac:dyDescent="0.35">
      <c r="K50114" s="293"/>
      <c r="M50114" s="290"/>
    </row>
    <row r="50115" spans="11:13" x14ac:dyDescent="0.35">
      <c r="K50115" s="293"/>
      <c r="M50115" s="290"/>
    </row>
    <row r="50116" spans="11:13" x14ac:dyDescent="0.35">
      <c r="K50116" s="293"/>
      <c r="M50116" s="290"/>
    </row>
    <row r="50117" spans="11:13" x14ac:dyDescent="0.35">
      <c r="K50117" s="293"/>
      <c r="M50117" s="290"/>
    </row>
    <row r="50118" spans="11:13" x14ac:dyDescent="0.35">
      <c r="K50118" s="293"/>
      <c r="M50118" s="290"/>
    </row>
    <row r="50119" spans="11:13" x14ac:dyDescent="0.35">
      <c r="K50119" s="293"/>
      <c r="M50119" s="290"/>
    </row>
    <row r="50120" spans="11:13" x14ac:dyDescent="0.35">
      <c r="K50120" s="293"/>
      <c r="M50120" s="290"/>
    </row>
    <row r="50121" spans="11:13" x14ac:dyDescent="0.35">
      <c r="K50121" s="293"/>
      <c r="M50121" s="290"/>
    </row>
    <row r="50122" spans="11:13" x14ac:dyDescent="0.35">
      <c r="K50122" s="293"/>
      <c r="M50122" s="290"/>
    </row>
    <row r="50123" spans="11:13" x14ac:dyDescent="0.35">
      <c r="K50123" s="293"/>
      <c r="M50123" s="290"/>
    </row>
    <row r="50124" spans="11:13" x14ac:dyDescent="0.35">
      <c r="K50124" s="293"/>
      <c r="M50124" s="290"/>
    </row>
    <row r="50125" spans="11:13" x14ac:dyDescent="0.35">
      <c r="K50125" s="293"/>
      <c r="M50125" s="290"/>
    </row>
    <row r="50126" spans="11:13" x14ac:dyDescent="0.35">
      <c r="K50126" s="293"/>
      <c r="M50126" s="290"/>
    </row>
    <row r="50127" spans="11:13" x14ac:dyDescent="0.35">
      <c r="K50127" s="293"/>
      <c r="M50127" s="290"/>
    </row>
    <row r="50128" spans="11:13" x14ac:dyDescent="0.35">
      <c r="K50128" s="293"/>
      <c r="M50128" s="290"/>
    </row>
    <row r="50129" spans="11:13" x14ac:dyDescent="0.35">
      <c r="K50129" s="293"/>
      <c r="M50129" s="290"/>
    </row>
    <row r="50130" spans="11:13" x14ac:dyDescent="0.35">
      <c r="K50130" s="293"/>
      <c r="M50130" s="290"/>
    </row>
    <row r="50131" spans="11:13" x14ac:dyDescent="0.35">
      <c r="K50131" s="293"/>
      <c r="M50131" s="290"/>
    </row>
    <row r="50132" spans="11:13" x14ac:dyDescent="0.35">
      <c r="K50132" s="293"/>
      <c r="M50132" s="290"/>
    </row>
    <row r="50133" spans="11:13" x14ac:dyDescent="0.35">
      <c r="K50133" s="293"/>
      <c r="M50133" s="290"/>
    </row>
    <row r="50134" spans="11:13" x14ac:dyDescent="0.35">
      <c r="K50134" s="293"/>
      <c r="M50134" s="290"/>
    </row>
    <row r="50135" spans="11:13" x14ac:dyDescent="0.35">
      <c r="K50135" s="293"/>
      <c r="M50135" s="290"/>
    </row>
    <row r="50136" spans="11:13" x14ac:dyDescent="0.35">
      <c r="K50136" s="293"/>
      <c r="M50136" s="290"/>
    </row>
    <row r="50137" spans="11:13" x14ac:dyDescent="0.35">
      <c r="K50137" s="293"/>
      <c r="M50137" s="290"/>
    </row>
    <row r="50138" spans="11:13" x14ac:dyDescent="0.35">
      <c r="K50138" s="293"/>
      <c r="M50138" s="290"/>
    </row>
    <row r="50139" spans="11:13" x14ac:dyDescent="0.35">
      <c r="K50139" s="293"/>
      <c r="M50139" s="290"/>
    </row>
    <row r="50140" spans="11:13" x14ac:dyDescent="0.35">
      <c r="K50140" s="293"/>
      <c r="M50140" s="290"/>
    </row>
    <row r="50141" spans="11:13" x14ac:dyDescent="0.35">
      <c r="K50141" s="293"/>
      <c r="M50141" s="290"/>
    </row>
    <row r="50142" spans="11:13" x14ac:dyDescent="0.35">
      <c r="K50142" s="293"/>
      <c r="M50142" s="290"/>
    </row>
    <row r="50143" spans="11:13" x14ac:dyDescent="0.35">
      <c r="K50143" s="293"/>
      <c r="M50143" s="290"/>
    </row>
    <row r="50144" spans="11:13" x14ac:dyDescent="0.35">
      <c r="K50144" s="293"/>
      <c r="M50144" s="290"/>
    </row>
    <row r="50145" spans="11:13" x14ac:dyDescent="0.35">
      <c r="K50145" s="293"/>
      <c r="M50145" s="290"/>
    </row>
    <row r="50146" spans="11:13" x14ac:dyDescent="0.35">
      <c r="K50146" s="293"/>
      <c r="M50146" s="290"/>
    </row>
    <row r="50147" spans="11:13" x14ac:dyDescent="0.35">
      <c r="K50147" s="293"/>
      <c r="M50147" s="290"/>
    </row>
    <row r="50148" spans="11:13" x14ac:dyDescent="0.35">
      <c r="K50148" s="293"/>
      <c r="M50148" s="290"/>
    </row>
    <row r="50149" spans="11:13" x14ac:dyDescent="0.35">
      <c r="K50149" s="293"/>
      <c r="M50149" s="290"/>
    </row>
    <row r="50150" spans="11:13" x14ac:dyDescent="0.35">
      <c r="K50150" s="293"/>
      <c r="M50150" s="290"/>
    </row>
    <row r="50151" spans="11:13" x14ac:dyDescent="0.35">
      <c r="K50151" s="293"/>
      <c r="M50151" s="290"/>
    </row>
    <row r="50152" spans="11:13" x14ac:dyDescent="0.35">
      <c r="K50152" s="293"/>
      <c r="M50152" s="290"/>
    </row>
    <row r="50153" spans="11:13" x14ac:dyDescent="0.35">
      <c r="K50153" s="293"/>
      <c r="M50153" s="290"/>
    </row>
    <row r="50154" spans="11:13" x14ac:dyDescent="0.35">
      <c r="K50154" s="293"/>
      <c r="M50154" s="290"/>
    </row>
    <row r="50155" spans="11:13" x14ac:dyDescent="0.35">
      <c r="K50155" s="293"/>
      <c r="M50155" s="290"/>
    </row>
    <row r="50156" spans="11:13" x14ac:dyDescent="0.35">
      <c r="K50156" s="293"/>
      <c r="M50156" s="290"/>
    </row>
    <row r="50157" spans="11:13" x14ac:dyDescent="0.35">
      <c r="K50157" s="293"/>
      <c r="M50157" s="290"/>
    </row>
    <row r="50158" spans="11:13" x14ac:dyDescent="0.35">
      <c r="K50158" s="293"/>
      <c r="M50158" s="290"/>
    </row>
    <row r="50159" spans="11:13" x14ac:dyDescent="0.35">
      <c r="K50159" s="293"/>
      <c r="M50159" s="290"/>
    </row>
    <row r="50160" spans="11:13" x14ac:dyDescent="0.35">
      <c r="K50160" s="293"/>
      <c r="M50160" s="290"/>
    </row>
    <row r="50161" spans="11:13" x14ac:dyDescent="0.35">
      <c r="K50161" s="293"/>
      <c r="M50161" s="290"/>
    </row>
    <row r="50162" spans="11:13" x14ac:dyDescent="0.35">
      <c r="K50162" s="293"/>
      <c r="M50162" s="290"/>
    </row>
    <row r="50163" spans="11:13" x14ac:dyDescent="0.35">
      <c r="K50163" s="293"/>
      <c r="M50163" s="290"/>
    </row>
    <row r="50164" spans="11:13" x14ac:dyDescent="0.35">
      <c r="K50164" s="293"/>
      <c r="M50164" s="290"/>
    </row>
    <row r="50165" spans="11:13" x14ac:dyDescent="0.35">
      <c r="K50165" s="293"/>
      <c r="M50165" s="290"/>
    </row>
    <row r="50166" spans="11:13" x14ac:dyDescent="0.35">
      <c r="K50166" s="293"/>
      <c r="M50166" s="290"/>
    </row>
    <row r="50167" spans="11:13" x14ac:dyDescent="0.35">
      <c r="K50167" s="293"/>
      <c r="M50167" s="290"/>
    </row>
    <row r="50168" spans="11:13" x14ac:dyDescent="0.35">
      <c r="K50168" s="293"/>
      <c r="M50168" s="290"/>
    </row>
    <row r="50169" spans="11:13" x14ac:dyDescent="0.35">
      <c r="K50169" s="293"/>
      <c r="M50169" s="290"/>
    </row>
    <row r="50170" spans="11:13" x14ac:dyDescent="0.35">
      <c r="K50170" s="293"/>
      <c r="M50170" s="290"/>
    </row>
    <row r="50171" spans="11:13" x14ac:dyDescent="0.35">
      <c r="K50171" s="293"/>
      <c r="M50171" s="290"/>
    </row>
    <row r="50172" spans="11:13" x14ac:dyDescent="0.35">
      <c r="K50172" s="293"/>
      <c r="M50172" s="290"/>
    </row>
    <row r="50173" spans="11:13" x14ac:dyDescent="0.35">
      <c r="K50173" s="293"/>
      <c r="M50173" s="290"/>
    </row>
    <row r="50174" spans="11:13" x14ac:dyDescent="0.35">
      <c r="K50174" s="293"/>
      <c r="M50174" s="290"/>
    </row>
    <row r="50175" spans="11:13" x14ac:dyDescent="0.35">
      <c r="K50175" s="293"/>
      <c r="M50175" s="290"/>
    </row>
    <row r="50176" spans="11:13" x14ac:dyDescent="0.35">
      <c r="K50176" s="293"/>
      <c r="M50176" s="290"/>
    </row>
    <row r="50177" spans="11:13" x14ac:dyDescent="0.35">
      <c r="K50177" s="293"/>
      <c r="M50177" s="290"/>
    </row>
    <row r="50178" spans="11:13" x14ac:dyDescent="0.35">
      <c r="K50178" s="293"/>
      <c r="M50178" s="290"/>
    </row>
    <row r="50179" spans="11:13" x14ac:dyDescent="0.35">
      <c r="K50179" s="293"/>
      <c r="M50179" s="290"/>
    </row>
    <row r="50180" spans="11:13" x14ac:dyDescent="0.35">
      <c r="K50180" s="293"/>
      <c r="M50180" s="290"/>
    </row>
    <row r="50181" spans="11:13" x14ac:dyDescent="0.35">
      <c r="K50181" s="293"/>
      <c r="M50181" s="290"/>
    </row>
    <row r="50182" spans="11:13" x14ac:dyDescent="0.35">
      <c r="K50182" s="293"/>
      <c r="M50182" s="290"/>
    </row>
    <row r="50183" spans="11:13" x14ac:dyDescent="0.35">
      <c r="K50183" s="293"/>
      <c r="M50183" s="290"/>
    </row>
    <row r="50184" spans="11:13" x14ac:dyDescent="0.35">
      <c r="K50184" s="293"/>
      <c r="M50184" s="290"/>
    </row>
    <row r="50185" spans="11:13" x14ac:dyDescent="0.35">
      <c r="K50185" s="293"/>
      <c r="M50185" s="290"/>
    </row>
    <row r="50186" spans="11:13" x14ac:dyDescent="0.35">
      <c r="K50186" s="293"/>
      <c r="M50186" s="290"/>
    </row>
    <row r="50187" spans="11:13" x14ac:dyDescent="0.35">
      <c r="K50187" s="293"/>
      <c r="M50187" s="290"/>
    </row>
    <row r="50188" spans="11:13" x14ac:dyDescent="0.35">
      <c r="K50188" s="293"/>
      <c r="M50188" s="290"/>
    </row>
    <row r="50189" spans="11:13" x14ac:dyDescent="0.35">
      <c r="K50189" s="293"/>
      <c r="M50189" s="290"/>
    </row>
    <row r="50190" spans="11:13" x14ac:dyDescent="0.35">
      <c r="K50190" s="293"/>
      <c r="M50190" s="290"/>
    </row>
    <row r="50191" spans="11:13" x14ac:dyDescent="0.35">
      <c r="K50191" s="293"/>
      <c r="M50191" s="290"/>
    </row>
    <row r="50192" spans="11:13" x14ac:dyDescent="0.35">
      <c r="K50192" s="293"/>
      <c r="M50192" s="290"/>
    </row>
    <row r="50193" spans="11:13" x14ac:dyDescent="0.35">
      <c r="K50193" s="293"/>
      <c r="M50193" s="290"/>
    </row>
    <row r="50194" spans="11:13" x14ac:dyDescent="0.35">
      <c r="K50194" s="293"/>
      <c r="M50194" s="290"/>
    </row>
    <row r="50195" spans="11:13" x14ac:dyDescent="0.35">
      <c r="K50195" s="293"/>
      <c r="M50195" s="290"/>
    </row>
    <row r="50196" spans="11:13" x14ac:dyDescent="0.35">
      <c r="K50196" s="293"/>
      <c r="M50196" s="290"/>
    </row>
    <row r="50197" spans="11:13" x14ac:dyDescent="0.35">
      <c r="K50197" s="293"/>
      <c r="M50197" s="290"/>
    </row>
    <row r="50198" spans="11:13" x14ac:dyDescent="0.35">
      <c r="K50198" s="293"/>
      <c r="M50198" s="290"/>
    </row>
    <row r="50199" spans="11:13" x14ac:dyDescent="0.35">
      <c r="K50199" s="293"/>
      <c r="M50199" s="290"/>
    </row>
    <row r="50200" spans="11:13" x14ac:dyDescent="0.35">
      <c r="K50200" s="293"/>
      <c r="M50200" s="290"/>
    </row>
    <row r="50201" spans="11:13" x14ac:dyDescent="0.35">
      <c r="K50201" s="293"/>
      <c r="M50201" s="290"/>
    </row>
    <row r="50202" spans="11:13" x14ac:dyDescent="0.35">
      <c r="K50202" s="293"/>
      <c r="M50202" s="290"/>
    </row>
    <row r="50203" spans="11:13" x14ac:dyDescent="0.35">
      <c r="K50203" s="293"/>
      <c r="M50203" s="290"/>
    </row>
    <row r="50204" spans="11:13" x14ac:dyDescent="0.35">
      <c r="K50204" s="293"/>
      <c r="M50204" s="290"/>
    </row>
    <row r="50205" spans="11:13" x14ac:dyDescent="0.35">
      <c r="K50205" s="293"/>
      <c r="M50205" s="290"/>
    </row>
    <row r="50206" spans="11:13" x14ac:dyDescent="0.35">
      <c r="K50206" s="293"/>
      <c r="M50206" s="290"/>
    </row>
    <row r="50207" spans="11:13" x14ac:dyDescent="0.35">
      <c r="K50207" s="293"/>
      <c r="M50207" s="290"/>
    </row>
    <row r="50208" spans="11:13" x14ac:dyDescent="0.35">
      <c r="K50208" s="293"/>
      <c r="M50208" s="290"/>
    </row>
    <row r="50209" spans="11:13" x14ac:dyDescent="0.35">
      <c r="K50209" s="293"/>
      <c r="M50209" s="290"/>
    </row>
    <row r="50210" spans="11:13" x14ac:dyDescent="0.35">
      <c r="K50210" s="293"/>
      <c r="M50210" s="290"/>
    </row>
    <row r="50211" spans="11:13" x14ac:dyDescent="0.35">
      <c r="K50211" s="293"/>
      <c r="M50211" s="290"/>
    </row>
    <row r="50212" spans="11:13" x14ac:dyDescent="0.35">
      <c r="K50212" s="293"/>
      <c r="M50212" s="290"/>
    </row>
    <row r="50213" spans="11:13" x14ac:dyDescent="0.35">
      <c r="K50213" s="293"/>
      <c r="M50213" s="290"/>
    </row>
    <row r="50214" spans="11:13" x14ac:dyDescent="0.35">
      <c r="K50214" s="293"/>
      <c r="M50214" s="290"/>
    </row>
    <row r="50215" spans="11:13" x14ac:dyDescent="0.35">
      <c r="K50215" s="293"/>
      <c r="M50215" s="290"/>
    </row>
    <row r="50216" spans="11:13" x14ac:dyDescent="0.35">
      <c r="K50216" s="293"/>
      <c r="M50216" s="290"/>
    </row>
    <row r="50217" spans="11:13" x14ac:dyDescent="0.35">
      <c r="K50217" s="293"/>
      <c r="M50217" s="290"/>
    </row>
    <row r="50218" spans="11:13" x14ac:dyDescent="0.35">
      <c r="K50218" s="293"/>
      <c r="M50218" s="290"/>
    </row>
    <row r="50219" spans="11:13" x14ac:dyDescent="0.35">
      <c r="K50219" s="293"/>
      <c r="M50219" s="290"/>
    </row>
    <row r="50220" spans="11:13" x14ac:dyDescent="0.35">
      <c r="K50220" s="293"/>
      <c r="M50220" s="290"/>
    </row>
    <row r="50221" spans="11:13" x14ac:dyDescent="0.35">
      <c r="K50221" s="293"/>
      <c r="M50221" s="290"/>
    </row>
    <row r="50222" spans="11:13" x14ac:dyDescent="0.35">
      <c r="K50222" s="293"/>
      <c r="M50222" s="290"/>
    </row>
    <row r="50223" spans="11:13" x14ac:dyDescent="0.35">
      <c r="K50223" s="293"/>
      <c r="M50223" s="290"/>
    </row>
    <row r="50224" spans="11:13" x14ac:dyDescent="0.35">
      <c r="K50224" s="293"/>
      <c r="M50224" s="290"/>
    </row>
    <row r="50225" spans="11:13" x14ac:dyDescent="0.35">
      <c r="K50225" s="293"/>
      <c r="M50225" s="290"/>
    </row>
    <row r="50226" spans="11:13" x14ac:dyDescent="0.35">
      <c r="K50226" s="293"/>
      <c r="M50226" s="290"/>
    </row>
    <row r="50227" spans="11:13" x14ac:dyDescent="0.35">
      <c r="K50227" s="293"/>
      <c r="M50227" s="290"/>
    </row>
    <row r="50228" spans="11:13" x14ac:dyDescent="0.35">
      <c r="K50228" s="293"/>
      <c r="M50228" s="290"/>
    </row>
    <row r="50229" spans="11:13" x14ac:dyDescent="0.35">
      <c r="K50229" s="293"/>
      <c r="M50229" s="290"/>
    </row>
    <row r="50230" spans="11:13" x14ac:dyDescent="0.35">
      <c r="K50230" s="293"/>
      <c r="M50230" s="290"/>
    </row>
    <row r="50231" spans="11:13" x14ac:dyDescent="0.35">
      <c r="K50231" s="293"/>
      <c r="M50231" s="290"/>
    </row>
    <row r="50232" spans="11:13" x14ac:dyDescent="0.35">
      <c r="K50232" s="293"/>
      <c r="M50232" s="290"/>
    </row>
    <row r="50233" spans="11:13" x14ac:dyDescent="0.35">
      <c r="K50233" s="293"/>
      <c r="M50233" s="290"/>
    </row>
    <row r="50234" spans="11:13" x14ac:dyDescent="0.35">
      <c r="K50234" s="293"/>
      <c r="M50234" s="290"/>
    </row>
    <row r="50235" spans="11:13" x14ac:dyDescent="0.35">
      <c r="K50235" s="293"/>
      <c r="M50235" s="290"/>
    </row>
    <row r="50236" spans="11:13" x14ac:dyDescent="0.35">
      <c r="K50236" s="293"/>
      <c r="M50236" s="290"/>
    </row>
    <row r="50237" spans="11:13" x14ac:dyDescent="0.35">
      <c r="K50237" s="293"/>
      <c r="M50237" s="290"/>
    </row>
    <row r="50238" spans="11:13" x14ac:dyDescent="0.35">
      <c r="K50238" s="293"/>
      <c r="M50238" s="290"/>
    </row>
    <row r="50239" spans="11:13" x14ac:dyDescent="0.35">
      <c r="K50239" s="293"/>
      <c r="M50239" s="290"/>
    </row>
    <row r="50240" spans="11:13" x14ac:dyDescent="0.35">
      <c r="K50240" s="293"/>
      <c r="M50240" s="290"/>
    </row>
    <row r="50241" spans="11:13" x14ac:dyDescent="0.35">
      <c r="K50241" s="293"/>
      <c r="M50241" s="290"/>
    </row>
    <row r="50242" spans="11:13" x14ac:dyDescent="0.35">
      <c r="K50242" s="293"/>
      <c r="M50242" s="290"/>
    </row>
    <row r="50243" spans="11:13" x14ac:dyDescent="0.35">
      <c r="K50243" s="293"/>
      <c r="M50243" s="290"/>
    </row>
    <row r="50244" spans="11:13" x14ac:dyDescent="0.35">
      <c r="K50244" s="293"/>
      <c r="M50244" s="290"/>
    </row>
    <row r="50245" spans="11:13" x14ac:dyDescent="0.35">
      <c r="K50245" s="293"/>
      <c r="M50245" s="290"/>
    </row>
    <row r="50246" spans="11:13" x14ac:dyDescent="0.35">
      <c r="K50246" s="293"/>
      <c r="M50246" s="290"/>
    </row>
    <row r="50247" spans="11:13" x14ac:dyDescent="0.35">
      <c r="K50247" s="293"/>
      <c r="M50247" s="290"/>
    </row>
    <row r="50248" spans="11:13" x14ac:dyDescent="0.35">
      <c r="K50248" s="293"/>
      <c r="M50248" s="290"/>
    </row>
    <row r="50249" spans="11:13" x14ac:dyDescent="0.35">
      <c r="K50249" s="293"/>
      <c r="M50249" s="290"/>
    </row>
    <row r="50250" spans="11:13" x14ac:dyDescent="0.35">
      <c r="K50250" s="293"/>
      <c r="M50250" s="290"/>
    </row>
    <row r="50251" spans="11:13" x14ac:dyDescent="0.35">
      <c r="K50251" s="293"/>
      <c r="M50251" s="290"/>
    </row>
    <row r="50252" spans="11:13" x14ac:dyDescent="0.35">
      <c r="K50252" s="293"/>
      <c r="M50252" s="290"/>
    </row>
    <row r="50253" spans="11:13" x14ac:dyDescent="0.35">
      <c r="K50253" s="293"/>
      <c r="M50253" s="290"/>
    </row>
    <row r="50254" spans="11:13" x14ac:dyDescent="0.35">
      <c r="K50254" s="293"/>
      <c r="M50254" s="290"/>
    </row>
    <row r="50255" spans="11:13" x14ac:dyDescent="0.35">
      <c r="K50255" s="293"/>
      <c r="M50255" s="290"/>
    </row>
    <row r="50256" spans="11:13" x14ac:dyDescent="0.35">
      <c r="K50256" s="293"/>
      <c r="M50256" s="290"/>
    </row>
    <row r="50257" spans="11:13" x14ac:dyDescent="0.35">
      <c r="K50257" s="293"/>
      <c r="M50257" s="290"/>
    </row>
    <row r="50258" spans="11:13" x14ac:dyDescent="0.35">
      <c r="K50258" s="293"/>
      <c r="M50258" s="290"/>
    </row>
    <row r="50259" spans="11:13" x14ac:dyDescent="0.35">
      <c r="K50259" s="293"/>
      <c r="M50259" s="290"/>
    </row>
    <row r="50260" spans="11:13" x14ac:dyDescent="0.35">
      <c r="K50260" s="293"/>
      <c r="M50260" s="290"/>
    </row>
    <row r="50261" spans="11:13" x14ac:dyDescent="0.35">
      <c r="K50261" s="293"/>
      <c r="M50261" s="290"/>
    </row>
    <row r="50262" spans="11:13" x14ac:dyDescent="0.35">
      <c r="K50262" s="293"/>
      <c r="M50262" s="290"/>
    </row>
    <row r="50263" spans="11:13" x14ac:dyDescent="0.35">
      <c r="K50263" s="293"/>
      <c r="M50263" s="290"/>
    </row>
    <row r="50264" spans="11:13" x14ac:dyDescent="0.35">
      <c r="K50264" s="293"/>
      <c r="M50264" s="290"/>
    </row>
    <row r="50265" spans="11:13" x14ac:dyDescent="0.35">
      <c r="K50265" s="293"/>
      <c r="M50265" s="290"/>
    </row>
    <row r="50266" spans="11:13" x14ac:dyDescent="0.35">
      <c r="K50266" s="293"/>
      <c r="M50266" s="290"/>
    </row>
    <row r="50267" spans="11:13" x14ac:dyDescent="0.35">
      <c r="K50267" s="293"/>
      <c r="M50267" s="290"/>
    </row>
    <row r="50268" spans="11:13" x14ac:dyDescent="0.35">
      <c r="K50268" s="293"/>
      <c r="M50268" s="290"/>
    </row>
    <row r="50269" spans="11:13" x14ac:dyDescent="0.35">
      <c r="K50269" s="293"/>
      <c r="M50269" s="290"/>
    </row>
    <row r="50270" spans="11:13" x14ac:dyDescent="0.35">
      <c r="K50270" s="293"/>
      <c r="M50270" s="290"/>
    </row>
    <row r="50271" spans="11:13" x14ac:dyDescent="0.35">
      <c r="K50271" s="293"/>
      <c r="M50271" s="290"/>
    </row>
    <row r="50272" spans="11:13" x14ac:dyDescent="0.35">
      <c r="K50272" s="293"/>
      <c r="M50272" s="290"/>
    </row>
    <row r="50273" spans="11:13" x14ac:dyDescent="0.35">
      <c r="K50273" s="293"/>
      <c r="M50273" s="290"/>
    </row>
    <row r="50274" spans="11:13" x14ac:dyDescent="0.35">
      <c r="K50274" s="293"/>
      <c r="M50274" s="290"/>
    </row>
    <row r="50275" spans="11:13" x14ac:dyDescent="0.35">
      <c r="K50275" s="293"/>
      <c r="M50275" s="290"/>
    </row>
    <row r="50276" spans="11:13" x14ac:dyDescent="0.35">
      <c r="K50276" s="293"/>
      <c r="M50276" s="290"/>
    </row>
    <row r="50277" spans="11:13" x14ac:dyDescent="0.35">
      <c r="K50277" s="293"/>
      <c r="M50277" s="290"/>
    </row>
    <row r="50278" spans="11:13" x14ac:dyDescent="0.35">
      <c r="K50278" s="293"/>
      <c r="M50278" s="290"/>
    </row>
    <row r="50279" spans="11:13" x14ac:dyDescent="0.35">
      <c r="K50279" s="293"/>
      <c r="M50279" s="290"/>
    </row>
    <row r="50280" spans="11:13" x14ac:dyDescent="0.35">
      <c r="K50280" s="293"/>
      <c r="M50280" s="290"/>
    </row>
    <row r="50281" spans="11:13" x14ac:dyDescent="0.35">
      <c r="K50281" s="293"/>
      <c r="M50281" s="290"/>
    </row>
    <row r="50282" spans="11:13" x14ac:dyDescent="0.35">
      <c r="K50282" s="293"/>
      <c r="M50282" s="290"/>
    </row>
    <row r="50283" spans="11:13" x14ac:dyDescent="0.35">
      <c r="K50283" s="293"/>
      <c r="M50283" s="290"/>
    </row>
    <row r="50284" spans="11:13" x14ac:dyDescent="0.35">
      <c r="K50284" s="293"/>
      <c r="M50284" s="290"/>
    </row>
    <row r="50285" spans="11:13" x14ac:dyDescent="0.35">
      <c r="K50285" s="293"/>
      <c r="M50285" s="290"/>
    </row>
    <row r="50286" spans="11:13" x14ac:dyDescent="0.35">
      <c r="K50286" s="293"/>
      <c r="M50286" s="290"/>
    </row>
    <row r="50287" spans="11:13" x14ac:dyDescent="0.35">
      <c r="K50287" s="293"/>
      <c r="M50287" s="290"/>
    </row>
    <row r="50288" spans="11:13" x14ac:dyDescent="0.35">
      <c r="K50288" s="293"/>
      <c r="M50288" s="290"/>
    </row>
    <row r="50289" spans="11:13" x14ac:dyDescent="0.35">
      <c r="K50289" s="293"/>
      <c r="M50289" s="290"/>
    </row>
    <row r="50290" spans="11:13" x14ac:dyDescent="0.35">
      <c r="K50290" s="293"/>
      <c r="M50290" s="290"/>
    </row>
    <row r="50291" spans="11:13" x14ac:dyDescent="0.35">
      <c r="K50291" s="293"/>
      <c r="M50291" s="290"/>
    </row>
    <row r="50292" spans="11:13" x14ac:dyDescent="0.35">
      <c r="K50292" s="293"/>
      <c r="M50292" s="290"/>
    </row>
    <row r="50293" spans="11:13" x14ac:dyDescent="0.35">
      <c r="K50293" s="293"/>
      <c r="M50293" s="290"/>
    </row>
    <row r="50294" spans="11:13" x14ac:dyDescent="0.35">
      <c r="K50294" s="293"/>
      <c r="M50294" s="290"/>
    </row>
    <row r="50295" spans="11:13" x14ac:dyDescent="0.35">
      <c r="K50295" s="293"/>
      <c r="M50295" s="290"/>
    </row>
    <row r="50296" spans="11:13" x14ac:dyDescent="0.35">
      <c r="K50296" s="293"/>
      <c r="M50296" s="290"/>
    </row>
    <row r="50297" spans="11:13" x14ac:dyDescent="0.35">
      <c r="K50297" s="293"/>
      <c r="M50297" s="290"/>
    </row>
    <row r="50298" spans="11:13" x14ac:dyDescent="0.35">
      <c r="K50298" s="293"/>
      <c r="M50298" s="290"/>
    </row>
    <row r="50299" spans="11:13" x14ac:dyDescent="0.35">
      <c r="K50299" s="293"/>
      <c r="M50299" s="290"/>
    </row>
    <row r="50300" spans="11:13" x14ac:dyDescent="0.35">
      <c r="K50300" s="293"/>
      <c r="M50300" s="290"/>
    </row>
    <row r="50301" spans="11:13" x14ac:dyDescent="0.35">
      <c r="K50301" s="293"/>
      <c r="M50301" s="290"/>
    </row>
    <row r="50302" spans="11:13" x14ac:dyDescent="0.35">
      <c r="K50302" s="293"/>
      <c r="M50302" s="290"/>
    </row>
    <row r="50303" spans="11:13" x14ac:dyDescent="0.35">
      <c r="K50303" s="293"/>
      <c r="M50303" s="290"/>
    </row>
    <row r="50304" spans="11:13" x14ac:dyDescent="0.35">
      <c r="K50304" s="293"/>
      <c r="M50304" s="290"/>
    </row>
    <row r="50305" spans="11:13" x14ac:dyDescent="0.35">
      <c r="K50305" s="293"/>
      <c r="M50305" s="290"/>
    </row>
    <row r="50306" spans="11:13" x14ac:dyDescent="0.35">
      <c r="K50306" s="293"/>
      <c r="M50306" s="290"/>
    </row>
    <row r="50307" spans="11:13" x14ac:dyDescent="0.35">
      <c r="K50307" s="293"/>
      <c r="M50307" s="290"/>
    </row>
    <row r="50308" spans="11:13" x14ac:dyDescent="0.35">
      <c r="K50308" s="293"/>
      <c r="M50308" s="290"/>
    </row>
    <row r="50309" spans="11:13" x14ac:dyDescent="0.35">
      <c r="K50309" s="293"/>
      <c r="M50309" s="290"/>
    </row>
    <row r="50310" spans="11:13" x14ac:dyDescent="0.35">
      <c r="K50310" s="293"/>
      <c r="M50310" s="290"/>
    </row>
    <row r="50311" spans="11:13" x14ac:dyDescent="0.35">
      <c r="K50311" s="293"/>
      <c r="M50311" s="290"/>
    </row>
    <row r="50312" spans="11:13" x14ac:dyDescent="0.35">
      <c r="K50312" s="293"/>
      <c r="M50312" s="290"/>
    </row>
    <row r="50313" spans="11:13" x14ac:dyDescent="0.35">
      <c r="K50313" s="293"/>
      <c r="M50313" s="290"/>
    </row>
    <row r="50314" spans="11:13" x14ac:dyDescent="0.35">
      <c r="K50314" s="293"/>
      <c r="M50314" s="290"/>
    </row>
    <row r="50315" spans="11:13" x14ac:dyDescent="0.35">
      <c r="K50315" s="293"/>
      <c r="M50315" s="290"/>
    </row>
    <row r="50316" spans="11:13" x14ac:dyDescent="0.35">
      <c r="K50316" s="293"/>
      <c r="M50316" s="290"/>
    </row>
    <row r="50317" spans="11:13" x14ac:dyDescent="0.35">
      <c r="K50317" s="293"/>
      <c r="M50317" s="290"/>
    </row>
    <row r="50318" spans="11:13" x14ac:dyDescent="0.35">
      <c r="K50318" s="293"/>
      <c r="M50318" s="290"/>
    </row>
    <row r="50319" spans="11:13" x14ac:dyDescent="0.35">
      <c r="K50319" s="293"/>
      <c r="M50319" s="290"/>
    </row>
    <row r="50320" spans="11:13" x14ac:dyDescent="0.35">
      <c r="K50320" s="293"/>
      <c r="M50320" s="290"/>
    </row>
    <row r="50321" spans="11:13" x14ac:dyDescent="0.35">
      <c r="K50321" s="293"/>
      <c r="M50321" s="290"/>
    </row>
    <row r="50322" spans="11:13" x14ac:dyDescent="0.35">
      <c r="K50322" s="293"/>
      <c r="M50322" s="290"/>
    </row>
    <row r="50323" spans="11:13" x14ac:dyDescent="0.35">
      <c r="K50323" s="293"/>
      <c r="M50323" s="290"/>
    </row>
    <row r="50324" spans="11:13" x14ac:dyDescent="0.35">
      <c r="K50324" s="293"/>
      <c r="M50324" s="290"/>
    </row>
    <row r="50325" spans="11:13" x14ac:dyDescent="0.35">
      <c r="K50325" s="293"/>
      <c r="M50325" s="290"/>
    </row>
    <row r="50326" spans="11:13" x14ac:dyDescent="0.35">
      <c r="K50326" s="293"/>
      <c r="M50326" s="290"/>
    </row>
    <row r="50327" spans="11:13" x14ac:dyDescent="0.35">
      <c r="K50327" s="293"/>
      <c r="M50327" s="290"/>
    </row>
    <row r="50328" spans="11:13" x14ac:dyDescent="0.35">
      <c r="K50328" s="293"/>
      <c r="M50328" s="290"/>
    </row>
    <row r="50329" spans="11:13" x14ac:dyDescent="0.35">
      <c r="K50329" s="293"/>
      <c r="M50329" s="290"/>
    </row>
    <row r="50330" spans="11:13" x14ac:dyDescent="0.35">
      <c r="K50330" s="293"/>
      <c r="M50330" s="290"/>
    </row>
    <row r="50331" spans="11:13" x14ac:dyDescent="0.35">
      <c r="K50331" s="293"/>
      <c r="M50331" s="290"/>
    </row>
    <row r="50332" spans="11:13" x14ac:dyDescent="0.35">
      <c r="K50332" s="293"/>
      <c r="M50332" s="290"/>
    </row>
    <row r="50333" spans="11:13" x14ac:dyDescent="0.35">
      <c r="K50333" s="293"/>
      <c r="M50333" s="290"/>
    </row>
    <row r="50334" spans="11:13" x14ac:dyDescent="0.35">
      <c r="K50334" s="293"/>
      <c r="M50334" s="290"/>
    </row>
    <row r="50335" spans="11:13" x14ac:dyDescent="0.35">
      <c r="K50335" s="293"/>
      <c r="M50335" s="290"/>
    </row>
    <row r="50336" spans="11:13" x14ac:dyDescent="0.35">
      <c r="K50336" s="293"/>
      <c r="M50336" s="290"/>
    </row>
    <row r="50337" spans="11:13" x14ac:dyDescent="0.35">
      <c r="K50337" s="293"/>
      <c r="M50337" s="290"/>
    </row>
    <row r="50338" spans="11:13" x14ac:dyDescent="0.35">
      <c r="K50338" s="293"/>
      <c r="M50338" s="290"/>
    </row>
    <row r="50339" spans="11:13" x14ac:dyDescent="0.35">
      <c r="K50339" s="293"/>
      <c r="M50339" s="290"/>
    </row>
    <row r="50340" spans="11:13" x14ac:dyDescent="0.35">
      <c r="K50340" s="293"/>
      <c r="M50340" s="290"/>
    </row>
    <row r="50341" spans="11:13" x14ac:dyDescent="0.35">
      <c r="K50341" s="293"/>
      <c r="M50341" s="290"/>
    </row>
    <row r="50342" spans="11:13" x14ac:dyDescent="0.35">
      <c r="K50342" s="293"/>
      <c r="M50342" s="290"/>
    </row>
    <row r="50343" spans="11:13" x14ac:dyDescent="0.35">
      <c r="K50343" s="293"/>
      <c r="M50343" s="290"/>
    </row>
    <row r="50344" spans="11:13" x14ac:dyDescent="0.35">
      <c r="K50344" s="293"/>
      <c r="M50344" s="290"/>
    </row>
    <row r="50345" spans="11:13" x14ac:dyDescent="0.35">
      <c r="K50345" s="293"/>
      <c r="M50345" s="290"/>
    </row>
    <row r="50346" spans="11:13" x14ac:dyDescent="0.35">
      <c r="K50346" s="293"/>
      <c r="M50346" s="290"/>
    </row>
    <row r="50347" spans="11:13" x14ac:dyDescent="0.35">
      <c r="K50347" s="293"/>
      <c r="M50347" s="290"/>
    </row>
    <row r="50348" spans="11:13" x14ac:dyDescent="0.35">
      <c r="K50348" s="293"/>
      <c r="M50348" s="290"/>
    </row>
    <row r="50349" spans="11:13" x14ac:dyDescent="0.35">
      <c r="K50349" s="293"/>
      <c r="M50349" s="290"/>
    </row>
    <row r="50350" spans="11:13" x14ac:dyDescent="0.35">
      <c r="K50350" s="293"/>
      <c r="M50350" s="290"/>
    </row>
    <row r="50351" spans="11:13" x14ac:dyDescent="0.35">
      <c r="K50351" s="293"/>
      <c r="M50351" s="290"/>
    </row>
    <row r="50352" spans="11:13" x14ac:dyDescent="0.35">
      <c r="K50352" s="293"/>
      <c r="M50352" s="290"/>
    </row>
    <row r="50353" spans="11:13" x14ac:dyDescent="0.35">
      <c r="K50353" s="293"/>
      <c r="M50353" s="290"/>
    </row>
    <row r="50354" spans="11:13" x14ac:dyDescent="0.35">
      <c r="K50354" s="293"/>
      <c r="M50354" s="290"/>
    </row>
    <row r="50355" spans="11:13" x14ac:dyDescent="0.35">
      <c r="K50355" s="293"/>
      <c r="M50355" s="290"/>
    </row>
    <row r="50356" spans="11:13" x14ac:dyDescent="0.35">
      <c r="K50356" s="293"/>
      <c r="M50356" s="290"/>
    </row>
    <row r="50357" spans="11:13" x14ac:dyDescent="0.35">
      <c r="K50357" s="293"/>
      <c r="M50357" s="290"/>
    </row>
    <row r="50358" spans="11:13" x14ac:dyDescent="0.35">
      <c r="K50358" s="293"/>
      <c r="M50358" s="290"/>
    </row>
    <row r="50359" spans="11:13" x14ac:dyDescent="0.35">
      <c r="K50359" s="293"/>
      <c r="M50359" s="290"/>
    </row>
    <row r="50360" spans="11:13" x14ac:dyDescent="0.35">
      <c r="K50360" s="293"/>
      <c r="M50360" s="290"/>
    </row>
    <row r="50361" spans="11:13" x14ac:dyDescent="0.35">
      <c r="K50361" s="293"/>
      <c r="M50361" s="290"/>
    </row>
    <row r="50362" spans="11:13" x14ac:dyDescent="0.35">
      <c r="K50362" s="293"/>
      <c r="M50362" s="290"/>
    </row>
    <row r="50363" spans="11:13" x14ac:dyDescent="0.35">
      <c r="K50363" s="293"/>
      <c r="M50363" s="290"/>
    </row>
    <row r="50364" spans="11:13" x14ac:dyDescent="0.35">
      <c r="K50364" s="293"/>
      <c r="M50364" s="290"/>
    </row>
    <row r="50365" spans="11:13" x14ac:dyDescent="0.35">
      <c r="K50365" s="293"/>
      <c r="M50365" s="290"/>
    </row>
    <row r="50366" spans="11:13" x14ac:dyDescent="0.35">
      <c r="K50366" s="293"/>
      <c r="M50366" s="290"/>
    </row>
    <row r="50367" spans="11:13" x14ac:dyDescent="0.35">
      <c r="K50367" s="293"/>
      <c r="M50367" s="290"/>
    </row>
    <row r="50368" spans="11:13" x14ac:dyDescent="0.35">
      <c r="K50368" s="293"/>
      <c r="M50368" s="290"/>
    </row>
    <row r="50369" spans="11:13" x14ac:dyDescent="0.35">
      <c r="K50369" s="293"/>
      <c r="M50369" s="290"/>
    </row>
    <row r="50370" spans="11:13" x14ac:dyDescent="0.35">
      <c r="K50370" s="293"/>
      <c r="M50370" s="290"/>
    </row>
    <row r="50371" spans="11:13" x14ac:dyDescent="0.35">
      <c r="K50371" s="293"/>
      <c r="M50371" s="290"/>
    </row>
    <row r="50372" spans="11:13" x14ac:dyDescent="0.35">
      <c r="K50372" s="293"/>
      <c r="M50372" s="290"/>
    </row>
    <row r="50373" spans="11:13" x14ac:dyDescent="0.35">
      <c r="K50373" s="293"/>
      <c r="M50373" s="290"/>
    </row>
    <row r="50374" spans="11:13" x14ac:dyDescent="0.35">
      <c r="K50374" s="293"/>
      <c r="M50374" s="290"/>
    </row>
    <row r="50375" spans="11:13" x14ac:dyDescent="0.35">
      <c r="K50375" s="293"/>
      <c r="M50375" s="290"/>
    </row>
    <row r="50376" spans="11:13" x14ac:dyDescent="0.35">
      <c r="K50376" s="293"/>
      <c r="M50376" s="290"/>
    </row>
    <row r="50377" spans="11:13" x14ac:dyDescent="0.35">
      <c r="K50377" s="293"/>
      <c r="M50377" s="290"/>
    </row>
    <row r="50378" spans="11:13" x14ac:dyDescent="0.35">
      <c r="K50378" s="293"/>
      <c r="M50378" s="290"/>
    </row>
    <row r="50379" spans="11:13" x14ac:dyDescent="0.35">
      <c r="K50379" s="293"/>
      <c r="M50379" s="290"/>
    </row>
    <row r="50380" spans="11:13" x14ac:dyDescent="0.35">
      <c r="K50380" s="293"/>
      <c r="M50380" s="290"/>
    </row>
    <row r="50381" spans="11:13" x14ac:dyDescent="0.35">
      <c r="K50381" s="293"/>
      <c r="M50381" s="290"/>
    </row>
    <row r="50382" spans="11:13" x14ac:dyDescent="0.35">
      <c r="K50382" s="293"/>
      <c r="M50382" s="290"/>
    </row>
    <row r="50383" spans="11:13" x14ac:dyDescent="0.35">
      <c r="K50383" s="293"/>
      <c r="M50383" s="290"/>
    </row>
    <row r="50384" spans="11:13" x14ac:dyDescent="0.35">
      <c r="K50384" s="293"/>
      <c r="M50384" s="290"/>
    </row>
    <row r="50385" spans="11:13" x14ac:dyDescent="0.35">
      <c r="K50385" s="293"/>
      <c r="M50385" s="290"/>
    </row>
    <row r="50386" spans="11:13" x14ac:dyDescent="0.35">
      <c r="K50386" s="293"/>
      <c r="M50386" s="290"/>
    </row>
    <row r="50387" spans="11:13" x14ac:dyDescent="0.35">
      <c r="K50387" s="293"/>
      <c r="M50387" s="290"/>
    </row>
    <row r="50388" spans="11:13" x14ac:dyDescent="0.35">
      <c r="K50388" s="293"/>
      <c r="M50388" s="290"/>
    </row>
    <row r="50389" spans="11:13" x14ac:dyDescent="0.35">
      <c r="K50389" s="293"/>
      <c r="M50389" s="290"/>
    </row>
    <row r="50390" spans="11:13" x14ac:dyDescent="0.35">
      <c r="K50390" s="293"/>
      <c r="M50390" s="290"/>
    </row>
    <row r="50391" spans="11:13" x14ac:dyDescent="0.35">
      <c r="K50391" s="293"/>
      <c r="M50391" s="290"/>
    </row>
    <row r="50392" spans="11:13" x14ac:dyDescent="0.35">
      <c r="K50392" s="293"/>
      <c r="M50392" s="290"/>
    </row>
    <row r="50393" spans="11:13" x14ac:dyDescent="0.35">
      <c r="K50393" s="293"/>
      <c r="M50393" s="290"/>
    </row>
    <row r="50394" spans="11:13" x14ac:dyDescent="0.35">
      <c r="K50394" s="293"/>
      <c r="M50394" s="290"/>
    </row>
    <row r="50395" spans="11:13" x14ac:dyDescent="0.35">
      <c r="K50395" s="293"/>
      <c r="M50395" s="290"/>
    </row>
    <row r="50396" spans="11:13" x14ac:dyDescent="0.35">
      <c r="K50396" s="293"/>
      <c r="M50396" s="290"/>
    </row>
    <row r="50397" spans="11:13" x14ac:dyDescent="0.35">
      <c r="K50397" s="293"/>
      <c r="M50397" s="290"/>
    </row>
    <row r="50398" spans="11:13" x14ac:dyDescent="0.35">
      <c r="K50398" s="293"/>
      <c r="M50398" s="290"/>
    </row>
    <row r="50399" spans="11:13" x14ac:dyDescent="0.35">
      <c r="K50399" s="293"/>
      <c r="M50399" s="290"/>
    </row>
    <row r="50400" spans="11:13" x14ac:dyDescent="0.35">
      <c r="K50400" s="293"/>
      <c r="M50400" s="290"/>
    </row>
    <row r="50401" spans="11:13" x14ac:dyDescent="0.35">
      <c r="K50401" s="293"/>
      <c r="M50401" s="290"/>
    </row>
    <row r="50402" spans="11:13" x14ac:dyDescent="0.35">
      <c r="K50402" s="293"/>
      <c r="M50402" s="290"/>
    </row>
    <row r="50403" spans="11:13" x14ac:dyDescent="0.35">
      <c r="K50403" s="293"/>
      <c r="M50403" s="290"/>
    </row>
    <row r="50404" spans="11:13" x14ac:dyDescent="0.35">
      <c r="K50404" s="293"/>
      <c r="M50404" s="290"/>
    </row>
    <row r="50405" spans="11:13" x14ac:dyDescent="0.35">
      <c r="K50405" s="293"/>
      <c r="M50405" s="290"/>
    </row>
    <row r="50406" spans="11:13" x14ac:dyDescent="0.35">
      <c r="K50406" s="293"/>
      <c r="M50406" s="290"/>
    </row>
    <row r="50407" spans="11:13" x14ac:dyDescent="0.35">
      <c r="K50407" s="293"/>
      <c r="M50407" s="290"/>
    </row>
    <row r="50408" spans="11:13" x14ac:dyDescent="0.35">
      <c r="K50408" s="293"/>
      <c r="M50408" s="290"/>
    </row>
    <row r="50409" spans="11:13" x14ac:dyDescent="0.35">
      <c r="K50409" s="293"/>
      <c r="M50409" s="290"/>
    </row>
    <row r="50410" spans="11:13" x14ac:dyDescent="0.35">
      <c r="K50410" s="293"/>
      <c r="M50410" s="290"/>
    </row>
    <row r="50411" spans="11:13" x14ac:dyDescent="0.35">
      <c r="K50411" s="293"/>
      <c r="M50411" s="290"/>
    </row>
    <row r="50412" spans="11:13" x14ac:dyDescent="0.35">
      <c r="K50412" s="293"/>
      <c r="M50412" s="290"/>
    </row>
    <row r="50413" spans="11:13" x14ac:dyDescent="0.35">
      <c r="K50413" s="293"/>
      <c r="M50413" s="290"/>
    </row>
    <row r="50414" spans="11:13" x14ac:dyDescent="0.35">
      <c r="K50414" s="293"/>
      <c r="M50414" s="290"/>
    </row>
    <row r="50415" spans="11:13" x14ac:dyDescent="0.35">
      <c r="K50415" s="293"/>
      <c r="M50415" s="290"/>
    </row>
    <row r="50416" spans="11:13" x14ac:dyDescent="0.35">
      <c r="K50416" s="293"/>
      <c r="M50416" s="290"/>
    </row>
    <row r="50417" spans="11:13" x14ac:dyDescent="0.35">
      <c r="K50417" s="293"/>
      <c r="M50417" s="290"/>
    </row>
    <row r="50418" spans="11:13" x14ac:dyDescent="0.35">
      <c r="K50418" s="293"/>
      <c r="M50418" s="290"/>
    </row>
    <row r="50419" spans="11:13" x14ac:dyDescent="0.35">
      <c r="K50419" s="293"/>
      <c r="M50419" s="290"/>
    </row>
    <row r="50420" spans="11:13" x14ac:dyDescent="0.35">
      <c r="K50420" s="293"/>
      <c r="M50420" s="290"/>
    </row>
    <row r="50421" spans="11:13" x14ac:dyDescent="0.35">
      <c r="K50421" s="293"/>
      <c r="M50421" s="290"/>
    </row>
    <row r="50422" spans="11:13" x14ac:dyDescent="0.35">
      <c r="K50422" s="293"/>
      <c r="M50422" s="290"/>
    </row>
    <row r="50423" spans="11:13" x14ac:dyDescent="0.35">
      <c r="K50423" s="293"/>
      <c r="M50423" s="290"/>
    </row>
    <row r="50424" spans="11:13" x14ac:dyDescent="0.35">
      <c r="K50424" s="293"/>
      <c r="M50424" s="290"/>
    </row>
    <row r="50425" spans="11:13" x14ac:dyDescent="0.35">
      <c r="K50425" s="293"/>
      <c r="M50425" s="290"/>
    </row>
    <row r="50426" spans="11:13" x14ac:dyDescent="0.35">
      <c r="K50426" s="293"/>
      <c r="M50426" s="290"/>
    </row>
    <row r="50427" spans="11:13" x14ac:dyDescent="0.35">
      <c r="K50427" s="293"/>
      <c r="M50427" s="290"/>
    </row>
    <row r="50428" spans="11:13" x14ac:dyDescent="0.35">
      <c r="K50428" s="293"/>
      <c r="M50428" s="290"/>
    </row>
    <row r="50429" spans="11:13" x14ac:dyDescent="0.35">
      <c r="K50429" s="293"/>
      <c r="M50429" s="290"/>
    </row>
    <row r="50430" spans="11:13" x14ac:dyDescent="0.35">
      <c r="K50430" s="293"/>
      <c r="M50430" s="290"/>
    </row>
    <row r="50431" spans="11:13" x14ac:dyDescent="0.35">
      <c r="K50431" s="293"/>
      <c r="M50431" s="290"/>
    </row>
    <row r="50432" spans="11:13" x14ac:dyDescent="0.35">
      <c r="K50432" s="293"/>
      <c r="M50432" s="290"/>
    </row>
    <row r="50433" spans="11:13" x14ac:dyDescent="0.35">
      <c r="K50433" s="293"/>
      <c r="M50433" s="290"/>
    </row>
    <row r="50434" spans="11:13" x14ac:dyDescent="0.35">
      <c r="K50434" s="293"/>
      <c r="M50434" s="290"/>
    </row>
    <row r="50435" spans="11:13" x14ac:dyDescent="0.35">
      <c r="K50435" s="293"/>
      <c r="M50435" s="290"/>
    </row>
    <row r="50436" spans="11:13" x14ac:dyDescent="0.35">
      <c r="K50436" s="293"/>
      <c r="M50436" s="290"/>
    </row>
    <row r="50437" spans="11:13" x14ac:dyDescent="0.35">
      <c r="K50437" s="293"/>
      <c r="M50437" s="290"/>
    </row>
    <row r="50438" spans="11:13" x14ac:dyDescent="0.35">
      <c r="K50438" s="293"/>
      <c r="M50438" s="290"/>
    </row>
    <row r="50439" spans="11:13" x14ac:dyDescent="0.35">
      <c r="K50439" s="293"/>
      <c r="M50439" s="290"/>
    </row>
    <row r="50440" spans="11:13" x14ac:dyDescent="0.35">
      <c r="K50440" s="293"/>
      <c r="M50440" s="290"/>
    </row>
    <row r="50441" spans="11:13" x14ac:dyDescent="0.35">
      <c r="K50441" s="293"/>
      <c r="M50441" s="290"/>
    </row>
    <row r="50442" spans="11:13" x14ac:dyDescent="0.35">
      <c r="K50442" s="293"/>
      <c r="M50442" s="290"/>
    </row>
    <row r="50443" spans="11:13" x14ac:dyDescent="0.35">
      <c r="K50443" s="293"/>
      <c r="M50443" s="290"/>
    </row>
    <row r="50444" spans="11:13" x14ac:dyDescent="0.35">
      <c r="K50444" s="293"/>
      <c r="M50444" s="290"/>
    </row>
    <row r="50445" spans="11:13" x14ac:dyDescent="0.35">
      <c r="K50445" s="293"/>
      <c r="M50445" s="290"/>
    </row>
    <row r="50446" spans="11:13" x14ac:dyDescent="0.35">
      <c r="K50446" s="293"/>
      <c r="M50446" s="290"/>
    </row>
    <row r="50447" spans="11:13" x14ac:dyDescent="0.35">
      <c r="K50447" s="293"/>
      <c r="M50447" s="290"/>
    </row>
    <row r="50448" spans="11:13" x14ac:dyDescent="0.35">
      <c r="K50448" s="293"/>
      <c r="M50448" s="290"/>
    </row>
    <row r="50449" spans="11:13" x14ac:dyDescent="0.35">
      <c r="K50449" s="293"/>
      <c r="M50449" s="290"/>
    </row>
    <row r="50450" spans="11:13" x14ac:dyDescent="0.35">
      <c r="K50450" s="293"/>
      <c r="M50450" s="290"/>
    </row>
    <row r="50451" spans="11:13" x14ac:dyDescent="0.35">
      <c r="K50451" s="293"/>
      <c r="M50451" s="290"/>
    </row>
    <row r="50452" spans="11:13" x14ac:dyDescent="0.35">
      <c r="K50452" s="293"/>
      <c r="M50452" s="290"/>
    </row>
    <row r="50453" spans="11:13" x14ac:dyDescent="0.35">
      <c r="K50453" s="293"/>
      <c r="M50453" s="290"/>
    </row>
    <row r="50454" spans="11:13" x14ac:dyDescent="0.35">
      <c r="K50454" s="293"/>
      <c r="M50454" s="290"/>
    </row>
    <row r="50455" spans="11:13" x14ac:dyDescent="0.35">
      <c r="K50455" s="293"/>
      <c r="M50455" s="290"/>
    </row>
    <row r="50456" spans="11:13" x14ac:dyDescent="0.35">
      <c r="K50456" s="293"/>
      <c r="M50456" s="290"/>
    </row>
    <row r="50457" spans="11:13" x14ac:dyDescent="0.35">
      <c r="K50457" s="293"/>
      <c r="M50457" s="290"/>
    </row>
    <row r="50458" spans="11:13" x14ac:dyDescent="0.35">
      <c r="K50458" s="293"/>
      <c r="M50458" s="290"/>
    </row>
    <row r="50459" spans="11:13" x14ac:dyDescent="0.35">
      <c r="K50459" s="293"/>
      <c r="M50459" s="290"/>
    </row>
    <row r="50460" spans="11:13" x14ac:dyDescent="0.35">
      <c r="K50460" s="293"/>
      <c r="M50460" s="290"/>
    </row>
    <row r="50461" spans="11:13" x14ac:dyDescent="0.35">
      <c r="K50461" s="293"/>
      <c r="M50461" s="290"/>
    </row>
    <row r="50462" spans="11:13" x14ac:dyDescent="0.35">
      <c r="K50462" s="293"/>
      <c r="M50462" s="290"/>
    </row>
    <row r="50463" spans="11:13" x14ac:dyDescent="0.35">
      <c r="K50463" s="293"/>
      <c r="M50463" s="290"/>
    </row>
    <row r="50464" spans="11:13" x14ac:dyDescent="0.35">
      <c r="K50464" s="293"/>
      <c r="M50464" s="290"/>
    </row>
    <row r="50465" spans="11:13" x14ac:dyDescent="0.35">
      <c r="K50465" s="293"/>
      <c r="M50465" s="290"/>
    </row>
    <row r="50466" spans="11:13" x14ac:dyDescent="0.35">
      <c r="K50466" s="293"/>
      <c r="M50466" s="290"/>
    </row>
    <row r="50467" spans="11:13" x14ac:dyDescent="0.35">
      <c r="K50467" s="293"/>
      <c r="M50467" s="290"/>
    </row>
    <row r="50468" spans="11:13" x14ac:dyDescent="0.35">
      <c r="K50468" s="293"/>
      <c r="M50468" s="290"/>
    </row>
    <row r="50469" spans="11:13" x14ac:dyDescent="0.35">
      <c r="K50469" s="293"/>
      <c r="M50469" s="290"/>
    </row>
    <row r="50470" spans="11:13" x14ac:dyDescent="0.35">
      <c r="K50470" s="293"/>
      <c r="M50470" s="290"/>
    </row>
    <row r="50471" spans="11:13" x14ac:dyDescent="0.35">
      <c r="K50471" s="293"/>
      <c r="M50471" s="290"/>
    </row>
    <row r="50472" spans="11:13" x14ac:dyDescent="0.35">
      <c r="K50472" s="293"/>
      <c r="M50472" s="290"/>
    </row>
    <row r="50473" spans="11:13" x14ac:dyDescent="0.35">
      <c r="K50473" s="293"/>
      <c r="M50473" s="290"/>
    </row>
    <row r="50474" spans="11:13" x14ac:dyDescent="0.35">
      <c r="K50474" s="293"/>
      <c r="M50474" s="290"/>
    </row>
    <row r="50475" spans="11:13" x14ac:dyDescent="0.35">
      <c r="K50475" s="293"/>
      <c r="M50475" s="290"/>
    </row>
    <row r="50476" spans="11:13" x14ac:dyDescent="0.35">
      <c r="K50476" s="293"/>
      <c r="M50476" s="290"/>
    </row>
    <row r="50477" spans="11:13" x14ac:dyDescent="0.35">
      <c r="K50477" s="293"/>
      <c r="M50477" s="290"/>
    </row>
    <row r="50478" spans="11:13" x14ac:dyDescent="0.35">
      <c r="K50478" s="293"/>
      <c r="M50478" s="290"/>
    </row>
    <row r="50479" spans="11:13" x14ac:dyDescent="0.35">
      <c r="K50479" s="293"/>
      <c r="M50479" s="290"/>
    </row>
    <row r="50480" spans="11:13" x14ac:dyDescent="0.35">
      <c r="K50480" s="293"/>
      <c r="M50480" s="290"/>
    </row>
    <row r="50481" spans="11:13" x14ac:dyDescent="0.35">
      <c r="K50481" s="293"/>
      <c r="M50481" s="290"/>
    </row>
    <row r="50482" spans="11:13" x14ac:dyDescent="0.35">
      <c r="K50482" s="293"/>
      <c r="M50482" s="290"/>
    </row>
    <row r="50483" spans="11:13" x14ac:dyDescent="0.35">
      <c r="K50483" s="293"/>
      <c r="M50483" s="290"/>
    </row>
    <row r="50484" spans="11:13" x14ac:dyDescent="0.35">
      <c r="K50484" s="293"/>
      <c r="M50484" s="290"/>
    </row>
    <row r="50485" spans="11:13" x14ac:dyDescent="0.35">
      <c r="K50485" s="293"/>
      <c r="M50485" s="290"/>
    </row>
    <row r="50486" spans="11:13" x14ac:dyDescent="0.35">
      <c r="K50486" s="293"/>
      <c r="M50486" s="290"/>
    </row>
    <row r="50487" spans="11:13" x14ac:dyDescent="0.35">
      <c r="K50487" s="293"/>
      <c r="M50487" s="290"/>
    </row>
    <row r="50488" spans="11:13" x14ac:dyDescent="0.35">
      <c r="K50488" s="293"/>
      <c r="M50488" s="290"/>
    </row>
    <row r="50489" spans="11:13" x14ac:dyDescent="0.35">
      <c r="K50489" s="293"/>
      <c r="M50489" s="290"/>
    </row>
    <row r="50490" spans="11:13" x14ac:dyDescent="0.35">
      <c r="K50490" s="293"/>
      <c r="M50490" s="290"/>
    </row>
    <row r="50491" spans="11:13" x14ac:dyDescent="0.35">
      <c r="K50491" s="293"/>
      <c r="M50491" s="290"/>
    </row>
    <row r="50492" spans="11:13" x14ac:dyDescent="0.35">
      <c r="K50492" s="293"/>
      <c r="M50492" s="290"/>
    </row>
    <row r="50493" spans="11:13" x14ac:dyDescent="0.35">
      <c r="K50493" s="293"/>
      <c r="M50493" s="290"/>
    </row>
    <row r="50494" spans="11:13" x14ac:dyDescent="0.35">
      <c r="K50494" s="293"/>
      <c r="M50494" s="290"/>
    </row>
    <row r="50495" spans="11:13" x14ac:dyDescent="0.35">
      <c r="K50495" s="293"/>
      <c r="M50495" s="290"/>
    </row>
    <row r="50496" spans="11:13" x14ac:dyDescent="0.35">
      <c r="K50496" s="293"/>
      <c r="M50496" s="290"/>
    </row>
    <row r="50497" spans="11:13" x14ac:dyDescent="0.35">
      <c r="K50497" s="293"/>
      <c r="M50497" s="290"/>
    </row>
    <row r="50498" spans="11:13" x14ac:dyDescent="0.35">
      <c r="K50498" s="293"/>
      <c r="M50498" s="290"/>
    </row>
    <row r="50499" spans="11:13" x14ac:dyDescent="0.35">
      <c r="K50499" s="293"/>
      <c r="M50499" s="290"/>
    </row>
    <row r="50500" spans="11:13" x14ac:dyDescent="0.35">
      <c r="K50500" s="293"/>
      <c r="M50500" s="290"/>
    </row>
    <row r="50501" spans="11:13" x14ac:dyDescent="0.35">
      <c r="K50501" s="293"/>
      <c r="M50501" s="290"/>
    </row>
    <row r="50502" spans="11:13" x14ac:dyDescent="0.35">
      <c r="K50502" s="293"/>
      <c r="M50502" s="290"/>
    </row>
    <row r="50503" spans="11:13" x14ac:dyDescent="0.35">
      <c r="K50503" s="293"/>
      <c r="M50503" s="290"/>
    </row>
    <row r="50504" spans="11:13" x14ac:dyDescent="0.35">
      <c r="K50504" s="293"/>
      <c r="M50504" s="290"/>
    </row>
    <row r="50505" spans="11:13" x14ac:dyDescent="0.35">
      <c r="K50505" s="293"/>
      <c r="M50505" s="290"/>
    </row>
    <row r="50506" spans="11:13" x14ac:dyDescent="0.35">
      <c r="K50506" s="293"/>
      <c r="M50506" s="290"/>
    </row>
    <row r="50507" spans="11:13" x14ac:dyDescent="0.35">
      <c r="K50507" s="293"/>
      <c r="M50507" s="290"/>
    </row>
    <row r="50508" spans="11:13" x14ac:dyDescent="0.35">
      <c r="K50508" s="293"/>
      <c r="M50508" s="290"/>
    </row>
    <row r="50509" spans="11:13" x14ac:dyDescent="0.35">
      <c r="K50509" s="293"/>
      <c r="M50509" s="290"/>
    </row>
    <row r="50510" spans="11:13" x14ac:dyDescent="0.35">
      <c r="K50510" s="293"/>
      <c r="M50510" s="290"/>
    </row>
    <row r="50511" spans="11:13" x14ac:dyDescent="0.35">
      <c r="K50511" s="293"/>
      <c r="M50511" s="290"/>
    </row>
    <row r="50512" spans="11:13" x14ac:dyDescent="0.35">
      <c r="K50512" s="293"/>
      <c r="M50512" s="290"/>
    </row>
    <row r="50513" spans="11:13" x14ac:dyDescent="0.35">
      <c r="K50513" s="293"/>
      <c r="M50513" s="290"/>
    </row>
    <row r="50514" spans="11:13" x14ac:dyDescent="0.35">
      <c r="K50514" s="293"/>
      <c r="M50514" s="290"/>
    </row>
    <row r="50515" spans="11:13" x14ac:dyDescent="0.35">
      <c r="K50515" s="293"/>
      <c r="M50515" s="290"/>
    </row>
    <row r="50516" spans="11:13" x14ac:dyDescent="0.35">
      <c r="K50516" s="293"/>
      <c r="M50516" s="290"/>
    </row>
    <row r="50517" spans="11:13" x14ac:dyDescent="0.35">
      <c r="K50517" s="293"/>
      <c r="M50517" s="290"/>
    </row>
    <row r="50518" spans="11:13" x14ac:dyDescent="0.35">
      <c r="K50518" s="293"/>
      <c r="M50518" s="290"/>
    </row>
    <row r="50519" spans="11:13" x14ac:dyDescent="0.35">
      <c r="K50519" s="293"/>
      <c r="M50519" s="290"/>
    </row>
    <row r="50520" spans="11:13" x14ac:dyDescent="0.35">
      <c r="K50520" s="293"/>
      <c r="M50520" s="290"/>
    </row>
    <row r="50521" spans="11:13" x14ac:dyDescent="0.35">
      <c r="K50521" s="293"/>
      <c r="M50521" s="290"/>
    </row>
    <row r="50522" spans="11:13" x14ac:dyDescent="0.35">
      <c r="K50522" s="293"/>
      <c r="M50522" s="290"/>
    </row>
    <row r="50523" spans="11:13" x14ac:dyDescent="0.35">
      <c r="K50523" s="293"/>
      <c r="M50523" s="290"/>
    </row>
    <row r="50524" spans="11:13" x14ac:dyDescent="0.35">
      <c r="K50524" s="293"/>
      <c r="M50524" s="290"/>
    </row>
    <row r="50525" spans="11:13" x14ac:dyDescent="0.35">
      <c r="K50525" s="293"/>
      <c r="M50525" s="290"/>
    </row>
    <row r="50526" spans="11:13" x14ac:dyDescent="0.35">
      <c r="K50526" s="293"/>
      <c r="M50526" s="290"/>
    </row>
    <row r="50527" spans="11:13" x14ac:dyDescent="0.35">
      <c r="K50527" s="293"/>
      <c r="M50527" s="290"/>
    </row>
    <row r="50528" spans="11:13" x14ac:dyDescent="0.35">
      <c r="K50528" s="293"/>
      <c r="M50528" s="290"/>
    </row>
    <row r="50529" spans="11:13" x14ac:dyDescent="0.35">
      <c r="K50529" s="293"/>
      <c r="M50529" s="290"/>
    </row>
    <row r="50530" spans="11:13" x14ac:dyDescent="0.35">
      <c r="K50530" s="293"/>
      <c r="M50530" s="290"/>
    </row>
    <row r="50531" spans="11:13" x14ac:dyDescent="0.35">
      <c r="K50531" s="293"/>
      <c r="M50531" s="290"/>
    </row>
    <row r="50532" spans="11:13" x14ac:dyDescent="0.35">
      <c r="K50532" s="293"/>
      <c r="M50532" s="290"/>
    </row>
    <row r="50533" spans="11:13" x14ac:dyDescent="0.35">
      <c r="K50533" s="293"/>
      <c r="M50533" s="290"/>
    </row>
    <row r="50534" spans="11:13" x14ac:dyDescent="0.35">
      <c r="K50534" s="293"/>
      <c r="M50534" s="290"/>
    </row>
    <row r="50535" spans="11:13" x14ac:dyDescent="0.35">
      <c r="K50535" s="293"/>
      <c r="M50535" s="290"/>
    </row>
    <row r="50536" spans="11:13" x14ac:dyDescent="0.35">
      <c r="K50536" s="293"/>
      <c r="M50536" s="290"/>
    </row>
    <row r="50537" spans="11:13" x14ac:dyDescent="0.35">
      <c r="K50537" s="293"/>
      <c r="M50537" s="290"/>
    </row>
    <row r="50538" spans="11:13" x14ac:dyDescent="0.35">
      <c r="K50538" s="293"/>
      <c r="M50538" s="290"/>
    </row>
    <row r="50539" spans="11:13" x14ac:dyDescent="0.35">
      <c r="K50539" s="293"/>
      <c r="M50539" s="290"/>
    </row>
    <row r="50540" spans="11:13" x14ac:dyDescent="0.35">
      <c r="K50540" s="293"/>
      <c r="M50540" s="290"/>
    </row>
    <row r="50541" spans="11:13" x14ac:dyDescent="0.35">
      <c r="K50541" s="293"/>
      <c r="M50541" s="290"/>
    </row>
    <row r="50542" spans="11:13" x14ac:dyDescent="0.35">
      <c r="K50542" s="293"/>
      <c r="M50542" s="290"/>
    </row>
    <row r="50543" spans="11:13" x14ac:dyDescent="0.35">
      <c r="K50543" s="293"/>
      <c r="M50543" s="290"/>
    </row>
    <row r="50544" spans="11:13" x14ac:dyDescent="0.35">
      <c r="K50544" s="293"/>
      <c r="M50544" s="290"/>
    </row>
    <row r="50545" spans="11:13" x14ac:dyDescent="0.35">
      <c r="K50545" s="293"/>
      <c r="M50545" s="290"/>
    </row>
    <row r="50546" spans="11:13" x14ac:dyDescent="0.35">
      <c r="K50546" s="293"/>
      <c r="M50546" s="290"/>
    </row>
    <row r="50547" spans="11:13" x14ac:dyDescent="0.35">
      <c r="K50547" s="293"/>
      <c r="M50547" s="290"/>
    </row>
    <row r="50548" spans="11:13" x14ac:dyDescent="0.35">
      <c r="K50548" s="293"/>
      <c r="M50548" s="290"/>
    </row>
    <row r="50549" spans="11:13" x14ac:dyDescent="0.35">
      <c r="K50549" s="293"/>
      <c r="M50549" s="290"/>
    </row>
    <row r="50550" spans="11:13" x14ac:dyDescent="0.35">
      <c r="K50550" s="293"/>
      <c r="M50550" s="290"/>
    </row>
    <row r="50551" spans="11:13" x14ac:dyDescent="0.35">
      <c r="K50551" s="293"/>
      <c r="M50551" s="290"/>
    </row>
    <row r="50552" spans="11:13" x14ac:dyDescent="0.35">
      <c r="K50552" s="293"/>
      <c r="M50552" s="290"/>
    </row>
    <row r="50553" spans="11:13" x14ac:dyDescent="0.35">
      <c r="K50553" s="293"/>
      <c r="M50553" s="290"/>
    </row>
    <row r="50554" spans="11:13" x14ac:dyDescent="0.35">
      <c r="K50554" s="293"/>
      <c r="M50554" s="290"/>
    </row>
    <row r="50555" spans="11:13" x14ac:dyDescent="0.35">
      <c r="K50555" s="293"/>
      <c r="M50555" s="290"/>
    </row>
    <row r="50556" spans="11:13" x14ac:dyDescent="0.35">
      <c r="K50556" s="293"/>
      <c r="M50556" s="290"/>
    </row>
    <row r="50557" spans="11:13" x14ac:dyDescent="0.35">
      <c r="K50557" s="293"/>
      <c r="M50557" s="290"/>
    </row>
    <row r="50558" spans="11:13" x14ac:dyDescent="0.35">
      <c r="K50558" s="293"/>
      <c r="M50558" s="290"/>
    </row>
    <row r="50559" spans="11:13" x14ac:dyDescent="0.35">
      <c r="K50559" s="293"/>
      <c r="M50559" s="290"/>
    </row>
    <row r="50560" spans="11:13" x14ac:dyDescent="0.35">
      <c r="K50560" s="293"/>
      <c r="M50560" s="290"/>
    </row>
    <row r="50561" spans="11:13" x14ac:dyDescent="0.35">
      <c r="K50561" s="293"/>
      <c r="M50561" s="290"/>
    </row>
    <row r="50562" spans="11:13" x14ac:dyDescent="0.35">
      <c r="K50562" s="293"/>
      <c r="M50562" s="290"/>
    </row>
    <row r="50563" spans="11:13" x14ac:dyDescent="0.35">
      <c r="K50563" s="293"/>
      <c r="M50563" s="290"/>
    </row>
    <row r="50564" spans="11:13" x14ac:dyDescent="0.35">
      <c r="K50564" s="293"/>
      <c r="M50564" s="290"/>
    </row>
    <row r="50565" spans="11:13" x14ac:dyDescent="0.35">
      <c r="K50565" s="293"/>
      <c r="M50565" s="290"/>
    </row>
    <row r="50566" spans="11:13" x14ac:dyDescent="0.35">
      <c r="K50566" s="293"/>
      <c r="M50566" s="290"/>
    </row>
    <row r="50567" spans="11:13" x14ac:dyDescent="0.35">
      <c r="K50567" s="293"/>
      <c r="M50567" s="290"/>
    </row>
    <row r="50568" spans="11:13" x14ac:dyDescent="0.35">
      <c r="K50568" s="293"/>
      <c r="M50568" s="290"/>
    </row>
    <row r="50569" spans="11:13" x14ac:dyDescent="0.35">
      <c r="K50569" s="293"/>
      <c r="M50569" s="290"/>
    </row>
    <row r="50570" spans="11:13" x14ac:dyDescent="0.35">
      <c r="K50570" s="293"/>
      <c r="M50570" s="290"/>
    </row>
    <row r="50571" spans="11:13" x14ac:dyDescent="0.35">
      <c r="K50571" s="293"/>
      <c r="M50571" s="290"/>
    </row>
    <row r="50572" spans="11:13" x14ac:dyDescent="0.35">
      <c r="K50572" s="293"/>
      <c r="M50572" s="290"/>
    </row>
    <row r="50573" spans="11:13" x14ac:dyDescent="0.35">
      <c r="K50573" s="293"/>
      <c r="M50573" s="290"/>
    </row>
    <row r="50574" spans="11:13" x14ac:dyDescent="0.35">
      <c r="K50574" s="293"/>
      <c r="M50574" s="290"/>
    </row>
    <row r="50575" spans="11:13" x14ac:dyDescent="0.35">
      <c r="K50575" s="293"/>
      <c r="M50575" s="290"/>
    </row>
    <row r="50576" spans="11:13" x14ac:dyDescent="0.35">
      <c r="K50576" s="293"/>
      <c r="M50576" s="290"/>
    </row>
    <row r="50577" spans="11:13" x14ac:dyDescent="0.35">
      <c r="K50577" s="293"/>
      <c r="M50577" s="290"/>
    </row>
    <row r="50578" spans="11:13" x14ac:dyDescent="0.35">
      <c r="K50578" s="293"/>
      <c r="M50578" s="290"/>
    </row>
    <row r="50579" spans="11:13" x14ac:dyDescent="0.35">
      <c r="K50579" s="293"/>
      <c r="M50579" s="290"/>
    </row>
    <row r="50580" spans="11:13" x14ac:dyDescent="0.35">
      <c r="K50580" s="293"/>
      <c r="M50580" s="290"/>
    </row>
    <row r="50581" spans="11:13" x14ac:dyDescent="0.35">
      <c r="K50581" s="293"/>
      <c r="M50581" s="290"/>
    </row>
    <row r="50582" spans="11:13" x14ac:dyDescent="0.35">
      <c r="K50582" s="293"/>
      <c r="M50582" s="290"/>
    </row>
    <row r="50583" spans="11:13" x14ac:dyDescent="0.35">
      <c r="K50583" s="293"/>
      <c r="M50583" s="290"/>
    </row>
    <row r="50584" spans="11:13" x14ac:dyDescent="0.35">
      <c r="K50584" s="293"/>
      <c r="M50584" s="290"/>
    </row>
    <row r="50585" spans="11:13" x14ac:dyDescent="0.35">
      <c r="K50585" s="293"/>
      <c r="M50585" s="290"/>
    </row>
    <row r="50586" spans="11:13" x14ac:dyDescent="0.35">
      <c r="K50586" s="293"/>
      <c r="M50586" s="290"/>
    </row>
    <row r="50587" spans="11:13" x14ac:dyDescent="0.35">
      <c r="K50587" s="293"/>
      <c r="M50587" s="290"/>
    </row>
    <row r="50588" spans="11:13" x14ac:dyDescent="0.35">
      <c r="K50588" s="293"/>
      <c r="M50588" s="290"/>
    </row>
    <row r="50589" spans="11:13" x14ac:dyDescent="0.35">
      <c r="K50589" s="293"/>
      <c r="M50589" s="290"/>
    </row>
    <row r="50590" spans="11:13" x14ac:dyDescent="0.35">
      <c r="K50590" s="293"/>
      <c r="M50590" s="290"/>
    </row>
    <row r="50591" spans="11:13" x14ac:dyDescent="0.35">
      <c r="K50591" s="293"/>
      <c r="M50591" s="290"/>
    </row>
    <row r="50592" spans="11:13" x14ac:dyDescent="0.35">
      <c r="K50592" s="293"/>
      <c r="M50592" s="290"/>
    </row>
    <row r="50593" spans="11:13" x14ac:dyDescent="0.35">
      <c r="K50593" s="293"/>
      <c r="M50593" s="290"/>
    </row>
    <row r="50594" spans="11:13" x14ac:dyDescent="0.35">
      <c r="K50594" s="293"/>
      <c r="M50594" s="290"/>
    </row>
    <row r="50595" spans="11:13" x14ac:dyDescent="0.35">
      <c r="K50595" s="293"/>
      <c r="M50595" s="290"/>
    </row>
    <row r="50596" spans="11:13" x14ac:dyDescent="0.35">
      <c r="K50596" s="293"/>
      <c r="M50596" s="290"/>
    </row>
    <row r="50597" spans="11:13" x14ac:dyDescent="0.35">
      <c r="K50597" s="293"/>
      <c r="M50597" s="290"/>
    </row>
    <row r="50598" spans="11:13" x14ac:dyDescent="0.35">
      <c r="K50598" s="293"/>
      <c r="M50598" s="290"/>
    </row>
    <row r="50599" spans="11:13" x14ac:dyDescent="0.35">
      <c r="K50599" s="293"/>
      <c r="M50599" s="290"/>
    </row>
    <row r="50600" spans="11:13" x14ac:dyDescent="0.35">
      <c r="K50600" s="293"/>
      <c r="M50600" s="290"/>
    </row>
    <row r="50601" spans="11:13" x14ac:dyDescent="0.35">
      <c r="K50601" s="293"/>
      <c r="M50601" s="290"/>
    </row>
    <row r="50602" spans="11:13" x14ac:dyDescent="0.35">
      <c r="K50602" s="293"/>
      <c r="M50602" s="290"/>
    </row>
    <row r="50603" spans="11:13" x14ac:dyDescent="0.35">
      <c r="K50603" s="293"/>
      <c r="M50603" s="290"/>
    </row>
    <row r="50604" spans="11:13" x14ac:dyDescent="0.35">
      <c r="K50604" s="293"/>
      <c r="M50604" s="290"/>
    </row>
    <row r="50605" spans="11:13" x14ac:dyDescent="0.35">
      <c r="K50605" s="293"/>
      <c r="M50605" s="290"/>
    </row>
    <row r="50606" spans="11:13" x14ac:dyDescent="0.35">
      <c r="K50606" s="293"/>
      <c r="M50606" s="290"/>
    </row>
    <row r="50607" spans="11:13" x14ac:dyDescent="0.35">
      <c r="K50607" s="293"/>
      <c r="M50607" s="290"/>
    </row>
    <row r="50608" spans="11:13" x14ac:dyDescent="0.35">
      <c r="K50608" s="293"/>
      <c r="M50608" s="290"/>
    </row>
    <row r="50609" spans="11:13" x14ac:dyDescent="0.35">
      <c r="K50609" s="293"/>
      <c r="M50609" s="290"/>
    </row>
    <row r="50610" spans="11:13" x14ac:dyDescent="0.35">
      <c r="K50610" s="293"/>
      <c r="M50610" s="290"/>
    </row>
    <row r="50611" spans="11:13" x14ac:dyDescent="0.35">
      <c r="K50611" s="293"/>
      <c r="M50611" s="290"/>
    </row>
    <row r="50612" spans="11:13" x14ac:dyDescent="0.35">
      <c r="K50612" s="293"/>
      <c r="M50612" s="290"/>
    </row>
    <row r="50613" spans="11:13" x14ac:dyDescent="0.35">
      <c r="K50613" s="293"/>
      <c r="M50613" s="290"/>
    </row>
    <row r="50614" spans="11:13" x14ac:dyDescent="0.35">
      <c r="K50614" s="293"/>
      <c r="M50614" s="290"/>
    </row>
    <row r="50615" spans="11:13" x14ac:dyDescent="0.35">
      <c r="K50615" s="293"/>
      <c r="M50615" s="290"/>
    </row>
    <row r="50616" spans="11:13" x14ac:dyDescent="0.35">
      <c r="K50616" s="293"/>
      <c r="M50616" s="290"/>
    </row>
    <row r="50617" spans="11:13" x14ac:dyDescent="0.35">
      <c r="K50617" s="293"/>
      <c r="M50617" s="290"/>
    </row>
    <row r="50618" spans="11:13" x14ac:dyDescent="0.35">
      <c r="K50618" s="293"/>
      <c r="M50618" s="290"/>
    </row>
    <row r="50619" spans="11:13" x14ac:dyDescent="0.35">
      <c r="K50619" s="293"/>
      <c r="M50619" s="290"/>
    </row>
    <row r="50620" spans="11:13" x14ac:dyDescent="0.35">
      <c r="K50620" s="293"/>
      <c r="M50620" s="290"/>
    </row>
    <row r="50621" spans="11:13" x14ac:dyDescent="0.35">
      <c r="K50621" s="293"/>
      <c r="M50621" s="290"/>
    </row>
    <row r="50622" spans="11:13" x14ac:dyDescent="0.35">
      <c r="K50622" s="293"/>
      <c r="M50622" s="290"/>
    </row>
    <row r="50623" spans="11:13" x14ac:dyDescent="0.35">
      <c r="K50623" s="293"/>
      <c r="M50623" s="290"/>
    </row>
    <row r="50624" spans="11:13" x14ac:dyDescent="0.35">
      <c r="K50624" s="293"/>
      <c r="M50624" s="290"/>
    </row>
    <row r="50625" spans="11:13" x14ac:dyDescent="0.35">
      <c r="K50625" s="293"/>
      <c r="M50625" s="290"/>
    </row>
    <row r="50626" spans="11:13" x14ac:dyDescent="0.35">
      <c r="K50626" s="293"/>
      <c r="M50626" s="290"/>
    </row>
    <row r="50627" spans="11:13" x14ac:dyDescent="0.35">
      <c r="K50627" s="293"/>
      <c r="M50627" s="290"/>
    </row>
    <row r="50628" spans="11:13" x14ac:dyDescent="0.35">
      <c r="K50628" s="293"/>
      <c r="M50628" s="290"/>
    </row>
    <row r="50629" spans="11:13" x14ac:dyDescent="0.35">
      <c r="K50629" s="293"/>
      <c r="M50629" s="290"/>
    </row>
    <row r="50630" spans="11:13" x14ac:dyDescent="0.35">
      <c r="K50630" s="293"/>
      <c r="M50630" s="290"/>
    </row>
    <row r="50631" spans="11:13" x14ac:dyDescent="0.35">
      <c r="K50631" s="293"/>
      <c r="M50631" s="290"/>
    </row>
    <row r="50632" spans="11:13" x14ac:dyDescent="0.35">
      <c r="K50632" s="293"/>
      <c r="M50632" s="290"/>
    </row>
    <row r="50633" spans="11:13" x14ac:dyDescent="0.35">
      <c r="K50633" s="293"/>
      <c r="M50633" s="290"/>
    </row>
    <row r="50634" spans="11:13" x14ac:dyDescent="0.35">
      <c r="K50634" s="293"/>
      <c r="M50634" s="290"/>
    </row>
    <row r="50635" spans="11:13" x14ac:dyDescent="0.35">
      <c r="K50635" s="293"/>
      <c r="M50635" s="290"/>
    </row>
    <row r="50636" spans="11:13" x14ac:dyDescent="0.35">
      <c r="K50636" s="293"/>
      <c r="M50636" s="290"/>
    </row>
    <row r="50637" spans="11:13" x14ac:dyDescent="0.35">
      <c r="K50637" s="293"/>
      <c r="M50637" s="290"/>
    </row>
    <row r="50638" spans="11:13" x14ac:dyDescent="0.35">
      <c r="K50638" s="293"/>
      <c r="M50638" s="290"/>
    </row>
    <row r="50639" spans="11:13" x14ac:dyDescent="0.35">
      <c r="K50639" s="293"/>
      <c r="M50639" s="290"/>
    </row>
    <row r="50640" spans="11:13" x14ac:dyDescent="0.35">
      <c r="K50640" s="293"/>
      <c r="M50640" s="290"/>
    </row>
    <row r="50641" spans="11:13" x14ac:dyDescent="0.35">
      <c r="K50641" s="293"/>
      <c r="M50641" s="290"/>
    </row>
    <row r="50642" spans="11:13" x14ac:dyDescent="0.35">
      <c r="K50642" s="293"/>
      <c r="M50642" s="290"/>
    </row>
    <row r="50643" spans="11:13" x14ac:dyDescent="0.35">
      <c r="K50643" s="293"/>
      <c r="M50643" s="290"/>
    </row>
    <row r="50644" spans="11:13" x14ac:dyDescent="0.35">
      <c r="K50644" s="293"/>
      <c r="M50644" s="290"/>
    </row>
    <row r="50645" spans="11:13" x14ac:dyDescent="0.35">
      <c r="K50645" s="293"/>
      <c r="M50645" s="290"/>
    </row>
    <row r="50646" spans="11:13" x14ac:dyDescent="0.35">
      <c r="K50646" s="293"/>
      <c r="M50646" s="290"/>
    </row>
    <row r="50647" spans="11:13" x14ac:dyDescent="0.35">
      <c r="K50647" s="293"/>
      <c r="M50647" s="290"/>
    </row>
    <row r="50648" spans="11:13" x14ac:dyDescent="0.35">
      <c r="K50648" s="293"/>
      <c r="M50648" s="290"/>
    </row>
    <row r="50649" spans="11:13" x14ac:dyDescent="0.35">
      <c r="K50649" s="293"/>
      <c r="M50649" s="290"/>
    </row>
    <row r="50650" spans="11:13" x14ac:dyDescent="0.35">
      <c r="K50650" s="293"/>
      <c r="M50650" s="290"/>
    </row>
    <row r="50651" spans="11:13" x14ac:dyDescent="0.35">
      <c r="K50651" s="293"/>
      <c r="M50651" s="290"/>
    </row>
    <row r="50652" spans="11:13" x14ac:dyDescent="0.35">
      <c r="K50652" s="293"/>
      <c r="M50652" s="290"/>
    </row>
    <row r="50653" spans="11:13" x14ac:dyDescent="0.35">
      <c r="K50653" s="293"/>
      <c r="M50653" s="290"/>
    </row>
    <row r="50654" spans="11:13" x14ac:dyDescent="0.35">
      <c r="K50654" s="293"/>
      <c r="M50654" s="290"/>
    </row>
    <row r="50655" spans="11:13" x14ac:dyDescent="0.35">
      <c r="K50655" s="293"/>
      <c r="M50655" s="290"/>
    </row>
    <row r="50656" spans="11:13" x14ac:dyDescent="0.35">
      <c r="K50656" s="293"/>
      <c r="M50656" s="290"/>
    </row>
    <row r="50657" spans="11:13" x14ac:dyDescent="0.35">
      <c r="K50657" s="293"/>
      <c r="M50657" s="290"/>
    </row>
    <row r="50658" spans="11:13" x14ac:dyDescent="0.35">
      <c r="K50658" s="293"/>
      <c r="M50658" s="290"/>
    </row>
    <row r="50659" spans="11:13" x14ac:dyDescent="0.35">
      <c r="K50659" s="293"/>
      <c r="M50659" s="290"/>
    </row>
    <row r="50660" spans="11:13" x14ac:dyDescent="0.35">
      <c r="K50660" s="293"/>
      <c r="M50660" s="290"/>
    </row>
    <row r="50661" spans="11:13" x14ac:dyDescent="0.35">
      <c r="K50661" s="293"/>
      <c r="M50661" s="290"/>
    </row>
    <row r="50662" spans="11:13" x14ac:dyDescent="0.35">
      <c r="K50662" s="293"/>
      <c r="M50662" s="290"/>
    </row>
    <row r="50663" spans="11:13" x14ac:dyDescent="0.35">
      <c r="K50663" s="293"/>
      <c r="M50663" s="290"/>
    </row>
    <row r="50664" spans="11:13" x14ac:dyDescent="0.35">
      <c r="K50664" s="293"/>
      <c r="M50664" s="290"/>
    </row>
    <row r="50665" spans="11:13" x14ac:dyDescent="0.35">
      <c r="K50665" s="293"/>
      <c r="M50665" s="290"/>
    </row>
    <row r="50666" spans="11:13" x14ac:dyDescent="0.35">
      <c r="K50666" s="293"/>
      <c r="M50666" s="290"/>
    </row>
    <row r="50667" spans="11:13" x14ac:dyDescent="0.35">
      <c r="K50667" s="293"/>
      <c r="M50667" s="290"/>
    </row>
    <row r="50668" spans="11:13" x14ac:dyDescent="0.35">
      <c r="K50668" s="293"/>
      <c r="M50668" s="290"/>
    </row>
    <row r="50669" spans="11:13" x14ac:dyDescent="0.35">
      <c r="K50669" s="293"/>
      <c r="M50669" s="290"/>
    </row>
    <row r="50670" spans="11:13" x14ac:dyDescent="0.35">
      <c r="K50670" s="293"/>
      <c r="M50670" s="290"/>
    </row>
    <row r="50671" spans="11:13" x14ac:dyDescent="0.35">
      <c r="K50671" s="293"/>
      <c r="M50671" s="290"/>
    </row>
    <row r="50672" spans="11:13" x14ac:dyDescent="0.35">
      <c r="K50672" s="293"/>
      <c r="M50672" s="290"/>
    </row>
    <row r="50673" spans="11:13" x14ac:dyDescent="0.35">
      <c r="K50673" s="293"/>
      <c r="M50673" s="290"/>
    </row>
    <row r="50674" spans="11:13" x14ac:dyDescent="0.35">
      <c r="K50674" s="293"/>
      <c r="M50674" s="290"/>
    </row>
    <row r="50675" spans="11:13" x14ac:dyDescent="0.35">
      <c r="K50675" s="293"/>
      <c r="M50675" s="290"/>
    </row>
    <row r="50676" spans="11:13" x14ac:dyDescent="0.35">
      <c r="K50676" s="293"/>
      <c r="M50676" s="290"/>
    </row>
    <row r="50677" spans="11:13" x14ac:dyDescent="0.35">
      <c r="K50677" s="293"/>
      <c r="M50677" s="290"/>
    </row>
    <row r="50678" spans="11:13" x14ac:dyDescent="0.35">
      <c r="K50678" s="293"/>
      <c r="M50678" s="290"/>
    </row>
    <row r="50679" spans="11:13" x14ac:dyDescent="0.35">
      <c r="K50679" s="293"/>
      <c r="M50679" s="290"/>
    </row>
    <row r="50680" spans="11:13" x14ac:dyDescent="0.35">
      <c r="K50680" s="293"/>
      <c r="M50680" s="290"/>
    </row>
    <row r="50681" spans="11:13" x14ac:dyDescent="0.35">
      <c r="K50681" s="293"/>
      <c r="M50681" s="290"/>
    </row>
    <row r="50682" spans="11:13" x14ac:dyDescent="0.35">
      <c r="K50682" s="293"/>
      <c r="M50682" s="290"/>
    </row>
    <row r="50683" spans="11:13" x14ac:dyDescent="0.35">
      <c r="K50683" s="293"/>
      <c r="M50683" s="290"/>
    </row>
    <row r="50684" spans="11:13" x14ac:dyDescent="0.35">
      <c r="K50684" s="293"/>
      <c r="M50684" s="290"/>
    </row>
    <row r="50685" spans="11:13" x14ac:dyDescent="0.35">
      <c r="K50685" s="293"/>
      <c r="M50685" s="290"/>
    </row>
    <row r="50686" spans="11:13" x14ac:dyDescent="0.35">
      <c r="K50686" s="293"/>
      <c r="M50686" s="290"/>
    </row>
    <row r="50687" spans="11:13" x14ac:dyDescent="0.35">
      <c r="K50687" s="293"/>
      <c r="M50687" s="290"/>
    </row>
    <row r="50688" spans="11:13" x14ac:dyDescent="0.35">
      <c r="K50688" s="293"/>
      <c r="M50688" s="290"/>
    </row>
    <row r="50689" spans="11:13" x14ac:dyDescent="0.35">
      <c r="K50689" s="293"/>
      <c r="M50689" s="290"/>
    </row>
    <row r="50690" spans="11:13" x14ac:dyDescent="0.35">
      <c r="K50690" s="293"/>
      <c r="M50690" s="290"/>
    </row>
    <row r="50691" spans="11:13" x14ac:dyDescent="0.35">
      <c r="K50691" s="293"/>
      <c r="M50691" s="290"/>
    </row>
    <row r="50692" spans="11:13" x14ac:dyDescent="0.35">
      <c r="K50692" s="293"/>
      <c r="M50692" s="290"/>
    </row>
    <row r="50693" spans="11:13" x14ac:dyDescent="0.35">
      <c r="K50693" s="293"/>
      <c r="M50693" s="290"/>
    </row>
    <row r="50694" spans="11:13" x14ac:dyDescent="0.35">
      <c r="K50694" s="293"/>
      <c r="M50694" s="290"/>
    </row>
    <row r="50695" spans="11:13" x14ac:dyDescent="0.35">
      <c r="K50695" s="293"/>
      <c r="M50695" s="290"/>
    </row>
    <row r="50696" spans="11:13" x14ac:dyDescent="0.35">
      <c r="K50696" s="293"/>
      <c r="M50696" s="290"/>
    </row>
    <row r="50697" spans="11:13" x14ac:dyDescent="0.35">
      <c r="K50697" s="293"/>
      <c r="M50697" s="290"/>
    </row>
    <row r="50698" spans="11:13" x14ac:dyDescent="0.35">
      <c r="K50698" s="293"/>
      <c r="M50698" s="290"/>
    </row>
    <row r="50699" spans="11:13" x14ac:dyDescent="0.35">
      <c r="K50699" s="293"/>
      <c r="M50699" s="290"/>
    </row>
    <row r="50700" spans="11:13" x14ac:dyDescent="0.35">
      <c r="K50700" s="293"/>
      <c r="M50700" s="290"/>
    </row>
    <row r="50701" spans="11:13" x14ac:dyDescent="0.35">
      <c r="K50701" s="293"/>
      <c r="M50701" s="290"/>
    </row>
    <row r="50702" spans="11:13" x14ac:dyDescent="0.35">
      <c r="K50702" s="293"/>
      <c r="M50702" s="290"/>
    </row>
    <row r="50703" spans="11:13" x14ac:dyDescent="0.35">
      <c r="K50703" s="293"/>
      <c r="M50703" s="290"/>
    </row>
    <row r="50704" spans="11:13" x14ac:dyDescent="0.35">
      <c r="K50704" s="293"/>
      <c r="M50704" s="290"/>
    </row>
    <row r="50705" spans="11:13" x14ac:dyDescent="0.35">
      <c r="K50705" s="293"/>
      <c r="M50705" s="290"/>
    </row>
    <row r="50706" spans="11:13" x14ac:dyDescent="0.35">
      <c r="K50706" s="293"/>
      <c r="M50706" s="290"/>
    </row>
    <row r="50707" spans="11:13" x14ac:dyDescent="0.35">
      <c r="K50707" s="293"/>
      <c r="M50707" s="290"/>
    </row>
    <row r="50708" spans="11:13" x14ac:dyDescent="0.35">
      <c r="K50708" s="293"/>
      <c r="M50708" s="290"/>
    </row>
    <row r="50709" spans="11:13" x14ac:dyDescent="0.35">
      <c r="K50709" s="293"/>
      <c r="M50709" s="290"/>
    </row>
    <row r="50710" spans="11:13" x14ac:dyDescent="0.35">
      <c r="K50710" s="293"/>
      <c r="M50710" s="290"/>
    </row>
    <row r="50711" spans="11:13" x14ac:dyDescent="0.35">
      <c r="K50711" s="293"/>
      <c r="M50711" s="290"/>
    </row>
    <row r="50712" spans="11:13" x14ac:dyDescent="0.35">
      <c r="K50712" s="293"/>
      <c r="M50712" s="290"/>
    </row>
    <row r="50713" spans="11:13" x14ac:dyDescent="0.35">
      <c r="K50713" s="293"/>
      <c r="M50713" s="290"/>
    </row>
    <row r="50714" spans="11:13" x14ac:dyDescent="0.35">
      <c r="K50714" s="293"/>
      <c r="M50714" s="290"/>
    </row>
    <row r="50715" spans="11:13" x14ac:dyDescent="0.35">
      <c r="K50715" s="293"/>
      <c r="M50715" s="290"/>
    </row>
    <row r="50716" spans="11:13" x14ac:dyDescent="0.35">
      <c r="K50716" s="293"/>
      <c r="M50716" s="290"/>
    </row>
    <row r="50717" spans="11:13" x14ac:dyDescent="0.35">
      <c r="K50717" s="293"/>
      <c r="M50717" s="290"/>
    </row>
    <row r="50718" spans="11:13" x14ac:dyDescent="0.35">
      <c r="K50718" s="293"/>
      <c r="M50718" s="290"/>
    </row>
    <row r="50719" spans="11:13" x14ac:dyDescent="0.35">
      <c r="K50719" s="293"/>
      <c r="M50719" s="290"/>
    </row>
    <row r="50720" spans="11:13" x14ac:dyDescent="0.35">
      <c r="K50720" s="293"/>
      <c r="M50720" s="290"/>
    </row>
    <row r="50721" spans="11:13" x14ac:dyDescent="0.35">
      <c r="K50721" s="293"/>
      <c r="M50721" s="290"/>
    </row>
    <row r="50722" spans="11:13" x14ac:dyDescent="0.35">
      <c r="K50722" s="293"/>
      <c r="M50722" s="290"/>
    </row>
    <row r="50723" spans="11:13" x14ac:dyDescent="0.35">
      <c r="K50723" s="293"/>
      <c r="M50723" s="290"/>
    </row>
    <row r="50724" spans="11:13" x14ac:dyDescent="0.35">
      <c r="K50724" s="293"/>
      <c r="M50724" s="290"/>
    </row>
    <row r="50725" spans="11:13" x14ac:dyDescent="0.35">
      <c r="K50725" s="293"/>
      <c r="M50725" s="290"/>
    </row>
    <row r="50726" spans="11:13" x14ac:dyDescent="0.35">
      <c r="K50726" s="293"/>
      <c r="M50726" s="290"/>
    </row>
    <row r="50727" spans="11:13" x14ac:dyDescent="0.35">
      <c r="K50727" s="293"/>
      <c r="M50727" s="290"/>
    </row>
    <row r="50728" spans="11:13" x14ac:dyDescent="0.35">
      <c r="K50728" s="293"/>
      <c r="M50728" s="290"/>
    </row>
    <row r="50729" spans="11:13" x14ac:dyDescent="0.35">
      <c r="K50729" s="293"/>
      <c r="M50729" s="290"/>
    </row>
    <row r="50730" spans="11:13" x14ac:dyDescent="0.35">
      <c r="K50730" s="293"/>
      <c r="M50730" s="290"/>
    </row>
    <row r="50731" spans="11:13" x14ac:dyDescent="0.35">
      <c r="K50731" s="293"/>
      <c r="M50731" s="290"/>
    </row>
    <row r="50732" spans="11:13" x14ac:dyDescent="0.35">
      <c r="K50732" s="293"/>
      <c r="M50732" s="290"/>
    </row>
    <row r="50733" spans="11:13" x14ac:dyDescent="0.35">
      <c r="K50733" s="293"/>
      <c r="M50733" s="290"/>
    </row>
    <row r="50734" spans="11:13" x14ac:dyDescent="0.35">
      <c r="K50734" s="293"/>
      <c r="M50734" s="290"/>
    </row>
    <row r="50735" spans="11:13" x14ac:dyDescent="0.35">
      <c r="K50735" s="293"/>
      <c r="M50735" s="290"/>
    </row>
    <row r="50736" spans="11:13" x14ac:dyDescent="0.35">
      <c r="K50736" s="293"/>
      <c r="M50736" s="290"/>
    </row>
    <row r="50737" spans="11:13" x14ac:dyDescent="0.35">
      <c r="K50737" s="293"/>
      <c r="M50737" s="290"/>
    </row>
    <row r="50738" spans="11:13" x14ac:dyDescent="0.35">
      <c r="K50738" s="293"/>
      <c r="M50738" s="290"/>
    </row>
    <row r="50739" spans="11:13" x14ac:dyDescent="0.35">
      <c r="K50739" s="293"/>
      <c r="M50739" s="290"/>
    </row>
    <row r="50740" spans="11:13" x14ac:dyDescent="0.35">
      <c r="K50740" s="293"/>
      <c r="M50740" s="290"/>
    </row>
    <row r="50741" spans="11:13" x14ac:dyDescent="0.35">
      <c r="K50741" s="293"/>
      <c r="M50741" s="290"/>
    </row>
    <row r="50742" spans="11:13" x14ac:dyDescent="0.35">
      <c r="K50742" s="293"/>
      <c r="M50742" s="290"/>
    </row>
    <row r="50743" spans="11:13" x14ac:dyDescent="0.35">
      <c r="K50743" s="293"/>
      <c r="M50743" s="290"/>
    </row>
    <row r="50744" spans="11:13" x14ac:dyDescent="0.35">
      <c r="K50744" s="293"/>
      <c r="M50744" s="290"/>
    </row>
    <row r="50745" spans="11:13" x14ac:dyDescent="0.35">
      <c r="K50745" s="293"/>
      <c r="M50745" s="290"/>
    </row>
    <row r="50746" spans="11:13" x14ac:dyDescent="0.35">
      <c r="K50746" s="293"/>
      <c r="M50746" s="290"/>
    </row>
    <row r="50747" spans="11:13" x14ac:dyDescent="0.35">
      <c r="K50747" s="293"/>
      <c r="M50747" s="290"/>
    </row>
    <row r="50748" spans="11:13" x14ac:dyDescent="0.35">
      <c r="K50748" s="293"/>
      <c r="M50748" s="290"/>
    </row>
    <row r="50749" spans="11:13" x14ac:dyDescent="0.35">
      <c r="K50749" s="293"/>
      <c r="M50749" s="290"/>
    </row>
    <row r="50750" spans="11:13" x14ac:dyDescent="0.35">
      <c r="K50750" s="293"/>
      <c r="M50750" s="290"/>
    </row>
    <row r="50751" spans="11:13" x14ac:dyDescent="0.35">
      <c r="K50751" s="293"/>
      <c r="M50751" s="290"/>
    </row>
    <row r="50752" spans="11:13" x14ac:dyDescent="0.35">
      <c r="K50752" s="293"/>
      <c r="M50752" s="290"/>
    </row>
    <row r="50753" spans="11:13" x14ac:dyDescent="0.35">
      <c r="K50753" s="293"/>
      <c r="M50753" s="290"/>
    </row>
    <row r="50754" spans="11:13" x14ac:dyDescent="0.35">
      <c r="K50754" s="293"/>
      <c r="M50754" s="290"/>
    </row>
    <row r="50755" spans="11:13" x14ac:dyDescent="0.35">
      <c r="K50755" s="293"/>
      <c r="M50755" s="290"/>
    </row>
    <row r="50756" spans="11:13" x14ac:dyDescent="0.35">
      <c r="K50756" s="293"/>
      <c r="M50756" s="290"/>
    </row>
    <row r="50757" spans="11:13" x14ac:dyDescent="0.35">
      <c r="K50757" s="293"/>
      <c r="M50757" s="290"/>
    </row>
    <row r="50758" spans="11:13" x14ac:dyDescent="0.35">
      <c r="K50758" s="293"/>
      <c r="M50758" s="290"/>
    </row>
    <row r="50759" spans="11:13" x14ac:dyDescent="0.35">
      <c r="K50759" s="293"/>
      <c r="M50759" s="290"/>
    </row>
    <row r="50760" spans="11:13" x14ac:dyDescent="0.35">
      <c r="K50760" s="293"/>
      <c r="M50760" s="290"/>
    </row>
    <row r="50761" spans="11:13" x14ac:dyDescent="0.35">
      <c r="K50761" s="293"/>
      <c r="M50761" s="290"/>
    </row>
    <row r="50762" spans="11:13" x14ac:dyDescent="0.35">
      <c r="K50762" s="293"/>
      <c r="M50762" s="290"/>
    </row>
    <row r="50763" spans="11:13" x14ac:dyDescent="0.35">
      <c r="K50763" s="293"/>
      <c r="M50763" s="290"/>
    </row>
    <row r="50764" spans="11:13" x14ac:dyDescent="0.35">
      <c r="K50764" s="293"/>
      <c r="M50764" s="290"/>
    </row>
    <row r="50765" spans="11:13" x14ac:dyDescent="0.35">
      <c r="K50765" s="293"/>
      <c r="M50765" s="290"/>
    </row>
    <row r="50766" spans="11:13" x14ac:dyDescent="0.35">
      <c r="K50766" s="293"/>
      <c r="M50766" s="290"/>
    </row>
    <row r="50767" spans="11:13" x14ac:dyDescent="0.35">
      <c r="K50767" s="293"/>
      <c r="M50767" s="290"/>
    </row>
    <row r="50768" spans="11:13" x14ac:dyDescent="0.35">
      <c r="K50768" s="293"/>
      <c r="M50768" s="290"/>
    </row>
    <row r="50769" spans="11:13" x14ac:dyDescent="0.35">
      <c r="K50769" s="293"/>
      <c r="M50769" s="290"/>
    </row>
    <row r="50770" spans="11:13" x14ac:dyDescent="0.35">
      <c r="K50770" s="293"/>
      <c r="M50770" s="290"/>
    </row>
    <row r="50771" spans="11:13" x14ac:dyDescent="0.35">
      <c r="K50771" s="293"/>
      <c r="M50771" s="290"/>
    </row>
    <row r="50772" spans="11:13" x14ac:dyDescent="0.35">
      <c r="K50772" s="293"/>
      <c r="M50772" s="290"/>
    </row>
    <row r="50773" spans="11:13" x14ac:dyDescent="0.35">
      <c r="K50773" s="293"/>
      <c r="M50773" s="290"/>
    </row>
    <row r="50774" spans="11:13" x14ac:dyDescent="0.35">
      <c r="K50774" s="293"/>
      <c r="M50774" s="290"/>
    </row>
    <row r="50775" spans="11:13" x14ac:dyDescent="0.35">
      <c r="K50775" s="293"/>
      <c r="M50775" s="290"/>
    </row>
    <row r="50776" spans="11:13" x14ac:dyDescent="0.35">
      <c r="K50776" s="293"/>
      <c r="M50776" s="290"/>
    </row>
    <row r="50777" spans="11:13" x14ac:dyDescent="0.35">
      <c r="K50777" s="293"/>
      <c r="M50777" s="290"/>
    </row>
    <row r="50778" spans="11:13" x14ac:dyDescent="0.35">
      <c r="K50778" s="293"/>
      <c r="M50778" s="290"/>
    </row>
    <row r="50779" spans="11:13" x14ac:dyDescent="0.35">
      <c r="K50779" s="293"/>
      <c r="M50779" s="290"/>
    </row>
    <row r="50780" spans="11:13" x14ac:dyDescent="0.35">
      <c r="K50780" s="293"/>
      <c r="M50780" s="290"/>
    </row>
    <row r="50781" spans="11:13" x14ac:dyDescent="0.35">
      <c r="K50781" s="293"/>
      <c r="M50781" s="290"/>
    </row>
    <row r="50782" spans="11:13" x14ac:dyDescent="0.35">
      <c r="K50782" s="293"/>
      <c r="M50782" s="290"/>
    </row>
    <row r="50783" spans="11:13" x14ac:dyDescent="0.35">
      <c r="K50783" s="293"/>
      <c r="M50783" s="290"/>
    </row>
    <row r="50784" spans="11:13" x14ac:dyDescent="0.35">
      <c r="K50784" s="293"/>
      <c r="M50784" s="290"/>
    </row>
    <row r="50785" spans="11:13" x14ac:dyDescent="0.35">
      <c r="K50785" s="293"/>
      <c r="M50785" s="290"/>
    </row>
    <row r="50786" spans="11:13" x14ac:dyDescent="0.35">
      <c r="K50786" s="293"/>
      <c r="M50786" s="290"/>
    </row>
    <row r="50787" spans="11:13" x14ac:dyDescent="0.35">
      <c r="K50787" s="293"/>
      <c r="M50787" s="290"/>
    </row>
    <row r="50788" spans="11:13" x14ac:dyDescent="0.35">
      <c r="K50788" s="293"/>
      <c r="M50788" s="290"/>
    </row>
    <row r="50789" spans="11:13" x14ac:dyDescent="0.35">
      <c r="K50789" s="293"/>
      <c r="M50789" s="290"/>
    </row>
    <row r="50790" spans="11:13" x14ac:dyDescent="0.35">
      <c r="K50790" s="293"/>
      <c r="M50790" s="290"/>
    </row>
    <row r="50791" spans="11:13" x14ac:dyDescent="0.35">
      <c r="K50791" s="293"/>
      <c r="M50791" s="290"/>
    </row>
    <row r="50792" spans="11:13" x14ac:dyDescent="0.35">
      <c r="K50792" s="293"/>
      <c r="M50792" s="290"/>
    </row>
    <row r="50793" spans="11:13" x14ac:dyDescent="0.35">
      <c r="K50793" s="293"/>
      <c r="M50793" s="290"/>
    </row>
    <row r="50794" spans="11:13" x14ac:dyDescent="0.35">
      <c r="K50794" s="293"/>
      <c r="M50794" s="290"/>
    </row>
    <row r="50795" spans="11:13" x14ac:dyDescent="0.35">
      <c r="K50795" s="293"/>
      <c r="M50795" s="290"/>
    </row>
    <row r="50796" spans="11:13" x14ac:dyDescent="0.35">
      <c r="K50796" s="293"/>
      <c r="M50796" s="290"/>
    </row>
    <row r="50797" spans="11:13" x14ac:dyDescent="0.35">
      <c r="K50797" s="293"/>
      <c r="M50797" s="290"/>
    </row>
    <row r="50798" spans="11:13" x14ac:dyDescent="0.35">
      <c r="K50798" s="293"/>
      <c r="M50798" s="290"/>
    </row>
    <row r="50799" spans="11:13" x14ac:dyDescent="0.35">
      <c r="K50799" s="293"/>
      <c r="M50799" s="290"/>
    </row>
    <row r="50800" spans="11:13" x14ac:dyDescent="0.35">
      <c r="K50800" s="293"/>
      <c r="M50800" s="290"/>
    </row>
    <row r="50801" spans="11:13" x14ac:dyDescent="0.35">
      <c r="K50801" s="293"/>
      <c r="M50801" s="290"/>
    </row>
    <row r="50802" spans="11:13" x14ac:dyDescent="0.35">
      <c r="K50802" s="293"/>
      <c r="M50802" s="290"/>
    </row>
    <row r="50803" spans="11:13" x14ac:dyDescent="0.35">
      <c r="K50803" s="293"/>
      <c r="M50803" s="290"/>
    </row>
    <row r="50804" spans="11:13" x14ac:dyDescent="0.35">
      <c r="K50804" s="293"/>
      <c r="M50804" s="290"/>
    </row>
    <row r="50805" spans="11:13" x14ac:dyDescent="0.35">
      <c r="K50805" s="293"/>
      <c r="M50805" s="290"/>
    </row>
    <row r="50806" spans="11:13" x14ac:dyDescent="0.35">
      <c r="K50806" s="293"/>
      <c r="M50806" s="290"/>
    </row>
    <row r="50807" spans="11:13" x14ac:dyDescent="0.35">
      <c r="K50807" s="293"/>
      <c r="M50807" s="290"/>
    </row>
    <row r="50808" spans="11:13" x14ac:dyDescent="0.35">
      <c r="K50808" s="293"/>
      <c r="M50808" s="290"/>
    </row>
    <row r="50809" spans="11:13" x14ac:dyDescent="0.35">
      <c r="K50809" s="293"/>
      <c r="M50809" s="290"/>
    </row>
    <row r="50810" spans="11:13" x14ac:dyDescent="0.35">
      <c r="K50810" s="293"/>
      <c r="M50810" s="290"/>
    </row>
    <row r="50811" spans="11:13" x14ac:dyDescent="0.35">
      <c r="K50811" s="293"/>
      <c r="M50811" s="290"/>
    </row>
    <row r="50812" spans="11:13" x14ac:dyDescent="0.35">
      <c r="K50812" s="293"/>
      <c r="M50812" s="290"/>
    </row>
    <row r="50813" spans="11:13" x14ac:dyDescent="0.35">
      <c r="K50813" s="293"/>
      <c r="M50813" s="290"/>
    </row>
    <row r="50814" spans="11:13" x14ac:dyDescent="0.35">
      <c r="K50814" s="293"/>
      <c r="M50814" s="290"/>
    </row>
    <row r="50815" spans="11:13" x14ac:dyDescent="0.35">
      <c r="K50815" s="293"/>
      <c r="M50815" s="290"/>
    </row>
    <row r="50816" spans="11:13" x14ac:dyDescent="0.35">
      <c r="K50816" s="293"/>
      <c r="M50816" s="290"/>
    </row>
    <row r="50817" spans="11:13" x14ac:dyDescent="0.35">
      <c r="K50817" s="293"/>
      <c r="M50817" s="290"/>
    </row>
    <row r="50818" spans="11:13" x14ac:dyDescent="0.35">
      <c r="K50818" s="293"/>
      <c r="M50818" s="290"/>
    </row>
    <row r="50819" spans="11:13" x14ac:dyDescent="0.35">
      <c r="K50819" s="293"/>
      <c r="M50819" s="290"/>
    </row>
    <row r="50820" spans="11:13" x14ac:dyDescent="0.35">
      <c r="K50820" s="293"/>
      <c r="M50820" s="290"/>
    </row>
    <row r="50821" spans="11:13" x14ac:dyDescent="0.35">
      <c r="K50821" s="293"/>
      <c r="M50821" s="290"/>
    </row>
    <row r="50822" spans="11:13" x14ac:dyDescent="0.35">
      <c r="K50822" s="293"/>
      <c r="M50822" s="290"/>
    </row>
    <row r="50823" spans="11:13" x14ac:dyDescent="0.35">
      <c r="K50823" s="293"/>
      <c r="M50823" s="290"/>
    </row>
    <row r="50824" spans="11:13" x14ac:dyDescent="0.35">
      <c r="K50824" s="293"/>
      <c r="M50824" s="290"/>
    </row>
    <row r="50825" spans="11:13" x14ac:dyDescent="0.35">
      <c r="K50825" s="293"/>
      <c r="M50825" s="290"/>
    </row>
    <row r="50826" spans="11:13" x14ac:dyDescent="0.35">
      <c r="K50826" s="293"/>
      <c r="M50826" s="290"/>
    </row>
    <row r="50827" spans="11:13" x14ac:dyDescent="0.35">
      <c r="K50827" s="293"/>
      <c r="M50827" s="290"/>
    </row>
    <row r="50828" spans="11:13" x14ac:dyDescent="0.35">
      <c r="K50828" s="293"/>
      <c r="M50828" s="290"/>
    </row>
    <row r="50829" spans="11:13" x14ac:dyDescent="0.35">
      <c r="K50829" s="293"/>
      <c r="M50829" s="290"/>
    </row>
    <row r="50830" spans="11:13" x14ac:dyDescent="0.35">
      <c r="K50830" s="293"/>
      <c r="M50830" s="290"/>
    </row>
    <row r="50831" spans="11:13" x14ac:dyDescent="0.35">
      <c r="K50831" s="293"/>
      <c r="M50831" s="290"/>
    </row>
    <row r="50832" spans="11:13" x14ac:dyDescent="0.35">
      <c r="K50832" s="293"/>
      <c r="M50832" s="290"/>
    </row>
    <row r="50833" spans="11:13" x14ac:dyDescent="0.35">
      <c r="K50833" s="293"/>
      <c r="M50833" s="290"/>
    </row>
    <row r="50834" spans="11:13" x14ac:dyDescent="0.35">
      <c r="K50834" s="293"/>
      <c r="M50834" s="290"/>
    </row>
    <row r="50835" spans="11:13" x14ac:dyDescent="0.35">
      <c r="K50835" s="293"/>
      <c r="M50835" s="290"/>
    </row>
    <row r="50836" spans="11:13" x14ac:dyDescent="0.35">
      <c r="K50836" s="293"/>
      <c r="M50836" s="290"/>
    </row>
    <row r="50837" spans="11:13" x14ac:dyDescent="0.35">
      <c r="K50837" s="293"/>
      <c r="M50837" s="290"/>
    </row>
    <row r="50838" spans="11:13" x14ac:dyDescent="0.35">
      <c r="K50838" s="293"/>
      <c r="M50838" s="290"/>
    </row>
    <row r="50839" spans="11:13" x14ac:dyDescent="0.35">
      <c r="K50839" s="293"/>
      <c r="M50839" s="290"/>
    </row>
    <row r="50840" spans="11:13" x14ac:dyDescent="0.35">
      <c r="K50840" s="293"/>
      <c r="M50840" s="290"/>
    </row>
    <row r="50841" spans="11:13" x14ac:dyDescent="0.35">
      <c r="K50841" s="293"/>
      <c r="M50841" s="290"/>
    </row>
    <row r="50842" spans="11:13" x14ac:dyDescent="0.35">
      <c r="K50842" s="293"/>
      <c r="M50842" s="290"/>
    </row>
    <row r="50843" spans="11:13" x14ac:dyDescent="0.35">
      <c r="K50843" s="293"/>
      <c r="M50843" s="290"/>
    </row>
    <row r="50844" spans="11:13" x14ac:dyDescent="0.35">
      <c r="K50844" s="293"/>
      <c r="M50844" s="290"/>
    </row>
    <row r="50845" spans="11:13" x14ac:dyDescent="0.35">
      <c r="K50845" s="293"/>
      <c r="M50845" s="290"/>
    </row>
    <row r="50846" spans="11:13" x14ac:dyDescent="0.35">
      <c r="K50846" s="293"/>
      <c r="M50846" s="290"/>
    </row>
    <row r="50847" spans="11:13" x14ac:dyDescent="0.35">
      <c r="K50847" s="293"/>
      <c r="M50847" s="290"/>
    </row>
    <row r="50848" spans="11:13" x14ac:dyDescent="0.35">
      <c r="K50848" s="293"/>
      <c r="M50848" s="290"/>
    </row>
    <row r="50849" spans="11:13" x14ac:dyDescent="0.35">
      <c r="K50849" s="293"/>
      <c r="M50849" s="290"/>
    </row>
    <row r="50850" spans="11:13" x14ac:dyDescent="0.35">
      <c r="K50850" s="293"/>
      <c r="M50850" s="290"/>
    </row>
    <row r="50851" spans="11:13" x14ac:dyDescent="0.35">
      <c r="K50851" s="293"/>
      <c r="M50851" s="290"/>
    </row>
    <row r="50852" spans="11:13" x14ac:dyDescent="0.35">
      <c r="K50852" s="293"/>
      <c r="M50852" s="290"/>
    </row>
    <row r="50853" spans="11:13" x14ac:dyDescent="0.35">
      <c r="K50853" s="293"/>
      <c r="M50853" s="290"/>
    </row>
    <row r="50854" spans="11:13" x14ac:dyDescent="0.35">
      <c r="K50854" s="293"/>
      <c r="M50854" s="290"/>
    </row>
    <row r="50855" spans="11:13" x14ac:dyDescent="0.35">
      <c r="K50855" s="293"/>
      <c r="M50855" s="290"/>
    </row>
    <row r="50856" spans="11:13" x14ac:dyDescent="0.35">
      <c r="K50856" s="293"/>
      <c r="M50856" s="290"/>
    </row>
    <row r="50857" spans="11:13" x14ac:dyDescent="0.35">
      <c r="K50857" s="293"/>
      <c r="M50857" s="290"/>
    </row>
    <row r="50858" spans="11:13" x14ac:dyDescent="0.35">
      <c r="K50858" s="293"/>
      <c r="M50858" s="290"/>
    </row>
    <row r="50859" spans="11:13" x14ac:dyDescent="0.35">
      <c r="K50859" s="293"/>
      <c r="M50859" s="290"/>
    </row>
    <row r="50860" spans="11:13" x14ac:dyDescent="0.35">
      <c r="K50860" s="293"/>
      <c r="M50860" s="290"/>
    </row>
    <row r="50861" spans="11:13" x14ac:dyDescent="0.35">
      <c r="K50861" s="293"/>
      <c r="M50861" s="290"/>
    </row>
    <row r="50862" spans="11:13" x14ac:dyDescent="0.35">
      <c r="K50862" s="293"/>
      <c r="M50862" s="290"/>
    </row>
    <row r="50863" spans="11:13" x14ac:dyDescent="0.35">
      <c r="K50863" s="293"/>
      <c r="M50863" s="290"/>
    </row>
    <row r="50864" spans="11:13" x14ac:dyDescent="0.35">
      <c r="K50864" s="293"/>
      <c r="M50864" s="290"/>
    </row>
    <row r="50865" spans="11:13" x14ac:dyDescent="0.35">
      <c r="K50865" s="293"/>
      <c r="M50865" s="290"/>
    </row>
    <row r="50866" spans="11:13" x14ac:dyDescent="0.35">
      <c r="K50866" s="293"/>
      <c r="M50866" s="290"/>
    </row>
    <row r="50867" spans="11:13" x14ac:dyDescent="0.35">
      <c r="K50867" s="293"/>
      <c r="M50867" s="290"/>
    </row>
    <row r="50868" spans="11:13" x14ac:dyDescent="0.35">
      <c r="K50868" s="293"/>
      <c r="M50868" s="290"/>
    </row>
    <row r="50869" spans="11:13" x14ac:dyDescent="0.35">
      <c r="K50869" s="293"/>
      <c r="M50869" s="290"/>
    </row>
    <row r="50870" spans="11:13" x14ac:dyDescent="0.35">
      <c r="K50870" s="293"/>
      <c r="M50870" s="290"/>
    </row>
    <row r="50871" spans="11:13" x14ac:dyDescent="0.35">
      <c r="K50871" s="293"/>
      <c r="M50871" s="290"/>
    </row>
    <row r="50872" spans="11:13" x14ac:dyDescent="0.35">
      <c r="K50872" s="293"/>
      <c r="M50872" s="290"/>
    </row>
    <row r="50873" spans="11:13" x14ac:dyDescent="0.35">
      <c r="K50873" s="293"/>
      <c r="M50873" s="290"/>
    </row>
    <row r="50874" spans="11:13" x14ac:dyDescent="0.35">
      <c r="K50874" s="293"/>
      <c r="M50874" s="290"/>
    </row>
    <row r="50875" spans="11:13" x14ac:dyDescent="0.35">
      <c r="K50875" s="293"/>
      <c r="M50875" s="290"/>
    </row>
    <row r="50876" spans="11:13" x14ac:dyDescent="0.35">
      <c r="K50876" s="293"/>
      <c r="M50876" s="290"/>
    </row>
    <row r="50877" spans="11:13" x14ac:dyDescent="0.35">
      <c r="K50877" s="293"/>
      <c r="M50877" s="290"/>
    </row>
    <row r="50878" spans="11:13" x14ac:dyDescent="0.35">
      <c r="K50878" s="293"/>
      <c r="M50878" s="290"/>
    </row>
    <row r="50879" spans="11:13" x14ac:dyDescent="0.35">
      <c r="K50879" s="293"/>
      <c r="M50879" s="290"/>
    </row>
    <row r="50880" spans="11:13" x14ac:dyDescent="0.35">
      <c r="K50880" s="293"/>
      <c r="M50880" s="290"/>
    </row>
    <row r="50881" spans="11:13" x14ac:dyDescent="0.35">
      <c r="K50881" s="293"/>
      <c r="M50881" s="290"/>
    </row>
    <row r="50882" spans="11:13" x14ac:dyDescent="0.35">
      <c r="K50882" s="293"/>
      <c r="M50882" s="290"/>
    </row>
    <row r="50883" spans="11:13" x14ac:dyDescent="0.35">
      <c r="K50883" s="293"/>
      <c r="M50883" s="290"/>
    </row>
    <row r="50884" spans="11:13" x14ac:dyDescent="0.35">
      <c r="K50884" s="293"/>
      <c r="M50884" s="290"/>
    </row>
    <row r="50885" spans="11:13" x14ac:dyDescent="0.35">
      <c r="K50885" s="293"/>
      <c r="M50885" s="290"/>
    </row>
    <row r="50886" spans="11:13" x14ac:dyDescent="0.35">
      <c r="K50886" s="293"/>
      <c r="M50886" s="290"/>
    </row>
    <row r="50887" spans="11:13" x14ac:dyDescent="0.35">
      <c r="K50887" s="293"/>
      <c r="M50887" s="290"/>
    </row>
    <row r="50888" spans="11:13" x14ac:dyDescent="0.35">
      <c r="K50888" s="293"/>
      <c r="M50888" s="290"/>
    </row>
    <row r="50889" spans="11:13" x14ac:dyDescent="0.35">
      <c r="K50889" s="293"/>
      <c r="M50889" s="290"/>
    </row>
    <row r="50890" spans="11:13" x14ac:dyDescent="0.35">
      <c r="K50890" s="293"/>
      <c r="M50890" s="290"/>
    </row>
    <row r="50891" spans="11:13" x14ac:dyDescent="0.35">
      <c r="K50891" s="293"/>
      <c r="M50891" s="290"/>
    </row>
    <row r="50892" spans="11:13" x14ac:dyDescent="0.35">
      <c r="K50892" s="293"/>
      <c r="M50892" s="290"/>
    </row>
    <row r="50893" spans="11:13" x14ac:dyDescent="0.35">
      <c r="K50893" s="293"/>
      <c r="M50893" s="290"/>
    </row>
    <row r="50894" spans="11:13" x14ac:dyDescent="0.35">
      <c r="K50894" s="293"/>
      <c r="M50894" s="290"/>
    </row>
    <row r="50895" spans="11:13" x14ac:dyDescent="0.35">
      <c r="K50895" s="293"/>
      <c r="M50895" s="290"/>
    </row>
    <row r="50896" spans="11:13" x14ac:dyDescent="0.35">
      <c r="K50896" s="293"/>
      <c r="M50896" s="290"/>
    </row>
    <row r="50897" spans="11:13" x14ac:dyDescent="0.35">
      <c r="K50897" s="293"/>
      <c r="M50897" s="290"/>
    </row>
    <row r="50898" spans="11:13" x14ac:dyDescent="0.35">
      <c r="K50898" s="293"/>
      <c r="M50898" s="290"/>
    </row>
    <row r="50899" spans="11:13" x14ac:dyDescent="0.35">
      <c r="K50899" s="293"/>
      <c r="M50899" s="290"/>
    </row>
    <row r="50900" spans="11:13" x14ac:dyDescent="0.35">
      <c r="K50900" s="293"/>
      <c r="M50900" s="290"/>
    </row>
    <row r="50901" spans="11:13" x14ac:dyDescent="0.35">
      <c r="K50901" s="293"/>
      <c r="M50901" s="290"/>
    </row>
    <row r="50902" spans="11:13" x14ac:dyDescent="0.35">
      <c r="K50902" s="293"/>
      <c r="M50902" s="290"/>
    </row>
    <row r="50903" spans="11:13" x14ac:dyDescent="0.35">
      <c r="K50903" s="293"/>
      <c r="M50903" s="290"/>
    </row>
    <row r="50904" spans="11:13" x14ac:dyDescent="0.35">
      <c r="K50904" s="293"/>
      <c r="M50904" s="290"/>
    </row>
    <row r="50905" spans="11:13" x14ac:dyDescent="0.35">
      <c r="K50905" s="293"/>
      <c r="M50905" s="290"/>
    </row>
    <row r="50906" spans="11:13" x14ac:dyDescent="0.35">
      <c r="K50906" s="293"/>
      <c r="M50906" s="290"/>
    </row>
    <row r="50907" spans="11:13" x14ac:dyDescent="0.35">
      <c r="K50907" s="293"/>
      <c r="M50907" s="290"/>
    </row>
    <row r="50908" spans="11:13" x14ac:dyDescent="0.35">
      <c r="K50908" s="293"/>
      <c r="M50908" s="290"/>
    </row>
    <row r="50909" spans="11:13" x14ac:dyDescent="0.35">
      <c r="K50909" s="293"/>
      <c r="M50909" s="290"/>
    </row>
    <row r="50910" spans="11:13" x14ac:dyDescent="0.35">
      <c r="K50910" s="293"/>
      <c r="M50910" s="290"/>
    </row>
    <row r="50911" spans="11:13" x14ac:dyDescent="0.35">
      <c r="K50911" s="293"/>
      <c r="M50911" s="290"/>
    </row>
    <row r="50912" spans="11:13" x14ac:dyDescent="0.35">
      <c r="K50912" s="293"/>
      <c r="M50912" s="290"/>
    </row>
    <row r="50913" spans="11:13" x14ac:dyDescent="0.35">
      <c r="K50913" s="293"/>
      <c r="M50913" s="290"/>
    </row>
    <row r="50914" spans="11:13" x14ac:dyDescent="0.35">
      <c r="K50914" s="293"/>
      <c r="M50914" s="290"/>
    </row>
    <row r="50915" spans="11:13" x14ac:dyDescent="0.35">
      <c r="K50915" s="293"/>
      <c r="M50915" s="290"/>
    </row>
    <row r="50916" spans="11:13" x14ac:dyDescent="0.35">
      <c r="K50916" s="293"/>
      <c r="M50916" s="290"/>
    </row>
    <row r="50917" spans="11:13" x14ac:dyDescent="0.35">
      <c r="K50917" s="293"/>
      <c r="M50917" s="290"/>
    </row>
    <row r="50918" spans="11:13" x14ac:dyDescent="0.35">
      <c r="K50918" s="293"/>
      <c r="M50918" s="290"/>
    </row>
    <row r="50919" spans="11:13" x14ac:dyDescent="0.35">
      <c r="K50919" s="293"/>
      <c r="M50919" s="290"/>
    </row>
    <row r="50920" spans="11:13" x14ac:dyDescent="0.35">
      <c r="K50920" s="293"/>
      <c r="M50920" s="290"/>
    </row>
    <row r="50921" spans="11:13" x14ac:dyDescent="0.35">
      <c r="K50921" s="293"/>
      <c r="M50921" s="290"/>
    </row>
    <row r="50922" spans="11:13" x14ac:dyDescent="0.35">
      <c r="K50922" s="293"/>
      <c r="M50922" s="290"/>
    </row>
    <row r="50923" spans="11:13" x14ac:dyDescent="0.35">
      <c r="K50923" s="293"/>
      <c r="M50923" s="290"/>
    </row>
    <row r="50924" spans="11:13" x14ac:dyDescent="0.35">
      <c r="K50924" s="293"/>
      <c r="M50924" s="290"/>
    </row>
    <row r="50925" spans="11:13" x14ac:dyDescent="0.35">
      <c r="K50925" s="293"/>
      <c r="M50925" s="290"/>
    </row>
    <row r="50926" spans="11:13" x14ac:dyDescent="0.35">
      <c r="K50926" s="293"/>
      <c r="M50926" s="290"/>
    </row>
    <row r="50927" spans="11:13" x14ac:dyDescent="0.35">
      <c r="K50927" s="293"/>
      <c r="M50927" s="290"/>
    </row>
    <row r="50928" spans="11:13" x14ac:dyDescent="0.35">
      <c r="K50928" s="293"/>
      <c r="M50928" s="290"/>
    </row>
    <row r="50929" spans="11:13" x14ac:dyDescent="0.35">
      <c r="K50929" s="293"/>
      <c r="M50929" s="290"/>
    </row>
    <row r="50930" spans="11:13" x14ac:dyDescent="0.35">
      <c r="K50930" s="293"/>
      <c r="M50930" s="290"/>
    </row>
    <row r="50931" spans="11:13" x14ac:dyDescent="0.35">
      <c r="K50931" s="293"/>
      <c r="M50931" s="290"/>
    </row>
    <row r="50932" spans="11:13" x14ac:dyDescent="0.35">
      <c r="K50932" s="293"/>
      <c r="M50932" s="290"/>
    </row>
    <row r="50933" spans="11:13" x14ac:dyDescent="0.35">
      <c r="K50933" s="293"/>
      <c r="M50933" s="290"/>
    </row>
    <row r="50934" spans="11:13" x14ac:dyDescent="0.35">
      <c r="K50934" s="293"/>
      <c r="M50934" s="290"/>
    </row>
    <row r="50935" spans="11:13" x14ac:dyDescent="0.35">
      <c r="K50935" s="293"/>
      <c r="M50935" s="290"/>
    </row>
    <row r="50936" spans="11:13" x14ac:dyDescent="0.35">
      <c r="K50936" s="293"/>
      <c r="M50936" s="290"/>
    </row>
    <row r="50937" spans="11:13" x14ac:dyDescent="0.35">
      <c r="K50937" s="293"/>
      <c r="M50937" s="290"/>
    </row>
    <row r="50938" spans="11:13" x14ac:dyDescent="0.35">
      <c r="K50938" s="293"/>
      <c r="M50938" s="290"/>
    </row>
    <row r="50939" spans="11:13" x14ac:dyDescent="0.35">
      <c r="K50939" s="293"/>
      <c r="M50939" s="290"/>
    </row>
    <row r="50940" spans="11:13" x14ac:dyDescent="0.35">
      <c r="K50940" s="293"/>
      <c r="M50940" s="290"/>
    </row>
    <row r="50941" spans="11:13" x14ac:dyDescent="0.35">
      <c r="K50941" s="293"/>
      <c r="M50941" s="290"/>
    </row>
    <row r="50942" spans="11:13" x14ac:dyDescent="0.35">
      <c r="K50942" s="293"/>
      <c r="M50942" s="290"/>
    </row>
    <row r="50943" spans="11:13" x14ac:dyDescent="0.35">
      <c r="K50943" s="293"/>
      <c r="M50943" s="290"/>
    </row>
    <row r="50944" spans="11:13" x14ac:dyDescent="0.35">
      <c r="K50944" s="293"/>
      <c r="M50944" s="290"/>
    </row>
    <row r="50945" spans="11:13" x14ac:dyDescent="0.35">
      <c r="K50945" s="293"/>
      <c r="M50945" s="290"/>
    </row>
    <row r="50946" spans="11:13" x14ac:dyDescent="0.35">
      <c r="K50946" s="293"/>
      <c r="M50946" s="290"/>
    </row>
    <row r="50947" spans="11:13" x14ac:dyDescent="0.35">
      <c r="K50947" s="293"/>
      <c r="M50947" s="290"/>
    </row>
    <row r="50948" spans="11:13" x14ac:dyDescent="0.35">
      <c r="K50948" s="293"/>
      <c r="M50948" s="290"/>
    </row>
    <row r="50949" spans="11:13" x14ac:dyDescent="0.35">
      <c r="K50949" s="293"/>
      <c r="M50949" s="290"/>
    </row>
    <row r="50950" spans="11:13" x14ac:dyDescent="0.35">
      <c r="K50950" s="293"/>
      <c r="M50950" s="290"/>
    </row>
    <row r="50951" spans="11:13" x14ac:dyDescent="0.35">
      <c r="K50951" s="293"/>
      <c r="M50951" s="290"/>
    </row>
    <row r="50952" spans="11:13" x14ac:dyDescent="0.35">
      <c r="K50952" s="293"/>
      <c r="M50952" s="290"/>
    </row>
    <row r="50953" spans="11:13" x14ac:dyDescent="0.35">
      <c r="K50953" s="293"/>
      <c r="M50953" s="290"/>
    </row>
    <row r="50954" spans="11:13" x14ac:dyDescent="0.35">
      <c r="K50954" s="293"/>
      <c r="M50954" s="290"/>
    </row>
    <row r="50955" spans="11:13" x14ac:dyDescent="0.35">
      <c r="K50955" s="293"/>
      <c r="M50955" s="290"/>
    </row>
    <row r="50956" spans="11:13" x14ac:dyDescent="0.35">
      <c r="K50956" s="293"/>
      <c r="M50956" s="290"/>
    </row>
    <row r="50957" spans="11:13" x14ac:dyDescent="0.35">
      <c r="K50957" s="293"/>
      <c r="M50957" s="290"/>
    </row>
    <row r="50958" spans="11:13" x14ac:dyDescent="0.35">
      <c r="K50958" s="293"/>
      <c r="M50958" s="290"/>
    </row>
    <row r="50959" spans="11:13" x14ac:dyDescent="0.35">
      <c r="K50959" s="293"/>
      <c r="M50959" s="290"/>
    </row>
    <row r="50960" spans="11:13" x14ac:dyDescent="0.35">
      <c r="K50960" s="293"/>
      <c r="M50960" s="290"/>
    </row>
    <row r="50961" spans="11:13" x14ac:dyDescent="0.35">
      <c r="K50961" s="293"/>
      <c r="M50961" s="290"/>
    </row>
    <row r="50962" spans="11:13" x14ac:dyDescent="0.35">
      <c r="K50962" s="293"/>
      <c r="M50962" s="290"/>
    </row>
    <row r="50963" spans="11:13" x14ac:dyDescent="0.35">
      <c r="K50963" s="293"/>
      <c r="M50963" s="290"/>
    </row>
    <row r="50964" spans="11:13" x14ac:dyDescent="0.35">
      <c r="K50964" s="293"/>
      <c r="M50964" s="290"/>
    </row>
    <row r="50965" spans="11:13" x14ac:dyDescent="0.35">
      <c r="K50965" s="293"/>
      <c r="M50965" s="290"/>
    </row>
    <row r="50966" spans="11:13" x14ac:dyDescent="0.35">
      <c r="K50966" s="293"/>
      <c r="M50966" s="290"/>
    </row>
    <row r="50967" spans="11:13" x14ac:dyDescent="0.35">
      <c r="K50967" s="293"/>
      <c r="M50967" s="290"/>
    </row>
    <row r="50968" spans="11:13" x14ac:dyDescent="0.35">
      <c r="K50968" s="293"/>
      <c r="M50968" s="290"/>
    </row>
    <row r="50969" spans="11:13" x14ac:dyDescent="0.35">
      <c r="K50969" s="293"/>
      <c r="M50969" s="290"/>
    </row>
    <row r="50970" spans="11:13" x14ac:dyDescent="0.35">
      <c r="K50970" s="293"/>
      <c r="M50970" s="290"/>
    </row>
    <row r="50971" spans="11:13" x14ac:dyDescent="0.35">
      <c r="K50971" s="293"/>
      <c r="M50971" s="290"/>
    </row>
    <row r="50972" spans="11:13" x14ac:dyDescent="0.35">
      <c r="K50972" s="293"/>
      <c r="M50972" s="290"/>
    </row>
    <row r="50973" spans="11:13" x14ac:dyDescent="0.35">
      <c r="K50973" s="293"/>
      <c r="M50973" s="290"/>
    </row>
    <row r="50974" spans="11:13" x14ac:dyDescent="0.35">
      <c r="K50974" s="293"/>
      <c r="M50974" s="290"/>
    </row>
    <row r="50975" spans="11:13" x14ac:dyDescent="0.35">
      <c r="K50975" s="293"/>
      <c r="M50975" s="290"/>
    </row>
    <row r="50976" spans="11:13" x14ac:dyDescent="0.35">
      <c r="K50976" s="293"/>
      <c r="M50976" s="290"/>
    </row>
    <row r="50977" spans="11:13" x14ac:dyDescent="0.35">
      <c r="K50977" s="293"/>
      <c r="M50977" s="290"/>
    </row>
    <row r="50978" spans="11:13" x14ac:dyDescent="0.35">
      <c r="K50978" s="293"/>
      <c r="M50978" s="290"/>
    </row>
    <row r="50979" spans="11:13" x14ac:dyDescent="0.35">
      <c r="K50979" s="293"/>
      <c r="M50979" s="290"/>
    </row>
    <row r="50980" spans="11:13" x14ac:dyDescent="0.35">
      <c r="K50980" s="293"/>
      <c r="M50980" s="290"/>
    </row>
    <row r="50981" spans="11:13" x14ac:dyDescent="0.35">
      <c r="K50981" s="293"/>
      <c r="M50981" s="290"/>
    </row>
    <row r="50982" spans="11:13" x14ac:dyDescent="0.35">
      <c r="K50982" s="293"/>
      <c r="M50982" s="290"/>
    </row>
    <row r="50983" spans="11:13" x14ac:dyDescent="0.35">
      <c r="K50983" s="293"/>
      <c r="M50983" s="290"/>
    </row>
    <row r="50984" spans="11:13" x14ac:dyDescent="0.35">
      <c r="K50984" s="293"/>
      <c r="M50984" s="290"/>
    </row>
    <row r="50985" spans="11:13" x14ac:dyDescent="0.35">
      <c r="K50985" s="293"/>
      <c r="M50985" s="290"/>
    </row>
    <row r="50986" spans="11:13" x14ac:dyDescent="0.35">
      <c r="K50986" s="293"/>
      <c r="M50986" s="290"/>
    </row>
    <row r="50987" spans="11:13" x14ac:dyDescent="0.35">
      <c r="K50987" s="293"/>
      <c r="M50987" s="290"/>
    </row>
    <row r="50988" spans="11:13" x14ac:dyDescent="0.35">
      <c r="K50988" s="293"/>
      <c r="M50988" s="290"/>
    </row>
    <row r="50989" spans="11:13" x14ac:dyDescent="0.35">
      <c r="K50989" s="293"/>
      <c r="M50989" s="290"/>
    </row>
    <row r="50990" spans="11:13" x14ac:dyDescent="0.35">
      <c r="K50990" s="293"/>
      <c r="M50990" s="290"/>
    </row>
    <row r="50991" spans="11:13" x14ac:dyDescent="0.35">
      <c r="K50991" s="293"/>
      <c r="M50991" s="290"/>
    </row>
    <row r="50992" spans="11:13" x14ac:dyDescent="0.35">
      <c r="K50992" s="293"/>
      <c r="M50992" s="290"/>
    </row>
    <row r="50993" spans="11:13" x14ac:dyDescent="0.35">
      <c r="K50993" s="293"/>
      <c r="M50993" s="290"/>
    </row>
    <row r="50994" spans="11:13" x14ac:dyDescent="0.35">
      <c r="K50994" s="293"/>
      <c r="M50994" s="290"/>
    </row>
    <row r="50995" spans="11:13" x14ac:dyDescent="0.35">
      <c r="K50995" s="293"/>
      <c r="M50995" s="290"/>
    </row>
    <row r="50996" spans="11:13" x14ac:dyDescent="0.35">
      <c r="K50996" s="293"/>
      <c r="M50996" s="290"/>
    </row>
    <row r="50997" spans="11:13" x14ac:dyDescent="0.35">
      <c r="K50997" s="293"/>
      <c r="M50997" s="290"/>
    </row>
    <row r="50998" spans="11:13" x14ac:dyDescent="0.35">
      <c r="K50998" s="293"/>
      <c r="M50998" s="290"/>
    </row>
    <row r="50999" spans="11:13" x14ac:dyDescent="0.35">
      <c r="K50999" s="293"/>
      <c r="M50999" s="290"/>
    </row>
    <row r="51000" spans="11:13" x14ac:dyDescent="0.35">
      <c r="K51000" s="293"/>
      <c r="M51000" s="290"/>
    </row>
    <row r="51001" spans="11:13" x14ac:dyDescent="0.35">
      <c r="K51001" s="293"/>
      <c r="M51001" s="290"/>
    </row>
    <row r="51002" spans="11:13" x14ac:dyDescent="0.35">
      <c r="K51002" s="293"/>
      <c r="M51002" s="290"/>
    </row>
    <row r="51003" spans="11:13" x14ac:dyDescent="0.35">
      <c r="K51003" s="293"/>
      <c r="M51003" s="290"/>
    </row>
    <row r="51004" spans="11:13" x14ac:dyDescent="0.35">
      <c r="K51004" s="293"/>
      <c r="M51004" s="290"/>
    </row>
    <row r="51005" spans="11:13" x14ac:dyDescent="0.35">
      <c r="K51005" s="293"/>
      <c r="M51005" s="290"/>
    </row>
    <row r="51006" spans="11:13" x14ac:dyDescent="0.35">
      <c r="K51006" s="293"/>
      <c r="M51006" s="290"/>
    </row>
    <row r="51007" spans="11:13" x14ac:dyDescent="0.35">
      <c r="K51007" s="293"/>
      <c r="M51007" s="290"/>
    </row>
    <row r="51008" spans="11:13" x14ac:dyDescent="0.35">
      <c r="K51008" s="293"/>
      <c r="M51008" s="290"/>
    </row>
    <row r="51009" spans="11:13" x14ac:dyDescent="0.35">
      <c r="K51009" s="293"/>
      <c r="M51009" s="290"/>
    </row>
    <row r="51010" spans="11:13" x14ac:dyDescent="0.35">
      <c r="K51010" s="293"/>
      <c r="M51010" s="290"/>
    </row>
    <row r="51011" spans="11:13" x14ac:dyDescent="0.35">
      <c r="K51011" s="293"/>
      <c r="M51011" s="290"/>
    </row>
    <row r="51012" spans="11:13" x14ac:dyDescent="0.35">
      <c r="K51012" s="293"/>
      <c r="M51012" s="290"/>
    </row>
    <row r="51013" spans="11:13" x14ac:dyDescent="0.35">
      <c r="K51013" s="293"/>
      <c r="M51013" s="290"/>
    </row>
    <row r="51014" spans="11:13" x14ac:dyDescent="0.35">
      <c r="K51014" s="293"/>
      <c r="M51014" s="290"/>
    </row>
    <row r="51015" spans="11:13" x14ac:dyDescent="0.35">
      <c r="K51015" s="293"/>
      <c r="M51015" s="290"/>
    </row>
    <row r="51016" spans="11:13" x14ac:dyDescent="0.35">
      <c r="K51016" s="293"/>
      <c r="M51016" s="290"/>
    </row>
    <row r="51017" spans="11:13" x14ac:dyDescent="0.35">
      <c r="K51017" s="293"/>
      <c r="M51017" s="290"/>
    </row>
    <row r="51018" spans="11:13" x14ac:dyDescent="0.35">
      <c r="K51018" s="293"/>
      <c r="M51018" s="290"/>
    </row>
    <row r="51019" spans="11:13" x14ac:dyDescent="0.35">
      <c r="K51019" s="293"/>
      <c r="M51019" s="290"/>
    </row>
    <row r="51020" spans="11:13" x14ac:dyDescent="0.35">
      <c r="K51020" s="293"/>
      <c r="M51020" s="290"/>
    </row>
    <row r="51021" spans="11:13" x14ac:dyDescent="0.35">
      <c r="K51021" s="293"/>
      <c r="M51021" s="290"/>
    </row>
    <row r="51022" spans="11:13" x14ac:dyDescent="0.35">
      <c r="K51022" s="293"/>
      <c r="M51022" s="290"/>
    </row>
    <row r="51023" spans="11:13" x14ac:dyDescent="0.35">
      <c r="K51023" s="293"/>
      <c r="M51023" s="290"/>
    </row>
    <row r="51024" spans="11:13" x14ac:dyDescent="0.35">
      <c r="K51024" s="293"/>
      <c r="M51024" s="290"/>
    </row>
    <row r="51025" spans="11:13" x14ac:dyDescent="0.35">
      <c r="K51025" s="293"/>
      <c r="M51025" s="290"/>
    </row>
    <row r="51026" spans="11:13" x14ac:dyDescent="0.35">
      <c r="K51026" s="293"/>
      <c r="M51026" s="290"/>
    </row>
    <row r="51027" spans="11:13" x14ac:dyDescent="0.35">
      <c r="K51027" s="293"/>
      <c r="M51027" s="290"/>
    </row>
    <row r="51028" spans="11:13" x14ac:dyDescent="0.35">
      <c r="K51028" s="293"/>
      <c r="M51028" s="290"/>
    </row>
    <row r="51029" spans="11:13" x14ac:dyDescent="0.35">
      <c r="K51029" s="293"/>
      <c r="M51029" s="290"/>
    </row>
    <row r="51030" spans="11:13" x14ac:dyDescent="0.35">
      <c r="K51030" s="293"/>
      <c r="M51030" s="290"/>
    </row>
    <row r="51031" spans="11:13" x14ac:dyDescent="0.35">
      <c r="K51031" s="293"/>
      <c r="M51031" s="290"/>
    </row>
    <row r="51032" spans="11:13" x14ac:dyDescent="0.35">
      <c r="K51032" s="293"/>
      <c r="M51032" s="290"/>
    </row>
    <row r="51033" spans="11:13" x14ac:dyDescent="0.35">
      <c r="K51033" s="293"/>
      <c r="M51033" s="290"/>
    </row>
    <row r="51034" spans="11:13" x14ac:dyDescent="0.35">
      <c r="K51034" s="293"/>
      <c r="M51034" s="290"/>
    </row>
    <row r="51035" spans="11:13" x14ac:dyDescent="0.35">
      <c r="K51035" s="293"/>
      <c r="M51035" s="290"/>
    </row>
    <row r="51036" spans="11:13" x14ac:dyDescent="0.35">
      <c r="K51036" s="293"/>
      <c r="M51036" s="290"/>
    </row>
    <row r="51037" spans="11:13" x14ac:dyDescent="0.35">
      <c r="K51037" s="293"/>
      <c r="M51037" s="290"/>
    </row>
    <row r="51038" spans="11:13" x14ac:dyDescent="0.35">
      <c r="K51038" s="293"/>
      <c r="M51038" s="290"/>
    </row>
    <row r="51039" spans="11:13" x14ac:dyDescent="0.35">
      <c r="K51039" s="293"/>
      <c r="M51039" s="290"/>
    </row>
    <row r="51040" spans="11:13" x14ac:dyDescent="0.35">
      <c r="K51040" s="293"/>
      <c r="M51040" s="290"/>
    </row>
    <row r="51041" spans="11:13" x14ac:dyDescent="0.35">
      <c r="K51041" s="293"/>
      <c r="M51041" s="290"/>
    </row>
    <row r="51042" spans="11:13" x14ac:dyDescent="0.35">
      <c r="K51042" s="293"/>
      <c r="M51042" s="290"/>
    </row>
    <row r="51043" spans="11:13" x14ac:dyDescent="0.35">
      <c r="K51043" s="293"/>
      <c r="M51043" s="290"/>
    </row>
    <row r="51044" spans="11:13" x14ac:dyDescent="0.35">
      <c r="K51044" s="293"/>
      <c r="M51044" s="290"/>
    </row>
    <row r="51045" spans="11:13" x14ac:dyDescent="0.35">
      <c r="K51045" s="293"/>
      <c r="M51045" s="290"/>
    </row>
    <row r="51046" spans="11:13" x14ac:dyDescent="0.35">
      <c r="K51046" s="293"/>
      <c r="M51046" s="290"/>
    </row>
    <row r="51047" spans="11:13" x14ac:dyDescent="0.35">
      <c r="K51047" s="293"/>
      <c r="M51047" s="290"/>
    </row>
    <row r="51048" spans="11:13" x14ac:dyDescent="0.35">
      <c r="K51048" s="293"/>
      <c r="M51048" s="290"/>
    </row>
    <row r="51049" spans="11:13" x14ac:dyDescent="0.35">
      <c r="K51049" s="293"/>
      <c r="M51049" s="290"/>
    </row>
    <row r="51050" spans="11:13" x14ac:dyDescent="0.35">
      <c r="K51050" s="293"/>
      <c r="M51050" s="290"/>
    </row>
    <row r="51051" spans="11:13" x14ac:dyDescent="0.35">
      <c r="K51051" s="293"/>
      <c r="M51051" s="290"/>
    </row>
    <row r="51052" spans="11:13" x14ac:dyDescent="0.35">
      <c r="K51052" s="293"/>
      <c r="M51052" s="290"/>
    </row>
    <row r="51053" spans="11:13" x14ac:dyDescent="0.35">
      <c r="K51053" s="293"/>
      <c r="M51053" s="290"/>
    </row>
    <row r="51054" spans="11:13" x14ac:dyDescent="0.35">
      <c r="K51054" s="293"/>
      <c r="M51054" s="290"/>
    </row>
    <row r="51055" spans="11:13" x14ac:dyDescent="0.35">
      <c r="K51055" s="293"/>
      <c r="M51055" s="290"/>
    </row>
    <row r="51056" spans="11:13" x14ac:dyDescent="0.35">
      <c r="K51056" s="293"/>
      <c r="M51056" s="290"/>
    </row>
    <row r="51057" spans="11:13" x14ac:dyDescent="0.35">
      <c r="K51057" s="293"/>
      <c r="M51057" s="290"/>
    </row>
    <row r="51058" spans="11:13" x14ac:dyDescent="0.35">
      <c r="K51058" s="293"/>
      <c r="M51058" s="290"/>
    </row>
    <row r="51059" spans="11:13" x14ac:dyDescent="0.35">
      <c r="K51059" s="293"/>
      <c r="M51059" s="290"/>
    </row>
    <row r="51060" spans="11:13" x14ac:dyDescent="0.35">
      <c r="K51060" s="293"/>
      <c r="M51060" s="290"/>
    </row>
    <row r="51061" spans="11:13" x14ac:dyDescent="0.35">
      <c r="K51061" s="293"/>
      <c r="M51061" s="290"/>
    </row>
    <row r="51062" spans="11:13" x14ac:dyDescent="0.35">
      <c r="K51062" s="293"/>
      <c r="M51062" s="290"/>
    </row>
    <row r="51063" spans="11:13" x14ac:dyDescent="0.35">
      <c r="K51063" s="293"/>
      <c r="M51063" s="290"/>
    </row>
    <row r="51064" spans="11:13" x14ac:dyDescent="0.35">
      <c r="K51064" s="293"/>
      <c r="M51064" s="290"/>
    </row>
    <row r="51065" spans="11:13" x14ac:dyDescent="0.35">
      <c r="K51065" s="293"/>
      <c r="M51065" s="290"/>
    </row>
    <row r="51066" spans="11:13" x14ac:dyDescent="0.35">
      <c r="K51066" s="293"/>
      <c r="M51066" s="290"/>
    </row>
    <row r="51067" spans="11:13" x14ac:dyDescent="0.35">
      <c r="K51067" s="293"/>
      <c r="M51067" s="290"/>
    </row>
    <row r="51068" spans="11:13" x14ac:dyDescent="0.35">
      <c r="K51068" s="293"/>
      <c r="M51068" s="290"/>
    </row>
    <row r="51069" spans="11:13" x14ac:dyDescent="0.35">
      <c r="K51069" s="293"/>
      <c r="M51069" s="290"/>
    </row>
    <row r="51070" spans="11:13" x14ac:dyDescent="0.35">
      <c r="K51070" s="293"/>
      <c r="M51070" s="290"/>
    </row>
    <row r="51071" spans="11:13" x14ac:dyDescent="0.35">
      <c r="K51071" s="293"/>
      <c r="M51071" s="290"/>
    </row>
    <row r="51072" spans="11:13" x14ac:dyDescent="0.35">
      <c r="K51072" s="293"/>
      <c r="M51072" s="290"/>
    </row>
    <row r="51073" spans="11:13" x14ac:dyDescent="0.35">
      <c r="K51073" s="293"/>
      <c r="M51073" s="290"/>
    </row>
    <row r="51074" spans="11:13" x14ac:dyDescent="0.35">
      <c r="K51074" s="293"/>
      <c r="M51074" s="290"/>
    </row>
    <row r="51075" spans="11:13" x14ac:dyDescent="0.35">
      <c r="K51075" s="293"/>
      <c r="M51075" s="290"/>
    </row>
    <row r="51076" spans="11:13" x14ac:dyDescent="0.35">
      <c r="K51076" s="293"/>
      <c r="M51076" s="290"/>
    </row>
    <row r="51077" spans="11:13" x14ac:dyDescent="0.35">
      <c r="K51077" s="293"/>
      <c r="M51077" s="290"/>
    </row>
    <row r="51078" spans="11:13" x14ac:dyDescent="0.35">
      <c r="K51078" s="293"/>
      <c r="M51078" s="290"/>
    </row>
    <row r="51079" spans="11:13" x14ac:dyDescent="0.35">
      <c r="K51079" s="293"/>
      <c r="M51079" s="290"/>
    </row>
    <row r="51080" spans="11:13" x14ac:dyDescent="0.35">
      <c r="K51080" s="293"/>
      <c r="M51080" s="290"/>
    </row>
    <row r="51081" spans="11:13" x14ac:dyDescent="0.35">
      <c r="K51081" s="293"/>
      <c r="M51081" s="290"/>
    </row>
    <row r="51082" spans="11:13" x14ac:dyDescent="0.35">
      <c r="K51082" s="293"/>
      <c r="M51082" s="290"/>
    </row>
    <row r="51083" spans="11:13" x14ac:dyDescent="0.35">
      <c r="K51083" s="293"/>
      <c r="M51083" s="290"/>
    </row>
    <row r="51084" spans="11:13" x14ac:dyDescent="0.35">
      <c r="K51084" s="293"/>
      <c r="M51084" s="290"/>
    </row>
    <row r="51085" spans="11:13" x14ac:dyDescent="0.35">
      <c r="K51085" s="293"/>
      <c r="M51085" s="290"/>
    </row>
    <row r="51086" spans="11:13" x14ac:dyDescent="0.35">
      <c r="K51086" s="293"/>
      <c r="M51086" s="290"/>
    </row>
    <row r="51087" spans="11:13" x14ac:dyDescent="0.35">
      <c r="K51087" s="293"/>
      <c r="M51087" s="290"/>
    </row>
    <row r="51088" spans="11:13" x14ac:dyDescent="0.35">
      <c r="K51088" s="293"/>
      <c r="M51088" s="290"/>
    </row>
    <row r="51089" spans="11:13" x14ac:dyDescent="0.35">
      <c r="K51089" s="293"/>
      <c r="M51089" s="290"/>
    </row>
    <row r="51090" spans="11:13" x14ac:dyDescent="0.35">
      <c r="K51090" s="293"/>
      <c r="M51090" s="290"/>
    </row>
    <row r="51091" spans="11:13" x14ac:dyDescent="0.35">
      <c r="K51091" s="293"/>
      <c r="M51091" s="290"/>
    </row>
    <row r="51092" spans="11:13" x14ac:dyDescent="0.35">
      <c r="K51092" s="293"/>
      <c r="M51092" s="290"/>
    </row>
    <row r="51093" spans="11:13" x14ac:dyDescent="0.35">
      <c r="K51093" s="293"/>
      <c r="M51093" s="290"/>
    </row>
    <row r="51094" spans="11:13" x14ac:dyDescent="0.35">
      <c r="K51094" s="293"/>
      <c r="M51094" s="290"/>
    </row>
    <row r="51095" spans="11:13" x14ac:dyDescent="0.35">
      <c r="K51095" s="293"/>
      <c r="M51095" s="290"/>
    </row>
    <row r="51096" spans="11:13" x14ac:dyDescent="0.35">
      <c r="K51096" s="293"/>
      <c r="M51096" s="290"/>
    </row>
    <row r="51097" spans="11:13" x14ac:dyDescent="0.35">
      <c r="K51097" s="293"/>
      <c r="M51097" s="290"/>
    </row>
    <row r="51098" spans="11:13" x14ac:dyDescent="0.35">
      <c r="K51098" s="293"/>
      <c r="M51098" s="290"/>
    </row>
    <row r="51099" spans="11:13" x14ac:dyDescent="0.35">
      <c r="K51099" s="293"/>
      <c r="M51099" s="290"/>
    </row>
    <row r="51100" spans="11:13" x14ac:dyDescent="0.35">
      <c r="K51100" s="293"/>
      <c r="M51100" s="290"/>
    </row>
    <row r="51101" spans="11:13" x14ac:dyDescent="0.35">
      <c r="K51101" s="293"/>
      <c r="M51101" s="290"/>
    </row>
    <row r="51102" spans="11:13" x14ac:dyDescent="0.35">
      <c r="K51102" s="293"/>
      <c r="M51102" s="290"/>
    </row>
    <row r="51103" spans="11:13" x14ac:dyDescent="0.35">
      <c r="K51103" s="293"/>
      <c r="M51103" s="290"/>
    </row>
    <row r="51104" spans="11:13" x14ac:dyDescent="0.35">
      <c r="K51104" s="293"/>
      <c r="M51104" s="290"/>
    </row>
    <row r="51105" spans="11:13" x14ac:dyDescent="0.35">
      <c r="K51105" s="293"/>
      <c r="M51105" s="290"/>
    </row>
    <row r="51106" spans="11:13" x14ac:dyDescent="0.35">
      <c r="K51106" s="293"/>
      <c r="M51106" s="290"/>
    </row>
    <row r="51107" spans="11:13" x14ac:dyDescent="0.35">
      <c r="K51107" s="293"/>
      <c r="M51107" s="290"/>
    </row>
    <row r="51108" spans="11:13" x14ac:dyDescent="0.35">
      <c r="K51108" s="293"/>
      <c r="M51108" s="290"/>
    </row>
    <row r="51109" spans="11:13" x14ac:dyDescent="0.35">
      <c r="K51109" s="293"/>
      <c r="M51109" s="290"/>
    </row>
    <row r="51110" spans="11:13" x14ac:dyDescent="0.35">
      <c r="K51110" s="293"/>
      <c r="M51110" s="290"/>
    </row>
    <row r="51111" spans="11:13" x14ac:dyDescent="0.35">
      <c r="K51111" s="293"/>
      <c r="M51111" s="290"/>
    </row>
    <row r="51112" spans="11:13" x14ac:dyDescent="0.35">
      <c r="K51112" s="293"/>
      <c r="M51112" s="290"/>
    </row>
    <row r="51113" spans="11:13" x14ac:dyDescent="0.35">
      <c r="K51113" s="293"/>
      <c r="M51113" s="290"/>
    </row>
    <row r="51114" spans="11:13" x14ac:dyDescent="0.35">
      <c r="K51114" s="293"/>
      <c r="M51114" s="290"/>
    </row>
    <row r="51115" spans="11:13" x14ac:dyDescent="0.35">
      <c r="K51115" s="293"/>
      <c r="M51115" s="290"/>
    </row>
    <row r="51116" spans="11:13" x14ac:dyDescent="0.35">
      <c r="K51116" s="293"/>
      <c r="M51116" s="290"/>
    </row>
    <row r="51117" spans="11:13" x14ac:dyDescent="0.35">
      <c r="K51117" s="293"/>
      <c r="M51117" s="290"/>
    </row>
    <row r="51118" spans="11:13" x14ac:dyDescent="0.35">
      <c r="K51118" s="293"/>
      <c r="M51118" s="290"/>
    </row>
    <row r="51119" spans="11:13" x14ac:dyDescent="0.35">
      <c r="K51119" s="293"/>
      <c r="M51119" s="290"/>
    </row>
    <row r="51120" spans="11:13" x14ac:dyDescent="0.35">
      <c r="K51120" s="293"/>
      <c r="M51120" s="290"/>
    </row>
    <row r="51121" spans="11:13" x14ac:dyDescent="0.35">
      <c r="K51121" s="293"/>
      <c r="M51121" s="290"/>
    </row>
    <row r="51122" spans="11:13" x14ac:dyDescent="0.35">
      <c r="K51122" s="293"/>
      <c r="M51122" s="290"/>
    </row>
    <row r="51123" spans="11:13" x14ac:dyDescent="0.35">
      <c r="K51123" s="293"/>
      <c r="M51123" s="290"/>
    </row>
    <row r="51124" spans="11:13" x14ac:dyDescent="0.35">
      <c r="K51124" s="293"/>
      <c r="M51124" s="290"/>
    </row>
    <row r="51125" spans="11:13" x14ac:dyDescent="0.35">
      <c r="K51125" s="293"/>
      <c r="M51125" s="290"/>
    </row>
    <row r="51126" spans="11:13" x14ac:dyDescent="0.35">
      <c r="K51126" s="293"/>
      <c r="M51126" s="290"/>
    </row>
    <row r="51127" spans="11:13" x14ac:dyDescent="0.35">
      <c r="K51127" s="293"/>
      <c r="M51127" s="290"/>
    </row>
    <row r="51128" spans="11:13" x14ac:dyDescent="0.35">
      <c r="K51128" s="293"/>
      <c r="M51128" s="290"/>
    </row>
    <row r="51129" spans="11:13" x14ac:dyDescent="0.35">
      <c r="K51129" s="293"/>
      <c r="M51129" s="290"/>
    </row>
    <row r="51130" spans="11:13" x14ac:dyDescent="0.35">
      <c r="K51130" s="293"/>
      <c r="M51130" s="290"/>
    </row>
    <row r="51131" spans="11:13" x14ac:dyDescent="0.35">
      <c r="K51131" s="293"/>
      <c r="M51131" s="290"/>
    </row>
    <row r="51132" spans="11:13" x14ac:dyDescent="0.35">
      <c r="K51132" s="293"/>
      <c r="M51132" s="290"/>
    </row>
    <row r="51133" spans="11:13" x14ac:dyDescent="0.35">
      <c r="K51133" s="293"/>
      <c r="M51133" s="290"/>
    </row>
    <row r="51134" spans="11:13" x14ac:dyDescent="0.35">
      <c r="K51134" s="293"/>
      <c r="M51134" s="290"/>
    </row>
    <row r="51135" spans="11:13" x14ac:dyDescent="0.35">
      <c r="K51135" s="293"/>
      <c r="M51135" s="290"/>
    </row>
    <row r="51136" spans="11:13" x14ac:dyDescent="0.35">
      <c r="K51136" s="293"/>
      <c r="M51136" s="290"/>
    </row>
    <row r="51137" spans="11:13" x14ac:dyDescent="0.35">
      <c r="K51137" s="293"/>
      <c r="M51137" s="290"/>
    </row>
    <row r="51138" spans="11:13" x14ac:dyDescent="0.35">
      <c r="K51138" s="293"/>
      <c r="M51138" s="290"/>
    </row>
    <row r="51139" spans="11:13" x14ac:dyDescent="0.35">
      <c r="K51139" s="293"/>
      <c r="M51139" s="290"/>
    </row>
    <row r="51140" spans="11:13" x14ac:dyDescent="0.35">
      <c r="K51140" s="293"/>
      <c r="M51140" s="290"/>
    </row>
    <row r="51141" spans="11:13" x14ac:dyDescent="0.35">
      <c r="K51141" s="293"/>
      <c r="M51141" s="290"/>
    </row>
    <row r="51142" spans="11:13" x14ac:dyDescent="0.35">
      <c r="K51142" s="293"/>
      <c r="M51142" s="290"/>
    </row>
    <row r="51143" spans="11:13" x14ac:dyDescent="0.35">
      <c r="K51143" s="293"/>
      <c r="M51143" s="290"/>
    </row>
    <row r="51144" spans="11:13" x14ac:dyDescent="0.35">
      <c r="K51144" s="293"/>
      <c r="M51144" s="290"/>
    </row>
    <row r="51145" spans="11:13" x14ac:dyDescent="0.35">
      <c r="K51145" s="293"/>
      <c r="M51145" s="290"/>
    </row>
    <row r="51146" spans="11:13" x14ac:dyDescent="0.35">
      <c r="K51146" s="293"/>
      <c r="M51146" s="290"/>
    </row>
    <row r="51147" spans="11:13" x14ac:dyDescent="0.35">
      <c r="K51147" s="293"/>
      <c r="M51147" s="290"/>
    </row>
    <row r="51148" spans="11:13" x14ac:dyDescent="0.35">
      <c r="K51148" s="293"/>
      <c r="M51148" s="290"/>
    </row>
    <row r="51149" spans="11:13" x14ac:dyDescent="0.35">
      <c r="K51149" s="293"/>
      <c r="M51149" s="290"/>
    </row>
    <row r="51150" spans="11:13" x14ac:dyDescent="0.35">
      <c r="K51150" s="293"/>
      <c r="M51150" s="290"/>
    </row>
    <row r="51151" spans="11:13" x14ac:dyDescent="0.35">
      <c r="K51151" s="293"/>
      <c r="M51151" s="290"/>
    </row>
    <row r="51152" spans="11:13" x14ac:dyDescent="0.35">
      <c r="K51152" s="293"/>
      <c r="M51152" s="290"/>
    </row>
    <row r="51153" spans="11:13" x14ac:dyDescent="0.35">
      <c r="K51153" s="293"/>
      <c r="M51153" s="290"/>
    </row>
    <row r="51154" spans="11:13" x14ac:dyDescent="0.35">
      <c r="K51154" s="293"/>
      <c r="M51154" s="290"/>
    </row>
    <row r="51155" spans="11:13" x14ac:dyDescent="0.35">
      <c r="K51155" s="293"/>
      <c r="M51155" s="290"/>
    </row>
    <row r="51156" spans="11:13" x14ac:dyDescent="0.35">
      <c r="K51156" s="293"/>
      <c r="M51156" s="290"/>
    </row>
    <row r="51157" spans="11:13" x14ac:dyDescent="0.35">
      <c r="K51157" s="293"/>
      <c r="M51157" s="290"/>
    </row>
    <row r="51158" spans="11:13" x14ac:dyDescent="0.35">
      <c r="K51158" s="293"/>
      <c r="M51158" s="290"/>
    </row>
    <row r="51159" spans="11:13" x14ac:dyDescent="0.35">
      <c r="K51159" s="293"/>
      <c r="M51159" s="290"/>
    </row>
    <row r="51160" spans="11:13" x14ac:dyDescent="0.35">
      <c r="K51160" s="293"/>
      <c r="M51160" s="290"/>
    </row>
    <row r="51161" spans="11:13" x14ac:dyDescent="0.35">
      <c r="K51161" s="293"/>
      <c r="M51161" s="290"/>
    </row>
    <row r="51162" spans="11:13" x14ac:dyDescent="0.35">
      <c r="K51162" s="293"/>
      <c r="M51162" s="290"/>
    </row>
    <row r="51163" spans="11:13" x14ac:dyDescent="0.35">
      <c r="K51163" s="293"/>
      <c r="M51163" s="290"/>
    </row>
    <row r="51164" spans="11:13" x14ac:dyDescent="0.35">
      <c r="K51164" s="293"/>
      <c r="M51164" s="290"/>
    </row>
    <row r="51165" spans="11:13" x14ac:dyDescent="0.35">
      <c r="K51165" s="293"/>
      <c r="M51165" s="290"/>
    </row>
    <row r="51166" spans="11:13" x14ac:dyDescent="0.35">
      <c r="K51166" s="293"/>
      <c r="M51166" s="290"/>
    </row>
    <row r="51167" spans="11:13" x14ac:dyDescent="0.35">
      <c r="K51167" s="293"/>
      <c r="M51167" s="290"/>
    </row>
    <row r="51168" spans="11:13" x14ac:dyDescent="0.35">
      <c r="K51168" s="293"/>
      <c r="M51168" s="290"/>
    </row>
    <row r="51169" spans="11:13" x14ac:dyDescent="0.35">
      <c r="K51169" s="293"/>
      <c r="M51169" s="290"/>
    </row>
    <row r="51170" spans="11:13" x14ac:dyDescent="0.35">
      <c r="K51170" s="293"/>
      <c r="M51170" s="290"/>
    </row>
    <row r="51171" spans="11:13" x14ac:dyDescent="0.35">
      <c r="K51171" s="293"/>
      <c r="M51171" s="290"/>
    </row>
    <row r="51172" spans="11:13" x14ac:dyDescent="0.35">
      <c r="K51172" s="293"/>
      <c r="M51172" s="290"/>
    </row>
    <row r="51173" spans="11:13" x14ac:dyDescent="0.35">
      <c r="K51173" s="293"/>
      <c r="M51173" s="290"/>
    </row>
    <row r="51174" spans="11:13" x14ac:dyDescent="0.35">
      <c r="K51174" s="293"/>
      <c r="M51174" s="290"/>
    </row>
    <row r="51175" spans="11:13" x14ac:dyDescent="0.35">
      <c r="K51175" s="293"/>
      <c r="M51175" s="290"/>
    </row>
    <row r="51176" spans="11:13" x14ac:dyDescent="0.35">
      <c r="K51176" s="293"/>
      <c r="M51176" s="290"/>
    </row>
    <row r="51177" spans="11:13" x14ac:dyDescent="0.35">
      <c r="K51177" s="293"/>
      <c r="M51177" s="290"/>
    </row>
    <row r="51178" spans="11:13" x14ac:dyDescent="0.35">
      <c r="K51178" s="293"/>
      <c r="M51178" s="290"/>
    </row>
    <row r="51179" spans="11:13" x14ac:dyDescent="0.35">
      <c r="K51179" s="293"/>
      <c r="M51179" s="290"/>
    </row>
    <row r="51180" spans="11:13" x14ac:dyDescent="0.35">
      <c r="K51180" s="293"/>
      <c r="M51180" s="290"/>
    </row>
    <row r="51181" spans="11:13" x14ac:dyDescent="0.35">
      <c r="K51181" s="293"/>
      <c r="M51181" s="290"/>
    </row>
    <row r="51182" spans="11:13" x14ac:dyDescent="0.35">
      <c r="K51182" s="293"/>
      <c r="M51182" s="290"/>
    </row>
    <row r="51183" spans="11:13" x14ac:dyDescent="0.35">
      <c r="K51183" s="293"/>
      <c r="M51183" s="290"/>
    </row>
    <row r="51184" spans="11:13" x14ac:dyDescent="0.35">
      <c r="K51184" s="293"/>
      <c r="M51184" s="290"/>
    </row>
    <row r="51185" spans="11:13" x14ac:dyDescent="0.35">
      <c r="K51185" s="293"/>
      <c r="M51185" s="290"/>
    </row>
    <row r="51186" spans="11:13" x14ac:dyDescent="0.35">
      <c r="K51186" s="293"/>
      <c r="M51186" s="290"/>
    </row>
    <row r="51187" spans="11:13" x14ac:dyDescent="0.35">
      <c r="K51187" s="293"/>
      <c r="M51187" s="290"/>
    </row>
    <row r="51188" spans="11:13" x14ac:dyDescent="0.35">
      <c r="K51188" s="293"/>
      <c r="M51188" s="290"/>
    </row>
    <row r="51189" spans="11:13" x14ac:dyDescent="0.35">
      <c r="K51189" s="293"/>
      <c r="M51189" s="290"/>
    </row>
    <row r="51190" spans="11:13" x14ac:dyDescent="0.35">
      <c r="K51190" s="293"/>
      <c r="M51190" s="290"/>
    </row>
    <row r="51191" spans="11:13" x14ac:dyDescent="0.35">
      <c r="K51191" s="293"/>
      <c r="M51191" s="290"/>
    </row>
    <row r="51192" spans="11:13" x14ac:dyDescent="0.35">
      <c r="K51192" s="293"/>
      <c r="M51192" s="290"/>
    </row>
    <row r="51193" spans="11:13" x14ac:dyDescent="0.35">
      <c r="K51193" s="293"/>
      <c r="M51193" s="290"/>
    </row>
    <row r="51194" spans="11:13" x14ac:dyDescent="0.35">
      <c r="K51194" s="293"/>
      <c r="M51194" s="290"/>
    </row>
    <row r="51195" spans="11:13" x14ac:dyDescent="0.35">
      <c r="K51195" s="293"/>
      <c r="M51195" s="290"/>
    </row>
    <row r="51196" spans="11:13" x14ac:dyDescent="0.35">
      <c r="K51196" s="293"/>
      <c r="M51196" s="290"/>
    </row>
    <row r="51197" spans="11:13" x14ac:dyDescent="0.35">
      <c r="K51197" s="293"/>
      <c r="M51197" s="290"/>
    </row>
    <row r="51198" spans="11:13" x14ac:dyDescent="0.35">
      <c r="K51198" s="293"/>
      <c r="M51198" s="290"/>
    </row>
    <row r="51199" spans="11:13" x14ac:dyDescent="0.35">
      <c r="K51199" s="293"/>
      <c r="M51199" s="290"/>
    </row>
    <row r="51200" spans="11:13" x14ac:dyDescent="0.35">
      <c r="K51200" s="293"/>
      <c r="M51200" s="290"/>
    </row>
    <row r="51201" spans="11:13" x14ac:dyDescent="0.35">
      <c r="K51201" s="293"/>
      <c r="M51201" s="290"/>
    </row>
    <row r="51202" spans="11:13" x14ac:dyDescent="0.35">
      <c r="K51202" s="293"/>
      <c r="M51202" s="290"/>
    </row>
    <row r="51203" spans="11:13" x14ac:dyDescent="0.35">
      <c r="K51203" s="293"/>
      <c r="M51203" s="290"/>
    </row>
    <row r="51204" spans="11:13" x14ac:dyDescent="0.35">
      <c r="K51204" s="293"/>
      <c r="M51204" s="290"/>
    </row>
    <row r="51205" spans="11:13" x14ac:dyDescent="0.35">
      <c r="K51205" s="293"/>
      <c r="M51205" s="290"/>
    </row>
    <row r="51206" spans="11:13" x14ac:dyDescent="0.35">
      <c r="K51206" s="293"/>
      <c r="M51206" s="290"/>
    </row>
    <row r="51207" spans="11:13" x14ac:dyDescent="0.35">
      <c r="K51207" s="293"/>
      <c r="M51207" s="290"/>
    </row>
    <row r="51208" spans="11:13" x14ac:dyDescent="0.35">
      <c r="K51208" s="293"/>
      <c r="M51208" s="290"/>
    </row>
    <row r="51209" spans="11:13" x14ac:dyDescent="0.35">
      <c r="K51209" s="293"/>
      <c r="M51209" s="290"/>
    </row>
    <row r="51210" spans="11:13" x14ac:dyDescent="0.35">
      <c r="K51210" s="293"/>
      <c r="M51210" s="290"/>
    </row>
    <row r="51211" spans="11:13" x14ac:dyDescent="0.35">
      <c r="K51211" s="293"/>
      <c r="M51211" s="290"/>
    </row>
    <row r="51212" spans="11:13" x14ac:dyDescent="0.35">
      <c r="K51212" s="293"/>
      <c r="M51212" s="290"/>
    </row>
    <row r="51213" spans="11:13" x14ac:dyDescent="0.35">
      <c r="K51213" s="293"/>
      <c r="M51213" s="290"/>
    </row>
    <row r="51214" spans="11:13" x14ac:dyDescent="0.35">
      <c r="K51214" s="293"/>
      <c r="M51214" s="290"/>
    </row>
    <row r="51215" spans="11:13" x14ac:dyDescent="0.35">
      <c r="K51215" s="293"/>
      <c r="M51215" s="290"/>
    </row>
    <row r="51216" spans="11:13" x14ac:dyDescent="0.35">
      <c r="K51216" s="293"/>
      <c r="M51216" s="290"/>
    </row>
    <row r="51217" spans="11:13" x14ac:dyDescent="0.35">
      <c r="K51217" s="293"/>
      <c r="M51217" s="290"/>
    </row>
    <row r="51218" spans="11:13" x14ac:dyDescent="0.35">
      <c r="K51218" s="293"/>
      <c r="M51218" s="290"/>
    </row>
    <row r="51219" spans="11:13" x14ac:dyDescent="0.35">
      <c r="K51219" s="293"/>
      <c r="M51219" s="290"/>
    </row>
    <row r="51220" spans="11:13" x14ac:dyDescent="0.35">
      <c r="K51220" s="293"/>
      <c r="M51220" s="290"/>
    </row>
    <row r="51221" spans="11:13" x14ac:dyDescent="0.35">
      <c r="K51221" s="293"/>
      <c r="M51221" s="290"/>
    </row>
    <row r="51222" spans="11:13" x14ac:dyDescent="0.35">
      <c r="K51222" s="293"/>
      <c r="M51222" s="290"/>
    </row>
    <row r="51223" spans="11:13" x14ac:dyDescent="0.35">
      <c r="K51223" s="293"/>
      <c r="M51223" s="290"/>
    </row>
    <row r="51224" spans="11:13" x14ac:dyDescent="0.35">
      <c r="K51224" s="293"/>
      <c r="M51224" s="290"/>
    </row>
    <row r="51225" spans="11:13" x14ac:dyDescent="0.35">
      <c r="K51225" s="293"/>
      <c r="M51225" s="290"/>
    </row>
    <row r="51226" spans="11:13" x14ac:dyDescent="0.35">
      <c r="K51226" s="293"/>
      <c r="M51226" s="290"/>
    </row>
    <row r="51227" spans="11:13" x14ac:dyDescent="0.35">
      <c r="K51227" s="293"/>
      <c r="M51227" s="290"/>
    </row>
    <row r="51228" spans="11:13" x14ac:dyDescent="0.35">
      <c r="K51228" s="293"/>
      <c r="M51228" s="290"/>
    </row>
    <row r="51229" spans="11:13" x14ac:dyDescent="0.35">
      <c r="K51229" s="293"/>
      <c r="M51229" s="290"/>
    </row>
    <row r="51230" spans="11:13" x14ac:dyDescent="0.35">
      <c r="K51230" s="293"/>
      <c r="M51230" s="290"/>
    </row>
    <row r="51231" spans="11:13" x14ac:dyDescent="0.35">
      <c r="K51231" s="293"/>
      <c r="M51231" s="290"/>
    </row>
    <row r="51232" spans="11:13" x14ac:dyDescent="0.35">
      <c r="K51232" s="293"/>
      <c r="M51232" s="290"/>
    </row>
    <row r="51233" spans="11:13" x14ac:dyDescent="0.35">
      <c r="K51233" s="293"/>
      <c r="M51233" s="290"/>
    </row>
    <row r="51234" spans="11:13" x14ac:dyDescent="0.35">
      <c r="K51234" s="293"/>
      <c r="M51234" s="290"/>
    </row>
    <row r="51235" spans="11:13" x14ac:dyDescent="0.35">
      <c r="K51235" s="293"/>
      <c r="M51235" s="290"/>
    </row>
    <row r="51236" spans="11:13" x14ac:dyDescent="0.35">
      <c r="K51236" s="293"/>
      <c r="M51236" s="290"/>
    </row>
    <row r="51237" spans="11:13" x14ac:dyDescent="0.35">
      <c r="K51237" s="293"/>
      <c r="M51237" s="290"/>
    </row>
    <row r="51238" spans="11:13" x14ac:dyDescent="0.35">
      <c r="K51238" s="293"/>
      <c r="M51238" s="290"/>
    </row>
    <row r="51239" spans="11:13" x14ac:dyDescent="0.35">
      <c r="K51239" s="293"/>
      <c r="M51239" s="290"/>
    </row>
    <row r="51240" spans="11:13" x14ac:dyDescent="0.35">
      <c r="K51240" s="293"/>
      <c r="M51240" s="290"/>
    </row>
    <row r="51241" spans="11:13" x14ac:dyDescent="0.35">
      <c r="K51241" s="293"/>
      <c r="M51241" s="290"/>
    </row>
    <row r="51242" spans="11:13" x14ac:dyDescent="0.35">
      <c r="K51242" s="293"/>
      <c r="M51242" s="290"/>
    </row>
    <row r="51243" spans="11:13" x14ac:dyDescent="0.35">
      <c r="K51243" s="293"/>
      <c r="M51243" s="290"/>
    </row>
    <row r="51244" spans="11:13" x14ac:dyDescent="0.35">
      <c r="K51244" s="293"/>
      <c r="M51244" s="290"/>
    </row>
    <row r="51245" spans="11:13" x14ac:dyDescent="0.35">
      <c r="K51245" s="293"/>
      <c r="M51245" s="290"/>
    </row>
    <row r="51246" spans="11:13" x14ac:dyDescent="0.35">
      <c r="K51246" s="293"/>
      <c r="M51246" s="290"/>
    </row>
    <row r="51247" spans="11:13" x14ac:dyDescent="0.35">
      <c r="K51247" s="293"/>
      <c r="M51247" s="290"/>
    </row>
    <row r="51248" spans="11:13" x14ac:dyDescent="0.35">
      <c r="K51248" s="293"/>
      <c r="M51248" s="290"/>
    </row>
    <row r="51249" spans="11:13" x14ac:dyDescent="0.35">
      <c r="K51249" s="293"/>
      <c r="M51249" s="290"/>
    </row>
    <row r="51250" spans="11:13" x14ac:dyDescent="0.35">
      <c r="K51250" s="293"/>
      <c r="M51250" s="290"/>
    </row>
    <row r="51251" spans="11:13" x14ac:dyDescent="0.35">
      <c r="K51251" s="293"/>
      <c r="M51251" s="290"/>
    </row>
    <row r="51252" spans="11:13" x14ac:dyDescent="0.35">
      <c r="K51252" s="293"/>
      <c r="M51252" s="290"/>
    </row>
    <row r="51253" spans="11:13" x14ac:dyDescent="0.35">
      <c r="K51253" s="293"/>
      <c r="M51253" s="290"/>
    </row>
    <row r="51254" spans="11:13" x14ac:dyDescent="0.35">
      <c r="K51254" s="293"/>
      <c r="M51254" s="290"/>
    </row>
    <row r="51255" spans="11:13" x14ac:dyDescent="0.35">
      <c r="K51255" s="293"/>
      <c r="M51255" s="290"/>
    </row>
    <row r="51256" spans="11:13" x14ac:dyDescent="0.35">
      <c r="K51256" s="293"/>
      <c r="M51256" s="290"/>
    </row>
    <row r="51257" spans="11:13" x14ac:dyDescent="0.35">
      <c r="K51257" s="293"/>
      <c r="M51257" s="290"/>
    </row>
    <row r="51258" spans="11:13" x14ac:dyDescent="0.35">
      <c r="K51258" s="293"/>
      <c r="M51258" s="290"/>
    </row>
    <row r="51259" spans="11:13" x14ac:dyDescent="0.35">
      <c r="K51259" s="293"/>
      <c r="M51259" s="290"/>
    </row>
    <row r="51260" spans="11:13" x14ac:dyDescent="0.35">
      <c r="K51260" s="293"/>
      <c r="M51260" s="290"/>
    </row>
    <row r="51261" spans="11:13" x14ac:dyDescent="0.35">
      <c r="K51261" s="293"/>
      <c r="M51261" s="290"/>
    </row>
    <row r="51262" spans="11:13" x14ac:dyDescent="0.35">
      <c r="K51262" s="293"/>
      <c r="M51262" s="290"/>
    </row>
    <row r="51263" spans="11:13" x14ac:dyDescent="0.35">
      <c r="K51263" s="293"/>
      <c r="M51263" s="290"/>
    </row>
    <row r="51264" spans="11:13" x14ac:dyDescent="0.35">
      <c r="K51264" s="293"/>
      <c r="M51264" s="290"/>
    </row>
    <row r="51265" spans="11:13" x14ac:dyDescent="0.35">
      <c r="K51265" s="293"/>
      <c r="M51265" s="290"/>
    </row>
    <row r="51266" spans="11:13" x14ac:dyDescent="0.35">
      <c r="K51266" s="293"/>
      <c r="M51266" s="290"/>
    </row>
    <row r="51267" spans="11:13" x14ac:dyDescent="0.35">
      <c r="K51267" s="293"/>
      <c r="M51267" s="290"/>
    </row>
    <row r="51268" spans="11:13" x14ac:dyDescent="0.35">
      <c r="K51268" s="293"/>
      <c r="M51268" s="290"/>
    </row>
    <row r="51269" spans="11:13" x14ac:dyDescent="0.35">
      <c r="K51269" s="293"/>
      <c r="M51269" s="290"/>
    </row>
    <row r="51270" spans="11:13" x14ac:dyDescent="0.35">
      <c r="K51270" s="293"/>
      <c r="M51270" s="290"/>
    </row>
    <row r="51271" spans="11:13" x14ac:dyDescent="0.35">
      <c r="K51271" s="293"/>
      <c r="M51271" s="290"/>
    </row>
    <row r="51272" spans="11:13" x14ac:dyDescent="0.35">
      <c r="K51272" s="293"/>
      <c r="M51272" s="290"/>
    </row>
    <row r="51273" spans="11:13" x14ac:dyDescent="0.35">
      <c r="K51273" s="293"/>
      <c r="M51273" s="290"/>
    </row>
    <row r="51274" spans="11:13" x14ac:dyDescent="0.35">
      <c r="K51274" s="293"/>
      <c r="M51274" s="290"/>
    </row>
    <row r="51275" spans="11:13" x14ac:dyDescent="0.35">
      <c r="K51275" s="293"/>
      <c r="M51275" s="290"/>
    </row>
    <row r="51276" spans="11:13" x14ac:dyDescent="0.35">
      <c r="K51276" s="293"/>
      <c r="M51276" s="290"/>
    </row>
    <row r="51277" spans="11:13" x14ac:dyDescent="0.35">
      <c r="K51277" s="293"/>
      <c r="M51277" s="290"/>
    </row>
    <row r="51278" spans="11:13" x14ac:dyDescent="0.35">
      <c r="K51278" s="293"/>
      <c r="M51278" s="290"/>
    </row>
    <row r="51279" spans="11:13" x14ac:dyDescent="0.35">
      <c r="K51279" s="293"/>
      <c r="M51279" s="290"/>
    </row>
    <row r="51280" spans="11:13" x14ac:dyDescent="0.35">
      <c r="K51280" s="293"/>
      <c r="M51280" s="290"/>
    </row>
    <row r="51281" spans="11:13" x14ac:dyDescent="0.35">
      <c r="K51281" s="293"/>
      <c r="M51281" s="290"/>
    </row>
    <row r="51282" spans="11:13" x14ac:dyDescent="0.35">
      <c r="K51282" s="293"/>
      <c r="M51282" s="290"/>
    </row>
    <row r="51283" spans="11:13" x14ac:dyDescent="0.35">
      <c r="K51283" s="293"/>
      <c r="M51283" s="290"/>
    </row>
    <row r="51284" spans="11:13" x14ac:dyDescent="0.35">
      <c r="K51284" s="293"/>
      <c r="M51284" s="290"/>
    </row>
    <row r="51285" spans="11:13" x14ac:dyDescent="0.35">
      <c r="K51285" s="293"/>
      <c r="M51285" s="290"/>
    </row>
    <row r="51286" spans="11:13" x14ac:dyDescent="0.35">
      <c r="K51286" s="293"/>
      <c r="M51286" s="290"/>
    </row>
    <row r="51287" spans="11:13" x14ac:dyDescent="0.35">
      <c r="K51287" s="293"/>
      <c r="M51287" s="290"/>
    </row>
    <row r="51288" spans="11:13" x14ac:dyDescent="0.35">
      <c r="K51288" s="293"/>
      <c r="M51288" s="290"/>
    </row>
    <row r="51289" spans="11:13" x14ac:dyDescent="0.35">
      <c r="K51289" s="293"/>
      <c r="M51289" s="290"/>
    </row>
    <row r="51290" spans="11:13" x14ac:dyDescent="0.35">
      <c r="K51290" s="293"/>
      <c r="M51290" s="290"/>
    </row>
    <row r="51291" spans="11:13" x14ac:dyDescent="0.35">
      <c r="K51291" s="293"/>
      <c r="M51291" s="290"/>
    </row>
    <row r="51292" spans="11:13" x14ac:dyDescent="0.35">
      <c r="K51292" s="293"/>
      <c r="M51292" s="290"/>
    </row>
    <row r="51293" spans="11:13" x14ac:dyDescent="0.35">
      <c r="K51293" s="293"/>
      <c r="M51293" s="290"/>
    </row>
    <row r="51294" spans="11:13" x14ac:dyDescent="0.35">
      <c r="K51294" s="293"/>
      <c r="M51294" s="290"/>
    </row>
    <row r="51295" spans="11:13" x14ac:dyDescent="0.35">
      <c r="K51295" s="293"/>
      <c r="M51295" s="290"/>
    </row>
    <row r="51296" spans="11:13" x14ac:dyDescent="0.35">
      <c r="K51296" s="293"/>
      <c r="M51296" s="290"/>
    </row>
    <row r="51297" spans="11:13" x14ac:dyDescent="0.35">
      <c r="K51297" s="293"/>
      <c r="M51297" s="290"/>
    </row>
    <row r="51298" spans="11:13" x14ac:dyDescent="0.35">
      <c r="K51298" s="293"/>
      <c r="M51298" s="290"/>
    </row>
    <row r="51299" spans="11:13" x14ac:dyDescent="0.35">
      <c r="K51299" s="293"/>
      <c r="M51299" s="290"/>
    </row>
    <row r="51300" spans="11:13" x14ac:dyDescent="0.35">
      <c r="K51300" s="293"/>
      <c r="M51300" s="290"/>
    </row>
    <row r="51301" spans="11:13" x14ac:dyDescent="0.35">
      <c r="K51301" s="293"/>
      <c r="M51301" s="290"/>
    </row>
    <row r="51302" spans="11:13" x14ac:dyDescent="0.35">
      <c r="K51302" s="293"/>
      <c r="M51302" s="290"/>
    </row>
    <row r="51303" spans="11:13" x14ac:dyDescent="0.35">
      <c r="K51303" s="293"/>
      <c r="M51303" s="290"/>
    </row>
    <row r="51304" spans="11:13" x14ac:dyDescent="0.35">
      <c r="K51304" s="293"/>
      <c r="M51304" s="290"/>
    </row>
    <row r="51305" spans="11:13" x14ac:dyDescent="0.35">
      <c r="K51305" s="293"/>
      <c r="M51305" s="290"/>
    </row>
    <row r="51306" spans="11:13" x14ac:dyDescent="0.35">
      <c r="K51306" s="293"/>
      <c r="M51306" s="290"/>
    </row>
    <row r="51307" spans="11:13" x14ac:dyDescent="0.35">
      <c r="K51307" s="293"/>
      <c r="M51307" s="290"/>
    </row>
    <row r="51308" spans="11:13" x14ac:dyDescent="0.35">
      <c r="K51308" s="293"/>
      <c r="M51308" s="290"/>
    </row>
    <row r="51309" spans="11:13" x14ac:dyDescent="0.35">
      <c r="K51309" s="293"/>
      <c r="M51309" s="290"/>
    </row>
    <row r="51310" spans="11:13" x14ac:dyDescent="0.35">
      <c r="K51310" s="293"/>
      <c r="M51310" s="290"/>
    </row>
    <row r="51311" spans="11:13" x14ac:dyDescent="0.35">
      <c r="K51311" s="293"/>
      <c r="M51311" s="290"/>
    </row>
    <row r="51312" spans="11:13" x14ac:dyDescent="0.35">
      <c r="K51312" s="293"/>
      <c r="M51312" s="290"/>
    </row>
    <row r="51313" spans="11:13" x14ac:dyDescent="0.35">
      <c r="K51313" s="293"/>
      <c r="M51313" s="290"/>
    </row>
    <row r="51314" spans="11:13" x14ac:dyDescent="0.35">
      <c r="K51314" s="293"/>
      <c r="M51314" s="290"/>
    </row>
    <row r="51315" spans="11:13" x14ac:dyDescent="0.35">
      <c r="K51315" s="293"/>
      <c r="M51315" s="290"/>
    </row>
    <row r="51316" spans="11:13" x14ac:dyDescent="0.35">
      <c r="K51316" s="293"/>
      <c r="M51316" s="290"/>
    </row>
    <row r="51317" spans="11:13" x14ac:dyDescent="0.35">
      <c r="K51317" s="293"/>
      <c r="M51317" s="290"/>
    </row>
    <row r="51318" spans="11:13" x14ac:dyDescent="0.35">
      <c r="K51318" s="293"/>
      <c r="M51318" s="290"/>
    </row>
    <row r="51319" spans="11:13" x14ac:dyDescent="0.35">
      <c r="K51319" s="293"/>
      <c r="M51319" s="290"/>
    </row>
    <row r="51320" spans="11:13" x14ac:dyDescent="0.35">
      <c r="K51320" s="293"/>
      <c r="M51320" s="290"/>
    </row>
    <row r="51321" spans="11:13" x14ac:dyDescent="0.35">
      <c r="K51321" s="293"/>
      <c r="M51321" s="290"/>
    </row>
    <row r="51322" spans="11:13" x14ac:dyDescent="0.35">
      <c r="K51322" s="293"/>
      <c r="M51322" s="290"/>
    </row>
    <row r="51323" spans="11:13" x14ac:dyDescent="0.35">
      <c r="K51323" s="293"/>
      <c r="M51323" s="290"/>
    </row>
    <row r="51324" spans="11:13" x14ac:dyDescent="0.35">
      <c r="K51324" s="293"/>
      <c r="M51324" s="290"/>
    </row>
    <row r="51325" spans="11:13" x14ac:dyDescent="0.35">
      <c r="K51325" s="293"/>
      <c r="M51325" s="290"/>
    </row>
    <row r="51326" spans="11:13" x14ac:dyDescent="0.35">
      <c r="K51326" s="293"/>
      <c r="M51326" s="290"/>
    </row>
    <row r="51327" spans="11:13" x14ac:dyDescent="0.35">
      <c r="K51327" s="293"/>
      <c r="M51327" s="290"/>
    </row>
    <row r="51328" spans="11:13" x14ac:dyDescent="0.35">
      <c r="K51328" s="293"/>
      <c r="M51328" s="290"/>
    </row>
    <row r="51329" spans="11:13" x14ac:dyDescent="0.35">
      <c r="K51329" s="293"/>
      <c r="M51329" s="290"/>
    </row>
    <row r="51330" spans="11:13" x14ac:dyDescent="0.35">
      <c r="K51330" s="293"/>
      <c r="M51330" s="290"/>
    </row>
    <row r="51331" spans="11:13" x14ac:dyDescent="0.35">
      <c r="K51331" s="293"/>
      <c r="M51331" s="290"/>
    </row>
    <row r="51332" spans="11:13" x14ac:dyDescent="0.35">
      <c r="K51332" s="293"/>
      <c r="M51332" s="290"/>
    </row>
    <row r="51333" spans="11:13" x14ac:dyDescent="0.35">
      <c r="K51333" s="293"/>
      <c r="M51333" s="290"/>
    </row>
    <row r="51334" spans="11:13" x14ac:dyDescent="0.35">
      <c r="K51334" s="293"/>
      <c r="M51334" s="290"/>
    </row>
    <row r="51335" spans="11:13" x14ac:dyDescent="0.35">
      <c r="K51335" s="293"/>
      <c r="M51335" s="290"/>
    </row>
    <row r="51336" spans="11:13" x14ac:dyDescent="0.35">
      <c r="K51336" s="293"/>
      <c r="M51336" s="290"/>
    </row>
    <row r="51337" spans="11:13" x14ac:dyDescent="0.35">
      <c r="K51337" s="293"/>
      <c r="M51337" s="290"/>
    </row>
    <row r="51338" spans="11:13" x14ac:dyDescent="0.35">
      <c r="K51338" s="293"/>
      <c r="M51338" s="290"/>
    </row>
    <row r="51339" spans="11:13" x14ac:dyDescent="0.35">
      <c r="K51339" s="293"/>
      <c r="M51339" s="290"/>
    </row>
    <row r="51340" spans="11:13" x14ac:dyDescent="0.35">
      <c r="K51340" s="293"/>
      <c r="M51340" s="290"/>
    </row>
    <row r="51341" spans="11:13" x14ac:dyDescent="0.35">
      <c r="K51341" s="293"/>
      <c r="M51341" s="290"/>
    </row>
    <row r="51342" spans="11:13" x14ac:dyDescent="0.35">
      <c r="K51342" s="293"/>
      <c r="M51342" s="290"/>
    </row>
    <row r="51343" spans="11:13" x14ac:dyDescent="0.35">
      <c r="K51343" s="293"/>
      <c r="M51343" s="290"/>
    </row>
    <row r="51344" spans="11:13" x14ac:dyDescent="0.35">
      <c r="K51344" s="293"/>
      <c r="M51344" s="290"/>
    </row>
    <row r="51345" spans="11:13" x14ac:dyDescent="0.35">
      <c r="K51345" s="293"/>
      <c r="M51345" s="290"/>
    </row>
    <row r="51346" spans="11:13" x14ac:dyDescent="0.35">
      <c r="K51346" s="293"/>
      <c r="M51346" s="290"/>
    </row>
    <row r="51347" spans="11:13" x14ac:dyDescent="0.35">
      <c r="K51347" s="293"/>
      <c r="M51347" s="290"/>
    </row>
    <row r="51348" spans="11:13" x14ac:dyDescent="0.35">
      <c r="K51348" s="293"/>
      <c r="M51348" s="290"/>
    </row>
    <row r="51349" spans="11:13" x14ac:dyDescent="0.35">
      <c r="K51349" s="293"/>
      <c r="M51349" s="290"/>
    </row>
    <row r="51350" spans="11:13" x14ac:dyDescent="0.35">
      <c r="K51350" s="293"/>
      <c r="M51350" s="290"/>
    </row>
    <row r="51351" spans="11:13" x14ac:dyDescent="0.35">
      <c r="K51351" s="293"/>
      <c r="M51351" s="290"/>
    </row>
    <row r="51352" spans="11:13" x14ac:dyDescent="0.35">
      <c r="K51352" s="293"/>
      <c r="M51352" s="290"/>
    </row>
    <row r="51353" spans="11:13" x14ac:dyDescent="0.35">
      <c r="K51353" s="293"/>
      <c r="M51353" s="290"/>
    </row>
    <row r="51354" spans="11:13" x14ac:dyDescent="0.35">
      <c r="K51354" s="293"/>
      <c r="M51354" s="290"/>
    </row>
    <row r="51355" spans="11:13" x14ac:dyDescent="0.35">
      <c r="K51355" s="293"/>
      <c r="M51355" s="290"/>
    </row>
    <row r="51356" spans="11:13" x14ac:dyDescent="0.35">
      <c r="K51356" s="293"/>
      <c r="M51356" s="290"/>
    </row>
    <row r="51357" spans="11:13" x14ac:dyDescent="0.35">
      <c r="K51357" s="293"/>
      <c r="M51357" s="290"/>
    </row>
    <row r="51358" spans="11:13" x14ac:dyDescent="0.35">
      <c r="K51358" s="293"/>
      <c r="M51358" s="290"/>
    </row>
    <row r="51359" spans="11:13" x14ac:dyDescent="0.35">
      <c r="K51359" s="293"/>
      <c r="M51359" s="290"/>
    </row>
    <row r="51360" spans="11:13" x14ac:dyDescent="0.35">
      <c r="K51360" s="293"/>
      <c r="M51360" s="290"/>
    </row>
    <row r="51361" spans="11:13" x14ac:dyDescent="0.35">
      <c r="K51361" s="293"/>
      <c r="M51361" s="290"/>
    </row>
    <row r="51362" spans="11:13" x14ac:dyDescent="0.35">
      <c r="K51362" s="293"/>
      <c r="M51362" s="290"/>
    </row>
    <row r="51363" spans="11:13" x14ac:dyDescent="0.35">
      <c r="K51363" s="293"/>
      <c r="M51363" s="290"/>
    </row>
    <row r="51364" spans="11:13" x14ac:dyDescent="0.35">
      <c r="K51364" s="293"/>
      <c r="M51364" s="290"/>
    </row>
    <row r="51365" spans="11:13" x14ac:dyDescent="0.35">
      <c r="K51365" s="293"/>
      <c r="M51365" s="290"/>
    </row>
    <row r="51366" spans="11:13" x14ac:dyDescent="0.35">
      <c r="K51366" s="293"/>
      <c r="M51366" s="290"/>
    </row>
    <row r="51367" spans="11:13" x14ac:dyDescent="0.35">
      <c r="K51367" s="293"/>
      <c r="M51367" s="290"/>
    </row>
    <row r="51368" spans="11:13" x14ac:dyDescent="0.35">
      <c r="K51368" s="293"/>
      <c r="M51368" s="290"/>
    </row>
    <row r="51369" spans="11:13" x14ac:dyDescent="0.35">
      <c r="K51369" s="293"/>
      <c r="M51369" s="290"/>
    </row>
    <row r="51370" spans="11:13" x14ac:dyDescent="0.35">
      <c r="K51370" s="293"/>
      <c r="M51370" s="290"/>
    </row>
    <row r="51371" spans="11:13" x14ac:dyDescent="0.35">
      <c r="K51371" s="293"/>
      <c r="M51371" s="290"/>
    </row>
    <row r="51372" spans="11:13" x14ac:dyDescent="0.35">
      <c r="K51372" s="293"/>
      <c r="M51372" s="290"/>
    </row>
    <row r="51373" spans="11:13" x14ac:dyDescent="0.35">
      <c r="K51373" s="293"/>
      <c r="M51373" s="290"/>
    </row>
    <row r="51374" spans="11:13" x14ac:dyDescent="0.35">
      <c r="K51374" s="293"/>
      <c r="M51374" s="290"/>
    </row>
    <row r="51375" spans="11:13" x14ac:dyDescent="0.35">
      <c r="K51375" s="293"/>
      <c r="M51375" s="290"/>
    </row>
    <row r="51376" spans="11:13" x14ac:dyDescent="0.35">
      <c r="K51376" s="293"/>
      <c r="M51376" s="290"/>
    </row>
    <row r="51377" spans="11:13" x14ac:dyDescent="0.35">
      <c r="K51377" s="293"/>
      <c r="M51377" s="290"/>
    </row>
    <row r="51378" spans="11:13" x14ac:dyDescent="0.35">
      <c r="K51378" s="293"/>
      <c r="M51378" s="290"/>
    </row>
    <row r="51379" spans="11:13" x14ac:dyDescent="0.35">
      <c r="K51379" s="293"/>
      <c r="M51379" s="290"/>
    </row>
    <row r="51380" spans="11:13" x14ac:dyDescent="0.35">
      <c r="K51380" s="293"/>
      <c r="M51380" s="290"/>
    </row>
    <row r="51381" spans="11:13" x14ac:dyDescent="0.35">
      <c r="K51381" s="293"/>
      <c r="M51381" s="290"/>
    </row>
    <row r="51382" spans="11:13" x14ac:dyDescent="0.35">
      <c r="K51382" s="293"/>
      <c r="M51382" s="290"/>
    </row>
    <row r="51383" spans="11:13" x14ac:dyDescent="0.35">
      <c r="K51383" s="293"/>
      <c r="M51383" s="290"/>
    </row>
    <row r="51384" spans="11:13" x14ac:dyDescent="0.35">
      <c r="K51384" s="293"/>
      <c r="M51384" s="290"/>
    </row>
    <row r="51385" spans="11:13" x14ac:dyDescent="0.35">
      <c r="K51385" s="293"/>
      <c r="M51385" s="290"/>
    </row>
    <row r="51386" spans="11:13" x14ac:dyDescent="0.35">
      <c r="K51386" s="293"/>
      <c r="M51386" s="290"/>
    </row>
    <row r="51387" spans="11:13" x14ac:dyDescent="0.35">
      <c r="K51387" s="293"/>
      <c r="M51387" s="290"/>
    </row>
    <row r="51388" spans="11:13" x14ac:dyDescent="0.35">
      <c r="K51388" s="293"/>
      <c r="M51388" s="290"/>
    </row>
    <row r="51389" spans="11:13" x14ac:dyDescent="0.35">
      <c r="K51389" s="293"/>
      <c r="M51389" s="290"/>
    </row>
    <row r="51390" spans="11:13" x14ac:dyDescent="0.35">
      <c r="K51390" s="293"/>
      <c r="M51390" s="290"/>
    </row>
    <row r="51391" spans="11:13" x14ac:dyDescent="0.35">
      <c r="K51391" s="293"/>
      <c r="M51391" s="290"/>
    </row>
    <row r="51392" spans="11:13" x14ac:dyDescent="0.35">
      <c r="K51392" s="293"/>
      <c r="M51392" s="290"/>
    </row>
    <row r="51393" spans="11:13" x14ac:dyDescent="0.35">
      <c r="K51393" s="293"/>
      <c r="M51393" s="290"/>
    </row>
    <row r="51394" spans="11:13" x14ac:dyDescent="0.35">
      <c r="K51394" s="293"/>
      <c r="M51394" s="290"/>
    </row>
    <row r="51395" spans="11:13" x14ac:dyDescent="0.35">
      <c r="K51395" s="293"/>
      <c r="M51395" s="290"/>
    </row>
    <row r="51396" spans="11:13" x14ac:dyDescent="0.35">
      <c r="K51396" s="293"/>
      <c r="M51396" s="290"/>
    </row>
    <row r="51397" spans="11:13" x14ac:dyDescent="0.35">
      <c r="K51397" s="293"/>
      <c r="M51397" s="290"/>
    </row>
    <row r="51398" spans="11:13" x14ac:dyDescent="0.35">
      <c r="K51398" s="293"/>
      <c r="M51398" s="290"/>
    </row>
    <row r="51399" spans="11:13" x14ac:dyDescent="0.35">
      <c r="K51399" s="293"/>
      <c r="M51399" s="290"/>
    </row>
    <row r="51400" spans="11:13" x14ac:dyDescent="0.35">
      <c r="K51400" s="293"/>
      <c r="M51400" s="290"/>
    </row>
    <row r="51401" spans="11:13" x14ac:dyDescent="0.35">
      <c r="K51401" s="293"/>
      <c r="M51401" s="290"/>
    </row>
    <row r="51402" spans="11:13" x14ac:dyDescent="0.35">
      <c r="K51402" s="293"/>
      <c r="M51402" s="290"/>
    </row>
    <row r="51403" spans="11:13" x14ac:dyDescent="0.35">
      <c r="K51403" s="293"/>
      <c r="M51403" s="290"/>
    </row>
    <row r="51404" spans="11:13" x14ac:dyDescent="0.35">
      <c r="K51404" s="293"/>
      <c r="M51404" s="290"/>
    </row>
    <row r="51405" spans="11:13" x14ac:dyDescent="0.35">
      <c r="K51405" s="293"/>
      <c r="M51405" s="290"/>
    </row>
    <row r="51406" spans="11:13" x14ac:dyDescent="0.35">
      <c r="K51406" s="293"/>
      <c r="M51406" s="290"/>
    </row>
    <row r="51407" spans="11:13" x14ac:dyDescent="0.35">
      <c r="K51407" s="293"/>
      <c r="M51407" s="290"/>
    </row>
    <row r="51408" spans="11:13" x14ac:dyDescent="0.35">
      <c r="K51408" s="293"/>
      <c r="M51408" s="290"/>
    </row>
    <row r="51409" spans="11:13" x14ac:dyDescent="0.35">
      <c r="K51409" s="293"/>
      <c r="M51409" s="290"/>
    </row>
    <row r="51410" spans="11:13" x14ac:dyDescent="0.35">
      <c r="K51410" s="293"/>
      <c r="M51410" s="290"/>
    </row>
    <row r="51411" spans="11:13" x14ac:dyDescent="0.35">
      <c r="K51411" s="293"/>
      <c r="M51411" s="290"/>
    </row>
    <row r="51412" spans="11:13" x14ac:dyDescent="0.35">
      <c r="K51412" s="293"/>
      <c r="M51412" s="290"/>
    </row>
    <row r="51413" spans="11:13" x14ac:dyDescent="0.35">
      <c r="K51413" s="293"/>
      <c r="M51413" s="290"/>
    </row>
    <row r="51414" spans="11:13" x14ac:dyDescent="0.35">
      <c r="K51414" s="293"/>
      <c r="M51414" s="290"/>
    </row>
    <row r="51415" spans="11:13" x14ac:dyDescent="0.35">
      <c r="K51415" s="293"/>
      <c r="M51415" s="290"/>
    </row>
    <row r="51416" spans="11:13" x14ac:dyDescent="0.35">
      <c r="K51416" s="293"/>
      <c r="M51416" s="290"/>
    </row>
    <row r="51417" spans="11:13" x14ac:dyDescent="0.35">
      <c r="K51417" s="293"/>
      <c r="M51417" s="290"/>
    </row>
    <row r="51418" spans="11:13" x14ac:dyDescent="0.35">
      <c r="K51418" s="293"/>
      <c r="M51418" s="290"/>
    </row>
    <row r="51419" spans="11:13" x14ac:dyDescent="0.35">
      <c r="K51419" s="293"/>
      <c r="M51419" s="290"/>
    </row>
    <row r="51420" spans="11:13" x14ac:dyDescent="0.35">
      <c r="K51420" s="293"/>
      <c r="M51420" s="290"/>
    </row>
    <row r="51421" spans="11:13" x14ac:dyDescent="0.35">
      <c r="K51421" s="293"/>
      <c r="M51421" s="290"/>
    </row>
    <row r="51422" spans="11:13" x14ac:dyDescent="0.35">
      <c r="K51422" s="293"/>
      <c r="M51422" s="290"/>
    </row>
    <row r="51423" spans="11:13" x14ac:dyDescent="0.35">
      <c r="K51423" s="293"/>
      <c r="M51423" s="290"/>
    </row>
    <row r="51424" spans="11:13" x14ac:dyDescent="0.35">
      <c r="K51424" s="293"/>
      <c r="M51424" s="290"/>
    </row>
    <row r="51425" spans="11:13" x14ac:dyDescent="0.35">
      <c r="K51425" s="293"/>
      <c r="M51425" s="290"/>
    </row>
    <row r="51426" spans="11:13" x14ac:dyDescent="0.35">
      <c r="K51426" s="293"/>
      <c r="M51426" s="290"/>
    </row>
    <row r="51427" spans="11:13" x14ac:dyDescent="0.35">
      <c r="K51427" s="293"/>
      <c r="M51427" s="290"/>
    </row>
    <row r="51428" spans="11:13" x14ac:dyDescent="0.35">
      <c r="K51428" s="293"/>
      <c r="M51428" s="290"/>
    </row>
    <row r="51429" spans="11:13" x14ac:dyDescent="0.35">
      <c r="K51429" s="293"/>
      <c r="M51429" s="290"/>
    </row>
    <row r="51430" spans="11:13" x14ac:dyDescent="0.35">
      <c r="K51430" s="293"/>
      <c r="M51430" s="290"/>
    </row>
    <row r="51431" spans="11:13" x14ac:dyDescent="0.35">
      <c r="K51431" s="293"/>
      <c r="M51431" s="290"/>
    </row>
    <row r="51432" spans="11:13" x14ac:dyDescent="0.35">
      <c r="K51432" s="293"/>
      <c r="M51432" s="290"/>
    </row>
    <row r="51433" spans="11:13" x14ac:dyDescent="0.35">
      <c r="K51433" s="293"/>
      <c r="M51433" s="290"/>
    </row>
    <row r="51434" spans="11:13" x14ac:dyDescent="0.35">
      <c r="K51434" s="293"/>
      <c r="M51434" s="290"/>
    </row>
    <row r="51435" spans="11:13" x14ac:dyDescent="0.35">
      <c r="K51435" s="293"/>
      <c r="M51435" s="290"/>
    </row>
    <row r="51436" spans="11:13" x14ac:dyDescent="0.35">
      <c r="K51436" s="293"/>
      <c r="M51436" s="290"/>
    </row>
    <row r="51437" spans="11:13" x14ac:dyDescent="0.35">
      <c r="K51437" s="293"/>
      <c r="M51437" s="290"/>
    </row>
    <row r="51438" spans="11:13" x14ac:dyDescent="0.35">
      <c r="K51438" s="293"/>
      <c r="M51438" s="290"/>
    </row>
    <row r="51439" spans="11:13" x14ac:dyDescent="0.35">
      <c r="K51439" s="293"/>
      <c r="M51439" s="290"/>
    </row>
    <row r="51440" spans="11:13" x14ac:dyDescent="0.35">
      <c r="K51440" s="293"/>
      <c r="M51440" s="290"/>
    </row>
    <row r="51441" spans="11:13" x14ac:dyDescent="0.35">
      <c r="K51441" s="293"/>
      <c r="M51441" s="290"/>
    </row>
    <row r="51442" spans="11:13" x14ac:dyDescent="0.35">
      <c r="K51442" s="293"/>
      <c r="M51442" s="290"/>
    </row>
    <row r="51443" spans="11:13" x14ac:dyDescent="0.35">
      <c r="K51443" s="293"/>
      <c r="M51443" s="290"/>
    </row>
    <row r="51444" spans="11:13" x14ac:dyDescent="0.35">
      <c r="K51444" s="293"/>
      <c r="M51444" s="290"/>
    </row>
    <row r="51445" spans="11:13" x14ac:dyDescent="0.35">
      <c r="K51445" s="293"/>
      <c r="M51445" s="290"/>
    </row>
    <row r="51446" spans="11:13" x14ac:dyDescent="0.35">
      <c r="K51446" s="293"/>
      <c r="M51446" s="290"/>
    </row>
    <row r="51447" spans="11:13" x14ac:dyDescent="0.35">
      <c r="K51447" s="293"/>
      <c r="M51447" s="290"/>
    </row>
    <row r="51448" spans="11:13" x14ac:dyDescent="0.35">
      <c r="K51448" s="293"/>
      <c r="M51448" s="290"/>
    </row>
    <row r="51449" spans="11:13" x14ac:dyDescent="0.35">
      <c r="K51449" s="293"/>
      <c r="M51449" s="290"/>
    </row>
    <row r="51450" spans="11:13" x14ac:dyDescent="0.35">
      <c r="K51450" s="293"/>
      <c r="M51450" s="290"/>
    </row>
    <row r="51451" spans="11:13" x14ac:dyDescent="0.35">
      <c r="K51451" s="293"/>
      <c r="M51451" s="290"/>
    </row>
    <row r="51452" spans="11:13" x14ac:dyDescent="0.35">
      <c r="K51452" s="293"/>
      <c r="M51452" s="290"/>
    </row>
    <row r="51453" spans="11:13" x14ac:dyDescent="0.35">
      <c r="K51453" s="293"/>
      <c r="M51453" s="290"/>
    </row>
    <row r="51454" spans="11:13" x14ac:dyDescent="0.35">
      <c r="K51454" s="293"/>
      <c r="M51454" s="290"/>
    </row>
    <row r="51455" spans="11:13" x14ac:dyDescent="0.35">
      <c r="K51455" s="293"/>
      <c r="M51455" s="290"/>
    </row>
    <row r="51456" spans="11:13" x14ac:dyDescent="0.35">
      <c r="K51456" s="293"/>
      <c r="M51456" s="290"/>
    </row>
    <row r="51457" spans="11:13" x14ac:dyDescent="0.35">
      <c r="K51457" s="293"/>
      <c r="M51457" s="290"/>
    </row>
    <row r="51458" spans="11:13" x14ac:dyDescent="0.35">
      <c r="K51458" s="293"/>
      <c r="M51458" s="290"/>
    </row>
    <row r="51459" spans="11:13" x14ac:dyDescent="0.35">
      <c r="K51459" s="293"/>
      <c r="M51459" s="290"/>
    </row>
    <row r="51460" spans="11:13" x14ac:dyDescent="0.35">
      <c r="K51460" s="293"/>
      <c r="M51460" s="290"/>
    </row>
    <row r="51461" spans="11:13" x14ac:dyDescent="0.35">
      <c r="K51461" s="293"/>
      <c r="M51461" s="290"/>
    </row>
    <row r="51462" spans="11:13" x14ac:dyDescent="0.35">
      <c r="K51462" s="293"/>
      <c r="M51462" s="290"/>
    </row>
    <row r="51463" spans="11:13" x14ac:dyDescent="0.35">
      <c r="K51463" s="293"/>
      <c r="M51463" s="290"/>
    </row>
    <row r="51464" spans="11:13" x14ac:dyDescent="0.35">
      <c r="K51464" s="293"/>
      <c r="M51464" s="290"/>
    </row>
    <row r="51465" spans="11:13" x14ac:dyDescent="0.35">
      <c r="K51465" s="293"/>
      <c r="M51465" s="290"/>
    </row>
    <row r="51466" spans="11:13" x14ac:dyDescent="0.35">
      <c r="K51466" s="293"/>
      <c r="M51466" s="290"/>
    </row>
    <row r="51467" spans="11:13" x14ac:dyDescent="0.35">
      <c r="K51467" s="293"/>
      <c r="M51467" s="290"/>
    </row>
    <row r="51468" spans="11:13" x14ac:dyDescent="0.35">
      <c r="K51468" s="293"/>
      <c r="M51468" s="290"/>
    </row>
    <row r="51469" spans="11:13" x14ac:dyDescent="0.35">
      <c r="K51469" s="293"/>
      <c r="M51469" s="290"/>
    </row>
    <row r="51470" spans="11:13" x14ac:dyDescent="0.35">
      <c r="K51470" s="293"/>
      <c r="M51470" s="290"/>
    </row>
    <row r="51471" spans="11:13" x14ac:dyDescent="0.35">
      <c r="K51471" s="293"/>
      <c r="M51471" s="290"/>
    </row>
    <row r="51472" spans="11:13" x14ac:dyDescent="0.35">
      <c r="K51472" s="293"/>
      <c r="M51472" s="290"/>
    </row>
    <row r="51473" spans="11:13" x14ac:dyDescent="0.35">
      <c r="K51473" s="293"/>
      <c r="M51473" s="290"/>
    </row>
    <row r="51474" spans="11:13" x14ac:dyDescent="0.35">
      <c r="K51474" s="293"/>
      <c r="M51474" s="290"/>
    </row>
    <row r="51475" spans="11:13" x14ac:dyDescent="0.35">
      <c r="K51475" s="293"/>
      <c r="M51475" s="290"/>
    </row>
    <row r="51476" spans="11:13" x14ac:dyDescent="0.35">
      <c r="K51476" s="293"/>
      <c r="M51476" s="290"/>
    </row>
    <row r="51477" spans="11:13" x14ac:dyDescent="0.35">
      <c r="K51477" s="293"/>
      <c r="M51477" s="290"/>
    </row>
    <row r="51478" spans="11:13" x14ac:dyDescent="0.35">
      <c r="K51478" s="293"/>
      <c r="M51478" s="290"/>
    </row>
    <row r="51479" spans="11:13" x14ac:dyDescent="0.35">
      <c r="K51479" s="293"/>
      <c r="M51479" s="290"/>
    </row>
    <row r="51480" spans="11:13" x14ac:dyDescent="0.35">
      <c r="K51480" s="293"/>
      <c r="M51480" s="290"/>
    </row>
    <row r="51481" spans="11:13" x14ac:dyDescent="0.35">
      <c r="K51481" s="293"/>
      <c r="M51481" s="290"/>
    </row>
    <row r="51482" spans="11:13" x14ac:dyDescent="0.35">
      <c r="K51482" s="293"/>
      <c r="M51482" s="290"/>
    </row>
    <row r="51483" spans="11:13" x14ac:dyDescent="0.35">
      <c r="K51483" s="293"/>
      <c r="M51483" s="290"/>
    </row>
    <row r="51484" spans="11:13" x14ac:dyDescent="0.35">
      <c r="K51484" s="293"/>
      <c r="M51484" s="290"/>
    </row>
    <row r="51485" spans="11:13" x14ac:dyDescent="0.35">
      <c r="K51485" s="293"/>
      <c r="M51485" s="290"/>
    </row>
    <row r="51486" spans="11:13" x14ac:dyDescent="0.35">
      <c r="K51486" s="293"/>
      <c r="M51486" s="290"/>
    </row>
    <row r="51487" spans="11:13" x14ac:dyDescent="0.35">
      <c r="K51487" s="293"/>
      <c r="M51487" s="290"/>
    </row>
    <row r="51488" spans="11:13" x14ac:dyDescent="0.35">
      <c r="K51488" s="293"/>
      <c r="M51488" s="290"/>
    </row>
    <row r="51489" spans="11:13" x14ac:dyDescent="0.35">
      <c r="K51489" s="293"/>
      <c r="M51489" s="290"/>
    </row>
    <row r="51490" spans="11:13" x14ac:dyDescent="0.35">
      <c r="K51490" s="293"/>
      <c r="M51490" s="290"/>
    </row>
    <row r="51491" spans="11:13" x14ac:dyDescent="0.35">
      <c r="K51491" s="293"/>
      <c r="M51491" s="290"/>
    </row>
    <row r="51492" spans="11:13" x14ac:dyDescent="0.35">
      <c r="K51492" s="293"/>
      <c r="M51492" s="290"/>
    </row>
    <row r="51493" spans="11:13" x14ac:dyDescent="0.35">
      <c r="K51493" s="293"/>
      <c r="M51493" s="290"/>
    </row>
    <row r="51494" spans="11:13" x14ac:dyDescent="0.35">
      <c r="K51494" s="293"/>
      <c r="M51494" s="290"/>
    </row>
    <row r="51495" spans="11:13" x14ac:dyDescent="0.35">
      <c r="K51495" s="293"/>
      <c r="M51495" s="290"/>
    </row>
    <row r="51496" spans="11:13" x14ac:dyDescent="0.35">
      <c r="K51496" s="293"/>
      <c r="M51496" s="290"/>
    </row>
    <row r="51497" spans="11:13" x14ac:dyDescent="0.35">
      <c r="K51497" s="293"/>
      <c r="M51497" s="290"/>
    </row>
    <row r="51498" spans="11:13" x14ac:dyDescent="0.35">
      <c r="K51498" s="293"/>
      <c r="M51498" s="290"/>
    </row>
    <row r="51499" spans="11:13" x14ac:dyDescent="0.35">
      <c r="K51499" s="293"/>
      <c r="M51499" s="290"/>
    </row>
    <row r="51500" spans="11:13" x14ac:dyDescent="0.35">
      <c r="K51500" s="293"/>
      <c r="M51500" s="290"/>
    </row>
    <row r="51501" spans="11:13" x14ac:dyDescent="0.35">
      <c r="K51501" s="293"/>
      <c r="M51501" s="290"/>
    </row>
    <row r="51502" spans="11:13" x14ac:dyDescent="0.35">
      <c r="K51502" s="293"/>
      <c r="M51502" s="290"/>
    </row>
    <row r="51503" spans="11:13" x14ac:dyDescent="0.35">
      <c r="K51503" s="293"/>
      <c r="M51503" s="290"/>
    </row>
    <row r="51504" spans="11:13" x14ac:dyDescent="0.35">
      <c r="K51504" s="293"/>
      <c r="M51504" s="290"/>
    </row>
    <row r="51505" spans="11:13" x14ac:dyDescent="0.35">
      <c r="K51505" s="293"/>
      <c r="M51505" s="290"/>
    </row>
    <row r="51506" spans="11:13" x14ac:dyDescent="0.35">
      <c r="K51506" s="293"/>
      <c r="M51506" s="290"/>
    </row>
    <row r="51507" spans="11:13" x14ac:dyDescent="0.35">
      <c r="K51507" s="293"/>
      <c r="M51507" s="290"/>
    </row>
    <row r="51508" spans="11:13" x14ac:dyDescent="0.35">
      <c r="K51508" s="293"/>
      <c r="M51508" s="290"/>
    </row>
    <row r="51509" spans="11:13" x14ac:dyDescent="0.35">
      <c r="K51509" s="293"/>
      <c r="M51509" s="290"/>
    </row>
    <row r="51510" spans="11:13" x14ac:dyDescent="0.35">
      <c r="K51510" s="293"/>
      <c r="M51510" s="290"/>
    </row>
    <row r="51511" spans="11:13" x14ac:dyDescent="0.35">
      <c r="K51511" s="293"/>
      <c r="M51511" s="290"/>
    </row>
    <row r="51512" spans="11:13" x14ac:dyDescent="0.35">
      <c r="K51512" s="293"/>
      <c r="M51512" s="290"/>
    </row>
    <row r="51513" spans="11:13" x14ac:dyDescent="0.35">
      <c r="K51513" s="293"/>
      <c r="M51513" s="290"/>
    </row>
    <row r="51514" spans="11:13" x14ac:dyDescent="0.35">
      <c r="K51514" s="293"/>
      <c r="M51514" s="290"/>
    </row>
    <row r="51515" spans="11:13" x14ac:dyDescent="0.35">
      <c r="K51515" s="293"/>
      <c r="M51515" s="290"/>
    </row>
    <row r="51516" spans="11:13" x14ac:dyDescent="0.35">
      <c r="K51516" s="293"/>
      <c r="M51516" s="290"/>
    </row>
    <row r="51517" spans="11:13" x14ac:dyDescent="0.35">
      <c r="K51517" s="293"/>
      <c r="M51517" s="290"/>
    </row>
    <row r="51518" spans="11:13" x14ac:dyDescent="0.35">
      <c r="K51518" s="293"/>
      <c r="M51518" s="290"/>
    </row>
    <row r="51519" spans="11:13" x14ac:dyDescent="0.35">
      <c r="K51519" s="293"/>
      <c r="M51519" s="290"/>
    </row>
    <row r="51520" spans="11:13" x14ac:dyDescent="0.35">
      <c r="K51520" s="293"/>
      <c r="M51520" s="290"/>
    </row>
    <row r="51521" spans="11:13" x14ac:dyDescent="0.35">
      <c r="K51521" s="293"/>
      <c r="M51521" s="290"/>
    </row>
    <row r="51522" spans="11:13" x14ac:dyDescent="0.35">
      <c r="K51522" s="293"/>
      <c r="M51522" s="290"/>
    </row>
    <row r="51523" spans="11:13" x14ac:dyDescent="0.35">
      <c r="K51523" s="293"/>
      <c r="M51523" s="290"/>
    </row>
    <row r="51524" spans="11:13" x14ac:dyDescent="0.35">
      <c r="K51524" s="293"/>
      <c r="M51524" s="290"/>
    </row>
    <row r="51525" spans="11:13" x14ac:dyDescent="0.35">
      <c r="K51525" s="293"/>
      <c r="M51525" s="290"/>
    </row>
    <row r="51526" spans="11:13" x14ac:dyDescent="0.35">
      <c r="K51526" s="293"/>
      <c r="M51526" s="290"/>
    </row>
    <row r="51527" spans="11:13" x14ac:dyDescent="0.35">
      <c r="K51527" s="293"/>
      <c r="M51527" s="290"/>
    </row>
    <row r="51528" spans="11:13" x14ac:dyDescent="0.35">
      <c r="K51528" s="293"/>
      <c r="M51528" s="290"/>
    </row>
    <row r="51529" spans="11:13" x14ac:dyDescent="0.35">
      <c r="K51529" s="293"/>
      <c r="M51529" s="290"/>
    </row>
    <row r="51530" spans="11:13" x14ac:dyDescent="0.35">
      <c r="K51530" s="293"/>
      <c r="M51530" s="290"/>
    </row>
    <row r="51531" spans="11:13" x14ac:dyDescent="0.35">
      <c r="K51531" s="293"/>
      <c r="M51531" s="290"/>
    </row>
    <row r="51532" spans="11:13" x14ac:dyDescent="0.35">
      <c r="K51532" s="293"/>
      <c r="M51532" s="290"/>
    </row>
    <row r="51533" spans="11:13" x14ac:dyDescent="0.35">
      <c r="K51533" s="293"/>
      <c r="M51533" s="290"/>
    </row>
    <row r="51534" spans="11:13" x14ac:dyDescent="0.35">
      <c r="K51534" s="293"/>
      <c r="M51534" s="290"/>
    </row>
    <row r="51535" spans="11:13" x14ac:dyDescent="0.35">
      <c r="K51535" s="293"/>
      <c r="M51535" s="290"/>
    </row>
    <row r="51536" spans="11:13" x14ac:dyDescent="0.35">
      <c r="K51536" s="293"/>
      <c r="M51536" s="290"/>
    </row>
    <row r="51537" spans="11:13" x14ac:dyDescent="0.35">
      <c r="K51537" s="293"/>
      <c r="M51537" s="290"/>
    </row>
    <row r="51538" spans="11:13" x14ac:dyDescent="0.35">
      <c r="K51538" s="293"/>
      <c r="M51538" s="290"/>
    </row>
    <row r="51539" spans="11:13" x14ac:dyDescent="0.35">
      <c r="K51539" s="293"/>
      <c r="M51539" s="290"/>
    </row>
    <row r="51540" spans="11:13" x14ac:dyDescent="0.35">
      <c r="K51540" s="293"/>
      <c r="M51540" s="290"/>
    </row>
    <row r="51541" spans="11:13" x14ac:dyDescent="0.35">
      <c r="K51541" s="293"/>
      <c r="M51541" s="290"/>
    </row>
    <row r="51542" spans="11:13" x14ac:dyDescent="0.35">
      <c r="K51542" s="293"/>
      <c r="M51542" s="290"/>
    </row>
    <row r="51543" spans="11:13" x14ac:dyDescent="0.35">
      <c r="K51543" s="293"/>
      <c r="M51543" s="290"/>
    </row>
    <row r="51544" spans="11:13" x14ac:dyDescent="0.35">
      <c r="K51544" s="293"/>
      <c r="M51544" s="290"/>
    </row>
    <row r="51545" spans="11:13" x14ac:dyDescent="0.35">
      <c r="K51545" s="293"/>
      <c r="M51545" s="290"/>
    </row>
    <row r="51546" spans="11:13" x14ac:dyDescent="0.35">
      <c r="K51546" s="293"/>
      <c r="M51546" s="290"/>
    </row>
    <row r="51547" spans="11:13" x14ac:dyDescent="0.35">
      <c r="K51547" s="293"/>
      <c r="M51547" s="290"/>
    </row>
    <row r="51548" spans="11:13" x14ac:dyDescent="0.35">
      <c r="K51548" s="293"/>
      <c r="M51548" s="290"/>
    </row>
    <row r="51549" spans="11:13" x14ac:dyDescent="0.35">
      <c r="K51549" s="293"/>
      <c r="M51549" s="290"/>
    </row>
    <row r="51550" spans="11:13" x14ac:dyDescent="0.35">
      <c r="K51550" s="293"/>
      <c r="M51550" s="290"/>
    </row>
    <row r="51551" spans="11:13" x14ac:dyDescent="0.35">
      <c r="K51551" s="293"/>
      <c r="M51551" s="290"/>
    </row>
    <row r="51552" spans="11:13" x14ac:dyDescent="0.35">
      <c r="K51552" s="293"/>
      <c r="M51552" s="290"/>
    </row>
    <row r="51553" spans="11:13" x14ac:dyDescent="0.35">
      <c r="K51553" s="293"/>
      <c r="M51553" s="290"/>
    </row>
    <row r="51554" spans="11:13" x14ac:dyDescent="0.35">
      <c r="K51554" s="293"/>
      <c r="M51554" s="290"/>
    </row>
    <row r="51555" spans="11:13" x14ac:dyDescent="0.35">
      <c r="K51555" s="293"/>
      <c r="M51555" s="290"/>
    </row>
    <row r="51556" spans="11:13" x14ac:dyDescent="0.35">
      <c r="K51556" s="293"/>
      <c r="M51556" s="290"/>
    </row>
    <row r="51557" spans="11:13" x14ac:dyDescent="0.35">
      <c r="K51557" s="293"/>
      <c r="M51557" s="290"/>
    </row>
    <row r="51558" spans="11:13" x14ac:dyDescent="0.35">
      <c r="K51558" s="293"/>
      <c r="M51558" s="290"/>
    </row>
    <row r="51559" spans="11:13" x14ac:dyDescent="0.35">
      <c r="K51559" s="293"/>
      <c r="M51559" s="290"/>
    </row>
    <row r="51560" spans="11:13" x14ac:dyDescent="0.35">
      <c r="K51560" s="293"/>
      <c r="M51560" s="290"/>
    </row>
    <row r="51561" spans="11:13" x14ac:dyDescent="0.35">
      <c r="K51561" s="293"/>
      <c r="M51561" s="290"/>
    </row>
    <row r="51562" spans="11:13" x14ac:dyDescent="0.35">
      <c r="K51562" s="293"/>
      <c r="M51562" s="290"/>
    </row>
    <row r="51563" spans="11:13" x14ac:dyDescent="0.35">
      <c r="K51563" s="293"/>
      <c r="M51563" s="290"/>
    </row>
    <row r="51564" spans="11:13" x14ac:dyDescent="0.35">
      <c r="K51564" s="293"/>
      <c r="M51564" s="290"/>
    </row>
    <row r="51565" spans="11:13" x14ac:dyDescent="0.35">
      <c r="K51565" s="293"/>
      <c r="M51565" s="290"/>
    </row>
    <row r="51566" spans="11:13" x14ac:dyDescent="0.35">
      <c r="K51566" s="293"/>
      <c r="M51566" s="290"/>
    </row>
    <row r="51567" spans="11:13" x14ac:dyDescent="0.35">
      <c r="K51567" s="293"/>
      <c r="M51567" s="290"/>
    </row>
    <row r="51568" spans="11:13" x14ac:dyDescent="0.35">
      <c r="K51568" s="293"/>
      <c r="M51568" s="290"/>
    </row>
    <row r="51569" spans="11:13" x14ac:dyDescent="0.35">
      <c r="K51569" s="293"/>
      <c r="M51569" s="290"/>
    </row>
    <row r="51570" spans="11:13" x14ac:dyDescent="0.35">
      <c r="K51570" s="293"/>
      <c r="M51570" s="290"/>
    </row>
    <row r="51571" spans="11:13" x14ac:dyDescent="0.35">
      <c r="K51571" s="293"/>
      <c r="M51571" s="290"/>
    </row>
    <row r="51572" spans="11:13" x14ac:dyDescent="0.35">
      <c r="K51572" s="293"/>
      <c r="M51572" s="290"/>
    </row>
    <row r="51573" spans="11:13" x14ac:dyDescent="0.35">
      <c r="K51573" s="293"/>
      <c r="M51573" s="290"/>
    </row>
    <row r="51574" spans="11:13" x14ac:dyDescent="0.35">
      <c r="K51574" s="293"/>
      <c r="M51574" s="290"/>
    </row>
    <row r="51575" spans="11:13" x14ac:dyDescent="0.35">
      <c r="K51575" s="293"/>
      <c r="M51575" s="290"/>
    </row>
    <row r="51576" spans="11:13" x14ac:dyDescent="0.35">
      <c r="K51576" s="293"/>
      <c r="M51576" s="290"/>
    </row>
    <row r="51577" spans="11:13" x14ac:dyDescent="0.35">
      <c r="K51577" s="293"/>
      <c r="M51577" s="290"/>
    </row>
    <row r="51578" spans="11:13" x14ac:dyDescent="0.35">
      <c r="K51578" s="293"/>
      <c r="M51578" s="290"/>
    </row>
    <row r="51579" spans="11:13" x14ac:dyDescent="0.35">
      <c r="K51579" s="293"/>
      <c r="M51579" s="290"/>
    </row>
    <row r="51580" spans="11:13" x14ac:dyDescent="0.35">
      <c r="K51580" s="293"/>
      <c r="M51580" s="290"/>
    </row>
    <row r="51581" spans="11:13" x14ac:dyDescent="0.35">
      <c r="K51581" s="293"/>
      <c r="M51581" s="290"/>
    </row>
    <row r="51582" spans="11:13" x14ac:dyDescent="0.35">
      <c r="K51582" s="293"/>
      <c r="M51582" s="290"/>
    </row>
    <row r="51583" spans="11:13" x14ac:dyDescent="0.35">
      <c r="K51583" s="293"/>
      <c r="M51583" s="290"/>
    </row>
    <row r="51584" spans="11:13" x14ac:dyDescent="0.35">
      <c r="K51584" s="293"/>
      <c r="M51584" s="290"/>
    </row>
    <row r="51585" spans="11:13" x14ac:dyDescent="0.35">
      <c r="K51585" s="293"/>
      <c r="M51585" s="290"/>
    </row>
    <row r="51586" spans="11:13" x14ac:dyDescent="0.35">
      <c r="K51586" s="293"/>
      <c r="M51586" s="290"/>
    </row>
    <row r="51587" spans="11:13" x14ac:dyDescent="0.35">
      <c r="K51587" s="293"/>
      <c r="M51587" s="290"/>
    </row>
    <row r="51588" spans="11:13" x14ac:dyDescent="0.35">
      <c r="K51588" s="293"/>
      <c r="M51588" s="290"/>
    </row>
    <row r="51589" spans="11:13" x14ac:dyDescent="0.35">
      <c r="K51589" s="293"/>
      <c r="M51589" s="290"/>
    </row>
    <row r="51590" spans="11:13" x14ac:dyDescent="0.35">
      <c r="K51590" s="293"/>
      <c r="M51590" s="290"/>
    </row>
    <row r="51591" spans="11:13" x14ac:dyDescent="0.35">
      <c r="K51591" s="293"/>
      <c r="M51591" s="290"/>
    </row>
    <row r="51592" spans="11:13" x14ac:dyDescent="0.35">
      <c r="K51592" s="293"/>
      <c r="M51592" s="290"/>
    </row>
    <row r="51593" spans="11:13" x14ac:dyDescent="0.35">
      <c r="K51593" s="293"/>
      <c r="M51593" s="290"/>
    </row>
    <row r="51594" spans="11:13" x14ac:dyDescent="0.35">
      <c r="K51594" s="293"/>
      <c r="M51594" s="290"/>
    </row>
    <row r="51595" spans="11:13" x14ac:dyDescent="0.35">
      <c r="K51595" s="293"/>
      <c r="M51595" s="290"/>
    </row>
    <row r="51596" spans="11:13" x14ac:dyDescent="0.35">
      <c r="K51596" s="293"/>
      <c r="M51596" s="290"/>
    </row>
    <row r="51597" spans="11:13" x14ac:dyDescent="0.35">
      <c r="K51597" s="293"/>
      <c r="M51597" s="290"/>
    </row>
    <row r="51598" spans="11:13" x14ac:dyDescent="0.35">
      <c r="K51598" s="293"/>
      <c r="M51598" s="290"/>
    </row>
    <row r="51599" spans="11:13" x14ac:dyDescent="0.35">
      <c r="K51599" s="293"/>
      <c r="M51599" s="290"/>
    </row>
    <row r="51600" spans="11:13" x14ac:dyDescent="0.35">
      <c r="K51600" s="293"/>
      <c r="M51600" s="290"/>
    </row>
    <row r="51601" spans="11:13" x14ac:dyDescent="0.35">
      <c r="K51601" s="293"/>
      <c r="M51601" s="290"/>
    </row>
    <row r="51602" spans="11:13" x14ac:dyDescent="0.35">
      <c r="K51602" s="293"/>
      <c r="M51602" s="290"/>
    </row>
    <row r="51603" spans="11:13" x14ac:dyDescent="0.35">
      <c r="K51603" s="293"/>
      <c r="M51603" s="290"/>
    </row>
    <row r="51604" spans="11:13" x14ac:dyDescent="0.35">
      <c r="K51604" s="293"/>
      <c r="M51604" s="290"/>
    </row>
    <row r="51605" spans="11:13" x14ac:dyDescent="0.35">
      <c r="K51605" s="293"/>
      <c r="M51605" s="290"/>
    </row>
    <row r="51606" spans="11:13" x14ac:dyDescent="0.35">
      <c r="K51606" s="293"/>
      <c r="M51606" s="290"/>
    </row>
    <row r="51607" spans="11:13" x14ac:dyDescent="0.35">
      <c r="K51607" s="293"/>
      <c r="M51607" s="290"/>
    </row>
    <row r="51608" spans="11:13" x14ac:dyDescent="0.35">
      <c r="K51608" s="293"/>
      <c r="M51608" s="290"/>
    </row>
    <row r="51609" spans="11:13" x14ac:dyDescent="0.35">
      <c r="K51609" s="293"/>
      <c r="M51609" s="290"/>
    </row>
    <row r="51610" spans="11:13" x14ac:dyDescent="0.35">
      <c r="K51610" s="293"/>
      <c r="M51610" s="290"/>
    </row>
    <row r="51611" spans="11:13" x14ac:dyDescent="0.35">
      <c r="K51611" s="293"/>
      <c r="M51611" s="290"/>
    </row>
    <row r="51612" spans="11:13" x14ac:dyDescent="0.35">
      <c r="K51612" s="293"/>
      <c r="M51612" s="290"/>
    </row>
    <row r="51613" spans="11:13" x14ac:dyDescent="0.35">
      <c r="K51613" s="293"/>
      <c r="M51613" s="290"/>
    </row>
    <row r="51614" spans="11:13" x14ac:dyDescent="0.35">
      <c r="K51614" s="293"/>
      <c r="M51614" s="290"/>
    </row>
    <row r="51615" spans="11:13" x14ac:dyDescent="0.35">
      <c r="K51615" s="293"/>
      <c r="M51615" s="290"/>
    </row>
    <row r="51616" spans="11:13" x14ac:dyDescent="0.35">
      <c r="K51616" s="293"/>
      <c r="M51616" s="290"/>
    </row>
    <row r="51617" spans="11:13" x14ac:dyDescent="0.35">
      <c r="K51617" s="293"/>
      <c r="M51617" s="290"/>
    </row>
    <row r="51618" spans="11:13" x14ac:dyDescent="0.35">
      <c r="K51618" s="293"/>
      <c r="M51618" s="290"/>
    </row>
    <row r="51619" spans="11:13" x14ac:dyDescent="0.35">
      <c r="K51619" s="293"/>
      <c r="M51619" s="290"/>
    </row>
    <row r="51620" spans="11:13" x14ac:dyDescent="0.35">
      <c r="K51620" s="293"/>
      <c r="M51620" s="290"/>
    </row>
    <row r="51621" spans="11:13" x14ac:dyDescent="0.35">
      <c r="K51621" s="293"/>
      <c r="M51621" s="290"/>
    </row>
    <row r="51622" spans="11:13" x14ac:dyDescent="0.35">
      <c r="K51622" s="293"/>
      <c r="M51622" s="290"/>
    </row>
    <row r="51623" spans="11:13" x14ac:dyDescent="0.35">
      <c r="K51623" s="293"/>
      <c r="M51623" s="290"/>
    </row>
    <row r="51624" spans="11:13" x14ac:dyDescent="0.35">
      <c r="K51624" s="293"/>
      <c r="M51624" s="290"/>
    </row>
    <row r="51625" spans="11:13" x14ac:dyDescent="0.35">
      <c r="K51625" s="293"/>
      <c r="M51625" s="290"/>
    </row>
    <row r="51626" spans="11:13" x14ac:dyDescent="0.35">
      <c r="K51626" s="293"/>
      <c r="M51626" s="290"/>
    </row>
    <row r="51627" spans="11:13" x14ac:dyDescent="0.35">
      <c r="K51627" s="293"/>
      <c r="M51627" s="290"/>
    </row>
    <row r="51628" spans="11:13" x14ac:dyDescent="0.35">
      <c r="K51628" s="293"/>
      <c r="M51628" s="290"/>
    </row>
    <row r="51629" spans="11:13" x14ac:dyDescent="0.35">
      <c r="K51629" s="293"/>
      <c r="M51629" s="290"/>
    </row>
    <row r="51630" spans="11:13" x14ac:dyDescent="0.35">
      <c r="K51630" s="293"/>
      <c r="M51630" s="290"/>
    </row>
    <row r="51631" spans="11:13" x14ac:dyDescent="0.35">
      <c r="K51631" s="293"/>
      <c r="M51631" s="290"/>
    </row>
    <row r="51632" spans="11:13" x14ac:dyDescent="0.35">
      <c r="K51632" s="293"/>
      <c r="M51632" s="290"/>
    </row>
    <row r="51633" spans="11:13" x14ac:dyDescent="0.35">
      <c r="K51633" s="293"/>
      <c r="M51633" s="290"/>
    </row>
    <row r="51634" spans="11:13" x14ac:dyDescent="0.35">
      <c r="K51634" s="293"/>
      <c r="M51634" s="290"/>
    </row>
    <row r="51635" spans="11:13" x14ac:dyDescent="0.35">
      <c r="K51635" s="293"/>
      <c r="M51635" s="290"/>
    </row>
    <row r="51636" spans="11:13" x14ac:dyDescent="0.35">
      <c r="K51636" s="293"/>
      <c r="M51636" s="290"/>
    </row>
    <row r="51637" spans="11:13" x14ac:dyDescent="0.35">
      <c r="K51637" s="293"/>
      <c r="M51637" s="290"/>
    </row>
    <row r="51638" spans="11:13" x14ac:dyDescent="0.35">
      <c r="K51638" s="293"/>
      <c r="M51638" s="290"/>
    </row>
    <row r="51639" spans="11:13" x14ac:dyDescent="0.35">
      <c r="K51639" s="293"/>
      <c r="M51639" s="290"/>
    </row>
    <row r="51640" spans="11:13" x14ac:dyDescent="0.35">
      <c r="K51640" s="293"/>
      <c r="M51640" s="290"/>
    </row>
    <row r="51641" spans="11:13" x14ac:dyDescent="0.35">
      <c r="K51641" s="293"/>
      <c r="M51641" s="290"/>
    </row>
    <row r="51642" spans="11:13" x14ac:dyDescent="0.35">
      <c r="K51642" s="293"/>
      <c r="M51642" s="290"/>
    </row>
    <row r="51643" spans="11:13" x14ac:dyDescent="0.35">
      <c r="K51643" s="293"/>
      <c r="M51643" s="290"/>
    </row>
    <row r="51644" spans="11:13" x14ac:dyDescent="0.35">
      <c r="K51644" s="293"/>
      <c r="M51644" s="290"/>
    </row>
    <row r="51645" spans="11:13" x14ac:dyDescent="0.35">
      <c r="K51645" s="293"/>
      <c r="M51645" s="290"/>
    </row>
    <row r="51646" spans="11:13" x14ac:dyDescent="0.35">
      <c r="K51646" s="293"/>
      <c r="M51646" s="290"/>
    </row>
    <row r="51647" spans="11:13" x14ac:dyDescent="0.35">
      <c r="K51647" s="293"/>
      <c r="M51647" s="290"/>
    </row>
    <row r="51648" spans="11:13" x14ac:dyDescent="0.35">
      <c r="K51648" s="293"/>
      <c r="M51648" s="290"/>
    </row>
    <row r="51649" spans="11:13" x14ac:dyDescent="0.35">
      <c r="K51649" s="293"/>
      <c r="M51649" s="290"/>
    </row>
    <row r="51650" spans="11:13" x14ac:dyDescent="0.35">
      <c r="K51650" s="293"/>
      <c r="M51650" s="290"/>
    </row>
    <row r="51651" spans="11:13" x14ac:dyDescent="0.35">
      <c r="K51651" s="293"/>
      <c r="M51651" s="290"/>
    </row>
    <row r="51652" spans="11:13" x14ac:dyDescent="0.35">
      <c r="K51652" s="293"/>
      <c r="M51652" s="290"/>
    </row>
    <row r="51653" spans="11:13" x14ac:dyDescent="0.35">
      <c r="K51653" s="293"/>
      <c r="M51653" s="290"/>
    </row>
    <row r="51654" spans="11:13" x14ac:dyDescent="0.35">
      <c r="K51654" s="293"/>
      <c r="M51654" s="290"/>
    </row>
    <row r="51655" spans="11:13" x14ac:dyDescent="0.35">
      <c r="K51655" s="293"/>
      <c r="M51655" s="290"/>
    </row>
    <row r="51656" spans="11:13" x14ac:dyDescent="0.35">
      <c r="K51656" s="293"/>
      <c r="M51656" s="290"/>
    </row>
    <row r="51657" spans="11:13" x14ac:dyDescent="0.35">
      <c r="K51657" s="293"/>
      <c r="M51657" s="290"/>
    </row>
    <row r="51658" spans="11:13" x14ac:dyDescent="0.35">
      <c r="K51658" s="293"/>
      <c r="M51658" s="290"/>
    </row>
    <row r="51659" spans="11:13" x14ac:dyDescent="0.35">
      <c r="K51659" s="293"/>
      <c r="M51659" s="290"/>
    </row>
    <row r="51660" spans="11:13" x14ac:dyDescent="0.35">
      <c r="K51660" s="293"/>
      <c r="M51660" s="290"/>
    </row>
    <row r="51661" spans="11:13" x14ac:dyDescent="0.35">
      <c r="K51661" s="293"/>
      <c r="M51661" s="290"/>
    </row>
    <row r="51662" spans="11:13" x14ac:dyDescent="0.35">
      <c r="K51662" s="293"/>
      <c r="M51662" s="290"/>
    </row>
    <row r="51663" spans="11:13" x14ac:dyDescent="0.35">
      <c r="K51663" s="293"/>
      <c r="M51663" s="290"/>
    </row>
    <row r="51664" spans="11:13" x14ac:dyDescent="0.35">
      <c r="K51664" s="293"/>
      <c r="M51664" s="290"/>
    </row>
    <row r="51665" spans="11:13" x14ac:dyDescent="0.35">
      <c r="K51665" s="293"/>
      <c r="M51665" s="290"/>
    </row>
    <row r="51666" spans="11:13" x14ac:dyDescent="0.35">
      <c r="K51666" s="293"/>
      <c r="M51666" s="290"/>
    </row>
    <row r="51667" spans="11:13" x14ac:dyDescent="0.35">
      <c r="K51667" s="293"/>
      <c r="M51667" s="290"/>
    </row>
    <row r="51668" spans="11:13" x14ac:dyDescent="0.35">
      <c r="K51668" s="293"/>
      <c r="M51668" s="290"/>
    </row>
    <row r="51669" spans="11:13" x14ac:dyDescent="0.35">
      <c r="K51669" s="293"/>
      <c r="M51669" s="290"/>
    </row>
    <row r="51670" spans="11:13" x14ac:dyDescent="0.35">
      <c r="K51670" s="293"/>
      <c r="M51670" s="290"/>
    </row>
    <row r="51671" spans="11:13" x14ac:dyDescent="0.35">
      <c r="K51671" s="293"/>
      <c r="M51671" s="290"/>
    </row>
    <row r="51672" spans="11:13" x14ac:dyDescent="0.35">
      <c r="K51672" s="293"/>
      <c r="M51672" s="290"/>
    </row>
    <row r="51673" spans="11:13" x14ac:dyDescent="0.35">
      <c r="K51673" s="293"/>
      <c r="M51673" s="290"/>
    </row>
    <row r="51674" spans="11:13" x14ac:dyDescent="0.35">
      <c r="K51674" s="293"/>
      <c r="M51674" s="290"/>
    </row>
    <row r="51675" spans="11:13" x14ac:dyDescent="0.35">
      <c r="K51675" s="293"/>
      <c r="M51675" s="290"/>
    </row>
    <row r="51676" spans="11:13" x14ac:dyDescent="0.35">
      <c r="K51676" s="293"/>
      <c r="M51676" s="290"/>
    </row>
    <row r="51677" spans="11:13" x14ac:dyDescent="0.35">
      <c r="K51677" s="293"/>
      <c r="M51677" s="290"/>
    </row>
    <row r="51678" spans="11:13" x14ac:dyDescent="0.35">
      <c r="K51678" s="293"/>
      <c r="M51678" s="290"/>
    </row>
    <row r="51679" spans="11:13" x14ac:dyDescent="0.35">
      <c r="K51679" s="293"/>
      <c r="M51679" s="290"/>
    </row>
    <row r="51680" spans="11:13" x14ac:dyDescent="0.35">
      <c r="K51680" s="293"/>
      <c r="M51680" s="290"/>
    </row>
    <row r="51681" spans="11:13" x14ac:dyDescent="0.35">
      <c r="K51681" s="293"/>
      <c r="M51681" s="290"/>
    </row>
    <row r="51682" spans="11:13" x14ac:dyDescent="0.35">
      <c r="K51682" s="293"/>
      <c r="M51682" s="290"/>
    </row>
    <row r="51683" spans="11:13" x14ac:dyDescent="0.35">
      <c r="K51683" s="293"/>
      <c r="M51683" s="290"/>
    </row>
    <row r="51684" spans="11:13" x14ac:dyDescent="0.35">
      <c r="K51684" s="293"/>
      <c r="M51684" s="290"/>
    </row>
    <row r="51685" spans="11:13" x14ac:dyDescent="0.35">
      <c r="K51685" s="293"/>
      <c r="M51685" s="290"/>
    </row>
    <row r="51686" spans="11:13" x14ac:dyDescent="0.35">
      <c r="K51686" s="293"/>
      <c r="M51686" s="290"/>
    </row>
    <row r="51687" spans="11:13" x14ac:dyDescent="0.35">
      <c r="K51687" s="293"/>
      <c r="M51687" s="290"/>
    </row>
    <row r="51688" spans="11:13" x14ac:dyDescent="0.35">
      <c r="K51688" s="293"/>
      <c r="M51688" s="290"/>
    </row>
    <row r="51689" spans="11:13" x14ac:dyDescent="0.35">
      <c r="K51689" s="293"/>
      <c r="M51689" s="290"/>
    </row>
    <row r="51690" spans="11:13" x14ac:dyDescent="0.35">
      <c r="K51690" s="293"/>
      <c r="M51690" s="290"/>
    </row>
    <row r="51691" spans="11:13" x14ac:dyDescent="0.35">
      <c r="K51691" s="293"/>
      <c r="M51691" s="290"/>
    </row>
    <row r="51692" spans="11:13" x14ac:dyDescent="0.35">
      <c r="K51692" s="293"/>
      <c r="M51692" s="290"/>
    </row>
    <row r="51693" spans="11:13" x14ac:dyDescent="0.35">
      <c r="K51693" s="293"/>
      <c r="M51693" s="290"/>
    </row>
    <row r="51694" spans="11:13" x14ac:dyDescent="0.35">
      <c r="K51694" s="293"/>
      <c r="M51694" s="290"/>
    </row>
    <row r="51695" spans="11:13" x14ac:dyDescent="0.35">
      <c r="K51695" s="293"/>
      <c r="M51695" s="290"/>
    </row>
    <row r="51696" spans="11:13" x14ac:dyDescent="0.35">
      <c r="K51696" s="293"/>
      <c r="M51696" s="290"/>
    </row>
    <row r="51697" spans="11:13" x14ac:dyDescent="0.35">
      <c r="K51697" s="293"/>
      <c r="M51697" s="290"/>
    </row>
    <row r="51698" spans="11:13" x14ac:dyDescent="0.35">
      <c r="K51698" s="293"/>
      <c r="M51698" s="290"/>
    </row>
    <row r="51699" spans="11:13" x14ac:dyDescent="0.35">
      <c r="K51699" s="293"/>
      <c r="M51699" s="290"/>
    </row>
    <row r="51700" spans="11:13" x14ac:dyDescent="0.35">
      <c r="K51700" s="293"/>
      <c r="M51700" s="290"/>
    </row>
    <row r="51701" spans="11:13" x14ac:dyDescent="0.35">
      <c r="K51701" s="293"/>
      <c r="M51701" s="290"/>
    </row>
    <row r="51702" spans="11:13" x14ac:dyDescent="0.35">
      <c r="K51702" s="293"/>
      <c r="M51702" s="290"/>
    </row>
    <row r="51703" spans="11:13" x14ac:dyDescent="0.35">
      <c r="K51703" s="293"/>
      <c r="M51703" s="290"/>
    </row>
    <row r="51704" spans="11:13" x14ac:dyDescent="0.35">
      <c r="K51704" s="293"/>
      <c r="M51704" s="290"/>
    </row>
    <row r="51705" spans="11:13" x14ac:dyDescent="0.35">
      <c r="K51705" s="293"/>
      <c r="M51705" s="290"/>
    </row>
    <row r="51706" spans="11:13" x14ac:dyDescent="0.35">
      <c r="K51706" s="293"/>
      <c r="M51706" s="290"/>
    </row>
    <row r="51707" spans="11:13" x14ac:dyDescent="0.35">
      <c r="K51707" s="293"/>
      <c r="M51707" s="290"/>
    </row>
    <row r="51708" spans="11:13" x14ac:dyDescent="0.35">
      <c r="K51708" s="293"/>
      <c r="M51708" s="290"/>
    </row>
    <row r="51709" spans="11:13" x14ac:dyDescent="0.35">
      <c r="K51709" s="293"/>
      <c r="M51709" s="290"/>
    </row>
    <row r="51710" spans="11:13" x14ac:dyDescent="0.35">
      <c r="K51710" s="293"/>
      <c r="M51710" s="290"/>
    </row>
    <row r="51711" spans="11:13" x14ac:dyDescent="0.35">
      <c r="K51711" s="293"/>
      <c r="M51711" s="290"/>
    </row>
    <row r="51712" spans="11:13" x14ac:dyDescent="0.35">
      <c r="K51712" s="293"/>
      <c r="M51712" s="290"/>
    </row>
    <row r="51713" spans="11:13" x14ac:dyDescent="0.35">
      <c r="K51713" s="293"/>
      <c r="M51713" s="290"/>
    </row>
    <row r="51714" spans="11:13" x14ac:dyDescent="0.35">
      <c r="K51714" s="293"/>
      <c r="M51714" s="290"/>
    </row>
    <row r="51715" spans="11:13" x14ac:dyDescent="0.35">
      <c r="K51715" s="293"/>
      <c r="M51715" s="290"/>
    </row>
    <row r="51716" spans="11:13" x14ac:dyDescent="0.35">
      <c r="K51716" s="293"/>
      <c r="M51716" s="290"/>
    </row>
    <row r="51717" spans="11:13" x14ac:dyDescent="0.35">
      <c r="K51717" s="293"/>
      <c r="M51717" s="290"/>
    </row>
    <row r="51718" spans="11:13" x14ac:dyDescent="0.35">
      <c r="K51718" s="293"/>
      <c r="M51718" s="290"/>
    </row>
    <row r="51719" spans="11:13" x14ac:dyDescent="0.35">
      <c r="K51719" s="293"/>
      <c r="M51719" s="290"/>
    </row>
    <row r="51720" spans="11:13" x14ac:dyDescent="0.35">
      <c r="K51720" s="293"/>
      <c r="M51720" s="290"/>
    </row>
    <row r="51721" spans="11:13" x14ac:dyDescent="0.35">
      <c r="K51721" s="293"/>
      <c r="M51721" s="290"/>
    </row>
    <row r="51722" spans="11:13" x14ac:dyDescent="0.35">
      <c r="K51722" s="293"/>
      <c r="M51722" s="290"/>
    </row>
    <row r="51723" spans="11:13" x14ac:dyDescent="0.35">
      <c r="K51723" s="293"/>
      <c r="M51723" s="290"/>
    </row>
    <row r="51724" spans="11:13" x14ac:dyDescent="0.35">
      <c r="K51724" s="293"/>
      <c r="M51724" s="290"/>
    </row>
    <row r="51725" spans="11:13" x14ac:dyDescent="0.35">
      <c r="K51725" s="293"/>
      <c r="M51725" s="290"/>
    </row>
    <row r="51726" spans="11:13" x14ac:dyDescent="0.35">
      <c r="K51726" s="293"/>
      <c r="M51726" s="290"/>
    </row>
    <row r="51727" spans="11:13" x14ac:dyDescent="0.35">
      <c r="K51727" s="293"/>
      <c r="M51727" s="290"/>
    </row>
    <row r="51728" spans="11:13" x14ac:dyDescent="0.35">
      <c r="K51728" s="293"/>
      <c r="M51728" s="290"/>
    </row>
    <row r="51729" spans="11:13" x14ac:dyDescent="0.35">
      <c r="K51729" s="293"/>
      <c r="M51729" s="290"/>
    </row>
    <row r="51730" spans="11:13" x14ac:dyDescent="0.35">
      <c r="K51730" s="293"/>
      <c r="M51730" s="290"/>
    </row>
    <row r="51731" spans="11:13" x14ac:dyDescent="0.35">
      <c r="K51731" s="293"/>
      <c r="M51731" s="290"/>
    </row>
    <row r="51732" spans="11:13" x14ac:dyDescent="0.35">
      <c r="K51732" s="293"/>
      <c r="M51732" s="290"/>
    </row>
    <row r="51733" spans="11:13" x14ac:dyDescent="0.35">
      <c r="K51733" s="293"/>
      <c r="M51733" s="290"/>
    </row>
    <row r="51734" spans="11:13" x14ac:dyDescent="0.35">
      <c r="K51734" s="293"/>
      <c r="M51734" s="290"/>
    </row>
    <row r="51735" spans="11:13" x14ac:dyDescent="0.35">
      <c r="K51735" s="293"/>
      <c r="M51735" s="290"/>
    </row>
    <row r="51736" spans="11:13" x14ac:dyDescent="0.35">
      <c r="K51736" s="293"/>
      <c r="M51736" s="290"/>
    </row>
    <row r="51737" spans="11:13" x14ac:dyDescent="0.35">
      <c r="K51737" s="293"/>
      <c r="M51737" s="290"/>
    </row>
    <row r="51738" spans="11:13" x14ac:dyDescent="0.35">
      <c r="K51738" s="293"/>
      <c r="M51738" s="290"/>
    </row>
    <row r="51739" spans="11:13" x14ac:dyDescent="0.35">
      <c r="K51739" s="293"/>
      <c r="M51739" s="290"/>
    </row>
    <row r="51740" spans="11:13" x14ac:dyDescent="0.35">
      <c r="K51740" s="293"/>
      <c r="M51740" s="290"/>
    </row>
    <row r="51741" spans="11:13" x14ac:dyDescent="0.35">
      <c r="K51741" s="293"/>
      <c r="M51741" s="290"/>
    </row>
    <row r="51742" spans="11:13" x14ac:dyDescent="0.35">
      <c r="K51742" s="293"/>
      <c r="M51742" s="290"/>
    </row>
    <row r="51743" spans="11:13" x14ac:dyDescent="0.35">
      <c r="K51743" s="293"/>
      <c r="M51743" s="290"/>
    </row>
    <row r="51744" spans="11:13" x14ac:dyDescent="0.35">
      <c r="K51744" s="293"/>
      <c r="M51744" s="290"/>
    </row>
    <row r="51745" spans="11:13" x14ac:dyDescent="0.35">
      <c r="K51745" s="293"/>
      <c r="M51745" s="290"/>
    </row>
    <row r="51746" spans="11:13" x14ac:dyDescent="0.35">
      <c r="K51746" s="293"/>
      <c r="M51746" s="290"/>
    </row>
    <row r="51747" spans="11:13" x14ac:dyDescent="0.35">
      <c r="K51747" s="293"/>
      <c r="M51747" s="290"/>
    </row>
    <row r="51748" spans="11:13" x14ac:dyDescent="0.35">
      <c r="K51748" s="293"/>
      <c r="M51748" s="290"/>
    </row>
    <row r="51749" spans="11:13" x14ac:dyDescent="0.35">
      <c r="K51749" s="293"/>
      <c r="M51749" s="290"/>
    </row>
    <row r="51750" spans="11:13" x14ac:dyDescent="0.35">
      <c r="K51750" s="293"/>
      <c r="M51750" s="290"/>
    </row>
    <row r="51751" spans="11:13" x14ac:dyDescent="0.35">
      <c r="K51751" s="293"/>
      <c r="M51751" s="290"/>
    </row>
    <row r="51752" spans="11:13" x14ac:dyDescent="0.35">
      <c r="K51752" s="293"/>
      <c r="M51752" s="290"/>
    </row>
    <row r="51753" spans="11:13" x14ac:dyDescent="0.35">
      <c r="K51753" s="293"/>
      <c r="M51753" s="290"/>
    </row>
    <row r="51754" spans="11:13" x14ac:dyDescent="0.35">
      <c r="K51754" s="293"/>
      <c r="M51754" s="290"/>
    </row>
    <row r="51755" spans="11:13" x14ac:dyDescent="0.35">
      <c r="K51755" s="293"/>
      <c r="M51755" s="290"/>
    </row>
    <row r="51756" spans="11:13" x14ac:dyDescent="0.35">
      <c r="K51756" s="293"/>
      <c r="M51756" s="290"/>
    </row>
    <row r="51757" spans="11:13" x14ac:dyDescent="0.35">
      <c r="K51757" s="293"/>
      <c r="M51757" s="290"/>
    </row>
    <row r="51758" spans="11:13" x14ac:dyDescent="0.35">
      <c r="K51758" s="293"/>
      <c r="M51758" s="290"/>
    </row>
    <row r="51759" spans="11:13" x14ac:dyDescent="0.35">
      <c r="K51759" s="293"/>
      <c r="M51759" s="290"/>
    </row>
    <row r="51760" spans="11:13" x14ac:dyDescent="0.35">
      <c r="K51760" s="293"/>
      <c r="M51760" s="290"/>
    </row>
    <row r="51761" spans="11:13" x14ac:dyDescent="0.35">
      <c r="K51761" s="293"/>
      <c r="M51761" s="290"/>
    </row>
    <row r="51762" spans="11:13" x14ac:dyDescent="0.35">
      <c r="K51762" s="293"/>
      <c r="M51762" s="290"/>
    </row>
    <row r="51763" spans="11:13" x14ac:dyDescent="0.35">
      <c r="K51763" s="293"/>
      <c r="M51763" s="290"/>
    </row>
    <row r="51764" spans="11:13" x14ac:dyDescent="0.35">
      <c r="K51764" s="293"/>
      <c r="M51764" s="290"/>
    </row>
    <row r="51765" spans="11:13" x14ac:dyDescent="0.35">
      <c r="K51765" s="293"/>
      <c r="M51765" s="290"/>
    </row>
    <row r="51766" spans="11:13" x14ac:dyDescent="0.35">
      <c r="K51766" s="293"/>
      <c r="M51766" s="290"/>
    </row>
    <row r="51767" spans="11:13" x14ac:dyDescent="0.35">
      <c r="K51767" s="293"/>
      <c r="M51767" s="290"/>
    </row>
    <row r="51768" spans="11:13" x14ac:dyDescent="0.35">
      <c r="K51768" s="293"/>
      <c r="M51768" s="290"/>
    </row>
    <row r="51769" spans="11:13" x14ac:dyDescent="0.35">
      <c r="K51769" s="293"/>
      <c r="M51769" s="290"/>
    </row>
    <row r="51770" spans="11:13" x14ac:dyDescent="0.35">
      <c r="K51770" s="293"/>
      <c r="M51770" s="290"/>
    </row>
    <row r="51771" spans="11:13" x14ac:dyDescent="0.35">
      <c r="K51771" s="293"/>
      <c r="M51771" s="290"/>
    </row>
    <row r="51772" spans="11:13" x14ac:dyDescent="0.35">
      <c r="K51772" s="293"/>
      <c r="M51772" s="290"/>
    </row>
    <row r="51773" spans="11:13" x14ac:dyDescent="0.35">
      <c r="K51773" s="293"/>
      <c r="M51773" s="290"/>
    </row>
    <row r="51774" spans="11:13" x14ac:dyDescent="0.35">
      <c r="K51774" s="293"/>
      <c r="M51774" s="290"/>
    </row>
    <row r="51775" spans="11:13" x14ac:dyDescent="0.35">
      <c r="K51775" s="293"/>
      <c r="M51775" s="290"/>
    </row>
    <row r="51776" spans="11:13" x14ac:dyDescent="0.35">
      <c r="K51776" s="293"/>
      <c r="M51776" s="290"/>
    </row>
    <row r="51777" spans="11:13" x14ac:dyDescent="0.35">
      <c r="K51777" s="293"/>
      <c r="M51777" s="290"/>
    </row>
    <row r="51778" spans="11:13" x14ac:dyDescent="0.35">
      <c r="K51778" s="293"/>
      <c r="M51778" s="290"/>
    </row>
    <row r="51779" spans="11:13" x14ac:dyDescent="0.35">
      <c r="K51779" s="293"/>
      <c r="M51779" s="290"/>
    </row>
    <row r="51780" spans="11:13" x14ac:dyDescent="0.35">
      <c r="K51780" s="293"/>
      <c r="M51780" s="290"/>
    </row>
    <row r="51781" spans="11:13" x14ac:dyDescent="0.35">
      <c r="K51781" s="293"/>
      <c r="M51781" s="290"/>
    </row>
    <row r="51782" spans="11:13" x14ac:dyDescent="0.35">
      <c r="K51782" s="293"/>
      <c r="M51782" s="290"/>
    </row>
    <row r="51783" spans="11:13" x14ac:dyDescent="0.35">
      <c r="K51783" s="293"/>
      <c r="M51783" s="290"/>
    </row>
    <row r="51784" spans="11:13" x14ac:dyDescent="0.35">
      <c r="K51784" s="293"/>
      <c r="M51784" s="290"/>
    </row>
    <row r="51785" spans="11:13" x14ac:dyDescent="0.35">
      <c r="K51785" s="293"/>
      <c r="M51785" s="290"/>
    </row>
    <row r="51786" spans="11:13" x14ac:dyDescent="0.35">
      <c r="K51786" s="293"/>
      <c r="M51786" s="290"/>
    </row>
    <row r="51787" spans="11:13" x14ac:dyDescent="0.35">
      <c r="K51787" s="293"/>
      <c r="M51787" s="290"/>
    </row>
    <row r="51788" spans="11:13" x14ac:dyDescent="0.35">
      <c r="K51788" s="293"/>
      <c r="M51788" s="290"/>
    </row>
    <row r="51789" spans="11:13" x14ac:dyDescent="0.35">
      <c r="K51789" s="293"/>
      <c r="M51789" s="290"/>
    </row>
    <row r="51790" spans="11:13" x14ac:dyDescent="0.35">
      <c r="K51790" s="293"/>
      <c r="M51790" s="290"/>
    </row>
    <row r="51791" spans="11:13" x14ac:dyDescent="0.35">
      <c r="K51791" s="293"/>
      <c r="M51791" s="290"/>
    </row>
    <row r="51792" spans="11:13" x14ac:dyDescent="0.35">
      <c r="K51792" s="293"/>
      <c r="M51792" s="290"/>
    </row>
    <row r="51793" spans="11:13" x14ac:dyDescent="0.35">
      <c r="K51793" s="293"/>
      <c r="M51793" s="290"/>
    </row>
    <row r="51794" spans="11:13" x14ac:dyDescent="0.35">
      <c r="K51794" s="293"/>
      <c r="M51794" s="290"/>
    </row>
    <row r="51795" spans="11:13" x14ac:dyDescent="0.35">
      <c r="K51795" s="293"/>
      <c r="M51795" s="290"/>
    </row>
    <row r="51796" spans="11:13" x14ac:dyDescent="0.35">
      <c r="K51796" s="293"/>
      <c r="M51796" s="290"/>
    </row>
    <row r="51797" spans="11:13" x14ac:dyDescent="0.35">
      <c r="K51797" s="293"/>
      <c r="M51797" s="290"/>
    </row>
    <row r="51798" spans="11:13" x14ac:dyDescent="0.35">
      <c r="K51798" s="293"/>
      <c r="M51798" s="290"/>
    </row>
    <row r="51799" spans="11:13" x14ac:dyDescent="0.35">
      <c r="K51799" s="293"/>
      <c r="M51799" s="290"/>
    </row>
    <row r="51800" spans="11:13" x14ac:dyDescent="0.35">
      <c r="K51800" s="293"/>
      <c r="M51800" s="290"/>
    </row>
    <row r="51801" spans="11:13" x14ac:dyDescent="0.35">
      <c r="K51801" s="293"/>
      <c r="M51801" s="290"/>
    </row>
    <row r="51802" spans="11:13" x14ac:dyDescent="0.35">
      <c r="K51802" s="293"/>
      <c r="M51802" s="290"/>
    </row>
    <row r="51803" spans="11:13" x14ac:dyDescent="0.35">
      <c r="K51803" s="293"/>
      <c r="M51803" s="290"/>
    </row>
    <row r="51804" spans="11:13" x14ac:dyDescent="0.35">
      <c r="K51804" s="293"/>
      <c r="M51804" s="290"/>
    </row>
    <row r="51805" spans="11:13" x14ac:dyDescent="0.35">
      <c r="K51805" s="293"/>
      <c r="M51805" s="290"/>
    </row>
    <row r="51806" spans="11:13" x14ac:dyDescent="0.35">
      <c r="K51806" s="293"/>
      <c r="M51806" s="290"/>
    </row>
    <row r="51807" spans="11:13" x14ac:dyDescent="0.35">
      <c r="K51807" s="293"/>
      <c r="M51807" s="290"/>
    </row>
    <row r="51808" spans="11:13" x14ac:dyDescent="0.35">
      <c r="K51808" s="293"/>
      <c r="M51808" s="290"/>
    </row>
    <row r="51809" spans="11:13" x14ac:dyDescent="0.35">
      <c r="K51809" s="293"/>
      <c r="M51809" s="290"/>
    </row>
    <row r="51810" spans="11:13" x14ac:dyDescent="0.35">
      <c r="K51810" s="293"/>
      <c r="M51810" s="290"/>
    </row>
    <row r="51811" spans="11:13" x14ac:dyDescent="0.35">
      <c r="K51811" s="293"/>
      <c r="M51811" s="290"/>
    </row>
    <row r="51812" spans="11:13" x14ac:dyDescent="0.35">
      <c r="K51812" s="293"/>
      <c r="M51812" s="290"/>
    </row>
    <row r="51813" spans="11:13" x14ac:dyDescent="0.35">
      <c r="K51813" s="293"/>
      <c r="M51813" s="290"/>
    </row>
    <row r="51814" spans="11:13" x14ac:dyDescent="0.35">
      <c r="K51814" s="293"/>
      <c r="M51814" s="290"/>
    </row>
    <row r="51815" spans="11:13" x14ac:dyDescent="0.35">
      <c r="K51815" s="293"/>
      <c r="M51815" s="290"/>
    </row>
    <row r="51816" spans="11:13" x14ac:dyDescent="0.35">
      <c r="K51816" s="293"/>
      <c r="M51816" s="290"/>
    </row>
    <row r="51817" spans="11:13" x14ac:dyDescent="0.35">
      <c r="K51817" s="293"/>
      <c r="M51817" s="290"/>
    </row>
    <row r="51818" spans="11:13" x14ac:dyDescent="0.35">
      <c r="K51818" s="293"/>
      <c r="M51818" s="290"/>
    </row>
    <row r="51819" spans="11:13" x14ac:dyDescent="0.35">
      <c r="K51819" s="293"/>
      <c r="M51819" s="290"/>
    </row>
    <row r="51820" spans="11:13" x14ac:dyDescent="0.35">
      <c r="K51820" s="293"/>
      <c r="M51820" s="290"/>
    </row>
    <row r="51821" spans="11:13" x14ac:dyDescent="0.35">
      <c r="K51821" s="293"/>
      <c r="M51821" s="290"/>
    </row>
    <row r="51822" spans="11:13" x14ac:dyDescent="0.35">
      <c r="K51822" s="293"/>
      <c r="M51822" s="290"/>
    </row>
    <row r="51823" spans="11:13" x14ac:dyDescent="0.35">
      <c r="K51823" s="293"/>
      <c r="M51823" s="290"/>
    </row>
    <row r="51824" spans="11:13" x14ac:dyDescent="0.35">
      <c r="K51824" s="293"/>
      <c r="M51824" s="290"/>
    </row>
    <row r="51825" spans="11:13" x14ac:dyDescent="0.35">
      <c r="K51825" s="293"/>
      <c r="M51825" s="290"/>
    </row>
    <row r="51826" spans="11:13" x14ac:dyDescent="0.35">
      <c r="K51826" s="293"/>
      <c r="M51826" s="290"/>
    </row>
    <row r="51827" spans="11:13" x14ac:dyDescent="0.35">
      <c r="K51827" s="293"/>
      <c r="M51827" s="290"/>
    </row>
    <row r="51828" spans="11:13" x14ac:dyDescent="0.35">
      <c r="K51828" s="293"/>
      <c r="M51828" s="290"/>
    </row>
    <row r="51829" spans="11:13" x14ac:dyDescent="0.35">
      <c r="K51829" s="293"/>
      <c r="M51829" s="290"/>
    </row>
    <row r="51830" spans="11:13" x14ac:dyDescent="0.35">
      <c r="K51830" s="293"/>
      <c r="M51830" s="290"/>
    </row>
    <row r="51831" spans="11:13" x14ac:dyDescent="0.35">
      <c r="K51831" s="293"/>
      <c r="M51831" s="290"/>
    </row>
    <row r="51832" spans="11:13" x14ac:dyDescent="0.35">
      <c r="K51832" s="293"/>
      <c r="M51832" s="290"/>
    </row>
    <row r="51833" spans="11:13" x14ac:dyDescent="0.35">
      <c r="K51833" s="293"/>
      <c r="M51833" s="290"/>
    </row>
    <row r="51834" spans="11:13" x14ac:dyDescent="0.35">
      <c r="K51834" s="293"/>
      <c r="M51834" s="290"/>
    </row>
    <row r="51835" spans="11:13" x14ac:dyDescent="0.35">
      <c r="K51835" s="293"/>
      <c r="M51835" s="290"/>
    </row>
    <row r="51836" spans="11:13" x14ac:dyDescent="0.35">
      <c r="K51836" s="293"/>
      <c r="M51836" s="290"/>
    </row>
    <row r="51837" spans="11:13" x14ac:dyDescent="0.35">
      <c r="K51837" s="293"/>
      <c r="M51837" s="290"/>
    </row>
    <row r="51838" spans="11:13" x14ac:dyDescent="0.35">
      <c r="K51838" s="293"/>
      <c r="M51838" s="290"/>
    </row>
    <row r="51839" spans="11:13" x14ac:dyDescent="0.35">
      <c r="K51839" s="293"/>
      <c r="M51839" s="290"/>
    </row>
    <row r="51840" spans="11:13" x14ac:dyDescent="0.35">
      <c r="K51840" s="293"/>
      <c r="M51840" s="290"/>
    </row>
    <row r="51841" spans="11:13" x14ac:dyDescent="0.35">
      <c r="K51841" s="293"/>
      <c r="M51841" s="290"/>
    </row>
    <row r="51842" spans="11:13" x14ac:dyDescent="0.35">
      <c r="K51842" s="293"/>
      <c r="M51842" s="290"/>
    </row>
    <row r="51843" spans="11:13" x14ac:dyDescent="0.35">
      <c r="K51843" s="293"/>
      <c r="M51843" s="290"/>
    </row>
    <row r="51844" spans="11:13" x14ac:dyDescent="0.35">
      <c r="K51844" s="293"/>
      <c r="M51844" s="290"/>
    </row>
    <row r="51845" spans="11:13" x14ac:dyDescent="0.35">
      <c r="K51845" s="293"/>
      <c r="M51845" s="290"/>
    </row>
    <row r="51846" spans="11:13" x14ac:dyDescent="0.35">
      <c r="K51846" s="293"/>
      <c r="M51846" s="290"/>
    </row>
    <row r="51847" spans="11:13" x14ac:dyDescent="0.35">
      <c r="K51847" s="293"/>
      <c r="M51847" s="290"/>
    </row>
    <row r="51848" spans="11:13" x14ac:dyDescent="0.35">
      <c r="K51848" s="293"/>
      <c r="M51848" s="290"/>
    </row>
    <row r="51849" spans="11:13" x14ac:dyDescent="0.35">
      <c r="K51849" s="293"/>
      <c r="M51849" s="290"/>
    </row>
    <row r="51850" spans="11:13" x14ac:dyDescent="0.35">
      <c r="K51850" s="293"/>
      <c r="M51850" s="290"/>
    </row>
    <row r="51851" spans="11:13" x14ac:dyDescent="0.35">
      <c r="K51851" s="293"/>
      <c r="M51851" s="290"/>
    </row>
    <row r="51852" spans="11:13" x14ac:dyDescent="0.35">
      <c r="K51852" s="293"/>
      <c r="M51852" s="290"/>
    </row>
    <row r="51853" spans="11:13" x14ac:dyDescent="0.35">
      <c r="K51853" s="293"/>
      <c r="M51853" s="290"/>
    </row>
    <row r="51854" spans="11:13" x14ac:dyDescent="0.35">
      <c r="K51854" s="293"/>
      <c r="M51854" s="290"/>
    </row>
    <row r="51855" spans="11:13" x14ac:dyDescent="0.35">
      <c r="K51855" s="293"/>
      <c r="M51855" s="290"/>
    </row>
    <row r="51856" spans="11:13" x14ac:dyDescent="0.35">
      <c r="K51856" s="293"/>
      <c r="M51856" s="290"/>
    </row>
    <row r="51857" spans="11:13" x14ac:dyDescent="0.35">
      <c r="K51857" s="293"/>
      <c r="M51857" s="290"/>
    </row>
    <row r="51858" spans="11:13" x14ac:dyDescent="0.35">
      <c r="K51858" s="293"/>
      <c r="M51858" s="290"/>
    </row>
    <row r="51859" spans="11:13" x14ac:dyDescent="0.35">
      <c r="K51859" s="293"/>
      <c r="M51859" s="290"/>
    </row>
    <row r="51860" spans="11:13" x14ac:dyDescent="0.35">
      <c r="K51860" s="293"/>
      <c r="M51860" s="290"/>
    </row>
    <row r="51861" spans="11:13" x14ac:dyDescent="0.35">
      <c r="K51861" s="293"/>
      <c r="M51861" s="290"/>
    </row>
    <row r="51862" spans="11:13" x14ac:dyDescent="0.35">
      <c r="K51862" s="293"/>
      <c r="M51862" s="290"/>
    </row>
    <row r="51863" spans="11:13" x14ac:dyDescent="0.35">
      <c r="K51863" s="293"/>
      <c r="M51863" s="290"/>
    </row>
    <row r="51864" spans="11:13" x14ac:dyDescent="0.35">
      <c r="K51864" s="293"/>
      <c r="M51864" s="290"/>
    </row>
    <row r="51865" spans="11:13" x14ac:dyDescent="0.35">
      <c r="K51865" s="293"/>
      <c r="M51865" s="290"/>
    </row>
    <row r="51866" spans="11:13" x14ac:dyDescent="0.35">
      <c r="K51866" s="293"/>
      <c r="M51866" s="290"/>
    </row>
    <row r="51867" spans="11:13" x14ac:dyDescent="0.35">
      <c r="K51867" s="293"/>
      <c r="M51867" s="290"/>
    </row>
    <row r="51868" spans="11:13" x14ac:dyDescent="0.35">
      <c r="K51868" s="293"/>
      <c r="M51868" s="290"/>
    </row>
    <row r="51869" spans="11:13" x14ac:dyDescent="0.35">
      <c r="K51869" s="293"/>
      <c r="M51869" s="290"/>
    </row>
    <row r="51870" spans="11:13" x14ac:dyDescent="0.35">
      <c r="K51870" s="293"/>
      <c r="M51870" s="290"/>
    </row>
    <row r="51871" spans="11:13" x14ac:dyDescent="0.35">
      <c r="K51871" s="293"/>
      <c r="M51871" s="290"/>
    </row>
    <row r="51872" spans="11:13" x14ac:dyDescent="0.35">
      <c r="K51872" s="293"/>
      <c r="M51872" s="290"/>
    </row>
    <row r="51873" spans="11:13" x14ac:dyDescent="0.35">
      <c r="K51873" s="293"/>
      <c r="M51873" s="290"/>
    </row>
    <row r="51874" spans="11:13" x14ac:dyDescent="0.35">
      <c r="K51874" s="293"/>
      <c r="M51874" s="290"/>
    </row>
    <row r="51875" spans="11:13" x14ac:dyDescent="0.35">
      <c r="K51875" s="293"/>
      <c r="M51875" s="290"/>
    </row>
    <row r="51876" spans="11:13" x14ac:dyDescent="0.35">
      <c r="K51876" s="293"/>
      <c r="M51876" s="290"/>
    </row>
    <row r="51877" spans="11:13" x14ac:dyDescent="0.35">
      <c r="K51877" s="293"/>
      <c r="M51877" s="290"/>
    </row>
    <row r="51878" spans="11:13" x14ac:dyDescent="0.35">
      <c r="K51878" s="293"/>
      <c r="M51878" s="290"/>
    </row>
    <row r="51879" spans="11:13" x14ac:dyDescent="0.35">
      <c r="K51879" s="293"/>
      <c r="M51879" s="290"/>
    </row>
    <row r="51880" spans="11:13" x14ac:dyDescent="0.35">
      <c r="K51880" s="293"/>
      <c r="M51880" s="290"/>
    </row>
    <row r="51881" spans="11:13" x14ac:dyDescent="0.35">
      <c r="K51881" s="293"/>
      <c r="M51881" s="290"/>
    </row>
    <row r="51882" spans="11:13" x14ac:dyDescent="0.35">
      <c r="K51882" s="293"/>
      <c r="M51882" s="290"/>
    </row>
    <row r="51883" spans="11:13" x14ac:dyDescent="0.35">
      <c r="K51883" s="293"/>
      <c r="M51883" s="290"/>
    </row>
    <row r="51884" spans="11:13" x14ac:dyDescent="0.35">
      <c r="K51884" s="293"/>
      <c r="M51884" s="290"/>
    </row>
    <row r="51885" spans="11:13" x14ac:dyDescent="0.35">
      <c r="K51885" s="293"/>
      <c r="M51885" s="290"/>
    </row>
    <row r="51886" spans="11:13" x14ac:dyDescent="0.35">
      <c r="K51886" s="293"/>
      <c r="M51886" s="290"/>
    </row>
    <row r="51887" spans="11:13" x14ac:dyDescent="0.35">
      <c r="K51887" s="293"/>
      <c r="M51887" s="290"/>
    </row>
    <row r="51888" spans="11:13" x14ac:dyDescent="0.35">
      <c r="K51888" s="293"/>
      <c r="M51888" s="290"/>
    </row>
    <row r="51889" spans="11:13" x14ac:dyDescent="0.35">
      <c r="K51889" s="293"/>
      <c r="M51889" s="290"/>
    </row>
    <row r="51890" spans="11:13" x14ac:dyDescent="0.35">
      <c r="K51890" s="293"/>
      <c r="M51890" s="290"/>
    </row>
    <row r="51891" spans="11:13" x14ac:dyDescent="0.35">
      <c r="K51891" s="293"/>
      <c r="M51891" s="290"/>
    </row>
    <row r="51892" spans="11:13" x14ac:dyDescent="0.35">
      <c r="K51892" s="293"/>
      <c r="M51892" s="290"/>
    </row>
    <row r="51893" spans="11:13" x14ac:dyDescent="0.35">
      <c r="K51893" s="293"/>
      <c r="M51893" s="290"/>
    </row>
    <row r="51894" spans="11:13" x14ac:dyDescent="0.35">
      <c r="K51894" s="293"/>
      <c r="M51894" s="290"/>
    </row>
    <row r="51895" spans="11:13" x14ac:dyDescent="0.35">
      <c r="K51895" s="293"/>
      <c r="M51895" s="290"/>
    </row>
    <row r="51896" spans="11:13" x14ac:dyDescent="0.35">
      <c r="K51896" s="293"/>
      <c r="M51896" s="290"/>
    </row>
    <row r="51897" spans="11:13" x14ac:dyDescent="0.35">
      <c r="K51897" s="293"/>
      <c r="M51897" s="290"/>
    </row>
    <row r="51898" spans="11:13" x14ac:dyDescent="0.35">
      <c r="K51898" s="293"/>
      <c r="M51898" s="290"/>
    </row>
    <row r="51899" spans="11:13" x14ac:dyDescent="0.35">
      <c r="K51899" s="293"/>
      <c r="M51899" s="290"/>
    </row>
    <row r="51900" spans="11:13" x14ac:dyDescent="0.35">
      <c r="K51900" s="293"/>
      <c r="M51900" s="290"/>
    </row>
    <row r="51901" spans="11:13" x14ac:dyDescent="0.35">
      <c r="K51901" s="293"/>
      <c r="M51901" s="290"/>
    </row>
    <row r="51902" spans="11:13" x14ac:dyDescent="0.35">
      <c r="K51902" s="293"/>
      <c r="M51902" s="290"/>
    </row>
    <row r="51903" spans="11:13" x14ac:dyDescent="0.35">
      <c r="K51903" s="293"/>
      <c r="M51903" s="290"/>
    </row>
    <row r="51904" spans="11:13" x14ac:dyDescent="0.35">
      <c r="K51904" s="293"/>
      <c r="M51904" s="290"/>
    </row>
    <row r="51905" spans="11:13" x14ac:dyDescent="0.35">
      <c r="K51905" s="293"/>
      <c r="M51905" s="290"/>
    </row>
    <row r="51906" spans="11:13" x14ac:dyDescent="0.35">
      <c r="K51906" s="293"/>
      <c r="M51906" s="290"/>
    </row>
    <row r="51907" spans="11:13" x14ac:dyDescent="0.35">
      <c r="K51907" s="293"/>
      <c r="M51907" s="290"/>
    </row>
    <row r="51908" spans="11:13" x14ac:dyDescent="0.35">
      <c r="K51908" s="293"/>
      <c r="M51908" s="290"/>
    </row>
    <row r="51909" spans="11:13" x14ac:dyDescent="0.35">
      <c r="K51909" s="293"/>
      <c r="M51909" s="290"/>
    </row>
    <row r="51910" spans="11:13" x14ac:dyDescent="0.35">
      <c r="K51910" s="293"/>
      <c r="M51910" s="290"/>
    </row>
    <row r="51911" spans="11:13" x14ac:dyDescent="0.35">
      <c r="K51911" s="293"/>
      <c r="M51911" s="290"/>
    </row>
    <row r="51912" spans="11:13" x14ac:dyDescent="0.35">
      <c r="K51912" s="293"/>
      <c r="M51912" s="290"/>
    </row>
    <row r="51913" spans="11:13" x14ac:dyDescent="0.35">
      <c r="K51913" s="293"/>
      <c r="M51913" s="290"/>
    </row>
    <row r="51914" spans="11:13" x14ac:dyDescent="0.35">
      <c r="K51914" s="293"/>
      <c r="M51914" s="290"/>
    </row>
    <row r="51915" spans="11:13" x14ac:dyDescent="0.35">
      <c r="K51915" s="293"/>
      <c r="M51915" s="290"/>
    </row>
    <row r="51916" spans="11:13" x14ac:dyDescent="0.35">
      <c r="K51916" s="293"/>
      <c r="M51916" s="290"/>
    </row>
    <row r="51917" spans="11:13" x14ac:dyDescent="0.35">
      <c r="K51917" s="293"/>
      <c r="M51917" s="290"/>
    </row>
    <row r="51918" spans="11:13" x14ac:dyDescent="0.35">
      <c r="K51918" s="293"/>
      <c r="M51918" s="290"/>
    </row>
    <row r="51919" spans="11:13" x14ac:dyDescent="0.35">
      <c r="K51919" s="293"/>
      <c r="M51919" s="290"/>
    </row>
    <row r="51920" spans="11:13" x14ac:dyDescent="0.35">
      <c r="K51920" s="293"/>
      <c r="M51920" s="290"/>
    </row>
    <row r="51921" spans="11:13" x14ac:dyDescent="0.35">
      <c r="K51921" s="293"/>
      <c r="M51921" s="290"/>
    </row>
    <row r="51922" spans="11:13" x14ac:dyDescent="0.35">
      <c r="K51922" s="293"/>
      <c r="M51922" s="290"/>
    </row>
    <row r="51923" spans="11:13" x14ac:dyDescent="0.35">
      <c r="K51923" s="293"/>
      <c r="M51923" s="290"/>
    </row>
    <row r="51924" spans="11:13" x14ac:dyDescent="0.35">
      <c r="K51924" s="293"/>
      <c r="M51924" s="290"/>
    </row>
    <row r="51925" spans="11:13" x14ac:dyDescent="0.35">
      <c r="K51925" s="293"/>
      <c r="M51925" s="290"/>
    </row>
    <row r="51926" spans="11:13" x14ac:dyDescent="0.35">
      <c r="K51926" s="293"/>
      <c r="M51926" s="290"/>
    </row>
    <row r="51927" spans="11:13" x14ac:dyDescent="0.35">
      <c r="K51927" s="293"/>
      <c r="M51927" s="290"/>
    </row>
    <row r="51928" spans="11:13" x14ac:dyDescent="0.35">
      <c r="K51928" s="293"/>
      <c r="M51928" s="290"/>
    </row>
    <row r="51929" spans="11:13" x14ac:dyDescent="0.35">
      <c r="K51929" s="293"/>
      <c r="M51929" s="290"/>
    </row>
    <row r="51930" spans="11:13" x14ac:dyDescent="0.35">
      <c r="K51930" s="293"/>
      <c r="M51930" s="290"/>
    </row>
    <row r="51931" spans="11:13" x14ac:dyDescent="0.35">
      <c r="K51931" s="293"/>
      <c r="M51931" s="290"/>
    </row>
    <row r="51932" spans="11:13" x14ac:dyDescent="0.35">
      <c r="K51932" s="293"/>
      <c r="M51932" s="290"/>
    </row>
    <row r="51933" spans="11:13" x14ac:dyDescent="0.35">
      <c r="K51933" s="293"/>
      <c r="M51933" s="290"/>
    </row>
    <row r="51934" spans="11:13" x14ac:dyDescent="0.35">
      <c r="K51934" s="293"/>
      <c r="M51934" s="290"/>
    </row>
    <row r="51935" spans="11:13" x14ac:dyDescent="0.35">
      <c r="K51935" s="293"/>
      <c r="M51935" s="290"/>
    </row>
    <row r="51936" spans="11:13" x14ac:dyDescent="0.35">
      <c r="K51936" s="293"/>
      <c r="M51936" s="290"/>
    </row>
    <row r="51937" spans="11:13" x14ac:dyDescent="0.35">
      <c r="K51937" s="293"/>
      <c r="M51937" s="290"/>
    </row>
    <row r="51938" spans="11:13" x14ac:dyDescent="0.35">
      <c r="K51938" s="293"/>
      <c r="M51938" s="290"/>
    </row>
    <row r="51939" spans="11:13" x14ac:dyDescent="0.35">
      <c r="K51939" s="293"/>
      <c r="M51939" s="290"/>
    </row>
    <row r="51940" spans="11:13" x14ac:dyDescent="0.35">
      <c r="K51940" s="293"/>
      <c r="M51940" s="290"/>
    </row>
    <row r="51941" spans="11:13" x14ac:dyDescent="0.35">
      <c r="K51941" s="293"/>
      <c r="M51941" s="290"/>
    </row>
    <row r="51942" spans="11:13" x14ac:dyDescent="0.35">
      <c r="K51942" s="293"/>
      <c r="M51942" s="290"/>
    </row>
    <row r="51943" spans="11:13" x14ac:dyDescent="0.35">
      <c r="K51943" s="293"/>
      <c r="M51943" s="290"/>
    </row>
    <row r="51944" spans="11:13" x14ac:dyDescent="0.35">
      <c r="K51944" s="293"/>
      <c r="M51944" s="290"/>
    </row>
    <row r="51945" spans="11:13" x14ac:dyDescent="0.35">
      <c r="K51945" s="293"/>
      <c r="M51945" s="290"/>
    </row>
    <row r="51946" spans="11:13" x14ac:dyDescent="0.35">
      <c r="K51946" s="293"/>
      <c r="M51946" s="290"/>
    </row>
    <row r="51947" spans="11:13" x14ac:dyDescent="0.35">
      <c r="K51947" s="293"/>
      <c r="M51947" s="290"/>
    </row>
    <row r="51948" spans="11:13" x14ac:dyDescent="0.35">
      <c r="K51948" s="293"/>
      <c r="M51948" s="290"/>
    </row>
    <row r="51949" spans="11:13" x14ac:dyDescent="0.35">
      <c r="K51949" s="293"/>
      <c r="M51949" s="290"/>
    </row>
    <row r="51950" spans="11:13" x14ac:dyDescent="0.35">
      <c r="K51950" s="293"/>
      <c r="M51950" s="290"/>
    </row>
    <row r="51951" spans="11:13" x14ac:dyDescent="0.35">
      <c r="K51951" s="293"/>
      <c r="M51951" s="290"/>
    </row>
    <row r="51952" spans="11:13" x14ac:dyDescent="0.35">
      <c r="K51952" s="293"/>
      <c r="M51952" s="290"/>
    </row>
    <row r="51953" spans="11:13" x14ac:dyDescent="0.35">
      <c r="K51953" s="293"/>
      <c r="M51953" s="290"/>
    </row>
    <row r="51954" spans="11:13" x14ac:dyDescent="0.35">
      <c r="K51954" s="293"/>
      <c r="M51954" s="290"/>
    </row>
    <row r="51955" spans="11:13" x14ac:dyDescent="0.35">
      <c r="K51955" s="293"/>
      <c r="M51955" s="290"/>
    </row>
    <row r="51956" spans="11:13" x14ac:dyDescent="0.35">
      <c r="K51956" s="293"/>
      <c r="M51956" s="290"/>
    </row>
    <row r="51957" spans="11:13" x14ac:dyDescent="0.35">
      <c r="K51957" s="293"/>
      <c r="M51957" s="290"/>
    </row>
    <row r="51958" spans="11:13" x14ac:dyDescent="0.35">
      <c r="K51958" s="293"/>
      <c r="M51958" s="290"/>
    </row>
    <row r="51959" spans="11:13" x14ac:dyDescent="0.35">
      <c r="K51959" s="293"/>
      <c r="M51959" s="290"/>
    </row>
    <row r="51960" spans="11:13" x14ac:dyDescent="0.35">
      <c r="K51960" s="293"/>
      <c r="M51960" s="290"/>
    </row>
    <row r="51961" spans="11:13" x14ac:dyDescent="0.35">
      <c r="K51961" s="293"/>
      <c r="M51961" s="290"/>
    </row>
    <row r="51962" spans="11:13" x14ac:dyDescent="0.35">
      <c r="K51962" s="293"/>
      <c r="M51962" s="290"/>
    </row>
    <row r="51963" spans="11:13" x14ac:dyDescent="0.35">
      <c r="K51963" s="293"/>
      <c r="M51963" s="290"/>
    </row>
    <row r="51964" spans="11:13" x14ac:dyDescent="0.35">
      <c r="K51964" s="293"/>
      <c r="M51964" s="290"/>
    </row>
    <row r="51965" spans="11:13" x14ac:dyDescent="0.35">
      <c r="K51965" s="293"/>
      <c r="M51965" s="290"/>
    </row>
    <row r="51966" spans="11:13" x14ac:dyDescent="0.35">
      <c r="K51966" s="293"/>
      <c r="M51966" s="290"/>
    </row>
    <row r="51967" spans="11:13" x14ac:dyDescent="0.35">
      <c r="K51967" s="293"/>
      <c r="M51967" s="290"/>
    </row>
    <row r="51968" spans="11:13" x14ac:dyDescent="0.35">
      <c r="K51968" s="293"/>
      <c r="M51968" s="290"/>
    </row>
    <row r="51969" spans="11:13" x14ac:dyDescent="0.35">
      <c r="K51969" s="293"/>
      <c r="M51969" s="290"/>
    </row>
    <row r="51970" spans="11:13" x14ac:dyDescent="0.35">
      <c r="K51970" s="293"/>
      <c r="M51970" s="290"/>
    </row>
    <row r="51971" spans="11:13" x14ac:dyDescent="0.35">
      <c r="K51971" s="293"/>
      <c r="M51971" s="290"/>
    </row>
    <row r="51972" spans="11:13" x14ac:dyDescent="0.35">
      <c r="K51972" s="293"/>
      <c r="M51972" s="290"/>
    </row>
    <row r="51973" spans="11:13" x14ac:dyDescent="0.35">
      <c r="K51973" s="293"/>
      <c r="M51973" s="290"/>
    </row>
    <row r="51974" spans="11:13" x14ac:dyDescent="0.35">
      <c r="K51974" s="293"/>
      <c r="M51974" s="290"/>
    </row>
    <row r="51975" spans="11:13" x14ac:dyDescent="0.35">
      <c r="K51975" s="293"/>
      <c r="M51975" s="290"/>
    </row>
    <row r="51976" spans="11:13" x14ac:dyDescent="0.35">
      <c r="K51976" s="293"/>
      <c r="M51976" s="290"/>
    </row>
    <row r="51977" spans="11:13" x14ac:dyDescent="0.35">
      <c r="K51977" s="293"/>
      <c r="M51977" s="290"/>
    </row>
    <row r="51978" spans="11:13" x14ac:dyDescent="0.35">
      <c r="K51978" s="293"/>
      <c r="M51978" s="290"/>
    </row>
    <row r="51979" spans="11:13" x14ac:dyDescent="0.35">
      <c r="K51979" s="293"/>
      <c r="M51979" s="290"/>
    </row>
    <row r="51980" spans="11:13" x14ac:dyDescent="0.35">
      <c r="K51980" s="293"/>
      <c r="M51980" s="290"/>
    </row>
    <row r="51981" spans="11:13" x14ac:dyDescent="0.35">
      <c r="K51981" s="293"/>
      <c r="M51981" s="290"/>
    </row>
    <row r="51982" spans="11:13" x14ac:dyDescent="0.35">
      <c r="K51982" s="293"/>
      <c r="M51982" s="290"/>
    </row>
    <row r="51983" spans="11:13" x14ac:dyDescent="0.35">
      <c r="K51983" s="293"/>
      <c r="M51983" s="290"/>
    </row>
    <row r="51984" spans="11:13" x14ac:dyDescent="0.35">
      <c r="K51984" s="293"/>
      <c r="M51984" s="290"/>
    </row>
    <row r="51985" spans="11:13" x14ac:dyDescent="0.35">
      <c r="K51985" s="293"/>
      <c r="M51985" s="290"/>
    </row>
    <row r="51986" spans="11:13" x14ac:dyDescent="0.35">
      <c r="K51986" s="293"/>
      <c r="M51986" s="290"/>
    </row>
    <row r="51987" spans="11:13" x14ac:dyDescent="0.35">
      <c r="K51987" s="293"/>
      <c r="M51987" s="290"/>
    </row>
    <row r="51988" spans="11:13" x14ac:dyDescent="0.35">
      <c r="K51988" s="293"/>
      <c r="M51988" s="290"/>
    </row>
    <row r="51989" spans="11:13" x14ac:dyDescent="0.35">
      <c r="K51989" s="293"/>
      <c r="M51989" s="290"/>
    </row>
    <row r="51990" spans="11:13" x14ac:dyDescent="0.35">
      <c r="K51990" s="293"/>
      <c r="M51990" s="290"/>
    </row>
    <row r="51991" spans="11:13" x14ac:dyDescent="0.35">
      <c r="K51991" s="293"/>
      <c r="M51991" s="290"/>
    </row>
    <row r="51992" spans="11:13" x14ac:dyDescent="0.35">
      <c r="K51992" s="293"/>
      <c r="M51992" s="290"/>
    </row>
    <row r="51993" spans="11:13" x14ac:dyDescent="0.35">
      <c r="K51993" s="293"/>
      <c r="M51993" s="290"/>
    </row>
    <row r="51994" spans="11:13" x14ac:dyDescent="0.35">
      <c r="K51994" s="293"/>
      <c r="M51994" s="290"/>
    </row>
    <row r="51995" spans="11:13" x14ac:dyDescent="0.35">
      <c r="K51995" s="293"/>
      <c r="M51995" s="290"/>
    </row>
    <row r="51996" spans="11:13" x14ac:dyDescent="0.35">
      <c r="K51996" s="293"/>
      <c r="M51996" s="290"/>
    </row>
    <row r="51997" spans="11:13" x14ac:dyDescent="0.35">
      <c r="K51997" s="293"/>
      <c r="M51997" s="290"/>
    </row>
    <row r="51998" spans="11:13" x14ac:dyDescent="0.35">
      <c r="K51998" s="293"/>
      <c r="M51998" s="290"/>
    </row>
    <row r="51999" spans="11:13" x14ac:dyDescent="0.35">
      <c r="K51999" s="293"/>
      <c r="M51999" s="290"/>
    </row>
    <row r="52000" spans="11:13" x14ac:dyDescent="0.35">
      <c r="K52000" s="293"/>
      <c r="M52000" s="290"/>
    </row>
    <row r="52001" spans="11:13" x14ac:dyDescent="0.35">
      <c r="K52001" s="293"/>
      <c r="M52001" s="290"/>
    </row>
    <row r="52002" spans="11:13" x14ac:dyDescent="0.35">
      <c r="K52002" s="293"/>
      <c r="M52002" s="290"/>
    </row>
    <row r="52003" spans="11:13" x14ac:dyDescent="0.35">
      <c r="K52003" s="293"/>
      <c r="M52003" s="290"/>
    </row>
    <row r="52004" spans="11:13" x14ac:dyDescent="0.35">
      <c r="K52004" s="293"/>
      <c r="M52004" s="290"/>
    </row>
    <row r="52005" spans="11:13" x14ac:dyDescent="0.35">
      <c r="K52005" s="293"/>
      <c r="M52005" s="290"/>
    </row>
    <row r="52006" spans="11:13" x14ac:dyDescent="0.35">
      <c r="K52006" s="293"/>
      <c r="M52006" s="290"/>
    </row>
    <row r="52007" spans="11:13" x14ac:dyDescent="0.35">
      <c r="K52007" s="293"/>
      <c r="M52007" s="290"/>
    </row>
    <row r="52008" spans="11:13" x14ac:dyDescent="0.35">
      <c r="K52008" s="293"/>
      <c r="M52008" s="290"/>
    </row>
    <row r="52009" spans="11:13" x14ac:dyDescent="0.35">
      <c r="K52009" s="293"/>
      <c r="M52009" s="290"/>
    </row>
    <row r="52010" spans="11:13" x14ac:dyDescent="0.35">
      <c r="K52010" s="293"/>
      <c r="M52010" s="290"/>
    </row>
    <row r="52011" spans="11:13" x14ac:dyDescent="0.35">
      <c r="K52011" s="293"/>
      <c r="M52011" s="290"/>
    </row>
    <row r="52012" spans="11:13" x14ac:dyDescent="0.35">
      <c r="K52012" s="293"/>
      <c r="M52012" s="290"/>
    </row>
    <row r="52013" spans="11:13" x14ac:dyDescent="0.35">
      <c r="K52013" s="293"/>
      <c r="M52013" s="290"/>
    </row>
    <row r="52014" spans="11:13" x14ac:dyDescent="0.35">
      <c r="K52014" s="293"/>
      <c r="M52014" s="290"/>
    </row>
    <row r="52015" spans="11:13" x14ac:dyDescent="0.35">
      <c r="K52015" s="293"/>
      <c r="M52015" s="290"/>
    </row>
    <row r="52016" spans="11:13" x14ac:dyDescent="0.35">
      <c r="K52016" s="293"/>
      <c r="M52016" s="290"/>
    </row>
    <row r="52017" spans="11:13" x14ac:dyDescent="0.35">
      <c r="K52017" s="293"/>
      <c r="M52017" s="290"/>
    </row>
    <row r="52018" spans="11:13" x14ac:dyDescent="0.35">
      <c r="K52018" s="293"/>
      <c r="M52018" s="290"/>
    </row>
    <row r="52019" spans="11:13" x14ac:dyDescent="0.35">
      <c r="K52019" s="293"/>
      <c r="M52019" s="290"/>
    </row>
    <row r="52020" spans="11:13" x14ac:dyDescent="0.35">
      <c r="K52020" s="293"/>
      <c r="M52020" s="290"/>
    </row>
    <row r="52021" spans="11:13" x14ac:dyDescent="0.35">
      <c r="K52021" s="293"/>
      <c r="M52021" s="290"/>
    </row>
    <row r="52022" spans="11:13" x14ac:dyDescent="0.35">
      <c r="K52022" s="293"/>
      <c r="M52022" s="290"/>
    </row>
    <row r="52023" spans="11:13" x14ac:dyDescent="0.35">
      <c r="K52023" s="293"/>
      <c r="M52023" s="290"/>
    </row>
    <row r="52024" spans="11:13" x14ac:dyDescent="0.35">
      <c r="K52024" s="293"/>
      <c r="M52024" s="290"/>
    </row>
    <row r="52025" spans="11:13" x14ac:dyDescent="0.35">
      <c r="K52025" s="293"/>
      <c r="M52025" s="290"/>
    </row>
    <row r="52026" spans="11:13" x14ac:dyDescent="0.35">
      <c r="K52026" s="293"/>
      <c r="M52026" s="290"/>
    </row>
    <row r="52027" spans="11:13" x14ac:dyDescent="0.35">
      <c r="K52027" s="293"/>
      <c r="M52027" s="290"/>
    </row>
    <row r="52028" spans="11:13" x14ac:dyDescent="0.35">
      <c r="K52028" s="293"/>
      <c r="M52028" s="290"/>
    </row>
    <row r="52029" spans="11:13" x14ac:dyDescent="0.35">
      <c r="K52029" s="293"/>
      <c r="M52029" s="290"/>
    </row>
    <row r="52030" spans="11:13" x14ac:dyDescent="0.35">
      <c r="K52030" s="293"/>
      <c r="M52030" s="290"/>
    </row>
    <row r="52031" spans="11:13" x14ac:dyDescent="0.35">
      <c r="K52031" s="293"/>
      <c r="M52031" s="290"/>
    </row>
    <row r="52032" spans="11:13" x14ac:dyDescent="0.35">
      <c r="K52032" s="293"/>
      <c r="M52032" s="290"/>
    </row>
    <row r="52033" spans="11:13" x14ac:dyDescent="0.35">
      <c r="K52033" s="293"/>
      <c r="M52033" s="290"/>
    </row>
    <row r="52034" spans="11:13" x14ac:dyDescent="0.35">
      <c r="K52034" s="293"/>
      <c r="M52034" s="290"/>
    </row>
    <row r="52035" spans="11:13" x14ac:dyDescent="0.35">
      <c r="K52035" s="293"/>
      <c r="M52035" s="290"/>
    </row>
    <row r="52036" spans="11:13" x14ac:dyDescent="0.35">
      <c r="K52036" s="293"/>
      <c r="M52036" s="290"/>
    </row>
    <row r="52037" spans="11:13" x14ac:dyDescent="0.35">
      <c r="K52037" s="293"/>
      <c r="M52037" s="290"/>
    </row>
    <row r="52038" spans="11:13" x14ac:dyDescent="0.35">
      <c r="K52038" s="293"/>
      <c r="M52038" s="290"/>
    </row>
    <row r="52039" spans="11:13" x14ac:dyDescent="0.35">
      <c r="K52039" s="293"/>
      <c r="M52039" s="290"/>
    </row>
    <row r="52040" spans="11:13" x14ac:dyDescent="0.35">
      <c r="K52040" s="293"/>
      <c r="M52040" s="290"/>
    </row>
    <row r="52041" spans="11:13" x14ac:dyDescent="0.35">
      <c r="K52041" s="293"/>
      <c r="M52041" s="290"/>
    </row>
    <row r="52042" spans="11:13" x14ac:dyDescent="0.35">
      <c r="K52042" s="293"/>
      <c r="M52042" s="290"/>
    </row>
    <row r="52043" spans="11:13" x14ac:dyDescent="0.35">
      <c r="K52043" s="293"/>
      <c r="M52043" s="290"/>
    </row>
    <row r="52044" spans="11:13" x14ac:dyDescent="0.35">
      <c r="K52044" s="293"/>
      <c r="M52044" s="290"/>
    </row>
    <row r="52045" spans="11:13" x14ac:dyDescent="0.35">
      <c r="K52045" s="293"/>
      <c r="M52045" s="290"/>
    </row>
    <row r="52046" spans="11:13" x14ac:dyDescent="0.35">
      <c r="K52046" s="293"/>
      <c r="M52046" s="290"/>
    </row>
    <row r="52047" spans="11:13" x14ac:dyDescent="0.35">
      <c r="K52047" s="293"/>
      <c r="M52047" s="290"/>
    </row>
    <row r="52048" spans="11:13" x14ac:dyDescent="0.35">
      <c r="K52048" s="293"/>
      <c r="M52048" s="290"/>
    </row>
    <row r="52049" spans="11:13" x14ac:dyDescent="0.35">
      <c r="K52049" s="293"/>
      <c r="M52049" s="290"/>
    </row>
    <row r="52050" spans="11:13" x14ac:dyDescent="0.35">
      <c r="K52050" s="293"/>
      <c r="M52050" s="290"/>
    </row>
    <row r="52051" spans="11:13" x14ac:dyDescent="0.35">
      <c r="K52051" s="293"/>
      <c r="M52051" s="290"/>
    </row>
    <row r="52052" spans="11:13" x14ac:dyDescent="0.35">
      <c r="K52052" s="293"/>
      <c r="M52052" s="290"/>
    </row>
    <row r="52053" spans="11:13" x14ac:dyDescent="0.35">
      <c r="K52053" s="293"/>
      <c r="M52053" s="290"/>
    </row>
    <row r="52054" spans="11:13" x14ac:dyDescent="0.35">
      <c r="K52054" s="293"/>
      <c r="M52054" s="290"/>
    </row>
    <row r="52055" spans="11:13" x14ac:dyDescent="0.35">
      <c r="K52055" s="293"/>
      <c r="M52055" s="290"/>
    </row>
    <row r="52056" spans="11:13" x14ac:dyDescent="0.35">
      <c r="K52056" s="293"/>
      <c r="M52056" s="290"/>
    </row>
    <row r="52057" spans="11:13" x14ac:dyDescent="0.35">
      <c r="K52057" s="293"/>
      <c r="M52057" s="290"/>
    </row>
    <row r="52058" spans="11:13" x14ac:dyDescent="0.35">
      <c r="K52058" s="293"/>
      <c r="M52058" s="290"/>
    </row>
    <row r="52059" spans="11:13" x14ac:dyDescent="0.35">
      <c r="K52059" s="293"/>
      <c r="M52059" s="290"/>
    </row>
    <row r="52060" spans="11:13" x14ac:dyDescent="0.35">
      <c r="K52060" s="293"/>
      <c r="M52060" s="290"/>
    </row>
    <row r="52061" spans="11:13" x14ac:dyDescent="0.35">
      <c r="K52061" s="293"/>
      <c r="M52061" s="290"/>
    </row>
    <row r="52062" spans="11:13" x14ac:dyDescent="0.35">
      <c r="K52062" s="293"/>
      <c r="M52062" s="290"/>
    </row>
    <row r="52063" spans="11:13" x14ac:dyDescent="0.35">
      <c r="K52063" s="293"/>
      <c r="M52063" s="290"/>
    </row>
    <row r="52064" spans="11:13" x14ac:dyDescent="0.35">
      <c r="K52064" s="293"/>
      <c r="M52064" s="290"/>
    </row>
    <row r="52065" spans="11:13" x14ac:dyDescent="0.35">
      <c r="K52065" s="293"/>
      <c r="M52065" s="290"/>
    </row>
    <row r="52066" spans="11:13" x14ac:dyDescent="0.35">
      <c r="K52066" s="293"/>
      <c r="M52066" s="290"/>
    </row>
    <row r="52067" spans="11:13" x14ac:dyDescent="0.35">
      <c r="K52067" s="293"/>
      <c r="M52067" s="290"/>
    </row>
    <row r="52068" spans="11:13" x14ac:dyDescent="0.35">
      <c r="K52068" s="293"/>
      <c r="M52068" s="290"/>
    </row>
    <row r="52069" spans="11:13" x14ac:dyDescent="0.35">
      <c r="K52069" s="293"/>
      <c r="M52069" s="290"/>
    </row>
    <row r="52070" spans="11:13" x14ac:dyDescent="0.35">
      <c r="K52070" s="293"/>
      <c r="M52070" s="290"/>
    </row>
    <row r="52071" spans="11:13" x14ac:dyDescent="0.35">
      <c r="K52071" s="293"/>
      <c r="M52071" s="290"/>
    </row>
    <row r="52072" spans="11:13" x14ac:dyDescent="0.35">
      <c r="K52072" s="293"/>
      <c r="M52072" s="290"/>
    </row>
    <row r="52073" spans="11:13" x14ac:dyDescent="0.35">
      <c r="K52073" s="293"/>
      <c r="M52073" s="290"/>
    </row>
    <row r="52074" spans="11:13" x14ac:dyDescent="0.35">
      <c r="K52074" s="293"/>
      <c r="M52074" s="290"/>
    </row>
    <row r="52075" spans="11:13" x14ac:dyDescent="0.35">
      <c r="K52075" s="293"/>
      <c r="M52075" s="290"/>
    </row>
    <row r="52076" spans="11:13" x14ac:dyDescent="0.35">
      <c r="K52076" s="293"/>
      <c r="M52076" s="290"/>
    </row>
    <row r="52077" spans="11:13" x14ac:dyDescent="0.35">
      <c r="K52077" s="293"/>
      <c r="M52077" s="290"/>
    </row>
    <row r="52078" spans="11:13" x14ac:dyDescent="0.35">
      <c r="K52078" s="293"/>
      <c r="M52078" s="290"/>
    </row>
    <row r="52079" spans="11:13" x14ac:dyDescent="0.35">
      <c r="K52079" s="293"/>
      <c r="M52079" s="290"/>
    </row>
    <row r="52080" spans="11:13" x14ac:dyDescent="0.35">
      <c r="K52080" s="293"/>
      <c r="M52080" s="290"/>
    </row>
    <row r="52081" spans="11:13" x14ac:dyDescent="0.35">
      <c r="K52081" s="293"/>
      <c r="M52081" s="290"/>
    </row>
    <row r="52082" spans="11:13" x14ac:dyDescent="0.35">
      <c r="K52082" s="293"/>
      <c r="M52082" s="290"/>
    </row>
    <row r="52083" spans="11:13" x14ac:dyDescent="0.35">
      <c r="K52083" s="293"/>
      <c r="M52083" s="290"/>
    </row>
    <row r="52084" spans="11:13" x14ac:dyDescent="0.35">
      <c r="K52084" s="293"/>
      <c r="M52084" s="290"/>
    </row>
    <row r="52085" spans="11:13" x14ac:dyDescent="0.35">
      <c r="K52085" s="293"/>
      <c r="M52085" s="290"/>
    </row>
    <row r="52086" spans="11:13" x14ac:dyDescent="0.35">
      <c r="K52086" s="293"/>
      <c r="M52086" s="290"/>
    </row>
    <row r="52087" spans="11:13" x14ac:dyDescent="0.35">
      <c r="K52087" s="293"/>
      <c r="M52087" s="290"/>
    </row>
    <row r="52088" spans="11:13" x14ac:dyDescent="0.35">
      <c r="K52088" s="293"/>
      <c r="M52088" s="290"/>
    </row>
    <row r="52089" spans="11:13" x14ac:dyDescent="0.35">
      <c r="K52089" s="293"/>
      <c r="M52089" s="290"/>
    </row>
    <row r="52090" spans="11:13" x14ac:dyDescent="0.35">
      <c r="K52090" s="293"/>
      <c r="M52090" s="290"/>
    </row>
    <row r="52091" spans="11:13" x14ac:dyDescent="0.35">
      <c r="K52091" s="293"/>
      <c r="M52091" s="290"/>
    </row>
    <row r="52092" spans="11:13" x14ac:dyDescent="0.35">
      <c r="K52092" s="293"/>
      <c r="M52092" s="290"/>
    </row>
    <row r="52093" spans="11:13" x14ac:dyDescent="0.35">
      <c r="K52093" s="293"/>
      <c r="M52093" s="290"/>
    </row>
    <row r="52094" spans="11:13" x14ac:dyDescent="0.35">
      <c r="K52094" s="293"/>
      <c r="M52094" s="290"/>
    </row>
    <row r="52095" spans="11:13" x14ac:dyDescent="0.35">
      <c r="K52095" s="293"/>
      <c r="M52095" s="290"/>
    </row>
    <row r="52096" spans="11:13" x14ac:dyDescent="0.35">
      <c r="K52096" s="293"/>
      <c r="M52096" s="290"/>
    </row>
    <row r="52097" spans="11:13" x14ac:dyDescent="0.35">
      <c r="K52097" s="293"/>
      <c r="M52097" s="290"/>
    </row>
    <row r="52098" spans="11:13" x14ac:dyDescent="0.35">
      <c r="K52098" s="293"/>
      <c r="M52098" s="290"/>
    </row>
    <row r="52099" spans="11:13" x14ac:dyDescent="0.35">
      <c r="K52099" s="293"/>
      <c r="M52099" s="290"/>
    </row>
    <row r="52100" spans="11:13" x14ac:dyDescent="0.35">
      <c r="K52100" s="293"/>
      <c r="M52100" s="290"/>
    </row>
    <row r="52101" spans="11:13" x14ac:dyDescent="0.35">
      <c r="K52101" s="293"/>
      <c r="M52101" s="290"/>
    </row>
    <row r="52102" spans="11:13" x14ac:dyDescent="0.35">
      <c r="K52102" s="293"/>
      <c r="M52102" s="290"/>
    </row>
    <row r="52103" spans="11:13" x14ac:dyDescent="0.35">
      <c r="K52103" s="293"/>
      <c r="M52103" s="290"/>
    </row>
    <row r="52104" spans="11:13" x14ac:dyDescent="0.35">
      <c r="K52104" s="293"/>
      <c r="M52104" s="290"/>
    </row>
    <row r="52105" spans="11:13" x14ac:dyDescent="0.35">
      <c r="K52105" s="293"/>
      <c r="M52105" s="290"/>
    </row>
    <row r="52106" spans="11:13" x14ac:dyDescent="0.35">
      <c r="K52106" s="293"/>
      <c r="M52106" s="290"/>
    </row>
    <row r="52107" spans="11:13" x14ac:dyDescent="0.35">
      <c r="K52107" s="293"/>
      <c r="M52107" s="290"/>
    </row>
    <row r="52108" spans="11:13" x14ac:dyDescent="0.35">
      <c r="K52108" s="293"/>
      <c r="M52108" s="290"/>
    </row>
    <row r="52109" spans="11:13" x14ac:dyDescent="0.35">
      <c r="K52109" s="293"/>
      <c r="M52109" s="290"/>
    </row>
    <row r="52110" spans="11:13" x14ac:dyDescent="0.35">
      <c r="K52110" s="293"/>
      <c r="M52110" s="290"/>
    </row>
    <row r="52111" spans="11:13" x14ac:dyDescent="0.35">
      <c r="K52111" s="293"/>
      <c r="M52111" s="290"/>
    </row>
    <row r="52112" spans="11:13" x14ac:dyDescent="0.35">
      <c r="K52112" s="293"/>
      <c r="M52112" s="290"/>
    </row>
    <row r="52113" spans="11:13" x14ac:dyDescent="0.35">
      <c r="K52113" s="293"/>
      <c r="M52113" s="290"/>
    </row>
    <row r="52114" spans="11:13" x14ac:dyDescent="0.35">
      <c r="K52114" s="293"/>
      <c r="M52114" s="290"/>
    </row>
    <row r="52115" spans="11:13" x14ac:dyDescent="0.35">
      <c r="K52115" s="293"/>
      <c r="M52115" s="290"/>
    </row>
    <row r="52116" spans="11:13" x14ac:dyDescent="0.35">
      <c r="K52116" s="293"/>
      <c r="M52116" s="290"/>
    </row>
    <row r="52117" spans="11:13" x14ac:dyDescent="0.35">
      <c r="K52117" s="293"/>
      <c r="M52117" s="290"/>
    </row>
    <row r="52118" spans="11:13" x14ac:dyDescent="0.35">
      <c r="K52118" s="293"/>
      <c r="M52118" s="290"/>
    </row>
    <row r="52119" spans="11:13" x14ac:dyDescent="0.35">
      <c r="K52119" s="293"/>
      <c r="M52119" s="290"/>
    </row>
    <row r="52120" spans="11:13" x14ac:dyDescent="0.35">
      <c r="K52120" s="293"/>
      <c r="M52120" s="290"/>
    </row>
    <row r="52121" spans="11:13" x14ac:dyDescent="0.35">
      <c r="K52121" s="293"/>
      <c r="M52121" s="290"/>
    </row>
    <row r="52122" spans="11:13" x14ac:dyDescent="0.35">
      <c r="K52122" s="293"/>
      <c r="M52122" s="290"/>
    </row>
    <row r="52123" spans="11:13" x14ac:dyDescent="0.35">
      <c r="K52123" s="293"/>
      <c r="M52123" s="290"/>
    </row>
    <row r="52124" spans="11:13" x14ac:dyDescent="0.35">
      <c r="K52124" s="293"/>
      <c r="M52124" s="290"/>
    </row>
    <row r="52125" spans="11:13" x14ac:dyDescent="0.35">
      <c r="K52125" s="293"/>
      <c r="M52125" s="290"/>
    </row>
    <row r="52126" spans="11:13" x14ac:dyDescent="0.35">
      <c r="K52126" s="293"/>
      <c r="M52126" s="290"/>
    </row>
    <row r="52127" spans="11:13" x14ac:dyDescent="0.35">
      <c r="K52127" s="293"/>
      <c r="M52127" s="290"/>
    </row>
    <row r="52128" spans="11:13" x14ac:dyDescent="0.35">
      <c r="K52128" s="293"/>
      <c r="M52128" s="290"/>
    </row>
    <row r="52129" spans="11:13" x14ac:dyDescent="0.35">
      <c r="K52129" s="293"/>
      <c r="M52129" s="290"/>
    </row>
    <row r="52130" spans="11:13" x14ac:dyDescent="0.35">
      <c r="K52130" s="293"/>
      <c r="M52130" s="290"/>
    </row>
    <row r="52131" spans="11:13" x14ac:dyDescent="0.35">
      <c r="K52131" s="293"/>
      <c r="M52131" s="290"/>
    </row>
    <row r="52132" spans="11:13" x14ac:dyDescent="0.35">
      <c r="K52132" s="293"/>
      <c r="M52132" s="290"/>
    </row>
    <row r="52133" spans="11:13" x14ac:dyDescent="0.35">
      <c r="K52133" s="293"/>
      <c r="M52133" s="290"/>
    </row>
    <row r="52134" spans="11:13" x14ac:dyDescent="0.35">
      <c r="K52134" s="293"/>
      <c r="M52134" s="290"/>
    </row>
    <row r="52135" spans="11:13" x14ac:dyDescent="0.35">
      <c r="K52135" s="293"/>
      <c r="M52135" s="290"/>
    </row>
    <row r="52136" spans="11:13" x14ac:dyDescent="0.35">
      <c r="K52136" s="293"/>
      <c r="M52136" s="290"/>
    </row>
    <row r="52137" spans="11:13" x14ac:dyDescent="0.35">
      <c r="K52137" s="293"/>
      <c r="M52137" s="290"/>
    </row>
    <row r="52138" spans="11:13" x14ac:dyDescent="0.35">
      <c r="K52138" s="293"/>
      <c r="M52138" s="290"/>
    </row>
    <row r="52139" spans="11:13" x14ac:dyDescent="0.35">
      <c r="K52139" s="293"/>
      <c r="M52139" s="290"/>
    </row>
    <row r="52140" spans="11:13" x14ac:dyDescent="0.35">
      <c r="K52140" s="293"/>
      <c r="M52140" s="290"/>
    </row>
    <row r="52141" spans="11:13" x14ac:dyDescent="0.35">
      <c r="K52141" s="293"/>
      <c r="M52141" s="290"/>
    </row>
    <row r="52142" spans="11:13" x14ac:dyDescent="0.35">
      <c r="K52142" s="293"/>
      <c r="M52142" s="290"/>
    </row>
    <row r="52143" spans="11:13" x14ac:dyDescent="0.35">
      <c r="K52143" s="293"/>
      <c r="M52143" s="290"/>
    </row>
    <row r="52144" spans="11:13" x14ac:dyDescent="0.35">
      <c r="K52144" s="293"/>
      <c r="M52144" s="290"/>
    </row>
    <row r="52145" spans="11:13" x14ac:dyDescent="0.35">
      <c r="K52145" s="293"/>
      <c r="M52145" s="290"/>
    </row>
    <row r="52146" spans="11:13" x14ac:dyDescent="0.35">
      <c r="K52146" s="293"/>
      <c r="M52146" s="290"/>
    </row>
    <row r="52147" spans="11:13" x14ac:dyDescent="0.35">
      <c r="K52147" s="293"/>
      <c r="M52147" s="290"/>
    </row>
    <row r="52148" spans="11:13" x14ac:dyDescent="0.35">
      <c r="K52148" s="293"/>
      <c r="M52148" s="290"/>
    </row>
    <row r="52149" spans="11:13" x14ac:dyDescent="0.35">
      <c r="K52149" s="293"/>
      <c r="M52149" s="290"/>
    </row>
    <row r="52150" spans="11:13" x14ac:dyDescent="0.35">
      <c r="K52150" s="293"/>
      <c r="M52150" s="290"/>
    </row>
    <row r="52151" spans="11:13" x14ac:dyDescent="0.35">
      <c r="K52151" s="293"/>
      <c r="M52151" s="290"/>
    </row>
    <row r="52152" spans="11:13" x14ac:dyDescent="0.35">
      <c r="K52152" s="293"/>
      <c r="M52152" s="290"/>
    </row>
    <row r="52153" spans="11:13" x14ac:dyDescent="0.35">
      <c r="K52153" s="293"/>
      <c r="M52153" s="290"/>
    </row>
    <row r="52154" spans="11:13" x14ac:dyDescent="0.35">
      <c r="K52154" s="293"/>
      <c r="M52154" s="290"/>
    </row>
    <row r="52155" spans="11:13" x14ac:dyDescent="0.35">
      <c r="K52155" s="293"/>
      <c r="M52155" s="290"/>
    </row>
    <row r="52156" spans="11:13" x14ac:dyDescent="0.35">
      <c r="K52156" s="293"/>
      <c r="M52156" s="290"/>
    </row>
    <row r="52157" spans="11:13" x14ac:dyDescent="0.35">
      <c r="K52157" s="293"/>
      <c r="M52157" s="290"/>
    </row>
    <row r="52158" spans="11:13" x14ac:dyDescent="0.35">
      <c r="K52158" s="293"/>
      <c r="M52158" s="290"/>
    </row>
    <row r="52159" spans="11:13" x14ac:dyDescent="0.35">
      <c r="K52159" s="293"/>
      <c r="M52159" s="290"/>
    </row>
    <row r="52160" spans="11:13" x14ac:dyDescent="0.35">
      <c r="K52160" s="293"/>
      <c r="M52160" s="290"/>
    </row>
    <row r="52161" spans="11:13" x14ac:dyDescent="0.35">
      <c r="K52161" s="293"/>
      <c r="M52161" s="290"/>
    </row>
    <row r="52162" spans="11:13" x14ac:dyDescent="0.35">
      <c r="K52162" s="293"/>
      <c r="M52162" s="290"/>
    </row>
    <row r="52163" spans="11:13" x14ac:dyDescent="0.35">
      <c r="K52163" s="293"/>
      <c r="M52163" s="290"/>
    </row>
    <row r="52164" spans="11:13" x14ac:dyDescent="0.35">
      <c r="K52164" s="293"/>
      <c r="M52164" s="290"/>
    </row>
    <row r="52165" spans="11:13" x14ac:dyDescent="0.35">
      <c r="K52165" s="293"/>
      <c r="M52165" s="290"/>
    </row>
    <row r="52166" spans="11:13" x14ac:dyDescent="0.35">
      <c r="K52166" s="293"/>
      <c r="M52166" s="290"/>
    </row>
    <row r="52167" spans="11:13" x14ac:dyDescent="0.35">
      <c r="K52167" s="293"/>
      <c r="M52167" s="290"/>
    </row>
    <row r="52168" spans="11:13" x14ac:dyDescent="0.35">
      <c r="K52168" s="293"/>
      <c r="M52168" s="290"/>
    </row>
    <row r="52169" spans="11:13" x14ac:dyDescent="0.35">
      <c r="K52169" s="293"/>
      <c r="M52169" s="290"/>
    </row>
    <row r="52170" spans="11:13" x14ac:dyDescent="0.35">
      <c r="K52170" s="293"/>
      <c r="M52170" s="290"/>
    </row>
    <row r="52171" spans="11:13" x14ac:dyDescent="0.35">
      <c r="K52171" s="293"/>
      <c r="M52171" s="290"/>
    </row>
    <row r="52172" spans="11:13" x14ac:dyDescent="0.35">
      <c r="K52172" s="293"/>
      <c r="M52172" s="290"/>
    </row>
    <row r="52173" spans="11:13" x14ac:dyDescent="0.35">
      <c r="K52173" s="293"/>
      <c r="M52173" s="290"/>
    </row>
    <row r="52174" spans="11:13" x14ac:dyDescent="0.35">
      <c r="K52174" s="293"/>
      <c r="M52174" s="290"/>
    </row>
    <row r="52175" spans="11:13" x14ac:dyDescent="0.35">
      <c r="K52175" s="293"/>
      <c r="M52175" s="290"/>
    </row>
    <row r="52176" spans="11:13" x14ac:dyDescent="0.35">
      <c r="K52176" s="293"/>
      <c r="M52176" s="290"/>
    </row>
    <row r="52177" spans="11:13" x14ac:dyDescent="0.35">
      <c r="K52177" s="293"/>
      <c r="M52177" s="290"/>
    </row>
    <row r="52178" spans="11:13" x14ac:dyDescent="0.35">
      <c r="K52178" s="293"/>
      <c r="M52178" s="290"/>
    </row>
    <row r="52179" spans="11:13" x14ac:dyDescent="0.35">
      <c r="K52179" s="293"/>
      <c r="M52179" s="290"/>
    </row>
    <row r="52180" spans="11:13" x14ac:dyDescent="0.35">
      <c r="K52180" s="293"/>
      <c r="M52180" s="290"/>
    </row>
    <row r="52181" spans="11:13" x14ac:dyDescent="0.35">
      <c r="K52181" s="293"/>
      <c r="M52181" s="290"/>
    </row>
    <row r="52182" spans="11:13" x14ac:dyDescent="0.35">
      <c r="K52182" s="293"/>
      <c r="M52182" s="290"/>
    </row>
    <row r="52183" spans="11:13" x14ac:dyDescent="0.35">
      <c r="K52183" s="293"/>
      <c r="M52183" s="290"/>
    </row>
    <row r="52184" spans="11:13" x14ac:dyDescent="0.35">
      <c r="K52184" s="293"/>
      <c r="M52184" s="290"/>
    </row>
    <row r="52185" spans="11:13" x14ac:dyDescent="0.35">
      <c r="K52185" s="293"/>
      <c r="M52185" s="290"/>
    </row>
    <row r="52186" spans="11:13" x14ac:dyDescent="0.35">
      <c r="K52186" s="293"/>
      <c r="M52186" s="290"/>
    </row>
    <row r="52187" spans="11:13" x14ac:dyDescent="0.35">
      <c r="K52187" s="293"/>
      <c r="M52187" s="290"/>
    </row>
    <row r="52188" spans="11:13" x14ac:dyDescent="0.35">
      <c r="K52188" s="293"/>
      <c r="M52188" s="290"/>
    </row>
    <row r="52189" spans="11:13" x14ac:dyDescent="0.35">
      <c r="K52189" s="293"/>
      <c r="M52189" s="290"/>
    </row>
    <row r="52190" spans="11:13" x14ac:dyDescent="0.35">
      <c r="K52190" s="293"/>
      <c r="M52190" s="290"/>
    </row>
    <row r="52191" spans="11:13" x14ac:dyDescent="0.35">
      <c r="K52191" s="293"/>
      <c r="M52191" s="290"/>
    </row>
    <row r="52192" spans="11:13" x14ac:dyDescent="0.35">
      <c r="K52192" s="293"/>
      <c r="M52192" s="290"/>
    </row>
    <row r="52193" spans="11:13" x14ac:dyDescent="0.35">
      <c r="K52193" s="293"/>
      <c r="M52193" s="290"/>
    </row>
    <row r="52194" spans="11:13" x14ac:dyDescent="0.35">
      <c r="K52194" s="293"/>
      <c r="M52194" s="290"/>
    </row>
    <row r="52195" spans="11:13" x14ac:dyDescent="0.35">
      <c r="K52195" s="293"/>
      <c r="M52195" s="290"/>
    </row>
    <row r="52196" spans="11:13" x14ac:dyDescent="0.35">
      <c r="K52196" s="293"/>
      <c r="M52196" s="290"/>
    </row>
    <row r="52197" spans="11:13" x14ac:dyDescent="0.35">
      <c r="K52197" s="293"/>
      <c r="M52197" s="290"/>
    </row>
    <row r="52198" spans="11:13" x14ac:dyDescent="0.35">
      <c r="K52198" s="293"/>
      <c r="M52198" s="290"/>
    </row>
    <row r="52199" spans="11:13" x14ac:dyDescent="0.35">
      <c r="K52199" s="293"/>
      <c r="M52199" s="290"/>
    </row>
    <row r="52200" spans="11:13" x14ac:dyDescent="0.35">
      <c r="K52200" s="293"/>
      <c r="M52200" s="290"/>
    </row>
    <row r="52201" spans="11:13" x14ac:dyDescent="0.35">
      <c r="K52201" s="293"/>
      <c r="M52201" s="290"/>
    </row>
    <row r="52202" spans="11:13" x14ac:dyDescent="0.35">
      <c r="K52202" s="293"/>
      <c r="M52202" s="290"/>
    </row>
    <row r="52203" spans="11:13" x14ac:dyDescent="0.35">
      <c r="K52203" s="293"/>
      <c r="M52203" s="290"/>
    </row>
    <row r="52204" spans="11:13" x14ac:dyDescent="0.35">
      <c r="K52204" s="293"/>
      <c r="M52204" s="290"/>
    </row>
    <row r="52205" spans="11:13" x14ac:dyDescent="0.35">
      <c r="K52205" s="293"/>
      <c r="M52205" s="290"/>
    </row>
    <row r="52206" spans="11:13" x14ac:dyDescent="0.35">
      <c r="K52206" s="293"/>
      <c r="M52206" s="290"/>
    </row>
    <row r="52207" spans="11:13" x14ac:dyDescent="0.35">
      <c r="K52207" s="293"/>
      <c r="M52207" s="290"/>
    </row>
    <row r="52208" spans="11:13" x14ac:dyDescent="0.35">
      <c r="K52208" s="293"/>
      <c r="M52208" s="290"/>
    </row>
    <row r="52209" spans="11:13" x14ac:dyDescent="0.35">
      <c r="K52209" s="293"/>
      <c r="M52209" s="290"/>
    </row>
    <row r="52210" spans="11:13" x14ac:dyDescent="0.35">
      <c r="K52210" s="293"/>
      <c r="M52210" s="290"/>
    </row>
    <row r="52211" spans="11:13" x14ac:dyDescent="0.35">
      <c r="K52211" s="293"/>
      <c r="M52211" s="290"/>
    </row>
    <row r="52212" spans="11:13" x14ac:dyDescent="0.35">
      <c r="K52212" s="293"/>
      <c r="M52212" s="290"/>
    </row>
    <row r="52213" spans="11:13" x14ac:dyDescent="0.35">
      <c r="K52213" s="293"/>
      <c r="M52213" s="290"/>
    </row>
    <row r="52214" spans="11:13" x14ac:dyDescent="0.35">
      <c r="K52214" s="293"/>
      <c r="M52214" s="290"/>
    </row>
    <row r="52215" spans="11:13" x14ac:dyDescent="0.35">
      <c r="K52215" s="293"/>
      <c r="M52215" s="290"/>
    </row>
    <row r="52216" spans="11:13" x14ac:dyDescent="0.35">
      <c r="K52216" s="293"/>
      <c r="M52216" s="290"/>
    </row>
    <row r="52217" spans="11:13" x14ac:dyDescent="0.35">
      <c r="K52217" s="293"/>
      <c r="M52217" s="290"/>
    </row>
    <row r="52218" spans="11:13" x14ac:dyDescent="0.35">
      <c r="K52218" s="293"/>
      <c r="M52218" s="290"/>
    </row>
    <row r="52219" spans="11:13" x14ac:dyDescent="0.35">
      <c r="K52219" s="293"/>
      <c r="M52219" s="290"/>
    </row>
    <row r="52220" spans="11:13" x14ac:dyDescent="0.35">
      <c r="K52220" s="293"/>
      <c r="M52220" s="290"/>
    </row>
    <row r="52221" spans="11:13" x14ac:dyDescent="0.35">
      <c r="K52221" s="293"/>
      <c r="M52221" s="290"/>
    </row>
    <row r="52222" spans="11:13" x14ac:dyDescent="0.35">
      <c r="K52222" s="293"/>
      <c r="M52222" s="290"/>
    </row>
    <row r="52223" spans="11:13" x14ac:dyDescent="0.35">
      <c r="K52223" s="293"/>
      <c r="M52223" s="290"/>
    </row>
    <row r="52224" spans="11:13" x14ac:dyDescent="0.35">
      <c r="K52224" s="293"/>
      <c r="M52224" s="290"/>
    </row>
    <row r="52225" spans="11:13" x14ac:dyDescent="0.35">
      <c r="K52225" s="293"/>
      <c r="M52225" s="290"/>
    </row>
    <row r="52226" spans="11:13" x14ac:dyDescent="0.35">
      <c r="K52226" s="293"/>
      <c r="M52226" s="290"/>
    </row>
    <row r="52227" spans="11:13" x14ac:dyDescent="0.35">
      <c r="K52227" s="293"/>
      <c r="M52227" s="290"/>
    </row>
    <row r="52228" spans="11:13" x14ac:dyDescent="0.35">
      <c r="K52228" s="293"/>
      <c r="M52228" s="290"/>
    </row>
    <row r="52229" spans="11:13" x14ac:dyDescent="0.35">
      <c r="K52229" s="293"/>
      <c r="M52229" s="290"/>
    </row>
    <row r="52230" spans="11:13" x14ac:dyDescent="0.35">
      <c r="K52230" s="293"/>
      <c r="M52230" s="290"/>
    </row>
    <row r="52231" spans="11:13" x14ac:dyDescent="0.35">
      <c r="K52231" s="293"/>
      <c r="M52231" s="290"/>
    </row>
    <row r="52232" spans="11:13" x14ac:dyDescent="0.35">
      <c r="K52232" s="293"/>
      <c r="M52232" s="290"/>
    </row>
    <row r="52233" spans="11:13" x14ac:dyDescent="0.35">
      <c r="K52233" s="293"/>
      <c r="M52233" s="290"/>
    </row>
    <row r="52234" spans="11:13" x14ac:dyDescent="0.35">
      <c r="K52234" s="293"/>
      <c r="M52234" s="290"/>
    </row>
    <row r="52235" spans="11:13" x14ac:dyDescent="0.35">
      <c r="K52235" s="293"/>
      <c r="M52235" s="290"/>
    </row>
    <row r="52236" spans="11:13" x14ac:dyDescent="0.35">
      <c r="K52236" s="293"/>
      <c r="M52236" s="290"/>
    </row>
    <row r="52237" spans="11:13" x14ac:dyDescent="0.35">
      <c r="K52237" s="293"/>
      <c r="M52237" s="290"/>
    </row>
    <row r="52238" spans="11:13" x14ac:dyDescent="0.35">
      <c r="K52238" s="293"/>
      <c r="M52238" s="290"/>
    </row>
    <row r="52239" spans="11:13" x14ac:dyDescent="0.35">
      <c r="K52239" s="293"/>
      <c r="M52239" s="290"/>
    </row>
    <row r="52240" spans="11:13" x14ac:dyDescent="0.35">
      <c r="K52240" s="293"/>
      <c r="M52240" s="290"/>
    </row>
    <row r="52241" spans="11:13" x14ac:dyDescent="0.35">
      <c r="K52241" s="293"/>
      <c r="M52241" s="290"/>
    </row>
    <row r="52242" spans="11:13" x14ac:dyDescent="0.35">
      <c r="K52242" s="293"/>
      <c r="M52242" s="290"/>
    </row>
    <row r="52243" spans="11:13" x14ac:dyDescent="0.35">
      <c r="K52243" s="293"/>
      <c r="M52243" s="290"/>
    </row>
    <row r="52244" spans="11:13" x14ac:dyDescent="0.35">
      <c r="K52244" s="293"/>
      <c r="M52244" s="290"/>
    </row>
    <row r="52245" spans="11:13" x14ac:dyDescent="0.35">
      <c r="K52245" s="293"/>
      <c r="M52245" s="290"/>
    </row>
    <row r="52246" spans="11:13" x14ac:dyDescent="0.35">
      <c r="K52246" s="293"/>
      <c r="M52246" s="290"/>
    </row>
    <row r="52247" spans="11:13" x14ac:dyDescent="0.35">
      <c r="K52247" s="293"/>
      <c r="M52247" s="290"/>
    </row>
    <row r="52248" spans="11:13" x14ac:dyDescent="0.35">
      <c r="K52248" s="293"/>
      <c r="M52248" s="290"/>
    </row>
    <row r="52249" spans="11:13" x14ac:dyDescent="0.35">
      <c r="K52249" s="293"/>
      <c r="M52249" s="290"/>
    </row>
    <row r="52250" spans="11:13" x14ac:dyDescent="0.35">
      <c r="K52250" s="293"/>
      <c r="M52250" s="290"/>
    </row>
    <row r="52251" spans="11:13" x14ac:dyDescent="0.35">
      <c r="K52251" s="293"/>
      <c r="M52251" s="290"/>
    </row>
    <row r="52252" spans="11:13" x14ac:dyDescent="0.35">
      <c r="K52252" s="293"/>
      <c r="M52252" s="290"/>
    </row>
    <row r="52253" spans="11:13" x14ac:dyDescent="0.35">
      <c r="K52253" s="293"/>
      <c r="M52253" s="290"/>
    </row>
    <row r="52254" spans="11:13" x14ac:dyDescent="0.35">
      <c r="K52254" s="293"/>
      <c r="M52254" s="290"/>
    </row>
    <row r="52255" spans="11:13" x14ac:dyDescent="0.35">
      <c r="K52255" s="293"/>
      <c r="M52255" s="290"/>
    </row>
    <row r="52256" spans="11:13" x14ac:dyDescent="0.35">
      <c r="K52256" s="293"/>
      <c r="M52256" s="290"/>
    </row>
    <row r="52257" spans="11:13" x14ac:dyDescent="0.35">
      <c r="K52257" s="293"/>
      <c r="M52257" s="290"/>
    </row>
    <row r="52258" spans="11:13" x14ac:dyDescent="0.35">
      <c r="K52258" s="293"/>
      <c r="M52258" s="290"/>
    </row>
    <row r="52259" spans="11:13" x14ac:dyDescent="0.35">
      <c r="K52259" s="293"/>
      <c r="M52259" s="290"/>
    </row>
    <row r="52260" spans="11:13" x14ac:dyDescent="0.35">
      <c r="K52260" s="293"/>
      <c r="M52260" s="290"/>
    </row>
    <row r="52261" spans="11:13" x14ac:dyDescent="0.35">
      <c r="K52261" s="293"/>
      <c r="M52261" s="290"/>
    </row>
    <row r="52262" spans="11:13" x14ac:dyDescent="0.35">
      <c r="K52262" s="293"/>
      <c r="M52262" s="290"/>
    </row>
    <row r="52263" spans="11:13" x14ac:dyDescent="0.35">
      <c r="K52263" s="293"/>
      <c r="M52263" s="290"/>
    </row>
    <row r="52264" spans="11:13" x14ac:dyDescent="0.35">
      <c r="K52264" s="293"/>
      <c r="M52264" s="290"/>
    </row>
    <row r="52265" spans="11:13" x14ac:dyDescent="0.35">
      <c r="K52265" s="293"/>
      <c r="M52265" s="290"/>
    </row>
    <row r="52266" spans="11:13" x14ac:dyDescent="0.35">
      <c r="K52266" s="293"/>
      <c r="M52266" s="290"/>
    </row>
    <row r="52267" spans="11:13" x14ac:dyDescent="0.35">
      <c r="K52267" s="293"/>
      <c r="M52267" s="290"/>
    </row>
    <row r="52268" spans="11:13" x14ac:dyDescent="0.35">
      <c r="K52268" s="293"/>
      <c r="M52268" s="290"/>
    </row>
    <row r="52269" spans="11:13" x14ac:dyDescent="0.35">
      <c r="K52269" s="293"/>
      <c r="M52269" s="290"/>
    </row>
    <row r="52270" spans="11:13" x14ac:dyDescent="0.35">
      <c r="K52270" s="293"/>
      <c r="M52270" s="290"/>
    </row>
    <row r="52271" spans="11:13" x14ac:dyDescent="0.35">
      <c r="K52271" s="293"/>
      <c r="M52271" s="290"/>
    </row>
    <row r="52272" spans="11:13" x14ac:dyDescent="0.35">
      <c r="K52272" s="293"/>
      <c r="M52272" s="290"/>
    </row>
    <row r="52273" spans="11:13" x14ac:dyDescent="0.35">
      <c r="K52273" s="293"/>
      <c r="M52273" s="290"/>
    </row>
    <row r="52274" spans="11:13" x14ac:dyDescent="0.35">
      <c r="K52274" s="293"/>
      <c r="M52274" s="290"/>
    </row>
    <row r="52275" spans="11:13" x14ac:dyDescent="0.35">
      <c r="K52275" s="293"/>
      <c r="M52275" s="290"/>
    </row>
    <row r="52276" spans="11:13" x14ac:dyDescent="0.35">
      <c r="K52276" s="293"/>
      <c r="M52276" s="290"/>
    </row>
    <row r="52277" spans="11:13" x14ac:dyDescent="0.35">
      <c r="K52277" s="293"/>
      <c r="M52277" s="290"/>
    </row>
    <row r="52278" spans="11:13" x14ac:dyDescent="0.35">
      <c r="K52278" s="293"/>
      <c r="M52278" s="290"/>
    </row>
    <row r="52279" spans="11:13" x14ac:dyDescent="0.35">
      <c r="K52279" s="293"/>
      <c r="M52279" s="290"/>
    </row>
    <row r="52280" spans="11:13" x14ac:dyDescent="0.35">
      <c r="K52280" s="293"/>
      <c r="M52280" s="290"/>
    </row>
    <row r="52281" spans="11:13" x14ac:dyDescent="0.35">
      <c r="K52281" s="293"/>
      <c r="M52281" s="290"/>
    </row>
    <row r="52282" spans="11:13" x14ac:dyDescent="0.35">
      <c r="K52282" s="293"/>
      <c r="M52282" s="290"/>
    </row>
    <row r="52283" spans="11:13" x14ac:dyDescent="0.35">
      <c r="K52283" s="293"/>
      <c r="M52283" s="290"/>
    </row>
    <row r="52284" spans="11:13" x14ac:dyDescent="0.35">
      <c r="K52284" s="293"/>
      <c r="M52284" s="290"/>
    </row>
    <row r="52285" spans="11:13" x14ac:dyDescent="0.35">
      <c r="K52285" s="293"/>
      <c r="M52285" s="290"/>
    </row>
    <row r="52286" spans="11:13" x14ac:dyDescent="0.35">
      <c r="K52286" s="293"/>
      <c r="M52286" s="290"/>
    </row>
    <row r="52287" spans="11:13" x14ac:dyDescent="0.35">
      <c r="K52287" s="293"/>
      <c r="M52287" s="290"/>
    </row>
    <row r="52288" spans="11:13" x14ac:dyDescent="0.35">
      <c r="K52288" s="293"/>
      <c r="M52288" s="290"/>
    </row>
    <row r="52289" spans="11:13" x14ac:dyDescent="0.35">
      <c r="K52289" s="293"/>
      <c r="M52289" s="290"/>
    </row>
    <row r="52290" spans="11:13" x14ac:dyDescent="0.35">
      <c r="K52290" s="293"/>
      <c r="M52290" s="290"/>
    </row>
    <row r="52291" spans="11:13" x14ac:dyDescent="0.35">
      <c r="K52291" s="293"/>
      <c r="M52291" s="290"/>
    </row>
    <row r="52292" spans="11:13" x14ac:dyDescent="0.35">
      <c r="K52292" s="293"/>
      <c r="M52292" s="290"/>
    </row>
    <row r="52293" spans="11:13" x14ac:dyDescent="0.35">
      <c r="K52293" s="293"/>
      <c r="M52293" s="290"/>
    </row>
    <row r="52294" spans="11:13" x14ac:dyDescent="0.35">
      <c r="K52294" s="293"/>
      <c r="M52294" s="290"/>
    </row>
    <row r="52295" spans="11:13" x14ac:dyDescent="0.35">
      <c r="K52295" s="293"/>
      <c r="M52295" s="290"/>
    </row>
    <row r="52296" spans="11:13" x14ac:dyDescent="0.35">
      <c r="K52296" s="293"/>
      <c r="M52296" s="290"/>
    </row>
    <row r="52297" spans="11:13" x14ac:dyDescent="0.35">
      <c r="K52297" s="293"/>
      <c r="M52297" s="290"/>
    </row>
    <row r="52298" spans="11:13" x14ac:dyDescent="0.35">
      <c r="K52298" s="293"/>
      <c r="M52298" s="290"/>
    </row>
    <row r="52299" spans="11:13" x14ac:dyDescent="0.35">
      <c r="K52299" s="293"/>
      <c r="M52299" s="290"/>
    </row>
    <row r="52300" spans="11:13" x14ac:dyDescent="0.35">
      <c r="K52300" s="293"/>
      <c r="M52300" s="290"/>
    </row>
    <row r="52301" spans="11:13" x14ac:dyDescent="0.35">
      <c r="K52301" s="293"/>
      <c r="M52301" s="290"/>
    </row>
    <row r="52302" spans="11:13" x14ac:dyDescent="0.35">
      <c r="K52302" s="293"/>
      <c r="M52302" s="290"/>
    </row>
    <row r="52303" spans="11:13" x14ac:dyDescent="0.35">
      <c r="K52303" s="293"/>
      <c r="M52303" s="290"/>
    </row>
    <row r="52304" spans="11:13" x14ac:dyDescent="0.35">
      <c r="K52304" s="293"/>
      <c r="M52304" s="290"/>
    </row>
    <row r="52305" spans="11:13" x14ac:dyDescent="0.35">
      <c r="K52305" s="293"/>
      <c r="M52305" s="290"/>
    </row>
    <row r="52306" spans="11:13" x14ac:dyDescent="0.35">
      <c r="K52306" s="293"/>
      <c r="M52306" s="290"/>
    </row>
    <row r="52307" spans="11:13" x14ac:dyDescent="0.35">
      <c r="K52307" s="293"/>
      <c r="M52307" s="290"/>
    </row>
    <row r="52308" spans="11:13" x14ac:dyDescent="0.35">
      <c r="K52308" s="293"/>
      <c r="M52308" s="290"/>
    </row>
    <row r="52309" spans="11:13" x14ac:dyDescent="0.35">
      <c r="K52309" s="293"/>
      <c r="M52309" s="290"/>
    </row>
    <row r="52310" spans="11:13" x14ac:dyDescent="0.35">
      <c r="K52310" s="293"/>
      <c r="M52310" s="290"/>
    </row>
    <row r="52311" spans="11:13" x14ac:dyDescent="0.35">
      <c r="K52311" s="293"/>
      <c r="M52311" s="290"/>
    </row>
    <row r="52312" spans="11:13" x14ac:dyDescent="0.35">
      <c r="K52312" s="293"/>
      <c r="M52312" s="290"/>
    </row>
    <row r="52313" spans="11:13" x14ac:dyDescent="0.35">
      <c r="K52313" s="293"/>
      <c r="M52313" s="290"/>
    </row>
    <row r="52314" spans="11:13" x14ac:dyDescent="0.35">
      <c r="K52314" s="293"/>
      <c r="M52314" s="290"/>
    </row>
    <row r="52315" spans="11:13" x14ac:dyDescent="0.35">
      <c r="K52315" s="293"/>
      <c r="M52315" s="290"/>
    </row>
    <row r="52316" spans="11:13" x14ac:dyDescent="0.35">
      <c r="K52316" s="293"/>
      <c r="M52316" s="290"/>
    </row>
    <row r="52317" spans="11:13" x14ac:dyDescent="0.35">
      <c r="K52317" s="293"/>
      <c r="M52317" s="290"/>
    </row>
    <row r="52318" spans="11:13" x14ac:dyDescent="0.35">
      <c r="K52318" s="293"/>
      <c r="M52318" s="290"/>
    </row>
    <row r="52319" spans="11:13" x14ac:dyDescent="0.35">
      <c r="K52319" s="293"/>
      <c r="M52319" s="290"/>
    </row>
    <row r="52320" spans="11:13" x14ac:dyDescent="0.35">
      <c r="K52320" s="293"/>
      <c r="M52320" s="290"/>
    </row>
    <row r="52321" spans="11:13" x14ac:dyDescent="0.35">
      <c r="K52321" s="293"/>
      <c r="M52321" s="290"/>
    </row>
    <row r="52322" spans="11:13" x14ac:dyDescent="0.35">
      <c r="K52322" s="293"/>
      <c r="M52322" s="290"/>
    </row>
    <row r="52323" spans="11:13" x14ac:dyDescent="0.35">
      <c r="K52323" s="293"/>
      <c r="M52323" s="290"/>
    </row>
    <row r="52324" spans="11:13" x14ac:dyDescent="0.35">
      <c r="K52324" s="293"/>
      <c r="M52324" s="290"/>
    </row>
    <row r="52325" spans="11:13" x14ac:dyDescent="0.35">
      <c r="K52325" s="293"/>
      <c r="M52325" s="290"/>
    </row>
    <row r="52326" spans="11:13" x14ac:dyDescent="0.35">
      <c r="K52326" s="293"/>
      <c r="M52326" s="290"/>
    </row>
    <row r="52327" spans="11:13" x14ac:dyDescent="0.35">
      <c r="K52327" s="293"/>
      <c r="M52327" s="290"/>
    </row>
    <row r="52328" spans="11:13" x14ac:dyDescent="0.35">
      <c r="K52328" s="293"/>
      <c r="M52328" s="290"/>
    </row>
    <row r="52329" spans="11:13" x14ac:dyDescent="0.35">
      <c r="K52329" s="293"/>
      <c r="M52329" s="290"/>
    </row>
    <row r="52330" spans="11:13" x14ac:dyDescent="0.35">
      <c r="K52330" s="293"/>
      <c r="M52330" s="290"/>
    </row>
    <row r="52331" spans="11:13" x14ac:dyDescent="0.35">
      <c r="K52331" s="293"/>
      <c r="M52331" s="290"/>
    </row>
    <row r="52332" spans="11:13" x14ac:dyDescent="0.35">
      <c r="K52332" s="293"/>
      <c r="M52332" s="290"/>
    </row>
    <row r="52333" spans="11:13" x14ac:dyDescent="0.35">
      <c r="K52333" s="293"/>
      <c r="M52333" s="290"/>
    </row>
    <row r="52334" spans="11:13" x14ac:dyDescent="0.35">
      <c r="K52334" s="293"/>
      <c r="M52334" s="290"/>
    </row>
    <row r="52335" spans="11:13" x14ac:dyDescent="0.35">
      <c r="K52335" s="293"/>
      <c r="M52335" s="290"/>
    </row>
    <row r="52336" spans="11:13" x14ac:dyDescent="0.35">
      <c r="K52336" s="293"/>
      <c r="M52336" s="290"/>
    </row>
    <row r="52337" spans="11:13" x14ac:dyDescent="0.35">
      <c r="K52337" s="293"/>
      <c r="M52337" s="290"/>
    </row>
    <row r="52338" spans="11:13" x14ac:dyDescent="0.35">
      <c r="K52338" s="293"/>
      <c r="M52338" s="290"/>
    </row>
    <row r="52339" spans="11:13" x14ac:dyDescent="0.35">
      <c r="K52339" s="293"/>
      <c r="M52339" s="290"/>
    </row>
    <row r="52340" spans="11:13" x14ac:dyDescent="0.35">
      <c r="K52340" s="293"/>
      <c r="M52340" s="290"/>
    </row>
    <row r="52341" spans="11:13" x14ac:dyDescent="0.35">
      <c r="K52341" s="293"/>
      <c r="M52341" s="290"/>
    </row>
    <row r="52342" spans="11:13" x14ac:dyDescent="0.35">
      <c r="K52342" s="293"/>
      <c r="M52342" s="290"/>
    </row>
    <row r="52343" spans="11:13" x14ac:dyDescent="0.35">
      <c r="K52343" s="293"/>
      <c r="M52343" s="290"/>
    </row>
    <row r="52344" spans="11:13" x14ac:dyDescent="0.35">
      <c r="K52344" s="293"/>
      <c r="M52344" s="290"/>
    </row>
    <row r="52345" spans="11:13" x14ac:dyDescent="0.35">
      <c r="K52345" s="293"/>
      <c r="M52345" s="290"/>
    </row>
    <row r="52346" spans="11:13" x14ac:dyDescent="0.35">
      <c r="K52346" s="293"/>
      <c r="M52346" s="290"/>
    </row>
    <row r="52347" spans="11:13" x14ac:dyDescent="0.35">
      <c r="K52347" s="293"/>
      <c r="M52347" s="290"/>
    </row>
    <row r="52348" spans="11:13" x14ac:dyDescent="0.35">
      <c r="K52348" s="293"/>
      <c r="M52348" s="290"/>
    </row>
    <row r="52349" spans="11:13" x14ac:dyDescent="0.35">
      <c r="K52349" s="293"/>
      <c r="M52349" s="290"/>
    </row>
    <row r="52350" spans="11:13" x14ac:dyDescent="0.35">
      <c r="K52350" s="293"/>
      <c r="M52350" s="290"/>
    </row>
    <row r="52351" spans="11:13" x14ac:dyDescent="0.35">
      <c r="K52351" s="293"/>
      <c r="M52351" s="290"/>
    </row>
    <row r="52352" spans="11:13" x14ac:dyDescent="0.35">
      <c r="K52352" s="293"/>
      <c r="M52352" s="290"/>
    </row>
    <row r="52353" spans="11:13" x14ac:dyDescent="0.35">
      <c r="K52353" s="293"/>
      <c r="M52353" s="290"/>
    </row>
    <row r="52354" spans="11:13" x14ac:dyDescent="0.35">
      <c r="K52354" s="293"/>
      <c r="M52354" s="290"/>
    </row>
    <row r="52355" spans="11:13" x14ac:dyDescent="0.35">
      <c r="K52355" s="293"/>
      <c r="M52355" s="290"/>
    </row>
    <row r="52356" spans="11:13" x14ac:dyDescent="0.35">
      <c r="K52356" s="293"/>
      <c r="M52356" s="290"/>
    </row>
    <row r="52357" spans="11:13" x14ac:dyDescent="0.35">
      <c r="K52357" s="293"/>
      <c r="M52357" s="290"/>
    </row>
    <row r="52358" spans="11:13" x14ac:dyDescent="0.35">
      <c r="K52358" s="293"/>
      <c r="M52358" s="290"/>
    </row>
    <row r="52359" spans="11:13" x14ac:dyDescent="0.35">
      <c r="K52359" s="293"/>
      <c r="M52359" s="290"/>
    </row>
    <row r="52360" spans="11:13" x14ac:dyDescent="0.35">
      <c r="K52360" s="293"/>
      <c r="M52360" s="290"/>
    </row>
    <row r="52361" spans="11:13" x14ac:dyDescent="0.35">
      <c r="K52361" s="293"/>
      <c r="M52361" s="290"/>
    </row>
    <row r="52362" spans="11:13" x14ac:dyDescent="0.35">
      <c r="K52362" s="293"/>
      <c r="M52362" s="290"/>
    </row>
    <row r="52363" spans="11:13" x14ac:dyDescent="0.35">
      <c r="K52363" s="293"/>
      <c r="M52363" s="290"/>
    </row>
    <row r="52364" spans="11:13" x14ac:dyDescent="0.35">
      <c r="K52364" s="293"/>
      <c r="M52364" s="290"/>
    </row>
    <row r="52365" spans="11:13" x14ac:dyDescent="0.35">
      <c r="K52365" s="293"/>
      <c r="M52365" s="290"/>
    </row>
    <row r="52366" spans="11:13" x14ac:dyDescent="0.35">
      <c r="K52366" s="293"/>
      <c r="M52366" s="290"/>
    </row>
    <row r="52367" spans="11:13" x14ac:dyDescent="0.35">
      <c r="K52367" s="293"/>
      <c r="M52367" s="290"/>
    </row>
    <row r="52368" spans="11:13" x14ac:dyDescent="0.35">
      <c r="K52368" s="293"/>
      <c r="M52368" s="290"/>
    </row>
    <row r="52369" spans="11:13" x14ac:dyDescent="0.35">
      <c r="K52369" s="293"/>
      <c r="M52369" s="290"/>
    </row>
    <row r="52370" spans="11:13" x14ac:dyDescent="0.35">
      <c r="K52370" s="293"/>
      <c r="M52370" s="290"/>
    </row>
    <row r="52371" spans="11:13" x14ac:dyDescent="0.35">
      <c r="K52371" s="293"/>
      <c r="M52371" s="290"/>
    </row>
    <row r="52372" spans="11:13" x14ac:dyDescent="0.35">
      <c r="K52372" s="293"/>
      <c r="M52372" s="290"/>
    </row>
    <row r="52373" spans="11:13" x14ac:dyDescent="0.35">
      <c r="K52373" s="293"/>
      <c r="M52373" s="290"/>
    </row>
    <row r="52374" spans="11:13" x14ac:dyDescent="0.35">
      <c r="K52374" s="293"/>
      <c r="M52374" s="290"/>
    </row>
    <row r="52375" spans="11:13" x14ac:dyDescent="0.35">
      <c r="K52375" s="293"/>
      <c r="M52375" s="290"/>
    </row>
    <row r="52376" spans="11:13" x14ac:dyDescent="0.35">
      <c r="K52376" s="293"/>
      <c r="M52376" s="290"/>
    </row>
    <row r="52377" spans="11:13" x14ac:dyDescent="0.35">
      <c r="K52377" s="293"/>
      <c r="M52377" s="290"/>
    </row>
    <row r="52378" spans="11:13" x14ac:dyDescent="0.35">
      <c r="K52378" s="293"/>
      <c r="M52378" s="290"/>
    </row>
    <row r="52379" spans="11:13" x14ac:dyDescent="0.35">
      <c r="K52379" s="293"/>
      <c r="M52379" s="290"/>
    </row>
    <row r="52380" spans="11:13" x14ac:dyDescent="0.35">
      <c r="K52380" s="293"/>
      <c r="M52380" s="290"/>
    </row>
    <row r="52381" spans="11:13" x14ac:dyDescent="0.35">
      <c r="K52381" s="293"/>
      <c r="M52381" s="290"/>
    </row>
    <row r="52382" spans="11:13" x14ac:dyDescent="0.35">
      <c r="K52382" s="293"/>
      <c r="M52382" s="290"/>
    </row>
    <row r="52383" spans="11:13" x14ac:dyDescent="0.35">
      <c r="K52383" s="293"/>
      <c r="M52383" s="290"/>
    </row>
    <row r="52384" spans="11:13" x14ac:dyDescent="0.35">
      <c r="K52384" s="293"/>
      <c r="M52384" s="290"/>
    </row>
    <row r="52385" spans="11:13" x14ac:dyDescent="0.35">
      <c r="K52385" s="293"/>
      <c r="M52385" s="290"/>
    </row>
    <row r="52386" spans="11:13" x14ac:dyDescent="0.35">
      <c r="K52386" s="293"/>
      <c r="M52386" s="290"/>
    </row>
    <row r="52387" spans="11:13" x14ac:dyDescent="0.35">
      <c r="K52387" s="293"/>
      <c r="M52387" s="290"/>
    </row>
    <row r="52388" spans="11:13" x14ac:dyDescent="0.35">
      <c r="K52388" s="293"/>
      <c r="M52388" s="290"/>
    </row>
    <row r="52389" spans="11:13" x14ac:dyDescent="0.35">
      <c r="K52389" s="293"/>
      <c r="M52389" s="290"/>
    </row>
    <row r="52390" spans="11:13" x14ac:dyDescent="0.35">
      <c r="K52390" s="293"/>
      <c r="M52390" s="290"/>
    </row>
    <row r="52391" spans="11:13" x14ac:dyDescent="0.35">
      <c r="K52391" s="293"/>
      <c r="M52391" s="290"/>
    </row>
    <row r="52392" spans="11:13" x14ac:dyDescent="0.35">
      <c r="K52392" s="293"/>
      <c r="M52392" s="290"/>
    </row>
    <row r="52393" spans="11:13" x14ac:dyDescent="0.35">
      <c r="K52393" s="293"/>
      <c r="M52393" s="290"/>
    </row>
    <row r="52394" spans="11:13" x14ac:dyDescent="0.35">
      <c r="K52394" s="293"/>
      <c r="M52394" s="290"/>
    </row>
    <row r="52395" spans="11:13" x14ac:dyDescent="0.35">
      <c r="K52395" s="293"/>
      <c r="M52395" s="290"/>
    </row>
    <row r="52396" spans="11:13" x14ac:dyDescent="0.35">
      <c r="K52396" s="293"/>
      <c r="M52396" s="290"/>
    </row>
    <row r="52397" spans="11:13" x14ac:dyDescent="0.35">
      <c r="K52397" s="293"/>
      <c r="M52397" s="290"/>
    </row>
    <row r="52398" spans="11:13" x14ac:dyDescent="0.35">
      <c r="K52398" s="293"/>
      <c r="M52398" s="290"/>
    </row>
    <row r="52399" spans="11:13" x14ac:dyDescent="0.35">
      <c r="K52399" s="293"/>
      <c r="M52399" s="290"/>
    </row>
    <row r="52400" spans="11:13" x14ac:dyDescent="0.35">
      <c r="K52400" s="293"/>
      <c r="M52400" s="290"/>
    </row>
    <row r="52401" spans="11:13" x14ac:dyDescent="0.35">
      <c r="K52401" s="293"/>
      <c r="M52401" s="290"/>
    </row>
    <row r="52402" spans="11:13" x14ac:dyDescent="0.35">
      <c r="K52402" s="293"/>
      <c r="M52402" s="290"/>
    </row>
    <row r="52403" spans="11:13" x14ac:dyDescent="0.35">
      <c r="K52403" s="293"/>
      <c r="M52403" s="290"/>
    </row>
    <row r="52404" spans="11:13" x14ac:dyDescent="0.35">
      <c r="K52404" s="293"/>
      <c r="M52404" s="290"/>
    </row>
    <row r="52405" spans="11:13" x14ac:dyDescent="0.35">
      <c r="K52405" s="293"/>
      <c r="M52405" s="290"/>
    </row>
    <row r="52406" spans="11:13" x14ac:dyDescent="0.35">
      <c r="K52406" s="293"/>
      <c r="M52406" s="290"/>
    </row>
    <row r="52407" spans="11:13" x14ac:dyDescent="0.35">
      <c r="K52407" s="293"/>
      <c r="M52407" s="290"/>
    </row>
    <row r="52408" spans="11:13" x14ac:dyDescent="0.35">
      <c r="K52408" s="293"/>
      <c r="M52408" s="290"/>
    </row>
    <row r="52409" spans="11:13" x14ac:dyDescent="0.35">
      <c r="K52409" s="293"/>
      <c r="M52409" s="290"/>
    </row>
    <row r="52410" spans="11:13" x14ac:dyDescent="0.35">
      <c r="K52410" s="293"/>
      <c r="M52410" s="290"/>
    </row>
    <row r="52411" spans="11:13" x14ac:dyDescent="0.35">
      <c r="K52411" s="293"/>
      <c r="M52411" s="290"/>
    </row>
    <row r="52412" spans="11:13" x14ac:dyDescent="0.35">
      <c r="K52412" s="293"/>
      <c r="M52412" s="290"/>
    </row>
    <row r="52413" spans="11:13" x14ac:dyDescent="0.35">
      <c r="K52413" s="293"/>
      <c r="M52413" s="290"/>
    </row>
    <row r="52414" spans="11:13" x14ac:dyDescent="0.35">
      <c r="K52414" s="293"/>
      <c r="M52414" s="290"/>
    </row>
    <row r="52415" spans="11:13" x14ac:dyDescent="0.35">
      <c r="K52415" s="293"/>
      <c r="M52415" s="290"/>
    </row>
    <row r="52416" spans="11:13" x14ac:dyDescent="0.35">
      <c r="K52416" s="293"/>
      <c r="M52416" s="290"/>
    </row>
    <row r="52417" spans="11:13" x14ac:dyDescent="0.35">
      <c r="K52417" s="293"/>
      <c r="M52417" s="290"/>
    </row>
    <row r="52418" spans="11:13" x14ac:dyDescent="0.35">
      <c r="K52418" s="293"/>
      <c r="M52418" s="290"/>
    </row>
    <row r="52419" spans="11:13" x14ac:dyDescent="0.35">
      <c r="K52419" s="293"/>
      <c r="M52419" s="290"/>
    </row>
    <row r="52420" spans="11:13" x14ac:dyDescent="0.35">
      <c r="K52420" s="293"/>
      <c r="M52420" s="290"/>
    </row>
    <row r="52421" spans="11:13" x14ac:dyDescent="0.35">
      <c r="K52421" s="293"/>
      <c r="M52421" s="290"/>
    </row>
    <row r="52422" spans="11:13" x14ac:dyDescent="0.35">
      <c r="K52422" s="293"/>
      <c r="M52422" s="290"/>
    </row>
    <row r="52423" spans="11:13" x14ac:dyDescent="0.35">
      <c r="K52423" s="293"/>
      <c r="M52423" s="290"/>
    </row>
    <row r="52424" spans="11:13" x14ac:dyDescent="0.35">
      <c r="K52424" s="293"/>
      <c r="M52424" s="290"/>
    </row>
    <row r="52425" spans="11:13" x14ac:dyDescent="0.35">
      <c r="K52425" s="293"/>
      <c r="M52425" s="290"/>
    </row>
    <row r="52426" spans="11:13" x14ac:dyDescent="0.35">
      <c r="K52426" s="293"/>
      <c r="M52426" s="290"/>
    </row>
    <row r="52427" spans="11:13" x14ac:dyDescent="0.35">
      <c r="K52427" s="293"/>
      <c r="M52427" s="290"/>
    </row>
    <row r="52428" spans="11:13" x14ac:dyDescent="0.35">
      <c r="K52428" s="293"/>
      <c r="M52428" s="290"/>
    </row>
    <row r="52429" spans="11:13" x14ac:dyDescent="0.35">
      <c r="K52429" s="293"/>
      <c r="M52429" s="290"/>
    </row>
    <row r="52430" spans="11:13" x14ac:dyDescent="0.35">
      <c r="K52430" s="293"/>
      <c r="M52430" s="290"/>
    </row>
    <row r="52431" spans="11:13" x14ac:dyDescent="0.35">
      <c r="K52431" s="293"/>
      <c r="M52431" s="290"/>
    </row>
    <row r="52432" spans="11:13" x14ac:dyDescent="0.35">
      <c r="K52432" s="293"/>
      <c r="M52432" s="290"/>
    </row>
    <row r="52433" spans="11:13" x14ac:dyDescent="0.35">
      <c r="K52433" s="293"/>
      <c r="M52433" s="290"/>
    </row>
    <row r="52434" spans="11:13" x14ac:dyDescent="0.35">
      <c r="K52434" s="293"/>
      <c r="M52434" s="290"/>
    </row>
    <row r="52435" spans="11:13" x14ac:dyDescent="0.35">
      <c r="K52435" s="293"/>
      <c r="M52435" s="290"/>
    </row>
    <row r="52436" spans="11:13" x14ac:dyDescent="0.35">
      <c r="K52436" s="293"/>
      <c r="M52436" s="290"/>
    </row>
    <row r="52437" spans="11:13" x14ac:dyDescent="0.35">
      <c r="K52437" s="293"/>
      <c r="M52437" s="290"/>
    </row>
    <row r="52438" spans="11:13" x14ac:dyDescent="0.35">
      <c r="K52438" s="293"/>
      <c r="M52438" s="290"/>
    </row>
    <row r="52439" spans="11:13" x14ac:dyDescent="0.35">
      <c r="K52439" s="293"/>
      <c r="M52439" s="290"/>
    </row>
    <row r="52440" spans="11:13" x14ac:dyDescent="0.35">
      <c r="K52440" s="293"/>
      <c r="M52440" s="290"/>
    </row>
    <row r="52441" spans="11:13" x14ac:dyDescent="0.35">
      <c r="K52441" s="293"/>
      <c r="M52441" s="290"/>
    </row>
    <row r="52442" spans="11:13" x14ac:dyDescent="0.35">
      <c r="K52442" s="293"/>
      <c r="M52442" s="290"/>
    </row>
    <row r="52443" spans="11:13" x14ac:dyDescent="0.35">
      <c r="K52443" s="293"/>
      <c r="M52443" s="290"/>
    </row>
    <row r="52444" spans="11:13" x14ac:dyDescent="0.35">
      <c r="K52444" s="293"/>
      <c r="M52444" s="290"/>
    </row>
    <row r="52445" spans="11:13" x14ac:dyDescent="0.35">
      <c r="K52445" s="293"/>
      <c r="M52445" s="290"/>
    </row>
    <row r="52446" spans="11:13" x14ac:dyDescent="0.35">
      <c r="K52446" s="293"/>
      <c r="M52446" s="290"/>
    </row>
    <row r="52447" spans="11:13" x14ac:dyDescent="0.35">
      <c r="K52447" s="293"/>
      <c r="M52447" s="290"/>
    </row>
    <row r="52448" spans="11:13" x14ac:dyDescent="0.35">
      <c r="K52448" s="293"/>
      <c r="M52448" s="290"/>
    </row>
    <row r="52449" spans="11:13" x14ac:dyDescent="0.35">
      <c r="K52449" s="293"/>
      <c r="M52449" s="290"/>
    </row>
    <row r="52450" spans="11:13" x14ac:dyDescent="0.35">
      <c r="K52450" s="293"/>
      <c r="M52450" s="290"/>
    </row>
    <row r="52451" spans="11:13" x14ac:dyDescent="0.35">
      <c r="K52451" s="293"/>
      <c r="M52451" s="290"/>
    </row>
    <row r="52452" spans="11:13" x14ac:dyDescent="0.35">
      <c r="K52452" s="293"/>
      <c r="M52452" s="290"/>
    </row>
    <row r="52453" spans="11:13" x14ac:dyDescent="0.35">
      <c r="K52453" s="293"/>
      <c r="M52453" s="290"/>
    </row>
    <row r="52454" spans="11:13" x14ac:dyDescent="0.35">
      <c r="K52454" s="293"/>
      <c r="M52454" s="290"/>
    </row>
    <row r="52455" spans="11:13" x14ac:dyDescent="0.35">
      <c r="K52455" s="293"/>
      <c r="M52455" s="290"/>
    </row>
    <row r="52456" spans="11:13" x14ac:dyDescent="0.35">
      <c r="K52456" s="293"/>
      <c r="M52456" s="290"/>
    </row>
    <row r="52457" spans="11:13" x14ac:dyDescent="0.35">
      <c r="K52457" s="293"/>
      <c r="M52457" s="290"/>
    </row>
    <row r="52458" spans="11:13" x14ac:dyDescent="0.35">
      <c r="K52458" s="293"/>
      <c r="M52458" s="290"/>
    </row>
    <row r="52459" spans="11:13" x14ac:dyDescent="0.35">
      <c r="K52459" s="293"/>
      <c r="M52459" s="290"/>
    </row>
    <row r="52460" spans="11:13" x14ac:dyDescent="0.35">
      <c r="K52460" s="293"/>
      <c r="M52460" s="290"/>
    </row>
    <row r="52461" spans="11:13" x14ac:dyDescent="0.35">
      <c r="K52461" s="293"/>
      <c r="M52461" s="290"/>
    </row>
    <row r="52462" spans="11:13" x14ac:dyDescent="0.35">
      <c r="K52462" s="293"/>
      <c r="M52462" s="290"/>
    </row>
    <row r="52463" spans="11:13" x14ac:dyDescent="0.35">
      <c r="K52463" s="293"/>
      <c r="M52463" s="290"/>
    </row>
    <row r="52464" spans="11:13" x14ac:dyDescent="0.35">
      <c r="K52464" s="293"/>
      <c r="M52464" s="290"/>
    </row>
    <row r="52465" spans="11:13" x14ac:dyDescent="0.35">
      <c r="K52465" s="293"/>
      <c r="M52465" s="290"/>
    </row>
    <row r="52466" spans="11:13" x14ac:dyDescent="0.35">
      <c r="K52466" s="293"/>
      <c r="M52466" s="290"/>
    </row>
    <row r="52467" spans="11:13" x14ac:dyDescent="0.35">
      <c r="K52467" s="293"/>
      <c r="M52467" s="290"/>
    </row>
    <row r="52468" spans="11:13" x14ac:dyDescent="0.35">
      <c r="K52468" s="293"/>
      <c r="M52468" s="290"/>
    </row>
    <row r="52469" spans="11:13" x14ac:dyDescent="0.35">
      <c r="K52469" s="293"/>
      <c r="M52469" s="290"/>
    </row>
    <row r="52470" spans="11:13" x14ac:dyDescent="0.35">
      <c r="K52470" s="293"/>
      <c r="M52470" s="290"/>
    </row>
    <row r="52471" spans="11:13" x14ac:dyDescent="0.35">
      <c r="K52471" s="293"/>
      <c r="M52471" s="290"/>
    </row>
    <row r="52472" spans="11:13" x14ac:dyDescent="0.35">
      <c r="K52472" s="293"/>
      <c r="M52472" s="290"/>
    </row>
    <row r="52473" spans="11:13" x14ac:dyDescent="0.35">
      <c r="K52473" s="293"/>
      <c r="M52473" s="290"/>
    </row>
    <row r="52474" spans="11:13" x14ac:dyDescent="0.35">
      <c r="K52474" s="293"/>
      <c r="M52474" s="290"/>
    </row>
    <row r="52475" spans="11:13" x14ac:dyDescent="0.35">
      <c r="K52475" s="293"/>
      <c r="M52475" s="290"/>
    </row>
    <row r="52476" spans="11:13" x14ac:dyDescent="0.35">
      <c r="K52476" s="293"/>
      <c r="M52476" s="290"/>
    </row>
    <row r="52477" spans="11:13" x14ac:dyDescent="0.35">
      <c r="K52477" s="293"/>
      <c r="M52477" s="290"/>
    </row>
    <row r="52478" spans="11:13" x14ac:dyDescent="0.35">
      <c r="K52478" s="293"/>
      <c r="M52478" s="290"/>
    </row>
    <row r="52479" spans="11:13" x14ac:dyDescent="0.35">
      <c r="K52479" s="293"/>
      <c r="M52479" s="290"/>
    </row>
    <row r="52480" spans="11:13" x14ac:dyDescent="0.35">
      <c r="K52480" s="293"/>
      <c r="M52480" s="290"/>
    </row>
    <row r="52481" spans="11:13" x14ac:dyDescent="0.35">
      <c r="K52481" s="293"/>
      <c r="M52481" s="290"/>
    </row>
    <row r="52482" spans="11:13" x14ac:dyDescent="0.35">
      <c r="K52482" s="293"/>
      <c r="M52482" s="290"/>
    </row>
    <row r="52483" spans="11:13" x14ac:dyDescent="0.35">
      <c r="K52483" s="293"/>
      <c r="M52483" s="290"/>
    </row>
    <row r="52484" spans="11:13" x14ac:dyDescent="0.35">
      <c r="K52484" s="293"/>
      <c r="M52484" s="290"/>
    </row>
    <row r="52485" spans="11:13" x14ac:dyDescent="0.35">
      <c r="K52485" s="293"/>
      <c r="M52485" s="290"/>
    </row>
    <row r="52486" spans="11:13" x14ac:dyDescent="0.35">
      <c r="K52486" s="293"/>
      <c r="M52486" s="290"/>
    </row>
    <row r="52487" spans="11:13" x14ac:dyDescent="0.35">
      <c r="K52487" s="293"/>
      <c r="M52487" s="290"/>
    </row>
    <row r="52488" spans="11:13" x14ac:dyDescent="0.35">
      <c r="K52488" s="293"/>
      <c r="M52488" s="290"/>
    </row>
    <row r="52489" spans="11:13" x14ac:dyDescent="0.35">
      <c r="K52489" s="293"/>
      <c r="M52489" s="290"/>
    </row>
    <row r="52490" spans="11:13" x14ac:dyDescent="0.35">
      <c r="K52490" s="293"/>
      <c r="M52490" s="290"/>
    </row>
    <row r="52491" spans="11:13" x14ac:dyDescent="0.35">
      <c r="K52491" s="293"/>
      <c r="M52491" s="290"/>
    </row>
    <row r="52492" spans="11:13" x14ac:dyDescent="0.35">
      <c r="K52492" s="293"/>
      <c r="M52492" s="290"/>
    </row>
    <row r="52493" spans="11:13" x14ac:dyDescent="0.35">
      <c r="K52493" s="293"/>
      <c r="M52493" s="290"/>
    </row>
    <row r="52494" spans="11:13" x14ac:dyDescent="0.35">
      <c r="K52494" s="293"/>
      <c r="M52494" s="290"/>
    </row>
    <row r="52495" spans="11:13" x14ac:dyDescent="0.35">
      <c r="K52495" s="293"/>
      <c r="M52495" s="290"/>
    </row>
    <row r="52496" spans="11:13" x14ac:dyDescent="0.35">
      <c r="K52496" s="293"/>
      <c r="M52496" s="290"/>
    </row>
    <row r="52497" spans="11:13" x14ac:dyDescent="0.35">
      <c r="K52497" s="293"/>
      <c r="M52497" s="290"/>
    </row>
    <row r="52498" spans="11:13" x14ac:dyDescent="0.35">
      <c r="K52498" s="293"/>
      <c r="M52498" s="290"/>
    </row>
    <row r="52499" spans="11:13" x14ac:dyDescent="0.35">
      <c r="K52499" s="293"/>
      <c r="M52499" s="290"/>
    </row>
    <row r="52500" spans="11:13" x14ac:dyDescent="0.35">
      <c r="K52500" s="293"/>
      <c r="M52500" s="290"/>
    </row>
    <row r="52501" spans="11:13" x14ac:dyDescent="0.35">
      <c r="K52501" s="293"/>
      <c r="M52501" s="290"/>
    </row>
    <row r="52502" spans="11:13" x14ac:dyDescent="0.35">
      <c r="K52502" s="293"/>
      <c r="M52502" s="290"/>
    </row>
    <row r="52503" spans="11:13" x14ac:dyDescent="0.35">
      <c r="K52503" s="293"/>
      <c r="M52503" s="290"/>
    </row>
    <row r="52504" spans="11:13" x14ac:dyDescent="0.35">
      <c r="K52504" s="293"/>
      <c r="M52504" s="290"/>
    </row>
    <row r="52505" spans="11:13" x14ac:dyDescent="0.35">
      <c r="K52505" s="293"/>
      <c r="M52505" s="290"/>
    </row>
    <row r="52506" spans="11:13" x14ac:dyDescent="0.35">
      <c r="K52506" s="293"/>
      <c r="M52506" s="290"/>
    </row>
    <row r="52507" spans="11:13" x14ac:dyDescent="0.35">
      <c r="K52507" s="293"/>
      <c r="M52507" s="290"/>
    </row>
    <row r="52508" spans="11:13" x14ac:dyDescent="0.35">
      <c r="K52508" s="293"/>
      <c r="M52508" s="290"/>
    </row>
    <row r="52509" spans="11:13" x14ac:dyDescent="0.35">
      <c r="K52509" s="293"/>
      <c r="M52509" s="290"/>
    </row>
    <row r="52510" spans="11:13" x14ac:dyDescent="0.35">
      <c r="K52510" s="293"/>
      <c r="M52510" s="290"/>
    </row>
    <row r="52511" spans="11:13" x14ac:dyDescent="0.35">
      <c r="K52511" s="293"/>
      <c r="M52511" s="290"/>
    </row>
    <row r="52512" spans="11:13" x14ac:dyDescent="0.35">
      <c r="K52512" s="293"/>
      <c r="M52512" s="290"/>
    </row>
    <row r="52513" spans="11:13" x14ac:dyDescent="0.35">
      <c r="K52513" s="293"/>
      <c r="M52513" s="290"/>
    </row>
    <row r="52514" spans="11:13" x14ac:dyDescent="0.35">
      <c r="K52514" s="293"/>
      <c r="M52514" s="290"/>
    </row>
    <row r="52515" spans="11:13" x14ac:dyDescent="0.35">
      <c r="K52515" s="293"/>
      <c r="M52515" s="290"/>
    </row>
    <row r="52516" spans="11:13" x14ac:dyDescent="0.35">
      <c r="K52516" s="293"/>
      <c r="M52516" s="290"/>
    </row>
    <row r="52517" spans="11:13" x14ac:dyDescent="0.35">
      <c r="K52517" s="293"/>
      <c r="M52517" s="290"/>
    </row>
    <row r="52518" spans="11:13" x14ac:dyDescent="0.35">
      <c r="K52518" s="293"/>
      <c r="M52518" s="290"/>
    </row>
    <row r="52519" spans="11:13" x14ac:dyDescent="0.35">
      <c r="K52519" s="293"/>
      <c r="M52519" s="290"/>
    </row>
    <row r="52520" spans="11:13" x14ac:dyDescent="0.35">
      <c r="K52520" s="293"/>
      <c r="M52520" s="290"/>
    </row>
    <row r="52521" spans="11:13" x14ac:dyDescent="0.35">
      <c r="K52521" s="293"/>
      <c r="M52521" s="290"/>
    </row>
    <row r="52522" spans="11:13" x14ac:dyDescent="0.35">
      <c r="K52522" s="293"/>
      <c r="M52522" s="290"/>
    </row>
    <row r="52523" spans="11:13" x14ac:dyDescent="0.35">
      <c r="K52523" s="293"/>
      <c r="M52523" s="290"/>
    </row>
    <row r="52524" spans="11:13" x14ac:dyDescent="0.35">
      <c r="K52524" s="293"/>
      <c r="M52524" s="290"/>
    </row>
    <row r="52525" spans="11:13" x14ac:dyDescent="0.35">
      <c r="K52525" s="293"/>
      <c r="M52525" s="290"/>
    </row>
    <row r="52526" spans="11:13" x14ac:dyDescent="0.35">
      <c r="K52526" s="293"/>
      <c r="M52526" s="290"/>
    </row>
    <row r="52527" spans="11:13" x14ac:dyDescent="0.35">
      <c r="K52527" s="293"/>
      <c r="M52527" s="290"/>
    </row>
    <row r="52528" spans="11:13" x14ac:dyDescent="0.35">
      <c r="K52528" s="293"/>
      <c r="M52528" s="290"/>
    </row>
    <row r="52529" spans="11:13" x14ac:dyDescent="0.35">
      <c r="K52529" s="293"/>
      <c r="M52529" s="290"/>
    </row>
    <row r="52530" spans="11:13" x14ac:dyDescent="0.35">
      <c r="K52530" s="293"/>
      <c r="M52530" s="290"/>
    </row>
    <row r="52531" spans="11:13" x14ac:dyDescent="0.35">
      <c r="K52531" s="293"/>
      <c r="M52531" s="290"/>
    </row>
    <row r="52532" spans="11:13" x14ac:dyDescent="0.35">
      <c r="K52532" s="293"/>
      <c r="M52532" s="290"/>
    </row>
    <row r="52533" spans="11:13" x14ac:dyDescent="0.35">
      <c r="K52533" s="293"/>
      <c r="M52533" s="290"/>
    </row>
    <row r="52534" spans="11:13" x14ac:dyDescent="0.35">
      <c r="K52534" s="293"/>
      <c r="M52534" s="290"/>
    </row>
    <row r="52535" spans="11:13" x14ac:dyDescent="0.35">
      <c r="K52535" s="293"/>
      <c r="M52535" s="290"/>
    </row>
    <row r="52536" spans="11:13" x14ac:dyDescent="0.35">
      <c r="K52536" s="293"/>
      <c r="M52536" s="290"/>
    </row>
    <row r="52537" spans="11:13" x14ac:dyDescent="0.35">
      <c r="K52537" s="293"/>
      <c r="M52537" s="290"/>
    </row>
    <row r="52538" spans="11:13" x14ac:dyDescent="0.35">
      <c r="K52538" s="293"/>
      <c r="M52538" s="290"/>
    </row>
    <row r="52539" spans="11:13" x14ac:dyDescent="0.35">
      <c r="K52539" s="293"/>
      <c r="M52539" s="290"/>
    </row>
    <row r="52540" spans="11:13" x14ac:dyDescent="0.35">
      <c r="K52540" s="293"/>
      <c r="M52540" s="290"/>
    </row>
    <row r="52541" spans="11:13" x14ac:dyDescent="0.35">
      <c r="K52541" s="293"/>
      <c r="M52541" s="290"/>
    </row>
    <row r="52542" spans="11:13" x14ac:dyDescent="0.35">
      <c r="K52542" s="293"/>
      <c r="M52542" s="290"/>
    </row>
    <row r="52543" spans="11:13" x14ac:dyDescent="0.35">
      <c r="K52543" s="293"/>
      <c r="M52543" s="290"/>
    </row>
    <row r="52544" spans="11:13" x14ac:dyDescent="0.35">
      <c r="K52544" s="293"/>
      <c r="M52544" s="290"/>
    </row>
    <row r="52545" spans="11:13" x14ac:dyDescent="0.35">
      <c r="K52545" s="293"/>
      <c r="M52545" s="290"/>
    </row>
    <row r="52546" spans="11:13" x14ac:dyDescent="0.35">
      <c r="K52546" s="293"/>
      <c r="M52546" s="290"/>
    </row>
    <row r="52547" spans="11:13" x14ac:dyDescent="0.35">
      <c r="K52547" s="293"/>
      <c r="M52547" s="290"/>
    </row>
    <row r="52548" spans="11:13" x14ac:dyDescent="0.35">
      <c r="K52548" s="293"/>
      <c r="M52548" s="290"/>
    </row>
    <row r="52549" spans="11:13" x14ac:dyDescent="0.35">
      <c r="K52549" s="293"/>
      <c r="M52549" s="290"/>
    </row>
    <row r="52550" spans="11:13" x14ac:dyDescent="0.35">
      <c r="K52550" s="293"/>
      <c r="M52550" s="290"/>
    </row>
    <row r="52551" spans="11:13" x14ac:dyDescent="0.35">
      <c r="K52551" s="293"/>
      <c r="M52551" s="290"/>
    </row>
    <row r="52552" spans="11:13" x14ac:dyDescent="0.35">
      <c r="K52552" s="293"/>
      <c r="M52552" s="290"/>
    </row>
    <row r="52553" spans="11:13" x14ac:dyDescent="0.35">
      <c r="K52553" s="293"/>
      <c r="M52553" s="290"/>
    </row>
    <row r="52554" spans="11:13" x14ac:dyDescent="0.35">
      <c r="K52554" s="293"/>
      <c r="M52554" s="290"/>
    </row>
    <row r="52555" spans="11:13" x14ac:dyDescent="0.35">
      <c r="K52555" s="293"/>
      <c r="M52555" s="290"/>
    </row>
    <row r="52556" spans="11:13" x14ac:dyDescent="0.35">
      <c r="K52556" s="293"/>
      <c r="M52556" s="290"/>
    </row>
    <row r="52557" spans="11:13" x14ac:dyDescent="0.35">
      <c r="K52557" s="293"/>
      <c r="M52557" s="290"/>
    </row>
    <row r="52558" spans="11:13" x14ac:dyDescent="0.35">
      <c r="K52558" s="293"/>
      <c r="M52558" s="290"/>
    </row>
    <row r="52559" spans="11:13" x14ac:dyDescent="0.35">
      <c r="K52559" s="293"/>
      <c r="M52559" s="290"/>
    </row>
    <row r="52560" spans="11:13" x14ac:dyDescent="0.35">
      <c r="K52560" s="293"/>
      <c r="M52560" s="290"/>
    </row>
    <row r="52561" spans="11:13" x14ac:dyDescent="0.35">
      <c r="K52561" s="293"/>
      <c r="M52561" s="290"/>
    </row>
    <row r="52562" spans="11:13" x14ac:dyDescent="0.35">
      <c r="K52562" s="293"/>
      <c r="M52562" s="290"/>
    </row>
    <row r="52563" spans="11:13" x14ac:dyDescent="0.35">
      <c r="K52563" s="293"/>
      <c r="M52563" s="290"/>
    </row>
    <row r="52564" spans="11:13" x14ac:dyDescent="0.35">
      <c r="K52564" s="293"/>
      <c r="M52564" s="290"/>
    </row>
    <row r="52565" spans="11:13" x14ac:dyDescent="0.35">
      <c r="K52565" s="293"/>
      <c r="M52565" s="290"/>
    </row>
    <row r="52566" spans="11:13" x14ac:dyDescent="0.35">
      <c r="K52566" s="293"/>
      <c r="M52566" s="290"/>
    </row>
    <row r="52567" spans="11:13" x14ac:dyDescent="0.35">
      <c r="K52567" s="293"/>
      <c r="M52567" s="290"/>
    </row>
    <row r="52568" spans="11:13" x14ac:dyDescent="0.35">
      <c r="K52568" s="293"/>
      <c r="M52568" s="290"/>
    </row>
    <row r="52569" spans="11:13" x14ac:dyDescent="0.35">
      <c r="K52569" s="293"/>
      <c r="M52569" s="290"/>
    </row>
    <row r="52570" spans="11:13" x14ac:dyDescent="0.35">
      <c r="K52570" s="293"/>
      <c r="M52570" s="290"/>
    </row>
    <row r="52571" spans="11:13" x14ac:dyDescent="0.35">
      <c r="K52571" s="293"/>
      <c r="M52571" s="290"/>
    </row>
    <row r="52572" spans="11:13" x14ac:dyDescent="0.35">
      <c r="K52572" s="293"/>
      <c r="M52572" s="290"/>
    </row>
    <row r="52573" spans="11:13" x14ac:dyDescent="0.35">
      <c r="K52573" s="293"/>
      <c r="M52573" s="290"/>
    </row>
    <row r="52574" spans="11:13" x14ac:dyDescent="0.35">
      <c r="K52574" s="293"/>
      <c r="M52574" s="290"/>
    </row>
    <row r="52575" spans="11:13" x14ac:dyDescent="0.35">
      <c r="K52575" s="293"/>
      <c r="M52575" s="290"/>
    </row>
    <row r="52576" spans="11:13" x14ac:dyDescent="0.35">
      <c r="K52576" s="293"/>
      <c r="M52576" s="290"/>
    </row>
    <row r="52577" spans="11:13" x14ac:dyDescent="0.35">
      <c r="K52577" s="293"/>
      <c r="M52577" s="290"/>
    </row>
    <row r="52578" spans="11:13" x14ac:dyDescent="0.35">
      <c r="K52578" s="293"/>
      <c r="M52578" s="290"/>
    </row>
    <row r="52579" spans="11:13" x14ac:dyDescent="0.35">
      <c r="K52579" s="293"/>
      <c r="M52579" s="290"/>
    </row>
    <row r="52580" spans="11:13" x14ac:dyDescent="0.35">
      <c r="K52580" s="293"/>
      <c r="M52580" s="290"/>
    </row>
    <row r="52581" spans="11:13" x14ac:dyDescent="0.35">
      <c r="K52581" s="293"/>
      <c r="M52581" s="290"/>
    </row>
    <row r="52582" spans="11:13" x14ac:dyDescent="0.35">
      <c r="K52582" s="293"/>
      <c r="M52582" s="290"/>
    </row>
    <row r="52583" spans="11:13" x14ac:dyDescent="0.35">
      <c r="K52583" s="293"/>
      <c r="M52583" s="290"/>
    </row>
    <row r="52584" spans="11:13" x14ac:dyDescent="0.35">
      <c r="K52584" s="293"/>
      <c r="M52584" s="290"/>
    </row>
    <row r="52585" spans="11:13" x14ac:dyDescent="0.35">
      <c r="K52585" s="293"/>
      <c r="M52585" s="290"/>
    </row>
    <row r="52586" spans="11:13" x14ac:dyDescent="0.35">
      <c r="K52586" s="293"/>
      <c r="M52586" s="290"/>
    </row>
    <row r="52587" spans="11:13" x14ac:dyDescent="0.35">
      <c r="K52587" s="293"/>
      <c r="M52587" s="290"/>
    </row>
    <row r="52588" spans="11:13" x14ac:dyDescent="0.35">
      <c r="K52588" s="293"/>
      <c r="M52588" s="290"/>
    </row>
    <row r="52589" spans="11:13" x14ac:dyDescent="0.35">
      <c r="K52589" s="293"/>
      <c r="M52589" s="290"/>
    </row>
    <row r="52590" spans="11:13" x14ac:dyDescent="0.35">
      <c r="K52590" s="293"/>
      <c r="M52590" s="290"/>
    </row>
    <row r="52591" spans="11:13" x14ac:dyDescent="0.35">
      <c r="K52591" s="293"/>
      <c r="M52591" s="290"/>
    </row>
    <row r="52592" spans="11:13" x14ac:dyDescent="0.35">
      <c r="K52592" s="293"/>
      <c r="M52592" s="290"/>
    </row>
    <row r="52593" spans="11:13" x14ac:dyDescent="0.35">
      <c r="K52593" s="293"/>
      <c r="M52593" s="290"/>
    </row>
    <row r="52594" spans="11:13" x14ac:dyDescent="0.35">
      <c r="K52594" s="293"/>
      <c r="M52594" s="290"/>
    </row>
    <row r="52595" spans="11:13" x14ac:dyDescent="0.35">
      <c r="K52595" s="293"/>
      <c r="M52595" s="290"/>
    </row>
    <row r="52596" spans="11:13" x14ac:dyDescent="0.35">
      <c r="K52596" s="293"/>
      <c r="M52596" s="290"/>
    </row>
    <row r="52597" spans="11:13" x14ac:dyDescent="0.35">
      <c r="K52597" s="293"/>
      <c r="M52597" s="290"/>
    </row>
    <row r="52598" spans="11:13" x14ac:dyDescent="0.35">
      <c r="K52598" s="293"/>
      <c r="M52598" s="290"/>
    </row>
    <row r="52599" spans="11:13" x14ac:dyDescent="0.35">
      <c r="K52599" s="293"/>
      <c r="M52599" s="290"/>
    </row>
    <row r="52600" spans="11:13" x14ac:dyDescent="0.35">
      <c r="K52600" s="293"/>
      <c r="M52600" s="290"/>
    </row>
    <row r="52601" spans="11:13" x14ac:dyDescent="0.35">
      <c r="K52601" s="293"/>
      <c r="M52601" s="290"/>
    </row>
    <row r="52602" spans="11:13" x14ac:dyDescent="0.35">
      <c r="K52602" s="293"/>
      <c r="M52602" s="290"/>
    </row>
    <row r="52603" spans="11:13" x14ac:dyDescent="0.35">
      <c r="K52603" s="293"/>
      <c r="M52603" s="290"/>
    </row>
    <row r="52604" spans="11:13" x14ac:dyDescent="0.35">
      <c r="K52604" s="293"/>
      <c r="M52604" s="290"/>
    </row>
    <row r="52605" spans="11:13" x14ac:dyDescent="0.35">
      <c r="K52605" s="293"/>
      <c r="M52605" s="290"/>
    </row>
    <row r="52606" spans="11:13" x14ac:dyDescent="0.35">
      <c r="K52606" s="293"/>
      <c r="M52606" s="290"/>
    </row>
    <row r="52607" spans="11:13" x14ac:dyDescent="0.35">
      <c r="K52607" s="293"/>
      <c r="M52607" s="290"/>
    </row>
    <row r="52608" spans="11:13" x14ac:dyDescent="0.35">
      <c r="K52608" s="293"/>
      <c r="M52608" s="290"/>
    </row>
    <row r="52609" spans="11:13" x14ac:dyDescent="0.35">
      <c r="K52609" s="293"/>
      <c r="M52609" s="290"/>
    </row>
    <row r="52610" spans="11:13" x14ac:dyDescent="0.35">
      <c r="K52610" s="293"/>
      <c r="M52610" s="290"/>
    </row>
    <row r="52611" spans="11:13" x14ac:dyDescent="0.35">
      <c r="K52611" s="293"/>
      <c r="M52611" s="290"/>
    </row>
    <row r="52612" spans="11:13" x14ac:dyDescent="0.35">
      <c r="K52612" s="293"/>
      <c r="M52612" s="290"/>
    </row>
    <row r="52613" spans="11:13" x14ac:dyDescent="0.35">
      <c r="K52613" s="293"/>
      <c r="M52613" s="290"/>
    </row>
    <row r="52614" spans="11:13" x14ac:dyDescent="0.35">
      <c r="K52614" s="293"/>
      <c r="M52614" s="290"/>
    </row>
    <row r="52615" spans="11:13" x14ac:dyDescent="0.35">
      <c r="K52615" s="293"/>
      <c r="M52615" s="290"/>
    </row>
    <row r="52616" spans="11:13" x14ac:dyDescent="0.35">
      <c r="K52616" s="293"/>
      <c r="M52616" s="290"/>
    </row>
    <row r="52617" spans="11:13" x14ac:dyDescent="0.35">
      <c r="K52617" s="293"/>
      <c r="M52617" s="290"/>
    </row>
    <row r="52618" spans="11:13" x14ac:dyDescent="0.35">
      <c r="K52618" s="293"/>
      <c r="M52618" s="290"/>
    </row>
    <row r="52619" spans="11:13" x14ac:dyDescent="0.35">
      <c r="K52619" s="293"/>
      <c r="M52619" s="290"/>
    </row>
    <row r="52620" spans="11:13" x14ac:dyDescent="0.35">
      <c r="K52620" s="293"/>
      <c r="M52620" s="290"/>
    </row>
    <row r="52621" spans="11:13" x14ac:dyDescent="0.35">
      <c r="K52621" s="293"/>
      <c r="M52621" s="290"/>
    </row>
    <row r="52622" spans="11:13" x14ac:dyDescent="0.35">
      <c r="K52622" s="293"/>
      <c r="M52622" s="290"/>
    </row>
    <row r="52623" spans="11:13" x14ac:dyDescent="0.35">
      <c r="K52623" s="293"/>
      <c r="M52623" s="290"/>
    </row>
    <row r="52624" spans="11:13" x14ac:dyDescent="0.35">
      <c r="K52624" s="293"/>
      <c r="M52624" s="290"/>
    </row>
    <row r="52625" spans="11:13" x14ac:dyDescent="0.35">
      <c r="K52625" s="293"/>
      <c r="M52625" s="290"/>
    </row>
    <row r="52626" spans="11:13" x14ac:dyDescent="0.35">
      <c r="K52626" s="293"/>
      <c r="M52626" s="290"/>
    </row>
    <row r="52627" spans="11:13" x14ac:dyDescent="0.35">
      <c r="K52627" s="293"/>
      <c r="M52627" s="290"/>
    </row>
    <row r="52628" spans="11:13" x14ac:dyDescent="0.35">
      <c r="K52628" s="293"/>
      <c r="M52628" s="290"/>
    </row>
    <row r="52629" spans="11:13" x14ac:dyDescent="0.35">
      <c r="K52629" s="293"/>
      <c r="M52629" s="290"/>
    </row>
    <row r="52630" spans="11:13" x14ac:dyDescent="0.35">
      <c r="K52630" s="293"/>
      <c r="M52630" s="290"/>
    </row>
    <row r="52631" spans="11:13" x14ac:dyDescent="0.35">
      <c r="K52631" s="293"/>
      <c r="M52631" s="290"/>
    </row>
    <row r="52632" spans="11:13" x14ac:dyDescent="0.35">
      <c r="K52632" s="293"/>
      <c r="M52632" s="290"/>
    </row>
    <row r="52633" spans="11:13" x14ac:dyDescent="0.35">
      <c r="K52633" s="293"/>
      <c r="M52633" s="290"/>
    </row>
    <row r="52634" spans="11:13" x14ac:dyDescent="0.35">
      <c r="K52634" s="293"/>
      <c r="M52634" s="290"/>
    </row>
    <row r="52635" spans="11:13" x14ac:dyDescent="0.35">
      <c r="K52635" s="293"/>
      <c r="M52635" s="290"/>
    </row>
    <row r="52636" spans="11:13" x14ac:dyDescent="0.35">
      <c r="K52636" s="293"/>
      <c r="M52636" s="290"/>
    </row>
    <row r="52637" spans="11:13" x14ac:dyDescent="0.35">
      <c r="K52637" s="293"/>
      <c r="M52637" s="290"/>
    </row>
    <row r="52638" spans="11:13" x14ac:dyDescent="0.35">
      <c r="K52638" s="293"/>
      <c r="M52638" s="290"/>
    </row>
    <row r="52639" spans="11:13" x14ac:dyDescent="0.35">
      <c r="K52639" s="293"/>
      <c r="M52639" s="290"/>
    </row>
    <row r="52640" spans="11:13" x14ac:dyDescent="0.35">
      <c r="K52640" s="293"/>
      <c r="M52640" s="290"/>
    </row>
    <row r="52641" spans="11:13" x14ac:dyDescent="0.35">
      <c r="K52641" s="293"/>
      <c r="M52641" s="290"/>
    </row>
    <row r="52642" spans="11:13" x14ac:dyDescent="0.35">
      <c r="K52642" s="293"/>
      <c r="M52642" s="290"/>
    </row>
    <row r="52643" spans="11:13" x14ac:dyDescent="0.35">
      <c r="K52643" s="293"/>
      <c r="M52643" s="290"/>
    </row>
    <row r="52644" spans="11:13" x14ac:dyDescent="0.35">
      <c r="K52644" s="293"/>
      <c r="M52644" s="290"/>
    </row>
    <row r="52645" spans="11:13" x14ac:dyDescent="0.35">
      <c r="K52645" s="293"/>
      <c r="M52645" s="290"/>
    </row>
    <row r="52646" spans="11:13" x14ac:dyDescent="0.35">
      <c r="K52646" s="293"/>
      <c r="M52646" s="290"/>
    </row>
    <row r="52647" spans="11:13" x14ac:dyDescent="0.35">
      <c r="K52647" s="293"/>
      <c r="M52647" s="290"/>
    </row>
    <row r="52648" spans="11:13" x14ac:dyDescent="0.35">
      <c r="K52648" s="293"/>
      <c r="M52648" s="290"/>
    </row>
    <row r="52649" spans="11:13" x14ac:dyDescent="0.35">
      <c r="K52649" s="293"/>
      <c r="M52649" s="290"/>
    </row>
    <row r="52650" spans="11:13" x14ac:dyDescent="0.35">
      <c r="K52650" s="293"/>
      <c r="M52650" s="290"/>
    </row>
    <row r="52651" spans="11:13" x14ac:dyDescent="0.35">
      <c r="K52651" s="293"/>
      <c r="M52651" s="290"/>
    </row>
    <row r="52652" spans="11:13" x14ac:dyDescent="0.35">
      <c r="K52652" s="293"/>
      <c r="M52652" s="290"/>
    </row>
    <row r="52653" spans="11:13" x14ac:dyDescent="0.35">
      <c r="K52653" s="293"/>
      <c r="M52653" s="290"/>
    </row>
    <row r="52654" spans="11:13" x14ac:dyDescent="0.35">
      <c r="K52654" s="293"/>
      <c r="M52654" s="290"/>
    </row>
    <row r="52655" spans="11:13" x14ac:dyDescent="0.35">
      <c r="K52655" s="293"/>
      <c r="M52655" s="290"/>
    </row>
    <row r="52656" spans="11:13" x14ac:dyDescent="0.35">
      <c r="K52656" s="293"/>
      <c r="M52656" s="290"/>
    </row>
    <row r="52657" spans="11:13" x14ac:dyDescent="0.35">
      <c r="K52657" s="293"/>
      <c r="M52657" s="290"/>
    </row>
    <row r="52658" spans="11:13" x14ac:dyDescent="0.35">
      <c r="K52658" s="293"/>
      <c r="M52658" s="290"/>
    </row>
    <row r="52659" spans="11:13" x14ac:dyDescent="0.35">
      <c r="K52659" s="293"/>
      <c r="M52659" s="290"/>
    </row>
    <row r="52660" spans="11:13" x14ac:dyDescent="0.35">
      <c r="K52660" s="293"/>
      <c r="M52660" s="290"/>
    </row>
    <row r="52661" spans="11:13" x14ac:dyDescent="0.35">
      <c r="K52661" s="293"/>
      <c r="M52661" s="290"/>
    </row>
    <row r="52662" spans="11:13" x14ac:dyDescent="0.35">
      <c r="K52662" s="293"/>
      <c r="M52662" s="290"/>
    </row>
    <row r="52663" spans="11:13" x14ac:dyDescent="0.35">
      <c r="K52663" s="293"/>
      <c r="M52663" s="290"/>
    </row>
    <row r="52664" spans="11:13" x14ac:dyDescent="0.35">
      <c r="K52664" s="293"/>
      <c r="M52664" s="290"/>
    </row>
    <row r="52665" spans="11:13" x14ac:dyDescent="0.35">
      <c r="K52665" s="293"/>
      <c r="M52665" s="290"/>
    </row>
    <row r="52666" spans="11:13" x14ac:dyDescent="0.35">
      <c r="K52666" s="293"/>
      <c r="M52666" s="290"/>
    </row>
    <row r="52667" spans="11:13" x14ac:dyDescent="0.35">
      <c r="K52667" s="293"/>
      <c r="M52667" s="290"/>
    </row>
    <row r="52668" spans="11:13" x14ac:dyDescent="0.35">
      <c r="K52668" s="293"/>
      <c r="M52668" s="290"/>
    </row>
    <row r="52669" spans="11:13" x14ac:dyDescent="0.35">
      <c r="K52669" s="293"/>
      <c r="M52669" s="290"/>
    </row>
    <row r="52670" spans="11:13" x14ac:dyDescent="0.35">
      <c r="K52670" s="293"/>
      <c r="M52670" s="290"/>
    </row>
    <row r="52671" spans="11:13" x14ac:dyDescent="0.35">
      <c r="K52671" s="293"/>
      <c r="M52671" s="290"/>
    </row>
    <row r="52672" spans="11:13" x14ac:dyDescent="0.35">
      <c r="K52672" s="293"/>
      <c r="M52672" s="290"/>
    </row>
    <row r="52673" spans="11:13" x14ac:dyDescent="0.35">
      <c r="K52673" s="293"/>
      <c r="M52673" s="290"/>
    </row>
    <row r="52674" spans="11:13" x14ac:dyDescent="0.35">
      <c r="K52674" s="293"/>
      <c r="M52674" s="290"/>
    </row>
    <row r="52675" spans="11:13" x14ac:dyDescent="0.35">
      <c r="K52675" s="293"/>
      <c r="M52675" s="290"/>
    </row>
    <row r="52676" spans="11:13" x14ac:dyDescent="0.35">
      <c r="K52676" s="293"/>
      <c r="M52676" s="290"/>
    </row>
    <row r="52677" spans="11:13" x14ac:dyDescent="0.35">
      <c r="K52677" s="293"/>
      <c r="M52677" s="290"/>
    </row>
    <row r="52678" spans="11:13" x14ac:dyDescent="0.35">
      <c r="K52678" s="293"/>
      <c r="M52678" s="290"/>
    </row>
    <row r="52679" spans="11:13" x14ac:dyDescent="0.35">
      <c r="K52679" s="293"/>
      <c r="M52679" s="290"/>
    </row>
    <row r="52680" spans="11:13" x14ac:dyDescent="0.35">
      <c r="K52680" s="293"/>
      <c r="M52680" s="290"/>
    </row>
    <row r="52681" spans="11:13" x14ac:dyDescent="0.35">
      <c r="K52681" s="293"/>
      <c r="M52681" s="290"/>
    </row>
    <row r="52682" spans="11:13" x14ac:dyDescent="0.35">
      <c r="K52682" s="293"/>
      <c r="M52682" s="290"/>
    </row>
    <row r="52683" spans="11:13" x14ac:dyDescent="0.35">
      <c r="K52683" s="293"/>
      <c r="M52683" s="290"/>
    </row>
    <row r="52684" spans="11:13" x14ac:dyDescent="0.35">
      <c r="K52684" s="293"/>
      <c r="M52684" s="290"/>
    </row>
    <row r="52685" spans="11:13" x14ac:dyDescent="0.35">
      <c r="K52685" s="293"/>
      <c r="M52685" s="290"/>
    </row>
    <row r="52686" spans="11:13" x14ac:dyDescent="0.35">
      <c r="K52686" s="293"/>
      <c r="M52686" s="290"/>
    </row>
    <row r="52687" spans="11:13" x14ac:dyDescent="0.35">
      <c r="K52687" s="293"/>
      <c r="M52687" s="290"/>
    </row>
    <row r="52688" spans="11:13" x14ac:dyDescent="0.35">
      <c r="K52688" s="293"/>
      <c r="M52688" s="290"/>
    </row>
    <row r="52689" spans="11:13" x14ac:dyDescent="0.35">
      <c r="K52689" s="293"/>
      <c r="M52689" s="290"/>
    </row>
    <row r="52690" spans="11:13" x14ac:dyDescent="0.35">
      <c r="K52690" s="293"/>
      <c r="M52690" s="290"/>
    </row>
    <row r="52691" spans="11:13" x14ac:dyDescent="0.35">
      <c r="K52691" s="293"/>
      <c r="M52691" s="290"/>
    </row>
    <row r="52692" spans="11:13" x14ac:dyDescent="0.35">
      <c r="K52692" s="293"/>
      <c r="M52692" s="290"/>
    </row>
    <row r="52693" spans="11:13" x14ac:dyDescent="0.35">
      <c r="K52693" s="293"/>
      <c r="M52693" s="290"/>
    </row>
    <row r="52694" spans="11:13" x14ac:dyDescent="0.35">
      <c r="K52694" s="293"/>
      <c r="M52694" s="290"/>
    </row>
    <row r="52695" spans="11:13" x14ac:dyDescent="0.35">
      <c r="K52695" s="293"/>
      <c r="M52695" s="290"/>
    </row>
    <row r="52696" spans="11:13" x14ac:dyDescent="0.35">
      <c r="K52696" s="293"/>
      <c r="M52696" s="290"/>
    </row>
    <row r="52697" spans="11:13" x14ac:dyDescent="0.35">
      <c r="K52697" s="293"/>
      <c r="M52697" s="290"/>
    </row>
    <row r="52698" spans="11:13" x14ac:dyDescent="0.35">
      <c r="K52698" s="293"/>
      <c r="M52698" s="290"/>
    </row>
    <row r="52699" spans="11:13" x14ac:dyDescent="0.35">
      <c r="K52699" s="293"/>
      <c r="M52699" s="290"/>
    </row>
    <row r="52700" spans="11:13" x14ac:dyDescent="0.35">
      <c r="K52700" s="293"/>
      <c r="M52700" s="290"/>
    </row>
    <row r="52701" spans="11:13" x14ac:dyDescent="0.35">
      <c r="K52701" s="293"/>
      <c r="M52701" s="290"/>
    </row>
    <row r="52702" spans="11:13" x14ac:dyDescent="0.35">
      <c r="K52702" s="293"/>
      <c r="M52702" s="290"/>
    </row>
    <row r="52703" spans="11:13" x14ac:dyDescent="0.35">
      <c r="K52703" s="293"/>
      <c r="M52703" s="290"/>
    </row>
    <row r="52704" spans="11:13" x14ac:dyDescent="0.35">
      <c r="K52704" s="293"/>
      <c r="M52704" s="290"/>
    </row>
    <row r="52705" spans="11:13" x14ac:dyDescent="0.35">
      <c r="K52705" s="293"/>
      <c r="M52705" s="290"/>
    </row>
    <row r="52706" spans="11:13" x14ac:dyDescent="0.35">
      <c r="K52706" s="293"/>
      <c r="M52706" s="290"/>
    </row>
    <row r="52707" spans="11:13" x14ac:dyDescent="0.35">
      <c r="K52707" s="293"/>
      <c r="M52707" s="290"/>
    </row>
    <row r="52708" spans="11:13" x14ac:dyDescent="0.35">
      <c r="K52708" s="293"/>
      <c r="M52708" s="290"/>
    </row>
    <row r="52709" spans="11:13" x14ac:dyDescent="0.35">
      <c r="K52709" s="293"/>
      <c r="M52709" s="290"/>
    </row>
    <row r="52710" spans="11:13" x14ac:dyDescent="0.35">
      <c r="K52710" s="293"/>
      <c r="M52710" s="290"/>
    </row>
    <row r="52711" spans="11:13" x14ac:dyDescent="0.35">
      <c r="K52711" s="293"/>
      <c r="M52711" s="290"/>
    </row>
    <row r="52712" spans="11:13" x14ac:dyDescent="0.35">
      <c r="K52712" s="293"/>
      <c r="M52712" s="290"/>
    </row>
    <row r="52713" spans="11:13" x14ac:dyDescent="0.35">
      <c r="K52713" s="293"/>
      <c r="M52713" s="290"/>
    </row>
    <row r="52714" spans="11:13" x14ac:dyDescent="0.35">
      <c r="K52714" s="293"/>
      <c r="M52714" s="290"/>
    </row>
    <row r="52715" spans="11:13" x14ac:dyDescent="0.35">
      <c r="K52715" s="293"/>
      <c r="M52715" s="290"/>
    </row>
    <row r="52716" spans="11:13" x14ac:dyDescent="0.35">
      <c r="K52716" s="293"/>
      <c r="M52716" s="290"/>
    </row>
    <row r="52717" spans="11:13" x14ac:dyDescent="0.35">
      <c r="K52717" s="293"/>
      <c r="M52717" s="290"/>
    </row>
    <row r="52718" spans="11:13" x14ac:dyDescent="0.35">
      <c r="K52718" s="293"/>
      <c r="M52718" s="290"/>
    </row>
    <row r="52719" spans="11:13" x14ac:dyDescent="0.35">
      <c r="K52719" s="293"/>
      <c r="M52719" s="290"/>
    </row>
    <row r="52720" spans="11:13" x14ac:dyDescent="0.35">
      <c r="K52720" s="293"/>
      <c r="M52720" s="290"/>
    </row>
    <row r="52721" spans="11:13" x14ac:dyDescent="0.35">
      <c r="K52721" s="293"/>
      <c r="M52721" s="290"/>
    </row>
    <row r="52722" spans="11:13" x14ac:dyDescent="0.35">
      <c r="K52722" s="293"/>
      <c r="M52722" s="290"/>
    </row>
    <row r="52723" spans="11:13" x14ac:dyDescent="0.35">
      <c r="K52723" s="293"/>
      <c r="M52723" s="290"/>
    </row>
    <row r="52724" spans="11:13" x14ac:dyDescent="0.35">
      <c r="K52724" s="293"/>
      <c r="M52724" s="290"/>
    </row>
    <row r="52725" spans="11:13" x14ac:dyDescent="0.35">
      <c r="K52725" s="293"/>
      <c r="M52725" s="290"/>
    </row>
    <row r="52726" spans="11:13" x14ac:dyDescent="0.35">
      <c r="K52726" s="293"/>
      <c r="M52726" s="290"/>
    </row>
    <row r="52727" spans="11:13" x14ac:dyDescent="0.35">
      <c r="K52727" s="293"/>
      <c r="M52727" s="290"/>
    </row>
    <row r="52728" spans="11:13" x14ac:dyDescent="0.35">
      <c r="K52728" s="293"/>
      <c r="M52728" s="290"/>
    </row>
    <row r="52729" spans="11:13" x14ac:dyDescent="0.35">
      <c r="K52729" s="293"/>
      <c r="M52729" s="290"/>
    </row>
    <row r="52730" spans="11:13" x14ac:dyDescent="0.35">
      <c r="K52730" s="293"/>
      <c r="M52730" s="290"/>
    </row>
    <row r="52731" spans="11:13" x14ac:dyDescent="0.35">
      <c r="K52731" s="293"/>
      <c r="M52731" s="290"/>
    </row>
    <row r="52732" spans="11:13" x14ac:dyDescent="0.35">
      <c r="K52732" s="293"/>
      <c r="M52732" s="290"/>
    </row>
    <row r="52733" spans="11:13" x14ac:dyDescent="0.35">
      <c r="K52733" s="293"/>
      <c r="M52733" s="290"/>
    </row>
    <row r="52734" spans="11:13" x14ac:dyDescent="0.35">
      <c r="K52734" s="293"/>
      <c r="M52734" s="290"/>
    </row>
    <row r="52735" spans="11:13" x14ac:dyDescent="0.35">
      <c r="K52735" s="293"/>
      <c r="M52735" s="290"/>
    </row>
    <row r="52736" spans="11:13" x14ac:dyDescent="0.35">
      <c r="K52736" s="293"/>
      <c r="M52736" s="290"/>
    </row>
    <row r="52737" spans="11:13" x14ac:dyDescent="0.35">
      <c r="K52737" s="293"/>
      <c r="M52737" s="290"/>
    </row>
    <row r="52738" spans="11:13" x14ac:dyDescent="0.35">
      <c r="K52738" s="293"/>
      <c r="M52738" s="290"/>
    </row>
    <row r="52739" spans="11:13" x14ac:dyDescent="0.35">
      <c r="K52739" s="293"/>
      <c r="M52739" s="290"/>
    </row>
    <row r="52740" spans="11:13" x14ac:dyDescent="0.35">
      <c r="K52740" s="293"/>
      <c r="M52740" s="290"/>
    </row>
    <row r="52741" spans="11:13" x14ac:dyDescent="0.35">
      <c r="K52741" s="293"/>
      <c r="M52741" s="290"/>
    </row>
    <row r="52742" spans="11:13" x14ac:dyDescent="0.35">
      <c r="K52742" s="293"/>
      <c r="M52742" s="290"/>
    </row>
    <row r="52743" spans="11:13" x14ac:dyDescent="0.35">
      <c r="K52743" s="293"/>
      <c r="M52743" s="290"/>
    </row>
    <row r="52744" spans="11:13" x14ac:dyDescent="0.35">
      <c r="K52744" s="293"/>
      <c r="M52744" s="290"/>
    </row>
    <row r="52745" spans="11:13" x14ac:dyDescent="0.35">
      <c r="K52745" s="293"/>
      <c r="M52745" s="290"/>
    </row>
    <row r="52746" spans="11:13" x14ac:dyDescent="0.35">
      <c r="K52746" s="293"/>
      <c r="M52746" s="290"/>
    </row>
    <row r="52747" spans="11:13" x14ac:dyDescent="0.35">
      <c r="K52747" s="293"/>
      <c r="M52747" s="290"/>
    </row>
    <row r="52748" spans="11:13" x14ac:dyDescent="0.35">
      <c r="K52748" s="293"/>
      <c r="M52748" s="290"/>
    </row>
    <row r="52749" spans="11:13" x14ac:dyDescent="0.35">
      <c r="K52749" s="293"/>
      <c r="M52749" s="290"/>
    </row>
    <row r="52750" spans="11:13" x14ac:dyDescent="0.35">
      <c r="K52750" s="293"/>
      <c r="M52750" s="290"/>
    </row>
    <row r="52751" spans="11:13" x14ac:dyDescent="0.35">
      <c r="K52751" s="293"/>
      <c r="M52751" s="290"/>
    </row>
    <row r="52752" spans="11:13" x14ac:dyDescent="0.35">
      <c r="K52752" s="293"/>
      <c r="M52752" s="290"/>
    </row>
    <row r="52753" spans="11:13" x14ac:dyDescent="0.35">
      <c r="K52753" s="293"/>
      <c r="M52753" s="290"/>
    </row>
    <row r="52754" spans="11:13" x14ac:dyDescent="0.35">
      <c r="K52754" s="293"/>
      <c r="M52754" s="290"/>
    </row>
    <row r="52755" spans="11:13" x14ac:dyDescent="0.35">
      <c r="K52755" s="293"/>
      <c r="M52755" s="290"/>
    </row>
    <row r="52756" spans="11:13" x14ac:dyDescent="0.35">
      <c r="K52756" s="293"/>
      <c r="M52756" s="290"/>
    </row>
    <row r="52757" spans="11:13" x14ac:dyDescent="0.35">
      <c r="K52757" s="293"/>
      <c r="M52757" s="290"/>
    </row>
    <row r="52758" spans="11:13" x14ac:dyDescent="0.35">
      <c r="K52758" s="293"/>
      <c r="M52758" s="290"/>
    </row>
    <row r="52759" spans="11:13" x14ac:dyDescent="0.35">
      <c r="K52759" s="293"/>
      <c r="M52759" s="290"/>
    </row>
    <row r="52760" spans="11:13" x14ac:dyDescent="0.35">
      <c r="K52760" s="293"/>
      <c r="M52760" s="290"/>
    </row>
    <row r="52761" spans="11:13" x14ac:dyDescent="0.35">
      <c r="K52761" s="293"/>
      <c r="M52761" s="290"/>
    </row>
    <row r="52762" spans="11:13" x14ac:dyDescent="0.35">
      <c r="K52762" s="293"/>
      <c r="M52762" s="290"/>
    </row>
    <row r="52763" spans="11:13" x14ac:dyDescent="0.35">
      <c r="K52763" s="293"/>
      <c r="M52763" s="290"/>
    </row>
    <row r="52764" spans="11:13" x14ac:dyDescent="0.35">
      <c r="K52764" s="293"/>
      <c r="M52764" s="290"/>
    </row>
    <row r="52765" spans="11:13" x14ac:dyDescent="0.35">
      <c r="K52765" s="293"/>
      <c r="M52765" s="290"/>
    </row>
    <row r="52766" spans="11:13" x14ac:dyDescent="0.35">
      <c r="K52766" s="293"/>
      <c r="M52766" s="290"/>
    </row>
    <row r="52767" spans="11:13" x14ac:dyDescent="0.35">
      <c r="K52767" s="293"/>
      <c r="M52767" s="290"/>
    </row>
    <row r="52768" spans="11:13" x14ac:dyDescent="0.35">
      <c r="K52768" s="293"/>
      <c r="M52768" s="290"/>
    </row>
    <row r="52769" spans="11:13" x14ac:dyDescent="0.35">
      <c r="K52769" s="293"/>
      <c r="M52769" s="290"/>
    </row>
    <row r="52770" spans="11:13" x14ac:dyDescent="0.35">
      <c r="K52770" s="293"/>
      <c r="M52770" s="290"/>
    </row>
    <row r="52771" spans="11:13" x14ac:dyDescent="0.35">
      <c r="K52771" s="293"/>
      <c r="M52771" s="290"/>
    </row>
    <row r="52772" spans="11:13" x14ac:dyDescent="0.35">
      <c r="K52772" s="293"/>
      <c r="M52772" s="290"/>
    </row>
    <row r="52773" spans="11:13" x14ac:dyDescent="0.35">
      <c r="K52773" s="293"/>
      <c r="M52773" s="290"/>
    </row>
    <row r="52774" spans="11:13" x14ac:dyDescent="0.35">
      <c r="K52774" s="293"/>
      <c r="M52774" s="290"/>
    </row>
    <row r="52775" spans="11:13" x14ac:dyDescent="0.35">
      <c r="K52775" s="293"/>
      <c r="M52775" s="290"/>
    </row>
    <row r="52776" spans="11:13" x14ac:dyDescent="0.35">
      <c r="K52776" s="293"/>
      <c r="M52776" s="290"/>
    </row>
    <row r="52777" spans="11:13" x14ac:dyDescent="0.35">
      <c r="K52777" s="293"/>
      <c r="M52777" s="290"/>
    </row>
    <row r="52778" spans="11:13" x14ac:dyDescent="0.35">
      <c r="K52778" s="293"/>
      <c r="M52778" s="290"/>
    </row>
    <row r="52779" spans="11:13" x14ac:dyDescent="0.35">
      <c r="K52779" s="293"/>
      <c r="M52779" s="290"/>
    </row>
    <row r="52780" spans="11:13" x14ac:dyDescent="0.35">
      <c r="K52780" s="293"/>
      <c r="M52780" s="290"/>
    </row>
    <row r="52781" spans="11:13" x14ac:dyDescent="0.35">
      <c r="K52781" s="293"/>
      <c r="M52781" s="290"/>
    </row>
    <row r="52782" spans="11:13" x14ac:dyDescent="0.35">
      <c r="K52782" s="293"/>
      <c r="M52782" s="290"/>
    </row>
    <row r="52783" spans="11:13" x14ac:dyDescent="0.35">
      <c r="K52783" s="293"/>
      <c r="M52783" s="290"/>
    </row>
    <row r="52784" spans="11:13" x14ac:dyDescent="0.35">
      <c r="K52784" s="293"/>
      <c r="M52784" s="290"/>
    </row>
    <row r="52785" spans="11:13" x14ac:dyDescent="0.35">
      <c r="K52785" s="293"/>
      <c r="M52785" s="290"/>
    </row>
    <row r="52786" spans="11:13" x14ac:dyDescent="0.35">
      <c r="K52786" s="293"/>
      <c r="M52786" s="290"/>
    </row>
    <row r="52787" spans="11:13" x14ac:dyDescent="0.35">
      <c r="K52787" s="293"/>
      <c r="M52787" s="290"/>
    </row>
    <row r="52788" spans="11:13" x14ac:dyDescent="0.35">
      <c r="K52788" s="293"/>
      <c r="M52788" s="290"/>
    </row>
    <row r="52789" spans="11:13" x14ac:dyDescent="0.35">
      <c r="K52789" s="293"/>
      <c r="M52789" s="290"/>
    </row>
    <row r="52790" spans="11:13" x14ac:dyDescent="0.35">
      <c r="K52790" s="293"/>
      <c r="M52790" s="290"/>
    </row>
    <row r="52791" spans="11:13" x14ac:dyDescent="0.35">
      <c r="K52791" s="293"/>
      <c r="M52791" s="290"/>
    </row>
    <row r="52792" spans="11:13" x14ac:dyDescent="0.35">
      <c r="K52792" s="293"/>
      <c r="M52792" s="290"/>
    </row>
    <row r="52793" spans="11:13" x14ac:dyDescent="0.35">
      <c r="K52793" s="293"/>
      <c r="M52793" s="290"/>
    </row>
    <row r="52794" spans="11:13" x14ac:dyDescent="0.35">
      <c r="K52794" s="293"/>
      <c r="M52794" s="290"/>
    </row>
    <row r="52795" spans="11:13" x14ac:dyDescent="0.35">
      <c r="K52795" s="293"/>
      <c r="M52795" s="290"/>
    </row>
    <row r="52796" spans="11:13" x14ac:dyDescent="0.35">
      <c r="K52796" s="293"/>
      <c r="M52796" s="290"/>
    </row>
    <row r="52797" spans="11:13" x14ac:dyDescent="0.35">
      <c r="K52797" s="293"/>
      <c r="M52797" s="290"/>
    </row>
    <row r="52798" spans="11:13" x14ac:dyDescent="0.35">
      <c r="K52798" s="293"/>
      <c r="M52798" s="290"/>
    </row>
    <row r="52799" spans="11:13" x14ac:dyDescent="0.35">
      <c r="K52799" s="293"/>
      <c r="M52799" s="290"/>
    </row>
    <row r="52800" spans="11:13" x14ac:dyDescent="0.35">
      <c r="K52800" s="293"/>
      <c r="M52800" s="290"/>
    </row>
    <row r="52801" spans="11:13" x14ac:dyDescent="0.35">
      <c r="K52801" s="293"/>
      <c r="M52801" s="290"/>
    </row>
    <row r="52802" spans="11:13" x14ac:dyDescent="0.35">
      <c r="K52802" s="293"/>
      <c r="M52802" s="290"/>
    </row>
    <row r="52803" spans="11:13" x14ac:dyDescent="0.35">
      <c r="K52803" s="293"/>
      <c r="M52803" s="290"/>
    </row>
    <row r="52804" spans="11:13" x14ac:dyDescent="0.35">
      <c r="K52804" s="293"/>
      <c r="M52804" s="290"/>
    </row>
    <row r="52805" spans="11:13" x14ac:dyDescent="0.35">
      <c r="K52805" s="293"/>
      <c r="M52805" s="290"/>
    </row>
    <row r="52806" spans="11:13" x14ac:dyDescent="0.35">
      <c r="K52806" s="293"/>
      <c r="M52806" s="290"/>
    </row>
    <row r="52807" spans="11:13" x14ac:dyDescent="0.35">
      <c r="K52807" s="293"/>
      <c r="M52807" s="290"/>
    </row>
    <row r="52808" spans="11:13" x14ac:dyDescent="0.35">
      <c r="K52808" s="293"/>
      <c r="M52808" s="290"/>
    </row>
    <row r="52809" spans="11:13" x14ac:dyDescent="0.35">
      <c r="K52809" s="293"/>
      <c r="M52809" s="290"/>
    </row>
    <row r="52810" spans="11:13" x14ac:dyDescent="0.35">
      <c r="K52810" s="293"/>
      <c r="M52810" s="290"/>
    </row>
    <row r="52811" spans="11:13" x14ac:dyDescent="0.35">
      <c r="K52811" s="293"/>
      <c r="M52811" s="290"/>
    </row>
    <row r="52812" spans="11:13" x14ac:dyDescent="0.35">
      <c r="K52812" s="293"/>
      <c r="M52812" s="290"/>
    </row>
    <row r="52813" spans="11:13" x14ac:dyDescent="0.35">
      <c r="K52813" s="293"/>
      <c r="M52813" s="290"/>
    </row>
    <row r="52814" spans="11:13" x14ac:dyDescent="0.35">
      <c r="K52814" s="293"/>
      <c r="M52814" s="290"/>
    </row>
    <row r="52815" spans="11:13" x14ac:dyDescent="0.35">
      <c r="K52815" s="293"/>
      <c r="M52815" s="290"/>
    </row>
    <row r="52816" spans="11:13" x14ac:dyDescent="0.35">
      <c r="K52816" s="293"/>
      <c r="M52816" s="290"/>
    </row>
    <row r="52817" spans="11:13" x14ac:dyDescent="0.35">
      <c r="K52817" s="293"/>
      <c r="M52817" s="290"/>
    </row>
    <row r="52818" spans="11:13" x14ac:dyDescent="0.35">
      <c r="K52818" s="293"/>
      <c r="M52818" s="290"/>
    </row>
    <row r="52819" spans="11:13" x14ac:dyDescent="0.35">
      <c r="K52819" s="293"/>
      <c r="M52819" s="290"/>
    </row>
    <row r="52820" spans="11:13" x14ac:dyDescent="0.35">
      <c r="K52820" s="293"/>
      <c r="M52820" s="290"/>
    </row>
    <row r="52821" spans="11:13" x14ac:dyDescent="0.35">
      <c r="K52821" s="293"/>
      <c r="M52821" s="290"/>
    </row>
    <row r="52822" spans="11:13" x14ac:dyDescent="0.35">
      <c r="K52822" s="293"/>
      <c r="M52822" s="290"/>
    </row>
    <row r="52823" spans="11:13" x14ac:dyDescent="0.35">
      <c r="K52823" s="293"/>
      <c r="M52823" s="290"/>
    </row>
    <row r="52824" spans="11:13" x14ac:dyDescent="0.35">
      <c r="K52824" s="293"/>
      <c r="M52824" s="290"/>
    </row>
    <row r="52825" spans="11:13" x14ac:dyDescent="0.35">
      <c r="K52825" s="293"/>
      <c r="M52825" s="290"/>
    </row>
    <row r="52826" spans="11:13" x14ac:dyDescent="0.35">
      <c r="K52826" s="293"/>
      <c r="M52826" s="290"/>
    </row>
    <row r="52827" spans="11:13" x14ac:dyDescent="0.35">
      <c r="K52827" s="293"/>
      <c r="M52827" s="290"/>
    </row>
    <row r="52828" spans="11:13" x14ac:dyDescent="0.35">
      <c r="K52828" s="293"/>
      <c r="M52828" s="290"/>
    </row>
    <row r="52829" spans="11:13" x14ac:dyDescent="0.35">
      <c r="K52829" s="293"/>
      <c r="M52829" s="290"/>
    </row>
    <row r="52830" spans="11:13" x14ac:dyDescent="0.35">
      <c r="K52830" s="293"/>
      <c r="M52830" s="290"/>
    </row>
    <row r="52831" spans="11:13" x14ac:dyDescent="0.35">
      <c r="K52831" s="293"/>
      <c r="M52831" s="290"/>
    </row>
    <row r="52832" spans="11:13" x14ac:dyDescent="0.35">
      <c r="K52832" s="293"/>
      <c r="M52832" s="290"/>
    </row>
    <row r="52833" spans="11:13" x14ac:dyDescent="0.35">
      <c r="K52833" s="293"/>
      <c r="M52833" s="290"/>
    </row>
    <row r="52834" spans="11:13" x14ac:dyDescent="0.35">
      <c r="K52834" s="293"/>
      <c r="M52834" s="290"/>
    </row>
    <row r="52835" spans="11:13" x14ac:dyDescent="0.35">
      <c r="K52835" s="293"/>
      <c r="M52835" s="290"/>
    </row>
    <row r="52836" spans="11:13" x14ac:dyDescent="0.35">
      <c r="K52836" s="293"/>
      <c r="M52836" s="290"/>
    </row>
    <row r="52837" spans="11:13" x14ac:dyDescent="0.35">
      <c r="K52837" s="293"/>
      <c r="M52837" s="290"/>
    </row>
    <row r="52838" spans="11:13" x14ac:dyDescent="0.35">
      <c r="K52838" s="293"/>
      <c r="M52838" s="290"/>
    </row>
    <row r="52839" spans="11:13" x14ac:dyDescent="0.35">
      <c r="K52839" s="293"/>
      <c r="M52839" s="290"/>
    </row>
    <row r="52840" spans="11:13" x14ac:dyDescent="0.35">
      <c r="K52840" s="293"/>
      <c r="M52840" s="290"/>
    </row>
    <row r="52841" spans="11:13" x14ac:dyDescent="0.35">
      <c r="K52841" s="293"/>
      <c r="M52841" s="290"/>
    </row>
    <row r="52842" spans="11:13" x14ac:dyDescent="0.35">
      <c r="K52842" s="293"/>
      <c r="M52842" s="290"/>
    </row>
    <row r="52843" spans="11:13" x14ac:dyDescent="0.35">
      <c r="K52843" s="293"/>
      <c r="M52843" s="290"/>
    </row>
    <row r="52844" spans="11:13" x14ac:dyDescent="0.35">
      <c r="K52844" s="293"/>
      <c r="M52844" s="290"/>
    </row>
    <row r="52845" spans="11:13" x14ac:dyDescent="0.35">
      <c r="K52845" s="293"/>
      <c r="M52845" s="290"/>
    </row>
    <row r="52846" spans="11:13" x14ac:dyDescent="0.35">
      <c r="K52846" s="293"/>
      <c r="M52846" s="290"/>
    </row>
    <row r="52847" spans="11:13" x14ac:dyDescent="0.35">
      <c r="K52847" s="293"/>
      <c r="M52847" s="290"/>
    </row>
    <row r="52848" spans="11:13" x14ac:dyDescent="0.35">
      <c r="K52848" s="293"/>
      <c r="M52848" s="290"/>
    </row>
    <row r="52849" spans="11:13" x14ac:dyDescent="0.35">
      <c r="K52849" s="293"/>
      <c r="M52849" s="290"/>
    </row>
    <row r="52850" spans="11:13" x14ac:dyDescent="0.35">
      <c r="K52850" s="293"/>
      <c r="M52850" s="290"/>
    </row>
    <row r="52851" spans="11:13" x14ac:dyDescent="0.35">
      <c r="K52851" s="293"/>
      <c r="M52851" s="290"/>
    </row>
    <row r="52852" spans="11:13" x14ac:dyDescent="0.35">
      <c r="K52852" s="293"/>
      <c r="M52852" s="290"/>
    </row>
    <row r="52853" spans="11:13" x14ac:dyDescent="0.35">
      <c r="K52853" s="293"/>
      <c r="M52853" s="290"/>
    </row>
    <row r="52854" spans="11:13" x14ac:dyDescent="0.35">
      <c r="K52854" s="293"/>
      <c r="M52854" s="290"/>
    </row>
    <row r="52855" spans="11:13" x14ac:dyDescent="0.35">
      <c r="K52855" s="293"/>
      <c r="M52855" s="290"/>
    </row>
    <row r="52856" spans="11:13" x14ac:dyDescent="0.35">
      <c r="K52856" s="293"/>
      <c r="M52856" s="290"/>
    </row>
    <row r="52857" spans="11:13" x14ac:dyDescent="0.35">
      <c r="K52857" s="293"/>
      <c r="M52857" s="290"/>
    </row>
    <row r="52858" spans="11:13" x14ac:dyDescent="0.35">
      <c r="K52858" s="293"/>
      <c r="M52858" s="290"/>
    </row>
    <row r="52859" spans="11:13" x14ac:dyDescent="0.35">
      <c r="K52859" s="293"/>
      <c r="M52859" s="290"/>
    </row>
    <row r="52860" spans="11:13" x14ac:dyDescent="0.35">
      <c r="K52860" s="293"/>
      <c r="M52860" s="290"/>
    </row>
    <row r="52861" spans="11:13" x14ac:dyDescent="0.35">
      <c r="K52861" s="293"/>
      <c r="M52861" s="290"/>
    </row>
    <row r="52862" spans="11:13" x14ac:dyDescent="0.35">
      <c r="K52862" s="293"/>
      <c r="M52862" s="290"/>
    </row>
    <row r="52863" spans="11:13" x14ac:dyDescent="0.35">
      <c r="K52863" s="293"/>
      <c r="M52863" s="290"/>
    </row>
    <row r="52864" spans="11:13" x14ac:dyDescent="0.35">
      <c r="K52864" s="293"/>
      <c r="M52864" s="290"/>
    </row>
    <row r="52865" spans="11:13" x14ac:dyDescent="0.35">
      <c r="K52865" s="293"/>
      <c r="M52865" s="290"/>
    </row>
    <row r="52866" spans="11:13" x14ac:dyDescent="0.35">
      <c r="K52866" s="293"/>
      <c r="M52866" s="290"/>
    </row>
    <row r="52867" spans="11:13" x14ac:dyDescent="0.35">
      <c r="K52867" s="293"/>
      <c r="M52867" s="290"/>
    </row>
    <row r="52868" spans="11:13" x14ac:dyDescent="0.35">
      <c r="K52868" s="293"/>
      <c r="M52868" s="290"/>
    </row>
    <row r="52869" spans="11:13" x14ac:dyDescent="0.35">
      <c r="K52869" s="293"/>
      <c r="M52869" s="290"/>
    </row>
    <row r="52870" spans="11:13" x14ac:dyDescent="0.35">
      <c r="K52870" s="293"/>
      <c r="M52870" s="290"/>
    </row>
    <row r="52871" spans="11:13" x14ac:dyDescent="0.35">
      <c r="K52871" s="293"/>
      <c r="M52871" s="290"/>
    </row>
    <row r="52872" spans="11:13" x14ac:dyDescent="0.35">
      <c r="K52872" s="293"/>
      <c r="M52872" s="290"/>
    </row>
    <row r="52873" spans="11:13" x14ac:dyDescent="0.35">
      <c r="K52873" s="293"/>
      <c r="M52873" s="290"/>
    </row>
    <row r="52874" spans="11:13" x14ac:dyDescent="0.35">
      <c r="K52874" s="293"/>
      <c r="M52874" s="290"/>
    </row>
    <row r="52875" spans="11:13" x14ac:dyDescent="0.35">
      <c r="K52875" s="293"/>
      <c r="M52875" s="290"/>
    </row>
    <row r="52876" spans="11:13" x14ac:dyDescent="0.35">
      <c r="K52876" s="293"/>
      <c r="M52876" s="290"/>
    </row>
    <row r="52877" spans="11:13" x14ac:dyDescent="0.35">
      <c r="K52877" s="293"/>
      <c r="M52877" s="290"/>
    </row>
    <row r="52878" spans="11:13" x14ac:dyDescent="0.35">
      <c r="K52878" s="293"/>
      <c r="M52878" s="290"/>
    </row>
    <row r="52879" spans="11:13" x14ac:dyDescent="0.35">
      <c r="K52879" s="293"/>
      <c r="M52879" s="290"/>
    </row>
    <row r="52880" spans="11:13" x14ac:dyDescent="0.35">
      <c r="K52880" s="293"/>
      <c r="M52880" s="290"/>
    </row>
    <row r="52881" spans="11:13" x14ac:dyDescent="0.35">
      <c r="K52881" s="293"/>
      <c r="M52881" s="290"/>
    </row>
    <row r="52882" spans="11:13" x14ac:dyDescent="0.35">
      <c r="K52882" s="293"/>
      <c r="M52882" s="290"/>
    </row>
    <row r="52883" spans="11:13" x14ac:dyDescent="0.35">
      <c r="K52883" s="293"/>
      <c r="M52883" s="290"/>
    </row>
    <row r="52884" spans="11:13" x14ac:dyDescent="0.35">
      <c r="K52884" s="293"/>
      <c r="M52884" s="290"/>
    </row>
    <row r="52885" spans="11:13" x14ac:dyDescent="0.35">
      <c r="K52885" s="293"/>
      <c r="M52885" s="290"/>
    </row>
    <row r="52886" spans="11:13" x14ac:dyDescent="0.35">
      <c r="K52886" s="293"/>
      <c r="M52886" s="290"/>
    </row>
    <row r="52887" spans="11:13" x14ac:dyDescent="0.35">
      <c r="K52887" s="293"/>
      <c r="M52887" s="290"/>
    </row>
    <row r="52888" spans="11:13" x14ac:dyDescent="0.35">
      <c r="K52888" s="293"/>
      <c r="M52888" s="290"/>
    </row>
    <row r="52889" spans="11:13" x14ac:dyDescent="0.35">
      <c r="K52889" s="293"/>
      <c r="M52889" s="290"/>
    </row>
    <row r="52890" spans="11:13" x14ac:dyDescent="0.35">
      <c r="K52890" s="293"/>
      <c r="M52890" s="290"/>
    </row>
    <row r="52891" spans="11:13" x14ac:dyDescent="0.35">
      <c r="K52891" s="293"/>
      <c r="M52891" s="290"/>
    </row>
    <row r="52892" spans="11:13" x14ac:dyDescent="0.35">
      <c r="K52892" s="293"/>
      <c r="M52892" s="290"/>
    </row>
    <row r="52893" spans="11:13" x14ac:dyDescent="0.35">
      <c r="K52893" s="293"/>
      <c r="M52893" s="290"/>
    </row>
    <row r="52894" spans="11:13" x14ac:dyDescent="0.35">
      <c r="K52894" s="293"/>
      <c r="M52894" s="290"/>
    </row>
    <row r="52895" spans="11:13" x14ac:dyDescent="0.35">
      <c r="K52895" s="293"/>
      <c r="M52895" s="290"/>
    </row>
    <row r="52896" spans="11:13" x14ac:dyDescent="0.35">
      <c r="K52896" s="293"/>
      <c r="M52896" s="290"/>
    </row>
    <row r="52897" spans="11:13" x14ac:dyDescent="0.35">
      <c r="K52897" s="293"/>
      <c r="M52897" s="290"/>
    </row>
    <row r="52898" spans="11:13" x14ac:dyDescent="0.35">
      <c r="K52898" s="293"/>
      <c r="M52898" s="290"/>
    </row>
    <row r="52899" spans="11:13" x14ac:dyDescent="0.35">
      <c r="K52899" s="293"/>
      <c r="M52899" s="290"/>
    </row>
    <row r="52900" spans="11:13" x14ac:dyDescent="0.35">
      <c r="K52900" s="293"/>
      <c r="M52900" s="290"/>
    </row>
    <row r="52901" spans="11:13" x14ac:dyDescent="0.35">
      <c r="K52901" s="293"/>
      <c r="M52901" s="290"/>
    </row>
    <row r="52902" spans="11:13" x14ac:dyDescent="0.35">
      <c r="K52902" s="293"/>
      <c r="M52902" s="290"/>
    </row>
    <row r="52903" spans="11:13" x14ac:dyDescent="0.35">
      <c r="K52903" s="293"/>
      <c r="M52903" s="290"/>
    </row>
    <row r="52904" spans="11:13" x14ac:dyDescent="0.35">
      <c r="K52904" s="293"/>
      <c r="M52904" s="290"/>
    </row>
    <row r="52905" spans="11:13" x14ac:dyDescent="0.35">
      <c r="K52905" s="293"/>
      <c r="M52905" s="290"/>
    </row>
    <row r="52906" spans="11:13" x14ac:dyDescent="0.35">
      <c r="K52906" s="293"/>
      <c r="M52906" s="290"/>
    </row>
    <row r="52907" spans="11:13" x14ac:dyDescent="0.35">
      <c r="K52907" s="293"/>
      <c r="M52907" s="290"/>
    </row>
    <row r="52908" spans="11:13" x14ac:dyDescent="0.35">
      <c r="K52908" s="293"/>
      <c r="M52908" s="290"/>
    </row>
    <row r="52909" spans="11:13" x14ac:dyDescent="0.35">
      <c r="K52909" s="293"/>
      <c r="M52909" s="290"/>
    </row>
    <row r="52910" spans="11:13" x14ac:dyDescent="0.35">
      <c r="K52910" s="293"/>
      <c r="M52910" s="290"/>
    </row>
    <row r="52911" spans="11:13" x14ac:dyDescent="0.35">
      <c r="K52911" s="293"/>
      <c r="M52911" s="290"/>
    </row>
    <row r="52912" spans="11:13" x14ac:dyDescent="0.35">
      <c r="K52912" s="293"/>
      <c r="M52912" s="290"/>
    </row>
    <row r="52913" spans="11:13" x14ac:dyDescent="0.35">
      <c r="K52913" s="293"/>
      <c r="M52913" s="290"/>
    </row>
    <row r="52914" spans="11:13" x14ac:dyDescent="0.35">
      <c r="K52914" s="293"/>
      <c r="M52914" s="290"/>
    </row>
    <row r="52915" spans="11:13" x14ac:dyDescent="0.35">
      <c r="K52915" s="293"/>
      <c r="M52915" s="290"/>
    </row>
    <row r="52916" spans="11:13" x14ac:dyDescent="0.35">
      <c r="K52916" s="293"/>
      <c r="M52916" s="290"/>
    </row>
    <row r="52917" spans="11:13" x14ac:dyDescent="0.35">
      <c r="K52917" s="293"/>
      <c r="M52917" s="290"/>
    </row>
    <row r="52918" spans="11:13" x14ac:dyDescent="0.35">
      <c r="K52918" s="293"/>
      <c r="M52918" s="290"/>
    </row>
    <row r="52919" spans="11:13" x14ac:dyDescent="0.35">
      <c r="K52919" s="293"/>
      <c r="M52919" s="290"/>
    </row>
    <row r="52920" spans="11:13" x14ac:dyDescent="0.35">
      <c r="K52920" s="293"/>
      <c r="M52920" s="290"/>
    </row>
    <row r="52921" spans="11:13" x14ac:dyDescent="0.35">
      <c r="K52921" s="293"/>
      <c r="M52921" s="290"/>
    </row>
    <row r="52922" spans="11:13" x14ac:dyDescent="0.35">
      <c r="K52922" s="293"/>
      <c r="M52922" s="290"/>
    </row>
    <row r="52923" spans="11:13" x14ac:dyDescent="0.35">
      <c r="K52923" s="293"/>
      <c r="M52923" s="290"/>
    </row>
    <row r="52924" spans="11:13" x14ac:dyDescent="0.35">
      <c r="K52924" s="293"/>
      <c r="M52924" s="290"/>
    </row>
    <row r="52925" spans="11:13" x14ac:dyDescent="0.35">
      <c r="K52925" s="293"/>
      <c r="M52925" s="290"/>
    </row>
    <row r="52926" spans="11:13" x14ac:dyDescent="0.35">
      <c r="K52926" s="293"/>
      <c r="M52926" s="290"/>
    </row>
    <row r="52927" spans="11:13" x14ac:dyDescent="0.35">
      <c r="K52927" s="293"/>
      <c r="M52927" s="290"/>
    </row>
    <row r="52928" spans="11:13" x14ac:dyDescent="0.35">
      <c r="K52928" s="293"/>
      <c r="M52928" s="290"/>
    </row>
    <row r="52929" spans="11:13" x14ac:dyDescent="0.35">
      <c r="K52929" s="293"/>
      <c r="M52929" s="290"/>
    </row>
    <row r="52930" spans="11:13" x14ac:dyDescent="0.35">
      <c r="K52930" s="293"/>
      <c r="M52930" s="290"/>
    </row>
    <row r="52931" spans="11:13" x14ac:dyDescent="0.35">
      <c r="K52931" s="293"/>
      <c r="M52931" s="290"/>
    </row>
    <row r="52932" spans="11:13" x14ac:dyDescent="0.35">
      <c r="K52932" s="293"/>
      <c r="M52932" s="290"/>
    </row>
    <row r="52933" spans="11:13" x14ac:dyDescent="0.35">
      <c r="K52933" s="293"/>
      <c r="M52933" s="290"/>
    </row>
    <row r="52934" spans="11:13" x14ac:dyDescent="0.35">
      <c r="K52934" s="293"/>
      <c r="M52934" s="290"/>
    </row>
    <row r="52935" spans="11:13" x14ac:dyDescent="0.35">
      <c r="K52935" s="293"/>
      <c r="M52935" s="290"/>
    </row>
    <row r="52936" spans="11:13" x14ac:dyDescent="0.35">
      <c r="K52936" s="293"/>
      <c r="M52936" s="290"/>
    </row>
    <row r="52937" spans="11:13" x14ac:dyDescent="0.35">
      <c r="K52937" s="293"/>
      <c r="M52937" s="290"/>
    </row>
    <row r="52938" spans="11:13" x14ac:dyDescent="0.35">
      <c r="K52938" s="293"/>
      <c r="M52938" s="290"/>
    </row>
    <row r="52939" spans="11:13" x14ac:dyDescent="0.35">
      <c r="K52939" s="293"/>
      <c r="M52939" s="290"/>
    </row>
    <row r="52940" spans="11:13" x14ac:dyDescent="0.35">
      <c r="K52940" s="293"/>
      <c r="M52940" s="290"/>
    </row>
    <row r="52941" spans="11:13" x14ac:dyDescent="0.35">
      <c r="K52941" s="293"/>
      <c r="M52941" s="290"/>
    </row>
    <row r="52942" spans="11:13" x14ac:dyDescent="0.35">
      <c r="K52942" s="293"/>
      <c r="M52942" s="290"/>
    </row>
    <row r="52943" spans="11:13" x14ac:dyDescent="0.35">
      <c r="K52943" s="293"/>
      <c r="M52943" s="290"/>
    </row>
    <row r="52944" spans="11:13" x14ac:dyDescent="0.35">
      <c r="K52944" s="293"/>
      <c r="M52944" s="290"/>
    </row>
    <row r="52945" spans="11:13" x14ac:dyDescent="0.35">
      <c r="K52945" s="293"/>
      <c r="M52945" s="290"/>
    </row>
    <row r="52946" spans="11:13" x14ac:dyDescent="0.35">
      <c r="K52946" s="293"/>
      <c r="M52946" s="290"/>
    </row>
    <row r="52947" spans="11:13" x14ac:dyDescent="0.35">
      <c r="K52947" s="293"/>
      <c r="M52947" s="290"/>
    </row>
    <row r="52948" spans="11:13" x14ac:dyDescent="0.35">
      <c r="K52948" s="293"/>
      <c r="M52948" s="290"/>
    </row>
    <row r="52949" spans="11:13" x14ac:dyDescent="0.35">
      <c r="K52949" s="293"/>
      <c r="M52949" s="290"/>
    </row>
    <row r="52950" spans="11:13" x14ac:dyDescent="0.35">
      <c r="K52950" s="293"/>
      <c r="M52950" s="290"/>
    </row>
    <row r="52951" spans="11:13" x14ac:dyDescent="0.35">
      <c r="K52951" s="293"/>
      <c r="M52951" s="290"/>
    </row>
    <row r="52952" spans="11:13" x14ac:dyDescent="0.35">
      <c r="K52952" s="293"/>
      <c r="M52952" s="290"/>
    </row>
    <row r="52953" spans="11:13" x14ac:dyDescent="0.35">
      <c r="K52953" s="293"/>
      <c r="M52953" s="290"/>
    </row>
    <row r="52954" spans="11:13" x14ac:dyDescent="0.35">
      <c r="K52954" s="293"/>
      <c r="M52954" s="290"/>
    </row>
    <row r="52955" spans="11:13" x14ac:dyDescent="0.35">
      <c r="K52955" s="293"/>
      <c r="M52955" s="290"/>
    </row>
    <row r="52956" spans="11:13" x14ac:dyDescent="0.35">
      <c r="K52956" s="293"/>
      <c r="M52956" s="290"/>
    </row>
    <row r="52957" spans="11:13" x14ac:dyDescent="0.35">
      <c r="K52957" s="293"/>
      <c r="M52957" s="290"/>
    </row>
    <row r="52958" spans="11:13" x14ac:dyDescent="0.35">
      <c r="K52958" s="293"/>
      <c r="M52958" s="290"/>
    </row>
    <row r="52959" spans="11:13" x14ac:dyDescent="0.35">
      <c r="K52959" s="293"/>
      <c r="M52959" s="290"/>
    </row>
    <row r="52960" spans="11:13" x14ac:dyDescent="0.35">
      <c r="K52960" s="293"/>
      <c r="M52960" s="290"/>
    </row>
    <row r="52961" spans="11:13" x14ac:dyDescent="0.35">
      <c r="K52961" s="293"/>
      <c r="M52961" s="290"/>
    </row>
    <row r="52962" spans="11:13" x14ac:dyDescent="0.35">
      <c r="K52962" s="293"/>
      <c r="M52962" s="290"/>
    </row>
    <row r="52963" spans="11:13" x14ac:dyDescent="0.35">
      <c r="K52963" s="293"/>
      <c r="M52963" s="290"/>
    </row>
    <row r="52964" spans="11:13" x14ac:dyDescent="0.35">
      <c r="K52964" s="293"/>
      <c r="M52964" s="290"/>
    </row>
    <row r="52965" spans="11:13" x14ac:dyDescent="0.35">
      <c r="K52965" s="293"/>
      <c r="M52965" s="290"/>
    </row>
    <row r="52966" spans="11:13" x14ac:dyDescent="0.35">
      <c r="K52966" s="293"/>
      <c r="M52966" s="290"/>
    </row>
    <row r="52967" spans="11:13" x14ac:dyDescent="0.35">
      <c r="K52967" s="293"/>
      <c r="M52967" s="290"/>
    </row>
    <row r="52968" spans="11:13" x14ac:dyDescent="0.35">
      <c r="K52968" s="293"/>
      <c r="M52968" s="290"/>
    </row>
    <row r="52969" spans="11:13" x14ac:dyDescent="0.35">
      <c r="K52969" s="293"/>
      <c r="M52969" s="290"/>
    </row>
    <row r="52970" spans="11:13" x14ac:dyDescent="0.35">
      <c r="K52970" s="293"/>
      <c r="M52970" s="290"/>
    </row>
    <row r="52971" spans="11:13" x14ac:dyDescent="0.35">
      <c r="K52971" s="293"/>
      <c r="M52971" s="290"/>
    </row>
    <row r="52972" spans="11:13" x14ac:dyDescent="0.35">
      <c r="K52972" s="293"/>
      <c r="M52972" s="290"/>
    </row>
    <row r="52973" spans="11:13" x14ac:dyDescent="0.35">
      <c r="K52973" s="293"/>
      <c r="M52973" s="290"/>
    </row>
    <row r="52974" spans="11:13" x14ac:dyDescent="0.35">
      <c r="K52974" s="293"/>
      <c r="M52974" s="290"/>
    </row>
    <row r="52975" spans="11:13" x14ac:dyDescent="0.35">
      <c r="K52975" s="293"/>
      <c r="M52975" s="290"/>
    </row>
    <row r="52976" spans="11:13" x14ac:dyDescent="0.35">
      <c r="K52976" s="293"/>
      <c r="M52976" s="290"/>
    </row>
    <row r="52977" spans="11:13" x14ac:dyDescent="0.35">
      <c r="K52977" s="293"/>
      <c r="M52977" s="290"/>
    </row>
    <row r="52978" spans="11:13" x14ac:dyDescent="0.35">
      <c r="K52978" s="293"/>
      <c r="M52978" s="290"/>
    </row>
    <row r="52979" spans="11:13" x14ac:dyDescent="0.35">
      <c r="K52979" s="293"/>
      <c r="M52979" s="290"/>
    </row>
    <row r="52980" spans="11:13" x14ac:dyDescent="0.35">
      <c r="K52980" s="293"/>
      <c r="M52980" s="290"/>
    </row>
    <row r="52981" spans="11:13" x14ac:dyDescent="0.35">
      <c r="K52981" s="293"/>
      <c r="M52981" s="290"/>
    </row>
    <row r="52982" spans="11:13" x14ac:dyDescent="0.35">
      <c r="K52982" s="293"/>
      <c r="M52982" s="290"/>
    </row>
    <row r="52983" spans="11:13" x14ac:dyDescent="0.35">
      <c r="K52983" s="293"/>
      <c r="M52983" s="290"/>
    </row>
    <row r="52984" spans="11:13" x14ac:dyDescent="0.35">
      <c r="K52984" s="293"/>
      <c r="M52984" s="290"/>
    </row>
    <row r="52985" spans="11:13" x14ac:dyDescent="0.35">
      <c r="K52985" s="293"/>
      <c r="M52985" s="290"/>
    </row>
    <row r="52986" spans="11:13" x14ac:dyDescent="0.35">
      <c r="K52986" s="293"/>
      <c r="M52986" s="290"/>
    </row>
    <row r="52987" spans="11:13" x14ac:dyDescent="0.35">
      <c r="K52987" s="293"/>
      <c r="M52987" s="290"/>
    </row>
    <row r="52988" spans="11:13" x14ac:dyDescent="0.35">
      <c r="K52988" s="293"/>
      <c r="M52988" s="290"/>
    </row>
    <row r="52989" spans="11:13" x14ac:dyDescent="0.35">
      <c r="K52989" s="293"/>
      <c r="M52989" s="290"/>
    </row>
    <row r="52990" spans="11:13" x14ac:dyDescent="0.35">
      <c r="K52990" s="293"/>
      <c r="M52990" s="290"/>
    </row>
    <row r="52991" spans="11:13" x14ac:dyDescent="0.35">
      <c r="K52991" s="293"/>
      <c r="M52991" s="290"/>
    </row>
    <row r="52992" spans="11:13" x14ac:dyDescent="0.35">
      <c r="K52992" s="293"/>
      <c r="M52992" s="290"/>
    </row>
    <row r="52993" spans="11:13" x14ac:dyDescent="0.35">
      <c r="K52993" s="293"/>
      <c r="M52993" s="290"/>
    </row>
    <row r="52994" spans="11:13" x14ac:dyDescent="0.35">
      <c r="K52994" s="293"/>
      <c r="M52994" s="290"/>
    </row>
    <row r="52995" spans="11:13" x14ac:dyDescent="0.35">
      <c r="K52995" s="293"/>
      <c r="M52995" s="290"/>
    </row>
    <row r="52996" spans="11:13" x14ac:dyDescent="0.35">
      <c r="K52996" s="293"/>
      <c r="M52996" s="290"/>
    </row>
    <row r="52997" spans="11:13" x14ac:dyDescent="0.35">
      <c r="K52997" s="293"/>
      <c r="M52997" s="290"/>
    </row>
    <row r="52998" spans="11:13" x14ac:dyDescent="0.35">
      <c r="K52998" s="293"/>
      <c r="M52998" s="290"/>
    </row>
    <row r="52999" spans="11:13" x14ac:dyDescent="0.35">
      <c r="K52999" s="293"/>
      <c r="M52999" s="290"/>
    </row>
    <row r="53000" spans="11:13" x14ac:dyDescent="0.35">
      <c r="K53000" s="293"/>
      <c r="M53000" s="290"/>
    </row>
    <row r="53001" spans="11:13" x14ac:dyDescent="0.35">
      <c r="K53001" s="293"/>
      <c r="M53001" s="290"/>
    </row>
    <row r="53002" spans="11:13" x14ac:dyDescent="0.35">
      <c r="K53002" s="293"/>
      <c r="M53002" s="290"/>
    </row>
    <row r="53003" spans="11:13" x14ac:dyDescent="0.35">
      <c r="K53003" s="293"/>
      <c r="M53003" s="290"/>
    </row>
    <row r="53004" spans="11:13" x14ac:dyDescent="0.35">
      <c r="K53004" s="293"/>
      <c r="M53004" s="290"/>
    </row>
    <row r="53005" spans="11:13" x14ac:dyDescent="0.35">
      <c r="K53005" s="293"/>
      <c r="M53005" s="290"/>
    </row>
    <row r="53006" spans="11:13" x14ac:dyDescent="0.35">
      <c r="K53006" s="293"/>
      <c r="M53006" s="290"/>
    </row>
    <row r="53007" spans="11:13" x14ac:dyDescent="0.35">
      <c r="K53007" s="293"/>
      <c r="M53007" s="290"/>
    </row>
    <row r="53008" spans="11:13" x14ac:dyDescent="0.35">
      <c r="K53008" s="293"/>
      <c r="M53008" s="290"/>
    </row>
    <row r="53009" spans="11:13" x14ac:dyDescent="0.35">
      <c r="K53009" s="293"/>
      <c r="M53009" s="290"/>
    </row>
    <row r="53010" spans="11:13" x14ac:dyDescent="0.35">
      <c r="K53010" s="293"/>
      <c r="M53010" s="290"/>
    </row>
    <row r="53011" spans="11:13" x14ac:dyDescent="0.35">
      <c r="K53011" s="293"/>
      <c r="M53011" s="290"/>
    </row>
    <row r="53012" spans="11:13" x14ac:dyDescent="0.35">
      <c r="K53012" s="293"/>
      <c r="M53012" s="290"/>
    </row>
    <row r="53013" spans="11:13" x14ac:dyDescent="0.35">
      <c r="K53013" s="293"/>
      <c r="M53013" s="290"/>
    </row>
    <row r="53014" spans="11:13" x14ac:dyDescent="0.35">
      <c r="K53014" s="293"/>
      <c r="M53014" s="290"/>
    </row>
    <row r="53015" spans="11:13" x14ac:dyDescent="0.35">
      <c r="K53015" s="293"/>
      <c r="M53015" s="290"/>
    </row>
    <row r="53016" spans="11:13" x14ac:dyDescent="0.35">
      <c r="K53016" s="293"/>
      <c r="M53016" s="290"/>
    </row>
    <row r="53017" spans="11:13" x14ac:dyDescent="0.35">
      <c r="K53017" s="293"/>
      <c r="M53017" s="290"/>
    </row>
    <row r="53018" spans="11:13" x14ac:dyDescent="0.35">
      <c r="K53018" s="293"/>
      <c r="M53018" s="290"/>
    </row>
    <row r="53019" spans="11:13" x14ac:dyDescent="0.35">
      <c r="K53019" s="293"/>
      <c r="M53019" s="290"/>
    </row>
    <row r="53020" spans="11:13" x14ac:dyDescent="0.35">
      <c r="K53020" s="293"/>
      <c r="M53020" s="290"/>
    </row>
    <row r="53021" spans="11:13" x14ac:dyDescent="0.35">
      <c r="K53021" s="293"/>
      <c r="M53021" s="290"/>
    </row>
    <row r="53022" spans="11:13" x14ac:dyDescent="0.35">
      <c r="K53022" s="293"/>
      <c r="M53022" s="290"/>
    </row>
    <row r="53023" spans="11:13" x14ac:dyDescent="0.35">
      <c r="K53023" s="293"/>
      <c r="M53023" s="290"/>
    </row>
    <row r="53024" spans="11:13" x14ac:dyDescent="0.35">
      <c r="K53024" s="293"/>
      <c r="M53024" s="290"/>
    </row>
    <row r="53025" spans="11:13" x14ac:dyDescent="0.35">
      <c r="K53025" s="293"/>
      <c r="M53025" s="290"/>
    </row>
    <row r="53026" spans="11:13" x14ac:dyDescent="0.35">
      <c r="K53026" s="293"/>
      <c r="M53026" s="290"/>
    </row>
    <row r="53027" spans="11:13" x14ac:dyDescent="0.35">
      <c r="K53027" s="293"/>
      <c r="M53027" s="290"/>
    </row>
    <row r="53028" spans="11:13" x14ac:dyDescent="0.35">
      <c r="K53028" s="293"/>
      <c r="M53028" s="290"/>
    </row>
    <row r="53029" spans="11:13" x14ac:dyDescent="0.35">
      <c r="K53029" s="293"/>
      <c r="M53029" s="290"/>
    </row>
    <row r="53030" spans="11:13" x14ac:dyDescent="0.35">
      <c r="K53030" s="293"/>
      <c r="M53030" s="290"/>
    </row>
    <row r="53031" spans="11:13" x14ac:dyDescent="0.35">
      <c r="K53031" s="293"/>
      <c r="M53031" s="290"/>
    </row>
    <row r="53032" spans="11:13" x14ac:dyDescent="0.35">
      <c r="K53032" s="293"/>
      <c r="M53032" s="290"/>
    </row>
    <row r="53033" spans="11:13" x14ac:dyDescent="0.35">
      <c r="K53033" s="293"/>
      <c r="M53033" s="290"/>
    </row>
    <row r="53034" spans="11:13" x14ac:dyDescent="0.35">
      <c r="K53034" s="293"/>
      <c r="M53034" s="290"/>
    </row>
    <row r="53035" spans="11:13" x14ac:dyDescent="0.35">
      <c r="K53035" s="293"/>
      <c r="M53035" s="290"/>
    </row>
    <row r="53036" spans="11:13" x14ac:dyDescent="0.35">
      <c r="K53036" s="293"/>
      <c r="M53036" s="290"/>
    </row>
    <row r="53037" spans="11:13" x14ac:dyDescent="0.35">
      <c r="K53037" s="293"/>
      <c r="M53037" s="290"/>
    </row>
    <row r="53038" spans="11:13" x14ac:dyDescent="0.35">
      <c r="K53038" s="293"/>
      <c r="M53038" s="290"/>
    </row>
    <row r="53039" spans="11:13" x14ac:dyDescent="0.35">
      <c r="K53039" s="293"/>
      <c r="M53039" s="290"/>
    </row>
    <row r="53040" spans="11:13" x14ac:dyDescent="0.35">
      <c r="K53040" s="293"/>
      <c r="M53040" s="290"/>
    </row>
    <row r="53041" spans="11:13" x14ac:dyDescent="0.35">
      <c r="K53041" s="293"/>
      <c r="M53041" s="290"/>
    </row>
    <row r="53042" spans="11:13" x14ac:dyDescent="0.35">
      <c r="K53042" s="293"/>
      <c r="M53042" s="290"/>
    </row>
    <row r="53043" spans="11:13" x14ac:dyDescent="0.35">
      <c r="K53043" s="293"/>
      <c r="M53043" s="290"/>
    </row>
    <row r="53044" spans="11:13" x14ac:dyDescent="0.35">
      <c r="K53044" s="293"/>
      <c r="M53044" s="290"/>
    </row>
    <row r="53045" spans="11:13" x14ac:dyDescent="0.35">
      <c r="K53045" s="293"/>
      <c r="M53045" s="290"/>
    </row>
    <row r="53046" spans="11:13" x14ac:dyDescent="0.35">
      <c r="K53046" s="293"/>
      <c r="M53046" s="290"/>
    </row>
    <row r="53047" spans="11:13" x14ac:dyDescent="0.35">
      <c r="K53047" s="293"/>
      <c r="M53047" s="290"/>
    </row>
    <row r="53048" spans="11:13" x14ac:dyDescent="0.35">
      <c r="K53048" s="293"/>
      <c r="M53048" s="290"/>
    </row>
    <row r="53049" spans="11:13" x14ac:dyDescent="0.35">
      <c r="K53049" s="293"/>
      <c r="M53049" s="290"/>
    </row>
    <row r="53050" spans="11:13" x14ac:dyDescent="0.35">
      <c r="K53050" s="293"/>
      <c r="M53050" s="290"/>
    </row>
    <row r="53051" spans="11:13" x14ac:dyDescent="0.35">
      <c r="K53051" s="293"/>
      <c r="M53051" s="290"/>
    </row>
    <row r="53052" spans="11:13" x14ac:dyDescent="0.35">
      <c r="K53052" s="293"/>
      <c r="M53052" s="290"/>
    </row>
    <row r="53053" spans="11:13" x14ac:dyDescent="0.35">
      <c r="K53053" s="293"/>
      <c r="M53053" s="290"/>
    </row>
    <row r="53054" spans="11:13" x14ac:dyDescent="0.35">
      <c r="K53054" s="293"/>
      <c r="M53054" s="290"/>
    </row>
    <row r="53055" spans="11:13" x14ac:dyDescent="0.35">
      <c r="K53055" s="293"/>
      <c r="M53055" s="290"/>
    </row>
    <row r="53056" spans="11:13" x14ac:dyDescent="0.35">
      <c r="K53056" s="293"/>
      <c r="M53056" s="290"/>
    </row>
    <row r="53057" spans="11:13" x14ac:dyDescent="0.35">
      <c r="K53057" s="293"/>
      <c r="M53057" s="290"/>
    </row>
    <row r="53058" spans="11:13" x14ac:dyDescent="0.35">
      <c r="K53058" s="293"/>
      <c r="M53058" s="290"/>
    </row>
    <row r="53059" spans="11:13" x14ac:dyDescent="0.35">
      <c r="K53059" s="293"/>
      <c r="M53059" s="290"/>
    </row>
    <row r="53060" spans="11:13" x14ac:dyDescent="0.35">
      <c r="K53060" s="293"/>
      <c r="M53060" s="290"/>
    </row>
    <row r="53061" spans="11:13" x14ac:dyDescent="0.35">
      <c r="K53061" s="293"/>
      <c r="M53061" s="290"/>
    </row>
    <row r="53062" spans="11:13" x14ac:dyDescent="0.35">
      <c r="K53062" s="293"/>
      <c r="M53062" s="290"/>
    </row>
    <row r="53063" spans="11:13" x14ac:dyDescent="0.35">
      <c r="K53063" s="293"/>
      <c r="M53063" s="290"/>
    </row>
    <row r="53064" spans="11:13" x14ac:dyDescent="0.35">
      <c r="K53064" s="293"/>
      <c r="M53064" s="290"/>
    </row>
    <row r="53065" spans="11:13" x14ac:dyDescent="0.35">
      <c r="K53065" s="293"/>
      <c r="M53065" s="290"/>
    </row>
    <row r="53066" spans="11:13" x14ac:dyDescent="0.35">
      <c r="K53066" s="293"/>
      <c r="M53066" s="290"/>
    </row>
    <row r="53067" spans="11:13" x14ac:dyDescent="0.35">
      <c r="K53067" s="293"/>
      <c r="M53067" s="290"/>
    </row>
    <row r="53068" spans="11:13" x14ac:dyDescent="0.35">
      <c r="K53068" s="293"/>
      <c r="M53068" s="290"/>
    </row>
    <row r="53069" spans="11:13" x14ac:dyDescent="0.35">
      <c r="K53069" s="293"/>
      <c r="M53069" s="290"/>
    </row>
    <row r="53070" spans="11:13" x14ac:dyDescent="0.35">
      <c r="K53070" s="293"/>
      <c r="M53070" s="290"/>
    </row>
    <row r="53071" spans="11:13" x14ac:dyDescent="0.35">
      <c r="K53071" s="293"/>
      <c r="M53071" s="290"/>
    </row>
    <row r="53072" spans="11:13" x14ac:dyDescent="0.35">
      <c r="K53072" s="293"/>
      <c r="M53072" s="290"/>
    </row>
    <row r="53073" spans="11:13" x14ac:dyDescent="0.35">
      <c r="K53073" s="293"/>
      <c r="M53073" s="290"/>
    </row>
    <row r="53074" spans="11:13" x14ac:dyDescent="0.35">
      <c r="K53074" s="293"/>
      <c r="M53074" s="290"/>
    </row>
    <row r="53075" spans="11:13" x14ac:dyDescent="0.35">
      <c r="K53075" s="293"/>
      <c r="M53075" s="290"/>
    </row>
    <row r="53076" spans="11:13" x14ac:dyDescent="0.35">
      <c r="K53076" s="293"/>
      <c r="M53076" s="290"/>
    </row>
    <row r="53077" spans="11:13" x14ac:dyDescent="0.35">
      <c r="K53077" s="293"/>
      <c r="M53077" s="290"/>
    </row>
    <row r="53078" spans="11:13" x14ac:dyDescent="0.35">
      <c r="K53078" s="293"/>
      <c r="M53078" s="290"/>
    </row>
    <row r="53079" spans="11:13" x14ac:dyDescent="0.35">
      <c r="K53079" s="293"/>
      <c r="M53079" s="290"/>
    </row>
    <row r="53080" spans="11:13" x14ac:dyDescent="0.35">
      <c r="K53080" s="293"/>
      <c r="M53080" s="290"/>
    </row>
    <row r="53081" spans="11:13" x14ac:dyDescent="0.35">
      <c r="K53081" s="293"/>
      <c r="M53081" s="290"/>
    </row>
    <row r="53082" spans="11:13" x14ac:dyDescent="0.35">
      <c r="K53082" s="293"/>
      <c r="M53082" s="290"/>
    </row>
    <row r="53083" spans="11:13" x14ac:dyDescent="0.35">
      <c r="K53083" s="293"/>
      <c r="M53083" s="290"/>
    </row>
    <row r="53084" spans="11:13" x14ac:dyDescent="0.35">
      <c r="K53084" s="293"/>
      <c r="M53084" s="290"/>
    </row>
    <row r="53085" spans="11:13" x14ac:dyDescent="0.35">
      <c r="K53085" s="293"/>
      <c r="M53085" s="290"/>
    </row>
    <row r="53086" spans="11:13" x14ac:dyDescent="0.35">
      <c r="K53086" s="293"/>
      <c r="M53086" s="290"/>
    </row>
    <row r="53087" spans="11:13" x14ac:dyDescent="0.35">
      <c r="K53087" s="293"/>
      <c r="M53087" s="290"/>
    </row>
    <row r="53088" spans="11:13" x14ac:dyDescent="0.35">
      <c r="K53088" s="293"/>
      <c r="M53088" s="290"/>
    </row>
    <row r="53089" spans="11:13" x14ac:dyDescent="0.35">
      <c r="K53089" s="293"/>
      <c r="M53089" s="290"/>
    </row>
    <row r="53090" spans="11:13" x14ac:dyDescent="0.35">
      <c r="K53090" s="293"/>
      <c r="M53090" s="290"/>
    </row>
    <row r="53091" spans="11:13" x14ac:dyDescent="0.35">
      <c r="K53091" s="293"/>
      <c r="M53091" s="290"/>
    </row>
    <row r="53092" spans="11:13" x14ac:dyDescent="0.35">
      <c r="K53092" s="293"/>
      <c r="M53092" s="290"/>
    </row>
    <row r="53093" spans="11:13" x14ac:dyDescent="0.35">
      <c r="K53093" s="293"/>
      <c r="M53093" s="290"/>
    </row>
    <row r="53094" spans="11:13" x14ac:dyDescent="0.35">
      <c r="K53094" s="293"/>
      <c r="M53094" s="290"/>
    </row>
    <row r="53095" spans="11:13" x14ac:dyDescent="0.35">
      <c r="K53095" s="293"/>
      <c r="M53095" s="290"/>
    </row>
    <row r="53096" spans="11:13" x14ac:dyDescent="0.35">
      <c r="K53096" s="293"/>
      <c r="M53096" s="290"/>
    </row>
    <row r="53097" spans="11:13" x14ac:dyDescent="0.35">
      <c r="K53097" s="293"/>
      <c r="M53097" s="290"/>
    </row>
    <row r="53098" spans="11:13" x14ac:dyDescent="0.35">
      <c r="K53098" s="293"/>
      <c r="M53098" s="290"/>
    </row>
    <row r="53099" spans="11:13" x14ac:dyDescent="0.35">
      <c r="K53099" s="293"/>
      <c r="M53099" s="290"/>
    </row>
    <row r="53100" spans="11:13" x14ac:dyDescent="0.35">
      <c r="K53100" s="293"/>
      <c r="M53100" s="290"/>
    </row>
    <row r="53101" spans="11:13" x14ac:dyDescent="0.35">
      <c r="K53101" s="293"/>
      <c r="M53101" s="290"/>
    </row>
    <row r="53102" spans="11:13" x14ac:dyDescent="0.35">
      <c r="K53102" s="293"/>
      <c r="M53102" s="290"/>
    </row>
    <row r="53103" spans="11:13" x14ac:dyDescent="0.35">
      <c r="K53103" s="293"/>
      <c r="M53103" s="290"/>
    </row>
    <row r="53104" spans="11:13" x14ac:dyDescent="0.35">
      <c r="K53104" s="293"/>
      <c r="M53104" s="290"/>
    </row>
    <row r="53105" spans="11:13" x14ac:dyDescent="0.35">
      <c r="K53105" s="293"/>
      <c r="M53105" s="290"/>
    </row>
    <row r="53106" spans="11:13" x14ac:dyDescent="0.35">
      <c r="K53106" s="293"/>
      <c r="M53106" s="290"/>
    </row>
    <row r="53107" spans="11:13" x14ac:dyDescent="0.35">
      <c r="K53107" s="293"/>
      <c r="M53107" s="290"/>
    </row>
    <row r="53108" spans="11:13" x14ac:dyDescent="0.35">
      <c r="K53108" s="293"/>
      <c r="M53108" s="290"/>
    </row>
    <row r="53109" spans="11:13" x14ac:dyDescent="0.35">
      <c r="K53109" s="293"/>
      <c r="M53109" s="290"/>
    </row>
    <row r="53110" spans="11:13" x14ac:dyDescent="0.35">
      <c r="K53110" s="293"/>
      <c r="M53110" s="290"/>
    </row>
    <row r="53111" spans="11:13" x14ac:dyDescent="0.35">
      <c r="K53111" s="293"/>
      <c r="M53111" s="290"/>
    </row>
    <row r="53112" spans="11:13" x14ac:dyDescent="0.35">
      <c r="K53112" s="293"/>
      <c r="M53112" s="290"/>
    </row>
    <row r="53113" spans="11:13" x14ac:dyDescent="0.35">
      <c r="K53113" s="293"/>
      <c r="M53113" s="290"/>
    </row>
    <row r="53114" spans="11:13" x14ac:dyDescent="0.35">
      <c r="K53114" s="293"/>
      <c r="M53114" s="290"/>
    </row>
    <row r="53115" spans="11:13" x14ac:dyDescent="0.35">
      <c r="K53115" s="293"/>
      <c r="M53115" s="290"/>
    </row>
    <row r="53116" spans="11:13" x14ac:dyDescent="0.35">
      <c r="K53116" s="293"/>
      <c r="M53116" s="290"/>
    </row>
    <row r="53117" spans="11:13" x14ac:dyDescent="0.35">
      <c r="K53117" s="293"/>
      <c r="M53117" s="290"/>
    </row>
    <row r="53118" spans="11:13" x14ac:dyDescent="0.35">
      <c r="K53118" s="293"/>
      <c r="M53118" s="290"/>
    </row>
    <row r="53119" spans="11:13" x14ac:dyDescent="0.35">
      <c r="K53119" s="293"/>
      <c r="M53119" s="290"/>
    </row>
    <row r="53120" spans="11:13" x14ac:dyDescent="0.35">
      <c r="K53120" s="293"/>
      <c r="M53120" s="290"/>
    </row>
    <row r="53121" spans="11:13" x14ac:dyDescent="0.35">
      <c r="K53121" s="293"/>
      <c r="M53121" s="290"/>
    </row>
    <row r="53122" spans="11:13" x14ac:dyDescent="0.35">
      <c r="K53122" s="293"/>
      <c r="M53122" s="290"/>
    </row>
    <row r="53123" spans="11:13" x14ac:dyDescent="0.35">
      <c r="K53123" s="293"/>
      <c r="M53123" s="290"/>
    </row>
    <row r="53124" spans="11:13" x14ac:dyDescent="0.35">
      <c r="K53124" s="293"/>
      <c r="M53124" s="290"/>
    </row>
    <row r="53125" spans="11:13" x14ac:dyDescent="0.35">
      <c r="K53125" s="293"/>
      <c r="M53125" s="290"/>
    </row>
    <row r="53126" spans="11:13" x14ac:dyDescent="0.35">
      <c r="K53126" s="293"/>
      <c r="M53126" s="290"/>
    </row>
    <row r="53127" spans="11:13" x14ac:dyDescent="0.35">
      <c r="K53127" s="293"/>
      <c r="M53127" s="290"/>
    </row>
    <row r="53128" spans="11:13" x14ac:dyDescent="0.35">
      <c r="K53128" s="293"/>
      <c r="M53128" s="290"/>
    </row>
    <row r="53129" spans="11:13" x14ac:dyDescent="0.35">
      <c r="K53129" s="293"/>
      <c r="M53129" s="290"/>
    </row>
    <row r="53130" spans="11:13" x14ac:dyDescent="0.35">
      <c r="K53130" s="293"/>
      <c r="M53130" s="290"/>
    </row>
    <row r="53131" spans="11:13" x14ac:dyDescent="0.35">
      <c r="K53131" s="293"/>
      <c r="M53131" s="290"/>
    </row>
    <row r="53132" spans="11:13" x14ac:dyDescent="0.35">
      <c r="K53132" s="293"/>
      <c r="M53132" s="290"/>
    </row>
    <row r="53133" spans="11:13" x14ac:dyDescent="0.35">
      <c r="K53133" s="293"/>
      <c r="M53133" s="290"/>
    </row>
    <row r="53134" spans="11:13" x14ac:dyDescent="0.35">
      <c r="K53134" s="293"/>
      <c r="M53134" s="290"/>
    </row>
    <row r="53135" spans="11:13" x14ac:dyDescent="0.35">
      <c r="K53135" s="293"/>
      <c r="M53135" s="290"/>
    </row>
    <row r="53136" spans="11:13" x14ac:dyDescent="0.35">
      <c r="K53136" s="293"/>
      <c r="M53136" s="290"/>
    </row>
    <row r="53137" spans="11:13" x14ac:dyDescent="0.35">
      <c r="K53137" s="293"/>
      <c r="M53137" s="290"/>
    </row>
    <row r="53138" spans="11:13" x14ac:dyDescent="0.35">
      <c r="K53138" s="293"/>
      <c r="M53138" s="290"/>
    </row>
    <row r="53139" spans="11:13" x14ac:dyDescent="0.35">
      <c r="K53139" s="293"/>
      <c r="M53139" s="290"/>
    </row>
    <row r="53140" spans="11:13" x14ac:dyDescent="0.35">
      <c r="K53140" s="293"/>
      <c r="M53140" s="290"/>
    </row>
    <row r="53141" spans="11:13" x14ac:dyDescent="0.35">
      <c r="K53141" s="293"/>
      <c r="M53141" s="290"/>
    </row>
    <row r="53142" spans="11:13" x14ac:dyDescent="0.35">
      <c r="K53142" s="293"/>
      <c r="M53142" s="290"/>
    </row>
    <row r="53143" spans="11:13" x14ac:dyDescent="0.35">
      <c r="K53143" s="293"/>
      <c r="M53143" s="290"/>
    </row>
    <row r="53144" spans="11:13" x14ac:dyDescent="0.35">
      <c r="K53144" s="293"/>
      <c r="M53144" s="290"/>
    </row>
    <row r="53145" spans="11:13" x14ac:dyDescent="0.35">
      <c r="K53145" s="293"/>
      <c r="M53145" s="290"/>
    </row>
    <row r="53146" spans="11:13" x14ac:dyDescent="0.35">
      <c r="K53146" s="293"/>
      <c r="M53146" s="290"/>
    </row>
    <row r="53147" spans="11:13" x14ac:dyDescent="0.35">
      <c r="K53147" s="293"/>
      <c r="M53147" s="290"/>
    </row>
    <row r="53148" spans="11:13" x14ac:dyDescent="0.35">
      <c r="K53148" s="293"/>
      <c r="M53148" s="290"/>
    </row>
    <row r="53149" spans="11:13" x14ac:dyDescent="0.35">
      <c r="K53149" s="293"/>
      <c r="M53149" s="290"/>
    </row>
    <row r="53150" spans="11:13" x14ac:dyDescent="0.35">
      <c r="K53150" s="293"/>
      <c r="M53150" s="290"/>
    </row>
    <row r="53151" spans="11:13" x14ac:dyDescent="0.35">
      <c r="K53151" s="293"/>
      <c r="M53151" s="290"/>
    </row>
    <row r="53152" spans="11:13" x14ac:dyDescent="0.35">
      <c r="K53152" s="293"/>
      <c r="M53152" s="290"/>
    </row>
    <row r="53153" spans="11:13" x14ac:dyDescent="0.35">
      <c r="K53153" s="293"/>
      <c r="M53153" s="290"/>
    </row>
    <row r="53154" spans="11:13" x14ac:dyDescent="0.35">
      <c r="K53154" s="293"/>
      <c r="M53154" s="290"/>
    </row>
    <row r="53155" spans="11:13" x14ac:dyDescent="0.35">
      <c r="K53155" s="293"/>
      <c r="M53155" s="290"/>
    </row>
    <row r="53156" spans="11:13" x14ac:dyDescent="0.35">
      <c r="K53156" s="293"/>
      <c r="M53156" s="290"/>
    </row>
    <row r="53157" spans="11:13" x14ac:dyDescent="0.35">
      <c r="K53157" s="293"/>
      <c r="M53157" s="290"/>
    </row>
    <row r="53158" spans="11:13" x14ac:dyDescent="0.35">
      <c r="K53158" s="293"/>
      <c r="M53158" s="290"/>
    </row>
    <row r="53159" spans="11:13" x14ac:dyDescent="0.35">
      <c r="K53159" s="293"/>
      <c r="M53159" s="290"/>
    </row>
    <row r="53160" spans="11:13" x14ac:dyDescent="0.35">
      <c r="K53160" s="293"/>
      <c r="M53160" s="290"/>
    </row>
    <row r="53161" spans="11:13" x14ac:dyDescent="0.35">
      <c r="K53161" s="293"/>
      <c r="M53161" s="290"/>
    </row>
    <row r="53162" spans="11:13" x14ac:dyDescent="0.35">
      <c r="K53162" s="293"/>
      <c r="M53162" s="290"/>
    </row>
    <row r="53163" spans="11:13" x14ac:dyDescent="0.35">
      <c r="K53163" s="293"/>
      <c r="M53163" s="290"/>
    </row>
    <row r="53164" spans="11:13" x14ac:dyDescent="0.35">
      <c r="K53164" s="293"/>
      <c r="M53164" s="290"/>
    </row>
    <row r="53165" spans="11:13" x14ac:dyDescent="0.35">
      <c r="K53165" s="293"/>
      <c r="M53165" s="290"/>
    </row>
    <row r="53166" spans="11:13" x14ac:dyDescent="0.35">
      <c r="K53166" s="293"/>
      <c r="M53166" s="290"/>
    </row>
    <row r="53167" spans="11:13" x14ac:dyDescent="0.35">
      <c r="K53167" s="293"/>
      <c r="M53167" s="290"/>
    </row>
    <row r="53168" spans="11:13" x14ac:dyDescent="0.35">
      <c r="K53168" s="293"/>
      <c r="M53168" s="290"/>
    </row>
    <row r="53169" spans="11:13" x14ac:dyDescent="0.35">
      <c r="K53169" s="293"/>
      <c r="M53169" s="290"/>
    </row>
    <row r="53170" spans="11:13" x14ac:dyDescent="0.35">
      <c r="K53170" s="293"/>
      <c r="M53170" s="290"/>
    </row>
    <row r="53171" spans="11:13" x14ac:dyDescent="0.35">
      <c r="K53171" s="293"/>
      <c r="M53171" s="290"/>
    </row>
    <row r="53172" spans="11:13" x14ac:dyDescent="0.35">
      <c r="K53172" s="293"/>
      <c r="M53172" s="290"/>
    </row>
    <row r="53173" spans="11:13" x14ac:dyDescent="0.35">
      <c r="K53173" s="293"/>
      <c r="M53173" s="290"/>
    </row>
    <row r="53174" spans="11:13" x14ac:dyDescent="0.35">
      <c r="K53174" s="293"/>
      <c r="M53174" s="290"/>
    </row>
    <row r="53175" spans="11:13" x14ac:dyDescent="0.35">
      <c r="K53175" s="293"/>
      <c r="M53175" s="290"/>
    </row>
    <row r="53176" spans="11:13" x14ac:dyDescent="0.35">
      <c r="K53176" s="293"/>
      <c r="M53176" s="290"/>
    </row>
    <row r="53177" spans="11:13" x14ac:dyDescent="0.35">
      <c r="K53177" s="293"/>
      <c r="M53177" s="290"/>
    </row>
    <row r="53178" spans="11:13" x14ac:dyDescent="0.35">
      <c r="K53178" s="293"/>
      <c r="M53178" s="290"/>
    </row>
    <row r="53179" spans="11:13" x14ac:dyDescent="0.35">
      <c r="K53179" s="293"/>
      <c r="M53179" s="290"/>
    </row>
    <row r="53180" spans="11:13" x14ac:dyDescent="0.35">
      <c r="K53180" s="293"/>
      <c r="M53180" s="290"/>
    </row>
    <row r="53181" spans="11:13" x14ac:dyDescent="0.35">
      <c r="K53181" s="293"/>
      <c r="M53181" s="290"/>
    </row>
    <row r="53182" spans="11:13" x14ac:dyDescent="0.35">
      <c r="K53182" s="293"/>
      <c r="M53182" s="290"/>
    </row>
    <row r="53183" spans="11:13" x14ac:dyDescent="0.35">
      <c r="K53183" s="293"/>
      <c r="M53183" s="290"/>
    </row>
    <row r="53184" spans="11:13" x14ac:dyDescent="0.35">
      <c r="K53184" s="293"/>
      <c r="M53184" s="290"/>
    </row>
    <row r="53185" spans="11:13" x14ac:dyDescent="0.35">
      <c r="K53185" s="293"/>
      <c r="M53185" s="290"/>
    </row>
    <row r="53186" spans="11:13" x14ac:dyDescent="0.35">
      <c r="K53186" s="293"/>
      <c r="M53186" s="290"/>
    </row>
    <row r="53187" spans="11:13" x14ac:dyDescent="0.35">
      <c r="K53187" s="293"/>
      <c r="M53187" s="290"/>
    </row>
    <row r="53188" spans="11:13" x14ac:dyDescent="0.35">
      <c r="K53188" s="293"/>
      <c r="M53188" s="290"/>
    </row>
    <row r="53189" spans="11:13" x14ac:dyDescent="0.35">
      <c r="K53189" s="293"/>
      <c r="M53189" s="290"/>
    </row>
    <row r="53190" spans="11:13" x14ac:dyDescent="0.35">
      <c r="K53190" s="293"/>
      <c r="M53190" s="290"/>
    </row>
    <row r="53191" spans="11:13" x14ac:dyDescent="0.35">
      <c r="K53191" s="293"/>
      <c r="M53191" s="290"/>
    </row>
    <row r="53192" spans="11:13" x14ac:dyDescent="0.35">
      <c r="K53192" s="293"/>
      <c r="M53192" s="290"/>
    </row>
    <row r="53193" spans="11:13" x14ac:dyDescent="0.35">
      <c r="K53193" s="293"/>
      <c r="M53193" s="290"/>
    </row>
    <row r="53194" spans="11:13" x14ac:dyDescent="0.35">
      <c r="K53194" s="293"/>
      <c r="M53194" s="290"/>
    </row>
    <row r="53195" spans="11:13" x14ac:dyDescent="0.35">
      <c r="K53195" s="293"/>
      <c r="M53195" s="290"/>
    </row>
    <row r="53196" spans="11:13" x14ac:dyDescent="0.35">
      <c r="K53196" s="293"/>
      <c r="M53196" s="290"/>
    </row>
    <row r="53197" spans="11:13" x14ac:dyDescent="0.35">
      <c r="K53197" s="293"/>
      <c r="M53197" s="290"/>
    </row>
    <row r="53198" spans="11:13" x14ac:dyDescent="0.35">
      <c r="K53198" s="293"/>
      <c r="M53198" s="290"/>
    </row>
    <row r="53199" spans="11:13" x14ac:dyDescent="0.35">
      <c r="K53199" s="293"/>
      <c r="M53199" s="290"/>
    </row>
    <row r="53200" spans="11:13" x14ac:dyDescent="0.35">
      <c r="K53200" s="293"/>
      <c r="M53200" s="290"/>
    </row>
    <row r="53201" spans="11:13" x14ac:dyDescent="0.35">
      <c r="K53201" s="293"/>
      <c r="M53201" s="290"/>
    </row>
    <row r="53202" spans="11:13" x14ac:dyDescent="0.35">
      <c r="K53202" s="293"/>
      <c r="M53202" s="290"/>
    </row>
    <row r="53203" spans="11:13" x14ac:dyDescent="0.35">
      <c r="K53203" s="293"/>
      <c r="M53203" s="290"/>
    </row>
    <row r="53204" spans="11:13" x14ac:dyDescent="0.35">
      <c r="K53204" s="293"/>
      <c r="M53204" s="290"/>
    </row>
    <row r="53205" spans="11:13" x14ac:dyDescent="0.35">
      <c r="K53205" s="293"/>
      <c r="M53205" s="290"/>
    </row>
    <row r="53206" spans="11:13" x14ac:dyDescent="0.35">
      <c r="K53206" s="293"/>
      <c r="M53206" s="290"/>
    </row>
    <row r="53207" spans="11:13" x14ac:dyDescent="0.35">
      <c r="K53207" s="293"/>
      <c r="M53207" s="290"/>
    </row>
    <row r="53208" spans="11:13" x14ac:dyDescent="0.35">
      <c r="K53208" s="293"/>
      <c r="M53208" s="290"/>
    </row>
    <row r="53209" spans="11:13" x14ac:dyDescent="0.35">
      <c r="K53209" s="293"/>
      <c r="M53209" s="290"/>
    </row>
    <row r="53210" spans="11:13" x14ac:dyDescent="0.35">
      <c r="K53210" s="293"/>
      <c r="M53210" s="290"/>
    </row>
    <row r="53211" spans="11:13" x14ac:dyDescent="0.35">
      <c r="K53211" s="293"/>
      <c r="M53211" s="290"/>
    </row>
    <row r="53212" spans="11:13" x14ac:dyDescent="0.35">
      <c r="K53212" s="293"/>
      <c r="M53212" s="290"/>
    </row>
    <row r="53213" spans="11:13" x14ac:dyDescent="0.35">
      <c r="K53213" s="293"/>
      <c r="M53213" s="290"/>
    </row>
    <row r="53214" spans="11:13" x14ac:dyDescent="0.35">
      <c r="K53214" s="293"/>
      <c r="M53214" s="290"/>
    </row>
    <row r="53215" spans="11:13" x14ac:dyDescent="0.35">
      <c r="K53215" s="293"/>
      <c r="M53215" s="290"/>
    </row>
    <row r="53216" spans="11:13" x14ac:dyDescent="0.35">
      <c r="K53216" s="293"/>
      <c r="M53216" s="290"/>
    </row>
    <row r="53217" spans="11:13" x14ac:dyDescent="0.35">
      <c r="K53217" s="293"/>
      <c r="M53217" s="290"/>
    </row>
    <row r="53218" spans="11:13" x14ac:dyDescent="0.35">
      <c r="K53218" s="293"/>
      <c r="M53218" s="290"/>
    </row>
    <row r="53219" spans="11:13" x14ac:dyDescent="0.35">
      <c r="K53219" s="293"/>
      <c r="M53219" s="290"/>
    </row>
    <row r="53220" spans="11:13" x14ac:dyDescent="0.35">
      <c r="K53220" s="293"/>
      <c r="M53220" s="290"/>
    </row>
    <row r="53221" spans="11:13" x14ac:dyDescent="0.35">
      <c r="K53221" s="293"/>
      <c r="M53221" s="290"/>
    </row>
    <row r="53222" spans="11:13" x14ac:dyDescent="0.35">
      <c r="K53222" s="293"/>
      <c r="M53222" s="290"/>
    </row>
    <row r="53223" spans="11:13" x14ac:dyDescent="0.35">
      <c r="K53223" s="293"/>
      <c r="M53223" s="290"/>
    </row>
    <row r="53224" spans="11:13" x14ac:dyDescent="0.35">
      <c r="K53224" s="293"/>
      <c r="M53224" s="290"/>
    </row>
    <row r="53225" spans="11:13" x14ac:dyDescent="0.35">
      <c r="K53225" s="293"/>
      <c r="M53225" s="290"/>
    </row>
    <row r="53226" spans="11:13" x14ac:dyDescent="0.35">
      <c r="K53226" s="293"/>
      <c r="M53226" s="290"/>
    </row>
    <row r="53227" spans="11:13" x14ac:dyDescent="0.35">
      <c r="K53227" s="293"/>
      <c r="M53227" s="290"/>
    </row>
    <row r="53228" spans="11:13" x14ac:dyDescent="0.35">
      <c r="K53228" s="293"/>
      <c r="M53228" s="290"/>
    </row>
    <row r="53229" spans="11:13" x14ac:dyDescent="0.35">
      <c r="K53229" s="293"/>
      <c r="M53229" s="290"/>
    </row>
    <row r="53230" spans="11:13" x14ac:dyDescent="0.35">
      <c r="K53230" s="293"/>
      <c r="M53230" s="290"/>
    </row>
    <row r="53231" spans="11:13" x14ac:dyDescent="0.35">
      <c r="K53231" s="293"/>
      <c r="M53231" s="290"/>
    </row>
    <row r="53232" spans="11:13" x14ac:dyDescent="0.35">
      <c r="K53232" s="293"/>
      <c r="M53232" s="290"/>
    </row>
    <row r="53233" spans="11:13" x14ac:dyDescent="0.35">
      <c r="K53233" s="293"/>
      <c r="M53233" s="290"/>
    </row>
    <row r="53234" spans="11:13" x14ac:dyDescent="0.35">
      <c r="K53234" s="293"/>
      <c r="M53234" s="290"/>
    </row>
    <row r="53235" spans="11:13" x14ac:dyDescent="0.35">
      <c r="K53235" s="293"/>
      <c r="M53235" s="290"/>
    </row>
    <row r="53236" spans="11:13" x14ac:dyDescent="0.35">
      <c r="K53236" s="293"/>
      <c r="M53236" s="290"/>
    </row>
    <row r="53237" spans="11:13" x14ac:dyDescent="0.35">
      <c r="K53237" s="293"/>
      <c r="M53237" s="290"/>
    </row>
    <row r="53238" spans="11:13" x14ac:dyDescent="0.35">
      <c r="K53238" s="293"/>
      <c r="M53238" s="290"/>
    </row>
    <row r="53239" spans="11:13" x14ac:dyDescent="0.35">
      <c r="K53239" s="293"/>
      <c r="M53239" s="290"/>
    </row>
    <row r="53240" spans="11:13" x14ac:dyDescent="0.35">
      <c r="K53240" s="293"/>
      <c r="M53240" s="290"/>
    </row>
    <row r="53241" spans="11:13" x14ac:dyDescent="0.35">
      <c r="K53241" s="293"/>
      <c r="M53241" s="290"/>
    </row>
    <row r="53242" spans="11:13" x14ac:dyDescent="0.35">
      <c r="K53242" s="293"/>
      <c r="M53242" s="290"/>
    </row>
    <row r="53243" spans="11:13" x14ac:dyDescent="0.35">
      <c r="K53243" s="293"/>
      <c r="M53243" s="290"/>
    </row>
    <row r="53244" spans="11:13" x14ac:dyDescent="0.35">
      <c r="K53244" s="293"/>
      <c r="M53244" s="290"/>
    </row>
    <row r="53245" spans="11:13" x14ac:dyDescent="0.35">
      <c r="K53245" s="293"/>
      <c r="M53245" s="290"/>
    </row>
    <row r="53246" spans="11:13" x14ac:dyDescent="0.35">
      <c r="K53246" s="293"/>
      <c r="M53246" s="290"/>
    </row>
    <row r="53247" spans="11:13" x14ac:dyDescent="0.35">
      <c r="K53247" s="293"/>
      <c r="M53247" s="290"/>
    </row>
    <row r="53248" spans="11:13" x14ac:dyDescent="0.35">
      <c r="K53248" s="293"/>
      <c r="M53248" s="290"/>
    </row>
    <row r="53249" spans="11:13" x14ac:dyDescent="0.35">
      <c r="K53249" s="293"/>
      <c r="M53249" s="290"/>
    </row>
    <row r="53250" spans="11:13" x14ac:dyDescent="0.35">
      <c r="K53250" s="293"/>
      <c r="M53250" s="290"/>
    </row>
    <row r="53251" spans="11:13" x14ac:dyDescent="0.35">
      <c r="K53251" s="293"/>
      <c r="M53251" s="290"/>
    </row>
    <row r="53252" spans="11:13" x14ac:dyDescent="0.35">
      <c r="K53252" s="293"/>
      <c r="M53252" s="290"/>
    </row>
    <row r="53253" spans="11:13" x14ac:dyDescent="0.35">
      <c r="K53253" s="293"/>
      <c r="M53253" s="290"/>
    </row>
    <row r="53254" spans="11:13" x14ac:dyDescent="0.35">
      <c r="K53254" s="293"/>
      <c r="M53254" s="290"/>
    </row>
    <row r="53255" spans="11:13" x14ac:dyDescent="0.35">
      <c r="K53255" s="293"/>
      <c r="M53255" s="290"/>
    </row>
    <row r="53256" spans="11:13" x14ac:dyDescent="0.35">
      <c r="K53256" s="293"/>
      <c r="M53256" s="290"/>
    </row>
    <row r="53257" spans="11:13" x14ac:dyDescent="0.35">
      <c r="K53257" s="293"/>
      <c r="M53257" s="290"/>
    </row>
    <row r="53258" spans="11:13" x14ac:dyDescent="0.35">
      <c r="K53258" s="293"/>
      <c r="M53258" s="290"/>
    </row>
    <row r="53259" spans="11:13" x14ac:dyDescent="0.35">
      <c r="K53259" s="293"/>
      <c r="M53259" s="290"/>
    </row>
    <row r="53260" spans="11:13" x14ac:dyDescent="0.35">
      <c r="K53260" s="293"/>
      <c r="M53260" s="290"/>
    </row>
    <row r="53261" spans="11:13" x14ac:dyDescent="0.35">
      <c r="K53261" s="293"/>
      <c r="M53261" s="290"/>
    </row>
    <row r="53262" spans="11:13" x14ac:dyDescent="0.35">
      <c r="K53262" s="293"/>
      <c r="M53262" s="290"/>
    </row>
    <row r="53263" spans="11:13" x14ac:dyDescent="0.35">
      <c r="K53263" s="293"/>
      <c r="M53263" s="290"/>
    </row>
    <row r="53264" spans="11:13" x14ac:dyDescent="0.35">
      <c r="K53264" s="293"/>
      <c r="M53264" s="290"/>
    </row>
    <row r="53265" spans="11:13" x14ac:dyDescent="0.35">
      <c r="K53265" s="293"/>
      <c r="M53265" s="290"/>
    </row>
    <row r="53266" spans="11:13" x14ac:dyDescent="0.35">
      <c r="K53266" s="293"/>
      <c r="M53266" s="290"/>
    </row>
    <row r="53267" spans="11:13" x14ac:dyDescent="0.35">
      <c r="K53267" s="293"/>
      <c r="M53267" s="290"/>
    </row>
    <row r="53268" spans="11:13" x14ac:dyDescent="0.35">
      <c r="K53268" s="293"/>
      <c r="M53268" s="290"/>
    </row>
    <row r="53269" spans="11:13" x14ac:dyDescent="0.35">
      <c r="K53269" s="293"/>
      <c r="M53269" s="290"/>
    </row>
    <row r="53270" spans="11:13" x14ac:dyDescent="0.35">
      <c r="K53270" s="293"/>
      <c r="M53270" s="290"/>
    </row>
    <row r="53271" spans="11:13" x14ac:dyDescent="0.35">
      <c r="K53271" s="293"/>
      <c r="M53271" s="290"/>
    </row>
    <row r="53272" spans="11:13" x14ac:dyDescent="0.35">
      <c r="K53272" s="293"/>
      <c r="M53272" s="290"/>
    </row>
    <row r="53273" spans="11:13" x14ac:dyDescent="0.35">
      <c r="K53273" s="293"/>
      <c r="M53273" s="290"/>
    </row>
    <row r="53274" spans="11:13" x14ac:dyDescent="0.35">
      <c r="K53274" s="293"/>
      <c r="M53274" s="290"/>
    </row>
    <row r="53275" spans="11:13" x14ac:dyDescent="0.35">
      <c r="K53275" s="293"/>
      <c r="M53275" s="290"/>
    </row>
    <row r="53276" spans="11:13" x14ac:dyDescent="0.35">
      <c r="K53276" s="293"/>
      <c r="M53276" s="290"/>
    </row>
    <row r="53277" spans="11:13" x14ac:dyDescent="0.35">
      <c r="K53277" s="293"/>
      <c r="M53277" s="290"/>
    </row>
    <row r="53278" spans="11:13" x14ac:dyDescent="0.35">
      <c r="K53278" s="293"/>
      <c r="M53278" s="290"/>
    </row>
    <row r="53279" spans="11:13" x14ac:dyDescent="0.35">
      <c r="K53279" s="293"/>
      <c r="M53279" s="290"/>
    </row>
    <row r="53280" spans="11:13" x14ac:dyDescent="0.35">
      <c r="K53280" s="293"/>
      <c r="M53280" s="290"/>
    </row>
    <row r="53281" spans="11:13" x14ac:dyDescent="0.35">
      <c r="K53281" s="293"/>
      <c r="M53281" s="290"/>
    </row>
    <row r="53282" spans="11:13" x14ac:dyDescent="0.35">
      <c r="K53282" s="293"/>
      <c r="M53282" s="290"/>
    </row>
    <row r="53283" spans="11:13" x14ac:dyDescent="0.35">
      <c r="K53283" s="293"/>
      <c r="M53283" s="290"/>
    </row>
    <row r="53284" spans="11:13" x14ac:dyDescent="0.35">
      <c r="K53284" s="293"/>
      <c r="M53284" s="290"/>
    </row>
    <row r="53285" spans="11:13" x14ac:dyDescent="0.35">
      <c r="K53285" s="293"/>
      <c r="M53285" s="290"/>
    </row>
    <row r="53286" spans="11:13" x14ac:dyDescent="0.35">
      <c r="K53286" s="293"/>
      <c r="M53286" s="290"/>
    </row>
    <row r="53287" spans="11:13" x14ac:dyDescent="0.35">
      <c r="K53287" s="293"/>
      <c r="M53287" s="290"/>
    </row>
    <row r="53288" spans="11:13" x14ac:dyDescent="0.35">
      <c r="K53288" s="293"/>
      <c r="M53288" s="290"/>
    </row>
    <row r="53289" spans="11:13" x14ac:dyDescent="0.35">
      <c r="K53289" s="293"/>
      <c r="M53289" s="290"/>
    </row>
    <row r="53290" spans="11:13" x14ac:dyDescent="0.35">
      <c r="K53290" s="293"/>
      <c r="M53290" s="290"/>
    </row>
    <row r="53291" spans="11:13" x14ac:dyDescent="0.35">
      <c r="K53291" s="293"/>
      <c r="M53291" s="290"/>
    </row>
    <row r="53292" spans="11:13" x14ac:dyDescent="0.35">
      <c r="K53292" s="293"/>
      <c r="M53292" s="290"/>
    </row>
    <row r="53293" spans="11:13" x14ac:dyDescent="0.35">
      <c r="K53293" s="293"/>
      <c r="M53293" s="290"/>
    </row>
    <row r="53294" spans="11:13" x14ac:dyDescent="0.35">
      <c r="K53294" s="293"/>
      <c r="M53294" s="290"/>
    </row>
    <row r="53295" spans="11:13" x14ac:dyDescent="0.35">
      <c r="K53295" s="293"/>
      <c r="M53295" s="290"/>
    </row>
    <row r="53296" spans="11:13" x14ac:dyDescent="0.35">
      <c r="K53296" s="293"/>
      <c r="M53296" s="290"/>
    </row>
    <row r="53297" spans="11:13" x14ac:dyDescent="0.35">
      <c r="K53297" s="293"/>
      <c r="M53297" s="290"/>
    </row>
    <row r="53298" spans="11:13" x14ac:dyDescent="0.35">
      <c r="K53298" s="293"/>
      <c r="M53298" s="290"/>
    </row>
    <row r="53299" spans="11:13" x14ac:dyDescent="0.35">
      <c r="K53299" s="293"/>
      <c r="M53299" s="290"/>
    </row>
    <row r="53300" spans="11:13" x14ac:dyDescent="0.35">
      <c r="K53300" s="293"/>
      <c r="M53300" s="290"/>
    </row>
    <row r="53301" spans="11:13" x14ac:dyDescent="0.35">
      <c r="K53301" s="293"/>
      <c r="M53301" s="290"/>
    </row>
    <row r="53302" spans="11:13" x14ac:dyDescent="0.35">
      <c r="K53302" s="293"/>
      <c r="M53302" s="290"/>
    </row>
    <row r="53303" spans="11:13" x14ac:dyDescent="0.35">
      <c r="K53303" s="293"/>
      <c r="M53303" s="290"/>
    </row>
    <row r="53304" spans="11:13" x14ac:dyDescent="0.35">
      <c r="K53304" s="293"/>
      <c r="M53304" s="290"/>
    </row>
    <row r="53305" spans="11:13" x14ac:dyDescent="0.35">
      <c r="K53305" s="293"/>
      <c r="M53305" s="290"/>
    </row>
    <row r="53306" spans="11:13" x14ac:dyDescent="0.35">
      <c r="K53306" s="293"/>
      <c r="M53306" s="290"/>
    </row>
    <row r="53307" spans="11:13" x14ac:dyDescent="0.35">
      <c r="K53307" s="293"/>
      <c r="M53307" s="290"/>
    </row>
    <row r="53308" spans="11:13" x14ac:dyDescent="0.35">
      <c r="K53308" s="293"/>
      <c r="M53308" s="290"/>
    </row>
    <row r="53309" spans="11:13" x14ac:dyDescent="0.35">
      <c r="K53309" s="293"/>
      <c r="M53309" s="290"/>
    </row>
    <row r="53310" spans="11:13" x14ac:dyDescent="0.35">
      <c r="K53310" s="293"/>
      <c r="M53310" s="290"/>
    </row>
    <row r="53311" spans="11:13" x14ac:dyDescent="0.35">
      <c r="K53311" s="293"/>
      <c r="M53311" s="290"/>
    </row>
    <row r="53312" spans="11:13" x14ac:dyDescent="0.35">
      <c r="K53312" s="293"/>
      <c r="M53312" s="290"/>
    </row>
    <row r="53313" spans="11:13" x14ac:dyDescent="0.35">
      <c r="K53313" s="293"/>
      <c r="M53313" s="290"/>
    </row>
    <row r="53314" spans="11:13" x14ac:dyDescent="0.35">
      <c r="K53314" s="293"/>
      <c r="M53314" s="290"/>
    </row>
    <row r="53315" spans="11:13" x14ac:dyDescent="0.35">
      <c r="K53315" s="293"/>
      <c r="M53315" s="290"/>
    </row>
    <row r="53316" spans="11:13" x14ac:dyDescent="0.35">
      <c r="K53316" s="293"/>
      <c r="M53316" s="290"/>
    </row>
    <row r="53317" spans="11:13" x14ac:dyDescent="0.35">
      <c r="K53317" s="293"/>
      <c r="M53317" s="290"/>
    </row>
    <row r="53318" spans="11:13" x14ac:dyDescent="0.35">
      <c r="K53318" s="293"/>
      <c r="M53318" s="290"/>
    </row>
    <row r="53319" spans="11:13" x14ac:dyDescent="0.35">
      <c r="K53319" s="293"/>
      <c r="M53319" s="290"/>
    </row>
    <row r="53320" spans="11:13" x14ac:dyDescent="0.35">
      <c r="K53320" s="293"/>
      <c r="M53320" s="290"/>
    </row>
    <row r="53321" spans="11:13" x14ac:dyDescent="0.35">
      <c r="K53321" s="293"/>
      <c r="M53321" s="290"/>
    </row>
    <row r="53322" spans="11:13" x14ac:dyDescent="0.35">
      <c r="K53322" s="293"/>
      <c r="M53322" s="290"/>
    </row>
    <row r="53323" spans="11:13" x14ac:dyDescent="0.35">
      <c r="K53323" s="293"/>
      <c r="M53323" s="290"/>
    </row>
    <row r="53324" spans="11:13" x14ac:dyDescent="0.35">
      <c r="K53324" s="293"/>
      <c r="M53324" s="290"/>
    </row>
    <row r="53325" spans="11:13" x14ac:dyDescent="0.35">
      <c r="K53325" s="293"/>
      <c r="M53325" s="290"/>
    </row>
    <row r="53326" spans="11:13" x14ac:dyDescent="0.35">
      <c r="K53326" s="293"/>
      <c r="M53326" s="290"/>
    </row>
    <row r="53327" spans="11:13" x14ac:dyDescent="0.35">
      <c r="K53327" s="293"/>
      <c r="M53327" s="290"/>
    </row>
    <row r="53328" spans="11:13" x14ac:dyDescent="0.35">
      <c r="K53328" s="293"/>
      <c r="M53328" s="290"/>
    </row>
    <row r="53329" spans="11:13" x14ac:dyDescent="0.35">
      <c r="K53329" s="293"/>
      <c r="M53329" s="290"/>
    </row>
    <row r="53330" spans="11:13" x14ac:dyDescent="0.35">
      <c r="K53330" s="293"/>
      <c r="M53330" s="290"/>
    </row>
    <row r="53331" spans="11:13" x14ac:dyDescent="0.35">
      <c r="K53331" s="293"/>
      <c r="M53331" s="290"/>
    </row>
    <row r="53332" spans="11:13" x14ac:dyDescent="0.35">
      <c r="K53332" s="293"/>
      <c r="M53332" s="290"/>
    </row>
    <row r="53333" spans="11:13" x14ac:dyDescent="0.35">
      <c r="K53333" s="293"/>
      <c r="M53333" s="290"/>
    </row>
    <row r="53334" spans="11:13" x14ac:dyDescent="0.35">
      <c r="K53334" s="293"/>
      <c r="M53334" s="290"/>
    </row>
    <row r="53335" spans="11:13" x14ac:dyDescent="0.35">
      <c r="K53335" s="293"/>
      <c r="M53335" s="290"/>
    </row>
    <row r="53336" spans="11:13" x14ac:dyDescent="0.35">
      <c r="K53336" s="293"/>
      <c r="M53336" s="290"/>
    </row>
    <row r="53337" spans="11:13" x14ac:dyDescent="0.35">
      <c r="K53337" s="293"/>
      <c r="M53337" s="290"/>
    </row>
    <row r="53338" spans="11:13" x14ac:dyDescent="0.35">
      <c r="K53338" s="293"/>
      <c r="M53338" s="290"/>
    </row>
    <row r="53339" spans="11:13" x14ac:dyDescent="0.35">
      <c r="K53339" s="293"/>
      <c r="M53339" s="290"/>
    </row>
    <row r="53340" spans="11:13" x14ac:dyDescent="0.35">
      <c r="K53340" s="293"/>
      <c r="M53340" s="290"/>
    </row>
    <row r="53341" spans="11:13" x14ac:dyDescent="0.35">
      <c r="K53341" s="293"/>
      <c r="M53341" s="290"/>
    </row>
    <row r="53342" spans="11:13" x14ac:dyDescent="0.35">
      <c r="K53342" s="293"/>
      <c r="M53342" s="290"/>
    </row>
    <row r="53343" spans="11:13" x14ac:dyDescent="0.35">
      <c r="K53343" s="293"/>
      <c r="M53343" s="290"/>
    </row>
    <row r="53344" spans="11:13" x14ac:dyDescent="0.35">
      <c r="K53344" s="293"/>
      <c r="M53344" s="290"/>
    </row>
    <row r="53345" spans="11:13" x14ac:dyDescent="0.35">
      <c r="K53345" s="293"/>
      <c r="M53345" s="290"/>
    </row>
    <row r="53346" spans="11:13" x14ac:dyDescent="0.35">
      <c r="K53346" s="293"/>
      <c r="M53346" s="290"/>
    </row>
    <row r="53347" spans="11:13" x14ac:dyDescent="0.35">
      <c r="K53347" s="293"/>
      <c r="M53347" s="290"/>
    </row>
    <row r="53348" spans="11:13" x14ac:dyDescent="0.35">
      <c r="K53348" s="293"/>
      <c r="M53348" s="290"/>
    </row>
    <row r="53349" spans="11:13" x14ac:dyDescent="0.35">
      <c r="K53349" s="293"/>
      <c r="M53349" s="290"/>
    </row>
    <row r="53350" spans="11:13" x14ac:dyDescent="0.35">
      <c r="K53350" s="293"/>
      <c r="M53350" s="290"/>
    </row>
    <row r="53351" spans="11:13" x14ac:dyDescent="0.35">
      <c r="K53351" s="293"/>
      <c r="M53351" s="290"/>
    </row>
    <row r="53352" spans="11:13" x14ac:dyDescent="0.35">
      <c r="K53352" s="293"/>
      <c r="M53352" s="290"/>
    </row>
    <row r="53353" spans="11:13" x14ac:dyDescent="0.35">
      <c r="K53353" s="293"/>
      <c r="M53353" s="290"/>
    </row>
    <row r="53354" spans="11:13" x14ac:dyDescent="0.35">
      <c r="K53354" s="293"/>
      <c r="M53354" s="290"/>
    </row>
    <row r="53355" spans="11:13" x14ac:dyDescent="0.35">
      <c r="K53355" s="293"/>
      <c r="M53355" s="290"/>
    </row>
    <row r="53356" spans="11:13" x14ac:dyDescent="0.35">
      <c r="K53356" s="293"/>
      <c r="M53356" s="290"/>
    </row>
    <row r="53357" spans="11:13" x14ac:dyDescent="0.35">
      <c r="K53357" s="293"/>
      <c r="M53357" s="290"/>
    </row>
    <row r="53358" spans="11:13" x14ac:dyDescent="0.35">
      <c r="K53358" s="293"/>
      <c r="M53358" s="290"/>
    </row>
    <row r="53359" spans="11:13" x14ac:dyDescent="0.35">
      <c r="K53359" s="293"/>
      <c r="M53359" s="290"/>
    </row>
    <row r="53360" spans="11:13" x14ac:dyDescent="0.35">
      <c r="K53360" s="293"/>
      <c r="M53360" s="290"/>
    </row>
    <row r="53361" spans="11:13" x14ac:dyDescent="0.35">
      <c r="K53361" s="293"/>
      <c r="M53361" s="290"/>
    </row>
    <row r="53362" spans="11:13" x14ac:dyDescent="0.35">
      <c r="K53362" s="293"/>
      <c r="M53362" s="290"/>
    </row>
    <row r="53363" spans="11:13" x14ac:dyDescent="0.35">
      <c r="K53363" s="293"/>
      <c r="M53363" s="290"/>
    </row>
    <row r="53364" spans="11:13" x14ac:dyDescent="0.35">
      <c r="K53364" s="293"/>
      <c r="M53364" s="290"/>
    </row>
    <row r="53365" spans="11:13" x14ac:dyDescent="0.35">
      <c r="K53365" s="293"/>
      <c r="M53365" s="290"/>
    </row>
    <row r="53366" spans="11:13" x14ac:dyDescent="0.35">
      <c r="K53366" s="293"/>
      <c r="M53366" s="290"/>
    </row>
    <row r="53367" spans="11:13" x14ac:dyDescent="0.35">
      <c r="K53367" s="293"/>
      <c r="M53367" s="290"/>
    </row>
    <row r="53368" spans="11:13" x14ac:dyDescent="0.35">
      <c r="K53368" s="293"/>
      <c r="M53368" s="290"/>
    </row>
    <row r="53369" spans="11:13" x14ac:dyDescent="0.35">
      <c r="K53369" s="293"/>
      <c r="M53369" s="290"/>
    </row>
    <row r="53370" spans="11:13" x14ac:dyDescent="0.35">
      <c r="K53370" s="293"/>
      <c r="M53370" s="290"/>
    </row>
    <row r="53371" spans="11:13" x14ac:dyDescent="0.35">
      <c r="K53371" s="293"/>
      <c r="M53371" s="290"/>
    </row>
    <row r="53372" spans="11:13" x14ac:dyDescent="0.35">
      <c r="K53372" s="293"/>
      <c r="M53372" s="290"/>
    </row>
    <row r="53373" spans="11:13" x14ac:dyDescent="0.35">
      <c r="K53373" s="293"/>
      <c r="M53373" s="290"/>
    </row>
    <row r="53374" spans="11:13" x14ac:dyDescent="0.35">
      <c r="K53374" s="293"/>
      <c r="M53374" s="290"/>
    </row>
    <row r="53375" spans="11:13" x14ac:dyDescent="0.35">
      <c r="K53375" s="293"/>
      <c r="M53375" s="290"/>
    </row>
    <row r="53376" spans="11:13" x14ac:dyDescent="0.35">
      <c r="K53376" s="293"/>
      <c r="M53376" s="290"/>
    </row>
    <row r="53377" spans="11:13" x14ac:dyDescent="0.35">
      <c r="K53377" s="293"/>
      <c r="M53377" s="290"/>
    </row>
    <row r="53378" spans="11:13" x14ac:dyDescent="0.35">
      <c r="K53378" s="293"/>
      <c r="M53378" s="290"/>
    </row>
    <row r="53379" spans="11:13" x14ac:dyDescent="0.35">
      <c r="K53379" s="293"/>
      <c r="M53379" s="290"/>
    </row>
    <row r="53380" spans="11:13" x14ac:dyDescent="0.35">
      <c r="K53380" s="293"/>
      <c r="M53380" s="290"/>
    </row>
    <row r="53381" spans="11:13" x14ac:dyDescent="0.35">
      <c r="K53381" s="293"/>
      <c r="M53381" s="290"/>
    </row>
    <row r="53382" spans="11:13" x14ac:dyDescent="0.35">
      <c r="K53382" s="293"/>
      <c r="M53382" s="290"/>
    </row>
    <row r="53383" spans="11:13" x14ac:dyDescent="0.35">
      <c r="K53383" s="293"/>
      <c r="M53383" s="290"/>
    </row>
    <row r="53384" spans="11:13" x14ac:dyDescent="0.35">
      <c r="K53384" s="293"/>
      <c r="M53384" s="290"/>
    </row>
    <row r="53385" spans="11:13" x14ac:dyDescent="0.35">
      <c r="K53385" s="293"/>
      <c r="M53385" s="290"/>
    </row>
    <row r="53386" spans="11:13" x14ac:dyDescent="0.35">
      <c r="K53386" s="293"/>
      <c r="M53386" s="290"/>
    </row>
    <row r="53387" spans="11:13" x14ac:dyDescent="0.35">
      <c r="K53387" s="293"/>
      <c r="M53387" s="290"/>
    </row>
    <row r="53388" spans="11:13" x14ac:dyDescent="0.35">
      <c r="K53388" s="293"/>
      <c r="M53388" s="290"/>
    </row>
    <row r="53389" spans="11:13" x14ac:dyDescent="0.35">
      <c r="K53389" s="293"/>
      <c r="M53389" s="290"/>
    </row>
    <row r="53390" spans="11:13" x14ac:dyDescent="0.35">
      <c r="K53390" s="293"/>
      <c r="M53390" s="290"/>
    </row>
    <row r="53391" spans="11:13" x14ac:dyDescent="0.35">
      <c r="K53391" s="293"/>
      <c r="M53391" s="290"/>
    </row>
    <row r="53392" spans="11:13" x14ac:dyDescent="0.35">
      <c r="K53392" s="293"/>
      <c r="M53392" s="290"/>
    </row>
    <row r="53393" spans="11:13" x14ac:dyDescent="0.35">
      <c r="K53393" s="293"/>
      <c r="M53393" s="290"/>
    </row>
    <row r="53394" spans="11:13" x14ac:dyDescent="0.35">
      <c r="K53394" s="293"/>
      <c r="M53394" s="290"/>
    </row>
    <row r="53395" spans="11:13" x14ac:dyDescent="0.35">
      <c r="K53395" s="293"/>
      <c r="M53395" s="290"/>
    </row>
    <row r="53396" spans="11:13" x14ac:dyDescent="0.35">
      <c r="K53396" s="293"/>
      <c r="M53396" s="290"/>
    </row>
    <row r="53397" spans="11:13" x14ac:dyDescent="0.35">
      <c r="K53397" s="293"/>
      <c r="M53397" s="290"/>
    </row>
    <row r="53398" spans="11:13" x14ac:dyDescent="0.35">
      <c r="K53398" s="293"/>
      <c r="M53398" s="290"/>
    </row>
    <row r="53399" spans="11:13" x14ac:dyDescent="0.35">
      <c r="K53399" s="293"/>
      <c r="M53399" s="290"/>
    </row>
    <row r="53400" spans="11:13" x14ac:dyDescent="0.35">
      <c r="K53400" s="293"/>
      <c r="M53400" s="290"/>
    </row>
    <row r="53401" spans="11:13" x14ac:dyDescent="0.35">
      <c r="K53401" s="293"/>
      <c r="M53401" s="290"/>
    </row>
    <row r="53402" spans="11:13" x14ac:dyDescent="0.35">
      <c r="K53402" s="293"/>
      <c r="M53402" s="290"/>
    </row>
    <row r="53403" spans="11:13" x14ac:dyDescent="0.35">
      <c r="K53403" s="293"/>
      <c r="M53403" s="290"/>
    </row>
    <row r="53404" spans="11:13" x14ac:dyDescent="0.35">
      <c r="K53404" s="293"/>
      <c r="M53404" s="290"/>
    </row>
    <row r="53405" spans="11:13" x14ac:dyDescent="0.35">
      <c r="K53405" s="293"/>
      <c r="M53405" s="290"/>
    </row>
    <row r="53406" spans="11:13" x14ac:dyDescent="0.35">
      <c r="K53406" s="293"/>
      <c r="M53406" s="290"/>
    </row>
    <row r="53407" spans="11:13" x14ac:dyDescent="0.35">
      <c r="K53407" s="293"/>
      <c r="M53407" s="290"/>
    </row>
    <row r="53408" spans="11:13" x14ac:dyDescent="0.35">
      <c r="K53408" s="293"/>
      <c r="M53408" s="290"/>
    </row>
    <row r="53409" spans="11:13" x14ac:dyDescent="0.35">
      <c r="K53409" s="293"/>
      <c r="M53409" s="290"/>
    </row>
    <row r="53410" spans="11:13" x14ac:dyDescent="0.35">
      <c r="K53410" s="293"/>
      <c r="M53410" s="290"/>
    </row>
    <row r="53411" spans="11:13" x14ac:dyDescent="0.35">
      <c r="K53411" s="293"/>
      <c r="M53411" s="290"/>
    </row>
    <row r="53412" spans="11:13" x14ac:dyDescent="0.35">
      <c r="K53412" s="293"/>
      <c r="M53412" s="290"/>
    </row>
    <row r="53413" spans="11:13" x14ac:dyDescent="0.35">
      <c r="K53413" s="293"/>
      <c r="M53413" s="290"/>
    </row>
    <row r="53414" spans="11:13" x14ac:dyDescent="0.35">
      <c r="K53414" s="293"/>
      <c r="M53414" s="290"/>
    </row>
    <row r="53415" spans="11:13" x14ac:dyDescent="0.35">
      <c r="K53415" s="293"/>
      <c r="M53415" s="290"/>
    </row>
    <row r="53416" spans="11:13" x14ac:dyDescent="0.35">
      <c r="K53416" s="293"/>
      <c r="M53416" s="290"/>
    </row>
    <row r="53417" spans="11:13" x14ac:dyDescent="0.35">
      <c r="K53417" s="293"/>
      <c r="M53417" s="290"/>
    </row>
    <row r="53418" spans="11:13" x14ac:dyDescent="0.35">
      <c r="K53418" s="293"/>
      <c r="M53418" s="290"/>
    </row>
    <row r="53419" spans="11:13" x14ac:dyDescent="0.35">
      <c r="K53419" s="293"/>
      <c r="M53419" s="290"/>
    </row>
    <row r="53420" spans="11:13" x14ac:dyDescent="0.35">
      <c r="K53420" s="293"/>
      <c r="M53420" s="290"/>
    </row>
    <row r="53421" spans="11:13" x14ac:dyDescent="0.35">
      <c r="K53421" s="293"/>
      <c r="M53421" s="290"/>
    </row>
    <row r="53422" spans="11:13" x14ac:dyDescent="0.35">
      <c r="K53422" s="293"/>
      <c r="M53422" s="290"/>
    </row>
    <row r="53423" spans="11:13" x14ac:dyDescent="0.35">
      <c r="K53423" s="293"/>
      <c r="M53423" s="290"/>
    </row>
    <row r="53424" spans="11:13" x14ac:dyDescent="0.35">
      <c r="K53424" s="293"/>
      <c r="M53424" s="290"/>
    </row>
    <row r="53425" spans="11:13" x14ac:dyDescent="0.35">
      <c r="K53425" s="293"/>
      <c r="M53425" s="290"/>
    </row>
    <row r="53426" spans="11:13" x14ac:dyDescent="0.35">
      <c r="K53426" s="293"/>
      <c r="M53426" s="290"/>
    </row>
    <row r="53427" spans="11:13" x14ac:dyDescent="0.35">
      <c r="K53427" s="293"/>
      <c r="M53427" s="290"/>
    </row>
    <row r="53428" spans="11:13" x14ac:dyDescent="0.35">
      <c r="K53428" s="293"/>
      <c r="M53428" s="290"/>
    </row>
    <row r="53429" spans="11:13" x14ac:dyDescent="0.35">
      <c r="K53429" s="293"/>
      <c r="M53429" s="290"/>
    </row>
    <row r="53430" spans="11:13" x14ac:dyDescent="0.35">
      <c r="K53430" s="293"/>
      <c r="M53430" s="290"/>
    </row>
    <row r="53431" spans="11:13" x14ac:dyDescent="0.35">
      <c r="K53431" s="293"/>
      <c r="M53431" s="290"/>
    </row>
    <row r="53432" spans="11:13" x14ac:dyDescent="0.35">
      <c r="K53432" s="293"/>
      <c r="M53432" s="290"/>
    </row>
    <row r="53433" spans="11:13" x14ac:dyDescent="0.35">
      <c r="K53433" s="293"/>
      <c r="M53433" s="290"/>
    </row>
    <row r="53434" spans="11:13" x14ac:dyDescent="0.35">
      <c r="K53434" s="293"/>
      <c r="M53434" s="290"/>
    </row>
    <row r="53435" spans="11:13" x14ac:dyDescent="0.35">
      <c r="K53435" s="293"/>
      <c r="M53435" s="290"/>
    </row>
    <row r="53436" spans="11:13" x14ac:dyDescent="0.35">
      <c r="K53436" s="293"/>
      <c r="M53436" s="290"/>
    </row>
    <row r="53437" spans="11:13" x14ac:dyDescent="0.35">
      <c r="K53437" s="293"/>
      <c r="M53437" s="290"/>
    </row>
    <row r="53438" spans="11:13" x14ac:dyDescent="0.35">
      <c r="K53438" s="293"/>
      <c r="M53438" s="290"/>
    </row>
    <row r="53439" spans="11:13" x14ac:dyDescent="0.35">
      <c r="K53439" s="293"/>
      <c r="M53439" s="290"/>
    </row>
    <row r="53440" spans="11:13" x14ac:dyDescent="0.35">
      <c r="K53440" s="293"/>
      <c r="M53440" s="290"/>
    </row>
    <row r="53441" spans="11:13" x14ac:dyDescent="0.35">
      <c r="K53441" s="293"/>
      <c r="M53441" s="290"/>
    </row>
    <row r="53442" spans="11:13" x14ac:dyDescent="0.35">
      <c r="K53442" s="293"/>
      <c r="M53442" s="290"/>
    </row>
    <row r="53443" spans="11:13" x14ac:dyDescent="0.35">
      <c r="K53443" s="293"/>
      <c r="M53443" s="290"/>
    </row>
    <row r="53444" spans="11:13" x14ac:dyDescent="0.35">
      <c r="K53444" s="293"/>
      <c r="M53444" s="290"/>
    </row>
    <row r="53445" spans="11:13" x14ac:dyDescent="0.35">
      <c r="K53445" s="293"/>
      <c r="M53445" s="290"/>
    </row>
    <row r="53446" spans="11:13" x14ac:dyDescent="0.35">
      <c r="K53446" s="293"/>
      <c r="M53446" s="290"/>
    </row>
    <row r="53447" spans="11:13" x14ac:dyDescent="0.35">
      <c r="K53447" s="293"/>
      <c r="M53447" s="290"/>
    </row>
    <row r="53448" spans="11:13" x14ac:dyDescent="0.35">
      <c r="K53448" s="293"/>
      <c r="M53448" s="290"/>
    </row>
    <row r="53449" spans="11:13" x14ac:dyDescent="0.35">
      <c r="K53449" s="293"/>
      <c r="M53449" s="290"/>
    </row>
    <row r="53450" spans="11:13" x14ac:dyDescent="0.35">
      <c r="K53450" s="293"/>
      <c r="M53450" s="290"/>
    </row>
    <row r="53451" spans="11:13" x14ac:dyDescent="0.35">
      <c r="K53451" s="293"/>
      <c r="M53451" s="290"/>
    </row>
    <row r="53452" spans="11:13" x14ac:dyDescent="0.35">
      <c r="K53452" s="293"/>
      <c r="M53452" s="290"/>
    </row>
    <row r="53453" spans="11:13" x14ac:dyDescent="0.35">
      <c r="K53453" s="293"/>
      <c r="M53453" s="290"/>
    </row>
    <row r="53454" spans="11:13" x14ac:dyDescent="0.35">
      <c r="K53454" s="293"/>
      <c r="M53454" s="290"/>
    </row>
    <row r="53455" spans="11:13" x14ac:dyDescent="0.35">
      <c r="K53455" s="293"/>
      <c r="M53455" s="290"/>
    </row>
    <row r="53456" spans="11:13" x14ac:dyDescent="0.35">
      <c r="K53456" s="293"/>
      <c r="M53456" s="290"/>
    </row>
    <row r="53457" spans="11:13" x14ac:dyDescent="0.35">
      <c r="K53457" s="293"/>
      <c r="M53457" s="290"/>
    </row>
    <row r="53458" spans="11:13" x14ac:dyDescent="0.35">
      <c r="K53458" s="293"/>
      <c r="M53458" s="290"/>
    </row>
    <row r="53459" spans="11:13" x14ac:dyDescent="0.35">
      <c r="K53459" s="293"/>
      <c r="M53459" s="290"/>
    </row>
    <row r="53460" spans="11:13" x14ac:dyDescent="0.35">
      <c r="K53460" s="293"/>
      <c r="M53460" s="290"/>
    </row>
    <row r="53461" spans="11:13" x14ac:dyDescent="0.35">
      <c r="K53461" s="293"/>
      <c r="M53461" s="290"/>
    </row>
    <row r="53462" spans="11:13" x14ac:dyDescent="0.35">
      <c r="K53462" s="293"/>
      <c r="M53462" s="290"/>
    </row>
    <row r="53463" spans="11:13" x14ac:dyDescent="0.35">
      <c r="K53463" s="293"/>
      <c r="M53463" s="290"/>
    </row>
    <row r="53464" spans="11:13" x14ac:dyDescent="0.35">
      <c r="K53464" s="293"/>
      <c r="M53464" s="290"/>
    </row>
    <row r="53465" spans="11:13" x14ac:dyDescent="0.35">
      <c r="K53465" s="293"/>
      <c r="M53465" s="290"/>
    </row>
    <row r="53466" spans="11:13" x14ac:dyDescent="0.35">
      <c r="K53466" s="293"/>
      <c r="M53466" s="290"/>
    </row>
    <row r="53467" spans="11:13" x14ac:dyDescent="0.35">
      <c r="K53467" s="293"/>
      <c r="M53467" s="290"/>
    </row>
    <row r="53468" spans="11:13" x14ac:dyDescent="0.35">
      <c r="K53468" s="293"/>
      <c r="M53468" s="290"/>
    </row>
    <row r="53469" spans="11:13" x14ac:dyDescent="0.35">
      <c r="K53469" s="293"/>
      <c r="M53469" s="290"/>
    </row>
    <row r="53470" spans="11:13" x14ac:dyDescent="0.35">
      <c r="K53470" s="293"/>
      <c r="M53470" s="290"/>
    </row>
    <row r="53471" spans="11:13" x14ac:dyDescent="0.35">
      <c r="K53471" s="293"/>
      <c r="M53471" s="290"/>
    </row>
    <row r="53472" spans="11:13" x14ac:dyDescent="0.35">
      <c r="K53472" s="293"/>
      <c r="M53472" s="290"/>
    </row>
    <row r="53473" spans="11:13" x14ac:dyDescent="0.35">
      <c r="K53473" s="293"/>
      <c r="M53473" s="290"/>
    </row>
    <row r="53474" spans="11:13" x14ac:dyDescent="0.35">
      <c r="K53474" s="293"/>
      <c r="M53474" s="290"/>
    </row>
    <row r="53475" spans="11:13" x14ac:dyDescent="0.35">
      <c r="K53475" s="293"/>
      <c r="M53475" s="290"/>
    </row>
    <row r="53476" spans="11:13" x14ac:dyDescent="0.35">
      <c r="K53476" s="293"/>
      <c r="M53476" s="290"/>
    </row>
    <row r="53477" spans="11:13" x14ac:dyDescent="0.35">
      <c r="K53477" s="293"/>
      <c r="M53477" s="290"/>
    </row>
    <row r="53478" spans="11:13" x14ac:dyDescent="0.35">
      <c r="K53478" s="293"/>
      <c r="M53478" s="290"/>
    </row>
    <row r="53479" spans="11:13" x14ac:dyDescent="0.35">
      <c r="K53479" s="293"/>
      <c r="M53479" s="290"/>
    </row>
    <row r="53480" spans="11:13" x14ac:dyDescent="0.35">
      <c r="K53480" s="293"/>
      <c r="M53480" s="290"/>
    </row>
    <row r="53481" spans="11:13" x14ac:dyDescent="0.35">
      <c r="K53481" s="293"/>
      <c r="M53481" s="290"/>
    </row>
    <row r="53482" spans="11:13" x14ac:dyDescent="0.35">
      <c r="K53482" s="293"/>
      <c r="M53482" s="290"/>
    </row>
    <row r="53483" spans="11:13" x14ac:dyDescent="0.35">
      <c r="K53483" s="293"/>
      <c r="M53483" s="290"/>
    </row>
    <row r="53484" spans="11:13" x14ac:dyDescent="0.35">
      <c r="K53484" s="293"/>
      <c r="M53484" s="290"/>
    </row>
    <row r="53485" spans="11:13" x14ac:dyDescent="0.35">
      <c r="K53485" s="293"/>
      <c r="M53485" s="290"/>
    </row>
    <row r="53486" spans="11:13" x14ac:dyDescent="0.35">
      <c r="K53486" s="293"/>
      <c r="M53486" s="290"/>
    </row>
    <row r="53487" spans="11:13" x14ac:dyDescent="0.35">
      <c r="K53487" s="293"/>
      <c r="M53487" s="290"/>
    </row>
    <row r="53488" spans="11:13" x14ac:dyDescent="0.35">
      <c r="K53488" s="293"/>
      <c r="M53488" s="290"/>
    </row>
    <row r="53489" spans="11:13" x14ac:dyDescent="0.35">
      <c r="K53489" s="293"/>
      <c r="M53489" s="290"/>
    </row>
    <row r="53490" spans="11:13" x14ac:dyDescent="0.35">
      <c r="K53490" s="293"/>
      <c r="M53490" s="290"/>
    </row>
    <row r="53491" spans="11:13" x14ac:dyDescent="0.35">
      <c r="K53491" s="293"/>
      <c r="M53491" s="290"/>
    </row>
    <row r="53492" spans="11:13" x14ac:dyDescent="0.35">
      <c r="K53492" s="293"/>
      <c r="M53492" s="290"/>
    </row>
    <row r="53493" spans="11:13" x14ac:dyDescent="0.35">
      <c r="K53493" s="293"/>
      <c r="M53493" s="290"/>
    </row>
    <row r="53494" spans="11:13" x14ac:dyDescent="0.35">
      <c r="K53494" s="293"/>
      <c r="M53494" s="290"/>
    </row>
    <row r="53495" spans="11:13" x14ac:dyDescent="0.35">
      <c r="K53495" s="293"/>
      <c r="M53495" s="290"/>
    </row>
    <row r="53496" spans="11:13" x14ac:dyDescent="0.35">
      <c r="K53496" s="293"/>
      <c r="M53496" s="290"/>
    </row>
    <row r="53497" spans="11:13" x14ac:dyDescent="0.35">
      <c r="K53497" s="293"/>
      <c r="M53497" s="290"/>
    </row>
    <row r="53498" spans="11:13" x14ac:dyDescent="0.35">
      <c r="K53498" s="293"/>
      <c r="M53498" s="290"/>
    </row>
    <row r="53499" spans="11:13" x14ac:dyDescent="0.35">
      <c r="K53499" s="293"/>
      <c r="M53499" s="290"/>
    </row>
    <row r="53500" spans="11:13" x14ac:dyDescent="0.35">
      <c r="K53500" s="293"/>
      <c r="M53500" s="290"/>
    </row>
    <row r="53501" spans="11:13" x14ac:dyDescent="0.35">
      <c r="K53501" s="293"/>
      <c r="M53501" s="290"/>
    </row>
    <row r="53502" spans="11:13" x14ac:dyDescent="0.35">
      <c r="K53502" s="293"/>
      <c r="M53502" s="290"/>
    </row>
    <row r="53503" spans="11:13" x14ac:dyDescent="0.35">
      <c r="K53503" s="293"/>
      <c r="M53503" s="290"/>
    </row>
    <row r="53504" spans="11:13" x14ac:dyDescent="0.35">
      <c r="K53504" s="293"/>
      <c r="M53504" s="290"/>
    </row>
    <row r="53505" spans="11:13" x14ac:dyDescent="0.35">
      <c r="K53505" s="293"/>
      <c r="M53505" s="290"/>
    </row>
    <row r="53506" spans="11:13" x14ac:dyDescent="0.35">
      <c r="K53506" s="293"/>
      <c r="M53506" s="290"/>
    </row>
    <row r="53507" spans="11:13" x14ac:dyDescent="0.35">
      <c r="K53507" s="293"/>
      <c r="M53507" s="290"/>
    </row>
    <row r="53508" spans="11:13" x14ac:dyDescent="0.35">
      <c r="K53508" s="293"/>
      <c r="M53508" s="290"/>
    </row>
    <row r="53509" spans="11:13" x14ac:dyDescent="0.35">
      <c r="K53509" s="293"/>
      <c r="M53509" s="290"/>
    </row>
    <row r="53510" spans="11:13" x14ac:dyDescent="0.35">
      <c r="K53510" s="293"/>
      <c r="M53510" s="290"/>
    </row>
    <row r="53511" spans="11:13" x14ac:dyDescent="0.35">
      <c r="K53511" s="293"/>
      <c r="M53511" s="290"/>
    </row>
    <row r="53512" spans="11:13" x14ac:dyDescent="0.35">
      <c r="K53512" s="293"/>
      <c r="M53512" s="290"/>
    </row>
    <row r="53513" spans="11:13" x14ac:dyDescent="0.35">
      <c r="K53513" s="293"/>
      <c r="M53513" s="290"/>
    </row>
    <row r="53514" spans="11:13" x14ac:dyDescent="0.35">
      <c r="K53514" s="293"/>
      <c r="M53514" s="290"/>
    </row>
    <row r="53515" spans="11:13" x14ac:dyDescent="0.35">
      <c r="K53515" s="293"/>
      <c r="M53515" s="290"/>
    </row>
    <row r="53516" spans="11:13" x14ac:dyDescent="0.35">
      <c r="K53516" s="293"/>
      <c r="M53516" s="290"/>
    </row>
    <row r="53517" spans="11:13" x14ac:dyDescent="0.35">
      <c r="K53517" s="293"/>
      <c r="M53517" s="290"/>
    </row>
    <row r="53518" spans="11:13" x14ac:dyDescent="0.35">
      <c r="K53518" s="293"/>
      <c r="M53518" s="290"/>
    </row>
    <row r="53519" spans="11:13" x14ac:dyDescent="0.35">
      <c r="K53519" s="293"/>
      <c r="M53519" s="290"/>
    </row>
    <row r="53520" spans="11:13" x14ac:dyDescent="0.35">
      <c r="K53520" s="293"/>
      <c r="M53520" s="290"/>
    </row>
    <row r="53521" spans="11:13" x14ac:dyDescent="0.35">
      <c r="K53521" s="293"/>
      <c r="M53521" s="290"/>
    </row>
    <row r="53522" spans="11:13" x14ac:dyDescent="0.35">
      <c r="K53522" s="293"/>
      <c r="M53522" s="290"/>
    </row>
    <row r="53523" spans="11:13" x14ac:dyDescent="0.35">
      <c r="K53523" s="293"/>
      <c r="M53523" s="290"/>
    </row>
    <row r="53524" spans="11:13" x14ac:dyDescent="0.35">
      <c r="K53524" s="293"/>
      <c r="M53524" s="290"/>
    </row>
    <row r="53525" spans="11:13" x14ac:dyDescent="0.35">
      <c r="K53525" s="293"/>
      <c r="M53525" s="290"/>
    </row>
    <row r="53526" spans="11:13" x14ac:dyDescent="0.35">
      <c r="K53526" s="293"/>
      <c r="M53526" s="290"/>
    </row>
    <row r="53527" spans="11:13" x14ac:dyDescent="0.35">
      <c r="K53527" s="293"/>
      <c r="M53527" s="290"/>
    </row>
    <row r="53528" spans="11:13" x14ac:dyDescent="0.35">
      <c r="K53528" s="293"/>
      <c r="M53528" s="290"/>
    </row>
    <row r="53529" spans="11:13" x14ac:dyDescent="0.35">
      <c r="K53529" s="293"/>
      <c r="M53529" s="290"/>
    </row>
    <row r="53530" spans="11:13" x14ac:dyDescent="0.35">
      <c r="K53530" s="293"/>
      <c r="M53530" s="290"/>
    </row>
    <row r="53531" spans="11:13" x14ac:dyDescent="0.35">
      <c r="K53531" s="293"/>
      <c r="M53531" s="290"/>
    </row>
    <row r="53532" spans="11:13" x14ac:dyDescent="0.35">
      <c r="K53532" s="293"/>
      <c r="M53532" s="290"/>
    </row>
    <row r="53533" spans="11:13" x14ac:dyDescent="0.35">
      <c r="K53533" s="293"/>
      <c r="M53533" s="290"/>
    </row>
    <row r="53534" spans="11:13" x14ac:dyDescent="0.35">
      <c r="K53534" s="293"/>
      <c r="M53534" s="290"/>
    </row>
    <row r="53535" spans="11:13" x14ac:dyDescent="0.35">
      <c r="K53535" s="293"/>
      <c r="M53535" s="290"/>
    </row>
    <row r="53536" spans="11:13" x14ac:dyDescent="0.35">
      <c r="K53536" s="293"/>
      <c r="M53536" s="290"/>
    </row>
    <row r="53537" spans="11:13" x14ac:dyDescent="0.35">
      <c r="K53537" s="293"/>
      <c r="M53537" s="290"/>
    </row>
    <row r="53538" spans="11:13" x14ac:dyDescent="0.35">
      <c r="K53538" s="293"/>
      <c r="M53538" s="290"/>
    </row>
    <row r="53539" spans="11:13" x14ac:dyDescent="0.35">
      <c r="K53539" s="293"/>
      <c r="M53539" s="290"/>
    </row>
    <row r="53540" spans="11:13" x14ac:dyDescent="0.35">
      <c r="K53540" s="293"/>
      <c r="M53540" s="290"/>
    </row>
    <row r="53541" spans="11:13" x14ac:dyDescent="0.35">
      <c r="K53541" s="293"/>
      <c r="M53541" s="290"/>
    </row>
    <row r="53542" spans="11:13" x14ac:dyDescent="0.35">
      <c r="K53542" s="293"/>
      <c r="M53542" s="290"/>
    </row>
    <row r="53543" spans="11:13" x14ac:dyDescent="0.35">
      <c r="K53543" s="293"/>
      <c r="M53543" s="290"/>
    </row>
    <row r="53544" spans="11:13" x14ac:dyDescent="0.35">
      <c r="K53544" s="293"/>
      <c r="M53544" s="290"/>
    </row>
    <row r="53545" spans="11:13" x14ac:dyDescent="0.35">
      <c r="K53545" s="293"/>
      <c r="M53545" s="290"/>
    </row>
    <row r="53546" spans="11:13" x14ac:dyDescent="0.35">
      <c r="K53546" s="293"/>
      <c r="M53546" s="290"/>
    </row>
    <row r="53547" spans="11:13" x14ac:dyDescent="0.35">
      <c r="K53547" s="293"/>
      <c r="M53547" s="290"/>
    </row>
    <row r="53548" spans="11:13" x14ac:dyDescent="0.35">
      <c r="K53548" s="293"/>
      <c r="M53548" s="290"/>
    </row>
    <row r="53549" spans="11:13" x14ac:dyDescent="0.35">
      <c r="K53549" s="293"/>
      <c r="M53549" s="290"/>
    </row>
    <row r="53550" spans="11:13" x14ac:dyDescent="0.35">
      <c r="K53550" s="293"/>
      <c r="M53550" s="290"/>
    </row>
    <row r="53551" spans="11:13" x14ac:dyDescent="0.35">
      <c r="K53551" s="293"/>
      <c r="M53551" s="290"/>
    </row>
    <row r="53552" spans="11:13" x14ac:dyDescent="0.35">
      <c r="K53552" s="293"/>
      <c r="M53552" s="290"/>
    </row>
    <row r="53553" spans="11:13" x14ac:dyDescent="0.35">
      <c r="K53553" s="293"/>
      <c r="M53553" s="290"/>
    </row>
    <row r="53554" spans="11:13" x14ac:dyDescent="0.35">
      <c r="K53554" s="293"/>
      <c r="M53554" s="290"/>
    </row>
    <row r="53555" spans="11:13" x14ac:dyDescent="0.35">
      <c r="K53555" s="293"/>
      <c r="M53555" s="290"/>
    </row>
    <row r="53556" spans="11:13" x14ac:dyDescent="0.35">
      <c r="K53556" s="293"/>
      <c r="M53556" s="290"/>
    </row>
    <row r="53557" spans="11:13" x14ac:dyDescent="0.35">
      <c r="K53557" s="293"/>
      <c r="M53557" s="290"/>
    </row>
    <row r="53558" spans="11:13" x14ac:dyDescent="0.35">
      <c r="K53558" s="293"/>
      <c r="M53558" s="290"/>
    </row>
    <row r="53559" spans="11:13" x14ac:dyDescent="0.35">
      <c r="K53559" s="293"/>
      <c r="M53559" s="290"/>
    </row>
    <row r="53560" spans="11:13" x14ac:dyDescent="0.35">
      <c r="K53560" s="293"/>
      <c r="M53560" s="290"/>
    </row>
    <row r="53561" spans="11:13" x14ac:dyDescent="0.35">
      <c r="K53561" s="293"/>
      <c r="M53561" s="290"/>
    </row>
    <row r="53562" spans="11:13" x14ac:dyDescent="0.35">
      <c r="K53562" s="293"/>
      <c r="M53562" s="290"/>
    </row>
    <row r="53563" spans="11:13" x14ac:dyDescent="0.35">
      <c r="K53563" s="293"/>
      <c r="M53563" s="290"/>
    </row>
    <row r="53564" spans="11:13" x14ac:dyDescent="0.35">
      <c r="K53564" s="293"/>
      <c r="M53564" s="290"/>
    </row>
    <row r="53565" spans="11:13" x14ac:dyDescent="0.35">
      <c r="K53565" s="293"/>
      <c r="M53565" s="290"/>
    </row>
    <row r="53566" spans="11:13" x14ac:dyDescent="0.35">
      <c r="K53566" s="293"/>
      <c r="M53566" s="290"/>
    </row>
    <row r="53567" spans="11:13" x14ac:dyDescent="0.35">
      <c r="K53567" s="293"/>
      <c r="M53567" s="290"/>
    </row>
    <row r="53568" spans="11:13" x14ac:dyDescent="0.35">
      <c r="K53568" s="293"/>
      <c r="M53568" s="290"/>
    </row>
    <row r="53569" spans="11:13" x14ac:dyDescent="0.35">
      <c r="K53569" s="293"/>
      <c r="M53569" s="290"/>
    </row>
    <row r="53570" spans="11:13" x14ac:dyDescent="0.35">
      <c r="K53570" s="293"/>
      <c r="M53570" s="290"/>
    </row>
    <row r="53571" spans="11:13" x14ac:dyDescent="0.35">
      <c r="K53571" s="293"/>
      <c r="M53571" s="290"/>
    </row>
    <row r="53572" spans="11:13" x14ac:dyDescent="0.35">
      <c r="K53572" s="293"/>
      <c r="M53572" s="290"/>
    </row>
    <row r="53573" spans="11:13" x14ac:dyDescent="0.35">
      <c r="K53573" s="293"/>
      <c r="M53573" s="290"/>
    </row>
    <row r="53574" spans="11:13" x14ac:dyDescent="0.35">
      <c r="K53574" s="293"/>
      <c r="M53574" s="290"/>
    </row>
    <row r="53575" spans="11:13" x14ac:dyDescent="0.35">
      <c r="K53575" s="293"/>
      <c r="M53575" s="290"/>
    </row>
    <row r="53576" spans="11:13" x14ac:dyDescent="0.35">
      <c r="K53576" s="293"/>
      <c r="M53576" s="290"/>
    </row>
    <row r="53577" spans="11:13" x14ac:dyDescent="0.35">
      <c r="K53577" s="293"/>
      <c r="M53577" s="290"/>
    </row>
    <row r="53578" spans="11:13" x14ac:dyDescent="0.35">
      <c r="K53578" s="293"/>
      <c r="M53578" s="290"/>
    </row>
    <row r="53579" spans="11:13" x14ac:dyDescent="0.35">
      <c r="K53579" s="293"/>
      <c r="M53579" s="290"/>
    </row>
    <row r="53580" spans="11:13" x14ac:dyDescent="0.35">
      <c r="K53580" s="293"/>
      <c r="M53580" s="290"/>
    </row>
    <row r="53581" spans="11:13" x14ac:dyDescent="0.35">
      <c r="K53581" s="293"/>
      <c r="M53581" s="290"/>
    </row>
    <row r="53582" spans="11:13" x14ac:dyDescent="0.35">
      <c r="K53582" s="293"/>
      <c r="M53582" s="290"/>
    </row>
    <row r="53583" spans="11:13" x14ac:dyDescent="0.35">
      <c r="K53583" s="293"/>
      <c r="M53583" s="290"/>
    </row>
    <row r="53584" spans="11:13" x14ac:dyDescent="0.35">
      <c r="K53584" s="293"/>
      <c r="M53584" s="290"/>
    </row>
    <row r="53585" spans="11:13" x14ac:dyDescent="0.35">
      <c r="K53585" s="293"/>
      <c r="M53585" s="290"/>
    </row>
    <row r="53586" spans="11:13" x14ac:dyDescent="0.35">
      <c r="K53586" s="293"/>
      <c r="M53586" s="290"/>
    </row>
    <row r="53587" spans="11:13" x14ac:dyDescent="0.35">
      <c r="K53587" s="293"/>
      <c r="M53587" s="290"/>
    </row>
    <row r="53588" spans="11:13" x14ac:dyDescent="0.35">
      <c r="K53588" s="293"/>
      <c r="M53588" s="290"/>
    </row>
    <row r="53589" spans="11:13" x14ac:dyDescent="0.35">
      <c r="K53589" s="293"/>
      <c r="M53589" s="290"/>
    </row>
    <row r="53590" spans="11:13" x14ac:dyDescent="0.35">
      <c r="K53590" s="293"/>
      <c r="M53590" s="290"/>
    </row>
    <row r="53591" spans="11:13" x14ac:dyDescent="0.35">
      <c r="K53591" s="293"/>
      <c r="M53591" s="290"/>
    </row>
    <row r="53592" spans="11:13" x14ac:dyDescent="0.35">
      <c r="K53592" s="293"/>
      <c r="M53592" s="290"/>
    </row>
    <row r="53593" spans="11:13" x14ac:dyDescent="0.35">
      <c r="K53593" s="293"/>
      <c r="M53593" s="290"/>
    </row>
    <row r="53594" spans="11:13" x14ac:dyDescent="0.35">
      <c r="K53594" s="293"/>
      <c r="M53594" s="290"/>
    </row>
    <row r="53595" spans="11:13" x14ac:dyDescent="0.35">
      <c r="K53595" s="293"/>
      <c r="M53595" s="290"/>
    </row>
    <row r="53596" spans="11:13" x14ac:dyDescent="0.35">
      <c r="K53596" s="293"/>
      <c r="M53596" s="290"/>
    </row>
    <row r="53597" spans="11:13" x14ac:dyDescent="0.35">
      <c r="K53597" s="293"/>
      <c r="M53597" s="290"/>
    </row>
    <row r="53598" spans="11:13" x14ac:dyDescent="0.35">
      <c r="K53598" s="293"/>
      <c r="M53598" s="290"/>
    </row>
    <row r="53599" spans="11:13" x14ac:dyDescent="0.35">
      <c r="K53599" s="293"/>
      <c r="M53599" s="290"/>
    </row>
    <row r="53600" spans="11:13" x14ac:dyDescent="0.35">
      <c r="K53600" s="293"/>
      <c r="M53600" s="290"/>
    </row>
    <row r="53601" spans="11:13" x14ac:dyDescent="0.35">
      <c r="K53601" s="293"/>
      <c r="M53601" s="290"/>
    </row>
    <row r="53602" spans="11:13" x14ac:dyDescent="0.35">
      <c r="K53602" s="293"/>
      <c r="M53602" s="290"/>
    </row>
    <row r="53603" spans="11:13" x14ac:dyDescent="0.35">
      <c r="K53603" s="293"/>
      <c r="M53603" s="290"/>
    </row>
    <row r="53604" spans="11:13" x14ac:dyDescent="0.35">
      <c r="K53604" s="293"/>
      <c r="M53604" s="290"/>
    </row>
    <row r="53605" spans="11:13" x14ac:dyDescent="0.35">
      <c r="K53605" s="293"/>
      <c r="M53605" s="290"/>
    </row>
    <row r="53606" spans="11:13" x14ac:dyDescent="0.35">
      <c r="K53606" s="293"/>
      <c r="M53606" s="290"/>
    </row>
    <row r="53607" spans="11:13" x14ac:dyDescent="0.35">
      <c r="K53607" s="293"/>
      <c r="M53607" s="290"/>
    </row>
    <row r="53608" spans="11:13" x14ac:dyDescent="0.35">
      <c r="K53608" s="293"/>
      <c r="M53608" s="290"/>
    </row>
    <row r="53609" spans="11:13" x14ac:dyDescent="0.35">
      <c r="K53609" s="293"/>
      <c r="M53609" s="290"/>
    </row>
    <row r="53610" spans="11:13" x14ac:dyDescent="0.35">
      <c r="K53610" s="293"/>
      <c r="M53610" s="290"/>
    </row>
    <row r="53611" spans="11:13" x14ac:dyDescent="0.35">
      <c r="K53611" s="293"/>
      <c r="M53611" s="290"/>
    </row>
    <row r="53612" spans="11:13" x14ac:dyDescent="0.35">
      <c r="K53612" s="293"/>
      <c r="M53612" s="290"/>
    </row>
    <row r="53613" spans="11:13" x14ac:dyDescent="0.35">
      <c r="K53613" s="293"/>
      <c r="M53613" s="290"/>
    </row>
    <row r="53614" spans="11:13" x14ac:dyDescent="0.35">
      <c r="K53614" s="293"/>
      <c r="M53614" s="290"/>
    </row>
    <row r="53615" spans="11:13" x14ac:dyDescent="0.35">
      <c r="K53615" s="293"/>
      <c r="M53615" s="290"/>
    </row>
    <row r="53616" spans="11:13" x14ac:dyDescent="0.35">
      <c r="K53616" s="293"/>
      <c r="M53616" s="290"/>
    </row>
    <row r="53617" spans="11:13" x14ac:dyDescent="0.35">
      <c r="K53617" s="293"/>
      <c r="M53617" s="290"/>
    </row>
    <row r="53618" spans="11:13" x14ac:dyDescent="0.35">
      <c r="K53618" s="293"/>
      <c r="M53618" s="290"/>
    </row>
    <row r="53619" spans="11:13" x14ac:dyDescent="0.35">
      <c r="K53619" s="293"/>
      <c r="M53619" s="290"/>
    </row>
    <row r="53620" spans="11:13" x14ac:dyDescent="0.35">
      <c r="K53620" s="293"/>
      <c r="M53620" s="290"/>
    </row>
    <row r="53621" spans="11:13" x14ac:dyDescent="0.35">
      <c r="K53621" s="293"/>
      <c r="M53621" s="290"/>
    </row>
    <row r="53622" spans="11:13" x14ac:dyDescent="0.35">
      <c r="K53622" s="293"/>
      <c r="M53622" s="290"/>
    </row>
    <row r="53623" spans="11:13" x14ac:dyDescent="0.35">
      <c r="K53623" s="293"/>
      <c r="M53623" s="290"/>
    </row>
    <row r="53624" spans="11:13" x14ac:dyDescent="0.35">
      <c r="K53624" s="293"/>
      <c r="M53624" s="290"/>
    </row>
    <row r="53625" spans="11:13" x14ac:dyDescent="0.35">
      <c r="K53625" s="293"/>
      <c r="M53625" s="290"/>
    </row>
    <row r="53626" spans="11:13" x14ac:dyDescent="0.35">
      <c r="K53626" s="293"/>
      <c r="M53626" s="290"/>
    </row>
    <row r="53627" spans="11:13" x14ac:dyDescent="0.35">
      <c r="K53627" s="293"/>
      <c r="M53627" s="290"/>
    </row>
    <row r="53628" spans="11:13" x14ac:dyDescent="0.35">
      <c r="K53628" s="293"/>
      <c r="M53628" s="290"/>
    </row>
    <row r="53629" spans="11:13" x14ac:dyDescent="0.35">
      <c r="K53629" s="293"/>
      <c r="M53629" s="290"/>
    </row>
    <row r="53630" spans="11:13" x14ac:dyDescent="0.35">
      <c r="K53630" s="293"/>
      <c r="M53630" s="290"/>
    </row>
    <row r="53631" spans="11:13" x14ac:dyDescent="0.35">
      <c r="K53631" s="293"/>
      <c r="M53631" s="290"/>
    </row>
    <row r="53632" spans="11:13" x14ac:dyDescent="0.35">
      <c r="K53632" s="293"/>
      <c r="M53632" s="290"/>
    </row>
    <row r="53633" spans="11:13" x14ac:dyDescent="0.35">
      <c r="K53633" s="293"/>
      <c r="M53633" s="290"/>
    </row>
    <row r="53634" spans="11:13" x14ac:dyDescent="0.35">
      <c r="K53634" s="293"/>
      <c r="M53634" s="290"/>
    </row>
    <row r="53635" spans="11:13" x14ac:dyDescent="0.35">
      <c r="K53635" s="293"/>
      <c r="M53635" s="290"/>
    </row>
    <row r="53636" spans="11:13" x14ac:dyDescent="0.35">
      <c r="K53636" s="293"/>
      <c r="M53636" s="290"/>
    </row>
    <row r="53637" spans="11:13" x14ac:dyDescent="0.35">
      <c r="K53637" s="293"/>
      <c r="M53637" s="290"/>
    </row>
    <row r="53638" spans="11:13" x14ac:dyDescent="0.35">
      <c r="K53638" s="293"/>
      <c r="M53638" s="290"/>
    </row>
    <row r="53639" spans="11:13" x14ac:dyDescent="0.35">
      <c r="K53639" s="293"/>
      <c r="M53639" s="290"/>
    </row>
    <row r="53640" spans="11:13" x14ac:dyDescent="0.35">
      <c r="K53640" s="293"/>
      <c r="M53640" s="290"/>
    </row>
    <row r="53641" spans="11:13" x14ac:dyDescent="0.35">
      <c r="K53641" s="293"/>
      <c r="M53641" s="290"/>
    </row>
    <row r="53642" spans="11:13" x14ac:dyDescent="0.35">
      <c r="K53642" s="293"/>
      <c r="M53642" s="290"/>
    </row>
    <row r="53643" spans="11:13" x14ac:dyDescent="0.35">
      <c r="K53643" s="293"/>
      <c r="M53643" s="290"/>
    </row>
    <row r="53644" spans="11:13" x14ac:dyDescent="0.35">
      <c r="K53644" s="293"/>
      <c r="M53644" s="290"/>
    </row>
    <row r="53645" spans="11:13" x14ac:dyDescent="0.35">
      <c r="K53645" s="293"/>
      <c r="M53645" s="290"/>
    </row>
    <row r="53646" spans="11:13" x14ac:dyDescent="0.35">
      <c r="K53646" s="293"/>
      <c r="M53646" s="290"/>
    </row>
    <row r="53647" spans="11:13" x14ac:dyDescent="0.35">
      <c r="K53647" s="293"/>
      <c r="M53647" s="290"/>
    </row>
    <row r="53648" spans="11:13" x14ac:dyDescent="0.35">
      <c r="K53648" s="293"/>
      <c r="M53648" s="290"/>
    </row>
    <row r="53649" spans="11:13" x14ac:dyDescent="0.35">
      <c r="K53649" s="293"/>
      <c r="M53649" s="290"/>
    </row>
    <row r="53650" spans="11:13" x14ac:dyDescent="0.35">
      <c r="K53650" s="293"/>
      <c r="M53650" s="290"/>
    </row>
    <row r="53651" spans="11:13" x14ac:dyDescent="0.35">
      <c r="K53651" s="293"/>
      <c r="M53651" s="290"/>
    </row>
    <row r="53652" spans="11:13" x14ac:dyDescent="0.35">
      <c r="K53652" s="293"/>
      <c r="M53652" s="290"/>
    </row>
    <row r="53653" spans="11:13" x14ac:dyDescent="0.35">
      <c r="K53653" s="293"/>
      <c r="M53653" s="290"/>
    </row>
    <row r="53654" spans="11:13" x14ac:dyDescent="0.35">
      <c r="K53654" s="293"/>
      <c r="M53654" s="290"/>
    </row>
    <row r="53655" spans="11:13" x14ac:dyDescent="0.35">
      <c r="K53655" s="293"/>
      <c r="M53655" s="290"/>
    </row>
    <row r="53656" spans="11:13" x14ac:dyDescent="0.35">
      <c r="K53656" s="293"/>
      <c r="M53656" s="290"/>
    </row>
    <row r="53657" spans="11:13" x14ac:dyDescent="0.35">
      <c r="K53657" s="293"/>
      <c r="M53657" s="290"/>
    </row>
    <row r="53658" spans="11:13" x14ac:dyDescent="0.35">
      <c r="K53658" s="293"/>
      <c r="M53658" s="290"/>
    </row>
    <row r="53659" spans="11:13" x14ac:dyDescent="0.35">
      <c r="K53659" s="293"/>
      <c r="M53659" s="290"/>
    </row>
    <row r="53660" spans="11:13" x14ac:dyDescent="0.35">
      <c r="K53660" s="293"/>
      <c r="M53660" s="290"/>
    </row>
    <row r="53661" spans="11:13" x14ac:dyDescent="0.35">
      <c r="K53661" s="293"/>
      <c r="M53661" s="290"/>
    </row>
    <row r="53662" spans="11:13" x14ac:dyDescent="0.35">
      <c r="K53662" s="293"/>
      <c r="M53662" s="290"/>
    </row>
    <row r="53663" spans="11:13" x14ac:dyDescent="0.35">
      <c r="K53663" s="293"/>
      <c r="M53663" s="290"/>
    </row>
    <row r="53664" spans="11:13" x14ac:dyDescent="0.35">
      <c r="K53664" s="293"/>
      <c r="M53664" s="290"/>
    </row>
    <row r="53665" spans="11:13" x14ac:dyDescent="0.35">
      <c r="K53665" s="293"/>
      <c r="M53665" s="290"/>
    </row>
    <row r="53666" spans="11:13" x14ac:dyDescent="0.35">
      <c r="K53666" s="293"/>
      <c r="M53666" s="290"/>
    </row>
    <row r="53667" spans="11:13" x14ac:dyDescent="0.35">
      <c r="K53667" s="293"/>
      <c r="M53667" s="290"/>
    </row>
    <row r="53668" spans="11:13" x14ac:dyDescent="0.35">
      <c r="K53668" s="293"/>
      <c r="M53668" s="290"/>
    </row>
    <row r="53669" spans="11:13" x14ac:dyDescent="0.35">
      <c r="K53669" s="293"/>
      <c r="M53669" s="290"/>
    </row>
    <row r="53670" spans="11:13" x14ac:dyDescent="0.35">
      <c r="K53670" s="293"/>
      <c r="M53670" s="290"/>
    </row>
    <row r="53671" spans="11:13" x14ac:dyDescent="0.35">
      <c r="K53671" s="293"/>
      <c r="M53671" s="290"/>
    </row>
    <row r="53672" spans="11:13" x14ac:dyDescent="0.35">
      <c r="K53672" s="293"/>
      <c r="M53672" s="290"/>
    </row>
    <row r="53673" spans="11:13" x14ac:dyDescent="0.35">
      <c r="K53673" s="293"/>
      <c r="M53673" s="290"/>
    </row>
    <row r="53674" spans="11:13" x14ac:dyDescent="0.35">
      <c r="K53674" s="293"/>
      <c r="M53674" s="290"/>
    </row>
    <row r="53675" spans="11:13" x14ac:dyDescent="0.35">
      <c r="K53675" s="293"/>
      <c r="M53675" s="290"/>
    </row>
    <row r="53676" spans="11:13" x14ac:dyDescent="0.35">
      <c r="K53676" s="293"/>
      <c r="M53676" s="290"/>
    </row>
    <row r="53677" spans="11:13" x14ac:dyDescent="0.35">
      <c r="K53677" s="293"/>
      <c r="M53677" s="290"/>
    </row>
    <row r="53678" spans="11:13" x14ac:dyDescent="0.35">
      <c r="K53678" s="293"/>
      <c r="M53678" s="290"/>
    </row>
    <row r="53679" spans="11:13" x14ac:dyDescent="0.35">
      <c r="K53679" s="293"/>
      <c r="M53679" s="290"/>
    </row>
    <row r="53680" spans="11:13" x14ac:dyDescent="0.35">
      <c r="K53680" s="293"/>
      <c r="M53680" s="290"/>
    </row>
    <row r="53681" spans="11:13" x14ac:dyDescent="0.35">
      <c r="K53681" s="293"/>
      <c r="M53681" s="290"/>
    </row>
    <row r="53682" spans="11:13" x14ac:dyDescent="0.35">
      <c r="K53682" s="293"/>
      <c r="M53682" s="290"/>
    </row>
    <row r="53683" spans="11:13" x14ac:dyDescent="0.35">
      <c r="K53683" s="293"/>
      <c r="M53683" s="290"/>
    </row>
    <row r="53684" spans="11:13" x14ac:dyDescent="0.35">
      <c r="K53684" s="293"/>
      <c r="M53684" s="290"/>
    </row>
    <row r="53685" spans="11:13" x14ac:dyDescent="0.35">
      <c r="K53685" s="293"/>
      <c r="M53685" s="290"/>
    </row>
    <row r="53686" spans="11:13" x14ac:dyDescent="0.35">
      <c r="K53686" s="293"/>
      <c r="M53686" s="290"/>
    </row>
    <row r="53687" spans="11:13" x14ac:dyDescent="0.35">
      <c r="K53687" s="293"/>
      <c r="M53687" s="290"/>
    </row>
    <row r="53688" spans="11:13" x14ac:dyDescent="0.35">
      <c r="K53688" s="293"/>
      <c r="M53688" s="290"/>
    </row>
    <row r="53689" spans="11:13" x14ac:dyDescent="0.35">
      <c r="K53689" s="293"/>
      <c r="M53689" s="290"/>
    </row>
    <row r="53690" spans="11:13" x14ac:dyDescent="0.35">
      <c r="K53690" s="293"/>
      <c r="M53690" s="290"/>
    </row>
    <row r="53691" spans="11:13" x14ac:dyDescent="0.35">
      <c r="K53691" s="293"/>
      <c r="M53691" s="290"/>
    </row>
    <row r="53692" spans="11:13" x14ac:dyDescent="0.35">
      <c r="K53692" s="293"/>
      <c r="M53692" s="290"/>
    </row>
    <row r="53693" spans="11:13" x14ac:dyDescent="0.35">
      <c r="K53693" s="293"/>
      <c r="M53693" s="290"/>
    </row>
    <row r="53694" spans="11:13" x14ac:dyDescent="0.35">
      <c r="K53694" s="293"/>
      <c r="M53694" s="290"/>
    </row>
    <row r="53695" spans="11:13" x14ac:dyDescent="0.35">
      <c r="K53695" s="293"/>
      <c r="M53695" s="290"/>
    </row>
    <row r="53696" spans="11:13" x14ac:dyDescent="0.35">
      <c r="K53696" s="293"/>
      <c r="M53696" s="290"/>
    </row>
    <row r="53697" spans="11:13" x14ac:dyDescent="0.35">
      <c r="K53697" s="293"/>
      <c r="M53697" s="290"/>
    </row>
    <row r="53698" spans="11:13" x14ac:dyDescent="0.35">
      <c r="K53698" s="293"/>
      <c r="M53698" s="290"/>
    </row>
    <row r="53699" spans="11:13" x14ac:dyDescent="0.35">
      <c r="K53699" s="293"/>
      <c r="M53699" s="290"/>
    </row>
    <row r="53700" spans="11:13" x14ac:dyDescent="0.35">
      <c r="K53700" s="293"/>
      <c r="M53700" s="290"/>
    </row>
    <row r="53701" spans="11:13" x14ac:dyDescent="0.35">
      <c r="K53701" s="293"/>
      <c r="M53701" s="290"/>
    </row>
    <row r="53702" spans="11:13" x14ac:dyDescent="0.35">
      <c r="K53702" s="293"/>
      <c r="M53702" s="290"/>
    </row>
    <row r="53703" spans="11:13" x14ac:dyDescent="0.35">
      <c r="K53703" s="293"/>
      <c r="M53703" s="290"/>
    </row>
    <row r="53704" spans="11:13" x14ac:dyDescent="0.35">
      <c r="K53704" s="293"/>
      <c r="M53704" s="290"/>
    </row>
    <row r="53705" spans="11:13" x14ac:dyDescent="0.35">
      <c r="K53705" s="293"/>
      <c r="M53705" s="290"/>
    </row>
    <row r="53706" spans="11:13" x14ac:dyDescent="0.35">
      <c r="K53706" s="293"/>
      <c r="M53706" s="290"/>
    </row>
    <row r="53707" spans="11:13" x14ac:dyDescent="0.35">
      <c r="K53707" s="293"/>
      <c r="M53707" s="290"/>
    </row>
    <row r="53708" spans="11:13" x14ac:dyDescent="0.35">
      <c r="K53708" s="293"/>
      <c r="M53708" s="290"/>
    </row>
    <row r="53709" spans="11:13" x14ac:dyDescent="0.35">
      <c r="K53709" s="293"/>
      <c r="M53709" s="290"/>
    </row>
    <row r="53710" spans="11:13" x14ac:dyDescent="0.35">
      <c r="K53710" s="293"/>
      <c r="M53710" s="290"/>
    </row>
    <row r="53711" spans="11:13" x14ac:dyDescent="0.35">
      <c r="K53711" s="293"/>
      <c r="M53711" s="290"/>
    </row>
    <row r="53712" spans="11:13" x14ac:dyDescent="0.35">
      <c r="K53712" s="293"/>
      <c r="M53712" s="290"/>
    </row>
    <row r="53713" spans="11:13" x14ac:dyDescent="0.35">
      <c r="K53713" s="293"/>
      <c r="M53713" s="290"/>
    </row>
    <row r="53714" spans="11:13" x14ac:dyDescent="0.35">
      <c r="K53714" s="293"/>
      <c r="M53714" s="290"/>
    </row>
    <row r="53715" spans="11:13" x14ac:dyDescent="0.35">
      <c r="K53715" s="293"/>
      <c r="M53715" s="290"/>
    </row>
    <row r="53716" spans="11:13" x14ac:dyDescent="0.35">
      <c r="K53716" s="293"/>
      <c r="M53716" s="290"/>
    </row>
    <row r="53717" spans="11:13" x14ac:dyDescent="0.35">
      <c r="K53717" s="293"/>
      <c r="M53717" s="290"/>
    </row>
    <row r="53718" spans="11:13" x14ac:dyDescent="0.35">
      <c r="K53718" s="293"/>
      <c r="M53718" s="290"/>
    </row>
    <row r="53719" spans="11:13" x14ac:dyDescent="0.35">
      <c r="K53719" s="293"/>
      <c r="M53719" s="290"/>
    </row>
    <row r="53720" spans="11:13" x14ac:dyDescent="0.35">
      <c r="K53720" s="293"/>
      <c r="M53720" s="290"/>
    </row>
    <row r="53721" spans="11:13" x14ac:dyDescent="0.35">
      <c r="K53721" s="293"/>
      <c r="M53721" s="290"/>
    </row>
    <row r="53722" spans="11:13" x14ac:dyDescent="0.35">
      <c r="K53722" s="293"/>
      <c r="M53722" s="290"/>
    </row>
    <row r="53723" spans="11:13" x14ac:dyDescent="0.35">
      <c r="K53723" s="293"/>
      <c r="M53723" s="290"/>
    </row>
    <row r="53724" spans="11:13" x14ac:dyDescent="0.35">
      <c r="K53724" s="293"/>
      <c r="M53724" s="290"/>
    </row>
    <row r="53725" spans="11:13" x14ac:dyDescent="0.35">
      <c r="K53725" s="293"/>
      <c r="M53725" s="290"/>
    </row>
    <row r="53726" spans="11:13" x14ac:dyDescent="0.35">
      <c r="K53726" s="293"/>
      <c r="M53726" s="290"/>
    </row>
    <row r="53727" spans="11:13" x14ac:dyDescent="0.35">
      <c r="K53727" s="293"/>
      <c r="M53727" s="290"/>
    </row>
    <row r="53728" spans="11:13" x14ac:dyDescent="0.35">
      <c r="K53728" s="293"/>
      <c r="M53728" s="290"/>
    </row>
    <row r="53729" spans="11:13" x14ac:dyDescent="0.35">
      <c r="K53729" s="293"/>
      <c r="M53729" s="290"/>
    </row>
    <row r="53730" spans="11:13" x14ac:dyDescent="0.35">
      <c r="K53730" s="293"/>
      <c r="M53730" s="290"/>
    </row>
    <row r="53731" spans="11:13" x14ac:dyDescent="0.35">
      <c r="K53731" s="293"/>
      <c r="M53731" s="290"/>
    </row>
    <row r="53732" spans="11:13" x14ac:dyDescent="0.35">
      <c r="K53732" s="293"/>
      <c r="M53732" s="290"/>
    </row>
    <row r="53733" spans="11:13" x14ac:dyDescent="0.35">
      <c r="K53733" s="293"/>
      <c r="M53733" s="290"/>
    </row>
    <row r="53734" spans="11:13" x14ac:dyDescent="0.35">
      <c r="K53734" s="293"/>
      <c r="M53734" s="290"/>
    </row>
    <row r="53735" spans="11:13" x14ac:dyDescent="0.35">
      <c r="K53735" s="293"/>
      <c r="M53735" s="290"/>
    </row>
    <row r="53736" spans="11:13" x14ac:dyDescent="0.35">
      <c r="K53736" s="293"/>
      <c r="M53736" s="290"/>
    </row>
    <row r="53737" spans="11:13" x14ac:dyDescent="0.35">
      <c r="K53737" s="293"/>
      <c r="M53737" s="290"/>
    </row>
    <row r="53738" spans="11:13" x14ac:dyDescent="0.35">
      <c r="K53738" s="293"/>
      <c r="M53738" s="290"/>
    </row>
    <row r="53739" spans="11:13" x14ac:dyDescent="0.35">
      <c r="K53739" s="293"/>
      <c r="M53739" s="290"/>
    </row>
    <row r="53740" spans="11:13" x14ac:dyDescent="0.35">
      <c r="K53740" s="293"/>
      <c r="M53740" s="290"/>
    </row>
    <row r="53741" spans="11:13" x14ac:dyDescent="0.35">
      <c r="K53741" s="293"/>
      <c r="M53741" s="290"/>
    </row>
    <row r="53742" spans="11:13" x14ac:dyDescent="0.35">
      <c r="K53742" s="293"/>
      <c r="M53742" s="290"/>
    </row>
    <row r="53743" spans="11:13" x14ac:dyDescent="0.35">
      <c r="K53743" s="293"/>
      <c r="M53743" s="290"/>
    </row>
    <row r="53744" spans="11:13" x14ac:dyDescent="0.35">
      <c r="K53744" s="293"/>
      <c r="M53744" s="290"/>
    </row>
    <row r="53745" spans="11:13" x14ac:dyDescent="0.35">
      <c r="K53745" s="293"/>
      <c r="M53745" s="290"/>
    </row>
    <row r="53746" spans="11:13" x14ac:dyDescent="0.35">
      <c r="K53746" s="293"/>
      <c r="M53746" s="290"/>
    </row>
    <row r="53747" spans="11:13" x14ac:dyDescent="0.35">
      <c r="K53747" s="293"/>
      <c r="M53747" s="290"/>
    </row>
    <row r="53748" spans="11:13" x14ac:dyDescent="0.35">
      <c r="K53748" s="293"/>
      <c r="M53748" s="290"/>
    </row>
    <row r="53749" spans="11:13" x14ac:dyDescent="0.35">
      <c r="K53749" s="293"/>
      <c r="M53749" s="290"/>
    </row>
    <row r="53750" spans="11:13" x14ac:dyDescent="0.35">
      <c r="K53750" s="293"/>
      <c r="M53750" s="290"/>
    </row>
    <row r="53751" spans="11:13" x14ac:dyDescent="0.35">
      <c r="K53751" s="293"/>
      <c r="M53751" s="290"/>
    </row>
    <row r="53752" spans="11:13" x14ac:dyDescent="0.35">
      <c r="K53752" s="293"/>
      <c r="M53752" s="290"/>
    </row>
    <row r="53753" spans="11:13" x14ac:dyDescent="0.35">
      <c r="K53753" s="293"/>
      <c r="M53753" s="290"/>
    </row>
    <row r="53754" spans="11:13" x14ac:dyDescent="0.35">
      <c r="K53754" s="293"/>
      <c r="M53754" s="290"/>
    </row>
    <row r="53755" spans="11:13" x14ac:dyDescent="0.35">
      <c r="K53755" s="293"/>
      <c r="M53755" s="290"/>
    </row>
    <row r="53756" spans="11:13" x14ac:dyDescent="0.35">
      <c r="K53756" s="293"/>
      <c r="M53756" s="290"/>
    </row>
    <row r="53757" spans="11:13" x14ac:dyDescent="0.35">
      <c r="K53757" s="293"/>
      <c r="M53757" s="290"/>
    </row>
    <row r="53758" spans="11:13" x14ac:dyDescent="0.35">
      <c r="K53758" s="293"/>
      <c r="M53758" s="290"/>
    </row>
    <row r="53759" spans="11:13" x14ac:dyDescent="0.35">
      <c r="K53759" s="293"/>
      <c r="M53759" s="290"/>
    </row>
    <row r="53760" spans="11:13" x14ac:dyDescent="0.35">
      <c r="K53760" s="293"/>
      <c r="M53760" s="290"/>
    </row>
    <row r="53761" spans="11:13" x14ac:dyDescent="0.35">
      <c r="K53761" s="293"/>
      <c r="M53761" s="290"/>
    </row>
    <row r="53762" spans="11:13" x14ac:dyDescent="0.35">
      <c r="K53762" s="293"/>
      <c r="M53762" s="290"/>
    </row>
    <row r="53763" spans="11:13" x14ac:dyDescent="0.35">
      <c r="K53763" s="293"/>
      <c r="M53763" s="290"/>
    </row>
    <row r="53764" spans="11:13" x14ac:dyDescent="0.35">
      <c r="K53764" s="293"/>
      <c r="M53764" s="290"/>
    </row>
    <row r="53765" spans="11:13" x14ac:dyDescent="0.35">
      <c r="K53765" s="293"/>
      <c r="M53765" s="290"/>
    </row>
    <row r="53766" spans="11:13" x14ac:dyDescent="0.35">
      <c r="K53766" s="293"/>
      <c r="M53766" s="290"/>
    </row>
    <row r="53767" spans="11:13" x14ac:dyDescent="0.35">
      <c r="K53767" s="293"/>
      <c r="M53767" s="290"/>
    </row>
    <row r="53768" spans="11:13" x14ac:dyDescent="0.35">
      <c r="K53768" s="293"/>
      <c r="M53768" s="290"/>
    </row>
    <row r="53769" spans="11:13" x14ac:dyDescent="0.35">
      <c r="K53769" s="293"/>
      <c r="M53769" s="290"/>
    </row>
    <row r="53770" spans="11:13" x14ac:dyDescent="0.35">
      <c r="K53770" s="293"/>
      <c r="M53770" s="290"/>
    </row>
    <row r="53771" spans="11:13" x14ac:dyDescent="0.35">
      <c r="K53771" s="293"/>
      <c r="M53771" s="290"/>
    </row>
    <row r="53772" spans="11:13" x14ac:dyDescent="0.35">
      <c r="K53772" s="293"/>
      <c r="M53772" s="290"/>
    </row>
    <row r="53773" spans="11:13" x14ac:dyDescent="0.35">
      <c r="K53773" s="293"/>
      <c r="M53773" s="290"/>
    </row>
    <row r="53774" spans="11:13" x14ac:dyDescent="0.35">
      <c r="K53774" s="293"/>
      <c r="M53774" s="290"/>
    </row>
    <row r="53775" spans="11:13" x14ac:dyDescent="0.35">
      <c r="K53775" s="293"/>
      <c r="M53775" s="290"/>
    </row>
    <row r="53776" spans="11:13" x14ac:dyDescent="0.35">
      <c r="K53776" s="293"/>
      <c r="M53776" s="290"/>
    </row>
    <row r="53777" spans="11:13" x14ac:dyDescent="0.35">
      <c r="K53777" s="293"/>
      <c r="M53777" s="290"/>
    </row>
    <row r="53778" spans="11:13" x14ac:dyDescent="0.35">
      <c r="K53778" s="293"/>
      <c r="M53778" s="290"/>
    </row>
    <row r="53779" spans="11:13" x14ac:dyDescent="0.35">
      <c r="K53779" s="293"/>
      <c r="M53779" s="290"/>
    </row>
    <row r="53780" spans="11:13" x14ac:dyDescent="0.35">
      <c r="K53780" s="293"/>
      <c r="M53780" s="290"/>
    </row>
    <row r="53781" spans="11:13" x14ac:dyDescent="0.35">
      <c r="K53781" s="293"/>
      <c r="M53781" s="290"/>
    </row>
    <row r="53782" spans="11:13" x14ac:dyDescent="0.35">
      <c r="K53782" s="293"/>
      <c r="M53782" s="290"/>
    </row>
    <row r="53783" spans="11:13" x14ac:dyDescent="0.35">
      <c r="K53783" s="293"/>
      <c r="M53783" s="290"/>
    </row>
    <row r="53784" spans="11:13" x14ac:dyDescent="0.35">
      <c r="K53784" s="293"/>
      <c r="M53784" s="290"/>
    </row>
    <row r="53785" spans="11:13" x14ac:dyDescent="0.35">
      <c r="K53785" s="293"/>
      <c r="M53785" s="290"/>
    </row>
    <row r="53786" spans="11:13" x14ac:dyDescent="0.35">
      <c r="K53786" s="293"/>
      <c r="M53786" s="290"/>
    </row>
    <row r="53787" spans="11:13" x14ac:dyDescent="0.35">
      <c r="K53787" s="293"/>
      <c r="M53787" s="290"/>
    </row>
    <row r="53788" spans="11:13" x14ac:dyDescent="0.35">
      <c r="K53788" s="293"/>
      <c r="M53788" s="290"/>
    </row>
    <row r="53789" spans="11:13" x14ac:dyDescent="0.35">
      <c r="K53789" s="293"/>
      <c r="M53789" s="290"/>
    </row>
    <row r="53790" spans="11:13" x14ac:dyDescent="0.35">
      <c r="K53790" s="293"/>
      <c r="M53790" s="290"/>
    </row>
    <row r="53791" spans="11:13" x14ac:dyDescent="0.35">
      <c r="K53791" s="293"/>
      <c r="M53791" s="290"/>
    </row>
    <row r="53792" spans="11:13" x14ac:dyDescent="0.35">
      <c r="K53792" s="293"/>
      <c r="M53792" s="290"/>
    </row>
    <row r="53793" spans="11:13" x14ac:dyDescent="0.35">
      <c r="K53793" s="293"/>
      <c r="M53793" s="290"/>
    </row>
    <row r="53794" spans="11:13" x14ac:dyDescent="0.35">
      <c r="K53794" s="293"/>
      <c r="M53794" s="290"/>
    </row>
    <row r="53795" spans="11:13" x14ac:dyDescent="0.35">
      <c r="K53795" s="293"/>
      <c r="M53795" s="290"/>
    </row>
    <row r="53796" spans="11:13" x14ac:dyDescent="0.35">
      <c r="K53796" s="293"/>
      <c r="M53796" s="290"/>
    </row>
    <row r="53797" spans="11:13" x14ac:dyDescent="0.35">
      <c r="K53797" s="293"/>
      <c r="M53797" s="290"/>
    </row>
    <row r="53798" spans="11:13" x14ac:dyDescent="0.35">
      <c r="K53798" s="293"/>
      <c r="M53798" s="290"/>
    </row>
    <row r="53799" spans="11:13" x14ac:dyDescent="0.35">
      <c r="K53799" s="293"/>
      <c r="M53799" s="290"/>
    </row>
    <row r="53800" spans="11:13" x14ac:dyDescent="0.35">
      <c r="K53800" s="293"/>
      <c r="M53800" s="290"/>
    </row>
    <row r="53801" spans="11:13" x14ac:dyDescent="0.35">
      <c r="K53801" s="293"/>
      <c r="M53801" s="290"/>
    </row>
    <row r="53802" spans="11:13" x14ac:dyDescent="0.35">
      <c r="K53802" s="293"/>
      <c r="M53802" s="290"/>
    </row>
    <row r="53803" spans="11:13" x14ac:dyDescent="0.35">
      <c r="K53803" s="293"/>
      <c r="M53803" s="290"/>
    </row>
    <row r="53804" spans="11:13" x14ac:dyDescent="0.35">
      <c r="K53804" s="293"/>
      <c r="M53804" s="290"/>
    </row>
    <row r="53805" spans="11:13" x14ac:dyDescent="0.35">
      <c r="K53805" s="293"/>
      <c r="M53805" s="290"/>
    </row>
    <row r="53806" spans="11:13" x14ac:dyDescent="0.35">
      <c r="K53806" s="293"/>
      <c r="M53806" s="290"/>
    </row>
    <row r="53807" spans="11:13" x14ac:dyDescent="0.35">
      <c r="K53807" s="293"/>
      <c r="M53807" s="290"/>
    </row>
    <row r="53808" spans="11:13" x14ac:dyDescent="0.35">
      <c r="K53808" s="293"/>
      <c r="M53808" s="290"/>
    </row>
    <row r="53809" spans="11:13" x14ac:dyDescent="0.35">
      <c r="K53809" s="293"/>
      <c r="M53809" s="290"/>
    </row>
    <row r="53810" spans="11:13" x14ac:dyDescent="0.35">
      <c r="K53810" s="293"/>
      <c r="M53810" s="290"/>
    </row>
    <row r="53811" spans="11:13" x14ac:dyDescent="0.35">
      <c r="K53811" s="293"/>
      <c r="M53811" s="290"/>
    </row>
    <row r="53812" spans="11:13" x14ac:dyDescent="0.35">
      <c r="K53812" s="293"/>
      <c r="M53812" s="290"/>
    </row>
    <row r="53813" spans="11:13" x14ac:dyDescent="0.35">
      <c r="K53813" s="293"/>
      <c r="M53813" s="290"/>
    </row>
    <row r="53814" spans="11:13" x14ac:dyDescent="0.35">
      <c r="K53814" s="293"/>
      <c r="M53814" s="290"/>
    </row>
    <row r="53815" spans="11:13" x14ac:dyDescent="0.35">
      <c r="K53815" s="293"/>
      <c r="M53815" s="290"/>
    </row>
    <row r="53816" spans="11:13" x14ac:dyDescent="0.35">
      <c r="K53816" s="293"/>
      <c r="M53816" s="290"/>
    </row>
    <row r="53817" spans="11:13" x14ac:dyDescent="0.35">
      <c r="K53817" s="293"/>
      <c r="M53817" s="290"/>
    </row>
    <row r="53818" spans="11:13" x14ac:dyDescent="0.35">
      <c r="K53818" s="293"/>
      <c r="M53818" s="290"/>
    </row>
    <row r="53819" spans="11:13" x14ac:dyDescent="0.35">
      <c r="K53819" s="293"/>
      <c r="M53819" s="290"/>
    </row>
    <row r="53820" spans="11:13" x14ac:dyDescent="0.35">
      <c r="K53820" s="293"/>
      <c r="M53820" s="290"/>
    </row>
    <row r="53821" spans="11:13" x14ac:dyDescent="0.35">
      <c r="K53821" s="293"/>
      <c r="M53821" s="290"/>
    </row>
    <row r="53822" spans="11:13" x14ac:dyDescent="0.35">
      <c r="K53822" s="293"/>
      <c r="M53822" s="290"/>
    </row>
    <row r="53823" spans="11:13" x14ac:dyDescent="0.35">
      <c r="K53823" s="293"/>
      <c r="M53823" s="290"/>
    </row>
    <row r="53824" spans="11:13" x14ac:dyDescent="0.35">
      <c r="K53824" s="293"/>
      <c r="M53824" s="290"/>
    </row>
    <row r="53825" spans="11:13" x14ac:dyDescent="0.35">
      <c r="K53825" s="293"/>
      <c r="M53825" s="290"/>
    </row>
    <row r="53826" spans="11:13" x14ac:dyDescent="0.35">
      <c r="K53826" s="293"/>
      <c r="M53826" s="290"/>
    </row>
    <row r="53827" spans="11:13" x14ac:dyDescent="0.35">
      <c r="K53827" s="293"/>
      <c r="M53827" s="290"/>
    </row>
    <row r="53828" spans="11:13" x14ac:dyDescent="0.35">
      <c r="K53828" s="293"/>
      <c r="M53828" s="290"/>
    </row>
    <row r="53829" spans="11:13" x14ac:dyDescent="0.35">
      <c r="K53829" s="293"/>
      <c r="M53829" s="290"/>
    </row>
    <row r="53830" spans="11:13" x14ac:dyDescent="0.35">
      <c r="K53830" s="293"/>
      <c r="M53830" s="290"/>
    </row>
    <row r="53831" spans="11:13" x14ac:dyDescent="0.35">
      <c r="K53831" s="293"/>
      <c r="M53831" s="290"/>
    </row>
    <row r="53832" spans="11:13" x14ac:dyDescent="0.35">
      <c r="K53832" s="293"/>
      <c r="M53832" s="290"/>
    </row>
    <row r="53833" spans="11:13" x14ac:dyDescent="0.35">
      <c r="K53833" s="293"/>
      <c r="M53833" s="290"/>
    </row>
    <row r="53834" spans="11:13" x14ac:dyDescent="0.35">
      <c r="K53834" s="293"/>
      <c r="M53834" s="290"/>
    </row>
    <row r="53835" spans="11:13" x14ac:dyDescent="0.35">
      <c r="K53835" s="293"/>
      <c r="M53835" s="290"/>
    </row>
    <row r="53836" spans="11:13" x14ac:dyDescent="0.35">
      <c r="K53836" s="293"/>
      <c r="M53836" s="290"/>
    </row>
    <row r="53837" spans="11:13" x14ac:dyDescent="0.35">
      <c r="K53837" s="293"/>
      <c r="M53837" s="290"/>
    </row>
    <row r="53838" spans="11:13" x14ac:dyDescent="0.35">
      <c r="K53838" s="293"/>
      <c r="M53838" s="290"/>
    </row>
    <row r="53839" spans="11:13" x14ac:dyDescent="0.35">
      <c r="K53839" s="293"/>
      <c r="M53839" s="290"/>
    </row>
    <row r="53840" spans="11:13" x14ac:dyDescent="0.35">
      <c r="K53840" s="293"/>
      <c r="M53840" s="290"/>
    </row>
    <row r="53841" spans="11:13" x14ac:dyDescent="0.35">
      <c r="K53841" s="293"/>
      <c r="M53841" s="290"/>
    </row>
    <row r="53842" spans="11:13" x14ac:dyDescent="0.35">
      <c r="K53842" s="293"/>
      <c r="M53842" s="290"/>
    </row>
    <row r="53843" spans="11:13" x14ac:dyDescent="0.35">
      <c r="K53843" s="293"/>
      <c r="M53843" s="290"/>
    </row>
    <row r="53844" spans="11:13" x14ac:dyDescent="0.35">
      <c r="K53844" s="293"/>
      <c r="M53844" s="290"/>
    </row>
    <row r="53845" spans="11:13" x14ac:dyDescent="0.35">
      <c r="K53845" s="293"/>
      <c r="M53845" s="290"/>
    </row>
    <row r="53846" spans="11:13" x14ac:dyDescent="0.35">
      <c r="K53846" s="293"/>
      <c r="M53846" s="290"/>
    </row>
    <row r="53847" spans="11:13" x14ac:dyDescent="0.35">
      <c r="K53847" s="293"/>
      <c r="M53847" s="290"/>
    </row>
    <row r="53848" spans="11:13" x14ac:dyDescent="0.35">
      <c r="K53848" s="293"/>
      <c r="M53848" s="290"/>
    </row>
    <row r="53849" spans="11:13" x14ac:dyDescent="0.35">
      <c r="K53849" s="293"/>
      <c r="M53849" s="290"/>
    </row>
    <row r="53850" spans="11:13" x14ac:dyDescent="0.35">
      <c r="K53850" s="293"/>
      <c r="M53850" s="290"/>
    </row>
    <row r="53851" spans="11:13" x14ac:dyDescent="0.35">
      <c r="K53851" s="293"/>
      <c r="M53851" s="290"/>
    </row>
    <row r="53852" spans="11:13" x14ac:dyDescent="0.35">
      <c r="K53852" s="293"/>
      <c r="M53852" s="290"/>
    </row>
    <row r="53853" spans="11:13" x14ac:dyDescent="0.35">
      <c r="K53853" s="293"/>
      <c r="M53853" s="290"/>
    </row>
    <row r="53854" spans="11:13" x14ac:dyDescent="0.35">
      <c r="K53854" s="293"/>
      <c r="M53854" s="290"/>
    </row>
    <row r="53855" spans="11:13" x14ac:dyDescent="0.35">
      <c r="K53855" s="293"/>
      <c r="M53855" s="290"/>
    </row>
    <row r="53856" spans="11:13" x14ac:dyDescent="0.35">
      <c r="K53856" s="293"/>
      <c r="M53856" s="290"/>
    </row>
    <row r="53857" spans="11:13" x14ac:dyDescent="0.35">
      <c r="K53857" s="293"/>
      <c r="M53857" s="290"/>
    </row>
    <row r="53858" spans="11:13" x14ac:dyDescent="0.35">
      <c r="K53858" s="293"/>
      <c r="M53858" s="290"/>
    </row>
    <row r="53859" spans="11:13" x14ac:dyDescent="0.35">
      <c r="K53859" s="293"/>
      <c r="M53859" s="290"/>
    </row>
    <row r="53860" spans="11:13" x14ac:dyDescent="0.35">
      <c r="K53860" s="293"/>
      <c r="M53860" s="290"/>
    </row>
    <row r="53861" spans="11:13" x14ac:dyDescent="0.35">
      <c r="K53861" s="293"/>
      <c r="M53861" s="290"/>
    </row>
    <row r="53862" spans="11:13" x14ac:dyDescent="0.35">
      <c r="K53862" s="293"/>
      <c r="M53862" s="290"/>
    </row>
    <row r="53863" spans="11:13" x14ac:dyDescent="0.35">
      <c r="K53863" s="293"/>
      <c r="M53863" s="290"/>
    </row>
    <row r="53864" spans="11:13" x14ac:dyDescent="0.35">
      <c r="K53864" s="293"/>
      <c r="M53864" s="290"/>
    </row>
    <row r="53865" spans="11:13" x14ac:dyDescent="0.35">
      <c r="K53865" s="293"/>
      <c r="M53865" s="290"/>
    </row>
    <row r="53866" spans="11:13" x14ac:dyDescent="0.35">
      <c r="K53866" s="293"/>
      <c r="M53866" s="290"/>
    </row>
    <row r="53867" spans="11:13" x14ac:dyDescent="0.35">
      <c r="K53867" s="293"/>
      <c r="M53867" s="290"/>
    </row>
    <row r="53868" spans="11:13" x14ac:dyDescent="0.35">
      <c r="K53868" s="293"/>
      <c r="M53868" s="290"/>
    </row>
    <row r="53869" spans="11:13" x14ac:dyDescent="0.35">
      <c r="K53869" s="293"/>
      <c r="M53869" s="290"/>
    </row>
    <row r="53870" spans="11:13" x14ac:dyDescent="0.35">
      <c r="K53870" s="293"/>
      <c r="M53870" s="290"/>
    </row>
    <row r="53871" spans="11:13" x14ac:dyDescent="0.35">
      <c r="K53871" s="293"/>
      <c r="M53871" s="290"/>
    </row>
    <row r="53872" spans="11:13" x14ac:dyDescent="0.35">
      <c r="K53872" s="293"/>
      <c r="M53872" s="290"/>
    </row>
    <row r="53873" spans="11:13" x14ac:dyDescent="0.35">
      <c r="K53873" s="293"/>
      <c r="M53873" s="290"/>
    </row>
    <row r="53874" spans="11:13" x14ac:dyDescent="0.35">
      <c r="K53874" s="293"/>
      <c r="M53874" s="290"/>
    </row>
    <row r="53875" spans="11:13" x14ac:dyDescent="0.35">
      <c r="K53875" s="293"/>
      <c r="M53875" s="290"/>
    </row>
    <row r="53876" spans="11:13" x14ac:dyDescent="0.35">
      <c r="K53876" s="293"/>
      <c r="M53876" s="290"/>
    </row>
    <row r="53877" spans="11:13" x14ac:dyDescent="0.35">
      <c r="K53877" s="293"/>
      <c r="M53877" s="290"/>
    </row>
    <row r="53878" spans="11:13" x14ac:dyDescent="0.35">
      <c r="K53878" s="293"/>
      <c r="M53878" s="290"/>
    </row>
    <row r="53879" spans="11:13" x14ac:dyDescent="0.35">
      <c r="K53879" s="293"/>
      <c r="M53879" s="290"/>
    </row>
    <row r="53880" spans="11:13" x14ac:dyDescent="0.35">
      <c r="K53880" s="293"/>
      <c r="M53880" s="290"/>
    </row>
    <row r="53881" spans="11:13" x14ac:dyDescent="0.35">
      <c r="K53881" s="293"/>
      <c r="M53881" s="290"/>
    </row>
    <row r="53882" spans="11:13" x14ac:dyDescent="0.35">
      <c r="K53882" s="293"/>
      <c r="M53882" s="290"/>
    </row>
    <row r="53883" spans="11:13" x14ac:dyDescent="0.35">
      <c r="K53883" s="293"/>
      <c r="M53883" s="290"/>
    </row>
    <row r="53884" spans="11:13" x14ac:dyDescent="0.35">
      <c r="K53884" s="293"/>
      <c r="M53884" s="290"/>
    </row>
    <row r="53885" spans="11:13" x14ac:dyDescent="0.35">
      <c r="K53885" s="293"/>
      <c r="M53885" s="290"/>
    </row>
    <row r="53886" spans="11:13" x14ac:dyDescent="0.35">
      <c r="K53886" s="293"/>
      <c r="M53886" s="290"/>
    </row>
    <row r="53887" spans="11:13" x14ac:dyDescent="0.35">
      <c r="K53887" s="293"/>
      <c r="M53887" s="290"/>
    </row>
    <row r="53888" spans="11:13" x14ac:dyDescent="0.35">
      <c r="K53888" s="293"/>
      <c r="M53888" s="290"/>
    </row>
    <row r="53889" spans="11:13" x14ac:dyDescent="0.35">
      <c r="K53889" s="293"/>
      <c r="M53889" s="290"/>
    </row>
    <row r="53890" spans="11:13" x14ac:dyDescent="0.35">
      <c r="K53890" s="293"/>
      <c r="M53890" s="290"/>
    </row>
    <row r="53891" spans="11:13" x14ac:dyDescent="0.35">
      <c r="K53891" s="293"/>
      <c r="M53891" s="290"/>
    </row>
    <row r="53892" spans="11:13" x14ac:dyDescent="0.35">
      <c r="K53892" s="293"/>
      <c r="M53892" s="290"/>
    </row>
    <row r="53893" spans="11:13" x14ac:dyDescent="0.35">
      <c r="K53893" s="293"/>
      <c r="M53893" s="290"/>
    </row>
    <row r="53894" spans="11:13" x14ac:dyDescent="0.35">
      <c r="K53894" s="293"/>
      <c r="M53894" s="290"/>
    </row>
    <row r="53895" spans="11:13" x14ac:dyDescent="0.35">
      <c r="K53895" s="293"/>
      <c r="M53895" s="290"/>
    </row>
    <row r="53896" spans="11:13" x14ac:dyDescent="0.35">
      <c r="K53896" s="293"/>
      <c r="M53896" s="290"/>
    </row>
    <row r="53897" spans="11:13" x14ac:dyDescent="0.35">
      <c r="K53897" s="293"/>
      <c r="M53897" s="290"/>
    </row>
    <row r="53898" spans="11:13" x14ac:dyDescent="0.35">
      <c r="K53898" s="293"/>
      <c r="M53898" s="290"/>
    </row>
    <row r="53899" spans="11:13" x14ac:dyDescent="0.35">
      <c r="K53899" s="293"/>
      <c r="M53899" s="290"/>
    </row>
    <row r="53900" spans="11:13" x14ac:dyDescent="0.35">
      <c r="K53900" s="293"/>
      <c r="M53900" s="290"/>
    </row>
    <row r="53901" spans="11:13" x14ac:dyDescent="0.35">
      <c r="K53901" s="293"/>
      <c r="M53901" s="290"/>
    </row>
    <row r="53902" spans="11:13" x14ac:dyDescent="0.35">
      <c r="K53902" s="293"/>
      <c r="M53902" s="290"/>
    </row>
    <row r="53903" spans="11:13" x14ac:dyDescent="0.35">
      <c r="K53903" s="293"/>
      <c r="M53903" s="290"/>
    </row>
    <row r="53904" spans="11:13" x14ac:dyDescent="0.35">
      <c r="K53904" s="293"/>
      <c r="M53904" s="290"/>
    </row>
    <row r="53905" spans="11:13" x14ac:dyDescent="0.35">
      <c r="K53905" s="293"/>
      <c r="M53905" s="290"/>
    </row>
    <row r="53906" spans="11:13" x14ac:dyDescent="0.35">
      <c r="K53906" s="293"/>
      <c r="M53906" s="290"/>
    </row>
    <row r="53907" spans="11:13" x14ac:dyDescent="0.35">
      <c r="K53907" s="293"/>
      <c r="M53907" s="290"/>
    </row>
    <row r="53908" spans="11:13" x14ac:dyDescent="0.35">
      <c r="K53908" s="293"/>
      <c r="M53908" s="290"/>
    </row>
    <row r="53909" spans="11:13" x14ac:dyDescent="0.35">
      <c r="K53909" s="293"/>
      <c r="M53909" s="290"/>
    </row>
    <row r="53910" spans="11:13" x14ac:dyDescent="0.35">
      <c r="K53910" s="293"/>
      <c r="M53910" s="290"/>
    </row>
    <row r="53911" spans="11:13" x14ac:dyDescent="0.35">
      <c r="K53911" s="293"/>
      <c r="M53911" s="290"/>
    </row>
    <row r="53912" spans="11:13" x14ac:dyDescent="0.35">
      <c r="K53912" s="293"/>
      <c r="M53912" s="290"/>
    </row>
    <row r="53913" spans="11:13" x14ac:dyDescent="0.35">
      <c r="K53913" s="293"/>
      <c r="M53913" s="290"/>
    </row>
    <row r="53914" spans="11:13" x14ac:dyDescent="0.35">
      <c r="K53914" s="293"/>
      <c r="M53914" s="290"/>
    </row>
    <row r="53915" spans="11:13" x14ac:dyDescent="0.35">
      <c r="K53915" s="293"/>
      <c r="M53915" s="290"/>
    </row>
    <row r="53916" spans="11:13" x14ac:dyDescent="0.35">
      <c r="K53916" s="293"/>
      <c r="M53916" s="290"/>
    </row>
    <row r="53917" spans="11:13" x14ac:dyDescent="0.35">
      <c r="K53917" s="293"/>
      <c r="M53917" s="290"/>
    </row>
    <row r="53918" spans="11:13" x14ac:dyDescent="0.35">
      <c r="K53918" s="293"/>
      <c r="M53918" s="290"/>
    </row>
    <row r="53919" spans="11:13" x14ac:dyDescent="0.35">
      <c r="K53919" s="293"/>
      <c r="M53919" s="290"/>
    </row>
    <row r="53920" spans="11:13" x14ac:dyDescent="0.35">
      <c r="K53920" s="293"/>
      <c r="M53920" s="290"/>
    </row>
    <row r="53921" spans="11:13" x14ac:dyDescent="0.35">
      <c r="K53921" s="293"/>
      <c r="M53921" s="290"/>
    </row>
    <row r="53922" spans="11:13" x14ac:dyDescent="0.35">
      <c r="K53922" s="293"/>
      <c r="M53922" s="290"/>
    </row>
    <row r="53923" spans="11:13" x14ac:dyDescent="0.35">
      <c r="K53923" s="293"/>
      <c r="M53923" s="290"/>
    </row>
    <row r="53924" spans="11:13" x14ac:dyDescent="0.35">
      <c r="K53924" s="293"/>
      <c r="M53924" s="290"/>
    </row>
    <row r="53925" spans="11:13" x14ac:dyDescent="0.35">
      <c r="K53925" s="293"/>
      <c r="M53925" s="290"/>
    </row>
    <row r="53926" spans="11:13" x14ac:dyDescent="0.35">
      <c r="K53926" s="293"/>
      <c r="M53926" s="290"/>
    </row>
    <row r="53927" spans="11:13" x14ac:dyDescent="0.35">
      <c r="K53927" s="293"/>
      <c r="M53927" s="290"/>
    </row>
    <row r="53928" spans="11:13" x14ac:dyDescent="0.35">
      <c r="K53928" s="293"/>
      <c r="M53928" s="290"/>
    </row>
    <row r="53929" spans="11:13" x14ac:dyDescent="0.35">
      <c r="K53929" s="293"/>
      <c r="M53929" s="290"/>
    </row>
    <row r="53930" spans="11:13" x14ac:dyDescent="0.35">
      <c r="K53930" s="293"/>
      <c r="M53930" s="290"/>
    </row>
    <row r="53931" spans="11:13" x14ac:dyDescent="0.35">
      <c r="K53931" s="293"/>
      <c r="M53931" s="290"/>
    </row>
    <row r="53932" spans="11:13" x14ac:dyDescent="0.35">
      <c r="K53932" s="293"/>
      <c r="M53932" s="290"/>
    </row>
    <row r="53933" spans="11:13" x14ac:dyDescent="0.35">
      <c r="K53933" s="293"/>
      <c r="M53933" s="290"/>
    </row>
    <row r="53934" spans="11:13" x14ac:dyDescent="0.35">
      <c r="K53934" s="293"/>
      <c r="M53934" s="290"/>
    </row>
    <row r="53935" spans="11:13" x14ac:dyDescent="0.35">
      <c r="K53935" s="293"/>
      <c r="M53935" s="290"/>
    </row>
    <row r="53936" spans="11:13" x14ac:dyDescent="0.35">
      <c r="K53936" s="293"/>
      <c r="M53936" s="290"/>
    </row>
    <row r="53937" spans="11:13" x14ac:dyDescent="0.35">
      <c r="K53937" s="293"/>
      <c r="M53937" s="290"/>
    </row>
    <row r="53938" spans="11:13" x14ac:dyDescent="0.35">
      <c r="K53938" s="293"/>
      <c r="M53938" s="290"/>
    </row>
    <row r="53939" spans="11:13" x14ac:dyDescent="0.35">
      <c r="K53939" s="293"/>
      <c r="M53939" s="290"/>
    </row>
    <row r="53940" spans="11:13" x14ac:dyDescent="0.35">
      <c r="K53940" s="293"/>
      <c r="M53940" s="290"/>
    </row>
    <row r="53941" spans="11:13" x14ac:dyDescent="0.35">
      <c r="K53941" s="293"/>
      <c r="M53941" s="290"/>
    </row>
    <row r="53942" spans="11:13" x14ac:dyDescent="0.35">
      <c r="K53942" s="293"/>
      <c r="M53942" s="290"/>
    </row>
    <row r="53943" spans="11:13" x14ac:dyDescent="0.35">
      <c r="K53943" s="293"/>
      <c r="M53943" s="290"/>
    </row>
    <row r="53944" spans="11:13" x14ac:dyDescent="0.35">
      <c r="K53944" s="293"/>
      <c r="M53944" s="290"/>
    </row>
    <row r="53945" spans="11:13" x14ac:dyDescent="0.35">
      <c r="K53945" s="293"/>
      <c r="M53945" s="290"/>
    </row>
    <row r="53946" spans="11:13" x14ac:dyDescent="0.35">
      <c r="K53946" s="293"/>
      <c r="M53946" s="290"/>
    </row>
    <row r="53947" spans="11:13" x14ac:dyDescent="0.35">
      <c r="K53947" s="293"/>
      <c r="M53947" s="290"/>
    </row>
    <row r="53948" spans="11:13" x14ac:dyDescent="0.35">
      <c r="K53948" s="293"/>
      <c r="M53948" s="290"/>
    </row>
    <row r="53949" spans="11:13" x14ac:dyDescent="0.35">
      <c r="K53949" s="293"/>
      <c r="M53949" s="290"/>
    </row>
    <row r="53950" spans="11:13" x14ac:dyDescent="0.35">
      <c r="K53950" s="293"/>
      <c r="M53950" s="290"/>
    </row>
    <row r="53951" spans="11:13" x14ac:dyDescent="0.35">
      <c r="K53951" s="293"/>
      <c r="M53951" s="290"/>
    </row>
    <row r="53952" spans="11:13" x14ac:dyDescent="0.35">
      <c r="K53952" s="293"/>
      <c r="M53952" s="290"/>
    </row>
    <row r="53953" spans="11:13" x14ac:dyDescent="0.35">
      <c r="K53953" s="293"/>
      <c r="M53953" s="290"/>
    </row>
    <row r="53954" spans="11:13" x14ac:dyDescent="0.35">
      <c r="K53954" s="293"/>
      <c r="M53954" s="290"/>
    </row>
    <row r="53955" spans="11:13" x14ac:dyDescent="0.35">
      <c r="K53955" s="293"/>
      <c r="M53955" s="290"/>
    </row>
    <row r="53956" spans="11:13" x14ac:dyDescent="0.35">
      <c r="K53956" s="293"/>
      <c r="M53956" s="290"/>
    </row>
    <row r="53957" spans="11:13" x14ac:dyDescent="0.35">
      <c r="K53957" s="293"/>
      <c r="M53957" s="290"/>
    </row>
    <row r="53958" spans="11:13" x14ac:dyDescent="0.35">
      <c r="K53958" s="293"/>
      <c r="M53958" s="290"/>
    </row>
    <row r="53959" spans="11:13" x14ac:dyDescent="0.35">
      <c r="K53959" s="293"/>
      <c r="M53959" s="290"/>
    </row>
    <row r="53960" spans="11:13" x14ac:dyDescent="0.35">
      <c r="K53960" s="293"/>
      <c r="M53960" s="290"/>
    </row>
    <row r="53961" spans="11:13" x14ac:dyDescent="0.35">
      <c r="K53961" s="293"/>
      <c r="M53961" s="290"/>
    </row>
    <row r="53962" spans="11:13" x14ac:dyDescent="0.35">
      <c r="K53962" s="293"/>
      <c r="M53962" s="290"/>
    </row>
    <row r="53963" spans="11:13" x14ac:dyDescent="0.35">
      <c r="K53963" s="293"/>
      <c r="M53963" s="290"/>
    </row>
    <row r="53964" spans="11:13" x14ac:dyDescent="0.35">
      <c r="K53964" s="293"/>
      <c r="M53964" s="290"/>
    </row>
    <row r="53965" spans="11:13" x14ac:dyDescent="0.35">
      <c r="K53965" s="293"/>
      <c r="M53965" s="290"/>
    </row>
    <row r="53966" spans="11:13" x14ac:dyDescent="0.35">
      <c r="K53966" s="293"/>
      <c r="M53966" s="290"/>
    </row>
    <row r="53967" spans="11:13" x14ac:dyDescent="0.35">
      <c r="K53967" s="293"/>
      <c r="M53967" s="290"/>
    </row>
    <row r="53968" spans="11:13" x14ac:dyDescent="0.35">
      <c r="K53968" s="293"/>
      <c r="M53968" s="290"/>
    </row>
    <row r="53969" spans="11:13" x14ac:dyDescent="0.35">
      <c r="K53969" s="293"/>
      <c r="M53969" s="290"/>
    </row>
    <row r="53970" spans="11:13" x14ac:dyDescent="0.35">
      <c r="K53970" s="293"/>
      <c r="M53970" s="290"/>
    </row>
    <row r="53971" spans="11:13" x14ac:dyDescent="0.35">
      <c r="K53971" s="293"/>
      <c r="M53971" s="290"/>
    </row>
    <row r="53972" spans="11:13" x14ac:dyDescent="0.35">
      <c r="K53972" s="293"/>
      <c r="M53972" s="290"/>
    </row>
    <row r="53973" spans="11:13" x14ac:dyDescent="0.35">
      <c r="K53973" s="293"/>
      <c r="M53973" s="290"/>
    </row>
    <row r="53974" spans="11:13" x14ac:dyDescent="0.35">
      <c r="K53974" s="293"/>
      <c r="M53974" s="290"/>
    </row>
    <row r="53975" spans="11:13" x14ac:dyDescent="0.35">
      <c r="K53975" s="293"/>
      <c r="M53975" s="290"/>
    </row>
    <row r="53976" spans="11:13" x14ac:dyDescent="0.35">
      <c r="K53976" s="293"/>
      <c r="M53976" s="290"/>
    </row>
    <row r="53977" spans="11:13" x14ac:dyDescent="0.35">
      <c r="K53977" s="293"/>
      <c r="M53977" s="290"/>
    </row>
    <row r="53978" spans="11:13" x14ac:dyDescent="0.35">
      <c r="K53978" s="293"/>
      <c r="M53978" s="290"/>
    </row>
    <row r="53979" spans="11:13" x14ac:dyDescent="0.35">
      <c r="K53979" s="293"/>
      <c r="M53979" s="290"/>
    </row>
    <row r="53980" spans="11:13" x14ac:dyDescent="0.35">
      <c r="K53980" s="293"/>
      <c r="M53980" s="290"/>
    </row>
    <row r="53981" spans="11:13" x14ac:dyDescent="0.35">
      <c r="K53981" s="293"/>
      <c r="M53981" s="290"/>
    </row>
    <row r="53982" spans="11:13" x14ac:dyDescent="0.35">
      <c r="K53982" s="293"/>
      <c r="M53982" s="290"/>
    </row>
    <row r="53983" spans="11:13" x14ac:dyDescent="0.35">
      <c r="K53983" s="293"/>
      <c r="M53983" s="290"/>
    </row>
    <row r="53984" spans="11:13" x14ac:dyDescent="0.35">
      <c r="K53984" s="293"/>
      <c r="M53984" s="290"/>
    </row>
    <row r="53985" spans="11:13" x14ac:dyDescent="0.35">
      <c r="K53985" s="293"/>
      <c r="M53985" s="290"/>
    </row>
    <row r="53986" spans="11:13" x14ac:dyDescent="0.35">
      <c r="K53986" s="293"/>
      <c r="M53986" s="290"/>
    </row>
    <row r="53987" spans="11:13" x14ac:dyDescent="0.35">
      <c r="K53987" s="293"/>
      <c r="M53987" s="290"/>
    </row>
    <row r="53988" spans="11:13" x14ac:dyDescent="0.35">
      <c r="K53988" s="293"/>
      <c r="M53988" s="290"/>
    </row>
    <row r="53989" spans="11:13" x14ac:dyDescent="0.35">
      <c r="K53989" s="293"/>
      <c r="M53989" s="290"/>
    </row>
    <row r="53990" spans="11:13" x14ac:dyDescent="0.35">
      <c r="K53990" s="293"/>
      <c r="M53990" s="290"/>
    </row>
    <row r="53991" spans="11:13" x14ac:dyDescent="0.35">
      <c r="K53991" s="293"/>
      <c r="M53991" s="290"/>
    </row>
    <row r="53992" spans="11:13" x14ac:dyDescent="0.35">
      <c r="K53992" s="293"/>
      <c r="M53992" s="290"/>
    </row>
    <row r="53993" spans="11:13" x14ac:dyDescent="0.35">
      <c r="K53993" s="293"/>
      <c r="M53993" s="290"/>
    </row>
    <row r="53994" spans="11:13" x14ac:dyDescent="0.35">
      <c r="K53994" s="293"/>
      <c r="M53994" s="290"/>
    </row>
    <row r="53995" spans="11:13" x14ac:dyDescent="0.35">
      <c r="K53995" s="293"/>
      <c r="M53995" s="290"/>
    </row>
    <row r="53996" spans="11:13" x14ac:dyDescent="0.35">
      <c r="K53996" s="293"/>
      <c r="M53996" s="290"/>
    </row>
    <row r="53997" spans="11:13" x14ac:dyDescent="0.35">
      <c r="K53997" s="293"/>
      <c r="M53997" s="290"/>
    </row>
    <row r="53998" spans="11:13" x14ac:dyDescent="0.35">
      <c r="K53998" s="293"/>
      <c r="M53998" s="290"/>
    </row>
    <row r="53999" spans="11:13" x14ac:dyDescent="0.35">
      <c r="K53999" s="293"/>
      <c r="M53999" s="290"/>
    </row>
    <row r="54000" spans="11:13" x14ac:dyDescent="0.35">
      <c r="K54000" s="293"/>
      <c r="M54000" s="290"/>
    </row>
    <row r="54001" spans="11:13" x14ac:dyDescent="0.35">
      <c r="K54001" s="293"/>
      <c r="M54001" s="290"/>
    </row>
    <row r="54002" spans="11:13" x14ac:dyDescent="0.35">
      <c r="K54002" s="293"/>
      <c r="M54002" s="290"/>
    </row>
    <row r="54003" spans="11:13" x14ac:dyDescent="0.35">
      <c r="K54003" s="293"/>
      <c r="M54003" s="290"/>
    </row>
    <row r="54004" spans="11:13" x14ac:dyDescent="0.35">
      <c r="K54004" s="293"/>
      <c r="M54004" s="290"/>
    </row>
    <row r="54005" spans="11:13" x14ac:dyDescent="0.35">
      <c r="K54005" s="293"/>
      <c r="M54005" s="290"/>
    </row>
    <row r="54006" spans="11:13" x14ac:dyDescent="0.35">
      <c r="K54006" s="293"/>
      <c r="M54006" s="290"/>
    </row>
    <row r="54007" spans="11:13" x14ac:dyDescent="0.35">
      <c r="K54007" s="293"/>
      <c r="M54007" s="290"/>
    </row>
    <row r="54008" spans="11:13" x14ac:dyDescent="0.35">
      <c r="K54008" s="293"/>
      <c r="M54008" s="290"/>
    </row>
    <row r="54009" spans="11:13" x14ac:dyDescent="0.35">
      <c r="K54009" s="293"/>
      <c r="M54009" s="290"/>
    </row>
    <row r="54010" spans="11:13" x14ac:dyDescent="0.35">
      <c r="K54010" s="293"/>
      <c r="M54010" s="290"/>
    </row>
    <row r="54011" spans="11:13" x14ac:dyDescent="0.35">
      <c r="K54011" s="293"/>
      <c r="M54011" s="290"/>
    </row>
    <row r="54012" spans="11:13" x14ac:dyDescent="0.35">
      <c r="K54012" s="293"/>
      <c r="M54012" s="290"/>
    </row>
    <row r="54013" spans="11:13" x14ac:dyDescent="0.35">
      <c r="K54013" s="293"/>
      <c r="M54013" s="290"/>
    </row>
    <row r="54014" spans="11:13" x14ac:dyDescent="0.35">
      <c r="K54014" s="293"/>
      <c r="M54014" s="290"/>
    </row>
    <row r="54015" spans="11:13" x14ac:dyDescent="0.35">
      <c r="K54015" s="293"/>
      <c r="M54015" s="290"/>
    </row>
    <row r="54016" spans="11:13" x14ac:dyDescent="0.35">
      <c r="K54016" s="293"/>
      <c r="M54016" s="290"/>
    </row>
    <row r="54017" spans="11:13" x14ac:dyDescent="0.35">
      <c r="K54017" s="293"/>
      <c r="M54017" s="290"/>
    </row>
    <row r="54018" spans="11:13" x14ac:dyDescent="0.35">
      <c r="K54018" s="293"/>
      <c r="M54018" s="290"/>
    </row>
    <row r="54019" spans="11:13" x14ac:dyDescent="0.35">
      <c r="K54019" s="293"/>
      <c r="M54019" s="290"/>
    </row>
    <row r="54020" spans="11:13" x14ac:dyDescent="0.35">
      <c r="K54020" s="293"/>
      <c r="M54020" s="290"/>
    </row>
    <row r="54021" spans="11:13" x14ac:dyDescent="0.35">
      <c r="K54021" s="293"/>
      <c r="M54021" s="290"/>
    </row>
    <row r="54022" spans="11:13" x14ac:dyDescent="0.35">
      <c r="K54022" s="293"/>
      <c r="M54022" s="290"/>
    </row>
    <row r="54023" spans="11:13" x14ac:dyDescent="0.35">
      <c r="K54023" s="293"/>
      <c r="M54023" s="290"/>
    </row>
    <row r="54024" spans="11:13" x14ac:dyDescent="0.35">
      <c r="K54024" s="293"/>
      <c r="M54024" s="290"/>
    </row>
    <row r="54025" spans="11:13" x14ac:dyDescent="0.35">
      <c r="K54025" s="293"/>
      <c r="M54025" s="290"/>
    </row>
    <row r="54026" spans="11:13" x14ac:dyDescent="0.35">
      <c r="K54026" s="293"/>
      <c r="M54026" s="290"/>
    </row>
    <row r="54027" spans="11:13" x14ac:dyDescent="0.35">
      <c r="K54027" s="293"/>
      <c r="M54027" s="290"/>
    </row>
    <row r="54028" spans="11:13" x14ac:dyDescent="0.35">
      <c r="K54028" s="293"/>
      <c r="M54028" s="290"/>
    </row>
    <row r="54029" spans="11:13" x14ac:dyDescent="0.35">
      <c r="K54029" s="293"/>
      <c r="M54029" s="290"/>
    </row>
    <row r="54030" spans="11:13" x14ac:dyDescent="0.35">
      <c r="K54030" s="293"/>
      <c r="M54030" s="290"/>
    </row>
    <row r="54031" spans="11:13" x14ac:dyDescent="0.35">
      <c r="K54031" s="293"/>
      <c r="M54031" s="290"/>
    </row>
    <row r="54032" spans="11:13" x14ac:dyDescent="0.35">
      <c r="K54032" s="293"/>
      <c r="M54032" s="290"/>
    </row>
    <row r="54033" spans="11:13" x14ac:dyDescent="0.35">
      <c r="K54033" s="293"/>
      <c r="M54033" s="290"/>
    </row>
    <row r="54034" spans="11:13" x14ac:dyDescent="0.35">
      <c r="K54034" s="293"/>
      <c r="M54034" s="290"/>
    </row>
    <row r="54035" spans="11:13" x14ac:dyDescent="0.35">
      <c r="K54035" s="293"/>
      <c r="M54035" s="290"/>
    </row>
    <row r="54036" spans="11:13" x14ac:dyDescent="0.35">
      <c r="K54036" s="293"/>
      <c r="M54036" s="290"/>
    </row>
    <row r="54037" spans="11:13" x14ac:dyDescent="0.35">
      <c r="K54037" s="293"/>
      <c r="M54037" s="290"/>
    </row>
    <row r="54038" spans="11:13" x14ac:dyDescent="0.35">
      <c r="K54038" s="293"/>
      <c r="M54038" s="290"/>
    </row>
    <row r="54039" spans="11:13" x14ac:dyDescent="0.35">
      <c r="K54039" s="293"/>
      <c r="M54039" s="290"/>
    </row>
    <row r="54040" spans="11:13" x14ac:dyDescent="0.35">
      <c r="K54040" s="293"/>
      <c r="M54040" s="290"/>
    </row>
    <row r="54041" spans="11:13" x14ac:dyDescent="0.35">
      <c r="K54041" s="293"/>
      <c r="M54041" s="290"/>
    </row>
    <row r="54042" spans="11:13" x14ac:dyDescent="0.35">
      <c r="K54042" s="293"/>
      <c r="M54042" s="290"/>
    </row>
    <row r="54043" spans="11:13" x14ac:dyDescent="0.35">
      <c r="K54043" s="293"/>
      <c r="M54043" s="290"/>
    </row>
    <row r="54044" spans="11:13" x14ac:dyDescent="0.35">
      <c r="K54044" s="293"/>
      <c r="M54044" s="290"/>
    </row>
    <row r="54045" spans="11:13" x14ac:dyDescent="0.35">
      <c r="K54045" s="293"/>
      <c r="M54045" s="290"/>
    </row>
    <row r="54046" spans="11:13" x14ac:dyDescent="0.35">
      <c r="K54046" s="293"/>
      <c r="M54046" s="290"/>
    </row>
    <row r="54047" spans="11:13" x14ac:dyDescent="0.35">
      <c r="K54047" s="293"/>
      <c r="M54047" s="290"/>
    </row>
    <row r="54048" spans="11:13" x14ac:dyDescent="0.35">
      <c r="K54048" s="293"/>
      <c r="M54048" s="290"/>
    </row>
    <row r="54049" spans="11:13" x14ac:dyDescent="0.35">
      <c r="K54049" s="293"/>
      <c r="M54049" s="290"/>
    </row>
    <row r="54050" spans="11:13" x14ac:dyDescent="0.35">
      <c r="K54050" s="293"/>
      <c r="M54050" s="290"/>
    </row>
    <row r="54051" spans="11:13" x14ac:dyDescent="0.35">
      <c r="K54051" s="293"/>
      <c r="M54051" s="290"/>
    </row>
    <row r="54052" spans="11:13" x14ac:dyDescent="0.35">
      <c r="K54052" s="293"/>
      <c r="M54052" s="290"/>
    </row>
    <row r="54053" spans="11:13" x14ac:dyDescent="0.35">
      <c r="K54053" s="293"/>
      <c r="M54053" s="290"/>
    </row>
    <row r="54054" spans="11:13" x14ac:dyDescent="0.35">
      <c r="K54054" s="293"/>
      <c r="M54054" s="290"/>
    </row>
    <row r="54055" spans="11:13" x14ac:dyDescent="0.35">
      <c r="K54055" s="293"/>
      <c r="M54055" s="290"/>
    </row>
    <row r="54056" spans="11:13" x14ac:dyDescent="0.35">
      <c r="K54056" s="293"/>
      <c r="M54056" s="290"/>
    </row>
    <row r="54057" spans="11:13" x14ac:dyDescent="0.35">
      <c r="K54057" s="293"/>
      <c r="M54057" s="290"/>
    </row>
    <row r="54058" spans="11:13" x14ac:dyDescent="0.35">
      <c r="K54058" s="293"/>
      <c r="M54058" s="290"/>
    </row>
    <row r="54059" spans="11:13" x14ac:dyDescent="0.35">
      <c r="K54059" s="293"/>
      <c r="M54059" s="290"/>
    </row>
    <row r="54060" spans="11:13" x14ac:dyDescent="0.35">
      <c r="K54060" s="293"/>
      <c r="M54060" s="290"/>
    </row>
    <row r="54061" spans="11:13" x14ac:dyDescent="0.35">
      <c r="K54061" s="293"/>
      <c r="M54061" s="290"/>
    </row>
    <row r="54062" spans="11:13" x14ac:dyDescent="0.35">
      <c r="K54062" s="293"/>
      <c r="M54062" s="290"/>
    </row>
    <row r="54063" spans="11:13" x14ac:dyDescent="0.35">
      <c r="K54063" s="293"/>
      <c r="M54063" s="290"/>
    </row>
    <row r="54064" spans="11:13" x14ac:dyDescent="0.35">
      <c r="K54064" s="293"/>
      <c r="M54064" s="290"/>
    </row>
    <row r="54065" spans="11:13" x14ac:dyDescent="0.35">
      <c r="K54065" s="293"/>
      <c r="M54065" s="290"/>
    </row>
    <row r="54066" spans="11:13" x14ac:dyDescent="0.35">
      <c r="K54066" s="293"/>
      <c r="M54066" s="290"/>
    </row>
    <row r="54067" spans="11:13" x14ac:dyDescent="0.35">
      <c r="K54067" s="293"/>
      <c r="M54067" s="290"/>
    </row>
    <row r="54068" spans="11:13" x14ac:dyDescent="0.35">
      <c r="K54068" s="293"/>
      <c r="M54068" s="290"/>
    </row>
    <row r="54069" spans="11:13" x14ac:dyDescent="0.35">
      <c r="K54069" s="293"/>
      <c r="M54069" s="290"/>
    </row>
    <row r="54070" spans="11:13" x14ac:dyDescent="0.35">
      <c r="K54070" s="293"/>
      <c r="M54070" s="290"/>
    </row>
    <row r="54071" spans="11:13" x14ac:dyDescent="0.35">
      <c r="K54071" s="293"/>
      <c r="M54071" s="290"/>
    </row>
    <row r="54072" spans="11:13" x14ac:dyDescent="0.35">
      <c r="K54072" s="293"/>
      <c r="M54072" s="290"/>
    </row>
    <row r="54073" spans="11:13" x14ac:dyDescent="0.35">
      <c r="K54073" s="293"/>
      <c r="M54073" s="290"/>
    </row>
    <row r="54074" spans="11:13" x14ac:dyDescent="0.35">
      <c r="K54074" s="293"/>
      <c r="M54074" s="290"/>
    </row>
    <row r="54075" spans="11:13" x14ac:dyDescent="0.35">
      <c r="K54075" s="293"/>
      <c r="M54075" s="290"/>
    </row>
    <row r="54076" spans="11:13" x14ac:dyDescent="0.35">
      <c r="K54076" s="293"/>
      <c r="M54076" s="290"/>
    </row>
    <row r="54077" spans="11:13" x14ac:dyDescent="0.35">
      <c r="K54077" s="293"/>
      <c r="M54077" s="290"/>
    </row>
    <row r="54078" spans="11:13" x14ac:dyDescent="0.35">
      <c r="K54078" s="293"/>
      <c r="M54078" s="290"/>
    </row>
    <row r="54079" spans="11:13" x14ac:dyDescent="0.35">
      <c r="K54079" s="293"/>
      <c r="M54079" s="290"/>
    </row>
    <row r="54080" spans="11:13" x14ac:dyDescent="0.35">
      <c r="K54080" s="293"/>
      <c r="M54080" s="290"/>
    </row>
    <row r="54081" spans="11:13" x14ac:dyDescent="0.35">
      <c r="K54081" s="293"/>
      <c r="M54081" s="290"/>
    </row>
    <row r="54082" spans="11:13" x14ac:dyDescent="0.35">
      <c r="K54082" s="293"/>
      <c r="M54082" s="290"/>
    </row>
    <row r="54083" spans="11:13" x14ac:dyDescent="0.35">
      <c r="K54083" s="293"/>
      <c r="M54083" s="290"/>
    </row>
    <row r="54084" spans="11:13" x14ac:dyDescent="0.35">
      <c r="K54084" s="293"/>
      <c r="M54084" s="290"/>
    </row>
    <row r="54085" spans="11:13" x14ac:dyDescent="0.35">
      <c r="K54085" s="293"/>
      <c r="M54085" s="290"/>
    </row>
    <row r="54086" spans="11:13" x14ac:dyDescent="0.35">
      <c r="K54086" s="293"/>
      <c r="M54086" s="290"/>
    </row>
    <row r="54087" spans="11:13" x14ac:dyDescent="0.35">
      <c r="K54087" s="293"/>
      <c r="M54087" s="290"/>
    </row>
    <row r="54088" spans="11:13" x14ac:dyDescent="0.35">
      <c r="K54088" s="293"/>
      <c r="M54088" s="290"/>
    </row>
    <row r="54089" spans="11:13" x14ac:dyDescent="0.35">
      <c r="K54089" s="293"/>
      <c r="M54089" s="290"/>
    </row>
    <row r="54090" spans="11:13" x14ac:dyDescent="0.35">
      <c r="K54090" s="293"/>
      <c r="M54090" s="290"/>
    </row>
    <row r="54091" spans="11:13" x14ac:dyDescent="0.35">
      <c r="K54091" s="293"/>
      <c r="M54091" s="290"/>
    </row>
    <row r="54092" spans="11:13" x14ac:dyDescent="0.35">
      <c r="K54092" s="293"/>
      <c r="M54092" s="290"/>
    </row>
    <row r="54093" spans="11:13" x14ac:dyDescent="0.35">
      <c r="K54093" s="293"/>
      <c r="M54093" s="290"/>
    </row>
    <row r="54094" spans="11:13" x14ac:dyDescent="0.35">
      <c r="K54094" s="293"/>
      <c r="M54094" s="290"/>
    </row>
    <row r="54095" spans="11:13" x14ac:dyDescent="0.35">
      <c r="K54095" s="293"/>
      <c r="M54095" s="290"/>
    </row>
    <row r="54096" spans="11:13" x14ac:dyDescent="0.35">
      <c r="K54096" s="293"/>
      <c r="M54096" s="290"/>
    </row>
    <row r="54097" spans="11:13" x14ac:dyDescent="0.35">
      <c r="K54097" s="293"/>
      <c r="M54097" s="290"/>
    </row>
    <row r="54098" spans="11:13" x14ac:dyDescent="0.35">
      <c r="K54098" s="293"/>
      <c r="M54098" s="290"/>
    </row>
    <row r="54099" spans="11:13" x14ac:dyDescent="0.35">
      <c r="K54099" s="293"/>
      <c r="M54099" s="290"/>
    </row>
    <row r="54100" spans="11:13" x14ac:dyDescent="0.35">
      <c r="K54100" s="293"/>
      <c r="M54100" s="290"/>
    </row>
    <row r="54101" spans="11:13" x14ac:dyDescent="0.35">
      <c r="K54101" s="293"/>
      <c r="M54101" s="290"/>
    </row>
    <row r="54102" spans="11:13" x14ac:dyDescent="0.35">
      <c r="K54102" s="293"/>
      <c r="M54102" s="290"/>
    </row>
    <row r="54103" spans="11:13" x14ac:dyDescent="0.35">
      <c r="K54103" s="293"/>
      <c r="M54103" s="290"/>
    </row>
    <row r="54104" spans="11:13" x14ac:dyDescent="0.35">
      <c r="K54104" s="293"/>
      <c r="M54104" s="290"/>
    </row>
    <row r="54105" spans="11:13" x14ac:dyDescent="0.35">
      <c r="K54105" s="293"/>
      <c r="M54105" s="290"/>
    </row>
    <row r="54106" spans="11:13" x14ac:dyDescent="0.35">
      <c r="K54106" s="293"/>
      <c r="M54106" s="290"/>
    </row>
    <row r="54107" spans="11:13" x14ac:dyDescent="0.35">
      <c r="K54107" s="293"/>
      <c r="M54107" s="290"/>
    </row>
    <row r="54108" spans="11:13" x14ac:dyDescent="0.35">
      <c r="K54108" s="293"/>
      <c r="M54108" s="290"/>
    </row>
    <row r="54109" spans="11:13" x14ac:dyDescent="0.35">
      <c r="K54109" s="293"/>
      <c r="M54109" s="290"/>
    </row>
    <row r="54110" spans="11:13" x14ac:dyDescent="0.35">
      <c r="K54110" s="293"/>
      <c r="M54110" s="290"/>
    </row>
    <row r="54111" spans="11:13" x14ac:dyDescent="0.35">
      <c r="K54111" s="293"/>
      <c r="M54111" s="290"/>
    </row>
    <row r="54112" spans="11:13" x14ac:dyDescent="0.35">
      <c r="K54112" s="293"/>
      <c r="M54112" s="290"/>
    </row>
    <row r="54113" spans="11:13" x14ac:dyDescent="0.35">
      <c r="K54113" s="293"/>
      <c r="M54113" s="290"/>
    </row>
    <row r="54114" spans="11:13" x14ac:dyDescent="0.35">
      <c r="K54114" s="293"/>
      <c r="M54114" s="290"/>
    </row>
    <row r="54115" spans="11:13" x14ac:dyDescent="0.35">
      <c r="K54115" s="293"/>
      <c r="M54115" s="290"/>
    </row>
    <row r="54116" spans="11:13" x14ac:dyDescent="0.35">
      <c r="K54116" s="293"/>
      <c r="M54116" s="290"/>
    </row>
    <row r="54117" spans="11:13" x14ac:dyDescent="0.35">
      <c r="K54117" s="293"/>
      <c r="M54117" s="290"/>
    </row>
    <row r="54118" spans="11:13" x14ac:dyDescent="0.35">
      <c r="K54118" s="293"/>
      <c r="M54118" s="290"/>
    </row>
    <row r="54119" spans="11:13" x14ac:dyDescent="0.35">
      <c r="K54119" s="293"/>
      <c r="M54119" s="290"/>
    </row>
    <row r="54120" spans="11:13" x14ac:dyDescent="0.35">
      <c r="K54120" s="293"/>
      <c r="M54120" s="290"/>
    </row>
    <row r="54121" spans="11:13" x14ac:dyDescent="0.35">
      <c r="K54121" s="293"/>
      <c r="M54121" s="290"/>
    </row>
    <row r="54122" spans="11:13" x14ac:dyDescent="0.35">
      <c r="K54122" s="293"/>
      <c r="M54122" s="290"/>
    </row>
    <row r="54123" spans="11:13" x14ac:dyDescent="0.35">
      <c r="K54123" s="293"/>
      <c r="M54123" s="290"/>
    </row>
    <row r="54124" spans="11:13" x14ac:dyDescent="0.35">
      <c r="K54124" s="293"/>
      <c r="M54124" s="290"/>
    </row>
    <row r="54125" spans="11:13" x14ac:dyDescent="0.35">
      <c r="K54125" s="293"/>
      <c r="M54125" s="290"/>
    </row>
    <row r="54126" spans="11:13" x14ac:dyDescent="0.35">
      <c r="K54126" s="293"/>
      <c r="M54126" s="290"/>
    </row>
    <row r="54127" spans="11:13" x14ac:dyDescent="0.35">
      <c r="K54127" s="293"/>
      <c r="M54127" s="290"/>
    </row>
    <row r="54128" spans="11:13" x14ac:dyDescent="0.35">
      <c r="K54128" s="293"/>
      <c r="M54128" s="290"/>
    </row>
    <row r="54129" spans="11:13" x14ac:dyDescent="0.35">
      <c r="K54129" s="293"/>
      <c r="M54129" s="290"/>
    </row>
    <row r="54130" spans="11:13" x14ac:dyDescent="0.35">
      <c r="K54130" s="293"/>
      <c r="M54130" s="290"/>
    </row>
    <row r="54131" spans="11:13" x14ac:dyDescent="0.35">
      <c r="K54131" s="293"/>
      <c r="M54131" s="290"/>
    </row>
    <row r="54132" spans="11:13" x14ac:dyDescent="0.35">
      <c r="K54132" s="293"/>
      <c r="M54132" s="290"/>
    </row>
    <row r="54133" spans="11:13" x14ac:dyDescent="0.35">
      <c r="K54133" s="293"/>
      <c r="M54133" s="290"/>
    </row>
    <row r="54134" spans="11:13" x14ac:dyDescent="0.35">
      <c r="K54134" s="293"/>
      <c r="M54134" s="290"/>
    </row>
    <row r="54135" spans="11:13" x14ac:dyDescent="0.35">
      <c r="K54135" s="293"/>
      <c r="M54135" s="290"/>
    </row>
    <row r="54136" spans="11:13" x14ac:dyDescent="0.35">
      <c r="K54136" s="293"/>
      <c r="M54136" s="290"/>
    </row>
    <row r="54137" spans="11:13" x14ac:dyDescent="0.35">
      <c r="K54137" s="293"/>
      <c r="M54137" s="290"/>
    </row>
    <row r="54138" spans="11:13" x14ac:dyDescent="0.35">
      <c r="K54138" s="293"/>
      <c r="M54138" s="290"/>
    </row>
    <row r="54139" spans="11:13" x14ac:dyDescent="0.35">
      <c r="K54139" s="293"/>
      <c r="M54139" s="290"/>
    </row>
    <row r="54140" spans="11:13" x14ac:dyDescent="0.35">
      <c r="K54140" s="293"/>
      <c r="M54140" s="290"/>
    </row>
    <row r="54141" spans="11:13" x14ac:dyDescent="0.35">
      <c r="K54141" s="293"/>
      <c r="M54141" s="290"/>
    </row>
    <row r="54142" spans="11:13" x14ac:dyDescent="0.35">
      <c r="K54142" s="293"/>
      <c r="M54142" s="290"/>
    </row>
    <row r="54143" spans="11:13" x14ac:dyDescent="0.35">
      <c r="K54143" s="293"/>
      <c r="M54143" s="290"/>
    </row>
    <row r="54144" spans="11:13" x14ac:dyDescent="0.35">
      <c r="K54144" s="293"/>
      <c r="M54144" s="290"/>
    </row>
    <row r="54145" spans="11:13" x14ac:dyDescent="0.35">
      <c r="K54145" s="293"/>
      <c r="M54145" s="290"/>
    </row>
    <row r="54146" spans="11:13" x14ac:dyDescent="0.35">
      <c r="K54146" s="293"/>
      <c r="M54146" s="290"/>
    </row>
    <row r="54147" spans="11:13" x14ac:dyDescent="0.35">
      <c r="K54147" s="293"/>
      <c r="M54147" s="290"/>
    </row>
    <row r="54148" spans="11:13" x14ac:dyDescent="0.35">
      <c r="K54148" s="293"/>
      <c r="M54148" s="290"/>
    </row>
    <row r="54149" spans="11:13" x14ac:dyDescent="0.35">
      <c r="K54149" s="293"/>
      <c r="M54149" s="290"/>
    </row>
    <row r="54150" spans="11:13" x14ac:dyDescent="0.35">
      <c r="K54150" s="293"/>
      <c r="M54150" s="290"/>
    </row>
    <row r="54151" spans="11:13" x14ac:dyDescent="0.35">
      <c r="K54151" s="293"/>
      <c r="M54151" s="290"/>
    </row>
    <row r="54152" spans="11:13" x14ac:dyDescent="0.35">
      <c r="K54152" s="293"/>
      <c r="M54152" s="290"/>
    </row>
    <row r="54153" spans="11:13" x14ac:dyDescent="0.35">
      <c r="K54153" s="293"/>
      <c r="M54153" s="290"/>
    </row>
    <row r="54154" spans="11:13" x14ac:dyDescent="0.35">
      <c r="K54154" s="293"/>
      <c r="M54154" s="290"/>
    </row>
    <row r="54155" spans="11:13" x14ac:dyDescent="0.35">
      <c r="K54155" s="293"/>
      <c r="M54155" s="290"/>
    </row>
    <row r="54156" spans="11:13" x14ac:dyDescent="0.35">
      <c r="K54156" s="293"/>
      <c r="M54156" s="290"/>
    </row>
    <row r="54157" spans="11:13" x14ac:dyDescent="0.35">
      <c r="K54157" s="293"/>
      <c r="M54157" s="290"/>
    </row>
    <row r="54158" spans="11:13" x14ac:dyDescent="0.35">
      <c r="K54158" s="293"/>
      <c r="M54158" s="290"/>
    </row>
    <row r="54159" spans="11:13" x14ac:dyDescent="0.35">
      <c r="K54159" s="293"/>
      <c r="M54159" s="290"/>
    </row>
    <row r="54160" spans="11:13" x14ac:dyDescent="0.35">
      <c r="K54160" s="293"/>
      <c r="M54160" s="290"/>
    </row>
    <row r="54161" spans="11:13" x14ac:dyDescent="0.35">
      <c r="K54161" s="293"/>
      <c r="M54161" s="290"/>
    </row>
    <row r="54162" spans="11:13" x14ac:dyDescent="0.35">
      <c r="K54162" s="293"/>
      <c r="M54162" s="290"/>
    </row>
    <row r="54163" spans="11:13" x14ac:dyDescent="0.35">
      <c r="K54163" s="293"/>
      <c r="M54163" s="290"/>
    </row>
    <row r="54164" spans="11:13" x14ac:dyDescent="0.35">
      <c r="K54164" s="293"/>
      <c r="M54164" s="290"/>
    </row>
    <row r="54165" spans="11:13" x14ac:dyDescent="0.35">
      <c r="K54165" s="293"/>
      <c r="M54165" s="290"/>
    </row>
    <row r="54166" spans="11:13" x14ac:dyDescent="0.35">
      <c r="K54166" s="293"/>
      <c r="M54166" s="290"/>
    </row>
    <row r="54167" spans="11:13" x14ac:dyDescent="0.35">
      <c r="K54167" s="293"/>
      <c r="M54167" s="290"/>
    </row>
    <row r="54168" spans="11:13" x14ac:dyDescent="0.35">
      <c r="K54168" s="293"/>
      <c r="M54168" s="290"/>
    </row>
    <row r="54169" spans="11:13" x14ac:dyDescent="0.35">
      <c r="K54169" s="293"/>
      <c r="M54169" s="290"/>
    </row>
    <row r="54170" spans="11:13" x14ac:dyDescent="0.35">
      <c r="K54170" s="293"/>
      <c r="M54170" s="290"/>
    </row>
    <row r="54171" spans="11:13" x14ac:dyDescent="0.35">
      <c r="K54171" s="293"/>
      <c r="M54171" s="290"/>
    </row>
    <row r="54172" spans="11:13" x14ac:dyDescent="0.35">
      <c r="K54172" s="293"/>
      <c r="M54172" s="290"/>
    </row>
    <row r="54173" spans="11:13" x14ac:dyDescent="0.35">
      <c r="K54173" s="293"/>
      <c r="M54173" s="290"/>
    </row>
    <row r="54174" spans="11:13" x14ac:dyDescent="0.35">
      <c r="K54174" s="293"/>
      <c r="M54174" s="290"/>
    </row>
    <row r="54175" spans="11:13" x14ac:dyDescent="0.35">
      <c r="K54175" s="293"/>
      <c r="M54175" s="290"/>
    </row>
    <row r="54176" spans="11:13" x14ac:dyDescent="0.35">
      <c r="K54176" s="293"/>
      <c r="M54176" s="290"/>
    </row>
    <row r="54177" spans="11:13" x14ac:dyDescent="0.35">
      <c r="K54177" s="293"/>
      <c r="M54177" s="290"/>
    </row>
    <row r="54178" spans="11:13" x14ac:dyDescent="0.35">
      <c r="K54178" s="293"/>
      <c r="M54178" s="290"/>
    </row>
    <row r="54179" spans="11:13" x14ac:dyDescent="0.35">
      <c r="K54179" s="293"/>
      <c r="M54179" s="290"/>
    </row>
    <row r="54180" spans="11:13" x14ac:dyDescent="0.35">
      <c r="K54180" s="293"/>
      <c r="M54180" s="290"/>
    </row>
    <row r="54181" spans="11:13" x14ac:dyDescent="0.35">
      <c r="K54181" s="293"/>
      <c r="M54181" s="290"/>
    </row>
    <row r="54182" spans="11:13" x14ac:dyDescent="0.35">
      <c r="K54182" s="293"/>
      <c r="M54182" s="290"/>
    </row>
    <row r="54183" spans="11:13" x14ac:dyDescent="0.35">
      <c r="K54183" s="293"/>
      <c r="M54183" s="290"/>
    </row>
    <row r="54184" spans="11:13" x14ac:dyDescent="0.35">
      <c r="K54184" s="293"/>
      <c r="M54184" s="290"/>
    </row>
    <row r="54185" spans="11:13" x14ac:dyDescent="0.35">
      <c r="K54185" s="293"/>
      <c r="M54185" s="290"/>
    </row>
    <row r="54186" spans="11:13" x14ac:dyDescent="0.35">
      <c r="K54186" s="293"/>
      <c r="M54186" s="290"/>
    </row>
    <row r="54187" spans="11:13" x14ac:dyDescent="0.35">
      <c r="K54187" s="293"/>
      <c r="M54187" s="290"/>
    </row>
    <row r="54188" spans="11:13" x14ac:dyDescent="0.35">
      <c r="K54188" s="293"/>
      <c r="M54188" s="290"/>
    </row>
    <row r="54189" spans="11:13" x14ac:dyDescent="0.35">
      <c r="K54189" s="293"/>
      <c r="M54189" s="290"/>
    </row>
    <row r="54190" spans="11:13" x14ac:dyDescent="0.35">
      <c r="K54190" s="293"/>
      <c r="M54190" s="290"/>
    </row>
    <row r="54191" spans="11:13" x14ac:dyDescent="0.35">
      <c r="K54191" s="293"/>
      <c r="M54191" s="290"/>
    </row>
    <row r="54192" spans="11:13" x14ac:dyDescent="0.35">
      <c r="K54192" s="293"/>
      <c r="M54192" s="290"/>
    </row>
    <row r="54193" spans="11:13" x14ac:dyDescent="0.35">
      <c r="K54193" s="293"/>
      <c r="M54193" s="290"/>
    </row>
    <row r="54194" spans="11:13" x14ac:dyDescent="0.35">
      <c r="K54194" s="293"/>
      <c r="M54194" s="290"/>
    </row>
    <row r="54195" spans="11:13" x14ac:dyDescent="0.35">
      <c r="K54195" s="293"/>
      <c r="M54195" s="290"/>
    </row>
    <row r="54196" spans="11:13" x14ac:dyDescent="0.35">
      <c r="K54196" s="293"/>
      <c r="M54196" s="290"/>
    </row>
    <row r="54197" spans="11:13" x14ac:dyDescent="0.35">
      <c r="K54197" s="293"/>
      <c r="M54197" s="290"/>
    </row>
    <row r="54198" spans="11:13" x14ac:dyDescent="0.35">
      <c r="K54198" s="293"/>
      <c r="M54198" s="290"/>
    </row>
    <row r="54199" spans="11:13" x14ac:dyDescent="0.35">
      <c r="K54199" s="293"/>
      <c r="M54199" s="290"/>
    </row>
    <row r="54200" spans="11:13" x14ac:dyDescent="0.35">
      <c r="K54200" s="293"/>
      <c r="M54200" s="290"/>
    </row>
    <row r="54201" spans="11:13" x14ac:dyDescent="0.35">
      <c r="K54201" s="293"/>
      <c r="M54201" s="290"/>
    </row>
    <row r="54202" spans="11:13" x14ac:dyDescent="0.35">
      <c r="K54202" s="293"/>
      <c r="M54202" s="290"/>
    </row>
    <row r="54203" spans="11:13" x14ac:dyDescent="0.35">
      <c r="K54203" s="293"/>
      <c r="M54203" s="290"/>
    </row>
    <row r="54204" spans="11:13" x14ac:dyDescent="0.35">
      <c r="K54204" s="293"/>
      <c r="M54204" s="290"/>
    </row>
    <row r="54205" spans="11:13" x14ac:dyDescent="0.35">
      <c r="K54205" s="293"/>
      <c r="M54205" s="290"/>
    </row>
    <row r="54206" spans="11:13" x14ac:dyDescent="0.35">
      <c r="K54206" s="293"/>
      <c r="M54206" s="290"/>
    </row>
    <row r="54207" spans="11:13" x14ac:dyDescent="0.35">
      <c r="K54207" s="293"/>
      <c r="M54207" s="290"/>
    </row>
    <row r="54208" spans="11:13" x14ac:dyDescent="0.35">
      <c r="K54208" s="293"/>
      <c r="M54208" s="290"/>
    </row>
    <row r="54209" spans="11:13" x14ac:dyDescent="0.35">
      <c r="K54209" s="293"/>
      <c r="M54209" s="290"/>
    </row>
    <row r="54210" spans="11:13" x14ac:dyDescent="0.35">
      <c r="K54210" s="293"/>
      <c r="M54210" s="290"/>
    </row>
    <row r="54211" spans="11:13" x14ac:dyDescent="0.35">
      <c r="K54211" s="293"/>
      <c r="M54211" s="290"/>
    </row>
    <row r="54212" spans="11:13" x14ac:dyDescent="0.35">
      <c r="K54212" s="293"/>
      <c r="M54212" s="290"/>
    </row>
    <row r="54213" spans="11:13" x14ac:dyDescent="0.35">
      <c r="K54213" s="293"/>
      <c r="M54213" s="290"/>
    </row>
    <row r="54214" spans="11:13" x14ac:dyDescent="0.35">
      <c r="K54214" s="293"/>
      <c r="M54214" s="290"/>
    </row>
    <row r="54215" spans="11:13" x14ac:dyDescent="0.35">
      <c r="K54215" s="293"/>
      <c r="M54215" s="290"/>
    </row>
    <row r="54216" spans="11:13" x14ac:dyDescent="0.35">
      <c r="K54216" s="293"/>
      <c r="M54216" s="290"/>
    </row>
    <row r="54217" spans="11:13" x14ac:dyDescent="0.35">
      <c r="K54217" s="293"/>
      <c r="M54217" s="290"/>
    </row>
    <row r="54218" spans="11:13" x14ac:dyDescent="0.35">
      <c r="K54218" s="293"/>
      <c r="M54218" s="290"/>
    </row>
    <row r="54219" spans="11:13" x14ac:dyDescent="0.35">
      <c r="K54219" s="293"/>
      <c r="M54219" s="290"/>
    </row>
    <row r="54220" spans="11:13" x14ac:dyDescent="0.35">
      <c r="K54220" s="293"/>
      <c r="M54220" s="290"/>
    </row>
    <row r="54221" spans="11:13" x14ac:dyDescent="0.35">
      <c r="K54221" s="293"/>
      <c r="M54221" s="290"/>
    </row>
    <row r="54222" spans="11:13" x14ac:dyDescent="0.35">
      <c r="K54222" s="293"/>
      <c r="M54222" s="290"/>
    </row>
    <row r="54223" spans="11:13" x14ac:dyDescent="0.35">
      <c r="K54223" s="293"/>
      <c r="M54223" s="290"/>
    </row>
    <row r="54224" spans="11:13" x14ac:dyDescent="0.35">
      <c r="K54224" s="293"/>
      <c r="M54224" s="290"/>
    </row>
    <row r="54225" spans="11:13" x14ac:dyDescent="0.35">
      <c r="K54225" s="293"/>
      <c r="M54225" s="290"/>
    </row>
    <row r="54226" spans="11:13" x14ac:dyDescent="0.35">
      <c r="K54226" s="293"/>
      <c r="M54226" s="290"/>
    </row>
    <row r="54227" spans="11:13" x14ac:dyDescent="0.35">
      <c r="K54227" s="293"/>
      <c r="M54227" s="290"/>
    </row>
    <row r="54228" spans="11:13" x14ac:dyDescent="0.35">
      <c r="K54228" s="293"/>
      <c r="M54228" s="290"/>
    </row>
    <row r="54229" spans="11:13" x14ac:dyDescent="0.35">
      <c r="K54229" s="293"/>
      <c r="M54229" s="290"/>
    </row>
    <row r="54230" spans="11:13" x14ac:dyDescent="0.35">
      <c r="K54230" s="293"/>
      <c r="M54230" s="290"/>
    </row>
    <row r="54231" spans="11:13" x14ac:dyDescent="0.35">
      <c r="K54231" s="293"/>
      <c r="M54231" s="290"/>
    </row>
    <row r="54232" spans="11:13" x14ac:dyDescent="0.35">
      <c r="K54232" s="293"/>
      <c r="M54232" s="290"/>
    </row>
    <row r="54233" spans="11:13" x14ac:dyDescent="0.35">
      <c r="K54233" s="293"/>
      <c r="M54233" s="290"/>
    </row>
    <row r="54234" spans="11:13" x14ac:dyDescent="0.35">
      <c r="K54234" s="293"/>
      <c r="M54234" s="290"/>
    </row>
    <row r="54235" spans="11:13" x14ac:dyDescent="0.35">
      <c r="K54235" s="293"/>
      <c r="M54235" s="290"/>
    </row>
    <row r="54236" spans="11:13" x14ac:dyDescent="0.35">
      <c r="K54236" s="293"/>
      <c r="M54236" s="290"/>
    </row>
    <row r="54237" spans="11:13" x14ac:dyDescent="0.35">
      <c r="K54237" s="293"/>
      <c r="M54237" s="290"/>
    </row>
    <row r="54238" spans="11:13" x14ac:dyDescent="0.35">
      <c r="K54238" s="293"/>
      <c r="M54238" s="290"/>
    </row>
    <row r="54239" spans="11:13" x14ac:dyDescent="0.35">
      <c r="K54239" s="293"/>
      <c r="M54239" s="290"/>
    </row>
    <row r="54240" spans="11:13" x14ac:dyDescent="0.35">
      <c r="K54240" s="293"/>
      <c r="M54240" s="290"/>
    </row>
    <row r="54241" spans="11:13" x14ac:dyDescent="0.35">
      <c r="K54241" s="293"/>
      <c r="M54241" s="290"/>
    </row>
    <row r="54242" spans="11:13" x14ac:dyDescent="0.35">
      <c r="K54242" s="293"/>
      <c r="M54242" s="290"/>
    </row>
    <row r="54243" spans="11:13" x14ac:dyDescent="0.35">
      <c r="K54243" s="293"/>
      <c r="M54243" s="290"/>
    </row>
    <row r="54244" spans="11:13" x14ac:dyDescent="0.35">
      <c r="K54244" s="293"/>
      <c r="M54244" s="290"/>
    </row>
    <row r="54245" spans="11:13" x14ac:dyDescent="0.35">
      <c r="K54245" s="293"/>
      <c r="M54245" s="290"/>
    </row>
    <row r="54246" spans="11:13" x14ac:dyDescent="0.35">
      <c r="K54246" s="293"/>
      <c r="M54246" s="290"/>
    </row>
    <row r="54247" spans="11:13" x14ac:dyDescent="0.35">
      <c r="K54247" s="293"/>
      <c r="M54247" s="290"/>
    </row>
    <row r="54248" spans="11:13" x14ac:dyDescent="0.35">
      <c r="K54248" s="293"/>
      <c r="M54248" s="290"/>
    </row>
    <row r="54249" spans="11:13" x14ac:dyDescent="0.35">
      <c r="K54249" s="293"/>
      <c r="M54249" s="290"/>
    </row>
    <row r="54250" spans="11:13" x14ac:dyDescent="0.35">
      <c r="K54250" s="293"/>
      <c r="M54250" s="290"/>
    </row>
    <row r="54251" spans="11:13" x14ac:dyDescent="0.35">
      <c r="K54251" s="293"/>
      <c r="M54251" s="290"/>
    </row>
    <row r="54252" spans="11:13" x14ac:dyDescent="0.35">
      <c r="K54252" s="293"/>
      <c r="M54252" s="290"/>
    </row>
    <row r="54253" spans="11:13" x14ac:dyDescent="0.35">
      <c r="K54253" s="293"/>
      <c r="M54253" s="290"/>
    </row>
    <row r="54254" spans="11:13" x14ac:dyDescent="0.35">
      <c r="K54254" s="293"/>
      <c r="M54254" s="290"/>
    </row>
    <row r="54255" spans="11:13" x14ac:dyDescent="0.35">
      <c r="K54255" s="293"/>
      <c r="M54255" s="290"/>
    </row>
    <row r="54256" spans="11:13" x14ac:dyDescent="0.35">
      <c r="K54256" s="293"/>
      <c r="M54256" s="290"/>
    </row>
    <row r="54257" spans="11:13" x14ac:dyDescent="0.35">
      <c r="K54257" s="293"/>
      <c r="M54257" s="290"/>
    </row>
    <row r="54258" spans="11:13" x14ac:dyDescent="0.35">
      <c r="K54258" s="293"/>
      <c r="M54258" s="290"/>
    </row>
    <row r="54259" spans="11:13" x14ac:dyDescent="0.35">
      <c r="K54259" s="293"/>
      <c r="M54259" s="290"/>
    </row>
    <row r="54260" spans="11:13" x14ac:dyDescent="0.35">
      <c r="K54260" s="293"/>
      <c r="M54260" s="290"/>
    </row>
    <row r="54261" spans="11:13" x14ac:dyDescent="0.35">
      <c r="K54261" s="293"/>
      <c r="M54261" s="290"/>
    </row>
    <row r="54262" spans="11:13" x14ac:dyDescent="0.35">
      <c r="K54262" s="293"/>
      <c r="M54262" s="290"/>
    </row>
    <row r="54263" spans="11:13" x14ac:dyDescent="0.35">
      <c r="K54263" s="293"/>
      <c r="M54263" s="290"/>
    </row>
    <row r="54264" spans="11:13" x14ac:dyDescent="0.35">
      <c r="K54264" s="293"/>
      <c r="M54264" s="290"/>
    </row>
    <row r="54265" spans="11:13" x14ac:dyDescent="0.35">
      <c r="K54265" s="293"/>
      <c r="M54265" s="290"/>
    </row>
    <row r="54266" spans="11:13" x14ac:dyDescent="0.35">
      <c r="K54266" s="293"/>
      <c r="M54266" s="290"/>
    </row>
    <row r="54267" spans="11:13" x14ac:dyDescent="0.35">
      <c r="K54267" s="293"/>
      <c r="M54267" s="290"/>
    </row>
    <row r="54268" spans="11:13" x14ac:dyDescent="0.35">
      <c r="K54268" s="293"/>
      <c r="M54268" s="290"/>
    </row>
    <row r="54269" spans="11:13" x14ac:dyDescent="0.35">
      <c r="K54269" s="293"/>
      <c r="M54269" s="290"/>
    </row>
    <row r="54270" spans="11:13" x14ac:dyDescent="0.35">
      <c r="K54270" s="293"/>
      <c r="M54270" s="290"/>
    </row>
    <row r="54271" spans="11:13" x14ac:dyDescent="0.35">
      <c r="K54271" s="293"/>
      <c r="M54271" s="290"/>
    </row>
    <row r="54272" spans="11:13" x14ac:dyDescent="0.35">
      <c r="K54272" s="293"/>
      <c r="M54272" s="290"/>
    </row>
    <row r="54273" spans="11:13" x14ac:dyDescent="0.35">
      <c r="K54273" s="293"/>
      <c r="M54273" s="290"/>
    </row>
    <row r="54274" spans="11:13" x14ac:dyDescent="0.35">
      <c r="K54274" s="293"/>
      <c r="M54274" s="290"/>
    </row>
    <row r="54275" spans="11:13" x14ac:dyDescent="0.35">
      <c r="K54275" s="293"/>
      <c r="M54275" s="290"/>
    </row>
    <row r="54276" spans="11:13" x14ac:dyDescent="0.35">
      <c r="K54276" s="293"/>
      <c r="M54276" s="290"/>
    </row>
    <row r="54277" spans="11:13" x14ac:dyDescent="0.35">
      <c r="K54277" s="293"/>
      <c r="M54277" s="290"/>
    </row>
    <row r="54278" spans="11:13" x14ac:dyDescent="0.35">
      <c r="K54278" s="293"/>
      <c r="M54278" s="290"/>
    </row>
    <row r="54279" spans="11:13" x14ac:dyDescent="0.35">
      <c r="K54279" s="293"/>
      <c r="M54279" s="290"/>
    </row>
    <row r="54280" spans="11:13" x14ac:dyDescent="0.35">
      <c r="K54280" s="293"/>
      <c r="M54280" s="290"/>
    </row>
    <row r="54281" spans="11:13" x14ac:dyDescent="0.35">
      <c r="K54281" s="293"/>
      <c r="M54281" s="290"/>
    </row>
    <row r="54282" spans="11:13" x14ac:dyDescent="0.35">
      <c r="K54282" s="293"/>
      <c r="M54282" s="290"/>
    </row>
    <row r="54283" spans="11:13" x14ac:dyDescent="0.35">
      <c r="K54283" s="293"/>
      <c r="M54283" s="290"/>
    </row>
    <row r="54284" spans="11:13" x14ac:dyDescent="0.35">
      <c r="K54284" s="293"/>
      <c r="M54284" s="290"/>
    </row>
    <row r="54285" spans="11:13" x14ac:dyDescent="0.35">
      <c r="K54285" s="293"/>
      <c r="M54285" s="290"/>
    </row>
    <row r="54286" spans="11:13" x14ac:dyDescent="0.35">
      <c r="K54286" s="293"/>
      <c r="M54286" s="290"/>
    </row>
    <row r="54287" spans="11:13" x14ac:dyDescent="0.35">
      <c r="K54287" s="293"/>
      <c r="M54287" s="290"/>
    </row>
    <row r="54288" spans="11:13" x14ac:dyDescent="0.35">
      <c r="K54288" s="293"/>
      <c r="M54288" s="290"/>
    </row>
    <row r="54289" spans="11:13" x14ac:dyDescent="0.35">
      <c r="K54289" s="293"/>
      <c r="M54289" s="290"/>
    </row>
    <row r="54290" spans="11:13" x14ac:dyDescent="0.35">
      <c r="K54290" s="293"/>
      <c r="M54290" s="290"/>
    </row>
    <row r="54291" spans="11:13" x14ac:dyDescent="0.35">
      <c r="K54291" s="293"/>
      <c r="M54291" s="290"/>
    </row>
    <row r="54292" spans="11:13" x14ac:dyDescent="0.35">
      <c r="K54292" s="293"/>
      <c r="M54292" s="290"/>
    </row>
    <row r="54293" spans="11:13" x14ac:dyDescent="0.35">
      <c r="K54293" s="293"/>
      <c r="M54293" s="290"/>
    </row>
    <row r="54294" spans="11:13" x14ac:dyDescent="0.35">
      <c r="K54294" s="293"/>
      <c r="M54294" s="290"/>
    </row>
    <row r="54295" spans="11:13" x14ac:dyDescent="0.35">
      <c r="K54295" s="293"/>
      <c r="M54295" s="290"/>
    </row>
    <row r="54296" spans="11:13" x14ac:dyDescent="0.35">
      <c r="K54296" s="293"/>
      <c r="M54296" s="290"/>
    </row>
    <row r="54297" spans="11:13" x14ac:dyDescent="0.35">
      <c r="K54297" s="293"/>
      <c r="M54297" s="290"/>
    </row>
    <row r="54298" spans="11:13" x14ac:dyDescent="0.35">
      <c r="K54298" s="293"/>
      <c r="M54298" s="290"/>
    </row>
    <row r="54299" spans="11:13" x14ac:dyDescent="0.35">
      <c r="K54299" s="293"/>
      <c r="M54299" s="290"/>
    </row>
    <row r="54300" spans="11:13" x14ac:dyDescent="0.35">
      <c r="K54300" s="293"/>
      <c r="M54300" s="290"/>
    </row>
    <row r="54301" spans="11:13" x14ac:dyDescent="0.35">
      <c r="K54301" s="293"/>
      <c r="M54301" s="290"/>
    </row>
    <row r="54302" spans="11:13" x14ac:dyDescent="0.35">
      <c r="K54302" s="293"/>
      <c r="M54302" s="290"/>
    </row>
    <row r="54303" spans="11:13" x14ac:dyDescent="0.35">
      <c r="K54303" s="293"/>
      <c r="M54303" s="290"/>
    </row>
    <row r="54304" spans="11:13" x14ac:dyDescent="0.35">
      <c r="K54304" s="293"/>
      <c r="M54304" s="290"/>
    </row>
    <row r="54305" spans="11:13" x14ac:dyDescent="0.35">
      <c r="K54305" s="293"/>
      <c r="M54305" s="290"/>
    </row>
    <row r="54306" spans="11:13" x14ac:dyDescent="0.35">
      <c r="K54306" s="293"/>
      <c r="M54306" s="290"/>
    </row>
    <row r="54307" spans="11:13" x14ac:dyDescent="0.35">
      <c r="K54307" s="293"/>
      <c r="M54307" s="290"/>
    </row>
    <row r="54308" spans="11:13" x14ac:dyDescent="0.35">
      <c r="K54308" s="293"/>
      <c r="M54308" s="290"/>
    </row>
    <row r="54309" spans="11:13" x14ac:dyDescent="0.35">
      <c r="K54309" s="293"/>
      <c r="M54309" s="290"/>
    </row>
    <row r="54310" spans="11:13" x14ac:dyDescent="0.35">
      <c r="K54310" s="293"/>
      <c r="M54310" s="290"/>
    </row>
    <row r="54311" spans="11:13" x14ac:dyDescent="0.35">
      <c r="K54311" s="293"/>
      <c r="M54311" s="290"/>
    </row>
    <row r="54312" spans="11:13" x14ac:dyDescent="0.35">
      <c r="K54312" s="293"/>
      <c r="M54312" s="290"/>
    </row>
    <row r="54313" spans="11:13" x14ac:dyDescent="0.35">
      <c r="K54313" s="293"/>
      <c r="M54313" s="290"/>
    </row>
    <row r="54314" spans="11:13" x14ac:dyDescent="0.35">
      <c r="K54314" s="293"/>
      <c r="M54314" s="290"/>
    </row>
    <row r="54315" spans="11:13" x14ac:dyDescent="0.35">
      <c r="K54315" s="293"/>
      <c r="M54315" s="290"/>
    </row>
    <row r="54316" spans="11:13" x14ac:dyDescent="0.35">
      <c r="K54316" s="293"/>
      <c r="M54316" s="290"/>
    </row>
    <row r="54317" spans="11:13" x14ac:dyDescent="0.35">
      <c r="K54317" s="293"/>
      <c r="M54317" s="290"/>
    </row>
    <row r="54318" spans="11:13" x14ac:dyDescent="0.35">
      <c r="K54318" s="293"/>
      <c r="M54318" s="290"/>
    </row>
    <row r="54319" spans="11:13" x14ac:dyDescent="0.35">
      <c r="K54319" s="293"/>
      <c r="M54319" s="290"/>
    </row>
    <row r="54320" spans="11:13" x14ac:dyDescent="0.35">
      <c r="K54320" s="293"/>
      <c r="M54320" s="290"/>
    </row>
    <row r="54321" spans="11:13" x14ac:dyDescent="0.35">
      <c r="K54321" s="293"/>
      <c r="M54321" s="290"/>
    </row>
    <row r="54322" spans="11:13" x14ac:dyDescent="0.35">
      <c r="K54322" s="293"/>
      <c r="M54322" s="290"/>
    </row>
    <row r="54323" spans="11:13" x14ac:dyDescent="0.35">
      <c r="K54323" s="293"/>
      <c r="M54323" s="290"/>
    </row>
    <row r="54324" spans="11:13" x14ac:dyDescent="0.35">
      <c r="K54324" s="293"/>
      <c r="M54324" s="290"/>
    </row>
    <row r="54325" spans="11:13" x14ac:dyDescent="0.35">
      <c r="K54325" s="293"/>
      <c r="M54325" s="290"/>
    </row>
    <row r="54326" spans="11:13" x14ac:dyDescent="0.35">
      <c r="K54326" s="293"/>
      <c r="M54326" s="290"/>
    </row>
    <row r="54327" spans="11:13" x14ac:dyDescent="0.35">
      <c r="K54327" s="293"/>
      <c r="M54327" s="290"/>
    </row>
    <row r="54328" spans="11:13" x14ac:dyDescent="0.35">
      <c r="K54328" s="293"/>
      <c r="M54328" s="290"/>
    </row>
    <row r="54329" spans="11:13" x14ac:dyDescent="0.35">
      <c r="K54329" s="293"/>
      <c r="M54329" s="290"/>
    </row>
    <row r="54330" spans="11:13" x14ac:dyDescent="0.35">
      <c r="K54330" s="293"/>
      <c r="M54330" s="290"/>
    </row>
    <row r="54331" spans="11:13" x14ac:dyDescent="0.35">
      <c r="K54331" s="293"/>
      <c r="M54331" s="290"/>
    </row>
    <row r="54332" spans="11:13" x14ac:dyDescent="0.35">
      <c r="K54332" s="293"/>
      <c r="M54332" s="290"/>
    </row>
    <row r="54333" spans="11:13" x14ac:dyDescent="0.35">
      <c r="K54333" s="293"/>
      <c r="M54333" s="290"/>
    </row>
    <row r="54334" spans="11:13" x14ac:dyDescent="0.35">
      <c r="K54334" s="293"/>
      <c r="M54334" s="290"/>
    </row>
    <row r="54335" spans="11:13" x14ac:dyDescent="0.35">
      <c r="K54335" s="293"/>
      <c r="M54335" s="290"/>
    </row>
    <row r="54336" spans="11:13" x14ac:dyDescent="0.35">
      <c r="K54336" s="293"/>
      <c r="M54336" s="290"/>
    </row>
    <row r="54337" spans="11:13" x14ac:dyDescent="0.35">
      <c r="K54337" s="293"/>
      <c r="M54337" s="290"/>
    </row>
    <row r="54338" spans="11:13" x14ac:dyDescent="0.35">
      <c r="K54338" s="293"/>
      <c r="M54338" s="290"/>
    </row>
    <row r="54339" spans="11:13" x14ac:dyDescent="0.35">
      <c r="K54339" s="293"/>
      <c r="M54339" s="290"/>
    </row>
    <row r="54340" spans="11:13" x14ac:dyDescent="0.35">
      <c r="K54340" s="293"/>
      <c r="M54340" s="290"/>
    </row>
    <row r="54341" spans="11:13" x14ac:dyDescent="0.35">
      <c r="K54341" s="293"/>
      <c r="M54341" s="290"/>
    </row>
    <row r="54342" spans="11:13" x14ac:dyDescent="0.35">
      <c r="K54342" s="293"/>
      <c r="M54342" s="290"/>
    </row>
    <row r="54343" spans="11:13" x14ac:dyDescent="0.35">
      <c r="K54343" s="293"/>
      <c r="M54343" s="290"/>
    </row>
    <row r="54344" spans="11:13" x14ac:dyDescent="0.35">
      <c r="K54344" s="293"/>
      <c r="M54344" s="290"/>
    </row>
    <row r="54345" spans="11:13" x14ac:dyDescent="0.35">
      <c r="K54345" s="293"/>
      <c r="M54345" s="290"/>
    </row>
    <row r="54346" spans="11:13" x14ac:dyDescent="0.35">
      <c r="K54346" s="293"/>
      <c r="M54346" s="290"/>
    </row>
    <row r="54347" spans="11:13" x14ac:dyDescent="0.35">
      <c r="K54347" s="293"/>
      <c r="M54347" s="290"/>
    </row>
    <row r="54348" spans="11:13" x14ac:dyDescent="0.35">
      <c r="K54348" s="293"/>
      <c r="M54348" s="290"/>
    </row>
    <row r="54349" spans="11:13" x14ac:dyDescent="0.35">
      <c r="K54349" s="293"/>
      <c r="M54349" s="290"/>
    </row>
    <row r="54350" spans="11:13" x14ac:dyDescent="0.35">
      <c r="K54350" s="293"/>
      <c r="M54350" s="290"/>
    </row>
    <row r="54351" spans="11:13" x14ac:dyDescent="0.35">
      <c r="K54351" s="293"/>
      <c r="M54351" s="290"/>
    </row>
    <row r="54352" spans="11:13" x14ac:dyDescent="0.35">
      <c r="K54352" s="293"/>
      <c r="M54352" s="290"/>
    </row>
    <row r="54353" spans="11:13" x14ac:dyDescent="0.35">
      <c r="K54353" s="293"/>
      <c r="M54353" s="290"/>
    </row>
    <row r="54354" spans="11:13" x14ac:dyDescent="0.35">
      <c r="K54354" s="293"/>
      <c r="M54354" s="290"/>
    </row>
    <row r="54355" spans="11:13" x14ac:dyDescent="0.35">
      <c r="K54355" s="293"/>
      <c r="M54355" s="290"/>
    </row>
    <row r="54356" spans="11:13" x14ac:dyDescent="0.35">
      <c r="K54356" s="293"/>
      <c r="M54356" s="290"/>
    </row>
    <row r="54357" spans="11:13" x14ac:dyDescent="0.35">
      <c r="K54357" s="293"/>
      <c r="M54357" s="290"/>
    </row>
    <row r="54358" spans="11:13" x14ac:dyDescent="0.35">
      <c r="K54358" s="293"/>
      <c r="M54358" s="290"/>
    </row>
    <row r="54359" spans="11:13" x14ac:dyDescent="0.35">
      <c r="K54359" s="293"/>
      <c r="M54359" s="290"/>
    </row>
    <row r="54360" spans="11:13" x14ac:dyDescent="0.35">
      <c r="K54360" s="293"/>
      <c r="M54360" s="290"/>
    </row>
    <row r="54361" spans="11:13" x14ac:dyDescent="0.35">
      <c r="K54361" s="293"/>
      <c r="M54361" s="290"/>
    </row>
    <row r="54362" spans="11:13" x14ac:dyDescent="0.35">
      <c r="K54362" s="293"/>
      <c r="M54362" s="290"/>
    </row>
    <row r="54363" spans="11:13" x14ac:dyDescent="0.35">
      <c r="K54363" s="293"/>
      <c r="M54363" s="290"/>
    </row>
    <row r="54364" spans="11:13" x14ac:dyDescent="0.35">
      <c r="K54364" s="293"/>
      <c r="M54364" s="290"/>
    </row>
    <row r="54365" spans="11:13" x14ac:dyDescent="0.35">
      <c r="K54365" s="293"/>
      <c r="M54365" s="290"/>
    </row>
    <row r="54366" spans="11:13" x14ac:dyDescent="0.35">
      <c r="K54366" s="293"/>
      <c r="M54366" s="290"/>
    </row>
    <row r="54367" spans="11:13" x14ac:dyDescent="0.35">
      <c r="K54367" s="293"/>
      <c r="M54367" s="290"/>
    </row>
    <row r="54368" spans="11:13" x14ac:dyDescent="0.35">
      <c r="K54368" s="293"/>
      <c r="M54368" s="290"/>
    </row>
    <row r="54369" spans="11:13" x14ac:dyDescent="0.35">
      <c r="K54369" s="293"/>
      <c r="M54369" s="290"/>
    </row>
    <row r="54370" spans="11:13" x14ac:dyDescent="0.35">
      <c r="K54370" s="293"/>
      <c r="M54370" s="290"/>
    </row>
    <row r="54371" spans="11:13" x14ac:dyDescent="0.35">
      <c r="K54371" s="293"/>
      <c r="M54371" s="290"/>
    </row>
    <row r="54372" spans="11:13" x14ac:dyDescent="0.35">
      <c r="K54372" s="293"/>
      <c r="M54372" s="290"/>
    </row>
    <row r="54373" spans="11:13" x14ac:dyDescent="0.35">
      <c r="K54373" s="293"/>
      <c r="M54373" s="290"/>
    </row>
    <row r="54374" spans="11:13" x14ac:dyDescent="0.35">
      <c r="K54374" s="293"/>
      <c r="M54374" s="290"/>
    </row>
    <row r="54375" spans="11:13" x14ac:dyDescent="0.35">
      <c r="K54375" s="293"/>
      <c r="M54375" s="290"/>
    </row>
    <row r="54376" spans="11:13" x14ac:dyDescent="0.35">
      <c r="K54376" s="293"/>
      <c r="M54376" s="290"/>
    </row>
    <row r="54377" spans="11:13" x14ac:dyDescent="0.35">
      <c r="K54377" s="293"/>
      <c r="M54377" s="290"/>
    </row>
    <row r="54378" spans="11:13" x14ac:dyDescent="0.35">
      <c r="K54378" s="293"/>
      <c r="M54378" s="290"/>
    </row>
    <row r="54379" spans="11:13" x14ac:dyDescent="0.35">
      <c r="K54379" s="293"/>
      <c r="M54379" s="290"/>
    </row>
    <row r="54380" spans="11:13" x14ac:dyDescent="0.35">
      <c r="K54380" s="293"/>
      <c r="M54380" s="290"/>
    </row>
    <row r="54381" spans="11:13" x14ac:dyDescent="0.35">
      <c r="K54381" s="293"/>
      <c r="M54381" s="290"/>
    </row>
    <row r="54382" spans="11:13" x14ac:dyDescent="0.35">
      <c r="K54382" s="293"/>
      <c r="M54382" s="290"/>
    </row>
    <row r="54383" spans="11:13" x14ac:dyDescent="0.35">
      <c r="K54383" s="293"/>
      <c r="M54383" s="290"/>
    </row>
    <row r="54384" spans="11:13" x14ac:dyDescent="0.35">
      <c r="K54384" s="293"/>
      <c r="M54384" s="290"/>
    </row>
    <row r="54385" spans="11:13" x14ac:dyDescent="0.35">
      <c r="K54385" s="293"/>
      <c r="M54385" s="290"/>
    </row>
    <row r="54386" spans="11:13" x14ac:dyDescent="0.35">
      <c r="K54386" s="293"/>
      <c r="M54386" s="290"/>
    </row>
    <row r="54387" spans="11:13" x14ac:dyDescent="0.35">
      <c r="K54387" s="293"/>
      <c r="M54387" s="290"/>
    </row>
    <row r="54388" spans="11:13" x14ac:dyDescent="0.35">
      <c r="K54388" s="293"/>
      <c r="M54388" s="290"/>
    </row>
    <row r="54389" spans="11:13" x14ac:dyDescent="0.35">
      <c r="K54389" s="293"/>
      <c r="M54389" s="290"/>
    </row>
    <row r="54390" spans="11:13" x14ac:dyDescent="0.35">
      <c r="K54390" s="293"/>
      <c r="M54390" s="290"/>
    </row>
    <row r="54391" spans="11:13" x14ac:dyDescent="0.35">
      <c r="K54391" s="293"/>
      <c r="M54391" s="290"/>
    </row>
    <row r="54392" spans="11:13" x14ac:dyDescent="0.35">
      <c r="K54392" s="293"/>
      <c r="M54392" s="290"/>
    </row>
    <row r="54393" spans="11:13" x14ac:dyDescent="0.35">
      <c r="K54393" s="293"/>
      <c r="M54393" s="290"/>
    </row>
    <row r="54394" spans="11:13" x14ac:dyDescent="0.35">
      <c r="K54394" s="293"/>
      <c r="M54394" s="290"/>
    </row>
    <row r="54395" spans="11:13" x14ac:dyDescent="0.35">
      <c r="K54395" s="293"/>
      <c r="M54395" s="290"/>
    </row>
    <row r="54396" spans="11:13" x14ac:dyDescent="0.35">
      <c r="K54396" s="293"/>
      <c r="M54396" s="290"/>
    </row>
    <row r="54397" spans="11:13" x14ac:dyDescent="0.35">
      <c r="K54397" s="293"/>
      <c r="M54397" s="290"/>
    </row>
    <row r="54398" spans="11:13" x14ac:dyDescent="0.35">
      <c r="K54398" s="293"/>
      <c r="M54398" s="290"/>
    </row>
    <row r="54399" spans="11:13" x14ac:dyDescent="0.35">
      <c r="K54399" s="293"/>
      <c r="M54399" s="290"/>
    </row>
    <row r="54400" spans="11:13" x14ac:dyDescent="0.35">
      <c r="K54400" s="293"/>
      <c r="M54400" s="290"/>
    </row>
    <row r="54401" spans="11:13" x14ac:dyDescent="0.35">
      <c r="K54401" s="293"/>
      <c r="M54401" s="290"/>
    </row>
    <row r="54402" spans="11:13" x14ac:dyDescent="0.35">
      <c r="K54402" s="293"/>
      <c r="M54402" s="290"/>
    </row>
    <row r="54403" spans="11:13" x14ac:dyDescent="0.35">
      <c r="K54403" s="293"/>
      <c r="M54403" s="290"/>
    </row>
    <row r="54404" spans="11:13" x14ac:dyDescent="0.35">
      <c r="K54404" s="293"/>
      <c r="M54404" s="290"/>
    </row>
    <row r="54405" spans="11:13" x14ac:dyDescent="0.35">
      <c r="K54405" s="293"/>
      <c r="M54405" s="290"/>
    </row>
    <row r="54406" spans="11:13" x14ac:dyDescent="0.35">
      <c r="K54406" s="293"/>
      <c r="M54406" s="290"/>
    </row>
    <row r="54407" spans="11:13" x14ac:dyDescent="0.35">
      <c r="K54407" s="293"/>
      <c r="M54407" s="290"/>
    </row>
    <row r="54408" spans="11:13" x14ac:dyDescent="0.35">
      <c r="K54408" s="293"/>
      <c r="M54408" s="290"/>
    </row>
    <row r="54409" spans="11:13" x14ac:dyDescent="0.35">
      <c r="K54409" s="293"/>
      <c r="M54409" s="290"/>
    </row>
    <row r="54410" spans="11:13" x14ac:dyDescent="0.35">
      <c r="K54410" s="293"/>
      <c r="M54410" s="290"/>
    </row>
    <row r="54411" spans="11:13" x14ac:dyDescent="0.35">
      <c r="K54411" s="293"/>
      <c r="M54411" s="290"/>
    </row>
    <row r="54412" spans="11:13" x14ac:dyDescent="0.35">
      <c r="K54412" s="293"/>
      <c r="M54412" s="290"/>
    </row>
    <row r="54413" spans="11:13" x14ac:dyDescent="0.35">
      <c r="K54413" s="293"/>
      <c r="M54413" s="290"/>
    </row>
    <row r="54414" spans="11:13" x14ac:dyDescent="0.35">
      <c r="K54414" s="293"/>
      <c r="M54414" s="290"/>
    </row>
    <row r="54415" spans="11:13" x14ac:dyDescent="0.35">
      <c r="K54415" s="293"/>
      <c r="M54415" s="290"/>
    </row>
    <row r="54416" spans="11:13" x14ac:dyDescent="0.35">
      <c r="K54416" s="293"/>
      <c r="M54416" s="290"/>
    </row>
    <row r="54417" spans="11:13" x14ac:dyDescent="0.35">
      <c r="K54417" s="293"/>
      <c r="M54417" s="290"/>
    </row>
    <row r="54418" spans="11:13" x14ac:dyDescent="0.35">
      <c r="K54418" s="293"/>
      <c r="M54418" s="290"/>
    </row>
    <row r="54419" spans="11:13" x14ac:dyDescent="0.35">
      <c r="K54419" s="293"/>
      <c r="M54419" s="290"/>
    </row>
    <row r="54420" spans="11:13" x14ac:dyDescent="0.35">
      <c r="K54420" s="293"/>
      <c r="M54420" s="290"/>
    </row>
    <row r="54421" spans="11:13" x14ac:dyDescent="0.35">
      <c r="K54421" s="293"/>
      <c r="M54421" s="290"/>
    </row>
    <row r="54422" spans="11:13" x14ac:dyDescent="0.35">
      <c r="K54422" s="293"/>
      <c r="M54422" s="290"/>
    </row>
    <row r="54423" spans="11:13" x14ac:dyDescent="0.35">
      <c r="K54423" s="293"/>
      <c r="M54423" s="290"/>
    </row>
    <row r="54424" spans="11:13" x14ac:dyDescent="0.35">
      <c r="K54424" s="293"/>
      <c r="M54424" s="290"/>
    </row>
    <row r="54425" spans="11:13" x14ac:dyDescent="0.35">
      <c r="K54425" s="293"/>
      <c r="M54425" s="290"/>
    </row>
    <row r="54426" spans="11:13" x14ac:dyDescent="0.35">
      <c r="K54426" s="293"/>
      <c r="M54426" s="290"/>
    </row>
    <row r="54427" spans="11:13" x14ac:dyDescent="0.35">
      <c r="K54427" s="293"/>
      <c r="M54427" s="290"/>
    </row>
    <row r="54428" spans="11:13" x14ac:dyDescent="0.35">
      <c r="K54428" s="293"/>
      <c r="M54428" s="290"/>
    </row>
    <row r="54429" spans="11:13" x14ac:dyDescent="0.35">
      <c r="K54429" s="293"/>
      <c r="M54429" s="290"/>
    </row>
    <row r="54430" spans="11:13" x14ac:dyDescent="0.35">
      <c r="K54430" s="293"/>
      <c r="M54430" s="290"/>
    </row>
    <row r="54431" spans="11:13" x14ac:dyDescent="0.35">
      <c r="K54431" s="293"/>
      <c r="M54431" s="290"/>
    </row>
    <row r="54432" spans="11:13" x14ac:dyDescent="0.35">
      <c r="K54432" s="293"/>
      <c r="M54432" s="290"/>
    </row>
    <row r="54433" spans="11:13" x14ac:dyDescent="0.35">
      <c r="K54433" s="293"/>
      <c r="M54433" s="290"/>
    </row>
    <row r="54434" spans="11:13" x14ac:dyDescent="0.35">
      <c r="K54434" s="293"/>
      <c r="M54434" s="290"/>
    </row>
    <row r="54435" spans="11:13" x14ac:dyDescent="0.35">
      <c r="K54435" s="293"/>
      <c r="M54435" s="290"/>
    </row>
    <row r="54436" spans="11:13" x14ac:dyDescent="0.35">
      <c r="K54436" s="293"/>
      <c r="M54436" s="290"/>
    </row>
    <row r="54437" spans="11:13" x14ac:dyDescent="0.35">
      <c r="K54437" s="293"/>
      <c r="M54437" s="290"/>
    </row>
    <row r="54438" spans="11:13" x14ac:dyDescent="0.35">
      <c r="K54438" s="293"/>
      <c r="M54438" s="290"/>
    </row>
    <row r="54439" spans="11:13" x14ac:dyDescent="0.35">
      <c r="K54439" s="293"/>
      <c r="M54439" s="290"/>
    </row>
    <row r="54440" spans="11:13" x14ac:dyDescent="0.35">
      <c r="K54440" s="293"/>
      <c r="M54440" s="290"/>
    </row>
    <row r="54441" spans="11:13" x14ac:dyDescent="0.35">
      <c r="K54441" s="293"/>
      <c r="M54441" s="290"/>
    </row>
    <row r="54442" spans="11:13" x14ac:dyDescent="0.35">
      <c r="K54442" s="293"/>
      <c r="M54442" s="290"/>
    </row>
    <row r="54443" spans="11:13" x14ac:dyDescent="0.35">
      <c r="K54443" s="293"/>
      <c r="M54443" s="290"/>
    </row>
    <row r="54444" spans="11:13" x14ac:dyDescent="0.35">
      <c r="K54444" s="293"/>
      <c r="M54444" s="290"/>
    </row>
    <row r="54445" spans="11:13" x14ac:dyDescent="0.35">
      <c r="K54445" s="293"/>
      <c r="M54445" s="290"/>
    </row>
    <row r="54446" spans="11:13" x14ac:dyDescent="0.35">
      <c r="K54446" s="293"/>
      <c r="M54446" s="290"/>
    </row>
    <row r="54447" spans="11:13" x14ac:dyDescent="0.35">
      <c r="K54447" s="293"/>
      <c r="M54447" s="290"/>
    </row>
    <row r="54448" spans="11:13" x14ac:dyDescent="0.35">
      <c r="K54448" s="293"/>
      <c r="M54448" s="290"/>
    </row>
    <row r="54449" spans="11:13" x14ac:dyDescent="0.35">
      <c r="K54449" s="293"/>
      <c r="M54449" s="290"/>
    </row>
    <row r="54450" spans="11:13" x14ac:dyDescent="0.35">
      <c r="K54450" s="293"/>
      <c r="M54450" s="290"/>
    </row>
    <row r="54451" spans="11:13" x14ac:dyDescent="0.35">
      <c r="K54451" s="293"/>
      <c r="M54451" s="290"/>
    </row>
    <row r="54452" spans="11:13" x14ac:dyDescent="0.35">
      <c r="K54452" s="293"/>
      <c r="M54452" s="290"/>
    </row>
    <row r="54453" spans="11:13" x14ac:dyDescent="0.35">
      <c r="K54453" s="293"/>
      <c r="M54453" s="290"/>
    </row>
    <row r="54454" spans="11:13" x14ac:dyDescent="0.35">
      <c r="K54454" s="293"/>
      <c r="M54454" s="290"/>
    </row>
    <row r="54455" spans="11:13" x14ac:dyDescent="0.35">
      <c r="K54455" s="293"/>
      <c r="M54455" s="290"/>
    </row>
    <row r="54456" spans="11:13" x14ac:dyDescent="0.35">
      <c r="K54456" s="293"/>
      <c r="M54456" s="290"/>
    </row>
    <row r="54457" spans="11:13" x14ac:dyDescent="0.35">
      <c r="K54457" s="293"/>
      <c r="M54457" s="290"/>
    </row>
    <row r="54458" spans="11:13" x14ac:dyDescent="0.35">
      <c r="K54458" s="293"/>
      <c r="M54458" s="290"/>
    </row>
    <row r="54459" spans="11:13" x14ac:dyDescent="0.35">
      <c r="K54459" s="293"/>
      <c r="M54459" s="290"/>
    </row>
    <row r="54460" spans="11:13" x14ac:dyDescent="0.35">
      <c r="K54460" s="293"/>
      <c r="M54460" s="290"/>
    </row>
    <row r="54461" spans="11:13" x14ac:dyDescent="0.35">
      <c r="K54461" s="293"/>
      <c r="M54461" s="290"/>
    </row>
    <row r="54462" spans="11:13" x14ac:dyDescent="0.35">
      <c r="K54462" s="293"/>
      <c r="M54462" s="290"/>
    </row>
    <row r="54463" spans="11:13" x14ac:dyDescent="0.35">
      <c r="K54463" s="293"/>
      <c r="M54463" s="290"/>
    </row>
    <row r="54464" spans="11:13" x14ac:dyDescent="0.35">
      <c r="K54464" s="293"/>
      <c r="M54464" s="290"/>
    </row>
    <row r="54465" spans="11:13" x14ac:dyDescent="0.35">
      <c r="K54465" s="293"/>
      <c r="M54465" s="290"/>
    </row>
    <row r="54466" spans="11:13" x14ac:dyDescent="0.35">
      <c r="K54466" s="293"/>
      <c r="M54466" s="290"/>
    </row>
    <row r="54467" spans="11:13" x14ac:dyDescent="0.35">
      <c r="K54467" s="293"/>
      <c r="M54467" s="290"/>
    </row>
    <row r="54468" spans="11:13" x14ac:dyDescent="0.35">
      <c r="K54468" s="293"/>
      <c r="M54468" s="290"/>
    </row>
    <row r="54469" spans="11:13" x14ac:dyDescent="0.35">
      <c r="K54469" s="293"/>
      <c r="M54469" s="290"/>
    </row>
    <row r="54470" spans="11:13" x14ac:dyDescent="0.35">
      <c r="K54470" s="293"/>
      <c r="M54470" s="290"/>
    </row>
    <row r="54471" spans="11:13" x14ac:dyDescent="0.35">
      <c r="K54471" s="293"/>
      <c r="M54471" s="290"/>
    </row>
    <row r="54472" spans="11:13" x14ac:dyDescent="0.35">
      <c r="K54472" s="293"/>
      <c r="M54472" s="290"/>
    </row>
    <row r="54473" spans="11:13" x14ac:dyDescent="0.35">
      <c r="K54473" s="293"/>
      <c r="M54473" s="290"/>
    </row>
    <row r="54474" spans="11:13" x14ac:dyDescent="0.35">
      <c r="K54474" s="293"/>
      <c r="M54474" s="290"/>
    </row>
    <row r="54475" spans="11:13" x14ac:dyDescent="0.35">
      <c r="K54475" s="293"/>
      <c r="M54475" s="290"/>
    </row>
    <row r="54476" spans="11:13" x14ac:dyDescent="0.35">
      <c r="K54476" s="293"/>
      <c r="M54476" s="290"/>
    </row>
    <row r="54477" spans="11:13" x14ac:dyDescent="0.35">
      <c r="K54477" s="293"/>
      <c r="M54477" s="290"/>
    </row>
    <row r="54478" spans="11:13" x14ac:dyDescent="0.35">
      <c r="K54478" s="293"/>
      <c r="M54478" s="290"/>
    </row>
    <row r="54479" spans="11:13" x14ac:dyDescent="0.35">
      <c r="K54479" s="293"/>
      <c r="M54479" s="290"/>
    </row>
    <row r="54480" spans="11:13" x14ac:dyDescent="0.35">
      <c r="K54480" s="293"/>
      <c r="M54480" s="290"/>
    </row>
    <row r="54481" spans="11:13" x14ac:dyDescent="0.35">
      <c r="K54481" s="293"/>
      <c r="M54481" s="290"/>
    </row>
    <row r="54482" spans="11:13" x14ac:dyDescent="0.35">
      <c r="K54482" s="293"/>
      <c r="M54482" s="290"/>
    </row>
    <row r="54483" spans="11:13" x14ac:dyDescent="0.35">
      <c r="K54483" s="293"/>
      <c r="M54483" s="290"/>
    </row>
    <row r="54484" spans="11:13" x14ac:dyDescent="0.35">
      <c r="K54484" s="293"/>
      <c r="M54484" s="290"/>
    </row>
    <row r="54485" spans="11:13" x14ac:dyDescent="0.35">
      <c r="K54485" s="293"/>
      <c r="M54485" s="290"/>
    </row>
    <row r="54486" spans="11:13" x14ac:dyDescent="0.35">
      <c r="K54486" s="293"/>
      <c r="M54486" s="290"/>
    </row>
    <row r="54487" spans="11:13" x14ac:dyDescent="0.35">
      <c r="K54487" s="293"/>
      <c r="M54487" s="290"/>
    </row>
    <row r="54488" spans="11:13" x14ac:dyDescent="0.35">
      <c r="K54488" s="293"/>
      <c r="M54488" s="290"/>
    </row>
    <row r="54489" spans="11:13" x14ac:dyDescent="0.35">
      <c r="K54489" s="293"/>
      <c r="M54489" s="290"/>
    </row>
    <row r="54490" spans="11:13" x14ac:dyDescent="0.35">
      <c r="K54490" s="293"/>
      <c r="M54490" s="290"/>
    </row>
    <row r="54491" spans="11:13" x14ac:dyDescent="0.35">
      <c r="K54491" s="293"/>
      <c r="M54491" s="290"/>
    </row>
    <row r="54492" spans="11:13" x14ac:dyDescent="0.35">
      <c r="K54492" s="293"/>
      <c r="M54492" s="290"/>
    </row>
    <row r="54493" spans="11:13" x14ac:dyDescent="0.35">
      <c r="K54493" s="293"/>
      <c r="M54493" s="290"/>
    </row>
    <row r="54494" spans="11:13" x14ac:dyDescent="0.35">
      <c r="K54494" s="293"/>
      <c r="M54494" s="290"/>
    </row>
    <row r="54495" spans="11:13" x14ac:dyDescent="0.35">
      <c r="K54495" s="293"/>
      <c r="M54495" s="290"/>
    </row>
    <row r="54496" spans="11:13" x14ac:dyDescent="0.35">
      <c r="K54496" s="293"/>
      <c r="M54496" s="290"/>
    </row>
    <row r="54497" spans="11:13" x14ac:dyDescent="0.35">
      <c r="K54497" s="293"/>
      <c r="M54497" s="290"/>
    </row>
    <row r="54498" spans="11:13" x14ac:dyDescent="0.35">
      <c r="K54498" s="293"/>
      <c r="M54498" s="290"/>
    </row>
    <row r="54499" spans="11:13" x14ac:dyDescent="0.35">
      <c r="K54499" s="293"/>
      <c r="M54499" s="290"/>
    </row>
    <row r="54500" spans="11:13" x14ac:dyDescent="0.35">
      <c r="K54500" s="293"/>
      <c r="M54500" s="290"/>
    </row>
    <row r="54501" spans="11:13" x14ac:dyDescent="0.35">
      <c r="K54501" s="293"/>
      <c r="M54501" s="290"/>
    </row>
    <row r="54502" spans="11:13" x14ac:dyDescent="0.35">
      <c r="K54502" s="293"/>
      <c r="M54502" s="290"/>
    </row>
    <row r="54503" spans="11:13" x14ac:dyDescent="0.35">
      <c r="K54503" s="293"/>
      <c r="M54503" s="290"/>
    </row>
    <row r="54504" spans="11:13" x14ac:dyDescent="0.35">
      <c r="K54504" s="293"/>
      <c r="M54504" s="290"/>
    </row>
    <row r="54505" spans="11:13" x14ac:dyDescent="0.35">
      <c r="K54505" s="293"/>
      <c r="M54505" s="290"/>
    </row>
    <row r="54506" spans="11:13" x14ac:dyDescent="0.35">
      <c r="K54506" s="293"/>
      <c r="M54506" s="290"/>
    </row>
    <row r="54507" spans="11:13" x14ac:dyDescent="0.35">
      <c r="K54507" s="293"/>
      <c r="M54507" s="290"/>
    </row>
    <row r="54508" spans="11:13" x14ac:dyDescent="0.35">
      <c r="K54508" s="293"/>
      <c r="M54508" s="290"/>
    </row>
    <row r="54509" spans="11:13" x14ac:dyDescent="0.35">
      <c r="K54509" s="293"/>
      <c r="M54509" s="290"/>
    </row>
    <row r="54510" spans="11:13" x14ac:dyDescent="0.35">
      <c r="K54510" s="293"/>
      <c r="M54510" s="290"/>
    </row>
    <row r="54511" spans="11:13" x14ac:dyDescent="0.35">
      <c r="K54511" s="293"/>
      <c r="M54511" s="290"/>
    </row>
    <row r="54512" spans="11:13" x14ac:dyDescent="0.35">
      <c r="K54512" s="293"/>
      <c r="M54512" s="290"/>
    </row>
    <row r="54513" spans="11:13" x14ac:dyDescent="0.35">
      <c r="K54513" s="293"/>
      <c r="M54513" s="290"/>
    </row>
    <row r="54514" spans="11:13" x14ac:dyDescent="0.35">
      <c r="K54514" s="293"/>
      <c r="M54514" s="290"/>
    </row>
    <row r="54515" spans="11:13" x14ac:dyDescent="0.35">
      <c r="K54515" s="293"/>
      <c r="M54515" s="290"/>
    </row>
    <row r="54516" spans="11:13" x14ac:dyDescent="0.35">
      <c r="K54516" s="293"/>
      <c r="M54516" s="290"/>
    </row>
    <row r="54517" spans="11:13" x14ac:dyDescent="0.35">
      <c r="K54517" s="293"/>
      <c r="M54517" s="290"/>
    </row>
    <row r="54518" spans="11:13" x14ac:dyDescent="0.35">
      <c r="K54518" s="293"/>
      <c r="M54518" s="290"/>
    </row>
    <row r="54519" spans="11:13" x14ac:dyDescent="0.35">
      <c r="K54519" s="293"/>
      <c r="M54519" s="290"/>
    </row>
    <row r="54520" spans="11:13" x14ac:dyDescent="0.35">
      <c r="K54520" s="293"/>
      <c r="M54520" s="290"/>
    </row>
    <row r="54521" spans="11:13" x14ac:dyDescent="0.35">
      <c r="K54521" s="293"/>
      <c r="M54521" s="290"/>
    </row>
    <row r="54522" spans="11:13" x14ac:dyDescent="0.35">
      <c r="K54522" s="293"/>
      <c r="M54522" s="290"/>
    </row>
    <row r="54523" spans="11:13" x14ac:dyDescent="0.35">
      <c r="K54523" s="293"/>
      <c r="M54523" s="290"/>
    </row>
    <row r="54524" spans="11:13" x14ac:dyDescent="0.35">
      <c r="K54524" s="293"/>
      <c r="M54524" s="290"/>
    </row>
    <row r="54525" spans="11:13" x14ac:dyDescent="0.35">
      <c r="K54525" s="293"/>
      <c r="M54525" s="290"/>
    </row>
    <row r="54526" spans="11:13" x14ac:dyDescent="0.35">
      <c r="K54526" s="293"/>
      <c r="M54526" s="290"/>
    </row>
    <row r="54527" spans="11:13" x14ac:dyDescent="0.35">
      <c r="K54527" s="293"/>
      <c r="M54527" s="290"/>
    </row>
    <row r="54528" spans="11:13" x14ac:dyDescent="0.35">
      <c r="K54528" s="293"/>
      <c r="M54528" s="290"/>
    </row>
    <row r="54529" spans="11:13" x14ac:dyDescent="0.35">
      <c r="K54529" s="293"/>
      <c r="M54529" s="290"/>
    </row>
    <row r="54530" spans="11:13" x14ac:dyDescent="0.35">
      <c r="K54530" s="293"/>
      <c r="M54530" s="290"/>
    </row>
    <row r="54531" spans="11:13" x14ac:dyDescent="0.35">
      <c r="K54531" s="293"/>
      <c r="M54531" s="290"/>
    </row>
    <row r="54532" spans="11:13" x14ac:dyDescent="0.35">
      <c r="K54532" s="293"/>
      <c r="M54532" s="290"/>
    </row>
    <row r="54533" spans="11:13" x14ac:dyDescent="0.35">
      <c r="K54533" s="293"/>
      <c r="M54533" s="290"/>
    </row>
    <row r="54534" spans="11:13" x14ac:dyDescent="0.35">
      <c r="K54534" s="293"/>
      <c r="M54534" s="290"/>
    </row>
    <row r="54535" spans="11:13" x14ac:dyDescent="0.35">
      <c r="K54535" s="293"/>
      <c r="M54535" s="290"/>
    </row>
    <row r="54536" spans="11:13" x14ac:dyDescent="0.35">
      <c r="K54536" s="293"/>
      <c r="M54536" s="290"/>
    </row>
    <row r="54537" spans="11:13" x14ac:dyDescent="0.35">
      <c r="K54537" s="293"/>
      <c r="M54537" s="290"/>
    </row>
    <row r="54538" spans="11:13" x14ac:dyDescent="0.35">
      <c r="K54538" s="293"/>
      <c r="M54538" s="290"/>
    </row>
    <row r="54539" spans="11:13" x14ac:dyDescent="0.35">
      <c r="K54539" s="293"/>
      <c r="M54539" s="290"/>
    </row>
    <row r="54540" spans="11:13" x14ac:dyDescent="0.35">
      <c r="K54540" s="293"/>
      <c r="M54540" s="290"/>
    </row>
    <row r="54541" spans="11:13" x14ac:dyDescent="0.35">
      <c r="K54541" s="293"/>
      <c r="M54541" s="290"/>
    </row>
    <row r="54542" spans="11:13" x14ac:dyDescent="0.35">
      <c r="K54542" s="293"/>
      <c r="M54542" s="290"/>
    </row>
    <row r="54543" spans="11:13" x14ac:dyDescent="0.35">
      <c r="K54543" s="293"/>
      <c r="M54543" s="290"/>
    </row>
    <row r="54544" spans="11:13" x14ac:dyDescent="0.35">
      <c r="K54544" s="293"/>
      <c r="M54544" s="290"/>
    </row>
    <row r="54545" spans="11:13" x14ac:dyDescent="0.35">
      <c r="K54545" s="293"/>
      <c r="M54545" s="290"/>
    </row>
    <row r="54546" spans="11:13" x14ac:dyDescent="0.35">
      <c r="K54546" s="293"/>
      <c r="M54546" s="290"/>
    </row>
    <row r="54547" spans="11:13" x14ac:dyDescent="0.35">
      <c r="K54547" s="293"/>
      <c r="M54547" s="290"/>
    </row>
    <row r="54548" spans="11:13" x14ac:dyDescent="0.35">
      <c r="K54548" s="293"/>
      <c r="M54548" s="290"/>
    </row>
    <row r="54549" spans="11:13" x14ac:dyDescent="0.35">
      <c r="K54549" s="293"/>
      <c r="M54549" s="290"/>
    </row>
    <row r="54550" spans="11:13" x14ac:dyDescent="0.35">
      <c r="K54550" s="293"/>
      <c r="M54550" s="290"/>
    </row>
    <row r="54551" spans="11:13" x14ac:dyDescent="0.35">
      <c r="K54551" s="293"/>
      <c r="M54551" s="290"/>
    </row>
    <row r="54552" spans="11:13" x14ac:dyDescent="0.35">
      <c r="K54552" s="293"/>
      <c r="M54552" s="290"/>
    </row>
    <row r="54553" spans="11:13" x14ac:dyDescent="0.35">
      <c r="K54553" s="293"/>
      <c r="M54553" s="290"/>
    </row>
    <row r="54554" spans="11:13" x14ac:dyDescent="0.35">
      <c r="K54554" s="293"/>
      <c r="M54554" s="290"/>
    </row>
    <row r="54555" spans="11:13" x14ac:dyDescent="0.35">
      <c r="K54555" s="293"/>
      <c r="M54555" s="290"/>
    </row>
    <row r="54556" spans="11:13" x14ac:dyDescent="0.35">
      <c r="K54556" s="293"/>
      <c r="M54556" s="290"/>
    </row>
    <row r="54557" spans="11:13" x14ac:dyDescent="0.35">
      <c r="K54557" s="293"/>
      <c r="M54557" s="290"/>
    </row>
    <row r="54558" spans="11:13" x14ac:dyDescent="0.35">
      <c r="K54558" s="293"/>
      <c r="M54558" s="290"/>
    </row>
    <row r="54559" spans="11:13" x14ac:dyDescent="0.35">
      <c r="K54559" s="293"/>
      <c r="M54559" s="290"/>
    </row>
    <row r="54560" spans="11:13" x14ac:dyDescent="0.35">
      <c r="K54560" s="293"/>
      <c r="M54560" s="290"/>
    </row>
    <row r="54561" spans="11:13" x14ac:dyDescent="0.35">
      <c r="K54561" s="293"/>
      <c r="M54561" s="290"/>
    </row>
    <row r="54562" spans="11:13" x14ac:dyDescent="0.35">
      <c r="K54562" s="293"/>
      <c r="M54562" s="290"/>
    </row>
    <row r="54563" spans="11:13" x14ac:dyDescent="0.35">
      <c r="K54563" s="293"/>
      <c r="M54563" s="290"/>
    </row>
    <row r="54564" spans="11:13" x14ac:dyDescent="0.35">
      <c r="K54564" s="293"/>
      <c r="M54564" s="290"/>
    </row>
    <row r="54565" spans="11:13" x14ac:dyDescent="0.35">
      <c r="K54565" s="293"/>
      <c r="M54565" s="290"/>
    </row>
    <row r="54566" spans="11:13" x14ac:dyDescent="0.35">
      <c r="K54566" s="293"/>
      <c r="M54566" s="290"/>
    </row>
    <row r="54567" spans="11:13" x14ac:dyDescent="0.35">
      <c r="K54567" s="293"/>
      <c r="M54567" s="290"/>
    </row>
    <row r="54568" spans="11:13" x14ac:dyDescent="0.35">
      <c r="K54568" s="293"/>
      <c r="M54568" s="290"/>
    </row>
    <row r="54569" spans="11:13" x14ac:dyDescent="0.35">
      <c r="K54569" s="293"/>
      <c r="M54569" s="290"/>
    </row>
    <row r="54570" spans="11:13" x14ac:dyDescent="0.35">
      <c r="K54570" s="293"/>
      <c r="M54570" s="290"/>
    </row>
    <row r="54571" spans="11:13" x14ac:dyDescent="0.35">
      <c r="K54571" s="293"/>
      <c r="M54571" s="290"/>
    </row>
    <row r="54572" spans="11:13" x14ac:dyDescent="0.35">
      <c r="K54572" s="293"/>
      <c r="M54572" s="290"/>
    </row>
    <row r="54573" spans="11:13" x14ac:dyDescent="0.35">
      <c r="K54573" s="293"/>
      <c r="M54573" s="290"/>
    </row>
    <row r="54574" spans="11:13" x14ac:dyDescent="0.35">
      <c r="K54574" s="293"/>
      <c r="M54574" s="290"/>
    </row>
    <row r="54575" spans="11:13" x14ac:dyDescent="0.35">
      <c r="K54575" s="293"/>
      <c r="M54575" s="290"/>
    </row>
    <row r="54576" spans="11:13" x14ac:dyDescent="0.35">
      <c r="K54576" s="293"/>
      <c r="M54576" s="290"/>
    </row>
    <row r="54577" spans="11:13" x14ac:dyDescent="0.35">
      <c r="K54577" s="293"/>
      <c r="M54577" s="290"/>
    </row>
    <row r="54578" spans="11:13" x14ac:dyDescent="0.35">
      <c r="K54578" s="293"/>
      <c r="M54578" s="290"/>
    </row>
    <row r="54579" spans="11:13" x14ac:dyDescent="0.35">
      <c r="K54579" s="293"/>
      <c r="M54579" s="290"/>
    </row>
    <row r="54580" spans="11:13" x14ac:dyDescent="0.35">
      <c r="K54580" s="293"/>
      <c r="M54580" s="290"/>
    </row>
    <row r="54581" spans="11:13" x14ac:dyDescent="0.35">
      <c r="K54581" s="293"/>
      <c r="M54581" s="290"/>
    </row>
    <row r="54582" spans="11:13" x14ac:dyDescent="0.35">
      <c r="K54582" s="293"/>
      <c r="M54582" s="290"/>
    </row>
    <row r="54583" spans="11:13" x14ac:dyDescent="0.35">
      <c r="K54583" s="293"/>
      <c r="M54583" s="290"/>
    </row>
    <row r="54584" spans="11:13" x14ac:dyDescent="0.35">
      <c r="K54584" s="293"/>
      <c r="M54584" s="290"/>
    </row>
    <row r="54585" spans="11:13" x14ac:dyDescent="0.35">
      <c r="K54585" s="293"/>
      <c r="M54585" s="290"/>
    </row>
    <row r="54586" spans="11:13" x14ac:dyDescent="0.35">
      <c r="K54586" s="293"/>
      <c r="M54586" s="290"/>
    </row>
    <row r="54587" spans="11:13" x14ac:dyDescent="0.35">
      <c r="K54587" s="293"/>
      <c r="M54587" s="290"/>
    </row>
    <row r="54588" spans="11:13" x14ac:dyDescent="0.35">
      <c r="K54588" s="293"/>
      <c r="M54588" s="290"/>
    </row>
    <row r="54589" spans="11:13" x14ac:dyDescent="0.35">
      <c r="K54589" s="293"/>
      <c r="M54589" s="290"/>
    </row>
    <row r="54590" spans="11:13" x14ac:dyDescent="0.35">
      <c r="K54590" s="293"/>
      <c r="M54590" s="290"/>
    </row>
    <row r="54591" spans="11:13" x14ac:dyDescent="0.35">
      <c r="K54591" s="293"/>
      <c r="M54591" s="290"/>
    </row>
    <row r="54592" spans="11:13" x14ac:dyDescent="0.35">
      <c r="K54592" s="293"/>
      <c r="M54592" s="290"/>
    </row>
    <row r="54593" spans="11:13" x14ac:dyDescent="0.35">
      <c r="K54593" s="293"/>
      <c r="M54593" s="290"/>
    </row>
    <row r="54594" spans="11:13" x14ac:dyDescent="0.35">
      <c r="K54594" s="293"/>
      <c r="M54594" s="290"/>
    </row>
    <row r="54595" spans="11:13" x14ac:dyDescent="0.35">
      <c r="K54595" s="293"/>
      <c r="M54595" s="290"/>
    </row>
    <row r="54596" spans="11:13" x14ac:dyDescent="0.35">
      <c r="K54596" s="293"/>
      <c r="M54596" s="290"/>
    </row>
    <row r="54597" spans="11:13" x14ac:dyDescent="0.35">
      <c r="K54597" s="293"/>
      <c r="M54597" s="290"/>
    </row>
    <row r="54598" spans="11:13" x14ac:dyDescent="0.35">
      <c r="K54598" s="293"/>
      <c r="M54598" s="290"/>
    </row>
    <row r="54599" spans="11:13" x14ac:dyDescent="0.35">
      <c r="K54599" s="293"/>
      <c r="M54599" s="290"/>
    </row>
    <row r="54600" spans="11:13" x14ac:dyDescent="0.35">
      <c r="K54600" s="293"/>
      <c r="M54600" s="290"/>
    </row>
    <row r="54601" spans="11:13" x14ac:dyDescent="0.35">
      <c r="K54601" s="293"/>
      <c r="M54601" s="290"/>
    </row>
    <row r="54602" spans="11:13" x14ac:dyDescent="0.35">
      <c r="K54602" s="293"/>
      <c r="M54602" s="290"/>
    </row>
    <row r="54603" spans="11:13" x14ac:dyDescent="0.35">
      <c r="K54603" s="293"/>
      <c r="M54603" s="290"/>
    </row>
    <row r="54604" spans="11:13" x14ac:dyDescent="0.35">
      <c r="K54604" s="293"/>
      <c r="M54604" s="290"/>
    </row>
    <row r="54605" spans="11:13" x14ac:dyDescent="0.35">
      <c r="K54605" s="293"/>
      <c r="M54605" s="290"/>
    </row>
    <row r="54606" spans="11:13" x14ac:dyDescent="0.35">
      <c r="K54606" s="293"/>
      <c r="M54606" s="290"/>
    </row>
    <row r="54607" spans="11:13" x14ac:dyDescent="0.35">
      <c r="K54607" s="293"/>
      <c r="M54607" s="290"/>
    </row>
    <row r="54608" spans="11:13" x14ac:dyDescent="0.35">
      <c r="K54608" s="293"/>
      <c r="M54608" s="290"/>
    </row>
    <row r="54609" spans="11:13" x14ac:dyDescent="0.35">
      <c r="K54609" s="293"/>
      <c r="M54609" s="290"/>
    </row>
    <row r="54610" spans="11:13" x14ac:dyDescent="0.35">
      <c r="K54610" s="293"/>
      <c r="M54610" s="290"/>
    </row>
    <row r="54611" spans="11:13" x14ac:dyDescent="0.35">
      <c r="K54611" s="293"/>
      <c r="M54611" s="290"/>
    </row>
    <row r="54612" spans="11:13" x14ac:dyDescent="0.35">
      <c r="K54612" s="293"/>
      <c r="M54612" s="290"/>
    </row>
    <row r="54613" spans="11:13" x14ac:dyDescent="0.35">
      <c r="K54613" s="293"/>
      <c r="M54613" s="290"/>
    </row>
    <row r="54614" spans="11:13" x14ac:dyDescent="0.35">
      <c r="K54614" s="293"/>
      <c r="M54614" s="290"/>
    </row>
    <row r="54615" spans="11:13" x14ac:dyDescent="0.35">
      <c r="K54615" s="293"/>
      <c r="M54615" s="290"/>
    </row>
    <row r="54616" spans="11:13" x14ac:dyDescent="0.35">
      <c r="K54616" s="293"/>
      <c r="M54616" s="290"/>
    </row>
    <row r="54617" spans="11:13" x14ac:dyDescent="0.35">
      <c r="K54617" s="293"/>
      <c r="M54617" s="290"/>
    </row>
    <row r="54618" spans="11:13" x14ac:dyDescent="0.35">
      <c r="K54618" s="293"/>
      <c r="M54618" s="290"/>
    </row>
    <row r="54619" spans="11:13" x14ac:dyDescent="0.35">
      <c r="K54619" s="293"/>
      <c r="M54619" s="290"/>
    </row>
    <row r="54620" spans="11:13" x14ac:dyDescent="0.35">
      <c r="K54620" s="293"/>
      <c r="M54620" s="290"/>
    </row>
    <row r="54621" spans="11:13" x14ac:dyDescent="0.35">
      <c r="K54621" s="293"/>
      <c r="M54621" s="290"/>
    </row>
    <row r="54622" spans="11:13" x14ac:dyDescent="0.35">
      <c r="K54622" s="293"/>
      <c r="M54622" s="290"/>
    </row>
    <row r="54623" spans="11:13" x14ac:dyDescent="0.35">
      <c r="K54623" s="293"/>
      <c r="M54623" s="290"/>
    </row>
    <row r="54624" spans="11:13" x14ac:dyDescent="0.35">
      <c r="K54624" s="293"/>
      <c r="M54624" s="290"/>
    </row>
    <row r="54625" spans="11:13" x14ac:dyDescent="0.35">
      <c r="K54625" s="293"/>
      <c r="M54625" s="290"/>
    </row>
    <row r="54626" spans="11:13" x14ac:dyDescent="0.35">
      <c r="K54626" s="293"/>
      <c r="M54626" s="290"/>
    </row>
    <row r="54627" spans="11:13" x14ac:dyDescent="0.35">
      <c r="K54627" s="293"/>
      <c r="M54627" s="290"/>
    </row>
    <row r="54628" spans="11:13" x14ac:dyDescent="0.35">
      <c r="K54628" s="293"/>
      <c r="M54628" s="290"/>
    </row>
    <row r="54629" spans="11:13" x14ac:dyDescent="0.35">
      <c r="K54629" s="293"/>
      <c r="M54629" s="290"/>
    </row>
    <row r="54630" spans="11:13" x14ac:dyDescent="0.35">
      <c r="K54630" s="293"/>
      <c r="M54630" s="290"/>
    </row>
    <row r="54631" spans="11:13" x14ac:dyDescent="0.35">
      <c r="K54631" s="293"/>
      <c r="M54631" s="290"/>
    </row>
    <row r="54632" spans="11:13" x14ac:dyDescent="0.35">
      <c r="K54632" s="293"/>
      <c r="M54632" s="290"/>
    </row>
    <row r="54633" spans="11:13" x14ac:dyDescent="0.35">
      <c r="K54633" s="293"/>
      <c r="M54633" s="290"/>
    </row>
    <row r="54634" spans="11:13" x14ac:dyDescent="0.35">
      <c r="K54634" s="293"/>
      <c r="M54634" s="290"/>
    </row>
    <row r="54635" spans="11:13" x14ac:dyDescent="0.35">
      <c r="K54635" s="293"/>
      <c r="M54635" s="290"/>
    </row>
    <row r="54636" spans="11:13" x14ac:dyDescent="0.35">
      <c r="K54636" s="293"/>
      <c r="M54636" s="290"/>
    </row>
    <row r="54637" spans="11:13" x14ac:dyDescent="0.35">
      <c r="K54637" s="293"/>
      <c r="M54637" s="290"/>
    </row>
    <row r="54638" spans="11:13" x14ac:dyDescent="0.35">
      <c r="K54638" s="293"/>
      <c r="M54638" s="290"/>
    </row>
    <row r="54639" spans="11:13" x14ac:dyDescent="0.35">
      <c r="K54639" s="293"/>
      <c r="M54639" s="290"/>
    </row>
    <row r="54640" spans="11:13" x14ac:dyDescent="0.35">
      <c r="K54640" s="293"/>
      <c r="M54640" s="290"/>
    </row>
    <row r="54641" spans="11:13" x14ac:dyDescent="0.35">
      <c r="K54641" s="293"/>
      <c r="M54641" s="290"/>
    </row>
    <row r="54642" spans="11:13" x14ac:dyDescent="0.35">
      <c r="K54642" s="293"/>
      <c r="M54642" s="290"/>
    </row>
    <row r="54643" spans="11:13" x14ac:dyDescent="0.35">
      <c r="K54643" s="293"/>
      <c r="M54643" s="290"/>
    </row>
    <row r="54644" spans="11:13" x14ac:dyDescent="0.35">
      <c r="K54644" s="293"/>
      <c r="M54644" s="290"/>
    </row>
    <row r="54645" spans="11:13" x14ac:dyDescent="0.35">
      <c r="K54645" s="293"/>
      <c r="M54645" s="290"/>
    </row>
    <row r="54646" spans="11:13" x14ac:dyDescent="0.35">
      <c r="K54646" s="293"/>
      <c r="M54646" s="290"/>
    </row>
    <row r="54647" spans="11:13" x14ac:dyDescent="0.35">
      <c r="K54647" s="293"/>
      <c r="M54647" s="290"/>
    </row>
    <row r="54648" spans="11:13" x14ac:dyDescent="0.35">
      <c r="K54648" s="293"/>
      <c r="M54648" s="290"/>
    </row>
    <row r="54649" spans="11:13" x14ac:dyDescent="0.35">
      <c r="K54649" s="293"/>
      <c r="M54649" s="290"/>
    </row>
    <row r="54650" spans="11:13" x14ac:dyDescent="0.35">
      <c r="K54650" s="293"/>
      <c r="M54650" s="290"/>
    </row>
    <row r="54651" spans="11:13" x14ac:dyDescent="0.35">
      <c r="K54651" s="293"/>
      <c r="M54651" s="290"/>
    </row>
    <row r="54652" spans="11:13" x14ac:dyDescent="0.35">
      <c r="K54652" s="293"/>
      <c r="M54652" s="290"/>
    </row>
    <row r="54653" spans="11:13" x14ac:dyDescent="0.35">
      <c r="K54653" s="293"/>
      <c r="M54653" s="290"/>
    </row>
    <row r="54654" spans="11:13" x14ac:dyDescent="0.35">
      <c r="K54654" s="293"/>
      <c r="M54654" s="290"/>
    </row>
    <row r="54655" spans="11:13" x14ac:dyDescent="0.35">
      <c r="K54655" s="293"/>
      <c r="M54655" s="290"/>
    </row>
    <row r="54656" spans="11:13" x14ac:dyDescent="0.35">
      <c r="K54656" s="293"/>
      <c r="M54656" s="290"/>
    </row>
    <row r="54657" spans="11:13" x14ac:dyDescent="0.35">
      <c r="K54657" s="293"/>
      <c r="M54657" s="290"/>
    </row>
    <row r="54658" spans="11:13" x14ac:dyDescent="0.35">
      <c r="K54658" s="293"/>
      <c r="M54658" s="290"/>
    </row>
    <row r="54659" spans="11:13" x14ac:dyDescent="0.35">
      <c r="K54659" s="293"/>
      <c r="M54659" s="290"/>
    </row>
    <row r="54660" spans="11:13" x14ac:dyDescent="0.35">
      <c r="K54660" s="293"/>
      <c r="M54660" s="290"/>
    </row>
    <row r="54661" spans="11:13" x14ac:dyDescent="0.35">
      <c r="K54661" s="293"/>
      <c r="M54661" s="290"/>
    </row>
    <row r="54662" spans="11:13" x14ac:dyDescent="0.35">
      <c r="K54662" s="293"/>
      <c r="M54662" s="290"/>
    </row>
    <row r="54663" spans="11:13" x14ac:dyDescent="0.35">
      <c r="K54663" s="293"/>
      <c r="M54663" s="290"/>
    </row>
    <row r="54664" spans="11:13" x14ac:dyDescent="0.35">
      <c r="K54664" s="293"/>
      <c r="M54664" s="290"/>
    </row>
    <row r="54665" spans="11:13" x14ac:dyDescent="0.35">
      <c r="K54665" s="293"/>
      <c r="M54665" s="290"/>
    </row>
    <row r="54666" spans="11:13" x14ac:dyDescent="0.35">
      <c r="K54666" s="293"/>
      <c r="M54666" s="290"/>
    </row>
    <row r="54667" spans="11:13" x14ac:dyDescent="0.35">
      <c r="K54667" s="293"/>
      <c r="M54667" s="290"/>
    </row>
    <row r="54668" spans="11:13" x14ac:dyDescent="0.35">
      <c r="K54668" s="293"/>
      <c r="M54668" s="290"/>
    </row>
    <row r="54669" spans="11:13" x14ac:dyDescent="0.35">
      <c r="K54669" s="293"/>
      <c r="M54669" s="290"/>
    </row>
    <row r="54670" spans="11:13" x14ac:dyDescent="0.35">
      <c r="K54670" s="293"/>
      <c r="M54670" s="290"/>
    </row>
    <row r="54671" spans="11:13" x14ac:dyDescent="0.35">
      <c r="K54671" s="293"/>
      <c r="M54671" s="290"/>
    </row>
    <row r="54672" spans="11:13" x14ac:dyDescent="0.35">
      <c r="K54672" s="293"/>
      <c r="M54672" s="290"/>
    </row>
    <row r="54673" spans="11:13" x14ac:dyDescent="0.35">
      <c r="K54673" s="293"/>
      <c r="M54673" s="290"/>
    </row>
    <row r="54674" spans="11:13" x14ac:dyDescent="0.35">
      <c r="K54674" s="293"/>
      <c r="M54674" s="290"/>
    </row>
    <row r="54675" spans="11:13" x14ac:dyDescent="0.35">
      <c r="K54675" s="293"/>
      <c r="M54675" s="290"/>
    </row>
    <row r="54676" spans="11:13" x14ac:dyDescent="0.35">
      <c r="K54676" s="293"/>
      <c r="M54676" s="290"/>
    </row>
    <row r="54677" spans="11:13" x14ac:dyDescent="0.35">
      <c r="K54677" s="293"/>
      <c r="M54677" s="290"/>
    </row>
    <row r="54678" spans="11:13" x14ac:dyDescent="0.35">
      <c r="K54678" s="293"/>
      <c r="M54678" s="290"/>
    </row>
    <row r="54679" spans="11:13" x14ac:dyDescent="0.35">
      <c r="K54679" s="293"/>
      <c r="M54679" s="290"/>
    </row>
    <row r="54680" spans="11:13" x14ac:dyDescent="0.35">
      <c r="K54680" s="293"/>
      <c r="M54680" s="290"/>
    </row>
    <row r="54681" spans="11:13" x14ac:dyDescent="0.35">
      <c r="K54681" s="293"/>
      <c r="M54681" s="290"/>
    </row>
    <row r="54682" spans="11:13" x14ac:dyDescent="0.35">
      <c r="K54682" s="293"/>
      <c r="M54682" s="290"/>
    </row>
    <row r="54683" spans="11:13" x14ac:dyDescent="0.35">
      <c r="K54683" s="293"/>
      <c r="M54683" s="290"/>
    </row>
    <row r="54684" spans="11:13" x14ac:dyDescent="0.35">
      <c r="K54684" s="293"/>
      <c r="M54684" s="290"/>
    </row>
    <row r="54685" spans="11:13" x14ac:dyDescent="0.35">
      <c r="K54685" s="293"/>
      <c r="M54685" s="290"/>
    </row>
    <row r="54686" spans="11:13" x14ac:dyDescent="0.35">
      <c r="K54686" s="293"/>
      <c r="M54686" s="290"/>
    </row>
    <row r="54687" spans="11:13" x14ac:dyDescent="0.35">
      <c r="K54687" s="293"/>
      <c r="M54687" s="290"/>
    </row>
    <row r="54688" spans="11:13" x14ac:dyDescent="0.35">
      <c r="K54688" s="293"/>
      <c r="M54688" s="290"/>
    </row>
    <row r="54689" spans="11:13" x14ac:dyDescent="0.35">
      <c r="K54689" s="293"/>
      <c r="M54689" s="290"/>
    </row>
    <row r="54690" spans="11:13" x14ac:dyDescent="0.35">
      <c r="K54690" s="293"/>
      <c r="M54690" s="290"/>
    </row>
    <row r="54691" spans="11:13" x14ac:dyDescent="0.35">
      <c r="K54691" s="293"/>
      <c r="M54691" s="290"/>
    </row>
    <row r="54692" spans="11:13" x14ac:dyDescent="0.35">
      <c r="K54692" s="293"/>
      <c r="M54692" s="290"/>
    </row>
    <row r="54693" spans="11:13" x14ac:dyDescent="0.35">
      <c r="K54693" s="293"/>
      <c r="M54693" s="290"/>
    </row>
    <row r="54694" spans="11:13" x14ac:dyDescent="0.35">
      <c r="K54694" s="293"/>
      <c r="M54694" s="290"/>
    </row>
    <row r="54695" spans="11:13" x14ac:dyDescent="0.35">
      <c r="K54695" s="293"/>
      <c r="M54695" s="290"/>
    </row>
    <row r="54696" spans="11:13" x14ac:dyDescent="0.35">
      <c r="K54696" s="293"/>
      <c r="M54696" s="290"/>
    </row>
    <row r="54697" spans="11:13" x14ac:dyDescent="0.35">
      <c r="K54697" s="293"/>
      <c r="M54697" s="290"/>
    </row>
    <row r="54698" spans="11:13" x14ac:dyDescent="0.35">
      <c r="K54698" s="293"/>
      <c r="M54698" s="290"/>
    </row>
    <row r="54699" spans="11:13" x14ac:dyDescent="0.35">
      <c r="K54699" s="293"/>
      <c r="M54699" s="290"/>
    </row>
    <row r="54700" spans="11:13" x14ac:dyDescent="0.35">
      <c r="K54700" s="293"/>
      <c r="M54700" s="290"/>
    </row>
    <row r="54701" spans="11:13" x14ac:dyDescent="0.35">
      <c r="K54701" s="293"/>
      <c r="M54701" s="290"/>
    </row>
    <row r="54702" spans="11:13" x14ac:dyDescent="0.35">
      <c r="K54702" s="293"/>
      <c r="M54702" s="290"/>
    </row>
    <row r="54703" spans="11:13" x14ac:dyDescent="0.35">
      <c r="K54703" s="293"/>
      <c r="M54703" s="290"/>
    </row>
    <row r="54704" spans="11:13" x14ac:dyDescent="0.35">
      <c r="K54704" s="293"/>
      <c r="M54704" s="290"/>
    </row>
    <row r="54705" spans="11:13" x14ac:dyDescent="0.35">
      <c r="K54705" s="293"/>
      <c r="M54705" s="290"/>
    </row>
    <row r="54706" spans="11:13" x14ac:dyDescent="0.35">
      <c r="K54706" s="293"/>
      <c r="M54706" s="290"/>
    </row>
    <row r="54707" spans="11:13" x14ac:dyDescent="0.35">
      <c r="K54707" s="293"/>
      <c r="M54707" s="290"/>
    </row>
    <row r="54708" spans="11:13" x14ac:dyDescent="0.35">
      <c r="K54708" s="293"/>
      <c r="M54708" s="290"/>
    </row>
    <row r="54709" spans="11:13" x14ac:dyDescent="0.35">
      <c r="K54709" s="293"/>
      <c r="M54709" s="290"/>
    </row>
    <row r="54710" spans="11:13" x14ac:dyDescent="0.35">
      <c r="K54710" s="293"/>
      <c r="M54710" s="290"/>
    </row>
    <row r="54711" spans="11:13" x14ac:dyDescent="0.35">
      <c r="K54711" s="293"/>
      <c r="M54711" s="290"/>
    </row>
    <row r="54712" spans="11:13" x14ac:dyDescent="0.35">
      <c r="K54712" s="293"/>
      <c r="M54712" s="290"/>
    </row>
    <row r="54713" spans="11:13" x14ac:dyDescent="0.35">
      <c r="K54713" s="293"/>
      <c r="M54713" s="290"/>
    </row>
    <row r="54714" spans="11:13" x14ac:dyDescent="0.35">
      <c r="K54714" s="293"/>
      <c r="M54714" s="290"/>
    </row>
    <row r="54715" spans="11:13" x14ac:dyDescent="0.35">
      <c r="K54715" s="293"/>
      <c r="M54715" s="290"/>
    </row>
    <row r="54716" spans="11:13" x14ac:dyDescent="0.35">
      <c r="K54716" s="293"/>
      <c r="M54716" s="290"/>
    </row>
    <row r="54717" spans="11:13" x14ac:dyDescent="0.35">
      <c r="K54717" s="293"/>
      <c r="M54717" s="290"/>
    </row>
    <row r="54718" spans="11:13" x14ac:dyDescent="0.35">
      <c r="K54718" s="293"/>
      <c r="M54718" s="290"/>
    </row>
    <row r="54719" spans="11:13" x14ac:dyDescent="0.35">
      <c r="K54719" s="293"/>
      <c r="M54719" s="290"/>
    </row>
    <row r="54720" spans="11:13" x14ac:dyDescent="0.35">
      <c r="K54720" s="293"/>
      <c r="M54720" s="290"/>
    </row>
    <row r="54721" spans="11:13" x14ac:dyDescent="0.35">
      <c r="K54721" s="293"/>
      <c r="M54721" s="290"/>
    </row>
    <row r="54722" spans="11:13" x14ac:dyDescent="0.35">
      <c r="K54722" s="293"/>
      <c r="M54722" s="290"/>
    </row>
    <row r="54723" spans="11:13" x14ac:dyDescent="0.35">
      <c r="K54723" s="293"/>
      <c r="M54723" s="290"/>
    </row>
    <row r="54724" spans="11:13" x14ac:dyDescent="0.35">
      <c r="K54724" s="293"/>
      <c r="M54724" s="290"/>
    </row>
    <row r="54725" spans="11:13" x14ac:dyDescent="0.35">
      <c r="K54725" s="293"/>
      <c r="M54725" s="290"/>
    </row>
    <row r="54726" spans="11:13" x14ac:dyDescent="0.35">
      <c r="K54726" s="293"/>
      <c r="M54726" s="290"/>
    </row>
    <row r="54727" spans="11:13" x14ac:dyDescent="0.35">
      <c r="K54727" s="293"/>
      <c r="M54727" s="290"/>
    </row>
    <row r="54728" spans="11:13" x14ac:dyDescent="0.35">
      <c r="K54728" s="293"/>
      <c r="M54728" s="290"/>
    </row>
    <row r="54729" spans="11:13" x14ac:dyDescent="0.35">
      <c r="K54729" s="293"/>
      <c r="M54729" s="290"/>
    </row>
    <row r="54730" spans="11:13" x14ac:dyDescent="0.35">
      <c r="K54730" s="293"/>
      <c r="M54730" s="290"/>
    </row>
    <row r="54731" spans="11:13" x14ac:dyDescent="0.35">
      <c r="K54731" s="293"/>
      <c r="M54731" s="290"/>
    </row>
    <row r="54732" spans="11:13" x14ac:dyDescent="0.35">
      <c r="K54732" s="293"/>
      <c r="M54732" s="290"/>
    </row>
    <row r="54733" spans="11:13" x14ac:dyDescent="0.35">
      <c r="K54733" s="293"/>
      <c r="M54733" s="290"/>
    </row>
    <row r="54734" spans="11:13" x14ac:dyDescent="0.35">
      <c r="K54734" s="293"/>
      <c r="M54734" s="290"/>
    </row>
    <row r="54735" spans="11:13" x14ac:dyDescent="0.35">
      <c r="K54735" s="293"/>
      <c r="M54735" s="290"/>
    </row>
    <row r="54736" spans="11:13" x14ac:dyDescent="0.35">
      <c r="K54736" s="293"/>
      <c r="M54736" s="290"/>
    </row>
    <row r="54737" spans="11:13" x14ac:dyDescent="0.35">
      <c r="K54737" s="293"/>
      <c r="M54737" s="290"/>
    </row>
    <row r="54738" spans="11:13" x14ac:dyDescent="0.35">
      <c r="K54738" s="293"/>
      <c r="M54738" s="290"/>
    </row>
    <row r="54739" spans="11:13" x14ac:dyDescent="0.35">
      <c r="K54739" s="293"/>
      <c r="M54739" s="290"/>
    </row>
    <row r="54740" spans="11:13" x14ac:dyDescent="0.35">
      <c r="K54740" s="293"/>
      <c r="M54740" s="290"/>
    </row>
    <row r="54741" spans="11:13" x14ac:dyDescent="0.35">
      <c r="K54741" s="293"/>
      <c r="M54741" s="290"/>
    </row>
    <row r="54742" spans="11:13" x14ac:dyDescent="0.35">
      <c r="K54742" s="293"/>
      <c r="M54742" s="290"/>
    </row>
    <row r="54743" spans="11:13" x14ac:dyDescent="0.35">
      <c r="K54743" s="293"/>
      <c r="M54743" s="290"/>
    </row>
    <row r="54744" spans="11:13" x14ac:dyDescent="0.35">
      <c r="K54744" s="293"/>
      <c r="M54744" s="290"/>
    </row>
    <row r="54745" spans="11:13" x14ac:dyDescent="0.35">
      <c r="K54745" s="293"/>
      <c r="M54745" s="290"/>
    </row>
    <row r="54746" spans="11:13" x14ac:dyDescent="0.35">
      <c r="K54746" s="293"/>
      <c r="M54746" s="290"/>
    </row>
    <row r="54747" spans="11:13" x14ac:dyDescent="0.35">
      <c r="K54747" s="293"/>
      <c r="M54747" s="290"/>
    </row>
    <row r="54748" spans="11:13" x14ac:dyDescent="0.35">
      <c r="K54748" s="293"/>
      <c r="M54748" s="290"/>
    </row>
    <row r="54749" spans="11:13" x14ac:dyDescent="0.35">
      <c r="K54749" s="293"/>
      <c r="M54749" s="290"/>
    </row>
    <row r="54750" spans="11:13" x14ac:dyDescent="0.35">
      <c r="K54750" s="293"/>
      <c r="M54750" s="290"/>
    </row>
    <row r="54751" spans="11:13" x14ac:dyDescent="0.35">
      <c r="K54751" s="293"/>
      <c r="M54751" s="290"/>
    </row>
    <row r="54752" spans="11:13" x14ac:dyDescent="0.35">
      <c r="K54752" s="293"/>
      <c r="M54752" s="290"/>
    </row>
    <row r="54753" spans="11:13" x14ac:dyDescent="0.35">
      <c r="K54753" s="293"/>
      <c r="M54753" s="290"/>
    </row>
    <row r="54754" spans="11:13" x14ac:dyDescent="0.35">
      <c r="K54754" s="293"/>
      <c r="M54754" s="290"/>
    </row>
    <row r="54755" spans="11:13" x14ac:dyDescent="0.35">
      <c r="K54755" s="293"/>
      <c r="M54755" s="290"/>
    </row>
    <row r="54756" spans="11:13" x14ac:dyDescent="0.35">
      <c r="K54756" s="293"/>
      <c r="M54756" s="290"/>
    </row>
    <row r="54757" spans="11:13" x14ac:dyDescent="0.35">
      <c r="K54757" s="293"/>
      <c r="M54757" s="290"/>
    </row>
    <row r="54758" spans="11:13" x14ac:dyDescent="0.35">
      <c r="K54758" s="293"/>
      <c r="M54758" s="290"/>
    </row>
    <row r="54759" spans="11:13" x14ac:dyDescent="0.35">
      <c r="K54759" s="293"/>
      <c r="M54759" s="290"/>
    </row>
    <row r="54760" spans="11:13" x14ac:dyDescent="0.35">
      <c r="K54760" s="293"/>
      <c r="M54760" s="290"/>
    </row>
    <row r="54761" spans="11:13" x14ac:dyDescent="0.35">
      <c r="K54761" s="293"/>
      <c r="M54761" s="290"/>
    </row>
    <row r="54762" spans="11:13" x14ac:dyDescent="0.35">
      <c r="K54762" s="293"/>
      <c r="M54762" s="290"/>
    </row>
    <row r="54763" spans="11:13" x14ac:dyDescent="0.35">
      <c r="K54763" s="293"/>
      <c r="M54763" s="290"/>
    </row>
    <row r="54764" spans="11:13" x14ac:dyDescent="0.35">
      <c r="K54764" s="293"/>
      <c r="M54764" s="290"/>
    </row>
    <row r="54765" spans="11:13" x14ac:dyDescent="0.35">
      <c r="K54765" s="293"/>
      <c r="M54765" s="290"/>
    </row>
    <row r="54766" spans="11:13" x14ac:dyDescent="0.35">
      <c r="K54766" s="293"/>
      <c r="M54766" s="290"/>
    </row>
    <row r="54767" spans="11:13" x14ac:dyDescent="0.35">
      <c r="K54767" s="293"/>
      <c r="M54767" s="290"/>
    </row>
    <row r="54768" spans="11:13" x14ac:dyDescent="0.35">
      <c r="K54768" s="293"/>
      <c r="M54768" s="290"/>
    </row>
    <row r="54769" spans="11:13" x14ac:dyDescent="0.35">
      <c r="K54769" s="293"/>
      <c r="M54769" s="290"/>
    </row>
    <row r="54770" spans="11:13" x14ac:dyDescent="0.35">
      <c r="K54770" s="293"/>
      <c r="M54770" s="290"/>
    </row>
    <row r="54771" spans="11:13" x14ac:dyDescent="0.35">
      <c r="K54771" s="293"/>
      <c r="M54771" s="290"/>
    </row>
    <row r="54772" spans="11:13" x14ac:dyDescent="0.35">
      <c r="K54772" s="293"/>
      <c r="M54772" s="290"/>
    </row>
    <row r="54773" spans="11:13" x14ac:dyDescent="0.35">
      <c r="K54773" s="293"/>
      <c r="M54773" s="290"/>
    </row>
    <row r="54774" spans="11:13" x14ac:dyDescent="0.35">
      <c r="K54774" s="293"/>
      <c r="M54774" s="290"/>
    </row>
    <row r="54775" spans="11:13" x14ac:dyDescent="0.35">
      <c r="K54775" s="293"/>
      <c r="M54775" s="290"/>
    </row>
    <row r="54776" spans="11:13" x14ac:dyDescent="0.35">
      <c r="K54776" s="293"/>
      <c r="M54776" s="290"/>
    </row>
    <row r="54777" spans="11:13" x14ac:dyDescent="0.35">
      <c r="K54777" s="293"/>
      <c r="M54777" s="290"/>
    </row>
    <row r="54778" spans="11:13" x14ac:dyDescent="0.35">
      <c r="K54778" s="293"/>
      <c r="M54778" s="290"/>
    </row>
    <row r="54779" spans="11:13" x14ac:dyDescent="0.35">
      <c r="K54779" s="293"/>
      <c r="M54779" s="290"/>
    </row>
    <row r="54780" spans="11:13" x14ac:dyDescent="0.35">
      <c r="K54780" s="293"/>
      <c r="M54780" s="290"/>
    </row>
    <row r="54781" spans="11:13" x14ac:dyDescent="0.35">
      <c r="K54781" s="293"/>
      <c r="M54781" s="290"/>
    </row>
    <row r="54782" spans="11:13" x14ac:dyDescent="0.35">
      <c r="K54782" s="293"/>
      <c r="M54782" s="290"/>
    </row>
    <row r="54783" spans="11:13" x14ac:dyDescent="0.35">
      <c r="K54783" s="293"/>
      <c r="M54783" s="290"/>
    </row>
    <row r="54784" spans="11:13" x14ac:dyDescent="0.35">
      <c r="K54784" s="293"/>
      <c r="M54784" s="290"/>
    </row>
    <row r="54785" spans="11:13" x14ac:dyDescent="0.35">
      <c r="K54785" s="293"/>
      <c r="M54785" s="290"/>
    </row>
    <row r="54786" spans="11:13" x14ac:dyDescent="0.35">
      <c r="K54786" s="293"/>
      <c r="M54786" s="290"/>
    </row>
    <row r="54787" spans="11:13" x14ac:dyDescent="0.35">
      <c r="K54787" s="293"/>
      <c r="M54787" s="290"/>
    </row>
    <row r="54788" spans="11:13" x14ac:dyDescent="0.35">
      <c r="K54788" s="293"/>
      <c r="M54788" s="290"/>
    </row>
    <row r="54789" spans="11:13" x14ac:dyDescent="0.35">
      <c r="K54789" s="293"/>
      <c r="M54789" s="290"/>
    </row>
    <row r="54790" spans="11:13" x14ac:dyDescent="0.35">
      <c r="K54790" s="293"/>
      <c r="M54790" s="290"/>
    </row>
    <row r="54791" spans="11:13" x14ac:dyDescent="0.35">
      <c r="K54791" s="293"/>
      <c r="M54791" s="290"/>
    </row>
    <row r="54792" spans="11:13" x14ac:dyDescent="0.35">
      <c r="K54792" s="293"/>
      <c r="M54792" s="290"/>
    </row>
    <row r="54793" spans="11:13" x14ac:dyDescent="0.35">
      <c r="K54793" s="293"/>
      <c r="M54793" s="290"/>
    </row>
    <row r="54794" spans="11:13" x14ac:dyDescent="0.35">
      <c r="K54794" s="293"/>
      <c r="M54794" s="290"/>
    </row>
    <row r="54795" spans="11:13" x14ac:dyDescent="0.35">
      <c r="K54795" s="293"/>
      <c r="M54795" s="290"/>
    </row>
    <row r="54796" spans="11:13" x14ac:dyDescent="0.35">
      <c r="K54796" s="293"/>
      <c r="M54796" s="290"/>
    </row>
    <row r="54797" spans="11:13" x14ac:dyDescent="0.35">
      <c r="K54797" s="293"/>
      <c r="M54797" s="290"/>
    </row>
    <row r="54798" spans="11:13" x14ac:dyDescent="0.35">
      <c r="K54798" s="293"/>
      <c r="M54798" s="290"/>
    </row>
    <row r="54799" spans="11:13" x14ac:dyDescent="0.35">
      <c r="K54799" s="293"/>
      <c r="M54799" s="290"/>
    </row>
    <row r="54800" spans="11:13" x14ac:dyDescent="0.35">
      <c r="K54800" s="293"/>
      <c r="M54800" s="290"/>
    </row>
    <row r="54801" spans="11:13" x14ac:dyDescent="0.35">
      <c r="K54801" s="293"/>
      <c r="M54801" s="290"/>
    </row>
    <row r="54802" spans="11:13" x14ac:dyDescent="0.35">
      <c r="K54802" s="293"/>
      <c r="M54802" s="290"/>
    </row>
    <row r="54803" spans="11:13" x14ac:dyDescent="0.35">
      <c r="K54803" s="293"/>
      <c r="M54803" s="290"/>
    </row>
    <row r="54804" spans="11:13" x14ac:dyDescent="0.35">
      <c r="K54804" s="293"/>
      <c r="M54804" s="290"/>
    </row>
    <row r="54805" spans="11:13" x14ac:dyDescent="0.35">
      <c r="K54805" s="293"/>
      <c r="M54805" s="290"/>
    </row>
    <row r="54806" spans="11:13" x14ac:dyDescent="0.35">
      <c r="K54806" s="293"/>
      <c r="M54806" s="290"/>
    </row>
    <row r="54807" spans="11:13" x14ac:dyDescent="0.35">
      <c r="K54807" s="293"/>
      <c r="M54807" s="290"/>
    </row>
    <row r="54808" spans="11:13" x14ac:dyDescent="0.35">
      <c r="K54808" s="293"/>
      <c r="M54808" s="290"/>
    </row>
    <row r="54809" spans="11:13" x14ac:dyDescent="0.35">
      <c r="K54809" s="293"/>
      <c r="M54809" s="290"/>
    </row>
    <row r="54810" spans="11:13" x14ac:dyDescent="0.35">
      <c r="K54810" s="293"/>
      <c r="M54810" s="290"/>
    </row>
    <row r="54811" spans="11:13" x14ac:dyDescent="0.35">
      <c r="K54811" s="293"/>
      <c r="M54811" s="290"/>
    </row>
    <row r="54812" spans="11:13" x14ac:dyDescent="0.35">
      <c r="K54812" s="293"/>
      <c r="M54812" s="290"/>
    </row>
    <row r="54813" spans="11:13" x14ac:dyDescent="0.35">
      <c r="K54813" s="293"/>
      <c r="M54813" s="290"/>
    </row>
    <row r="54814" spans="11:13" x14ac:dyDescent="0.35">
      <c r="K54814" s="293"/>
      <c r="M54814" s="290"/>
    </row>
    <row r="54815" spans="11:13" x14ac:dyDescent="0.35">
      <c r="K54815" s="293"/>
      <c r="M54815" s="290"/>
    </row>
    <row r="54816" spans="11:13" x14ac:dyDescent="0.35">
      <c r="K54816" s="293"/>
      <c r="M54816" s="290"/>
    </row>
    <row r="54817" spans="11:13" x14ac:dyDescent="0.35">
      <c r="K54817" s="293"/>
      <c r="M54817" s="290"/>
    </row>
    <row r="54818" spans="11:13" x14ac:dyDescent="0.35">
      <c r="K54818" s="293"/>
      <c r="M54818" s="290"/>
    </row>
    <row r="54819" spans="11:13" x14ac:dyDescent="0.35">
      <c r="K54819" s="293"/>
      <c r="M54819" s="290"/>
    </row>
    <row r="54820" spans="11:13" x14ac:dyDescent="0.35">
      <c r="K54820" s="293"/>
      <c r="M54820" s="290"/>
    </row>
    <row r="54821" spans="11:13" x14ac:dyDescent="0.35">
      <c r="K54821" s="293"/>
      <c r="M54821" s="290"/>
    </row>
    <row r="54822" spans="11:13" x14ac:dyDescent="0.35">
      <c r="K54822" s="293"/>
      <c r="M54822" s="290"/>
    </row>
    <row r="54823" spans="11:13" x14ac:dyDescent="0.35">
      <c r="K54823" s="293"/>
      <c r="M54823" s="290"/>
    </row>
    <row r="54824" spans="11:13" x14ac:dyDescent="0.35">
      <c r="K54824" s="293"/>
      <c r="M54824" s="290"/>
    </row>
    <row r="54825" spans="11:13" x14ac:dyDescent="0.35">
      <c r="K54825" s="293"/>
      <c r="M54825" s="290"/>
    </row>
    <row r="54826" spans="11:13" x14ac:dyDescent="0.35">
      <c r="K54826" s="293"/>
      <c r="M54826" s="290"/>
    </row>
    <row r="54827" spans="11:13" x14ac:dyDescent="0.35">
      <c r="K54827" s="293"/>
      <c r="M54827" s="290"/>
    </row>
    <row r="54828" spans="11:13" x14ac:dyDescent="0.35">
      <c r="K54828" s="293"/>
      <c r="M54828" s="290"/>
    </row>
    <row r="54829" spans="11:13" x14ac:dyDescent="0.35">
      <c r="K54829" s="293"/>
      <c r="M54829" s="290"/>
    </row>
    <row r="54830" spans="11:13" x14ac:dyDescent="0.35">
      <c r="K54830" s="293"/>
      <c r="M54830" s="290"/>
    </row>
    <row r="54831" spans="11:13" x14ac:dyDescent="0.35">
      <c r="K54831" s="293"/>
      <c r="M54831" s="290"/>
    </row>
    <row r="54832" spans="11:13" x14ac:dyDescent="0.35">
      <c r="K54832" s="293"/>
      <c r="M54832" s="290"/>
    </row>
    <row r="54833" spans="11:13" x14ac:dyDescent="0.35">
      <c r="K54833" s="293"/>
      <c r="M54833" s="290"/>
    </row>
    <row r="54834" spans="11:13" x14ac:dyDescent="0.35">
      <c r="K54834" s="293"/>
      <c r="M54834" s="290"/>
    </row>
    <row r="54835" spans="11:13" x14ac:dyDescent="0.35">
      <c r="K54835" s="293"/>
      <c r="M54835" s="290"/>
    </row>
    <row r="54836" spans="11:13" x14ac:dyDescent="0.35">
      <c r="K54836" s="293"/>
      <c r="M54836" s="290"/>
    </row>
    <row r="54837" spans="11:13" x14ac:dyDescent="0.35">
      <c r="K54837" s="293"/>
      <c r="M54837" s="290"/>
    </row>
    <row r="54838" spans="11:13" x14ac:dyDescent="0.35">
      <c r="K54838" s="293"/>
      <c r="M54838" s="290"/>
    </row>
    <row r="54839" spans="11:13" x14ac:dyDescent="0.35">
      <c r="K54839" s="293"/>
      <c r="M54839" s="290"/>
    </row>
    <row r="54840" spans="11:13" x14ac:dyDescent="0.35">
      <c r="K54840" s="293"/>
      <c r="M54840" s="290"/>
    </row>
    <row r="54841" spans="11:13" x14ac:dyDescent="0.35">
      <c r="K54841" s="293"/>
      <c r="M54841" s="290"/>
    </row>
    <row r="54842" spans="11:13" x14ac:dyDescent="0.35">
      <c r="K54842" s="293"/>
      <c r="M54842" s="290"/>
    </row>
    <row r="54843" spans="11:13" x14ac:dyDescent="0.35">
      <c r="K54843" s="293"/>
      <c r="M54843" s="290"/>
    </row>
    <row r="54844" spans="11:13" x14ac:dyDescent="0.35">
      <c r="K54844" s="293"/>
      <c r="M54844" s="290"/>
    </row>
    <row r="54845" spans="11:13" x14ac:dyDescent="0.35">
      <c r="K54845" s="293"/>
      <c r="M54845" s="290"/>
    </row>
    <row r="54846" spans="11:13" x14ac:dyDescent="0.35">
      <c r="K54846" s="293"/>
      <c r="M54846" s="290"/>
    </row>
    <row r="54847" spans="11:13" x14ac:dyDescent="0.35">
      <c r="K54847" s="293"/>
      <c r="M54847" s="290"/>
    </row>
    <row r="54848" spans="11:13" x14ac:dyDescent="0.35">
      <c r="K54848" s="293"/>
      <c r="M54848" s="290"/>
    </row>
    <row r="54849" spans="11:13" x14ac:dyDescent="0.35">
      <c r="K54849" s="293"/>
      <c r="M54849" s="290"/>
    </row>
    <row r="54850" spans="11:13" x14ac:dyDescent="0.35">
      <c r="K54850" s="293"/>
      <c r="M54850" s="290"/>
    </row>
    <row r="54851" spans="11:13" x14ac:dyDescent="0.35">
      <c r="K54851" s="293"/>
      <c r="M54851" s="290"/>
    </row>
    <row r="54852" spans="11:13" x14ac:dyDescent="0.35">
      <c r="K54852" s="293"/>
      <c r="M54852" s="290"/>
    </row>
    <row r="54853" spans="11:13" x14ac:dyDescent="0.35">
      <c r="K54853" s="293"/>
      <c r="M54853" s="290"/>
    </row>
    <row r="54854" spans="11:13" x14ac:dyDescent="0.35">
      <c r="K54854" s="293"/>
      <c r="M54854" s="290"/>
    </row>
    <row r="54855" spans="11:13" x14ac:dyDescent="0.35">
      <c r="K54855" s="293"/>
      <c r="M54855" s="290"/>
    </row>
    <row r="54856" spans="11:13" x14ac:dyDescent="0.35">
      <c r="K54856" s="293"/>
      <c r="M54856" s="290"/>
    </row>
    <row r="54857" spans="11:13" x14ac:dyDescent="0.35">
      <c r="K54857" s="293"/>
      <c r="M54857" s="290"/>
    </row>
    <row r="54858" spans="11:13" x14ac:dyDescent="0.35">
      <c r="K54858" s="293"/>
      <c r="M54858" s="290"/>
    </row>
    <row r="54859" spans="11:13" x14ac:dyDescent="0.35">
      <c r="K54859" s="293"/>
      <c r="M54859" s="290"/>
    </row>
    <row r="54860" spans="11:13" x14ac:dyDescent="0.35">
      <c r="K54860" s="293"/>
      <c r="M54860" s="290"/>
    </row>
    <row r="54861" spans="11:13" x14ac:dyDescent="0.35">
      <c r="K54861" s="293"/>
      <c r="M54861" s="290"/>
    </row>
    <row r="54862" spans="11:13" x14ac:dyDescent="0.35">
      <c r="K54862" s="293"/>
      <c r="M54862" s="290"/>
    </row>
    <row r="54863" spans="11:13" x14ac:dyDescent="0.35">
      <c r="K54863" s="293"/>
      <c r="M54863" s="290"/>
    </row>
    <row r="54864" spans="11:13" x14ac:dyDescent="0.35">
      <c r="K54864" s="293"/>
      <c r="M54864" s="290"/>
    </row>
    <row r="54865" spans="11:13" x14ac:dyDescent="0.35">
      <c r="K54865" s="293"/>
      <c r="M54865" s="290"/>
    </row>
    <row r="54866" spans="11:13" x14ac:dyDescent="0.35">
      <c r="K54866" s="293"/>
      <c r="M54866" s="290"/>
    </row>
    <row r="54867" spans="11:13" x14ac:dyDescent="0.35">
      <c r="K54867" s="293"/>
      <c r="M54867" s="290"/>
    </row>
    <row r="54868" spans="11:13" x14ac:dyDescent="0.35">
      <c r="K54868" s="293"/>
      <c r="M54868" s="290"/>
    </row>
    <row r="54869" spans="11:13" x14ac:dyDescent="0.35">
      <c r="K54869" s="293"/>
      <c r="M54869" s="290"/>
    </row>
    <row r="54870" spans="11:13" x14ac:dyDescent="0.35">
      <c r="K54870" s="293"/>
      <c r="M54870" s="290"/>
    </row>
    <row r="54871" spans="11:13" x14ac:dyDescent="0.35">
      <c r="K54871" s="293"/>
      <c r="M54871" s="290"/>
    </row>
    <row r="54872" spans="11:13" x14ac:dyDescent="0.35">
      <c r="K54872" s="293"/>
      <c r="M54872" s="290"/>
    </row>
    <row r="54873" spans="11:13" x14ac:dyDescent="0.35">
      <c r="K54873" s="293"/>
      <c r="M54873" s="290"/>
    </row>
    <row r="54874" spans="11:13" x14ac:dyDescent="0.35">
      <c r="K54874" s="293"/>
      <c r="M54874" s="290"/>
    </row>
    <row r="54875" spans="11:13" x14ac:dyDescent="0.35">
      <c r="K54875" s="293"/>
      <c r="M54875" s="290"/>
    </row>
    <row r="54876" spans="11:13" x14ac:dyDescent="0.35">
      <c r="K54876" s="293"/>
      <c r="M54876" s="290"/>
    </row>
    <row r="54877" spans="11:13" x14ac:dyDescent="0.35">
      <c r="K54877" s="293"/>
      <c r="M54877" s="290"/>
    </row>
    <row r="54878" spans="11:13" x14ac:dyDescent="0.35">
      <c r="K54878" s="293"/>
      <c r="M54878" s="290"/>
    </row>
    <row r="54879" spans="11:13" x14ac:dyDescent="0.35">
      <c r="K54879" s="293"/>
      <c r="M54879" s="290"/>
    </row>
    <row r="54880" spans="11:13" x14ac:dyDescent="0.35">
      <c r="K54880" s="293"/>
      <c r="M54880" s="290"/>
    </row>
    <row r="54881" spans="11:13" x14ac:dyDescent="0.35">
      <c r="K54881" s="293"/>
      <c r="M54881" s="290"/>
    </row>
    <row r="54882" spans="11:13" x14ac:dyDescent="0.35">
      <c r="K54882" s="293"/>
      <c r="M54882" s="290"/>
    </row>
    <row r="54883" spans="11:13" x14ac:dyDescent="0.35">
      <c r="K54883" s="293"/>
      <c r="M54883" s="290"/>
    </row>
    <row r="54884" spans="11:13" x14ac:dyDescent="0.35">
      <c r="K54884" s="293"/>
      <c r="M54884" s="290"/>
    </row>
    <row r="54885" spans="11:13" x14ac:dyDescent="0.35">
      <c r="K54885" s="293"/>
      <c r="M54885" s="290"/>
    </row>
    <row r="54886" spans="11:13" x14ac:dyDescent="0.35">
      <c r="K54886" s="293"/>
      <c r="M54886" s="290"/>
    </row>
    <row r="54887" spans="11:13" x14ac:dyDescent="0.35">
      <c r="K54887" s="293"/>
      <c r="M54887" s="290"/>
    </row>
    <row r="54888" spans="11:13" x14ac:dyDescent="0.35">
      <c r="K54888" s="293"/>
      <c r="M54888" s="290"/>
    </row>
    <row r="54889" spans="11:13" x14ac:dyDescent="0.35">
      <c r="K54889" s="293"/>
      <c r="M54889" s="290"/>
    </row>
    <row r="54890" spans="11:13" x14ac:dyDescent="0.35">
      <c r="K54890" s="293"/>
      <c r="M54890" s="290"/>
    </row>
    <row r="54891" spans="11:13" x14ac:dyDescent="0.35">
      <c r="K54891" s="293"/>
      <c r="M54891" s="290"/>
    </row>
    <row r="54892" spans="11:13" x14ac:dyDescent="0.35">
      <c r="K54892" s="293"/>
      <c r="M54892" s="290"/>
    </row>
    <row r="54893" spans="11:13" x14ac:dyDescent="0.35">
      <c r="K54893" s="293"/>
      <c r="M54893" s="290"/>
    </row>
    <row r="54894" spans="11:13" x14ac:dyDescent="0.35">
      <c r="K54894" s="293"/>
      <c r="M54894" s="290"/>
    </row>
    <row r="54895" spans="11:13" x14ac:dyDescent="0.35">
      <c r="K54895" s="293"/>
      <c r="M54895" s="290"/>
    </row>
    <row r="54896" spans="11:13" x14ac:dyDescent="0.35">
      <c r="K54896" s="293"/>
      <c r="M54896" s="290"/>
    </row>
    <row r="54897" spans="11:13" x14ac:dyDescent="0.35">
      <c r="K54897" s="293"/>
      <c r="M54897" s="290"/>
    </row>
    <row r="54898" spans="11:13" x14ac:dyDescent="0.35">
      <c r="K54898" s="293"/>
      <c r="M54898" s="290"/>
    </row>
    <row r="54899" spans="11:13" x14ac:dyDescent="0.35">
      <c r="K54899" s="293"/>
      <c r="M54899" s="290"/>
    </row>
    <row r="54900" spans="11:13" x14ac:dyDescent="0.35">
      <c r="K54900" s="293"/>
      <c r="M54900" s="290"/>
    </row>
    <row r="54901" spans="11:13" x14ac:dyDescent="0.35">
      <c r="K54901" s="293"/>
      <c r="M54901" s="290"/>
    </row>
    <row r="54902" spans="11:13" x14ac:dyDescent="0.35">
      <c r="K54902" s="293"/>
      <c r="M54902" s="290"/>
    </row>
    <row r="54903" spans="11:13" x14ac:dyDescent="0.35">
      <c r="K54903" s="293"/>
      <c r="M54903" s="290"/>
    </row>
    <row r="54904" spans="11:13" x14ac:dyDescent="0.35">
      <c r="K54904" s="293"/>
      <c r="M54904" s="290"/>
    </row>
    <row r="54905" spans="11:13" x14ac:dyDescent="0.35">
      <c r="K54905" s="293"/>
      <c r="M54905" s="290"/>
    </row>
    <row r="54906" spans="11:13" x14ac:dyDescent="0.35">
      <c r="K54906" s="293"/>
      <c r="M54906" s="290"/>
    </row>
    <row r="54907" spans="11:13" x14ac:dyDescent="0.35">
      <c r="K54907" s="293"/>
      <c r="M54907" s="290"/>
    </row>
    <row r="54908" spans="11:13" x14ac:dyDescent="0.35">
      <c r="K54908" s="293"/>
      <c r="M54908" s="290"/>
    </row>
    <row r="54909" spans="11:13" x14ac:dyDescent="0.35">
      <c r="K54909" s="293"/>
      <c r="M54909" s="290"/>
    </row>
    <row r="54910" spans="11:13" x14ac:dyDescent="0.35">
      <c r="K54910" s="293"/>
      <c r="M54910" s="290"/>
    </row>
    <row r="54911" spans="11:13" x14ac:dyDescent="0.35">
      <c r="K54911" s="293"/>
      <c r="M54911" s="290"/>
    </row>
    <row r="54912" spans="11:13" x14ac:dyDescent="0.35">
      <c r="K54912" s="293"/>
      <c r="M54912" s="290"/>
    </row>
    <row r="54913" spans="11:13" x14ac:dyDescent="0.35">
      <c r="K54913" s="293"/>
      <c r="M54913" s="290"/>
    </row>
    <row r="54914" spans="11:13" x14ac:dyDescent="0.35">
      <c r="K54914" s="293"/>
      <c r="M54914" s="290"/>
    </row>
    <row r="54915" spans="11:13" x14ac:dyDescent="0.35">
      <c r="K54915" s="293"/>
      <c r="M54915" s="290"/>
    </row>
    <row r="54916" spans="11:13" x14ac:dyDescent="0.35">
      <c r="K54916" s="293"/>
      <c r="M54916" s="290"/>
    </row>
    <row r="54917" spans="11:13" x14ac:dyDescent="0.35">
      <c r="K54917" s="293"/>
      <c r="M54917" s="290"/>
    </row>
    <row r="54918" spans="11:13" x14ac:dyDescent="0.35">
      <c r="K54918" s="293"/>
      <c r="M54918" s="290"/>
    </row>
    <row r="54919" spans="11:13" x14ac:dyDescent="0.35">
      <c r="K54919" s="293"/>
      <c r="M54919" s="290"/>
    </row>
    <row r="54920" spans="11:13" x14ac:dyDescent="0.35">
      <c r="K54920" s="293"/>
      <c r="M54920" s="290"/>
    </row>
    <row r="54921" spans="11:13" x14ac:dyDescent="0.35">
      <c r="K54921" s="293"/>
      <c r="M54921" s="290"/>
    </row>
    <row r="54922" spans="11:13" x14ac:dyDescent="0.35">
      <c r="K54922" s="293"/>
      <c r="M54922" s="290"/>
    </row>
    <row r="54923" spans="11:13" x14ac:dyDescent="0.35">
      <c r="K54923" s="293"/>
      <c r="M54923" s="290"/>
    </row>
    <row r="54924" spans="11:13" x14ac:dyDescent="0.35">
      <c r="K54924" s="293"/>
      <c r="M54924" s="290"/>
    </row>
    <row r="54925" spans="11:13" x14ac:dyDescent="0.35">
      <c r="K54925" s="293"/>
      <c r="M54925" s="290"/>
    </row>
    <row r="54926" spans="11:13" x14ac:dyDescent="0.35">
      <c r="K54926" s="293"/>
      <c r="M54926" s="290"/>
    </row>
    <row r="54927" spans="11:13" x14ac:dyDescent="0.35">
      <c r="K54927" s="293"/>
      <c r="M54927" s="290"/>
    </row>
    <row r="54928" spans="11:13" x14ac:dyDescent="0.35">
      <c r="K54928" s="293"/>
      <c r="M54928" s="290"/>
    </row>
    <row r="54929" spans="11:13" x14ac:dyDescent="0.35">
      <c r="K54929" s="293"/>
      <c r="M54929" s="290"/>
    </row>
    <row r="54930" spans="11:13" x14ac:dyDescent="0.35">
      <c r="K54930" s="293"/>
      <c r="M54930" s="290"/>
    </row>
    <row r="54931" spans="11:13" x14ac:dyDescent="0.35">
      <c r="K54931" s="293"/>
      <c r="M54931" s="290"/>
    </row>
    <row r="54932" spans="11:13" x14ac:dyDescent="0.35">
      <c r="K54932" s="293"/>
      <c r="M54932" s="290"/>
    </row>
    <row r="54933" spans="11:13" x14ac:dyDescent="0.35">
      <c r="K54933" s="293"/>
      <c r="M54933" s="290"/>
    </row>
    <row r="54934" spans="11:13" x14ac:dyDescent="0.35">
      <c r="K54934" s="293"/>
      <c r="M54934" s="290"/>
    </row>
    <row r="54935" spans="11:13" x14ac:dyDescent="0.35">
      <c r="K54935" s="293"/>
      <c r="M54935" s="290"/>
    </row>
    <row r="54936" spans="11:13" x14ac:dyDescent="0.35">
      <c r="K54936" s="293"/>
      <c r="M54936" s="290"/>
    </row>
    <row r="54937" spans="11:13" x14ac:dyDescent="0.35">
      <c r="K54937" s="293"/>
      <c r="M54937" s="290"/>
    </row>
    <row r="54938" spans="11:13" x14ac:dyDescent="0.35">
      <c r="K54938" s="293"/>
      <c r="M54938" s="290"/>
    </row>
    <row r="54939" spans="11:13" x14ac:dyDescent="0.35">
      <c r="K54939" s="293"/>
      <c r="M54939" s="290"/>
    </row>
    <row r="54940" spans="11:13" x14ac:dyDescent="0.35">
      <c r="K54940" s="293"/>
      <c r="M54940" s="290"/>
    </row>
    <row r="54941" spans="11:13" x14ac:dyDescent="0.35">
      <c r="K54941" s="293"/>
      <c r="M54941" s="290"/>
    </row>
    <row r="54942" spans="11:13" x14ac:dyDescent="0.35">
      <c r="K54942" s="293"/>
      <c r="M54942" s="290"/>
    </row>
    <row r="54943" spans="11:13" x14ac:dyDescent="0.35">
      <c r="K54943" s="293"/>
      <c r="M54943" s="290"/>
    </row>
    <row r="54944" spans="11:13" x14ac:dyDescent="0.35">
      <c r="K54944" s="293"/>
      <c r="M54944" s="290"/>
    </row>
    <row r="54945" spans="11:13" x14ac:dyDescent="0.35">
      <c r="K54945" s="293"/>
      <c r="M54945" s="290"/>
    </row>
    <row r="54946" spans="11:13" x14ac:dyDescent="0.35">
      <c r="K54946" s="293"/>
      <c r="M54946" s="290"/>
    </row>
    <row r="54947" spans="11:13" x14ac:dyDescent="0.35">
      <c r="K54947" s="293"/>
      <c r="M54947" s="290"/>
    </row>
    <row r="54948" spans="11:13" x14ac:dyDescent="0.35">
      <c r="K54948" s="293"/>
      <c r="M54948" s="290"/>
    </row>
    <row r="54949" spans="11:13" x14ac:dyDescent="0.35">
      <c r="K54949" s="293"/>
      <c r="M54949" s="290"/>
    </row>
    <row r="54950" spans="11:13" x14ac:dyDescent="0.35">
      <c r="K54950" s="293"/>
      <c r="M54950" s="290"/>
    </row>
    <row r="54951" spans="11:13" x14ac:dyDescent="0.35">
      <c r="K54951" s="293"/>
      <c r="M54951" s="290"/>
    </row>
    <row r="54952" spans="11:13" x14ac:dyDescent="0.35">
      <c r="K54952" s="293"/>
      <c r="M54952" s="290"/>
    </row>
    <row r="54953" spans="11:13" x14ac:dyDescent="0.35">
      <c r="K54953" s="293"/>
      <c r="M54953" s="290"/>
    </row>
    <row r="54954" spans="11:13" x14ac:dyDescent="0.35">
      <c r="K54954" s="293"/>
      <c r="M54954" s="290"/>
    </row>
    <row r="54955" spans="11:13" x14ac:dyDescent="0.35">
      <c r="K54955" s="293"/>
      <c r="M54955" s="290"/>
    </row>
    <row r="54956" spans="11:13" x14ac:dyDescent="0.35">
      <c r="K54956" s="293"/>
      <c r="M54956" s="290"/>
    </row>
    <row r="54957" spans="11:13" x14ac:dyDescent="0.35">
      <c r="K54957" s="293"/>
      <c r="M54957" s="290"/>
    </row>
    <row r="54958" spans="11:13" x14ac:dyDescent="0.35">
      <c r="K54958" s="293"/>
      <c r="M54958" s="290"/>
    </row>
    <row r="54959" spans="11:13" x14ac:dyDescent="0.35">
      <c r="K54959" s="293"/>
      <c r="M54959" s="290"/>
    </row>
    <row r="54960" spans="11:13" x14ac:dyDescent="0.35">
      <c r="K54960" s="293"/>
      <c r="M54960" s="290"/>
    </row>
    <row r="54961" spans="11:13" x14ac:dyDescent="0.35">
      <c r="K54961" s="293"/>
      <c r="M54961" s="290"/>
    </row>
    <row r="54962" spans="11:13" x14ac:dyDescent="0.35">
      <c r="K54962" s="293"/>
      <c r="M54962" s="290"/>
    </row>
    <row r="54963" spans="11:13" x14ac:dyDescent="0.35">
      <c r="K54963" s="293"/>
      <c r="M54963" s="290"/>
    </row>
    <row r="54964" spans="11:13" x14ac:dyDescent="0.35">
      <c r="K54964" s="293"/>
      <c r="M54964" s="290"/>
    </row>
    <row r="54965" spans="11:13" x14ac:dyDescent="0.35">
      <c r="K54965" s="293"/>
      <c r="M54965" s="290"/>
    </row>
    <row r="54966" spans="11:13" x14ac:dyDescent="0.35">
      <c r="K54966" s="293"/>
      <c r="M54966" s="290"/>
    </row>
    <row r="54967" spans="11:13" x14ac:dyDescent="0.35">
      <c r="K54967" s="293"/>
      <c r="M54967" s="290"/>
    </row>
    <row r="54968" spans="11:13" x14ac:dyDescent="0.35">
      <c r="K54968" s="293"/>
      <c r="M54968" s="290"/>
    </row>
    <row r="54969" spans="11:13" x14ac:dyDescent="0.35">
      <c r="K54969" s="293"/>
      <c r="M54969" s="290"/>
    </row>
    <row r="54970" spans="11:13" x14ac:dyDescent="0.35">
      <c r="K54970" s="293"/>
      <c r="M54970" s="290"/>
    </row>
    <row r="54971" spans="11:13" x14ac:dyDescent="0.35">
      <c r="K54971" s="293"/>
      <c r="M54971" s="290"/>
    </row>
    <row r="54972" spans="11:13" x14ac:dyDescent="0.35">
      <c r="K54972" s="293"/>
      <c r="M54972" s="290"/>
    </row>
    <row r="54973" spans="11:13" x14ac:dyDescent="0.35">
      <c r="K54973" s="293"/>
      <c r="M54973" s="290"/>
    </row>
    <row r="54974" spans="11:13" x14ac:dyDescent="0.35">
      <c r="K54974" s="293"/>
      <c r="M54974" s="290"/>
    </row>
    <row r="54975" spans="11:13" x14ac:dyDescent="0.35">
      <c r="K54975" s="293"/>
      <c r="M54975" s="290"/>
    </row>
    <row r="54976" spans="11:13" x14ac:dyDescent="0.35">
      <c r="K54976" s="293"/>
      <c r="M54976" s="290"/>
    </row>
    <row r="54977" spans="11:13" x14ac:dyDescent="0.35">
      <c r="K54977" s="293"/>
      <c r="M54977" s="290"/>
    </row>
    <row r="54978" spans="11:13" x14ac:dyDescent="0.35">
      <c r="K54978" s="293"/>
      <c r="M54978" s="290"/>
    </row>
    <row r="54979" spans="11:13" x14ac:dyDescent="0.35">
      <c r="K54979" s="293"/>
      <c r="M54979" s="290"/>
    </row>
    <row r="54980" spans="11:13" x14ac:dyDescent="0.35">
      <c r="K54980" s="293"/>
      <c r="M54980" s="290"/>
    </row>
    <row r="54981" spans="11:13" x14ac:dyDescent="0.35">
      <c r="K54981" s="293"/>
      <c r="M54981" s="290"/>
    </row>
    <row r="54982" spans="11:13" x14ac:dyDescent="0.35">
      <c r="K54982" s="293"/>
      <c r="M54982" s="290"/>
    </row>
    <row r="54983" spans="11:13" x14ac:dyDescent="0.35">
      <c r="K54983" s="293"/>
      <c r="M54983" s="290"/>
    </row>
    <row r="54984" spans="11:13" x14ac:dyDescent="0.35">
      <c r="K54984" s="293"/>
      <c r="M54984" s="290"/>
    </row>
    <row r="54985" spans="11:13" x14ac:dyDescent="0.35">
      <c r="K54985" s="293"/>
      <c r="M54985" s="290"/>
    </row>
    <row r="54986" spans="11:13" x14ac:dyDescent="0.35">
      <c r="K54986" s="293"/>
      <c r="M54986" s="290"/>
    </row>
    <row r="54987" spans="11:13" x14ac:dyDescent="0.35">
      <c r="K54987" s="293"/>
      <c r="M54987" s="290"/>
    </row>
    <row r="54988" spans="11:13" x14ac:dyDescent="0.35">
      <c r="K54988" s="293"/>
      <c r="M54988" s="290"/>
    </row>
    <row r="54989" spans="11:13" x14ac:dyDescent="0.35">
      <c r="K54989" s="293"/>
      <c r="M54989" s="290"/>
    </row>
    <row r="54990" spans="11:13" x14ac:dyDescent="0.35">
      <c r="K54990" s="293"/>
      <c r="M54990" s="290"/>
    </row>
    <row r="54991" spans="11:13" x14ac:dyDescent="0.35">
      <c r="K54991" s="293"/>
      <c r="M54991" s="290"/>
    </row>
    <row r="54992" spans="11:13" x14ac:dyDescent="0.35">
      <c r="K54992" s="293"/>
      <c r="M54992" s="290"/>
    </row>
    <row r="54993" spans="11:13" x14ac:dyDescent="0.35">
      <c r="K54993" s="293"/>
      <c r="M54993" s="290"/>
    </row>
    <row r="54994" spans="11:13" x14ac:dyDescent="0.35">
      <c r="K54994" s="293"/>
      <c r="M54994" s="290"/>
    </row>
    <row r="54995" spans="11:13" x14ac:dyDescent="0.35">
      <c r="K54995" s="293"/>
      <c r="M54995" s="290"/>
    </row>
    <row r="54996" spans="11:13" x14ac:dyDescent="0.35">
      <c r="K54996" s="293"/>
      <c r="M54996" s="290"/>
    </row>
    <row r="54997" spans="11:13" x14ac:dyDescent="0.35">
      <c r="K54997" s="293"/>
      <c r="M54997" s="290"/>
    </row>
    <row r="54998" spans="11:13" x14ac:dyDescent="0.35">
      <c r="K54998" s="293"/>
      <c r="M54998" s="290"/>
    </row>
    <row r="54999" spans="11:13" x14ac:dyDescent="0.35">
      <c r="K54999" s="293"/>
      <c r="M54999" s="290"/>
    </row>
    <row r="55000" spans="11:13" x14ac:dyDescent="0.35">
      <c r="K55000" s="293"/>
      <c r="M55000" s="290"/>
    </row>
    <row r="55001" spans="11:13" x14ac:dyDescent="0.35">
      <c r="K55001" s="293"/>
      <c r="M55001" s="290"/>
    </row>
    <row r="55002" spans="11:13" x14ac:dyDescent="0.35">
      <c r="K55002" s="293"/>
      <c r="M55002" s="290"/>
    </row>
    <row r="55003" spans="11:13" x14ac:dyDescent="0.35">
      <c r="K55003" s="293"/>
      <c r="M55003" s="290"/>
    </row>
    <row r="55004" spans="11:13" x14ac:dyDescent="0.35">
      <c r="K55004" s="293"/>
      <c r="M55004" s="290"/>
    </row>
    <row r="55005" spans="11:13" x14ac:dyDescent="0.35">
      <c r="K55005" s="293"/>
      <c r="M55005" s="290"/>
    </row>
    <row r="55006" spans="11:13" x14ac:dyDescent="0.35">
      <c r="K55006" s="293"/>
      <c r="M55006" s="290"/>
    </row>
    <row r="55007" spans="11:13" x14ac:dyDescent="0.35">
      <c r="K55007" s="293"/>
      <c r="M55007" s="290"/>
    </row>
    <row r="55008" spans="11:13" x14ac:dyDescent="0.35">
      <c r="K55008" s="293"/>
      <c r="M55008" s="290"/>
    </row>
    <row r="55009" spans="11:13" x14ac:dyDescent="0.35">
      <c r="K55009" s="293"/>
      <c r="M55009" s="290"/>
    </row>
    <row r="55010" spans="11:13" x14ac:dyDescent="0.35">
      <c r="K55010" s="293"/>
      <c r="M55010" s="290"/>
    </row>
    <row r="55011" spans="11:13" x14ac:dyDescent="0.35">
      <c r="K55011" s="293"/>
      <c r="M55011" s="290"/>
    </row>
    <row r="55012" spans="11:13" x14ac:dyDescent="0.35">
      <c r="K55012" s="293"/>
      <c r="M55012" s="290"/>
    </row>
    <row r="55013" spans="11:13" x14ac:dyDescent="0.35">
      <c r="K55013" s="293"/>
      <c r="M55013" s="290"/>
    </row>
    <row r="55014" spans="11:13" x14ac:dyDescent="0.35">
      <c r="K55014" s="293"/>
      <c r="M55014" s="290"/>
    </row>
    <row r="55015" spans="11:13" x14ac:dyDescent="0.35">
      <c r="K55015" s="293"/>
      <c r="M55015" s="290"/>
    </row>
    <row r="55016" spans="11:13" x14ac:dyDescent="0.35">
      <c r="K55016" s="293"/>
      <c r="M55016" s="290"/>
    </row>
    <row r="55017" spans="11:13" x14ac:dyDescent="0.35">
      <c r="K55017" s="293"/>
      <c r="M55017" s="290"/>
    </row>
    <row r="55018" spans="11:13" x14ac:dyDescent="0.35">
      <c r="K55018" s="293"/>
      <c r="M55018" s="290"/>
    </row>
    <row r="55019" spans="11:13" x14ac:dyDescent="0.35">
      <c r="K55019" s="293"/>
      <c r="M55019" s="290"/>
    </row>
    <row r="55020" spans="11:13" x14ac:dyDescent="0.35">
      <c r="K55020" s="293"/>
      <c r="M55020" s="290"/>
    </row>
    <row r="55021" spans="11:13" x14ac:dyDescent="0.35">
      <c r="K55021" s="293"/>
      <c r="M55021" s="290"/>
    </row>
    <row r="55022" spans="11:13" x14ac:dyDescent="0.35">
      <c r="K55022" s="293"/>
      <c r="M55022" s="290"/>
    </row>
    <row r="55023" spans="11:13" x14ac:dyDescent="0.35">
      <c r="K55023" s="293"/>
      <c r="M55023" s="290"/>
    </row>
    <row r="55024" spans="11:13" x14ac:dyDescent="0.35">
      <c r="K55024" s="293"/>
      <c r="M55024" s="290"/>
    </row>
    <row r="55025" spans="11:13" x14ac:dyDescent="0.35">
      <c r="K55025" s="293"/>
      <c r="M55025" s="290"/>
    </row>
    <row r="55026" spans="11:13" x14ac:dyDescent="0.35">
      <c r="K55026" s="293"/>
      <c r="M55026" s="290"/>
    </row>
    <row r="55027" spans="11:13" x14ac:dyDescent="0.35">
      <c r="K55027" s="293"/>
      <c r="M55027" s="290"/>
    </row>
    <row r="55028" spans="11:13" x14ac:dyDescent="0.35">
      <c r="K55028" s="293"/>
      <c r="M55028" s="290"/>
    </row>
    <row r="55029" spans="11:13" x14ac:dyDescent="0.35">
      <c r="K55029" s="293"/>
      <c r="M55029" s="290"/>
    </row>
    <row r="55030" spans="11:13" x14ac:dyDescent="0.35">
      <c r="K55030" s="293"/>
      <c r="M55030" s="290"/>
    </row>
    <row r="55031" spans="11:13" x14ac:dyDescent="0.35">
      <c r="K55031" s="293"/>
      <c r="M55031" s="290"/>
    </row>
    <row r="55032" spans="11:13" x14ac:dyDescent="0.35">
      <c r="K55032" s="293"/>
      <c r="M55032" s="290"/>
    </row>
    <row r="55033" spans="11:13" x14ac:dyDescent="0.35">
      <c r="K55033" s="293"/>
      <c r="M55033" s="290"/>
    </row>
    <row r="55034" spans="11:13" x14ac:dyDescent="0.35">
      <c r="K55034" s="293"/>
      <c r="M55034" s="290"/>
    </row>
    <row r="55035" spans="11:13" x14ac:dyDescent="0.35">
      <c r="K55035" s="293"/>
      <c r="M55035" s="290"/>
    </row>
    <row r="55036" spans="11:13" x14ac:dyDescent="0.35">
      <c r="K55036" s="293"/>
      <c r="M55036" s="290"/>
    </row>
    <row r="55037" spans="11:13" x14ac:dyDescent="0.35">
      <c r="K55037" s="293"/>
      <c r="M55037" s="290"/>
    </row>
    <row r="55038" spans="11:13" x14ac:dyDescent="0.35">
      <c r="K55038" s="293"/>
      <c r="M55038" s="290"/>
    </row>
    <row r="55039" spans="11:13" x14ac:dyDescent="0.35">
      <c r="K55039" s="293"/>
      <c r="M55039" s="290"/>
    </row>
    <row r="55040" spans="11:13" x14ac:dyDescent="0.35">
      <c r="K55040" s="293"/>
      <c r="M55040" s="290"/>
    </row>
    <row r="55041" spans="11:13" x14ac:dyDescent="0.35">
      <c r="K55041" s="293"/>
      <c r="M55041" s="290"/>
    </row>
    <row r="55042" spans="11:13" x14ac:dyDescent="0.35">
      <c r="K55042" s="293"/>
      <c r="M55042" s="290"/>
    </row>
    <row r="55043" spans="11:13" x14ac:dyDescent="0.35">
      <c r="K55043" s="293"/>
      <c r="M55043" s="290"/>
    </row>
    <row r="55044" spans="11:13" x14ac:dyDescent="0.35">
      <c r="K55044" s="293"/>
      <c r="M55044" s="290"/>
    </row>
    <row r="55045" spans="11:13" x14ac:dyDescent="0.35">
      <c r="K55045" s="293"/>
      <c r="M55045" s="290"/>
    </row>
    <row r="55046" spans="11:13" x14ac:dyDescent="0.35">
      <c r="K55046" s="293"/>
      <c r="M55046" s="290"/>
    </row>
    <row r="55047" spans="11:13" x14ac:dyDescent="0.35">
      <c r="K55047" s="293"/>
      <c r="M55047" s="290"/>
    </row>
    <row r="55048" spans="11:13" x14ac:dyDescent="0.35">
      <c r="K55048" s="293"/>
      <c r="M55048" s="290"/>
    </row>
    <row r="55049" spans="11:13" x14ac:dyDescent="0.35">
      <c r="K55049" s="293"/>
      <c r="M55049" s="290"/>
    </row>
    <row r="55050" spans="11:13" x14ac:dyDescent="0.35">
      <c r="K55050" s="293"/>
      <c r="M55050" s="290"/>
    </row>
    <row r="55051" spans="11:13" x14ac:dyDescent="0.35">
      <c r="K55051" s="293"/>
      <c r="M55051" s="290"/>
    </row>
    <row r="55052" spans="11:13" x14ac:dyDescent="0.35">
      <c r="K55052" s="293"/>
      <c r="M55052" s="290"/>
    </row>
    <row r="55053" spans="11:13" x14ac:dyDescent="0.35">
      <c r="K55053" s="293"/>
      <c r="M55053" s="290"/>
    </row>
    <row r="55054" spans="11:13" x14ac:dyDescent="0.35">
      <c r="K55054" s="293"/>
      <c r="M55054" s="290"/>
    </row>
    <row r="55055" spans="11:13" x14ac:dyDescent="0.35">
      <c r="K55055" s="293"/>
      <c r="M55055" s="290"/>
    </row>
    <row r="55056" spans="11:13" x14ac:dyDescent="0.35">
      <c r="K55056" s="293"/>
      <c r="M55056" s="290"/>
    </row>
    <row r="55057" spans="11:13" x14ac:dyDescent="0.35">
      <c r="K55057" s="293"/>
      <c r="M55057" s="290"/>
    </row>
    <row r="55058" spans="11:13" x14ac:dyDescent="0.35">
      <c r="K55058" s="293"/>
      <c r="M55058" s="290"/>
    </row>
    <row r="55059" spans="11:13" x14ac:dyDescent="0.35">
      <c r="K55059" s="293"/>
      <c r="M55059" s="290"/>
    </row>
    <row r="55060" spans="11:13" x14ac:dyDescent="0.35">
      <c r="K55060" s="293"/>
      <c r="M55060" s="290"/>
    </row>
    <row r="55061" spans="11:13" x14ac:dyDescent="0.35">
      <c r="K55061" s="293"/>
      <c r="M55061" s="290"/>
    </row>
    <row r="55062" spans="11:13" x14ac:dyDescent="0.35">
      <c r="K55062" s="293"/>
      <c r="M55062" s="290"/>
    </row>
    <row r="55063" spans="11:13" x14ac:dyDescent="0.35">
      <c r="K55063" s="293"/>
      <c r="M55063" s="290"/>
    </row>
    <row r="55064" spans="11:13" x14ac:dyDescent="0.35">
      <c r="K55064" s="293"/>
      <c r="M55064" s="290"/>
    </row>
    <row r="55065" spans="11:13" x14ac:dyDescent="0.35">
      <c r="K55065" s="293"/>
      <c r="M55065" s="290"/>
    </row>
    <row r="55066" spans="11:13" x14ac:dyDescent="0.35">
      <c r="K55066" s="293"/>
      <c r="M55066" s="290"/>
    </row>
    <row r="55067" spans="11:13" x14ac:dyDescent="0.35">
      <c r="K55067" s="293"/>
      <c r="M55067" s="290"/>
    </row>
    <row r="55068" spans="11:13" x14ac:dyDescent="0.35">
      <c r="K55068" s="293"/>
      <c r="M55068" s="290"/>
    </row>
    <row r="55069" spans="11:13" x14ac:dyDescent="0.35">
      <c r="K55069" s="293"/>
      <c r="M55069" s="290"/>
    </row>
    <row r="55070" spans="11:13" x14ac:dyDescent="0.35">
      <c r="K55070" s="293"/>
      <c r="M55070" s="290"/>
    </row>
    <row r="55071" spans="11:13" x14ac:dyDescent="0.35">
      <c r="K55071" s="293"/>
      <c r="M55071" s="290"/>
    </row>
    <row r="55072" spans="11:13" x14ac:dyDescent="0.35">
      <c r="K55072" s="293"/>
      <c r="M55072" s="290"/>
    </row>
    <row r="55073" spans="11:13" x14ac:dyDescent="0.35">
      <c r="K55073" s="293"/>
      <c r="M55073" s="290"/>
    </row>
    <row r="55074" spans="11:13" x14ac:dyDescent="0.35">
      <c r="K55074" s="293"/>
      <c r="M55074" s="290"/>
    </row>
    <row r="55075" spans="11:13" x14ac:dyDescent="0.35">
      <c r="K55075" s="293"/>
      <c r="M55075" s="290"/>
    </row>
    <row r="55076" spans="11:13" x14ac:dyDescent="0.35">
      <c r="K55076" s="293"/>
      <c r="M55076" s="290"/>
    </row>
    <row r="55077" spans="11:13" x14ac:dyDescent="0.35">
      <c r="K55077" s="293"/>
      <c r="M55077" s="290"/>
    </row>
    <row r="55078" spans="11:13" x14ac:dyDescent="0.35">
      <c r="K55078" s="293"/>
      <c r="M55078" s="290"/>
    </row>
    <row r="55079" spans="11:13" x14ac:dyDescent="0.35">
      <c r="K55079" s="293"/>
      <c r="M55079" s="290"/>
    </row>
    <row r="55080" spans="11:13" x14ac:dyDescent="0.35">
      <c r="K55080" s="293"/>
      <c r="M55080" s="290"/>
    </row>
    <row r="55081" spans="11:13" x14ac:dyDescent="0.35">
      <c r="K55081" s="293"/>
      <c r="M55081" s="290"/>
    </row>
    <row r="55082" spans="11:13" x14ac:dyDescent="0.35">
      <c r="K55082" s="293"/>
      <c r="M55082" s="290"/>
    </row>
    <row r="55083" spans="11:13" x14ac:dyDescent="0.35">
      <c r="K55083" s="293"/>
      <c r="M55083" s="290"/>
    </row>
    <row r="55084" spans="11:13" x14ac:dyDescent="0.35">
      <c r="K55084" s="293"/>
      <c r="M55084" s="290"/>
    </row>
    <row r="55085" spans="11:13" x14ac:dyDescent="0.35">
      <c r="K55085" s="293"/>
      <c r="M55085" s="290"/>
    </row>
    <row r="55086" spans="11:13" x14ac:dyDescent="0.35">
      <c r="K55086" s="293"/>
      <c r="M55086" s="290"/>
    </row>
    <row r="55087" spans="11:13" x14ac:dyDescent="0.35">
      <c r="K55087" s="293"/>
      <c r="M55087" s="290"/>
    </row>
    <row r="55088" spans="11:13" x14ac:dyDescent="0.35">
      <c r="K55088" s="293"/>
      <c r="M55088" s="290"/>
    </row>
    <row r="55089" spans="11:13" x14ac:dyDescent="0.35">
      <c r="K55089" s="293"/>
      <c r="M55089" s="290"/>
    </row>
    <row r="55090" spans="11:13" x14ac:dyDescent="0.35">
      <c r="K55090" s="293"/>
      <c r="M55090" s="290"/>
    </row>
    <row r="55091" spans="11:13" x14ac:dyDescent="0.35">
      <c r="K55091" s="293"/>
      <c r="M55091" s="290"/>
    </row>
    <row r="55092" spans="11:13" x14ac:dyDescent="0.35">
      <c r="K55092" s="293"/>
      <c r="M55092" s="290"/>
    </row>
    <row r="55093" spans="11:13" x14ac:dyDescent="0.35">
      <c r="K55093" s="293"/>
      <c r="M55093" s="290"/>
    </row>
    <row r="55094" spans="11:13" x14ac:dyDescent="0.35">
      <c r="K55094" s="293"/>
      <c r="M55094" s="290"/>
    </row>
    <row r="55095" spans="11:13" x14ac:dyDescent="0.35">
      <c r="K55095" s="293"/>
      <c r="M55095" s="290"/>
    </row>
    <row r="55096" spans="11:13" x14ac:dyDescent="0.35">
      <c r="K55096" s="293"/>
      <c r="M55096" s="290"/>
    </row>
    <row r="55097" spans="11:13" x14ac:dyDescent="0.35">
      <c r="K55097" s="293"/>
      <c r="M55097" s="290"/>
    </row>
    <row r="55098" spans="11:13" x14ac:dyDescent="0.35">
      <c r="K55098" s="293"/>
      <c r="M55098" s="290"/>
    </row>
    <row r="55099" spans="11:13" x14ac:dyDescent="0.35">
      <c r="K55099" s="293"/>
      <c r="M55099" s="290"/>
    </row>
    <row r="55100" spans="11:13" x14ac:dyDescent="0.35">
      <c r="K55100" s="293"/>
      <c r="M55100" s="290"/>
    </row>
    <row r="55101" spans="11:13" x14ac:dyDescent="0.35">
      <c r="K55101" s="293"/>
      <c r="M55101" s="290"/>
    </row>
    <row r="55102" spans="11:13" x14ac:dyDescent="0.35">
      <c r="K55102" s="293"/>
      <c r="M55102" s="290"/>
    </row>
    <row r="55103" spans="11:13" x14ac:dyDescent="0.35">
      <c r="K55103" s="293"/>
      <c r="M55103" s="290"/>
    </row>
    <row r="55104" spans="11:13" x14ac:dyDescent="0.35">
      <c r="K55104" s="293"/>
      <c r="M55104" s="290"/>
    </row>
    <row r="55105" spans="11:13" x14ac:dyDescent="0.35">
      <c r="K55105" s="293"/>
      <c r="M55105" s="290"/>
    </row>
    <row r="55106" spans="11:13" x14ac:dyDescent="0.35">
      <c r="K55106" s="293"/>
      <c r="M55106" s="290"/>
    </row>
    <row r="55107" spans="11:13" x14ac:dyDescent="0.35">
      <c r="K55107" s="293"/>
      <c r="M55107" s="290"/>
    </row>
    <row r="55108" spans="11:13" x14ac:dyDescent="0.35">
      <c r="K55108" s="293"/>
      <c r="M55108" s="290"/>
    </row>
    <row r="55109" spans="11:13" x14ac:dyDescent="0.35">
      <c r="K55109" s="293"/>
      <c r="M55109" s="290"/>
    </row>
    <row r="55110" spans="11:13" x14ac:dyDescent="0.35">
      <c r="K55110" s="293"/>
      <c r="M55110" s="290"/>
    </row>
    <row r="55111" spans="11:13" x14ac:dyDescent="0.35">
      <c r="K55111" s="293"/>
      <c r="M55111" s="290"/>
    </row>
    <row r="55112" spans="11:13" x14ac:dyDescent="0.35">
      <c r="K55112" s="293"/>
      <c r="M55112" s="290"/>
    </row>
    <row r="55113" spans="11:13" x14ac:dyDescent="0.35">
      <c r="K55113" s="293"/>
      <c r="M55113" s="290"/>
    </row>
    <row r="55114" spans="11:13" x14ac:dyDescent="0.35">
      <c r="K55114" s="293"/>
      <c r="M55114" s="290"/>
    </row>
    <row r="55115" spans="11:13" x14ac:dyDescent="0.35">
      <c r="K55115" s="293"/>
      <c r="M55115" s="290"/>
    </row>
    <row r="55116" spans="11:13" x14ac:dyDescent="0.35">
      <c r="K55116" s="293"/>
      <c r="M55116" s="290"/>
    </row>
    <row r="55117" spans="11:13" x14ac:dyDescent="0.35">
      <c r="K55117" s="293"/>
      <c r="M55117" s="290"/>
    </row>
    <row r="55118" spans="11:13" x14ac:dyDescent="0.35">
      <c r="K55118" s="293"/>
      <c r="M55118" s="290"/>
    </row>
    <row r="55119" spans="11:13" x14ac:dyDescent="0.35">
      <c r="K55119" s="293"/>
      <c r="M55119" s="290"/>
    </row>
    <row r="55120" spans="11:13" x14ac:dyDescent="0.35">
      <c r="K55120" s="293"/>
      <c r="M55120" s="290"/>
    </row>
    <row r="55121" spans="11:13" x14ac:dyDescent="0.35">
      <c r="K55121" s="293"/>
      <c r="M55121" s="290"/>
    </row>
    <row r="55122" spans="11:13" x14ac:dyDescent="0.35">
      <c r="K55122" s="293"/>
      <c r="M55122" s="290"/>
    </row>
    <row r="55123" spans="11:13" x14ac:dyDescent="0.35">
      <c r="K55123" s="293"/>
      <c r="M55123" s="290"/>
    </row>
    <row r="55124" spans="11:13" x14ac:dyDescent="0.35">
      <c r="K55124" s="293"/>
      <c r="M55124" s="290"/>
    </row>
    <row r="55125" spans="11:13" x14ac:dyDescent="0.35">
      <c r="K55125" s="293"/>
      <c r="M55125" s="290"/>
    </row>
    <row r="55126" spans="11:13" x14ac:dyDescent="0.35">
      <c r="K55126" s="293"/>
      <c r="M55126" s="290"/>
    </row>
    <row r="55127" spans="11:13" x14ac:dyDescent="0.35">
      <c r="K55127" s="293"/>
      <c r="M55127" s="290"/>
    </row>
    <row r="55128" spans="11:13" x14ac:dyDescent="0.35">
      <c r="K55128" s="293"/>
      <c r="M55128" s="290"/>
    </row>
    <row r="55129" spans="11:13" x14ac:dyDescent="0.35">
      <c r="K55129" s="293"/>
      <c r="M55129" s="290"/>
    </row>
    <row r="55130" spans="11:13" x14ac:dyDescent="0.35">
      <c r="K55130" s="293"/>
      <c r="M55130" s="290"/>
    </row>
    <row r="55131" spans="11:13" x14ac:dyDescent="0.35">
      <c r="K55131" s="293"/>
      <c r="M55131" s="290"/>
    </row>
    <row r="55132" spans="11:13" x14ac:dyDescent="0.35">
      <c r="K55132" s="293"/>
      <c r="M55132" s="290"/>
    </row>
    <row r="55133" spans="11:13" x14ac:dyDescent="0.35">
      <c r="K55133" s="293"/>
      <c r="M55133" s="290"/>
    </row>
    <row r="55134" spans="11:13" x14ac:dyDescent="0.35">
      <c r="K55134" s="293"/>
      <c r="M55134" s="290"/>
    </row>
    <row r="55135" spans="11:13" x14ac:dyDescent="0.35">
      <c r="K55135" s="293"/>
      <c r="M55135" s="290"/>
    </row>
    <row r="55136" spans="11:13" x14ac:dyDescent="0.35">
      <c r="K55136" s="293"/>
      <c r="M55136" s="290"/>
    </row>
    <row r="55137" spans="11:13" x14ac:dyDescent="0.35">
      <c r="K55137" s="293"/>
      <c r="M55137" s="290"/>
    </row>
    <row r="55138" spans="11:13" x14ac:dyDescent="0.35">
      <c r="K55138" s="293"/>
      <c r="M55138" s="290"/>
    </row>
    <row r="55139" spans="11:13" x14ac:dyDescent="0.35">
      <c r="K55139" s="293"/>
      <c r="M55139" s="290"/>
    </row>
    <row r="55140" spans="11:13" x14ac:dyDescent="0.35">
      <c r="K55140" s="293"/>
      <c r="M55140" s="290"/>
    </row>
    <row r="55141" spans="11:13" x14ac:dyDescent="0.35">
      <c r="K55141" s="293"/>
      <c r="M55141" s="290"/>
    </row>
    <row r="55142" spans="11:13" x14ac:dyDescent="0.35">
      <c r="K55142" s="293"/>
      <c r="M55142" s="290"/>
    </row>
    <row r="55143" spans="11:13" x14ac:dyDescent="0.35">
      <c r="K55143" s="293"/>
      <c r="M55143" s="290"/>
    </row>
    <row r="55144" spans="11:13" x14ac:dyDescent="0.35">
      <c r="K55144" s="293"/>
      <c r="M55144" s="290"/>
    </row>
    <row r="55145" spans="11:13" x14ac:dyDescent="0.35">
      <c r="K55145" s="293"/>
      <c r="M55145" s="290"/>
    </row>
    <row r="55146" spans="11:13" x14ac:dyDescent="0.35">
      <c r="K55146" s="293"/>
      <c r="M55146" s="290"/>
    </row>
    <row r="55147" spans="11:13" x14ac:dyDescent="0.35">
      <c r="K55147" s="293"/>
      <c r="M55147" s="290"/>
    </row>
    <row r="55148" spans="11:13" x14ac:dyDescent="0.35">
      <c r="K55148" s="293"/>
      <c r="M55148" s="290"/>
    </row>
    <row r="55149" spans="11:13" x14ac:dyDescent="0.35">
      <c r="K55149" s="293"/>
      <c r="M55149" s="290"/>
    </row>
    <row r="55150" spans="11:13" x14ac:dyDescent="0.35">
      <c r="K55150" s="293"/>
      <c r="M55150" s="290"/>
    </row>
    <row r="55151" spans="11:13" x14ac:dyDescent="0.35">
      <c r="K55151" s="293"/>
      <c r="M55151" s="290"/>
    </row>
    <row r="55152" spans="11:13" x14ac:dyDescent="0.35">
      <c r="K55152" s="293"/>
      <c r="M55152" s="290"/>
    </row>
    <row r="55153" spans="11:13" x14ac:dyDescent="0.35">
      <c r="K55153" s="293"/>
      <c r="M55153" s="290"/>
    </row>
    <row r="55154" spans="11:13" x14ac:dyDescent="0.35">
      <c r="K55154" s="293"/>
      <c r="M55154" s="290"/>
    </row>
    <row r="55155" spans="11:13" x14ac:dyDescent="0.35">
      <c r="K55155" s="293"/>
      <c r="M55155" s="290"/>
    </row>
    <row r="55156" spans="11:13" x14ac:dyDescent="0.35">
      <c r="K55156" s="293"/>
      <c r="M55156" s="290"/>
    </row>
    <row r="55157" spans="11:13" x14ac:dyDescent="0.35">
      <c r="K55157" s="293"/>
      <c r="M55157" s="290"/>
    </row>
    <row r="55158" spans="11:13" x14ac:dyDescent="0.35">
      <c r="K55158" s="293"/>
      <c r="M55158" s="290"/>
    </row>
    <row r="55159" spans="11:13" x14ac:dyDescent="0.35">
      <c r="K55159" s="293"/>
      <c r="M55159" s="290"/>
    </row>
    <row r="55160" spans="11:13" x14ac:dyDescent="0.35">
      <c r="K55160" s="293"/>
      <c r="M55160" s="290"/>
    </row>
    <row r="55161" spans="11:13" x14ac:dyDescent="0.35">
      <c r="K55161" s="293"/>
      <c r="M55161" s="290"/>
    </row>
    <row r="55162" spans="11:13" x14ac:dyDescent="0.35">
      <c r="K55162" s="293"/>
      <c r="M55162" s="290"/>
    </row>
    <row r="55163" spans="11:13" x14ac:dyDescent="0.35">
      <c r="K55163" s="293"/>
      <c r="M55163" s="290"/>
    </row>
    <row r="55164" spans="11:13" x14ac:dyDescent="0.35">
      <c r="K55164" s="293"/>
      <c r="M55164" s="290"/>
    </row>
    <row r="55165" spans="11:13" x14ac:dyDescent="0.35">
      <c r="K55165" s="293"/>
      <c r="M55165" s="290"/>
    </row>
    <row r="55166" spans="11:13" x14ac:dyDescent="0.35">
      <c r="K55166" s="293"/>
      <c r="M55166" s="290"/>
    </row>
    <row r="55167" spans="11:13" x14ac:dyDescent="0.35">
      <c r="K55167" s="293"/>
      <c r="M55167" s="290"/>
    </row>
    <row r="55168" spans="11:13" x14ac:dyDescent="0.35">
      <c r="K55168" s="293"/>
      <c r="M55168" s="290"/>
    </row>
    <row r="55169" spans="11:13" x14ac:dyDescent="0.35">
      <c r="K55169" s="293"/>
      <c r="M55169" s="290"/>
    </row>
    <row r="55170" spans="11:13" x14ac:dyDescent="0.35">
      <c r="K55170" s="293"/>
      <c r="M55170" s="290"/>
    </row>
    <row r="55171" spans="11:13" x14ac:dyDescent="0.35">
      <c r="K55171" s="293"/>
      <c r="M55171" s="290"/>
    </row>
    <row r="55172" spans="11:13" x14ac:dyDescent="0.35">
      <c r="K55172" s="293"/>
      <c r="M55172" s="290"/>
    </row>
    <row r="55173" spans="11:13" x14ac:dyDescent="0.35">
      <c r="K55173" s="293"/>
      <c r="M55173" s="290"/>
    </row>
    <row r="55174" spans="11:13" x14ac:dyDescent="0.35">
      <c r="K55174" s="293"/>
      <c r="M55174" s="290"/>
    </row>
    <row r="55175" spans="11:13" x14ac:dyDescent="0.35">
      <c r="K55175" s="293"/>
      <c r="M55175" s="290"/>
    </row>
    <row r="55176" spans="11:13" x14ac:dyDescent="0.35">
      <c r="K55176" s="293"/>
      <c r="M55176" s="290"/>
    </row>
    <row r="55177" spans="11:13" x14ac:dyDescent="0.35">
      <c r="K55177" s="293"/>
      <c r="M55177" s="290"/>
    </row>
    <row r="55178" spans="11:13" x14ac:dyDescent="0.35">
      <c r="K55178" s="293"/>
      <c r="M55178" s="290"/>
    </row>
    <row r="55179" spans="11:13" x14ac:dyDescent="0.35">
      <c r="K55179" s="293"/>
      <c r="M55179" s="290"/>
    </row>
    <row r="55180" spans="11:13" x14ac:dyDescent="0.35">
      <c r="K55180" s="293"/>
      <c r="M55180" s="290"/>
    </row>
    <row r="55181" spans="11:13" x14ac:dyDescent="0.35">
      <c r="K55181" s="293"/>
      <c r="M55181" s="290"/>
    </row>
    <row r="55182" spans="11:13" x14ac:dyDescent="0.35">
      <c r="K55182" s="293"/>
      <c r="M55182" s="290"/>
    </row>
    <row r="55183" spans="11:13" x14ac:dyDescent="0.35">
      <c r="K55183" s="293"/>
      <c r="M55183" s="290"/>
    </row>
    <row r="55184" spans="11:13" x14ac:dyDescent="0.35">
      <c r="K55184" s="293"/>
      <c r="M55184" s="290"/>
    </row>
    <row r="55185" spans="11:13" x14ac:dyDescent="0.35">
      <c r="K55185" s="293"/>
      <c r="M55185" s="290"/>
    </row>
    <row r="55186" spans="11:13" x14ac:dyDescent="0.35">
      <c r="K55186" s="293"/>
      <c r="M55186" s="290"/>
    </row>
    <row r="55187" spans="11:13" x14ac:dyDescent="0.35">
      <c r="K55187" s="293"/>
      <c r="M55187" s="290"/>
    </row>
    <row r="55188" spans="11:13" x14ac:dyDescent="0.35">
      <c r="K55188" s="293"/>
      <c r="M55188" s="290"/>
    </row>
    <row r="55189" spans="11:13" x14ac:dyDescent="0.35">
      <c r="K55189" s="293"/>
      <c r="M55189" s="290"/>
    </row>
    <row r="55190" spans="11:13" x14ac:dyDescent="0.35">
      <c r="K55190" s="293"/>
      <c r="M55190" s="290"/>
    </row>
    <row r="55191" spans="11:13" x14ac:dyDescent="0.35">
      <c r="K55191" s="293"/>
      <c r="M55191" s="290"/>
    </row>
    <row r="55192" spans="11:13" x14ac:dyDescent="0.35">
      <c r="K55192" s="293"/>
      <c r="M55192" s="290"/>
    </row>
    <row r="55193" spans="11:13" x14ac:dyDescent="0.35">
      <c r="K55193" s="293"/>
      <c r="M55193" s="290"/>
    </row>
    <row r="55194" spans="11:13" x14ac:dyDescent="0.35">
      <c r="K55194" s="293"/>
      <c r="M55194" s="290"/>
    </row>
    <row r="55195" spans="11:13" x14ac:dyDescent="0.35">
      <c r="K55195" s="293"/>
      <c r="M55195" s="290"/>
    </row>
    <row r="55196" spans="11:13" x14ac:dyDescent="0.35">
      <c r="K55196" s="293"/>
      <c r="M55196" s="290"/>
    </row>
    <row r="55197" spans="11:13" x14ac:dyDescent="0.35">
      <c r="K55197" s="293"/>
      <c r="M55197" s="290"/>
    </row>
    <row r="55198" spans="11:13" x14ac:dyDescent="0.35">
      <c r="K55198" s="293"/>
      <c r="M55198" s="290"/>
    </row>
    <row r="55199" spans="11:13" x14ac:dyDescent="0.35">
      <c r="K55199" s="293"/>
      <c r="M55199" s="290"/>
    </row>
    <row r="55200" spans="11:13" x14ac:dyDescent="0.35">
      <c r="K55200" s="293"/>
      <c r="M55200" s="290"/>
    </row>
    <row r="55201" spans="11:13" x14ac:dyDescent="0.35">
      <c r="K55201" s="293"/>
      <c r="M55201" s="290"/>
    </row>
    <row r="55202" spans="11:13" x14ac:dyDescent="0.35">
      <c r="K55202" s="293"/>
      <c r="M55202" s="290"/>
    </row>
    <row r="55203" spans="11:13" x14ac:dyDescent="0.35">
      <c r="K55203" s="293"/>
      <c r="M55203" s="290"/>
    </row>
    <row r="55204" spans="11:13" x14ac:dyDescent="0.35">
      <c r="K55204" s="293"/>
      <c r="M55204" s="290"/>
    </row>
    <row r="55205" spans="11:13" x14ac:dyDescent="0.35">
      <c r="K55205" s="293"/>
      <c r="M55205" s="290"/>
    </row>
    <row r="55206" spans="11:13" x14ac:dyDescent="0.35">
      <c r="K55206" s="293"/>
      <c r="M55206" s="290"/>
    </row>
    <row r="55207" spans="11:13" x14ac:dyDescent="0.35">
      <c r="K55207" s="293"/>
      <c r="M55207" s="290"/>
    </row>
    <row r="55208" spans="11:13" x14ac:dyDescent="0.35">
      <c r="K55208" s="293"/>
      <c r="M55208" s="290"/>
    </row>
    <row r="55209" spans="11:13" x14ac:dyDescent="0.35">
      <c r="K55209" s="293"/>
      <c r="M55209" s="290"/>
    </row>
    <row r="55210" spans="11:13" x14ac:dyDescent="0.35">
      <c r="K55210" s="293"/>
      <c r="M55210" s="290"/>
    </row>
    <row r="55211" spans="11:13" x14ac:dyDescent="0.35">
      <c r="K55211" s="293"/>
      <c r="M55211" s="290"/>
    </row>
    <row r="55212" spans="11:13" x14ac:dyDescent="0.35">
      <c r="K55212" s="293"/>
      <c r="M55212" s="290"/>
    </row>
    <row r="55213" spans="11:13" x14ac:dyDescent="0.35">
      <c r="K55213" s="293"/>
      <c r="M55213" s="290"/>
    </row>
    <row r="55214" spans="11:13" x14ac:dyDescent="0.35">
      <c r="K55214" s="293"/>
      <c r="M55214" s="290"/>
    </row>
    <row r="55215" spans="11:13" x14ac:dyDescent="0.35">
      <c r="K55215" s="293"/>
      <c r="M55215" s="290"/>
    </row>
    <row r="55216" spans="11:13" x14ac:dyDescent="0.35">
      <c r="K55216" s="293"/>
      <c r="M55216" s="290"/>
    </row>
    <row r="55217" spans="11:13" x14ac:dyDescent="0.35">
      <c r="K55217" s="293"/>
      <c r="M55217" s="290"/>
    </row>
    <row r="55218" spans="11:13" x14ac:dyDescent="0.35">
      <c r="K55218" s="293"/>
      <c r="M55218" s="290"/>
    </row>
    <row r="55219" spans="11:13" x14ac:dyDescent="0.35">
      <c r="K55219" s="293"/>
      <c r="M55219" s="290"/>
    </row>
    <row r="55220" spans="11:13" x14ac:dyDescent="0.35">
      <c r="K55220" s="293"/>
      <c r="M55220" s="290"/>
    </row>
    <row r="55221" spans="11:13" x14ac:dyDescent="0.35">
      <c r="K55221" s="293"/>
      <c r="M55221" s="290"/>
    </row>
    <row r="55222" spans="11:13" x14ac:dyDescent="0.35">
      <c r="K55222" s="293"/>
      <c r="M55222" s="290"/>
    </row>
    <row r="55223" spans="11:13" x14ac:dyDescent="0.35">
      <c r="K55223" s="293"/>
      <c r="M55223" s="290"/>
    </row>
    <row r="55224" spans="11:13" x14ac:dyDescent="0.35">
      <c r="K55224" s="293"/>
      <c r="M55224" s="290"/>
    </row>
    <row r="55225" spans="11:13" x14ac:dyDescent="0.35">
      <c r="K55225" s="293"/>
      <c r="M55225" s="290"/>
    </row>
    <row r="55226" spans="11:13" x14ac:dyDescent="0.35">
      <c r="K55226" s="293"/>
      <c r="M55226" s="290"/>
    </row>
    <row r="55227" spans="11:13" x14ac:dyDescent="0.35">
      <c r="K55227" s="293"/>
      <c r="M55227" s="290"/>
    </row>
    <row r="55228" spans="11:13" x14ac:dyDescent="0.35">
      <c r="K55228" s="293"/>
      <c r="M55228" s="290"/>
    </row>
    <row r="55229" spans="11:13" x14ac:dyDescent="0.35">
      <c r="K55229" s="293"/>
      <c r="M55229" s="290"/>
    </row>
    <row r="55230" spans="11:13" x14ac:dyDescent="0.35">
      <c r="K55230" s="293"/>
      <c r="M55230" s="290"/>
    </row>
    <row r="55231" spans="11:13" x14ac:dyDescent="0.35">
      <c r="K55231" s="293"/>
      <c r="M55231" s="290"/>
    </row>
    <row r="55232" spans="11:13" x14ac:dyDescent="0.35">
      <c r="K55232" s="293"/>
      <c r="M55232" s="290"/>
    </row>
    <row r="55233" spans="11:13" x14ac:dyDescent="0.35">
      <c r="K55233" s="293"/>
      <c r="M55233" s="290"/>
    </row>
    <row r="55234" spans="11:13" x14ac:dyDescent="0.35">
      <c r="K55234" s="293"/>
      <c r="M55234" s="290"/>
    </row>
    <row r="55235" spans="11:13" x14ac:dyDescent="0.35">
      <c r="K55235" s="293"/>
      <c r="M55235" s="290"/>
    </row>
    <row r="55236" spans="11:13" x14ac:dyDescent="0.35">
      <c r="K55236" s="293"/>
      <c r="M55236" s="290"/>
    </row>
    <row r="55237" spans="11:13" x14ac:dyDescent="0.35">
      <c r="K55237" s="293"/>
      <c r="M55237" s="290"/>
    </row>
    <row r="55238" spans="11:13" x14ac:dyDescent="0.35">
      <c r="K55238" s="293"/>
      <c r="M55238" s="290"/>
    </row>
    <row r="55239" spans="11:13" x14ac:dyDescent="0.35">
      <c r="K55239" s="293"/>
      <c r="M55239" s="290"/>
    </row>
    <row r="55240" spans="11:13" x14ac:dyDescent="0.35">
      <c r="K55240" s="293"/>
      <c r="M55240" s="290"/>
    </row>
    <row r="55241" spans="11:13" x14ac:dyDescent="0.35">
      <c r="K55241" s="293"/>
      <c r="M55241" s="290"/>
    </row>
    <row r="55242" spans="11:13" x14ac:dyDescent="0.35">
      <c r="K55242" s="293"/>
      <c r="M55242" s="290"/>
    </row>
    <row r="55243" spans="11:13" x14ac:dyDescent="0.35">
      <c r="K55243" s="293"/>
      <c r="M55243" s="290"/>
    </row>
    <row r="55244" spans="11:13" x14ac:dyDescent="0.35">
      <c r="K55244" s="293"/>
      <c r="M55244" s="290"/>
    </row>
    <row r="55245" spans="11:13" x14ac:dyDescent="0.35">
      <c r="K55245" s="293"/>
      <c r="M55245" s="290"/>
    </row>
    <row r="55246" spans="11:13" x14ac:dyDescent="0.35">
      <c r="K55246" s="293"/>
      <c r="M55246" s="290"/>
    </row>
    <row r="55247" spans="11:13" x14ac:dyDescent="0.35">
      <c r="K55247" s="293"/>
      <c r="M55247" s="290"/>
    </row>
    <row r="55248" spans="11:13" x14ac:dyDescent="0.35">
      <c r="K55248" s="293"/>
      <c r="M55248" s="290"/>
    </row>
    <row r="55249" spans="11:13" x14ac:dyDescent="0.35">
      <c r="K55249" s="293"/>
      <c r="M55249" s="290"/>
    </row>
    <row r="55250" spans="11:13" x14ac:dyDescent="0.35">
      <c r="K55250" s="293"/>
      <c r="M55250" s="290"/>
    </row>
    <row r="55251" spans="11:13" x14ac:dyDescent="0.35">
      <c r="K55251" s="293"/>
      <c r="M55251" s="290"/>
    </row>
    <row r="55252" spans="11:13" x14ac:dyDescent="0.35">
      <c r="K55252" s="293"/>
      <c r="M55252" s="290"/>
    </row>
    <row r="55253" spans="11:13" x14ac:dyDescent="0.35">
      <c r="K55253" s="293"/>
      <c r="M55253" s="290"/>
    </row>
    <row r="55254" spans="11:13" x14ac:dyDescent="0.35">
      <c r="K55254" s="293"/>
      <c r="M55254" s="290"/>
    </row>
    <row r="55255" spans="11:13" x14ac:dyDescent="0.35">
      <c r="K55255" s="293"/>
      <c r="M55255" s="290"/>
    </row>
    <row r="55256" spans="11:13" x14ac:dyDescent="0.35">
      <c r="K55256" s="293"/>
      <c r="M55256" s="290"/>
    </row>
    <row r="55257" spans="11:13" x14ac:dyDescent="0.35">
      <c r="K55257" s="293"/>
      <c r="M55257" s="290"/>
    </row>
    <row r="55258" spans="11:13" x14ac:dyDescent="0.35">
      <c r="K55258" s="293"/>
      <c r="M55258" s="290"/>
    </row>
    <row r="55259" spans="11:13" x14ac:dyDescent="0.35">
      <c r="K55259" s="293"/>
      <c r="M55259" s="290"/>
    </row>
    <row r="55260" spans="11:13" x14ac:dyDescent="0.35">
      <c r="K55260" s="293"/>
      <c r="M55260" s="290"/>
    </row>
    <row r="55261" spans="11:13" x14ac:dyDescent="0.35">
      <c r="K55261" s="293"/>
      <c r="M55261" s="290"/>
    </row>
    <row r="55262" spans="11:13" x14ac:dyDescent="0.35">
      <c r="K55262" s="293"/>
      <c r="M55262" s="290"/>
    </row>
    <row r="55263" spans="11:13" x14ac:dyDescent="0.35">
      <c r="K55263" s="293"/>
      <c r="M55263" s="290"/>
    </row>
    <row r="55264" spans="11:13" x14ac:dyDescent="0.35">
      <c r="K55264" s="293"/>
      <c r="M55264" s="290"/>
    </row>
    <row r="55265" spans="11:13" x14ac:dyDescent="0.35">
      <c r="K55265" s="293"/>
      <c r="M55265" s="290"/>
    </row>
    <row r="55266" spans="11:13" x14ac:dyDescent="0.35">
      <c r="K55266" s="293"/>
      <c r="M55266" s="290"/>
    </row>
    <row r="55267" spans="11:13" x14ac:dyDescent="0.35">
      <c r="K55267" s="293"/>
      <c r="M55267" s="290"/>
    </row>
    <row r="55268" spans="11:13" x14ac:dyDescent="0.35">
      <c r="K55268" s="293"/>
      <c r="M55268" s="290"/>
    </row>
    <row r="55269" spans="11:13" x14ac:dyDescent="0.35">
      <c r="K55269" s="293"/>
      <c r="M55269" s="290"/>
    </row>
    <row r="55270" spans="11:13" x14ac:dyDescent="0.35">
      <c r="K55270" s="293"/>
      <c r="M55270" s="290"/>
    </row>
    <row r="55271" spans="11:13" x14ac:dyDescent="0.35">
      <c r="K55271" s="293"/>
      <c r="M55271" s="290"/>
    </row>
    <row r="55272" spans="11:13" x14ac:dyDescent="0.35">
      <c r="K55272" s="293"/>
      <c r="M55272" s="290"/>
    </row>
    <row r="55273" spans="11:13" x14ac:dyDescent="0.35">
      <c r="K55273" s="293"/>
      <c r="M55273" s="290"/>
    </row>
    <row r="55274" spans="11:13" x14ac:dyDescent="0.35">
      <c r="K55274" s="293"/>
      <c r="M55274" s="290"/>
    </row>
    <row r="55275" spans="11:13" x14ac:dyDescent="0.35">
      <c r="K55275" s="293"/>
      <c r="M55275" s="290"/>
    </row>
    <row r="55276" spans="11:13" x14ac:dyDescent="0.35">
      <c r="K55276" s="293"/>
      <c r="M55276" s="290"/>
    </row>
    <row r="55277" spans="11:13" x14ac:dyDescent="0.35">
      <c r="K55277" s="293"/>
      <c r="M55277" s="290"/>
    </row>
    <row r="55278" spans="11:13" x14ac:dyDescent="0.35">
      <c r="K55278" s="293"/>
      <c r="M55278" s="290"/>
    </row>
    <row r="55279" spans="11:13" x14ac:dyDescent="0.35">
      <c r="K55279" s="293"/>
      <c r="M55279" s="290"/>
    </row>
    <row r="55280" spans="11:13" x14ac:dyDescent="0.35">
      <c r="K55280" s="293"/>
      <c r="M55280" s="290"/>
    </row>
    <row r="55281" spans="11:13" x14ac:dyDescent="0.35">
      <c r="K55281" s="293"/>
      <c r="M55281" s="290"/>
    </row>
    <row r="55282" spans="11:13" x14ac:dyDescent="0.35">
      <c r="K55282" s="293"/>
      <c r="M55282" s="290"/>
    </row>
    <row r="55283" spans="11:13" x14ac:dyDescent="0.35">
      <c r="K55283" s="293"/>
      <c r="M55283" s="290"/>
    </row>
    <row r="55284" spans="11:13" x14ac:dyDescent="0.35">
      <c r="K55284" s="293"/>
      <c r="M55284" s="290"/>
    </row>
    <row r="55285" spans="11:13" x14ac:dyDescent="0.35">
      <c r="K55285" s="293"/>
      <c r="M55285" s="290"/>
    </row>
    <row r="55286" spans="11:13" x14ac:dyDescent="0.35">
      <c r="K55286" s="293"/>
      <c r="M55286" s="290"/>
    </row>
    <row r="55287" spans="11:13" x14ac:dyDescent="0.35">
      <c r="K55287" s="293"/>
      <c r="M55287" s="290"/>
    </row>
    <row r="55288" spans="11:13" x14ac:dyDescent="0.35">
      <c r="K55288" s="293"/>
      <c r="M55288" s="290"/>
    </row>
    <row r="55289" spans="11:13" x14ac:dyDescent="0.35">
      <c r="K55289" s="293"/>
      <c r="M55289" s="290"/>
    </row>
    <row r="55290" spans="11:13" x14ac:dyDescent="0.35">
      <c r="K55290" s="293"/>
      <c r="M55290" s="290"/>
    </row>
    <row r="55291" spans="11:13" x14ac:dyDescent="0.35">
      <c r="K55291" s="293"/>
      <c r="M55291" s="290"/>
    </row>
    <row r="55292" spans="11:13" x14ac:dyDescent="0.35">
      <c r="K55292" s="293"/>
      <c r="M55292" s="290"/>
    </row>
    <row r="55293" spans="11:13" x14ac:dyDescent="0.35">
      <c r="K55293" s="293"/>
      <c r="M55293" s="290"/>
    </row>
    <row r="55294" spans="11:13" x14ac:dyDescent="0.35">
      <c r="K55294" s="293"/>
      <c r="M55294" s="290"/>
    </row>
    <row r="55295" spans="11:13" x14ac:dyDescent="0.35">
      <c r="K55295" s="293"/>
      <c r="M55295" s="290"/>
    </row>
    <row r="55296" spans="11:13" x14ac:dyDescent="0.35">
      <c r="K55296" s="293"/>
      <c r="M55296" s="290"/>
    </row>
    <row r="55297" spans="11:13" x14ac:dyDescent="0.35">
      <c r="K55297" s="293"/>
      <c r="M55297" s="290"/>
    </row>
    <row r="55298" spans="11:13" x14ac:dyDescent="0.35">
      <c r="K55298" s="293"/>
      <c r="M55298" s="290"/>
    </row>
    <row r="55299" spans="11:13" x14ac:dyDescent="0.35">
      <c r="K55299" s="293"/>
      <c r="M55299" s="290"/>
    </row>
    <row r="55300" spans="11:13" x14ac:dyDescent="0.35">
      <c r="K55300" s="293"/>
      <c r="M55300" s="290"/>
    </row>
    <row r="55301" spans="11:13" x14ac:dyDescent="0.35">
      <c r="K55301" s="293"/>
      <c r="M55301" s="290"/>
    </row>
    <row r="55302" spans="11:13" x14ac:dyDescent="0.35">
      <c r="K55302" s="293"/>
      <c r="M55302" s="290"/>
    </row>
    <row r="55303" spans="11:13" x14ac:dyDescent="0.35">
      <c r="K55303" s="293"/>
      <c r="M55303" s="290"/>
    </row>
    <row r="55304" spans="11:13" x14ac:dyDescent="0.35">
      <c r="K55304" s="293"/>
      <c r="M55304" s="290"/>
    </row>
    <row r="55305" spans="11:13" x14ac:dyDescent="0.35">
      <c r="K55305" s="293"/>
      <c r="M55305" s="290"/>
    </row>
    <row r="55306" spans="11:13" x14ac:dyDescent="0.35">
      <c r="K55306" s="293"/>
      <c r="M55306" s="290"/>
    </row>
    <row r="55307" spans="11:13" x14ac:dyDescent="0.35">
      <c r="K55307" s="293"/>
      <c r="M55307" s="290"/>
    </row>
    <row r="55308" spans="11:13" x14ac:dyDescent="0.35">
      <c r="K55308" s="293"/>
      <c r="M55308" s="290"/>
    </row>
    <row r="55309" spans="11:13" x14ac:dyDescent="0.35">
      <c r="K55309" s="293"/>
      <c r="M55309" s="290"/>
    </row>
    <row r="55310" spans="11:13" x14ac:dyDescent="0.35">
      <c r="K55310" s="293"/>
      <c r="M55310" s="290"/>
    </row>
    <row r="55311" spans="11:13" x14ac:dyDescent="0.35">
      <c r="K55311" s="293"/>
      <c r="M55311" s="290"/>
    </row>
    <row r="55312" spans="11:13" x14ac:dyDescent="0.35">
      <c r="K55312" s="293"/>
      <c r="M55312" s="290"/>
    </row>
    <row r="55313" spans="11:13" x14ac:dyDescent="0.35">
      <c r="K55313" s="293"/>
      <c r="M55313" s="290"/>
    </row>
    <row r="55314" spans="11:13" x14ac:dyDescent="0.35">
      <c r="K55314" s="293"/>
      <c r="M55314" s="290"/>
    </row>
    <row r="55315" spans="11:13" x14ac:dyDescent="0.35">
      <c r="K55315" s="293"/>
      <c r="M55315" s="290"/>
    </row>
    <row r="55316" spans="11:13" x14ac:dyDescent="0.35">
      <c r="K55316" s="293"/>
      <c r="M55316" s="290"/>
    </row>
    <row r="55317" spans="11:13" x14ac:dyDescent="0.35">
      <c r="K55317" s="293"/>
      <c r="M55317" s="290"/>
    </row>
    <row r="55318" spans="11:13" x14ac:dyDescent="0.35">
      <c r="K55318" s="293"/>
      <c r="M55318" s="290"/>
    </row>
    <row r="55319" spans="11:13" x14ac:dyDescent="0.35">
      <c r="K55319" s="293"/>
      <c r="M55319" s="290"/>
    </row>
    <row r="55320" spans="11:13" x14ac:dyDescent="0.35">
      <c r="K55320" s="293"/>
      <c r="M55320" s="290"/>
    </row>
    <row r="55321" spans="11:13" x14ac:dyDescent="0.35">
      <c r="K55321" s="293"/>
      <c r="M55321" s="290"/>
    </row>
    <row r="55322" spans="11:13" x14ac:dyDescent="0.35">
      <c r="K55322" s="293"/>
      <c r="M55322" s="290"/>
    </row>
    <row r="55323" spans="11:13" x14ac:dyDescent="0.35">
      <c r="K55323" s="293"/>
      <c r="M55323" s="290"/>
    </row>
    <row r="55324" spans="11:13" x14ac:dyDescent="0.35">
      <c r="K55324" s="293"/>
      <c r="M55324" s="290"/>
    </row>
    <row r="55325" spans="11:13" x14ac:dyDescent="0.35">
      <c r="K55325" s="293"/>
      <c r="M55325" s="290"/>
    </row>
    <row r="55326" spans="11:13" x14ac:dyDescent="0.35">
      <c r="K55326" s="293"/>
      <c r="M55326" s="290"/>
    </row>
    <row r="55327" spans="11:13" x14ac:dyDescent="0.35">
      <c r="K55327" s="293"/>
      <c r="M55327" s="290"/>
    </row>
    <row r="55328" spans="11:13" x14ac:dyDescent="0.35">
      <c r="K55328" s="293"/>
      <c r="M55328" s="290"/>
    </row>
    <row r="55329" spans="11:13" x14ac:dyDescent="0.35">
      <c r="K55329" s="293"/>
      <c r="M55329" s="290"/>
    </row>
    <row r="55330" spans="11:13" x14ac:dyDescent="0.35">
      <c r="K55330" s="293"/>
      <c r="M55330" s="290"/>
    </row>
    <row r="55331" spans="11:13" x14ac:dyDescent="0.35">
      <c r="K55331" s="293"/>
      <c r="M55331" s="290"/>
    </row>
    <row r="55332" spans="11:13" x14ac:dyDescent="0.35">
      <c r="K55332" s="293"/>
      <c r="M55332" s="290"/>
    </row>
    <row r="55333" spans="11:13" x14ac:dyDescent="0.35">
      <c r="K55333" s="293"/>
      <c r="M55333" s="290"/>
    </row>
    <row r="55334" spans="11:13" x14ac:dyDescent="0.35">
      <c r="K55334" s="293"/>
      <c r="M55334" s="290"/>
    </row>
    <row r="55335" spans="11:13" x14ac:dyDescent="0.35">
      <c r="K55335" s="293"/>
      <c r="M55335" s="290"/>
    </row>
    <row r="55336" spans="11:13" x14ac:dyDescent="0.35">
      <c r="K55336" s="293"/>
      <c r="M55336" s="290"/>
    </row>
    <row r="55337" spans="11:13" x14ac:dyDescent="0.35">
      <c r="K55337" s="293"/>
      <c r="M55337" s="290"/>
    </row>
    <row r="55338" spans="11:13" x14ac:dyDescent="0.35">
      <c r="K55338" s="293"/>
      <c r="M55338" s="290"/>
    </row>
    <row r="55339" spans="11:13" x14ac:dyDescent="0.35">
      <c r="K55339" s="293"/>
      <c r="M55339" s="290"/>
    </row>
    <row r="55340" spans="11:13" x14ac:dyDescent="0.35">
      <c r="K55340" s="293"/>
      <c r="M55340" s="290"/>
    </row>
    <row r="55341" spans="11:13" x14ac:dyDescent="0.35">
      <c r="K55341" s="293"/>
      <c r="M55341" s="290"/>
    </row>
    <row r="55342" spans="11:13" x14ac:dyDescent="0.35">
      <c r="K55342" s="293"/>
      <c r="M55342" s="290"/>
    </row>
    <row r="55343" spans="11:13" x14ac:dyDescent="0.35">
      <c r="K55343" s="293"/>
      <c r="M55343" s="290"/>
    </row>
    <row r="55344" spans="11:13" x14ac:dyDescent="0.35">
      <c r="K55344" s="293"/>
      <c r="M55344" s="290"/>
    </row>
    <row r="55345" spans="11:13" x14ac:dyDescent="0.35">
      <c r="K55345" s="293"/>
      <c r="M55345" s="290"/>
    </row>
    <row r="55346" spans="11:13" x14ac:dyDescent="0.35">
      <c r="K55346" s="293"/>
      <c r="M55346" s="290"/>
    </row>
    <row r="55347" spans="11:13" x14ac:dyDescent="0.35">
      <c r="K55347" s="293"/>
      <c r="M55347" s="290"/>
    </row>
    <row r="55348" spans="11:13" x14ac:dyDescent="0.35">
      <c r="K55348" s="293"/>
      <c r="M55348" s="290"/>
    </row>
    <row r="55349" spans="11:13" x14ac:dyDescent="0.35">
      <c r="K55349" s="293"/>
      <c r="M55349" s="290"/>
    </row>
    <row r="55350" spans="11:13" x14ac:dyDescent="0.35">
      <c r="K55350" s="293"/>
      <c r="M55350" s="290"/>
    </row>
    <row r="55351" spans="11:13" x14ac:dyDescent="0.35">
      <c r="K55351" s="293"/>
      <c r="M55351" s="290"/>
    </row>
    <row r="55352" spans="11:13" x14ac:dyDescent="0.35">
      <c r="K55352" s="293"/>
      <c r="M55352" s="290"/>
    </row>
    <row r="55353" spans="11:13" x14ac:dyDescent="0.35">
      <c r="K55353" s="293"/>
      <c r="M55353" s="290"/>
    </row>
    <row r="55354" spans="11:13" x14ac:dyDescent="0.35">
      <c r="K55354" s="293"/>
      <c r="M55354" s="290"/>
    </row>
    <row r="55355" spans="11:13" x14ac:dyDescent="0.35">
      <c r="K55355" s="293"/>
      <c r="M55355" s="290"/>
    </row>
    <row r="55356" spans="11:13" x14ac:dyDescent="0.35">
      <c r="K55356" s="293"/>
      <c r="M55356" s="290"/>
    </row>
    <row r="55357" spans="11:13" x14ac:dyDescent="0.35">
      <c r="K55357" s="293"/>
      <c r="M55357" s="290"/>
    </row>
    <row r="55358" spans="11:13" x14ac:dyDescent="0.35">
      <c r="K55358" s="293"/>
      <c r="M55358" s="290"/>
    </row>
    <row r="55359" spans="11:13" x14ac:dyDescent="0.35">
      <c r="K55359" s="293"/>
      <c r="M55359" s="290"/>
    </row>
    <row r="55360" spans="11:13" x14ac:dyDescent="0.35">
      <c r="K55360" s="293"/>
      <c r="M55360" s="290"/>
    </row>
    <row r="55361" spans="11:13" x14ac:dyDescent="0.35">
      <c r="K55361" s="293"/>
      <c r="M55361" s="290"/>
    </row>
    <row r="55362" spans="11:13" x14ac:dyDescent="0.35">
      <c r="K55362" s="293"/>
      <c r="M55362" s="290"/>
    </row>
    <row r="55363" spans="11:13" x14ac:dyDescent="0.35">
      <c r="K55363" s="293"/>
      <c r="M55363" s="290"/>
    </row>
    <row r="55364" spans="11:13" x14ac:dyDescent="0.35">
      <c r="K55364" s="293"/>
      <c r="M55364" s="290"/>
    </row>
    <row r="55365" spans="11:13" x14ac:dyDescent="0.35">
      <c r="K55365" s="293"/>
      <c r="M55365" s="290"/>
    </row>
    <row r="55366" spans="11:13" x14ac:dyDescent="0.35">
      <c r="K55366" s="293"/>
      <c r="M55366" s="290"/>
    </row>
    <row r="55367" spans="11:13" x14ac:dyDescent="0.35">
      <c r="K55367" s="293"/>
      <c r="M55367" s="290"/>
    </row>
    <row r="55368" spans="11:13" x14ac:dyDescent="0.35">
      <c r="K55368" s="293"/>
      <c r="M55368" s="290"/>
    </row>
    <row r="55369" spans="11:13" x14ac:dyDescent="0.35">
      <c r="K55369" s="293"/>
      <c r="M55369" s="290"/>
    </row>
    <row r="55370" spans="11:13" x14ac:dyDescent="0.35">
      <c r="K55370" s="293"/>
      <c r="M55370" s="290"/>
    </row>
    <row r="55371" spans="11:13" x14ac:dyDescent="0.35">
      <c r="K55371" s="293"/>
      <c r="M55371" s="290"/>
    </row>
    <row r="55372" spans="11:13" x14ac:dyDescent="0.35">
      <c r="K55372" s="293"/>
      <c r="M55372" s="290"/>
    </row>
    <row r="55373" spans="11:13" x14ac:dyDescent="0.35">
      <c r="K55373" s="293"/>
      <c r="M55373" s="290"/>
    </row>
    <row r="55374" spans="11:13" x14ac:dyDescent="0.35">
      <c r="K55374" s="293"/>
      <c r="M55374" s="290"/>
    </row>
    <row r="55375" spans="11:13" x14ac:dyDescent="0.35">
      <c r="K55375" s="293"/>
      <c r="M55375" s="290"/>
    </row>
    <row r="55376" spans="11:13" x14ac:dyDescent="0.35">
      <c r="K55376" s="293"/>
      <c r="M55376" s="290"/>
    </row>
    <row r="55377" spans="11:13" x14ac:dyDescent="0.35">
      <c r="K55377" s="293"/>
      <c r="M55377" s="290"/>
    </row>
    <row r="55378" spans="11:13" x14ac:dyDescent="0.35">
      <c r="K55378" s="293"/>
      <c r="M55378" s="290"/>
    </row>
    <row r="55379" spans="11:13" x14ac:dyDescent="0.35">
      <c r="K55379" s="293"/>
      <c r="M55379" s="290"/>
    </row>
    <row r="55380" spans="11:13" x14ac:dyDescent="0.35">
      <c r="K55380" s="293"/>
      <c r="M55380" s="290"/>
    </row>
    <row r="55381" spans="11:13" x14ac:dyDescent="0.35">
      <c r="K55381" s="293"/>
      <c r="M55381" s="290"/>
    </row>
    <row r="55382" spans="11:13" x14ac:dyDescent="0.35">
      <c r="K55382" s="293"/>
      <c r="M55382" s="290"/>
    </row>
    <row r="55383" spans="11:13" x14ac:dyDescent="0.35">
      <c r="K55383" s="293"/>
      <c r="M55383" s="290"/>
    </row>
    <row r="55384" spans="11:13" x14ac:dyDescent="0.35">
      <c r="K55384" s="293"/>
      <c r="M55384" s="290"/>
    </row>
    <row r="55385" spans="11:13" x14ac:dyDescent="0.35">
      <c r="K55385" s="293"/>
      <c r="M55385" s="290"/>
    </row>
    <row r="55386" spans="11:13" x14ac:dyDescent="0.35">
      <c r="K55386" s="293"/>
      <c r="M55386" s="290"/>
    </row>
    <row r="55387" spans="11:13" x14ac:dyDescent="0.35">
      <c r="K55387" s="293"/>
      <c r="M55387" s="290"/>
    </row>
    <row r="55388" spans="11:13" x14ac:dyDescent="0.35">
      <c r="K55388" s="293"/>
      <c r="M55388" s="290"/>
    </row>
    <row r="55389" spans="11:13" x14ac:dyDescent="0.35">
      <c r="K55389" s="293"/>
      <c r="M55389" s="290"/>
    </row>
    <row r="55390" spans="11:13" x14ac:dyDescent="0.35">
      <c r="K55390" s="293"/>
      <c r="M55390" s="290"/>
    </row>
    <row r="55391" spans="11:13" x14ac:dyDescent="0.35">
      <c r="K55391" s="293"/>
      <c r="M55391" s="290"/>
    </row>
    <row r="55392" spans="11:13" x14ac:dyDescent="0.35">
      <c r="K55392" s="293"/>
      <c r="M55392" s="290"/>
    </row>
    <row r="55393" spans="11:13" x14ac:dyDescent="0.35">
      <c r="K55393" s="293"/>
      <c r="M55393" s="290"/>
    </row>
    <row r="55394" spans="11:13" x14ac:dyDescent="0.35">
      <c r="K55394" s="293"/>
      <c r="M55394" s="290"/>
    </row>
    <row r="55395" spans="11:13" x14ac:dyDescent="0.35">
      <c r="K55395" s="293"/>
      <c r="M55395" s="290"/>
    </row>
    <row r="55396" spans="11:13" x14ac:dyDescent="0.35">
      <c r="K55396" s="293"/>
      <c r="M55396" s="290"/>
    </row>
    <row r="55397" spans="11:13" x14ac:dyDescent="0.35">
      <c r="K55397" s="293"/>
      <c r="M55397" s="290"/>
    </row>
    <row r="55398" spans="11:13" x14ac:dyDescent="0.35">
      <c r="K55398" s="293"/>
      <c r="M55398" s="290"/>
    </row>
    <row r="55399" spans="11:13" x14ac:dyDescent="0.35">
      <c r="K55399" s="293"/>
      <c r="M55399" s="290"/>
    </row>
    <row r="55400" spans="11:13" x14ac:dyDescent="0.35">
      <c r="K55400" s="293"/>
      <c r="M55400" s="290"/>
    </row>
    <row r="55401" spans="11:13" x14ac:dyDescent="0.35">
      <c r="K55401" s="293"/>
      <c r="M55401" s="290"/>
    </row>
    <row r="55402" spans="11:13" x14ac:dyDescent="0.35">
      <c r="K55402" s="293"/>
      <c r="M55402" s="290"/>
    </row>
    <row r="55403" spans="11:13" x14ac:dyDescent="0.35">
      <c r="K55403" s="293"/>
      <c r="M55403" s="290"/>
    </row>
    <row r="55404" spans="11:13" x14ac:dyDescent="0.35">
      <c r="K55404" s="293"/>
      <c r="M55404" s="290"/>
    </row>
    <row r="55405" spans="11:13" x14ac:dyDescent="0.35">
      <c r="K55405" s="293"/>
      <c r="M55405" s="290"/>
    </row>
    <row r="55406" spans="11:13" x14ac:dyDescent="0.35">
      <c r="K55406" s="293"/>
      <c r="M55406" s="290"/>
    </row>
    <row r="55407" spans="11:13" x14ac:dyDescent="0.35">
      <c r="K55407" s="293"/>
      <c r="M55407" s="290"/>
    </row>
    <row r="55408" spans="11:13" x14ac:dyDescent="0.35">
      <c r="K55408" s="293"/>
      <c r="M55408" s="290"/>
    </row>
    <row r="55409" spans="11:13" x14ac:dyDescent="0.35">
      <c r="K55409" s="293"/>
      <c r="M55409" s="290"/>
    </row>
    <row r="55410" spans="11:13" x14ac:dyDescent="0.35">
      <c r="K55410" s="293"/>
      <c r="M55410" s="290"/>
    </row>
    <row r="55411" spans="11:13" x14ac:dyDescent="0.35">
      <c r="K55411" s="293"/>
      <c r="M55411" s="290"/>
    </row>
    <row r="55412" spans="11:13" x14ac:dyDescent="0.35">
      <c r="K55412" s="293"/>
      <c r="M55412" s="290"/>
    </row>
    <row r="55413" spans="11:13" x14ac:dyDescent="0.35">
      <c r="K55413" s="293"/>
      <c r="M55413" s="290"/>
    </row>
    <row r="55414" spans="11:13" x14ac:dyDescent="0.35">
      <c r="K55414" s="293"/>
      <c r="M55414" s="290"/>
    </row>
    <row r="55415" spans="11:13" x14ac:dyDescent="0.35">
      <c r="K55415" s="293"/>
      <c r="M55415" s="290"/>
    </row>
    <row r="55416" spans="11:13" x14ac:dyDescent="0.35">
      <c r="K55416" s="293"/>
      <c r="M55416" s="290"/>
    </row>
    <row r="55417" spans="11:13" x14ac:dyDescent="0.35">
      <c r="K55417" s="293"/>
      <c r="M55417" s="290"/>
    </row>
    <row r="55418" spans="11:13" x14ac:dyDescent="0.35">
      <c r="K55418" s="293"/>
      <c r="M55418" s="290"/>
    </row>
    <row r="55419" spans="11:13" x14ac:dyDescent="0.35">
      <c r="K55419" s="293"/>
      <c r="M55419" s="290"/>
    </row>
    <row r="55420" spans="11:13" x14ac:dyDescent="0.35">
      <c r="K55420" s="293"/>
      <c r="M55420" s="290"/>
    </row>
    <row r="55421" spans="11:13" x14ac:dyDescent="0.35">
      <c r="K55421" s="293"/>
      <c r="M55421" s="290"/>
    </row>
    <row r="55422" spans="11:13" x14ac:dyDescent="0.35">
      <c r="K55422" s="293"/>
      <c r="M55422" s="290"/>
    </row>
    <row r="55423" spans="11:13" x14ac:dyDescent="0.35">
      <c r="K55423" s="293"/>
      <c r="M55423" s="290"/>
    </row>
    <row r="55424" spans="11:13" x14ac:dyDescent="0.35">
      <c r="K55424" s="293"/>
      <c r="M55424" s="290"/>
    </row>
    <row r="55425" spans="11:13" x14ac:dyDescent="0.35">
      <c r="K55425" s="293"/>
      <c r="M55425" s="290"/>
    </row>
    <row r="55426" spans="11:13" x14ac:dyDescent="0.35">
      <c r="K55426" s="293"/>
      <c r="M55426" s="290"/>
    </row>
    <row r="55427" spans="11:13" x14ac:dyDescent="0.35">
      <c r="K55427" s="293"/>
      <c r="M55427" s="290"/>
    </row>
    <row r="55428" spans="11:13" x14ac:dyDescent="0.35">
      <c r="K55428" s="293"/>
      <c r="M55428" s="290"/>
    </row>
    <row r="55429" spans="11:13" x14ac:dyDescent="0.35">
      <c r="K55429" s="293"/>
      <c r="M55429" s="290"/>
    </row>
    <row r="55430" spans="11:13" x14ac:dyDescent="0.35">
      <c r="K55430" s="293"/>
      <c r="M55430" s="290"/>
    </row>
    <row r="55431" spans="11:13" x14ac:dyDescent="0.35">
      <c r="K55431" s="293"/>
      <c r="M55431" s="290"/>
    </row>
    <row r="55432" spans="11:13" x14ac:dyDescent="0.35">
      <c r="K55432" s="293"/>
      <c r="M55432" s="290"/>
    </row>
    <row r="55433" spans="11:13" x14ac:dyDescent="0.35">
      <c r="K55433" s="293"/>
      <c r="M55433" s="290"/>
    </row>
    <row r="55434" spans="11:13" x14ac:dyDescent="0.35">
      <c r="K55434" s="293"/>
      <c r="M55434" s="290"/>
    </row>
    <row r="55435" spans="11:13" x14ac:dyDescent="0.35">
      <c r="K55435" s="293"/>
      <c r="M55435" s="290"/>
    </row>
    <row r="55436" spans="11:13" x14ac:dyDescent="0.35">
      <c r="K55436" s="293"/>
      <c r="M55436" s="290"/>
    </row>
    <row r="55437" spans="11:13" x14ac:dyDescent="0.35">
      <c r="K55437" s="293"/>
      <c r="M55437" s="290"/>
    </row>
    <row r="55438" spans="11:13" x14ac:dyDescent="0.35">
      <c r="K55438" s="293"/>
      <c r="M55438" s="290"/>
    </row>
    <row r="55439" spans="11:13" x14ac:dyDescent="0.35">
      <c r="K55439" s="293"/>
      <c r="M55439" s="290"/>
    </row>
    <row r="55440" spans="11:13" x14ac:dyDescent="0.35">
      <c r="K55440" s="293"/>
      <c r="M55440" s="290"/>
    </row>
    <row r="55441" spans="11:13" x14ac:dyDescent="0.35">
      <c r="K55441" s="293"/>
      <c r="M55441" s="290"/>
    </row>
    <row r="55442" spans="11:13" x14ac:dyDescent="0.35">
      <c r="K55442" s="293"/>
      <c r="M55442" s="290"/>
    </row>
    <row r="55443" spans="11:13" x14ac:dyDescent="0.35">
      <c r="K55443" s="293"/>
      <c r="M55443" s="290"/>
    </row>
    <row r="55444" spans="11:13" x14ac:dyDescent="0.35">
      <c r="K55444" s="293"/>
      <c r="M55444" s="290"/>
    </row>
    <row r="55445" spans="11:13" x14ac:dyDescent="0.35">
      <c r="K55445" s="293"/>
      <c r="M55445" s="290"/>
    </row>
    <row r="55446" spans="11:13" x14ac:dyDescent="0.35">
      <c r="K55446" s="293"/>
      <c r="M55446" s="290"/>
    </row>
    <row r="55447" spans="11:13" x14ac:dyDescent="0.35">
      <c r="K55447" s="293"/>
      <c r="M55447" s="290"/>
    </row>
    <row r="55448" spans="11:13" x14ac:dyDescent="0.35">
      <c r="K55448" s="293"/>
      <c r="M55448" s="290"/>
    </row>
    <row r="55449" spans="11:13" x14ac:dyDescent="0.35">
      <c r="K55449" s="293"/>
      <c r="M55449" s="290"/>
    </row>
    <row r="55450" spans="11:13" x14ac:dyDescent="0.35">
      <c r="K55450" s="293"/>
      <c r="M55450" s="290"/>
    </row>
    <row r="55451" spans="11:13" x14ac:dyDescent="0.35">
      <c r="K55451" s="293"/>
      <c r="M55451" s="290"/>
    </row>
    <row r="55452" spans="11:13" x14ac:dyDescent="0.35">
      <c r="K55452" s="293"/>
      <c r="M55452" s="290"/>
    </row>
    <row r="55453" spans="11:13" x14ac:dyDescent="0.35">
      <c r="K55453" s="293"/>
      <c r="M55453" s="290"/>
    </row>
    <row r="55454" spans="11:13" x14ac:dyDescent="0.35">
      <c r="K55454" s="293"/>
      <c r="M55454" s="290"/>
    </row>
    <row r="55455" spans="11:13" x14ac:dyDescent="0.35">
      <c r="K55455" s="293"/>
      <c r="M55455" s="290"/>
    </row>
    <row r="55456" spans="11:13" x14ac:dyDescent="0.35">
      <c r="K55456" s="293"/>
      <c r="M55456" s="290"/>
    </row>
    <row r="55457" spans="11:13" x14ac:dyDescent="0.35">
      <c r="K55457" s="293"/>
      <c r="M55457" s="290"/>
    </row>
    <row r="55458" spans="11:13" x14ac:dyDescent="0.35">
      <c r="K55458" s="293"/>
      <c r="M55458" s="290"/>
    </row>
    <row r="55459" spans="11:13" x14ac:dyDescent="0.35">
      <c r="K55459" s="293"/>
      <c r="M55459" s="290"/>
    </row>
    <row r="55460" spans="11:13" x14ac:dyDescent="0.35">
      <c r="K55460" s="293"/>
      <c r="M55460" s="290"/>
    </row>
    <row r="55461" spans="11:13" x14ac:dyDescent="0.35">
      <c r="K55461" s="293"/>
      <c r="M55461" s="290"/>
    </row>
    <row r="55462" spans="11:13" x14ac:dyDescent="0.35">
      <c r="K55462" s="293"/>
      <c r="M55462" s="290"/>
    </row>
    <row r="55463" spans="11:13" x14ac:dyDescent="0.35">
      <c r="K55463" s="293"/>
      <c r="M55463" s="290"/>
    </row>
    <row r="55464" spans="11:13" x14ac:dyDescent="0.35">
      <c r="K55464" s="293"/>
      <c r="M55464" s="290"/>
    </row>
    <row r="55465" spans="11:13" x14ac:dyDescent="0.35">
      <c r="K55465" s="293"/>
      <c r="M55465" s="290"/>
    </row>
    <row r="55466" spans="11:13" x14ac:dyDescent="0.35">
      <c r="K55466" s="293"/>
      <c r="M55466" s="290"/>
    </row>
    <row r="55467" spans="11:13" x14ac:dyDescent="0.35">
      <c r="K55467" s="293"/>
      <c r="M55467" s="290"/>
    </row>
    <row r="55468" spans="11:13" x14ac:dyDescent="0.35">
      <c r="K55468" s="293"/>
      <c r="M55468" s="290"/>
    </row>
    <row r="55469" spans="11:13" x14ac:dyDescent="0.35">
      <c r="K55469" s="293"/>
      <c r="M55469" s="290"/>
    </row>
    <row r="55470" spans="11:13" x14ac:dyDescent="0.35">
      <c r="K55470" s="293"/>
      <c r="M55470" s="290"/>
    </row>
    <row r="55471" spans="11:13" x14ac:dyDescent="0.35">
      <c r="K55471" s="293"/>
      <c r="M55471" s="290"/>
    </row>
    <row r="55472" spans="11:13" x14ac:dyDescent="0.35">
      <c r="K55472" s="293"/>
      <c r="M55472" s="290"/>
    </row>
    <row r="55473" spans="11:13" x14ac:dyDescent="0.35">
      <c r="K55473" s="293"/>
      <c r="M55473" s="290"/>
    </row>
    <row r="55474" spans="11:13" x14ac:dyDescent="0.35">
      <c r="K55474" s="293"/>
      <c r="M55474" s="290"/>
    </row>
    <row r="55475" spans="11:13" x14ac:dyDescent="0.35">
      <c r="K55475" s="293"/>
      <c r="M55475" s="290"/>
    </row>
    <row r="55476" spans="11:13" x14ac:dyDescent="0.35">
      <c r="K55476" s="293"/>
      <c r="M55476" s="290"/>
    </row>
    <row r="55477" spans="11:13" x14ac:dyDescent="0.35">
      <c r="K55477" s="293"/>
      <c r="M55477" s="290"/>
    </row>
    <row r="55478" spans="11:13" x14ac:dyDescent="0.35">
      <c r="K55478" s="293"/>
      <c r="M55478" s="290"/>
    </row>
    <row r="55479" spans="11:13" x14ac:dyDescent="0.35">
      <c r="K55479" s="293"/>
      <c r="M55479" s="290"/>
    </row>
    <row r="55480" spans="11:13" x14ac:dyDescent="0.35">
      <c r="K55480" s="293"/>
      <c r="M55480" s="290"/>
    </row>
    <row r="55481" spans="11:13" x14ac:dyDescent="0.35">
      <c r="K55481" s="293"/>
      <c r="M55481" s="290"/>
    </row>
    <row r="55482" spans="11:13" x14ac:dyDescent="0.35">
      <c r="K55482" s="293"/>
      <c r="M55482" s="290"/>
    </row>
    <row r="55483" spans="11:13" x14ac:dyDescent="0.35">
      <c r="K55483" s="293"/>
      <c r="M55483" s="290"/>
    </row>
    <row r="55484" spans="11:13" x14ac:dyDescent="0.35">
      <c r="K55484" s="293"/>
      <c r="M55484" s="290"/>
    </row>
    <row r="55485" spans="11:13" x14ac:dyDescent="0.35">
      <c r="K55485" s="293"/>
      <c r="M55485" s="290"/>
    </row>
    <row r="55486" spans="11:13" x14ac:dyDescent="0.35">
      <c r="K55486" s="293"/>
      <c r="M55486" s="290"/>
    </row>
    <row r="55487" spans="11:13" x14ac:dyDescent="0.35">
      <c r="K55487" s="293"/>
      <c r="M55487" s="290"/>
    </row>
    <row r="55488" spans="11:13" x14ac:dyDescent="0.35">
      <c r="K55488" s="293"/>
      <c r="M55488" s="290"/>
    </row>
    <row r="55489" spans="11:13" x14ac:dyDescent="0.35">
      <c r="K55489" s="293"/>
      <c r="M55489" s="290"/>
    </row>
    <row r="55490" spans="11:13" x14ac:dyDescent="0.35">
      <c r="K55490" s="293"/>
      <c r="M55490" s="290"/>
    </row>
    <row r="55491" spans="11:13" x14ac:dyDescent="0.35">
      <c r="K55491" s="293"/>
      <c r="M55491" s="290"/>
    </row>
    <row r="55492" spans="11:13" x14ac:dyDescent="0.35">
      <c r="K55492" s="293"/>
      <c r="M55492" s="290"/>
    </row>
    <row r="55493" spans="11:13" x14ac:dyDescent="0.35">
      <c r="K55493" s="293"/>
      <c r="M55493" s="290"/>
    </row>
    <row r="55494" spans="11:13" x14ac:dyDescent="0.35">
      <c r="K55494" s="293"/>
      <c r="M55494" s="290"/>
    </row>
    <row r="55495" spans="11:13" x14ac:dyDescent="0.35">
      <c r="K55495" s="293"/>
      <c r="M55495" s="290"/>
    </row>
    <row r="55496" spans="11:13" x14ac:dyDescent="0.35">
      <c r="K55496" s="293"/>
      <c r="M55496" s="290"/>
    </row>
    <row r="55497" spans="11:13" x14ac:dyDescent="0.35">
      <c r="K55497" s="293"/>
      <c r="M55497" s="290"/>
    </row>
    <row r="55498" spans="11:13" x14ac:dyDescent="0.35">
      <c r="K55498" s="293"/>
      <c r="M55498" s="290"/>
    </row>
    <row r="55499" spans="11:13" x14ac:dyDescent="0.35">
      <c r="K55499" s="293"/>
      <c r="M55499" s="290"/>
    </row>
    <row r="55500" spans="11:13" x14ac:dyDescent="0.35">
      <c r="K55500" s="293"/>
      <c r="M55500" s="290"/>
    </row>
    <row r="55501" spans="11:13" x14ac:dyDescent="0.35">
      <c r="K55501" s="293"/>
      <c r="M55501" s="290"/>
    </row>
    <row r="55502" spans="11:13" x14ac:dyDescent="0.35">
      <c r="K55502" s="293"/>
      <c r="M55502" s="290"/>
    </row>
    <row r="55503" spans="11:13" x14ac:dyDescent="0.35">
      <c r="K55503" s="293"/>
      <c r="M55503" s="290"/>
    </row>
    <row r="55504" spans="11:13" x14ac:dyDescent="0.35">
      <c r="K55504" s="293"/>
      <c r="M55504" s="290"/>
    </row>
    <row r="55505" spans="11:13" x14ac:dyDescent="0.35">
      <c r="K55505" s="293"/>
      <c r="M55505" s="290"/>
    </row>
    <row r="55506" spans="11:13" x14ac:dyDescent="0.35">
      <c r="K55506" s="293"/>
      <c r="M55506" s="290"/>
    </row>
    <row r="55507" spans="11:13" x14ac:dyDescent="0.35">
      <c r="K55507" s="293"/>
      <c r="M55507" s="290"/>
    </row>
    <row r="55508" spans="11:13" x14ac:dyDescent="0.35">
      <c r="K55508" s="293"/>
      <c r="M55508" s="290"/>
    </row>
    <row r="55509" spans="11:13" x14ac:dyDescent="0.35">
      <c r="K55509" s="293"/>
      <c r="M55509" s="290"/>
    </row>
    <row r="55510" spans="11:13" x14ac:dyDescent="0.35">
      <c r="K55510" s="293"/>
      <c r="M55510" s="290"/>
    </row>
    <row r="55511" spans="11:13" x14ac:dyDescent="0.35">
      <c r="K55511" s="293"/>
      <c r="M55511" s="290"/>
    </row>
    <row r="55512" spans="11:13" x14ac:dyDescent="0.35">
      <c r="K55512" s="293"/>
      <c r="M55512" s="290"/>
    </row>
    <row r="55513" spans="11:13" x14ac:dyDescent="0.35">
      <c r="K55513" s="293"/>
      <c r="M55513" s="290"/>
    </row>
    <row r="55514" spans="11:13" x14ac:dyDescent="0.35">
      <c r="K55514" s="293"/>
      <c r="M55514" s="290"/>
    </row>
    <row r="55515" spans="11:13" x14ac:dyDescent="0.35">
      <c r="K55515" s="293"/>
      <c r="M55515" s="290"/>
    </row>
    <row r="55516" spans="11:13" x14ac:dyDescent="0.35">
      <c r="K55516" s="293"/>
      <c r="M55516" s="290"/>
    </row>
    <row r="55517" spans="11:13" x14ac:dyDescent="0.35">
      <c r="K55517" s="293"/>
      <c r="M55517" s="290"/>
    </row>
    <row r="55518" spans="11:13" x14ac:dyDescent="0.35">
      <c r="K55518" s="293"/>
      <c r="M55518" s="290"/>
    </row>
    <row r="55519" spans="11:13" x14ac:dyDescent="0.35">
      <c r="K55519" s="293"/>
      <c r="M55519" s="290"/>
    </row>
    <row r="55520" spans="11:13" x14ac:dyDescent="0.35">
      <c r="K55520" s="293"/>
      <c r="M55520" s="290"/>
    </row>
    <row r="55521" spans="11:13" x14ac:dyDescent="0.35">
      <c r="K55521" s="293"/>
      <c r="M55521" s="290"/>
    </row>
    <row r="55522" spans="11:13" x14ac:dyDescent="0.35">
      <c r="K55522" s="293"/>
      <c r="M55522" s="290"/>
    </row>
    <row r="55523" spans="11:13" x14ac:dyDescent="0.35">
      <c r="K55523" s="293"/>
      <c r="M55523" s="290"/>
    </row>
    <row r="55524" spans="11:13" x14ac:dyDescent="0.35">
      <c r="K55524" s="293"/>
      <c r="M55524" s="290"/>
    </row>
    <row r="55525" spans="11:13" x14ac:dyDescent="0.35">
      <c r="K55525" s="293"/>
      <c r="M55525" s="290"/>
    </row>
    <row r="55526" spans="11:13" x14ac:dyDescent="0.35">
      <c r="K55526" s="293"/>
      <c r="M55526" s="290"/>
    </row>
    <row r="55527" spans="11:13" x14ac:dyDescent="0.35">
      <c r="K55527" s="293"/>
      <c r="M55527" s="290"/>
    </row>
    <row r="55528" spans="11:13" x14ac:dyDescent="0.35">
      <c r="K55528" s="293"/>
      <c r="M55528" s="290"/>
    </row>
    <row r="55529" spans="11:13" x14ac:dyDescent="0.35">
      <c r="K55529" s="293"/>
      <c r="M55529" s="290"/>
    </row>
    <row r="55530" spans="11:13" x14ac:dyDescent="0.35">
      <c r="K55530" s="293"/>
      <c r="M55530" s="290"/>
    </row>
    <row r="55531" spans="11:13" x14ac:dyDescent="0.35">
      <c r="K55531" s="293"/>
      <c r="M55531" s="290"/>
    </row>
    <row r="55532" spans="11:13" x14ac:dyDescent="0.35">
      <c r="K55532" s="293"/>
      <c r="M55532" s="290"/>
    </row>
    <row r="55533" spans="11:13" x14ac:dyDescent="0.35">
      <c r="K55533" s="293"/>
      <c r="M55533" s="290"/>
    </row>
    <row r="55534" spans="11:13" x14ac:dyDescent="0.35">
      <c r="K55534" s="293"/>
      <c r="M55534" s="290"/>
    </row>
    <row r="55535" spans="11:13" x14ac:dyDescent="0.35">
      <c r="K55535" s="293"/>
      <c r="M55535" s="290"/>
    </row>
    <row r="55536" spans="11:13" x14ac:dyDescent="0.35">
      <c r="K55536" s="293"/>
      <c r="M55536" s="290"/>
    </row>
    <row r="55537" spans="11:13" x14ac:dyDescent="0.35">
      <c r="K55537" s="293"/>
      <c r="M55537" s="290"/>
    </row>
    <row r="55538" spans="11:13" x14ac:dyDescent="0.35">
      <c r="K55538" s="293"/>
      <c r="M55538" s="290"/>
    </row>
    <row r="55539" spans="11:13" x14ac:dyDescent="0.35">
      <c r="K55539" s="293"/>
      <c r="M55539" s="290"/>
    </row>
    <row r="55540" spans="11:13" x14ac:dyDescent="0.35">
      <c r="K55540" s="293"/>
      <c r="M55540" s="290"/>
    </row>
    <row r="55541" spans="11:13" x14ac:dyDescent="0.35">
      <c r="K55541" s="293"/>
      <c r="M55541" s="290"/>
    </row>
    <row r="55542" spans="11:13" x14ac:dyDescent="0.35">
      <c r="K55542" s="293"/>
      <c r="M55542" s="290"/>
    </row>
    <row r="55543" spans="11:13" x14ac:dyDescent="0.35">
      <c r="K55543" s="293"/>
      <c r="M55543" s="290"/>
    </row>
    <row r="55544" spans="11:13" x14ac:dyDescent="0.35">
      <c r="K55544" s="293"/>
      <c r="M55544" s="290"/>
    </row>
    <row r="55545" spans="11:13" x14ac:dyDescent="0.35">
      <c r="K55545" s="293"/>
      <c r="M55545" s="290"/>
    </row>
    <row r="55546" spans="11:13" x14ac:dyDescent="0.35">
      <c r="K55546" s="293"/>
      <c r="M55546" s="290"/>
    </row>
    <row r="55547" spans="11:13" x14ac:dyDescent="0.35">
      <c r="K55547" s="293"/>
      <c r="M55547" s="290"/>
    </row>
    <row r="55548" spans="11:13" x14ac:dyDescent="0.35">
      <c r="K55548" s="293"/>
      <c r="M55548" s="290"/>
    </row>
    <row r="55549" spans="11:13" x14ac:dyDescent="0.35">
      <c r="K55549" s="293"/>
      <c r="M55549" s="290"/>
    </row>
    <row r="55550" spans="11:13" x14ac:dyDescent="0.35">
      <c r="K55550" s="293"/>
      <c r="M55550" s="290"/>
    </row>
    <row r="55551" spans="11:13" x14ac:dyDescent="0.35">
      <c r="K55551" s="293"/>
      <c r="M55551" s="290"/>
    </row>
    <row r="55552" spans="11:13" x14ac:dyDescent="0.35">
      <c r="K55552" s="293"/>
      <c r="M55552" s="290"/>
    </row>
    <row r="55553" spans="11:13" x14ac:dyDescent="0.35">
      <c r="K55553" s="293"/>
      <c r="M55553" s="290"/>
    </row>
    <row r="55554" spans="11:13" x14ac:dyDescent="0.35">
      <c r="K55554" s="293"/>
      <c r="M55554" s="290"/>
    </row>
    <row r="55555" spans="11:13" x14ac:dyDescent="0.35">
      <c r="K55555" s="293"/>
      <c r="M55555" s="290"/>
    </row>
    <row r="55556" spans="11:13" x14ac:dyDescent="0.35">
      <c r="K55556" s="293"/>
      <c r="M55556" s="290"/>
    </row>
    <row r="55557" spans="11:13" x14ac:dyDescent="0.35">
      <c r="K55557" s="293"/>
      <c r="M55557" s="290"/>
    </row>
    <row r="55558" spans="11:13" x14ac:dyDescent="0.35">
      <c r="K55558" s="293"/>
      <c r="M55558" s="290"/>
    </row>
    <row r="55559" spans="11:13" x14ac:dyDescent="0.35">
      <c r="K55559" s="293"/>
      <c r="M55559" s="290"/>
    </row>
    <row r="55560" spans="11:13" x14ac:dyDescent="0.35">
      <c r="K55560" s="293"/>
      <c r="M55560" s="290"/>
    </row>
    <row r="55561" spans="11:13" x14ac:dyDescent="0.35">
      <c r="K55561" s="293"/>
      <c r="M55561" s="290"/>
    </row>
    <row r="55562" spans="11:13" x14ac:dyDescent="0.35">
      <c r="K55562" s="293"/>
      <c r="M55562" s="290"/>
    </row>
    <row r="55563" spans="11:13" x14ac:dyDescent="0.35">
      <c r="K55563" s="293"/>
      <c r="M55563" s="290"/>
    </row>
    <row r="55564" spans="11:13" x14ac:dyDescent="0.35">
      <c r="K55564" s="293"/>
      <c r="M55564" s="290"/>
    </row>
    <row r="55565" spans="11:13" x14ac:dyDescent="0.35">
      <c r="K55565" s="293"/>
      <c r="M55565" s="290"/>
    </row>
    <row r="55566" spans="11:13" x14ac:dyDescent="0.35">
      <c r="K55566" s="293"/>
      <c r="M55566" s="290"/>
    </row>
    <row r="55567" spans="11:13" x14ac:dyDescent="0.35">
      <c r="K55567" s="293"/>
      <c r="M55567" s="290"/>
    </row>
    <row r="55568" spans="11:13" x14ac:dyDescent="0.35">
      <c r="K55568" s="293"/>
      <c r="M55568" s="290"/>
    </row>
    <row r="55569" spans="11:13" x14ac:dyDescent="0.35">
      <c r="K55569" s="293"/>
      <c r="M55569" s="290"/>
    </row>
    <row r="55570" spans="11:13" x14ac:dyDescent="0.35">
      <c r="K55570" s="293"/>
      <c r="M55570" s="290"/>
    </row>
    <row r="55571" spans="11:13" x14ac:dyDescent="0.35">
      <c r="K55571" s="293"/>
      <c r="M55571" s="290"/>
    </row>
    <row r="55572" spans="11:13" x14ac:dyDescent="0.35">
      <c r="K55572" s="293"/>
      <c r="M55572" s="290"/>
    </row>
    <row r="55573" spans="11:13" x14ac:dyDescent="0.35">
      <c r="K55573" s="293"/>
      <c r="M55573" s="290"/>
    </row>
    <row r="55574" spans="11:13" x14ac:dyDescent="0.35">
      <c r="K55574" s="293"/>
      <c r="M55574" s="290"/>
    </row>
    <row r="55575" spans="11:13" x14ac:dyDescent="0.35">
      <c r="K55575" s="293"/>
      <c r="M55575" s="290"/>
    </row>
    <row r="55576" spans="11:13" x14ac:dyDescent="0.35">
      <c r="K55576" s="293"/>
      <c r="M55576" s="290"/>
    </row>
    <row r="55577" spans="11:13" x14ac:dyDescent="0.35">
      <c r="K55577" s="293"/>
      <c r="M55577" s="290"/>
    </row>
    <row r="55578" spans="11:13" x14ac:dyDescent="0.35">
      <c r="K55578" s="293"/>
      <c r="M55578" s="290"/>
    </row>
    <row r="55579" spans="11:13" x14ac:dyDescent="0.35">
      <c r="K55579" s="293"/>
      <c r="M55579" s="290"/>
    </row>
    <row r="55580" spans="11:13" x14ac:dyDescent="0.35">
      <c r="K55580" s="293"/>
      <c r="M55580" s="290"/>
    </row>
    <row r="55581" spans="11:13" x14ac:dyDescent="0.35">
      <c r="K55581" s="293"/>
      <c r="M55581" s="290"/>
    </row>
    <row r="55582" spans="11:13" x14ac:dyDescent="0.35">
      <c r="K55582" s="293"/>
      <c r="M55582" s="290"/>
    </row>
    <row r="55583" spans="11:13" x14ac:dyDescent="0.35">
      <c r="K55583" s="293"/>
      <c r="M55583" s="290"/>
    </row>
    <row r="55584" spans="11:13" x14ac:dyDescent="0.35">
      <c r="K55584" s="293"/>
      <c r="M55584" s="290"/>
    </row>
    <row r="55585" spans="11:13" x14ac:dyDescent="0.35">
      <c r="K55585" s="293"/>
      <c r="M55585" s="290"/>
    </row>
    <row r="55586" spans="11:13" x14ac:dyDescent="0.35">
      <c r="K55586" s="293"/>
      <c r="M55586" s="290"/>
    </row>
    <row r="55587" spans="11:13" x14ac:dyDescent="0.35">
      <c r="K55587" s="293"/>
      <c r="M55587" s="290"/>
    </row>
    <row r="55588" spans="11:13" x14ac:dyDescent="0.35">
      <c r="K55588" s="293"/>
      <c r="M55588" s="290"/>
    </row>
    <row r="55589" spans="11:13" x14ac:dyDescent="0.35">
      <c r="K55589" s="293"/>
      <c r="M55589" s="290"/>
    </row>
    <row r="55590" spans="11:13" x14ac:dyDescent="0.35">
      <c r="K55590" s="293"/>
      <c r="M55590" s="290"/>
    </row>
    <row r="55591" spans="11:13" x14ac:dyDescent="0.35">
      <c r="K55591" s="293"/>
      <c r="M55591" s="290"/>
    </row>
    <row r="55592" spans="11:13" x14ac:dyDescent="0.35">
      <c r="K55592" s="293"/>
      <c r="M55592" s="290"/>
    </row>
    <row r="55593" spans="11:13" x14ac:dyDescent="0.35">
      <c r="K55593" s="293"/>
      <c r="M55593" s="290"/>
    </row>
    <row r="55594" spans="11:13" x14ac:dyDescent="0.35">
      <c r="K55594" s="293"/>
      <c r="M55594" s="290"/>
    </row>
    <row r="55595" spans="11:13" x14ac:dyDescent="0.35">
      <c r="K55595" s="293"/>
      <c r="M55595" s="290"/>
    </row>
    <row r="55596" spans="11:13" x14ac:dyDescent="0.35">
      <c r="K55596" s="293"/>
      <c r="M55596" s="290"/>
    </row>
    <row r="55597" spans="11:13" x14ac:dyDescent="0.35">
      <c r="K55597" s="293"/>
      <c r="M55597" s="290"/>
    </row>
    <row r="55598" spans="11:13" x14ac:dyDescent="0.35">
      <c r="K55598" s="293"/>
      <c r="M55598" s="290"/>
    </row>
    <row r="55599" spans="11:13" x14ac:dyDescent="0.35">
      <c r="K55599" s="293"/>
      <c r="M55599" s="290"/>
    </row>
    <row r="55600" spans="11:13" x14ac:dyDescent="0.35">
      <c r="K55600" s="293"/>
      <c r="M55600" s="290"/>
    </row>
    <row r="55601" spans="11:13" x14ac:dyDescent="0.35">
      <c r="K55601" s="293"/>
      <c r="M55601" s="290"/>
    </row>
    <row r="55602" spans="11:13" x14ac:dyDescent="0.35">
      <c r="K55602" s="293"/>
      <c r="M55602" s="290"/>
    </row>
    <row r="55603" spans="11:13" x14ac:dyDescent="0.35">
      <c r="K55603" s="293"/>
      <c r="M55603" s="290"/>
    </row>
    <row r="55604" spans="11:13" x14ac:dyDescent="0.35">
      <c r="K55604" s="293"/>
      <c r="M55604" s="290"/>
    </row>
    <row r="55605" spans="11:13" x14ac:dyDescent="0.35">
      <c r="K55605" s="293"/>
      <c r="M55605" s="290"/>
    </row>
    <row r="55606" spans="11:13" x14ac:dyDescent="0.35">
      <c r="K55606" s="293"/>
      <c r="M55606" s="290"/>
    </row>
    <row r="55607" spans="11:13" x14ac:dyDescent="0.35">
      <c r="K55607" s="293"/>
      <c r="M55607" s="290"/>
    </row>
    <row r="55608" spans="11:13" x14ac:dyDescent="0.35">
      <c r="K55608" s="293"/>
      <c r="M55608" s="290"/>
    </row>
    <row r="55609" spans="11:13" x14ac:dyDescent="0.35">
      <c r="K55609" s="293"/>
      <c r="M55609" s="290"/>
    </row>
    <row r="55610" spans="11:13" x14ac:dyDescent="0.35">
      <c r="K55610" s="293"/>
      <c r="M55610" s="290"/>
    </row>
    <row r="55611" spans="11:13" x14ac:dyDescent="0.35">
      <c r="K55611" s="293"/>
      <c r="M55611" s="290"/>
    </row>
    <row r="55612" spans="11:13" x14ac:dyDescent="0.35">
      <c r="K55612" s="293"/>
      <c r="M55612" s="290"/>
    </row>
    <row r="55613" spans="11:13" x14ac:dyDescent="0.35">
      <c r="K55613" s="293"/>
      <c r="M55613" s="290"/>
    </row>
    <row r="55614" spans="11:13" x14ac:dyDescent="0.35">
      <c r="K55614" s="293"/>
      <c r="M55614" s="290"/>
    </row>
    <row r="55615" spans="11:13" x14ac:dyDescent="0.35">
      <c r="K55615" s="293"/>
      <c r="M55615" s="290"/>
    </row>
    <row r="55616" spans="11:13" x14ac:dyDescent="0.35">
      <c r="K55616" s="293"/>
      <c r="M55616" s="290"/>
    </row>
    <row r="55617" spans="11:13" x14ac:dyDescent="0.35">
      <c r="K55617" s="293"/>
      <c r="M55617" s="290"/>
    </row>
    <row r="55618" spans="11:13" x14ac:dyDescent="0.35">
      <c r="K55618" s="293"/>
      <c r="M55618" s="290"/>
    </row>
    <row r="55619" spans="11:13" x14ac:dyDescent="0.35">
      <c r="K55619" s="293"/>
      <c r="M55619" s="290"/>
    </row>
    <row r="55620" spans="11:13" x14ac:dyDescent="0.35">
      <c r="K55620" s="293"/>
      <c r="M55620" s="290"/>
    </row>
    <row r="55621" spans="11:13" x14ac:dyDescent="0.35">
      <c r="K55621" s="293"/>
      <c r="M55621" s="290"/>
    </row>
    <row r="55622" spans="11:13" x14ac:dyDescent="0.35">
      <c r="K55622" s="293"/>
      <c r="M55622" s="290"/>
    </row>
    <row r="55623" spans="11:13" x14ac:dyDescent="0.35">
      <c r="K55623" s="293"/>
      <c r="M55623" s="290"/>
    </row>
    <row r="55624" spans="11:13" x14ac:dyDescent="0.35">
      <c r="K55624" s="293"/>
      <c r="M55624" s="290"/>
    </row>
    <row r="55625" spans="11:13" x14ac:dyDescent="0.35">
      <c r="K55625" s="293"/>
      <c r="M55625" s="290"/>
    </row>
    <row r="55626" spans="11:13" x14ac:dyDescent="0.35">
      <c r="K55626" s="293"/>
      <c r="M55626" s="290"/>
    </row>
    <row r="55627" spans="11:13" x14ac:dyDescent="0.35">
      <c r="K55627" s="293"/>
      <c r="M55627" s="290"/>
    </row>
    <row r="55628" spans="11:13" x14ac:dyDescent="0.35">
      <c r="K55628" s="293"/>
      <c r="M55628" s="290"/>
    </row>
    <row r="55629" spans="11:13" x14ac:dyDescent="0.35">
      <c r="K55629" s="293"/>
      <c r="M55629" s="290"/>
    </row>
    <row r="55630" spans="11:13" x14ac:dyDescent="0.35">
      <c r="K55630" s="293"/>
      <c r="M55630" s="290"/>
    </row>
    <row r="55631" spans="11:13" x14ac:dyDescent="0.35">
      <c r="K55631" s="293"/>
      <c r="M55631" s="290"/>
    </row>
    <row r="55632" spans="11:13" x14ac:dyDescent="0.35">
      <c r="K55632" s="293"/>
      <c r="M55632" s="290"/>
    </row>
    <row r="55633" spans="11:13" x14ac:dyDescent="0.35">
      <c r="K55633" s="293"/>
      <c r="M55633" s="290"/>
    </row>
    <row r="55634" spans="11:13" x14ac:dyDescent="0.35">
      <c r="K55634" s="293"/>
      <c r="M55634" s="290"/>
    </row>
    <row r="55635" spans="11:13" x14ac:dyDescent="0.35">
      <c r="K55635" s="293"/>
      <c r="M55635" s="290"/>
    </row>
    <row r="55636" spans="11:13" x14ac:dyDescent="0.35">
      <c r="K55636" s="293"/>
      <c r="M55636" s="290"/>
    </row>
    <row r="55637" spans="11:13" x14ac:dyDescent="0.35">
      <c r="K55637" s="293"/>
      <c r="M55637" s="290"/>
    </row>
    <row r="55638" spans="11:13" x14ac:dyDescent="0.35">
      <c r="K55638" s="293"/>
      <c r="M55638" s="290"/>
    </row>
    <row r="55639" spans="11:13" x14ac:dyDescent="0.35">
      <c r="K55639" s="293"/>
      <c r="M55639" s="290"/>
    </row>
    <row r="55640" spans="11:13" x14ac:dyDescent="0.35">
      <c r="K55640" s="293"/>
      <c r="M55640" s="290"/>
    </row>
    <row r="55641" spans="11:13" x14ac:dyDescent="0.35">
      <c r="K55641" s="293"/>
      <c r="M55641" s="290"/>
    </row>
    <row r="55642" spans="11:13" x14ac:dyDescent="0.35">
      <c r="K55642" s="293"/>
      <c r="M55642" s="290"/>
    </row>
    <row r="55643" spans="11:13" x14ac:dyDescent="0.35">
      <c r="K55643" s="293"/>
      <c r="M55643" s="290"/>
    </row>
    <row r="55644" spans="11:13" x14ac:dyDescent="0.35">
      <c r="K55644" s="293"/>
      <c r="M55644" s="290"/>
    </row>
    <row r="55645" spans="11:13" x14ac:dyDescent="0.35">
      <c r="K55645" s="293"/>
      <c r="M55645" s="290"/>
    </row>
    <row r="55646" spans="11:13" x14ac:dyDescent="0.35">
      <c r="K55646" s="293"/>
      <c r="M55646" s="290"/>
    </row>
    <row r="55647" spans="11:13" x14ac:dyDescent="0.35">
      <c r="K55647" s="293"/>
      <c r="M55647" s="290"/>
    </row>
    <row r="55648" spans="11:13" x14ac:dyDescent="0.35">
      <c r="K55648" s="293"/>
      <c r="M55648" s="290"/>
    </row>
    <row r="55649" spans="11:13" x14ac:dyDescent="0.35">
      <c r="K55649" s="293"/>
      <c r="M55649" s="290"/>
    </row>
    <row r="55650" spans="11:13" x14ac:dyDescent="0.35">
      <c r="K55650" s="293"/>
      <c r="M55650" s="290"/>
    </row>
    <row r="55651" spans="11:13" x14ac:dyDescent="0.35">
      <c r="K55651" s="293"/>
      <c r="M55651" s="290"/>
    </row>
    <row r="55652" spans="11:13" x14ac:dyDescent="0.35">
      <c r="K55652" s="293"/>
      <c r="M55652" s="290"/>
    </row>
    <row r="55653" spans="11:13" x14ac:dyDescent="0.35">
      <c r="K55653" s="293"/>
      <c r="M55653" s="290"/>
    </row>
    <row r="55654" spans="11:13" x14ac:dyDescent="0.35">
      <c r="K55654" s="293"/>
      <c r="M55654" s="290"/>
    </row>
    <row r="55655" spans="11:13" x14ac:dyDescent="0.35">
      <c r="K55655" s="293"/>
      <c r="M55655" s="290"/>
    </row>
    <row r="55656" spans="11:13" x14ac:dyDescent="0.35">
      <c r="K55656" s="293"/>
      <c r="M55656" s="290"/>
    </row>
    <row r="55657" spans="11:13" x14ac:dyDescent="0.35">
      <c r="K55657" s="293"/>
      <c r="M55657" s="290"/>
    </row>
    <row r="55658" spans="11:13" x14ac:dyDescent="0.35">
      <c r="K55658" s="293"/>
      <c r="M55658" s="290"/>
    </row>
    <row r="55659" spans="11:13" x14ac:dyDescent="0.35">
      <c r="K55659" s="293"/>
      <c r="M55659" s="290"/>
    </row>
    <row r="55660" spans="11:13" x14ac:dyDescent="0.35">
      <c r="K55660" s="293"/>
      <c r="M55660" s="290"/>
    </row>
    <row r="55661" spans="11:13" x14ac:dyDescent="0.35">
      <c r="K55661" s="293"/>
      <c r="M55661" s="290"/>
    </row>
    <row r="55662" spans="11:13" x14ac:dyDescent="0.35">
      <c r="K55662" s="293"/>
      <c r="M55662" s="290"/>
    </row>
    <row r="55663" spans="11:13" x14ac:dyDescent="0.35">
      <c r="K55663" s="293"/>
      <c r="M55663" s="290"/>
    </row>
    <row r="55664" spans="11:13" x14ac:dyDescent="0.35">
      <c r="K55664" s="293"/>
      <c r="M55664" s="290"/>
    </row>
    <row r="55665" spans="11:13" x14ac:dyDescent="0.35">
      <c r="K55665" s="293"/>
      <c r="M55665" s="290"/>
    </row>
    <row r="55666" spans="11:13" x14ac:dyDescent="0.35">
      <c r="K55666" s="293"/>
      <c r="M55666" s="290"/>
    </row>
    <row r="55667" spans="11:13" x14ac:dyDescent="0.35">
      <c r="K55667" s="293"/>
      <c r="M55667" s="290"/>
    </row>
    <row r="55668" spans="11:13" x14ac:dyDescent="0.35">
      <c r="K55668" s="293"/>
      <c r="M55668" s="290"/>
    </row>
    <row r="55669" spans="11:13" x14ac:dyDescent="0.35">
      <c r="K55669" s="293"/>
      <c r="M55669" s="290"/>
    </row>
    <row r="55670" spans="11:13" x14ac:dyDescent="0.35">
      <c r="K55670" s="293"/>
      <c r="M55670" s="290"/>
    </row>
    <row r="55671" spans="11:13" x14ac:dyDescent="0.35">
      <c r="K55671" s="293"/>
      <c r="M55671" s="290"/>
    </row>
    <row r="55672" spans="11:13" x14ac:dyDescent="0.35">
      <c r="K55672" s="293"/>
      <c r="M55672" s="290"/>
    </row>
    <row r="55673" spans="11:13" x14ac:dyDescent="0.35">
      <c r="K55673" s="293"/>
      <c r="M55673" s="290"/>
    </row>
    <row r="55674" spans="11:13" x14ac:dyDescent="0.35">
      <c r="K55674" s="293"/>
      <c r="M55674" s="290"/>
    </row>
    <row r="55675" spans="11:13" x14ac:dyDescent="0.35">
      <c r="K55675" s="293"/>
      <c r="M55675" s="290"/>
    </row>
    <row r="55676" spans="11:13" x14ac:dyDescent="0.35">
      <c r="K55676" s="293"/>
      <c r="M55676" s="290"/>
    </row>
    <row r="55677" spans="11:13" x14ac:dyDescent="0.35">
      <c r="K55677" s="293"/>
      <c r="M55677" s="290"/>
    </row>
    <row r="55678" spans="11:13" x14ac:dyDescent="0.35">
      <c r="K55678" s="293"/>
      <c r="M55678" s="290"/>
    </row>
    <row r="55679" spans="11:13" x14ac:dyDescent="0.35">
      <c r="K55679" s="293"/>
      <c r="M55679" s="290"/>
    </row>
    <row r="55680" spans="11:13" x14ac:dyDescent="0.35">
      <c r="K55680" s="293"/>
      <c r="M55680" s="290"/>
    </row>
    <row r="55681" spans="11:13" x14ac:dyDescent="0.35">
      <c r="K55681" s="293"/>
      <c r="M55681" s="290"/>
    </row>
    <row r="55682" spans="11:13" x14ac:dyDescent="0.35">
      <c r="K55682" s="293"/>
      <c r="M55682" s="290"/>
    </row>
    <row r="55683" spans="11:13" x14ac:dyDescent="0.35">
      <c r="K55683" s="293"/>
      <c r="M55683" s="290"/>
    </row>
    <row r="55684" spans="11:13" x14ac:dyDescent="0.35">
      <c r="K55684" s="293"/>
      <c r="M55684" s="290"/>
    </row>
    <row r="55685" spans="11:13" x14ac:dyDescent="0.35">
      <c r="K55685" s="293"/>
      <c r="M55685" s="290"/>
    </row>
    <row r="55686" spans="11:13" x14ac:dyDescent="0.35">
      <c r="K55686" s="293"/>
      <c r="M55686" s="290"/>
    </row>
    <row r="55687" spans="11:13" x14ac:dyDescent="0.35">
      <c r="K55687" s="293"/>
      <c r="M55687" s="290"/>
    </row>
    <row r="55688" spans="11:13" x14ac:dyDescent="0.35">
      <c r="K55688" s="293"/>
      <c r="M55688" s="290"/>
    </row>
    <row r="55689" spans="11:13" x14ac:dyDescent="0.35">
      <c r="K55689" s="293"/>
      <c r="M55689" s="290"/>
    </row>
    <row r="55690" spans="11:13" x14ac:dyDescent="0.35">
      <c r="K55690" s="293"/>
      <c r="M55690" s="290"/>
    </row>
    <row r="55691" spans="11:13" x14ac:dyDescent="0.35">
      <c r="K55691" s="293"/>
      <c r="M55691" s="290"/>
    </row>
    <row r="55692" spans="11:13" x14ac:dyDescent="0.35">
      <c r="K55692" s="293"/>
      <c r="M55692" s="290"/>
    </row>
    <row r="55693" spans="11:13" x14ac:dyDescent="0.35">
      <c r="K55693" s="293"/>
      <c r="M55693" s="290"/>
    </row>
    <row r="55694" spans="11:13" x14ac:dyDescent="0.35">
      <c r="K55694" s="293"/>
      <c r="M55694" s="290"/>
    </row>
    <row r="55695" spans="11:13" x14ac:dyDescent="0.35">
      <c r="K55695" s="293"/>
      <c r="M55695" s="290"/>
    </row>
    <row r="55696" spans="11:13" x14ac:dyDescent="0.35">
      <c r="K55696" s="293"/>
      <c r="M55696" s="290"/>
    </row>
    <row r="55697" spans="11:13" x14ac:dyDescent="0.35">
      <c r="K55697" s="293"/>
      <c r="M55697" s="290"/>
    </row>
    <row r="55698" spans="11:13" x14ac:dyDescent="0.35">
      <c r="K55698" s="293"/>
      <c r="M55698" s="290"/>
    </row>
    <row r="55699" spans="11:13" x14ac:dyDescent="0.35">
      <c r="K55699" s="293"/>
      <c r="M55699" s="290"/>
    </row>
    <row r="55700" spans="11:13" x14ac:dyDescent="0.35">
      <c r="K55700" s="293"/>
      <c r="M55700" s="290"/>
    </row>
    <row r="55701" spans="11:13" x14ac:dyDescent="0.35">
      <c r="K55701" s="293"/>
      <c r="M55701" s="290"/>
    </row>
    <row r="55702" spans="11:13" x14ac:dyDescent="0.35">
      <c r="K55702" s="293"/>
      <c r="M55702" s="290"/>
    </row>
    <row r="55703" spans="11:13" x14ac:dyDescent="0.35">
      <c r="K55703" s="293"/>
      <c r="M55703" s="290"/>
    </row>
    <row r="55704" spans="11:13" x14ac:dyDescent="0.35">
      <c r="K55704" s="293"/>
      <c r="M55704" s="290"/>
    </row>
    <row r="55705" spans="11:13" x14ac:dyDescent="0.35">
      <c r="K55705" s="293"/>
      <c r="M55705" s="290"/>
    </row>
    <row r="55706" spans="11:13" x14ac:dyDescent="0.35">
      <c r="K55706" s="293"/>
      <c r="M55706" s="290"/>
    </row>
    <row r="55707" spans="11:13" x14ac:dyDescent="0.35">
      <c r="K55707" s="293"/>
      <c r="M55707" s="290"/>
    </row>
    <row r="55708" spans="11:13" x14ac:dyDescent="0.35">
      <c r="K55708" s="293"/>
      <c r="M55708" s="290"/>
    </row>
    <row r="55709" spans="11:13" x14ac:dyDescent="0.35">
      <c r="K55709" s="293"/>
      <c r="M55709" s="290"/>
    </row>
    <row r="55710" spans="11:13" x14ac:dyDescent="0.35">
      <c r="K55710" s="293"/>
      <c r="M55710" s="290"/>
    </row>
    <row r="55711" spans="11:13" x14ac:dyDescent="0.35">
      <c r="K55711" s="293"/>
      <c r="M55711" s="290"/>
    </row>
    <row r="55712" spans="11:13" x14ac:dyDescent="0.35">
      <c r="K55712" s="293"/>
      <c r="M55712" s="290"/>
    </row>
    <row r="55713" spans="11:13" x14ac:dyDescent="0.35">
      <c r="K55713" s="293"/>
      <c r="M55713" s="290"/>
    </row>
    <row r="55714" spans="11:13" x14ac:dyDescent="0.35">
      <c r="K55714" s="293"/>
      <c r="M55714" s="290"/>
    </row>
    <row r="55715" spans="11:13" x14ac:dyDescent="0.35">
      <c r="K55715" s="293"/>
      <c r="M55715" s="290"/>
    </row>
    <row r="55716" spans="11:13" x14ac:dyDescent="0.35">
      <c r="K55716" s="293"/>
      <c r="M55716" s="290"/>
    </row>
    <row r="55717" spans="11:13" x14ac:dyDescent="0.35">
      <c r="K55717" s="293"/>
      <c r="M55717" s="290"/>
    </row>
    <row r="55718" spans="11:13" x14ac:dyDescent="0.35">
      <c r="K55718" s="293"/>
      <c r="M55718" s="290"/>
    </row>
    <row r="55719" spans="11:13" x14ac:dyDescent="0.35">
      <c r="K55719" s="293"/>
      <c r="M55719" s="290"/>
    </row>
    <row r="55720" spans="11:13" x14ac:dyDescent="0.35">
      <c r="K55720" s="293"/>
      <c r="M55720" s="290"/>
    </row>
    <row r="55721" spans="11:13" x14ac:dyDescent="0.35">
      <c r="K55721" s="293"/>
      <c r="M55721" s="290"/>
    </row>
    <row r="55722" spans="11:13" x14ac:dyDescent="0.35">
      <c r="K55722" s="293"/>
      <c r="M55722" s="290"/>
    </row>
    <row r="55723" spans="11:13" x14ac:dyDescent="0.35">
      <c r="K55723" s="293"/>
      <c r="M55723" s="290"/>
    </row>
    <row r="55724" spans="11:13" x14ac:dyDescent="0.35">
      <c r="K55724" s="293"/>
      <c r="M55724" s="290"/>
    </row>
    <row r="55725" spans="11:13" x14ac:dyDescent="0.35">
      <c r="K55725" s="293"/>
      <c r="M55725" s="290"/>
    </row>
    <row r="55726" spans="11:13" x14ac:dyDescent="0.35">
      <c r="K55726" s="293"/>
      <c r="M55726" s="290"/>
    </row>
    <row r="55727" spans="11:13" x14ac:dyDescent="0.35">
      <c r="K55727" s="293"/>
      <c r="M55727" s="290"/>
    </row>
    <row r="55728" spans="11:13" x14ac:dyDescent="0.35">
      <c r="K55728" s="293"/>
      <c r="M55728" s="290"/>
    </row>
    <row r="55729" spans="11:13" x14ac:dyDescent="0.35">
      <c r="K55729" s="293"/>
      <c r="M55729" s="290"/>
    </row>
    <row r="55730" spans="11:13" x14ac:dyDescent="0.35">
      <c r="K55730" s="293"/>
      <c r="M55730" s="290"/>
    </row>
    <row r="55731" spans="11:13" x14ac:dyDescent="0.35">
      <c r="K55731" s="293"/>
      <c r="M55731" s="290"/>
    </row>
    <row r="55732" spans="11:13" x14ac:dyDescent="0.35">
      <c r="K55732" s="293"/>
      <c r="M55732" s="290"/>
    </row>
    <row r="55733" spans="11:13" x14ac:dyDescent="0.35">
      <c r="K55733" s="293"/>
      <c r="M55733" s="290"/>
    </row>
    <row r="55734" spans="11:13" x14ac:dyDescent="0.35">
      <c r="K55734" s="293"/>
      <c r="M55734" s="290"/>
    </row>
    <row r="55735" spans="11:13" x14ac:dyDescent="0.35">
      <c r="K55735" s="293"/>
      <c r="M55735" s="290"/>
    </row>
    <row r="55736" spans="11:13" x14ac:dyDescent="0.35">
      <c r="K55736" s="293"/>
      <c r="M55736" s="290"/>
    </row>
    <row r="55737" spans="11:13" x14ac:dyDescent="0.35">
      <c r="K55737" s="293"/>
      <c r="M55737" s="290"/>
    </row>
    <row r="55738" spans="11:13" x14ac:dyDescent="0.35">
      <c r="K55738" s="293"/>
      <c r="M55738" s="290"/>
    </row>
    <row r="55739" spans="11:13" x14ac:dyDescent="0.35">
      <c r="K55739" s="293"/>
      <c r="M55739" s="290"/>
    </row>
    <row r="55740" spans="11:13" x14ac:dyDescent="0.35">
      <c r="K55740" s="293"/>
      <c r="M55740" s="290"/>
    </row>
    <row r="55741" spans="11:13" x14ac:dyDescent="0.35">
      <c r="K55741" s="293"/>
      <c r="M55741" s="290"/>
    </row>
    <row r="55742" spans="11:13" x14ac:dyDescent="0.35">
      <c r="K55742" s="293"/>
      <c r="M55742" s="290"/>
    </row>
    <row r="55743" spans="11:13" x14ac:dyDescent="0.35">
      <c r="K55743" s="293"/>
      <c r="M55743" s="290"/>
    </row>
    <row r="55744" spans="11:13" x14ac:dyDescent="0.35">
      <c r="K55744" s="293"/>
      <c r="M55744" s="290"/>
    </row>
    <row r="55745" spans="11:13" x14ac:dyDescent="0.35">
      <c r="K55745" s="293"/>
      <c r="M55745" s="290"/>
    </row>
    <row r="55746" spans="11:13" x14ac:dyDescent="0.35">
      <c r="K55746" s="293"/>
      <c r="M55746" s="290"/>
    </row>
    <row r="55747" spans="11:13" x14ac:dyDescent="0.35">
      <c r="K55747" s="293"/>
      <c r="M55747" s="290"/>
    </row>
    <row r="55748" spans="11:13" x14ac:dyDescent="0.35">
      <c r="K55748" s="293"/>
      <c r="M55748" s="290"/>
    </row>
    <row r="55749" spans="11:13" x14ac:dyDescent="0.35">
      <c r="K55749" s="293"/>
      <c r="M55749" s="290"/>
    </row>
    <row r="55750" spans="11:13" x14ac:dyDescent="0.35">
      <c r="K55750" s="293"/>
      <c r="M55750" s="290"/>
    </row>
    <row r="55751" spans="11:13" x14ac:dyDescent="0.35">
      <c r="K55751" s="293"/>
      <c r="M55751" s="290"/>
    </row>
    <row r="55752" spans="11:13" x14ac:dyDescent="0.35">
      <c r="K55752" s="293"/>
      <c r="M55752" s="290"/>
    </row>
    <row r="55753" spans="11:13" x14ac:dyDescent="0.35">
      <c r="K55753" s="293"/>
      <c r="M55753" s="290"/>
    </row>
    <row r="55754" spans="11:13" x14ac:dyDescent="0.35">
      <c r="K55754" s="293"/>
      <c r="M55754" s="290"/>
    </row>
    <row r="55755" spans="11:13" x14ac:dyDescent="0.35">
      <c r="K55755" s="293"/>
      <c r="M55755" s="290"/>
    </row>
    <row r="55756" spans="11:13" x14ac:dyDescent="0.35">
      <c r="K55756" s="293"/>
      <c r="M55756" s="290"/>
    </row>
    <row r="55757" spans="11:13" x14ac:dyDescent="0.35">
      <c r="K55757" s="293"/>
      <c r="M55757" s="290"/>
    </row>
    <row r="55758" spans="11:13" x14ac:dyDescent="0.35">
      <c r="K55758" s="293"/>
      <c r="M55758" s="290"/>
    </row>
    <row r="55759" spans="11:13" x14ac:dyDescent="0.35">
      <c r="K55759" s="293"/>
      <c r="M55759" s="290"/>
    </row>
    <row r="55760" spans="11:13" x14ac:dyDescent="0.35">
      <c r="K55760" s="293"/>
      <c r="M55760" s="290"/>
    </row>
    <row r="55761" spans="11:13" x14ac:dyDescent="0.35">
      <c r="K55761" s="293"/>
      <c r="M55761" s="290"/>
    </row>
    <row r="55762" spans="11:13" x14ac:dyDescent="0.35">
      <c r="K55762" s="293"/>
      <c r="M55762" s="290"/>
    </row>
    <row r="55763" spans="11:13" x14ac:dyDescent="0.35">
      <c r="K55763" s="293"/>
      <c r="M55763" s="290"/>
    </row>
    <row r="55764" spans="11:13" x14ac:dyDescent="0.35">
      <c r="K55764" s="293"/>
      <c r="M55764" s="290"/>
    </row>
    <row r="55765" spans="11:13" x14ac:dyDescent="0.35">
      <c r="K55765" s="293"/>
      <c r="M55765" s="290"/>
    </row>
    <row r="55766" spans="11:13" x14ac:dyDescent="0.35">
      <c r="K55766" s="293"/>
      <c r="M55766" s="290"/>
    </row>
    <row r="55767" spans="11:13" x14ac:dyDescent="0.35">
      <c r="K55767" s="293"/>
      <c r="M55767" s="290"/>
    </row>
    <row r="55768" spans="11:13" x14ac:dyDescent="0.35">
      <c r="K55768" s="293"/>
      <c r="M55768" s="290"/>
    </row>
    <row r="55769" spans="11:13" x14ac:dyDescent="0.35">
      <c r="K55769" s="293"/>
      <c r="M55769" s="290"/>
    </row>
    <row r="55770" spans="11:13" x14ac:dyDescent="0.35">
      <c r="K55770" s="293"/>
      <c r="M55770" s="290"/>
    </row>
    <row r="55771" spans="11:13" x14ac:dyDescent="0.35">
      <c r="K55771" s="293"/>
      <c r="M55771" s="290"/>
    </row>
    <row r="55772" spans="11:13" x14ac:dyDescent="0.35">
      <c r="K55772" s="293"/>
      <c r="M55772" s="290"/>
    </row>
    <row r="55773" spans="11:13" x14ac:dyDescent="0.35">
      <c r="K55773" s="293"/>
      <c r="M55773" s="290"/>
    </row>
    <row r="55774" spans="11:13" x14ac:dyDescent="0.35">
      <c r="K55774" s="293"/>
      <c r="M55774" s="290"/>
    </row>
    <row r="55775" spans="11:13" x14ac:dyDescent="0.35">
      <c r="K55775" s="293"/>
      <c r="M55775" s="290"/>
    </row>
    <row r="55776" spans="11:13" x14ac:dyDescent="0.35">
      <c r="K55776" s="293"/>
      <c r="M55776" s="290"/>
    </row>
    <row r="55777" spans="11:13" x14ac:dyDescent="0.35">
      <c r="K55777" s="293"/>
      <c r="M55777" s="290"/>
    </row>
    <row r="55778" spans="11:13" x14ac:dyDescent="0.35">
      <c r="K55778" s="293"/>
      <c r="M55778" s="290"/>
    </row>
    <row r="55779" spans="11:13" x14ac:dyDescent="0.35">
      <c r="K55779" s="293"/>
      <c r="M55779" s="290"/>
    </row>
    <row r="55780" spans="11:13" x14ac:dyDescent="0.35">
      <c r="K55780" s="293"/>
      <c r="M55780" s="290"/>
    </row>
    <row r="55781" spans="11:13" x14ac:dyDescent="0.35">
      <c r="K55781" s="293"/>
      <c r="M55781" s="290"/>
    </row>
    <row r="55782" spans="11:13" x14ac:dyDescent="0.35">
      <c r="K55782" s="293"/>
      <c r="M55782" s="290"/>
    </row>
    <row r="55783" spans="11:13" x14ac:dyDescent="0.35">
      <c r="K55783" s="293"/>
      <c r="M55783" s="290"/>
    </row>
    <row r="55784" spans="11:13" x14ac:dyDescent="0.35">
      <c r="K55784" s="293"/>
      <c r="M55784" s="290"/>
    </row>
    <row r="55785" spans="11:13" x14ac:dyDescent="0.35">
      <c r="K55785" s="293"/>
      <c r="M55785" s="290"/>
    </row>
    <row r="55786" spans="11:13" x14ac:dyDescent="0.35">
      <c r="K55786" s="293"/>
      <c r="M55786" s="290"/>
    </row>
    <row r="55787" spans="11:13" x14ac:dyDescent="0.35">
      <c r="K55787" s="293"/>
      <c r="M55787" s="290"/>
    </row>
    <row r="55788" spans="11:13" x14ac:dyDescent="0.35">
      <c r="K55788" s="293"/>
      <c r="M55788" s="290"/>
    </row>
    <row r="55789" spans="11:13" x14ac:dyDescent="0.35">
      <c r="K55789" s="293"/>
      <c r="M55789" s="290"/>
    </row>
    <row r="55790" spans="11:13" x14ac:dyDescent="0.35">
      <c r="K55790" s="293"/>
      <c r="M55790" s="290"/>
    </row>
    <row r="55791" spans="11:13" x14ac:dyDescent="0.35">
      <c r="K55791" s="293"/>
      <c r="M55791" s="290"/>
    </row>
    <row r="55792" spans="11:13" x14ac:dyDescent="0.35">
      <c r="K55792" s="293"/>
      <c r="M55792" s="290"/>
    </row>
    <row r="55793" spans="11:13" x14ac:dyDescent="0.35">
      <c r="K55793" s="293"/>
      <c r="M55793" s="290"/>
    </row>
    <row r="55794" spans="11:13" x14ac:dyDescent="0.35">
      <c r="K55794" s="293"/>
      <c r="M55794" s="290"/>
    </row>
    <row r="55795" spans="11:13" x14ac:dyDescent="0.35">
      <c r="K55795" s="293"/>
      <c r="M55795" s="290"/>
    </row>
    <row r="55796" spans="11:13" x14ac:dyDescent="0.35">
      <c r="K55796" s="293"/>
      <c r="M55796" s="290"/>
    </row>
    <row r="55797" spans="11:13" x14ac:dyDescent="0.35">
      <c r="K55797" s="293"/>
      <c r="M55797" s="290"/>
    </row>
    <row r="55798" spans="11:13" x14ac:dyDescent="0.35">
      <c r="K55798" s="293"/>
      <c r="M55798" s="290"/>
    </row>
    <row r="55799" spans="11:13" x14ac:dyDescent="0.35">
      <c r="K55799" s="293"/>
      <c r="M55799" s="290"/>
    </row>
    <row r="55800" spans="11:13" x14ac:dyDescent="0.35">
      <c r="K55800" s="293"/>
      <c r="M55800" s="290"/>
    </row>
    <row r="55801" spans="11:13" x14ac:dyDescent="0.35">
      <c r="K55801" s="293"/>
      <c r="M55801" s="290"/>
    </row>
    <row r="55802" spans="11:13" x14ac:dyDescent="0.35">
      <c r="K55802" s="293"/>
      <c r="M55802" s="290"/>
    </row>
    <row r="55803" spans="11:13" x14ac:dyDescent="0.35">
      <c r="K55803" s="293"/>
      <c r="M55803" s="290"/>
    </row>
    <row r="55804" spans="11:13" x14ac:dyDescent="0.35">
      <c r="K55804" s="293"/>
      <c r="M55804" s="290"/>
    </row>
    <row r="55805" spans="11:13" x14ac:dyDescent="0.35">
      <c r="K55805" s="293"/>
      <c r="M55805" s="290"/>
    </row>
    <row r="55806" spans="11:13" x14ac:dyDescent="0.35">
      <c r="K55806" s="293"/>
      <c r="M55806" s="290"/>
    </row>
    <row r="55807" spans="11:13" x14ac:dyDescent="0.35">
      <c r="K55807" s="293"/>
      <c r="M55807" s="290"/>
    </row>
    <row r="55808" spans="11:13" x14ac:dyDescent="0.35">
      <c r="K55808" s="293"/>
      <c r="M55808" s="290"/>
    </row>
    <row r="55809" spans="11:13" x14ac:dyDescent="0.35">
      <c r="K55809" s="293"/>
      <c r="M55809" s="290"/>
    </row>
    <row r="55810" spans="11:13" x14ac:dyDescent="0.35">
      <c r="K55810" s="293"/>
      <c r="M55810" s="290"/>
    </row>
    <row r="55811" spans="11:13" x14ac:dyDescent="0.35">
      <c r="K55811" s="293"/>
      <c r="M55811" s="290"/>
    </row>
    <row r="55812" spans="11:13" x14ac:dyDescent="0.35">
      <c r="K55812" s="293"/>
      <c r="M55812" s="290"/>
    </row>
    <row r="55813" spans="11:13" x14ac:dyDescent="0.35">
      <c r="K55813" s="293"/>
      <c r="M55813" s="290"/>
    </row>
    <row r="55814" spans="11:13" x14ac:dyDescent="0.35">
      <c r="K55814" s="293"/>
      <c r="M55814" s="290"/>
    </row>
    <row r="55815" spans="11:13" x14ac:dyDescent="0.35">
      <c r="K55815" s="293"/>
      <c r="M55815" s="290"/>
    </row>
    <row r="55816" spans="11:13" x14ac:dyDescent="0.35">
      <c r="K55816" s="293"/>
      <c r="M55816" s="290"/>
    </row>
    <row r="55817" spans="11:13" x14ac:dyDescent="0.35">
      <c r="K55817" s="293"/>
      <c r="M55817" s="290"/>
    </row>
    <row r="55818" spans="11:13" x14ac:dyDescent="0.35">
      <c r="K55818" s="293"/>
      <c r="M55818" s="290"/>
    </row>
    <row r="55819" spans="11:13" x14ac:dyDescent="0.35">
      <c r="K55819" s="293"/>
      <c r="M55819" s="290"/>
    </row>
    <row r="55820" spans="11:13" x14ac:dyDescent="0.35">
      <c r="K55820" s="293"/>
      <c r="M55820" s="290"/>
    </row>
    <row r="55821" spans="11:13" x14ac:dyDescent="0.35">
      <c r="K55821" s="293"/>
      <c r="M55821" s="290"/>
    </row>
    <row r="55822" spans="11:13" x14ac:dyDescent="0.35">
      <c r="K55822" s="293"/>
      <c r="M55822" s="290"/>
    </row>
    <row r="55823" spans="11:13" x14ac:dyDescent="0.35">
      <c r="K55823" s="293"/>
      <c r="M55823" s="290"/>
    </row>
    <row r="55824" spans="11:13" x14ac:dyDescent="0.35">
      <c r="K55824" s="293"/>
      <c r="M55824" s="290"/>
    </row>
    <row r="55825" spans="11:13" x14ac:dyDescent="0.35">
      <c r="K55825" s="293"/>
      <c r="M55825" s="290"/>
    </row>
    <row r="55826" spans="11:13" x14ac:dyDescent="0.35">
      <c r="K55826" s="293"/>
      <c r="M55826" s="290"/>
    </row>
    <row r="55827" spans="11:13" x14ac:dyDescent="0.35">
      <c r="K55827" s="293"/>
      <c r="M55827" s="290"/>
    </row>
    <row r="55828" spans="11:13" x14ac:dyDescent="0.35">
      <c r="K55828" s="293"/>
      <c r="M55828" s="290"/>
    </row>
    <row r="55829" spans="11:13" x14ac:dyDescent="0.35">
      <c r="K55829" s="293"/>
      <c r="M55829" s="290"/>
    </row>
    <row r="55830" spans="11:13" x14ac:dyDescent="0.35">
      <c r="K55830" s="293"/>
      <c r="M55830" s="290"/>
    </row>
    <row r="55831" spans="11:13" x14ac:dyDescent="0.35">
      <c r="K55831" s="293"/>
      <c r="M55831" s="290"/>
    </row>
    <row r="55832" spans="11:13" x14ac:dyDescent="0.35">
      <c r="K55832" s="293"/>
      <c r="M55832" s="290"/>
    </row>
    <row r="55833" spans="11:13" x14ac:dyDescent="0.35">
      <c r="K55833" s="293"/>
      <c r="M55833" s="290"/>
    </row>
    <row r="55834" spans="11:13" x14ac:dyDescent="0.35">
      <c r="K55834" s="293"/>
      <c r="M55834" s="290"/>
    </row>
    <row r="55835" spans="11:13" x14ac:dyDescent="0.35">
      <c r="K55835" s="293"/>
      <c r="M55835" s="290"/>
    </row>
    <row r="55836" spans="11:13" x14ac:dyDescent="0.35">
      <c r="K55836" s="293"/>
      <c r="M55836" s="290"/>
    </row>
    <row r="55837" spans="11:13" x14ac:dyDescent="0.35">
      <c r="K55837" s="293"/>
      <c r="M55837" s="290"/>
    </row>
    <row r="55838" spans="11:13" x14ac:dyDescent="0.35">
      <c r="K55838" s="293"/>
      <c r="M55838" s="290"/>
    </row>
    <row r="55839" spans="11:13" x14ac:dyDescent="0.35">
      <c r="K55839" s="293"/>
      <c r="M55839" s="290"/>
    </row>
    <row r="55840" spans="11:13" x14ac:dyDescent="0.35">
      <c r="K55840" s="293"/>
      <c r="M55840" s="290"/>
    </row>
    <row r="55841" spans="11:13" x14ac:dyDescent="0.35">
      <c r="K55841" s="293"/>
      <c r="M55841" s="290"/>
    </row>
    <row r="55842" spans="11:13" x14ac:dyDescent="0.35">
      <c r="K55842" s="293"/>
      <c r="M55842" s="290"/>
    </row>
    <row r="55843" spans="11:13" x14ac:dyDescent="0.35">
      <c r="K55843" s="293"/>
      <c r="M55843" s="290"/>
    </row>
    <row r="55844" spans="11:13" x14ac:dyDescent="0.35">
      <c r="K55844" s="293"/>
      <c r="M55844" s="290"/>
    </row>
    <row r="55845" spans="11:13" x14ac:dyDescent="0.35">
      <c r="K55845" s="293"/>
      <c r="M55845" s="290"/>
    </row>
    <row r="55846" spans="11:13" x14ac:dyDescent="0.35">
      <c r="K55846" s="293"/>
      <c r="M55846" s="290"/>
    </row>
    <row r="55847" spans="11:13" x14ac:dyDescent="0.35">
      <c r="K55847" s="293"/>
      <c r="M55847" s="290"/>
    </row>
    <row r="55848" spans="11:13" x14ac:dyDescent="0.35">
      <c r="K55848" s="293"/>
      <c r="M55848" s="290"/>
    </row>
    <row r="55849" spans="11:13" x14ac:dyDescent="0.35">
      <c r="K55849" s="293"/>
      <c r="M55849" s="290"/>
    </row>
    <row r="55850" spans="11:13" x14ac:dyDescent="0.35">
      <c r="K55850" s="293"/>
      <c r="M55850" s="290"/>
    </row>
    <row r="55851" spans="11:13" x14ac:dyDescent="0.35">
      <c r="K55851" s="293"/>
      <c r="M55851" s="290"/>
    </row>
    <row r="55852" spans="11:13" x14ac:dyDescent="0.35">
      <c r="K55852" s="293"/>
      <c r="M55852" s="290"/>
    </row>
    <row r="55853" spans="11:13" x14ac:dyDescent="0.35">
      <c r="K55853" s="293"/>
      <c r="M55853" s="290"/>
    </row>
    <row r="55854" spans="11:13" x14ac:dyDescent="0.35">
      <c r="K55854" s="293"/>
      <c r="M55854" s="290"/>
    </row>
    <row r="55855" spans="11:13" x14ac:dyDescent="0.35">
      <c r="K55855" s="293"/>
      <c r="M55855" s="290"/>
    </row>
    <row r="55856" spans="11:13" x14ac:dyDescent="0.35">
      <c r="K55856" s="293"/>
      <c r="M55856" s="290"/>
    </row>
    <row r="55857" spans="11:13" x14ac:dyDescent="0.35">
      <c r="K55857" s="293"/>
      <c r="M55857" s="290"/>
    </row>
    <row r="55858" spans="11:13" x14ac:dyDescent="0.35">
      <c r="K55858" s="293"/>
      <c r="M55858" s="290"/>
    </row>
    <row r="55859" spans="11:13" x14ac:dyDescent="0.35">
      <c r="K55859" s="293"/>
      <c r="M55859" s="290"/>
    </row>
    <row r="55860" spans="11:13" x14ac:dyDescent="0.35">
      <c r="K55860" s="293"/>
      <c r="M55860" s="290"/>
    </row>
    <row r="55861" spans="11:13" x14ac:dyDescent="0.35">
      <c r="K55861" s="293"/>
      <c r="M55861" s="290"/>
    </row>
    <row r="55862" spans="11:13" x14ac:dyDescent="0.35">
      <c r="K55862" s="293"/>
      <c r="M55862" s="290"/>
    </row>
    <row r="55863" spans="11:13" x14ac:dyDescent="0.35">
      <c r="K55863" s="293"/>
      <c r="M55863" s="290"/>
    </row>
    <row r="55864" spans="11:13" x14ac:dyDescent="0.35">
      <c r="K55864" s="293"/>
      <c r="M55864" s="290"/>
    </row>
    <row r="55865" spans="11:13" x14ac:dyDescent="0.35">
      <c r="K55865" s="293"/>
      <c r="M55865" s="290"/>
    </row>
    <row r="55866" spans="11:13" x14ac:dyDescent="0.35">
      <c r="K55866" s="293"/>
      <c r="M55866" s="290"/>
    </row>
    <row r="55867" spans="11:13" x14ac:dyDescent="0.35">
      <c r="K55867" s="293"/>
      <c r="M55867" s="290"/>
    </row>
    <row r="55868" spans="11:13" x14ac:dyDescent="0.35">
      <c r="K55868" s="293"/>
      <c r="M55868" s="290"/>
    </row>
    <row r="55869" spans="11:13" x14ac:dyDescent="0.35">
      <c r="K55869" s="293"/>
      <c r="M55869" s="290"/>
    </row>
    <row r="55870" spans="11:13" x14ac:dyDescent="0.35">
      <c r="K55870" s="293"/>
      <c r="M55870" s="290"/>
    </row>
    <row r="55871" spans="11:13" x14ac:dyDescent="0.35">
      <c r="K55871" s="293"/>
      <c r="M55871" s="290"/>
    </row>
    <row r="55872" spans="11:13" x14ac:dyDescent="0.35">
      <c r="K55872" s="293"/>
      <c r="M55872" s="290"/>
    </row>
    <row r="55873" spans="11:13" x14ac:dyDescent="0.35">
      <c r="K55873" s="293"/>
      <c r="M55873" s="290"/>
    </row>
    <row r="55874" spans="11:13" x14ac:dyDescent="0.35">
      <c r="K55874" s="293"/>
      <c r="M55874" s="290"/>
    </row>
    <row r="55875" spans="11:13" x14ac:dyDescent="0.35">
      <c r="K55875" s="293"/>
      <c r="M55875" s="290"/>
    </row>
    <row r="55876" spans="11:13" x14ac:dyDescent="0.35">
      <c r="K55876" s="293"/>
      <c r="M55876" s="290"/>
    </row>
    <row r="55877" spans="11:13" x14ac:dyDescent="0.35">
      <c r="K55877" s="293"/>
      <c r="M55877" s="290"/>
    </row>
    <row r="55878" spans="11:13" x14ac:dyDescent="0.35">
      <c r="K55878" s="293"/>
      <c r="M55878" s="290"/>
    </row>
    <row r="55879" spans="11:13" x14ac:dyDescent="0.35">
      <c r="K55879" s="293"/>
      <c r="M55879" s="290"/>
    </row>
    <row r="55880" spans="11:13" x14ac:dyDescent="0.35">
      <c r="K55880" s="293"/>
      <c r="M55880" s="290"/>
    </row>
    <row r="55881" spans="11:13" x14ac:dyDescent="0.35">
      <c r="K55881" s="293"/>
      <c r="M55881" s="290"/>
    </row>
    <row r="55882" spans="11:13" x14ac:dyDescent="0.35">
      <c r="K55882" s="293"/>
      <c r="M55882" s="290"/>
    </row>
    <row r="55883" spans="11:13" x14ac:dyDescent="0.35">
      <c r="K55883" s="293"/>
      <c r="M55883" s="290"/>
    </row>
    <row r="55884" spans="11:13" x14ac:dyDescent="0.35">
      <c r="K55884" s="293"/>
      <c r="M55884" s="290"/>
    </row>
    <row r="55885" spans="11:13" x14ac:dyDescent="0.35">
      <c r="K55885" s="293"/>
      <c r="M55885" s="290"/>
    </row>
    <row r="55886" spans="11:13" x14ac:dyDescent="0.35">
      <c r="K55886" s="293"/>
      <c r="M55886" s="290"/>
    </row>
    <row r="55887" spans="11:13" x14ac:dyDescent="0.35">
      <c r="K55887" s="293"/>
      <c r="M55887" s="290"/>
    </row>
    <row r="55888" spans="11:13" x14ac:dyDescent="0.35">
      <c r="K55888" s="293"/>
      <c r="M55888" s="290"/>
    </row>
    <row r="55889" spans="11:13" x14ac:dyDescent="0.35">
      <c r="K55889" s="293"/>
      <c r="M55889" s="290"/>
    </row>
    <row r="55890" spans="11:13" x14ac:dyDescent="0.35">
      <c r="K55890" s="293"/>
      <c r="M55890" s="290"/>
    </row>
    <row r="55891" spans="11:13" x14ac:dyDescent="0.35">
      <c r="K55891" s="293"/>
      <c r="M55891" s="290"/>
    </row>
    <row r="55892" spans="11:13" x14ac:dyDescent="0.35">
      <c r="K55892" s="293"/>
      <c r="M55892" s="290"/>
    </row>
    <row r="55893" spans="11:13" x14ac:dyDescent="0.35">
      <c r="K55893" s="293"/>
      <c r="M55893" s="290"/>
    </row>
    <row r="55894" spans="11:13" x14ac:dyDescent="0.35">
      <c r="K55894" s="293"/>
      <c r="M55894" s="290"/>
    </row>
    <row r="55895" spans="11:13" x14ac:dyDescent="0.35">
      <c r="K55895" s="293"/>
      <c r="M55895" s="290"/>
    </row>
    <row r="55896" spans="11:13" x14ac:dyDescent="0.35">
      <c r="K55896" s="293"/>
      <c r="M55896" s="290"/>
    </row>
    <row r="55897" spans="11:13" x14ac:dyDescent="0.35">
      <c r="K55897" s="293"/>
      <c r="M55897" s="290"/>
    </row>
    <row r="55898" spans="11:13" x14ac:dyDescent="0.35">
      <c r="K55898" s="293"/>
      <c r="M55898" s="290"/>
    </row>
    <row r="55899" spans="11:13" x14ac:dyDescent="0.35">
      <c r="K55899" s="293"/>
      <c r="M55899" s="290"/>
    </row>
    <row r="55900" spans="11:13" x14ac:dyDescent="0.35">
      <c r="K55900" s="293"/>
      <c r="M55900" s="290"/>
    </row>
    <row r="55901" spans="11:13" x14ac:dyDescent="0.35">
      <c r="K55901" s="293"/>
      <c r="M55901" s="290"/>
    </row>
    <row r="55902" spans="11:13" x14ac:dyDescent="0.35">
      <c r="K55902" s="293"/>
      <c r="M55902" s="290"/>
    </row>
    <row r="55903" spans="11:13" x14ac:dyDescent="0.35">
      <c r="K55903" s="293"/>
      <c r="M55903" s="290"/>
    </row>
    <row r="55904" spans="11:13" x14ac:dyDescent="0.35">
      <c r="K55904" s="293"/>
      <c r="M55904" s="290"/>
    </row>
    <row r="55905" spans="11:13" x14ac:dyDescent="0.35">
      <c r="K55905" s="293"/>
      <c r="M55905" s="290"/>
    </row>
    <row r="55906" spans="11:13" x14ac:dyDescent="0.35">
      <c r="K55906" s="293"/>
      <c r="M55906" s="290"/>
    </row>
    <row r="55907" spans="11:13" x14ac:dyDescent="0.35">
      <c r="K55907" s="293"/>
      <c r="M55907" s="290"/>
    </row>
    <row r="55908" spans="11:13" x14ac:dyDescent="0.35">
      <c r="K55908" s="293"/>
      <c r="M55908" s="290"/>
    </row>
    <row r="55909" spans="11:13" x14ac:dyDescent="0.35">
      <c r="K55909" s="293"/>
      <c r="M55909" s="290"/>
    </row>
    <row r="55910" spans="11:13" x14ac:dyDescent="0.35">
      <c r="K55910" s="293"/>
      <c r="M55910" s="290"/>
    </row>
    <row r="55911" spans="11:13" x14ac:dyDescent="0.35">
      <c r="K55911" s="293"/>
      <c r="M55911" s="290"/>
    </row>
    <row r="55912" spans="11:13" x14ac:dyDescent="0.35">
      <c r="K55912" s="293"/>
      <c r="M55912" s="290"/>
    </row>
    <row r="55913" spans="11:13" x14ac:dyDescent="0.35">
      <c r="K55913" s="293"/>
      <c r="M55913" s="290"/>
    </row>
    <row r="55914" spans="11:13" x14ac:dyDescent="0.35">
      <c r="K55914" s="293"/>
      <c r="M55914" s="290"/>
    </row>
    <row r="55915" spans="11:13" x14ac:dyDescent="0.35">
      <c r="K55915" s="293"/>
      <c r="M55915" s="290"/>
    </row>
    <row r="55916" spans="11:13" x14ac:dyDescent="0.35">
      <c r="K55916" s="293"/>
      <c r="M55916" s="290"/>
    </row>
    <row r="55917" spans="11:13" x14ac:dyDescent="0.35">
      <c r="K55917" s="293"/>
      <c r="M55917" s="290"/>
    </row>
    <row r="55918" spans="11:13" x14ac:dyDescent="0.35">
      <c r="K55918" s="293"/>
      <c r="M55918" s="290"/>
    </row>
    <row r="55919" spans="11:13" x14ac:dyDescent="0.35">
      <c r="K55919" s="293"/>
      <c r="M55919" s="290"/>
    </row>
    <row r="55920" spans="11:13" x14ac:dyDescent="0.35">
      <c r="K55920" s="293"/>
      <c r="M55920" s="290"/>
    </row>
    <row r="55921" spans="11:13" x14ac:dyDescent="0.35">
      <c r="K55921" s="293"/>
      <c r="M55921" s="290"/>
    </row>
    <row r="55922" spans="11:13" x14ac:dyDescent="0.35">
      <c r="K55922" s="293"/>
      <c r="M55922" s="290"/>
    </row>
    <row r="55923" spans="11:13" x14ac:dyDescent="0.35">
      <c r="K55923" s="293"/>
      <c r="M55923" s="290"/>
    </row>
    <row r="55924" spans="11:13" x14ac:dyDescent="0.35">
      <c r="K55924" s="293"/>
      <c r="M55924" s="290"/>
    </row>
    <row r="55925" spans="11:13" x14ac:dyDescent="0.35">
      <c r="K55925" s="293"/>
      <c r="M55925" s="290"/>
    </row>
    <row r="55926" spans="11:13" x14ac:dyDescent="0.35">
      <c r="K55926" s="293"/>
      <c r="M55926" s="290"/>
    </row>
    <row r="55927" spans="11:13" x14ac:dyDescent="0.35">
      <c r="K55927" s="293"/>
      <c r="M55927" s="290"/>
    </row>
    <row r="55928" spans="11:13" x14ac:dyDescent="0.35">
      <c r="K55928" s="293"/>
      <c r="M55928" s="290"/>
    </row>
    <row r="55929" spans="11:13" x14ac:dyDescent="0.35">
      <c r="K55929" s="293"/>
      <c r="M55929" s="290"/>
    </row>
    <row r="55930" spans="11:13" x14ac:dyDescent="0.35">
      <c r="K55930" s="293"/>
      <c r="M55930" s="290"/>
    </row>
    <row r="55931" spans="11:13" x14ac:dyDescent="0.35">
      <c r="K55931" s="293"/>
      <c r="M55931" s="290"/>
    </row>
    <row r="55932" spans="11:13" x14ac:dyDescent="0.35">
      <c r="K55932" s="293"/>
      <c r="M55932" s="290"/>
    </row>
    <row r="55933" spans="11:13" x14ac:dyDescent="0.35">
      <c r="K55933" s="293"/>
      <c r="M55933" s="290"/>
    </row>
    <row r="55934" spans="11:13" x14ac:dyDescent="0.35">
      <c r="K55934" s="293"/>
      <c r="M55934" s="290"/>
    </row>
    <row r="55935" spans="11:13" x14ac:dyDescent="0.35">
      <c r="K55935" s="293"/>
      <c r="M55935" s="290"/>
    </row>
    <row r="55936" spans="11:13" x14ac:dyDescent="0.35">
      <c r="K55936" s="293"/>
      <c r="M55936" s="290"/>
    </row>
    <row r="55937" spans="11:13" x14ac:dyDescent="0.35">
      <c r="K55937" s="293"/>
      <c r="M55937" s="290"/>
    </row>
    <row r="55938" spans="11:13" x14ac:dyDescent="0.35">
      <c r="K55938" s="293"/>
      <c r="M55938" s="290"/>
    </row>
    <row r="55939" spans="11:13" x14ac:dyDescent="0.35">
      <c r="K55939" s="293"/>
      <c r="M55939" s="290"/>
    </row>
    <row r="55940" spans="11:13" x14ac:dyDescent="0.35">
      <c r="K55940" s="293"/>
      <c r="M55940" s="290"/>
    </row>
    <row r="55941" spans="11:13" x14ac:dyDescent="0.35">
      <c r="K55941" s="293"/>
      <c r="M55941" s="290"/>
    </row>
    <row r="55942" spans="11:13" x14ac:dyDescent="0.35">
      <c r="K55942" s="293"/>
      <c r="M55942" s="290"/>
    </row>
    <row r="55943" spans="11:13" x14ac:dyDescent="0.35">
      <c r="K55943" s="293"/>
      <c r="M55943" s="290"/>
    </row>
    <row r="55944" spans="11:13" x14ac:dyDescent="0.35">
      <c r="K55944" s="293"/>
      <c r="M55944" s="290"/>
    </row>
    <row r="55945" spans="11:13" x14ac:dyDescent="0.35">
      <c r="K55945" s="293"/>
      <c r="M55945" s="290"/>
    </row>
    <row r="55946" spans="11:13" x14ac:dyDescent="0.35">
      <c r="K55946" s="293"/>
      <c r="M55946" s="290"/>
    </row>
    <row r="55947" spans="11:13" x14ac:dyDescent="0.35">
      <c r="K55947" s="293"/>
      <c r="M55947" s="290"/>
    </row>
    <row r="55948" spans="11:13" x14ac:dyDescent="0.35">
      <c r="K55948" s="293"/>
      <c r="M55948" s="290"/>
    </row>
    <row r="55949" spans="11:13" x14ac:dyDescent="0.35">
      <c r="K55949" s="293"/>
      <c r="M55949" s="290"/>
    </row>
    <row r="55950" spans="11:13" x14ac:dyDescent="0.35">
      <c r="K55950" s="293"/>
      <c r="M55950" s="290"/>
    </row>
    <row r="55951" spans="11:13" x14ac:dyDescent="0.35">
      <c r="K55951" s="293"/>
      <c r="M55951" s="290"/>
    </row>
    <row r="55952" spans="11:13" x14ac:dyDescent="0.35">
      <c r="K55952" s="293"/>
      <c r="M55952" s="290"/>
    </row>
    <row r="55953" spans="11:13" x14ac:dyDescent="0.35">
      <c r="K55953" s="293"/>
      <c r="M55953" s="290"/>
    </row>
    <row r="55954" spans="11:13" x14ac:dyDescent="0.35">
      <c r="K55954" s="293"/>
      <c r="M55954" s="290"/>
    </row>
    <row r="55955" spans="11:13" x14ac:dyDescent="0.35">
      <c r="K55955" s="293"/>
      <c r="M55955" s="290"/>
    </row>
    <row r="55956" spans="11:13" x14ac:dyDescent="0.35">
      <c r="K55956" s="293"/>
      <c r="M55956" s="290"/>
    </row>
    <row r="55957" spans="11:13" x14ac:dyDescent="0.35">
      <c r="K55957" s="293"/>
      <c r="M55957" s="290"/>
    </row>
    <row r="55958" spans="11:13" x14ac:dyDescent="0.35">
      <c r="K55958" s="293"/>
      <c r="M55958" s="290"/>
    </row>
    <row r="55959" spans="11:13" x14ac:dyDescent="0.35">
      <c r="K55959" s="293"/>
      <c r="M55959" s="290"/>
    </row>
    <row r="55960" spans="11:13" x14ac:dyDescent="0.35">
      <c r="K55960" s="293"/>
      <c r="M55960" s="290"/>
    </row>
    <row r="55961" spans="11:13" x14ac:dyDescent="0.35">
      <c r="K55961" s="293"/>
      <c r="M55961" s="290"/>
    </row>
    <row r="55962" spans="11:13" x14ac:dyDescent="0.35">
      <c r="K55962" s="293"/>
      <c r="M55962" s="290"/>
    </row>
    <row r="55963" spans="11:13" x14ac:dyDescent="0.35">
      <c r="K55963" s="293"/>
      <c r="M55963" s="290"/>
    </row>
    <row r="55964" spans="11:13" x14ac:dyDescent="0.35">
      <c r="K55964" s="293"/>
      <c r="M55964" s="290"/>
    </row>
    <row r="55965" spans="11:13" x14ac:dyDescent="0.35">
      <c r="K55965" s="293"/>
      <c r="M55965" s="290"/>
    </row>
    <row r="55966" spans="11:13" x14ac:dyDescent="0.35">
      <c r="K55966" s="293"/>
      <c r="M55966" s="290"/>
    </row>
    <row r="55967" spans="11:13" x14ac:dyDescent="0.35">
      <c r="K55967" s="293"/>
      <c r="M55967" s="290"/>
    </row>
    <row r="55968" spans="11:13" x14ac:dyDescent="0.35">
      <c r="K55968" s="293"/>
      <c r="M55968" s="290"/>
    </row>
    <row r="55969" spans="11:13" x14ac:dyDescent="0.35">
      <c r="K55969" s="293"/>
      <c r="M55969" s="290"/>
    </row>
    <row r="55970" spans="11:13" x14ac:dyDescent="0.35">
      <c r="K55970" s="293"/>
      <c r="M55970" s="290"/>
    </row>
    <row r="55971" spans="11:13" x14ac:dyDescent="0.35">
      <c r="K55971" s="293"/>
      <c r="M55971" s="290"/>
    </row>
    <row r="55972" spans="11:13" x14ac:dyDescent="0.35">
      <c r="K55972" s="293"/>
      <c r="M55972" s="290"/>
    </row>
    <row r="55973" spans="11:13" x14ac:dyDescent="0.35">
      <c r="K55973" s="293"/>
      <c r="M55973" s="290"/>
    </row>
    <row r="55974" spans="11:13" x14ac:dyDescent="0.35">
      <c r="K55974" s="293"/>
      <c r="M55974" s="290"/>
    </row>
    <row r="55975" spans="11:13" x14ac:dyDescent="0.35">
      <c r="K55975" s="293"/>
      <c r="M55975" s="290"/>
    </row>
    <row r="55976" spans="11:13" x14ac:dyDescent="0.35">
      <c r="K55976" s="293"/>
      <c r="M55976" s="290"/>
    </row>
    <row r="55977" spans="11:13" x14ac:dyDescent="0.35">
      <c r="K55977" s="293"/>
      <c r="M55977" s="290"/>
    </row>
    <row r="55978" spans="11:13" x14ac:dyDescent="0.35">
      <c r="K55978" s="293"/>
      <c r="M55978" s="290"/>
    </row>
    <row r="55979" spans="11:13" x14ac:dyDescent="0.35">
      <c r="K55979" s="293"/>
      <c r="M55979" s="290"/>
    </row>
    <row r="55980" spans="11:13" x14ac:dyDescent="0.35">
      <c r="K55980" s="293"/>
      <c r="M55980" s="290"/>
    </row>
    <row r="55981" spans="11:13" x14ac:dyDescent="0.35">
      <c r="K55981" s="293"/>
      <c r="M55981" s="290"/>
    </row>
    <row r="55982" spans="11:13" x14ac:dyDescent="0.35">
      <c r="K55982" s="293"/>
      <c r="M55982" s="290"/>
    </row>
    <row r="55983" spans="11:13" x14ac:dyDescent="0.35">
      <c r="K55983" s="293"/>
      <c r="M55983" s="290"/>
    </row>
    <row r="55984" spans="11:13" x14ac:dyDescent="0.35">
      <c r="K55984" s="293"/>
      <c r="M55984" s="290"/>
    </row>
    <row r="55985" spans="11:13" x14ac:dyDescent="0.35">
      <c r="K55985" s="293"/>
      <c r="M55985" s="290"/>
    </row>
    <row r="55986" spans="11:13" x14ac:dyDescent="0.35">
      <c r="K55986" s="293"/>
      <c r="M55986" s="290"/>
    </row>
    <row r="55987" spans="11:13" x14ac:dyDescent="0.35">
      <c r="K55987" s="293"/>
      <c r="M55987" s="290"/>
    </row>
    <row r="55988" spans="11:13" x14ac:dyDescent="0.35">
      <c r="K55988" s="293"/>
      <c r="M55988" s="290"/>
    </row>
    <row r="55989" spans="11:13" x14ac:dyDescent="0.35">
      <c r="K55989" s="293"/>
      <c r="M55989" s="290"/>
    </row>
    <row r="55990" spans="11:13" x14ac:dyDescent="0.35">
      <c r="K55990" s="293"/>
      <c r="M55990" s="290"/>
    </row>
    <row r="55991" spans="11:13" x14ac:dyDescent="0.35">
      <c r="K55991" s="293"/>
      <c r="M55991" s="290"/>
    </row>
    <row r="55992" spans="11:13" x14ac:dyDescent="0.35">
      <c r="K55992" s="293"/>
      <c r="M55992" s="290"/>
    </row>
    <row r="55993" spans="11:13" x14ac:dyDescent="0.35">
      <c r="K55993" s="293"/>
      <c r="M55993" s="290"/>
    </row>
    <row r="55994" spans="11:13" x14ac:dyDescent="0.35">
      <c r="K55994" s="293"/>
      <c r="M55994" s="290"/>
    </row>
    <row r="55995" spans="11:13" x14ac:dyDescent="0.35">
      <c r="K55995" s="293"/>
      <c r="M55995" s="290"/>
    </row>
    <row r="55996" spans="11:13" x14ac:dyDescent="0.35">
      <c r="K55996" s="293"/>
      <c r="M55996" s="290"/>
    </row>
    <row r="55997" spans="11:13" x14ac:dyDescent="0.35">
      <c r="K55997" s="293"/>
      <c r="M55997" s="290"/>
    </row>
    <row r="55998" spans="11:13" x14ac:dyDescent="0.35">
      <c r="K55998" s="293"/>
      <c r="M55998" s="290"/>
    </row>
    <row r="55999" spans="11:13" x14ac:dyDescent="0.35">
      <c r="K55999" s="293"/>
      <c r="M55999" s="290"/>
    </row>
    <row r="56000" spans="11:13" x14ac:dyDescent="0.35">
      <c r="K56000" s="293"/>
      <c r="M56000" s="290"/>
    </row>
    <row r="56001" spans="11:13" x14ac:dyDescent="0.35">
      <c r="K56001" s="293"/>
      <c r="M56001" s="290"/>
    </row>
    <row r="56002" spans="11:13" x14ac:dyDescent="0.35">
      <c r="K56002" s="293"/>
      <c r="M56002" s="290"/>
    </row>
    <row r="56003" spans="11:13" x14ac:dyDescent="0.35">
      <c r="K56003" s="293"/>
      <c r="M56003" s="290"/>
    </row>
    <row r="56004" spans="11:13" x14ac:dyDescent="0.35">
      <c r="K56004" s="293"/>
      <c r="M56004" s="290"/>
    </row>
    <row r="56005" spans="11:13" x14ac:dyDescent="0.35">
      <c r="K56005" s="293"/>
      <c r="M56005" s="290"/>
    </row>
    <row r="56006" spans="11:13" x14ac:dyDescent="0.35">
      <c r="K56006" s="293"/>
      <c r="M56006" s="290"/>
    </row>
    <row r="56007" spans="11:13" x14ac:dyDescent="0.35">
      <c r="K56007" s="293"/>
      <c r="M56007" s="290"/>
    </row>
    <row r="56008" spans="11:13" x14ac:dyDescent="0.35">
      <c r="K56008" s="293"/>
      <c r="M56008" s="290"/>
    </row>
    <row r="56009" spans="11:13" x14ac:dyDescent="0.35">
      <c r="K56009" s="293"/>
      <c r="M56009" s="290"/>
    </row>
    <row r="56010" spans="11:13" x14ac:dyDescent="0.35">
      <c r="K56010" s="293"/>
      <c r="M56010" s="290"/>
    </row>
    <row r="56011" spans="11:13" x14ac:dyDescent="0.35">
      <c r="K56011" s="293"/>
      <c r="M56011" s="290"/>
    </row>
    <row r="56012" spans="11:13" x14ac:dyDescent="0.35">
      <c r="K56012" s="293"/>
      <c r="M56012" s="290"/>
    </row>
    <row r="56013" spans="11:13" x14ac:dyDescent="0.35">
      <c r="K56013" s="293"/>
      <c r="M56013" s="290"/>
    </row>
    <row r="56014" spans="11:13" x14ac:dyDescent="0.35">
      <c r="K56014" s="293"/>
      <c r="M56014" s="290"/>
    </row>
    <row r="56015" spans="11:13" x14ac:dyDescent="0.35">
      <c r="K56015" s="293"/>
      <c r="M56015" s="290"/>
    </row>
    <row r="56016" spans="11:13" x14ac:dyDescent="0.35">
      <c r="K56016" s="293"/>
      <c r="M56016" s="290"/>
    </row>
    <row r="56017" spans="11:13" x14ac:dyDescent="0.35">
      <c r="K56017" s="293"/>
      <c r="M56017" s="290"/>
    </row>
    <row r="56018" spans="11:13" x14ac:dyDescent="0.35">
      <c r="K56018" s="293"/>
      <c r="M56018" s="290"/>
    </row>
    <row r="56019" spans="11:13" x14ac:dyDescent="0.35">
      <c r="K56019" s="293"/>
      <c r="M56019" s="290"/>
    </row>
    <row r="56020" spans="11:13" x14ac:dyDescent="0.35">
      <c r="K56020" s="293"/>
      <c r="M56020" s="290"/>
    </row>
    <row r="56021" spans="11:13" x14ac:dyDescent="0.35">
      <c r="K56021" s="293"/>
      <c r="M56021" s="290"/>
    </row>
    <row r="56022" spans="11:13" x14ac:dyDescent="0.35">
      <c r="K56022" s="293"/>
      <c r="M56022" s="290"/>
    </row>
    <row r="56023" spans="11:13" x14ac:dyDescent="0.35">
      <c r="K56023" s="293"/>
      <c r="M56023" s="290"/>
    </row>
    <row r="56024" spans="11:13" x14ac:dyDescent="0.35">
      <c r="K56024" s="293"/>
      <c r="M56024" s="290"/>
    </row>
    <row r="56025" spans="11:13" x14ac:dyDescent="0.35">
      <c r="K56025" s="293"/>
      <c r="M56025" s="290"/>
    </row>
    <row r="56026" spans="11:13" x14ac:dyDescent="0.35">
      <c r="K56026" s="293"/>
      <c r="M56026" s="290"/>
    </row>
    <row r="56027" spans="11:13" x14ac:dyDescent="0.35">
      <c r="K56027" s="293"/>
      <c r="M56027" s="290"/>
    </row>
    <row r="56028" spans="11:13" x14ac:dyDescent="0.35">
      <c r="K56028" s="293"/>
      <c r="M56028" s="290"/>
    </row>
    <row r="56029" spans="11:13" x14ac:dyDescent="0.35">
      <c r="K56029" s="293"/>
      <c r="M56029" s="290"/>
    </row>
    <row r="56030" spans="11:13" x14ac:dyDescent="0.35">
      <c r="K56030" s="293"/>
      <c r="M56030" s="290"/>
    </row>
    <row r="56031" spans="11:13" x14ac:dyDescent="0.35">
      <c r="K56031" s="293"/>
      <c r="M56031" s="290"/>
    </row>
    <row r="56032" spans="11:13" x14ac:dyDescent="0.35">
      <c r="K56032" s="293"/>
      <c r="M56032" s="290"/>
    </row>
    <row r="56033" spans="11:13" x14ac:dyDescent="0.35">
      <c r="K56033" s="293"/>
      <c r="M56033" s="290"/>
    </row>
    <row r="56034" spans="11:13" x14ac:dyDescent="0.35">
      <c r="K56034" s="293"/>
      <c r="M56034" s="290"/>
    </row>
    <row r="56035" spans="11:13" x14ac:dyDescent="0.35">
      <c r="K56035" s="293"/>
      <c r="M56035" s="290"/>
    </row>
    <row r="56036" spans="11:13" x14ac:dyDescent="0.35">
      <c r="K56036" s="293"/>
      <c r="M56036" s="290"/>
    </row>
    <row r="56037" spans="11:13" x14ac:dyDescent="0.35">
      <c r="K56037" s="293"/>
      <c r="M56037" s="290"/>
    </row>
    <row r="56038" spans="11:13" x14ac:dyDescent="0.35">
      <c r="K56038" s="293"/>
      <c r="M56038" s="290"/>
    </row>
    <row r="56039" spans="11:13" x14ac:dyDescent="0.35">
      <c r="K56039" s="293"/>
      <c r="M56039" s="290"/>
    </row>
    <row r="56040" spans="11:13" x14ac:dyDescent="0.35">
      <c r="K56040" s="293"/>
      <c r="M56040" s="290"/>
    </row>
    <row r="56041" spans="11:13" x14ac:dyDescent="0.35">
      <c r="K56041" s="293"/>
      <c r="M56041" s="290"/>
    </row>
    <row r="56042" spans="11:13" x14ac:dyDescent="0.35">
      <c r="K56042" s="293"/>
      <c r="M56042" s="290"/>
    </row>
    <row r="56043" spans="11:13" x14ac:dyDescent="0.35">
      <c r="K56043" s="293"/>
      <c r="M56043" s="290"/>
    </row>
    <row r="56044" spans="11:13" x14ac:dyDescent="0.35">
      <c r="K56044" s="293"/>
      <c r="M56044" s="290"/>
    </row>
    <row r="56045" spans="11:13" x14ac:dyDescent="0.35">
      <c r="K56045" s="293"/>
      <c r="M56045" s="290"/>
    </row>
    <row r="56046" spans="11:13" x14ac:dyDescent="0.35">
      <c r="K56046" s="293"/>
      <c r="M56046" s="290"/>
    </row>
    <row r="56047" spans="11:13" x14ac:dyDescent="0.35">
      <c r="K56047" s="293"/>
      <c r="M56047" s="290"/>
    </row>
    <row r="56048" spans="11:13" x14ac:dyDescent="0.35">
      <c r="K56048" s="293"/>
      <c r="M56048" s="290"/>
    </row>
    <row r="56049" spans="11:13" x14ac:dyDescent="0.35">
      <c r="K56049" s="293"/>
      <c r="M56049" s="290"/>
    </row>
    <row r="56050" spans="11:13" x14ac:dyDescent="0.35">
      <c r="K56050" s="293"/>
      <c r="M56050" s="290"/>
    </row>
    <row r="56051" spans="11:13" x14ac:dyDescent="0.35">
      <c r="K56051" s="293"/>
      <c r="M56051" s="290"/>
    </row>
    <row r="56052" spans="11:13" x14ac:dyDescent="0.35">
      <c r="K56052" s="293"/>
      <c r="M56052" s="290"/>
    </row>
    <row r="56053" spans="11:13" x14ac:dyDescent="0.35">
      <c r="K56053" s="293"/>
      <c r="M56053" s="290"/>
    </row>
    <row r="56054" spans="11:13" x14ac:dyDescent="0.35">
      <c r="K56054" s="293"/>
      <c r="M56054" s="290"/>
    </row>
    <row r="56055" spans="11:13" x14ac:dyDescent="0.35">
      <c r="K56055" s="293"/>
      <c r="M56055" s="290"/>
    </row>
    <row r="56056" spans="11:13" x14ac:dyDescent="0.35">
      <c r="K56056" s="293"/>
      <c r="M56056" s="290"/>
    </row>
    <row r="56057" spans="11:13" x14ac:dyDescent="0.35">
      <c r="K56057" s="293"/>
      <c r="M56057" s="290"/>
    </row>
    <row r="56058" spans="11:13" x14ac:dyDescent="0.35">
      <c r="K56058" s="293"/>
      <c r="M56058" s="290"/>
    </row>
    <row r="56059" spans="11:13" x14ac:dyDescent="0.35">
      <c r="K56059" s="293"/>
      <c r="M56059" s="290"/>
    </row>
    <row r="56060" spans="11:13" x14ac:dyDescent="0.35">
      <c r="K56060" s="293"/>
      <c r="M56060" s="290"/>
    </row>
    <row r="56061" spans="11:13" x14ac:dyDescent="0.35">
      <c r="K56061" s="293"/>
      <c r="M56061" s="290"/>
    </row>
    <row r="56062" spans="11:13" x14ac:dyDescent="0.35">
      <c r="K56062" s="293"/>
      <c r="M56062" s="290"/>
    </row>
    <row r="56063" spans="11:13" x14ac:dyDescent="0.35">
      <c r="K56063" s="293"/>
      <c r="M56063" s="290"/>
    </row>
    <row r="56064" spans="11:13" x14ac:dyDescent="0.35">
      <c r="K56064" s="293"/>
      <c r="M56064" s="290"/>
    </row>
    <row r="56065" spans="11:13" x14ac:dyDescent="0.35">
      <c r="K56065" s="293"/>
      <c r="M56065" s="290"/>
    </row>
    <row r="56066" spans="11:13" x14ac:dyDescent="0.35">
      <c r="K56066" s="293"/>
      <c r="M56066" s="290"/>
    </row>
    <row r="56067" spans="11:13" x14ac:dyDescent="0.35">
      <c r="K56067" s="293"/>
      <c r="M56067" s="290"/>
    </row>
    <row r="56068" spans="11:13" x14ac:dyDescent="0.35">
      <c r="K56068" s="293"/>
      <c r="M56068" s="290"/>
    </row>
    <row r="56069" spans="11:13" x14ac:dyDescent="0.35">
      <c r="K56069" s="293"/>
      <c r="M56069" s="290"/>
    </row>
    <row r="56070" spans="11:13" x14ac:dyDescent="0.35">
      <c r="K56070" s="293"/>
      <c r="M56070" s="290"/>
    </row>
    <row r="56071" spans="11:13" x14ac:dyDescent="0.35">
      <c r="K56071" s="293"/>
      <c r="M56071" s="290"/>
    </row>
    <row r="56072" spans="11:13" x14ac:dyDescent="0.35">
      <c r="K56072" s="293"/>
      <c r="M56072" s="290"/>
    </row>
    <row r="56073" spans="11:13" x14ac:dyDescent="0.35">
      <c r="K56073" s="293"/>
      <c r="M56073" s="290"/>
    </row>
    <row r="56074" spans="11:13" x14ac:dyDescent="0.35">
      <c r="K56074" s="293"/>
      <c r="M56074" s="290"/>
    </row>
    <row r="56075" spans="11:13" x14ac:dyDescent="0.35">
      <c r="K56075" s="293"/>
      <c r="M56075" s="290"/>
    </row>
    <row r="56076" spans="11:13" x14ac:dyDescent="0.35">
      <c r="K56076" s="293"/>
      <c r="M56076" s="290"/>
    </row>
    <row r="56077" spans="11:13" x14ac:dyDescent="0.35">
      <c r="K56077" s="293"/>
      <c r="M56077" s="290"/>
    </row>
    <row r="56078" spans="11:13" x14ac:dyDescent="0.35">
      <c r="K56078" s="293"/>
      <c r="M56078" s="290"/>
    </row>
    <row r="56079" spans="11:13" x14ac:dyDescent="0.35">
      <c r="K56079" s="293"/>
      <c r="M56079" s="290"/>
    </row>
    <row r="56080" spans="11:13" x14ac:dyDescent="0.35">
      <c r="K56080" s="293"/>
      <c r="M56080" s="290"/>
    </row>
    <row r="56081" spans="11:13" x14ac:dyDescent="0.35">
      <c r="K56081" s="293"/>
      <c r="M56081" s="290"/>
    </row>
    <row r="56082" spans="11:13" x14ac:dyDescent="0.35">
      <c r="K56082" s="293"/>
      <c r="M56082" s="290"/>
    </row>
    <row r="56083" spans="11:13" x14ac:dyDescent="0.35">
      <c r="K56083" s="293"/>
      <c r="M56083" s="290"/>
    </row>
    <row r="56084" spans="11:13" x14ac:dyDescent="0.35">
      <c r="K56084" s="293"/>
      <c r="M56084" s="290"/>
    </row>
    <row r="56085" spans="11:13" x14ac:dyDescent="0.35">
      <c r="K56085" s="293"/>
      <c r="M56085" s="290"/>
    </row>
    <row r="56086" spans="11:13" x14ac:dyDescent="0.35">
      <c r="K56086" s="293"/>
      <c r="M56086" s="290"/>
    </row>
    <row r="56087" spans="11:13" x14ac:dyDescent="0.35">
      <c r="K56087" s="293"/>
      <c r="M56087" s="290"/>
    </row>
    <row r="56088" spans="11:13" x14ac:dyDescent="0.35">
      <c r="K56088" s="293"/>
      <c r="M56088" s="290"/>
    </row>
    <row r="56089" spans="11:13" x14ac:dyDescent="0.35">
      <c r="K56089" s="293"/>
      <c r="M56089" s="290"/>
    </row>
    <row r="56090" spans="11:13" x14ac:dyDescent="0.35">
      <c r="K56090" s="293"/>
      <c r="M56090" s="290"/>
    </row>
    <row r="56091" spans="11:13" x14ac:dyDescent="0.35">
      <c r="K56091" s="293"/>
      <c r="M56091" s="290"/>
    </row>
    <row r="56092" spans="11:13" x14ac:dyDescent="0.35">
      <c r="K56092" s="293"/>
      <c r="M56092" s="290"/>
    </row>
    <row r="56093" spans="11:13" x14ac:dyDescent="0.35">
      <c r="K56093" s="293"/>
      <c r="M56093" s="290"/>
    </row>
    <row r="56094" spans="11:13" x14ac:dyDescent="0.35">
      <c r="K56094" s="293"/>
      <c r="M56094" s="290"/>
    </row>
    <row r="56095" spans="11:13" x14ac:dyDescent="0.35">
      <c r="K56095" s="293"/>
      <c r="M56095" s="290"/>
    </row>
    <row r="56096" spans="11:13" x14ac:dyDescent="0.35">
      <c r="K56096" s="293"/>
      <c r="M56096" s="290"/>
    </row>
    <row r="56097" spans="11:13" x14ac:dyDescent="0.35">
      <c r="K56097" s="293"/>
      <c r="M56097" s="290"/>
    </row>
    <row r="56098" spans="11:13" x14ac:dyDescent="0.35">
      <c r="K56098" s="293"/>
      <c r="M56098" s="290"/>
    </row>
    <row r="56099" spans="11:13" x14ac:dyDescent="0.35">
      <c r="K56099" s="293"/>
      <c r="M56099" s="290"/>
    </row>
    <row r="56100" spans="11:13" x14ac:dyDescent="0.35">
      <c r="K56100" s="293"/>
      <c r="M56100" s="290"/>
    </row>
    <row r="56101" spans="11:13" x14ac:dyDescent="0.35">
      <c r="K56101" s="293"/>
      <c r="M56101" s="290"/>
    </row>
    <row r="56102" spans="11:13" x14ac:dyDescent="0.35">
      <c r="K56102" s="293"/>
      <c r="M56102" s="290"/>
    </row>
    <row r="56103" spans="11:13" x14ac:dyDescent="0.35">
      <c r="K56103" s="293"/>
      <c r="M56103" s="290"/>
    </row>
    <row r="56104" spans="11:13" x14ac:dyDescent="0.35">
      <c r="K56104" s="293"/>
      <c r="M56104" s="290"/>
    </row>
    <row r="56105" spans="11:13" x14ac:dyDescent="0.35">
      <c r="K56105" s="293"/>
      <c r="M56105" s="290"/>
    </row>
    <row r="56106" spans="11:13" x14ac:dyDescent="0.35">
      <c r="K56106" s="293"/>
      <c r="M56106" s="290"/>
    </row>
    <row r="56107" spans="11:13" x14ac:dyDescent="0.35">
      <c r="K56107" s="293"/>
      <c r="M56107" s="290"/>
    </row>
    <row r="56108" spans="11:13" x14ac:dyDescent="0.35">
      <c r="K56108" s="293"/>
      <c r="M56108" s="290"/>
    </row>
    <row r="56109" spans="11:13" x14ac:dyDescent="0.35">
      <c r="K56109" s="293"/>
      <c r="M56109" s="290"/>
    </row>
    <row r="56110" spans="11:13" x14ac:dyDescent="0.35">
      <c r="K56110" s="293"/>
      <c r="M56110" s="290"/>
    </row>
    <row r="56111" spans="11:13" x14ac:dyDescent="0.35">
      <c r="K56111" s="293"/>
      <c r="M56111" s="290"/>
    </row>
    <row r="56112" spans="11:13" x14ac:dyDescent="0.35">
      <c r="K56112" s="293"/>
      <c r="M56112" s="290"/>
    </row>
    <row r="56113" spans="11:13" x14ac:dyDescent="0.35">
      <c r="K56113" s="293"/>
      <c r="M56113" s="290"/>
    </row>
    <row r="56114" spans="11:13" x14ac:dyDescent="0.35">
      <c r="K56114" s="293"/>
      <c r="M56114" s="290"/>
    </row>
    <row r="56115" spans="11:13" x14ac:dyDescent="0.35">
      <c r="K56115" s="293"/>
      <c r="M56115" s="290"/>
    </row>
    <row r="56116" spans="11:13" x14ac:dyDescent="0.35">
      <c r="K56116" s="293"/>
      <c r="M56116" s="290"/>
    </row>
    <row r="56117" spans="11:13" x14ac:dyDescent="0.35">
      <c r="K56117" s="293"/>
      <c r="M56117" s="290"/>
    </row>
    <row r="56118" spans="11:13" x14ac:dyDescent="0.35">
      <c r="K56118" s="293"/>
      <c r="M56118" s="290"/>
    </row>
    <row r="56119" spans="11:13" x14ac:dyDescent="0.35">
      <c r="K56119" s="293"/>
      <c r="M56119" s="290"/>
    </row>
    <row r="56120" spans="11:13" x14ac:dyDescent="0.35">
      <c r="K56120" s="293"/>
      <c r="M56120" s="290"/>
    </row>
    <row r="56121" spans="11:13" x14ac:dyDescent="0.35">
      <c r="K56121" s="293"/>
      <c r="M56121" s="290"/>
    </row>
    <row r="56122" spans="11:13" x14ac:dyDescent="0.35">
      <c r="K56122" s="293"/>
      <c r="M56122" s="290"/>
    </row>
    <row r="56123" spans="11:13" x14ac:dyDescent="0.35">
      <c r="K56123" s="293"/>
      <c r="M56123" s="290"/>
    </row>
    <row r="56124" spans="11:13" x14ac:dyDescent="0.35">
      <c r="K56124" s="293"/>
      <c r="M56124" s="290"/>
    </row>
    <row r="56125" spans="11:13" x14ac:dyDescent="0.35">
      <c r="K56125" s="293"/>
      <c r="M56125" s="290"/>
    </row>
    <row r="56126" spans="11:13" x14ac:dyDescent="0.35">
      <c r="K56126" s="293"/>
      <c r="M56126" s="290"/>
    </row>
    <row r="56127" spans="11:13" x14ac:dyDescent="0.35">
      <c r="K56127" s="293"/>
      <c r="M56127" s="290"/>
    </row>
    <row r="56128" spans="11:13" x14ac:dyDescent="0.35">
      <c r="K56128" s="293"/>
      <c r="M56128" s="290"/>
    </row>
    <row r="56129" spans="11:13" x14ac:dyDescent="0.35">
      <c r="K56129" s="293"/>
      <c r="M56129" s="290"/>
    </row>
    <row r="56130" spans="11:13" x14ac:dyDescent="0.35">
      <c r="K56130" s="293"/>
      <c r="M56130" s="290"/>
    </row>
    <row r="56131" spans="11:13" x14ac:dyDescent="0.35">
      <c r="K56131" s="293"/>
      <c r="M56131" s="290"/>
    </row>
    <row r="56132" spans="11:13" x14ac:dyDescent="0.35">
      <c r="K56132" s="293"/>
      <c r="M56132" s="290"/>
    </row>
    <row r="56133" spans="11:13" x14ac:dyDescent="0.35">
      <c r="K56133" s="293"/>
      <c r="M56133" s="290"/>
    </row>
    <row r="56134" spans="11:13" x14ac:dyDescent="0.35">
      <c r="K56134" s="293"/>
      <c r="M56134" s="290"/>
    </row>
    <row r="56135" spans="11:13" x14ac:dyDescent="0.35">
      <c r="K56135" s="293"/>
      <c r="M56135" s="290"/>
    </row>
    <row r="56136" spans="11:13" x14ac:dyDescent="0.35">
      <c r="K56136" s="293"/>
      <c r="M56136" s="290"/>
    </row>
    <row r="56137" spans="11:13" x14ac:dyDescent="0.35">
      <c r="K56137" s="293"/>
      <c r="M56137" s="290"/>
    </row>
    <row r="56138" spans="11:13" x14ac:dyDescent="0.35">
      <c r="K56138" s="293"/>
      <c r="M56138" s="290"/>
    </row>
    <row r="56139" spans="11:13" x14ac:dyDescent="0.35">
      <c r="K56139" s="293"/>
      <c r="M56139" s="290"/>
    </row>
    <row r="56140" spans="11:13" x14ac:dyDescent="0.35">
      <c r="K56140" s="293"/>
      <c r="M56140" s="290"/>
    </row>
    <row r="56141" spans="11:13" x14ac:dyDescent="0.35">
      <c r="K56141" s="293"/>
      <c r="M56141" s="290"/>
    </row>
    <row r="56142" spans="11:13" x14ac:dyDescent="0.35">
      <c r="K56142" s="293"/>
      <c r="M56142" s="290"/>
    </row>
    <row r="56143" spans="11:13" x14ac:dyDescent="0.35">
      <c r="K56143" s="293"/>
      <c r="M56143" s="290"/>
    </row>
    <row r="56144" spans="11:13" x14ac:dyDescent="0.35">
      <c r="K56144" s="293"/>
      <c r="M56144" s="290"/>
    </row>
    <row r="56145" spans="11:13" x14ac:dyDescent="0.35">
      <c r="K56145" s="293"/>
      <c r="M56145" s="290"/>
    </row>
    <row r="56146" spans="11:13" x14ac:dyDescent="0.35">
      <c r="K56146" s="293"/>
      <c r="M56146" s="290"/>
    </row>
    <row r="56147" spans="11:13" x14ac:dyDescent="0.35">
      <c r="K56147" s="293"/>
      <c r="M56147" s="290"/>
    </row>
    <row r="56148" spans="11:13" x14ac:dyDescent="0.35">
      <c r="K56148" s="293"/>
      <c r="M56148" s="290"/>
    </row>
    <row r="56149" spans="11:13" x14ac:dyDescent="0.35">
      <c r="K56149" s="293"/>
      <c r="M56149" s="290"/>
    </row>
    <row r="56150" spans="11:13" x14ac:dyDescent="0.35">
      <c r="K56150" s="293"/>
      <c r="M56150" s="290"/>
    </row>
    <row r="56151" spans="11:13" x14ac:dyDescent="0.35">
      <c r="K56151" s="293"/>
      <c r="M56151" s="290"/>
    </row>
    <row r="56152" spans="11:13" x14ac:dyDescent="0.35">
      <c r="K56152" s="293"/>
      <c r="M56152" s="290"/>
    </row>
    <row r="56153" spans="11:13" x14ac:dyDescent="0.35">
      <c r="K56153" s="293"/>
      <c r="M56153" s="290"/>
    </row>
    <row r="56154" spans="11:13" x14ac:dyDescent="0.35">
      <c r="K56154" s="293"/>
      <c r="M56154" s="290"/>
    </row>
    <row r="56155" spans="11:13" x14ac:dyDescent="0.35">
      <c r="K56155" s="293"/>
      <c r="M56155" s="290"/>
    </row>
    <row r="56156" spans="11:13" x14ac:dyDescent="0.35">
      <c r="K56156" s="293"/>
      <c r="M56156" s="290"/>
    </row>
    <row r="56157" spans="11:13" x14ac:dyDescent="0.35">
      <c r="K56157" s="293"/>
      <c r="M56157" s="290"/>
    </row>
    <row r="56158" spans="11:13" x14ac:dyDescent="0.35">
      <c r="K56158" s="293"/>
      <c r="M56158" s="290"/>
    </row>
    <row r="56159" spans="11:13" x14ac:dyDescent="0.35">
      <c r="K56159" s="293"/>
      <c r="M56159" s="290"/>
    </row>
    <row r="56160" spans="11:13" x14ac:dyDescent="0.35">
      <c r="K56160" s="293"/>
      <c r="M56160" s="290"/>
    </row>
    <row r="56161" spans="11:13" x14ac:dyDescent="0.35">
      <c r="K56161" s="293"/>
      <c r="M56161" s="290"/>
    </row>
    <row r="56162" spans="11:13" x14ac:dyDescent="0.35">
      <c r="K56162" s="293"/>
      <c r="M56162" s="290"/>
    </row>
    <row r="56163" spans="11:13" x14ac:dyDescent="0.35">
      <c r="K56163" s="293"/>
      <c r="M56163" s="290"/>
    </row>
    <row r="56164" spans="11:13" x14ac:dyDescent="0.35">
      <c r="K56164" s="293"/>
      <c r="M56164" s="290"/>
    </row>
    <row r="56165" spans="11:13" x14ac:dyDescent="0.35">
      <c r="K56165" s="293"/>
      <c r="M56165" s="290"/>
    </row>
    <row r="56166" spans="11:13" x14ac:dyDescent="0.35">
      <c r="K56166" s="293"/>
      <c r="M56166" s="290"/>
    </row>
    <row r="56167" spans="11:13" x14ac:dyDescent="0.35">
      <c r="K56167" s="293"/>
      <c r="M56167" s="290"/>
    </row>
    <row r="56168" spans="11:13" x14ac:dyDescent="0.35">
      <c r="K56168" s="293"/>
      <c r="M56168" s="290"/>
    </row>
    <row r="56169" spans="11:13" x14ac:dyDescent="0.35">
      <c r="K56169" s="293"/>
      <c r="M56169" s="290"/>
    </row>
    <row r="56170" spans="11:13" x14ac:dyDescent="0.35">
      <c r="K56170" s="293"/>
      <c r="M56170" s="290"/>
    </row>
    <row r="56171" spans="11:13" x14ac:dyDescent="0.35">
      <c r="K56171" s="293"/>
      <c r="M56171" s="290"/>
    </row>
    <row r="56172" spans="11:13" x14ac:dyDescent="0.35">
      <c r="K56172" s="293"/>
      <c r="M56172" s="290"/>
    </row>
    <row r="56173" spans="11:13" x14ac:dyDescent="0.35">
      <c r="K56173" s="293"/>
      <c r="M56173" s="290"/>
    </row>
    <row r="56174" spans="11:13" x14ac:dyDescent="0.35">
      <c r="K56174" s="293"/>
      <c r="M56174" s="290"/>
    </row>
    <row r="56175" spans="11:13" x14ac:dyDescent="0.35">
      <c r="K56175" s="293"/>
      <c r="M56175" s="290"/>
    </row>
    <row r="56176" spans="11:13" x14ac:dyDescent="0.35">
      <c r="K56176" s="293"/>
      <c r="M56176" s="290"/>
    </row>
    <row r="56177" spans="11:13" x14ac:dyDescent="0.35">
      <c r="K56177" s="293"/>
      <c r="M56177" s="290"/>
    </row>
    <row r="56178" spans="11:13" x14ac:dyDescent="0.35">
      <c r="K56178" s="293"/>
      <c r="M56178" s="290"/>
    </row>
    <row r="56179" spans="11:13" x14ac:dyDescent="0.35">
      <c r="K56179" s="293"/>
      <c r="M56179" s="290"/>
    </row>
    <row r="56180" spans="11:13" x14ac:dyDescent="0.35">
      <c r="K56180" s="293"/>
      <c r="M56180" s="290"/>
    </row>
    <row r="56181" spans="11:13" x14ac:dyDescent="0.35">
      <c r="K56181" s="293"/>
      <c r="M56181" s="290"/>
    </row>
    <row r="56182" spans="11:13" x14ac:dyDescent="0.35">
      <c r="K56182" s="293"/>
      <c r="M56182" s="290"/>
    </row>
    <row r="56183" spans="11:13" x14ac:dyDescent="0.35">
      <c r="K56183" s="293"/>
      <c r="M56183" s="290"/>
    </row>
    <row r="56184" spans="11:13" x14ac:dyDescent="0.35">
      <c r="K56184" s="293"/>
      <c r="M56184" s="290"/>
    </row>
    <row r="56185" spans="11:13" x14ac:dyDescent="0.35">
      <c r="K56185" s="293"/>
      <c r="M56185" s="290"/>
    </row>
    <row r="56186" spans="11:13" x14ac:dyDescent="0.35">
      <c r="K56186" s="293"/>
      <c r="M56186" s="290"/>
    </row>
    <row r="56187" spans="11:13" x14ac:dyDescent="0.35">
      <c r="K56187" s="293"/>
      <c r="M56187" s="290"/>
    </row>
    <row r="56188" spans="11:13" x14ac:dyDescent="0.35">
      <c r="K56188" s="293"/>
      <c r="M56188" s="290"/>
    </row>
    <row r="56189" spans="11:13" x14ac:dyDescent="0.35">
      <c r="K56189" s="293"/>
      <c r="M56189" s="290"/>
    </row>
    <row r="56190" spans="11:13" x14ac:dyDescent="0.35">
      <c r="K56190" s="293"/>
      <c r="M56190" s="290"/>
    </row>
    <row r="56191" spans="11:13" x14ac:dyDescent="0.35">
      <c r="K56191" s="293"/>
      <c r="M56191" s="290"/>
    </row>
    <row r="56192" spans="11:13" x14ac:dyDescent="0.35">
      <c r="K56192" s="293"/>
      <c r="M56192" s="290"/>
    </row>
    <row r="56193" spans="11:13" x14ac:dyDescent="0.35">
      <c r="K56193" s="293"/>
      <c r="M56193" s="290"/>
    </row>
    <row r="56194" spans="11:13" x14ac:dyDescent="0.35">
      <c r="K56194" s="293"/>
      <c r="M56194" s="290"/>
    </row>
    <row r="56195" spans="11:13" x14ac:dyDescent="0.35">
      <c r="K56195" s="293"/>
      <c r="M56195" s="290"/>
    </row>
    <row r="56196" spans="11:13" x14ac:dyDescent="0.35">
      <c r="K56196" s="293"/>
      <c r="M56196" s="290"/>
    </row>
    <row r="56197" spans="11:13" x14ac:dyDescent="0.35">
      <c r="K56197" s="293"/>
      <c r="M56197" s="290"/>
    </row>
    <row r="56198" spans="11:13" x14ac:dyDescent="0.35">
      <c r="K56198" s="293"/>
      <c r="M56198" s="290"/>
    </row>
    <row r="56199" spans="11:13" x14ac:dyDescent="0.35">
      <c r="K56199" s="293"/>
      <c r="M56199" s="290"/>
    </row>
    <row r="56200" spans="11:13" x14ac:dyDescent="0.35">
      <c r="K56200" s="293"/>
      <c r="M56200" s="290"/>
    </row>
    <row r="56201" spans="11:13" x14ac:dyDescent="0.35">
      <c r="K56201" s="293"/>
      <c r="M56201" s="290"/>
    </row>
    <row r="56202" spans="11:13" x14ac:dyDescent="0.35">
      <c r="K56202" s="293"/>
      <c r="M56202" s="290"/>
    </row>
    <row r="56203" spans="11:13" x14ac:dyDescent="0.35">
      <c r="K56203" s="293"/>
      <c r="M56203" s="290"/>
    </row>
    <row r="56204" spans="11:13" x14ac:dyDescent="0.35">
      <c r="K56204" s="293"/>
      <c r="M56204" s="290"/>
    </row>
    <row r="56205" spans="11:13" x14ac:dyDescent="0.35">
      <c r="K56205" s="293"/>
      <c r="M56205" s="290"/>
    </row>
    <row r="56206" spans="11:13" x14ac:dyDescent="0.35">
      <c r="K56206" s="293"/>
      <c r="M56206" s="290"/>
    </row>
    <row r="56207" spans="11:13" x14ac:dyDescent="0.35">
      <c r="K56207" s="293"/>
      <c r="M56207" s="290"/>
    </row>
    <row r="56208" spans="11:13" x14ac:dyDescent="0.35">
      <c r="K56208" s="293"/>
      <c r="M56208" s="290"/>
    </row>
    <row r="56209" spans="11:13" x14ac:dyDescent="0.35">
      <c r="K56209" s="293"/>
      <c r="M56209" s="290"/>
    </row>
    <row r="56210" spans="11:13" x14ac:dyDescent="0.35">
      <c r="K56210" s="293"/>
      <c r="M56210" s="290"/>
    </row>
    <row r="56211" spans="11:13" x14ac:dyDescent="0.35">
      <c r="K56211" s="293"/>
      <c r="M56211" s="290"/>
    </row>
    <row r="56212" spans="11:13" x14ac:dyDescent="0.35">
      <c r="K56212" s="293"/>
      <c r="M56212" s="290"/>
    </row>
    <row r="56213" spans="11:13" x14ac:dyDescent="0.35">
      <c r="K56213" s="293"/>
      <c r="M56213" s="290"/>
    </row>
    <row r="56214" spans="11:13" x14ac:dyDescent="0.35">
      <c r="K56214" s="293"/>
      <c r="M56214" s="290"/>
    </row>
    <row r="56215" spans="11:13" x14ac:dyDescent="0.35">
      <c r="K56215" s="293"/>
      <c r="M56215" s="290"/>
    </row>
    <row r="56216" spans="11:13" x14ac:dyDescent="0.35">
      <c r="K56216" s="293"/>
      <c r="M56216" s="290"/>
    </row>
    <row r="56217" spans="11:13" x14ac:dyDescent="0.35">
      <c r="K56217" s="293"/>
      <c r="M56217" s="290"/>
    </row>
    <row r="56218" spans="11:13" x14ac:dyDescent="0.35">
      <c r="K56218" s="293"/>
      <c r="M56218" s="290"/>
    </row>
    <row r="56219" spans="11:13" x14ac:dyDescent="0.35">
      <c r="K56219" s="293"/>
      <c r="M56219" s="290"/>
    </row>
    <row r="56220" spans="11:13" x14ac:dyDescent="0.35">
      <c r="K56220" s="293"/>
      <c r="M56220" s="290"/>
    </row>
    <row r="56221" spans="11:13" x14ac:dyDescent="0.35">
      <c r="K56221" s="293"/>
      <c r="M56221" s="290"/>
    </row>
    <row r="56222" spans="11:13" x14ac:dyDescent="0.35">
      <c r="K56222" s="293"/>
      <c r="M56222" s="290"/>
    </row>
    <row r="56223" spans="11:13" x14ac:dyDescent="0.35">
      <c r="K56223" s="293"/>
      <c r="M56223" s="290"/>
    </row>
    <row r="56224" spans="11:13" x14ac:dyDescent="0.35">
      <c r="K56224" s="293"/>
      <c r="M56224" s="290"/>
    </row>
    <row r="56225" spans="11:13" x14ac:dyDescent="0.35">
      <c r="K56225" s="293"/>
      <c r="M56225" s="290"/>
    </row>
    <row r="56226" spans="11:13" x14ac:dyDescent="0.35">
      <c r="K56226" s="293"/>
      <c r="M56226" s="290"/>
    </row>
    <row r="56227" spans="11:13" x14ac:dyDescent="0.35">
      <c r="K56227" s="293"/>
      <c r="M56227" s="290"/>
    </row>
    <row r="56228" spans="11:13" x14ac:dyDescent="0.35">
      <c r="K56228" s="293"/>
      <c r="M56228" s="290"/>
    </row>
    <row r="56229" spans="11:13" x14ac:dyDescent="0.35">
      <c r="K56229" s="293"/>
      <c r="M56229" s="290"/>
    </row>
    <row r="56230" spans="11:13" x14ac:dyDescent="0.35">
      <c r="K56230" s="293"/>
      <c r="M56230" s="290"/>
    </row>
    <row r="56231" spans="11:13" x14ac:dyDescent="0.35">
      <c r="K56231" s="293"/>
      <c r="M56231" s="290"/>
    </row>
    <row r="56232" spans="11:13" x14ac:dyDescent="0.35">
      <c r="K56232" s="293"/>
      <c r="M56232" s="290"/>
    </row>
    <row r="56233" spans="11:13" x14ac:dyDescent="0.35">
      <c r="K56233" s="293"/>
      <c r="M56233" s="290"/>
    </row>
    <row r="56234" spans="11:13" x14ac:dyDescent="0.35">
      <c r="K56234" s="293"/>
      <c r="M56234" s="290"/>
    </row>
    <row r="56235" spans="11:13" x14ac:dyDescent="0.35">
      <c r="K56235" s="293"/>
      <c r="M56235" s="290"/>
    </row>
    <row r="56236" spans="11:13" x14ac:dyDescent="0.35">
      <c r="K56236" s="293"/>
      <c r="M56236" s="290"/>
    </row>
    <row r="56237" spans="11:13" x14ac:dyDescent="0.35">
      <c r="K56237" s="293"/>
      <c r="M56237" s="290"/>
    </row>
    <row r="56238" spans="11:13" x14ac:dyDescent="0.35">
      <c r="K56238" s="293"/>
      <c r="M56238" s="290"/>
    </row>
    <row r="56239" spans="11:13" x14ac:dyDescent="0.35">
      <c r="K56239" s="293"/>
      <c r="M56239" s="290"/>
    </row>
    <row r="56240" spans="11:13" x14ac:dyDescent="0.35">
      <c r="K56240" s="293"/>
      <c r="M56240" s="290"/>
    </row>
    <row r="56241" spans="11:13" x14ac:dyDescent="0.35">
      <c r="K56241" s="293"/>
      <c r="M56241" s="290"/>
    </row>
    <row r="56242" spans="11:13" x14ac:dyDescent="0.35">
      <c r="K56242" s="293"/>
      <c r="M56242" s="290"/>
    </row>
    <row r="56243" spans="11:13" x14ac:dyDescent="0.35">
      <c r="K56243" s="293"/>
      <c r="M56243" s="290"/>
    </row>
    <row r="56244" spans="11:13" x14ac:dyDescent="0.35">
      <c r="K56244" s="293"/>
      <c r="M56244" s="290"/>
    </row>
    <row r="56245" spans="11:13" x14ac:dyDescent="0.35">
      <c r="K56245" s="293"/>
      <c r="M56245" s="290"/>
    </row>
    <row r="56246" spans="11:13" x14ac:dyDescent="0.35">
      <c r="K56246" s="293"/>
      <c r="M56246" s="290"/>
    </row>
    <row r="56247" spans="11:13" x14ac:dyDescent="0.35">
      <c r="K56247" s="293"/>
      <c r="M56247" s="290"/>
    </row>
    <row r="56248" spans="11:13" x14ac:dyDescent="0.35">
      <c r="K56248" s="293"/>
      <c r="M56248" s="290"/>
    </row>
    <row r="56249" spans="11:13" x14ac:dyDescent="0.35">
      <c r="K56249" s="293"/>
      <c r="M56249" s="290"/>
    </row>
    <row r="56250" spans="11:13" x14ac:dyDescent="0.35">
      <c r="K56250" s="293"/>
      <c r="M56250" s="290"/>
    </row>
    <row r="56251" spans="11:13" x14ac:dyDescent="0.35">
      <c r="K56251" s="293"/>
      <c r="M56251" s="290"/>
    </row>
    <row r="56252" spans="11:13" x14ac:dyDescent="0.35">
      <c r="K56252" s="293"/>
      <c r="M56252" s="290"/>
    </row>
    <row r="56253" spans="11:13" x14ac:dyDescent="0.35">
      <c r="K56253" s="293"/>
      <c r="M56253" s="290"/>
    </row>
    <row r="56254" spans="11:13" x14ac:dyDescent="0.35">
      <c r="K56254" s="293"/>
      <c r="M56254" s="290"/>
    </row>
    <row r="56255" spans="11:13" x14ac:dyDescent="0.35">
      <c r="K56255" s="293"/>
      <c r="M56255" s="290"/>
    </row>
    <row r="56256" spans="11:13" x14ac:dyDescent="0.35">
      <c r="K56256" s="293"/>
      <c r="M56256" s="290"/>
    </row>
    <row r="56257" spans="11:13" x14ac:dyDescent="0.35">
      <c r="K56257" s="293"/>
      <c r="M56257" s="290"/>
    </row>
    <row r="56258" spans="11:13" x14ac:dyDescent="0.35">
      <c r="K56258" s="293"/>
      <c r="M56258" s="290"/>
    </row>
    <row r="56259" spans="11:13" x14ac:dyDescent="0.35">
      <c r="K56259" s="293"/>
      <c r="M56259" s="290"/>
    </row>
    <row r="56260" spans="11:13" x14ac:dyDescent="0.35">
      <c r="K56260" s="293"/>
      <c r="M56260" s="290"/>
    </row>
    <row r="56261" spans="11:13" x14ac:dyDescent="0.35">
      <c r="K56261" s="293"/>
      <c r="M56261" s="290"/>
    </row>
    <row r="56262" spans="11:13" x14ac:dyDescent="0.35">
      <c r="K56262" s="293"/>
      <c r="M56262" s="290"/>
    </row>
    <row r="56263" spans="11:13" x14ac:dyDescent="0.35">
      <c r="K56263" s="293"/>
      <c r="M56263" s="290"/>
    </row>
    <row r="56264" spans="11:13" x14ac:dyDescent="0.35">
      <c r="K56264" s="293"/>
      <c r="M56264" s="290"/>
    </row>
    <row r="56265" spans="11:13" x14ac:dyDescent="0.35">
      <c r="K56265" s="293"/>
      <c r="M56265" s="290"/>
    </row>
    <row r="56266" spans="11:13" x14ac:dyDescent="0.35">
      <c r="K56266" s="293"/>
      <c r="M56266" s="290"/>
    </row>
    <row r="56267" spans="11:13" x14ac:dyDescent="0.35">
      <c r="K56267" s="293"/>
      <c r="M56267" s="290"/>
    </row>
    <row r="56268" spans="11:13" x14ac:dyDescent="0.35">
      <c r="K56268" s="293"/>
      <c r="M56268" s="290"/>
    </row>
    <row r="56269" spans="11:13" x14ac:dyDescent="0.35">
      <c r="K56269" s="293"/>
      <c r="M56269" s="290"/>
    </row>
    <row r="56270" spans="11:13" x14ac:dyDescent="0.35">
      <c r="K56270" s="293"/>
      <c r="M56270" s="290"/>
    </row>
    <row r="56271" spans="11:13" x14ac:dyDescent="0.35">
      <c r="K56271" s="293"/>
      <c r="M56271" s="290"/>
    </row>
    <row r="56272" spans="11:13" x14ac:dyDescent="0.35">
      <c r="K56272" s="293"/>
      <c r="M56272" s="290"/>
    </row>
    <row r="56273" spans="11:13" x14ac:dyDescent="0.35">
      <c r="K56273" s="293"/>
      <c r="M56273" s="290"/>
    </row>
    <row r="56274" spans="11:13" x14ac:dyDescent="0.35">
      <c r="K56274" s="293"/>
      <c r="M56274" s="290"/>
    </row>
    <row r="56275" spans="11:13" x14ac:dyDescent="0.35">
      <c r="K56275" s="293"/>
      <c r="M56275" s="290"/>
    </row>
    <row r="56276" spans="11:13" x14ac:dyDescent="0.35">
      <c r="K56276" s="293"/>
      <c r="M56276" s="290"/>
    </row>
    <row r="56277" spans="11:13" x14ac:dyDescent="0.35">
      <c r="K56277" s="293"/>
      <c r="M56277" s="290"/>
    </row>
    <row r="56278" spans="11:13" x14ac:dyDescent="0.35">
      <c r="K56278" s="293"/>
      <c r="M56278" s="290"/>
    </row>
    <row r="56279" spans="11:13" x14ac:dyDescent="0.35">
      <c r="K56279" s="293"/>
      <c r="M56279" s="290"/>
    </row>
    <row r="56280" spans="11:13" x14ac:dyDescent="0.35">
      <c r="K56280" s="293"/>
      <c r="M56280" s="290"/>
    </row>
    <row r="56281" spans="11:13" x14ac:dyDescent="0.35">
      <c r="K56281" s="293"/>
      <c r="M56281" s="290"/>
    </row>
    <row r="56282" spans="11:13" x14ac:dyDescent="0.35">
      <c r="K56282" s="293"/>
      <c r="M56282" s="290"/>
    </row>
    <row r="56283" spans="11:13" x14ac:dyDescent="0.35">
      <c r="K56283" s="293"/>
      <c r="M56283" s="290"/>
    </row>
    <row r="56284" spans="11:13" x14ac:dyDescent="0.35">
      <c r="K56284" s="293"/>
      <c r="M56284" s="290"/>
    </row>
    <row r="56285" spans="11:13" x14ac:dyDescent="0.35">
      <c r="K56285" s="293"/>
      <c r="M56285" s="290"/>
    </row>
    <row r="56286" spans="11:13" x14ac:dyDescent="0.35">
      <c r="K56286" s="293"/>
      <c r="M56286" s="290"/>
    </row>
    <row r="56287" spans="11:13" x14ac:dyDescent="0.35">
      <c r="K56287" s="293"/>
      <c r="M56287" s="290"/>
    </row>
    <row r="56288" spans="11:13" x14ac:dyDescent="0.35">
      <c r="K56288" s="293"/>
      <c r="M56288" s="290"/>
    </row>
    <row r="56289" spans="11:13" x14ac:dyDescent="0.35">
      <c r="K56289" s="293"/>
      <c r="M56289" s="290"/>
    </row>
    <row r="56290" spans="11:13" x14ac:dyDescent="0.35">
      <c r="K56290" s="293"/>
      <c r="M56290" s="290"/>
    </row>
    <row r="56291" spans="11:13" x14ac:dyDescent="0.35">
      <c r="K56291" s="293"/>
      <c r="M56291" s="290"/>
    </row>
    <row r="56292" spans="11:13" x14ac:dyDescent="0.35">
      <c r="K56292" s="293"/>
      <c r="M56292" s="290"/>
    </row>
    <row r="56293" spans="11:13" x14ac:dyDescent="0.35">
      <c r="K56293" s="293"/>
      <c r="M56293" s="290"/>
    </row>
    <row r="56294" spans="11:13" x14ac:dyDescent="0.35">
      <c r="K56294" s="293"/>
      <c r="M56294" s="290"/>
    </row>
    <row r="56295" spans="11:13" x14ac:dyDescent="0.35">
      <c r="K56295" s="293"/>
      <c r="M56295" s="290"/>
    </row>
    <row r="56296" spans="11:13" x14ac:dyDescent="0.35">
      <c r="K56296" s="293"/>
      <c r="M56296" s="290"/>
    </row>
    <row r="56297" spans="11:13" x14ac:dyDescent="0.35">
      <c r="K56297" s="293"/>
      <c r="M56297" s="290"/>
    </row>
    <row r="56298" spans="11:13" x14ac:dyDescent="0.35">
      <c r="K56298" s="293"/>
      <c r="M56298" s="290"/>
    </row>
    <row r="56299" spans="11:13" x14ac:dyDescent="0.35">
      <c r="K56299" s="293"/>
      <c r="M56299" s="290"/>
    </row>
    <row r="56300" spans="11:13" x14ac:dyDescent="0.35">
      <c r="K56300" s="293"/>
      <c r="M56300" s="290"/>
    </row>
    <row r="56301" spans="11:13" x14ac:dyDescent="0.35">
      <c r="K56301" s="293"/>
      <c r="M56301" s="290"/>
    </row>
    <row r="56302" spans="11:13" x14ac:dyDescent="0.35">
      <c r="K56302" s="293"/>
      <c r="M56302" s="290"/>
    </row>
    <row r="56303" spans="11:13" x14ac:dyDescent="0.35">
      <c r="K56303" s="293"/>
      <c r="M56303" s="290"/>
    </row>
    <row r="56304" spans="11:13" x14ac:dyDescent="0.35">
      <c r="K56304" s="293"/>
      <c r="M56304" s="290"/>
    </row>
    <row r="56305" spans="11:13" x14ac:dyDescent="0.35">
      <c r="K56305" s="293"/>
      <c r="M56305" s="290"/>
    </row>
    <row r="56306" spans="11:13" x14ac:dyDescent="0.35">
      <c r="K56306" s="293"/>
      <c r="M56306" s="290"/>
    </row>
    <row r="56307" spans="11:13" x14ac:dyDescent="0.35">
      <c r="K56307" s="293"/>
      <c r="M56307" s="290"/>
    </row>
    <row r="56308" spans="11:13" x14ac:dyDescent="0.35">
      <c r="K56308" s="293"/>
      <c r="M56308" s="290"/>
    </row>
    <row r="56309" spans="11:13" x14ac:dyDescent="0.35">
      <c r="K56309" s="293"/>
      <c r="M56309" s="290"/>
    </row>
    <row r="56310" spans="11:13" x14ac:dyDescent="0.35">
      <c r="K56310" s="293"/>
      <c r="M56310" s="290"/>
    </row>
    <row r="56311" spans="11:13" x14ac:dyDescent="0.35">
      <c r="K56311" s="293"/>
      <c r="M56311" s="290"/>
    </row>
    <row r="56312" spans="11:13" x14ac:dyDescent="0.35">
      <c r="K56312" s="293"/>
      <c r="M56312" s="290"/>
    </row>
    <row r="56313" spans="11:13" x14ac:dyDescent="0.35">
      <c r="K56313" s="293"/>
      <c r="M56313" s="290"/>
    </row>
    <row r="56314" spans="11:13" x14ac:dyDescent="0.35">
      <c r="K56314" s="293"/>
      <c r="M56314" s="290"/>
    </row>
    <row r="56315" spans="11:13" x14ac:dyDescent="0.35">
      <c r="K56315" s="293"/>
      <c r="M56315" s="290"/>
    </row>
    <row r="56316" spans="11:13" x14ac:dyDescent="0.35">
      <c r="K56316" s="293"/>
      <c r="M56316" s="290"/>
    </row>
    <row r="56317" spans="11:13" x14ac:dyDescent="0.35">
      <c r="K56317" s="293"/>
      <c r="M56317" s="290"/>
    </row>
    <row r="56318" spans="11:13" x14ac:dyDescent="0.35">
      <c r="K56318" s="293"/>
      <c r="M56318" s="290"/>
    </row>
    <row r="56319" spans="11:13" x14ac:dyDescent="0.35">
      <c r="K56319" s="293"/>
      <c r="M56319" s="290"/>
    </row>
    <row r="56320" spans="11:13" x14ac:dyDescent="0.35">
      <c r="K56320" s="293"/>
      <c r="M56320" s="290"/>
    </row>
    <row r="56321" spans="11:13" x14ac:dyDescent="0.35">
      <c r="K56321" s="293"/>
      <c r="M56321" s="290"/>
    </row>
    <row r="56322" spans="11:13" x14ac:dyDescent="0.35">
      <c r="K56322" s="293"/>
      <c r="M56322" s="290"/>
    </row>
    <row r="56323" spans="11:13" x14ac:dyDescent="0.35">
      <c r="K56323" s="293"/>
      <c r="M56323" s="290"/>
    </row>
    <row r="56324" spans="11:13" x14ac:dyDescent="0.35">
      <c r="K56324" s="293"/>
      <c r="M56324" s="290"/>
    </row>
    <row r="56325" spans="11:13" x14ac:dyDescent="0.35">
      <c r="K56325" s="293"/>
      <c r="M56325" s="290"/>
    </row>
    <row r="56326" spans="11:13" x14ac:dyDescent="0.35">
      <c r="K56326" s="293"/>
      <c r="M56326" s="290"/>
    </row>
    <row r="56327" spans="11:13" x14ac:dyDescent="0.35">
      <c r="K56327" s="293"/>
      <c r="M56327" s="290"/>
    </row>
    <row r="56328" spans="11:13" x14ac:dyDescent="0.35">
      <c r="K56328" s="293"/>
      <c r="M56328" s="290"/>
    </row>
    <row r="56329" spans="11:13" x14ac:dyDescent="0.35">
      <c r="K56329" s="293"/>
      <c r="M56329" s="290"/>
    </row>
    <row r="56330" spans="11:13" x14ac:dyDescent="0.35">
      <c r="K56330" s="293"/>
      <c r="M56330" s="290"/>
    </row>
    <row r="56331" spans="11:13" x14ac:dyDescent="0.35">
      <c r="K56331" s="293"/>
      <c r="M56331" s="290"/>
    </row>
    <row r="56332" spans="11:13" x14ac:dyDescent="0.35">
      <c r="K56332" s="293"/>
      <c r="M56332" s="290"/>
    </row>
    <row r="56333" spans="11:13" x14ac:dyDescent="0.35">
      <c r="K56333" s="293"/>
      <c r="M56333" s="290"/>
    </row>
    <row r="56334" spans="11:13" x14ac:dyDescent="0.35">
      <c r="K56334" s="293"/>
      <c r="M56334" s="290"/>
    </row>
    <row r="56335" spans="11:13" x14ac:dyDescent="0.35">
      <c r="K56335" s="293"/>
      <c r="M56335" s="290"/>
    </row>
    <row r="56336" spans="11:13" x14ac:dyDescent="0.35">
      <c r="K56336" s="293"/>
      <c r="M56336" s="290"/>
    </row>
    <row r="56337" spans="11:13" x14ac:dyDescent="0.35">
      <c r="K56337" s="293"/>
      <c r="M56337" s="290"/>
    </row>
    <row r="56338" spans="11:13" x14ac:dyDescent="0.35">
      <c r="K56338" s="293"/>
      <c r="M56338" s="290"/>
    </row>
    <row r="56339" spans="11:13" x14ac:dyDescent="0.35">
      <c r="K56339" s="293"/>
      <c r="M56339" s="290"/>
    </row>
    <row r="56340" spans="11:13" x14ac:dyDescent="0.35">
      <c r="K56340" s="293"/>
      <c r="M56340" s="290"/>
    </row>
    <row r="56341" spans="11:13" x14ac:dyDescent="0.35">
      <c r="K56341" s="293"/>
      <c r="M56341" s="290"/>
    </row>
    <row r="56342" spans="11:13" x14ac:dyDescent="0.35">
      <c r="K56342" s="293"/>
      <c r="M56342" s="290"/>
    </row>
    <row r="56343" spans="11:13" x14ac:dyDescent="0.35">
      <c r="K56343" s="293"/>
      <c r="M56343" s="290"/>
    </row>
    <row r="56344" spans="11:13" x14ac:dyDescent="0.35">
      <c r="K56344" s="293"/>
      <c r="M56344" s="290"/>
    </row>
    <row r="56345" spans="11:13" x14ac:dyDescent="0.35">
      <c r="K56345" s="293"/>
      <c r="M56345" s="290"/>
    </row>
    <row r="56346" spans="11:13" x14ac:dyDescent="0.35">
      <c r="K56346" s="293"/>
      <c r="M56346" s="290"/>
    </row>
    <row r="56347" spans="11:13" x14ac:dyDescent="0.35">
      <c r="K56347" s="293"/>
      <c r="M56347" s="290"/>
    </row>
    <row r="56348" spans="11:13" x14ac:dyDescent="0.35">
      <c r="K56348" s="293"/>
      <c r="M56348" s="290"/>
    </row>
    <row r="56349" spans="11:13" x14ac:dyDescent="0.35">
      <c r="K56349" s="293"/>
      <c r="M56349" s="290"/>
    </row>
    <row r="56350" spans="11:13" x14ac:dyDescent="0.35">
      <c r="K56350" s="293"/>
      <c r="M56350" s="290"/>
    </row>
    <row r="56351" spans="11:13" x14ac:dyDescent="0.35">
      <c r="K56351" s="293"/>
      <c r="M56351" s="290"/>
    </row>
    <row r="56352" spans="11:13" x14ac:dyDescent="0.35">
      <c r="K56352" s="293"/>
      <c r="M56352" s="290"/>
    </row>
    <row r="56353" spans="11:13" x14ac:dyDescent="0.35">
      <c r="K56353" s="293"/>
      <c r="M56353" s="290"/>
    </row>
    <row r="56354" spans="11:13" x14ac:dyDescent="0.35">
      <c r="K56354" s="293"/>
      <c r="M56354" s="290"/>
    </row>
    <row r="56355" spans="11:13" x14ac:dyDescent="0.35">
      <c r="K56355" s="293"/>
      <c r="M56355" s="290"/>
    </row>
    <row r="56356" spans="11:13" x14ac:dyDescent="0.35">
      <c r="K56356" s="293"/>
      <c r="M56356" s="290"/>
    </row>
    <row r="56357" spans="11:13" x14ac:dyDescent="0.35">
      <c r="K56357" s="293"/>
      <c r="M56357" s="290"/>
    </row>
    <row r="56358" spans="11:13" x14ac:dyDescent="0.35">
      <c r="K56358" s="293"/>
      <c r="M56358" s="290"/>
    </row>
    <row r="56359" spans="11:13" x14ac:dyDescent="0.35">
      <c r="K56359" s="293"/>
      <c r="M56359" s="290"/>
    </row>
    <row r="56360" spans="11:13" x14ac:dyDescent="0.35">
      <c r="K56360" s="293"/>
      <c r="M56360" s="290"/>
    </row>
    <row r="56361" spans="11:13" x14ac:dyDescent="0.35">
      <c r="K56361" s="293"/>
      <c r="M56361" s="290"/>
    </row>
    <row r="56362" spans="11:13" x14ac:dyDescent="0.35">
      <c r="K56362" s="293"/>
      <c r="M56362" s="290"/>
    </row>
    <row r="56363" spans="11:13" x14ac:dyDescent="0.35">
      <c r="K56363" s="293"/>
      <c r="M56363" s="290"/>
    </row>
    <row r="56364" spans="11:13" x14ac:dyDescent="0.35">
      <c r="K56364" s="293"/>
      <c r="M56364" s="290"/>
    </row>
    <row r="56365" spans="11:13" x14ac:dyDescent="0.35">
      <c r="K56365" s="293"/>
      <c r="M56365" s="290"/>
    </row>
    <row r="56366" spans="11:13" x14ac:dyDescent="0.35">
      <c r="K56366" s="293"/>
      <c r="M56366" s="290"/>
    </row>
    <row r="56367" spans="11:13" x14ac:dyDescent="0.35">
      <c r="K56367" s="293"/>
      <c r="M56367" s="290"/>
    </row>
    <row r="56368" spans="11:13" x14ac:dyDescent="0.35">
      <c r="K56368" s="293"/>
      <c r="M56368" s="290"/>
    </row>
    <row r="56369" spans="11:13" x14ac:dyDescent="0.35">
      <c r="K56369" s="293"/>
      <c r="M56369" s="290"/>
    </row>
    <row r="56370" spans="11:13" x14ac:dyDescent="0.35">
      <c r="K56370" s="293"/>
      <c r="M56370" s="290"/>
    </row>
    <row r="56371" spans="11:13" x14ac:dyDescent="0.35">
      <c r="K56371" s="293"/>
      <c r="M56371" s="290"/>
    </row>
    <row r="56372" spans="11:13" x14ac:dyDescent="0.35">
      <c r="K56372" s="293"/>
      <c r="M56372" s="290"/>
    </row>
    <row r="56373" spans="11:13" x14ac:dyDescent="0.35">
      <c r="K56373" s="293"/>
      <c r="M56373" s="290"/>
    </row>
    <row r="56374" spans="11:13" x14ac:dyDescent="0.35">
      <c r="K56374" s="293"/>
      <c r="M56374" s="290"/>
    </row>
    <row r="56375" spans="11:13" x14ac:dyDescent="0.35">
      <c r="K56375" s="293"/>
      <c r="M56375" s="290"/>
    </row>
    <row r="56376" spans="11:13" x14ac:dyDescent="0.35">
      <c r="K56376" s="293"/>
      <c r="M56376" s="290"/>
    </row>
    <row r="56377" spans="11:13" x14ac:dyDescent="0.35">
      <c r="K56377" s="293"/>
      <c r="M56377" s="290"/>
    </row>
    <row r="56378" spans="11:13" x14ac:dyDescent="0.35">
      <c r="K56378" s="293"/>
      <c r="M56378" s="290"/>
    </row>
    <row r="56379" spans="11:13" x14ac:dyDescent="0.35">
      <c r="K56379" s="293"/>
      <c r="M56379" s="290"/>
    </row>
    <row r="56380" spans="11:13" x14ac:dyDescent="0.35">
      <c r="K56380" s="293"/>
      <c r="M56380" s="290"/>
    </row>
    <row r="56381" spans="11:13" x14ac:dyDescent="0.35">
      <c r="K56381" s="293"/>
      <c r="M56381" s="290"/>
    </row>
    <row r="56382" spans="11:13" x14ac:dyDescent="0.35">
      <c r="K56382" s="293"/>
      <c r="M56382" s="290"/>
    </row>
    <row r="56383" spans="11:13" x14ac:dyDescent="0.35">
      <c r="K56383" s="293"/>
      <c r="M56383" s="290"/>
    </row>
    <row r="56384" spans="11:13" x14ac:dyDescent="0.35">
      <c r="K56384" s="293"/>
      <c r="M56384" s="290"/>
    </row>
    <row r="56385" spans="11:13" x14ac:dyDescent="0.35">
      <c r="K56385" s="293"/>
      <c r="M56385" s="290"/>
    </row>
    <row r="56386" spans="11:13" x14ac:dyDescent="0.35">
      <c r="K56386" s="293"/>
      <c r="M56386" s="290"/>
    </row>
    <row r="56387" spans="11:13" x14ac:dyDescent="0.35">
      <c r="K56387" s="293"/>
      <c r="M56387" s="290"/>
    </row>
    <row r="56388" spans="11:13" x14ac:dyDescent="0.35">
      <c r="K56388" s="293"/>
      <c r="M56388" s="290"/>
    </row>
    <row r="56389" spans="11:13" x14ac:dyDescent="0.35">
      <c r="K56389" s="293"/>
      <c r="M56389" s="290"/>
    </row>
    <row r="56390" spans="11:13" x14ac:dyDescent="0.35">
      <c r="K56390" s="293"/>
      <c r="M56390" s="290"/>
    </row>
    <row r="56391" spans="11:13" x14ac:dyDescent="0.35">
      <c r="K56391" s="293"/>
      <c r="M56391" s="290"/>
    </row>
    <row r="56392" spans="11:13" x14ac:dyDescent="0.35">
      <c r="K56392" s="293"/>
      <c r="M56392" s="290"/>
    </row>
    <row r="56393" spans="11:13" x14ac:dyDescent="0.35">
      <c r="K56393" s="293"/>
      <c r="M56393" s="290"/>
    </row>
    <row r="56394" spans="11:13" x14ac:dyDescent="0.35">
      <c r="K56394" s="293"/>
      <c r="M56394" s="290"/>
    </row>
    <row r="56395" spans="11:13" x14ac:dyDescent="0.35">
      <c r="K56395" s="293"/>
      <c r="M56395" s="290"/>
    </row>
    <row r="56396" spans="11:13" x14ac:dyDescent="0.35">
      <c r="K56396" s="293"/>
      <c r="M56396" s="290"/>
    </row>
    <row r="56397" spans="11:13" x14ac:dyDescent="0.35">
      <c r="K56397" s="293"/>
      <c r="M56397" s="290"/>
    </row>
    <row r="56398" spans="11:13" x14ac:dyDescent="0.35">
      <c r="K56398" s="293"/>
      <c r="M56398" s="290"/>
    </row>
    <row r="56399" spans="11:13" x14ac:dyDescent="0.35">
      <c r="K56399" s="293"/>
      <c r="M56399" s="290"/>
    </row>
    <row r="56400" spans="11:13" x14ac:dyDescent="0.35">
      <c r="K56400" s="293"/>
      <c r="M56400" s="290"/>
    </row>
    <row r="56401" spans="11:13" x14ac:dyDescent="0.35">
      <c r="K56401" s="293"/>
      <c r="M56401" s="290"/>
    </row>
    <row r="56402" spans="11:13" x14ac:dyDescent="0.35">
      <c r="K56402" s="293"/>
      <c r="M56402" s="290"/>
    </row>
    <row r="56403" spans="11:13" x14ac:dyDescent="0.35">
      <c r="K56403" s="293"/>
      <c r="M56403" s="290"/>
    </row>
    <row r="56404" spans="11:13" x14ac:dyDescent="0.35">
      <c r="K56404" s="293"/>
      <c r="M56404" s="290"/>
    </row>
    <row r="56405" spans="11:13" x14ac:dyDescent="0.35">
      <c r="K56405" s="293"/>
      <c r="M56405" s="290"/>
    </row>
    <row r="56406" spans="11:13" x14ac:dyDescent="0.35">
      <c r="K56406" s="293"/>
      <c r="M56406" s="290"/>
    </row>
    <row r="56407" spans="11:13" x14ac:dyDescent="0.35">
      <c r="K56407" s="293"/>
      <c r="M56407" s="290"/>
    </row>
    <row r="56408" spans="11:13" x14ac:dyDescent="0.35">
      <c r="K56408" s="293"/>
      <c r="M56408" s="290"/>
    </row>
    <row r="56409" spans="11:13" x14ac:dyDescent="0.35">
      <c r="K56409" s="293"/>
      <c r="M56409" s="290"/>
    </row>
    <row r="56410" spans="11:13" x14ac:dyDescent="0.35">
      <c r="K56410" s="293"/>
      <c r="M56410" s="290"/>
    </row>
    <row r="56411" spans="11:13" x14ac:dyDescent="0.35">
      <c r="K56411" s="293"/>
      <c r="M56411" s="290"/>
    </row>
    <row r="56412" spans="11:13" x14ac:dyDescent="0.35">
      <c r="K56412" s="293"/>
      <c r="M56412" s="290"/>
    </row>
    <row r="56413" spans="11:13" x14ac:dyDescent="0.35">
      <c r="K56413" s="293"/>
      <c r="M56413" s="290"/>
    </row>
    <row r="56414" spans="11:13" x14ac:dyDescent="0.35">
      <c r="K56414" s="293"/>
      <c r="M56414" s="290"/>
    </row>
    <row r="56415" spans="11:13" x14ac:dyDescent="0.35">
      <c r="K56415" s="293"/>
      <c r="M56415" s="290"/>
    </row>
    <row r="56416" spans="11:13" x14ac:dyDescent="0.35">
      <c r="K56416" s="293"/>
      <c r="M56416" s="290"/>
    </row>
    <row r="56417" spans="11:13" x14ac:dyDescent="0.35">
      <c r="K56417" s="293"/>
      <c r="M56417" s="290"/>
    </row>
    <row r="56418" spans="11:13" x14ac:dyDescent="0.35">
      <c r="K56418" s="293"/>
      <c r="M56418" s="290"/>
    </row>
    <row r="56419" spans="11:13" x14ac:dyDescent="0.35">
      <c r="K56419" s="293"/>
      <c r="M56419" s="290"/>
    </row>
    <row r="56420" spans="11:13" x14ac:dyDescent="0.35">
      <c r="K56420" s="293"/>
      <c r="M56420" s="290"/>
    </row>
    <row r="56421" spans="11:13" x14ac:dyDescent="0.35">
      <c r="K56421" s="293"/>
      <c r="M56421" s="290"/>
    </row>
    <row r="56422" spans="11:13" x14ac:dyDescent="0.35">
      <c r="K56422" s="293"/>
      <c r="M56422" s="290"/>
    </row>
    <row r="56423" spans="11:13" x14ac:dyDescent="0.35">
      <c r="K56423" s="293"/>
      <c r="M56423" s="290"/>
    </row>
    <row r="56424" spans="11:13" x14ac:dyDescent="0.35">
      <c r="K56424" s="293"/>
      <c r="M56424" s="290"/>
    </row>
    <row r="56425" spans="11:13" x14ac:dyDescent="0.35">
      <c r="K56425" s="293"/>
      <c r="M56425" s="290"/>
    </row>
    <row r="56426" spans="11:13" x14ac:dyDescent="0.35">
      <c r="K56426" s="293"/>
      <c r="M56426" s="290"/>
    </row>
    <row r="56427" spans="11:13" x14ac:dyDescent="0.35">
      <c r="K56427" s="293"/>
      <c r="M56427" s="290"/>
    </row>
    <row r="56428" spans="11:13" x14ac:dyDescent="0.35">
      <c r="K56428" s="293"/>
      <c r="M56428" s="290"/>
    </row>
    <row r="56429" spans="11:13" x14ac:dyDescent="0.35">
      <c r="K56429" s="293"/>
      <c r="M56429" s="290"/>
    </row>
    <row r="56430" spans="11:13" x14ac:dyDescent="0.35">
      <c r="K56430" s="293"/>
      <c r="M56430" s="290"/>
    </row>
    <row r="56431" spans="11:13" x14ac:dyDescent="0.35">
      <c r="K56431" s="293"/>
      <c r="M56431" s="290"/>
    </row>
    <row r="56432" spans="11:13" x14ac:dyDescent="0.35">
      <c r="K56432" s="293"/>
      <c r="M56432" s="290"/>
    </row>
    <row r="56433" spans="11:13" x14ac:dyDescent="0.35">
      <c r="K56433" s="293"/>
      <c r="M56433" s="290"/>
    </row>
    <row r="56434" spans="11:13" x14ac:dyDescent="0.35">
      <c r="K56434" s="293"/>
      <c r="M56434" s="290"/>
    </row>
    <row r="56435" spans="11:13" x14ac:dyDescent="0.35">
      <c r="K56435" s="293"/>
      <c r="M56435" s="290"/>
    </row>
    <row r="56436" spans="11:13" x14ac:dyDescent="0.35">
      <c r="K56436" s="293"/>
      <c r="M56436" s="290"/>
    </row>
    <row r="56437" spans="11:13" x14ac:dyDescent="0.35">
      <c r="K56437" s="293"/>
      <c r="M56437" s="290"/>
    </row>
    <row r="56438" spans="11:13" x14ac:dyDescent="0.35">
      <c r="K56438" s="293"/>
      <c r="M56438" s="290"/>
    </row>
    <row r="56439" spans="11:13" x14ac:dyDescent="0.35">
      <c r="K56439" s="293"/>
      <c r="M56439" s="290"/>
    </row>
    <row r="56440" spans="11:13" x14ac:dyDescent="0.35">
      <c r="K56440" s="293"/>
      <c r="M56440" s="290"/>
    </row>
    <row r="56441" spans="11:13" x14ac:dyDescent="0.35">
      <c r="K56441" s="293"/>
      <c r="M56441" s="290"/>
    </row>
    <row r="56442" spans="11:13" x14ac:dyDescent="0.35">
      <c r="K56442" s="293"/>
      <c r="M56442" s="290"/>
    </row>
    <row r="56443" spans="11:13" x14ac:dyDescent="0.35">
      <c r="K56443" s="293"/>
      <c r="M56443" s="290"/>
    </row>
    <row r="56444" spans="11:13" x14ac:dyDescent="0.35">
      <c r="K56444" s="293"/>
      <c r="M56444" s="290"/>
    </row>
    <row r="56445" spans="11:13" x14ac:dyDescent="0.35">
      <c r="K56445" s="293"/>
      <c r="M56445" s="290"/>
    </row>
    <row r="56446" spans="11:13" x14ac:dyDescent="0.35">
      <c r="K56446" s="293"/>
      <c r="M56446" s="290"/>
    </row>
    <row r="56447" spans="11:13" x14ac:dyDescent="0.35">
      <c r="K56447" s="293"/>
      <c r="M56447" s="290"/>
    </row>
    <row r="56448" spans="11:13" x14ac:dyDescent="0.35">
      <c r="K56448" s="293"/>
      <c r="M56448" s="290"/>
    </row>
    <row r="56449" spans="11:13" x14ac:dyDescent="0.35">
      <c r="K56449" s="293"/>
      <c r="M56449" s="290"/>
    </row>
    <row r="56450" spans="11:13" x14ac:dyDescent="0.35">
      <c r="K56450" s="293"/>
      <c r="M56450" s="290"/>
    </row>
    <row r="56451" spans="11:13" x14ac:dyDescent="0.35">
      <c r="K56451" s="293"/>
      <c r="M56451" s="290"/>
    </row>
    <row r="56452" spans="11:13" x14ac:dyDescent="0.35">
      <c r="K56452" s="293"/>
      <c r="M56452" s="290"/>
    </row>
    <row r="56453" spans="11:13" x14ac:dyDescent="0.35">
      <c r="K56453" s="293"/>
      <c r="M56453" s="290"/>
    </row>
    <row r="56454" spans="11:13" x14ac:dyDescent="0.35">
      <c r="K56454" s="293"/>
      <c r="M56454" s="290"/>
    </row>
    <row r="56455" spans="11:13" x14ac:dyDescent="0.35">
      <c r="K56455" s="293"/>
      <c r="M56455" s="290"/>
    </row>
    <row r="56456" spans="11:13" x14ac:dyDescent="0.35">
      <c r="K56456" s="293"/>
      <c r="M56456" s="290"/>
    </row>
    <row r="56457" spans="11:13" x14ac:dyDescent="0.35">
      <c r="K56457" s="293"/>
      <c r="M56457" s="290"/>
    </row>
    <row r="56458" spans="11:13" x14ac:dyDescent="0.35">
      <c r="K56458" s="293"/>
      <c r="M56458" s="290"/>
    </row>
    <row r="56459" spans="11:13" x14ac:dyDescent="0.35">
      <c r="K56459" s="293"/>
      <c r="M56459" s="290"/>
    </row>
    <row r="56460" spans="11:13" x14ac:dyDescent="0.35">
      <c r="K56460" s="293"/>
      <c r="M56460" s="290"/>
    </row>
    <row r="56461" spans="11:13" x14ac:dyDescent="0.35">
      <c r="K56461" s="293"/>
      <c r="M56461" s="290"/>
    </row>
    <row r="56462" spans="11:13" x14ac:dyDescent="0.35">
      <c r="K56462" s="293"/>
      <c r="M56462" s="290"/>
    </row>
    <row r="56463" spans="11:13" x14ac:dyDescent="0.35">
      <c r="K56463" s="293"/>
      <c r="M56463" s="290"/>
    </row>
    <row r="56464" spans="11:13" x14ac:dyDescent="0.35">
      <c r="K56464" s="293"/>
      <c r="M56464" s="290"/>
    </row>
    <row r="56465" spans="11:13" x14ac:dyDescent="0.35">
      <c r="K56465" s="293"/>
      <c r="M56465" s="290"/>
    </row>
    <row r="56466" spans="11:13" x14ac:dyDescent="0.35">
      <c r="K56466" s="293"/>
      <c r="M56466" s="290"/>
    </row>
    <row r="56467" spans="11:13" x14ac:dyDescent="0.35">
      <c r="K56467" s="293"/>
      <c r="M56467" s="290"/>
    </row>
    <row r="56468" spans="11:13" x14ac:dyDescent="0.35">
      <c r="K56468" s="293"/>
      <c r="M56468" s="290"/>
    </row>
    <row r="56469" spans="11:13" x14ac:dyDescent="0.35">
      <c r="K56469" s="293"/>
      <c r="M56469" s="290"/>
    </row>
    <row r="56470" spans="11:13" x14ac:dyDescent="0.35">
      <c r="K56470" s="293"/>
      <c r="M56470" s="290"/>
    </row>
    <row r="56471" spans="11:13" x14ac:dyDescent="0.35">
      <c r="K56471" s="293"/>
      <c r="M56471" s="290"/>
    </row>
    <row r="56472" spans="11:13" x14ac:dyDescent="0.35">
      <c r="K56472" s="293"/>
      <c r="M56472" s="290"/>
    </row>
    <row r="56473" spans="11:13" x14ac:dyDescent="0.35">
      <c r="K56473" s="293"/>
      <c r="M56473" s="290"/>
    </row>
    <row r="56474" spans="11:13" x14ac:dyDescent="0.35">
      <c r="K56474" s="293"/>
      <c r="M56474" s="290"/>
    </row>
    <row r="56475" spans="11:13" x14ac:dyDescent="0.35">
      <c r="K56475" s="293"/>
      <c r="M56475" s="290"/>
    </row>
    <row r="56476" spans="11:13" x14ac:dyDescent="0.35">
      <c r="K56476" s="293"/>
      <c r="M56476" s="290"/>
    </row>
    <row r="56477" spans="11:13" x14ac:dyDescent="0.35">
      <c r="K56477" s="293"/>
      <c r="M56477" s="290"/>
    </row>
    <row r="56478" spans="11:13" x14ac:dyDescent="0.35">
      <c r="K56478" s="293"/>
      <c r="M56478" s="290"/>
    </row>
    <row r="56479" spans="11:13" x14ac:dyDescent="0.35">
      <c r="K56479" s="293"/>
      <c r="M56479" s="290"/>
    </row>
    <row r="56480" spans="11:13" x14ac:dyDescent="0.35">
      <c r="K56480" s="293"/>
      <c r="M56480" s="290"/>
    </row>
    <row r="56481" spans="11:13" x14ac:dyDescent="0.35">
      <c r="K56481" s="293"/>
      <c r="M56481" s="290"/>
    </row>
    <row r="56482" spans="11:13" x14ac:dyDescent="0.35">
      <c r="K56482" s="293"/>
      <c r="M56482" s="290"/>
    </row>
    <row r="56483" spans="11:13" x14ac:dyDescent="0.35">
      <c r="K56483" s="293"/>
      <c r="M56483" s="290"/>
    </row>
    <row r="56484" spans="11:13" x14ac:dyDescent="0.35">
      <c r="K56484" s="293"/>
      <c r="M56484" s="290"/>
    </row>
    <row r="56485" spans="11:13" x14ac:dyDescent="0.35">
      <c r="K56485" s="293"/>
      <c r="M56485" s="290"/>
    </row>
    <row r="56486" spans="11:13" x14ac:dyDescent="0.35">
      <c r="K56486" s="293"/>
      <c r="M56486" s="290"/>
    </row>
    <row r="56487" spans="11:13" x14ac:dyDescent="0.35">
      <c r="K56487" s="293"/>
      <c r="M56487" s="290"/>
    </row>
    <row r="56488" spans="11:13" x14ac:dyDescent="0.35">
      <c r="K56488" s="293"/>
      <c r="M56488" s="290"/>
    </row>
    <row r="56489" spans="11:13" x14ac:dyDescent="0.35">
      <c r="K56489" s="293"/>
      <c r="M56489" s="290"/>
    </row>
    <row r="56490" spans="11:13" x14ac:dyDescent="0.35">
      <c r="K56490" s="293"/>
      <c r="M56490" s="290"/>
    </row>
    <row r="56491" spans="11:13" x14ac:dyDescent="0.35">
      <c r="K56491" s="293"/>
      <c r="M56491" s="290"/>
    </row>
    <row r="56492" spans="11:13" x14ac:dyDescent="0.35">
      <c r="K56492" s="293"/>
      <c r="M56492" s="290"/>
    </row>
    <row r="56493" spans="11:13" x14ac:dyDescent="0.35">
      <c r="K56493" s="293"/>
      <c r="M56493" s="290"/>
    </row>
    <row r="56494" spans="11:13" x14ac:dyDescent="0.35">
      <c r="K56494" s="293"/>
      <c r="M56494" s="290"/>
    </row>
    <row r="56495" spans="11:13" x14ac:dyDescent="0.35">
      <c r="K56495" s="293"/>
      <c r="M56495" s="290"/>
    </row>
    <row r="56496" spans="11:13" x14ac:dyDescent="0.35">
      <c r="K56496" s="293"/>
      <c r="M56496" s="290"/>
    </row>
    <row r="56497" spans="11:13" x14ac:dyDescent="0.35">
      <c r="K56497" s="293"/>
      <c r="M56497" s="290"/>
    </row>
    <row r="56498" spans="11:13" x14ac:dyDescent="0.35">
      <c r="K56498" s="293"/>
      <c r="M56498" s="290"/>
    </row>
    <row r="56499" spans="11:13" x14ac:dyDescent="0.35">
      <c r="K56499" s="293"/>
      <c r="M56499" s="290"/>
    </row>
    <row r="56500" spans="11:13" x14ac:dyDescent="0.35">
      <c r="K56500" s="293"/>
      <c r="M56500" s="290"/>
    </row>
    <row r="56501" spans="11:13" x14ac:dyDescent="0.35">
      <c r="K56501" s="293"/>
      <c r="M56501" s="290"/>
    </row>
    <row r="56502" spans="11:13" x14ac:dyDescent="0.35">
      <c r="K56502" s="293"/>
      <c r="M56502" s="290"/>
    </row>
    <row r="56503" spans="11:13" x14ac:dyDescent="0.35">
      <c r="K56503" s="293"/>
      <c r="M56503" s="290"/>
    </row>
    <row r="56504" spans="11:13" x14ac:dyDescent="0.35">
      <c r="K56504" s="293"/>
      <c r="M56504" s="290"/>
    </row>
    <row r="56505" spans="11:13" x14ac:dyDescent="0.35">
      <c r="K56505" s="293"/>
      <c r="M56505" s="290"/>
    </row>
    <row r="56506" spans="11:13" x14ac:dyDescent="0.35">
      <c r="K56506" s="293"/>
      <c r="M56506" s="290"/>
    </row>
    <row r="56507" spans="11:13" x14ac:dyDescent="0.35">
      <c r="K56507" s="293"/>
      <c r="M56507" s="290"/>
    </row>
    <row r="56508" spans="11:13" x14ac:dyDescent="0.35">
      <c r="K56508" s="293"/>
      <c r="M56508" s="290"/>
    </row>
    <row r="56509" spans="11:13" x14ac:dyDescent="0.35">
      <c r="K56509" s="293"/>
      <c r="M56509" s="290"/>
    </row>
    <row r="56510" spans="11:13" x14ac:dyDescent="0.35">
      <c r="K56510" s="293"/>
      <c r="M56510" s="290"/>
    </row>
    <row r="56511" spans="11:13" x14ac:dyDescent="0.35">
      <c r="K56511" s="293"/>
      <c r="M56511" s="290"/>
    </row>
    <row r="56512" spans="11:13" x14ac:dyDescent="0.35">
      <c r="K56512" s="293"/>
      <c r="M56512" s="290"/>
    </row>
    <row r="56513" spans="11:13" x14ac:dyDescent="0.35">
      <c r="K56513" s="293"/>
      <c r="M56513" s="290"/>
    </row>
    <row r="56514" spans="11:13" x14ac:dyDescent="0.35">
      <c r="K56514" s="293"/>
      <c r="M56514" s="290"/>
    </row>
    <row r="56515" spans="11:13" x14ac:dyDescent="0.35">
      <c r="K56515" s="293"/>
      <c r="M56515" s="290"/>
    </row>
    <row r="56516" spans="11:13" x14ac:dyDescent="0.35">
      <c r="K56516" s="293"/>
      <c r="M56516" s="290"/>
    </row>
    <row r="56517" spans="11:13" x14ac:dyDescent="0.35">
      <c r="K56517" s="293"/>
      <c r="M56517" s="290"/>
    </row>
    <row r="56518" spans="11:13" x14ac:dyDescent="0.35">
      <c r="K56518" s="293"/>
      <c r="M56518" s="290"/>
    </row>
    <row r="56519" spans="11:13" x14ac:dyDescent="0.35">
      <c r="K56519" s="293"/>
      <c r="M56519" s="290"/>
    </row>
    <row r="56520" spans="11:13" x14ac:dyDescent="0.35">
      <c r="K56520" s="293"/>
      <c r="M56520" s="290"/>
    </row>
    <row r="56521" spans="11:13" x14ac:dyDescent="0.35">
      <c r="K56521" s="293"/>
      <c r="M56521" s="290"/>
    </row>
    <row r="56522" spans="11:13" x14ac:dyDescent="0.35">
      <c r="K56522" s="293"/>
      <c r="M56522" s="290"/>
    </row>
    <row r="56523" spans="11:13" x14ac:dyDescent="0.35">
      <c r="K56523" s="293"/>
      <c r="M56523" s="290"/>
    </row>
    <row r="56524" spans="11:13" x14ac:dyDescent="0.35">
      <c r="K56524" s="293"/>
      <c r="M56524" s="290"/>
    </row>
    <row r="56525" spans="11:13" x14ac:dyDescent="0.35">
      <c r="K56525" s="293"/>
      <c r="M56525" s="290"/>
    </row>
    <row r="56526" spans="11:13" x14ac:dyDescent="0.35">
      <c r="K56526" s="293"/>
      <c r="M56526" s="290"/>
    </row>
    <row r="56527" spans="11:13" x14ac:dyDescent="0.35">
      <c r="K56527" s="293"/>
      <c r="M56527" s="290"/>
    </row>
    <row r="56528" spans="11:13" x14ac:dyDescent="0.35">
      <c r="K56528" s="293"/>
      <c r="M56528" s="290"/>
    </row>
    <row r="56529" spans="11:13" x14ac:dyDescent="0.35">
      <c r="K56529" s="293"/>
      <c r="M56529" s="290"/>
    </row>
    <row r="56530" spans="11:13" x14ac:dyDescent="0.35">
      <c r="K56530" s="293"/>
      <c r="M56530" s="290"/>
    </row>
    <row r="56531" spans="11:13" x14ac:dyDescent="0.35">
      <c r="K56531" s="293"/>
      <c r="M56531" s="290"/>
    </row>
    <row r="56532" spans="11:13" x14ac:dyDescent="0.35">
      <c r="K56532" s="293"/>
      <c r="M56532" s="290"/>
    </row>
    <row r="56533" spans="11:13" x14ac:dyDescent="0.35">
      <c r="K56533" s="293"/>
      <c r="M56533" s="290"/>
    </row>
    <row r="56534" spans="11:13" x14ac:dyDescent="0.35">
      <c r="K56534" s="293"/>
      <c r="M56534" s="290"/>
    </row>
    <row r="56535" spans="11:13" x14ac:dyDescent="0.35">
      <c r="K56535" s="293"/>
      <c r="M56535" s="290"/>
    </row>
    <row r="56536" spans="11:13" x14ac:dyDescent="0.35">
      <c r="K56536" s="293"/>
      <c r="M56536" s="290"/>
    </row>
    <row r="56537" spans="11:13" x14ac:dyDescent="0.35">
      <c r="K56537" s="293"/>
      <c r="M56537" s="290"/>
    </row>
    <row r="56538" spans="11:13" x14ac:dyDescent="0.35">
      <c r="K56538" s="293"/>
      <c r="M56538" s="290"/>
    </row>
    <row r="56539" spans="11:13" x14ac:dyDescent="0.35">
      <c r="K56539" s="293"/>
      <c r="M56539" s="290"/>
    </row>
    <row r="56540" spans="11:13" x14ac:dyDescent="0.35">
      <c r="K56540" s="293"/>
      <c r="M56540" s="290"/>
    </row>
    <row r="56541" spans="11:13" x14ac:dyDescent="0.35">
      <c r="K56541" s="293"/>
      <c r="M56541" s="290"/>
    </row>
    <row r="56542" spans="11:13" x14ac:dyDescent="0.35">
      <c r="K56542" s="293"/>
      <c r="M56542" s="290"/>
    </row>
    <row r="56543" spans="11:13" x14ac:dyDescent="0.35">
      <c r="K56543" s="293"/>
      <c r="M56543" s="290"/>
    </row>
    <row r="56544" spans="11:13" x14ac:dyDescent="0.35">
      <c r="K56544" s="293"/>
      <c r="M56544" s="290"/>
    </row>
    <row r="56545" spans="11:13" x14ac:dyDescent="0.35">
      <c r="K56545" s="293"/>
      <c r="M56545" s="290"/>
    </row>
    <row r="56546" spans="11:13" x14ac:dyDescent="0.35">
      <c r="K56546" s="293"/>
      <c r="M56546" s="290"/>
    </row>
    <row r="56547" spans="11:13" x14ac:dyDescent="0.35">
      <c r="K56547" s="293"/>
      <c r="M56547" s="290"/>
    </row>
    <row r="56548" spans="11:13" x14ac:dyDescent="0.35">
      <c r="K56548" s="293"/>
      <c r="M56548" s="290"/>
    </row>
    <row r="56549" spans="11:13" x14ac:dyDescent="0.35">
      <c r="K56549" s="293"/>
      <c r="M56549" s="290"/>
    </row>
    <row r="56550" spans="11:13" x14ac:dyDescent="0.35">
      <c r="K56550" s="293"/>
      <c r="M56550" s="290"/>
    </row>
    <row r="56551" spans="11:13" x14ac:dyDescent="0.35">
      <c r="K56551" s="293"/>
      <c r="M56551" s="290"/>
    </row>
    <row r="56552" spans="11:13" x14ac:dyDescent="0.35">
      <c r="K56552" s="293"/>
      <c r="M56552" s="290"/>
    </row>
    <row r="56553" spans="11:13" x14ac:dyDescent="0.35">
      <c r="K56553" s="293"/>
      <c r="M56553" s="290"/>
    </row>
    <row r="56554" spans="11:13" x14ac:dyDescent="0.35">
      <c r="K56554" s="293"/>
      <c r="M56554" s="290"/>
    </row>
    <row r="56555" spans="11:13" x14ac:dyDescent="0.35">
      <c r="K56555" s="293"/>
      <c r="M56555" s="290"/>
    </row>
    <row r="56556" spans="11:13" x14ac:dyDescent="0.35">
      <c r="K56556" s="293"/>
      <c r="M56556" s="290"/>
    </row>
    <row r="56557" spans="11:13" x14ac:dyDescent="0.35">
      <c r="K56557" s="293"/>
      <c r="M56557" s="290"/>
    </row>
    <row r="56558" spans="11:13" x14ac:dyDescent="0.35">
      <c r="K56558" s="293"/>
      <c r="M56558" s="290"/>
    </row>
    <row r="56559" spans="11:13" x14ac:dyDescent="0.35">
      <c r="K56559" s="293"/>
      <c r="M56559" s="290"/>
    </row>
    <row r="56560" spans="11:13" x14ac:dyDescent="0.35">
      <c r="K56560" s="293"/>
      <c r="M56560" s="290"/>
    </row>
    <row r="56561" spans="11:13" x14ac:dyDescent="0.35">
      <c r="K56561" s="293"/>
      <c r="M56561" s="290"/>
    </row>
    <row r="56562" spans="11:13" x14ac:dyDescent="0.35">
      <c r="K56562" s="293"/>
      <c r="M56562" s="290"/>
    </row>
    <row r="56563" spans="11:13" x14ac:dyDescent="0.35">
      <c r="K56563" s="293"/>
      <c r="M56563" s="290"/>
    </row>
    <row r="56564" spans="11:13" x14ac:dyDescent="0.35">
      <c r="K56564" s="293"/>
      <c r="M56564" s="290"/>
    </row>
    <row r="56565" spans="11:13" x14ac:dyDescent="0.35">
      <c r="K56565" s="293"/>
      <c r="M56565" s="290"/>
    </row>
    <row r="56566" spans="11:13" x14ac:dyDescent="0.35">
      <c r="K56566" s="293"/>
      <c r="M56566" s="290"/>
    </row>
    <row r="56567" spans="11:13" x14ac:dyDescent="0.35">
      <c r="K56567" s="293"/>
      <c r="M56567" s="290"/>
    </row>
    <row r="56568" spans="11:13" x14ac:dyDescent="0.35">
      <c r="K56568" s="293"/>
      <c r="M56568" s="290"/>
    </row>
    <row r="56569" spans="11:13" x14ac:dyDescent="0.35">
      <c r="K56569" s="293"/>
      <c r="M56569" s="290"/>
    </row>
    <row r="56570" spans="11:13" x14ac:dyDescent="0.35">
      <c r="K56570" s="293"/>
      <c r="M56570" s="290"/>
    </row>
    <row r="56571" spans="11:13" x14ac:dyDescent="0.35">
      <c r="K56571" s="293"/>
      <c r="M56571" s="290"/>
    </row>
    <row r="56572" spans="11:13" x14ac:dyDescent="0.35">
      <c r="K56572" s="293"/>
      <c r="M56572" s="290"/>
    </row>
    <row r="56573" spans="11:13" x14ac:dyDescent="0.35">
      <c r="K56573" s="293"/>
      <c r="M56573" s="290"/>
    </row>
    <row r="56574" spans="11:13" x14ac:dyDescent="0.35">
      <c r="K56574" s="293"/>
      <c r="M56574" s="290"/>
    </row>
    <row r="56575" spans="11:13" x14ac:dyDescent="0.35">
      <c r="K56575" s="293"/>
      <c r="M56575" s="290"/>
    </row>
    <row r="56576" spans="11:13" x14ac:dyDescent="0.35">
      <c r="K56576" s="293"/>
      <c r="M56576" s="290"/>
    </row>
    <row r="56577" spans="11:13" x14ac:dyDescent="0.35">
      <c r="K56577" s="293"/>
      <c r="M56577" s="290"/>
    </row>
    <row r="56578" spans="11:13" x14ac:dyDescent="0.35">
      <c r="K56578" s="293"/>
      <c r="M56578" s="290"/>
    </row>
    <row r="56579" spans="11:13" x14ac:dyDescent="0.35">
      <c r="K56579" s="293"/>
      <c r="M56579" s="290"/>
    </row>
    <row r="56580" spans="11:13" x14ac:dyDescent="0.35">
      <c r="K56580" s="293"/>
      <c r="M56580" s="290"/>
    </row>
    <row r="56581" spans="11:13" x14ac:dyDescent="0.35">
      <c r="K56581" s="293"/>
      <c r="M56581" s="290"/>
    </row>
    <row r="56582" spans="11:13" x14ac:dyDescent="0.35">
      <c r="K56582" s="293"/>
      <c r="M56582" s="290"/>
    </row>
    <row r="56583" spans="11:13" x14ac:dyDescent="0.35">
      <c r="K56583" s="293"/>
      <c r="M56583" s="290"/>
    </row>
    <row r="56584" spans="11:13" x14ac:dyDescent="0.35">
      <c r="K56584" s="293"/>
      <c r="M56584" s="290"/>
    </row>
    <row r="56585" spans="11:13" x14ac:dyDescent="0.35">
      <c r="K56585" s="293"/>
      <c r="M56585" s="290"/>
    </row>
    <row r="56586" spans="11:13" x14ac:dyDescent="0.35">
      <c r="K56586" s="293"/>
      <c r="M56586" s="290"/>
    </row>
    <row r="56587" spans="11:13" x14ac:dyDescent="0.35">
      <c r="K56587" s="293"/>
      <c r="M56587" s="290"/>
    </row>
    <row r="56588" spans="11:13" x14ac:dyDescent="0.35">
      <c r="K56588" s="293"/>
      <c r="M56588" s="290"/>
    </row>
    <row r="56589" spans="11:13" x14ac:dyDescent="0.35">
      <c r="K56589" s="293"/>
      <c r="M56589" s="290"/>
    </row>
    <row r="56590" spans="11:13" x14ac:dyDescent="0.35">
      <c r="K56590" s="293"/>
      <c r="M56590" s="290"/>
    </row>
    <row r="56591" spans="11:13" x14ac:dyDescent="0.35">
      <c r="K56591" s="293"/>
      <c r="M56591" s="290"/>
    </row>
    <row r="56592" spans="11:13" x14ac:dyDescent="0.35">
      <c r="K56592" s="293"/>
      <c r="M56592" s="290"/>
    </row>
    <row r="56593" spans="11:13" x14ac:dyDescent="0.35">
      <c r="K56593" s="293"/>
      <c r="M56593" s="290"/>
    </row>
    <row r="56594" spans="11:13" x14ac:dyDescent="0.35">
      <c r="K56594" s="293"/>
      <c r="M56594" s="290"/>
    </row>
    <row r="56595" spans="11:13" x14ac:dyDescent="0.35">
      <c r="K56595" s="293"/>
      <c r="M56595" s="290"/>
    </row>
    <row r="56596" spans="11:13" x14ac:dyDescent="0.35">
      <c r="K56596" s="293"/>
      <c r="M56596" s="290"/>
    </row>
    <row r="56597" spans="11:13" x14ac:dyDescent="0.35">
      <c r="K56597" s="293"/>
      <c r="M56597" s="290"/>
    </row>
    <row r="56598" spans="11:13" x14ac:dyDescent="0.35">
      <c r="K56598" s="293"/>
      <c r="M56598" s="290"/>
    </row>
    <row r="56599" spans="11:13" x14ac:dyDescent="0.35">
      <c r="K56599" s="293"/>
      <c r="M56599" s="290"/>
    </row>
    <row r="56600" spans="11:13" x14ac:dyDescent="0.35">
      <c r="K56600" s="293"/>
      <c r="M56600" s="290"/>
    </row>
    <row r="56601" spans="11:13" x14ac:dyDescent="0.35">
      <c r="K56601" s="293"/>
      <c r="M56601" s="290"/>
    </row>
    <row r="56602" spans="11:13" x14ac:dyDescent="0.35">
      <c r="K56602" s="293"/>
      <c r="M56602" s="290"/>
    </row>
    <row r="56603" spans="11:13" x14ac:dyDescent="0.35">
      <c r="K56603" s="293"/>
      <c r="M56603" s="290"/>
    </row>
    <row r="56604" spans="11:13" x14ac:dyDescent="0.35">
      <c r="K56604" s="293"/>
      <c r="M56604" s="290"/>
    </row>
    <row r="56605" spans="11:13" x14ac:dyDescent="0.35">
      <c r="K56605" s="293"/>
      <c r="M56605" s="290"/>
    </row>
    <row r="56606" spans="11:13" x14ac:dyDescent="0.35">
      <c r="K56606" s="293"/>
      <c r="M56606" s="290"/>
    </row>
    <row r="56607" spans="11:13" x14ac:dyDescent="0.35">
      <c r="K56607" s="293"/>
      <c r="M56607" s="290"/>
    </row>
    <row r="56608" spans="11:13" x14ac:dyDescent="0.35">
      <c r="K56608" s="293"/>
      <c r="M56608" s="290"/>
    </row>
    <row r="56609" spans="11:13" x14ac:dyDescent="0.35">
      <c r="K56609" s="293"/>
      <c r="M56609" s="290"/>
    </row>
    <row r="56610" spans="11:13" x14ac:dyDescent="0.35">
      <c r="K56610" s="293"/>
      <c r="M56610" s="290"/>
    </row>
    <row r="56611" spans="11:13" x14ac:dyDescent="0.35">
      <c r="K56611" s="293"/>
      <c r="M56611" s="290"/>
    </row>
    <row r="56612" spans="11:13" x14ac:dyDescent="0.35">
      <c r="K56612" s="293"/>
      <c r="M56612" s="290"/>
    </row>
    <row r="56613" spans="11:13" x14ac:dyDescent="0.35">
      <c r="K56613" s="293"/>
      <c r="M56613" s="290"/>
    </row>
    <row r="56614" spans="11:13" x14ac:dyDescent="0.35">
      <c r="K56614" s="293"/>
      <c r="M56614" s="290"/>
    </row>
    <row r="56615" spans="11:13" x14ac:dyDescent="0.35">
      <c r="K56615" s="293"/>
      <c r="M56615" s="290"/>
    </row>
    <row r="56616" spans="11:13" x14ac:dyDescent="0.35">
      <c r="K56616" s="293"/>
      <c r="M56616" s="290"/>
    </row>
    <row r="56617" spans="11:13" x14ac:dyDescent="0.35">
      <c r="K56617" s="293"/>
      <c r="M56617" s="290"/>
    </row>
    <row r="56618" spans="11:13" x14ac:dyDescent="0.35">
      <c r="K56618" s="293"/>
      <c r="M56618" s="290"/>
    </row>
    <row r="56619" spans="11:13" x14ac:dyDescent="0.35">
      <c r="K56619" s="293"/>
      <c r="M56619" s="290"/>
    </row>
    <row r="56620" spans="11:13" x14ac:dyDescent="0.35">
      <c r="K56620" s="293"/>
      <c r="M56620" s="290"/>
    </row>
    <row r="56621" spans="11:13" x14ac:dyDescent="0.35">
      <c r="K56621" s="293"/>
      <c r="M56621" s="290"/>
    </row>
    <row r="56622" spans="11:13" x14ac:dyDescent="0.35">
      <c r="K56622" s="293"/>
      <c r="M56622" s="290"/>
    </row>
    <row r="56623" spans="11:13" x14ac:dyDescent="0.35">
      <c r="K56623" s="293"/>
      <c r="M56623" s="290"/>
    </row>
    <row r="56624" spans="11:13" x14ac:dyDescent="0.35">
      <c r="K56624" s="293"/>
      <c r="M56624" s="290"/>
    </row>
    <row r="56625" spans="11:13" x14ac:dyDescent="0.35">
      <c r="K56625" s="293"/>
      <c r="M56625" s="290"/>
    </row>
    <row r="56626" spans="11:13" x14ac:dyDescent="0.35">
      <c r="K56626" s="293"/>
      <c r="M56626" s="290"/>
    </row>
    <row r="56627" spans="11:13" x14ac:dyDescent="0.35">
      <c r="K56627" s="293"/>
      <c r="M56627" s="290"/>
    </row>
    <row r="56628" spans="11:13" x14ac:dyDescent="0.35">
      <c r="K56628" s="293"/>
      <c r="M56628" s="290"/>
    </row>
    <row r="56629" spans="11:13" x14ac:dyDescent="0.35">
      <c r="K56629" s="293"/>
      <c r="M56629" s="290"/>
    </row>
    <row r="56630" spans="11:13" x14ac:dyDescent="0.35">
      <c r="K56630" s="293"/>
      <c r="M56630" s="290"/>
    </row>
    <row r="56631" spans="11:13" x14ac:dyDescent="0.35">
      <c r="K56631" s="293"/>
      <c r="M56631" s="290"/>
    </row>
    <row r="56632" spans="11:13" x14ac:dyDescent="0.35">
      <c r="K56632" s="293"/>
      <c r="M56632" s="290"/>
    </row>
    <row r="56633" spans="11:13" x14ac:dyDescent="0.35">
      <c r="K56633" s="293"/>
      <c r="M56633" s="290"/>
    </row>
    <row r="56634" spans="11:13" x14ac:dyDescent="0.35">
      <c r="K56634" s="293"/>
      <c r="M56634" s="290"/>
    </row>
    <row r="56635" spans="11:13" x14ac:dyDescent="0.35">
      <c r="K56635" s="293"/>
      <c r="M56635" s="290"/>
    </row>
    <row r="56636" spans="11:13" x14ac:dyDescent="0.35">
      <c r="K56636" s="293"/>
      <c r="M56636" s="290"/>
    </row>
    <row r="56637" spans="11:13" x14ac:dyDescent="0.35">
      <c r="K56637" s="293"/>
      <c r="M56637" s="290"/>
    </row>
    <row r="56638" spans="11:13" x14ac:dyDescent="0.35">
      <c r="K56638" s="293"/>
      <c r="M56638" s="290"/>
    </row>
    <row r="56639" spans="11:13" x14ac:dyDescent="0.35">
      <c r="K56639" s="293"/>
      <c r="M56639" s="290"/>
    </row>
    <row r="56640" spans="11:13" x14ac:dyDescent="0.35">
      <c r="K56640" s="293"/>
      <c r="M56640" s="290"/>
    </row>
    <row r="56641" spans="11:13" x14ac:dyDescent="0.35">
      <c r="K56641" s="293"/>
      <c r="M56641" s="290"/>
    </row>
    <row r="56642" spans="11:13" x14ac:dyDescent="0.35">
      <c r="K56642" s="293"/>
      <c r="M56642" s="290"/>
    </row>
    <row r="56643" spans="11:13" x14ac:dyDescent="0.35">
      <c r="K56643" s="293"/>
      <c r="M56643" s="290"/>
    </row>
    <row r="56644" spans="11:13" x14ac:dyDescent="0.35">
      <c r="K56644" s="293"/>
      <c r="M56644" s="290"/>
    </row>
    <row r="56645" spans="11:13" x14ac:dyDescent="0.35">
      <c r="K56645" s="293"/>
      <c r="M56645" s="290"/>
    </row>
    <row r="56646" spans="11:13" x14ac:dyDescent="0.35">
      <c r="K56646" s="293"/>
      <c r="M56646" s="290"/>
    </row>
    <row r="56647" spans="11:13" x14ac:dyDescent="0.35">
      <c r="K56647" s="293"/>
      <c r="M56647" s="290"/>
    </row>
    <row r="56648" spans="11:13" x14ac:dyDescent="0.35">
      <c r="K56648" s="293"/>
      <c r="M56648" s="290"/>
    </row>
    <row r="56649" spans="11:13" x14ac:dyDescent="0.35">
      <c r="K56649" s="293"/>
      <c r="M56649" s="290"/>
    </row>
    <row r="56650" spans="11:13" x14ac:dyDescent="0.35">
      <c r="K56650" s="293"/>
      <c r="M56650" s="290"/>
    </row>
    <row r="56651" spans="11:13" x14ac:dyDescent="0.35">
      <c r="K56651" s="293"/>
      <c r="M56651" s="290"/>
    </row>
    <row r="56652" spans="11:13" x14ac:dyDescent="0.35">
      <c r="K56652" s="293"/>
      <c r="M56652" s="290"/>
    </row>
    <row r="56653" spans="11:13" x14ac:dyDescent="0.35">
      <c r="K56653" s="293"/>
      <c r="M56653" s="290"/>
    </row>
    <row r="56654" spans="11:13" x14ac:dyDescent="0.35">
      <c r="K56654" s="293"/>
      <c r="M56654" s="290"/>
    </row>
    <row r="56655" spans="11:13" x14ac:dyDescent="0.35">
      <c r="K56655" s="293"/>
      <c r="M56655" s="290"/>
    </row>
    <row r="56656" spans="11:13" x14ac:dyDescent="0.35">
      <c r="K56656" s="293"/>
      <c r="M56656" s="290"/>
    </row>
    <row r="56657" spans="11:13" x14ac:dyDescent="0.35">
      <c r="K56657" s="293"/>
      <c r="M56657" s="290"/>
    </row>
    <row r="56658" spans="11:13" x14ac:dyDescent="0.35">
      <c r="K56658" s="293"/>
      <c r="M56658" s="290"/>
    </row>
    <row r="56659" spans="11:13" x14ac:dyDescent="0.35">
      <c r="K56659" s="293"/>
      <c r="M56659" s="290"/>
    </row>
    <row r="56660" spans="11:13" x14ac:dyDescent="0.35">
      <c r="K56660" s="293"/>
      <c r="M56660" s="290"/>
    </row>
    <row r="56661" spans="11:13" x14ac:dyDescent="0.35">
      <c r="K56661" s="293"/>
      <c r="M56661" s="290"/>
    </row>
    <row r="56662" spans="11:13" x14ac:dyDescent="0.35">
      <c r="K56662" s="293"/>
      <c r="M56662" s="290"/>
    </row>
    <row r="56663" spans="11:13" x14ac:dyDescent="0.35">
      <c r="K56663" s="293"/>
      <c r="M56663" s="290"/>
    </row>
    <row r="56664" spans="11:13" x14ac:dyDescent="0.35">
      <c r="K56664" s="293"/>
      <c r="M56664" s="290"/>
    </row>
    <row r="56665" spans="11:13" x14ac:dyDescent="0.35">
      <c r="K56665" s="293"/>
      <c r="M56665" s="290"/>
    </row>
    <row r="56666" spans="11:13" x14ac:dyDescent="0.35">
      <c r="K56666" s="293"/>
      <c r="M56666" s="290"/>
    </row>
    <row r="56667" spans="11:13" x14ac:dyDescent="0.35">
      <c r="K56667" s="293"/>
      <c r="M56667" s="290"/>
    </row>
    <row r="56668" spans="11:13" x14ac:dyDescent="0.35">
      <c r="K56668" s="293"/>
      <c r="M56668" s="290"/>
    </row>
    <row r="56669" spans="11:13" x14ac:dyDescent="0.35">
      <c r="K56669" s="293"/>
      <c r="M56669" s="290"/>
    </row>
    <row r="56670" spans="11:13" x14ac:dyDescent="0.35">
      <c r="K56670" s="293"/>
      <c r="M56670" s="290"/>
    </row>
    <row r="56671" spans="11:13" x14ac:dyDescent="0.35">
      <c r="K56671" s="293"/>
      <c r="M56671" s="290"/>
    </row>
    <row r="56672" spans="11:13" x14ac:dyDescent="0.35">
      <c r="K56672" s="293"/>
      <c r="M56672" s="290"/>
    </row>
    <row r="56673" spans="11:13" x14ac:dyDescent="0.35">
      <c r="K56673" s="293"/>
      <c r="M56673" s="290"/>
    </row>
    <row r="56674" spans="11:13" x14ac:dyDescent="0.35">
      <c r="K56674" s="293"/>
      <c r="M56674" s="290"/>
    </row>
    <row r="56675" spans="11:13" x14ac:dyDescent="0.35">
      <c r="K56675" s="293"/>
      <c r="M56675" s="290"/>
    </row>
    <row r="56676" spans="11:13" x14ac:dyDescent="0.35">
      <c r="K56676" s="293"/>
      <c r="M56676" s="290"/>
    </row>
    <row r="56677" spans="11:13" x14ac:dyDescent="0.35">
      <c r="K56677" s="293"/>
      <c r="M56677" s="290"/>
    </row>
    <row r="56678" spans="11:13" x14ac:dyDescent="0.35">
      <c r="K56678" s="293"/>
      <c r="M56678" s="290"/>
    </row>
    <row r="56679" spans="11:13" x14ac:dyDescent="0.35">
      <c r="K56679" s="293"/>
      <c r="M56679" s="290"/>
    </row>
    <row r="56680" spans="11:13" x14ac:dyDescent="0.35">
      <c r="K56680" s="293"/>
      <c r="M56680" s="290"/>
    </row>
    <row r="56681" spans="11:13" x14ac:dyDescent="0.35">
      <c r="K56681" s="293"/>
      <c r="M56681" s="290"/>
    </row>
    <row r="56682" spans="11:13" x14ac:dyDescent="0.35">
      <c r="K56682" s="293"/>
      <c r="M56682" s="290"/>
    </row>
    <row r="56683" spans="11:13" x14ac:dyDescent="0.35">
      <c r="K56683" s="293"/>
      <c r="M56683" s="290"/>
    </row>
    <row r="56684" spans="11:13" x14ac:dyDescent="0.35">
      <c r="K56684" s="293"/>
      <c r="M56684" s="290"/>
    </row>
    <row r="56685" spans="11:13" x14ac:dyDescent="0.35">
      <c r="K56685" s="293"/>
      <c r="M56685" s="290"/>
    </row>
    <row r="56686" spans="11:13" x14ac:dyDescent="0.35">
      <c r="K56686" s="293"/>
      <c r="M56686" s="290"/>
    </row>
    <row r="56687" spans="11:13" x14ac:dyDescent="0.35">
      <c r="K56687" s="293"/>
      <c r="M56687" s="290"/>
    </row>
    <row r="56688" spans="11:13" x14ac:dyDescent="0.35">
      <c r="K56688" s="293"/>
      <c r="M56688" s="290"/>
    </row>
    <row r="56689" spans="11:13" x14ac:dyDescent="0.35">
      <c r="K56689" s="293"/>
      <c r="M56689" s="290"/>
    </row>
    <row r="56690" spans="11:13" x14ac:dyDescent="0.35">
      <c r="K56690" s="293"/>
      <c r="M56690" s="290"/>
    </row>
    <row r="56691" spans="11:13" x14ac:dyDescent="0.35">
      <c r="K56691" s="293"/>
      <c r="M56691" s="290"/>
    </row>
    <row r="56692" spans="11:13" x14ac:dyDescent="0.35">
      <c r="K56692" s="293"/>
      <c r="M56692" s="290"/>
    </row>
    <row r="56693" spans="11:13" x14ac:dyDescent="0.35">
      <c r="K56693" s="293"/>
      <c r="M56693" s="290"/>
    </row>
    <row r="56694" spans="11:13" x14ac:dyDescent="0.35">
      <c r="K56694" s="293"/>
      <c r="M56694" s="290"/>
    </row>
    <row r="56695" spans="11:13" x14ac:dyDescent="0.35">
      <c r="K56695" s="293"/>
      <c r="M56695" s="290"/>
    </row>
    <row r="56696" spans="11:13" x14ac:dyDescent="0.35">
      <c r="K56696" s="293"/>
      <c r="M56696" s="290"/>
    </row>
    <row r="56697" spans="11:13" x14ac:dyDescent="0.35">
      <c r="K56697" s="293"/>
      <c r="M56697" s="290"/>
    </row>
    <row r="56698" spans="11:13" x14ac:dyDescent="0.35">
      <c r="K56698" s="293"/>
      <c r="M56698" s="290"/>
    </row>
    <row r="56699" spans="11:13" x14ac:dyDescent="0.35">
      <c r="K56699" s="293"/>
      <c r="M56699" s="290"/>
    </row>
    <row r="56700" spans="11:13" x14ac:dyDescent="0.35">
      <c r="K56700" s="293"/>
      <c r="M56700" s="290"/>
    </row>
    <row r="56701" spans="11:13" x14ac:dyDescent="0.35">
      <c r="K56701" s="293"/>
      <c r="M56701" s="290"/>
    </row>
    <row r="56702" spans="11:13" x14ac:dyDescent="0.35">
      <c r="K56702" s="293"/>
      <c r="M56702" s="290"/>
    </row>
    <row r="56703" spans="11:13" x14ac:dyDescent="0.35">
      <c r="K56703" s="293"/>
      <c r="M56703" s="290"/>
    </row>
    <row r="56704" spans="11:13" x14ac:dyDescent="0.35">
      <c r="K56704" s="293"/>
      <c r="M56704" s="290"/>
    </row>
    <row r="56705" spans="11:13" x14ac:dyDescent="0.35">
      <c r="K56705" s="293"/>
      <c r="M56705" s="290"/>
    </row>
    <row r="56706" spans="11:13" x14ac:dyDescent="0.35">
      <c r="K56706" s="293"/>
      <c r="M56706" s="290"/>
    </row>
    <row r="56707" spans="11:13" x14ac:dyDescent="0.35">
      <c r="K56707" s="293"/>
      <c r="M56707" s="290"/>
    </row>
    <row r="56708" spans="11:13" x14ac:dyDescent="0.35">
      <c r="K56708" s="293"/>
      <c r="M56708" s="290"/>
    </row>
    <row r="56709" spans="11:13" x14ac:dyDescent="0.35">
      <c r="K56709" s="293"/>
      <c r="M56709" s="290"/>
    </row>
    <row r="56710" spans="11:13" x14ac:dyDescent="0.35">
      <c r="K56710" s="293"/>
      <c r="M56710" s="290"/>
    </row>
    <row r="56711" spans="11:13" x14ac:dyDescent="0.35">
      <c r="K56711" s="293"/>
      <c r="M56711" s="290"/>
    </row>
    <row r="56712" spans="11:13" x14ac:dyDescent="0.35">
      <c r="K56712" s="293"/>
      <c r="M56712" s="290"/>
    </row>
    <row r="56713" spans="11:13" x14ac:dyDescent="0.35">
      <c r="K56713" s="293"/>
      <c r="M56713" s="290"/>
    </row>
    <row r="56714" spans="11:13" x14ac:dyDescent="0.35">
      <c r="K56714" s="293"/>
      <c r="M56714" s="290"/>
    </row>
    <row r="56715" spans="11:13" x14ac:dyDescent="0.35">
      <c r="K56715" s="293"/>
      <c r="M56715" s="290"/>
    </row>
    <row r="56716" spans="11:13" x14ac:dyDescent="0.35">
      <c r="K56716" s="293"/>
      <c r="M56716" s="290"/>
    </row>
    <row r="56717" spans="11:13" x14ac:dyDescent="0.35">
      <c r="K56717" s="293"/>
      <c r="M56717" s="290"/>
    </row>
    <row r="56718" spans="11:13" x14ac:dyDescent="0.35">
      <c r="K56718" s="293"/>
      <c r="M56718" s="290"/>
    </row>
    <row r="56719" spans="11:13" x14ac:dyDescent="0.35">
      <c r="K56719" s="293"/>
      <c r="M56719" s="290"/>
    </row>
    <row r="56720" spans="11:13" x14ac:dyDescent="0.35">
      <c r="K56720" s="293"/>
      <c r="M56720" s="290"/>
    </row>
    <row r="56721" spans="11:13" x14ac:dyDescent="0.35">
      <c r="K56721" s="293"/>
      <c r="M56721" s="290"/>
    </row>
    <row r="56722" spans="11:13" x14ac:dyDescent="0.35">
      <c r="K56722" s="293"/>
      <c r="M56722" s="290"/>
    </row>
    <row r="56723" spans="11:13" x14ac:dyDescent="0.35">
      <c r="K56723" s="293"/>
      <c r="M56723" s="290"/>
    </row>
    <row r="56724" spans="11:13" x14ac:dyDescent="0.35">
      <c r="K56724" s="293"/>
      <c r="M56724" s="290"/>
    </row>
    <row r="56725" spans="11:13" x14ac:dyDescent="0.35">
      <c r="K56725" s="293"/>
      <c r="M56725" s="290"/>
    </row>
    <row r="56726" spans="11:13" x14ac:dyDescent="0.35">
      <c r="K56726" s="293"/>
      <c r="M56726" s="290"/>
    </row>
    <row r="56727" spans="11:13" x14ac:dyDescent="0.35">
      <c r="K56727" s="293"/>
      <c r="M56727" s="290"/>
    </row>
    <row r="56728" spans="11:13" x14ac:dyDescent="0.35">
      <c r="K56728" s="293"/>
      <c r="M56728" s="290"/>
    </row>
    <row r="56729" spans="11:13" x14ac:dyDescent="0.35">
      <c r="K56729" s="293"/>
      <c r="M56729" s="290"/>
    </row>
    <row r="56730" spans="11:13" x14ac:dyDescent="0.35">
      <c r="K56730" s="293"/>
      <c r="M56730" s="290"/>
    </row>
    <row r="56731" spans="11:13" x14ac:dyDescent="0.35">
      <c r="K56731" s="293"/>
      <c r="M56731" s="290"/>
    </row>
    <row r="56732" spans="11:13" x14ac:dyDescent="0.35">
      <c r="K56732" s="293"/>
      <c r="M56732" s="290"/>
    </row>
    <row r="56733" spans="11:13" x14ac:dyDescent="0.35">
      <c r="K56733" s="293"/>
      <c r="M56733" s="290"/>
    </row>
    <row r="56734" spans="11:13" x14ac:dyDescent="0.35">
      <c r="K56734" s="293"/>
      <c r="M56734" s="290"/>
    </row>
    <row r="56735" spans="11:13" x14ac:dyDescent="0.35">
      <c r="K56735" s="293"/>
      <c r="M56735" s="290"/>
    </row>
    <row r="56736" spans="11:13" x14ac:dyDescent="0.35">
      <c r="K56736" s="293"/>
      <c r="M56736" s="290"/>
    </row>
    <row r="56737" spans="11:13" x14ac:dyDescent="0.35">
      <c r="K56737" s="293"/>
      <c r="M56737" s="290"/>
    </row>
    <row r="56738" spans="11:13" x14ac:dyDescent="0.35">
      <c r="K56738" s="293"/>
      <c r="M56738" s="290"/>
    </row>
    <row r="56739" spans="11:13" x14ac:dyDescent="0.35">
      <c r="K56739" s="293"/>
      <c r="M56739" s="290"/>
    </row>
    <row r="56740" spans="11:13" x14ac:dyDescent="0.35">
      <c r="K56740" s="293"/>
      <c r="M56740" s="290"/>
    </row>
    <row r="56741" spans="11:13" x14ac:dyDescent="0.35">
      <c r="K56741" s="293"/>
      <c r="M56741" s="290"/>
    </row>
    <row r="56742" spans="11:13" x14ac:dyDescent="0.35">
      <c r="K56742" s="293"/>
      <c r="M56742" s="290"/>
    </row>
    <row r="56743" spans="11:13" x14ac:dyDescent="0.35">
      <c r="K56743" s="293"/>
      <c r="M56743" s="290"/>
    </row>
    <row r="56744" spans="11:13" x14ac:dyDescent="0.35">
      <c r="K56744" s="293"/>
      <c r="M56744" s="290"/>
    </row>
    <row r="56745" spans="11:13" x14ac:dyDescent="0.35">
      <c r="K56745" s="293"/>
      <c r="M56745" s="290"/>
    </row>
    <row r="56746" spans="11:13" x14ac:dyDescent="0.35">
      <c r="K56746" s="293"/>
      <c r="M56746" s="290"/>
    </row>
    <row r="56747" spans="11:13" x14ac:dyDescent="0.35">
      <c r="K56747" s="293"/>
      <c r="M56747" s="290"/>
    </row>
    <row r="56748" spans="11:13" x14ac:dyDescent="0.35">
      <c r="K56748" s="293"/>
      <c r="M56748" s="290"/>
    </row>
    <row r="56749" spans="11:13" x14ac:dyDescent="0.35">
      <c r="K56749" s="293"/>
      <c r="M56749" s="290"/>
    </row>
    <row r="56750" spans="11:13" x14ac:dyDescent="0.35">
      <c r="K56750" s="293"/>
      <c r="M56750" s="290"/>
    </row>
    <row r="56751" spans="11:13" x14ac:dyDescent="0.35">
      <c r="K56751" s="293"/>
      <c r="M56751" s="290"/>
    </row>
    <row r="56752" spans="11:13" x14ac:dyDescent="0.35">
      <c r="K56752" s="293"/>
      <c r="M56752" s="290"/>
    </row>
    <row r="56753" spans="11:13" x14ac:dyDescent="0.35">
      <c r="K56753" s="293"/>
      <c r="M56753" s="290"/>
    </row>
    <row r="56754" spans="11:13" x14ac:dyDescent="0.35">
      <c r="K56754" s="293"/>
      <c r="M56754" s="290"/>
    </row>
    <row r="56755" spans="11:13" x14ac:dyDescent="0.35">
      <c r="K56755" s="293"/>
      <c r="M56755" s="290"/>
    </row>
    <row r="56756" spans="11:13" x14ac:dyDescent="0.35">
      <c r="K56756" s="293"/>
      <c r="M56756" s="290"/>
    </row>
    <row r="56757" spans="11:13" x14ac:dyDescent="0.35">
      <c r="K56757" s="293"/>
      <c r="M56757" s="290"/>
    </row>
    <row r="56758" spans="11:13" x14ac:dyDescent="0.35">
      <c r="K56758" s="293"/>
      <c r="M56758" s="290"/>
    </row>
    <row r="56759" spans="11:13" x14ac:dyDescent="0.35">
      <c r="K56759" s="293"/>
      <c r="M56759" s="290"/>
    </row>
    <row r="56760" spans="11:13" x14ac:dyDescent="0.35">
      <c r="K56760" s="293"/>
      <c r="M56760" s="290"/>
    </row>
    <row r="56761" spans="11:13" x14ac:dyDescent="0.35">
      <c r="K56761" s="293"/>
      <c r="M56761" s="290"/>
    </row>
    <row r="56762" spans="11:13" x14ac:dyDescent="0.35">
      <c r="K56762" s="293"/>
      <c r="M56762" s="290"/>
    </row>
    <row r="56763" spans="11:13" x14ac:dyDescent="0.35">
      <c r="K56763" s="293"/>
      <c r="M56763" s="290"/>
    </row>
    <row r="56764" spans="11:13" x14ac:dyDescent="0.35">
      <c r="K56764" s="293"/>
      <c r="M56764" s="290"/>
    </row>
    <row r="56765" spans="11:13" x14ac:dyDescent="0.35">
      <c r="K56765" s="293"/>
      <c r="M56765" s="290"/>
    </row>
    <row r="56766" spans="11:13" x14ac:dyDescent="0.35">
      <c r="K56766" s="293"/>
      <c r="M56766" s="290"/>
    </row>
    <row r="56767" spans="11:13" x14ac:dyDescent="0.35">
      <c r="K56767" s="293"/>
      <c r="M56767" s="290"/>
    </row>
    <row r="56768" spans="11:13" x14ac:dyDescent="0.35">
      <c r="K56768" s="293"/>
      <c r="M56768" s="290"/>
    </row>
    <row r="56769" spans="11:13" x14ac:dyDescent="0.35">
      <c r="K56769" s="293"/>
      <c r="M56769" s="290"/>
    </row>
    <row r="56770" spans="11:13" x14ac:dyDescent="0.35">
      <c r="K56770" s="293"/>
      <c r="M56770" s="290"/>
    </row>
    <row r="56771" spans="11:13" x14ac:dyDescent="0.35">
      <c r="K56771" s="293"/>
      <c r="M56771" s="290"/>
    </row>
    <row r="56772" spans="11:13" x14ac:dyDescent="0.35">
      <c r="K56772" s="293"/>
      <c r="M56772" s="290"/>
    </row>
    <row r="56773" spans="11:13" x14ac:dyDescent="0.35">
      <c r="K56773" s="293"/>
      <c r="M56773" s="290"/>
    </row>
    <row r="56774" spans="11:13" x14ac:dyDescent="0.35">
      <c r="K56774" s="293"/>
      <c r="M56774" s="290"/>
    </row>
    <row r="56775" spans="11:13" x14ac:dyDescent="0.35">
      <c r="K56775" s="293"/>
      <c r="M56775" s="290"/>
    </row>
    <row r="56776" spans="11:13" x14ac:dyDescent="0.35">
      <c r="K56776" s="293"/>
      <c r="M56776" s="290"/>
    </row>
    <row r="56777" spans="11:13" x14ac:dyDescent="0.35">
      <c r="K56777" s="293"/>
      <c r="M56777" s="290"/>
    </row>
    <row r="56778" spans="11:13" x14ac:dyDescent="0.35">
      <c r="K56778" s="293"/>
      <c r="M56778" s="290"/>
    </row>
    <row r="56779" spans="11:13" x14ac:dyDescent="0.35">
      <c r="K56779" s="293"/>
      <c r="M56779" s="290"/>
    </row>
    <row r="56780" spans="11:13" x14ac:dyDescent="0.35">
      <c r="K56780" s="293"/>
      <c r="M56780" s="290"/>
    </row>
    <row r="56781" spans="11:13" x14ac:dyDescent="0.35">
      <c r="K56781" s="293"/>
      <c r="M56781" s="290"/>
    </row>
    <row r="56782" spans="11:13" x14ac:dyDescent="0.35">
      <c r="K56782" s="293"/>
      <c r="M56782" s="290"/>
    </row>
    <row r="56783" spans="11:13" x14ac:dyDescent="0.35">
      <c r="K56783" s="293"/>
      <c r="M56783" s="290"/>
    </row>
    <row r="56784" spans="11:13" x14ac:dyDescent="0.35">
      <c r="K56784" s="293"/>
      <c r="M56784" s="290"/>
    </row>
    <row r="56785" spans="11:13" x14ac:dyDescent="0.35">
      <c r="K56785" s="293"/>
      <c r="M56785" s="290"/>
    </row>
    <row r="56786" spans="11:13" x14ac:dyDescent="0.35">
      <c r="K56786" s="293"/>
      <c r="M56786" s="290"/>
    </row>
    <row r="56787" spans="11:13" x14ac:dyDescent="0.35">
      <c r="K56787" s="293"/>
      <c r="M56787" s="290"/>
    </row>
    <row r="56788" spans="11:13" x14ac:dyDescent="0.35">
      <c r="K56788" s="293"/>
      <c r="M56788" s="290"/>
    </row>
    <row r="56789" spans="11:13" x14ac:dyDescent="0.35">
      <c r="K56789" s="293"/>
      <c r="M56789" s="290"/>
    </row>
    <row r="56790" spans="11:13" x14ac:dyDescent="0.35">
      <c r="K56790" s="293"/>
      <c r="M56790" s="290"/>
    </row>
    <row r="56791" spans="11:13" x14ac:dyDescent="0.35">
      <c r="K56791" s="293"/>
      <c r="M56791" s="290"/>
    </row>
    <row r="56792" spans="11:13" x14ac:dyDescent="0.35">
      <c r="K56792" s="293"/>
      <c r="M56792" s="290"/>
    </row>
    <row r="56793" spans="11:13" x14ac:dyDescent="0.35">
      <c r="K56793" s="293"/>
      <c r="M56793" s="290"/>
    </row>
    <row r="56794" spans="11:13" x14ac:dyDescent="0.35">
      <c r="K56794" s="293"/>
      <c r="M56794" s="290"/>
    </row>
    <row r="56795" spans="11:13" x14ac:dyDescent="0.35">
      <c r="K56795" s="293"/>
      <c r="M56795" s="290"/>
    </row>
    <row r="56796" spans="11:13" x14ac:dyDescent="0.35">
      <c r="K56796" s="293"/>
      <c r="M56796" s="290"/>
    </row>
    <row r="56797" spans="11:13" x14ac:dyDescent="0.35">
      <c r="K56797" s="293"/>
      <c r="M56797" s="290"/>
    </row>
    <row r="56798" spans="11:13" x14ac:dyDescent="0.35">
      <c r="K56798" s="293"/>
      <c r="M56798" s="290"/>
    </row>
    <row r="56799" spans="11:13" x14ac:dyDescent="0.35">
      <c r="K56799" s="293"/>
      <c r="M56799" s="290"/>
    </row>
    <row r="56800" spans="11:13" x14ac:dyDescent="0.35">
      <c r="K56800" s="293"/>
      <c r="M56800" s="290"/>
    </row>
    <row r="56801" spans="11:13" x14ac:dyDescent="0.35">
      <c r="K56801" s="293"/>
      <c r="M56801" s="290"/>
    </row>
    <row r="56802" spans="11:13" x14ac:dyDescent="0.35">
      <c r="K56802" s="293"/>
      <c r="M56802" s="290"/>
    </row>
    <row r="56803" spans="11:13" x14ac:dyDescent="0.35">
      <c r="K56803" s="293"/>
      <c r="M56803" s="290"/>
    </row>
    <row r="56804" spans="11:13" x14ac:dyDescent="0.35">
      <c r="K56804" s="293"/>
      <c r="M56804" s="290"/>
    </row>
    <row r="56805" spans="11:13" x14ac:dyDescent="0.35">
      <c r="K56805" s="293"/>
      <c r="M56805" s="290"/>
    </row>
    <row r="56806" spans="11:13" x14ac:dyDescent="0.35">
      <c r="K56806" s="293"/>
      <c r="M56806" s="290"/>
    </row>
    <row r="56807" spans="11:13" x14ac:dyDescent="0.35">
      <c r="K56807" s="293"/>
      <c r="M56807" s="290"/>
    </row>
    <row r="56808" spans="11:13" x14ac:dyDescent="0.35">
      <c r="K56808" s="293"/>
      <c r="M56808" s="290"/>
    </row>
    <row r="56809" spans="11:13" x14ac:dyDescent="0.35">
      <c r="K56809" s="293"/>
      <c r="M56809" s="290"/>
    </row>
    <row r="56810" spans="11:13" x14ac:dyDescent="0.35">
      <c r="K56810" s="293"/>
      <c r="M56810" s="290"/>
    </row>
    <row r="56811" spans="11:13" x14ac:dyDescent="0.35">
      <c r="K56811" s="293"/>
      <c r="M56811" s="290"/>
    </row>
    <row r="56812" spans="11:13" x14ac:dyDescent="0.35">
      <c r="K56812" s="293"/>
      <c r="M56812" s="290"/>
    </row>
    <row r="56813" spans="11:13" x14ac:dyDescent="0.35">
      <c r="K56813" s="293"/>
      <c r="M56813" s="290"/>
    </row>
    <row r="56814" spans="11:13" x14ac:dyDescent="0.35">
      <c r="K56814" s="293"/>
      <c r="M56814" s="290"/>
    </row>
    <row r="56815" spans="11:13" x14ac:dyDescent="0.35">
      <c r="K56815" s="293"/>
      <c r="M56815" s="290"/>
    </row>
    <row r="56816" spans="11:13" x14ac:dyDescent="0.35">
      <c r="K56816" s="293"/>
      <c r="M56816" s="290"/>
    </row>
    <row r="56817" spans="11:13" x14ac:dyDescent="0.35">
      <c r="K56817" s="293"/>
      <c r="M56817" s="290"/>
    </row>
    <row r="56818" spans="11:13" x14ac:dyDescent="0.35">
      <c r="K56818" s="293"/>
      <c r="M56818" s="290"/>
    </row>
    <row r="56819" spans="11:13" x14ac:dyDescent="0.35">
      <c r="K56819" s="293"/>
      <c r="M56819" s="290"/>
    </row>
    <row r="56820" spans="11:13" x14ac:dyDescent="0.35">
      <c r="K56820" s="293"/>
      <c r="M56820" s="290"/>
    </row>
    <row r="56821" spans="11:13" x14ac:dyDescent="0.35">
      <c r="K56821" s="293"/>
      <c r="M56821" s="290"/>
    </row>
    <row r="56822" spans="11:13" x14ac:dyDescent="0.35">
      <c r="K56822" s="293"/>
      <c r="M56822" s="290"/>
    </row>
    <row r="56823" spans="11:13" x14ac:dyDescent="0.35">
      <c r="K56823" s="293"/>
      <c r="M56823" s="290"/>
    </row>
    <row r="56824" spans="11:13" x14ac:dyDescent="0.35">
      <c r="K56824" s="293"/>
      <c r="M56824" s="290"/>
    </row>
    <row r="56825" spans="11:13" x14ac:dyDescent="0.35">
      <c r="K56825" s="293"/>
      <c r="M56825" s="290"/>
    </row>
    <row r="56826" spans="11:13" x14ac:dyDescent="0.35">
      <c r="K56826" s="293"/>
      <c r="M56826" s="290"/>
    </row>
    <row r="56827" spans="11:13" x14ac:dyDescent="0.35">
      <c r="K56827" s="293"/>
      <c r="M56827" s="290"/>
    </row>
    <row r="56828" spans="11:13" x14ac:dyDescent="0.35">
      <c r="K56828" s="293"/>
      <c r="M56828" s="290"/>
    </row>
    <row r="56829" spans="11:13" x14ac:dyDescent="0.35">
      <c r="K56829" s="293"/>
      <c r="M56829" s="290"/>
    </row>
    <row r="56830" spans="11:13" x14ac:dyDescent="0.35">
      <c r="K56830" s="293"/>
      <c r="M56830" s="290"/>
    </row>
    <row r="56831" spans="11:13" x14ac:dyDescent="0.35">
      <c r="K56831" s="293"/>
      <c r="M56831" s="290"/>
    </row>
    <row r="56832" spans="11:13" x14ac:dyDescent="0.35">
      <c r="K56832" s="293"/>
      <c r="M56832" s="290"/>
    </row>
    <row r="56833" spans="11:13" x14ac:dyDescent="0.35">
      <c r="K56833" s="293"/>
      <c r="M56833" s="290"/>
    </row>
    <row r="56834" spans="11:13" x14ac:dyDescent="0.35">
      <c r="K56834" s="293"/>
      <c r="M56834" s="290"/>
    </row>
    <row r="56835" spans="11:13" x14ac:dyDescent="0.35">
      <c r="K56835" s="293"/>
      <c r="M56835" s="290"/>
    </row>
    <row r="56836" spans="11:13" x14ac:dyDescent="0.35">
      <c r="K56836" s="293"/>
      <c r="M56836" s="290"/>
    </row>
    <row r="56837" spans="11:13" x14ac:dyDescent="0.35">
      <c r="K56837" s="293"/>
      <c r="M56837" s="290"/>
    </row>
    <row r="56838" spans="11:13" x14ac:dyDescent="0.35">
      <c r="K56838" s="293"/>
      <c r="M56838" s="290"/>
    </row>
    <row r="56839" spans="11:13" x14ac:dyDescent="0.35">
      <c r="K56839" s="293"/>
      <c r="M56839" s="290"/>
    </row>
    <row r="56840" spans="11:13" x14ac:dyDescent="0.35">
      <c r="K56840" s="293"/>
      <c r="M56840" s="290"/>
    </row>
    <row r="56841" spans="11:13" x14ac:dyDescent="0.35">
      <c r="K56841" s="293"/>
      <c r="M56841" s="290"/>
    </row>
    <row r="56842" spans="11:13" x14ac:dyDescent="0.35">
      <c r="K56842" s="293"/>
      <c r="M56842" s="290"/>
    </row>
    <row r="56843" spans="11:13" x14ac:dyDescent="0.35">
      <c r="K56843" s="293"/>
      <c r="M56843" s="290"/>
    </row>
    <row r="56844" spans="11:13" x14ac:dyDescent="0.35">
      <c r="K56844" s="293"/>
      <c r="M56844" s="290"/>
    </row>
    <row r="56845" spans="11:13" x14ac:dyDescent="0.35">
      <c r="K56845" s="293"/>
      <c r="M56845" s="290"/>
    </row>
    <row r="56846" spans="11:13" x14ac:dyDescent="0.35">
      <c r="K56846" s="293"/>
      <c r="M56846" s="290"/>
    </row>
    <row r="56847" spans="11:13" x14ac:dyDescent="0.35">
      <c r="K56847" s="293"/>
      <c r="M56847" s="290"/>
    </row>
    <row r="56848" spans="11:13" x14ac:dyDescent="0.35">
      <c r="K56848" s="293"/>
      <c r="M56848" s="290"/>
    </row>
    <row r="56849" spans="11:13" x14ac:dyDescent="0.35">
      <c r="K56849" s="293"/>
      <c r="M56849" s="290"/>
    </row>
    <row r="56850" spans="11:13" x14ac:dyDescent="0.35">
      <c r="K56850" s="293"/>
      <c r="M56850" s="290"/>
    </row>
    <row r="56851" spans="11:13" x14ac:dyDescent="0.35">
      <c r="K56851" s="293"/>
      <c r="M56851" s="290"/>
    </row>
    <row r="56852" spans="11:13" x14ac:dyDescent="0.35">
      <c r="K56852" s="293"/>
      <c r="M56852" s="290"/>
    </row>
    <row r="56853" spans="11:13" x14ac:dyDescent="0.35">
      <c r="K56853" s="293"/>
      <c r="M56853" s="290"/>
    </row>
    <row r="56854" spans="11:13" x14ac:dyDescent="0.35">
      <c r="K56854" s="293"/>
      <c r="M56854" s="290"/>
    </row>
    <row r="56855" spans="11:13" x14ac:dyDescent="0.35">
      <c r="K56855" s="293"/>
      <c r="M56855" s="290"/>
    </row>
    <row r="56856" spans="11:13" x14ac:dyDescent="0.35">
      <c r="K56856" s="293"/>
      <c r="M56856" s="290"/>
    </row>
    <row r="56857" spans="11:13" x14ac:dyDescent="0.35">
      <c r="K56857" s="293"/>
      <c r="M56857" s="290"/>
    </row>
    <row r="56858" spans="11:13" x14ac:dyDescent="0.35">
      <c r="K56858" s="293"/>
      <c r="M56858" s="290"/>
    </row>
    <row r="56859" spans="11:13" x14ac:dyDescent="0.35">
      <c r="K56859" s="293"/>
      <c r="M56859" s="290"/>
    </row>
    <row r="56860" spans="11:13" x14ac:dyDescent="0.35">
      <c r="K56860" s="293"/>
      <c r="M56860" s="290"/>
    </row>
    <row r="56861" spans="11:13" x14ac:dyDescent="0.35">
      <c r="K56861" s="293"/>
      <c r="M56861" s="290"/>
    </row>
    <row r="56862" spans="11:13" x14ac:dyDescent="0.35">
      <c r="K56862" s="293"/>
      <c r="M56862" s="290"/>
    </row>
    <row r="56863" spans="11:13" x14ac:dyDescent="0.35">
      <c r="K56863" s="293"/>
      <c r="M56863" s="290"/>
    </row>
    <row r="56864" spans="11:13" x14ac:dyDescent="0.35">
      <c r="K56864" s="293"/>
      <c r="M56864" s="290"/>
    </row>
    <row r="56865" spans="11:13" x14ac:dyDescent="0.35">
      <c r="K56865" s="293"/>
      <c r="M56865" s="290"/>
    </row>
    <row r="56866" spans="11:13" x14ac:dyDescent="0.35">
      <c r="K56866" s="293"/>
      <c r="M56866" s="290"/>
    </row>
    <row r="56867" spans="11:13" x14ac:dyDescent="0.35">
      <c r="K56867" s="293"/>
      <c r="M56867" s="290"/>
    </row>
    <row r="56868" spans="11:13" x14ac:dyDescent="0.35">
      <c r="K56868" s="293"/>
      <c r="M56868" s="290"/>
    </row>
    <row r="56869" spans="11:13" x14ac:dyDescent="0.35">
      <c r="K56869" s="293"/>
      <c r="M56869" s="290"/>
    </row>
    <row r="56870" spans="11:13" x14ac:dyDescent="0.35">
      <c r="K56870" s="293"/>
      <c r="M56870" s="290"/>
    </row>
    <row r="56871" spans="11:13" x14ac:dyDescent="0.35">
      <c r="K56871" s="293"/>
      <c r="M56871" s="290"/>
    </row>
    <row r="56872" spans="11:13" x14ac:dyDescent="0.35">
      <c r="K56872" s="293"/>
      <c r="M56872" s="290"/>
    </row>
    <row r="56873" spans="11:13" x14ac:dyDescent="0.35">
      <c r="K56873" s="293"/>
      <c r="M56873" s="290"/>
    </row>
    <row r="56874" spans="11:13" x14ac:dyDescent="0.35">
      <c r="K56874" s="293"/>
      <c r="M56874" s="290"/>
    </row>
    <row r="56875" spans="11:13" x14ac:dyDescent="0.35">
      <c r="K56875" s="293"/>
      <c r="M56875" s="290"/>
    </row>
    <row r="56876" spans="11:13" x14ac:dyDescent="0.35">
      <c r="K56876" s="293"/>
      <c r="M56876" s="290"/>
    </row>
    <row r="56877" spans="11:13" x14ac:dyDescent="0.35">
      <c r="K56877" s="293"/>
      <c r="M56877" s="290"/>
    </row>
    <row r="56878" spans="11:13" x14ac:dyDescent="0.35">
      <c r="K56878" s="293"/>
      <c r="M56878" s="290"/>
    </row>
    <row r="56879" spans="11:13" x14ac:dyDescent="0.35">
      <c r="K56879" s="293"/>
      <c r="M56879" s="290"/>
    </row>
    <row r="56880" spans="11:13" x14ac:dyDescent="0.35">
      <c r="K56880" s="293"/>
      <c r="M56880" s="290"/>
    </row>
    <row r="56881" spans="11:13" x14ac:dyDescent="0.35">
      <c r="K56881" s="293"/>
      <c r="M56881" s="290"/>
    </row>
    <row r="56882" spans="11:13" x14ac:dyDescent="0.35">
      <c r="K56882" s="293"/>
      <c r="M56882" s="290"/>
    </row>
    <row r="56883" spans="11:13" x14ac:dyDescent="0.35">
      <c r="K56883" s="293"/>
      <c r="M56883" s="290"/>
    </row>
    <row r="56884" spans="11:13" x14ac:dyDescent="0.35">
      <c r="K56884" s="293"/>
      <c r="M56884" s="290"/>
    </row>
    <row r="56885" spans="11:13" x14ac:dyDescent="0.35">
      <c r="K56885" s="293"/>
      <c r="M56885" s="290"/>
    </row>
    <row r="56886" spans="11:13" x14ac:dyDescent="0.35">
      <c r="K56886" s="293"/>
      <c r="M56886" s="290"/>
    </row>
    <row r="56887" spans="11:13" x14ac:dyDescent="0.35">
      <c r="K56887" s="293"/>
      <c r="M56887" s="290"/>
    </row>
    <row r="56888" spans="11:13" x14ac:dyDescent="0.35">
      <c r="K56888" s="293"/>
      <c r="M56888" s="290"/>
    </row>
    <row r="56889" spans="11:13" x14ac:dyDescent="0.35">
      <c r="K56889" s="293"/>
      <c r="M56889" s="290"/>
    </row>
    <row r="56890" spans="11:13" x14ac:dyDescent="0.35">
      <c r="K56890" s="293"/>
      <c r="M56890" s="290"/>
    </row>
    <row r="56891" spans="11:13" x14ac:dyDescent="0.35">
      <c r="K56891" s="293"/>
      <c r="M56891" s="290"/>
    </row>
    <row r="56892" spans="11:13" x14ac:dyDescent="0.35">
      <c r="K56892" s="293"/>
      <c r="M56892" s="290"/>
    </row>
    <row r="56893" spans="11:13" x14ac:dyDescent="0.35">
      <c r="K56893" s="293"/>
      <c r="M56893" s="290"/>
    </row>
    <row r="56894" spans="11:13" x14ac:dyDescent="0.35">
      <c r="K56894" s="293"/>
      <c r="M56894" s="290"/>
    </row>
    <row r="56895" spans="11:13" x14ac:dyDescent="0.35">
      <c r="K56895" s="293"/>
      <c r="M56895" s="290"/>
    </row>
    <row r="56896" spans="11:13" x14ac:dyDescent="0.35">
      <c r="K56896" s="293"/>
      <c r="M56896" s="290"/>
    </row>
    <row r="56897" spans="11:13" x14ac:dyDescent="0.35">
      <c r="K56897" s="293"/>
      <c r="M56897" s="290"/>
    </row>
    <row r="56898" spans="11:13" x14ac:dyDescent="0.35">
      <c r="K56898" s="293"/>
      <c r="M56898" s="290"/>
    </row>
    <row r="56899" spans="11:13" x14ac:dyDescent="0.35">
      <c r="K56899" s="293"/>
      <c r="M56899" s="290"/>
    </row>
    <row r="56900" spans="11:13" x14ac:dyDescent="0.35">
      <c r="K56900" s="293"/>
      <c r="M56900" s="290"/>
    </row>
    <row r="56901" spans="11:13" x14ac:dyDescent="0.35">
      <c r="K56901" s="293"/>
      <c r="M56901" s="290"/>
    </row>
    <row r="56902" spans="11:13" x14ac:dyDescent="0.35">
      <c r="K56902" s="293"/>
      <c r="M56902" s="290"/>
    </row>
    <row r="56903" spans="11:13" x14ac:dyDescent="0.35">
      <c r="K56903" s="293"/>
      <c r="M56903" s="290"/>
    </row>
    <row r="56904" spans="11:13" x14ac:dyDescent="0.35">
      <c r="K56904" s="293"/>
      <c r="M56904" s="290"/>
    </row>
    <row r="56905" spans="11:13" x14ac:dyDescent="0.35">
      <c r="K56905" s="293"/>
      <c r="M56905" s="290"/>
    </row>
    <row r="56906" spans="11:13" x14ac:dyDescent="0.35">
      <c r="K56906" s="293"/>
      <c r="M56906" s="290"/>
    </row>
    <row r="56907" spans="11:13" x14ac:dyDescent="0.35">
      <c r="K56907" s="293"/>
      <c r="M56907" s="290"/>
    </row>
    <row r="56908" spans="11:13" x14ac:dyDescent="0.35">
      <c r="K56908" s="293"/>
      <c r="M56908" s="290"/>
    </row>
    <row r="56909" spans="11:13" x14ac:dyDescent="0.35">
      <c r="K56909" s="293"/>
      <c r="M56909" s="290"/>
    </row>
    <row r="56910" spans="11:13" x14ac:dyDescent="0.35">
      <c r="K56910" s="293"/>
      <c r="M56910" s="290"/>
    </row>
    <row r="56911" spans="11:13" x14ac:dyDescent="0.35">
      <c r="K56911" s="293"/>
      <c r="M56911" s="290"/>
    </row>
    <row r="56912" spans="11:13" x14ac:dyDescent="0.35">
      <c r="K56912" s="293"/>
      <c r="M56912" s="290"/>
    </row>
    <row r="56913" spans="11:13" x14ac:dyDescent="0.35">
      <c r="K56913" s="293"/>
      <c r="M56913" s="290"/>
    </row>
    <row r="56914" spans="11:13" x14ac:dyDescent="0.35">
      <c r="K56914" s="293"/>
      <c r="M56914" s="290"/>
    </row>
    <row r="56915" spans="11:13" x14ac:dyDescent="0.35">
      <c r="K56915" s="293"/>
      <c r="M56915" s="290"/>
    </row>
    <row r="56916" spans="11:13" x14ac:dyDescent="0.35">
      <c r="K56916" s="293"/>
      <c r="M56916" s="290"/>
    </row>
    <row r="56917" spans="11:13" x14ac:dyDescent="0.35">
      <c r="K56917" s="293"/>
      <c r="M56917" s="290"/>
    </row>
    <row r="56918" spans="11:13" x14ac:dyDescent="0.35">
      <c r="K56918" s="293"/>
      <c r="M56918" s="290"/>
    </row>
    <row r="56919" spans="11:13" x14ac:dyDescent="0.35">
      <c r="K56919" s="293"/>
      <c r="M56919" s="290"/>
    </row>
    <row r="56920" spans="11:13" x14ac:dyDescent="0.35">
      <c r="K56920" s="293"/>
      <c r="M56920" s="290"/>
    </row>
    <row r="56921" spans="11:13" x14ac:dyDescent="0.35">
      <c r="K56921" s="293"/>
      <c r="M56921" s="290"/>
    </row>
    <row r="56922" spans="11:13" x14ac:dyDescent="0.35">
      <c r="K56922" s="293"/>
      <c r="M56922" s="290"/>
    </row>
    <row r="56923" spans="11:13" x14ac:dyDescent="0.35">
      <c r="K56923" s="293"/>
      <c r="M56923" s="290"/>
    </row>
    <row r="56924" spans="11:13" x14ac:dyDescent="0.35">
      <c r="K56924" s="293"/>
      <c r="M56924" s="290"/>
    </row>
    <row r="56925" spans="11:13" x14ac:dyDescent="0.35">
      <c r="K56925" s="293"/>
      <c r="M56925" s="290"/>
    </row>
    <row r="56926" spans="11:13" x14ac:dyDescent="0.35">
      <c r="K56926" s="293"/>
      <c r="M56926" s="290"/>
    </row>
    <row r="56927" spans="11:13" x14ac:dyDescent="0.35">
      <c r="K56927" s="293"/>
      <c r="M56927" s="290"/>
    </row>
    <row r="56928" spans="11:13" x14ac:dyDescent="0.35">
      <c r="K56928" s="293"/>
      <c r="M56928" s="290"/>
    </row>
    <row r="56929" spans="11:13" x14ac:dyDescent="0.35">
      <c r="K56929" s="293"/>
      <c r="M56929" s="290"/>
    </row>
    <row r="56930" spans="11:13" x14ac:dyDescent="0.35">
      <c r="K56930" s="293"/>
      <c r="M56930" s="290"/>
    </row>
    <row r="56931" spans="11:13" x14ac:dyDescent="0.35">
      <c r="K56931" s="293"/>
      <c r="M56931" s="290"/>
    </row>
    <row r="56932" spans="11:13" x14ac:dyDescent="0.35">
      <c r="K56932" s="293"/>
      <c r="M56932" s="290"/>
    </row>
    <row r="56933" spans="11:13" x14ac:dyDescent="0.35">
      <c r="K56933" s="293"/>
      <c r="M56933" s="290"/>
    </row>
    <row r="56934" spans="11:13" x14ac:dyDescent="0.35">
      <c r="K56934" s="293"/>
      <c r="M56934" s="290"/>
    </row>
    <row r="56935" spans="11:13" x14ac:dyDescent="0.35">
      <c r="K56935" s="293"/>
      <c r="M56935" s="290"/>
    </row>
    <row r="56936" spans="11:13" x14ac:dyDescent="0.35">
      <c r="K56936" s="293"/>
      <c r="M56936" s="290"/>
    </row>
    <row r="56937" spans="11:13" x14ac:dyDescent="0.35">
      <c r="K56937" s="293"/>
      <c r="M56937" s="290"/>
    </row>
    <row r="56938" spans="11:13" x14ac:dyDescent="0.35">
      <c r="K56938" s="293"/>
      <c r="M56938" s="290"/>
    </row>
    <row r="56939" spans="11:13" x14ac:dyDescent="0.35">
      <c r="K56939" s="293"/>
      <c r="M56939" s="290"/>
    </row>
    <row r="56940" spans="11:13" x14ac:dyDescent="0.35">
      <c r="K56940" s="293"/>
      <c r="M56940" s="290"/>
    </row>
    <row r="56941" spans="11:13" x14ac:dyDescent="0.35">
      <c r="K56941" s="293"/>
      <c r="M56941" s="290"/>
    </row>
    <row r="56942" spans="11:13" x14ac:dyDescent="0.35">
      <c r="K56942" s="293"/>
      <c r="M56942" s="290"/>
    </row>
    <row r="56943" spans="11:13" x14ac:dyDescent="0.35">
      <c r="K56943" s="293"/>
      <c r="M56943" s="290"/>
    </row>
    <row r="56944" spans="11:13" x14ac:dyDescent="0.35">
      <c r="K56944" s="293"/>
      <c r="M56944" s="290"/>
    </row>
    <row r="56945" spans="11:13" x14ac:dyDescent="0.35">
      <c r="K56945" s="293"/>
      <c r="M56945" s="290"/>
    </row>
    <row r="56946" spans="11:13" x14ac:dyDescent="0.35">
      <c r="K56946" s="293"/>
      <c r="M56946" s="290"/>
    </row>
    <row r="56947" spans="11:13" x14ac:dyDescent="0.35">
      <c r="K56947" s="293"/>
      <c r="M56947" s="290"/>
    </row>
    <row r="56948" spans="11:13" x14ac:dyDescent="0.35">
      <c r="K56948" s="293"/>
      <c r="M56948" s="290"/>
    </row>
    <row r="56949" spans="11:13" x14ac:dyDescent="0.35">
      <c r="K56949" s="293"/>
      <c r="M56949" s="290"/>
    </row>
    <row r="56950" spans="11:13" x14ac:dyDescent="0.35">
      <c r="K56950" s="293"/>
      <c r="M56950" s="290"/>
    </row>
    <row r="56951" spans="11:13" x14ac:dyDescent="0.35">
      <c r="K56951" s="293"/>
      <c r="M56951" s="290"/>
    </row>
    <row r="56952" spans="11:13" x14ac:dyDescent="0.35">
      <c r="K56952" s="293"/>
      <c r="M56952" s="290"/>
    </row>
    <row r="56953" spans="11:13" x14ac:dyDescent="0.35">
      <c r="K56953" s="293"/>
      <c r="M56953" s="290"/>
    </row>
    <row r="56954" spans="11:13" x14ac:dyDescent="0.35">
      <c r="K56954" s="293"/>
      <c r="M56954" s="290"/>
    </row>
    <row r="56955" spans="11:13" x14ac:dyDescent="0.35">
      <c r="K56955" s="293"/>
      <c r="M56955" s="290"/>
    </row>
    <row r="56956" spans="11:13" x14ac:dyDescent="0.35">
      <c r="K56956" s="293"/>
      <c r="M56956" s="290"/>
    </row>
    <row r="56957" spans="11:13" x14ac:dyDescent="0.35">
      <c r="K56957" s="293"/>
      <c r="M56957" s="290"/>
    </row>
    <row r="56958" spans="11:13" x14ac:dyDescent="0.35">
      <c r="K56958" s="293"/>
      <c r="M56958" s="290"/>
    </row>
    <row r="56959" spans="11:13" x14ac:dyDescent="0.35">
      <c r="K56959" s="293"/>
      <c r="M56959" s="290"/>
    </row>
    <row r="56960" spans="11:13" x14ac:dyDescent="0.35">
      <c r="K56960" s="293"/>
      <c r="M56960" s="290"/>
    </row>
    <row r="56961" spans="11:13" x14ac:dyDescent="0.35">
      <c r="K56961" s="293"/>
      <c r="M56961" s="290"/>
    </row>
    <row r="56962" spans="11:13" x14ac:dyDescent="0.35">
      <c r="K56962" s="293"/>
      <c r="M56962" s="290"/>
    </row>
    <row r="56963" spans="11:13" x14ac:dyDescent="0.35">
      <c r="K56963" s="293"/>
      <c r="M56963" s="290"/>
    </row>
    <row r="56964" spans="11:13" x14ac:dyDescent="0.35">
      <c r="K56964" s="293"/>
      <c r="M56964" s="290"/>
    </row>
    <row r="56965" spans="11:13" x14ac:dyDescent="0.35">
      <c r="K56965" s="293"/>
      <c r="M56965" s="290"/>
    </row>
    <row r="56966" spans="11:13" x14ac:dyDescent="0.35">
      <c r="K56966" s="293"/>
      <c r="M56966" s="290"/>
    </row>
    <row r="56967" spans="11:13" x14ac:dyDescent="0.35">
      <c r="K56967" s="293"/>
      <c r="M56967" s="290"/>
    </row>
    <row r="56968" spans="11:13" x14ac:dyDescent="0.35">
      <c r="K56968" s="293"/>
      <c r="M56968" s="290"/>
    </row>
    <row r="56969" spans="11:13" x14ac:dyDescent="0.35">
      <c r="K56969" s="293"/>
      <c r="M56969" s="290"/>
    </row>
    <row r="56970" spans="11:13" x14ac:dyDescent="0.35">
      <c r="K56970" s="293"/>
      <c r="M56970" s="290"/>
    </row>
    <row r="56971" spans="11:13" x14ac:dyDescent="0.35">
      <c r="K56971" s="293"/>
      <c r="M56971" s="290"/>
    </row>
    <row r="56972" spans="11:13" x14ac:dyDescent="0.35">
      <c r="K56972" s="293"/>
      <c r="M56972" s="290"/>
    </row>
    <row r="56973" spans="11:13" x14ac:dyDescent="0.35">
      <c r="K56973" s="293"/>
      <c r="M56973" s="290"/>
    </row>
    <row r="56974" spans="11:13" x14ac:dyDescent="0.35">
      <c r="K56974" s="293"/>
      <c r="M56974" s="290"/>
    </row>
    <row r="56975" spans="11:13" x14ac:dyDescent="0.35">
      <c r="K56975" s="293"/>
      <c r="M56975" s="290"/>
    </row>
    <row r="56976" spans="11:13" x14ac:dyDescent="0.35">
      <c r="K56976" s="293"/>
      <c r="M56976" s="290"/>
    </row>
    <row r="56977" spans="11:13" x14ac:dyDescent="0.35">
      <c r="K56977" s="293"/>
      <c r="M56977" s="290"/>
    </row>
    <row r="56978" spans="11:13" x14ac:dyDescent="0.35">
      <c r="K56978" s="293"/>
      <c r="M56978" s="290"/>
    </row>
    <row r="56979" spans="11:13" x14ac:dyDescent="0.35">
      <c r="K56979" s="293"/>
      <c r="M56979" s="290"/>
    </row>
    <row r="56980" spans="11:13" x14ac:dyDescent="0.35">
      <c r="K56980" s="293"/>
      <c r="M56980" s="290"/>
    </row>
    <row r="56981" spans="11:13" x14ac:dyDescent="0.35">
      <c r="K56981" s="293"/>
      <c r="M56981" s="290"/>
    </row>
    <row r="56982" spans="11:13" x14ac:dyDescent="0.35">
      <c r="K56982" s="293"/>
      <c r="M56982" s="290"/>
    </row>
    <row r="56983" spans="11:13" x14ac:dyDescent="0.35">
      <c r="K56983" s="293"/>
      <c r="M56983" s="290"/>
    </row>
    <row r="56984" spans="11:13" x14ac:dyDescent="0.35">
      <c r="K56984" s="293"/>
      <c r="M56984" s="290"/>
    </row>
    <row r="56985" spans="11:13" x14ac:dyDescent="0.35">
      <c r="K56985" s="293"/>
      <c r="M56985" s="290"/>
    </row>
    <row r="56986" spans="11:13" x14ac:dyDescent="0.35">
      <c r="K56986" s="293"/>
      <c r="M56986" s="290"/>
    </row>
    <row r="56987" spans="11:13" x14ac:dyDescent="0.35">
      <c r="K56987" s="293"/>
      <c r="M56987" s="290"/>
    </row>
    <row r="56988" spans="11:13" x14ac:dyDescent="0.35">
      <c r="K56988" s="293"/>
      <c r="M56988" s="290"/>
    </row>
    <row r="56989" spans="11:13" x14ac:dyDescent="0.35">
      <c r="K56989" s="293"/>
      <c r="M56989" s="290"/>
    </row>
    <row r="56990" spans="11:13" x14ac:dyDescent="0.35">
      <c r="K56990" s="293"/>
      <c r="M56990" s="290"/>
    </row>
    <row r="56991" spans="11:13" x14ac:dyDescent="0.35">
      <c r="K56991" s="293"/>
      <c r="M56991" s="290"/>
    </row>
    <row r="56992" spans="11:13" x14ac:dyDescent="0.35">
      <c r="K56992" s="293"/>
      <c r="M56992" s="290"/>
    </row>
    <row r="56993" spans="11:13" x14ac:dyDescent="0.35">
      <c r="K56993" s="293"/>
      <c r="M56993" s="290"/>
    </row>
    <row r="56994" spans="11:13" x14ac:dyDescent="0.35">
      <c r="K56994" s="293"/>
      <c r="M56994" s="290"/>
    </row>
    <row r="56995" spans="11:13" x14ac:dyDescent="0.35">
      <c r="K56995" s="293"/>
      <c r="M56995" s="290"/>
    </row>
    <row r="56996" spans="11:13" x14ac:dyDescent="0.35">
      <c r="K56996" s="293"/>
      <c r="M56996" s="290"/>
    </row>
    <row r="56997" spans="11:13" x14ac:dyDescent="0.35">
      <c r="K56997" s="293"/>
      <c r="M56997" s="290"/>
    </row>
    <row r="56998" spans="11:13" x14ac:dyDescent="0.35">
      <c r="K56998" s="293"/>
      <c r="M56998" s="290"/>
    </row>
    <row r="56999" spans="11:13" x14ac:dyDescent="0.35">
      <c r="K56999" s="293"/>
      <c r="M56999" s="290"/>
    </row>
    <row r="57000" spans="11:13" x14ac:dyDescent="0.35">
      <c r="K57000" s="293"/>
      <c r="M57000" s="290"/>
    </row>
    <row r="57001" spans="11:13" x14ac:dyDescent="0.35">
      <c r="K57001" s="293"/>
      <c r="M57001" s="290"/>
    </row>
    <row r="57002" spans="11:13" x14ac:dyDescent="0.35">
      <c r="K57002" s="293"/>
      <c r="M57002" s="290"/>
    </row>
    <row r="57003" spans="11:13" x14ac:dyDescent="0.35">
      <c r="K57003" s="293"/>
      <c r="M57003" s="290"/>
    </row>
    <row r="57004" spans="11:13" x14ac:dyDescent="0.35">
      <c r="K57004" s="293"/>
      <c r="M57004" s="290"/>
    </row>
    <row r="57005" spans="11:13" x14ac:dyDescent="0.35">
      <c r="K57005" s="293"/>
      <c r="M57005" s="290"/>
    </row>
    <row r="57006" spans="11:13" x14ac:dyDescent="0.35">
      <c r="K57006" s="293"/>
      <c r="M57006" s="290"/>
    </row>
    <row r="57007" spans="11:13" x14ac:dyDescent="0.35">
      <c r="K57007" s="293"/>
      <c r="M57007" s="290"/>
    </row>
    <row r="57008" spans="11:13" x14ac:dyDescent="0.35">
      <c r="K57008" s="293"/>
      <c r="M57008" s="290"/>
    </row>
    <row r="57009" spans="11:13" x14ac:dyDescent="0.35">
      <c r="K57009" s="293"/>
      <c r="M57009" s="290"/>
    </row>
    <row r="57010" spans="11:13" x14ac:dyDescent="0.35">
      <c r="K57010" s="293"/>
      <c r="M57010" s="290"/>
    </row>
    <row r="57011" spans="11:13" x14ac:dyDescent="0.35">
      <c r="K57011" s="293"/>
      <c r="M57011" s="290"/>
    </row>
    <row r="57012" spans="11:13" x14ac:dyDescent="0.35">
      <c r="K57012" s="293"/>
      <c r="M57012" s="290"/>
    </row>
    <row r="57013" spans="11:13" x14ac:dyDescent="0.35">
      <c r="K57013" s="293"/>
      <c r="M57013" s="290"/>
    </row>
    <row r="57014" spans="11:13" x14ac:dyDescent="0.35">
      <c r="K57014" s="293"/>
      <c r="M57014" s="290"/>
    </row>
    <row r="57015" spans="11:13" x14ac:dyDescent="0.35">
      <c r="K57015" s="293"/>
      <c r="M57015" s="290"/>
    </row>
    <row r="57016" spans="11:13" x14ac:dyDescent="0.35">
      <c r="K57016" s="293"/>
      <c r="M57016" s="290"/>
    </row>
    <row r="57017" spans="11:13" x14ac:dyDescent="0.35">
      <c r="K57017" s="293"/>
      <c r="M57017" s="290"/>
    </row>
    <row r="57018" spans="11:13" x14ac:dyDescent="0.35">
      <c r="K57018" s="293"/>
      <c r="M57018" s="290"/>
    </row>
    <row r="57019" spans="11:13" x14ac:dyDescent="0.35">
      <c r="K57019" s="293"/>
      <c r="M57019" s="290"/>
    </row>
    <row r="57020" spans="11:13" x14ac:dyDescent="0.35">
      <c r="K57020" s="293"/>
      <c r="M57020" s="290"/>
    </row>
    <row r="57021" spans="11:13" x14ac:dyDescent="0.35">
      <c r="K57021" s="293"/>
      <c r="M57021" s="290"/>
    </row>
    <row r="57022" spans="11:13" x14ac:dyDescent="0.35">
      <c r="K57022" s="293"/>
      <c r="M57022" s="290"/>
    </row>
    <row r="57023" spans="11:13" x14ac:dyDescent="0.35">
      <c r="K57023" s="293"/>
      <c r="M57023" s="290"/>
    </row>
    <row r="57024" spans="11:13" x14ac:dyDescent="0.35">
      <c r="K57024" s="293"/>
      <c r="M57024" s="290"/>
    </row>
    <row r="57025" spans="11:13" x14ac:dyDescent="0.35">
      <c r="K57025" s="293"/>
      <c r="M57025" s="290"/>
    </row>
    <row r="57026" spans="11:13" x14ac:dyDescent="0.35">
      <c r="K57026" s="293"/>
      <c r="M57026" s="290"/>
    </row>
    <row r="57027" spans="11:13" x14ac:dyDescent="0.35">
      <c r="K57027" s="293"/>
      <c r="M57027" s="290"/>
    </row>
    <row r="57028" spans="11:13" x14ac:dyDescent="0.35">
      <c r="K57028" s="293"/>
      <c r="M57028" s="290"/>
    </row>
    <row r="57029" spans="11:13" x14ac:dyDescent="0.35">
      <c r="K57029" s="293"/>
      <c r="M57029" s="290"/>
    </row>
    <row r="57030" spans="11:13" x14ac:dyDescent="0.35">
      <c r="K57030" s="293"/>
      <c r="M57030" s="290"/>
    </row>
    <row r="57031" spans="11:13" x14ac:dyDescent="0.35">
      <c r="K57031" s="293"/>
      <c r="M57031" s="290"/>
    </row>
    <row r="57032" spans="11:13" x14ac:dyDescent="0.35">
      <c r="K57032" s="293"/>
      <c r="M57032" s="290"/>
    </row>
    <row r="57033" spans="11:13" x14ac:dyDescent="0.35">
      <c r="K57033" s="293"/>
      <c r="M57033" s="290"/>
    </row>
    <row r="57034" spans="11:13" x14ac:dyDescent="0.35">
      <c r="K57034" s="293"/>
      <c r="M57034" s="290"/>
    </row>
    <row r="57035" spans="11:13" x14ac:dyDescent="0.35">
      <c r="K57035" s="293"/>
      <c r="M57035" s="290"/>
    </row>
    <row r="57036" spans="11:13" x14ac:dyDescent="0.35">
      <c r="K57036" s="293"/>
      <c r="M57036" s="290"/>
    </row>
    <row r="57037" spans="11:13" x14ac:dyDescent="0.35">
      <c r="K57037" s="293"/>
      <c r="M57037" s="290"/>
    </row>
    <row r="57038" spans="11:13" x14ac:dyDescent="0.35">
      <c r="K57038" s="293"/>
      <c r="M57038" s="290"/>
    </row>
    <row r="57039" spans="11:13" x14ac:dyDescent="0.35">
      <c r="K57039" s="293"/>
      <c r="M57039" s="290"/>
    </row>
    <row r="57040" spans="11:13" x14ac:dyDescent="0.35">
      <c r="K57040" s="293"/>
      <c r="M57040" s="290"/>
    </row>
    <row r="57041" spans="11:13" x14ac:dyDescent="0.35">
      <c r="K57041" s="293"/>
      <c r="M57041" s="290"/>
    </row>
    <row r="57042" spans="11:13" x14ac:dyDescent="0.35">
      <c r="K57042" s="293"/>
      <c r="M57042" s="290"/>
    </row>
    <row r="57043" spans="11:13" x14ac:dyDescent="0.35">
      <c r="K57043" s="293"/>
      <c r="M57043" s="290"/>
    </row>
    <row r="57044" spans="11:13" x14ac:dyDescent="0.35">
      <c r="K57044" s="293"/>
      <c r="M57044" s="290"/>
    </row>
    <row r="57045" spans="11:13" x14ac:dyDescent="0.35">
      <c r="K57045" s="293"/>
      <c r="M57045" s="290"/>
    </row>
    <row r="57046" spans="11:13" x14ac:dyDescent="0.35">
      <c r="K57046" s="293"/>
      <c r="M57046" s="290"/>
    </row>
    <row r="57047" spans="11:13" x14ac:dyDescent="0.35">
      <c r="K57047" s="293"/>
      <c r="M57047" s="290"/>
    </row>
    <row r="57048" spans="11:13" x14ac:dyDescent="0.35">
      <c r="K57048" s="293"/>
      <c r="M57048" s="290"/>
    </row>
    <row r="57049" spans="11:13" x14ac:dyDescent="0.35">
      <c r="K57049" s="293"/>
      <c r="M57049" s="290"/>
    </row>
    <row r="57050" spans="11:13" x14ac:dyDescent="0.35">
      <c r="K57050" s="293"/>
      <c r="M57050" s="290"/>
    </row>
    <row r="57051" spans="11:13" x14ac:dyDescent="0.35">
      <c r="K57051" s="293"/>
      <c r="M57051" s="290"/>
    </row>
    <row r="57052" spans="11:13" x14ac:dyDescent="0.35">
      <c r="K57052" s="293"/>
      <c r="M57052" s="290"/>
    </row>
    <row r="57053" spans="11:13" x14ac:dyDescent="0.35">
      <c r="K57053" s="293"/>
      <c r="M57053" s="290"/>
    </row>
    <row r="57054" spans="11:13" x14ac:dyDescent="0.35">
      <c r="K57054" s="293"/>
      <c r="M57054" s="290"/>
    </row>
    <row r="57055" spans="11:13" x14ac:dyDescent="0.35">
      <c r="K57055" s="293"/>
      <c r="M57055" s="290"/>
    </row>
    <row r="57056" spans="11:13" x14ac:dyDescent="0.35">
      <c r="K57056" s="293"/>
      <c r="M57056" s="290"/>
    </row>
    <row r="57057" spans="11:13" x14ac:dyDescent="0.35">
      <c r="K57057" s="293"/>
      <c r="M57057" s="290"/>
    </row>
    <row r="57058" spans="11:13" x14ac:dyDescent="0.35">
      <c r="K57058" s="293"/>
      <c r="M57058" s="290"/>
    </row>
    <row r="57059" spans="11:13" x14ac:dyDescent="0.35">
      <c r="K57059" s="293"/>
      <c r="M57059" s="290"/>
    </row>
    <row r="57060" spans="11:13" x14ac:dyDescent="0.35">
      <c r="K57060" s="293"/>
      <c r="M57060" s="290"/>
    </row>
    <row r="57061" spans="11:13" x14ac:dyDescent="0.35">
      <c r="K57061" s="293"/>
      <c r="M57061" s="290"/>
    </row>
    <row r="57062" spans="11:13" x14ac:dyDescent="0.35">
      <c r="K57062" s="293"/>
      <c r="M57062" s="290"/>
    </row>
    <row r="57063" spans="11:13" x14ac:dyDescent="0.35">
      <c r="K57063" s="293"/>
      <c r="M57063" s="290"/>
    </row>
    <row r="57064" spans="11:13" x14ac:dyDescent="0.35">
      <c r="K57064" s="293"/>
      <c r="M57064" s="290"/>
    </row>
    <row r="57065" spans="11:13" x14ac:dyDescent="0.35">
      <c r="K57065" s="293"/>
      <c r="M57065" s="290"/>
    </row>
    <row r="57066" spans="11:13" x14ac:dyDescent="0.35">
      <c r="K57066" s="293"/>
      <c r="M57066" s="290"/>
    </row>
    <row r="57067" spans="11:13" x14ac:dyDescent="0.35">
      <c r="K57067" s="293"/>
      <c r="M57067" s="290"/>
    </row>
    <row r="57068" spans="11:13" x14ac:dyDescent="0.35">
      <c r="K57068" s="293"/>
      <c r="M57068" s="290"/>
    </row>
    <row r="57069" spans="11:13" x14ac:dyDescent="0.35">
      <c r="K57069" s="293"/>
      <c r="M57069" s="290"/>
    </row>
    <row r="57070" spans="11:13" x14ac:dyDescent="0.35">
      <c r="K57070" s="293"/>
      <c r="M57070" s="290"/>
    </row>
    <row r="57071" spans="11:13" x14ac:dyDescent="0.35">
      <c r="K57071" s="293"/>
      <c r="M57071" s="290"/>
    </row>
    <row r="57072" spans="11:13" x14ac:dyDescent="0.35">
      <c r="K57072" s="293"/>
      <c r="M57072" s="290"/>
    </row>
    <row r="57073" spans="11:13" x14ac:dyDescent="0.35">
      <c r="K57073" s="293"/>
      <c r="M57073" s="290"/>
    </row>
    <row r="57074" spans="11:13" x14ac:dyDescent="0.35">
      <c r="K57074" s="293"/>
      <c r="M57074" s="290"/>
    </row>
    <row r="57075" spans="11:13" x14ac:dyDescent="0.35">
      <c r="K57075" s="293"/>
      <c r="M57075" s="290"/>
    </row>
    <row r="57076" spans="11:13" x14ac:dyDescent="0.35">
      <c r="K57076" s="293"/>
      <c r="M57076" s="290"/>
    </row>
    <row r="57077" spans="11:13" x14ac:dyDescent="0.35">
      <c r="K57077" s="293"/>
      <c r="M57077" s="290"/>
    </row>
    <row r="57078" spans="11:13" x14ac:dyDescent="0.35">
      <c r="K57078" s="293"/>
      <c r="M57078" s="290"/>
    </row>
    <row r="57079" spans="11:13" x14ac:dyDescent="0.35">
      <c r="K57079" s="293"/>
      <c r="M57079" s="290"/>
    </row>
    <row r="57080" spans="11:13" x14ac:dyDescent="0.35">
      <c r="K57080" s="293"/>
      <c r="M57080" s="290"/>
    </row>
    <row r="57081" spans="11:13" x14ac:dyDescent="0.35">
      <c r="K57081" s="293"/>
      <c r="M57081" s="290"/>
    </row>
    <row r="57082" spans="11:13" x14ac:dyDescent="0.35">
      <c r="K57082" s="293"/>
      <c r="M57082" s="290"/>
    </row>
    <row r="57083" spans="11:13" x14ac:dyDescent="0.35">
      <c r="K57083" s="293"/>
      <c r="M57083" s="290"/>
    </row>
    <row r="57084" spans="11:13" x14ac:dyDescent="0.35">
      <c r="K57084" s="293"/>
      <c r="M57084" s="290"/>
    </row>
    <row r="57085" spans="11:13" x14ac:dyDescent="0.35">
      <c r="K57085" s="293"/>
      <c r="M57085" s="290"/>
    </row>
    <row r="57086" spans="11:13" x14ac:dyDescent="0.35">
      <c r="K57086" s="293"/>
      <c r="M57086" s="290"/>
    </row>
    <row r="57087" spans="11:13" x14ac:dyDescent="0.35">
      <c r="K57087" s="293"/>
      <c r="M57087" s="290"/>
    </row>
    <row r="57088" spans="11:13" x14ac:dyDescent="0.35">
      <c r="K57088" s="293"/>
      <c r="M57088" s="290"/>
    </row>
    <row r="57089" spans="11:13" x14ac:dyDescent="0.35">
      <c r="K57089" s="293"/>
      <c r="M57089" s="290"/>
    </row>
    <row r="57090" spans="11:13" x14ac:dyDescent="0.35">
      <c r="K57090" s="293"/>
      <c r="M57090" s="290"/>
    </row>
    <row r="57091" spans="11:13" x14ac:dyDescent="0.35">
      <c r="K57091" s="293"/>
      <c r="M57091" s="290"/>
    </row>
    <row r="57092" spans="11:13" x14ac:dyDescent="0.35">
      <c r="K57092" s="293"/>
      <c r="M57092" s="290"/>
    </row>
    <row r="57093" spans="11:13" x14ac:dyDescent="0.35">
      <c r="K57093" s="293"/>
      <c r="M57093" s="290"/>
    </row>
    <row r="57094" spans="11:13" x14ac:dyDescent="0.35">
      <c r="K57094" s="293"/>
      <c r="M57094" s="290"/>
    </row>
    <row r="57095" spans="11:13" x14ac:dyDescent="0.35">
      <c r="K57095" s="293"/>
      <c r="M57095" s="290"/>
    </row>
    <row r="57096" spans="11:13" x14ac:dyDescent="0.35">
      <c r="K57096" s="293"/>
      <c r="M57096" s="290"/>
    </row>
    <row r="57097" spans="11:13" x14ac:dyDescent="0.35">
      <c r="K57097" s="293"/>
      <c r="M57097" s="290"/>
    </row>
    <row r="57098" spans="11:13" x14ac:dyDescent="0.35">
      <c r="K57098" s="293"/>
      <c r="M57098" s="290"/>
    </row>
    <row r="57099" spans="11:13" x14ac:dyDescent="0.35">
      <c r="K57099" s="293"/>
      <c r="M57099" s="290"/>
    </row>
    <row r="57100" spans="11:13" x14ac:dyDescent="0.35">
      <c r="K57100" s="293"/>
      <c r="M57100" s="290"/>
    </row>
    <row r="57101" spans="11:13" x14ac:dyDescent="0.35">
      <c r="K57101" s="293"/>
      <c r="M57101" s="290"/>
    </row>
    <row r="57102" spans="11:13" x14ac:dyDescent="0.35">
      <c r="K57102" s="293"/>
      <c r="M57102" s="290"/>
    </row>
    <row r="57103" spans="11:13" x14ac:dyDescent="0.35">
      <c r="K57103" s="293"/>
      <c r="M57103" s="290"/>
    </row>
    <row r="57104" spans="11:13" x14ac:dyDescent="0.35">
      <c r="K57104" s="293"/>
      <c r="M57104" s="290"/>
    </row>
    <row r="57105" spans="11:13" x14ac:dyDescent="0.35">
      <c r="K57105" s="293"/>
      <c r="M57105" s="290"/>
    </row>
    <row r="57106" spans="11:13" x14ac:dyDescent="0.35">
      <c r="K57106" s="293"/>
      <c r="M57106" s="290"/>
    </row>
    <row r="57107" spans="11:13" x14ac:dyDescent="0.35">
      <c r="K57107" s="293"/>
      <c r="M57107" s="290"/>
    </row>
    <row r="57108" spans="11:13" x14ac:dyDescent="0.35">
      <c r="K57108" s="293"/>
      <c r="M57108" s="290"/>
    </row>
    <row r="57109" spans="11:13" x14ac:dyDescent="0.35">
      <c r="K57109" s="293"/>
      <c r="M57109" s="290"/>
    </row>
    <row r="57110" spans="11:13" x14ac:dyDescent="0.35">
      <c r="K57110" s="293"/>
      <c r="M57110" s="290"/>
    </row>
    <row r="57111" spans="11:13" x14ac:dyDescent="0.35">
      <c r="K57111" s="293"/>
      <c r="M57111" s="290"/>
    </row>
    <row r="57112" spans="11:13" x14ac:dyDescent="0.35">
      <c r="K57112" s="293"/>
      <c r="M57112" s="290"/>
    </row>
    <row r="57113" spans="11:13" x14ac:dyDescent="0.35">
      <c r="K57113" s="293"/>
      <c r="M57113" s="290"/>
    </row>
    <row r="57114" spans="11:13" x14ac:dyDescent="0.35">
      <c r="K57114" s="293"/>
      <c r="M57114" s="290"/>
    </row>
    <row r="57115" spans="11:13" x14ac:dyDescent="0.35">
      <c r="K57115" s="293"/>
      <c r="M57115" s="290"/>
    </row>
    <row r="57116" spans="11:13" x14ac:dyDescent="0.35">
      <c r="K57116" s="293"/>
      <c r="M57116" s="290"/>
    </row>
    <row r="57117" spans="11:13" x14ac:dyDescent="0.35">
      <c r="K57117" s="293"/>
      <c r="M57117" s="290"/>
    </row>
    <row r="57118" spans="11:13" x14ac:dyDescent="0.35">
      <c r="K57118" s="293"/>
      <c r="M57118" s="290"/>
    </row>
    <row r="57119" spans="11:13" x14ac:dyDescent="0.35">
      <c r="K57119" s="293"/>
      <c r="M57119" s="290"/>
    </row>
    <row r="57120" spans="11:13" x14ac:dyDescent="0.35">
      <c r="K57120" s="293"/>
      <c r="M57120" s="290"/>
    </row>
    <row r="57121" spans="11:13" x14ac:dyDescent="0.35">
      <c r="K57121" s="293"/>
      <c r="M57121" s="290"/>
    </row>
    <row r="57122" spans="11:13" x14ac:dyDescent="0.35">
      <c r="K57122" s="293"/>
      <c r="M57122" s="290"/>
    </row>
    <row r="57123" spans="11:13" x14ac:dyDescent="0.35">
      <c r="K57123" s="293"/>
      <c r="M57123" s="290"/>
    </row>
    <row r="57124" spans="11:13" x14ac:dyDescent="0.35">
      <c r="K57124" s="293"/>
      <c r="M57124" s="290"/>
    </row>
    <row r="57125" spans="11:13" x14ac:dyDescent="0.35">
      <c r="K57125" s="293"/>
      <c r="M57125" s="290"/>
    </row>
    <row r="57126" spans="11:13" x14ac:dyDescent="0.35">
      <c r="K57126" s="293"/>
      <c r="M57126" s="290"/>
    </row>
    <row r="57127" spans="11:13" x14ac:dyDescent="0.35">
      <c r="K57127" s="293"/>
      <c r="M57127" s="290"/>
    </row>
    <row r="57128" spans="11:13" x14ac:dyDescent="0.35">
      <c r="K57128" s="293"/>
      <c r="M57128" s="290"/>
    </row>
    <row r="57129" spans="11:13" x14ac:dyDescent="0.35">
      <c r="K57129" s="293"/>
      <c r="M57129" s="290"/>
    </row>
    <row r="57130" spans="11:13" x14ac:dyDescent="0.35">
      <c r="K57130" s="293"/>
      <c r="M57130" s="290"/>
    </row>
    <row r="57131" spans="11:13" x14ac:dyDescent="0.35">
      <c r="K57131" s="293"/>
      <c r="M57131" s="290"/>
    </row>
    <row r="57132" spans="11:13" x14ac:dyDescent="0.35">
      <c r="K57132" s="293"/>
      <c r="M57132" s="290"/>
    </row>
    <row r="57133" spans="11:13" x14ac:dyDescent="0.35">
      <c r="K57133" s="293"/>
      <c r="M57133" s="290"/>
    </row>
    <row r="57134" spans="11:13" x14ac:dyDescent="0.35">
      <c r="K57134" s="293"/>
      <c r="M57134" s="290"/>
    </row>
    <row r="57135" spans="11:13" x14ac:dyDescent="0.35">
      <c r="K57135" s="293"/>
      <c r="M57135" s="290"/>
    </row>
    <row r="57136" spans="11:13" x14ac:dyDescent="0.35">
      <c r="K57136" s="293"/>
      <c r="M57136" s="290"/>
    </row>
    <row r="57137" spans="11:13" x14ac:dyDescent="0.35">
      <c r="K57137" s="293"/>
      <c r="M57137" s="290"/>
    </row>
    <row r="57138" spans="11:13" x14ac:dyDescent="0.35">
      <c r="K57138" s="293"/>
      <c r="M57138" s="290"/>
    </row>
    <row r="57139" spans="11:13" x14ac:dyDescent="0.35">
      <c r="K57139" s="293"/>
      <c r="M57139" s="290"/>
    </row>
    <row r="57140" spans="11:13" x14ac:dyDescent="0.35">
      <c r="K57140" s="293"/>
      <c r="M57140" s="290"/>
    </row>
    <row r="57141" spans="11:13" x14ac:dyDescent="0.35">
      <c r="K57141" s="293"/>
      <c r="M57141" s="290"/>
    </row>
    <row r="57142" spans="11:13" x14ac:dyDescent="0.35">
      <c r="K57142" s="293"/>
      <c r="M57142" s="290"/>
    </row>
    <row r="57143" spans="11:13" x14ac:dyDescent="0.35">
      <c r="K57143" s="293"/>
      <c r="M57143" s="290"/>
    </row>
    <row r="57144" spans="11:13" x14ac:dyDescent="0.35">
      <c r="K57144" s="293"/>
      <c r="M57144" s="290"/>
    </row>
    <row r="57145" spans="11:13" x14ac:dyDescent="0.35">
      <c r="K57145" s="293"/>
      <c r="M57145" s="290"/>
    </row>
    <row r="57146" spans="11:13" x14ac:dyDescent="0.35">
      <c r="K57146" s="293"/>
      <c r="M57146" s="290"/>
    </row>
    <row r="57147" spans="11:13" x14ac:dyDescent="0.35">
      <c r="K57147" s="293"/>
      <c r="M57147" s="290"/>
    </row>
    <row r="57148" spans="11:13" x14ac:dyDescent="0.35">
      <c r="K57148" s="293"/>
      <c r="M57148" s="290"/>
    </row>
    <row r="57149" spans="11:13" x14ac:dyDescent="0.35">
      <c r="K57149" s="293"/>
      <c r="M57149" s="290"/>
    </row>
    <row r="57150" spans="11:13" x14ac:dyDescent="0.35">
      <c r="K57150" s="293"/>
      <c r="M57150" s="290"/>
    </row>
    <row r="57151" spans="11:13" x14ac:dyDescent="0.35">
      <c r="K57151" s="293"/>
      <c r="M57151" s="290"/>
    </row>
    <row r="57152" spans="11:13" x14ac:dyDescent="0.35">
      <c r="K57152" s="293"/>
      <c r="M57152" s="290"/>
    </row>
    <row r="57153" spans="11:13" x14ac:dyDescent="0.35">
      <c r="K57153" s="293"/>
      <c r="M57153" s="290"/>
    </row>
    <row r="57154" spans="11:13" x14ac:dyDescent="0.35">
      <c r="K57154" s="293"/>
      <c r="M57154" s="290"/>
    </row>
    <row r="57155" spans="11:13" x14ac:dyDescent="0.35">
      <c r="K57155" s="293"/>
      <c r="M57155" s="290"/>
    </row>
    <row r="57156" spans="11:13" x14ac:dyDescent="0.35">
      <c r="K57156" s="293"/>
      <c r="M57156" s="290"/>
    </row>
    <row r="57157" spans="11:13" x14ac:dyDescent="0.35">
      <c r="K57157" s="293"/>
      <c r="M57157" s="290"/>
    </row>
    <row r="57158" spans="11:13" x14ac:dyDescent="0.35">
      <c r="K57158" s="293"/>
      <c r="M57158" s="290"/>
    </row>
    <row r="57159" spans="11:13" x14ac:dyDescent="0.35">
      <c r="K57159" s="293"/>
      <c r="M57159" s="290"/>
    </row>
    <row r="57160" spans="11:13" x14ac:dyDescent="0.35">
      <c r="K57160" s="293"/>
      <c r="M57160" s="290"/>
    </row>
    <row r="57161" spans="11:13" x14ac:dyDescent="0.35">
      <c r="K57161" s="293"/>
      <c r="M57161" s="290"/>
    </row>
    <row r="57162" spans="11:13" x14ac:dyDescent="0.35">
      <c r="K57162" s="293"/>
      <c r="M57162" s="290"/>
    </row>
    <row r="57163" spans="11:13" x14ac:dyDescent="0.35">
      <c r="K57163" s="293"/>
      <c r="M57163" s="290"/>
    </row>
    <row r="57164" spans="11:13" x14ac:dyDescent="0.35">
      <c r="K57164" s="293"/>
      <c r="M57164" s="290"/>
    </row>
    <row r="57165" spans="11:13" x14ac:dyDescent="0.35">
      <c r="K57165" s="293"/>
      <c r="M57165" s="290"/>
    </row>
    <row r="57166" spans="11:13" x14ac:dyDescent="0.35">
      <c r="K57166" s="293"/>
      <c r="M57166" s="290"/>
    </row>
    <row r="57167" spans="11:13" x14ac:dyDescent="0.35">
      <c r="K57167" s="293"/>
      <c r="M57167" s="290"/>
    </row>
    <row r="57168" spans="11:13" x14ac:dyDescent="0.35">
      <c r="K57168" s="293"/>
      <c r="M57168" s="290"/>
    </row>
    <row r="57169" spans="11:13" x14ac:dyDescent="0.35">
      <c r="K57169" s="293"/>
      <c r="M57169" s="290"/>
    </row>
    <row r="57170" spans="11:13" x14ac:dyDescent="0.35">
      <c r="K57170" s="293"/>
      <c r="M57170" s="290"/>
    </row>
    <row r="57171" spans="11:13" x14ac:dyDescent="0.35">
      <c r="K57171" s="293"/>
      <c r="M57171" s="290"/>
    </row>
    <row r="57172" spans="11:13" x14ac:dyDescent="0.35">
      <c r="K57172" s="293"/>
      <c r="M57172" s="290"/>
    </row>
    <row r="57173" spans="11:13" x14ac:dyDescent="0.35">
      <c r="K57173" s="293"/>
      <c r="M57173" s="290"/>
    </row>
    <row r="57174" spans="11:13" x14ac:dyDescent="0.35">
      <c r="K57174" s="293"/>
      <c r="M57174" s="290"/>
    </row>
    <row r="57175" spans="11:13" x14ac:dyDescent="0.35">
      <c r="K57175" s="293"/>
      <c r="M57175" s="290"/>
    </row>
    <row r="57176" spans="11:13" x14ac:dyDescent="0.35">
      <c r="K57176" s="293"/>
      <c r="M57176" s="290"/>
    </row>
    <row r="57177" spans="11:13" x14ac:dyDescent="0.35">
      <c r="K57177" s="293"/>
      <c r="M57177" s="290"/>
    </row>
    <row r="57178" spans="11:13" x14ac:dyDescent="0.35">
      <c r="K57178" s="293"/>
      <c r="M57178" s="290"/>
    </row>
    <row r="57179" spans="11:13" x14ac:dyDescent="0.35">
      <c r="K57179" s="293"/>
      <c r="M57179" s="290"/>
    </row>
    <row r="57180" spans="11:13" x14ac:dyDescent="0.35">
      <c r="K57180" s="293"/>
      <c r="M57180" s="290"/>
    </row>
    <row r="57181" spans="11:13" x14ac:dyDescent="0.35">
      <c r="K57181" s="293"/>
      <c r="M57181" s="290"/>
    </row>
    <row r="57182" spans="11:13" x14ac:dyDescent="0.35">
      <c r="K57182" s="293"/>
      <c r="M57182" s="290"/>
    </row>
    <row r="57183" spans="11:13" x14ac:dyDescent="0.35">
      <c r="K57183" s="293"/>
      <c r="M57183" s="290"/>
    </row>
    <row r="57184" spans="11:13" x14ac:dyDescent="0.35">
      <c r="K57184" s="293"/>
      <c r="M57184" s="290"/>
    </row>
    <row r="57185" spans="11:13" x14ac:dyDescent="0.35">
      <c r="K57185" s="293"/>
      <c r="M57185" s="290"/>
    </row>
    <row r="57186" spans="11:13" x14ac:dyDescent="0.35">
      <c r="K57186" s="293"/>
      <c r="M57186" s="290"/>
    </row>
    <row r="57187" spans="11:13" x14ac:dyDescent="0.35">
      <c r="K57187" s="293"/>
      <c r="M57187" s="290"/>
    </row>
    <row r="57188" spans="11:13" x14ac:dyDescent="0.35">
      <c r="K57188" s="293"/>
      <c r="M57188" s="290"/>
    </row>
    <row r="57189" spans="11:13" x14ac:dyDescent="0.35">
      <c r="K57189" s="293"/>
      <c r="M57189" s="290"/>
    </row>
    <row r="57190" spans="11:13" x14ac:dyDescent="0.35">
      <c r="K57190" s="293"/>
      <c r="M57190" s="290"/>
    </row>
    <row r="57191" spans="11:13" x14ac:dyDescent="0.35">
      <c r="K57191" s="293"/>
      <c r="M57191" s="290"/>
    </row>
    <row r="57192" spans="11:13" x14ac:dyDescent="0.35">
      <c r="K57192" s="293"/>
      <c r="M57192" s="290"/>
    </row>
    <row r="57193" spans="11:13" x14ac:dyDescent="0.35">
      <c r="K57193" s="293"/>
      <c r="M57193" s="290"/>
    </row>
    <row r="57194" spans="11:13" x14ac:dyDescent="0.35">
      <c r="K57194" s="293"/>
      <c r="M57194" s="290"/>
    </row>
    <row r="57195" spans="11:13" x14ac:dyDescent="0.35">
      <c r="K57195" s="293"/>
      <c r="M57195" s="290"/>
    </row>
    <row r="57196" spans="11:13" x14ac:dyDescent="0.35">
      <c r="K57196" s="293"/>
      <c r="M57196" s="290"/>
    </row>
    <row r="57197" spans="11:13" x14ac:dyDescent="0.35">
      <c r="K57197" s="293"/>
      <c r="M57197" s="290"/>
    </row>
    <row r="57198" spans="11:13" x14ac:dyDescent="0.35">
      <c r="K57198" s="293"/>
      <c r="M57198" s="290"/>
    </row>
    <row r="57199" spans="11:13" x14ac:dyDescent="0.35">
      <c r="K57199" s="293"/>
      <c r="M57199" s="290"/>
    </row>
    <row r="57200" spans="11:13" x14ac:dyDescent="0.35">
      <c r="K57200" s="293"/>
      <c r="M57200" s="290"/>
    </row>
    <row r="57201" spans="11:13" x14ac:dyDescent="0.35">
      <c r="K57201" s="293"/>
      <c r="M57201" s="290"/>
    </row>
    <row r="57202" spans="11:13" x14ac:dyDescent="0.35">
      <c r="K57202" s="293"/>
      <c r="M57202" s="290"/>
    </row>
    <row r="57203" spans="11:13" x14ac:dyDescent="0.35">
      <c r="K57203" s="293"/>
      <c r="M57203" s="290"/>
    </row>
    <row r="57204" spans="11:13" x14ac:dyDescent="0.35">
      <c r="K57204" s="293"/>
      <c r="M57204" s="290"/>
    </row>
    <row r="57205" spans="11:13" x14ac:dyDescent="0.35">
      <c r="K57205" s="293"/>
      <c r="M57205" s="290"/>
    </row>
    <row r="57206" spans="11:13" x14ac:dyDescent="0.35">
      <c r="K57206" s="293"/>
      <c r="M57206" s="290"/>
    </row>
    <row r="57207" spans="11:13" x14ac:dyDescent="0.35">
      <c r="K57207" s="293"/>
      <c r="M57207" s="290"/>
    </row>
    <row r="57208" spans="11:13" x14ac:dyDescent="0.35">
      <c r="K57208" s="293"/>
      <c r="M57208" s="290"/>
    </row>
    <row r="57209" spans="11:13" x14ac:dyDescent="0.35">
      <c r="K57209" s="293"/>
      <c r="M57209" s="290"/>
    </row>
    <row r="57210" spans="11:13" x14ac:dyDescent="0.35">
      <c r="K57210" s="293"/>
      <c r="M57210" s="290"/>
    </row>
    <row r="57211" spans="11:13" x14ac:dyDescent="0.35">
      <c r="K57211" s="293"/>
      <c r="M57211" s="290"/>
    </row>
    <row r="57212" spans="11:13" x14ac:dyDescent="0.35">
      <c r="K57212" s="293"/>
      <c r="M57212" s="290"/>
    </row>
    <row r="57213" spans="11:13" x14ac:dyDescent="0.35">
      <c r="K57213" s="293"/>
      <c r="M57213" s="290"/>
    </row>
    <row r="57214" spans="11:13" x14ac:dyDescent="0.35">
      <c r="K57214" s="293"/>
      <c r="M57214" s="290"/>
    </row>
    <row r="57215" spans="11:13" x14ac:dyDescent="0.35">
      <c r="K57215" s="293"/>
      <c r="M57215" s="290"/>
    </row>
    <row r="57216" spans="11:13" x14ac:dyDescent="0.35">
      <c r="K57216" s="293"/>
      <c r="M57216" s="290"/>
    </row>
    <row r="57217" spans="11:13" x14ac:dyDescent="0.35">
      <c r="K57217" s="293"/>
      <c r="M57217" s="290"/>
    </row>
    <row r="57218" spans="11:13" x14ac:dyDescent="0.35">
      <c r="K57218" s="293"/>
      <c r="M57218" s="290"/>
    </row>
    <row r="57219" spans="11:13" x14ac:dyDescent="0.35">
      <c r="K57219" s="293"/>
      <c r="M57219" s="290"/>
    </row>
    <row r="57220" spans="11:13" x14ac:dyDescent="0.35">
      <c r="K57220" s="293"/>
      <c r="M57220" s="290"/>
    </row>
    <row r="57221" spans="11:13" x14ac:dyDescent="0.35">
      <c r="K57221" s="293"/>
      <c r="M57221" s="290"/>
    </row>
    <row r="57222" spans="11:13" x14ac:dyDescent="0.35">
      <c r="K57222" s="293"/>
      <c r="M57222" s="290"/>
    </row>
    <row r="57223" spans="11:13" x14ac:dyDescent="0.35">
      <c r="K57223" s="293"/>
      <c r="M57223" s="290"/>
    </row>
    <row r="57224" spans="11:13" x14ac:dyDescent="0.35">
      <c r="K57224" s="293"/>
      <c r="M57224" s="290"/>
    </row>
    <row r="57225" spans="11:13" x14ac:dyDescent="0.35">
      <c r="K57225" s="293"/>
      <c r="M57225" s="290"/>
    </row>
    <row r="57226" spans="11:13" x14ac:dyDescent="0.35">
      <c r="K57226" s="293"/>
      <c r="M57226" s="290"/>
    </row>
    <row r="57227" spans="11:13" x14ac:dyDescent="0.35">
      <c r="K57227" s="293"/>
      <c r="M57227" s="290"/>
    </row>
    <row r="57228" spans="11:13" x14ac:dyDescent="0.35">
      <c r="K57228" s="293"/>
      <c r="M57228" s="290"/>
    </row>
    <row r="57229" spans="11:13" x14ac:dyDescent="0.35">
      <c r="K57229" s="293"/>
      <c r="M57229" s="290"/>
    </row>
    <row r="57230" spans="11:13" x14ac:dyDescent="0.35">
      <c r="K57230" s="293"/>
      <c r="M57230" s="290"/>
    </row>
    <row r="57231" spans="11:13" x14ac:dyDescent="0.35">
      <c r="K57231" s="293"/>
      <c r="M57231" s="290"/>
    </row>
    <row r="57232" spans="11:13" x14ac:dyDescent="0.35">
      <c r="K57232" s="293"/>
      <c r="M57232" s="290"/>
    </row>
    <row r="57233" spans="11:13" x14ac:dyDescent="0.35">
      <c r="K57233" s="293"/>
      <c r="M57233" s="290"/>
    </row>
    <row r="57234" spans="11:13" x14ac:dyDescent="0.35">
      <c r="K57234" s="293"/>
      <c r="M57234" s="290"/>
    </row>
    <row r="57235" spans="11:13" x14ac:dyDescent="0.35">
      <c r="K57235" s="293"/>
      <c r="M57235" s="290"/>
    </row>
    <row r="57236" spans="11:13" x14ac:dyDescent="0.35">
      <c r="K57236" s="293"/>
      <c r="M57236" s="290"/>
    </row>
    <row r="57237" spans="11:13" x14ac:dyDescent="0.35">
      <c r="K57237" s="293"/>
      <c r="M57237" s="290"/>
    </row>
    <row r="57238" spans="11:13" x14ac:dyDescent="0.35">
      <c r="K57238" s="293"/>
      <c r="M57238" s="290"/>
    </row>
    <row r="57239" spans="11:13" x14ac:dyDescent="0.35">
      <c r="K57239" s="293"/>
      <c r="M57239" s="290"/>
    </row>
    <row r="57240" spans="11:13" x14ac:dyDescent="0.35">
      <c r="K57240" s="293"/>
      <c r="M57240" s="290"/>
    </row>
    <row r="57241" spans="11:13" x14ac:dyDescent="0.35">
      <c r="K57241" s="293"/>
      <c r="M57241" s="290"/>
    </row>
    <row r="57242" spans="11:13" x14ac:dyDescent="0.35">
      <c r="K57242" s="293"/>
      <c r="M57242" s="290"/>
    </row>
    <row r="57243" spans="11:13" x14ac:dyDescent="0.35">
      <c r="K57243" s="293"/>
      <c r="M57243" s="290"/>
    </row>
    <row r="57244" spans="11:13" x14ac:dyDescent="0.35">
      <c r="K57244" s="293"/>
      <c r="M57244" s="290"/>
    </row>
    <row r="57245" spans="11:13" x14ac:dyDescent="0.35">
      <c r="K57245" s="293"/>
      <c r="M57245" s="290"/>
    </row>
    <row r="57246" spans="11:13" x14ac:dyDescent="0.35">
      <c r="K57246" s="293"/>
      <c r="M57246" s="290"/>
    </row>
    <row r="57247" spans="11:13" x14ac:dyDescent="0.35">
      <c r="K57247" s="293"/>
      <c r="M57247" s="290"/>
    </row>
    <row r="57248" spans="11:13" x14ac:dyDescent="0.35">
      <c r="K57248" s="293"/>
      <c r="M57248" s="290"/>
    </row>
    <row r="57249" spans="11:13" x14ac:dyDescent="0.35">
      <c r="K57249" s="293"/>
      <c r="M57249" s="290"/>
    </row>
    <row r="57250" spans="11:13" x14ac:dyDescent="0.35">
      <c r="K57250" s="293"/>
      <c r="M57250" s="290"/>
    </row>
    <row r="57251" spans="11:13" x14ac:dyDescent="0.35">
      <c r="K57251" s="293"/>
      <c r="M57251" s="290"/>
    </row>
    <row r="57252" spans="11:13" x14ac:dyDescent="0.35">
      <c r="K57252" s="293"/>
      <c r="M57252" s="290"/>
    </row>
    <row r="57253" spans="11:13" x14ac:dyDescent="0.35">
      <c r="K57253" s="293"/>
      <c r="M57253" s="290"/>
    </row>
    <row r="57254" spans="11:13" x14ac:dyDescent="0.35">
      <c r="K57254" s="293"/>
      <c r="M57254" s="290"/>
    </row>
    <row r="57255" spans="11:13" x14ac:dyDescent="0.35">
      <c r="K57255" s="293"/>
      <c r="M57255" s="290"/>
    </row>
    <row r="57256" spans="11:13" x14ac:dyDescent="0.35">
      <c r="K57256" s="293"/>
      <c r="M57256" s="290"/>
    </row>
    <row r="57257" spans="11:13" x14ac:dyDescent="0.35">
      <c r="K57257" s="293"/>
      <c r="M57257" s="290"/>
    </row>
    <row r="57258" spans="11:13" x14ac:dyDescent="0.35">
      <c r="K57258" s="293"/>
      <c r="M57258" s="290"/>
    </row>
    <row r="57259" spans="11:13" x14ac:dyDescent="0.35">
      <c r="K57259" s="293"/>
      <c r="M57259" s="290"/>
    </row>
    <row r="57260" spans="11:13" x14ac:dyDescent="0.35">
      <c r="K57260" s="293"/>
      <c r="M57260" s="290"/>
    </row>
    <row r="57261" spans="11:13" x14ac:dyDescent="0.35">
      <c r="K57261" s="293"/>
      <c r="M57261" s="290"/>
    </row>
    <row r="57262" spans="11:13" x14ac:dyDescent="0.35">
      <c r="K57262" s="293"/>
      <c r="M57262" s="290"/>
    </row>
    <row r="57263" spans="11:13" x14ac:dyDescent="0.35">
      <c r="K57263" s="293"/>
      <c r="M57263" s="290"/>
    </row>
    <row r="57264" spans="11:13" x14ac:dyDescent="0.35">
      <c r="K57264" s="293"/>
      <c r="M57264" s="290"/>
    </row>
    <row r="57265" spans="11:13" x14ac:dyDescent="0.35">
      <c r="K57265" s="293"/>
      <c r="M57265" s="290"/>
    </row>
    <row r="57266" spans="11:13" x14ac:dyDescent="0.35">
      <c r="K57266" s="293"/>
      <c r="M57266" s="290"/>
    </row>
    <row r="57267" spans="11:13" x14ac:dyDescent="0.35">
      <c r="K57267" s="293"/>
      <c r="M57267" s="290"/>
    </row>
    <row r="57268" spans="11:13" x14ac:dyDescent="0.35">
      <c r="K57268" s="293"/>
      <c r="M57268" s="290"/>
    </row>
    <row r="57269" spans="11:13" x14ac:dyDescent="0.35">
      <c r="K57269" s="293"/>
      <c r="M57269" s="290"/>
    </row>
    <row r="57270" spans="11:13" x14ac:dyDescent="0.35">
      <c r="K57270" s="293"/>
      <c r="M57270" s="290"/>
    </row>
    <row r="57271" spans="11:13" x14ac:dyDescent="0.35">
      <c r="K57271" s="293"/>
      <c r="M57271" s="290"/>
    </row>
    <row r="57272" spans="11:13" x14ac:dyDescent="0.35">
      <c r="K57272" s="293"/>
      <c r="M57272" s="290"/>
    </row>
    <row r="57273" spans="11:13" x14ac:dyDescent="0.35">
      <c r="K57273" s="293"/>
      <c r="M57273" s="290"/>
    </row>
    <row r="57274" spans="11:13" x14ac:dyDescent="0.35">
      <c r="K57274" s="293"/>
      <c r="M57274" s="290"/>
    </row>
    <row r="57275" spans="11:13" x14ac:dyDescent="0.35">
      <c r="K57275" s="293"/>
      <c r="M57275" s="290"/>
    </row>
    <row r="57276" spans="11:13" x14ac:dyDescent="0.35">
      <c r="K57276" s="293"/>
      <c r="M57276" s="290"/>
    </row>
    <row r="57277" spans="11:13" x14ac:dyDescent="0.35">
      <c r="K57277" s="293"/>
      <c r="M57277" s="290"/>
    </row>
    <row r="57278" spans="11:13" x14ac:dyDescent="0.35">
      <c r="K57278" s="293"/>
      <c r="M57278" s="290"/>
    </row>
    <row r="57279" spans="11:13" x14ac:dyDescent="0.35">
      <c r="K57279" s="293"/>
      <c r="M57279" s="290"/>
    </row>
    <row r="57280" spans="11:13" x14ac:dyDescent="0.35">
      <c r="K57280" s="293"/>
      <c r="M57280" s="290"/>
    </row>
    <row r="57281" spans="11:13" x14ac:dyDescent="0.35">
      <c r="K57281" s="293"/>
      <c r="M57281" s="290"/>
    </row>
    <row r="57282" spans="11:13" x14ac:dyDescent="0.35">
      <c r="K57282" s="293"/>
      <c r="M57282" s="290"/>
    </row>
    <row r="57283" spans="11:13" x14ac:dyDescent="0.35">
      <c r="K57283" s="293"/>
      <c r="M57283" s="290"/>
    </row>
    <row r="57284" spans="11:13" x14ac:dyDescent="0.35">
      <c r="K57284" s="293"/>
      <c r="M57284" s="290"/>
    </row>
    <row r="57285" spans="11:13" x14ac:dyDescent="0.35">
      <c r="K57285" s="293"/>
      <c r="M57285" s="290"/>
    </row>
    <row r="57286" spans="11:13" x14ac:dyDescent="0.35">
      <c r="K57286" s="293"/>
      <c r="M57286" s="290"/>
    </row>
    <row r="57287" spans="11:13" x14ac:dyDescent="0.35">
      <c r="K57287" s="293"/>
      <c r="M57287" s="290"/>
    </row>
    <row r="57288" spans="11:13" x14ac:dyDescent="0.35">
      <c r="K57288" s="293"/>
      <c r="M57288" s="290"/>
    </row>
    <row r="57289" spans="11:13" x14ac:dyDescent="0.35">
      <c r="K57289" s="293"/>
      <c r="M57289" s="290"/>
    </row>
    <row r="57290" spans="11:13" x14ac:dyDescent="0.35">
      <c r="K57290" s="293"/>
      <c r="M57290" s="290"/>
    </row>
    <row r="57291" spans="11:13" x14ac:dyDescent="0.35">
      <c r="K57291" s="293"/>
      <c r="M57291" s="290"/>
    </row>
    <row r="57292" spans="11:13" x14ac:dyDescent="0.35">
      <c r="K57292" s="293"/>
      <c r="M57292" s="290"/>
    </row>
    <row r="57293" spans="11:13" x14ac:dyDescent="0.35">
      <c r="K57293" s="293"/>
      <c r="M57293" s="290"/>
    </row>
    <row r="57294" spans="11:13" x14ac:dyDescent="0.35">
      <c r="K57294" s="293"/>
      <c r="M57294" s="290"/>
    </row>
    <row r="57295" spans="11:13" x14ac:dyDescent="0.35">
      <c r="K57295" s="293"/>
      <c r="M57295" s="290"/>
    </row>
    <row r="57296" spans="11:13" x14ac:dyDescent="0.35">
      <c r="K57296" s="293"/>
      <c r="M57296" s="290"/>
    </row>
    <row r="57297" spans="11:13" x14ac:dyDescent="0.35">
      <c r="K57297" s="293"/>
      <c r="M57297" s="290"/>
    </row>
    <row r="57298" spans="11:13" x14ac:dyDescent="0.35">
      <c r="K57298" s="293"/>
      <c r="M57298" s="290"/>
    </row>
    <row r="57299" spans="11:13" x14ac:dyDescent="0.35">
      <c r="K57299" s="293"/>
      <c r="M57299" s="290"/>
    </row>
    <row r="57300" spans="11:13" x14ac:dyDescent="0.35">
      <c r="K57300" s="293"/>
      <c r="M57300" s="290"/>
    </row>
    <row r="57301" spans="11:13" x14ac:dyDescent="0.35">
      <c r="K57301" s="293"/>
      <c r="M57301" s="290"/>
    </row>
    <row r="57302" spans="11:13" x14ac:dyDescent="0.35">
      <c r="K57302" s="293"/>
      <c r="M57302" s="290"/>
    </row>
    <row r="57303" spans="11:13" x14ac:dyDescent="0.35">
      <c r="K57303" s="293"/>
      <c r="M57303" s="290"/>
    </row>
    <row r="57304" spans="11:13" x14ac:dyDescent="0.35">
      <c r="K57304" s="293"/>
      <c r="M57304" s="290"/>
    </row>
    <row r="57305" spans="11:13" x14ac:dyDescent="0.35">
      <c r="K57305" s="293"/>
      <c r="M57305" s="290"/>
    </row>
    <row r="57306" spans="11:13" x14ac:dyDescent="0.35">
      <c r="K57306" s="293"/>
      <c r="M57306" s="290"/>
    </row>
    <row r="57307" spans="11:13" x14ac:dyDescent="0.35">
      <c r="K57307" s="293"/>
      <c r="M57307" s="290"/>
    </row>
    <row r="57308" spans="11:13" x14ac:dyDescent="0.35">
      <c r="K57308" s="293"/>
      <c r="M57308" s="290"/>
    </row>
    <row r="57309" spans="11:13" x14ac:dyDescent="0.35">
      <c r="K57309" s="293"/>
      <c r="M57309" s="290"/>
    </row>
    <row r="57310" spans="11:13" x14ac:dyDescent="0.35">
      <c r="K57310" s="293"/>
      <c r="M57310" s="290"/>
    </row>
    <row r="57311" spans="11:13" x14ac:dyDescent="0.35">
      <c r="K57311" s="293"/>
      <c r="M57311" s="290"/>
    </row>
    <row r="57312" spans="11:13" x14ac:dyDescent="0.35">
      <c r="K57312" s="293"/>
      <c r="M57312" s="290"/>
    </row>
    <row r="57313" spans="11:13" x14ac:dyDescent="0.35">
      <c r="K57313" s="293"/>
      <c r="M57313" s="290"/>
    </row>
    <row r="57314" spans="11:13" x14ac:dyDescent="0.35">
      <c r="K57314" s="293"/>
      <c r="M57314" s="290"/>
    </row>
    <row r="57315" spans="11:13" x14ac:dyDescent="0.35">
      <c r="K57315" s="293"/>
      <c r="M57315" s="290"/>
    </row>
    <row r="57316" spans="11:13" x14ac:dyDescent="0.35">
      <c r="K57316" s="293"/>
      <c r="M57316" s="290"/>
    </row>
    <row r="57317" spans="11:13" x14ac:dyDescent="0.35">
      <c r="K57317" s="293"/>
      <c r="M57317" s="290"/>
    </row>
    <row r="57318" spans="11:13" x14ac:dyDescent="0.35">
      <c r="K57318" s="293"/>
      <c r="M57318" s="290"/>
    </row>
    <row r="57319" spans="11:13" x14ac:dyDescent="0.35">
      <c r="K57319" s="293"/>
      <c r="M57319" s="290"/>
    </row>
    <row r="57320" spans="11:13" x14ac:dyDescent="0.35">
      <c r="K57320" s="293"/>
      <c r="M57320" s="290"/>
    </row>
    <row r="57321" spans="11:13" x14ac:dyDescent="0.35">
      <c r="K57321" s="293"/>
      <c r="M57321" s="290"/>
    </row>
    <row r="57322" spans="11:13" x14ac:dyDescent="0.35">
      <c r="K57322" s="293"/>
      <c r="M57322" s="290"/>
    </row>
    <row r="57323" spans="11:13" x14ac:dyDescent="0.35">
      <c r="K57323" s="293"/>
      <c r="M57323" s="290"/>
    </row>
    <row r="57324" spans="11:13" x14ac:dyDescent="0.35">
      <c r="K57324" s="293"/>
      <c r="M57324" s="290"/>
    </row>
    <row r="57325" spans="11:13" x14ac:dyDescent="0.35">
      <c r="K57325" s="293"/>
      <c r="M57325" s="290"/>
    </row>
    <row r="57326" spans="11:13" x14ac:dyDescent="0.35">
      <c r="K57326" s="293"/>
      <c r="M57326" s="290"/>
    </row>
    <row r="57327" spans="11:13" x14ac:dyDescent="0.35">
      <c r="K57327" s="293"/>
      <c r="M57327" s="290"/>
    </row>
    <row r="57328" spans="11:13" x14ac:dyDescent="0.35">
      <c r="K57328" s="293"/>
      <c r="M57328" s="290"/>
    </row>
    <row r="57329" spans="11:13" x14ac:dyDescent="0.35">
      <c r="K57329" s="293"/>
      <c r="M57329" s="290"/>
    </row>
    <row r="57330" spans="11:13" x14ac:dyDescent="0.35">
      <c r="K57330" s="293"/>
      <c r="M57330" s="290"/>
    </row>
    <row r="57331" spans="11:13" x14ac:dyDescent="0.35">
      <c r="K57331" s="293"/>
      <c r="M57331" s="290"/>
    </row>
    <row r="57332" spans="11:13" x14ac:dyDescent="0.35">
      <c r="K57332" s="293"/>
      <c r="M57332" s="290"/>
    </row>
    <row r="57333" spans="11:13" x14ac:dyDescent="0.35">
      <c r="K57333" s="293"/>
      <c r="M57333" s="290"/>
    </row>
    <row r="57334" spans="11:13" x14ac:dyDescent="0.35">
      <c r="K57334" s="293"/>
      <c r="M57334" s="290"/>
    </row>
    <row r="57335" spans="11:13" x14ac:dyDescent="0.35">
      <c r="K57335" s="293"/>
      <c r="M57335" s="290"/>
    </row>
    <row r="57336" spans="11:13" x14ac:dyDescent="0.35">
      <c r="K57336" s="293"/>
      <c r="M57336" s="290"/>
    </row>
    <row r="57337" spans="11:13" x14ac:dyDescent="0.35">
      <c r="K57337" s="293"/>
      <c r="M57337" s="290"/>
    </row>
    <row r="57338" spans="11:13" x14ac:dyDescent="0.35">
      <c r="K57338" s="293"/>
      <c r="M57338" s="290"/>
    </row>
    <row r="57339" spans="11:13" x14ac:dyDescent="0.35">
      <c r="K57339" s="293"/>
      <c r="M57339" s="290"/>
    </row>
    <row r="57340" spans="11:13" x14ac:dyDescent="0.35">
      <c r="K57340" s="293"/>
      <c r="M57340" s="290"/>
    </row>
    <row r="57341" spans="11:13" x14ac:dyDescent="0.35">
      <c r="K57341" s="293"/>
      <c r="M57341" s="290"/>
    </row>
    <row r="57342" spans="11:13" x14ac:dyDescent="0.35">
      <c r="K57342" s="293"/>
      <c r="M57342" s="290"/>
    </row>
    <row r="57343" spans="11:13" x14ac:dyDescent="0.35">
      <c r="K57343" s="293"/>
      <c r="M57343" s="290"/>
    </row>
    <row r="57344" spans="11:13" x14ac:dyDescent="0.35">
      <c r="K57344" s="293"/>
      <c r="M57344" s="290"/>
    </row>
    <row r="57345" spans="11:13" x14ac:dyDescent="0.35">
      <c r="K57345" s="293"/>
      <c r="M57345" s="290"/>
    </row>
    <row r="57346" spans="11:13" x14ac:dyDescent="0.35">
      <c r="K57346" s="293"/>
      <c r="M57346" s="290"/>
    </row>
    <row r="57347" spans="11:13" x14ac:dyDescent="0.35">
      <c r="K57347" s="293"/>
      <c r="M57347" s="290"/>
    </row>
    <row r="57348" spans="11:13" x14ac:dyDescent="0.35">
      <c r="K57348" s="293"/>
      <c r="M57348" s="290"/>
    </row>
    <row r="57349" spans="11:13" x14ac:dyDescent="0.35">
      <c r="K57349" s="293"/>
      <c r="M57349" s="290"/>
    </row>
    <row r="57350" spans="11:13" x14ac:dyDescent="0.35">
      <c r="K57350" s="293"/>
      <c r="M57350" s="290"/>
    </row>
    <row r="57351" spans="11:13" x14ac:dyDescent="0.35">
      <c r="K57351" s="293"/>
      <c r="M57351" s="290"/>
    </row>
    <row r="57352" spans="11:13" x14ac:dyDescent="0.35">
      <c r="K57352" s="293"/>
      <c r="M57352" s="290"/>
    </row>
    <row r="57353" spans="11:13" x14ac:dyDescent="0.35">
      <c r="K57353" s="293"/>
      <c r="M57353" s="290"/>
    </row>
    <row r="57354" spans="11:13" x14ac:dyDescent="0.35">
      <c r="K57354" s="293"/>
      <c r="M57354" s="290"/>
    </row>
    <row r="57355" spans="11:13" x14ac:dyDescent="0.35">
      <c r="K57355" s="293"/>
      <c r="M57355" s="290"/>
    </row>
    <row r="57356" spans="11:13" x14ac:dyDescent="0.35">
      <c r="K57356" s="293"/>
      <c r="M57356" s="290"/>
    </row>
    <row r="57357" spans="11:13" x14ac:dyDescent="0.35">
      <c r="K57357" s="293"/>
      <c r="M57357" s="290"/>
    </row>
    <row r="57358" spans="11:13" x14ac:dyDescent="0.35">
      <c r="K57358" s="293"/>
      <c r="M57358" s="290"/>
    </row>
    <row r="57359" spans="11:13" x14ac:dyDescent="0.35">
      <c r="K57359" s="293"/>
      <c r="M57359" s="290"/>
    </row>
    <row r="57360" spans="11:13" x14ac:dyDescent="0.35">
      <c r="K57360" s="293"/>
      <c r="M57360" s="290"/>
    </row>
    <row r="57361" spans="11:13" x14ac:dyDescent="0.35">
      <c r="K57361" s="293"/>
      <c r="M57361" s="290"/>
    </row>
    <row r="57362" spans="11:13" x14ac:dyDescent="0.35">
      <c r="K57362" s="293"/>
      <c r="M57362" s="290"/>
    </row>
    <row r="57363" spans="11:13" x14ac:dyDescent="0.35">
      <c r="K57363" s="293"/>
      <c r="M57363" s="290"/>
    </row>
    <row r="57364" spans="11:13" x14ac:dyDescent="0.35">
      <c r="K57364" s="293"/>
      <c r="M57364" s="290"/>
    </row>
    <row r="57365" spans="11:13" x14ac:dyDescent="0.35">
      <c r="K57365" s="293"/>
      <c r="M57365" s="290"/>
    </row>
    <row r="57366" spans="11:13" x14ac:dyDescent="0.35">
      <c r="K57366" s="293"/>
      <c r="M57366" s="290"/>
    </row>
    <row r="57367" spans="11:13" x14ac:dyDescent="0.35">
      <c r="K57367" s="293"/>
      <c r="M57367" s="290"/>
    </row>
    <row r="57368" spans="11:13" x14ac:dyDescent="0.35">
      <c r="K57368" s="293"/>
      <c r="M57368" s="290"/>
    </row>
    <row r="57369" spans="11:13" x14ac:dyDescent="0.35">
      <c r="K57369" s="293"/>
      <c r="M57369" s="290"/>
    </row>
    <row r="57370" spans="11:13" x14ac:dyDescent="0.35">
      <c r="K57370" s="293"/>
      <c r="M57370" s="290"/>
    </row>
    <row r="57371" spans="11:13" x14ac:dyDescent="0.35">
      <c r="K57371" s="293"/>
      <c r="M57371" s="290"/>
    </row>
    <row r="57372" spans="11:13" x14ac:dyDescent="0.35">
      <c r="K57372" s="293"/>
      <c r="M57372" s="290"/>
    </row>
    <row r="57373" spans="11:13" x14ac:dyDescent="0.35">
      <c r="K57373" s="293"/>
      <c r="M57373" s="290"/>
    </row>
    <row r="57374" spans="11:13" x14ac:dyDescent="0.35">
      <c r="K57374" s="293"/>
      <c r="M57374" s="290"/>
    </row>
    <row r="57375" spans="11:13" x14ac:dyDescent="0.35">
      <c r="K57375" s="293"/>
      <c r="M57375" s="290"/>
    </row>
    <row r="57376" spans="11:13" x14ac:dyDescent="0.35">
      <c r="K57376" s="293"/>
      <c r="M57376" s="290"/>
    </row>
    <row r="57377" spans="11:13" x14ac:dyDescent="0.35">
      <c r="K57377" s="293"/>
      <c r="M57377" s="290"/>
    </row>
    <row r="57378" spans="11:13" x14ac:dyDescent="0.35">
      <c r="K57378" s="293"/>
      <c r="M57378" s="290"/>
    </row>
    <row r="57379" spans="11:13" x14ac:dyDescent="0.35">
      <c r="K57379" s="293"/>
      <c r="M57379" s="290"/>
    </row>
    <row r="57380" spans="11:13" x14ac:dyDescent="0.35">
      <c r="K57380" s="293"/>
      <c r="M57380" s="290"/>
    </row>
    <row r="57381" spans="11:13" x14ac:dyDescent="0.35">
      <c r="K57381" s="293"/>
      <c r="M57381" s="290"/>
    </row>
    <row r="57382" spans="11:13" x14ac:dyDescent="0.35">
      <c r="K57382" s="293"/>
      <c r="M57382" s="290"/>
    </row>
    <row r="57383" spans="11:13" x14ac:dyDescent="0.35">
      <c r="K57383" s="293"/>
      <c r="M57383" s="290"/>
    </row>
    <row r="57384" spans="11:13" x14ac:dyDescent="0.35">
      <c r="K57384" s="293"/>
      <c r="M57384" s="290"/>
    </row>
    <row r="57385" spans="11:13" x14ac:dyDescent="0.35">
      <c r="K57385" s="293"/>
      <c r="M57385" s="290"/>
    </row>
    <row r="57386" spans="11:13" x14ac:dyDescent="0.35">
      <c r="K57386" s="293"/>
      <c r="M57386" s="290"/>
    </row>
    <row r="57387" spans="11:13" x14ac:dyDescent="0.35">
      <c r="K57387" s="293"/>
      <c r="M57387" s="290"/>
    </row>
    <row r="57388" spans="11:13" x14ac:dyDescent="0.35">
      <c r="K57388" s="293"/>
      <c r="M57388" s="290"/>
    </row>
    <row r="57389" spans="11:13" x14ac:dyDescent="0.35">
      <c r="K57389" s="293"/>
      <c r="M57389" s="290"/>
    </row>
    <row r="57390" spans="11:13" x14ac:dyDescent="0.35">
      <c r="K57390" s="293"/>
      <c r="M57390" s="290"/>
    </row>
    <row r="57391" spans="11:13" x14ac:dyDescent="0.35">
      <c r="K57391" s="293"/>
      <c r="M57391" s="290"/>
    </row>
    <row r="57392" spans="11:13" x14ac:dyDescent="0.35">
      <c r="K57392" s="293"/>
      <c r="M57392" s="290"/>
    </row>
    <row r="57393" spans="11:13" x14ac:dyDescent="0.35">
      <c r="K57393" s="293"/>
      <c r="M57393" s="290"/>
    </row>
    <row r="57394" spans="11:13" x14ac:dyDescent="0.35">
      <c r="K57394" s="293"/>
      <c r="M57394" s="290"/>
    </row>
    <row r="57395" spans="11:13" x14ac:dyDescent="0.35">
      <c r="K57395" s="293"/>
      <c r="M57395" s="290"/>
    </row>
    <row r="57396" spans="11:13" x14ac:dyDescent="0.35">
      <c r="K57396" s="293"/>
      <c r="M57396" s="290"/>
    </row>
    <row r="57397" spans="11:13" x14ac:dyDescent="0.35">
      <c r="K57397" s="293"/>
      <c r="M57397" s="290"/>
    </row>
    <row r="57398" spans="11:13" x14ac:dyDescent="0.35">
      <c r="K57398" s="293"/>
      <c r="M57398" s="290"/>
    </row>
    <row r="57399" spans="11:13" x14ac:dyDescent="0.35">
      <c r="K57399" s="293"/>
      <c r="M57399" s="290"/>
    </row>
    <row r="57400" spans="11:13" x14ac:dyDescent="0.35">
      <c r="K57400" s="293"/>
      <c r="M57400" s="290"/>
    </row>
    <row r="57401" spans="11:13" x14ac:dyDescent="0.35">
      <c r="K57401" s="293"/>
      <c r="M57401" s="290"/>
    </row>
    <row r="57402" spans="11:13" x14ac:dyDescent="0.35">
      <c r="K57402" s="293"/>
      <c r="M57402" s="290"/>
    </row>
    <row r="57403" spans="11:13" x14ac:dyDescent="0.35">
      <c r="K57403" s="293"/>
      <c r="M57403" s="290"/>
    </row>
    <row r="57404" spans="11:13" x14ac:dyDescent="0.35">
      <c r="K57404" s="293"/>
      <c r="M57404" s="290"/>
    </row>
    <row r="57405" spans="11:13" x14ac:dyDescent="0.35">
      <c r="K57405" s="293"/>
      <c r="M57405" s="290"/>
    </row>
    <row r="57406" spans="11:13" x14ac:dyDescent="0.35">
      <c r="K57406" s="293"/>
      <c r="M57406" s="290"/>
    </row>
    <row r="57407" spans="11:13" x14ac:dyDescent="0.35">
      <c r="K57407" s="293"/>
      <c r="M57407" s="290"/>
    </row>
    <row r="57408" spans="11:13" x14ac:dyDescent="0.35">
      <c r="K57408" s="293"/>
      <c r="M57408" s="290"/>
    </row>
    <row r="57409" spans="11:13" x14ac:dyDescent="0.35">
      <c r="K57409" s="293"/>
      <c r="M57409" s="290"/>
    </row>
    <row r="57410" spans="11:13" x14ac:dyDescent="0.35">
      <c r="K57410" s="293"/>
      <c r="M57410" s="290"/>
    </row>
    <row r="57411" spans="11:13" x14ac:dyDescent="0.35">
      <c r="K57411" s="293"/>
      <c r="M57411" s="290"/>
    </row>
    <row r="57412" spans="11:13" x14ac:dyDescent="0.35">
      <c r="K57412" s="293"/>
      <c r="M57412" s="290"/>
    </row>
    <row r="57413" spans="11:13" x14ac:dyDescent="0.35">
      <c r="K57413" s="293"/>
      <c r="M57413" s="290"/>
    </row>
    <row r="57414" spans="11:13" x14ac:dyDescent="0.35">
      <c r="K57414" s="293"/>
      <c r="M57414" s="290"/>
    </row>
    <row r="57415" spans="11:13" x14ac:dyDescent="0.35">
      <c r="K57415" s="293"/>
      <c r="M57415" s="290"/>
    </row>
    <row r="57416" spans="11:13" x14ac:dyDescent="0.35">
      <c r="K57416" s="293"/>
      <c r="M57416" s="290"/>
    </row>
    <row r="57417" spans="11:13" x14ac:dyDescent="0.35">
      <c r="K57417" s="293"/>
      <c r="M57417" s="290"/>
    </row>
    <row r="57418" spans="11:13" x14ac:dyDescent="0.35">
      <c r="K57418" s="293"/>
      <c r="M57418" s="290"/>
    </row>
    <row r="57419" spans="11:13" x14ac:dyDescent="0.35">
      <c r="K57419" s="293"/>
      <c r="M57419" s="290"/>
    </row>
    <row r="57420" spans="11:13" x14ac:dyDescent="0.35">
      <c r="K57420" s="293"/>
      <c r="M57420" s="290"/>
    </row>
    <row r="57421" spans="11:13" x14ac:dyDescent="0.35">
      <c r="K57421" s="293"/>
      <c r="M57421" s="290"/>
    </row>
    <row r="57422" spans="11:13" x14ac:dyDescent="0.35">
      <c r="K57422" s="293"/>
      <c r="M57422" s="290"/>
    </row>
    <row r="57423" spans="11:13" x14ac:dyDescent="0.35">
      <c r="K57423" s="293"/>
      <c r="M57423" s="290"/>
    </row>
    <row r="57424" spans="11:13" x14ac:dyDescent="0.35">
      <c r="K57424" s="293"/>
      <c r="M57424" s="290"/>
    </row>
    <row r="57425" spans="11:13" x14ac:dyDescent="0.35">
      <c r="K57425" s="293"/>
      <c r="M57425" s="290"/>
    </row>
    <row r="57426" spans="11:13" x14ac:dyDescent="0.35">
      <c r="K57426" s="293"/>
      <c r="M57426" s="290"/>
    </row>
    <row r="57427" spans="11:13" x14ac:dyDescent="0.35">
      <c r="K57427" s="293"/>
      <c r="M57427" s="290"/>
    </row>
    <row r="57428" spans="11:13" x14ac:dyDescent="0.35">
      <c r="K57428" s="293"/>
      <c r="M57428" s="290"/>
    </row>
    <row r="57429" spans="11:13" x14ac:dyDescent="0.35">
      <c r="K57429" s="293"/>
      <c r="M57429" s="290"/>
    </row>
    <row r="57430" spans="11:13" x14ac:dyDescent="0.35">
      <c r="K57430" s="293"/>
      <c r="M57430" s="290"/>
    </row>
    <row r="57431" spans="11:13" x14ac:dyDescent="0.35">
      <c r="K57431" s="293"/>
      <c r="M57431" s="290"/>
    </row>
    <row r="57432" spans="11:13" x14ac:dyDescent="0.35">
      <c r="K57432" s="293"/>
      <c r="M57432" s="290"/>
    </row>
    <row r="57433" spans="11:13" x14ac:dyDescent="0.35">
      <c r="K57433" s="293"/>
      <c r="M57433" s="290"/>
    </row>
    <row r="57434" spans="11:13" x14ac:dyDescent="0.35">
      <c r="K57434" s="293"/>
      <c r="M57434" s="290"/>
    </row>
    <row r="57435" spans="11:13" x14ac:dyDescent="0.35">
      <c r="K57435" s="293"/>
      <c r="M57435" s="290"/>
    </row>
    <row r="57436" spans="11:13" x14ac:dyDescent="0.35">
      <c r="K57436" s="293"/>
      <c r="M57436" s="290"/>
    </row>
    <row r="57437" spans="11:13" x14ac:dyDescent="0.35">
      <c r="K57437" s="293"/>
      <c r="M57437" s="290"/>
    </row>
    <row r="57438" spans="11:13" x14ac:dyDescent="0.35">
      <c r="K57438" s="293"/>
      <c r="M57438" s="290"/>
    </row>
    <row r="57439" spans="11:13" x14ac:dyDescent="0.35">
      <c r="K57439" s="293"/>
      <c r="M57439" s="290"/>
    </row>
    <row r="57440" spans="11:13" x14ac:dyDescent="0.35">
      <c r="K57440" s="293"/>
      <c r="M57440" s="290"/>
    </row>
    <row r="57441" spans="11:13" x14ac:dyDescent="0.35">
      <c r="K57441" s="293"/>
      <c r="M57441" s="290"/>
    </row>
    <row r="57442" spans="11:13" x14ac:dyDescent="0.35">
      <c r="K57442" s="293"/>
      <c r="M57442" s="290"/>
    </row>
    <row r="57443" spans="11:13" x14ac:dyDescent="0.35">
      <c r="K57443" s="293"/>
      <c r="M57443" s="290"/>
    </row>
    <row r="57444" spans="11:13" x14ac:dyDescent="0.35">
      <c r="K57444" s="293"/>
      <c r="M57444" s="290"/>
    </row>
    <row r="57445" spans="11:13" x14ac:dyDescent="0.35">
      <c r="K57445" s="293"/>
      <c r="M57445" s="290"/>
    </row>
    <row r="57446" spans="11:13" x14ac:dyDescent="0.35">
      <c r="K57446" s="293"/>
      <c r="M57446" s="290"/>
    </row>
    <row r="57447" spans="11:13" x14ac:dyDescent="0.35">
      <c r="K57447" s="293"/>
      <c r="M57447" s="290"/>
    </row>
    <row r="57448" spans="11:13" x14ac:dyDescent="0.35">
      <c r="K57448" s="293"/>
      <c r="M57448" s="290"/>
    </row>
    <row r="57449" spans="11:13" x14ac:dyDescent="0.35">
      <c r="K57449" s="293"/>
      <c r="M57449" s="290"/>
    </row>
    <row r="57450" spans="11:13" x14ac:dyDescent="0.35">
      <c r="K57450" s="293"/>
      <c r="M57450" s="290"/>
    </row>
    <row r="57451" spans="11:13" x14ac:dyDescent="0.35">
      <c r="K57451" s="293"/>
      <c r="M57451" s="290"/>
    </row>
    <row r="57452" spans="11:13" x14ac:dyDescent="0.35">
      <c r="K57452" s="293"/>
      <c r="M57452" s="290"/>
    </row>
    <row r="57453" spans="11:13" x14ac:dyDescent="0.35">
      <c r="K57453" s="293"/>
      <c r="M57453" s="290"/>
    </row>
    <row r="57454" spans="11:13" x14ac:dyDescent="0.35">
      <c r="K57454" s="293"/>
      <c r="M57454" s="290"/>
    </row>
    <row r="57455" spans="11:13" x14ac:dyDescent="0.35">
      <c r="K57455" s="293"/>
      <c r="M57455" s="290"/>
    </row>
    <row r="57456" spans="11:13" x14ac:dyDescent="0.35">
      <c r="K57456" s="293"/>
      <c r="M57456" s="290"/>
    </row>
    <row r="57457" spans="11:13" x14ac:dyDescent="0.35">
      <c r="K57457" s="293"/>
      <c r="M57457" s="290"/>
    </row>
    <row r="57458" spans="11:13" x14ac:dyDescent="0.35">
      <c r="K57458" s="293"/>
      <c r="M57458" s="290"/>
    </row>
    <row r="57459" spans="11:13" x14ac:dyDescent="0.35">
      <c r="K57459" s="293"/>
      <c r="M57459" s="290"/>
    </row>
    <row r="57460" spans="11:13" x14ac:dyDescent="0.35">
      <c r="K57460" s="293"/>
      <c r="M57460" s="290"/>
    </row>
    <row r="57461" spans="11:13" x14ac:dyDescent="0.35">
      <c r="K57461" s="293"/>
      <c r="M57461" s="290"/>
    </row>
    <row r="57462" spans="11:13" x14ac:dyDescent="0.35">
      <c r="K57462" s="293"/>
      <c r="M57462" s="290"/>
    </row>
    <row r="57463" spans="11:13" x14ac:dyDescent="0.35">
      <c r="K57463" s="293"/>
      <c r="M57463" s="290"/>
    </row>
    <row r="57464" spans="11:13" x14ac:dyDescent="0.35">
      <c r="K57464" s="293"/>
      <c r="M57464" s="290"/>
    </row>
    <row r="57465" spans="11:13" x14ac:dyDescent="0.35">
      <c r="K57465" s="293"/>
      <c r="M57465" s="290"/>
    </row>
    <row r="57466" spans="11:13" x14ac:dyDescent="0.35">
      <c r="K57466" s="293"/>
      <c r="M57466" s="290"/>
    </row>
    <row r="57467" spans="11:13" x14ac:dyDescent="0.35">
      <c r="K57467" s="293"/>
      <c r="M57467" s="290"/>
    </row>
    <row r="57468" spans="11:13" x14ac:dyDescent="0.35">
      <c r="K57468" s="293"/>
      <c r="M57468" s="290"/>
    </row>
    <row r="57469" spans="11:13" x14ac:dyDescent="0.35">
      <c r="K57469" s="293"/>
      <c r="M57469" s="290"/>
    </row>
    <row r="57470" spans="11:13" x14ac:dyDescent="0.35">
      <c r="K57470" s="293"/>
      <c r="M57470" s="290"/>
    </row>
    <row r="57471" spans="11:13" x14ac:dyDescent="0.35">
      <c r="K57471" s="293"/>
      <c r="M57471" s="290"/>
    </row>
    <row r="57472" spans="11:13" x14ac:dyDescent="0.35">
      <c r="K57472" s="293"/>
      <c r="M57472" s="290"/>
    </row>
    <row r="57473" spans="11:13" x14ac:dyDescent="0.35">
      <c r="K57473" s="293"/>
      <c r="M57473" s="290"/>
    </row>
    <row r="57474" spans="11:13" x14ac:dyDescent="0.35">
      <c r="K57474" s="293"/>
      <c r="M57474" s="290"/>
    </row>
    <row r="57475" spans="11:13" x14ac:dyDescent="0.35">
      <c r="K57475" s="293"/>
      <c r="M57475" s="290"/>
    </row>
    <row r="57476" spans="11:13" x14ac:dyDescent="0.35">
      <c r="K57476" s="293"/>
      <c r="M57476" s="290"/>
    </row>
    <row r="57477" spans="11:13" x14ac:dyDescent="0.35">
      <c r="K57477" s="293"/>
      <c r="M57477" s="290"/>
    </row>
    <row r="57478" spans="11:13" x14ac:dyDescent="0.35">
      <c r="K57478" s="293"/>
      <c r="M57478" s="290"/>
    </row>
    <row r="57479" spans="11:13" x14ac:dyDescent="0.35">
      <c r="K57479" s="293"/>
      <c r="M57479" s="290"/>
    </row>
    <row r="57480" spans="11:13" x14ac:dyDescent="0.35">
      <c r="K57480" s="293"/>
      <c r="M57480" s="290"/>
    </row>
    <row r="57481" spans="11:13" x14ac:dyDescent="0.35">
      <c r="K57481" s="293"/>
      <c r="M57481" s="290"/>
    </row>
    <row r="57482" spans="11:13" x14ac:dyDescent="0.35">
      <c r="K57482" s="293"/>
      <c r="M57482" s="290"/>
    </row>
    <row r="57483" spans="11:13" x14ac:dyDescent="0.35">
      <c r="K57483" s="293"/>
      <c r="M57483" s="290"/>
    </row>
    <row r="57484" spans="11:13" x14ac:dyDescent="0.35">
      <c r="K57484" s="293"/>
      <c r="M57484" s="290"/>
    </row>
    <row r="57485" spans="11:13" x14ac:dyDescent="0.35">
      <c r="K57485" s="293"/>
      <c r="M57485" s="290"/>
    </row>
    <row r="57486" spans="11:13" x14ac:dyDescent="0.35">
      <c r="K57486" s="293"/>
      <c r="M57486" s="290"/>
    </row>
    <row r="57487" spans="11:13" x14ac:dyDescent="0.35">
      <c r="K57487" s="293"/>
      <c r="M57487" s="290"/>
    </row>
    <row r="57488" spans="11:13" x14ac:dyDescent="0.35">
      <c r="K57488" s="293"/>
      <c r="M57488" s="290"/>
    </row>
    <row r="57489" spans="11:13" x14ac:dyDescent="0.35">
      <c r="K57489" s="293"/>
      <c r="M57489" s="290"/>
    </row>
    <row r="57490" spans="11:13" x14ac:dyDescent="0.35">
      <c r="K57490" s="293"/>
      <c r="M57490" s="290"/>
    </row>
    <row r="57491" spans="11:13" x14ac:dyDescent="0.35">
      <c r="K57491" s="293"/>
      <c r="M57491" s="290"/>
    </row>
    <row r="57492" spans="11:13" x14ac:dyDescent="0.35">
      <c r="K57492" s="293"/>
      <c r="M57492" s="290"/>
    </row>
    <row r="57493" spans="11:13" x14ac:dyDescent="0.35">
      <c r="K57493" s="293"/>
      <c r="M57493" s="290"/>
    </row>
    <row r="57494" spans="11:13" x14ac:dyDescent="0.35">
      <c r="K57494" s="293"/>
      <c r="M57494" s="290"/>
    </row>
    <row r="57495" spans="11:13" x14ac:dyDescent="0.35">
      <c r="K57495" s="293"/>
      <c r="M57495" s="290"/>
    </row>
    <row r="57496" spans="11:13" x14ac:dyDescent="0.35">
      <c r="K57496" s="293"/>
      <c r="M57496" s="290"/>
    </row>
    <row r="57497" spans="11:13" x14ac:dyDescent="0.35">
      <c r="K57497" s="293"/>
      <c r="M57497" s="290"/>
    </row>
    <row r="57498" spans="11:13" x14ac:dyDescent="0.35">
      <c r="K57498" s="293"/>
      <c r="M57498" s="290"/>
    </row>
    <row r="57499" spans="11:13" x14ac:dyDescent="0.35">
      <c r="K57499" s="293"/>
      <c r="M57499" s="290"/>
    </row>
    <row r="57500" spans="11:13" x14ac:dyDescent="0.35">
      <c r="K57500" s="293"/>
      <c r="M57500" s="290"/>
    </row>
    <row r="57501" spans="11:13" x14ac:dyDescent="0.35">
      <c r="K57501" s="293"/>
      <c r="M57501" s="290"/>
    </row>
    <row r="57502" spans="11:13" x14ac:dyDescent="0.35">
      <c r="K57502" s="293"/>
      <c r="M57502" s="290"/>
    </row>
    <row r="57503" spans="11:13" x14ac:dyDescent="0.35">
      <c r="K57503" s="293"/>
      <c r="M57503" s="290"/>
    </row>
    <row r="57504" spans="11:13" x14ac:dyDescent="0.35">
      <c r="K57504" s="293"/>
      <c r="M57504" s="290"/>
    </row>
    <row r="57505" spans="11:13" x14ac:dyDescent="0.35">
      <c r="K57505" s="293"/>
      <c r="M57505" s="290"/>
    </row>
    <row r="57506" spans="11:13" x14ac:dyDescent="0.35">
      <c r="K57506" s="293"/>
      <c r="M57506" s="290"/>
    </row>
    <row r="57507" spans="11:13" x14ac:dyDescent="0.35">
      <c r="K57507" s="293"/>
      <c r="M57507" s="290"/>
    </row>
    <row r="57508" spans="11:13" x14ac:dyDescent="0.35">
      <c r="K57508" s="293"/>
      <c r="M57508" s="290"/>
    </row>
    <row r="57509" spans="11:13" x14ac:dyDescent="0.35">
      <c r="K57509" s="293"/>
      <c r="M57509" s="290"/>
    </row>
    <row r="57510" spans="11:13" x14ac:dyDescent="0.35">
      <c r="K57510" s="293"/>
      <c r="M57510" s="290"/>
    </row>
    <row r="57511" spans="11:13" x14ac:dyDescent="0.35">
      <c r="K57511" s="293"/>
      <c r="M57511" s="290"/>
    </row>
    <row r="57512" spans="11:13" x14ac:dyDescent="0.35">
      <c r="K57512" s="293"/>
      <c r="M57512" s="290"/>
    </row>
    <row r="57513" spans="11:13" x14ac:dyDescent="0.35">
      <c r="K57513" s="293"/>
      <c r="M57513" s="290"/>
    </row>
    <row r="57514" spans="11:13" x14ac:dyDescent="0.35">
      <c r="K57514" s="293"/>
      <c r="M57514" s="290"/>
    </row>
    <row r="57515" spans="11:13" x14ac:dyDescent="0.35">
      <c r="K57515" s="293"/>
      <c r="M57515" s="290"/>
    </row>
    <row r="57516" spans="11:13" x14ac:dyDescent="0.35">
      <c r="K57516" s="293"/>
      <c r="M57516" s="290"/>
    </row>
    <row r="57517" spans="11:13" x14ac:dyDescent="0.35">
      <c r="K57517" s="293"/>
      <c r="M57517" s="290"/>
    </row>
    <row r="57518" spans="11:13" x14ac:dyDescent="0.35">
      <c r="K57518" s="293"/>
      <c r="M57518" s="290"/>
    </row>
    <row r="57519" spans="11:13" x14ac:dyDescent="0.35">
      <c r="K57519" s="293"/>
      <c r="M57519" s="290"/>
    </row>
    <row r="57520" spans="11:13" x14ac:dyDescent="0.35">
      <c r="K57520" s="293"/>
      <c r="M57520" s="290"/>
    </row>
    <row r="57521" spans="11:13" x14ac:dyDescent="0.35">
      <c r="K57521" s="293"/>
      <c r="M57521" s="290"/>
    </row>
    <row r="57522" spans="11:13" x14ac:dyDescent="0.35">
      <c r="K57522" s="293"/>
      <c r="M57522" s="290"/>
    </row>
    <row r="57523" spans="11:13" x14ac:dyDescent="0.35">
      <c r="K57523" s="293"/>
      <c r="M57523" s="290"/>
    </row>
    <row r="57524" spans="11:13" x14ac:dyDescent="0.35">
      <c r="K57524" s="293"/>
      <c r="M57524" s="290"/>
    </row>
    <row r="57525" spans="11:13" x14ac:dyDescent="0.35">
      <c r="K57525" s="293"/>
      <c r="M57525" s="290"/>
    </row>
    <row r="57526" spans="11:13" x14ac:dyDescent="0.35">
      <c r="K57526" s="293"/>
      <c r="M57526" s="290"/>
    </row>
    <row r="57527" spans="11:13" x14ac:dyDescent="0.35">
      <c r="K57527" s="293"/>
      <c r="M57527" s="290"/>
    </row>
    <row r="57528" spans="11:13" x14ac:dyDescent="0.35">
      <c r="K57528" s="293"/>
      <c r="M57528" s="290"/>
    </row>
    <row r="57529" spans="11:13" x14ac:dyDescent="0.35">
      <c r="K57529" s="293"/>
      <c r="M57529" s="290"/>
    </row>
    <row r="57530" spans="11:13" x14ac:dyDescent="0.35">
      <c r="K57530" s="293"/>
      <c r="M57530" s="290"/>
    </row>
    <row r="57531" spans="11:13" x14ac:dyDescent="0.35">
      <c r="K57531" s="293"/>
      <c r="M57531" s="290"/>
    </row>
    <row r="57532" spans="11:13" x14ac:dyDescent="0.35">
      <c r="K57532" s="293"/>
      <c r="M57532" s="290"/>
    </row>
    <row r="57533" spans="11:13" x14ac:dyDescent="0.35">
      <c r="K57533" s="293"/>
      <c r="M57533" s="290"/>
    </row>
    <row r="57534" spans="11:13" x14ac:dyDescent="0.35">
      <c r="K57534" s="293"/>
      <c r="M57534" s="290"/>
    </row>
    <row r="57535" spans="11:13" x14ac:dyDescent="0.35">
      <c r="K57535" s="293"/>
      <c r="M57535" s="290"/>
    </row>
    <row r="57536" spans="11:13" x14ac:dyDescent="0.35">
      <c r="K57536" s="293"/>
      <c r="M57536" s="290"/>
    </row>
    <row r="57537" spans="11:13" x14ac:dyDescent="0.35">
      <c r="K57537" s="293"/>
      <c r="M57537" s="290"/>
    </row>
    <row r="57538" spans="11:13" x14ac:dyDescent="0.35">
      <c r="K57538" s="293"/>
      <c r="M57538" s="290"/>
    </row>
    <row r="57539" spans="11:13" x14ac:dyDescent="0.35">
      <c r="K57539" s="293"/>
      <c r="M57539" s="290"/>
    </row>
    <row r="57540" spans="11:13" x14ac:dyDescent="0.35">
      <c r="K57540" s="293"/>
      <c r="M57540" s="290"/>
    </row>
    <row r="57541" spans="11:13" x14ac:dyDescent="0.35">
      <c r="K57541" s="293"/>
      <c r="M57541" s="290"/>
    </row>
    <row r="57542" spans="11:13" x14ac:dyDescent="0.35">
      <c r="K57542" s="293"/>
      <c r="M57542" s="290"/>
    </row>
    <row r="57543" spans="11:13" x14ac:dyDescent="0.35">
      <c r="K57543" s="293"/>
      <c r="M57543" s="290"/>
    </row>
    <row r="57544" spans="11:13" x14ac:dyDescent="0.35">
      <c r="K57544" s="293"/>
      <c r="M57544" s="290"/>
    </row>
    <row r="57545" spans="11:13" x14ac:dyDescent="0.35">
      <c r="K57545" s="293"/>
      <c r="M57545" s="290"/>
    </row>
    <row r="57546" spans="11:13" x14ac:dyDescent="0.35">
      <c r="K57546" s="293"/>
      <c r="M57546" s="290"/>
    </row>
    <row r="57547" spans="11:13" x14ac:dyDescent="0.35">
      <c r="K57547" s="293"/>
      <c r="M57547" s="290"/>
    </row>
    <row r="57548" spans="11:13" x14ac:dyDescent="0.35">
      <c r="K57548" s="293"/>
      <c r="M57548" s="290"/>
    </row>
    <row r="57549" spans="11:13" x14ac:dyDescent="0.35">
      <c r="K57549" s="293"/>
      <c r="M57549" s="290"/>
    </row>
    <row r="57550" spans="11:13" x14ac:dyDescent="0.35">
      <c r="K57550" s="293"/>
      <c r="M57550" s="290"/>
    </row>
    <row r="57551" spans="11:13" x14ac:dyDescent="0.35">
      <c r="K57551" s="293"/>
      <c r="M57551" s="290"/>
    </row>
    <row r="57552" spans="11:13" x14ac:dyDescent="0.35">
      <c r="K57552" s="293"/>
      <c r="M57552" s="290"/>
    </row>
    <row r="57553" spans="11:13" x14ac:dyDescent="0.35">
      <c r="K57553" s="293"/>
      <c r="M57553" s="290"/>
    </row>
    <row r="57554" spans="11:13" x14ac:dyDescent="0.35">
      <c r="K57554" s="293"/>
      <c r="M57554" s="290"/>
    </row>
    <row r="57555" spans="11:13" x14ac:dyDescent="0.35">
      <c r="K57555" s="293"/>
      <c r="M57555" s="290"/>
    </row>
    <row r="57556" spans="11:13" x14ac:dyDescent="0.35">
      <c r="K57556" s="293"/>
      <c r="M57556" s="290"/>
    </row>
    <row r="57557" spans="11:13" x14ac:dyDescent="0.35">
      <c r="K57557" s="293"/>
      <c r="M57557" s="290"/>
    </row>
    <row r="57558" spans="11:13" x14ac:dyDescent="0.35">
      <c r="K57558" s="293"/>
      <c r="M57558" s="290"/>
    </row>
    <row r="57559" spans="11:13" x14ac:dyDescent="0.35">
      <c r="K57559" s="293"/>
      <c r="M57559" s="290"/>
    </row>
    <row r="57560" spans="11:13" x14ac:dyDescent="0.35">
      <c r="K57560" s="293"/>
      <c r="M57560" s="290"/>
    </row>
    <row r="57561" spans="11:13" x14ac:dyDescent="0.35">
      <c r="K57561" s="293"/>
      <c r="M57561" s="290"/>
    </row>
    <row r="57562" spans="11:13" x14ac:dyDescent="0.35">
      <c r="K57562" s="293"/>
      <c r="M57562" s="290"/>
    </row>
    <row r="57563" spans="11:13" x14ac:dyDescent="0.35">
      <c r="K57563" s="293"/>
      <c r="M57563" s="290"/>
    </row>
    <row r="57564" spans="11:13" x14ac:dyDescent="0.35">
      <c r="K57564" s="293"/>
      <c r="M57564" s="290"/>
    </row>
    <row r="57565" spans="11:13" x14ac:dyDescent="0.35">
      <c r="K57565" s="293"/>
      <c r="M57565" s="290"/>
    </row>
    <row r="57566" spans="11:13" x14ac:dyDescent="0.35">
      <c r="K57566" s="293"/>
      <c r="M57566" s="290"/>
    </row>
    <row r="57567" spans="11:13" x14ac:dyDescent="0.35">
      <c r="K57567" s="293"/>
      <c r="M57567" s="290"/>
    </row>
    <row r="57568" spans="11:13" x14ac:dyDescent="0.35">
      <c r="K57568" s="293"/>
      <c r="M57568" s="290"/>
    </row>
    <row r="57569" spans="11:13" x14ac:dyDescent="0.35">
      <c r="K57569" s="293"/>
      <c r="M57569" s="290"/>
    </row>
    <row r="57570" spans="11:13" x14ac:dyDescent="0.35">
      <c r="K57570" s="293"/>
      <c r="M57570" s="290"/>
    </row>
    <row r="57571" spans="11:13" x14ac:dyDescent="0.35">
      <c r="K57571" s="293"/>
      <c r="M57571" s="290"/>
    </row>
    <row r="57572" spans="11:13" x14ac:dyDescent="0.35">
      <c r="K57572" s="293"/>
      <c r="M57572" s="290"/>
    </row>
    <row r="57573" spans="11:13" x14ac:dyDescent="0.35">
      <c r="K57573" s="293"/>
      <c r="M57573" s="290"/>
    </row>
    <row r="57574" spans="11:13" x14ac:dyDescent="0.35">
      <c r="K57574" s="293"/>
      <c r="M57574" s="290"/>
    </row>
    <row r="57575" spans="11:13" x14ac:dyDescent="0.35">
      <c r="K57575" s="293"/>
      <c r="M57575" s="290"/>
    </row>
    <row r="57576" spans="11:13" x14ac:dyDescent="0.35">
      <c r="K57576" s="293"/>
      <c r="M57576" s="290"/>
    </row>
    <row r="57577" spans="11:13" x14ac:dyDescent="0.35">
      <c r="K57577" s="293"/>
      <c r="M57577" s="290"/>
    </row>
    <row r="57578" spans="11:13" x14ac:dyDescent="0.35">
      <c r="K57578" s="293"/>
      <c r="M57578" s="290"/>
    </row>
    <row r="57579" spans="11:13" x14ac:dyDescent="0.35">
      <c r="K57579" s="293"/>
      <c r="M57579" s="290"/>
    </row>
    <row r="57580" spans="11:13" x14ac:dyDescent="0.35">
      <c r="K57580" s="293"/>
      <c r="M57580" s="290"/>
    </row>
    <row r="57581" spans="11:13" x14ac:dyDescent="0.35">
      <c r="K57581" s="293"/>
      <c r="M57581" s="290"/>
    </row>
    <row r="57582" spans="11:13" x14ac:dyDescent="0.35">
      <c r="K57582" s="293"/>
      <c r="M57582" s="290"/>
    </row>
    <row r="57583" spans="11:13" x14ac:dyDescent="0.35">
      <c r="K57583" s="293"/>
      <c r="M57583" s="290"/>
    </row>
    <row r="57584" spans="11:13" x14ac:dyDescent="0.35">
      <c r="K57584" s="293"/>
      <c r="M57584" s="290"/>
    </row>
    <row r="57585" spans="11:13" x14ac:dyDescent="0.35">
      <c r="K57585" s="293"/>
      <c r="M57585" s="290"/>
    </row>
    <row r="57586" spans="11:13" x14ac:dyDescent="0.35">
      <c r="K57586" s="293"/>
      <c r="M57586" s="290"/>
    </row>
    <row r="57587" spans="11:13" x14ac:dyDescent="0.35">
      <c r="K57587" s="293"/>
      <c r="M57587" s="290"/>
    </row>
    <row r="57588" spans="11:13" x14ac:dyDescent="0.35">
      <c r="K57588" s="293"/>
      <c r="M57588" s="290"/>
    </row>
    <row r="57589" spans="11:13" x14ac:dyDescent="0.35">
      <c r="K57589" s="293"/>
      <c r="M57589" s="290"/>
    </row>
    <row r="57590" spans="11:13" x14ac:dyDescent="0.35">
      <c r="K57590" s="293"/>
      <c r="M57590" s="290"/>
    </row>
    <row r="57591" spans="11:13" x14ac:dyDescent="0.35">
      <c r="K57591" s="293"/>
      <c r="M57591" s="290"/>
    </row>
    <row r="57592" spans="11:13" x14ac:dyDescent="0.35">
      <c r="K57592" s="293"/>
      <c r="M57592" s="290"/>
    </row>
    <row r="57593" spans="11:13" x14ac:dyDescent="0.35">
      <c r="K57593" s="293"/>
      <c r="M57593" s="290"/>
    </row>
    <row r="57594" spans="11:13" x14ac:dyDescent="0.35">
      <c r="K57594" s="293"/>
      <c r="M57594" s="290"/>
    </row>
    <row r="57595" spans="11:13" x14ac:dyDescent="0.35">
      <c r="K57595" s="293"/>
      <c r="M57595" s="290"/>
    </row>
    <row r="57596" spans="11:13" x14ac:dyDescent="0.35">
      <c r="K57596" s="293"/>
      <c r="M57596" s="290"/>
    </row>
    <row r="57597" spans="11:13" x14ac:dyDescent="0.35">
      <c r="K57597" s="293"/>
      <c r="M57597" s="290"/>
    </row>
    <row r="57598" spans="11:13" x14ac:dyDescent="0.35">
      <c r="K57598" s="293"/>
      <c r="M57598" s="290"/>
    </row>
    <row r="57599" spans="11:13" x14ac:dyDescent="0.35">
      <c r="K57599" s="293"/>
      <c r="M57599" s="290"/>
    </row>
    <row r="57600" spans="11:13" x14ac:dyDescent="0.35">
      <c r="K57600" s="293"/>
      <c r="M57600" s="290"/>
    </row>
    <row r="57601" spans="11:13" x14ac:dyDescent="0.35">
      <c r="K57601" s="293"/>
      <c r="M57601" s="290"/>
    </row>
    <row r="57602" spans="11:13" x14ac:dyDescent="0.35">
      <c r="K57602" s="293"/>
      <c r="M57602" s="290"/>
    </row>
    <row r="57603" spans="11:13" x14ac:dyDescent="0.35">
      <c r="K57603" s="293"/>
      <c r="M57603" s="290"/>
    </row>
    <row r="57604" spans="11:13" x14ac:dyDescent="0.35">
      <c r="K57604" s="293"/>
      <c r="M57604" s="290"/>
    </row>
    <row r="57605" spans="11:13" x14ac:dyDescent="0.35">
      <c r="K57605" s="293"/>
      <c r="M57605" s="290"/>
    </row>
    <row r="57606" spans="11:13" x14ac:dyDescent="0.35">
      <c r="K57606" s="293"/>
      <c r="M57606" s="290"/>
    </row>
    <row r="57607" spans="11:13" x14ac:dyDescent="0.35">
      <c r="K57607" s="293"/>
      <c r="M57607" s="290"/>
    </row>
    <row r="57608" spans="11:13" x14ac:dyDescent="0.35">
      <c r="K57608" s="293"/>
      <c r="M57608" s="290"/>
    </row>
    <row r="57609" spans="11:13" x14ac:dyDescent="0.35">
      <c r="K57609" s="293"/>
      <c r="M57609" s="290"/>
    </row>
    <row r="57610" spans="11:13" x14ac:dyDescent="0.35">
      <c r="K57610" s="293"/>
      <c r="M57610" s="290"/>
    </row>
    <row r="57611" spans="11:13" x14ac:dyDescent="0.35">
      <c r="K57611" s="293"/>
      <c r="M57611" s="290"/>
    </row>
    <row r="57612" spans="11:13" x14ac:dyDescent="0.35">
      <c r="K57612" s="293"/>
      <c r="M57612" s="290"/>
    </row>
    <row r="57613" spans="11:13" x14ac:dyDescent="0.35">
      <c r="K57613" s="293"/>
      <c r="M57613" s="290"/>
    </row>
    <row r="57614" spans="11:13" x14ac:dyDescent="0.35">
      <c r="K57614" s="293"/>
      <c r="M57614" s="290"/>
    </row>
    <row r="57615" spans="11:13" x14ac:dyDescent="0.35">
      <c r="K57615" s="293"/>
      <c r="M57615" s="290"/>
    </row>
    <row r="57616" spans="11:13" x14ac:dyDescent="0.35">
      <c r="K57616" s="293"/>
      <c r="M57616" s="290"/>
    </row>
    <row r="57617" spans="11:13" x14ac:dyDescent="0.35">
      <c r="K57617" s="293"/>
      <c r="M57617" s="290"/>
    </row>
    <row r="57618" spans="11:13" x14ac:dyDescent="0.35">
      <c r="K57618" s="293"/>
      <c r="M57618" s="290"/>
    </row>
    <row r="57619" spans="11:13" x14ac:dyDescent="0.35">
      <c r="K57619" s="293"/>
      <c r="M57619" s="290"/>
    </row>
    <row r="57620" spans="11:13" x14ac:dyDescent="0.35">
      <c r="K57620" s="293"/>
      <c r="M57620" s="290"/>
    </row>
    <row r="57621" spans="11:13" x14ac:dyDescent="0.35">
      <c r="K57621" s="293"/>
      <c r="M57621" s="290"/>
    </row>
    <row r="57622" spans="11:13" x14ac:dyDescent="0.35">
      <c r="K57622" s="293"/>
      <c r="M57622" s="290"/>
    </row>
    <row r="57623" spans="11:13" x14ac:dyDescent="0.35">
      <c r="K57623" s="293"/>
      <c r="M57623" s="290"/>
    </row>
    <row r="57624" spans="11:13" x14ac:dyDescent="0.35">
      <c r="K57624" s="293"/>
      <c r="M57624" s="290"/>
    </row>
    <row r="57625" spans="11:13" x14ac:dyDescent="0.35">
      <c r="K57625" s="293"/>
      <c r="M57625" s="290"/>
    </row>
    <row r="57626" spans="11:13" x14ac:dyDescent="0.35">
      <c r="K57626" s="293"/>
      <c r="M57626" s="290"/>
    </row>
    <row r="57627" spans="11:13" x14ac:dyDescent="0.35">
      <c r="K57627" s="293"/>
      <c r="M57627" s="290"/>
    </row>
    <row r="57628" spans="11:13" x14ac:dyDescent="0.35">
      <c r="K57628" s="293"/>
      <c r="M57628" s="290"/>
    </row>
    <row r="57629" spans="11:13" x14ac:dyDescent="0.35">
      <c r="K57629" s="293"/>
      <c r="M57629" s="290"/>
    </row>
    <row r="57630" spans="11:13" x14ac:dyDescent="0.35">
      <c r="K57630" s="293"/>
      <c r="M57630" s="290"/>
    </row>
    <row r="57631" spans="11:13" x14ac:dyDescent="0.35">
      <c r="K57631" s="293"/>
      <c r="M57631" s="290"/>
    </row>
    <row r="57632" spans="11:13" x14ac:dyDescent="0.35">
      <c r="K57632" s="293"/>
      <c r="M57632" s="290"/>
    </row>
    <row r="57633" spans="11:13" x14ac:dyDescent="0.35">
      <c r="K57633" s="293"/>
      <c r="M57633" s="290"/>
    </row>
    <row r="57634" spans="11:13" x14ac:dyDescent="0.35">
      <c r="K57634" s="293"/>
      <c r="M57634" s="290"/>
    </row>
    <row r="57635" spans="11:13" x14ac:dyDescent="0.35">
      <c r="K57635" s="293"/>
      <c r="M57635" s="290"/>
    </row>
    <row r="57636" spans="11:13" x14ac:dyDescent="0.35">
      <c r="K57636" s="293"/>
      <c r="M57636" s="290"/>
    </row>
    <row r="57637" spans="11:13" x14ac:dyDescent="0.35">
      <c r="K57637" s="293"/>
      <c r="M57637" s="290"/>
    </row>
    <row r="57638" spans="11:13" x14ac:dyDescent="0.35">
      <c r="K57638" s="293"/>
      <c r="M57638" s="290"/>
    </row>
    <row r="57639" spans="11:13" x14ac:dyDescent="0.35">
      <c r="K57639" s="293"/>
      <c r="M57639" s="290"/>
    </row>
    <row r="57640" spans="11:13" x14ac:dyDescent="0.35">
      <c r="K57640" s="293"/>
      <c r="M57640" s="290"/>
    </row>
    <row r="57641" spans="11:13" x14ac:dyDescent="0.35">
      <c r="K57641" s="293"/>
      <c r="M57641" s="290"/>
    </row>
    <row r="57642" spans="11:13" x14ac:dyDescent="0.35">
      <c r="K57642" s="293"/>
      <c r="M57642" s="290"/>
    </row>
    <row r="57643" spans="11:13" x14ac:dyDescent="0.35">
      <c r="K57643" s="293"/>
      <c r="M57643" s="290"/>
    </row>
    <row r="57644" spans="11:13" x14ac:dyDescent="0.35">
      <c r="K57644" s="293"/>
      <c r="M57644" s="290"/>
    </row>
    <row r="57645" spans="11:13" x14ac:dyDescent="0.35">
      <c r="K57645" s="293"/>
      <c r="M57645" s="290"/>
    </row>
    <row r="57646" spans="11:13" x14ac:dyDescent="0.35">
      <c r="K57646" s="293"/>
      <c r="M57646" s="290"/>
    </row>
    <row r="57647" spans="11:13" x14ac:dyDescent="0.35">
      <c r="K57647" s="293"/>
      <c r="M57647" s="290"/>
    </row>
    <row r="57648" spans="11:13" x14ac:dyDescent="0.35">
      <c r="K57648" s="293"/>
      <c r="M57648" s="290"/>
    </row>
    <row r="57649" spans="11:13" x14ac:dyDescent="0.35">
      <c r="K57649" s="293"/>
      <c r="M57649" s="290"/>
    </row>
    <row r="57650" spans="11:13" x14ac:dyDescent="0.35">
      <c r="K57650" s="293"/>
      <c r="M57650" s="290"/>
    </row>
    <row r="57651" spans="11:13" x14ac:dyDescent="0.35">
      <c r="K57651" s="293"/>
      <c r="M57651" s="290"/>
    </row>
    <row r="57652" spans="11:13" x14ac:dyDescent="0.35">
      <c r="K57652" s="293"/>
      <c r="M57652" s="290"/>
    </row>
    <row r="57653" spans="11:13" x14ac:dyDescent="0.35">
      <c r="K57653" s="293"/>
      <c r="M57653" s="290"/>
    </row>
    <row r="57654" spans="11:13" x14ac:dyDescent="0.35">
      <c r="K57654" s="293"/>
      <c r="M57654" s="290"/>
    </row>
    <row r="57655" spans="11:13" x14ac:dyDescent="0.35">
      <c r="K57655" s="293"/>
      <c r="M57655" s="290"/>
    </row>
    <row r="57656" spans="11:13" x14ac:dyDescent="0.35">
      <c r="K57656" s="293"/>
      <c r="M57656" s="290"/>
    </row>
    <row r="57657" spans="11:13" x14ac:dyDescent="0.35">
      <c r="K57657" s="293"/>
      <c r="M57657" s="290"/>
    </row>
    <row r="57658" spans="11:13" x14ac:dyDescent="0.35">
      <c r="K57658" s="293"/>
      <c r="M57658" s="290"/>
    </row>
    <row r="57659" spans="11:13" x14ac:dyDescent="0.35">
      <c r="K57659" s="293"/>
      <c r="M57659" s="290"/>
    </row>
    <row r="57660" spans="11:13" x14ac:dyDescent="0.35">
      <c r="K57660" s="293"/>
      <c r="M57660" s="290"/>
    </row>
    <row r="57661" spans="11:13" x14ac:dyDescent="0.35">
      <c r="K57661" s="293"/>
      <c r="M57661" s="290"/>
    </row>
    <row r="57662" spans="11:13" x14ac:dyDescent="0.35">
      <c r="K57662" s="293"/>
      <c r="M57662" s="290"/>
    </row>
    <row r="57663" spans="11:13" x14ac:dyDescent="0.35">
      <c r="K57663" s="293"/>
      <c r="M57663" s="290"/>
    </row>
    <row r="57664" spans="11:13" x14ac:dyDescent="0.35">
      <c r="K57664" s="293"/>
      <c r="M57664" s="290"/>
    </row>
    <row r="57665" spans="11:13" x14ac:dyDescent="0.35">
      <c r="K57665" s="293"/>
      <c r="M57665" s="290"/>
    </row>
    <row r="57666" spans="11:13" x14ac:dyDescent="0.35">
      <c r="K57666" s="293"/>
      <c r="M57666" s="290"/>
    </row>
    <row r="57667" spans="11:13" x14ac:dyDescent="0.35">
      <c r="K57667" s="293"/>
      <c r="M57667" s="290"/>
    </row>
    <row r="57668" spans="11:13" x14ac:dyDescent="0.35">
      <c r="K57668" s="293"/>
      <c r="M57668" s="290"/>
    </row>
    <row r="57669" spans="11:13" x14ac:dyDescent="0.35">
      <c r="K57669" s="293"/>
      <c r="M57669" s="290"/>
    </row>
    <row r="57670" spans="11:13" x14ac:dyDescent="0.35">
      <c r="K57670" s="293"/>
      <c r="M57670" s="290"/>
    </row>
    <row r="57671" spans="11:13" x14ac:dyDescent="0.35">
      <c r="K57671" s="293"/>
      <c r="M57671" s="290"/>
    </row>
    <row r="57672" spans="11:13" x14ac:dyDescent="0.35">
      <c r="K57672" s="293"/>
      <c r="M57672" s="290"/>
    </row>
    <row r="57673" spans="11:13" x14ac:dyDescent="0.35">
      <c r="K57673" s="293"/>
      <c r="M57673" s="290"/>
    </row>
    <row r="57674" spans="11:13" x14ac:dyDescent="0.35">
      <c r="K57674" s="293"/>
      <c r="M57674" s="290"/>
    </row>
    <row r="57675" spans="11:13" x14ac:dyDescent="0.35">
      <c r="K57675" s="293"/>
      <c r="M57675" s="290"/>
    </row>
    <row r="57676" spans="11:13" x14ac:dyDescent="0.35">
      <c r="K57676" s="293"/>
      <c r="M57676" s="290"/>
    </row>
    <row r="57677" spans="11:13" x14ac:dyDescent="0.35">
      <c r="K57677" s="293"/>
      <c r="M57677" s="290"/>
    </row>
    <row r="57678" spans="11:13" x14ac:dyDescent="0.35">
      <c r="K57678" s="293"/>
      <c r="M57678" s="290"/>
    </row>
    <row r="57679" spans="11:13" x14ac:dyDescent="0.35">
      <c r="K57679" s="293"/>
      <c r="M57679" s="290"/>
    </row>
    <row r="57680" spans="11:13" x14ac:dyDescent="0.35">
      <c r="K57680" s="293"/>
      <c r="M57680" s="290"/>
    </row>
    <row r="57681" spans="11:13" x14ac:dyDescent="0.35">
      <c r="K57681" s="293"/>
      <c r="M57681" s="290"/>
    </row>
    <row r="57682" spans="11:13" x14ac:dyDescent="0.35">
      <c r="K57682" s="293"/>
      <c r="M57682" s="290"/>
    </row>
    <row r="57683" spans="11:13" x14ac:dyDescent="0.35">
      <c r="K57683" s="293"/>
      <c r="M57683" s="290"/>
    </row>
    <row r="57684" spans="11:13" x14ac:dyDescent="0.35">
      <c r="K57684" s="293"/>
      <c r="M57684" s="290"/>
    </row>
    <row r="57685" spans="11:13" x14ac:dyDescent="0.35">
      <c r="K57685" s="293"/>
      <c r="M57685" s="290"/>
    </row>
    <row r="57686" spans="11:13" x14ac:dyDescent="0.35">
      <c r="K57686" s="293"/>
      <c r="M57686" s="290"/>
    </row>
    <row r="57687" spans="11:13" x14ac:dyDescent="0.35">
      <c r="K57687" s="293"/>
      <c r="M57687" s="290"/>
    </row>
    <row r="57688" spans="11:13" x14ac:dyDescent="0.35">
      <c r="K57688" s="293"/>
      <c r="M57688" s="290"/>
    </row>
    <row r="57689" spans="11:13" x14ac:dyDescent="0.35">
      <c r="K57689" s="293"/>
      <c r="M57689" s="290"/>
    </row>
    <row r="57690" spans="11:13" x14ac:dyDescent="0.35">
      <c r="K57690" s="293"/>
      <c r="M57690" s="290"/>
    </row>
    <row r="57691" spans="11:13" x14ac:dyDescent="0.35">
      <c r="K57691" s="293"/>
      <c r="M57691" s="290"/>
    </row>
    <row r="57692" spans="11:13" x14ac:dyDescent="0.35">
      <c r="K57692" s="293"/>
      <c r="M57692" s="290"/>
    </row>
    <row r="57693" spans="11:13" x14ac:dyDescent="0.35">
      <c r="K57693" s="293"/>
      <c r="M57693" s="290"/>
    </row>
    <row r="57694" spans="11:13" x14ac:dyDescent="0.35">
      <c r="K57694" s="293"/>
      <c r="M57694" s="290"/>
    </row>
    <row r="57695" spans="11:13" x14ac:dyDescent="0.35">
      <c r="K57695" s="293"/>
      <c r="M57695" s="290"/>
    </row>
    <row r="57696" spans="11:13" x14ac:dyDescent="0.35">
      <c r="K57696" s="293"/>
      <c r="M57696" s="290"/>
    </row>
    <row r="57697" spans="11:13" x14ac:dyDescent="0.35">
      <c r="K57697" s="293"/>
      <c r="M57697" s="290"/>
    </row>
    <row r="57698" spans="11:13" x14ac:dyDescent="0.35">
      <c r="K57698" s="293"/>
      <c r="M57698" s="290"/>
    </row>
    <row r="57699" spans="11:13" x14ac:dyDescent="0.35">
      <c r="K57699" s="293"/>
      <c r="M57699" s="290"/>
    </row>
    <row r="57700" spans="11:13" x14ac:dyDescent="0.35">
      <c r="K57700" s="293"/>
      <c r="M57700" s="290"/>
    </row>
    <row r="57701" spans="11:13" x14ac:dyDescent="0.35">
      <c r="K57701" s="293"/>
      <c r="M57701" s="290"/>
    </row>
    <row r="57702" spans="11:13" x14ac:dyDescent="0.35">
      <c r="K57702" s="293"/>
      <c r="M57702" s="290"/>
    </row>
    <row r="57703" spans="11:13" x14ac:dyDescent="0.35">
      <c r="K57703" s="293"/>
      <c r="M57703" s="290"/>
    </row>
    <row r="57704" spans="11:13" x14ac:dyDescent="0.35">
      <c r="K57704" s="293"/>
      <c r="M57704" s="290"/>
    </row>
    <row r="57705" spans="11:13" x14ac:dyDescent="0.35">
      <c r="K57705" s="293"/>
      <c r="M57705" s="290"/>
    </row>
    <row r="57706" spans="11:13" x14ac:dyDescent="0.35">
      <c r="K57706" s="293"/>
      <c r="M57706" s="290"/>
    </row>
    <row r="57707" spans="11:13" x14ac:dyDescent="0.35">
      <c r="K57707" s="293"/>
      <c r="M57707" s="290"/>
    </row>
    <row r="57708" spans="11:13" x14ac:dyDescent="0.35">
      <c r="K57708" s="293"/>
      <c r="M57708" s="290"/>
    </row>
    <row r="57709" spans="11:13" x14ac:dyDescent="0.35">
      <c r="K57709" s="293"/>
      <c r="M57709" s="290"/>
    </row>
    <row r="57710" spans="11:13" x14ac:dyDescent="0.35">
      <c r="K57710" s="293"/>
      <c r="M57710" s="290"/>
    </row>
    <row r="57711" spans="11:13" x14ac:dyDescent="0.35">
      <c r="K57711" s="293"/>
      <c r="M57711" s="290"/>
    </row>
    <row r="57712" spans="11:13" x14ac:dyDescent="0.35">
      <c r="K57712" s="293"/>
      <c r="M57712" s="290"/>
    </row>
    <row r="57713" spans="11:13" x14ac:dyDescent="0.35">
      <c r="K57713" s="293"/>
      <c r="M57713" s="290"/>
    </row>
    <row r="57714" spans="11:13" x14ac:dyDescent="0.35">
      <c r="K57714" s="293"/>
      <c r="M57714" s="290"/>
    </row>
    <row r="57715" spans="11:13" x14ac:dyDescent="0.35">
      <c r="K57715" s="293"/>
      <c r="M57715" s="290"/>
    </row>
    <row r="57716" spans="11:13" x14ac:dyDescent="0.35">
      <c r="K57716" s="293"/>
      <c r="M57716" s="290"/>
    </row>
    <row r="57717" spans="11:13" x14ac:dyDescent="0.35">
      <c r="K57717" s="293"/>
      <c r="M57717" s="290"/>
    </row>
    <row r="57718" spans="11:13" x14ac:dyDescent="0.35">
      <c r="K57718" s="293"/>
      <c r="M57718" s="290"/>
    </row>
    <row r="57719" spans="11:13" x14ac:dyDescent="0.35">
      <c r="K57719" s="293"/>
      <c r="M57719" s="290"/>
    </row>
    <row r="57720" spans="11:13" x14ac:dyDescent="0.35">
      <c r="K57720" s="293"/>
      <c r="M57720" s="290"/>
    </row>
    <row r="57721" spans="11:13" x14ac:dyDescent="0.35">
      <c r="K57721" s="293"/>
      <c r="M57721" s="290"/>
    </row>
    <row r="57722" spans="11:13" x14ac:dyDescent="0.35">
      <c r="K57722" s="293"/>
      <c r="M57722" s="290"/>
    </row>
    <row r="57723" spans="11:13" x14ac:dyDescent="0.35">
      <c r="K57723" s="293"/>
      <c r="M57723" s="290"/>
    </row>
    <row r="57724" spans="11:13" x14ac:dyDescent="0.35">
      <c r="K57724" s="293"/>
      <c r="M57724" s="290"/>
    </row>
    <row r="57725" spans="11:13" x14ac:dyDescent="0.35">
      <c r="K57725" s="293"/>
      <c r="M57725" s="290"/>
    </row>
    <row r="57726" spans="11:13" x14ac:dyDescent="0.35">
      <c r="K57726" s="293"/>
      <c r="M57726" s="290"/>
    </row>
    <row r="57727" spans="11:13" x14ac:dyDescent="0.35">
      <c r="K57727" s="293"/>
      <c r="M57727" s="290"/>
    </row>
    <row r="57728" spans="11:13" x14ac:dyDescent="0.35">
      <c r="K57728" s="293"/>
      <c r="M57728" s="290"/>
    </row>
    <row r="57729" spans="11:13" x14ac:dyDescent="0.35">
      <c r="K57729" s="293"/>
      <c r="M57729" s="290"/>
    </row>
    <row r="57730" spans="11:13" x14ac:dyDescent="0.35">
      <c r="K57730" s="293"/>
      <c r="M57730" s="290"/>
    </row>
    <row r="57731" spans="11:13" x14ac:dyDescent="0.35">
      <c r="K57731" s="293"/>
      <c r="M57731" s="290"/>
    </row>
    <row r="57732" spans="11:13" x14ac:dyDescent="0.35">
      <c r="K57732" s="293"/>
      <c r="M57732" s="290"/>
    </row>
    <row r="57733" spans="11:13" x14ac:dyDescent="0.35">
      <c r="K57733" s="293"/>
      <c r="M57733" s="290"/>
    </row>
    <row r="57734" spans="11:13" x14ac:dyDescent="0.35">
      <c r="K57734" s="293"/>
      <c r="M57734" s="290"/>
    </row>
    <row r="57735" spans="11:13" x14ac:dyDescent="0.35">
      <c r="K57735" s="293"/>
      <c r="M57735" s="290"/>
    </row>
    <row r="57736" spans="11:13" x14ac:dyDescent="0.35">
      <c r="K57736" s="293"/>
      <c r="M57736" s="290"/>
    </row>
    <row r="57737" spans="11:13" x14ac:dyDescent="0.35">
      <c r="K57737" s="293"/>
      <c r="M57737" s="290"/>
    </row>
    <row r="57738" spans="11:13" x14ac:dyDescent="0.35">
      <c r="K57738" s="293"/>
      <c r="M57738" s="290"/>
    </row>
    <row r="57739" spans="11:13" x14ac:dyDescent="0.35">
      <c r="K57739" s="293"/>
      <c r="M57739" s="290"/>
    </row>
    <row r="57740" spans="11:13" x14ac:dyDescent="0.35">
      <c r="K57740" s="293"/>
      <c r="M57740" s="290"/>
    </row>
    <row r="57741" spans="11:13" x14ac:dyDescent="0.35">
      <c r="K57741" s="293"/>
      <c r="M57741" s="290"/>
    </row>
    <row r="57742" spans="11:13" x14ac:dyDescent="0.35">
      <c r="K57742" s="293"/>
      <c r="M57742" s="290"/>
    </row>
    <row r="57743" spans="11:13" x14ac:dyDescent="0.35">
      <c r="K57743" s="293"/>
      <c r="M57743" s="290"/>
    </row>
    <row r="57744" spans="11:13" x14ac:dyDescent="0.35">
      <c r="K57744" s="293"/>
      <c r="M57744" s="290"/>
    </row>
    <row r="57745" spans="11:13" x14ac:dyDescent="0.35">
      <c r="K57745" s="293"/>
      <c r="M57745" s="290"/>
    </row>
    <row r="57746" spans="11:13" x14ac:dyDescent="0.35">
      <c r="K57746" s="293"/>
      <c r="M57746" s="290"/>
    </row>
    <row r="57747" spans="11:13" x14ac:dyDescent="0.35">
      <c r="K57747" s="293"/>
      <c r="M57747" s="290"/>
    </row>
    <row r="57748" spans="11:13" x14ac:dyDescent="0.35">
      <c r="K57748" s="293"/>
      <c r="M57748" s="290"/>
    </row>
    <row r="57749" spans="11:13" x14ac:dyDescent="0.35">
      <c r="K57749" s="293"/>
      <c r="M57749" s="290"/>
    </row>
    <row r="57750" spans="11:13" x14ac:dyDescent="0.35">
      <c r="K57750" s="293"/>
      <c r="M57750" s="290"/>
    </row>
    <row r="57751" spans="11:13" x14ac:dyDescent="0.35">
      <c r="K57751" s="293"/>
      <c r="M57751" s="290"/>
    </row>
    <row r="57752" spans="11:13" x14ac:dyDescent="0.35">
      <c r="K57752" s="293"/>
      <c r="M57752" s="290"/>
    </row>
    <row r="57753" spans="11:13" x14ac:dyDescent="0.35">
      <c r="K57753" s="293"/>
      <c r="M57753" s="290"/>
    </row>
    <row r="57754" spans="11:13" x14ac:dyDescent="0.35">
      <c r="K57754" s="293"/>
      <c r="M57754" s="290"/>
    </row>
    <row r="57755" spans="11:13" x14ac:dyDescent="0.35">
      <c r="K57755" s="293"/>
      <c r="M57755" s="290"/>
    </row>
    <row r="57756" spans="11:13" x14ac:dyDescent="0.35">
      <c r="K57756" s="293"/>
      <c r="M57756" s="290"/>
    </row>
    <row r="57757" spans="11:13" x14ac:dyDescent="0.35">
      <c r="K57757" s="293"/>
      <c r="M57757" s="290"/>
    </row>
    <row r="57758" spans="11:13" x14ac:dyDescent="0.35">
      <c r="K57758" s="293"/>
      <c r="M57758" s="290"/>
    </row>
    <row r="57759" spans="11:13" x14ac:dyDescent="0.35">
      <c r="K57759" s="293"/>
      <c r="M57759" s="290"/>
    </row>
    <row r="57760" spans="11:13" x14ac:dyDescent="0.35">
      <c r="K57760" s="293"/>
      <c r="M57760" s="290"/>
    </row>
    <row r="57761" spans="11:13" x14ac:dyDescent="0.35">
      <c r="K57761" s="293"/>
      <c r="M57761" s="290"/>
    </row>
    <row r="57762" spans="11:13" x14ac:dyDescent="0.35">
      <c r="K57762" s="293"/>
      <c r="M57762" s="290"/>
    </row>
    <row r="57763" spans="11:13" x14ac:dyDescent="0.35">
      <c r="K57763" s="293"/>
      <c r="M57763" s="290"/>
    </row>
    <row r="57764" spans="11:13" x14ac:dyDescent="0.35">
      <c r="K57764" s="293"/>
      <c r="M57764" s="290"/>
    </row>
    <row r="57765" spans="11:13" x14ac:dyDescent="0.35">
      <c r="K57765" s="293"/>
      <c r="M57765" s="290"/>
    </row>
    <row r="57766" spans="11:13" x14ac:dyDescent="0.35">
      <c r="K57766" s="293"/>
      <c r="M57766" s="290"/>
    </row>
    <row r="57767" spans="11:13" x14ac:dyDescent="0.35">
      <c r="K57767" s="293"/>
      <c r="M57767" s="290"/>
    </row>
    <row r="57768" spans="11:13" x14ac:dyDescent="0.35">
      <c r="K57768" s="293"/>
      <c r="M57768" s="290"/>
    </row>
    <row r="57769" spans="11:13" x14ac:dyDescent="0.35">
      <c r="K57769" s="293"/>
      <c r="M57769" s="290"/>
    </row>
    <row r="57770" spans="11:13" x14ac:dyDescent="0.35">
      <c r="K57770" s="293"/>
      <c r="M57770" s="290"/>
    </row>
    <row r="57771" spans="11:13" x14ac:dyDescent="0.35">
      <c r="K57771" s="293"/>
      <c r="M57771" s="290"/>
    </row>
    <row r="57772" spans="11:13" x14ac:dyDescent="0.35">
      <c r="K57772" s="293"/>
      <c r="M57772" s="290"/>
    </row>
    <row r="57773" spans="11:13" x14ac:dyDescent="0.35">
      <c r="K57773" s="293"/>
      <c r="M57773" s="290"/>
    </row>
    <row r="57774" spans="11:13" x14ac:dyDescent="0.35">
      <c r="K57774" s="293"/>
      <c r="M57774" s="290"/>
    </row>
    <row r="57775" spans="11:13" x14ac:dyDescent="0.35">
      <c r="K57775" s="293"/>
      <c r="M57775" s="290"/>
    </row>
    <row r="57776" spans="11:13" x14ac:dyDescent="0.35">
      <c r="K57776" s="293"/>
      <c r="M57776" s="290"/>
    </row>
    <row r="57777" spans="11:13" x14ac:dyDescent="0.35">
      <c r="K57777" s="293"/>
      <c r="M57777" s="290"/>
    </row>
    <row r="57778" spans="11:13" x14ac:dyDescent="0.35">
      <c r="K57778" s="293"/>
      <c r="M57778" s="290"/>
    </row>
    <row r="57779" spans="11:13" x14ac:dyDescent="0.35">
      <c r="K57779" s="293"/>
      <c r="M57779" s="290"/>
    </row>
    <row r="57780" spans="11:13" x14ac:dyDescent="0.35">
      <c r="K57780" s="293"/>
      <c r="M57780" s="290"/>
    </row>
    <row r="57781" spans="11:13" x14ac:dyDescent="0.35">
      <c r="K57781" s="293"/>
      <c r="M57781" s="290"/>
    </row>
    <row r="57782" spans="11:13" x14ac:dyDescent="0.35">
      <c r="K57782" s="293"/>
      <c r="M57782" s="290"/>
    </row>
    <row r="57783" spans="11:13" x14ac:dyDescent="0.35">
      <c r="K57783" s="293"/>
      <c r="M57783" s="290"/>
    </row>
    <row r="57784" spans="11:13" x14ac:dyDescent="0.35">
      <c r="K57784" s="293"/>
      <c r="M57784" s="290"/>
    </row>
    <row r="57785" spans="11:13" x14ac:dyDescent="0.35">
      <c r="K57785" s="293"/>
      <c r="M57785" s="290"/>
    </row>
    <row r="57786" spans="11:13" x14ac:dyDescent="0.35">
      <c r="K57786" s="293"/>
      <c r="M57786" s="290"/>
    </row>
    <row r="57787" spans="11:13" x14ac:dyDescent="0.35">
      <c r="K57787" s="293"/>
      <c r="M57787" s="290"/>
    </row>
    <row r="57788" spans="11:13" x14ac:dyDescent="0.35">
      <c r="K57788" s="293"/>
      <c r="M57788" s="290"/>
    </row>
    <row r="57789" spans="11:13" x14ac:dyDescent="0.35">
      <c r="K57789" s="293"/>
      <c r="M57789" s="290"/>
    </row>
    <row r="57790" spans="11:13" x14ac:dyDescent="0.35">
      <c r="K57790" s="293"/>
      <c r="M57790" s="290"/>
    </row>
    <row r="57791" spans="11:13" x14ac:dyDescent="0.35">
      <c r="K57791" s="293"/>
      <c r="M57791" s="290"/>
    </row>
    <row r="57792" spans="11:13" x14ac:dyDescent="0.35">
      <c r="K57792" s="293"/>
      <c r="M57792" s="290"/>
    </row>
    <row r="57793" spans="11:13" x14ac:dyDescent="0.35">
      <c r="K57793" s="293"/>
      <c r="M57793" s="290"/>
    </row>
    <row r="57794" spans="11:13" x14ac:dyDescent="0.35">
      <c r="K57794" s="293"/>
      <c r="M57794" s="290"/>
    </row>
    <row r="57795" spans="11:13" x14ac:dyDescent="0.35">
      <c r="K57795" s="293"/>
      <c r="M57795" s="290"/>
    </row>
    <row r="57796" spans="11:13" x14ac:dyDescent="0.35">
      <c r="K57796" s="293"/>
      <c r="M57796" s="290"/>
    </row>
    <row r="57797" spans="11:13" x14ac:dyDescent="0.35">
      <c r="K57797" s="293"/>
      <c r="M57797" s="290"/>
    </row>
    <row r="57798" spans="11:13" x14ac:dyDescent="0.35">
      <c r="K57798" s="293"/>
      <c r="M57798" s="290"/>
    </row>
    <row r="57799" spans="11:13" x14ac:dyDescent="0.35">
      <c r="K57799" s="293"/>
      <c r="M57799" s="290"/>
    </row>
    <row r="57800" spans="11:13" x14ac:dyDescent="0.35">
      <c r="K57800" s="293"/>
      <c r="M57800" s="290"/>
    </row>
    <row r="57801" spans="11:13" x14ac:dyDescent="0.35">
      <c r="K57801" s="293"/>
      <c r="M57801" s="290"/>
    </row>
    <row r="57802" spans="11:13" x14ac:dyDescent="0.35">
      <c r="K57802" s="293"/>
      <c r="M57802" s="290"/>
    </row>
    <row r="57803" spans="11:13" x14ac:dyDescent="0.35">
      <c r="K57803" s="293"/>
      <c r="M57803" s="290"/>
    </row>
    <row r="57804" spans="11:13" x14ac:dyDescent="0.35">
      <c r="K57804" s="293"/>
      <c r="M57804" s="290"/>
    </row>
    <row r="57805" spans="11:13" x14ac:dyDescent="0.35">
      <c r="K57805" s="293"/>
      <c r="M57805" s="290"/>
    </row>
    <row r="57806" spans="11:13" x14ac:dyDescent="0.35">
      <c r="K57806" s="293"/>
      <c r="M57806" s="290"/>
    </row>
    <row r="57807" spans="11:13" x14ac:dyDescent="0.35">
      <c r="K57807" s="293"/>
      <c r="M57807" s="290"/>
    </row>
    <row r="57808" spans="11:13" x14ac:dyDescent="0.35">
      <c r="K57808" s="293"/>
      <c r="M57808" s="290"/>
    </row>
    <row r="57809" spans="11:13" x14ac:dyDescent="0.35">
      <c r="K57809" s="293"/>
      <c r="M57809" s="290"/>
    </row>
    <row r="57810" spans="11:13" x14ac:dyDescent="0.35">
      <c r="K57810" s="293"/>
      <c r="M57810" s="290"/>
    </row>
    <row r="57811" spans="11:13" x14ac:dyDescent="0.35">
      <c r="K57811" s="293"/>
      <c r="M57811" s="290"/>
    </row>
    <row r="57812" spans="11:13" x14ac:dyDescent="0.35">
      <c r="K57812" s="293"/>
      <c r="M57812" s="290"/>
    </row>
    <row r="57813" spans="11:13" x14ac:dyDescent="0.35">
      <c r="K57813" s="293"/>
      <c r="M57813" s="290"/>
    </row>
    <row r="57814" spans="11:13" x14ac:dyDescent="0.35">
      <c r="K57814" s="293"/>
      <c r="M57814" s="290"/>
    </row>
    <row r="57815" spans="11:13" x14ac:dyDescent="0.35">
      <c r="K57815" s="293"/>
      <c r="M57815" s="290"/>
    </row>
    <row r="57816" spans="11:13" x14ac:dyDescent="0.35">
      <c r="K57816" s="293"/>
      <c r="M57816" s="290"/>
    </row>
    <row r="57817" spans="11:13" x14ac:dyDescent="0.35">
      <c r="K57817" s="293"/>
      <c r="M57817" s="290"/>
    </row>
    <row r="57818" spans="11:13" x14ac:dyDescent="0.35">
      <c r="K57818" s="293"/>
      <c r="M57818" s="290"/>
    </row>
    <row r="57819" spans="11:13" x14ac:dyDescent="0.35">
      <c r="K57819" s="293"/>
      <c r="M57819" s="290"/>
    </row>
    <row r="57820" spans="11:13" x14ac:dyDescent="0.35">
      <c r="K57820" s="293"/>
      <c r="M57820" s="290"/>
    </row>
    <row r="57821" spans="11:13" x14ac:dyDescent="0.35">
      <c r="K57821" s="293"/>
      <c r="M57821" s="290"/>
    </row>
    <row r="57822" spans="11:13" x14ac:dyDescent="0.35">
      <c r="K57822" s="293"/>
      <c r="M57822" s="290"/>
    </row>
    <row r="57823" spans="11:13" x14ac:dyDescent="0.35">
      <c r="K57823" s="293"/>
      <c r="M57823" s="290"/>
    </row>
    <row r="57824" spans="11:13" x14ac:dyDescent="0.35">
      <c r="K57824" s="293"/>
      <c r="M57824" s="290"/>
    </row>
    <row r="57825" spans="11:13" x14ac:dyDescent="0.35">
      <c r="K57825" s="293"/>
      <c r="M57825" s="290"/>
    </row>
    <row r="57826" spans="11:13" x14ac:dyDescent="0.35">
      <c r="K57826" s="293"/>
      <c r="M57826" s="290"/>
    </row>
    <row r="57827" spans="11:13" x14ac:dyDescent="0.35">
      <c r="K57827" s="293"/>
      <c r="M57827" s="290"/>
    </row>
    <row r="57828" spans="11:13" x14ac:dyDescent="0.35">
      <c r="K57828" s="293"/>
      <c r="M57828" s="290"/>
    </row>
    <row r="57829" spans="11:13" x14ac:dyDescent="0.35">
      <c r="K57829" s="293"/>
      <c r="M57829" s="290"/>
    </row>
    <row r="57830" spans="11:13" x14ac:dyDescent="0.35">
      <c r="K57830" s="293"/>
      <c r="M57830" s="290"/>
    </row>
    <row r="57831" spans="11:13" x14ac:dyDescent="0.35">
      <c r="K57831" s="293"/>
      <c r="M57831" s="290"/>
    </row>
    <row r="57832" spans="11:13" x14ac:dyDescent="0.35">
      <c r="K57832" s="293"/>
      <c r="M57832" s="290"/>
    </row>
    <row r="57833" spans="11:13" x14ac:dyDescent="0.35">
      <c r="K57833" s="293"/>
      <c r="M57833" s="290"/>
    </row>
    <row r="57834" spans="11:13" x14ac:dyDescent="0.35">
      <c r="K57834" s="293"/>
      <c r="M57834" s="290"/>
    </row>
    <row r="57835" spans="11:13" x14ac:dyDescent="0.35">
      <c r="K57835" s="293"/>
      <c r="M57835" s="290"/>
    </row>
    <row r="57836" spans="11:13" x14ac:dyDescent="0.35">
      <c r="K57836" s="293"/>
      <c r="M57836" s="290"/>
    </row>
    <row r="57837" spans="11:13" x14ac:dyDescent="0.35">
      <c r="K57837" s="293"/>
      <c r="M57837" s="290"/>
    </row>
    <row r="57838" spans="11:13" x14ac:dyDescent="0.35">
      <c r="K57838" s="293"/>
      <c r="M57838" s="290"/>
    </row>
    <row r="57839" spans="11:13" x14ac:dyDescent="0.35">
      <c r="K57839" s="293"/>
      <c r="M57839" s="290"/>
    </row>
    <row r="57840" spans="11:13" x14ac:dyDescent="0.35">
      <c r="K57840" s="293"/>
      <c r="M57840" s="290"/>
    </row>
    <row r="57841" spans="11:13" x14ac:dyDescent="0.35">
      <c r="K57841" s="293"/>
      <c r="M57841" s="290"/>
    </row>
    <row r="57842" spans="11:13" x14ac:dyDescent="0.35">
      <c r="K57842" s="293"/>
      <c r="M57842" s="290"/>
    </row>
    <row r="57843" spans="11:13" x14ac:dyDescent="0.35">
      <c r="K57843" s="293"/>
      <c r="M57843" s="290"/>
    </row>
    <row r="57844" spans="11:13" x14ac:dyDescent="0.35">
      <c r="K57844" s="293"/>
      <c r="M57844" s="290"/>
    </row>
    <row r="57845" spans="11:13" x14ac:dyDescent="0.35">
      <c r="K57845" s="293"/>
      <c r="M57845" s="290"/>
    </row>
    <row r="57846" spans="11:13" x14ac:dyDescent="0.35">
      <c r="K57846" s="293"/>
      <c r="M57846" s="290"/>
    </row>
    <row r="57847" spans="11:13" x14ac:dyDescent="0.35">
      <c r="K57847" s="293"/>
      <c r="M57847" s="290"/>
    </row>
    <row r="57848" spans="11:13" x14ac:dyDescent="0.35">
      <c r="K57848" s="293"/>
      <c r="M57848" s="290"/>
    </row>
    <row r="57849" spans="11:13" x14ac:dyDescent="0.35">
      <c r="K57849" s="293"/>
      <c r="M57849" s="290"/>
    </row>
    <row r="57850" spans="11:13" x14ac:dyDescent="0.35">
      <c r="K57850" s="293"/>
      <c r="M57850" s="290"/>
    </row>
    <row r="57851" spans="11:13" x14ac:dyDescent="0.35">
      <c r="K57851" s="293"/>
      <c r="M57851" s="290"/>
    </row>
    <row r="57852" spans="11:13" x14ac:dyDescent="0.35">
      <c r="K57852" s="293"/>
      <c r="M57852" s="290"/>
    </row>
    <row r="57853" spans="11:13" x14ac:dyDescent="0.35">
      <c r="K57853" s="293"/>
      <c r="M57853" s="290"/>
    </row>
    <row r="57854" spans="11:13" x14ac:dyDescent="0.35">
      <c r="K57854" s="293"/>
      <c r="M57854" s="290"/>
    </row>
    <row r="57855" spans="11:13" x14ac:dyDescent="0.35">
      <c r="K57855" s="293"/>
      <c r="M57855" s="290"/>
    </row>
    <row r="57856" spans="11:13" x14ac:dyDescent="0.35">
      <c r="K57856" s="293"/>
      <c r="M57856" s="290"/>
    </row>
    <row r="57857" spans="11:13" x14ac:dyDescent="0.35">
      <c r="K57857" s="293"/>
      <c r="M57857" s="290"/>
    </row>
    <row r="57858" spans="11:13" x14ac:dyDescent="0.35">
      <c r="K57858" s="293"/>
      <c r="M57858" s="290"/>
    </row>
    <row r="57859" spans="11:13" x14ac:dyDescent="0.35">
      <c r="K57859" s="293"/>
      <c r="M57859" s="290"/>
    </row>
    <row r="57860" spans="11:13" x14ac:dyDescent="0.35">
      <c r="K57860" s="293"/>
      <c r="M57860" s="290"/>
    </row>
    <row r="57861" spans="11:13" x14ac:dyDescent="0.35">
      <c r="K57861" s="293"/>
      <c r="M57861" s="290"/>
    </row>
    <row r="57862" spans="11:13" x14ac:dyDescent="0.35">
      <c r="K57862" s="293"/>
      <c r="M57862" s="290"/>
    </row>
    <row r="57863" spans="11:13" x14ac:dyDescent="0.35">
      <c r="K57863" s="293"/>
      <c r="M57863" s="290"/>
    </row>
    <row r="57864" spans="11:13" x14ac:dyDescent="0.35">
      <c r="K57864" s="293"/>
      <c r="M57864" s="290"/>
    </row>
    <row r="57865" spans="11:13" x14ac:dyDescent="0.35">
      <c r="K57865" s="293"/>
      <c r="M57865" s="290"/>
    </row>
    <row r="57866" spans="11:13" x14ac:dyDescent="0.35">
      <c r="K57866" s="293"/>
      <c r="M57866" s="290"/>
    </row>
    <row r="57867" spans="11:13" x14ac:dyDescent="0.35">
      <c r="K57867" s="293"/>
      <c r="M57867" s="290"/>
    </row>
    <row r="57868" spans="11:13" x14ac:dyDescent="0.35">
      <c r="K57868" s="293"/>
      <c r="M57868" s="290"/>
    </row>
    <row r="57869" spans="11:13" x14ac:dyDescent="0.35">
      <c r="K57869" s="293"/>
      <c r="M57869" s="290"/>
    </row>
    <row r="57870" spans="11:13" x14ac:dyDescent="0.35">
      <c r="K57870" s="293"/>
      <c r="M57870" s="290"/>
    </row>
    <row r="57871" spans="11:13" x14ac:dyDescent="0.35">
      <c r="K57871" s="293"/>
      <c r="M57871" s="290"/>
    </row>
    <row r="57872" spans="11:13" x14ac:dyDescent="0.35">
      <c r="K57872" s="293"/>
      <c r="M57872" s="290"/>
    </row>
    <row r="57873" spans="11:13" x14ac:dyDescent="0.35">
      <c r="K57873" s="293"/>
      <c r="M57873" s="290"/>
    </row>
    <row r="57874" spans="11:13" x14ac:dyDescent="0.35">
      <c r="K57874" s="293"/>
      <c r="M57874" s="290"/>
    </row>
    <row r="57875" spans="11:13" x14ac:dyDescent="0.35">
      <c r="K57875" s="293"/>
      <c r="M57875" s="290"/>
    </row>
    <row r="57876" spans="11:13" x14ac:dyDescent="0.35">
      <c r="K57876" s="293"/>
      <c r="M57876" s="290"/>
    </row>
    <row r="57877" spans="11:13" x14ac:dyDescent="0.35">
      <c r="K57877" s="293"/>
      <c r="M57877" s="290"/>
    </row>
    <row r="57878" spans="11:13" x14ac:dyDescent="0.35">
      <c r="K57878" s="293"/>
      <c r="M57878" s="290"/>
    </row>
    <row r="57879" spans="11:13" x14ac:dyDescent="0.35">
      <c r="K57879" s="293"/>
      <c r="M57879" s="290"/>
    </row>
    <row r="57880" spans="11:13" x14ac:dyDescent="0.35">
      <c r="K57880" s="293"/>
      <c r="M57880" s="290"/>
    </row>
    <row r="57881" spans="11:13" x14ac:dyDescent="0.35">
      <c r="K57881" s="293"/>
      <c r="M57881" s="290"/>
    </row>
    <row r="57882" spans="11:13" x14ac:dyDescent="0.35">
      <c r="K57882" s="293"/>
      <c r="M57882" s="290"/>
    </row>
    <row r="57883" spans="11:13" x14ac:dyDescent="0.35">
      <c r="K57883" s="293"/>
      <c r="M57883" s="290"/>
    </row>
    <row r="57884" spans="11:13" x14ac:dyDescent="0.35">
      <c r="K57884" s="293"/>
      <c r="M57884" s="290"/>
    </row>
    <row r="57885" spans="11:13" x14ac:dyDescent="0.35">
      <c r="K57885" s="293"/>
      <c r="M57885" s="290"/>
    </row>
    <row r="57886" spans="11:13" x14ac:dyDescent="0.35">
      <c r="K57886" s="293"/>
      <c r="M57886" s="290"/>
    </row>
    <row r="57887" spans="11:13" x14ac:dyDescent="0.35">
      <c r="K57887" s="293"/>
      <c r="M57887" s="290"/>
    </row>
    <row r="57888" spans="11:13" x14ac:dyDescent="0.35">
      <c r="K57888" s="293"/>
      <c r="M57888" s="290"/>
    </row>
    <row r="57889" spans="11:13" x14ac:dyDescent="0.35">
      <c r="K57889" s="293"/>
      <c r="M57889" s="290"/>
    </row>
    <row r="57890" spans="11:13" x14ac:dyDescent="0.35">
      <c r="K57890" s="293"/>
      <c r="M57890" s="290"/>
    </row>
    <row r="57891" spans="11:13" x14ac:dyDescent="0.35">
      <c r="K57891" s="293"/>
      <c r="M57891" s="290"/>
    </row>
    <row r="57892" spans="11:13" x14ac:dyDescent="0.35">
      <c r="K57892" s="293"/>
      <c r="M57892" s="290"/>
    </row>
    <row r="57893" spans="11:13" x14ac:dyDescent="0.35">
      <c r="K57893" s="293"/>
      <c r="M57893" s="290"/>
    </row>
    <row r="57894" spans="11:13" x14ac:dyDescent="0.35">
      <c r="K57894" s="293"/>
      <c r="M57894" s="290"/>
    </row>
    <row r="57895" spans="11:13" x14ac:dyDescent="0.35">
      <c r="K57895" s="293"/>
      <c r="M57895" s="290"/>
    </row>
    <row r="57896" spans="11:13" x14ac:dyDescent="0.35">
      <c r="K57896" s="293"/>
      <c r="M57896" s="290"/>
    </row>
    <row r="57897" spans="11:13" x14ac:dyDescent="0.35">
      <c r="K57897" s="293"/>
      <c r="M57897" s="290"/>
    </row>
    <row r="57898" spans="11:13" x14ac:dyDescent="0.35">
      <c r="K57898" s="293"/>
      <c r="M57898" s="290"/>
    </row>
    <row r="57899" spans="11:13" x14ac:dyDescent="0.35">
      <c r="K57899" s="293"/>
      <c r="M57899" s="290"/>
    </row>
    <row r="57900" spans="11:13" x14ac:dyDescent="0.35">
      <c r="K57900" s="293"/>
      <c r="M57900" s="290"/>
    </row>
    <row r="57901" spans="11:13" x14ac:dyDescent="0.35">
      <c r="K57901" s="293"/>
      <c r="M57901" s="290"/>
    </row>
    <row r="57902" spans="11:13" x14ac:dyDescent="0.35">
      <c r="K57902" s="293"/>
      <c r="M57902" s="290"/>
    </row>
    <row r="57903" spans="11:13" x14ac:dyDescent="0.35">
      <c r="K57903" s="293"/>
      <c r="M57903" s="290"/>
    </row>
    <row r="57904" spans="11:13" x14ac:dyDescent="0.35">
      <c r="K57904" s="293"/>
      <c r="M57904" s="290"/>
    </row>
    <row r="57905" spans="11:13" x14ac:dyDescent="0.35">
      <c r="K57905" s="293"/>
      <c r="M57905" s="290"/>
    </row>
    <row r="57906" spans="11:13" x14ac:dyDescent="0.35">
      <c r="K57906" s="293"/>
      <c r="M57906" s="290"/>
    </row>
    <row r="57907" spans="11:13" x14ac:dyDescent="0.35">
      <c r="K57907" s="293"/>
      <c r="M57907" s="290"/>
    </row>
    <row r="57908" spans="11:13" x14ac:dyDescent="0.35">
      <c r="K57908" s="293"/>
      <c r="M57908" s="290"/>
    </row>
    <row r="57909" spans="11:13" x14ac:dyDescent="0.35">
      <c r="K57909" s="293"/>
      <c r="M57909" s="290"/>
    </row>
    <row r="57910" spans="11:13" x14ac:dyDescent="0.35">
      <c r="K57910" s="293"/>
      <c r="M57910" s="290"/>
    </row>
    <row r="57911" spans="11:13" x14ac:dyDescent="0.35">
      <c r="K57911" s="293"/>
      <c r="M57911" s="290"/>
    </row>
    <row r="57912" spans="11:13" x14ac:dyDescent="0.35">
      <c r="K57912" s="293"/>
      <c r="M57912" s="290"/>
    </row>
    <row r="57913" spans="11:13" x14ac:dyDescent="0.35">
      <c r="K57913" s="293"/>
      <c r="M57913" s="290"/>
    </row>
    <row r="57914" spans="11:13" x14ac:dyDescent="0.35">
      <c r="K57914" s="293"/>
      <c r="M57914" s="290"/>
    </row>
    <row r="57915" spans="11:13" x14ac:dyDescent="0.35">
      <c r="K57915" s="293"/>
      <c r="M57915" s="290"/>
    </row>
    <row r="57916" spans="11:13" x14ac:dyDescent="0.35">
      <c r="K57916" s="293"/>
      <c r="M57916" s="290"/>
    </row>
    <row r="57917" spans="11:13" x14ac:dyDescent="0.35">
      <c r="K57917" s="293"/>
      <c r="M57917" s="290"/>
    </row>
    <row r="57918" spans="11:13" x14ac:dyDescent="0.35">
      <c r="K57918" s="293"/>
      <c r="M57918" s="290"/>
    </row>
    <row r="57919" spans="11:13" x14ac:dyDescent="0.35">
      <c r="K57919" s="293"/>
      <c r="M57919" s="290"/>
    </row>
    <row r="57920" spans="11:13" x14ac:dyDescent="0.35">
      <c r="K57920" s="293"/>
      <c r="M57920" s="290"/>
    </row>
    <row r="57921" spans="11:13" x14ac:dyDescent="0.35">
      <c r="K57921" s="293"/>
      <c r="M57921" s="290"/>
    </row>
    <row r="57922" spans="11:13" x14ac:dyDescent="0.35">
      <c r="K57922" s="293"/>
      <c r="M57922" s="290"/>
    </row>
    <row r="57923" spans="11:13" x14ac:dyDescent="0.35">
      <c r="K57923" s="293"/>
      <c r="M57923" s="290"/>
    </row>
    <row r="57924" spans="11:13" x14ac:dyDescent="0.35">
      <c r="K57924" s="293"/>
      <c r="M57924" s="290"/>
    </row>
    <row r="57925" spans="11:13" x14ac:dyDescent="0.35">
      <c r="K57925" s="293"/>
      <c r="M57925" s="290"/>
    </row>
    <row r="57926" spans="11:13" x14ac:dyDescent="0.35">
      <c r="K57926" s="293"/>
      <c r="M57926" s="290"/>
    </row>
    <row r="57927" spans="11:13" x14ac:dyDescent="0.35">
      <c r="K57927" s="293"/>
      <c r="M57927" s="290"/>
    </row>
    <row r="57928" spans="11:13" x14ac:dyDescent="0.35">
      <c r="K57928" s="293"/>
      <c r="M57928" s="290"/>
    </row>
    <row r="57929" spans="11:13" x14ac:dyDescent="0.35">
      <c r="K57929" s="293"/>
      <c r="M57929" s="290"/>
    </row>
    <row r="57930" spans="11:13" x14ac:dyDescent="0.35">
      <c r="K57930" s="293"/>
      <c r="M57930" s="290"/>
    </row>
    <row r="57931" spans="11:13" x14ac:dyDescent="0.35">
      <c r="K57931" s="293"/>
      <c r="M57931" s="290"/>
    </row>
    <row r="57932" spans="11:13" x14ac:dyDescent="0.35">
      <c r="K57932" s="293"/>
      <c r="M57932" s="290"/>
    </row>
    <row r="57933" spans="11:13" x14ac:dyDescent="0.35">
      <c r="K57933" s="293"/>
      <c r="M57933" s="290"/>
    </row>
    <row r="57934" spans="11:13" x14ac:dyDescent="0.35">
      <c r="K57934" s="293"/>
      <c r="M57934" s="290"/>
    </row>
    <row r="57935" spans="11:13" x14ac:dyDescent="0.35">
      <c r="K57935" s="293"/>
      <c r="M57935" s="290"/>
    </row>
    <row r="57936" spans="11:13" x14ac:dyDescent="0.35">
      <c r="K57936" s="293"/>
      <c r="M57936" s="290"/>
    </row>
    <row r="57937" spans="11:13" x14ac:dyDescent="0.35">
      <c r="K57937" s="293"/>
      <c r="M57937" s="290"/>
    </row>
    <row r="57938" spans="11:13" x14ac:dyDescent="0.35">
      <c r="K57938" s="293"/>
      <c r="M57938" s="290"/>
    </row>
    <row r="57939" spans="11:13" x14ac:dyDescent="0.35">
      <c r="K57939" s="293"/>
      <c r="M57939" s="290"/>
    </row>
    <row r="57940" spans="11:13" x14ac:dyDescent="0.35">
      <c r="K57940" s="293"/>
      <c r="M57940" s="290"/>
    </row>
    <row r="57941" spans="11:13" x14ac:dyDescent="0.35">
      <c r="K57941" s="293"/>
      <c r="M57941" s="290"/>
    </row>
    <row r="57942" spans="11:13" x14ac:dyDescent="0.35">
      <c r="K57942" s="293"/>
      <c r="M57942" s="290"/>
    </row>
    <row r="57943" spans="11:13" x14ac:dyDescent="0.35">
      <c r="K57943" s="293"/>
      <c r="M57943" s="290"/>
    </row>
    <row r="57944" spans="11:13" x14ac:dyDescent="0.35">
      <c r="K57944" s="293"/>
      <c r="M57944" s="290"/>
    </row>
    <row r="57945" spans="11:13" x14ac:dyDescent="0.35">
      <c r="K57945" s="293"/>
      <c r="M57945" s="290"/>
    </row>
    <row r="57946" spans="11:13" x14ac:dyDescent="0.35">
      <c r="K57946" s="293"/>
      <c r="M57946" s="290"/>
    </row>
    <row r="57947" spans="11:13" x14ac:dyDescent="0.35">
      <c r="K57947" s="293"/>
      <c r="M57947" s="290"/>
    </row>
    <row r="57948" spans="11:13" x14ac:dyDescent="0.35">
      <c r="K57948" s="293"/>
      <c r="M57948" s="290"/>
    </row>
    <row r="57949" spans="11:13" x14ac:dyDescent="0.35">
      <c r="K57949" s="293"/>
      <c r="M57949" s="290"/>
    </row>
    <row r="57950" spans="11:13" x14ac:dyDescent="0.35">
      <c r="K57950" s="293"/>
      <c r="M57950" s="290"/>
    </row>
    <row r="57951" spans="11:13" x14ac:dyDescent="0.35">
      <c r="K57951" s="293"/>
      <c r="M57951" s="290"/>
    </row>
    <row r="57952" spans="11:13" x14ac:dyDescent="0.35">
      <c r="K57952" s="293"/>
      <c r="M57952" s="290"/>
    </row>
    <row r="57953" spans="11:13" x14ac:dyDescent="0.35">
      <c r="K57953" s="293"/>
      <c r="M57953" s="290"/>
    </row>
    <row r="57954" spans="11:13" x14ac:dyDescent="0.35">
      <c r="K57954" s="293"/>
      <c r="M57954" s="290"/>
    </row>
    <row r="57955" spans="11:13" x14ac:dyDescent="0.35">
      <c r="K57955" s="293"/>
      <c r="M57955" s="290"/>
    </row>
    <row r="57956" spans="11:13" x14ac:dyDescent="0.35">
      <c r="K57956" s="293"/>
      <c r="M57956" s="290"/>
    </row>
    <row r="57957" spans="11:13" x14ac:dyDescent="0.35">
      <c r="K57957" s="293"/>
      <c r="M57957" s="290"/>
    </row>
    <row r="57958" spans="11:13" x14ac:dyDescent="0.35">
      <c r="K57958" s="293"/>
      <c r="M57958" s="290"/>
    </row>
    <row r="57959" spans="11:13" x14ac:dyDescent="0.35">
      <c r="K57959" s="293"/>
      <c r="M57959" s="290"/>
    </row>
    <row r="57960" spans="11:13" x14ac:dyDescent="0.35">
      <c r="K57960" s="293"/>
      <c r="M57960" s="290"/>
    </row>
    <row r="57961" spans="11:13" x14ac:dyDescent="0.35">
      <c r="K57961" s="293"/>
      <c r="M57961" s="290"/>
    </row>
    <row r="57962" spans="11:13" x14ac:dyDescent="0.35">
      <c r="K57962" s="293"/>
      <c r="M57962" s="290"/>
    </row>
    <row r="57963" spans="11:13" x14ac:dyDescent="0.35">
      <c r="K57963" s="293"/>
      <c r="M57963" s="290"/>
    </row>
    <row r="57964" spans="11:13" x14ac:dyDescent="0.35">
      <c r="K57964" s="293"/>
      <c r="M57964" s="290"/>
    </row>
    <row r="57965" spans="11:13" x14ac:dyDescent="0.35">
      <c r="K57965" s="293"/>
      <c r="M57965" s="290"/>
    </row>
    <row r="57966" spans="11:13" x14ac:dyDescent="0.35">
      <c r="K57966" s="293"/>
      <c r="M57966" s="290"/>
    </row>
    <row r="57967" spans="11:13" x14ac:dyDescent="0.35">
      <c r="K57967" s="293"/>
      <c r="M57967" s="290"/>
    </row>
    <row r="57968" spans="11:13" x14ac:dyDescent="0.35">
      <c r="K57968" s="293"/>
      <c r="M57968" s="290"/>
    </row>
    <row r="57969" spans="11:13" x14ac:dyDescent="0.35">
      <c r="K57969" s="293"/>
      <c r="M57969" s="290"/>
    </row>
    <row r="57970" spans="11:13" x14ac:dyDescent="0.35">
      <c r="K57970" s="293"/>
      <c r="M57970" s="290"/>
    </row>
    <row r="57971" spans="11:13" x14ac:dyDescent="0.35">
      <c r="K57971" s="293"/>
      <c r="M57971" s="290"/>
    </row>
    <row r="57972" spans="11:13" x14ac:dyDescent="0.35">
      <c r="K57972" s="293"/>
      <c r="M57972" s="290"/>
    </row>
    <row r="57973" spans="11:13" x14ac:dyDescent="0.35">
      <c r="K57973" s="293"/>
      <c r="M57973" s="290"/>
    </row>
    <row r="57974" spans="11:13" x14ac:dyDescent="0.35">
      <c r="K57974" s="293"/>
      <c r="M57974" s="290"/>
    </row>
    <row r="57975" spans="11:13" x14ac:dyDescent="0.35">
      <c r="K57975" s="293"/>
      <c r="M57975" s="290"/>
    </row>
    <row r="57976" spans="11:13" x14ac:dyDescent="0.35">
      <c r="K57976" s="293"/>
      <c r="M57976" s="290"/>
    </row>
    <row r="57977" spans="11:13" x14ac:dyDescent="0.35">
      <c r="K57977" s="293"/>
      <c r="M57977" s="290"/>
    </row>
    <row r="57978" spans="11:13" x14ac:dyDescent="0.35">
      <c r="K57978" s="293"/>
      <c r="M57978" s="290"/>
    </row>
    <row r="57979" spans="11:13" x14ac:dyDescent="0.35">
      <c r="K57979" s="293"/>
      <c r="M57979" s="290"/>
    </row>
    <row r="57980" spans="11:13" x14ac:dyDescent="0.35">
      <c r="K57980" s="293"/>
      <c r="M57980" s="290"/>
    </row>
    <row r="57981" spans="11:13" x14ac:dyDescent="0.35">
      <c r="K57981" s="293"/>
      <c r="M57981" s="290"/>
    </row>
    <row r="57982" spans="11:13" x14ac:dyDescent="0.35">
      <c r="K57982" s="293"/>
      <c r="M57982" s="290"/>
    </row>
    <row r="57983" spans="11:13" x14ac:dyDescent="0.35">
      <c r="K57983" s="293"/>
      <c r="M57983" s="290"/>
    </row>
    <row r="57984" spans="11:13" x14ac:dyDescent="0.35">
      <c r="K57984" s="293"/>
      <c r="M57984" s="290"/>
    </row>
    <row r="57985" spans="11:13" x14ac:dyDescent="0.35">
      <c r="K57985" s="293"/>
      <c r="M57985" s="290"/>
    </row>
    <row r="57986" spans="11:13" x14ac:dyDescent="0.35">
      <c r="K57986" s="293"/>
      <c r="M57986" s="290"/>
    </row>
    <row r="57987" spans="11:13" x14ac:dyDescent="0.35">
      <c r="K57987" s="293"/>
      <c r="M57987" s="290"/>
    </row>
    <row r="57988" spans="11:13" x14ac:dyDescent="0.35">
      <c r="K57988" s="293"/>
      <c r="M57988" s="290"/>
    </row>
    <row r="57989" spans="11:13" x14ac:dyDescent="0.35">
      <c r="K57989" s="293"/>
      <c r="M57989" s="290"/>
    </row>
    <row r="57990" spans="11:13" x14ac:dyDescent="0.35">
      <c r="K57990" s="293"/>
      <c r="M57990" s="290"/>
    </row>
    <row r="57991" spans="11:13" x14ac:dyDescent="0.35">
      <c r="K57991" s="293"/>
      <c r="M57991" s="290"/>
    </row>
    <row r="57992" spans="11:13" x14ac:dyDescent="0.35">
      <c r="K57992" s="293"/>
      <c r="M57992" s="290"/>
    </row>
    <row r="57993" spans="11:13" x14ac:dyDescent="0.35">
      <c r="K57993" s="293"/>
      <c r="M57993" s="290"/>
    </row>
    <row r="57994" spans="11:13" x14ac:dyDescent="0.35">
      <c r="K57994" s="293"/>
      <c r="M57994" s="290"/>
    </row>
    <row r="57995" spans="11:13" x14ac:dyDescent="0.35">
      <c r="K57995" s="293"/>
      <c r="M57995" s="290"/>
    </row>
    <row r="57996" spans="11:13" x14ac:dyDescent="0.35">
      <c r="K57996" s="293"/>
      <c r="M57996" s="290"/>
    </row>
    <row r="57997" spans="11:13" x14ac:dyDescent="0.35">
      <c r="K57997" s="293"/>
      <c r="M57997" s="290"/>
    </row>
    <row r="57998" spans="11:13" x14ac:dyDescent="0.35">
      <c r="K57998" s="293"/>
      <c r="M57998" s="290"/>
    </row>
    <row r="57999" spans="11:13" x14ac:dyDescent="0.35">
      <c r="K57999" s="293"/>
      <c r="M57999" s="290"/>
    </row>
    <row r="58000" spans="11:13" x14ac:dyDescent="0.35">
      <c r="K58000" s="293"/>
      <c r="M58000" s="290"/>
    </row>
    <row r="58001" spans="11:13" x14ac:dyDescent="0.35">
      <c r="K58001" s="293"/>
      <c r="M58001" s="290"/>
    </row>
    <row r="58002" spans="11:13" x14ac:dyDescent="0.35">
      <c r="K58002" s="293"/>
      <c r="M58002" s="290"/>
    </row>
    <row r="58003" spans="11:13" x14ac:dyDescent="0.35">
      <c r="K58003" s="293"/>
      <c r="M58003" s="290"/>
    </row>
    <row r="58004" spans="11:13" x14ac:dyDescent="0.35">
      <c r="K58004" s="293"/>
      <c r="M58004" s="290"/>
    </row>
    <row r="58005" spans="11:13" x14ac:dyDescent="0.35">
      <c r="K58005" s="293"/>
      <c r="M58005" s="290"/>
    </row>
    <row r="58006" spans="11:13" x14ac:dyDescent="0.35">
      <c r="K58006" s="293"/>
      <c r="M58006" s="290"/>
    </row>
    <row r="58007" spans="11:13" x14ac:dyDescent="0.35">
      <c r="K58007" s="293"/>
      <c r="M58007" s="290"/>
    </row>
    <row r="58008" spans="11:13" x14ac:dyDescent="0.35">
      <c r="K58008" s="293"/>
      <c r="M58008" s="290"/>
    </row>
    <row r="58009" spans="11:13" x14ac:dyDescent="0.35">
      <c r="K58009" s="293"/>
      <c r="M58009" s="290"/>
    </row>
    <row r="58010" spans="11:13" x14ac:dyDescent="0.35">
      <c r="K58010" s="293"/>
      <c r="M58010" s="290"/>
    </row>
    <row r="58011" spans="11:13" x14ac:dyDescent="0.35">
      <c r="K58011" s="293"/>
      <c r="M58011" s="290"/>
    </row>
    <row r="58012" spans="11:13" x14ac:dyDescent="0.35">
      <c r="K58012" s="293"/>
      <c r="M58012" s="290"/>
    </row>
    <row r="58013" spans="11:13" x14ac:dyDescent="0.35">
      <c r="K58013" s="293"/>
      <c r="M58013" s="290"/>
    </row>
    <row r="58014" spans="11:13" x14ac:dyDescent="0.35">
      <c r="K58014" s="293"/>
      <c r="M58014" s="290"/>
    </row>
    <row r="58015" spans="11:13" x14ac:dyDescent="0.35">
      <c r="K58015" s="293"/>
      <c r="M58015" s="290"/>
    </row>
    <row r="58016" spans="11:13" x14ac:dyDescent="0.35">
      <c r="K58016" s="293"/>
      <c r="M58016" s="290"/>
    </row>
    <row r="58017" spans="11:13" x14ac:dyDescent="0.35">
      <c r="K58017" s="293"/>
      <c r="M58017" s="290"/>
    </row>
    <row r="58018" spans="11:13" x14ac:dyDescent="0.35">
      <c r="K58018" s="293"/>
      <c r="M58018" s="290"/>
    </row>
    <row r="58019" spans="11:13" x14ac:dyDescent="0.35">
      <c r="K58019" s="293"/>
      <c r="M58019" s="290"/>
    </row>
    <row r="58020" spans="11:13" x14ac:dyDescent="0.35">
      <c r="K58020" s="293"/>
      <c r="M58020" s="290"/>
    </row>
    <row r="58021" spans="11:13" x14ac:dyDescent="0.35">
      <c r="K58021" s="293"/>
      <c r="M58021" s="290"/>
    </row>
    <row r="58022" spans="11:13" x14ac:dyDescent="0.35">
      <c r="K58022" s="293"/>
      <c r="M58022" s="290"/>
    </row>
    <row r="58023" spans="11:13" x14ac:dyDescent="0.35">
      <c r="K58023" s="293"/>
      <c r="M58023" s="290"/>
    </row>
    <row r="58024" spans="11:13" x14ac:dyDescent="0.35">
      <c r="K58024" s="293"/>
      <c r="M58024" s="290"/>
    </row>
    <row r="58025" spans="11:13" x14ac:dyDescent="0.35">
      <c r="K58025" s="293"/>
      <c r="M58025" s="290"/>
    </row>
    <row r="58026" spans="11:13" x14ac:dyDescent="0.35">
      <c r="K58026" s="293"/>
      <c r="M58026" s="290"/>
    </row>
    <row r="58027" spans="11:13" x14ac:dyDescent="0.35">
      <c r="K58027" s="293"/>
      <c r="M58027" s="290"/>
    </row>
    <row r="58028" spans="11:13" x14ac:dyDescent="0.35">
      <c r="K58028" s="293"/>
      <c r="M58028" s="290"/>
    </row>
    <row r="58029" spans="11:13" x14ac:dyDescent="0.35">
      <c r="K58029" s="293"/>
      <c r="M58029" s="290"/>
    </row>
    <row r="58030" spans="11:13" x14ac:dyDescent="0.35">
      <c r="K58030" s="293"/>
      <c r="M58030" s="290"/>
    </row>
    <row r="58031" spans="11:13" x14ac:dyDescent="0.35">
      <c r="K58031" s="293"/>
      <c r="M58031" s="290"/>
    </row>
    <row r="58032" spans="11:13" x14ac:dyDescent="0.35">
      <c r="K58032" s="293"/>
      <c r="M58032" s="290"/>
    </row>
    <row r="58033" spans="11:13" x14ac:dyDescent="0.35">
      <c r="K58033" s="293"/>
      <c r="M58033" s="290"/>
    </row>
    <row r="58034" spans="11:13" x14ac:dyDescent="0.35">
      <c r="K58034" s="293"/>
      <c r="M58034" s="290"/>
    </row>
    <row r="58035" spans="11:13" x14ac:dyDescent="0.35">
      <c r="K58035" s="293"/>
      <c r="M58035" s="290"/>
    </row>
    <row r="58036" spans="11:13" x14ac:dyDescent="0.35">
      <c r="K58036" s="293"/>
      <c r="M58036" s="290"/>
    </row>
    <row r="58037" spans="11:13" x14ac:dyDescent="0.35">
      <c r="K58037" s="293"/>
      <c r="M58037" s="290"/>
    </row>
    <row r="58038" spans="11:13" x14ac:dyDescent="0.35">
      <c r="K58038" s="293"/>
      <c r="M58038" s="290"/>
    </row>
    <row r="58039" spans="11:13" x14ac:dyDescent="0.35">
      <c r="K58039" s="293"/>
      <c r="M58039" s="290"/>
    </row>
    <row r="58040" spans="11:13" x14ac:dyDescent="0.35">
      <c r="K58040" s="293"/>
      <c r="M58040" s="290"/>
    </row>
    <row r="58041" spans="11:13" x14ac:dyDescent="0.35">
      <c r="K58041" s="293"/>
      <c r="M58041" s="290"/>
    </row>
    <row r="58042" spans="11:13" x14ac:dyDescent="0.35">
      <c r="K58042" s="293"/>
      <c r="M58042" s="290"/>
    </row>
    <row r="58043" spans="11:13" x14ac:dyDescent="0.35">
      <c r="K58043" s="293"/>
      <c r="M58043" s="290"/>
    </row>
    <row r="58044" spans="11:13" x14ac:dyDescent="0.35">
      <c r="K58044" s="293"/>
      <c r="M58044" s="290"/>
    </row>
    <row r="58045" spans="11:13" x14ac:dyDescent="0.35">
      <c r="K58045" s="293"/>
      <c r="M58045" s="290"/>
    </row>
    <row r="58046" spans="11:13" x14ac:dyDescent="0.35">
      <c r="K58046" s="293"/>
      <c r="M58046" s="290"/>
    </row>
    <row r="58047" spans="11:13" x14ac:dyDescent="0.35">
      <c r="K58047" s="293"/>
      <c r="M58047" s="290"/>
    </row>
    <row r="58048" spans="11:13" x14ac:dyDescent="0.35">
      <c r="K58048" s="293"/>
      <c r="M58048" s="290"/>
    </row>
    <row r="58049" spans="11:13" x14ac:dyDescent="0.35">
      <c r="K58049" s="293"/>
      <c r="M58049" s="290"/>
    </row>
    <row r="58050" spans="11:13" x14ac:dyDescent="0.35">
      <c r="K58050" s="293"/>
      <c r="M58050" s="290"/>
    </row>
    <row r="58051" spans="11:13" x14ac:dyDescent="0.35">
      <c r="K58051" s="293"/>
      <c r="M58051" s="290"/>
    </row>
    <row r="58052" spans="11:13" x14ac:dyDescent="0.35">
      <c r="K58052" s="293"/>
      <c r="M58052" s="290"/>
    </row>
    <row r="58053" spans="11:13" x14ac:dyDescent="0.35">
      <c r="K58053" s="293"/>
      <c r="M58053" s="290"/>
    </row>
    <row r="58054" spans="11:13" x14ac:dyDescent="0.35">
      <c r="K58054" s="293"/>
      <c r="M58054" s="290"/>
    </row>
    <row r="58055" spans="11:13" x14ac:dyDescent="0.35">
      <c r="K58055" s="293"/>
      <c r="M58055" s="290"/>
    </row>
    <row r="58056" spans="11:13" x14ac:dyDescent="0.35">
      <c r="K58056" s="293"/>
      <c r="M58056" s="290"/>
    </row>
    <row r="58057" spans="11:13" x14ac:dyDescent="0.35">
      <c r="K58057" s="293"/>
      <c r="M58057" s="290"/>
    </row>
    <row r="58058" spans="11:13" x14ac:dyDescent="0.35">
      <c r="K58058" s="293"/>
      <c r="M58058" s="290"/>
    </row>
    <row r="58059" spans="11:13" x14ac:dyDescent="0.35">
      <c r="K58059" s="293"/>
      <c r="M58059" s="290"/>
    </row>
    <row r="58060" spans="11:13" x14ac:dyDescent="0.35">
      <c r="K58060" s="293"/>
      <c r="M58060" s="290"/>
    </row>
    <row r="58061" spans="11:13" x14ac:dyDescent="0.35">
      <c r="K58061" s="293"/>
      <c r="M58061" s="290"/>
    </row>
    <row r="58062" spans="11:13" x14ac:dyDescent="0.35">
      <c r="K58062" s="293"/>
      <c r="M58062" s="290"/>
    </row>
    <row r="58063" spans="11:13" x14ac:dyDescent="0.35">
      <c r="K58063" s="293"/>
      <c r="M58063" s="290"/>
    </row>
    <row r="58064" spans="11:13" x14ac:dyDescent="0.35">
      <c r="K58064" s="293"/>
      <c r="M58064" s="290"/>
    </row>
    <row r="58065" spans="11:13" x14ac:dyDescent="0.35">
      <c r="K58065" s="293"/>
      <c r="M58065" s="290"/>
    </row>
    <row r="58066" spans="11:13" x14ac:dyDescent="0.35">
      <c r="K58066" s="293"/>
      <c r="M58066" s="290"/>
    </row>
    <row r="58067" spans="11:13" x14ac:dyDescent="0.35">
      <c r="K58067" s="293"/>
      <c r="M58067" s="290"/>
    </row>
    <row r="58068" spans="11:13" x14ac:dyDescent="0.35">
      <c r="K58068" s="293"/>
      <c r="M58068" s="290"/>
    </row>
    <row r="58069" spans="11:13" x14ac:dyDescent="0.35">
      <c r="K58069" s="293"/>
      <c r="M58069" s="290"/>
    </row>
    <row r="58070" spans="11:13" x14ac:dyDescent="0.35">
      <c r="K58070" s="293"/>
      <c r="M58070" s="290"/>
    </row>
    <row r="58071" spans="11:13" x14ac:dyDescent="0.35">
      <c r="K58071" s="293"/>
      <c r="M58071" s="290"/>
    </row>
    <row r="58072" spans="11:13" x14ac:dyDescent="0.35">
      <c r="K58072" s="293"/>
      <c r="M58072" s="290"/>
    </row>
    <row r="58073" spans="11:13" x14ac:dyDescent="0.35">
      <c r="K58073" s="293"/>
      <c r="M58073" s="290"/>
    </row>
    <row r="58074" spans="11:13" x14ac:dyDescent="0.35">
      <c r="K58074" s="293"/>
      <c r="M58074" s="290"/>
    </row>
    <row r="58075" spans="11:13" x14ac:dyDescent="0.35">
      <c r="K58075" s="293"/>
      <c r="M58075" s="290"/>
    </row>
    <row r="58076" spans="11:13" x14ac:dyDescent="0.35">
      <c r="K58076" s="293"/>
      <c r="M58076" s="290"/>
    </row>
    <row r="58077" spans="11:13" x14ac:dyDescent="0.35">
      <c r="K58077" s="293"/>
      <c r="M58077" s="290"/>
    </row>
    <row r="58078" spans="11:13" x14ac:dyDescent="0.35">
      <c r="K58078" s="293"/>
      <c r="M58078" s="290"/>
    </row>
    <row r="58079" spans="11:13" x14ac:dyDescent="0.35">
      <c r="K58079" s="293"/>
      <c r="M58079" s="290"/>
    </row>
    <row r="58080" spans="11:13" x14ac:dyDescent="0.35">
      <c r="K58080" s="293"/>
      <c r="M58080" s="290"/>
    </row>
    <row r="58081" spans="11:13" x14ac:dyDescent="0.35">
      <c r="K58081" s="293"/>
      <c r="M58081" s="290"/>
    </row>
    <row r="58082" spans="11:13" x14ac:dyDescent="0.35">
      <c r="K58082" s="293"/>
      <c r="M58082" s="290"/>
    </row>
    <row r="58083" spans="11:13" x14ac:dyDescent="0.35">
      <c r="K58083" s="293"/>
      <c r="M58083" s="290"/>
    </row>
    <row r="58084" spans="11:13" x14ac:dyDescent="0.35">
      <c r="K58084" s="293"/>
      <c r="M58084" s="290"/>
    </row>
    <row r="58085" spans="11:13" x14ac:dyDescent="0.35">
      <c r="K58085" s="293"/>
      <c r="M58085" s="290"/>
    </row>
    <row r="58086" spans="11:13" x14ac:dyDescent="0.35">
      <c r="K58086" s="293"/>
      <c r="M58086" s="290"/>
    </row>
    <row r="58087" spans="11:13" x14ac:dyDescent="0.35">
      <c r="K58087" s="293"/>
      <c r="M58087" s="290"/>
    </row>
    <row r="58088" spans="11:13" x14ac:dyDescent="0.35">
      <c r="K58088" s="293"/>
      <c r="M58088" s="290"/>
    </row>
    <row r="58089" spans="11:13" x14ac:dyDescent="0.35">
      <c r="K58089" s="293"/>
      <c r="M58089" s="290"/>
    </row>
    <row r="58090" spans="11:13" x14ac:dyDescent="0.35">
      <c r="K58090" s="293"/>
      <c r="M58090" s="290"/>
    </row>
    <row r="58091" spans="11:13" x14ac:dyDescent="0.35">
      <c r="K58091" s="293"/>
      <c r="M58091" s="290"/>
    </row>
    <row r="58092" spans="11:13" x14ac:dyDescent="0.35">
      <c r="K58092" s="293"/>
      <c r="M58092" s="290"/>
    </row>
    <row r="58093" spans="11:13" x14ac:dyDescent="0.35">
      <c r="K58093" s="293"/>
      <c r="M58093" s="290"/>
    </row>
    <row r="58094" spans="11:13" x14ac:dyDescent="0.35">
      <c r="K58094" s="293"/>
      <c r="M58094" s="290"/>
    </row>
    <row r="58095" spans="11:13" x14ac:dyDescent="0.35">
      <c r="K58095" s="293"/>
      <c r="M58095" s="290"/>
    </row>
    <row r="58096" spans="11:13" x14ac:dyDescent="0.35">
      <c r="K58096" s="293"/>
      <c r="M58096" s="290"/>
    </row>
    <row r="58097" spans="11:13" x14ac:dyDescent="0.35">
      <c r="K58097" s="293"/>
      <c r="M58097" s="290"/>
    </row>
    <row r="58098" spans="11:13" x14ac:dyDescent="0.35">
      <c r="K58098" s="293"/>
      <c r="M58098" s="290"/>
    </row>
    <row r="58099" spans="11:13" x14ac:dyDescent="0.35">
      <c r="K58099" s="293"/>
      <c r="M58099" s="290"/>
    </row>
    <row r="58100" spans="11:13" x14ac:dyDescent="0.35">
      <c r="K58100" s="293"/>
      <c r="M58100" s="290"/>
    </row>
    <row r="58101" spans="11:13" x14ac:dyDescent="0.35">
      <c r="K58101" s="293"/>
      <c r="M58101" s="290"/>
    </row>
    <row r="58102" spans="11:13" x14ac:dyDescent="0.35">
      <c r="K58102" s="293"/>
      <c r="M58102" s="290"/>
    </row>
    <row r="58103" spans="11:13" x14ac:dyDescent="0.35">
      <c r="K58103" s="293"/>
      <c r="M58103" s="290"/>
    </row>
    <row r="58104" spans="11:13" x14ac:dyDescent="0.35">
      <c r="K58104" s="293"/>
      <c r="M58104" s="290"/>
    </row>
    <row r="58105" spans="11:13" x14ac:dyDescent="0.35">
      <c r="K58105" s="293"/>
      <c r="M58105" s="290"/>
    </row>
    <row r="58106" spans="11:13" x14ac:dyDescent="0.35">
      <c r="K58106" s="293"/>
      <c r="M58106" s="290"/>
    </row>
    <row r="58107" spans="11:13" x14ac:dyDescent="0.35">
      <c r="K58107" s="293"/>
      <c r="M58107" s="290"/>
    </row>
    <row r="58108" spans="11:13" x14ac:dyDescent="0.35">
      <c r="K58108" s="293"/>
      <c r="M58108" s="290"/>
    </row>
    <row r="58109" spans="11:13" x14ac:dyDescent="0.35">
      <c r="K58109" s="293"/>
      <c r="M58109" s="290"/>
    </row>
    <row r="58110" spans="11:13" x14ac:dyDescent="0.35">
      <c r="K58110" s="293"/>
      <c r="M58110" s="290"/>
    </row>
    <row r="58111" spans="11:13" x14ac:dyDescent="0.35">
      <c r="K58111" s="293"/>
      <c r="M58111" s="290"/>
    </row>
    <row r="58112" spans="11:13" x14ac:dyDescent="0.35">
      <c r="K58112" s="293"/>
      <c r="M58112" s="290"/>
    </row>
    <row r="58113" spans="11:13" x14ac:dyDescent="0.35">
      <c r="K58113" s="293"/>
      <c r="M58113" s="290"/>
    </row>
    <row r="58114" spans="11:13" x14ac:dyDescent="0.35">
      <c r="K58114" s="293"/>
      <c r="M58114" s="290"/>
    </row>
    <row r="58115" spans="11:13" x14ac:dyDescent="0.35">
      <c r="K58115" s="293"/>
      <c r="M58115" s="290"/>
    </row>
    <row r="58116" spans="11:13" x14ac:dyDescent="0.35">
      <c r="K58116" s="293"/>
      <c r="M58116" s="290"/>
    </row>
    <row r="58117" spans="11:13" x14ac:dyDescent="0.35">
      <c r="K58117" s="293"/>
      <c r="M58117" s="290"/>
    </row>
    <row r="58118" spans="11:13" x14ac:dyDescent="0.35">
      <c r="K58118" s="293"/>
      <c r="M58118" s="290"/>
    </row>
    <row r="58119" spans="11:13" x14ac:dyDescent="0.35">
      <c r="K58119" s="293"/>
      <c r="M58119" s="290"/>
    </row>
    <row r="58120" spans="11:13" x14ac:dyDescent="0.35">
      <c r="K58120" s="293"/>
      <c r="M58120" s="290"/>
    </row>
    <row r="58121" spans="11:13" x14ac:dyDescent="0.35">
      <c r="K58121" s="293"/>
      <c r="M58121" s="290"/>
    </row>
    <row r="58122" spans="11:13" x14ac:dyDescent="0.35">
      <c r="K58122" s="293"/>
      <c r="M58122" s="290"/>
    </row>
    <row r="58123" spans="11:13" x14ac:dyDescent="0.35">
      <c r="K58123" s="293"/>
      <c r="M58123" s="290"/>
    </row>
    <row r="58124" spans="11:13" x14ac:dyDescent="0.35">
      <c r="K58124" s="293"/>
      <c r="M58124" s="290"/>
    </row>
    <row r="58125" spans="11:13" x14ac:dyDescent="0.35">
      <c r="K58125" s="293"/>
      <c r="M58125" s="290"/>
    </row>
    <row r="58126" spans="11:13" x14ac:dyDescent="0.35">
      <c r="K58126" s="293"/>
      <c r="M58126" s="290"/>
    </row>
    <row r="58127" spans="11:13" x14ac:dyDescent="0.35">
      <c r="K58127" s="293"/>
      <c r="M58127" s="290"/>
    </row>
    <row r="58128" spans="11:13" x14ac:dyDescent="0.35">
      <c r="K58128" s="293"/>
      <c r="M58128" s="290"/>
    </row>
    <row r="58129" spans="11:13" x14ac:dyDescent="0.35">
      <c r="K58129" s="293"/>
      <c r="M58129" s="290"/>
    </row>
    <row r="58130" spans="11:13" x14ac:dyDescent="0.35">
      <c r="K58130" s="293"/>
      <c r="M58130" s="290"/>
    </row>
    <row r="58131" spans="11:13" x14ac:dyDescent="0.35">
      <c r="K58131" s="293"/>
      <c r="M58131" s="290"/>
    </row>
    <row r="58132" spans="11:13" x14ac:dyDescent="0.35">
      <c r="K58132" s="293"/>
      <c r="M58132" s="290"/>
    </row>
    <row r="58133" spans="11:13" x14ac:dyDescent="0.35">
      <c r="K58133" s="293"/>
      <c r="M58133" s="290"/>
    </row>
    <row r="58134" spans="11:13" x14ac:dyDescent="0.35">
      <c r="K58134" s="293"/>
      <c r="M58134" s="290"/>
    </row>
    <row r="58135" spans="11:13" x14ac:dyDescent="0.35">
      <c r="K58135" s="293"/>
      <c r="M58135" s="290"/>
    </row>
    <row r="58136" spans="11:13" x14ac:dyDescent="0.35">
      <c r="K58136" s="293"/>
      <c r="M58136" s="290"/>
    </row>
    <row r="58137" spans="11:13" x14ac:dyDescent="0.35">
      <c r="K58137" s="293"/>
      <c r="M58137" s="290"/>
    </row>
    <row r="58138" spans="11:13" x14ac:dyDescent="0.35">
      <c r="K58138" s="293"/>
      <c r="M58138" s="290"/>
    </row>
    <row r="58139" spans="11:13" x14ac:dyDescent="0.35">
      <c r="K58139" s="293"/>
      <c r="M58139" s="290"/>
    </row>
    <row r="58140" spans="11:13" x14ac:dyDescent="0.35">
      <c r="K58140" s="293"/>
      <c r="M58140" s="290"/>
    </row>
    <row r="58141" spans="11:13" x14ac:dyDescent="0.35">
      <c r="K58141" s="293"/>
      <c r="M58141" s="290"/>
    </row>
    <row r="58142" spans="11:13" x14ac:dyDescent="0.35">
      <c r="K58142" s="293"/>
      <c r="M58142" s="290"/>
    </row>
    <row r="58143" spans="11:13" x14ac:dyDescent="0.35">
      <c r="K58143" s="293"/>
      <c r="M58143" s="290"/>
    </row>
    <row r="58144" spans="11:13" x14ac:dyDescent="0.35">
      <c r="K58144" s="293"/>
      <c r="M58144" s="290"/>
    </row>
    <row r="58145" spans="11:13" x14ac:dyDescent="0.35">
      <c r="K58145" s="293"/>
      <c r="M58145" s="290"/>
    </row>
    <row r="58146" spans="11:13" x14ac:dyDescent="0.35">
      <c r="K58146" s="293"/>
      <c r="M58146" s="290"/>
    </row>
    <row r="58147" spans="11:13" x14ac:dyDescent="0.35">
      <c r="K58147" s="293"/>
      <c r="M58147" s="290"/>
    </row>
    <row r="58148" spans="11:13" x14ac:dyDescent="0.35">
      <c r="K58148" s="293"/>
      <c r="M58148" s="290"/>
    </row>
    <row r="58149" spans="11:13" x14ac:dyDescent="0.35">
      <c r="K58149" s="293"/>
      <c r="M58149" s="290"/>
    </row>
    <row r="58150" spans="11:13" x14ac:dyDescent="0.35">
      <c r="K58150" s="293"/>
      <c r="M58150" s="290"/>
    </row>
    <row r="58151" spans="11:13" x14ac:dyDescent="0.35">
      <c r="K58151" s="293"/>
      <c r="M58151" s="290"/>
    </row>
    <row r="58152" spans="11:13" x14ac:dyDescent="0.35">
      <c r="K58152" s="293"/>
      <c r="M58152" s="290"/>
    </row>
    <row r="58153" spans="11:13" x14ac:dyDescent="0.35">
      <c r="K58153" s="293"/>
      <c r="M58153" s="290"/>
    </row>
    <row r="58154" spans="11:13" x14ac:dyDescent="0.35">
      <c r="K58154" s="293"/>
      <c r="M58154" s="290"/>
    </row>
    <row r="58155" spans="11:13" x14ac:dyDescent="0.35">
      <c r="K58155" s="293"/>
      <c r="M58155" s="290"/>
    </row>
    <row r="58156" spans="11:13" x14ac:dyDescent="0.35">
      <c r="K58156" s="293"/>
      <c r="M58156" s="290"/>
    </row>
    <row r="58157" spans="11:13" x14ac:dyDescent="0.35">
      <c r="K58157" s="293"/>
      <c r="M58157" s="290"/>
    </row>
    <row r="58158" spans="11:13" x14ac:dyDescent="0.35">
      <c r="K58158" s="293"/>
      <c r="M58158" s="290"/>
    </row>
    <row r="58159" spans="11:13" x14ac:dyDescent="0.35">
      <c r="K58159" s="293"/>
      <c r="M58159" s="290"/>
    </row>
    <row r="58160" spans="11:13" x14ac:dyDescent="0.35">
      <c r="K58160" s="293"/>
      <c r="M58160" s="290"/>
    </row>
    <row r="58161" spans="11:13" x14ac:dyDescent="0.35">
      <c r="K58161" s="293"/>
      <c r="M58161" s="290"/>
    </row>
    <row r="58162" spans="11:13" x14ac:dyDescent="0.35">
      <c r="K58162" s="293"/>
      <c r="M58162" s="290"/>
    </row>
    <row r="58163" spans="11:13" x14ac:dyDescent="0.35">
      <c r="K58163" s="293"/>
      <c r="M58163" s="290"/>
    </row>
    <row r="58164" spans="11:13" x14ac:dyDescent="0.35">
      <c r="K58164" s="293"/>
      <c r="M58164" s="290"/>
    </row>
    <row r="58165" spans="11:13" x14ac:dyDescent="0.35">
      <c r="K58165" s="293"/>
      <c r="M58165" s="290"/>
    </row>
    <row r="58166" spans="11:13" x14ac:dyDescent="0.35">
      <c r="K58166" s="293"/>
      <c r="M58166" s="290"/>
    </row>
    <row r="58167" spans="11:13" x14ac:dyDescent="0.35">
      <c r="K58167" s="293"/>
      <c r="M58167" s="290"/>
    </row>
    <row r="58168" spans="11:13" x14ac:dyDescent="0.35">
      <c r="K58168" s="293"/>
      <c r="M58168" s="290"/>
    </row>
    <row r="58169" spans="11:13" x14ac:dyDescent="0.35">
      <c r="K58169" s="293"/>
      <c r="M58169" s="290"/>
    </row>
    <row r="58170" spans="11:13" x14ac:dyDescent="0.35">
      <c r="K58170" s="293"/>
      <c r="M58170" s="290"/>
    </row>
    <row r="58171" spans="11:13" x14ac:dyDescent="0.35">
      <c r="K58171" s="293"/>
      <c r="M58171" s="290"/>
    </row>
    <row r="58172" spans="11:13" x14ac:dyDescent="0.35">
      <c r="K58172" s="293"/>
      <c r="M58172" s="290"/>
    </row>
    <row r="58173" spans="11:13" x14ac:dyDescent="0.35">
      <c r="K58173" s="293"/>
      <c r="M58173" s="290"/>
    </row>
    <row r="58174" spans="11:13" x14ac:dyDescent="0.35">
      <c r="K58174" s="293"/>
      <c r="M58174" s="290"/>
    </row>
    <row r="58175" spans="11:13" x14ac:dyDescent="0.35">
      <c r="K58175" s="293"/>
      <c r="M58175" s="290"/>
    </row>
    <row r="58176" spans="11:13" x14ac:dyDescent="0.35">
      <c r="K58176" s="293"/>
      <c r="M58176" s="290"/>
    </row>
    <row r="58177" spans="11:13" x14ac:dyDescent="0.35">
      <c r="K58177" s="293"/>
      <c r="M58177" s="290"/>
    </row>
    <row r="58178" spans="11:13" x14ac:dyDescent="0.35">
      <c r="K58178" s="293"/>
      <c r="M58178" s="290"/>
    </row>
    <row r="58179" spans="11:13" x14ac:dyDescent="0.35">
      <c r="K58179" s="293"/>
      <c r="M58179" s="290"/>
    </row>
    <row r="58180" spans="11:13" x14ac:dyDescent="0.35">
      <c r="K58180" s="293"/>
      <c r="M58180" s="290"/>
    </row>
    <row r="58181" spans="11:13" x14ac:dyDescent="0.35">
      <c r="K58181" s="293"/>
      <c r="M58181" s="290"/>
    </row>
    <row r="58182" spans="11:13" x14ac:dyDescent="0.35">
      <c r="K58182" s="293"/>
      <c r="M58182" s="290"/>
    </row>
    <row r="58183" spans="11:13" x14ac:dyDescent="0.35">
      <c r="K58183" s="293"/>
      <c r="M58183" s="290"/>
    </row>
    <row r="58184" spans="11:13" x14ac:dyDescent="0.35">
      <c r="K58184" s="293"/>
      <c r="M58184" s="290"/>
    </row>
    <row r="58185" spans="11:13" x14ac:dyDescent="0.35">
      <c r="K58185" s="293"/>
      <c r="M58185" s="290"/>
    </row>
    <row r="58186" spans="11:13" x14ac:dyDescent="0.35">
      <c r="K58186" s="293"/>
      <c r="M58186" s="290"/>
    </row>
    <row r="58187" spans="11:13" x14ac:dyDescent="0.35">
      <c r="K58187" s="293"/>
      <c r="M58187" s="290"/>
    </row>
    <row r="58188" spans="11:13" x14ac:dyDescent="0.35">
      <c r="K58188" s="293"/>
      <c r="M58188" s="290"/>
    </row>
    <row r="58189" spans="11:13" x14ac:dyDescent="0.35">
      <c r="K58189" s="293"/>
      <c r="M58189" s="290"/>
    </row>
    <row r="58190" spans="11:13" x14ac:dyDescent="0.35">
      <c r="K58190" s="293"/>
      <c r="M58190" s="290"/>
    </row>
    <row r="58191" spans="11:13" x14ac:dyDescent="0.35">
      <c r="K58191" s="293"/>
      <c r="M58191" s="290"/>
    </row>
    <row r="58192" spans="11:13" x14ac:dyDescent="0.35">
      <c r="K58192" s="293"/>
      <c r="M58192" s="290"/>
    </row>
    <row r="58193" spans="11:13" x14ac:dyDescent="0.35">
      <c r="K58193" s="293"/>
      <c r="M58193" s="290"/>
    </row>
    <row r="58194" spans="11:13" x14ac:dyDescent="0.35">
      <c r="K58194" s="293"/>
      <c r="M58194" s="290"/>
    </row>
    <row r="58195" spans="11:13" x14ac:dyDescent="0.35">
      <c r="K58195" s="293"/>
      <c r="M58195" s="290"/>
    </row>
    <row r="58196" spans="11:13" x14ac:dyDescent="0.35">
      <c r="K58196" s="293"/>
      <c r="M58196" s="290"/>
    </row>
    <row r="58197" spans="11:13" x14ac:dyDescent="0.35">
      <c r="K58197" s="293"/>
      <c r="M58197" s="290"/>
    </row>
    <row r="58198" spans="11:13" x14ac:dyDescent="0.35">
      <c r="K58198" s="293"/>
      <c r="M58198" s="290"/>
    </row>
    <row r="58199" spans="11:13" x14ac:dyDescent="0.35">
      <c r="K58199" s="293"/>
      <c r="M58199" s="290"/>
    </row>
    <row r="58200" spans="11:13" x14ac:dyDescent="0.35">
      <c r="K58200" s="293"/>
      <c r="M58200" s="290"/>
    </row>
    <row r="58201" spans="11:13" x14ac:dyDescent="0.35">
      <c r="K58201" s="293"/>
      <c r="M58201" s="290"/>
    </row>
    <row r="58202" spans="11:13" x14ac:dyDescent="0.35">
      <c r="K58202" s="293"/>
      <c r="M58202" s="290"/>
    </row>
    <row r="58203" spans="11:13" x14ac:dyDescent="0.35">
      <c r="K58203" s="293"/>
      <c r="M58203" s="290"/>
    </row>
    <row r="58204" spans="11:13" x14ac:dyDescent="0.35">
      <c r="K58204" s="293"/>
      <c r="M58204" s="290"/>
    </row>
    <row r="58205" spans="11:13" x14ac:dyDescent="0.35">
      <c r="K58205" s="293"/>
      <c r="M58205" s="290"/>
    </row>
    <row r="58206" spans="11:13" x14ac:dyDescent="0.35">
      <c r="K58206" s="293"/>
      <c r="M58206" s="290"/>
    </row>
    <row r="58207" spans="11:13" x14ac:dyDescent="0.35">
      <c r="K58207" s="293"/>
      <c r="M58207" s="290"/>
    </row>
    <row r="58208" spans="11:13" x14ac:dyDescent="0.35">
      <c r="K58208" s="293"/>
      <c r="M58208" s="290"/>
    </row>
    <row r="58209" spans="11:13" x14ac:dyDescent="0.35">
      <c r="K58209" s="293"/>
      <c r="M58209" s="290"/>
    </row>
    <row r="58210" spans="11:13" x14ac:dyDescent="0.35">
      <c r="K58210" s="293"/>
      <c r="M58210" s="290"/>
    </row>
    <row r="58211" spans="11:13" x14ac:dyDescent="0.35">
      <c r="K58211" s="293"/>
      <c r="M58211" s="290"/>
    </row>
    <row r="58212" spans="11:13" x14ac:dyDescent="0.35">
      <c r="K58212" s="293"/>
      <c r="M58212" s="290"/>
    </row>
    <row r="58213" spans="11:13" x14ac:dyDescent="0.35">
      <c r="K58213" s="293"/>
      <c r="M58213" s="290"/>
    </row>
    <row r="58214" spans="11:13" x14ac:dyDescent="0.35">
      <c r="K58214" s="293"/>
      <c r="M58214" s="290"/>
    </row>
    <row r="58215" spans="11:13" x14ac:dyDescent="0.35">
      <c r="K58215" s="293"/>
      <c r="M58215" s="290"/>
    </row>
    <row r="58216" spans="11:13" x14ac:dyDescent="0.35">
      <c r="K58216" s="293"/>
      <c r="M58216" s="290"/>
    </row>
    <row r="58217" spans="11:13" x14ac:dyDescent="0.35">
      <c r="K58217" s="293"/>
      <c r="M58217" s="290"/>
    </row>
    <row r="58218" spans="11:13" x14ac:dyDescent="0.35">
      <c r="K58218" s="293"/>
      <c r="M58218" s="290"/>
    </row>
    <row r="58219" spans="11:13" x14ac:dyDescent="0.35">
      <c r="K58219" s="293"/>
      <c r="M58219" s="290"/>
    </row>
    <row r="58220" spans="11:13" x14ac:dyDescent="0.35">
      <c r="K58220" s="293"/>
      <c r="M58220" s="290"/>
    </row>
    <row r="58221" spans="11:13" x14ac:dyDescent="0.35">
      <c r="K58221" s="293"/>
      <c r="M58221" s="290"/>
    </row>
    <row r="58222" spans="11:13" x14ac:dyDescent="0.35">
      <c r="K58222" s="293"/>
      <c r="M58222" s="290"/>
    </row>
    <row r="58223" spans="11:13" x14ac:dyDescent="0.35">
      <c r="K58223" s="293"/>
      <c r="M58223" s="290"/>
    </row>
    <row r="58224" spans="11:13" x14ac:dyDescent="0.35">
      <c r="K58224" s="293"/>
      <c r="M58224" s="290"/>
    </row>
    <row r="58225" spans="11:13" x14ac:dyDescent="0.35">
      <c r="K58225" s="293"/>
      <c r="M58225" s="290"/>
    </row>
    <row r="58226" spans="11:13" x14ac:dyDescent="0.35">
      <c r="K58226" s="293"/>
      <c r="M58226" s="290"/>
    </row>
    <row r="58227" spans="11:13" x14ac:dyDescent="0.35">
      <c r="K58227" s="293"/>
      <c r="M58227" s="290"/>
    </row>
    <row r="58228" spans="11:13" x14ac:dyDescent="0.35">
      <c r="K58228" s="293"/>
      <c r="M58228" s="290"/>
    </row>
    <row r="58229" spans="11:13" x14ac:dyDescent="0.35">
      <c r="K58229" s="293"/>
      <c r="M58229" s="290"/>
    </row>
    <row r="58230" spans="11:13" x14ac:dyDescent="0.35">
      <c r="K58230" s="293"/>
      <c r="M58230" s="290"/>
    </row>
    <row r="58231" spans="11:13" x14ac:dyDescent="0.35">
      <c r="K58231" s="293"/>
      <c r="M58231" s="290"/>
    </row>
    <row r="58232" spans="11:13" x14ac:dyDescent="0.35">
      <c r="K58232" s="293"/>
      <c r="M58232" s="290"/>
    </row>
    <row r="58233" spans="11:13" x14ac:dyDescent="0.35">
      <c r="K58233" s="293"/>
      <c r="M58233" s="290"/>
    </row>
    <row r="58234" spans="11:13" x14ac:dyDescent="0.35">
      <c r="K58234" s="293"/>
      <c r="M58234" s="290"/>
    </row>
    <row r="58235" spans="11:13" x14ac:dyDescent="0.35">
      <c r="K58235" s="293"/>
      <c r="M58235" s="290"/>
    </row>
    <row r="58236" spans="11:13" x14ac:dyDescent="0.35">
      <c r="K58236" s="293"/>
      <c r="M58236" s="290"/>
    </row>
    <row r="58237" spans="11:13" x14ac:dyDescent="0.35">
      <c r="K58237" s="293"/>
      <c r="M58237" s="290"/>
    </row>
    <row r="58238" spans="11:13" x14ac:dyDescent="0.35">
      <c r="K58238" s="293"/>
      <c r="M58238" s="290"/>
    </row>
    <row r="58239" spans="11:13" x14ac:dyDescent="0.35">
      <c r="K58239" s="293"/>
      <c r="M58239" s="290"/>
    </row>
    <row r="58240" spans="11:13" x14ac:dyDescent="0.35">
      <c r="K58240" s="293"/>
      <c r="M58240" s="290"/>
    </row>
    <row r="58241" spans="11:13" x14ac:dyDescent="0.35">
      <c r="K58241" s="293"/>
      <c r="M58241" s="290"/>
    </row>
    <row r="58242" spans="11:13" x14ac:dyDescent="0.35">
      <c r="K58242" s="293"/>
      <c r="M58242" s="290"/>
    </row>
    <row r="58243" spans="11:13" x14ac:dyDescent="0.35">
      <c r="K58243" s="293"/>
      <c r="M58243" s="290"/>
    </row>
    <row r="58244" spans="11:13" x14ac:dyDescent="0.35">
      <c r="K58244" s="293"/>
      <c r="M58244" s="290"/>
    </row>
    <row r="58245" spans="11:13" x14ac:dyDescent="0.35">
      <c r="K58245" s="293"/>
      <c r="M58245" s="290"/>
    </row>
    <row r="58246" spans="11:13" x14ac:dyDescent="0.35">
      <c r="K58246" s="293"/>
      <c r="M58246" s="290"/>
    </row>
    <row r="58247" spans="11:13" x14ac:dyDescent="0.35">
      <c r="K58247" s="293"/>
      <c r="M58247" s="290"/>
    </row>
    <row r="58248" spans="11:13" x14ac:dyDescent="0.35">
      <c r="K58248" s="293"/>
      <c r="M58248" s="290"/>
    </row>
    <row r="58249" spans="11:13" x14ac:dyDescent="0.35">
      <c r="K58249" s="293"/>
      <c r="M58249" s="290"/>
    </row>
    <row r="58250" spans="11:13" x14ac:dyDescent="0.35">
      <c r="K58250" s="293"/>
      <c r="M58250" s="290"/>
    </row>
    <row r="58251" spans="11:13" x14ac:dyDescent="0.35">
      <c r="K58251" s="293"/>
      <c r="M58251" s="290"/>
    </row>
    <row r="58252" spans="11:13" x14ac:dyDescent="0.35">
      <c r="K58252" s="293"/>
      <c r="M58252" s="290"/>
    </row>
    <row r="58253" spans="11:13" x14ac:dyDescent="0.35">
      <c r="K58253" s="293"/>
      <c r="M58253" s="290"/>
    </row>
    <row r="58254" spans="11:13" x14ac:dyDescent="0.35">
      <c r="K58254" s="293"/>
      <c r="M58254" s="290"/>
    </row>
    <row r="58255" spans="11:13" x14ac:dyDescent="0.35">
      <c r="K58255" s="293"/>
      <c r="M58255" s="290"/>
    </row>
    <row r="58256" spans="11:13" x14ac:dyDescent="0.35">
      <c r="K58256" s="293"/>
      <c r="M58256" s="290"/>
    </row>
    <row r="58257" spans="11:13" x14ac:dyDescent="0.35">
      <c r="K58257" s="293"/>
      <c r="M58257" s="290"/>
    </row>
    <row r="58258" spans="11:13" x14ac:dyDescent="0.35">
      <c r="K58258" s="293"/>
      <c r="M58258" s="290"/>
    </row>
    <row r="58259" spans="11:13" x14ac:dyDescent="0.35">
      <c r="K58259" s="293"/>
      <c r="M58259" s="290"/>
    </row>
    <row r="58260" spans="11:13" x14ac:dyDescent="0.35">
      <c r="K58260" s="293"/>
      <c r="M58260" s="290"/>
    </row>
    <row r="58261" spans="11:13" x14ac:dyDescent="0.35">
      <c r="K58261" s="293"/>
      <c r="M58261" s="290"/>
    </row>
    <row r="58262" spans="11:13" x14ac:dyDescent="0.35">
      <c r="K58262" s="293"/>
      <c r="M58262" s="290"/>
    </row>
    <row r="58263" spans="11:13" x14ac:dyDescent="0.35">
      <c r="K58263" s="293"/>
      <c r="M58263" s="290"/>
    </row>
    <row r="58264" spans="11:13" x14ac:dyDescent="0.35">
      <c r="K58264" s="293"/>
      <c r="M58264" s="290"/>
    </row>
    <row r="58265" spans="11:13" x14ac:dyDescent="0.35">
      <c r="K58265" s="293"/>
      <c r="M58265" s="290"/>
    </row>
    <row r="58266" spans="11:13" x14ac:dyDescent="0.35">
      <c r="K58266" s="293"/>
      <c r="M58266" s="290"/>
    </row>
    <row r="58267" spans="11:13" x14ac:dyDescent="0.35">
      <c r="K58267" s="293"/>
      <c r="M58267" s="290"/>
    </row>
    <row r="58268" spans="11:13" x14ac:dyDescent="0.35">
      <c r="K58268" s="293"/>
      <c r="M58268" s="290"/>
    </row>
    <row r="58269" spans="11:13" x14ac:dyDescent="0.35">
      <c r="K58269" s="293"/>
      <c r="M58269" s="290"/>
    </row>
    <row r="58270" spans="11:13" x14ac:dyDescent="0.35">
      <c r="K58270" s="293"/>
      <c r="M58270" s="290"/>
    </row>
    <row r="58271" spans="11:13" x14ac:dyDescent="0.35">
      <c r="K58271" s="293"/>
      <c r="M58271" s="290"/>
    </row>
    <row r="58272" spans="11:13" x14ac:dyDescent="0.35">
      <c r="K58272" s="293"/>
      <c r="M58272" s="290"/>
    </row>
    <row r="58273" spans="11:13" x14ac:dyDescent="0.35">
      <c r="K58273" s="293"/>
      <c r="M58273" s="290"/>
    </row>
    <row r="58274" spans="11:13" x14ac:dyDescent="0.35">
      <c r="K58274" s="293"/>
      <c r="M58274" s="290"/>
    </row>
    <row r="58275" spans="11:13" x14ac:dyDescent="0.35">
      <c r="K58275" s="293"/>
      <c r="M58275" s="290"/>
    </row>
    <row r="58276" spans="11:13" x14ac:dyDescent="0.35">
      <c r="K58276" s="293"/>
      <c r="M58276" s="290"/>
    </row>
    <row r="58277" spans="11:13" x14ac:dyDescent="0.35">
      <c r="K58277" s="293"/>
      <c r="M58277" s="290"/>
    </row>
    <row r="58278" spans="11:13" x14ac:dyDescent="0.35">
      <c r="K58278" s="293"/>
      <c r="M58278" s="290"/>
    </row>
    <row r="58279" spans="11:13" x14ac:dyDescent="0.35">
      <c r="K58279" s="293"/>
      <c r="M58279" s="290"/>
    </row>
    <row r="58280" spans="11:13" x14ac:dyDescent="0.35">
      <c r="K58280" s="293"/>
      <c r="M58280" s="290"/>
    </row>
    <row r="58281" spans="11:13" x14ac:dyDescent="0.35">
      <c r="K58281" s="293"/>
      <c r="M58281" s="290"/>
    </row>
    <row r="58282" spans="11:13" x14ac:dyDescent="0.35">
      <c r="K58282" s="293"/>
      <c r="M58282" s="290"/>
    </row>
    <row r="58283" spans="11:13" x14ac:dyDescent="0.35">
      <c r="K58283" s="293"/>
      <c r="M58283" s="290"/>
    </row>
    <row r="58284" spans="11:13" x14ac:dyDescent="0.35">
      <c r="K58284" s="293"/>
      <c r="M58284" s="290"/>
    </row>
    <row r="58285" spans="11:13" x14ac:dyDescent="0.35">
      <c r="K58285" s="293"/>
      <c r="M58285" s="290"/>
    </row>
    <row r="58286" spans="11:13" x14ac:dyDescent="0.35">
      <c r="K58286" s="293"/>
      <c r="M58286" s="290"/>
    </row>
    <row r="58287" spans="11:13" x14ac:dyDescent="0.35">
      <c r="K58287" s="293"/>
      <c r="M58287" s="290"/>
    </row>
    <row r="58288" spans="11:13" x14ac:dyDescent="0.35">
      <c r="K58288" s="293"/>
      <c r="M58288" s="290"/>
    </row>
    <row r="58289" spans="11:13" x14ac:dyDescent="0.35">
      <c r="K58289" s="293"/>
      <c r="M58289" s="290"/>
    </row>
    <row r="58290" spans="11:13" x14ac:dyDescent="0.35">
      <c r="K58290" s="293"/>
      <c r="M58290" s="290"/>
    </row>
    <row r="58291" spans="11:13" x14ac:dyDescent="0.35">
      <c r="K58291" s="293"/>
      <c r="M58291" s="290"/>
    </row>
    <row r="58292" spans="11:13" x14ac:dyDescent="0.35">
      <c r="K58292" s="293"/>
      <c r="M58292" s="290"/>
    </row>
    <row r="58293" spans="11:13" x14ac:dyDescent="0.35">
      <c r="K58293" s="293"/>
      <c r="M58293" s="290"/>
    </row>
    <row r="58294" spans="11:13" x14ac:dyDescent="0.35">
      <c r="K58294" s="293"/>
      <c r="M58294" s="290"/>
    </row>
    <row r="58295" spans="11:13" x14ac:dyDescent="0.35">
      <c r="K58295" s="293"/>
      <c r="M58295" s="290"/>
    </row>
    <row r="58296" spans="11:13" x14ac:dyDescent="0.35">
      <c r="K58296" s="293"/>
      <c r="M58296" s="290"/>
    </row>
    <row r="58297" spans="11:13" x14ac:dyDescent="0.35">
      <c r="K58297" s="293"/>
      <c r="M58297" s="290"/>
    </row>
    <row r="58298" spans="11:13" x14ac:dyDescent="0.35">
      <c r="K58298" s="293"/>
      <c r="M58298" s="290"/>
    </row>
    <row r="58299" spans="11:13" x14ac:dyDescent="0.35">
      <c r="K58299" s="293"/>
      <c r="M58299" s="290"/>
    </row>
    <row r="58300" spans="11:13" x14ac:dyDescent="0.35">
      <c r="K58300" s="293"/>
      <c r="M58300" s="290"/>
    </row>
    <row r="58301" spans="11:13" x14ac:dyDescent="0.35">
      <c r="K58301" s="293"/>
      <c r="M58301" s="290"/>
    </row>
    <row r="58302" spans="11:13" x14ac:dyDescent="0.35">
      <c r="K58302" s="293"/>
      <c r="M58302" s="290"/>
    </row>
    <row r="58303" spans="11:13" x14ac:dyDescent="0.35">
      <c r="K58303" s="293"/>
      <c r="M58303" s="290"/>
    </row>
    <row r="58304" spans="11:13" x14ac:dyDescent="0.35">
      <c r="K58304" s="293"/>
      <c r="M58304" s="290"/>
    </row>
    <row r="58305" spans="11:13" x14ac:dyDescent="0.35">
      <c r="K58305" s="293"/>
      <c r="M58305" s="290"/>
    </row>
    <row r="58306" spans="11:13" x14ac:dyDescent="0.35">
      <c r="K58306" s="293"/>
      <c r="M58306" s="290"/>
    </row>
    <row r="58307" spans="11:13" x14ac:dyDescent="0.35">
      <c r="K58307" s="293"/>
      <c r="M58307" s="290"/>
    </row>
    <row r="58308" spans="11:13" x14ac:dyDescent="0.35">
      <c r="K58308" s="293"/>
      <c r="M58308" s="290"/>
    </row>
    <row r="58309" spans="11:13" x14ac:dyDescent="0.35">
      <c r="K58309" s="293"/>
      <c r="M58309" s="290"/>
    </row>
    <row r="58310" spans="11:13" x14ac:dyDescent="0.35">
      <c r="K58310" s="293"/>
      <c r="M58310" s="290"/>
    </row>
    <row r="58311" spans="11:13" x14ac:dyDescent="0.35">
      <c r="K58311" s="293"/>
      <c r="M58311" s="290"/>
    </row>
    <row r="58312" spans="11:13" x14ac:dyDescent="0.35">
      <c r="K58312" s="293"/>
      <c r="M58312" s="290"/>
    </row>
    <row r="58313" spans="11:13" x14ac:dyDescent="0.35">
      <c r="K58313" s="293"/>
      <c r="M58313" s="290"/>
    </row>
    <row r="58314" spans="11:13" x14ac:dyDescent="0.35">
      <c r="K58314" s="293"/>
      <c r="M58314" s="290"/>
    </row>
    <row r="58315" spans="11:13" x14ac:dyDescent="0.35">
      <c r="K58315" s="293"/>
      <c r="M58315" s="290"/>
    </row>
    <row r="58316" spans="11:13" x14ac:dyDescent="0.35">
      <c r="K58316" s="293"/>
      <c r="M58316" s="290"/>
    </row>
    <row r="58317" spans="11:13" x14ac:dyDescent="0.35">
      <c r="K58317" s="293"/>
      <c r="M58317" s="290"/>
    </row>
    <row r="58318" spans="11:13" x14ac:dyDescent="0.35">
      <c r="K58318" s="293"/>
      <c r="M58318" s="290"/>
    </row>
    <row r="58319" spans="11:13" x14ac:dyDescent="0.35">
      <c r="K58319" s="293"/>
      <c r="M58319" s="290"/>
    </row>
    <row r="58320" spans="11:13" x14ac:dyDescent="0.35">
      <c r="K58320" s="293"/>
      <c r="M58320" s="290"/>
    </row>
    <row r="58321" spans="11:13" x14ac:dyDescent="0.35">
      <c r="K58321" s="293"/>
      <c r="M58321" s="290"/>
    </row>
    <row r="58322" spans="11:13" x14ac:dyDescent="0.35">
      <c r="K58322" s="293"/>
      <c r="M58322" s="290"/>
    </row>
    <row r="58323" spans="11:13" x14ac:dyDescent="0.35">
      <c r="K58323" s="293"/>
      <c r="M58323" s="290"/>
    </row>
    <row r="58324" spans="11:13" x14ac:dyDescent="0.35">
      <c r="K58324" s="293"/>
      <c r="M58324" s="290"/>
    </row>
    <row r="58325" spans="11:13" x14ac:dyDescent="0.35">
      <c r="K58325" s="293"/>
      <c r="M58325" s="290"/>
    </row>
    <row r="58326" spans="11:13" x14ac:dyDescent="0.35">
      <c r="K58326" s="293"/>
      <c r="M58326" s="290"/>
    </row>
    <row r="58327" spans="11:13" x14ac:dyDescent="0.35">
      <c r="K58327" s="293"/>
      <c r="M58327" s="290"/>
    </row>
    <row r="58328" spans="11:13" x14ac:dyDescent="0.35">
      <c r="K58328" s="293"/>
      <c r="M58328" s="290"/>
    </row>
    <row r="58329" spans="11:13" x14ac:dyDescent="0.35">
      <c r="K58329" s="293"/>
      <c r="M58329" s="290"/>
    </row>
    <row r="58330" spans="11:13" x14ac:dyDescent="0.35">
      <c r="K58330" s="293"/>
      <c r="M58330" s="290"/>
    </row>
    <row r="58331" spans="11:13" x14ac:dyDescent="0.35">
      <c r="K58331" s="293"/>
      <c r="M58331" s="290"/>
    </row>
    <row r="58332" spans="11:13" x14ac:dyDescent="0.35">
      <c r="K58332" s="293"/>
      <c r="M58332" s="290"/>
    </row>
    <row r="58333" spans="11:13" x14ac:dyDescent="0.35">
      <c r="K58333" s="293"/>
      <c r="M58333" s="290"/>
    </row>
    <row r="58334" spans="11:13" x14ac:dyDescent="0.35">
      <c r="K58334" s="293"/>
      <c r="M58334" s="290"/>
    </row>
    <row r="58335" spans="11:13" x14ac:dyDescent="0.35">
      <c r="K58335" s="293"/>
      <c r="M58335" s="290"/>
    </row>
    <row r="58336" spans="11:13" x14ac:dyDescent="0.35">
      <c r="K58336" s="293"/>
      <c r="M58336" s="290"/>
    </row>
    <row r="58337" spans="11:13" x14ac:dyDescent="0.35">
      <c r="K58337" s="293"/>
      <c r="M58337" s="290"/>
    </row>
    <row r="58338" spans="11:13" x14ac:dyDescent="0.35">
      <c r="K58338" s="293"/>
      <c r="M58338" s="290"/>
    </row>
    <row r="58339" spans="11:13" x14ac:dyDescent="0.35">
      <c r="K58339" s="293"/>
      <c r="M58339" s="290"/>
    </row>
    <row r="58340" spans="11:13" x14ac:dyDescent="0.35">
      <c r="K58340" s="293"/>
      <c r="M58340" s="290"/>
    </row>
    <row r="58341" spans="11:13" x14ac:dyDescent="0.35">
      <c r="K58341" s="293"/>
      <c r="M58341" s="290"/>
    </row>
    <row r="58342" spans="11:13" x14ac:dyDescent="0.35">
      <c r="K58342" s="293"/>
      <c r="M58342" s="290"/>
    </row>
    <row r="58343" spans="11:13" x14ac:dyDescent="0.35">
      <c r="K58343" s="293"/>
      <c r="M58343" s="290"/>
    </row>
    <row r="58344" spans="11:13" x14ac:dyDescent="0.35">
      <c r="K58344" s="293"/>
      <c r="M58344" s="290"/>
    </row>
    <row r="58345" spans="11:13" x14ac:dyDescent="0.35">
      <c r="K58345" s="293"/>
      <c r="M58345" s="290"/>
    </row>
    <row r="58346" spans="11:13" x14ac:dyDescent="0.35">
      <c r="K58346" s="293"/>
      <c r="M58346" s="290"/>
    </row>
    <row r="58347" spans="11:13" x14ac:dyDescent="0.35">
      <c r="K58347" s="293"/>
      <c r="M58347" s="290"/>
    </row>
    <row r="58348" spans="11:13" x14ac:dyDescent="0.35">
      <c r="K58348" s="293"/>
      <c r="M58348" s="290"/>
    </row>
    <row r="58349" spans="11:13" x14ac:dyDescent="0.35">
      <c r="K58349" s="293"/>
      <c r="M58349" s="290"/>
    </row>
    <row r="58350" spans="11:13" x14ac:dyDescent="0.35">
      <c r="K58350" s="293"/>
      <c r="M58350" s="290"/>
    </row>
    <row r="58351" spans="11:13" x14ac:dyDescent="0.35">
      <c r="K58351" s="293"/>
      <c r="M58351" s="290"/>
    </row>
    <row r="58352" spans="11:13" x14ac:dyDescent="0.35">
      <c r="K58352" s="293"/>
      <c r="M58352" s="290"/>
    </row>
    <row r="58353" spans="11:13" x14ac:dyDescent="0.35">
      <c r="K58353" s="293"/>
      <c r="M58353" s="290"/>
    </row>
    <row r="58354" spans="11:13" x14ac:dyDescent="0.35">
      <c r="K58354" s="293"/>
      <c r="M58354" s="290"/>
    </row>
    <row r="58355" spans="11:13" x14ac:dyDescent="0.35">
      <c r="K58355" s="293"/>
      <c r="M58355" s="290"/>
    </row>
    <row r="58356" spans="11:13" x14ac:dyDescent="0.35">
      <c r="K58356" s="293"/>
      <c r="M58356" s="290"/>
    </row>
    <row r="58357" spans="11:13" x14ac:dyDescent="0.35">
      <c r="K58357" s="293"/>
      <c r="M58357" s="290"/>
    </row>
    <row r="58358" spans="11:13" x14ac:dyDescent="0.35">
      <c r="K58358" s="293"/>
      <c r="M58358" s="290"/>
    </row>
    <row r="58359" spans="11:13" x14ac:dyDescent="0.35">
      <c r="K58359" s="293"/>
      <c r="M58359" s="290"/>
    </row>
    <row r="58360" spans="11:13" x14ac:dyDescent="0.35">
      <c r="K58360" s="293"/>
      <c r="M58360" s="290"/>
    </row>
    <row r="58361" spans="11:13" x14ac:dyDescent="0.35">
      <c r="K58361" s="293"/>
      <c r="M58361" s="290"/>
    </row>
    <row r="58362" spans="11:13" x14ac:dyDescent="0.35">
      <c r="K58362" s="293"/>
      <c r="M58362" s="290"/>
    </row>
    <row r="58363" spans="11:13" x14ac:dyDescent="0.35">
      <c r="K58363" s="293"/>
      <c r="M58363" s="290"/>
    </row>
    <row r="58364" spans="11:13" x14ac:dyDescent="0.35">
      <c r="K58364" s="293"/>
      <c r="M58364" s="290"/>
    </row>
    <row r="58365" spans="11:13" x14ac:dyDescent="0.35">
      <c r="K58365" s="293"/>
      <c r="M58365" s="290"/>
    </row>
    <row r="58366" spans="11:13" x14ac:dyDescent="0.35">
      <c r="K58366" s="293"/>
      <c r="M58366" s="290"/>
    </row>
    <row r="58367" spans="11:13" x14ac:dyDescent="0.35">
      <c r="K58367" s="293"/>
      <c r="M58367" s="290"/>
    </row>
    <row r="58368" spans="11:13" x14ac:dyDescent="0.35">
      <c r="K58368" s="293"/>
      <c r="M58368" s="290"/>
    </row>
    <row r="58369" spans="11:13" x14ac:dyDescent="0.35">
      <c r="K58369" s="293"/>
      <c r="M58369" s="290"/>
    </row>
    <row r="58370" spans="11:13" x14ac:dyDescent="0.35">
      <c r="K58370" s="293"/>
      <c r="M58370" s="290"/>
    </row>
    <row r="58371" spans="11:13" x14ac:dyDescent="0.35">
      <c r="K58371" s="293"/>
      <c r="M58371" s="290"/>
    </row>
    <row r="58372" spans="11:13" x14ac:dyDescent="0.35">
      <c r="K58372" s="293"/>
      <c r="M58372" s="290"/>
    </row>
    <row r="58373" spans="11:13" x14ac:dyDescent="0.35">
      <c r="K58373" s="293"/>
      <c r="M58373" s="290"/>
    </row>
    <row r="58374" spans="11:13" x14ac:dyDescent="0.35">
      <c r="K58374" s="293"/>
      <c r="M58374" s="290"/>
    </row>
    <row r="58375" spans="11:13" x14ac:dyDescent="0.35">
      <c r="K58375" s="293"/>
      <c r="M58375" s="290"/>
    </row>
    <row r="58376" spans="11:13" x14ac:dyDescent="0.35">
      <c r="K58376" s="293"/>
      <c r="M58376" s="290"/>
    </row>
    <row r="58377" spans="11:13" x14ac:dyDescent="0.35">
      <c r="K58377" s="293"/>
      <c r="M58377" s="290"/>
    </row>
    <row r="58378" spans="11:13" x14ac:dyDescent="0.35">
      <c r="K58378" s="293"/>
      <c r="M58378" s="290"/>
    </row>
    <row r="58379" spans="11:13" x14ac:dyDescent="0.35">
      <c r="K58379" s="293"/>
      <c r="M58379" s="290"/>
    </row>
    <row r="58380" spans="11:13" x14ac:dyDescent="0.35">
      <c r="K58380" s="293"/>
      <c r="M58380" s="290"/>
    </row>
    <row r="58381" spans="11:13" x14ac:dyDescent="0.35">
      <c r="K58381" s="293"/>
      <c r="M58381" s="290"/>
    </row>
    <row r="58382" spans="11:13" x14ac:dyDescent="0.35">
      <c r="K58382" s="293"/>
      <c r="M58382" s="290"/>
    </row>
    <row r="58383" spans="11:13" x14ac:dyDescent="0.35">
      <c r="K58383" s="293"/>
      <c r="M58383" s="290"/>
    </row>
    <row r="58384" spans="11:13" x14ac:dyDescent="0.35">
      <c r="K58384" s="293"/>
      <c r="M58384" s="290"/>
    </row>
    <row r="58385" spans="11:13" x14ac:dyDescent="0.35">
      <c r="K58385" s="293"/>
      <c r="M58385" s="290"/>
    </row>
    <row r="58386" spans="11:13" x14ac:dyDescent="0.35">
      <c r="K58386" s="293"/>
      <c r="M58386" s="290"/>
    </row>
    <row r="58387" spans="11:13" x14ac:dyDescent="0.35">
      <c r="K58387" s="293"/>
      <c r="M58387" s="290"/>
    </row>
    <row r="58388" spans="11:13" x14ac:dyDescent="0.35">
      <c r="K58388" s="293"/>
      <c r="M58388" s="290"/>
    </row>
    <row r="58389" spans="11:13" x14ac:dyDescent="0.35">
      <c r="K58389" s="293"/>
      <c r="M58389" s="290"/>
    </row>
    <row r="58390" spans="11:13" x14ac:dyDescent="0.35">
      <c r="K58390" s="293"/>
      <c r="M58390" s="290"/>
    </row>
    <row r="58391" spans="11:13" x14ac:dyDescent="0.35">
      <c r="K58391" s="293"/>
      <c r="M58391" s="290"/>
    </row>
    <row r="58392" spans="11:13" x14ac:dyDescent="0.35">
      <c r="K58392" s="293"/>
      <c r="M58392" s="290"/>
    </row>
    <row r="58393" spans="11:13" x14ac:dyDescent="0.35">
      <c r="K58393" s="293"/>
      <c r="M58393" s="290"/>
    </row>
    <row r="58394" spans="11:13" x14ac:dyDescent="0.35">
      <c r="K58394" s="293"/>
      <c r="M58394" s="290"/>
    </row>
    <row r="58395" spans="11:13" x14ac:dyDescent="0.35">
      <c r="K58395" s="293"/>
      <c r="M58395" s="290"/>
    </row>
    <row r="58396" spans="11:13" x14ac:dyDescent="0.35">
      <c r="K58396" s="293"/>
      <c r="M58396" s="290"/>
    </row>
    <row r="58397" spans="11:13" x14ac:dyDescent="0.35">
      <c r="K58397" s="293"/>
      <c r="M58397" s="290"/>
    </row>
    <row r="58398" spans="11:13" x14ac:dyDescent="0.35">
      <c r="K58398" s="293"/>
      <c r="M58398" s="290"/>
    </row>
    <row r="58399" spans="11:13" x14ac:dyDescent="0.35">
      <c r="K58399" s="293"/>
      <c r="M58399" s="290"/>
    </row>
    <row r="58400" spans="11:13" x14ac:dyDescent="0.35">
      <c r="K58400" s="293"/>
      <c r="M58400" s="290"/>
    </row>
    <row r="58401" spans="11:13" x14ac:dyDescent="0.35">
      <c r="K58401" s="293"/>
      <c r="M58401" s="290"/>
    </row>
    <row r="58402" spans="11:13" x14ac:dyDescent="0.35">
      <c r="K58402" s="293"/>
      <c r="M58402" s="290"/>
    </row>
    <row r="58403" spans="11:13" x14ac:dyDescent="0.35">
      <c r="K58403" s="293"/>
      <c r="M58403" s="290"/>
    </row>
    <row r="58404" spans="11:13" x14ac:dyDescent="0.35">
      <c r="K58404" s="293"/>
      <c r="M58404" s="290"/>
    </row>
    <row r="58405" spans="11:13" x14ac:dyDescent="0.35">
      <c r="K58405" s="293"/>
      <c r="M58405" s="290"/>
    </row>
    <row r="58406" spans="11:13" x14ac:dyDescent="0.35">
      <c r="K58406" s="293"/>
      <c r="M58406" s="290"/>
    </row>
    <row r="58407" spans="11:13" x14ac:dyDescent="0.35">
      <c r="K58407" s="293"/>
      <c r="M58407" s="290"/>
    </row>
    <row r="58408" spans="11:13" x14ac:dyDescent="0.35">
      <c r="K58408" s="293"/>
      <c r="M58408" s="290"/>
    </row>
    <row r="58409" spans="11:13" x14ac:dyDescent="0.35">
      <c r="K58409" s="293"/>
      <c r="M58409" s="290"/>
    </row>
    <row r="58410" spans="11:13" x14ac:dyDescent="0.35">
      <c r="K58410" s="293"/>
      <c r="M58410" s="290"/>
    </row>
    <row r="58411" spans="11:13" x14ac:dyDescent="0.35">
      <c r="K58411" s="293"/>
      <c r="M58411" s="290"/>
    </row>
    <row r="58412" spans="11:13" x14ac:dyDescent="0.35">
      <c r="K58412" s="293"/>
      <c r="M58412" s="290"/>
    </row>
    <row r="58413" spans="11:13" x14ac:dyDescent="0.35">
      <c r="K58413" s="293"/>
      <c r="M58413" s="290"/>
    </row>
    <row r="58414" spans="11:13" x14ac:dyDescent="0.35">
      <c r="K58414" s="293"/>
      <c r="M58414" s="290"/>
    </row>
    <row r="58415" spans="11:13" x14ac:dyDescent="0.35">
      <c r="K58415" s="293"/>
      <c r="M58415" s="290"/>
    </row>
    <row r="58416" spans="11:13" x14ac:dyDescent="0.35">
      <c r="K58416" s="293"/>
      <c r="M58416" s="290"/>
    </row>
    <row r="58417" spans="11:13" x14ac:dyDescent="0.35">
      <c r="K58417" s="293"/>
      <c r="M58417" s="290"/>
    </row>
    <row r="58418" spans="11:13" x14ac:dyDescent="0.35">
      <c r="K58418" s="293"/>
      <c r="M58418" s="290"/>
    </row>
    <row r="58419" spans="11:13" x14ac:dyDescent="0.35">
      <c r="K58419" s="293"/>
      <c r="M58419" s="290"/>
    </row>
    <row r="58420" spans="11:13" x14ac:dyDescent="0.35">
      <c r="K58420" s="293"/>
      <c r="M58420" s="290"/>
    </row>
    <row r="58421" spans="11:13" x14ac:dyDescent="0.35">
      <c r="K58421" s="293"/>
      <c r="M58421" s="290"/>
    </row>
    <row r="58422" spans="11:13" x14ac:dyDescent="0.35">
      <c r="K58422" s="293"/>
      <c r="M58422" s="290"/>
    </row>
    <row r="58423" spans="11:13" x14ac:dyDescent="0.35">
      <c r="K58423" s="293"/>
      <c r="M58423" s="290"/>
    </row>
    <row r="58424" spans="11:13" x14ac:dyDescent="0.35">
      <c r="K58424" s="293"/>
      <c r="M58424" s="290"/>
    </row>
    <row r="58425" spans="11:13" x14ac:dyDescent="0.35">
      <c r="K58425" s="293"/>
      <c r="M58425" s="290"/>
    </row>
    <row r="58426" spans="11:13" x14ac:dyDescent="0.35">
      <c r="K58426" s="293"/>
      <c r="M58426" s="290"/>
    </row>
    <row r="58427" spans="11:13" x14ac:dyDescent="0.35">
      <c r="K58427" s="293"/>
      <c r="M58427" s="290"/>
    </row>
    <row r="58428" spans="11:13" x14ac:dyDescent="0.35">
      <c r="K58428" s="293"/>
      <c r="M58428" s="290"/>
    </row>
    <row r="58429" spans="11:13" x14ac:dyDescent="0.35">
      <c r="K58429" s="293"/>
      <c r="M58429" s="290"/>
    </row>
    <row r="58430" spans="11:13" x14ac:dyDescent="0.35">
      <c r="K58430" s="293"/>
      <c r="M58430" s="290"/>
    </row>
    <row r="58431" spans="11:13" x14ac:dyDescent="0.35">
      <c r="K58431" s="293"/>
      <c r="M58431" s="290"/>
    </row>
    <row r="58432" spans="11:13" x14ac:dyDescent="0.35">
      <c r="K58432" s="293"/>
      <c r="M58432" s="290"/>
    </row>
    <row r="58433" spans="11:13" x14ac:dyDescent="0.35">
      <c r="K58433" s="293"/>
      <c r="M58433" s="290"/>
    </row>
    <row r="58434" spans="11:13" x14ac:dyDescent="0.35">
      <c r="K58434" s="293"/>
      <c r="M58434" s="290"/>
    </row>
    <row r="58435" spans="11:13" x14ac:dyDescent="0.35">
      <c r="K58435" s="293"/>
      <c r="M58435" s="290"/>
    </row>
    <row r="58436" spans="11:13" x14ac:dyDescent="0.35">
      <c r="K58436" s="293"/>
      <c r="M58436" s="290"/>
    </row>
    <row r="58437" spans="11:13" x14ac:dyDescent="0.35">
      <c r="K58437" s="293"/>
      <c r="M58437" s="290"/>
    </row>
    <row r="58438" spans="11:13" x14ac:dyDescent="0.35">
      <c r="K58438" s="293"/>
      <c r="M58438" s="290"/>
    </row>
    <row r="58439" spans="11:13" x14ac:dyDescent="0.35">
      <c r="K58439" s="293"/>
      <c r="M58439" s="290"/>
    </row>
    <row r="58440" spans="11:13" x14ac:dyDescent="0.35">
      <c r="K58440" s="293"/>
      <c r="M58440" s="290"/>
    </row>
    <row r="58441" spans="11:13" x14ac:dyDescent="0.35">
      <c r="K58441" s="293"/>
      <c r="M58441" s="290"/>
    </row>
    <row r="58442" spans="11:13" x14ac:dyDescent="0.35">
      <c r="K58442" s="293"/>
      <c r="M58442" s="290"/>
    </row>
    <row r="58443" spans="11:13" x14ac:dyDescent="0.35">
      <c r="K58443" s="293"/>
      <c r="M58443" s="290"/>
    </row>
    <row r="58444" spans="11:13" x14ac:dyDescent="0.35">
      <c r="K58444" s="293"/>
      <c r="M58444" s="290"/>
    </row>
    <row r="58445" spans="11:13" x14ac:dyDescent="0.35">
      <c r="K58445" s="293"/>
      <c r="M58445" s="290"/>
    </row>
    <row r="58446" spans="11:13" x14ac:dyDescent="0.35">
      <c r="K58446" s="293"/>
      <c r="M58446" s="290"/>
    </row>
    <row r="58447" spans="11:13" x14ac:dyDescent="0.35">
      <c r="K58447" s="293"/>
      <c r="M58447" s="290"/>
    </row>
    <row r="58448" spans="11:13" x14ac:dyDescent="0.35">
      <c r="K58448" s="293"/>
      <c r="M58448" s="290"/>
    </row>
    <row r="58449" spans="11:13" x14ac:dyDescent="0.35">
      <c r="K58449" s="293"/>
      <c r="M58449" s="290"/>
    </row>
    <row r="58450" spans="11:13" x14ac:dyDescent="0.35">
      <c r="K58450" s="293"/>
      <c r="M58450" s="290"/>
    </row>
    <row r="58451" spans="11:13" x14ac:dyDescent="0.35">
      <c r="K58451" s="293"/>
      <c r="M58451" s="290"/>
    </row>
    <row r="58452" spans="11:13" x14ac:dyDescent="0.35">
      <c r="K58452" s="293"/>
      <c r="M58452" s="290"/>
    </row>
    <row r="58453" spans="11:13" x14ac:dyDescent="0.35">
      <c r="K58453" s="293"/>
      <c r="M58453" s="290"/>
    </row>
    <row r="58454" spans="11:13" x14ac:dyDescent="0.35">
      <c r="K58454" s="293"/>
      <c r="M58454" s="290"/>
    </row>
    <row r="58455" spans="11:13" x14ac:dyDescent="0.35">
      <c r="K58455" s="293"/>
      <c r="M58455" s="290"/>
    </row>
    <row r="58456" spans="11:13" x14ac:dyDescent="0.35">
      <c r="K58456" s="293"/>
      <c r="M58456" s="290"/>
    </row>
    <row r="58457" spans="11:13" x14ac:dyDescent="0.35">
      <c r="K58457" s="293"/>
      <c r="M58457" s="290"/>
    </row>
    <row r="58458" spans="11:13" x14ac:dyDescent="0.35">
      <c r="K58458" s="293"/>
      <c r="M58458" s="290"/>
    </row>
    <row r="58459" spans="11:13" x14ac:dyDescent="0.35">
      <c r="K58459" s="293"/>
      <c r="M58459" s="290"/>
    </row>
    <row r="58460" spans="11:13" x14ac:dyDescent="0.35">
      <c r="K58460" s="293"/>
      <c r="M58460" s="290"/>
    </row>
    <row r="58461" spans="11:13" x14ac:dyDescent="0.35">
      <c r="K58461" s="293"/>
      <c r="M58461" s="290"/>
    </row>
    <row r="58462" spans="11:13" x14ac:dyDescent="0.35">
      <c r="K58462" s="293"/>
      <c r="M58462" s="290"/>
    </row>
    <row r="58463" spans="11:13" x14ac:dyDescent="0.35">
      <c r="K58463" s="293"/>
      <c r="M58463" s="290"/>
    </row>
    <row r="58464" spans="11:13" x14ac:dyDescent="0.35">
      <c r="K58464" s="293"/>
      <c r="M58464" s="290"/>
    </row>
    <row r="58465" spans="11:13" x14ac:dyDescent="0.35">
      <c r="K58465" s="293"/>
      <c r="M58465" s="290"/>
    </row>
    <row r="58466" spans="11:13" x14ac:dyDescent="0.35">
      <c r="K58466" s="293"/>
      <c r="M58466" s="290"/>
    </row>
    <row r="58467" spans="11:13" x14ac:dyDescent="0.35">
      <c r="K58467" s="293"/>
      <c r="M58467" s="290"/>
    </row>
    <row r="58468" spans="11:13" x14ac:dyDescent="0.35">
      <c r="K58468" s="293"/>
      <c r="M58468" s="290"/>
    </row>
    <row r="58469" spans="11:13" x14ac:dyDescent="0.35">
      <c r="K58469" s="293"/>
      <c r="M58469" s="290"/>
    </row>
    <row r="58470" spans="11:13" x14ac:dyDescent="0.35">
      <c r="K58470" s="293"/>
      <c r="M58470" s="290"/>
    </row>
    <row r="58471" spans="11:13" x14ac:dyDescent="0.35">
      <c r="K58471" s="293"/>
      <c r="M58471" s="290"/>
    </row>
    <row r="58472" spans="11:13" x14ac:dyDescent="0.35">
      <c r="K58472" s="293"/>
      <c r="M58472" s="290"/>
    </row>
    <row r="58473" spans="11:13" x14ac:dyDescent="0.35">
      <c r="K58473" s="293"/>
      <c r="M58473" s="290"/>
    </row>
    <row r="58474" spans="11:13" x14ac:dyDescent="0.35">
      <c r="K58474" s="293"/>
      <c r="M58474" s="290"/>
    </row>
    <row r="58475" spans="11:13" x14ac:dyDescent="0.35">
      <c r="K58475" s="293"/>
      <c r="M58475" s="290"/>
    </row>
    <row r="58476" spans="11:13" x14ac:dyDescent="0.35">
      <c r="K58476" s="293"/>
      <c r="M58476" s="290"/>
    </row>
    <row r="58477" spans="11:13" x14ac:dyDescent="0.35">
      <c r="K58477" s="293"/>
      <c r="M58477" s="290"/>
    </row>
    <row r="58478" spans="11:13" x14ac:dyDescent="0.35">
      <c r="K58478" s="293"/>
      <c r="M58478" s="290"/>
    </row>
    <row r="58479" spans="11:13" x14ac:dyDescent="0.35">
      <c r="K58479" s="293"/>
      <c r="M58479" s="290"/>
    </row>
    <row r="58480" spans="11:13" x14ac:dyDescent="0.35">
      <c r="K58480" s="293"/>
      <c r="M58480" s="290"/>
    </row>
    <row r="58481" spans="11:13" x14ac:dyDescent="0.35">
      <c r="K58481" s="293"/>
      <c r="M58481" s="290"/>
    </row>
    <row r="58482" spans="11:13" x14ac:dyDescent="0.35">
      <c r="K58482" s="293"/>
      <c r="M58482" s="290"/>
    </row>
    <row r="58483" spans="11:13" x14ac:dyDescent="0.35">
      <c r="K58483" s="293"/>
      <c r="M58483" s="290"/>
    </row>
    <row r="58484" spans="11:13" x14ac:dyDescent="0.35">
      <c r="K58484" s="293"/>
      <c r="M58484" s="290"/>
    </row>
    <row r="58485" spans="11:13" x14ac:dyDescent="0.35">
      <c r="K58485" s="293"/>
      <c r="M58485" s="290"/>
    </row>
    <row r="58486" spans="11:13" x14ac:dyDescent="0.35">
      <c r="K58486" s="293"/>
      <c r="M58486" s="290"/>
    </row>
    <row r="58487" spans="11:13" x14ac:dyDescent="0.35">
      <c r="K58487" s="293"/>
      <c r="M58487" s="290"/>
    </row>
    <row r="58488" spans="11:13" x14ac:dyDescent="0.35">
      <c r="K58488" s="293"/>
      <c r="M58488" s="290"/>
    </row>
    <row r="58489" spans="11:13" x14ac:dyDescent="0.35">
      <c r="K58489" s="293"/>
      <c r="M58489" s="290"/>
    </row>
    <row r="58490" spans="11:13" x14ac:dyDescent="0.35">
      <c r="K58490" s="293"/>
      <c r="M58490" s="290"/>
    </row>
    <row r="58491" spans="11:13" x14ac:dyDescent="0.35">
      <c r="K58491" s="293"/>
      <c r="M58491" s="290"/>
    </row>
    <row r="58492" spans="11:13" x14ac:dyDescent="0.35">
      <c r="K58492" s="293"/>
      <c r="M58492" s="290"/>
    </row>
    <row r="58493" spans="11:13" x14ac:dyDescent="0.35">
      <c r="K58493" s="293"/>
      <c r="M58493" s="290"/>
    </row>
    <row r="58494" spans="11:13" x14ac:dyDescent="0.35">
      <c r="K58494" s="293"/>
      <c r="M58494" s="290"/>
    </row>
    <row r="58495" spans="11:13" x14ac:dyDescent="0.35">
      <c r="K58495" s="293"/>
      <c r="M58495" s="290"/>
    </row>
    <row r="58496" spans="11:13" x14ac:dyDescent="0.35">
      <c r="K58496" s="293"/>
      <c r="M58496" s="290"/>
    </row>
    <row r="58497" spans="11:13" x14ac:dyDescent="0.35">
      <c r="K58497" s="293"/>
      <c r="M58497" s="290"/>
    </row>
    <row r="58498" spans="11:13" x14ac:dyDescent="0.35">
      <c r="K58498" s="293"/>
      <c r="M58498" s="290"/>
    </row>
    <row r="58499" spans="11:13" x14ac:dyDescent="0.35">
      <c r="K58499" s="293"/>
      <c r="M58499" s="290"/>
    </row>
    <row r="58500" spans="11:13" x14ac:dyDescent="0.35">
      <c r="K58500" s="293"/>
      <c r="M58500" s="290"/>
    </row>
    <row r="58501" spans="11:13" x14ac:dyDescent="0.35">
      <c r="K58501" s="293"/>
      <c r="M58501" s="290"/>
    </row>
    <row r="58502" spans="11:13" x14ac:dyDescent="0.35">
      <c r="K58502" s="293"/>
      <c r="M58502" s="290"/>
    </row>
    <row r="58503" spans="11:13" x14ac:dyDescent="0.35">
      <c r="K58503" s="293"/>
      <c r="M58503" s="290"/>
    </row>
    <row r="58504" spans="11:13" x14ac:dyDescent="0.35">
      <c r="K58504" s="293"/>
      <c r="M58504" s="290"/>
    </row>
    <row r="58505" spans="11:13" x14ac:dyDescent="0.35">
      <c r="K58505" s="293"/>
      <c r="M58505" s="290"/>
    </row>
    <row r="58506" spans="11:13" x14ac:dyDescent="0.35">
      <c r="K58506" s="293"/>
      <c r="M58506" s="290"/>
    </row>
    <row r="58507" spans="11:13" x14ac:dyDescent="0.35">
      <c r="K58507" s="293"/>
      <c r="M58507" s="290"/>
    </row>
    <row r="58508" spans="11:13" x14ac:dyDescent="0.35">
      <c r="K58508" s="293"/>
      <c r="M58508" s="290"/>
    </row>
    <row r="58509" spans="11:13" x14ac:dyDescent="0.35">
      <c r="K58509" s="293"/>
      <c r="M58509" s="290"/>
    </row>
    <row r="58510" spans="11:13" x14ac:dyDescent="0.35">
      <c r="K58510" s="293"/>
      <c r="M58510" s="290"/>
    </row>
    <row r="58511" spans="11:13" x14ac:dyDescent="0.35">
      <c r="K58511" s="293"/>
      <c r="M58511" s="290"/>
    </row>
    <row r="58512" spans="11:13" x14ac:dyDescent="0.35">
      <c r="K58512" s="293"/>
      <c r="M58512" s="290"/>
    </row>
    <row r="58513" spans="11:13" x14ac:dyDescent="0.35">
      <c r="K58513" s="293"/>
      <c r="M58513" s="290"/>
    </row>
    <row r="58514" spans="11:13" x14ac:dyDescent="0.35">
      <c r="K58514" s="293"/>
      <c r="M58514" s="290"/>
    </row>
    <row r="58515" spans="11:13" x14ac:dyDescent="0.35">
      <c r="K58515" s="293"/>
      <c r="M58515" s="290"/>
    </row>
    <row r="58516" spans="11:13" x14ac:dyDescent="0.35">
      <c r="K58516" s="293"/>
      <c r="M58516" s="290"/>
    </row>
    <row r="58517" spans="11:13" x14ac:dyDescent="0.35">
      <c r="K58517" s="293"/>
      <c r="M58517" s="290"/>
    </row>
    <row r="58518" spans="11:13" x14ac:dyDescent="0.35">
      <c r="K58518" s="293"/>
      <c r="M58518" s="290"/>
    </row>
    <row r="58519" spans="11:13" x14ac:dyDescent="0.35">
      <c r="K58519" s="293"/>
      <c r="M58519" s="290"/>
    </row>
    <row r="58520" spans="11:13" x14ac:dyDescent="0.35">
      <c r="K58520" s="293"/>
      <c r="M58520" s="290"/>
    </row>
    <row r="58521" spans="11:13" x14ac:dyDescent="0.35">
      <c r="K58521" s="293"/>
      <c r="M58521" s="290"/>
    </row>
    <row r="58522" spans="11:13" x14ac:dyDescent="0.35">
      <c r="K58522" s="293"/>
      <c r="M58522" s="290"/>
    </row>
    <row r="58523" spans="11:13" x14ac:dyDescent="0.35">
      <c r="K58523" s="293"/>
      <c r="M58523" s="290"/>
    </row>
    <row r="58524" spans="11:13" x14ac:dyDescent="0.35">
      <c r="K58524" s="293"/>
      <c r="M58524" s="290"/>
    </row>
    <row r="58525" spans="11:13" x14ac:dyDescent="0.35">
      <c r="K58525" s="293"/>
      <c r="M58525" s="290"/>
    </row>
    <row r="58526" spans="11:13" x14ac:dyDescent="0.35">
      <c r="K58526" s="293"/>
      <c r="M58526" s="290"/>
    </row>
    <row r="58527" spans="11:13" x14ac:dyDescent="0.35">
      <c r="K58527" s="293"/>
      <c r="M58527" s="290"/>
    </row>
    <row r="58528" spans="11:13" x14ac:dyDescent="0.35">
      <c r="K58528" s="293"/>
      <c r="M58528" s="290"/>
    </row>
    <row r="58529" spans="11:13" x14ac:dyDescent="0.35">
      <c r="K58529" s="293"/>
      <c r="M58529" s="290"/>
    </row>
    <row r="58530" spans="11:13" x14ac:dyDescent="0.35">
      <c r="K58530" s="293"/>
      <c r="M58530" s="290"/>
    </row>
    <row r="58531" spans="11:13" x14ac:dyDescent="0.35">
      <c r="K58531" s="293"/>
      <c r="M58531" s="290"/>
    </row>
    <row r="58532" spans="11:13" x14ac:dyDescent="0.35">
      <c r="K58532" s="293"/>
      <c r="M58532" s="290"/>
    </row>
    <row r="58533" spans="11:13" x14ac:dyDescent="0.35">
      <c r="K58533" s="293"/>
      <c r="M58533" s="290"/>
    </row>
    <row r="58534" spans="11:13" x14ac:dyDescent="0.35">
      <c r="K58534" s="293"/>
      <c r="M58534" s="290"/>
    </row>
    <row r="58535" spans="11:13" x14ac:dyDescent="0.35">
      <c r="K58535" s="293"/>
      <c r="M58535" s="290"/>
    </row>
    <row r="58536" spans="11:13" x14ac:dyDescent="0.35">
      <c r="K58536" s="293"/>
      <c r="M58536" s="290"/>
    </row>
    <row r="58537" spans="11:13" x14ac:dyDescent="0.35">
      <c r="K58537" s="293"/>
      <c r="M58537" s="290"/>
    </row>
    <row r="58538" spans="11:13" x14ac:dyDescent="0.35">
      <c r="K58538" s="293"/>
      <c r="M58538" s="290"/>
    </row>
    <row r="58539" spans="11:13" x14ac:dyDescent="0.35">
      <c r="K58539" s="293"/>
      <c r="M58539" s="290"/>
    </row>
    <row r="58540" spans="11:13" x14ac:dyDescent="0.35">
      <c r="K58540" s="293"/>
      <c r="M58540" s="290"/>
    </row>
    <row r="58541" spans="11:13" x14ac:dyDescent="0.35">
      <c r="K58541" s="293"/>
      <c r="M58541" s="290"/>
    </row>
    <row r="58542" spans="11:13" x14ac:dyDescent="0.35">
      <c r="K58542" s="293"/>
      <c r="M58542" s="290"/>
    </row>
    <row r="58543" spans="11:13" x14ac:dyDescent="0.35">
      <c r="K58543" s="293"/>
      <c r="M58543" s="290"/>
    </row>
    <row r="58544" spans="11:13" x14ac:dyDescent="0.35">
      <c r="K58544" s="293"/>
      <c r="M58544" s="290"/>
    </row>
    <row r="58545" spans="11:13" x14ac:dyDescent="0.35">
      <c r="K58545" s="293"/>
      <c r="M58545" s="290"/>
    </row>
    <row r="58546" spans="11:13" x14ac:dyDescent="0.35">
      <c r="K58546" s="293"/>
      <c r="M58546" s="290"/>
    </row>
    <row r="58547" spans="11:13" x14ac:dyDescent="0.35">
      <c r="K58547" s="293"/>
      <c r="M58547" s="290"/>
    </row>
    <row r="58548" spans="11:13" x14ac:dyDescent="0.35">
      <c r="K58548" s="293"/>
      <c r="M58548" s="290"/>
    </row>
    <row r="58549" spans="11:13" x14ac:dyDescent="0.35">
      <c r="K58549" s="293"/>
      <c r="M58549" s="290"/>
    </row>
    <row r="58550" spans="11:13" x14ac:dyDescent="0.35">
      <c r="K58550" s="293"/>
      <c r="M58550" s="290"/>
    </row>
    <row r="58551" spans="11:13" x14ac:dyDescent="0.35">
      <c r="K58551" s="293"/>
      <c r="M58551" s="290"/>
    </row>
    <row r="58552" spans="11:13" x14ac:dyDescent="0.35">
      <c r="K58552" s="293"/>
      <c r="M58552" s="290"/>
    </row>
    <row r="58553" spans="11:13" x14ac:dyDescent="0.35">
      <c r="K58553" s="293"/>
      <c r="M58553" s="290"/>
    </row>
    <row r="58554" spans="11:13" x14ac:dyDescent="0.35">
      <c r="K58554" s="293"/>
      <c r="M58554" s="290"/>
    </row>
    <row r="58555" spans="11:13" x14ac:dyDescent="0.35">
      <c r="K58555" s="293"/>
      <c r="M58555" s="290"/>
    </row>
    <row r="58556" spans="11:13" x14ac:dyDescent="0.35">
      <c r="K58556" s="293"/>
      <c r="M58556" s="290"/>
    </row>
    <row r="58557" spans="11:13" x14ac:dyDescent="0.35">
      <c r="K58557" s="293"/>
      <c r="M58557" s="290"/>
    </row>
    <row r="58558" spans="11:13" x14ac:dyDescent="0.35">
      <c r="K58558" s="293"/>
      <c r="M58558" s="290"/>
    </row>
    <row r="58559" spans="11:13" x14ac:dyDescent="0.35">
      <c r="K58559" s="293"/>
      <c r="M58559" s="290"/>
    </row>
    <row r="58560" spans="11:13" x14ac:dyDescent="0.35">
      <c r="K58560" s="293"/>
      <c r="M58560" s="290"/>
    </row>
    <row r="58561" spans="11:13" x14ac:dyDescent="0.35">
      <c r="K58561" s="293"/>
      <c r="M58561" s="290"/>
    </row>
    <row r="58562" spans="11:13" x14ac:dyDescent="0.35">
      <c r="K58562" s="293"/>
      <c r="M58562" s="290"/>
    </row>
    <row r="58563" spans="11:13" x14ac:dyDescent="0.35">
      <c r="K58563" s="293"/>
      <c r="M58563" s="290"/>
    </row>
    <row r="58564" spans="11:13" x14ac:dyDescent="0.35">
      <c r="K58564" s="293"/>
      <c r="M58564" s="290"/>
    </row>
    <row r="58565" spans="11:13" x14ac:dyDescent="0.35">
      <c r="K58565" s="293"/>
      <c r="M58565" s="290"/>
    </row>
    <row r="58566" spans="11:13" x14ac:dyDescent="0.35">
      <c r="K58566" s="293"/>
      <c r="M58566" s="290"/>
    </row>
    <row r="58567" spans="11:13" x14ac:dyDescent="0.35">
      <c r="K58567" s="293"/>
      <c r="M58567" s="290"/>
    </row>
    <row r="58568" spans="11:13" x14ac:dyDescent="0.35">
      <c r="K58568" s="293"/>
      <c r="M58568" s="290"/>
    </row>
    <row r="58569" spans="11:13" x14ac:dyDescent="0.35">
      <c r="K58569" s="293"/>
      <c r="M58569" s="290"/>
    </row>
    <row r="58570" spans="11:13" x14ac:dyDescent="0.35">
      <c r="K58570" s="293"/>
      <c r="M58570" s="290"/>
    </row>
    <row r="58571" spans="11:13" x14ac:dyDescent="0.35">
      <c r="K58571" s="293"/>
      <c r="M58571" s="290"/>
    </row>
    <row r="58572" spans="11:13" x14ac:dyDescent="0.35">
      <c r="K58572" s="293"/>
      <c r="M58572" s="290"/>
    </row>
    <row r="58573" spans="11:13" x14ac:dyDescent="0.35">
      <c r="K58573" s="293"/>
      <c r="M58573" s="290"/>
    </row>
    <row r="58574" spans="11:13" x14ac:dyDescent="0.35">
      <c r="K58574" s="293"/>
      <c r="M58574" s="290"/>
    </row>
    <row r="58575" spans="11:13" x14ac:dyDescent="0.35">
      <c r="K58575" s="293"/>
      <c r="M58575" s="290"/>
    </row>
    <row r="58576" spans="11:13" x14ac:dyDescent="0.35">
      <c r="K58576" s="293"/>
      <c r="M58576" s="290"/>
    </row>
    <row r="58577" spans="11:13" x14ac:dyDescent="0.35">
      <c r="K58577" s="293"/>
      <c r="M58577" s="290"/>
    </row>
    <row r="58578" spans="11:13" x14ac:dyDescent="0.35">
      <c r="K58578" s="293"/>
      <c r="M58578" s="290"/>
    </row>
    <row r="58579" spans="11:13" x14ac:dyDescent="0.35">
      <c r="K58579" s="293"/>
      <c r="M58579" s="290"/>
    </row>
    <row r="58580" spans="11:13" x14ac:dyDescent="0.35">
      <c r="K58580" s="293"/>
      <c r="M58580" s="290"/>
    </row>
    <row r="58581" spans="11:13" x14ac:dyDescent="0.35">
      <c r="K58581" s="293"/>
      <c r="M58581" s="290"/>
    </row>
    <row r="58582" spans="11:13" x14ac:dyDescent="0.35">
      <c r="K58582" s="293"/>
      <c r="M58582" s="290"/>
    </row>
    <row r="58583" spans="11:13" x14ac:dyDescent="0.35">
      <c r="K58583" s="293"/>
      <c r="M58583" s="290"/>
    </row>
    <row r="58584" spans="11:13" x14ac:dyDescent="0.35">
      <c r="K58584" s="293"/>
      <c r="M58584" s="290"/>
    </row>
    <row r="58585" spans="11:13" x14ac:dyDescent="0.35">
      <c r="K58585" s="293"/>
      <c r="M58585" s="290"/>
    </row>
    <row r="58586" spans="11:13" x14ac:dyDescent="0.35">
      <c r="K58586" s="293"/>
      <c r="M58586" s="290"/>
    </row>
    <row r="58587" spans="11:13" x14ac:dyDescent="0.35">
      <c r="K58587" s="293"/>
      <c r="M58587" s="290"/>
    </row>
    <row r="58588" spans="11:13" x14ac:dyDescent="0.35">
      <c r="K58588" s="293"/>
      <c r="M58588" s="290"/>
    </row>
    <row r="58589" spans="11:13" x14ac:dyDescent="0.35">
      <c r="K58589" s="293"/>
      <c r="M58589" s="290"/>
    </row>
    <row r="58590" spans="11:13" x14ac:dyDescent="0.35">
      <c r="K58590" s="293"/>
      <c r="M58590" s="290"/>
    </row>
    <row r="58591" spans="11:13" x14ac:dyDescent="0.35">
      <c r="K58591" s="293"/>
      <c r="M58591" s="290"/>
    </row>
    <row r="58592" spans="11:13" x14ac:dyDescent="0.35">
      <c r="K58592" s="293"/>
      <c r="M58592" s="290"/>
    </row>
    <row r="58593" spans="11:13" x14ac:dyDescent="0.35">
      <c r="K58593" s="293"/>
      <c r="M58593" s="290"/>
    </row>
    <row r="58594" spans="11:13" x14ac:dyDescent="0.35">
      <c r="K58594" s="293"/>
      <c r="M58594" s="290"/>
    </row>
    <row r="58595" spans="11:13" x14ac:dyDescent="0.35">
      <c r="K58595" s="293"/>
      <c r="M58595" s="290"/>
    </row>
    <row r="58596" spans="11:13" x14ac:dyDescent="0.35">
      <c r="K58596" s="293"/>
      <c r="M58596" s="290"/>
    </row>
    <row r="58597" spans="11:13" x14ac:dyDescent="0.35">
      <c r="K58597" s="293"/>
      <c r="M58597" s="290"/>
    </row>
    <row r="58598" spans="11:13" x14ac:dyDescent="0.35">
      <c r="K58598" s="293"/>
      <c r="M58598" s="290"/>
    </row>
    <row r="58599" spans="11:13" x14ac:dyDescent="0.35">
      <c r="K58599" s="293"/>
      <c r="M58599" s="290"/>
    </row>
    <row r="58600" spans="11:13" x14ac:dyDescent="0.35">
      <c r="K58600" s="293"/>
      <c r="M58600" s="290"/>
    </row>
    <row r="58601" spans="11:13" x14ac:dyDescent="0.35">
      <c r="K58601" s="293"/>
      <c r="M58601" s="290"/>
    </row>
    <row r="58602" spans="11:13" x14ac:dyDescent="0.35">
      <c r="K58602" s="293"/>
      <c r="M58602" s="290"/>
    </row>
    <row r="58603" spans="11:13" x14ac:dyDescent="0.35">
      <c r="K58603" s="293"/>
      <c r="M58603" s="290"/>
    </row>
    <row r="58604" spans="11:13" x14ac:dyDescent="0.35">
      <c r="K58604" s="293"/>
      <c r="M58604" s="290"/>
    </row>
    <row r="58605" spans="11:13" x14ac:dyDescent="0.35">
      <c r="K58605" s="293"/>
      <c r="M58605" s="290"/>
    </row>
    <row r="58606" spans="11:13" x14ac:dyDescent="0.35">
      <c r="K58606" s="293"/>
      <c r="M58606" s="290"/>
    </row>
    <row r="58607" spans="11:13" x14ac:dyDescent="0.35">
      <c r="K58607" s="293"/>
      <c r="M58607" s="290"/>
    </row>
    <row r="58608" spans="11:13" x14ac:dyDescent="0.35">
      <c r="K58608" s="293"/>
      <c r="M58608" s="290"/>
    </row>
    <row r="58609" spans="11:13" x14ac:dyDescent="0.35">
      <c r="K58609" s="293"/>
      <c r="M58609" s="290"/>
    </row>
    <row r="58610" spans="11:13" x14ac:dyDescent="0.35">
      <c r="K58610" s="293"/>
      <c r="M58610" s="290"/>
    </row>
    <row r="58611" spans="11:13" x14ac:dyDescent="0.35">
      <c r="K58611" s="293"/>
      <c r="M58611" s="290"/>
    </row>
    <row r="58612" spans="11:13" x14ac:dyDescent="0.35">
      <c r="K58612" s="293"/>
      <c r="M58612" s="290"/>
    </row>
    <row r="58613" spans="11:13" x14ac:dyDescent="0.35">
      <c r="K58613" s="293"/>
      <c r="M58613" s="290"/>
    </row>
    <row r="58614" spans="11:13" x14ac:dyDescent="0.35">
      <c r="K58614" s="293"/>
      <c r="M58614" s="290"/>
    </row>
    <row r="58615" spans="11:13" x14ac:dyDescent="0.35">
      <c r="K58615" s="293"/>
      <c r="M58615" s="290"/>
    </row>
    <row r="58616" spans="11:13" x14ac:dyDescent="0.35">
      <c r="K58616" s="293"/>
      <c r="M58616" s="290"/>
    </row>
    <row r="58617" spans="11:13" x14ac:dyDescent="0.35">
      <c r="K58617" s="293"/>
      <c r="M58617" s="290"/>
    </row>
    <row r="58618" spans="11:13" x14ac:dyDescent="0.35">
      <c r="K58618" s="293"/>
      <c r="M58618" s="290"/>
    </row>
    <row r="58619" spans="11:13" x14ac:dyDescent="0.35">
      <c r="K58619" s="293"/>
      <c r="M58619" s="290"/>
    </row>
    <row r="58620" spans="11:13" x14ac:dyDescent="0.35">
      <c r="K58620" s="293"/>
      <c r="M58620" s="290"/>
    </row>
    <row r="58621" spans="11:13" x14ac:dyDescent="0.35">
      <c r="K58621" s="293"/>
      <c r="M58621" s="290"/>
    </row>
    <row r="58622" spans="11:13" x14ac:dyDescent="0.35">
      <c r="K58622" s="293"/>
      <c r="M58622" s="290"/>
    </row>
    <row r="58623" spans="11:13" x14ac:dyDescent="0.35">
      <c r="K58623" s="293"/>
      <c r="M58623" s="290"/>
    </row>
    <row r="58624" spans="11:13" x14ac:dyDescent="0.35">
      <c r="K58624" s="293"/>
      <c r="M58624" s="290"/>
    </row>
    <row r="58625" spans="11:13" x14ac:dyDescent="0.35">
      <c r="K58625" s="293"/>
      <c r="M58625" s="290"/>
    </row>
    <row r="58626" spans="11:13" x14ac:dyDescent="0.35">
      <c r="K58626" s="293"/>
      <c r="M58626" s="290"/>
    </row>
    <row r="58627" spans="11:13" x14ac:dyDescent="0.35">
      <c r="K58627" s="293"/>
      <c r="M58627" s="290"/>
    </row>
    <row r="58628" spans="11:13" x14ac:dyDescent="0.35">
      <c r="K58628" s="293"/>
      <c r="M58628" s="290"/>
    </row>
    <row r="58629" spans="11:13" x14ac:dyDescent="0.35">
      <c r="K58629" s="293"/>
      <c r="M58629" s="290"/>
    </row>
    <row r="58630" spans="11:13" x14ac:dyDescent="0.35">
      <c r="K58630" s="293"/>
      <c r="M58630" s="290"/>
    </row>
    <row r="58631" spans="11:13" x14ac:dyDescent="0.35">
      <c r="K58631" s="293"/>
      <c r="M58631" s="290"/>
    </row>
    <row r="58632" spans="11:13" x14ac:dyDescent="0.35">
      <c r="K58632" s="293"/>
      <c r="M58632" s="290"/>
    </row>
    <row r="58633" spans="11:13" x14ac:dyDescent="0.35">
      <c r="K58633" s="293"/>
      <c r="M58633" s="290"/>
    </row>
    <row r="58634" spans="11:13" x14ac:dyDescent="0.35">
      <c r="K58634" s="293"/>
      <c r="M58634" s="290"/>
    </row>
    <row r="58635" spans="11:13" x14ac:dyDescent="0.35">
      <c r="K58635" s="293"/>
      <c r="M58635" s="290"/>
    </row>
    <row r="58636" spans="11:13" x14ac:dyDescent="0.35">
      <c r="K58636" s="293"/>
      <c r="M58636" s="290"/>
    </row>
    <row r="58637" spans="11:13" x14ac:dyDescent="0.35">
      <c r="K58637" s="293"/>
      <c r="M58637" s="290"/>
    </row>
    <row r="58638" spans="11:13" x14ac:dyDescent="0.35">
      <c r="K58638" s="293"/>
      <c r="M58638" s="290"/>
    </row>
    <row r="58639" spans="11:13" x14ac:dyDescent="0.35">
      <c r="K58639" s="293"/>
      <c r="M58639" s="290"/>
    </row>
    <row r="58640" spans="11:13" x14ac:dyDescent="0.35">
      <c r="K58640" s="293"/>
      <c r="M58640" s="290"/>
    </row>
    <row r="58641" spans="11:13" x14ac:dyDescent="0.35">
      <c r="K58641" s="293"/>
      <c r="M58641" s="290"/>
    </row>
    <row r="58642" spans="11:13" x14ac:dyDescent="0.35">
      <c r="K58642" s="293"/>
      <c r="M58642" s="290"/>
    </row>
    <row r="58643" spans="11:13" x14ac:dyDescent="0.35">
      <c r="K58643" s="293"/>
      <c r="M58643" s="290"/>
    </row>
    <row r="58644" spans="11:13" x14ac:dyDescent="0.35">
      <c r="K58644" s="293"/>
      <c r="M58644" s="290"/>
    </row>
    <row r="58645" spans="11:13" x14ac:dyDescent="0.35">
      <c r="K58645" s="293"/>
      <c r="M58645" s="290"/>
    </row>
    <row r="58646" spans="11:13" x14ac:dyDescent="0.35">
      <c r="K58646" s="293"/>
      <c r="M58646" s="290"/>
    </row>
    <row r="58647" spans="11:13" x14ac:dyDescent="0.35">
      <c r="K58647" s="293"/>
      <c r="M58647" s="290"/>
    </row>
    <row r="58648" spans="11:13" x14ac:dyDescent="0.35">
      <c r="K58648" s="293"/>
      <c r="M58648" s="290"/>
    </row>
    <row r="58649" spans="11:13" x14ac:dyDescent="0.35">
      <c r="K58649" s="293"/>
      <c r="M58649" s="290"/>
    </row>
    <row r="58650" spans="11:13" x14ac:dyDescent="0.35">
      <c r="K58650" s="293"/>
      <c r="M58650" s="290"/>
    </row>
    <row r="58651" spans="11:13" x14ac:dyDescent="0.35">
      <c r="K58651" s="293"/>
      <c r="M58651" s="290"/>
    </row>
    <row r="58652" spans="11:13" x14ac:dyDescent="0.35">
      <c r="K58652" s="293"/>
      <c r="M58652" s="290"/>
    </row>
    <row r="58653" spans="11:13" x14ac:dyDescent="0.35">
      <c r="K58653" s="293"/>
      <c r="M58653" s="290"/>
    </row>
    <row r="58654" spans="11:13" x14ac:dyDescent="0.35">
      <c r="K58654" s="293"/>
      <c r="M58654" s="290"/>
    </row>
    <row r="58655" spans="11:13" x14ac:dyDescent="0.35">
      <c r="K58655" s="293"/>
      <c r="M58655" s="290"/>
    </row>
    <row r="58656" spans="11:13" x14ac:dyDescent="0.35">
      <c r="K58656" s="293"/>
      <c r="M58656" s="290"/>
    </row>
    <row r="58657" spans="11:13" x14ac:dyDescent="0.35">
      <c r="K58657" s="293"/>
      <c r="M58657" s="290"/>
    </row>
    <row r="58658" spans="11:13" x14ac:dyDescent="0.35">
      <c r="K58658" s="293"/>
      <c r="M58658" s="290"/>
    </row>
    <row r="58659" spans="11:13" x14ac:dyDescent="0.35">
      <c r="K58659" s="293"/>
      <c r="M58659" s="290"/>
    </row>
    <row r="58660" spans="11:13" x14ac:dyDescent="0.35">
      <c r="K58660" s="293"/>
      <c r="M58660" s="290"/>
    </row>
    <row r="58661" spans="11:13" x14ac:dyDescent="0.35">
      <c r="K58661" s="293"/>
      <c r="M58661" s="290"/>
    </row>
    <row r="58662" spans="11:13" x14ac:dyDescent="0.35">
      <c r="K58662" s="293"/>
      <c r="M58662" s="290"/>
    </row>
    <row r="58663" spans="11:13" x14ac:dyDescent="0.35">
      <c r="K58663" s="293"/>
      <c r="M58663" s="290"/>
    </row>
    <row r="58664" spans="11:13" x14ac:dyDescent="0.35">
      <c r="K58664" s="293"/>
      <c r="M58664" s="290"/>
    </row>
    <row r="58665" spans="11:13" x14ac:dyDescent="0.35">
      <c r="K58665" s="293"/>
      <c r="M58665" s="290"/>
    </row>
    <row r="58666" spans="11:13" x14ac:dyDescent="0.35">
      <c r="K58666" s="293"/>
      <c r="M58666" s="290"/>
    </row>
    <row r="58667" spans="11:13" x14ac:dyDescent="0.35">
      <c r="K58667" s="293"/>
      <c r="M58667" s="290"/>
    </row>
    <row r="58668" spans="11:13" x14ac:dyDescent="0.35">
      <c r="K58668" s="293"/>
      <c r="M58668" s="290"/>
    </row>
    <row r="58669" spans="11:13" x14ac:dyDescent="0.35">
      <c r="K58669" s="293"/>
      <c r="M58669" s="290"/>
    </row>
    <row r="58670" spans="11:13" x14ac:dyDescent="0.35">
      <c r="K58670" s="293"/>
      <c r="M58670" s="290"/>
    </row>
    <row r="58671" spans="11:13" x14ac:dyDescent="0.35">
      <c r="K58671" s="293"/>
      <c r="M58671" s="290"/>
    </row>
    <row r="58672" spans="11:13" x14ac:dyDescent="0.35">
      <c r="K58672" s="293"/>
      <c r="M58672" s="290"/>
    </row>
    <row r="58673" spans="11:13" x14ac:dyDescent="0.35">
      <c r="K58673" s="293"/>
      <c r="M58673" s="290"/>
    </row>
    <row r="58674" spans="11:13" x14ac:dyDescent="0.35">
      <c r="K58674" s="293"/>
      <c r="M58674" s="290"/>
    </row>
    <row r="58675" spans="11:13" x14ac:dyDescent="0.35">
      <c r="K58675" s="293"/>
      <c r="M58675" s="290"/>
    </row>
    <row r="58676" spans="11:13" x14ac:dyDescent="0.35">
      <c r="K58676" s="293"/>
      <c r="M58676" s="290"/>
    </row>
    <row r="58677" spans="11:13" x14ac:dyDescent="0.35">
      <c r="K58677" s="293"/>
      <c r="M58677" s="290"/>
    </row>
    <row r="58678" spans="11:13" x14ac:dyDescent="0.35">
      <c r="K58678" s="293"/>
      <c r="M58678" s="290"/>
    </row>
    <row r="58679" spans="11:13" x14ac:dyDescent="0.35">
      <c r="K58679" s="293"/>
      <c r="M58679" s="290"/>
    </row>
    <row r="58680" spans="11:13" x14ac:dyDescent="0.35">
      <c r="K58680" s="293"/>
      <c r="M58680" s="290"/>
    </row>
    <row r="58681" spans="11:13" x14ac:dyDescent="0.35">
      <c r="K58681" s="293"/>
      <c r="M58681" s="290"/>
    </row>
    <row r="58682" spans="11:13" x14ac:dyDescent="0.35">
      <c r="K58682" s="293"/>
      <c r="M58682" s="290"/>
    </row>
    <row r="58683" spans="11:13" x14ac:dyDescent="0.35">
      <c r="K58683" s="293"/>
      <c r="M58683" s="290"/>
    </row>
    <row r="58684" spans="11:13" x14ac:dyDescent="0.35">
      <c r="K58684" s="293"/>
      <c r="M58684" s="290"/>
    </row>
    <row r="58685" spans="11:13" x14ac:dyDescent="0.35">
      <c r="K58685" s="293"/>
      <c r="M58685" s="290"/>
    </row>
    <row r="58686" spans="11:13" x14ac:dyDescent="0.35">
      <c r="K58686" s="293"/>
      <c r="M58686" s="290"/>
    </row>
    <row r="58687" spans="11:13" x14ac:dyDescent="0.35">
      <c r="K58687" s="293"/>
      <c r="M58687" s="290"/>
    </row>
    <row r="58688" spans="11:13" x14ac:dyDescent="0.35">
      <c r="K58688" s="293"/>
      <c r="M58688" s="290"/>
    </row>
    <row r="58689" spans="11:13" x14ac:dyDescent="0.35">
      <c r="K58689" s="293"/>
      <c r="M58689" s="290"/>
    </row>
    <row r="58690" spans="11:13" x14ac:dyDescent="0.35">
      <c r="K58690" s="293"/>
      <c r="M58690" s="290"/>
    </row>
    <row r="58691" spans="11:13" x14ac:dyDescent="0.35">
      <c r="K58691" s="293"/>
      <c r="M58691" s="290"/>
    </row>
    <row r="58692" spans="11:13" x14ac:dyDescent="0.35">
      <c r="K58692" s="293"/>
      <c r="M58692" s="290"/>
    </row>
    <row r="58693" spans="11:13" x14ac:dyDescent="0.35">
      <c r="K58693" s="293"/>
      <c r="M58693" s="290"/>
    </row>
    <row r="58694" spans="11:13" x14ac:dyDescent="0.35">
      <c r="K58694" s="293"/>
      <c r="M58694" s="290"/>
    </row>
    <row r="58695" spans="11:13" x14ac:dyDescent="0.35">
      <c r="K58695" s="293"/>
      <c r="M58695" s="290"/>
    </row>
    <row r="58696" spans="11:13" x14ac:dyDescent="0.35">
      <c r="K58696" s="293"/>
      <c r="M58696" s="290"/>
    </row>
    <row r="58697" spans="11:13" x14ac:dyDescent="0.35">
      <c r="K58697" s="293"/>
      <c r="M58697" s="290"/>
    </row>
    <row r="58698" spans="11:13" x14ac:dyDescent="0.35">
      <c r="K58698" s="293"/>
      <c r="M58698" s="290"/>
    </row>
    <row r="58699" spans="11:13" x14ac:dyDescent="0.35">
      <c r="K58699" s="293"/>
      <c r="M58699" s="290"/>
    </row>
    <row r="58700" spans="11:13" x14ac:dyDescent="0.35">
      <c r="K58700" s="293"/>
      <c r="M58700" s="290"/>
    </row>
    <row r="58701" spans="11:13" x14ac:dyDescent="0.35">
      <c r="K58701" s="293"/>
      <c r="M58701" s="290"/>
    </row>
    <row r="58702" spans="11:13" x14ac:dyDescent="0.35">
      <c r="K58702" s="293"/>
      <c r="M58702" s="290"/>
    </row>
    <row r="58703" spans="11:13" x14ac:dyDescent="0.35">
      <c r="K58703" s="293"/>
      <c r="M58703" s="290"/>
    </row>
    <row r="58704" spans="11:13" x14ac:dyDescent="0.35">
      <c r="K58704" s="293"/>
      <c r="M58704" s="290"/>
    </row>
    <row r="58705" spans="11:13" x14ac:dyDescent="0.35">
      <c r="K58705" s="293"/>
      <c r="M58705" s="290"/>
    </row>
    <row r="58706" spans="11:13" x14ac:dyDescent="0.35">
      <c r="K58706" s="293"/>
      <c r="M58706" s="290"/>
    </row>
    <row r="58707" spans="11:13" x14ac:dyDescent="0.35">
      <c r="K58707" s="293"/>
      <c r="M58707" s="290"/>
    </row>
    <row r="58708" spans="11:13" x14ac:dyDescent="0.35">
      <c r="K58708" s="293"/>
      <c r="M58708" s="290"/>
    </row>
    <row r="58709" spans="11:13" x14ac:dyDescent="0.35">
      <c r="K58709" s="293"/>
      <c r="M58709" s="290"/>
    </row>
    <row r="58710" spans="11:13" x14ac:dyDescent="0.35">
      <c r="K58710" s="293"/>
      <c r="M58710" s="290"/>
    </row>
    <row r="58711" spans="11:13" x14ac:dyDescent="0.35">
      <c r="K58711" s="293"/>
      <c r="M58711" s="290"/>
    </row>
    <row r="58712" spans="11:13" x14ac:dyDescent="0.35">
      <c r="K58712" s="293"/>
      <c r="M58712" s="290"/>
    </row>
    <row r="58713" spans="11:13" x14ac:dyDescent="0.35">
      <c r="K58713" s="293"/>
      <c r="M58713" s="290"/>
    </row>
    <row r="58714" spans="11:13" x14ac:dyDescent="0.35">
      <c r="K58714" s="293"/>
      <c r="M58714" s="290"/>
    </row>
    <row r="58715" spans="11:13" x14ac:dyDescent="0.35">
      <c r="K58715" s="293"/>
      <c r="M58715" s="290"/>
    </row>
    <row r="58716" spans="11:13" x14ac:dyDescent="0.35">
      <c r="K58716" s="293"/>
      <c r="M58716" s="290"/>
    </row>
    <row r="58717" spans="11:13" x14ac:dyDescent="0.35">
      <c r="K58717" s="293"/>
      <c r="M58717" s="290"/>
    </row>
    <row r="58718" spans="11:13" x14ac:dyDescent="0.35">
      <c r="K58718" s="293"/>
      <c r="M58718" s="290"/>
    </row>
    <row r="58719" spans="11:13" x14ac:dyDescent="0.35">
      <c r="K58719" s="293"/>
      <c r="M58719" s="290"/>
    </row>
    <row r="58720" spans="11:13" x14ac:dyDescent="0.35">
      <c r="K58720" s="293"/>
      <c r="M58720" s="290"/>
    </row>
    <row r="58721" spans="11:13" x14ac:dyDescent="0.35">
      <c r="K58721" s="293"/>
      <c r="M58721" s="290"/>
    </row>
    <row r="58722" spans="11:13" x14ac:dyDescent="0.35">
      <c r="K58722" s="293"/>
      <c r="M58722" s="290"/>
    </row>
    <row r="58723" spans="11:13" x14ac:dyDescent="0.35">
      <c r="K58723" s="293"/>
      <c r="M58723" s="290"/>
    </row>
    <row r="58724" spans="11:13" x14ac:dyDescent="0.35">
      <c r="K58724" s="293"/>
      <c r="M58724" s="290"/>
    </row>
    <row r="58725" spans="11:13" x14ac:dyDescent="0.35">
      <c r="K58725" s="293"/>
      <c r="M58725" s="290"/>
    </row>
    <row r="58726" spans="11:13" x14ac:dyDescent="0.35">
      <c r="K58726" s="293"/>
      <c r="M58726" s="290"/>
    </row>
    <row r="58727" spans="11:13" x14ac:dyDescent="0.35">
      <c r="K58727" s="293"/>
      <c r="M58727" s="290"/>
    </row>
    <row r="58728" spans="11:13" x14ac:dyDescent="0.35">
      <c r="K58728" s="293"/>
      <c r="M58728" s="290"/>
    </row>
    <row r="58729" spans="11:13" x14ac:dyDescent="0.35">
      <c r="K58729" s="293"/>
      <c r="M58729" s="290"/>
    </row>
    <row r="58730" spans="11:13" x14ac:dyDescent="0.35">
      <c r="K58730" s="293"/>
      <c r="M58730" s="290"/>
    </row>
    <row r="58731" spans="11:13" x14ac:dyDescent="0.35">
      <c r="K58731" s="293"/>
      <c r="M58731" s="290"/>
    </row>
    <row r="58732" spans="11:13" x14ac:dyDescent="0.35">
      <c r="K58732" s="293"/>
      <c r="M58732" s="290"/>
    </row>
    <row r="58733" spans="11:13" x14ac:dyDescent="0.35">
      <c r="K58733" s="293"/>
      <c r="M58733" s="290"/>
    </row>
    <row r="58734" spans="11:13" x14ac:dyDescent="0.35">
      <c r="K58734" s="293"/>
      <c r="M58734" s="290"/>
    </row>
    <row r="58735" spans="11:13" x14ac:dyDescent="0.35">
      <c r="K58735" s="293"/>
      <c r="M58735" s="290"/>
    </row>
    <row r="58736" spans="11:13" x14ac:dyDescent="0.35">
      <c r="K58736" s="293"/>
      <c r="M58736" s="290"/>
    </row>
    <row r="58737" spans="11:13" x14ac:dyDescent="0.35">
      <c r="K58737" s="293"/>
      <c r="M58737" s="290"/>
    </row>
    <row r="58738" spans="11:13" x14ac:dyDescent="0.35">
      <c r="K58738" s="293"/>
      <c r="M58738" s="290"/>
    </row>
    <row r="58739" spans="11:13" x14ac:dyDescent="0.35">
      <c r="K58739" s="293"/>
      <c r="M58739" s="290"/>
    </row>
    <row r="58740" spans="11:13" x14ac:dyDescent="0.35">
      <c r="K58740" s="293"/>
      <c r="M58740" s="290"/>
    </row>
    <row r="58741" spans="11:13" x14ac:dyDescent="0.35">
      <c r="K58741" s="293"/>
      <c r="M58741" s="290"/>
    </row>
    <row r="58742" spans="11:13" x14ac:dyDescent="0.35">
      <c r="K58742" s="293"/>
      <c r="M58742" s="290"/>
    </row>
    <row r="58743" spans="11:13" x14ac:dyDescent="0.35">
      <c r="K58743" s="293"/>
      <c r="M58743" s="290"/>
    </row>
    <row r="58744" spans="11:13" x14ac:dyDescent="0.35">
      <c r="K58744" s="293"/>
      <c r="M58744" s="290"/>
    </row>
    <row r="58745" spans="11:13" x14ac:dyDescent="0.35">
      <c r="K58745" s="293"/>
      <c r="M58745" s="290"/>
    </row>
    <row r="58746" spans="11:13" x14ac:dyDescent="0.35">
      <c r="K58746" s="293"/>
      <c r="M58746" s="290"/>
    </row>
    <row r="58747" spans="11:13" x14ac:dyDescent="0.35">
      <c r="K58747" s="293"/>
      <c r="M58747" s="290"/>
    </row>
    <row r="58748" spans="11:13" x14ac:dyDescent="0.35">
      <c r="K58748" s="293"/>
      <c r="M58748" s="290"/>
    </row>
    <row r="58749" spans="11:13" x14ac:dyDescent="0.35">
      <c r="K58749" s="293"/>
      <c r="M58749" s="290"/>
    </row>
    <row r="58750" spans="11:13" x14ac:dyDescent="0.35">
      <c r="K58750" s="293"/>
      <c r="M58750" s="290"/>
    </row>
    <row r="58751" spans="11:13" x14ac:dyDescent="0.35">
      <c r="K58751" s="293"/>
      <c r="M58751" s="290"/>
    </row>
    <row r="58752" spans="11:13" x14ac:dyDescent="0.35">
      <c r="K58752" s="293"/>
      <c r="M58752" s="290"/>
    </row>
    <row r="58753" spans="11:13" x14ac:dyDescent="0.35">
      <c r="K58753" s="293"/>
      <c r="M58753" s="290"/>
    </row>
    <row r="58754" spans="11:13" x14ac:dyDescent="0.35">
      <c r="K58754" s="293"/>
      <c r="M58754" s="290"/>
    </row>
    <row r="58755" spans="11:13" x14ac:dyDescent="0.35">
      <c r="K58755" s="293"/>
      <c r="M58755" s="290"/>
    </row>
    <row r="58756" spans="11:13" x14ac:dyDescent="0.35">
      <c r="K58756" s="293"/>
      <c r="M58756" s="290"/>
    </row>
    <row r="58757" spans="11:13" x14ac:dyDescent="0.35">
      <c r="K58757" s="293"/>
      <c r="M58757" s="290"/>
    </row>
    <row r="58758" spans="11:13" x14ac:dyDescent="0.35">
      <c r="K58758" s="293"/>
      <c r="M58758" s="290"/>
    </row>
    <row r="58759" spans="11:13" x14ac:dyDescent="0.35">
      <c r="K58759" s="293"/>
      <c r="M58759" s="290"/>
    </row>
    <row r="58760" spans="11:13" x14ac:dyDescent="0.35">
      <c r="K58760" s="293"/>
      <c r="M58760" s="290"/>
    </row>
    <row r="58761" spans="11:13" x14ac:dyDescent="0.35">
      <c r="K58761" s="293"/>
      <c r="M58761" s="290"/>
    </row>
    <row r="58762" spans="11:13" x14ac:dyDescent="0.35">
      <c r="K58762" s="293"/>
      <c r="M58762" s="290"/>
    </row>
    <row r="58763" spans="11:13" x14ac:dyDescent="0.35">
      <c r="K58763" s="293"/>
      <c r="M58763" s="290"/>
    </row>
    <row r="58764" spans="11:13" x14ac:dyDescent="0.35">
      <c r="K58764" s="293"/>
      <c r="M58764" s="290"/>
    </row>
    <row r="58765" spans="11:13" x14ac:dyDescent="0.35">
      <c r="K58765" s="293"/>
      <c r="M58765" s="290"/>
    </row>
    <row r="58766" spans="11:13" x14ac:dyDescent="0.35">
      <c r="K58766" s="293"/>
      <c r="M58766" s="290"/>
    </row>
    <row r="58767" spans="11:13" x14ac:dyDescent="0.35">
      <c r="K58767" s="293"/>
      <c r="M58767" s="290"/>
    </row>
    <row r="58768" spans="11:13" x14ac:dyDescent="0.35">
      <c r="K58768" s="293"/>
      <c r="M58768" s="290"/>
    </row>
    <row r="58769" spans="11:13" x14ac:dyDescent="0.35">
      <c r="K58769" s="293"/>
      <c r="M58769" s="290"/>
    </row>
    <row r="58770" spans="11:13" x14ac:dyDescent="0.35">
      <c r="K58770" s="293"/>
      <c r="M58770" s="290"/>
    </row>
    <row r="58771" spans="11:13" x14ac:dyDescent="0.35">
      <c r="K58771" s="293"/>
      <c r="M58771" s="290"/>
    </row>
    <row r="58772" spans="11:13" x14ac:dyDescent="0.35">
      <c r="K58772" s="293"/>
      <c r="M58772" s="290"/>
    </row>
    <row r="58773" spans="11:13" x14ac:dyDescent="0.35">
      <c r="K58773" s="293"/>
      <c r="M58773" s="290"/>
    </row>
    <row r="58774" spans="11:13" x14ac:dyDescent="0.35">
      <c r="K58774" s="293"/>
      <c r="M58774" s="290"/>
    </row>
    <row r="58775" spans="11:13" x14ac:dyDescent="0.35">
      <c r="K58775" s="293"/>
      <c r="M58775" s="290"/>
    </row>
    <row r="58776" spans="11:13" x14ac:dyDescent="0.35">
      <c r="K58776" s="293"/>
      <c r="M58776" s="290"/>
    </row>
    <row r="58777" spans="11:13" x14ac:dyDescent="0.35">
      <c r="K58777" s="293"/>
      <c r="M58777" s="290"/>
    </row>
    <row r="58778" spans="11:13" x14ac:dyDescent="0.35">
      <c r="K58778" s="293"/>
      <c r="M58778" s="290"/>
    </row>
    <row r="58779" spans="11:13" x14ac:dyDescent="0.35">
      <c r="K58779" s="293"/>
      <c r="M58779" s="290"/>
    </row>
    <row r="58780" spans="11:13" x14ac:dyDescent="0.35">
      <c r="K58780" s="293"/>
      <c r="M58780" s="290"/>
    </row>
    <row r="58781" spans="11:13" x14ac:dyDescent="0.35">
      <c r="K58781" s="293"/>
      <c r="M58781" s="290"/>
    </row>
    <row r="58782" spans="11:13" x14ac:dyDescent="0.35">
      <c r="K58782" s="293"/>
      <c r="M58782" s="290"/>
    </row>
    <row r="58783" spans="11:13" x14ac:dyDescent="0.35">
      <c r="K58783" s="293"/>
      <c r="M58783" s="290"/>
    </row>
    <row r="58784" spans="11:13" x14ac:dyDescent="0.35">
      <c r="K58784" s="293"/>
      <c r="M58784" s="290"/>
    </row>
    <row r="58785" spans="11:13" x14ac:dyDescent="0.35">
      <c r="K58785" s="293"/>
      <c r="M58785" s="290"/>
    </row>
    <row r="58786" spans="11:13" x14ac:dyDescent="0.35">
      <c r="K58786" s="293"/>
      <c r="M58786" s="290"/>
    </row>
    <row r="58787" spans="11:13" x14ac:dyDescent="0.35">
      <c r="K58787" s="293"/>
      <c r="M58787" s="290"/>
    </row>
    <row r="58788" spans="11:13" x14ac:dyDescent="0.35">
      <c r="K58788" s="293"/>
      <c r="M58788" s="290"/>
    </row>
    <row r="58789" spans="11:13" x14ac:dyDescent="0.35">
      <c r="K58789" s="293"/>
      <c r="M58789" s="290"/>
    </row>
    <row r="58790" spans="11:13" x14ac:dyDescent="0.35">
      <c r="K58790" s="293"/>
      <c r="M58790" s="290"/>
    </row>
    <row r="58791" spans="11:13" x14ac:dyDescent="0.35">
      <c r="K58791" s="293"/>
      <c r="M58791" s="290"/>
    </row>
    <row r="58792" spans="11:13" x14ac:dyDescent="0.35">
      <c r="K58792" s="293"/>
      <c r="M58792" s="290"/>
    </row>
    <row r="58793" spans="11:13" x14ac:dyDescent="0.35">
      <c r="K58793" s="293"/>
      <c r="M58793" s="290"/>
    </row>
    <row r="58794" spans="11:13" x14ac:dyDescent="0.35">
      <c r="K58794" s="293"/>
      <c r="M58794" s="290"/>
    </row>
    <row r="58795" spans="11:13" x14ac:dyDescent="0.35">
      <c r="K58795" s="293"/>
      <c r="M58795" s="290"/>
    </row>
    <row r="58796" spans="11:13" x14ac:dyDescent="0.35">
      <c r="K58796" s="293"/>
      <c r="M58796" s="290"/>
    </row>
    <row r="58797" spans="11:13" x14ac:dyDescent="0.35">
      <c r="K58797" s="293"/>
      <c r="M58797" s="290"/>
    </row>
    <row r="58798" spans="11:13" x14ac:dyDescent="0.35">
      <c r="K58798" s="293"/>
      <c r="M58798" s="290"/>
    </row>
    <row r="58799" spans="11:13" x14ac:dyDescent="0.35">
      <c r="K58799" s="293"/>
      <c r="M58799" s="290"/>
    </row>
    <row r="58800" spans="11:13" x14ac:dyDescent="0.35">
      <c r="K58800" s="293"/>
      <c r="M58800" s="290"/>
    </row>
    <row r="58801" spans="11:13" x14ac:dyDescent="0.35">
      <c r="K58801" s="293"/>
      <c r="M58801" s="290"/>
    </row>
    <row r="58802" spans="11:13" x14ac:dyDescent="0.35">
      <c r="K58802" s="293"/>
      <c r="M58802" s="290"/>
    </row>
    <row r="58803" spans="11:13" x14ac:dyDescent="0.35">
      <c r="K58803" s="293"/>
      <c r="M58803" s="290"/>
    </row>
    <row r="58804" spans="11:13" x14ac:dyDescent="0.35">
      <c r="K58804" s="293"/>
      <c r="M58804" s="290"/>
    </row>
    <row r="58805" spans="11:13" x14ac:dyDescent="0.35">
      <c r="K58805" s="293"/>
      <c r="M58805" s="290"/>
    </row>
    <row r="58806" spans="11:13" x14ac:dyDescent="0.35">
      <c r="K58806" s="293"/>
      <c r="M58806" s="290"/>
    </row>
    <row r="58807" spans="11:13" x14ac:dyDescent="0.35">
      <c r="K58807" s="293"/>
      <c r="M58807" s="290"/>
    </row>
    <row r="58808" spans="11:13" x14ac:dyDescent="0.35">
      <c r="K58808" s="293"/>
      <c r="M58808" s="290"/>
    </row>
    <row r="58809" spans="11:13" x14ac:dyDescent="0.35">
      <c r="K58809" s="293"/>
      <c r="M58809" s="290"/>
    </row>
    <row r="58810" spans="11:13" x14ac:dyDescent="0.35">
      <c r="K58810" s="293"/>
      <c r="M58810" s="290"/>
    </row>
    <row r="58811" spans="11:13" x14ac:dyDescent="0.35">
      <c r="K58811" s="293"/>
      <c r="M58811" s="290"/>
    </row>
    <row r="58812" spans="11:13" x14ac:dyDescent="0.35">
      <c r="K58812" s="293"/>
      <c r="M58812" s="290"/>
    </row>
    <row r="58813" spans="11:13" x14ac:dyDescent="0.35">
      <c r="K58813" s="293"/>
      <c r="M58813" s="290"/>
    </row>
    <row r="58814" spans="11:13" x14ac:dyDescent="0.35">
      <c r="K58814" s="293"/>
      <c r="M58814" s="290"/>
    </row>
    <row r="58815" spans="11:13" x14ac:dyDescent="0.35">
      <c r="K58815" s="293"/>
      <c r="M58815" s="290"/>
    </row>
    <row r="58816" spans="11:13" x14ac:dyDescent="0.35">
      <c r="K58816" s="293"/>
      <c r="M58816" s="290"/>
    </row>
    <row r="58817" spans="11:13" x14ac:dyDescent="0.35">
      <c r="K58817" s="293"/>
      <c r="M58817" s="290"/>
    </row>
    <row r="58818" spans="11:13" x14ac:dyDescent="0.35">
      <c r="K58818" s="293"/>
      <c r="M58818" s="290"/>
    </row>
    <row r="58819" spans="11:13" x14ac:dyDescent="0.35">
      <c r="K58819" s="293"/>
      <c r="M58819" s="290"/>
    </row>
    <row r="58820" spans="11:13" x14ac:dyDescent="0.35">
      <c r="K58820" s="293"/>
      <c r="M58820" s="290"/>
    </row>
    <row r="58821" spans="11:13" x14ac:dyDescent="0.35">
      <c r="K58821" s="293"/>
      <c r="M58821" s="290"/>
    </row>
    <row r="58822" spans="11:13" x14ac:dyDescent="0.35">
      <c r="K58822" s="293"/>
      <c r="M58822" s="290"/>
    </row>
    <row r="58823" spans="11:13" x14ac:dyDescent="0.35">
      <c r="K58823" s="293"/>
      <c r="M58823" s="290"/>
    </row>
    <row r="58824" spans="11:13" x14ac:dyDescent="0.35">
      <c r="K58824" s="293"/>
      <c r="M58824" s="290"/>
    </row>
    <row r="58825" spans="11:13" x14ac:dyDescent="0.35">
      <c r="K58825" s="293"/>
      <c r="M58825" s="290"/>
    </row>
    <row r="58826" spans="11:13" x14ac:dyDescent="0.35">
      <c r="K58826" s="293"/>
      <c r="M58826" s="290"/>
    </row>
    <row r="58827" spans="11:13" x14ac:dyDescent="0.35">
      <c r="K58827" s="293"/>
      <c r="M58827" s="290"/>
    </row>
    <row r="58828" spans="11:13" x14ac:dyDescent="0.35">
      <c r="K58828" s="293"/>
      <c r="M58828" s="290"/>
    </row>
    <row r="58829" spans="11:13" x14ac:dyDescent="0.35">
      <c r="K58829" s="293"/>
      <c r="M58829" s="290"/>
    </row>
    <row r="58830" spans="11:13" x14ac:dyDescent="0.35">
      <c r="K58830" s="293"/>
      <c r="M58830" s="290"/>
    </row>
    <row r="58831" spans="11:13" x14ac:dyDescent="0.35">
      <c r="K58831" s="293"/>
      <c r="M58831" s="290"/>
    </row>
    <row r="58832" spans="11:13" x14ac:dyDescent="0.35">
      <c r="K58832" s="293"/>
      <c r="M58832" s="290"/>
    </row>
    <row r="58833" spans="11:13" x14ac:dyDescent="0.35">
      <c r="K58833" s="293"/>
      <c r="M58833" s="290"/>
    </row>
    <row r="58834" spans="11:13" x14ac:dyDescent="0.35">
      <c r="K58834" s="293"/>
      <c r="M58834" s="290"/>
    </row>
    <row r="58835" spans="11:13" x14ac:dyDescent="0.35">
      <c r="K58835" s="293"/>
      <c r="M58835" s="290"/>
    </row>
    <row r="58836" spans="11:13" x14ac:dyDescent="0.35">
      <c r="K58836" s="293"/>
      <c r="M58836" s="290"/>
    </row>
    <row r="58837" spans="11:13" x14ac:dyDescent="0.35">
      <c r="K58837" s="293"/>
      <c r="M58837" s="290"/>
    </row>
    <row r="58838" spans="11:13" x14ac:dyDescent="0.35">
      <c r="K58838" s="293"/>
      <c r="M58838" s="290"/>
    </row>
    <row r="58839" spans="11:13" x14ac:dyDescent="0.35">
      <c r="K58839" s="293"/>
      <c r="M58839" s="290"/>
    </row>
    <row r="58840" spans="11:13" x14ac:dyDescent="0.35">
      <c r="K58840" s="293"/>
      <c r="M58840" s="290"/>
    </row>
    <row r="58841" spans="11:13" x14ac:dyDescent="0.35">
      <c r="K58841" s="293"/>
      <c r="M58841" s="290"/>
    </row>
    <row r="58842" spans="11:13" x14ac:dyDescent="0.35">
      <c r="K58842" s="293"/>
      <c r="M58842" s="290"/>
    </row>
    <row r="58843" spans="11:13" x14ac:dyDescent="0.35">
      <c r="K58843" s="293"/>
      <c r="M58843" s="290"/>
    </row>
    <row r="58844" spans="11:13" x14ac:dyDescent="0.35">
      <c r="K58844" s="293"/>
      <c r="M58844" s="290"/>
    </row>
    <row r="58845" spans="11:13" x14ac:dyDescent="0.35">
      <c r="K58845" s="293"/>
      <c r="M58845" s="290"/>
    </row>
    <row r="58846" spans="11:13" x14ac:dyDescent="0.35">
      <c r="K58846" s="293"/>
      <c r="M58846" s="290"/>
    </row>
    <row r="58847" spans="11:13" x14ac:dyDescent="0.35">
      <c r="K58847" s="293"/>
      <c r="M58847" s="290"/>
    </row>
    <row r="58848" spans="11:13" x14ac:dyDescent="0.35">
      <c r="K58848" s="293"/>
      <c r="M58848" s="290"/>
    </row>
    <row r="58849" spans="11:13" x14ac:dyDescent="0.35">
      <c r="K58849" s="293"/>
      <c r="M58849" s="290"/>
    </row>
    <row r="58850" spans="11:13" x14ac:dyDescent="0.35">
      <c r="K58850" s="293"/>
      <c r="M58850" s="290"/>
    </row>
    <row r="58851" spans="11:13" x14ac:dyDescent="0.35">
      <c r="K58851" s="293"/>
      <c r="M58851" s="290"/>
    </row>
    <row r="58852" spans="11:13" x14ac:dyDescent="0.35">
      <c r="K58852" s="293"/>
      <c r="M58852" s="290"/>
    </row>
    <row r="58853" spans="11:13" x14ac:dyDescent="0.35">
      <c r="K58853" s="293"/>
      <c r="M58853" s="290"/>
    </row>
    <row r="58854" spans="11:13" x14ac:dyDescent="0.35">
      <c r="K58854" s="293"/>
      <c r="M58854" s="290"/>
    </row>
    <row r="58855" spans="11:13" x14ac:dyDescent="0.35">
      <c r="K58855" s="293"/>
      <c r="M58855" s="290"/>
    </row>
    <row r="58856" spans="11:13" x14ac:dyDescent="0.35">
      <c r="K58856" s="293"/>
      <c r="M58856" s="290"/>
    </row>
    <row r="58857" spans="11:13" x14ac:dyDescent="0.35">
      <c r="K58857" s="293"/>
      <c r="M58857" s="290"/>
    </row>
    <row r="58858" spans="11:13" x14ac:dyDescent="0.35">
      <c r="K58858" s="293"/>
      <c r="M58858" s="290"/>
    </row>
    <row r="58859" spans="11:13" x14ac:dyDescent="0.35">
      <c r="K58859" s="293"/>
      <c r="M58859" s="290"/>
    </row>
    <row r="58860" spans="11:13" x14ac:dyDescent="0.35">
      <c r="K58860" s="293"/>
      <c r="M58860" s="290"/>
    </row>
    <row r="58861" spans="11:13" x14ac:dyDescent="0.35">
      <c r="K58861" s="293"/>
      <c r="M58861" s="290"/>
    </row>
    <row r="58862" spans="11:13" x14ac:dyDescent="0.35">
      <c r="K58862" s="293"/>
      <c r="M58862" s="290"/>
    </row>
    <row r="58863" spans="11:13" x14ac:dyDescent="0.35">
      <c r="K58863" s="293"/>
      <c r="M58863" s="290"/>
    </row>
    <row r="58864" spans="11:13" x14ac:dyDescent="0.35">
      <c r="K58864" s="293"/>
      <c r="M58864" s="290"/>
    </row>
    <row r="58865" spans="11:13" x14ac:dyDescent="0.35">
      <c r="K58865" s="293"/>
      <c r="M58865" s="290"/>
    </row>
    <row r="58866" spans="11:13" x14ac:dyDescent="0.35">
      <c r="K58866" s="293"/>
      <c r="M58866" s="290"/>
    </row>
    <row r="58867" spans="11:13" x14ac:dyDescent="0.35">
      <c r="K58867" s="293"/>
      <c r="M58867" s="290"/>
    </row>
    <row r="58868" spans="11:13" x14ac:dyDescent="0.35">
      <c r="K58868" s="293"/>
      <c r="M58868" s="290"/>
    </row>
    <row r="58869" spans="11:13" x14ac:dyDescent="0.35">
      <c r="K58869" s="293"/>
      <c r="M58869" s="290"/>
    </row>
    <row r="58870" spans="11:13" x14ac:dyDescent="0.35">
      <c r="K58870" s="293"/>
      <c r="M58870" s="290"/>
    </row>
    <row r="58871" spans="11:13" x14ac:dyDescent="0.35">
      <c r="K58871" s="293"/>
      <c r="M58871" s="290"/>
    </row>
    <row r="58872" spans="11:13" x14ac:dyDescent="0.35">
      <c r="K58872" s="293"/>
      <c r="M58872" s="290"/>
    </row>
    <row r="58873" spans="11:13" x14ac:dyDescent="0.35">
      <c r="K58873" s="293"/>
      <c r="M58873" s="290"/>
    </row>
    <row r="58874" spans="11:13" x14ac:dyDescent="0.35">
      <c r="K58874" s="293"/>
      <c r="M58874" s="290"/>
    </row>
    <row r="58875" spans="11:13" x14ac:dyDescent="0.35">
      <c r="K58875" s="293"/>
      <c r="M58875" s="290"/>
    </row>
    <row r="58876" spans="11:13" x14ac:dyDescent="0.35">
      <c r="K58876" s="293"/>
      <c r="M58876" s="290"/>
    </row>
    <row r="58877" spans="11:13" x14ac:dyDescent="0.35">
      <c r="K58877" s="293"/>
      <c r="M58877" s="290"/>
    </row>
    <row r="58878" spans="11:13" x14ac:dyDescent="0.35">
      <c r="K58878" s="293"/>
      <c r="M58878" s="290"/>
    </row>
    <row r="58879" spans="11:13" x14ac:dyDescent="0.35">
      <c r="K58879" s="293"/>
      <c r="M58879" s="290"/>
    </row>
    <row r="58880" spans="11:13" x14ac:dyDescent="0.35">
      <c r="K58880" s="293"/>
      <c r="M58880" s="290"/>
    </row>
    <row r="58881" spans="11:13" x14ac:dyDescent="0.35">
      <c r="K58881" s="293"/>
      <c r="M58881" s="290"/>
    </row>
    <row r="58882" spans="11:13" x14ac:dyDescent="0.35">
      <c r="K58882" s="293"/>
      <c r="M58882" s="290"/>
    </row>
    <row r="58883" spans="11:13" x14ac:dyDescent="0.35">
      <c r="K58883" s="293"/>
      <c r="M58883" s="290"/>
    </row>
    <row r="58884" spans="11:13" x14ac:dyDescent="0.35">
      <c r="K58884" s="293"/>
      <c r="M58884" s="290"/>
    </row>
    <row r="58885" spans="11:13" x14ac:dyDescent="0.35">
      <c r="K58885" s="293"/>
      <c r="M58885" s="290"/>
    </row>
    <row r="58886" spans="11:13" x14ac:dyDescent="0.35">
      <c r="K58886" s="293"/>
      <c r="M58886" s="290"/>
    </row>
    <row r="58887" spans="11:13" x14ac:dyDescent="0.35">
      <c r="K58887" s="293"/>
      <c r="M58887" s="290"/>
    </row>
    <row r="58888" spans="11:13" x14ac:dyDescent="0.35">
      <c r="K58888" s="293"/>
      <c r="M58888" s="290"/>
    </row>
    <row r="58889" spans="11:13" x14ac:dyDescent="0.35">
      <c r="K58889" s="293"/>
      <c r="M58889" s="290"/>
    </row>
    <row r="58890" spans="11:13" x14ac:dyDescent="0.35">
      <c r="K58890" s="293"/>
      <c r="M58890" s="290"/>
    </row>
    <row r="58891" spans="11:13" x14ac:dyDescent="0.35">
      <c r="K58891" s="293"/>
      <c r="M58891" s="290"/>
    </row>
    <row r="58892" spans="11:13" x14ac:dyDescent="0.35">
      <c r="K58892" s="293"/>
      <c r="M58892" s="290"/>
    </row>
    <row r="58893" spans="11:13" x14ac:dyDescent="0.35">
      <c r="K58893" s="293"/>
      <c r="M58893" s="290"/>
    </row>
    <row r="58894" spans="11:13" x14ac:dyDescent="0.35">
      <c r="K58894" s="293"/>
      <c r="M58894" s="290"/>
    </row>
    <row r="58895" spans="11:13" x14ac:dyDescent="0.35">
      <c r="K58895" s="293"/>
      <c r="M58895" s="290"/>
    </row>
    <row r="58896" spans="11:13" x14ac:dyDescent="0.35">
      <c r="K58896" s="293"/>
      <c r="M58896" s="290"/>
    </row>
    <row r="58897" spans="11:13" x14ac:dyDescent="0.35">
      <c r="K58897" s="293"/>
      <c r="M58897" s="290"/>
    </row>
    <row r="58898" spans="11:13" x14ac:dyDescent="0.35">
      <c r="K58898" s="293"/>
      <c r="M58898" s="290"/>
    </row>
    <row r="58899" spans="11:13" x14ac:dyDescent="0.35">
      <c r="K58899" s="293"/>
      <c r="M58899" s="290"/>
    </row>
    <row r="58900" spans="11:13" x14ac:dyDescent="0.35">
      <c r="K58900" s="293"/>
      <c r="M58900" s="290"/>
    </row>
    <row r="58901" spans="11:13" x14ac:dyDescent="0.35">
      <c r="K58901" s="293"/>
      <c r="M58901" s="290"/>
    </row>
    <row r="58902" spans="11:13" x14ac:dyDescent="0.35">
      <c r="K58902" s="293"/>
      <c r="M58902" s="290"/>
    </row>
    <row r="58903" spans="11:13" x14ac:dyDescent="0.35">
      <c r="K58903" s="293"/>
      <c r="M58903" s="290"/>
    </row>
    <row r="58904" spans="11:13" x14ac:dyDescent="0.35">
      <c r="K58904" s="293"/>
      <c r="M58904" s="290"/>
    </row>
    <row r="58905" spans="11:13" x14ac:dyDescent="0.35">
      <c r="K58905" s="293"/>
      <c r="M58905" s="290"/>
    </row>
    <row r="58906" spans="11:13" x14ac:dyDescent="0.35">
      <c r="K58906" s="293"/>
      <c r="M58906" s="290"/>
    </row>
    <row r="58907" spans="11:13" x14ac:dyDescent="0.35">
      <c r="K58907" s="293"/>
      <c r="M58907" s="290"/>
    </row>
    <row r="58908" spans="11:13" x14ac:dyDescent="0.35">
      <c r="K58908" s="293"/>
      <c r="M58908" s="290"/>
    </row>
    <row r="58909" spans="11:13" x14ac:dyDescent="0.35">
      <c r="K58909" s="293"/>
      <c r="M58909" s="290"/>
    </row>
    <row r="58910" spans="11:13" x14ac:dyDescent="0.35">
      <c r="K58910" s="293"/>
      <c r="M58910" s="290"/>
    </row>
    <row r="58911" spans="11:13" x14ac:dyDescent="0.35">
      <c r="K58911" s="293"/>
      <c r="M58911" s="290"/>
    </row>
    <row r="58912" spans="11:13" x14ac:dyDescent="0.35">
      <c r="K58912" s="293"/>
      <c r="M58912" s="290"/>
    </row>
    <row r="58913" spans="11:13" x14ac:dyDescent="0.35">
      <c r="K58913" s="293"/>
      <c r="M58913" s="290"/>
    </row>
    <row r="58914" spans="11:13" x14ac:dyDescent="0.35">
      <c r="K58914" s="293"/>
      <c r="M58914" s="290"/>
    </row>
    <row r="58915" spans="11:13" x14ac:dyDescent="0.35">
      <c r="K58915" s="293"/>
      <c r="M58915" s="290"/>
    </row>
    <row r="58916" spans="11:13" x14ac:dyDescent="0.35">
      <c r="K58916" s="293"/>
      <c r="M58916" s="290"/>
    </row>
    <row r="58917" spans="11:13" x14ac:dyDescent="0.35">
      <c r="K58917" s="293"/>
      <c r="M58917" s="290"/>
    </row>
    <row r="58918" spans="11:13" x14ac:dyDescent="0.35">
      <c r="K58918" s="293"/>
      <c r="M58918" s="290"/>
    </row>
    <row r="58919" spans="11:13" x14ac:dyDescent="0.35">
      <c r="K58919" s="293"/>
      <c r="M58919" s="290"/>
    </row>
    <row r="58920" spans="11:13" x14ac:dyDescent="0.35">
      <c r="K58920" s="293"/>
      <c r="M58920" s="290"/>
    </row>
    <row r="58921" spans="11:13" x14ac:dyDescent="0.35">
      <c r="K58921" s="293"/>
      <c r="M58921" s="290"/>
    </row>
    <row r="58922" spans="11:13" x14ac:dyDescent="0.35">
      <c r="K58922" s="293"/>
      <c r="M58922" s="290"/>
    </row>
    <row r="58923" spans="11:13" x14ac:dyDescent="0.35">
      <c r="K58923" s="293"/>
      <c r="M58923" s="290"/>
    </row>
    <row r="58924" spans="11:13" x14ac:dyDescent="0.35">
      <c r="K58924" s="293"/>
      <c r="M58924" s="290"/>
    </row>
    <row r="58925" spans="11:13" x14ac:dyDescent="0.35">
      <c r="K58925" s="293"/>
      <c r="M58925" s="290"/>
    </row>
    <row r="58926" spans="11:13" x14ac:dyDescent="0.35">
      <c r="K58926" s="293"/>
      <c r="M58926" s="290"/>
    </row>
    <row r="58927" spans="11:13" x14ac:dyDescent="0.35">
      <c r="K58927" s="293"/>
      <c r="M58927" s="290"/>
    </row>
    <row r="58928" spans="11:13" x14ac:dyDescent="0.35">
      <c r="K58928" s="293"/>
      <c r="M58928" s="290"/>
    </row>
    <row r="58929" spans="11:13" x14ac:dyDescent="0.35">
      <c r="K58929" s="293"/>
      <c r="M58929" s="290"/>
    </row>
    <row r="58930" spans="11:13" x14ac:dyDescent="0.35">
      <c r="K58930" s="293"/>
      <c r="M58930" s="290"/>
    </row>
    <row r="58931" spans="11:13" x14ac:dyDescent="0.35">
      <c r="K58931" s="293"/>
      <c r="M58931" s="290"/>
    </row>
    <row r="58932" spans="11:13" x14ac:dyDescent="0.35">
      <c r="K58932" s="293"/>
      <c r="M58932" s="290"/>
    </row>
    <row r="58933" spans="11:13" x14ac:dyDescent="0.35">
      <c r="K58933" s="293"/>
      <c r="M58933" s="290"/>
    </row>
    <row r="58934" spans="11:13" x14ac:dyDescent="0.35">
      <c r="K58934" s="293"/>
      <c r="M58934" s="290"/>
    </row>
    <row r="58935" spans="11:13" x14ac:dyDescent="0.35">
      <c r="K58935" s="293"/>
      <c r="M58935" s="290"/>
    </row>
    <row r="58936" spans="11:13" x14ac:dyDescent="0.35">
      <c r="K58936" s="293"/>
      <c r="M58936" s="290"/>
    </row>
    <row r="58937" spans="11:13" x14ac:dyDescent="0.35">
      <c r="K58937" s="293"/>
      <c r="M58937" s="290"/>
    </row>
    <row r="58938" spans="11:13" x14ac:dyDescent="0.35">
      <c r="K58938" s="293"/>
      <c r="M58938" s="290"/>
    </row>
    <row r="58939" spans="11:13" x14ac:dyDescent="0.35">
      <c r="K58939" s="293"/>
      <c r="M58939" s="290"/>
    </row>
    <row r="58940" spans="11:13" x14ac:dyDescent="0.35">
      <c r="K58940" s="293"/>
      <c r="M58940" s="290"/>
    </row>
    <row r="58941" spans="11:13" x14ac:dyDescent="0.35">
      <c r="K58941" s="293"/>
      <c r="M58941" s="290"/>
    </row>
    <row r="58942" spans="11:13" x14ac:dyDescent="0.35">
      <c r="K58942" s="293"/>
      <c r="M58942" s="290"/>
    </row>
    <row r="58943" spans="11:13" x14ac:dyDescent="0.35">
      <c r="K58943" s="293"/>
      <c r="M58943" s="290"/>
    </row>
    <row r="58944" spans="11:13" x14ac:dyDescent="0.35">
      <c r="K58944" s="293"/>
      <c r="M58944" s="290"/>
    </row>
    <row r="58945" spans="11:13" x14ac:dyDescent="0.35">
      <c r="K58945" s="293"/>
      <c r="M58945" s="290"/>
    </row>
    <row r="58946" spans="11:13" x14ac:dyDescent="0.35">
      <c r="K58946" s="293"/>
      <c r="M58946" s="290"/>
    </row>
    <row r="58947" spans="11:13" x14ac:dyDescent="0.35">
      <c r="K58947" s="293"/>
      <c r="M58947" s="290"/>
    </row>
    <row r="58948" spans="11:13" x14ac:dyDescent="0.35">
      <c r="K58948" s="293"/>
      <c r="M58948" s="290"/>
    </row>
    <row r="58949" spans="11:13" x14ac:dyDescent="0.35">
      <c r="K58949" s="293"/>
      <c r="M58949" s="290"/>
    </row>
    <row r="58950" spans="11:13" x14ac:dyDescent="0.35">
      <c r="K58950" s="293"/>
      <c r="M58950" s="290"/>
    </row>
    <row r="58951" spans="11:13" x14ac:dyDescent="0.35">
      <c r="K58951" s="293"/>
      <c r="M58951" s="290"/>
    </row>
    <row r="58952" spans="11:13" x14ac:dyDescent="0.35">
      <c r="K58952" s="293"/>
      <c r="M58952" s="290"/>
    </row>
    <row r="58953" spans="11:13" x14ac:dyDescent="0.35">
      <c r="K58953" s="293"/>
      <c r="M58953" s="290"/>
    </row>
    <row r="58954" spans="11:13" x14ac:dyDescent="0.35">
      <c r="K58954" s="293"/>
      <c r="M58954" s="290"/>
    </row>
    <row r="58955" spans="11:13" x14ac:dyDescent="0.35">
      <c r="K58955" s="293"/>
      <c r="M58955" s="290"/>
    </row>
    <row r="58956" spans="11:13" x14ac:dyDescent="0.35">
      <c r="K58956" s="293"/>
      <c r="M58956" s="290"/>
    </row>
    <row r="58957" spans="11:13" x14ac:dyDescent="0.35">
      <c r="K58957" s="293"/>
      <c r="M58957" s="290"/>
    </row>
    <row r="58958" spans="11:13" x14ac:dyDescent="0.35">
      <c r="K58958" s="293"/>
      <c r="M58958" s="290"/>
    </row>
    <row r="58959" spans="11:13" x14ac:dyDescent="0.35">
      <c r="K58959" s="293"/>
      <c r="M58959" s="290"/>
    </row>
    <row r="58960" spans="11:13" x14ac:dyDescent="0.35">
      <c r="K58960" s="293"/>
      <c r="M58960" s="290"/>
    </row>
    <row r="58961" spans="11:13" x14ac:dyDescent="0.35">
      <c r="K58961" s="293"/>
      <c r="M58961" s="290"/>
    </row>
    <row r="58962" spans="11:13" x14ac:dyDescent="0.35">
      <c r="K58962" s="293"/>
      <c r="M58962" s="290"/>
    </row>
    <row r="58963" spans="11:13" x14ac:dyDescent="0.35">
      <c r="K58963" s="293"/>
      <c r="M58963" s="290"/>
    </row>
    <row r="58964" spans="11:13" x14ac:dyDescent="0.35">
      <c r="K58964" s="293"/>
      <c r="M58964" s="290"/>
    </row>
    <row r="58965" spans="11:13" x14ac:dyDescent="0.35">
      <c r="K58965" s="293"/>
      <c r="M58965" s="290"/>
    </row>
    <row r="58966" spans="11:13" x14ac:dyDescent="0.35">
      <c r="K58966" s="293"/>
      <c r="M58966" s="290"/>
    </row>
    <row r="58967" spans="11:13" x14ac:dyDescent="0.35">
      <c r="K58967" s="293"/>
      <c r="M58967" s="290"/>
    </row>
    <row r="58968" spans="11:13" x14ac:dyDescent="0.35">
      <c r="K58968" s="293"/>
      <c r="M58968" s="290"/>
    </row>
    <row r="58969" spans="11:13" x14ac:dyDescent="0.35">
      <c r="K58969" s="293"/>
      <c r="M58969" s="290"/>
    </row>
    <row r="58970" spans="11:13" x14ac:dyDescent="0.35">
      <c r="K58970" s="293"/>
      <c r="M58970" s="290"/>
    </row>
    <row r="58971" spans="11:13" x14ac:dyDescent="0.35">
      <c r="K58971" s="293"/>
      <c r="M58971" s="290"/>
    </row>
    <row r="58972" spans="11:13" x14ac:dyDescent="0.35">
      <c r="K58972" s="293"/>
      <c r="M58972" s="290"/>
    </row>
    <row r="58973" spans="11:13" x14ac:dyDescent="0.35">
      <c r="K58973" s="293"/>
      <c r="M58973" s="290"/>
    </row>
    <row r="58974" spans="11:13" x14ac:dyDescent="0.35">
      <c r="K58974" s="293"/>
      <c r="M58974" s="290"/>
    </row>
    <row r="58975" spans="11:13" x14ac:dyDescent="0.35">
      <c r="K58975" s="293"/>
      <c r="M58975" s="290"/>
    </row>
    <row r="58976" spans="11:13" x14ac:dyDescent="0.35">
      <c r="K58976" s="293"/>
      <c r="M58976" s="290"/>
    </row>
    <row r="58977" spans="11:13" x14ac:dyDescent="0.35">
      <c r="K58977" s="293"/>
      <c r="M58977" s="290"/>
    </row>
    <row r="58978" spans="11:13" x14ac:dyDescent="0.35">
      <c r="K58978" s="293"/>
      <c r="M58978" s="290"/>
    </row>
    <row r="58979" spans="11:13" x14ac:dyDescent="0.35">
      <c r="K58979" s="293"/>
      <c r="M58979" s="290"/>
    </row>
    <row r="58980" spans="11:13" x14ac:dyDescent="0.35">
      <c r="K58980" s="293"/>
      <c r="M58980" s="290"/>
    </row>
    <row r="58981" spans="11:13" x14ac:dyDescent="0.35">
      <c r="K58981" s="293"/>
      <c r="M58981" s="290"/>
    </row>
    <row r="58982" spans="11:13" x14ac:dyDescent="0.35">
      <c r="K58982" s="293"/>
      <c r="M58982" s="290"/>
    </row>
    <row r="58983" spans="11:13" x14ac:dyDescent="0.35">
      <c r="K58983" s="293"/>
      <c r="M58983" s="290"/>
    </row>
    <row r="58984" spans="11:13" x14ac:dyDescent="0.35">
      <c r="K58984" s="293"/>
      <c r="M58984" s="290"/>
    </row>
    <row r="58985" spans="11:13" x14ac:dyDescent="0.35">
      <c r="K58985" s="293"/>
      <c r="M58985" s="290"/>
    </row>
    <row r="58986" spans="11:13" x14ac:dyDescent="0.35">
      <c r="K58986" s="293"/>
      <c r="M58986" s="290"/>
    </row>
    <row r="58987" spans="11:13" x14ac:dyDescent="0.35">
      <c r="K58987" s="293"/>
      <c r="M58987" s="290"/>
    </row>
    <row r="58988" spans="11:13" x14ac:dyDescent="0.35">
      <c r="K58988" s="293"/>
      <c r="M58988" s="290"/>
    </row>
    <row r="58989" spans="11:13" x14ac:dyDescent="0.35">
      <c r="K58989" s="293"/>
      <c r="M58989" s="290"/>
    </row>
    <row r="58990" spans="11:13" x14ac:dyDescent="0.35">
      <c r="K58990" s="293"/>
      <c r="M58990" s="290"/>
    </row>
    <row r="58991" spans="11:13" x14ac:dyDescent="0.35">
      <c r="K58991" s="293"/>
      <c r="M58991" s="290"/>
    </row>
    <row r="58992" spans="11:13" x14ac:dyDescent="0.35">
      <c r="K58992" s="293"/>
      <c r="M58992" s="290"/>
    </row>
    <row r="58993" spans="11:13" x14ac:dyDescent="0.35">
      <c r="K58993" s="293"/>
      <c r="M58993" s="290"/>
    </row>
    <row r="58994" spans="11:13" x14ac:dyDescent="0.35">
      <c r="K58994" s="293"/>
      <c r="M58994" s="290"/>
    </row>
    <row r="58995" spans="11:13" x14ac:dyDescent="0.35">
      <c r="K58995" s="293"/>
      <c r="M58995" s="290"/>
    </row>
    <row r="58996" spans="11:13" x14ac:dyDescent="0.35">
      <c r="K58996" s="293"/>
      <c r="M58996" s="290"/>
    </row>
    <row r="58997" spans="11:13" x14ac:dyDescent="0.35">
      <c r="K58997" s="293"/>
      <c r="M58997" s="290"/>
    </row>
    <row r="58998" spans="11:13" x14ac:dyDescent="0.35">
      <c r="K58998" s="293"/>
      <c r="M58998" s="290"/>
    </row>
    <row r="58999" spans="11:13" x14ac:dyDescent="0.35">
      <c r="K58999" s="293"/>
      <c r="M58999" s="290"/>
    </row>
    <row r="59000" spans="11:13" x14ac:dyDescent="0.35">
      <c r="K59000" s="293"/>
      <c r="M59000" s="290"/>
    </row>
    <row r="59001" spans="11:13" x14ac:dyDescent="0.35">
      <c r="K59001" s="293"/>
      <c r="M59001" s="290"/>
    </row>
    <row r="59002" spans="11:13" x14ac:dyDescent="0.35">
      <c r="K59002" s="293"/>
      <c r="M59002" s="290"/>
    </row>
    <row r="59003" spans="11:13" x14ac:dyDescent="0.35">
      <c r="K59003" s="293"/>
      <c r="M59003" s="290"/>
    </row>
    <row r="59004" spans="11:13" x14ac:dyDescent="0.35">
      <c r="K59004" s="293"/>
      <c r="M59004" s="290"/>
    </row>
    <row r="59005" spans="11:13" x14ac:dyDescent="0.35">
      <c r="K59005" s="293"/>
      <c r="M59005" s="290"/>
    </row>
    <row r="59006" spans="11:13" x14ac:dyDescent="0.35">
      <c r="K59006" s="293"/>
      <c r="M59006" s="290"/>
    </row>
    <row r="59007" spans="11:13" x14ac:dyDescent="0.35">
      <c r="K59007" s="293"/>
      <c r="M59007" s="290"/>
    </row>
    <row r="59008" spans="11:13" x14ac:dyDescent="0.35">
      <c r="K59008" s="293"/>
      <c r="M59008" s="290"/>
    </row>
    <row r="59009" spans="11:13" x14ac:dyDescent="0.35">
      <c r="K59009" s="293"/>
      <c r="M59009" s="290"/>
    </row>
    <row r="59010" spans="11:13" x14ac:dyDescent="0.35">
      <c r="K59010" s="293"/>
      <c r="M59010" s="290"/>
    </row>
    <row r="59011" spans="11:13" x14ac:dyDescent="0.35">
      <c r="K59011" s="293"/>
      <c r="M59011" s="290"/>
    </row>
    <row r="59012" spans="11:13" x14ac:dyDescent="0.35">
      <c r="K59012" s="293"/>
      <c r="M59012" s="290"/>
    </row>
    <row r="59013" spans="11:13" x14ac:dyDescent="0.35">
      <c r="K59013" s="293"/>
      <c r="M59013" s="290"/>
    </row>
    <row r="59014" spans="11:13" x14ac:dyDescent="0.35">
      <c r="K59014" s="293"/>
      <c r="M59014" s="290"/>
    </row>
    <row r="59015" spans="11:13" x14ac:dyDescent="0.35">
      <c r="K59015" s="293"/>
      <c r="M59015" s="290"/>
    </row>
    <row r="59016" spans="11:13" x14ac:dyDescent="0.35">
      <c r="K59016" s="293"/>
      <c r="M59016" s="290"/>
    </row>
    <row r="59017" spans="11:13" x14ac:dyDescent="0.35">
      <c r="K59017" s="293"/>
      <c r="M59017" s="290"/>
    </row>
    <row r="59018" spans="11:13" x14ac:dyDescent="0.35">
      <c r="K59018" s="293"/>
      <c r="M59018" s="290"/>
    </row>
    <row r="59019" spans="11:13" x14ac:dyDescent="0.35">
      <c r="K59019" s="293"/>
      <c r="M59019" s="290"/>
    </row>
    <row r="59020" spans="11:13" x14ac:dyDescent="0.35">
      <c r="K59020" s="293"/>
      <c r="M59020" s="290"/>
    </row>
    <row r="59021" spans="11:13" x14ac:dyDescent="0.35">
      <c r="K59021" s="293"/>
      <c r="M59021" s="290"/>
    </row>
    <row r="59022" spans="11:13" x14ac:dyDescent="0.35">
      <c r="K59022" s="293"/>
      <c r="M59022" s="290"/>
    </row>
    <row r="59023" spans="11:13" x14ac:dyDescent="0.35">
      <c r="K59023" s="293"/>
      <c r="M59023" s="290"/>
    </row>
    <row r="59024" spans="11:13" x14ac:dyDescent="0.35">
      <c r="K59024" s="293"/>
      <c r="M59024" s="290"/>
    </row>
    <row r="59025" spans="11:13" x14ac:dyDescent="0.35">
      <c r="K59025" s="293"/>
      <c r="M59025" s="290"/>
    </row>
    <row r="59026" spans="11:13" x14ac:dyDescent="0.35">
      <c r="K59026" s="293"/>
      <c r="M59026" s="290"/>
    </row>
    <row r="59027" spans="11:13" x14ac:dyDescent="0.35">
      <c r="K59027" s="293"/>
      <c r="M59027" s="290"/>
    </row>
    <row r="59028" spans="11:13" x14ac:dyDescent="0.35">
      <c r="K59028" s="293"/>
      <c r="M59028" s="290"/>
    </row>
    <row r="59029" spans="11:13" x14ac:dyDescent="0.35">
      <c r="K59029" s="293"/>
      <c r="M59029" s="290"/>
    </row>
    <row r="59030" spans="11:13" x14ac:dyDescent="0.35">
      <c r="K59030" s="293"/>
      <c r="M59030" s="290"/>
    </row>
    <row r="59031" spans="11:13" x14ac:dyDescent="0.35">
      <c r="K59031" s="293"/>
      <c r="M59031" s="290"/>
    </row>
    <row r="59032" spans="11:13" x14ac:dyDescent="0.35">
      <c r="K59032" s="293"/>
      <c r="M59032" s="290"/>
    </row>
    <row r="59033" spans="11:13" x14ac:dyDescent="0.35">
      <c r="K59033" s="293"/>
      <c r="M59033" s="290"/>
    </row>
    <row r="59034" spans="11:13" x14ac:dyDescent="0.35">
      <c r="K59034" s="293"/>
      <c r="M59034" s="290"/>
    </row>
    <row r="59035" spans="11:13" x14ac:dyDescent="0.35">
      <c r="K59035" s="293"/>
      <c r="M59035" s="290"/>
    </row>
    <row r="59036" spans="11:13" x14ac:dyDescent="0.35">
      <c r="K59036" s="293"/>
      <c r="M59036" s="290"/>
    </row>
    <row r="59037" spans="11:13" x14ac:dyDescent="0.35">
      <c r="K59037" s="293"/>
      <c r="M59037" s="290"/>
    </row>
    <row r="59038" spans="11:13" x14ac:dyDescent="0.35">
      <c r="K59038" s="293"/>
      <c r="M59038" s="290"/>
    </row>
    <row r="59039" spans="11:13" x14ac:dyDescent="0.35">
      <c r="K59039" s="293"/>
      <c r="M59039" s="290"/>
    </row>
    <row r="59040" spans="11:13" x14ac:dyDescent="0.35">
      <c r="K59040" s="293"/>
      <c r="M59040" s="290"/>
    </row>
    <row r="59041" spans="11:13" x14ac:dyDescent="0.35">
      <c r="K59041" s="293"/>
      <c r="M59041" s="290"/>
    </row>
    <row r="59042" spans="11:13" x14ac:dyDescent="0.35">
      <c r="K59042" s="293"/>
      <c r="M59042" s="290"/>
    </row>
    <row r="59043" spans="11:13" x14ac:dyDescent="0.35">
      <c r="K59043" s="293"/>
      <c r="M59043" s="290"/>
    </row>
    <row r="59044" spans="11:13" x14ac:dyDescent="0.35">
      <c r="K59044" s="293"/>
      <c r="M59044" s="290"/>
    </row>
    <row r="59045" spans="11:13" x14ac:dyDescent="0.35">
      <c r="K59045" s="293"/>
      <c r="M59045" s="290"/>
    </row>
    <row r="59046" spans="11:13" x14ac:dyDescent="0.35">
      <c r="K59046" s="293"/>
      <c r="M59046" s="290"/>
    </row>
    <row r="59047" spans="11:13" x14ac:dyDescent="0.35">
      <c r="K59047" s="293"/>
      <c r="M59047" s="290"/>
    </row>
    <row r="59048" spans="11:13" x14ac:dyDescent="0.35">
      <c r="K59048" s="293"/>
      <c r="M59048" s="290"/>
    </row>
    <row r="59049" spans="11:13" x14ac:dyDescent="0.35">
      <c r="K59049" s="293"/>
      <c r="M59049" s="290"/>
    </row>
    <row r="59050" spans="11:13" x14ac:dyDescent="0.35">
      <c r="K59050" s="293"/>
      <c r="M59050" s="290"/>
    </row>
    <row r="59051" spans="11:13" x14ac:dyDescent="0.35">
      <c r="K59051" s="293"/>
      <c r="M59051" s="290"/>
    </row>
    <row r="59052" spans="11:13" x14ac:dyDescent="0.35">
      <c r="K59052" s="293"/>
      <c r="M59052" s="290"/>
    </row>
    <row r="59053" spans="11:13" x14ac:dyDescent="0.35">
      <c r="K59053" s="293"/>
      <c r="M59053" s="290"/>
    </row>
    <row r="59054" spans="11:13" x14ac:dyDescent="0.35">
      <c r="K59054" s="293"/>
      <c r="M59054" s="290"/>
    </row>
    <row r="59055" spans="11:13" x14ac:dyDescent="0.35">
      <c r="K59055" s="293"/>
      <c r="M59055" s="290"/>
    </row>
    <row r="59056" spans="11:13" x14ac:dyDescent="0.35">
      <c r="K59056" s="293"/>
      <c r="M59056" s="290"/>
    </row>
    <row r="59057" spans="11:13" x14ac:dyDescent="0.35">
      <c r="K59057" s="293"/>
      <c r="M59057" s="290"/>
    </row>
    <row r="59058" spans="11:13" x14ac:dyDescent="0.35">
      <c r="K59058" s="293"/>
      <c r="M59058" s="290"/>
    </row>
    <row r="59059" spans="11:13" x14ac:dyDescent="0.35">
      <c r="K59059" s="293"/>
      <c r="M59059" s="290"/>
    </row>
    <row r="59060" spans="11:13" x14ac:dyDescent="0.35">
      <c r="K59060" s="293"/>
      <c r="M59060" s="290"/>
    </row>
    <row r="59061" spans="11:13" x14ac:dyDescent="0.35">
      <c r="K59061" s="293"/>
      <c r="M59061" s="290"/>
    </row>
    <row r="59062" spans="11:13" x14ac:dyDescent="0.35">
      <c r="K59062" s="293"/>
      <c r="M59062" s="290"/>
    </row>
    <row r="59063" spans="11:13" x14ac:dyDescent="0.35">
      <c r="K59063" s="293"/>
      <c r="M59063" s="290"/>
    </row>
    <row r="59064" spans="11:13" x14ac:dyDescent="0.35">
      <c r="K59064" s="293"/>
      <c r="M59064" s="290"/>
    </row>
    <row r="59065" spans="11:13" x14ac:dyDescent="0.35">
      <c r="K59065" s="293"/>
      <c r="M59065" s="290"/>
    </row>
    <row r="59066" spans="11:13" x14ac:dyDescent="0.35">
      <c r="K59066" s="293"/>
      <c r="M59066" s="290"/>
    </row>
    <row r="59067" spans="11:13" x14ac:dyDescent="0.35">
      <c r="K59067" s="293"/>
      <c r="M59067" s="290"/>
    </row>
    <row r="59068" spans="11:13" x14ac:dyDescent="0.35">
      <c r="K59068" s="293"/>
      <c r="M59068" s="290"/>
    </row>
    <row r="59069" spans="11:13" x14ac:dyDescent="0.35">
      <c r="K59069" s="293"/>
      <c r="M59069" s="290"/>
    </row>
    <row r="59070" spans="11:13" x14ac:dyDescent="0.35">
      <c r="K59070" s="293"/>
      <c r="M59070" s="290"/>
    </row>
    <row r="59071" spans="11:13" x14ac:dyDescent="0.35">
      <c r="K59071" s="293"/>
      <c r="M59071" s="290"/>
    </row>
    <row r="59072" spans="11:13" x14ac:dyDescent="0.35">
      <c r="K59072" s="293"/>
      <c r="M59072" s="290"/>
    </row>
    <row r="59073" spans="11:13" x14ac:dyDescent="0.35">
      <c r="K59073" s="293"/>
      <c r="M59073" s="290"/>
    </row>
    <row r="59074" spans="11:13" x14ac:dyDescent="0.35">
      <c r="K59074" s="293"/>
      <c r="M59074" s="290"/>
    </row>
    <row r="59075" spans="11:13" x14ac:dyDescent="0.35">
      <c r="K59075" s="293"/>
      <c r="M59075" s="290"/>
    </row>
    <row r="59076" spans="11:13" x14ac:dyDescent="0.35">
      <c r="K59076" s="293"/>
      <c r="M59076" s="290"/>
    </row>
    <row r="59077" spans="11:13" x14ac:dyDescent="0.35">
      <c r="K59077" s="293"/>
      <c r="M59077" s="290"/>
    </row>
    <row r="59078" spans="11:13" x14ac:dyDescent="0.35">
      <c r="K59078" s="293"/>
      <c r="M59078" s="290"/>
    </row>
    <row r="59079" spans="11:13" x14ac:dyDescent="0.35">
      <c r="K59079" s="293"/>
      <c r="M59079" s="290"/>
    </row>
    <row r="59080" spans="11:13" x14ac:dyDescent="0.35">
      <c r="K59080" s="293"/>
      <c r="M59080" s="290"/>
    </row>
    <row r="59081" spans="11:13" x14ac:dyDescent="0.35">
      <c r="K59081" s="293"/>
      <c r="M59081" s="290"/>
    </row>
    <row r="59082" spans="11:13" x14ac:dyDescent="0.35">
      <c r="K59082" s="293"/>
      <c r="M59082" s="290"/>
    </row>
    <row r="59083" spans="11:13" x14ac:dyDescent="0.35">
      <c r="K59083" s="293"/>
      <c r="M59083" s="290"/>
    </row>
    <row r="59084" spans="11:13" x14ac:dyDescent="0.35">
      <c r="K59084" s="293"/>
      <c r="M59084" s="290"/>
    </row>
    <row r="59085" spans="11:13" x14ac:dyDescent="0.35">
      <c r="K59085" s="293"/>
      <c r="M59085" s="290"/>
    </row>
    <row r="59086" spans="11:13" x14ac:dyDescent="0.35">
      <c r="K59086" s="293"/>
      <c r="M59086" s="290"/>
    </row>
    <row r="59087" spans="11:13" x14ac:dyDescent="0.35">
      <c r="K59087" s="293"/>
      <c r="M59087" s="290"/>
    </row>
    <row r="59088" spans="11:13" x14ac:dyDescent="0.35">
      <c r="K59088" s="293"/>
      <c r="M59088" s="290"/>
    </row>
    <row r="59089" spans="11:13" x14ac:dyDescent="0.35">
      <c r="K59089" s="293"/>
      <c r="M59089" s="290"/>
    </row>
    <row r="59090" spans="11:13" x14ac:dyDescent="0.35">
      <c r="K59090" s="293"/>
      <c r="M59090" s="290"/>
    </row>
    <row r="59091" spans="11:13" x14ac:dyDescent="0.35">
      <c r="K59091" s="293"/>
      <c r="M59091" s="290"/>
    </row>
    <row r="59092" spans="11:13" x14ac:dyDescent="0.35">
      <c r="K59092" s="293"/>
      <c r="M59092" s="290"/>
    </row>
    <row r="59093" spans="11:13" x14ac:dyDescent="0.35">
      <c r="K59093" s="293"/>
      <c r="M59093" s="290"/>
    </row>
    <row r="59094" spans="11:13" x14ac:dyDescent="0.35">
      <c r="K59094" s="293"/>
      <c r="M59094" s="290"/>
    </row>
    <row r="59095" spans="11:13" x14ac:dyDescent="0.35">
      <c r="K59095" s="293"/>
      <c r="M59095" s="290"/>
    </row>
    <row r="59096" spans="11:13" x14ac:dyDescent="0.35">
      <c r="K59096" s="293"/>
      <c r="M59096" s="290"/>
    </row>
    <row r="59097" spans="11:13" x14ac:dyDescent="0.35">
      <c r="K59097" s="293"/>
      <c r="M59097" s="290"/>
    </row>
    <row r="59098" spans="11:13" x14ac:dyDescent="0.35">
      <c r="K59098" s="293"/>
      <c r="M59098" s="290"/>
    </row>
    <row r="59099" spans="11:13" x14ac:dyDescent="0.35">
      <c r="K59099" s="293"/>
      <c r="M59099" s="290"/>
    </row>
    <row r="59100" spans="11:13" x14ac:dyDescent="0.35">
      <c r="K59100" s="293"/>
      <c r="M59100" s="290"/>
    </row>
    <row r="59101" spans="11:13" x14ac:dyDescent="0.35">
      <c r="K59101" s="293"/>
      <c r="M59101" s="290"/>
    </row>
    <row r="59102" spans="11:13" x14ac:dyDescent="0.35">
      <c r="K59102" s="293"/>
      <c r="M59102" s="290"/>
    </row>
    <row r="59103" spans="11:13" x14ac:dyDescent="0.35">
      <c r="K59103" s="293"/>
      <c r="M59103" s="290"/>
    </row>
    <row r="59104" spans="11:13" x14ac:dyDescent="0.35">
      <c r="K59104" s="293"/>
      <c r="M59104" s="290"/>
    </row>
    <row r="59105" spans="11:13" x14ac:dyDescent="0.35">
      <c r="K59105" s="293"/>
      <c r="M59105" s="290"/>
    </row>
    <row r="59106" spans="11:13" x14ac:dyDescent="0.35">
      <c r="K59106" s="293"/>
      <c r="M59106" s="290"/>
    </row>
    <row r="59107" spans="11:13" x14ac:dyDescent="0.35">
      <c r="K59107" s="293"/>
      <c r="M59107" s="290"/>
    </row>
    <row r="59108" spans="11:13" x14ac:dyDescent="0.35">
      <c r="K59108" s="293"/>
      <c r="M59108" s="290"/>
    </row>
    <row r="59109" spans="11:13" x14ac:dyDescent="0.35">
      <c r="K59109" s="293"/>
      <c r="M59109" s="290"/>
    </row>
    <row r="59110" spans="11:13" x14ac:dyDescent="0.35">
      <c r="K59110" s="293"/>
      <c r="M59110" s="290"/>
    </row>
    <row r="59111" spans="11:13" x14ac:dyDescent="0.35">
      <c r="K59111" s="293"/>
      <c r="M59111" s="290"/>
    </row>
    <row r="59112" spans="11:13" x14ac:dyDescent="0.35">
      <c r="K59112" s="293"/>
      <c r="M59112" s="290"/>
    </row>
    <row r="59113" spans="11:13" x14ac:dyDescent="0.35">
      <c r="K59113" s="293"/>
      <c r="M59113" s="290"/>
    </row>
    <row r="59114" spans="11:13" x14ac:dyDescent="0.35">
      <c r="K59114" s="293"/>
      <c r="M59114" s="290"/>
    </row>
    <row r="59115" spans="11:13" x14ac:dyDescent="0.35">
      <c r="K59115" s="293"/>
      <c r="M59115" s="290"/>
    </row>
    <row r="59116" spans="11:13" x14ac:dyDescent="0.35">
      <c r="K59116" s="293"/>
      <c r="M59116" s="290"/>
    </row>
    <row r="59117" spans="11:13" x14ac:dyDescent="0.35">
      <c r="K59117" s="293"/>
      <c r="M59117" s="290"/>
    </row>
    <row r="59118" spans="11:13" x14ac:dyDescent="0.35">
      <c r="K59118" s="293"/>
      <c r="M59118" s="290"/>
    </row>
    <row r="59119" spans="11:13" x14ac:dyDescent="0.35">
      <c r="K59119" s="293"/>
      <c r="M59119" s="290"/>
    </row>
    <row r="59120" spans="11:13" x14ac:dyDescent="0.35">
      <c r="K59120" s="293"/>
      <c r="M59120" s="290"/>
    </row>
    <row r="59121" spans="11:13" x14ac:dyDescent="0.35">
      <c r="K59121" s="293"/>
      <c r="M59121" s="290"/>
    </row>
    <row r="59122" spans="11:13" x14ac:dyDescent="0.35">
      <c r="K59122" s="293"/>
      <c r="M59122" s="290"/>
    </row>
    <row r="59123" spans="11:13" x14ac:dyDescent="0.35">
      <c r="K59123" s="293"/>
      <c r="M59123" s="290"/>
    </row>
    <row r="59124" spans="11:13" x14ac:dyDescent="0.35">
      <c r="K59124" s="293"/>
      <c r="M59124" s="290"/>
    </row>
    <row r="59125" spans="11:13" x14ac:dyDescent="0.35">
      <c r="K59125" s="293"/>
      <c r="M59125" s="290"/>
    </row>
    <row r="59126" spans="11:13" x14ac:dyDescent="0.35">
      <c r="K59126" s="293"/>
      <c r="M59126" s="290"/>
    </row>
    <row r="59127" spans="11:13" x14ac:dyDescent="0.35">
      <c r="K59127" s="293"/>
      <c r="M59127" s="290"/>
    </row>
    <row r="59128" spans="11:13" x14ac:dyDescent="0.35">
      <c r="K59128" s="293"/>
      <c r="M59128" s="290"/>
    </row>
    <row r="59129" spans="11:13" x14ac:dyDescent="0.35">
      <c r="K59129" s="293"/>
      <c r="M59129" s="290"/>
    </row>
    <row r="59130" spans="11:13" x14ac:dyDescent="0.35">
      <c r="K59130" s="293"/>
      <c r="M59130" s="290"/>
    </row>
    <row r="59131" spans="11:13" x14ac:dyDescent="0.35">
      <c r="K59131" s="293"/>
      <c r="M59131" s="290"/>
    </row>
    <row r="59132" spans="11:13" x14ac:dyDescent="0.35">
      <c r="K59132" s="293"/>
      <c r="M59132" s="290"/>
    </row>
    <row r="59133" spans="11:13" x14ac:dyDescent="0.35">
      <c r="K59133" s="293"/>
      <c r="M59133" s="290"/>
    </row>
    <row r="59134" spans="11:13" x14ac:dyDescent="0.35">
      <c r="K59134" s="293"/>
      <c r="M59134" s="290"/>
    </row>
    <row r="59135" spans="11:13" x14ac:dyDescent="0.35">
      <c r="K59135" s="293"/>
      <c r="M59135" s="290"/>
    </row>
    <row r="59136" spans="11:13" x14ac:dyDescent="0.35">
      <c r="K59136" s="293"/>
      <c r="M59136" s="290"/>
    </row>
    <row r="59137" spans="11:13" x14ac:dyDescent="0.35">
      <c r="K59137" s="293"/>
      <c r="M59137" s="290"/>
    </row>
    <row r="59138" spans="11:13" x14ac:dyDescent="0.35">
      <c r="K59138" s="293"/>
      <c r="M59138" s="290"/>
    </row>
    <row r="59139" spans="11:13" x14ac:dyDescent="0.35">
      <c r="K59139" s="293"/>
      <c r="M59139" s="290"/>
    </row>
    <row r="59140" spans="11:13" x14ac:dyDescent="0.35">
      <c r="K59140" s="293"/>
      <c r="M59140" s="290"/>
    </row>
    <row r="59141" spans="11:13" x14ac:dyDescent="0.35">
      <c r="K59141" s="293"/>
      <c r="M59141" s="290"/>
    </row>
    <row r="59142" spans="11:13" x14ac:dyDescent="0.35">
      <c r="K59142" s="293"/>
      <c r="M59142" s="290"/>
    </row>
    <row r="59143" spans="11:13" x14ac:dyDescent="0.35">
      <c r="K59143" s="293"/>
      <c r="M59143" s="290"/>
    </row>
    <row r="59144" spans="11:13" x14ac:dyDescent="0.35">
      <c r="K59144" s="293"/>
      <c r="M59144" s="290"/>
    </row>
    <row r="59145" spans="11:13" x14ac:dyDescent="0.35">
      <c r="K59145" s="293"/>
      <c r="M59145" s="290"/>
    </row>
    <row r="59146" spans="11:13" x14ac:dyDescent="0.35">
      <c r="K59146" s="293"/>
      <c r="M59146" s="290"/>
    </row>
    <row r="59147" spans="11:13" x14ac:dyDescent="0.35">
      <c r="K59147" s="293"/>
      <c r="M59147" s="290"/>
    </row>
    <row r="59148" spans="11:13" x14ac:dyDescent="0.35">
      <c r="K59148" s="293"/>
      <c r="M59148" s="290"/>
    </row>
    <row r="59149" spans="11:13" x14ac:dyDescent="0.35">
      <c r="K59149" s="293"/>
      <c r="M59149" s="290"/>
    </row>
    <row r="59150" spans="11:13" x14ac:dyDescent="0.35">
      <c r="K59150" s="293"/>
      <c r="M59150" s="290"/>
    </row>
    <row r="59151" spans="11:13" x14ac:dyDescent="0.35">
      <c r="K59151" s="293"/>
      <c r="M59151" s="290"/>
    </row>
    <row r="59152" spans="11:13" x14ac:dyDescent="0.35">
      <c r="K59152" s="293"/>
      <c r="M59152" s="290"/>
    </row>
    <row r="59153" spans="11:13" x14ac:dyDescent="0.35">
      <c r="K59153" s="293"/>
      <c r="M59153" s="290"/>
    </row>
    <row r="59154" spans="11:13" x14ac:dyDescent="0.35">
      <c r="K59154" s="293"/>
      <c r="M59154" s="290"/>
    </row>
    <row r="59155" spans="11:13" x14ac:dyDescent="0.35">
      <c r="K59155" s="293"/>
      <c r="M59155" s="290"/>
    </row>
    <row r="59156" spans="11:13" x14ac:dyDescent="0.35">
      <c r="K59156" s="293"/>
      <c r="M59156" s="290"/>
    </row>
    <row r="59157" spans="11:13" x14ac:dyDescent="0.35">
      <c r="K59157" s="293"/>
      <c r="M59157" s="290"/>
    </row>
    <row r="59158" spans="11:13" x14ac:dyDescent="0.35">
      <c r="K59158" s="293"/>
      <c r="M59158" s="290"/>
    </row>
    <row r="59159" spans="11:13" x14ac:dyDescent="0.35">
      <c r="K59159" s="293"/>
      <c r="M59159" s="290"/>
    </row>
    <row r="59160" spans="11:13" x14ac:dyDescent="0.35">
      <c r="K59160" s="293"/>
      <c r="M59160" s="290"/>
    </row>
    <row r="59161" spans="11:13" x14ac:dyDescent="0.35">
      <c r="K59161" s="293"/>
      <c r="M59161" s="290"/>
    </row>
    <row r="59162" spans="11:13" x14ac:dyDescent="0.35">
      <c r="K59162" s="293"/>
      <c r="M59162" s="290"/>
    </row>
    <row r="59163" spans="11:13" x14ac:dyDescent="0.35">
      <c r="K59163" s="293"/>
      <c r="M59163" s="290"/>
    </row>
    <row r="59164" spans="11:13" x14ac:dyDescent="0.35">
      <c r="K59164" s="293"/>
      <c r="M59164" s="290"/>
    </row>
    <row r="59165" spans="11:13" x14ac:dyDescent="0.35">
      <c r="K59165" s="293"/>
      <c r="M59165" s="290"/>
    </row>
    <row r="59166" spans="11:13" x14ac:dyDescent="0.35">
      <c r="K59166" s="293"/>
      <c r="M59166" s="290"/>
    </row>
    <row r="59167" spans="11:13" x14ac:dyDescent="0.35">
      <c r="K59167" s="293"/>
      <c r="M59167" s="290"/>
    </row>
    <row r="59168" spans="11:13" x14ac:dyDescent="0.35">
      <c r="K59168" s="293"/>
      <c r="M59168" s="290"/>
    </row>
    <row r="59169" spans="11:13" x14ac:dyDescent="0.35">
      <c r="K59169" s="293"/>
      <c r="M59169" s="290"/>
    </row>
    <row r="59170" spans="11:13" x14ac:dyDescent="0.35">
      <c r="K59170" s="293"/>
      <c r="M59170" s="290"/>
    </row>
    <row r="59171" spans="11:13" x14ac:dyDescent="0.35">
      <c r="K59171" s="293"/>
      <c r="M59171" s="290"/>
    </row>
    <row r="59172" spans="11:13" x14ac:dyDescent="0.35">
      <c r="K59172" s="293"/>
      <c r="M59172" s="290"/>
    </row>
    <row r="59173" spans="11:13" x14ac:dyDescent="0.35">
      <c r="K59173" s="293"/>
      <c r="M59173" s="290"/>
    </row>
    <row r="59174" spans="11:13" x14ac:dyDescent="0.35">
      <c r="K59174" s="293"/>
      <c r="M59174" s="290"/>
    </row>
    <row r="59175" spans="11:13" x14ac:dyDescent="0.35">
      <c r="K59175" s="293"/>
      <c r="M59175" s="290"/>
    </row>
    <row r="59176" spans="11:13" x14ac:dyDescent="0.35">
      <c r="K59176" s="293"/>
      <c r="M59176" s="290"/>
    </row>
    <row r="59177" spans="11:13" x14ac:dyDescent="0.35">
      <c r="K59177" s="293"/>
      <c r="M59177" s="290"/>
    </row>
    <row r="59178" spans="11:13" x14ac:dyDescent="0.35">
      <c r="K59178" s="293"/>
      <c r="M59178" s="290"/>
    </row>
    <row r="59179" spans="11:13" x14ac:dyDescent="0.35">
      <c r="K59179" s="293"/>
      <c r="M59179" s="290"/>
    </row>
    <row r="59180" spans="11:13" x14ac:dyDescent="0.35">
      <c r="K59180" s="293"/>
      <c r="M59180" s="290"/>
    </row>
    <row r="59181" spans="11:13" x14ac:dyDescent="0.35">
      <c r="K59181" s="293"/>
      <c r="M59181" s="290"/>
    </row>
    <row r="59182" spans="11:13" x14ac:dyDescent="0.35">
      <c r="K59182" s="293"/>
      <c r="M59182" s="290"/>
    </row>
    <row r="59183" spans="11:13" x14ac:dyDescent="0.35">
      <c r="K59183" s="293"/>
      <c r="M59183" s="290"/>
    </row>
    <row r="59184" spans="11:13" x14ac:dyDescent="0.35">
      <c r="K59184" s="293"/>
      <c r="M59184" s="290"/>
    </row>
    <row r="59185" spans="11:13" x14ac:dyDescent="0.35">
      <c r="K59185" s="293"/>
      <c r="M59185" s="290"/>
    </row>
    <row r="59186" spans="11:13" x14ac:dyDescent="0.35">
      <c r="K59186" s="293"/>
      <c r="M59186" s="290"/>
    </row>
    <row r="59187" spans="11:13" x14ac:dyDescent="0.35">
      <c r="K59187" s="293"/>
      <c r="M59187" s="290"/>
    </row>
    <row r="59188" spans="11:13" x14ac:dyDescent="0.35">
      <c r="K59188" s="293"/>
      <c r="M59188" s="290"/>
    </row>
    <row r="59189" spans="11:13" x14ac:dyDescent="0.35">
      <c r="K59189" s="293"/>
      <c r="M59189" s="290"/>
    </row>
    <row r="59190" spans="11:13" x14ac:dyDescent="0.35">
      <c r="K59190" s="293"/>
      <c r="M59190" s="290"/>
    </row>
    <row r="59191" spans="11:13" x14ac:dyDescent="0.35">
      <c r="K59191" s="293"/>
      <c r="M59191" s="290"/>
    </row>
    <row r="59192" spans="11:13" x14ac:dyDescent="0.35">
      <c r="K59192" s="293"/>
      <c r="M59192" s="290"/>
    </row>
    <row r="59193" spans="11:13" x14ac:dyDescent="0.35">
      <c r="K59193" s="293"/>
      <c r="M59193" s="290"/>
    </row>
    <row r="59194" spans="11:13" x14ac:dyDescent="0.35">
      <c r="K59194" s="293"/>
      <c r="M59194" s="290"/>
    </row>
    <row r="59195" spans="11:13" x14ac:dyDescent="0.35">
      <c r="K59195" s="293"/>
      <c r="M59195" s="290"/>
    </row>
    <row r="59196" spans="11:13" x14ac:dyDescent="0.35">
      <c r="K59196" s="293"/>
      <c r="M59196" s="290"/>
    </row>
    <row r="59197" spans="11:13" x14ac:dyDescent="0.35">
      <c r="K59197" s="293"/>
      <c r="M59197" s="290"/>
    </row>
    <row r="59198" spans="11:13" x14ac:dyDescent="0.35">
      <c r="K59198" s="293"/>
      <c r="M59198" s="290"/>
    </row>
    <row r="59199" spans="11:13" x14ac:dyDescent="0.35">
      <c r="K59199" s="293"/>
      <c r="M59199" s="290"/>
    </row>
    <row r="59200" spans="11:13" x14ac:dyDescent="0.35">
      <c r="K59200" s="293"/>
      <c r="M59200" s="290"/>
    </row>
    <row r="59201" spans="11:13" x14ac:dyDescent="0.35">
      <c r="K59201" s="293"/>
      <c r="M59201" s="290"/>
    </row>
    <row r="59202" spans="11:13" x14ac:dyDescent="0.35">
      <c r="K59202" s="293"/>
      <c r="M59202" s="290"/>
    </row>
    <row r="59203" spans="11:13" x14ac:dyDescent="0.35">
      <c r="K59203" s="293"/>
      <c r="M59203" s="290"/>
    </row>
    <row r="59204" spans="11:13" x14ac:dyDescent="0.35">
      <c r="K59204" s="293"/>
      <c r="M59204" s="290"/>
    </row>
    <row r="59205" spans="11:13" x14ac:dyDescent="0.35">
      <c r="K59205" s="293"/>
      <c r="M59205" s="290"/>
    </row>
    <row r="59206" spans="11:13" x14ac:dyDescent="0.35">
      <c r="K59206" s="293"/>
      <c r="M59206" s="290"/>
    </row>
    <row r="59207" spans="11:13" x14ac:dyDescent="0.35">
      <c r="K59207" s="293"/>
      <c r="M59207" s="290"/>
    </row>
    <row r="59208" spans="11:13" x14ac:dyDescent="0.35">
      <c r="K59208" s="293"/>
      <c r="M59208" s="290"/>
    </row>
    <row r="59209" spans="11:13" x14ac:dyDescent="0.35">
      <c r="K59209" s="293"/>
      <c r="M59209" s="290"/>
    </row>
    <row r="59210" spans="11:13" x14ac:dyDescent="0.35">
      <c r="K59210" s="293"/>
      <c r="M59210" s="290"/>
    </row>
    <row r="59211" spans="11:13" x14ac:dyDescent="0.35">
      <c r="K59211" s="293"/>
      <c r="M59211" s="290"/>
    </row>
    <row r="59212" spans="11:13" x14ac:dyDescent="0.35">
      <c r="K59212" s="293"/>
      <c r="M59212" s="290"/>
    </row>
    <row r="59213" spans="11:13" x14ac:dyDescent="0.35">
      <c r="K59213" s="293"/>
      <c r="M59213" s="290"/>
    </row>
    <row r="59214" spans="11:13" x14ac:dyDescent="0.35">
      <c r="K59214" s="293"/>
      <c r="M59214" s="290"/>
    </row>
    <row r="59215" spans="11:13" x14ac:dyDescent="0.35">
      <c r="K59215" s="293"/>
      <c r="M59215" s="290"/>
    </row>
    <row r="59216" spans="11:13" x14ac:dyDescent="0.35">
      <c r="K59216" s="293"/>
      <c r="M59216" s="290"/>
    </row>
    <row r="59217" spans="11:13" x14ac:dyDescent="0.35">
      <c r="K59217" s="293"/>
      <c r="M59217" s="290"/>
    </row>
    <row r="59218" spans="11:13" x14ac:dyDescent="0.35">
      <c r="K59218" s="293"/>
      <c r="M59218" s="290"/>
    </row>
    <row r="59219" spans="11:13" x14ac:dyDescent="0.35">
      <c r="K59219" s="293"/>
      <c r="M59219" s="290"/>
    </row>
    <row r="59220" spans="11:13" x14ac:dyDescent="0.35">
      <c r="K59220" s="293"/>
      <c r="M59220" s="290"/>
    </row>
    <row r="59221" spans="11:13" x14ac:dyDescent="0.35">
      <c r="K59221" s="293"/>
      <c r="M59221" s="290"/>
    </row>
    <row r="59222" spans="11:13" x14ac:dyDescent="0.35">
      <c r="K59222" s="293"/>
      <c r="M59222" s="290"/>
    </row>
    <row r="59223" spans="11:13" x14ac:dyDescent="0.35">
      <c r="K59223" s="293"/>
      <c r="M59223" s="290"/>
    </row>
    <row r="59224" spans="11:13" x14ac:dyDescent="0.35">
      <c r="K59224" s="293"/>
      <c r="M59224" s="290"/>
    </row>
    <row r="59225" spans="11:13" x14ac:dyDescent="0.35">
      <c r="K59225" s="293"/>
      <c r="M59225" s="290"/>
    </row>
    <row r="59226" spans="11:13" x14ac:dyDescent="0.35">
      <c r="K59226" s="293"/>
      <c r="M59226" s="290"/>
    </row>
    <row r="59227" spans="11:13" x14ac:dyDescent="0.35">
      <c r="K59227" s="293"/>
      <c r="M59227" s="290"/>
    </row>
    <row r="59228" spans="11:13" x14ac:dyDescent="0.35">
      <c r="K59228" s="293"/>
      <c r="M59228" s="290"/>
    </row>
    <row r="59229" spans="11:13" x14ac:dyDescent="0.35">
      <c r="K59229" s="293"/>
      <c r="M59229" s="290"/>
    </row>
    <row r="59230" spans="11:13" x14ac:dyDescent="0.35">
      <c r="K59230" s="293"/>
      <c r="M59230" s="290"/>
    </row>
    <row r="59231" spans="11:13" x14ac:dyDescent="0.35">
      <c r="K59231" s="293"/>
      <c r="M59231" s="290"/>
    </row>
    <row r="59232" spans="11:13" x14ac:dyDescent="0.35">
      <c r="K59232" s="293"/>
      <c r="M59232" s="290"/>
    </row>
    <row r="59233" spans="11:13" x14ac:dyDescent="0.35">
      <c r="K59233" s="293"/>
      <c r="M59233" s="290"/>
    </row>
    <row r="59234" spans="11:13" x14ac:dyDescent="0.35">
      <c r="K59234" s="293"/>
      <c r="M59234" s="290"/>
    </row>
    <row r="59235" spans="11:13" x14ac:dyDescent="0.35">
      <c r="K59235" s="293"/>
      <c r="M59235" s="290"/>
    </row>
    <row r="59236" spans="11:13" x14ac:dyDescent="0.35">
      <c r="K59236" s="293"/>
      <c r="M59236" s="290"/>
    </row>
    <row r="59237" spans="11:13" x14ac:dyDescent="0.35">
      <c r="K59237" s="293"/>
      <c r="M59237" s="290"/>
    </row>
    <row r="59238" spans="11:13" x14ac:dyDescent="0.35">
      <c r="K59238" s="293"/>
      <c r="M59238" s="290"/>
    </row>
    <row r="59239" spans="11:13" x14ac:dyDescent="0.35">
      <c r="K59239" s="293"/>
      <c r="M59239" s="290"/>
    </row>
    <row r="59240" spans="11:13" x14ac:dyDescent="0.35">
      <c r="K59240" s="293"/>
      <c r="M59240" s="290"/>
    </row>
    <row r="59241" spans="11:13" x14ac:dyDescent="0.35">
      <c r="K59241" s="293"/>
      <c r="M59241" s="290"/>
    </row>
    <row r="59242" spans="11:13" x14ac:dyDescent="0.35">
      <c r="K59242" s="293"/>
      <c r="M59242" s="290"/>
    </row>
    <row r="59243" spans="11:13" x14ac:dyDescent="0.35">
      <c r="K59243" s="293"/>
      <c r="M59243" s="290"/>
    </row>
    <row r="59244" spans="11:13" x14ac:dyDescent="0.35">
      <c r="K59244" s="293"/>
      <c r="M59244" s="290"/>
    </row>
    <row r="59245" spans="11:13" x14ac:dyDescent="0.35">
      <c r="K59245" s="293"/>
      <c r="M59245" s="290"/>
    </row>
    <row r="59246" spans="11:13" x14ac:dyDescent="0.35">
      <c r="K59246" s="293"/>
      <c r="M59246" s="290"/>
    </row>
    <row r="59247" spans="11:13" x14ac:dyDescent="0.35">
      <c r="K59247" s="293"/>
      <c r="M59247" s="290"/>
    </row>
    <row r="59248" spans="11:13" x14ac:dyDescent="0.35">
      <c r="K59248" s="293"/>
      <c r="M59248" s="290"/>
    </row>
    <row r="59249" spans="11:13" x14ac:dyDescent="0.35">
      <c r="K59249" s="293"/>
      <c r="M59249" s="290"/>
    </row>
    <row r="59250" spans="11:13" x14ac:dyDescent="0.35">
      <c r="K59250" s="293"/>
      <c r="M59250" s="290"/>
    </row>
    <row r="59251" spans="11:13" x14ac:dyDescent="0.35">
      <c r="K59251" s="293"/>
      <c r="M59251" s="290"/>
    </row>
    <row r="59252" spans="11:13" x14ac:dyDescent="0.35">
      <c r="K59252" s="293"/>
      <c r="M59252" s="290"/>
    </row>
    <row r="59253" spans="11:13" x14ac:dyDescent="0.35">
      <c r="K59253" s="293"/>
      <c r="M59253" s="290"/>
    </row>
    <row r="59254" spans="11:13" x14ac:dyDescent="0.35">
      <c r="K59254" s="293"/>
      <c r="M59254" s="290"/>
    </row>
    <row r="59255" spans="11:13" x14ac:dyDescent="0.35">
      <c r="K59255" s="293"/>
      <c r="M59255" s="290"/>
    </row>
    <row r="59256" spans="11:13" x14ac:dyDescent="0.35">
      <c r="K59256" s="293"/>
      <c r="M59256" s="290"/>
    </row>
    <row r="59257" spans="11:13" x14ac:dyDescent="0.35">
      <c r="K59257" s="293"/>
      <c r="M59257" s="290"/>
    </row>
    <row r="59258" spans="11:13" x14ac:dyDescent="0.35">
      <c r="K59258" s="293"/>
      <c r="M59258" s="290"/>
    </row>
    <row r="59259" spans="11:13" x14ac:dyDescent="0.35">
      <c r="K59259" s="293"/>
      <c r="M59259" s="290"/>
    </row>
    <row r="59260" spans="11:13" x14ac:dyDescent="0.35">
      <c r="K59260" s="293"/>
      <c r="M59260" s="290"/>
    </row>
    <row r="59261" spans="11:13" x14ac:dyDescent="0.35">
      <c r="K59261" s="293"/>
      <c r="M59261" s="290"/>
    </row>
    <row r="59262" spans="11:13" x14ac:dyDescent="0.35">
      <c r="K59262" s="293"/>
      <c r="M59262" s="290"/>
    </row>
    <row r="59263" spans="11:13" x14ac:dyDescent="0.35">
      <c r="K59263" s="293"/>
      <c r="M59263" s="290"/>
    </row>
    <row r="59264" spans="11:13" x14ac:dyDescent="0.35">
      <c r="K59264" s="293"/>
      <c r="M59264" s="290"/>
    </row>
    <row r="59265" spans="11:13" x14ac:dyDescent="0.35">
      <c r="K59265" s="293"/>
      <c r="M59265" s="290"/>
    </row>
    <row r="59266" spans="11:13" x14ac:dyDescent="0.35">
      <c r="K59266" s="293"/>
      <c r="M59266" s="290"/>
    </row>
    <row r="59267" spans="11:13" x14ac:dyDescent="0.35">
      <c r="K59267" s="293"/>
      <c r="M59267" s="290"/>
    </row>
    <row r="59268" spans="11:13" x14ac:dyDescent="0.35">
      <c r="K59268" s="293"/>
      <c r="M59268" s="290"/>
    </row>
    <row r="59269" spans="11:13" x14ac:dyDescent="0.35">
      <c r="K59269" s="293"/>
      <c r="M59269" s="290"/>
    </row>
    <row r="59270" spans="11:13" x14ac:dyDescent="0.35">
      <c r="K59270" s="293"/>
      <c r="M59270" s="290"/>
    </row>
    <row r="59271" spans="11:13" x14ac:dyDescent="0.35">
      <c r="K59271" s="293"/>
      <c r="M59271" s="290"/>
    </row>
    <row r="59272" spans="11:13" x14ac:dyDescent="0.35">
      <c r="K59272" s="293"/>
      <c r="M59272" s="290"/>
    </row>
    <row r="59273" spans="11:13" x14ac:dyDescent="0.35">
      <c r="K59273" s="293"/>
      <c r="M59273" s="290"/>
    </row>
    <row r="59274" spans="11:13" x14ac:dyDescent="0.35">
      <c r="K59274" s="293"/>
      <c r="M59274" s="290"/>
    </row>
    <row r="59275" spans="11:13" x14ac:dyDescent="0.35">
      <c r="K59275" s="293"/>
      <c r="M59275" s="290"/>
    </row>
    <row r="59276" spans="11:13" x14ac:dyDescent="0.35">
      <c r="K59276" s="293"/>
      <c r="M59276" s="290"/>
    </row>
    <row r="59277" spans="11:13" x14ac:dyDescent="0.35">
      <c r="K59277" s="293"/>
      <c r="M59277" s="290"/>
    </row>
    <row r="59278" spans="11:13" x14ac:dyDescent="0.35">
      <c r="K59278" s="293"/>
      <c r="M59278" s="290"/>
    </row>
    <row r="59279" spans="11:13" x14ac:dyDescent="0.35">
      <c r="K59279" s="293"/>
      <c r="M59279" s="290"/>
    </row>
    <row r="59280" spans="11:13" x14ac:dyDescent="0.35">
      <c r="K59280" s="293"/>
      <c r="M59280" s="290"/>
    </row>
    <row r="59281" spans="11:13" x14ac:dyDescent="0.35">
      <c r="K59281" s="293"/>
      <c r="M59281" s="290"/>
    </row>
    <row r="59282" spans="11:13" x14ac:dyDescent="0.35">
      <c r="K59282" s="293"/>
      <c r="M59282" s="290"/>
    </row>
    <row r="59283" spans="11:13" x14ac:dyDescent="0.35">
      <c r="K59283" s="293"/>
      <c r="M59283" s="290"/>
    </row>
    <row r="59284" spans="11:13" x14ac:dyDescent="0.35">
      <c r="K59284" s="293"/>
      <c r="M59284" s="290"/>
    </row>
    <row r="59285" spans="11:13" x14ac:dyDescent="0.35">
      <c r="K59285" s="293"/>
      <c r="M59285" s="290"/>
    </row>
    <row r="59286" spans="11:13" x14ac:dyDescent="0.35">
      <c r="K59286" s="293"/>
      <c r="M59286" s="290"/>
    </row>
    <row r="59287" spans="11:13" x14ac:dyDescent="0.35">
      <c r="K59287" s="293"/>
      <c r="M59287" s="290"/>
    </row>
    <row r="59288" spans="11:13" x14ac:dyDescent="0.35">
      <c r="K59288" s="293"/>
      <c r="M59288" s="290"/>
    </row>
    <row r="59289" spans="11:13" x14ac:dyDescent="0.35">
      <c r="K59289" s="293"/>
      <c r="M59289" s="290"/>
    </row>
    <row r="59290" spans="11:13" x14ac:dyDescent="0.35">
      <c r="K59290" s="293"/>
      <c r="M59290" s="290"/>
    </row>
    <row r="59291" spans="11:13" x14ac:dyDescent="0.35">
      <c r="K59291" s="293"/>
      <c r="M59291" s="290"/>
    </row>
    <row r="59292" spans="11:13" x14ac:dyDescent="0.35">
      <c r="K59292" s="293"/>
      <c r="M59292" s="290"/>
    </row>
    <row r="59293" spans="11:13" x14ac:dyDescent="0.35">
      <c r="K59293" s="293"/>
      <c r="M59293" s="290"/>
    </row>
    <row r="59294" spans="11:13" x14ac:dyDescent="0.35">
      <c r="K59294" s="293"/>
      <c r="M59294" s="290"/>
    </row>
    <row r="59295" spans="11:13" x14ac:dyDescent="0.35">
      <c r="K59295" s="293"/>
      <c r="M59295" s="290"/>
    </row>
    <row r="59296" spans="11:13" x14ac:dyDescent="0.35">
      <c r="K59296" s="293"/>
      <c r="M59296" s="290"/>
    </row>
    <row r="59297" spans="11:13" x14ac:dyDescent="0.35">
      <c r="K59297" s="293"/>
      <c r="M59297" s="290"/>
    </row>
    <row r="59298" spans="11:13" x14ac:dyDescent="0.35">
      <c r="K59298" s="293"/>
      <c r="M59298" s="290"/>
    </row>
    <row r="59299" spans="11:13" x14ac:dyDescent="0.35">
      <c r="K59299" s="293"/>
      <c r="M59299" s="290"/>
    </row>
    <row r="59300" spans="11:13" x14ac:dyDescent="0.35">
      <c r="K59300" s="293"/>
      <c r="M59300" s="290"/>
    </row>
    <row r="59301" spans="11:13" x14ac:dyDescent="0.35">
      <c r="K59301" s="293"/>
      <c r="M59301" s="290"/>
    </row>
    <row r="59302" spans="11:13" x14ac:dyDescent="0.35">
      <c r="K59302" s="293"/>
      <c r="M59302" s="290"/>
    </row>
    <row r="59303" spans="11:13" x14ac:dyDescent="0.35">
      <c r="K59303" s="293"/>
      <c r="M59303" s="290"/>
    </row>
    <row r="59304" spans="11:13" x14ac:dyDescent="0.35">
      <c r="K59304" s="293"/>
      <c r="M59304" s="290"/>
    </row>
    <row r="59305" spans="11:13" x14ac:dyDescent="0.35">
      <c r="K59305" s="293"/>
      <c r="M59305" s="290"/>
    </row>
    <row r="59306" spans="11:13" x14ac:dyDescent="0.35">
      <c r="K59306" s="293"/>
      <c r="M59306" s="290"/>
    </row>
    <row r="59307" spans="11:13" x14ac:dyDescent="0.35">
      <c r="K59307" s="293"/>
      <c r="M59307" s="290"/>
    </row>
    <row r="59308" spans="11:13" x14ac:dyDescent="0.35">
      <c r="K59308" s="293"/>
      <c r="M59308" s="290"/>
    </row>
    <row r="59309" spans="11:13" x14ac:dyDescent="0.35">
      <c r="K59309" s="293"/>
      <c r="M59309" s="290"/>
    </row>
    <row r="59310" spans="11:13" x14ac:dyDescent="0.35">
      <c r="K59310" s="293"/>
      <c r="M59310" s="290"/>
    </row>
    <row r="59311" spans="11:13" x14ac:dyDescent="0.35">
      <c r="K59311" s="293"/>
      <c r="M59311" s="290"/>
    </row>
    <row r="59312" spans="11:13" x14ac:dyDescent="0.35">
      <c r="K59312" s="293"/>
      <c r="M59312" s="290"/>
    </row>
    <row r="59313" spans="11:13" x14ac:dyDescent="0.35">
      <c r="K59313" s="293"/>
      <c r="M59313" s="290"/>
    </row>
    <row r="59314" spans="11:13" x14ac:dyDescent="0.35">
      <c r="K59314" s="293"/>
      <c r="M59314" s="290"/>
    </row>
    <row r="59315" spans="11:13" x14ac:dyDescent="0.35">
      <c r="K59315" s="293"/>
      <c r="M59315" s="290"/>
    </row>
    <row r="59316" spans="11:13" x14ac:dyDescent="0.35">
      <c r="K59316" s="293"/>
      <c r="M59316" s="290"/>
    </row>
    <row r="59317" spans="11:13" x14ac:dyDescent="0.35">
      <c r="K59317" s="293"/>
      <c r="M59317" s="290"/>
    </row>
    <row r="59318" spans="11:13" x14ac:dyDescent="0.35">
      <c r="K59318" s="293"/>
      <c r="M59318" s="290"/>
    </row>
    <row r="59319" spans="11:13" x14ac:dyDescent="0.35">
      <c r="K59319" s="293"/>
      <c r="M59319" s="290"/>
    </row>
    <row r="59320" spans="11:13" x14ac:dyDescent="0.35">
      <c r="K59320" s="293"/>
      <c r="M59320" s="290"/>
    </row>
    <row r="59321" spans="11:13" x14ac:dyDescent="0.35">
      <c r="K59321" s="293"/>
      <c r="M59321" s="290"/>
    </row>
    <row r="59322" spans="11:13" x14ac:dyDescent="0.35">
      <c r="K59322" s="293"/>
      <c r="M59322" s="290"/>
    </row>
    <row r="59323" spans="11:13" x14ac:dyDescent="0.35">
      <c r="K59323" s="293"/>
      <c r="M59323" s="290"/>
    </row>
    <row r="59324" spans="11:13" x14ac:dyDescent="0.35">
      <c r="K59324" s="293"/>
      <c r="M59324" s="290"/>
    </row>
    <row r="59325" spans="11:13" x14ac:dyDescent="0.35">
      <c r="K59325" s="293"/>
      <c r="M59325" s="290"/>
    </row>
    <row r="59326" spans="11:13" x14ac:dyDescent="0.35">
      <c r="K59326" s="293"/>
      <c r="M59326" s="290"/>
    </row>
    <row r="59327" spans="11:13" x14ac:dyDescent="0.35">
      <c r="K59327" s="293"/>
      <c r="M59327" s="290"/>
    </row>
    <row r="59328" spans="11:13" x14ac:dyDescent="0.35">
      <c r="K59328" s="293"/>
      <c r="M59328" s="290"/>
    </row>
    <row r="59329" spans="11:13" x14ac:dyDescent="0.35">
      <c r="K59329" s="293"/>
      <c r="M59329" s="290"/>
    </row>
    <row r="59330" spans="11:13" x14ac:dyDescent="0.35">
      <c r="K59330" s="293"/>
      <c r="M59330" s="290"/>
    </row>
    <row r="59331" spans="11:13" x14ac:dyDescent="0.35">
      <c r="K59331" s="293"/>
      <c r="M59331" s="290"/>
    </row>
    <row r="59332" spans="11:13" x14ac:dyDescent="0.35">
      <c r="K59332" s="293"/>
      <c r="M59332" s="290"/>
    </row>
    <row r="59333" spans="11:13" x14ac:dyDescent="0.35">
      <c r="K59333" s="293"/>
      <c r="M59333" s="290"/>
    </row>
    <row r="59334" spans="11:13" x14ac:dyDescent="0.35">
      <c r="K59334" s="293"/>
      <c r="M59334" s="290"/>
    </row>
    <row r="59335" spans="11:13" x14ac:dyDescent="0.35">
      <c r="K59335" s="293"/>
      <c r="M59335" s="290"/>
    </row>
    <row r="59336" spans="11:13" x14ac:dyDescent="0.35">
      <c r="K59336" s="293"/>
      <c r="M59336" s="290"/>
    </row>
    <row r="59337" spans="11:13" x14ac:dyDescent="0.35">
      <c r="K59337" s="293"/>
      <c r="M59337" s="290"/>
    </row>
    <row r="59338" spans="11:13" x14ac:dyDescent="0.35">
      <c r="K59338" s="293"/>
      <c r="M59338" s="290"/>
    </row>
    <row r="59339" spans="11:13" x14ac:dyDescent="0.35">
      <c r="K59339" s="293"/>
      <c r="M59339" s="290"/>
    </row>
    <row r="59340" spans="11:13" x14ac:dyDescent="0.35">
      <c r="K59340" s="293"/>
      <c r="M59340" s="290"/>
    </row>
    <row r="59341" spans="11:13" x14ac:dyDescent="0.35">
      <c r="K59341" s="293"/>
      <c r="M59341" s="290"/>
    </row>
    <row r="59342" spans="11:13" x14ac:dyDescent="0.35">
      <c r="K59342" s="293"/>
      <c r="M59342" s="290"/>
    </row>
    <row r="59343" spans="11:13" x14ac:dyDescent="0.35">
      <c r="K59343" s="293"/>
      <c r="M59343" s="290"/>
    </row>
    <row r="59344" spans="11:13" x14ac:dyDescent="0.35">
      <c r="K59344" s="293"/>
      <c r="M59344" s="290"/>
    </row>
    <row r="59345" spans="11:13" x14ac:dyDescent="0.35">
      <c r="K59345" s="293"/>
      <c r="M59345" s="290"/>
    </row>
    <row r="59346" spans="11:13" x14ac:dyDescent="0.35">
      <c r="K59346" s="293"/>
      <c r="M59346" s="290"/>
    </row>
    <row r="59347" spans="11:13" x14ac:dyDescent="0.35">
      <c r="K59347" s="293"/>
      <c r="M59347" s="290"/>
    </row>
    <row r="59348" spans="11:13" x14ac:dyDescent="0.35">
      <c r="K59348" s="293"/>
      <c r="M59348" s="290"/>
    </row>
    <row r="59349" spans="11:13" x14ac:dyDescent="0.35">
      <c r="K59349" s="293"/>
      <c r="M59349" s="290"/>
    </row>
    <row r="59350" spans="11:13" x14ac:dyDescent="0.35">
      <c r="K59350" s="293"/>
      <c r="M59350" s="290"/>
    </row>
    <row r="59351" spans="11:13" x14ac:dyDescent="0.35">
      <c r="K59351" s="293"/>
      <c r="M59351" s="290"/>
    </row>
    <row r="59352" spans="11:13" x14ac:dyDescent="0.35">
      <c r="K59352" s="293"/>
      <c r="M59352" s="290"/>
    </row>
    <row r="59353" spans="11:13" x14ac:dyDescent="0.35">
      <c r="K59353" s="293"/>
      <c r="M59353" s="290"/>
    </row>
    <row r="59354" spans="11:13" x14ac:dyDescent="0.35">
      <c r="K59354" s="293"/>
      <c r="M59354" s="290"/>
    </row>
    <row r="59355" spans="11:13" x14ac:dyDescent="0.35">
      <c r="K59355" s="293"/>
      <c r="M59355" s="290"/>
    </row>
    <row r="59356" spans="11:13" x14ac:dyDescent="0.35">
      <c r="K59356" s="293"/>
      <c r="M59356" s="290"/>
    </row>
    <row r="59357" spans="11:13" x14ac:dyDescent="0.35">
      <c r="K59357" s="293"/>
      <c r="M59357" s="290"/>
    </row>
    <row r="59358" spans="11:13" x14ac:dyDescent="0.35">
      <c r="K59358" s="293"/>
      <c r="M59358" s="290"/>
    </row>
    <row r="59359" spans="11:13" x14ac:dyDescent="0.35">
      <c r="K59359" s="293"/>
      <c r="M59359" s="290"/>
    </row>
    <row r="59360" spans="11:13" x14ac:dyDescent="0.35">
      <c r="K59360" s="293"/>
      <c r="M59360" s="290"/>
    </row>
    <row r="59361" spans="11:13" x14ac:dyDescent="0.35">
      <c r="K59361" s="293"/>
      <c r="M59361" s="290"/>
    </row>
    <row r="59362" spans="11:13" x14ac:dyDescent="0.35">
      <c r="K59362" s="293"/>
      <c r="M59362" s="290"/>
    </row>
    <row r="59363" spans="11:13" x14ac:dyDescent="0.35">
      <c r="K59363" s="293"/>
      <c r="M59363" s="290"/>
    </row>
    <row r="59364" spans="11:13" x14ac:dyDescent="0.35">
      <c r="K59364" s="293"/>
      <c r="M59364" s="290"/>
    </row>
    <row r="59365" spans="11:13" x14ac:dyDescent="0.35">
      <c r="K59365" s="293"/>
      <c r="M59365" s="290"/>
    </row>
    <row r="59366" spans="11:13" x14ac:dyDescent="0.35">
      <c r="K59366" s="293"/>
      <c r="M59366" s="290"/>
    </row>
    <row r="59367" spans="11:13" x14ac:dyDescent="0.35">
      <c r="K59367" s="293"/>
      <c r="M59367" s="290"/>
    </row>
    <row r="59368" spans="11:13" x14ac:dyDescent="0.35">
      <c r="K59368" s="293"/>
      <c r="M59368" s="290"/>
    </row>
    <row r="59369" spans="11:13" x14ac:dyDescent="0.35">
      <c r="K59369" s="293"/>
      <c r="M59369" s="290"/>
    </row>
    <row r="59370" spans="11:13" x14ac:dyDescent="0.35">
      <c r="K59370" s="293"/>
      <c r="M59370" s="290"/>
    </row>
    <row r="59371" spans="11:13" x14ac:dyDescent="0.35">
      <c r="K59371" s="293"/>
      <c r="M59371" s="290"/>
    </row>
    <row r="59372" spans="11:13" x14ac:dyDescent="0.35">
      <c r="K59372" s="293"/>
      <c r="M59372" s="290"/>
    </row>
    <row r="59373" spans="11:13" x14ac:dyDescent="0.35">
      <c r="K59373" s="293"/>
      <c r="M59373" s="290"/>
    </row>
    <row r="59374" spans="11:13" x14ac:dyDescent="0.35">
      <c r="K59374" s="293"/>
      <c r="M59374" s="290"/>
    </row>
    <row r="59375" spans="11:13" x14ac:dyDescent="0.35">
      <c r="K59375" s="293"/>
      <c r="M59375" s="290"/>
    </row>
    <row r="59376" spans="11:13" x14ac:dyDescent="0.35">
      <c r="K59376" s="293"/>
      <c r="M59376" s="290"/>
    </row>
    <row r="59377" spans="11:13" x14ac:dyDescent="0.35">
      <c r="K59377" s="293"/>
      <c r="M59377" s="290"/>
    </row>
    <row r="59378" spans="11:13" x14ac:dyDescent="0.35">
      <c r="K59378" s="293"/>
      <c r="M59378" s="290"/>
    </row>
    <row r="59379" spans="11:13" x14ac:dyDescent="0.35">
      <c r="K59379" s="293"/>
      <c r="M59379" s="290"/>
    </row>
    <row r="59380" spans="11:13" x14ac:dyDescent="0.35">
      <c r="K59380" s="293"/>
      <c r="M59380" s="290"/>
    </row>
    <row r="59381" spans="11:13" x14ac:dyDescent="0.35">
      <c r="K59381" s="293"/>
      <c r="M59381" s="290"/>
    </row>
    <row r="59382" spans="11:13" x14ac:dyDescent="0.35">
      <c r="K59382" s="293"/>
      <c r="M59382" s="290"/>
    </row>
    <row r="59383" spans="11:13" x14ac:dyDescent="0.35">
      <c r="K59383" s="293"/>
      <c r="M59383" s="290"/>
    </row>
    <row r="59384" spans="11:13" x14ac:dyDescent="0.35">
      <c r="K59384" s="293"/>
      <c r="M59384" s="290"/>
    </row>
    <row r="59385" spans="11:13" x14ac:dyDescent="0.35">
      <c r="K59385" s="293"/>
      <c r="M59385" s="290"/>
    </row>
    <row r="59386" spans="11:13" x14ac:dyDescent="0.35">
      <c r="K59386" s="293"/>
      <c r="M59386" s="290"/>
    </row>
    <row r="59387" spans="11:13" x14ac:dyDescent="0.35">
      <c r="K59387" s="293"/>
      <c r="M59387" s="290"/>
    </row>
    <row r="59388" spans="11:13" x14ac:dyDescent="0.35">
      <c r="K59388" s="293"/>
      <c r="M59388" s="290"/>
    </row>
    <row r="59389" spans="11:13" x14ac:dyDescent="0.35">
      <c r="K59389" s="293"/>
      <c r="M59389" s="290"/>
    </row>
    <row r="59390" spans="11:13" x14ac:dyDescent="0.35">
      <c r="K59390" s="293"/>
      <c r="M59390" s="290"/>
    </row>
    <row r="59391" spans="11:13" x14ac:dyDescent="0.35">
      <c r="K59391" s="293"/>
      <c r="M59391" s="290"/>
    </row>
    <row r="59392" spans="11:13" x14ac:dyDescent="0.35">
      <c r="K59392" s="293"/>
      <c r="M59392" s="290"/>
    </row>
    <row r="59393" spans="11:13" x14ac:dyDescent="0.35">
      <c r="K59393" s="293"/>
      <c r="M59393" s="290"/>
    </row>
    <row r="59394" spans="11:13" x14ac:dyDescent="0.35">
      <c r="K59394" s="293"/>
      <c r="M59394" s="290"/>
    </row>
    <row r="59395" spans="11:13" x14ac:dyDescent="0.35">
      <c r="K59395" s="293"/>
      <c r="M59395" s="290"/>
    </row>
    <row r="59396" spans="11:13" x14ac:dyDescent="0.35">
      <c r="K59396" s="293"/>
      <c r="M59396" s="290"/>
    </row>
    <row r="59397" spans="11:13" x14ac:dyDescent="0.35">
      <c r="K59397" s="293"/>
      <c r="M59397" s="290"/>
    </row>
    <row r="59398" spans="11:13" x14ac:dyDescent="0.35">
      <c r="K59398" s="293"/>
      <c r="M59398" s="290"/>
    </row>
    <row r="59399" spans="11:13" x14ac:dyDescent="0.35">
      <c r="K59399" s="293"/>
      <c r="M59399" s="290"/>
    </row>
    <row r="59400" spans="11:13" x14ac:dyDescent="0.35">
      <c r="K59400" s="293"/>
      <c r="M59400" s="290"/>
    </row>
    <row r="59401" spans="11:13" x14ac:dyDescent="0.35">
      <c r="K59401" s="293"/>
      <c r="M59401" s="290"/>
    </row>
    <row r="59402" spans="11:13" x14ac:dyDescent="0.35">
      <c r="K59402" s="293"/>
      <c r="M59402" s="290"/>
    </row>
    <row r="59403" spans="11:13" x14ac:dyDescent="0.35">
      <c r="K59403" s="293"/>
      <c r="M59403" s="290"/>
    </row>
    <row r="59404" spans="11:13" x14ac:dyDescent="0.35">
      <c r="K59404" s="293"/>
      <c r="M59404" s="290"/>
    </row>
    <row r="59405" spans="11:13" x14ac:dyDescent="0.35">
      <c r="K59405" s="293"/>
      <c r="M59405" s="290"/>
    </row>
    <row r="59406" spans="11:13" x14ac:dyDescent="0.35">
      <c r="K59406" s="293"/>
      <c r="M59406" s="290"/>
    </row>
    <row r="59407" spans="11:13" x14ac:dyDescent="0.35">
      <c r="K59407" s="293"/>
      <c r="M59407" s="290"/>
    </row>
    <row r="59408" spans="11:13" x14ac:dyDescent="0.35">
      <c r="K59408" s="293"/>
      <c r="M59408" s="290"/>
    </row>
    <row r="59409" spans="11:13" x14ac:dyDescent="0.35">
      <c r="K59409" s="293"/>
      <c r="M59409" s="290"/>
    </row>
    <row r="59410" spans="11:13" x14ac:dyDescent="0.35">
      <c r="K59410" s="293"/>
      <c r="M59410" s="290"/>
    </row>
    <row r="59411" spans="11:13" x14ac:dyDescent="0.35">
      <c r="K59411" s="293"/>
      <c r="M59411" s="290"/>
    </row>
    <row r="59412" spans="11:13" x14ac:dyDescent="0.35">
      <c r="K59412" s="293"/>
      <c r="M59412" s="290"/>
    </row>
    <row r="59413" spans="11:13" x14ac:dyDescent="0.35">
      <c r="K59413" s="293"/>
      <c r="M59413" s="290"/>
    </row>
    <row r="59414" spans="11:13" x14ac:dyDescent="0.35">
      <c r="K59414" s="293"/>
      <c r="M59414" s="290"/>
    </row>
    <row r="59415" spans="11:13" x14ac:dyDescent="0.35">
      <c r="K59415" s="293"/>
      <c r="M59415" s="290"/>
    </row>
    <row r="59416" spans="11:13" x14ac:dyDescent="0.35">
      <c r="K59416" s="293"/>
      <c r="M59416" s="290"/>
    </row>
    <row r="59417" spans="11:13" x14ac:dyDescent="0.35">
      <c r="K59417" s="293"/>
      <c r="M59417" s="290"/>
    </row>
    <row r="59418" spans="11:13" x14ac:dyDescent="0.35">
      <c r="K59418" s="293"/>
      <c r="M59418" s="290"/>
    </row>
    <row r="59419" spans="11:13" x14ac:dyDescent="0.35">
      <c r="K59419" s="293"/>
      <c r="M59419" s="290"/>
    </row>
    <row r="59420" spans="11:13" x14ac:dyDescent="0.35">
      <c r="K59420" s="293"/>
      <c r="M59420" s="290"/>
    </row>
    <row r="59421" spans="11:13" x14ac:dyDescent="0.35">
      <c r="K59421" s="293"/>
      <c r="M59421" s="290"/>
    </row>
    <row r="59422" spans="11:13" x14ac:dyDescent="0.35">
      <c r="K59422" s="293"/>
      <c r="M59422" s="290"/>
    </row>
    <row r="59423" spans="11:13" x14ac:dyDescent="0.35">
      <c r="K59423" s="293"/>
      <c r="M59423" s="290"/>
    </row>
    <row r="59424" spans="11:13" x14ac:dyDescent="0.35">
      <c r="K59424" s="293"/>
      <c r="M59424" s="290"/>
    </row>
    <row r="59425" spans="11:13" x14ac:dyDescent="0.35">
      <c r="K59425" s="293"/>
      <c r="M59425" s="290"/>
    </row>
    <row r="59426" spans="11:13" x14ac:dyDescent="0.35">
      <c r="K59426" s="293"/>
      <c r="M59426" s="290"/>
    </row>
    <row r="59427" spans="11:13" x14ac:dyDescent="0.35">
      <c r="K59427" s="293"/>
      <c r="M59427" s="290"/>
    </row>
    <row r="59428" spans="11:13" x14ac:dyDescent="0.35">
      <c r="K59428" s="293"/>
      <c r="M59428" s="290"/>
    </row>
    <row r="59429" spans="11:13" x14ac:dyDescent="0.35">
      <c r="K59429" s="293"/>
      <c r="M59429" s="290"/>
    </row>
    <row r="59430" spans="11:13" x14ac:dyDescent="0.35">
      <c r="K59430" s="293"/>
      <c r="M59430" s="290"/>
    </row>
    <row r="59431" spans="11:13" x14ac:dyDescent="0.35">
      <c r="K59431" s="293"/>
      <c r="M59431" s="290"/>
    </row>
    <row r="59432" spans="11:13" x14ac:dyDescent="0.35">
      <c r="K59432" s="293"/>
      <c r="M59432" s="290"/>
    </row>
    <row r="59433" spans="11:13" x14ac:dyDescent="0.35">
      <c r="K59433" s="293"/>
      <c r="M59433" s="290"/>
    </row>
    <row r="59434" spans="11:13" x14ac:dyDescent="0.35">
      <c r="K59434" s="293"/>
      <c r="M59434" s="290"/>
    </row>
    <row r="59435" spans="11:13" x14ac:dyDescent="0.35">
      <c r="K59435" s="293"/>
      <c r="M59435" s="290"/>
    </row>
    <row r="59436" spans="11:13" x14ac:dyDescent="0.35">
      <c r="K59436" s="293"/>
      <c r="M59436" s="290"/>
    </row>
    <row r="59437" spans="11:13" x14ac:dyDescent="0.35">
      <c r="K59437" s="293"/>
      <c r="M59437" s="290"/>
    </row>
    <row r="59438" spans="11:13" x14ac:dyDescent="0.35">
      <c r="K59438" s="293"/>
      <c r="M59438" s="290"/>
    </row>
    <row r="59439" spans="11:13" x14ac:dyDescent="0.35">
      <c r="K59439" s="293"/>
      <c r="M59439" s="290"/>
    </row>
    <row r="59440" spans="11:13" x14ac:dyDescent="0.35">
      <c r="K59440" s="293"/>
      <c r="M59440" s="290"/>
    </row>
    <row r="59441" spans="11:13" x14ac:dyDescent="0.35">
      <c r="K59441" s="293"/>
      <c r="M59441" s="290"/>
    </row>
    <row r="59442" spans="11:13" x14ac:dyDescent="0.35">
      <c r="K59442" s="293"/>
      <c r="M59442" s="290"/>
    </row>
    <row r="59443" spans="11:13" x14ac:dyDescent="0.35">
      <c r="K59443" s="293"/>
      <c r="M59443" s="290"/>
    </row>
    <row r="59444" spans="11:13" x14ac:dyDescent="0.35">
      <c r="K59444" s="293"/>
      <c r="M59444" s="290"/>
    </row>
    <row r="59445" spans="11:13" x14ac:dyDescent="0.35">
      <c r="K59445" s="293"/>
      <c r="M59445" s="290"/>
    </row>
    <row r="59446" spans="11:13" x14ac:dyDescent="0.35">
      <c r="K59446" s="293"/>
      <c r="M59446" s="290"/>
    </row>
    <row r="59447" spans="11:13" x14ac:dyDescent="0.35">
      <c r="K59447" s="293"/>
      <c r="M59447" s="290"/>
    </row>
    <row r="59448" spans="11:13" x14ac:dyDescent="0.35">
      <c r="K59448" s="293"/>
      <c r="M59448" s="290"/>
    </row>
    <row r="59449" spans="11:13" x14ac:dyDescent="0.35">
      <c r="K59449" s="293"/>
      <c r="M59449" s="290"/>
    </row>
    <row r="59450" spans="11:13" x14ac:dyDescent="0.35">
      <c r="K59450" s="293"/>
      <c r="M59450" s="290"/>
    </row>
    <row r="59451" spans="11:13" x14ac:dyDescent="0.35">
      <c r="K59451" s="293"/>
      <c r="M59451" s="290"/>
    </row>
    <row r="59452" spans="11:13" x14ac:dyDescent="0.35">
      <c r="K59452" s="293"/>
      <c r="M59452" s="290"/>
    </row>
    <row r="59453" spans="11:13" x14ac:dyDescent="0.35">
      <c r="K59453" s="293"/>
      <c r="M59453" s="290"/>
    </row>
    <row r="59454" spans="11:13" x14ac:dyDescent="0.35">
      <c r="K59454" s="293"/>
      <c r="M59454" s="290"/>
    </row>
    <row r="59455" spans="11:13" x14ac:dyDescent="0.35">
      <c r="K59455" s="293"/>
      <c r="M59455" s="290"/>
    </row>
    <row r="59456" spans="11:13" x14ac:dyDescent="0.35">
      <c r="K59456" s="293"/>
      <c r="M59456" s="290"/>
    </row>
    <row r="59457" spans="11:13" x14ac:dyDescent="0.35">
      <c r="K59457" s="293"/>
      <c r="M59457" s="290"/>
    </row>
    <row r="59458" spans="11:13" x14ac:dyDescent="0.35">
      <c r="K59458" s="293"/>
      <c r="M59458" s="290"/>
    </row>
    <row r="59459" spans="11:13" x14ac:dyDescent="0.35">
      <c r="K59459" s="293"/>
      <c r="M59459" s="290"/>
    </row>
    <row r="59460" spans="11:13" x14ac:dyDescent="0.35">
      <c r="K59460" s="293"/>
      <c r="M59460" s="290"/>
    </row>
    <row r="59461" spans="11:13" x14ac:dyDescent="0.35">
      <c r="K59461" s="293"/>
      <c r="M59461" s="290"/>
    </row>
    <row r="59462" spans="11:13" x14ac:dyDescent="0.35">
      <c r="K59462" s="293"/>
      <c r="M59462" s="290"/>
    </row>
    <row r="59463" spans="11:13" x14ac:dyDescent="0.35">
      <c r="K59463" s="293"/>
      <c r="M59463" s="290"/>
    </row>
    <row r="59464" spans="11:13" x14ac:dyDescent="0.35">
      <c r="K59464" s="293"/>
      <c r="M59464" s="290"/>
    </row>
    <row r="59465" spans="11:13" x14ac:dyDescent="0.35">
      <c r="K59465" s="293"/>
      <c r="M59465" s="290"/>
    </row>
    <row r="59466" spans="11:13" x14ac:dyDescent="0.35">
      <c r="K59466" s="293"/>
      <c r="M59466" s="290"/>
    </row>
    <row r="59467" spans="11:13" x14ac:dyDescent="0.35">
      <c r="K59467" s="293"/>
      <c r="M59467" s="290"/>
    </row>
    <row r="59468" spans="11:13" x14ac:dyDescent="0.35">
      <c r="K59468" s="293"/>
      <c r="M59468" s="290"/>
    </row>
    <row r="59469" spans="11:13" x14ac:dyDescent="0.35">
      <c r="K59469" s="293"/>
      <c r="M59469" s="290"/>
    </row>
    <row r="59470" spans="11:13" x14ac:dyDescent="0.35">
      <c r="K59470" s="293"/>
      <c r="M59470" s="290"/>
    </row>
    <row r="59471" spans="11:13" x14ac:dyDescent="0.35">
      <c r="K59471" s="293"/>
      <c r="M59471" s="290"/>
    </row>
    <row r="59472" spans="11:13" x14ac:dyDescent="0.35">
      <c r="K59472" s="293"/>
      <c r="M59472" s="290"/>
    </row>
    <row r="59473" spans="11:13" x14ac:dyDescent="0.35">
      <c r="K59473" s="293"/>
      <c r="M59473" s="290"/>
    </row>
    <row r="59474" spans="11:13" x14ac:dyDescent="0.35">
      <c r="K59474" s="293"/>
      <c r="M59474" s="290"/>
    </row>
    <row r="59475" spans="11:13" x14ac:dyDescent="0.35">
      <c r="K59475" s="293"/>
      <c r="M59475" s="290"/>
    </row>
    <row r="59476" spans="11:13" x14ac:dyDescent="0.35">
      <c r="K59476" s="293"/>
      <c r="M59476" s="290"/>
    </row>
    <row r="59477" spans="11:13" x14ac:dyDescent="0.35">
      <c r="K59477" s="293"/>
      <c r="M59477" s="290"/>
    </row>
    <row r="59478" spans="11:13" x14ac:dyDescent="0.35">
      <c r="K59478" s="293"/>
      <c r="M59478" s="290"/>
    </row>
    <row r="59479" spans="11:13" x14ac:dyDescent="0.35">
      <c r="K59479" s="293"/>
      <c r="M59479" s="290"/>
    </row>
    <row r="59480" spans="11:13" x14ac:dyDescent="0.35">
      <c r="K59480" s="293"/>
      <c r="M59480" s="290"/>
    </row>
    <row r="59481" spans="11:13" x14ac:dyDescent="0.35">
      <c r="K59481" s="293"/>
      <c r="M59481" s="290"/>
    </row>
    <row r="59482" spans="11:13" x14ac:dyDescent="0.35">
      <c r="K59482" s="293"/>
      <c r="M59482" s="290"/>
    </row>
    <row r="59483" spans="11:13" x14ac:dyDescent="0.35">
      <c r="K59483" s="293"/>
      <c r="M59483" s="290"/>
    </row>
    <row r="59484" spans="11:13" x14ac:dyDescent="0.35">
      <c r="K59484" s="293"/>
      <c r="M59484" s="290"/>
    </row>
    <row r="59485" spans="11:13" x14ac:dyDescent="0.35">
      <c r="K59485" s="293"/>
      <c r="M59485" s="290"/>
    </row>
    <row r="59486" spans="11:13" x14ac:dyDescent="0.35">
      <c r="K59486" s="293"/>
      <c r="M59486" s="290"/>
    </row>
    <row r="59487" spans="11:13" x14ac:dyDescent="0.35">
      <c r="K59487" s="293"/>
      <c r="M59487" s="290"/>
    </row>
    <row r="59488" spans="11:13" x14ac:dyDescent="0.35">
      <c r="K59488" s="293"/>
      <c r="M59488" s="290"/>
    </row>
    <row r="59489" spans="11:13" x14ac:dyDescent="0.35">
      <c r="K59489" s="293"/>
      <c r="M59489" s="290"/>
    </row>
    <row r="59490" spans="11:13" x14ac:dyDescent="0.35">
      <c r="K59490" s="293"/>
      <c r="M59490" s="290"/>
    </row>
    <row r="59491" spans="11:13" x14ac:dyDescent="0.35">
      <c r="K59491" s="293"/>
      <c r="M59491" s="290"/>
    </row>
    <row r="59492" spans="11:13" x14ac:dyDescent="0.35">
      <c r="K59492" s="293"/>
      <c r="M59492" s="290"/>
    </row>
    <row r="59493" spans="11:13" x14ac:dyDescent="0.35">
      <c r="K59493" s="293"/>
      <c r="M59493" s="290"/>
    </row>
    <row r="59494" spans="11:13" x14ac:dyDescent="0.35">
      <c r="K59494" s="293"/>
      <c r="M59494" s="290"/>
    </row>
    <row r="59495" spans="11:13" x14ac:dyDescent="0.35">
      <c r="K59495" s="293"/>
      <c r="M59495" s="290"/>
    </row>
    <row r="59496" spans="11:13" x14ac:dyDescent="0.35">
      <c r="K59496" s="293"/>
      <c r="M59496" s="290"/>
    </row>
    <row r="59497" spans="11:13" x14ac:dyDescent="0.35">
      <c r="K59497" s="293"/>
      <c r="M59497" s="290"/>
    </row>
    <row r="59498" spans="11:13" x14ac:dyDescent="0.35">
      <c r="K59498" s="293"/>
      <c r="M59498" s="290"/>
    </row>
    <row r="59499" spans="11:13" x14ac:dyDescent="0.35">
      <c r="K59499" s="293"/>
      <c r="M59499" s="290"/>
    </row>
    <row r="59500" spans="11:13" x14ac:dyDescent="0.35">
      <c r="K59500" s="293"/>
      <c r="M59500" s="290"/>
    </row>
    <row r="59501" spans="11:13" x14ac:dyDescent="0.35">
      <c r="K59501" s="293"/>
      <c r="M59501" s="290"/>
    </row>
    <row r="59502" spans="11:13" x14ac:dyDescent="0.35">
      <c r="K59502" s="293"/>
      <c r="M59502" s="290"/>
    </row>
    <row r="59503" spans="11:13" x14ac:dyDescent="0.35">
      <c r="K59503" s="293"/>
      <c r="M59503" s="290"/>
    </row>
    <row r="59504" spans="11:13" x14ac:dyDescent="0.35">
      <c r="K59504" s="293"/>
      <c r="M59504" s="290"/>
    </row>
    <row r="59505" spans="11:13" x14ac:dyDescent="0.35">
      <c r="K59505" s="293"/>
      <c r="M59505" s="290"/>
    </row>
    <row r="59506" spans="11:13" x14ac:dyDescent="0.35">
      <c r="K59506" s="293"/>
      <c r="M59506" s="290"/>
    </row>
    <row r="59507" spans="11:13" x14ac:dyDescent="0.35">
      <c r="K59507" s="293"/>
      <c r="M59507" s="290"/>
    </row>
    <row r="59508" spans="11:13" x14ac:dyDescent="0.35">
      <c r="K59508" s="293"/>
      <c r="M59508" s="290"/>
    </row>
    <row r="59509" spans="11:13" x14ac:dyDescent="0.35">
      <c r="K59509" s="293"/>
      <c r="M59509" s="290"/>
    </row>
    <row r="59510" spans="11:13" x14ac:dyDescent="0.35">
      <c r="K59510" s="293"/>
      <c r="M59510" s="290"/>
    </row>
    <row r="59511" spans="11:13" x14ac:dyDescent="0.35">
      <c r="K59511" s="293"/>
      <c r="M59511" s="290"/>
    </row>
    <row r="59512" spans="11:13" x14ac:dyDescent="0.35">
      <c r="K59512" s="293"/>
      <c r="M59512" s="290"/>
    </row>
    <row r="59513" spans="11:13" x14ac:dyDescent="0.35">
      <c r="K59513" s="293"/>
      <c r="M59513" s="290"/>
    </row>
    <row r="59514" spans="11:13" x14ac:dyDescent="0.35">
      <c r="K59514" s="293"/>
      <c r="M59514" s="290"/>
    </row>
    <row r="59515" spans="11:13" x14ac:dyDescent="0.35">
      <c r="K59515" s="293"/>
      <c r="M59515" s="290"/>
    </row>
    <row r="59516" spans="11:13" x14ac:dyDescent="0.35">
      <c r="K59516" s="293"/>
      <c r="M59516" s="290"/>
    </row>
    <row r="59517" spans="11:13" x14ac:dyDescent="0.35">
      <c r="K59517" s="293"/>
      <c r="M59517" s="290"/>
    </row>
    <row r="59518" spans="11:13" x14ac:dyDescent="0.35">
      <c r="K59518" s="293"/>
      <c r="M59518" s="290"/>
    </row>
    <row r="59519" spans="11:13" x14ac:dyDescent="0.35">
      <c r="K59519" s="293"/>
      <c r="M59519" s="290"/>
    </row>
    <row r="59520" spans="11:13" x14ac:dyDescent="0.35">
      <c r="K59520" s="293"/>
      <c r="M59520" s="290"/>
    </row>
    <row r="59521" spans="11:13" x14ac:dyDescent="0.35">
      <c r="K59521" s="293"/>
      <c r="M59521" s="290"/>
    </row>
    <row r="59522" spans="11:13" x14ac:dyDescent="0.35">
      <c r="K59522" s="293"/>
      <c r="M59522" s="290"/>
    </row>
    <row r="59523" spans="11:13" x14ac:dyDescent="0.35">
      <c r="K59523" s="293"/>
      <c r="M59523" s="290"/>
    </row>
    <row r="59524" spans="11:13" x14ac:dyDescent="0.35">
      <c r="K59524" s="293"/>
      <c r="M59524" s="290"/>
    </row>
    <row r="59525" spans="11:13" x14ac:dyDescent="0.35">
      <c r="K59525" s="293"/>
      <c r="M59525" s="290"/>
    </row>
    <row r="59526" spans="11:13" x14ac:dyDescent="0.35">
      <c r="K59526" s="293"/>
      <c r="M59526" s="290"/>
    </row>
    <row r="59527" spans="11:13" x14ac:dyDescent="0.35">
      <c r="K59527" s="293"/>
      <c r="M59527" s="290"/>
    </row>
    <row r="59528" spans="11:13" x14ac:dyDescent="0.35">
      <c r="K59528" s="293"/>
      <c r="M59528" s="290"/>
    </row>
    <row r="59529" spans="11:13" x14ac:dyDescent="0.35">
      <c r="K59529" s="293"/>
      <c r="M59529" s="290"/>
    </row>
    <row r="59530" spans="11:13" x14ac:dyDescent="0.35">
      <c r="K59530" s="293"/>
      <c r="M59530" s="290"/>
    </row>
    <row r="59531" spans="11:13" x14ac:dyDescent="0.35">
      <c r="K59531" s="293"/>
      <c r="M59531" s="290"/>
    </row>
    <row r="59532" spans="11:13" x14ac:dyDescent="0.35">
      <c r="K59532" s="293"/>
      <c r="M59532" s="290"/>
    </row>
    <row r="59533" spans="11:13" x14ac:dyDescent="0.35">
      <c r="K59533" s="293"/>
      <c r="M59533" s="290"/>
    </row>
    <row r="59534" spans="11:13" x14ac:dyDescent="0.35">
      <c r="K59534" s="293"/>
      <c r="M59534" s="290"/>
    </row>
    <row r="59535" spans="11:13" x14ac:dyDescent="0.35">
      <c r="K59535" s="293"/>
      <c r="M59535" s="290"/>
    </row>
    <row r="59536" spans="11:13" x14ac:dyDescent="0.35">
      <c r="K59536" s="293"/>
      <c r="M59536" s="290"/>
    </row>
    <row r="59537" spans="11:13" x14ac:dyDescent="0.35">
      <c r="K59537" s="293"/>
      <c r="M59537" s="290"/>
    </row>
    <row r="59538" spans="11:13" x14ac:dyDescent="0.35">
      <c r="K59538" s="293"/>
      <c r="M59538" s="290"/>
    </row>
    <row r="59539" spans="11:13" x14ac:dyDescent="0.35">
      <c r="K59539" s="293"/>
      <c r="M59539" s="290"/>
    </row>
    <row r="59540" spans="11:13" x14ac:dyDescent="0.35">
      <c r="K59540" s="293"/>
      <c r="M59540" s="290"/>
    </row>
    <row r="59541" spans="11:13" x14ac:dyDescent="0.35">
      <c r="K59541" s="293"/>
      <c r="M59541" s="290"/>
    </row>
    <row r="59542" spans="11:13" x14ac:dyDescent="0.35">
      <c r="K59542" s="293"/>
      <c r="M59542" s="290"/>
    </row>
    <row r="59543" spans="11:13" x14ac:dyDescent="0.35">
      <c r="K59543" s="293"/>
      <c r="M59543" s="290"/>
    </row>
    <row r="59544" spans="11:13" x14ac:dyDescent="0.35">
      <c r="K59544" s="293"/>
      <c r="M59544" s="290"/>
    </row>
    <row r="59545" spans="11:13" x14ac:dyDescent="0.35">
      <c r="K59545" s="293"/>
      <c r="M59545" s="290"/>
    </row>
    <row r="59546" spans="11:13" x14ac:dyDescent="0.35">
      <c r="K59546" s="293"/>
      <c r="M59546" s="290"/>
    </row>
    <row r="59547" spans="11:13" x14ac:dyDescent="0.35">
      <c r="K59547" s="293"/>
      <c r="M59547" s="290"/>
    </row>
    <row r="59548" spans="11:13" x14ac:dyDescent="0.35">
      <c r="K59548" s="293"/>
      <c r="M59548" s="290"/>
    </row>
    <row r="59549" spans="11:13" x14ac:dyDescent="0.35">
      <c r="K59549" s="293"/>
      <c r="M59549" s="290"/>
    </row>
    <row r="59550" spans="11:13" x14ac:dyDescent="0.35">
      <c r="K59550" s="293"/>
      <c r="M59550" s="290"/>
    </row>
    <row r="59551" spans="11:13" x14ac:dyDescent="0.35">
      <c r="K59551" s="293"/>
      <c r="M59551" s="290"/>
    </row>
    <row r="59552" spans="11:13" x14ac:dyDescent="0.35">
      <c r="K59552" s="293"/>
      <c r="M59552" s="290"/>
    </row>
    <row r="59553" spans="11:13" x14ac:dyDescent="0.35">
      <c r="K59553" s="293"/>
      <c r="M59553" s="290"/>
    </row>
    <row r="59554" spans="11:13" x14ac:dyDescent="0.35">
      <c r="K59554" s="293"/>
      <c r="M59554" s="290"/>
    </row>
    <row r="59555" spans="11:13" x14ac:dyDescent="0.35">
      <c r="K59555" s="293"/>
      <c r="M59555" s="290"/>
    </row>
    <row r="59556" spans="11:13" x14ac:dyDescent="0.35">
      <c r="K59556" s="293"/>
      <c r="M59556" s="290"/>
    </row>
    <row r="59557" spans="11:13" x14ac:dyDescent="0.35">
      <c r="K59557" s="293"/>
      <c r="M59557" s="290"/>
    </row>
    <row r="59558" spans="11:13" x14ac:dyDescent="0.35">
      <c r="K59558" s="293"/>
      <c r="M59558" s="290"/>
    </row>
    <row r="59559" spans="11:13" x14ac:dyDescent="0.35">
      <c r="K59559" s="293"/>
      <c r="M59559" s="290"/>
    </row>
    <row r="59560" spans="11:13" x14ac:dyDescent="0.35">
      <c r="K59560" s="293"/>
      <c r="M59560" s="290"/>
    </row>
    <row r="59561" spans="11:13" x14ac:dyDescent="0.35">
      <c r="K59561" s="293"/>
      <c r="M59561" s="290"/>
    </row>
    <row r="59562" spans="11:13" x14ac:dyDescent="0.35">
      <c r="K59562" s="293"/>
      <c r="M59562" s="290"/>
    </row>
    <row r="59563" spans="11:13" x14ac:dyDescent="0.35">
      <c r="K59563" s="293"/>
      <c r="M59563" s="290"/>
    </row>
    <row r="59564" spans="11:13" x14ac:dyDescent="0.35">
      <c r="K59564" s="293"/>
      <c r="M59564" s="290"/>
    </row>
    <row r="59565" spans="11:13" x14ac:dyDescent="0.35">
      <c r="K59565" s="293"/>
      <c r="M59565" s="290"/>
    </row>
    <row r="59566" spans="11:13" x14ac:dyDescent="0.35">
      <c r="K59566" s="293"/>
      <c r="M59566" s="290"/>
    </row>
    <row r="59567" spans="11:13" x14ac:dyDescent="0.35">
      <c r="K59567" s="293"/>
      <c r="M59567" s="290"/>
    </row>
    <row r="59568" spans="11:13" x14ac:dyDescent="0.35">
      <c r="K59568" s="293"/>
      <c r="M59568" s="290"/>
    </row>
    <row r="59569" spans="11:13" x14ac:dyDescent="0.35">
      <c r="K59569" s="293"/>
      <c r="M59569" s="290"/>
    </row>
    <row r="59570" spans="11:13" x14ac:dyDescent="0.35">
      <c r="K59570" s="293"/>
      <c r="M59570" s="290"/>
    </row>
    <row r="59571" spans="11:13" x14ac:dyDescent="0.35">
      <c r="K59571" s="293"/>
      <c r="M59571" s="290"/>
    </row>
    <row r="59572" spans="11:13" x14ac:dyDescent="0.35">
      <c r="K59572" s="293"/>
      <c r="M59572" s="290"/>
    </row>
    <row r="59573" spans="11:13" x14ac:dyDescent="0.35">
      <c r="K59573" s="293"/>
      <c r="M59573" s="290"/>
    </row>
    <row r="59574" spans="11:13" x14ac:dyDescent="0.35">
      <c r="K59574" s="293"/>
      <c r="M59574" s="290"/>
    </row>
    <row r="59575" spans="11:13" x14ac:dyDescent="0.35">
      <c r="K59575" s="293"/>
      <c r="M59575" s="290"/>
    </row>
    <row r="59576" spans="11:13" x14ac:dyDescent="0.35">
      <c r="K59576" s="293"/>
      <c r="M59576" s="290"/>
    </row>
    <row r="59577" spans="11:13" x14ac:dyDescent="0.35">
      <c r="K59577" s="293"/>
      <c r="M59577" s="290"/>
    </row>
    <row r="59578" spans="11:13" x14ac:dyDescent="0.35">
      <c r="K59578" s="293"/>
      <c r="M59578" s="290"/>
    </row>
    <row r="59579" spans="11:13" x14ac:dyDescent="0.35">
      <c r="K59579" s="293"/>
      <c r="M59579" s="290"/>
    </row>
    <row r="59580" spans="11:13" x14ac:dyDescent="0.35">
      <c r="K59580" s="293"/>
      <c r="M59580" s="290"/>
    </row>
    <row r="59581" spans="11:13" x14ac:dyDescent="0.35">
      <c r="K59581" s="293"/>
      <c r="M59581" s="290"/>
    </row>
    <row r="59582" spans="11:13" x14ac:dyDescent="0.35">
      <c r="K59582" s="293"/>
      <c r="M59582" s="290"/>
    </row>
    <row r="59583" spans="11:13" x14ac:dyDescent="0.35">
      <c r="K59583" s="293"/>
      <c r="M59583" s="290"/>
    </row>
    <row r="59584" spans="11:13" x14ac:dyDescent="0.35">
      <c r="K59584" s="293"/>
      <c r="M59584" s="290"/>
    </row>
    <row r="59585" spans="11:13" x14ac:dyDescent="0.35">
      <c r="K59585" s="293"/>
      <c r="M59585" s="290"/>
    </row>
    <row r="59586" spans="11:13" x14ac:dyDescent="0.35">
      <c r="K59586" s="293"/>
      <c r="M59586" s="290"/>
    </row>
    <row r="59587" spans="11:13" x14ac:dyDescent="0.35">
      <c r="K59587" s="293"/>
      <c r="M59587" s="290"/>
    </row>
    <row r="59588" spans="11:13" x14ac:dyDescent="0.35">
      <c r="K59588" s="293"/>
      <c r="M59588" s="290"/>
    </row>
    <row r="59589" spans="11:13" x14ac:dyDescent="0.35">
      <c r="K59589" s="293"/>
      <c r="M59589" s="290"/>
    </row>
    <row r="59590" spans="11:13" x14ac:dyDescent="0.35">
      <c r="K59590" s="293"/>
      <c r="M59590" s="290"/>
    </row>
    <row r="59591" spans="11:13" x14ac:dyDescent="0.35">
      <c r="K59591" s="293"/>
      <c r="M59591" s="290"/>
    </row>
    <row r="59592" spans="11:13" x14ac:dyDescent="0.35">
      <c r="K59592" s="293"/>
      <c r="M59592" s="290"/>
    </row>
    <row r="59593" spans="11:13" x14ac:dyDescent="0.35">
      <c r="K59593" s="293"/>
      <c r="M59593" s="290"/>
    </row>
    <row r="59594" spans="11:13" x14ac:dyDescent="0.35">
      <c r="K59594" s="293"/>
      <c r="M59594" s="290"/>
    </row>
    <row r="59595" spans="11:13" x14ac:dyDescent="0.35">
      <c r="K59595" s="293"/>
      <c r="M59595" s="290"/>
    </row>
    <row r="59596" spans="11:13" x14ac:dyDescent="0.35">
      <c r="K59596" s="293"/>
      <c r="M59596" s="290"/>
    </row>
    <row r="59597" spans="11:13" x14ac:dyDescent="0.35">
      <c r="K59597" s="293"/>
      <c r="M59597" s="290"/>
    </row>
    <row r="59598" spans="11:13" x14ac:dyDescent="0.35">
      <c r="K59598" s="293"/>
      <c r="M59598" s="290"/>
    </row>
    <row r="59599" spans="11:13" x14ac:dyDescent="0.35">
      <c r="K59599" s="293"/>
      <c r="M59599" s="290"/>
    </row>
    <row r="59600" spans="11:13" x14ac:dyDescent="0.35">
      <c r="K59600" s="293"/>
      <c r="M59600" s="290"/>
    </row>
    <row r="59601" spans="11:13" x14ac:dyDescent="0.35">
      <c r="K59601" s="293"/>
      <c r="M59601" s="290"/>
    </row>
    <row r="59602" spans="11:13" x14ac:dyDescent="0.35">
      <c r="K59602" s="293"/>
      <c r="M59602" s="290"/>
    </row>
    <row r="59603" spans="11:13" x14ac:dyDescent="0.35">
      <c r="K59603" s="293"/>
      <c r="M59603" s="290"/>
    </row>
    <row r="59604" spans="11:13" x14ac:dyDescent="0.35">
      <c r="K59604" s="293"/>
      <c r="M59604" s="290"/>
    </row>
    <row r="59605" spans="11:13" x14ac:dyDescent="0.35">
      <c r="K59605" s="293"/>
      <c r="M59605" s="290"/>
    </row>
    <row r="59606" spans="11:13" x14ac:dyDescent="0.35">
      <c r="K59606" s="293"/>
      <c r="M59606" s="290"/>
    </row>
    <row r="59607" spans="11:13" x14ac:dyDescent="0.35">
      <c r="K59607" s="293"/>
      <c r="M59607" s="290"/>
    </row>
    <row r="59608" spans="11:13" x14ac:dyDescent="0.35">
      <c r="K59608" s="293"/>
      <c r="M59608" s="290"/>
    </row>
    <row r="59609" spans="11:13" x14ac:dyDescent="0.35">
      <c r="K59609" s="293"/>
      <c r="M59609" s="290"/>
    </row>
    <row r="59610" spans="11:13" x14ac:dyDescent="0.35">
      <c r="K59610" s="293"/>
      <c r="M59610" s="290"/>
    </row>
    <row r="59611" spans="11:13" x14ac:dyDescent="0.35">
      <c r="K59611" s="293"/>
      <c r="M59611" s="290"/>
    </row>
    <row r="59612" spans="11:13" x14ac:dyDescent="0.35">
      <c r="K59612" s="293"/>
      <c r="M59612" s="290"/>
    </row>
    <row r="59613" spans="11:13" x14ac:dyDescent="0.35">
      <c r="K59613" s="293"/>
      <c r="M59613" s="290"/>
    </row>
    <row r="59614" spans="11:13" x14ac:dyDescent="0.35">
      <c r="K59614" s="293"/>
      <c r="M59614" s="290"/>
    </row>
    <row r="59615" spans="11:13" x14ac:dyDescent="0.35">
      <c r="K59615" s="293"/>
      <c r="M59615" s="290"/>
    </row>
    <row r="59616" spans="11:13" x14ac:dyDescent="0.35">
      <c r="K59616" s="293"/>
      <c r="M59616" s="290"/>
    </row>
    <row r="59617" spans="11:13" x14ac:dyDescent="0.35">
      <c r="K59617" s="293"/>
      <c r="M59617" s="290"/>
    </row>
    <row r="59618" spans="11:13" x14ac:dyDescent="0.35">
      <c r="K59618" s="293"/>
      <c r="M59618" s="290"/>
    </row>
    <row r="59619" spans="11:13" x14ac:dyDescent="0.35">
      <c r="K59619" s="293"/>
      <c r="M59619" s="290"/>
    </row>
    <row r="59620" spans="11:13" x14ac:dyDescent="0.35">
      <c r="K59620" s="293"/>
      <c r="M59620" s="290"/>
    </row>
    <row r="59621" spans="11:13" x14ac:dyDescent="0.35">
      <c r="K59621" s="293"/>
      <c r="M59621" s="290"/>
    </row>
    <row r="59622" spans="11:13" x14ac:dyDescent="0.35">
      <c r="K59622" s="293"/>
      <c r="M59622" s="290"/>
    </row>
    <row r="59623" spans="11:13" x14ac:dyDescent="0.35">
      <c r="K59623" s="293"/>
      <c r="M59623" s="290"/>
    </row>
    <row r="59624" spans="11:13" x14ac:dyDescent="0.35">
      <c r="K59624" s="293"/>
      <c r="M59624" s="290"/>
    </row>
    <row r="59625" spans="11:13" x14ac:dyDescent="0.35">
      <c r="K59625" s="293"/>
      <c r="M59625" s="290"/>
    </row>
    <row r="59626" spans="11:13" x14ac:dyDescent="0.35">
      <c r="K59626" s="293"/>
      <c r="M59626" s="290"/>
    </row>
    <row r="59627" spans="11:13" x14ac:dyDescent="0.35">
      <c r="K59627" s="293"/>
      <c r="M59627" s="290"/>
    </row>
    <row r="59628" spans="11:13" x14ac:dyDescent="0.35">
      <c r="K59628" s="293"/>
      <c r="M59628" s="290"/>
    </row>
    <row r="59629" spans="11:13" x14ac:dyDescent="0.35">
      <c r="K59629" s="293"/>
      <c r="M59629" s="290"/>
    </row>
    <row r="59630" spans="11:13" x14ac:dyDescent="0.35">
      <c r="K59630" s="293"/>
      <c r="M59630" s="290"/>
    </row>
    <row r="59631" spans="11:13" x14ac:dyDescent="0.35">
      <c r="K59631" s="293"/>
      <c r="M59631" s="290"/>
    </row>
    <row r="59632" spans="11:13" x14ac:dyDescent="0.35">
      <c r="K59632" s="293"/>
      <c r="M59632" s="290"/>
    </row>
    <row r="59633" spans="11:13" x14ac:dyDescent="0.35">
      <c r="K59633" s="293"/>
      <c r="M59633" s="290"/>
    </row>
    <row r="59634" spans="11:13" x14ac:dyDescent="0.35">
      <c r="K59634" s="293"/>
      <c r="M59634" s="290"/>
    </row>
    <row r="59635" spans="11:13" x14ac:dyDescent="0.35">
      <c r="K59635" s="293"/>
      <c r="M59635" s="290"/>
    </row>
    <row r="59636" spans="11:13" x14ac:dyDescent="0.35">
      <c r="K59636" s="293"/>
      <c r="M59636" s="290"/>
    </row>
    <row r="59637" spans="11:13" x14ac:dyDescent="0.35">
      <c r="K59637" s="293"/>
      <c r="M59637" s="290"/>
    </row>
    <row r="59638" spans="11:13" x14ac:dyDescent="0.35">
      <c r="K59638" s="293"/>
      <c r="M59638" s="290"/>
    </row>
    <row r="59639" spans="11:13" x14ac:dyDescent="0.35">
      <c r="K59639" s="293"/>
      <c r="M59639" s="290"/>
    </row>
    <row r="59640" spans="11:13" x14ac:dyDescent="0.35">
      <c r="K59640" s="293"/>
      <c r="M59640" s="290"/>
    </row>
    <row r="59641" spans="11:13" x14ac:dyDescent="0.35">
      <c r="K59641" s="293"/>
      <c r="M59641" s="290"/>
    </row>
    <row r="59642" spans="11:13" x14ac:dyDescent="0.35">
      <c r="K59642" s="293"/>
      <c r="M59642" s="290"/>
    </row>
    <row r="59643" spans="11:13" x14ac:dyDescent="0.35">
      <c r="K59643" s="293"/>
      <c r="M59643" s="290"/>
    </row>
    <row r="59644" spans="11:13" x14ac:dyDescent="0.35">
      <c r="K59644" s="293"/>
      <c r="M59644" s="290"/>
    </row>
    <row r="59645" spans="11:13" x14ac:dyDescent="0.35">
      <c r="K59645" s="293"/>
      <c r="M59645" s="290"/>
    </row>
    <row r="59646" spans="11:13" x14ac:dyDescent="0.35">
      <c r="K59646" s="293"/>
      <c r="M59646" s="290"/>
    </row>
    <row r="59647" spans="11:13" x14ac:dyDescent="0.35">
      <c r="K59647" s="293"/>
      <c r="M59647" s="290"/>
    </row>
    <row r="59648" spans="11:13" x14ac:dyDescent="0.35">
      <c r="K59648" s="293"/>
      <c r="M59648" s="290"/>
    </row>
    <row r="59649" spans="11:13" x14ac:dyDescent="0.35">
      <c r="K59649" s="293"/>
      <c r="M59649" s="290"/>
    </row>
    <row r="59650" spans="11:13" x14ac:dyDescent="0.35">
      <c r="K59650" s="293"/>
      <c r="M59650" s="290"/>
    </row>
    <row r="59651" spans="11:13" x14ac:dyDescent="0.35">
      <c r="K59651" s="293"/>
      <c r="M59651" s="290"/>
    </row>
    <row r="59652" spans="11:13" x14ac:dyDescent="0.35">
      <c r="K59652" s="293"/>
      <c r="M59652" s="290"/>
    </row>
    <row r="59653" spans="11:13" x14ac:dyDescent="0.35">
      <c r="K59653" s="293"/>
      <c r="M59653" s="290"/>
    </row>
    <row r="59654" spans="11:13" x14ac:dyDescent="0.35">
      <c r="K59654" s="293"/>
      <c r="M59654" s="290"/>
    </row>
    <row r="59655" spans="11:13" x14ac:dyDescent="0.35">
      <c r="K59655" s="293"/>
      <c r="M59655" s="290"/>
    </row>
    <row r="59656" spans="11:13" x14ac:dyDescent="0.35">
      <c r="K59656" s="293"/>
      <c r="M59656" s="290"/>
    </row>
    <row r="59657" spans="11:13" x14ac:dyDescent="0.35">
      <c r="K59657" s="293"/>
      <c r="M59657" s="290"/>
    </row>
    <row r="59658" spans="11:13" x14ac:dyDescent="0.35">
      <c r="K59658" s="293"/>
      <c r="M59658" s="290"/>
    </row>
    <row r="59659" spans="11:13" x14ac:dyDescent="0.35">
      <c r="K59659" s="293"/>
      <c r="M59659" s="290"/>
    </row>
    <row r="59660" spans="11:13" x14ac:dyDescent="0.35">
      <c r="K59660" s="293"/>
      <c r="M59660" s="290"/>
    </row>
    <row r="59661" spans="11:13" x14ac:dyDescent="0.35">
      <c r="K59661" s="293"/>
      <c r="M59661" s="290"/>
    </row>
    <row r="59662" spans="11:13" x14ac:dyDescent="0.35">
      <c r="K59662" s="293"/>
      <c r="M59662" s="290"/>
    </row>
    <row r="59663" spans="11:13" x14ac:dyDescent="0.35">
      <c r="K59663" s="293"/>
      <c r="M59663" s="290"/>
    </row>
    <row r="59664" spans="11:13" x14ac:dyDescent="0.35">
      <c r="K59664" s="293"/>
      <c r="M59664" s="290"/>
    </row>
    <row r="59665" spans="11:13" x14ac:dyDescent="0.35">
      <c r="K59665" s="293"/>
      <c r="M59665" s="290"/>
    </row>
    <row r="59666" spans="11:13" x14ac:dyDescent="0.35">
      <c r="K59666" s="293"/>
      <c r="M59666" s="290"/>
    </row>
    <row r="59667" spans="11:13" x14ac:dyDescent="0.35">
      <c r="K59667" s="293"/>
      <c r="M59667" s="290"/>
    </row>
    <row r="59668" spans="11:13" x14ac:dyDescent="0.35">
      <c r="K59668" s="293"/>
      <c r="M59668" s="290"/>
    </row>
    <row r="59669" spans="11:13" x14ac:dyDescent="0.35">
      <c r="K59669" s="293"/>
      <c r="M59669" s="290"/>
    </row>
    <row r="59670" spans="11:13" x14ac:dyDescent="0.35">
      <c r="K59670" s="293"/>
      <c r="M59670" s="290"/>
    </row>
    <row r="59671" spans="11:13" x14ac:dyDescent="0.35">
      <c r="K59671" s="293"/>
      <c r="M59671" s="290"/>
    </row>
    <row r="59672" spans="11:13" x14ac:dyDescent="0.35">
      <c r="K59672" s="293"/>
      <c r="M59672" s="290"/>
    </row>
    <row r="59673" spans="11:13" x14ac:dyDescent="0.35">
      <c r="K59673" s="293"/>
      <c r="M59673" s="290"/>
    </row>
    <row r="59674" spans="11:13" x14ac:dyDescent="0.35">
      <c r="K59674" s="293"/>
      <c r="M59674" s="290"/>
    </row>
    <row r="59675" spans="11:13" x14ac:dyDescent="0.35">
      <c r="K59675" s="293"/>
      <c r="M59675" s="290"/>
    </row>
    <row r="59676" spans="11:13" x14ac:dyDescent="0.35">
      <c r="K59676" s="293"/>
      <c r="M59676" s="290"/>
    </row>
    <row r="59677" spans="11:13" x14ac:dyDescent="0.35">
      <c r="K59677" s="293"/>
      <c r="M59677" s="290"/>
    </row>
    <row r="59678" spans="11:13" x14ac:dyDescent="0.35">
      <c r="K59678" s="293"/>
      <c r="M59678" s="290"/>
    </row>
    <row r="59679" spans="11:13" x14ac:dyDescent="0.35">
      <c r="K59679" s="293"/>
      <c r="M59679" s="290"/>
    </row>
    <row r="59680" spans="11:13" x14ac:dyDescent="0.35">
      <c r="K59680" s="293"/>
      <c r="M59680" s="290"/>
    </row>
    <row r="59681" spans="11:13" x14ac:dyDescent="0.35">
      <c r="K59681" s="293"/>
      <c r="M59681" s="290"/>
    </row>
    <row r="59682" spans="11:13" x14ac:dyDescent="0.35">
      <c r="K59682" s="293"/>
      <c r="M59682" s="290"/>
    </row>
    <row r="59683" spans="11:13" x14ac:dyDescent="0.35">
      <c r="K59683" s="293"/>
      <c r="M59683" s="290"/>
    </row>
    <row r="59684" spans="11:13" x14ac:dyDescent="0.35">
      <c r="K59684" s="293"/>
      <c r="M59684" s="290"/>
    </row>
    <row r="59685" spans="11:13" x14ac:dyDescent="0.35">
      <c r="K59685" s="293"/>
      <c r="M59685" s="290"/>
    </row>
    <row r="59686" spans="11:13" x14ac:dyDescent="0.35">
      <c r="K59686" s="293"/>
      <c r="M59686" s="290"/>
    </row>
    <row r="59687" spans="11:13" x14ac:dyDescent="0.35">
      <c r="K59687" s="293"/>
      <c r="M59687" s="290"/>
    </row>
    <row r="59688" spans="11:13" x14ac:dyDescent="0.35">
      <c r="K59688" s="293"/>
      <c r="M59688" s="290"/>
    </row>
    <row r="59689" spans="11:13" x14ac:dyDescent="0.35">
      <c r="K59689" s="293"/>
      <c r="M59689" s="290"/>
    </row>
    <row r="59690" spans="11:13" x14ac:dyDescent="0.35">
      <c r="K59690" s="293"/>
      <c r="M59690" s="290"/>
    </row>
    <row r="59691" spans="11:13" x14ac:dyDescent="0.35">
      <c r="K59691" s="293"/>
      <c r="M59691" s="290"/>
    </row>
    <row r="59692" spans="11:13" x14ac:dyDescent="0.35">
      <c r="K59692" s="293"/>
      <c r="M59692" s="290"/>
    </row>
    <row r="59693" spans="11:13" x14ac:dyDescent="0.35">
      <c r="K59693" s="293"/>
      <c r="M59693" s="290"/>
    </row>
    <row r="59694" spans="11:13" x14ac:dyDescent="0.35">
      <c r="K59694" s="293"/>
      <c r="M59694" s="290"/>
    </row>
    <row r="59695" spans="11:13" x14ac:dyDescent="0.35">
      <c r="K59695" s="293"/>
      <c r="M59695" s="290"/>
    </row>
    <row r="59696" spans="11:13" x14ac:dyDescent="0.35">
      <c r="K59696" s="293"/>
      <c r="M59696" s="290"/>
    </row>
    <row r="59697" spans="11:13" x14ac:dyDescent="0.35">
      <c r="K59697" s="293"/>
      <c r="M59697" s="290"/>
    </row>
    <row r="59698" spans="11:13" x14ac:dyDescent="0.35">
      <c r="K59698" s="293"/>
      <c r="M59698" s="290"/>
    </row>
    <row r="59699" spans="11:13" x14ac:dyDescent="0.35">
      <c r="K59699" s="293"/>
      <c r="M59699" s="290"/>
    </row>
    <row r="59700" spans="11:13" x14ac:dyDescent="0.35">
      <c r="K59700" s="293"/>
      <c r="M59700" s="290"/>
    </row>
    <row r="59701" spans="11:13" x14ac:dyDescent="0.35">
      <c r="K59701" s="293"/>
      <c r="M59701" s="290"/>
    </row>
    <row r="59702" spans="11:13" x14ac:dyDescent="0.35">
      <c r="K59702" s="293"/>
      <c r="M59702" s="290"/>
    </row>
    <row r="59703" spans="11:13" x14ac:dyDescent="0.35">
      <c r="K59703" s="293"/>
      <c r="M59703" s="290"/>
    </row>
    <row r="59704" spans="11:13" x14ac:dyDescent="0.35">
      <c r="K59704" s="293"/>
      <c r="M59704" s="290"/>
    </row>
    <row r="59705" spans="11:13" x14ac:dyDescent="0.35">
      <c r="K59705" s="293"/>
      <c r="M59705" s="290"/>
    </row>
    <row r="59706" spans="11:13" x14ac:dyDescent="0.35">
      <c r="K59706" s="293"/>
      <c r="M59706" s="290"/>
    </row>
    <row r="59707" spans="11:13" x14ac:dyDescent="0.35">
      <c r="K59707" s="293"/>
      <c r="M59707" s="290"/>
    </row>
    <row r="59708" spans="11:13" x14ac:dyDescent="0.35">
      <c r="K59708" s="293"/>
      <c r="M59708" s="290"/>
    </row>
    <row r="59709" spans="11:13" x14ac:dyDescent="0.35">
      <c r="K59709" s="293"/>
      <c r="M59709" s="290"/>
    </row>
    <row r="59710" spans="11:13" x14ac:dyDescent="0.35">
      <c r="K59710" s="293"/>
      <c r="M59710" s="290"/>
    </row>
    <row r="59711" spans="11:13" x14ac:dyDescent="0.35">
      <c r="K59711" s="293"/>
      <c r="M59711" s="290"/>
    </row>
    <row r="59712" spans="11:13" x14ac:dyDescent="0.35">
      <c r="K59712" s="293"/>
      <c r="M59712" s="290"/>
    </row>
    <row r="59713" spans="11:13" x14ac:dyDescent="0.35">
      <c r="K59713" s="293"/>
      <c r="M59713" s="290"/>
    </row>
    <row r="59714" spans="11:13" x14ac:dyDescent="0.35">
      <c r="K59714" s="293"/>
      <c r="M59714" s="290"/>
    </row>
    <row r="59715" spans="11:13" x14ac:dyDescent="0.35">
      <c r="K59715" s="293"/>
      <c r="M59715" s="290"/>
    </row>
    <row r="59716" spans="11:13" x14ac:dyDescent="0.35">
      <c r="K59716" s="293"/>
      <c r="M59716" s="290"/>
    </row>
    <row r="59717" spans="11:13" x14ac:dyDescent="0.35">
      <c r="K59717" s="293"/>
      <c r="M59717" s="290"/>
    </row>
    <row r="59718" spans="11:13" x14ac:dyDescent="0.35">
      <c r="K59718" s="293"/>
      <c r="M59718" s="290"/>
    </row>
    <row r="59719" spans="11:13" x14ac:dyDescent="0.35">
      <c r="K59719" s="293"/>
      <c r="M59719" s="290"/>
    </row>
    <row r="59720" spans="11:13" x14ac:dyDescent="0.35">
      <c r="K59720" s="293"/>
      <c r="M59720" s="290"/>
    </row>
    <row r="59721" spans="11:13" x14ac:dyDescent="0.35">
      <c r="K59721" s="293"/>
      <c r="M59721" s="290"/>
    </row>
    <row r="59722" spans="11:13" x14ac:dyDescent="0.35">
      <c r="K59722" s="293"/>
      <c r="M59722" s="290"/>
    </row>
    <row r="59723" spans="11:13" x14ac:dyDescent="0.35">
      <c r="K59723" s="293"/>
      <c r="M59723" s="290"/>
    </row>
    <row r="59724" spans="11:13" x14ac:dyDescent="0.35">
      <c r="K59724" s="293"/>
      <c r="M59724" s="290"/>
    </row>
    <row r="59725" spans="11:13" x14ac:dyDescent="0.35">
      <c r="K59725" s="293"/>
      <c r="M59725" s="290"/>
    </row>
    <row r="59726" spans="11:13" x14ac:dyDescent="0.35">
      <c r="K59726" s="293"/>
      <c r="M59726" s="290"/>
    </row>
    <row r="59727" spans="11:13" x14ac:dyDescent="0.35">
      <c r="K59727" s="293"/>
      <c r="M59727" s="290"/>
    </row>
    <row r="59728" spans="11:13" x14ac:dyDescent="0.35">
      <c r="K59728" s="293"/>
      <c r="M59728" s="290"/>
    </row>
    <row r="59729" spans="11:13" x14ac:dyDescent="0.35">
      <c r="K59729" s="293"/>
      <c r="M59729" s="290"/>
    </row>
    <row r="59730" spans="11:13" x14ac:dyDescent="0.35">
      <c r="K59730" s="293"/>
      <c r="M59730" s="290"/>
    </row>
    <row r="59731" spans="11:13" x14ac:dyDescent="0.35">
      <c r="K59731" s="293"/>
      <c r="M59731" s="290"/>
    </row>
    <row r="59732" spans="11:13" x14ac:dyDescent="0.35">
      <c r="K59732" s="293"/>
      <c r="M59732" s="290"/>
    </row>
    <row r="59733" spans="11:13" x14ac:dyDescent="0.35">
      <c r="K59733" s="293"/>
      <c r="M59733" s="290"/>
    </row>
    <row r="59734" spans="11:13" x14ac:dyDescent="0.35">
      <c r="K59734" s="293"/>
      <c r="M59734" s="290"/>
    </row>
    <row r="59735" spans="11:13" x14ac:dyDescent="0.35">
      <c r="K59735" s="293"/>
      <c r="M59735" s="290"/>
    </row>
    <row r="59736" spans="11:13" x14ac:dyDescent="0.35">
      <c r="K59736" s="293"/>
      <c r="M59736" s="290"/>
    </row>
    <row r="59737" spans="11:13" x14ac:dyDescent="0.35">
      <c r="K59737" s="293"/>
      <c r="M59737" s="290"/>
    </row>
    <row r="59738" spans="11:13" x14ac:dyDescent="0.35">
      <c r="K59738" s="293"/>
      <c r="M59738" s="290"/>
    </row>
    <row r="59739" spans="11:13" x14ac:dyDescent="0.35">
      <c r="K59739" s="293"/>
      <c r="M59739" s="290"/>
    </row>
    <row r="59740" spans="11:13" x14ac:dyDescent="0.35">
      <c r="K59740" s="293"/>
      <c r="M59740" s="290"/>
    </row>
    <row r="59741" spans="11:13" x14ac:dyDescent="0.35">
      <c r="K59741" s="293"/>
      <c r="M59741" s="290"/>
    </row>
    <row r="59742" spans="11:13" x14ac:dyDescent="0.35">
      <c r="K59742" s="293"/>
      <c r="M59742" s="290"/>
    </row>
    <row r="59743" spans="11:13" x14ac:dyDescent="0.35">
      <c r="K59743" s="293"/>
      <c r="M59743" s="290"/>
    </row>
    <row r="59744" spans="11:13" x14ac:dyDescent="0.35">
      <c r="K59744" s="293"/>
      <c r="M59744" s="290"/>
    </row>
    <row r="59745" spans="11:13" x14ac:dyDescent="0.35">
      <c r="K59745" s="293"/>
      <c r="M59745" s="290"/>
    </row>
    <row r="59746" spans="11:13" x14ac:dyDescent="0.35">
      <c r="K59746" s="293"/>
      <c r="M59746" s="290"/>
    </row>
    <row r="59747" spans="11:13" x14ac:dyDescent="0.35">
      <c r="K59747" s="293"/>
      <c r="M59747" s="290"/>
    </row>
    <row r="59748" spans="11:13" x14ac:dyDescent="0.35">
      <c r="K59748" s="293"/>
      <c r="M59748" s="290"/>
    </row>
    <row r="59749" spans="11:13" x14ac:dyDescent="0.35">
      <c r="K59749" s="293"/>
      <c r="M59749" s="290"/>
    </row>
    <row r="59750" spans="11:13" x14ac:dyDescent="0.35">
      <c r="K59750" s="293"/>
      <c r="M59750" s="290"/>
    </row>
    <row r="59751" spans="11:13" x14ac:dyDescent="0.35">
      <c r="K59751" s="293"/>
      <c r="M59751" s="290"/>
    </row>
    <row r="59752" spans="11:13" x14ac:dyDescent="0.35">
      <c r="K59752" s="293"/>
      <c r="M59752" s="290"/>
    </row>
    <row r="59753" spans="11:13" x14ac:dyDescent="0.35">
      <c r="K59753" s="293"/>
      <c r="M59753" s="290"/>
    </row>
    <row r="59754" spans="11:13" x14ac:dyDescent="0.35">
      <c r="K59754" s="293"/>
      <c r="M59754" s="290"/>
    </row>
    <row r="59755" spans="11:13" x14ac:dyDescent="0.35">
      <c r="K59755" s="293"/>
      <c r="M59755" s="290"/>
    </row>
    <row r="59756" spans="11:13" x14ac:dyDescent="0.35">
      <c r="K59756" s="293"/>
      <c r="M59756" s="290"/>
    </row>
    <row r="59757" spans="11:13" x14ac:dyDescent="0.35">
      <c r="K59757" s="293"/>
      <c r="M59757" s="290"/>
    </row>
    <row r="59758" spans="11:13" x14ac:dyDescent="0.35">
      <c r="K59758" s="293"/>
      <c r="M59758" s="290"/>
    </row>
    <row r="59759" spans="11:13" x14ac:dyDescent="0.35">
      <c r="K59759" s="293"/>
      <c r="M59759" s="290"/>
    </row>
    <row r="59760" spans="11:13" x14ac:dyDescent="0.35">
      <c r="K59760" s="293"/>
      <c r="M59760" s="290"/>
    </row>
    <row r="59761" spans="11:13" x14ac:dyDescent="0.35">
      <c r="K59761" s="293"/>
      <c r="M59761" s="290"/>
    </row>
    <row r="59762" spans="11:13" x14ac:dyDescent="0.35">
      <c r="K59762" s="293"/>
      <c r="M59762" s="290"/>
    </row>
    <row r="59763" spans="11:13" x14ac:dyDescent="0.35">
      <c r="K59763" s="293"/>
      <c r="M59763" s="290"/>
    </row>
    <row r="59764" spans="11:13" x14ac:dyDescent="0.35">
      <c r="K59764" s="293"/>
      <c r="M59764" s="290"/>
    </row>
    <row r="59765" spans="11:13" x14ac:dyDescent="0.35">
      <c r="K59765" s="293"/>
      <c r="M59765" s="290"/>
    </row>
    <row r="59766" spans="11:13" x14ac:dyDescent="0.35">
      <c r="K59766" s="293"/>
      <c r="M59766" s="290"/>
    </row>
    <row r="59767" spans="11:13" x14ac:dyDescent="0.35">
      <c r="K59767" s="293"/>
      <c r="M59767" s="290"/>
    </row>
    <row r="59768" spans="11:13" x14ac:dyDescent="0.35">
      <c r="K59768" s="293"/>
      <c r="M59768" s="290"/>
    </row>
    <row r="59769" spans="11:13" x14ac:dyDescent="0.35">
      <c r="K59769" s="293"/>
      <c r="M59769" s="290"/>
    </row>
    <row r="59770" spans="11:13" x14ac:dyDescent="0.35">
      <c r="K59770" s="293"/>
      <c r="M59770" s="290"/>
    </row>
    <row r="59771" spans="11:13" x14ac:dyDescent="0.35">
      <c r="K59771" s="293"/>
      <c r="M59771" s="290"/>
    </row>
    <row r="59772" spans="11:13" x14ac:dyDescent="0.35">
      <c r="K59772" s="293"/>
      <c r="M59772" s="290"/>
    </row>
    <row r="59773" spans="11:13" x14ac:dyDescent="0.35">
      <c r="K59773" s="293"/>
      <c r="M59773" s="290"/>
    </row>
    <row r="59774" spans="11:13" x14ac:dyDescent="0.35">
      <c r="K59774" s="293"/>
      <c r="M59774" s="290"/>
    </row>
    <row r="59775" spans="11:13" x14ac:dyDescent="0.35">
      <c r="K59775" s="293"/>
      <c r="M59775" s="290"/>
    </row>
    <row r="59776" spans="11:13" x14ac:dyDescent="0.35">
      <c r="K59776" s="293"/>
      <c r="M59776" s="290"/>
    </row>
    <row r="59777" spans="11:13" x14ac:dyDescent="0.35">
      <c r="K59777" s="293"/>
      <c r="M59777" s="290"/>
    </row>
    <row r="59778" spans="11:13" x14ac:dyDescent="0.35">
      <c r="K59778" s="293"/>
      <c r="M59778" s="290"/>
    </row>
    <row r="59779" spans="11:13" x14ac:dyDescent="0.35">
      <c r="K59779" s="293"/>
      <c r="M59779" s="290"/>
    </row>
    <row r="59780" spans="11:13" x14ac:dyDescent="0.35">
      <c r="K59780" s="293"/>
      <c r="M59780" s="290"/>
    </row>
    <row r="59781" spans="11:13" x14ac:dyDescent="0.35">
      <c r="K59781" s="293"/>
      <c r="M59781" s="290"/>
    </row>
    <row r="59782" spans="11:13" x14ac:dyDescent="0.35">
      <c r="K59782" s="293"/>
      <c r="M59782" s="290"/>
    </row>
    <row r="59783" spans="11:13" x14ac:dyDescent="0.35">
      <c r="K59783" s="293"/>
      <c r="M59783" s="290"/>
    </row>
    <row r="59784" spans="11:13" x14ac:dyDescent="0.35">
      <c r="K59784" s="293"/>
      <c r="M59784" s="290"/>
    </row>
    <row r="59785" spans="11:13" x14ac:dyDescent="0.35">
      <c r="K59785" s="293"/>
      <c r="M59785" s="290"/>
    </row>
    <row r="59786" spans="11:13" x14ac:dyDescent="0.35">
      <c r="K59786" s="293"/>
      <c r="M59786" s="290"/>
    </row>
    <row r="59787" spans="11:13" x14ac:dyDescent="0.35">
      <c r="K59787" s="293"/>
      <c r="M59787" s="290"/>
    </row>
    <row r="59788" spans="11:13" x14ac:dyDescent="0.35">
      <c r="K59788" s="293"/>
      <c r="M59788" s="290"/>
    </row>
    <row r="59789" spans="11:13" x14ac:dyDescent="0.35">
      <c r="K59789" s="293"/>
      <c r="M59789" s="290"/>
    </row>
    <row r="59790" spans="11:13" x14ac:dyDescent="0.35">
      <c r="K59790" s="293"/>
      <c r="M59790" s="290"/>
    </row>
    <row r="59791" spans="11:13" x14ac:dyDescent="0.35">
      <c r="K59791" s="293"/>
      <c r="M59791" s="290"/>
    </row>
    <row r="59792" spans="11:13" x14ac:dyDescent="0.35">
      <c r="K59792" s="293"/>
      <c r="M59792" s="290"/>
    </row>
    <row r="59793" spans="11:13" x14ac:dyDescent="0.35">
      <c r="K59793" s="293"/>
      <c r="M59793" s="290"/>
    </row>
    <row r="59794" spans="11:13" x14ac:dyDescent="0.35">
      <c r="K59794" s="293"/>
      <c r="M59794" s="290"/>
    </row>
    <row r="59795" spans="11:13" x14ac:dyDescent="0.35">
      <c r="K59795" s="293"/>
      <c r="M59795" s="290"/>
    </row>
    <row r="59796" spans="11:13" x14ac:dyDescent="0.35">
      <c r="K59796" s="293"/>
      <c r="M59796" s="290"/>
    </row>
    <row r="59797" spans="11:13" x14ac:dyDescent="0.35">
      <c r="K59797" s="293"/>
      <c r="M59797" s="290"/>
    </row>
    <row r="59798" spans="11:13" x14ac:dyDescent="0.35">
      <c r="K59798" s="293"/>
      <c r="M59798" s="290"/>
    </row>
    <row r="59799" spans="11:13" x14ac:dyDescent="0.35">
      <c r="K59799" s="293"/>
      <c r="M59799" s="290"/>
    </row>
    <row r="59800" spans="11:13" x14ac:dyDescent="0.35">
      <c r="K59800" s="293"/>
      <c r="M59800" s="290"/>
    </row>
    <row r="59801" spans="11:13" x14ac:dyDescent="0.35">
      <c r="K59801" s="293"/>
      <c r="M59801" s="290"/>
    </row>
    <row r="59802" spans="11:13" x14ac:dyDescent="0.35">
      <c r="K59802" s="293"/>
      <c r="M59802" s="290"/>
    </row>
    <row r="59803" spans="11:13" x14ac:dyDescent="0.35">
      <c r="K59803" s="293"/>
      <c r="M59803" s="290"/>
    </row>
    <row r="59804" spans="11:13" x14ac:dyDescent="0.35">
      <c r="K59804" s="293"/>
      <c r="M59804" s="290"/>
    </row>
    <row r="59805" spans="11:13" x14ac:dyDescent="0.35">
      <c r="K59805" s="293"/>
      <c r="M59805" s="290"/>
    </row>
    <row r="59806" spans="11:13" x14ac:dyDescent="0.35">
      <c r="K59806" s="293"/>
      <c r="M59806" s="290"/>
    </row>
    <row r="59807" spans="11:13" x14ac:dyDescent="0.35">
      <c r="K59807" s="293"/>
      <c r="M59807" s="290"/>
    </row>
    <row r="59808" spans="11:13" x14ac:dyDescent="0.35">
      <c r="K59808" s="293"/>
      <c r="M59808" s="290"/>
    </row>
    <row r="59809" spans="11:13" x14ac:dyDescent="0.35">
      <c r="K59809" s="293"/>
      <c r="M59809" s="290"/>
    </row>
    <row r="59810" spans="11:13" x14ac:dyDescent="0.35">
      <c r="K59810" s="293"/>
      <c r="M59810" s="290"/>
    </row>
    <row r="59811" spans="11:13" x14ac:dyDescent="0.35">
      <c r="K59811" s="293"/>
      <c r="M59811" s="290"/>
    </row>
    <row r="59812" spans="11:13" x14ac:dyDescent="0.35">
      <c r="K59812" s="293"/>
      <c r="M59812" s="290"/>
    </row>
    <row r="59813" spans="11:13" x14ac:dyDescent="0.35">
      <c r="K59813" s="293"/>
      <c r="M59813" s="290"/>
    </row>
    <row r="59814" spans="11:13" x14ac:dyDescent="0.35">
      <c r="K59814" s="293"/>
      <c r="M59814" s="290"/>
    </row>
    <row r="59815" spans="11:13" x14ac:dyDescent="0.35">
      <c r="K59815" s="293"/>
      <c r="M59815" s="290"/>
    </row>
    <row r="59816" spans="11:13" x14ac:dyDescent="0.35">
      <c r="K59816" s="293"/>
      <c r="M59816" s="290"/>
    </row>
    <row r="59817" spans="11:13" x14ac:dyDescent="0.35">
      <c r="K59817" s="293"/>
      <c r="M59817" s="290"/>
    </row>
    <row r="59818" spans="11:13" x14ac:dyDescent="0.35">
      <c r="K59818" s="293"/>
      <c r="M59818" s="290"/>
    </row>
    <row r="59819" spans="11:13" x14ac:dyDescent="0.35">
      <c r="K59819" s="293"/>
      <c r="M59819" s="290"/>
    </row>
    <row r="59820" spans="11:13" x14ac:dyDescent="0.35">
      <c r="K59820" s="293"/>
      <c r="M59820" s="290"/>
    </row>
    <row r="59821" spans="11:13" x14ac:dyDescent="0.35">
      <c r="K59821" s="293"/>
      <c r="M59821" s="290"/>
    </row>
    <row r="59822" spans="11:13" x14ac:dyDescent="0.35">
      <c r="K59822" s="293"/>
      <c r="M59822" s="290"/>
    </row>
    <row r="59823" spans="11:13" x14ac:dyDescent="0.35">
      <c r="K59823" s="293"/>
      <c r="M59823" s="290"/>
    </row>
    <row r="59824" spans="11:13" x14ac:dyDescent="0.35">
      <c r="K59824" s="293"/>
      <c r="M59824" s="290"/>
    </row>
    <row r="59825" spans="11:13" x14ac:dyDescent="0.35">
      <c r="K59825" s="293"/>
      <c r="M59825" s="290"/>
    </row>
    <row r="59826" spans="11:13" x14ac:dyDescent="0.35">
      <c r="K59826" s="293"/>
      <c r="M59826" s="290"/>
    </row>
    <row r="59827" spans="11:13" x14ac:dyDescent="0.35">
      <c r="K59827" s="293"/>
      <c r="M59827" s="290"/>
    </row>
    <row r="59828" spans="11:13" x14ac:dyDescent="0.35">
      <c r="K59828" s="293"/>
      <c r="M59828" s="290"/>
    </row>
    <row r="59829" spans="11:13" x14ac:dyDescent="0.35">
      <c r="K59829" s="293"/>
      <c r="M59829" s="290"/>
    </row>
    <row r="59830" spans="11:13" x14ac:dyDescent="0.35">
      <c r="K59830" s="293"/>
      <c r="M59830" s="290"/>
    </row>
    <row r="59831" spans="11:13" x14ac:dyDescent="0.35">
      <c r="K59831" s="293"/>
      <c r="M59831" s="290"/>
    </row>
    <row r="59832" spans="11:13" x14ac:dyDescent="0.35">
      <c r="K59832" s="293"/>
      <c r="M59832" s="290"/>
    </row>
    <row r="59833" spans="11:13" x14ac:dyDescent="0.35">
      <c r="K59833" s="293"/>
      <c r="M59833" s="290"/>
    </row>
    <row r="59834" spans="11:13" x14ac:dyDescent="0.35">
      <c r="K59834" s="293"/>
      <c r="M59834" s="290"/>
    </row>
    <row r="59835" spans="11:13" x14ac:dyDescent="0.35">
      <c r="K59835" s="293"/>
      <c r="M59835" s="290"/>
    </row>
    <row r="59836" spans="11:13" x14ac:dyDescent="0.35">
      <c r="K59836" s="293"/>
      <c r="M59836" s="290"/>
    </row>
    <row r="59837" spans="11:13" x14ac:dyDescent="0.35">
      <c r="K59837" s="293"/>
      <c r="M59837" s="290"/>
    </row>
    <row r="59838" spans="11:13" x14ac:dyDescent="0.35">
      <c r="K59838" s="293"/>
      <c r="M59838" s="290"/>
    </row>
    <row r="59839" spans="11:13" x14ac:dyDescent="0.35">
      <c r="K59839" s="293"/>
      <c r="M59839" s="290"/>
    </row>
    <row r="59840" spans="11:13" x14ac:dyDescent="0.35">
      <c r="K59840" s="293"/>
      <c r="M59840" s="290"/>
    </row>
    <row r="59841" spans="11:13" x14ac:dyDescent="0.35">
      <c r="K59841" s="293"/>
      <c r="M59841" s="290"/>
    </row>
    <row r="59842" spans="11:13" x14ac:dyDescent="0.35">
      <c r="K59842" s="293"/>
      <c r="M59842" s="290"/>
    </row>
    <row r="59843" spans="11:13" x14ac:dyDescent="0.35">
      <c r="K59843" s="293"/>
      <c r="M59843" s="290"/>
    </row>
    <row r="59844" spans="11:13" x14ac:dyDescent="0.35">
      <c r="K59844" s="293"/>
      <c r="M59844" s="290"/>
    </row>
    <row r="59845" spans="11:13" x14ac:dyDescent="0.35">
      <c r="K59845" s="293"/>
      <c r="M59845" s="290"/>
    </row>
    <row r="59846" spans="11:13" x14ac:dyDescent="0.35">
      <c r="K59846" s="293"/>
      <c r="M59846" s="290"/>
    </row>
    <row r="59847" spans="11:13" x14ac:dyDescent="0.35">
      <c r="K59847" s="293"/>
      <c r="M59847" s="290"/>
    </row>
    <row r="59848" spans="11:13" x14ac:dyDescent="0.35">
      <c r="K59848" s="293"/>
      <c r="M59848" s="290"/>
    </row>
    <row r="59849" spans="11:13" x14ac:dyDescent="0.35">
      <c r="K59849" s="293"/>
      <c r="M59849" s="290"/>
    </row>
    <row r="59850" spans="11:13" x14ac:dyDescent="0.35">
      <c r="K59850" s="293"/>
      <c r="M59850" s="290"/>
    </row>
    <row r="59851" spans="11:13" x14ac:dyDescent="0.35">
      <c r="K59851" s="293"/>
      <c r="M59851" s="290"/>
    </row>
    <row r="59852" spans="11:13" x14ac:dyDescent="0.35">
      <c r="K59852" s="293"/>
      <c r="M59852" s="290"/>
    </row>
    <row r="59853" spans="11:13" x14ac:dyDescent="0.35">
      <c r="K59853" s="293"/>
      <c r="M59853" s="290"/>
    </row>
    <row r="59854" spans="11:13" x14ac:dyDescent="0.35">
      <c r="K59854" s="293"/>
      <c r="M59854" s="290"/>
    </row>
    <row r="59855" spans="11:13" x14ac:dyDescent="0.35">
      <c r="K59855" s="293"/>
      <c r="M59855" s="290"/>
    </row>
    <row r="59856" spans="11:13" x14ac:dyDescent="0.35">
      <c r="K59856" s="293"/>
      <c r="M59856" s="290"/>
    </row>
    <row r="59857" spans="11:13" x14ac:dyDescent="0.35">
      <c r="K59857" s="293"/>
      <c r="M59857" s="290"/>
    </row>
    <row r="59858" spans="11:13" x14ac:dyDescent="0.35">
      <c r="K59858" s="293"/>
      <c r="M59858" s="290"/>
    </row>
    <row r="59859" spans="11:13" x14ac:dyDescent="0.35">
      <c r="K59859" s="293"/>
      <c r="M59859" s="290"/>
    </row>
    <row r="59860" spans="11:13" x14ac:dyDescent="0.35">
      <c r="K59860" s="293"/>
      <c r="M59860" s="290"/>
    </row>
    <row r="59861" spans="11:13" x14ac:dyDescent="0.35">
      <c r="K59861" s="293"/>
      <c r="M59861" s="290"/>
    </row>
    <row r="59862" spans="11:13" x14ac:dyDescent="0.35">
      <c r="K59862" s="293"/>
      <c r="M59862" s="290"/>
    </row>
    <row r="59863" spans="11:13" x14ac:dyDescent="0.35">
      <c r="K59863" s="293"/>
      <c r="M59863" s="290"/>
    </row>
    <row r="59864" spans="11:13" x14ac:dyDescent="0.35">
      <c r="K59864" s="293"/>
      <c r="M59864" s="290"/>
    </row>
    <row r="59865" spans="11:13" x14ac:dyDescent="0.35">
      <c r="K59865" s="293"/>
      <c r="M59865" s="290"/>
    </row>
    <row r="59866" spans="11:13" x14ac:dyDescent="0.35">
      <c r="K59866" s="293"/>
      <c r="M59866" s="290"/>
    </row>
    <row r="59867" spans="11:13" x14ac:dyDescent="0.35">
      <c r="K59867" s="293"/>
      <c r="M59867" s="290"/>
    </row>
    <row r="59868" spans="11:13" x14ac:dyDescent="0.35">
      <c r="K59868" s="293"/>
      <c r="M59868" s="290"/>
    </row>
    <row r="59869" spans="11:13" x14ac:dyDescent="0.35">
      <c r="K59869" s="293"/>
      <c r="M59869" s="290"/>
    </row>
    <row r="59870" spans="11:13" x14ac:dyDescent="0.35">
      <c r="K59870" s="293"/>
      <c r="M59870" s="290"/>
    </row>
    <row r="59871" spans="11:13" x14ac:dyDescent="0.35">
      <c r="K59871" s="293"/>
      <c r="M59871" s="290"/>
    </row>
    <row r="59872" spans="11:13" x14ac:dyDescent="0.35">
      <c r="K59872" s="293"/>
      <c r="M59872" s="290"/>
    </row>
    <row r="59873" spans="11:13" x14ac:dyDescent="0.35">
      <c r="K59873" s="293"/>
      <c r="M59873" s="290"/>
    </row>
    <row r="59874" spans="11:13" x14ac:dyDescent="0.35">
      <c r="K59874" s="293"/>
      <c r="M59874" s="290"/>
    </row>
    <row r="59875" spans="11:13" x14ac:dyDescent="0.35">
      <c r="K59875" s="293"/>
      <c r="M59875" s="290"/>
    </row>
    <row r="59876" spans="11:13" x14ac:dyDescent="0.35">
      <c r="K59876" s="293"/>
      <c r="M59876" s="290"/>
    </row>
    <row r="59877" spans="11:13" x14ac:dyDescent="0.35">
      <c r="K59877" s="293"/>
      <c r="M59877" s="290"/>
    </row>
    <row r="59878" spans="11:13" x14ac:dyDescent="0.35">
      <c r="K59878" s="293"/>
      <c r="M59878" s="290"/>
    </row>
    <row r="59879" spans="11:13" x14ac:dyDescent="0.35">
      <c r="K59879" s="293"/>
      <c r="M59879" s="290"/>
    </row>
    <row r="59880" spans="11:13" x14ac:dyDescent="0.35">
      <c r="K59880" s="293"/>
      <c r="M59880" s="290"/>
    </row>
    <row r="59881" spans="11:13" x14ac:dyDescent="0.35">
      <c r="K59881" s="293"/>
      <c r="M59881" s="290"/>
    </row>
    <row r="59882" spans="11:13" x14ac:dyDescent="0.35">
      <c r="K59882" s="293"/>
      <c r="M59882" s="290"/>
    </row>
    <row r="59883" spans="11:13" x14ac:dyDescent="0.35">
      <c r="K59883" s="293"/>
      <c r="M59883" s="290"/>
    </row>
    <row r="59884" spans="11:13" x14ac:dyDescent="0.35">
      <c r="K59884" s="293"/>
      <c r="M59884" s="290"/>
    </row>
    <row r="59885" spans="11:13" x14ac:dyDescent="0.35">
      <c r="K59885" s="293"/>
      <c r="M59885" s="290"/>
    </row>
    <row r="59886" spans="11:13" x14ac:dyDescent="0.35">
      <c r="K59886" s="293"/>
      <c r="M59886" s="290"/>
    </row>
    <row r="59887" spans="11:13" x14ac:dyDescent="0.35">
      <c r="K59887" s="293"/>
      <c r="M59887" s="290"/>
    </row>
    <row r="59888" spans="11:13" x14ac:dyDescent="0.35">
      <c r="K59888" s="293"/>
      <c r="M59888" s="290"/>
    </row>
    <row r="59889" spans="11:13" x14ac:dyDescent="0.35">
      <c r="K59889" s="293"/>
      <c r="M59889" s="290"/>
    </row>
    <row r="59890" spans="11:13" x14ac:dyDescent="0.35">
      <c r="K59890" s="293"/>
      <c r="M59890" s="290"/>
    </row>
    <row r="59891" spans="11:13" x14ac:dyDescent="0.35">
      <c r="K59891" s="293"/>
      <c r="M59891" s="290"/>
    </row>
    <row r="59892" spans="11:13" x14ac:dyDescent="0.35">
      <c r="K59892" s="293"/>
      <c r="M59892" s="290"/>
    </row>
    <row r="59893" spans="11:13" x14ac:dyDescent="0.35">
      <c r="K59893" s="293"/>
      <c r="M59893" s="290"/>
    </row>
    <row r="59894" spans="11:13" x14ac:dyDescent="0.35">
      <c r="K59894" s="293"/>
      <c r="M59894" s="290"/>
    </row>
    <row r="59895" spans="11:13" x14ac:dyDescent="0.35">
      <c r="K59895" s="293"/>
      <c r="M59895" s="290"/>
    </row>
    <row r="59896" spans="11:13" x14ac:dyDescent="0.35">
      <c r="K59896" s="293"/>
      <c r="M59896" s="290"/>
    </row>
    <row r="59897" spans="11:13" x14ac:dyDescent="0.35">
      <c r="K59897" s="293"/>
      <c r="M59897" s="290"/>
    </row>
    <row r="59898" spans="11:13" x14ac:dyDescent="0.35">
      <c r="K59898" s="293"/>
      <c r="M59898" s="290"/>
    </row>
    <row r="59899" spans="11:13" x14ac:dyDescent="0.35">
      <c r="K59899" s="293"/>
      <c r="M59899" s="290"/>
    </row>
    <row r="59900" spans="11:13" x14ac:dyDescent="0.35">
      <c r="K59900" s="293"/>
      <c r="M59900" s="290"/>
    </row>
    <row r="59901" spans="11:13" x14ac:dyDescent="0.35">
      <c r="K59901" s="293"/>
      <c r="M59901" s="290"/>
    </row>
    <row r="59902" spans="11:13" x14ac:dyDescent="0.35">
      <c r="K59902" s="293"/>
      <c r="M59902" s="290"/>
    </row>
    <row r="59903" spans="11:13" x14ac:dyDescent="0.35">
      <c r="K59903" s="293"/>
      <c r="M59903" s="290"/>
    </row>
    <row r="59904" spans="11:13" x14ac:dyDescent="0.35">
      <c r="K59904" s="293"/>
      <c r="M59904" s="290"/>
    </row>
    <row r="59905" spans="11:13" x14ac:dyDescent="0.35">
      <c r="K59905" s="293"/>
      <c r="M59905" s="290"/>
    </row>
    <row r="59906" spans="11:13" x14ac:dyDescent="0.35">
      <c r="K59906" s="293"/>
      <c r="M59906" s="290"/>
    </row>
    <row r="59907" spans="11:13" x14ac:dyDescent="0.35">
      <c r="K59907" s="293"/>
      <c r="M59907" s="290"/>
    </row>
    <row r="59908" spans="11:13" x14ac:dyDescent="0.35">
      <c r="K59908" s="293"/>
      <c r="M59908" s="290"/>
    </row>
    <row r="59909" spans="11:13" x14ac:dyDescent="0.35">
      <c r="K59909" s="293"/>
      <c r="M59909" s="290"/>
    </row>
    <row r="59910" spans="11:13" x14ac:dyDescent="0.35">
      <c r="K59910" s="293"/>
      <c r="M59910" s="290"/>
    </row>
    <row r="59911" spans="11:13" x14ac:dyDescent="0.35">
      <c r="K59911" s="293"/>
      <c r="M59911" s="290"/>
    </row>
    <row r="59912" spans="11:13" x14ac:dyDescent="0.35">
      <c r="K59912" s="293"/>
      <c r="M59912" s="290"/>
    </row>
    <row r="59913" spans="11:13" x14ac:dyDescent="0.35">
      <c r="K59913" s="293"/>
      <c r="M59913" s="290"/>
    </row>
    <row r="59914" spans="11:13" x14ac:dyDescent="0.35">
      <c r="K59914" s="293"/>
      <c r="M59914" s="290"/>
    </row>
    <row r="59915" spans="11:13" x14ac:dyDescent="0.35">
      <c r="K59915" s="293"/>
      <c r="M59915" s="290"/>
    </row>
    <row r="59916" spans="11:13" x14ac:dyDescent="0.35">
      <c r="K59916" s="293"/>
      <c r="M59916" s="290"/>
    </row>
    <row r="59917" spans="11:13" x14ac:dyDescent="0.35">
      <c r="K59917" s="293"/>
      <c r="M59917" s="290"/>
    </row>
    <row r="59918" spans="11:13" x14ac:dyDescent="0.35">
      <c r="K59918" s="293"/>
      <c r="M59918" s="290"/>
    </row>
    <row r="59919" spans="11:13" x14ac:dyDescent="0.35">
      <c r="K59919" s="293"/>
      <c r="M59919" s="290"/>
    </row>
    <row r="59920" spans="11:13" x14ac:dyDescent="0.35">
      <c r="K59920" s="293"/>
      <c r="M59920" s="290"/>
    </row>
    <row r="59921" spans="11:13" x14ac:dyDescent="0.35">
      <c r="K59921" s="293"/>
      <c r="M59921" s="290"/>
    </row>
    <row r="59922" spans="11:13" x14ac:dyDescent="0.35">
      <c r="K59922" s="293"/>
      <c r="M59922" s="290"/>
    </row>
    <row r="59923" spans="11:13" x14ac:dyDescent="0.35">
      <c r="K59923" s="293"/>
      <c r="M59923" s="290"/>
    </row>
    <row r="59924" spans="11:13" x14ac:dyDescent="0.35">
      <c r="K59924" s="293"/>
      <c r="M59924" s="290"/>
    </row>
    <row r="59925" spans="11:13" x14ac:dyDescent="0.35">
      <c r="K59925" s="293"/>
      <c r="M59925" s="290"/>
    </row>
    <row r="59926" spans="11:13" x14ac:dyDescent="0.35">
      <c r="K59926" s="293"/>
      <c r="M59926" s="290"/>
    </row>
    <row r="59927" spans="11:13" x14ac:dyDescent="0.35">
      <c r="K59927" s="293"/>
      <c r="M59927" s="290"/>
    </row>
    <row r="59928" spans="11:13" x14ac:dyDescent="0.35">
      <c r="K59928" s="293"/>
      <c r="M59928" s="290"/>
    </row>
    <row r="59929" spans="11:13" x14ac:dyDescent="0.35">
      <c r="K59929" s="293"/>
      <c r="M59929" s="290"/>
    </row>
    <row r="59930" spans="11:13" x14ac:dyDescent="0.35">
      <c r="K59930" s="293"/>
      <c r="M59930" s="290"/>
    </row>
    <row r="59931" spans="11:13" x14ac:dyDescent="0.35">
      <c r="K59931" s="293"/>
      <c r="M59931" s="290"/>
    </row>
    <row r="59932" spans="11:13" x14ac:dyDescent="0.35">
      <c r="K59932" s="293"/>
      <c r="M59932" s="290"/>
    </row>
    <row r="59933" spans="11:13" x14ac:dyDescent="0.35">
      <c r="K59933" s="293"/>
      <c r="M59933" s="290"/>
    </row>
    <row r="59934" spans="11:13" x14ac:dyDescent="0.35">
      <c r="K59934" s="293"/>
      <c r="M59934" s="290"/>
    </row>
    <row r="59935" spans="11:13" x14ac:dyDescent="0.35">
      <c r="K59935" s="293"/>
      <c r="M59935" s="290"/>
    </row>
    <row r="59936" spans="11:13" x14ac:dyDescent="0.35">
      <c r="K59936" s="293"/>
      <c r="M59936" s="290"/>
    </row>
    <row r="59937" spans="11:13" x14ac:dyDescent="0.35">
      <c r="K59937" s="293"/>
      <c r="M59937" s="290"/>
    </row>
    <row r="59938" spans="11:13" x14ac:dyDescent="0.35">
      <c r="K59938" s="293"/>
      <c r="M59938" s="290"/>
    </row>
    <row r="59939" spans="11:13" x14ac:dyDescent="0.35">
      <c r="K59939" s="293"/>
      <c r="M59939" s="290"/>
    </row>
    <row r="59940" spans="11:13" x14ac:dyDescent="0.35">
      <c r="K59940" s="293"/>
      <c r="M59940" s="290"/>
    </row>
    <row r="59941" spans="11:13" x14ac:dyDescent="0.35">
      <c r="K59941" s="293"/>
      <c r="M59941" s="290"/>
    </row>
    <row r="59942" spans="11:13" x14ac:dyDescent="0.35">
      <c r="K59942" s="293"/>
      <c r="M59942" s="290"/>
    </row>
    <row r="59943" spans="11:13" x14ac:dyDescent="0.35">
      <c r="K59943" s="293"/>
      <c r="M59943" s="290"/>
    </row>
    <row r="59944" spans="11:13" x14ac:dyDescent="0.35">
      <c r="K59944" s="293"/>
      <c r="M59944" s="290"/>
    </row>
    <row r="59945" spans="11:13" x14ac:dyDescent="0.35">
      <c r="K59945" s="293"/>
      <c r="M59945" s="290"/>
    </row>
    <row r="59946" spans="11:13" x14ac:dyDescent="0.35">
      <c r="K59946" s="293"/>
      <c r="M59946" s="290"/>
    </row>
    <row r="59947" spans="11:13" x14ac:dyDescent="0.35">
      <c r="K59947" s="293"/>
      <c r="M59947" s="290"/>
    </row>
    <row r="59948" spans="11:13" x14ac:dyDescent="0.35">
      <c r="K59948" s="293"/>
      <c r="M59948" s="290"/>
    </row>
    <row r="59949" spans="11:13" x14ac:dyDescent="0.35">
      <c r="K59949" s="293"/>
      <c r="M59949" s="290"/>
    </row>
    <row r="59950" spans="11:13" x14ac:dyDescent="0.35">
      <c r="K59950" s="293"/>
      <c r="M59950" s="290"/>
    </row>
    <row r="59951" spans="11:13" x14ac:dyDescent="0.35">
      <c r="K59951" s="293"/>
      <c r="M59951" s="290"/>
    </row>
    <row r="59952" spans="11:13" x14ac:dyDescent="0.35">
      <c r="K59952" s="293"/>
      <c r="M59952" s="290"/>
    </row>
    <row r="59953" spans="11:13" x14ac:dyDescent="0.35">
      <c r="K59953" s="293"/>
      <c r="M59953" s="290"/>
    </row>
    <row r="59954" spans="11:13" x14ac:dyDescent="0.35">
      <c r="K59954" s="293"/>
      <c r="M59954" s="290"/>
    </row>
    <row r="59955" spans="11:13" x14ac:dyDescent="0.35">
      <c r="K59955" s="293"/>
      <c r="M59955" s="290"/>
    </row>
    <row r="59956" spans="11:13" x14ac:dyDescent="0.35">
      <c r="K59956" s="293"/>
      <c r="M59956" s="290"/>
    </row>
    <row r="59957" spans="11:13" x14ac:dyDescent="0.35">
      <c r="K59957" s="293"/>
      <c r="M59957" s="290"/>
    </row>
    <row r="59958" spans="11:13" x14ac:dyDescent="0.35">
      <c r="K59958" s="293"/>
      <c r="M59958" s="290"/>
    </row>
    <row r="59959" spans="11:13" x14ac:dyDescent="0.35">
      <c r="K59959" s="293"/>
      <c r="M59959" s="290"/>
    </row>
    <row r="59960" spans="11:13" x14ac:dyDescent="0.35">
      <c r="K59960" s="293"/>
      <c r="M59960" s="290"/>
    </row>
    <row r="59961" spans="11:13" x14ac:dyDescent="0.35">
      <c r="K59961" s="293"/>
      <c r="M59961" s="290"/>
    </row>
    <row r="59962" spans="11:13" x14ac:dyDescent="0.35">
      <c r="K59962" s="293"/>
      <c r="M59962" s="290"/>
    </row>
    <row r="59963" spans="11:13" x14ac:dyDescent="0.35">
      <c r="K59963" s="293"/>
      <c r="M59963" s="290"/>
    </row>
    <row r="59964" spans="11:13" x14ac:dyDescent="0.35">
      <c r="K59964" s="293"/>
      <c r="M59964" s="290"/>
    </row>
    <row r="59965" spans="11:13" x14ac:dyDescent="0.35">
      <c r="K59965" s="293"/>
      <c r="M59965" s="290"/>
    </row>
    <row r="59966" spans="11:13" x14ac:dyDescent="0.35">
      <c r="K59966" s="293"/>
      <c r="M59966" s="290"/>
    </row>
    <row r="59967" spans="11:13" x14ac:dyDescent="0.35">
      <c r="K59967" s="293"/>
      <c r="M59967" s="290"/>
    </row>
    <row r="59968" spans="11:13" x14ac:dyDescent="0.35">
      <c r="K59968" s="293"/>
      <c r="M59968" s="290"/>
    </row>
    <row r="59969" spans="11:13" x14ac:dyDescent="0.35">
      <c r="K59969" s="293"/>
      <c r="M59969" s="290"/>
    </row>
    <row r="59970" spans="11:13" x14ac:dyDescent="0.35">
      <c r="K59970" s="293"/>
      <c r="M59970" s="290"/>
    </row>
    <row r="59971" spans="11:13" x14ac:dyDescent="0.35">
      <c r="K59971" s="293"/>
      <c r="M59971" s="290"/>
    </row>
    <row r="59972" spans="11:13" x14ac:dyDescent="0.35">
      <c r="K59972" s="293"/>
      <c r="M59972" s="290"/>
    </row>
    <row r="59973" spans="11:13" x14ac:dyDescent="0.35">
      <c r="K59973" s="293"/>
      <c r="M59973" s="290"/>
    </row>
    <row r="59974" spans="11:13" x14ac:dyDescent="0.35">
      <c r="K59974" s="293"/>
      <c r="M59974" s="290"/>
    </row>
    <row r="59975" spans="11:13" x14ac:dyDescent="0.35">
      <c r="K59975" s="293"/>
      <c r="M59975" s="290"/>
    </row>
    <row r="59976" spans="11:13" x14ac:dyDescent="0.35">
      <c r="K59976" s="293"/>
      <c r="M59976" s="290"/>
    </row>
    <row r="59977" spans="11:13" x14ac:dyDescent="0.35">
      <c r="K59977" s="293"/>
      <c r="M59977" s="290"/>
    </row>
    <row r="59978" spans="11:13" x14ac:dyDescent="0.35">
      <c r="K59978" s="293"/>
      <c r="M59978" s="290"/>
    </row>
    <row r="59979" spans="11:13" x14ac:dyDescent="0.35">
      <c r="K59979" s="293"/>
      <c r="M59979" s="290"/>
    </row>
    <row r="59980" spans="11:13" x14ac:dyDescent="0.35">
      <c r="K59980" s="293"/>
      <c r="M59980" s="290"/>
    </row>
    <row r="59981" spans="11:13" x14ac:dyDescent="0.35">
      <c r="K59981" s="293"/>
      <c r="M59981" s="290"/>
    </row>
    <row r="59982" spans="11:13" x14ac:dyDescent="0.35">
      <c r="K59982" s="293"/>
      <c r="M59982" s="290"/>
    </row>
    <row r="59983" spans="11:13" x14ac:dyDescent="0.35">
      <c r="K59983" s="293"/>
      <c r="M59983" s="290"/>
    </row>
    <row r="59984" spans="11:13" x14ac:dyDescent="0.35">
      <c r="K59984" s="293"/>
      <c r="M59984" s="290"/>
    </row>
    <row r="59985" spans="11:13" x14ac:dyDescent="0.35">
      <c r="K59985" s="293"/>
      <c r="M59985" s="290"/>
    </row>
    <row r="59986" spans="11:13" x14ac:dyDescent="0.35">
      <c r="K59986" s="293"/>
      <c r="M59986" s="290"/>
    </row>
    <row r="59987" spans="11:13" x14ac:dyDescent="0.35">
      <c r="K59987" s="293"/>
      <c r="M59987" s="290"/>
    </row>
    <row r="59988" spans="11:13" x14ac:dyDescent="0.35">
      <c r="K59988" s="293"/>
      <c r="M59988" s="290"/>
    </row>
    <row r="59989" spans="11:13" x14ac:dyDescent="0.35">
      <c r="K59989" s="293"/>
      <c r="M59989" s="290"/>
    </row>
    <row r="59990" spans="11:13" x14ac:dyDescent="0.35">
      <c r="K59990" s="293"/>
      <c r="M59990" s="290"/>
    </row>
    <row r="59991" spans="11:13" x14ac:dyDescent="0.35">
      <c r="K59991" s="293"/>
      <c r="M59991" s="290"/>
    </row>
    <row r="59992" spans="11:13" x14ac:dyDescent="0.35">
      <c r="K59992" s="293"/>
      <c r="M59992" s="290"/>
    </row>
    <row r="59993" spans="11:13" x14ac:dyDescent="0.35">
      <c r="K59993" s="293"/>
      <c r="M59993" s="290"/>
    </row>
    <row r="59994" spans="11:13" x14ac:dyDescent="0.35">
      <c r="K59994" s="293"/>
      <c r="M59994" s="290"/>
    </row>
    <row r="59995" spans="11:13" x14ac:dyDescent="0.35">
      <c r="K59995" s="293"/>
      <c r="M59995" s="290"/>
    </row>
    <row r="59996" spans="11:13" x14ac:dyDescent="0.35">
      <c r="K59996" s="293"/>
      <c r="M59996" s="290"/>
    </row>
    <row r="59997" spans="11:13" x14ac:dyDescent="0.35">
      <c r="K59997" s="293"/>
      <c r="M59997" s="290"/>
    </row>
    <row r="59998" spans="11:13" x14ac:dyDescent="0.35">
      <c r="K59998" s="293"/>
      <c r="M59998" s="290"/>
    </row>
    <row r="59999" spans="11:13" x14ac:dyDescent="0.35">
      <c r="K59999" s="293"/>
      <c r="M59999" s="290"/>
    </row>
    <row r="60000" spans="11:13" x14ac:dyDescent="0.35">
      <c r="K60000" s="293"/>
      <c r="M60000" s="290"/>
    </row>
    <row r="60001" spans="11:13" x14ac:dyDescent="0.35">
      <c r="K60001" s="293"/>
      <c r="M60001" s="290"/>
    </row>
    <row r="60002" spans="11:13" x14ac:dyDescent="0.35">
      <c r="K60002" s="293"/>
      <c r="M60002" s="290"/>
    </row>
    <row r="60003" spans="11:13" x14ac:dyDescent="0.35">
      <c r="K60003" s="293"/>
      <c r="M60003" s="290"/>
    </row>
    <row r="60004" spans="11:13" x14ac:dyDescent="0.35">
      <c r="K60004" s="293"/>
      <c r="M60004" s="290"/>
    </row>
    <row r="60005" spans="11:13" x14ac:dyDescent="0.35">
      <c r="K60005" s="293"/>
      <c r="M60005" s="290"/>
    </row>
    <row r="60006" spans="11:13" x14ac:dyDescent="0.35">
      <c r="K60006" s="293"/>
      <c r="M60006" s="290"/>
    </row>
    <row r="60007" spans="11:13" x14ac:dyDescent="0.35">
      <c r="K60007" s="293"/>
      <c r="M60007" s="290"/>
    </row>
    <row r="60008" spans="11:13" x14ac:dyDescent="0.35">
      <c r="K60008" s="293"/>
      <c r="M60008" s="290"/>
    </row>
    <row r="60009" spans="11:13" x14ac:dyDescent="0.35">
      <c r="K60009" s="293"/>
      <c r="M60009" s="290"/>
    </row>
    <row r="60010" spans="11:13" x14ac:dyDescent="0.35">
      <c r="K60010" s="293"/>
      <c r="M60010" s="290"/>
    </row>
    <row r="60011" spans="11:13" x14ac:dyDescent="0.35">
      <c r="K60011" s="293"/>
      <c r="M60011" s="290"/>
    </row>
    <row r="60012" spans="11:13" x14ac:dyDescent="0.35">
      <c r="K60012" s="293"/>
      <c r="M60012" s="290"/>
    </row>
    <row r="60013" spans="11:13" x14ac:dyDescent="0.35">
      <c r="K60013" s="293"/>
      <c r="M60013" s="290"/>
    </row>
    <row r="60014" spans="11:13" x14ac:dyDescent="0.35">
      <c r="K60014" s="293"/>
      <c r="M60014" s="290"/>
    </row>
    <row r="60015" spans="11:13" x14ac:dyDescent="0.35">
      <c r="K60015" s="293"/>
      <c r="M60015" s="290"/>
    </row>
    <row r="60016" spans="11:13" x14ac:dyDescent="0.35">
      <c r="K60016" s="293"/>
      <c r="M60016" s="290"/>
    </row>
    <row r="60017" spans="11:13" x14ac:dyDescent="0.35">
      <c r="K60017" s="293"/>
      <c r="M60017" s="290"/>
    </row>
    <row r="60018" spans="11:13" x14ac:dyDescent="0.35">
      <c r="K60018" s="293"/>
      <c r="M60018" s="290"/>
    </row>
    <row r="60019" spans="11:13" x14ac:dyDescent="0.35">
      <c r="K60019" s="293"/>
      <c r="M60019" s="290"/>
    </row>
    <row r="60020" spans="11:13" x14ac:dyDescent="0.35">
      <c r="K60020" s="293"/>
      <c r="M60020" s="290"/>
    </row>
    <row r="60021" spans="11:13" x14ac:dyDescent="0.35">
      <c r="K60021" s="293"/>
      <c r="M60021" s="290"/>
    </row>
    <row r="60022" spans="11:13" x14ac:dyDescent="0.35">
      <c r="K60022" s="293"/>
      <c r="M60022" s="290"/>
    </row>
    <row r="60023" spans="11:13" x14ac:dyDescent="0.35">
      <c r="K60023" s="293"/>
      <c r="M60023" s="290"/>
    </row>
    <row r="60024" spans="11:13" x14ac:dyDescent="0.35">
      <c r="K60024" s="293"/>
      <c r="M60024" s="290"/>
    </row>
    <row r="60025" spans="11:13" x14ac:dyDescent="0.35">
      <c r="K60025" s="293"/>
      <c r="M60025" s="290"/>
    </row>
    <row r="60026" spans="11:13" x14ac:dyDescent="0.35">
      <c r="K60026" s="293"/>
      <c r="M60026" s="290"/>
    </row>
    <row r="60027" spans="11:13" x14ac:dyDescent="0.35">
      <c r="K60027" s="293"/>
      <c r="M60027" s="290"/>
    </row>
    <row r="60028" spans="11:13" x14ac:dyDescent="0.35">
      <c r="K60028" s="293"/>
      <c r="M60028" s="290"/>
    </row>
    <row r="60029" spans="11:13" x14ac:dyDescent="0.35">
      <c r="K60029" s="293"/>
      <c r="M60029" s="290"/>
    </row>
    <row r="60030" spans="11:13" x14ac:dyDescent="0.35">
      <c r="K60030" s="293"/>
      <c r="M60030" s="290"/>
    </row>
    <row r="60031" spans="11:13" x14ac:dyDescent="0.35">
      <c r="K60031" s="293"/>
      <c r="M60031" s="290"/>
    </row>
    <row r="60032" spans="11:13" x14ac:dyDescent="0.35">
      <c r="K60032" s="293"/>
      <c r="M60032" s="290"/>
    </row>
    <row r="60033" spans="11:13" x14ac:dyDescent="0.35">
      <c r="K60033" s="293"/>
      <c r="M60033" s="290"/>
    </row>
    <row r="60034" spans="11:13" x14ac:dyDescent="0.35">
      <c r="K60034" s="293"/>
      <c r="M60034" s="290"/>
    </row>
    <row r="60035" spans="11:13" x14ac:dyDescent="0.35">
      <c r="K60035" s="293"/>
      <c r="M60035" s="290"/>
    </row>
    <row r="60036" spans="11:13" x14ac:dyDescent="0.35">
      <c r="K60036" s="293"/>
      <c r="M60036" s="290"/>
    </row>
    <row r="60037" spans="11:13" x14ac:dyDescent="0.35">
      <c r="K60037" s="293"/>
      <c r="M60037" s="290"/>
    </row>
    <row r="60038" spans="11:13" x14ac:dyDescent="0.35">
      <c r="K60038" s="293"/>
      <c r="M60038" s="290"/>
    </row>
    <row r="60039" spans="11:13" x14ac:dyDescent="0.35">
      <c r="K60039" s="293"/>
      <c r="M60039" s="290"/>
    </row>
    <row r="60040" spans="11:13" x14ac:dyDescent="0.35">
      <c r="K60040" s="293"/>
      <c r="M60040" s="290"/>
    </row>
    <row r="60041" spans="11:13" x14ac:dyDescent="0.35">
      <c r="K60041" s="293"/>
      <c r="M60041" s="290"/>
    </row>
    <row r="60042" spans="11:13" x14ac:dyDescent="0.35">
      <c r="K60042" s="293"/>
      <c r="M60042" s="290"/>
    </row>
    <row r="60043" spans="11:13" x14ac:dyDescent="0.35">
      <c r="K60043" s="293"/>
      <c r="M60043" s="290"/>
    </row>
    <row r="60044" spans="11:13" x14ac:dyDescent="0.35">
      <c r="K60044" s="293"/>
      <c r="M60044" s="290"/>
    </row>
    <row r="60045" spans="11:13" x14ac:dyDescent="0.35">
      <c r="K60045" s="293"/>
      <c r="M60045" s="290"/>
    </row>
    <row r="60046" spans="11:13" x14ac:dyDescent="0.35">
      <c r="K60046" s="293"/>
      <c r="M60046" s="290"/>
    </row>
    <row r="60047" spans="11:13" x14ac:dyDescent="0.35">
      <c r="K60047" s="293"/>
      <c r="M60047" s="290"/>
    </row>
    <row r="60048" spans="11:13" x14ac:dyDescent="0.35">
      <c r="K60048" s="293"/>
      <c r="M60048" s="290"/>
    </row>
    <row r="60049" spans="11:13" x14ac:dyDescent="0.35">
      <c r="K60049" s="293"/>
      <c r="M60049" s="290"/>
    </row>
    <row r="60050" spans="11:13" x14ac:dyDescent="0.35">
      <c r="K60050" s="293"/>
      <c r="M60050" s="290"/>
    </row>
    <row r="60051" spans="11:13" x14ac:dyDescent="0.35">
      <c r="K60051" s="293"/>
      <c r="M60051" s="290"/>
    </row>
    <row r="60052" spans="11:13" x14ac:dyDescent="0.35">
      <c r="K60052" s="293"/>
      <c r="M60052" s="290"/>
    </row>
    <row r="60053" spans="11:13" x14ac:dyDescent="0.35">
      <c r="K60053" s="293"/>
      <c r="M60053" s="290"/>
    </row>
    <row r="60054" spans="11:13" x14ac:dyDescent="0.35">
      <c r="K60054" s="293"/>
      <c r="M60054" s="290"/>
    </row>
    <row r="60055" spans="11:13" x14ac:dyDescent="0.35">
      <c r="K60055" s="293"/>
      <c r="M60055" s="290"/>
    </row>
    <row r="60056" spans="11:13" x14ac:dyDescent="0.35">
      <c r="K60056" s="293"/>
      <c r="M60056" s="290"/>
    </row>
    <row r="60057" spans="11:13" x14ac:dyDescent="0.35">
      <c r="K60057" s="293"/>
      <c r="M60057" s="290"/>
    </row>
    <row r="60058" spans="11:13" x14ac:dyDescent="0.35">
      <c r="K60058" s="293"/>
      <c r="M60058" s="290"/>
    </row>
    <row r="60059" spans="11:13" x14ac:dyDescent="0.35">
      <c r="K60059" s="293"/>
      <c r="M60059" s="290"/>
    </row>
    <row r="60060" spans="11:13" x14ac:dyDescent="0.35">
      <c r="K60060" s="293"/>
      <c r="M60060" s="290"/>
    </row>
    <row r="60061" spans="11:13" x14ac:dyDescent="0.35">
      <c r="K60061" s="293"/>
      <c r="M60061" s="290"/>
    </row>
    <row r="60062" spans="11:13" x14ac:dyDescent="0.35">
      <c r="K60062" s="293"/>
      <c r="M60062" s="290"/>
    </row>
    <row r="60063" spans="11:13" x14ac:dyDescent="0.35">
      <c r="K60063" s="293"/>
      <c r="M60063" s="290"/>
    </row>
    <row r="60064" spans="11:13" x14ac:dyDescent="0.35">
      <c r="K60064" s="293"/>
      <c r="M60064" s="290"/>
    </row>
    <row r="60065" spans="11:13" x14ac:dyDescent="0.35">
      <c r="K60065" s="293"/>
      <c r="M60065" s="290"/>
    </row>
    <row r="60066" spans="11:13" x14ac:dyDescent="0.35">
      <c r="K60066" s="293"/>
      <c r="M60066" s="290"/>
    </row>
    <row r="60067" spans="11:13" x14ac:dyDescent="0.35">
      <c r="K60067" s="293"/>
      <c r="M60067" s="290"/>
    </row>
    <row r="60068" spans="11:13" x14ac:dyDescent="0.35">
      <c r="K60068" s="293"/>
      <c r="M60068" s="290"/>
    </row>
    <row r="60069" spans="11:13" x14ac:dyDescent="0.35">
      <c r="K60069" s="293"/>
      <c r="M60069" s="290"/>
    </row>
    <row r="60070" spans="11:13" x14ac:dyDescent="0.35">
      <c r="K60070" s="293"/>
      <c r="M60070" s="290"/>
    </row>
    <row r="60071" spans="11:13" x14ac:dyDescent="0.35">
      <c r="K60071" s="293"/>
      <c r="M60071" s="290"/>
    </row>
    <row r="60072" spans="11:13" x14ac:dyDescent="0.35">
      <c r="K60072" s="293"/>
      <c r="M60072" s="290"/>
    </row>
    <row r="60073" spans="11:13" x14ac:dyDescent="0.35">
      <c r="K60073" s="293"/>
      <c r="M60073" s="290"/>
    </row>
    <row r="60074" spans="11:13" x14ac:dyDescent="0.35">
      <c r="K60074" s="293"/>
      <c r="M60074" s="290"/>
    </row>
    <row r="60075" spans="11:13" x14ac:dyDescent="0.35">
      <c r="K60075" s="293"/>
      <c r="M60075" s="290"/>
    </row>
    <row r="60076" spans="11:13" x14ac:dyDescent="0.35">
      <c r="K60076" s="293"/>
      <c r="M60076" s="290"/>
    </row>
    <row r="60077" spans="11:13" x14ac:dyDescent="0.35">
      <c r="K60077" s="293"/>
      <c r="M60077" s="290"/>
    </row>
    <row r="60078" spans="11:13" x14ac:dyDescent="0.35">
      <c r="K60078" s="293"/>
      <c r="M60078" s="290"/>
    </row>
    <row r="60079" spans="11:13" x14ac:dyDescent="0.35">
      <c r="K60079" s="293"/>
      <c r="M60079" s="290"/>
    </row>
    <row r="60080" spans="11:13" x14ac:dyDescent="0.35">
      <c r="K60080" s="293"/>
      <c r="M60080" s="290"/>
    </row>
    <row r="60081" spans="11:13" x14ac:dyDescent="0.35">
      <c r="K60081" s="293"/>
      <c r="M60081" s="290"/>
    </row>
    <row r="60082" spans="11:13" x14ac:dyDescent="0.35">
      <c r="K60082" s="293"/>
      <c r="M60082" s="290"/>
    </row>
    <row r="60083" spans="11:13" x14ac:dyDescent="0.35">
      <c r="K60083" s="293"/>
      <c r="M60083" s="290"/>
    </row>
    <row r="60084" spans="11:13" x14ac:dyDescent="0.35">
      <c r="K60084" s="293"/>
      <c r="M60084" s="290"/>
    </row>
    <row r="60085" spans="11:13" x14ac:dyDescent="0.35">
      <c r="K60085" s="293"/>
      <c r="M60085" s="290"/>
    </row>
    <row r="60086" spans="11:13" x14ac:dyDescent="0.35">
      <c r="K60086" s="293"/>
      <c r="M60086" s="290"/>
    </row>
    <row r="60087" spans="11:13" x14ac:dyDescent="0.35">
      <c r="K60087" s="293"/>
      <c r="M60087" s="290"/>
    </row>
    <row r="60088" spans="11:13" x14ac:dyDescent="0.35">
      <c r="K60088" s="293"/>
      <c r="M60088" s="290"/>
    </row>
    <row r="60089" spans="11:13" x14ac:dyDescent="0.35">
      <c r="K60089" s="293"/>
      <c r="M60089" s="290"/>
    </row>
    <row r="60090" spans="11:13" x14ac:dyDescent="0.35">
      <c r="K60090" s="293"/>
      <c r="M60090" s="290"/>
    </row>
    <row r="60091" spans="11:13" x14ac:dyDescent="0.35">
      <c r="K60091" s="293"/>
      <c r="M60091" s="290"/>
    </row>
    <row r="60092" spans="11:13" x14ac:dyDescent="0.35">
      <c r="K60092" s="293"/>
      <c r="M60092" s="290"/>
    </row>
    <row r="60093" spans="11:13" x14ac:dyDescent="0.35">
      <c r="K60093" s="293"/>
      <c r="M60093" s="290"/>
    </row>
    <row r="60094" spans="11:13" x14ac:dyDescent="0.35">
      <c r="K60094" s="293"/>
      <c r="M60094" s="290"/>
    </row>
    <row r="60095" spans="11:13" x14ac:dyDescent="0.35">
      <c r="K60095" s="293"/>
      <c r="M60095" s="290"/>
    </row>
    <row r="60096" spans="11:13" x14ac:dyDescent="0.35">
      <c r="K60096" s="293"/>
      <c r="M60096" s="290"/>
    </row>
    <row r="60097" spans="11:13" x14ac:dyDescent="0.35">
      <c r="K60097" s="293"/>
      <c r="M60097" s="290"/>
    </row>
    <row r="60098" spans="11:13" x14ac:dyDescent="0.35">
      <c r="K60098" s="293"/>
      <c r="M60098" s="290"/>
    </row>
    <row r="60099" spans="11:13" x14ac:dyDescent="0.35">
      <c r="K60099" s="293"/>
      <c r="M60099" s="290"/>
    </row>
    <row r="60100" spans="11:13" x14ac:dyDescent="0.35">
      <c r="K60100" s="293"/>
      <c r="M60100" s="290"/>
    </row>
    <row r="60101" spans="11:13" x14ac:dyDescent="0.35">
      <c r="K60101" s="293"/>
      <c r="M60101" s="290"/>
    </row>
    <row r="60102" spans="11:13" x14ac:dyDescent="0.35">
      <c r="K60102" s="293"/>
      <c r="M60102" s="290"/>
    </row>
    <row r="60103" spans="11:13" x14ac:dyDescent="0.35">
      <c r="K60103" s="293"/>
      <c r="M60103" s="290"/>
    </row>
    <row r="60104" spans="11:13" x14ac:dyDescent="0.35">
      <c r="K60104" s="293"/>
      <c r="M60104" s="290"/>
    </row>
    <row r="60105" spans="11:13" x14ac:dyDescent="0.35">
      <c r="K60105" s="293"/>
      <c r="M60105" s="290"/>
    </row>
    <row r="60106" spans="11:13" x14ac:dyDescent="0.35">
      <c r="K60106" s="293"/>
      <c r="M60106" s="290"/>
    </row>
    <row r="60107" spans="11:13" x14ac:dyDescent="0.35">
      <c r="K60107" s="293"/>
      <c r="M60107" s="290"/>
    </row>
    <row r="60108" spans="11:13" x14ac:dyDescent="0.35">
      <c r="K60108" s="293"/>
      <c r="M60108" s="290"/>
    </row>
    <row r="60109" spans="11:13" x14ac:dyDescent="0.35">
      <c r="K60109" s="293"/>
      <c r="M60109" s="290"/>
    </row>
    <row r="60110" spans="11:13" x14ac:dyDescent="0.35">
      <c r="K60110" s="293"/>
      <c r="M60110" s="290"/>
    </row>
    <row r="60111" spans="11:13" x14ac:dyDescent="0.35">
      <c r="K60111" s="293"/>
      <c r="M60111" s="290"/>
    </row>
    <row r="60112" spans="11:13" x14ac:dyDescent="0.35">
      <c r="K60112" s="293"/>
      <c r="M60112" s="290"/>
    </row>
    <row r="60113" spans="11:13" x14ac:dyDescent="0.35">
      <c r="K60113" s="293"/>
      <c r="M60113" s="290"/>
    </row>
    <row r="60114" spans="11:13" x14ac:dyDescent="0.35">
      <c r="K60114" s="293"/>
      <c r="M60114" s="290"/>
    </row>
    <row r="60115" spans="11:13" x14ac:dyDescent="0.35">
      <c r="K60115" s="293"/>
      <c r="M60115" s="290"/>
    </row>
    <row r="60116" spans="11:13" x14ac:dyDescent="0.35">
      <c r="K60116" s="293"/>
      <c r="M60116" s="290"/>
    </row>
    <row r="60117" spans="11:13" x14ac:dyDescent="0.35">
      <c r="K60117" s="293"/>
      <c r="M60117" s="290"/>
    </row>
    <row r="60118" spans="11:13" x14ac:dyDescent="0.35">
      <c r="K60118" s="293"/>
      <c r="M60118" s="290"/>
    </row>
    <row r="60119" spans="11:13" x14ac:dyDescent="0.35">
      <c r="K60119" s="293"/>
      <c r="M60119" s="290"/>
    </row>
    <row r="60120" spans="11:13" x14ac:dyDescent="0.35">
      <c r="K60120" s="293"/>
      <c r="M60120" s="290"/>
    </row>
    <row r="60121" spans="11:13" x14ac:dyDescent="0.35">
      <c r="K60121" s="293"/>
      <c r="M60121" s="290"/>
    </row>
    <row r="60122" spans="11:13" x14ac:dyDescent="0.35">
      <c r="K60122" s="293"/>
      <c r="M60122" s="290"/>
    </row>
    <row r="60123" spans="11:13" x14ac:dyDescent="0.35">
      <c r="K60123" s="293"/>
      <c r="M60123" s="290"/>
    </row>
    <row r="60124" spans="11:13" x14ac:dyDescent="0.35">
      <c r="K60124" s="293"/>
      <c r="M60124" s="290"/>
    </row>
    <row r="60125" spans="11:13" x14ac:dyDescent="0.35">
      <c r="K60125" s="293"/>
      <c r="M60125" s="290"/>
    </row>
    <row r="60126" spans="11:13" x14ac:dyDescent="0.35">
      <c r="K60126" s="293"/>
      <c r="M60126" s="290"/>
    </row>
    <row r="60127" spans="11:13" x14ac:dyDescent="0.35">
      <c r="K60127" s="293"/>
      <c r="M60127" s="290"/>
    </row>
    <row r="60128" spans="11:13" x14ac:dyDescent="0.35">
      <c r="K60128" s="293"/>
      <c r="M60128" s="290"/>
    </row>
    <row r="60129" spans="11:13" x14ac:dyDescent="0.35">
      <c r="K60129" s="293"/>
      <c r="M60129" s="290"/>
    </row>
    <row r="60130" spans="11:13" x14ac:dyDescent="0.35">
      <c r="K60130" s="293"/>
      <c r="M60130" s="290"/>
    </row>
    <row r="60131" spans="11:13" x14ac:dyDescent="0.35">
      <c r="K60131" s="293"/>
      <c r="M60131" s="290"/>
    </row>
    <row r="60132" spans="11:13" x14ac:dyDescent="0.35">
      <c r="K60132" s="293"/>
      <c r="M60132" s="290"/>
    </row>
    <row r="60133" spans="11:13" x14ac:dyDescent="0.35">
      <c r="K60133" s="293"/>
      <c r="M60133" s="290"/>
    </row>
    <row r="60134" spans="11:13" x14ac:dyDescent="0.35">
      <c r="K60134" s="293"/>
      <c r="M60134" s="290"/>
    </row>
    <row r="60135" spans="11:13" x14ac:dyDescent="0.35">
      <c r="K60135" s="293"/>
      <c r="M60135" s="290"/>
    </row>
    <row r="60136" spans="11:13" x14ac:dyDescent="0.35">
      <c r="K60136" s="293"/>
      <c r="M60136" s="290"/>
    </row>
    <row r="60137" spans="11:13" x14ac:dyDescent="0.35">
      <c r="K60137" s="293"/>
      <c r="M60137" s="290"/>
    </row>
    <row r="60138" spans="11:13" x14ac:dyDescent="0.35">
      <c r="K60138" s="293"/>
      <c r="M60138" s="290"/>
    </row>
    <row r="60139" spans="11:13" x14ac:dyDescent="0.35">
      <c r="K60139" s="293"/>
      <c r="M60139" s="290"/>
    </row>
    <row r="60140" spans="11:13" x14ac:dyDescent="0.35">
      <c r="K60140" s="293"/>
      <c r="M60140" s="290"/>
    </row>
    <row r="60141" spans="11:13" x14ac:dyDescent="0.35">
      <c r="K60141" s="293"/>
      <c r="M60141" s="290"/>
    </row>
    <row r="60142" spans="11:13" x14ac:dyDescent="0.35">
      <c r="K60142" s="293"/>
      <c r="M60142" s="290"/>
    </row>
    <row r="60143" spans="11:13" x14ac:dyDescent="0.35">
      <c r="K60143" s="293"/>
      <c r="M60143" s="290"/>
    </row>
    <row r="60144" spans="11:13" x14ac:dyDescent="0.35">
      <c r="K60144" s="293"/>
      <c r="M60144" s="290"/>
    </row>
    <row r="60145" spans="11:13" x14ac:dyDescent="0.35">
      <c r="K60145" s="293"/>
      <c r="M60145" s="290"/>
    </row>
    <row r="60146" spans="11:13" x14ac:dyDescent="0.35">
      <c r="K60146" s="293"/>
      <c r="M60146" s="290"/>
    </row>
    <row r="60147" spans="11:13" x14ac:dyDescent="0.35">
      <c r="K60147" s="293"/>
      <c r="M60147" s="290"/>
    </row>
    <row r="60148" spans="11:13" x14ac:dyDescent="0.35">
      <c r="K60148" s="293"/>
      <c r="M60148" s="290"/>
    </row>
    <row r="60149" spans="11:13" x14ac:dyDescent="0.35">
      <c r="K60149" s="293"/>
      <c r="M60149" s="290"/>
    </row>
    <row r="60150" spans="11:13" x14ac:dyDescent="0.35">
      <c r="K60150" s="293"/>
      <c r="M60150" s="290"/>
    </row>
    <row r="60151" spans="11:13" x14ac:dyDescent="0.35">
      <c r="K60151" s="293"/>
      <c r="M60151" s="290"/>
    </row>
    <row r="60152" spans="11:13" x14ac:dyDescent="0.35">
      <c r="K60152" s="293"/>
      <c r="M60152" s="290"/>
    </row>
    <row r="60153" spans="11:13" x14ac:dyDescent="0.35">
      <c r="K60153" s="293"/>
      <c r="M60153" s="290"/>
    </row>
    <row r="60154" spans="11:13" x14ac:dyDescent="0.35">
      <c r="K60154" s="293"/>
      <c r="M60154" s="290"/>
    </row>
    <row r="60155" spans="11:13" x14ac:dyDescent="0.35">
      <c r="K60155" s="293"/>
      <c r="M60155" s="290"/>
    </row>
    <row r="60156" spans="11:13" x14ac:dyDescent="0.35">
      <c r="K60156" s="293"/>
      <c r="M60156" s="290"/>
    </row>
    <row r="60157" spans="11:13" x14ac:dyDescent="0.35">
      <c r="K60157" s="293"/>
      <c r="M60157" s="290"/>
    </row>
    <row r="60158" spans="11:13" x14ac:dyDescent="0.35">
      <c r="K60158" s="293"/>
      <c r="M60158" s="290"/>
    </row>
    <row r="60159" spans="11:13" x14ac:dyDescent="0.35">
      <c r="K60159" s="293"/>
      <c r="M60159" s="290"/>
    </row>
    <row r="60160" spans="11:13" x14ac:dyDescent="0.35">
      <c r="K60160" s="293"/>
      <c r="M60160" s="290"/>
    </row>
    <row r="60161" spans="11:13" x14ac:dyDescent="0.35">
      <c r="K60161" s="293"/>
      <c r="M60161" s="290"/>
    </row>
    <row r="60162" spans="11:13" x14ac:dyDescent="0.35">
      <c r="K60162" s="293"/>
      <c r="M60162" s="290"/>
    </row>
    <row r="60163" spans="11:13" x14ac:dyDescent="0.35">
      <c r="K60163" s="293"/>
      <c r="M60163" s="290"/>
    </row>
    <row r="60164" spans="11:13" x14ac:dyDescent="0.35">
      <c r="K60164" s="293"/>
      <c r="M60164" s="290"/>
    </row>
    <row r="60165" spans="11:13" x14ac:dyDescent="0.35">
      <c r="K60165" s="293"/>
      <c r="M60165" s="290"/>
    </row>
    <row r="60166" spans="11:13" x14ac:dyDescent="0.35">
      <c r="K60166" s="293"/>
      <c r="M60166" s="290"/>
    </row>
    <row r="60167" spans="11:13" x14ac:dyDescent="0.35">
      <c r="K60167" s="293"/>
      <c r="M60167" s="290"/>
    </row>
    <row r="60168" spans="11:13" x14ac:dyDescent="0.35">
      <c r="K60168" s="293"/>
      <c r="M60168" s="290"/>
    </row>
    <row r="60169" spans="11:13" x14ac:dyDescent="0.35">
      <c r="K60169" s="293"/>
      <c r="M60169" s="290"/>
    </row>
    <row r="60170" spans="11:13" x14ac:dyDescent="0.35">
      <c r="K60170" s="293"/>
      <c r="M60170" s="290"/>
    </row>
    <row r="60171" spans="11:13" x14ac:dyDescent="0.35">
      <c r="K60171" s="293"/>
      <c r="M60171" s="290"/>
    </row>
    <row r="60172" spans="11:13" x14ac:dyDescent="0.35">
      <c r="K60172" s="293"/>
      <c r="M60172" s="290"/>
    </row>
    <row r="60173" spans="11:13" x14ac:dyDescent="0.35">
      <c r="K60173" s="293"/>
      <c r="M60173" s="290"/>
    </row>
    <row r="60174" spans="11:13" x14ac:dyDescent="0.35">
      <c r="K60174" s="293"/>
      <c r="M60174" s="290"/>
    </row>
    <row r="60175" spans="11:13" x14ac:dyDescent="0.35">
      <c r="K60175" s="293"/>
      <c r="M60175" s="290"/>
    </row>
    <row r="60176" spans="11:13" x14ac:dyDescent="0.35">
      <c r="K60176" s="293"/>
      <c r="M60176" s="290"/>
    </row>
    <row r="60177" spans="11:13" x14ac:dyDescent="0.35">
      <c r="K60177" s="293"/>
      <c r="M60177" s="290"/>
    </row>
    <row r="60178" spans="11:13" x14ac:dyDescent="0.35">
      <c r="K60178" s="293"/>
      <c r="M60178" s="290"/>
    </row>
    <row r="60179" spans="11:13" x14ac:dyDescent="0.35">
      <c r="K60179" s="293"/>
      <c r="M60179" s="290"/>
    </row>
    <row r="60180" spans="11:13" x14ac:dyDescent="0.35">
      <c r="K60180" s="293"/>
      <c r="M60180" s="290"/>
    </row>
    <row r="60181" spans="11:13" x14ac:dyDescent="0.35">
      <c r="K60181" s="293"/>
      <c r="M60181" s="290"/>
    </row>
    <row r="60182" spans="11:13" x14ac:dyDescent="0.35">
      <c r="K60182" s="293"/>
      <c r="M60182" s="290"/>
    </row>
    <row r="60183" spans="11:13" x14ac:dyDescent="0.35">
      <c r="K60183" s="293"/>
      <c r="M60183" s="290"/>
    </row>
    <row r="60184" spans="11:13" x14ac:dyDescent="0.35">
      <c r="K60184" s="293"/>
      <c r="M60184" s="290"/>
    </row>
    <row r="60185" spans="11:13" x14ac:dyDescent="0.35">
      <c r="K60185" s="293"/>
      <c r="M60185" s="290"/>
    </row>
    <row r="60186" spans="11:13" x14ac:dyDescent="0.35">
      <c r="K60186" s="293"/>
      <c r="M60186" s="290"/>
    </row>
    <row r="60187" spans="11:13" x14ac:dyDescent="0.35">
      <c r="K60187" s="293"/>
      <c r="M60187" s="290"/>
    </row>
    <row r="60188" spans="11:13" x14ac:dyDescent="0.35">
      <c r="K60188" s="293"/>
      <c r="M60188" s="290"/>
    </row>
    <row r="60189" spans="11:13" x14ac:dyDescent="0.35">
      <c r="K60189" s="293"/>
      <c r="M60189" s="290"/>
    </row>
    <row r="60190" spans="11:13" x14ac:dyDescent="0.35">
      <c r="K60190" s="293"/>
      <c r="M60190" s="290"/>
    </row>
    <row r="60191" spans="11:13" x14ac:dyDescent="0.35">
      <c r="K60191" s="293"/>
      <c r="M60191" s="290"/>
    </row>
    <row r="60192" spans="11:13" x14ac:dyDescent="0.35">
      <c r="K60192" s="293"/>
      <c r="M60192" s="290"/>
    </row>
    <row r="60193" spans="11:13" x14ac:dyDescent="0.35">
      <c r="K60193" s="293"/>
      <c r="M60193" s="290"/>
    </row>
    <row r="60194" spans="11:13" x14ac:dyDescent="0.35">
      <c r="K60194" s="293"/>
      <c r="M60194" s="290"/>
    </row>
    <row r="60195" spans="11:13" x14ac:dyDescent="0.35">
      <c r="K60195" s="293"/>
      <c r="M60195" s="290"/>
    </row>
    <row r="60196" spans="11:13" x14ac:dyDescent="0.35">
      <c r="K60196" s="293"/>
      <c r="M60196" s="290"/>
    </row>
    <row r="60197" spans="11:13" x14ac:dyDescent="0.35">
      <c r="K60197" s="293"/>
      <c r="M60197" s="290"/>
    </row>
    <row r="60198" spans="11:13" x14ac:dyDescent="0.35">
      <c r="K60198" s="293"/>
      <c r="M60198" s="290"/>
    </row>
    <row r="60199" spans="11:13" x14ac:dyDescent="0.35">
      <c r="K60199" s="293"/>
      <c r="M60199" s="290"/>
    </row>
    <row r="60200" spans="11:13" x14ac:dyDescent="0.35">
      <c r="K60200" s="293"/>
      <c r="M60200" s="290"/>
    </row>
    <row r="60201" spans="11:13" x14ac:dyDescent="0.35">
      <c r="K60201" s="293"/>
      <c r="M60201" s="290"/>
    </row>
    <row r="60202" spans="11:13" x14ac:dyDescent="0.35">
      <c r="K60202" s="293"/>
      <c r="M60202" s="290"/>
    </row>
    <row r="60203" spans="11:13" x14ac:dyDescent="0.35">
      <c r="K60203" s="293"/>
      <c r="M60203" s="290"/>
    </row>
    <row r="60204" spans="11:13" x14ac:dyDescent="0.35">
      <c r="K60204" s="293"/>
      <c r="M60204" s="290"/>
    </row>
    <row r="60205" spans="11:13" x14ac:dyDescent="0.35">
      <c r="K60205" s="293"/>
      <c r="M60205" s="290"/>
    </row>
    <row r="60206" spans="11:13" x14ac:dyDescent="0.35">
      <c r="K60206" s="293"/>
      <c r="M60206" s="290"/>
    </row>
    <row r="60207" spans="11:13" x14ac:dyDescent="0.35">
      <c r="K60207" s="293"/>
      <c r="M60207" s="290"/>
    </row>
    <row r="60208" spans="11:13" x14ac:dyDescent="0.35">
      <c r="K60208" s="293"/>
      <c r="M60208" s="290"/>
    </row>
    <row r="60209" spans="11:13" x14ac:dyDescent="0.35">
      <c r="K60209" s="293"/>
      <c r="M60209" s="290"/>
    </row>
    <row r="60210" spans="11:13" x14ac:dyDescent="0.35">
      <c r="K60210" s="293"/>
      <c r="M60210" s="290"/>
    </row>
    <row r="60211" spans="11:13" x14ac:dyDescent="0.35">
      <c r="K60211" s="293"/>
      <c r="M60211" s="290"/>
    </row>
    <row r="60212" spans="11:13" x14ac:dyDescent="0.35">
      <c r="K60212" s="293"/>
      <c r="M60212" s="290"/>
    </row>
    <row r="60213" spans="11:13" x14ac:dyDescent="0.35">
      <c r="K60213" s="293"/>
      <c r="M60213" s="290"/>
    </row>
    <row r="60214" spans="11:13" x14ac:dyDescent="0.35">
      <c r="K60214" s="293"/>
      <c r="M60214" s="290"/>
    </row>
    <row r="60215" spans="11:13" x14ac:dyDescent="0.35">
      <c r="K60215" s="293"/>
      <c r="M60215" s="290"/>
    </row>
    <row r="60216" spans="11:13" x14ac:dyDescent="0.35">
      <c r="K60216" s="293"/>
      <c r="M60216" s="290"/>
    </row>
    <row r="60217" spans="11:13" x14ac:dyDescent="0.35">
      <c r="K60217" s="293"/>
      <c r="M60217" s="290"/>
    </row>
    <row r="60218" spans="11:13" x14ac:dyDescent="0.35">
      <c r="K60218" s="293"/>
      <c r="M60218" s="290"/>
    </row>
    <row r="60219" spans="11:13" x14ac:dyDescent="0.35">
      <c r="K60219" s="293"/>
      <c r="M60219" s="290"/>
    </row>
    <row r="60220" spans="11:13" x14ac:dyDescent="0.35">
      <c r="K60220" s="293"/>
      <c r="M60220" s="290"/>
    </row>
    <row r="60221" spans="11:13" x14ac:dyDescent="0.35">
      <c r="K60221" s="293"/>
      <c r="M60221" s="290"/>
    </row>
    <row r="60222" spans="11:13" x14ac:dyDescent="0.35">
      <c r="K60222" s="293"/>
      <c r="M60222" s="290"/>
    </row>
    <row r="60223" spans="11:13" x14ac:dyDescent="0.35">
      <c r="K60223" s="293"/>
      <c r="M60223" s="290"/>
    </row>
    <row r="60224" spans="11:13" x14ac:dyDescent="0.35">
      <c r="K60224" s="293"/>
      <c r="M60224" s="290"/>
    </row>
    <row r="60225" spans="11:13" x14ac:dyDescent="0.35">
      <c r="K60225" s="293"/>
      <c r="M60225" s="290"/>
    </row>
    <row r="60226" spans="11:13" x14ac:dyDescent="0.35">
      <c r="K60226" s="293"/>
      <c r="M60226" s="290"/>
    </row>
    <row r="60227" spans="11:13" x14ac:dyDescent="0.35">
      <c r="K60227" s="293"/>
      <c r="M60227" s="290"/>
    </row>
    <row r="60228" spans="11:13" x14ac:dyDescent="0.35">
      <c r="K60228" s="293"/>
      <c r="M60228" s="290"/>
    </row>
    <row r="60229" spans="11:13" x14ac:dyDescent="0.35">
      <c r="K60229" s="293"/>
      <c r="M60229" s="290"/>
    </row>
    <row r="60230" spans="11:13" x14ac:dyDescent="0.35">
      <c r="K60230" s="293"/>
      <c r="M60230" s="290"/>
    </row>
    <row r="60231" spans="11:13" x14ac:dyDescent="0.35">
      <c r="K60231" s="293"/>
      <c r="M60231" s="290"/>
    </row>
    <row r="60232" spans="11:13" x14ac:dyDescent="0.35">
      <c r="K60232" s="293"/>
      <c r="M60232" s="290"/>
    </row>
    <row r="60233" spans="11:13" x14ac:dyDescent="0.35">
      <c r="K60233" s="293"/>
      <c r="M60233" s="290"/>
    </row>
    <row r="60234" spans="11:13" x14ac:dyDescent="0.35">
      <c r="K60234" s="293"/>
      <c r="M60234" s="290"/>
    </row>
    <row r="60235" spans="11:13" x14ac:dyDescent="0.35">
      <c r="K60235" s="293"/>
      <c r="M60235" s="290"/>
    </row>
    <row r="60236" spans="11:13" x14ac:dyDescent="0.35">
      <c r="K60236" s="293"/>
      <c r="M60236" s="290"/>
    </row>
    <row r="60237" spans="11:13" x14ac:dyDescent="0.35">
      <c r="K60237" s="293"/>
      <c r="M60237" s="290"/>
    </row>
    <row r="60238" spans="11:13" x14ac:dyDescent="0.35">
      <c r="K60238" s="293"/>
      <c r="M60238" s="290"/>
    </row>
    <row r="60239" spans="11:13" x14ac:dyDescent="0.35">
      <c r="K60239" s="293"/>
      <c r="M60239" s="290"/>
    </row>
    <row r="60240" spans="11:13" x14ac:dyDescent="0.35">
      <c r="K60240" s="293"/>
      <c r="M60240" s="290"/>
    </row>
    <row r="60241" spans="11:13" x14ac:dyDescent="0.35">
      <c r="K60241" s="293"/>
      <c r="M60241" s="290"/>
    </row>
    <row r="60242" spans="11:13" x14ac:dyDescent="0.35">
      <c r="K60242" s="293"/>
      <c r="M60242" s="290"/>
    </row>
    <row r="60243" spans="11:13" x14ac:dyDescent="0.35">
      <c r="K60243" s="293"/>
      <c r="M60243" s="290"/>
    </row>
    <row r="60244" spans="11:13" x14ac:dyDescent="0.35">
      <c r="K60244" s="293"/>
      <c r="M60244" s="290"/>
    </row>
    <row r="60245" spans="11:13" x14ac:dyDescent="0.35">
      <c r="K60245" s="293"/>
      <c r="M60245" s="290"/>
    </row>
    <row r="60246" spans="11:13" x14ac:dyDescent="0.35">
      <c r="K60246" s="293"/>
      <c r="M60246" s="290"/>
    </row>
    <row r="60247" spans="11:13" x14ac:dyDescent="0.35">
      <c r="K60247" s="293"/>
      <c r="M60247" s="290"/>
    </row>
    <row r="60248" spans="11:13" x14ac:dyDescent="0.35">
      <c r="K60248" s="293"/>
      <c r="M60248" s="290"/>
    </row>
    <row r="60249" spans="11:13" x14ac:dyDescent="0.35">
      <c r="K60249" s="293"/>
      <c r="M60249" s="290"/>
    </row>
    <row r="60250" spans="11:13" x14ac:dyDescent="0.35">
      <c r="K60250" s="293"/>
      <c r="M60250" s="290"/>
    </row>
    <row r="60251" spans="11:13" x14ac:dyDescent="0.35">
      <c r="K60251" s="293"/>
      <c r="M60251" s="290"/>
    </row>
    <row r="60252" spans="11:13" x14ac:dyDescent="0.35">
      <c r="K60252" s="293"/>
      <c r="M60252" s="290"/>
    </row>
    <row r="60253" spans="11:13" x14ac:dyDescent="0.35">
      <c r="K60253" s="293"/>
      <c r="M60253" s="290"/>
    </row>
    <row r="60254" spans="11:13" x14ac:dyDescent="0.35">
      <c r="K60254" s="293"/>
      <c r="M60254" s="290"/>
    </row>
    <row r="60255" spans="11:13" x14ac:dyDescent="0.35">
      <c r="K60255" s="293"/>
      <c r="M60255" s="290"/>
    </row>
    <row r="60256" spans="11:13" x14ac:dyDescent="0.35">
      <c r="K60256" s="293"/>
      <c r="M60256" s="290"/>
    </row>
    <row r="60257" spans="11:13" x14ac:dyDescent="0.35">
      <c r="K60257" s="293"/>
      <c r="M60257" s="290"/>
    </row>
    <row r="60258" spans="11:13" x14ac:dyDescent="0.35">
      <c r="K60258" s="293"/>
      <c r="M60258" s="290"/>
    </row>
    <row r="60259" spans="11:13" x14ac:dyDescent="0.35">
      <c r="K60259" s="293"/>
      <c r="M60259" s="290"/>
    </row>
    <row r="60260" spans="11:13" x14ac:dyDescent="0.35">
      <c r="K60260" s="293"/>
      <c r="M60260" s="290"/>
    </row>
    <row r="60261" spans="11:13" x14ac:dyDescent="0.35">
      <c r="K60261" s="293"/>
      <c r="M60261" s="290"/>
    </row>
    <row r="60262" spans="11:13" x14ac:dyDescent="0.35">
      <c r="K60262" s="293"/>
      <c r="M60262" s="290"/>
    </row>
    <row r="60263" spans="11:13" x14ac:dyDescent="0.35">
      <c r="K60263" s="293"/>
      <c r="M60263" s="290"/>
    </row>
    <row r="60264" spans="11:13" x14ac:dyDescent="0.35">
      <c r="K60264" s="293"/>
      <c r="M60264" s="290"/>
    </row>
    <row r="60265" spans="11:13" x14ac:dyDescent="0.35">
      <c r="K60265" s="293"/>
      <c r="M60265" s="290"/>
    </row>
    <row r="60266" spans="11:13" x14ac:dyDescent="0.35">
      <c r="K60266" s="293"/>
      <c r="M60266" s="290"/>
    </row>
    <row r="60267" spans="11:13" x14ac:dyDescent="0.35">
      <c r="K60267" s="293"/>
      <c r="M60267" s="290"/>
    </row>
    <row r="60268" spans="11:13" x14ac:dyDescent="0.35">
      <c r="K60268" s="293"/>
      <c r="M60268" s="290"/>
    </row>
    <row r="60269" spans="11:13" x14ac:dyDescent="0.35">
      <c r="K60269" s="293"/>
      <c r="M60269" s="290"/>
    </row>
    <row r="60270" spans="11:13" x14ac:dyDescent="0.35">
      <c r="K60270" s="293"/>
      <c r="M60270" s="290"/>
    </row>
    <row r="60271" spans="11:13" x14ac:dyDescent="0.35">
      <c r="K60271" s="293"/>
      <c r="M60271" s="290"/>
    </row>
    <row r="60272" spans="11:13" x14ac:dyDescent="0.35">
      <c r="K60272" s="293"/>
      <c r="M60272" s="290"/>
    </row>
    <row r="60273" spans="11:13" x14ac:dyDescent="0.35">
      <c r="K60273" s="293"/>
      <c r="M60273" s="290"/>
    </row>
    <row r="60274" spans="11:13" x14ac:dyDescent="0.35">
      <c r="K60274" s="293"/>
      <c r="M60274" s="290"/>
    </row>
    <row r="60275" spans="11:13" x14ac:dyDescent="0.35">
      <c r="K60275" s="293"/>
      <c r="M60275" s="290"/>
    </row>
    <row r="60276" spans="11:13" x14ac:dyDescent="0.35">
      <c r="K60276" s="293"/>
      <c r="M60276" s="290"/>
    </row>
    <row r="60277" spans="11:13" x14ac:dyDescent="0.35">
      <c r="K60277" s="293"/>
      <c r="M60277" s="290"/>
    </row>
    <row r="60278" spans="11:13" x14ac:dyDescent="0.35">
      <c r="K60278" s="293"/>
      <c r="M60278" s="290"/>
    </row>
    <row r="60279" spans="11:13" x14ac:dyDescent="0.35">
      <c r="K60279" s="293"/>
      <c r="M60279" s="290"/>
    </row>
    <row r="60280" spans="11:13" x14ac:dyDescent="0.35">
      <c r="K60280" s="293"/>
      <c r="M60280" s="290"/>
    </row>
    <row r="60281" spans="11:13" x14ac:dyDescent="0.35">
      <c r="K60281" s="293"/>
      <c r="M60281" s="290"/>
    </row>
    <row r="60282" spans="11:13" x14ac:dyDescent="0.35">
      <c r="K60282" s="293"/>
      <c r="M60282" s="290"/>
    </row>
    <row r="60283" spans="11:13" x14ac:dyDescent="0.35">
      <c r="K60283" s="293"/>
      <c r="M60283" s="290"/>
    </row>
    <row r="60284" spans="11:13" x14ac:dyDescent="0.35">
      <c r="K60284" s="293"/>
      <c r="M60284" s="290"/>
    </row>
    <row r="60285" spans="11:13" x14ac:dyDescent="0.35">
      <c r="K60285" s="293"/>
      <c r="M60285" s="290"/>
    </row>
    <row r="60286" spans="11:13" x14ac:dyDescent="0.35">
      <c r="K60286" s="293"/>
      <c r="M60286" s="290"/>
    </row>
    <row r="60287" spans="11:13" x14ac:dyDescent="0.35">
      <c r="K60287" s="293"/>
      <c r="M60287" s="290"/>
    </row>
    <row r="60288" spans="11:13" x14ac:dyDescent="0.35">
      <c r="K60288" s="293"/>
      <c r="M60288" s="290"/>
    </row>
    <row r="60289" spans="11:13" x14ac:dyDescent="0.35">
      <c r="K60289" s="293"/>
      <c r="M60289" s="290"/>
    </row>
    <row r="60290" spans="11:13" x14ac:dyDescent="0.35">
      <c r="K60290" s="293"/>
      <c r="M60290" s="290"/>
    </row>
    <row r="60291" spans="11:13" x14ac:dyDescent="0.35">
      <c r="K60291" s="293"/>
      <c r="M60291" s="290"/>
    </row>
    <row r="60292" spans="11:13" x14ac:dyDescent="0.35">
      <c r="K60292" s="293"/>
      <c r="M60292" s="290"/>
    </row>
    <row r="60293" spans="11:13" x14ac:dyDescent="0.35">
      <c r="K60293" s="293"/>
      <c r="M60293" s="290"/>
    </row>
    <row r="60294" spans="11:13" x14ac:dyDescent="0.35">
      <c r="K60294" s="293"/>
      <c r="M60294" s="290"/>
    </row>
    <row r="60295" spans="11:13" x14ac:dyDescent="0.35">
      <c r="K60295" s="293"/>
      <c r="M60295" s="290"/>
    </row>
    <row r="60296" spans="11:13" x14ac:dyDescent="0.35">
      <c r="K60296" s="293"/>
      <c r="M60296" s="290"/>
    </row>
    <row r="60297" spans="11:13" x14ac:dyDescent="0.35">
      <c r="K60297" s="293"/>
      <c r="M60297" s="290"/>
    </row>
    <row r="60298" spans="11:13" x14ac:dyDescent="0.35">
      <c r="K60298" s="293"/>
      <c r="M60298" s="290"/>
    </row>
    <row r="60299" spans="11:13" x14ac:dyDescent="0.35">
      <c r="K60299" s="293"/>
      <c r="M60299" s="290"/>
    </row>
    <row r="60300" spans="11:13" x14ac:dyDescent="0.35">
      <c r="K60300" s="293"/>
      <c r="M60300" s="290"/>
    </row>
    <row r="60301" spans="11:13" x14ac:dyDescent="0.35">
      <c r="K60301" s="293"/>
      <c r="M60301" s="290"/>
    </row>
    <row r="60302" spans="11:13" x14ac:dyDescent="0.35">
      <c r="K60302" s="293"/>
      <c r="M60302" s="290"/>
    </row>
    <row r="60303" spans="11:13" x14ac:dyDescent="0.35">
      <c r="K60303" s="293"/>
      <c r="M60303" s="290"/>
    </row>
    <row r="60304" spans="11:13" x14ac:dyDescent="0.35">
      <c r="K60304" s="293"/>
      <c r="M60304" s="290"/>
    </row>
    <row r="60305" spans="11:13" x14ac:dyDescent="0.35">
      <c r="K60305" s="293"/>
      <c r="M60305" s="290"/>
    </row>
    <row r="60306" spans="11:13" x14ac:dyDescent="0.35">
      <c r="K60306" s="293"/>
      <c r="M60306" s="290"/>
    </row>
    <row r="60307" spans="11:13" x14ac:dyDescent="0.35">
      <c r="K60307" s="293"/>
      <c r="M60307" s="290"/>
    </row>
    <row r="60308" spans="11:13" x14ac:dyDescent="0.35">
      <c r="K60308" s="293"/>
      <c r="M60308" s="290"/>
    </row>
    <row r="60309" spans="11:13" x14ac:dyDescent="0.35">
      <c r="K60309" s="293"/>
      <c r="M60309" s="290"/>
    </row>
    <row r="60310" spans="11:13" x14ac:dyDescent="0.35">
      <c r="K60310" s="293"/>
      <c r="M60310" s="290"/>
    </row>
    <row r="60311" spans="11:13" x14ac:dyDescent="0.35">
      <c r="K60311" s="293"/>
      <c r="M60311" s="290"/>
    </row>
    <row r="60312" spans="11:13" x14ac:dyDescent="0.35">
      <c r="K60312" s="293"/>
      <c r="M60312" s="290"/>
    </row>
    <row r="60313" spans="11:13" x14ac:dyDescent="0.35">
      <c r="K60313" s="293"/>
      <c r="M60313" s="290"/>
    </row>
    <row r="60314" spans="11:13" x14ac:dyDescent="0.35">
      <c r="K60314" s="293"/>
      <c r="M60314" s="290"/>
    </row>
    <row r="60315" spans="11:13" x14ac:dyDescent="0.35">
      <c r="K60315" s="293"/>
      <c r="M60315" s="290"/>
    </row>
    <row r="60316" spans="11:13" x14ac:dyDescent="0.35">
      <c r="K60316" s="293"/>
      <c r="M60316" s="290"/>
    </row>
    <row r="60317" spans="11:13" x14ac:dyDescent="0.35">
      <c r="K60317" s="293"/>
      <c r="M60317" s="290"/>
    </row>
    <row r="60318" spans="11:13" x14ac:dyDescent="0.35">
      <c r="K60318" s="293"/>
      <c r="M60318" s="290"/>
    </row>
    <row r="60319" spans="11:13" x14ac:dyDescent="0.35">
      <c r="K60319" s="293"/>
      <c r="M60319" s="290"/>
    </row>
    <row r="60320" spans="11:13" x14ac:dyDescent="0.35">
      <c r="K60320" s="293"/>
      <c r="M60320" s="290"/>
    </row>
    <row r="60321" spans="11:13" x14ac:dyDescent="0.35">
      <c r="K60321" s="293"/>
      <c r="M60321" s="290"/>
    </row>
    <row r="60322" spans="11:13" x14ac:dyDescent="0.35">
      <c r="K60322" s="293"/>
      <c r="M60322" s="290"/>
    </row>
    <row r="60323" spans="11:13" x14ac:dyDescent="0.35">
      <c r="K60323" s="293"/>
      <c r="M60323" s="290"/>
    </row>
    <row r="60324" spans="11:13" x14ac:dyDescent="0.35">
      <c r="K60324" s="293"/>
      <c r="M60324" s="290"/>
    </row>
    <row r="60325" spans="11:13" x14ac:dyDescent="0.35">
      <c r="K60325" s="293"/>
      <c r="M60325" s="290"/>
    </row>
    <row r="60326" spans="11:13" x14ac:dyDescent="0.35">
      <c r="K60326" s="293"/>
      <c r="M60326" s="290"/>
    </row>
    <row r="60327" spans="11:13" x14ac:dyDescent="0.35">
      <c r="K60327" s="293"/>
      <c r="M60327" s="290"/>
    </row>
    <row r="60328" spans="11:13" x14ac:dyDescent="0.35">
      <c r="K60328" s="293"/>
      <c r="M60328" s="290"/>
    </row>
    <row r="60329" spans="11:13" x14ac:dyDescent="0.35">
      <c r="K60329" s="293"/>
      <c r="M60329" s="290"/>
    </row>
    <row r="60330" spans="11:13" x14ac:dyDescent="0.35">
      <c r="K60330" s="293"/>
      <c r="M60330" s="290"/>
    </row>
    <row r="60331" spans="11:13" x14ac:dyDescent="0.35">
      <c r="K60331" s="293"/>
      <c r="M60331" s="290"/>
    </row>
    <row r="60332" spans="11:13" x14ac:dyDescent="0.35">
      <c r="K60332" s="293"/>
      <c r="M60332" s="290"/>
    </row>
    <row r="60333" spans="11:13" x14ac:dyDescent="0.35">
      <c r="K60333" s="293"/>
      <c r="M60333" s="290"/>
    </row>
    <row r="60334" spans="11:13" x14ac:dyDescent="0.35">
      <c r="K60334" s="293"/>
      <c r="M60334" s="290"/>
    </row>
    <row r="60335" spans="11:13" x14ac:dyDescent="0.35">
      <c r="K60335" s="293"/>
      <c r="M60335" s="290"/>
    </row>
    <row r="60336" spans="11:13" x14ac:dyDescent="0.35">
      <c r="K60336" s="293"/>
      <c r="M60336" s="290"/>
    </row>
    <row r="60337" spans="11:13" x14ac:dyDescent="0.35">
      <c r="K60337" s="293"/>
      <c r="M60337" s="290"/>
    </row>
    <row r="60338" spans="11:13" x14ac:dyDescent="0.35">
      <c r="K60338" s="293"/>
      <c r="M60338" s="290"/>
    </row>
    <row r="60339" spans="11:13" x14ac:dyDescent="0.35">
      <c r="K60339" s="293"/>
      <c r="M60339" s="290"/>
    </row>
    <row r="60340" spans="11:13" x14ac:dyDescent="0.35">
      <c r="K60340" s="293"/>
      <c r="M60340" s="290"/>
    </row>
    <row r="60341" spans="11:13" x14ac:dyDescent="0.35">
      <c r="K60341" s="293"/>
      <c r="M60341" s="290"/>
    </row>
    <row r="60342" spans="11:13" x14ac:dyDescent="0.35">
      <c r="K60342" s="293"/>
      <c r="M60342" s="290"/>
    </row>
    <row r="60343" spans="11:13" x14ac:dyDescent="0.35">
      <c r="K60343" s="293"/>
      <c r="M60343" s="290"/>
    </row>
    <row r="60344" spans="11:13" x14ac:dyDescent="0.35">
      <c r="K60344" s="293"/>
      <c r="M60344" s="290"/>
    </row>
    <row r="60345" spans="11:13" x14ac:dyDescent="0.35">
      <c r="K60345" s="293"/>
      <c r="M60345" s="290"/>
    </row>
    <row r="60346" spans="11:13" x14ac:dyDescent="0.35">
      <c r="K60346" s="293"/>
      <c r="M60346" s="290"/>
    </row>
    <row r="60347" spans="11:13" x14ac:dyDescent="0.35">
      <c r="K60347" s="293"/>
      <c r="M60347" s="290"/>
    </row>
    <row r="60348" spans="11:13" x14ac:dyDescent="0.35">
      <c r="K60348" s="293"/>
      <c r="M60348" s="290"/>
    </row>
    <row r="60349" spans="11:13" x14ac:dyDescent="0.35">
      <c r="K60349" s="293"/>
      <c r="M60349" s="290"/>
    </row>
    <row r="60350" spans="11:13" x14ac:dyDescent="0.35">
      <c r="K60350" s="293"/>
      <c r="M60350" s="290"/>
    </row>
    <row r="60351" spans="11:13" x14ac:dyDescent="0.35">
      <c r="K60351" s="293"/>
      <c r="M60351" s="290"/>
    </row>
    <row r="60352" spans="11:13" x14ac:dyDescent="0.35">
      <c r="K60352" s="293"/>
      <c r="M60352" s="290"/>
    </row>
    <row r="60353" spans="11:13" x14ac:dyDescent="0.35">
      <c r="K60353" s="293"/>
      <c r="M60353" s="290"/>
    </row>
    <row r="60354" spans="11:13" x14ac:dyDescent="0.35">
      <c r="K60354" s="293"/>
      <c r="M60354" s="290"/>
    </row>
    <row r="60355" spans="11:13" x14ac:dyDescent="0.35">
      <c r="K60355" s="293"/>
      <c r="M60355" s="290"/>
    </row>
    <row r="60356" spans="11:13" x14ac:dyDescent="0.35">
      <c r="K60356" s="293"/>
      <c r="M60356" s="290"/>
    </row>
    <row r="60357" spans="11:13" x14ac:dyDescent="0.35">
      <c r="K60357" s="293"/>
      <c r="M60357" s="290"/>
    </row>
    <row r="60358" spans="11:13" x14ac:dyDescent="0.35">
      <c r="K60358" s="293"/>
      <c r="M60358" s="290"/>
    </row>
    <row r="60359" spans="11:13" x14ac:dyDescent="0.35">
      <c r="K60359" s="293"/>
      <c r="M60359" s="290"/>
    </row>
    <row r="60360" spans="11:13" x14ac:dyDescent="0.35">
      <c r="K60360" s="293"/>
      <c r="M60360" s="290"/>
    </row>
    <row r="60361" spans="11:13" x14ac:dyDescent="0.35">
      <c r="K60361" s="293"/>
      <c r="M60361" s="290"/>
    </row>
    <row r="60362" spans="11:13" x14ac:dyDescent="0.35">
      <c r="K60362" s="293"/>
      <c r="M60362" s="290"/>
    </row>
    <row r="60363" spans="11:13" x14ac:dyDescent="0.35">
      <c r="K60363" s="293"/>
      <c r="M60363" s="290"/>
    </row>
    <row r="60364" spans="11:13" x14ac:dyDescent="0.35">
      <c r="K60364" s="293"/>
      <c r="M60364" s="290"/>
    </row>
    <row r="60365" spans="11:13" x14ac:dyDescent="0.35">
      <c r="K60365" s="293"/>
      <c r="M60365" s="290"/>
    </row>
    <row r="60366" spans="11:13" x14ac:dyDescent="0.35">
      <c r="K60366" s="293"/>
      <c r="M60366" s="290"/>
    </row>
    <row r="60367" spans="11:13" x14ac:dyDescent="0.35">
      <c r="K60367" s="293"/>
      <c r="M60367" s="290"/>
    </row>
    <row r="60368" spans="11:13" x14ac:dyDescent="0.35">
      <c r="K60368" s="293"/>
      <c r="M60368" s="290"/>
    </row>
    <row r="60369" spans="11:13" x14ac:dyDescent="0.35">
      <c r="K60369" s="293"/>
      <c r="M60369" s="290"/>
    </row>
    <row r="60370" spans="11:13" x14ac:dyDescent="0.35">
      <c r="K60370" s="293"/>
      <c r="M60370" s="290"/>
    </row>
    <row r="60371" spans="11:13" x14ac:dyDescent="0.35">
      <c r="K60371" s="293"/>
      <c r="M60371" s="290"/>
    </row>
    <row r="60372" spans="11:13" x14ac:dyDescent="0.35">
      <c r="K60372" s="293"/>
      <c r="M60372" s="290"/>
    </row>
    <row r="60373" spans="11:13" x14ac:dyDescent="0.35">
      <c r="K60373" s="293"/>
      <c r="M60373" s="290"/>
    </row>
    <row r="60374" spans="11:13" x14ac:dyDescent="0.35">
      <c r="K60374" s="293"/>
      <c r="M60374" s="290"/>
    </row>
    <row r="60375" spans="11:13" x14ac:dyDescent="0.35">
      <c r="K60375" s="293"/>
      <c r="M60375" s="290"/>
    </row>
    <row r="60376" spans="11:13" x14ac:dyDescent="0.35">
      <c r="K60376" s="293"/>
      <c r="M60376" s="290"/>
    </row>
    <row r="60377" spans="11:13" x14ac:dyDescent="0.35">
      <c r="K60377" s="293"/>
      <c r="M60377" s="290"/>
    </row>
    <row r="60378" spans="11:13" x14ac:dyDescent="0.35">
      <c r="K60378" s="293"/>
      <c r="M60378" s="290"/>
    </row>
    <row r="60379" spans="11:13" x14ac:dyDescent="0.35">
      <c r="K60379" s="293"/>
      <c r="M60379" s="290"/>
    </row>
    <row r="60380" spans="11:13" x14ac:dyDescent="0.35">
      <c r="K60380" s="293"/>
      <c r="M60380" s="290"/>
    </row>
    <row r="60381" spans="11:13" x14ac:dyDescent="0.35">
      <c r="K60381" s="293"/>
      <c r="M60381" s="290"/>
    </row>
    <row r="60382" spans="11:13" x14ac:dyDescent="0.35">
      <c r="K60382" s="293"/>
      <c r="M60382" s="290"/>
    </row>
    <row r="60383" spans="11:13" x14ac:dyDescent="0.35">
      <c r="K60383" s="293"/>
      <c r="M60383" s="290"/>
    </row>
    <row r="60384" spans="11:13" x14ac:dyDescent="0.35">
      <c r="K60384" s="293"/>
      <c r="M60384" s="290"/>
    </row>
    <row r="60385" spans="11:13" x14ac:dyDescent="0.35">
      <c r="K60385" s="293"/>
      <c r="M60385" s="290"/>
    </row>
    <row r="60386" spans="11:13" x14ac:dyDescent="0.35">
      <c r="K60386" s="293"/>
      <c r="M60386" s="290"/>
    </row>
    <row r="60387" spans="11:13" x14ac:dyDescent="0.35">
      <c r="K60387" s="293"/>
      <c r="M60387" s="290"/>
    </row>
    <row r="60388" spans="11:13" x14ac:dyDescent="0.35">
      <c r="K60388" s="293"/>
      <c r="M60388" s="290"/>
    </row>
    <row r="60389" spans="11:13" x14ac:dyDescent="0.35">
      <c r="K60389" s="293"/>
      <c r="M60389" s="290"/>
    </row>
    <row r="60390" spans="11:13" x14ac:dyDescent="0.35">
      <c r="K60390" s="293"/>
      <c r="M60390" s="290"/>
    </row>
    <row r="60391" spans="11:13" x14ac:dyDescent="0.35">
      <c r="K60391" s="293"/>
      <c r="M60391" s="290"/>
    </row>
    <row r="60392" spans="11:13" x14ac:dyDescent="0.35">
      <c r="K60392" s="293"/>
      <c r="M60392" s="290"/>
    </row>
    <row r="60393" spans="11:13" x14ac:dyDescent="0.35">
      <c r="K60393" s="293"/>
      <c r="M60393" s="290"/>
    </row>
    <row r="60394" spans="11:13" x14ac:dyDescent="0.35">
      <c r="K60394" s="293"/>
      <c r="M60394" s="290"/>
    </row>
    <row r="60395" spans="11:13" x14ac:dyDescent="0.35">
      <c r="K60395" s="293"/>
      <c r="M60395" s="290"/>
    </row>
    <row r="60396" spans="11:13" x14ac:dyDescent="0.35">
      <c r="K60396" s="293"/>
      <c r="M60396" s="290"/>
    </row>
    <row r="60397" spans="11:13" x14ac:dyDescent="0.35">
      <c r="K60397" s="293"/>
      <c r="M60397" s="290"/>
    </row>
    <row r="60398" spans="11:13" x14ac:dyDescent="0.35">
      <c r="K60398" s="293"/>
      <c r="M60398" s="290"/>
    </row>
    <row r="60399" spans="11:13" x14ac:dyDescent="0.35">
      <c r="K60399" s="293"/>
      <c r="M60399" s="290"/>
    </row>
    <row r="60400" spans="11:13" x14ac:dyDescent="0.35">
      <c r="K60400" s="293"/>
      <c r="M60400" s="290"/>
    </row>
    <row r="60401" spans="11:13" x14ac:dyDescent="0.35">
      <c r="K60401" s="293"/>
      <c r="M60401" s="290"/>
    </row>
    <row r="60402" spans="11:13" x14ac:dyDescent="0.35">
      <c r="K60402" s="293"/>
      <c r="M60402" s="290"/>
    </row>
    <row r="60403" spans="11:13" x14ac:dyDescent="0.35">
      <c r="K60403" s="293"/>
      <c r="M60403" s="290"/>
    </row>
    <row r="60404" spans="11:13" x14ac:dyDescent="0.35">
      <c r="K60404" s="293"/>
      <c r="M60404" s="290"/>
    </row>
    <row r="60405" spans="11:13" x14ac:dyDescent="0.35">
      <c r="K60405" s="293"/>
      <c r="M60405" s="290"/>
    </row>
    <row r="60406" spans="11:13" x14ac:dyDescent="0.35">
      <c r="K60406" s="293"/>
      <c r="M60406" s="290"/>
    </row>
    <row r="60407" spans="11:13" x14ac:dyDescent="0.35">
      <c r="K60407" s="293"/>
      <c r="M60407" s="290"/>
    </row>
    <row r="60408" spans="11:13" x14ac:dyDescent="0.35">
      <c r="K60408" s="293"/>
      <c r="M60408" s="290"/>
    </row>
    <row r="60409" spans="11:13" x14ac:dyDescent="0.35">
      <c r="K60409" s="293"/>
      <c r="M60409" s="290"/>
    </row>
    <row r="60410" spans="11:13" x14ac:dyDescent="0.35">
      <c r="K60410" s="293"/>
      <c r="M60410" s="290"/>
    </row>
    <row r="60411" spans="11:13" x14ac:dyDescent="0.35">
      <c r="K60411" s="293"/>
      <c r="M60411" s="290"/>
    </row>
    <row r="60412" spans="11:13" x14ac:dyDescent="0.35">
      <c r="K60412" s="293"/>
      <c r="M60412" s="290"/>
    </row>
    <row r="60413" spans="11:13" x14ac:dyDescent="0.35">
      <c r="K60413" s="293"/>
      <c r="M60413" s="290"/>
    </row>
    <row r="60414" spans="11:13" x14ac:dyDescent="0.35">
      <c r="K60414" s="293"/>
      <c r="M60414" s="290"/>
    </row>
    <row r="60415" spans="11:13" x14ac:dyDescent="0.35">
      <c r="K60415" s="293"/>
      <c r="M60415" s="290"/>
    </row>
    <row r="60416" spans="11:13" x14ac:dyDescent="0.35">
      <c r="K60416" s="293"/>
      <c r="M60416" s="290"/>
    </row>
    <row r="60417" spans="11:13" x14ac:dyDescent="0.35">
      <c r="K60417" s="293"/>
      <c r="M60417" s="290"/>
    </row>
    <row r="60418" spans="11:13" x14ac:dyDescent="0.35">
      <c r="K60418" s="293"/>
      <c r="M60418" s="290"/>
    </row>
    <row r="60419" spans="11:13" x14ac:dyDescent="0.35">
      <c r="K60419" s="293"/>
      <c r="M60419" s="290"/>
    </row>
    <row r="60420" spans="11:13" x14ac:dyDescent="0.35">
      <c r="K60420" s="293"/>
      <c r="M60420" s="290"/>
    </row>
    <row r="60421" spans="11:13" x14ac:dyDescent="0.35">
      <c r="K60421" s="293"/>
      <c r="M60421" s="290"/>
    </row>
    <row r="60422" spans="11:13" x14ac:dyDescent="0.35">
      <c r="K60422" s="293"/>
      <c r="M60422" s="290"/>
    </row>
    <row r="60423" spans="11:13" x14ac:dyDescent="0.35">
      <c r="K60423" s="293"/>
      <c r="M60423" s="290"/>
    </row>
    <row r="60424" spans="11:13" x14ac:dyDescent="0.35">
      <c r="K60424" s="293"/>
      <c r="M60424" s="290"/>
    </row>
    <row r="60425" spans="11:13" x14ac:dyDescent="0.35">
      <c r="K60425" s="293"/>
      <c r="M60425" s="290"/>
    </row>
    <row r="60426" spans="11:13" x14ac:dyDescent="0.35">
      <c r="K60426" s="293"/>
      <c r="M60426" s="290"/>
    </row>
    <row r="60427" spans="11:13" x14ac:dyDescent="0.35">
      <c r="K60427" s="293"/>
      <c r="M60427" s="290"/>
    </row>
    <row r="60428" spans="11:13" x14ac:dyDescent="0.35">
      <c r="K60428" s="293"/>
      <c r="M60428" s="290"/>
    </row>
    <row r="60429" spans="11:13" x14ac:dyDescent="0.35">
      <c r="K60429" s="293"/>
      <c r="M60429" s="290"/>
    </row>
    <row r="60430" spans="11:13" x14ac:dyDescent="0.35">
      <c r="K60430" s="293"/>
      <c r="M60430" s="290"/>
    </row>
    <row r="60431" spans="11:13" x14ac:dyDescent="0.35">
      <c r="K60431" s="293"/>
      <c r="M60431" s="290"/>
    </row>
    <row r="60432" spans="11:13" x14ac:dyDescent="0.35">
      <c r="K60432" s="293"/>
      <c r="M60432" s="290"/>
    </row>
    <row r="60433" spans="11:13" x14ac:dyDescent="0.35">
      <c r="K60433" s="293"/>
      <c r="M60433" s="290"/>
    </row>
    <row r="60434" spans="11:13" x14ac:dyDescent="0.35">
      <c r="K60434" s="293"/>
      <c r="M60434" s="290"/>
    </row>
    <row r="60435" spans="11:13" x14ac:dyDescent="0.35">
      <c r="K60435" s="293"/>
      <c r="M60435" s="290"/>
    </row>
    <row r="60436" spans="11:13" x14ac:dyDescent="0.35">
      <c r="K60436" s="293"/>
      <c r="M60436" s="290"/>
    </row>
    <row r="60437" spans="11:13" x14ac:dyDescent="0.35">
      <c r="K60437" s="293"/>
      <c r="M60437" s="290"/>
    </row>
    <row r="60438" spans="11:13" x14ac:dyDescent="0.35">
      <c r="K60438" s="293"/>
      <c r="M60438" s="290"/>
    </row>
    <row r="60439" spans="11:13" x14ac:dyDescent="0.35">
      <c r="K60439" s="293"/>
      <c r="M60439" s="290"/>
    </row>
    <row r="60440" spans="11:13" x14ac:dyDescent="0.35">
      <c r="K60440" s="293"/>
      <c r="M60440" s="290"/>
    </row>
    <row r="60441" spans="11:13" x14ac:dyDescent="0.35">
      <c r="K60441" s="293"/>
      <c r="M60441" s="290"/>
    </row>
    <row r="60442" spans="11:13" x14ac:dyDescent="0.35">
      <c r="K60442" s="293"/>
      <c r="M60442" s="290"/>
    </row>
    <row r="60443" spans="11:13" x14ac:dyDescent="0.35">
      <c r="K60443" s="293"/>
      <c r="M60443" s="290"/>
    </row>
    <row r="60444" spans="11:13" x14ac:dyDescent="0.35">
      <c r="K60444" s="293"/>
      <c r="M60444" s="290"/>
    </row>
    <row r="60445" spans="11:13" x14ac:dyDescent="0.35">
      <c r="K60445" s="293"/>
      <c r="M60445" s="290"/>
    </row>
    <row r="60446" spans="11:13" x14ac:dyDescent="0.35">
      <c r="K60446" s="293"/>
      <c r="M60446" s="290"/>
    </row>
    <row r="60447" spans="11:13" x14ac:dyDescent="0.35">
      <c r="K60447" s="293"/>
      <c r="M60447" s="290"/>
    </row>
    <row r="60448" spans="11:13" x14ac:dyDescent="0.35">
      <c r="K60448" s="293"/>
      <c r="M60448" s="290"/>
    </row>
    <row r="60449" spans="11:13" x14ac:dyDescent="0.35">
      <c r="K60449" s="293"/>
      <c r="M60449" s="290"/>
    </row>
    <row r="60450" spans="11:13" x14ac:dyDescent="0.35">
      <c r="K60450" s="293"/>
      <c r="M60450" s="290"/>
    </row>
    <row r="60451" spans="11:13" x14ac:dyDescent="0.35">
      <c r="K60451" s="293"/>
      <c r="M60451" s="290"/>
    </row>
    <row r="60452" spans="11:13" x14ac:dyDescent="0.35">
      <c r="K60452" s="293"/>
      <c r="M60452" s="290"/>
    </row>
    <row r="60453" spans="11:13" x14ac:dyDescent="0.35">
      <c r="K60453" s="293"/>
      <c r="M60453" s="290"/>
    </row>
    <row r="60454" spans="11:13" x14ac:dyDescent="0.35">
      <c r="K60454" s="293"/>
      <c r="M60454" s="290"/>
    </row>
    <row r="60455" spans="11:13" x14ac:dyDescent="0.35">
      <c r="K60455" s="293"/>
      <c r="M60455" s="290"/>
    </row>
    <row r="60456" spans="11:13" x14ac:dyDescent="0.35">
      <c r="K60456" s="293"/>
      <c r="M60456" s="290"/>
    </row>
    <row r="60457" spans="11:13" x14ac:dyDescent="0.35">
      <c r="K60457" s="293"/>
      <c r="M60457" s="290"/>
    </row>
    <row r="60458" spans="11:13" x14ac:dyDescent="0.35">
      <c r="K60458" s="293"/>
      <c r="M60458" s="290"/>
    </row>
    <row r="60459" spans="11:13" x14ac:dyDescent="0.35">
      <c r="K60459" s="293"/>
      <c r="M60459" s="290"/>
    </row>
    <row r="60460" spans="11:13" x14ac:dyDescent="0.35">
      <c r="K60460" s="293"/>
      <c r="M60460" s="290"/>
    </row>
    <row r="60461" spans="11:13" x14ac:dyDescent="0.35">
      <c r="K60461" s="293"/>
      <c r="M60461" s="290"/>
    </row>
    <row r="60462" spans="11:13" x14ac:dyDescent="0.35">
      <c r="K60462" s="293"/>
      <c r="M60462" s="290"/>
    </row>
    <row r="60463" spans="11:13" x14ac:dyDescent="0.35">
      <c r="K60463" s="293"/>
      <c r="M60463" s="290"/>
    </row>
    <row r="60464" spans="11:13" x14ac:dyDescent="0.35">
      <c r="K60464" s="293"/>
      <c r="M60464" s="290"/>
    </row>
    <row r="60465" spans="11:13" x14ac:dyDescent="0.35">
      <c r="K60465" s="293"/>
      <c r="M60465" s="290"/>
    </row>
    <row r="60466" spans="11:13" x14ac:dyDescent="0.35">
      <c r="K60466" s="293"/>
      <c r="M60466" s="290"/>
    </row>
    <row r="60467" spans="11:13" x14ac:dyDescent="0.35">
      <c r="K60467" s="293"/>
      <c r="M60467" s="290"/>
    </row>
    <row r="60468" spans="11:13" x14ac:dyDescent="0.35">
      <c r="K60468" s="293"/>
      <c r="M60468" s="290"/>
    </row>
    <row r="60469" spans="11:13" x14ac:dyDescent="0.35">
      <c r="K60469" s="293"/>
      <c r="M60469" s="290"/>
    </row>
    <row r="60470" spans="11:13" x14ac:dyDescent="0.35">
      <c r="K60470" s="293"/>
      <c r="M60470" s="290"/>
    </row>
    <row r="60471" spans="11:13" x14ac:dyDescent="0.35">
      <c r="K60471" s="293"/>
      <c r="M60471" s="290"/>
    </row>
    <row r="60472" spans="11:13" x14ac:dyDescent="0.35">
      <c r="K60472" s="293"/>
      <c r="M60472" s="290"/>
    </row>
    <row r="60473" spans="11:13" x14ac:dyDescent="0.35">
      <c r="K60473" s="293"/>
      <c r="M60473" s="290"/>
    </row>
    <row r="60474" spans="11:13" x14ac:dyDescent="0.35">
      <c r="K60474" s="293"/>
      <c r="M60474" s="290"/>
    </row>
    <row r="60475" spans="11:13" x14ac:dyDescent="0.35">
      <c r="K60475" s="293"/>
      <c r="M60475" s="290"/>
    </row>
    <row r="60476" spans="11:13" x14ac:dyDescent="0.35">
      <c r="K60476" s="293"/>
      <c r="M60476" s="290"/>
    </row>
    <row r="60477" spans="11:13" x14ac:dyDescent="0.35">
      <c r="K60477" s="293"/>
      <c r="M60477" s="290"/>
    </row>
    <row r="60478" spans="11:13" x14ac:dyDescent="0.35">
      <c r="K60478" s="293"/>
      <c r="M60478" s="290"/>
    </row>
    <row r="60479" spans="11:13" x14ac:dyDescent="0.35">
      <c r="K60479" s="293"/>
      <c r="M60479" s="290"/>
    </row>
    <row r="60480" spans="11:13" x14ac:dyDescent="0.35">
      <c r="K60480" s="293"/>
      <c r="M60480" s="290"/>
    </row>
    <row r="60481" spans="11:13" x14ac:dyDescent="0.35">
      <c r="K60481" s="293"/>
      <c r="M60481" s="290"/>
    </row>
    <row r="60482" spans="11:13" x14ac:dyDescent="0.35">
      <c r="K60482" s="293"/>
      <c r="M60482" s="290"/>
    </row>
    <row r="60483" spans="11:13" x14ac:dyDescent="0.35">
      <c r="K60483" s="293"/>
      <c r="M60483" s="290"/>
    </row>
    <row r="60484" spans="11:13" x14ac:dyDescent="0.35">
      <c r="K60484" s="293"/>
      <c r="M60484" s="290"/>
    </row>
    <row r="60485" spans="11:13" x14ac:dyDescent="0.35">
      <c r="K60485" s="293"/>
      <c r="M60485" s="290"/>
    </row>
    <row r="60486" spans="11:13" x14ac:dyDescent="0.35">
      <c r="K60486" s="293"/>
      <c r="M60486" s="290"/>
    </row>
    <row r="60487" spans="11:13" x14ac:dyDescent="0.35">
      <c r="K60487" s="293"/>
      <c r="M60487" s="290"/>
    </row>
    <row r="60488" spans="11:13" x14ac:dyDescent="0.35">
      <c r="K60488" s="293"/>
      <c r="M60488" s="290"/>
    </row>
    <row r="60489" spans="11:13" x14ac:dyDescent="0.35">
      <c r="K60489" s="293"/>
      <c r="M60489" s="290"/>
    </row>
    <row r="60490" spans="11:13" x14ac:dyDescent="0.35">
      <c r="K60490" s="293"/>
      <c r="M60490" s="290"/>
    </row>
    <row r="60491" spans="11:13" x14ac:dyDescent="0.35">
      <c r="K60491" s="293"/>
      <c r="M60491" s="290"/>
    </row>
    <row r="60492" spans="11:13" x14ac:dyDescent="0.35">
      <c r="K60492" s="293"/>
      <c r="M60492" s="290"/>
    </row>
    <row r="60493" spans="11:13" x14ac:dyDescent="0.35">
      <c r="K60493" s="293"/>
      <c r="M60493" s="290"/>
    </row>
    <row r="60494" spans="11:13" x14ac:dyDescent="0.35">
      <c r="K60494" s="293"/>
      <c r="M60494" s="290"/>
    </row>
    <row r="60495" spans="11:13" x14ac:dyDescent="0.35">
      <c r="K60495" s="293"/>
      <c r="M60495" s="290"/>
    </row>
    <row r="60496" spans="11:13" x14ac:dyDescent="0.35">
      <c r="K60496" s="293"/>
      <c r="M60496" s="290"/>
    </row>
    <row r="60497" spans="11:13" x14ac:dyDescent="0.35">
      <c r="K60497" s="293"/>
      <c r="M60497" s="290"/>
    </row>
    <row r="60498" spans="11:13" x14ac:dyDescent="0.35">
      <c r="K60498" s="293"/>
      <c r="M60498" s="290"/>
    </row>
    <row r="60499" spans="11:13" x14ac:dyDescent="0.35">
      <c r="K60499" s="293"/>
      <c r="M60499" s="290"/>
    </row>
    <row r="60500" spans="11:13" x14ac:dyDescent="0.35">
      <c r="K60500" s="293"/>
      <c r="M60500" s="290"/>
    </row>
    <row r="60501" spans="11:13" x14ac:dyDescent="0.35">
      <c r="K60501" s="293"/>
      <c r="M60501" s="290"/>
    </row>
    <row r="60502" spans="11:13" x14ac:dyDescent="0.35">
      <c r="K60502" s="293"/>
      <c r="M60502" s="290"/>
    </row>
    <row r="60503" spans="11:13" x14ac:dyDescent="0.35">
      <c r="K60503" s="293"/>
      <c r="M60503" s="290"/>
    </row>
    <row r="60504" spans="11:13" x14ac:dyDescent="0.35">
      <c r="K60504" s="293"/>
      <c r="M60504" s="290"/>
    </row>
    <row r="60505" spans="11:13" x14ac:dyDescent="0.35">
      <c r="K60505" s="293"/>
      <c r="M60505" s="290"/>
    </row>
    <row r="60506" spans="11:13" x14ac:dyDescent="0.35">
      <c r="K60506" s="293"/>
      <c r="M60506" s="290"/>
    </row>
    <row r="60507" spans="11:13" x14ac:dyDescent="0.35">
      <c r="K60507" s="293"/>
      <c r="M60507" s="290"/>
    </row>
    <row r="60508" spans="11:13" x14ac:dyDescent="0.35">
      <c r="K60508" s="293"/>
      <c r="M60508" s="290"/>
    </row>
    <row r="60509" spans="11:13" x14ac:dyDescent="0.35">
      <c r="K60509" s="293"/>
      <c r="M60509" s="290"/>
    </row>
    <row r="60510" spans="11:13" x14ac:dyDescent="0.35">
      <c r="K60510" s="293"/>
      <c r="M60510" s="290"/>
    </row>
    <row r="60511" spans="11:13" x14ac:dyDescent="0.35">
      <c r="K60511" s="293"/>
      <c r="M60511" s="290"/>
    </row>
    <row r="60512" spans="11:13" x14ac:dyDescent="0.35">
      <c r="K60512" s="293"/>
      <c r="M60512" s="290"/>
    </row>
    <row r="60513" spans="11:13" x14ac:dyDescent="0.35">
      <c r="K60513" s="293"/>
      <c r="M60513" s="290"/>
    </row>
    <row r="60514" spans="11:13" x14ac:dyDescent="0.35">
      <c r="K60514" s="293"/>
      <c r="M60514" s="290"/>
    </row>
    <row r="60515" spans="11:13" x14ac:dyDescent="0.35">
      <c r="K60515" s="293"/>
      <c r="M60515" s="290"/>
    </row>
    <row r="60516" spans="11:13" x14ac:dyDescent="0.35">
      <c r="K60516" s="293"/>
      <c r="M60516" s="290"/>
    </row>
    <row r="60517" spans="11:13" x14ac:dyDescent="0.35">
      <c r="K60517" s="293"/>
      <c r="M60517" s="290"/>
    </row>
    <row r="60518" spans="11:13" x14ac:dyDescent="0.35">
      <c r="K60518" s="293"/>
      <c r="M60518" s="290"/>
    </row>
    <row r="60519" spans="11:13" x14ac:dyDescent="0.35">
      <c r="K60519" s="293"/>
      <c r="M60519" s="290"/>
    </row>
    <row r="60520" spans="11:13" x14ac:dyDescent="0.35">
      <c r="K60520" s="293"/>
      <c r="M60520" s="290"/>
    </row>
    <row r="60521" spans="11:13" x14ac:dyDescent="0.35">
      <c r="K60521" s="293"/>
      <c r="M60521" s="290"/>
    </row>
    <row r="60522" spans="11:13" x14ac:dyDescent="0.35">
      <c r="K60522" s="293"/>
      <c r="M60522" s="290"/>
    </row>
    <row r="60523" spans="11:13" x14ac:dyDescent="0.35">
      <c r="K60523" s="293"/>
      <c r="M60523" s="290"/>
    </row>
    <row r="60524" spans="11:13" x14ac:dyDescent="0.35">
      <c r="K60524" s="293"/>
      <c r="M60524" s="290"/>
    </row>
    <row r="60525" spans="11:13" x14ac:dyDescent="0.35">
      <c r="K60525" s="293"/>
      <c r="M60525" s="290"/>
    </row>
    <row r="60526" spans="11:13" x14ac:dyDescent="0.35">
      <c r="K60526" s="293"/>
      <c r="M60526" s="290"/>
    </row>
    <row r="60527" spans="11:13" x14ac:dyDescent="0.35">
      <c r="K60527" s="293"/>
      <c r="M60527" s="290"/>
    </row>
    <row r="60528" spans="11:13" x14ac:dyDescent="0.35">
      <c r="K60528" s="293"/>
      <c r="M60528" s="290"/>
    </row>
    <row r="60529" spans="11:13" x14ac:dyDescent="0.35">
      <c r="K60529" s="293"/>
      <c r="M60529" s="290"/>
    </row>
    <row r="60530" spans="11:13" x14ac:dyDescent="0.35">
      <c r="K60530" s="293"/>
      <c r="M60530" s="290"/>
    </row>
    <row r="60531" spans="11:13" x14ac:dyDescent="0.35">
      <c r="K60531" s="293"/>
      <c r="M60531" s="290"/>
    </row>
    <row r="60532" spans="11:13" x14ac:dyDescent="0.35">
      <c r="K60532" s="293"/>
      <c r="M60532" s="290"/>
    </row>
    <row r="60533" spans="11:13" x14ac:dyDescent="0.35">
      <c r="K60533" s="293"/>
      <c r="M60533" s="290"/>
    </row>
    <row r="60534" spans="11:13" x14ac:dyDescent="0.35">
      <c r="K60534" s="293"/>
      <c r="M60534" s="290"/>
    </row>
    <row r="60535" spans="11:13" x14ac:dyDescent="0.35">
      <c r="K60535" s="293"/>
      <c r="M60535" s="290"/>
    </row>
    <row r="60536" spans="11:13" x14ac:dyDescent="0.35">
      <c r="K60536" s="293"/>
      <c r="M60536" s="290"/>
    </row>
    <row r="60537" spans="11:13" x14ac:dyDescent="0.35">
      <c r="K60537" s="293"/>
      <c r="M60537" s="290"/>
    </row>
    <row r="60538" spans="11:13" x14ac:dyDescent="0.35">
      <c r="K60538" s="293"/>
      <c r="M60538" s="290"/>
    </row>
    <row r="60539" spans="11:13" x14ac:dyDescent="0.35">
      <c r="K60539" s="293"/>
      <c r="M60539" s="290"/>
    </row>
    <row r="60540" spans="11:13" x14ac:dyDescent="0.35">
      <c r="K60540" s="293"/>
      <c r="M60540" s="290"/>
    </row>
    <row r="60541" spans="11:13" x14ac:dyDescent="0.35">
      <c r="K60541" s="293"/>
      <c r="M60541" s="290"/>
    </row>
    <row r="60542" spans="11:13" x14ac:dyDescent="0.35">
      <c r="K60542" s="293"/>
      <c r="M60542" s="290"/>
    </row>
    <row r="60543" spans="11:13" x14ac:dyDescent="0.35">
      <c r="K60543" s="293"/>
      <c r="M60543" s="290"/>
    </row>
    <row r="60544" spans="11:13" x14ac:dyDescent="0.35">
      <c r="K60544" s="293"/>
      <c r="M60544" s="290"/>
    </row>
    <row r="60545" spans="11:13" x14ac:dyDescent="0.35">
      <c r="K60545" s="293"/>
      <c r="M60545" s="290"/>
    </row>
    <row r="60546" spans="11:13" x14ac:dyDescent="0.35">
      <c r="K60546" s="293"/>
      <c r="M60546" s="290"/>
    </row>
    <row r="60547" spans="11:13" x14ac:dyDescent="0.35">
      <c r="K60547" s="293"/>
      <c r="M60547" s="290"/>
    </row>
    <row r="60548" spans="11:13" x14ac:dyDescent="0.35">
      <c r="K60548" s="293"/>
      <c r="M60548" s="290"/>
    </row>
    <row r="60549" spans="11:13" x14ac:dyDescent="0.35">
      <c r="K60549" s="293"/>
      <c r="M60549" s="290"/>
    </row>
    <row r="60550" spans="11:13" x14ac:dyDescent="0.35">
      <c r="K60550" s="293"/>
      <c r="M60550" s="290"/>
    </row>
    <row r="60551" spans="11:13" x14ac:dyDescent="0.35">
      <c r="K60551" s="293"/>
      <c r="M60551" s="290"/>
    </row>
    <row r="60552" spans="11:13" x14ac:dyDescent="0.35">
      <c r="K60552" s="293"/>
      <c r="M60552" s="290"/>
    </row>
    <row r="60553" spans="11:13" x14ac:dyDescent="0.35">
      <c r="K60553" s="293"/>
      <c r="M60553" s="290"/>
    </row>
    <row r="60554" spans="11:13" x14ac:dyDescent="0.35">
      <c r="K60554" s="293"/>
      <c r="M60554" s="290"/>
    </row>
    <row r="60555" spans="11:13" x14ac:dyDescent="0.35">
      <c r="K60555" s="293"/>
      <c r="M60555" s="290"/>
    </row>
    <row r="60556" spans="11:13" x14ac:dyDescent="0.35">
      <c r="K60556" s="293"/>
      <c r="M60556" s="290"/>
    </row>
    <row r="60557" spans="11:13" x14ac:dyDescent="0.35">
      <c r="K60557" s="293"/>
      <c r="M60557" s="290"/>
    </row>
    <row r="60558" spans="11:13" x14ac:dyDescent="0.35">
      <c r="K60558" s="293"/>
      <c r="M60558" s="290"/>
    </row>
    <row r="60559" spans="11:13" x14ac:dyDescent="0.35">
      <c r="K60559" s="293"/>
      <c r="M60559" s="290"/>
    </row>
    <row r="60560" spans="11:13" x14ac:dyDescent="0.35">
      <c r="K60560" s="293"/>
      <c r="M60560" s="290"/>
    </row>
    <row r="60561" spans="11:13" x14ac:dyDescent="0.35">
      <c r="K60561" s="293"/>
      <c r="M60561" s="290"/>
    </row>
    <row r="60562" spans="11:13" x14ac:dyDescent="0.35">
      <c r="K60562" s="293"/>
      <c r="M60562" s="290"/>
    </row>
    <row r="60563" spans="11:13" x14ac:dyDescent="0.35">
      <c r="K60563" s="293"/>
      <c r="M60563" s="290"/>
    </row>
    <row r="60564" spans="11:13" x14ac:dyDescent="0.35">
      <c r="K60564" s="293"/>
      <c r="M60564" s="290"/>
    </row>
    <row r="60565" spans="11:13" x14ac:dyDescent="0.35">
      <c r="K60565" s="293"/>
      <c r="M60565" s="290"/>
    </row>
    <row r="60566" spans="11:13" x14ac:dyDescent="0.35">
      <c r="K60566" s="293"/>
      <c r="M60566" s="290"/>
    </row>
    <row r="60567" spans="11:13" x14ac:dyDescent="0.35">
      <c r="K60567" s="293"/>
      <c r="M60567" s="290"/>
    </row>
    <row r="60568" spans="11:13" x14ac:dyDescent="0.35">
      <c r="K60568" s="293"/>
      <c r="M60568" s="290"/>
    </row>
    <row r="60569" spans="11:13" x14ac:dyDescent="0.35">
      <c r="K60569" s="293"/>
      <c r="M60569" s="290"/>
    </row>
    <row r="60570" spans="11:13" x14ac:dyDescent="0.35">
      <c r="K60570" s="293"/>
      <c r="M60570" s="290"/>
    </row>
    <row r="60571" spans="11:13" x14ac:dyDescent="0.35">
      <c r="K60571" s="293"/>
      <c r="M60571" s="290"/>
    </row>
    <row r="60572" spans="11:13" x14ac:dyDescent="0.35">
      <c r="K60572" s="293"/>
      <c r="M60572" s="290"/>
    </row>
    <row r="60573" spans="11:13" x14ac:dyDescent="0.35">
      <c r="K60573" s="293"/>
      <c r="M60573" s="290"/>
    </row>
    <row r="60574" spans="11:13" x14ac:dyDescent="0.35">
      <c r="K60574" s="293"/>
      <c r="M60574" s="290"/>
    </row>
    <row r="60575" spans="11:13" x14ac:dyDescent="0.35">
      <c r="K60575" s="293"/>
      <c r="M60575" s="290"/>
    </row>
    <row r="60576" spans="11:13" x14ac:dyDescent="0.35">
      <c r="K60576" s="293"/>
      <c r="M60576" s="290"/>
    </row>
    <row r="60577" spans="11:13" x14ac:dyDescent="0.35">
      <c r="K60577" s="293"/>
      <c r="M60577" s="290"/>
    </row>
    <row r="60578" spans="11:13" x14ac:dyDescent="0.35">
      <c r="K60578" s="293"/>
      <c r="M60578" s="290"/>
    </row>
    <row r="60579" spans="11:13" x14ac:dyDescent="0.35">
      <c r="K60579" s="293"/>
      <c r="M60579" s="290"/>
    </row>
    <row r="60580" spans="11:13" x14ac:dyDescent="0.35">
      <c r="K60580" s="293"/>
      <c r="M60580" s="290"/>
    </row>
    <row r="60581" spans="11:13" x14ac:dyDescent="0.35">
      <c r="K60581" s="293"/>
      <c r="M60581" s="290"/>
    </row>
    <row r="60582" spans="11:13" x14ac:dyDescent="0.35">
      <c r="K60582" s="293"/>
      <c r="M60582" s="290"/>
    </row>
    <row r="60583" spans="11:13" x14ac:dyDescent="0.35">
      <c r="K60583" s="293"/>
      <c r="M60583" s="290"/>
    </row>
    <row r="60584" spans="11:13" x14ac:dyDescent="0.35">
      <c r="K60584" s="293"/>
      <c r="M60584" s="290"/>
    </row>
    <row r="60585" spans="11:13" x14ac:dyDescent="0.35">
      <c r="K60585" s="293"/>
      <c r="M60585" s="290"/>
    </row>
    <row r="60586" spans="11:13" x14ac:dyDescent="0.35">
      <c r="K60586" s="293"/>
      <c r="M60586" s="290"/>
    </row>
    <row r="60587" spans="11:13" x14ac:dyDescent="0.35">
      <c r="K60587" s="293"/>
      <c r="M60587" s="290"/>
    </row>
    <row r="60588" spans="11:13" x14ac:dyDescent="0.35">
      <c r="K60588" s="293"/>
      <c r="M60588" s="290"/>
    </row>
    <row r="60589" spans="11:13" x14ac:dyDescent="0.35">
      <c r="K60589" s="293"/>
      <c r="M60589" s="290"/>
    </row>
    <row r="60590" spans="11:13" x14ac:dyDescent="0.35">
      <c r="K60590" s="293"/>
      <c r="M60590" s="290"/>
    </row>
    <row r="60591" spans="11:13" x14ac:dyDescent="0.35">
      <c r="K60591" s="293"/>
      <c r="M60591" s="290"/>
    </row>
    <row r="60592" spans="11:13" x14ac:dyDescent="0.35">
      <c r="K60592" s="293"/>
      <c r="M60592" s="290"/>
    </row>
    <row r="60593" spans="11:13" x14ac:dyDescent="0.35">
      <c r="K60593" s="293"/>
      <c r="M60593" s="290"/>
    </row>
    <row r="60594" spans="11:13" x14ac:dyDescent="0.35">
      <c r="K60594" s="293"/>
      <c r="M60594" s="290"/>
    </row>
    <row r="60595" spans="11:13" x14ac:dyDescent="0.35">
      <c r="K60595" s="293"/>
      <c r="M60595" s="290"/>
    </row>
    <row r="60596" spans="11:13" x14ac:dyDescent="0.35">
      <c r="K60596" s="293"/>
      <c r="M60596" s="290"/>
    </row>
    <row r="60597" spans="11:13" x14ac:dyDescent="0.35">
      <c r="K60597" s="293"/>
      <c r="M60597" s="290"/>
    </row>
    <row r="60598" spans="11:13" x14ac:dyDescent="0.35">
      <c r="K60598" s="293"/>
      <c r="M60598" s="290"/>
    </row>
    <row r="60599" spans="11:13" x14ac:dyDescent="0.35">
      <c r="K60599" s="293"/>
      <c r="M60599" s="290"/>
    </row>
    <row r="60600" spans="11:13" x14ac:dyDescent="0.35">
      <c r="K60600" s="293"/>
      <c r="M60600" s="290"/>
    </row>
    <row r="60601" spans="11:13" x14ac:dyDescent="0.35">
      <c r="K60601" s="293"/>
      <c r="M60601" s="290"/>
    </row>
    <row r="60602" spans="11:13" x14ac:dyDescent="0.35">
      <c r="K60602" s="293"/>
      <c r="M60602" s="290"/>
    </row>
    <row r="60603" spans="11:13" x14ac:dyDescent="0.35">
      <c r="K60603" s="293"/>
      <c r="M60603" s="290"/>
    </row>
    <row r="60604" spans="11:13" x14ac:dyDescent="0.35">
      <c r="K60604" s="293"/>
      <c r="M60604" s="290"/>
    </row>
    <row r="60605" spans="11:13" x14ac:dyDescent="0.35">
      <c r="K60605" s="293"/>
      <c r="M60605" s="290"/>
    </row>
    <row r="60606" spans="11:13" x14ac:dyDescent="0.35">
      <c r="K60606" s="293"/>
      <c r="M60606" s="290"/>
    </row>
    <row r="60607" spans="11:13" x14ac:dyDescent="0.35">
      <c r="K60607" s="293"/>
      <c r="M60607" s="290"/>
    </row>
    <row r="60608" spans="11:13" x14ac:dyDescent="0.35">
      <c r="K60608" s="293"/>
      <c r="M60608" s="290"/>
    </row>
    <row r="60609" spans="11:13" x14ac:dyDescent="0.35">
      <c r="K60609" s="293"/>
      <c r="M60609" s="290"/>
    </row>
    <row r="60610" spans="11:13" x14ac:dyDescent="0.35">
      <c r="K60610" s="293"/>
      <c r="M60610" s="290"/>
    </row>
    <row r="60611" spans="11:13" x14ac:dyDescent="0.35">
      <c r="K60611" s="293"/>
      <c r="M60611" s="290"/>
    </row>
    <row r="60612" spans="11:13" x14ac:dyDescent="0.35">
      <c r="K60612" s="293"/>
      <c r="M60612" s="290"/>
    </row>
    <row r="60613" spans="11:13" x14ac:dyDescent="0.35">
      <c r="K60613" s="293"/>
      <c r="M60613" s="290"/>
    </row>
    <row r="60614" spans="11:13" x14ac:dyDescent="0.35">
      <c r="K60614" s="293"/>
      <c r="M60614" s="290"/>
    </row>
    <row r="60615" spans="11:13" x14ac:dyDescent="0.35">
      <c r="K60615" s="293"/>
      <c r="M60615" s="290"/>
    </row>
    <row r="60616" spans="11:13" x14ac:dyDescent="0.35">
      <c r="K60616" s="293"/>
      <c r="M60616" s="290"/>
    </row>
    <row r="60617" spans="11:13" x14ac:dyDescent="0.35">
      <c r="K60617" s="293"/>
      <c r="M60617" s="290"/>
    </row>
    <row r="60618" spans="11:13" x14ac:dyDescent="0.35">
      <c r="K60618" s="293"/>
      <c r="M60618" s="290"/>
    </row>
    <row r="60619" spans="11:13" x14ac:dyDescent="0.35">
      <c r="K60619" s="293"/>
      <c r="M60619" s="290"/>
    </row>
    <row r="60620" spans="11:13" x14ac:dyDescent="0.35">
      <c r="K60620" s="293"/>
      <c r="M60620" s="290"/>
    </row>
    <row r="60621" spans="11:13" x14ac:dyDescent="0.35">
      <c r="K60621" s="293"/>
      <c r="M60621" s="290"/>
    </row>
    <row r="60622" spans="11:13" x14ac:dyDescent="0.35">
      <c r="K60622" s="293"/>
      <c r="M60622" s="290"/>
    </row>
    <row r="60623" spans="11:13" x14ac:dyDescent="0.35">
      <c r="K60623" s="293"/>
      <c r="M60623" s="290"/>
    </row>
    <row r="60624" spans="11:13" x14ac:dyDescent="0.35">
      <c r="K60624" s="293"/>
      <c r="M60624" s="290"/>
    </row>
    <row r="60625" spans="11:13" x14ac:dyDescent="0.35">
      <c r="K60625" s="293"/>
      <c r="M60625" s="290"/>
    </row>
    <row r="60626" spans="11:13" x14ac:dyDescent="0.35">
      <c r="K60626" s="293"/>
      <c r="M60626" s="290"/>
    </row>
    <row r="60627" spans="11:13" x14ac:dyDescent="0.35">
      <c r="K60627" s="293"/>
      <c r="M60627" s="290"/>
    </row>
    <row r="60628" spans="11:13" x14ac:dyDescent="0.35">
      <c r="K60628" s="293"/>
      <c r="M60628" s="290"/>
    </row>
    <row r="60629" spans="11:13" x14ac:dyDescent="0.35">
      <c r="K60629" s="293"/>
      <c r="M60629" s="290"/>
    </row>
    <row r="60630" spans="11:13" x14ac:dyDescent="0.35">
      <c r="K60630" s="293"/>
      <c r="M60630" s="290"/>
    </row>
    <row r="60631" spans="11:13" x14ac:dyDescent="0.35">
      <c r="K60631" s="293"/>
      <c r="M60631" s="290"/>
    </row>
    <row r="60632" spans="11:13" x14ac:dyDescent="0.35">
      <c r="K60632" s="293"/>
      <c r="M60632" s="290"/>
    </row>
    <row r="60633" spans="11:13" x14ac:dyDescent="0.35">
      <c r="K60633" s="293"/>
      <c r="M60633" s="290"/>
    </row>
    <row r="60634" spans="11:13" x14ac:dyDescent="0.35">
      <c r="K60634" s="293"/>
      <c r="M60634" s="290"/>
    </row>
    <row r="60635" spans="11:13" x14ac:dyDescent="0.35">
      <c r="K60635" s="293"/>
      <c r="M60635" s="290"/>
    </row>
    <row r="60636" spans="11:13" x14ac:dyDescent="0.35">
      <c r="K60636" s="293"/>
      <c r="M60636" s="290"/>
    </row>
    <row r="60637" spans="11:13" x14ac:dyDescent="0.35">
      <c r="K60637" s="293"/>
      <c r="M60637" s="290"/>
    </row>
    <row r="60638" spans="11:13" x14ac:dyDescent="0.35">
      <c r="K60638" s="293"/>
      <c r="M60638" s="290"/>
    </row>
    <row r="60639" spans="11:13" x14ac:dyDescent="0.35">
      <c r="K60639" s="293"/>
      <c r="M60639" s="290"/>
    </row>
    <row r="60640" spans="11:13" x14ac:dyDescent="0.35">
      <c r="K60640" s="293"/>
      <c r="M60640" s="290"/>
    </row>
    <row r="60641" spans="11:13" x14ac:dyDescent="0.35">
      <c r="K60641" s="293"/>
      <c r="M60641" s="290"/>
    </row>
    <row r="60642" spans="11:13" x14ac:dyDescent="0.35">
      <c r="K60642" s="293"/>
      <c r="M60642" s="290"/>
    </row>
    <row r="60643" spans="11:13" x14ac:dyDescent="0.35">
      <c r="K60643" s="293"/>
      <c r="M60643" s="290"/>
    </row>
    <row r="60644" spans="11:13" x14ac:dyDescent="0.35">
      <c r="K60644" s="293"/>
      <c r="M60644" s="290"/>
    </row>
    <row r="60645" spans="11:13" x14ac:dyDescent="0.35">
      <c r="K60645" s="293"/>
      <c r="M60645" s="290"/>
    </row>
    <row r="60646" spans="11:13" x14ac:dyDescent="0.35">
      <c r="K60646" s="293"/>
      <c r="M60646" s="290"/>
    </row>
    <row r="60647" spans="11:13" x14ac:dyDescent="0.35">
      <c r="K60647" s="293"/>
      <c r="M60647" s="290"/>
    </row>
    <row r="60648" spans="11:13" x14ac:dyDescent="0.35">
      <c r="K60648" s="293"/>
      <c r="M60648" s="290"/>
    </row>
    <row r="60649" spans="11:13" x14ac:dyDescent="0.35">
      <c r="K60649" s="293"/>
      <c r="M60649" s="290"/>
    </row>
    <row r="60650" spans="11:13" x14ac:dyDescent="0.35">
      <c r="K60650" s="293"/>
      <c r="M60650" s="290"/>
    </row>
    <row r="60651" spans="11:13" x14ac:dyDescent="0.35">
      <c r="K60651" s="293"/>
      <c r="M60651" s="290"/>
    </row>
    <row r="60652" spans="11:13" x14ac:dyDescent="0.35">
      <c r="K60652" s="293"/>
      <c r="M60652" s="290"/>
    </row>
    <row r="60653" spans="11:13" x14ac:dyDescent="0.35">
      <c r="K60653" s="293"/>
      <c r="M60653" s="290"/>
    </row>
    <row r="60654" spans="11:13" x14ac:dyDescent="0.35">
      <c r="K60654" s="293"/>
      <c r="M60654" s="290"/>
    </row>
    <row r="60655" spans="11:13" x14ac:dyDescent="0.35">
      <c r="K60655" s="293"/>
      <c r="M60655" s="290"/>
    </row>
    <row r="60656" spans="11:13" x14ac:dyDescent="0.35">
      <c r="K60656" s="293"/>
      <c r="M60656" s="290"/>
    </row>
    <row r="60657" spans="11:13" x14ac:dyDescent="0.35">
      <c r="K60657" s="293"/>
      <c r="M60657" s="290"/>
    </row>
    <row r="60658" spans="11:13" x14ac:dyDescent="0.35">
      <c r="K60658" s="293"/>
      <c r="M60658" s="290"/>
    </row>
    <row r="60659" spans="11:13" x14ac:dyDescent="0.35">
      <c r="K60659" s="293"/>
      <c r="M60659" s="290"/>
    </row>
    <row r="60660" spans="11:13" x14ac:dyDescent="0.35">
      <c r="K60660" s="293"/>
      <c r="M60660" s="290"/>
    </row>
    <row r="60661" spans="11:13" x14ac:dyDescent="0.35">
      <c r="K60661" s="293"/>
      <c r="M60661" s="290"/>
    </row>
    <row r="60662" spans="11:13" x14ac:dyDescent="0.35">
      <c r="K60662" s="293"/>
      <c r="M60662" s="290"/>
    </row>
    <row r="60663" spans="11:13" x14ac:dyDescent="0.35">
      <c r="K60663" s="293"/>
      <c r="M60663" s="290"/>
    </row>
    <row r="60664" spans="11:13" x14ac:dyDescent="0.35">
      <c r="K60664" s="293"/>
      <c r="M60664" s="290"/>
    </row>
    <row r="60665" spans="11:13" x14ac:dyDescent="0.35">
      <c r="K60665" s="293"/>
      <c r="M60665" s="290"/>
    </row>
    <row r="60666" spans="11:13" x14ac:dyDescent="0.35">
      <c r="K60666" s="293"/>
      <c r="M60666" s="290"/>
    </row>
    <row r="60667" spans="11:13" x14ac:dyDescent="0.35">
      <c r="K60667" s="293"/>
      <c r="M60667" s="290"/>
    </row>
    <row r="60668" spans="11:13" x14ac:dyDescent="0.35">
      <c r="K60668" s="293"/>
      <c r="M60668" s="290"/>
    </row>
    <row r="60669" spans="11:13" x14ac:dyDescent="0.35">
      <c r="K60669" s="293"/>
      <c r="M60669" s="290"/>
    </row>
    <row r="60670" spans="11:13" x14ac:dyDescent="0.35">
      <c r="K60670" s="293"/>
      <c r="M60670" s="290"/>
    </row>
    <row r="60671" spans="11:13" x14ac:dyDescent="0.35">
      <c r="K60671" s="293"/>
      <c r="M60671" s="290"/>
    </row>
    <row r="60672" spans="11:13" x14ac:dyDescent="0.35">
      <c r="K60672" s="293"/>
      <c r="M60672" s="290"/>
    </row>
    <row r="60673" spans="11:13" x14ac:dyDescent="0.35">
      <c r="K60673" s="293"/>
      <c r="M60673" s="290"/>
    </row>
    <row r="60674" spans="11:13" x14ac:dyDescent="0.35">
      <c r="K60674" s="293"/>
      <c r="M60674" s="290"/>
    </row>
    <row r="60675" spans="11:13" x14ac:dyDescent="0.35">
      <c r="K60675" s="293"/>
      <c r="M60675" s="290"/>
    </row>
    <row r="60676" spans="11:13" x14ac:dyDescent="0.35">
      <c r="K60676" s="293"/>
      <c r="M60676" s="290"/>
    </row>
    <row r="60677" spans="11:13" x14ac:dyDescent="0.35">
      <c r="K60677" s="293"/>
      <c r="M60677" s="290"/>
    </row>
    <row r="60678" spans="11:13" x14ac:dyDescent="0.35">
      <c r="K60678" s="293"/>
      <c r="M60678" s="290"/>
    </row>
    <row r="60679" spans="11:13" x14ac:dyDescent="0.35">
      <c r="K60679" s="293"/>
      <c r="M60679" s="290"/>
    </row>
    <row r="60680" spans="11:13" x14ac:dyDescent="0.35">
      <c r="K60680" s="293"/>
      <c r="M60680" s="290"/>
    </row>
    <row r="60681" spans="11:13" x14ac:dyDescent="0.35">
      <c r="K60681" s="293"/>
      <c r="M60681" s="290"/>
    </row>
    <row r="60682" spans="11:13" x14ac:dyDescent="0.35">
      <c r="K60682" s="293"/>
      <c r="M60682" s="290"/>
    </row>
    <row r="60683" spans="11:13" x14ac:dyDescent="0.35">
      <c r="K60683" s="293"/>
      <c r="M60683" s="290"/>
    </row>
    <row r="60684" spans="11:13" x14ac:dyDescent="0.35">
      <c r="K60684" s="293"/>
      <c r="M60684" s="290"/>
    </row>
    <row r="60685" spans="11:13" x14ac:dyDescent="0.35">
      <c r="K60685" s="293"/>
      <c r="M60685" s="290"/>
    </row>
    <row r="60686" spans="11:13" x14ac:dyDescent="0.35">
      <c r="K60686" s="293"/>
      <c r="M60686" s="290"/>
    </row>
    <row r="60687" spans="11:13" x14ac:dyDescent="0.35">
      <c r="K60687" s="293"/>
      <c r="M60687" s="290"/>
    </row>
    <row r="60688" spans="11:13" x14ac:dyDescent="0.35">
      <c r="K60688" s="293"/>
      <c r="M60688" s="290"/>
    </row>
    <row r="60689" spans="11:13" x14ac:dyDescent="0.35">
      <c r="K60689" s="293"/>
      <c r="M60689" s="290"/>
    </row>
    <row r="60690" spans="11:13" x14ac:dyDescent="0.35">
      <c r="K60690" s="293"/>
      <c r="M60690" s="290"/>
    </row>
    <row r="60691" spans="11:13" x14ac:dyDescent="0.35">
      <c r="K60691" s="293"/>
      <c r="M60691" s="290"/>
    </row>
    <row r="60692" spans="11:13" x14ac:dyDescent="0.35">
      <c r="K60692" s="293"/>
      <c r="M60692" s="290"/>
    </row>
    <row r="60693" spans="11:13" x14ac:dyDescent="0.35">
      <c r="K60693" s="293"/>
      <c r="M60693" s="290"/>
    </row>
    <row r="60694" spans="11:13" x14ac:dyDescent="0.35">
      <c r="K60694" s="293"/>
      <c r="M60694" s="290"/>
    </row>
    <row r="60695" spans="11:13" x14ac:dyDescent="0.35">
      <c r="K60695" s="293"/>
      <c r="M60695" s="290"/>
    </row>
    <row r="60696" spans="11:13" x14ac:dyDescent="0.35">
      <c r="K60696" s="293"/>
      <c r="M60696" s="290"/>
    </row>
    <row r="60697" spans="11:13" x14ac:dyDescent="0.35">
      <c r="K60697" s="293"/>
      <c r="M60697" s="290"/>
    </row>
    <row r="60698" spans="11:13" x14ac:dyDescent="0.35">
      <c r="K60698" s="293"/>
      <c r="M60698" s="290"/>
    </row>
    <row r="60699" spans="11:13" x14ac:dyDescent="0.35">
      <c r="K60699" s="293"/>
      <c r="M60699" s="290"/>
    </row>
    <row r="60700" spans="11:13" x14ac:dyDescent="0.35">
      <c r="K60700" s="293"/>
      <c r="M60700" s="290"/>
    </row>
    <row r="60701" spans="11:13" x14ac:dyDescent="0.35">
      <c r="K60701" s="293"/>
      <c r="M60701" s="290"/>
    </row>
    <row r="60702" spans="11:13" x14ac:dyDescent="0.35">
      <c r="K60702" s="293"/>
      <c r="M60702" s="290"/>
    </row>
    <row r="60703" spans="11:13" x14ac:dyDescent="0.35">
      <c r="K60703" s="293"/>
      <c r="M60703" s="290"/>
    </row>
    <row r="60704" spans="11:13" x14ac:dyDescent="0.35">
      <c r="K60704" s="293"/>
      <c r="M60704" s="290"/>
    </row>
    <row r="60705" spans="11:13" x14ac:dyDescent="0.35">
      <c r="K60705" s="293"/>
      <c r="M60705" s="290"/>
    </row>
    <row r="60706" spans="11:13" x14ac:dyDescent="0.35">
      <c r="K60706" s="293"/>
      <c r="M60706" s="290"/>
    </row>
    <row r="60707" spans="11:13" x14ac:dyDescent="0.35">
      <c r="K60707" s="293"/>
      <c r="M60707" s="290"/>
    </row>
    <row r="60708" spans="11:13" x14ac:dyDescent="0.35">
      <c r="K60708" s="293"/>
      <c r="M60708" s="290"/>
    </row>
    <row r="60709" spans="11:13" x14ac:dyDescent="0.35">
      <c r="K60709" s="293"/>
      <c r="M60709" s="290"/>
    </row>
    <row r="60710" spans="11:13" x14ac:dyDescent="0.35">
      <c r="K60710" s="293"/>
      <c r="M60710" s="290"/>
    </row>
    <row r="60711" spans="11:13" x14ac:dyDescent="0.35">
      <c r="K60711" s="293"/>
      <c r="M60711" s="290"/>
    </row>
    <row r="60712" spans="11:13" x14ac:dyDescent="0.35">
      <c r="K60712" s="293"/>
      <c r="M60712" s="290"/>
    </row>
    <row r="60713" spans="11:13" x14ac:dyDescent="0.35">
      <c r="K60713" s="293"/>
      <c r="M60713" s="290"/>
    </row>
    <row r="60714" spans="11:13" x14ac:dyDescent="0.35">
      <c r="K60714" s="293"/>
      <c r="M60714" s="290"/>
    </row>
    <row r="60715" spans="11:13" x14ac:dyDescent="0.35">
      <c r="K60715" s="293"/>
      <c r="M60715" s="290"/>
    </row>
    <row r="60716" spans="11:13" x14ac:dyDescent="0.35">
      <c r="K60716" s="293"/>
      <c r="M60716" s="290"/>
    </row>
    <row r="60717" spans="11:13" x14ac:dyDescent="0.35">
      <c r="K60717" s="293"/>
      <c r="M60717" s="290"/>
    </row>
    <row r="60718" spans="11:13" x14ac:dyDescent="0.35">
      <c r="K60718" s="293"/>
      <c r="M60718" s="290"/>
    </row>
    <row r="60719" spans="11:13" x14ac:dyDescent="0.35">
      <c r="K60719" s="293"/>
      <c r="M60719" s="290"/>
    </row>
    <row r="60720" spans="11:13" x14ac:dyDescent="0.35">
      <c r="K60720" s="293"/>
      <c r="M60720" s="290"/>
    </row>
    <row r="60721" spans="11:13" x14ac:dyDescent="0.35">
      <c r="K60721" s="293"/>
      <c r="M60721" s="290"/>
    </row>
    <row r="60722" spans="11:13" x14ac:dyDescent="0.35">
      <c r="K60722" s="293"/>
      <c r="M60722" s="290"/>
    </row>
    <row r="60723" spans="11:13" x14ac:dyDescent="0.35">
      <c r="K60723" s="293"/>
      <c r="M60723" s="290"/>
    </row>
    <row r="60724" spans="11:13" x14ac:dyDescent="0.35">
      <c r="K60724" s="293"/>
      <c r="M60724" s="290"/>
    </row>
    <row r="60725" spans="11:13" x14ac:dyDescent="0.35">
      <c r="K60725" s="293"/>
      <c r="M60725" s="290"/>
    </row>
    <row r="60726" spans="11:13" x14ac:dyDescent="0.35">
      <c r="K60726" s="293"/>
      <c r="M60726" s="290"/>
    </row>
    <row r="60727" spans="11:13" x14ac:dyDescent="0.35">
      <c r="K60727" s="293"/>
      <c r="M60727" s="290"/>
    </row>
    <row r="60728" spans="11:13" x14ac:dyDescent="0.35">
      <c r="K60728" s="293"/>
      <c r="M60728" s="290"/>
    </row>
    <row r="60729" spans="11:13" x14ac:dyDescent="0.35">
      <c r="K60729" s="293"/>
      <c r="M60729" s="290"/>
    </row>
    <row r="60730" spans="11:13" x14ac:dyDescent="0.35">
      <c r="K60730" s="293"/>
      <c r="M60730" s="290"/>
    </row>
    <row r="60731" spans="11:13" x14ac:dyDescent="0.35">
      <c r="K60731" s="293"/>
      <c r="M60731" s="290"/>
    </row>
    <row r="60732" spans="11:13" x14ac:dyDescent="0.35">
      <c r="K60732" s="293"/>
      <c r="M60732" s="290"/>
    </row>
    <row r="60733" spans="11:13" x14ac:dyDescent="0.35">
      <c r="K60733" s="293"/>
      <c r="M60733" s="290"/>
    </row>
    <row r="60734" spans="11:13" x14ac:dyDescent="0.35">
      <c r="K60734" s="293"/>
      <c r="M60734" s="290"/>
    </row>
    <row r="60735" spans="11:13" x14ac:dyDescent="0.35">
      <c r="K60735" s="293"/>
      <c r="M60735" s="290"/>
    </row>
    <row r="60736" spans="11:13" x14ac:dyDescent="0.35">
      <c r="K60736" s="293"/>
      <c r="M60736" s="290"/>
    </row>
    <row r="60737" spans="11:13" x14ac:dyDescent="0.35">
      <c r="K60737" s="293"/>
      <c r="M60737" s="290"/>
    </row>
    <row r="60738" spans="11:13" x14ac:dyDescent="0.35">
      <c r="K60738" s="293"/>
      <c r="M60738" s="290"/>
    </row>
    <row r="60739" spans="11:13" x14ac:dyDescent="0.35">
      <c r="K60739" s="293"/>
      <c r="M60739" s="290"/>
    </row>
    <row r="60740" spans="11:13" x14ac:dyDescent="0.35">
      <c r="K60740" s="293"/>
      <c r="M60740" s="290"/>
    </row>
    <row r="60741" spans="11:13" x14ac:dyDescent="0.35">
      <c r="K60741" s="293"/>
      <c r="M60741" s="290"/>
    </row>
    <row r="60742" spans="11:13" x14ac:dyDescent="0.35">
      <c r="K60742" s="293"/>
      <c r="M60742" s="290"/>
    </row>
    <row r="60743" spans="11:13" x14ac:dyDescent="0.35">
      <c r="K60743" s="293"/>
      <c r="M60743" s="290"/>
    </row>
    <row r="60744" spans="11:13" x14ac:dyDescent="0.35">
      <c r="K60744" s="293"/>
      <c r="M60744" s="290"/>
    </row>
    <row r="60745" spans="11:13" x14ac:dyDescent="0.35">
      <c r="K60745" s="293"/>
      <c r="M60745" s="290"/>
    </row>
    <row r="60746" spans="11:13" x14ac:dyDescent="0.35">
      <c r="K60746" s="293"/>
      <c r="M60746" s="290"/>
    </row>
    <row r="60747" spans="11:13" x14ac:dyDescent="0.35">
      <c r="K60747" s="293"/>
      <c r="M60747" s="290"/>
    </row>
    <row r="60748" spans="11:13" x14ac:dyDescent="0.35">
      <c r="K60748" s="293"/>
      <c r="M60748" s="290"/>
    </row>
    <row r="60749" spans="11:13" x14ac:dyDescent="0.35">
      <c r="K60749" s="293"/>
      <c r="M60749" s="290"/>
    </row>
    <row r="60750" spans="11:13" x14ac:dyDescent="0.35">
      <c r="K60750" s="293"/>
      <c r="M60750" s="290"/>
    </row>
    <row r="60751" spans="11:13" x14ac:dyDescent="0.35">
      <c r="K60751" s="293"/>
      <c r="M60751" s="290"/>
    </row>
    <row r="60752" spans="11:13" x14ac:dyDescent="0.35">
      <c r="K60752" s="293"/>
      <c r="M60752" s="290"/>
    </row>
    <row r="60753" spans="11:13" x14ac:dyDescent="0.35">
      <c r="K60753" s="293"/>
      <c r="M60753" s="290"/>
    </row>
    <row r="60754" spans="11:13" x14ac:dyDescent="0.35">
      <c r="K60754" s="293"/>
      <c r="M60754" s="290"/>
    </row>
    <row r="60755" spans="11:13" x14ac:dyDescent="0.35">
      <c r="K60755" s="293"/>
      <c r="M60755" s="290"/>
    </row>
    <row r="60756" spans="11:13" x14ac:dyDescent="0.35">
      <c r="K60756" s="293"/>
      <c r="M60756" s="290"/>
    </row>
    <row r="60757" spans="11:13" x14ac:dyDescent="0.35">
      <c r="K60757" s="293"/>
      <c r="M60757" s="290"/>
    </row>
    <row r="60758" spans="11:13" x14ac:dyDescent="0.35">
      <c r="K60758" s="293"/>
      <c r="M60758" s="290"/>
    </row>
    <row r="60759" spans="11:13" x14ac:dyDescent="0.35">
      <c r="K60759" s="293"/>
      <c r="M60759" s="290"/>
    </row>
    <row r="60760" spans="11:13" x14ac:dyDescent="0.35">
      <c r="K60760" s="293"/>
      <c r="M60760" s="290"/>
    </row>
    <row r="60761" spans="11:13" x14ac:dyDescent="0.35">
      <c r="K60761" s="293"/>
      <c r="M60761" s="290"/>
    </row>
    <row r="60762" spans="11:13" x14ac:dyDescent="0.35">
      <c r="K60762" s="293"/>
      <c r="M60762" s="290"/>
    </row>
    <row r="60763" spans="11:13" x14ac:dyDescent="0.35">
      <c r="K60763" s="293"/>
      <c r="M60763" s="290"/>
    </row>
    <row r="60764" spans="11:13" x14ac:dyDescent="0.35">
      <c r="K60764" s="293"/>
      <c r="M60764" s="290"/>
    </row>
    <row r="60765" spans="11:13" x14ac:dyDescent="0.35">
      <c r="K60765" s="293"/>
      <c r="M60765" s="290"/>
    </row>
    <row r="60766" spans="11:13" x14ac:dyDescent="0.35">
      <c r="K60766" s="293"/>
      <c r="M60766" s="290"/>
    </row>
    <row r="60767" spans="11:13" x14ac:dyDescent="0.35">
      <c r="K60767" s="293"/>
      <c r="M60767" s="290"/>
    </row>
    <row r="60768" spans="11:13" x14ac:dyDescent="0.35">
      <c r="K60768" s="293"/>
      <c r="M60768" s="290"/>
    </row>
    <row r="60769" spans="11:13" x14ac:dyDescent="0.35">
      <c r="K60769" s="293"/>
      <c r="M60769" s="290"/>
    </row>
    <row r="60770" spans="11:13" x14ac:dyDescent="0.35">
      <c r="K60770" s="293"/>
      <c r="M60770" s="290"/>
    </row>
    <row r="60771" spans="11:13" x14ac:dyDescent="0.35">
      <c r="K60771" s="293"/>
      <c r="M60771" s="290"/>
    </row>
    <row r="60772" spans="11:13" x14ac:dyDescent="0.35">
      <c r="K60772" s="293"/>
      <c r="M60772" s="290"/>
    </row>
    <row r="60773" spans="11:13" x14ac:dyDescent="0.35">
      <c r="K60773" s="293"/>
      <c r="M60773" s="290"/>
    </row>
    <row r="60774" spans="11:13" x14ac:dyDescent="0.35">
      <c r="K60774" s="293"/>
      <c r="M60774" s="290"/>
    </row>
    <row r="60775" spans="11:13" x14ac:dyDescent="0.35">
      <c r="K60775" s="293"/>
      <c r="M60775" s="290"/>
    </row>
    <row r="60776" spans="11:13" x14ac:dyDescent="0.35">
      <c r="K60776" s="293"/>
      <c r="M60776" s="290"/>
    </row>
    <row r="60777" spans="11:13" x14ac:dyDescent="0.35">
      <c r="K60777" s="293"/>
      <c r="M60777" s="290"/>
    </row>
    <row r="60778" spans="11:13" x14ac:dyDescent="0.35">
      <c r="K60778" s="293"/>
      <c r="M60778" s="290"/>
    </row>
    <row r="60779" spans="11:13" x14ac:dyDescent="0.35">
      <c r="K60779" s="293"/>
      <c r="M60779" s="290"/>
    </row>
    <row r="60780" spans="11:13" x14ac:dyDescent="0.35">
      <c r="K60780" s="293"/>
      <c r="M60780" s="290"/>
    </row>
    <row r="60781" spans="11:13" x14ac:dyDescent="0.35">
      <c r="K60781" s="293"/>
      <c r="M60781" s="290"/>
    </row>
    <row r="60782" spans="11:13" x14ac:dyDescent="0.35">
      <c r="K60782" s="293"/>
      <c r="M60782" s="290"/>
    </row>
    <row r="60783" spans="11:13" x14ac:dyDescent="0.35">
      <c r="K60783" s="293"/>
      <c r="M60783" s="290"/>
    </row>
    <row r="60784" spans="11:13" x14ac:dyDescent="0.35">
      <c r="K60784" s="293"/>
      <c r="M60784" s="290"/>
    </row>
    <row r="60785" spans="11:13" x14ac:dyDescent="0.35">
      <c r="K60785" s="293"/>
      <c r="M60785" s="290"/>
    </row>
    <row r="60786" spans="11:13" x14ac:dyDescent="0.35">
      <c r="K60786" s="293"/>
      <c r="M60786" s="290"/>
    </row>
    <row r="60787" spans="11:13" x14ac:dyDescent="0.35">
      <c r="K60787" s="293"/>
      <c r="M60787" s="290"/>
    </row>
    <row r="60788" spans="11:13" x14ac:dyDescent="0.35">
      <c r="K60788" s="293"/>
      <c r="M60788" s="290"/>
    </row>
    <row r="60789" spans="11:13" x14ac:dyDescent="0.35">
      <c r="K60789" s="293"/>
      <c r="M60789" s="290"/>
    </row>
    <row r="60790" spans="11:13" x14ac:dyDescent="0.35">
      <c r="K60790" s="293"/>
      <c r="M60790" s="290"/>
    </row>
    <row r="60791" spans="11:13" x14ac:dyDescent="0.35">
      <c r="K60791" s="293"/>
      <c r="M60791" s="290"/>
    </row>
    <row r="60792" spans="11:13" x14ac:dyDescent="0.35">
      <c r="K60792" s="293"/>
      <c r="M60792" s="290"/>
    </row>
    <row r="60793" spans="11:13" x14ac:dyDescent="0.35">
      <c r="K60793" s="293"/>
      <c r="M60793" s="290"/>
    </row>
    <row r="60794" spans="11:13" x14ac:dyDescent="0.35">
      <c r="K60794" s="293"/>
      <c r="M60794" s="290"/>
    </row>
    <row r="60795" spans="11:13" x14ac:dyDescent="0.35">
      <c r="K60795" s="293"/>
      <c r="M60795" s="290"/>
    </row>
    <row r="60796" spans="11:13" x14ac:dyDescent="0.35">
      <c r="K60796" s="293"/>
      <c r="M60796" s="290"/>
    </row>
    <row r="60797" spans="11:13" x14ac:dyDescent="0.35">
      <c r="K60797" s="293"/>
      <c r="M60797" s="290"/>
    </row>
    <row r="60798" spans="11:13" x14ac:dyDescent="0.35">
      <c r="K60798" s="293"/>
      <c r="M60798" s="290"/>
    </row>
    <row r="60799" spans="11:13" x14ac:dyDescent="0.35">
      <c r="K60799" s="293"/>
      <c r="M60799" s="290"/>
    </row>
    <row r="60800" spans="11:13" x14ac:dyDescent="0.35">
      <c r="K60800" s="293"/>
      <c r="M60800" s="290"/>
    </row>
    <row r="60801" spans="11:13" x14ac:dyDescent="0.35">
      <c r="K60801" s="293"/>
      <c r="M60801" s="290"/>
    </row>
    <row r="60802" spans="11:13" x14ac:dyDescent="0.35">
      <c r="K60802" s="293"/>
      <c r="M60802" s="290"/>
    </row>
    <row r="60803" spans="11:13" x14ac:dyDescent="0.35">
      <c r="K60803" s="293"/>
      <c r="M60803" s="290"/>
    </row>
    <row r="60804" spans="11:13" x14ac:dyDescent="0.35">
      <c r="K60804" s="293"/>
      <c r="M60804" s="290"/>
    </row>
    <row r="60805" spans="11:13" x14ac:dyDescent="0.35">
      <c r="K60805" s="293"/>
      <c r="M60805" s="290"/>
    </row>
    <row r="60806" spans="11:13" x14ac:dyDescent="0.35">
      <c r="K60806" s="293"/>
      <c r="M60806" s="290"/>
    </row>
    <row r="60807" spans="11:13" x14ac:dyDescent="0.35">
      <c r="K60807" s="293"/>
      <c r="M60807" s="290"/>
    </row>
    <row r="60808" spans="11:13" x14ac:dyDescent="0.35">
      <c r="K60808" s="293"/>
      <c r="M60808" s="290"/>
    </row>
    <row r="60809" spans="11:13" x14ac:dyDescent="0.35">
      <c r="K60809" s="293"/>
      <c r="M60809" s="290"/>
    </row>
    <row r="60810" spans="11:13" x14ac:dyDescent="0.35">
      <c r="K60810" s="293"/>
      <c r="M60810" s="290"/>
    </row>
    <row r="60811" spans="11:13" x14ac:dyDescent="0.35">
      <c r="K60811" s="293"/>
      <c r="M60811" s="290"/>
    </row>
    <row r="60812" spans="11:13" x14ac:dyDescent="0.35">
      <c r="K60812" s="293"/>
      <c r="M60812" s="290"/>
    </row>
    <row r="60813" spans="11:13" x14ac:dyDescent="0.35">
      <c r="K60813" s="293"/>
      <c r="M60813" s="290"/>
    </row>
    <row r="60814" spans="11:13" x14ac:dyDescent="0.35">
      <c r="K60814" s="293"/>
      <c r="M60814" s="290"/>
    </row>
    <row r="60815" spans="11:13" x14ac:dyDescent="0.35">
      <c r="K60815" s="293"/>
      <c r="M60815" s="290"/>
    </row>
    <row r="60816" spans="11:13" x14ac:dyDescent="0.35">
      <c r="K60816" s="293"/>
      <c r="M60816" s="290"/>
    </row>
    <row r="60817" spans="11:13" x14ac:dyDescent="0.35">
      <c r="K60817" s="293"/>
      <c r="M60817" s="290"/>
    </row>
    <row r="60818" spans="11:13" x14ac:dyDescent="0.35">
      <c r="K60818" s="293"/>
      <c r="M60818" s="290"/>
    </row>
    <row r="60819" spans="11:13" x14ac:dyDescent="0.35">
      <c r="K60819" s="293"/>
      <c r="M60819" s="290"/>
    </row>
    <row r="60820" spans="11:13" x14ac:dyDescent="0.35">
      <c r="K60820" s="293"/>
      <c r="M60820" s="290"/>
    </row>
    <row r="60821" spans="11:13" x14ac:dyDescent="0.35">
      <c r="K60821" s="293"/>
      <c r="M60821" s="290"/>
    </row>
    <row r="60822" spans="11:13" x14ac:dyDescent="0.35">
      <c r="K60822" s="293"/>
      <c r="M60822" s="290"/>
    </row>
    <row r="60823" spans="11:13" x14ac:dyDescent="0.35">
      <c r="K60823" s="293"/>
      <c r="M60823" s="290"/>
    </row>
    <row r="60824" spans="11:13" x14ac:dyDescent="0.35">
      <c r="K60824" s="293"/>
      <c r="M60824" s="290"/>
    </row>
    <row r="60825" spans="11:13" x14ac:dyDescent="0.35">
      <c r="K60825" s="293"/>
      <c r="M60825" s="290"/>
    </row>
    <row r="60826" spans="11:13" x14ac:dyDescent="0.35">
      <c r="K60826" s="293"/>
      <c r="M60826" s="290"/>
    </row>
    <row r="60827" spans="11:13" x14ac:dyDescent="0.35">
      <c r="K60827" s="293"/>
      <c r="M60827" s="290"/>
    </row>
    <row r="60828" spans="11:13" x14ac:dyDescent="0.35">
      <c r="K60828" s="293"/>
      <c r="M60828" s="290"/>
    </row>
    <row r="60829" spans="11:13" x14ac:dyDescent="0.35">
      <c r="K60829" s="293"/>
      <c r="M60829" s="290"/>
    </row>
    <row r="60830" spans="11:13" x14ac:dyDescent="0.35">
      <c r="K60830" s="293"/>
      <c r="M60830" s="290"/>
    </row>
    <row r="60831" spans="11:13" x14ac:dyDescent="0.35">
      <c r="K60831" s="293"/>
      <c r="M60831" s="290"/>
    </row>
    <row r="60832" spans="11:13" x14ac:dyDescent="0.35">
      <c r="K60832" s="293"/>
      <c r="M60832" s="290"/>
    </row>
    <row r="60833" spans="11:13" x14ac:dyDescent="0.35">
      <c r="K60833" s="293"/>
      <c r="M60833" s="290"/>
    </row>
    <row r="60834" spans="11:13" x14ac:dyDescent="0.35">
      <c r="K60834" s="293"/>
      <c r="M60834" s="290"/>
    </row>
    <row r="60835" spans="11:13" x14ac:dyDescent="0.35">
      <c r="K60835" s="293"/>
      <c r="M60835" s="290"/>
    </row>
    <row r="60836" spans="11:13" x14ac:dyDescent="0.35">
      <c r="K60836" s="293"/>
      <c r="M60836" s="290"/>
    </row>
    <row r="60837" spans="11:13" x14ac:dyDescent="0.35">
      <c r="K60837" s="293"/>
      <c r="M60837" s="290"/>
    </row>
    <row r="60838" spans="11:13" x14ac:dyDescent="0.35">
      <c r="K60838" s="293"/>
      <c r="M60838" s="290"/>
    </row>
    <row r="60839" spans="11:13" x14ac:dyDescent="0.35">
      <c r="K60839" s="293"/>
      <c r="M60839" s="290"/>
    </row>
    <row r="60840" spans="11:13" x14ac:dyDescent="0.35">
      <c r="K60840" s="293"/>
      <c r="M60840" s="290"/>
    </row>
    <row r="60841" spans="11:13" x14ac:dyDescent="0.35">
      <c r="K60841" s="293"/>
      <c r="M60841" s="290"/>
    </row>
    <row r="60842" spans="11:13" x14ac:dyDescent="0.35">
      <c r="K60842" s="293"/>
      <c r="M60842" s="290"/>
    </row>
    <row r="60843" spans="11:13" x14ac:dyDescent="0.35">
      <c r="K60843" s="293"/>
      <c r="M60843" s="290"/>
    </row>
    <row r="60844" spans="11:13" x14ac:dyDescent="0.35">
      <c r="K60844" s="293"/>
      <c r="M60844" s="290"/>
    </row>
    <row r="60845" spans="11:13" x14ac:dyDescent="0.35">
      <c r="K60845" s="293"/>
      <c r="M60845" s="290"/>
    </row>
    <row r="60846" spans="11:13" x14ac:dyDescent="0.35">
      <c r="K60846" s="293"/>
      <c r="M60846" s="290"/>
    </row>
    <row r="60847" spans="11:13" x14ac:dyDescent="0.35">
      <c r="K60847" s="293"/>
      <c r="M60847" s="290"/>
    </row>
    <row r="60848" spans="11:13" x14ac:dyDescent="0.35">
      <c r="K60848" s="293"/>
      <c r="M60848" s="290"/>
    </row>
    <row r="60849" spans="11:13" x14ac:dyDescent="0.35">
      <c r="K60849" s="293"/>
      <c r="M60849" s="290"/>
    </row>
    <row r="60850" spans="11:13" x14ac:dyDescent="0.35">
      <c r="K60850" s="293"/>
      <c r="M60850" s="290"/>
    </row>
    <row r="60851" spans="11:13" x14ac:dyDescent="0.35">
      <c r="K60851" s="293"/>
      <c r="M60851" s="290"/>
    </row>
    <row r="60852" spans="11:13" x14ac:dyDescent="0.35">
      <c r="K60852" s="293"/>
      <c r="M60852" s="290"/>
    </row>
    <row r="60853" spans="11:13" x14ac:dyDescent="0.35">
      <c r="K60853" s="293"/>
      <c r="M60853" s="290"/>
    </row>
    <row r="60854" spans="11:13" x14ac:dyDescent="0.35">
      <c r="K60854" s="293"/>
      <c r="M60854" s="290"/>
    </row>
    <row r="60855" spans="11:13" x14ac:dyDescent="0.35">
      <c r="K60855" s="293"/>
      <c r="M60855" s="290"/>
    </row>
    <row r="60856" spans="11:13" x14ac:dyDescent="0.35">
      <c r="K60856" s="293"/>
      <c r="M60856" s="290"/>
    </row>
    <row r="60857" spans="11:13" x14ac:dyDescent="0.35">
      <c r="K60857" s="293"/>
      <c r="M60857" s="290"/>
    </row>
    <row r="60858" spans="11:13" x14ac:dyDescent="0.35">
      <c r="K60858" s="293"/>
      <c r="M60858" s="290"/>
    </row>
    <row r="60859" spans="11:13" x14ac:dyDescent="0.35">
      <c r="K60859" s="293"/>
      <c r="M60859" s="290"/>
    </row>
    <row r="60860" spans="11:13" x14ac:dyDescent="0.35">
      <c r="K60860" s="293"/>
      <c r="M60860" s="290"/>
    </row>
    <row r="60861" spans="11:13" x14ac:dyDescent="0.35">
      <c r="K60861" s="293"/>
      <c r="M60861" s="290"/>
    </row>
    <row r="60862" spans="11:13" x14ac:dyDescent="0.35">
      <c r="K60862" s="293"/>
      <c r="M60862" s="290"/>
    </row>
    <row r="60863" spans="11:13" x14ac:dyDescent="0.35">
      <c r="K60863" s="293"/>
      <c r="M60863" s="290"/>
    </row>
    <row r="60864" spans="11:13" x14ac:dyDescent="0.35">
      <c r="K60864" s="293"/>
      <c r="M60864" s="290"/>
    </row>
    <row r="60865" spans="11:13" x14ac:dyDescent="0.35">
      <c r="K60865" s="293"/>
      <c r="M60865" s="290"/>
    </row>
    <row r="60866" spans="11:13" x14ac:dyDescent="0.35">
      <c r="K60866" s="293"/>
      <c r="M60866" s="290"/>
    </row>
    <row r="60867" spans="11:13" x14ac:dyDescent="0.35">
      <c r="K60867" s="293"/>
      <c r="M60867" s="290"/>
    </row>
    <row r="60868" spans="11:13" x14ac:dyDescent="0.35">
      <c r="K60868" s="293"/>
      <c r="M60868" s="290"/>
    </row>
    <row r="60869" spans="11:13" x14ac:dyDescent="0.35">
      <c r="K60869" s="293"/>
      <c r="M60869" s="290"/>
    </row>
    <row r="60870" spans="11:13" x14ac:dyDescent="0.35">
      <c r="K60870" s="293"/>
      <c r="M60870" s="290"/>
    </row>
    <row r="60871" spans="11:13" x14ac:dyDescent="0.35">
      <c r="K60871" s="293"/>
      <c r="M60871" s="290"/>
    </row>
    <row r="60872" spans="11:13" x14ac:dyDescent="0.35">
      <c r="K60872" s="293"/>
      <c r="M60872" s="290"/>
    </row>
    <row r="60873" spans="11:13" x14ac:dyDescent="0.35">
      <c r="K60873" s="293"/>
      <c r="M60873" s="290"/>
    </row>
    <row r="60874" spans="11:13" x14ac:dyDescent="0.35">
      <c r="K60874" s="293"/>
      <c r="M60874" s="290"/>
    </row>
    <row r="60875" spans="11:13" x14ac:dyDescent="0.35">
      <c r="K60875" s="293"/>
      <c r="M60875" s="290"/>
    </row>
    <row r="60876" spans="11:13" x14ac:dyDescent="0.35">
      <c r="K60876" s="293"/>
      <c r="M60876" s="290"/>
    </row>
    <row r="60877" spans="11:13" x14ac:dyDescent="0.35">
      <c r="K60877" s="293"/>
      <c r="M60877" s="290"/>
    </row>
    <row r="60878" spans="11:13" x14ac:dyDescent="0.35">
      <c r="K60878" s="293"/>
      <c r="M60878" s="290"/>
    </row>
    <row r="60879" spans="11:13" x14ac:dyDescent="0.35">
      <c r="K60879" s="293"/>
      <c r="M60879" s="290"/>
    </row>
    <row r="60880" spans="11:13" x14ac:dyDescent="0.35">
      <c r="K60880" s="293"/>
      <c r="M60880" s="290"/>
    </row>
    <row r="60881" spans="11:13" x14ac:dyDescent="0.35">
      <c r="K60881" s="293"/>
      <c r="M60881" s="290"/>
    </row>
    <row r="60882" spans="11:13" x14ac:dyDescent="0.35">
      <c r="K60882" s="293"/>
      <c r="M60882" s="290"/>
    </row>
    <row r="60883" spans="11:13" x14ac:dyDescent="0.35">
      <c r="K60883" s="293"/>
      <c r="M60883" s="290"/>
    </row>
    <row r="60884" spans="11:13" x14ac:dyDescent="0.35">
      <c r="K60884" s="293"/>
      <c r="M60884" s="290"/>
    </row>
    <row r="60885" spans="11:13" x14ac:dyDescent="0.35">
      <c r="K60885" s="293"/>
      <c r="M60885" s="290"/>
    </row>
    <row r="60886" spans="11:13" x14ac:dyDescent="0.35">
      <c r="K60886" s="293"/>
      <c r="M60886" s="290"/>
    </row>
    <row r="60887" spans="11:13" x14ac:dyDescent="0.35">
      <c r="K60887" s="293"/>
      <c r="M60887" s="290"/>
    </row>
    <row r="60888" spans="11:13" x14ac:dyDescent="0.35">
      <c r="K60888" s="293"/>
      <c r="M60888" s="290"/>
    </row>
    <row r="60889" spans="11:13" x14ac:dyDescent="0.35">
      <c r="K60889" s="293"/>
      <c r="M60889" s="290"/>
    </row>
    <row r="60890" spans="11:13" x14ac:dyDescent="0.35">
      <c r="K60890" s="293"/>
      <c r="M60890" s="290"/>
    </row>
    <row r="60891" spans="11:13" x14ac:dyDescent="0.35">
      <c r="K60891" s="293"/>
      <c r="M60891" s="290"/>
    </row>
    <row r="60892" spans="11:13" x14ac:dyDescent="0.35">
      <c r="K60892" s="293"/>
      <c r="M60892" s="290"/>
    </row>
    <row r="60893" spans="11:13" x14ac:dyDescent="0.35">
      <c r="K60893" s="293"/>
      <c r="M60893" s="290"/>
    </row>
    <row r="60894" spans="11:13" x14ac:dyDescent="0.35">
      <c r="K60894" s="293"/>
      <c r="M60894" s="290"/>
    </row>
    <row r="60895" spans="11:13" x14ac:dyDescent="0.35">
      <c r="K60895" s="293"/>
      <c r="M60895" s="290"/>
    </row>
    <row r="60896" spans="11:13" x14ac:dyDescent="0.35">
      <c r="K60896" s="293"/>
      <c r="M60896" s="290"/>
    </row>
    <row r="60897" spans="11:13" x14ac:dyDescent="0.35">
      <c r="K60897" s="293"/>
      <c r="M60897" s="290"/>
    </row>
    <row r="60898" spans="11:13" x14ac:dyDescent="0.35">
      <c r="K60898" s="293"/>
      <c r="M60898" s="290"/>
    </row>
    <row r="60899" spans="11:13" x14ac:dyDescent="0.35">
      <c r="K60899" s="293"/>
      <c r="M60899" s="290"/>
    </row>
    <row r="60900" spans="11:13" x14ac:dyDescent="0.35">
      <c r="K60900" s="293"/>
      <c r="M60900" s="290"/>
    </row>
    <row r="60901" spans="11:13" x14ac:dyDescent="0.35">
      <c r="K60901" s="293"/>
      <c r="M60901" s="290"/>
    </row>
    <row r="60902" spans="11:13" x14ac:dyDescent="0.35">
      <c r="K60902" s="293"/>
      <c r="M60902" s="290"/>
    </row>
    <row r="60903" spans="11:13" x14ac:dyDescent="0.35">
      <c r="K60903" s="293"/>
      <c r="M60903" s="290"/>
    </row>
    <row r="60904" spans="11:13" x14ac:dyDescent="0.35">
      <c r="K60904" s="293"/>
      <c r="M60904" s="290"/>
    </row>
    <row r="60905" spans="11:13" x14ac:dyDescent="0.35">
      <c r="K60905" s="293"/>
      <c r="M60905" s="290"/>
    </row>
    <row r="60906" spans="11:13" x14ac:dyDescent="0.35">
      <c r="K60906" s="293"/>
      <c r="M60906" s="290"/>
    </row>
    <row r="60907" spans="11:13" x14ac:dyDescent="0.35">
      <c r="K60907" s="293"/>
      <c r="M60907" s="290"/>
    </row>
    <row r="60908" spans="11:13" x14ac:dyDescent="0.35">
      <c r="K60908" s="293"/>
      <c r="M60908" s="290"/>
    </row>
    <row r="60909" spans="11:13" x14ac:dyDescent="0.35">
      <c r="K60909" s="293"/>
      <c r="M60909" s="290"/>
    </row>
    <row r="60910" spans="11:13" x14ac:dyDescent="0.35">
      <c r="K60910" s="293"/>
      <c r="M60910" s="290"/>
    </row>
    <row r="60911" spans="11:13" x14ac:dyDescent="0.35">
      <c r="K60911" s="293"/>
      <c r="M60911" s="290"/>
    </row>
    <row r="60912" spans="11:13" x14ac:dyDescent="0.35">
      <c r="K60912" s="293"/>
      <c r="M60912" s="290"/>
    </row>
    <row r="60913" spans="11:13" x14ac:dyDescent="0.35">
      <c r="K60913" s="293"/>
      <c r="M60913" s="290"/>
    </row>
    <row r="60914" spans="11:13" x14ac:dyDescent="0.35">
      <c r="K60914" s="293"/>
      <c r="M60914" s="290"/>
    </row>
    <row r="60915" spans="11:13" x14ac:dyDescent="0.35">
      <c r="K60915" s="293"/>
      <c r="M60915" s="290"/>
    </row>
    <row r="60916" spans="11:13" x14ac:dyDescent="0.35">
      <c r="K60916" s="293"/>
      <c r="M60916" s="290"/>
    </row>
    <row r="60917" spans="11:13" x14ac:dyDescent="0.35">
      <c r="K60917" s="293"/>
      <c r="M60917" s="290"/>
    </row>
    <row r="60918" spans="11:13" x14ac:dyDescent="0.35">
      <c r="K60918" s="293"/>
      <c r="M60918" s="290"/>
    </row>
    <row r="60919" spans="11:13" x14ac:dyDescent="0.35">
      <c r="K60919" s="293"/>
      <c r="M60919" s="290"/>
    </row>
    <row r="60920" spans="11:13" x14ac:dyDescent="0.35">
      <c r="K60920" s="293"/>
      <c r="M60920" s="290"/>
    </row>
    <row r="60921" spans="11:13" x14ac:dyDescent="0.35">
      <c r="K60921" s="293"/>
      <c r="M60921" s="290"/>
    </row>
    <row r="60922" spans="11:13" x14ac:dyDescent="0.35">
      <c r="K60922" s="293"/>
      <c r="M60922" s="290"/>
    </row>
    <row r="60923" spans="11:13" x14ac:dyDescent="0.35">
      <c r="K60923" s="293"/>
      <c r="M60923" s="290"/>
    </row>
    <row r="60924" spans="11:13" x14ac:dyDescent="0.35">
      <c r="K60924" s="293"/>
      <c r="M60924" s="290"/>
    </row>
    <row r="60925" spans="11:13" x14ac:dyDescent="0.35">
      <c r="K60925" s="293"/>
      <c r="M60925" s="290"/>
    </row>
    <row r="60926" spans="11:13" x14ac:dyDescent="0.35">
      <c r="K60926" s="293"/>
      <c r="M60926" s="290"/>
    </row>
    <row r="60927" spans="11:13" x14ac:dyDescent="0.35">
      <c r="K60927" s="293"/>
      <c r="M60927" s="290"/>
    </row>
    <row r="60928" spans="11:13" x14ac:dyDescent="0.35">
      <c r="K60928" s="293"/>
      <c r="M60928" s="290"/>
    </row>
    <row r="60929" spans="11:13" x14ac:dyDescent="0.35">
      <c r="K60929" s="293"/>
      <c r="M60929" s="290"/>
    </row>
    <row r="60930" spans="11:13" x14ac:dyDescent="0.35">
      <c r="K60930" s="293"/>
      <c r="M60930" s="290"/>
    </row>
    <row r="60931" spans="11:13" x14ac:dyDescent="0.35">
      <c r="K60931" s="293"/>
      <c r="M60931" s="290"/>
    </row>
    <row r="60932" spans="11:13" x14ac:dyDescent="0.35">
      <c r="K60932" s="293"/>
      <c r="M60932" s="290"/>
    </row>
    <row r="60933" spans="11:13" x14ac:dyDescent="0.35">
      <c r="K60933" s="293"/>
      <c r="M60933" s="290"/>
    </row>
    <row r="60934" spans="11:13" x14ac:dyDescent="0.35">
      <c r="K60934" s="293"/>
      <c r="M60934" s="290"/>
    </row>
    <row r="60935" spans="11:13" x14ac:dyDescent="0.35">
      <c r="K60935" s="293"/>
      <c r="M60935" s="290"/>
    </row>
    <row r="60936" spans="11:13" x14ac:dyDescent="0.35">
      <c r="K60936" s="293"/>
      <c r="M60936" s="290"/>
    </row>
    <row r="60937" spans="11:13" x14ac:dyDescent="0.35">
      <c r="K60937" s="293"/>
      <c r="M60937" s="290"/>
    </row>
    <row r="60938" spans="11:13" x14ac:dyDescent="0.35">
      <c r="K60938" s="293"/>
      <c r="M60938" s="290"/>
    </row>
    <row r="60939" spans="11:13" x14ac:dyDescent="0.35">
      <c r="K60939" s="293"/>
      <c r="M60939" s="290"/>
    </row>
    <row r="60940" spans="11:13" x14ac:dyDescent="0.35">
      <c r="K60940" s="293"/>
      <c r="M60940" s="290"/>
    </row>
    <row r="60941" spans="11:13" x14ac:dyDescent="0.35">
      <c r="K60941" s="293"/>
      <c r="M60941" s="290"/>
    </row>
    <row r="60942" spans="11:13" x14ac:dyDescent="0.35">
      <c r="K60942" s="293"/>
      <c r="M60942" s="290"/>
    </row>
    <row r="60943" spans="11:13" x14ac:dyDescent="0.35">
      <c r="K60943" s="293"/>
      <c r="M60943" s="290"/>
    </row>
    <row r="60944" spans="11:13" x14ac:dyDescent="0.35">
      <c r="K60944" s="293"/>
      <c r="M60944" s="290"/>
    </row>
    <row r="60945" spans="11:13" x14ac:dyDescent="0.35">
      <c r="K60945" s="293"/>
      <c r="M60945" s="290"/>
    </row>
    <row r="60946" spans="11:13" x14ac:dyDescent="0.35">
      <c r="K60946" s="293"/>
      <c r="M60946" s="290"/>
    </row>
    <row r="60947" spans="11:13" x14ac:dyDescent="0.35">
      <c r="K60947" s="293"/>
      <c r="M60947" s="290"/>
    </row>
    <row r="60948" spans="11:13" x14ac:dyDescent="0.35">
      <c r="K60948" s="293"/>
      <c r="M60948" s="290"/>
    </row>
    <row r="60949" spans="11:13" x14ac:dyDescent="0.35">
      <c r="K60949" s="293"/>
      <c r="M60949" s="290"/>
    </row>
    <row r="60950" spans="11:13" x14ac:dyDescent="0.35">
      <c r="K60950" s="293"/>
      <c r="M60950" s="290"/>
    </row>
    <row r="60951" spans="11:13" x14ac:dyDescent="0.35">
      <c r="K60951" s="293"/>
      <c r="M60951" s="290"/>
    </row>
    <row r="60952" spans="11:13" x14ac:dyDescent="0.35">
      <c r="K60952" s="293"/>
      <c r="M60952" s="290"/>
    </row>
    <row r="60953" spans="11:13" x14ac:dyDescent="0.35">
      <c r="K60953" s="293"/>
      <c r="M60953" s="290"/>
    </row>
    <row r="60954" spans="11:13" x14ac:dyDescent="0.35">
      <c r="K60954" s="293"/>
      <c r="M60954" s="290"/>
    </row>
    <row r="60955" spans="11:13" x14ac:dyDescent="0.35">
      <c r="K60955" s="293"/>
      <c r="M60955" s="290"/>
    </row>
    <row r="60956" spans="11:13" x14ac:dyDescent="0.35">
      <c r="K60956" s="293"/>
      <c r="M60956" s="290"/>
    </row>
    <row r="60957" spans="11:13" x14ac:dyDescent="0.35">
      <c r="K60957" s="293"/>
      <c r="M60957" s="290"/>
    </row>
    <row r="60958" spans="11:13" x14ac:dyDescent="0.35">
      <c r="K60958" s="293"/>
      <c r="M60958" s="290"/>
    </row>
    <row r="60959" spans="11:13" x14ac:dyDescent="0.35">
      <c r="K60959" s="293"/>
      <c r="M60959" s="290"/>
    </row>
    <row r="60960" spans="11:13" x14ac:dyDescent="0.35">
      <c r="K60960" s="293"/>
      <c r="M60960" s="290"/>
    </row>
    <row r="60961" spans="11:13" x14ac:dyDescent="0.35">
      <c r="K60961" s="293"/>
      <c r="M60961" s="290"/>
    </row>
    <row r="60962" spans="11:13" x14ac:dyDescent="0.35">
      <c r="K60962" s="293"/>
      <c r="M60962" s="290"/>
    </row>
    <row r="60963" spans="11:13" x14ac:dyDescent="0.35">
      <c r="K60963" s="293"/>
      <c r="M60963" s="290"/>
    </row>
    <row r="60964" spans="11:13" x14ac:dyDescent="0.35">
      <c r="K60964" s="293"/>
      <c r="M60964" s="290"/>
    </row>
    <row r="60965" spans="11:13" x14ac:dyDescent="0.35">
      <c r="K60965" s="293"/>
      <c r="M60965" s="290"/>
    </row>
    <row r="60966" spans="11:13" x14ac:dyDescent="0.35">
      <c r="K60966" s="293"/>
      <c r="M60966" s="290"/>
    </row>
    <row r="60967" spans="11:13" x14ac:dyDescent="0.35">
      <c r="K60967" s="293"/>
      <c r="M60967" s="290"/>
    </row>
    <row r="60968" spans="11:13" x14ac:dyDescent="0.35">
      <c r="K60968" s="293"/>
      <c r="M60968" s="290"/>
    </row>
    <row r="60969" spans="11:13" x14ac:dyDescent="0.35">
      <c r="K60969" s="293"/>
      <c r="M60969" s="290"/>
    </row>
    <row r="60970" spans="11:13" x14ac:dyDescent="0.35">
      <c r="K60970" s="293"/>
      <c r="M60970" s="290"/>
    </row>
    <row r="60971" spans="11:13" x14ac:dyDescent="0.35">
      <c r="K60971" s="293"/>
      <c r="M60971" s="290"/>
    </row>
    <row r="60972" spans="11:13" x14ac:dyDescent="0.35">
      <c r="K60972" s="293"/>
      <c r="M60972" s="290"/>
    </row>
    <row r="60973" spans="11:13" x14ac:dyDescent="0.35">
      <c r="K60973" s="293"/>
      <c r="M60973" s="290"/>
    </row>
    <row r="60974" spans="11:13" x14ac:dyDescent="0.35">
      <c r="K60974" s="293"/>
      <c r="M60974" s="290"/>
    </row>
    <row r="60975" spans="11:13" x14ac:dyDescent="0.35">
      <c r="K60975" s="293"/>
      <c r="M60975" s="290"/>
    </row>
    <row r="60976" spans="11:13" x14ac:dyDescent="0.35">
      <c r="K60976" s="293"/>
      <c r="M60976" s="290"/>
    </row>
    <row r="60977" spans="11:13" x14ac:dyDescent="0.35">
      <c r="K60977" s="293"/>
      <c r="M60977" s="290"/>
    </row>
    <row r="60978" spans="11:13" x14ac:dyDescent="0.35">
      <c r="K60978" s="293"/>
      <c r="M60978" s="290"/>
    </row>
    <row r="60979" spans="11:13" x14ac:dyDescent="0.35">
      <c r="K60979" s="293"/>
      <c r="M60979" s="290"/>
    </row>
    <row r="60980" spans="11:13" x14ac:dyDescent="0.35">
      <c r="K60980" s="293"/>
      <c r="M60980" s="290"/>
    </row>
    <row r="60981" spans="11:13" x14ac:dyDescent="0.35">
      <c r="K60981" s="293"/>
      <c r="M60981" s="290"/>
    </row>
    <row r="60982" spans="11:13" x14ac:dyDescent="0.35">
      <c r="K60982" s="293"/>
      <c r="M60982" s="290"/>
    </row>
    <row r="60983" spans="11:13" x14ac:dyDescent="0.35">
      <c r="K60983" s="293"/>
      <c r="M60983" s="290"/>
    </row>
    <row r="60984" spans="11:13" x14ac:dyDescent="0.35">
      <c r="K60984" s="293"/>
      <c r="M60984" s="290"/>
    </row>
    <row r="60985" spans="11:13" x14ac:dyDescent="0.35">
      <c r="K60985" s="293"/>
      <c r="M60985" s="290"/>
    </row>
    <row r="60986" spans="11:13" x14ac:dyDescent="0.35">
      <c r="K60986" s="293"/>
      <c r="M60986" s="290"/>
    </row>
    <row r="60987" spans="11:13" x14ac:dyDescent="0.35">
      <c r="K60987" s="293"/>
      <c r="M60987" s="290"/>
    </row>
    <row r="60988" spans="11:13" x14ac:dyDescent="0.35">
      <c r="K60988" s="293"/>
      <c r="M60988" s="290"/>
    </row>
    <row r="60989" spans="11:13" x14ac:dyDescent="0.35">
      <c r="K60989" s="293"/>
      <c r="M60989" s="290"/>
    </row>
    <row r="60990" spans="11:13" x14ac:dyDescent="0.35">
      <c r="K60990" s="293"/>
      <c r="M60990" s="290"/>
    </row>
    <row r="60991" spans="11:13" x14ac:dyDescent="0.35">
      <c r="K60991" s="293"/>
      <c r="M60991" s="290"/>
    </row>
    <row r="60992" spans="11:13" x14ac:dyDescent="0.35">
      <c r="K60992" s="293"/>
      <c r="M60992" s="290"/>
    </row>
    <row r="60993" spans="11:13" x14ac:dyDescent="0.35">
      <c r="K60993" s="293"/>
      <c r="M60993" s="290"/>
    </row>
    <row r="60994" spans="11:13" x14ac:dyDescent="0.35">
      <c r="K60994" s="293"/>
      <c r="M60994" s="290"/>
    </row>
    <row r="60995" spans="11:13" x14ac:dyDescent="0.35">
      <c r="K60995" s="293"/>
      <c r="M60995" s="290"/>
    </row>
    <row r="60996" spans="11:13" x14ac:dyDescent="0.35">
      <c r="K60996" s="293"/>
      <c r="M60996" s="290"/>
    </row>
    <row r="60997" spans="11:13" x14ac:dyDescent="0.35">
      <c r="K60997" s="293"/>
      <c r="M60997" s="290"/>
    </row>
    <row r="60998" spans="11:13" x14ac:dyDescent="0.35">
      <c r="K60998" s="293"/>
      <c r="M60998" s="290"/>
    </row>
    <row r="60999" spans="11:13" x14ac:dyDescent="0.35">
      <c r="K60999" s="293"/>
      <c r="M60999" s="290"/>
    </row>
    <row r="61000" spans="11:13" x14ac:dyDescent="0.35">
      <c r="K61000" s="293"/>
      <c r="M61000" s="290"/>
    </row>
    <row r="61001" spans="11:13" x14ac:dyDescent="0.35">
      <c r="K61001" s="293"/>
      <c r="M61001" s="290"/>
    </row>
    <row r="61002" spans="11:13" x14ac:dyDescent="0.35">
      <c r="K61002" s="293"/>
      <c r="M61002" s="290"/>
    </row>
    <row r="61003" spans="11:13" x14ac:dyDescent="0.35">
      <c r="K61003" s="293"/>
      <c r="M61003" s="290"/>
    </row>
    <row r="61004" spans="11:13" x14ac:dyDescent="0.35">
      <c r="K61004" s="293"/>
      <c r="M61004" s="290"/>
    </row>
    <row r="61005" spans="11:13" x14ac:dyDescent="0.35">
      <c r="K61005" s="293"/>
      <c r="M61005" s="290"/>
    </row>
    <row r="61006" spans="11:13" x14ac:dyDescent="0.35">
      <c r="K61006" s="293"/>
      <c r="M61006" s="290"/>
    </row>
    <row r="61007" spans="11:13" x14ac:dyDescent="0.35">
      <c r="K61007" s="293"/>
      <c r="M61007" s="290"/>
    </row>
    <row r="61008" spans="11:13" x14ac:dyDescent="0.35">
      <c r="K61008" s="293"/>
      <c r="M61008" s="290"/>
    </row>
    <row r="61009" spans="11:13" x14ac:dyDescent="0.35">
      <c r="K61009" s="293"/>
      <c r="M61009" s="290"/>
    </row>
    <row r="61010" spans="11:13" x14ac:dyDescent="0.35">
      <c r="K61010" s="293"/>
      <c r="M61010" s="290"/>
    </row>
    <row r="61011" spans="11:13" x14ac:dyDescent="0.35">
      <c r="K61011" s="293"/>
      <c r="M61011" s="290"/>
    </row>
    <row r="61012" spans="11:13" x14ac:dyDescent="0.35">
      <c r="K61012" s="293"/>
      <c r="M61012" s="290"/>
    </row>
    <row r="61013" spans="11:13" x14ac:dyDescent="0.35">
      <c r="K61013" s="293"/>
      <c r="M61013" s="290"/>
    </row>
    <row r="61014" spans="11:13" x14ac:dyDescent="0.35">
      <c r="K61014" s="293"/>
      <c r="M61014" s="290"/>
    </row>
    <row r="61015" spans="11:13" x14ac:dyDescent="0.35">
      <c r="K61015" s="293"/>
      <c r="M61015" s="290"/>
    </row>
    <row r="61016" spans="11:13" x14ac:dyDescent="0.35">
      <c r="K61016" s="293"/>
      <c r="M61016" s="290"/>
    </row>
    <row r="61017" spans="11:13" x14ac:dyDescent="0.35">
      <c r="K61017" s="293"/>
      <c r="M61017" s="290"/>
    </row>
    <row r="61018" spans="11:13" x14ac:dyDescent="0.35">
      <c r="K61018" s="293"/>
      <c r="M61018" s="290"/>
    </row>
    <row r="61019" spans="11:13" x14ac:dyDescent="0.35">
      <c r="K61019" s="293"/>
      <c r="M61019" s="290"/>
    </row>
    <row r="61020" spans="11:13" x14ac:dyDescent="0.35">
      <c r="K61020" s="293"/>
      <c r="M61020" s="290"/>
    </row>
    <row r="61021" spans="11:13" x14ac:dyDescent="0.35">
      <c r="K61021" s="293"/>
      <c r="M61021" s="290"/>
    </row>
    <row r="61022" spans="11:13" x14ac:dyDescent="0.35">
      <c r="K61022" s="293"/>
      <c r="M61022" s="290"/>
    </row>
    <row r="61023" spans="11:13" x14ac:dyDescent="0.35">
      <c r="K61023" s="293"/>
      <c r="M61023" s="290"/>
    </row>
    <row r="61024" spans="11:13" x14ac:dyDescent="0.35">
      <c r="K61024" s="293"/>
      <c r="M61024" s="290"/>
    </row>
    <row r="61025" spans="11:13" x14ac:dyDescent="0.35">
      <c r="K61025" s="293"/>
      <c r="M61025" s="290"/>
    </row>
    <row r="61026" spans="11:13" x14ac:dyDescent="0.35">
      <c r="K61026" s="293"/>
      <c r="M61026" s="290"/>
    </row>
    <row r="61027" spans="11:13" x14ac:dyDescent="0.35">
      <c r="K61027" s="293"/>
      <c r="M61027" s="290"/>
    </row>
    <row r="61028" spans="11:13" x14ac:dyDescent="0.35">
      <c r="K61028" s="293"/>
      <c r="M61028" s="290"/>
    </row>
    <row r="61029" spans="11:13" x14ac:dyDescent="0.35">
      <c r="K61029" s="293"/>
      <c r="M61029" s="290"/>
    </row>
    <row r="61030" spans="11:13" x14ac:dyDescent="0.35">
      <c r="K61030" s="293"/>
      <c r="M61030" s="290"/>
    </row>
    <row r="61031" spans="11:13" x14ac:dyDescent="0.35">
      <c r="K61031" s="293"/>
      <c r="M61031" s="290"/>
    </row>
    <row r="61032" spans="11:13" x14ac:dyDescent="0.35">
      <c r="K61032" s="293"/>
      <c r="M61032" s="290"/>
    </row>
    <row r="61033" spans="11:13" x14ac:dyDescent="0.35">
      <c r="K61033" s="293"/>
      <c r="M61033" s="290"/>
    </row>
    <row r="61034" spans="11:13" x14ac:dyDescent="0.35">
      <c r="K61034" s="293"/>
      <c r="M61034" s="290"/>
    </row>
    <row r="61035" spans="11:13" x14ac:dyDescent="0.35">
      <c r="K61035" s="293"/>
      <c r="M61035" s="290"/>
    </row>
    <row r="61036" spans="11:13" x14ac:dyDescent="0.35">
      <c r="K61036" s="293"/>
      <c r="M61036" s="290"/>
    </row>
    <row r="61037" spans="11:13" x14ac:dyDescent="0.35">
      <c r="K61037" s="293"/>
      <c r="M61037" s="290"/>
    </row>
    <row r="61038" spans="11:13" x14ac:dyDescent="0.35">
      <c r="K61038" s="293"/>
      <c r="M61038" s="290"/>
    </row>
    <row r="61039" spans="11:13" x14ac:dyDescent="0.35">
      <c r="K61039" s="293"/>
      <c r="M61039" s="290"/>
    </row>
    <row r="61040" spans="11:13" x14ac:dyDescent="0.35">
      <c r="K61040" s="293"/>
      <c r="M61040" s="290"/>
    </row>
    <row r="61041" spans="11:13" x14ac:dyDescent="0.35">
      <c r="K61041" s="293"/>
      <c r="M61041" s="290"/>
    </row>
    <row r="61042" spans="11:13" x14ac:dyDescent="0.35">
      <c r="K61042" s="293"/>
      <c r="M61042" s="290"/>
    </row>
    <row r="61043" spans="11:13" x14ac:dyDescent="0.35">
      <c r="K61043" s="293"/>
      <c r="M61043" s="290"/>
    </row>
    <row r="61044" spans="11:13" x14ac:dyDescent="0.35">
      <c r="K61044" s="293"/>
      <c r="M61044" s="290"/>
    </row>
    <row r="61045" spans="11:13" x14ac:dyDescent="0.35">
      <c r="K61045" s="293"/>
      <c r="M61045" s="290"/>
    </row>
    <row r="61046" spans="11:13" x14ac:dyDescent="0.35">
      <c r="K61046" s="293"/>
      <c r="M61046" s="290"/>
    </row>
    <row r="61047" spans="11:13" x14ac:dyDescent="0.35">
      <c r="K61047" s="293"/>
      <c r="M61047" s="290"/>
    </row>
    <row r="61048" spans="11:13" x14ac:dyDescent="0.35">
      <c r="K61048" s="293"/>
      <c r="M61048" s="290"/>
    </row>
    <row r="61049" spans="11:13" x14ac:dyDescent="0.35">
      <c r="K61049" s="293"/>
      <c r="M61049" s="290"/>
    </row>
    <row r="61050" spans="11:13" x14ac:dyDescent="0.35">
      <c r="K61050" s="293"/>
      <c r="M61050" s="290"/>
    </row>
    <row r="61051" spans="11:13" x14ac:dyDescent="0.35">
      <c r="K61051" s="293"/>
      <c r="M61051" s="290"/>
    </row>
    <row r="61052" spans="11:13" x14ac:dyDescent="0.35">
      <c r="K61052" s="293"/>
      <c r="M61052" s="290"/>
    </row>
    <row r="61053" spans="11:13" x14ac:dyDescent="0.35">
      <c r="K61053" s="293"/>
      <c r="M61053" s="290"/>
    </row>
    <row r="61054" spans="11:13" x14ac:dyDescent="0.35">
      <c r="K61054" s="293"/>
      <c r="M61054" s="290"/>
    </row>
    <row r="61055" spans="11:13" x14ac:dyDescent="0.35">
      <c r="K61055" s="293"/>
      <c r="M61055" s="290"/>
    </row>
    <row r="61056" spans="11:13" x14ac:dyDescent="0.35">
      <c r="K61056" s="293"/>
      <c r="M61056" s="290"/>
    </row>
    <row r="61057" spans="11:13" x14ac:dyDescent="0.35">
      <c r="K61057" s="293"/>
      <c r="M61057" s="290"/>
    </row>
    <row r="61058" spans="11:13" x14ac:dyDescent="0.35">
      <c r="K61058" s="293"/>
      <c r="M61058" s="290"/>
    </row>
    <row r="61059" spans="11:13" x14ac:dyDescent="0.35">
      <c r="K61059" s="293"/>
      <c r="M61059" s="290"/>
    </row>
    <row r="61060" spans="11:13" x14ac:dyDescent="0.35">
      <c r="K61060" s="293"/>
      <c r="M61060" s="290"/>
    </row>
    <row r="61061" spans="11:13" x14ac:dyDescent="0.35">
      <c r="K61061" s="293"/>
      <c r="M61061" s="290"/>
    </row>
    <row r="61062" spans="11:13" x14ac:dyDescent="0.35">
      <c r="K61062" s="293"/>
      <c r="M61062" s="290"/>
    </row>
    <row r="61063" spans="11:13" x14ac:dyDescent="0.35">
      <c r="K61063" s="293"/>
      <c r="M61063" s="290"/>
    </row>
    <row r="61064" spans="11:13" x14ac:dyDescent="0.35">
      <c r="K61064" s="293"/>
      <c r="M61064" s="290"/>
    </row>
    <row r="61065" spans="11:13" x14ac:dyDescent="0.35">
      <c r="K61065" s="293"/>
      <c r="M61065" s="290"/>
    </row>
    <row r="61066" spans="11:13" x14ac:dyDescent="0.35">
      <c r="K61066" s="293"/>
      <c r="M61066" s="290"/>
    </row>
    <row r="61067" spans="11:13" x14ac:dyDescent="0.35">
      <c r="K61067" s="293"/>
      <c r="M61067" s="290"/>
    </row>
    <row r="61068" spans="11:13" x14ac:dyDescent="0.35">
      <c r="K61068" s="293"/>
      <c r="M61068" s="290"/>
    </row>
    <row r="61069" spans="11:13" x14ac:dyDescent="0.35">
      <c r="K61069" s="293"/>
      <c r="M61069" s="290"/>
    </row>
    <row r="61070" spans="11:13" x14ac:dyDescent="0.35">
      <c r="K61070" s="293"/>
      <c r="M61070" s="290"/>
    </row>
    <row r="61071" spans="11:13" x14ac:dyDescent="0.35">
      <c r="K61071" s="293"/>
      <c r="M61071" s="290"/>
    </row>
    <row r="61072" spans="11:13" x14ac:dyDescent="0.35">
      <c r="K61072" s="293"/>
      <c r="M61072" s="290"/>
    </row>
    <row r="61073" spans="11:13" x14ac:dyDescent="0.35">
      <c r="K61073" s="293"/>
      <c r="M61073" s="290"/>
    </row>
    <row r="61074" spans="11:13" x14ac:dyDescent="0.35">
      <c r="K61074" s="293"/>
      <c r="M61074" s="290"/>
    </row>
    <row r="61075" spans="11:13" x14ac:dyDescent="0.35">
      <c r="K61075" s="293"/>
      <c r="M61075" s="290"/>
    </row>
    <row r="61076" spans="11:13" x14ac:dyDescent="0.35">
      <c r="K61076" s="293"/>
      <c r="M61076" s="290"/>
    </row>
    <row r="61077" spans="11:13" x14ac:dyDescent="0.35">
      <c r="K61077" s="293"/>
      <c r="M61077" s="290"/>
    </row>
    <row r="61078" spans="11:13" x14ac:dyDescent="0.35">
      <c r="K61078" s="293"/>
      <c r="M61078" s="290"/>
    </row>
    <row r="61079" spans="11:13" x14ac:dyDescent="0.35">
      <c r="K61079" s="293"/>
      <c r="M61079" s="290"/>
    </row>
    <row r="61080" spans="11:13" x14ac:dyDescent="0.35">
      <c r="K61080" s="293"/>
      <c r="M61080" s="290"/>
    </row>
    <row r="61081" spans="11:13" x14ac:dyDescent="0.35">
      <c r="K61081" s="293"/>
      <c r="M61081" s="290"/>
    </row>
    <row r="61082" spans="11:13" x14ac:dyDescent="0.35">
      <c r="K61082" s="293"/>
      <c r="M61082" s="290"/>
    </row>
    <row r="61083" spans="11:13" x14ac:dyDescent="0.35">
      <c r="K61083" s="293"/>
      <c r="M61083" s="290"/>
    </row>
    <row r="61084" spans="11:13" x14ac:dyDescent="0.35">
      <c r="K61084" s="293"/>
      <c r="M61084" s="290"/>
    </row>
    <row r="61085" spans="11:13" x14ac:dyDescent="0.35">
      <c r="K61085" s="293"/>
      <c r="M61085" s="290"/>
    </row>
    <row r="61086" spans="11:13" x14ac:dyDescent="0.35">
      <c r="K61086" s="293"/>
      <c r="M61086" s="290"/>
    </row>
    <row r="61087" spans="11:13" x14ac:dyDescent="0.35">
      <c r="K61087" s="293"/>
      <c r="M61087" s="290"/>
    </row>
    <row r="61088" spans="11:13" x14ac:dyDescent="0.35">
      <c r="K61088" s="293"/>
      <c r="M61088" s="290"/>
    </row>
    <row r="61089" spans="11:13" x14ac:dyDescent="0.35">
      <c r="K61089" s="293"/>
      <c r="M61089" s="290"/>
    </row>
    <row r="61090" spans="11:13" x14ac:dyDescent="0.35">
      <c r="K61090" s="293"/>
      <c r="M61090" s="290"/>
    </row>
    <row r="61091" spans="11:13" x14ac:dyDescent="0.35">
      <c r="K61091" s="293"/>
      <c r="M61091" s="290"/>
    </row>
    <row r="61092" spans="11:13" x14ac:dyDescent="0.35">
      <c r="K61092" s="293"/>
      <c r="M61092" s="290"/>
    </row>
    <row r="61093" spans="11:13" x14ac:dyDescent="0.35">
      <c r="K61093" s="293"/>
      <c r="M61093" s="290"/>
    </row>
    <row r="61094" spans="11:13" x14ac:dyDescent="0.35">
      <c r="K61094" s="293"/>
      <c r="M61094" s="290"/>
    </row>
    <row r="61095" spans="11:13" x14ac:dyDescent="0.35">
      <c r="K61095" s="293"/>
      <c r="M61095" s="290"/>
    </row>
    <row r="61096" spans="11:13" x14ac:dyDescent="0.35">
      <c r="K61096" s="293"/>
      <c r="M61096" s="290"/>
    </row>
    <row r="61097" spans="11:13" x14ac:dyDescent="0.35">
      <c r="K61097" s="293"/>
      <c r="M61097" s="290"/>
    </row>
    <row r="61098" spans="11:13" x14ac:dyDescent="0.35">
      <c r="K61098" s="293"/>
      <c r="M61098" s="290"/>
    </row>
    <row r="61099" spans="11:13" x14ac:dyDescent="0.35">
      <c r="K61099" s="293"/>
      <c r="M61099" s="290"/>
    </row>
    <row r="61100" spans="11:13" x14ac:dyDescent="0.35">
      <c r="K61100" s="293"/>
      <c r="M61100" s="290"/>
    </row>
    <row r="61101" spans="11:13" x14ac:dyDescent="0.35">
      <c r="K61101" s="293"/>
      <c r="M61101" s="290"/>
    </row>
    <row r="61102" spans="11:13" x14ac:dyDescent="0.35">
      <c r="K61102" s="293"/>
      <c r="M61102" s="290"/>
    </row>
    <row r="61103" spans="11:13" x14ac:dyDescent="0.35">
      <c r="K61103" s="293"/>
      <c r="M61103" s="290"/>
    </row>
    <row r="61104" spans="11:13" x14ac:dyDescent="0.35">
      <c r="K61104" s="293"/>
      <c r="M61104" s="290"/>
    </row>
    <row r="61105" spans="11:13" x14ac:dyDescent="0.35">
      <c r="K61105" s="293"/>
      <c r="M61105" s="290"/>
    </row>
    <row r="61106" spans="11:13" x14ac:dyDescent="0.35">
      <c r="K61106" s="293"/>
      <c r="M61106" s="290"/>
    </row>
    <row r="61107" spans="11:13" x14ac:dyDescent="0.35">
      <c r="K61107" s="293"/>
      <c r="M61107" s="290"/>
    </row>
    <row r="61108" spans="11:13" x14ac:dyDescent="0.35">
      <c r="K61108" s="293"/>
      <c r="M61108" s="290"/>
    </row>
    <row r="61109" spans="11:13" x14ac:dyDescent="0.35">
      <c r="K61109" s="293"/>
      <c r="M61109" s="290"/>
    </row>
    <row r="61110" spans="11:13" x14ac:dyDescent="0.35">
      <c r="K61110" s="293"/>
      <c r="M61110" s="290"/>
    </row>
    <row r="61111" spans="11:13" x14ac:dyDescent="0.35">
      <c r="K61111" s="293"/>
      <c r="M61111" s="290"/>
    </row>
    <row r="61112" spans="11:13" x14ac:dyDescent="0.35">
      <c r="K61112" s="293"/>
      <c r="M61112" s="290"/>
    </row>
    <row r="61113" spans="11:13" x14ac:dyDescent="0.35">
      <c r="K61113" s="293"/>
      <c r="M61113" s="290"/>
    </row>
    <row r="61114" spans="11:13" x14ac:dyDescent="0.35">
      <c r="K61114" s="293"/>
      <c r="M61114" s="290"/>
    </row>
    <row r="61115" spans="11:13" x14ac:dyDescent="0.35">
      <c r="K61115" s="293"/>
      <c r="M61115" s="290"/>
    </row>
    <row r="61116" spans="11:13" x14ac:dyDescent="0.35">
      <c r="K61116" s="293"/>
      <c r="M61116" s="290"/>
    </row>
    <row r="61117" spans="11:13" x14ac:dyDescent="0.35">
      <c r="K61117" s="293"/>
      <c r="M61117" s="290"/>
    </row>
    <row r="61118" spans="11:13" x14ac:dyDescent="0.35">
      <c r="K61118" s="293"/>
      <c r="M61118" s="290"/>
    </row>
    <row r="61119" spans="11:13" x14ac:dyDescent="0.35">
      <c r="K61119" s="293"/>
      <c r="M61119" s="290"/>
    </row>
    <row r="61120" spans="11:13" x14ac:dyDescent="0.35">
      <c r="K61120" s="293"/>
      <c r="M61120" s="290"/>
    </row>
    <row r="61121" spans="11:13" x14ac:dyDescent="0.35">
      <c r="K61121" s="293"/>
      <c r="M61121" s="290"/>
    </row>
    <row r="61122" spans="11:13" x14ac:dyDescent="0.35">
      <c r="K61122" s="293"/>
      <c r="M61122" s="290"/>
    </row>
    <row r="61123" spans="11:13" x14ac:dyDescent="0.35">
      <c r="K61123" s="293"/>
      <c r="M61123" s="290"/>
    </row>
    <row r="61124" spans="11:13" x14ac:dyDescent="0.35">
      <c r="K61124" s="293"/>
      <c r="M61124" s="290"/>
    </row>
    <row r="61125" spans="11:13" x14ac:dyDescent="0.35">
      <c r="K61125" s="293"/>
      <c r="M61125" s="290"/>
    </row>
    <row r="61126" spans="11:13" x14ac:dyDescent="0.35">
      <c r="K61126" s="293"/>
      <c r="M61126" s="290"/>
    </row>
    <row r="61127" spans="11:13" x14ac:dyDescent="0.35">
      <c r="K61127" s="293"/>
      <c r="M61127" s="290"/>
    </row>
    <row r="61128" spans="11:13" x14ac:dyDescent="0.35">
      <c r="K61128" s="293"/>
      <c r="M61128" s="290"/>
    </row>
    <row r="61129" spans="11:13" x14ac:dyDescent="0.35">
      <c r="K61129" s="293"/>
      <c r="M61129" s="290"/>
    </row>
    <row r="61130" spans="11:13" x14ac:dyDescent="0.35">
      <c r="K61130" s="293"/>
      <c r="M61130" s="290"/>
    </row>
    <row r="61131" spans="11:13" x14ac:dyDescent="0.35">
      <c r="K61131" s="293"/>
      <c r="M61131" s="290"/>
    </row>
    <row r="61132" spans="11:13" x14ac:dyDescent="0.35">
      <c r="K61132" s="293"/>
      <c r="M61132" s="290"/>
    </row>
    <row r="61133" spans="11:13" x14ac:dyDescent="0.35">
      <c r="K61133" s="293"/>
      <c r="M61133" s="290"/>
    </row>
    <row r="61134" spans="11:13" x14ac:dyDescent="0.35">
      <c r="K61134" s="293"/>
      <c r="M61134" s="290"/>
    </row>
    <row r="61135" spans="11:13" x14ac:dyDescent="0.35">
      <c r="K61135" s="293"/>
      <c r="M61135" s="290"/>
    </row>
    <row r="61136" spans="11:13" x14ac:dyDescent="0.35">
      <c r="K61136" s="293"/>
      <c r="M61136" s="290"/>
    </row>
    <row r="61137" spans="11:13" x14ac:dyDescent="0.35">
      <c r="K61137" s="293"/>
      <c r="M61137" s="290"/>
    </row>
    <row r="61138" spans="11:13" x14ac:dyDescent="0.35">
      <c r="K61138" s="293"/>
      <c r="M61138" s="290"/>
    </row>
    <row r="61139" spans="11:13" x14ac:dyDescent="0.35">
      <c r="K61139" s="293"/>
      <c r="M61139" s="290"/>
    </row>
    <row r="61140" spans="11:13" x14ac:dyDescent="0.35">
      <c r="K61140" s="293"/>
      <c r="M61140" s="290"/>
    </row>
    <row r="61141" spans="11:13" x14ac:dyDescent="0.35">
      <c r="K61141" s="293"/>
      <c r="M61141" s="290"/>
    </row>
    <row r="61142" spans="11:13" x14ac:dyDescent="0.35">
      <c r="K61142" s="293"/>
      <c r="M61142" s="290"/>
    </row>
    <row r="61143" spans="11:13" x14ac:dyDescent="0.35">
      <c r="K61143" s="293"/>
      <c r="M61143" s="290"/>
    </row>
    <row r="61144" spans="11:13" x14ac:dyDescent="0.35">
      <c r="K61144" s="293"/>
      <c r="M61144" s="290"/>
    </row>
    <row r="61145" spans="11:13" x14ac:dyDescent="0.35">
      <c r="K61145" s="293"/>
      <c r="M61145" s="290"/>
    </row>
    <row r="61146" spans="11:13" x14ac:dyDescent="0.35">
      <c r="K61146" s="293"/>
      <c r="M61146" s="290"/>
    </row>
    <row r="61147" spans="11:13" x14ac:dyDescent="0.35">
      <c r="K61147" s="293"/>
      <c r="M61147" s="290"/>
    </row>
    <row r="61148" spans="11:13" x14ac:dyDescent="0.35">
      <c r="K61148" s="293"/>
      <c r="M61148" s="290"/>
    </row>
    <row r="61149" spans="11:13" x14ac:dyDescent="0.35">
      <c r="K61149" s="293"/>
      <c r="M61149" s="290"/>
    </row>
    <row r="61150" spans="11:13" x14ac:dyDescent="0.35">
      <c r="K61150" s="293"/>
      <c r="M61150" s="290"/>
    </row>
    <row r="61151" spans="11:13" x14ac:dyDescent="0.35">
      <c r="K61151" s="293"/>
      <c r="M61151" s="290"/>
    </row>
    <row r="61152" spans="11:13" x14ac:dyDescent="0.35">
      <c r="K61152" s="293"/>
      <c r="M61152" s="290"/>
    </row>
    <row r="61153" spans="11:13" x14ac:dyDescent="0.35">
      <c r="K61153" s="293"/>
      <c r="M61153" s="290"/>
    </row>
    <row r="61154" spans="11:13" x14ac:dyDescent="0.35">
      <c r="K61154" s="293"/>
      <c r="M61154" s="290"/>
    </row>
    <row r="61155" spans="11:13" x14ac:dyDescent="0.35">
      <c r="K61155" s="293"/>
      <c r="M61155" s="290"/>
    </row>
    <row r="61156" spans="11:13" x14ac:dyDescent="0.35">
      <c r="K61156" s="293"/>
      <c r="M61156" s="290"/>
    </row>
    <row r="61157" spans="11:13" x14ac:dyDescent="0.35">
      <c r="K61157" s="293"/>
      <c r="M61157" s="290"/>
    </row>
    <row r="61158" spans="11:13" x14ac:dyDescent="0.35">
      <c r="K61158" s="293"/>
      <c r="M61158" s="290"/>
    </row>
    <row r="61159" spans="11:13" x14ac:dyDescent="0.35">
      <c r="K61159" s="293"/>
      <c r="M61159" s="290"/>
    </row>
    <row r="61160" spans="11:13" x14ac:dyDescent="0.35">
      <c r="K61160" s="293"/>
      <c r="M61160" s="290"/>
    </row>
    <row r="61161" spans="11:13" x14ac:dyDescent="0.35">
      <c r="K61161" s="293"/>
      <c r="M61161" s="290"/>
    </row>
    <row r="61162" spans="11:13" x14ac:dyDescent="0.35">
      <c r="K61162" s="293"/>
      <c r="M61162" s="290"/>
    </row>
    <row r="61163" spans="11:13" x14ac:dyDescent="0.35">
      <c r="K61163" s="293"/>
      <c r="M61163" s="290"/>
    </row>
    <row r="61164" spans="11:13" x14ac:dyDescent="0.35">
      <c r="K61164" s="293"/>
      <c r="M61164" s="290"/>
    </row>
    <row r="61165" spans="11:13" x14ac:dyDescent="0.35">
      <c r="K61165" s="293"/>
      <c r="M61165" s="290"/>
    </row>
    <row r="61166" spans="11:13" x14ac:dyDescent="0.35">
      <c r="K61166" s="293"/>
      <c r="M61166" s="290"/>
    </row>
    <row r="61167" spans="11:13" x14ac:dyDescent="0.35">
      <c r="K61167" s="293"/>
      <c r="M61167" s="290"/>
    </row>
    <row r="61168" spans="11:13" x14ac:dyDescent="0.35">
      <c r="K61168" s="293"/>
      <c r="M61168" s="290"/>
    </row>
    <row r="61169" spans="11:13" x14ac:dyDescent="0.35">
      <c r="K61169" s="293"/>
      <c r="M61169" s="290"/>
    </row>
    <row r="61170" spans="11:13" x14ac:dyDescent="0.35">
      <c r="K61170" s="293"/>
      <c r="M61170" s="290"/>
    </row>
    <row r="61171" spans="11:13" x14ac:dyDescent="0.35">
      <c r="K61171" s="293"/>
      <c r="M61171" s="290"/>
    </row>
    <row r="61172" spans="11:13" x14ac:dyDescent="0.35">
      <c r="K61172" s="293"/>
      <c r="M61172" s="290"/>
    </row>
    <row r="61173" spans="11:13" x14ac:dyDescent="0.35">
      <c r="K61173" s="293"/>
      <c r="M61173" s="290"/>
    </row>
    <row r="61174" spans="11:13" x14ac:dyDescent="0.35">
      <c r="K61174" s="293"/>
      <c r="M61174" s="290"/>
    </row>
    <row r="61175" spans="11:13" x14ac:dyDescent="0.35">
      <c r="K61175" s="293"/>
      <c r="M61175" s="290"/>
    </row>
    <row r="61176" spans="11:13" x14ac:dyDescent="0.35">
      <c r="K61176" s="293"/>
      <c r="M61176" s="290"/>
    </row>
    <row r="61177" spans="11:13" x14ac:dyDescent="0.35">
      <c r="K61177" s="293"/>
      <c r="M61177" s="290"/>
    </row>
    <row r="61178" spans="11:13" x14ac:dyDescent="0.35">
      <c r="K61178" s="293"/>
      <c r="M61178" s="290"/>
    </row>
    <row r="61179" spans="11:13" x14ac:dyDescent="0.35">
      <c r="K61179" s="293"/>
      <c r="M61179" s="290"/>
    </row>
    <row r="61180" spans="11:13" x14ac:dyDescent="0.35">
      <c r="K61180" s="293"/>
      <c r="M61180" s="290"/>
    </row>
    <row r="61181" spans="11:13" x14ac:dyDescent="0.35">
      <c r="K61181" s="293"/>
      <c r="M61181" s="290"/>
    </row>
    <row r="61182" spans="11:13" x14ac:dyDescent="0.35">
      <c r="K61182" s="293"/>
      <c r="M61182" s="290"/>
    </row>
    <row r="61183" spans="11:13" x14ac:dyDescent="0.35">
      <c r="K61183" s="293"/>
      <c r="M61183" s="290"/>
    </row>
    <row r="61184" spans="11:13" x14ac:dyDescent="0.35">
      <c r="K61184" s="293"/>
      <c r="M61184" s="290"/>
    </row>
    <row r="61185" spans="11:13" x14ac:dyDescent="0.35">
      <c r="K61185" s="293"/>
      <c r="M61185" s="290"/>
    </row>
    <row r="61186" spans="11:13" x14ac:dyDescent="0.35">
      <c r="K61186" s="293"/>
      <c r="M61186" s="290"/>
    </row>
    <row r="61187" spans="11:13" x14ac:dyDescent="0.35">
      <c r="K61187" s="293"/>
      <c r="M61187" s="290"/>
    </row>
    <row r="61188" spans="11:13" x14ac:dyDescent="0.35">
      <c r="K61188" s="293"/>
      <c r="M61188" s="290"/>
    </row>
    <row r="61189" spans="11:13" x14ac:dyDescent="0.35">
      <c r="K61189" s="293"/>
      <c r="M61189" s="290"/>
    </row>
    <row r="61190" spans="11:13" x14ac:dyDescent="0.35">
      <c r="K61190" s="293"/>
      <c r="M61190" s="290"/>
    </row>
    <row r="61191" spans="11:13" x14ac:dyDescent="0.35">
      <c r="K61191" s="293"/>
      <c r="M61191" s="290"/>
    </row>
    <row r="61192" spans="11:13" x14ac:dyDescent="0.35">
      <c r="K61192" s="293"/>
      <c r="M61192" s="290"/>
    </row>
    <row r="61193" spans="11:13" x14ac:dyDescent="0.35">
      <c r="K61193" s="293"/>
      <c r="M61193" s="290"/>
    </row>
    <row r="61194" spans="11:13" x14ac:dyDescent="0.35">
      <c r="K61194" s="293"/>
      <c r="M61194" s="290"/>
    </row>
    <row r="61195" spans="11:13" x14ac:dyDescent="0.35">
      <c r="K61195" s="293"/>
      <c r="M61195" s="290"/>
    </row>
    <row r="61196" spans="11:13" x14ac:dyDescent="0.35">
      <c r="K61196" s="293"/>
      <c r="M61196" s="290"/>
    </row>
    <row r="61197" spans="11:13" x14ac:dyDescent="0.35">
      <c r="K61197" s="293"/>
      <c r="M61197" s="290"/>
    </row>
    <row r="61198" spans="11:13" x14ac:dyDescent="0.35">
      <c r="K61198" s="293"/>
      <c r="M61198" s="290"/>
    </row>
    <row r="61199" spans="11:13" x14ac:dyDescent="0.35">
      <c r="K61199" s="293"/>
      <c r="M61199" s="290"/>
    </row>
    <row r="61200" spans="11:13" x14ac:dyDescent="0.35">
      <c r="K61200" s="293"/>
      <c r="M61200" s="290"/>
    </row>
    <row r="61201" spans="11:13" x14ac:dyDescent="0.35">
      <c r="K61201" s="293"/>
      <c r="M61201" s="290"/>
    </row>
    <row r="61202" spans="11:13" x14ac:dyDescent="0.35">
      <c r="K61202" s="293"/>
      <c r="M61202" s="290"/>
    </row>
    <row r="61203" spans="11:13" x14ac:dyDescent="0.35">
      <c r="K61203" s="293"/>
      <c r="M61203" s="290"/>
    </row>
    <row r="61204" spans="11:13" x14ac:dyDescent="0.35">
      <c r="K61204" s="293"/>
      <c r="M61204" s="290"/>
    </row>
    <row r="61205" spans="11:13" x14ac:dyDescent="0.35">
      <c r="K61205" s="293"/>
      <c r="M61205" s="290"/>
    </row>
    <row r="61206" spans="11:13" x14ac:dyDescent="0.35">
      <c r="K61206" s="293"/>
      <c r="M61206" s="290"/>
    </row>
    <row r="61207" spans="11:13" x14ac:dyDescent="0.35">
      <c r="K61207" s="293"/>
      <c r="M61207" s="290"/>
    </row>
    <row r="61208" spans="11:13" x14ac:dyDescent="0.35">
      <c r="K61208" s="293"/>
      <c r="M61208" s="290"/>
    </row>
    <row r="61209" spans="11:13" x14ac:dyDescent="0.35">
      <c r="K61209" s="293"/>
      <c r="M61209" s="290"/>
    </row>
    <row r="61210" spans="11:13" x14ac:dyDescent="0.35">
      <c r="K61210" s="293"/>
      <c r="M61210" s="290"/>
    </row>
    <row r="61211" spans="11:13" x14ac:dyDescent="0.35">
      <c r="K61211" s="293"/>
      <c r="M61211" s="290"/>
    </row>
    <row r="61212" spans="11:13" x14ac:dyDescent="0.35">
      <c r="K61212" s="293"/>
      <c r="M61212" s="290"/>
    </row>
    <row r="61213" spans="11:13" x14ac:dyDescent="0.35">
      <c r="K61213" s="293"/>
      <c r="M61213" s="290"/>
    </row>
    <row r="61214" spans="11:13" x14ac:dyDescent="0.35">
      <c r="K61214" s="293"/>
      <c r="M61214" s="290"/>
    </row>
    <row r="61215" spans="11:13" x14ac:dyDescent="0.35">
      <c r="K61215" s="293"/>
      <c r="M61215" s="290"/>
    </row>
    <row r="61216" spans="11:13" x14ac:dyDescent="0.35">
      <c r="K61216" s="293"/>
      <c r="M61216" s="290"/>
    </row>
    <row r="61217" spans="11:13" x14ac:dyDescent="0.35">
      <c r="K61217" s="293"/>
      <c r="M61217" s="290"/>
    </row>
    <row r="61218" spans="11:13" x14ac:dyDescent="0.35">
      <c r="K61218" s="293"/>
      <c r="M61218" s="290"/>
    </row>
    <row r="61219" spans="11:13" x14ac:dyDescent="0.35">
      <c r="K61219" s="293"/>
      <c r="M61219" s="290"/>
    </row>
    <row r="61220" spans="11:13" x14ac:dyDescent="0.35">
      <c r="K61220" s="293"/>
      <c r="M61220" s="290"/>
    </row>
    <row r="61221" spans="11:13" x14ac:dyDescent="0.35">
      <c r="K61221" s="293"/>
      <c r="M61221" s="290"/>
    </row>
    <row r="61222" spans="11:13" x14ac:dyDescent="0.35">
      <c r="K61222" s="293"/>
      <c r="M61222" s="290"/>
    </row>
    <row r="61223" spans="11:13" x14ac:dyDescent="0.35">
      <c r="K61223" s="293"/>
      <c r="M61223" s="290"/>
    </row>
    <row r="61224" spans="11:13" x14ac:dyDescent="0.35">
      <c r="K61224" s="293"/>
      <c r="M61224" s="290"/>
    </row>
    <row r="61225" spans="11:13" x14ac:dyDescent="0.35">
      <c r="K61225" s="293"/>
      <c r="M61225" s="290"/>
    </row>
    <row r="61226" spans="11:13" x14ac:dyDescent="0.35">
      <c r="K61226" s="293"/>
      <c r="M61226" s="290"/>
    </row>
    <row r="61227" spans="11:13" x14ac:dyDescent="0.35">
      <c r="K61227" s="293"/>
      <c r="M61227" s="290"/>
    </row>
    <row r="61228" spans="11:13" x14ac:dyDescent="0.35">
      <c r="K61228" s="293"/>
      <c r="M61228" s="290"/>
    </row>
    <row r="61229" spans="11:13" x14ac:dyDescent="0.35">
      <c r="K61229" s="293"/>
      <c r="M61229" s="290"/>
    </row>
    <row r="61230" spans="11:13" x14ac:dyDescent="0.35">
      <c r="K61230" s="293"/>
      <c r="M61230" s="290"/>
    </row>
    <row r="61231" spans="11:13" x14ac:dyDescent="0.35">
      <c r="K61231" s="293"/>
      <c r="M61231" s="290"/>
    </row>
    <row r="61232" spans="11:13" x14ac:dyDescent="0.35">
      <c r="K61232" s="293"/>
      <c r="M61232" s="290"/>
    </row>
    <row r="61233" spans="11:13" x14ac:dyDescent="0.35">
      <c r="K61233" s="293"/>
      <c r="M61233" s="290"/>
    </row>
    <row r="61234" spans="11:13" x14ac:dyDescent="0.35">
      <c r="K61234" s="293"/>
      <c r="M61234" s="290"/>
    </row>
    <row r="61235" spans="11:13" x14ac:dyDescent="0.35">
      <c r="K61235" s="293"/>
      <c r="M61235" s="290"/>
    </row>
    <row r="61236" spans="11:13" x14ac:dyDescent="0.35">
      <c r="K61236" s="293"/>
      <c r="M61236" s="290"/>
    </row>
    <row r="61237" spans="11:13" x14ac:dyDescent="0.35">
      <c r="K61237" s="293"/>
      <c r="M61237" s="290"/>
    </row>
    <row r="61238" spans="11:13" x14ac:dyDescent="0.35">
      <c r="K61238" s="293"/>
      <c r="M61238" s="290"/>
    </row>
    <row r="61239" spans="11:13" x14ac:dyDescent="0.35">
      <c r="K61239" s="293"/>
      <c r="M61239" s="290"/>
    </row>
    <row r="61240" spans="11:13" x14ac:dyDescent="0.35">
      <c r="K61240" s="293"/>
      <c r="M61240" s="290"/>
    </row>
    <row r="61241" spans="11:13" x14ac:dyDescent="0.35">
      <c r="K61241" s="293"/>
      <c r="M61241" s="290"/>
    </row>
    <row r="61242" spans="11:13" x14ac:dyDescent="0.35">
      <c r="K61242" s="293"/>
      <c r="M61242" s="290"/>
    </row>
    <row r="61243" spans="11:13" x14ac:dyDescent="0.35">
      <c r="K61243" s="293"/>
      <c r="M61243" s="290"/>
    </row>
    <row r="61244" spans="11:13" x14ac:dyDescent="0.35">
      <c r="K61244" s="293"/>
      <c r="M61244" s="290"/>
    </row>
    <row r="61245" spans="11:13" x14ac:dyDescent="0.35">
      <c r="K61245" s="293"/>
      <c r="M61245" s="290"/>
    </row>
    <row r="61246" spans="11:13" x14ac:dyDescent="0.35">
      <c r="K61246" s="293"/>
      <c r="M61246" s="290"/>
    </row>
    <row r="61247" spans="11:13" x14ac:dyDescent="0.35">
      <c r="K61247" s="293"/>
      <c r="M61247" s="290"/>
    </row>
    <row r="61248" spans="11:13" x14ac:dyDescent="0.35">
      <c r="K61248" s="293"/>
      <c r="M61248" s="290"/>
    </row>
    <row r="61249" spans="11:13" x14ac:dyDescent="0.35">
      <c r="K61249" s="293"/>
      <c r="M61249" s="290"/>
    </row>
    <row r="61250" spans="11:13" x14ac:dyDescent="0.35">
      <c r="K61250" s="293"/>
      <c r="M61250" s="290"/>
    </row>
    <row r="61251" spans="11:13" x14ac:dyDescent="0.35">
      <c r="K61251" s="293"/>
      <c r="M61251" s="290"/>
    </row>
    <row r="61252" spans="11:13" x14ac:dyDescent="0.35">
      <c r="K61252" s="293"/>
      <c r="M61252" s="290"/>
    </row>
    <row r="61253" spans="11:13" x14ac:dyDescent="0.35">
      <c r="K61253" s="293"/>
      <c r="M61253" s="290"/>
    </row>
    <row r="61254" spans="11:13" x14ac:dyDescent="0.35">
      <c r="K61254" s="293"/>
      <c r="M61254" s="290"/>
    </row>
    <row r="61255" spans="11:13" x14ac:dyDescent="0.35">
      <c r="K61255" s="293"/>
      <c r="M61255" s="290"/>
    </row>
    <row r="61256" spans="11:13" x14ac:dyDescent="0.35">
      <c r="K61256" s="293"/>
      <c r="M61256" s="290"/>
    </row>
    <row r="61257" spans="11:13" x14ac:dyDescent="0.35">
      <c r="K61257" s="293"/>
      <c r="M61257" s="290"/>
    </row>
    <row r="61258" spans="11:13" x14ac:dyDescent="0.35">
      <c r="K61258" s="293"/>
      <c r="M61258" s="290"/>
    </row>
    <row r="61259" spans="11:13" x14ac:dyDescent="0.35">
      <c r="K61259" s="293"/>
      <c r="M61259" s="290"/>
    </row>
    <row r="61260" spans="11:13" x14ac:dyDescent="0.35">
      <c r="K61260" s="293"/>
      <c r="M61260" s="290"/>
    </row>
    <row r="61261" spans="11:13" x14ac:dyDescent="0.35">
      <c r="K61261" s="293"/>
      <c r="M61261" s="290"/>
    </row>
    <row r="61262" spans="11:13" x14ac:dyDescent="0.35">
      <c r="K61262" s="293"/>
      <c r="M61262" s="290"/>
    </row>
    <row r="61263" spans="11:13" x14ac:dyDescent="0.35">
      <c r="K61263" s="293"/>
      <c r="M61263" s="290"/>
    </row>
    <row r="61264" spans="11:13" x14ac:dyDescent="0.35">
      <c r="K61264" s="293"/>
      <c r="M61264" s="290"/>
    </row>
    <row r="61265" spans="11:13" x14ac:dyDescent="0.35">
      <c r="K61265" s="293"/>
      <c r="M61265" s="290"/>
    </row>
    <row r="61266" spans="11:13" x14ac:dyDescent="0.35">
      <c r="K61266" s="293"/>
      <c r="M61266" s="290"/>
    </row>
    <row r="61267" spans="11:13" x14ac:dyDescent="0.35">
      <c r="K61267" s="293"/>
      <c r="M61267" s="290"/>
    </row>
    <row r="61268" spans="11:13" x14ac:dyDescent="0.35">
      <c r="K61268" s="293"/>
      <c r="M61268" s="290"/>
    </row>
    <row r="61269" spans="11:13" x14ac:dyDescent="0.35">
      <c r="K61269" s="293"/>
      <c r="M61269" s="290"/>
    </row>
    <row r="61270" spans="11:13" x14ac:dyDescent="0.35">
      <c r="K61270" s="293"/>
      <c r="M61270" s="290"/>
    </row>
    <row r="61271" spans="11:13" x14ac:dyDescent="0.35">
      <c r="K61271" s="293"/>
      <c r="M61271" s="290"/>
    </row>
    <row r="61272" spans="11:13" x14ac:dyDescent="0.35">
      <c r="K61272" s="293"/>
      <c r="M61272" s="290"/>
    </row>
    <row r="61273" spans="11:13" x14ac:dyDescent="0.35">
      <c r="K61273" s="293"/>
      <c r="M61273" s="290"/>
    </row>
    <row r="61274" spans="11:13" x14ac:dyDescent="0.35">
      <c r="K61274" s="293"/>
      <c r="M61274" s="290"/>
    </row>
    <row r="61275" spans="11:13" x14ac:dyDescent="0.35">
      <c r="K61275" s="293"/>
      <c r="M61275" s="290"/>
    </row>
    <row r="61276" spans="11:13" x14ac:dyDescent="0.35">
      <c r="K61276" s="293"/>
      <c r="M61276" s="290"/>
    </row>
    <row r="61277" spans="11:13" x14ac:dyDescent="0.35">
      <c r="K61277" s="293"/>
      <c r="M61277" s="290"/>
    </row>
    <row r="61278" spans="11:13" x14ac:dyDescent="0.35">
      <c r="K61278" s="293"/>
      <c r="M61278" s="290"/>
    </row>
    <row r="61279" spans="11:13" x14ac:dyDescent="0.35">
      <c r="K61279" s="293"/>
      <c r="M61279" s="290"/>
    </row>
    <row r="61280" spans="11:13" x14ac:dyDescent="0.35">
      <c r="K61280" s="293"/>
      <c r="M61280" s="290"/>
    </row>
    <row r="61281" spans="11:13" x14ac:dyDescent="0.35">
      <c r="K61281" s="293"/>
      <c r="M61281" s="290"/>
    </row>
    <row r="61282" spans="11:13" x14ac:dyDescent="0.35">
      <c r="K61282" s="293"/>
      <c r="M61282" s="290"/>
    </row>
    <row r="61283" spans="11:13" x14ac:dyDescent="0.35">
      <c r="K61283" s="293"/>
      <c r="M61283" s="290"/>
    </row>
    <row r="61284" spans="11:13" x14ac:dyDescent="0.35">
      <c r="K61284" s="293"/>
      <c r="M61284" s="290"/>
    </row>
    <row r="61285" spans="11:13" x14ac:dyDescent="0.35">
      <c r="K61285" s="293"/>
      <c r="M61285" s="290"/>
    </row>
    <row r="61286" spans="11:13" x14ac:dyDescent="0.35">
      <c r="K61286" s="293"/>
      <c r="M61286" s="290"/>
    </row>
    <row r="61287" spans="11:13" x14ac:dyDescent="0.35">
      <c r="K61287" s="293"/>
      <c r="M61287" s="290"/>
    </row>
    <row r="61288" spans="11:13" x14ac:dyDescent="0.35">
      <c r="K61288" s="293"/>
      <c r="M61288" s="290"/>
    </row>
    <row r="61289" spans="11:13" x14ac:dyDescent="0.35">
      <c r="K61289" s="293"/>
      <c r="M61289" s="290"/>
    </row>
    <row r="61290" spans="11:13" x14ac:dyDescent="0.35">
      <c r="K61290" s="293"/>
      <c r="M61290" s="290"/>
    </row>
    <row r="61291" spans="11:13" x14ac:dyDescent="0.35">
      <c r="K61291" s="293"/>
      <c r="M61291" s="290"/>
    </row>
    <row r="61292" spans="11:13" x14ac:dyDescent="0.35">
      <c r="K61292" s="293"/>
      <c r="M61292" s="290"/>
    </row>
    <row r="61293" spans="11:13" x14ac:dyDescent="0.35">
      <c r="K61293" s="293"/>
      <c r="M61293" s="290"/>
    </row>
    <row r="61294" spans="11:13" x14ac:dyDescent="0.35">
      <c r="K61294" s="293"/>
      <c r="M61294" s="290"/>
    </row>
    <row r="61295" spans="11:13" x14ac:dyDescent="0.35">
      <c r="K61295" s="293"/>
      <c r="M61295" s="290"/>
    </row>
    <row r="61296" spans="11:13" x14ac:dyDescent="0.35">
      <c r="K61296" s="293"/>
      <c r="M61296" s="290"/>
    </row>
    <row r="61297" spans="11:13" x14ac:dyDescent="0.35">
      <c r="K61297" s="293"/>
      <c r="M61297" s="290"/>
    </row>
    <row r="61298" spans="11:13" x14ac:dyDescent="0.35">
      <c r="K61298" s="293"/>
      <c r="M61298" s="290"/>
    </row>
    <row r="61299" spans="11:13" x14ac:dyDescent="0.35">
      <c r="K61299" s="293"/>
      <c r="M61299" s="290"/>
    </row>
    <row r="61300" spans="11:13" x14ac:dyDescent="0.35">
      <c r="K61300" s="293"/>
      <c r="M61300" s="290"/>
    </row>
    <row r="61301" spans="11:13" x14ac:dyDescent="0.35">
      <c r="K61301" s="293"/>
      <c r="M61301" s="290"/>
    </row>
    <row r="61302" spans="11:13" x14ac:dyDescent="0.35">
      <c r="K61302" s="293"/>
      <c r="M61302" s="290"/>
    </row>
    <row r="61303" spans="11:13" x14ac:dyDescent="0.35">
      <c r="K61303" s="293"/>
      <c r="M61303" s="290"/>
    </row>
    <row r="61304" spans="11:13" x14ac:dyDescent="0.35">
      <c r="K61304" s="293"/>
      <c r="M61304" s="290"/>
    </row>
    <row r="61305" spans="11:13" x14ac:dyDescent="0.35">
      <c r="K61305" s="293"/>
      <c r="M61305" s="290"/>
    </row>
    <row r="61306" spans="11:13" x14ac:dyDescent="0.35">
      <c r="K61306" s="293"/>
      <c r="M61306" s="290"/>
    </row>
    <row r="61307" spans="11:13" x14ac:dyDescent="0.35">
      <c r="K61307" s="293"/>
      <c r="M61307" s="290"/>
    </row>
    <row r="61308" spans="11:13" x14ac:dyDescent="0.35">
      <c r="K61308" s="293"/>
      <c r="M61308" s="290"/>
    </row>
    <row r="61309" spans="11:13" x14ac:dyDescent="0.35">
      <c r="K61309" s="293"/>
      <c r="M61309" s="290"/>
    </row>
    <row r="61310" spans="11:13" x14ac:dyDescent="0.35">
      <c r="K61310" s="293"/>
      <c r="M61310" s="290"/>
    </row>
    <row r="61311" spans="11:13" x14ac:dyDescent="0.35">
      <c r="K61311" s="293"/>
      <c r="M61311" s="290"/>
    </row>
    <row r="61312" spans="11:13" x14ac:dyDescent="0.35">
      <c r="K61312" s="293"/>
      <c r="M61312" s="290"/>
    </row>
    <row r="61313" spans="11:13" x14ac:dyDescent="0.35">
      <c r="K61313" s="293"/>
      <c r="M61313" s="290"/>
    </row>
    <row r="61314" spans="11:13" x14ac:dyDescent="0.35">
      <c r="K61314" s="293"/>
      <c r="M61314" s="290"/>
    </row>
    <row r="61315" spans="11:13" x14ac:dyDescent="0.35">
      <c r="K61315" s="293"/>
      <c r="M61315" s="290"/>
    </row>
    <row r="61316" spans="11:13" x14ac:dyDescent="0.35">
      <c r="K61316" s="293"/>
      <c r="M61316" s="290"/>
    </row>
    <row r="61317" spans="11:13" x14ac:dyDescent="0.35">
      <c r="K61317" s="293"/>
      <c r="M61317" s="290"/>
    </row>
    <row r="61318" spans="11:13" x14ac:dyDescent="0.35">
      <c r="K61318" s="293"/>
      <c r="M61318" s="290"/>
    </row>
    <row r="61319" spans="11:13" x14ac:dyDescent="0.35">
      <c r="K61319" s="293"/>
      <c r="M61319" s="290"/>
    </row>
    <row r="61320" spans="11:13" x14ac:dyDescent="0.35">
      <c r="K61320" s="293"/>
      <c r="M61320" s="290"/>
    </row>
    <row r="61321" spans="11:13" x14ac:dyDescent="0.35">
      <c r="K61321" s="293"/>
      <c r="M61321" s="290"/>
    </row>
    <row r="61322" spans="11:13" x14ac:dyDescent="0.35">
      <c r="K61322" s="293"/>
      <c r="M61322" s="290"/>
    </row>
    <row r="61323" spans="11:13" x14ac:dyDescent="0.35">
      <c r="K61323" s="293"/>
      <c r="M61323" s="290"/>
    </row>
    <row r="61324" spans="11:13" x14ac:dyDescent="0.35">
      <c r="K61324" s="293"/>
      <c r="M61324" s="290"/>
    </row>
    <row r="61325" spans="11:13" x14ac:dyDescent="0.35">
      <c r="K61325" s="293"/>
      <c r="M61325" s="290"/>
    </row>
    <row r="61326" spans="11:13" x14ac:dyDescent="0.35">
      <c r="K61326" s="293"/>
      <c r="M61326" s="290"/>
    </row>
    <row r="61327" spans="11:13" x14ac:dyDescent="0.35">
      <c r="K61327" s="293"/>
      <c r="M61327" s="290"/>
    </row>
    <row r="61328" spans="11:13" x14ac:dyDescent="0.35">
      <c r="K61328" s="293"/>
      <c r="M61328" s="290"/>
    </row>
    <row r="61329" spans="11:13" x14ac:dyDescent="0.35">
      <c r="K61329" s="293"/>
      <c r="M61329" s="290"/>
    </row>
    <row r="61330" spans="11:13" x14ac:dyDescent="0.35">
      <c r="K61330" s="293"/>
      <c r="M61330" s="290"/>
    </row>
    <row r="61331" spans="11:13" x14ac:dyDescent="0.35">
      <c r="K61331" s="293"/>
      <c r="M61331" s="290"/>
    </row>
    <row r="61332" spans="11:13" x14ac:dyDescent="0.35">
      <c r="K61332" s="293"/>
      <c r="M61332" s="290"/>
    </row>
    <row r="61333" spans="11:13" x14ac:dyDescent="0.35">
      <c r="K61333" s="293"/>
      <c r="M61333" s="290"/>
    </row>
    <row r="61334" spans="11:13" x14ac:dyDescent="0.35">
      <c r="K61334" s="293"/>
      <c r="M61334" s="290"/>
    </row>
    <row r="61335" spans="11:13" x14ac:dyDescent="0.35">
      <c r="K61335" s="293"/>
      <c r="M61335" s="290"/>
    </row>
    <row r="61336" spans="11:13" x14ac:dyDescent="0.35">
      <c r="K61336" s="293"/>
      <c r="M61336" s="290"/>
    </row>
    <row r="61337" spans="11:13" x14ac:dyDescent="0.35">
      <c r="K61337" s="293"/>
      <c r="M61337" s="290"/>
    </row>
    <row r="61338" spans="11:13" x14ac:dyDescent="0.35">
      <c r="K61338" s="293"/>
      <c r="M61338" s="290"/>
    </row>
    <row r="61339" spans="11:13" x14ac:dyDescent="0.35">
      <c r="K61339" s="293"/>
      <c r="M61339" s="290"/>
    </row>
    <row r="61340" spans="11:13" x14ac:dyDescent="0.35">
      <c r="K61340" s="293"/>
      <c r="M61340" s="290"/>
    </row>
    <row r="61341" spans="11:13" x14ac:dyDescent="0.35">
      <c r="K61341" s="293"/>
      <c r="M61341" s="290"/>
    </row>
    <row r="61342" spans="11:13" x14ac:dyDescent="0.35">
      <c r="K61342" s="293"/>
      <c r="M61342" s="290"/>
    </row>
    <row r="61343" spans="11:13" x14ac:dyDescent="0.35">
      <c r="K61343" s="293"/>
      <c r="M61343" s="290"/>
    </row>
    <row r="61344" spans="11:13" x14ac:dyDescent="0.35">
      <c r="K61344" s="293"/>
      <c r="M61344" s="290"/>
    </row>
    <row r="61345" spans="11:13" x14ac:dyDescent="0.35">
      <c r="K61345" s="293"/>
      <c r="M61345" s="290"/>
    </row>
    <row r="61346" spans="11:13" x14ac:dyDescent="0.35">
      <c r="K61346" s="293"/>
      <c r="M61346" s="290"/>
    </row>
    <row r="61347" spans="11:13" x14ac:dyDescent="0.35">
      <c r="K61347" s="293"/>
      <c r="M61347" s="290"/>
    </row>
    <row r="61348" spans="11:13" x14ac:dyDescent="0.35">
      <c r="K61348" s="293"/>
      <c r="M61348" s="290"/>
    </row>
    <row r="61349" spans="11:13" x14ac:dyDescent="0.35">
      <c r="K61349" s="293"/>
      <c r="M61349" s="290"/>
    </row>
    <row r="61350" spans="11:13" x14ac:dyDescent="0.35">
      <c r="K61350" s="293"/>
      <c r="M61350" s="290"/>
    </row>
    <row r="61351" spans="11:13" x14ac:dyDescent="0.35">
      <c r="K61351" s="293"/>
      <c r="M61351" s="290"/>
    </row>
    <row r="61352" spans="11:13" x14ac:dyDescent="0.35">
      <c r="K61352" s="293"/>
      <c r="M61352" s="290"/>
    </row>
    <row r="61353" spans="11:13" x14ac:dyDescent="0.35">
      <c r="K61353" s="293"/>
      <c r="M61353" s="290"/>
    </row>
    <row r="61354" spans="11:13" x14ac:dyDescent="0.35">
      <c r="K61354" s="293"/>
      <c r="M61354" s="290"/>
    </row>
    <row r="61355" spans="11:13" x14ac:dyDescent="0.35">
      <c r="K61355" s="293"/>
      <c r="M61355" s="290"/>
    </row>
    <row r="61356" spans="11:13" x14ac:dyDescent="0.35">
      <c r="K61356" s="293"/>
      <c r="M61356" s="290"/>
    </row>
    <row r="61357" spans="11:13" x14ac:dyDescent="0.35">
      <c r="K61357" s="293"/>
      <c r="M61357" s="290"/>
    </row>
    <row r="61358" spans="11:13" x14ac:dyDescent="0.35">
      <c r="K61358" s="293"/>
      <c r="M61358" s="290"/>
    </row>
    <row r="61359" spans="11:13" x14ac:dyDescent="0.35">
      <c r="K61359" s="293"/>
      <c r="M61359" s="290"/>
    </row>
    <row r="61360" spans="11:13" x14ac:dyDescent="0.35">
      <c r="K61360" s="293"/>
      <c r="M61360" s="290"/>
    </row>
    <row r="61361" spans="11:13" x14ac:dyDescent="0.35">
      <c r="K61361" s="293"/>
      <c r="M61361" s="290"/>
    </row>
    <row r="61362" spans="11:13" x14ac:dyDescent="0.35">
      <c r="K61362" s="293"/>
      <c r="M61362" s="290"/>
    </row>
    <row r="61363" spans="11:13" x14ac:dyDescent="0.35">
      <c r="K61363" s="293"/>
      <c r="M61363" s="290"/>
    </row>
    <row r="61364" spans="11:13" x14ac:dyDescent="0.35">
      <c r="K61364" s="293"/>
      <c r="M61364" s="290"/>
    </row>
    <row r="61365" spans="11:13" x14ac:dyDescent="0.35">
      <c r="K61365" s="293"/>
      <c r="M61365" s="290"/>
    </row>
    <row r="61366" spans="11:13" x14ac:dyDescent="0.35">
      <c r="K61366" s="293"/>
      <c r="M61366" s="290"/>
    </row>
    <row r="61367" spans="11:13" x14ac:dyDescent="0.35">
      <c r="K61367" s="293"/>
      <c r="M61367" s="290"/>
    </row>
    <row r="61368" spans="11:13" x14ac:dyDescent="0.35">
      <c r="K61368" s="293"/>
      <c r="M61368" s="290"/>
    </row>
    <row r="61369" spans="11:13" x14ac:dyDescent="0.35">
      <c r="K61369" s="293"/>
      <c r="M61369" s="290"/>
    </row>
    <row r="61370" spans="11:13" x14ac:dyDescent="0.35">
      <c r="K61370" s="293"/>
      <c r="M61370" s="290"/>
    </row>
    <row r="61371" spans="11:13" x14ac:dyDescent="0.35">
      <c r="K61371" s="293"/>
      <c r="M61371" s="290"/>
    </row>
    <row r="61372" spans="11:13" x14ac:dyDescent="0.35">
      <c r="K61372" s="293"/>
      <c r="M61372" s="290"/>
    </row>
    <row r="61373" spans="11:13" x14ac:dyDescent="0.35">
      <c r="K61373" s="293"/>
      <c r="M61373" s="290"/>
    </row>
    <row r="61374" spans="11:13" x14ac:dyDescent="0.35">
      <c r="K61374" s="293"/>
      <c r="M61374" s="290"/>
    </row>
    <row r="61375" spans="11:13" x14ac:dyDescent="0.35">
      <c r="K61375" s="293"/>
      <c r="M61375" s="290"/>
    </row>
    <row r="61376" spans="11:13" x14ac:dyDescent="0.35">
      <c r="K61376" s="293"/>
      <c r="M61376" s="290"/>
    </row>
    <row r="61377" spans="11:13" x14ac:dyDescent="0.35">
      <c r="K61377" s="293"/>
      <c r="M61377" s="290"/>
    </row>
    <row r="61378" spans="11:13" x14ac:dyDescent="0.35">
      <c r="K61378" s="293"/>
      <c r="M61378" s="290"/>
    </row>
    <row r="61379" spans="11:13" x14ac:dyDescent="0.35">
      <c r="K61379" s="293"/>
      <c r="M61379" s="290"/>
    </row>
    <row r="61380" spans="11:13" x14ac:dyDescent="0.35">
      <c r="K61380" s="293"/>
      <c r="M61380" s="290"/>
    </row>
    <row r="61381" spans="11:13" x14ac:dyDescent="0.35">
      <c r="K61381" s="293"/>
      <c r="M61381" s="290"/>
    </row>
    <row r="61382" spans="11:13" x14ac:dyDescent="0.35">
      <c r="K61382" s="293"/>
      <c r="M61382" s="290"/>
    </row>
    <row r="61383" spans="11:13" x14ac:dyDescent="0.35">
      <c r="K61383" s="293"/>
      <c r="M61383" s="290"/>
    </row>
    <row r="61384" spans="11:13" x14ac:dyDescent="0.35">
      <c r="K61384" s="293"/>
      <c r="M61384" s="290"/>
    </row>
    <row r="61385" spans="11:13" x14ac:dyDescent="0.35">
      <c r="K61385" s="293"/>
      <c r="M61385" s="290"/>
    </row>
    <row r="61386" spans="11:13" x14ac:dyDescent="0.35">
      <c r="K61386" s="293"/>
      <c r="M61386" s="290"/>
    </row>
    <row r="61387" spans="11:13" x14ac:dyDescent="0.35">
      <c r="K61387" s="293"/>
      <c r="M61387" s="290"/>
    </row>
    <row r="61388" spans="11:13" x14ac:dyDescent="0.35">
      <c r="K61388" s="293"/>
      <c r="M61388" s="290"/>
    </row>
    <row r="61389" spans="11:13" x14ac:dyDescent="0.35">
      <c r="K61389" s="293"/>
      <c r="M61389" s="290"/>
    </row>
    <row r="61390" spans="11:13" x14ac:dyDescent="0.35">
      <c r="K61390" s="293"/>
      <c r="M61390" s="290"/>
    </row>
    <row r="61391" spans="11:13" x14ac:dyDescent="0.35">
      <c r="K61391" s="293"/>
      <c r="M61391" s="290"/>
    </row>
    <row r="61392" spans="11:13" x14ac:dyDescent="0.35">
      <c r="K61392" s="293"/>
      <c r="M61392" s="290"/>
    </row>
    <row r="61393" spans="11:13" x14ac:dyDescent="0.35">
      <c r="K61393" s="293"/>
      <c r="M61393" s="290"/>
    </row>
    <row r="61394" spans="11:13" x14ac:dyDescent="0.35">
      <c r="K61394" s="293"/>
      <c r="M61394" s="290"/>
    </row>
    <row r="61395" spans="11:13" x14ac:dyDescent="0.35">
      <c r="K61395" s="293"/>
      <c r="M61395" s="290"/>
    </row>
    <row r="61396" spans="11:13" x14ac:dyDescent="0.35">
      <c r="K61396" s="293"/>
      <c r="M61396" s="290"/>
    </row>
    <row r="61397" spans="11:13" x14ac:dyDescent="0.35">
      <c r="K61397" s="293"/>
      <c r="M61397" s="290"/>
    </row>
    <row r="61398" spans="11:13" x14ac:dyDescent="0.35">
      <c r="K61398" s="293"/>
      <c r="M61398" s="290"/>
    </row>
    <row r="61399" spans="11:13" x14ac:dyDescent="0.35">
      <c r="K61399" s="293"/>
      <c r="M61399" s="290"/>
    </row>
    <row r="61400" spans="11:13" x14ac:dyDescent="0.35">
      <c r="K61400" s="293"/>
      <c r="M61400" s="290"/>
    </row>
    <row r="61401" spans="11:13" x14ac:dyDescent="0.35">
      <c r="K61401" s="293"/>
      <c r="M61401" s="290"/>
    </row>
    <row r="61402" spans="11:13" x14ac:dyDescent="0.35">
      <c r="K61402" s="293"/>
      <c r="M61402" s="290"/>
    </row>
    <row r="61403" spans="11:13" x14ac:dyDescent="0.35">
      <c r="K61403" s="293"/>
      <c r="M61403" s="290"/>
    </row>
    <row r="61404" spans="11:13" x14ac:dyDescent="0.35">
      <c r="K61404" s="293"/>
      <c r="M61404" s="290"/>
    </row>
    <row r="61405" spans="11:13" x14ac:dyDescent="0.35">
      <c r="K61405" s="293"/>
      <c r="M61405" s="290"/>
    </row>
    <row r="61406" spans="11:13" x14ac:dyDescent="0.35">
      <c r="K61406" s="293"/>
      <c r="M61406" s="290"/>
    </row>
    <row r="61407" spans="11:13" x14ac:dyDescent="0.35">
      <c r="K61407" s="293"/>
      <c r="M61407" s="290"/>
    </row>
    <row r="61408" spans="11:13" x14ac:dyDescent="0.35">
      <c r="K61408" s="293"/>
      <c r="M61408" s="290"/>
    </row>
    <row r="61409" spans="11:13" x14ac:dyDescent="0.35">
      <c r="K61409" s="293"/>
      <c r="M61409" s="290"/>
    </row>
    <row r="61410" spans="11:13" x14ac:dyDescent="0.35">
      <c r="K61410" s="293"/>
      <c r="M61410" s="290"/>
    </row>
    <row r="61411" spans="11:13" x14ac:dyDescent="0.35">
      <c r="K61411" s="293"/>
      <c r="M61411" s="290"/>
    </row>
    <row r="61412" spans="11:13" x14ac:dyDescent="0.35">
      <c r="K61412" s="293"/>
      <c r="M61412" s="290"/>
    </row>
    <row r="61413" spans="11:13" x14ac:dyDescent="0.35">
      <c r="K61413" s="293"/>
      <c r="M61413" s="290"/>
    </row>
    <row r="61414" spans="11:13" x14ac:dyDescent="0.35">
      <c r="K61414" s="293"/>
      <c r="M61414" s="290"/>
    </row>
    <row r="61415" spans="11:13" x14ac:dyDescent="0.35">
      <c r="K61415" s="293"/>
      <c r="M61415" s="290"/>
    </row>
    <row r="61416" spans="11:13" x14ac:dyDescent="0.35">
      <c r="K61416" s="293"/>
      <c r="M61416" s="290"/>
    </row>
    <row r="61417" spans="11:13" x14ac:dyDescent="0.35">
      <c r="K61417" s="293"/>
      <c r="M61417" s="290"/>
    </row>
    <row r="61418" spans="11:13" x14ac:dyDescent="0.35">
      <c r="K61418" s="293"/>
      <c r="M61418" s="290"/>
    </row>
    <row r="61419" spans="11:13" x14ac:dyDescent="0.35">
      <c r="K61419" s="293"/>
      <c r="M61419" s="290"/>
    </row>
    <row r="61420" spans="11:13" x14ac:dyDescent="0.35">
      <c r="K61420" s="293"/>
      <c r="M61420" s="290"/>
    </row>
    <row r="61421" spans="11:13" x14ac:dyDescent="0.35">
      <c r="K61421" s="293"/>
      <c r="M61421" s="290"/>
    </row>
    <row r="61422" spans="11:13" x14ac:dyDescent="0.35">
      <c r="K61422" s="293"/>
      <c r="M61422" s="290"/>
    </row>
    <row r="61423" spans="11:13" x14ac:dyDescent="0.35">
      <c r="K61423" s="293"/>
      <c r="M61423" s="290"/>
    </row>
    <row r="61424" spans="11:13" x14ac:dyDescent="0.35">
      <c r="K61424" s="293"/>
      <c r="M61424" s="290"/>
    </row>
    <row r="61425" spans="11:13" x14ac:dyDescent="0.35">
      <c r="K61425" s="293"/>
      <c r="M61425" s="290"/>
    </row>
    <row r="61426" spans="11:13" x14ac:dyDescent="0.35">
      <c r="K61426" s="293"/>
      <c r="M61426" s="290"/>
    </row>
    <row r="61427" spans="11:13" x14ac:dyDescent="0.35">
      <c r="K61427" s="293"/>
      <c r="M61427" s="290"/>
    </row>
    <row r="61428" spans="11:13" x14ac:dyDescent="0.35">
      <c r="K61428" s="293"/>
      <c r="M61428" s="290"/>
    </row>
    <row r="61429" spans="11:13" x14ac:dyDescent="0.35">
      <c r="K61429" s="293"/>
      <c r="M61429" s="290"/>
    </row>
    <row r="61430" spans="11:13" x14ac:dyDescent="0.35">
      <c r="K61430" s="293"/>
      <c r="M61430" s="290"/>
    </row>
    <row r="61431" spans="11:13" x14ac:dyDescent="0.35">
      <c r="K61431" s="293"/>
      <c r="M61431" s="290"/>
    </row>
    <row r="61432" spans="11:13" x14ac:dyDescent="0.35">
      <c r="K61432" s="293"/>
      <c r="M61432" s="290"/>
    </row>
    <row r="61433" spans="11:13" x14ac:dyDescent="0.35">
      <c r="K61433" s="293"/>
      <c r="M61433" s="290"/>
    </row>
    <row r="61434" spans="11:13" x14ac:dyDescent="0.35">
      <c r="K61434" s="293"/>
      <c r="M61434" s="290"/>
    </row>
    <row r="61435" spans="11:13" x14ac:dyDescent="0.35">
      <c r="K61435" s="293"/>
      <c r="M61435" s="290"/>
    </row>
    <row r="61436" spans="11:13" x14ac:dyDescent="0.35">
      <c r="K61436" s="293"/>
      <c r="M61436" s="290"/>
    </row>
    <row r="61437" spans="11:13" x14ac:dyDescent="0.35">
      <c r="K61437" s="293"/>
      <c r="M61437" s="290"/>
    </row>
    <row r="61438" spans="11:13" x14ac:dyDescent="0.35">
      <c r="K61438" s="293"/>
      <c r="M61438" s="290"/>
    </row>
    <row r="61439" spans="11:13" x14ac:dyDescent="0.35">
      <c r="K61439" s="293"/>
      <c r="M61439" s="290"/>
    </row>
    <row r="61440" spans="11:13" x14ac:dyDescent="0.35">
      <c r="K61440" s="293"/>
      <c r="M61440" s="290"/>
    </row>
    <row r="61441" spans="11:13" x14ac:dyDescent="0.35">
      <c r="K61441" s="293"/>
      <c r="M61441" s="290"/>
    </row>
    <row r="61442" spans="11:13" x14ac:dyDescent="0.35">
      <c r="K61442" s="293"/>
      <c r="M61442" s="290"/>
    </row>
    <row r="61443" spans="11:13" x14ac:dyDescent="0.35">
      <c r="K61443" s="293"/>
      <c r="M61443" s="290"/>
    </row>
    <row r="61444" spans="11:13" x14ac:dyDescent="0.35">
      <c r="K61444" s="293"/>
      <c r="M61444" s="290"/>
    </row>
    <row r="61445" spans="11:13" x14ac:dyDescent="0.35">
      <c r="K61445" s="293"/>
      <c r="M61445" s="290"/>
    </row>
    <row r="61446" spans="11:13" x14ac:dyDescent="0.35">
      <c r="K61446" s="293"/>
      <c r="M61446" s="290"/>
    </row>
    <row r="61447" spans="11:13" x14ac:dyDescent="0.35">
      <c r="K61447" s="293"/>
      <c r="M61447" s="290"/>
    </row>
    <row r="61448" spans="11:13" x14ac:dyDescent="0.35">
      <c r="K61448" s="293"/>
      <c r="M61448" s="290"/>
    </row>
    <row r="61449" spans="11:13" x14ac:dyDescent="0.35">
      <c r="K61449" s="293"/>
      <c r="M61449" s="290"/>
    </row>
    <row r="61450" spans="11:13" x14ac:dyDescent="0.35">
      <c r="K61450" s="293"/>
      <c r="M61450" s="290"/>
    </row>
    <row r="61451" spans="11:13" x14ac:dyDescent="0.35">
      <c r="K61451" s="293"/>
      <c r="M61451" s="290"/>
    </row>
    <row r="61452" spans="11:13" x14ac:dyDescent="0.35">
      <c r="K61452" s="293"/>
      <c r="M61452" s="290"/>
    </row>
    <row r="61453" spans="11:13" x14ac:dyDescent="0.35">
      <c r="K61453" s="293"/>
      <c r="M61453" s="290"/>
    </row>
    <row r="61454" spans="11:13" x14ac:dyDescent="0.35">
      <c r="K61454" s="293"/>
      <c r="M61454" s="290"/>
    </row>
    <row r="61455" spans="11:13" x14ac:dyDescent="0.35">
      <c r="K61455" s="293"/>
      <c r="M61455" s="290"/>
    </row>
    <row r="61456" spans="11:13" x14ac:dyDescent="0.35">
      <c r="K61456" s="293"/>
      <c r="M61456" s="290"/>
    </row>
    <row r="61457" spans="11:13" x14ac:dyDescent="0.35">
      <c r="K61457" s="293"/>
      <c r="M61457" s="290"/>
    </row>
    <row r="61458" spans="11:13" x14ac:dyDescent="0.35">
      <c r="K61458" s="293"/>
      <c r="M61458" s="290"/>
    </row>
    <row r="61459" spans="11:13" x14ac:dyDescent="0.35">
      <c r="K61459" s="293"/>
      <c r="M61459" s="290"/>
    </row>
    <row r="61460" spans="11:13" x14ac:dyDescent="0.35">
      <c r="K61460" s="293"/>
      <c r="M61460" s="290"/>
    </row>
    <row r="61461" spans="11:13" x14ac:dyDescent="0.35">
      <c r="K61461" s="293"/>
      <c r="M61461" s="290"/>
    </row>
    <row r="61462" spans="11:13" x14ac:dyDescent="0.35">
      <c r="K61462" s="293"/>
      <c r="M61462" s="290"/>
    </row>
    <row r="61463" spans="11:13" x14ac:dyDescent="0.35">
      <c r="K61463" s="293"/>
      <c r="M61463" s="290"/>
    </row>
    <row r="61464" spans="11:13" x14ac:dyDescent="0.35">
      <c r="K61464" s="293"/>
      <c r="M61464" s="290"/>
    </row>
    <row r="61465" spans="11:13" x14ac:dyDescent="0.35">
      <c r="K61465" s="293"/>
      <c r="M61465" s="290"/>
    </row>
    <row r="61466" spans="11:13" x14ac:dyDescent="0.35">
      <c r="K61466" s="293"/>
      <c r="M61466" s="290"/>
    </row>
    <row r="61467" spans="11:13" x14ac:dyDescent="0.35">
      <c r="K61467" s="293"/>
      <c r="M61467" s="290"/>
    </row>
    <row r="61468" spans="11:13" x14ac:dyDescent="0.35">
      <c r="K61468" s="293"/>
      <c r="M61468" s="290"/>
    </row>
    <row r="61469" spans="11:13" x14ac:dyDescent="0.35">
      <c r="K61469" s="293"/>
      <c r="M61469" s="290"/>
    </row>
    <row r="61470" spans="11:13" x14ac:dyDescent="0.35">
      <c r="K61470" s="293"/>
      <c r="M61470" s="290"/>
    </row>
    <row r="61471" spans="11:13" x14ac:dyDescent="0.35">
      <c r="K61471" s="293"/>
      <c r="M61471" s="290"/>
    </row>
    <row r="61472" spans="11:13" x14ac:dyDescent="0.35">
      <c r="K61472" s="293"/>
      <c r="M61472" s="290"/>
    </row>
    <row r="61473" spans="11:13" x14ac:dyDescent="0.35">
      <c r="K61473" s="293"/>
      <c r="M61473" s="290"/>
    </row>
    <row r="61474" spans="11:13" x14ac:dyDescent="0.35">
      <c r="K61474" s="293"/>
      <c r="M61474" s="290"/>
    </row>
    <row r="61475" spans="11:13" x14ac:dyDescent="0.35">
      <c r="K61475" s="293"/>
      <c r="M61475" s="290"/>
    </row>
    <row r="61476" spans="11:13" x14ac:dyDescent="0.35">
      <c r="K61476" s="293"/>
      <c r="M61476" s="290"/>
    </row>
    <row r="61477" spans="11:13" x14ac:dyDescent="0.35">
      <c r="K61477" s="293"/>
      <c r="M61477" s="290"/>
    </row>
    <row r="61478" spans="11:13" x14ac:dyDescent="0.35">
      <c r="K61478" s="293"/>
      <c r="M61478" s="290"/>
    </row>
    <row r="61479" spans="11:13" x14ac:dyDescent="0.35">
      <c r="K61479" s="293"/>
      <c r="M61479" s="290"/>
    </row>
    <row r="61480" spans="11:13" x14ac:dyDescent="0.35">
      <c r="K61480" s="293"/>
      <c r="M61480" s="290"/>
    </row>
    <row r="61481" spans="11:13" x14ac:dyDescent="0.35">
      <c r="K61481" s="293"/>
      <c r="M61481" s="290"/>
    </row>
    <row r="61482" spans="11:13" x14ac:dyDescent="0.35">
      <c r="K61482" s="293"/>
      <c r="M61482" s="290"/>
    </row>
    <row r="61483" spans="11:13" x14ac:dyDescent="0.35">
      <c r="K61483" s="293"/>
      <c r="M61483" s="290"/>
    </row>
    <row r="61484" spans="11:13" x14ac:dyDescent="0.35">
      <c r="K61484" s="293"/>
      <c r="M61484" s="290"/>
    </row>
    <row r="61485" spans="11:13" x14ac:dyDescent="0.35">
      <c r="K61485" s="293"/>
      <c r="M61485" s="290"/>
    </row>
    <row r="61486" spans="11:13" x14ac:dyDescent="0.35">
      <c r="K61486" s="293"/>
      <c r="M61486" s="290"/>
    </row>
    <row r="61487" spans="11:13" x14ac:dyDescent="0.35">
      <c r="K61487" s="293"/>
      <c r="M61487" s="290"/>
    </row>
    <row r="61488" spans="11:13" x14ac:dyDescent="0.35">
      <c r="K61488" s="293"/>
      <c r="M61488" s="290"/>
    </row>
    <row r="61489" spans="11:13" x14ac:dyDescent="0.35">
      <c r="K61489" s="293"/>
      <c r="M61489" s="290"/>
    </row>
    <row r="61490" spans="11:13" x14ac:dyDescent="0.35">
      <c r="K61490" s="293"/>
      <c r="M61490" s="290"/>
    </row>
    <row r="61491" spans="11:13" x14ac:dyDescent="0.35">
      <c r="K61491" s="293"/>
      <c r="M61491" s="290"/>
    </row>
    <row r="61492" spans="11:13" x14ac:dyDescent="0.35">
      <c r="K61492" s="293"/>
      <c r="M61492" s="290"/>
    </row>
    <row r="61493" spans="11:13" x14ac:dyDescent="0.35">
      <c r="K61493" s="293"/>
      <c r="M61493" s="290"/>
    </row>
    <row r="61494" spans="11:13" x14ac:dyDescent="0.35">
      <c r="K61494" s="293"/>
      <c r="M61494" s="290"/>
    </row>
    <row r="61495" spans="11:13" x14ac:dyDescent="0.35">
      <c r="K61495" s="293"/>
      <c r="M61495" s="290"/>
    </row>
    <row r="61496" spans="11:13" x14ac:dyDescent="0.35">
      <c r="K61496" s="293"/>
      <c r="M61496" s="290"/>
    </row>
    <row r="61497" spans="11:13" x14ac:dyDescent="0.35">
      <c r="K61497" s="293"/>
      <c r="M61497" s="290"/>
    </row>
    <row r="61498" spans="11:13" x14ac:dyDescent="0.35">
      <c r="K61498" s="293"/>
      <c r="M61498" s="290"/>
    </row>
    <row r="61499" spans="11:13" x14ac:dyDescent="0.35">
      <c r="K61499" s="293"/>
      <c r="M61499" s="290"/>
    </row>
    <row r="61500" spans="11:13" x14ac:dyDescent="0.35">
      <c r="K61500" s="293"/>
      <c r="M61500" s="290"/>
    </row>
    <row r="61501" spans="11:13" x14ac:dyDescent="0.35">
      <c r="K61501" s="293"/>
      <c r="M61501" s="290"/>
    </row>
    <row r="61502" spans="11:13" x14ac:dyDescent="0.35">
      <c r="K61502" s="293"/>
      <c r="M61502" s="290"/>
    </row>
    <row r="61503" spans="11:13" x14ac:dyDescent="0.35">
      <c r="K61503" s="293"/>
      <c r="M61503" s="290"/>
    </row>
    <row r="61504" spans="11:13" x14ac:dyDescent="0.35">
      <c r="K61504" s="293"/>
      <c r="M61504" s="290"/>
    </row>
    <row r="61505" spans="11:13" x14ac:dyDescent="0.35">
      <c r="K61505" s="293"/>
      <c r="M61505" s="290"/>
    </row>
    <row r="61506" spans="11:13" x14ac:dyDescent="0.35">
      <c r="K61506" s="293"/>
      <c r="M61506" s="290"/>
    </row>
    <row r="61507" spans="11:13" x14ac:dyDescent="0.35">
      <c r="K61507" s="293"/>
      <c r="M61507" s="290"/>
    </row>
    <row r="61508" spans="11:13" x14ac:dyDescent="0.35">
      <c r="K61508" s="293"/>
      <c r="M61508" s="290"/>
    </row>
    <row r="61509" spans="11:13" x14ac:dyDescent="0.35">
      <c r="K61509" s="293"/>
      <c r="M61509" s="290"/>
    </row>
    <row r="61510" spans="11:13" x14ac:dyDescent="0.35">
      <c r="K61510" s="293"/>
      <c r="M61510" s="290"/>
    </row>
    <row r="61511" spans="11:13" x14ac:dyDescent="0.35">
      <c r="K61511" s="293"/>
      <c r="M61511" s="290"/>
    </row>
    <row r="61512" spans="11:13" x14ac:dyDescent="0.35">
      <c r="K61512" s="293"/>
      <c r="M61512" s="290"/>
    </row>
    <row r="61513" spans="11:13" x14ac:dyDescent="0.35">
      <c r="K61513" s="293"/>
      <c r="M61513" s="290"/>
    </row>
    <row r="61514" spans="11:13" x14ac:dyDescent="0.35">
      <c r="K61514" s="293"/>
      <c r="M61514" s="290"/>
    </row>
    <row r="61515" spans="11:13" x14ac:dyDescent="0.35">
      <c r="K61515" s="293"/>
      <c r="M61515" s="290"/>
    </row>
    <row r="61516" spans="11:13" x14ac:dyDescent="0.35">
      <c r="K61516" s="293"/>
      <c r="M61516" s="290"/>
    </row>
    <row r="61517" spans="11:13" x14ac:dyDescent="0.35">
      <c r="K61517" s="293"/>
      <c r="M61517" s="290"/>
    </row>
    <row r="61518" spans="11:13" x14ac:dyDescent="0.35">
      <c r="K61518" s="293"/>
      <c r="M61518" s="290"/>
    </row>
    <row r="61519" spans="11:13" x14ac:dyDescent="0.35">
      <c r="K61519" s="293"/>
      <c r="M61519" s="290"/>
    </row>
    <row r="61520" spans="11:13" x14ac:dyDescent="0.35">
      <c r="K61520" s="293"/>
      <c r="M61520" s="290"/>
    </row>
    <row r="61521" spans="11:13" x14ac:dyDescent="0.35">
      <c r="K61521" s="293"/>
      <c r="M61521" s="290"/>
    </row>
    <row r="61522" spans="11:13" x14ac:dyDescent="0.35">
      <c r="K61522" s="293"/>
      <c r="M61522" s="290"/>
    </row>
    <row r="61523" spans="11:13" x14ac:dyDescent="0.35">
      <c r="K61523" s="293"/>
      <c r="M61523" s="290"/>
    </row>
    <row r="61524" spans="11:13" x14ac:dyDescent="0.35">
      <c r="K61524" s="293"/>
      <c r="M61524" s="290"/>
    </row>
    <row r="61525" spans="11:13" x14ac:dyDescent="0.35">
      <c r="K61525" s="293"/>
      <c r="M61525" s="290"/>
    </row>
    <row r="61526" spans="11:13" x14ac:dyDescent="0.35">
      <c r="K61526" s="293"/>
      <c r="M61526" s="290"/>
    </row>
    <row r="61527" spans="11:13" x14ac:dyDescent="0.35">
      <c r="K61527" s="293"/>
      <c r="M61527" s="290"/>
    </row>
    <row r="61528" spans="11:13" x14ac:dyDescent="0.35">
      <c r="K61528" s="293"/>
      <c r="M61528" s="290"/>
    </row>
    <row r="61529" spans="11:13" x14ac:dyDescent="0.35">
      <c r="K61529" s="293"/>
      <c r="M61529" s="290"/>
    </row>
    <row r="61530" spans="11:13" x14ac:dyDescent="0.35">
      <c r="K61530" s="293"/>
      <c r="M61530" s="290"/>
    </row>
    <row r="61531" spans="11:13" x14ac:dyDescent="0.35">
      <c r="K61531" s="293"/>
      <c r="M61531" s="290"/>
    </row>
    <row r="61532" spans="11:13" x14ac:dyDescent="0.35">
      <c r="K61532" s="293"/>
      <c r="M61532" s="290"/>
    </row>
    <row r="61533" spans="11:13" x14ac:dyDescent="0.35">
      <c r="K61533" s="293"/>
      <c r="M61533" s="290"/>
    </row>
    <row r="61534" spans="11:13" x14ac:dyDescent="0.35">
      <c r="K61534" s="293"/>
      <c r="M61534" s="290"/>
    </row>
    <row r="61535" spans="11:13" x14ac:dyDescent="0.35">
      <c r="K61535" s="293"/>
      <c r="M61535" s="290"/>
    </row>
    <row r="61536" spans="11:13" x14ac:dyDescent="0.35">
      <c r="K61536" s="293"/>
      <c r="M61536" s="290"/>
    </row>
    <row r="61537" spans="11:13" x14ac:dyDescent="0.35">
      <c r="K61537" s="293"/>
      <c r="M61537" s="290"/>
    </row>
    <row r="61538" spans="11:13" x14ac:dyDescent="0.35">
      <c r="K61538" s="293"/>
      <c r="M61538" s="290"/>
    </row>
    <row r="61539" spans="11:13" x14ac:dyDescent="0.35">
      <c r="K61539" s="293"/>
      <c r="M61539" s="290"/>
    </row>
    <row r="61540" spans="11:13" x14ac:dyDescent="0.35">
      <c r="K61540" s="293"/>
      <c r="M61540" s="290"/>
    </row>
    <row r="61541" spans="11:13" x14ac:dyDescent="0.35">
      <c r="K61541" s="293"/>
      <c r="M61541" s="290"/>
    </row>
    <row r="61542" spans="11:13" x14ac:dyDescent="0.35">
      <c r="K61542" s="293"/>
      <c r="M61542" s="290"/>
    </row>
    <row r="61543" spans="11:13" x14ac:dyDescent="0.35">
      <c r="K61543" s="293"/>
      <c r="M61543" s="290"/>
    </row>
    <row r="61544" spans="11:13" x14ac:dyDescent="0.35">
      <c r="K61544" s="293"/>
      <c r="M61544" s="290"/>
    </row>
    <row r="61545" spans="11:13" x14ac:dyDescent="0.35">
      <c r="K61545" s="293"/>
      <c r="M61545" s="290"/>
    </row>
    <row r="61546" spans="11:13" x14ac:dyDescent="0.35">
      <c r="K61546" s="293"/>
      <c r="M61546" s="290"/>
    </row>
    <row r="61547" spans="11:13" x14ac:dyDescent="0.35">
      <c r="K61547" s="293"/>
      <c r="M61547" s="290"/>
    </row>
    <row r="61548" spans="11:13" x14ac:dyDescent="0.35">
      <c r="K61548" s="293"/>
      <c r="M61548" s="290"/>
    </row>
    <row r="61549" spans="11:13" x14ac:dyDescent="0.35">
      <c r="K61549" s="293"/>
      <c r="M61549" s="290"/>
    </row>
    <row r="61550" spans="11:13" x14ac:dyDescent="0.35">
      <c r="K61550" s="293"/>
      <c r="M61550" s="290"/>
    </row>
    <row r="61551" spans="11:13" x14ac:dyDescent="0.35">
      <c r="K61551" s="293"/>
      <c r="M61551" s="290"/>
    </row>
    <row r="61552" spans="11:13" x14ac:dyDescent="0.35">
      <c r="K61552" s="293"/>
      <c r="M61552" s="290"/>
    </row>
    <row r="61553" spans="11:13" x14ac:dyDescent="0.35">
      <c r="K61553" s="293"/>
      <c r="M61553" s="290"/>
    </row>
    <row r="61554" spans="11:13" x14ac:dyDescent="0.35">
      <c r="K61554" s="293"/>
      <c r="M61554" s="290"/>
    </row>
    <row r="61555" spans="11:13" x14ac:dyDescent="0.35">
      <c r="K61555" s="293"/>
      <c r="M61555" s="290"/>
    </row>
    <row r="61556" spans="11:13" x14ac:dyDescent="0.35">
      <c r="K61556" s="293"/>
      <c r="M61556" s="290"/>
    </row>
    <row r="61557" spans="11:13" x14ac:dyDescent="0.35">
      <c r="K61557" s="293"/>
      <c r="M61557" s="290"/>
    </row>
    <row r="61558" spans="11:13" x14ac:dyDescent="0.35">
      <c r="K61558" s="293"/>
      <c r="M61558" s="290"/>
    </row>
    <row r="61559" spans="11:13" x14ac:dyDescent="0.35">
      <c r="K61559" s="293"/>
      <c r="M61559" s="290"/>
    </row>
    <row r="61560" spans="11:13" x14ac:dyDescent="0.35">
      <c r="K61560" s="293"/>
      <c r="M61560" s="290"/>
    </row>
    <row r="61561" spans="11:13" x14ac:dyDescent="0.35">
      <c r="K61561" s="293"/>
      <c r="M61561" s="290"/>
    </row>
    <row r="61562" spans="11:13" x14ac:dyDescent="0.35">
      <c r="K61562" s="293"/>
      <c r="M61562" s="290"/>
    </row>
    <row r="61563" spans="11:13" x14ac:dyDescent="0.35">
      <c r="K61563" s="293"/>
      <c r="M61563" s="290"/>
    </row>
    <row r="61564" spans="11:13" x14ac:dyDescent="0.35">
      <c r="K61564" s="293"/>
      <c r="M61564" s="290"/>
    </row>
    <row r="61565" spans="11:13" x14ac:dyDescent="0.35">
      <c r="K61565" s="293"/>
      <c r="M61565" s="290"/>
    </row>
    <row r="61566" spans="11:13" x14ac:dyDescent="0.35">
      <c r="K61566" s="293"/>
      <c r="M61566" s="290"/>
    </row>
    <row r="61567" spans="11:13" x14ac:dyDescent="0.35">
      <c r="K61567" s="293"/>
      <c r="M61567" s="290"/>
    </row>
    <row r="61568" spans="11:13" x14ac:dyDescent="0.35">
      <c r="K61568" s="293"/>
      <c r="M61568" s="290"/>
    </row>
    <row r="61569" spans="11:13" x14ac:dyDescent="0.35">
      <c r="K61569" s="293"/>
      <c r="M61569" s="290"/>
    </row>
    <row r="61570" spans="11:13" x14ac:dyDescent="0.35">
      <c r="K61570" s="293"/>
      <c r="M61570" s="290"/>
    </row>
    <row r="61571" spans="11:13" x14ac:dyDescent="0.35">
      <c r="K61571" s="293"/>
      <c r="M61571" s="290"/>
    </row>
    <row r="61572" spans="11:13" x14ac:dyDescent="0.35">
      <c r="K61572" s="293"/>
      <c r="M61572" s="290"/>
    </row>
    <row r="61573" spans="11:13" x14ac:dyDescent="0.35">
      <c r="K61573" s="293"/>
      <c r="M61573" s="290"/>
    </row>
    <row r="61574" spans="11:13" x14ac:dyDescent="0.35">
      <c r="K61574" s="293"/>
      <c r="M61574" s="290"/>
    </row>
    <row r="61575" spans="11:13" x14ac:dyDescent="0.35">
      <c r="K61575" s="293"/>
      <c r="M61575" s="290"/>
    </row>
    <row r="61576" spans="11:13" x14ac:dyDescent="0.35">
      <c r="K61576" s="293"/>
      <c r="M61576" s="290"/>
    </row>
    <row r="61577" spans="11:13" x14ac:dyDescent="0.35">
      <c r="K61577" s="293"/>
      <c r="M61577" s="290"/>
    </row>
    <row r="61578" spans="11:13" x14ac:dyDescent="0.35">
      <c r="K61578" s="293"/>
      <c r="M61578" s="290"/>
    </row>
    <row r="61579" spans="11:13" x14ac:dyDescent="0.35">
      <c r="K61579" s="293"/>
      <c r="M61579" s="290"/>
    </row>
    <row r="61580" spans="11:13" x14ac:dyDescent="0.35">
      <c r="K61580" s="293"/>
      <c r="M61580" s="290"/>
    </row>
    <row r="61581" spans="11:13" x14ac:dyDescent="0.35">
      <c r="K61581" s="293"/>
      <c r="M61581" s="290"/>
    </row>
    <row r="61582" spans="11:13" x14ac:dyDescent="0.35">
      <c r="K61582" s="293"/>
      <c r="M61582" s="290"/>
    </row>
    <row r="61583" spans="11:13" x14ac:dyDescent="0.35">
      <c r="K61583" s="293"/>
      <c r="M61583" s="290"/>
    </row>
    <row r="61584" spans="11:13" x14ac:dyDescent="0.35">
      <c r="K61584" s="293"/>
      <c r="M61584" s="290"/>
    </row>
    <row r="61585" spans="11:13" x14ac:dyDescent="0.35">
      <c r="K61585" s="293"/>
      <c r="M61585" s="290"/>
    </row>
    <row r="61586" spans="11:13" x14ac:dyDescent="0.35">
      <c r="K61586" s="293"/>
      <c r="M61586" s="290"/>
    </row>
    <row r="61587" spans="11:13" x14ac:dyDescent="0.35">
      <c r="K61587" s="293"/>
      <c r="M61587" s="290"/>
    </row>
    <row r="61588" spans="11:13" x14ac:dyDescent="0.35">
      <c r="K61588" s="293"/>
      <c r="M61588" s="290"/>
    </row>
    <row r="61589" spans="11:13" x14ac:dyDescent="0.35">
      <c r="K61589" s="293"/>
      <c r="M61589" s="290"/>
    </row>
    <row r="61590" spans="11:13" x14ac:dyDescent="0.35">
      <c r="K61590" s="293"/>
      <c r="M61590" s="290"/>
    </row>
    <row r="61591" spans="11:13" x14ac:dyDescent="0.35">
      <c r="K61591" s="293"/>
      <c r="M61591" s="290"/>
    </row>
    <row r="61592" spans="11:13" x14ac:dyDescent="0.35">
      <c r="K61592" s="293"/>
      <c r="M61592" s="290"/>
    </row>
    <row r="61593" spans="11:13" x14ac:dyDescent="0.35">
      <c r="K61593" s="293"/>
      <c r="M61593" s="290"/>
    </row>
    <row r="61594" spans="11:13" x14ac:dyDescent="0.35">
      <c r="K61594" s="293"/>
      <c r="M61594" s="290"/>
    </row>
    <row r="61595" spans="11:13" x14ac:dyDescent="0.35">
      <c r="K61595" s="293"/>
      <c r="M61595" s="290"/>
    </row>
    <row r="61596" spans="11:13" x14ac:dyDescent="0.35">
      <c r="K61596" s="293"/>
      <c r="M61596" s="290"/>
    </row>
    <row r="61597" spans="11:13" x14ac:dyDescent="0.35">
      <c r="K61597" s="293"/>
      <c r="M61597" s="290"/>
    </row>
    <row r="61598" spans="11:13" x14ac:dyDescent="0.35">
      <c r="K61598" s="293"/>
      <c r="M61598" s="290"/>
    </row>
    <row r="61599" spans="11:13" x14ac:dyDescent="0.35">
      <c r="K61599" s="293"/>
      <c r="M61599" s="290"/>
    </row>
    <row r="61600" spans="11:13" x14ac:dyDescent="0.35">
      <c r="K61600" s="293"/>
      <c r="M61600" s="290"/>
    </row>
    <row r="61601" spans="11:13" x14ac:dyDescent="0.35">
      <c r="K61601" s="293"/>
      <c r="M61601" s="290"/>
    </row>
    <row r="61602" spans="11:13" x14ac:dyDescent="0.35">
      <c r="K61602" s="293"/>
      <c r="M61602" s="290"/>
    </row>
    <row r="61603" spans="11:13" x14ac:dyDescent="0.35">
      <c r="K61603" s="293"/>
      <c r="M61603" s="290"/>
    </row>
    <row r="61604" spans="11:13" x14ac:dyDescent="0.35">
      <c r="K61604" s="293"/>
      <c r="M61604" s="290"/>
    </row>
    <row r="61605" spans="11:13" x14ac:dyDescent="0.35">
      <c r="K61605" s="293"/>
      <c r="M61605" s="290"/>
    </row>
    <row r="61606" spans="11:13" x14ac:dyDescent="0.35">
      <c r="K61606" s="293"/>
      <c r="M61606" s="290"/>
    </row>
    <row r="61607" spans="11:13" x14ac:dyDescent="0.35">
      <c r="K61607" s="293"/>
      <c r="M61607" s="290"/>
    </row>
    <row r="61608" spans="11:13" x14ac:dyDescent="0.35">
      <c r="K61608" s="293"/>
      <c r="M61608" s="290"/>
    </row>
    <row r="61609" spans="11:13" x14ac:dyDescent="0.35">
      <c r="K61609" s="293"/>
      <c r="M61609" s="290"/>
    </row>
    <row r="61610" spans="11:13" x14ac:dyDescent="0.35">
      <c r="K61610" s="293"/>
      <c r="M61610" s="290"/>
    </row>
    <row r="61611" spans="11:13" x14ac:dyDescent="0.35">
      <c r="K61611" s="293"/>
      <c r="M61611" s="290"/>
    </row>
    <row r="61612" spans="11:13" x14ac:dyDescent="0.35">
      <c r="K61612" s="293"/>
      <c r="M61612" s="290"/>
    </row>
    <row r="61613" spans="11:13" x14ac:dyDescent="0.35">
      <c r="K61613" s="293"/>
      <c r="M61613" s="290"/>
    </row>
    <row r="61614" spans="11:13" x14ac:dyDescent="0.35">
      <c r="K61614" s="293"/>
      <c r="M61614" s="290"/>
    </row>
    <row r="61615" spans="11:13" x14ac:dyDescent="0.35">
      <c r="K61615" s="293"/>
      <c r="M61615" s="290"/>
    </row>
    <row r="61616" spans="11:13" x14ac:dyDescent="0.35">
      <c r="K61616" s="293"/>
      <c r="M61616" s="290"/>
    </row>
    <row r="61617" spans="11:13" x14ac:dyDescent="0.35">
      <c r="K61617" s="293"/>
      <c r="M61617" s="290"/>
    </row>
    <row r="61618" spans="11:13" x14ac:dyDescent="0.35">
      <c r="K61618" s="293"/>
      <c r="M61618" s="290"/>
    </row>
    <row r="61619" spans="11:13" x14ac:dyDescent="0.35">
      <c r="K61619" s="293"/>
      <c r="M61619" s="290"/>
    </row>
    <row r="61620" spans="11:13" x14ac:dyDescent="0.35">
      <c r="K61620" s="293"/>
      <c r="M61620" s="290"/>
    </row>
    <row r="61621" spans="11:13" x14ac:dyDescent="0.35">
      <c r="K61621" s="293"/>
      <c r="M61621" s="290"/>
    </row>
    <row r="61622" spans="11:13" x14ac:dyDescent="0.35">
      <c r="K61622" s="293"/>
      <c r="M61622" s="290"/>
    </row>
    <row r="61623" spans="11:13" x14ac:dyDescent="0.35">
      <c r="K61623" s="293"/>
      <c r="M61623" s="290"/>
    </row>
    <row r="61624" spans="11:13" x14ac:dyDescent="0.35">
      <c r="K61624" s="293"/>
      <c r="M61624" s="290"/>
    </row>
    <row r="61625" spans="11:13" x14ac:dyDescent="0.35">
      <c r="K61625" s="293"/>
      <c r="M61625" s="290"/>
    </row>
    <row r="61626" spans="11:13" x14ac:dyDescent="0.35">
      <c r="K61626" s="293"/>
      <c r="M61626" s="290"/>
    </row>
    <row r="61627" spans="11:13" x14ac:dyDescent="0.35">
      <c r="K61627" s="293"/>
      <c r="M61627" s="290"/>
    </row>
    <row r="61628" spans="11:13" x14ac:dyDescent="0.35">
      <c r="K61628" s="293"/>
      <c r="M61628" s="290"/>
    </row>
    <row r="61629" spans="11:13" x14ac:dyDescent="0.35">
      <c r="K61629" s="293"/>
      <c r="M61629" s="290"/>
    </row>
    <row r="61630" spans="11:13" x14ac:dyDescent="0.35">
      <c r="K61630" s="293"/>
      <c r="M61630" s="290"/>
    </row>
    <row r="61631" spans="11:13" x14ac:dyDescent="0.35">
      <c r="K61631" s="293"/>
      <c r="M61631" s="290"/>
    </row>
    <row r="61632" spans="11:13" x14ac:dyDescent="0.35">
      <c r="K61632" s="293"/>
      <c r="M61632" s="290"/>
    </row>
    <row r="61633" spans="11:13" x14ac:dyDescent="0.35">
      <c r="K61633" s="293"/>
      <c r="M61633" s="290"/>
    </row>
    <row r="61634" spans="11:13" x14ac:dyDescent="0.35">
      <c r="K61634" s="293"/>
      <c r="M61634" s="290"/>
    </row>
    <row r="61635" spans="11:13" x14ac:dyDescent="0.35">
      <c r="K61635" s="293"/>
      <c r="M61635" s="290"/>
    </row>
    <row r="61636" spans="11:13" x14ac:dyDescent="0.35">
      <c r="K61636" s="293"/>
      <c r="M61636" s="290"/>
    </row>
    <row r="61637" spans="11:13" x14ac:dyDescent="0.35">
      <c r="K61637" s="293"/>
      <c r="M61637" s="290"/>
    </row>
    <row r="61638" spans="11:13" x14ac:dyDescent="0.35">
      <c r="K61638" s="293"/>
      <c r="M61638" s="290"/>
    </row>
    <row r="61639" spans="11:13" x14ac:dyDescent="0.35">
      <c r="K61639" s="293"/>
      <c r="M61639" s="290"/>
    </row>
    <row r="61640" spans="11:13" x14ac:dyDescent="0.35">
      <c r="K61640" s="293"/>
      <c r="M61640" s="290"/>
    </row>
    <row r="61641" spans="11:13" x14ac:dyDescent="0.35">
      <c r="K61641" s="293"/>
      <c r="M61641" s="290"/>
    </row>
    <row r="61642" spans="11:13" x14ac:dyDescent="0.35">
      <c r="K61642" s="293"/>
      <c r="M61642" s="290"/>
    </row>
    <row r="61643" spans="11:13" x14ac:dyDescent="0.35">
      <c r="K61643" s="293"/>
      <c r="M61643" s="290"/>
    </row>
    <row r="61644" spans="11:13" x14ac:dyDescent="0.35">
      <c r="K61644" s="293"/>
      <c r="M61644" s="290"/>
    </row>
    <row r="61645" spans="11:13" x14ac:dyDescent="0.35">
      <c r="K61645" s="293"/>
      <c r="M61645" s="290"/>
    </row>
    <row r="61646" spans="11:13" x14ac:dyDescent="0.35">
      <c r="K61646" s="293"/>
      <c r="M61646" s="290"/>
    </row>
    <row r="61647" spans="11:13" x14ac:dyDescent="0.35">
      <c r="K61647" s="293"/>
      <c r="M61647" s="290"/>
    </row>
    <row r="61648" spans="11:13" x14ac:dyDescent="0.35">
      <c r="K61648" s="293"/>
      <c r="M61648" s="290"/>
    </row>
    <row r="61649" spans="11:13" x14ac:dyDescent="0.35">
      <c r="K61649" s="293"/>
      <c r="M61649" s="290"/>
    </row>
    <row r="61650" spans="11:13" x14ac:dyDescent="0.35">
      <c r="K61650" s="293"/>
      <c r="M61650" s="290"/>
    </row>
    <row r="61651" spans="11:13" x14ac:dyDescent="0.35">
      <c r="K61651" s="293"/>
      <c r="M61651" s="290"/>
    </row>
    <row r="61652" spans="11:13" x14ac:dyDescent="0.35">
      <c r="K61652" s="293"/>
      <c r="M61652" s="290"/>
    </row>
    <row r="61653" spans="11:13" x14ac:dyDescent="0.35">
      <c r="K61653" s="293"/>
      <c r="M61653" s="290"/>
    </row>
    <row r="61654" spans="11:13" x14ac:dyDescent="0.35">
      <c r="K61654" s="293"/>
      <c r="M61654" s="290"/>
    </row>
    <row r="61655" spans="11:13" x14ac:dyDescent="0.35">
      <c r="K61655" s="293"/>
      <c r="M61655" s="290"/>
    </row>
    <row r="61656" spans="11:13" x14ac:dyDescent="0.35">
      <c r="K61656" s="293"/>
      <c r="M61656" s="290"/>
    </row>
    <row r="61657" spans="11:13" x14ac:dyDescent="0.35">
      <c r="K61657" s="293"/>
      <c r="M61657" s="290"/>
    </row>
    <row r="61658" spans="11:13" x14ac:dyDescent="0.35">
      <c r="K61658" s="293"/>
      <c r="M61658" s="290"/>
    </row>
    <row r="61659" spans="11:13" x14ac:dyDescent="0.35">
      <c r="K61659" s="293"/>
      <c r="M61659" s="290"/>
    </row>
    <row r="61660" spans="11:13" x14ac:dyDescent="0.35">
      <c r="K61660" s="293"/>
      <c r="M61660" s="290"/>
    </row>
    <row r="61661" spans="11:13" x14ac:dyDescent="0.35">
      <c r="K61661" s="293"/>
      <c r="M61661" s="290"/>
    </row>
    <row r="61662" spans="11:13" x14ac:dyDescent="0.35">
      <c r="K61662" s="293"/>
      <c r="M61662" s="290"/>
    </row>
    <row r="61663" spans="11:13" x14ac:dyDescent="0.35">
      <c r="K61663" s="293"/>
      <c r="M61663" s="290"/>
    </row>
    <row r="61664" spans="11:13" x14ac:dyDescent="0.35">
      <c r="K61664" s="293"/>
      <c r="M61664" s="290"/>
    </row>
    <row r="61665" spans="11:13" x14ac:dyDescent="0.35">
      <c r="K61665" s="293"/>
      <c r="M61665" s="290"/>
    </row>
    <row r="61666" spans="11:13" x14ac:dyDescent="0.35">
      <c r="K61666" s="293"/>
      <c r="M61666" s="290"/>
    </row>
    <row r="61667" spans="11:13" x14ac:dyDescent="0.35">
      <c r="K61667" s="293"/>
      <c r="M61667" s="290"/>
    </row>
    <row r="61668" spans="11:13" x14ac:dyDescent="0.35">
      <c r="K61668" s="293"/>
      <c r="M61668" s="290"/>
    </row>
    <row r="61669" spans="11:13" x14ac:dyDescent="0.35">
      <c r="K61669" s="293"/>
      <c r="M61669" s="290"/>
    </row>
    <row r="61670" spans="11:13" x14ac:dyDescent="0.35">
      <c r="K61670" s="293"/>
      <c r="M61670" s="290"/>
    </row>
    <row r="61671" spans="11:13" x14ac:dyDescent="0.35">
      <c r="K61671" s="293"/>
      <c r="M61671" s="290"/>
    </row>
    <row r="61672" spans="11:13" x14ac:dyDescent="0.35">
      <c r="K61672" s="293"/>
      <c r="M61672" s="290"/>
    </row>
    <row r="61673" spans="11:13" x14ac:dyDescent="0.35">
      <c r="K61673" s="293"/>
      <c r="M61673" s="290"/>
    </row>
    <row r="61674" spans="11:13" x14ac:dyDescent="0.35">
      <c r="K61674" s="293"/>
      <c r="M61674" s="290"/>
    </row>
    <row r="61675" spans="11:13" x14ac:dyDescent="0.35">
      <c r="K61675" s="293"/>
      <c r="M61675" s="290"/>
    </row>
    <row r="61676" spans="11:13" x14ac:dyDescent="0.35">
      <c r="K61676" s="293"/>
      <c r="M61676" s="290"/>
    </row>
    <row r="61677" spans="11:13" x14ac:dyDescent="0.35">
      <c r="K61677" s="293"/>
      <c r="M61677" s="290"/>
    </row>
    <row r="61678" spans="11:13" x14ac:dyDescent="0.35">
      <c r="K61678" s="293"/>
      <c r="M61678" s="290"/>
    </row>
    <row r="61679" spans="11:13" x14ac:dyDescent="0.35">
      <c r="K61679" s="293"/>
      <c r="M61679" s="290"/>
    </row>
    <row r="61680" spans="11:13" x14ac:dyDescent="0.35">
      <c r="K61680" s="293"/>
      <c r="M61680" s="290"/>
    </row>
    <row r="61681" spans="11:13" x14ac:dyDescent="0.35">
      <c r="K61681" s="293"/>
      <c r="M61681" s="290"/>
    </row>
    <row r="61682" spans="11:13" x14ac:dyDescent="0.35">
      <c r="K61682" s="293"/>
      <c r="M61682" s="290"/>
    </row>
    <row r="61683" spans="11:13" x14ac:dyDescent="0.35">
      <c r="K61683" s="293"/>
      <c r="M61683" s="290"/>
    </row>
    <row r="61684" spans="11:13" x14ac:dyDescent="0.35">
      <c r="K61684" s="293"/>
      <c r="M61684" s="290"/>
    </row>
    <row r="61685" spans="11:13" x14ac:dyDescent="0.35">
      <c r="K61685" s="293"/>
      <c r="M61685" s="290"/>
    </row>
    <row r="61686" spans="11:13" x14ac:dyDescent="0.35">
      <c r="K61686" s="293"/>
      <c r="M61686" s="290"/>
    </row>
    <row r="61687" spans="11:13" x14ac:dyDescent="0.35">
      <c r="K61687" s="293"/>
      <c r="M61687" s="290"/>
    </row>
    <row r="61688" spans="11:13" x14ac:dyDescent="0.35">
      <c r="K61688" s="293"/>
      <c r="M61688" s="290"/>
    </row>
    <row r="61689" spans="11:13" x14ac:dyDescent="0.35">
      <c r="K61689" s="293"/>
      <c r="M61689" s="290"/>
    </row>
    <row r="61690" spans="11:13" x14ac:dyDescent="0.35">
      <c r="K61690" s="293"/>
      <c r="M61690" s="290"/>
    </row>
    <row r="61691" spans="11:13" x14ac:dyDescent="0.35">
      <c r="K61691" s="293"/>
      <c r="M61691" s="290"/>
    </row>
    <row r="61692" spans="11:13" x14ac:dyDescent="0.35">
      <c r="K61692" s="293"/>
      <c r="M61692" s="290"/>
    </row>
    <row r="61693" spans="11:13" x14ac:dyDescent="0.35">
      <c r="K61693" s="293"/>
      <c r="M61693" s="290"/>
    </row>
    <row r="61694" spans="11:13" x14ac:dyDescent="0.35">
      <c r="K61694" s="293"/>
      <c r="M61694" s="290"/>
    </row>
    <row r="61695" spans="11:13" x14ac:dyDescent="0.35">
      <c r="K61695" s="293"/>
      <c r="M61695" s="290"/>
    </row>
    <row r="61696" spans="11:13" x14ac:dyDescent="0.35">
      <c r="K61696" s="293"/>
      <c r="M61696" s="290"/>
    </row>
    <row r="61697" spans="11:13" x14ac:dyDescent="0.35">
      <c r="K61697" s="293"/>
      <c r="M61697" s="290"/>
    </row>
    <row r="61698" spans="11:13" x14ac:dyDescent="0.35">
      <c r="K61698" s="293"/>
      <c r="M61698" s="290"/>
    </row>
    <row r="61699" spans="11:13" x14ac:dyDescent="0.35">
      <c r="K61699" s="293"/>
      <c r="M61699" s="290"/>
    </row>
    <row r="61700" spans="11:13" x14ac:dyDescent="0.35">
      <c r="K61700" s="293"/>
      <c r="M61700" s="290"/>
    </row>
    <row r="61701" spans="11:13" x14ac:dyDescent="0.35">
      <c r="K61701" s="293"/>
      <c r="M61701" s="290"/>
    </row>
    <row r="61702" spans="11:13" x14ac:dyDescent="0.35">
      <c r="K61702" s="293"/>
      <c r="M61702" s="290"/>
    </row>
    <row r="61703" spans="11:13" x14ac:dyDescent="0.35">
      <c r="K61703" s="293"/>
      <c r="M61703" s="290"/>
    </row>
    <row r="61704" spans="11:13" x14ac:dyDescent="0.35">
      <c r="K61704" s="293"/>
      <c r="M61704" s="290"/>
    </row>
    <row r="61705" spans="11:13" x14ac:dyDescent="0.35">
      <c r="K61705" s="293"/>
      <c r="M61705" s="290"/>
    </row>
    <row r="61706" spans="11:13" x14ac:dyDescent="0.35">
      <c r="K61706" s="293"/>
      <c r="M61706" s="290"/>
    </row>
    <row r="61707" spans="11:13" x14ac:dyDescent="0.35">
      <c r="K61707" s="293"/>
      <c r="M61707" s="290"/>
    </row>
    <row r="61708" spans="11:13" x14ac:dyDescent="0.35">
      <c r="K61708" s="293"/>
      <c r="M61708" s="290"/>
    </row>
    <row r="61709" spans="11:13" x14ac:dyDescent="0.35">
      <c r="K61709" s="293"/>
      <c r="M61709" s="290"/>
    </row>
    <row r="61710" spans="11:13" x14ac:dyDescent="0.35">
      <c r="K61710" s="293"/>
      <c r="M61710" s="290"/>
    </row>
    <row r="61711" spans="11:13" x14ac:dyDescent="0.35">
      <c r="K61711" s="293"/>
      <c r="M61711" s="290"/>
    </row>
    <row r="61712" spans="11:13" x14ac:dyDescent="0.35">
      <c r="K61712" s="293"/>
      <c r="M61712" s="290"/>
    </row>
    <row r="61713" spans="11:13" x14ac:dyDescent="0.35">
      <c r="K61713" s="293"/>
      <c r="M61713" s="290"/>
    </row>
    <row r="61714" spans="11:13" x14ac:dyDescent="0.35">
      <c r="K61714" s="293"/>
      <c r="M61714" s="290"/>
    </row>
    <row r="61715" spans="11:13" x14ac:dyDescent="0.35">
      <c r="K61715" s="293"/>
      <c r="M61715" s="290"/>
    </row>
    <row r="61716" spans="11:13" x14ac:dyDescent="0.35">
      <c r="K61716" s="293"/>
      <c r="M61716" s="290"/>
    </row>
    <row r="61717" spans="11:13" x14ac:dyDescent="0.35">
      <c r="K61717" s="293"/>
      <c r="M61717" s="290"/>
    </row>
    <row r="61718" spans="11:13" x14ac:dyDescent="0.35">
      <c r="K61718" s="293"/>
      <c r="M61718" s="290"/>
    </row>
    <row r="61719" spans="11:13" x14ac:dyDescent="0.35">
      <c r="K61719" s="293"/>
      <c r="M61719" s="290"/>
    </row>
    <row r="61720" spans="11:13" x14ac:dyDescent="0.35">
      <c r="K61720" s="293"/>
      <c r="M61720" s="290"/>
    </row>
    <row r="61721" spans="11:13" x14ac:dyDescent="0.35">
      <c r="K61721" s="293"/>
      <c r="M61721" s="290"/>
    </row>
    <row r="61722" spans="11:13" x14ac:dyDescent="0.35">
      <c r="K61722" s="293"/>
      <c r="M61722" s="290"/>
    </row>
    <row r="61723" spans="11:13" x14ac:dyDescent="0.35">
      <c r="K61723" s="293"/>
      <c r="M61723" s="290"/>
    </row>
    <row r="61724" spans="11:13" x14ac:dyDescent="0.35">
      <c r="K61724" s="293"/>
      <c r="M61724" s="290"/>
    </row>
    <row r="61725" spans="11:13" x14ac:dyDescent="0.35">
      <c r="K61725" s="293"/>
      <c r="M61725" s="290"/>
    </row>
    <row r="61726" spans="11:13" x14ac:dyDescent="0.35">
      <c r="K61726" s="293"/>
      <c r="M61726" s="290"/>
    </row>
    <row r="61727" spans="11:13" x14ac:dyDescent="0.35">
      <c r="K61727" s="293"/>
      <c r="M61727" s="290"/>
    </row>
    <row r="61728" spans="11:13" x14ac:dyDescent="0.35">
      <c r="K61728" s="293"/>
      <c r="M61728" s="290"/>
    </row>
    <row r="61729" spans="11:13" x14ac:dyDescent="0.35">
      <c r="K61729" s="293"/>
      <c r="M61729" s="290"/>
    </row>
    <row r="61730" spans="11:13" x14ac:dyDescent="0.35">
      <c r="K61730" s="293"/>
      <c r="M61730" s="290"/>
    </row>
    <row r="61731" spans="11:13" x14ac:dyDescent="0.35">
      <c r="K61731" s="293"/>
      <c r="M61731" s="290"/>
    </row>
    <row r="61732" spans="11:13" x14ac:dyDescent="0.35">
      <c r="K61732" s="293"/>
      <c r="M61732" s="290"/>
    </row>
    <row r="61733" spans="11:13" x14ac:dyDescent="0.35">
      <c r="K61733" s="293"/>
      <c r="M61733" s="290"/>
    </row>
    <row r="61734" spans="11:13" x14ac:dyDescent="0.35">
      <c r="K61734" s="293"/>
      <c r="M61734" s="290"/>
    </row>
    <row r="61735" spans="11:13" x14ac:dyDescent="0.35">
      <c r="K61735" s="293"/>
      <c r="M61735" s="290"/>
    </row>
    <row r="61736" spans="11:13" x14ac:dyDescent="0.35">
      <c r="K61736" s="293"/>
      <c r="M61736" s="290"/>
    </row>
    <row r="61737" spans="11:13" x14ac:dyDescent="0.35">
      <c r="K61737" s="293"/>
      <c r="M61737" s="290"/>
    </row>
    <row r="61738" spans="11:13" x14ac:dyDescent="0.35">
      <c r="K61738" s="293"/>
      <c r="M61738" s="290"/>
    </row>
    <row r="61739" spans="11:13" x14ac:dyDescent="0.35">
      <c r="K61739" s="293"/>
      <c r="M61739" s="290"/>
    </row>
    <row r="61740" spans="11:13" x14ac:dyDescent="0.35">
      <c r="K61740" s="293"/>
      <c r="M61740" s="290"/>
    </row>
    <row r="61741" spans="11:13" x14ac:dyDescent="0.35">
      <c r="K61741" s="293"/>
      <c r="M61741" s="290"/>
    </row>
    <row r="61742" spans="11:13" x14ac:dyDescent="0.35">
      <c r="K61742" s="293"/>
      <c r="M61742" s="290"/>
    </row>
    <row r="61743" spans="11:13" x14ac:dyDescent="0.35">
      <c r="K61743" s="293"/>
      <c r="M61743" s="290"/>
    </row>
    <row r="61744" spans="11:13" x14ac:dyDescent="0.35">
      <c r="K61744" s="293"/>
      <c r="M61744" s="290"/>
    </row>
    <row r="61745" spans="11:13" x14ac:dyDescent="0.35">
      <c r="K61745" s="293"/>
      <c r="M61745" s="290"/>
    </row>
    <row r="61746" spans="11:13" x14ac:dyDescent="0.35">
      <c r="K61746" s="293"/>
      <c r="M61746" s="290"/>
    </row>
    <row r="61747" spans="11:13" x14ac:dyDescent="0.35">
      <c r="K61747" s="293"/>
      <c r="M61747" s="290"/>
    </row>
    <row r="61748" spans="11:13" x14ac:dyDescent="0.35">
      <c r="K61748" s="293"/>
      <c r="M61748" s="290"/>
    </row>
    <row r="61749" spans="11:13" x14ac:dyDescent="0.35">
      <c r="K61749" s="293"/>
      <c r="M61749" s="290"/>
    </row>
    <row r="61750" spans="11:13" x14ac:dyDescent="0.35">
      <c r="K61750" s="293"/>
      <c r="M61750" s="290"/>
    </row>
    <row r="61751" spans="11:13" x14ac:dyDescent="0.35">
      <c r="K61751" s="293"/>
      <c r="M61751" s="290"/>
    </row>
    <row r="61752" spans="11:13" x14ac:dyDescent="0.35">
      <c r="K61752" s="293"/>
      <c r="M61752" s="290"/>
    </row>
    <row r="61753" spans="11:13" x14ac:dyDescent="0.35">
      <c r="K61753" s="293"/>
      <c r="M61753" s="290"/>
    </row>
    <row r="61754" spans="11:13" x14ac:dyDescent="0.35">
      <c r="K61754" s="293"/>
      <c r="M61754" s="290"/>
    </row>
    <row r="61755" spans="11:13" x14ac:dyDescent="0.35">
      <c r="K61755" s="293"/>
      <c r="M61755" s="290"/>
    </row>
    <row r="61756" spans="11:13" x14ac:dyDescent="0.35">
      <c r="K61756" s="293"/>
      <c r="M61756" s="290"/>
    </row>
    <row r="61757" spans="11:13" x14ac:dyDescent="0.35">
      <c r="K61757" s="293"/>
      <c r="M61757" s="290"/>
    </row>
    <row r="61758" spans="11:13" x14ac:dyDescent="0.35">
      <c r="K61758" s="293"/>
      <c r="M61758" s="290"/>
    </row>
    <row r="61759" spans="11:13" x14ac:dyDescent="0.35">
      <c r="K61759" s="293"/>
      <c r="M61759" s="290"/>
    </row>
    <row r="61760" spans="11:13" x14ac:dyDescent="0.35">
      <c r="K61760" s="293"/>
      <c r="M61760" s="290"/>
    </row>
    <row r="61761" spans="11:13" x14ac:dyDescent="0.35">
      <c r="K61761" s="293"/>
      <c r="M61761" s="290"/>
    </row>
    <row r="61762" spans="11:13" x14ac:dyDescent="0.35">
      <c r="K61762" s="293"/>
      <c r="M61762" s="290"/>
    </row>
    <row r="61763" spans="11:13" x14ac:dyDescent="0.35">
      <c r="K61763" s="293"/>
      <c r="M61763" s="290"/>
    </row>
    <row r="61764" spans="11:13" x14ac:dyDescent="0.35">
      <c r="K61764" s="293"/>
      <c r="M61764" s="290"/>
    </row>
    <row r="61765" spans="11:13" x14ac:dyDescent="0.35">
      <c r="K61765" s="293"/>
      <c r="M61765" s="290"/>
    </row>
    <row r="61766" spans="11:13" x14ac:dyDescent="0.35">
      <c r="K61766" s="293"/>
      <c r="M61766" s="290"/>
    </row>
    <row r="61767" spans="11:13" x14ac:dyDescent="0.35">
      <c r="K61767" s="293"/>
      <c r="M61767" s="290"/>
    </row>
    <row r="61768" spans="11:13" x14ac:dyDescent="0.35">
      <c r="K61768" s="293"/>
      <c r="M61768" s="290"/>
    </row>
    <row r="61769" spans="11:13" x14ac:dyDescent="0.35">
      <c r="K61769" s="293"/>
      <c r="M61769" s="290"/>
    </row>
    <row r="61770" spans="11:13" x14ac:dyDescent="0.35">
      <c r="K61770" s="293"/>
      <c r="M61770" s="290"/>
    </row>
    <row r="61771" spans="11:13" x14ac:dyDescent="0.35">
      <c r="K61771" s="293"/>
      <c r="M61771" s="290"/>
    </row>
    <row r="61772" spans="11:13" x14ac:dyDescent="0.35">
      <c r="K61772" s="293"/>
      <c r="M61772" s="290"/>
    </row>
    <row r="61773" spans="11:13" x14ac:dyDescent="0.35">
      <c r="K61773" s="293"/>
      <c r="M61773" s="290"/>
    </row>
    <row r="61774" spans="11:13" x14ac:dyDescent="0.35">
      <c r="K61774" s="293"/>
      <c r="M61774" s="290"/>
    </row>
    <row r="61775" spans="11:13" x14ac:dyDescent="0.35">
      <c r="K61775" s="293"/>
      <c r="M61775" s="290"/>
    </row>
    <row r="61776" spans="11:13" x14ac:dyDescent="0.35">
      <c r="K61776" s="293"/>
      <c r="M61776" s="290"/>
    </row>
    <row r="61777" spans="11:13" x14ac:dyDescent="0.35">
      <c r="K61777" s="293"/>
      <c r="M61777" s="290"/>
    </row>
    <row r="61778" spans="11:13" x14ac:dyDescent="0.35">
      <c r="K61778" s="293"/>
      <c r="M61778" s="290"/>
    </row>
    <row r="61779" spans="11:13" x14ac:dyDescent="0.35">
      <c r="K61779" s="293"/>
      <c r="M61779" s="290"/>
    </row>
    <row r="61780" spans="11:13" x14ac:dyDescent="0.35">
      <c r="K61780" s="293"/>
      <c r="M61780" s="290"/>
    </row>
    <row r="61781" spans="11:13" x14ac:dyDescent="0.35">
      <c r="K61781" s="293"/>
      <c r="M61781" s="290"/>
    </row>
    <row r="61782" spans="11:13" x14ac:dyDescent="0.35">
      <c r="K61782" s="293"/>
      <c r="M61782" s="290"/>
    </row>
    <row r="61783" spans="11:13" x14ac:dyDescent="0.35">
      <c r="K61783" s="293"/>
      <c r="M61783" s="290"/>
    </row>
    <row r="61784" spans="11:13" x14ac:dyDescent="0.35">
      <c r="K61784" s="293"/>
      <c r="M61784" s="290"/>
    </row>
    <row r="61785" spans="11:13" x14ac:dyDescent="0.35">
      <c r="K61785" s="293"/>
      <c r="M61785" s="290"/>
    </row>
    <row r="61786" spans="11:13" x14ac:dyDescent="0.35">
      <c r="K61786" s="293"/>
      <c r="M61786" s="290"/>
    </row>
    <row r="61787" spans="11:13" x14ac:dyDescent="0.35">
      <c r="K61787" s="293"/>
      <c r="M61787" s="290"/>
    </row>
    <row r="61788" spans="11:13" x14ac:dyDescent="0.35">
      <c r="K61788" s="293"/>
      <c r="M61788" s="290"/>
    </row>
    <row r="61789" spans="11:13" x14ac:dyDescent="0.35">
      <c r="K61789" s="293"/>
      <c r="M61789" s="290"/>
    </row>
    <row r="61790" spans="11:13" x14ac:dyDescent="0.35">
      <c r="K61790" s="293"/>
      <c r="M61790" s="290"/>
    </row>
    <row r="61791" spans="11:13" x14ac:dyDescent="0.35">
      <c r="K61791" s="293"/>
      <c r="M61791" s="290"/>
    </row>
    <row r="61792" spans="11:13" x14ac:dyDescent="0.35">
      <c r="K61792" s="293"/>
      <c r="M61792" s="290"/>
    </row>
    <row r="61793" spans="11:13" x14ac:dyDescent="0.35">
      <c r="K61793" s="293"/>
      <c r="M61793" s="290"/>
    </row>
    <row r="61794" spans="11:13" x14ac:dyDescent="0.35">
      <c r="K61794" s="293"/>
      <c r="M61794" s="290"/>
    </row>
    <row r="61795" spans="11:13" x14ac:dyDescent="0.35">
      <c r="K61795" s="293"/>
      <c r="M61795" s="290"/>
    </row>
    <row r="61796" spans="11:13" x14ac:dyDescent="0.35">
      <c r="K61796" s="293"/>
      <c r="M61796" s="290"/>
    </row>
    <row r="61797" spans="11:13" x14ac:dyDescent="0.35">
      <c r="K61797" s="293"/>
      <c r="M61797" s="290"/>
    </row>
    <row r="61798" spans="11:13" x14ac:dyDescent="0.35">
      <c r="K61798" s="293"/>
      <c r="M61798" s="290"/>
    </row>
    <row r="61799" spans="11:13" x14ac:dyDescent="0.35">
      <c r="K61799" s="293"/>
      <c r="M61799" s="290"/>
    </row>
    <row r="61800" spans="11:13" x14ac:dyDescent="0.35">
      <c r="K61800" s="293"/>
      <c r="M61800" s="290"/>
    </row>
    <row r="61801" spans="11:13" x14ac:dyDescent="0.35">
      <c r="K61801" s="293"/>
      <c r="M61801" s="290"/>
    </row>
    <row r="61802" spans="11:13" x14ac:dyDescent="0.35">
      <c r="K61802" s="293"/>
      <c r="M61802" s="290"/>
    </row>
    <row r="61803" spans="11:13" x14ac:dyDescent="0.35">
      <c r="K61803" s="293"/>
      <c r="M61803" s="290"/>
    </row>
    <row r="61804" spans="11:13" x14ac:dyDescent="0.35">
      <c r="K61804" s="293"/>
      <c r="M61804" s="290"/>
    </row>
    <row r="61805" spans="11:13" x14ac:dyDescent="0.35">
      <c r="K61805" s="293"/>
      <c r="M61805" s="290"/>
    </row>
    <row r="61806" spans="11:13" x14ac:dyDescent="0.35">
      <c r="K61806" s="293"/>
      <c r="M61806" s="290"/>
    </row>
    <row r="61807" spans="11:13" x14ac:dyDescent="0.35">
      <c r="K61807" s="293"/>
      <c r="M61807" s="290"/>
    </row>
    <row r="61808" spans="11:13" x14ac:dyDescent="0.35">
      <c r="K61808" s="293"/>
      <c r="M61808" s="290"/>
    </row>
    <row r="61809" spans="11:13" x14ac:dyDescent="0.35">
      <c r="K61809" s="293"/>
      <c r="M61809" s="290"/>
    </row>
    <row r="61810" spans="11:13" x14ac:dyDescent="0.35">
      <c r="K61810" s="293"/>
      <c r="M61810" s="290"/>
    </row>
    <row r="61811" spans="11:13" x14ac:dyDescent="0.35">
      <c r="K61811" s="293"/>
      <c r="M61811" s="290"/>
    </row>
    <row r="61812" spans="11:13" x14ac:dyDescent="0.35">
      <c r="K61812" s="293"/>
      <c r="M61812" s="290"/>
    </row>
    <row r="61813" spans="11:13" x14ac:dyDescent="0.35">
      <c r="K61813" s="293"/>
      <c r="M61813" s="290"/>
    </row>
    <row r="61814" spans="11:13" x14ac:dyDescent="0.35">
      <c r="K61814" s="293"/>
      <c r="M61814" s="290"/>
    </row>
    <row r="61815" spans="11:13" x14ac:dyDescent="0.35">
      <c r="K61815" s="293"/>
      <c r="M61815" s="290"/>
    </row>
    <row r="61816" spans="11:13" x14ac:dyDescent="0.35">
      <c r="K61816" s="293"/>
      <c r="M61816" s="290"/>
    </row>
    <row r="61817" spans="11:13" x14ac:dyDescent="0.35">
      <c r="K61817" s="293"/>
      <c r="M61817" s="290"/>
    </row>
    <row r="61818" spans="11:13" x14ac:dyDescent="0.35">
      <c r="K61818" s="293"/>
      <c r="M61818" s="290"/>
    </row>
    <row r="61819" spans="11:13" x14ac:dyDescent="0.35">
      <c r="K61819" s="293"/>
      <c r="M61819" s="290"/>
    </row>
    <row r="61820" spans="11:13" x14ac:dyDescent="0.35">
      <c r="K61820" s="293"/>
      <c r="M61820" s="290"/>
    </row>
    <row r="61821" spans="11:13" x14ac:dyDescent="0.35">
      <c r="K61821" s="293"/>
      <c r="M61821" s="290"/>
    </row>
    <row r="61822" spans="11:13" x14ac:dyDescent="0.35">
      <c r="K61822" s="293"/>
      <c r="M61822" s="290"/>
    </row>
    <row r="61823" spans="11:13" x14ac:dyDescent="0.35">
      <c r="K61823" s="293"/>
      <c r="M61823" s="290"/>
    </row>
    <row r="61824" spans="11:13" x14ac:dyDescent="0.35">
      <c r="K61824" s="293"/>
      <c r="M61824" s="290"/>
    </row>
    <row r="61825" spans="11:13" x14ac:dyDescent="0.35">
      <c r="K61825" s="293"/>
      <c r="M61825" s="290"/>
    </row>
    <row r="61826" spans="11:13" x14ac:dyDescent="0.35">
      <c r="K61826" s="293"/>
      <c r="M61826" s="290"/>
    </row>
    <row r="61827" spans="11:13" x14ac:dyDescent="0.35">
      <c r="K61827" s="293"/>
      <c r="M61827" s="290"/>
    </row>
    <row r="61828" spans="11:13" x14ac:dyDescent="0.35">
      <c r="K61828" s="293"/>
      <c r="M61828" s="290"/>
    </row>
    <row r="61829" spans="11:13" x14ac:dyDescent="0.35">
      <c r="K61829" s="293"/>
      <c r="M61829" s="290"/>
    </row>
    <row r="61830" spans="11:13" x14ac:dyDescent="0.35">
      <c r="K61830" s="293"/>
      <c r="M61830" s="290"/>
    </row>
    <row r="61831" spans="11:13" x14ac:dyDescent="0.35">
      <c r="K61831" s="293"/>
      <c r="M61831" s="290"/>
    </row>
    <row r="61832" spans="11:13" x14ac:dyDescent="0.35">
      <c r="K61832" s="293"/>
      <c r="M61832" s="290"/>
    </row>
    <row r="61833" spans="11:13" x14ac:dyDescent="0.35">
      <c r="K61833" s="293"/>
      <c r="M61833" s="290"/>
    </row>
    <row r="61834" spans="11:13" x14ac:dyDescent="0.35">
      <c r="K61834" s="293"/>
      <c r="M61834" s="290"/>
    </row>
    <row r="61835" spans="11:13" x14ac:dyDescent="0.35">
      <c r="K61835" s="293"/>
      <c r="M61835" s="290"/>
    </row>
    <row r="61836" spans="11:13" x14ac:dyDescent="0.35">
      <c r="K61836" s="293"/>
      <c r="M61836" s="290"/>
    </row>
    <row r="61837" spans="11:13" x14ac:dyDescent="0.35">
      <c r="K61837" s="293"/>
      <c r="M61837" s="290"/>
    </row>
    <row r="61838" spans="11:13" x14ac:dyDescent="0.35">
      <c r="K61838" s="293"/>
      <c r="M61838" s="290"/>
    </row>
    <row r="61839" spans="11:13" x14ac:dyDescent="0.35">
      <c r="K61839" s="293"/>
      <c r="M61839" s="290"/>
    </row>
    <row r="61840" spans="11:13" x14ac:dyDescent="0.35">
      <c r="K61840" s="293"/>
      <c r="M61840" s="290"/>
    </row>
    <row r="61841" spans="11:13" x14ac:dyDescent="0.35">
      <c r="K61841" s="293"/>
      <c r="M61841" s="290"/>
    </row>
    <row r="61842" spans="11:13" x14ac:dyDescent="0.35">
      <c r="K61842" s="293"/>
      <c r="M61842" s="290"/>
    </row>
    <row r="61843" spans="11:13" x14ac:dyDescent="0.35">
      <c r="K61843" s="293"/>
      <c r="M61843" s="290"/>
    </row>
    <row r="61844" spans="11:13" x14ac:dyDescent="0.35">
      <c r="K61844" s="293"/>
      <c r="M61844" s="290"/>
    </row>
    <row r="61845" spans="11:13" x14ac:dyDescent="0.35">
      <c r="K61845" s="293"/>
      <c r="M61845" s="290"/>
    </row>
    <row r="61846" spans="11:13" x14ac:dyDescent="0.35">
      <c r="K61846" s="293"/>
      <c r="M61846" s="290"/>
    </row>
    <row r="61847" spans="11:13" x14ac:dyDescent="0.35">
      <c r="K61847" s="293"/>
      <c r="M61847" s="290"/>
    </row>
    <row r="61848" spans="11:13" x14ac:dyDescent="0.35">
      <c r="K61848" s="293"/>
      <c r="M61848" s="290"/>
    </row>
    <row r="61849" spans="11:13" x14ac:dyDescent="0.35">
      <c r="K61849" s="293"/>
      <c r="M61849" s="290"/>
    </row>
    <row r="61850" spans="11:13" x14ac:dyDescent="0.35">
      <c r="K61850" s="293"/>
      <c r="M61850" s="290"/>
    </row>
    <row r="61851" spans="11:13" x14ac:dyDescent="0.35">
      <c r="K61851" s="293"/>
      <c r="M61851" s="290"/>
    </row>
    <row r="61852" spans="11:13" x14ac:dyDescent="0.35">
      <c r="K61852" s="293"/>
      <c r="M61852" s="290"/>
    </row>
    <row r="61853" spans="11:13" x14ac:dyDescent="0.35">
      <c r="K61853" s="293"/>
      <c r="M61853" s="290"/>
    </row>
    <row r="61854" spans="11:13" x14ac:dyDescent="0.35">
      <c r="K61854" s="293"/>
      <c r="M61854" s="290"/>
    </row>
    <row r="61855" spans="11:13" x14ac:dyDescent="0.35">
      <c r="K61855" s="293"/>
      <c r="M61855" s="290"/>
    </row>
    <row r="61856" spans="11:13" x14ac:dyDescent="0.35">
      <c r="K61856" s="293"/>
      <c r="M61856" s="290"/>
    </row>
    <row r="61857" spans="11:13" x14ac:dyDescent="0.35">
      <c r="K61857" s="293"/>
      <c r="M61857" s="290"/>
    </row>
    <row r="61858" spans="11:13" x14ac:dyDescent="0.35">
      <c r="K61858" s="293"/>
      <c r="M61858" s="290"/>
    </row>
    <row r="61859" spans="11:13" x14ac:dyDescent="0.35">
      <c r="K61859" s="293"/>
      <c r="M61859" s="290"/>
    </row>
    <row r="61860" spans="11:13" x14ac:dyDescent="0.35">
      <c r="K61860" s="293"/>
      <c r="M61860" s="290"/>
    </row>
    <row r="61861" spans="11:13" x14ac:dyDescent="0.35">
      <c r="K61861" s="293"/>
      <c r="M61861" s="290"/>
    </row>
    <row r="61862" spans="11:13" x14ac:dyDescent="0.35">
      <c r="K61862" s="293"/>
      <c r="M61862" s="290"/>
    </row>
    <row r="61863" spans="11:13" x14ac:dyDescent="0.35">
      <c r="K61863" s="293"/>
      <c r="M61863" s="290"/>
    </row>
    <row r="61864" spans="11:13" x14ac:dyDescent="0.35">
      <c r="K61864" s="293"/>
      <c r="M61864" s="290"/>
    </row>
    <row r="61865" spans="11:13" x14ac:dyDescent="0.35">
      <c r="K61865" s="293"/>
      <c r="M61865" s="290"/>
    </row>
    <row r="61866" spans="11:13" x14ac:dyDescent="0.35">
      <c r="K61866" s="293"/>
      <c r="M61866" s="290"/>
    </row>
    <row r="61867" spans="11:13" x14ac:dyDescent="0.35">
      <c r="K61867" s="293"/>
      <c r="M61867" s="290"/>
    </row>
    <row r="61868" spans="11:13" x14ac:dyDescent="0.35">
      <c r="K61868" s="293"/>
      <c r="M61868" s="290"/>
    </row>
    <row r="61869" spans="11:13" x14ac:dyDescent="0.35">
      <c r="K61869" s="293"/>
      <c r="M61869" s="290"/>
    </row>
    <row r="61870" spans="11:13" x14ac:dyDescent="0.35">
      <c r="K61870" s="293"/>
      <c r="M61870" s="290"/>
    </row>
    <row r="61871" spans="11:13" x14ac:dyDescent="0.35">
      <c r="K61871" s="293"/>
      <c r="M61871" s="290"/>
    </row>
    <row r="61872" spans="11:13" x14ac:dyDescent="0.35">
      <c r="K61872" s="293"/>
      <c r="M61872" s="290"/>
    </row>
    <row r="61873" spans="11:13" x14ac:dyDescent="0.35">
      <c r="K61873" s="293"/>
      <c r="M61873" s="290"/>
    </row>
    <row r="61874" spans="11:13" x14ac:dyDescent="0.35">
      <c r="K61874" s="293"/>
      <c r="M61874" s="290"/>
    </row>
    <row r="61875" spans="11:13" x14ac:dyDescent="0.35">
      <c r="K61875" s="293"/>
      <c r="M61875" s="290"/>
    </row>
    <row r="61876" spans="11:13" x14ac:dyDescent="0.35">
      <c r="K61876" s="293"/>
      <c r="M61876" s="290"/>
    </row>
    <row r="61877" spans="11:13" x14ac:dyDescent="0.35">
      <c r="K61877" s="293"/>
      <c r="M61877" s="290"/>
    </row>
    <row r="61878" spans="11:13" x14ac:dyDescent="0.35">
      <c r="K61878" s="293"/>
      <c r="M61878" s="290"/>
    </row>
    <row r="61879" spans="11:13" x14ac:dyDescent="0.35">
      <c r="K61879" s="293"/>
      <c r="M61879" s="290"/>
    </row>
    <row r="61880" spans="11:13" x14ac:dyDescent="0.35">
      <c r="K61880" s="293"/>
      <c r="M61880" s="290"/>
    </row>
    <row r="61881" spans="11:13" x14ac:dyDescent="0.35">
      <c r="K61881" s="293"/>
      <c r="M61881" s="290"/>
    </row>
    <row r="61882" spans="11:13" x14ac:dyDescent="0.35">
      <c r="K61882" s="293"/>
      <c r="M61882" s="290"/>
    </row>
    <row r="61883" spans="11:13" x14ac:dyDescent="0.35">
      <c r="K61883" s="293"/>
      <c r="M61883" s="290"/>
    </row>
    <row r="61884" spans="11:13" x14ac:dyDescent="0.35">
      <c r="K61884" s="293"/>
      <c r="M61884" s="290"/>
    </row>
    <row r="61885" spans="11:13" x14ac:dyDescent="0.35">
      <c r="K61885" s="293"/>
      <c r="M61885" s="290"/>
    </row>
    <row r="61886" spans="11:13" x14ac:dyDescent="0.35">
      <c r="K61886" s="293"/>
      <c r="M61886" s="290"/>
    </row>
    <row r="61887" spans="11:13" x14ac:dyDescent="0.35">
      <c r="K61887" s="293"/>
      <c r="M61887" s="290"/>
    </row>
    <row r="61888" spans="11:13" x14ac:dyDescent="0.35">
      <c r="K61888" s="293"/>
      <c r="M61888" s="290"/>
    </row>
    <row r="61889" spans="11:13" x14ac:dyDescent="0.35">
      <c r="K61889" s="293"/>
      <c r="M61889" s="290"/>
    </row>
    <row r="61890" spans="11:13" x14ac:dyDescent="0.35">
      <c r="K61890" s="293"/>
      <c r="M61890" s="290"/>
    </row>
    <row r="61891" spans="11:13" x14ac:dyDescent="0.35">
      <c r="K61891" s="293"/>
      <c r="M61891" s="290"/>
    </row>
    <row r="61892" spans="11:13" x14ac:dyDescent="0.35">
      <c r="K61892" s="293"/>
      <c r="M61892" s="290"/>
    </row>
    <row r="61893" spans="11:13" x14ac:dyDescent="0.35">
      <c r="K61893" s="293"/>
      <c r="M61893" s="290"/>
    </row>
    <row r="61894" spans="11:13" x14ac:dyDescent="0.35">
      <c r="K61894" s="293"/>
      <c r="M61894" s="290"/>
    </row>
    <row r="61895" spans="11:13" x14ac:dyDescent="0.35">
      <c r="K61895" s="293"/>
      <c r="M61895" s="290"/>
    </row>
    <row r="61896" spans="11:13" x14ac:dyDescent="0.35">
      <c r="K61896" s="293"/>
      <c r="M61896" s="290"/>
    </row>
    <row r="61897" spans="11:13" x14ac:dyDescent="0.35">
      <c r="K61897" s="293"/>
      <c r="M61897" s="290"/>
    </row>
    <row r="61898" spans="11:13" x14ac:dyDescent="0.35">
      <c r="K61898" s="293"/>
      <c r="M61898" s="290"/>
    </row>
    <row r="61899" spans="11:13" x14ac:dyDescent="0.35">
      <c r="K61899" s="293"/>
      <c r="M61899" s="290"/>
    </row>
    <row r="61900" spans="11:13" x14ac:dyDescent="0.35">
      <c r="K61900" s="293"/>
      <c r="M61900" s="290"/>
    </row>
    <row r="61901" spans="11:13" x14ac:dyDescent="0.35">
      <c r="K61901" s="293"/>
      <c r="M61901" s="290"/>
    </row>
    <row r="61902" spans="11:13" x14ac:dyDescent="0.35">
      <c r="K61902" s="293"/>
      <c r="M61902" s="290"/>
    </row>
    <row r="61903" spans="11:13" x14ac:dyDescent="0.35">
      <c r="K61903" s="293"/>
      <c r="M61903" s="290"/>
    </row>
    <row r="61904" spans="11:13" x14ac:dyDescent="0.35">
      <c r="K61904" s="293"/>
      <c r="M61904" s="290"/>
    </row>
    <row r="61905" spans="11:13" x14ac:dyDescent="0.35">
      <c r="K61905" s="293"/>
      <c r="M61905" s="290"/>
    </row>
    <row r="61906" spans="11:13" x14ac:dyDescent="0.35">
      <c r="K61906" s="293"/>
      <c r="M61906" s="290"/>
    </row>
    <row r="61907" spans="11:13" x14ac:dyDescent="0.35">
      <c r="K61907" s="293"/>
      <c r="M61907" s="290"/>
    </row>
    <row r="61908" spans="11:13" x14ac:dyDescent="0.35">
      <c r="K61908" s="293"/>
      <c r="M61908" s="290"/>
    </row>
    <row r="61909" spans="11:13" x14ac:dyDescent="0.35">
      <c r="K61909" s="293"/>
      <c r="M61909" s="290"/>
    </row>
    <row r="61910" spans="11:13" x14ac:dyDescent="0.35">
      <c r="K61910" s="293"/>
      <c r="M61910" s="290"/>
    </row>
    <row r="61911" spans="11:13" x14ac:dyDescent="0.35">
      <c r="K61911" s="293"/>
      <c r="M61911" s="290"/>
    </row>
    <row r="61912" spans="11:13" x14ac:dyDescent="0.35">
      <c r="K61912" s="293"/>
      <c r="M61912" s="290"/>
    </row>
    <row r="61913" spans="11:13" x14ac:dyDescent="0.35">
      <c r="K61913" s="293"/>
      <c r="M61913" s="290"/>
    </row>
    <row r="61914" spans="11:13" x14ac:dyDescent="0.35">
      <c r="K61914" s="293"/>
      <c r="M61914" s="290"/>
    </row>
    <row r="61915" spans="11:13" x14ac:dyDescent="0.35">
      <c r="K61915" s="293"/>
      <c r="M61915" s="290"/>
    </row>
    <row r="61916" spans="11:13" x14ac:dyDescent="0.35">
      <c r="K61916" s="293"/>
      <c r="M61916" s="290"/>
    </row>
    <row r="61917" spans="11:13" x14ac:dyDescent="0.35">
      <c r="K61917" s="293"/>
      <c r="M61917" s="290"/>
    </row>
    <row r="61918" spans="11:13" x14ac:dyDescent="0.35">
      <c r="K61918" s="293"/>
      <c r="M61918" s="290"/>
    </row>
    <row r="61919" spans="11:13" x14ac:dyDescent="0.35">
      <c r="K61919" s="293"/>
      <c r="M61919" s="290"/>
    </row>
    <row r="61920" spans="11:13" x14ac:dyDescent="0.35">
      <c r="K61920" s="293"/>
      <c r="M61920" s="290"/>
    </row>
    <row r="61921" spans="11:13" x14ac:dyDescent="0.35">
      <c r="K61921" s="293"/>
      <c r="M61921" s="290"/>
    </row>
    <row r="61922" spans="11:13" x14ac:dyDescent="0.35">
      <c r="K61922" s="293"/>
      <c r="M61922" s="290"/>
    </row>
    <row r="61923" spans="11:13" x14ac:dyDescent="0.35">
      <c r="K61923" s="293"/>
      <c r="M61923" s="290"/>
    </row>
    <row r="61924" spans="11:13" x14ac:dyDescent="0.35">
      <c r="K61924" s="293"/>
      <c r="M61924" s="290"/>
    </row>
    <row r="61925" spans="11:13" x14ac:dyDescent="0.35">
      <c r="K61925" s="293"/>
      <c r="M61925" s="290"/>
    </row>
    <row r="61926" spans="11:13" x14ac:dyDescent="0.35">
      <c r="K61926" s="293"/>
      <c r="M61926" s="290"/>
    </row>
    <row r="61927" spans="11:13" x14ac:dyDescent="0.35">
      <c r="K61927" s="293"/>
      <c r="M61927" s="290"/>
    </row>
    <row r="61928" spans="11:13" x14ac:dyDescent="0.35">
      <c r="K61928" s="293"/>
      <c r="M61928" s="290"/>
    </row>
    <row r="61929" spans="11:13" x14ac:dyDescent="0.35">
      <c r="K61929" s="293"/>
      <c r="M61929" s="290"/>
    </row>
    <row r="61930" spans="11:13" x14ac:dyDescent="0.35">
      <c r="K61930" s="293"/>
      <c r="M61930" s="290"/>
    </row>
    <row r="61931" spans="11:13" x14ac:dyDescent="0.35">
      <c r="K61931" s="293"/>
      <c r="M61931" s="290"/>
    </row>
    <row r="61932" spans="11:13" x14ac:dyDescent="0.35">
      <c r="K61932" s="293"/>
      <c r="M61932" s="290"/>
    </row>
    <row r="61933" spans="11:13" x14ac:dyDescent="0.35">
      <c r="K61933" s="293"/>
      <c r="M61933" s="290"/>
    </row>
    <row r="61934" spans="11:13" x14ac:dyDescent="0.35">
      <c r="K61934" s="293"/>
      <c r="M61934" s="290"/>
    </row>
    <row r="61935" spans="11:13" x14ac:dyDescent="0.35">
      <c r="K61935" s="293"/>
      <c r="M61935" s="290"/>
    </row>
    <row r="61936" spans="11:13" x14ac:dyDescent="0.35">
      <c r="K61936" s="293"/>
      <c r="M61936" s="290"/>
    </row>
    <row r="61937" spans="11:13" x14ac:dyDescent="0.35">
      <c r="K61937" s="293"/>
      <c r="M61937" s="290"/>
    </row>
    <row r="61938" spans="11:13" x14ac:dyDescent="0.35">
      <c r="K61938" s="293"/>
      <c r="M61938" s="290"/>
    </row>
    <row r="61939" spans="11:13" x14ac:dyDescent="0.35">
      <c r="K61939" s="293"/>
      <c r="M61939" s="290"/>
    </row>
    <row r="61940" spans="11:13" x14ac:dyDescent="0.35">
      <c r="K61940" s="293"/>
      <c r="M61940" s="290"/>
    </row>
    <row r="61941" spans="11:13" x14ac:dyDescent="0.35">
      <c r="K61941" s="293"/>
      <c r="M61941" s="290"/>
    </row>
    <row r="61942" spans="11:13" x14ac:dyDescent="0.35">
      <c r="K61942" s="293"/>
      <c r="M61942" s="290"/>
    </row>
    <row r="61943" spans="11:13" x14ac:dyDescent="0.35">
      <c r="K61943" s="293"/>
      <c r="M61943" s="290"/>
    </row>
    <row r="61944" spans="11:13" x14ac:dyDescent="0.35">
      <c r="K61944" s="293"/>
      <c r="M61944" s="290"/>
    </row>
    <row r="61945" spans="11:13" x14ac:dyDescent="0.35">
      <c r="K61945" s="293"/>
      <c r="M61945" s="290"/>
    </row>
    <row r="61946" spans="11:13" x14ac:dyDescent="0.35">
      <c r="K61946" s="293"/>
      <c r="M61946" s="290"/>
    </row>
    <row r="61947" spans="11:13" x14ac:dyDescent="0.35">
      <c r="K61947" s="293"/>
      <c r="M61947" s="290"/>
    </row>
    <row r="61948" spans="11:13" x14ac:dyDescent="0.35">
      <c r="K61948" s="293"/>
      <c r="M61948" s="290"/>
    </row>
    <row r="61949" spans="11:13" x14ac:dyDescent="0.35">
      <c r="K61949" s="293"/>
      <c r="M61949" s="290"/>
    </row>
    <row r="61950" spans="11:13" x14ac:dyDescent="0.35">
      <c r="K61950" s="293"/>
      <c r="M61950" s="290"/>
    </row>
    <row r="61951" spans="11:13" x14ac:dyDescent="0.35">
      <c r="K61951" s="293"/>
      <c r="M61951" s="290"/>
    </row>
    <row r="61952" spans="11:13" x14ac:dyDescent="0.35">
      <c r="K61952" s="293"/>
      <c r="M61952" s="290"/>
    </row>
    <row r="61953" spans="11:13" x14ac:dyDescent="0.35">
      <c r="K61953" s="293"/>
      <c r="M61953" s="290"/>
    </row>
    <row r="61954" spans="11:13" x14ac:dyDescent="0.35">
      <c r="K61954" s="293"/>
      <c r="M61954" s="290"/>
    </row>
    <row r="61955" spans="11:13" x14ac:dyDescent="0.35">
      <c r="K61955" s="293"/>
      <c r="M61955" s="290"/>
    </row>
    <row r="61956" spans="11:13" x14ac:dyDescent="0.35">
      <c r="K61956" s="293"/>
      <c r="M61956" s="290"/>
    </row>
    <row r="61957" spans="11:13" x14ac:dyDescent="0.35">
      <c r="K61957" s="293"/>
      <c r="M61957" s="290"/>
    </row>
    <row r="61958" spans="11:13" x14ac:dyDescent="0.35">
      <c r="K61958" s="293"/>
      <c r="M61958" s="290"/>
    </row>
    <row r="61959" spans="11:13" x14ac:dyDescent="0.35">
      <c r="K61959" s="293"/>
      <c r="M61959" s="290"/>
    </row>
    <row r="61960" spans="11:13" x14ac:dyDescent="0.35">
      <c r="K61960" s="293"/>
      <c r="M61960" s="290"/>
    </row>
    <row r="61961" spans="11:13" x14ac:dyDescent="0.35">
      <c r="K61961" s="293"/>
      <c r="M61961" s="290"/>
    </row>
    <row r="61962" spans="11:13" x14ac:dyDescent="0.35">
      <c r="K61962" s="293"/>
      <c r="M61962" s="290"/>
    </row>
    <row r="61963" spans="11:13" x14ac:dyDescent="0.35">
      <c r="K61963" s="293"/>
      <c r="M61963" s="290"/>
    </row>
    <row r="61964" spans="11:13" x14ac:dyDescent="0.35">
      <c r="K61964" s="293"/>
      <c r="M61964" s="290"/>
    </row>
    <row r="61965" spans="11:13" x14ac:dyDescent="0.35">
      <c r="K61965" s="293"/>
      <c r="M61965" s="290"/>
    </row>
    <row r="61966" spans="11:13" x14ac:dyDescent="0.35">
      <c r="K61966" s="293"/>
      <c r="M61966" s="290"/>
    </row>
    <row r="61967" spans="11:13" x14ac:dyDescent="0.35">
      <c r="K61967" s="293"/>
      <c r="M61967" s="290"/>
    </row>
    <row r="61968" spans="11:13" x14ac:dyDescent="0.35">
      <c r="K61968" s="293"/>
      <c r="M61968" s="290"/>
    </row>
    <row r="61969" spans="11:13" x14ac:dyDescent="0.35">
      <c r="K61969" s="293"/>
      <c r="M61969" s="290"/>
    </row>
    <row r="61970" spans="11:13" x14ac:dyDescent="0.35">
      <c r="K61970" s="293"/>
      <c r="M61970" s="290"/>
    </row>
    <row r="61971" spans="11:13" x14ac:dyDescent="0.35">
      <c r="K61971" s="293"/>
      <c r="M61971" s="290"/>
    </row>
    <row r="61972" spans="11:13" x14ac:dyDescent="0.35">
      <c r="K61972" s="293"/>
      <c r="M61972" s="290"/>
    </row>
    <row r="61973" spans="11:13" x14ac:dyDescent="0.35">
      <c r="K61973" s="293"/>
      <c r="M61973" s="290"/>
    </row>
    <row r="61974" spans="11:13" x14ac:dyDescent="0.35">
      <c r="K61974" s="293"/>
      <c r="M61974" s="290"/>
    </row>
    <row r="61975" spans="11:13" x14ac:dyDescent="0.35">
      <c r="K61975" s="293"/>
      <c r="M61975" s="290"/>
    </row>
    <row r="61976" spans="11:13" x14ac:dyDescent="0.35">
      <c r="K61976" s="293"/>
      <c r="M61976" s="290"/>
    </row>
    <row r="61977" spans="11:13" x14ac:dyDescent="0.35">
      <c r="K61977" s="293"/>
      <c r="M61977" s="290"/>
    </row>
    <row r="61978" spans="11:13" x14ac:dyDescent="0.35">
      <c r="K61978" s="293"/>
      <c r="M61978" s="290"/>
    </row>
    <row r="61979" spans="11:13" x14ac:dyDescent="0.35">
      <c r="K61979" s="293"/>
      <c r="M61979" s="290"/>
    </row>
    <row r="61980" spans="11:13" x14ac:dyDescent="0.35">
      <c r="K61980" s="293"/>
      <c r="M61980" s="290"/>
    </row>
    <row r="61981" spans="11:13" x14ac:dyDescent="0.35">
      <c r="K61981" s="293"/>
      <c r="M61981" s="290"/>
    </row>
    <row r="61982" spans="11:13" x14ac:dyDescent="0.35">
      <c r="K61982" s="293"/>
      <c r="M61982" s="290"/>
    </row>
    <row r="61983" spans="11:13" x14ac:dyDescent="0.35">
      <c r="K61983" s="293"/>
      <c r="M61983" s="290"/>
    </row>
    <row r="61984" spans="11:13" x14ac:dyDescent="0.35">
      <c r="K61984" s="293"/>
      <c r="M61984" s="290"/>
    </row>
    <row r="61985" spans="11:13" x14ac:dyDescent="0.35">
      <c r="K61985" s="293"/>
      <c r="M61985" s="290"/>
    </row>
    <row r="61986" spans="11:13" x14ac:dyDescent="0.35">
      <c r="K61986" s="293"/>
      <c r="M61986" s="290"/>
    </row>
    <row r="61987" spans="11:13" x14ac:dyDescent="0.35">
      <c r="K61987" s="293"/>
      <c r="M61987" s="290"/>
    </row>
    <row r="61988" spans="11:13" x14ac:dyDescent="0.35">
      <c r="K61988" s="293"/>
      <c r="M61988" s="290"/>
    </row>
    <row r="61989" spans="11:13" x14ac:dyDescent="0.35">
      <c r="K61989" s="293"/>
      <c r="M61989" s="290"/>
    </row>
    <row r="61990" spans="11:13" x14ac:dyDescent="0.35">
      <c r="K61990" s="293"/>
      <c r="M61990" s="290"/>
    </row>
    <row r="61991" spans="11:13" x14ac:dyDescent="0.35">
      <c r="K61991" s="293"/>
      <c r="M61991" s="290"/>
    </row>
    <row r="61992" spans="11:13" x14ac:dyDescent="0.35">
      <c r="K61992" s="293"/>
      <c r="M61992" s="290"/>
    </row>
    <row r="61993" spans="11:13" x14ac:dyDescent="0.35">
      <c r="K61993" s="293"/>
      <c r="M61993" s="290"/>
    </row>
    <row r="61994" spans="11:13" x14ac:dyDescent="0.35">
      <c r="K61994" s="293"/>
      <c r="M61994" s="290"/>
    </row>
    <row r="61995" spans="11:13" x14ac:dyDescent="0.35">
      <c r="K61995" s="293"/>
      <c r="M61995" s="290"/>
    </row>
    <row r="61996" spans="11:13" x14ac:dyDescent="0.35">
      <c r="K61996" s="293"/>
      <c r="M61996" s="290"/>
    </row>
    <row r="61997" spans="11:13" x14ac:dyDescent="0.35">
      <c r="K61997" s="293"/>
      <c r="M61997" s="290"/>
    </row>
    <row r="61998" spans="11:13" x14ac:dyDescent="0.35">
      <c r="K61998" s="293"/>
      <c r="M61998" s="290"/>
    </row>
    <row r="61999" spans="11:13" x14ac:dyDescent="0.35">
      <c r="K61999" s="293"/>
      <c r="M61999" s="290"/>
    </row>
    <row r="62000" spans="11:13" x14ac:dyDescent="0.35">
      <c r="K62000" s="293"/>
      <c r="M62000" s="290"/>
    </row>
    <row r="62001" spans="11:13" x14ac:dyDescent="0.35">
      <c r="K62001" s="293"/>
      <c r="M62001" s="290"/>
    </row>
    <row r="62002" spans="11:13" x14ac:dyDescent="0.35">
      <c r="K62002" s="293"/>
      <c r="M62002" s="290"/>
    </row>
    <row r="62003" spans="11:13" x14ac:dyDescent="0.35">
      <c r="K62003" s="293"/>
      <c r="M62003" s="290"/>
    </row>
    <row r="62004" spans="11:13" x14ac:dyDescent="0.35">
      <c r="K62004" s="293"/>
      <c r="M62004" s="290"/>
    </row>
    <row r="62005" spans="11:13" x14ac:dyDescent="0.35">
      <c r="K62005" s="293"/>
      <c r="M62005" s="290"/>
    </row>
    <row r="62006" spans="11:13" x14ac:dyDescent="0.35">
      <c r="K62006" s="293"/>
      <c r="M62006" s="290"/>
    </row>
    <row r="62007" spans="11:13" x14ac:dyDescent="0.35">
      <c r="K62007" s="293"/>
      <c r="M62007" s="290"/>
    </row>
    <row r="62008" spans="11:13" x14ac:dyDescent="0.35">
      <c r="K62008" s="293"/>
      <c r="M62008" s="290"/>
    </row>
    <row r="62009" spans="11:13" x14ac:dyDescent="0.35">
      <c r="K62009" s="293"/>
      <c r="M62009" s="290"/>
    </row>
    <row r="62010" spans="11:13" x14ac:dyDescent="0.35">
      <c r="K62010" s="293"/>
      <c r="M62010" s="290"/>
    </row>
    <row r="62011" spans="11:13" x14ac:dyDescent="0.35">
      <c r="K62011" s="293"/>
      <c r="M62011" s="290"/>
    </row>
    <row r="62012" spans="11:13" x14ac:dyDescent="0.35">
      <c r="K62012" s="293"/>
      <c r="M62012" s="290"/>
    </row>
    <row r="62013" spans="11:13" x14ac:dyDescent="0.35">
      <c r="K62013" s="293"/>
      <c r="M62013" s="290"/>
    </row>
    <row r="62014" spans="11:13" x14ac:dyDescent="0.35">
      <c r="K62014" s="293"/>
      <c r="M62014" s="290"/>
    </row>
    <row r="62015" spans="11:13" x14ac:dyDescent="0.35">
      <c r="K62015" s="293"/>
      <c r="M62015" s="290"/>
    </row>
    <row r="62016" spans="11:13" x14ac:dyDescent="0.35">
      <c r="K62016" s="293"/>
      <c r="M62016" s="290"/>
    </row>
    <row r="62017" spans="11:13" x14ac:dyDescent="0.35">
      <c r="K62017" s="293"/>
      <c r="M62017" s="290"/>
    </row>
    <row r="62018" spans="11:13" x14ac:dyDescent="0.35">
      <c r="K62018" s="293"/>
      <c r="M62018" s="290"/>
    </row>
    <row r="62019" spans="11:13" x14ac:dyDescent="0.35">
      <c r="K62019" s="293"/>
      <c r="M62019" s="290"/>
    </row>
    <row r="62020" spans="11:13" x14ac:dyDescent="0.35">
      <c r="K62020" s="293"/>
      <c r="M62020" s="290"/>
    </row>
    <row r="62021" spans="11:13" x14ac:dyDescent="0.35">
      <c r="K62021" s="293"/>
      <c r="M62021" s="290"/>
    </row>
    <row r="62022" spans="11:13" x14ac:dyDescent="0.35">
      <c r="K62022" s="293"/>
      <c r="M62022" s="290"/>
    </row>
    <row r="62023" spans="11:13" x14ac:dyDescent="0.35">
      <c r="K62023" s="293"/>
      <c r="M62023" s="290"/>
    </row>
    <row r="62024" spans="11:13" x14ac:dyDescent="0.35">
      <c r="K62024" s="293"/>
      <c r="M62024" s="290"/>
    </row>
    <row r="62025" spans="11:13" x14ac:dyDescent="0.35">
      <c r="K62025" s="293"/>
      <c r="M62025" s="290"/>
    </row>
    <row r="62026" spans="11:13" x14ac:dyDescent="0.35">
      <c r="K62026" s="293"/>
      <c r="M62026" s="290"/>
    </row>
    <row r="62027" spans="11:13" x14ac:dyDescent="0.35">
      <c r="K62027" s="293"/>
      <c r="M62027" s="290"/>
    </row>
    <row r="62028" spans="11:13" x14ac:dyDescent="0.35">
      <c r="K62028" s="293"/>
      <c r="M62028" s="290"/>
    </row>
    <row r="62029" spans="11:13" x14ac:dyDescent="0.35">
      <c r="K62029" s="293"/>
      <c r="M62029" s="290"/>
    </row>
    <row r="62030" spans="11:13" x14ac:dyDescent="0.35">
      <c r="K62030" s="293"/>
      <c r="M62030" s="290"/>
    </row>
    <row r="62031" spans="11:13" x14ac:dyDescent="0.35">
      <c r="K62031" s="293"/>
      <c r="M62031" s="290"/>
    </row>
    <row r="62032" spans="11:13" x14ac:dyDescent="0.35">
      <c r="K62032" s="293"/>
      <c r="M62032" s="290"/>
    </row>
    <row r="62033" spans="11:13" x14ac:dyDescent="0.35">
      <c r="K62033" s="293"/>
      <c r="M62033" s="290"/>
    </row>
    <row r="62034" spans="11:13" x14ac:dyDescent="0.35">
      <c r="K62034" s="293"/>
      <c r="M62034" s="290"/>
    </row>
    <row r="62035" spans="11:13" x14ac:dyDescent="0.35">
      <c r="K62035" s="293"/>
      <c r="M62035" s="290"/>
    </row>
    <row r="62036" spans="11:13" x14ac:dyDescent="0.35">
      <c r="K62036" s="293"/>
      <c r="M62036" s="290"/>
    </row>
    <row r="62037" spans="11:13" x14ac:dyDescent="0.35">
      <c r="K62037" s="293"/>
      <c r="M62037" s="290"/>
    </row>
    <row r="62038" spans="11:13" x14ac:dyDescent="0.35">
      <c r="K62038" s="293"/>
      <c r="M62038" s="290"/>
    </row>
    <row r="62039" spans="11:13" x14ac:dyDescent="0.35">
      <c r="K62039" s="293"/>
      <c r="M62039" s="290"/>
    </row>
    <row r="62040" spans="11:13" x14ac:dyDescent="0.35">
      <c r="K62040" s="293"/>
      <c r="M62040" s="290"/>
    </row>
    <row r="62041" spans="11:13" x14ac:dyDescent="0.35">
      <c r="K62041" s="293"/>
      <c r="M62041" s="290"/>
    </row>
    <row r="62042" spans="11:13" x14ac:dyDescent="0.35">
      <c r="K62042" s="293"/>
      <c r="M62042" s="290"/>
    </row>
    <row r="62043" spans="11:13" x14ac:dyDescent="0.35">
      <c r="K62043" s="293"/>
      <c r="M62043" s="290"/>
    </row>
    <row r="62044" spans="11:13" x14ac:dyDescent="0.35">
      <c r="K62044" s="293"/>
      <c r="M62044" s="290"/>
    </row>
    <row r="62045" spans="11:13" x14ac:dyDescent="0.35">
      <c r="K62045" s="293"/>
      <c r="M62045" s="290"/>
    </row>
    <row r="62046" spans="11:13" x14ac:dyDescent="0.35">
      <c r="K62046" s="293"/>
      <c r="M62046" s="290"/>
    </row>
    <row r="62047" spans="11:13" x14ac:dyDescent="0.35">
      <c r="K62047" s="293"/>
      <c r="M62047" s="290"/>
    </row>
    <row r="62048" spans="11:13" x14ac:dyDescent="0.35">
      <c r="K62048" s="293"/>
      <c r="M62048" s="290"/>
    </row>
    <row r="62049" spans="11:13" x14ac:dyDescent="0.35">
      <c r="K62049" s="293"/>
      <c r="M62049" s="290"/>
    </row>
    <row r="62050" spans="11:13" x14ac:dyDescent="0.35">
      <c r="K62050" s="293"/>
      <c r="M62050" s="290"/>
    </row>
    <row r="62051" spans="11:13" x14ac:dyDescent="0.35">
      <c r="K62051" s="293"/>
      <c r="M62051" s="290"/>
    </row>
    <row r="62052" spans="11:13" x14ac:dyDescent="0.35">
      <c r="K62052" s="293"/>
      <c r="M62052" s="290"/>
    </row>
    <row r="62053" spans="11:13" x14ac:dyDescent="0.35">
      <c r="K62053" s="293"/>
      <c r="M62053" s="290"/>
    </row>
    <row r="62054" spans="11:13" x14ac:dyDescent="0.35">
      <c r="K62054" s="293"/>
      <c r="M62054" s="290"/>
    </row>
    <row r="62055" spans="11:13" x14ac:dyDescent="0.35">
      <c r="K62055" s="293"/>
      <c r="M62055" s="290"/>
    </row>
    <row r="62056" spans="11:13" x14ac:dyDescent="0.35">
      <c r="K62056" s="293"/>
      <c r="M62056" s="290"/>
    </row>
    <row r="62057" spans="11:13" x14ac:dyDescent="0.35">
      <c r="K62057" s="293"/>
      <c r="M62057" s="290"/>
    </row>
    <row r="62058" spans="11:13" x14ac:dyDescent="0.35">
      <c r="K62058" s="293"/>
      <c r="M62058" s="290"/>
    </row>
    <row r="62059" spans="11:13" x14ac:dyDescent="0.35">
      <c r="K62059" s="293"/>
      <c r="M62059" s="290"/>
    </row>
    <row r="62060" spans="11:13" x14ac:dyDescent="0.35">
      <c r="K62060" s="293"/>
      <c r="M62060" s="290"/>
    </row>
    <row r="62061" spans="11:13" x14ac:dyDescent="0.35">
      <c r="K62061" s="293"/>
      <c r="M62061" s="290"/>
    </row>
    <row r="62062" spans="11:13" x14ac:dyDescent="0.35">
      <c r="K62062" s="293"/>
      <c r="M62062" s="290"/>
    </row>
    <row r="62063" spans="11:13" x14ac:dyDescent="0.35">
      <c r="K62063" s="293"/>
      <c r="M62063" s="290"/>
    </row>
    <row r="62064" spans="11:13" x14ac:dyDescent="0.35">
      <c r="K62064" s="293"/>
      <c r="M62064" s="290"/>
    </row>
    <row r="62065" spans="11:13" x14ac:dyDescent="0.35">
      <c r="K62065" s="293"/>
      <c r="M62065" s="290"/>
    </row>
    <row r="62066" spans="11:13" x14ac:dyDescent="0.35">
      <c r="K62066" s="293"/>
      <c r="M62066" s="290"/>
    </row>
    <row r="62067" spans="11:13" x14ac:dyDescent="0.35">
      <c r="K62067" s="293"/>
      <c r="M62067" s="290"/>
    </row>
    <row r="62068" spans="11:13" x14ac:dyDescent="0.35">
      <c r="K62068" s="293"/>
      <c r="M62068" s="290"/>
    </row>
    <row r="62069" spans="11:13" x14ac:dyDescent="0.35">
      <c r="K62069" s="293"/>
      <c r="M62069" s="290"/>
    </row>
    <row r="62070" spans="11:13" x14ac:dyDescent="0.35">
      <c r="K62070" s="293"/>
      <c r="M62070" s="290"/>
    </row>
    <row r="62071" spans="11:13" x14ac:dyDescent="0.35">
      <c r="K62071" s="293"/>
      <c r="M62071" s="290"/>
    </row>
    <row r="62072" spans="11:13" x14ac:dyDescent="0.35">
      <c r="K62072" s="293"/>
      <c r="M62072" s="290"/>
    </row>
    <row r="62073" spans="11:13" x14ac:dyDescent="0.35">
      <c r="K62073" s="293"/>
      <c r="M62073" s="290"/>
    </row>
    <row r="62074" spans="11:13" x14ac:dyDescent="0.35">
      <c r="K62074" s="293"/>
      <c r="M62074" s="290"/>
    </row>
    <row r="62075" spans="11:13" x14ac:dyDescent="0.35">
      <c r="K62075" s="293"/>
      <c r="M62075" s="290"/>
    </row>
    <row r="62076" spans="11:13" x14ac:dyDescent="0.35">
      <c r="K62076" s="293"/>
      <c r="M62076" s="290"/>
    </row>
    <row r="62077" spans="11:13" x14ac:dyDescent="0.35">
      <c r="K62077" s="293"/>
      <c r="M62077" s="290"/>
    </row>
    <row r="62078" spans="11:13" x14ac:dyDescent="0.35">
      <c r="K62078" s="293"/>
      <c r="M62078" s="290"/>
    </row>
    <row r="62079" spans="11:13" x14ac:dyDescent="0.35">
      <c r="K62079" s="293"/>
      <c r="M62079" s="290"/>
    </row>
    <row r="62080" spans="11:13" x14ac:dyDescent="0.35">
      <c r="K62080" s="293"/>
      <c r="M62080" s="290"/>
    </row>
    <row r="62081" spans="11:13" x14ac:dyDescent="0.35">
      <c r="K62081" s="293"/>
      <c r="M62081" s="290"/>
    </row>
    <row r="62082" spans="11:13" x14ac:dyDescent="0.35">
      <c r="K62082" s="293"/>
      <c r="M62082" s="290"/>
    </row>
    <row r="62083" spans="11:13" x14ac:dyDescent="0.35">
      <c r="K62083" s="293"/>
      <c r="M62083" s="290"/>
    </row>
    <row r="62084" spans="11:13" x14ac:dyDescent="0.35">
      <c r="K62084" s="293"/>
      <c r="M62084" s="290"/>
    </row>
    <row r="62085" spans="11:13" x14ac:dyDescent="0.35">
      <c r="K62085" s="293"/>
      <c r="M62085" s="290"/>
    </row>
    <row r="62086" spans="11:13" x14ac:dyDescent="0.35">
      <c r="K62086" s="293"/>
      <c r="M62086" s="290"/>
    </row>
    <row r="62087" spans="11:13" x14ac:dyDescent="0.35">
      <c r="K62087" s="293"/>
      <c r="M62087" s="290"/>
    </row>
    <row r="62088" spans="11:13" x14ac:dyDescent="0.35">
      <c r="K62088" s="293"/>
      <c r="M62088" s="290"/>
    </row>
    <row r="62089" spans="11:13" x14ac:dyDescent="0.35">
      <c r="K62089" s="293"/>
      <c r="M62089" s="290"/>
    </row>
    <row r="62090" spans="11:13" x14ac:dyDescent="0.35">
      <c r="K62090" s="293"/>
      <c r="M62090" s="290"/>
    </row>
    <row r="62091" spans="11:13" x14ac:dyDescent="0.35">
      <c r="K62091" s="293"/>
      <c r="M62091" s="290"/>
    </row>
    <row r="62092" spans="11:13" x14ac:dyDescent="0.35">
      <c r="K62092" s="293"/>
      <c r="M62092" s="290"/>
    </row>
    <row r="62093" spans="11:13" x14ac:dyDescent="0.35">
      <c r="K62093" s="293"/>
      <c r="M62093" s="290"/>
    </row>
    <row r="62094" spans="11:13" x14ac:dyDescent="0.35">
      <c r="K62094" s="293"/>
      <c r="M62094" s="290"/>
    </row>
    <row r="62095" spans="11:13" x14ac:dyDescent="0.35">
      <c r="K62095" s="293"/>
      <c r="M62095" s="290"/>
    </row>
    <row r="62096" spans="11:13" x14ac:dyDescent="0.35">
      <c r="K62096" s="293"/>
      <c r="M62096" s="290"/>
    </row>
    <row r="62097" spans="11:13" x14ac:dyDescent="0.35">
      <c r="K62097" s="293"/>
      <c r="M62097" s="290"/>
    </row>
    <row r="62098" spans="11:13" x14ac:dyDescent="0.35">
      <c r="K62098" s="293"/>
      <c r="M62098" s="290"/>
    </row>
    <row r="62099" spans="11:13" x14ac:dyDescent="0.35">
      <c r="K62099" s="293"/>
      <c r="M62099" s="290"/>
    </row>
    <row r="62100" spans="11:13" x14ac:dyDescent="0.35">
      <c r="K62100" s="293"/>
      <c r="M62100" s="290"/>
    </row>
    <row r="62101" spans="11:13" x14ac:dyDescent="0.35">
      <c r="K62101" s="293"/>
      <c r="M62101" s="290"/>
    </row>
    <row r="62102" spans="11:13" x14ac:dyDescent="0.35">
      <c r="K62102" s="293"/>
      <c r="M62102" s="290"/>
    </row>
    <row r="62103" spans="11:13" x14ac:dyDescent="0.35">
      <c r="K62103" s="293"/>
      <c r="M62103" s="290"/>
    </row>
    <row r="62104" spans="11:13" x14ac:dyDescent="0.35">
      <c r="K62104" s="293"/>
      <c r="M62104" s="290"/>
    </row>
    <row r="62105" spans="11:13" x14ac:dyDescent="0.35">
      <c r="K62105" s="293"/>
      <c r="M62105" s="290"/>
    </row>
    <row r="62106" spans="11:13" x14ac:dyDescent="0.35">
      <c r="K62106" s="293"/>
      <c r="M62106" s="290"/>
    </row>
    <row r="62107" spans="11:13" x14ac:dyDescent="0.35">
      <c r="K62107" s="293"/>
      <c r="M62107" s="290"/>
    </row>
    <row r="62108" spans="11:13" x14ac:dyDescent="0.35">
      <c r="K62108" s="293"/>
      <c r="M62108" s="290"/>
    </row>
    <row r="62109" spans="11:13" x14ac:dyDescent="0.35">
      <c r="K62109" s="293"/>
      <c r="M62109" s="290"/>
    </row>
    <row r="62110" spans="11:13" x14ac:dyDescent="0.35">
      <c r="K62110" s="293"/>
      <c r="M62110" s="290"/>
    </row>
    <row r="62111" spans="11:13" x14ac:dyDescent="0.35">
      <c r="K62111" s="293"/>
      <c r="M62111" s="290"/>
    </row>
    <row r="62112" spans="11:13" x14ac:dyDescent="0.35">
      <c r="K62112" s="293"/>
      <c r="M62112" s="290"/>
    </row>
    <row r="62113" spans="11:13" x14ac:dyDescent="0.35">
      <c r="K62113" s="293"/>
      <c r="M62113" s="290"/>
    </row>
    <row r="62114" spans="11:13" x14ac:dyDescent="0.35">
      <c r="K62114" s="293"/>
      <c r="M62114" s="290"/>
    </row>
    <row r="62115" spans="11:13" x14ac:dyDescent="0.35">
      <c r="K62115" s="293"/>
      <c r="M62115" s="290"/>
    </row>
    <row r="62116" spans="11:13" x14ac:dyDescent="0.35">
      <c r="K62116" s="293"/>
      <c r="M62116" s="290"/>
    </row>
    <row r="62117" spans="11:13" x14ac:dyDescent="0.35">
      <c r="K62117" s="293"/>
      <c r="M62117" s="290"/>
    </row>
    <row r="62118" spans="11:13" x14ac:dyDescent="0.35">
      <c r="K62118" s="293"/>
      <c r="M62118" s="290"/>
    </row>
    <row r="62119" spans="11:13" x14ac:dyDescent="0.35">
      <c r="K62119" s="293"/>
      <c r="M62119" s="290"/>
    </row>
    <row r="62120" spans="11:13" x14ac:dyDescent="0.35">
      <c r="K62120" s="293"/>
      <c r="M62120" s="290"/>
    </row>
    <row r="62121" spans="11:13" x14ac:dyDescent="0.35">
      <c r="K62121" s="293"/>
      <c r="M62121" s="290"/>
    </row>
    <row r="62122" spans="11:13" x14ac:dyDescent="0.35">
      <c r="K62122" s="293"/>
      <c r="M62122" s="290"/>
    </row>
    <row r="62123" spans="11:13" x14ac:dyDescent="0.35">
      <c r="K62123" s="293"/>
      <c r="M62123" s="290"/>
    </row>
    <row r="62124" spans="11:13" x14ac:dyDescent="0.35">
      <c r="K62124" s="293"/>
      <c r="M62124" s="290"/>
    </row>
    <row r="62125" spans="11:13" x14ac:dyDescent="0.35">
      <c r="K62125" s="293"/>
      <c r="M62125" s="290"/>
    </row>
    <row r="62126" spans="11:13" x14ac:dyDescent="0.35">
      <c r="K62126" s="293"/>
      <c r="M62126" s="290"/>
    </row>
    <row r="62127" spans="11:13" x14ac:dyDescent="0.35">
      <c r="K62127" s="293"/>
      <c r="M62127" s="290"/>
    </row>
    <row r="62128" spans="11:13" x14ac:dyDescent="0.35">
      <c r="K62128" s="293"/>
      <c r="M62128" s="290"/>
    </row>
    <row r="62129" spans="11:13" x14ac:dyDescent="0.35">
      <c r="K62129" s="293"/>
      <c r="M62129" s="290"/>
    </row>
    <row r="62130" spans="11:13" x14ac:dyDescent="0.35">
      <c r="K62130" s="293"/>
      <c r="M62130" s="290"/>
    </row>
    <row r="62131" spans="11:13" x14ac:dyDescent="0.35">
      <c r="K62131" s="293"/>
      <c r="M62131" s="290"/>
    </row>
    <row r="62132" spans="11:13" x14ac:dyDescent="0.35">
      <c r="K62132" s="293"/>
      <c r="M62132" s="290"/>
    </row>
    <row r="62133" spans="11:13" x14ac:dyDescent="0.35">
      <c r="K62133" s="293"/>
      <c r="M62133" s="290"/>
    </row>
    <row r="62134" spans="11:13" x14ac:dyDescent="0.35">
      <c r="K62134" s="293"/>
      <c r="M62134" s="290"/>
    </row>
    <row r="62135" spans="11:13" x14ac:dyDescent="0.35">
      <c r="K62135" s="293"/>
      <c r="M62135" s="290"/>
    </row>
    <row r="62136" spans="11:13" x14ac:dyDescent="0.35">
      <c r="K62136" s="293"/>
      <c r="M62136" s="290"/>
    </row>
    <row r="62137" spans="11:13" x14ac:dyDescent="0.35">
      <c r="K62137" s="293"/>
      <c r="M62137" s="290"/>
    </row>
    <row r="62138" spans="11:13" x14ac:dyDescent="0.35">
      <c r="K62138" s="293"/>
      <c r="M62138" s="290"/>
    </row>
    <row r="62139" spans="11:13" x14ac:dyDescent="0.35">
      <c r="K62139" s="293"/>
      <c r="M62139" s="290"/>
    </row>
    <row r="62140" spans="11:13" x14ac:dyDescent="0.35">
      <c r="K62140" s="293"/>
      <c r="M62140" s="290"/>
    </row>
    <row r="62141" spans="11:13" x14ac:dyDescent="0.35">
      <c r="K62141" s="293"/>
      <c r="M62141" s="290"/>
    </row>
    <row r="62142" spans="11:13" x14ac:dyDescent="0.35">
      <c r="K62142" s="293"/>
      <c r="M62142" s="290"/>
    </row>
    <row r="62143" spans="11:13" x14ac:dyDescent="0.35">
      <c r="K62143" s="293"/>
      <c r="M62143" s="290"/>
    </row>
    <row r="62144" spans="11:13" x14ac:dyDescent="0.35">
      <c r="K62144" s="293"/>
      <c r="M62144" s="290"/>
    </row>
    <row r="62145" spans="11:13" x14ac:dyDescent="0.35">
      <c r="K62145" s="293"/>
      <c r="M62145" s="290"/>
    </row>
    <row r="62146" spans="11:13" x14ac:dyDescent="0.35">
      <c r="K62146" s="293"/>
      <c r="M62146" s="290"/>
    </row>
    <row r="62147" spans="11:13" x14ac:dyDescent="0.35">
      <c r="K62147" s="293"/>
      <c r="M62147" s="290"/>
    </row>
    <row r="62148" spans="11:13" x14ac:dyDescent="0.35">
      <c r="K62148" s="293"/>
      <c r="M62148" s="290"/>
    </row>
    <row r="62149" spans="11:13" x14ac:dyDescent="0.35">
      <c r="K62149" s="293"/>
      <c r="M62149" s="290"/>
    </row>
    <row r="62150" spans="11:13" x14ac:dyDescent="0.35">
      <c r="K62150" s="293"/>
      <c r="M62150" s="290"/>
    </row>
    <row r="62151" spans="11:13" x14ac:dyDescent="0.35">
      <c r="K62151" s="293"/>
      <c r="M62151" s="290"/>
    </row>
    <row r="62152" spans="11:13" x14ac:dyDescent="0.35">
      <c r="K62152" s="293"/>
      <c r="M62152" s="290"/>
    </row>
    <row r="62153" spans="11:13" x14ac:dyDescent="0.35">
      <c r="K62153" s="293"/>
      <c r="M62153" s="290"/>
    </row>
    <row r="62154" spans="11:13" x14ac:dyDescent="0.35">
      <c r="K62154" s="293"/>
      <c r="M62154" s="290"/>
    </row>
    <row r="62155" spans="11:13" x14ac:dyDescent="0.35">
      <c r="K62155" s="293"/>
      <c r="M62155" s="290"/>
    </row>
    <row r="62156" spans="11:13" x14ac:dyDescent="0.35">
      <c r="K62156" s="293"/>
      <c r="M62156" s="290"/>
    </row>
    <row r="62157" spans="11:13" x14ac:dyDescent="0.35">
      <c r="K62157" s="293"/>
      <c r="M62157" s="290"/>
    </row>
    <row r="62158" spans="11:13" x14ac:dyDescent="0.35">
      <c r="K62158" s="293"/>
      <c r="M62158" s="290"/>
    </row>
    <row r="62159" spans="11:13" x14ac:dyDescent="0.35">
      <c r="K62159" s="293"/>
      <c r="M62159" s="290"/>
    </row>
    <row r="62160" spans="11:13" x14ac:dyDescent="0.35">
      <c r="K62160" s="293"/>
      <c r="M62160" s="290"/>
    </row>
    <row r="62161" spans="11:13" x14ac:dyDescent="0.35">
      <c r="K62161" s="293"/>
      <c r="M62161" s="290"/>
    </row>
    <row r="62162" spans="11:13" x14ac:dyDescent="0.35">
      <c r="K62162" s="293"/>
      <c r="M62162" s="290"/>
    </row>
    <row r="62163" spans="11:13" x14ac:dyDescent="0.35">
      <c r="K62163" s="293"/>
      <c r="M62163" s="290"/>
    </row>
    <row r="62164" spans="11:13" x14ac:dyDescent="0.35">
      <c r="K62164" s="293"/>
      <c r="M62164" s="290"/>
    </row>
    <row r="62165" spans="11:13" x14ac:dyDescent="0.35">
      <c r="K62165" s="293"/>
      <c r="M62165" s="290"/>
    </row>
    <row r="62166" spans="11:13" x14ac:dyDescent="0.35">
      <c r="K62166" s="293"/>
      <c r="M62166" s="290"/>
    </row>
    <row r="62167" spans="11:13" x14ac:dyDescent="0.35">
      <c r="K62167" s="293"/>
      <c r="M62167" s="290"/>
    </row>
    <row r="62168" spans="11:13" x14ac:dyDescent="0.35">
      <c r="K62168" s="293"/>
      <c r="M62168" s="290"/>
    </row>
    <row r="62169" spans="11:13" x14ac:dyDescent="0.35">
      <c r="K62169" s="293"/>
      <c r="M62169" s="290"/>
    </row>
    <row r="62170" spans="11:13" x14ac:dyDescent="0.35">
      <c r="K62170" s="293"/>
      <c r="M62170" s="290"/>
    </row>
    <row r="62171" spans="11:13" x14ac:dyDescent="0.35">
      <c r="K62171" s="293"/>
      <c r="M62171" s="290"/>
    </row>
    <row r="62172" spans="11:13" x14ac:dyDescent="0.35">
      <c r="K62172" s="293"/>
      <c r="M62172" s="290"/>
    </row>
    <row r="62173" spans="11:13" x14ac:dyDescent="0.35">
      <c r="K62173" s="293"/>
      <c r="M62173" s="290"/>
    </row>
    <row r="62174" spans="11:13" x14ac:dyDescent="0.35">
      <c r="K62174" s="293"/>
      <c r="M62174" s="290"/>
    </row>
    <row r="62175" spans="11:13" x14ac:dyDescent="0.35">
      <c r="K62175" s="293"/>
      <c r="M62175" s="290"/>
    </row>
    <row r="62176" spans="11:13" x14ac:dyDescent="0.35">
      <c r="K62176" s="293"/>
      <c r="M62176" s="290"/>
    </row>
    <row r="62177" spans="11:13" x14ac:dyDescent="0.35">
      <c r="K62177" s="293"/>
      <c r="M62177" s="290"/>
    </row>
    <row r="62178" spans="11:13" x14ac:dyDescent="0.35">
      <c r="K62178" s="293"/>
      <c r="M62178" s="290"/>
    </row>
    <row r="62179" spans="11:13" x14ac:dyDescent="0.35">
      <c r="K62179" s="293"/>
      <c r="M62179" s="290"/>
    </row>
    <row r="62180" spans="11:13" x14ac:dyDescent="0.35">
      <c r="K62180" s="293"/>
      <c r="M62180" s="290"/>
    </row>
    <row r="62181" spans="11:13" x14ac:dyDescent="0.35">
      <c r="K62181" s="293"/>
      <c r="M62181" s="290"/>
    </row>
    <row r="62182" spans="11:13" x14ac:dyDescent="0.35">
      <c r="K62182" s="293"/>
      <c r="M62182" s="290"/>
    </row>
    <row r="62183" spans="11:13" x14ac:dyDescent="0.35">
      <c r="K62183" s="293"/>
      <c r="M62183" s="290"/>
    </row>
    <row r="62184" spans="11:13" x14ac:dyDescent="0.35">
      <c r="K62184" s="293"/>
      <c r="M62184" s="290"/>
    </row>
    <row r="62185" spans="11:13" x14ac:dyDescent="0.35">
      <c r="K62185" s="293"/>
      <c r="M62185" s="290"/>
    </row>
    <row r="62186" spans="11:13" x14ac:dyDescent="0.35">
      <c r="K62186" s="293"/>
      <c r="M62186" s="290"/>
    </row>
    <row r="62187" spans="11:13" x14ac:dyDescent="0.35">
      <c r="K62187" s="293"/>
      <c r="M62187" s="290"/>
    </row>
    <row r="62188" spans="11:13" x14ac:dyDescent="0.35">
      <c r="K62188" s="293"/>
      <c r="M62188" s="290"/>
    </row>
    <row r="62189" spans="11:13" x14ac:dyDescent="0.35">
      <c r="K62189" s="293"/>
      <c r="M62189" s="290"/>
    </row>
    <row r="62190" spans="11:13" x14ac:dyDescent="0.35">
      <c r="K62190" s="293"/>
      <c r="M62190" s="290"/>
    </row>
    <row r="62191" spans="11:13" x14ac:dyDescent="0.35">
      <c r="K62191" s="293"/>
      <c r="M62191" s="290"/>
    </row>
    <row r="62192" spans="11:13" x14ac:dyDescent="0.35">
      <c r="K62192" s="293"/>
      <c r="M62192" s="290"/>
    </row>
    <row r="62193" spans="11:13" x14ac:dyDescent="0.35">
      <c r="K62193" s="293"/>
      <c r="M62193" s="290"/>
    </row>
    <row r="62194" spans="11:13" x14ac:dyDescent="0.35">
      <c r="K62194" s="293"/>
      <c r="M62194" s="290"/>
    </row>
    <row r="62195" spans="11:13" x14ac:dyDescent="0.35">
      <c r="K62195" s="293"/>
      <c r="M62195" s="290"/>
    </row>
    <row r="62196" spans="11:13" x14ac:dyDescent="0.35">
      <c r="K62196" s="293"/>
      <c r="M62196" s="290"/>
    </row>
    <row r="62197" spans="11:13" x14ac:dyDescent="0.35">
      <c r="K62197" s="293"/>
      <c r="M62197" s="290"/>
    </row>
    <row r="62198" spans="11:13" x14ac:dyDescent="0.35">
      <c r="K62198" s="293"/>
      <c r="M62198" s="290"/>
    </row>
    <row r="62199" spans="11:13" x14ac:dyDescent="0.35">
      <c r="K62199" s="293"/>
      <c r="M62199" s="290"/>
    </row>
    <row r="62200" spans="11:13" x14ac:dyDescent="0.35">
      <c r="K62200" s="293"/>
      <c r="M62200" s="290"/>
    </row>
    <row r="62201" spans="11:13" x14ac:dyDescent="0.35">
      <c r="K62201" s="293"/>
      <c r="M62201" s="290"/>
    </row>
    <row r="62202" spans="11:13" x14ac:dyDescent="0.35">
      <c r="K62202" s="293"/>
      <c r="M62202" s="290"/>
    </row>
    <row r="62203" spans="11:13" x14ac:dyDescent="0.35">
      <c r="K62203" s="293"/>
      <c r="M62203" s="290"/>
    </row>
    <row r="62204" spans="11:13" x14ac:dyDescent="0.35">
      <c r="K62204" s="293"/>
      <c r="M62204" s="290"/>
    </row>
    <row r="62205" spans="11:13" x14ac:dyDescent="0.35">
      <c r="K62205" s="293"/>
      <c r="M62205" s="290"/>
    </row>
    <row r="62206" spans="11:13" x14ac:dyDescent="0.35">
      <c r="K62206" s="293"/>
      <c r="M62206" s="290"/>
    </row>
    <row r="62207" spans="11:13" x14ac:dyDescent="0.35">
      <c r="K62207" s="293"/>
      <c r="M62207" s="290"/>
    </row>
    <row r="62208" spans="11:13" x14ac:dyDescent="0.35">
      <c r="K62208" s="293"/>
      <c r="M62208" s="290"/>
    </row>
    <row r="62209" spans="11:13" x14ac:dyDescent="0.35">
      <c r="K62209" s="293"/>
      <c r="M62209" s="290"/>
    </row>
    <row r="62210" spans="11:13" x14ac:dyDescent="0.35">
      <c r="K62210" s="293"/>
      <c r="M62210" s="290"/>
    </row>
    <row r="62211" spans="11:13" x14ac:dyDescent="0.35">
      <c r="K62211" s="293"/>
      <c r="M62211" s="290"/>
    </row>
    <row r="62212" spans="11:13" x14ac:dyDescent="0.35">
      <c r="K62212" s="293"/>
      <c r="M62212" s="290"/>
    </row>
    <row r="62213" spans="11:13" x14ac:dyDescent="0.35">
      <c r="K62213" s="293"/>
      <c r="M62213" s="290"/>
    </row>
    <row r="62214" spans="11:13" x14ac:dyDescent="0.35">
      <c r="K62214" s="293"/>
      <c r="M62214" s="290"/>
    </row>
    <row r="62215" spans="11:13" x14ac:dyDescent="0.35">
      <c r="K62215" s="293"/>
      <c r="M62215" s="290"/>
    </row>
    <row r="62216" spans="11:13" x14ac:dyDescent="0.35">
      <c r="K62216" s="293"/>
      <c r="M62216" s="290"/>
    </row>
    <row r="62217" spans="11:13" x14ac:dyDescent="0.35">
      <c r="K62217" s="293"/>
      <c r="M62217" s="290"/>
    </row>
    <row r="62218" spans="11:13" x14ac:dyDescent="0.35">
      <c r="K62218" s="293"/>
      <c r="M62218" s="290"/>
    </row>
    <row r="62219" spans="11:13" x14ac:dyDescent="0.35">
      <c r="K62219" s="293"/>
      <c r="M62219" s="290"/>
    </row>
    <row r="62220" spans="11:13" x14ac:dyDescent="0.35">
      <c r="K62220" s="293"/>
      <c r="M62220" s="290"/>
    </row>
    <row r="62221" spans="11:13" x14ac:dyDescent="0.35">
      <c r="K62221" s="293"/>
      <c r="M62221" s="290"/>
    </row>
    <row r="62222" spans="11:13" x14ac:dyDescent="0.35">
      <c r="K62222" s="293"/>
      <c r="M62222" s="290"/>
    </row>
    <row r="62223" spans="11:13" x14ac:dyDescent="0.35">
      <c r="K62223" s="293"/>
      <c r="M62223" s="290"/>
    </row>
    <row r="62224" spans="11:13" x14ac:dyDescent="0.35">
      <c r="K62224" s="293"/>
      <c r="M62224" s="290"/>
    </row>
    <row r="62225" spans="11:13" x14ac:dyDescent="0.35">
      <c r="K62225" s="293"/>
      <c r="M62225" s="290"/>
    </row>
    <row r="62226" spans="11:13" x14ac:dyDescent="0.35">
      <c r="K62226" s="293"/>
      <c r="M62226" s="290"/>
    </row>
    <row r="62227" spans="11:13" x14ac:dyDescent="0.35">
      <c r="K62227" s="293"/>
      <c r="M62227" s="290"/>
    </row>
    <row r="62228" spans="11:13" x14ac:dyDescent="0.35">
      <c r="K62228" s="293"/>
      <c r="M62228" s="290"/>
    </row>
    <row r="62229" spans="11:13" x14ac:dyDescent="0.35">
      <c r="K62229" s="293"/>
      <c r="M62229" s="290"/>
    </row>
    <row r="62230" spans="11:13" x14ac:dyDescent="0.35">
      <c r="K62230" s="293"/>
      <c r="M62230" s="290"/>
    </row>
    <row r="62231" spans="11:13" x14ac:dyDescent="0.35">
      <c r="K62231" s="293"/>
      <c r="M62231" s="290"/>
    </row>
    <row r="62232" spans="11:13" x14ac:dyDescent="0.35">
      <c r="K62232" s="293"/>
      <c r="M62232" s="290"/>
    </row>
    <row r="62233" spans="11:13" x14ac:dyDescent="0.35">
      <c r="K62233" s="293"/>
      <c r="M62233" s="290"/>
    </row>
    <row r="62234" spans="11:13" x14ac:dyDescent="0.35">
      <c r="K62234" s="293"/>
      <c r="M62234" s="290"/>
    </row>
    <row r="62235" spans="11:13" x14ac:dyDescent="0.35">
      <c r="K62235" s="293"/>
      <c r="M62235" s="290"/>
    </row>
    <row r="62236" spans="11:13" x14ac:dyDescent="0.35">
      <c r="K62236" s="293"/>
      <c r="M62236" s="290"/>
    </row>
    <row r="62237" spans="11:13" x14ac:dyDescent="0.35">
      <c r="K62237" s="293"/>
      <c r="M62237" s="290"/>
    </row>
    <row r="62238" spans="11:13" x14ac:dyDescent="0.35">
      <c r="K62238" s="293"/>
      <c r="M62238" s="290"/>
    </row>
    <row r="62239" spans="11:13" x14ac:dyDescent="0.35">
      <c r="K62239" s="293"/>
      <c r="M62239" s="290"/>
    </row>
    <row r="62240" spans="11:13" x14ac:dyDescent="0.35">
      <c r="K62240" s="293"/>
      <c r="M62240" s="290"/>
    </row>
    <row r="62241" spans="11:13" x14ac:dyDescent="0.35">
      <c r="K62241" s="293"/>
      <c r="M62241" s="290"/>
    </row>
    <row r="62242" spans="11:13" x14ac:dyDescent="0.35">
      <c r="K62242" s="293"/>
      <c r="M62242" s="290"/>
    </row>
    <row r="62243" spans="11:13" x14ac:dyDescent="0.35">
      <c r="K62243" s="293"/>
      <c r="M62243" s="290"/>
    </row>
    <row r="62244" spans="11:13" x14ac:dyDescent="0.35">
      <c r="K62244" s="293"/>
      <c r="M62244" s="290"/>
    </row>
    <row r="62245" spans="11:13" x14ac:dyDescent="0.35">
      <c r="K62245" s="293"/>
      <c r="M62245" s="290"/>
    </row>
    <row r="62246" spans="11:13" x14ac:dyDescent="0.35">
      <c r="K62246" s="293"/>
      <c r="M62246" s="290"/>
    </row>
    <row r="62247" spans="11:13" x14ac:dyDescent="0.35">
      <c r="K62247" s="293"/>
      <c r="M62247" s="290"/>
    </row>
    <row r="62248" spans="11:13" x14ac:dyDescent="0.35">
      <c r="K62248" s="293"/>
      <c r="M62248" s="290"/>
    </row>
    <row r="62249" spans="11:13" x14ac:dyDescent="0.35">
      <c r="K62249" s="293"/>
      <c r="M62249" s="290"/>
    </row>
    <row r="62250" spans="11:13" x14ac:dyDescent="0.35">
      <c r="K62250" s="293"/>
      <c r="M62250" s="290"/>
    </row>
    <row r="62251" spans="11:13" x14ac:dyDescent="0.35">
      <c r="K62251" s="293"/>
      <c r="M62251" s="290"/>
    </row>
    <row r="62252" spans="11:13" x14ac:dyDescent="0.35">
      <c r="K62252" s="293"/>
      <c r="M62252" s="290"/>
    </row>
    <row r="62253" spans="11:13" x14ac:dyDescent="0.35">
      <c r="K62253" s="293"/>
      <c r="M62253" s="290"/>
    </row>
    <row r="62254" spans="11:13" x14ac:dyDescent="0.35">
      <c r="K62254" s="293"/>
      <c r="M62254" s="290"/>
    </row>
    <row r="62255" spans="11:13" x14ac:dyDescent="0.35">
      <c r="K62255" s="293"/>
      <c r="M62255" s="290"/>
    </row>
    <row r="62256" spans="11:13" x14ac:dyDescent="0.35">
      <c r="K62256" s="293"/>
      <c r="M62256" s="290"/>
    </row>
    <row r="62257" spans="11:13" x14ac:dyDescent="0.35">
      <c r="K62257" s="293"/>
      <c r="M62257" s="290"/>
    </row>
    <row r="62258" spans="11:13" x14ac:dyDescent="0.35">
      <c r="K62258" s="293"/>
      <c r="M62258" s="290"/>
    </row>
    <row r="62259" spans="11:13" x14ac:dyDescent="0.35">
      <c r="K62259" s="293"/>
      <c r="M62259" s="290"/>
    </row>
    <row r="62260" spans="11:13" x14ac:dyDescent="0.35">
      <c r="K62260" s="293"/>
      <c r="M62260" s="290"/>
    </row>
    <row r="62261" spans="11:13" x14ac:dyDescent="0.35">
      <c r="K62261" s="293"/>
      <c r="M62261" s="290"/>
    </row>
    <row r="62262" spans="11:13" x14ac:dyDescent="0.35">
      <c r="K62262" s="293"/>
      <c r="M62262" s="290"/>
    </row>
    <row r="62263" spans="11:13" x14ac:dyDescent="0.35">
      <c r="K62263" s="293"/>
      <c r="M62263" s="290"/>
    </row>
    <row r="62264" spans="11:13" x14ac:dyDescent="0.35">
      <c r="K62264" s="293"/>
      <c r="M62264" s="290"/>
    </row>
    <row r="62265" spans="11:13" x14ac:dyDescent="0.35">
      <c r="K62265" s="293"/>
      <c r="M62265" s="290"/>
    </row>
    <row r="62266" spans="11:13" x14ac:dyDescent="0.35">
      <c r="K62266" s="293"/>
      <c r="M62266" s="290"/>
    </row>
    <row r="62267" spans="11:13" x14ac:dyDescent="0.35">
      <c r="K62267" s="293"/>
      <c r="M62267" s="290"/>
    </row>
    <row r="62268" spans="11:13" x14ac:dyDescent="0.35">
      <c r="K62268" s="293"/>
      <c r="M62268" s="290"/>
    </row>
    <row r="62269" spans="11:13" x14ac:dyDescent="0.35">
      <c r="K62269" s="293"/>
      <c r="M62269" s="290"/>
    </row>
    <row r="62270" spans="11:13" x14ac:dyDescent="0.35">
      <c r="K62270" s="293"/>
      <c r="M62270" s="290"/>
    </row>
    <row r="62271" spans="11:13" x14ac:dyDescent="0.35">
      <c r="K62271" s="293"/>
      <c r="M62271" s="290"/>
    </row>
    <row r="62272" spans="11:13" x14ac:dyDescent="0.35">
      <c r="K62272" s="293"/>
      <c r="M62272" s="290"/>
    </row>
    <row r="62273" spans="11:13" x14ac:dyDescent="0.35">
      <c r="K62273" s="293"/>
      <c r="M62273" s="290"/>
    </row>
    <row r="62274" spans="11:13" x14ac:dyDescent="0.35">
      <c r="K62274" s="293"/>
      <c r="M62274" s="290"/>
    </row>
    <row r="62275" spans="11:13" x14ac:dyDescent="0.35">
      <c r="K62275" s="293"/>
      <c r="M62275" s="290"/>
    </row>
    <row r="62276" spans="11:13" x14ac:dyDescent="0.35">
      <c r="K62276" s="293"/>
      <c r="M62276" s="290"/>
    </row>
    <row r="62277" spans="11:13" x14ac:dyDescent="0.35">
      <c r="K62277" s="293"/>
      <c r="M62277" s="290"/>
    </row>
    <row r="62278" spans="11:13" x14ac:dyDescent="0.35">
      <c r="K62278" s="293"/>
      <c r="M62278" s="290"/>
    </row>
    <row r="62279" spans="11:13" x14ac:dyDescent="0.35">
      <c r="K62279" s="293"/>
      <c r="M62279" s="290"/>
    </row>
    <row r="62280" spans="11:13" x14ac:dyDescent="0.35">
      <c r="K62280" s="293"/>
      <c r="M62280" s="290"/>
    </row>
    <row r="62281" spans="11:13" x14ac:dyDescent="0.35">
      <c r="K62281" s="293"/>
      <c r="M62281" s="290"/>
    </row>
    <row r="62282" spans="11:13" x14ac:dyDescent="0.35">
      <c r="K62282" s="293"/>
      <c r="M62282" s="290"/>
    </row>
    <row r="62283" spans="11:13" x14ac:dyDescent="0.35">
      <c r="K62283" s="293"/>
      <c r="M62283" s="290"/>
    </row>
    <row r="62284" spans="11:13" x14ac:dyDescent="0.35">
      <c r="K62284" s="293"/>
      <c r="M62284" s="290"/>
    </row>
    <row r="62285" spans="11:13" x14ac:dyDescent="0.35">
      <c r="K62285" s="293"/>
      <c r="M62285" s="290"/>
    </row>
    <row r="62286" spans="11:13" x14ac:dyDescent="0.35">
      <c r="K62286" s="293"/>
      <c r="M62286" s="290"/>
    </row>
    <row r="62287" spans="11:13" x14ac:dyDescent="0.35">
      <c r="K62287" s="293"/>
      <c r="M62287" s="290"/>
    </row>
    <row r="62288" spans="11:13" x14ac:dyDescent="0.35">
      <c r="K62288" s="293"/>
      <c r="M62288" s="290"/>
    </row>
    <row r="62289" spans="11:13" x14ac:dyDescent="0.35">
      <c r="K62289" s="293"/>
      <c r="M62289" s="290"/>
    </row>
    <row r="62290" spans="11:13" x14ac:dyDescent="0.35">
      <c r="K62290" s="293"/>
      <c r="M62290" s="290"/>
    </row>
    <row r="62291" spans="11:13" x14ac:dyDescent="0.35">
      <c r="K62291" s="293"/>
      <c r="M62291" s="290"/>
    </row>
    <row r="62292" spans="11:13" x14ac:dyDescent="0.35">
      <c r="K62292" s="293"/>
      <c r="M62292" s="290"/>
    </row>
    <row r="62293" spans="11:13" x14ac:dyDescent="0.35">
      <c r="K62293" s="293"/>
      <c r="M62293" s="290"/>
    </row>
    <row r="62294" spans="11:13" x14ac:dyDescent="0.35">
      <c r="K62294" s="293"/>
      <c r="M62294" s="290"/>
    </row>
    <row r="62295" spans="11:13" x14ac:dyDescent="0.35">
      <c r="K62295" s="293"/>
      <c r="M62295" s="290"/>
    </row>
    <row r="62296" spans="11:13" x14ac:dyDescent="0.35">
      <c r="K62296" s="293"/>
      <c r="M62296" s="290"/>
    </row>
    <row r="62297" spans="11:13" x14ac:dyDescent="0.35">
      <c r="K62297" s="293"/>
      <c r="M62297" s="290"/>
    </row>
    <row r="62298" spans="11:13" x14ac:dyDescent="0.35">
      <c r="K62298" s="293"/>
      <c r="M62298" s="290"/>
    </row>
    <row r="62299" spans="11:13" x14ac:dyDescent="0.35">
      <c r="K62299" s="293"/>
      <c r="M62299" s="290"/>
    </row>
    <row r="62300" spans="11:13" x14ac:dyDescent="0.35">
      <c r="K62300" s="293"/>
      <c r="M62300" s="290"/>
    </row>
    <row r="62301" spans="11:13" x14ac:dyDescent="0.35">
      <c r="K62301" s="293"/>
      <c r="M62301" s="290"/>
    </row>
    <row r="62302" spans="11:13" x14ac:dyDescent="0.35">
      <c r="K62302" s="293"/>
      <c r="M62302" s="290"/>
    </row>
    <row r="62303" spans="11:13" x14ac:dyDescent="0.35">
      <c r="K62303" s="293"/>
      <c r="M62303" s="290"/>
    </row>
    <row r="62304" spans="11:13" x14ac:dyDescent="0.35">
      <c r="K62304" s="293"/>
      <c r="M62304" s="290"/>
    </row>
    <row r="62305" spans="11:13" x14ac:dyDescent="0.35">
      <c r="K62305" s="293"/>
      <c r="M62305" s="290"/>
    </row>
    <row r="62306" spans="11:13" x14ac:dyDescent="0.35">
      <c r="K62306" s="293"/>
      <c r="M62306" s="290"/>
    </row>
    <row r="62307" spans="11:13" x14ac:dyDescent="0.35">
      <c r="K62307" s="293"/>
      <c r="M62307" s="290"/>
    </row>
    <row r="62308" spans="11:13" x14ac:dyDescent="0.35">
      <c r="K62308" s="293"/>
      <c r="M62308" s="290"/>
    </row>
    <row r="62309" spans="11:13" x14ac:dyDescent="0.35">
      <c r="K62309" s="293"/>
      <c r="M62309" s="290"/>
    </row>
    <row r="62310" spans="11:13" x14ac:dyDescent="0.35">
      <c r="K62310" s="293"/>
      <c r="M62310" s="290"/>
    </row>
    <row r="62311" spans="11:13" x14ac:dyDescent="0.35">
      <c r="K62311" s="293"/>
      <c r="M62311" s="290"/>
    </row>
    <row r="62312" spans="11:13" x14ac:dyDescent="0.35">
      <c r="K62312" s="293"/>
      <c r="M62312" s="290"/>
    </row>
    <row r="62313" spans="11:13" x14ac:dyDescent="0.35">
      <c r="K62313" s="293"/>
      <c r="M62313" s="290"/>
    </row>
    <row r="62314" spans="11:13" x14ac:dyDescent="0.35">
      <c r="K62314" s="293"/>
      <c r="M62314" s="290"/>
    </row>
    <row r="62315" spans="11:13" x14ac:dyDescent="0.35">
      <c r="K62315" s="293"/>
      <c r="M62315" s="290"/>
    </row>
    <row r="62316" spans="11:13" x14ac:dyDescent="0.35">
      <c r="K62316" s="293"/>
      <c r="M62316" s="290"/>
    </row>
    <row r="62317" spans="11:13" x14ac:dyDescent="0.35">
      <c r="K62317" s="293"/>
      <c r="M62317" s="290"/>
    </row>
    <row r="62318" spans="11:13" x14ac:dyDescent="0.35">
      <c r="K62318" s="293"/>
      <c r="M62318" s="290"/>
    </row>
    <row r="62319" spans="11:13" x14ac:dyDescent="0.35">
      <c r="K62319" s="293"/>
      <c r="M62319" s="290"/>
    </row>
    <row r="62320" spans="11:13" x14ac:dyDescent="0.35">
      <c r="K62320" s="293"/>
      <c r="M62320" s="290"/>
    </row>
    <row r="62321" spans="11:13" x14ac:dyDescent="0.35">
      <c r="K62321" s="293"/>
      <c r="M62321" s="290"/>
    </row>
    <row r="62322" spans="11:13" x14ac:dyDescent="0.35">
      <c r="K62322" s="293"/>
      <c r="M62322" s="290"/>
    </row>
    <row r="62323" spans="11:13" x14ac:dyDescent="0.35">
      <c r="K62323" s="293"/>
      <c r="M62323" s="290"/>
    </row>
    <row r="62324" spans="11:13" x14ac:dyDescent="0.35">
      <c r="K62324" s="293"/>
      <c r="M62324" s="290"/>
    </row>
    <row r="62325" spans="11:13" x14ac:dyDescent="0.35">
      <c r="K62325" s="293"/>
      <c r="M62325" s="290"/>
    </row>
    <row r="62326" spans="11:13" x14ac:dyDescent="0.35">
      <c r="K62326" s="293"/>
      <c r="M62326" s="290"/>
    </row>
    <row r="62327" spans="11:13" x14ac:dyDescent="0.35">
      <c r="K62327" s="293"/>
      <c r="M62327" s="290"/>
    </row>
    <row r="62328" spans="11:13" x14ac:dyDescent="0.35">
      <c r="K62328" s="293"/>
      <c r="M62328" s="290"/>
    </row>
    <row r="62329" spans="11:13" x14ac:dyDescent="0.35">
      <c r="K62329" s="293"/>
      <c r="M62329" s="290"/>
    </row>
    <row r="62330" spans="11:13" x14ac:dyDescent="0.35">
      <c r="K62330" s="293"/>
      <c r="M62330" s="290"/>
    </row>
    <row r="62331" spans="11:13" x14ac:dyDescent="0.35">
      <c r="K62331" s="293"/>
      <c r="M62331" s="290"/>
    </row>
    <row r="62332" spans="11:13" x14ac:dyDescent="0.35">
      <c r="K62332" s="293"/>
      <c r="M62332" s="290"/>
    </row>
    <row r="62333" spans="11:13" x14ac:dyDescent="0.35">
      <c r="K62333" s="293"/>
      <c r="M62333" s="290"/>
    </row>
    <row r="62334" spans="11:13" x14ac:dyDescent="0.35">
      <c r="K62334" s="293"/>
      <c r="M62334" s="290"/>
    </row>
    <row r="62335" spans="11:13" x14ac:dyDescent="0.35">
      <c r="K62335" s="293"/>
      <c r="M62335" s="290"/>
    </row>
    <row r="62336" spans="11:13" x14ac:dyDescent="0.35">
      <c r="K62336" s="293"/>
      <c r="M62336" s="290"/>
    </row>
    <row r="62337" spans="11:13" x14ac:dyDescent="0.35">
      <c r="K62337" s="293"/>
      <c r="M62337" s="290"/>
    </row>
    <row r="62338" spans="11:13" x14ac:dyDescent="0.35">
      <c r="K62338" s="293"/>
      <c r="M62338" s="290"/>
    </row>
    <row r="62339" spans="11:13" x14ac:dyDescent="0.35">
      <c r="K62339" s="293"/>
      <c r="M62339" s="290"/>
    </row>
    <row r="62340" spans="11:13" x14ac:dyDescent="0.35">
      <c r="K62340" s="293"/>
      <c r="M62340" s="290"/>
    </row>
    <row r="62341" spans="11:13" x14ac:dyDescent="0.35">
      <c r="K62341" s="293"/>
      <c r="M62341" s="290"/>
    </row>
    <row r="62342" spans="11:13" x14ac:dyDescent="0.35">
      <c r="K62342" s="293"/>
      <c r="M62342" s="290"/>
    </row>
    <row r="62343" spans="11:13" x14ac:dyDescent="0.35">
      <c r="K62343" s="293"/>
      <c r="M62343" s="290"/>
    </row>
    <row r="62344" spans="11:13" x14ac:dyDescent="0.35">
      <c r="K62344" s="293"/>
      <c r="M62344" s="290"/>
    </row>
    <row r="62345" spans="11:13" x14ac:dyDescent="0.35">
      <c r="K62345" s="293"/>
      <c r="M62345" s="290"/>
    </row>
    <row r="62346" spans="11:13" x14ac:dyDescent="0.35">
      <c r="K62346" s="293"/>
      <c r="M62346" s="290"/>
    </row>
    <row r="62347" spans="11:13" x14ac:dyDescent="0.35">
      <c r="K62347" s="293"/>
      <c r="M62347" s="290"/>
    </row>
    <row r="62348" spans="11:13" x14ac:dyDescent="0.35">
      <c r="K62348" s="293"/>
      <c r="M62348" s="290"/>
    </row>
    <row r="62349" spans="11:13" x14ac:dyDescent="0.35">
      <c r="K62349" s="293"/>
      <c r="M62349" s="290"/>
    </row>
    <row r="62350" spans="11:13" x14ac:dyDescent="0.35">
      <c r="K62350" s="293"/>
      <c r="M62350" s="290"/>
    </row>
    <row r="62351" spans="11:13" x14ac:dyDescent="0.35">
      <c r="K62351" s="293"/>
      <c r="M62351" s="290"/>
    </row>
    <row r="62352" spans="11:13" x14ac:dyDescent="0.35">
      <c r="K62352" s="293"/>
      <c r="M62352" s="290"/>
    </row>
    <row r="62353" spans="11:13" x14ac:dyDescent="0.35">
      <c r="K62353" s="293"/>
      <c r="M62353" s="290"/>
    </row>
    <row r="62354" spans="11:13" x14ac:dyDescent="0.35">
      <c r="K62354" s="293"/>
      <c r="M62354" s="290"/>
    </row>
    <row r="62355" spans="11:13" x14ac:dyDescent="0.35">
      <c r="K62355" s="293"/>
      <c r="M62355" s="290"/>
    </row>
    <row r="62356" spans="11:13" x14ac:dyDescent="0.35">
      <c r="K62356" s="293"/>
      <c r="M62356" s="290"/>
    </row>
    <row r="62357" spans="11:13" x14ac:dyDescent="0.35">
      <c r="K62357" s="293"/>
      <c r="M62357" s="290"/>
    </row>
    <row r="62358" spans="11:13" x14ac:dyDescent="0.35">
      <c r="K62358" s="293"/>
      <c r="M62358" s="290"/>
    </row>
    <row r="62359" spans="11:13" x14ac:dyDescent="0.35">
      <c r="K62359" s="293"/>
      <c r="M62359" s="290"/>
    </row>
    <row r="62360" spans="11:13" x14ac:dyDescent="0.35">
      <c r="K62360" s="293"/>
      <c r="M62360" s="290"/>
    </row>
    <row r="62361" spans="11:13" x14ac:dyDescent="0.35">
      <c r="K62361" s="293"/>
      <c r="M62361" s="290"/>
    </row>
    <row r="62362" spans="11:13" x14ac:dyDescent="0.35">
      <c r="K62362" s="293"/>
      <c r="M62362" s="290"/>
    </row>
    <row r="62363" spans="11:13" x14ac:dyDescent="0.35">
      <c r="K62363" s="293"/>
      <c r="M62363" s="290"/>
    </row>
    <row r="62364" spans="11:13" x14ac:dyDescent="0.35">
      <c r="K62364" s="293"/>
      <c r="M62364" s="290"/>
    </row>
    <row r="62365" spans="11:13" x14ac:dyDescent="0.35">
      <c r="K62365" s="293"/>
      <c r="M62365" s="290"/>
    </row>
    <row r="62366" spans="11:13" x14ac:dyDescent="0.35">
      <c r="K62366" s="293"/>
      <c r="M62366" s="290"/>
    </row>
    <row r="62367" spans="11:13" x14ac:dyDescent="0.35">
      <c r="K62367" s="293"/>
      <c r="M62367" s="290"/>
    </row>
    <row r="62368" spans="11:13" x14ac:dyDescent="0.35">
      <c r="K62368" s="293"/>
      <c r="M62368" s="290"/>
    </row>
    <row r="62369" spans="11:13" x14ac:dyDescent="0.35">
      <c r="K62369" s="293"/>
      <c r="M62369" s="290"/>
    </row>
    <row r="62370" spans="11:13" x14ac:dyDescent="0.35">
      <c r="K62370" s="293"/>
      <c r="M62370" s="290"/>
    </row>
    <row r="62371" spans="11:13" x14ac:dyDescent="0.35">
      <c r="K62371" s="293"/>
      <c r="M62371" s="290"/>
    </row>
    <row r="62372" spans="11:13" x14ac:dyDescent="0.35">
      <c r="K62372" s="293"/>
      <c r="M62372" s="290"/>
    </row>
    <row r="62373" spans="11:13" x14ac:dyDescent="0.35">
      <c r="K62373" s="293"/>
      <c r="M62373" s="290"/>
    </row>
    <row r="62374" spans="11:13" x14ac:dyDescent="0.35">
      <c r="K62374" s="293"/>
      <c r="M62374" s="290"/>
    </row>
    <row r="62375" spans="11:13" x14ac:dyDescent="0.35">
      <c r="K62375" s="293"/>
      <c r="M62375" s="290"/>
    </row>
    <row r="62376" spans="11:13" x14ac:dyDescent="0.35">
      <c r="K62376" s="293"/>
      <c r="M62376" s="290"/>
    </row>
    <row r="62377" spans="11:13" x14ac:dyDescent="0.35">
      <c r="K62377" s="293"/>
      <c r="M62377" s="290"/>
    </row>
    <row r="62378" spans="11:13" x14ac:dyDescent="0.35">
      <c r="K62378" s="293"/>
      <c r="M62378" s="290"/>
    </row>
    <row r="62379" spans="11:13" x14ac:dyDescent="0.35">
      <c r="K62379" s="293"/>
      <c r="M62379" s="290"/>
    </row>
    <row r="62380" spans="11:13" x14ac:dyDescent="0.35">
      <c r="K62380" s="293"/>
      <c r="M62380" s="290"/>
    </row>
    <row r="62381" spans="11:13" x14ac:dyDescent="0.35">
      <c r="K62381" s="293"/>
      <c r="M62381" s="290"/>
    </row>
    <row r="62382" spans="11:13" x14ac:dyDescent="0.35">
      <c r="K62382" s="293"/>
      <c r="M62382" s="290"/>
    </row>
    <row r="62383" spans="11:13" x14ac:dyDescent="0.35">
      <c r="K62383" s="293"/>
      <c r="M62383" s="290"/>
    </row>
    <row r="62384" spans="11:13" x14ac:dyDescent="0.35">
      <c r="K62384" s="293"/>
      <c r="M62384" s="290"/>
    </row>
    <row r="62385" spans="11:13" x14ac:dyDescent="0.35">
      <c r="K62385" s="293"/>
      <c r="M62385" s="290"/>
    </row>
    <row r="62386" spans="11:13" x14ac:dyDescent="0.35">
      <c r="K62386" s="293"/>
      <c r="M62386" s="290"/>
    </row>
    <row r="62387" spans="11:13" x14ac:dyDescent="0.35">
      <c r="K62387" s="293"/>
      <c r="M62387" s="290"/>
    </row>
    <row r="62388" spans="11:13" x14ac:dyDescent="0.35">
      <c r="K62388" s="293"/>
      <c r="M62388" s="290"/>
    </row>
    <row r="62389" spans="11:13" x14ac:dyDescent="0.35">
      <c r="K62389" s="293"/>
      <c r="M62389" s="290"/>
    </row>
    <row r="62390" spans="11:13" x14ac:dyDescent="0.35">
      <c r="K62390" s="293"/>
      <c r="M62390" s="290"/>
    </row>
    <row r="62391" spans="11:13" x14ac:dyDescent="0.35">
      <c r="K62391" s="293"/>
      <c r="M62391" s="290"/>
    </row>
    <row r="62392" spans="11:13" x14ac:dyDescent="0.35">
      <c r="K62392" s="293"/>
      <c r="M62392" s="290"/>
    </row>
    <row r="62393" spans="11:13" x14ac:dyDescent="0.35">
      <c r="K62393" s="293"/>
      <c r="M62393" s="290"/>
    </row>
    <row r="62394" spans="11:13" x14ac:dyDescent="0.35">
      <c r="K62394" s="293"/>
      <c r="M62394" s="290"/>
    </row>
    <row r="62395" spans="11:13" x14ac:dyDescent="0.35">
      <c r="K62395" s="293"/>
      <c r="M62395" s="290"/>
    </row>
    <row r="62396" spans="11:13" x14ac:dyDescent="0.35">
      <c r="K62396" s="293"/>
      <c r="M62396" s="290"/>
    </row>
    <row r="62397" spans="11:13" x14ac:dyDescent="0.35">
      <c r="K62397" s="293"/>
      <c r="M62397" s="290"/>
    </row>
    <row r="62398" spans="11:13" x14ac:dyDescent="0.35">
      <c r="K62398" s="293"/>
      <c r="M62398" s="290"/>
    </row>
    <row r="62399" spans="11:13" x14ac:dyDescent="0.35">
      <c r="K62399" s="293"/>
      <c r="M62399" s="290"/>
    </row>
    <row r="62400" spans="11:13" x14ac:dyDescent="0.35">
      <c r="K62400" s="293"/>
      <c r="M62400" s="290"/>
    </row>
    <row r="62401" spans="11:13" x14ac:dyDescent="0.35">
      <c r="K62401" s="293"/>
      <c r="M62401" s="290"/>
    </row>
    <row r="62402" spans="11:13" x14ac:dyDescent="0.35">
      <c r="K62402" s="293"/>
      <c r="M62402" s="290"/>
    </row>
    <row r="62403" spans="11:13" x14ac:dyDescent="0.35">
      <c r="K62403" s="293"/>
      <c r="M62403" s="290"/>
    </row>
    <row r="62404" spans="11:13" x14ac:dyDescent="0.35">
      <c r="K62404" s="293"/>
      <c r="M62404" s="290"/>
    </row>
    <row r="62405" spans="11:13" x14ac:dyDescent="0.35">
      <c r="K62405" s="293"/>
      <c r="M62405" s="290"/>
    </row>
    <row r="62406" spans="11:13" x14ac:dyDescent="0.35">
      <c r="K62406" s="293"/>
      <c r="M62406" s="290"/>
    </row>
    <row r="62407" spans="11:13" x14ac:dyDescent="0.35">
      <c r="K62407" s="293"/>
      <c r="M62407" s="290"/>
    </row>
    <row r="62408" spans="11:13" x14ac:dyDescent="0.35">
      <c r="K62408" s="293"/>
      <c r="M62408" s="290"/>
    </row>
    <row r="62409" spans="11:13" x14ac:dyDescent="0.35">
      <c r="K62409" s="293"/>
      <c r="M62409" s="290"/>
    </row>
    <row r="62410" spans="11:13" x14ac:dyDescent="0.35">
      <c r="K62410" s="293"/>
      <c r="M62410" s="290"/>
    </row>
    <row r="62411" spans="11:13" x14ac:dyDescent="0.35">
      <c r="K62411" s="293"/>
      <c r="M62411" s="290"/>
    </row>
    <row r="62412" spans="11:13" x14ac:dyDescent="0.35">
      <c r="K62412" s="293"/>
      <c r="M62412" s="290"/>
    </row>
    <row r="62413" spans="11:13" x14ac:dyDescent="0.35">
      <c r="K62413" s="293"/>
      <c r="M62413" s="290"/>
    </row>
    <row r="62414" spans="11:13" x14ac:dyDescent="0.35">
      <c r="K62414" s="293"/>
      <c r="M62414" s="290"/>
    </row>
    <row r="62415" spans="11:13" x14ac:dyDescent="0.35">
      <c r="K62415" s="293"/>
      <c r="M62415" s="290"/>
    </row>
    <row r="62416" spans="11:13" x14ac:dyDescent="0.35">
      <c r="K62416" s="293"/>
      <c r="M62416" s="290"/>
    </row>
    <row r="62417" spans="11:13" x14ac:dyDescent="0.35">
      <c r="K62417" s="293"/>
      <c r="M62417" s="290"/>
    </row>
    <row r="62418" spans="11:13" x14ac:dyDescent="0.35">
      <c r="K62418" s="293"/>
      <c r="M62418" s="290"/>
    </row>
    <row r="62419" spans="11:13" x14ac:dyDescent="0.35">
      <c r="K62419" s="293"/>
      <c r="M62419" s="290"/>
    </row>
    <row r="62420" spans="11:13" x14ac:dyDescent="0.35">
      <c r="K62420" s="293"/>
      <c r="M62420" s="290"/>
    </row>
    <row r="62421" spans="11:13" x14ac:dyDescent="0.35">
      <c r="K62421" s="293"/>
      <c r="M62421" s="290"/>
    </row>
    <row r="62422" spans="11:13" x14ac:dyDescent="0.35">
      <c r="K62422" s="293"/>
      <c r="M62422" s="290"/>
    </row>
    <row r="62423" spans="11:13" x14ac:dyDescent="0.35">
      <c r="K62423" s="293"/>
      <c r="M62423" s="290"/>
    </row>
    <row r="62424" spans="11:13" x14ac:dyDescent="0.35">
      <c r="K62424" s="293"/>
      <c r="M62424" s="290"/>
    </row>
    <row r="62425" spans="11:13" x14ac:dyDescent="0.35">
      <c r="K62425" s="293"/>
      <c r="M62425" s="290"/>
    </row>
    <row r="62426" spans="11:13" x14ac:dyDescent="0.35">
      <c r="K62426" s="293"/>
      <c r="M62426" s="290"/>
    </row>
    <row r="62427" spans="11:13" x14ac:dyDescent="0.35">
      <c r="K62427" s="293"/>
      <c r="M62427" s="290"/>
    </row>
    <row r="62428" spans="11:13" x14ac:dyDescent="0.35">
      <c r="K62428" s="293"/>
      <c r="M62428" s="290"/>
    </row>
    <row r="62429" spans="11:13" x14ac:dyDescent="0.35">
      <c r="K62429" s="293"/>
      <c r="M62429" s="290"/>
    </row>
    <row r="62430" spans="11:13" x14ac:dyDescent="0.35">
      <c r="K62430" s="293"/>
      <c r="M62430" s="290"/>
    </row>
    <row r="62431" spans="11:13" x14ac:dyDescent="0.35">
      <c r="K62431" s="293"/>
      <c r="M62431" s="290"/>
    </row>
    <row r="62432" spans="11:13" x14ac:dyDescent="0.35">
      <c r="K62432" s="293"/>
      <c r="M62432" s="290"/>
    </row>
    <row r="62433" spans="11:13" x14ac:dyDescent="0.35">
      <c r="K62433" s="293"/>
      <c r="M62433" s="290"/>
    </row>
    <row r="62434" spans="11:13" x14ac:dyDescent="0.35">
      <c r="K62434" s="293"/>
      <c r="M62434" s="290"/>
    </row>
    <row r="62435" spans="11:13" x14ac:dyDescent="0.35">
      <c r="K62435" s="293"/>
      <c r="M62435" s="290"/>
    </row>
    <row r="62436" spans="11:13" x14ac:dyDescent="0.35">
      <c r="K62436" s="293"/>
      <c r="M62436" s="290"/>
    </row>
    <row r="62437" spans="11:13" x14ac:dyDescent="0.35">
      <c r="K62437" s="293"/>
      <c r="M62437" s="290"/>
    </row>
    <row r="62438" spans="11:13" x14ac:dyDescent="0.35">
      <c r="K62438" s="293"/>
      <c r="M62438" s="290"/>
    </row>
    <row r="62439" spans="11:13" x14ac:dyDescent="0.35">
      <c r="K62439" s="293"/>
      <c r="M62439" s="290"/>
    </row>
    <row r="62440" spans="11:13" x14ac:dyDescent="0.35">
      <c r="K62440" s="293"/>
      <c r="M62440" s="290"/>
    </row>
    <row r="62441" spans="11:13" x14ac:dyDescent="0.35">
      <c r="K62441" s="293"/>
      <c r="M62441" s="290"/>
    </row>
    <row r="62442" spans="11:13" x14ac:dyDescent="0.35">
      <c r="K62442" s="293"/>
      <c r="M62442" s="290"/>
    </row>
    <row r="62443" spans="11:13" x14ac:dyDescent="0.35">
      <c r="K62443" s="293"/>
      <c r="M62443" s="290"/>
    </row>
    <row r="62444" spans="11:13" x14ac:dyDescent="0.35">
      <c r="K62444" s="293"/>
      <c r="M62444" s="290"/>
    </row>
    <row r="62445" spans="11:13" x14ac:dyDescent="0.35">
      <c r="K62445" s="293"/>
      <c r="M62445" s="290"/>
    </row>
    <row r="62446" spans="11:13" x14ac:dyDescent="0.35">
      <c r="K62446" s="293"/>
      <c r="M62446" s="290"/>
    </row>
    <row r="62447" spans="11:13" x14ac:dyDescent="0.35">
      <c r="K62447" s="293"/>
      <c r="M62447" s="290"/>
    </row>
    <row r="62448" spans="11:13" x14ac:dyDescent="0.35">
      <c r="K62448" s="293"/>
      <c r="M62448" s="290"/>
    </row>
    <row r="62449" spans="11:13" x14ac:dyDescent="0.35">
      <c r="K62449" s="293"/>
      <c r="M62449" s="290"/>
    </row>
    <row r="62450" spans="11:13" x14ac:dyDescent="0.35">
      <c r="K62450" s="293"/>
      <c r="M62450" s="290"/>
    </row>
    <row r="62451" spans="11:13" x14ac:dyDescent="0.35">
      <c r="K62451" s="293"/>
      <c r="M62451" s="290"/>
    </row>
    <row r="62452" spans="11:13" x14ac:dyDescent="0.35">
      <c r="K62452" s="293"/>
      <c r="M62452" s="290"/>
    </row>
    <row r="62453" spans="11:13" x14ac:dyDescent="0.35">
      <c r="K62453" s="293"/>
      <c r="M62453" s="290"/>
    </row>
    <row r="62454" spans="11:13" x14ac:dyDescent="0.35">
      <c r="K62454" s="293"/>
      <c r="M62454" s="290"/>
    </row>
    <row r="62455" spans="11:13" x14ac:dyDescent="0.35">
      <c r="K62455" s="293"/>
      <c r="M62455" s="290"/>
    </row>
    <row r="62456" spans="11:13" x14ac:dyDescent="0.35">
      <c r="K62456" s="293"/>
      <c r="M62456" s="290"/>
    </row>
    <row r="62457" spans="11:13" x14ac:dyDescent="0.35">
      <c r="K62457" s="293"/>
      <c r="M62457" s="290"/>
    </row>
    <row r="62458" spans="11:13" x14ac:dyDescent="0.35">
      <c r="K62458" s="293"/>
      <c r="M62458" s="290"/>
    </row>
    <row r="62459" spans="11:13" x14ac:dyDescent="0.35">
      <c r="K62459" s="293"/>
      <c r="M62459" s="290"/>
    </row>
    <row r="62460" spans="11:13" x14ac:dyDescent="0.35">
      <c r="K62460" s="293"/>
      <c r="M62460" s="290"/>
    </row>
    <row r="62461" spans="11:13" x14ac:dyDescent="0.35">
      <c r="K62461" s="293"/>
      <c r="M62461" s="290"/>
    </row>
    <row r="62462" spans="11:13" x14ac:dyDescent="0.35">
      <c r="K62462" s="293"/>
      <c r="M62462" s="290"/>
    </row>
    <row r="62463" spans="11:13" x14ac:dyDescent="0.35">
      <c r="K62463" s="293"/>
      <c r="M62463" s="290"/>
    </row>
    <row r="62464" spans="11:13" x14ac:dyDescent="0.35">
      <c r="K62464" s="293"/>
      <c r="M62464" s="290"/>
    </row>
    <row r="62465" spans="11:13" x14ac:dyDescent="0.35">
      <c r="K62465" s="293"/>
      <c r="M62465" s="290"/>
    </row>
    <row r="62466" spans="11:13" x14ac:dyDescent="0.35">
      <c r="K62466" s="293"/>
      <c r="M62466" s="290"/>
    </row>
    <row r="62467" spans="11:13" x14ac:dyDescent="0.35">
      <c r="K62467" s="293"/>
      <c r="M62467" s="290"/>
    </row>
    <row r="62468" spans="11:13" x14ac:dyDescent="0.35">
      <c r="K62468" s="293"/>
      <c r="M62468" s="290"/>
    </row>
    <row r="62469" spans="11:13" x14ac:dyDescent="0.35">
      <c r="K62469" s="293"/>
      <c r="M62469" s="290"/>
    </row>
    <row r="62470" spans="11:13" x14ac:dyDescent="0.35">
      <c r="K62470" s="293"/>
      <c r="M62470" s="290"/>
    </row>
    <row r="62471" spans="11:13" x14ac:dyDescent="0.35">
      <c r="K62471" s="293"/>
      <c r="M62471" s="290"/>
    </row>
    <row r="62472" spans="11:13" x14ac:dyDescent="0.35">
      <c r="K62472" s="293"/>
      <c r="M62472" s="290"/>
    </row>
    <row r="62473" spans="11:13" x14ac:dyDescent="0.35">
      <c r="K62473" s="293"/>
      <c r="M62473" s="290"/>
    </row>
    <row r="62474" spans="11:13" x14ac:dyDescent="0.35">
      <c r="K62474" s="293"/>
      <c r="M62474" s="290"/>
    </row>
    <row r="62475" spans="11:13" x14ac:dyDescent="0.35">
      <c r="K62475" s="293"/>
      <c r="M62475" s="290"/>
    </row>
    <row r="62476" spans="11:13" x14ac:dyDescent="0.35">
      <c r="K62476" s="293"/>
      <c r="M62476" s="290"/>
    </row>
    <row r="62477" spans="11:13" x14ac:dyDescent="0.35">
      <c r="K62477" s="293"/>
      <c r="M62477" s="290"/>
    </row>
    <row r="62478" spans="11:13" x14ac:dyDescent="0.35">
      <c r="K62478" s="293"/>
      <c r="M62478" s="290"/>
    </row>
    <row r="62479" spans="11:13" x14ac:dyDescent="0.35">
      <c r="K62479" s="293"/>
      <c r="M62479" s="290"/>
    </row>
    <row r="62480" spans="11:13" x14ac:dyDescent="0.35">
      <c r="K62480" s="293"/>
      <c r="M62480" s="290"/>
    </row>
    <row r="62481" spans="11:13" x14ac:dyDescent="0.35">
      <c r="K62481" s="293"/>
      <c r="M62481" s="290"/>
    </row>
    <row r="62482" spans="11:13" x14ac:dyDescent="0.35">
      <c r="K62482" s="293"/>
      <c r="M62482" s="290"/>
    </row>
    <row r="62483" spans="11:13" x14ac:dyDescent="0.35">
      <c r="K62483" s="293"/>
      <c r="M62483" s="290"/>
    </row>
    <row r="62484" spans="11:13" x14ac:dyDescent="0.35">
      <c r="K62484" s="293"/>
      <c r="M62484" s="290"/>
    </row>
    <row r="62485" spans="11:13" x14ac:dyDescent="0.35">
      <c r="K62485" s="293"/>
      <c r="M62485" s="290"/>
    </row>
    <row r="62486" spans="11:13" x14ac:dyDescent="0.35">
      <c r="K62486" s="293"/>
      <c r="M62486" s="290"/>
    </row>
    <row r="62487" spans="11:13" x14ac:dyDescent="0.35">
      <c r="K62487" s="293"/>
      <c r="M62487" s="290"/>
    </row>
    <row r="62488" spans="11:13" x14ac:dyDescent="0.35">
      <c r="K62488" s="293"/>
      <c r="M62488" s="290"/>
    </row>
    <row r="62489" spans="11:13" x14ac:dyDescent="0.35">
      <c r="K62489" s="293"/>
      <c r="M62489" s="290"/>
    </row>
    <row r="62490" spans="11:13" x14ac:dyDescent="0.35">
      <c r="K62490" s="293"/>
      <c r="M62490" s="290"/>
    </row>
    <row r="62491" spans="11:13" x14ac:dyDescent="0.35">
      <c r="K62491" s="293"/>
      <c r="M62491" s="290"/>
    </row>
    <row r="62492" spans="11:13" x14ac:dyDescent="0.35">
      <c r="K62492" s="293"/>
      <c r="M62492" s="290"/>
    </row>
    <row r="62493" spans="11:13" x14ac:dyDescent="0.35">
      <c r="K62493" s="293"/>
      <c r="M62493" s="290"/>
    </row>
    <row r="62494" spans="11:13" x14ac:dyDescent="0.35">
      <c r="K62494" s="293"/>
      <c r="M62494" s="290"/>
    </row>
    <row r="62495" spans="11:13" x14ac:dyDescent="0.35">
      <c r="K62495" s="293"/>
      <c r="M62495" s="290"/>
    </row>
    <row r="62496" spans="11:13" x14ac:dyDescent="0.35">
      <c r="K62496" s="293"/>
      <c r="M62496" s="290"/>
    </row>
    <row r="62497" spans="11:13" x14ac:dyDescent="0.35">
      <c r="K62497" s="293"/>
      <c r="M62497" s="290"/>
    </row>
    <row r="62498" spans="11:13" x14ac:dyDescent="0.35">
      <c r="K62498" s="293"/>
      <c r="M62498" s="290"/>
    </row>
    <row r="62499" spans="11:13" x14ac:dyDescent="0.35">
      <c r="K62499" s="293"/>
      <c r="M62499" s="290"/>
    </row>
    <row r="62500" spans="11:13" x14ac:dyDescent="0.35">
      <c r="K62500" s="293"/>
      <c r="M62500" s="290"/>
    </row>
    <row r="62501" spans="11:13" x14ac:dyDescent="0.35">
      <c r="K62501" s="293"/>
      <c r="M62501" s="290"/>
    </row>
    <row r="62502" spans="11:13" x14ac:dyDescent="0.35">
      <c r="K62502" s="293"/>
      <c r="M62502" s="290"/>
    </row>
    <row r="62503" spans="11:13" x14ac:dyDescent="0.35">
      <c r="K62503" s="293"/>
      <c r="M62503" s="290"/>
    </row>
    <row r="62504" spans="11:13" x14ac:dyDescent="0.35">
      <c r="K62504" s="293"/>
      <c r="M62504" s="290"/>
    </row>
    <row r="62505" spans="11:13" x14ac:dyDescent="0.35">
      <c r="K62505" s="293"/>
      <c r="M62505" s="290"/>
    </row>
    <row r="62506" spans="11:13" x14ac:dyDescent="0.35">
      <c r="K62506" s="293"/>
      <c r="M62506" s="290"/>
    </row>
    <row r="62507" spans="11:13" x14ac:dyDescent="0.35">
      <c r="K62507" s="293"/>
      <c r="M62507" s="290"/>
    </row>
    <row r="62508" spans="11:13" x14ac:dyDescent="0.35">
      <c r="K62508" s="293"/>
      <c r="M62508" s="290"/>
    </row>
    <row r="62509" spans="11:13" x14ac:dyDescent="0.35">
      <c r="K62509" s="293"/>
      <c r="M62509" s="290"/>
    </row>
    <row r="62510" spans="11:13" x14ac:dyDescent="0.35">
      <c r="K62510" s="293"/>
      <c r="M62510" s="290"/>
    </row>
    <row r="62511" spans="11:13" x14ac:dyDescent="0.35">
      <c r="K62511" s="293"/>
      <c r="M62511" s="290"/>
    </row>
    <row r="62512" spans="11:13" x14ac:dyDescent="0.35">
      <c r="K62512" s="293"/>
      <c r="M62512" s="290"/>
    </row>
    <row r="62513" spans="11:13" x14ac:dyDescent="0.35">
      <c r="K62513" s="293"/>
      <c r="M62513" s="290"/>
    </row>
    <row r="62514" spans="11:13" x14ac:dyDescent="0.35">
      <c r="K62514" s="293"/>
      <c r="M62514" s="290"/>
    </row>
    <row r="62515" spans="11:13" x14ac:dyDescent="0.35">
      <c r="K62515" s="293"/>
      <c r="M62515" s="290"/>
    </row>
    <row r="62516" spans="11:13" x14ac:dyDescent="0.35">
      <c r="K62516" s="293"/>
      <c r="M62516" s="290"/>
    </row>
    <row r="62517" spans="11:13" x14ac:dyDescent="0.35">
      <c r="K62517" s="293"/>
      <c r="M62517" s="290"/>
    </row>
    <row r="62518" spans="11:13" x14ac:dyDescent="0.35">
      <c r="K62518" s="293"/>
      <c r="M62518" s="290"/>
    </row>
    <row r="62519" spans="11:13" x14ac:dyDescent="0.35">
      <c r="K62519" s="293"/>
      <c r="M62519" s="290"/>
    </row>
    <row r="62520" spans="11:13" x14ac:dyDescent="0.35">
      <c r="K62520" s="293"/>
      <c r="M62520" s="290"/>
    </row>
    <row r="62521" spans="11:13" x14ac:dyDescent="0.35">
      <c r="K62521" s="293"/>
      <c r="M62521" s="290"/>
    </row>
    <row r="62522" spans="11:13" x14ac:dyDescent="0.35">
      <c r="K62522" s="293"/>
      <c r="M62522" s="290"/>
    </row>
    <row r="62523" spans="11:13" x14ac:dyDescent="0.35">
      <c r="K62523" s="293"/>
      <c r="M62523" s="290"/>
    </row>
    <row r="62524" spans="11:13" x14ac:dyDescent="0.35">
      <c r="K62524" s="293"/>
      <c r="M62524" s="290"/>
    </row>
    <row r="62525" spans="11:13" x14ac:dyDescent="0.35">
      <c r="K62525" s="293"/>
      <c r="M62525" s="290"/>
    </row>
    <row r="62526" spans="11:13" x14ac:dyDescent="0.35">
      <c r="K62526" s="293"/>
      <c r="M62526" s="290"/>
    </row>
    <row r="62527" spans="11:13" x14ac:dyDescent="0.35">
      <c r="K62527" s="293"/>
      <c r="M62527" s="290"/>
    </row>
    <row r="62528" spans="11:13" x14ac:dyDescent="0.35">
      <c r="K62528" s="293"/>
      <c r="M62528" s="290"/>
    </row>
    <row r="62529" spans="11:13" x14ac:dyDescent="0.35">
      <c r="K62529" s="293"/>
      <c r="M62529" s="290"/>
    </row>
    <row r="62530" spans="11:13" x14ac:dyDescent="0.35">
      <c r="K62530" s="293"/>
      <c r="M62530" s="290"/>
    </row>
    <row r="62531" spans="11:13" x14ac:dyDescent="0.35">
      <c r="K62531" s="293"/>
      <c r="M62531" s="290"/>
    </row>
    <row r="62532" spans="11:13" x14ac:dyDescent="0.35">
      <c r="K62532" s="293"/>
      <c r="M62532" s="290"/>
    </row>
    <row r="62533" spans="11:13" x14ac:dyDescent="0.35">
      <c r="K62533" s="293"/>
      <c r="M62533" s="290"/>
    </row>
    <row r="62534" spans="11:13" x14ac:dyDescent="0.35">
      <c r="K62534" s="293"/>
      <c r="M62534" s="290"/>
    </row>
    <row r="62535" spans="11:13" x14ac:dyDescent="0.35">
      <c r="K62535" s="293"/>
      <c r="M62535" s="290"/>
    </row>
    <row r="62536" spans="11:13" x14ac:dyDescent="0.35">
      <c r="K62536" s="293"/>
      <c r="M62536" s="290"/>
    </row>
    <row r="62537" spans="11:13" x14ac:dyDescent="0.35">
      <c r="K62537" s="293"/>
      <c r="M62537" s="290"/>
    </row>
    <row r="62538" spans="11:13" x14ac:dyDescent="0.35">
      <c r="K62538" s="293"/>
      <c r="M62538" s="290"/>
    </row>
    <row r="62539" spans="11:13" x14ac:dyDescent="0.35">
      <c r="K62539" s="293"/>
      <c r="M62539" s="290"/>
    </row>
    <row r="62540" spans="11:13" x14ac:dyDescent="0.35">
      <c r="K62540" s="293"/>
      <c r="M62540" s="290"/>
    </row>
    <row r="62541" spans="11:13" x14ac:dyDescent="0.35">
      <c r="K62541" s="293"/>
      <c r="M62541" s="290"/>
    </row>
    <row r="62542" spans="11:13" x14ac:dyDescent="0.35">
      <c r="K62542" s="293"/>
      <c r="M62542" s="290"/>
    </row>
    <row r="62543" spans="11:13" x14ac:dyDescent="0.35">
      <c r="K62543" s="293"/>
      <c r="M62543" s="290"/>
    </row>
    <row r="62544" spans="11:13" x14ac:dyDescent="0.35">
      <c r="K62544" s="293"/>
      <c r="M62544" s="290"/>
    </row>
    <row r="62545" spans="11:13" x14ac:dyDescent="0.35">
      <c r="K62545" s="293"/>
      <c r="M62545" s="290"/>
    </row>
    <row r="62546" spans="11:13" x14ac:dyDescent="0.35">
      <c r="K62546" s="293"/>
      <c r="M62546" s="290"/>
    </row>
    <row r="62547" spans="11:13" x14ac:dyDescent="0.35">
      <c r="K62547" s="293"/>
      <c r="M62547" s="290"/>
    </row>
    <row r="62548" spans="11:13" x14ac:dyDescent="0.35">
      <c r="K62548" s="293"/>
      <c r="M62548" s="290"/>
    </row>
    <row r="62549" spans="11:13" x14ac:dyDescent="0.35">
      <c r="K62549" s="293"/>
      <c r="M62549" s="290"/>
    </row>
    <row r="62550" spans="11:13" x14ac:dyDescent="0.35">
      <c r="K62550" s="293"/>
      <c r="M62550" s="290"/>
    </row>
    <row r="62551" spans="11:13" x14ac:dyDescent="0.35">
      <c r="K62551" s="293"/>
      <c r="M62551" s="290"/>
    </row>
    <row r="62552" spans="11:13" x14ac:dyDescent="0.35">
      <c r="K62552" s="293"/>
      <c r="M62552" s="290"/>
    </row>
    <row r="62553" spans="11:13" x14ac:dyDescent="0.35">
      <c r="K62553" s="293"/>
      <c r="M62553" s="290"/>
    </row>
    <row r="62554" spans="11:13" x14ac:dyDescent="0.35">
      <c r="K62554" s="293"/>
      <c r="M62554" s="290"/>
    </row>
    <row r="62555" spans="11:13" x14ac:dyDescent="0.35">
      <c r="K62555" s="293"/>
      <c r="M62555" s="290"/>
    </row>
    <row r="62556" spans="11:13" x14ac:dyDescent="0.35">
      <c r="K62556" s="293"/>
      <c r="M62556" s="290"/>
    </row>
    <row r="62557" spans="11:13" x14ac:dyDescent="0.35">
      <c r="K62557" s="293"/>
      <c r="M62557" s="290"/>
    </row>
    <row r="62558" spans="11:13" x14ac:dyDescent="0.35">
      <c r="K62558" s="293"/>
      <c r="M62558" s="290"/>
    </row>
    <row r="62559" spans="11:13" x14ac:dyDescent="0.35">
      <c r="K62559" s="293"/>
      <c r="M62559" s="290"/>
    </row>
    <row r="62560" spans="11:13" x14ac:dyDescent="0.35">
      <c r="K62560" s="293"/>
      <c r="M62560" s="290"/>
    </row>
    <row r="62561" spans="11:13" x14ac:dyDescent="0.35">
      <c r="K62561" s="293"/>
      <c r="M62561" s="290"/>
    </row>
    <row r="62562" spans="11:13" x14ac:dyDescent="0.35">
      <c r="K62562" s="293"/>
      <c r="M62562" s="290"/>
    </row>
    <row r="62563" spans="11:13" x14ac:dyDescent="0.35">
      <c r="K62563" s="293"/>
      <c r="M62563" s="290"/>
    </row>
    <row r="62564" spans="11:13" x14ac:dyDescent="0.35">
      <c r="K62564" s="293"/>
      <c r="M62564" s="290"/>
    </row>
    <row r="62565" spans="11:13" x14ac:dyDescent="0.35">
      <c r="K62565" s="293"/>
      <c r="M62565" s="290"/>
    </row>
    <row r="62566" spans="11:13" x14ac:dyDescent="0.35">
      <c r="K62566" s="293"/>
      <c r="M62566" s="290"/>
    </row>
    <row r="62567" spans="11:13" x14ac:dyDescent="0.35">
      <c r="K62567" s="293"/>
      <c r="M62567" s="290"/>
    </row>
    <row r="62568" spans="11:13" x14ac:dyDescent="0.35">
      <c r="K62568" s="293"/>
      <c r="M62568" s="290"/>
    </row>
    <row r="62569" spans="11:13" x14ac:dyDescent="0.35">
      <c r="K62569" s="293"/>
      <c r="M62569" s="290"/>
    </row>
    <row r="62570" spans="11:13" x14ac:dyDescent="0.35">
      <c r="K62570" s="293"/>
      <c r="M62570" s="290"/>
    </row>
    <row r="62571" spans="11:13" x14ac:dyDescent="0.35">
      <c r="K62571" s="293"/>
      <c r="M62571" s="290"/>
    </row>
    <row r="62572" spans="11:13" x14ac:dyDescent="0.35">
      <c r="K62572" s="293"/>
      <c r="M62572" s="290"/>
    </row>
    <row r="62573" spans="11:13" x14ac:dyDescent="0.35">
      <c r="K62573" s="293"/>
      <c r="M62573" s="290"/>
    </row>
    <row r="62574" spans="11:13" x14ac:dyDescent="0.35">
      <c r="K62574" s="293"/>
      <c r="M62574" s="290"/>
    </row>
    <row r="62575" spans="11:13" x14ac:dyDescent="0.35">
      <c r="K62575" s="293"/>
      <c r="M62575" s="290"/>
    </row>
    <row r="62576" spans="11:13" x14ac:dyDescent="0.35">
      <c r="K62576" s="293"/>
      <c r="M62576" s="290"/>
    </row>
    <row r="62577" spans="11:13" x14ac:dyDescent="0.35">
      <c r="K62577" s="293"/>
      <c r="M62577" s="290"/>
    </row>
    <row r="62578" spans="11:13" x14ac:dyDescent="0.35">
      <c r="K62578" s="293"/>
      <c r="M62578" s="290"/>
    </row>
    <row r="62579" spans="11:13" x14ac:dyDescent="0.35">
      <c r="K62579" s="293"/>
      <c r="M62579" s="290"/>
    </row>
    <row r="62580" spans="11:13" x14ac:dyDescent="0.35">
      <c r="K62580" s="293"/>
      <c r="M62580" s="290"/>
    </row>
    <row r="62581" spans="11:13" x14ac:dyDescent="0.35">
      <c r="K62581" s="293"/>
      <c r="M62581" s="290"/>
    </row>
    <row r="62582" spans="11:13" x14ac:dyDescent="0.35">
      <c r="K62582" s="293"/>
      <c r="M62582" s="290"/>
    </row>
    <row r="62583" spans="11:13" x14ac:dyDescent="0.35">
      <c r="K62583" s="293"/>
      <c r="M62583" s="290"/>
    </row>
    <row r="62584" spans="11:13" x14ac:dyDescent="0.35">
      <c r="K62584" s="293"/>
      <c r="M62584" s="290"/>
    </row>
    <row r="62585" spans="11:13" x14ac:dyDescent="0.35">
      <c r="K62585" s="293"/>
      <c r="M62585" s="290"/>
    </row>
    <row r="62586" spans="11:13" x14ac:dyDescent="0.35">
      <c r="K62586" s="293"/>
      <c r="M62586" s="290"/>
    </row>
    <row r="62587" spans="11:13" x14ac:dyDescent="0.35">
      <c r="K62587" s="293"/>
      <c r="M62587" s="290"/>
    </row>
    <row r="62588" spans="11:13" x14ac:dyDescent="0.35">
      <c r="K62588" s="293"/>
      <c r="M62588" s="290"/>
    </row>
    <row r="62589" spans="11:13" x14ac:dyDescent="0.35">
      <c r="K62589" s="293"/>
      <c r="M62589" s="290"/>
    </row>
    <row r="62590" spans="11:13" x14ac:dyDescent="0.35">
      <c r="K62590" s="293"/>
      <c r="M62590" s="290"/>
    </row>
    <row r="62591" spans="11:13" x14ac:dyDescent="0.35">
      <c r="K62591" s="293"/>
      <c r="M62591" s="290"/>
    </row>
    <row r="62592" spans="11:13" x14ac:dyDescent="0.35">
      <c r="K62592" s="293"/>
      <c r="M62592" s="290"/>
    </row>
    <row r="62593" spans="11:13" x14ac:dyDescent="0.35">
      <c r="K62593" s="293"/>
      <c r="M62593" s="290"/>
    </row>
    <row r="62594" spans="11:13" x14ac:dyDescent="0.35">
      <c r="K62594" s="293"/>
      <c r="M62594" s="290"/>
    </row>
    <row r="62595" spans="11:13" x14ac:dyDescent="0.35">
      <c r="K62595" s="293"/>
      <c r="M62595" s="290"/>
    </row>
    <row r="62596" spans="11:13" x14ac:dyDescent="0.35">
      <c r="K62596" s="293"/>
      <c r="M62596" s="290"/>
    </row>
    <row r="62597" spans="11:13" x14ac:dyDescent="0.35">
      <c r="K62597" s="293"/>
      <c r="M62597" s="290"/>
    </row>
    <row r="62598" spans="11:13" x14ac:dyDescent="0.35">
      <c r="K62598" s="293"/>
      <c r="M62598" s="290"/>
    </row>
    <row r="62599" spans="11:13" x14ac:dyDescent="0.35">
      <c r="K62599" s="293"/>
      <c r="M62599" s="290"/>
    </row>
    <row r="62600" spans="11:13" x14ac:dyDescent="0.35">
      <c r="K62600" s="293"/>
      <c r="M62600" s="290"/>
    </row>
    <row r="62601" spans="11:13" x14ac:dyDescent="0.35">
      <c r="K62601" s="293"/>
      <c r="M62601" s="290"/>
    </row>
    <row r="62602" spans="11:13" x14ac:dyDescent="0.35">
      <c r="K62602" s="293"/>
      <c r="M62602" s="290"/>
    </row>
    <row r="62603" spans="11:13" x14ac:dyDescent="0.35">
      <c r="K62603" s="293"/>
      <c r="M62603" s="290"/>
    </row>
    <row r="62604" spans="11:13" x14ac:dyDescent="0.35">
      <c r="K62604" s="293"/>
      <c r="M62604" s="290"/>
    </row>
    <row r="62605" spans="11:13" x14ac:dyDescent="0.35">
      <c r="K62605" s="293"/>
      <c r="M62605" s="290"/>
    </row>
    <row r="62606" spans="11:13" x14ac:dyDescent="0.35">
      <c r="K62606" s="293"/>
      <c r="M62606" s="290"/>
    </row>
    <row r="62607" spans="11:13" x14ac:dyDescent="0.35">
      <c r="K62607" s="293"/>
      <c r="M62607" s="290"/>
    </row>
    <row r="62608" spans="11:13" x14ac:dyDescent="0.35">
      <c r="K62608" s="293"/>
      <c r="M62608" s="290"/>
    </row>
    <row r="62609" spans="11:13" x14ac:dyDescent="0.35">
      <c r="K62609" s="293"/>
      <c r="M62609" s="290"/>
    </row>
    <row r="62610" spans="11:13" x14ac:dyDescent="0.35">
      <c r="K62610" s="293"/>
      <c r="M62610" s="290"/>
    </row>
    <row r="62611" spans="11:13" x14ac:dyDescent="0.35">
      <c r="K62611" s="293"/>
      <c r="M62611" s="290"/>
    </row>
    <row r="62612" spans="11:13" x14ac:dyDescent="0.35">
      <c r="K62612" s="293"/>
      <c r="M62612" s="290"/>
    </row>
    <row r="62613" spans="11:13" x14ac:dyDescent="0.35">
      <c r="K62613" s="293"/>
      <c r="M62613" s="290"/>
    </row>
    <row r="62614" spans="11:13" x14ac:dyDescent="0.35">
      <c r="K62614" s="293"/>
      <c r="M62614" s="290"/>
    </row>
    <row r="62615" spans="11:13" x14ac:dyDescent="0.35">
      <c r="K62615" s="293"/>
      <c r="M62615" s="290"/>
    </row>
    <row r="62616" spans="11:13" x14ac:dyDescent="0.35">
      <c r="K62616" s="293"/>
      <c r="M62616" s="290"/>
    </row>
    <row r="62617" spans="11:13" x14ac:dyDescent="0.35">
      <c r="K62617" s="293"/>
      <c r="M62617" s="290"/>
    </row>
    <row r="62618" spans="11:13" x14ac:dyDescent="0.35">
      <c r="K62618" s="293"/>
      <c r="M62618" s="290"/>
    </row>
    <row r="62619" spans="11:13" x14ac:dyDescent="0.35">
      <c r="K62619" s="293"/>
      <c r="M62619" s="290"/>
    </row>
    <row r="62620" spans="11:13" x14ac:dyDescent="0.35">
      <c r="K62620" s="293"/>
      <c r="M62620" s="290"/>
    </row>
    <row r="62621" spans="11:13" x14ac:dyDescent="0.35">
      <c r="K62621" s="293"/>
      <c r="M62621" s="290"/>
    </row>
    <row r="62622" spans="11:13" x14ac:dyDescent="0.35">
      <c r="K62622" s="293"/>
      <c r="M62622" s="290"/>
    </row>
    <row r="62623" spans="11:13" x14ac:dyDescent="0.35">
      <c r="K62623" s="293"/>
      <c r="M62623" s="290"/>
    </row>
    <row r="62624" spans="11:13" x14ac:dyDescent="0.35">
      <c r="K62624" s="293"/>
      <c r="M62624" s="290"/>
    </row>
    <row r="62625" spans="11:13" x14ac:dyDescent="0.35">
      <c r="K62625" s="293"/>
      <c r="M62625" s="290"/>
    </row>
    <row r="62626" spans="11:13" x14ac:dyDescent="0.35">
      <c r="K62626" s="293"/>
      <c r="M62626" s="290"/>
    </row>
    <row r="62627" spans="11:13" x14ac:dyDescent="0.35">
      <c r="K62627" s="293"/>
      <c r="M62627" s="290"/>
    </row>
    <row r="62628" spans="11:13" x14ac:dyDescent="0.35">
      <c r="K62628" s="293"/>
      <c r="M62628" s="290"/>
    </row>
    <row r="62629" spans="11:13" x14ac:dyDescent="0.35">
      <c r="K62629" s="293"/>
      <c r="M62629" s="290"/>
    </row>
    <row r="62630" spans="11:13" x14ac:dyDescent="0.35">
      <c r="K62630" s="293"/>
      <c r="M62630" s="290"/>
    </row>
    <row r="62631" spans="11:13" x14ac:dyDescent="0.35">
      <c r="K62631" s="293"/>
      <c r="M62631" s="290"/>
    </row>
    <row r="62632" spans="11:13" x14ac:dyDescent="0.35">
      <c r="K62632" s="293"/>
      <c r="M62632" s="290"/>
    </row>
    <row r="62633" spans="11:13" x14ac:dyDescent="0.35">
      <c r="K62633" s="293"/>
      <c r="M62633" s="290"/>
    </row>
    <row r="62634" spans="11:13" x14ac:dyDescent="0.35">
      <c r="K62634" s="293"/>
      <c r="M62634" s="290"/>
    </row>
    <row r="62635" spans="11:13" x14ac:dyDescent="0.35">
      <c r="K62635" s="293"/>
      <c r="M62635" s="290"/>
    </row>
    <row r="62636" spans="11:13" x14ac:dyDescent="0.35">
      <c r="K62636" s="293"/>
      <c r="M62636" s="290"/>
    </row>
    <row r="62637" spans="11:13" x14ac:dyDescent="0.35">
      <c r="K62637" s="293"/>
      <c r="M62637" s="290"/>
    </row>
    <row r="62638" spans="11:13" x14ac:dyDescent="0.35">
      <c r="K62638" s="293"/>
      <c r="M62638" s="290"/>
    </row>
    <row r="62639" spans="11:13" x14ac:dyDescent="0.35">
      <c r="K62639" s="293"/>
      <c r="M62639" s="290"/>
    </row>
    <row r="62640" spans="11:13" x14ac:dyDescent="0.35">
      <c r="K62640" s="293"/>
      <c r="M62640" s="290"/>
    </row>
    <row r="62641" spans="11:13" x14ac:dyDescent="0.35">
      <c r="K62641" s="293"/>
      <c r="M62641" s="290"/>
    </row>
    <row r="62642" spans="11:13" x14ac:dyDescent="0.35">
      <c r="K62642" s="293"/>
      <c r="M62642" s="290"/>
    </row>
    <row r="62643" spans="11:13" x14ac:dyDescent="0.35">
      <c r="K62643" s="293"/>
      <c r="M62643" s="290"/>
    </row>
    <row r="62644" spans="11:13" x14ac:dyDescent="0.35">
      <c r="K62644" s="293"/>
      <c r="M62644" s="290"/>
    </row>
    <row r="62645" spans="11:13" x14ac:dyDescent="0.35">
      <c r="K62645" s="293"/>
      <c r="M62645" s="290"/>
    </row>
    <row r="62646" spans="11:13" x14ac:dyDescent="0.35">
      <c r="K62646" s="293"/>
      <c r="M62646" s="290"/>
    </row>
    <row r="62647" spans="11:13" x14ac:dyDescent="0.35">
      <c r="K62647" s="293"/>
      <c r="M62647" s="290"/>
    </row>
    <row r="62648" spans="11:13" x14ac:dyDescent="0.35">
      <c r="K62648" s="293"/>
      <c r="M62648" s="290"/>
    </row>
    <row r="62649" spans="11:13" x14ac:dyDescent="0.35">
      <c r="K62649" s="293"/>
      <c r="M62649" s="290"/>
    </row>
    <row r="62650" spans="11:13" x14ac:dyDescent="0.35">
      <c r="K62650" s="293"/>
      <c r="M62650" s="290"/>
    </row>
    <row r="62651" spans="11:13" x14ac:dyDescent="0.35">
      <c r="K62651" s="293"/>
      <c r="M62651" s="290"/>
    </row>
    <row r="62652" spans="11:13" x14ac:dyDescent="0.35">
      <c r="K62652" s="293"/>
      <c r="M62652" s="290"/>
    </row>
    <row r="62653" spans="11:13" x14ac:dyDescent="0.35">
      <c r="K62653" s="293"/>
      <c r="M62653" s="290"/>
    </row>
    <row r="62654" spans="11:13" x14ac:dyDescent="0.35">
      <c r="K62654" s="293"/>
      <c r="M62654" s="290"/>
    </row>
    <row r="62655" spans="11:13" x14ac:dyDescent="0.35">
      <c r="K62655" s="293"/>
      <c r="M62655" s="290"/>
    </row>
    <row r="62656" spans="11:13" x14ac:dyDescent="0.35">
      <c r="K62656" s="293"/>
      <c r="M62656" s="290"/>
    </row>
    <row r="62657" spans="11:13" x14ac:dyDescent="0.35">
      <c r="K62657" s="293"/>
      <c r="M62657" s="290"/>
    </row>
    <row r="62658" spans="11:13" x14ac:dyDescent="0.35">
      <c r="K62658" s="293"/>
      <c r="M62658" s="290"/>
    </row>
    <row r="62659" spans="11:13" x14ac:dyDescent="0.35">
      <c r="K62659" s="293"/>
      <c r="M62659" s="290"/>
    </row>
    <row r="62660" spans="11:13" x14ac:dyDescent="0.35">
      <c r="K62660" s="293"/>
      <c r="M62660" s="290"/>
    </row>
    <row r="62661" spans="11:13" x14ac:dyDescent="0.35">
      <c r="K62661" s="293"/>
      <c r="M62661" s="290"/>
    </row>
    <row r="62662" spans="11:13" x14ac:dyDescent="0.35">
      <c r="K62662" s="293"/>
      <c r="M62662" s="290"/>
    </row>
    <row r="62663" spans="11:13" x14ac:dyDescent="0.35">
      <c r="K62663" s="293"/>
      <c r="M62663" s="290"/>
    </row>
    <row r="62664" spans="11:13" x14ac:dyDescent="0.35">
      <c r="K62664" s="293"/>
      <c r="M62664" s="290"/>
    </row>
    <row r="62665" spans="11:13" x14ac:dyDescent="0.35">
      <c r="K62665" s="293"/>
      <c r="M62665" s="290"/>
    </row>
    <row r="62666" spans="11:13" x14ac:dyDescent="0.35">
      <c r="K62666" s="293"/>
      <c r="M62666" s="290"/>
    </row>
    <row r="62667" spans="11:13" x14ac:dyDescent="0.35">
      <c r="K62667" s="293"/>
      <c r="M62667" s="290"/>
    </row>
    <row r="62668" spans="11:13" x14ac:dyDescent="0.35">
      <c r="K62668" s="293"/>
      <c r="M62668" s="290"/>
    </row>
    <row r="62669" spans="11:13" x14ac:dyDescent="0.35">
      <c r="K62669" s="293"/>
      <c r="M62669" s="290"/>
    </row>
    <row r="62670" spans="11:13" x14ac:dyDescent="0.35">
      <c r="K62670" s="293"/>
      <c r="M62670" s="290"/>
    </row>
    <row r="62671" spans="11:13" x14ac:dyDescent="0.35">
      <c r="K62671" s="293"/>
      <c r="M62671" s="290"/>
    </row>
    <row r="62672" spans="11:13" x14ac:dyDescent="0.35">
      <c r="K62672" s="293"/>
      <c r="M62672" s="290"/>
    </row>
    <row r="62673" spans="11:13" x14ac:dyDescent="0.35">
      <c r="K62673" s="293"/>
      <c r="M62673" s="290"/>
    </row>
    <row r="62674" spans="11:13" x14ac:dyDescent="0.35">
      <c r="K62674" s="293"/>
      <c r="M62674" s="290"/>
    </row>
    <row r="62675" spans="11:13" x14ac:dyDescent="0.35">
      <c r="K62675" s="293"/>
      <c r="M62675" s="290"/>
    </row>
    <row r="62676" spans="11:13" x14ac:dyDescent="0.35">
      <c r="K62676" s="293"/>
      <c r="M62676" s="290"/>
    </row>
    <row r="62677" spans="11:13" x14ac:dyDescent="0.35">
      <c r="K62677" s="293"/>
      <c r="M62677" s="290"/>
    </row>
    <row r="62678" spans="11:13" x14ac:dyDescent="0.35">
      <c r="K62678" s="293"/>
      <c r="M62678" s="290"/>
    </row>
    <row r="62679" spans="11:13" x14ac:dyDescent="0.35">
      <c r="K62679" s="293"/>
      <c r="M62679" s="290"/>
    </row>
    <row r="62680" spans="11:13" x14ac:dyDescent="0.35">
      <c r="K62680" s="293"/>
      <c r="M62680" s="290"/>
    </row>
    <row r="62681" spans="11:13" x14ac:dyDescent="0.35">
      <c r="K62681" s="293"/>
      <c r="M62681" s="290"/>
    </row>
    <row r="62682" spans="11:13" x14ac:dyDescent="0.35">
      <c r="K62682" s="293"/>
      <c r="M62682" s="290"/>
    </row>
    <row r="62683" spans="11:13" x14ac:dyDescent="0.35">
      <c r="K62683" s="293"/>
      <c r="M62683" s="290"/>
    </row>
    <row r="62684" spans="11:13" x14ac:dyDescent="0.35">
      <c r="K62684" s="293"/>
      <c r="M62684" s="290"/>
    </row>
    <row r="62685" spans="11:13" x14ac:dyDescent="0.35">
      <c r="K62685" s="293"/>
      <c r="M62685" s="290"/>
    </row>
    <row r="62686" spans="11:13" x14ac:dyDescent="0.35">
      <c r="K62686" s="293"/>
      <c r="M62686" s="290"/>
    </row>
    <row r="62687" spans="11:13" x14ac:dyDescent="0.35">
      <c r="K62687" s="293"/>
      <c r="M62687" s="290"/>
    </row>
    <row r="62688" spans="11:13" x14ac:dyDescent="0.35">
      <c r="K62688" s="293"/>
      <c r="M62688" s="290"/>
    </row>
    <row r="62689" spans="11:13" x14ac:dyDescent="0.35">
      <c r="K62689" s="293"/>
      <c r="M62689" s="290"/>
    </row>
    <row r="62690" spans="11:13" x14ac:dyDescent="0.35">
      <c r="K62690" s="293"/>
      <c r="M62690" s="290"/>
    </row>
    <row r="62691" spans="11:13" x14ac:dyDescent="0.35">
      <c r="K62691" s="293"/>
      <c r="M62691" s="290"/>
    </row>
    <row r="62692" spans="11:13" x14ac:dyDescent="0.35">
      <c r="K62692" s="293"/>
      <c r="M62692" s="290"/>
    </row>
    <row r="62693" spans="11:13" x14ac:dyDescent="0.35">
      <c r="K62693" s="293"/>
      <c r="M62693" s="290"/>
    </row>
    <row r="62694" spans="11:13" x14ac:dyDescent="0.35">
      <c r="K62694" s="293"/>
      <c r="M62694" s="290"/>
    </row>
    <row r="62695" spans="11:13" x14ac:dyDescent="0.35">
      <c r="K62695" s="293"/>
      <c r="M62695" s="290"/>
    </row>
    <row r="62696" spans="11:13" x14ac:dyDescent="0.35">
      <c r="K62696" s="293"/>
      <c r="M62696" s="290"/>
    </row>
    <row r="62697" spans="11:13" x14ac:dyDescent="0.35">
      <c r="K62697" s="293"/>
      <c r="M62697" s="290"/>
    </row>
    <row r="62698" spans="11:13" x14ac:dyDescent="0.35">
      <c r="K62698" s="293"/>
      <c r="M62698" s="290"/>
    </row>
    <row r="62699" spans="11:13" x14ac:dyDescent="0.35">
      <c r="K62699" s="293"/>
      <c r="M62699" s="290"/>
    </row>
    <row r="62700" spans="11:13" x14ac:dyDescent="0.35">
      <c r="K62700" s="293"/>
      <c r="M62700" s="290"/>
    </row>
    <row r="62701" spans="11:13" x14ac:dyDescent="0.35">
      <c r="K62701" s="293"/>
      <c r="M62701" s="290"/>
    </row>
    <row r="62702" spans="11:13" x14ac:dyDescent="0.35">
      <c r="K62702" s="293"/>
      <c r="M62702" s="290"/>
    </row>
    <row r="62703" spans="11:13" x14ac:dyDescent="0.35">
      <c r="K62703" s="293"/>
      <c r="M62703" s="290"/>
    </row>
    <row r="62704" spans="11:13" x14ac:dyDescent="0.35">
      <c r="K62704" s="293"/>
      <c r="M62704" s="290"/>
    </row>
    <row r="62705" spans="11:13" x14ac:dyDescent="0.35">
      <c r="K62705" s="293"/>
      <c r="M62705" s="290"/>
    </row>
    <row r="62706" spans="11:13" x14ac:dyDescent="0.35">
      <c r="K62706" s="293"/>
      <c r="M62706" s="290"/>
    </row>
    <row r="62707" spans="11:13" x14ac:dyDescent="0.35">
      <c r="K62707" s="293"/>
      <c r="M62707" s="290"/>
    </row>
    <row r="62708" spans="11:13" x14ac:dyDescent="0.35">
      <c r="K62708" s="293"/>
      <c r="M62708" s="290"/>
    </row>
    <row r="62709" spans="11:13" x14ac:dyDescent="0.35">
      <c r="K62709" s="293"/>
      <c r="M62709" s="290"/>
    </row>
    <row r="62710" spans="11:13" x14ac:dyDescent="0.35">
      <c r="K62710" s="293"/>
      <c r="M62710" s="290"/>
    </row>
    <row r="62711" spans="11:13" x14ac:dyDescent="0.35">
      <c r="K62711" s="293"/>
      <c r="M62711" s="290"/>
    </row>
    <row r="62712" spans="11:13" x14ac:dyDescent="0.35">
      <c r="K62712" s="293"/>
      <c r="M62712" s="290"/>
    </row>
    <row r="62713" spans="11:13" x14ac:dyDescent="0.35">
      <c r="K62713" s="293"/>
      <c r="M62713" s="290"/>
    </row>
    <row r="62714" spans="11:13" x14ac:dyDescent="0.35">
      <c r="K62714" s="293"/>
      <c r="M62714" s="290"/>
    </row>
    <row r="62715" spans="11:13" x14ac:dyDescent="0.35">
      <c r="K62715" s="293"/>
      <c r="M62715" s="290"/>
    </row>
    <row r="62716" spans="11:13" x14ac:dyDescent="0.35">
      <c r="K62716" s="293"/>
      <c r="M62716" s="290"/>
    </row>
    <row r="62717" spans="11:13" x14ac:dyDescent="0.35">
      <c r="K62717" s="293"/>
      <c r="M62717" s="290"/>
    </row>
    <row r="62718" spans="11:13" x14ac:dyDescent="0.35">
      <c r="K62718" s="293"/>
      <c r="M62718" s="290"/>
    </row>
    <row r="62719" spans="11:13" x14ac:dyDescent="0.35">
      <c r="K62719" s="293"/>
      <c r="M62719" s="290"/>
    </row>
    <row r="62720" spans="11:13" x14ac:dyDescent="0.35">
      <c r="K62720" s="293"/>
      <c r="M62720" s="290"/>
    </row>
    <row r="62721" spans="11:13" x14ac:dyDescent="0.35">
      <c r="K62721" s="293"/>
      <c r="M62721" s="290"/>
    </row>
    <row r="62722" spans="11:13" x14ac:dyDescent="0.35">
      <c r="K62722" s="293"/>
      <c r="M62722" s="290"/>
    </row>
    <row r="62723" spans="11:13" x14ac:dyDescent="0.35">
      <c r="K62723" s="293"/>
      <c r="M62723" s="290"/>
    </row>
    <row r="62724" spans="11:13" x14ac:dyDescent="0.35">
      <c r="K62724" s="293"/>
      <c r="M62724" s="290"/>
    </row>
    <row r="62725" spans="11:13" x14ac:dyDescent="0.35">
      <c r="K62725" s="293"/>
      <c r="M62725" s="290"/>
    </row>
    <row r="62726" spans="11:13" x14ac:dyDescent="0.35">
      <c r="K62726" s="293"/>
      <c r="M62726" s="290"/>
    </row>
    <row r="62727" spans="11:13" x14ac:dyDescent="0.35">
      <c r="K62727" s="293"/>
      <c r="M62727" s="290"/>
    </row>
    <row r="62728" spans="11:13" x14ac:dyDescent="0.35">
      <c r="K62728" s="293"/>
      <c r="M62728" s="290"/>
    </row>
    <row r="62729" spans="11:13" x14ac:dyDescent="0.35">
      <c r="K62729" s="293"/>
      <c r="M62729" s="290"/>
    </row>
    <row r="62730" spans="11:13" x14ac:dyDescent="0.35">
      <c r="K62730" s="293"/>
      <c r="M62730" s="290"/>
    </row>
    <row r="62731" spans="11:13" x14ac:dyDescent="0.35">
      <c r="K62731" s="293"/>
      <c r="M62731" s="290"/>
    </row>
    <row r="62732" spans="11:13" x14ac:dyDescent="0.35">
      <c r="K62732" s="293"/>
      <c r="M62732" s="290"/>
    </row>
    <row r="62733" spans="11:13" x14ac:dyDescent="0.35">
      <c r="K62733" s="293"/>
      <c r="M62733" s="290"/>
    </row>
    <row r="62734" spans="11:13" x14ac:dyDescent="0.35">
      <c r="K62734" s="293"/>
      <c r="M62734" s="290"/>
    </row>
    <row r="62735" spans="11:13" x14ac:dyDescent="0.35">
      <c r="K62735" s="293"/>
      <c r="M62735" s="290"/>
    </row>
    <row r="62736" spans="11:13" x14ac:dyDescent="0.35">
      <c r="K62736" s="293"/>
      <c r="M62736" s="290"/>
    </row>
    <row r="62737" spans="11:13" x14ac:dyDescent="0.35">
      <c r="K62737" s="293"/>
      <c r="M62737" s="290"/>
    </row>
    <row r="62738" spans="11:13" x14ac:dyDescent="0.35">
      <c r="K62738" s="293"/>
      <c r="M62738" s="290"/>
    </row>
    <row r="62739" spans="11:13" x14ac:dyDescent="0.35">
      <c r="K62739" s="293"/>
      <c r="M62739" s="290"/>
    </row>
    <row r="62740" spans="11:13" x14ac:dyDescent="0.35">
      <c r="K62740" s="293"/>
      <c r="M62740" s="290"/>
    </row>
    <row r="62741" spans="11:13" x14ac:dyDescent="0.35">
      <c r="K62741" s="293"/>
      <c r="M62741" s="290"/>
    </row>
    <row r="62742" spans="11:13" x14ac:dyDescent="0.35">
      <c r="K62742" s="293"/>
      <c r="M62742" s="290"/>
    </row>
    <row r="62743" spans="11:13" x14ac:dyDescent="0.35">
      <c r="K62743" s="293"/>
      <c r="M62743" s="290"/>
    </row>
    <row r="62744" spans="11:13" x14ac:dyDescent="0.35">
      <c r="K62744" s="293"/>
      <c r="M62744" s="290"/>
    </row>
    <row r="62745" spans="11:13" x14ac:dyDescent="0.35">
      <c r="K62745" s="293"/>
      <c r="M62745" s="290"/>
    </row>
    <row r="62746" spans="11:13" x14ac:dyDescent="0.35">
      <c r="K62746" s="293"/>
      <c r="M62746" s="290"/>
    </row>
    <row r="62747" spans="11:13" x14ac:dyDescent="0.35">
      <c r="K62747" s="293"/>
      <c r="M62747" s="290"/>
    </row>
    <row r="62748" spans="11:13" x14ac:dyDescent="0.35">
      <c r="K62748" s="293"/>
      <c r="M62748" s="290"/>
    </row>
    <row r="62749" spans="11:13" x14ac:dyDescent="0.35">
      <c r="K62749" s="293"/>
      <c r="M62749" s="290"/>
    </row>
    <row r="62750" spans="11:13" x14ac:dyDescent="0.35">
      <c r="K62750" s="293"/>
      <c r="M62750" s="290"/>
    </row>
    <row r="62751" spans="11:13" x14ac:dyDescent="0.35">
      <c r="K62751" s="293"/>
      <c r="M62751" s="290"/>
    </row>
    <row r="62752" spans="11:13" x14ac:dyDescent="0.35">
      <c r="K62752" s="293"/>
      <c r="M62752" s="290"/>
    </row>
    <row r="62753" spans="11:13" x14ac:dyDescent="0.35">
      <c r="K62753" s="293"/>
      <c r="M62753" s="290"/>
    </row>
    <row r="62754" spans="11:13" x14ac:dyDescent="0.35">
      <c r="K62754" s="293"/>
      <c r="M62754" s="290"/>
    </row>
    <row r="62755" spans="11:13" x14ac:dyDescent="0.35">
      <c r="K62755" s="293"/>
      <c r="M62755" s="290"/>
    </row>
    <row r="62756" spans="11:13" x14ac:dyDescent="0.35">
      <c r="K62756" s="293"/>
      <c r="M62756" s="290"/>
    </row>
    <row r="62757" spans="11:13" x14ac:dyDescent="0.35">
      <c r="K62757" s="293"/>
      <c r="M62757" s="290"/>
    </row>
    <row r="62758" spans="11:13" x14ac:dyDescent="0.35">
      <c r="K62758" s="293"/>
      <c r="M62758" s="290"/>
    </row>
    <row r="62759" spans="11:13" x14ac:dyDescent="0.35">
      <c r="K62759" s="293"/>
      <c r="M62759" s="290"/>
    </row>
    <row r="62760" spans="11:13" x14ac:dyDescent="0.35">
      <c r="K62760" s="293"/>
      <c r="M62760" s="290"/>
    </row>
    <row r="62761" spans="11:13" x14ac:dyDescent="0.35">
      <c r="K62761" s="293"/>
      <c r="M62761" s="290"/>
    </row>
    <row r="62762" spans="11:13" x14ac:dyDescent="0.35">
      <c r="K62762" s="293"/>
      <c r="M62762" s="290"/>
    </row>
    <row r="62763" spans="11:13" x14ac:dyDescent="0.35">
      <c r="K62763" s="293"/>
      <c r="M62763" s="290"/>
    </row>
    <row r="62764" spans="11:13" x14ac:dyDescent="0.35">
      <c r="K62764" s="293"/>
      <c r="M62764" s="290"/>
    </row>
    <row r="62765" spans="11:13" x14ac:dyDescent="0.35">
      <c r="K62765" s="293"/>
      <c r="M62765" s="290"/>
    </row>
    <row r="62766" spans="11:13" x14ac:dyDescent="0.35">
      <c r="K62766" s="293"/>
      <c r="M62766" s="290"/>
    </row>
    <row r="62767" spans="11:13" x14ac:dyDescent="0.35">
      <c r="K62767" s="293"/>
      <c r="M62767" s="290"/>
    </row>
    <row r="62768" spans="11:13" x14ac:dyDescent="0.35">
      <c r="K62768" s="293"/>
      <c r="M62768" s="290"/>
    </row>
    <row r="62769" spans="11:13" x14ac:dyDescent="0.35">
      <c r="K62769" s="293"/>
      <c r="M62769" s="290"/>
    </row>
    <row r="62770" spans="11:13" x14ac:dyDescent="0.35">
      <c r="K62770" s="293"/>
      <c r="M62770" s="290"/>
    </row>
    <row r="62771" spans="11:13" x14ac:dyDescent="0.35">
      <c r="K62771" s="293"/>
      <c r="M62771" s="290"/>
    </row>
    <row r="62772" spans="11:13" x14ac:dyDescent="0.35">
      <c r="K62772" s="293"/>
      <c r="M62772" s="290"/>
    </row>
    <row r="62773" spans="11:13" x14ac:dyDescent="0.35">
      <c r="K62773" s="293"/>
      <c r="M62773" s="290"/>
    </row>
    <row r="62774" spans="11:13" x14ac:dyDescent="0.35">
      <c r="K62774" s="293"/>
      <c r="M62774" s="290"/>
    </row>
    <row r="62775" spans="11:13" x14ac:dyDescent="0.35">
      <c r="K62775" s="293"/>
      <c r="M62775" s="290"/>
    </row>
    <row r="62776" spans="11:13" x14ac:dyDescent="0.35">
      <c r="K62776" s="293"/>
      <c r="M62776" s="290"/>
    </row>
    <row r="62777" spans="11:13" x14ac:dyDescent="0.35">
      <c r="K62777" s="293"/>
      <c r="M62777" s="290"/>
    </row>
    <row r="62778" spans="11:13" x14ac:dyDescent="0.35">
      <c r="K62778" s="293"/>
      <c r="M62778" s="290"/>
    </row>
    <row r="62779" spans="11:13" x14ac:dyDescent="0.35">
      <c r="K62779" s="293"/>
      <c r="M62779" s="290"/>
    </row>
    <row r="62780" spans="11:13" x14ac:dyDescent="0.35">
      <c r="K62780" s="293"/>
      <c r="M62780" s="290"/>
    </row>
    <row r="62781" spans="11:13" x14ac:dyDescent="0.35">
      <c r="K62781" s="293"/>
      <c r="M62781" s="290"/>
    </row>
    <row r="62782" spans="11:13" x14ac:dyDescent="0.35">
      <c r="K62782" s="293"/>
      <c r="M62782" s="290"/>
    </row>
    <row r="62783" spans="11:13" x14ac:dyDescent="0.35">
      <c r="K62783" s="293"/>
      <c r="M62783" s="290"/>
    </row>
    <row r="62784" spans="11:13" x14ac:dyDescent="0.35">
      <c r="K62784" s="293"/>
      <c r="M62784" s="290"/>
    </row>
    <row r="62785" spans="11:13" x14ac:dyDescent="0.35">
      <c r="K62785" s="293"/>
      <c r="M62785" s="290"/>
    </row>
    <row r="62786" spans="11:13" x14ac:dyDescent="0.35">
      <c r="K62786" s="293"/>
      <c r="M62786" s="290"/>
    </row>
    <row r="62787" spans="11:13" x14ac:dyDescent="0.35">
      <c r="K62787" s="293"/>
      <c r="M62787" s="290"/>
    </row>
    <row r="62788" spans="11:13" x14ac:dyDescent="0.35">
      <c r="K62788" s="293"/>
      <c r="M62788" s="290"/>
    </row>
    <row r="62789" spans="11:13" x14ac:dyDescent="0.35">
      <c r="K62789" s="293"/>
      <c r="M62789" s="290"/>
    </row>
    <row r="62790" spans="11:13" x14ac:dyDescent="0.35">
      <c r="K62790" s="293"/>
      <c r="M62790" s="290"/>
    </row>
    <row r="62791" spans="11:13" x14ac:dyDescent="0.35">
      <c r="K62791" s="293"/>
      <c r="M62791" s="290"/>
    </row>
    <row r="62792" spans="11:13" x14ac:dyDescent="0.35">
      <c r="K62792" s="293"/>
      <c r="M62792" s="290"/>
    </row>
    <row r="62793" spans="11:13" x14ac:dyDescent="0.35">
      <c r="K62793" s="293"/>
      <c r="M62793" s="290"/>
    </row>
    <row r="62794" spans="11:13" x14ac:dyDescent="0.35">
      <c r="K62794" s="293"/>
      <c r="M62794" s="290"/>
    </row>
    <row r="62795" spans="11:13" x14ac:dyDescent="0.35">
      <c r="K62795" s="293"/>
      <c r="M62795" s="290"/>
    </row>
    <row r="62796" spans="11:13" x14ac:dyDescent="0.35">
      <c r="K62796" s="293"/>
      <c r="M62796" s="290"/>
    </row>
    <row r="62797" spans="11:13" x14ac:dyDescent="0.35">
      <c r="K62797" s="293"/>
      <c r="M62797" s="290"/>
    </row>
    <row r="62798" spans="11:13" x14ac:dyDescent="0.35">
      <c r="K62798" s="293"/>
      <c r="M62798" s="290"/>
    </row>
    <row r="62799" spans="11:13" x14ac:dyDescent="0.35">
      <c r="K62799" s="293"/>
      <c r="M62799" s="290"/>
    </row>
    <row r="62800" spans="11:13" x14ac:dyDescent="0.35">
      <c r="K62800" s="293"/>
      <c r="M62800" s="290"/>
    </row>
    <row r="62801" spans="11:13" x14ac:dyDescent="0.35">
      <c r="K62801" s="293"/>
      <c r="M62801" s="290"/>
    </row>
    <row r="62802" spans="11:13" x14ac:dyDescent="0.35">
      <c r="K62802" s="293"/>
      <c r="M62802" s="290"/>
    </row>
    <row r="62803" spans="11:13" x14ac:dyDescent="0.35">
      <c r="K62803" s="293"/>
      <c r="M62803" s="290"/>
    </row>
    <row r="62804" spans="11:13" x14ac:dyDescent="0.35">
      <c r="K62804" s="293"/>
      <c r="M62804" s="290"/>
    </row>
    <row r="62805" spans="11:13" x14ac:dyDescent="0.35">
      <c r="K62805" s="293"/>
      <c r="M62805" s="290"/>
    </row>
    <row r="62806" spans="11:13" x14ac:dyDescent="0.35">
      <c r="K62806" s="293"/>
      <c r="M62806" s="290"/>
    </row>
    <row r="62807" spans="11:13" x14ac:dyDescent="0.35">
      <c r="K62807" s="293"/>
      <c r="M62807" s="290"/>
    </row>
    <row r="62808" spans="11:13" x14ac:dyDescent="0.35">
      <c r="K62808" s="293"/>
      <c r="M62808" s="290"/>
    </row>
    <row r="62809" spans="11:13" x14ac:dyDescent="0.35">
      <c r="K62809" s="293"/>
      <c r="M62809" s="290"/>
    </row>
    <row r="62810" spans="11:13" x14ac:dyDescent="0.35">
      <c r="K62810" s="293"/>
      <c r="M62810" s="290"/>
    </row>
    <row r="62811" spans="11:13" x14ac:dyDescent="0.35">
      <c r="K62811" s="293"/>
      <c r="M62811" s="290"/>
    </row>
    <row r="62812" spans="11:13" x14ac:dyDescent="0.35">
      <c r="K62812" s="293"/>
      <c r="M62812" s="290"/>
    </row>
    <row r="62813" spans="11:13" x14ac:dyDescent="0.35">
      <c r="K62813" s="293"/>
      <c r="M62813" s="290"/>
    </row>
    <row r="62814" spans="11:13" x14ac:dyDescent="0.35">
      <c r="K62814" s="293"/>
      <c r="M62814" s="290"/>
    </row>
    <row r="62815" spans="11:13" x14ac:dyDescent="0.35">
      <c r="K62815" s="293"/>
      <c r="M62815" s="290"/>
    </row>
    <row r="62816" spans="11:13" x14ac:dyDescent="0.35">
      <c r="K62816" s="293"/>
      <c r="M62816" s="290"/>
    </row>
    <row r="62817" spans="11:13" x14ac:dyDescent="0.35">
      <c r="K62817" s="293"/>
      <c r="M62817" s="290"/>
    </row>
    <row r="62818" spans="11:13" x14ac:dyDescent="0.35">
      <c r="K62818" s="293"/>
      <c r="M62818" s="290"/>
    </row>
    <row r="62819" spans="11:13" x14ac:dyDescent="0.35">
      <c r="K62819" s="293"/>
      <c r="M62819" s="290"/>
    </row>
    <row r="62820" spans="11:13" x14ac:dyDescent="0.35">
      <c r="K62820" s="293"/>
      <c r="M62820" s="290"/>
    </row>
    <row r="62821" spans="11:13" x14ac:dyDescent="0.35">
      <c r="K62821" s="293"/>
      <c r="M62821" s="290"/>
    </row>
    <row r="62822" spans="11:13" x14ac:dyDescent="0.35">
      <c r="K62822" s="293"/>
      <c r="M62822" s="290"/>
    </row>
    <row r="62823" spans="11:13" x14ac:dyDescent="0.35">
      <c r="K62823" s="293"/>
      <c r="M62823" s="290"/>
    </row>
    <row r="62824" spans="11:13" x14ac:dyDescent="0.35">
      <c r="K62824" s="293"/>
      <c r="M62824" s="290"/>
    </row>
    <row r="62825" spans="11:13" x14ac:dyDescent="0.35">
      <c r="K62825" s="293"/>
      <c r="M62825" s="290"/>
    </row>
    <row r="62826" spans="11:13" x14ac:dyDescent="0.35">
      <c r="K62826" s="293"/>
      <c r="M62826" s="290"/>
    </row>
    <row r="62827" spans="11:13" x14ac:dyDescent="0.35">
      <c r="K62827" s="293"/>
      <c r="M62827" s="290"/>
    </row>
    <row r="62828" spans="11:13" x14ac:dyDescent="0.35">
      <c r="K62828" s="293"/>
      <c r="M62828" s="290"/>
    </row>
    <row r="62829" spans="11:13" x14ac:dyDescent="0.35">
      <c r="K62829" s="293"/>
      <c r="M62829" s="290"/>
    </row>
    <row r="62830" spans="11:13" x14ac:dyDescent="0.35">
      <c r="K62830" s="293"/>
      <c r="M62830" s="290"/>
    </row>
    <row r="62831" spans="11:13" x14ac:dyDescent="0.35">
      <c r="K62831" s="293"/>
      <c r="M62831" s="290"/>
    </row>
    <row r="62832" spans="11:13" x14ac:dyDescent="0.35">
      <c r="K62832" s="293"/>
      <c r="M62832" s="290"/>
    </row>
    <row r="62833" spans="11:13" x14ac:dyDescent="0.35">
      <c r="K62833" s="293"/>
      <c r="M62833" s="290"/>
    </row>
    <row r="62834" spans="11:13" x14ac:dyDescent="0.35">
      <c r="K62834" s="293"/>
      <c r="M62834" s="290"/>
    </row>
    <row r="62835" spans="11:13" x14ac:dyDescent="0.35">
      <c r="K62835" s="293"/>
      <c r="M62835" s="290"/>
    </row>
    <row r="62836" spans="11:13" x14ac:dyDescent="0.35">
      <c r="K62836" s="293"/>
      <c r="M62836" s="290"/>
    </row>
    <row r="62837" spans="11:13" x14ac:dyDescent="0.35">
      <c r="K62837" s="293"/>
      <c r="M62837" s="290"/>
    </row>
    <row r="62838" spans="11:13" x14ac:dyDescent="0.35">
      <c r="K62838" s="293"/>
      <c r="M62838" s="290"/>
    </row>
    <row r="62839" spans="11:13" x14ac:dyDescent="0.35">
      <c r="K62839" s="293"/>
      <c r="M62839" s="290"/>
    </row>
    <row r="62840" spans="11:13" x14ac:dyDescent="0.35">
      <c r="K62840" s="293"/>
      <c r="M62840" s="290"/>
    </row>
    <row r="62841" spans="11:13" x14ac:dyDescent="0.35">
      <c r="K62841" s="293"/>
      <c r="M62841" s="290"/>
    </row>
    <row r="62842" spans="11:13" x14ac:dyDescent="0.35">
      <c r="K62842" s="293"/>
      <c r="M62842" s="290"/>
    </row>
    <row r="62843" spans="11:13" x14ac:dyDescent="0.35">
      <c r="K62843" s="293"/>
      <c r="M62843" s="290"/>
    </row>
    <row r="62844" spans="11:13" x14ac:dyDescent="0.35">
      <c r="K62844" s="293"/>
      <c r="M62844" s="290"/>
    </row>
    <row r="62845" spans="11:13" x14ac:dyDescent="0.35">
      <c r="K62845" s="293"/>
      <c r="M62845" s="290"/>
    </row>
    <row r="62846" spans="11:13" x14ac:dyDescent="0.35">
      <c r="K62846" s="293"/>
      <c r="M62846" s="290"/>
    </row>
    <row r="62847" spans="11:13" x14ac:dyDescent="0.35">
      <c r="K62847" s="293"/>
      <c r="M62847" s="290"/>
    </row>
    <row r="62848" spans="11:13" x14ac:dyDescent="0.35">
      <c r="K62848" s="293"/>
      <c r="M62848" s="290"/>
    </row>
    <row r="62849" spans="11:13" x14ac:dyDescent="0.35">
      <c r="K62849" s="293"/>
      <c r="M62849" s="290"/>
    </row>
    <row r="62850" spans="11:13" x14ac:dyDescent="0.35">
      <c r="K62850" s="293"/>
      <c r="M62850" s="290"/>
    </row>
    <row r="62851" spans="11:13" x14ac:dyDescent="0.35">
      <c r="K62851" s="293"/>
      <c r="M62851" s="290"/>
    </row>
    <row r="62852" spans="11:13" x14ac:dyDescent="0.35">
      <c r="K62852" s="293"/>
      <c r="M62852" s="290"/>
    </row>
    <row r="62853" spans="11:13" x14ac:dyDescent="0.35">
      <c r="K62853" s="293"/>
      <c r="M62853" s="290"/>
    </row>
    <row r="62854" spans="11:13" x14ac:dyDescent="0.35">
      <c r="K62854" s="293"/>
      <c r="M62854" s="290"/>
    </row>
    <row r="62855" spans="11:13" x14ac:dyDescent="0.35">
      <c r="K62855" s="293"/>
      <c r="M62855" s="290"/>
    </row>
    <row r="62856" spans="11:13" x14ac:dyDescent="0.35">
      <c r="K62856" s="293"/>
      <c r="M62856" s="290"/>
    </row>
    <row r="62857" spans="11:13" x14ac:dyDescent="0.35">
      <c r="K62857" s="293"/>
      <c r="M62857" s="290"/>
    </row>
    <row r="62858" spans="11:13" x14ac:dyDescent="0.35">
      <c r="K62858" s="293"/>
      <c r="M62858" s="290"/>
    </row>
    <row r="62859" spans="11:13" x14ac:dyDescent="0.35">
      <c r="K62859" s="293"/>
      <c r="M62859" s="290"/>
    </row>
    <row r="62860" spans="11:13" x14ac:dyDescent="0.35">
      <c r="K62860" s="293"/>
      <c r="M62860" s="290"/>
    </row>
    <row r="62861" spans="11:13" x14ac:dyDescent="0.35">
      <c r="K62861" s="293"/>
      <c r="M62861" s="290"/>
    </row>
    <row r="62862" spans="11:13" x14ac:dyDescent="0.35">
      <c r="K62862" s="293"/>
      <c r="M62862" s="290"/>
    </row>
    <row r="62863" spans="11:13" x14ac:dyDescent="0.35">
      <c r="K62863" s="293"/>
      <c r="M62863" s="290"/>
    </row>
    <row r="62864" spans="11:13" x14ac:dyDescent="0.35">
      <c r="K62864" s="293"/>
      <c r="M62864" s="290"/>
    </row>
    <row r="62865" spans="11:13" x14ac:dyDescent="0.35">
      <c r="K62865" s="293"/>
      <c r="M62865" s="290"/>
    </row>
    <row r="62866" spans="11:13" x14ac:dyDescent="0.35">
      <c r="K62866" s="293"/>
      <c r="M62866" s="290"/>
    </row>
    <row r="62867" spans="11:13" x14ac:dyDescent="0.35">
      <c r="K62867" s="293"/>
      <c r="M62867" s="290"/>
    </row>
    <row r="62868" spans="11:13" x14ac:dyDescent="0.35">
      <c r="K62868" s="293"/>
      <c r="M62868" s="290"/>
    </row>
    <row r="62869" spans="11:13" x14ac:dyDescent="0.35">
      <c r="K62869" s="293"/>
      <c r="M62869" s="290"/>
    </row>
    <row r="62870" spans="11:13" x14ac:dyDescent="0.35">
      <c r="K62870" s="293"/>
      <c r="M62870" s="290"/>
    </row>
    <row r="62871" spans="11:13" x14ac:dyDescent="0.35">
      <c r="K62871" s="293"/>
      <c r="M62871" s="290"/>
    </row>
    <row r="62872" spans="11:13" x14ac:dyDescent="0.35">
      <c r="K62872" s="293"/>
      <c r="M62872" s="290"/>
    </row>
    <row r="62873" spans="11:13" x14ac:dyDescent="0.35">
      <c r="K62873" s="293"/>
      <c r="M62873" s="290"/>
    </row>
    <row r="62874" spans="11:13" x14ac:dyDescent="0.35">
      <c r="K62874" s="293"/>
      <c r="M62874" s="290"/>
    </row>
    <row r="62875" spans="11:13" x14ac:dyDescent="0.35">
      <c r="K62875" s="293"/>
      <c r="M62875" s="290"/>
    </row>
    <row r="62876" spans="11:13" x14ac:dyDescent="0.35">
      <c r="K62876" s="293"/>
      <c r="M62876" s="290"/>
    </row>
    <row r="62877" spans="11:13" x14ac:dyDescent="0.35">
      <c r="K62877" s="293"/>
      <c r="M62877" s="290"/>
    </row>
    <row r="62878" spans="11:13" x14ac:dyDescent="0.35">
      <c r="K62878" s="293"/>
      <c r="M62878" s="290"/>
    </row>
    <row r="62879" spans="11:13" x14ac:dyDescent="0.35">
      <c r="K62879" s="293"/>
      <c r="M62879" s="290"/>
    </row>
    <row r="62880" spans="11:13" x14ac:dyDescent="0.35">
      <c r="K62880" s="293"/>
      <c r="M62880" s="290"/>
    </row>
    <row r="62881" spans="11:13" x14ac:dyDescent="0.35">
      <c r="K62881" s="293"/>
      <c r="M62881" s="290"/>
    </row>
    <row r="62882" spans="11:13" x14ac:dyDescent="0.35">
      <c r="K62882" s="293"/>
      <c r="M62882" s="290"/>
    </row>
    <row r="62883" spans="11:13" x14ac:dyDescent="0.35">
      <c r="K62883" s="293"/>
      <c r="M62883" s="290"/>
    </row>
    <row r="62884" spans="11:13" x14ac:dyDescent="0.35">
      <c r="K62884" s="293"/>
      <c r="M62884" s="290"/>
    </row>
    <row r="62885" spans="11:13" x14ac:dyDescent="0.35">
      <c r="K62885" s="293"/>
      <c r="M62885" s="290"/>
    </row>
    <row r="62886" spans="11:13" x14ac:dyDescent="0.35">
      <c r="K62886" s="293"/>
      <c r="M62886" s="290"/>
    </row>
    <row r="62887" spans="11:13" x14ac:dyDescent="0.35">
      <c r="K62887" s="293"/>
      <c r="M62887" s="290"/>
    </row>
    <row r="62888" spans="11:13" x14ac:dyDescent="0.35">
      <c r="K62888" s="293"/>
      <c r="M62888" s="290"/>
    </row>
    <row r="62889" spans="11:13" x14ac:dyDescent="0.35">
      <c r="K62889" s="293"/>
      <c r="M62889" s="290"/>
    </row>
    <row r="62890" spans="11:13" x14ac:dyDescent="0.35">
      <c r="K62890" s="293"/>
      <c r="M62890" s="290"/>
    </row>
    <row r="62891" spans="11:13" x14ac:dyDescent="0.35">
      <c r="K62891" s="293"/>
      <c r="M62891" s="290"/>
    </row>
    <row r="62892" spans="11:13" x14ac:dyDescent="0.35">
      <c r="K62892" s="293"/>
      <c r="M62892" s="290"/>
    </row>
    <row r="62893" spans="11:13" x14ac:dyDescent="0.35">
      <c r="K62893" s="293"/>
      <c r="M62893" s="290"/>
    </row>
    <row r="62894" spans="11:13" x14ac:dyDescent="0.35">
      <c r="K62894" s="293"/>
      <c r="M62894" s="290"/>
    </row>
    <row r="62895" spans="11:13" x14ac:dyDescent="0.35">
      <c r="K62895" s="293"/>
      <c r="M62895" s="290"/>
    </row>
    <row r="62896" spans="11:13" x14ac:dyDescent="0.35">
      <c r="K62896" s="293"/>
      <c r="M62896" s="290"/>
    </row>
    <row r="62897" spans="11:13" x14ac:dyDescent="0.35">
      <c r="K62897" s="293"/>
      <c r="M62897" s="290"/>
    </row>
    <row r="62898" spans="11:13" x14ac:dyDescent="0.35">
      <c r="K62898" s="293"/>
      <c r="M62898" s="290"/>
    </row>
    <row r="62899" spans="11:13" x14ac:dyDescent="0.35">
      <c r="K62899" s="293"/>
      <c r="M62899" s="290"/>
    </row>
    <row r="62900" spans="11:13" x14ac:dyDescent="0.35">
      <c r="K62900" s="293"/>
      <c r="M62900" s="290"/>
    </row>
    <row r="62901" spans="11:13" x14ac:dyDescent="0.35">
      <c r="K62901" s="293"/>
      <c r="M62901" s="290"/>
    </row>
    <row r="62902" spans="11:13" x14ac:dyDescent="0.35">
      <c r="K62902" s="293"/>
      <c r="M62902" s="290"/>
    </row>
    <row r="62903" spans="11:13" x14ac:dyDescent="0.35">
      <c r="K62903" s="293"/>
      <c r="M62903" s="290"/>
    </row>
    <row r="62904" spans="11:13" x14ac:dyDescent="0.35">
      <c r="K62904" s="293"/>
      <c r="M62904" s="290"/>
    </row>
    <row r="62905" spans="11:13" x14ac:dyDescent="0.35">
      <c r="K62905" s="293"/>
      <c r="M62905" s="290"/>
    </row>
    <row r="62906" spans="11:13" x14ac:dyDescent="0.35">
      <c r="K62906" s="293"/>
      <c r="M62906" s="290"/>
    </row>
    <row r="62907" spans="11:13" x14ac:dyDescent="0.35">
      <c r="K62907" s="293"/>
      <c r="M62907" s="290"/>
    </row>
    <row r="62908" spans="11:13" x14ac:dyDescent="0.35">
      <c r="K62908" s="293"/>
      <c r="M62908" s="290"/>
    </row>
    <row r="62909" spans="11:13" x14ac:dyDescent="0.35">
      <c r="K62909" s="293"/>
      <c r="M62909" s="290"/>
    </row>
    <row r="62910" spans="11:13" x14ac:dyDescent="0.35">
      <c r="K62910" s="293"/>
      <c r="M62910" s="290"/>
    </row>
    <row r="62911" spans="11:13" x14ac:dyDescent="0.35">
      <c r="K62911" s="293"/>
      <c r="M62911" s="290"/>
    </row>
    <row r="62912" spans="11:13" x14ac:dyDescent="0.35">
      <c r="K62912" s="293"/>
      <c r="M62912" s="290"/>
    </row>
    <row r="62913" spans="11:13" x14ac:dyDescent="0.35">
      <c r="K62913" s="293"/>
      <c r="M62913" s="290"/>
    </row>
    <row r="62914" spans="11:13" x14ac:dyDescent="0.35">
      <c r="K62914" s="293"/>
      <c r="M62914" s="290"/>
    </row>
    <row r="62915" spans="11:13" x14ac:dyDescent="0.35">
      <c r="K62915" s="293"/>
      <c r="M62915" s="290"/>
    </row>
    <row r="62916" spans="11:13" x14ac:dyDescent="0.35">
      <c r="K62916" s="293"/>
      <c r="M62916" s="290"/>
    </row>
    <row r="62917" spans="11:13" x14ac:dyDescent="0.35">
      <c r="K62917" s="293"/>
      <c r="M62917" s="290"/>
    </row>
    <row r="62918" spans="11:13" x14ac:dyDescent="0.35">
      <c r="K62918" s="293"/>
      <c r="M62918" s="290"/>
    </row>
    <row r="62919" spans="11:13" x14ac:dyDescent="0.35">
      <c r="K62919" s="293"/>
      <c r="M62919" s="290"/>
    </row>
    <row r="62920" spans="11:13" x14ac:dyDescent="0.35">
      <c r="K62920" s="293"/>
      <c r="M62920" s="290"/>
    </row>
    <row r="62921" spans="11:13" x14ac:dyDescent="0.35">
      <c r="K62921" s="293"/>
      <c r="M62921" s="290"/>
    </row>
    <row r="62922" spans="11:13" x14ac:dyDescent="0.35">
      <c r="K62922" s="293"/>
      <c r="M62922" s="290"/>
    </row>
    <row r="62923" spans="11:13" x14ac:dyDescent="0.35">
      <c r="K62923" s="293"/>
      <c r="M62923" s="290"/>
    </row>
    <row r="62924" spans="11:13" x14ac:dyDescent="0.35">
      <c r="K62924" s="293"/>
      <c r="M62924" s="290"/>
    </row>
    <row r="62925" spans="11:13" x14ac:dyDescent="0.35">
      <c r="K62925" s="293"/>
      <c r="M62925" s="290"/>
    </row>
    <row r="62926" spans="11:13" x14ac:dyDescent="0.35">
      <c r="K62926" s="293"/>
      <c r="M62926" s="290"/>
    </row>
    <row r="62927" spans="11:13" x14ac:dyDescent="0.35">
      <c r="K62927" s="293"/>
      <c r="M62927" s="290"/>
    </row>
    <row r="62928" spans="11:13" x14ac:dyDescent="0.35">
      <c r="K62928" s="293"/>
      <c r="M62928" s="290"/>
    </row>
    <row r="62929" spans="11:13" x14ac:dyDescent="0.35">
      <c r="K62929" s="293"/>
      <c r="M62929" s="290"/>
    </row>
    <row r="62930" spans="11:13" x14ac:dyDescent="0.35">
      <c r="K62930" s="293"/>
      <c r="M62930" s="290"/>
    </row>
    <row r="62931" spans="11:13" x14ac:dyDescent="0.35">
      <c r="K62931" s="293"/>
      <c r="M62931" s="290"/>
    </row>
    <row r="62932" spans="11:13" x14ac:dyDescent="0.35">
      <c r="K62932" s="293"/>
      <c r="M62932" s="290"/>
    </row>
    <row r="62933" spans="11:13" x14ac:dyDescent="0.35">
      <c r="K62933" s="293"/>
      <c r="M62933" s="290"/>
    </row>
    <row r="62934" spans="11:13" x14ac:dyDescent="0.35">
      <c r="K62934" s="293"/>
      <c r="M62934" s="290"/>
    </row>
    <row r="62935" spans="11:13" x14ac:dyDescent="0.35">
      <c r="K62935" s="293"/>
      <c r="M62935" s="290"/>
    </row>
    <row r="62936" spans="11:13" x14ac:dyDescent="0.35">
      <c r="K62936" s="293"/>
      <c r="M62936" s="290"/>
    </row>
    <row r="62937" spans="11:13" x14ac:dyDescent="0.35">
      <c r="K62937" s="293"/>
      <c r="M62937" s="290"/>
    </row>
    <row r="62938" spans="11:13" x14ac:dyDescent="0.35">
      <c r="K62938" s="293"/>
      <c r="M62938" s="290"/>
    </row>
    <row r="62939" spans="11:13" x14ac:dyDescent="0.35">
      <c r="K62939" s="293"/>
      <c r="M62939" s="290"/>
    </row>
    <row r="62940" spans="11:13" x14ac:dyDescent="0.35">
      <c r="K62940" s="293"/>
      <c r="M62940" s="290"/>
    </row>
    <row r="62941" spans="11:13" x14ac:dyDescent="0.35">
      <c r="K62941" s="293"/>
      <c r="M62941" s="290"/>
    </row>
    <row r="62942" spans="11:13" x14ac:dyDescent="0.35">
      <c r="K62942" s="293"/>
      <c r="M62942" s="290"/>
    </row>
    <row r="62943" spans="11:13" x14ac:dyDescent="0.35">
      <c r="K62943" s="293"/>
      <c r="M62943" s="290"/>
    </row>
    <row r="62944" spans="11:13" x14ac:dyDescent="0.35">
      <c r="K62944" s="293"/>
      <c r="M62944" s="290"/>
    </row>
    <row r="62945" spans="11:13" x14ac:dyDescent="0.35">
      <c r="K62945" s="293"/>
      <c r="M62945" s="290"/>
    </row>
    <row r="62946" spans="11:13" x14ac:dyDescent="0.35">
      <c r="K62946" s="293"/>
      <c r="M62946" s="290"/>
    </row>
    <row r="62947" spans="11:13" x14ac:dyDescent="0.35">
      <c r="K62947" s="293"/>
      <c r="M62947" s="290"/>
    </row>
    <row r="62948" spans="11:13" x14ac:dyDescent="0.35">
      <c r="K62948" s="293"/>
      <c r="M62948" s="290"/>
    </row>
    <row r="62949" spans="11:13" x14ac:dyDescent="0.35">
      <c r="K62949" s="293"/>
      <c r="M62949" s="290"/>
    </row>
    <row r="62950" spans="11:13" x14ac:dyDescent="0.35">
      <c r="K62950" s="293"/>
      <c r="M62950" s="290"/>
    </row>
    <row r="62951" spans="11:13" x14ac:dyDescent="0.35">
      <c r="K62951" s="293"/>
      <c r="M62951" s="290"/>
    </row>
    <row r="62952" spans="11:13" x14ac:dyDescent="0.35">
      <c r="K62952" s="293"/>
      <c r="M62952" s="290"/>
    </row>
    <row r="62953" spans="11:13" x14ac:dyDescent="0.35">
      <c r="K62953" s="293"/>
      <c r="M62953" s="290"/>
    </row>
    <row r="62954" spans="11:13" x14ac:dyDescent="0.35">
      <c r="K62954" s="293"/>
      <c r="M62954" s="290"/>
    </row>
    <row r="62955" spans="11:13" x14ac:dyDescent="0.35">
      <c r="K62955" s="293"/>
      <c r="M62955" s="290"/>
    </row>
    <row r="62956" spans="11:13" x14ac:dyDescent="0.35">
      <c r="K62956" s="293"/>
      <c r="M62956" s="290"/>
    </row>
    <row r="62957" spans="11:13" x14ac:dyDescent="0.35">
      <c r="K62957" s="293"/>
      <c r="M62957" s="290"/>
    </row>
    <row r="62958" spans="11:13" x14ac:dyDescent="0.35">
      <c r="K62958" s="293"/>
      <c r="M62958" s="290"/>
    </row>
    <row r="62959" spans="11:13" x14ac:dyDescent="0.35">
      <c r="K62959" s="293"/>
      <c r="M62959" s="290"/>
    </row>
    <row r="62960" spans="11:13" x14ac:dyDescent="0.35">
      <c r="K62960" s="293"/>
      <c r="M62960" s="290"/>
    </row>
    <row r="62961" spans="11:13" x14ac:dyDescent="0.35">
      <c r="K62961" s="293"/>
      <c r="M62961" s="290"/>
    </row>
    <row r="62962" spans="11:13" x14ac:dyDescent="0.35">
      <c r="K62962" s="293"/>
      <c r="M62962" s="290"/>
    </row>
    <row r="62963" spans="11:13" x14ac:dyDescent="0.35">
      <c r="K62963" s="293"/>
      <c r="M62963" s="290"/>
    </row>
    <row r="62964" spans="11:13" x14ac:dyDescent="0.35">
      <c r="K62964" s="293"/>
      <c r="M62964" s="290"/>
    </row>
    <row r="62965" spans="11:13" x14ac:dyDescent="0.35">
      <c r="K62965" s="293"/>
      <c r="M62965" s="290"/>
    </row>
    <row r="62966" spans="11:13" x14ac:dyDescent="0.35">
      <c r="K62966" s="293"/>
      <c r="M62966" s="290"/>
    </row>
    <row r="62967" spans="11:13" x14ac:dyDescent="0.35">
      <c r="K62967" s="293"/>
      <c r="M62967" s="290"/>
    </row>
    <row r="62968" spans="11:13" x14ac:dyDescent="0.35">
      <c r="K62968" s="293"/>
      <c r="M62968" s="290"/>
    </row>
    <row r="62969" spans="11:13" x14ac:dyDescent="0.35">
      <c r="K62969" s="293"/>
      <c r="M62969" s="290"/>
    </row>
    <row r="62970" spans="11:13" x14ac:dyDescent="0.35">
      <c r="K62970" s="293"/>
      <c r="M62970" s="290"/>
    </row>
    <row r="62971" spans="11:13" x14ac:dyDescent="0.35">
      <c r="K62971" s="293"/>
      <c r="M62971" s="290"/>
    </row>
    <row r="62972" spans="11:13" x14ac:dyDescent="0.35">
      <c r="K62972" s="293"/>
      <c r="M62972" s="290"/>
    </row>
    <row r="62973" spans="11:13" x14ac:dyDescent="0.35">
      <c r="K62973" s="293"/>
      <c r="M62973" s="290"/>
    </row>
    <row r="62974" spans="11:13" x14ac:dyDescent="0.35">
      <c r="K62974" s="293"/>
      <c r="M62974" s="290"/>
    </row>
    <row r="62975" spans="11:13" x14ac:dyDescent="0.35">
      <c r="K62975" s="293"/>
      <c r="M62975" s="290"/>
    </row>
    <row r="62976" spans="11:13" x14ac:dyDescent="0.35">
      <c r="K62976" s="293"/>
      <c r="M62976" s="290"/>
    </row>
    <row r="62977" spans="11:13" x14ac:dyDescent="0.35">
      <c r="K62977" s="293"/>
      <c r="M62977" s="290"/>
    </row>
    <row r="62978" spans="11:13" x14ac:dyDescent="0.35">
      <c r="K62978" s="293"/>
      <c r="M62978" s="290"/>
    </row>
    <row r="62979" spans="11:13" x14ac:dyDescent="0.35">
      <c r="K62979" s="293"/>
      <c r="M62979" s="290"/>
    </row>
    <row r="62980" spans="11:13" x14ac:dyDescent="0.35">
      <c r="K62980" s="293"/>
      <c r="M62980" s="290"/>
    </row>
    <row r="62981" spans="11:13" x14ac:dyDescent="0.35">
      <c r="K62981" s="293"/>
      <c r="M62981" s="290"/>
    </row>
    <row r="62982" spans="11:13" x14ac:dyDescent="0.35">
      <c r="K62982" s="293"/>
      <c r="M62982" s="290"/>
    </row>
    <row r="62983" spans="11:13" x14ac:dyDescent="0.35">
      <c r="K62983" s="293"/>
      <c r="M62983" s="290"/>
    </row>
    <row r="62984" spans="11:13" x14ac:dyDescent="0.35">
      <c r="K62984" s="293"/>
      <c r="M62984" s="290"/>
    </row>
    <row r="62985" spans="11:13" x14ac:dyDescent="0.35">
      <c r="K62985" s="293"/>
      <c r="M62985" s="290"/>
    </row>
    <row r="62986" spans="11:13" x14ac:dyDescent="0.35">
      <c r="K62986" s="293"/>
      <c r="M62986" s="290"/>
    </row>
    <row r="62987" spans="11:13" x14ac:dyDescent="0.35">
      <c r="K62987" s="293"/>
      <c r="M62987" s="290"/>
    </row>
    <row r="62988" spans="11:13" x14ac:dyDescent="0.35">
      <c r="K62988" s="293"/>
      <c r="M62988" s="290"/>
    </row>
    <row r="62989" spans="11:13" x14ac:dyDescent="0.35">
      <c r="K62989" s="293"/>
      <c r="M62989" s="290"/>
    </row>
    <row r="62990" spans="11:13" x14ac:dyDescent="0.35">
      <c r="K62990" s="293"/>
      <c r="M62990" s="290"/>
    </row>
    <row r="62991" spans="11:13" x14ac:dyDescent="0.35">
      <c r="K62991" s="293"/>
      <c r="M62991" s="290"/>
    </row>
    <row r="62992" spans="11:13" x14ac:dyDescent="0.35">
      <c r="K62992" s="293"/>
      <c r="M62992" s="290"/>
    </row>
    <row r="62993" spans="11:13" x14ac:dyDescent="0.35">
      <c r="K62993" s="293"/>
      <c r="M62993" s="290"/>
    </row>
    <row r="62994" spans="11:13" x14ac:dyDescent="0.35">
      <c r="K62994" s="293"/>
      <c r="M62994" s="290"/>
    </row>
    <row r="62995" spans="11:13" x14ac:dyDescent="0.35">
      <c r="K62995" s="293"/>
      <c r="M62995" s="290"/>
    </row>
    <row r="62996" spans="11:13" x14ac:dyDescent="0.35">
      <c r="K62996" s="293"/>
      <c r="M62996" s="290"/>
    </row>
    <row r="62997" spans="11:13" x14ac:dyDescent="0.35">
      <c r="K62997" s="293"/>
      <c r="M62997" s="290"/>
    </row>
    <row r="62998" spans="11:13" x14ac:dyDescent="0.35">
      <c r="K62998" s="293"/>
      <c r="M62998" s="290"/>
    </row>
    <row r="62999" spans="11:13" x14ac:dyDescent="0.35">
      <c r="K62999" s="293"/>
      <c r="M62999" s="290"/>
    </row>
    <row r="63000" spans="11:13" x14ac:dyDescent="0.35">
      <c r="K63000" s="293"/>
      <c r="M63000" s="290"/>
    </row>
    <row r="63001" spans="11:13" x14ac:dyDescent="0.35">
      <c r="K63001" s="293"/>
      <c r="M63001" s="290"/>
    </row>
    <row r="63002" spans="11:13" x14ac:dyDescent="0.35">
      <c r="K63002" s="293"/>
      <c r="M63002" s="290"/>
    </row>
    <row r="63003" spans="11:13" x14ac:dyDescent="0.35">
      <c r="K63003" s="293"/>
      <c r="M63003" s="290"/>
    </row>
    <row r="63004" spans="11:13" x14ac:dyDescent="0.35">
      <c r="K63004" s="293"/>
      <c r="M63004" s="290"/>
    </row>
    <row r="63005" spans="11:13" x14ac:dyDescent="0.35">
      <c r="K63005" s="293"/>
      <c r="M63005" s="290"/>
    </row>
    <row r="63006" spans="11:13" x14ac:dyDescent="0.35">
      <c r="K63006" s="293"/>
      <c r="M63006" s="290"/>
    </row>
    <row r="63007" spans="11:13" x14ac:dyDescent="0.35">
      <c r="K63007" s="293"/>
      <c r="M63007" s="290"/>
    </row>
    <row r="63008" spans="11:13" x14ac:dyDescent="0.35">
      <c r="K63008" s="293"/>
      <c r="M63008" s="290"/>
    </row>
    <row r="63009" spans="11:13" x14ac:dyDescent="0.35">
      <c r="K63009" s="293"/>
      <c r="M63009" s="290"/>
    </row>
    <row r="63010" spans="11:13" x14ac:dyDescent="0.35">
      <c r="K63010" s="293"/>
      <c r="M63010" s="290"/>
    </row>
    <row r="63011" spans="11:13" x14ac:dyDescent="0.35">
      <c r="K63011" s="293"/>
      <c r="M63011" s="290"/>
    </row>
    <row r="63012" spans="11:13" x14ac:dyDescent="0.35">
      <c r="K63012" s="293"/>
      <c r="M63012" s="290"/>
    </row>
    <row r="63013" spans="11:13" x14ac:dyDescent="0.35">
      <c r="K63013" s="293"/>
      <c r="M63013" s="290"/>
    </row>
    <row r="63014" spans="11:13" x14ac:dyDescent="0.35">
      <c r="K63014" s="293"/>
      <c r="M63014" s="290"/>
    </row>
    <row r="63015" spans="11:13" x14ac:dyDescent="0.35">
      <c r="K63015" s="293"/>
      <c r="M63015" s="290"/>
    </row>
    <row r="63016" spans="11:13" x14ac:dyDescent="0.35">
      <c r="K63016" s="293"/>
      <c r="M63016" s="290"/>
    </row>
    <row r="63017" spans="11:13" x14ac:dyDescent="0.35">
      <c r="K63017" s="293"/>
      <c r="M63017" s="290"/>
    </row>
    <row r="63018" spans="11:13" x14ac:dyDescent="0.35">
      <c r="K63018" s="293"/>
      <c r="M63018" s="290"/>
    </row>
    <row r="63019" spans="11:13" x14ac:dyDescent="0.35">
      <c r="K63019" s="293"/>
      <c r="M63019" s="290"/>
    </row>
    <row r="63020" spans="11:13" x14ac:dyDescent="0.35">
      <c r="K63020" s="293"/>
      <c r="M63020" s="290"/>
    </row>
    <row r="63021" spans="11:13" x14ac:dyDescent="0.35">
      <c r="K63021" s="293"/>
      <c r="M63021" s="290"/>
    </row>
    <row r="63022" spans="11:13" x14ac:dyDescent="0.35">
      <c r="K63022" s="293"/>
      <c r="M63022" s="290"/>
    </row>
    <row r="63023" spans="11:13" x14ac:dyDescent="0.35">
      <c r="K63023" s="293"/>
      <c r="M63023" s="290"/>
    </row>
    <row r="63024" spans="11:13" x14ac:dyDescent="0.35">
      <c r="K63024" s="293"/>
      <c r="M63024" s="290"/>
    </row>
    <row r="63025" spans="11:13" x14ac:dyDescent="0.35">
      <c r="K63025" s="293"/>
      <c r="M63025" s="290"/>
    </row>
    <row r="63026" spans="11:13" x14ac:dyDescent="0.35">
      <c r="K63026" s="293"/>
      <c r="M63026" s="290"/>
    </row>
    <row r="63027" spans="11:13" x14ac:dyDescent="0.35">
      <c r="K63027" s="293"/>
      <c r="M63027" s="290"/>
    </row>
    <row r="63028" spans="11:13" x14ac:dyDescent="0.35">
      <c r="K63028" s="293"/>
      <c r="M63028" s="290"/>
    </row>
    <row r="63029" spans="11:13" x14ac:dyDescent="0.35">
      <c r="K63029" s="293"/>
      <c r="M63029" s="290"/>
    </row>
    <row r="63030" spans="11:13" x14ac:dyDescent="0.35">
      <c r="K63030" s="293"/>
      <c r="M63030" s="290"/>
    </row>
    <row r="63031" spans="11:13" x14ac:dyDescent="0.35">
      <c r="K63031" s="293"/>
      <c r="M63031" s="290"/>
    </row>
    <row r="63032" spans="11:13" x14ac:dyDescent="0.35">
      <c r="K63032" s="293"/>
      <c r="M63032" s="290"/>
    </row>
    <row r="63033" spans="11:13" x14ac:dyDescent="0.35">
      <c r="K63033" s="293"/>
      <c r="M63033" s="290"/>
    </row>
    <row r="63034" spans="11:13" x14ac:dyDescent="0.35">
      <c r="K63034" s="293"/>
      <c r="M63034" s="290"/>
    </row>
    <row r="63035" spans="11:13" x14ac:dyDescent="0.35">
      <c r="K63035" s="293"/>
      <c r="M63035" s="290"/>
    </row>
    <row r="63036" spans="11:13" x14ac:dyDescent="0.35">
      <c r="K63036" s="293"/>
      <c r="M63036" s="290"/>
    </row>
    <row r="63037" spans="11:13" x14ac:dyDescent="0.35">
      <c r="K63037" s="293"/>
      <c r="M63037" s="290"/>
    </row>
    <row r="63038" spans="11:13" x14ac:dyDescent="0.35">
      <c r="K63038" s="293"/>
      <c r="M63038" s="290"/>
    </row>
    <row r="63039" spans="11:13" x14ac:dyDescent="0.35">
      <c r="K63039" s="293"/>
      <c r="M63039" s="290"/>
    </row>
    <row r="63040" spans="11:13" x14ac:dyDescent="0.35">
      <c r="K63040" s="293"/>
      <c r="M63040" s="290"/>
    </row>
    <row r="63041" spans="11:13" x14ac:dyDescent="0.35">
      <c r="K63041" s="293"/>
      <c r="M63041" s="290"/>
    </row>
    <row r="63042" spans="11:13" x14ac:dyDescent="0.35">
      <c r="K63042" s="293"/>
      <c r="M63042" s="290"/>
    </row>
    <row r="63043" spans="11:13" x14ac:dyDescent="0.35">
      <c r="K63043" s="293"/>
      <c r="M63043" s="290"/>
    </row>
    <row r="63044" spans="11:13" x14ac:dyDescent="0.35">
      <c r="K63044" s="293"/>
      <c r="M63044" s="290"/>
    </row>
    <row r="63045" spans="11:13" x14ac:dyDescent="0.35">
      <c r="K63045" s="293"/>
      <c r="M63045" s="290"/>
    </row>
    <row r="63046" spans="11:13" x14ac:dyDescent="0.35">
      <c r="K63046" s="293"/>
      <c r="M63046" s="290"/>
    </row>
    <row r="63047" spans="11:13" x14ac:dyDescent="0.35">
      <c r="K63047" s="293"/>
      <c r="M63047" s="290"/>
    </row>
    <row r="63048" spans="11:13" x14ac:dyDescent="0.35">
      <c r="K63048" s="293"/>
      <c r="M63048" s="290"/>
    </row>
    <row r="63049" spans="11:13" x14ac:dyDescent="0.35">
      <c r="K63049" s="293"/>
      <c r="M63049" s="290"/>
    </row>
    <row r="63050" spans="11:13" x14ac:dyDescent="0.35">
      <c r="K63050" s="293"/>
      <c r="M63050" s="290"/>
    </row>
    <row r="63051" spans="11:13" x14ac:dyDescent="0.35">
      <c r="K63051" s="293"/>
      <c r="M63051" s="290"/>
    </row>
    <row r="63052" spans="11:13" x14ac:dyDescent="0.35">
      <c r="K63052" s="293"/>
      <c r="M63052" s="290"/>
    </row>
    <row r="63053" spans="11:13" x14ac:dyDescent="0.35">
      <c r="K63053" s="293"/>
      <c r="M63053" s="290"/>
    </row>
    <row r="63054" spans="11:13" x14ac:dyDescent="0.35">
      <c r="K63054" s="293"/>
      <c r="M63054" s="290"/>
    </row>
    <row r="63055" spans="11:13" x14ac:dyDescent="0.35">
      <c r="K63055" s="293"/>
      <c r="M63055" s="290"/>
    </row>
    <row r="63056" spans="11:13" x14ac:dyDescent="0.35">
      <c r="K63056" s="293"/>
      <c r="M63056" s="290"/>
    </row>
    <row r="63057" spans="11:13" x14ac:dyDescent="0.35">
      <c r="K63057" s="293"/>
      <c r="M63057" s="290"/>
    </row>
    <row r="63058" spans="11:13" x14ac:dyDescent="0.35">
      <c r="K63058" s="293"/>
      <c r="M63058" s="290"/>
    </row>
    <row r="63059" spans="11:13" x14ac:dyDescent="0.35">
      <c r="K63059" s="293"/>
      <c r="M63059" s="290"/>
    </row>
    <row r="63060" spans="11:13" x14ac:dyDescent="0.35">
      <c r="K63060" s="293"/>
      <c r="M63060" s="290"/>
    </row>
    <row r="63061" spans="11:13" x14ac:dyDescent="0.35">
      <c r="K63061" s="293"/>
      <c r="M63061" s="290"/>
    </row>
    <row r="63062" spans="11:13" x14ac:dyDescent="0.35">
      <c r="K63062" s="293"/>
      <c r="M63062" s="290"/>
    </row>
    <row r="63063" spans="11:13" x14ac:dyDescent="0.35">
      <c r="K63063" s="293"/>
      <c r="M63063" s="290"/>
    </row>
    <row r="63064" spans="11:13" x14ac:dyDescent="0.35">
      <c r="K63064" s="293"/>
      <c r="M63064" s="290"/>
    </row>
    <row r="63065" spans="11:13" x14ac:dyDescent="0.35">
      <c r="K63065" s="293"/>
      <c r="M63065" s="290"/>
    </row>
    <row r="63066" spans="11:13" x14ac:dyDescent="0.35">
      <c r="K63066" s="293"/>
      <c r="M63066" s="290"/>
    </row>
    <row r="63067" spans="11:13" x14ac:dyDescent="0.35">
      <c r="K63067" s="293"/>
      <c r="M63067" s="290"/>
    </row>
    <row r="63068" spans="11:13" x14ac:dyDescent="0.35">
      <c r="K63068" s="293"/>
      <c r="M63068" s="290"/>
    </row>
    <row r="63069" spans="11:13" x14ac:dyDescent="0.35">
      <c r="K63069" s="293"/>
      <c r="M63069" s="290"/>
    </row>
    <row r="63070" spans="11:13" x14ac:dyDescent="0.35">
      <c r="K63070" s="293"/>
      <c r="M63070" s="290"/>
    </row>
    <row r="63071" spans="11:13" x14ac:dyDescent="0.35">
      <c r="K63071" s="293"/>
      <c r="M63071" s="290"/>
    </row>
    <row r="63072" spans="11:13" x14ac:dyDescent="0.35">
      <c r="K63072" s="293"/>
      <c r="M63072" s="290"/>
    </row>
    <row r="63073" spans="11:13" x14ac:dyDescent="0.35">
      <c r="K63073" s="293"/>
      <c r="M63073" s="290"/>
    </row>
    <row r="63074" spans="11:13" x14ac:dyDescent="0.35">
      <c r="K63074" s="293"/>
      <c r="M63074" s="290"/>
    </row>
    <row r="63075" spans="11:13" x14ac:dyDescent="0.35">
      <c r="K63075" s="293"/>
      <c r="M63075" s="290"/>
    </row>
    <row r="63076" spans="11:13" x14ac:dyDescent="0.35">
      <c r="K63076" s="293"/>
      <c r="M63076" s="290"/>
    </row>
    <row r="63077" spans="11:13" x14ac:dyDescent="0.35">
      <c r="K63077" s="293"/>
      <c r="M63077" s="290"/>
    </row>
    <row r="63078" spans="11:13" x14ac:dyDescent="0.35">
      <c r="K63078" s="293"/>
      <c r="M63078" s="290"/>
    </row>
    <row r="63079" spans="11:13" x14ac:dyDescent="0.35">
      <c r="K63079" s="293"/>
      <c r="M63079" s="290"/>
    </row>
    <row r="63080" spans="11:13" x14ac:dyDescent="0.35">
      <c r="K63080" s="293"/>
      <c r="M63080" s="290"/>
    </row>
    <row r="63081" spans="11:13" x14ac:dyDescent="0.35">
      <c r="K63081" s="293"/>
      <c r="M63081" s="290"/>
    </row>
    <row r="63082" spans="11:13" x14ac:dyDescent="0.35">
      <c r="K63082" s="293"/>
      <c r="M63082" s="290"/>
    </row>
    <row r="63083" spans="11:13" x14ac:dyDescent="0.35">
      <c r="K63083" s="293"/>
      <c r="M63083" s="290"/>
    </row>
    <row r="63084" spans="11:13" x14ac:dyDescent="0.35">
      <c r="K63084" s="293"/>
      <c r="M63084" s="290"/>
    </row>
    <row r="63085" spans="11:13" x14ac:dyDescent="0.35">
      <c r="K63085" s="293"/>
      <c r="M63085" s="290"/>
    </row>
    <row r="63086" spans="11:13" x14ac:dyDescent="0.35">
      <c r="K63086" s="293"/>
      <c r="M63086" s="290"/>
    </row>
    <row r="63087" spans="11:13" x14ac:dyDescent="0.35">
      <c r="K63087" s="293"/>
      <c r="M63087" s="290"/>
    </row>
    <row r="63088" spans="11:13" x14ac:dyDescent="0.35">
      <c r="K63088" s="293"/>
      <c r="M63088" s="290"/>
    </row>
    <row r="63089" spans="11:13" x14ac:dyDescent="0.35">
      <c r="K63089" s="293"/>
      <c r="M63089" s="290"/>
    </row>
    <row r="63090" spans="11:13" x14ac:dyDescent="0.35">
      <c r="K63090" s="293"/>
      <c r="M63090" s="290"/>
    </row>
    <row r="63091" spans="11:13" x14ac:dyDescent="0.35">
      <c r="K63091" s="293"/>
      <c r="M63091" s="290"/>
    </row>
    <row r="63092" spans="11:13" x14ac:dyDescent="0.35">
      <c r="K63092" s="293"/>
      <c r="M63092" s="290"/>
    </row>
    <row r="63093" spans="11:13" x14ac:dyDescent="0.35">
      <c r="K63093" s="293"/>
      <c r="M63093" s="290"/>
    </row>
    <row r="63094" spans="11:13" x14ac:dyDescent="0.35">
      <c r="K63094" s="293"/>
      <c r="M63094" s="290"/>
    </row>
    <row r="63095" spans="11:13" x14ac:dyDescent="0.35">
      <c r="K63095" s="293"/>
      <c r="M63095" s="290"/>
    </row>
    <row r="63096" spans="11:13" x14ac:dyDescent="0.35">
      <c r="K63096" s="293"/>
      <c r="M63096" s="290"/>
    </row>
    <row r="63097" spans="11:13" x14ac:dyDescent="0.35">
      <c r="K63097" s="293"/>
      <c r="M63097" s="290"/>
    </row>
    <row r="63098" spans="11:13" x14ac:dyDescent="0.35">
      <c r="K63098" s="293"/>
      <c r="M63098" s="290"/>
    </row>
    <row r="63099" spans="11:13" x14ac:dyDescent="0.35">
      <c r="K63099" s="293"/>
      <c r="M63099" s="290"/>
    </row>
    <row r="63100" spans="11:13" x14ac:dyDescent="0.35">
      <c r="K63100" s="293"/>
      <c r="M63100" s="290"/>
    </row>
    <row r="63101" spans="11:13" x14ac:dyDescent="0.35">
      <c r="K63101" s="293"/>
      <c r="M63101" s="290"/>
    </row>
    <row r="63102" spans="11:13" x14ac:dyDescent="0.35">
      <c r="K63102" s="293"/>
      <c r="M63102" s="290"/>
    </row>
    <row r="63103" spans="11:13" x14ac:dyDescent="0.35">
      <c r="K63103" s="293"/>
      <c r="M63103" s="290"/>
    </row>
    <row r="63104" spans="11:13" x14ac:dyDescent="0.35">
      <c r="K63104" s="293"/>
      <c r="M63104" s="290"/>
    </row>
    <row r="63105" spans="11:13" x14ac:dyDescent="0.35">
      <c r="K63105" s="293"/>
      <c r="M63105" s="290"/>
    </row>
    <row r="63106" spans="11:13" x14ac:dyDescent="0.35">
      <c r="K63106" s="293"/>
      <c r="M63106" s="290"/>
    </row>
    <row r="63107" spans="11:13" x14ac:dyDescent="0.35">
      <c r="K63107" s="293"/>
      <c r="M63107" s="290"/>
    </row>
    <row r="63108" spans="11:13" x14ac:dyDescent="0.35">
      <c r="K63108" s="293"/>
      <c r="M63108" s="290"/>
    </row>
    <row r="63109" spans="11:13" x14ac:dyDescent="0.35">
      <c r="K63109" s="293"/>
      <c r="M63109" s="290"/>
    </row>
    <row r="63110" spans="11:13" x14ac:dyDescent="0.35">
      <c r="K63110" s="293"/>
      <c r="M63110" s="290"/>
    </row>
    <row r="63111" spans="11:13" x14ac:dyDescent="0.35">
      <c r="K63111" s="293"/>
      <c r="M63111" s="290"/>
    </row>
    <row r="63112" spans="11:13" x14ac:dyDescent="0.35">
      <c r="K63112" s="293"/>
      <c r="M63112" s="290"/>
    </row>
    <row r="63113" spans="11:13" x14ac:dyDescent="0.35">
      <c r="K63113" s="293"/>
      <c r="M63113" s="290"/>
    </row>
    <row r="63114" spans="11:13" x14ac:dyDescent="0.35">
      <c r="K63114" s="293"/>
      <c r="M63114" s="290"/>
    </row>
    <row r="63115" spans="11:13" x14ac:dyDescent="0.35">
      <c r="K63115" s="293"/>
      <c r="M63115" s="290"/>
    </row>
    <row r="63116" spans="11:13" x14ac:dyDescent="0.35">
      <c r="K63116" s="293"/>
      <c r="M63116" s="290"/>
    </row>
    <row r="63117" spans="11:13" x14ac:dyDescent="0.35">
      <c r="K63117" s="293"/>
      <c r="M63117" s="290"/>
    </row>
    <row r="63118" spans="11:13" x14ac:dyDescent="0.35">
      <c r="K63118" s="293"/>
      <c r="M63118" s="290"/>
    </row>
    <row r="63119" spans="11:13" x14ac:dyDescent="0.35">
      <c r="K63119" s="293"/>
      <c r="M63119" s="290"/>
    </row>
    <row r="63120" spans="11:13" x14ac:dyDescent="0.35">
      <c r="K63120" s="293"/>
      <c r="M63120" s="290"/>
    </row>
    <row r="63121" spans="11:13" x14ac:dyDescent="0.35">
      <c r="K63121" s="293"/>
      <c r="M63121" s="290"/>
    </row>
    <row r="63122" spans="11:13" x14ac:dyDescent="0.35">
      <c r="K63122" s="293"/>
      <c r="M63122" s="290"/>
    </row>
    <row r="63123" spans="11:13" x14ac:dyDescent="0.35">
      <c r="K63123" s="293"/>
      <c r="M63123" s="290"/>
    </row>
    <row r="63124" spans="11:13" x14ac:dyDescent="0.35">
      <c r="K63124" s="293"/>
      <c r="M63124" s="290"/>
    </row>
    <row r="63125" spans="11:13" x14ac:dyDescent="0.35">
      <c r="K63125" s="293"/>
      <c r="M63125" s="290"/>
    </row>
    <row r="63126" spans="11:13" x14ac:dyDescent="0.35">
      <c r="K63126" s="293"/>
      <c r="M63126" s="290"/>
    </row>
    <row r="63127" spans="11:13" x14ac:dyDescent="0.35">
      <c r="K63127" s="293"/>
      <c r="M63127" s="290"/>
    </row>
    <row r="63128" spans="11:13" x14ac:dyDescent="0.35">
      <c r="K63128" s="293"/>
      <c r="M63128" s="290"/>
    </row>
    <row r="63129" spans="11:13" x14ac:dyDescent="0.35">
      <c r="K63129" s="293"/>
      <c r="M63129" s="290"/>
    </row>
    <row r="63130" spans="11:13" x14ac:dyDescent="0.35">
      <c r="K63130" s="293"/>
      <c r="M63130" s="290"/>
    </row>
    <row r="63131" spans="11:13" x14ac:dyDescent="0.35">
      <c r="K63131" s="293"/>
      <c r="M63131" s="290"/>
    </row>
    <row r="63132" spans="11:13" x14ac:dyDescent="0.35">
      <c r="K63132" s="293"/>
      <c r="M63132" s="290"/>
    </row>
    <row r="63133" spans="11:13" x14ac:dyDescent="0.35">
      <c r="K63133" s="293"/>
      <c r="M63133" s="290"/>
    </row>
    <row r="63134" spans="11:13" x14ac:dyDescent="0.35">
      <c r="K63134" s="293"/>
      <c r="M63134" s="290"/>
    </row>
    <row r="63135" spans="11:13" x14ac:dyDescent="0.35">
      <c r="K63135" s="293"/>
      <c r="M63135" s="290"/>
    </row>
    <row r="63136" spans="11:13" x14ac:dyDescent="0.35">
      <c r="K63136" s="293"/>
      <c r="M63136" s="290"/>
    </row>
    <row r="63137" spans="11:13" x14ac:dyDescent="0.35">
      <c r="K63137" s="293"/>
      <c r="M63137" s="290"/>
    </row>
    <row r="63138" spans="11:13" x14ac:dyDescent="0.35">
      <c r="K63138" s="293"/>
      <c r="M63138" s="290"/>
    </row>
    <row r="63139" spans="11:13" x14ac:dyDescent="0.35">
      <c r="K63139" s="293"/>
      <c r="M63139" s="290"/>
    </row>
    <row r="63140" spans="11:13" x14ac:dyDescent="0.35">
      <c r="K63140" s="293"/>
      <c r="M63140" s="290"/>
    </row>
    <row r="63141" spans="11:13" x14ac:dyDescent="0.35">
      <c r="K63141" s="293"/>
      <c r="M63141" s="290"/>
    </row>
    <row r="63142" spans="11:13" x14ac:dyDescent="0.35">
      <c r="K63142" s="293"/>
      <c r="M63142" s="290"/>
    </row>
    <row r="63143" spans="11:13" x14ac:dyDescent="0.35">
      <c r="K63143" s="293"/>
      <c r="M63143" s="290"/>
    </row>
    <row r="63144" spans="11:13" x14ac:dyDescent="0.35">
      <c r="K63144" s="293"/>
      <c r="M63144" s="290"/>
    </row>
    <row r="63145" spans="11:13" x14ac:dyDescent="0.35">
      <c r="K63145" s="293"/>
      <c r="M63145" s="290"/>
    </row>
    <row r="63146" spans="11:13" x14ac:dyDescent="0.35">
      <c r="K63146" s="293"/>
      <c r="M63146" s="290"/>
    </row>
    <row r="63147" spans="11:13" x14ac:dyDescent="0.35">
      <c r="K63147" s="293"/>
      <c r="M63147" s="290"/>
    </row>
    <row r="63148" spans="11:13" x14ac:dyDescent="0.35">
      <c r="K63148" s="293"/>
      <c r="M63148" s="290"/>
    </row>
    <row r="63149" spans="11:13" x14ac:dyDescent="0.35">
      <c r="K63149" s="293"/>
      <c r="M63149" s="290"/>
    </row>
    <row r="63150" spans="11:13" x14ac:dyDescent="0.35">
      <c r="K63150" s="293"/>
      <c r="M63150" s="290"/>
    </row>
    <row r="63151" spans="11:13" x14ac:dyDescent="0.35">
      <c r="K63151" s="293"/>
      <c r="M63151" s="290"/>
    </row>
    <row r="63152" spans="11:13" x14ac:dyDescent="0.35">
      <c r="K63152" s="293"/>
      <c r="M63152" s="290"/>
    </row>
    <row r="63153" spans="11:13" x14ac:dyDescent="0.35">
      <c r="K63153" s="293"/>
      <c r="M63153" s="290"/>
    </row>
    <row r="63154" spans="11:13" x14ac:dyDescent="0.35">
      <c r="K63154" s="293"/>
      <c r="M63154" s="290"/>
    </row>
    <row r="63155" spans="11:13" x14ac:dyDescent="0.35">
      <c r="K63155" s="293"/>
      <c r="M63155" s="290"/>
    </row>
    <row r="63156" spans="11:13" x14ac:dyDescent="0.35">
      <c r="K63156" s="293"/>
      <c r="M63156" s="290"/>
    </row>
    <row r="63157" spans="11:13" x14ac:dyDescent="0.35">
      <c r="K63157" s="293"/>
      <c r="M63157" s="290"/>
    </row>
    <row r="63158" spans="11:13" x14ac:dyDescent="0.35">
      <c r="K63158" s="293"/>
      <c r="M63158" s="290"/>
    </row>
    <row r="63159" spans="11:13" x14ac:dyDescent="0.35">
      <c r="K63159" s="293"/>
      <c r="M63159" s="290"/>
    </row>
    <row r="63160" spans="11:13" x14ac:dyDescent="0.35">
      <c r="K63160" s="293"/>
      <c r="M63160" s="290"/>
    </row>
    <row r="63161" spans="11:13" x14ac:dyDescent="0.35">
      <c r="K63161" s="293"/>
      <c r="M63161" s="290"/>
    </row>
    <row r="63162" spans="11:13" x14ac:dyDescent="0.35">
      <c r="K63162" s="293"/>
      <c r="M63162" s="290"/>
    </row>
    <row r="63163" spans="11:13" x14ac:dyDescent="0.35">
      <c r="K63163" s="293"/>
      <c r="M63163" s="290"/>
    </row>
    <row r="63164" spans="11:13" x14ac:dyDescent="0.35">
      <c r="K63164" s="293"/>
      <c r="M63164" s="290"/>
    </row>
    <row r="63165" spans="11:13" x14ac:dyDescent="0.35">
      <c r="K63165" s="293"/>
      <c r="M63165" s="290"/>
    </row>
    <row r="63166" spans="11:13" x14ac:dyDescent="0.35">
      <c r="K63166" s="293"/>
      <c r="M63166" s="290"/>
    </row>
    <row r="63167" spans="11:13" x14ac:dyDescent="0.35">
      <c r="K63167" s="293"/>
      <c r="M63167" s="290"/>
    </row>
    <row r="63168" spans="11:13" x14ac:dyDescent="0.35">
      <c r="K63168" s="293"/>
      <c r="M63168" s="290"/>
    </row>
    <row r="63169" spans="11:13" x14ac:dyDescent="0.35">
      <c r="K63169" s="293"/>
      <c r="M63169" s="290"/>
    </row>
    <row r="63170" spans="11:13" x14ac:dyDescent="0.35">
      <c r="K63170" s="293"/>
      <c r="M63170" s="290"/>
    </row>
    <row r="63171" spans="11:13" x14ac:dyDescent="0.35">
      <c r="K63171" s="293"/>
      <c r="M63171" s="290"/>
    </row>
    <row r="63172" spans="11:13" x14ac:dyDescent="0.35">
      <c r="K63172" s="293"/>
      <c r="M63172" s="290"/>
    </row>
    <row r="63173" spans="11:13" x14ac:dyDescent="0.35">
      <c r="K63173" s="293"/>
      <c r="M63173" s="290"/>
    </row>
    <row r="63174" spans="11:13" x14ac:dyDescent="0.35">
      <c r="K63174" s="293"/>
      <c r="M63174" s="290"/>
    </row>
    <row r="63175" spans="11:13" x14ac:dyDescent="0.35">
      <c r="K63175" s="293"/>
      <c r="M63175" s="290"/>
    </row>
    <row r="63176" spans="11:13" x14ac:dyDescent="0.35">
      <c r="K63176" s="293"/>
      <c r="M63176" s="290"/>
    </row>
    <row r="63177" spans="11:13" x14ac:dyDescent="0.35">
      <c r="K63177" s="293"/>
      <c r="M63177" s="290"/>
    </row>
    <row r="63178" spans="11:13" x14ac:dyDescent="0.35">
      <c r="K63178" s="293"/>
      <c r="M63178" s="290"/>
    </row>
    <row r="63179" spans="11:13" x14ac:dyDescent="0.35">
      <c r="K63179" s="293"/>
      <c r="M63179" s="290"/>
    </row>
    <row r="63180" spans="11:13" x14ac:dyDescent="0.35">
      <c r="K63180" s="293"/>
      <c r="M63180" s="290"/>
    </row>
    <row r="63181" spans="11:13" x14ac:dyDescent="0.35">
      <c r="K63181" s="293"/>
      <c r="M63181" s="290"/>
    </row>
    <row r="63182" spans="11:13" x14ac:dyDescent="0.35">
      <c r="K63182" s="293"/>
      <c r="M63182" s="290"/>
    </row>
    <row r="63183" spans="11:13" x14ac:dyDescent="0.35">
      <c r="K63183" s="293"/>
      <c r="M63183" s="290"/>
    </row>
    <row r="63184" spans="11:13" x14ac:dyDescent="0.35">
      <c r="K63184" s="293"/>
      <c r="M63184" s="290"/>
    </row>
    <row r="63185" spans="11:13" x14ac:dyDescent="0.35">
      <c r="K63185" s="293"/>
      <c r="M63185" s="290"/>
    </row>
    <row r="63186" spans="11:13" x14ac:dyDescent="0.35">
      <c r="K63186" s="293"/>
      <c r="M63186" s="290"/>
    </row>
    <row r="63187" spans="11:13" x14ac:dyDescent="0.35">
      <c r="K63187" s="293"/>
      <c r="M63187" s="290"/>
    </row>
    <row r="63188" spans="11:13" x14ac:dyDescent="0.35">
      <c r="K63188" s="293"/>
      <c r="M63188" s="290"/>
    </row>
    <row r="63189" spans="11:13" x14ac:dyDescent="0.35">
      <c r="K63189" s="293"/>
      <c r="M63189" s="290"/>
    </row>
    <row r="63190" spans="11:13" x14ac:dyDescent="0.35">
      <c r="K63190" s="293"/>
      <c r="M63190" s="290"/>
    </row>
    <row r="63191" spans="11:13" x14ac:dyDescent="0.35">
      <c r="K63191" s="293"/>
      <c r="M63191" s="290"/>
    </row>
    <row r="63192" spans="11:13" x14ac:dyDescent="0.35">
      <c r="K63192" s="293"/>
      <c r="M63192" s="290"/>
    </row>
    <row r="63193" spans="11:13" x14ac:dyDescent="0.35">
      <c r="K63193" s="293"/>
      <c r="M63193" s="290"/>
    </row>
    <row r="63194" spans="11:13" x14ac:dyDescent="0.35">
      <c r="K63194" s="293"/>
      <c r="M63194" s="290"/>
    </row>
    <row r="63195" spans="11:13" x14ac:dyDescent="0.35">
      <c r="K63195" s="293"/>
      <c r="M63195" s="290"/>
    </row>
    <row r="63196" spans="11:13" x14ac:dyDescent="0.35">
      <c r="K63196" s="293"/>
      <c r="M63196" s="290"/>
    </row>
    <row r="63197" spans="11:13" x14ac:dyDescent="0.35">
      <c r="K63197" s="293"/>
      <c r="M63197" s="290"/>
    </row>
    <row r="63198" spans="11:13" x14ac:dyDescent="0.35">
      <c r="K63198" s="293"/>
      <c r="M63198" s="290"/>
    </row>
    <row r="63199" spans="11:13" x14ac:dyDescent="0.35">
      <c r="K63199" s="293"/>
      <c r="M63199" s="290"/>
    </row>
    <row r="63200" spans="11:13" x14ac:dyDescent="0.35">
      <c r="K63200" s="293"/>
      <c r="M63200" s="290"/>
    </row>
    <row r="63201" spans="11:13" x14ac:dyDescent="0.35">
      <c r="K63201" s="293"/>
      <c r="M63201" s="290"/>
    </row>
    <row r="63202" spans="11:13" x14ac:dyDescent="0.35">
      <c r="K63202" s="293"/>
      <c r="M63202" s="290"/>
    </row>
    <row r="63203" spans="11:13" x14ac:dyDescent="0.35">
      <c r="K63203" s="293"/>
      <c r="M63203" s="290"/>
    </row>
    <row r="63204" spans="11:13" x14ac:dyDescent="0.35">
      <c r="K63204" s="293"/>
      <c r="M63204" s="290"/>
    </row>
    <row r="63205" spans="11:13" x14ac:dyDescent="0.35">
      <c r="K63205" s="293"/>
      <c r="M63205" s="290"/>
    </row>
    <row r="63206" spans="11:13" x14ac:dyDescent="0.35">
      <c r="K63206" s="293"/>
      <c r="M63206" s="290"/>
    </row>
    <row r="63207" spans="11:13" x14ac:dyDescent="0.35">
      <c r="K63207" s="293"/>
      <c r="M63207" s="290"/>
    </row>
    <row r="63208" spans="11:13" x14ac:dyDescent="0.35">
      <c r="K63208" s="293"/>
      <c r="M63208" s="290"/>
    </row>
    <row r="63209" spans="11:13" x14ac:dyDescent="0.35">
      <c r="K63209" s="293"/>
      <c r="M63209" s="290"/>
    </row>
    <row r="63210" spans="11:13" x14ac:dyDescent="0.35">
      <c r="K63210" s="293"/>
      <c r="M63210" s="290"/>
    </row>
    <row r="63211" spans="11:13" x14ac:dyDescent="0.35">
      <c r="K63211" s="293"/>
      <c r="M63211" s="290"/>
    </row>
    <row r="63212" spans="11:13" x14ac:dyDescent="0.35">
      <c r="K63212" s="293"/>
      <c r="M63212" s="290"/>
    </row>
    <row r="63213" spans="11:13" x14ac:dyDescent="0.35">
      <c r="K63213" s="293"/>
      <c r="M63213" s="290"/>
    </row>
    <row r="63214" spans="11:13" x14ac:dyDescent="0.35">
      <c r="K63214" s="293"/>
      <c r="M63214" s="290"/>
    </row>
    <row r="63215" spans="11:13" x14ac:dyDescent="0.35">
      <c r="K63215" s="293"/>
      <c r="M63215" s="290"/>
    </row>
    <row r="63216" spans="11:13" x14ac:dyDescent="0.35">
      <c r="K63216" s="293"/>
      <c r="M63216" s="290"/>
    </row>
    <row r="63217" spans="11:13" x14ac:dyDescent="0.35">
      <c r="K63217" s="293"/>
      <c r="M63217" s="290"/>
    </row>
    <row r="63218" spans="11:13" x14ac:dyDescent="0.35">
      <c r="K63218" s="293"/>
      <c r="M63218" s="290"/>
    </row>
    <row r="63219" spans="11:13" x14ac:dyDescent="0.35">
      <c r="K63219" s="293"/>
      <c r="M63219" s="290"/>
    </row>
    <row r="63220" spans="11:13" x14ac:dyDescent="0.35">
      <c r="K63220" s="293"/>
      <c r="M63220" s="290"/>
    </row>
    <row r="63221" spans="11:13" x14ac:dyDescent="0.35">
      <c r="K63221" s="293"/>
      <c r="M63221" s="290"/>
    </row>
    <row r="63222" spans="11:13" x14ac:dyDescent="0.35">
      <c r="K63222" s="293"/>
      <c r="M63222" s="290"/>
    </row>
    <row r="63223" spans="11:13" x14ac:dyDescent="0.35">
      <c r="K63223" s="293"/>
      <c r="M63223" s="290"/>
    </row>
    <row r="63224" spans="11:13" x14ac:dyDescent="0.35">
      <c r="K63224" s="293"/>
      <c r="M63224" s="290"/>
    </row>
    <row r="63225" spans="11:13" x14ac:dyDescent="0.35">
      <c r="K63225" s="293"/>
      <c r="M63225" s="290"/>
    </row>
    <row r="63226" spans="11:13" x14ac:dyDescent="0.35">
      <c r="K63226" s="293"/>
      <c r="M63226" s="290"/>
    </row>
    <row r="63227" spans="11:13" x14ac:dyDescent="0.35">
      <c r="K63227" s="293"/>
      <c r="M63227" s="290"/>
    </row>
    <row r="63228" spans="11:13" x14ac:dyDescent="0.35">
      <c r="K63228" s="293"/>
      <c r="M63228" s="290"/>
    </row>
    <row r="63229" spans="11:13" x14ac:dyDescent="0.35">
      <c r="K63229" s="293"/>
      <c r="M63229" s="290"/>
    </row>
    <row r="63230" spans="11:13" x14ac:dyDescent="0.35">
      <c r="K63230" s="293"/>
      <c r="M63230" s="290"/>
    </row>
    <row r="63231" spans="11:13" x14ac:dyDescent="0.35">
      <c r="K63231" s="293"/>
      <c r="M63231" s="290"/>
    </row>
    <row r="63232" spans="11:13" x14ac:dyDescent="0.35">
      <c r="K63232" s="293"/>
      <c r="M63232" s="290"/>
    </row>
    <row r="63233" spans="11:13" x14ac:dyDescent="0.35">
      <c r="K63233" s="293"/>
      <c r="M63233" s="290"/>
    </row>
    <row r="63234" spans="11:13" x14ac:dyDescent="0.35">
      <c r="K63234" s="293"/>
      <c r="M63234" s="290"/>
    </row>
    <row r="63235" spans="11:13" x14ac:dyDescent="0.35">
      <c r="K63235" s="293"/>
      <c r="M63235" s="290"/>
    </row>
    <row r="63236" spans="11:13" x14ac:dyDescent="0.35">
      <c r="K63236" s="293"/>
      <c r="M63236" s="290"/>
    </row>
    <row r="63237" spans="11:13" x14ac:dyDescent="0.35">
      <c r="K63237" s="293"/>
      <c r="M63237" s="290"/>
    </row>
    <row r="63238" spans="11:13" x14ac:dyDescent="0.35">
      <c r="K63238" s="293"/>
      <c r="M63238" s="290"/>
    </row>
    <row r="63239" spans="11:13" x14ac:dyDescent="0.35">
      <c r="K63239" s="293"/>
      <c r="M63239" s="290"/>
    </row>
    <row r="63240" spans="11:13" x14ac:dyDescent="0.35">
      <c r="K63240" s="293"/>
      <c r="M63240" s="290"/>
    </row>
    <row r="63241" spans="11:13" x14ac:dyDescent="0.35">
      <c r="K63241" s="293"/>
      <c r="M63241" s="290"/>
    </row>
    <row r="63242" spans="11:13" x14ac:dyDescent="0.35">
      <c r="K63242" s="293"/>
      <c r="M63242" s="290"/>
    </row>
    <row r="63243" spans="11:13" x14ac:dyDescent="0.35">
      <c r="K63243" s="293"/>
      <c r="M63243" s="290"/>
    </row>
    <row r="63244" spans="11:13" x14ac:dyDescent="0.35">
      <c r="K63244" s="293"/>
      <c r="M63244" s="290"/>
    </row>
    <row r="63245" spans="11:13" x14ac:dyDescent="0.35">
      <c r="K63245" s="293"/>
      <c r="M63245" s="290"/>
    </row>
    <row r="63246" spans="11:13" x14ac:dyDescent="0.35">
      <c r="K63246" s="293"/>
      <c r="M63246" s="290"/>
    </row>
    <row r="63247" spans="11:13" x14ac:dyDescent="0.35">
      <c r="K63247" s="293"/>
      <c r="M63247" s="290"/>
    </row>
    <row r="63248" spans="11:13" x14ac:dyDescent="0.35">
      <c r="K63248" s="293"/>
      <c r="M63248" s="290"/>
    </row>
    <row r="63249" spans="11:13" x14ac:dyDescent="0.35">
      <c r="K63249" s="293"/>
      <c r="M63249" s="290"/>
    </row>
    <row r="63250" spans="11:13" x14ac:dyDescent="0.35">
      <c r="K63250" s="293"/>
      <c r="M63250" s="290"/>
    </row>
    <row r="63251" spans="11:13" x14ac:dyDescent="0.35">
      <c r="K63251" s="293"/>
      <c r="M63251" s="290"/>
    </row>
    <row r="63252" spans="11:13" x14ac:dyDescent="0.35">
      <c r="K63252" s="293"/>
      <c r="M63252" s="290"/>
    </row>
    <row r="63253" spans="11:13" x14ac:dyDescent="0.35">
      <c r="K63253" s="293"/>
      <c r="M63253" s="290"/>
    </row>
    <row r="63254" spans="11:13" x14ac:dyDescent="0.35">
      <c r="K63254" s="293"/>
      <c r="M63254" s="290"/>
    </row>
    <row r="63255" spans="11:13" x14ac:dyDescent="0.35">
      <c r="K63255" s="293"/>
      <c r="M63255" s="290"/>
    </row>
    <row r="63256" spans="11:13" x14ac:dyDescent="0.35">
      <c r="K63256" s="293"/>
      <c r="M63256" s="290"/>
    </row>
    <row r="63257" spans="11:13" x14ac:dyDescent="0.35">
      <c r="K63257" s="293"/>
      <c r="M63257" s="290"/>
    </row>
    <row r="63258" spans="11:13" x14ac:dyDescent="0.35">
      <c r="K63258" s="293"/>
      <c r="M63258" s="290"/>
    </row>
    <row r="63259" spans="11:13" x14ac:dyDescent="0.35">
      <c r="K63259" s="293"/>
      <c r="M63259" s="290"/>
    </row>
    <row r="63260" spans="11:13" x14ac:dyDescent="0.35">
      <c r="K63260" s="293"/>
      <c r="M63260" s="290"/>
    </row>
    <row r="63261" spans="11:13" x14ac:dyDescent="0.35">
      <c r="K63261" s="293"/>
      <c r="M63261" s="290"/>
    </row>
    <row r="63262" spans="11:13" x14ac:dyDescent="0.35">
      <c r="K63262" s="293"/>
      <c r="M63262" s="290"/>
    </row>
    <row r="63263" spans="11:13" x14ac:dyDescent="0.35">
      <c r="K63263" s="293"/>
      <c r="M63263" s="290"/>
    </row>
    <row r="63264" spans="11:13" x14ac:dyDescent="0.35">
      <c r="K63264" s="293"/>
      <c r="M63264" s="290"/>
    </row>
    <row r="63265" spans="11:13" x14ac:dyDescent="0.35">
      <c r="K63265" s="293"/>
      <c r="M63265" s="290"/>
    </row>
    <row r="63266" spans="11:13" x14ac:dyDescent="0.35">
      <c r="K63266" s="293"/>
      <c r="M63266" s="290"/>
    </row>
    <row r="63267" spans="11:13" x14ac:dyDescent="0.35">
      <c r="K63267" s="293"/>
      <c r="M63267" s="290"/>
    </row>
    <row r="63268" spans="11:13" x14ac:dyDescent="0.35">
      <c r="K63268" s="293"/>
      <c r="M63268" s="290"/>
    </row>
    <row r="63269" spans="11:13" x14ac:dyDescent="0.35">
      <c r="K63269" s="293"/>
      <c r="M63269" s="290"/>
    </row>
    <row r="63270" spans="11:13" x14ac:dyDescent="0.35">
      <c r="K63270" s="293"/>
      <c r="M63270" s="290"/>
    </row>
    <row r="63271" spans="11:13" x14ac:dyDescent="0.35">
      <c r="K63271" s="293"/>
      <c r="M63271" s="290"/>
    </row>
    <row r="63272" spans="11:13" x14ac:dyDescent="0.35">
      <c r="K63272" s="293"/>
      <c r="M63272" s="290"/>
    </row>
    <row r="63273" spans="11:13" x14ac:dyDescent="0.35">
      <c r="K63273" s="293"/>
      <c r="M63273" s="290"/>
    </row>
    <row r="63274" spans="11:13" x14ac:dyDescent="0.35">
      <c r="K63274" s="293"/>
      <c r="M63274" s="290"/>
    </row>
    <row r="63275" spans="11:13" x14ac:dyDescent="0.35">
      <c r="K63275" s="293"/>
      <c r="M63275" s="290"/>
    </row>
    <row r="63276" spans="11:13" x14ac:dyDescent="0.35">
      <c r="K63276" s="293"/>
      <c r="M63276" s="290"/>
    </row>
    <row r="63277" spans="11:13" x14ac:dyDescent="0.35">
      <c r="K63277" s="293"/>
      <c r="M63277" s="290"/>
    </row>
    <row r="63278" spans="11:13" x14ac:dyDescent="0.35">
      <c r="K63278" s="293"/>
      <c r="M63278" s="290"/>
    </row>
    <row r="63279" spans="11:13" x14ac:dyDescent="0.35">
      <c r="K63279" s="293"/>
      <c r="M63279" s="290"/>
    </row>
    <row r="63280" spans="11:13" x14ac:dyDescent="0.35">
      <c r="K63280" s="293"/>
      <c r="M63280" s="290"/>
    </row>
    <row r="63281" spans="11:13" x14ac:dyDescent="0.35">
      <c r="K63281" s="293"/>
      <c r="M63281" s="290"/>
    </row>
    <row r="63282" spans="11:13" x14ac:dyDescent="0.35">
      <c r="K63282" s="293"/>
      <c r="M63282" s="290"/>
    </row>
    <row r="63283" spans="11:13" x14ac:dyDescent="0.35">
      <c r="K63283" s="293"/>
      <c r="M63283" s="290"/>
    </row>
    <row r="63284" spans="11:13" x14ac:dyDescent="0.35">
      <c r="K63284" s="293"/>
      <c r="M63284" s="290"/>
    </row>
    <row r="63285" spans="11:13" x14ac:dyDescent="0.35">
      <c r="K63285" s="293"/>
      <c r="M63285" s="290"/>
    </row>
    <row r="63286" spans="11:13" x14ac:dyDescent="0.35">
      <c r="K63286" s="293"/>
      <c r="M63286" s="290"/>
    </row>
    <row r="63287" spans="11:13" x14ac:dyDescent="0.35">
      <c r="K63287" s="293"/>
      <c r="M63287" s="290"/>
    </row>
    <row r="63288" spans="11:13" x14ac:dyDescent="0.35">
      <c r="K63288" s="293"/>
      <c r="M63288" s="290"/>
    </row>
    <row r="63289" spans="11:13" x14ac:dyDescent="0.35">
      <c r="K63289" s="293"/>
      <c r="M63289" s="290"/>
    </row>
    <row r="63290" spans="11:13" x14ac:dyDescent="0.35">
      <c r="K63290" s="293"/>
      <c r="M63290" s="290"/>
    </row>
    <row r="63291" spans="11:13" x14ac:dyDescent="0.35">
      <c r="K63291" s="293"/>
      <c r="M63291" s="290"/>
    </row>
    <row r="63292" spans="11:13" x14ac:dyDescent="0.35">
      <c r="K63292" s="293"/>
      <c r="M63292" s="290"/>
    </row>
    <row r="63293" spans="11:13" x14ac:dyDescent="0.35">
      <c r="K63293" s="293"/>
      <c r="M63293" s="290"/>
    </row>
    <row r="63294" spans="11:13" x14ac:dyDescent="0.35">
      <c r="K63294" s="293"/>
      <c r="M63294" s="290"/>
    </row>
    <row r="63295" spans="11:13" x14ac:dyDescent="0.35">
      <c r="K63295" s="293"/>
      <c r="M63295" s="290"/>
    </row>
    <row r="63296" spans="11:13" x14ac:dyDescent="0.35">
      <c r="K63296" s="293"/>
      <c r="M63296" s="290"/>
    </row>
    <row r="63297" spans="11:13" x14ac:dyDescent="0.35">
      <c r="K63297" s="293"/>
      <c r="M63297" s="290"/>
    </row>
    <row r="63298" spans="11:13" x14ac:dyDescent="0.35">
      <c r="K63298" s="293"/>
      <c r="M63298" s="290"/>
    </row>
    <row r="63299" spans="11:13" x14ac:dyDescent="0.35">
      <c r="K63299" s="293"/>
      <c r="M63299" s="290"/>
    </row>
    <row r="63300" spans="11:13" x14ac:dyDescent="0.35">
      <c r="K63300" s="293"/>
      <c r="M63300" s="290"/>
    </row>
    <row r="63301" spans="11:13" x14ac:dyDescent="0.35">
      <c r="K63301" s="293"/>
      <c r="M63301" s="290"/>
    </row>
    <row r="63302" spans="11:13" x14ac:dyDescent="0.35">
      <c r="K63302" s="293"/>
      <c r="M63302" s="290"/>
    </row>
    <row r="63303" spans="11:13" x14ac:dyDescent="0.35">
      <c r="K63303" s="293"/>
      <c r="M63303" s="290"/>
    </row>
    <row r="63304" spans="11:13" x14ac:dyDescent="0.35">
      <c r="K63304" s="293"/>
      <c r="M63304" s="290"/>
    </row>
    <row r="63305" spans="11:13" x14ac:dyDescent="0.35">
      <c r="K63305" s="293"/>
      <c r="M63305" s="290"/>
    </row>
    <row r="63306" spans="11:13" x14ac:dyDescent="0.35">
      <c r="K63306" s="293"/>
      <c r="M63306" s="290"/>
    </row>
    <row r="63307" spans="11:13" x14ac:dyDescent="0.35">
      <c r="K63307" s="293"/>
      <c r="M63307" s="290"/>
    </row>
    <row r="63308" spans="11:13" x14ac:dyDescent="0.35">
      <c r="K63308" s="293"/>
      <c r="M63308" s="290"/>
    </row>
    <row r="63309" spans="11:13" x14ac:dyDescent="0.35">
      <c r="K63309" s="293"/>
      <c r="M63309" s="290"/>
    </row>
    <row r="63310" spans="11:13" x14ac:dyDescent="0.35">
      <c r="K63310" s="293"/>
      <c r="M63310" s="290"/>
    </row>
    <row r="63311" spans="11:13" x14ac:dyDescent="0.35">
      <c r="K63311" s="293"/>
      <c r="M63311" s="290"/>
    </row>
    <row r="63312" spans="11:13" x14ac:dyDescent="0.35">
      <c r="K63312" s="293"/>
      <c r="M63312" s="290"/>
    </row>
    <row r="63313" spans="11:13" x14ac:dyDescent="0.35">
      <c r="K63313" s="293"/>
      <c r="M63313" s="290"/>
    </row>
    <row r="63314" spans="11:13" x14ac:dyDescent="0.35">
      <c r="K63314" s="293"/>
      <c r="M63314" s="290"/>
    </row>
    <row r="63315" spans="11:13" x14ac:dyDescent="0.35">
      <c r="K63315" s="293"/>
      <c r="M63315" s="290"/>
    </row>
    <row r="63316" spans="11:13" x14ac:dyDescent="0.35">
      <c r="K63316" s="293"/>
      <c r="M63316" s="290"/>
    </row>
    <row r="63317" spans="11:13" x14ac:dyDescent="0.35">
      <c r="K63317" s="293"/>
      <c r="M63317" s="290"/>
    </row>
    <row r="63318" spans="11:13" x14ac:dyDescent="0.35">
      <c r="K63318" s="293"/>
      <c r="M63318" s="290"/>
    </row>
    <row r="63319" spans="11:13" x14ac:dyDescent="0.35">
      <c r="K63319" s="293"/>
      <c r="M63319" s="290"/>
    </row>
    <row r="63320" spans="11:13" x14ac:dyDescent="0.35">
      <c r="K63320" s="293"/>
      <c r="M63320" s="290"/>
    </row>
    <row r="63321" spans="11:13" x14ac:dyDescent="0.35">
      <c r="K63321" s="293"/>
      <c r="M63321" s="290"/>
    </row>
    <row r="63322" spans="11:13" x14ac:dyDescent="0.35">
      <c r="K63322" s="293"/>
      <c r="M63322" s="290"/>
    </row>
    <row r="63323" spans="11:13" x14ac:dyDescent="0.35">
      <c r="K63323" s="293"/>
      <c r="M63323" s="290"/>
    </row>
    <row r="63324" spans="11:13" x14ac:dyDescent="0.35">
      <c r="K63324" s="293"/>
      <c r="M63324" s="290"/>
    </row>
    <row r="63325" spans="11:13" x14ac:dyDescent="0.35">
      <c r="K63325" s="293"/>
      <c r="M63325" s="290"/>
    </row>
    <row r="63326" spans="11:13" x14ac:dyDescent="0.35">
      <c r="K63326" s="293"/>
      <c r="M63326" s="290"/>
    </row>
    <row r="63327" spans="11:13" x14ac:dyDescent="0.35">
      <c r="K63327" s="293"/>
      <c r="M63327" s="290"/>
    </row>
    <row r="63328" spans="11:13" x14ac:dyDescent="0.35">
      <c r="K63328" s="293"/>
      <c r="M63328" s="290"/>
    </row>
    <row r="63329" spans="11:13" x14ac:dyDescent="0.35">
      <c r="K63329" s="293"/>
      <c r="M63329" s="290"/>
    </row>
    <row r="63330" spans="11:13" x14ac:dyDescent="0.35">
      <c r="K63330" s="293"/>
      <c r="M63330" s="290"/>
    </row>
    <row r="63331" spans="11:13" x14ac:dyDescent="0.35">
      <c r="K63331" s="293"/>
      <c r="M63331" s="290"/>
    </row>
    <row r="63332" spans="11:13" x14ac:dyDescent="0.35">
      <c r="K63332" s="293"/>
      <c r="M63332" s="290"/>
    </row>
    <row r="63333" spans="11:13" x14ac:dyDescent="0.35">
      <c r="K63333" s="293"/>
      <c r="M63333" s="290"/>
    </row>
    <row r="63334" spans="11:13" x14ac:dyDescent="0.35">
      <c r="K63334" s="293"/>
      <c r="M63334" s="290"/>
    </row>
    <row r="63335" spans="11:13" x14ac:dyDescent="0.35">
      <c r="K63335" s="293"/>
      <c r="M63335" s="290"/>
    </row>
    <row r="63336" spans="11:13" x14ac:dyDescent="0.35">
      <c r="K63336" s="293"/>
      <c r="M63336" s="290"/>
    </row>
    <row r="63337" spans="11:13" x14ac:dyDescent="0.35">
      <c r="K63337" s="293"/>
      <c r="M63337" s="290"/>
    </row>
    <row r="63338" spans="11:13" x14ac:dyDescent="0.35">
      <c r="K63338" s="293"/>
      <c r="M63338" s="290"/>
    </row>
    <row r="63339" spans="11:13" x14ac:dyDescent="0.35">
      <c r="K63339" s="293"/>
      <c r="M63339" s="290"/>
    </row>
    <row r="63340" spans="11:13" x14ac:dyDescent="0.35">
      <c r="K63340" s="293"/>
      <c r="M63340" s="290"/>
    </row>
    <row r="63341" spans="11:13" x14ac:dyDescent="0.35">
      <c r="K63341" s="293"/>
      <c r="M63341" s="290"/>
    </row>
    <row r="63342" spans="11:13" x14ac:dyDescent="0.35">
      <c r="K63342" s="293"/>
      <c r="M63342" s="290"/>
    </row>
    <row r="63343" spans="11:13" x14ac:dyDescent="0.35">
      <c r="K63343" s="293"/>
      <c r="M63343" s="290"/>
    </row>
    <row r="63344" spans="11:13" x14ac:dyDescent="0.35">
      <c r="K63344" s="293"/>
      <c r="M63344" s="290"/>
    </row>
    <row r="63345" spans="11:13" x14ac:dyDescent="0.35">
      <c r="K63345" s="293"/>
      <c r="M63345" s="290"/>
    </row>
    <row r="63346" spans="11:13" x14ac:dyDescent="0.35">
      <c r="K63346" s="293"/>
      <c r="M63346" s="290"/>
    </row>
    <row r="63347" spans="11:13" x14ac:dyDescent="0.35">
      <c r="K63347" s="293"/>
      <c r="M63347" s="290"/>
    </row>
    <row r="63348" spans="11:13" x14ac:dyDescent="0.35">
      <c r="K63348" s="293"/>
      <c r="M63348" s="290"/>
    </row>
    <row r="63349" spans="11:13" x14ac:dyDescent="0.35">
      <c r="K63349" s="293"/>
      <c r="M63349" s="290"/>
    </row>
    <row r="63350" spans="11:13" x14ac:dyDescent="0.35">
      <c r="K63350" s="293"/>
      <c r="M63350" s="290"/>
    </row>
    <row r="63351" spans="11:13" x14ac:dyDescent="0.35">
      <c r="K63351" s="293"/>
      <c r="M63351" s="290"/>
    </row>
    <row r="63352" spans="11:13" x14ac:dyDescent="0.35">
      <c r="K63352" s="293"/>
      <c r="M63352" s="290"/>
    </row>
    <row r="63353" spans="11:13" x14ac:dyDescent="0.35">
      <c r="K63353" s="293"/>
      <c r="M63353" s="290"/>
    </row>
    <row r="63354" spans="11:13" x14ac:dyDescent="0.35">
      <c r="K63354" s="293"/>
      <c r="M63354" s="290"/>
    </row>
    <row r="63355" spans="11:13" x14ac:dyDescent="0.35">
      <c r="K63355" s="293"/>
      <c r="M63355" s="290"/>
    </row>
    <row r="63356" spans="11:13" x14ac:dyDescent="0.35">
      <c r="K63356" s="293"/>
      <c r="M63356" s="290"/>
    </row>
    <row r="63357" spans="11:13" x14ac:dyDescent="0.35">
      <c r="K63357" s="293"/>
      <c r="M63357" s="290"/>
    </row>
    <row r="63358" spans="11:13" x14ac:dyDescent="0.35">
      <c r="K63358" s="293"/>
      <c r="M63358" s="290"/>
    </row>
    <row r="63359" spans="11:13" x14ac:dyDescent="0.35">
      <c r="K63359" s="293"/>
      <c r="M63359" s="290"/>
    </row>
    <row r="63360" spans="11:13" x14ac:dyDescent="0.35">
      <c r="K63360" s="293"/>
      <c r="M63360" s="290"/>
    </row>
    <row r="63361" spans="11:13" x14ac:dyDescent="0.35">
      <c r="K63361" s="293"/>
      <c r="M63361" s="290"/>
    </row>
    <row r="63362" spans="11:13" x14ac:dyDescent="0.35">
      <c r="K63362" s="293"/>
      <c r="M63362" s="290"/>
    </row>
    <row r="63363" spans="11:13" x14ac:dyDescent="0.35">
      <c r="K63363" s="293"/>
      <c r="M63363" s="290"/>
    </row>
    <row r="63364" spans="11:13" x14ac:dyDescent="0.35">
      <c r="K63364" s="293"/>
      <c r="M63364" s="290"/>
    </row>
    <row r="63365" spans="11:13" x14ac:dyDescent="0.35">
      <c r="K63365" s="293"/>
      <c r="M63365" s="290"/>
    </row>
    <row r="63366" spans="11:13" x14ac:dyDescent="0.35">
      <c r="K63366" s="293"/>
      <c r="M63366" s="290"/>
    </row>
    <row r="63367" spans="11:13" x14ac:dyDescent="0.35">
      <c r="K63367" s="293"/>
      <c r="M63367" s="290"/>
    </row>
    <row r="63368" spans="11:13" x14ac:dyDescent="0.35">
      <c r="K63368" s="293"/>
      <c r="M63368" s="290"/>
    </row>
    <row r="63369" spans="11:13" x14ac:dyDescent="0.35">
      <c r="K63369" s="293"/>
      <c r="M63369" s="290"/>
    </row>
    <row r="63370" spans="11:13" x14ac:dyDescent="0.35">
      <c r="K63370" s="293"/>
      <c r="M63370" s="290"/>
    </row>
    <row r="63371" spans="11:13" x14ac:dyDescent="0.35">
      <c r="K63371" s="293"/>
      <c r="M63371" s="290"/>
    </row>
    <row r="63372" spans="11:13" x14ac:dyDescent="0.35">
      <c r="K63372" s="293"/>
      <c r="M63372" s="290"/>
    </row>
    <row r="63373" spans="11:13" x14ac:dyDescent="0.35">
      <c r="K63373" s="293"/>
      <c r="M63373" s="290"/>
    </row>
    <row r="63374" spans="11:13" x14ac:dyDescent="0.35">
      <c r="K63374" s="293"/>
      <c r="M63374" s="290"/>
    </row>
    <row r="63375" spans="11:13" x14ac:dyDescent="0.35">
      <c r="K63375" s="293"/>
      <c r="M63375" s="290"/>
    </row>
    <row r="63376" spans="11:13" x14ac:dyDescent="0.35">
      <c r="K63376" s="293"/>
      <c r="M63376" s="290"/>
    </row>
    <row r="63377" spans="11:13" x14ac:dyDescent="0.35">
      <c r="K63377" s="293"/>
      <c r="M63377" s="290"/>
    </row>
    <row r="63378" spans="11:13" x14ac:dyDescent="0.35">
      <c r="K63378" s="293"/>
      <c r="M63378" s="290"/>
    </row>
    <row r="63379" spans="11:13" x14ac:dyDescent="0.35">
      <c r="K63379" s="293"/>
      <c r="M63379" s="290"/>
    </row>
    <row r="63380" spans="11:13" x14ac:dyDescent="0.35">
      <c r="K63380" s="293"/>
      <c r="M63380" s="290"/>
    </row>
    <row r="63381" spans="11:13" x14ac:dyDescent="0.35">
      <c r="K63381" s="293"/>
      <c r="M63381" s="290"/>
    </row>
    <row r="63382" spans="11:13" x14ac:dyDescent="0.35">
      <c r="K63382" s="293"/>
      <c r="M63382" s="290"/>
    </row>
    <row r="63383" spans="11:13" x14ac:dyDescent="0.35">
      <c r="K63383" s="293"/>
      <c r="M63383" s="290"/>
    </row>
    <row r="63384" spans="11:13" x14ac:dyDescent="0.35">
      <c r="K63384" s="293"/>
      <c r="M63384" s="290"/>
    </row>
    <row r="63385" spans="11:13" x14ac:dyDescent="0.35">
      <c r="K63385" s="293"/>
      <c r="M63385" s="290"/>
    </row>
    <row r="63386" spans="11:13" x14ac:dyDescent="0.35">
      <c r="K63386" s="293"/>
      <c r="M63386" s="290"/>
    </row>
    <row r="63387" spans="11:13" x14ac:dyDescent="0.35">
      <c r="K63387" s="293"/>
      <c r="M63387" s="290"/>
    </row>
    <row r="63388" spans="11:13" x14ac:dyDescent="0.35">
      <c r="K63388" s="293"/>
      <c r="M63388" s="290"/>
    </row>
    <row r="63389" spans="11:13" x14ac:dyDescent="0.35">
      <c r="K63389" s="293"/>
      <c r="M63389" s="290"/>
    </row>
    <row r="63390" spans="11:13" x14ac:dyDescent="0.35">
      <c r="K63390" s="293"/>
      <c r="M63390" s="290"/>
    </row>
    <row r="63391" spans="11:13" x14ac:dyDescent="0.35">
      <c r="K63391" s="293"/>
      <c r="M63391" s="290"/>
    </row>
    <row r="63392" spans="11:13" x14ac:dyDescent="0.35">
      <c r="K63392" s="293"/>
      <c r="M63392" s="290"/>
    </row>
    <row r="63393" spans="11:13" x14ac:dyDescent="0.35">
      <c r="K63393" s="293"/>
      <c r="M63393" s="290"/>
    </row>
    <row r="63394" spans="11:13" x14ac:dyDescent="0.35">
      <c r="K63394" s="293"/>
      <c r="M63394" s="290"/>
    </row>
    <row r="63395" spans="11:13" x14ac:dyDescent="0.35">
      <c r="K63395" s="293"/>
      <c r="M63395" s="290"/>
    </row>
    <row r="63396" spans="11:13" x14ac:dyDescent="0.35">
      <c r="K63396" s="293"/>
      <c r="M63396" s="290"/>
    </row>
    <row r="63397" spans="11:13" x14ac:dyDescent="0.35">
      <c r="K63397" s="293"/>
      <c r="M63397" s="290"/>
    </row>
    <row r="63398" spans="11:13" x14ac:dyDescent="0.35">
      <c r="K63398" s="293"/>
      <c r="M63398" s="290"/>
    </row>
    <row r="63399" spans="11:13" x14ac:dyDescent="0.35">
      <c r="K63399" s="293"/>
      <c r="M63399" s="290"/>
    </row>
    <row r="63400" spans="11:13" x14ac:dyDescent="0.35">
      <c r="K63400" s="293"/>
      <c r="M63400" s="290"/>
    </row>
    <row r="63401" spans="11:13" x14ac:dyDescent="0.35">
      <c r="K63401" s="293"/>
      <c r="M63401" s="290"/>
    </row>
    <row r="63402" spans="11:13" x14ac:dyDescent="0.35">
      <c r="K63402" s="293"/>
      <c r="M63402" s="290"/>
    </row>
    <row r="63403" spans="11:13" x14ac:dyDescent="0.35">
      <c r="K63403" s="293"/>
      <c r="M63403" s="290"/>
    </row>
    <row r="63404" spans="11:13" x14ac:dyDescent="0.35">
      <c r="K63404" s="293"/>
      <c r="M63404" s="290"/>
    </row>
    <row r="63405" spans="11:13" x14ac:dyDescent="0.35">
      <c r="K63405" s="293"/>
      <c r="M63405" s="290"/>
    </row>
    <row r="63406" spans="11:13" x14ac:dyDescent="0.35">
      <c r="K63406" s="293"/>
      <c r="M63406" s="290"/>
    </row>
    <row r="63407" spans="11:13" x14ac:dyDescent="0.35">
      <c r="K63407" s="293"/>
      <c r="M63407" s="290"/>
    </row>
    <row r="63408" spans="11:13" x14ac:dyDescent="0.35">
      <c r="K63408" s="293"/>
      <c r="M63408" s="290"/>
    </row>
    <row r="63409" spans="11:13" x14ac:dyDescent="0.35">
      <c r="K63409" s="293"/>
      <c r="M63409" s="290"/>
    </row>
    <row r="63410" spans="11:13" x14ac:dyDescent="0.35">
      <c r="K63410" s="293"/>
      <c r="M63410" s="290"/>
    </row>
    <row r="63411" spans="11:13" x14ac:dyDescent="0.35">
      <c r="K63411" s="293"/>
      <c r="M63411" s="290"/>
    </row>
    <row r="63412" spans="11:13" x14ac:dyDescent="0.35">
      <c r="K63412" s="293"/>
      <c r="M63412" s="290"/>
    </row>
    <row r="63413" spans="11:13" x14ac:dyDescent="0.35">
      <c r="K63413" s="293"/>
      <c r="M63413" s="290"/>
    </row>
    <row r="63414" spans="11:13" x14ac:dyDescent="0.35">
      <c r="K63414" s="293"/>
      <c r="M63414" s="290"/>
    </row>
    <row r="63415" spans="11:13" x14ac:dyDescent="0.35">
      <c r="K63415" s="293"/>
      <c r="M63415" s="290"/>
    </row>
    <row r="63416" spans="11:13" x14ac:dyDescent="0.35">
      <c r="K63416" s="293"/>
      <c r="M63416" s="290"/>
    </row>
    <row r="63417" spans="11:13" x14ac:dyDescent="0.35">
      <c r="K63417" s="293"/>
      <c r="M63417" s="290"/>
    </row>
    <row r="63418" spans="11:13" x14ac:dyDescent="0.35">
      <c r="K63418" s="293"/>
      <c r="M63418" s="290"/>
    </row>
    <row r="63419" spans="11:13" x14ac:dyDescent="0.35">
      <c r="K63419" s="293"/>
      <c r="M63419" s="290"/>
    </row>
    <row r="63420" spans="11:13" x14ac:dyDescent="0.35">
      <c r="K63420" s="293"/>
      <c r="M63420" s="290"/>
    </row>
    <row r="63421" spans="11:13" x14ac:dyDescent="0.35">
      <c r="K63421" s="293"/>
      <c r="M63421" s="290"/>
    </row>
    <row r="63422" spans="11:13" x14ac:dyDescent="0.35">
      <c r="K63422" s="293"/>
      <c r="M63422" s="290"/>
    </row>
    <row r="63423" spans="11:13" x14ac:dyDescent="0.35">
      <c r="K63423" s="293"/>
      <c r="M63423" s="290"/>
    </row>
    <row r="63424" spans="11:13" x14ac:dyDescent="0.35">
      <c r="K63424" s="293"/>
      <c r="M63424" s="290"/>
    </row>
    <row r="63425" spans="11:13" x14ac:dyDescent="0.35">
      <c r="K63425" s="293"/>
      <c r="M63425" s="290"/>
    </row>
    <row r="63426" spans="11:13" x14ac:dyDescent="0.35">
      <c r="K63426" s="293"/>
      <c r="M63426" s="290"/>
    </row>
    <row r="63427" spans="11:13" x14ac:dyDescent="0.35">
      <c r="K63427" s="293"/>
      <c r="M63427" s="290"/>
    </row>
    <row r="63428" spans="11:13" x14ac:dyDescent="0.35">
      <c r="K63428" s="293"/>
      <c r="M63428" s="290"/>
    </row>
    <row r="63429" spans="11:13" x14ac:dyDescent="0.35">
      <c r="K63429" s="293"/>
      <c r="M63429" s="290"/>
    </row>
    <row r="63430" spans="11:13" x14ac:dyDescent="0.35">
      <c r="K63430" s="293"/>
      <c r="M63430" s="290"/>
    </row>
    <row r="63431" spans="11:13" x14ac:dyDescent="0.35">
      <c r="K63431" s="293"/>
      <c r="M63431" s="290"/>
    </row>
    <row r="63432" spans="11:13" x14ac:dyDescent="0.35">
      <c r="K63432" s="293"/>
      <c r="M63432" s="290"/>
    </row>
    <row r="63433" spans="11:13" x14ac:dyDescent="0.35">
      <c r="K63433" s="293"/>
      <c r="M63433" s="290"/>
    </row>
    <row r="63434" spans="11:13" x14ac:dyDescent="0.35">
      <c r="K63434" s="293"/>
      <c r="M63434" s="290"/>
    </row>
    <row r="63435" spans="11:13" x14ac:dyDescent="0.35">
      <c r="K63435" s="293"/>
      <c r="M63435" s="290"/>
    </row>
    <row r="63436" spans="11:13" x14ac:dyDescent="0.35">
      <c r="K63436" s="293"/>
      <c r="M63436" s="290"/>
    </row>
    <row r="63437" spans="11:13" x14ac:dyDescent="0.35">
      <c r="K63437" s="293"/>
      <c r="M63437" s="290"/>
    </row>
    <row r="63438" spans="11:13" x14ac:dyDescent="0.35">
      <c r="K63438" s="293"/>
      <c r="M63438" s="290"/>
    </row>
    <row r="63439" spans="11:13" x14ac:dyDescent="0.35">
      <c r="K63439" s="293"/>
      <c r="M63439" s="290"/>
    </row>
    <row r="63440" spans="11:13" x14ac:dyDescent="0.35">
      <c r="K63440" s="293"/>
      <c r="M63440" s="290"/>
    </row>
    <row r="63441" spans="11:13" x14ac:dyDescent="0.35">
      <c r="K63441" s="293"/>
      <c r="M63441" s="290"/>
    </row>
    <row r="63442" spans="11:13" x14ac:dyDescent="0.35">
      <c r="K63442" s="293"/>
      <c r="M63442" s="290"/>
    </row>
    <row r="63443" spans="11:13" x14ac:dyDescent="0.35">
      <c r="K63443" s="293"/>
      <c r="M63443" s="290"/>
    </row>
    <row r="63444" spans="11:13" x14ac:dyDescent="0.35">
      <c r="K63444" s="293"/>
      <c r="M63444" s="290"/>
    </row>
    <row r="63445" spans="11:13" x14ac:dyDescent="0.35">
      <c r="K63445" s="293"/>
      <c r="M63445" s="290"/>
    </row>
    <row r="63446" spans="11:13" x14ac:dyDescent="0.35">
      <c r="K63446" s="293"/>
      <c r="M63446" s="290"/>
    </row>
    <row r="63447" spans="11:13" x14ac:dyDescent="0.35">
      <c r="K63447" s="293"/>
      <c r="M63447" s="290"/>
    </row>
    <row r="63448" spans="11:13" x14ac:dyDescent="0.35">
      <c r="K63448" s="293"/>
      <c r="M63448" s="290"/>
    </row>
    <row r="63449" spans="11:13" x14ac:dyDescent="0.35">
      <c r="K63449" s="293"/>
      <c r="M63449" s="290"/>
    </row>
    <row r="63450" spans="11:13" x14ac:dyDescent="0.35">
      <c r="K63450" s="293"/>
      <c r="M63450" s="290"/>
    </row>
    <row r="63451" spans="11:13" x14ac:dyDescent="0.35">
      <c r="K63451" s="293"/>
      <c r="M63451" s="290"/>
    </row>
    <row r="63452" spans="11:13" x14ac:dyDescent="0.35">
      <c r="K63452" s="293"/>
      <c r="M63452" s="290"/>
    </row>
    <row r="63453" spans="11:13" x14ac:dyDescent="0.35">
      <c r="K63453" s="293"/>
      <c r="M63453" s="290"/>
    </row>
    <row r="63454" spans="11:13" x14ac:dyDescent="0.35">
      <c r="K63454" s="293"/>
      <c r="M63454" s="290"/>
    </row>
    <row r="63455" spans="11:13" x14ac:dyDescent="0.35">
      <c r="K63455" s="293"/>
      <c r="M63455" s="290"/>
    </row>
    <row r="63456" spans="11:13" x14ac:dyDescent="0.35">
      <c r="K63456" s="293"/>
      <c r="M63456" s="290"/>
    </row>
    <row r="63457" spans="11:13" x14ac:dyDescent="0.35">
      <c r="K63457" s="293"/>
      <c r="M63457" s="290"/>
    </row>
    <row r="63458" spans="11:13" x14ac:dyDescent="0.35">
      <c r="K63458" s="293"/>
      <c r="M63458" s="290"/>
    </row>
    <row r="63459" spans="11:13" x14ac:dyDescent="0.35">
      <c r="K63459" s="293"/>
      <c r="M63459" s="290"/>
    </row>
    <row r="63460" spans="11:13" x14ac:dyDescent="0.35">
      <c r="K63460" s="293"/>
      <c r="M63460" s="290"/>
    </row>
    <row r="63461" spans="11:13" x14ac:dyDescent="0.35">
      <c r="K63461" s="293"/>
      <c r="M63461" s="290"/>
    </row>
    <row r="63462" spans="11:13" x14ac:dyDescent="0.35">
      <c r="K63462" s="293"/>
      <c r="M63462" s="290"/>
    </row>
    <row r="63463" spans="11:13" x14ac:dyDescent="0.35">
      <c r="K63463" s="293"/>
      <c r="M63463" s="290"/>
    </row>
    <row r="63464" spans="11:13" x14ac:dyDescent="0.35">
      <c r="K63464" s="293"/>
      <c r="M63464" s="290"/>
    </row>
    <row r="63465" spans="11:13" x14ac:dyDescent="0.35">
      <c r="K63465" s="293"/>
      <c r="M63465" s="290"/>
    </row>
    <row r="63466" spans="11:13" x14ac:dyDescent="0.35">
      <c r="K63466" s="293"/>
      <c r="M63466" s="290"/>
    </row>
    <row r="63467" spans="11:13" x14ac:dyDescent="0.35">
      <c r="K63467" s="293"/>
      <c r="M63467" s="290"/>
    </row>
    <row r="63468" spans="11:13" x14ac:dyDescent="0.35">
      <c r="K63468" s="293"/>
      <c r="M63468" s="290"/>
    </row>
    <row r="63469" spans="11:13" x14ac:dyDescent="0.35">
      <c r="K63469" s="293"/>
      <c r="M63469" s="290"/>
    </row>
    <row r="63470" spans="11:13" x14ac:dyDescent="0.35">
      <c r="K63470" s="293"/>
      <c r="M63470" s="290"/>
    </row>
    <row r="63471" spans="11:13" x14ac:dyDescent="0.35">
      <c r="K63471" s="293"/>
      <c r="M63471" s="290"/>
    </row>
    <row r="63472" spans="11:13" x14ac:dyDescent="0.35">
      <c r="K63472" s="293"/>
      <c r="M63472" s="290"/>
    </row>
    <row r="63473" spans="11:13" x14ac:dyDescent="0.35">
      <c r="K63473" s="293"/>
      <c r="M63473" s="290"/>
    </row>
    <row r="63474" spans="11:13" x14ac:dyDescent="0.35">
      <c r="K63474" s="293"/>
      <c r="M63474" s="290"/>
    </row>
    <row r="63475" spans="11:13" x14ac:dyDescent="0.35">
      <c r="K63475" s="293"/>
      <c r="M63475" s="290"/>
    </row>
    <row r="63476" spans="11:13" x14ac:dyDescent="0.35">
      <c r="K63476" s="293"/>
      <c r="M63476" s="290"/>
    </row>
    <row r="63477" spans="11:13" x14ac:dyDescent="0.35">
      <c r="K63477" s="293"/>
      <c r="M63477" s="290"/>
    </row>
    <row r="63478" spans="11:13" x14ac:dyDescent="0.35">
      <c r="K63478" s="293"/>
      <c r="M63478" s="290"/>
    </row>
    <row r="63479" spans="11:13" x14ac:dyDescent="0.35">
      <c r="K63479" s="293"/>
      <c r="M63479" s="290"/>
    </row>
    <row r="63480" spans="11:13" x14ac:dyDescent="0.35">
      <c r="K63480" s="293"/>
      <c r="M63480" s="290"/>
    </row>
    <row r="63481" spans="11:13" x14ac:dyDescent="0.35">
      <c r="K63481" s="293"/>
      <c r="M63481" s="290"/>
    </row>
    <row r="63482" spans="11:13" x14ac:dyDescent="0.35">
      <c r="K63482" s="293"/>
      <c r="M63482" s="290"/>
    </row>
    <row r="63483" spans="11:13" x14ac:dyDescent="0.35">
      <c r="K63483" s="293"/>
      <c r="M63483" s="290"/>
    </row>
    <row r="63484" spans="11:13" x14ac:dyDescent="0.35">
      <c r="K63484" s="293"/>
      <c r="M63484" s="290"/>
    </row>
    <row r="63485" spans="11:13" x14ac:dyDescent="0.35">
      <c r="K63485" s="293"/>
      <c r="M63485" s="290"/>
    </row>
    <row r="63486" spans="11:13" x14ac:dyDescent="0.35">
      <c r="K63486" s="293"/>
      <c r="M63486" s="290"/>
    </row>
    <row r="63487" spans="11:13" x14ac:dyDescent="0.35">
      <c r="K63487" s="293"/>
      <c r="M63487" s="290"/>
    </row>
    <row r="63488" spans="11:13" x14ac:dyDescent="0.35">
      <c r="K63488" s="293"/>
      <c r="M63488" s="290"/>
    </row>
    <row r="63489" spans="11:13" x14ac:dyDescent="0.35">
      <c r="K63489" s="293"/>
      <c r="M63489" s="290"/>
    </row>
    <row r="63490" spans="11:13" x14ac:dyDescent="0.35">
      <c r="K63490" s="293"/>
      <c r="M63490" s="290"/>
    </row>
    <row r="63491" spans="11:13" x14ac:dyDescent="0.35">
      <c r="K63491" s="293"/>
      <c r="M63491" s="290"/>
    </row>
    <row r="63492" spans="11:13" x14ac:dyDescent="0.35">
      <c r="K63492" s="293"/>
      <c r="M63492" s="290"/>
    </row>
    <row r="63493" spans="11:13" x14ac:dyDescent="0.35">
      <c r="K63493" s="293"/>
      <c r="M63493" s="290"/>
    </row>
    <row r="63494" spans="11:13" x14ac:dyDescent="0.35">
      <c r="K63494" s="293"/>
      <c r="M63494" s="290"/>
    </row>
    <row r="63495" spans="11:13" x14ac:dyDescent="0.35">
      <c r="K63495" s="293"/>
      <c r="M63495" s="290"/>
    </row>
    <row r="63496" spans="11:13" x14ac:dyDescent="0.35">
      <c r="K63496" s="293"/>
      <c r="M63496" s="290"/>
    </row>
    <row r="63497" spans="11:13" x14ac:dyDescent="0.35">
      <c r="K63497" s="293"/>
      <c r="M63497" s="290"/>
    </row>
    <row r="63498" spans="11:13" x14ac:dyDescent="0.35">
      <c r="K63498" s="293"/>
      <c r="M63498" s="290"/>
    </row>
    <row r="63499" spans="11:13" x14ac:dyDescent="0.35">
      <c r="K63499" s="293"/>
      <c r="M63499" s="290"/>
    </row>
    <row r="63500" spans="11:13" x14ac:dyDescent="0.35">
      <c r="K63500" s="293"/>
      <c r="M63500" s="290"/>
    </row>
    <row r="63501" spans="11:13" x14ac:dyDescent="0.35">
      <c r="K63501" s="293"/>
      <c r="M63501" s="290"/>
    </row>
    <row r="63502" spans="11:13" x14ac:dyDescent="0.35">
      <c r="K63502" s="293"/>
      <c r="M63502" s="290"/>
    </row>
    <row r="63503" spans="11:13" x14ac:dyDescent="0.35">
      <c r="K63503" s="293"/>
      <c r="M63503" s="290"/>
    </row>
    <row r="63504" spans="11:13" x14ac:dyDescent="0.35">
      <c r="K63504" s="293"/>
      <c r="M63504" s="290"/>
    </row>
    <row r="63505" spans="11:13" x14ac:dyDescent="0.35">
      <c r="K63505" s="293"/>
      <c r="M63505" s="290"/>
    </row>
    <row r="63506" spans="11:13" x14ac:dyDescent="0.35">
      <c r="K63506" s="293"/>
      <c r="M63506" s="290"/>
    </row>
    <row r="63507" spans="11:13" x14ac:dyDescent="0.35">
      <c r="K63507" s="293"/>
      <c r="M63507" s="290"/>
    </row>
    <row r="63508" spans="11:13" x14ac:dyDescent="0.35">
      <c r="K63508" s="293"/>
      <c r="M63508" s="290"/>
    </row>
    <row r="63509" spans="11:13" x14ac:dyDescent="0.35">
      <c r="K63509" s="293"/>
      <c r="M63509" s="290"/>
    </row>
    <row r="63510" spans="11:13" x14ac:dyDescent="0.35">
      <c r="K63510" s="293"/>
      <c r="M63510" s="290"/>
    </row>
    <row r="63511" spans="11:13" x14ac:dyDescent="0.35">
      <c r="K63511" s="293"/>
      <c r="M63511" s="290"/>
    </row>
    <row r="63512" spans="11:13" x14ac:dyDescent="0.35">
      <c r="K63512" s="293"/>
      <c r="M63512" s="290"/>
    </row>
    <row r="63513" spans="11:13" x14ac:dyDescent="0.35">
      <c r="K63513" s="293"/>
      <c r="M63513" s="290"/>
    </row>
    <row r="63514" spans="11:13" x14ac:dyDescent="0.35">
      <c r="K63514" s="293"/>
      <c r="M63514" s="290"/>
    </row>
    <row r="63515" spans="11:13" x14ac:dyDescent="0.35">
      <c r="K63515" s="293"/>
      <c r="M63515" s="290"/>
    </row>
    <row r="63516" spans="11:13" x14ac:dyDescent="0.35">
      <c r="K63516" s="293"/>
      <c r="M63516" s="290"/>
    </row>
    <row r="63517" spans="11:13" x14ac:dyDescent="0.35">
      <c r="K63517" s="293"/>
      <c r="M63517" s="290"/>
    </row>
    <row r="63518" spans="11:13" x14ac:dyDescent="0.35">
      <c r="K63518" s="293"/>
      <c r="M63518" s="290"/>
    </row>
    <row r="63519" spans="11:13" x14ac:dyDescent="0.35">
      <c r="K63519" s="293"/>
      <c r="M63519" s="290"/>
    </row>
    <row r="63520" spans="11:13" x14ac:dyDescent="0.35">
      <c r="K63520" s="293"/>
      <c r="M63520" s="290"/>
    </row>
    <row r="63521" spans="11:13" x14ac:dyDescent="0.35">
      <c r="K63521" s="293"/>
      <c r="M63521" s="290"/>
    </row>
    <row r="63522" spans="11:13" x14ac:dyDescent="0.35">
      <c r="K63522" s="293"/>
      <c r="M63522" s="290"/>
    </row>
    <row r="63523" spans="11:13" x14ac:dyDescent="0.35">
      <c r="K63523" s="293"/>
      <c r="M63523" s="290"/>
    </row>
    <row r="63524" spans="11:13" x14ac:dyDescent="0.35">
      <c r="K63524" s="293"/>
      <c r="M63524" s="290"/>
    </row>
    <row r="63525" spans="11:13" x14ac:dyDescent="0.35">
      <c r="K63525" s="293"/>
      <c r="M63525" s="290"/>
    </row>
    <row r="63526" spans="11:13" x14ac:dyDescent="0.35">
      <c r="K63526" s="293"/>
      <c r="M63526" s="290"/>
    </row>
    <row r="63527" spans="11:13" x14ac:dyDescent="0.35">
      <c r="K63527" s="293"/>
      <c r="M63527" s="290"/>
    </row>
    <row r="63528" spans="11:13" x14ac:dyDescent="0.35">
      <c r="K63528" s="293"/>
      <c r="M63528" s="290"/>
    </row>
    <row r="63529" spans="11:13" x14ac:dyDescent="0.35">
      <c r="K63529" s="293"/>
      <c r="M63529" s="290"/>
    </row>
    <row r="63530" spans="11:13" x14ac:dyDescent="0.35">
      <c r="K63530" s="293"/>
      <c r="M63530" s="290"/>
    </row>
    <row r="63531" spans="11:13" x14ac:dyDescent="0.35">
      <c r="K63531" s="293"/>
      <c r="M63531" s="290"/>
    </row>
    <row r="63532" spans="11:13" x14ac:dyDescent="0.35">
      <c r="K63532" s="293"/>
      <c r="M63532" s="290"/>
    </row>
    <row r="63533" spans="11:13" x14ac:dyDescent="0.35">
      <c r="K63533" s="293"/>
      <c r="M63533" s="290"/>
    </row>
    <row r="63534" spans="11:13" x14ac:dyDescent="0.35">
      <c r="K63534" s="293"/>
      <c r="M63534" s="290"/>
    </row>
    <row r="63535" spans="11:13" x14ac:dyDescent="0.35">
      <c r="K63535" s="293"/>
      <c r="M63535" s="290"/>
    </row>
    <row r="63536" spans="11:13" x14ac:dyDescent="0.35">
      <c r="K63536" s="293"/>
      <c r="M63536" s="290"/>
    </row>
    <row r="63537" spans="11:13" x14ac:dyDescent="0.35">
      <c r="K63537" s="293"/>
      <c r="M63537" s="290"/>
    </row>
    <row r="63538" spans="11:13" x14ac:dyDescent="0.35">
      <c r="K63538" s="293"/>
      <c r="M63538" s="290"/>
    </row>
    <row r="63539" spans="11:13" x14ac:dyDescent="0.35">
      <c r="K63539" s="293"/>
      <c r="M63539" s="290"/>
    </row>
    <row r="63540" spans="11:13" x14ac:dyDescent="0.35">
      <c r="K63540" s="293"/>
      <c r="M63540" s="290"/>
    </row>
    <row r="63541" spans="11:13" x14ac:dyDescent="0.35">
      <c r="K63541" s="293"/>
      <c r="M63541" s="290"/>
    </row>
    <row r="63542" spans="11:13" x14ac:dyDescent="0.35">
      <c r="K63542" s="293"/>
      <c r="M63542" s="290"/>
    </row>
    <row r="63543" spans="11:13" x14ac:dyDescent="0.35">
      <c r="K63543" s="293"/>
      <c r="M63543" s="290"/>
    </row>
    <row r="63544" spans="11:13" x14ac:dyDescent="0.35">
      <c r="K63544" s="293"/>
      <c r="M63544" s="290"/>
    </row>
    <row r="63545" spans="11:13" x14ac:dyDescent="0.35">
      <c r="K63545" s="293"/>
      <c r="M63545" s="290"/>
    </row>
    <row r="63546" spans="11:13" x14ac:dyDescent="0.35">
      <c r="K63546" s="293"/>
      <c r="M63546" s="290"/>
    </row>
    <row r="63547" spans="11:13" x14ac:dyDescent="0.35">
      <c r="K63547" s="293"/>
      <c r="M63547" s="290"/>
    </row>
    <row r="63548" spans="11:13" x14ac:dyDescent="0.35">
      <c r="K63548" s="293"/>
      <c r="M63548" s="290"/>
    </row>
    <row r="63549" spans="11:13" x14ac:dyDescent="0.35">
      <c r="K63549" s="293"/>
      <c r="M63549" s="290"/>
    </row>
    <row r="63550" spans="11:13" x14ac:dyDescent="0.35">
      <c r="K63550" s="293"/>
      <c r="M63550" s="290"/>
    </row>
    <row r="63551" spans="11:13" x14ac:dyDescent="0.35">
      <c r="K63551" s="293"/>
      <c r="M63551" s="290"/>
    </row>
    <row r="63552" spans="11:13" x14ac:dyDescent="0.35">
      <c r="K63552" s="293"/>
      <c r="M63552" s="290"/>
    </row>
    <row r="63553" spans="11:13" x14ac:dyDescent="0.35">
      <c r="K63553" s="293"/>
      <c r="M63553" s="290"/>
    </row>
    <row r="63554" spans="11:13" x14ac:dyDescent="0.35">
      <c r="K63554" s="293"/>
      <c r="M63554" s="290"/>
    </row>
    <row r="63555" spans="11:13" x14ac:dyDescent="0.35">
      <c r="K63555" s="293"/>
      <c r="M63555" s="290"/>
    </row>
    <row r="63556" spans="11:13" x14ac:dyDescent="0.35">
      <c r="K63556" s="293"/>
      <c r="M63556" s="290"/>
    </row>
    <row r="63557" spans="11:13" x14ac:dyDescent="0.35">
      <c r="K63557" s="293"/>
      <c r="M63557" s="290"/>
    </row>
    <row r="63558" spans="11:13" x14ac:dyDescent="0.35">
      <c r="K63558" s="293"/>
      <c r="M63558" s="290"/>
    </row>
    <row r="63559" spans="11:13" x14ac:dyDescent="0.35">
      <c r="K63559" s="293"/>
      <c r="M63559" s="290"/>
    </row>
    <row r="63560" spans="11:13" x14ac:dyDescent="0.35">
      <c r="K63560" s="293"/>
      <c r="M63560" s="290"/>
    </row>
    <row r="63561" spans="11:13" x14ac:dyDescent="0.35">
      <c r="K63561" s="293"/>
      <c r="M63561" s="290"/>
    </row>
    <row r="63562" spans="11:13" x14ac:dyDescent="0.35">
      <c r="K63562" s="293"/>
      <c r="M63562" s="290"/>
    </row>
    <row r="63563" spans="11:13" x14ac:dyDescent="0.35">
      <c r="K63563" s="293"/>
      <c r="M63563" s="290"/>
    </row>
    <row r="63564" spans="11:13" x14ac:dyDescent="0.35">
      <c r="K63564" s="293"/>
      <c r="M63564" s="290"/>
    </row>
    <row r="63565" spans="11:13" x14ac:dyDescent="0.35">
      <c r="K63565" s="293"/>
      <c r="M63565" s="290"/>
    </row>
    <row r="63566" spans="11:13" x14ac:dyDescent="0.35">
      <c r="K63566" s="293"/>
      <c r="M63566" s="290"/>
    </row>
    <row r="63567" spans="11:13" x14ac:dyDescent="0.35">
      <c r="K63567" s="293"/>
      <c r="M63567" s="290"/>
    </row>
    <row r="63568" spans="11:13" x14ac:dyDescent="0.35">
      <c r="K63568" s="293"/>
      <c r="M63568" s="290"/>
    </row>
    <row r="63569" spans="11:13" x14ac:dyDescent="0.35">
      <c r="K63569" s="293"/>
      <c r="M63569" s="290"/>
    </row>
    <row r="63570" spans="11:13" x14ac:dyDescent="0.35">
      <c r="K63570" s="293"/>
      <c r="M63570" s="290"/>
    </row>
    <row r="63571" spans="11:13" x14ac:dyDescent="0.35">
      <c r="K63571" s="293"/>
      <c r="M63571" s="290"/>
    </row>
    <row r="63572" spans="11:13" x14ac:dyDescent="0.35">
      <c r="K63572" s="293"/>
      <c r="M63572" s="290"/>
    </row>
    <row r="63573" spans="11:13" x14ac:dyDescent="0.35">
      <c r="K63573" s="293"/>
      <c r="M63573" s="290"/>
    </row>
    <row r="63574" spans="11:13" x14ac:dyDescent="0.35">
      <c r="K63574" s="293"/>
      <c r="M63574" s="290"/>
    </row>
    <row r="63575" spans="11:13" x14ac:dyDescent="0.35">
      <c r="K63575" s="293"/>
      <c r="M63575" s="290"/>
    </row>
    <row r="63576" spans="11:13" x14ac:dyDescent="0.35">
      <c r="K63576" s="293"/>
      <c r="M63576" s="290"/>
    </row>
    <row r="63577" spans="11:13" x14ac:dyDescent="0.35">
      <c r="K63577" s="293"/>
      <c r="M63577" s="290"/>
    </row>
    <row r="63578" spans="11:13" x14ac:dyDescent="0.35">
      <c r="K63578" s="293"/>
      <c r="M63578" s="290"/>
    </row>
    <row r="63579" spans="11:13" x14ac:dyDescent="0.35">
      <c r="K63579" s="293"/>
      <c r="M63579" s="290"/>
    </row>
    <row r="63580" spans="11:13" x14ac:dyDescent="0.35">
      <c r="K63580" s="293"/>
      <c r="M63580" s="290"/>
    </row>
    <row r="63581" spans="11:13" x14ac:dyDescent="0.35">
      <c r="K63581" s="293"/>
      <c r="M63581" s="290"/>
    </row>
    <row r="63582" spans="11:13" x14ac:dyDescent="0.35">
      <c r="K63582" s="293"/>
      <c r="M63582" s="290"/>
    </row>
    <row r="63583" spans="11:13" x14ac:dyDescent="0.35">
      <c r="K63583" s="293"/>
      <c r="M63583" s="290"/>
    </row>
    <row r="63584" spans="11:13" x14ac:dyDescent="0.35">
      <c r="K63584" s="293"/>
      <c r="M63584" s="290"/>
    </row>
    <row r="63585" spans="11:13" x14ac:dyDescent="0.35">
      <c r="K63585" s="293"/>
      <c r="M63585" s="290"/>
    </row>
    <row r="63586" spans="11:13" x14ac:dyDescent="0.35">
      <c r="K63586" s="293"/>
      <c r="M63586" s="290"/>
    </row>
    <row r="63587" spans="11:13" x14ac:dyDescent="0.35">
      <c r="K63587" s="293"/>
      <c r="M63587" s="290"/>
    </row>
    <row r="63588" spans="11:13" x14ac:dyDescent="0.35">
      <c r="K63588" s="293"/>
      <c r="M63588" s="290"/>
    </row>
    <row r="63589" spans="11:13" x14ac:dyDescent="0.35">
      <c r="K63589" s="293"/>
      <c r="M63589" s="290"/>
    </row>
    <row r="63590" spans="11:13" x14ac:dyDescent="0.35">
      <c r="K63590" s="293"/>
      <c r="M63590" s="290"/>
    </row>
    <row r="63591" spans="11:13" x14ac:dyDescent="0.35">
      <c r="K63591" s="293"/>
      <c r="M63591" s="290"/>
    </row>
    <row r="63592" spans="11:13" x14ac:dyDescent="0.35">
      <c r="K63592" s="293"/>
      <c r="M63592" s="290"/>
    </row>
    <row r="63593" spans="11:13" x14ac:dyDescent="0.35">
      <c r="K63593" s="293"/>
      <c r="M63593" s="290"/>
    </row>
    <row r="63594" spans="11:13" x14ac:dyDescent="0.35">
      <c r="K63594" s="293"/>
      <c r="M63594" s="290"/>
    </row>
    <row r="63595" spans="11:13" x14ac:dyDescent="0.35">
      <c r="K63595" s="293"/>
      <c r="M63595" s="290"/>
    </row>
    <row r="63596" spans="11:13" x14ac:dyDescent="0.35">
      <c r="K63596" s="293"/>
      <c r="M63596" s="290"/>
    </row>
    <row r="63597" spans="11:13" x14ac:dyDescent="0.35">
      <c r="K63597" s="293"/>
      <c r="M63597" s="290"/>
    </row>
    <row r="63598" spans="11:13" x14ac:dyDescent="0.35">
      <c r="K63598" s="293"/>
      <c r="M63598" s="290"/>
    </row>
    <row r="63599" spans="11:13" x14ac:dyDescent="0.35">
      <c r="K63599" s="293"/>
      <c r="M63599" s="290"/>
    </row>
    <row r="63600" spans="11:13" x14ac:dyDescent="0.35">
      <c r="K63600" s="293"/>
      <c r="M63600" s="290"/>
    </row>
    <row r="63601" spans="11:13" x14ac:dyDescent="0.35">
      <c r="K63601" s="293"/>
      <c r="M63601" s="290"/>
    </row>
    <row r="63602" spans="11:13" x14ac:dyDescent="0.35">
      <c r="K63602" s="293"/>
      <c r="M63602" s="290"/>
    </row>
    <row r="63603" spans="11:13" x14ac:dyDescent="0.35">
      <c r="K63603" s="293"/>
      <c r="M63603" s="290"/>
    </row>
    <row r="63604" spans="11:13" x14ac:dyDescent="0.35">
      <c r="K63604" s="293"/>
      <c r="M63604" s="290"/>
    </row>
    <row r="63605" spans="11:13" x14ac:dyDescent="0.35">
      <c r="K63605" s="293"/>
      <c r="M63605" s="290"/>
    </row>
    <row r="63606" spans="11:13" x14ac:dyDescent="0.35">
      <c r="K63606" s="293"/>
      <c r="M63606" s="290"/>
    </row>
    <row r="63607" spans="11:13" x14ac:dyDescent="0.35">
      <c r="K63607" s="293"/>
      <c r="M63607" s="290"/>
    </row>
    <row r="63608" spans="11:13" x14ac:dyDescent="0.35">
      <c r="K63608" s="293"/>
      <c r="M63608" s="290"/>
    </row>
    <row r="63609" spans="11:13" x14ac:dyDescent="0.35">
      <c r="K63609" s="293"/>
      <c r="M63609" s="290"/>
    </row>
    <row r="63610" spans="11:13" x14ac:dyDescent="0.35">
      <c r="K63610" s="293"/>
      <c r="M63610" s="290"/>
    </row>
    <row r="63611" spans="11:13" x14ac:dyDescent="0.35">
      <c r="K63611" s="293"/>
      <c r="M63611" s="290"/>
    </row>
    <row r="63612" spans="11:13" x14ac:dyDescent="0.35">
      <c r="K63612" s="293"/>
      <c r="M63612" s="290"/>
    </row>
    <row r="63613" spans="11:13" x14ac:dyDescent="0.35">
      <c r="K63613" s="293"/>
      <c r="M63613" s="290"/>
    </row>
    <row r="63614" spans="11:13" x14ac:dyDescent="0.35">
      <c r="K63614" s="293"/>
      <c r="M63614" s="290"/>
    </row>
    <row r="63615" spans="11:13" x14ac:dyDescent="0.35">
      <c r="K63615" s="293"/>
      <c r="M63615" s="290"/>
    </row>
    <row r="63616" spans="11:13" x14ac:dyDescent="0.35">
      <c r="K63616" s="293"/>
      <c r="M63616" s="290"/>
    </row>
    <row r="63617" spans="11:13" x14ac:dyDescent="0.35">
      <c r="K63617" s="293"/>
      <c r="M63617" s="290"/>
    </row>
    <row r="63618" spans="11:13" x14ac:dyDescent="0.35">
      <c r="K63618" s="293"/>
      <c r="M63618" s="290"/>
    </row>
    <row r="63619" spans="11:13" x14ac:dyDescent="0.35">
      <c r="K63619" s="293"/>
      <c r="M63619" s="290"/>
    </row>
    <row r="63620" spans="11:13" x14ac:dyDescent="0.35">
      <c r="K63620" s="293"/>
      <c r="M63620" s="290"/>
    </row>
    <row r="63621" spans="11:13" x14ac:dyDescent="0.35">
      <c r="K63621" s="293"/>
      <c r="M63621" s="290"/>
    </row>
    <row r="63622" spans="11:13" x14ac:dyDescent="0.35">
      <c r="K63622" s="293"/>
      <c r="M63622" s="290"/>
    </row>
    <row r="63623" spans="11:13" x14ac:dyDescent="0.35">
      <c r="K63623" s="293"/>
      <c r="M63623" s="290"/>
    </row>
    <row r="63624" spans="11:13" x14ac:dyDescent="0.35">
      <c r="K63624" s="293"/>
      <c r="M63624" s="290"/>
    </row>
    <row r="63625" spans="11:13" x14ac:dyDescent="0.35">
      <c r="K63625" s="293"/>
      <c r="M63625" s="290"/>
    </row>
    <row r="63626" spans="11:13" x14ac:dyDescent="0.35">
      <c r="K63626" s="293"/>
      <c r="M63626" s="290"/>
    </row>
    <row r="63627" spans="11:13" x14ac:dyDescent="0.35">
      <c r="K63627" s="293"/>
      <c r="M63627" s="290"/>
    </row>
    <row r="63628" spans="11:13" x14ac:dyDescent="0.35">
      <c r="K63628" s="293"/>
      <c r="M63628" s="290"/>
    </row>
    <row r="63629" spans="11:13" x14ac:dyDescent="0.35">
      <c r="K63629" s="293"/>
      <c r="M63629" s="290"/>
    </row>
    <row r="63630" spans="11:13" x14ac:dyDescent="0.35">
      <c r="K63630" s="293"/>
      <c r="M63630" s="290"/>
    </row>
    <row r="63631" spans="11:13" x14ac:dyDescent="0.35">
      <c r="K63631" s="293"/>
      <c r="M63631" s="290"/>
    </row>
    <row r="63632" spans="11:13" x14ac:dyDescent="0.35">
      <c r="K63632" s="293"/>
      <c r="M63632" s="290"/>
    </row>
    <row r="63633" spans="11:13" x14ac:dyDescent="0.35">
      <c r="K63633" s="293"/>
      <c r="M63633" s="290"/>
    </row>
    <row r="63634" spans="11:13" x14ac:dyDescent="0.35">
      <c r="K63634" s="293"/>
      <c r="M63634" s="290"/>
    </row>
    <row r="63635" spans="11:13" x14ac:dyDescent="0.35">
      <c r="K63635" s="293"/>
      <c r="M63635" s="290"/>
    </row>
    <row r="63636" spans="11:13" x14ac:dyDescent="0.35">
      <c r="K63636" s="293"/>
      <c r="M63636" s="290"/>
    </row>
    <row r="63637" spans="11:13" x14ac:dyDescent="0.35">
      <c r="K63637" s="293"/>
      <c r="M63637" s="290"/>
    </row>
    <row r="63638" spans="11:13" x14ac:dyDescent="0.35">
      <c r="K63638" s="293"/>
      <c r="M63638" s="290"/>
    </row>
    <row r="63639" spans="11:13" x14ac:dyDescent="0.35">
      <c r="K63639" s="293"/>
      <c r="M63639" s="290"/>
    </row>
    <row r="63640" spans="11:13" x14ac:dyDescent="0.35">
      <c r="K63640" s="293"/>
      <c r="M63640" s="290"/>
    </row>
    <row r="63641" spans="11:13" x14ac:dyDescent="0.35">
      <c r="K63641" s="293"/>
      <c r="M63641" s="290"/>
    </row>
    <row r="63642" spans="11:13" x14ac:dyDescent="0.35">
      <c r="K63642" s="293"/>
      <c r="M63642" s="290"/>
    </row>
    <row r="63643" spans="11:13" x14ac:dyDescent="0.35">
      <c r="K63643" s="293"/>
      <c r="M63643" s="290"/>
    </row>
    <row r="63644" spans="11:13" x14ac:dyDescent="0.35">
      <c r="K63644" s="293"/>
      <c r="M63644" s="290"/>
    </row>
    <row r="63645" spans="11:13" x14ac:dyDescent="0.35">
      <c r="K63645" s="293"/>
      <c r="M63645" s="290"/>
    </row>
    <row r="63646" spans="11:13" x14ac:dyDescent="0.35">
      <c r="K63646" s="293"/>
      <c r="M63646" s="290"/>
    </row>
    <row r="63647" spans="11:13" x14ac:dyDescent="0.35">
      <c r="K63647" s="293"/>
      <c r="M63647" s="290"/>
    </row>
    <row r="63648" spans="11:13" x14ac:dyDescent="0.35">
      <c r="K63648" s="293"/>
      <c r="M63648" s="290"/>
    </row>
    <row r="63649" spans="11:13" x14ac:dyDescent="0.35">
      <c r="K63649" s="293"/>
      <c r="M63649" s="290"/>
    </row>
    <row r="63650" spans="11:13" x14ac:dyDescent="0.35">
      <c r="K63650" s="293"/>
      <c r="M63650" s="290"/>
    </row>
    <row r="63651" spans="11:13" x14ac:dyDescent="0.35">
      <c r="K63651" s="293"/>
      <c r="M63651" s="290"/>
    </row>
    <row r="63652" spans="11:13" x14ac:dyDescent="0.35">
      <c r="K63652" s="293"/>
      <c r="M63652" s="290"/>
    </row>
    <row r="63653" spans="11:13" x14ac:dyDescent="0.35">
      <c r="K63653" s="293"/>
      <c r="M63653" s="290"/>
    </row>
    <row r="63654" spans="11:13" x14ac:dyDescent="0.35">
      <c r="K63654" s="293"/>
      <c r="M63654" s="290"/>
    </row>
    <row r="63655" spans="11:13" x14ac:dyDescent="0.35">
      <c r="K63655" s="293"/>
      <c r="M63655" s="290"/>
    </row>
    <row r="63656" spans="11:13" x14ac:dyDescent="0.35">
      <c r="K63656" s="293"/>
      <c r="M63656" s="290"/>
    </row>
    <row r="63657" spans="11:13" x14ac:dyDescent="0.35">
      <c r="K63657" s="293"/>
      <c r="M63657" s="290"/>
    </row>
    <row r="63658" spans="11:13" x14ac:dyDescent="0.35">
      <c r="K63658" s="293"/>
      <c r="M63658" s="290"/>
    </row>
    <row r="63659" spans="11:13" x14ac:dyDescent="0.35">
      <c r="K63659" s="293"/>
      <c r="M63659" s="290"/>
    </row>
    <row r="63660" spans="11:13" x14ac:dyDescent="0.35">
      <c r="K63660" s="293"/>
      <c r="M63660" s="290"/>
    </row>
    <row r="63661" spans="11:13" x14ac:dyDescent="0.35">
      <c r="K63661" s="293"/>
      <c r="M63661" s="290"/>
    </row>
    <row r="63662" spans="11:13" x14ac:dyDescent="0.35">
      <c r="K63662" s="293"/>
      <c r="M63662" s="290"/>
    </row>
    <row r="63663" spans="11:13" x14ac:dyDescent="0.35">
      <c r="K63663" s="293"/>
      <c r="M63663" s="290"/>
    </row>
    <row r="63664" spans="11:13" x14ac:dyDescent="0.35">
      <c r="K63664" s="293"/>
      <c r="M63664" s="290"/>
    </row>
    <row r="63665" spans="11:13" x14ac:dyDescent="0.35">
      <c r="K63665" s="293"/>
      <c r="M63665" s="290"/>
    </row>
    <row r="63666" spans="11:13" x14ac:dyDescent="0.35">
      <c r="K63666" s="293"/>
      <c r="M63666" s="290"/>
    </row>
    <row r="63667" spans="11:13" x14ac:dyDescent="0.35">
      <c r="K63667" s="293"/>
      <c r="M63667" s="290"/>
    </row>
    <row r="63668" spans="11:13" x14ac:dyDescent="0.35">
      <c r="K63668" s="293"/>
      <c r="M63668" s="290"/>
    </row>
    <row r="63669" spans="11:13" x14ac:dyDescent="0.35">
      <c r="K63669" s="293"/>
      <c r="M63669" s="290"/>
    </row>
    <row r="63670" spans="11:13" x14ac:dyDescent="0.35">
      <c r="K63670" s="293"/>
      <c r="M63670" s="290"/>
    </row>
    <row r="63671" spans="11:13" x14ac:dyDescent="0.35">
      <c r="K63671" s="293"/>
      <c r="M63671" s="290"/>
    </row>
    <row r="63672" spans="11:13" x14ac:dyDescent="0.35">
      <c r="K63672" s="293"/>
      <c r="M63672" s="290"/>
    </row>
    <row r="63673" spans="11:13" x14ac:dyDescent="0.35">
      <c r="K63673" s="293"/>
      <c r="M63673" s="290"/>
    </row>
    <row r="63674" spans="11:13" x14ac:dyDescent="0.35">
      <c r="K63674" s="293"/>
      <c r="M63674" s="290"/>
    </row>
    <row r="63675" spans="11:13" x14ac:dyDescent="0.35">
      <c r="K63675" s="293"/>
      <c r="M63675" s="290"/>
    </row>
    <row r="63676" spans="11:13" x14ac:dyDescent="0.35">
      <c r="K63676" s="293"/>
      <c r="M63676" s="290"/>
    </row>
    <row r="63677" spans="11:13" x14ac:dyDescent="0.35">
      <c r="K63677" s="293"/>
      <c r="M63677" s="290"/>
    </row>
    <row r="63678" spans="11:13" x14ac:dyDescent="0.35">
      <c r="K63678" s="293"/>
      <c r="M63678" s="290"/>
    </row>
    <row r="63679" spans="11:13" x14ac:dyDescent="0.35">
      <c r="K63679" s="293"/>
      <c r="M63679" s="290"/>
    </row>
    <row r="63680" spans="11:13" x14ac:dyDescent="0.35">
      <c r="K63680" s="293"/>
      <c r="M63680" s="290"/>
    </row>
    <row r="63681" spans="11:13" x14ac:dyDescent="0.35">
      <c r="K63681" s="293"/>
      <c r="M63681" s="290"/>
    </row>
    <row r="63682" spans="11:13" x14ac:dyDescent="0.35">
      <c r="K63682" s="293"/>
      <c r="M63682" s="290"/>
    </row>
    <row r="63683" spans="11:13" x14ac:dyDescent="0.35">
      <c r="K63683" s="293"/>
      <c r="M63683" s="290"/>
    </row>
    <row r="63684" spans="11:13" x14ac:dyDescent="0.35">
      <c r="K63684" s="293"/>
      <c r="M63684" s="290"/>
    </row>
    <row r="63685" spans="11:13" x14ac:dyDescent="0.35">
      <c r="K63685" s="293"/>
      <c r="M63685" s="290"/>
    </row>
    <row r="63686" spans="11:13" x14ac:dyDescent="0.35">
      <c r="K63686" s="293"/>
      <c r="M63686" s="290"/>
    </row>
    <row r="63687" spans="11:13" x14ac:dyDescent="0.35">
      <c r="K63687" s="293"/>
      <c r="M63687" s="290"/>
    </row>
    <row r="63688" spans="11:13" x14ac:dyDescent="0.35">
      <c r="K63688" s="293"/>
      <c r="M63688" s="290"/>
    </row>
    <row r="63689" spans="11:13" x14ac:dyDescent="0.35">
      <c r="K63689" s="293"/>
      <c r="M63689" s="290"/>
    </row>
    <row r="63690" spans="11:13" x14ac:dyDescent="0.35">
      <c r="K63690" s="293"/>
      <c r="M63690" s="290"/>
    </row>
    <row r="63691" spans="11:13" x14ac:dyDescent="0.35">
      <c r="K63691" s="293"/>
      <c r="M63691" s="290"/>
    </row>
    <row r="63692" spans="11:13" x14ac:dyDescent="0.35">
      <c r="K63692" s="293"/>
      <c r="M63692" s="290"/>
    </row>
    <row r="63693" spans="11:13" x14ac:dyDescent="0.35">
      <c r="K63693" s="293"/>
      <c r="M63693" s="290"/>
    </row>
    <row r="63694" spans="11:13" x14ac:dyDescent="0.35">
      <c r="K63694" s="293"/>
      <c r="M63694" s="290"/>
    </row>
    <row r="63695" spans="11:13" x14ac:dyDescent="0.35">
      <c r="K63695" s="293"/>
      <c r="M63695" s="290"/>
    </row>
    <row r="63696" spans="11:13" x14ac:dyDescent="0.35">
      <c r="K63696" s="293"/>
      <c r="M63696" s="290"/>
    </row>
    <row r="63697" spans="11:13" x14ac:dyDescent="0.35">
      <c r="K63697" s="293"/>
      <c r="M63697" s="290"/>
    </row>
    <row r="63698" spans="11:13" x14ac:dyDescent="0.35">
      <c r="K63698" s="293"/>
      <c r="M63698" s="290"/>
    </row>
    <row r="63699" spans="11:13" x14ac:dyDescent="0.35">
      <c r="K63699" s="293"/>
      <c r="M63699" s="290"/>
    </row>
    <row r="63700" spans="11:13" x14ac:dyDescent="0.35">
      <c r="K63700" s="293"/>
      <c r="M63700" s="290"/>
    </row>
    <row r="63701" spans="11:13" x14ac:dyDescent="0.35">
      <c r="K63701" s="293"/>
      <c r="M63701" s="290"/>
    </row>
    <row r="63702" spans="11:13" x14ac:dyDescent="0.35">
      <c r="K63702" s="293"/>
      <c r="M63702" s="290"/>
    </row>
    <row r="63703" spans="11:13" x14ac:dyDescent="0.35">
      <c r="K63703" s="293"/>
      <c r="M63703" s="290"/>
    </row>
    <row r="63704" spans="11:13" x14ac:dyDescent="0.35">
      <c r="K63704" s="293"/>
      <c r="M63704" s="290"/>
    </row>
    <row r="63705" spans="11:13" x14ac:dyDescent="0.35">
      <c r="K63705" s="293"/>
      <c r="M63705" s="290"/>
    </row>
    <row r="63706" spans="11:13" x14ac:dyDescent="0.35">
      <c r="K63706" s="293"/>
      <c r="M63706" s="290"/>
    </row>
    <row r="63707" spans="11:13" x14ac:dyDescent="0.35">
      <c r="K63707" s="293"/>
      <c r="M63707" s="290"/>
    </row>
    <row r="63708" spans="11:13" x14ac:dyDescent="0.35">
      <c r="K63708" s="293"/>
      <c r="M63708" s="290"/>
    </row>
    <row r="63709" spans="11:13" x14ac:dyDescent="0.35">
      <c r="K63709" s="293"/>
      <c r="M63709" s="290"/>
    </row>
    <row r="63710" spans="11:13" x14ac:dyDescent="0.35">
      <c r="K63710" s="293"/>
      <c r="M63710" s="290"/>
    </row>
    <row r="63711" spans="11:13" x14ac:dyDescent="0.35">
      <c r="K63711" s="293"/>
      <c r="M63711" s="290"/>
    </row>
    <row r="63712" spans="11:13" x14ac:dyDescent="0.35">
      <c r="K63712" s="293"/>
      <c r="M63712" s="290"/>
    </row>
    <row r="63713" spans="11:13" x14ac:dyDescent="0.35">
      <c r="K63713" s="293"/>
      <c r="M63713" s="290"/>
    </row>
    <row r="63714" spans="11:13" x14ac:dyDescent="0.35">
      <c r="K63714" s="293"/>
      <c r="M63714" s="290"/>
    </row>
    <row r="63715" spans="11:13" x14ac:dyDescent="0.35">
      <c r="K63715" s="293"/>
      <c r="M63715" s="290"/>
    </row>
    <row r="63716" spans="11:13" x14ac:dyDescent="0.35">
      <c r="K63716" s="293"/>
      <c r="M63716" s="290"/>
    </row>
    <row r="63717" spans="11:13" x14ac:dyDescent="0.35">
      <c r="K63717" s="293"/>
      <c r="M63717" s="290"/>
    </row>
    <row r="63718" spans="11:13" x14ac:dyDescent="0.35">
      <c r="K63718" s="293"/>
      <c r="M63718" s="290"/>
    </row>
    <row r="63719" spans="11:13" x14ac:dyDescent="0.35">
      <c r="K63719" s="293"/>
      <c r="M63719" s="290"/>
    </row>
    <row r="63720" spans="11:13" x14ac:dyDescent="0.35">
      <c r="K63720" s="293"/>
      <c r="M63720" s="290"/>
    </row>
    <row r="63721" spans="11:13" x14ac:dyDescent="0.35">
      <c r="K63721" s="293"/>
      <c r="M63721" s="290"/>
    </row>
    <row r="63722" spans="11:13" x14ac:dyDescent="0.35">
      <c r="K63722" s="293"/>
      <c r="M63722" s="290"/>
    </row>
    <row r="63723" spans="11:13" x14ac:dyDescent="0.35">
      <c r="K63723" s="293"/>
      <c r="M63723" s="290"/>
    </row>
    <row r="63724" spans="11:13" x14ac:dyDescent="0.35">
      <c r="K63724" s="293"/>
      <c r="M63724" s="290"/>
    </row>
    <row r="63725" spans="11:13" x14ac:dyDescent="0.35">
      <c r="K63725" s="293"/>
      <c r="M63725" s="290"/>
    </row>
    <row r="63726" spans="11:13" x14ac:dyDescent="0.35">
      <c r="K63726" s="293"/>
      <c r="M63726" s="290"/>
    </row>
    <row r="63727" spans="11:13" x14ac:dyDescent="0.35">
      <c r="K63727" s="293"/>
      <c r="M63727" s="290"/>
    </row>
    <row r="63728" spans="11:13" x14ac:dyDescent="0.35">
      <c r="K63728" s="293"/>
      <c r="M63728" s="290"/>
    </row>
    <row r="63729" spans="11:13" x14ac:dyDescent="0.35">
      <c r="K63729" s="293"/>
      <c r="M63729" s="290"/>
    </row>
    <row r="63730" spans="11:13" x14ac:dyDescent="0.35">
      <c r="K63730" s="293"/>
      <c r="M63730" s="290"/>
    </row>
    <row r="63731" spans="11:13" x14ac:dyDescent="0.35">
      <c r="K63731" s="293"/>
      <c r="M63731" s="290"/>
    </row>
    <row r="63732" spans="11:13" x14ac:dyDescent="0.35">
      <c r="K63732" s="293"/>
      <c r="M63732" s="290"/>
    </row>
    <row r="63733" spans="11:13" x14ac:dyDescent="0.35">
      <c r="K63733" s="293"/>
      <c r="M63733" s="290"/>
    </row>
    <row r="63734" spans="11:13" x14ac:dyDescent="0.35">
      <c r="K63734" s="293"/>
      <c r="M63734" s="290"/>
    </row>
    <row r="63735" spans="11:13" x14ac:dyDescent="0.35">
      <c r="K63735" s="293"/>
      <c r="M63735" s="290"/>
    </row>
    <row r="63736" spans="11:13" x14ac:dyDescent="0.35">
      <c r="K63736" s="293"/>
      <c r="M63736" s="290"/>
    </row>
    <row r="63737" spans="11:13" x14ac:dyDescent="0.35">
      <c r="K63737" s="293"/>
      <c r="M63737" s="290"/>
    </row>
    <row r="63738" spans="11:13" x14ac:dyDescent="0.35">
      <c r="K63738" s="293"/>
      <c r="M63738" s="290"/>
    </row>
    <row r="63739" spans="11:13" x14ac:dyDescent="0.35">
      <c r="K63739" s="293"/>
      <c r="M63739" s="290"/>
    </row>
    <row r="63740" spans="11:13" x14ac:dyDescent="0.35">
      <c r="K63740" s="293"/>
      <c r="M63740" s="290"/>
    </row>
    <row r="63741" spans="11:13" x14ac:dyDescent="0.35">
      <c r="K63741" s="293"/>
      <c r="M63741" s="290"/>
    </row>
    <row r="63742" spans="11:13" x14ac:dyDescent="0.35">
      <c r="K63742" s="293"/>
      <c r="M63742" s="290"/>
    </row>
    <row r="63743" spans="11:13" x14ac:dyDescent="0.35">
      <c r="K63743" s="293"/>
      <c r="M63743" s="290"/>
    </row>
    <row r="63744" spans="11:13" x14ac:dyDescent="0.35">
      <c r="K63744" s="293"/>
      <c r="M63744" s="290"/>
    </row>
    <row r="63745" spans="11:13" x14ac:dyDescent="0.35">
      <c r="K63745" s="293"/>
      <c r="M63745" s="290"/>
    </row>
    <row r="63746" spans="11:13" x14ac:dyDescent="0.35">
      <c r="K63746" s="293"/>
      <c r="M63746" s="290"/>
    </row>
    <row r="63747" spans="11:13" x14ac:dyDescent="0.35">
      <c r="K63747" s="293"/>
      <c r="M63747" s="290"/>
    </row>
    <row r="63748" spans="11:13" x14ac:dyDescent="0.35">
      <c r="K63748" s="293"/>
      <c r="M63748" s="290"/>
    </row>
    <row r="63749" spans="11:13" x14ac:dyDescent="0.35">
      <c r="K63749" s="293"/>
      <c r="M63749" s="290"/>
    </row>
    <row r="63750" spans="11:13" x14ac:dyDescent="0.35">
      <c r="K63750" s="293"/>
      <c r="M63750" s="290"/>
    </row>
    <row r="63751" spans="11:13" x14ac:dyDescent="0.35">
      <c r="K63751" s="293"/>
      <c r="M63751" s="290"/>
    </row>
    <row r="63752" spans="11:13" x14ac:dyDescent="0.35">
      <c r="K63752" s="293"/>
      <c r="M63752" s="290"/>
    </row>
    <row r="63753" spans="11:13" x14ac:dyDescent="0.35">
      <c r="K63753" s="293"/>
      <c r="M63753" s="290"/>
    </row>
    <row r="63754" spans="11:13" x14ac:dyDescent="0.35">
      <c r="K63754" s="293"/>
      <c r="M63754" s="290"/>
    </row>
    <row r="63755" spans="11:13" x14ac:dyDescent="0.35">
      <c r="K63755" s="293"/>
      <c r="M63755" s="290"/>
    </row>
    <row r="63756" spans="11:13" x14ac:dyDescent="0.35">
      <c r="K63756" s="293"/>
      <c r="M63756" s="290"/>
    </row>
    <row r="63757" spans="11:13" x14ac:dyDescent="0.35">
      <c r="K63757" s="293"/>
      <c r="M63757" s="290"/>
    </row>
    <row r="63758" spans="11:13" x14ac:dyDescent="0.35">
      <c r="K63758" s="293"/>
      <c r="M63758" s="290"/>
    </row>
    <row r="63759" spans="11:13" x14ac:dyDescent="0.35">
      <c r="K63759" s="293"/>
      <c r="M63759" s="290"/>
    </row>
    <row r="63760" spans="11:13" x14ac:dyDescent="0.35">
      <c r="K63760" s="293"/>
      <c r="M63760" s="290"/>
    </row>
    <row r="63761" spans="11:13" x14ac:dyDescent="0.35">
      <c r="K63761" s="293"/>
      <c r="M63761" s="290"/>
    </row>
    <row r="63762" spans="11:13" x14ac:dyDescent="0.35">
      <c r="K63762" s="293"/>
      <c r="M63762" s="290"/>
    </row>
    <row r="63763" spans="11:13" x14ac:dyDescent="0.35">
      <c r="K63763" s="293"/>
      <c r="M63763" s="290"/>
    </row>
    <row r="63764" spans="11:13" x14ac:dyDescent="0.35">
      <c r="K63764" s="293"/>
      <c r="M63764" s="290"/>
    </row>
    <row r="63765" spans="11:13" x14ac:dyDescent="0.35">
      <c r="K63765" s="293"/>
      <c r="M63765" s="290"/>
    </row>
    <row r="63766" spans="11:13" x14ac:dyDescent="0.35">
      <c r="K63766" s="293"/>
      <c r="M63766" s="290"/>
    </row>
    <row r="63767" spans="11:13" x14ac:dyDescent="0.35">
      <c r="K63767" s="293"/>
      <c r="M63767" s="290"/>
    </row>
    <row r="63768" spans="11:13" x14ac:dyDescent="0.35">
      <c r="K63768" s="293"/>
      <c r="M63768" s="290"/>
    </row>
    <row r="63769" spans="11:13" x14ac:dyDescent="0.35">
      <c r="K63769" s="293"/>
      <c r="M63769" s="290"/>
    </row>
    <row r="63770" spans="11:13" x14ac:dyDescent="0.35">
      <c r="K63770" s="293"/>
      <c r="M63770" s="290"/>
    </row>
    <row r="63771" spans="11:13" x14ac:dyDescent="0.35">
      <c r="K63771" s="293"/>
      <c r="M63771" s="290"/>
    </row>
    <row r="63772" spans="11:13" x14ac:dyDescent="0.35">
      <c r="K63772" s="293"/>
      <c r="M63772" s="290"/>
    </row>
    <row r="63773" spans="11:13" x14ac:dyDescent="0.35">
      <c r="K63773" s="293"/>
      <c r="M63773" s="290"/>
    </row>
    <row r="63774" spans="11:13" x14ac:dyDescent="0.35">
      <c r="K63774" s="293"/>
      <c r="M63774" s="290"/>
    </row>
    <row r="63775" spans="11:13" x14ac:dyDescent="0.35">
      <c r="K63775" s="293"/>
      <c r="M63775" s="290"/>
    </row>
    <row r="63776" spans="11:13" x14ac:dyDescent="0.35">
      <c r="K63776" s="293"/>
      <c r="M63776" s="290"/>
    </row>
    <row r="63777" spans="11:13" x14ac:dyDescent="0.35">
      <c r="K63777" s="293"/>
      <c r="M63777" s="290"/>
    </row>
    <row r="63778" spans="11:13" x14ac:dyDescent="0.35">
      <c r="K63778" s="293"/>
      <c r="M63778" s="290"/>
    </row>
    <row r="63779" spans="11:13" x14ac:dyDescent="0.35">
      <c r="K63779" s="293"/>
      <c r="M63779" s="290"/>
    </row>
    <row r="63780" spans="11:13" x14ac:dyDescent="0.35">
      <c r="K63780" s="293"/>
      <c r="M63780" s="290"/>
    </row>
    <row r="63781" spans="11:13" x14ac:dyDescent="0.35">
      <c r="K63781" s="293"/>
      <c r="M63781" s="290"/>
    </row>
    <row r="63782" spans="11:13" x14ac:dyDescent="0.35">
      <c r="K63782" s="293"/>
      <c r="M63782" s="290"/>
    </row>
    <row r="63783" spans="11:13" x14ac:dyDescent="0.35">
      <c r="K63783" s="293"/>
      <c r="M63783" s="290"/>
    </row>
    <row r="63784" spans="11:13" x14ac:dyDescent="0.35">
      <c r="K63784" s="293"/>
      <c r="M63784" s="290"/>
    </row>
    <row r="63785" spans="11:13" x14ac:dyDescent="0.35">
      <c r="K63785" s="293"/>
      <c r="M63785" s="290"/>
    </row>
    <row r="63786" spans="11:13" x14ac:dyDescent="0.35">
      <c r="K63786" s="293"/>
      <c r="M63786" s="290"/>
    </row>
    <row r="63787" spans="11:13" x14ac:dyDescent="0.35">
      <c r="K63787" s="293"/>
      <c r="M63787" s="290"/>
    </row>
    <row r="63788" spans="11:13" x14ac:dyDescent="0.35">
      <c r="K63788" s="293"/>
      <c r="M63788" s="290"/>
    </row>
    <row r="63789" spans="11:13" x14ac:dyDescent="0.35">
      <c r="K63789" s="293"/>
      <c r="M63789" s="290"/>
    </row>
    <row r="63790" spans="11:13" x14ac:dyDescent="0.35">
      <c r="K63790" s="293"/>
      <c r="M63790" s="290"/>
    </row>
    <row r="63791" spans="11:13" x14ac:dyDescent="0.35">
      <c r="K63791" s="293"/>
      <c r="M63791" s="290"/>
    </row>
    <row r="63792" spans="11:13" x14ac:dyDescent="0.35">
      <c r="K63792" s="293"/>
      <c r="M63792" s="290"/>
    </row>
    <row r="63793" spans="11:13" x14ac:dyDescent="0.35">
      <c r="K63793" s="293"/>
      <c r="M63793" s="290"/>
    </row>
    <row r="63794" spans="11:13" x14ac:dyDescent="0.35">
      <c r="K63794" s="293"/>
      <c r="M63794" s="290"/>
    </row>
    <row r="63795" spans="11:13" x14ac:dyDescent="0.35">
      <c r="K63795" s="293"/>
      <c r="M63795" s="290"/>
    </row>
    <row r="63796" spans="11:13" x14ac:dyDescent="0.35">
      <c r="K63796" s="293"/>
      <c r="M63796" s="290"/>
    </row>
    <row r="63797" spans="11:13" x14ac:dyDescent="0.35">
      <c r="K63797" s="293"/>
      <c r="M63797" s="290"/>
    </row>
    <row r="63798" spans="11:13" x14ac:dyDescent="0.35">
      <c r="K63798" s="293"/>
      <c r="M63798" s="290"/>
    </row>
    <row r="63799" spans="11:13" x14ac:dyDescent="0.35">
      <c r="K63799" s="293"/>
      <c r="M63799" s="290"/>
    </row>
    <row r="63800" spans="11:13" x14ac:dyDescent="0.35">
      <c r="K63800" s="293"/>
      <c r="M63800" s="290"/>
    </row>
    <row r="63801" spans="11:13" x14ac:dyDescent="0.35">
      <c r="K63801" s="293"/>
      <c r="M63801" s="290"/>
    </row>
    <row r="63802" spans="11:13" x14ac:dyDescent="0.35">
      <c r="K63802" s="293"/>
      <c r="M63802" s="290"/>
    </row>
    <row r="63803" spans="11:13" x14ac:dyDescent="0.35">
      <c r="K63803" s="293"/>
      <c r="M63803" s="290"/>
    </row>
    <row r="63804" spans="11:13" x14ac:dyDescent="0.35">
      <c r="K63804" s="293"/>
      <c r="M63804" s="290"/>
    </row>
    <row r="63805" spans="11:13" x14ac:dyDescent="0.35">
      <c r="K63805" s="293"/>
      <c r="M63805" s="290"/>
    </row>
    <row r="63806" spans="11:13" x14ac:dyDescent="0.35">
      <c r="K63806" s="293"/>
      <c r="M63806" s="290"/>
    </row>
    <row r="63807" spans="11:13" x14ac:dyDescent="0.35">
      <c r="K63807" s="293"/>
      <c r="M63807" s="290"/>
    </row>
    <row r="63808" spans="11:13" x14ac:dyDescent="0.35">
      <c r="K63808" s="293"/>
      <c r="M63808" s="290"/>
    </row>
    <row r="63809" spans="11:13" x14ac:dyDescent="0.35">
      <c r="K63809" s="293"/>
      <c r="M63809" s="290"/>
    </row>
    <row r="63810" spans="11:13" x14ac:dyDescent="0.35">
      <c r="K63810" s="293"/>
      <c r="M63810" s="290"/>
    </row>
    <row r="63811" spans="11:13" x14ac:dyDescent="0.35">
      <c r="K63811" s="293"/>
      <c r="M63811" s="290"/>
    </row>
    <row r="63812" spans="11:13" x14ac:dyDescent="0.35">
      <c r="K63812" s="293"/>
      <c r="M63812" s="290"/>
    </row>
    <row r="63813" spans="11:13" x14ac:dyDescent="0.35">
      <c r="K63813" s="293"/>
      <c r="M63813" s="290"/>
    </row>
    <row r="63814" spans="11:13" x14ac:dyDescent="0.35">
      <c r="K63814" s="293"/>
      <c r="M63814" s="290"/>
    </row>
    <row r="63815" spans="11:13" x14ac:dyDescent="0.35">
      <c r="K63815" s="293"/>
      <c r="M63815" s="290"/>
    </row>
    <row r="63816" spans="11:13" x14ac:dyDescent="0.35">
      <c r="K63816" s="293"/>
      <c r="M63816" s="290"/>
    </row>
    <row r="63817" spans="11:13" x14ac:dyDescent="0.35">
      <c r="K63817" s="293"/>
      <c r="M63817" s="290"/>
    </row>
    <row r="63818" spans="11:13" x14ac:dyDescent="0.35">
      <c r="K63818" s="293"/>
      <c r="M63818" s="290"/>
    </row>
    <row r="63819" spans="11:13" x14ac:dyDescent="0.35">
      <c r="K63819" s="293"/>
      <c r="M63819" s="290"/>
    </row>
    <row r="63820" spans="11:13" x14ac:dyDescent="0.35">
      <c r="K63820" s="293"/>
      <c r="M63820" s="290"/>
    </row>
    <row r="63821" spans="11:13" x14ac:dyDescent="0.35">
      <c r="K63821" s="293"/>
      <c r="M63821" s="290"/>
    </row>
    <row r="63822" spans="11:13" x14ac:dyDescent="0.35">
      <c r="K63822" s="293"/>
      <c r="M63822" s="290"/>
    </row>
    <row r="63823" spans="11:13" x14ac:dyDescent="0.35">
      <c r="K63823" s="293"/>
      <c r="M63823" s="290"/>
    </row>
    <row r="63824" spans="11:13" x14ac:dyDescent="0.35">
      <c r="K63824" s="293"/>
      <c r="M63824" s="290"/>
    </row>
    <row r="63825" spans="11:13" x14ac:dyDescent="0.35">
      <c r="K63825" s="293"/>
      <c r="M63825" s="290"/>
    </row>
    <row r="63826" spans="11:13" x14ac:dyDescent="0.35">
      <c r="K63826" s="293"/>
      <c r="M63826" s="290"/>
    </row>
    <row r="63827" spans="11:13" x14ac:dyDescent="0.35">
      <c r="K63827" s="293"/>
      <c r="M63827" s="290"/>
    </row>
    <row r="63828" spans="11:13" x14ac:dyDescent="0.35">
      <c r="K63828" s="293"/>
      <c r="M63828" s="290"/>
    </row>
    <row r="63829" spans="11:13" x14ac:dyDescent="0.35">
      <c r="K63829" s="293"/>
      <c r="M63829" s="290"/>
    </row>
    <row r="63830" spans="11:13" x14ac:dyDescent="0.35">
      <c r="K63830" s="293"/>
      <c r="M63830" s="290"/>
    </row>
    <row r="63831" spans="11:13" x14ac:dyDescent="0.35">
      <c r="K63831" s="293"/>
      <c r="M63831" s="290"/>
    </row>
    <row r="63832" spans="11:13" x14ac:dyDescent="0.35">
      <c r="K63832" s="293"/>
      <c r="M63832" s="290"/>
    </row>
    <row r="63833" spans="11:13" x14ac:dyDescent="0.35">
      <c r="K63833" s="293"/>
      <c r="M63833" s="290"/>
    </row>
    <row r="63834" spans="11:13" x14ac:dyDescent="0.35">
      <c r="K63834" s="293"/>
      <c r="M63834" s="290"/>
    </row>
    <row r="63835" spans="11:13" x14ac:dyDescent="0.35">
      <c r="K63835" s="293"/>
      <c r="M63835" s="290"/>
    </row>
    <row r="63836" spans="11:13" x14ac:dyDescent="0.35">
      <c r="K63836" s="293"/>
      <c r="M63836" s="290"/>
    </row>
    <row r="63837" spans="11:13" x14ac:dyDescent="0.35">
      <c r="K63837" s="293"/>
      <c r="M63837" s="290"/>
    </row>
    <row r="63838" spans="11:13" x14ac:dyDescent="0.35">
      <c r="K63838" s="293"/>
      <c r="M63838" s="290"/>
    </row>
    <row r="63839" spans="11:13" x14ac:dyDescent="0.35">
      <c r="K63839" s="293"/>
      <c r="M63839" s="290"/>
    </row>
    <row r="63840" spans="11:13" x14ac:dyDescent="0.35">
      <c r="K63840" s="293"/>
      <c r="M63840" s="290"/>
    </row>
    <row r="63841" spans="11:13" x14ac:dyDescent="0.35">
      <c r="K63841" s="293"/>
      <c r="M63841" s="290"/>
    </row>
    <row r="63842" spans="11:13" x14ac:dyDescent="0.35">
      <c r="K63842" s="293"/>
      <c r="M63842" s="290"/>
    </row>
    <row r="63843" spans="11:13" x14ac:dyDescent="0.35">
      <c r="K63843" s="293"/>
      <c r="M63843" s="290"/>
    </row>
    <row r="63844" spans="11:13" x14ac:dyDescent="0.35">
      <c r="K63844" s="293"/>
      <c r="M63844" s="290"/>
    </row>
    <row r="63845" spans="11:13" x14ac:dyDescent="0.35">
      <c r="K63845" s="293"/>
      <c r="M63845" s="290"/>
    </row>
    <row r="63846" spans="11:13" x14ac:dyDescent="0.35">
      <c r="K63846" s="293"/>
      <c r="M63846" s="290"/>
    </row>
    <row r="63847" spans="11:13" x14ac:dyDescent="0.35">
      <c r="K63847" s="293"/>
      <c r="M63847" s="290"/>
    </row>
    <row r="63848" spans="11:13" x14ac:dyDescent="0.35">
      <c r="K63848" s="293"/>
      <c r="M63848" s="290"/>
    </row>
    <row r="63849" spans="11:13" x14ac:dyDescent="0.35">
      <c r="K63849" s="293"/>
      <c r="M63849" s="290"/>
    </row>
    <row r="63850" spans="11:13" x14ac:dyDescent="0.35">
      <c r="K63850" s="293"/>
      <c r="M63850" s="290"/>
    </row>
    <row r="63851" spans="11:13" x14ac:dyDescent="0.35">
      <c r="K63851" s="293"/>
      <c r="M63851" s="290"/>
    </row>
    <row r="63852" spans="11:13" x14ac:dyDescent="0.35">
      <c r="K63852" s="293"/>
      <c r="M63852" s="290"/>
    </row>
    <row r="63853" spans="11:13" x14ac:dyDescent="0.35">
      <c r="K63853" s="293"/>
      <c r="M63853" s="290"/>
    </row>
    <row r="63854" spans="11:13" x14ac:dyDescent="0.35">
      <c r="K63854" s="293"/>
      <c r="M63854" s="290"/>
    </row>
    <row r="63855" spans="11:13" x14ac:dyDescent="0.35">
      <c r="K63855" s="293"/>
      <c r="M63855" s="290"/>
    </row>
    <row r="63856" spans="11:13" x14ac:dyDescent="0.35">
      <c r="K63856" s="293"/>
      <c r="M63856" s="290"/>
    </row>
    <row r="63857" spans="11:13" x14ac:dyDescent="0.35">
      <c r="K63857" s="293"/>
      <c r="M63857" s="290"/>
    </row>
    <row r="63858" spans="11:13" x14ac:dyDescent="0.35">
      <c r="K63858" s="293"/>
      <c r="M63858" s="290"/>
    </row>
    <row r="63859" spans="11:13" x14ac:dyDescent="0.35">
      <c r="K63859" s="293"/>
      <c r="M63859" s="290"/>
    </row>
    <row r="63860" spans="11:13" x14ac:dyDescent="0.35">
      <c r="K63860" s="293"/>
      <c r="M63860" s="290"/>
    </row>
    <row r="63861" spans="11:13" x14ac:dyDescent="0.35">
      <c r="K63861" s="293"/>
      <c r="M63861" s="290"/>
    </row>
    <row r="63862" spans="11:13" x14ac:dyDescent="0.35">
      <c r="K63862" s="293"/>
      <c r="M63862" s="290"/>
    </row>
    <row r="63863" spans="11:13" x14ac:dyDescent="0.35">
      <c r="K63863" s="293"/>
      <c r="M63863" s="290"/>
    </row>
    <row r="63864" spans="11:13" x14ac:dyDescent="0.35">
      <c r="K63864" s="293"/>
      <c r="M63864" s="290"/>
    </row>
    <row r="63865" spans="11:13" x14ac:dyDescent="0.35">
      <c r="K63865" s="293"/>
      <c r="M63865" s="290"/>
    </row>
    <row r="63866" spans="11:13" x14ac:dyDescent="0.35">
      <c r="K63866" s="293"/>
      <c r="M63866" s="290"/>
    </row>
    <row r="63867" spans="11:13" x14ac:dyDescent="0.35">
      <c r="K63867" s="293"/>
      <c r="M63867" s="290"/>
    </row>
    <row r="63868" spans="11:13" x14ac:dyDescent="0.35">
      <c r="K63868" s="293"/>
      <c r="M63868" s="290"/>
    </row>
    <row r="63869" spans="11:13" x14ac:dyDescent="0.35">
      <c r="K63869" s="293"/>
      <c r="M63869" s="290"/>
    </row>
    <row r="63870" spans="11:13" x14ac:dyDescent="0.35">
      <c r="K63870" s="293"/>
      <c r="M63870" s="290"/>
    </row>
    <row r="63871" spans="11:13" x14ac:dyDescent="0.35">
      <c r="K63871" s="293"/>
      <c r="M63871" s="290"/>
    </row>
    <row r="63872" spans="11:13" x14ac:dyDescent="0.35">
      <c r="K63872" s="293"/>
      <c r="M63872" s="290"/>
    </row>
    <row r="63873" spans="11:13" x14ac:dyDescent="0.35">
      <c r="K63873" s="293"/>
      <c r="M63873" s="290"/>
    </row>
    <row r="63874" spans="11:13" x14ac:dyDescent="0.35">
      <c r="K63874" s="293"/>
      <c r="M63874" s="290"/>
    </row>
    <row r="63875" spans="11:13" x14ac:dyDescent="0.35">
      <c r="K63875" s="293"/>
      <c r="M63875" s="290"/>
    </row>
    <row r="63876" spans="11:13" x14ac:dyDescent="0.35">
      <c r="K63876" s="293"/>
      <c r="M63876" s="290"/>
    </row>
    <row r="63877" spans="11:13" x14ac:dyDescent="0.35">
      <c r="K63877" s="293"/>
      <c r="M63877" s="290"/>
    </row>
    <row r="63878" spans="11:13" x14ac:dyDescent="0.35">
      <c r="K63878" s="293"/>
      <c r="M63878" s="290"/>
    </row>
    <row r="63879" spans="11:13" x14ac:dyDescent="0.35">
      <c r="K63879" s="293"/>
      <c r="M63879" s="290"/>
    </row>
    <row r="63880" spans="11:13" x14ac:dyDescent="0.35">
      <c r="K63880" s="293"/>
      <c r="M63880" s="290"/>
    </row>
    <row r="63881" spans="11:13" x14ac:dyDescent="0.35">
      <c r="K63881" s="293"/>
      <c r="M63881" s="290"/>
    </row>
    <row r="63882" spans="11:13" x14ac:dyDescent="0.35">
      <c r="K63882" s="293"/>
      <c r="M63882" s="290"/>
    </row>
    <row r="63883" spans="11:13" x14ac:dyDescent="0.35">
      <c r="K63883" s="293"/>
      <c r="M63883" s="290"/>
    </row>
    <row r="63884" spans="11:13" x14ac:dyDescent="0.35">
      <c r="K63884" s="293"/>
      <c r="M63884" s="290"/>
    </row>
    <row r="63885" spans="11:13" x14ac:dyDescent="0.35">
      <c r="K63885" s="293"/>
      <c r="M63885" s="290"/>
    </row>
    <row r="63886" spans="11:13" x14ac:dyDescent="0.35">
      <c r="K63886" s="293"/>
      <c r="M63886" s="290"/>
    </row>
    <row r="63887" spans="11:13" x14ac:dyDescent="0.35">
      <c r="K63887" s="293"/>
      <c r="M63887" s="290"/>
    </row>
    <row r="63888" spans="11:13" x14ac:dyDescent="0.35">
      <c r="K63888" s="293"/>
      <c r="M63888" s="290"/>
    </row>
    <row r="63889" spans="11:13" x14ac:dyDescent="0.35">
      <c r="K63889" s="293"/>
      <c r="M63889" s="290"/>
    </row>
    <row r="63890" spans="11:13" x14ac:dyDescent="0.35">
      <c r="K63890" s="293"/>
      <c r="M63890" s="290"/>
    </row>
    <row r="63891" spans="11:13" x14ac:dyDescent="0.35">
      <c r="K63891" s="293"/>
      <c r="M63891" s="290"/>
    </row>
    <row r="63892" spans="11:13" x14ac:dyDescent="0.35">
      <c r="K63892" s="293"/>
      <c r="M63892" s="290"/>
    </row>
    <row r="63893" spans="11:13" x14ac:dyDescent="0.35">
      <c r="K63893" s="293"/>
      <c r="M63893" s="290"/>
    </row>
    <row r="63894" spans="11:13" x14ac:dyDescent="0.35">
      <c r="K63894" s="293"/>
      <c r="M63894" s="290"/>
    </row>
    <row r="63895" spans="11:13" x14ac:dyDescent="0.35">
      <c r="K63895" s="293"/>
      <c r="M63895" s="290"/>
    </row>
    <row r="63896" spans="11:13" x14ac:dyDescent="0.35">
      <c r="K63896" s="293"/>
      <c r="M63896" s="290"/>
    </row>
    <row r="63897" spans="11:13" x14ac:dyDescent="0.35">
      <c r="K63897" s="293"/>
      <c r="M63897" s="290"/>
    </row>
    <row r="63898" spans="11:13" x14ac:dyDescent="0.35">
      <c r="K63898" s="293"/>
      <c r="M63898" s="290"/>
    </row>
    <row r="63899" spans="11:13" x14ac:dyDescent="0.35">
      <c r="K63899" s="293"/>
      <c r="M63899" s="290"/>
    </row>
    <row r="63900" spans="11:13" x14ac:dyDescent="0.35">
      <c r="K63900" s="293"/>
      <c r="M63900" s="290"/>
    </row>
    <row r="63901" spans="11:13" x14ac:dyDescent="0.35">
      <c r="K63901" s="293"/>
      <c r="M63901" s="290"/>
    </row>
    <row r="63902" spans="11:13" x14ac:dyDescent="0.35">
      <c r="K63902" s="293"/>
      <c r="M63902" s="290"/>
    </row>
    <row r="63903" spans="11:13" x14ac:dyDescent="0.35">
      <c r="K63903" s="293"/>
      <c r="M63903" s="290"/>
    </row>
    <row r="63904" spans="11:13" x14ac:dyDescent="0.35">
      <c r="K63904" s="293"/>
      <c r="M63904" s="290"/>
    </row>
    <row r="63905" spans="11:13" x14ac:dyDescent="0.35">
      <c r="K63905" s="293"/>
      <c r="M63905" s="290"/>
    </row>
    <row r="63906" spans="11:13" x14ac:dyDescent="0.35">
      <c r="K63906" s="293"/>
      <c r="M63906" s="290"/>
    </row>
    <row r="63907" spans="11:13" x14ac:dyDescent="0.35">
      <c r="K63907" s="293"/>
      <c r="M63907" s="290"/>
    </row>
    <row r="63908" spans="11:13" x14ac:dyDescent="0.35">
      <c r="K63908" s="293"/>
      <c r="M63908" s="290"/>
    </row>
    <row r="63909" spans="11:13" x14ac:dyDescent="0.35">
      <c r="K63909" s="293"/>
      <c r="M63909" s="290"/>
    </row>
    <row r="63910" spans="11:13" x14ac:dyDescent="0.35">
      <c r="K63910" s="293"/>
      <c r="M63910" s="290"/>
    </row>
    <row r="63911" spans="11:13" x14ac:dyDescent="0.35">
      <c r="K63911" s="293"/>
      <c r="M63911" s="290"/>
    </row>
    <row r="63912" spans="11:13" x14ac:dyDescent="0.35">
      <c r="K63912" s="293"/>
      <c r="M63912" s="290"/>
    </row>
    <row r="63913" spans="11:13" x14ac:dyDescent="0.35">
      <c r="K63913" s="293"/>
      <c r="M63913" s="290"/>
    </row>
    <row r="63914" spans="11:13" x14ac:dyDescent="0.35">
      <c r="K63914" s="293"/>
      <c r="M63914" s="290"/>
    </row>
    <row r="63915" spans="11:13" x14ac:dyDescent="0.35">
      <c r="K63915" s="293"/>
      <c r="M63915" s="290"/>
    </row>
    <row r="63916" spans="11:13" x14ac:dyDescent="0.35">
      <c r="K63916" s="293"/>
      <c r="M63916" s="290"/>
    </row>
    <row r="63917" spans="11:13" x14ac:dyDescent="0.35">
      <c r="K63917" s="293"/>
      <c r="M63917" s="290"/>
    </row>
    <row r="63918" spans="11:13" x14ac:dyDescent="0.35">
      <c r="K63918" s="293"/>
      <c r="M63918" s="290"/>
    </row>
    <row r="63919" spans="11:13" x14ac:dyDescent="0.35">
      <c r="K63919" s="293"/>
      <c r="M63919" s="290"/>
    </row>
    <row r="63920" spans="11:13" x14ac:dyDescent="0.35">
      <c r="K63920" s="293"/>
      <c r="M63920" s="290"/>
    </row>
    <row r="63921" spans="11:13" x14ac:dyDescent="0.35">
      <c r="K63921" s="293"/>
      <c r="M63921" s="290"/>
    </row>
    <row r="63922" spans="11:13" x14ac:dyDescent="0.35">
      <c r="K63922" s="293"/>
      <c r="M63922" s="290"/>
    </row>
    <row r="63923" spans="11:13" x14ac:dyDescent="0.35">
      <c r="K63923" s="293"/>
      <c r="M63923" s="290"/>
    </row>
    <row r="63924" spans="11:13" x14ac:dyDescent="0.35">
      <c r="K63924" s="293"/>
      <c r="M63924" s="290"/>
    </row>
    <row r="63925" spans="11:13" x14ac:dyDescent="0.35">
      <c r="K63925" s="293"/>
      <c r="M63925" s="290"/>
    </row>
    <row r="63926" spans="11:13" x14ac:dyDescent="0.35">
      <c r="K63926" s="293"/>
      <c r="M63926" s="290"/>
    </row>
    <row r="63927" spans="11:13" x14ac:dyDescent="0.35">
      <c r="K63927" s="293"/>
      <c r="M63927" s="290"/>
    </row>
    <row r="63928" spans="11:13" x14ac:dyDescent="0.35">
      <c r="K63928" s="293"/>
      <c r="M63928" s="290"/>
    </row>
    <row r="63929" spans="11:13" x14ac:dyDescent="0.35">
      <c r="K63929" s="293"/>
      <c r="M63929" s="290"/>
    </row>
    <row r="63930" spans="11:13" x14ac:dyDescent="0.35">
      <c r="K63930" s="293"/>
      <c r="M63930" s="290"/>
    </row>
    <row r="63931" spans="11:13" x14ac:dyDescent="0.35">
      <c r="K63931" s="293"/>
      <c r="M63931" s="290"/>
    </row>
    <row r="63932" spans="11:13" x14ac:dyDescent="0.35">
      <c r="K63932" s="293"/>
      <c r="M63932" s="290"/>
    </row>
    <row r="63933" spans="11:13" x14ac:dyDescent="0.35">
      <c r="K63933" s="293"/>
      <c r="M63933" s="290"/>
    </row>
    <row r="63934" spans="11:13" x14ac:dyDescent="0.35">
      <c r="K63934" s="293"/>
      <c r="M63934" s="290"/>
    </row>
    <row r="63935" spans="11:13" x14ac:dyDescent="0.35">
      <c r="K63935" s="293"/>
      <c r="M63935" s="290"/>
    </row>
    <row r="63936" spans="11:13" x14ac:dyDescent="0.35">
      <c r="K63936" s="293"/>
      <c r="M63936" s="290"/>
    </row>
    <row r="63937" spans="11:13" x14ac:dyDescent="0.35">
      <c r="K63937" s="293"/>
      <c r="M63937" s="290"/>
    </row>
    <row r="63938" spans="11:13" x14ac:dyDescent="0.35">
      <c r="K63938" s="293"/>
      <c r="M63938" s="290"/>
    </row>
    <row r="63939" spans="11:13" x14ac:dyDescent="0.35">
      <c r="K63939" s="293"/>
      <c r="M63939" s="290"/>
    </row>
    <row r="63940" spans="11:13" x14ac:dyDescent="0.35">
      <c r="K63940" s="293"/>
      <c r="M63940" s="290"/>
    </row>
    <row r="63941" spans="11:13" x14ac:dyDescent="0.35">
      <c r="K63941" s="293"/>
      <c r="M63941" s="290"/>
    </row>
    <row r="63942" spans="11:13" x14ac:dyDescent="0.35">
      <c r="K63942" s="293"/>
      <c r="M63942" s="290"/>
    </row>
    <row r="63943" spans="11:13" x14ac:dyDescent="0.35">
      <c r="K63943" s="293"/>
      <c r="M63943" s="290"/>
    </row>
    <row r="63944" spans="11:13" x14ac:dyDescent="0.35">
      <c r="K63944" s="293"/>
      <c r="M63944" s="290"/>
    </row>
    <row r="63945" spans="11:13" x14ac:dyDescent="0.35">
      <c r="K63945" s="293"/>
      <c r="M63945" s="290"/>
    </row>
    <row r="63946" spans="11:13" x14ac:dyDescent="0.35">
      <c r="K63946" s="293"/>
      <c r="M63946" s="290"/>
    </row>
    <row r="63947" spans="11:13" x14ac:dyDescent="0.35">
      <c r="K63947" s="293"/>
      <c r="M63947" s="290"/>
    </row>
    <row r="63948" spans="11:13" x14ac:dyDescent="0.35">
      <c r="K63948" s="293"/>
      <c r="M63948" s="290"/>
    </row>
    <row r="63949" spans="11:13" x14ac:dyDescent="0.35">
      <c r="K63949" s="293"/>
      <c r="M63949" s="290"/>
    </row>
    <row r="63950" spans="11:13" x14ac:dyDescent="0.35">
      <c r="K63950" s="293"/>
      <c r="M63950" s="290"/>
    </row>
    <row r="63951" spans="11:13" x14ac:dyDescent="0.35">
      <c r="K63951" s="293"/>
      <c r="M63951" s="290"/>
    </row>
    <row r="63952" spans="11:13" x14ac:dyDescent="0.35">
      <c r="K63952" s="293"/>
      <c r="M63952" s="290"/>
    </row>
    <row r="63953" spans="11:13" x14ac:dyDescent="0.35">
      <c r="K63953" s="293"/>
      <c r="M63953" s="290"/>
    </row>
    <row r="63954" spans="11:13" x14ac:dyDescent="0.35">
      <c r="K63954" s="293"/>
      <c r="M63954" s="290"/>
    </row>
    <row r="63955" spans="11:13" x14ac:dyDescent="0.35">
      <c r="K63955" s="293"/>
      <c r="M63955" s="290"/>
    </row>
    <row r="63956" spans="11:13" x14ac:dyDescent="0.35">
      <c r="K63956" s="293"/>
      <c r="M63956" s="290"/>
    </row>
    <row r="63957" spans="11:13" x14ac:dyDescent="0.35">
      <c r="K63957" s="293"/>
      <c r="M63957" s="290"/>
    </row>
    <row r="63958" spans="11:13" x14ac:dyDescent="0.35">
      <c r="K63958" s="293"/>
      <c r="M63958" s="290"/>
    </row>
    <row r="63959" spans="11:13" x14ac:dyDescent="0.35">
      <c r="K63959" s="293"/>
      <c r="M63959" s="290"/>
    </row>
    <row r="63960" spans="11:13" x14ac:dyDescent="0.35">
      <c r="K63960" s="293"/>
      <c r="M63960" s="290"/>
    </row>
    <row r="63961" spans="11:13" x14ac:dyDescent="0.35">
      <c r="K63961" s="293"/>
      <c r="M63961" s="290"/>
    </row>
    <row r="63962" spans="11:13" x14ac:dyDescent="0.35">
      <c r="K63962" s="293"/>
      <c r="M63962" s="290"/>
    </row>
    <row r="63963" spans="11:13" x14ac:dyDescent="0.35">
      <c r="K63963" s="293"/>
      <c r="M63963" s="290"/>
    </row>
    <row r="63964" spans="11:13" x14ac:dyDescent="0.35">
      <c r="K63964" s="293"/>
      <c r="M63964" s="290"/>
    </row>
    <row r="63965" spans="11:13" x14ac:dyDescent="0.35">
      <c r="K63965" s="293"/>
      <c r="M63965" s="290"/>
    </row>
    <row r="63966" spans="11:13" x14ac:dyDescent="0.35">
      <c r="K63966" s="293"/>
      <c r="M63966" s="290"/>
    </row>
    <row r="63967" spans="11:13" x14ac:dyDescent="0.35">
      <c r="K63967" s="293"/>
      <c r="M63967" s="290"/>
    </row>
    <row r="63968" spans="11:13" x14ac:dyDescent="0.35">
      <c r="K63968" s="293"/>
      <c r="M63968" s="290"/>
    </row>
    <row r="63969" spans="11:13" x14ac:dyDescent="0.35">
      <c r="K63969" s="293"/>
      <c r="M63969" s="290"/>
    </row>
    <row r="63970" spans="11:13" x14ac:dyDescent="0.35">
      <c r="K63970" s="293"/>
      <c r="M63970" s="290"/>
    </row>
    <row r="63971" spans="11:13" x14ac:dyDescent="0.35">
      <c r="K63971" s="293"/>
      <c r="M63971" s="290"/>
    </row>
    <row r="63972" spans="11:13" x14ac:dyDescent="0.35">
      <c r="K63972" s="293"/>
      <c r="M63972" s="290"/>
    </row>
    <row r="63973" spans="11:13" x14ac:dyDescent="0.35">
      <c r="K63973" s="293"/>
      <c r="M63973" s="290"/>
    </row>
    <row r="63974" spans="11:13" x14ac:dyDescent="0.35">
      <c r="K63974" s="293"/>
      <c r="M63974" s="290"/>
    </row>
    <row r="63975" spans="11:13" x14ac:dyDescent="0.35">
      <c r="K63975" s="293"/>
      <c r="M63975" s="290"/>
    </row>
    <row r="63976" spans="11:13" x14ac:dyDescent="0.35">
      <c r="K63976" s="293"/>
      <c r="M63976" s="290"/>
    </row>
    <row r="63977" spans="11:13" x14ac:dyDescent="0.35">
      <c r="K63977" s="293"/>
      <c r="M63977" s="290"/>
    </row>
    <row r="63978" spans="11:13" x14ac:dyDescent="0.35">
      <c r="K63978" s="293"/>
      <c r="M63978" s="290"/>
    </row>
    <row r="63979" spans="11:13" x14ac:dyDescent="0.35">
      <c r="K63979" s="293"/>
      <c r="M63979" s="290"/>
    </row>
    <row r="63980" spans="11:13" x14ac:dyDescent="0.35">
      <c r="K63980" s="293"/>
      <c r="M63980" s="290"/>
    </row>
    <row r="63981" spans="11:13" x14ac:dyDescent="0.35">
      <c r="K63981" s="293"/>
      <c r="M63981" s="290"/>
    </row>
    <row r="63982" spans="11:13" x14ac:dyDescent="0.35">
      <c r="K63982" s="293"/>
      <c r="M63982" s="290"/>
    </row>
    <row r="63983" spans="11:13" x14ac:dyDescent="0.35">
      <c r="K63983" s="293"/>
      <c r="M63983" s="290"/>
    </row>
    <row r="63984" spans="11:13" x14ac:dyDescent="0.35">
      <c r="K63984" s="293"/>
      <c r="M63984" s="290"/>
    </row>
    <row r="63985" spans="11:13" x14ac:dyDescent="0.35">
      <c r="K63985" s="293"/>
      <c r="M63985" s="290"/>
    </row>
    <row r="63986" spans="11:13" x14ac:dyDescent="0.35">
      <c r="K63986" s="293"/>
      <c r="M63986" s="290"/>
    </row>
    <row r="63987" spans="11:13" x14ac:dyDescent="0.35">
      <c r="K63987" s="293"/>
      <c r="M63987" s="290"/>
    </row>
    <row r="63988" spans="11:13" x14ac:dyDescent="0.35">
      <c r="K63988" s="293"/>
      <c r="M63988" s="290"/>
    </row>
    <row r="63989" spans="11:13" x14ac:dyDescent="0.35">
      <c r="K63989" s="293"/>
      <c r="M63989" s="290"/>
    </row>
    <row r="63990" spans="11:13" x14ac:dyDescent="0.35">
      <c r="K63990" s="293"/>
      <c r="M63990" s="290"/>
    </row>
    <row r="63991" spans="11:13" x14ac:dyDescent="0.35">
      <c r="K63991" s="293"/>
      <c r="M63991" s="290"/>
    </row>
    <row r="63992" spans="11:13" x14ac:dyDescent="0.35">
      <c r="K63992" s="293"/>
      <c r="M63992" s="290"/>
    </row>
    <row r="63993" spans="11:13" x14ac:dyDescent="0.35">
      <c r="K63993" s="293"/>
      <c r="M63993" s="290"/>
    </row>
    <row r="63994" spans="11:13" x14ac:dyDescent="0.35">
      <c r="K63994" s="293"/>
      <c r="M63994" s="290"/>
    </row>
    <row r="63995" spans="11:13" x14ac:dyDescent="0.35">
      <c r="K63995" s="293"/>
      <c r="M63995" s="290"/>
    </row>
    <row r="63996" spans="11:13" x14ac:dyDescent="0.35">
      <c r="K63996" s="293"/>
      <c r="M63996" s="290"/>
    </row>
    <row r="63997" spans="11:13" x14ac:dyDescent="0.35">
      <c r="K63997" s="293"/>
      <c r="M63997" s="290"/>
    </row>
    <row r="63998" spans="11:13" x14ac:dyDescent="0.35">
      <c r="K63998" s="293"/>
      <c r="M63998" s="290"/>
    </row>
    <row r="63999" spans="11:13" x14ac:dyDescent="0.35">
      <c r="K63999" s="293"/>
      <c r="M63999" s="290"/>
    </row>
    <row r="64000" spans="11:13" x14ac:dyDescent="0.35">
      <c r="K64000" s="293"/>
      <c r="M64000" s="290"/>
    </row>
    <row r="64001" spans="11:13" x14ac:dyDescent="0.35">
      <c r="K64001" s="293"/>
      <c r="M64001" s="290"/>
    </row>
    <row r="64002" spans="11:13" x14ac:dyDescent="0.35">
      <c r="K64002" s="293"/>
      <c r="M64002" s="290"/>
    </row>
    <row r="64003" spans="11:13" x14ac:dyDescent="0.35">
      <c r="K64003" s="293"/>
      <c r="M64003" s="290"/>
    </row>
    <row r="64004" spans="11:13" x14ac:dyDescent="0.35">
      <c r="K64004" s="293"/>
      <c r="M64004" s="290"/>
    </row>
    <row r="64005" spans="11:13" x14ac:dyDescent="0.35">
      <c r="K64005" s="293"/>
      <c r="M64005" s="290"/>
    </row>
    <row r="64006" spans="11:13" x14ac:dyDescent="0.35">
      <c r="K64006" s="293"/>
      <c r="M64006" s="290"/>
    </row>
    <row r="64007" spans="11:13" x14ac:dyDescent="0.35">
      <c r="K64007" s="293"/>
      <c r="M64007" s="290"/>
    </row>
    <row r="64008" spans="11:13" x14ac:dyDescent="0.35">
      <c r="K64008" s="293"/>
      <c r="M64008" s="290"/>
    </row>
    <row r="64009" spans="11:13" x14ac:dyDescent="0.35">
      <c r="K64009" s="293"/>
      <c r="M64009" s="290"/>
    </row>
    <row r="64010" spans="11:13" x14ac:dyDescent="0.35">
      <c r="K64010" s="293"/>
      <c r="M64010" s="290"/>
    </row>
    <row r="64011" spans="11:13" x14ac:dyDescent="0.35">
      <c r="K64011" s="293"/>
      <c r="M64011" s="290"/>
    </row>
    <row r="64012" spans="11:13" x14ac:dyDescent="0.35">
      <c r="K64012" s="293"/>
      <c r="M64012" s="290"/>
    </row>
    <row r="64013" spans="11:13" x14ac:dyDescent="0.35">
      <c r="K64013" s="293"/>
      <c r="M64013" s="290"/>
    </row>
    <row r="64014" spans="11:13" x14ac:dyDescent="0.35">
      <c r="K64014" s="293"/>
      <c r="M64014" s="290"/>
    </row>
    <row r="64015" spans="11:13" x14ac:dyDescent="0.35">
      <c r="K64015" s="293"/>
      <c r="M64015" s="290"/>
    </row>
    <row r="64016" spans="11:13" x14ac:dyDescent="0.35">
      <c r="K64016" s="293"/>
      <c r="M64016" s="290"/>
    </row>
    <row r="64017" spans="11:13" x14ac:dyDescent="0.35">
      <c r="K64017" s="293"/>
      <c r="M64017" s="290"/>
    </row>
    <row r="64018" spans="11:13" x14ac:dyDescent="0.35">
      <c r="K64018" s="293"/>
      <c r="M64018" s="290"/>
    </row>
    <row r="64019" spans="11:13" x14ac:dyDescent="0.35">
      <c r="K64019" s="293"/>
      <c r="M64019" s="290"/>
    </row>
    <row r="64020" spans="11:13" x14ac:dyDescent="0.35">
      <c r="K64020" s="293"/>
      <c r="M64020" s="290"/>
    </row>
    <row r="64021" spans="11:13" x14ac:dyDescent="0.35">
      <c r="K64021" s="293"/>
      <c r="M64021" s="290"/>
    </row>
    <row r="64022" spans="11:13" x14ac:dyDescent="0.35">
      <c r="K64022" s="293"/>
      <c r="M64022" s="290"/>
    </row>
    <row r="64023" spans="11:13" x14ac:dyDescent="0.35">
      <c r="K64023" s="293"/>
      <c r="M64023" s="290"/>
    </row>
    <row r="64024" spans="11:13" x14ac:dyDescent="0.35">
      <c r="K64024" s="293"/>
      <c r="M64024" s="290"/>
    </row>
    <row r="64025" spans="11:13" x14ac:dyDescent="0.35">
      <c r="K64025" s="293"/>
      <c r="M64025" s="290"/>
    </row>
    <row r="64026" spans="11:13" x14ac:dyDescent="0.35">
      <c r="K64026" s="293"/>
      <c r="M64026" s="290"/>
    </row>
    <row r="64027" spans="11:13" x14ac:dyDescent="0.35">
      <c r="K64027" s="293"/>
      <c r="M64027" s="290"/>
    </row>
    <row r="64028" spans="11:13" x14ac:dyDescent="0.35">
      <c r="K64028" s="293"/>
      <c r="M64028" s="290"/>
    </row>
    <row r="64029" spans="11:13" x14ac:dyDescent="0.35">
      <c r="K64029" s="293"/>
      <c r="M64029" s="290"/>
    </row>
    <row r="64030" spans="11:13" x14ac:dyDescent="0.35">
      <c r="K64030" s="293"/>
      <c r="M64030" s="290"/>
    </row>
    <row r="64031" spans="11:13" x14ac:dyDescent="0.35">
      <c r="K64031" s="293"/>
      <c r="M64031" s="290"/>
    </row>
    <row r="64032" spans="11:13" x14ac:dyDescent="0.35">
      <c r="K64032" s="293"/>
      <c r="M64032" s="290"/>
    </row>
    <row r="64033" spans="11:13" x14ac:dyDescent="0.35">
      <c r="K64033" s="293"/>
      <c r="M64033" s="290"/>
    </row>
    <row r="64034" spans="11:13" x14ac:dyDescent="0.35">
      <c r="K64034" s="293"/>
      <c r="M64034" s="290"/>
    </row>
    <row r="64035" spans="11:13" x14ac:dyDescent="0.35">
      <c r="K64035" s="293"/>
      <c r="M64035" s="290"/>
    </row>
    <row r="64036" spans="11:13" x14ac:dyDescent="0.35">
      <c r="K64036" s="293"/>
      <c r="M64036" s="290"/>
    </row>
    <row r="64037" spans="11:13" x14ac:dyDescent="0.35">
      <c r="K64037" s="293"/>
      <c r="M64037" s="290"/>
    </row>
    <row r="64038" spans="11:13" x14ac:dyDescent="0.35">
      <c r="K64038" s="293"/>
      <c r="M64038" s="290"/>
    </row>
    <row r="64039" spans="11:13" x14ac:dyDescent="0.35">
      <c r="K64039" s="293"/>
      <c r="M64039" s="290"/>
    </row>
    <row r="64040" spans="11:13" x14ac:dyDescent="0.35">
      <c r="K64040" s="293"/>
      <c r="M64040" s="290"/>
    </row>
    <row r="64041" spans="11:13" x14ac:dyDescent="0.35">
      <c r="K64041" s="293"/>
      <c r="M64041" s="290"/>
    </row>
    <row r="64042" spans="11:13" x14ac:dyDescent="0.35">
      <c r="K64042" s="293"/>
      <c r="M64042" s="290"/>
    </row>
    <row r="64043" spans="11:13" x14ac:dyDescent="0.35">
      <c r="K64043" s="293"/>
      <c r="M64043" s="290"/>
    </row>
    <row r="64044" spans="11:13" x14ac:dyDescent="0.35">
      <c r="K64044" s="293"/>
      <c r="M64044" s="290"/>
    </row>
    <row r="64045" spans="11:13" x14ac:dyDescent="0.35">
      <c r="K64045" s="293"/>
      <c r="M64045" s="290"/>
    </row>
    <row r="64046" spans="11:13" x14ac:dyDescent="0.35">
      <c r="K64046" s="293"/>
      <c r="M64046" s="290"/>
    </row>
    <row r="64047" spans="11:13" x14ac:dyDescent="0.35">
      <c r="K64047" s="293"/>
      <c r="M64047" s="290"/>
    </row>
    <row r="64048" spans="11:13" x14ac:dyDescent="0.35">
      <c r="K64048" s="293"/>
      <c r="M64048" s="290"/>
    </row>
    <row r="64049" spans="11:13" x14ac:dyDescent="0.35">
      <c r="K64049" s="293"/>
      <c r="M64049" s="290"/>
    </row>
    <row r="64050" spans="11:13" x14ac:dyDescent="0.35">
      <c r="K64050" s="293"/>
      <c r="M64050" s="290"/>
    </row>
    <row r="64051" spans="11:13" x14ac:dyDescent="0.35">
      <c r="K64051" s="293"/>
      <c r="M64051" s="290"/>
    </row>
    <row r="64052" spans="11:13" x14ac:dyDescent="0.35">
      <c r="K64052" s="293"/>
      <c r="M64052" s="290"/>
    </row>
    <row r="64053" spans="11:13" x14ac:dyDescent="0.35">
      <c r="K64053" s="293"/>
      <c r="M64053" s="290"/>
    </row>
    <row r="64054" spans="11:13" x14ac:dyDescent="0.35">
      <c r="K64054" s="293"/>
      <c r="M64054" s="290"/>
    </row>
    <row r="64055" spans="11:13" x14ac:dyDescent="0.35">
      <c r="K64055" s="293"/>
      <c r="M64055" s="290"/>
    </row>
    <row r="64056" spans="11:13" x14ac:dyDescent="0.35">
      <c r="K64056" s="293"/>
      <c r="M64056" s="290"/>
    </row>
    <row r="64057" spans="11:13" x14ac:dyDescent="0.35">
      <c r="K64057" s="293"/>
      <c r="M64057" s="290"/>
    </row>
    <row r="64058" spans="11:13" x14ac:dyDescent="0.35">
      <c r="K64058" s="293"/>
      <c r="M64058" s="290"/>
    </row>
    <row r="64059" spans="11:13" x14ac:dyDescent="0.35">
      <c r="K64059" s="293"/>
      <c r="M64059" s="290"/>
    </row>
    <row r="64060" spans="11:13" x14ac:dyDescent="0.35">
      <c r="K64060" s="293"/>
      <c r="M64060" s="290"/>
    </row>
    <row r="64061" spans="11:13" x14ac:dyDescent="0.35">
      <c r="K64061" s="293"/>
      <c r="M64061" s="290"/>
    </row>
    <row r="64062" spans="11:13" x14ac:dyDescent="0.35">
      <c r="K64062" s="293"/>
      <c r="M64062" s="290"/>
    </row>
    <row r="64063" spans="11:13" x14ac:dyDescent="0.35">
      <c r="K64063" s="293"/>
      <c r="M64063" s="290"/>
    </row>
    <row r="64064" spans="11:13" x14ac:dyDescent="0.35">
      <c r="K64064" s="293"/>
      <c r="M64064" s="290"/>
    </row>
    <row r="64065" spans="11:13" x14ac:dyDescent="0.35">
      <c r="K64065" s="293"/>
      <c r="M64065" s="290"/>
    </row>
    <row r="64066" spans="11:13" x14ac:dyDescent="0.35">
      <c r="K64066" s="293"/>
      <c r="M64066" s="290"/>
    </row>
    <row r="64067" spans="11:13" x14ac:dyDescent="0.35">
      <c r="K64067" s="293"/>
      <c r="M64067" s="290"/>
    </row>
    <row r="64068" spans="11:13" x14ac:dyDescent="0.35">
      <c r="K64068" s="293"/>
      <c r="M64068" s="290"/>
    </row>
    <row r="64069" spans="11:13" x14ac:dyDescent="0.35">
      <c r="K64069" s="293"/>
      <c r="M64069" s="290"/>
    </row>
    <row r="64070" spans="11:13" x14ac:dyDescent="0.35">
      <c r="K64070" s="293"/>
      <c r="M64070" s="290"/>
    </row>
    <row r="64071" spans="11:13" x14ac:dyDescent="0.35">
      <c r="K64071" s="293"/>
      <c r="M64071" s="290"/>
    </row>
    <row r="64072" spans="11:13" x14ac:dyDescent="0.35">
      <c r="K64072" s="293"/>
      <c r="M64072" s="290"/>
    </row>
    <row r="64073" spans="11:13" x14ac:dyDescent="0.35">
      <c r="K64073" s="293"/>
      <c r="M64073" s="290"/>
    </row>
    <row r="64074" spans="11:13" x14ac:dyDescent="0.35">
      <c r="K64074" s="293"/>
      <c r="M64074" s="290"/>
    </row>
    <row r="64075" spans="11:13" x14ac:dyDescent="0.35">
      <c r="K64075" s="293"/>
      <c r="M64075" s="290"/>
    </row>
    <row r="64076" spans="11:13" x14ac:dyDescent="0.35">
      <c r="K64076" s="293"/>
      <c r="M64076" s="290"/>
    </row>
    <row r="64077" spans="11:13" x14ac:dyDescent="0.35">
      <c r="K64077" s="293"/>
      <c r="M64077" s="290"/>
    </row>
    <row r="64078" spans="11:13" x14ac:dyDescent="0.35">
      <c r="K64078" s="293"/>
      <c r="M64078" s="290"/>
    </row>
    <row r="64079" spans="11:13" x14ac:dyDescent="0.35">
      <c r="K64079" s="293"/>
      <c r="M64079" s="290"/>
    </row>
    <row r="64080" spans="11:13" x14ac:dyDescent="0.35">
      <c r="K64080" s="293"/>
      <c r="M64080" s="290"/>
    </row>
    <row r="64081" spans="11:13" x14ac:dyDescent="0.35">
      <c r="K64081" s="293"/>
      <c r="M64081" s="290"/>
    </row>
    <row r="64082" spans="11:13" x14ac:dyDescent="0.35">
      <c r="K64082" s="293"/>
      <c r="M64082" s="290"/>
    </row>
    <row r="64083" spans="11:13" x14ac:dyDescent="0.35">
      <c r="K64083" s="293"/>
      <c r="M64083" s="290"/>
    </row>
    <row r="64084" spans="11:13" x14ac:dyDescent="0.35">
      <c r="K64084" s="293"/>
      <c r="M64084" s="290"/>
    </row>
    <row r="64085" spans="11:13" x14ac:dyDescent="0.35">
      <c r="K64085" s="293"/>
      <c r="M64085" s="290"/>
    </row>
    <row r="64086" spans="11:13" x14ac:dyDescent="0.35">
      <c r="K64086" s="293"/>
      <c r="M64086" s="290"/>
    </row>
    <row r="64087" spans="11:13" x14ac:dyDescent="0.35">
      <c r="K64087" s="293"/>
      <c r="M64087" s="290"/>
    </row>
    <row r="64088" spans="11:13" x14ac:dyDescent="0.35">
      <c r="K64088" s="293"/>
      <c r="M64088" s="290"/>
    </row>
    <row r="64089" spans="11:13" x14ac:dyDescent="0.35">
      <c r="K64089" s="293"/>
      <c r="M64089" s="290"/>
    </row>
    <row r="64090" spans="11:13" x14ac:dyDescent="0.35">
      <c r="K64090" s="293"/>
      <c r="M64090" s="290"/>
    </row>
    <row r="64091" spans="11:13" x14ac:dyDescent="0.35">
      <c r="K64091" s="293"/>
      <c r="M64091" s="290"/>
    </row>
    <row r="64092" spans="11:13" x14ac:dyDescent="0.35">
      <c r="K64092" s="293"/>
      <c r="M64092" s="290"/>
    </row>
    <row r="64093" spans="11:13" x14ac:dyDescent="0.35">
      <c r="K64093" s="293"/>
      <c r="M64093" s="290"/>
    </row>
    <row r="64094" spans="11:13" x14ac:dyDescent="0.35">
      <c r="K64094" s="293"/>
      <c r="M64094" s="290"/>
    </row>
    <row r="64095" spans="11:13" x14ac:dyDescent="0.35">
      <c r="K64095" s="293"/>
      <c r="M64095" s="290"/>
    </row>
    <row r="64096" spans="11:13" x14ac:dyDescent="0.35">
      <c r="K64096" s="293"/>
      <c r="M64096" s="290"/>
    </row>
    <row r="64097" spans="11:13" x14ac:dyDescent="0.35">
      <c r="K64097" s="293"/>
      <c r="M64097" s="290"/>
    </row>
    <row r="64098" spans="11:13" x14ac:dyDescent="0.35">
      <c r="K64098" s="293"/>
      <c r="M64098" s="290"/>
    </row>
    <row r="64099" spans="11:13" x14ac:dyDescent="0.35">
      <c r="K64099" s="293"/>
      <c r="M64099" s="290"/>
    </row>
    <row r="64100" spans="11:13" x14ac:dyDescent="0.35">
      <c r="K64100" s="293"/>
      <c r="M64100" s="290"/>
    </row>
    <row r="64101" spans="11:13" x14ac:dyDescent="0.35">
      <c r="K64101" s="293"/>
      <c r="M64101" s="290"/>
    </row>
    <row r="64102" spans="11:13" x14ac:dyDescent="0.35">
      <c r="K64102" s="293"/>
      <c r="M64102" s="290"/>
    </row>
    <row r="64103" spans="11:13" x14ac:dyDescent="0.35">
      <c r="K64103" s="293"/>
      <c r="M64103" s="290"/>
    </row>
    <row r="64104" spans="11:13" x14ac:dyDescent="0.35">
      <c r="K64104" s="293"/>
      <c r="M64104" s="290"/>
    </row>
    <row r="64105" spans="11:13" x14ac:dyDescent="0.35">
      <c r="K64105" s="293"/>
      <c r="M64105" s="290"/>
    </row>
    <row r="64106" spans="11:13" x14ac:dyDescent="0.35">
      <c r="K64106" s="293"/>
      <c r="M64106" s="290"/>
    </row>
    <row r="64107" spans="11:13" x14ac:dyDescent="0.35">
      <c r="K64107" s="293"/>
      <c r="M64107" s="290"/>
    </row>
    <row r="64108" spans="11:13" x14ac:dyDescent="0.35">
      <c r="K64108" s="293"/>
      <c r="M64108" s="290"/>
    </row>
    <row r="64109" spans="11:13" x14ac:dyDescent="0.35">
      <c r="K64109" s="293"/>
      <c r="M64109" s="290"/>
    </row>
    <row r="64110" spans="11:13" x14ac:dyDescent="0.35">
      <c r="K64110" s="293"/>
      <c r="M64110" s="290"/>
    </row>
    <row r="64111" spans="11:13" x14ac:dyDescent="0.35">
      <c r="K64111" s="293"/>
      <c r="M64111" s="290"/>
    </row>
    <row r="64112" spans="11:13" x14ac:dyDescent="0.35">
      <c r="K64112" s="293"/>
      <c r="M64112" s="290"/>
    </row>
    <row r="64113" spans="11:13" x14ac:dyDescent="0.35">
      <c r="K64113" s="293"/>
      <c r="M64113" s="290"/>
    </row>
    <row r="64114" spans="11:13" x14ac:dyDescent="0.35">
      <c r="K64114" s="293"/>
      <c r="M64114" s="290"/>
    </row>
    <row r="64115" spans="11:13" x14ac:dyDescent="0.35">
      <c r="K64115" s="293"/>
      <c r="M64115" s="290"/>
    </row>
    <row r="64116" spans="11:13" x14ac:dyDescent="0.35">
      <c r="K64116" s="293"/>
      <c r="M64116" s="290"/>
    </row>
    <row r="64117" spans="11:13" x14ac:dyDescent="0.35">
      <c r="K64117" s="293"/>
      <c r="M64117" s="290"/>
    </row>
    <row r="64118" spans="11:13" x14ac:dyDescent="0.35">
      <c r="K64118" s="293"/>
      <c r="M64118" s="290"/>
    </row>
    <row r="64119" spans="11:13" x14ac:dyDescent="0.35">
      <c r="K64119" s="293"/>
      <c r="M64119" s="290"/>
    </row>
    <row r="64120" spans="11:13" x14ac:dyDescent="0.35">
      <c r="K64120" s="293"/>
      <c r="M64120" s="290"/>
    </row>
    <row r="64121" spans="11:13" x14ac:dyDescent="0.35">
      <c r="K64121" s="293"/>
      <c r="M64121" s="290"/>
    </row>
    <row r="64122" spans="11:13" x14ac:dyDescent="0.35">
      <c r="K64122" s="293"/>
      <c r="M64122" s="290"/>
    </row>
    <row r="64123" spans="11:13" x14ac:dyDescent="0.35">
      <c r="K64123" s="293"/>
      <c r="M64123" s="290"/>
    </row>
    <row r="64124" spans="11:13" x14ac:dyDescent="0.35">
      <c r="K64124" s="293"/>
      <c r="M64124" s="290"/>
    </row>
    <row r="64125" spans="11:13" x14ac:dyDescent="0.35">
      <c r="K64125" s="293"/>
      <c r="M64125" s="290"/>
    </row>
    <row r="64126" spans="11:13" x14ac:dyDescent="0.35">
      <c r="K64126" s="293"/>
      <c r="M64126" s="290"/>
    </row>
    <row r="64127" spans="11:13" x14ac:dyDescent="0.35">
      <c r="K64127" s="293"/>
      <c r="M64127" s="290"/>
    </row>
    <row r="64128" spans="11:13" x14ac:dyDescent="0.35">
      <c r="K64128" s="293"/>
      <c r="M64128" s="290"/>
    </row>
    <row r="64129" spans="11:13" x14ac:dyDescent="0.35">
      <c r="K64129" s="293"/>
      <c r="M64129" s="290"/>
    </row>
    <row r="64130" spans="11:13" x14ac:dyDescent="0.35">
      <c r="K64130" s="293"/>
      <c r="M64130" s="290"/>
    </row>
    <row r="64131" spans="11:13" x14ac:dyDescent="0.35">
      <c r="K64131" s="293"/>
      <c r="M64131" s="290"/>
    </row>
    <row r="64132" spans="11:13" x14ac:dyDescent="0.35">
      <c r="K64132" s="293"/>
      <c r="M64132" s="290"/>
    </row>
    <row r="64133" spans="11:13" x14ac:dyDescent="0.35">
      <c r="K64133" s="293"/>
      <c r="M64133" s="290"/>
    </row>
    <row r="64134" spans="11:13" x14ac:dyDescent="0.35">
      <c r="K64134" s="293"/>
      <c r="M64134" s="290"/>
    </row>
    <row r="64135" spans="11:13" x14ac:dyDescent="0.35">
      <c r="K64135" s="293"/>
      <c r="M64135" s="290"/>
    </row>
    <row r="64136" spans="11:13" x14ac:dyDescent="0.35">
      <c r="K64136" s="293"/>
      <c r="M64136" s="290"/>
    </row>
    <row r="64137" spans="11:13" x14ac:dyDescent="0.35">
      <c r="K64137" s="293"/>
      <c r="M64137" s="290"/>
    </row>
    <row r="64138" spans="11:13" x14ac:dyDescent="0.35">
      <c r="K64138" s="293"/>
      <c r="M64138" s="290"/>
    </row>
    <row r="64139" spans="11:13" x14ac:dyDescent="0.35">
      <c r="K64139" s="293"/>
      <c r="M64139" s="290"/>
    </row>
    <row r="64140" spans="11:13" x14ac:dyDescent="0.35">
      <c r="K64140" s="293"/>
      <c r="M64140" s="290"/>
    </row>
    <row r="64141" spans="11:13" x14ac:dyDescent="0.35">
      <c r="K64141" s="293"/>
      <c r="M64141" s="290"/>
    </row>
    <row r="64142" spans="11:13" x14ac:dyDescent="0.35">
      <c r="K64142" s="293"/>
      <c r="M64142" s="290"/>
    </row>
    <row r="64143" spans="11:13" x14ac:dyDescent="0.35">
      <c r="K64143" s="293"/>
      <c r="M64143" s="290"/>
    </row>
    <row r="64144" spans="11:13" x14ac:dyDescent="0.35">
      <c r="K64144" s="293"/>
      <c r="M64144" s="290"/>
    </row>
    <row r="64145" spans="11:13" x14ac:dyDescent="0.35">
      <c r="K64145" s="293"/>
      <c r="M64145" s="290"/>
    </row>
    <row r="64146" spans="11:13" x14ac:dyDescent="0.35">
      <c r="K64146" s="293"/>
      <c r="M64146" s="290"/>
    </row>
    <row r="64147" spans="11:13" x14ac:dyDescent="0.35">
      <c r="K64147" s="293"/>
      <c r="M64147" s="290"/>
    </row>
    <row r="64148" spans="11:13" x14ac:dyDescent="0.35">
      <c r="K64148" s="293"/>
      <c r="M64148" s="290"/>
    </row>
    <row r="64149" spans="11:13" x14ac:dyDescent="0.35">
      <c r="K64149" s="293"/>
      <c r="M64149" s="290"/>
    </row>
    <row r="64150" spans="11:13" x14ac:dyDescent="0.35">
      <c r="K64150" s="293"/>
      <c r="M64150" s="290"/>
    </row>
    <row r="64151" spans="11:13" x14ac:dyDescent="0.35">
      <c r="K64151" s="293"/>
      <c r="M64151" s="290"/>
    </row>
    <row r="64152" spans="11:13" x14ac:dyDescent="0.35">
      <c r="K64152" s="293"/>
      <c r="M64152" s="290"/>
    </row>
    <row r="64153" spans="11:13" x14ac:dyDescent="0.35">
      <c r="K64153" s="293"/>
      <c r="M64153" s="290"/>
    </row>
    <row r="64154" spans="11:13" x14ac:dyDescent="0.35">
      <c r="K64154" s="293"/>
      <c r="M64154" s="290"/>
    </row>
    <row r="64155" spans="11:13" x14ac:dyDescent="0.35">
      <c r="K64155" s="293"/>
      <c r="M64155" s="290"/>
    </row>
    <row r="64156" spans="11:13" x14ac:dyDescent="0.35">
      <c r="K64156" s="293"/>
      <c r="M64156" s="290"/>
    </row>
    <row r="64157" spans="11:13" x14ac:dyDescent="0.35">
      <c r="K64157" s="293"/>
      <c r="M64157" s="290"/>
    </row>
    <row r="64158" spans="11:13" x14ac:dyDescent="0.35">
      <c r="K64158" s="293"/>
      <c r="M64158" s="290"/>
    </row>
    <row r="64159" spans="11:13" x14ac:dyDescent="0.35">
      <c r="K64159" s="293"/>
      <c r="M64159" s="290"/>
    </row>
    <row r="64160" spans="11:13" x14ac:dyDescent="0.35">
      <c r="K64160" s="293"/>
      <c r="M64160" s="290"/>
    </row>
    <row r="64161" spans="11:13" x14ac:dyDescent="0.35">
      <c r="K64161" s="293"/>
      <c r="M64161" s="290"/>
    </row>
    <row r="64162" spans="11:13" x14ac:dyDescent="0.35">
      <c r="K64162" s="293"/>
      <c r="M64162" s="290"/>
    </row>
    <row r="64163" spans="11:13" x14ac:dyDescent="0.35">
      <c r="K64163" s="293"/>
      <c r="M64163" s="290"/>
    </row>
    <row r="64164" spans="11:13" x14ac:dyDescent="0.35">
      <c r="K64164" s="293"/>
      <c r="M64164" s="290"/>
    </row>
    <row r="64165" spans="11:13" x14ac:dyDescent="0.35">
      <c r="K64165" s="293"/>
      <c r="M64165" s="290"/>
    </row>
    <row r="64166" spans="11:13" x14ac:dyDescent="0.35">
      <c r="K64166" s="293"/>
      <c r="M64166" s="290"/>
    </row>
    <row r="64167" spans="11:13" x14ac:dyDescent="0.35">
      <c r="K64167" s="293"/>
      <c r="M64167" s="290"/>
    </row>
    <row r="64168" spans="11:13" x14ac:dyDescent="0.35">
      <c r="K64168" s="293"/>
      <c r="M64168" s="290"/>
    </row>
    <row r="64169" spans="11:13" x14ac:dyDescent="0.35">
      <c r="K64169" s="293"/>
      <c r="M64169" s="290"/>
    </row>
    <row r="64170" spans="11:13" x14ac:dyDescent="0.35">
      <c r="K64170" s="293"/>
      <c r="M64170" s="290"/>
    </row>
    <row r="64171" spans="11:13" x14ac:dyDescent="0.35">
      <c r="K64171" s="293"/>
      <c r="M64171" s="290"/>
    </row>
    <row r="64172" spans="11:13" x14ac:dyDescent="0.35">
      <c r="K64172" s="293"/>
      <c r="M64172" s="290"/>
    </row>
    <row r="64173" spans="11:13" x14ac:dyDescent="0.35">
      <c r="K64173" s="293"/>
      <c r="M64173" s="290"/>
    </row>
    <row r="64174" spans="11:13" x14ac:dyDescent="0.35">
      <c r="K64174" s="293"/>
      <c r="M64174" s="290"/>
    </row>
    <row r="64175" spans="11:13" x14ac:dyDescent="0.35">
      <c r="K64175" s="293"/>
      <c r="M64175" s="290"/>
    </row>
    <row r="64176" spans="11:13" x14ac:dyDescent="0.35">
      <c r="K64176" s="293"/>
      <c r="M64176" s="290"/>
    </row>
    <row r="64177" spans="11:13" x14ac:dyDescent="0.35">
      <c r="K64177" s="293"/>
      <c r="M64177" s="290"/>
    </row>
    <row r="64178" spans="11:13" x14ac:dyDescent="0.35">
      <c r="K64178" s="293"/>
      <c r="M64178" s="290"/>
    </row>
    <row r="64179" spans="11:13" x14ac:dyDescent="0.35">
      <c r="K64179" s="293"/>
      <c r="M64179" s="290"/>
    </row>
    <row r="64180" spans="11:13" x14ac:dyDescent="0.35">
      <c r="K64180" s="293"/>
      <c r="M64180" s="290"/>
    </row>
    <row r="64181" spans="11:13" x14ac:dyDescent="0.35">
      <c r="K64181" s="293"/>
      <c r="M64181" s="290"/>
    </row>
    <row r="64182" spans="11:13" x14ac:dyDescent="0.35">
      <c r="K64182" s="293"/>
      <c r="M64182" s="290"/>
    </row>
    <row r="64183" spans="11:13" x14ac:dyDescent="0.35">
      <c r="K64183" s="293"/>
      <c r="M64183" s="290"/>
    </row>
    <row r="64184" spans="11:13" x14ac:dyDescent="0.35">
      <c r="K64184" s="293"/>
      <c r="M64184" s="290"/>
    </row>
    <row r="64185" spans="11:13" x14ac:dyDescent="0.35">
      <c r="K64185" s="293"/>
      <c r="M64185" s="290"/>
    </row>
    <row r="64186" spans="11:13" x14ac:dyDescent="0.35">
      <c r="K64186" s="293"/>
      <c r="M64186" s="290"/>
    </row>
    <row r="64187" spans="11:13" x14ac:dyDescent="0.35">
      <c r="K64187" s="293"/>
      <c r="M64187" s="290"/>
    </row>
    <row r="64188" spans="11:13" x14ac:dyDescent="0.35">
      <c r="K64188" s="293"/>
      <c r="M64188" s="290"/>
    </row>
    <row r="64189" spans="11:13" x14ac:dyDescent="0.35">
      <c r="K64189" s="293"/>
      <c r="M64189" s="290"/>
    </row>
    <row r="64190" spans="11:13" x14ac:dyDescent="0.35">
      <c r="K64190" s="293"/>
      <c r="M64190" s="290"/>
    </row>
    <row r="64191" spans="11:13" x14ac:dyDescent="0.35">
      <c r="K64191" s="293"/>
      <c r="M64191" s="290"/>
    </row>
    <row r="64192" spans="11:13" x14ac:dyDescent="0.35">
      <c r="K64192" s="293"/>
      <c r="M64192" s="290"/>
    </row>
    <row r="64193" spans="11:13" x14ac:dyDescent="0.35">
      <c r="K64193" s="293"/>
      <c r="M64193" s="290"/>
    </row>
    <row r="64194" spans="11:13" x14ac:dyDescent="0.35">
      <c r="K64194" s="293"/>
      <c r="M64194" s="290"/>
    </row>
    <row r="64195" spans="11:13" x14ac:dyDescent="0.35">
      <c r="K64195" s="293"/>
      <c r="M64195" s="290"/>
    </row>
    <row r="64196" spans="11:13" x14ac:dyDescent="0.35">
      <c r="K64196" s="293"/>
      <c r="M64196" s="290"/>
    </row>
    <row r="64197" spans="11:13" x14ac:dyDescent="0.35">
      <c r="K64197" s="293"/>
      <c r="M64197" s="290"/>
    </row>
    <row r="64198" spans="11:13" x14ac:dyDescent="0.35">
      <c r="K64198" s="293"/>
      <c r="M64198" s="290"/>
    </row>
    <row r="64199" spans="11:13" x14ac:dyDescent="0.35">
      <c r="K64199" s="293"/>
      <c r="M64199" s="290"/>
    </row>
    <row r="64200" spans="11:13" x14ac:dyDescent="0.35">
      <c r="K64200" s="293"/>
      <c r="M64200" s="290"/>
    </row>
    <row r="64201" spans="11:13" x14ac:dyDescent="0.35">
      <c r="K64201" s="293"/>
      <c r="M64201" s="290"/>
    </row>
    <row r="64202" spans="11:13" x14ac:dyDescent="0.35">
      <c r="K64202" s="293"/>
      <c r="M64202" s="290"/>
    </row>
    <row r="64203" spans="11:13" x14ac:dyDescent="0.35">
      <c r="K64203" s="293"/>
      <c r="M64203" s="290"/>
    </row>
    <row r="64204" spans="11:13" x14ac:dyDescent="0.35">
      <c r="K64204" s="293"/>
      <c r="M64204" s="290"/>
    </row>
    <row r="64205" spans="11:13" x14ac:dyDescent="0.35">
      <c r="K64205" s="293"/>
      <c r="M64205" s="290"/>
    </row>
    <row r="64206" spans="11:13" x14ac:dyDescent="0.35">
      <c r="K64206" s="293"/>
      <c r="M64206" s="290"/>
    </row>
    <row r="64207" spans="11:13" x14ac:dyDescent="0.35">
      <c r="K64207" s="293"/>
      <c r="M64207" s="290"/>
    </row>
    <row r="64208" spans="11:13" x14ac:dyDescent="0.35">
      <c r="K64208" s="293"/>
      <c r="M64208" s="290"/>
    </row>
    <row r="64209" spans="11:13" x14ac:dyDescent="0.35">
      <c r="K64209" s="293"/>
      <c r="M64209" s="290"/>
    </row>
    <row r="64210" spans="11:13" x14ac:dyDescent="0.35">
      <c r="K64210" s="293"/>
      <c r="M64210" s="290"/>
    </row>
    <row r="64211" spans="11:13" x14ac:dyDescent="0.35">
      <c r="K64211" s="293"/>
      <c r="M64211" s="290"/>
    </row>
    <row r="64212" spans="11:13" x14ac:dyDescent="0.35">
      <c r="K64212" s="293"/>
      <c r="M64212" s="290"/>
    </row>
    <row r="64213" spans="11:13" x14ac:dyDescent="0.35">
      <c r="K64213" s="293"/>
      <c r="M64213" s="290"/>
    </row>
    <row r="64214" spans="11:13" x14ac:dyDescent="0.35">
      <c r="K64214" s="293"/>
      <c r="M64214" s="290"/>
    </row>
    <row r="64215" spans="11:13" x14ac:dyDescent="0.35">
      <c r="K64215" s="293"/>
      <c r="M64215" s="290"/>
    </row>
    <row r="64216" spans="11:13" x14ac:dyDescent="0.35">
      <c r="K64216" s="293"/>
      <c r="M64216" s="290"/>
    </row>
    <row r="64217" spans="11:13" x14ac:dyDescent="0.35">
      <c r="K64217" s="293"/>
      <c r="M64217" s="290"/>
    </row>
    <row r="64218" spans="11:13" x14ac:dyDescent="0.35">
      <c r="K64218" s="293"/>
      <c r="M64218" s="290"/>
    </row>
    <row r="64219" spans="11:13" x14ac:dyDescent="0.35">
      <c r="K64219" s="293"/>
      <c r="M64219" s="290"/>
    </row>
    <row r="64220" spans="11:13" x14ac:dyDescent="0.35">
      <c r="K64220" s="293"/>
      <c r="M64220" s="290"/>
    </row>
    <row r="64221" spans="11:13" x14ac:dyDescent="0.35">
      <c r="K64221" s="293"/>
      <c r="M64221" s="290"/>
    </row>
    <row r="64222" spans="11:13" x14ac:dyDescent="0.35">
      <c r="K64222" s="293"/>
      <c r="M64222" s="290"/>
    </row>
    <row r="64223" spans="11:13" x14ac:dyDescent="0.35">
      <c r="K64223" s="293"/>
      <c r="M64223" s="290"/>
    </row>
    <row r="64224" spans="11:13" x14ac:dyDescent="0.35">
      <c r="K64224" s="293"/>
      <c r="M64224" s="290"/>
    </row>
    <row r="64225" spans="11:13" x14ac:dyDescent="0.35">
      <c r="K64225" s="293"/>
      <c r="M64225" s="290"/>
    </row>
    <row r="64226" spans="11:13" x14ac:dyDescent="0.35">
      <c r="K64226" s="293"/>
      <c r="M64226" s="290"/>
    </row>
    <row r="64227" spans="11:13" x14ac:dyDescent="0.35">
      <c r="K64227" s="293"/>
      <c r="M64227" s="290"/>
    </row>
    <row r="64228" spans="11:13" x14ac:dyDescent="0.35">
      <c r="K64228" s="293"/>
      <c r="M64228" s="290"/>
    </row>
    <row r="64229" spans="11:13" x14ac:dyDescent="0.35">
      <c r="K64229" s="293"/>
      <c r="M64229" s="290"/>
    </row>
    <row r="64230" spans="11:13" x14ac:dyDescent="0.35">
      <c r="K64230" s="293"/>
      <c r="M64230" s="290"/>
    </row>
    <row r="64231" spans="11:13" x14ac:dyDescent="0.35">
      <c r="K64231" s="293"/>
      <c r="M64231" s="290"/>
    </row>
    <row r="64232" spans="11:13" x14ac:dyDescent="0.35">
      <c r="K64232" s="293"/>
      <c r="M64232" s="290"/>
    </row>
    <row r="64233" spans="11:13" x14ac:dyDescent="0.35">
      <c r="K64233" s="293"/>
      <c r="M64233" s="290"/>
    </row>
    <row r="64234" spans="11:13" x14ac:dyDescent="0.35">
      <c r="K64234" s="293"/>
      <c r="M64234" s="290"/>
    </row>
    <row r="64235" spans="11:13" x14ac:dyDescent="0.35">
      <c r="K64235" s="293"/>
      <c r="M64235" s="290"/>
    </row>
    <row r="64236" spans="11:13" x14ac:dyDescent="0.35">
      <c r="K64236" s="293"/>
      <c r="M64236" s="290"/>
    </row>
    <row r="64237" spans="11:13" x14ac:dyDescent="0.35">
      <c r="K64237" s="293"/>
      <c r="M64237" s="290"/>
    </row>
    <row r="64238" spans="11:13" x14ac:dyDescent="0.35">
      <c r="K64238" s="293"/>
      <c r="M64238" s="290"/>
    </row>
    <row r="64239" spans="11:13" x14ac:dyDescent="0.35">
      <c r="K64239" s="293"/>
      <c r="M64239" s="290"/>
    </row>
    <row r="64240" spans="11:13" x14ac:dyDescent="0.35">
      <c r="K64240" s="293"/>
      <c r="M64240" s="290"/>
    </row>
    <row r="64241" spans="11:13" x14ac:dyDescent="0.35">
      <c r="K64241" s="293"/>
      <c r="M64241" s="290"/>
    </row>
    <row r="64242" spans="11:13" x14ac:dyDescent="0.35">
      <c r="K64242" s="293"/>
      <c r="M64242" s="290"/>
    </row>
    <row r="64243" spans="11:13" x14ac:dyDescent="0.35">
      <c r="K64243" s="293"/>
      <c r="M64243" s="290"/>
    </row>
    <row r="64244" spans="11:13" x14ac:dyDescent="0.35">
      <c r="K64244" s="293"/>
      <c r="M64244" s="290"/>
    </row>
    <row r="64245" spans="11:13" x14ac:dyDescent="0.35">
      <c r="K64245" s="293"/>
      <c r="M64245" s="290"/>
    </row>
    <row r="64246" spans="11:13" x14ac:dyDescent="0.35">
      <c r="K64246" s="293"/>
      <c r="M64246" s="290"/>
    </row>
    <row r="64247" spans="11:13" x14ac:dyDescent="0.35">
      <c r="K64247" s="293"/>
      <c r="M64247" s="290"/>
    </row>
    <row r="64248" spans="11:13" x14ac:dyDescent="0.35">
      <c r="K64248" s="293"/>
      <c r="M64248" s="290"/>
    </row>
    <row r="64249" spans="11:13" x14ac:dyDescent="0.35">
      <c r="K64249" s="293"/>
      <c r="M64249" s="290"/>
    </row>
    <row r="64250" spans="11:13" x14ac:dyDescent="0.35">
      <c r="K64250" s="293"/>
      <c r="M64250" s="290"/>
    </row>
    <row r="64251" spans="11:13" x14ac:dyDescent="0.35">
      <c r="K64251" s="293"/>
      <c r="M64251" s="290"/>
    </row>
    <row r="64252" spans="11:13" x14ac:dyDescent="0.35">
      <c r="K64252" s="293"/>
      <c r="M64252" s="290"/>
    </row>
    <row r="64253" spans="11:13" x14ac:dyDescent="0.35">
      <c r="K64253" s="293"/>
      <c r="M64253" s="290"/>
    </row>
    <row r="64254" spans="11:13" x14ac:dyDescent="0.35">
      <c r="K64254" s="293"/>
      <c r="M64254" s="290"/>
    </row>
    <row r="64255" spans="11:13" x14ac:dyDescent="0.35">
      <c r="K64255" s="293"/>
      <c r="M64255" s="290"/>
    </row>
    <row r="64256" spans="11:13" x14ac:dyDescent="0.35">
      <c r="K64256" s="293"/>
      <c r="M64256" s="290"/>
    </row>
    <row r="64257" spans="11:13" x14ac:dyDescent="0.35">
      <c r="K64257" s="293"/>
      <c r="M64257" s="290"/>
    </row>
    <row r="64258" spans="11:13" x14ac:dyDescent="0.35">
      <c r="K64258" s="293"/>
      <c r="M64258" s="290"/>
    </row>
    <row r="64259" spans="11:13" x14ac:dyDescent="0.35">
      <c r="K64259" s="293"/>
      <c r="M64259" s="290"/>
    </row>
    <row r="64260" spans="11:13" x14ac:dyDescent="0.35">
      <c r="K64260" s="293"/>
      <c r="M64260" s="290"/>
    </row>
    <row r="64261" spans="11:13" x14ac:dyDescent="0.35">
      <c r="K64261" s="293"/>
      <c r="M64261" s="290"/>
    </row>
    <row r="64262" spans="11:13" x14ac:dyDescent="0.35">
      <c r="K64262" s="293"/>
      <c r="M64262" s="290"/>
    </row>
    <row r="64263" spans="11:13" x14ac:dyDescent="0.35">
      <c r="K64263" s="293"/>
      <c r="M64263" s="290"/>
    </row>
    <row r="64264" spans="11:13" x14ac:dyDescent="0.35">
      <c r="K64264" s="293"/>
      <c r="M64264" s="290"/>
    </row>
    <row r="64265" spans="11:13" x14ac:dyDescent="0.35">
      <c r="K64265" s="293"/>
      <c r="M64265" s="290"/>
    </row>
    <row r="64266" spans="11:13" x14ac:dyDescent="0.35">
      <c r="K64266" s="293"/>
      <c r="M64266" s="290"/>
    </row>
    <row r="64267" spans="11:13" x14ac:dyDescent="0.35">
      <c r="K64267" s="293"/>
      <c r="M64267" s="290"/>
    </row>
    <row r="64268" spans="11:13" x14ac:dyDescent="0.35">
      <c r="K64268" s="293"/>
      <c r="M64268" s="290"/>
    </row>
    <row r="64269" spans="11:13" x14ac:dyDescent="0.35">
      <c r="K64269" s="293"/>
      <c r="M64269" s="290"/>
    </row>
    <row r="64270" spans="11:13" x14ac:dyDescent="0.35">
      <c r="K64270" s="293"/>
      <c r="M64270" s="290"/>
    </row>
    <row r="64271" spans="11:13" x14ac:dyDescent="0.35">
      <c r="K64271" s="293"/>
      <c r="M64271" s="290"/>
    </row>
    <row r="64272" spans="11:13" x14ac:dyDescent="0.35">
      <c r="K64272" s="293"/>
      <c r="M64272" s="290"/>
    </row>
    <row r="64273" spans="11:13" x14ac:dyDescent="0.35">
      <c r="K64273" s="293"/>
      <c r="M64273" s="290"/>
    </row>
    <row r="64274" spans="11:13" x14ac:dyDescent="0.35">
      <c r="K64274" s="293"/>
      <c r="M64274" s="290"/>
    </row>
    <row r="64275" spans="11:13" x14ac:dyDescent="0.35">
      <c r="K64275" s="293"/>
      <c r="M64275" s="290"/>
    </row>
    <row r="64276" spans="11:13" x14ac:dyDescent="0.35">
      <c r="K64276" s="293"/>
      <c r="M64276" s="290"/>
    </row>
    <row r="64277" spans="11:13" x14ac:dyDescent="0.35">
      <c r="K64277" s="293"/>
      <c r="M64277" s="290"/>
    </row>
    <row r="64278" spans="11:13" x14ac:dyDescent="0.35">
      <c r="K64278" s="293"/>
      <c r="M64278" s="290"/>
    </row>
    <row r="64279" spans="11:13" x14ac:dyDescent="0.35">
      <c r="K64279" s="293"/>
      <c r="M64279" s="290"/>
    </row>
    <row r="64280" spans="11:13" x14ac:dyDescent="0.35">
      <c r="K64280" s="293"/>
      <c r="M64280" s="290"/>
    </row>
    <row r="64281" spans="11:13" x14ac:dyDescent="0.35">
      <c r="K64281" s="293"/>
      <c r="M64281" s="290"/>
    </row>
    <row r="64282" spans="11:13" x14ac:dyDescent="0.35">
      <c r="K64282" s="293"/>
      <c r="M64282" s="290"/>
    </row>
    <row r="64283" spans="11:13" x14ac:dyDescent="0.35">
      <c r="K64283" s="293"/>
      <c r="M64283" s="290"/>
    </row>
    <row r="64284" spans="11:13" x14ac:dyDescent="0.35">
      <c r="K64284" s="293"/>
      <c r="M64284" s="290"/>
    </row>
    <row r="64285" spans="11:13" x14ac:dyDescent="0.35">
      <c r="K64285" s="293"/>
      <c r="M64285" s="290"/>
    </row>
    <row r="64286" spans="11:13" x14ac:dyDescent="0.35">
      <c r="K64286" s="293"/>
      <c r="M64286" s="290"/>
    </row>
    <row r="64287" spans="11:13" x14ac:dyDescent="0.35">
      <c r="K64287" s="293"/>
      <c r="M64287" s="290"/>
    </row>
    <row r="64288" spans="11:13" x14ac:dyDescent="0.35">
      <c r="K64288" s="293"/>
      <c r="M64288" s="290"/>
    </row>
    <row r="64289" spans="11:13" x14ac:dyDescent="0.35">
      <c r="K64289" s="293"/>
      <c r="M64289" s="290"/>
    </row>
    <row r="64290" spans="11:13" x14ac:dyDescent="0.35">
      <c r="K64290" s="293"/>
      <c r="M64290" s="290"/>
    </row>
    <row r="64291" spans="11:13" x14ac:dyDescent="0.35">
      <c r="K64291" s="293"/>
      <c r="M64291" s="290"/>
    </row>
    <row r="64292" spans="11:13" x14ac:dyDescent="0.35">
      <c r="K64292" s="293"/>
      <c r="M64292" s="290"/>
    </row>
    <row r="64293" spans="11:13" x14ac:dyDescent="0.35">
      <c r="K64293" s="293"/>
      <c r="M64293" s="290"/>
    </row>
    <row r="64294" spans="11:13" x14ac:dyDescent="0.35">
      <c r="K64294" s="293"/>
      <c r="M64294" s="290"/>
    </row>
    <row r="64295" spans="11:13" x14ac:dyDescent="0.35">
      <c r="K64295" s="293"/>
      <c r="M64295" s="290"/>
    </row>
    <row r="64296" spans="11:13" x14ac:dyDescent="0.35">
      <c r="K64296" s="293"/>
      <c r="M64296" s="290"/>
    </row>
    <row r="64297" spans="11:13" x14ac:dyDescent="0.35">
      <c r="K64297" s="293"/>
      <c r="M64297" s="290"/>
    </row>
    <row r="64298" spans="11:13" x14ac:dyDescent="0.35">
      <c r="K64298" s="293"/>
      <c r="M64298" s="290"/>
    </row>
    <row r="64299" spans="11:13" x14ac:dyDescent="0.35">
      <c r="K64299" s="293"/>
      <c r="M64299" s="290"/>
    </row>
    <row r="64300" spans="11:13" x14ac:dyDescent="0.35">
      <c r="K64300" s="293"/>
      <c r="M64300" s="290"/>
    </row>
    <row r="64301" spans="11:13" x14ac:dyDescent="0.35">
      <c r="K64301" s="293"/>
      <c r="M64301" s="290"/>
    </row>
    <row r="64302" spans="11:13" x14ac:dyDescent="0.35">
      <c r="K64302" s="293"/>
      <c r="M64302" s="290"/>
    </row>
    <row r="64303" spans="11:13" x14ac:dyDescent="0.35">
      <c r="K64303" s="293"/>
      <c r="M64303" s="290"/>
    </row>
    <row r="64304" spans="11:13" x14ac:dyDescent="0.35">
      <c r="K64304" s="293"/>
      <c r="M64304" s="290"/>
    </row>
    <row r="64305" spans="11:13" x14ac:dyDescent="0.35">
      <c r="K64305" s="293"/>
      <c r="M64305" s="290"/>
    </row>
    <row r="64306" spans="11:13" x14ac:dyDescent="0.35">
      <c r="K64306" s="293"/>
      <c r="M64306" s="290"/>
    </row>
    <row r="64307" spans="11:13" x14ac:dyDescent="0.35">
      <c r="K64307" s="293"/>
      <c r="M64307" s="290"/>
    </row>
    <row r="64308" spans="11:13" x14ac:dyDescent="0.35">
      <c r="K64308" s="293"/>
      <c r="M64308" s="290"/>
    </row>
    <row r="64309" spans="11:13" x14ac:dyDescent="0.35">
      <c r="K64309" s="293"/>
      <c r="M64309" s="290"/>
    </row>
    <row r="64310" spans="11:13" x14ac:dyDescent="0.35">
      <c r="K64310" s="293"/>
      <c r="M64310" s="290"/>
    </row>
    <row r="64311" spans="11:13" x14ac:dyDescent="0.35">
      <c r="K64311" s="293"/>
      <c r="M64311" s="290"/>
    </row>
    <row r="64312" spans="11:13" x14ac:dyDescent="0.35">
      <c r="K64312" s="293"/>
      <c r="M64312" s="290"/>
    </row>
    <row r="64313" spans="11:13" x14ac:dyDescent="0.35">
      <c r="K64313" s="293"/>
      <c r="M64313" s="290"/>
    </row>
    <row r="64314" spans="11:13" x14ac:dyDescent="0.35">
      <c r="K64314" s="293"/>
      <c r="M64314" s="290"/>
    </row>
    <row r="64315" spans="11:13" x14ac:dyDescent="0.35">
      <c r="K64315" s="293"/>
      <c r="M64315" s="290"/>
    </row>
    <row r="64316" spans="11:13" x14ac:dyDescent="0.35">
      <c r="K64316" s="293"/>
      <c r="M64316" s="290"/>
    </row>
    <row r="64317" spans="11:13" x14ac:dyDescent="0.35">
      <c r="K64317" s="293"/>
      <c r="M64317" s="290"/>
    </row>
    <row r="64318" spans="11:13" x14ac:dyDescent="0.35">
      <c r="K64318" s="293"/>
      <c r="M64318" s="290"/>
    </row>
    <row r="64319" spans="11:13" x14ac:dyDescent="0.35">
      <c r="K64319" s="293"/>
      <c r="M64319" s="290"/>
    </row>
    <row r="64320" spans="11:13" x14ac:dyDescent="0.35">
      <c r="K64320" s="293"/>
      <c r="M64320" s="290"/>
    </row>
    <row r="64321" spans="11:13" x14ac:dyDescent="0.35">
      <c r="K64321" s="293"/>
      <c r="M64321" s="290"/>
    </row>
    <row r="64322" spans="11:13" x14ac:dyDescent="0.35">
      <c r="K64322" s="293"/>
      <c r="M64322" s="290"/>
    </row>
    <row r="64323" spans="11:13" x14ac:dyDescent="0.35">
      <c r="K64323" s="293"/>
      <c r="M64323" s="290"/>
    </row>
    <row r="64324" spans="11:13" x14ac:dyDescent="0.35">
      <c r="K64324" s="293"/>
      <c r="M64324" s="290"/>
    </row>
    <row r="64325" spans="11:13" x14ac:dyDescent="0.35">
      <c r="K64325" s="293"/>
      <c r="M64325" s="290"/>
    </row>
    <row r="64326" spans="11:13" x14ac:dyDescent="0.35">
      <c r="K64326" s="293"/>
      <c r="M64326" s="290"/>
    </row>
    <row r="64327" spans="11:13" x14ac:dyDescent="0.35">
      <c r="K64327" s="293"/>
      <c r="M64327" s="290"/>
    </row>
    <row r="64328" spans="11:13" x14ac:dyDescent="0.35">
      <c r="K64328" s="293"/>
      <c r="M64328" s="290"/>
    </row>
    <row r="64329" spans="11:13" x14ac:dyDescent="0.35">
      <c r="K64329" s="293"/>
      <c r="M64329" s="290"/>
    </row>
    <row r="64330" spans="11:13" x14ac:dyDescent="0.35">
      <c r="K64330" s="293"/>
      <c r="M64330" s="290"/>
    </row>
    <row r="64331" spans="11:13" x14ac:dyDescent="0.35">
      <c r="K64331" s="293"/>
      <c r="M64331" s="290"/>
    </row>
    <row r="64332" spans="11:13" x14ac:dyDescent="0.35">
      <c r="K64332" s="293"/>
      <c r="M64332" s="290"/>
    </row>
    <row r="64333" spans="11:13" x14ac:dyDescent="0.35">
      <c r="K64333" s="293"/>
      <c r="M64333" s="290"/>
    </row>
    <row r="64334" spans="11:13" x14ac:dyDescent="0.35">
      <c r="K64334" s="293"/>
      <c r="M64334" s="290"/>
    </row>
    <row r="64335" spans="11:13" x14ac:dyDescent="0.35">
      <c r="K64335" s="293"/>
      <c r="M64335" s="290"/>
    </row>
    <row r="64336" spans="11:13" x14ac:dyDescent="0.35">
      <c r="K64336" s="293"/>
      <c r="M64336" s="290"/>
    </row>
    <row r="64337" spans="11:13" x14ac:dyDescent="0.35">
      <c r="K64337" s="293"/>
      <c r="M64337" s="290"/>
    </row>
    <row r="64338" spans="11:13" x14ac:dyDescent="0.35">
      <c r="K64338" s="293"/>
      <c r="M64338" s="290"/>
    </row>
    <row r="64339" spans="11:13" x14ac:dyDescent="0.35">
      <c r="K64339" s="293"/>
      <c r="M64339" s="290"/>
    </row>
    <row r="64340" spans="11:13" x14ac:dyDescent="0.35">
      <c r="K64340" s="293"/>
      <c r="M64340" s="290"/>
    </row>
    <row r="64341" spans="11:13" x14ac:dyDescent="0.35">
      <c r="K64341" s="293"/>
      <c r="M64341" s="290"/>
    </row>
    <row r="64342" spans="11:13" x14ac:dyDescent="0.35">
      <c r="K64342" s="293"/>
      <c r="M64342" s="290"/>
    </row>
    <row r="64343" spans="11:13" x14ac:dyDescent="0.35">
      <c r="K64343" s="293"/>
      <c r="M64343" s="290"/>
    </row>
    <row r="64344" spans="11:13" x14ac:dyDescent="0.35">
      <c r="K64344" s="293"/>
      <c r="M64344" s="290"/>
    </row>
    <row r="64345" spans="11:13" x14ac:dyDescent="0.35">
      <c r="K64345" s="293"/>
      <c r="M64345" s="290"/>
    </row>
    <row r="64346" spans="11:13" x14ac:dyDescent="0.35">
      <c r="K64346" s="293"/>
      <c r="M64346" s="290"/>
    </row>
    <row r="64347" spans="11:13" x14ac:dyDescent="0.35">
      <c r="K64347" s="293"/>
      <c r="M64347" s="290"/>
    </row>
    <row r="64348" spans="11:13" x14ac:dyDescent="0.35">
      <c r="K64348" s="293"/>
      <c r="M64348" s="290"/>
    </row>
    <row r="64349" spans="11:13" x14ac:dyDescent="0.35">
      <c r="K64349" s="293"/>
      <c r="M64349" s="290"/>
    </row>
    <row r="64350" spans="11:13" x14ac:dyDescent="0.35">
      <c r="K64350" s="293"/>
      <c r="M64350" s="290"/>
    </row>
    <row r="64351" spans="11:13" x14ac:dyDescent="0.35">
      <c r="K64351" s="293"/>
      <c r="M64351" s="290"/>
    </row>
    <row r="64352" spans="11:13" x14ac:dyDescent="0.35">
      <c r="K64352" s="293"/>
      <c r="M64352" s="290"/>
    </row>
    <row r="64353" spans="11:13" x14ac:dyDescent="0.35">
      <c r="K64353" s="293"/>
      <c r="M64353" s="290"/>
    </row>
    <row r="64354" spans="11:13" x14ac:dyDescent="0.35">
      <c r="K64354" s="293"/>
      <c r="M64354" s="290"/>
    </row>
    <row r="64355" spans="11:13" x14ac:dyDescent="0.35">
      <c r="K64355" s="293"/>
      <c r="M64355" s="290"/>
    </row>
    <row r="64356" spans="11:13" x14ac:dyDescent="0.35">
      <c r="K64356" s="293"/>
      <c r="M64356" s="290"/>
    </row>
    <row r="64357" spans="11:13" x14ac:dyDescent="0.35">
      <c r="K64357" s="293"/>
      <c r="M64357" s="290"/>
    </row>
    <row r="64358" spans="11:13" x14ac:dyDescent="0.35">
      <c r="K64358" s="293"/>
      <c r="M64358" s="290"/>
    </row>
    <row r="64359" spans="11:13" x14ac:dyDescent="0.35">
      <c r="K64359" s="293"/>
      <c r="M64359" s="290"/>
    </row>
    <row r="64360" spans="11:13" x14ac:dyDescent="0.35">
      <c r="K64360" s="293"/>
      <c r="M64360" s="290"/>
    </row>
    <row r="64361" spans="11:13" x14ac:dyDescent="0.35">
      <c r="K64361" s="293"/>
      <c r="M64361" s="290"/>
    </row>
    <row r="64362" spans="11:13" x14ac:dyDescent="0.35">
      <c r="K64362" s="293"/>
      <c r="M64362" s="290"/>
    </row>
    <row r="64363" spans="11:13" x14ac:dyDescent="0.35">
      <c r="K64363" s="293"/>
      <c r="M64363" s="290"/>
    </row>
    <row r="64364" spans="11:13" x14ac:dyDescent="0.35">
      <c r="K64364" s="293"/>
      <c r="M64364" s="290"/>
    </row>
    <row r="64365" spans="11:13" x14ac:dyDescent="0.35">
      <c r="K64365" s="293"/>
      <c r="M64365" s="290"/>
    </row>
    <row r="64366" spans="11:13" x14ac:dyDescent="0.35">
      <c r="K64366" s="293"/>
      <c r="M64366" s="290"/>
    </row>
    <row r="64367" spans="11:13" x14ac:dyDescent="0.35">
      <c r="K64367" s="293"/>
      <c r="M64367" s="290"/>
    </row>
    <row r="64368" spans="11:13" x14ac:dyDescent="0.35">
      <c r="K64368" s="293"/>
      <c r="M64368" s="290"/>
    </row>
    <row r="64369" spans="11:13" x14ac:dyDescent="0.35">
      <c r="K64369" s="293"/>
      <c r="M64369" s="290"/>
    </row>
    <row r="64370" spans="11:13" x14ac:dyDescent="0.35">
      <c r="K64370" s="293"/>
      <c r="M64370" s="290"/>
    </row>
    <row r="64371" spans="11:13" x14ac:dyDescent="0.35">
      <c r="K64371" s="293"/>
      <c r="M64371" s="290"/>
    </row>
    <row r="64372" spans="11:13" x14ac:dyDescent="0.35">
      <c r="K64372" s="293"/>
      <c r="M64372" s="290"/>
    </row>
    <row r="64373" spans="11:13" x14ac:dyDescent="0.35">
      <c r="K64373" s="293"/>
      <c r="M64373" s="290"/>
    </row>
    <row r="64374" spans="11:13" x14ac:dyDescent="0.35">
      <c r="K64374" s="293"/>
      <c r="M64374" s="290"/>
    </row>
    <row r="64375" spans="11:13" x14ac:dyDescent="0.35">
      <c r="K64375" s="293"/>
      <c r="M64375" s="290"/>
    </row>
    <row r="64376" spans="11:13" x14ac:dyDescent="0.35">
      <c r="K64376" s="293"/>
      <c r="M64376" s="290"/>
    </row>
    <row r="64377" spans="11:13" x14ac:dyDescent="0.35">
      <c r="K64377" s="293"/>
      <c r="M64377" s="290"/>
    </row>
    <row r="64378" spans="11:13" x14ac:dyDescent="0.35">
      <c r="K64378" s="293"/>
      <c r="M64378" s="290"/>
    </row>
    <row r="64379" spans="11:13" x14ac:dyDescent="0.35">
      <c r="K64379" s="293"/>
      <c r="M64379" s="290"/>
    </row>
    <row r="64380" spans="11:13" x14ac:dyDescent="0.35">
      <c r="K64380" s="293"/>
      <c r="M64380" s="290"/>
    </row>
    <row r="64381" spans="11:13" x14ac:dyDescent="0.35">
      <c r="K64381" s="293"/>
      <c r="M64381" s="290"/>
    </row>
    <row r="64382" spans="11:13" x14ac:dyDescent="0.35">
      <c r="K64382" s="293"/>
      <c r="M64382" s="290"/>
    </row>
    <row r="64383" spans="11:13" x14ac:dyDescent="0.35">
      <c r="K64383" s="293"/>
      <c r="M64383" s="290"/>
    </row>
    <row r="64384" spans="11:13" x14ac:dyDescent="0.35">
      <c r="K64384" s="293"/>
      <c r="M64384" s="290"/>
    </row>
    <row r="64385" spans="11:13" x14ac:dyDescent="0.35">
      <c r="K64385" s="293"/>
      <c r="M64385" s="290"/>
    </row>
    <row r="64386" spans="11:13" x14ac:dyDescent="0.35">
      <c r="K64386" s="293"/>
      <c r="M64386" s="290"/>
    </row>
    <row r="64387" spans="11:13" x14ac:dyDescent="0.35">
      <c r="K64387" s="293"/>
      <c r="M64387" s="290"/>
    </row>
    <row r="64388" spans="11:13" x14ac:dyDescent="0.35">
      <c r="K64388" s="293"/>
      <c r="M64388" s="290"/>
    </row>
    <row r="64389" spans="11:13" x14ac:dyDescent="0.35">
      <c r="K64389" s="293"/>
      <c r="M64389" s="290"/>
    </row>
    <row r="64390" spans="11:13" x14ac:dyDescent="0.35">
      <c r="K64390" s="293"/>
      <c r="M64390" s="290"/>
    </row>
    <row r="64391" spans="11:13" x14ac:dyDescent="0.35">
      <c r="K64391" s="293"/>
      <c r="M64391" s="290"/>
    </row>
    <row r="64392" spans="11:13" x14ac:dyDescent="0.35">
      <c r="K64392" s="293"/>
      <c r="M64392" s="290"/>
    </row>
    <row r="64393" spans="11:13" x14ac:dyDescent="0.35">
      <c r="K64393" s="293"/>
      <c r="M64393" s="290"/>
    </row>
    <row r="64394" spans="11:13" x14ac:dyDescent="0.35">
      <c r="K64394" s="293"/>
      <c r="M64394" s="290"/>
    </row>
    <row r="64395" spans="11:13" x14ac:dyDescent="0.35">
      <c r="K64395" s="293"/>
      <c r="M64395" s="290"/>
    </row>
    <row r="64396" spans="11:13" x14ac:dyDescent="0.35">
      <c r="K64396" s="293"/>
      <c r="M64396" s="290"/>
    </row>
    <row r="64397" spans="11:13" x14ac:dyDescent="0.35">
      <c r="K64397" s="293"/>
      <c r="M64397" s="290"/>
    </row>
    <row r="64398" spans="11:13" x14ac:dyDescent="0.35">
      <c r="K64398" s="293"/>
      <c r="M64398" s="290"/>
    </row>
    <row r="64399" spans="11:13" x14ac:dyDescent="0.35">
      <c r="K64399" s="293"/>
      <c r="M64399" s="290"/>
    </row>
    <row r="64400" spans="11:13" x14ac:dyDescent="0.35">
      <c r="K64400" s="293"/>
      <c r="M64400" s="290"/>
    </row>
    <row r="64401" spans="11:13" x14ac:dyDescent="0.35">
      <c r="K64401" s="293"/>
      <c r="M64401" s="290"/>
    </row>
    <row r="64402" spans="11:13" x14ac:dyDescent="0.35">
      <c r="K64402" s="293"/>
      <c r="M64402" s="290"/>
    </row>
    <row r="64403" spans="11:13" x14ac:dyDescent="0.35">
      <c r="K64403" s="293"/>
      <c r="M64403" s="290"/>
    </row>
    <row r="64404" spans="11:13" x14ac:dyDescent="0.35">
      <c r="K64404" s="293"/>
      <c r="M64404" s="290"/>
    </row>
    <row r="64405" spans="11:13" x14ac:dyDescent="0.35">
      <c r="K64405" s="293"/>
      <c r="M64405" s="290"/>
    </row>
    <row r="64406" spans="11:13" x14ac:dyDescent="0.35">
      <c r="K64406" s="293"/>
      <c r="M64406" s="290"/>
    </row>
    <row r="64407" spans="11:13" x14ac:dyDescent="0.35">
      <c r="K64407" s="293"/>
      <c r="M64407" s="290"/>
    </row>
    <row r="64408" spans="11:13" x14ac:dyDescent="0.35">
      <c r="K64408" s="293"/>
      <c r="M64408" s="290"/>
    </row>
    <row r="64409" spans="11:13" x14ac:dyDescent="0.35">
      <c r="K64409" s="293"/>
      <c r="M64409" s="290"/>
    </row>
    <row r="64410" spans="11:13" x14ac:dyDescent="0.35">
      <c r="K64410" s="293"/>
      <c r="M64410" s="290"/>
    </row>
    <row r="64411" spans="11:13" x14ac:dyDescent="0.35">
      <c r="K64411" s="293"/>
      <c r="M64411" s="290"/>
    </row>
    <row r="64412" spans="11:13" x14ac:dyDescent="0.35">
      <c r="K64412" s="293"/>
      <c r="M64412" s="290"/>
    </row>
    <row r="64413" spans="11:13" x14ac:dyDescent="0.35">
      <c r="K64413" s="293"/>
      <c r="M64413" s="290"/>
    </row>
    <row r="64414" spans="11:13" x14ac:dyDescent="0.35">
      <c r="K64414" s="293"/>
      <c r="M64414" s="290"/>
    </row>
    <row r="64415" spans="11:13" x14ac:dyDescent="0.35">
      <c r="K64415" s="293"/>
      <c r="M64415" s="290"/>
    </row>
    <row r="64416" spans="11:13" x14ac:dyDescent="0.35">
      <c r="K64416" s="293"/>
      <c r="M64416" s="290"/>
    </row>
    <row r="64417" spans="11:13" x14ac:dyDescent="0.35">
      <c r="K64417" s="293"/>
      <c r="M64417" s="290"/>
    </row>
    <row r="64418" spans="11:13" x14ac:dyDescent="0.35">
      <c r="K64418" s="293"/>
      <c r="M64418" s="290"/>
    </row>
    <row r="64419" spans="11:13" x14ac:dyDescent="0.35">
      <c r="K64419" s="293"/>
      <c r="M64419" s="290"/>
    </row>
    <row r="64420" spans="11:13" x14ac:dyDescent="0.35">
      <c r="K64420" s="293"/>
      <c r="M64420" s="290"/>
    </row>
    <row r="64421" spans="11:13" x14ac:dyDescent="0.35">
      <c r="K64421" s="293"/>
      <c r="M64421" s="290"/>
    </row>
    <row r="64422" spans="11:13" x14ac:dyDescent="0.35">
      <c r="K64422" s="293"/>
      <c r="M64422" s="290"/>
    </row>
    <row r="64423" spans="11:13" x14ac:dyDescent="0.35">
      <c r="K64423" s="293"/>
      <c r="M64423" s="290"/>
    </row>
    <row r="64424" spans="11:13" x14ac:dyDescent="0.35">
      <c r="K64424" s="293"/>
      <c r="M64424" s="290"/>
    </row>
    <row r="64425" spans="11:13" x14ac:dyDescent="0.35">
      <c r="K64425" s="293"/>
      <c r="M64425" s="290"/>
    </row>
    <row r="64426" spans="11:13" x14ac:dyDescent="0.35">
      <c r="K64426" s="293"/>
      <c r="M64426" s="290"/>
    </row>
    <row r="64427" spans="11:13" x14ac:dyDescent="0.35">
      <c r="K64427" s="293"/>
      <c r="M64427" s="290"/>
    </row>
    <row r="64428" spans="11:13" x14ac:dyDescent="0.35">
      <c r="K64428" s="293"/>
      <c r="M64428" s="290"/>
    </row>
    <row r="64429" spans="11:13" x14ac:dyDescent="0.35">
      <c r="K64429" s="293"/>
      <c r="M64429" s="290"/>
    </row>
    <row r="64430" spans="11:13" x14ac:dyDescent="0.35">
      <c r="K64430" s="293"/>
      <c r="M64430" s="290"/>
    </row>
    <row r="64431" spans="11:13" x14ac:dyDescent="0.35">
      <c r="K64431" s="293"/>
      <c r="M64431" s="290"/>
    </row>
    <row r="64432" spans="11:13" x14ac:dyDescent="0.35">
      <c r="K64432" s="293"/>
      <c r="M64432" s="290"/>
    </row>
    <row r="64433" spans="11:13" x14ac:dyDescent="0.35">
      <c r="K64433" s="293"/>
      <c r="M64433" s="290"/>
    </row>
    <row r="64434" spans="11:13" x14ac:dyDescent="0.35">
      <c r="K64434" s="293"/>
      <c r="M64434" s="290"/>
    </row>
    <row r="64435" spans="11:13" x14ac:dyDescent="0.35">
      <c r="K64435" s="293"/>
      <c r="M64435" s="290"/>
    </row>
    <row r="64436" spans="11:13" x14ac:dyDescent="0.35">
      <c r="K64436" s="293"/>
      <c r="M64436" s="290"/>
    </row>
    <row r="64437" spans="11:13" x14ac:dyDescent="0.35">
      <c r="K64437" s="293"/>
      <c r="M64437" s="290"/>
    </row>
    <row r="64438" spans="11:13" x14ac:dyDescent="0.35">
      <c r="K64438" s="293"/>
      <c r="M64438" s="290"/>
    </row>
    <row r="64439" spans="11:13" x14ac:dyDescent="0.35">
      <c r="K64439" s="293"/>
      <c r="M64439" s="290"/>
    </row>
    <row r="64440" spans="11:13" x14ac:dyDescent="0.35">
      <c r="K64440" s="293"/>
      <c r="M64440" s="290"/>
    </row>
    <row r="64441" spans="11:13" x14ac:dyDescent="0.35">
      <c r="K64441" s="293"/>
      <c r="M64441" s="290"/>
    </row>
    <row r="64442" spans="11:13" x14ac:dyDescent="0.35">
      <c r="K64442" s="293"/>
      <c r="M64442" s="290"/>
    </row>
    <row r="64443" spans="11:13" x14ac:dyDescent="0.35">
      <c r="K64443" s="293"/>
      <c r="M64443" s="290"/>
    </row>
    <row r="64444" spans="11:13" x14ac:dyDescent="0.35">
      <c r="K64444" s="293"/>
      <c r="M64444" s="290"/>
    </row>
    <row r="64445" spans="11:13" x14ac:dyDescent="0.35">
      <c r="K64445" s="293"/>
      <c r="M64445" s="290"/>
    </row>
    <row r="64446" spans="11:13" x14ac:dyDescent="0.35">
      <c r="K64446" s="293"/>
      <c r="M64446" s="290"/>
    </row>
    <row r="64447" spans="11:13" x14ac:dyDescent="0.35">
      <c r="K64447" s="293"/>
      <c r="M64447" s="290"/>
    </row>
    <row r="64448" spans="11:13" x14ac:dyDescent="0.35">
      <c r="K64448" s="293"/>
      <c r="M64448" s="290"/>
    </row>
    <row r="64449" spans="11:13" x14ac:dyDescent="0.35">
      <c r="K64449" s="293"/>
      <c r="M64449" s="290"/>
    </row>
    <row r="64450" spans="11:13" x14ac:dyDescent="0.35">
      <c r="K64450" s="293"/>
      <c r="M64450" s="290"/>
    </row>
    <row r="64451" spans="11:13" x14ac:dyDescent="0.35">
      <c r="K64451" s="293"/>
      <c r="M64451" s="290"/>
    </row>
    <row r="64452" spans="11:13" x14ac:dyDescent="0.35">
      <c r="K64452" s="293"/>
      <c r="M64452" s="290"/>
    </row>
    <row r="64453" spans="11:13" x14ac:dyDescent="0.35">
      <c r="K64453" s="293"/>
      <c r="M64453" s="290"/>
    </row>
    <row r="64454" spans="11:13" x14ac:dyDescent="0.35">
      <c r="K64454" s="293"/>
      <c r="M64454" s="290"/>
    </row>
    <row r="64455" spans="11:13" x14ac:dyDescent="0.35">
      <c r="K64455" s="293"/>
      <c r="M64455" s="290"/>
    </row>
    <row r="64456" spans="11:13" x14ac:dyDescent="0.35">
      <c r="K64456" s="293"/>
      <c r="M64456" s="290"/>
    </row>
    <row r="64457" spans="11:13" x14ac:dyDescent="0.35">
      <c r="K64457" s="293"/>
      <c r="M64457" s="290"/>
    </row>
    <row r="64458" spans="11:13" x14ac:dyDescent="0.35">
      <c r="K64458" s="293"/>
      <c r="M64458" s="290"/>
    </row>
    <row r="64459" spans="11:13" x14ac:dyDescent="0.35">
      <c r="K64459" s="293"/>
      <c r="M64459" s="290"/>
    </row>
    <row r="64460" spans="11:13" x14ac:dyDescent="0.35">
      <c r="K64460" s="293"/>
      <c r="M64460" s="290"/>
    </row>
    <row r="64461" spans="11:13" x14ac:dyDescent="0.35">
      <c r="K64461" s="293"/>
      <c r="M64461" s="290"/>
    </row>
    <row r="64462" spans="11:13" x14ac:dyDescent="0.35">
      <c r="K64462" s="293"/>
      <c r="M64462" s="290"/>
    </row>
    <row r="64463" spans="11:13" x14ac:dyDescent="0.35">
      <c r="K64463" s="293"/>
      <c r="M64463" s="290"/>
    </row>
    <row r="64464" spans="11:13" x14ac:dyDescent="0.35">
      <c r="K64464" s="293"/>
      <c r="M64464" s="290"/>
    </row>
    <row r="64465" spans="11:13" x14ac:dyDescent="0.35">
      <c r="K64465" s="293"/>
      <c r="M64465" s="290"/>
    </row>
    <row r="64466" spans="11:13" x14ac:dyDescent="0.35">
      <c r="K64466" s="293"/>
      <c r="M64466" s="290"/>
    </row>
    <row r="64467" spans="11:13" x14ac:dyDescent="0.35">
      <c r="K64467" s="293"/>
      <c r="M64467" s="290"/>
    </row>
    <row r="64468" spans="11:13" x14ac:dyDescent="0.35">
      <c r="K64468" s="293"/>
      <c r="M64468" s="290"/>
    </row>
    <row r="64469" spans="11:13" x14ac:dyDescent="0.35">
      <c r="K64469" s="293"/>
      <c r="M64469" s="290"/>
    </row>
    <row r="64470" spans="11:13" x14ac:dyDescent="0.35">
      <c r="K64470" s="293"/>
      <c r="M64470" s="290"/>
    </row>
    <row r="64471" spans="11:13" x14ac:dyDescent="0.35">
      <c r="K64471" s="293"/>
      <c r="M64471" s="290"/>
    </row>
    <row r="64472" spans="11:13" x14ac:dyDescent="0.35">
      <c r="K64472" s="293"/>
      <c r="M64472" s="290"/>
    </row>
    <row r="64473" spans="11:13" x14ac:dyDescent="0.35">
      <c r="K64473" s="293"/>
      <c r="M64473" s="290"/>
    </row>
    <row r="64474" spans="11:13" x14ac:dyDescent="0.35">
      <c r="K64474" s="293"/>
      <c r="M64474" s="290"/>
    </row>
    <row r="64475" spans="11:13" x14ac:dyDescent="0.35">
      <c r="K64475" s="293"/>
      <c r="M64475" s="290"/>
    </row>
    <row r="64476" spans="11:13" x14ac:dyDescent="0.35">
      <c r="K64476" s="293"/>
      <c r="M64476" s="290"/>
    </row>
    <row r="64477" spans="11:13" x14ac:dyDescent="0.35">
      <c r="K64477" s="293"/>
      <c r="M64477" s="290"/>
    </row>
    <row r="64478" spans="11:13" x14ac:dyDescent="0.35">
      <c r="K64478" s="293"/>
      <c r="M64478" s="290"/>
    </row>
    <row r="64479" spans="11:13" x14ac:dyDescent="0.35">
      <c r="K64479" s="293"/>
      <c r="M64479" s="290"/>
    </row>
    <row r="64480" spans="11:13" x14ac:dyDescent="0.35">
      <c r="K64480" s="293"/>
      <c r="M64480" s="290"/>
    </row>
    <row r="64481" spans="11:13" x14ac:dyDescent="0.35">
      <c r="K64481" s="293"/>
      <c r="M64481" s="290"/>
    </row>
    <row r="64482" spans="11:13" x14ac:dyDescent="0.35">
      <c r="K64482" s="293"/>
      <c r="M64482" s="290"/>
    </row>
    <row r="64483" spans="11:13" x14ac:dyDescent="0.35">
      <c r="K64483" s="293"/>
      <c r="M64483" s="290"/>
    </row>
    <row r="64484" spans="11:13" x14ac:dyDescent="0.35">
      <c r="K64484" s="293"/>
      <c r="M64484" s="290"/>
    </row>
    <row r="64485" spans="11:13" x14ac:dyDescent="0.35">
      <c r="K64485" s="293"/>
      <c r="M64485" s="290"/>
    </row>
    <row r="64486" spans="11:13" x14ac:dyDescent="0.35">
      <c r="K64486" s="293"/>
      <c r="M64486" s="290"/>
    </row>
    <row r="64487" spans="11:13" x14ac:dyDescent="0.35">
      <c r="K64487" s="293"/>
      <c r="M64487" s="290"/>
    </row>
    <row r="64488" spans="11:13" x14ac:dyDescent="0.35">
      <c r="K64488" s="293"/>
      <c r="M64488" s="290"/>
    </row>
    <row r="64489" spans="11:13" x14ac:dyDescent="0.35">
      <c r="K64489" s="293"/>
      <c r="M64489" s="290"/>
    </row>
    <row r="64490" spans="11:13" x14ac:dyDescent="0.35">
      <c r="K64490" s="293"/>
      <c r="M64490" s="290"/>
    </row>
    <row r="64491" spans="11:13" x14ac:dyDescent="0.35">
      <c r="K64491" s="293"/>
      <c r="M64491" s="290"/>
    </row>
    <row r="64492" spans="11:13" x14ac:dyDescent="0.35">
      <c r="K64492" s="293"/>
      <c r="M64492" s="290"/>
    </row>
    <row r="64493" spans="11:13" x14ac:dyDescent="0.35">
      <c r="K64493" s="293"/>
      <c r="M64493" s="290"/>
    </row>
    <row r="64494" spans="11:13" x14ac:dyDescent="0.35">
      <c r="K64494" s="293"/>
      <c r="M64494" s="290"/>
    </row>
    <row r="64495" spans="11:13" x14ac:dyDescent="0.35">
      <c r="K64495" s="293"/>
      <c r="M64495" s="290"/>
    </row>
    <row r="64496" spans="11:13" x14ac:dyDescent="0.35">
      <c r="K64496" s="293"/>
      <c r="M64496" s="290"/>
    </row>
    <row r="64497" spans="11:13" x14ac:dyDescent="0.35">
      <c r="K64497" s="293"/>
      <c r="M64497" s="290"/>
    </row>
    <row r="64498" spans="11:13" x14ac:dyDescent="0.35">
      <c r="K64498" s="293"/>
      <c r="M64498" s="290"/>
    </row>
    <row r="64499" spans="11:13" x14ac:dyDescent="0.35">
      <c r="K64499" s="293"/>
      <c r="M64499" s="290"/>
    </row>
    <row r="64500" spans="11:13" x14ac:dyDescent="0.35">
      <c r="K64500" s="293"/>
      <c r="M64500" s="290"/>
    </row>
    <row r="64501" spans="11:13" x14ac:dyDescent="0.35">
      <c r="K64501" s="293"/>
      <c r="M64501" s="290"/>
    </row>
    <row r="64502" spans="11:13" x14ac:dyDescent="0.35">
      <c r="K64502" s="293"/>
      <c r="M64502" s="290"/>
    </row>
    <row r="64503" spans="11:13" x14ac:dyDescent="0.35">
      <c r="K64503" s="293"/>
      <c r="M64503" s="290"/>
    </row>
    <row r="64504" spans="11:13" x14ac:dyDescent="0.35">
      <c r="K64504" s="293"/>
      <c r="M64504" s="290"/>
    </row>
    <row r="64505" spans="11:13" x14ac:dyDescent="0.35">
      <c r="K64505" s="293"/>
      <c r="M64505" s="290"/>
    </row>
    <row r="64506" spans="11:13" x14ac:dyDescent="0.35">
      <c r="K64506" s="293"/>
      <c r="M64506" s="290"/>
    </row>
    <row r="64507" spans="11:13" x14ac:dyDescent="0.35">
      <c r="K64507" s="293"/>
      <c r="M64507" s="290"/>
    </row>
    <row r="64508" spans="11:13" x14ac:dyDescent="0.35">
      <c r="K64508" s="293"/>
      <c r="M64508" s="290"/>
    </row>
    <row r="64509" spans="11:13" x14ac:dyDescent="0.35">
      <c r="K64509" s="293"/>
      <c r="M64509" s="290"/>
    </row>
    <row r="64510" spans="11:13" x14ac:dyDescent="0.35">
      <c r="K64510" s="293"/>
      <c r="M64510" s="290"/>
    </row>
    <row r="64511" spans="11:13" x14ac:dyDescent="0.35">
      <c r="K64511" s="293"/>
      <c r="M64511" s="290"/>
    </row>
    <row r="64512" spans="11:13" x14ac:dyDescent="0.35">
      <c r="K64512" s="293"/>
      <c r="M64512" s="290"/>
    </row>
    <row r="64513" spans="11:13" x14ac:dyDescent="0.35">
      <c r="K64513" s="293"/>
      <c r="M64513" s="290"/>
    </row>
    <row r="64514" spans="11:13" x14ac:dyDescent="0.35">
      <c r="K64514" s="293"/>
      <c r="M64514" s="290"/>
    </row>
    <row r="64515" spans="11:13" x14ac:dyDescent="0.35">
      <c r="K64515" s="293"/>
      <c r="M64515" s="290"/>
    </row>
    <row r="64516" spans="11:13" x14ac:dyDescent="0.35">
      <c r="K64516" s="293"/>
      <c r="M64516" s="290"/>
    </row>
    <row r="64517" spans="11:13" x14ac:dyDescent="0.35">
      <c r="K64517" s="293"/>
      <c r="M64517" s="290"/>
    </row>
    <row r="64518" spans="11:13" x14ac:dyDescent="0.35">
      <c r="K64518" s="293"/>
      <c r="M64518" s="290"/>
    </row>
    <row r="64519" spans="11:13" x14ac:dyDescent="0.35">
      <c r="K64519" s="293"/>
      <c r="M64519" s="290"/>
    </row>
    <row r="64520" spans="11:13" x14ac:dyDescent="0.35">
      <c r="K64520" s="293"/>
      <c r="M64520" s="290"/>
    </row>
    <row r="64521" spans="11:13" x14ac:dyDescent="0.35">
      <c r="K64521" s="293"/>
      <c r="M64521" s="290"/>
    </row>
    <row r="64522" spans="11:13" x14ac:dyDescent="0.35">
      <c r="K64522" s="293"/>
      <c r="M64522" s="290"/>
    </row>
    <row r="64523" spans="11:13" x14ac:dyDescent="0.35">
      <c r="K64523" s="293"/>
      <c r="M64523" s="290"/>
    </row>
    <row r="64524" spans="11:13" x14ac:dyDescent="0.35">
      <c r="K64524" s="293"/>
      <c r="M64524" s="290"/>
    </row>
    <row r="64525" spans="11:13" x14ac:dyDescent="0.35">
      <c r="K64525" s="293"/>
      <c r="M64525" s="290"/>
    </row>
    <row r="64526" spans="11:13" x14ac:dyDescent="0.35">
      <c r="K64526" s="293"/>
      <c r="M64526" s="290"/>
    </row>
    <row r="64527" spans="11:13" x14ac:dyDescent="0.35">
      <c r="K64527" s="293"/>
      <c r="M64527" s="290"/>
    </row>
    <row r="64528" spans="11:13" x14ac:dyDescent="0.35">
      <c r="K64528" s="293"/>
      <c r="M64528" s="290"/>
    </row>
    <row r="64529" spans="11:13" x14ac:dyDescent="0.35">
      <c r="K64529" s="293"/>
      <c r="M64529" s="290"/>
    </row>
    <row r="64530" spans="11:13" x14ac:dyDescent="0.35">
      <c r="K64530" s="293"/>
      <c r="M64530" s="290"/>
    </row>
    <row r="64531" spans="11:13" x14ac:dyDescent="0.35">
      <c r="K64531" s="293"/>
      <c r="M64531" s="290"/>
    </row>
    <row r="64532" spans="11:13" x14ac:dyDescent="0.35">
      <c r="K64532" s="293"/>
      <c r="M64532" s="290"/>
    </row>
    <row r="64533" spans="11:13" x14ac:dyDescent="0.35">
      <c r="K64533" s="293"/>
      <c r="M64533" s="290"/>
    </row>
    <row r="64534" spans="11:13" x14ac:dyDescent="0.35">
      <c r="K64534" s="293"/>
      <c r="M64534" s="290"/>
    </row>
    <row r="64535" spans="11:13" x14ac:dyDescent="0.35">
      <c r="K64535" s="293"/>
      <c r="M64535" s="290"/>
    </row>
    <row r="64536" spans="11:13" x14ac:dyDescent="0.35">
      <c r="K64536" s="293"/>
      <c r="M64536" s="290"/>
    </row>
    <row r="64537" spans="11:13" x14ac:dyDescent="0.35">
      <c r="K64537" s="293"/>
      <c r="M64537" s="290"/>
    </row>
    <row r="64538" spans="11:13" x14ac:dyDescent="0.35">
      <c r="K64538" s="293"/>
      <c r="M64538" s="290"/>
    </row>
    <row r="64539" spans="11:13" x14ac:dyDescent="0.35">
      <c r="K64539" s="293"/>
      <c r="M64539" s="290"/>
    </row>
    <row r="64540" spans="11:13" x14ac:dyDescent="0.35">
      <c r="K64540" s="293"/>
      <c r="M64540" s="290"/>
    </row>
    <row r="64541" spans="11:13" x14ac:dyDescent="0.35">
      <c r="K64541" s="293"/>
      <c r="M64541" s="290"/>
    </row>
    <row r="64542" spans="11:13" x14ac:dyDescent="0.35">
      <c r="K64542" s="293"/>
      <c r="M64542" s="290"/>
    </row>
    <row r="64543" spans="11:13" x14ac:dyDescent="0.35">
      <c r="K64543" s="293"/>
      <c r="M64543" s="290"/>
    </row>
    <row r="64544" spans="11:13" x14ac:dyDescent="0.35">
      <c r="K64544" s="293"/>
      <c r="M64544" s="290"/>
    </row>
    <row r="64545" spans="11:13" x14ac:dyDescent="0.35">
      <c r="K64545" s="293"/>
      <c r="M64545" s="290"/>
    </row>
    <row r="64546" spans="11:13" x14ac:dyDescent="0.35">
      <c r="K64546" s="293"/>
      <c r="M64546" s="290"/>
    </row>
    <row r="64547" spans="11:13" x14ac:dyDescent="0.35">
      <c r="K64547" s="293"/>
      <c r="M64547" s="290"/>
    </row>
    <row r="64548" spans="11:13" x14ac:dyDescent="0.35">
      <c r="K64548" s="293"/>
      <c r="M64548" s="290"/>
    </row>
    <row r="64549" spans="11:13" x14ac:dyDescent="0.35">
      <c r="K64549" s="293"/>
      <c r="M64549" s="290"/>
    </row>
    <row r="64550" spans="11:13" x14ac:dyDescent="0.35">
      <c r="K64550" s="293"/>
      <c r="M64550" s="290"/>
    </row>
    <row r="64551" spans="11:13" x14ac:dyDescent="0.35">
      <c r="K64551" s="293"/>
      <c r="M64551" s="290"/>
    </row>
    <row r="64552" spans="11:13" x14ac:dyDescent="0.35">
      <c r="K64552" s="293"/>
      <c r="M64552" s="290"/>
    </row>
    <row r="64553" spans="11:13" x14ac:dyDescent="0.35">
      <c r="K64553" s="293"/>
      <c r="M64553" s="290"/>
    </row>
    <row r="64554" spans="11:13" x14ac:dyDescent="0.35">
      <c r="K64554" s="293"/>
      <c r="M64554" s="290"/>
    </row>
    <row r="64555" spans="11:13" x14ac:dyDescent="0.35">
      <c r="K64555" s="293"/>
      <c r="M64555" s="290"/>
    </row>
    <row r="64556" spans="11:13" x14ac:dyDescent="0.35">
      <c r="K64556" s="293"/>
      <c r="M64556" s="290"/>
    </row>
    <row r="64557" spans="11:13" x14ac:dyDescent="0.35">
      <c r="K64557" s="293"/>
      <c r="M64557" s="290"/>
    </row>
    <row r="64558" spans="11:13" x14ac:dyDescent="0.35">
      <c r="K64558" s="293"/>
      <c r="M64558" s="290"/>
    </row>
    <row r="64559" spans="11:13" x14ac:dyDescent="0.35">
      <c r="K64559" s="293"/>
      <c r="M64559" s="290"/>
    </row>
    <row r="64560" spans="11:13" x14ac:dyDescent="0.35">
      <c r="K64560" s="293"/>
      <c r="M64560" s="290"/>
    </row>
    <row r="64561" spans="11:13" x14ac:dyDescent="0.35">
      <c r="K64561" s="293"/>
      <c r="M64561" s="290"/>
    </row>
    <row r="64562" spans="11:13" x14ac:dyDescent="0.35">
      <c r="K64562" s="293"/>
      <c r="M64562" s="290"/>
    </row>
    <row r="64563" spans="11:13" x14ac:dyDescent="0.35">
      <c r="K64563" s="293"/>
      <c r="M64563" s="290"/>
    </row>
    <row r="64564" spans="11:13" x14ac:dyDescent="0.35">
      <c r="K64564" s="293"/>
      <c r="M64564" s="290"/>
    </row>
    <row r="64565" spans="11:13" x14ac:dyDescent="0.35">
      <c r="K64565" s="293"/>
      <c r="M64565" s="290"/>
    </row>
    <row r="64566" spans="11:13" x14ac:dyDescent="0.35">
      <c r="K64566" s="293"/>
      <c r="M64566" s="290"/>
    </row>
    <row r="64567" spans="11:13" x14ac:dyDescent="0.35">
      <c r="K64567" s="293"/>
      <c r="M64567" s="290"/>
    </row>
    <row r="64568" spans="11:13" x14ac:dyDescent="0.35">
      <c r="K64568" s="293"/>
      <c r="M64568" s="290"/>
    </row>
    <row r="64569" spans="11:13" x14ac:dyDescent="0.35">
      <c r="K64569" s="293"/>
      <c r="M64569" s="290"/>
    </row>
    <row r="64570" spans="11:13" x14ac:dyDescent="0.35">
      <c r="K64570" s="293"/>
      <c r="M64570" s="290"/>
    </row>
    <row r="64571" spans="11:13" x14ac:dyDescent="0.35">
      <c r="K64571" s="293"/>
      <c r="M64571" s="290"/>
    </row>
    <row r="64572" spans="11:13" x14ac:dyDescent="0.35">
      <c r="K64572" s="293"/>
      <c r="M64572" s="290"/>
    </row>
    <row r="64573" spans="11:13" x14ac:dyDescent="0.35">
      <c r="K64573" s="293"/>
      <c r="M64573" s="290"/>
    </row>
    <row r="64574" spans="11:13" x14ac:dyDescent="0.35">
      <c r="K64574" s="293"/>
      <c r="M64574" s="290"/>
    </row>
    <row r="64575" spans="11:13" x14ac:dyDescent="0.35">
      <c r="K64575" s="293"/>
      <c r="M64575" s="290"/>
    </row>
    <row r="64576" spans="11:13" x14ac:dyDescent="0.35">
      <c r="K64576" s="293"/>
      <c r="M64576" s="290"/>
    </row>
    <row r="64577" spans="11:13" x14ac:dyDescent="0.35">
      <c r="K64577" s="293"/>
      <c r="M64577" s="290"/>
    </row>
    <row r="64578" spans="11:13" x14ac:dyDescent="0.35">
      <c r="K64578" s="293"/>
      <c r="M64578" s="290"/>
    </row>
    <row r="64579" spans="11:13" x14ac:dyDescent="0.35">
      <c r="K64579" s="293"/>
      <c r="M64579" s="290"/>
    </row>
    <row r="64580" spans="11:13" x14ac:dyDescent="0.35">
      <c r="K64580" s="293"/>
      <c r="M64580" s="290"/>
    </row>
    <row r="64581" spans="11:13" x14ac:dyDescent="0.35">
      <c r="K64581" s="293"/>
      <c r="M64581" s="290"/>
    </row>
    <row r="64582" spans="11:13" x14ac:dyDescent="0.35">
      <c r="K64582" s="293"/>
      <c r="M64582" s="290"/>
    </row>
    <row r="64583" spans="11:13" x14ac:dyDescent="0.35">
      <c r="K64583" s="293"/>
      <c r="M64583" s="290"/>
    </row>
    <row r="64584" spans="11:13" x14ac:dyDescent="0.35">
      <c r="K64584" s="293"/>
      <c r="M64584" s="290"/>
    </row>
    <row r="64585" spans="11:13" x14ac:dyDescent="0.35">
      <c r="K64585" s="293"/>
      <c r="M64585" s="290"/>
    </row>
    <row r="64586" spans="11:13" x14ac:dyDescent="0.35">
      <c r="K64586" s="293"/>
      <c r="M64586" s="290"/>
    </row>
    <row r="64587" spans="11:13" x14ac:dyDescent="0.35">
      <c r="K64587" s="293"/>
      <c r="M64587" s="290"/>
    </row>
    <row r="64588" spans="11:13" x14ac:dyDescent="0.35">
      <c r="K64588" s="293"/>
      <c r="M64588" s="290"/>
    </row>
    <row r="64589" spans="11:13" x14ac:dyDescent="0.35">
      <c r="K64589" s="293"/>
      <c r="M64589" s="290"/>
    </row>
    <row r="64590" spans="11:13" x14ac:dyDescent="0.35">
      <c r="K64590" s="293"/>
      <c r="M64590" s="290"/>
    </row>
    <row r="64591" spans="11:13" x14ac:dyDescent="0.35">
      <c r="K64591" s="293"/>
      <c r="M64591" s="290"/>
    </row>
    <row r="64592" spans="11:13" x14ac:dyDescent="0.35">
      <c r="K64592" s="293"/>
      <c r="M64592" s="290"/>
    </row>
    <row r="64593" spans="11:13" x14ac:dyDescent="0.35">
      <c r="K64593" s="293"/>
      <c r="M64593" s="290"/>
    </row>
    <row r="64594" spans="11:13" x14ac:dyDescent="0.35">
      <c r="K64594" s="293"/>
      <c r="M64594" s="290"/>
    </row>
    <row r="64595" spans="11:13" x14ac:dyDescent="0.35">
      <c r="K64595" s="293"/>
      <c r="M64595" s="290"/>
    </row>
    <row r="64596" spans="11:13" x14ac:dyDescent="0.35">
      <c r="K64596" s="293"/>
      <c r="M64596" s="290"/>
    </row>
    <row r="64597" spans="11:13" x14ac:dyDescent="0.35">
      <c r="K64597" s="293"/>
      <c r="M64597" s="290"/>
    </row>
    <row r="64598" spans="11:13" x14ac:dyDescent="0.35">
      <c r="K64598" s="293"/>
      <c r="M64598" s="290"/>
    </row>
    <row r="64599" spans="11:13" x14ac:dyDescent="0.35">
      <c r="K64599" s="293"/>
      <c r="M64599" s="290"/>
    </row>
    <row r="64600" spans="11:13" x14ac:dyDescent="0.35">
      <c r="K64600" s="293"/>
      <c r="M64600" s="290"/>
    </row>
    <row r="64601" spans="11:13" x14ac:dyDescent="0.35">
      <c r="K64601" s="293"/>
      <c r="M64601" s="290"/>
    </row>
    <row r="64602" spans="11:13" x14ac:dyDescent="0.35">
      <c r="K64602" s="293"/>
      <c r="M64602" s="290"/>
    </row>
    <row r="64603" spans="11:13" x14ac:dyDescent="0.35">
      <c r="K64603" s="293"/>
      <c r="M64603" s="290"/>
    </row>
    <row r="64604" spans="11:13" x14ac:dyDescent="0.35">
      <c r="K64604" s="293"/>
      <c r="M64604" s="290"/>
    </row>
    <row r="64605" spans="11:13" x14ac:dyDescent="0.35">
      <c r="K64605" s="293"/>
      <c r="M64605" s="290"/>
    </row>
    <row r="64606" spans="11:13" x14ac:dyDescent="0.35">
      <c r="K64606" s="293"/>
      <c r="M64606" s="290"/>
    </row>
    <row r="64607" spans="11:13" x14ac:dyDescent="0.35">
      <c r="K64607" s="293"/>
      <c r="M64607" s="290"/>
    </row>
    <row r="64608" spans="11:13" x14ac:dyDescent="0.35">
      <c r="K64608" s="293"/>
      <c r="M64608" s="290"/>
    </row>
    <row r="64609" spans="11:13" x14ac:dyDescent="0.35">
      <c r="K64609" s="293"/>
      <c r="M64609" s="290"/>
    </row>
    <row r="64610" spans="11:13" x14ac:dyDescent="0.35">
      <c r="K64610" s="293"/>
      <c r="M64610" s="290"/>
    </row>
    <row r="64611" spans="11:13" x14ac:dyDescent="0.35">
      <c r="K64611" s="293"/>
      <c r="M64611" s="290"/>
    </row>
    <row r="64612" spans="11:13" x14ac:dyDescent="0.35">
      <c r="K64612" s="293"/>
      <c r="M64612" s="290"/>
    </row>
    <row r="64613" spans="11:13" x14ac:dyDescent="0.35">
      <c r="K64613" s="293"/>
      <c r="M64613" s="290"/>
    </row>
    <row r="64614" spans="11:13" x14ac:dyDescent="0.35">
      <c r="K64614" s="293"/>
      <c r="M64614" s="290"/>
    </row>
    <row r="64615" spans="11:13" x14ac:dyDescent="0.35">
      <c r="K64615" s="293"/>
      <c r="M64615" s="290"/>
    </row>
    <row r="64616" spans="11:13" x14ac:dyDescent="0.35">
      <c r="K64616" s="293"/>
      <c r="M64616" s="290"/>
    </row>
    <row r="64617" spans="11:13" x14ac:dyDescent="0.35">
      <c r="K64617" s="293"/>
      <c r="M64617" s="290"/>
    </row>
    <row r="64618" spans="11:13" x14ac:dyDescent="0.35">
      <c r="K64618" s="293"/>
      <c r="M64618" s="290"/>
    </row>
    <row r="64619" spans="11:13" x14ac:dyDescent="0.35">
      <c r="K64619" s="293"/>
      <c r="M64619" s="290"/>
    </row>
    <row r="64620" spans="11:13" x14ac:dyDescent="0.35">
      <c r="K64620" s="293"/>
      <c r="M64620" s="290"/>
    </row>
    <row r="64621" spans="11:13" x14ac:dyDescent="0.35">
      <c r="K64621" s="293"/>
      <c r="M64621" s="290"/>
    </row>
    <row r="64622" spans="11:13" x14ac:dyDescent="0.35">
      <c r="K64622" s="293"/>
      <c r="M64622" s="290"/>
    </row>
    <row r="64623" spans="11:13" x14ac:dyDescent="0.35">
      <c r="K64623" s="293"/>
      <c r="M64623" s="290"/>
    </row>
    <row r="64624" spans="11:13" x14ac:dyDescent="0.35">
      <c r="K64624" s="293"/>
      <c r="M64624" s="290"/>
    </row>
    <row r="64625" spans="11:13" x14ac:dyDescent="0.35">
      <c r="K64625" s="293"/>
      <c r="M64625" s="290"/>
    </row>
    <row r="64626" spans="11:13" x14ac:dyDescent="0.35">
      <c r="K64626" s="293"/>
      <c r="M64626" s="290"/>
    </row>
    <row r="64627" spans="11:13" x14ac:dyDescent="0.35">
      <c r="K64627" s="293"/>
      <c r="M64627" s="290"/>
    </row>
    <row r="64628" spans="11:13" x14ac:dyDescent="0.35">
      <c r="K64628" s="293"/>
      <c r="M64628" s="290"/>
    </row>
    <row r="64629" spans="11:13" x14ac:dyDescent="0.35">
      <c r="K64629" s="293"/>
      <c r="M64629" s="290"/>
    </row>
    <row r="64630" spans="11:13" x14ac:dyDescent="0.35">
      <c r="K64630" s="293"/>
      <c r="M64630" s="290"/>
    </row>
    <row r="64631" spans="11:13" x14ac:dyDescent="0.35">
      <c r="K64631" s="293"/>
      <c r="M64631" s="290"/>
    </row>
    <row r="64632" spans="11:13" x14ac:dyDescent="0.35">
      <c r="K64632" s="293"/>
      <c r="M64632" s="290"/>
    </row>
    <row r="64633" spans="11:13" x14ac:dyDescent="0.35">
      <c r="K64633" s="293"/>
      <c r="M64633" s="290"/>
    </row>
    <row r="64634" spans="11:13" x14ac:dyDescent="0.35">
      <c r="K64634" s="293"/>
      <c r="M64634" s="290"/>
    </row>
    <row r="64635" spans="11:13" x14ac:dyDescent="0.35">
      <c r="K64635" s="293"/>
      <c r="M64635" s="290"/>
    </row>
    <row r="64636" spans="11:13" x14ac:dyDescent="0.35">
      <c r="K64636" s="293"/>
      <c r="M64636" s="290"/>
    </row>
    <row r="64637" spans="11:13" x14ac:dyDescent="0.35">
      <c r="K64637" s="293"/>
      <c r="M64637" s="290"/>
    </row>
    <row r="64638" spans="11:13" x14ac:dyDescent="0.35">
      <c r="K64638" s="293"/>
      <c r="M64638" s="290"/>
    </row>
    <row r="64639" spans="11:13" x14ac:dyDescent="0.35">
      <c r="K64639" s="293"/>
      <c r="M64639" s="290"/>
    </row>
    <row r="64640" spans="11:13" x14ac:dyDescent="0.35">
      <c r="K64640" s="293"/>
      <c r="M64640" s="290"/>
    </row>
    <row r="64641" spans="11:13" x14ac:dyDescent="0.35">
      <c r="K64641" s="293"/>
      <c r="M64641" s="290"/>
    </row>
    <row r="64642" spans="11:13" x14ac:dyDescent="0.35">
      <c r="K64642" s="293"/>
      <c r="M64642" s="290"/>
    </row>
    <row r="64643" spans="11:13" x14ac:dyDescent="0.35">
      <c r="K64643" s="293"/>
      <c r="M64643" s="290"/>
    </row>
    <row r="64644" spans="11:13" x14ac:dyDescent="0.35">
      <c r="K64644" s="293"/>
      <c r="M64644" s="290"/>
    </row>
    <row r="64645" spans="11:13" x14ac:dyDescent="0.35">
      <c r="K64645" s="293"/>
      <c r="M64645" s="290"/>
    </row>
    <row r="64646" spans="11:13" x14ac:dyDescent="0.35">
      <c r="K64646" s="293"/>
      <c r="M64646" s="290"/>
    </row>
    <row r="64647" spans="11:13" x14ac:dyDescent="0.35">
      <c r="K64647" s="293"/>
      <c r="M64647" s="290"/>
    </row>
    <row r="64648" spans="11:13" x14ac:dyDescent="0.35">
      <c r="K64648" s="293"/>
      <c r="M64648" s="290"/>
    </row>
    <row r="64649" spans="11:13" x14ac:dyDescent="0.35">
      <c r="K64649" s="293"/>
      <c r="M64649" s="290"/>
    </row>
    <row r="64650" spans="11:13" x14ac:dyDescent="0.35">
      <c r="K64650" s="293"/>
      <c r="M64650" s="290"/>
    </row>
    <row r="64651" spans="11:13" x14ac:dyDescent="0.35">
      <c r="K64651" s="293"/>
      <c r="M64651" s="290"/>
    </row>
    <row r="64652" spans="11:13" x14ac:dyDescent="0.35">
      <c r="K64652" s="293"/>
      <c r="M64652" s="290"/>
    </row>
    <row r="64653" spans="11:13" x14ac:dyDescent="0.35">
      <c r="K64653" s="293"/>
      <c r="M64653" s="290"/>
    </row>
    <row r="64654" spans="11:13" x14ac:dyDescent="0.35">
      <c r="K64654" s="293"/>
      <c r="M64654" s="290"/>
    </row>
    <row r="64655" spans="11:13" x14ac:dyDescent="0.35">
      <c r="K64655" s="293"/>
      <c r="M64655" s="290"/>
    </row>
    <row r="64656" spans="11:13" x14ac:dyDescent="0.35">
      <c r="K64656" s="293"/>
      <c r="M64656" s="290"/>
    </row>
    <row r="64657" spans="11:13" x14ac:dyDescent="0.35">
      <c r="K64657" s="293"/>
      <c r="M64657" s="290"/>
    </row>
    <row r="64658" spans="11:13" x14ac:dyDescent="0.35">
      <c r="K64658" s="293"/>
      <c r="M64658" s="290"/>
    </row>
    <row r="64659" spans="11:13" x14ac:dyDescent="0.35">
      <c r="K64659" s="293"/>
      <c r="M64659" s="290"/>
    </row>
    <row r="64660" spans="11:13" x14ac:dyDescent="0.35">
      <c r="K64660" s="293"/>
      <c r="M64660" s="290"/>
    </row>
    <row r="64661" spans="11:13" x14ac:dyDescent="0.35">
      <c r="K64661" s="293"/>
      <c r="M64661" s="290"/>
    </row>
    <row r="64662" spans="11:13" x14ac:dyDescent="0.35">
      <c r="K64662" s="293"/>
      <c r="M64662" s="290"/>
    </row>
    <row r="64663" spans="11:13" x14ac:dyDescent="0.35">
      <c r="K64663" s="293"/>
      <c r="M64663" s="290"/>
    </row>
    <row r="64664" spans="11:13" x14ac:dyDescent="0.35">
      <c r="K64664" s="293"/>
      <c r="M64664" s="290"/>
    </row>
    <row r="64665" spans="11:13" x14ac:dyDescent="0.35">
      <c r="K64665" s="293"/>
      <c r="M64665" s="290"/>
    </row>
    <row r="64666" spans="11:13" x14ac:dyDescent="0.35">
      <c r="K64666" s="293"/>
      <c r="M64666" s="290"/>
    </row>
    <row r="64667" spans="11:13" x14ac:dyDescent="0.35">
      <c r="K64667" s="293"/>
      <c r="M64667" s="290"/>
    </row>
    <row r="64668" spans="11:13" x14ac:dyDescent="0.35">
      <c r="K64668" s="293"/>
      <c r="M64668" s="290"/>
    </row>
    <row r="64669" spans="11:13" x14ac:dyDescent="0.35">
      <c r="K64669" s="293"/>
      <c r="M64669" s="290"/>
    </row>
    <row r="64670" spans="11:13" x14ac:dyDescent="0.35">
      <c r="K64670" s="293"/>
      <c r="M64670" s="290"/>
    </row>
    <row r="64671" spans="11:13" x14ac:dyDescent="0.35">
      <c r="K64671" s="293"/>
      <c r="M64671" s="290"/>
    </row>
    <row r="64672" spans="11:13" x14ac:dyDescent="0.35">
      <c r="K64672" s="293"/>
      <c r="M64672" s="290"/>
    </row>
    <row r="64673" spans="11:13" x14ac:dyDescent="0.35">
      <c r="K64673" s="293"/>
      <c r="M64673" s="290"/>
    </row>
    <row r="64674" spans="11:13" x14ac:dyDescent="0.35">
      <c r="K64674" s="293"/>
      <c r="M64674" s="290"/>
    </row>
    <row r="64675" spans="11:13" x14ac:dyDescent="0.35">
      <c r="K64675" s="293"/>
      <c r="M64675" s="290"/>
    </row>
    <row r="64676" spans="11:13" x14ac:dyDescent="0.35">
      <c r="K64676" s="293"/>
      <c r="M64676" s="290"/>
    </row>
    <row r="64677" spans="11:13" x14ac:dyDescent="0.35">
      <c r="K64677" s="293"/>
      <c r="M64677" s="290"/>
    </row>
    <row r="64678" spans="11:13" x14ac:dyDescent="0.35">
      <c r="K64678" s="293"/>
      <c r="M64678" s="290"/>
    </row>
    <row r="64679" spans="11:13" x14ac:dyDescent="0.35">
      <c r="K64679" s="293"/>
      <c r="M64679" s="290"/>
    </row>
    <row r="64680" spans="11:13" x14ac:dyDescent="0.35">
      <c r="K64680" s="293"/>
      <c r="M64680" s="290"/>
    </row>
    <row r="64681" spans="11:13" x14ac:dyDescent="0.35">
      <c r="K64681" s="293"/>
      <c r="M64681" s="290"/>
    </row>
    <row r="64682" spans="11:13" x14ac:dyDescent="0.35">
      <c r="K64682" s="293"/>
      <c r="M64682" s="290"/>
    </row>
    <row r="64683" spans="11:13" x14ac:dyDescent="0.35">
      <c r="K64683" s="293"/>
      <c r="M64683" s="290"/>
    </row>
    <row r="64684" spans="11:13" x14ac:dyDescent="0.35">
      <c r="K64684" s="293"/>
      <c r="M64684" s="290"/>
    </row>
    <row r="64685" spans="11:13" x14ac:dyDescent="0.35">
      <c r="K64685" s="293"/>
      <c r="M64685" s="290"/>
    </row>
    <row r="64686" spans="11:13" x14ac:dyDescent="0.35">
      <c r="K64686" s="293"/>
      <c r="M64686" s="290"/>
    </row>
    <row r="64687" spans="11:13" x14ac:dyDescent="0.35">
      <c r="K64687" s="293"/>
      <c r="M64687" s="290"/>
    </row>
    <row r="64688" spans="11:13" x14ac:dyDescent="0.35">
      <c r="K64688" s="293"/>
      <c r="M64688" s="290"/>
    </row>
    <row r="64689" spans="11:13" x14ac:dyDescent="0.35">
      <c r="K64689" s="293"/>
      <c r="M64689" s="290"/>
    </row>
    <row r="64690" spans="11:13" x14ac:dyDescent="0.35">
      <c r="K64690" s="293"/>
      <c r="M64690" s="290"/>
    </row>
    <row r="64691" spans="11:13" x14ac:dyDescent="0.35">
      <c r="K64691" s="293"/>
      <c r="M64691" s="290"/>
    </row>
    <row r="64692" spans="11:13" x14ac:dyDescent="0.35">
      <c r="K64692" s="293"/>
      <c r="M64692" s="290"/>
    </row>
    <row r="64693" spans="11:13" x14ac:dyDescent="0.35">
      <c r="K64693" s="293"/>
      <c r="M64693" s="290"/>
    </row>
    <row r="64694" spans="11:13" x14ac:dyDescent="0.35">
      <c r="K64694" s="293"/>
      <c r="M64694" s="290"/>
    </row>
    <row r="64695" spans="11:13" x14ac:dyDescent="0.35">
      <c r="K64695" s="293"/>
      <c r="M64695" s="290"/>
    </row>
    <row r="64696" spans="11:13" x14ac:dyDescent="0.35">
      <c r="K64696" s="293"/>
      <c r="M64696" s="290"/>
    </row>
    <row r="64697" spans="11:13" x14ac:dyDescent="0.35">
      <c r="K64697" s="293"/>
      <c r="M64697" s="290"/>
    </row>
    <row r="64698" spans="11:13" x14ac:dyDescent="0.35">
      <c r="K64698" s="293"/>
      <c r="M64698" s="290"/>
    </row>
    <row r="64699" spans="11:13" x14ac:dyDescent="0.35">
      <c r="K64699" s="293"/>
      <c r="M64699" s="290"/>
    </row>
    <row r="64700" spans="11:13" x14ac:dyDescent="0.35">
      <c r="K64700" s="293"/>
      <c r="M64700" s="290"/>
    </row>
    <row r="64701" spans="11:13" x14ac:dyDescent="0.35">
      <c r="K64701" s="293"/>
      <c r="M64701" s="290"/>
    </row>
    <row r="64702" spans="11:13" x14ac:dyDescent="0.35">
      <c r="K64702" s="293"/>
      <c r="M64702" s="290"/>
    </row>
    <row r="64703" spans="11:13" x14ac:dyDescent="0.35">
      <c r="K64703" s="293"/>
      <c r="M64703" s="290"/>
    </row>
    <row r="64704" spans="11:13" x14ac:dyDescent="0.35">
      <c r="K64704" s="293"/>
      <c r="M64704" s="290"/>
    </row>
    <row r="64705" spans="11:13" x14ac:dyDescent="0.35">
      <c r="K64705" s="293"/>
      <c r="M64705" s="290"/>
    </row>
    <row r="64706" spans="11:13" x14ac:dyDescent="0.35">
      <c r="K64706" s="293"/>
      <c r="M64706" s="290"/>
    </row>
    <row r="64707" spans="11:13" x14ac:dyDescent="0.35">
      <c r="K64707" s="293"/>
      <c r="M64707" s="290"/>
    </row>
    <row r="64708" spans="11:13" x14ac:dyDescent="0.35">
      <c r="K64708" s="293"/>
      <c r="M64708" s="290"/>
    </row>
    <row r="64709" spans="11:13" x14ac:dyDescent="0.35">
      <c r="K64709" s="293"/>
      <c r="M64709" s="290"/>
    </row>
    <row r="64710" spans="11:13" x14ac:dyDescent="0.35">
      <c r="K64710" s="293"/>
      <c r="M64710" s="290"/>
    </row>
    <row r="64711" spans="11:13" x14ac:dyDescent="0.35">
      <c r="K64711" s="293"/>
      <c r="M64711" s="290"/>
    </row>
    <row r="64712" spans="11:13" x14ac:dyDescent="0.35">
      <c r="K64712" s="293"/>
      <c r="M64712" s="290"/>
    </row>
    <row r="64713" spans="11:13" x14ac:dyDescent="0.35">
      <c r="K64713" s="293"/>
      <c r="M64713" s="290"/>
    </row>
    <row r="64714" spans="11:13" x14ac:dyDescent="0.35">
      <c r="K64714" s="293"/>
      <c r="M64714" s="290"/>
    </row>
    <row r="64715" spans="11:13" x14ac:dyDescent="0.35">
      <c r="K64715" s="293"/>
      <c r="M64715" s="290"/>
    </row>
    <row r="64716" spans="11:13" x14ac:dyDescent="0.35">
      <c r="K64716" s="293"/>
      <c r="M64716" s="290"/>
    </row>
    <row r="64717" spans="11:13" x14ac:dyDescent="0.35">
      <c r="K64717" s="293"/>
      <c r="M64717" s="290"/>
    </row>
    <row r="64718" spans="11:13" x14ac:dyDescent="0.35">
      <c r="K64718" s="293"/>
      <c r="M64718" s="290"/>
    </row>
    <row r="64719" spans="11:13" x14ac:dyDescent="0.35">
      <c r="K64719" s="293"/>
      <c r="M64719" s="290"/>
    </row>
    <row r="64720" spans="11:13" x14ac:dyDescent="0.35">
      <c r="K64720" s="293"/>
      <c r="M64720" s="290"/>
    </row>
    <row r="64721" spans="11:13" x14ac:dyDescent="0.35">
      <c r="K64721" s="293"/>
      <c r="M64721" s="290"/>
    </row>
    <row r="64722" spans="11:13" x14ac:dyDescent="0.35">
      <c r="K64722" s="293"/>
      <c r="M64722" s="290"/>
    </row>
    <row r="64723" spans="11:13" x14ac:dyDescent="0.35">
      <c r="K64723" s="293"/>
      <c r="M64723" s="290"/>
    </row>
    <row r="64724" spans="11:13" x14ac:dyDescent="0.35">
      <c r="K64724" s="293"/>
      <c r="M64724" s="290"/>
    </row>
    <row r="64725" spans="11:13" x14ac:dyDescent="0.35">
      <c r="K64725" s="293"/>
      <c r="M64725" s="290"/>
    </row>
    <row r="64726" spans="11:13" x14ac:dyDescent="0.35">
      <c r="K64726" s="293"/>
      <c r="M64726" s="290"/>
    </row>
    <row r="64727" spans="11:13" x14ac:dyDescent="0.35">
      <c r="K64727" s="293"/>
      <c r="M64727" s="290"/>
    </row>
    <row r="64728" spans="11:13" x14ac:dyDescent="0.35">
      <c r="K64728" s="293"/>
      <c r="M64728" s="290"/>
    </row>
    <row r="64729" spans="11:13" x14ac:dyDescent="0.35">
      <c r="K64729" s="293"/>
      <c r="M64729" s="290"/>
    </row>
    <row r="64730" spans="11:13" x14ac:dyDescent="0.35">
      <c r="K64730" s="293"/>
      <c r="M64730" s="290"/>
    </row>
    <row r="64731" spans="11:13" x14ac:dyDescent="0.35">
      <c r="K64731" s="293"/>
      <c r="M64731" s="290"/>
    </row>
    <row r="64732" spans="11:13" x14ac:dyDescent="0.35">
      <c r="K64732" s="293"/>
      <c r="M64732" s="290"/>
    </row>
    <row r="64733" spans="11:13" x14ac:dyDescent="0.35">
      <c r="K64733" s="293"/>
      <c r="M64733" s="290"/>
    </row>
    <row r="64734" spans="11:13" x14ac:dyDescent="0.35">
      <c r="K64734" s="293"/>
      <c r="M64734" s="290"/>
    </row>
    <row r="64735" spans="11:13" x14ac:dyDescent="0.35">
      <c r="K64735" s="293"/>
      <c r="M64735" s="290"/>
    </row>
    <row r="64736" spans="11:13" x14ac:dyDescent="0.35">
      <c r="K64736" s="293"/>
      <c r="M64736" s="290"/>
    </row>
    <row r="64737" spans="11:13" x14ac:dyDescent="0.35">
      <c r="K64737" s="293"/>
      <c r="M64737" s="290"/>
    </row>
    <row r="64738" spans="11:13" x14ac:dyDescent="0.35">
      <c r="K64738" s="293"/>
      <c r="M64738" s="290"/>
    </row>
    <row r="64739" spans="11:13" x14ac:dyDescent="0.35">
      <c r="K64739" s="293"/>
      <c r="M64739" s="290"/>
    </row>
    <row r="64740" spans="11:13" x14ac:dyDescent="0.35">
      <c r="K64740" s="293"/>
      <c r="M64740" s="290"/>
    </row>
    <row r="64741" spans="11:13" x14ac:dyDescent="0.35">
      <c r="K64741" s="293"/>
      <c r="M64741" s="290"/>
    </row>
    <row r="64742" spans="11:13" x14ac:dyDescent="0.35">
      <c r="K64742" s="293"/>
      <c r="M64742" s="290"/>
    </row>
    <row r="64743" spans="11:13" x14ac:dyDescent="0.35">
      <c r="K64743" s="293"/>
      <c r="M64743" s="290"/>
    </row>
    <row r="64744" spans="11:13" x14ac:dyDescent="0.35">
      <c r="K64744" s="293"/>
      <c r="M64744" s="290"/>
    </row>
    <row r="64745" spans="11:13" x14ac:dyDescent="0.35">
      <c r="K64745" s="293"/>
      <c r="M64745" s="290"/>
    </row>
    <row r="64746" spans="11:13" x14ac:dyDescent="0.35">
      <c r="K64746" s="293"/>
      <c r="M64746" s="290"/>
    </row>
    <row r="64747" spans="11:13" x14ac:dyDescent="0.35">
      <c r="K64747" s="293"/>
      <c r="M64747" s="290"/>
    </row>
    <row r="64748" spans="11:13" x14ac:dyDescent="0.35">
      <c r="K64748" s="293"/>
      <c r="M64748" s="290"/>
    </row>
    <row r="64749" spans="11:13" x14ac:dyDescent="0.35">
      <c r="K64749" s="293"/>
      <c r="M64749" s="290"/>
    </row>
    <row r="64750" spans="11:13" x14ac:dyDescent="0.35">
      <c r="K64750" s="293"/>
      <c r="M64750" s="290"/>
    </row>
    <row r="64751" spans="11:13" x14ac:dyDescent="0.35">
      <c r="K64751" s="293"/>
      <c r="M64751" s="290"/>
    </row>
    <row r="64752" spans="11:13" x14ac:dyDescent="0.35">
      <c r="K64752" s="293"/>
      <c r="M64752" s="290"/>
    </row>
    <row r="64753" spans="11:13" x14ac:dyDescent="0.35">
      <c r="K64753" s="293"/>
      <c r="M64753" s="290"/>
    </row>
    <row r="64754" spans="11:13" x14ac:dyDescent="0.35">
      <c r="K64754" s="293"/>
      <c r="M64754" s="290"/>
    </row>
    <row r="64755" spans="11:13" x14ac:dyDescent="0.35">
      <c r="K64755" s="293"/>
      <c r="M64755" s="290"/>
    </row>
    <row r="64756" spans="11:13" x14ac:dyDescent="0.35">
      <c r="K64756" s="293"/>
      <c r="M64756" s="290"/>
    </row>
    <row r="64757" spans="11:13" x14ac:dyDescent="0.35">
      <c r="K64757" s="293"/>
      <c r="M64757" s="290"/>
    </row>
    <row r="64758" spans="11:13" x14ac:dyDescent="0.35">
      <c r="K64758" s="293"/>
      <c r="M64758" s="290"/>
    </row>
    <row r="64759" spans="11:13" x14ac:dyDescent="0.35">
      <c r="K64759" s="293"/>
      <c r="M64759" s="290"/>
    </row>
    <row r="64760" spans="11:13" x14ac:dyDescent="0.35">
      <c r="K64760" s="293"/>
      <c r="M64760" s="290"/>
    </row>
    <row r="64761" spans="11:13" x14ac:dyDescent="0.35">
      <c r="K64761" s="293"/>
      <c r="M64761" s="290"/>
    </row>
    <row r="64762" spans="11:13" x14ac:dyDescent="0.35">
      <c r="K64762" s="293"/>
      <c r="M64762" s="290"/>
    </row>
    <row r="64763" spans="11:13" x14ac:dyDescent="0.35">
      <c r="K64763" s="293"/>
      <c r="M64763" s="290"/>
    </row>
    <row r="64764" spans="11:13" x14ac:dyDescent="0.35">
      <c r="K64764" s="293"/>
      <c r="M64764" s="290"/>
    </row>
    <row r="64765" spans="11:13" x14ac:dyDescent="0.35">
      <c r="K64765" s="293"/>
      <c r="M64765" s="290"/>
    </row>
    <row r="64766" spans="11:13" x14ac:dyDescent="0.35">
      <c r="K64766" s="293"/>
      <c r="M64766" s="290"/>
    </row>
    <row r="64767" spans="11:13" x14ac:dyDescent="0.35">
      <c r="K64767" s="293"/>
      <c r="M64767" s="290"/>
    </row>
    <row r="64768" spans="11:13" x14ac:dyDescent="0.35">
      <c r="K64768" s="293"/>
      <c r="M64768" s="290"/>
    </row>
    <row r="64769" spans="11:13" x14ac:dyDescent="0.35">
      <c r="K64769" s="293"/>
      <c r="M64769" s="290"/>
    </row>
    <row r="64770" spans="11:13" x14ac:dyDescent="0.35">
      <c r="K64770" s="293"/>
      <c r="M64770" s="290"/>
    </row>
    <row r="64771" spans="11:13" x14ac:dyDescent="0.35">
      <c r="K64771" s="293"/>
      <c r="M64771" s="290"/>
    </row>
    <row r="64772" spans="11:13" x14ac:dyDescent="0.35">
      <c r="K64772" s="293"/>
      <c r="M64772" s="290"/>
    </row>
    <row r="64773" spans="11:13" x14ac:dyDescent="0.35">
      <c r="K64773" s="293"/>
      <c r="M64773" s="290"/>
    </row>
    <row r="64774" spans="11:13" x14ac:dyDescent="0.35">
      <c r="K64774" s="293"/>
      <c r="M64774" s="290"/>
    </row>
    <row r="64775" spans="11:13" x14ac:dyDescent="0.35">
      <c r="K64775" s="293"/>
      <c r="M64775" s="290"/>
    </row>
    <row r="64776" spans="11:13" x14ac:dyDescent="0.35">
      <c r="K64776" s="293"/>
      <c r="M64776" s="290"/>
    </row>
    <row r="64777" spans="11:13" x14ac:dyDescent="0.35">
      <c r="K64777" s="293"/>
      <c r="M64777" s="290"/>
    </row>
    <row r="64778" spans="11:13" x14ac:dyDescent="0.35">
      <c r="K64778" s="293"/>
      <c r="M64778" s="290"/>
    </row>
    <row r="64779" spans="11:13" x14ac:dyDescent="0.35">
      <c r="K64779" s="293"/>
      <c r="M64779" s="290"/>
    </row>
    <row r="64780" spans="11:13" x14ac:dyDescent="0.35">
      <c r="K64780" s="293"/>
      <c r="M64780" s="290"/>
    </row>
    <row r="64781" spans="11:13" x14ac:dyDescent="0.35">
      <c r="K64781" s="293"/>
      <c r="M64781" s="290"/>
    </row>
    <row r="64782" spans="11:13" x14ac:dyDescent="0.35">
      <c r="K64782" s="293"/>
      <c r="M64782" s="290"/>
    </row>
    <row r="64783" spans="11:13" x14ac:dyDescent="0.35">
      <c r="K64783" s="293"/>
      <c r="M64783" s="290"/>
    </row>
    <row r="64784" spans="11:13" x14ac:dyDescent="0.35">
      <c r="K64784" s="293"/>
      <c r="M64784" s="290"/>
    </row>
    <row r="64785" spans="11:13" x14ac:dyDescent="0.35">
      <c r="K64785" s="293"/>
      <c r="M64785" s="290"/>
    </row>
    <row r="64786" spans="11:13" x14ac:dyDescent="0.35">
      <c r="K64786" s="293"/>
      <c r="M64786" s="290"/>
    </row>
    <row r="64787" spans="11:13" x14ac:dyDescent="0.35">
      <c r="K64787" s="293"/>
      <c r="M64787" s="290"/>
    </row>
    <row r="64788" spans="11:13" x14ac:dyDescent="0.35">
      <c r="K64788" s="293"/>
      <c r="M64788" s="290"/>
    </row>
    <row r="64789" spans="11:13" x14ac:dyDescent="0.35">
      <c r="K64789" s="293"/>
      <c r="M64789" s="290"/>
    </row>
    <row r="64790" spans="11:13" x14ac:dyDescent="0.35">
      <c r="K64790" s="293"/>
      <c r="M64790" s="290"/>
    </row>
    <row r="64791" spans="11:13" x14ac:dyDescent="0.35">
      <c r="K64791" s="293"/>
      <c r="M64791" s="290"/>
    </row>
    <row r="64792" spans="11:13" x14ac:dyDescent="0.35">
      <c r="K64792" s="293"/>
      <c r="M64792" s="290"/>
    </row>
    <row r="64793" spans="11:13" x14ac:dyDescent="0.35">
      <c r="K64793" s="293"/>
      <c r="M64793" s="290"/>
    </row>
    <row r="64794" spans="11:13" x14ac:dyDescent="0.35">
      <c r="K64794" s="293"/>
      <c r="M64794" s="290"/>
    </row>
    <row r="64795" spans="11:13" x14ac:dyDescent="0.35">
      <c r="K64795" s="293"/>
      <c r="M64795" s="290"/>
    </row>
    <row r="64796" spans="11:13" x14ac:dyDescent="0.35">
      <c r="K64796" s="293"/>
      <c r="M64796" s="290"/>
    </row>
    <row r="64797" spans="11:13" x14ac:dyDescent="0.35">
      <c r="K64797" s="293"/>
      <c r="M64797" s="290"/>
    </row>
    <row r="64798" spans="11:13" x14ac:dyDescent="0.35">
      <c r="K64798" s="293"/>
      <c r="M64798" s="290"/>
    </row>
    <row r="64799" spans="11:13" x14ac:dyDescent="0.35">
      <c r="K64799" s="293"/>
      <c r="M64799" s="290"/>
    </row>
    <row r="64800" spans="11:13" x14ac:dyDescent="0.35">
      <c r="K64800" s="293"/>
      <c r="M64800" s="290"/>
    </row>
    <row r="64801" spans="11:13" x14ac:dyDescent="0.35">
      <c r="K64801" s="293"/>
      <c r="M64801" s="290"/>
    </row>
    <row r="64802" spans="11:13" x14ac:dyDescent="0.35">
      <c r="K64802" s="293"/>
      <c r="M64802" s="290"/>
    </row>
    <row r="64803" spans="11:13" x14ac:dyDescent="0.35">
      <c r="K64803" s="293"/>
      <c r="M64803" s="290"/>
    </row>
    <row r="64804" spans="11:13" x14ac:dyDescent="0.35">
      <c r="K64804" s="293"/>
      <c r="M64804" s="290"/>
    </row>
    <row r="64805" spans="11:13" x14ac:dyDescent="0.35">
      <c r="K64805" s="293"/>
      <c r="M64805" s="290"/>
    </row>
    <row r="64806" spans="11:13" x14ac:dyDescent="0.35">
      <c r="K64806" s="293"/>
      <c r="M64806" s="290"/>
    </row>
    <row r="64807" spans="11:13" x14ac:dyDescent="0.35">
      <c r="K64807" s="293"/>
      <c r="M64807" s="290"/>
    </row>
    <row r="64808" spans="11:13" x14ac:dyDescent="0.35">
      <c r="K64808" s="293"/>
      <c r="M64808" s="290"/>
    </row>
    <row r="64809" spans="11:13" x14ac:dyDescent="0.35">
      <c r="K64809" s="293"/>
      <c r="M64809" s="290"/>
    </row>
    <row r="64810" spans="11:13" x14ac:dyDescent="0.35">
      <c r="K64810" s="293"/>
      <c r="M64810" s="290"/>
    </row>
    <row r="64811" spans="11:13" x14ac:dyDescent="0.35">
      <c r="K64811" s="293"/>
      <c r="M64811" s="290"/>
    </row>
    <row r="64812" spans="11:13" x14ac:dyDescent="0.35">
      <c r="K64812" s="293"/>
      <c r="M64812" s="290"/>
    </row>
    <row r="64813" spans="11:13" x14ac:dyDescent="0.35">
      <c r="K64813" s="293"/>
      <c r="M64813" s="290"/>
    </row>
    <row r="64814" spans="11:13" x14ac:dyDescent="0.35">
      <c r="K64814" s="293"/>
      <c r="M64814" s="290"/>
    </row>
    <row r="64815" spans="11:13" x14ac:dyDescent="0.35">
      <c r="K64815" s="293"/>
      <c r="M64815" s="290"/>
    </row>
    <row r="64816" spans="11:13" x14ac:dyDescent="0.35">
      <c r="K64816" s="293"/>
      <c r="M64816" s="290"/>
    </row>
    <row r="64817" spans="11:13" x14ac:dyDescent="0.35">
      <c r="K64817" s="293"/>
      <c r="M64817" s="290"/>
    </row>
    <row r="64818" spans="11:13" x14ac:dyDescent="0.35">
      <c r="K64818" s="293"/>
      <c r="M64818" s="290"/>
    </row>
    <row r="64819" spans="11:13" x14ac:dyDescent="0.35">
      <c r="K64819" s="293"/>
      <c r="M64819" s="290"/>
    </row>
    <row r="64820" spans="11:13" x14ac:dyDescent="0.35">
      <c r="K64820" s="293"/>
      <c r="M64820" s="290"/>
    </row>
    <row r="64821" spans="11:13" x14ac:dyDescent="0.35">
      <c r="K64821" s="293"/>
      <c r="M64821" s="290"/>
    </row>
    <row r="64822" spans="11:13" x14ac:dyDescent="0.35">
      <c r="K64822" s="293"/>
      <c r="M64822" s="290"/>
    </row>
    <row r="64823" spans="11:13" x14ac:dyDescent="0.35">
      <c r="K64823" s="293"/>
      <c r="M64823" s="290"/>
    </row>
    <row r="64824" spans="11:13" x14ac:dyDescent="0.35">
      <c r="K64824" s="293"/>
      <c r="M64824" s="290"/>
    </row>
    <row r="64825" spans="11:13" x14ac:dyDescent="0.35">
      <c r="K64825" s="293"/>
      <c r="M64825" s="290"/>
    </row>
    <row r="64826" spans="11:13" x14ac:dyDescent="0.35">
      <c r="K64826" s="293"/>
      <c r="M64826" s="290"/>
    </row>
    <row r="64827" spans="11:13" x14ac:dyDescent="0.35">
      <c r="K64827" s="293"/>
      <c r="M64827" s="290"/>
    </row>
    <row r="64828" spans="11:13" x14ac:dyDescent="0.35">
      <c r="K64828" s="293"/>
      <c r="M64828" s="290"/>
    </row>
    <row r="64829" spans="11:13" x14ac:dyDescent="0.35">
      <c r="K64829" s="293"/>
      <c r="M64829" s="290"/>
    </row>
    <row r="64830" spans="11:13" x14ac:dyDescent="0.35">
      <c r="K64830" s="293"/>
      <c r="M64830" s="290"/>
    </row>
    <row r="64831" spans="11:13" x14ac:dyDescent="0.35">
      <c r="K64831" s="293"/>
      <c r="M64831" s="290"/>
    </row>
    <row r="64832" spans="11:13" x14ac:dyDescent="0.35">
      <c r="K64832" s="293"/>
      <c r="M64832" s="290"/>
    </row>
    <row r="64833" spans="11:13" x14ac:dyDescent="0.35">
      <c r="K64833" s="293"/>
      <c r="M64833" s="290"/>
    </row>
    <row r="64834" spans="11:13" x14ac:dyDescent="0.35">
      <c r="K64834" s="293"/>
      <c r="M64834" s="290"/>
    </row>
    <row r="64835" spans="11:13" x14ac:dyDescent="0.35">
      <c r="K64835" s="293"/>
      <c r="M64835" s="290"/>
    </row>
    <row r="64836" spans="11:13" x14ac:dyDescent="0.35">
      <c r="K64836" s="293"/>
      <c r="M64836" s="290"/>
    </row>
    <row r="64837" spans="11:13" x14ac:dyDescent="0.35">
      <c r="K64837" s="293"/>
      <c r="M64837" s="290"/>
    </row>
    <row r="64838" spans="11:13" x14ac:dyDescent="0.35">
      <c r="K64838" s="293"/>
      <c r="M64838" s="290"/>
    </row>
    <row r="64839" spans="11:13" x14ac:dyDescent="0.35">
      <c r="K64839" s="293"/>
      <c r="M64839" s="290"/>
    </row>
    <row r="64840" spans="11:13" x14ac:dyDescent="0.35">
      <c r="K64840" s="293"/>
      <c r="M64840" s="290"/>
    </row>
    <row r="64841" spans="11:13" x14ac:dyDescent="0.35">
      <c r="K64841" s="293"/>
      <c r="M64841" s="290"/>
    </row>
    <row r="64842" spans="11:13" x14ac:dyDescent="0.35">
      <c r="K64842" s="293"/>
      <c r="M64842" s="290"/>
    </row>
    <row r="64843" spans="11:13" x14ac:dyDescent="0.35">
      <c r="K64843" s="293"/>
      <c r="M64843" s="290"/>
    </row>
    <row r="64844" spans="11:13" x14ac:dyDescent="0.35">
      <c r="K64844" s="293"/>
      <c r="M64844" s="290"/>
    </row>
    <row r="64845" spans="11:13" x14ac:dyDescent="0.35">
      <c r="K64845" s="293"/>
      <c r="M64845" s="290"/>
    </row>
    <row r="64846" spans="11:13" x14ac:dyDescent="0.35">
      <c r="K64846" s="293"/>
      <c r="M64846" s="290"/>
    </row>
    <row r="64847" spans="11:13" x14ac:dyDescent="0.35">
      <c r="K64847" s="293"/>
      <c r="M64847" s="290"/>
    </row>
    <row r="64848" spans="11:13" x14ac:dyDescent="0.35">
      <c r="K64848" s="293"/>
      <c r="M64848" s="290"/>
    </row>
    <row r="64849" spans="11:13" x14ac:dyDescent="0.35">
      <c r="K64849" s="293"/>
      <c r="M64849" s="290"/>
    </row>
    <row r="64850" spans="11:13" x14ac:dyDescent="0.35">
      <c r="K64850" s="293"/>
      <c r="M64850" s="290"/>
    </row>
    <row r="64851" spans="11:13" x14ac:dyDescent="0.35">
      <c r="K64851" s="293"/>
      <c r="M64851" s="290"/>
    </row>
    <row r="64852" spans="11:13" x14ac:dyDescent="0.35">
      <c r="K64852" s="293"/>
      <c r="M64852" s="290"/>
    </row>
    <row r="64853" spans="11:13" x14ac:dyDescent="0.35">
      <c r="K64853" s="293"/>
      <c r="M64853" s="290"/>
    </row>
    <row r="64854" spans="11:13" x14ac:dyDescent="0.35">
      <c r="K64854" s="293"/>
      <c r="M64854" s="290"/>
    </row>
    <row r="64855" spans="11:13" x14ac:dyDescent="0.35">
      <c r="K64855" s="293"/>
      <c r="M64855" s="290"/>
    </row>
    <row r="64856" spans="11:13" x14ac:dyDescent="0.35">
      <c r="K64856" s="293"/>
      <c r="M64856" s="290"/>
    </row>
    <row r="64857" spans="11:13" x14ac:dyDescent="0.35">
      <c r="K64857" s="293"/>
      <c r="M64857" s="290"/>
    </row>
    <row r="64858" spans="11:13" x14ac:dyDescent="0.35">
      <c r="K64858" s="293"/>
      <c r="M64858" s="290"/>
    </row>
    <row r="64859" spans="11:13" x14ac:dyDescent="0.35">
      <c r="K64859" s="293"/>
      <c r="M64859" s="290"/>
    </row>
    <row r="64860" spans="11:13" x14ac:dyDescent="0.35">
      <c r="K64860" s="293"/>
      <c r="M64860" s="290"/>
    </row>
    <row r="64861" spans="11:13" x14ac:dyDescent="0.35">
      <c r="K64861" s="293"/>
      <c r="M64861" s="290"/>
    </row>
    <row r="64862" spans="11:13" x14ac:dyDescent="0.35">
      <c r="K64862" s="293"/>
      <c r="M64862" s="290"/>
    </row>
    <row r="64863" spans="11:13" x14ac:dyDescent="0.35">
      <c r="K64863" s="293"/>
      <c r="M64863" s="290"/>
    </row>
    <row r="64864" spans="11:13" x14ac:dyDescent="0.35">
      <c r="K64864" s="293"/>
      <c r="M64864" s="290"/>
    </row>
    <row r="64865" spans="11:13" x14ac:dyDescent="0.35">
      <c r="K64865" s="293"/>
      <c r="M64865" s="290"/>
    </row>
    <row r="64866" spans="11:13" x14ac:dyDescent="0.35">
      <c r="K64866" s="293"/>
      <c r="M64866" s="290"/>
    </row>
    <row r="64867" spans="11:13" x14ac:dyDescent="0.35">
      <c r="K64867" s="293"/>
      <c r="M64867" s="290"/>
    </row>
    <row r="64868" spans="11:13" x14ac:dyDescent="0.35">
      <c r="K64868" s="293"/>
      <c r="M64868" s="290"/>
    </row>
    <row r="64869" spans="11:13" x14ac:dyDescent="0.35">
      <c r="K64869" s="293"/>
      <c r="M64869" s="290"/>
    </row>
    <row r="64870" spans="11:13" x14ac:dyDescent="0.35">
      <c r="K64870" s="293"/>
      <c r="M64870" s="290"/>
    </row>
    <row r="64871" spans="11:13" x14ac:dyDescent="0.35">
      <c r="K64871" s="293"/>
      <c r="M64871" s="290"/>
    </row>
    <row r="64872" spans="11:13" x14ac:dyDescent="0.35">
      <c r="K64872" s="293"/>
      <c r="M64872" s="290"/>
    </row>
    <row r="64873" spans="11:13" x14ac:dyDescent="0.35">
      <c r="K64873" s="293"/>
      <c r="M64873" s="290"/>
    </row>
    <row r="64874" spans="11:13" x14ac:dyDescent="0.35">
      <c r="K64874" s="293"/>
      <c r="M64874" s="290"/>
    </row>
    <row r="64875" spans="11:13" x14ac:dyDescent="0.35">
      <c r="K64875" s="293"/>
      <c r="M64875" s="290"/>
    </row>
    <row r="64876" spans="11:13" x14ac:dyDescent="0.35">
      <c r="K64876" s="293"/>
      <c r="M64876" s="290"/>
    </row>
    <row r="64877" spans="11:13" x14ac:dyDescent="0.35">
      <c r="K64877" s="293"/>
      <c r="M64877" s="290"/>
    </row>
    <row r="64878" spans="11:13" x14ac:dyDescent="0.35">
      <c r="K64878" s="293"/>
      <c r="M64878" s="290"/>
    </row>
    <row r="64879" spans="11:13" x14ac:dyDescent="0.35">
      <c r="K64879" s="293"/>
      <c r="M64879" s="290"/>
    </row>
    <row r="64880" spans="11:13" x14ac:dyDescent="0.35">
      <c r="K64880" s="293"/>
      <c r="M64880" s="290"/>
    </row>
    <row r="64881" spans="11:13" x14ac:dyDescent="0.35">
      <c r="K64881" s="293"/>
      <c r="M64881" s="290"/>
    </row>
    <row r="64882" spans="11:13" x14ac:dyDescent="0.35">
      <c r="K64882" s="293"/>
      <c r="M64882" s="290"/>
    </row>
    <row r="64883" spans="11:13" x14ac:dyDescent="0.35">
      <c r="K64883" s="293"/>
      <c r="M64883" s="290"/>
    </row>
    <row r="64884" spans="11:13" x14ac:dyDescent="0.35">
      <c r="K64884" s="293"/>
      <c r="M64884" s="290"/>
    </row>
    <row r="64885" spans="11:13" x14ac:dyDescent="0.35">
      <c r="K64885" s="293"/>
      <c r="M64885" s="290"/>
    </row>
    <row r="64886" spans="11:13" x14ac:dyDescent="0.35">
      <c r="K64886" s="293"/>
      <c r="M64886" s="290"/>
    </row>
    <row r="64887" spans="11:13" x14ac:dyDescent="0.35">
      <c r="K64887" s="293"/>
      <c r="M64887" s="290"/>
    </row>
    <row r="64888" spans="11:13" x14ac:dyDescent="0.35">
      <c r="K64888" s="293"/>
      <c r="M64888" s="290"/>
    </row>
    <row r="64889" spans="11:13" x14ac:dyDescent="0.35">
      <c r="K64889" s="293"/>
      <c r="M64889" s="290"/>
    </row>
    <row r="64890" spans="11:13" x14ac:dyDescent="0.35">
      <c r="K64890" s="293"/>
      <c r="M64890" s="290"/>
    </row>
    <row r="64891" spans="11:13" x14ac:dyDescent="0.35">
      <c r="K64891" s="293"/>
      <c r="M64891" s="290"/>
    </row>
    <row r="64892" spans="11:13" x14ac:dyDescent="0.35">
      <c r="K64892" s="293"/>
      <c r="M64892" s="290"/>
    </row>
    <row r="64893" spans="11:13" x14ac:dyDescent="0.35">
      <c r="K64893" s="293"/>
      <c r="M64893" s="290"/>
    </row>
    <row r="64894" spans="11:13" x14ac:dyDescent="0.35">
      <c r="K64894" s="293"/>
      <c r="M64894" s="290"/>
    </row>
    <row r="64895" spans="11:13" x14ac:dyDescent="0.35">
      <c r="K64895" s="293"/>
      <c r="M64895" s="290"/>
    </row>
    <row r="64896" spans="11:13" x14ac:dyDescent="0.35">
      <c r="K64896" s="293"/>
      <c r="M64896" s="290"/>
    </row>
    <row r="64897" spans="11:13" x14ac:dyDescent="0.35">
      <c r="K64897" s="293"/>
      <c r="M64897" s="290"/>
    </row>
    <row r="64898" spans="11:13" x14ac:dyDescent="0.35">
      <c r="K64898" s="293"/>
      <c r="M64898" s="290"/>
    </row>
    <row r="64899" spans="11:13" x14ac:dyDescent="0.35">
      <c r="K64899" s="293"/>
      <c r="M64899" s="290"/>
    </row>
    <row r="64900" spans="11:13" x14ac:dyDescent="0.35">
      <c r="K64900" s="293"/>
      <c r="M64900" s="290"/>
    </row>
    <row r="64901" spans="11:13" x14ac:dyDescent="0.35">
      <c r="K64901" s="293"/>
      <c r="M64901" s="290"/>
    </row>
    <row r="64902" spans="11:13" x14ac:dyDescent="0.35">
      <c r="K64902" s="293"/>
      <c r="M64902" s="290"/>
    </row>
    <row r="64903" spans="11:13" x14ac:dyDescent="0.35">
      <c r="K64903" s="293"/>
      <c r="M64903" s="290"/>
    </row>
    <row r="64904" spans="11:13" x14ac:dyDescent="0.35">
      <c r="K64904" s="293"/>
      <c r="M64904" s="290"/>
    </row>
    <row r="64905" spans="11:13" x14ac:dyDescent="0.35">
      <c r="K64905" s="293"/>
      <c r="M64905" s="290"/>
    </row>
    <row r="64906" spans="11:13" x14ac:dyDescent="0.35">
      <c r="K64906" s="293"/>
      <c r="M64906" s="290"/>
    </row>
    <row r="64907" spans="11:13" x14ac:dyDescent="0.35">
      <c r="K64907" s="293"/>
      <c r="M64907" s="290"/>
    </row>
    <row r="64908" spans="11:13" x14ac:dyDescent="0.35">
      <c r="K64908" s="293"/>
      <c r="M64908" s="290"/>
    </row>
    <row r="64909" spans="11:13" x14ac:dyDescent="0.35">
      <c r="K64909" s="293"/>
      <c r="M64909" s="290"/>
    </row>
    <row r="64910" spans="11:13" x14ac:dyDescent="0.35">
      <c r="K64910" s="293"/>
      <c r="M64910" s="290"/>
    </row>
    <row r="64911" spans="11:13" x14ac:dyDescent="0.35">
      <c r="K64911" s="293"/>
      <c r="M64911" s="290"/>
    </row>
    <row r="64912" spans="11:13" x14ac:dyDescent="0.35">
      <c r="K64912" s="293"/>
      <c r="M64912" s="290"/>
    </row>
    <row r="64913" spans="11:13" x14ac:dyDescent="0.35">
      <c r="K64913" s="293"/>
      <c r="M64913" s="290"/>
    </row>
    <row r="64914" spans="11:13" x14ac:dyDescent="0.35">
      <c r="K64914" s="293"/>
      <c r="M64914" s="290"/>
    </row>
    <row r="64915" spans="11:13" x14ac:dyDescent="0.35">
      <c r="K64915" s="293"/>
      <c r="M64915" s="290"/>
    </row>
    <row r="64916" spans="11:13" x14ac:dyDescent="0.35">
      <c r="K64916" s="293"/>
      <c r="M64916" s="290"/>
    </row>
    <row r="64917" spans="11:13" x14ac:dyDescent="0.35">
      <c r="K64917" s="293"/>
      <c r="M64917" s="290"/>
    </row>
    <row r="64918" spans="11:13" x14ac:dyDescent="0.35">
      <c r="K64918" s="293"/>
      <c r="M64918" s="290"/>
    </row>
    <row r="64919" spans="11:13" x14ac:dyDescent="0.35">
      <c r="K64919" s="293"/>
      <c r="M64919" s="290"/>
    </row>
    <row r="64920" spans="11:13" x14ac:dyDescent="0.35">
      <c r="K64920" s="293"/>
      <c r="M64920" s="290"/>
    </row>
    <row r="64921" spans="11:13" x14ac:dyDescent="0.35">
      <c r="K64921" s="293"/>
      <c r="M64921" s="290"/>
    </row>
    <row r="64922" spans="11:13" x14ac:dyDescent="0.35">
      <c r="K64922" s="293"/>
      <c r="M64922" s="290"/>
    </row>
    <row r="64923" spans="11:13" x14ac:dyDescent="0.35">
      <c r="K64923" s="293"/>
      <c r="M64923" s="290"/>
    </row>
    <row r="64924" spans="11:13" x14ac:dyDescent="0.35">
      <c r="K64924" s="293"/>
      <c r="M64924" s="290"/>
    </row>
    <row r="64925" spans="11:13" x14ac:dyDescent="0.35">
      <c r="K64925" s="293"/>
      <c r="M64925" s="290"/>
    </row>
    <row r="64926" spans="11:13" x14ac:dyDescent="0.35">
      <c r="K64926" s="293"/>
      <c r="M64926" s="290"/>
    </row>
    <row r="64927" spans="11:13" x14ac:dyDescent="0.35">
      <c r="K64927" s="293"/>
      <c r="M64927" s="290"/>
    </row>
    <row r="64928" spans="11:13" x14ac:dyDescent="0.35">
      <c r="K64928" s="293"/>
      <c r="M64928" s="290"/>
    </row>
    <row r="64929" spans="11:13" x14ac:dyDescent="0.35">
      <c r="K64929" s="293"/>
      <c r="M64929" s="290"/>
    </row>
    <row r="64930" spans="11:13" x14ac:dyDescent="0.35">
      <c r="K64930" s="293"/>
      <c r="M64930" s="290"/>
    </row>
    <row r="64931" spans="11:13" x14ac:dyDescent="0.35">
      <c r="K64931" s="293"/>
      <c r="M64931" s="290"/>
    </row>
    <row r="64932" spans="11:13" x14ac:dyDescent="0.35">
      <c r="K64932" s="293"/>
      <c r="M64932" s="290"/>
    </row>
    <row r="64933" spans="11:13" x14ac:dyDescent="0.35">
      <c r="K64933" s="293"/>
      <c r="M64933" s="290"/>
    </row>
    <row r="64934" spans="11:13" x14ac:dyDescent="0.35">
      <c r="K64934" s="293"/>
      <c r="M64934" s="290"/>
    </row>
    <row r="64935" spans="11:13" x14ac:dyDescent="0.35">
      <c r="K64935" s="293"/>
      <c r="M64935" s="290"/>
    </row>
    <row r="64936" spans="11:13" x14ac:dyDescent="0.35">
      <c r="K64936" s="293"/>
      <c r="M64936" s="290"/>
    </row>
    <row r="64937" spans="11:13" x14ac:dyDescent="0.35">
      <c r="K64937" s="293"/>
      <c r="M64937" s="290"/>
    </row>
    <row r="64938" spans="11:13" x14ac:dyDescent="0.35">
      <c r="K64938" s="293"/>
      <c r="M64938" s="290"/>
    </row>
    <row r="64939" spans="11:13" x14ac:dyDescent="0.35">
      <c r="K64939" s="293"/>
      <c r="M64939" s="290"/>
    </row>
    <row r="64940" spans="11:13" x14ac:dyDescent="0.35">
      <c r="K64940" s="293"/>
      <c r="M64940" s="290"/>
    </row>
    <row r="64941" spans="11:13" x14ac:dyDescent="0.35">
      <c r="K64941" s="293"/>
      <c r="M64941" s="290"/>
    </row>
    <row r="64942" spans="11:13" x14ac:dyDescent="0.35">
      <c r="K64942" s="293"/>
      <c r="M64942" s="290"/>
    </row>
    <row r="64943" spans="11:13" x14ac:dyDescent="0.35">
      <c r="K64943" s="293"/>
      <c r="M64943" s="290"/>
    </row>
    <row r="64944" spans="11:13" x14ac:dyDescent="0.35">
      <c r="K64944" s="293"/>
      <c r="M64944" s="290"/>
    </row>
    <row r="64945" spans="11:13" x14ac:dyDescent="0.35">
      <c r="K64945" s="293"/>
      <c r="M64945" s="290"/>
    </row>
    <row r="64946" spans="11:13" x14ac:dyDescent="0.35">
      <c r="K64946" s="293"/>
      <c r="M64946" s="290"/>
    </row>
    <row r="64947" spans="11:13" x14ac:dyDescent="0.35">
      <c r="K64947" s="293"/>
      <c r="M64947" s="290"/>
    </row>
    <row r="64948" spans="11:13" x14ac:dyDescent="0.35">
      <c r="K64948" s="293"/>
      <c r="M64948" s="290"/>
    </row>
    <row r="64949" spans="11:13" x14ac:dyDescent="0.35">
      <c r="K64949" s="293"/>
      <c r="M64949" s="290"/>
    </row>
    <row r="64950" spans="11:13" x14ac:dyDescent="0.35">
      <c r="K64950" s="293"/>
      <c r="M64950" s="290"/>
    </row>
    <row r="64951" spans="11:13" x14ac:dyDescent="0.35">
      <c r="K64951" s="293"/>
      <c r="M64951" s="290"/>
    </row>
    <row r="64952" spans="11:13" x14ac:dyDescent="0.35">
      <c r="K64952" s="293"/>
      <c r="M64952" s="290"/>
    </row>
    <row r="64953" spans="11:13" x14ac:dyDescent="0.35">
      <c r="K64953" s="293"/>
      <c r="M64953" s="290"/>
    </row>
    <row r="64954" spans="11:13" x14ac:dyDescent="0.35">
      <c r="K64954" s="293"/>
      <c r="M64954" s="290"/>
    </row>
    <row r="64955" spans="11:13" x14ac:dyDescent="0.35">
      <c r="K64955" s="293"/>
      <c r="M64955" s="290"/>
    </row>
    <row r="64956" spans="11:13" x14ac:dyDescent="0.35">
      <c r="K64956" s="293"/>
      <c r="M64956" s="290"/>
    </row>
    <row r="64957" spans="11:13" x14ac:dyDescent="0.35">
      <c r="K64957" s="293"/>
      <c r="M64957" s="290"/>
    </row>
    <row r="64958" spans="11:13" x14ac:dyDescent="0.35">
      <c r="K64958" s="293"/>
      <c r="M64958" s="290"/>
    </row>
    <row r="64959" spans="11:13" x14ac:dyDescent="0.35">
      <c r="K64959" s="293"/>
      <c r="M64959" s="290"/>
    </row>
    <row r="64960" spans="11:13" x14ac:dyDescent="0.35">
      <c r="K64960" s="293"/>
      <c r="M64960" s="290"/>
    </row>
    <row r="64961" spans="11:13" x14ac:dyDescent="0.35">
      <c r="K64961" s="293"/>
      <c r="M64961" s="290"/>
    </row>
    <row r="64962" spans="11:13" x14ac:dyDescent="0.35">
      <c r="K64962" s="293"/>
      <c r="M64962" s="290"/>
    </row>
    <row r="64963" spans="11:13" x14ac:dyDescent="0.35">
      <c r="K64963" s="293"/>
      <c r="M64963" s="290"/>
    </row>
    <row r="64964" spans="11:13" x14ac:dyDescent="0.35">
      <c r="K64964" s="293"/>
      <c r="M64964" s="290"/>
    </row>
    <row r="64965" spans="11:13" x14ac:dyDescent="0.35">
      <c r="K64965" s="293"/>
      <c r="M64965" s="290"/>
    </row>
    <row r="64966" spans="11:13" x14ac:dyDescent="0.35">
      <c r="K64966" s="293"/>
      <c r="M64966" s="290"/>
    </row>
    <row r="64967" spans="11:13" x14ac:dyDescent="0.35">
      <c r="K64967" s="293"/>
      <c r="M64967" s="290"/>
    </row>
    <row r="64968" spans="11:13" x14ac:dyDescent="0.35">
      <c r="K64968" s="293"/>
      <c r="M64968" s="290"/>
    </row>
    <row r="64969" spans="11:13" x14ac:dyDescent="0.35">
      <c r="K64969" s="293"/>
      <c r="M64969" s="290"/>
    </row>
    <row r="64970" spans="11:13" x14ac:dyDescent="0.35">
      <c r="K64970" s="293"/>
      <c r="M64970" s="290"/>
    </row>
    <row r="64971" spans="11:13" x14ac:dyDescent="0.35">
      <c r="K64971" s="293"/>
      <c r="M64971" s="290"/>
    </row>
    <row r="64972" spans="11:13" x14ac:dyDescent="0.35">
      <c r="K64972" s="293"/>
      <c r="M64972" s="290"/>
    </row>
    <row r="64973" spans="11:13" x14ac:dyDescent="0.35">
      <c r="K64973" s="293"/>
      <c r="M64973" s="290"/>
    </row>
    <row r="64974" spans="11:13" x14ac:dyDescent="0.35">
      <c r="K64974" s="293"/>
      <c r="M64974" s="290"/>
    </row>
    <row r="64975" spans="11:13" x14ac:dyDescent="0.35">
      <c r="K64975" s="293"/>
      <c r="M64975" s="290"/>
    </row>
    <row r="64976" spans="11:13" x14ac:dyDescent="0.35">
      <c r="K64976" s="293"/>
      <c r="M64976" s="290"/>
    </row>
    <row r="64977" spans="11:13" x14ac:dyDescent="0.35">
      <c r="K64977" s="293"/>
      <c r="M64977" s="290"/>
    </row>
    <row r="64978" spans="11:13" x14ac:dyDescent="0.35">
      <c r="K64978" s="293"/>
      <c r="M64978" s="290"/>
    </row>
    <row r="64979" spans="11:13" x14ac:dyDescent="0.35">
      <c r="K64979" s="293"/>
      <c r="M64979" s="290"/>
    </row>
    <row r="64980" spans="11:13" x14ac:dyDescent="0.35">
      <c r="K64980" s="293"/>
      <c r="M64980" s="290"/>
    </row>
    <row r="64981" spans="11:13" x14ac:dyDescent="0.35">
      <c r="K64981" s="293"/>
      <c r="M64981" s="290"/>
    </row>
    <row r="64982" spans="11:13" x14ac:dyDescent="0.35">
      <c r="K64982" s="293"/>
      <c r="M64982" s="290"/>
    </row>
    <row r="64983" spans="11:13" x14ac:dyDescent="0.35">
      <c r="K64983" s="293"/>
      <c r="M64983" s="290"/>
    </row>
    <row r="64984" spans="11:13" x14ac:dyDescent="0.35">
      <c r="K64984" s="293"/>
      <c r="M64984" s="290"/>
    </row>
    <row r="64985" spans="11:13" x14ac:dyDescent="0.35">
      <c r="K64985" s="293"/>
      <c r="M64985" s="290"/>
    </row>
    <row r="64986" spans="11:13" x14ac:dyDescent="0.35">
      <c r="K64986" s="293"/>
      <c r="M64986" s="290"/>
    </row>
    <row r="64987" spans="11:13" x14ac:dyDescent="0.35">
      <c r="K64987" s="293"/>
      <c r="M64987" s="290"/>
    </row>
    <row r="64988" spans="11:13" x14ac:dyDescent="0.35">
      <c r="K64988" s="293"/>
      <c r="M64988" s="290"/>
    </row>
    <row r="64989" spans="11:13" x14ac:dyDescent="0.35">
      <c r="K64989" s="293"/>
      <c r="M64989" s="290"/>
    </row>
    <row r="64990" spans="11:13" x14ac:dyDescent="0.35">
      <c r="K64990" s="293"/>
      <c r="M64990" s="290"/>
    </row>
    <row r="64991" spans="11:13" x14ac:dyDescent="0.35">
      <c r="K64991" s="293"/>
      <c r="M64991" s="290"/>
    </row>
    <row r="64992" spans="11:13" x14ac:dyDescent="0.35">
      <c r="K64992" s="293"/>
      <c r="M64992" s="290"/>
    </row>
    <row r="64993" spans="11:13" x14ac:dyDescent="0.35">
      <c r="K64993" s="293"/>
      <c r="M64993" s="290"/>
    </row>
    <row r="64994" spans="11:13" x14ac:dyDescent="0.35">
      <c r="K64994" s="293"/>
      <c r="M64994" s="290"/>
    </row>
    <row r="64995" spans="11:13" x14ac:dyDescent="0.35">
      <c r="K64995" s="293"/>
      <c r="M64995" s="290"/>
    </row>
    <row r="64996" spans="11:13" x14ac:dyDescent="0.35">
      <c r="K64996" s="293"/>
      <c r="M64996" s="290"/>
    </row>
    <row r="64997" spans="11:13" x14ac:dyDescent="0.35">
      <c r="K64997" s="293"/>
      <c r="M64997" s="290"/>
    </row>
    <row r="64998" spans="11:13" x14ac:dyDescent="0.35">
      <c r="K64998" s="293"/>
      <c r="M64998" s="290"/>
    </row>
    <row r="64999" spans="11:13" x14ac:dyDescent="0.35">
      <c r="K64999" s="293"/>
      <c r="M64999" s="290"/>
    </row>
    <row r="65000" spans="11:13" x14ac:dyDescent="0.35">
      <c r="K65000" s="293"/>
      <c r="M65000" s="290"/>
    </row>
    <row r="65001" spans="11:13" x14ac:dyDescent="0.35">
      <c r="K65001" s="293"/>
      <c r="M65001" s="290"/>
    </row>
    <row r="65002" spans="11:13" x14ac:dyDescent="0.35">
      <c r="K65002" s="293"/>
      <c r="M65002" s="290"/>
    </row>
    <row r="65003" spans="11:13" x14ac:dyDescent="0.35">
      <c r="K65003" s="293"/>
      <c r="M65003" s="290"/>
    </row>
    <row r="65004" spans="11:13" x14ac:dyDescent="0.35">
      <c r="K65004" s="293"/>
      <c r="M65004" s="290"/>
    </row>
    <row r="65005" spans="11:13" x14ac:dyDescent="0.35">
      <c r="K65005" s="293"/>
      <c r="M65005" s="290"/>
    </row>
    <row r="65006" spans="11:13" x14ac:dyDescent="0.35">
      <c r="K65006" s="293"/>
      <c r="M65006" s="290"/>
    </row>
    <row r="65007" spans="11:13" x14ac:dyDescent="0.35">
      <c r="K65007" s="293"/>
      <c r="M65007" s="290"/>
    </row>
    <row r="65008" spans="11:13" x14ac:dyDescent="0.35">
      <c r="K65008" s="293"/>
      <c r="M65008" s="290"/>
    </row>
    <row r="65009" spans="11:13" x14ac:dyDescent="0.35">
      <c r="K65009" s="293"/>
      <c r="M65009" s="290"/>
    </row>
    <row r="65010" spans="11:13" x14ac:dyDescent="0.35">
      <c r="K65010" s="293"/>
      <c r="M65010" s="290"/>
    </row>
    <row r="65011" spans="11:13" x14ac:dyDescent="0.35">
      <c r="K65011" s="293"/>
      <c r="M65011" s="290"/>
    </row>
    <row r="65012" spans="11:13" x14ac:dyDescent="0.35">
      <c r="K65012" s="293"/>
      <c r="M65012" s="290"/>
    </row>
    <row r="65013" spans="11:13" x14ac:dyDescent="0.35">
      <c r="K65013" s="293"/>
      <c r="M65013" s="290"/>
    </row>
    <row r="65014" spans="11:13" x14ac:dyDescent="0.35">
      <c r="K65014" s="293"/>
      <c r="M65014" s="290"/>
    </row>
    <row r="65015" spans="11:13" x14ac:dyDescent="0.35">
      <c r="K65015" s="293"/>
      <c r="M65015" s="290"/>
    </row>
    <row r="65016" spans="11:13" x14ac:dyDescent="0.35">
      <c r="K65016" s="293"/>
      <c r="M65016" s="290"/>
    </row>
    <row r="65017" spans="11:13" x14ac:dyDescent="0.35">
      <c r="K65017" s="293"/>
      <c r="M65017" s="290"/>
    </row>
    <row r="65018" spans="11:13" x14ac:dyDescent="0.35">
      <c r="K65018" s="293"/>
      <c r="M65018" s="290"/>
    </row>
    <row r="65019" spans="11:13" x14ac:dyDescent="0.35">
      <c r="K65019" s="293"/>
      <c r="M65019" s="290"/>
    </row>
    <row r="65020" spans="11:13" x14ac:dyDescent="0.35">
      <c r="K65020" s="293"/>
      <c r="M65020" s="290"/>
    </row>
    <row r="65021" spans="11:13" x14ac:dyDescent="0.35">
      <c r="K65021" s="293"/>
      <c r="M65021" s="290"/>
    </row>
    <row r="65022" spans="11:13" x14ac:dyDescent="0.35">
      <c r="K65022" s="293"/>
      <c r="M65022" s="290"/>
    </row>
    <row r="65023" spans="11:13" x14ac:dyDescent="0.35">
      <c r="K65023" s="293"/>
      <c r="M65023" s="290"/>
    </row>
    <row r="65024" spans="11:13" x14ac:dyDescent="0.35">
      <c r="K65024" s="293"/>
      <c r="M65024" s="290"/>
    </row>
    <row r="65025" spans="11:13" x14ac:dyDescent="0.35">
      <c r="K65025" s="293"/>
      <c r="M65025" s="290"/>
    </row>
    <row r="65026" spans="11:13" x14ac:dyDescent="0.35">
      <c r="K65026" s="293"/>
      <c r="M65026" s="290"/>
    </row>
    <row r="65027" spans="11:13" x14ac:dyDescent="0.35">
      <c r="K65027" s="293"/>
      <c r="M65027" s="290"/>
    </row>
    <row r="65028" spans="11:13" x14ac:dyDescent="0.35">
      <c r="K65028" s="293"/>
      <c r="M65028" s="290"/>
    </row>
    <row r="65029" spans="11:13" x14ac:dyDescent="0.35">
      <c r="K65029" s="293"/>
      <c r="M65029" s="290"/>
    </row>
    <row r="65030" spans="11:13" x14ac:dyDescent="0.35">
      <c r="K65030" s="293"/>
      <c r="M65030" s="290"/>
    </row>
    <row r="65031" spans="11:13" x14ac:dyDescent="0.35">
      <c r="K65031" s="293"/>
      <c r="M65031" s="290"/>
    </row>
    <row r="65032" spans="11:13" x14ac:dyDescent="0.35">
      <c r="K65032" s="293"/>
      <c r="M65032" s="290"/>
    </row>
    <row r="65033" spans="11:13" x14ac:dyDescent="0.35">
      <c r="K65033" s="293"/>
      <c r="M65033" s="290"/>
    </row>
    <row r="65034" spans="11:13" x14ac:dyDescent="0.35">
      <c r="K65034" s="293"/>
      <c r="M65034" s="290"/>
    </row>
    <row r="65035" spans="11:13" x14ac:dyDescent="0.35">
      <c r="K65035" s="293"/>
      <c r="M65035" s="290"/>
    </row>
    <row r="65036" spans="11:13" x14ac:dyDescent="0.35">
      <c r="K65036" s="293"/>
      <c r="M65036" s="290"/>
    </row>
    <row r="65037" spans="11:13" x14ac:dyDescent="0.35">
      <c r="K65037" s="293"/>
      <c r="M65037" s="290"/>
    </row>
    <row r="65038" spans="11:13" x14ac:dyDescent="0.35">
      <c r="K65038" s="293"/>
      <c r="M65038" s="290"/>
    </row>
    <row r="65039" spans="11:13" x14ac:dyDescent="0.35">
      <c r="K65039" s="293"/>
      <c r="M65039" s="290"/>
    </row>
    <row r="65040" spans="11:13" x14ac:dyDescent="0.35">
      <c r="K65040" s="293"/>
      <c r="M65040" s="290"/>
    </row>
    <row r="65041" spans="11:13" x14ac:dyDescent="0.35">
      <c r="K65041" s="293"/>
      <c r="M65041" s="290"/>
    </row>
    <row r="65042" spans="11:13" x14ac:dyDescent="0.35">
      <c r="K65042" s="293"/>
      <c r="M65042" s="290"/>
    </row>
    <row r="65043" spans="11:13" x14ac:dyDescent="0.35">
      <c r="K65043" s="293"/>
      <c r="M65043" s="290"/>
    </row>
    <row r="65044" spans="11:13" x14ac:dyDescent="0.35">
      <c r="K65044" s="293"/>
      <c r="M65044" s="290"/>
    </row>
    <row r="65045" spans="11:13" x14ac:dyDescent="0.35">
      <c r="K65045" s="293"/>
      <c r="M65045" s="290"/>
    </row>
    <row r="65046" spans="11:13" x14ac:dyDescent="0.35">
      <c r="K65046" s="293"/>
      <c r="M65046" s="290"/>
    </row>
    <row r="65047" spans="11:13" x14ac:dyDescent="0.35">
      <c r="K65047" s="293"/>
      <c r="M65047" s="290"/>
    </row>
    <row r="65048" spans="11:13" x14ac:dyDescent="0.35">
      <c r="K65048" s="293"/>
      <c r="M65048" s="290"/>
    </row>
    <row r="65049" spans="11:13" x14ac:dyDescent="0.35">
      <c r="K65049" s="293"/>
      <c r="M65049" s="290"/>
    </row>
    <row r="65050" spans="11:13" x14ac:dyDescent="0.35">
      <c r="K65050" s="293"/>
      <c r="M65050" s="290"/>
    </row>
    <row r="65051" spans="11:13" x14ac:dyDescent="0.35">
      <c r="K65051" s="293"/>
      <c r="M65051" s="290"/>
    </row>
    <row r="65052" spans="11:13" x14ac:dyDescent="0.35">
      <c r="K65052" s="293"/>
      <c r="M65052" s="290"/>
    </row>
    <row r="65053" spans="11:13" x14ac:dyDescent="0.35">
      <c r="K65053" s="293"/>
      <c r="M65053" s="290"/>
    </row>
    <row r="65054" spans="11:13" x14ac:dyDescent="0.35">
      <c r="K65054" s="293"/>
      <c r="M65054" s="290"/>
    </row>
    <row r="65055" spans="11:13" x14ac:dyDescent="0.35">
      <c r="K65055" s="293"/>
      <c r="M65055" s="290"/>
    </row>
    <row r="65056" spans="11:13" x14ac:dyDescent="0.35">
      <c r="K65056" s="293"/>
      <c r="M65056" s="290"/>
    </row>
    <row r="65057" spans="11:13" x14ac:dyDescent="0.35">
      <c r="K65057" s="293"/>
      <c r="M65057" s="290"/>
    </row>
    <row r="65058" spans="11:13" x14ac:dyDescent="0.35">
      <c r="K65058" s="293"/>
      <c r="M65058" s="290"/>
    </row>
    <row r="65059" spans="11:13" x14ac:dyDescent="0.35">
      <c r="K65059" s="293"/>
      <c r="M65059" s="290"/>
    </row>
    <row r="65060" spans="11:13" x14ac:dyDescent="0.35">
      <c r="K65060" s="293"/>
      <c r="M65060" s="290"/>
    </row>
    <row r="65061" spans="11:13" x14ac:dyDescent="0.35">
      <c r="K65061" s="293"/>
      <c r="M65061" s="290"/>
    </row>
    <row r="65062" spans="11:13" x14ac:dyDescent="0.35">
      <c r="K65062" s="293"/>
      <c r="M65062" s="290"/>
    </row>
    <row r="65063" spans="11:13" x14ac:dyDescent="0.35">
      <c r="K65063" s="293"/>
      <c r="M65063" s="290"/>
    </row>
    <row r="65064" spans="11:13" x14ac:dyDescent="0.35">
      <c r="K65064" s="293"/>
      <c r="M65064" s="290"/>
    </row>
    <row r="65065" spans="11:13" x14ac:dyDescent="0.35">
      <c r="K65065" s="293"/>
      <c r="M65065" s="290"/>
    </row>
    <row r="65066" spans="11:13" x14ac:dyDescent="0.35">
      <c r="K65066" s="293"/>
      <c r="M65066" s="290"/>
    </row>
    <row r="65067" spans="11:13" x14ac:dyDescent="0.35">
      <c r="K65067" s="293"/>
      <c r="M65067" s="290"/>
    </row>
    <row r="65068" spans="11:13" x14ac:dyDescent="0.35">
      <c r="K65068" s="293"/>
      <c r="M65068" s="290"/>
    </row>
    <row r="65069" spans="11:13" x14ac:dyDescent="0.35">
      <c r="K65069" s="293"/>
      <c r="M65069" s="290"/>
    </row>
    <row r="65070" spans="11:13" x14ac:dyDescent="0.35">
      <c r="K65070" s="293"/>
      <c r="M65070" s="290"/>
    </row>
    <row r="65071" spans="11:13" x14ac:dyDescent="0.35">
      <c r="K65071" s="293"/>
      <c r="M65071" s="290"/>
    </row>
    <row r="65072" spans="11:13" x14ac:dyDescent="0.35">
      <c r="K65072" s="293"/>
      <c r="M65072" s="290"/>
    </row>
    <row r="65073" spans="11:13" x14ac:dyDescent="0.35">
      <c r="K65073" s="293"/>
      <c r="M65073" s="290"/>
    </row>
    <row r="65074" spans="11:13" x14ac:dyDescent="0.35">
      <c r="K65074" s="293"/>
      <c r="M65074" s="290"/>
    </row>
    <row r="65075" spans="11:13" x14ac:dyDescent="0.35">
      <c r="K65075" s="293"/>
      <c r="M65075" s="290"/>
    </row>
    <row r="65076" spans="11:13" x14ac:dyDescent="0.35">
      <c r="K65076" s="293"/>
      <c r="M65076" s="290"/>
    </row>
    <row r="65077" spans="11:13" x14ac:dyDescent="0.35">
      <c r="K65077" s="293"/>
      <c r="M65077" s="290"/>
    </row>
    <row r="65078" spans="11:13" x14ac:dyDescent="0.35">
      <c r="K65078" s="293"/>
      <c r="M65078" s="290"/>
    </row>
    <row r="65079" spans="11:13" x14ac:dyDescent="0.35">
      <c r="K65079" s="293"/>
      <c r="M65079" s="290"/>
    </row>
    <row r="65080" spans="11:13" x14ac:dyDescent="0.35">
      <c r="K65080" s="293"/>
      <c r="M65080" s="290"/>
    </row>
    <row r="65081" spans="11:13" x14ac:dyDescent="0.35">
      <c r="K65081" s="293"/>
      <c r="M65081" s="290"/>
    </row>
    <row r="65082" spans="11:13" x14ac:dyDescent="0.35">
      <c r="K65082" s="293"/>
      <c r="M65082" s="290"/>
    </row>
    <row r="65083" spans="11:13" x14ac:dyDescent="0.35">
      <c r="K65083" s="293"/>
      <c r="M65083" s="290"/>
    </row>
    <row r="65084" spans="11:13" x14ac:dyDescent="0.35">
      <c r="K65084" s="293"/>
      <c r="M65084" s="290"/>
    </row>
    <row r="65085" spans="11:13" x14ac:dyDescent="0.35">
      <c r="K65085" s="293"/>
      <c r="M65085" s="290"/>
    </row>
    <row r="65086" spans="11:13" x14ac:dyDescent="0.35">
      <c r="K65086" s="293"/>
      <c r="M65086" s="290"/>
    </row>
    <row r="65087" spans="11:13" x14ac:dyDescent="0.35">
      <c r="K65087" s="293"/>
      <c r="M65087" s="290"/>
    </row>
    <row r="65088" spans="11:13" x14ac:dyDescent="0.35">
      <c r="K65088" s="293"/>
      <c r="M65088" s="290"/>
    </row>
    <row r="65089" spans="11:13" x14ac:dyDescent="0.35">
      <c r="K65089" s="293"/>
      <c r="M65089" s="290"/>
    </row>
    <row r="65090" spans="11:13" x14ac:dyDescent="0.35">
      <c r="K65090" s="293"/>
      <c r="M65090" s="290"/>
    </row>
    <row r="65091" spans="11:13" x14ac:dyDescent="0.35">
      <c r="K65091" s="293"/>
      <c r="M65091" s="290"/>
    </row>
    <row r="65092" spans="11:13" x14ac:dyDescent="0.35">
      <c r="K65092" s="293"/>
      <c r="M65092" s="290"/>
    </row>
    <row r="65093" spans="11:13" x14ac:dyDescent="0.35">
      <c r="K65093" s="293"/>
      <c r="M65093" s="290"/>
    </row>
    <row r="65094" spans="11:13" x14ac:dyDescent="0.35">
      <c r="K65094" s="293"/>
      <c r="M65094" s="290"/>
    </row>
    <row r="65095" spans="11:13" x14ac:dyDescent="0.35">
      <c r="K65095" s="293"/>
      <c r="M65095" s="290"/>
    </row>
    <row r="65096" spans="11:13" x14ac:dyDescent="0.35">
      <c r="K65096" s="293"/>
      <c r="M65096" s="290"/>
    </row>
    <row r="65097" spans="11:13" x14ac:dyDescent="0.35">
      <c r="K65097" s="293"/>
      <c r="M65097" s="290"/>
    </row>
    <row r="65098" spans="11:13" x14ac:dyDescent="0.35">
      <c r="K65098" s="293"/>
      <c r="M65098" s="290"/>
    </row>
    <row r="65099" spans="11:13" x14ac:dyDescent="0.35">
      <c r="K65099" s="293"/>
      <c r="M65099" s="290"/>
    </row>
    <row r="65100" spans="11:13" x14ac:dyDescent="0.35">
      <c r="K65100" s="293"/>
      <c r="M65100" s="290"/>
    </row>
    <row r="65101" spans="11:13" x14ac:dyDescent="0.35">
      <c r="K65101" s="293"/>
      <c r="M65101" s="290"/>
    </row>
    <row r="65102" spans="11:13" x14ac:dyDescent="0.35">
      <c r="K65102" s="293"/>
      <c r="M65102" s="290"/>
    </row>
    <row r="65103" spans="11:13" x14ac:dyDescent="0.35">
      <c r="K65103" s="293"/>
      <c r="M65103" s="290"/>
    </row>
    <row r="65104" spans="11:13" x14ac:dyDescent="0.35">
      <c r="K65104" s="293"/>
      <c r="M65104" s="290"/>
    </row>
    <row r="65105" spans="11:13" x14ac:dyDescent="0.35">
      <c r="K65105" s="293"/>
      <c r="M65105" s="290"/>
    </row>
    <row r="65106" spans="11:13" x14ac:dyDescent="0.35">
      <c r="K65106" s="293"/>
      <c r="M65106" s="290"/>
    </row>
    <row r="65107" spans="11:13" x14ac:dyDescent="0.35">
      <c r="K65107" s="293"/>
      <c r="M65107" s="290"/>
    </row>
    <row r="65108" spans="11:13" x14ac:dyDescent="0.35">
      <c r="K65108" s="293"/>
      <c r="M65108" s="290"/>
    </row>
    <row r="65109" spans="11:13" x14ac:dyDescent="0.35">
      <c r="K65109" s="293"/>
      <c r="M65109" s="290"/>
    </row>
    <row r="65110" spans="11:13" x14ac:dyDescent="0.35">
      <c r="K65110" s="293"/>
      <c r="M65110" s="290"/>
    </row>
    <row r="65111" spans="11:13" x14ac:dyDescent="0.35">
      <c r="K65111" s="293"/>
      <c r="M65111" s="290"/>
    </row>
    <row r="65112" spans="11:13" x14ac:dyDescent="0.35">
      <c r="K65112" s="293"/>
      <c r="M65112" s="290"/>
    </row>
    <row r="65113" spans="11:13" x14ac:dyDescent="0.35">
      <c r="K65113" s="293"/>
      <c r="M65113" s="290"/>
    </row>
    <row r="65114" spans="11:13" x14ac:dyDescent="0.35">
      <c r="K65114" s="293"/>
      <c r="M65114" s="290"/>
    </row>
    <row r="65115" spans="11:13" x14ac:dyDescent="0.35">
      <c r="K65115" s="293"/>
      <c r="M65115" s="290"/>
    </row>
    <row r="65116" spans="11:13" x14ac:dyDescent="0.35">
      <c r="K65116" s="293"/>
      <c r="M65116" s="290"/>
    </row>
    <row r="65117" spans="11:13" x14ac:dyDescent="0.35">
      <c r="K65117" s="293"/>
      <c r="M65117" s="290"/>
    </row>
    <row r="65118" spans="11:13" x14ac:dyDescent="0.35">
      <c r="K65118" s="293"/>
      <c r="M65118" s="290"/>
    </row>
    <row r="65119" spans="11:13" x14ac:dyDescent="0.35">
      <c r="K65119" s="293"/>
      <c r="M65119" s="290"/>
    </row>
    <row r="65120" spans="11:13" x14ac:dyDescent="0.35">
      <c r="K65120" s="293"/>
      <c r="M65120" s="290"/>
    </row>
    <row r="65121" spans="11:13" x14ac:dyDescent="0.35">
      <c r="K65121" s="293"/>
      <c r="M65121" s="290"/>
    </row>
    <row r="65122" spans="11:13" x14ac:dyDescent="0.35">
      <c r="K65122" s="293"/>
      <c r="M65122" s="290"/>
    </row>
    <row r="65123" spans="11:13" x14ac:dyDescent="0.35">
      <c r="K65123" s="293"/>
      <c r="M65123" s="290"/>
    </row>
    <row r="65124" spans="11:13" x14ac:dyDescent="0.35">
      <c r="K65124" s="293"/>
      <c r="M65124" s="290"/>
    </row>
    <row r="65125" spans="11:13" x14ac:dyDescent="0.35">
      <c r="K65125" s="293"/>
      <c r="M65125" s="290"/>
    </row>
    <row r="65126" spans="11:13" x14ac:dyDescent="0.35">
      <c r="K65126" s="293"/>
      <c r="M65126" s="290"/>
    </row>
    <row r="65127" spans="11:13" x14ac:dyDescent="0.35">
      <c r="K65127" s="293"/>
      <c r="M65127" s="290"/>
    </row>
    <row r="65128" spans="11:13" x14ac:dyDescent="0.35">
      <c r="K65128" s="293"/>
      <c r="M65128" s="290"/>
    </row>
    <row r="65129" spans="11:13" x14ac:dyDescent="0.35">
      <c r="K65129" s="293"/>
      <c r="M65129" s="290"/>
    </row>
    <row r="65130" spans="11:13" x14ac:dyDescent="0.35">
      <c r="K65130" s="293"/>
      <c r="M65130" s="290"/>
    </row>
    <row r="65131" spans="11:13" x14ac:dyDescent="0.35">
      <c r="K65131" s="293"/>
      <c r="M65131" s="290"/>
    </row>
    <row r="65132" spans="11:13" x14ac:dyDescent="0.35">
      <c r="K65132" s="293"/>
      <c r="M65132" s="290"/>
    </row>
    <row r="65133" spans="11:13" x14ac:dyDescent="0.35">
      <c r="K65133" s="293"/>
      <c r="M65133" s="290"/>
    </row>
    <row r="65134" spans="11:13" x14ac:dyDescent="0.35">
      <c r="K65134" s="293"/>
      <c r="M65134" s="290"/>
    </row>
    <row r="65135" spans="11:13" x14ac:dyDescent="0.35">
      <c r="K65135" s="293"/>
      <c r="M65135" s="290"/>
    </row>
    <row r="65136" spans="11:13" x14ac:dyDescent="0.35">
      <c r="K65136" s="293"/>
      <c r="M65136" s="290"/>
    </row>
    <row r="65137" spans="11:13" x14ac:dyDescent="0.35">
      <c r="K65137" s="293"/>
      <c r="M65137" s="290"/>
    </row>
    <row r="65138" spans="11:13" x14ac:dyDescent="0.35">
      <c r="K65138" s="293"/>
      <c r="M65138" s="290"/>
    </row>
    <row r="65139" spans="11:13" x14ac:dyDescent="0.35">
      <c r="K65139" s="293"/>
      <c r="M65139" s="290"/>
    </row>
    <row r="65140" spans="11:13" x14ac:dyDescent="0.35">
      <c r="K65140" s="293"/>
      <c r="M65140" s="290"/>
    </row>
    <row r="65141" spans="11:13" x14ac:dyDescent="0.35">
      <c r="K65141" s="293"/>
      <c r="M65141" s="290"/>
    </row>
    <row r="65142" spans="11:13" x14ac:dyDescent="0.35">
      <c r="K65142" s="293"/>
      <c r="M65142" s="290"/>
    </row>
    <row r="65143" spans="11:13" x14ac:dyDescent="0.35">
      <c r="K65143" s="293"/>
      <c r="M65143" s="290"/>
    </row>
    <row r="65144" spans="11:13" x14ac:dyDescent="0.35">
      <c r="K65144" s="293"/>
      <c r="M65144" s="290"/>
    </row>
    <row r="65145" spans="11:13" x14ac:dyDescent="0.35">
      <c r="K65145" s="293"/>
      <c r="M65145" s="290"/>
    </row>
    <row r="65146" spans="11:13" x14ac:dyDescent="0.35">
      <c r="K65146" s="293"/>
      <c r="M65146" s="290"/>
    </row>
    <row r="65147" spans="11:13" x14ac:dyDescent="0.35">
      <c r="K65147" s="293"/>
      <c r="M65147" s="290"/>
    </row>
    <row r="65148" spans="11:13" x14ac:dyDescent="0.35">
      <c r="K65148" s="293"/>
      <c r="M65148" s="290"/>
    </row>
    <row r="65149" spans="11:13" x14ac:dyDescent="0.35">
      <c r="K65149" s="293"/>
      <c r="M65149" s="290"/>
    </row>
    <row r="65150" spans="11:13" x14ac:dyDescent="0.35">
      <c r="K65150" s="293"/>
      <c r="M65150" s="290"/>
    </row>
    <row r="65151" spans="11:13" x14ac:dyDescent="0.35">
      <c r="K65151" s="293"/>
      <c r="M65151" s="290"/>
    </row>
    <row r="65152" spans="11:13" x14ac:dyDescent="0.35">
      <c r="K65152" s="293"/>
      <c r="M65152" s="290"/>
    </row>
    <row r="65153" spans="11:13" x14ac:dyDescent="0.35">
      <c r="K65153" s="293"/>
      <c r="M65153" s="290"/>
    </row>
    <row r="65154" spans="11:13" x14ac:dyDescent="0.35">
      <c r="K65154" s="293"/>
      <c r="M65154" s="290"/>
    </row>
    <row r="65155" spans="11:13" x14ac:dyDescent="0.35">
      <c r="K65155" s="293"/>
      <c r="M65155" s="290"/>
    </row>
    <row r="65156" spans="11:13" x14ac:dyDescent="0.35">
      <c r="K65156" s="293"/>
      <c r="M65156" s="290"/>
    </row>
    <row r="65157" spans="11:13" x14ac:dyDescent="0.35">
      <c r="K65157" s="293"/>
      <c r="M65157" s="290"/>
    </row>
    <row r="65158" spans="11:13" x14ac:dyDescent="0.35">
      <c r="K65158" s="293"/>
      <c r="M65158" s="290"/>
    </row>
    <row r="65159" spans="11:13" x14ac:dyDescent="0.35">
      <c r="K65159" s="293"/>
      <c r="M65159" s="290"/>
    </row>
    <row r="65160" spans="11:13" x14ac:dyDescent="0.35">
      <c r="K65160" s="293"/>
      <c r="M65160" s="290"/>
    </row>
    <row r="65161" spans="11:13" x14ac:dyDescent="0.35">
      <c r="K65161" s="293"/>
      <c r="M65161" s="290"/>
    </row>
    <row r="65162" spans="11:13" x14ac:dyDescent="0.35">
      <c r="K65162" s="293"/>
      <c r="M65162" s="290"/>
    </row>
    <row r="65163" spans="11:13" x14ac:dyDescent="0.35">
      <c r="K65163" s="293"/>
      <c r="M65163" s="290"/>
    </row>
    <row r="65164" spans="11:13" x14ac:dyDescent="0.35">
      <c r="K65164" s="293"/>
      <c r="M65164" s="290"/>
    </row>
    <row r="65165" spans="11:13" x14ac:dyDescent="0.35">
      <c r="K65165" s="293"/>
      <c r="M65165" s="290"/>
    </row>
    <row r="65166" spans="11:13" x14ac:dyDescent="0.35">
      <c r="K65166" s="293"/>
      <c r="M65166" s="290"/>
    </row>
    <row r="65167" spans="11:13" x14ac:dyDescent="0.35">
      <c r="K65167" s="293"/>
      <c r="M65167" s="290"/>
    </row>
    <row r="65168" spans="11:13" x14ac:dyDescent="0.35">
      <c r="K65168" s="293"/>
      <c r="M65168" s="290"/>
    </row>
    <row r="65169" spans="11:13" x14ac:dyDescent="0.35">
      <c r="K65169" s="293"/>
      <c r="M65169" s="290"/>
    </row>
    <row r="65170" spans="11:13" x14ac:dyDescent="0.35">
      <c r="K65170" s="293"/>
      <c r="M65170" s="290"/>
    </row>
    <row r="65171" spans="11:13" x14ac:dyDescent="0.35">
      <c r="K65171" s="293"/>
      <c r="M65171" s="290"/>
    </row>
    <row r="65172" spans="11:13" x14ac:dyDescent="0.35">
      <c r="K65172" s="293"/>
      <c r="M65172" s="290"/>
    </row>
    <row r="65173" spans="11:13" x14ac:dyDescent="0.35">
      <c r="K65173" s="293"/>
      <c r="M65173" s="290"/>
    </row>
    <row r="65174" spans="11:13" x14ac:dyDescent="0.35">
      <c r="K65174" s="293"/>
      <c r="M65174" s="290"/>
    </row>
    <row r="65175" spans="11:13" x14ac:dyDescent="0.35">
      <c r="K65175" s="293"/>
      <c r="M65175" s="290"/>
    </row>
    <row r="65176" spans="11:13" x14ac:dyDescent="0.35">
      <c r="K65176" s="293"/>
      <c r="M65176" s="290"/>
    </row>
    <row r="65177" spans="11:13" x14ac:dyDescent="0.35">
      <c r="K65177" s="293"/>
      <c r="M65177" s="290"/>
    </row>
    <row r="65178" spans="11:13" x14ac:dyDescent="0.35">
      <c r="K65178" s="293"/>
      <c r="M65178" s="290"/>
    </row>
    <row r="65179" spans="11:13" x14ac:dyDescent="0.35">
      <c r="K65179" s="293"/>
      <c r="M65179" s="290"/>
    </row>
    <row r="65180" spans="11:13" x14ac:dyDescent="0.35">
      <c r="K65180" s="293"/>
      <c r="M65180" s="290"/>
    </row>
    <row r="65181" spans="11:13" x14ac:dyDescent="0.35">
      <c r="K65181" s="293"/>
      <c r="M65181" s="290"/>
    </row>
    <row r="65182" spans="11:13" x14ac:dyDescent="0.35">
      <c r="K65182" s="293"/>
      <c r="M65182" s="290"/>
    </row>
    <row r="65183" spans="11:13" x14ac:dyDescent="0.35">
      <c r="K65183" s="293"/>
      <c r="M65183" s="290"/>
    </row>
    <row r="65184" spans="11:13" x14ac:dyDescent="0.35">
      <c r="K65184" s="293"/>
      <c r="M65184" s="290"/>
    </row>
    <row r="65185" spans="11:13" x14ac:dyDescent="0.35">
      <c r="K65185" s="293"/>
      <c r="M65185" s="290"/>
    </row>
    <row r="65186" spans="11:13" x14ac:dyDescent="0.35">
      <c r="K65186" s="293"/>
      <c r="M65186" s="290"/>
    </row>
    <row r="65187" spans="11:13" x14ac:dyDescent="0.35">
      <c r="K65187" s="293"/>
      <c r="M65187" s="290"/>
    </row>
    <row r="65188" spans="11:13" x14ac:dyDescent="0.35">
      <c r="K65188" s="293"/>
      <c r="M65188" s="290"/>
    </row>
    <row r="65189" spans="11:13" x14ac:dyDescent="0.35">
      <c r="K65189" s="293"/>
      <c r="M65189" s="290"/>
    </row>
    <row r="65190" spans="11:13" x14ac:dyDescent="0.35">
      <c r="K65190" s="293"/>
      <c r="M65190" s="290"/>
    </row>
    <row r="65191" spans="11:13" x14ac:dyDescent="0.35">
      <c r="K65191" s="293"/>
      <c r="M65191" s="290"/>
    </row>
    <row r="65192" spans="11:13" x14ac:dyDescent="0.35">
      <c r="K65192" s="293"/>
      <c r="M65192" s="290"/>
    </row>
    <row r="65193" spans="11:13" x14ac:dyDescent="0.35">
      <c r="K65193" s="293"/>
      <c r="M65193" s="290"/>
    </row>
    <row r="65194" spans="11:13" x14ac:dyDescent="0.35">
      <c r="K65194" s="293"/>
      <c r="M65194" s="290"/>
    </row>
    <row r="65195" spans="11:13" x14ac:dyDescent="0.35">
      <c r="K65195" s="293"/>
      <c r="M65195" s="290"/>
    </row>
    <row r="65196" spans="11:13" x14ac:dyDescent="0.35">
      <c r="K65196" s="293"/>
      <c r="M65196" s="290"/>
    </row>
    <row r="65197" spans="11:13" x14ac:dyDescent="0.35">
      <c r="K65197" s="293"/>
      <c r="M65197" s="290"/>
    </row>
    <row r="65198" spans="11:13" x14ac:dyDescent="0.35">
      <c r="K65198" s="293"/>
      <c r="M65198" s="290"/>
    </row>
    <row r="65199" spans="11:13" x14ac:dyDescent="0.35">
      <c r="K65199" s="293"/>
      <c r="M65199" s="290"/>
    </row>
    <row r="65200" spans="11:13" x14ac:dyDescent="0.35">
      <c r="K65200" s="293"/>
      <c r="M65200" s="290"/>
    </row>
    <row r="65201" spans="11:13" x14ac:dyDescent="0.35">
      <c r="K65201" s="293"/>
      <c r="M65201" s="290"/>
    </row>
    <row r="65202" spans="11:13" x14ac:dyDescent="0.35">
      <c r="K65202" s="293"/>
      <c r="M65202" s="290"/>
    </row>
    <row r="65203" spans="11:13" x14ac:dyDescent="0.35">
      <c r="K65203" s="293"/>
      <c r="M65203" s="290"/>
    </row>
    <row r="65204" spans="11:13" x14ac:dyDescent="0.35">
      <c r="K65204" s="293"/>
      <c r="M65204" s="290"/>
    </row>
    <row r="65205" spans="11:13" x14ac:dyDescent="0.35">
      <c r="K65205" s="293"/>
      <c r="M65205" s="290"/>
    </row>
    <row r="65206" spans="11:13" x14ac:dyDescent="0.35">
      <c r="K65206" s="293"/>
      <c r="M65206" s="290"/>
    </row>
    <row r="65207" spans="11:13" x14ac:dyDescent="0.35">
      <c r="K65207" s="293"/>
      <c r="M65207" s="290"/>
    </row>
    <row r="65208" spans="11:13" x14ac:dyDescent="0.35">
      <c r="K65208" s="293"/>
      <c r="M65208" s="290"/>
    </row>
    <row r="65209" spans="11:13" x14ac:dyDescent="0.35">
      <c r="K65209" s="293"/>
      <c r="M65209" s="290"/>
    </row>
    <row r="65210" spans="11:13" x14ac:dyDescent="0.35">
      <c r="K65210" s="293"/>
      <c r="M65210" s="290"/>
    </row>
    <row r="65211" spans="11:13" x14ac:dyDescent="0.35">
      <c r="K65211" s="293"/>
      <c r="M65211" s="290"/>
    </row>
    <row r="65212" spans="11:13" x14ac:dyDescent="0.35">
      <c r="K65212" s="293"/>
      <c r="M65212" s="290"/>
    </row>
    <row r="65213" spans="11:13" x14ac:dyDescent="0.35">
      <c r="K65213" s="293"/>
      <c r="M65213" s="290"/>
    </row>
    <row r="65214" spans="11:13" x14ac:dyDescent="0.35">
      <c r="K65214" s="293"/>
      <c r="M65214" s="290"/>
    </row>
    <row r="65215" spans="11:13" x14ac:dyDescent="0.35">
      <c r="K65215" s="293"/>
      <c r="M65215" s="290"/>
    </row>
    <row r="65216" spans="11:13" x14ac:dyDescent="0.35">
      <c r="K65216" s="293"/>
      <c r="M65216" s="290"/>
    </row>
    <row r="65217" spans="11:13" x14ac:dyDescent="0.35">
      <c r="K65217" s="293"/>
      <c r="M65217" s="290"/>
    </row>
    <row r="65218" spans="11:13" x14ac:dyDescent="0.35">
      <c r="K65218" s="293"/>
      <c r="M65218" s="290"/>
    </row>
    <row r="65219" spans="11:13" x14ac:dyDescent="0.35">
      <c r="K65219" s="293"/>
      <c r="M65219" s="290"/>
    </row>
    <row r="65220" spans="11:13" x14ac:dyDescent="0.35">
      <c r="K65220" s="293"/>
      <c r="M65220" s="290"/>
    </row>
    <row r="65221" spans="11:13" x14ac:dyDescent="0.35">
      <c r="K65221" s="293"/>
      <c r="M65221" s="290"/>
    </row>
    <row r="65222" spans="11:13" x14ac:dyDescent="0.35">
      <c r="K65222" s="293"/>
      <c r="M65222" s="290"/>
    </row>
    <row r="65223" spans="11:13" x14ac:dyDescent="0.35">
      <c r="K65223" s="293"/>
      <c r="M65223" s="290"/>
    </row>
    <row r="65224" spans="11:13" x14ac:dyDescent="0.35">
      <c r="K65224" s="293"/>
      <c r="M65224" s="290"/>
    </row>
    <row r="65225" spans="11:13" x14ac:dyDescent="0.35">
      <c r="K65225" s="293"/>
      <c r="M65225" s="290"/>
    </row>
    <row r="65226" spans="11:13" x14ac:dyDescent="0.35">
      <c r="K65226" s="293"/>
      <c r="M65226" s="290"/>
    </row>
    <row r="65227" spans="11:13" x14ac:dyDescent="0.35">
      <c r="K65227" s="293"/>
      <c r="M65227" s="290"/>
    </row>
    <row r="65228" spans="11:13" x14ac:dyDescent="0.35">
      <c r="K65228" s="293"/>
      <c r="M65228" s="290"/>
    </row>
    <row r="65229" spans="11:13" x14ac:dyDescent="0.35">
      <c r="K65229" s="293"/>
      <c r="M65229" s="290"/>
    </row>
    <row r="65230" spans="11:13" x14ac:dyDescent="0.35">
      <c r="K65230" s="293"/>
      <c r="M65230" s="290"/>
    </row>
    <row r="65231" spans="11:13" x14ac:dyDescent="0.35">
      <c r="K65231" s="293"/>
      <c r="M65231" s="290"/>
    </row>
    <row r="65232" spans="11:13" x14ac:dyDescent="0.35">
      <c r="K65232" s="293"/>
      <c r="M65232" s="290"/>
    </row>
    <row r="65233" spans="11:13" x14ac:dyDescent="0.35">
      <c r="K65233" s="293"/>
      <c r="M65233" s="290"/>
    </row>
    <row r="65234" spans="11:13" x14ac:dyDescent="0.35">
      <c r="K65234" s="293"/>
      <c r="M65234" s="290"/>
    </row>
    <row r="65235" spans="11:13" x14ac:dyDescent="0.35">
      <c r="K65235" s="293"/>
      <c r="M65235" s="290"/>
    </row>
    <row r="65236" spans="11:13" x14ac:dyDescent="0.35">
      <c r="K65236" s="293"/>
      <c r="M65236" s="290"/>
    </row>
    <row r="65237" spans="11:13" x14ac:dyDescent="0.35">
      <c r="K65237" s="293"/>
      <c r="M65237" s="290"/>
    </row>
    <row r="65238" spans="11:13" x14ac:dyDescent="0.35">
      <c r="K65238" s="293"/>
      <c r="M65238" s="290"/>
    </row>
    <row r="65239" spans="11:13" x14ac:dyDescent="0.35">
      <c r="K65239" s="293"/>
      <c r="M65239" s="290"/>
    </row>
    <row r="65240" spans="11:13" x14ac:dyDescent="0.35">
      <c r="K65240" s="293"/>
      <c r="M65240" s="290"/>
    </row>
    <row r="65241" spans="11:13" x14ac:dyDescent="0.35">
      <c r="K65241" s="293"/>
      <c r="M65241" s="290"/>
    </row>
    <row r="65242" spans="11:13" x14ac:dyDescent="0.35">
      <c r="K65242" s="293"/>
      <c r="M65242" s="290"/>
    </row>
    <row r="65243" spans="11:13" x14ac:dyDescent="0.35">
      <c r="K65243" s="293"/>
      <c r="M65243" s="290"/>
    </row>
    <row r="65244" spans="11:13" x14ac:dyDescent="0.35">
      <c r="K65244" s="293"/>
      <c r="M65244" s="290"/>
    </row>
    <row r="65245" spans="11:13" x14ac:dyDescent="0.35">
      <c r="K65245" s="293"/>
      <c r="M65245" s="290"/>
    </row>
    <row r="65246" spans="11:13" x14ac:dyDescent="0.35">
      <c r="K65246" s="293"/>
      <c r="M65246" s="290"/>
    </row>
    <row r="65247" spans="11:13" x14ac:dyDescent="0.35">
      <c r="K65247" s="293"/>
      <c r="M65247" s="290"/>
    </row>
    <row r="65248" spans="11:13" x14ac:dyDescent="0.35">
      <c r="K65248" s="293"/>
      <c r="M65248" s="290"/>
    </row>
    <row r="65249" spans="11:13" x14ac:dyDescent="0.35">
      <c r="K65249" s="293"/>
      <c r="M65249" s="290"/>
    </row>
    <row r="65250" spans="11:13" x14ac:dyDescent="0.35">
      <c r="K65250" s="293"/>
      <c r="M65250" s="290"/>
    </row>
    <row r="65251" spans="11:13" x14ac:dyDescent="0.35">
      <c r="K65251" s="293"/>
      <c r="M65251" s="290"/>
    </row>
    <row r="65252" spans="11:13" x14ac:dyDescent="0.35">
      <c r="K65252" s="293"/>
      <c r="M65252" s="290"/>
    </row>
    <row r="65253" spans="11:13" x14ac:dyDescent="0.35">
      <c r="K65253" s="293"/>
      <c r="M65253" s="290"/>
    </row>
    <row r="65254" spans="11:13" x14ac:dyDescent="0.35">
      <c r="K65254" s="293"/>
      <c r="M65254" s="290"/>
    </row>
    <row r="65255" spans="11:13" x14ac:dyDescent="0.35">
      <c r="K65255" s="293"/>
      <c r="M65255" s="290"/>
    </row>
    <row r="65256" spans="11:13" x14ac:dyDescent="0.35">
      <c r="K65256" s="293"/>
      <c r="M65256" s="290"/>
    </row>
    <row r="65257" spans="11:13" x14ac:dyDescent="0.35">
      <c r="K65257" s="293"/>
      <c r="M65257" s="290"/>
    </row>
    <row r="65258" spans="11:13" x14ac:dyDescent="0.35">
      <c r="K65258" s="293"/>
      <c r="M65258" s="290"/>
    </row>
    <row r="65259" spans="11:13" x14ac:dyDescent="0.35">
      <c r="K65259" s="293"/>
      <c r="M65259" s="290"/>
    </row>
    <row r="65260" spans="11:13" x14ac:dyDescent="0.35">
      <c r="K65260" s="293"/>
      <c r="M65260" s="290"/>
    </row>
    <row r="65261" spans="11:13" x14ac:dyDescent="0.35">
      <c r="K65261" s="293"/>
      <c r="M65261" s="290"/>
    </row>
    <row r="65262" spans="11:13" x14ac:dyDescent="0.35">
      <c r="K65262" s="293"/>
      <c r="M65262" s="290"/>
    </row>
    <row r="65263" spans="11:13" x14ac:dyDescent="0.35">
      <c r="K65263" s="293"/>
      <c r="M65263" s="290"/>
    </row>
    <row r="65264" spans="11:13" x14ac:dyDescent="0.35">
      <c r="K65264" s="293"/>
      <c r="M65264" s="290"/>
    </row>
    <row r="65265" spans="11:13" x14ac:dyDescent="0.35">
      <c r="K65265" s="293"/>
      <c r="M65265" s="290"/>
    </row>
    <row r="65266" spans="11:13" x14ac:dyDescent="0.35">
      <c r="K65266" s="293"/>
      <c r="M65266" s="290"/>
    </row>
    <row r="65267" spans="11:13" x14ac:dyDescent="0.35">
      <c r="K65267" s="293"/>
      <c r="M65267" s="290"/>
    </row>
    <row r="65268" spans="11:13" x14ac:dyDescent="0.35">
      <c r="K65268" s="293"/>
      <c r="M65268" s="290"/>
    </row>
    <row r="65269" spans="11:13" x14ac:dyDescent="0.35">
      <c r="K65269" s="293"/>
      <c r="M65269" s="290"/>
    </row>
    <row r="65270" spans="11:13" x14ac:dyDescent="0.35">
      <c r="K65270" s="293"/>
      <c r="M65270" s="290"/>
    </row>
    <row r="65271" spans="11:13" x14ac:dyDescent="0.35">
      <c r="K65271" s="293"/>
      <c r="M65271" s="290"/>
    </row>
    <row r="65272" spans="11:13" x14ac:dyDescent="0.35">
      <c r="K65272" s="293"/>
      <c r="M65272" s="290"/>
    </row>
    <row r="65273" spans="11:13" x14ac:dyDescent="0.35">
      <c r="K65273" s="293"/>
      <c r="M65273" s="290"/>
    </row>
    <row r="65274" spans="11:13" x14ac:dyDescent="0.35">
      <c r="K65274" s="293"/>
      <c r="M65274" s="290"/>
    </row>
    <row r="65275" spans="11:13" x14ac:dyDescent="0.35">
      <c r="K65275" s="293"/>
      <c r="M65275" s="290"/>
    </row>
    <row r="65276" spans="11:13" x14ac:dyDescent="0.35">
      <c r="K65276" s="293"/>
      <c r="M65276" s="290"/>
    </row>
    <row r="65277" spans="11:13" x14ac:dyDescent="0.35">
      <c r="K65277" s="293"/>
      <c r="M65277" s="290"/>
    </row>
    <row r="65278" spans="11:13" x14ac:dyDescent="0.35">
      <c r="K65278" s="293"/>
      <c r="M65278" s="290"/>
    </row>
    <row r="65279" spans="11:13" x14ac:dyDescent="0.35">
      <c r="K65279" s="293"/>
      <c r="M65279" s="290"/>
    </row>
    <row r="65280" spans="11:13" x14ac:dyDescent="0.35">
      <c r="K65280" s="293"/>
      <c r="M65280" s="290"/>
    </row>
    <row r="65281" spans="11:13" x14ac:dyDescent="0.35">
      <c r="K65281" s="293"/>
      <c r="M65281" s="290"/>
    </row>
    <row r="65282" spans="11:13" x14ac:dyDescent="0.35">
      <c r="K65282" s="293"/>
      <c r="M65282" s="290"/>
    </row>
    <row r="65283" spans="11:13" x14ac:dyDescent="0.35">
      <c r="K65283" s="293"/>
      <c r="M65283" s="290"/>
    </row>
    <row r="65284" spans="11:13" x14ac:dyDescent="0.35">
      <c r="K65284" s="293"/>
      <c r="M65284" s="290"/>
    </row>
    <row r="65285" spans="11:13" x14ac:dyDescent="0.35">
      <c r="K65285" s="293"/>
      <c r="M65285" s="290"/>
    </row>
    <row r="65286" spans="11:13" x14ac:dyDescent="0.35">
      <c r="K65286" s="293"/>
      <c r="M65286" s="290"/>
    </row>
    <row r="65287" spans="11:13" x14ac:dyDescent="0.35">
      <c r="K65287" s="293"/>
      <c r="M65287" s="290"/>
    </row>
    <row r="65288" spans="11:13" x14ac:dyDescent="0.35">
      <c r="K65288" s="293"/>
      <c r="M65288" s="290"/>
    </row>
    <row r="65289" spans="11:13" x14ac:dyDescent="0.35">
      <c r="K65289" s="293"/>
      <c r="M65289" s="290"/>
    </row>
    <row r="65290" spans="11:13" x14ac:dyDescent="0.35">
      <c r="K65290" s="293"/>
      <c r="M65290" s="290"/>
    </row>
    <row r="65291" spans="11:13" x14ac:dyDescent="0.35">
      <c r="K65291" s="293"/>
      <c r="M65291" s="290"/>
    </row>
    <row r="65292" spans="11:13" x14ac:dyDescent="0.35">
      <c r="K65292" s="293"/>
      <c r="M65292" s="290"/>
    </row>
    <row r="65293" spans="11:13" x14ac:dyDescent="0.35">
      <c r="K65293" s="293"/>
      <c r="M65293" s="290"/>
    </row>
    <row r="65294" spans="11:13" x14ac:dyDescent="0.35">
      <c r="K65294" s="293"/>
      <c r="M65294" s="290"/>
    </row>
    <row r="65295" spans="11:13" x14ac:dyDescent="0.35">
      <c r="K65295" s="293"/>
      <c r="M65295" s="290"/>
    </row>
    <row r="65296" spans="11:13" x14ac:dyDescent="0.35">
      <c r="K65296" s="293"/>
      <c r="M65296" s="290"/>
    </row>
    <row r="65297" spans="11:13" x14ac:dyDescent="0.35">
      <c r="K65297" s="293"/>
      <c r="M65297" s="290"/>
    </row>
    <row r="65298" spans="11:13" x14ac:dyDescent="0.35">
      <c r="K65298" s="293"/>
      <c r="M65298" s="290"/>
    </row>
    <row r="65299" spans="11:13" x14ac:dyDescent="0.35">
      <c r="K65299" s="293"/>
      <c r="M65299" s="290"/>
    </row>
    <row r="65300" spans="11:13" x14ac:dyDescent="0.35">
      <c r="K65300" s="293"/>
      <c r="M65300" s="290"/>
    </row>
    <row r="65301" spans="11:13" x14ac:dyDescent="0.35">
      <c r="K65301" s="293"/>
      <c r="M65301" s="290"/>
    </row>
    <row r="65302" spans="11:13" x14ac:dyDescent="0.35">
      <c r="K65302" s="293"/>
      <c r="M65302" s="290"/>
    </row>
    <row r="65303" spans="11:13" x14ac:dyDescent="0.35">
      <c r="K65303" s="293"/>
      <c r="M65303" s="290"/>
    </row>
    <row r="65304" spans="11:13" x14ac:dyDescent="0.35">
      <c r="K65304" s="293"/>
      <c r="M65304" s="290"/>
    </row>
    <row r="65305" spans="11:13" x14ac:dyDescent="0.35">
      <c r="K65305" s="293"/>
      <c r="M65305" s="290"/>
    </row>
    <row r="65306" spans="11:13" x14ac:dyDescent="0.35">
      <c r="K65306" s="293"/>
      <c r="M65306" s="290"/>
    </row>
    <row r="65307" spans="11:13" x14ac:dyDescent="0.35">
      <c r="K65307" s="293"/>
      <c r="M65307" s="290"/>
    </row>
    <row r="65308" spans="11:13" x14ac:dyDescent="0.35">
      <c r="K65308" s="293"/>
      <c r="M65308" s="290"/>
    </row>
    <row r="65309" spans="11:13" x14ac:dyDescent="0.35">
      <c r="K65309" s="293"/>
      <c r="M65309" s="290"/>
    </row>
    <row r="65310" spans="11:13" x14ac:dyDescent="0.35">
      <c r="K65310" s="293"/>
      <c r="M65310" s="290"/>
    </row>
    <row r="65311" spans="11:13" x14ac:dyDescent="0.35">
      <c r="K65311" s="293"/>
      <c r="M65311" s="290"/>
    </row>
    <row r="65312" spans="11:13" x14ac:dyDescent="0.35">
      <c r="K65312" s="293"/>
      <c r="M65312" s="290"/>
    </row>
    <row r="65313" spans="11:13" x14ac:dyDescent="0.35">
      <c r="K65313" s="293"/>
      <c r="M65313" s="290"/>
    </row>
    <row r="65314" spans="11:13" x14ac:dyDescent="0.35">
      <c r="K65314" s="293"/>
      <c r="M65314" s="290"/>
    </row>
    <row r="65315" spans="11:13" x14ac:dyDescent="0.35">
      <c r="K65315" s="293"/>
      <c r="M65315" s="290"/>
    </row>
    <row r="65316" spans="11:13" x14ac:dyDescent="0.35">
      <c r="K65316" s="293"/>
      <c r="M65316" s="290"/>
    </row>
    <row r="65317" spans="11:13" x14ac:dyDescent="0.35">
      <c r="K65317" s="293"/>
      <c r="M65317" s="290"/>
    </row>
    <row r="65318" spans="11:13" x14ac:dyDescent="0.35">
      <c r="K65318" s="293"/>
      <c r="M65318" s="290"/>
    </row>
    <row r="65319" spans="11:13" x14ac:dyDescent="0.35">
      <c r="K65319" s="293"/>
      <c r="M65319" s="290"/>
    </row>
    <row r="65320" spans="11:13" x14ac:dyDescent="0.35">
      <c r="K65320" s="293"/>
      <c r="M65320" s="290"/>
    </row>
    <row r="65321" spans="11:13" x14ac:dyDescent="0.35">
      <c r="K65321" s="293"/>
      <c r="M65321" s="290"/>
    </row>
    <row r="65322" spans="11:13" x14ac:dyDescent="0.35">
      <c r="K65322" s="293"/>
      <c r="M65322" s="290"/>
    </row>
    <row r="65323" spans="11:13" x14ac:dyDescent="0.35">
      <c r="K65323" s="293"/>
      <c r="M65323" s="290"/>
    </row>
    <row r="65324" spans="11:13" x14ac:dyDescent="0.35">
      <c r="K65324" s="293"/>
      <c r="M65324" s="290"/>
    </row>
    <row r="65325" spans="11:13" x14ac:dyDescent="0.35">
      <c r="K65325" s="293"/>
      <c r="M65325" s="290"/>
    </row>
    <row r="65326" spans="11:13" x14ac:dyDescent="0.35">
      <c r="K65326" s="293"/>
      <c r="M65326" s="290"/>
    </row>
    <row r="65327" spans="11:13" x14ac:dyDescent="0.35">
      <c r="K65327" s="293"/>
      <c r="M65327" s="290"/>
    </row>
    <row r="65328" spans="11:13" x14ac:dyDescent="0.35">
      <c r="K65328" s="293"/>
      <c r="M65328" s="290"/>
    </row>
    <row r="65329" spans="11:13" x14ac:dyDescent="0.35">
      <c r="K65329" s="293"/>
      <c r="M65329" s="290"/>
    </row>
    <row r="65330" spans="11:13" x14ac:dyDescent="0.35">
      <c r="K65330" s="293"/>
      <c r="M65330" s="290"/>
    </row>
    <row r="65331" spans="11:13" x14ac:dyDescent="0.35">
      <c r="K65331" s="293"/>
      <c r="M65331" s="290"/>
    </row>
    <row r="65332" spans="11:13" x14ac:dyDescent="0.35">
      <c r="K65332" s="293"/>
      <c r="M65332" s="290"/>
    </row>
    <row r="65333" spans="11:13" x14ac:dyDescent="0.35">
      <c r="K65333" s="293"/>
      <c r="M65333" s="290"/>
    </row>
    <row r="65334" spans="11:13" x14ac:dyDescent="0.35">
      <c r="K65334" s="293"/>
      <c r="M65334" s="290"/>
    </row>
    <row r="65335" spans="11:13" x14ac:dyDescent="0.35">
      <c r="K65335" s="293"/>
      <c r="M65335" s="290"/>
    </row>
    <row r="65336" spans="11:13" x14ac:dyDescent="0.35">
      <c r="K65336" s="293"/>
      <c r="M65336" s="290"/>
    </row>
    <row r="65337" spans="11:13" x14ac:dyDescent="0.35">
      <c r="K65337" s="293"/>
      <c r="M65337" s="290"/>
    </row>
    <row r="65338" spans="11:13" x14ac:dyDescent="0.35">
      <c r="K65338" s="293"/>
      <c r="M65338" s="290"/>
    </row>
    <row r="65339" spans="11:13" x14ac:dyDescent="0.35">
      <c r="K65339" s="293"/>
      <c r="M65339" s="290"/>
    </row>
    <row r="65340" spans="11:13" x14ac:dyDescent="0.35">
      <c r="K65340" s="293"/>
      <c r="M65340" s="290"/>
    </row>
    <row r="65341" spans="11:13" x14ac:dyDescent="0.35">
      <c r="K65341" s="293"/>
      <c r="M65341" s="290"/>
    </row>
    <row r="65342" spans="11:13" x14ac:dyDescent="0.35">
      <c r="K65342" s="293"/>
      <c r="M65342" s="290"/>
    </row>
    <row r="65343" spans="11:13" x14ac:dyDescent="0.35">
      <c r="K65343" s="293"/>
      <c r="M65343" s="290"/>
    </row>
    <row r="65344" spans="11:13" x14ac:dyDescent="0.35">
      <c r="K65344" s="293"/>
      <c r="M65344" s="290"/>
    </row>
    <row r="65345" spans="11:13" x14ac:dyDescent="0.35">
      <c r="K65345" s="293"/>
      <c r="M65345" s="290"/>
    </row>
    <row r="65346" spans="11:13" x14ac:dyDescent="0.35">
      <c r="K65346" s="293"/>
      <c r="M65346" s="290"/>
    </row>
    <row r="65347" spans="11:13" x14ac:dyDescent="0.35">
      <c r="K65347" s="293"/>
      <c r="M65347" s="290"/>
    </row>
    <row r="65348" spans="11:13" x14ac:dyDescent="0.35">
      <c r="K65348" s="293"/>
      <c r="M65348" s="290"/>
    </row>
    <row r="65349" spans="11:13" x14ac:dyDescent="0.35">
      <c r="K65349" s="293"/>
      <c r="M65349" s="290"/>
    </row>
    <row r="65350" spans="11:13" x14ac:dyDescent="0.35">
      <c r="K65350" s="293"/>
      <c r="M65350" s="290"/>
    </row>
    <row r="65351" spans="11:13" x14ac:dyDescent="0.35">
      <c r="K65351" s="293"/>
      <c r="M65351" s="290"/>
    </row>
    <row r="65352" spans="11:13" x14ac:dyDescent="0.35">
      <c r="K65352" s="293"/>
      <c r="M65352" s="290"/>
    </row>
    <row r="65353" spans="11:13" x14ac:dyDescent="0.35">
      <c r="K65353" s="293"/>
      <c r="M65353" s="290"/>
    </row>
    <row r="65354" spans="11:13" x14ac:dyDescent="0.35">
      <c r="K65354" s="293"/>
      <c r="M65354" s="290"/>
    </row>
    <row r="65355" spans="11:13" x14ac:dyDescent="0.35">
      <c r="K65355" s="293"/>
      <c r="M65355" s="290"/>
    </row>
    <row r="65356" spans="11:13" x14ac:dyDescent="0.35">
      <c r="K65356" s="293"/>
      <c r="M65356" s="290"/>
    </row>
    <row r="65357" spans="11:13" x14ac:dyDescent="0.35">
      <c r="K65357" s="293"/>
      <c r="M65357" s="290"/>
    </row>
    <row r="65358" spans="11:13" x14ac:dyDescent="0.35">
      <c r="K65358" s="293"/>
      <c r="M65358" s="290"/>
    </row>
    <row r="65359" spans="11:13" x14ac:dyDescent="0.35">
      <c r="K65359" s="293"/>
      <c r="M65359" s="290"/>
    </row>
    <row r="65360" spans="11:13" x14ac:dyDescent="0.35">
      <c r="K65360" s="293"/>
      <c r="M65360" s="290"/>
    </row>
    <row r="65361" spans="11:13" x14ac:dyDescent="0.35">
      <c r="K65361" s="293"/>
      <c r="M65361" s="290"/>
    </row>
    <row r="65362" spans="11:13" x14ac:dyDescent="0.35">
      <c r="K65362" s="293"/>
      <c r="M65362" s="290"/>
    </row>
    <row r="65363" spans="11:13" x14ac:dyDescent="0.35">
      <c r="K65363" s="293"/>
      <c r="M65363" s="290"/>
    </row>
    <row r="65364" spans="11:13" x14ac:dyDescent="0.35">
      <c r="K65364" s="293"/>
      <c r="M65364" s="290"/>
    </row>
    <row r="65365" spans="11:13" x14ac:dyDescent="0.35">
      <c r="K65365" s="293"/>
      <c r="M65365" s="290"/>
    </row>
    <row r="65366" spans="11:13" x14ac:dyDescent="0.35">
      <c r="K65366" s="293"/>
      <c r="M65366" s="290"/>
    </row>
    <row r="65367" spans="11:13" x14ac:dyDescent="0.35">
      <c r="K65367" s="293"/>
      <c r="M65367" s="290"/>
    </row>
    <row r="65368" spans="11:13" x14ac:dyDescent="0.35">
      <c r="K65368" s="293"/>
      <c r="M65368" s="290"/>
    </row>
    <row r="65369" spans="11:13" x14ac:dyDescent="0.35">
      <c r="K65369" s="293"/>
      <c r="M65369" s="290"/>
    </row>
    <row r="65370" spans="11:13" x14ac:dyDescent="0.35">
      <c r="K65370" s="293"/>
      <c r="M65370" s="290"/>
    </row>
    <row r="65371" spans="11:13" x14ac:dyDescent="0.35">
      <c r="K65371" s="293"/>
      <c r="M65371" s="290"/>
    </row>
    <row r="65372" spans="11:13" x14ac:dyDescent="0.35">
      <c r="K65372" s="293"/>
      <c r="M65372" s="290"/>
    </row>
    <row r="65373" spans="11:13" x14ac:dyDescent="0.35">
      <c r="K65373" s="293"/>
      <c r="M65373" s="290"/>
    </row>
    <row r="65374" spans="11:13" x14ac:dyDescent="0.35">
      <c r="K65374" s="293"/>
      <c r="M65374" s="290"/>
    </row>
    <row r="65375" spans="11:13" x14ac:dyDescent="0.35">
      <c r="K65375" s="293"/>
      <c r="M65375" s="290"/>
    </row>
    <row r="65376" spans="11:13" x14ac:dyDescent="0.35">
      <c r="K65376" s="293"/>
      <c r="M65376" s="290"/>
    </row>
    <row r="65377" spans="11:13" x14ac:dyDescent="0.35">
      <c r="K65377" s="293"/>
      <c r="M65377" s="290"/>
    </row>
    <row r="65378" spans="11:13" x14ac:dyDescent="0.35">
      <c r="K65378" s="293"/>
      <c r="M65378" s="290"/>
    </row>
    <row r="65379" spans="11:13" x14ac:dyDescent="0.35">
      <c r="K65379" s="293"/>
      <c r="M65379" s="290"/>
    </row>
    <row r="65380" spans="11:13" x14ac:dyDescent="0.35">
      <c r="K65380" s="293"/>
      <c r="M65380" s="290"/>
    </row>
    <row r="65381" spans="11:13" x14ac:dyDescent="0.35">
      <c r="K65381" s="293"/>
      <c r="M65381" s="290"/>
    </row>
    <row r="65382" spans="11:13" x14ac:dyDescent="0.35">
      <c r="K65382" s="293"/>
      <c r="M65382" s="290"/>
    </row>
    <row r="65383" spans="11:13" x14ac:dyDescent="0.35">
      <c r="K65383" s="293"/>
      <c r="M65383" s="290"/>
    </row>
    <row r="65384" spans="11:13" x14ac:dyDescent="0.35">
      <c r="K65384" s="293"/>
      <c r="M65384" s="290"/>
    </row>
    <row r="65385" spans="11:13" x14ac:dyDescent="0.35">
      <c r="K65385" s="293"/>
      <c r="M65385" s="290"/>
    </row>
    <row r="65386" spans="11:13" x14ac:dyDescent="0.35">
      <c r="K65386" s="293"/>
      <c r="M65386" s="290"/>
    </row>
    <row r="65387" spans="11:13" x14ac:dyDescent="0.35">
      <c r="K65387" s="293"/>
      <c r="M65387" s="290"/>
    </row>
    <row r="65388" spans="11:13" x14ac:dyDescent="0.35">
      <c r="K65388" s="293"/>
      <c r="M65388" s="290"/>
    </row>
    <row r="65389" spans="11:13" x14ac:dyDescent="0.35">
      <c r="K65389" s="293"/>
      <c r="M65389" s="290"/>
    </row>
    <row r="65390" spans="11:13" x14ac:dyDescent="0.35">
      <c r="K65390" s="293"/>
      <c r="M65390" s="290"/>
    </row>
    <row r="65391" spans="11:13" x14ac:dyDescent="0.35">
      <c r="K65391" s="293"/>
      <c r="M65391" s="290"/>
    </row>
    <row r="65392" spans="11:13" x14ac:dyDescent="0.35">
      <c r="K65392" s="293"/>
      <c r="M65392" s="290"/>
    </row>
    <row r="65393" spans="11:13" x14ac:dyDescent="0.35">
      <c r="K65393" s="293"/>
      <c r="M65393" s="290"/>
    </row>
    <row r="65394" spans="11:13" x14ac:dyDescent="0.35">
      <c r="K65394" s="293"/>
      <c r="M65394" s="290"/>
    </row>
    <row r="65395" spans="11:13" x14ac:dyDescent="0.35">
      <c r="K65395" s="293"/>
      <c r="M65395" s="290"/>
    </row>
    <row r="65396" spans="11:13" x14ac:dyDescent="0.35">
      <c r="K65396" s="293"/>
      <c r="M65396" s="290"/>
    </row>
    <row r="65397" spans="11:13" x14ac:dyDescent="0.35">
      <c r="K65397" s="293"/>
      <c r="M65397" s="290"/>
    </row>
    <row r="65398" spans="11:13" x14ac:dyDescent="0.35">
      <c r="K65398" s="293"/>
      <c r="M65398" s="290"/>
    </row>
    <row r="65399" spans="11:13" x14ac:dyDescent="0.35">
      <c r="K65399" s="293"/>
      <c r="M65399" s="290"/>
    </row>
    <row r="65400" spans="11:13" x14ac:dyDescent="0.35">
      <c r="K65400" s="293"/>
      <c r="M65400" s="290"/>
    </row>
    <row r="65401" spans="11:13" x14ac:dyDescent="0.35">
      <c r="K65401" s="293"/>
      <c r="M65401" s="290"/>
    </row>
    <row r="65402" spans="11:13" x14ac:dyDescent="0.35">
      <c r="K65402" s="293"/>
      <c r="M65402" s="290"/>
    </row>
    <row r="65403" spans="11:13" x14ac:dyDescent="0.35">
      <c r="K65403" s="293"/>
      <c r="M65403" s="290"/>
    </row>
    <row r="65404" spans="11:13" x14ac:dyDescent="0.35">
      <c r="K65404" s="293"/>
      <c r="M65404" s="290"/>
    </row>
    <row r="65405" spans="11:13" x14ac:dyDescent="0.35">
      <c r="K65405" s="293"/>
      <c r="M65405" s="290"/>
    </row>
    <row r="65406" spans="11:13" x14ac:dyDescent="0.35">
      <c r="K65406" s="293"/>
      <c r="M65406" s="290"/>
    </row>
    <row r="65407" spans="11:13" x14ac:dyDescent="0.35">
      <c r="K65407" s="293"/>
      <c r="M65407" s="290"/>
    </row>
    <row r="65408" spans="11:13" x14ac:dyDescent="0.35">
      <c r="K65408" s="293"/>
      <c r="M65408" s="290"/>
    </row>
    <row r="65409" spans="11:13" x14ac:dyDescent="0.35">
      <c r="K65409" s="293"/>
      <c r="M65409" s="290"/>
    </row>
    <row r="65410" spans="11:13" x14ac:dyDescent="0.35">
      <c r="K65410" s="293"/>
      <c r="M65410" s="290"/>
    </row>
    <row r="65411" spans="11:13" x14ac:dyDescent="0.35">
      <c r="K65411" s="293"/>
      <c r="M65411" s="290"/>
    </row>
    <row r="65412" spans="11:13" x14ac:dyDescent="0.35">
      <c r="K65412" s="293"/>
      <c r="M65412" s="290"/>
    </row>
    <row r="65413" spans="11:13" x14ac:dyDescent="0.35">
      <c r="K65413" s="293"/>
      <c r="M65413" s="290"/>
    </row>
    <row r="65414" spans="11:13" x14ac:dyDescent="0.35">
      <c r="K65414" s="293"/>
      <c r="M65414" s="290"/>
    </row>
    <row r="65415" spans="11:13" x14ac:dyDescent="0.35">
      <c r="K65415" s="293"/>
      <c r="M65415" s="290"/>
    </row>
    <row r="65416" spans="11:13" x14ac:dyDescent="0.35">
      <c r="K65416" s="293"/>
      <c r="M65416" s="290"/>
    </row>
    <row r="65417" spans="11:13" x14ac:dyDescent="0.35">
      <c r="K65417" s="293"/>
      <c r="M65417" s="290"/>
    </row>
    <row r="65418" spans="11:13" x14ac:dyDescent="0.35">
      <c r="K65418" s="293"/>
      <c r="M65418" s="290"/>
    </row>
    <row r="65419" spans="11:13" x14ac:dyDescent="0.35">
      <c r="K65419" s="293"/>
      <c r="M65419" s="290"/>
    </row>
    <row r="65420" spans="11:13" x14ac:dyDescent="0.35">
      <c r="K65420" s="293"/>
      <c r="M65420" s="290"/>
    </row>
    <row r="65421" spans="11:13" x14ac:dyDescent="0.35">
      <c r="K65421" s="293"/>
      <c r="M65421" s="290"/>
    </row>
    <row r="65422" spans="11:13" x14ac:dyDescent="0.35">
      <c r="K65422" s="293"/>
      <c r="M65422" s="290"/>
    </row>
    <row r="65423" spans="11:13" x14ac:dyDescent="0.35">
      <c r="K65423" s="293"/>
      <c r="M65423" s="290"/>
    </row>
    <row r="65424" spans="11:13" x14ac:dyDescent="0.35">
      <c r="K65424" s="293"/>
      <c r="M65424" s="290"/>
    </row>
    <row r="65425" spans="11:13" x14ac:dyDescent="0.35">
      <c r="K65425" s="293"/>
      <c r="M65425" s="290"/>
    </row>
    <row r="65426" spans="11:13" x14ac:dyDescent="0.35">
      <c r="K65426" s="293"/>
      <c r="M65426" s="290"/>
    </row>
    <row r="65427" spans="11:13" x14ac:dyDescent="0.35">
      <c r="K65427" s="293"/>
      <c r="M65427" s="290"/>
    </row>
    <row r="65428" spans="11:13" x14ac:dyDescent="0.35">
      <c r="K65428" s="293"/>
      <c r="M65428" s="290"/>
    </row>
    <row r="65429" spans="11:13" x14ac:dyDescent="0.35">
      <c r="K65429" s="293"/>
      <c r="M65429" s="290"/>
    </row>
    <row r="65430" spans="11:13" x14ac:dyDescent="0.35">
      <c r="K65430" s="293"/>
      <c r="M65430" s="290"/>
    </row>
    <row r="65431" spans="11:13" x14ac:dyDescent="0.35">
      <c r="K65431" s="293"/>
      <c r="M65431" s="290"/>
    </row>
    <row r="65432" spans="11:13" x14ac:dyDescent="0.35">
      <c r="K65432" s="293"/>
      <c r="M65432" s="290"/>
    </row>
    <row r="65433" spans="11:13" x14ac:dyDescent="0.35">
      <c r="K65433" s="293"/>
      <c r="M65433" s="290"/>
    </row>
    <row r="65434" spans="11:13" x14ac:dyDescent="0.35">
      <c r="K65434" s="293"/>
      <c r="M65434" s="290"/>
    </row>
    <row r="65435" spans="11:13" x14ac:dyDescent="0.35">
      <c r="K65435" s="293"/>
      <c r="M65435" s="290"/>
    </row>
    <row r="65436" spans="11:13" x14ac:dyDescent="0.35">
      <c r="K65436" s="293"/>
      <c r="M65436" s="290"/>
    </row>
    <row r="65437" spans="11:13" x14ac:dyDescent="0.35">
      <c r="K65437" s="293"/>
      <c r="M65437" s="290"/>
    </row>
    <row r="65438" spans="11:13" x14ac:dyDescent="0.35">
      <c r="K65438" s="293"/>
      <c r="M65438" s="290"/>
    </row>
    <row r="65439" spans="11:13" x14ac:dyDescent="0.35">
      <c r="K65439" s="293"/>
      <c r="M65439" s="290"/>
    </row>
    <row r="65440" spans="11:13" x14ac:dyDescent="0.35">
      <c r="K65440" s="293"/>
      <c r="M65440" s="290"/>
    </row>
    <row r="65441" spans="11:13" x14ac:dyDescent="0.35">
      <c r="K65441" s="293"/>
      <c r="M65441" s="290"/>
    </row>
    <row r="65442" spans="11:13" x14ac:dyDescent="0.35">
      <c r="K65442" s="293"/>
      <c r="M65442" s="290"/>
    </row>
    <row r="65443" spans="11:13" x14ac:dyDescent="0.35">
      <c r="K65443" s="293"/>
      <c r="M65443" s="290"/>
    </row>
    <row r="65444" spans="11:13" x14ac:dyDescent="0.35">
      <c r="K65444" s="293"/>
      <c r="M65444" s="290"/>
    </row>
    <row r="65445" spans="11:13" x14ac:dyDescent="0.35">
      <c r="K65445" s="293"/>
      <c r="M65445" s="290"/>
    </row>
    <row r="65446" spans="11:13" x14ac:dyDescent="0.35">
      <c r="K65446" s="293"/>
      <c r="M65446" s="290"/>
    </row>
    <row r="65447" spans="11:13" x14ac:dyDescent="0.35">
      <c r="K65447" s="293"/>
      <c r="M65447" s="290"/>
    </row>
    <row r="65448" spans="11:13" x14ac:dyDescent="0.35">
      <c r="K65448" s="293"/>
      <c r="M65448" s="290"/>
    </row>
    <row r="65449" spans="11:13" x14ac:dyDescent="0.35">
      <c r="K65449" s="293"/>
      <c r="M65449" s="290"/>
    </row>
    <row r="65450" spans="11:13" x14ac:dyDescent="0.35">
      <c r="K65450" s="293"/>
      <c r="M65450" s="290"/>
    </row>
    <row r="65451" spans="11:13" x14ac:dyDescent="0.35">
      <c r="K65451" s="293"/>
      <c r="M65451" s="290"/>
    </row>
    <row r="65452" spans="11:13" x14ac:dyDescent="0.35">
      <c r="K65452" s="293"/>
      <c r="M65452" s="290"/>
    </row>
    <row r="65453" spans="11:13" x14ac:dyDescent="0.35">
      <c r="K65453" s="293"/>
      <c r="M65453" s="290"/>
    </row>
    <row r="65454" spans="11:13" x14ac:dyDescent="0.35">
      <c r="K65454" s="293"/>
      <c r="M65454" s="290"/>
    </row>
    <row r="65455" spans="11:13" x14ac:dyDescent="0.35">
      <c r="K65455" s="293"/>
      <c r="M65455" s="290"/>
    </row>
    <row r="65456" spans="11:13" x14ac:dyDescent="0.35">
      <c r="K65456" s="293"/>
      <c r="M65456" s="290"/>
    </row>
    <row r="65457" spans="11:13" x14ac:dyDescent="0.35">
      <c r="K65457" s="293"/>
      <c r="M65457" s="290"/>
    </row>
    <row r="65458" spans="11:13" x14ac:dyDescent="0.35">
      <c r="K65458" s="293"/>
      <c r="M65458" s="290"/>
    </row>
    <row r="65459" spans="11:13" x14ac:dyDescent="0.35">
      <c r="K65459" s="293"/>
      <c r="M65459" s="290"/>
    </row>
    <row r="65460" spans="11:13" x14ac:dyDescent="0.35">
      <c r="K65460" s="293"/>
      <c r="M65460" s="290"/>
    </row>
    <row r="65461" spans="11:13" x14ac:dyDescent="0.35">
      <c r="K65461" s="293"/>
      <c r="M65461" s="290"/>
    </row>
    <row r="65462" spans="11:13" x14ac:dyDescent="0.35">
      <c r="K65462" s="293"/>
      <c r="M65462" s="290"/>
    </row>
    <row r="65463" spans="11:13" x14ac:dyDescent="0.35">
      <c r="K65463" s="293"/>
      <c r="M65463" s="290"/>
    </row>
    <row r="65464" spans="11:13" x14ac:dyDescent="0.35">
      <c r="K65464" s="293"/>
      <c r="M65464" s="290"/>
    </row>
    <row r="65465" spans="11:13" x14ac:dyDescent="0.35">
      <c r="K65465" s="293"/>
      <c r="M65465" s="290"/>
    </row>
    <row r="65466" spans="11:13" x14ac:dyDescent="0.35">
      <c r="K65466" s="293"/>
      <c r="M65466" s="290"/>
    </row>
    <row r="65467" spans="11:13" x14ac:dyDescent="0.35">
      <c r="K65467" s="293"/>
      <c r="M65467" s="290"/>
    </row>
    <row r="65468" spans="11:13" x14ac:dyDescent="0.35">
      <c r="K65468" s="293"/>
      <c r="M65468" s="290"/>
    </row>
    <row r="65469" spans="11:13" x14ac:dyDescent="0.35">
      <c r="K65469" s="293"/>
      <c r="M65469" s="290"/>
    </row>
    <row r="65470" spans="11:13" x14ac:dyDescent="0.35">
      <c r="K65470" s="293"/>
      <c r="M65470" s="290"/>
    </row>
    <row r="65471" spans="11:13" x14ac:dyDescent="0.35">
      <c r="K65471" s="293"/>
      <c r="M65471" s="290"/>
    </row>
    <row r="65472" spans="11:13" x14ac:dyDescent="0.35">
      <c r="K65472" s="293"/>
      <c r="M65472" s="290"/>
    </row>
    <row r="65473" spans="11:13" x14ac:dyDescent="0.35">
      <c r="K65473" s="293"/>
      <c r="M65473" s="290"/>
    </row>
    <row r="65474" spans="11:13" x14ac:dyDescent="0.35">
      <c r="K65474" s="293"/>
      <c r="M65474" s="290"/>
    </row>
    <row r="65475" spans="11:13" x14ac:dyDescent="0.35">
      <c r="K65475" s="293"/>
      <c r="M65475" s="290"/>
    </row>
    <row r="65476" spans="11:13" x14ac:dyDescent="0.35">
      <c r="K65476" s="293"/>
      <c r="M65476" s="290"/>
    </row>
    <row r="65477" spans="11:13" x14ac:dyDescent="0.35">
      <c r="K65477" s="293"/>
      <c r="M65477" s="290"/>
    </row>
    <row r="65478" spans="11:13" x14ac:dyDescent="0.35">
      <c r="K65478" s="293"/>
      <c r="M65478" s="290"/>
    </row>
    <row r="65479" spans="11:13" x14ac:dyDescent="0.35">
      <c r="K65479" s="293"/>
      <c r="M65479" s="290"/>
    </row>
    <row r="65480" spans="11:13" x14ac:dyDescent="0.35">
      <c r="K65480" s="293"/>
      <c r="M65480" s="290"/>
    </row>
    <row r="65481" spans="11:13" x14ac:dyDescent="0.35">
      <c r="K65481" s="293"/>
      <c r="M65481" s="290"/>
    </row>
    <row r="65482" spans="11:13" x14ac:dyDescent="0.35">
      <c r="K65482" s="293"/>
      <c r="M65482" s="290"/>
    </row>
    <row r="65483" spans="11:13" x14ac:dyDescent="0.35">
      <c r="K65483" s="293"/>
      <c r="M65483" s="290"/>
    </row>
    <row r="65484" spans="11:13" x14ac:dyDescent="0.35">
      <c r="K65484" s="293"/>
      <c r="M65484" s="290"/>
    </row>
    <row r="65485" spans="11:13" x14ac:dyDescent="0.35">
      <c r="K65485" s="293"/>
      <c r="M65485" s="290"/>
    </row>
    <row r="65486" spans="11:13" x14ac:dyDescent="0.35">
      <c r="K65486" s="293"/>
      <c r="M65486" s="290"/>
    </row>
    <row r="65487" spans="11:13" x14ac:dyDescent="0.35">
      <c r="K65487" s="293"/>
      <c r="M65487" s="290"/>
    </row>
    <row r="65488" spans="11:13" x14ac:dyDescent="0.35">
      <c r="K65488" s="293"/>
      <c r="M65488" s="290"/>
    </row>
  </sheetData>
  <sheetProtection selectLockedCells="1"/>
  <dataConsolidate>
    <dataRefs count="1">
      <dataRef name="L16:O512" r:id="rId1"/>
    </dataRefs>
  </dataConsolidate>
  <mergeCells count="1242">
    <mergeCell ref="R105:S105"/>
    <mergeCell ref="D57:E57"/>
    <mergeCell ref="D58:E58"/>
    <mergeCell ref="F57:G57"/>
    <mergeCell ref="F58:G58"/>
    <mergeCell ref="H301:I301"/>
    <mergeCell ref="H265:I265"/>
    <mergeCell ref="H266:I266"/>
    <mergeCell ref="H267:I267"/>
    <mergeCell ref="H268:I268"/>
    <mergeCell ref="H299:I299"/>
    <mergeCell ref="H300:I300"/>
    <mergeCell ref="H289:I289"/>
    <mergeCell ref="H290:I290"/>
    <mergeCell ref="H291:I291"/>
    <mergeCell ref="H292:I292"/>
    <mergeCell ref="H293:I293"/>
    <mergeCell ref="H272:I272"/>
    <mergeCell ref="H269:I269"/>
    <mergeCell ref="H270:I270"/>
    <mergeCell ref="H273:I273"/>
    <mergeCell ref="H274:I274"/>
    <mergeCell ref="H281:I281"/>
    <mergeCell ref="H241:I241"/>
    <mergeCell ref="H242:I242"/>
    <mergeCell ref="H243:I243"/>
    <mergeCell ref="H244:I244"/>
    <mergeCell ref="H124:I124"/>
    <mergeCell ref="H119:I119"/>
    <mergeCell ref="H114:I114"/>
    <mergeCell ref="H115:I115"/>
    <mergeCell ref="H116:I116"/>
    <mergeCell ref="H302:I302"/>
    <mergeCell ref="H303:I303"/>
    <mergeCell ref="H304:I304"/>
    <mergeCell ref="H305:I305"/>
    <mergeCell ref="H295:I295"/>
    <mergeCell ref="H296:I296"/>
    <mergeCell ref="H297:I297"/>
    <mergeCell ref="H298:I298"/>
    <mergeCell ref="H271:I271"/>
    <mergeCell ref="H250:I250"/>
    <mergeCell ref="H257:I257"/>
    <mergeCell ref="H258:I258"/>
    <mergeCell ref="H259:I259"/>
    <mergeCell ref="H251:I251"/>
    <mergeCell ref="H252:I252"/>
    <mergeCell ref="H294:I294"/>
    <mergeCell ref="H245:I245"/>
    <mergeCell ref="H246:I246"/>
    <mergeCell ref="H247:I247"/>
    <mergeCell ref="H248:I248"/>
    <mergeCell ref="H249:I249"/>
    <mergeCell ref="H283:I283"/>
    <mergeCell ref="H275:I275"/>
    <mergeCell ref="H276:I276"/>
    <mergeCell ref="H176:I176"/>
    <mergeCell ref="H177:I177"/>
    <mergeCell ref="K101:L101"/>
    <mergeCell ref="H118:I118"/>
    <mergeCell ref="H125:I125"/>
    <mergeCell ref="H126:I126"/>
    <mergeCell ref="H127:I127"/>
    <mergeCell ref="H128:I128"/>
    <mergeCell ref="H129:I129"/>
    <mergeCell ref="H130:I130"/>
    <mergeCell ref="H173:I173"/>
    <mergeCell ref="H174:I174"/>
    <mergeCell ref="H175:I175"/>
    <mergeCell ref="H169:I169"/>
    <mergeCell ref="H170:I170"/>
    <mergeCell ref="H171:I171"/>
    <mergeCell ref="H172:I172"/>
    <mergeCell ref="H152:I152"/>
    <mergeCell ref="H153:I153"/>
    <mergeCell ref="H154:I154"/>
    <mergeCell ref="H161:I161"/>
    <mergeCell ref="H162:I162"/>
    <mergeCell ref="H163:I163"/>
    <mergeCell ref="H155:I155"/>
    <mergeCell ref="H156:I156"/>
    <mergeCell ref="H113:I113"/>
    <mergeCell ref="H131:I131"/>
    <mergeCell ref="H132:I132"/>
    <mergeCell ref="H149:I149"/>
    <mergeCell ref="H143:I143"/>
    <mergeCell ref="H144:I144"/>
    <mergeCell ref="H133:I133"/>
    <mergeCell ref="K62:L62"/>
    <mergeCell ref="M105:O105"/>
    <mergeCell ref="K106:L106"/>
    <mergeCell ref="M106:O106"/>
    <mergeCell ref="H106:I106"/>
    <mergeCell ref="H107:I107"/>
    <mergeCell ref="H108:I108"/>
    <mergeCell ref="H109:I109"/>
    <mergeCell ref="G25:H25"/>
    <mergeCell ref="G26:H26"/>
    <mergeCell ref="H121:I121"/>
    <mergeCell ref="H122:I122"/>
    <mergeCell ref="H123:I123"/>
    <mergeCell ref="D108:F108"/>
    <mergeCell ref="H110:I110"/>
    <mergeCell ref="H111:I111"/>
    <mergeCell ref="H112:I112"/>
    <mergeCell ref="D123:F123"/>
    <mergeCell ref="H105:I105"/>
    <mergeCell ref="K107:L107"/>
    <mergeCell ref="M107:O107"/>
    <mergeCell ref="K108:L108"/>
    <mergeCell ref="M108:O108"/>
    <mergeCell ref="K109:L109"/>
    <mergeCell ref="M109:O109"/>
    <mergeCell ref="H117:I117"/>
    <mergeCell ref="H120:I120"/>
    <mergeCell ref="K114:L114"/>
    <mergeCell ref="M114:O114"/>
    <mergeCell ref="K115:L115"/>
    <mergeCell ref="M115:O115"/>
    <mergeCell ref="K120:L120"/>
    <mergeCell ref="H134:I134"/>
    <mergeCell ref="H135:I135"/>
    <mergeCell ref="H136:I136"/>
    <mergeCell ref="H140:I140"/>
    <mergeCell ref="H287:I287"/>
    <mergeCell ref="H288:I288"/>
    <mergeCell ref="H277:I277"/>
    <mergeCell ref="H278:I278"/>
    <mergeCell ref="H279:I279"/>
    <mergeCell ref="H280:I280"/>
    <mergeCell ref="H284:I284"/>
    <mergeCell ref="H285:I285"/>
    <mergeCell ref="H286:I286"/>
    <mergeCell ref="H282:I282"/>
    <mergeCell ref="H263:I263"/>
    <mergeCell ref="H264:I264"/>
    <mergeCell ref="H253:I253"/>
    <mergeCell ref="H254:I254"/>
    <mergeCell ref="H255:I255"/>
    <mergeCell ref="H256:I256"/>
    <mergeCell ref="H260:I260"/>
    <mergeCell ref="H261:I261"/>
    <mergeCell ref="H262:I262"/>
    <mergeCell ref="H221:I221"/>
    <mergeCell ref="H222:I222"/>
    <mergeCell ref="H217:I217"/>
    <mergeCell ref="H239:I239"/>
    <mergeCell ref="H240:I240"/>
    <mergeCell ref="H229:I229"/>
    <mergeCell ref="H230:I230"/>
    <mergeCell ref="H231:I231"/>
    <mergeCell ref="H232:I232"/>
    <mergeCell ref="H236:I236"/>
    <mergeCell ref="H150:I150"/>
    <mergeCell ref="H151:I151"/>
    <mergeCell ref="H145:I145"/>
    <mergeCell ref="H146:I146"/>
    <mergeCell ref="H215:I215"/>
    <mergeCell ref="H216:I216"/>
    <mergeCell ref="H205:I205"/>
    <mergeCell ref="H206:I206"/>
    <mergeCell ref="H207:I207"/>
    <mergeCell ref="H208:I208"/>
    <mergeCell ref="H218:I218"/>
    <mergeCell ref="H219:I219"/>
    <mergeCell ref="H220:I220"/>
    <mergeCell ref="H200:I200"/>
    <mergeCell ref="H201:I201"/>
    <mergeCell ref="H202:I202"/>
    <mergeCell ref="H209:I209"/>
    <mergeCell ref="H210:I210"/>
    <mergeCell ref="H211:I211"/>
    <mergeCell ref="H203:I203"/>
    <mergeCell ref="H204:I204"/>
    <mergeCell ref="H197:I197"/>
    <mergeCell ref="H198:I198"/>
    <mergeCell ref="H199:I199"/>
    <mergeCell ref="H193:I193"/>
    <mergeCell ref="H157:I157"/>
    <mergeCell ref="H158:I158"/>
    <mergeCell ref="H159:I159"/>
    <mergeCell ref="H160:I160"/>
    <mergeCell ref="H164:I164"/>
    <mergeCell ref="H165:I165"/>
    <mergeCell ref="H166:I166"/>
    <mergeCell ref="H237:I237"/>
    <mergeCell ref="H238:I238"/>
    <mergeCell ref="H223:I223"/>
    <mergeCell ref="H224:I224"/>
    <mergeCell ref="H225:I225"/>
    <mergeCell ref="H226:I226"/>
    <mergeCell ref="H233:I233"/>
    <mergeCell ref="H234:I234"/>
    <mergeCell ref="H235:I235"/>
    <mergeCell ref="H227:I227"/>
    <mergeCell ref="H212:I212"/>
    <mergeCell ref="H213:I213"/>
    <mergeCell ref="H214:I214"/>
    <mergeCell ref="H194:I194"/>
    <mergeCell ref="H195:I195"/>
    <mergeCell ref="H196:I196"/>
    <mergeCell ref="H178:I178"/>
    <mergeCell ref="H185:I185"/>
    <mergeCell ref="H186:I186"/>
    <mergeCell ref="H187:I187"/>
    <mergeCell ref="H179:I179"/>
    <mergeCell ref="H180:I180"/>
    <mergeCell ref="H191:I191"/>
    <mergeCell ref="H192:I192"/>
    <mergeCell ref="H181:I181"/>
    <mergeCell ref="H182:I182"/>
    <mergeCell ref="H183:I183"/>
    <mergeCell ref="H184:I184"/>
    <mergeCell ref="H188:I188"/>
    <mergeCell ref="H189:I189"/>
    <mergeCell ref="H190:I190"/>
    <mergeCell ref="H228:I228"/>
    <mergeCell ref="H167:I167"/>
    <mergeCell ref="H168:I168"/>
    <mergeCell ref="C3:D3"/>
    <mergeCell ref="C4:D4"/>
    <mergeCell ref="C5:D5"/>
    <mergeCell ref="C6:D6"/>
    <mergeCell ref="C7:D7"/>
    <mergeCell ref="B62:C62"/>
    <mergeCell ref="B30:J30"/>
    <mergeCell ref="C17:G17"/>
    <mergeCell ref="C15:G15"/>
    <mergeCell ref="G24:H24"/>
    <mergeCell ref="C23:D23"/>
    <mergeCell ref="B107:C107"/>
    <mergeCell ref="C24:D24"/>
    <mergeCell ref="C25:D25"/>
    <mergeCell ref="C26:D26"/>
    <mergeCell ref="D106:F106"/>
    <mergeCell ref="D107:F107"/>
    <mergeCell ref="B106:C106"/>
    <mergeCell ref="B101:C101"/>
    <mergeCell ref="C27:D27"/>
    <mergeCell ref="I3:J3"/>
    <mergeCell ref="H148:I148"/>
    <mergeCell ref="D222:F222"/>
    <mergeCell ref="D223:F223"/>
    <mergeCell ref="D212:F212"/>
    <mergeCell ref="D213:F213"/>
    <mergeCell ref="D214:F214"/>
    <mergeCell ref="D215:F215"/>
    <mergeCell ref="D218:F218"/>
    <mergeCell ref="D219:F219"/>
    <mergeCell ref="D220:F220"/>
    <mergeCell ref="H141:I141"/>
    <mergeCell ref="H142:I142"/>
    <mergeCell ref="H147:I147"/>
    <mergeCell ref="H137:I137"/>
    <mergeCell ref="H138:I138"/>
    <mergeCell ref="H139:I139"/>
    <mergeCell ref="D109:F109"/>
    <mergeCell ref="D110:F110"/>
    <mergeCell ref="D111:F111"/>
    <mergeCell ref="D112:F112"/>
    <mergeCell ref="D113:F113"/>
    <mergeCell ref="D122:F122"/>
    <mergeCell ref="D120:F120"/>
    <mergeCell ref="D121:F121"/>
    <mergeCell ref="D150:F150"/>
    <mergeCell ref="D151:F151"/>
    <mergeCell ref="D140:F140"/>
    <mergeCell ref="D141:F141"/>
    <mergeCell ref="D142:F142"/>
    <mergeCell ref="D143:F143"/>
    <mergeCell ref="D146:F146"/>
    <mergeCell ref="D147:F147"/>
    <mergeCell ref="D178:F178"/>
    <mergeCell ref="D179:F179"/>
    <mergeCell ref="D128:F128"/>
    <mergeCell ref="D129:F129"/>
    <mergeCell ref="D130:F130"/>
    <mergeCell ref="D131:F131"/>
    <mergeCell ref="D124:F124"/>
    <mergeCell ref="D125:F125"/>
    <mergeCell ref="D271:F271"/>
    <mergeCell ref="D260:F260"/>
    <mergeCell ref="D261:F261"/>
    <mergeCell ref="D262:F262"/>
    <mergeCell ref="D263:F263"/>
    <mergeCell ref="D264:F264"/>
    <mergeCell ref="D265:F265"/>
    <mergeCell ref="D285:F285"/>
    <mergeCell ref="D286:F286"/>
    <mergeCell ref="D282:F282"/>
    <mergeCell ref="D283:F283"/>
    <mergeCell ref="D272:F272"/>
    <mergeCell ref="D273:F273"/>
    <mergeCell ref="D274:F274"/>
    <mergeCell ref="D275:F275"/>
    <mergeCell ref="D197:F197"/>
    <mergeCell ref="D114:F114"/>
    <mergeCell ref="D115:F115"/>
    <mergeCell ref="D116:F116"/>
    <mergeCell ref="D117:F117"/>
    <mergeCell ref="D118:F118"/>
    <mergeCell ref="D119:F119"/>
    <mergeCell ref="D139:F139"/>
    <mergeCell ref="D132:F132"/>
    <mergeCell ref="D133:F133"/>
    <mergeCell ref="D221:F221"/>
    <mergeCell ref="D198:F198"/>
    <mergeCell ref="D199:F199"/>
    <mergeCell ref="D188:F188"/>
    <mergeCell ref="D189:F189"/>
    <mergeCell ref="D190:F190"/>
    <mergeCell ref="D191:F191"/>
    <mergeCell ref="D126:F126"/>
    <mergeCell ref="D127:F127"/>
    <mergeCell ref="D246:F246"/>
    <mergeCell ref="D247:F247"/>
    <mergeCell ref="D236:F236"/>
    <mergeCell ref="D134:F134"/>
    <mergeCell ref="D135:F135"/>
    <mergeCell ref="D136:F136"/>
    <mergeCell ref="D137:F137"/>
    <mergeCell ref="D144:F144"/>
    <mergeCell ref="D145:F145"/>
    <mergeCell ref="D138:F138"/>
    <mergeCell ref="D194:F194"/>
    <mergeCell ref="D195:F195"/>
    <mergeCell ref="D196:F196"/>
    <mergeCell ref="D148:F148"/>
    <mergeCell ref="D149:F149"/>
    <mergeCell ref="D216:F216"/>
    <mergeCell ref="D217:F217"/>
    <mergeCell ref="D210:F210"/>
    <mergeCell ref="D211:F211"/>
    <mergeCell ref="D174:F174"/>
    <mergeCell ref="D175:F175"/>
    <mergeCell ref="D164:F164"/>
    <mergeCell ref="D165:F165"/>
    <mergeCell ref="D166:F166"/>
    <mergeCell ref="D167:F167"/>
    <mergeCell ref="D170:F170"/>
    <mergeCell ref="D171:F171"/>
    <mergeCell ref="D172:F172"/>
    <mergeCell ref="D204:F204"/>
    <mergeCell ref="D205:F205"/>
    <mergeCell ref="D200:F200"/>
    <mergeCell ref="D201:F201"/>
    <mergeCell ref="D202:F202"/>
    <mergeCell ref="D203:F203"/>
    <mergeCell ref="D206:F206"/>
    <mergeCell ref="D207:F207"/>
    <mergeCell ref="D208:F208"/>
    <mergeCell ref="D209:F209"/>
    <mergeCell ref="D173:F173"/>
    <mergeCell ref="D156:F156"/>
    <mergeCell ref="D157:F157"/>
    <mergeCell ref="D152:F152"/>
    <mergeCell ref="D153:F153"/>
    <mergeCell ref="D154:F154"/>
    <mergeCell ref="D155:F155"/>
    <mergeCell ref="D158:F158"/>
    <mergeCell ref="D159:F159"/>
    <mergeCell ref="D160:F160"/>
    <mergeCell ref="D161:F161"/>
    <mergeCell ref="D168:F168"/>
    <mergeCell ref="D169:F169"/>
    <mergeCell ref="D162:F162"/>
    <mergeCell ref="D163:F163"/>
    <mergeCell ref="D180:F180"/>
    <mergeCell ref="D181:F181"/>
    <mergeCell ref="D176:F176"/>
    <mergeCell ref="D177:F177"/>
    <mergeCell ref="B108:C108"/>
    <mergeCell ref="B109:C109"/>
    <mergeCell ref="B110:C110"/>
    <mergeCell ref="B111:C111"/>
    <mergeCell ref="B112:C112"/>
    <mergeCell ref="B113:C113"/>
    <mergeCell ref="D258:F258"/>
    <mergeCell ref="D259:F259"/>
    <mergeCell ref="D287:F287"/>
    <mergeCell ref="B114:C114"/>
    <mergeCell ref="B115:C115"/>
    <mergeCell ref="B116:C116"/>
    <mergeCell ref="B117:C117"/>
    <mergeCell ref="B118:C118"/>
    <mergeCell ref="B119:C119"/>
    <mergeCell ref="B132:C132"/>
    <mergeCell ref="D290:F290"/>
    <mergeCell ref="D266:F266"/>
    <mergeCell ref="D267:F267"/>
    <mergeCell ref="D268:F268"/>
    <mergeCell ref="D269:F269"/>
    <mergeCell ref="D276:F276"/>
    <mergeCell ref="D277:F277"/>
    <mergeCell ref="D284:F284"/>
    <mergeCell ref="D270:F270"/>
    <mergeCell ref="D239:F239"/>
    <mergeCell ref="D242:F242"/>
    <mergeCell ref="D243:F243"/>
    <mergeCell ref="D244:F244"/>
    <mergeCell ref="D245:F245"/>
    <mergeCell ref="D289:F289"/>
    <mergeCell ref="D254:F254"/>
    <mergeCell ref="D304:F304"/>
    <mergeCell ref="D305:F305"/>
    <mergeCell ref="D105:F105"/>
    <mergeCell ref="D296:F296"/>
    <mergeCell ref="D297:F297"/>
    <mergeCell ref="D298:F298"/>
    <mergeCell ref="D299:F299"/>
    <mergeCell ref="D292:F292"/>
    <mergeCell ref="D293:F293"/>
    <mergeCell ref="D294:F294"/>
    <mergeCell ref="D291:F291"/>
    <mergeCell ref="D255:F255"/>
    <mergeCell ref="D256:F256"/>
    <mergeCell ref="D257:F257"/>
    <mergeCell ref="D228:F228"/>
    <mergeCell ref="D229:F229"/>
    <mergeCell ref="D224:F224"/>
    <mergeCell ref="D225:F225"/>
    <mergeCell ref="D226:F226"/>
    <mergeCell ref="D227:F227"/>
    <mergeCell ref="D230:F230"/>
    <mergeCell ref="D231:F231"/>
    <mergeCell ref="D232:F232"/>
    <mergeCell ref="D233:F233"/>
    <mergeCell ref="D240:F240"/>
    <mergeCell ref="D241:F241"/>
    <mergeCell ref="D234:F234"/>
    <mergeCell ref="D235:F235"/>
    <mergeCell ref="D237:F237"/>
    <mergeCell ref="D238:F238"/>
    <mergeCell ref="D252:F252"/>
    <mergeCell ref="D253:F253"/>
    <mergeCell ref="B142:C142"/>
    <mergeCell ref="B143:C143"/>
    <mergeCell ref="B144:C144"/>
    <mergeCell ref="B145:C145"/>
    <mergeCell ref="B146:C146"/>
    <mergeCell ref="B147:C147"/>
    <mergeCell ref="B148:C148"/>
    <mergeCell ref="B149:C149"/>
    <mergeCell ref="B150:C150"/>
    <mergeCell ref="B151:C151"/>
    <mergeCell ref="D295:F295"/>
    <mergeCell ref="D302:F302"/>
    <mergeCell ref="D303:F303"/>
    <mergeCell ref="D278:F278"/>
    <mergeCell ref="D279:F279"/>
    <mergeCell ref="D280:F280"/>
    <mergeCell ref="D281:F281"/>
    <mergeCell ref="D300:F300"/>
    <mergeCell ref="D301:F301"/>
    <mergeCell ref="D288:F288"/>
    <mergeCell ref="D248:F248"/>
    <mergeCell ref="D249:F249"/>
    <mergeCell ref="D250:F250"/>
    <mergeCell ref="D251:F251"/>
    <mergeCell ref="D182:F182"/>
    <mergeCell ref="D183:F183"/>
    <mergeCell ref="D184:F184"/>
    <mergeCell ref="D185:F185"/>
    <mergeCell ref="D192:F192"/>
    <mergeCell ref="D193:F193"/>
    <mergeCell ref="D186:F186"/>
    <mergeCell ref="D187:F187"/>
    <mergeCell ref="B174:C174"/>
    <mergeCell ref="B175:C175"/>
    <mergeCell ref="B176:C176"/>
    <mergeCell ref="B177:C177"/>
    <mergeCell ref="B178:C178"/>
    <mergeCell ref="B179:C179"/>
    <mergeCell ref="B180:C180"/>
    <mergeCell ref="B181:C181"/>
    <mergeCell ref="B182:C182"/>
    <mergeCell ref="B183:C183"/>
    <mergeCell ref="B155:C155"/>
    <mergeCell ref="B131:C131"/>
    <mergeCell ref="B120:C120"/>
    <mergeCell ref="B121:C121"/>
    <mergeCell ref="B122:C122"/>
    <mergeCell ref="B123:C123"/>
    <mergeCell ref="B124:C124"/>
    <mergeCell ref="B125:C125"/>
    <mergeCell ref="B133:C133"/>
    <mergeCell ref="B134:C134"/>
    <mergeCell ref="B135:C135"/>
    <mergeCell ref="B136:C136"/>
    <mergeCell ref="B137:C137"/>
    <mergeCell ref="B126:C126"/>
    <mergeCell ref="B127:C127"/>
    <mergeCell ref="B128:C128"/>
    <mergeCell ref="B129:C129"/>
    <mergeCell ref="B130:C130"/>
    <mergeCell ref="B138:C138"/>
    <mergeCell ref="B139:C139"/>
    <mergeCell ref="B140:C140"/>
    <mergeCell ref="B141:C141"/>
    <mergeCell ref="B214:C214"/>
    <mergeCell ref="B215:C215"/>
    <mergeCell ref="B216:C216"/>
    <mergeCell ref="B217:C217"/>
    <mergeCell ref="B218:C218"/>
    <mergeCell ref="B219:C219"/>
    <mergeCell ref="B220:C220"/>
    <mergeCell ref="B221:C221"/>
    <mergeCell ref="B222:C222"/>
    <mergeCell ref="B223:C223"/>
    <mergeCell ref="B152:C152"/>
    <mergeCell ref="B153:C153"/>
    <mergeCell ref="B154:C154"/>
    <mergeCell ref="B191:C191"/>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99:C199"/>
    <mergeCell ref="B200:C200"/>
    <mergeCell ref="B201:C201"/>
    <mergeCell ref="B202:C202"/>
    <mergeCell ref="B203:C203"/>
    <mergeCell ref="B204:C204"/>
    <mergeCell ref="B205:C205"/>
    <mergeCell ref="B206:C206"/>
    <mergeCell ref="B207:C207"/>
    <mergeCell ref="B208:C208"/>
    <mergeCell ref="B209:C209"/>
    <mergeCell ref="B184:C184"/>
    <mergeCell ref="B185:C185"/>
    <mergeCell ref="B186:C186"/>
    <mergeCell ref="B187:C187"/>
    <mergeCell ref="B188:C188"/>
    <mergeCell ref="B189:C189"/>
    <mergeCell ref="B190:C190"/>
    <mergeCell ref="B267:C267"/>
    <mergeCell ref="B268:C268"/>
    <mergeCell ref="B269:C269"/>
    <mergeCell ref="B258:C258"/>
    <mergeCell ref="B259:C259"/>
    <mergeCell ref="B260:C260"/>
    <mergeCell ref="B261:C261"/>
    <mergeCell ref="B262:C262"/>
    <mergeCell ref="B263:C263"/>
    <mergeCell ref="B264:C264"/>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65:C265"/>
    <mergeCell ref="B266:C266"/>
    <mergeCell ref="C13:G13"/>
    <mergeCell ref="E22:F22"/>
    <mergeCell ref="E23:F23"/>
    <mergeCell ref="E24:F24"/>
    <mergeCell ref="E25:F25"/>
    <mergeCell ref="E26:F26"/>
    <mergeCell ref="G22:H22"/>
    <mergeCell ref="G23:H23"/>
    <mergeCell ref="B282:C282"/>
    <mergeCell ref="B283:C283"/>
    <mergeCell ref="B284:C284"/>
    <mergeCell ref="B285:C285"/>
    <mergeCell ref="B286:C286"/>
    <mergeCell ref="B287:C287"/>
    <mergeCell ref="B305:C305"/>
    <mergeCell ref="B294:C294"/>
    <mergeCell ref="B295:C295"/>
    <mergeCell ref="B296:C296"/>
    <mergeCell ref="B297:C297"/>
    <mergeCell ref="B298:C298"/>
    <mergeCell ref="B299:C299"/>
    <mergeCell ref="B300:C300"/>
    <mergeCell ref="B301:C301"/>
    <mergeCell ref="B302:C302"/>
    <mergeCell ref="B246:C246"/>
    <mergeCell ref="B247:C247"/>
    <mergeCell ref="B248:C248"/>
    <mergeCell ref="B249:C249"/>
    <mergeCell ref="B250:C250"/>
    <mergeCell ref="B251:C251"/>
    <mergeCell ref="B270:C270"/>
    <mergeCell ref="B271:C271"/>
    <mergeCell ref="B272:C272"/>
    <mergeCell ref="B273:C273"/>
    <mergeCell ref="B274:C274"/>
    <mergeCell ref="B275:C275"/>
    <mergeCell ref="B276:C276"/>
    <mergeCell ref="B277:C277"/>
    <mergeCell ref="B278:C278"/>
    <mergeCell ref="B279:C279"/>
    <mergeCell ref="B280:C280"/>
    <mergeCell ref="B281:C281"/>
    <mergeCell ref="B303:C303"/>
    <mergeCell ref="B304:C304"/>
    <mergeCell ref="B288:C288"/>
    <mergeCell ref="B289:C289"/>
    <mergeCell ref="B290:C290"/>
    <mergeCell ref="B291:C291"/>
    <mergeCell ref="B292:C292"/>
    <mergeCell ref="B293:C293"/>
    <mergeCell ref="B252:C252"/>
    <mergeCell ref="B253:C253"/>
    <mergeCell ref="B254:C254"/>
    <mergeCell ref="B255:C255"/>
    <mergeCell ref="B256:C256"/>
    <mergeCell ref="B257:C257"/>
    <mergeCell ref="B210:C210"/>
    <mergeCell ref="B211:C211"/>
    <mergeCell ref="B212:C212"/>
    <mergeCell ref="B213:C213"/>
    <mergeCell ref="K116:L116"/>
    <mergeCell ref="M116:O116"/>
    <mergeCell ref="K117:L117"/>
    <mergeCell ref="M117:O117"/>
    <mergeCell ref="B224:C224"/>
    <mergeCell ref="B225:C225"/>
    <mergeCell ref="B226:C226"/>
    <mergeCell ref="B227:C227"/>
    <mergeCell ref="B192:C192"/>
    <mergeCell ref="B193:C193"/>
    <mergeCell ref="B194:C194"/>
    <mergeCell ref="B195:C195"/>
    <mergeCell ref="K124:L124"/>
    <mergeCell ref="M124:O124"/>
    <mergeCell ref="K125:L125"/>
    <mergeCell ref="M125:O125"/>
    <mergeCell ref="K132:L132"/>
    <mergeCell ref="M132:O132"/>
    <mergeCell ref="K133:L133"/>
    <mergeCell ref="B196:C196"/>
    <mergeCell ref="B197:C197"/>
    <mergeCell ref="B198:C198"/>
    <mergeCell ref="R116:S116"/>
    <mergeCell ref="R117:S117"/>
    <mergeCell ref="R120:S120"/>
    <mergeCell ref="R121:S121"/>
    <mergeCell ref="K118:L118"/>
    <mergeCell ref="M118:O118"/>
    <mergeCell ref="K119:L119"/>
    <mergeCell ref="M119:O119"/>
    <mergeCell ref="R118:S118"/>
    <mergeCell ref="R119:S119"/>
    <mergeCell ref="K110:L110"/>
    <mergeCell ref="M110:O110"/>
    <mergeCell ref="K111:L111"/>
    <mergeCell ref="M111:O111"/>
    <mergeCell ref="K122:L122"/>
    <mergeCell ref="M122:O122"/>
    <mergeCell ref="K123:L123"/>
    <mergeCell ref="M123:O123"/>
    <mergeCell ref="R122:S122"/>
    <mergeCell ref="R123:S123"/>
    <mergeCell ref="R114:S114"/>
    <mergeCell ref="R115:S115"/>
    <mergeCell ref="K112:L112"/>
    <mergeCell ref="M112:O112"/>
    <mergeCell ref="K113:L113"/>
    <mergeCell ref="M113:O113"/>
    <mergeCell ref="R112:S112"/>
    <mergeCell ref="R113:S113"/>
    <mergeCell ref="M120:O120"/>
    <mergeCell ref="K121:L121"/>
    <mergeCell ref="M121:O121"/>
    <mergeCell ref="R124:S124"/>
    <mergeCell ref="R125:S125"/>
    <mergeCell ref="K126:L126"/>
    <mergeCell ref="M126:O126"/>
    <mergeCell ref="K127:L127"/>
    <mergeCell ref="M127:O127"/>
    <mergeCell ref="R126:S126"/>
    <mergeCell ref="R127:S127"/>
    <mergeCell ref="K128:L128"/>
    <mergeCell ref="M128:O128"/>
    <mergeCell ref="K129:L129"/>
    <mergeCell ref="M129:O129"/>
    <mergeCell ref="R128:S128"/>
    <mergeCell ref="R129:S129"/>
    <mergeCell ref="K130:L130"/>
    <mergeCell ref="M130:O130"/>
    <mergeCell ref="K131:L131"/>
    <mergeCell ref="M131:O131"/>
    <mergeCell ref="R130:S130"/>
    <mergeCell ref="R131:S131"/>
    <mergeCell ref="M133:O133"/>
    <mergeCell ref="R132:S132"/>
    <mergeCell ref="R133:S133"/>
    <mergeCell ref="K134:L134"/>
    <mergeCell ref="M134:O134"/>
    <mergeCell ref="K135:L135"/>
    <mergeCell ref="M135:O135"/>
    <mergeCell ref="R134:S134"/>
    <mergeCell ref="R135:S135"/>
    <mergeCell ref="K136:L136"/>
    <mergeCell ref="M136:O136"/>
    <mergeCell ref="K137:L137"/>
    <mergeCell ref="M137:O137"/>
    <mergeCell ref="R136:S136"/>
    <mergeCell ref="R137:S137"/>
    <mergeCell ref="K138:L138"/>
    <mergeCell ref="M138:O138"/>
    <mergeCell ref="K139:L139"/>
    <mergeCell ref="M139:O139"/>
    <mergeCell ref="R138:S138"/>
    <mergeCell ref="R139:S139"/>
    <mergeCell ref="K140:L140"/>
    <mergeCell ref="M140:O140"/>
    <mergeCell ref="K141:L141"/>
    <mergeCell ref="M141:O141"/>
    <mergeCell ref="R140:S140"/>
    <mergeCell ref="R141:S141"/>
    <mergeCell ref="K142:L142"/>
    <mergeCell ref="M142:O142"/>
    <mergeCell ref="K143:L143"/>
    <mergeCell ref="M143:O143"/>
    <mergeCell ref="R142:S142"/>
    <mergeCell ref="R143:S143"/>
    <mergeCell ref="K144:L144"/>
    <mergeCell ref="M144:O144"/>
    <mergeCell ref="K145:L145"/>
    <mergeCell ref="M145:O145"/>
    <mergeCell ref="R144:S144"/>
    <mergeCell ref="R145:S145"/>
    <mergeCell ref="K146:L146"/>
    <mergeCell ref="M146:O146"/>
    <mergeCell ref="K147:L147"/>
    <mergeCell ref="M147:O147"/>
    <mergeCell ref="R146:S146"/>
    <mergeCell ref="R147:S147"/>
    <mergeCell ref="K148:L148"/>
    <mergeCell ref="M148:O148"/>
    <mergeCell ref="K149:L149"/>
    <mergeCell ref="M149:O149"/>
    <mergeCell ref="R148:S148"/>
    <mergeCell ref="R149:S149"/>
    <mergeCell ref="K150:L150"/>
    <mergeCell ref="M150:O150"/>
    <mergeCell ref="K151:L151"/>
    <mergeCell ref="M151:O151"/>
    <mergeCell ref="R150:S150"/>
    <mergeCell ref="R151:S151"/>
    <mergeCell ref="K152:L152"/>
    <mergeCell ref="M152:O152"/>
    <mergeCell ref="K153:L153"/>
    <mergeCell ref="M153:O153"/>
    <mergeCell ref="R152:S152"/>
    <mergeCell ref="R153:S153"/>
    <mergeCell ref="K154:L154"/>
    <mergeCell ref="M154:O154"/>
    <mergeCell ref="K155:L155"/>
    <mergeCell ref="M155:O155"/>
    <mergeCell ref="R154:S154"/>
    <mergeCell ref="R155:S155"/>
    <mergeCell ref="K156:L156"/>
    <mergeCell ref="M156:O156"/>
    <mergeCell ref="K157:L157"/>
    <mergeCell ref="M157:O157"/>
    <mergeCell ref="R156:S156"/>
    <mergeCell ref="R157:S157"/>
    <mergeCell ref="K158:L158"/>
    <mergeCell ref="M158:O158"/>
    <mergeCell ref="K159:L159"/>
    <mergeCell ref="M159:O159"/>
    <mergeCell ref="R158:S158"/>
    <mergeCell ref="R159:S159"/>
    <mergeCell ref="K160:L160"/>
    <mergeCell ref="M160:O160"/>
    <mergeCell ref="K161:L161"/>
    <mergeCell ref="M161:O161"/>
    <mergeCell ref="R160:S160"/>
    <mergeCell ref="R161:S161"/>
    <mergeCell ref="K162:L162"/>
    <mergeCell ref="M162:O162"/>
    <mergeCell ref="K163:L163"/>
    <mergeCell ref="M163:O163"/>
    <mergeCell ref="R162:S162"/>
    <mergeCell ref="R163:S163"/>
    <mergeCell ref="K164:L164"/>
    <mergeCell ref="M164:O164"/>
    <mergeCell ref="K165:L165"/>
    <mergeCell ref="M165:O165"/>
    <mergeCell ref="R164:S164"/>
    <mergeCell ref="R165:S165"/>
    <mergeCell ref="K166:L166"/>
    <mergeCell ref="M166:O166"/>
    <mergeCell ref="K167:L167"/>
    <mergeCell ref="M167:O167"/>
    <mergeCell ref="R166:S166"/>
    <mergeCell ref="R167:S167"/>
    <mergeCell ref="K168:L168"/>
    <mergeCell ref="M168:O168"/>
    <mergeCell ref="K169:L169"/>
    <mergeCell ref="M169:O169"/>
    <mergeCell ref="R168:S168"/>
    <mergeCell ref="R169:S169"/>
    <mergeCell ref="K170:L170"/>
    <mergeCell ref="M170:O170"/>
    <mergeCell ref="K171:L171"/>
    <mergeCell ref="M171:O171"/>
    <mergeCell ref="R170:S170"/>
    <mergeCell ref="R171:S171"/>
    <mergeCell ref="K172:L172"/>
    <mergeCell ref="M172:O172"/>
    <mergeCell ref="K173:L173"/>
    <mergeCell ref="M173:O173"/>
    <mergeCell ref="R172:S172"/>
    <mergeCell ref="R173:S173"/>
    <mergeCell ref="K174:L174"/>
    <mergeCell ref="M174:O174"/>
    <mergeCell ref="K175:L175"/>
    <mergeCell ref="M175:O175"/>
    <mergeCell ref="R174:S174"/>
    <mergeCell ref="R175:S175"/>
    <mergeCell ref="K176:L176"/>
    <mergeCell ref="M176:O176"/>
    <mergeCell ref="K177:L177"/>
    <mergeCell ref="M177:O177"/>
    <mergeCell ref="R176:S176"/>
    <mergeCell ref="R177:S177"/>
    <mergeCell ref="K178:L178"/>
    <mergeCell ref="M178:O178"/>
    <mergeCell ref="K179:L179"/>
    <mergeCell ref="M179:O179"/>
    <mergeCell ref="R178:S178"/>
    <mergeCell ref="R179:S179"/>
    <mergeCell ref="K180:L180"/>
    <mergeCell ref="M180:O180"/>
    <mergeCell ref="K181:L181"/>
    <mergeCell ref="M181:O181"/>
    <mergeCell ref="R180:S180"/>
    <mergeCell ref="R181:S181"/>
    <mergeCell ref="K182:L182"/>
    <mergeCell ref="M182:O182"/>
    <mergeCell ref="K183:L183"/>
    <mergeCell ref="M183:O183"/>
    <mergeCell ref="R182:S182"/>
    <mergeCell ref="R183:S183"/>
    <mergeCell ref="K184:L184"/>
    <mergeCell ref="M184:O184"/>
    <mergeCell ref="K185:L185"/>
    <mergeCell ref="M185:O185"/>
    <mergeCell ref="R184:S184"/>
    <mergeCell ref="R185:S185"/>
    <mergeCell ref="K186:L186"/>
    <mergeCell ref="M186:O186"/>
    <mergeCell ref="K187:L187"/>
    <mergeCell ref="M187:O187"/>
    <mergeCell ref="R186:S186"/>
    <mergeCell ref="R187:S187"/>
    <mergeCell ref="K188:L188"/>
    <mergeCell ref="M188:O188"/>
    <mergeCell ref="K189:L189"/>
    <mergeCell ref="M189:O189"/>
    <mergeCell ref="R188:S188"/>
    <mergeCell ref="R189:S189"/>
    <mergeCell ref="K190:L190"/>
    <mergeCell ref="M190:O190"/>
    <mergeCell ref="K191:L191"/>
    <mergeCell ref="M191:O191"/>
    <mergeCell ref="R190:S190"/>
    <mergeCell ref="R191:S191"/>
    <mergeCell ref="K192:L192"/>
    <mergeCell ref="M192:O192"/>
    <mergeCell ref="K193:L193"/>
    <mergeCell ref="M193:O193"/>
    <mergeCell ref="R192:S192"/>
    <mergeCell ref="R193:S193"/>
    <mergeCell ref="K194:L194"/>
    <mergeCell ref="M194:O194"/>
    <mergeCell ref="K195:L195"/>
    <mergeCell ref="M195:O195"/>
    <mergeCell ref="R194:S194"/>
    <mergeCell ref="R195:S195"/>
    <mergeCell ref="K196:L196"/>
    <mergeCell ref="M196:O196"/>
    <mergeCell ref="K197:L197"/>
    <mergeCell ref="M197:O197"/>
    <mergeCell ref="R196:S196"/>
    <mergeCell ref="R197:S197"/>
    <mergeCell ref="K198:L198"/>
    <mergeCell ref="M198:O198"/>
    <mergeCell ref="K199:L199"/>
    <mergeCell ref="M199:O199"/>
    <mergeCell ref="R198:S198"/>
    <mergeCell ref="R199:S199"/>
    <mergeCell ref="K200:L200"/>
    <mergeCell ref="M200:O200"/>
    <mergeCell ref="K201:L201"/>
    <mergeCell ref="M201:O201"/>
    <mergeCell ref="R200:S200"/>
    <mergeCell ref="R201:S201"/>
    <mergeCell ref="K202:L202"/>
    <mergeCell ref="M202:O202"/>
    <mergeCell ref="K203:L203"/>
    <mergeCell ref="M203:O203"/>
    <mergeCell ref="R202:S202"/>
    <mergeCell ref="R203:S203"/>
    <mergeCell ref="K204:L204"/>
    <mergeCell ref="M204:O204"/>
    <mergeCell ref="K205:L205"/>
    <mergeCell ref="M205:O205"/>
    <mergeCell ref="R204:S204"/>
    <mergeCell ref="R205:S205"/>
    <mergeCell ref="K206:L206"/>
    <mergeCell ref="M206:O206"/>
    <mergeCell ref="K207:L207"/>
    <mergeCell ref="M207:O207"/>
    <mergeCell ref="R206:S206"/>
    <mergeCell ref="R207:S207"/>
    <mergeCell ref="K208:L208"/>
    <mergeCell ref="M208:O208"/>
    <mergeCell ref="K209:L209"/>
    <mergeCell ref="M209:O209"/>
    <mergeCell ref="R208:S208"/>
    <mergeCell ref="R209:S209"/>
    <mergeCell ref="K210:L210"/>
    <mergeCell ref="M210:O210"/>
    <mergeCell ref="K211:L211"/>
    <mergeCell ref="M211:O211"/>
    <mergeCell ref="R210:S210"/>
    <mergeCell ref="R211:S211"/>
    <mergeCell ref="K212:L212"/>
    <mergeCell ref="M212:O212"/>
    <mergeCell ref="K213:L213"/>
    <mergeCell ref="M213:O213"/>
    <mergeCell ref="R212:S212"/>
    <mergeCell ref="R213:S213"/>
    <mergeCell ref="K214:L214"/>
    <mergeCell ref="M214:O214"/>
    <mergeCell ref="K215:L215"/>
    <mergeCell ref="M215:O215"/>
    <mergeCell ref="R214:S214"/>
    <mergeCell ref="R215:S215"/>
    <mergeCell ref="K216:L216"/>
    <mergeCell ref="M216:O216"/>
    <mergeCell ref="K217:L217"/>
    <mergeCell ref="M217:O217"/>
    <mergeCell ref="R216:S216"/>
    <mergeCell ref="R217:S217"/>
    <mergeCell ref="K218:L218"/>
    <mergeCell ref="M218:O218"/>
    <mergeCell ref="K219:L219"/>
    <mergeCell ref="M219:O219"/>
    <mergeCell ref="R218:S218"/>
    <mergeCell ref="R219:S219"/>
    <mergeCell ref="K220:L220"/>
    <mergeCell ref="M220:O220"/>
    <mergeCell ref="K221:L221"/>
    <mergeCell ref="M221:O221"/>
    <mergeCell ref="R220:S220"/>
    <mergeCell ref="R221:S221"/>
    <mergeCell ref="K222:L222"/>
    <mergeCell ref="M222:O222"/>
    <mergeCell ref="K223:L223"/>
    <mergeCell ref="M223:O223"/>
    <mergeCell ref="R222:S222"/>
    <mergeCell ref="R223:S223"/>
    <mergeCell ref="K224:L224"/>
    <mergeCell ref="M224:O224"/>
    <mergeCell ref="K225:L225"/>
    <mergeCell ref="M225:O225"/>
    <mergeCell ref="R224:S224"/>
    <mergeCell ref="R225:S225"/>
    <mergeCell ref="K226:L226"/>
    <mergeCell ref="M226:O226"/>
    <mergeCell ref="K227:L227"/>
    <mergeCell ref="M227:O227"/>
    <mergeCell ref="R226:S226"/>
    <mergeCell ref="R227:S227"/>
    <mergeCell ref="K228:L228"/>
    <mergeCell ref="M228:O228"/>
    <mergeCell ref="K229:L229"/>
    <mergeCell ref="M229:O229"/>
    <mergeCell ref="R228:S228"/>
    <mergeCell ref="R229:S229"/>
    <mergeCell ref="K230:L230"/>
    <mergeCell ref="M230:O230"/>
    <mergeCell ref="K231:L231"/>
    <mergeCell ref="M231:O231"/>
    <mergeCell ref="R230:S230"/>
    <mergeCell ref="R231:S231"/>
    <mergeCell ref="K232:L232"/>
    <mergeCell ref="M232:O232"/>
    <mergeCell ref="K233:L233"/>
    <mergeCell ref="M233:O233"/>
    <mergeCell ref="R232:S232"/>
    <mergeCell ref="R233:S233"/>
    <mergeCell ref="K234:L234"/>
    <mergeCell ref="M234:O234"/>
    <mergeCell ref="K235:L235"/>
    <mergeCell ref="M235:O235"/>
    <mergeCell ref="R234:S234"/>
    <mergeCell ref="R235:S235"/>
    <mergeCell ref="K236:L236"/>
    <mergeCell ref="M236:O236"/>
    <mergeCell ref="K237:L237"/>
    <mergeCell ref="M237:O237"/>
    <mergeCell ref="R236:S236"/>
    <mergeCell ref="R237:S237"/>
    <mergeCell ref="K238:L238"/>
    <mergeCell ref="M238:O238"/>
    <mergeCell ref="K239:L239"/>
    <mergeCell ref="M239:O239"/>
    <mergeCell ref="R238:S238"/>
    <mergeCell ref="R239:S239"/>
    <mergeCell ref="K240:L240"/>
    <mergeCell ref="M240:O240"/>
    <mergeCell ref="K241:L241"/>
    <mergeCell ref="M241:O241"/>
    <mergeCell ref="R240:S240"/>
    <mergeCell ref="R241:S241"/>
    <mergeCell ref="K242:L242"/>
    <mergeCell ref="M242:O242"/>
    <mergeCell ref="K243:L243"/>
    <mergeCell ref="M243:O243"/>
    <mergeCell ref="R242:S242"/>
    <mergeCell ref="R243:S243"/>
    <mergeCell ref="K244:L244"/>
    <mergeCell ref="M244:O244"/>
    <mergeCell ref="K245:L245"/>
    <mergeCell ref="M245:O245"/>
    <mergeCell ref="R244:S244"/>
    <mergeCell ref="R245:S245"/>
    <mergeCell ref="K246:L246"/>
    <mergeCell ref="M246:O246"/>
    <mergeCell ref="K247:L247"/>
    <mergeCell ref="M247:O247"/>
    <mergeCell ref="R246:S246"/>
    <mergeCell ref="R247:S247"/>
    <mergeCell ref="K248:L248"/>
    <mergeCell ref="M248:O248"/>
    <mergeCell ref="K249:L249"/>
    <mergeCell ref="M249:O249"/>
    <mergeCell ref="R248:S248"/>
    <mergeCell ref="R249:S249"/>
    <mergeCell ref="K250:L250"/>
    <mergeCell ref="M250:O250"/>
    <mergeCell ref="K251:L251"/>
    <mergeCell ref="M251:O251"/>
    <mergeCell ref="R250:S250"/>
    <mergeCell ref="R251:S251"/>
    <mergeCell ref="K252:L252"/>
    <mergeCell ref="M252:O252"/>
    <mergeCell ref="K253:L253"/>
    <mergeCell ref="M253:O253"/>
    <mergeCell ref="R252:S252"/>
    <mergeCell ref="R253:S253"/>
    <mergeCell ref="K254:L254"/>
    <mergeCell ref="M254:O254"/>
    <mergeCell ref="K255:L255"/>
    <mergeCell ref="M255:O255"/>
    <mergeCell ref="R254:S254"/>
    <mergeCell ref="R255:S255"/>
    <mergeCell ref="K256:L256"/>
    <mergeCell ref="M256:O256"/>
    <mergeCell ref="K257:L257"/>
    <mergeCell ref="M257:O257"/>
    <mergeCell ref="R256:S256"/>
    <mergeCell ref="R257:S257"/>
    <mergeCell ref="K258:L258"/>
    <mergeCell ref="M258:O258"/>
    <mergeCell ref="K259:L259"/>
    <mergeCell ref="M259:O259"/>
    <mergeCell ref="R258:S258"/>
    <mergeCell ref="R259:S259"/>
    <mergeCell ref="K260:L260"/>
    <mergeCell ref="M260:O260"/>
    <mergeCell ref="K261:L261"/>
    <mergeCell ref="M261:O261"/>
    <mergeCell ref="R260:S260"/>
    <mergeCell ref="R261:S261"/>
    <mergeCell ref="K262:L262"/>
    <mergeCell ref="M262:O262"/>
    <mergeCell ref="K263:L263"/>
    <mergeCell ref="M263:O263"/>
    <mergeCell ref="R262:S262"/>
    <mergeCell ref="R263:S263"/>
    <mergeCell ref="K264:L264"/>
    <mergeCell ref="M264:O264"/>
    <mergeCell ref="K265:L265"/>
    <mergeCell ref="M265:O265"/>
    <mergeCell ref="R264:S264"/>
    <mergeCell ref="R265:S265"/>
    <mergeCell ref="K266:L266"/>
    <mergeCell ref="M266:O266"/>
    <mergeCell ref="K267:L267"/>
    <mergeCell ref="M267:O267"/>
    <mergeCell ref="R266:S266"/>
    <mergeCell ref="R267:S267"/>
    <mergeCell ref="K268:L268"/>
    <mergeCell ref="M268:O268"/>
    <mergeCell ref="K269:L269"/>
    <mergeCell ref="M269:O269"/>
    <mergeCell ref="R268:S268"/>
    <mergeCell ref="R269:S269"/>
    <mergeCell ref="K270:L270"/>
    <mergeCell ref="M270:O270"/>
    <mergeCell ref="K271:L271"/>
    <mergeCell ref="M271:O271"/>
    <mergeCell ref="R270:S270"/>
    <mergeCell ref="R271:S271"/>
    <mergeCell ref="K272:L272"/>
    <mergeCell ref="M272:O272"/>
    <mergeCell ref="K273:L273"/>
    <mergeCell ref="M273:O273"/>
    <mergeCell ref="R272:S272"/>
    <mergeCell ref="R273:S273"/>
    <mergeCell ref="K274:L274"/>
    <mergeCell ref="M274:O274"/>
    <mergeCell ref="K275:L275"/>
    <mergeCell ref="M275:O275"/>
    <mergeCell ref="R274:S274"/>
    <mergeCell ref="R275:S275"/>
    <mergeCell ref="K276:L276"/>
    <mergeCell ref="M276:O276"/>
    <mergeCell ref="K277:L277"/>
    <mergeCell ref="M277:O277"/>
    <mergeCell ref="R276:S276"/>
    <mergeCell ref="R277:S277"/>
    <mergeCell ref="K278:L278"/>
    <mergeCell ref="M278:O278"/>
    <mergeCell ref="K279:L279"/>
    <mergeCell ref="M279:O279"/>
    <mergeCell ref="R278:S278"/>
    <mergeCell ref="R279:S279"/>
    <mergeCell ref="K280:L280"/>
    <mergeCell ref="M280:O280"/>
    <mergeCell ref="K281:L281"/>
    <mergeCell ref="M281:O281"/>
    <mergeCell ref="R280:S280"/>
    <mergeCell ref="R281:S281"/>
    <mergeCell ref="K282:L282"/>
    <mergeCell ref="M282:O282"/>
    <mergeCell ref="M283:O283"/>
    <mergeCell ref="R282:S282"/>
    <mergeCell ref="R283:S283"/>
    <mergeCell ref="R293:S293"/>
    <mergeCell ref="R296:S296"/>
    <mergeCell ref="R297:S297"/>
    <mergeCell ref="K294:L294"/>
    <mergeCell ref="M294:O294"/>
    <mergeCell ref="K295:L295"/>
    <mergeCell ref="M295:O295"/>
    <mergeCell ref="R294:S294"/>
    <mergeCell ref="R295:S295"/>
    <mergeCell ref="K296:L296"/>
    <mergeCell ref="M296:O296"/>
    <mergeCell ref="K284:L284"/>
    <mergeCell ref="M284:O284"/>
    <mergeCell ref="K285:L285"/>
    <mergeCell ref="M285:O285"/>
    <mergeCell ref="R284:S284"/>
    <mergeCell ref="R285:S285"/>
    <mergeCell ref="K286:L286"/>
    <mergeCell ref="M286:O286"/>
    <mergeCell ref="K287:L287"/>
    <mergeCell ref="M287:O287"/>
    <mergeCell ref="R286:S286"/>
    <mergeCell ref="R287:S287"/>
    <mergeCell ref="K288:L288"/>
    <mergeCell ref="M288:O288"/>
    <mergeCell ref="M289:O289"/>
    <mergeCell ref="R288:S288"/>
    <mergeCell ref="R289:S289"/>
    <mergeCell ref="K300:L300"/>
    <mergeCell ref="M300:O300"/>
    <mergeCell ref="K301:L301"/>
    <mergeCell ref="M301:O301"/>
    <mergeCell ref="R300:S300"/>
    <mergeCell ref="R301:S301"/>
    <mergeCell ref="K302:L302"/>
    <mergeCell ref="M302:O302"/>
    <mergeCell ref="K303:L303"/>
    <mergeCell ref="M303:O303"/>
    <mergeCell ref="R302:S302"/>
    <mergeCell ref="R303:S303"/>
    <mergeCell ref="R290:S290"/>
    <mergeCell ref="R291:S291"/>
    <mergeCell ref="K292:L292"/>
    <mergeCell ref="M292:O292"/>
    <mergeCell ref="M293:O293"/>
    <mergeCell ref="R292:S292"/>
    <mergeCell ref="K304:L304"/>
    <mergeCell ref="M304:O304"/>
    <mergeCell ref="K305:L305"/>
    <mergeCell ref="M305:O305"/>
    <mergeCell ref="R304:S304"/>
    <mergeCell ref="R305:S305"/>
    <mergeCell ref="C28:D28"/>
    <mergeCell ref="E27:F27"/>
    <mergeCell ref="G27:H27"/>
    <mergeCell ref="E28:F28"/>
    <mergeCell ref="G28:H28"/>
    <mergeCell ref="K299:L299"/>
    <mergeCell ref="K290:L290"/>
    <mergeCell ref="K293:L293"/>
    <mergeCell ref="K289:L289"/>
    <mergeCell ref="K283:L283"/>
    <mergeCell ref="M299:O299"/>
    <mergeCell ref="K297:L297"/>
    <mergeCell ref="M297:O297"/>
    <mergeCell ref="R298:S298"/>
    <mergeCell ref="R299:S299"/>
    <mergeCell ref="K298:L298"/>
    <mergeCell ref="M298:O298"/>
    <mergeCell ref="R106:S106"/>
    <mergeCell ref="R107:S107"/>
    <mergeCell ref="R108:S108"/>
    <mergeCell ref="R109:S109"/>
    <mergeCell ref="R110:S110"/>
    <mergeCell ref="R111:S111"/>
    <mergeCell ref="M290:O290"/>
    <mergeCell ref="K291:L291"/>
    <mergeCell ref="M291:O291"/>
  </mergeCells>
  <conditionalFormatting sqref="B106:G305">
    <cfRule type="expression" dxfId="42" priority="13" stopIfTrue="1">
      <formula>$D106&lt;&gt;""</formula>
    </cfRule>
  </conditionalFormatting>
  <conditionalFormatting sqref="H106:I305">
    <cfRule type="expression" dxfId="41" priority="12" stopIfTrue="1">
      <formula>$D106&lt;&gt;""</formula>
    </cfRule>
  </conditionalFormatting>
  <conditionalFormatting sqref="D63:H68 M70:Q100 D70:H101">
    <cfRule type="cellIs" dxfId="40" priority="11" stopIfTrue="1" operator="greaterThan">
      <formula>0</formula>
    </cfRule>
  </conditionalFormatting>
  <conditionalFormatting sqref="M101:Q101">
    <cfRule type="cellIs" dxfId="39" priority="9" stopIfTrue="1" operator="greaterThan">
      <formula>0</formula>
    </cfRule>
  </conditionalFormatting>
  <conditionalFormatting sqref="H13">
    <cfRule type="cellIs" dxfId="38" priority="8" stopIfTrue="1" operator="greaterThan">
      <formula>0</formula>
    </cfRule>
  </conditionalFormatting>
  <conditionalFormatting sqref="H15">
    <cfRule type="cellIs" dxfId="37" priority="7" stopIfTrue="1" operator="greaterThan">
      <formula>0</formula>
    </cfRule>
  </conditionalFormatting>
  <conditionalFormatting sqref="H17">
    <cfRule type="cellIs" dxfId="36" priority="6" stopIfTrue="1" operator="greaterThan">
      <formula>0</formula>
    </cfRule>
  </conditionalFormatting>
  <conditionalFormatting sqref="M63:Q68">
    <cfRule type="cellIs" dxfId="35" priority="3" stopIfTrue="1" operator="greaterThan">
      <formula>0</formula>
    </cfRule>
  </conditionalFormatting>
  <conditionalFormatting sqref="R106:S305">
    <cfRule type="expression" dxfId="34" priority="80" stopIfTrue="1">
      <formula>$K106&lt;&gt;""</formula>
    </cfRule>
  </conditionalFormatting>
  <conditionalFormatting sqref="K106:Q305">
    <cfRule type="expression" dxfId="33" priority="82" stopIfTrue="1">
      <formula>$K106&lt;&gt;""</formula>
    </cfRule>
  </conditionalFormatting>
  <conditionalFormatting sqref="D69:H69">
    <cfRule type="cellIs" dxfId="32" priority="2" stopIfTrue="1" operator="greaterThan">
      <formula>0</formula>
    </cfRule>
  </conditionalFormatting>
  <conditionalFormatting sqref="M69:Q69">
    <cfRule type="cellIs" dxfId="31" priority="1" stopIfTrue="1" operator="greaterThan">
      <formula>0</formula>
    </cfRule>
  </conditionalFormatting>
  <dataValidations count="2">
    <dataValidation type="list" allowBlank="1" showInputMessage="1" showErrorMessage="1" error="Please select a phase from the drop down list" sqref="D19">
      <formula1>SelectPhase</formula1>
    </dataValidation>
    <dataValidation type="list" showInputMessage="1" showErrorMessage="1" error="Please select a unit from the drop down list" sqref="D9">
      <formula1>DisplaySummaryUnits</formula1>
    </dataValidation>
  </dataValidations>
  <pageMargins left="0.74803149606299213" right="0.74803149606299213" top="0.98425196850393704" bottom="0.98425196850393704" header="0.51181102362204722" footer="0.51181102362204722"/>
  <pageSetup paperSize="9" scale="68" fitToHeight="0" orientation="portrait" horizontalDpi="4294967294" r:id="rId2"/>
  <headerFooter alignWithMargins="0"/>
  <rowBreaks count="2" manualBreakCount="2">
    <brk id="60" max="18" man="1"/>
    <brk id="102" max="18" man="1"/>
  </rowBreaks>
  <ignoredErrors>
    <ignoredError sqref="H17" formulaRange="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76</vt:i4>
      </vt:variant>
    </vt:vector>
  </HeadingPairs>
  <TitlesOfParts>
    <vt:vector size="91" baseType="lpstr">
      <vt:lpstr>Introduction</vt:lpstr>
      <vt:lpstr>Change Log</vt:lpstr>
      <vt:lpstr>Project Details</vt:lpstr>
      <vt:lpstr>Estimated Waste</vt:lpstr>
      <vt:lpstr>Actual Waste</vt:lpstr>
      <vt:lpstr>Instructions</vt:lpstr>
      <vt:lpstr>1 Basic Details</vt:lpstr>
      <vt:lpstr>5 Actual Waste Movements</vt:lpstr>
      <vt:lpstr>Project Summary</vt:lpstr>
      <vt:lpstr>FAQ</vt:lpstr>
      <vt:lpstr>Estimated Waste Example</vt:lpstr>
      <vt:lpstr>Actual Waste Example</vt:lpstr>
      <vt:lpstr>Conversion Factors</vt:lpstr>
      <vt:lpstr>Working Sheet</vt:lpstr>
      <vt:lpstr>EWC</vt:lpstr>
      <vt:lpstr>ActionStatus</vt:lpstr>
      <vt:lpstr>Aluminium_17_04_02</vt:lpstr>
      <vt:lpstr>Asbestos_cement_17_</vt:lpstr>
      <vt:lpstr>Asbestos_insulation</vt:lpstr>
      <vt:lpstr>Asphalt_17_03_02</vt:lpstr>
      <vt:lpstr>Batteries_Hazardous</vt:lpstr>
      <vt:lpstr>Batteries_Non_hazar</vt:lpstr>
      <vt:lpstr>Biodegradablegarden</vt:lpstr>
      <vt:lpstr>Cables_17_04_11</vt:lpstr>
      <vt:lpstr>Cans_20_01_40</vt:lpstr>
      <vt:lpstr>Carpets_20_01_11</vt:lpstr>
      <vt:lpstr>CDE</vt:lpstr>
      <vt:lpstr>Concrete_bricks_til</vt:lpstr>
      <vt:lpstr>ConstructionActions</vt:lpstr>
      <vt:lpstr>Copper_17_04_01</vt:lpstr>
      <vt:lpstr>DemolitionActions</vt:lpstr>
      <vt:lpstr>DisplaySummaryUnits</vt:lpstr>
      <vt:lpstr>Dredgings_Non_hazar</vt:lpstr>
      <vt:lpstr>Electronic_equipmen</vt:lpstr>
      <vt:lpstr>ExcavationActions</vt:lpstr>
      <vt:lpstr>Filter_ActualStream</vt:lpstr>
      <vt:lpstr>Filter_MaterialStream</vt:lpstr>
      <vt:lpstr>Fit_OutActions</vt:lpstr>
      <vt:lpstr>Floor_tiles_wood_03</vt:lpstr>
      <vt:lpstr>Fluorescent_tubes__</vt:lpstr>
      <vt:lpstr>Furniture_20_03_07</vt:lpstr>
      <vt:lpstr>Glass_17_02_02</vt:lpstr>
      <vt:lpstr>Gypsum_17_08_02</vt:lpstr>
      <vt:lpstr>Hazardous_waste_Seg</vt:lpstr>
      <vt:lpstr>Lead_17_04_03</vt:lpstr>
      <vt:lpstr>List_ActivityType</vt:lpstr>
      <vt:lpstr>List_ActualDisposalType</vt:lpstr>
      <vt:lpstr>List_CDE</vt:lpstr>
      <vt:lpstr>List_LoWCode</vt:lpstr>
      <vt:lpstr>List_materialtypes</vt:lpstr>
      <vt:lpstr>List_Metrics</vt:lpstr>
      <vt:lpstr>List_ProjectTypes</vt:lpstr>
      <vt:lpstr>List_targets</vt:lpstr>
      <vt:lpstr>List_waste_streams</vt:lpstr>
      <vt:lpstr>List_WasteStream</vt:lpstr>
      <vt:lpstr>Lookup_ActualLOWCode</vt:lpstr>
      <vt:lpstr>Lookup_LOWCode</vt:lpstr>
      <vt:lpstr>Lookup_Metrics</vt:lpstr>
      <vt:lpstr>Lookup_targets</vt:lpstr>
      <vt:lpstr>Metals_17_04_07</vt:lpstr>
      <vt:lpstr>Mixed_C_D_waste_17_</vt:lpstr>
      <vt:lpstr>Mixed_C_D_waste_Haz</vt:lpstr>
      <vt:lpstr>Non_hazardous_sludg</vt:lpstr>
      <vt:lpstr>Packaging_17_02_03</vt:lpstr>
      <vt:lpstr>Paint_adhesives_etc</vt:lpstr>
      <vt:lpstr>Paper_20_01_01_</vt:lpstr>
      <vt:lpstr>Plastic_bottles_20_</vt:lpstr>
      <vt:lpstr>Plastic_pipes_17_02</vt:lpstr>
      <vt:lpstr>'1 Basic Details'!Print_Area</vt:lpstr>
      <vt:lpstr>'Estimated Waste'!Print_Area</vt:lpstr>
      <vt:lpstr>'Project Summary'!Print_Area</vt:lpstr>
      <vt:lpstr>'Actual Waste'!Print_Titles</vt:lpstr>
      <vt:lpstr>'Actual Waste Example'!Print_Titles</vt:lpstr>
      <vt:lpstr>'Estimated Waste'!Print_Titles</vt:lpstr>
      <vt:lpstr>'Estimated Waste Example'!Print_Titles</vt:lpstr>
      <vt:lpstr>Proposed_Waste_Destination</vt:lpstr>
      <vt:lpstr>Refrigerant_gases_1</vt:lpstr>
      <vt:lpstr>Refrigeration_gases</vt:lpstr>
      <vt:lpstr>RefurbishmentActions</vt:lpstr>
      <vt:lpstr>RetrofitActions</vt:lpstr>
      <vt:lpstr>SelectPhase</vt:lpstr>
      <vt:lpstr>Septic_tank_waste_2</vt:lpstr>
      <vt:lpstr>Soils_and_stones_Ha</vt:lpstr>
      <vt:lpstr>Soils_and_stones_In</vt:lpstr>
      <vt:lpstr>Soils_and_stones_No</vt:lpstr>
      <vt:lpstr>Steel_17_04_05</vt:lpstr>
      <vt:lpstr>Strip_OutActions</vt:lpstr>
      <vt:lpstr>Textiles_20_01_11</vt:lpstr>
      <vt:lpstr>Waste_carriers_list</vt:lpstr>
      <vt:lpstr>WasteStream</vt:lpstr>
      <vt:lpstr>Wood_17_02_01</vt:lpstr>
    </vt:vector>
  </TitlesOfParts>
  <Company>AEA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Kiff</dc:creator>
  <cp:lastModifiedBy>Duncan Oswald</cp:lastModifiedBy>
  <cp:lastPrinted>2018-01-17T11:14:11Z</cp:lastPrinted>
  <dcterms:created xsi:type="dcterms:W3CDTF">2011-10-27T15:56:59Z</dcterms:created>
  <dcterms:modified xsi:type="dcterms:W3CDTF">2018-01-17T11:17:51Z</dcterms:modified>
</cp:coreProperties>
</file>